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mc:AlternateContent xmlns:mc="http://schemas.openxmlformats.org/markup-compatibility/2006">
    <mc:Choice Requires="x15">
      <x15ac:absPath xmlns:x15ac="http://schemas.microsoft.com/office/spreadsheetml/2010/11/ac" url="M:\09保育係\06 民間保育園補助金関係\04 延長保育\02 民間（補助金関係）\01 年度別←　←　←　←\R7\00_月例報告書\"/>
    </mc:Choice>
  </mc:AlternateContent>
  <xr:revisionPtr revIDLastSave="0" documentId="13_ncr:1_{CA71B152-48C6-443A-A37B-44242709A494}" xr6:coauthVersionLast="47" xr6:coauthVersionMax="47" xr10:uidLastSave="{00000000-0000-0000-0000-000000000000}"/>
  <bookViews>
    <workbookView xWindow="33435" yWindow="360" windowWidth="14625" windowHeight="15060" firstSheet="1" activeTab="1" xr2:uid="{00000000-000D-0000-FFFF-FFFF00000000}"/>
  </bookViews>
  <sheets>
    <sheet name="万年カレンダー・祝日" sheetId="66" state="hidden" r:id="rId1"/>
    <sheet name="別紙2-1【最初に入力】" sheetId="53" r:id="rId2"/>
    <sheet name="別紙2-2【入力不要】" sheetId="54" r:id="rId3"/>
    <sheet name="別紙2-3【要入力】" sheetId="35" r:id="rId4"/>
    <sheet name="別紙3【要入力】" sheetId="16" r:id="rId5"/>
    <sheet name="土曜延長実施園のみ要入力" sheetId="62" r:id="rId6"/>
    <sheet name="様式第５号【入力不要】" sheetId="67" r:id="rId7"/>
    <sheet name="別紙1-1【要入力】" sheetId="68" r:id="rId8"/>
    <sheet name="別紙1-2【要入力】" sheetId="69" r:id="rId9"/>
    <sheet name="別表（→）記入例" sheetId="70" r:id="rId10"/>
    <sheet name="別表_個別勤務状況（1～60）" sheetId="71" r:id="rId11"/>
    <sheet name="別表_個別勤務状況（61～90）（朝・夕２回勤務の場合）" sheetId="111" r:id="rId12"/>
  </sheets>
  <externalReferences>
    <externalReference r:id="rId13"/>
    <externalReference r:id="rId14"/>
  </externalReferences>
  <definedNames>
    <definedName name="__xlnm.Print_Area_1">"給付"</definedName>
    <definedName name="_xlnm._FilterDatabase" localSheetId="1" hidden="1">'別紙2-1【最初に入力】'!$O$1:$U$2</definedName>
    <definedName name="_Order1" hidden="1">0</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b" localSheetId="5" hidden="1">{"'フローチャート'!$A$1:$AO$191"}</definedName>
    <definedName name="b" hidden="1">{"'フローチャート'!$A$1:$AO$191"}</definedName>
    <definedName name="bb" localSheetId="5" hidden="1">{"'フローチャート'!$A$1:$AO$191"}</definedName>
    <definedName name="bb" hidden="1">{"'フローチャート'!$A$1:$AO$191"}</definedName>
    <definedName name="H" localSheetId="5" hidden="1">{"'フローチャート'!$A$1:$AO$191"}</definedName>
    <definedName name="H" hidden="1">{"'フローチャート'!$A$1:$AO$191"}</definedName>
    <definedName name="HTML_CodePage" hidden="1">932</definedName>
    <definedName name="HTML_Control" localSheetId="5"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5" hidden="1">{"'フローチャート'!$A$1:$AO$191"}</definedName>
    <definedName name="I" hidden="1">{"'フローチャート'!$A$1:$AO$191"}</definedName>
    <definedName name="nn" localSheetId="5" hidden="1">{"'フローチャート'!$A$1:$AO$191"}</definedName>
    <definedName name="nn" hidden="1">{"'フローチャート'!$A$1:$AO$191"}</definedName>
    <definedName name="_xlnm.Print_Area" localSheetId="5">土曜延長実施園のみ要入力!$A$1:$R$13</definedName>
    <definedName name="_xlnm.Print_Area" localSheetId="7">'別紙1-1【要入力】'!$A$1:$N$105</definedName>
    <definedName name="_xlnm.Print_Area" localSheetId="8">'別紙1-2【要入力】'!$A$1:$J$35</definedName>
    <definedName name="_xlnm.Print_Area" localSheetId="1">'別紙2-1【最初に入力】'!$A$1:$U$99</definedName>
    <definedName name="_xlnm.Print_Area" localSheetId="2">'別紙2-2【入力不要】'!$A$1:$I$20</definedName>
    <definedName name="_xlnm.Print_Area" localSheetId="3">'別紙2-3【要入力】'!$A$1:$V$27</definedName>
    <definedName name="_xlnm.Print_Area" localSheetId="4">別紙3【要入力】!$B$1:$R$57</definedName>
    <definedName name="_xlnm.Print_Area" localSheetId="9">'別表（→）記入例'!$A$1:$AE$48</definedName>
    <definedName name="_xlnm.Print_Area" localSheetId="10">'別表_個別勤務状況（1～60）'!$A$1:$DVX$50</definedName>
    <definedName name="_xlnm.Print_Area" localSheetId="11">'別表_個別勤務状況（61～90）（朝・夕２回勤務の場合）'!$A$1:$BPB$50</definedName>
    <definedName name="_xlnm.Print_Area" localSheetId="6">様式第５号【入力不要】!$A$1:$H$27</definedName>
    <definedName name="_xlnm.Print_Titles" localSheetId="1">'別紙2-1【最初に入力】'!$1:$16</definedName>
    <definedName name="q" localSheetId="5" hidden="1">{"'フローチャート'!$A$1:$AO$191"}</definedName>
    <definedName name="q" hidden="1">{"'フローチャート'!$A$1:$AO$191"}</definedName>
    <definedName name="t" localSheetId="5" hidden="1">{"'フローチャート'!$A$1:$AO$191"}</definedName>
    <definedName name="t" hidden="1">{"'フローチャート'!$A$1:$AO$191"}</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ｚｚ" localSheetId="5" hidden="1">{"'Sheet1'!$A$1:$I$163"}</definedName>
    <definedName name="ｚｚ" hidden="1">{"'Sheet1'!$A$1:$I$163"}</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え" localSheetId="5" hidden="1">{"'フローチャート'!$A$1:$AO$191"}</definedName>
    <definedName name="え" hidden="1">{"'フローチャート'!$A$1:$AO$191"}</definedName>
    <definedName name="えっｄ" localSheetId="5" hidden="1">{"'Sheet1'!$A$1:$I$163"}</definedName>
    <definedName name="えっｄ" hidden="1">{"'Sheet1'!$A$1:$I$163"}</definedName>
    <definedName name="稲毛区家庭的保育事業">#REF!</definedName>
    <definedName name="稲毛区企業主導型">#REF!</definedName>
    <definedName name="稲毛区給付型幼稚園">#REF!</definedName>
    <definedName name="稲毛区居宅訪問型保育事業">#REF!</definedName>
    <definedName name="稲毛区事業所内保育事業">#REF!</definedName>
    <definedName name="稲毛区小規模保育事業">#REF!</definedName>
    <definedName name="稲毛区地方裁量型認定こども園">#REF!</definedName>
    <definedName name="稲毛区保育ルーム">#REF!</definedName>
    <definedName name="稲毛区保育園">#REF!</definedName>
    <definedName name="稲毛区保育所型認定こども園">#REF!</definedName>
    <definedName name="稲毛区役所" localSheetId="5" hidden="1">{"'Sheet1'!$A$1:$I$163"}</definedName>
    <definedName name="稲毛区役所" hidden="1">{"'Sheet1'!$A$1:$I$163"}</definedName>
    <definedName name="稲毛区幼稚園型認定こども園">#REF!</definedName>
    <definedName name="稲毛区幼保連携型認定こども園">#REF!</definedName>
    <definedName name="花見川区家庭的保育事業">#REF!</definedName>
    <definedName name="花見川区企業主導型">#REF!</definedName>
    <definedName name="花見川区給付型幼稚園">#REF!</definedName>
    <definedName name="花見川区居宅訪問型保育事業">#REF!</definedName>
    <definedName name="花見川区事業所内保育事業">#REF!</definedName>
    <definedName name="花見川区小規模保育事業">#REF!</definedName>
    <definedName name="花見川区地方裁量型認定こども園">#REF!</definedName>
    <definedName name="花見川区保育ルーム">#REF!</definedName>
    <definedName name="花見川区保育園">#REF!</definedName>
    <definedName name="花見川区保育所型認定こども園">#REF!</definedName>
    <definedName name="花見川区幼稚園型認定こども園">#REF!</definedName>
    <definedName name="花見川区幼保連携型認定こども園">#REF!</definedName>
    <definedName name="研修サーバ" localSheetId="5" hidden="1">{"'フローチャート'!$A$1:$AO$191"}</definedName>
    <definedName name="研修サーバ" hidden="1">{"'フローチャート'!$A$1:$AO$191"}</definedName>
    <definedName name="若葉区家庭的保育事業">#REF!</definedName>
    <definedName name="若葉区企業主導型">#REF!</definedName>
    <definedName name="若葉区給付型幼稚園">#REF!</definedName>
    <definedName name="若葉区居宅訪問型保育事業">#REF!</definedName>
    <definedName name="若葉区事業所内保育事業">#REF!</definedName>
    <definedName name="若葉区小規模保育事業">#REF!</definedName>
    <definedName name="若葉区地方裁量型認定こども園">#REF!</definedName>
    <definedName name="若葉区保育ルーム">#REF!</definedName>
    <definedName name="若葉区保育園">#REF!</definedName>
    <definedName name="若葉区保育所型認定こども園">#REF!</definedName>
    <definedName name="若葉区幼稚園型認定こども園">#REF!</definedName>
    <definedName name="若葉区幼保連携型認定こども園">#REF!</definedName>
    <definedName name="第１週の１７時" localSheetId="1">'別紙2-1【最初に入力】'!$AK$21:$AV$25</definedName>
    <definedName name="第１週の１８時１５分" localSheetId="1">'別紙2-1【最初に入力】'!$AX$21:$BI$25</definedName>
    <definedName name="第１週の１８時半" localSheetId="1">'別紙2-1【最初に入力】'!$X$28:$AI$32</definedName>
    <definedName name="第１週の１９時半" localSheetId="1">'別紙2-1【最初に入力】'!$AK$28:$AV$32</definedName>
    <definedName name="第１週の２０時半" localSheetId="1">'別紙2-1【最初に入力】'!$AX$28:$BI$32</definedName>
    <definedName name="第１週の８時" localSheetId="1">'別紙2-1【最初に入力】'!$X$21:$AI$25</definedName>
    <definedName name="第２週の１７時">'別紙2-1【最初に入力】'!$AK$37:$AV$41</definedName>
    <definedName name="第２週の１８時１５分">'別紙2-1【最初に入力】'!$AX$37:$BI$41</definedName>
    <definedName name="第２週の１８時半">'別紙2-1【最初に入力】'!$X$44:$AI$48</definedName>
    <definedName name="第２週の１９時半">'別紙2-1【最初に入力】'!$AK$44:$AV$48</definedName>
    <definedName name="第２週の２０時半">'別紙2-1【最初に入力】'!$AX$44:$BI$48</definedName>
    <definedName name="第２週の８時">'別紙2-1【最初に入力】'!$X$37:$AI$41</definedName>
    <definedName name="第３週の１７時">'別紙2-1【最初に入力】'!$AK$53:$AV$57</definedName>
    <definedName name="第３週の１８時１５分">'別紙2-1【最初に入力】'!$AX$53:$BI$57</definedName>
    <definedName name="第３週の１８時半">'別紙2-1【最初に入力】'!$X$60:$AI$64</definedName>
    <definedName name="第３週の１９時半">'別紙2-1【最初に入力】'!$AK$60:$AV$64</definedName>
    <definedName name="第３週の２０時半">'別紙2-1【最初に入力】'!$AX$60:$BI$64</definedName>
    <definedName name="第３週の８時">'別紙2-1【最初に入力】'!$X$53:$AI$57</definedName>
    <definedName name="第４週の１７時">'別紙2-1【最初に入力】'!$AK$69:$AV$73</definedName>
    <definedName name="第４週の１８時１５分">'別紙2-1【最初に入力】'!$AX$69:$BI$73</definedName>
    <definedName name="第４週の１８時半">'別紙2-1【最初に入力】'!$X$76:$AI$80</definedName>
    <definedName name="第４週の１９時半">'別紙2-1【最初に入力】'!$AK$76:$AV$80</definedName>
    <definedName name="第４週の２０時半">'別紙2-1【最初に入力】'!$AX$76:$BI$80</definedName>
    <definedName name="第４週の８時">'別紙2-1【最初に入力】'!$X$69:$AI$73</definedName>
    <definedName name="第５週の１７時">'別紙2-1【最初に入力】'!$AK$85:$AV$89</definedName>
    <definedName name="第５週の１８時１５分">'別紙2-1【最初に入力】'!$AX$85:$BI$89</definedName>
    <definedName name="第５週の１８時半">'別紙2-1【最初に入力】'!$X$92:$AI$96</definedName>
    <definedName name="第５週の１９時半">'別紙2-1【最初に入力】'!$AK$92:$AV$96</definedName>
    <definedName name="第５週の２０時半">'別紙2-1【最初に入力】'!$AX$92:$BI$96</definedName>
    <definedName name="第５週の８時">'別紙2-1【最初に入力】'!$X$85:$AI$89</definedName>
    <definedName name="中央区家庭的保育事業">#REF!</definedName>
    <definedName name="中央区企業主導型">#REF!</definedName>
    <definedName name="中央区給付型幼稚園">#REF!</definedName>
    <definedName name="中央区居宅訪問型保育事業">#REF!</definedName>
    <definedName name="中央区事業所内保育事業">#REF!</definedName>
    <definedName name="中央区小規模保育事業">#REF!</definedName>
    <definedName name="中央区地方裁量型認定こども園">#REF!</definedName>
    <definedName name="中央区保育ルーム">#REF!</definedName>
    <definedName name="中央区保育園">#REF!</definedName>
    <definedName name="中央区保育所型認定こども園">#REF!</definedName>
    <definedName name="中央区幼稚園型認定こども園">#REF!</definedName>
    <definedName name="中央区幼保連携型認定こども園">#REF!</definedName>
    <definedName name="美浜区家庭的保育事業">#REF!</definedName>
    <definedName name="美浜区企業主導型">#REF!</definedName>
    <definedName name="美浜区給付型幼稚園">#REF!</definedName>
    <definedName name="美浜区居宅訪問型保育事業">#REF!</definedName>
    <definedName name="美浜区事業所内保育事業">#REF!</definedName>
    <definedName name="美浜区小規模保育事業">#REF!</definedName>
    <definedName name="美浜区地方裁量型認定こども園">#REF!</definedName>
    <definedName name="美浜区保育ルーム">#REF!</definedName>
    <definedName name="美浜区保育園">#REF!</definedName>
    <definedName name="美浜区保育所型認定こども園">#REF!</definedName>
    <definedName name="美浜区幼稚園型認定こども園">#REF!</definedName>
    <definedName name="美浜区幼保連携型認定こども園">#REF!</definedName>
    <definedName name="緑区家庭的保育事業">#REF!</definedName>
    <definedName name="緑区企業主導型">#REF!</definedName>
    <definedName name="緑区給付型幼稚園">#REF!</definedName>
    <definedName name="緑区居宅訪問型保育事業">#REF!</definedName>
    <definedName name="緑区事業所内保育事業">#REF!</definedName>
    <definedName name="緑区小規模保育事業">#REF!</definedName>
    <definedName name="緑区地方裁量型認定こども園">#REF!</definedName>
    <definedName name="緑区保育ルーム">#REF!</definedName>
    <definedName name="緑区保育園">#REF!</definedName>
    <definedName name="緑区保育所型認定こども園">#REF!</definedName>
    <definedName name="緑区幼稚園型認定こども園">#REF!</definedName>
    <definedName name="緑区幼保連携型認定こども園">#REF!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4" i="68" l="1"/>
  <c r="B103" i="68"/>
  <c r="B102" i="68"/>
  <c r="B101" i="68"/>
  <c r="B100" i="68"/>
  <c r="B99" i="68"/>
  <c r="B98" i="68"/>
  <c r="B97" i="68"/>
  <c r="B96" i="68"/>
  <c r="B95" i="68"/>
  <c r="B94" i="68"/>
  <c r="B93" i="68"/>
  <c r="B92" i="68"/>
  <c r="B91" i="68"/>
  <c r="B90" i="68"/>
  <c r="B89" i="68"/>
  <c r="B88" i="68"/>
  <c r="B87" i="68"/>
  <c r="B86" i="68"/>
  <c r="B85" i="68"/>
  <c r="B84" i="68"/>
  <c r="B83" i="68"/>
  <c r="B82" i="68"/>
  <c r="B81" i="68"/>
  <c r="B80" i="68"/>
  <c r="B79" i="68"/>
  <c r="B78" i="68"/>
  <c r="B77" i="68"/>
  <c r="B76" i="68"/>
  <c r="B75" i="68"/>
  <c r="BOV46" i="111"/>
  <c r="BOT46" i="111"/>
  <c r="BOP10" i="111"/>
  <c r="BOL10" i="111"/>
  <c r="BOH10" i="111"/>
  <c r="BOD10" i="111"/>
  <c r="BMO46" i="111"/>
  <c r="BMM46" i="111"/>
  <c r="BMI10" i="111"/>
  <c r="BME10" i="111"/>
  <c r="BMA10" i="111"/>
  <c r="BLW10" i="111"/>
  <c r="BKH46" i="111"/>
  <c r="BKF46" i="111"/>
  <c r="BKB10" i="111"/>
  <c r="BJX10" i="111"/>
  <c r="BJT10" i="111"/>
  <c r="BJP10" i="111"/>
  <c r="BIA46" i="111"/>
  <c r="BHY46" i="111"/>
  <c r="BHU10" i="111"/>
  <c r="BHQ10" i="111"/>
  <c r="BHM10" i="111"/>
  <c r="BHI10" i="111"/>
  <c r="BFT46" i="111"/>
  <c r="BFR46" i="111"/>
  <c r="BFN10" i="111"/>
  <c r="BFJ10" i="111"/>
  <c r="BFF10" i="111"/>
  <c r="BFB10" i="111"/>
  <c r="BDM46" i="111"/>
  <c r="BDK46" i="111"/>
  <c r="BDG10" i="111"/>
  <c r="BDC10" i="111"/>
  <c r="BCY10" i="111"/>
  <c r="BCU10" i="111"/>
  <c r="BBF46" i="111"/>
  <c r="BBD46" i="111"/>
  <c r="BAZ10" i="111"/>
  <c r="BAV10" i="111"/>
  <c r="BAR10" i="111"/>
  <c r="BAN10" i="111"/>
  <c r="AYY46" i="111"/>
  <c r="AYW46" i="111"/>
  <c r="AYS10" i="111"/>
  <c r="AYO10" i="111"/>
  <c r="AYK10" i="111"/>
  <c r="AYG10" i="111"/>
  <c r="AWR46" i="111"/>
  <c r="AWP46" i="111"/>
  <c r="AWL10" i="111"/>
  <c r="AWH10" i="111"/>
  <c r="AWD10" i="111"/>
  <c r="AVZ10" i="111"/>
  <c r="AUK46" i="111"/>
  <c r="AUI46" i="111"/>
  <c r="AUE10" i="111"/>
  <c r="AUA10" i="111"/>
  <c r="ATW10" i="111"/>
  <c r="ATS10" i="111"/>
  <c r="B74" i="68"/>
  <c r="B73" i="68"/>
  <c r="B72" i="68"/>
  <c r="B71" i="68"/>
  <c r="B70" i="68"/>
  <c r="B69" i="68"/>
  <c r="B68" i="68"/>
  <c r="B67" i="68"/>
  <c r="B66" i="68"/>
  <c r="B65" i="68"/>
  <c r="B64" i="68"/>
  <c r="B63" i="68"/>
  <c r="B62" i="68"/>
  <c r="B61" i="68"/>
  <c r="B60" i="68"/>
  <c r="B59" i="68"/>
  <c r="B58" i="68"/>
  <c r="B57" i="68"/>
  <c r="B56" i="68"/>
  <c r="B55" i="68"/>
  <c r="DVR46" i="71"/>
  <c r="DVP46" i="71"/>
  <c r="DVL10" i="71"/>
  <c r="DVH10" i="71"/>
  <c r="DVD10" i="71"/>
  <c r="DUZ10" i="71"/>
  <c r="DTO46" i="71"/>
  <c r="DTM46" i="71"/>
  <c r="DTI10" i="71"/>
  <c r="DTE10" i="71"/>
  <c r="DTA10" i="71"/>
  <c r="DSW10" i="71"/>
  <c r="DRL46" i="71"/>
  <c r="DRJ46" i="71"/>
  <c r="DRF10" i="71"/>
  <c r="DRB10" i="71"/>
  <c r="DQX10" i="71"/>
  <c r="DQT10" i="71"/>
  <c r="DPI46" i="71"/>
  <c r="DPG46" i="71"/>
  <c r="DPC10" i="71"/>
  <c r="DOY10" i="71"/>
  <c r="DOU10" i="71"/>
  <c r="DOQ10" i="71"/>
  <c r="DNF46" i="71"/>
  <c r="DND46" i="71"/>
  <c r="DMZ10" i="71"/>
  <c r="DMV10" i="71"/>
  <c r="DMR10" i="71"/>
  <c r="DMN10" i="71"/>
  <c r="DLC46" i="71"/>
  <c r="DLA46" i="71"/>
  <c r="DKW10" i="71"/>
  <c r="DKS10" i="71"/>
  <c r="DKO10" i="71"/>
  <c r="DKK10" i="71"/>
  <c r="DIZ46" i="71"/>
  <c r="DIX46" i="71"/>
  <c r="DIT10" i="71"/>
  <c r="DIP10" i="71"/>
  <c r="DIL10" i="71"/>
  <c r="DIH10" i="71"/>
  <c r="DGW46" i="71"/>
  <c r="DGU46" i="71"/>
  <c r="DGQ10" i="71"/>
  <c r="DGM10" i="71"/>
  <c r="DGI10" i="71"/>
  <c r="DGE10" i="71"/>
  <c r="DET46" i="71"/>
  <c r="DER46" i="71"/>
  <c r="DEN10" i="71"/>
  <c r="DEJ10" i="71"/>
  <c r="DEF10" i="71"/>
  <c r="DEB10" i="71"/>
  <c r="DCQ46" i="71"/>
  <c r="DCO46" i="71"/>
  <c r="DCK10" i="71"/>
  <c r="DCG10" i="71"/>
  <c r="DCC10" i="71"/>
  <c r="DBY10" i="71"/>
  <c r="DAN46" i="71"/>
  <c r="DAL46" i="71"/>
  <c r="DAH10" i="71"/>
  <c r="DAD10" i="71"/>
  <c r="CZZ10" i="71"/>
  <c r="CZV10" i="71"/>
  <c r="CYK46" i="71"/>
  <c r="CYI46" i="71"/>
  <c r="CYE10" i="71"/>
  <c r="CYA10" i="71"/>
  <c r="CXW10" i="71"/>
  <c r="CXS10" i="71"/>
  <c r="CWH46" i="71"/>
  <c r="CWF46" i="71"/>
  <c r="CWB10" i="71"/>
  <c r="CVX10" i="71"/>
  <c r="CVT10" i="71"/>
  <c r="CVP10" i="71"/>
  <c r="CUE46" i="71"/>
  <c r="CUC46" i="71"/>
  <c r="CTY10" i="71"/>
  <c r="CTU10" i="71"/>
  <c r="CTQ10" i="71"/>
  <c r="CTM10" i="71"/>
  <c r="CSB46" i="71"/>
  <c r="CRZ46" i="71"/>
  <c r="CRV10" i="71"/>
  <c r="CRR10" i="71"/>
  <c r="CRN10" i="71"/>
  <c r="CRJ10" i="71"/>
  <c r="CPY46" i="71"/>
  <c r="CPW46" i="71"/>
  <c r="CPS10" i="71"/>
  <c r="CPO10" i="71"/>
  <c r="CPK10" i="71"/>
  <c r="CPG10" i="71"/>
  <c r="CNV46" i="71"/>
  <c r="CNT46" i="71"/>
  <c r="CNP10" i="71"/>
  <c r="CNL10" i="71"/>
  <c r="CNH10" i="71"/>
  <c r="CND10" i="71"/>
  <c r="CLS46" i="71"/>
  <c r="CLQ46" i="71"/>
  <c r="CLM10" i="71"/>
  <c r="CLI10" i="71"/>
  <c r="CLE10" i="71"/>
  <c r="CLA10" i="71"/>
  <c r="CJP46" i="71"/>
  <c r="CJN46" i="71"/>
  <c r="CJJ10" i="71"/>
  <c r="CJF10" i="71"/>
  <c r="CJB10" i="71"/>
  <c r="CIX10" i="71"/>
  <c r="CHM46" i="71"/>
  <c r="CHK46" i="71"/>
  <c r="CHG10" i="71"/>
  <c r="CHC10" i="71"/>
  <c r="CGY10" i="71"/>
  <c r="CGU10" i="71"/>
  <c r="L24" i="66"/>
  <c r="L23" i="66"/>
  <c r="L22" i="66"/>
  <c r="L21" i="66"/>
  <c r="L20" i="66"/>
  <c r="L19" i="66"/>
  <c r="L18" i="66"/>
  <c r="L17" i="66"/>
  <c r="L16" i="66"/>
  <c r="L15" i="66"/>
  <c r="L14" i="66"/>
  <c r="L13" i="66"/>
  <c r="L12" i="66"/>
  <c r="L11" i="66"/>
  <c r="L10" i="66"/>
  <c r="L9" i="66"/>
  <c r="L8" i="66"/>
  <c r="L7" i="66"/>
  <c r="L6" i="66"/>
  <c r="L5" i="66"/>
  <c r="L4" i="66"/>
  <c r="L3" i="66"/>
  <c r="L2" i="66"/>
  <c r="B54" i="68"/>
  <c r="B53" i="68"/>
  <c r="B52" i="68"/>
  <c r="B51" i="68"/>
  <c r="B50" i="68"/>
  <c r="B49" i="68"/>
  <c r="B48" i="68"/>
  <c r="B47" i="68"/>
  <c r="B46" i="68"/>
  <c r="B45" i="68"/>
  <c r="B44" i="68"/>
  <c r="B43" i="68"/>
  <c r="B42" i="68"/>
  <c r="B41" i="68"/>
  <c r="B40" i="68"/>
  <c r="B39" i="68"/>
  <c r="B38" i="68"/>
  <c r="B37" i="68"/>
  <c r="B36" i="68"/>
  <c r="B35" i="68"/>
  <c r="CFJ46" i="71"/>
  <c r="CFH46" i="71"/>
  <c r="CDG46" i="71"/>
  <c r="CDE46" i="71"/>
  <c r="CBD46" i="71"/>
  <c r="CBB46" i="71"/>
  <c r="BZA46" i="71"/>
  <c r="BYY46" i="71"/>
  <c r="BWX46" i="71"/>
  <c r="BWV46" i="71"/>
  <c r="BUU46" i="71"/>
  <c r="BUS46" i="71"/>
  <c r="BSR46" i="71"/>
  <c r="BSP46" i="71"/>
  <c r="BQO46" i="71"/>
  <c r="BQM46" i="71"/>
  <c r="BOL46" i="71"/>
  <c r="BOJ46" i="71"/>
  <c r="BMI46" i="71"/>
  <c r="BMG46" i="71"/>
  <c r="BKF46" i="71"/>
  <c r="BKD46" i="71"/>
  <c r="BIC46" i="71"/>
  <c r="BIA46" i="71"/>
  <c r="BFZ46" i="71"/>
  <c r="BFX46" i="71"/>
  <c r="BDW46" i="71"/>
  <c r="BDU46" i="71"/>
  <c r="BBT46" i="71"/>
  <c r="BBR46" i="71"/>
  <c r="AZQ46" i="71"/>
  <c r="AZO46" i="71"/>
  <c r="AXN46" i="71"/>
  <c r="AXL46" i="71"/>
  <c r="AVK46" i="71"/>
  <c r="AVI46" i="71"/>
  <c r="ATH46" i="71"/>
  <c r="ATF46" i="71"/>
  <c r="ARE46" i="71"/>
  <c r="ARC46" i="71"/>
  <c r="B34" i="68" l="1"/>
  <c r="B33" i="68"/>
  <c r="B32" i="68"/>
  <c r="B31" i="68"/>
  <c r="B30" i="68"/>
  <c r="B29" i="68"/>
  <c r="B28" i="68"/>
  <c r="B27" i="68"/>
  <c r="B26" i="68"/>
  <c r="B25" i="68"/>
  <c r="B24" i="68"/>
  <c r="B23" i="68"/>
  <c r="B22" i="68"/>
  <c r="B21" i="68"/>
  <c r="B20" i="68"/>
  <c r="B19" i="68"/>
  <c r="B18" i="68"/>
  <c r="B17" i="68"/>
  <c r="B16" i="68"/>
  <c r="B15" i="68"/>
  <c r="ASD46" i="111" l="1"/>
  <c r="ASB46" i="111"/>
  <c r="APW46" i="111"/>
  <c r="APU46" i="111"/>
  <c r="ANP46" i="111"/>
  <c r="ANN46" i="111"/>
  <c r="ALI46" i="111"/>
  <c r="ALG46" i="111"/>
  <c r="AJB46" i="111"/>
  <c r="AIZ46" i="111"/>
  <c r="AGU46" i="111"/>
  <c r="AGS46" i="111"/>
  <c r="AEN46" i="111"/>
  <c r="AEL46" i="111"/>
  <c r="ACG46" i="111"/>
  <c r="ACE46" i="111"/>
  <c r="ZZ46" i="111"/>
  <c r="ZX46" i="111"/>
  <c r="XS46" i="111"/>
  <c r="XQ46" i="111"/>
  <c r="VL46" i="111"/>
  <c r="VJ46" i="111"/>
  <c r="TE46" i="111"/>
  <c r="TC46" i="111"/>
  <c r="QX46" i="111"/>
  <c r="QV46" i="111"/>
  <c r="OQ46" i="111"/>
  <c r="OO46" i="111"/>
  <c r="MJ46" i="111"/>
  <c r="MH46" i="111"/>
  <c r="R17" i="68" l="1"/>
  <c r="R16" i="68"/>
  <c r="R12" i="68"/>
  <c r="R11" i="68"/>
  <c r="R7" i="68"/>
  <c r="R6" i="68"/>
  <c r="APB46" i="71" l="1"/>
  <c r="AOZ46" i="71"/>
  <c r="AMY46" i="71"/>
  <c r="AMW46" i="71"/>
  <c r="AKV46" i="71"/>
  <c r="AKT46" i="71"/>
  <c r="AIS46" i="71"/>
  <c r="AIQ46" i="71"/>
  <c r="AGP46" i="71"/>
  <c r="AGN46" i="71"/>
  <c r="AEM46" i="71"/>
  <c r="AEK46" i="71"/>
  <c r="ACJ46" i="71"/>
  <c r="ACH46" i="71"/>
  <c r="AAG46" i="71"/>
  <c r="AAE46" i="71"/>
  <c r="YD46" i="71"/>
  <c r="YB46" i="71"/>
  <c r="WA46" i="71"/>
  <c r="VY46" i="71"/>
  <c r="TX46" i="71"/>
  <c r="TV46" i="71"/>
  <c r="RU46" i="71"/>
  <c r="RS46" i="71"/>
  <c r="PR46" i="71"/>
  <c r="PP46" i="71"/>
  <c r="NO46" i="71"/>
  <c r="NM46" i="71"/>
  <c r="LL46" i="71"/>
  <c r="LJ46" i="71"/>
  <c r="JI46" i="71"/>
  <c r="JG46" i="71"/>
  <c r="HF46" i="71"/>
  <c r="HD46" i="71"/>
  <c r="FC46" i="71"/>
  <c r="FA46" i="71"/>
  <c r="R15" i="68" l="1"/>
  <c r="R10" i="68"/>
  <c r="R5" i="68"/>
  <c r="E3" i="67" l="1"/>
  <c r="KA46" i="111" l="1"/>
  <c r="KC46" i="111"/>
  <c r="AA18" i="68" l="1"/>
  <c r="AD11" i="35"/>
  <c r="A14" i="35" l="1"/>
  <c r="A13" i="35"/>
  <c r="A11" i="35"/>
  <c r="A12" i="35"/>
  <c r="HV46" i="111" l="1"/>
  <c r="HT46" i="111"/>
  <c r="FO46" i="111"/>
  <c r="FM46" i="111"/>
  <c r="BH3" i="111"/>
  <c r="DO3" i="111" s="1"/>
  <c r="DH46" i="111"/>
  <c r="DF46" i="111"/>
  <c r="BI3" i="111" l="1"/>
  <c r="FV3" i="111"/>
  <c r="IC3" i="111" s="1"/>
  <c r="DP3" i="111"/>
  <c r="B3" i="111"/>
  <c r="BD3" i="71"/>
  <c r="DG3" i="71" s="1"/>
  <c r="CX46" i="71"/>
  <c r="CZ46" i="71"/>
  <c r="AW4" i="71"/>
  <c r="DVR4" i="71" s="1"/>
  <c r="BA4" i="71"/>
  <c r="DVV4" i="71" s="1"/>
  <c r="AR3" i="71"/>
  <c r="DVM3" i="71" s="1"/>
  <c r="DRG3" i="71" l="1"/>
  <c r="DTJ3" i="71"/>
  <c r="DRL4" i="71"/>
  <c r="DTO4" i="71"/>
  <c r="DRP4" i="71"/>
  <c r="DTS4" i="71"/>
  <c r="DNA3" i="71"/>
  <c r="DPD3" i="71"/>
  <c r="DNF4" i="71"/>
  <c r="DPI4" i="71"/>
  <c r="DNJ4" i="71"/>
  <c r="DPM4" i="71"/>
  <c r="DIU3" i="71"/>
  <c r="DKX3" i="71"/>
  <c r="DIZ4" i="71"/>
  <c r="DLC4" i="71"/>
  <c r="DJD4" i="71"/>
  <c r="DLG4" i="71"/>
  <c r="DEO3" i="71"/>
  <c r="DGR3" i="71"/>
  <c r="DEX4" i="71"/>
  <c r="DHA4" i="71"/>
  <c r="DET4" i="71"/>
  <c r="DGW4" i="71"/>
  <c r="DAR4" i="71"/>
  <c r="DCU4" i="71"/>
  <c r="DAN4" i="71"/>
  <c r="DCQ4" i="71"/>
  <c r="DAI3" i="71"/>
  <c r="DCL3" i="71"/>
  <c r="CWL4" i="71"/>
  <c r="CYO4" i="71"/>
  <c r="CWH4" i="71"/>
  <c r="CYK4" i="71"/>
  <c r="CWC3" i="71"/>
  <c r="CYF3" i="71"/>
  <c r="CRW3" i="71"/>
  <c r="CTZ3" i="71"/>
  <c r="CSF4" i="71"/>
  <c r="CUI4" i="71"/>
  <c r="CSB4" i="71"/>
  <c r="CUE4" i="71"/>
  <c r="CNQ3" i="71"/>
  <c r="CPT3" i="71"/>
  <c r="CNV4" i="71"/>
  <c r="CPY4" i="71"/>
  <c r="CNZ4" i="71"/>
  <c r="CQC4" i="71"/>
  <c r="CJP4" i="71"/>
  <c r="CLS4" i="71"/>
  <c r="CJT4" i="71"/>
  <c r="CLW4" i="71"/>
  <c r="CJK3" i="71"/>
  <c r="CLN3" i="71"/>
  <c r="CFN4" i="71"/>
  <c r="CHQ4" i="71"/>
  <c r="CFJ4" i="71"/>
  <c r="CHM4" i="71"/>
  <c r="CFE3" i="71"/>
  <c r="CHH3" i="71"/>
  <c r="BYV3" i="71"/>
  <c r="BQJ3" i="71"/>
  <c r="BHX3" i="71"/>
  <c r="AZL3" i="71"/>
  <c r="AQZ3" i="71"/>
  <c r="CAY3" i="71"/>
  <c r="BSM3" i="71"/>
  <c r="BKA3" i="71"/>
  <c r="BBO3" i="71"/>
  <c r="ATC3" i="71"/>
  <c r="CDB3" i="71"/>
  <c r="BUP3" i="71"/>
  <c r="BMD3" i="71"/>
  <c r="BDR3" i="71"/>
  <c r="AVF3" i="71"/>
  <c r="BWS3" i="71"/>
  <c r="BOG3" i="71"/>
  <c r="BFU3" i="71"/>
  <c r="AXI3" i="71"/>
  <c r="CDK4" i="71"/>
  <c r="BZE4" i="71"/>
  <c r="BUY4" i="71"/>
  <c r="BQS4" i="71"/>
  <c r="BMM4" i="71"/>
  <c r="BIG4" i="71"/>
  <c r="BEA4" i="71"/>
  <c r="AZU4" i="71"/>
  <c r="AVO4" i="71"/>
  <c r="ARI4" i="71"/>
  <c r="CBH4" i="71"/>
  <c r="BXB4" i="71"/>
  <c r="BSV4" i="71"/>
  <c r="BOP4" i="71"/>
  <c r="BKJ4" i="71"/>
  <c r="BGD4" i="71"/>
  <c r="BBX4" i="71"/>
  <c r="AXR4" i="71"/>
  <c r="ATL4" i="71"/>
  <c r="CDG4" i="71"/>
  <c r="BZA4" i="71"/>
  <c r="BUU4" i="71"/>
  <c r="BQO4" i="71"/>
  <c r="BMI4" i="71"/>
  <c r="BIC4" i="71"/>
  <c r="BDW4" i="71"/>
  <c r="AZQ4" i="71"/>
  <c r="AVK4" i="71"/>
  <c r="ARE4" i="71"/>
  <c r="CBD4" i="71"/>
  <c r="BWX4" i="71"/>
  <c r="BSR4" i="71"/>
  <c r="BOL4" i="71"/>
  <c r="BKF4" i="71"/>
  <c r="BFZ4" i="71"/>
  <c r="BBT4" i="71"/>
  <c r="AXN4" i="71"/>
  <c r="ATH4" i="71"/>
  <c r="ID3" i="111"/>
  <c r="KJ3" i="111"/>
  <c r="BE3" i="71"/>
  <c r="DH3" i="71"/>
  <c r="FJ3" i="71"/>
  <c r="AGT4" i="71"/>
  <c r="ACN4" i="71"/>
  <c r="YH4" i="71"/>
  <c r="APF4" i="71"/>
  <c r="RY4" i="71"/>
  <c r="ANC4" i="71"/>
  <c r="AIW4" i="71"/>
  <c r="UB4" i="71"/>
  <c r="NS4" i="71"/>
  <c r="HJ4" i="71"/>
  <c r="FG4" i="71"/>
  <c r="AEQ4" i="71"/>
  <c r="AAK4" i="71"/>
  <c r="PV4" i="71"/>
  <c r="JM4" i="71"/>
  <c r="AKZ4" i="71"/>
  <c r="WE4" i="71"/>
  <c r="LP4" i="71"/>
  <c r="APB4" i="71"/>
  <c r="AKV4" i="71"/>
  <c r="WA4" i="71"/>
  <c r="RU4" i="71"/>
  <c r="LL4" i="71"/>
  <c r="FC4" i="71"/>
  <c r="JI4" i="71"/>
  <c r="AGP4" i="71"/>
  <c r="ACJ4" i="71"/>
  <c r="YD4" i="71"/>
  <c r="PR4" i="71"/>
  <c r="AMY4" i="71"/>
  <c r="AIS4" i="71"/>
  <c r="TX4" i="71"/>
  <c r="NO4" i="71"/>
  <c r="HF4" i="71"/>
  <c r="AEM4" i="71"/>
  <c r="AAG4" i="71"/>
  <c r="AMT3" i="71"/>
  <c r="AIN3" i="71"/>
  <c r="AGK3" i="71"/>
  <c r="RP3" i="71"/>
  <c r="PM3" i="71"/>
  <c r="LG3" i="71"/>
  <c r="JD3" i="71"/>
  <c r="AOW3" i="71"/>
  <c r="AKQ3" i="71"/>
  <c r="AEH3" i="71"/>
  <c r="XY3" i="71"/>
  <c r="EX3" i="71"/>
  <c r="NJ3" i="71"/>
  <c r="ACE3" i="71"/>
  <c r="AAB3" i="71"/>
  <c r="VV3" i="71"/>
  <c r="TS3" i="71"/>
  <c r="HA3" i="71"/>
  <c r="BE4" i="111"/>
  <c r="DL4" i="111" s="1"/>
  <c r="FS4" i="111" s="1"/>
  <c r="HZ4" i="111" s="1"/>
  <c r="KG4" i="111" s="1"/>
  <c r="MN4" i="111" s="1"/>
  <c r="OU4" i="111" s="1"/>
  <c r="RB4" i="111" s="1"/>
  <c r="TI4" i="111" s="1"/>
  <c r="VP4" i="111" s="1"/>
  <c r="XW4" i="111" s="1"/>
  <c r="AAD4" i="111" s="1"/>
  <c r="ACK4" i="111" s="1"/>
  <c r="AER4" i="111" s="1"/>
  <c r="AGY4" i="111" s="1"/>
  <c r="AJF4" i="111" s="1"/>
  <c r="ALM4" i="111" s="1"/>
  <c r="ANT4" i="111" s="1"/>
  <c r="AQA4" i="111" s="1"/>
  <c r="ASH4" i="111" s="1"/>
  <c r="AUO4" i="111" s="1"/>
  <c r="AWV4" i="111" s="1"/>
  <c r="AZC4" i="111" s="1"/>
  <c r="BBJ4" i="111" s="1"/>
  <c r="BDQ4" i="111" s="1"/>
  <c r="BFX4" i="111" s="1"/>
  <c r="BIE4" i="111" s="1"/>
  <c r="BKL4" i="111" s="1"/>
  <c r="BMS4" i="111" s="1"/>
  <c r="BOZ4" i="111" s="1"/>
  <c r="BA4" i="111"/>
  <c r="DD4" i="71"/>
  <c r="CZ4" i="71"/>
  <c r="AV3" i="111"/>
  <c r="CU3" i="71"/>
  <c r="FW3" i="111"/>
  <c r="B3" i="71"/>
  <c r="BMO4" i="111" l="1"/>
  <c r="BOV4" i="111"/>
  <c r="BMJ3" i="111"/>
  <c r="BOQ3" i="111"/>
  <c r="BIA4" i="111"/>
  <c r="BKH4" i="111"/>
  <c r="BHV3" i="111"/>
  <c r="BKC3" i="111"/>
  <c r="BDM4" i="111"/>
  <c r="BFT4" i="111"/>
  <c r="BDH3" i="111"/>
  <c r="BFO3" i="111"/>
  <c r="AYY4" i="111"/>
  <c r="BBF4" i="111"/>
  <c r="AYT3" i="111"/>
  <c r="BBA3" i="111"/>
  <c r="AUK4" i="111"/>
  <c r="AWR4" i="111"/>
  <c r="AUF3" i="111"/>
  <c r="AWM3" i="111"/>
  <c r="KK3" i="111"/>
  <c r="MQ3" i="111"/>
  <c r="KC4" i="111"/>
  <c r="ASD4" i="111"/>
  <c r="APW4" i="111"/>
  <c r="ANP4" i="111"/>
  <c r="AJB4" i="111"/>
  <c r="AGU4" i="111"/>
  <c r="AEN4" i="111"/>
  <c r="ACG4" i="111"/>
  <c r="ZZ4" i="111"/>
  <c r="VL4" i="111"/>
  <c r="TE4" i="111"/>
  <c r="ALI4" i="111"/>
  <c r="QX4" i="111"/>
  <c r="XS4" i="111"/>
  <c r="OQ4" i="111"/>
  <c r="MJ4" i="111"/>
  <c r="FK3" i="71"/>
  <c r="HM3" i="71"/>
  <c r="JX3" i="111"/>
  <c r="ARY3" i="111"/>
  <c r="ANK3" i="111"/>
  <c r="APR3" i="111"/>
  <c r="ALD3" i="111"/>
  <c r="ACB3" i="111"/>
  <c r="AIW3" i="111"/>
  <c r="AGP3" i="111"/>
  <c r="XN3" i="111"/>
  <c r="AEI3" i="111"/>
  <c r="OL3" i="111"/>
  <c r="SZ3" i="111"/>
  <c r="ZU3" i="111"/>
  <c r="VG3" i="111"/>
  <c r="QS3" i="111"/>
  <c r="ME3" i="111"/>
  <c r="HQ3" i="111"/>
  <c r="DC3" i="111"/>
  <c r="FJ3" i="111"/>
  <c r="DH4" i="111"/>
  <c r="FO4" i="111"/>
  <c r="HV4" i="111"/>
  <c r="T2" i="70"/>
  <c r="AC3" i="70"/>
  <c r="Y3" i="70"/>
  <c r="I2" i="68"/>
  <c r="D2" i="68"/>
  <c r="B2" i="68"/>
  <c r="OX3" i="111" l="1"/>
  <c r="MR3" i="111"/>
  <c r="HN3" i="71"/>
  <c r="JP3" i="71"/>
  <c r="Q13" i="71"/>
  <c r="DUL13" i="71" l="1"/>
  <c r="AVL13" i="111"/>
  <c r="BJB13" i="111"/>
  <c r="BGU13" i="111"/>
  <c r="BNP13" i="111"/>
  <c r="BCG13" i="111"/>
  <c r="AXS13" i="111"/>
  <c r="AZZ13" i="111"/>
  <c r="BEN13" i="111"/>
  <c r="BLI13" i="111"/>
  <c r="ATE13" i="111"/>
  <c r="DQF13" i="71"/>
  <c r="DSI13" i="71"/>
  <c r="DLZ13" i="71"/>
  <c r="DOC13" i="71"/>
  <c r="DHT13" i="71"/>
  <c r="DJW13" i="71"/>
  <c r="DDN13" i="71"/>
  <c r="DFQ13" i="71"/>
  <c r="CZH13" i="71"/>
  <c r="DBK13" i="71"/>
  <c r="CVB13" i="71"/>
  <c r="CXE13" i="71"/>
  <c r="CQV13" i="71"/>
  <c r="CSY13" i="71"/>
  <c r="CMP13" i="71"/>
  <c r="COS13" i="71"/>
  <c r="CIJ13" i="71"/>
  <c r="CKM13" i="71"/>
  <c r="CED13" i="71"/>
  <c r="CGG13" i="71"/>
  <c r="CCA13" i="71"/>
  <c r="BZX13" i="71"/>
  <c r="BXU13" i="71"/>
  <c r="BVR13" i="71"/>
  <c r="BTO13" i="71"/>
  <c r="BRL13" i="71"/>
  <c r="BPI13" i="71"/>
  <c r="BNF13" i="71"/>
  <c r="BLC13" i="71"/>
  <c r="BIZ13" i="71"/>
  <c r="BGW13" i="71"/>
  <c r="BET13" i="71"/>
  <c r="BCQ13" i="71"/>
  <c r="BAN13" i="71"/>
  <c r="AYK13" i="71"/>
  <c r="AWH13" i="71"/>
  <c r="AUE13" i="71"/>
  <c r="ASB13" i="71"/>
  <c r="APY13" i="71"/>
  <c r="OY3" i="111"/>
  <c r="RE3" i="111"/>
  <c r="JQ3" i="71"/>
  <c r="LS3" i="71"/>
  <c r="AMJ13" i="111"/>
  <c r="AKC13" i="111"/>
  <c r="AQX13" i="111"/>
  <c r="AOQ13" i="111"/>
  <c r="ADH13" i="111"/>
  <c r="AHV13" i="111"/>
  <c r="WM13" i="111"/>
  <c r="NK13" i="111"/>
  <c r="UF13" i="111"/>
  <c r="LD13" i="111"/>
  <c r="AFO13" i="111"/>
  <c r="YT13" i="111"/>
  <c r="ABA13" i="111"/>
  <c r="PR13" i="111"/>
  <c r="RY13" i="111"/>
  <c r="IW13" i="111"/>
  <c r="ALS13" i="71"/>
  <c r="AFJ13" i="71"/>
  <c r="UU13" i="71"/>
  <c r="IC13" i="71"/>
  <c r="AHM13" i="71"/>
  <c r="QO13" i="71"/>
  <c r="KF13" i="71"/>
  <c r="AJP13" i="71"/>
  <c r="ABD13" i="71"/>
  <c r="DW13" i="71"/>
  <c r="ADG13" i="71"/>
  <c r="ZA13" i="71"/>
  <c r="OL13" i="71"/>
  <c r="MI13" i="71"/>
  <c r="FZ13" i="71"/>
  <c r="ANV13" i="71"/>
  <c r="WX13" i="71"/>
  <c r="SR13" i="71"/>
  <c r="CB13" i="111"/>
  <c r="U13" i="111"/>
  <c r="EI13" i="111"/>
  <c r="GP13" i="111"/>
  <c r="BT13" i="71"/>
  <c r="Q14" i="71"/>
  <c r="AC13" i="71"/>
  <c r="DUX13" i="71" l="1"/>
  <c r="AVX13" i="111"/>
  <c r="BLU13" i="111"/>
  <c r="BJN13" i="111"/>
  <c r="BHG13" i="111"/>
  <c r="BCS13" i="111"/>
  <c r="AYE13" i="111"/>
  <c r="BAL13" i="111"/>
  <c r="BEZ13" i="111"/>
  <c r="BOB13" i="111"/>
  <c r="ATQ13" i="111"/>
  <c r="DUL14" i="71"/>
  <c r="BLI14" i="111"/>
  <c r="ATE14" i="111"/>
  <c r="BNP14" i="111"/>
  <c r="AVL14" i="111"/>
  <c r="BJB14" i="111"/>
  <c r="BGU14" i="111"/>
  <c r="BCG14" i="111"/>
  <c r="AXS14" i="111"/>
  <c r="AZZ14" i="111"/>
  <c r="BEN14" i="111"/>
  <c r="DQF14" i="71"/>
  <c r="DSI14" i="71"/>
  <c r="DQR13" i="71"/>
  <c r="DSU13" i="71"/>
  <c r="DML13" i="71"/>
  <c r="DOO13" i="71"/>
  <c r="DLZ14" i="71"/>
  <c r="DOC14" i="71"/>
  <c r="DHT14" i="71"/>
  <c r="DJW14" i="71"/>
  <c r="DIF13" i="71"/>
  <c r="DKI13" i="71"/>
  <c r="DDN14" i="71"/>
  <c r="DFQ14" i="71"/>
  <c r="DDZ13" i="71"/>
  <c r="DGC13" i="71"/>
  <c r="CZT13" i="71"/>
  <c r="DBW13" i="71"/>
  <c r="CZH14" i="71"/>
  <c r="DBK14" i="71"/>
  <c r="CVN13" i="71"/>
  <c r="CXQ13" i="71"/>
  <c r="CVB14" i="71"/>
  <c r="CXE14" i="71"/>
  <c r="CRH13" i="71"/>
  <c r="CTK13" i="71"/>
  <c r="CQV14" i="71"/>
  <c r="CSY14" i="71"/>
  <c r="CNB13" i="71"/>
  <c r="CPE13" i="71"/>
  <c r="CMP14" i="71"/>
  <c r="COS14" i="71"/>
  <c r="CIJ14" i="71"/>
  <c r="CKM14" i="71"/>
  <c r="CIV13" i="71"/>
  <c r="CKY13" i="71"/>
  <c r="CEP13" i="71"/>
  <c r="CGS13" i="71"/>
  <c r="CED14" i="71"/>
  <c r="CGG14" i="71"/>
  <c r="CCM13" i="71"/>
  <c r="CAJ13" i="71"/>
  <c r="BYG13" i="71"/>
  <c r="BWD13" i="71"/>
  <c r="BUA13" i="71"/>
  <c r="BRX13" i="71"/>
  <c r="BPU13" i="71"/>
  <c r="BNR13" i="71"/>
  <c r="BLO13" i="71"/>
  <c r="BJL13" i="71"/>
  <c r="BHI13" i="71"/>
  <c r="BFF13" i="71"/>
  <c r="BDC13" i="71"/>
  <c r="BAZ13" i="71"/>
  <c r="AYW13" i="71"/>
  <c r="AWT13" i="71"/>
  <c r="AUQ13" i="71"/>
  <c r="ASN13" i="71"/>
  <c r="AQK13" i="71"/>
  <c r="CCA14" i="71"/>
  <c r="BZX14" i="71"/>
  <c r="BXU14" i="71"/>
  <c r="BVR14" i="71"/>
  <c r="BTO14" i="71"/>
  <c r="BRL14" i="71"/>
  <c r="BPI14" i="71"/>
  <c r="BNF14" i="71"/>
  <c r="BLC14" i="71"/>
  <c r="BIZ14" i="71"/>
  <c r="BGW14" i="71"/>
  <c r="BET14" i="71"/>
  <c r="BCQ14" i="71"/>
  <c r="BAN14" i="71"/>
  <c r="AYK14" i="71"/>
  <c r="AWH14" i="71"/>
  <c r="AUE14" i="71"/>
  <c r="ASB14" i="71"/>
  <c r="APY14" i="71"/>
  <c r="RF3" i="111"/>
  <c r="TL3" i="111"/>
  <c r="LT3" i="71"/>
  <c r="NV3" i="71"/>
  <c r="AKC14" i="111"/>
  <c r="AHV14" i="111"/>
  <c r="AQX14" i="111"/>
  <c r="AOQ14" i="111"/>
  <c r="ADH14" i="111"/>
  <c r="AMJ14" i="111"/>
  <c r="AFO14" i="111"/>
  <c r="ABA14" i="111"/>
  <c r="YT14" i="111"/>
  <c r="WM14" i="111"/>
  <c r="NK14" i="111"/>
  <c r="UF14" i="111"/>
  <c r="LD14" i="111"/>
  <c r="RY14" i="111"/>
  <c r="PR14" i="111"/>
  <c r="AMV13" i="111"/>
  <c r="AKO13" i="111"/>
  <c r="ARJ13" i="111"/>
  <c r="APC13" i="111"/>
  <c r="AIH13" i="111"/>
  <c r="ADT13" i="111"/>
  <c r="AGA13" i="111"/>
  <c r="ABM13" i="111"/>
  <c r="ZF13" i="111"/>
  <c r="WY13" i="111"/>
  <c r="NW13" i="111"/>
  <c r="LP13" i="111"/>
  <c r="QD13" i="111"/>
  <c r="SK13" i="111"/>
  <c r="UR13" i="111"/>
  <c r="IW14" i="111"/>
  <c r="ADG14" i="71"/>
  <c r="ZA14" i="71"/>
  <c r="OL14" i="71"/>
  <c r="MI14" i="71"/>
  <c r="FZ14" i="71"/>
  <c r="ABD14" i="71"/>
  <c r="DW14" i="71"/>
  <c r="ANV14" i="71"/>
  <c r="AHM14" i="71"/>
  <c r="WX14" i="71"/>
  <c r="SR14" i="71"/>
  <c r="QO14" i="71"/>
  <c r="KF14" i="71"/>
  <c r="ALS14" i="71"/>
  <c r="AFJ14" i="71"/>
  <c r="UU14" i="71"/>
  <c r="IC14" i="71"/>
  <c r="AJP14" i="71"/>
  <c r="JI13" i="111"/>
  <c r="AKB13" i="71"/>
  <c r="ABP13" i="71"/>
  <c r="EI13" i="71"/>
  <c r="AME13" i="71"/>
  <c r="VG13" i="71"/>
  <c r="ADS13" i="71"/>
  <c r="ZM13" i="71"/>
  <c r="OX13" i="71"/>
  <c r="MU13" i="71"/>
  <c r="GL13" i="71"/>
  <c r="AOH13" i="71"/>
  <c r="AHY13" i="71"/>
  <c r="XJ13" i="71"/>
  <c r="TD13" i="71"/>
  <c r="RA13" i="71"/>
  <c r="KR13" i="71"/>
  <c r="AFV13" i="71"/>
  <c r="IO13" i="71"/>
  <c r="EU13" i="111"/>
  <c r="HB13" i="111"/>
  <c r="CF13" i="71"/>
  <c r="CN13" i="111"/>
  <c r="AG13" i="111"/>
  <c r="GP14" i="111"/>
  <c r="EI14" i="111"/>
  <c r="CB14" i="111"/>
  <c r="U14" i="111"/>
  <c r="BT14" i="71"/>
  <c r="AC14" i="71"/>
  <c r="DUX14" i="71" l="1"/>
  <c r="BAL14" i="111"/>
  <c r="BEZ14" i="111"/>
  <c r="BCS14" i="111"/>
  <c r="BLU14" i="111"/>
  <c r="ATQ14" i="111"/>
  <c r="BOB14" i="111"/>
  <c r="AVX14" i="111"/>
  <c r="BHG14" i="111"/>
  <c r="AYE14" i="111"/>
  <c r="BJN14" i="111"/>
  <c r="DQR14" i="71"/>
  <c r="DSU14" i="71"/>
  <c r="DML14" i="71"/>
  <c r="DOO14" i="71"/>
  <c r="DIF14" i="71"/>
  <c r="DKI14" i="71"/>
  <c r="DDZ14" i="71"/>
  <c r="DGC14" i="71"/>
  <c r="CZT14" i="71"/>
  <c r="DBW14" i="71"/>
  <c r="CVN14" i="71"/>
  <c r="CXQ14" i="71"/>
  <c r="CRH14" i="71"/>
  <c r="CTK14" i="71"/>
  <c r="CNB14" i="71"/>
  <c r="CPE14" i="71"/>
  <c r="CIV14" i="71"/>
  <c r="CKY14" i="71"/>
  <c r="CEP14" i="71"/>
  <c r="CGS14" i="71"/>
  <c r="CCM14" i="71"/>
  <c r="CAJ14" i="71"/>
  <c r="BYG14" i="71"/>
  <c r="BWD14" i="71"/>
  <c r="BUA14" i="71"/>
  <c r="BRX14" i="71"/>
  <c r="BPU14" i="71"/>
  <c r="BNR14" i="71"/>
  <c r="BLO14" i="71"/>
  <c r="BJL14" i="71"/>
  <c r="BHI14" i="71"/>
  <c r="BFF14" i="71"/>
  <c r="BDC14" i="71"/>
  <c r="BAZ14" i="71"/>
  <c r="AYW14" i="71"/>
  <c r="AWT14" i="71"/>
  <c r="AUQ14" i="71"/>
  <c r="ASN14" i="71"/>
  <c r="AQK14" i="71"/>
  <c r="TM3" i="111"/>
  <c r="VS3" i="111"/>
  <c r="NW3" i="71"/>
  <c r="PY3" i="71"/>
  <c r="AKO14" i="111"/>
  <c r="AIH14" i="111"/>
  <c r="ARJ14" i="111"/>
  <c r="APC14" i="111"/>
  <c r="ADT14" i="111"/>
  <c r="AMV14" i="111"/>
  <c r="AGA14" i="111"/>
  <c r="ABM14" i="111"/>
  <c r="ZF14" i="111"/>
  <c r="UR14" i="111"/>
  <c r="SK14" i="111"/>
  <c r="QD14" i="111"/>
  <c r="LP14" i="111"/>
  <c r="NW14" i="111"/>
  <c r="WY14" i="111"/>
  <c r="JI14" i="111"/>
  <c r="AOH14" i="71"/>
  <c r="AHY14" i="71"/>
  <c r="XJ14" i="71"/>
  <c r="TD14" i="71"/>
  <c r="RA14" i="71"/>
  <c r="KR14" i="71"/>
  <c r="ZM14" i="71"/>
  <c r="AME14" i="71"/>
  <c r="AFV14" i="71"/>
  <c r="VG14" i="71"/>
  <c r="IO14" i="71"/>
  <c r="AKB14" i="71"/>
  <c r="ABP14" i="71"/>
  <c r="EI14" i="71"/>
  <c r="ADS14" i="71"/>
  <c r="OX14" i="71"/>
  <c r="MU14" i="71"/>
  <c r="GL14" i="71"/>
  <c r="CN14" i="111"/>
  <c r="AG14" i="111"/>
  <c r="EU14" i="111"/>
  <c r="HB14" i="111"/>
  <c r="CF14" i="71"/>
  <c r="R3" i="68"/>
  <c r="R14" i="68"/>
  <c r="R13" i="68"/>
  <c r="R9" i="68"/>
  <c r="R8" i="68"/>
  <c r="R4" i="68"/>
  <c r="P1" i="68"/>
  <c r="AA4" i="53"/>
  <c r="VT3" i="111" l="1"/>
  <c r="XZ3" i="111"/>
  <c r="PZ3" i="71"/>
  <c r="SB3" i="71"/>
  <c r="Y18" i="68"/>
  <c r="Y13" i="71" s="1"/>
  <c r="U18" i="68"/>
  <c r="H13" i="71" s="1"/>
  <c r="S18" i="68"/>
  <c r="G13" i="71" s="1"/>
  <c r="V18" i="68"/>
  <c r="V13" i="71" s="1"/>
  <c r="X18" i="68"/>
  <c r="T18" i="68"/>
  <c r="T13" i="71" s="1"/>
  <c r="W18" i="68"/>
  <c r="J13" i="71" s="1"/>
  <c r="Z18" i="68"/>
  <c r="M13" i="71" s="1"/>
  <c r="G3" i="69"/>
  <c r="C3" i="69"/>
  <c r="A3" i="69"/>
  <c r="G2" i="67"/>
  <c r="L4" i="62"/>
  <c r="A4" i="62"/>
  <c r="D4" i="62"/>
  <c r="BA46" i="111"/>
  <c r="AY46" i="111"/>
  <c r="AW46" i="71"/>
  <c r="AU46" i="71"/>
  <c r="Y44" i="70"/>
  <c r="W44" i="70"/>
  <c r="S9" i="70"/>
  <c r="O9" i="70"/>
  <c r="K9" i="70"/>
  <c r="G9" i="70"/>
  <c r="H33" i="69"/>
  <c r="G12" i="67" s="1"/>
  <c r="E16" i="69"/>
  <c r="L105" i="68"/>
  <c r="G16" i="67" s="1"/>
  <c r="G105" i="68"/>
  <c r="G15" i="67" s="1"/>
  <c r="DUH13" i="71" l="1"/>
  <c r="BEJ13" i="111"/>
  <c r="BLE13" i="111"/>
  <c r="BNL13" i="111"/>
  <c r="ATA13" i="111"/>
  <c r="AVH13" i="111"/>
  <c r="BIX13" i="111"/>
  <c r="BGQ13" i="111"/>
  <c r="AXO13" i="111"/>
  <c r="BCC13" i="111"/>
  <c r="AZV13" i="111"/>
  <c r="DUO13" i="71"/>
  <c r="BJE13" i="111"/>
  <c r="BGX13" i="111"/>
  <c r="BCJ13" i="111"/>
  <c r="AXV13" i="111"/>
  <c r="BAC13" i="111"/>
  <c r="BEQ13" i="111"/>
  <c r="BLL13" i="111"/>
  <c r="ATH13" i="111"/>
  <c r="BNS13" i="111"/>
  <c r="AVO13" i="111"/>
  <c r="DUB13" i="71"/>
  <c r="BIR13" i="111"/>
  <c r="BGK13" i="111"/>
  <c r="AXI13" i="111"/>
  <c r="BBW13" i="111"/>
  <c r="AZP13" i="111"/>
  <c r="BED13" i="111"/>
  <c r="BKY13" i="111"/>
  <c r="BNF13" i="111"/>
  <c r="ASU13" i="111"/>
  <c r="AVB13" i="111"/>
  <c r="DUC13" i="71"/>
  <c r="BIS13" i="111"/>
  <c r="BGL13" i="111"/>
  <c r="BBX13" i="111"/>
  <c r="AXJ13" i="111"/>
  <c r="AZQ13" i="111"/>
  <c r="BEE13" i="111"/>
  <c r="AVC13" i="111"/>
  <c r="BKZ13" i="111"/>
  <c r="BNG13" i="111"/>
  <c r="ASV13" i="111"/>
  <c r="DUE13" i="71"/>
  <c r="AZS13" i="111"/>
  <c r="BEG13" i="111"/>
  <c r="BGN13" i="111"/>
  <c r="BLB13" i="111"/>
  <c r="ASX13" i="111"/>
  <c r="BNI13" i="111"/>
  <c r="BBZ13" i="111"/>
  <c r="AXL13" i="111"/>
  <c r="AVE13" i="111"/>
  <c r="BIU13" i="111"/>
  <c r="DUT13" i="71"/>
  <c r="BLQ13" i="111"/>
  <c r="BNX13" i="111"/>
  <c r="ATM13" i="111"/>
  <c r="BEV13" i="111"/>
  <c r="AVT13" i="111"/>
  <c r="BJJ13" i="111"/>
  <c r="BHC13" i="111"/>
  <c r="BCO13" i="111"/>
  <c r="AYA13" i="111"/>
  <c r="BAH13" i="111"/>
  <c r="DUQ13" i="71"/>
  <c r="BAE13" i="111"/>
  <c r="BES13" i="111"/>
  <c r="BCL13" i="111"/>
  <c r="ATJ13" i="111"/>
  <c r="BLN13" i="111"/>
  <c r="BNU13" i="111"/>
  <c r="AVQ13" i="111"/>
  <c r="BGZ13" i="111"/>
  <c r="AXX13" i="111"/>
  <c r="BJG13" i="111"/>
  <c r="DPY13" i="71"/>
  <c r="DSB13" i="71"/>
  <c r="DPV13" i="71"/>
  <c r="DRY13" i="71"/>
  <c r="DQB13" i="71"/>
  <c r="DSE13" i="71"/>
  <c r="DQI13" i="71"/>
  <c r="DSL13" i="71"/>
  <c r="DPW13" i="71"/>
  <c r="DRZ13" i="71"/>
  <c r="DQN13" i="71"/>
  <c r="DSQ13" i="71"/>
  <c r="DQK13" i="71"/>
  <c r="DSN13" i="71"/>
  <c r="DLS13" i="71"/>
  <c r="DNV13" i="71"/>
  <c r="DME13" i="71"/>
  <c r="DOH13" i="71"/>
  <c r="DLV13" i="71"/>
  <c r="DNY13" i="71"/>
  <c r="DLP13" i="71"/>
  <c r="DNS13" i="71"/>
  <c r="DMC13" i="71"/>
  <c r="DOF13" i="71"/>
  <c r="DLQ13" i="71"/>
  <c r="DNT13" i="71"/>
  <c r="DMH13" i="71"/>
  <c r="DOK13" i="71"/>
  <c r="DHP13" i="71"/>
  <c r="DJS13" i="71"/>
  <c r="DHM13" i="71"/>
  <c r="DJP13" i="71"/>
  <c r="DHY13" i="71"/>
  <c r="DKB13" i="71"/>
  <c r="DIB13" i="71"/>
  <c r="DKE13" i="71"/>
  <c r="DHW13" i="71"/>
  <c r="DJZ13" i="71"/>
  <c r="DHK13" i="71"/>
  <c r="DJN13" i="71"/>
  <c r="DHJ13" i="71"/>
  <c r="DJM13" i="71"/>
  <c r="DDS13" i="71"/>
  <c r="DFV13" i="71"/>
  <c r="DDG13" i="71"/>
  <c r="DFJ13" i="71"/>
  <c r="DDQ13" i="71"/>
  <c r="DFT13" i="71"/>
  <c r="DDV13" i="71"/>
  <c r="DFY13" i="71"/>
  <c r="DDJ13" i="71"/>
  <c r="DFM13" i="71"/>
  <c r="DDD13" i="71"/>
  <c r="DFG13" i="71"/>
  <c r="DDE13" i="71"/>
  <c r="DFH13" i="71"/>
  <c r="CZK13" i="71"/>
  <c r="DBN13" i="71"/>
  <c r="CZA13" i="71"/>
  <c r="DBD13" i="71"/>
  <c r="CZM13" i="71"/>
  <c r="DBP13" i="71"/>
  <c r="CYX13" i="71"/>
  <c r="DBA13" i="71"/>
  <c r="CZP13" i="71"/>
  <c r="DBS13" i="71"/>
  <c r="CYY13" i="71"/>
  <c r="DBB13" i="71"/>
  <c r="CZD13" i="71"/>
  <c r="DBG13" i="71"/>
  <c r="CUU13" i="71"/>
  <c r="CWX13" i="71"/>
  <c r="CVG13" i="71"/>
  <c r="CXJ13" i="71"/>
  <c r="CVJ13" i="71"/>
  <c r="CXM13" i="71"/>
  <c r="CVE13" i="71"/>
  <c r="CXH13" i="71"/>
  <c r="CUX13" i="71"/>
  <c r="CXA13" i="71"/>
  <c r="CUS13" i="71"/>
  <c r="CWV13" i="71"/>
  <c r="CUR13" i="71"/>
  <c r="CWU13" i="71"/>
  <c r="CQO13" i="71"/>
  <c r="CSR13" i="71"/>
  <c r="CQY13" i="71"/>
  <c r="CTB13" i="71"/>
  <c r="CRD13" i="71"/>
  <c r="CTG13" i="71"/>
  <c r="CQR13" i="71"/>
  <c r="CSU13" i="71"/>
  <c r="CQL13" i="71"/>
  <c r="CSO13" i="71"/>
  <c r="CRA13" i="71"/>
  <c r="CTD13" i="71"/>
  <c r="CQM13" i="71"/>
  <c r="CSP13" i="71"/>
  <c r="CMI13" i="71"/>
  <c r="COL13" i="71"/>
  <c r="CMS13" i="71"/>
  <c r="COV13" i="71"/>
  <c r="CMU13" i="71"/>
  <c r="COX13" i="71"/>
  <c r="CMG13" i="71"/>
  <c r="COJ13" i="71"/>
  <c r="CMX13" i="71"/>
  <c r="CPA13" i="71"/>
  <c r="CMF13" i="71"/>
  <c r="COI13" i="71"/>
  <c r="CML13" i="71"/>
  <c r="COO13" i="71"/>
  <c r="CIC13" i="71"/>
  <c r="CKF13" i="71"/>
  <c r="CHZ13" i="71"/>
  <c r="CKC13" i="71"/>
  <c r="CIR13" i="71"/>
  <c r="CKU13" i="71"/>
  <c r="CIF13" i="71"/>
  <c r="CKI13" i="71"/>
  <c r="CIO13" i="71"/>
  <c r="CKR13" i="71"/>
  <c r="CIA13" i="71"/>
  <c r="CKD13" i="71"/>
  <c r="CIM13" i="71"/>
  <c r="CKP13" i="71"/>
  <c r="CDZ13" i="71"/>
  <c r="CGC13" i="71"/>
  <c r="CDT13" i="71"/>
  <c r="CFW13" i="71"/>
  <c r="CDU13" i="71"/>
  <c r="CFX13" i="71"/>
  <c r="CEG13" i="71"/>
  <c r="CGJ13" i="71"/>
  <c r="CEL13" i="71"/>
  <c r="CGO13" i="71"/>
  <c r="CDW13" i="71"/>
  <c r="CFZ13" i="71"/>
  <c r="CEI13" i="71"/>
  <c r="CGL13" i="71"/>
  <c r="CCF13" i="71"/>
  <c r="CAC13" i="71"/>
  <c r="BXZ13" i="71"/>
  <c r="BVW13" i="71"/>
  <c r="BTT13" i="71"/>
  <c r="BRQ13" i="71"/>
  <c r="BPN13" i="71"/>
  <c r="BNK13" i="71"/>
  <c r="BLH13" i="71"/>
  <c r="BJE13" i="71"/>
  <c r="BHB13" i="71"/>
  <c r="BEY13" i="71"/>
  <c r="BCV13" i="71"/>
  <c r="BAS13" i="71"/>
  <c r="AYP13" i="71"/>
  <c r="AWM13" i="71"/>
  <c r="AUJ13" i="71"/>
  <c r="ASG13" i="71"/>
  <c r="AQD13" i="71"/>
  <c r="CBT13" i="71"/>
  <c r="BZQ13" i="71"/>
  <c r="BXN13" i="71"/>
  <c r="BVK13" i="71"/>
  <c r="BTH13" i="71"/>
  <c r="BRE13" i="71"/>
  <c r="BPB13" i="71"/>
  <c r="BMY13" i="71"/>
  <c r="BKV13" i="71"/>
  <c r="BIS13" i="71"/>
  <c r="BGP13" i="71"/>
  <c r="BEM13" i="71"/>
  <c r="BCJ13" i="71"/>
  <c r="BAG13" i="71"/>
  <c r="AYD13" i="71"/>
  <c r="AWA13" i="71"/>
  <c r="ATX13" i="71"/>
  <c r="ARU13" i="71"/>
  <c r="APR13" i="71"/>
  <c r="CBQ13" i="71"/>
  <c r="BZN13" i="71"/>
  <c r="BXK13" i="71"/>
  <c r="BVH13" i="71"/>
  <c r="BTE13" i="71"/>
  <c r="BRB13" i="71"/>
  <c r="BOY13" i="71"/>
  <c r="BMV13" i="71"/>
  <c r="BKS13" i="71"/>
  <c r="BIP13" i="71"/>
  <c r="BGM13" i="71"/>
  <c r="BEJ13" i="71"/>
  <c r="BCG13" i="71"/>
  <c r="BAD13" i="71"/>
  <c r="AYA13" i="71"/>
  <c r="AVX13" i="71"/>
  <c r="ATU13" i="71"/>
  <c r="ARR13" i="71"/>
  <c r="APO13" i="71"/>
  <c r="CBW13" i="71"/>
  <c r="BZT13" i="71"/>
  <c r="BXQ13" i="71"/>
  <c r="BVN13" i="71"/>
  <c r="BTK13" i="71"/>
  <c r="BRH13" i="71"/>
  <c r="BPE13" i="71"/>
  <c r="BNB13" i="71"/>
  <c r="BKY13" i="71"/>
  <c r="BIV13" i="71"/>
  <c r="BGS13" i="71"/>
  <c r="BEP13" i="71"/>
  <c r="BCM13" i="71"/>
  <c r="BAJ13" i="71"/>
  <c r="AYG13" i="71"/>
  <c r="AWD13" i="71"/>
  <c r="AUA13" i="71"/>
  <c r="ARX13" i="71"/>
  <c r="APU13" i="71"/>
  <c r="CBR13" i="71"/>
  <c r="BZO13" i="71"/>
  <c r="BXL13" i="71"/>
  <c r="BVI13" i="71"/>
  <c r="BTF13" i="71"/>
  <c r="BRC13" i="71"/>
  <c r="BOZ13" i="71"/>
  <c r="BMW13" i="71"/>
  <c r="BKT13" i="71"/>
  <c r="BIQ13" i="71"/>
  <c r="BGN13" i="71"/>
  <c r="BEK13" i="71"/>
  <c r="BCH13" i="71"/>
  <c r="BAE13" i="71"/>
  <c r="AYB13" i="71"/>
  <c r="AVY13" i="71"/>
  <c r="ATV13" i="71"/>
  <c r="ARS13" i="71"/>
  <c r="APP13" i="71"/>
  <c r="CCD13" i="71"/>
  <c r="CAA13" i="71"/>
  <c r="BXX13" i="71"/>
  <c r="BVU13" i="71"/>
  <c r="BTR13" i="71"/>
  <c r="BRO13" i="71"/>
  <c r="BPL13" i="71"/>
  <c r="BNI13" i="71"/>
  <c r="BLF13" i="71"/>
  <c r="BJC13" i="71"/>
  <c r="BGZ13" i="71"/>
  <c r="BEW13" i="71"/>
  <c r="BCT13" i="71"/>
  <c r="BAQ13" i="71"/>
  <c r="AYN13" i="71"/>
  <c r="AWK13" i="71"/>
  <c r="AUH13" i="71"/>
  <c r="ASE13" i="71"/>
  <c r="AQB13" i="71"/>
  <c r="CCI13" i="71"/>
  <c r="CAF13" i="71"/>
  <c r="BYC13" i="71"/>
  <c r="BVZ13" i="71"/>
  <c r="BTW13" i="71"/>
  <c r="BRT13" i="71"/>
  <c r="BPQ13" i="71"/>
  <c r="BNN13" i="71"/>
  <c r="BLK13" i="71"/>
  <c r="BJH13" i="71"/>
  <c r="BHE13" i="71"/>
  <c r="BFB13" i="71"/>
  <c r="BCY13" i="71"/>
  <c r="BAV13" i="71"/>
  <c r="AYS13" i="71"/>
  <c r="AWP13" i="71"/>
  <c r="AUM13" i="71"/>
  <c r="ASJ13" i="71"/>
  <c r="AQG13" i="71"/>
  <c r="YA3" i="111"/>
  <c r="AAG3" i="111"/>
  <c r="SC3" i="71"/>
  <c r="UE3" i="71"/>
  <c r="AKH13" i="111"/>
  <c r="AIA13" i="111"/>
  <c r="ARC13" i="111"/>
  <c r="AOV13" i="111"/>
  <c r="ADM13" i="111"/>
  <c r="AMO13" i="111"/>
  <c r="AFT13" i="111"/>
  <c r="ABF13" i="111"/>
  <c r="YY13" i="111"/>
  <c r="WR13" i="111"/>
  <c r="NP13" i="111"/>
  <c r="PW13" i="111"/>
  <c r="LI13" i="111"/>
  <c r="SD13" i="111"/>
  <c r="UK13" i="111"/>
  <c r="AMF13" i="111"/>
  <c r="AJY13" i="111"/>
  <c r="AQT13" i="111"/>
  <c r="AOM13" i="111"/>
  <c r="AHR13" i="111"/>
  <c r="ADD13" i="111"/>
  <c r="AFK13" i="111"/>
  <c r="AAW13" i="111"/>
  <c r="YP13" i="111"/>
  <c r="RU13" i="111"/>
  <c r="NG13" i="111"/>
  <c r="UB13" i="111"/>
  <c r="KZ13" i="111"/>
  <c r="WI13" i="111"/>
  <c r="PN13" i="111"/>
  <c r="AMM13" i="111"/>
  <c r="AKF13" i="111"/>
  <c r="ARA13" i="111"/>
  <c r="AHY13" i="111"/>
  <c r="AFR13" i="111"/>
  <c r="ABD13" i="111"/>
  <c r="YW13" i="111"/>
  <c r="WP13" i="111"/>
  <c r="SB13" i="111"/>
  <c r="PU13" i="111"/>
  <c r="NN13" i="111"/>
  <c r="AOT13" i="111"/>
  <c r="ADK13" i="111"/>
  <c r="UI13" i="111"/>
  <c r="LG13" i="111"/>
  <c r="AJV13" i="111"/>
  <c r="AHO13" i="111"/>
  <c r="AQQ13" i="111"/>
  <c r="AOJ13" i="111"/>
  <c r="AMC13" i="111"/>
  <c r="ADA13" i="111"/>
  <c r="TY13" i="111"/>
  <c r="RR13" i="111"/>
  <c r="PK13" i="111"/>
  <c r="AFH13" i="111"/>
  <c r="AAT13" i="111"/>
  <c r="YM13" i="111"/>
  <c r="WF13" i="111"/>
  <c r="KW13" i="111"/>
  <c r="ND13" i="111"/>
  <c r="AQN13" i="111"/>
  <c r="AOG13" i="111"/>
  <c r="ALZ13" i="111"/>
  <c r="TV13" i="111"/>
  <c r="AJS13" i="111"/>
  <c r="AFE13" i="111"/>
  <c r="AAQ13" i="111"/>
  <c r="YJ13" i="111"/>
  <c r="AHL13" i="111"/>
  <c r="WC13" i="111"/>
  <c r="NA13" i="111"/>
  <c r="KT13" i="111"/>
  <c r="PH13" i="111"/>
  <c r="ACX13" i="111"/>
  <c r="RO13" i="111"/>
  <c r="AMA13" i="111"/>
  <c r="AJT13" i="111"/>
  <c r="AFF13" i="111"/>
  <c r="AAR13" i="111"/>
  <c r="YK13" i="111"/>
  <c r="WD13" i="111"/>
  <c r="RP13" i="111"/>
  <c r="PI13" i="111"/>
  <c r="NB13" i="111"/>
  <c r="AOH13" i="111"/>
  <c r="AHM13" i="111"/>
  <c r="AQO13" i="111"/>
  <c r="ACY13" i="111"/>
  <c r="KU13" i="111"/>
  <c r="TW13" i="111"/>
  <c r="AMR13" i="111"/>
  <c r="AKK13" i="111"/>
  <c r="ARF13" i="111"/>
  <c r="AOY13" i="111"/>
  <c r="AID13" i="111"/>
  <c r="ADP13" i="111"/>
  <c r="UN13" i="111"/>
  <c r="SG13" i="111"/>
  <c r="PZ13" i="111"/>
  <c r="AFW13" i="111"/>
  <c r="ZB13" i="111"/>
  <c r="NS13" i="111"/>
  <c r="ABI13" i="111"/>
  <c r="WU13" i="111"/>
  <c r="LL13" i="111"/>
  <c r="IZ13" i="111"/>
  <c r="AJS13" i="71"/>
  <c r="ABG13" i="71"/>
  <c r="XA13" i="71"/>
  <c r="ANY13" i="71"/>
  <c r="ALV13" i="71"/>
  <c r="QR13" i="71"/>
  <c r="AFM13" i="71"/>
  <c r="ADJ13" i="71"/>
  <c r="ZD13" i="71"/>
  <c r="SU13" i="71"/>
  <c r="IF13" i="71"/>
  <c r="ML13" i="71"/>
  <c r="AHP13" i="71"/>
  <c r="UX13" i="71"/>
  <c r="OO13" i="71"/>
  <c r="KI13" i="71"/>
  <c r="GC13" i="71"/>
  <c r="DZ13" i="71"/>
  <c r="JB13" i="111"/>
  <c r="AOA13" i="71"/>
  <c r="ALX13" i="71"/>
  <c r="AHR13" i="71"/>
  <c r="AFO13" i="71"/>
  <c r="ADL13" i="71"/>
  <c r="ZF13" i="71"/>
  <c r="OQ13" i="71"/>
  <c r="ABI13" i="71"/>
  <c r="XC13" i="71"/>
  <c r="UZ13" i="71"/>
  <c r="SW13" i="71"/>
  <c r="AJU13" i="71"/>
  <c r="QT13" i="71"/>
  <c r="MN13" i="71"/>
  <c r="KK13" i="71"/>
  <c r="IH13" i="71"/>
  <c r="EB13" i="71"/>
  <c r="GE13" i="71"/>
  <c r="IS13" i="111"/>
  <c r="AJL13" i="71"/>
  <c r="ANR13" i="71"/>
  <c r="ALO13" i="71"/>
  <c r="AHI13" i="71"/>
  <c r="AFF13" i="71"/>
  <c r="ADC13" i="71"/>
  <c r="YW13" i="71"/>
  <c r="SN13" i="71"/>
  <c r="OH13" i="71"/>
  <c r="ME13" i="71"/>
  <c r="KB13" i="71"/>
  <c r="AAZ13" i="71"/>
  <c r="UQ13" i="71"/>
  <c r="QK13" i="71"/>
  <c r="WT13" i="71"/>
  <c r="HY13" i="71"/>
  <c r="FV13" i="71"/>
  <c r="DS13" i="71"/>
  <c r="IN13" i="111"/>
  <c r="AJG13" i="71"/>
  <c r="AAU13" i="71"/>
  <c r="WO13" i="71"/>
  <c r="ANM13" i="71"/>
  <c r="ALJ13" i="71"/>
  <c r="ACX13" i="71"/>
  <c r="QF13" i="71"/>
  <c r="AFA13" i="71"/>
  <c r="YR13" i="71"/>
  <c r="SI13" i="71"/>
  <c r="AHD13" i="71"/>
  <c r="OC13" i="71"/>
  <c r="HT13" i="71"/>
  <c r="UL13" i="71"/>
  <c r="LZ13" i="71"/>
  <c r="JW13" i="71"/>
  <c r="FQ13" i="71"/>
  <c r="DN13" i="71"/>
  <c r="IM13" i="111"/>
  <c r="ANL13" i="71"/>
  <c r="ALI13" i="71"/>
  <c r="AHC13" i="71"/>
  <c r="AEZ13" i="71"/>
  <c r="AJF13" i="71"/>
  <c r="AAT13" i="71"/>
  <c r="WN13" i="71"/>
  <c r="UK13" i="71"/>
  <c r="ACW13" i="71"/>
  <c r="SH13" i="71"/>
  <c r="YQ13" i="71"/>
  <c r="OB13" i="71"/>
  <c r="QE13" i="71"/>
  <c r="LY13" i="71"/>
  <c r="JV13" i="71"/>
  <c r="HS13" i="71"/>
  <c r="DM13" i="71"/>
  <c r="FP13" i="71"/>
  <c r="JE13" i="111"/>
  <c r="AJX13" i="71"/>
  <c r="AOD13" i="71"/>
  <c r="AMA13" i="71"/>
  <c r="AHU13" i="71"/>
  <c r="AFR13" i="71"/>
  <c r="ADO13" i="71"/>
  <c r="ZI13" i="71"/>
  <c r="SZ13" i="71"/>
  <c r="XF13" i="71"/>
  <c r="VC13" i="71"/>
  <c r="MQ13" i="71"/>
  <c r="KN13" i="71"/>
  <c r="QW13" i="71"/>
  <c r="ABL13" i="71"/>
  <c r="OT13" i="71"/>
  <c r="GH13" i="71"/>
  <c r="EE13" i="71"/>
  <c r="IK13" i="71"/>
  <c r="ANO13" i="71"/>
  <c r="ALL13" i="71"/>
  <c r="AHF13" i="71"/>
  <c r="AFC13" i="71"/>
  <c r="ACZ13" i="71"/>
  <c r="YT13" i="71"/>
  <c r="OE13" i="71"/>
  <c r="AAW13" i="71"/>
  <c r="WQ13" i="71"/>
  <c r="UN13" i="71"/>
  <c r="QH13" i="71"/>
  <c r="AJI13" i="71"/>
  <c r="SK13" i="71"/>
  <c r="MB13" i="71"/>
  <c r="JY13" i="71"/>
  <c r="DP13" i="71"/>
  <c r="HV13" i="71"/>
  <c r="FS13" i="71"/>
  <c r="BJ13" i="71"/>
  <c r="K13" i="111"/>
  <c r="G14" i="71"/>
  <c r="GF13" i="111"/>
  <c r="GI13" i="111"/>
  <c r="IP13" i="111"/>
  <c r="BR13" i="111"/>
  <c r="S13" i="71"/>
  <c r="DY13" i="111"/>
  <c r="BM13" i="71"/>
  <c r="EB13" i="111"/>
  <c r="J14" i="71"/>
  <c r="B5" i="68"/>
  <c r="BU13" i="111"/>
  <c r="N13" i="111"/>
  <c r="GX13" i="111"/>
  <c r="EQ13" i="111"/>
  <c r="AC13" i="111"/>
  <c r="CJ13" i="111"/>
  <c r="CB13" i="71"/>
  <c r="Y14" i="71"/>
  <c r="GL13" i="111"/>
  <c r="EE13" i="111"/>
  <c r="BX13" i="111"/>
  <c r="BP13" i="71"/>
  <c r="Q13" i="111"/>
  <c r="M14" i="71"/>
  <c r="GU13" i="111"/>
  <c r="EN13" i="111"/>
  <c r="CG13" i="111"/>
  <c r="Z13" i="111"/>
  <c r="BY13" i="71"/>
  <c r="V14" i="71"/>
  <c r="GG13" i="111"/>
  <c r="DZ13" i="111"/>
  <c r="BS13" i="111"/>
  <c r="BK13" i="71"/>
  <c r="L13" i="111"/>
  <c r="H14" i="71"/>
  <c r="I13" i="71"/>
  <c r="N13" i="71"/>
  <c r="C50" i="71"/>
  <c r="M13" i="68"/>
  <c r="K13" i="71"/>
  <c r="B8" i="68"/>
  <c r="GS13" i="111"/>
  <c r="EL13" i="111"/>
  <c r="X13" i="111"/>
  <c r="CE13" i="111"/>
  <c r="BW13" i="71"/>
  <c r="T14" i="71"/>
  <c r="E6" i="67"/>
  <c r="F5" i="67"/>
  <c r="DUF13" i="71" l="1"/>
  <c r="BEH13" i="111"/>
  <c r="AXM13" i="111"/>
  <c r="BLC13" i="111"/>
  <c r="BNJ13" i="111"/>
  <c r="ASY13" i="111"/>
  <c r="BCA13" i="111"/>
  <c r="AVF13" i="111"/>
  <c r="AZT13" i="111"/>
  <c r="BIV13" i="111"/>
  <c r="BGO13" i="111"/>
  <c r="DUN13" i="71"/>
  <c r="BJD13" i="111"/>
  <c r="BGW13" i="111"/>
  <c r="AXU13" i="111"/>
  <c r="BCI13" i="111"/>
  <c r="BAB13" i="111"/>
  <c r="BEP13" i="111"/>
  <c r="BLK13" i="111"/>
  <c r="BNR13" i="111"/>
  <c r="ATG13" i="111"/>
  <c r="AVN13" i="111"/>
  <c r="DTX50" i="71"/>
  <c r="BMX50" i="111"/>
  <c r="ASM50" i="111"/>
  <c r="BGC50" i="111"/>
  <c r="BDV50" i="111"/>
  <c r="AZH50" i="111"/>
  <c r="AUT50" i="111"/>
  <c r="AXA50" i="111"/>
  <c r="BBO50" i="111"/>
  <c r="BIJ50" i="111"/>
  <c r="BKQ50" i="111"/>
  <c r="DUI13" i="71"/>
  <c r="BLF13" i="111"/>
  <c r="ATB13" i="111"/>
  <c r="BNM13" i="111"/>
  <c r="AVI13" i="111"/>
  <c r="BIY13" i="111"/>
  <c r="BGR13" i="111"/>
  <c r="BCD13" i="111"/>
  <c r="AXP13" i="111"/>
  <c r="AZW13" i="111"/>
  <c r="BEK13" i="111"/>
  <c r="DUD13" i="71"/>
  <c r="BBY13" i="111"/>
  <c r="AXK13" i="111"/>
  <c r="AZR13" i="111"/>
  <c r="BIT13" i="111"/>
  <c r="BEF13" i="111"/>
  <c r="BLA13" i="111"/>
  <c r="BNH13" i="111"/>
  <c r="ASW13" i="111"/>
  <c r="BGM13" i="111"/>
  <c r="AVD13" i="111"/>
  <c r="DUC14" i="71"/>
  <c r="BIS14" i="111"/>
  <c r="BGL14" i="111"/>
  <c r="BBX14" i="111"/>
  <c r="AXJ14" i="111"/>
  <c r="AZQ14" i="111"/>
  <c r="BEE14" i="111"/>
  <c r="AVC14" i="111"/>
  <c r="BKZ14" i="111"/>
  <c r="BNG14" i="111"/>
  <c r="ASV14" i="111"/>
  <c r="DUH14" i="71"/>
  <c r="BEJ14" i="111"/>
  <c r="AZV14" i="111"/>
  <c r="BLE14" i="111"/>
  <c r="BNL14" i="111"/>
  <c r="ATA14" i="111"/>
  <c r="BCC14" i="111"/>
  <c r="AVH14" i="111"/>
  <c r="BIX14" i="111"/>
  <c r="BGQ14" i="111"/>
  <c r="AXO14" i="111"/>
  <c r="DUB14" i="71"/>
  <c r="BIR14" i="111"/>
  <c r="BGK14" i="111"/>
  <c r="BBW14" i="111"/>
  <c r="AXI14" i="111"/>
  <c r="AZP14" i="111"/>
  <c r="BED14" i="111"/>
  <c r="AVB14" i="111"/>
  <c r="BKY14" i="111"/>
  <c r="BNF14" i="111"/>
  <c r="ASU14" i="111"/>
  <c r="DUQ14" i="71"/>
  <c r="AVQ14" i="111"/>
  <c r="BJG14" i="111"/>
  <c r="BGZ14" i="111"/>
  <c r="BNU14" i="111"/>
  <c r="BCL14" i="111"/>
  <c r="AXX14" i="111"/>
  <c r="BAE14" i="111"/>
  <c r="BES14" i="111"/>
  <c r="BLN14" i="111"/>
  <c r="ATJ14" i="111"/>
  <c r="DUT14" i="71"/>
  <c r="BJJ14" i="111"/>
  <c r="BHC14" i="111"/>
  <c r="AYA14" i="111"/>
  <c r="BCO14" i="111"/>
  <c r="BAH14" i="111"/>
  <c r="BEV14" i="111"/>
  <c r="BLQ14" i="111"/>
  <c r="BNX14" i="111"/>
  <c r="ATM14" i="111"/>
  <c r="AVT14" i="111"/>
  <c r="DUO14" i="71"/>
  <c r="BNS14" i="111"/>
  <c r="ATH14" i="111"/>
  <c r="AVO14" i="111"/>
  <c r="BJE14" i="111"/>
  <c r="BGX14" i="111"/>
  <c r="BAC14" i="111"/>
  <c r="BCJ14" i="111"/>
  <c r="AXV14" i="111"/>
  <c r="BLL14" i="111"/>
  <c r="BEQ14" i="111"/>
  <c r="DUE14" i="71"/>
  <c r="BBZ14" i="111"/>
  <c r="AXL14" i="111"/>
  <c r="AZS14" i="111"/>
  <c r="BEG14" i="111"/>
  <c r="BGN14" i="111"/>
  <c r="BIU14" i="111"/>
  <c r="BLB14" i="111"/>
  <c r="BNI14" i="111"/>
  <c r="ASX14" i="111"/>
  <c r="AVE14" i="111"/>
  <c r="DPY14" i="71"/>
  <c r="DSB14" i="71"/>
  <c r="DQN14" i="71"/>
  <c r="DSQ14" i="71"/>
  <c r="DPZ13" i="71"/>
  <c r="DSC13" i="71"/>
  <c r="DQH13" i="71"/>
  <c r="DSK13" i="71"/>
  <c r="DQK14" i="71"/>
  <c r="DSN14" i="71"/>
  <c r="DPR50" i="71"/>
  <c r="DRU50" i="71"/>
  <c r="DQC13" i="71"/>
  <c r="DSF13" i="71"/>
  <c r="DPX13" i="71"/>
  <c r="DSA13" i="71"/>
  <c r="DQI14" i="71"/>
  <c r="DSL14" i="71"/>
  <c r="DPW14" i="71"/>
  <c r="DRZ14" i="71"/>
  <c r="DQB14" i="71"/>
  <c r="DSE14" i="71"/>
  <c r="DPV14" i="71"/>
  <c r="DRY14" i="71"/>
  <c r="DLQ14" i="71"/>
  <c r="DNT14" i="71"/>
  <c r="DLV14" i="71"/>
  <c r="DNY14" i="71"/>
  <c r="DLP14" i="71"/>
  <c r="DNS14" i="71"/>
  <c r="DMH14" i="71"/>
  <c r="DOK14" i="71"/>
  <c r="DLR13" i="71"/>
  <c r="DNU13" i="71"/>
  <c r="DLT13" i="71"/>
  <c r="DNW13" i="71"/>
  <c r="DMB13" i="71"/>
  <c r="DOE13" i="71"/>
  <c r="DME14" i="71"/>
  <c r="DOH14" i="71"/>
  <c r="DLL50" i="71"/>
  <c r="DNO50" i="71"/>
  <c r="DMC14" i="71"/>
  <c r="DOF14" i="71"/>
  <c r="DLS14" i="71"/>
  <c r="DNV14" i="71"/>
  <c r="DLW13" i="71"/>
  <c r="DNZ13" i="71"/>
  <c r="DHF50" i="71"/>
  <c r="DJI50" i="71"/>
  <c r="DHQ13" i="71"/>
  <c r="DJT13" i="71"/>
  <c r="DHW14" i="71"/>
  <c r="DJZ14" i="71"/>
  <c r="DHL13" i="71"/>
  <c r="DJO13" i="71"/>
  <c r="DHM14" i="71"/>
  <c r="DJP14" i="71"/>
  <c r="DHK14" i="71"/>
  <c r="DJN14" i="71"/>
  <c r="DHP14" i="71"/>
  <c r="DJS14" i="71"/>
  <c r="DHY14" i="71"/>
  <c r="DKB14" i="71"/>
  <c r="DIB14" i="71"/>
  <c r="DKE14" i="71"/>
  <c r="DHN13" i="71"/>
  <c r="DJQ13" i="71"/>
  <c r="DHV13" i="71"/>
  <c r="DJY13" i="71"/>
  <c r="DHJ14" i="71"/>
  <c r="DJM14" i="71"/>
  <c r="DCZ50" i="71"/>
  <c r="DFC50" i="71"/>
  <c r="DDP13" i="71"/>
  <c r="DFS13" i="71"/>
  <c r="DDK13" i="71"/>
  <c r="DFN13" i="71"/>
  <c r="DDF13" i="71"/>
  <c r="DFI13" i="71"/>
  <c r="DDD14" i="71"/>
  <c r="DFG14" i="71"/>
  <c r="DDE14" i="71"/>
  <c r="DFH14" i="71"/>
  <c r="DDH13" i="71"/>
  <c r="DFK13" i="71"/>
  <c r="DDG14" i="71"/>
  <c r="DFJ14" i="71"/>
  <c r="DDQ14" i="71"/>
  <c r="DFT14" i="71"/>
  <c r="DDJ14" i="71"/>
  <c r="DFM14" i="71"/>
  <c r="DDS14" i="71"/>
  <c r="DFV14" i="71"/>
  <c r="DDV14" i="71"/>
  <c r="DFY14" i="71"/>
  <c r="CZB13" i="71"/>
  <c r="DBE13" i="71"/>
  <c r="CZJ13" i="71"/>
  <c r="DBM13" i="71"/>
  <c r="CYT50" i="71"/>
  <c r="DAW50" i="71"/>
  <c r="CZE13" i="71"/>
  <c r="DBH13" i="71"/>
  <c r="CYZ13" i="71"/>
  <c r="DBC13" i="71"/>
  <c r="CZK14" i="71"/>
  <c r="DBN14" i="71"/>
  <c r="CYY14" i="71"/>
  <c r="DBB14" i="71"/>
  <c r="CZD14" i="71"/>
  <c r="DBG14" i="71"/>
  <c r="CYX14" i="71"/>
  <c r="DBA14" i="71"/>
  <c r="CZM14" i="71"/>
  <c r="DBP14" i="71"/>
  <c r="CZP14" i="71"/>
  <c r="DBS14" i="71"/>
  <c r="CZA14" i="71"/>
  <c r="DBD14" i="71"/>
  <c r="CUU14" i="71"/>
  <c r="CWX14" i="71"/>
  <c r="CUV13" i="71"/>
  <c r="CWY13" i="71"/>
  <c r="CVD13" i="71"/>
  <c r="CXG13" i="71"/>
  <c r="CVJ14" i="71"/>
  <c r="CXM14" i="71"/>
  <c r="CUN50" i="71"/>
  <c r="CWQ50" i="71"/>
  <c r="CUY13" i="71"/>
  <c r="CXB13" i="71"/>
  <c r="CUT13" i="71"/>
  <c r="CWW13" i="71"/>
  <c r="CUR14" i="71"/>
  <c r="CWU14" i="71"/>
  <c r="CVG14" i="71"/>
  <c r="CXJ14" i="71"/>
  <c r="CUX14" i="71"/>
  <c r="CXA14" i="71"/>
  <c r="CVE14" i="71"/>
  <c r="CXH14" i="71"/>
  <c r="CUS14" i="71"/>
  <c r="CWV14" i="71"/>
  <c r="CQO14" i="71"/>
  <c r="CSR14" i="71"/>
  <c r="CRD14" i="71"/>
  <c r="CTG14" i="71"/>
  <c r="CQP13" i="71"/>
  <c r="CSS13" i="71"/>
  <c r="CQX13" i="71"/>
  <c r="CTA13" i="71"/>
  <c r="CRA14" i="71"/>
  <c r="CTD14" i="71"/>
  <c r="CQH50" i="71"/>
  <c r="CSK50" i="71"/>
  <c r="CQS13" i="71"/>
  <c r="CSV13" i="71"/>
  <c r="CQN13" i="71"/>
  <c r="CSQ13" i="71"/>
  <c r="CQY14" i="71"/>
  <c r="CTB14" i="71"/>
  <c r="CQM14" i="71"/>
  <c r="CSP14" i="71"/>
  <c r="CQR14" i="71"/>
  <c r="CSU14" i="71"/>
  <c r="CQL14" i="71"/>
  <c r="CSO14" i="71"/>
  <c r="CMG14" i="71"/>
  <c r="COJ14" i="71"/>
  <c r="CML14" i="71"/>
  <c r="COO14" i="71"/>
  <c r="CMF14" i="71"/>
  <c r="COI14" i="71"/>
  <c r="CMR13" i="71"/>
  <c r="COU13" i="71"/>
  <c r="CMS14" i="71"/>
  <c r="COV14" i="71"/>
  <c r="CMH13" i="71"/>
  <c r="COK13" i="71"/>
  <c r="CMI14" i="71"/>
  <c r="COL14" i="71"/>
  <c r="CMU14" i="71"/>
  <c r="COX14" i="71"/>
  <c r="CMX14" i="71"/>
  <c r="CPA14" i="71"/>
  <c r="CMJ13" i="71"/>
  <c r="COM13" i="71"/>
  <c r="CMB50" i="71"/>
  <c r="COE50" i="71"/>
  <c r="CMM13" i="71"/>
  <c r="COP13" i="71"/>
  <c r="CHV50" i="71"/>
  <c r="CJY50" i="71"/>
  <c r="CIB13" i="71"/>
  <c r="CKE13" i="71"/>
  <c r="CHZ14" i="71"/>
  <c r="CKC14" i="71"/>
  <c r="CIA14" i="71"/>
  <c r="CKD14" i="71"/>
  <c r="CIC14" i="71"/>
  <c r="CKF14" i="71"/>
  <c r="CIF14" i="71"/>
  <c r="CKI14" i="71"/>
  <c r="CIO14" i="71"/>
  <c r="CKR14" i="71"/>
  <c r="CIR14" i="71"/>
  <c r="CKU14" i="71"/>
  <c r="CIG13" i="71"/>
  <c r="CKJ13" i="71"/>
  <c r="CIM14" i="71"/>
  <c r="CKP14" i="71"/>
  <c r="CID13" i="71"/>
  <c r="CKG13" i="71"/>
  <c r="CIL13" i="71"/>
  <c r="CKO13" i="71"/>
  <c r="CEI14" i="71"/>
  <c r="CGL14" i="71"/>
  <c r="CDX13" i="71"/>
  <c r="CGA13" i="71"/>
  <c r="CEF13" i="71"/>
  <c r="CGI13" i="71"/>
  <c r="CDP50" i="71"/>
  <c r="CFS50" i="71"/>
  <c r="CEA13" i="71"/>
  <c r="CGD13" i="71"/>
  <c r="CDV13" i="71"/>
  <c r="CFY13" i="71"/>
  <c r="CDU14" i="71"/>
  <c r="CFX14" i="71"/>
  <c r="CDT14" i="71"/>
  <c r="CFW14" i="71"/>
  <c r="CDZ14" i="71"/>
  <c r="CGC14" i="71"/>
  <c r="CDW14" i="71"/>
  <c r="CFZ14" i="71"/>
  <c r="CEG14" i="71"/>
  <c r="CGJ14" i="71"/>
  <c r="CEL14" i="71"/>
  <c r="CGO14" i="71"/>
  <c r="CBM50" i="71"/>
  <c r="BTA50" i="71"/>
  <c r="BKO50" i="71"/>
  <c r="BCC50" i="71"/>
  <c r="ATQ50" i="71"/>
  <c r="BZJ50" i="71"/>
  <c r="BQX50" i="71"/>
  <c r="BIL50" i="71"/>
  <c r="AZZ50" i="71"/>
  <c r="ARN50" i="71"/>
  <c r="BXG50" i="71"/>
  <c r="BOU50" i="71"/>
  <c r="BGI50" i="71"/>
  <c r="AXW50" i="71"/>
  <c r="APK50" i="71"/>
  <c r="BVD50" i="71"/>
  <c r="BMR50" i="71"/>
  <c r="BEF50" i="71"/>
  <c r="AVT50" i="71"/>
  <c r="CBU13" i="71"/>
  <c r="BZR13" i="71"/>
  <c r="BXO13" i="71"/>
  <c r="BVL13" i="71"/>
  <c r="BTI13" i="71"/>
  <c r="BRF13" i="71"/>
  <c r="BPC13" i="71"/>
  <c r="BMZ13" i="71"/>
  <c r="BKW13" i="71"/>
  <c r="BIT13" i="71"/>
  <c r="BGQ13" i="71"/>
  <c r="BEN13" i="71"/>
  <c r="BCK13" i="71"/>
  <c r="BAH13" i="71"/>
  <c r="AYE13" i="71"/>
  <c r="AWB13" i="71"/>
  <c r="ATY13" i="71"/>
  <c r="ARV13" i="71"/>
  <c r="APS13" i="71"/>
  <c r="CBX13" i="71"/>
  <c r="BZU13" i="71"/>
  <c r="BXR13" i="71"/>
  <c r="BVO13" i="71"/>
  <c r="BTL13" i="71"/>
  <c r="BRI13" i="71"/>
  <c r="BPF13" i="71"/>
  <c r="BNC13" i="71"/>
  <c r="BKZ13" i="71"/>
  <c r="BIW13" i="71"/>
  <c r="BGT13" i="71"/>
  <c r="BEQ13" i="71"/>
  <c r="BCN13" i="71"/>
  <c r="BAK13" i="71"/>
  <c r="AYH13" i="71"/>
  <c r="AWE13" i="71"/>
  <c r="AUB13" i="71"/>
  <c r="ARY13" i="71"/>
  <c r="APV13" i="71"/>
  <c r="CCF14" i="71"/>
  <c r="CAC14" i="71"/>
  <c r="BXZ14" i="71"/>
  <c r="BVW14" i="71"/>
  <c r="BTT14" i="71"/>
  <c r="BRQ14" i="71"/>
  <c r="BPN14" i="71"/>
  <c r="BNK14" i="71"/>
  <c r="BLH14" i="71"/>
  <c r="BJE14" i="71"/>
  <c r="BHB14" i="71"/>
  <c r="BEY14" i="71"/>
  <c r="BCV14" i="71"/>
  <c r="BAS14" i="71"/>
  <c r="AYP14" i="71"/>
  <c r="AWM14" i="71"/>
  <c r="AUJ14" i="71"/>
  <c r="ASG14" i="71"/>
  <c r="AQD14" i="71"/>
  <c r="CCI14" i="71"/>
  <c r="CAF14" i="71"/>
  <c r="BYC14" i="71"/>
  <c r="BVZ14" i="71"/>
  <c r="BTW14" i="71"/>
  <c r="BRT14" i="71"/>
  <c r="BPQ14" i="71"/>
  <c r="BNN14" i="71"/>
  <c r="BLK14" i="71"/>
  <c r="BJH14" i="71"/>
  <c r="BHE14" i="71"/>
  <c r="BFB14" i="71"/>
  <c r="BCY14" i="71"/>
  <c r="BAV14" i="71"/>
  <c r="AYS14" i="71"/>
  <c r="AWP14" i="71"/>
  <c r="AUM14" i="71"/>
  <c r="ASJ14" i="71"/>
  <c r="AQG14" i="71"/>
  <c r="CBS13" i="71"/>
  <c r="BZP13" i="71"/>
  <c r="BXM13" i="71"/>
  <c r="BVJ13" i="71"/>
  <c r="BTG13" i="71"/>
  <c r="BRD13" i="71"/>
  <c r="BPA13" i="71"/>
  <c r="BMX13" i="71"/>
  <c r="BKU13" i="71"/>
  <c r="BIR13" i="71"/>
  <c r="BGO13" i="71"/>
  <c r="BEL13" i="71"/>
  <c r="BCI13" i="71"/>
  <c r="BAF13" i="71"/>
  <c r="AYC13" i="71"/>
  <c r="AVZ13" i="71"/>
  <c r="ATW13" i="71"/>
  <c r="ART13" i="71"/>
  <c r="APQ13" i="71"/>
  <c r="CBT14" i="71"/>
  <c r="BZQ14" i="71"/>
  <c r="BXN14" i="71"/>
  <c r="BVK14" i="71"/>
  <c r="BTH14" i="71"/>
  <c r="BRE14" i="71"/>
  <c r="BPB14" i="71"/>
  <c r="BMY14" i="71"/>
  <c r="BKV14" i="71"/>
  <c r="BIS14" i="71"/>
  <c r="BGP14" i="71"/>
  <c r="BEM14" i="71"/>
  <c r="BCJ14" i="71"/>
  <c r="BAG14" i="71"/>
  <c r="AYD14" i="71"/>
  <c r="AWA14" i="71"/>
  <c r="ATX14" i="71"/>
  <c r="ARU14" i="71"/>
  <c r="APR14" i="71"/>
  <c r="CCC13" i="71"/>
  <c r="BZZ13" i="71"/>
  <c r="BXW13" i="71"/>
  <c r="BVT13" i="71"/>
  <c r="BTQ13" i="71"/>
  <c r="BRN13" i="71"/>
  <c r="BPK13" i="71"/>
  <c r="BNH13" i="71"/>
  <c r="BLE13" i="71"/>
  <c r="BJB13" i="71"/>
  <c r="BGY13" i="71"/>
  <c r="BEV13" i="71"/>
  <c r="BCS13" i="71"/>
  <c r="BAP13" i="71"/>
  <c r="AYM13" i="71"/>
  <c r="AWJ13" i="71"/>
  <c r="AUG13" i="71"/>
  <c r="ASD13" i="71"/>
  <c r="AQA13" i="71"/>
  <c r="CCD14" i="71"/>
  <c r="CAA14" i="71"/>
  <c r="BXX14" i="71"/>
  <c r="BVU14" i="71"/>
  <c r="BTR14" i="71"/>
  <c r="BRO14" i="71"/>
  <c r="BPL14" i="71"/>
  <c r="BNI14" i="71"/>
  <c r="BLF14" i="71"/>
  <c r="BJC14" i="71"/>
  <c r="BGZ14" i="71"/>
  <c r="BEW14" i="71"/>
  <c r="BCT14" i="71"/>
  <c r="BAQ14" i="71"/>
  <c r="AYN14" i="71"/>
  <c r="AWK14" i="71"/>
  <c r="AUH14" i="71"/>
  <c r="ASE14" i="71"/>
  <c r="AQB14" i="71"/>
  <c r="CBR14" i="71"/>
  <c r="BZO14" i="71"/>
  <c r="BXL14" i="71"/>
  <c r="BVI14" i="71"/>
  <c r="BTF14" i="71"/>
  <c r="BRC14" i="71"/>
  <c r="BOZ14" i="71"/>
  <c r="BMW14" i="71"/>
  <c r="BKT14" i="71"/>
  <c r="BIQ14" i="71"/>
  <c r="BGN14" i="71"/>
  <c r="BEK14" i="71"/>
  <c r="BCH14" i="71"/>
  <c r="BAE14" i="71"/>
  <c r="AYB14" i="71"/>
  <c r="AVY14" i="71"/>
  <c r="ATV14" i="71"/>
  <c r="ARS14" i="71"/>
  <c r="APP14" i="71"/>
  <c r="CBW14" i="71"/>
  <c r="BZT14" i="71"/>
  <c r="BXQ14" i="71"/>
  <c r="BVN14" i="71"/>
  <c r="BTK14" i="71"/>
  <c r="BRH14" i="71"/>
  <c r="BPE14" i="71"/>
  <c r="BNB14" i="71"/>
  <c r="BKY14" i="71"/>
  <c r="BIV14" i="71"/>
  <c r="BGS14" i="71"/>
  <c r="BEP14" i="71"/>
  <c r="BCM14" i="71"/>
  <c r="BAJ14" i="71"/>
  <c r="AYG14" i="71"/>
  <c r="AWD14" i="71"/>
  <c r="AUA14" i="71"/>
  <c r="ARX14" i="71"/>
  <c r="APU14" i="71"/>
  <c r="CBQ14" i="71"/>
  <c r="BZN14" i="71"/>
  <c r="BXK14" i="71"/>
  <c r="BVH14" i="71"/>
  <c r="BTE14" i="71"/>
  <c r="BRB14" i="71"/>
  <c r="BOY14" i="71"/>
  <c r="BMV14" i="71"/>
  <c r="BKS14" i="71"/>
  <c r="BIP14" i="71"/>
  <c r="BGM14" i="71"/>
  <c r="BEJ14" i="71"/>
  <c r="BCG14" i="71"/>
  <c r="BAD14" i="71"/>
  <c r="AYA14" i="71"/>
  <c r="AVX14" i="71"/>
  <c r="ATU14" i="71"/>
  <c r="ARR14" i="71"/>
  <c r="APO14" i="71"/>
  <c r="AAH3" i="111"/>
  <c r="ACN3" i="111"/>
  <c r="UF3" i="71"/>
  <c r="WH3" i="71"/>
  <c r="AMM14" i="111"/>
  <c r="AKF14" i="111"/>
  <c r="AFR14" i="111"/>
  <c r="ABD14" i="111"/>
  <c r="YW14" i="111"/>
  <c r="WP14" i="111"/>
  <c r="SB14" i="111"/>
  <c r="PU14" i="111"/>
  <c r="NN14" i="111"/>
  <c r="AOT14" i="111"/>
  <c r="AHY14" i="111"/>
  <c r="ARA14" i="111"/>
  <c r="ADK14" i="111"/>
  <c r="UI14" i="111"/>
  <c r="LG14" i="111"/>
  <c r="AMA14" i="111"/>
  <c r="AJT14" i="111"/>
  <c r="AFF14" i="111"/>
  <c r="AAR14" i="111"/>
  <c r="YK14" i="111"/>
  <c r="WD14" i="111"/>
  <c r="RP14" i="111"/>
  <c r="PI14" i="111"/>
  <c r="NB14" i="111"/>
  <c r="AQO14" i="111"/>
  <c r="AHM14" i="111"/>
  <c r="TW14" i="111"/>
  <c r="AOH14" i="111"/>
  <c r="ACY14" i="111"/>
  <c r="KU14" i="111"/>
  <c r="AQT14" i="111"/>
  <c r="AOM14" i="111"/>
  <c r="AMF14" i="111"/>
  <c r="UB14" i="111"/>
  <c r="AHR14" i="111"/>
  <c r="AFK14" i="111"/>
  <c r="AAW14" i="111"/>
  <c r="YP14" i="111"/>
  <c r="AJY14" i="111"/>
  <c r="ADD14" i="111"/>
  <c r="RU14" i="111"/>
  <c r="PN14" i="111"/>
  <c r="NG14" i="111"/>
  <c r="KZ14" i="111"/>
  <c r="WI14" i="111"/>
  <c r="AQN14" i="111"/>
  <c r="AOG14" i="111"/>
  <c r="ALZ14" i="111"/>
  <c r="AHL14" i="111"/>
  <c r="TV14" i="111"/>
  <c r="AFE14" i="111"/>
  <c r="AAQ14" i="111"/>
  <c r="YJ14" i="111"/>
  <c r="AJS14" i="111"/>
  <c r="RO14" i="111"/>
  <c r="PH14" i="111"/>
  <c r="WC14" i="111"/>
  <c r="NA14" i="111"/>
  <c r="ACX14" i="111"/>
  <c r="KT14" i="111"/>
  <c r="ALR50" i="111"/>
  <c r="AHD50" i="111"/>
  <c r="AQF50" i="111"/>
  <c r="AJK50" i="111"/>
  <c r="ACP50" i="111"/>
  <c r="VU50" i="111"/>
  <c r="AEW50" i="111"/>
  <c r="ANY50" i="111"/>
  <c r="AAI50" i="111"/>
  <c r="YB50" i="111"/>
  <c r="MS50" i="111"/>
  <c r="TN50" i="111"/>
  <c r="RG50" i="111"/>
  <c r="KL50" i="111"/>
  <c r="OZ50" i="111"/>
  <c r="AJZ13" i="111"/>
  <c r="AHS13" i="111"/>
  <c r="AQU13" i="111"/>
  <c r="AON13" i="111"/>
  <c r="ADE13" i="111"/>
  <c r="AFL13" i="111"/>
  <c r="AAX13" i="111"/>
  <c r="YQ13" i="111"/>
  <c r="AMG13" i="111"/>
  <c r="UC13" i="111"/>
  <c r="RV13" i="111"/>
  <c r="PO13" i="111"/>
  <c r="LA13" i="111"/>
  <c r="WJ13" i="111"/>
  <c r="NH13" i="111"/>
  <c r="AMO14" i="111"/>
  <c r="AKH14" i="111"/>
  <c r="ARC14" i="111"/>
  <c r="AOV14" i="111"/>
  <c r="AIA14" i="111"/>
  <c r="ADM14" i="111"/>
  <c r="UK14" i="111"/>
  <c r="SD14" i="111"/>
  <c r="PW14" i="111"/>
  <c r="LI14" i="111"/>
  <c r="AFT14" i="111"/>
  <c r="YY14" i="111"/>
  <c r="ABF14" i="111"/>
  <c r="WR14" i="111"/>
  <c r="NP14" i="111"/>
  <c r="ARF14" i="111"/>
  <c r="AOY14" i="111"/>
  <c r="AMR14" i="111"/>
  <c r="AKK14" i="111"/>
  <c r="UN14" i="111"/>
  <c r="AFW14" i="111"/>
  <c r="ABI14" i="111"/>
  <c r="ZB14" i="111"/>
  <c r="AID14" i="111"/>
  <c r="ADP14" i="111"/>
  <c r="WU14" i="111"/>
  <c r="NS14" i="111"/>
  <c r="PZ14" i="111"/>
  <c r="LL14" i="111"/>
  <c r="SG14" i="111"/>
  <c r="AQR13" i="111"/>
  <c r="AOK13" i="111"/>
  <c r="AMD13" i="111"/>
  <c r="AJW13" i="111"/>
  <c r="TZ13" i="111"/>
  <c r="AFI13" i="111"/>
  <c r="AAU13" i="111"/>
  <c r="YN13" i="111"/>
  <c r="AHP13" i="111"/>
  <c r="ADB13" i="111"/>
  <c r="WG13" i="111"/>
  <c r="NE13" i="111"/>
  <c r="PL13" i="111"/>
  <c r="RS13" i="111"/>
  <c r="KX13" i="111"/>
  <c r="AMB13" i="111"/>
  <c r="AJU13" i="111"/>
  <c r="AQP13" i="111"/>
  <c r="AOI13" i="111"/>
  <c r="AHN13" i="111"/>
  <c r="ACZ13" i="111"/>
  <c r="TX13" i="111"/>
  <c r="RQ13" i="111"/>
  <c r="PJ13" i="111"/>
  <c r="KV13" i="111"/>
  <c r="AAS13" i="111"/>
  <c r="WE13" i="111"/>
  <c r="AFG13" i="111"/>
  <c r="YL13" i="111"/>
  <c r="NC13" i="111"/>
  <c r="AMC14" i="111"/>
  <c r="AJV14" i="111"/>
  <c r="AQQ14" i="111"/>
  <c r="AOJ14" i="111"/>
  <c r="ADA14" i="111"/>
  <c r="WF14" i="111"/>
  <c r="ND14" i="111"/>
  <c r="AAT14" i="111"/>
  <c r="PK14" i="111"/>
  <c r="KW14" i="111"/>
  <c r="AHO14" i="111"/>
  <c r="RR14" i="111"/>
  <c r="TY14" i="111"/>
  <c r="AFH14" i="111"/>
  <c r="YM14" i="111"/>
  <c r="AQZ13" i="111"/>
  <c r="AOS13" i="111"/>
  <c r="AML13" i="111"/>
  <c r="UH13" i="111"/>
  <c r="AHX13" i="111"/>
  <c r="AFQ13" i="111"/>
  <c r="ABC13" i="111"/>
  <c r="YV13" i="111"/>
  <c r="ADJ13" i="111"/>
  <c r="AKE13" i="111"/>
  <c r="SA13" i="111"/>
  <c r="PT13" i="111"/>
  <c r="NM13" i="111"/>
  <c r="LF13" i="111"/>
  <c r="WO13" i="111"/>
  <c r="IQ13" i="111"/>
  <c r="ANP13" i="71"/>
  <c r="ALM13" i="71"/>
  <c r="AHG13" i="71"/>
  <c r="AFD13" i="71"/>
  <c r="AJJ13" i="71"/>
  <c r="ADA13" i="71"/>
  <c r="AAX13" i="71"/>
  <c r="WR13" i="71"/>
  <c r="UO13" i="71"/>
  <c r="YU13" i="71"/>
  <c r="SL13" i="71"/>
  <c r="OF13" i="71"/>
  <c r="MC13" i="71"/>
  <c r="JZ13" i="71"/>
  <c r="QI13" i="71"/>
  <c r="DQ13" i="71"/>
  <c r="HW13" i="71"/>
  <c r="FT13" i="71"/>
  <c r="IO13" i="111"/>
  <c r="AJH13" i="71"/>
  <c r="ANN13" i="71"/>
  <c r="ALK13" i="71"/>
  <c r="AHE13" i="71"/>
  <c r="AFB13" i="71"/>
  <c r="ACY13" i="71"/>
  <c r="YS13" i="71"/>
  <c r="SJ13" i="71"/>
  <c r="WP13" i="71"/>
  <c r="UM13" i="71"/>
  <c r="MA13" i="71"/>
  <c r="JX13" i="71"/>
  <c r="QG13" i="71"/>
  <c r="AAV13" i="71"/>
  <c r="OD13" i="71"/>
  <c r="FR13" i="71"/>
  <c r="DO13" i="71"/>
  <c r="HU13" i="71"/>
  <c r="AJI14" i="71"/>
  <c r="ANO14" i="71"/>
  <c r="ALL14" i="71"/>
  <c r="AHF14" i="71"/>
  <c r="AFC14" i="71"/>
  <c r="ACZ14" i="71"/>
  <c r="YT14" i="71"/>
  <c r="SK14" i="71"/>
  <c r="UN14" i="71"/>
  <c r="MB14" i="71"/>
  <c r="JY14" i="71"/>
  <c r="AAW14" i="71"/>
  <c r="OE14" i="71"/>
  <c r="WQ14" i="71"/>
  <c r="QH14" i="71"/>
  <c r="FS14" i="71"/>
  <c r="HV14" i="71"/>
  <c r="DP14" i="71"/>
  <c r="ANX13" i="71"/>
  <c r="ALU13" i="71"/>
  <c r="AHO13" i="71"/>
  <c r="AFL13" i="71"/>
  <c r="AJR13" i="71"/>
  <c r="ABF13" i="71"/>
  <c r="WZ13" i="71"/>
  <c r="UW13" i="71"/>
  <c r="ON13" i="71"/>
  <c r="ADI13" i="71"/>
  <c r="ZC13" i="71"/>
  <c r="ST13" i="71"/>
  <c r="QQ13" i="71"/>
  <c r="MK13" i="71"/>
  <c r="KH13" i="71"/>
  <c r="DY13" i="71"/>
  <c r="GB13" i="71"/>
  <c r="IE13" i="71"/>
  <c r="IN14" i="111"/>
  <c r="AJG14" i="71"/>
  <c r="AAU14" i="71"/>
  <c r="WO14" i="71"/>
  <c r="ANM14" i="71"/>
  <c r="ALJ14" i="71"/>
  <c r="QF14" i="71"/>
  <c r="AFA14" i="71"/>
  <c r="YR14" i="71"/>
  <c r="SI14" i="71"/>
  <c r="AHD14" i="71"/>
  <c r="HT14" i="71"/>
  <c r="UL14" i="71"/>
  <c r="LZ14" i="71"/>
  <c r="ACX14" i="71"/>
  <c r="OC14" i="71"/>
  <c r="JW14" i="71"/>
  <c r="FQ14" i="71"/>
  <c r="DN14" i="71"/>
  <c r="IS14" i="111"/>
  <c r="ANR14" i="71"/>
  <c r="ALO14" i="71"/>
  <c r="AHI14" i="71"/>
  <c r="AFF14" i="71"/>
  <c r="AJL14" i="71"/>
  <c r="AAZ14" i="71"/>
  <c r="WT14" i="71"/>
  <c r="UQ14" i="71"/>
  <c r="ADC14" i="71"/>
  <c r="YW14" i="71"/>
  <c r="SN14" i="71"/>
  <c r="OH14" i="71"/>
  <c r="QK14" i="71"/>
  <c r="ME14" i="71"/>
  <c r="KB14" i="71"/>
  <c r="DS14" i="71"/>
  <c r="FV14" i="71"/>
  <c r="HY14" i="71"/>
  <c r="IM14" i="111"/>
  <c r="ANL14" i="71"/>
  <c r="ALI14" i="71"/>
  <c r="AHC14" i="71"/>
  <c r="AEZ14" i="71"/>
  <c r="AJF14" i="71"/>
  <c r="ACW14" i="71"/>
  <c r="AAT14" i="71"/>
  <c r="WN14" i="71"/>
  <c r="UK14" i="71"/>
  <c r="QE14" i="71"/>
  <c r="YQ14" i="71"/>
  <c r="SH14" i="71"/>
  <c r="LY14" i="71"/>
  <c r="JV14" i="71"/>
  <c r="OB14" i="71"/>
  <c r="DM14" i="71"/>
  <c r="HS14" i="71"/>
  <c r="FP14" i="71"/>
  <c r="IE50" i="111"/>
  <c r="AJB50" i="71"/>
  <c r="AGY50" i="71"/>
  <c r="ANH50" i="71"/>
  <c r="ACS50" i="71"/>
  <c r="AAP50" i="71"/>
  <c r="ALE50" i="71"/>
  <c r="WJ50" i="71"/>
  <c r="YM50" i="71"/>
  <c r="QA50" i="71"/>
  <c r="AEV50" i="71"/>
  <c r="SD50" i="71"/>
  <c r="HO50" i="71"/>
  <c r="NX50" i="71"/>
  <c r="LU50" i="71"/>
  <c r="UG50" i="71"/>
  <c r="JR50" i="71"/>
  <c r="FL50" i="71"/>
  <c r="DI50" i="71"/>
  <c r="IZ14" i="111"/>
  <c r="AJS14" i="71"/>
  <c r="AHP14" i="71"/>
  <c r="ABG14" i="71"/>
  <c r="XA14" i="71"/>
  <c r="QR14" i="71"/>
  <c r="ANY14" i="71"/>
  <c r="ALV14" i="71"/>
  <c r="ADJ14" i="71"/>
  <c r="ZD14" i="71"/>
  <c r="SU14" i="71"/>
  <c r="AFM14" i="71"/>
  <c r="UX14" i="71"/>
  <c r="IF14" i="71"/>
  <c r="ML14" i="71"/>
  <c r="OO14" i="71"/>
  <c r="GC14" i="71"/>
  <c r="KI14" i="71"/>
  <c r="DZ14" i="71"/>
  <c r="IT13" i="111"/>
  <c r="ANS13" i="71"/>
  <c r="ALP13" i="71"/>
  <c r="AHJ13" i="71"/>
  <c r="AFG13" i="71"/>
  <c r="ADD13" i="71"/>
  <c r="YX13" i="71"/>
  <c r="OI13" i="71"/>
  <c r="AJM13" i="71"/>
  <c r="ABA13" i="71"/>
  <c r="WU13" i="71"/>
  <c r="UR13" i="71"/>
  <c r="SO13" i="71"/>
  <c r="QL13" i="71"/>
  <c r="MF13" i="71"/>
  <c r="KC13" i="71"/>
  <c r="DT13" i="71"/>
  <c r="HZ13" i="71"/>
  <c r="FW13" i="71"/>
  <c r="JB14" i="111"/>
  <c r="AJU14" i="71"/>
  <c r="AOA14" i="71"/>
  <c r="ALX14" i="71"/>
  <c r="AHR14" i="71"/>
  <c r="AFO14" i="71"/>
  <c r="ADL14" i="71"/>
  <c r="ZF14" i="71"/>
  <c r="SW14" i="71"/>
  <c r="MN14" i="71"/>
  <c r="KK14" i="71"/>
  <c r="QT14" i="71"/>
  <c r="ABI14" i="71"/>
  <c r="OQ14" i="71"/>
  <c r="XC14" i="71"/>
  <c r="UZ14" i="71"/>
  <c r="GE14" i="71"/>
  <c r="EB14" i="71"/>
  <c r="IH14" i="71"/>
  <c r="JE14" i="111"/>
  <c r="AOD14" i="71"/>
  <c r="AMA14" i="71"/>
  <c r="AHU14" i="71"/>
  <c r="AFR14" i="71"/>
  <c r="AJX14" i="71"/>
  <c r="ADO14" i="71"/>
  <c r="ABL14" i="71"/>
  <c r="XF14" i="71"/>
  <c r="VC14" i="71"/>
  <c r="SZ14" i="71"/>
  <c r="ZI14" i="71"/>
  <c r="OT14" i="71"/>
  <c r="MQ14" i="71"/>
  <c r="KN14" i="71"/>
  <c r="QW14" i="71"/>
  <c r="EE14" i="71"/>
  <c r="IK14" i="71"/>
  <c r="GH14" i="71"/>
  <c r="S14" i="71"/>
  <c r="CD13" i="111"/>
  <c r="BV13" i="71"/>
  <c r="GR13" i="111"/>
  <c r="DY14" i="111"/>
  <c r="K14" i="111"/>
  <c r="BR14" i="111"/>
  <c r="BJ14" i="71"/>
  <c r="GF14" i="111"/>
  <c r="GI14" i="111"/>
  <c r="IP14" i="111"/>
  <c r="EK13" i="111"/>
  <c r="IY13" i="111"/>
  <c r="BU14" i="111"/>
  <c r="U13" i="71"/>
  <c r="W13" i="111"/>
  <c r="BM14" i="71"/>
  <c r="EB14" i="111"/>
  <c r="N14" i="111"/>
  <c r="GM13" i="111"/>
  <c r="EF13" i="111"/>
  <c r="BY13" i="111"/>
  <c r="R13" i="111"/>
  <c r="BQ13" i="71"/>
  <c r="N14" i="71"/>
  <c r="O13" i="71"/>
  <c r="P13" i="71"/>
  <c r="Z13" i="71"/>
  <c r="GU14" i="111"/>
  <c r="EN14" i="111"/>
  <c r="Z14" i="111"/>
  <c r="CG14" i="111"/>
  <c r="BY14" i="71"/>
  <c r="EC13" i="111"/>
  <c r="GJ13" i="111"/>
  <c r="O13" i="111"/>
  <c r="BV13" i="111"/>
  <c r="BN13" i="71"/>
  <c r="K14" i="71"/>
  <c r="W13" i="71"/>
  <c r="L13" i="71"/>
  <c r="GH13" i="111"/>
  <c r="EA13" i="111"/>
  <c r="M13" i="111"/>
  <c r="BT13" i="111"/>
  <c r="BL13" i="71"/>
  <c r="G10" i="71"/>
  <c r="GG14" i="111"/>
  <c r="DZ14" i="111"/>
  <c r="L14" i="111"/>
  <c r="BS14" i="111"/>
  <c r="BK14" i="71"/>
  <c r="EE14" i="111"/>
  <c r="GL14" i="111"/>
  <c r="BX14" i="111"/>
  <c r="Q14" i="111"/>
  <c r="BP14" i="71"/>
  <c r="GS14" i="111"/>
  <c r="EL14" i="111"/>
  <c r="X14" i="111"/>
  <c r="CE14" i="111"/>
  <c r="BW14" i="71"/>
  <c r="BJ50" i="111"/>
  <c r="FX50" i="111"/>
  <c r="C50" i="111"/>
  <c r="BF50" i="71"/>
  <c r="DQ50" i="111"/>
  <c r="EQ14" i="111"/>
  <c r="GX14" i="111"/>
  <c r="CJ14" i="111"/>
  <c r="AC14" i="111"/>
  <c r="CB14" i="71"/>
  <c r="O44" i="70"/>
  <c r="O45" i="70" s="1"/>
  <c r="G44" i="70"/>
  <c r="G45" i="70" s="1"/>
  <c r="DUR13" i="71" l="1"/>
  <c r="BET13" i="111"/>
  <c r="BLO13" i="111"/>
  <c r="BAF13" i="111"/>
  <c r="BNV13" i="111"/>
  <c r="ATK13" i="111"/>
  <c r="AXY13" i="111"/>
  <c r="AVR13" i="111"/>
  <c r="BCM13" i="111"/>
  <c r="BJH13" i="111"/>
  <c r="BHA13" i="111"/>
  <c r="DUU13" i="71"/>
  <c r="BLR13" i="111"/>
  <c r="ATN13" i="111"/>
  <c r="BNY13" i="111"/>
  <c r="AVU13" i="111"/>
  <c r="BJK13" i="111"/>
  <c r="BHD13" i="111"/>
  <c r="BCP13" i="111"/>
  <c r="AYB13" i="111"/>
  <c r="BAI13" i="111"/>
  <c r="BEW13" i="111"/>
  <c r="DUF14" i="71"/>
  <c r="AZT14" i="111"/>
  <c r="BEH14" i="111"/>
  <c r="ASY14" i="111"/>
  <c r="BCA14" i="111"/>
  <c r="BGO14" i="111"/>
  <c r="BLC14" i="111"/>
  <c r="BIV14" i="111"/>
  <c r="BNJ14" i="111"/>
  <c r="AVF14" i="111"/>
  <c r="AXM14" i="111"/>
  <c r="DUK13" i="71"/>
  <c r="BNO13" i="111"/>
  <c r="ATD13" i="111"/>
  <c r="AVK13" i="111"/>
  <c r="BJA13" i="111"/>
  <c r="BGT13" i="111"/>
  <c r="AZY13" i="111"/>
  <c r="BCF13" i="111"/>
  <c r="AXR13" i="111"/>
  <c r="BEM13" i="111"/>
  <c r="BLH13" i="111"/>
  <c r="DUP13" i="71"/>
  <c r="BCK13" i="111"/>
  <c r="AXW13" i="111"/>
  <c r="BAD13" i="111"/>
  <c r="BER13" i="111"/>
  <c r="BGY13" i="111"/>
  <c r="BLM13" i="111"/>
  <c r="BNT13" i="111"/>
  <c r="ATI13" i="111"/>
  <c r="BJF13" i="111"/>
  <c r="AVP13" i="111"/>
  <c r="DUJ13" i="71"/>
  <c r="BLG13" i="111"/>
  <c r="BNN13" i="111"/>
  <c r="ATC13" i="111"/>
  <c r="AVJ13" i="111"/>
  <c r="BIZ13" i="111"/>
  <c r="BGS13" i="111"/>
  <c r="AXQ13" i="111"/>
  <c r="BCE13" i="111"/>
  <c r="AZX13" i="111"/>
  <c r="BEL13" i="111"/>
  <c r="DUG13" i="71"/>
  <c r="BEI13" i="111"/>
  <c r="BLD13" i="111"/>
  <c r="AVG13" i="111"/>
  <c r="BNK13" i="111"/>
  <c r="ASZ13" i="111"/>
  <c r="AZU13" i="111"/>
  <c r="BIW13" i="111"/>
  <c r="BGP13" i="111"/>
  <c r="BCB13" i="111"/>
  <c r="AXN13" i="111"/>
  <c r="DUI14" i="71"/>
  <c r="BLF14" i="111"/>
  <c r="AVI14" i="111"/>
  <c r="BNM14" i="111"/>
  <c r="ATB14" i="111"/>
  <c r="BEK14" i="111"/>
  <c r="AZW14" i="111"/>
  <c r="BIY14" i="111"/>
  <c r="BGR14" i="111"/>
  <c r="BCD14" i="111"/>
  <c r="AXP14" i="111"/>
  <c r="DUN14" i="71"/>
  <c r="BLK14" i="111"/>
  <c r="BNR14" i="111"/>
  <c r="ATG14" i="111"/>
  <c r="AVN14" i="111"/>
  <c r="AXU14" i="111"/>
  <c r="BJD14" i="111"/>
  <c r="BGW14" i="111"/>
  <c r="BCI14" i="111"/>
  <c r="BAB14" i="111"/>
  <c r="BEP14" i="111"/>
  <c r="DUB10" i="71"/>
  <c r="BIR10" i="111"/>
  <c r="BGK10" i="111"/>
  <c r="AXI10" i="111"/>
  <c r="BBW10" i="111"/>
  <c r="AZP10" i="111"/>
  <c r="BED10" i="111"/>
  <c r="BKY10" i="111"/>
  <c r="BNF10" i="111"/>
  <c r="ASU10" i="111"/>
  <c r="AVB10" i="111"/>
  <c r="DQA13" i="71"/>
  <c r="DSD13" i="71"/>
  <c r="DQO13" i="71"/>
  <c r="DSR13" i="71"/>
  <c r="DQL13" i="71"/>
  <c r="DSO13" i="71"/>
  <c r="DPZ14" i="71"/>
  <c r="DSC14" i="71"/>
  <c r="DQE13" i="71"/>
  <c r="DSH13" i="71"/>
  <c r="DQJ13" i="71"/>
  <c r="DSM13" i="71"/>
  <c r="DQD13" i="71"/>
  <c r="DSG13" i="71"/>
  <c r="DQC14" i="71"/>
  <c r="DSF14" i="71"/>
  <c r="DQH14" i="71"/>
  <c r="DSK14" i="71"/>
  <c r="DPV10" i="71"/>
  <c r="DRY10" i="71"/>
  <c r="DLP10" i="71"/>
  <c r="DNS10" i="71"/>
  <c r="DMF13" i="71"/>
  <c r="DOI13" i="71"/>
  <c r="DLU13" i="71"/>
  <c r="DNX13" i="71"/>
  <c r="DMI13" i="71"/>
  <c r="DOL13" i="71"/>
  <c r="DLT14" i="71"/>
  <c r="DNW14" i="71"/>
  <c r="DLY13" i="71"/>
  <c r="DOB13" i="71"/>
  <c r="DMD13" i="71"/>
  <c r="DOG13" i="71"/>
  <c r="DLX13" i="71"/>
  <c r="DOA13" i="71"/>
  <c r="DLW14" i="71"/>
  <c r="DNZ14" i="71"/>
  <c r="DMB14" i="71"/>
  <c r="DOE14" i="71"/>
  <c r="DHO13" i="71"/>
  <c r="DJR13" i="71"/>
  <c r="DHZ13" i="71"/>
  <c r="DKC13" i="71"/>
  <c r="DIC13" i="71"/>
  <c r="DKF13" i="71"/>
  <c r="DHN14" i="71"/>
  <c r="DJQ14" i="71"/>
  <c r="DHS13" i="71"/>
  <c r="DJV13" i="71"/>
  <c r="DHX13" i="71"/>
  <c r="DKA13" i="71"/>
  <c r="DHR13" i="71"/>
  <c r="DJU13" i="71"/>
  <c r="DHQ14" i="71"/>
  <c r="DJT14" i="71"/>
  <c r="DHV14" i="71"/>
  <c r="DJY14" i="71"/>
  <c r="DHJ10" i="71"/>
  <c r="DJM10" i="71"/>
  <c r="DDW13" i="71"/>
  <c r="DFZ13" i="71"/>
  <c r="DDT13" i="71"/>
  <c r="DFW13" i="71"/>
  <c r="DDH14" i="71"/>
  <c r="DFK14" i="71"/>
  <c r="DDM13" i="71"/>
  <c r="DFP13" i="71"/>
  <c r="DDR13" i="71"/>
  <c r="DFU13" i="71"/>
  <c r="DDI13" i="71"/>
  <c r="DFL13" i="71"/>
  <c r="DDL13" i="71"/>
  <c r="DFO13" i="71"/>
  <c r="DDK14" i="71"/>
  <c r="DFN14" i="71"/>
  <c r="DDP14" i="71"/>
  <c r="DFS14" i="71"/>
  <c r="DDD10" i="71"/>
  <c r="DFG10" i="71"/>
  <c r="CZC13" i="71"/>
  <c r="DBF13" i="71"/>
  <c r="CZN13" i="71"/>
  <c r="DBQ13" i="71"/>
  <c r="CZQ13" i="71"/>
  <c r="DBT13" i="71"/>
  <c r="CZB14" i="71"/>
  <c r="DBE14" i="71"/>
  <c r="CZG13" i="71"/>
  <c r="DBJ13" i="71"/>
  <c r="CZL13" i="71"/>
  <c r="DBO13" i="71"/>
  <c r="CZF13" i="71"/>
  <c r="DBI13" i="71"/>
  <c r="CZJ14" i="71"/>
  <c r="DBM14" i="71"/>
  <c r="CZE14" i="71"/>
  <c r="DBH14" i="71"/>
  <c r="CYX10" i="71"/>
  <c r="DBA10" i="71"/>
  <c r="CUW13" i="71"/>
  <c r="CWZ13" i="71"/>
  <c r="CVH13" i="71"/>
  <c r="CXK13" i="71"/>
  <c r="CUV14" i="71"/>
  <c r="CWY14" i="71"/>
  <c r="CVA13" i="71"/>
  <c r="CXD13" i="71"/>
  <c r="CVF13" i="71"/>
  <c r="CXI13" i="71"/>
  <c r="CVK13" i="71"/>
  <c r="CXN13" i="71"/>
  <c r="CUZ13" i="71"/>
  <c r="CXC13" i="71"/>
  <c r="CUY14" i="71"/>
  <c r="CXB14" i="71"/>
  <c r="CVD14" i="71"/>
  <c r="CXG14" i="71"/>
  <c r="CUR10" i="71"/>
  <c r="CWU10" i="71"/>
  <c r="CQP14" i="71"/>
  <c r="CSS14" i="71"/>
  <c r="CQU13" i="71"/>
  <c r="CSX13" i="71"/>
  <c r="CQZ13" i="71"/>
  <c r="CTC13" i="71"/>
  <c r="CRB13" i="71"/>
  <c r="CTE13" i="71"/>
  <c r="CRE13" i="71"/>
  <c r="CTH13" i="71"/>
  <c r="CQT13" i="71"/>
  <c r="CSW13" i="71"/>
  <c r="CQS14" i="71"/>
  <c r="CSV14" i="71"/>
  <c r="CQX14" i="71"/>
  <c r="CTA14" i="71"/>
  <c r="CQQ13" i="71"/>
  <c r="CST13" i="71"/>
  <c r="CQL10" i="71"/>
  <c r="CSO10" i="71"/>
  <c r="CMV13" i="71"/>
  <c r="COY13" i="71"/>
  <c r="CMY13" i="71"/>
  <c r="CPB13" i="71"/>
  <c r="CMJ14" i="71"/>
  <c r="COM14" i="71"/>
  <c r="CMO13" i="71"/>
  <c r="COR13" i="71"/>
  <c r="CMT13" i="71"/>
  <c r="COW13" i="71"/>
  <c r="CMK13" i="71"/>
  <c r="CON13" i="71"/>
  <c r="CMN13" i="71"/>
  <c r="COQ13" i="71"/>
  <c r="CMM14" i="71"/>
  <c r="COP14" i="71"/>
  <c r="CMR14" i="71"/>
  <c r="COU14" i="71"/>
  <c r="CMF10" i="71"/>
  <c r="COI10" i="71"/>
  <c r="CIE13" i="71"/>
  <c r="CKH13" i="71"/>
  <c r="CHZ10" i="71"/>
  <c r="CKC10" i="71"/>
  <c r="CIS13" i="71"/>
  <c r="CKV13" i="71"/>
  <c r="CIP13" i="71"/>
  <c r="CKS13" i="71"/>
  <c r="CID14" i="71"/>
  <c r="CKG14" i="71"/>
  <c r="CII13" i="71"/>
  <c r="CKL13" i="71"/>
  <c r="CIN13" i="71"/>
  <c r="CKQ13" i="71"/>
  <c r="CIH13" i="71"/>
  <c r="CKK13" i="71"/>
  <c r="CIG14" i="71"/>
  <c r="CKJ14" i="71"/>
  <c r="CIL14" i="71"/>
  <c r="CKO14" i="71"/>
  <c r="CDY13" i="71"/>
  <c r="CGB13" i="71"/>
  <c r="CEM13" i="71"/>
  <c r="CGP13" i="71"/>
  <c r="CDX14" i="71"/>
  <c r="CGA14" i="71"/>
  <c r="CEC13" i="71"/>
  <c r="CGF13" i="71"/>
  <c r="CEH13" i="71"/>
  <c r="CGK13" i="71"/>
  <c r="CEB13" i="71"/>
  <c r="CGE13" i="71"/>
  <c r="CEJ13" i="71"/>
  <c r="CGM13" i="71"/>
  <c r="CEF14" i="71"/>
  <c r="CGI14" i="71"/>
  <c r="CEA14" i="71"/>
  <c r="CGD14" i="71"/>
  <c r="CDT10" i="71"/>
  <c r="CER10" i="71" s="1"/>
  <c r="CFW10" i="71"/>
  <c r="CBQ10" i="71"/>
  <c r="CCO10" i="71" s="1"/>
  <c r="BZN10" i="71"/>
  <c r="CAL10" i="71" s="1"/>
  <c r="BXK10" i="71"/>
  <c r="BYI10" i="71" s="1"/>
  <c r="BVH10" i="71"/>
  <c r="BWF10" i="71" s="1"/>
  <c r="BTE10" i="71"/>
  <c r="BUC10" i="71" s="1"/>
  <c r="BRB10" i="71"/>
  <c r="BRZ10" i="71" s="1"/>
  <c r="BOY10" i="71"/>
  <c r="BPW10" i="71" s="1"/>
  <c r="BMV10" i="71"/>
  <c r="BNT10" i="71" s="1"/>
  <c r="BKS10" i="71"/>
  <c r="BLQ10" i="71" s="1"/>
  <c r="BIP10" i="71"/>
  <c r="BJN10" i="71" s="1"/>
  <c r="BGM10" i="71"/>
  <c r="BHK10" i="71" s="1"/>
  <c r="BEJ10" i="71"/>
  <c r="BFH10" i="71" s="1"/>
  <c r="BCG10" i="71"/>
  <c r="BDE10" i="71" s="1"/>
  <c r="BAD10" i="71"/>
  <c r="BBB10" i="71" s="1"/>
  <c r="AYA10" i="71"/>
  <c r="AYY10" i="71" s="1"/>
  <c r="AVX10" i="71"/>
  <c r="AWV10" i="71" s="1"/>
  <c r="ATU10" i="71"/>
  <c r="AUS10" i="71" s="1"/>
  <c r="ARR10" i="71"/>
  <c r="ASP10" i="71" s="1"/>
  <c r="APO10" i="71"/>
  <c r="AQM10" i="71" s="1"/>
  <c r="CBZ13" i="71"/>
  <c r="BZW13" i="71"/>
  <c r="BXT13" i="71"/>
  <c r="BVQ13" i="71"/>
  <c r="BTN13" i="71"/>
  <c r="BRK13" i="71"/>
  <c r="BPH13" i="71"/>
  <c r="BNE13" i="71"/>
  <c r="BLB13" i="71"/>
  <c r="BIY13" i="71"/>
  <c r="BGV13" i="71"/>
  <c r="BES13" i="71"/>
  <c r="BCP13" i="71"/>
  <c r="BAM13" i="71"/>
  <c r="AYJ13" i="71"/>
  <c r="AWG13" i="71"/>
  <c r="AUD13" i="71"/>
  <c r="ASA13" i="71"/>
  <c r="APX13" i="71"/>
  <c r="CBY13" i="71"/>
  <c r="BZV13" i="71"/>
  <c r="BXS13" i="71"/>
  <c r="BVP13" i="71"/>
  <c r="BTM13" i="71"/>
  <c r="BRJ13" i="71"/>
  <c r="BPG13" i="71"/>
  <c r="BND13" i="71"/>
  <c r="BLA13" i="71"/>
  <c r="BIX13" i="71"/>
  <c r="BGU13" i="71"/>
  <c r="BER13" i="71"/>
  <c r="BCO13" i="71"/>
  <c r="BAL13" i="71"/>
  <c r="AYI13" i="71"/>
  <c r="AWF13" i="71"/>
  <c r="AUC13" i="71"/>
  <c r="ARZ13" i="71"/>
  <c r="APW13" i="71"/>
  <c r="CBX14" i="71"/>
  <c r="BZU14" i="71"/>
  <c r="BXR14" i="71"/>
  <c r="BVO14" i="71"/>
  <c r="BTL14" i="71"/>
  <c r="BRI14" i="71"/>
  <c r="BPF14" i="71"/>
  <c r="BNC14" i="71"/>
  <c r="BKZ14" i="71"/>
  <c r="BIW14" i="71"/>
  <c r="BGT14" i="71"/>
  <c r="BEQ14" i="71"/>
  <c r="BCN14" i="71"/>
  <c r="BAK14" i="71"/>
  <c r="AYH14" i="71"/>
  <c r="AWE14" i="71"/>
  <c r="AUB14" i="71"/>
  <c r="ARY14" i="71"/>
  <c r="APV14" i="71"/>
  <c r="CCC14" i="71"/>
  <c r="BZZ14" i="71"/>
  <c r="BXW14" i="71"/>
  <c r="BVT14" i="71"/>
  <c r="BTQ14" i="71"/>
  <c r="BRN14" i="71"/>
  <c r="BPK14" i="71"/>
  <c r="BNH14" i="71"/>
  <c r="BLE14" i="71"/>
  <c r="BJB14" i="71"/>
  <c r="BGY14" i="71"/>
  <c r="BEV14" i="71"/>
  <c r="BCS14" i="71"/>
  <c r="BAP14" i="71"/>
  <c r="AYM14" i="71"/>
  <c r="AWJ14" i="71"/>
  <c r="AUG14" i="71"/>
  <c r="ASD14" i="71"/>
  <c r="AQA14" i="71"/>
  <c r="CBV13" i="71"/>
  <c r="BZS13" i="71"/>
  <c r="BXP13" i="71"/>
  <c r="BVM13" i="71"/>
  <c r="BTJ13" i="71"/>
  <c r="BRG13" i="71"/>
  <c r="BPD13" i="71"/>
  <c r="BNA13" i="71"/>
  <c r="BKX13" i="71"/>
  <c r="BIU13" i="71"/>
  <c r="BGR13" i="71"/>
  <c r="BEO13" i="71"/>
  <c r="BCL13" i="71"/>
  <c r="BAI13" i="71"/>
  <c r="AYF13" i="71"/>
  <c r="AWC13" i="71"/>
  <c r="ATZ13" i="71"/>
  <c r="ARW13" i="71"/>
  <c r="APT13" i="71"/>
  <c r="CCG13" i="71"/>
  <c r="CAD13" i="71"/>
  <c r="BYA13" i="71"/>
  <c r="BVX13" i="71"/>
  <c r="BTU13" i="71"/>
  <c r="BRR13" i="71"/>
  <c r="BPO13" i="71"/>
  <c r="BNL13" i="71"/>
  <c r="BLI13" i="71"/>
  <c r="BJF13" i="71"/>
  <c r="BHC13" i="71"/>
  <c r="BEZ13" i="71"/>
  <c r="BCW13" i="71"/>
  <c r="BAT13" i="71"/>
  <c r="AYQ13" i="71"/>
  <c r="AWN13" i="71"/>
  <c r="AUK13" i="71"/>
  <c r="ASH13" i="71"/>
  <c r="AQE13" i="71"/>
  <c r="CCJ13" i="71"/>
  <c r="CAG13" i="71"/>
  <c r="BYD13" i="71"/>
  <c r="BWA13" i="71"/>
  <c r="BTX13" i="71"/>
  <c r="BRU13" i="71"/>
  <c r="BPR13" i="71"/>
  <c r="BNO13" i="71"/>
  <c r="BLL13" i="71"/>
  <c r="BJI13" i="71"/>
  <c r="BHF13" i="71"/>
  <c r="BFC13" i="71"/>
  <c r="BCZ13" i="71"/>
  <c r="BAW13" i="71"/>
  <c r="AYT13" i="71"/>
  <c r="AWQ13" i="71"/>
  <c r="AUN13" i="71"/>
  <c r="ASK13" i="71"/>
  <c r="AQH13" i="71"/>
  <c r="CBU14" i="71"/>
  <c r="BZR14" i="71"/>
  <c r="BXO14" i="71"/>
  <c r="BVL14" i="71"/>
  <c r="BTI14" i="71"/>
  <c r="BRF14" i="71"/>
  <c r="BPC14" i="71"/>
  <c r="BMZ14" i="71"/>
  <c r="BKW14" i="71"/>
  <c r="BIT14" i="71"/>
  <c r="BGQ14" i="71"/>
  <c r="BEN14" i="71"/>
  <c r="BCK14" i="71"/>
  <c r="BAH14" i="71"/>
  <c r="AYE14" i="71"/>
  <c r="AWB14" i="71"/>
  <c r="ATY14" i="71"/>
  <c r="ARV14" i="71"/>
  <c r="APS14" i="71"/>
  <c r="CCE13" i="71"/>
  <c r="CAB13" i="71"/>
  <c r="BXY13" i="71"/>
  <c r="BVV13" i="71"/>
  <c r="BTS13" i="71"/>
  <c r="BRP13" i="71"/>
  <c r="BPM13" i="71"/>
  <c r="BNJ13" i="71"/>
  <c r="BLG13" i="71"/>
  <c r="BJD13" i="71"/>
  <c r="BHA13" i="71"/>
  <c r="BEX13" i="71"/>
  <c r="BCU13" i="71"/>
  <c r="BAR13" i="71"/>
  <c r="AYO13" i="71"/>
  <c r="AWL13" i="71"/>
  <c r="AUI13" i="71"/>
  <c r="ASF13" i="71"/>
  <c r="AQC13" i="71"/>
  <c r="ACO3" i="111"/>
  <c r="AEU3" i="111"/>
  <c r="YK3" i="71"/>
  <c r="WI3" i="71"/>
  <c r="AQV13" i="111"/>
  <c r="AOO13" i="111"/>
  <c r="AMH13" i="111"/>
  <c r="AHT13" i="111"/>
  <c r="UD13" i="111"/>
  <c r="AFM13" i="111"/>
  <c r="AAY13" i="111"/>
  <c r="YR13" i="111"/>
  <c r="RW13" i="111"/>
  <c r="PP13" i="111"/>
  <c r="WK13" i="111"/>
  <c r="ADF13" i="111"/>
  <c r="AKA13" i="111"/>
  <c r="NI13" i="111"/>
  <c r="LB13" i="111"/>
  <c r="AME13" i="111"/>
  <c r="AJX13" i="111"/>
  <c r="AOL13" i="111"/>
  <c r="AFJ13" i="111"/>
  <c r="AAV13" i="111"/>
  <c r="YO13" i="111"/>
  <c r="WH13" i="111"/>
  <c r="RT13" i="111"/>
  <c r="PM13" i="111"/>
  <c r="NF13" i="111"/>
  <c r="AQS13" i="111"/>
  <c r="ADC13" i="111"/>
  <c r="UA13" i="111"/>
  <c r="KY13" i="111"/>
  <c r="AHQ13" i="111"/>
  <c r="AMG14" i="111"/>
  <c r="AJZ14" i="111"/>
  <c r="AQU14" i="111"/>
  <c r="AHS14" i="111"/>
  <c r="AFL14" i="111"/>
  <c r="AAX14" i="111"/>
  <c r="YQ14" i="111"/>
  <c r="WJ14" i="111"/>
  <c r="RV14" i="111"/>
  <c r="PO14" i="111"/>
  <c r="NH14" i="111"/>
  <c r="AON14" i="111"/>
  <c r="ADE14" i="111"/>
  <c r="UC14" i="111"/>
  <c r="LA14" i="111"/>
  <c r="AQZ14" i="111"/>
  <c r="AOS14" i="111"/>
  <c r="AML14" i="111"/>
  <c r="UH14" i="111"/>
  <c r="AKE14" i="111"/>
  <c r="AFQ14" i="111"/>
  <c r="ABC14" i="111"/>
  <c r="YV14" i="111"/>
  <c r="AHX14" i="111"/>
  <c r="WO14" i="111"/>
  <c r="NM14" i="111"/>
  <c r="PT14" i="111"/>
  <c r="LF14" i="111"/>
  <c r="ADJ14" i="111"/>
  <c r="SA14" i="111"/>
  <c r="ARD13" i="111"/>
  <c r="AOW13" i="111"/>
  <c r="AMP13" i="111"/>
  <c r="UL13" i="111"/>
  <c r="AKI13" i="111"/>
  <c r="AFU13" i="111"/>
  <c r="ABG13" i="111"/>
  <c r="YZ13" i="111"/>
  <c r="ADN13" i="111"/>
  <c r="SE13" i="111"/>
  <c r="LJ13" i="111"/>
  <c r="AIB13" i="111"/>
  <c r="WS13" i="111"/>
  <c r="NQ13" i="111"/>
  <c r="PX13" i="111"/>
  <c r="AKL13" i="111"/>
  <c r="AIE13" i="111"/>
  <c r="ARG13" i="111"/>
  <c r="AOZ13" i="111"/>
  <c r="AMS13" i="111"/>
  <c r="ADQ13" i="111"/>
  <c r="UO13" i="111"/>
  <c r="SH13" i="111"/>
  <c r="QA13" i="111"/>
  <c r="AFX13" i="111"/>
  <c r="ABJ13" i="111"/>
  <c r="ZC13" i="111"/>
  <c r="WV13" i="111"/>
  <c r="NT13" i="111"/>
  <c r="LM13" i="111"/>
  <c r="ALZ10" i="111"/>
  <c r="AJS10" i="111"/>
  <c r="AQN10" i="111"/>
  <c r="AOG10" i="111"/>
  <c r="RO10" i="111"/>
  <c r="ACX10" i="111"/>
  <c r="AAQ10" i="111"/>
  <c r="AFE10" i="111"/>
  <c r="YJ10" i="111"/>
  <c r="PH10" i="111"/>
  <c r="AHL10" i="111"/>
  <c r="KT10" i="111"/>
  <c r="TV10" i="111"/>
  <c r="WC10" i="111"/>
  <c r="NA10" i="111"/>
  <c r="AJW14" i="111"/>
  <c r="AHP14" i="111"/>
  <c r="AQR14" i="111"/>
  <c r="AOK14" i="111"/>
  <c r="ADB14" i="111"/>
  <c r="AMD14" i="111"/>
  <c r="AFI14" i="111"/>
  <c r="AAU14" i="111"/>
  <c r="YN14" i="111"/>
  <c r="RS14" i="111"/>
  <c r="KX14" i="111"/>
  <c r="TZ14" i="111"/>
  <c r="WG14" i="111"/>
  <c r="NE14" i="111"/>
  <c r="PL14" i="111"/>
  <c r="AMI13" i="111"/>
  <c r="AKB13" i="111"/>
  <c r="AFN13" i="111"/>
  <c r="AAZ13" i="111"/>
  <c r="YS13" i="111"/>
  <c r="WL13" i="111"/>
  <c r="RX13" i="111"/>
  <c r="PQ13" i="111"/>
  <c r="NJ13" i="111"/>
  <c r="AQW13" i="111"/>
  <c r="UE13" i="111"/>
  <c r="AHU13" i="111"/>
  <c r="ADG13" i="111"/>
  <c r="AOP13" i="111"/>
  <c r="LC13" i="111"/>
  <c r="AMN13" i="111"/>
  <c r="AKG13" i="111"/>
  <c r="ARB13" i="111"/>
  <c r="AOU13" i="111"/>
  <c r="ADL13" i="111"/>
  <c r="AHZ13" i="111"/>
  <c r="AFS13" i="111"/>
  <c r="ABE13" i="111"/>
  <c r="YX13" i="111"/>
  <c r="UJ13" i="111"/>
  <c r="SC13" i="111"/>
  <c r="PV13" i="111"/>
  <c r="WQ13" i="111"/>
  <c r="LH13" i="111"/>
  <c r="NO13" i="111"/>
  <c r="ANT13" i="71"/>
  <c r="ALQ13" i="71"/>
  <c r="AHK13" i="71"/>
  <c r="AFH13" i="71"/>
  <c r="AJN13" i="71"/>
  <c r="ABB13" i="71"/>
  <c r="WV13" i="71"/>
  <c r="US13" i="71"/>
  <c r="ADE13" i="71"/>
  <c r="SP13" i="71"/>
  <c r="QM13" i="71"/>
  <c r="MG13" i="71"/>
  <c r="KD13" i="71"/>
  <c r="YY13" i="71"/>
  <c r="OJ13" i="71"/>
  <c r="DU13" i="71"/>
  <c r="IA13" i="71"/>
  <c r="FX13" i="71"/>
  <c r="AJK13" i="71"/>
  <c r="ANQ13" i="71"/>
  <c r="ALN13" i="71"/>
  <c r="AAY13" i="71"/>
  <c r="WS13" i="71"/>
  <c r="AFE13" i="71"/>
  <c r="QJ13" i="71"/>
  <c r="AHH13" i="71"/>
  <c r="YV13" i="71"/>
  <c r="SM13" i="71"/>
  <c r="HX13" i="71"/>
  <c r="OG13" i="71"/>
  <c r="MD13" i="71"/>
  <c r="ADB13" i="71"/>
  <c r="UP13" i="71"/>
  <c r="KA13" i="71"/>
  <c r="FU13" i="71"/>
  <c r="DR13" i="71"/>
  <c r="IT14" i="111"/>
  <c r="AJM14" i="71"/>
  <c r="ANS14" i="71"/>
  <c r="ALP14" i="71"/>
  <c r="ABA14" i="71"/>
  <c r="WU14" i="71"/>
  <c r="AFG14" i="71"/>
  <c r="ADD14" i="71"/>
  <c r="QL14" i="71"/>
  <c r="AHJ14" i="71"/>
  <c r="YX14" i="71"/>
  <c r="SO14" i="71"/>
  <c r="HZ14" i="71"/>
  <c r="MF14" i="71"/>
  <c r="UR14" i="71"/>
  <c r="OI14" i="71"/>
  <c r="KC14" i="71"/>
  <c r="FW14" i="71"/>
  <c r="DT14" i="71"/>
  <c r="IY14" i="111"/>
  <c r="ANX14" i="71"/>
  <c r="ALU14" i="71"/>
  <c r="AHO14" i="71"/>
  <c r="AFL14" i="71"/>
  <c r="AJR14" i="71"/>
  <c r="ABF14" i="71"/>
  <c r="WZ14" i="71"/>
  <c r="UW14" i="71"/>
  <c r="ADI14" i="71"/>
  <c r="ON14" i="71"/>
  <c r="ZC14" i="71"/>
  <c r="ST14" i="71"/>
  <c r="QQ14" i="71"/>
  <c r="MK14" i="71"/>
  <c r="KH14" i="71"/>
  <c r="IE14" i="71"/>
  <c r="DY14" i="71"/>
  <c r="GB14" i="71"/>
  <c r="JC13" i="111"/>
  <c r="AOB13" i="71"/>
  <c r="ALY13" i="71"/>
  <c r="AHS13" i="71"/>
  <c r="AFP13" i="71"/>
  <c r="AJV13" i="71"/>
  <c r="ADM13" i="71"/>
  <c r="ABJ13" i="71"/>
  <c r="XD13" i="71"/>
  <c r="VA13" i="71"/>
  <c r="ZG13" i="71"/>
  <c r="OR13" i="71"/>
  <c r="QU13" i="71"/>
  <c r="MO13" i="71"/>
  <c r="KL13" i="71"/>
  <c r="SX13" i="71"/>
  <c r="II13" i="71"/>
  <c r="EC13" i="71"/>
  <c r="GF13" i="71"/>
  <c r="JF13" i="111"/>
  <c r="AOE13" i="71"/>
  <c r="AMB13" i="71"/>
  <c r="AHV13" i="71"/>
  <c r="AFS13" i="71"/>
  <c r="ADP13" i="71"/>
  <c r="ZJ13" i="71"/>
  <c r="OU13" i="71"/>
  <c r="AJY13" i="71"/>
  <c r="ABM13" i="71"/>
  <c r="XG13" i="71"/>
  <c r="VD13" i="71"/>
  <c r="QX13" i="71"/>
  <c r="TA13" i="71"/>
  <c r="MR13" i="71"/>
  <c r="KO13" i="71"/>
  <c r="EF13" i="71"/>
  <c r="IL13" i="71"/>
  <c r="GI13" i="71"/>
  <c r="IM10" i="111"/>
  <c r="ALI10" i="71"/>
  <c r="AMG10" i="71" s="1"/>
  <c r="AJF10" i="71"/>
  <c r="AKD10" i="71" s="1"/>
  <c r="AEZ10" i="71"/>
  <c r="AFX10" i="71" s="1"/>
  <c r="ACW10" i="71"/>
  <c r="ADU10" i="71" s="1"/>
  <c r="ANL10" i="71"/>
  <c r="AOJ10" i="71" s="1"/>
  <c r="AHC10" i="71"/>
  <c r="AIA10" i="71" s="1"/>
  <c r="YQ10" i="71"/>
  <c r="ZO10" i="71" s="1"/>
  <c r="AAT10" i="71"/>
  <c r="ABR10" i="71" s="1"/>
  <c r="SH10" i="71"/>
  <c r="TF10" i="71" s="1"/>
  <c r="WN10" i="71"/>
  <c r="XL10" i="71" s="1"/>
  <c r="UK10" i="71"/>
  <c r="VI10" i="71" s="1"/>
  <c r="QE10" i="71"/>
  <c r="RC10" i="71" s="1"/>
  <c r="OB10" i="71"/>
  <c r="OZ10" i="71" s="1"/>
  <c r="LY10" i="71"/>
  <c r="MW10" i="71" s="1"/>
  <c r="JV10" i="71"/>
  <c r="KT10" i="71" s="1"/>
  <c r="DM10" i="71"/>
  <c r="EK10" i="71" s="1"/>
  <c r="HS10" i="71"/>
  <c r="IQ10" i="71" s="1"/>
  <c r="FP10" i="71"/>
  <c r="GN10" i="71" s="1"/>
  <c r="IQ14" i="111"/>
  <c r="ANP14" i="71"/>
  <c r="ALM14" i="71"/>
  <c r="AHG14" i="71"/>
  <c r="AFD14" i="71"/>
  <c r="ADA14" i="71"/>
  <c r="YU14" i="71"/>
  <c r="OF14" i="71"/>
  <c r="AAX14" i="71"/>
  <c r="WR14" i="71"/>
  <c r="UO14" i="71"/>
  <c r="AJJ14" i="71"/>
  <c r="SL14" i="71"/>
  <c r="QI14" i="71"/>
  <c r="MC14" i="71"/>
  <c r="JZ14" i="71"/>
  <c r="HW14" i="71"/>
  <c r="DQ14" i="71"/>
  <c r="FT14" i="71"/>
  <c r="IV13" i="111"/>
  <c r="AJO13" i="71"/>
  <c r="AFI13" i="71"/>
  <c r="ABC13" i="71"/>
  <c r="WW13" i="71"/>
  <c r="AHL13" i="71"/>
  <c r="ADF13" i="71"/>
  <c r="QN13" i="71"/>
  <c r="YZ13" i="71"/>
  <c r="SQ13" i="71"/>
  <c r="ANU13" i="71"/>
  <c r="IB13" i="71"/>
  <c r="ALR13" i="71"/>
  <c r="UT13" i="71"/>
  <c r="MH13" i="71"/>
  <c r="OK13" i="71"/>
  <c r="FY13" i="71"/>
  <c r="KE13" i="71"/>
  <c r="DV13" i="71"/>
  <c r="AJT13" i="71"/>
  <c r="ANZ13" i="71"/>
  <c r="ALW13" i="71"/>
  <c r="AHQ13" i="71"/>
  <c r="AFN13" i="71"/>
  <c r="ADK13" i="71"/>
  <c r="ZE13" i="71"/>
  <c r="SV13" i="71"/>
  <c r="ABH13" i="71"/>
  <c r="QS13" i="71"/>
  <c r="MM13" i="71"/>
  <c r="KJ13" i="71"/>
  <c r="XB13" i="71"/>
  <c r="UY13" i="71"/>
  <c r="OP13" i="71"/>
  <c r="GD13" i="71"/>
  <c r="IG13" i="71"/>
  <c r="EA13" i="71"/>
  <c r="CD14" i="111"/>
  <c r="BV14" i="71"/>
  <c r="GR14" i="111"/>
  <c r="EK14" i="111"/>
  <c r="W14" i="111"/>
  <c r="S10" i="71"/>
  <c r="JA13" i="111"/>
  <c r="J10" i="71"/>
  <c r="IR13" i="111"/>
  <c r="M10" i="71"/>
  <c r="IU13" i="111"/>
  <c r="EM13" i="111"/>
  <c r="BX13" i="71"/>
  <c r="GT13" i="111"/>
  <c r="CF13" i="111"/>
  <c r="Y13" i="111"/>
  <c r="AB13" i="71"/>
  <c r="GY13" i="111"/>
  <c r="ER13" i="111"/>
  <c r="CK13" i="111"/>
  <c r="AD13" i="111"/>
  <c r="CC13" i="71"/>
  <c r="AA13" i="71"/>
  <c r="Z14" i="71"/>
  <c r="GK13" i="111"/>
  <c r="ED13" i="111"/>
  <c r="BW13" i="111"/>
  <c r="P13" i="111"/>
  <c r="BO13" i="71"/>
  <c r="GO13" i="111"/>
  <c r="EH13" i="111"/>
  <c r="T13" i="111"/>
  <c r="BS13" i="71"/>
  <c r="CA13" i="111"/>
  <c r="R13" i="71"/>
  <c r="P14" i="71"/>
  <c r="EO13" i="111"/>
  <c r="GV13" i="111"/>
  <c r="CH13" i="111"/>
  <c r="AA13" i="111"/>
  <c r="BZ13" i="71"/>
  <c r="W14" i="71"/>
  <c r="X13" i="71"/>
  <c r="EG13" i="111"/>
  <c r="GN13" i="111"/>
  <c r="S13" i="111"/>
  <c r="BZ13" i="111"/>
  <c r="BR13" i="71"/>
  <c r="DY10" i="111"/>
  <c r="EW10" i="111" s="1"/>
  <c r="K10" i="111"/>
  <c r="AI10" i="111" s="1"/>
  <c r="BR10" i="111"/>
  <c r="CP10" i="111" s="1"/>
  <c r="GF10" i="111"/>
  <c r="HD10" i="111" s="1"/>
  <c r="BJ10" i="71"/>
  <c r="CH10" i="71" s="1"/>
  <c r="AE10" i="71"/>
  <c r="GJ14" i="111"/>
  <c r="EC14" i="111"/>
  <c r="BV14" i="111"/>
  <c r="O14" i="111"/>
  <c r="BN14" i="71"/>
  <c r="GM14" i="111"/>
  <c r="EF14" i="111"/>
  <c r="R14" i="111"/>
  <c r="BY14" i="111"/>
  <c r="BQ14" i="71"/>
  <c r="DUM13" i="71" l="1"/>
  <c r="AVM13" i="111"/>
  <c r="BJC13" i="111"/>
  <c r="BGV13" i="111"/>
  <c r="BCH13" i="111"/>
  <c r="AXT13" i="111"/>
  <c r="BAA13" i="111"/>
  <c r="BEO13" i="111"/>
  <c r="ATF13" i="111"/>
  <c r="BLJ13" i="111"/>
  <c r="BNQ13" i="111"/>
  <c r="DUV13" i="71"/>
  <c r="BLS13" i="111"/>
  <c r="BNZ13" i="111"/>
  <c r="ATO13" i="111"/>
  <c r="AVV13" i="111"/>
  <c r="BJL13" i="111"/>
  <c r="BHE13" i="111"/>
  <c r="BCQ13" i="111"/>
  <c r="AYC13" i="111"/>
  <c r="BAJ13" i="111"/>
  <c r="BEX13" i="111"/>
  <c r="DUH10" i="71"/>
  <c r="BCC10" i="111"/>
  <c r="AXO10" i="111"/>
  <c r="AZV10" i="111"/>
  <c r="BEJ10" i="111"/>
  <c r="BGQ10" i="111"/>
  <c r="BLE10" i="111"/>
  <c r="BNL10" i="111"/>
  <c r="ATA10" i="111"/>
  <c r="BIX10" i="111"/>
  <c r="AVH10" i="111"/>
  <c r="DUR14" i="71"/>
  <c r="AVR14" i="111"/>
  <c r="BJH14" i="111"/>
  <c r="BHA14" i="111"/>
  <c r="BCM14" i="111"/>
  <c r="AXY14" i="111"/>
  <c r="BAF14" i="111"/>
  <c r="ATK14" i="111"/>
  <c r="BET14" i="111"/>
  <c r="BLO14" i="111"/>
  <c r="BNV14" i="111"/>
  <c r="DUN10" i="71"/>
  <c r="BEP10" i="111"/>
  <c r="BAB10" i="111"/>
  <c r="BLK10" i="111"/>
  <c r="BCI10" i="111"/>
  <c r="BNR10" i="111"/>
  <c r="ATG10" i="111"/>
  <c r="AXU10" i="111"/>
  <c r="AVN10" i="111"/>
  <c r="BJD10" i="111"/>
  <c r="BGW10" i="111"/>
  <c r="DUW13" i="71"/>
  <c r="BOA13" i="111"/>
  <c r="ATP13" i="111"/>
  <c r="AVW13" i="111"/>
  <c r="BLT13" i="111"/>
  <c r="BJM13" i="111"/>
  <c r="BHF13" i="111"/>
  <c r="BCR13" i="111"/>
  <c r="AYD13" i="111"/>
  <c r="BAK13" i="111"/>
  <c r="BEY13" i="111"/>
  <c r="DUE10" i="71"/>
  <c r="BIU10" i="111"/>
  <c r="BGN10" i="111"/>
  <c r="BBZ10" i="111"/>
  <c r="AXL10" i="111"/>
  <c r="AZS10" i="111"/>
  <c r="AVE10" i="111"/>
  <c r="BEG10" i="111"/>
  <c r="BLB10" i="111"/>
  <c r="ASX10" i="111"/>
  <c r="BNI10" i="111"/>
  <c r="DUS13" i="71"/>
  <c r="BLP13" i="111"/>
  <c r="AVS13" i="111"/>
  <c r="BEU13" i="111"/>
  <c r="BNW13" i="111"/>
  <c r="ATL13" i="111"/>
  <c r="BAG13" i="111"/>
  <c r="BJI13" i="111"/>
  <c r="BHB13" i="111"/>
  <c r="BCN13" i="111"/>
  <c r="AXZ13" i="111"/>
  <c r="DUK14" i="71"/>
  <c r="BLH14" i="111"/>
  <c r="BNO14" i="111"/>
  <c r="ATD14" i="111"/>
  <c r="AVK14" i="111"/>
  <c r="BJA14" i="111"/>
  <c r="BGT14" i="111"/>
  <c r="BCF14" i="111"/>
  <c r="AXR14" i="111"/>
  <c r="AZY14" i="111"/>
  <c r="BEM14" i="111"/>
  <c r="DUU14" i="71"/>
  <c r="BJK14" i="111"/>
  <c r="BHD14" i="111"/>
  <c r="BCP14" i="111"/>
  <c r="AYB14" i="111"/>
  <c r="BAI14" i="111"/>
  <c r="AVU14" i="111"/>
  <c r="BEW14" i="111"/>
  <c r="BLR14" i="111"/>
  <c r="BNY14" i="111"/>
  <c r="ATN14" i="111"/>
  <c r="DQL14" i="71"/>
  <c r="DSO14" i="71"/>
  <c r="DQE14" i="71"/>
  <c r="DSH14" i="71"/>
  <c r="DQO14" i="71"/>
  <c r="DSR14" i="71"/>
  <c r="DQG13" i="71"/>
  <c r="DSJ13" i="71"/>
  <c r="DQP13" i="71"/>
  <c r="DSS13" i="71"/>
  <c r="DPY10" i="71"/>
  <c r="DSB10" i="71"/>
  <c r="DQB10" i="71"/>
  <c r="DSE10" i="71"/>
  <c r="DQM13" i="71"/>
  <c r="DSP13" i="71"/>
  <c r="DQQ13" i="71"/>
  <c r="DST13" i="71"/>
  <c r="DQH10" i="71"/>
  <c r="DSK10" i="71"/>
  <c r="DMG13" i="71"/>
  <c r="DOJ13" i="71"/>
  <c r="DLS10" i="71"/>
  <c r="DNV10" i="71"/>
  <c r="DMB10" i="71"/>
  <c r="DOE10" i="71"/>
  <c r="DMK13" i="71"/>
  <c r="DON13" i="71"/>
  <c r="DMF14" i="71"/>
  <c r="DOI14" i="71"/>
  <c r="DMI14" i="71"/>
  <c r="DOL14" i="71"/>
  <c r="DLY14" i="71"/>
  <c r="DOB14" i="71"/>
  <c r="DMJ13" i="71"/>
  <c r="DOM13" i="71"/>
  <c r="DMA13" i="71"/>
  <c r="DOD13" i="71"/>
  <c r="DLV10" i="71"/>
  <c r="DNY10" i="71"/>
  <c r="DHV10" i="71"/>
  <c r="DJY10" i="71"/>
  <c r="DIE13" i="71"/>
  <c r="DKH13" i="71"/>
  <c r="DHS14" i="71"/>
  <c r="DJV14" i="71"/>
  <c r="DIC14" i="71"/>
  <c r="DKF14" i="71"/>
  <c r="DHU13" i="71"/>
  <c r="DJX13" i="71"/>
  <c r="DHP10" i="71"/>
  <c r="DJS10" i="71"/>
  <c r="DID13" i="71"/>
  <c r="DKG13" i="71"/>
  <c r="DHM10" i="71"/>
  <c r="DJP10" i="71"/>
  <c r="DIA13" i="71"/>
  <c r="DKD13" i="71"/>
  <c r="DHZ14" i="71"/>
  <c r="DKC14" i="71"/>
  <c r="DDW14" i="71"/>
  <c r="DFZ14" i="71"/>
  <c r="DDO13" i="71"/>
  <c r="DFR13" i="71"/>
  <c r="DDX13" i="71"/>
  <c r="DGA13" i="71"/>
  <c r="DDJ10" i="71"/>
  <c r="DFM10" i="71"/>
  <c r="DDT14" i="71"/>
  <c r="DFW14" i="71"/>
  <c r="DDP10" i="71"/>
  <c r="DFS10" i="71"/>
  <c r="DDG10" i="71"/>
  <c r="DFJ10" i="71"/>
  <c r="DDY13" i="71"/>
  <c r="DGB13" i="71"/>
  <c r="DDM14" i="71"/>
  <c r="DFP14" i="71"/>
  <c r="DDU13" i="71"/>
  <c r="DFX13" i="71"/>
  <c r="CZA10" i="71"/>
  <c r="DBD10" i="71"/>
  <c r="CZO13" i="71"/>
  <c r="DBR13" i="71"/>
  <c r="CZN14" i="71"/>
  <c r="DBQ14" i="71"/>
  <c r="CZJ10" i="71"/>
  <c r="DBM10" i="71"/>
  <c r="CZS13" i="71"/>
  <c r="DBV13" i="71"/>
  <c r="CZG14" i="71"/>
  <c r="DBJ14" i="71"/>
  <c r="CZQ14" i="71"/>
  <c r="DBT14" i="71"/>
  <c r="CZI13" i="71"/>
  <c r="DBL13" i="71"/>
  <c r="CZR13" i="71"/>
  <c r="DBU13" i="71"/>
  <c r="CZD10" i="71"/>
  <c r="DBG10" i="71"/>
  <c r="CVM13" i="71"/>
  <c r="CXP13" i="71"/>
  <c r="CVL13" i="71"/>
  <c r="CXO13" i="71"/>
  <c r="CVA14" i="71"/>
  <c r="CXD14" i="71"/>
  <c r="CVK14" i="71"/>
  <c r="CXN14" i="71"/>
  <c r="CUX10" i="71"/>
  <c r="CXA10" i="71"/>
  <c r="CVC13" i="71"/>
  <c r="CXF13" i="71"/>
  <c r="CUU10" i="71"/>
  <c r="CWX10" i="71"/>
  <c r="CVI13" i="71"/>
  <c r="CXL13" i="71"/>
  <c r="CVH14" i="71"/>
  <c r="CXK14" i="71"/>
  <c r="CVD10" i="71"/>
  <c r="CXG10" i="71"/>
  <c r="CQW13" i="71"/>
  <c r="CSZ13" i="71"/>
  <c r="CRF13" i="71"/>
  <c r="CTI13" i="71"/>
  <c r="CQU14" i="71"/>
  <c r="CSX14" i="71"/>
  <c r="CQO10" i="71"/>
  <c r="CSR10" i="71"/>
  <c r="CRE14" i="71"/>
  <c r="CTH14" i="71"/>
  <c r="CRC13" i="71"/>
  <c r="CTF13" i="71"/>
  <c r="CQR10" i="71"/>
  <c r="CSU10" i="71"/>
  <c r="CRB14" i="71"/>
  <c r="CTE14" i="71"/>
  <c r="CQX10" i="71"/>
  <c r="CTA10" i="71"/>
  <c r="CRG13" i="71"/>
  <c r="CTJ13" i="71"/>
  <c r="CMO14" i="71"/>
  <c r="COR14" i="71"/>
  <c r="CMV14" i="71"/>
  <c r="COY14" i="71"/>
  <c r="CMI10" i="71"/>
  <c r="COL10" i="71"/>
  <c r="CMW13" i="71"/>
  <c r="COZ13" i="71"/>
  <c r="CMR10" i="71"/>
  <c r="COU10" i="71"/>
  <c r="CNA13" i="71"/>
  <c r="CPD13" i="71"/>
  <c r="CMY14" i="71"/>
  <c r="CPB14" i="71"/>
  <c r="CMQ13" i="71"/>
  <c r="COT13" i="71"/>
  <c r="CMZ13" i="71"/>
  <c r="CPC13" i="71"/>
  <c r="CML10" i="71"/>
  <c r="COO10" i="71"/>
  <c r="CIU13" i="71"/>
  <c r="CKX13" i="71"/>
  <c r="CIK13" i="71"/>
  <c r="CKN13" i="71"/>
  <c r="CIF10" i="71"/>
  <c r="CKI10" i="71"/>
  <c r="CIS14" i="71"/>
  <c r="CKV14" i="71"/>
  <c r="CII14" i="71"/>
  <c r="CKL14" i="71"/>
  <c r="CIT13" i="71"/>
  <c r="CKW13" i="71"/>
  <c r="CIQ13" i="71"/>
  <c r="CKT13" i="71"/>
  <c r="CIC10" i="71"/>
  <c r="CKF10" i="71"/>
  <c r="CIP14" i="71"/>
  <c r="CKS14" i="71"/>
  <c r="CIL10" i="71"/>
  <c r="CKO10" i="71"/>
  <c r="CEC14" i="71"/>
  <c r="CGF14" i="71"/>
  <c r="CEM14" i="71"/>
  <c r="CGP14" i="71"/>
  <c r="CDZ10" i="71"/>
  <c r="CEZ10" i="71" s="1"/>
  <c r="CGC10" i="71"/>
  <c r="CDW10" i="71"/>
  <c r="CEV10" i="71" s="1"/>
  <c r="CFZ10" i="71"/>
  <c r="CEE13" i="71"/>
  <c r="CGH13" i="71"/>
  <c r="CEK13" i="71"/>
  <c r="CGN13" i="71"/>
  <c r="CEJ14" i="71"/>
  <c r="CGM14" i="71"/>
  <c r="CEF10" i="71"/>
  <c r="CGI10" i="71"/>
  <c r="CEN13" i="71"/>
  <c r="CGQ13" i="71"/>
  <c r="CEO13" i="71"/>
  <c r="CGR13" i="71"/>
  <c r="CBW10" i="71"/>
  <c r="CCW10" i="71" s="1"/>
  <c r="BZT10" i="71"/>
  <c r="CAT10" i="71" s="1"/>
  <c r="BXQ10" i="71"/>
  <c r="BYQ10" i="71" s="1"/>
  <c r="BVN10" i="71"/>
  <c r="BWN10" i="71" s="1"/>
  <c r="BTK10" i="71"/>
  <c r="BUK10" i="71" s="1"/>
  <c r="BRH10" i="71"/>
  <c r="BSH10" i="71" s="1"/>
  <c r="BPE10" i="71"/>
  <c r="BQE10" i="71" s="1"/>
  <c r="BNB10" i="71"/>
  <c r="BOB10" i="71" s="1"/>
  <c r="BKY10" i="71"/>
  <c r="BLY10" i="71" s="1"/>
  <c r="BIV10" i="71"/>
  <c r="BJV10" i="71" s="1"/>
  <c r="BGS10" i="71"/>
  <c r="BHS10" i="71" s="1"/>
  <c r="BEP10" i="71"/>
  <c r="BFP10" i="71" s="1"/>
  <c r="BCM10" i="71"/>
  <c r="BDM10" i="71" s="1"/>
  <c r="BAJ10" i="71"/>
  <c r="BBJ10" i="71" s="1"/>
  <c r="AYG10" i="71"/>
  <c r="AZG10" i="71" s="1"/>
  <c r="AWD10" i="71"/>
  <c r="AXD10" i="71" s="1"/>
  <c r="AUA10" i="71"/>
  <c r="AVA10" i="71" s="1"/>
  <c r="ARX10" i="71"/>
  <c r="ASX10" i="71" s="1"/>
  <c r="APU10" i="71"/>
  <c r="AQU10" i="71" s="1"/>
  <c r="CCL13" i="71"/>
  <c r="CAI13" i="71"/>
  <c r="BYF13" i="71"/>
  <c r="BWC13" i="71"/>
  <c r="BTZ13" i="71"/>
  <c r="BRW13" i="71"/>
  <c r="BPT13" i="71"/>
  <c r="BNQ13" i="71"/>
  <c r="BLN13" i="71"/>
  <c r="BJK13" i="71"/>
  <c r="BHH13" i="71"/>
  <c r="BFE13" i="71"/>
  <c r="BDB13" i="71"/>
  <c r="BAY13" i="71"/>
  <c r="AYV13" i="71"/>
  <c r="AWS13" i="71"/>
  <c r="AUP13" i="71"/>
  <c r="ASM13" i="71"/>
  <c r="AQJ13" i="71"/>
  <c r="CBZ14" i="71"/>
  <c r="BZW14" i="71"/>
  <c r="BXT14" i="71"/>
  <c r="BVQ14" i="71"/>
  <c r="BTN14" i="71"/>
  <c r="BRK14" i="71"/>
  <c r="BPH14" i="71"/>
  <c r="BNE14" i="71"/>
  <c r="BLB14" i="71"/>
  <c r="BIY14" i="71"/>
  <c r="BGV14" i="71"/>
  <c r="BES14" i="71"/>
  <c r="BCP14" i="71"/>
  <c r="BAM14" i="71"/>
  <c r="AYJ14" i="71"/>
  <c r="AWG14" i="71"/>
  <c r="AUD14" i="71"/>
  <c r="ASA14" i="71"/>
  <c r="APX14" i="71"/>
  <c r="CCJ14" i="71"/>
  <c r="CAG14" i="71"/>
  <c r="BYD14" i="71"/>
  <c r="BWA14" i="71"/>
  <c r="BTX14" i="71"/>
  <c r="BRU14" i="71"/>
  <c r="BPR14" i="71"/>
  <c r="BNO14" i="71"/>
  <c r="BLL14" i="71"/>
  <c r="BJI14" i="71"/>
  <c r="BHF14" i="71"/>
  <c r="BFC14" i="71"/>
  <c r="BCZ14" i="71"/>
  <c r="BAW14" i="71"/>
  <c r="AYT14" i="71"/>
  <c r="AWQ14" i="71"/>
  <c r="AUN14" i="71"/>
  <c r="ASK14" i="71"/>
  <c r="AQH14" i="71"/>
  <c r="CBT10" i="71"/>
  <c r="CCS10" i="71" s="1"/>
  <c r="BZQ10" i="71"/>
  <c r="CAP10" i="71" s="1"/>
  <c r="BXN10" i="71"/>
  <c r="BYM10" i="71" s="1"/>
  <c r="BVK10" i="71"/>
  <c r="BWJ10" i="71" s="1"/>
  <c r="BTH10" i="71"/>
  <c r="BUG10" i="71" s="1"/>
  <c r="BRE10" i="71"/>
  <c r="BSD10" i="71" s="1"/>
  <c r="BPB10" i="71"/>
  <c r="BQA10" i="71" s="1"/>
  <c r="BMY10" i="71"/>
  <c r="BNX10" i="71" s="1"/>
  <c r="BKV10" i="71"/>
  <c r="BLU10" i="71" s="1"/>
  <c r="BIS10" i="71"/>
  <c r="BJR10" i="71" s="1"/>
  <c r="BGP10" i="71"/>
  <c r="BHO10" i="71" s="1"/>
  <c r="BEM10" i="71"/>
  <c r="BFL10" i="71" s="1"/>
  <c r="BCJ10" i="71"/>
  <c r="BDI10" i="71" s="1"/>
  <c r="BAG10" i="71"/>
  <c r="BBF10" i="71" s="1"/>
  <c r="AYD10" i="71"/>
  <c r="AZC10" i="71" s="1"/>
  <c r="AWA10" i="71"/>
  <c r="AWZ10" i="71" s="1"/>
  <c r="ATX10" i="71"/>
  <c r="AUW10" i="71" s="1"/>
  <c r="ARU10" i="71"/>
  <c r="AST10" i="71" s="1"/>
  <c r="APR10" i="71"/>
  <c r="AQQ10" i="71" s="1"/>
  <c r="CCH13" i="71"/>
  <c r="CAE13" i="71"/>
  <c r="BYB13" i="71"/>
  <c r="BVY13" i="71"/>
  <c r="BTV13" i="71"/>
  <c r="BRS13" i="71"/>
  <c r="BPP13" i="71"/>
  <c r="BNM13" i="71"/>
  <c r="BLJ13" i="71"/>
  <c r="BJG13" i="71"/>
  <c r="BHD13" i="71"/>
  <c r="BFA13" i="71"/>
  <c r="BCX13" i="71"/>
  <c r="BAU13" i="71"/>
  <c r="AYR13" i="71"/>
  <c r="AWO13" i="71"/>
  <c r="AUL13" i="71"/>
  <c r="ASI13" i="71"/>
  <c r="AQF13" i="71"/>
  <c r="CCB13" i="71"/>
  <c r="BZY13" i="71"/>
  <c r="BXV13" i="71"/>
  <c r="BVS13" i="71"/>
  <c r="BTP13" i="71"/>
  <c r="BRM13" i="71"/>
  <c r="BPJ13" i="71"/>
  <c r="BNG13" i="71"/>
  <c r="BLD13" i="71"/>
  <c r="BJA13" i="71"/>
  <c r="BGX13" i="71"/>
  <c r="BEU13" i="71"/>
  <c r="BCR13" i="71"/>
  <c r="BAO13" i="71"/>
  <c r="AYL13" i="71"/>
  <c r="AWI13" i="71"/>
  <c r="AUF13" i="71"/>
  <c r="ASC13" i="71"/>
  <c r="APZ13" i="71"/>
  <c r="CCK13" i="71"/>
  <c r="CAH13" i="71"/>
  <c r="BYE13" i="71"/>
  <c r="BWB13" i="71"/>
  <c r="BTY13" i="71"/>
  <c r="BRV13" i="71"/>
  <c r="BPS13" i="71"/>
  <c r="BNP13" i="71"/>
  <c r="BLM13" i="71"/>
  <c r="BJJ13" i="71"/>
  <c r="BHG13" i="71"/>
  <c r="BFD13" i="71"/>
  <c r="BDA13" i="71"/>
  <c r="BAX13" i="71"/>
  <c r="AYU13" i="71"/>
  <c r="AWR13" i="71"/>
  <c r="AUO13" i="71"/>
  <c r="ASL13" i="71"/>
  <c r="AQI13" i="71"/>
  <c r="CCG14" i="71"/>
  <c r="CAD14" i="71"/>
  <c r="BYA14" i="71"/>
  <c r="BVX14" i="71"/>
  <c r="BTU14" i="71"/>
  <c r="BRR14" i="71"/>
  <c r="BPO14" i="71"/>
  <c r="BNL14" i="71"/>
  <c r="BLI14" i="71"/>
  <c r="BJF14" i="71"/>
  <c r="BHC14" i="71"/>
  <c r="BEZ14" i="71"/>
  <c r="BCW14" i="71"/>
  <c r="BAT14" i="71"/>
  <c r="AYQ14" i="71"/>
  <c r="AWN14" i="71"/>
  <c r="AUK14" i="71"/>
  <c r="ASH14" i="71"/>
  <c r="AQE14" i="71"/>
  <c r="CCC10" i="71"/>
  <c r="BZZ10" i="71"/>
  <c r="BXW10" i="71"/>
  <c r="BVT10" i="71"/>
  <c r="BTQ10" i="71"/>
  <c r="BRN10" i="71"/>
  <c r="BPK10" i="71"/>
  <c r="BNH10" i="71"/>
  <c r="BLE10" i="71"/>
  <c r="BJB10" i="71"/>
  <c r="BGY10" i="71"/>
  <c r="BEV10" i="71"/>
  <c r="BCS10" i="71"/>
  <c r="BAP10" i="71"/>
  <c r="AYM10" i="71"/>
  <c r="AWJ10" i="71"/>
  <c r="AUG10" i="71"/>
  <c r="ASD10" i="71"/>
  <c r="AQA10" i="71"/>
  <c r="AEV3" i="111"/>
  <c r="AHB3" i="111"/>
  <c r="YL3" i="71"/>
  <c r="AAN3" i="71"/>
  <c r="AKD13" i="111"/>
  <c r="AHW13" i="111"/>
  <c r="AQY13" i="111"/>
  <c r="AOR13" i="111"/>
  <c r="ADI13" i="111"/>
  <c r="AMK13" i="111"/>
  <c r="AFP13" i="111"/>
  <c r="ABB13" i="111"/>
  <c r="YU13" i="111"/>
  <c r="WN13" i="111"/>
  <c r="LE13" i="111"/>
  <c r="NL13" i="111"/>
  <c r="PS13" i="111"/>
  <c r="UG13" i="111"/>
  <c r="RZ13" i="111"/>
  <c r="AKI14" i="111"/>
  <c r="AIB14" i="111"/>
  <c r="ARD14" i="111"/>
  <c r="AOW14" i="111"/>
  <c r="AMP14" i="111"/>
  <c r="ADN14" i="111"/>
  <c r="UL14" i="111"/>
  <c r="SE14" i="111"/>
  <c r="PX14" i="111"/>
  <c r="AFU14" i="111"/>
  <c r="ABG14" i="111"/>
  <c r="YZ14" i="111"/>
  <c r="WS14" i="111"/>
  <c r="NQ14" i="111"/>
  <c r="LJ14" i="111"/>
  <c r="AQT10" i="111"/>
  <c r="AOM10" i="111"/>
  <c r="AMF10" i="111"/>
  <c r="AJY10" i="111"/>
  <c r="AAW10" i="111"/>
  <c r="WI10" i="111"/>
  <c r="UB10" i="111"/>
  <c r="AHR10" i="111"/>
  <c r="AFK10" i="111"/>
  <c r="YP10" i="111"/>
  <c r="NG10" i="111"/>
  <c r="RU10" i="111"/>
  <c r="PN10" i="111"/>
  <c r="KZ10" i="111"/>
  <c r="ADD10" i="111"/>
  <c r="AML10" i="111"/>
  <c r="AMX10" i="111" s="1"/>
  <c r="AKE10" i="111"/>
  <c r="AKQ10" i="111" s="1"/>
  <c r="AQZ10" i="111"/>
  <c r="ARL10" i="111" s="1"/>
  <c r="AOS10" i="111"/>
  <c r="APE10" i="111" s="1"/>
  <c r="SA10" i="111"/>
  <c r="SM10" i="111" s="1"/>
  <c r="ADJ10" i="111"/>
  <c r="ADV10" i="111" s="1"/>
  <c r="AHX10" i="111"/>
  <c r="AIJ10" i="111" s="1"/>
  <c r="ABC10" i="111"/>
  <c r="ABO10" i="111" s="1"/>
  <c r="PT10" i="111"/>
  <c r="QF10" i="111" s="1"/>
  <c r="NM10" i="111"/>
  <c r="NY10" i="111" s="1"/>
  <c r="LF10" i="111"/>
  <c r="LR10" i="111" s="1"/>
  <c r="AFQ10" i="111"/>
  <c r="AGC10" i="111" s="1"/>
  <c r="YV10" i="111"/>
  <c r="ZH10" i="111" s="1"/>
  <c r="WO10" i="111"/>
  <c r="XA10" i="111" s="1"/>
  <c r="UH10" i="111"/>
  <c r="UT10" i="111" s="1"/>
  <c r="AMQ13" i="111"/>
  <c r="AKJ13" i="111"/>
  <c r="AFV13" i="111"/>
  <c r="ABH13" i="111"/>
  <c r="ZA13" i="111"/>
  <c r="WT13" i="111"/>
  <c r="SF13" i="111"/>
  <c r="PY13" i="111"/>
  <c r="NR13" i="111"/>
  <c r="AOX13" i="111"/>
  <c r="AIC13" i="111"/>
  <c r="ADO13" i="111"/>
  <c r="UM13" i="111"/>
  <c r="LK13" i="111"/>
  <c r="ARE13" i="111"/>
  <c r="AMU13" i="111"/>
  <c r="AKN13" i="111"/>
  <c r="APB13" i="111"/>
  <c r="AFZ13" i="111"/>
  <c r="ABL13" i="111"/>
  <c r="ZE13" i="111"/>
  <c r="WX13" i="111"/>
  <c r="SJ13" i="111"/>
  <c r="QC13" i="111"/>
  <c r="NV13" i="111"/>
  <c r="ARI13" i="111"/>
  <c r="ADS13" i="111"/>
  <c r="AIG13" i="111"/>
  <c r="UQ13" i="111"/>
  <c r="LO13" i="111"/>
  <c r="ARH13" i="111"/>
  <c r="APA13" i="111"/>
  <c r="AMT13" i="111"/>
  <c r="AKM13" i="111"/>
  <c r="UP13" i="111"/>
  <c r="AFY13" i="111"/>
  <c r="ABK13" i="111"/>
  <c r="ZD13" i="111"/>
  <c r="ADR13" i="111"/>
  <c r="WW13" i="111"/>
  <c r="NU13" i="111"/>
  <c r="AIF13" i="111"/>
  <c r="SI13" i="111"/>
  <c r="QB13" i="111"/>
  <c r="LN13" i="111"/>
  <c r="AMI14" i="111"/>
  <c r="AKB14" i="111"/>
  <c r="AQW14" i="111"/>
  <c r="AOP14" i="111"/>
  <c r="ADG14" i="111"/>
  <c r="AFN14" i="111"/>
  <c r="AAZ14" i="111"/>
  <c r="YS14" i="111"/>
  <c r="UE14" i="111"/>
  <c r="RX14" i="111"/>
  <c r="PQ14" i="111"/>
  <c r="AHU14" i="111"/>
  <c r="WL14" i="111"/>
  <c r="NJ14" i="111"/>
  <c r="LC14" i="111"/>
  <c r="AMS14" i="111"/>
  <c r="AKL14" i="111"/>
  <c r="AOZ14" i="111"/>
  <c r="AFX14" i="111"/>
  <c r="ABJ14" i="111"/>
  <c r="ZC14" i="111"/>
  <c r="WV14" i="111"/>
  <c r="SH14" i="111"/>
  <c r="QA14" i="111"/>
  <c r="NT14" i="111"/>
  <c r="ARG14" i="111"/>
  <c r="ADQ14" i="111"/>
  <c r="AIE14" i="111"/>
  <c r="UO14" i="111"/>
  <c r="LM14" i="111"/>
  <c r="AQQ10" i="111"/>
  <c r="AOJ10" i="111"/>
  <c r="ADA10" i="111"/>
  <c r="PK10" i="111"/>
  <c r="ND10" i="111"/>
  <c r="AAT10" i="111"/>
  <c r="AFH10" i="111"/>
  <c r="YM10" i="111"/>
  <c r="AJV10" i="111"/>
  <c r="AHO10" i="111"/>
  <c r="WF10" i="111"/>
  <c r="TY10" i="111"/>
  <c r="KW10" i="111"/>
  <c r="AMC10" i="111"/>
  <c r="RR10" i="111"/>
  <c r="JC14" i="111"/>
  <c r="AOB14" i="71"/>
  <c r="ALY14" i="71"/>
  <c r="AHS14" i="71"/>
  <c r="AFP14" i="71"/>
  <c r="ADM14" i="71"/>
  <c r="ZG14" i="71"/>
  <c r="AJV14" i="71"/>
  <c r="OR14" i="71"/>
  <c r="ABJ14" i="71"/>
  <c r="XD14" i="71"/>
  <c r="VA14" i="71"/>
  <c r="QU14" i="71"/>
  <c r="SX14" i="71"/>
  <c r="MO14" i="71"/>
  <c r="KL14" i="71"/>
  <c r="EC14" i="71"/>
  <c r="II14" i="71"/>
  <c r="GF14" i="71"/>
  <c r="JH13" i="111"/>
  <c r="AKA13" i="71"/>
  <c r="AFU13" i="71"/>
  <c r="ABO13" i="71"/>
  <c r="XI13" i="71"/>
  <c r="AHX13" i="71"/>
  <c r="QZ13" i="71"/>
  <c r="ADR13" i="71"/>
  <c r="ZL13" i="71"/>
  <c r="TC13" i="71"/>
  <c r="AOG13" i="71"/>
  <c r="IN13" i="71"/>
  <c r="OW13" i="71"/>
  <c r="MT13" i="71"/>
  <c r="AMD13" i="71"/>
  <c r="VF13" i="71"/>
  <c r="GK13" i="71"/>
  <c r="KQ13" i="71"/>
  <c r="EH13" i="71"/>
  <c r="IV14" i="111"/>
  <c r="AJO14" i="71"/>
  <c r="ANU14" i="71"/>
  <c r="ALR14" i="71"/>
  <c r="AHL14" i="71"/>
  <c r="AFI14" i="71"/>
  <c r="ADF14" i="71"/>
  <c r="YZ14" i="71"/>
  <c r="SQ14" i="71"/>
  <c r="ABC14" i="71"/>
  <c r="QN14" i="71"/>
  <c r="MH14" i="71"/>
  <c r="KE14" i="71"/>
  <c r="WW14" i="71"/>
  <c r="UT14" i="71"/>
  <c r="OK14" i="71"/>
  <c r="FY14" i="71"/>
  <c r="IB14" i="71"/>
  <c r="DV14" i="71"/>
  <c r="JF14" i="111"/>
  <c r="AJY14" i="71"/>
  <c r="ADP14" i="71"/>
  <c r="ABM14" i="71"/>
  <c r="XG14" i="71"/>
  <c r="AOE14" i="71"/>
  <c r="AMB14" i="71"/>
  <c r="QX14" i="71"/>
  <c r="AFS14" i="71"/>
  <c r="ZJ14" i="71"/>
  <c r="TA14" i="71"/>
  <c r="OU14" i="71"/>
  <c r="IL14" i="71"/>
  <c r="MR14" i="71"/>
  <c r="AHV14" i="71"/>
  <c r="VD14" i="71"/>
  <c r="KO14" i="71"/>
  <c r="GI14" i="71"/>
  <c r="EF14" i="71"/>
  <c r="IP10" i="111"/>
  <c r="AFC10" i="71"/>
  <c r="AGB10" i="71" s="1"/>
  <c r="ANO10" i="71"/>
  <c r="AON10" i="71" s="1"/>
  <c r="AHF10" i="71"/>
  <c r="AIE10" i="71" s="1"/>
  <c r="AAW10" i="71"/>
  <c r="ABV10" i="71" s="1"/>
  <c r="WQ10" i="71"/>
  <c r="XP10" i="71" s="1"/>
  <c r="UN10" i="71"/>
  <c r="VM10" i="71" s="1"/>
  <c r="QH10" i="71"/>
  <c r="RG10" i="71" s="1"/>
  <c r="AJI10" i="71"/>
  <c r="AKH10" i="71" s="1"/>
  <c r="ACZ10" i="71"/>
  <c r="ADY10" i="71" s="1"/>
  <c r="OE10" i="71"/>
  <c r="PD10" i="71" s="1"/>
  <c r="SK10" i="71"/>
  <c r="TJ10" i="71" s="1"/>
  <c r="ALL10" i="71"/>
  <c r="AMK10" i="71" s="1"/>
  <c r="MB10" i="71"/>
  <c r="NA10" i="71" s="1"/>
  <c r="JY10" i="71"/>
  <c r="KX10" i="71" s="1"/>
  <c r="YT10" i="71"/>
  <c r="ZS10" i="71" s="1"/>
  <c r="HV10" i="71"/>
  <c r="IU10" i="71" s="1"/>
  <c r="FS10" i="71"/>
  <c r="GR10" i="71" s="1"/>
  <c r="DP10" i="71"/>
  <c r="EO10" i="71" s="1"/>
  <c r="ANW13" i="71"/>
  <c r="ALT13" i="71"/>
  <c r="AHN13" i="71"/>
  <c r="AFK13" i="71"/>
  <c r="ADH13" i="71"/>
  <c r="AJQ13" i="71"/>
  <c r="ZB13" i="71"/>
  <c r="OM13" i="71"/>
  <c r="ABE13" i="71"/>
  <c r="WY13" i="71"/>
  <c r="UV13" i="71"/>
  <c r="SS13" i="71"/>
  <c r="QP13" i="71"/>
  <c r="MJ13" i="71"/>
  <c r="KG13" i="71"/>
  <c r="ID13" i="71"/>
  <c r="DX13" i="71"/>
  <c r="GA13" i="71"/>
  <c r="AOF13" i="71"/>
  <c r="AMC13" i="71"/>
  <c r="AHW13" i="71"/>
  <c r="AFT13" i="71"/>
  <c r="AJZ13" i="71"/>
  <c r="ABN13" i="71"/>
  <c r="XH13" i="71"/>
  <c r="VE13" i="71"/>
  <c r="ADQ13" i="71"/>
  <c r="TB13" i="71"/>
  <c r="OV13" i="71"/>
  <c r="MS13" i="71"/>
  <c r="KP13" i="71"/>
  <c r="ZK13" i="71"/>
  <c r="QY13" i="71"/>
  <c r="EG13" i="71"/>
  <c r="IM13" i="71"/>
  <c r="GJ13" i="71"/>
  <c r="AJW13" i="71"/>
  <c r="AOC13" i="71"/>
  <c r="ALZ13" i="71"/>
  <c r="ADN13" i="71"/>
  <c r="ABK13" i="71"/>
  <c r="XE13" i="71"/>
  <c r="AFQ13" i="71"/>
  <c r="QV13" i="71"/>
  <c r="AHT13" i="71"/>
  <c r="ZH13" i="71"/>
  <c r="SY13" i="71"/>
  <c r="OS13" i="71"/>
  <c r="IJ13" i="71"/>
  <c r="VB13" i="71"/>
  <c r="MP13" i="71"/>
  <c r="KM13" i="71"/>
  <c r="GG13" i="71"/>
  <c r="ED13" i="71"/>
  <c r="IS10" i="111"/>
  <c r="ANR10" i="71"/>
  <c r="AOR10" i="71" s="1"/>
  <c r="AHI10" i="71"/>
  <c r="AII10" i="71" s="1"/>
  <c r="ALO10" i="71"/>
  <c r="AMO10" i="71" s="1"/>
  <c r="AJL10" i="71"/>
  <c r="AKL10" i="71" s="1"/>
  <c r="AFF10" i="71"/>
  <c r="AGF10" i="71" s="1"/>
  <c r="WT10" i="71"/>
  <c r="XT10" i="71" s="1"/>
  <c r="ADC10" i="71"/>
  <c r="AEC10" i="71" s="1"/>
  <c r="YW10" i="71"/>
  <c r="ZW10" i="71" s="1"/>
  <c r="SN10" i="71"/>
  <c r="TN10" i="71" s="1"/>
  <c r="AAZ10" i="71"/>
  <c r="ABZ10" i="71" s="1"/>
  <c r="UQ10" i="71"/>
  <c r="VQ10" i="71" s="1"/>
  <c r="ME10" i="71"/>
  <c r="NE10" i="71" s="1"/>
  <c r="QK10" i="71"/>
  <c r="RK10" i="71" s="1"/>
  <c r="OH10" i="71"/>
  <c r="PH10" i="71" s="1"/>
  <c r="FV10" i="71"/>
  <c r="GV10" i="71" s="1"/>
  <c r="DS10" i="71"/>
  <c r="ES10" i="71" s="1"/>
  <c r="KB10" i="71"/>
  <c r="LB10" i="71" s="1"/>
  <c r="HY10" i="71"/>
  <c r="IY10" i="71" s="1"/>
  <c r="ALU10" i="71"/>
  <c r="AJR10" i="71"/>
  <c r="AFL10" i="71"/>
  <c r="ADI10" i="71"/>
  <c r="ANX10" i="71"/>
  <c r="AHO10" i="71"/>
  <c r="ZC10" i="71"/>
  <c r="ABF10" i="71"/>
  <c r="ST10" i="71"/>
  <c r="WZ10" i="71"/>
  <c r="UW10" i="71"/>
  <c r="QQ10" i="71"/>
  <c r="ON10" i="71"/>
  <c r="MK10" i="71"/>
  <c r="KH10" i="71"/>
  <c r="DY10" i="71"/>
  <c r="IE10" i="71"/>
  <c r="GB10" i="71"/>
  <c r="W10" i="111"/>
  <c r="CD10" i="111"/>
  <c r="N10" i="111"/>
  <c r="AM10" i="111" s="1"/>
  <c r="GI10" i="111"/>
  <c r="HH10" i="111" s="1"/>
  <c r="Q10" i="111"/>
  <c r="AQ10" i="111" s="1"/>
  <c r="BU10" i="111"/>
  <c r="CT10" i="111" s="1"/>
  <c r="GL10" i="111"/>
  <c r="HL10" i="111" s="1"/>
  <c r="BX10" i="111"/>
  <c r="CX10" i="111" s="1"/>
  <c r="BP10" i="71"/>
  <c r="CP10" i="71" s="1"/>
  <c r="EE10" i="111"/>
  <c r="FE10" i="111" s="1"/>
  <c r="BM10" i="71"/>
  <c r="CL10" i="71" s="1"/>
  <c r="EB10" i="111"/>
  <c r="FA10" i="111" s="1"/>
  <c r="EK10" i="111"/>
  <c r="BV10" i="71"/>
  <c r="P10" i="71"/>
  <c r="IX13" i="111"/>
  <c r="Y10" i="71"/>
  <c r="JG13" i="111"/>
  <c r="V10" i="71"/>
  <c r="JD13" i="111"/>
  <c r="GR10" i="111"/>
  <c r="IY10" i="111"/>
  <c r="JK10" i="111" s="1"/>
  <c r="GO14" i="111"/>
  <c r="EH14" i="111"/>
  <c r="T14" i="111"/>
  <c r="CA14" i="111"/>
  <c r="BS14" i="71"/>
  <c r="GY14" i="111"/>
  <c r="ER14" i="111"/>
  <c r="CK14" i="111"/>
  <c r="AD14" i="111"/>
  <c r="CC14" i="71"/>
  <c r="GW13" i="111"/>
  <c r="EP13" i="111"/>
  <c r="CI13" i="111"/>
  <c r="CA13" i="71"/>
  <c r="AB13" i="111"/>
  <c r="GQ13" i="111"/>
  <c r="EJ13" i="111"/>
  <c r="CC13" i="111"/>
  <c r="V13" i="111"/>
  <c r="BU13" i="71"/>
  <c r="ES13" i="111"/>
  <c r="AE13" i="111"/>
  <c r="GZ13" i="111"/>
  <c r="CL13" i="111"/>
  <c r="CD13" i="71"/>
  <c r="GV14" i="111"/>
  <c r="EO14" i="111"/>
  <c r="CH14" i="111"/>
  <c r="AA14" i="111"/>
  <c r="BZ14" i="71"/>
  <c r="HA13" i="111"/>
  <c r="ET13" i="111"/>
  <c r="CM13" i="111"/>
  <c r="CE13" i="71"/>
  <c r="AF13" i="111"/>
  <c r="AB14" i="71"/>
  <c r="AD13" i="71"/>
  <c r="T2" i="16"/>
  <c r="B6" i="62" s="1"/>
  <c r="B3" i="16"/>
  <c r="D3" i="16"/>
  <c r="C2" i="54"/>
  <c r="A2" i="54"/>
  <c r="C4" i="35"/>
  <c r="J5" i="54"/>
  <c r="K5" i="54" s="1"/>
  <c r="L6" i="54" s="1"/>
  <c r="B6" i="54" s="1"/>
  <c r="A23" i="53" s="1"/>
  <c r="O39" i="53" s="1"/>
  <c r="B20" i="53"/>
  <c r="DUY13" i="71" l="1"/>
  <c r="AVY13" i="111"/>
  <c r="BJO13" i="111"/>
  <c r="BHH13" i="111"/>
  <c r="BCT13" i="111"/>
  <c r="AYF13" i="111"/>
  <c r="BAM13" i="111"/>
  <c r="BFA13" i="111"/>
  <c r="BLV13" i="111"/>
  <c r="BOC13" i="111"/>
  <c r="ATR13" i="111"/>
  <c r="DUW14" i="71"/>
  <c r="BCR14" i="111"/>
  <c r="AYD14" i="111"/>
  <c r="BAK14" i="111"/>
  <c r="BEY14" i="111"/>
  <c r="BJM14" i="111"/>
  <c r="BLT14" i="111"/>
  <c r="BOA14" i="111"/>
  <c r="ATP14" i="111"/>
  <c r="BHF14" i="111"/>
  <c r="AVW14" i="111"/>
  <c r="DUT10" i="71"/>
  <c r="BLQ10" i="111"/>
  <c r="BNX10" i="111"/>
  <c r="ATM10" i="111"/>
  <c r="AVT10" i="111"/>
  <c r="BJJ10" i="111"/>
  <c r="BHC10" i="111"/>
  <c r="AYA10" i="111"/>
  <c r="BCO10" i="111"/>
  <c r="BAH10" i="111"/>
  <c r="BEV10" i="111"/>
  <c r="DUQ10" i="71"/>
  <c r="BLN10" i="111"/>
  <c r="BNU10" i="111"/>
  <c r="ATJ10" i="111"/>
  <c r="AVQ10" i="111"/>
  <c r="BES10" i="111"/>
  <c r="BAE10" i="111"/>
  <c r="BJG10" i="111"/>
  <c r="BGZ10" i="111"/>
  <c r="BCL10" i="111"/>
  <c r="AXX10" i="111"/>
  <c r="DUK10" i="71"/>
  <c r="AZY10" i="111"/>
  <c r="BEM10" i="111"/>
  <c r="BCF10" i="111"/>
  <c r="BLH10" i="111"/>
  <c r="ATD10" i="111"/>
  <c r="BNO10" i="111"/>
  <c r="AVK10" i="111"/>
  <c r="BJA10" i="111"/>
  <c r="BGT10" i="111"/>
  <c r="AXR10" i="111"/>
  <c r="DQK10" i="71"/>
  <c r="DSN10" i="71"/>
  <c r="DQS13" i="71"/>
  <c r="DSV13" i="71"/>
  <c r="DQQ14" i="71"/>
  <c r="DST14" i="71"/>
  <c r="DQN10" i="71"/>
  <c r="DSQ10" i="71"/>
  <c r="DQE10" i="71"/>
  <c r="DSH10" i="71"/>
  <c r="DMK14" i="71"/>
  <c r="DON14" i="71"/>
  <c r="DMM13" i="71"/>
  <c r="DOP13" i="71"/>
  <c r="DMH10" i="71"/>
  <c r="DOK10" i="71"/>
  <c r="DLY10" i="71"/>
  <c r="DOB10" i="71"/>
  <c r="DME10" i="71"/>
  <c r="DOH10" i="71"/>
  <c r="DHY10" i="71"/>
  <c r="DKB10" i="71"/>
  <c r="DIB10" i="71"/>
  <c r="DKE10" i="71"/>
  <c r="DHS10" i="71"/>
  <c r="DJV10" i="71"/>
  <c r="DIG13" i="71"/>
  <c r="DKJ13" i="71"/>
  <c r="DIE14" i="71"/>
  <c r="DKH14" i="71"/>
  <c r="DEA13" i="71"/>
  <c r="DGD13" i="71"/>
  <c r="DDS10" i="71"/>
  <c r="DFV10" i="71"/>
  <c r="DDV10" i="71"/>
  <c r="DFY10" i="71"/>
  <c r="DDY14" i="71"/>
  <c r="DGB14" i="71"/>
  <c r="DDM10" i="71"/>
  <c r="DFP10" i="71"/>
  <c r="CZS14" i="71"/>
  <c r="DBV14" i="71"/>
  <c r="CZM10" i="71"/>
  <c r="DBP10" i="71"/>
  <c r="CZP10" i="71"/>
  <c r="DBS10" i="71"/>
  <c r="CZG10" i="71"/>
  <c r="DBJ10" i="71"/>
  <c r="CZU13" i="71"/>
  <c r="DBX13" i="71"/>
  <c r="CVJ10" i="71"/>
  <c r="CXM10" i="71"/>
  <c r="CVA10" i="71"/>
  <c r="CXD10" i="71"/>
  <c r="CVO13" i="71"/>
  <c r="CXR13" i="71"/>
  <c r="CVM14" i="71"/>
  <c r="CXP14" i="71"/>
  <c r="CVG10" i="71"/>
  <c r="CXJ10" i="71"/>
  <c r="CRG14" i="71"/>
  <c r="CTJ14" i="71"/>
  <c r="CRA10" i="71"/>
  <c r="CTD10" i="71"/>
  <c r="CRI13" i="71"/>
  <c r="CTL13" i="71"/>
  <c r="CRD10" i="71"/>
  <c r="CTG10" i="71"/>
  <c r="CQU10" i="71"/>
  <c r="CSX10" i="71"/>
  <c r="CNA14" i="71"/>
  <c r="CPD14" i="71"/>
  <c r="CMX10" i="71"/>
  <c r="CPA10" i="71"/>
  <c r="CMU10" i="71"/>
  <c r="COX10" i="71"/>
  <c r="CMO10" i="71"/>
  <c r="COR10" i="71"/>
  <c r="CNC13" i="71"/>
  <c r="CPF13" i="71"/>
  <c r="CIR10" i="71"/>
  <c r="CKU10" i="71"/>
  <c r="CII10" i="71"/>
  <c r="CKL10" i="71"/>
  <c r="CIU14" i="71"/>
  <c r="CKX14" i="71"/>
  <c r="CIW13" i="71"/>
  <c r="CKZ13" i="71"/>
  <c r="CIO10" i="71"/>
  <c r="CKR10" i="71"/>
  <c r="CEO14" i="71"/>
  <c r="CGR14" i="71"/>
  <c r="CEQ13" i="71"/>
  <c r="CGT13" i="71"/>
  <c r="CEI10" i="71"/>
  <c r="CGL10" i="71"/>
  <c r="CEL10" i="71"/>
  <c r="CGO10" i="71"/>
  <c r="CEC10" i="71"/>
  <c r="CFD10" i="71" s="1"/>
  <c r="CGF10" i="71"/>
  <c r="CCN13" i="71"/>
  <c r="CAK13" i="71"/>
  <c r="BYH13" i="71"/>
  <c r="BWE13" i="71"/>
  <c r="BUB13" i="71"/>
  <c r="BRY13" i="71"/>
  <c r="BPV13" i="71"/>
  <c r="BNS13" i="71"/>
  <c r="BLP13" i="71"/>
  <c r="BJM13" i="71"/>
  <c r="BHJ13" i="71"/>
  <c r="BFG13" i="71"/>
  <c r="BDD13" i="71"/>
  <c r="BBA13" i="71"/>
  <c r="AYX13" i="71"/>
  <c r="AWU13" i="71"/>
  <c r="AUR13" i="71"/>
  <c r="ASO13" i="71"/>
  <c r="AQL13" i="71"/>
  <c r="CCL14" i="71"/>
  <c r="CAI14" i="71"/>
  <c r="BYF14" i="71"/>
  <c r="BWC14" i="71"/>
  <c r="BTZ14" i="71"/>
  <c r="BRW14" i="71"/>
  <c r="BPT14" i="71"/>
  <c r="BNQ14" i="71"/>
  <c r="BLN14" i="71"/>
  <c r="BJK14" i="71"/>
  <c r="BHH14" i="71"/>
  <c r="BFE14" i="71"/>
  <c r="BDB14" i="71"/>
  <c r="BAY14" i="71"/>
  <c r="AYV14" i="71"/>
  <c r="AWS14" i="71"/>
  <c r="AUP14" i="71"/>
  <c r="ASM14" i="71"/>
  <c r="AQJ14" i="71"/>
  <c r="CCI10" i="71"/>
  <c r="CAF10" i="71"/>
  <c r="BYC10" i="71"/>
  <c r="BVZ10" i="71"/>
  <c r="BTW10" i="71"/>
  <c r="BRT10" i="71"/>
  <c r="BPQ10" i="71"/>
  <c r="BNN10" i="71"/>
  <c r="BLK10" i="71"/>
  <c r="BJH10" i="71"/>
  <c r="BHE10" i="71"/>
  <c r="BFB10" i="71"/>
  <c r="BCY10" i="71"/>
  <c r="BAV10" i="71"/>
  <c r="AYS10" i="71"/>
  <c r="AWP10" i="71"/>
  <c r="AUM10" i="71"/>
  <c r="ASJ10" i="71"/>
  <c r="AQG10" i="71"/>
  <c r="CCF10" i="71"/>
  <c r="CAC10" i="71"/>
  <c r="BXZ10" i="71"/>
  <c r="BVW10" i="71"/>
  <c r="BTT10" i="71"/>
  <c r="BRQ10" i="71"/>
  <c r="BPN10" i="71"/>
  <c r="BNK10" i="71"/>
  <c r="BLH10" i="71"/>
  <c r="BJE10" i="71"/>
  <c r="BHB10" i="71"/>
  <c r="BEY10" i="71"/>
  <c r="BCV10" i="71"/>
  <c r="BAS10" i="71"/>
  <c r="AYP10" i="71"/>
  <c r="AWM10" i="71"/>
  <c r="AUJ10" i="71"/>
  <c r="ASG10" i="71"/>
  <c r="AQD10" i="71"/>
  <c r="CBZ10" i="71"/>
  <c r="CDA10" i="71" s="1"/>
  <c r="BZW10" i="71"/>
  <c r="CAX10" i="71" s="1"/>
  <c r="BXT10" i="71"/>
  <c r="BYU10" i="71" s="1"/>
  <c r="BVQ10" i="71"/>
  <c r="BWR10" i="71" s="1"/>
  <c r="BTN10" i="71"/>
  <c r="BUO10" i="71" s="1"/>
  <c r="BRK10" i="71"/>
  <c r="BSL10" i="71" s="1"/>
  <c r="BPH10" i="71"/>
  <c r="BQI10" i="71" s="1"/>
  <c r="BNE10" i="71"/>
  <c r="BOF10" i="71" s="1"/>
  <c r="BLB10" i="71"/>
  <c r="BMC10" i="71" s="1"/>
  <c r="BIY10" i="71"/>
  <c r="BJZ10" i="71" s="1"/>
  <c r="BGV10" i="71"/>
  <c r="BHW10" i="71" s="1"/>
  <c r="BES10" i="71"/>
  <c r="BFT10" i="71" s="1"/>
  <c r="BCP10" i="71"/>
  <c r="BDQ10" i="71" s="1"/>
  <c r="BAM10" i="71"/>
  <c r="BBN10" i="71" s="1"/>
  <c r="AYJ10" i="71"/>
  <c r="AZK10" i="71" s="1"/>
  <c r="AWG10" i="71"/>
  <c r="AXH10" i="71" s="1"/>
  <c r="AUD10" i="71"/>
  <c r="AVE10" i="71" s="1"/>
  <c r="ASA10" i="71"/>
  <c r="ATB10" i="71" s="1"/>
  <c r="APX10" i="71"/>
  <c r="AQY10" i="71" s="1"/>
  <c r="AJI3" i="111"/>
  <c r="AHC3" i="111"/>
  <c r="AAO3" i="71"/>
  <c r="ACQ3" i="71"/>
  <c r="AKP13" i="111"/>
  <c r="AII13" i="111"/>
  <c r="ARK13" i="111"/>
  <c r="APD13" i="111"/>
  <c r="ADU13" i="111"/>
  <c r="AGB13" i="111"/>
  <c r="ABN13" i="111"/>
  <c r="ZG13" i="111"/>
  <c r="AMW13" i="111"/>
  <c r="US13" i="111"/>
  <c r="SL13" i="111"/>
  <c r="QE13" i="111"/>
  <c r="LQ13" i="111"/>
  <c r="WZ13" i="111"/>
  <c r="NX13" i="111"/>
  <c r="AMI10" i="111"/>
  <c r="AKB10" i="111"/>
  <c r="AHU10" i="111"/>
  <c r="AFN10" i="111"/>
  <c r="YS10" i="111"/>
  <c r="AQW10" i="111"/>
  <c r="AOP10" i="111"/>
  <c r="WL10" i="111"/>
  <c r="UE10" i="111"/>
  <c r="RX10" i="111"/>
  <c r="ADG10" i="111"/>
  <c r="AAZ10" i="111"/>
  <c r="PQ10" i="111"/>
  <c r="NJ10" i="111"/>
  <c r="LC10" i="111"/>
  <c r="ARC10" i="111"/>
  <c r="ARP10" i="111" s="1"/>
  <c r="AOV10" i="111"/>
  <c r="API10" i="111" s="1"/>
  <c r="ADM10" i="111"/>
  <c r="ADZ10" i="111" s="1"/>
  <c r="PW10" i="111"/>
  <c r="QJ10" i="111" s="1"/>
  <c r="NP10" i="111"/>
  <c r="OC10" i="111" s="1"/>
  <c r="ABF10" i="111"/>
  <c r="ABS10" i="111" s="1"/>
  <c r="AMO10" i="111"/>
  <c r="ANB10" i="111" s="1"/>
  <c r="AKH10" i="111"/>
  <c r="AKU10" i="111" s="1"/>
  <c r="AFT10" i="111"/>
  <c r="AGG10" i="111" s="1"/>
  <c r="YY10" i="111"/>
  <c r="ZL10" i="111" s="1"/>
  <c r="AIA10" i="111"/>
  <c r="AIN10" i="111" s="1"/>
  <c r="LI10" i="111"/>
  <c r="LV10" i="111" s="1"/>
  <c r="WR10" i="111"/>
  <c r="XE10" i="111" s="1"/>
  <c r="UK10" i="111"/>
  <c r="UX10" i="111" s="1"/>
  <c r="SD10" i="111"/>
  <c r="SQ10" i="111" s="1"/>
  <c r="AMU14" i="111"/>
  <c r="AKN14" i="111"/>
  <c r="ARI14" i="111"/>
  <c r="APB14" i="111"/>
  <c r="AIG14" i="111"/>
  <c r="ADS14" i="111"/>
  <c r="AFZ14" i="111"/>
  <c r="ABL14" i="111"/>
  <c r="ZE14" i="111"/>
  <c r="SJ14" i="111"/>
  <c r="LO14" i="111"/>
  <c r="UQ14" i="111"/>
  <c r="WX14" i="111"/>
  <c r="NV14" i="111"/>
  <c r="QC14" i="111"/>
  <c r="ARF10" i="111"/>
  <c r="ART10" i="111" s="1"/>
  <c r="AOY10" i="111"/>
  <c r="APM10" i="111" s="1"/>
  <c r="AMR10" i="111"/>
  <c r="ANF10" i="111" s="1"/>
  <c r="AKK10" i="111"/>
  <c r="AKY10" i="111" s="1"/>
  <c r="ABI10" i="111"/>
  <c r="ABW10" i="111" s="1"/>
  <c r="WU10" i="111"/>
  <c r="XI10" i="111" s="1"/>
  <c r="UN10" i="111"/>
  <c r="VB10" i="111" s="1"/>
  <c r="AID10" i="111"/>
  <c r="AIR10" i="111" s="1"/>
  <c r="AFW10" i="111"/>
  <c r="AGK10" i="111" s="1"/>
  <c r="ZB10" i="111"/>
  <c r="ZP10" i="111" s="1"/>
  <c r="ADP10" i="111"/>
  <c r="AED10" i="111" s="1"/>
  <c r="PZ10" i="111"/>
  <c r="QN10" i="111" s="1"/>
  <c r="SG10" i="111"/>
  <c r="SU10" i="111" s="1"/>
  <c r="NS10" i="111"/>
  <c r="OG10" i="111" s="1"/>
  <c r="LL10" i="111"/>
  <c r="LZ10" i="111" s="1"/>
  <c r="IV10" i="111"/>
  <c r="ALR10" i="71"/>
  <c r="AMS10" i="71" s="1"/>
  <c r="AJO10" i="71"/>
  <c r="AKP10" i="71" s="1"/>
  <c r="AFI10" i="71"/>
  <c r="AGJ10" i="71" s="1"/>
  <c r="ADF10" i="71"/>
  <c r="AEG10" i="71" s="1"/>
  <c r="AHL10" i="71"/>
  <c r="AIM10" i="71" s="1"/>
  <c r="YZ10" i="71"/>
  <c r="AAA10" i="71" s="1"/>
  <c r="ABC10" i="71"/>
  <c r="ACD10" i="71" s="1"/>
  <c r="SQ10" i="71"/>
  <c r="TR10" i="71" s="1"/>
  <c r="ANU10" i="71"/>
  <c r="AOV10" i="71" s="1"/>
  <c r="UT10" i="71"/>
  <c r="VU10" i="71" s="1"/>
  <c r="MH10" i="71"/>
  <c r="NI10" i="71" s="1"/>
  <c r="KE10" i="71"/>
  <c r="LF10" i="71" s="1"/>
  <c r="WW10" i="71"/>
  <c r="XX10" i="71" s="1"/>
  <c r="QN10" i="71"/>
  <c r="RO10" i="71" s="1"/>
  <c r="OK10" i="71"/>
  <c r="PL10" i="71" s="1"/>
  <c r="DV10" i="71"/>
  <c r="EW10" i="71" s="1"/>
  <c r="IB10" i="71"/>
  <c r="JC10" i="71" s="1"/>
  <c r="FY10" i="71"/>
  <c r="GZ10" i="71" s="1"/>
  <c r="JH14" i="111"/>
  <c r="AKA14" i="71"/>
  <c r="AOG14" i="71"/>
  <c r="AMD14" i="71"/>
  <c r="AHX14" i="71"/>
  <c r="AFU14" i="71"/>
  <c r="ADR14" i="71"/>
  <c r="ZL14" i="71"/>
  <c r="TC14" i="71"/>
  <c r="MT14" i="71"/>
  <c r="KQ14" i="71"/>
  <c r="ABO14" i="71"/>
  <c r="VF14" i="71"/>
  <c r="XI14" i="71"/>
  <c r="QZ14" i="71"/>
  <c r="OW14" i="71"/>
  <c r="IN14" i="71"/>
  <c r="GK14" i="71"/>
  <c r="EH14" i="71"/>
  <c r="AOI13" i="71"/>
  <c r="AMF13" i="71"/>
  <c r="AHZ13" i="71"/>
  <c r="AFW13" i="71"/>
  <c r="ADT13" i="71"/>
  <c r="AKC13" i="71"/>
  <c r="ZN13" i="71"/>
  <c r="OY13" i="71"/>
  <c r="ABQ13" i="71"/>
  <c r="XK13" i="71"/>
  <c r="VH13" i="71"/>
  <c r="RB13" i="71"/>
  <c r="TE13" i="71"/>
  <c r="MV13" i="71"/>
  <c r="KS13" i="71"/>
  <c r="EJ13" i="71"/>
  <c r="IP13" i="71"/>
  <c r="GM13" i="71"/>
  <c r="EN10" i="111"/>
  <c r="AFO10" i="71"/>
  <c r="AOA10" i="71"/>
  <c r="AHR10" i="71"/>
  <c r="ADL10" i="71"/>
  <c r="ABI10" i="71"/>
  <c r="AJU10" i="71"/>
  <c r="XC10" i="71"/>
  <c r="UZ10" i="71"/>
  <c r="QT10" i="71"/>
  <c r="ALX10" i="71"/>
  <c r="OQ10" i="71"/>
  <c r="ZF10" i="71"/>
  <c r="MN10" i="71"/>
  <c r="KK10" i="71"/>
  <c r="SW10" i="71"/>
  <c r="IH10" i="71"/>
  <c r="GE10" i="71"/>
  <c r="EB10" i="71"/>
  <c r="AC10" i="111"/>
  <c r="AOD10" i="71"/>
  <c r="AHU10" i="71"/>
  <c r="AMA10" i="71"/>
  <c r="AJX10" i="71"/>
  <c r="XF10" i="71"/>
  <c r="ZI10" i="71"/>
  <c r="AFR10" i="71"/>
  <c r="ADO10" i="71"/>
  <c r="ABL10" i="71"/>
  <c r="QW10" i="71"/>
  <c r="MQ10" i="71"/>
  <c r="SZ10" i="71"/>
  <c r="VC10" i="71"/>
  <c r="OT10" i="71"/>
  <c r="GH10" i="71"/>
  <c r="KN10" i="71"/>
  <c r="EE10" i="71"/>
  <c r="IK10" i="71"/>
  <c r="CJ10" i="111"/>
  <c r="BS10" i="71"/>
  <c r="CT10" i="71" s="1"/>
  <c r="T10" i="111"/>
  <c r="AU10" i="111" s="1"/>
  <c r="CA10" i="111"/>
  <c r="DB10" i="111" s="1"/>
  <c r="GU10" i="111"/>
  <c r="EQ10" i="111"/>
  <c r="CB10" i="71"/>
  <c r="GX10" i="111"/>
  <c r="BY10" i="71"/>
  <c r="CG10" i="111"/>
  <c r="EH10" i="111"/>
  <c r="FI10" i="111" s="1"/>
  <c r="GO10" i="111"/>
  <c r="HP10" i="111" s="1"/>
  <c r="AI10" i="71"/>
  <c r="JB10" i="111"/>
  <c r="JO10" i="111" s="1"/>
  <c r="JE10" i="111"/>
  <c r="JS10" i="111" s="1"/>
  <c r="AM10" i="71"/>
  <c r="AB10" i="71"/>
  <c r="JJ13" i="111"/>
  <c r="Z10" i="111"/>
  <c r="HC13" i="111"/>
  <c r="EV13" i="111"/>
  <c r="CO13" i="111"/>
  <c r="AH13" i="111"/>
  <c r="CG13" i="71"/>
  <c r="HA14" i="111"/>
  <c r="ET14" i="111"/>
  <c r="AF14" i="111"/>
  <c r="CM14" i="111"/>
  <c r="CE14" i="71"/>
  <c r="B5" i="16"/>
  <c r="A6" i="69"/>
  <c r="X1" i="16"/>
  <c r="C22" i="16"/>
  <c r="P5" i="16"/>
  <c r="V1" i="16"/>
  <c r="P7" i="16" s="1"/>
  <c r="W1" i="16"/>
  <c r="L7" i="54"/>
  <c r="B7" i="54" s="1"/>
  <c r="A24" i="53" s="1"/>
  <c r="AA5" i="53" s="1"/>
  <c r="AB5" i="53" s="1"/>
  <c r="O30" i="53"/>
  <c r="L8" i="54"/>
  <c r="B8" i="54" s="1"/>
  <c r="A25" i="53" s="1"/>
  <c r="AA6" i="53" s="1"/>
  <c r="AB6" i="53" s="1"/>
  <c r="L5" i="54"/>
  <c r="B5" i="54" s="1"/>
  <c r="A22" i="53" s="1"/>
  <c r="DUW10" i="71" l="1"/>
  <c r="BLT10" i="111"/>
  <c r="ATP10" i="111"/>
  <c r="BOA10" i="111"/>
  <c r="AVW10" i="111"/>
  <c r="BJM10" i="111"/>
  <c r="BHF10" i="111"/>
  <c r="BCR10" i="111"/>
  <c r="AYD10" i="111"/>
  <c r="BAK10" i="111"/>
  <c r="BEY10" i="111"/>
  <c r="DQQ10" i="71"/>
  <c r="DST10" i="71"/>
  <c r="DMK10" i="71"/>
  <c r="DON10" i="71"/>
  <c r="DIE10" i="71"/>
  <c r="DKH10" i="71"/>
  <c r="DDY10" i="71"/>
  <c r="DGB10" i="71"/>
  <c r="CZS10" i="71"/>
  <c r="DBV10" i="71"/>
  <c r="CVM10" i="71"/>
  <c r="CXP10" i="71"/>
  <c r="CRG10" i="71"/>
  <c r="CTJ10" i="71"/>
  <c r="CNA10" i="71"/>
  <c r="CPD10" i="71"/>
  <c r="CIU10" i="71"/>
  <c r="CKX10" i="71"/>
  <c r="CEO10" i="71"/>
  <c r="CGR10" i="71"/>
  <c r="CCL10" i="71"/>
  <c r="CAI10" i="71"/>
  <c r="BYF10" i="71"/>
  <c r="BWC10" i="71"/>
  <c r="BTZ10" i="71"/>
  <c r="BRW10" i="71"/>
  <c r="BPT10" i="71"/>
  <c r="BNQ10" i="71"/>
  <c r="BLN10" i="71"/>
  <c r="BJK10" i="71"/>
  <c r="BHH10" i="71"/>
  <c r="BFE10" i="71"/>
  <c r="BDB10" i="71"/>
  <c r="BAY10" i="71"/>
  <c r="AYV10" i="71"/>
  <c r="AWS10" i="71"/>
  <c r="AUP10" i="71"/>
  <c r="ASM10" i="71"/>
  <c r="AQJ10" i="71"/>
  <c r="AJJ3" i="111"/>
  <c r="ALP3" i="111"/>
  <c r="ACR3" i="71"/>
  <c r="AET3" i="71"/>
  <c r="AMU10" i="111"/>
  <c r="ANJ10" i="111" s="1"/>
  <c r="AKN10" i="111"/>
  <c r="ALC10" i="111" s="1"/>
  <c r="ARI10" i="111"/>
  <c r="ARX10" i="111" s="1"/>
  <c r="AIG10" i="111"/>
  <c r="AIV10" i="111" s="1"/>
  <c r="AFZ10" i="111"/>
  <c r="AGO10" i="111" s="1"/>
  <c r="ZE10" i="111"/>
  <c r="ZT10" i="111" s="1"/>
  <c r="APB10" i="111"/>
  <c r="APQ10" i="111" s="1"/>
  <c r="ADS10" i="111"/>
  <c r="AEH10" i="111" s="1"/>
  <c r="ABL10" i="111"/>
  <c r="ACA10" i="111" s="1"/>
  <c r="NV10" i="111"/>
  <c r="OK10" i="111" s="1"/>
  <c r="WX10" i="111"/>
  <c r="XM10" i="111" s="1"/>
  <c r="UQ10" i="111"/>
  <c r="VF10" i="111" s="1"/>
  <c r="SJ10" i="111"/>
  <c r="SY10" i="111" s="1"/>
  <c r="QC10" i="111"/>
  <c r="QR10" i="111" s="1"/>
  <c r="LO10" i="111"/>
  <c r="MD10" i="111" s="1"/>
  <c r="HA10" i="111"/>
  <c r="AMD10" i="71"/>
  <c r="AKA10" i="71"/>
  <c r="AFU10" i="71"/>
  <c r="ADR10" i="71"/>
  <c r="AHX10" i="71"/>
  <c r="ZL10" i="71"/>
  <c r="AOG10" i="71"/>
  <c r="ABO10" i="71"/>
  <c r="TC10" i="71"/>
  <c r="MT10" i="71"/>
  <c r="KQ10" i="71"/>
  <c r="XI10" i="71"/>
  <c r="VF10" i="71"/>
  <c r="OW10" i="71"/>
  <c r="QZ10" i="71"/>
  <c r="EH10" i="71"/>
  <c r="IN10" i="71"/>
  <c r="GK10" i="71"/>
  <c r="ET10" i="111"/>
  <c r="CM10" i="111"/>
  <c r="AF10" i="111"/>
  <c r="CE10" i="71"/>
  <c r="AQ10" i="71"/>
  <c r="JH10" i="111"/>
  <c r="JW10" i="111" s="1"/>
  <c r="P9" i="16"/>
  <c r="P8" i="16"/>
  <c r="O29" i="53"/>
  <c r="O38" i="53"/>
  <c r="O32" i="53"/>
  <c r="O41" i="53"/>
  <c r="O31" i="53"/>
  <c r="O40" i="53"/>
  <c r="ALQ3" i="111" l="1"/>
  <c r="ANW3" i="111"/>
  <c r="AEU3" i="71"/>
  <c r="AGW3" i="71"/>
  <c r="J2" i="54"/>
  <c r="W2" i="53"/>
  <c r="ANX3" i="111" l="1"/>
  <c r="AQD3" i="111"/>
  <c r="AIZ3" i="71"/>
  <c r="AGX3" i="71"/>
  <c r="A15" i="71"/>
  <c r="C3" i="66"/>
  <c r="D3" i="66" s="1"/>
  <c r="DTV15" i="71" l="1"/>
  <c r="BBM15" i="111"/>
  <c r="AZF15" i="111"/>
  <c r="BMV15" i="111"/>
  <c r="BGA15" i="111"/>
  <c r="BKO15" i="111"/>
  <c r="BIH15" i="111"/>
  <c r="BDT15" i="111"/>
  <c r="ASK15" i="111"/>
  <c r="AUR15" i="111"/>
  <c r="AWY15" i="111"/>
  <c r="AQE3" i="111"/>
  <c r="ASK3" i="111"/>
  <c r="DPP15" i="71"/>
  <c r="DRS15" i="71"/>
  <c r="DLJ15" i="71"/>
  <c r="DNM15" i="71"/>
  <c r="DHD15" i="71"/>
  <c r="DJG15" i="71"/>
  <c r="DCX15" i="71"/>
  <c r="DFA15" i="71"/>
  <c r="CYR15" i="71"/>
  <c r="DAU15" i="71"/>
  <c r="CUL15" i="71"/>
  <c r="CWO15" i="71"/>
  <c r="CQF15" i="71"/>
  <c r="CSI15" i="71"/>
  <c r="CLZ15" i="71"/>
  <c r="COC15" i="71"/>
  <c r="CHT15" i="71"/>
  <c r="CJW15" i="71"/>
  <c r="CDN15" i="71"/>
  <c r="CFQ15" i="71"/>
  <c r="BZH15" i="71"/>
  <c r="BVB15" i="71"/>
  <c r="BQV15" i="71"/>
  <c r="BMP15" i="71"/>
  <c r="BIJ15" i="71"/>
  <c r="BED15" i="71"/>
  <c r="AZX15" i="71"/>
  <c r="AVR15" i="71"/>
  <c r="ARL15" i="71"/>
  <c r="CBK15" i="71"/>
  <c r="BXE15" i="71"/>
  <c r="BSY15" i="71"/>
  <c r="BOS15" i="71"/>
  <c r="BKM15" i="71"/>
  <c r="BGG15" i="71"/>
  <c r="BCA15" i="71"/>
  <c r="AXU15" i="71"/>
  <c r="ATO15" i="71"/>
  <c r="API15" i="71"/>
  <c r="AQD15" i="111"/>
  <c r="ANW15" i="111"/>
  <c r="ALP15" i="111"/>
  <c r="ACN15" i="111"/>
  <c r="AJI15" i="111"/>
  <c r="AHB15" i="111"/>
  <c r="XZ15" i="111"/>
  <c r="AEU15" i="111"/>
  <c r="AAG15" i="111"/>
  <c r="TL15" i="111"/>
  <c r="OX15" i="111"/>
  <c r="MQ15" i="111"/>
  <c r="VS15" i="111"/>
  <c r="RE15" i="111"/>
  <c r="KJ15" i="111"/>
  <c r="AJA3" i="71"/>
  <c r="ALC3" i="71"/>
  <c r="IC15" i="111"/>
  <c r="ALC15" i="71"/>
  <c r="AGW15" i="71"/>
  <c r="SB15" i="71"/>
  <c r="LS15" i="71"/>
  <c r="FJ15" i="71"/>
  <c r="WH15" i="71"/>
  <c r="ACQ15" i="71"/>
  <c r="YK15" i="71"/>
  <c r="NV15" i="71"/>
  <c r="HM15" i="71"/>
  <c r="DG15" i="71"/>
  <c r="AAN15" i="71"/>
  <c r="ANF15" i="71"/>
  <c r="AIZ15" i="71"/>
  <c r="UE15" i="71"/>
  <c r="PY15" i="71"/>
  <c r="JP15" i="71"/>
  <c r="AET15" i="71"/>
  <c r="DO15" i="111"/>
  <c r="BH15" i="111"/>
  <c r="FV15" i="111"/>
  <c r="A15" i="111"/>
  <c r="BD15" i="71"/>
  <c r="B15" i="71"/>
  <c r="A16" i="71"/>
  <c r="O92" i="53"/>
  <c r="O91" i="53"/>
  <c r="O76" i="53"/>
  <c r="O75" i="53"/>
  <c r="O60" i="53"/>
  <c r="O59" i="53"/>
  <c r="O44" i="53"/>
  <c r="O43" i="53"/>
  <c r="H96" i="53"/>
  <c r="H95" i="53"/>
  <c r="H94" i="53"/>
  <c r="H93" i="53"/>
  <c r="H92" i="53"/>
  <c r="H91" i="53"/>
  <c r="A96" i="53"/>
  <c r="A95" i="53"/>
  <c r="A94" i="53"/>
  <c r="A93" i="53"/>
  <c r="A92" i="53"/>
  <c r="A91" i="53"/>
  <c r="O89" i="53"/>
  <c r="O88" i="53"/>
  <c r="O87" i="53"/>
  <c r="O86" i="53"/>
  <c r="O85" i="53"/>
  <c r="O84" i="53"/>
  <c r="H89" i="53"/>
  <c r="H88" i="53"/>
  <c r="H87" i="53"/>
  <c r="H86" i="53"/>
  <c r="H85" i="53"/>
  <c r="H84" i="53"/>
  <c r="A89" i="53"/>
  <c r="O96" i="53" s="1"/>
  <c r="A88" i="53"/>
  <c r="O95" i="53" s="1"/>
  <c r="A87" i="53"/>
  <c r="O94" i="53" s="1"/>
  <c r="A86" i="53"/>
  <c r="O93" i="53" s="1"/>
  <c r="A85" i="53"/>
  <c r="A84" i="53"/>
  <c r="H80" i="53"/>
  <c r="H79" i="53"/>
  <c r="H78" i="53"/>
  <c r="H77" i="53"/>
  <c r="H76" i="53"/>
  <c r="H75" i="53"/>
  <c r="A80" i="53"/>
  <c r="A79" i="53"/>
  <c r="A78" i="53"/>
  <c r="A77" i="53"/>
  <c r="A76" i="53"/>
  <c r="A75" i="53"/>
  <c r="O73" i="53"/>
  <c r="O72" i="53"/>
  <c r="O71" i="53"/>
  <c r="O70" i="53"/>
  <c r="O69" i="53"/>
  <c r="O68" i="53"/>
  <c r="H73" i="53"/>
  <c r="H72" i="53"/>
  <c r="H71" i="53"/>
  <c r="H70" i="53"/>
  <c r="H69" i="53"/>
  <c r="H68" i="53"/>
  <c r="A73" i="53"/>
  <c r="O80" i="53" s="1"/>
  <c r="A72" i="53"/>
  <c r="O79" i="53" s="1"/>
  <c r="A71" i="53"/>
  <c r="O78" i="53" s="1"/>
  <c r="A70" i="53"/>
  <c r="O77" i="53" s="1"/>
  <c r="A69" i="53"/>
  <c r="A68" i="53"/>
  <c r="H64" i="53"/>
  <c r="H63" i="53"/>
  <c r="H62" i="53"/>
  <c r="H61" i="53"/>
  <c r="H60" i="53"/>
  <c r="H59" i="53"/>
  <c r="A64" i="53"/>
  <c r="A63" i="53"/>
  <c r="A62" i="53"/>
  <c r="A61" i="53"/>
  <c r="A60" i="53"/>
  <c r="A59" i="53"/>
  <c r="O57" i="53"/>
  <c r="O56" i="53"/>
  <c r="O55" i="53"/>
  <c r="O54" i="53"/>
  <c r="O53" i="53"/>
  <c r="O52" i="53"/>
  <c r="H57" i="53"/>
  <c r="H56" i="53"/>
  <c r="H55" i="53"/>
  <c r="H54" i="53"/>
  <c r="H53" i="53"/>
  <c r="H52" i="53"/>
  <c r="A57" i="53"/>
  <c r="O64" i="53" s="1"/>
  <c r="A56" i="53"/>
  <c r="O63" i="53" s="1"/>
  <c r="A55" i="53"/>
  <c r="O62" i="53" s="1"/>
  <c r="A54" i="53"/>
  <c r="O61" i="53" s="1"/>
  <c r="A53" i="53"/>
  <c r="A52" i="53"/>
  <c r="H48" i="53"/>
  <c r="H47" i="53"/>
  <c r="H46" i="53"/>
  <c r="H45" i="53"/>
  <c r="H44" i="53"/>
  <c r="H43" i="53"/>
  <c r="A48" i="53"/>
  <c r="A47" i="53"/>
  <c r="A46" i="53"/>
  <c r="A45" i="53"/>
  <c r="A44" i="53"/>
  <c r="A43" i="53"/>
  <c r="O37" i="53"/>
  <c r="O36" i="53"/>
  <c r="H41" i="53"/>
  <c r="H40" i="53"/>
  <c r="H39" i="53"/>
  <c r="H38" i="53"/>
  <c r="H37" i="53"/>
  <c r="H36" i="53"/>
  <c r="A41" i="53"/>
  <c r="O48" i="53" s="1"/>
  <c r="A40" i="53"/>
  <c r="O47" i="53" s="1"/>
  <c r="A39" i="53"/>
  <c r="O46" i="53" s="1"/>
  <c r="A38" i="53"/>
  <c r="O45" i="53" s="1"/>
  <c r="A37" i="53"/>
  <c r="A36" i="53"/>
  <c r="H32" i="53"/>
  <c r="H31" i="53"/>
  <c r="H30" i="53"/>
  <c r="H29" i="53"/>
  <c r="H28" i="53"/>
  <c r="H27" i="53"/>
  <c r="A32" i="53"/>
  <c r="A31" i="53"/>
  <c r="A30" i="53"/>
  <c r="A29" i="53"/>
  <c r="A28" i="53"/>
  <c r="A27" i="53"/>
  <c r="O25" i="53"/>
  <c r="O24" i="53"/>
  <c r="O23" i="53"/>
  <c r="O22" i="53"/>
  <c r="O21" i="53"/>
  <c r="O20" i="53"/>
  <c r="H25" i="53"/>
  <c r="H24" i="53"/>
  <c r="H23" i="53"/>
  <c r="H22" i="53"/>
  <c r="H21" i="53"/>
  <c r="H20" i="53"/>
  <c r="DTW15" i="71" l="1"/>
  <c r="DUQ15" i="71" s="1"/>
  <c r="DVD15" i="71" s="1"/>
  <c r="BMW15" i="111"/>
  <c r="BGB15" i="111"/>
  <c r="BII15" i="111"/>
  <c r="BDU15" i="111"/>
  <c r="ASL15" i="111"/>
  <c r="AUS15" i="111"/>
  <c r="AWZ15" i="111"/>
  <c r="BKP15" i="111"/>
  <c r="BBN15" i="111"/>
  <c r="AZG15" i="111"/>
  <c r="DTV16" i="71"/>
  <c r="BDT16" i="111"/>
  <c r="ASK16" i="111"/>
  <c r="BMV16" i="111"/>
  <c r="AUR16" i="111"/>
  <c r="AWY16" i="111"/>
  <c r="BKO16" i="111"/>
  <c r="BIH16" i="111"/>
  <c r="BGA16" i="111"/>
  <c r="BBM16" i="111"/>
  <c r="AZF16" i="111"/>
  <c r="ASL3" i="111"/>
  <c r="AUR3" i="111"/>
  <c r="DUT15" i="71"/>
  <c r="DVH15" i="71" s="1"/>
  <c r="DUN15" i="71"/>
  <c r="DUZ15" i="71" s="1"/>
  <c r="DUB15" i="71"/>
  <c r="DPP16" i="71"/>
  <c r="DRS16" i="71"/>
  <c r="DPQ15" i="71"/>
  <c r="DQN15" i="71" s="1"/>
  <c r="DRB15" i="71" s="1"/>
  <c r="DRT15" i="71"/>
  <c r="DQE15" i="71"/>
  <c r="DQQ15" i="71" s="1"/>
  <c r="DRF15" i="71" s="1"/>
  <c r="DPY15" i="71"/>
  <c r="DLJ16" i="71"/>
  <c r="DNM16" i="71"/>
  <c r="DLK15" i="71"/>
  <c r="DLV15" i="71" s="1"/>
  <c r="DNN15" i="71"/>
  <c r="DMB15" i="71"/>
  <c r="DMN15" i="71" s="1"/>
  <c r="DLY15" i="71"/>
  <c r="DMK15" i="71" s="1"/>
  <c r="DMZ15" i="71" s="1"/>
  <c r="DHD16" i="71"/>
  <c r="DJG16" i="71"/>
  <c r="DHE15" i="71"/>
  <c r="DHM15" i="71" s="1"/>
  <c r="DJH15" i="71"/>
  <c r="DCX16" i="71"/>
  <c r="DFA16" i="71"/>
  <c r="DCY15" i="71"/>
  <c r="DDP15" i="71" s="1"/>
  <c r="DEB15" i="71" s="1"/>
  <c r="DFB15" i="71"/>
  <c r="CYR16" i="71"/>
  <c r="DAU16" i="71"/>
  <c r="CYS15" i="71"/>
  <c r="CZM15" i="71" s="1"/>
  <c r="CZZ15" i="71" s="1"/>
  <c r="DAV15" i="71"/>
  <c r="CUL16" i="71"/>
  <c r="CWO16" i="71"/>
  <c r="CUM15" i="71"/>
  <c r="CVJ15" i="71" s="1"/>
  <c r="CVX15" i="71" s="1"/>
  <c r="CWP15" i="71"/>
  <c r="CQF16" i="71"/>
  <c r="CSI16" i="71"/>
  <c r="CQG15" i="71"/>
  <c r="CRD15" i="71" s="1"/>
  <c r="CRR15" i="71" s="1"/>
  <c r="CSJ15" i="71"/>
  <c r="CLZ16" i="71"/>
  <c r="COC16" i="71"/>
  <c r="CMA15" i="71"/>
  <c r="CMX15" i="71" s="1"/>
  <c r="CNL15" i="71" s="1"/>
  <c r="COD15" i="71"/>
  <c r="CHT16" i="71"/>
  <c r="CJW16" i="71"/>
  <c r="CHU15" i="71"/>
  <c r="CIC15" i="71" s="1"/>
  <c r="CJX15" i="71"/>
  <c r="CDN16" i="71"/>
  <c r="CFQ16" i="71"/>
  <c r="CDO15" i="71"/>
  <c r="CEF15" i="71" s="1"/>
  <c r="CFR15" i="71"/>
  <c r="BZH16" i="71"/>
  <c r="CBK16" i="71"/>
  <c r="BSY16" i="71"/>
  <c r="BOS16" i="71"/>
  <c r="BKM16" i="71"/>
  <c r="BGG16" i="71"/>
  <c r="BCA16" i="71"/>
  <c r="AXU16" i="71"/>
  <c r="ATO16" i="71"/>
  <c r="API16" i="71"/>
  <c r="BXE16" i="71"/>
  <c r="BVB16" i="71"/>
  <c r="BQV16" i="71"/>
  <c r="BMP16" i="71"/>
  <c r="BIJ16" i="71"/>
  <c r="BED16" i="71"/>
  <c r="AZX16" i="71"/>
  <c r="AVR16" i="71"/>
  <c r="ARL16" i="71"/>
  <c r="BZI15" i="71"/>
  <c r="BVC15" i="71"/>
  <c r="BQW15" i="71"/>
  <c r="BMQ15" i="71"/>
  <c r="BIK15" i="71"/>
  <c r="BEE15" i="71"/>
  <c r="AZY15" i="71"/>
  <c r="AVS15" i="71"/>
  <c r="ARM15" i="71"/>
  <c r="CBL15" i="71"/>
  <c r="BXF15" i="71"/>
  <c r="BSZ15" i="71"/>
  <c r="BOT15" i="71"/>
  <c r="BKN15" i="71"/>
  <c r="BGH15" i="71"/>
  <c r="BCB15" i="71"/>
  <c r="AXV15" i="71"/>
  <c r="ATP15" i="71"/>
  <c r="APJ15" i="71"/>
  <c r="AQD16" i="111"/>
  <c r="ANW16" i="111"/>
  <c r="ALP16" i="111"/>
  <c r="ACN16" i="111"/>
  <c r="AEU16" i="111"/>
  <c r="AHB16" i="111"/>
  <c r="AJI16" i="111"/>
  <c r="XZ16" i="111"/>
  <c r="TL16" i="111"/>
  <c r="OX16" i="111"/>
  <c r="RE16" i="111"/>
  <c r="MQ16" i="111"/>
  <c r="AAG16" i="111"/>
  <c r="VS16" i="111"/>
  <c r="KJ16" i="111"/>
  <c r="ANX15" i="111"/>
  <c r="ALQ15" i="111"/>
  <c r="AQE15" i="111"/>
  <c r="AJJ15" i="111"/>
  <c r="AAH15" i="111"/>
  <c r="AHC15" i="111"/>
  <c r="AEV15" i="111"/>
  <c r="VT15" i="111"/>
  <c r="ACO15" i="111"/>
  <c r="MR15" i="111"/>
  <c r="YA15" i="111"/>
  <c r="RF15" i="111"/>
  <c r="OY15" i="111"/>
  <c r="TM15" i="111"/>
  <c r="KK15" i="111"/>
  <c r="ALD3" i="71"/>
  <c r="ANF3" i="71"/>
  <c r="IC16" i="111"/>
  <c r="ANF16" i="71"/>
  <c r="ALC16" i="71"/>
  <c r="AIZ16" i="71"/>
  <c r="AGW16" i="71"/>
  <c r="ACQ16" i="71"/>
  <c r="AET16" i="71"/>
  <c r="NV16" i="71"/>
  <c r="LS16" i="71"/>
  <c r="AAN16" i="71"/>
  <c r="WH16" i="71"/>
  <c r="SB16" i="71"/>
  <c r="JP16" i="71"/>
  <c r="HM16" i="71"/>
  <c r="YK16" i="71"/>
  <c r="PY16" i="71"/>
  <c r="FJ16" i="71"/>
  <c r="UE16" i="71"/>
  <c r="DG16" i="71"/>
  <c r="ID15" i="111"/>
  <c r="ANG15" i="71"/>
  <c r="AJA15" i="71"/>
  <c r="AGX15" i="71"/>
  <c r="ALD15" i="71"/>
  <c r="AAO15" i="71"/>
  <c r="ACR15" i="71"/>
  <c r="PZ15" i="71"/>
  <c r="AEU15" i="71"/>
  <c r="YL15" i="71"/>
  <c r="WI15" i="71"/>
  <c r="UF15" i="71"/>
  <c r="SC15" i="71"/>
  <c r="NW15" i="71"/>
  <c r="LT15" i="71"/>
  <c r="DH15" i="71"/>
  <c r="Y15" i="71"/>
  <c r="M15" i="71"/>
  <c r="HN15" i="71"/>
  <c r="V15" i="71"/>
  <c r="J15" i="71"/>
  <c r="JQ15" i="71"/>
  <c r="FK15" i="71"/>
  <c r="S15" i="71"/>
  <c r="P15" i="71"/>
  <c r="AB15" i="71" s="1"/>
  <c r="G15" i="71"/>
  <c r="FW15" i="111"/>
  <c r="DP15" i="111"/>
  <c r="BI15" i="111"/>
  <c r="B15" i="111"/>
  <c r="A16" i="111"/>
  <c r="DO16" i="111"/>
  <c r="BH16" i="111"/>
  <c r="FV16" i="111"/>
  <c r="BE15" i="71"/>
  <c r="BD16" i="71"/>
  <c r="B16" i="71"/>
  <c r="A17" i="71"/>
  <c r="BF28" i="53"/>
  <c r="BE28" i="53"/>
  <c r="DTW16" i="71" l="1"/>
  <c r="BDU16" i="111"/>
  <c r="ASL16" i="111"/>
  <c r="AUS16" i="111"/>
  <c r="AWZ16" i="111"/>
  <c r="BKP16" i="111"/>
  <c r="BII16" i="111"/>
  <c r="BGB16" i="111"/>
  <c r="BBN16" i="111"/>
  <c r="AZG16" i="111"/>
  <c r="BMW16" i="111"/>
  <c r="DQH15" i="71"/>
  <c r="DQT15" i="71" s="1"/>
  <c r="BBZ15" i="111"/>
  <c r="BCO15" i="111"/>
  <c r="BDC15" i="111" s="1"/>
  <c r="BCI15" i="111"/>
  <c r="BCU15" i="111" s="1"/>
  <c r="BCL15" i="111"/>
  <c r="BCY15" i="111" s="1"/>
  <c r="BBW15" i="111"/>
  <c r="BCC15" i="111"/>
  <c r="BCF15" i="111"/>
  <c r="BCR15" i="111" s="1"/>
  <c r="BDG15" i="111" s="1"/>
  <c r="DME15" i="71"/>
  <c r="DMR15" i="71" s="1"/>
  <c r="BLQ15" i="111"/>
  <c r="BME15" i="111" s="1"/>
  <c r="BLH15" i="111"/>
  <c r="BLT15" i="111" s="1"/>
  <c r="BMI15" i="111" s="1"/>
  <c r="BKY15" i="111"/>
  <c r="BLK15" i="111"/>
  <c r="BLW15" i="111" s="1"/>
  <c r="BLB15" i="111"/>
  <c r="BLE15" i="111"/>
  <c r="BLN15" i="111"/>
  <c r="BMA15" i="111" s="1"/>
  <c r="AXO15" i="111"/>
  <c r="AXX15" i="111"/>
  <c r="AYK15" i="111" s="1"/>
  <c r="AXR15" i="111"/>
  <c r="AYD15" i="111" s="1"/>
  <c r="AYS15" i="111" s="1"/>
  <c r="AXU15" i="111"/>
  <c r="AYG15" i="111" s="1"/>
  <c r="AYA15" i="111"/>
  <c r="AYO15" i="111" s="1"/>
  <c r="AXL15" i="111"/>
  <c r="AXI15" i="111"/>
  <c r="AVT15" i="111"/>
  <c r="AWH15" i="111" s="1"/>
  <c r="AVK15" i="111"/>
  <c r="AVW15" i="111" s="1"/>
  <c r="AWL15" i="111" s="1"/>
  <c r="AVQ15" i="111"/>
  <c r="AWD15" i="111" s="1"/>
  <c r="AVN15" i="111"/>
  <c r="AVZ15" i="111" s="1"/>
  <c r="AVE15" i="111"/>
  <c r="AVB15" i="111"/>
  <c r="AVH15" i="111"/>
  <c r="BAE15" i="111"/>
  <c r="BAR15" i="111" s="1"/>
  <c r="BAH15" i="111"/>
  <c r="BAV15" i="111" s="1"/>
  <c r="AZS15" i="111"/>
  <c r="AZY15" i="111"/>
  <c r="BAK15" i="111" s="1"/>
  <c r="BAZ15" i="111" s="1"/>
  <c r="BAB15" i="111"/>
  <c r="BAN15" i="111" s="1"/>
  <c r="AZV15" i="111"/>
  <c r="AZP15" i="111"/>
  <c r="DUE15" i="71"/>
  <c r="ATM15" i="111"/>
  <c r="AUA15" i="111" s="1"/>
  <c r="ASU15" i="111"/>
  <c r="ASX15" i="111"/>
  <c r="ATG15" i="111"/>
  <c r="ATS15" i="111" s="1"/>
  <c r="ATJ15" i="111"/>
  <c r="ATW15" i="111" s="1"/>
  <c r="ATA15" i="111"/>
  <c r="ATD15" i="111"/>
  <c r="ATP15" i="111" s="1"/>
  <c r="AUE15" i="111" s="1"/>
  <c r="DUH15" i="71"/>
  <c r="BES15" i="111"/>
  <c r="BFF15" i="111" s="1"/>
  <c r="BEJ15" i="111"/>
  <c r="BEG15" i="111"/>
  <c r="BED15" i="111"/>
  <c r="BEV15" i="111"/>
  <c r="BFJ15" i="111" s="1"/>
  <c r="BEM15" i="111"/>
  <c r="BEY15" i="111" s="1"/>
  <c r="BFN15" i="111" s="1"/>
  <c r="BEP15" i="111"/>
  <c r="BFB15" i="111" s="1"/>
  <c r="DPV15" i="71"/>
  <c r="DUK15" i="71"/>
  <c r="DUW15" i="71" s="1"/>
  <c r="DVL15" i="71" s="1"/>
  <c r="BJG15" i="111"/>
  <c r="BJT15" i="111" s="1"/>
  <c r="BIX15" i="111"/>
  <c r="BJJ15" i="111"/>
  <c r="BJX15" i="111" s="1"/>
  <c r="BJA15" i="111"/>
  <c r="BJM15" i="111" s="1"/>
  <c r="BKB15" i="111" s="1"/>
  <c r="BIR15" i="111"/>
  <c r="BIU15" i="111"/>
  <c r="BJD15" i="111"/>
  <c r="BJP15" i="111" s="1"/>
  <c r="BHC15" i="111"/>
  <c r="BHQ15" i="111" s="1"/>
  <c r="BGW15" i="111"/>
  <c r="BHI15" i="111" s="1"/>
  <c r="BGQ15" i="111"/>
  <c r="BGT15" i="111"/>
  <c r="BHF15" i="111" s="1"/>
  <c r="BHU15" i="111" s="1"/>
  <c r="BGK15" i="111"/>
  <c r="BGN15" i="111"/>
  <c r="BGZ15" i="111"/>
  <c r="BHM15" i="111" s="1"/>
  <c r="DTV17" i="71"/>
  <c r="AUR17" i="111"/>
  <c r="BMV17" i="111"/>
  <c r="AWY17" i="111"/>
  <c r="BKO17" i="111"/>
  <c r="BGA17" i="111"/>
  <c r="BBM17" i="111"/>
  <c r="BIH17" i="111"/>
  <c r="AZF17" i="111"/>
  <c r="BDT17" i="111"/>
  <c r="ASK17" i="111"/>
  <c r="DQB15" i="71"/>
  <c r="BNX15" i="111"/>
  <c r="BOL15" i="111" s="1"/>
  <c r="BNF15" i="111"/>
  <c r="BNL15" i="111"/>
  <c r="BNR15" i="111"/>
  <c r="BOD15" i="111" s="1"/>
  <c r="BNU15" i="111"/>
  <c r="BOH15" i="111" s="1"/>
  <c r="BNO15" i="111"/>
  <c r="BOA15" i="111" s="1"/>
  <c r="BOP15" i="111" s="1"/>
  <c r="BNI15" i="111"/>
  <c r="AUS3" i="111"/>
  <c r="AWY3" i="111"/>
  <c r="DUN16" i="71"/>
  <c r="DUZ16" i="71" s="1"/>
  <c r="DUK16" i="71"/>
  <c r="DUW16" i="71" s="1"/>
  <c r="DVL16" i="71" s="1"/>
  <c r="DUH16" i="71"/>
  <c r="DUQ16" i="71"/>
  <c r="DVD16" i="71" s="1"/>
  <c r="DUE16" i="71"/>
  <c r="DUB16" i="71"/>
  <c r="DUT16" i="71"/>
  <c r="DVH16" i="71" s="1"/>
  <c r="DHS15" i="71"/>
  <c r="DIE15" i="71" s="1"/>
  <c r="DIT15" i="71" s="1"/>
  <c r="DHV15" i="71"/>
  <c r="DIH15" i="71" s="1"/>
  <c r="DPQ16" i="71"/>
  <c r="DQK16" i="71" s="1"/>
  <c r="DQX16" i="71" s="1"/>
  <c r="DRT16" i="71"/>
  <c r="DQK15" i="71"/>
  <c r="DQX15" i="71" s="1"/>
  <c r="DSQ15" i="71"/>
  <c r="DTE15" i="71" s="1"/>
  <c r="DSN15" i="71"/>
  <c r="DTA15" i="71" s="1"/>
  <c r="DSK15" i="71"/>
  <c r="DSW15" i="71" s="1"/>
  <c r="DSH15" i="71"/>
  <c r="DST15" i="71" s="1"/>
  <c r="DTI15" i="71" s="1"/>
  <c r="DSE15" i="71"/>
  <c r="DSB15" i="71"/>
  <c r="DRY15" i="71"/>
  <c r="DPP17" i="71"/>
  <c r="DRS17" i="71"/>
  <c r="DHP15" i="71"/>
  <c r="DHY15" i="71"/>
  <c r="DIL15" i="71" s="1"/>
  <c r="DMH15" i="71"/>
  <c r="DMV15" i="71" s="1"/>
  <c r="DIB15" i="71"/>
  <c r="DIP15" i="71" s="1"/>
  <c r="DLP15" i="71"/>
  <c r="DLS15" i="71"/>
  <c r="DHJ15" i="71"/>
  <c r="DQE16" i="71"/>
  <c r="DQQ16" i="71" s="1"/>
  <c r="DRF16" i="71" s="1"/>
  <c r="DQB16" i="71"/>
  <c r="DPV16" i="71"/>
  <c r="DLK16" i="71"/>
  <c r="DMB16" i="71" s="1"/>
  <c r="DMN16" i="71" s="1"/>
  <c r="DNN16" i="71"/>
  <c r="DDG15" i="71"/>
  <c r="DDJ15" i="71"/>
  <c r="DDM15" i="71"/>
  <c r="DDY15" i="71" s="1"/>
  <c r="DEN15" i="71" s="1"/>
  <c r="DOK15" i="71"/>
  <c r="DOY15" i="71" s="1"/>
  <c r="DOH15" i="71"/>
  <c r="DOU15" i="71" s="1"/>
  <c r="DOE15" i="71"/>
  <c r="DOQ15" i="71" s="1"/>
  <c r="DOB15" i="71"/>
  <c r="DON15" i="71" s="1"/>
  <c r="DPC15" i="71" s="1"/>
  <c r="DNY15" i="71"/>
  <c r="DNV15" i="71"/>
  <c r="DNS15" i="71"/>
  <c r="DDS15" i="71"/>
  <c r="DEF15" i="71" s="1"/>
  <c r="DDV15" i="71"/>
  <c r="DEJ15" i="71" s="1"/>
  <c r="DLJ17" i="71"/>
  <c r="DNM17" i="71"/>
  <c r="DLV16" i="71"/>
  <c r="DLS16" i="71"/>
  <c r="DMH16" i="71"/>
  <c r="DMV16" i="71" s="1"/>
  <c r="DME16" i="71"/>
  <c r="DMR16" i="71" s="1"/>
  <c r="DKE15" i="71"/>
  <c r="DKS15" i="71" s="1"/>
  <c r="DKB15" i="71"/>
  <c r="DKO15" i="71" s="1"/>
  <c r="DJY15" i="71"/>
  <c r="DKK15" i="71" s="1"/>
  <c r="DJV15" i="71"/>
  <c r="DKH15" i="71" s="1"/>
  <c r="DKW15" i="71" s="1"/>
  <c r="DJS15" i="71"/>
  <c r="DJP15" i="71"/>
  <c r="DJM15" i="71"/>
  <c r="DHD17" i="71"/>
  <c r="DJG17" i="71"/>
  <c r="DHE16" i="71"/>
  <c r="DHV16" i="71" s="1"/>
  <c r="DIH16" i="71" s="1"/>
  <c r="DJH16" i="71"/>
  <c r="DDD15" i="71"/>
  <c r="CUR15" i="71"/>
  <c r="DCX17" i="71"/>
  <c r="DFA17" i="71"/>
  <c r="DCY16" i="71"/>
  <c r="DDP16" i="71" s="1"/>
  <c r="DEB16" i="71" s="1"/>
  <c r="DFB16" i="71"/>
  <c r="DFY15" i="71"/>
  <c r="DGM15" i="71" s="1"/>
  <c r="DFV15" i="71"/>
  <c r="DGI15" i="71" s="1"/>
  <c r="DFS15" i="71"/>
  <c r="DGE15" i="71" s="1"/>
  <c r="DFP15" i="71"/>
  <c r="DGB15" i="71" s="1"/>
  <c r="DGQ15" i="71" s="1"/>
  <c r="DFM15" i="71"/>
  <c r="DFJ15" i="71"/>
  <c r="DFG15" i="71"/>
  <c r="CZP15" i="71"/>
  <c r="DAD15" i="71" s="1"/>
  <c r="CYX15" i="71"/>
  <c r="CZA15" i="71"/>
  <c r="CZD15" i="71"/>
  <c r="CZG15" i="71"/>
  <c r="CZS15" i="71" s="1"/>
  <c r="DAH15" i="71" s="1"/>
  <c r="CZJ15" i="71"/>
  <c r="CZV15" i="71" s="1"/>
  <c r="DBS15" i="71"/>
  <c r="DCG15" i="71" s="1"/>
  <c r="DBP15" i="71"/>
  <c r="DCC15" i="71" s="1"/>
  <c r="DBM15" i="71"/>
  <c r="DBY15" i="71" s="1"/>
  <c r="DBJ15" i="71"/>
  <c r="DBV15" i="71" s="1"/>
  <c r="DCK15" i="71" s="1"/>
  <c r="DBG15" i="71"/>
  <c r="DBD15" i="71"/>
  <c r="DBA15" i="71"/>
  <c r="CYR17" i="71"/>
  <c r="DAU17" i="71"/>
  <c r="CYS16" i="71"/>
  <c r="CZD16" i="71" s="1"/>
  <c r="DAV16" i="71"/>
  <c r="CIF15" i="71"/>
  <c r="CIL15" i="71"/>
  <c r="CIX15" i="71" s="1"/>
  <c r="CUM16" i="71"/>
  <c r="CVG16" i="71" s="1"/>
  <c r="CVT16" i="71" s="1"/>
  <c r="CWP16" i="71"/>
  <c r="CUU15" i="71"/>
  <c r="CUX15" i="71"/>
  <c r="CVA15" i="71"/>
  <c r="CVM15" i="71" s="1"/>
  <c r="CWB15" i="71" s="1"/>
  <c r="CVD15" i="71"/>
  <c r="CVP15" i="71" s="1"/>
  <c r="CVG15" i="71"/>
  <c r="CVT15" i="71" s="1"/>
  <c r="CXM15" i="71"/>
  <c r="CYA15" i="71" s="1"/>
  <c r="CXJ15" i="71"/>
  <c r="CXW15" i="71" s="1"/>
  <c r="CXG15" i="71"/>
  <c r="CXS15" i="71" s="1"/>
  <c r="CXD15" i="71"/>
  <c r="CXP15" i="71" s="1"/>
  <c r="CYE15" i="71" s="1"/>
  <c r="CXA15" i="71"/>
  <c r="CWX15" i="71"/>
  <c r="CWU15" i="71"/>
  <c r="CUL17" i="71"/>
  <c r="CWO17" i="71"/>
  <c r="CII15" i="71"/>
  <c r="CIU15" i="71" s="1"/>
  <c r="CJJ15" i="71" s="1"/>
  <c r="CIR15" i="71"/>
  <c r="CJF15" i="71" s="1"/>
  <c r="CMI15" i="71"/>
  <c r="CML15" i="71"/>
  <c r="CMR15" i="71"/>
  <c r="CND15" i="71" s="1"/>
  <c r="CHZ15" i="71"/>
  <c r="CMU15" i="71"/>
  <c r="CNH15" i="71" s="1"/>
  <c r="CQL15" i="71"/>
  <c r="CQO15" i="71"/>
  <c r="CQR15" i="71"/>
  <c r="CQU15" i="71"/>
  <c r="CRG15" i="71" s="1"/>
  <c r="CRV15" i="71" s="1"/>
  <c r="CQX15" i="71"/>
  <c r="CRJ15" i="71" s="1"/>
  <c r="CRA15" i="71"/>
  <c r="CRN15" i="71" s="1"/>
  <c r="CTG15" i="71"/>
  <c r="CTU15" i="71" s="1"/>
  <c r="CTD15" i="71"/>
  <c r="CTQ15" i="71" s="1"/>
  <c r="CSX15" i="71"/>
  <c r="CTJ15" i="71" s="1"/>
  <c r="CTY15" i="71" s="1"/>
  <c r="CTA15" i="71"/>
  <c r="CTM15" i="71" s="1"/>
  <c r="CSU15" i="71"/>
  <c r="CSR15" i="71"/>
  <c r="CSO15" i="71"/>
  <c r="CQG16" i="71"/>
  <c r="CRD16" i="71" s="1"/>
  <c r="CRR16" i="71" s="1"/>
  <c r="CSJ16" i="71"/>
  <c r="CQF17" i="71"/>
  <c r="CSI17" i="71"/>
  <c r="CIO15" i="71"/>
  <c r="CJB15" i="71" s="1"/>
  <c r="CMF15" i="71"/>
  <c r="CMO15" i="71"/>
  <c r="CNA15" i="71" s="1"/>
  <c r="CNP15" i="71" s="1"/>
  <c r="CLZ17" i="71"/>
  <c r="COC17" i="71"/>
  <c r="CMA16" i="71"/>
  <c r="CMR16" i="71" s="1"/>
  <c r="CND16" i="71" s="1"/>
  <c r="COD16" i="71"/>
  <c r="CPA15" i="71"/>
  <c r="CPO15" i="71" s="1"/>
  <c r="COX15" i="71"/>
  <c r="CPK15" i="71" s="1"/>
  <c r="COU15" i="71"/>
  <c r="CPG15" i="71" s="1"/>
  <c r="COR15" i="71"/>
  <c r="CPD15" i="71" s="1"/>
  <c r="CPS15" i="71" s="1"/>
  <c r="COO15" i="71"/>
  <c r="COL15" i="71"/>
  <c r="COI15" i="71"/>
  <c r="CDZ15" i="71"/>
  <c r="CDT15" i="71"/>
  <c r="CHT17" i="71"/>
  <c r="CJW17" i="71"/>
  <c r="CKU15" i="71"/>
  <c r="CLI15" i="71" s="1"/>
  <c r="CKR15" i="71"/>
  <c r="CLE15" i="71" s="1"/>
  <c r="CKO15" i="71"/>
  <c r="CLA15" i="71" s="1"/>
  <c r="CKL15" i="71"/>
  <c r="CKX15" i="71" s="1"/>
  <c r="CLM15" i="71" s="1"/>
  <c r="CKI15" i="71"/>
  <c r="CKF15" i="71"/>
  <c r="CKC15" i="71"/>
  <c r="CHU16" i="71"/>
  <c r="CIL16" i="71" s="1"/>
  <c r="CIX16" i="71" s="1"/>
  <c r="CJX16" i="71"/>
  <c r="CDW15" i="71"/>
  <c r="CEC15" i="71"/>
  <c r="CEO15" i="71" s="1"/>
  <c r="CFD15" i="71" s="1"/>
  <c r="CEL15" i="71"/>
  <c r="CEZ15" i="71" s="1"/>
  <c r="CEI15" i="71"/>
  <c r="CEV15" i="71" s="1"/>
  <c r="CDN17" i="71"/>
  <c r="CFQ17" i="71"/>
  <c r="CGO15" i="71"/>
  <c r="CHC15" i="71" s="1"/>
  <c r="CGL15" i="71"/>
  <c r="CGY15" i="71" s="1"/>
  <c r="CGI15" i="71"/>
  <c r="CGU15" i="71" s="1"/>
  <c r="CGF15" i="71"/>
  <c r="CGR15" i="71" s="1"/>
  <c r="CHG15" i="71" s="1"/>
  <c r="CGC15" i="71"/>
  <c r="CFZ15" i="71"/>
  <c r="CFW15" i="71"/>
  <c r="CDO16" i="71"/>
  <c r="CEC16" i="71" s="1"/>
  <c r="CFR16" i="71"/>
  <c r="CER15" i="71"/>
  <c r="ANG3" i="71"/>
  <c r="API3" i="71"/>
  <c r="CBL16" i="71"/>
  <c r="BXF16" i="71"/>
  <c r="BSZ16" i="71"/>
  <c r="BOT16" i="71"/>
  <c r="BKN16" i="71"/>
  <c r="BGH16" i="71"/>
  <c r="BCB16" i="71"/>
  <c r="AXV16" i="71"/>
  <c r="ATP16" i="71"/>
  <c r="APJ16" i="71"/>
  <c r="BVC16" i="71"/>
  <c r="BQW16" i="71"/>
  <c r="BMQ16" i="71"/>
  <c r="BIK16" i="71"/>
  <c r="BEE16" i="71"/>
  <c r="AZY16" i="71"/>
  <c r="AVS16" i="71"/>
  <c r="ARM16" i="71"/>
  <c r="BZI16" i="71"/>
  <c r="AYP15" i="71"/>
  <c r="AYD15" i="71"/>
  <c r="AYM15" i="71"/>
  <c r="AYA15" i="71"/>
  <c r="AYJ15" i="71"/>
  <c r="AYS15" i="71"/>
  <c r="AYG15" i="71"/>
  <c r="BPN15" i="71"/>
  <c r="BPB15" i="71"/>
  <c r="BPK15" i="71"/>
  <c r="BOY15" i="71"/>
  <c r="BPH15" i="71"/>
  <c r="BPQ15" i="71"/>
  <c r="BPE15" i="71"/>
  <c r="ASA15" i="71"/>
  <c r="ASJ15" i="71"/>
  <c r="ARX15" i="71"/>
  <c r="ASG15" i="71"/>
  <c r="ARU15" i="71"/>
  <c r="ASD15" i="71"/>
  <c r="ARR15" i="71"/>
  <c r="BIY15" i="71"/>
  <c r="BJH15" i="71"/>
  <c r="BIV15" i="71"/>
  <c r="BJE15" i="71"/>
  <c r="BIS15" i="71"/>
  <c r="BJB15" i="71"/>
  <c r="BIP15" i="71"/>
  <c r="BZW15" i="71"/>
  <c r="CAF15" i="71"/>
  <c r="BZT15" i="71"/>
  <c r="CAC15" i="71"/>
  <c r="BZQ15" i="71"/>
  <c r="BZZ15" i="71"/>
  <c r="BZN15" i="71"/>
  <c r="BCV15" i="71"/>
  <c r="BCJ15" i="71"/>
  <c r="BCS15" i="71"/>
  <c r="BCG15" i="71"/>
  <c r="BCP15" i="71"/>
  <c r="BCY15" i="71"/>
  <c r="BCM15" i="71"/>
  <c r="BTT15" i="71"/>
  <c r="BTH15" i="71"/>
  <c r="BTQ15" i="71"/>
  <c r="BTE15" i="71"/>
  <c r="BTN15" i="71"/>
  <c r="BTW15" i="71"/>
  <c r="BTK15" i="71"/>
  <c r="AWG15" i="71"/>
  <c r="AWP15" i="71"/>
  <c r="AWD15" i="71"/>
  <c r="AWM15" i="71"/>
  <c r="AWA15" i="71"/>
  <c r="AWJ15" i="71"/>
  <c r="AVX15" i="71"/>
  <c r="BNE15" i="71"/>
  <c r="BNN15" i="71"/>
  <c r="BNB15" i="71"/>
  <c r="BNK15" i="71"/>
  <c r="BMY15" i="71"/>
  <c r="BNH15" i="71"/>
  <c r="BMV15" i="71"/>
  <c r="CBK17" i="71"/>
  <c r="BXE17" i="71"/>
  <c r="BSY17" i="71"/>
  <c r="BOS17" i="71"/>
  <c r="BKM17" i="71"/>
  <c r="BGG17" i="71"/>
  <c r="BCA17" i="71"/>
  <c r="AXU17" i="71"/>
  <c r="ATO17" i="71"/>
  <c r="API17" i="71"/>
  <c r="BVB17" i="71"/>
  <c r="BMP17" i="71"/>
  <c r="BED17" i="71"/>
  <c r="AVR17" i="71"/>
  <c r="BZH17" i="71"/>
  <c r="BQV17" i="71"/>
  <c r="BIJ17" i="71"/>
  <c r="AZX17" i="71"/>
  <c r="ARL17" i="71"/>
  <c r="AQD15" i="71"/>
  <c r="APR15" i="71"/>
  <c r="AQA15" i="71"/>
  <c r="APO15" i="71"/>
  <c r="APX15" i="71"/>
  <c r="AQG15" i="71"/>
  <c r="APU15" i="71"/>
  <c r="BHB15" i="71"/>
  <c r="BGP15" i="71"/>
  <c r="BGY15" i="71"/>
  <c r="BGM15" i="71"/>
  <c r="BGV15" i="71"/>
  <c r="BHE15" i="71"/>
  <c r="BGS15" i="71"/>
  <c r="BXZ15" i="71"/>
  <c r="BXN15" i="71"/>
  <c r="BXW15" i="71"/>
  <c r="BXK15" i="71"/>
  <c r="BXT15" i="71"/>
  <c r="BYC15" i="71"/>
  <c r="BXQ15" i="71"/>
  <c r="BAM15" i="71"/>
  <c r="BAV15" i="71"/>
  <c r="BAJ15" i="71"/>
  <c r="BAS15" i="71"/>
  <c r="BAG15" i="71"/>
  <c r="BAP15" i="71"/>
  <c r="BAD15" i="71"/>
  <c r="BRK15" i="71"/>
  <c r="BRT15" i="71"/>
  <c r="BRH15" i="71"/>
  <c r="BRQ15" i="71"/>
  <c r="BRE15" i="71"/>
  <c r="BRN15" i="71"/>
  <c r="BRB15" i="71"/>
  <c r="AUJ15" i="71"/>
  <c r="ATX15" i="71"/>
  <c r="AUG15" i="71"/>
  <c r="ATU15" i="71"/>
  <c r="AUD15" i="71"/>
  <c r="AUM15" i="71"/>
  <c r="AUA15" i="71"/>
  <c r="BLH15" i="71"/>
  <c r="BKV15" i="71"/>
  <c r="BLE15" i="71"/>
  <c r="BKS15" i="71"/>
  <c r="BLB15" i="71"/>
  <c r="BLK15" i="71"/>
  <c r="BKY15" i="71"/>
  <c r="CCF15" i="71"/>
  <c r="CBT15" i="71"/>
  <c r="CCC15" i="71"/>
  <c r="CBQ15" i="71"/>
  <c r="CBZ15" i="71"/>
  <c r="CCI15" i="71"/>
  <c r="CBW15" i="71"/>
  <c r="BES15" i="71"/>
  <c r="BFB15" i="71"/>
  <c r="BEP15" i="71"/>
  <c r="BEY15" i="71"/>
  <c r="BEM15" i="71"/>
  <c r="BEV15" i="71"/>
  <c r="BEJ15" i="71"/>
  <c r="BVQ15" i="71"/>
  <c r="BVZ15" i="71"/>
  <c r="BVN15" i="71"/>
  <c r="BVW15" i="71"/>
  <c r="BVK15" i="71"/>
  <c r="BVT15" i="71"/>
  <c r="BVH15" i="71"/>
  <c r="ALQ16" i="111"/>
  <c r="AJJ16" i="111"/>
  <c r="AEV16" i="111"/>
  <c r="AAH16" i="111"/>
  <c r="AHC16" i="111"/>
  <c r="ACO16" i="111"/>
  <c r="AQE16" i="111"/>
  <c r="YA16" i="111"/>
  <c r="VT16" i="111"/>
  <c r="RF16" i="111"/>
  <c r="MR16" i="111"/>
  <c r="ANX16" i="111"/>
  <c r="TM16" i="111"/>
  <c r="OY16" i="111"/>
  <c r="KK16" i="111"/>
  <c r="PQ15" i="111"/>
  <c r="QC15" i="111" s="1"/>
  <c r="QR15" i="111" s="1"/>
  <c r="PN15" i="111"/>
  <c r="PZ15" i="111"/>
  <c r="PK15" i="111"/>
  <c r="PW15" i="111"/>
  <c r="QJ15" i="111" s="1"/>
  <c r="PH15" i="111"/>
  <c r="PT15" i="111"/>
  <c r="ADJ15" i="111"/>
  <c r="ADM15" i="111"/>
  <c r="ADA15" i="111"/>
  <c r="ADP15" i="111"/>
  <c r="ADG15" i="111"/>
  <c r="ADS15" i="111" s="1"/>
  <c r="AEH15" i="111" s="1"/>
  <c r="ACX15" i="111"/>
  <c r="ADD15" i="111"/>
  <c r="ABC15" i="111"/>
  <c r="ABF15" i="111"/>
  <c r="AAT15" i="111"/>
  <c r="AAW15" i="111"/>
  <c r="ABI15" i="111"/>
  <c r="AAQ15" i="111"/>
  <c r="AAZ15" i="111"/>
  <c r="ABL15" i="111" s="1"/>
  <c r="ACA15" i="111" s="1"/>
  <c r="AOV15" i="111"/>
  <c r="AOY15" i="111"/>
  <c r="AOM15" i="111"/>
  <c r="AOG15" i="111"/>
  <c r="AOJ15" i="111"/>
  <c r="AOS15" i="111"/>
  <c r="AOP15" i="111"/>
  <c r="APB15" i="111" s="1"/>
  <c r="APQ15" i="111" s="1"/>
  <c r="RX15" i="111"/>
  <c r="SJ15" i="111" s="1"/>
  <c r="SY15" i="111" s="1"/>
  <c r="SG15" i="111"/>
  <c r="RR15" i="111"/>
  <c r="RU15" i="111"/>
  <c r="RO15" i="111"/>
  <c r="SD15" i="111"/>
  <c r="SA15" i="111"/>
  <c r="WO15" i="111"/>
  <c r="WU15" i="111"/>
  <c r="WI15" i="111"/>
  <c r="WR15" i="111"/>
  <c r="WF15" i="111"/>
  <c r="WL15" i="111"/>
  <c r="WX15" i="111" s="1"/>
  <c r="XM15" i="111" s="1"/>
  <c r="WC15" i="111"/>
  <c r="AKB15" i="111"/>
  <c r="AKN15" i="111" s="1"/>
  <c r="ALC15" i="111" s="1"/>
  <c r="AKH15" i="111"/>
  <c r="AKE15" i="111"/>
  <c r="AKK15" i="111"/>
  <c r="AJY15" i="111"/>
  <c r="AJV15" i="111"/>
  <c r="AJS15" i="111"/>
  <c r="LC15" i="111"/>
  <c r="LO15" i="111" s="1"/>
  <c r="MD15" i="111" s="1"/>
  <c r="LL15" i="111"/>
  <c r="KW15" i="111"/>
  <c r="KZ15" i="111"/>
  <c r="KT15" i="111"/>
  <c r="LI15" i="111"/>
  <c r="LF15" i="111"/>
  <c r="YV15" i="111"/>
  <c r="YY15" i="111"/>
  <c r="YP15" i="111"/>
  <c r="YM15" i="111"/>
  <c r="ZB15" i="111"/>
  <c r="YJ15" i="111"/>
  <c r="YS15" i="111"/>
  <c r="ZE15" i="111" s="1"/>
  <c r="ZT15" i="111" s="1"/>
  <c r="AFW15" i="111"/>
  <c r="AGK15" i="111" s="1"/>
  <c r="AFE15" i="111"/>
  <c r="AFH15" i="111"/>
  <c r="AFQ15" i="111"/>
  <c r="AFT15" i="111"/>
  <c r="AFN15" i="111"/>
  <c r="AFZ15" i="111" s="1"/>
  <c r="AGO15" i="111" s="1"/>
  <c r="AFK15" i="111"/>
  <c r="AQW15" i="111"/>
  <c r="ARI15" i="111" s="1"/>
  <c r="ARX15" i="111" s="1"/>
  <c r="ARF15" i="111"/>
  <c r="AQQ15" i="111"/>
  <c r="ARC15" i="111"/>
  <c r="ARP15" i="111" s="1"/>
  <c r="AQN15" i="111"/>
  <c r="AQZ15" i="111"/>
  <c r="ARL15" i="111" s="1"/>
  <c r="AQT15" i="111"/>
  <c r="ANW17" i="111"/>
  <c r="ALP17" i="111"/>
  <c r="AQD17" i="111"/>
  <c r="AHB17" i="111"/>
  <c r="AJI17" i="111"/>
  <c r="ACN17" i="111"/>
  <c r="XZ17" i="111"/>
  <c r="AAG17" i="111"/>
  <c r="OX17" i="111"/>
  <c r="MQ17" i="111"/>
  <c r="AEU17" i="111"/>
  <c r="VS17" i="111"/>
  <c r="TL17" i="111"/>
  <c r="RE17" i="111"/>
  <c r="KJ17" i="111"/>
  <c r="UH15" i="111"/>
  <c r="TY15" i="111"/>
  <c r="UN15" i="111"/>
  <c r="UK15" i="111"/>
  <c r="UX15" i="111" s="1"/>
  <c r="UB15" i="111"/>
  <c r="UE15" i="111"/>
  <c r="UQ15" i="111" s="1"/>
  <c r="VF15" i="111" s="1"/>
  <c r="TV15" i="111"/>
  <c r="NP15" i="111"/>
  <c r="OC15" i="111" s="1"/>
  <c r="NS15" i="111"/>
  <c r="NG15" i="111"/>
  <c r="NM15" i="111"/>
  <c r="NJ15" i="111"/>
  <c r="NV15" i="111" s="1"/>
  <c r="OK15" i="111" s="1"/>
  <c r="NA15" i="111"/>
  <c r="ND15" i="111"/>
  <c r="AIA15" i="111"/>
  <c r="AHR15" i="111"/>
  <c r="AID15" i="111"/>
  <c r="AIR15" i="111" s="1"/>
  <c r="AHU15" i="111"/>
  <c r="AIG15" i="111" s="1"/>
  <c r="AIV15" i="111" s="1"/>
  <c r="AHO15" i="111"/>
  <c r="AHL15" i="111"/>
  <c r="AHX15" i="111"/>
  <c r="AMI15" i="111"/>
  <c r="AMU15" i="111" s="1"/>
  <c r="ANJ15" i="111" s="1"/>
  <c r="AMO15" i="111"/>
  <c r="ANB15" i="111" s="1"/>
  <c r="ALZ15" i="111"/>
  <c r="AML15" i="111"/>
  <c r="AMF15" i="111"/>
  <c r="AMR15" i="111"/>
  <c r="ANF15" i="111" s="1"/>
  <c r="AMC15" i="111"/>
  <c r="EN15" i="111"/>
  <c r="FA15" i="111" s="1"/>
  <c r="EB15" i="111"/>
  <c r="EH15" i="111"/>
  <c r="ET15" i="111" s="1"/>
  <c r="EE15" i="111"/>
  <c r="EQ15" i="111"/>
  <c r="DY15" i="111"/>
  <c r="EK15" i="111"/>
  <c r="SQ15" i="71"/>
  <c r="SK15" i="71"/>
  <c r="SH15" i="71"/>
  <c r="SW15" i="71"/>
  <c r="ST15" i="71"/>
  <c r="SZ15" i="71"/>
  <c r="SN15" i="71"/>
  <c r="AFI15" i="71"/>
  <c r="AFF15" i="71"/>
  <c r="AFC15" i="71"/>
  <c r="AFR15" i="71"/>
  <c r="AEZ15" i="71"/>
  <c r="AFO15" i="71"/>
  <c r="AFL15" i="71"/>
  <c r="ALR15" i="71"/>
  <c r="ALO15" i="71"/>
  <c r="AMA15" i="71"/>
  <c r="ALL15" i="71"/>
  <c r="ALX15" i="71"/>
  <c r="ALU15" i="71"/>
  <c r="ALI15" i="71"/>
  <c r="IV15" i="111"/>
  <c r="JH15" i="111" s="1"/>
  <c r="JW15" i="111" s="1"/>
  <c r="JE15" i="111"/>
  <c r="IS15" i="111"/>
  <c r="IY15" i="111"/>
  <c r="JB15" i="111"/>
  <c r="JO15" i="111" s="1"/>
  <c r="IP15" i="111"/>
  <c r="IM15" i="111"/>
  <c r="BY15" i="71"/>
  <c r="BM15" i="71"/>
  <c r="BV15" i="71"/>
  <c r="BJ15" i="71"/>
  <c r="CB15" i="71"/>
  <c r="BP15" i="71"/>
  <c r="BS15" i="71"/>
  <c r="CE15" i="71" s="1"/>
  <c r="DY15" i="71"/>
  <c r="EE15" i="71"/>
  <c r="EB15" i="71"/>
  <c r="DS15" i="71"/>
  <c r="DP15" i="71"/>
  <c r="DM15" i="71"/>
  <c r="DV15" i="71"/>
  <c r="UT15" i="71"/>
  <c r="VC15" i="71"/>
  <c r="UN15" i="71"/>
  <c r="UZ15" i="71"/>
  <c r="UK15" i="71"/>
  <c r="UW15" i="71"/>
  <c r="UQ15" i="71"/>
  <c r="QW15" i="71"/>
  <c r="QE15" i="71"/>
  <c r="QT15" i="71"/>
  <c r="QK15" i="71"/>
  <c r="QH15" i="71"/>
  <c r="QN15" i="71"/>
  <c r="QQ15" i="71"/>
  <c r="AHR15" i="71"/>
  <c r="AHI15" i="71"/>
  <c r="AHU15" i="71"/>
  <c r="AHL15" i="71"/>
  <c r="AHC15" i="71"/>
  <c r="AHF15" i="71"/>
  <c r="AHO15" i="71"/>
  <c r="IC17" i="111"/>
  <c r="ALC17" i="71"/>
  <c r="AGW17" i="71"/>
  <c r="AIZ17" i="71"/>
  <c r="ANF17" i="71"/>
  <c r="AET17" i="71"/>
  <c r="ACQ17" i="71"/>
  <c r="AAN17" i="71"/>
  <c r="LS17" i="71"/>
  <c r="WH17" i="71"/>
  <c r="SB17" i="71"/>
  <c r="PY17" i="71"/>
  <c r="NV17" i="71"/>
  <c r="JP17" i="71"/>
  <c r="YK17" i="71"/>
  <c r="HM17" i="71"/>
  <c r="FJ17" i="71"/>
  <c r="DG17" i="71"/>
  <c r="UE17" i="71"/>
  <c r="W15" i="111"/>
  <c r="K15" i="111"/>
  <c r="T15" i="111"/>
  <c r="AC15" i="111"/>
  <c r="Q15" i="111"/>
  <c r="N15" i="111"/>
  <c r="Z15" i="111"/>
  <c r="GR15" i="111"/>
  <c r="GF15" i="111"/>
  <c r="GX15" i="111"/>
  <c r="GI15" i="111"/>
  <c r="GU15" i="111"/>
  <c r="GO15" i="111"/>
  <c r="HA15" i="111" s="1"/>
  <c r="GL15" i="111"/>
  <c r="FY15" i="71"/>
  <c r="GB15" i="71"/>
  <c r="FP15" i="71"/>
  <c r="FS15" i="71"/>
  <c r="GE15" i="71"/>
  <c r="FV15" i="71"/>
  <c r="GH15" i="71"/>
  <c r="IB15" i="71"/>
  <c r="HS15" i="71"/>
  <c r="IK15" i="71"/>
  <c r="IE15" i="71"/>
  <c r="HY15" i="71"/>
  <c r="IH15" i="71"/>
  <c r="HV15" i="71"/>
  <c r="MH15" i="71"/>
  <c r="ME15" i="71"/>
  <c r="MQ15" i="71"/>
  <c r="MB15" i="71"/>
  <c r="MN15" i="71"/>
  <c r="LY15" i="71"/>
  <c r="MK15" i="71"/>
  <c r="XF15" i="71"/>
  <c r="WZ15" i="71"/>
  <c r="WW15" i="71"/>
  <c r="WQ15" i="71"/>
  <c r="WT15" i="71"/>
  <c r="XC15" i="71"/>
  <c r="WN15" i="71"/>
  <c r="ADO15" i="71"/>
  <c r="ADF15" i="71"/>
  <c r="ADC15" i="71"/>
  <c r="ACZ15" i="71"/>
  <c r="ACW15" i="71"/>
  <c r="ADL15" i="71"/>
  <c r="ADI15" i="71"/>
  <c r="AJO15" i="71"/>
  <c r="AJR15" i="71"/>
  <c r="AJL15" i="71"/>
  <c r="AJF15" i="71"/>
  <c r="AJX15" i="71"/>
  <c r="AJU15" i="71"/>
  <c r="AJI15" i="71"/>
  <c r="ID16" i="111"/>
  <c r="ANG16" i="71"/>
  <c r="AJA16" i="71"/>
  <c r="AGX16" i="71"/>
  <c r="ALD16" i="71"/>
  <c r="AEU16" i="71"/>
  <c r="AAO16" i="71"/>
  <c r="WI16" i="71"/>
  <c r="SC16" i="71"/>
  <c r="JQ16" i="71"/>
  <c r="ACR16" i="71"/>
  <c r="YL16" i="71"/>
  <c r="UF16" i="71"/>
  <c r="PZ16" i="71"/>
  <c r="P16" i="71"/>
  <c r="AB16" i="71" s="1"/>
  <c r="LT16" i="71"/>
  <c r="FK16" i="71"/>
  <c r="Y16" i="71"/>
  <c r="M16" i="71"/>
  <c r="NW16" i="71"/>
  <c r="HN16" i="71"/>
  <c r="DH16" i="71"/>
  <c r="G16" i="71"/>
  <c r="S16" i="71"/>
  <c r="J16" i="71"/>
  <c r="V16" i="71"/>
  <c r="CA15" i="111"/>
  <c r="CM15" i="111" s="1"/>
  <c r="CJ15" i="111"/>
  <c r="BX15" i="111"/>
  <c r="CG15" i="111"/>
  <c r="BU15" i="111"/>
  <c r="CD15" i="111"/>
  <c r="BR15" i="111"/>
  <c r="KN15" i="71"/>
  <c r="KK15" i="71"/>
  <c r="KE15" i="71"/>
  <c r="KB15" i="71"/>
  <c r="KH15" i="71"/>
  <c r="JV15" i="71"/>
  <c r="JY15" i="71"/>
  <c r="OQ15" i="71"/>
  <c r="OT15" i="71"/>
  <c r="OH15" i="71"/>
  <c r="ON15" i="71"/>
  <c r="OE15" i="71"/>
  <c r="OB15" i="71"/>
  <c r="OK15" i="71"/>
  <c r="YZ15" i="71"/>
  <c r="ZI15" i="71"/>
  <c r="YT15" i="71"/>
  <c r="ZF15" i="71"/>
  <c r="YQ15" i="71"/>
  <c r="ZC15" i="71"/>
  <c r="YW15" i="71"/>
  <c r="ABL15" i="71"/>
  <c r="ABF15" i="71"/>
  <c r="AAW15" i="71"/>
  <c r="AAZ15" i="71"/>
  <c r="ABC15" i="71"/>
  <c r="ABI15" i="71"/>
  <c r="AAT15" i="71"/>
  <c r="ANX15" i="71"/>
  <c r="ANU15" i="71"/>
  <c r="ANL15" i="71"/>
  <c r="AOA15" i="71"/>
  <c r="ANO15" i="71"/>
  <c r="AOD15" i="71"/>
  <c r="ANR15" i="71"/>
  <c r="AM15" i="71"/>
  <c r="AI15" i="71"/>
  <c r="AE15" i="71"/>
  <c r="DO17" i="111"/>
  <c r="BH17" i="111"/>
  <c r="A17" i="111"/>
  <c r="FV17" i="111"/>
  <c r="DP16" i="111"/>
  <c r="BI16" i="111"/>
  <c r="FW16" i="111"/>
  <c r="B16" i="111"/>
  <c r="AQ15" i="71"/>
  <c r="BD17" i="71"/>
  <c r="BE16" i="71"/>
  <c r="B17" i="71"/>
  <c r="A18" i="71"/>
  <c r="F2" i="54"/>
  <c r="DTV18" i="71" l="1"/>
  <c r="AUR18" i="111"/>
  <c r="BKO18" i="111"/>
  <c r="AWY18" i="111"/>
  <c r="BIH18" i="111"/>
  <c r="BGA18" i="111"/>
  <c r="BBM18" i="111"/>
  <c r="AZF18" i="111"/>
  <c r="BDT18" i="111"/>
  <c r="ASK18" i="111"/>
  <c r="BMV18" i="111"/>
  <c r="AZY16" i="111"/>
  <c r="BAK16" i="111" s="1"/>
  <c r="BAZ16" i="111" s="1"/>
  <c r="BAE16" i="111"/>
  <c r="BAR16" i="111" s="1"/>
  <c r="BAB16" i="111"/>
  <c r="BAN16" i="111" s="1"/>
  <c r="BAH16" i="111"/>
  <c r="BAV16" i="111" s="1"/>
  <c r="AZV16" i="111"/>
  <c r="AZP16" i="111"/>
  <c r="AZS16" i="111"/>
  <c r="BCI16" i="111"/>
  <c r="BCU16" i="111" s="1"/>
  <c r="BCO16" i="111"/>
  <c r="BDC16" i="111" s="1"/>
  <c r="BBZ16" i="111"/>
  <c r="BCC16" i="111"/>
  <c r="BCF16" i="111"/>
  <c r="BCR16" i="111" s="1"/>
  <c r="BDG16" i="111" s="1"/>
  <c r="BBW16" i="111"/>
  <c r="BCL16" i="111"/>
  <c r="BCY16" i="111" s="1"/>
  <c r="BGW16" i="111"/>
  <c r="BHI16" i="111" s="1"/>
  <c r="BHC16" i="111"/>
  <c r="BHQ16" i="111" s="1"/>
  <c r="BGT16" i="111"/>
  <c r="BHF16" i="111" s="1"/>
  <c r="BHU16" i="111" s="1"/>
  <c r="BGZ16" i="111"/>
  <c r="BHM16" i="111" s="1"/>
  <c r="BGK16" i="111"/>
  <c r="BGN16" i="111"/>
  <c r="BGQ16" i="111"/>
  <c r="BJA16" i="111"/>
  <c r="BJM16" i="111" s="1"/>
  <c r="BKB16" i="111" s="1"/>
  <c r="BIR16" i="111"/>
  <c r="BIU16" i="111"/>
  <c r="BJG16" i="111"/>
  <c r="BJT16" i="111" s="1"/>
  <c r="BIX16" i="111"/>
  <c r="BJJ16" i="111"/>
  <c r="BJX16" i="111" s="1"/>
  <c r="BJD16" i="111"/>
  <c r="BJP16" i="111" s="1"/>
  <c r="BLE16" i="111"/>
  <c r="BLH16" i="111"/>
  <c r="BLT16" i="111" s="1"/>
  <c r="BMI16" i="111" s="1"/>
  <c r="BLB16" i="111"/>
  <c r="BKY16" i="111"/>
  <c r="BLN16" i="111"/>
  <c r="BMA16" i="111" s="1"/>
  <c r="BLQ16" i="111"/>
  <c r="BME16" i="111" s="1"/>
  <c r="BLK16" i="111"/>
  <c r="BLW16" i="111" s="1"/>
  <c r="BNL16" i="111"/>
  <c r="BNX16" i="111"/>
  <c r="BOL16" i="111" s="1"/>
  <c r="BNU16" i="111"/>
  <c r="BOH16" i="111" s="1"/>
  <c r="BNR16" i="111"/>
  <c r="BOD16" i="111" s="1"/>
  <c r="BNO16" i="111"/>
  <c r="BOA16" i="111" s="1"/>
  <c r="BOP16" i="111" s="1"/>
  <c r="BNI16" i="111"/>
  <c r="BNF16" i="111"/>
  <c r="AXI16" i="111"/>
  <c r="AXO16" i="111"/>
  <c r="AXX16" i="111"/>
  <c r="AYK16" i="111" s="1"/>
  <c r="AXR16" i="111"/>
  <c r="AYD16" i="111" s="1"/>
  <c r="AYS16" i="111" s="1"/>
  <c r="AXU16" i="111"/>
  <c r="AYG16" i="111" s="1"/>
  <c r="AYA16" i="111"/>
  <c r="AYO16" i="111" s="1"/>
  <c r="AXL16" i="111"/>
  <c r="AVE16" i="111"/>
  <c r="AVQ16" i="111"/>
  <c r="AWD16" i="111" s="1"/>
  <c r="AVK16" i="111"/>
  <c r="AVW16" i="111" s="1"/>
  <c r="AWL16" i="111" s="1"/>
  <c r="AVH16" i="111"/>
  <c r="AVN16" i="111"/>
  <c r="AVZ16" i="111" s="1"/>
  <c r="AVB16" i="111"/>
  <c r="AVT16" i="111"/>
  <c r="AWH16" i="111" s="1"/>
  <c r="DTW17" i="71"/>
  <c r="DUE17" i="71" s="1"/>
  <c r="AUS17" i="111"/>
  <c r="BMW17" i="111"/>
  <c r="AWZ17" i="111"/>
  <c r="BKP17" i="111"/>
  <c r="BGB17" i="111"/>
  <c r="BBN17" i="111"/>
  <c r="BII17" i="111"/>
  <c r="AZG17" i="111"/>
  <c r="BDU17" i="111"/>
  <c r="ASL17" i="111"/>
  <c r="ASU16" i="111"/>
  <c r="ASX16" i="111"/>
  <c r="ATJ16" i="111"/>
  <c r="ATW16" i="111" s="1"/>
  <c r="ATA16" i="111"/>
  <c r="ATM16" i="111"/>
  <c r="AUA16" i="111" s="1"/>
  <c r="ATG16" i="111"/>
  <c r="ATS16" i="111" s="1"/>
  <c r="ATD16" i="111"/>
  <c r="ATP16" i="111" s="1"/>
  <c r="AUE16" i="111" s="1"/>
  <c r="BEM16" i="111"/>
  <c r="BEY16" i="111" s="1"/>
  <c r="BFN16" i="111" s="1"/>
  <c r="BED16" i="111"/>
  <c r="BEG16" i="111"/>
  <c r="BES16" i="111"/>
  <c r="BFF16" i="111" s="1"/>
  <c r="BEV16" i="111"/>
  <c r="BFJ16" i="111" s="1"/>
  <c r="BEP16" i="111"/>
  <c r="BFB16" i="111" s="1"/>
  <c r="BEJ16" i="111"/>
  <c r="DQN16" i="71"/>
  <c r="DRB16" i="71" s="1"/>
  <c r="AWZ3" i="111"/>
  <c r="AZF3" i="111"/>
  <c r="DUH17" i="71"/>
  <c r="DUN17" i="71"/>
  <c r="DUZ17" i="71" s="1"/>
  <c r="DUB17" i="71"/>
  <c r="DUT17" i="71"/>
  <c r="DVH17" i="71" s="1"/>
  <c r="DUQ17" i="71"/>
  <c r="DVD17" i="71" s="1"/>
  <c r="DUK17" i="71"/>
  <c r="DUW17" i="71" s="1"/>
  <c r="DVL17" i="71" s="1"/>
  <c r="DLP16" i="71"/>
  <c r="DPY16" i="71"/>
  <c r="DLY16" i="71"/>
  <c r="DMK16" i="71" s="1"/>
  <c r="DMZ16" i="71" s="1"/>
  <c r="DQH16" i="71"/>
  <c r="DQT16" i="71" s="1"/>
  <c r="DPQ17" i="71"/>
  <c r="DPV17" i="71" s="1"/>
  <c r="DRT17" i="71"/>
  <c r="DSK16" i="71"/>
  <c r="DSW16" i="71" s="1"/>
  <c r="DSN16" i="71"/>
  <c r="DTA16" i="71" s="1"/>
  <c r="DSH16" i="71"/>
  <c r="DST16" i="71" s="1"/>
  <c r="DTI16" i="71" s="1"/>
  <c r="DSE16" i="71"/>
  <c r="DSQ16" i="71"/>
  <c r="DTE16" i="71" s="1"/>
  <c r="DSB16" i="71"/>
  <c r="DRY16" i="71"/>
  <c r="DPP18" i="71"/>
  <c r="DRS18" i="71"/>
  <c r="DPY17" i="71"/>
  <c r="DQK17" i="71"/>
  <c r="DQX17" i="71" s="1"/>
  <c r="DLJ18" i="71"/>
  <c r="DNM18" i="71"/>
  <c r="DLK17" i="71"/>
  <c r="DLS17" i="71" s="1"/>
  <c r="DNN17" i="71"/>
  <c r="DOE16" i="71"/>
  <c r="DOQ16" i="71" s="1"/>
  <c r="DOB16" i="71"/>
  <c r="DON16" i="71" s="1"/>
  <c r="DPC16" i="71" s="1"/>
  <c r="DNY16" i="71"/>
  <c r="DNV16" i="71"/>
  <c r="DNS16" i="71"/>
  <c r="DOK16" i="71"/>
  <c r="DOY16" i="71" s="1"/>
  <c r="DOH16" i="71"/>
  <c r="DOU16" i="71" s="1"/>
  <c r="DDS16" i="71"/>
  <c r="DEF16" i="71" s="1"/>
  <c r="DDV16" i="71"/>
  <c r="DEJ16" i="71" s="1"/>
  <c r="DDD16" i="71"/>
  <c r="DDM16" i="71"/>
  <c r="DDY16" i="71" s="1"/>
  <c r="DEN16" i="71" s="1"/>
  <c r="DHY16" i="71"/>
  <c r="DIL16" i="71" s="1"/>
  <c r="DIB16" i="71"/>
  <c r="DIP16" i="71" s="1"/>
  <c r="CZA16" i="71"/>
  <c r="DHJ16" i="71"/>
  <c r="CZJ16" i="71"/>
  <c r="CZV16" i="71" s="1"/>
  <c r="DHM16" i="71"/>
  <c r="DHP16" i="71"/>
  <c r="DJY16" i="71"/>
  <c r="DKK16" i="71" s="1"/>
  <c r="DJV16" i="71"/>
  <c r="DKH16" i="71" s="1"/>
  <c r="DKW16" i="71" s="1"/>
  <c r="DJS16" i="71"/>
  <c r="DJP16" i="71"/>
  <c r="DJM16" i="71"/>
  <c r="DKE16" i="71"/>
  <c r="DKS16" i="71" s="1"/>
  <c r="DKB16" i="71"/>
  <c r="DKO16" i="71" s="1"/>
  <c r="DHE17" i="71"/>
  <c r="DHP17" i="71" s="1"/>
  <c r="DJH17" i="71"/>
  <c r="DHS16" i="71"/>
  <c r="DIE16" i="71" s="1"/>
  <c r="DIT16" i="71" s="1"/>
  <c r="DHD18" i="71"/>
  <c r="DJG18" i="71"/>
  <c r="DDJ16" i="71"/>
  <c r="DDG16" i="71"/>
  <c r="DFS16" i="71"/>
  <c r="DGE16" i="71" s="1"/>
  <c r="DFP16" i="71"/>
  <c r="DGB16" i="71" s="1"/>
  <c r="DGQ16" i="71" s="1"/>
  <c r="DFM16" i="71"/>
  <c r="DFJ16" i="71"/>
  <c r="DFG16" i="71"/>
  <c r="DFV16" i="71"/>
  <c r="DGI16" i="71" s="1"/>
  <c r="DFY16" i="71"/>
  <c r="DGM16" i="71" s="1"/>
  <c r="CYX16" i="71"/>
  <c r="DCX18" i="71"/>
  <c r="DFA18" i="71"/>
  <c r="DCY17" i="71"/>
  <c r="DDJ17" i="71" s="1"/>
  <c r="DFB17" i="71"/>
  <c r="CVJ16" i="71"/>
  <c r="CVX16" i="71" s="1"/>
  <c r="CZG16" i="71"/>
  <c r="CZS16" i="71" s="1"/>
  <c r="DAH16" i="71" s="1"/>
  <c r="CYS17" i="71"/>
  <c r="CZD17" i="71" s="1"/>
  <c r="DAV17" i="71"/>
  <c r="DBM16" i="71"/>
  <c r="DBY16" i="71" s="1"/>
  <c r="DBJ16" i="71"/>
  <c r="DBV16" i="71" s="1"/>
  <c r="DCK16" i="71" s="1"/>
  <c r="DBG16" i="71"/>
  <c r="DBD16" i="71"/>
  <c r="DBA16" i="71"/>
  <c r="DBP16" i="71"/>
  <c r="DCC16" i="71" s="1"/>
  <c r="DBS16" i="71"/>
  <c r="DCG16" i="71" s="1"/>
  <c r="CYR18" i="71"/>
  <c r="DAU18" i="71"/>
  <c r="CUU16" i="71"/>
  <c r="CUX16" i="71"/>
  <c r="CZM16" i="71"/>
  <c r="CZZ16" i="71" s="1"/>
  <c r="CUR16" i="71"/>
  <c r="CVA16" i="71"/>
  <c r="CVM16" i="71" s="1"/>
  <c r="CWB16" i="71" s="1"/>
  <c r="CZP16" i="71"/>
  <c r="DAD16" i="71" s="1"/>
  <c r="CVD16" i="71"/>
  <c r="CVP16" i="71" s="1"/>
  <c r="CUL18" i="71"/>
  <c r="CWO18" i="71"/>
  <c r="CRA16" i="71"/>
  <c r="CRN16" i="71" s="1"/>
  <c r="CUM17" i="71"/>
  <c r="CVJ17" i="71" s="1"/>
  <c r="CVX17" i="71" s="1"/>
  <c r="CWP17" i="71"/>
  <c r="CQL16" i="71"/>
  <c r="CQO16" i="71"/>
  <c r="CQR16" i="71"/>
  <c r="CQU16" i="71"/>
  <c r="CRG16" i="71" s="1"/>
  <c r="CRV16" i="71" s="1"/>
  <c r="CXG16" i="71"/>
  <c r="CXS16" i="71" s="1"/>
  <c r="CXD16" i="71"/>
  <c r="CXP16" i="71" s="1"/>
  <c r="CYE16" i="71" s="1"/>
  <c r="CXA16" i="71"/>
  <c r="CWX16" i="71"/>
  <c r="CWU16" i="71"/>
  <c r="CXJ16" i="71"/>
  <c r="CXW16" i="71" s="1"/>
  <c r="CXM16" i="71"/>
  <c r="CYA16" i="71" s="1"/>
  <c r="CQX16" i="71"/>
  <c r="CRJ16" i="71" s="1"/>
  <c r="CMU16" i="71"/>
  <c r="CNH16" i="71" s="1"/>
  <c r="CMI16" i="71"/>
  <c r="CMF16" i="71"/>
  <c r="CQF18" i="71"/>
  <c r="CSI18" i="71"/>
  <c r="CQG17" i="71"/>
  <c r="CQR17" i="71" s="1"/>
  <c r="CSJ17" i="71"/>
  <c r="CML16" i="71"/>
  <c r="CTA16" i="71"/>
  <c r="CTM16" i="71" s="1"/>
  <c r="CSX16" i="71"/>
  <c r="CTJ16" i="71" s="1"/>
  <c r="CTY16" i="71" s="1"/>
  <c r="CSU16" i="71"/>
  <c r="CSO16" i="71"/>
  <c r="CTG16" i="71"/>
  <c r="CTU16" i="71" s="1"/>
  <c r="CTD16" i="71"/>
  <c r="CTQ16" i="71" s="1"/>
  <c r="CSR16" i="71"/>
  <c r="CMX16" i="71"/>
  <c r="CNL16" i="71" s="1"/>
  <c r="CLZ18" i="71"/>
  <c r="COC18" i="71"/>
  <c r="CMA17" i="71"/>
  <c r="CMX17" i="71" s="1"/>
  <c r="CNL17" i="71" s="1"/>
  <c r="COD17" i="71"/>
  <c r="CMO16" i="71"/>
  <c r="CNA16" i="71" s="1"/>
  <c r="CNP16" i="71" s="1"/>
  <c r="COU16" i="71"/>
  <c r="CPG16" i="71" s="1"/>
  <c r="COX16" i="71"/>
  <c r="CPK16" i="71" s="1"/>
  <c r="COR16" i="71"/>
  <c r="CPD16" i="71" s="1"/>
  <c r="CPS16" i="71" s="1"/>
  <c r="COO16" i="71"/>
  <c r="COL16" i="71"/>
  <c r="COI16" i="71"/>
  <c r="CPA16" i="71"/>
  <c r="CPO16" i="71" s="1"/>
  <c r="CKO16" i="71"/>
  <c r="CLA16" i="71" s="1"/>
  <c r="CKL16" i="71"/>
  <c r="CKX16" i="71" s="1"/>
  <c r="CLM16" i="71" s="1"/>
  <c r="CKI16" i="71"/>
  <c r="CKU16" i="71"/>
  <c r="CLI16" i="71" s="1"/>
  <c r="CKF16" i="71"/>
  <c r="CKC16" i="71"/>
  <c r="CKR16" i="71"/>
  <c r="CLE16" i="71" s="1"/>
  <c r="CHU17" i="71"/>
  <c r="CIL17" i="71" s="1"/>
  <c r="CIX17" i="71" s="1"/>
  <c r="CJX17" i="71"/>
  <c r="CHT18" i="71"/>
  <c r="CJW18" i="71"/>
  <c r="CIO16" i="71"/>
  <c r="CJB16" i="71" s="1"/>
  <c r="CHZ16" i="71"/>
  <c r="CIC16" i="71"/>
  <c r="CDW16" i="71"/>
  <c r="CIR16" i="71"/>
  <c r="CJF16" i="71" s="1"/>
  <c r="CDZ16" i="71"/>
  <c r="CIF16" i="71"/>
  <c r="CII16" i="71"/>
  <c r="CIU16" i="71" s="1"/>
  <c r="CJJ16" i="71" s="1"/>
  <c r="CIC17" i="71"/>
  <c r="CEI16" i="71"/>
  <c r="CEV16" i="71" s="1"/>
  <c r="CGI16" i="71"/>
  <c r="CGU16" i="71" s="1"/>
  <c r="CGF16" i="71"/>
  <c r="CGR16" i="71" s="1"/>
  <c r="CHG16" i="71" s="1"/>
  <c r="CGC16" i="71"/>
  <c r="CFZ16" i="71"/>
  <c r="CFW16" i="71"/>
  <c r="CGO16" i="71"/>
  <c r="CHC16" i="71" s="1"/>
  <c r="CGL16" i="71"/>
  <c r="CGY16" i="71" s="1"/>
  <c r="CEF16" i="71"/>
  <c r="CER16" i="71" s="1"/>
  <c r="CDN18" i="71"/>
  <c r="CFQ18" i="71"/>
  <c r="CDT16" i="71"/>
  <c r="CDO17" i="71"/>
  <c r="CEF17" i="71" s="1"/>
  <c r="CFR17" i="71"/>
  <c r="CEL16" i="71"/>
  <c r="CEZ16" i="71" s="1"/>
  <c r="TN15" i="71"/>
  <c r="BFH15" i="71"/>
  <c r="CCS15" i="71"/>
  <c r="BNX15" i="71"/>
  <c r="BUK15" i="71"/>
  <c r="HD15" i="111"/>
  <c r="AOR15" i="71"/>
  <c r="IU15" i="71"/>
  <c r="AOJ15" i="71"/>
  <c r="ZW15" i="71"/>
  <c r="HL15" i="111"/>
  <c r="AMG15" i="71"/>
  <c r="CCO15" i="71"/>
  <c r="BNT15" i="71"/>
  <c r="BDE15" i="71"/>
  <c r="LB15" i="71"/>
  <c r="CX15" i="111"/>
  <c r="AKH15" i="71"/>
  <c r="NE15" i="71"/>
  <c r="BBJ15" i="71"/>
  <c r="BSH15" i="71"/>
  <c r="AQU15" i="71"/>
  <c r="ASX15" i="71"/>
  <c r="KT15" i="71"/>
  <c r="VM15" i="71"/>
  <c r="FE15" i="111"/>
  <c r="BBF15" i="71"/>
  <c r="AWV15" i="71"/>
  <c r="VI15" i="71"/>
  <c r="EW15" i="111"/>
  <c r="KX15" i="71"/>
  <c r="AGB15" i="71"/>
  <c r="BBB15" i="71"/>
  <c r="BYM15" i="71"/>
  <c r="AQM15" i="71"/>
  <c r="BJR15" i="71"/>
  <c r="BQE15" i="71"/>
  <c r="AZC15" i="71"/>
  <c r="NA15" i="71"/>
  <c r="GV15" i="71"/>
  <c r="RG15" i="71"/>
  <c r="BHS15" i="71"/>
  <c r="BJV15" i="71"/>
  <c r="RK15" i="71"/>
  <c r="EK15" i="71"/>
  <c r="BFL15" i="71"/>
  <c r="BLY15" i="71"/>
  <c r="AUW15" i="71"/>
  <c r="BOB15" i="71"/>
  <c r="CAL15" i="71"/>
  <c r="BPW15" i="71"/>
  <c r="AKL15" i="71"/>
  <c r="TJ15" i="71"/>
  <c r="PH15" i="71"/>
  <c r="CT15" i="111"/>
  <c r="XP15" i="71"/>
  <c r="AIA15" i="71"/>
  <c r="VQ15" i="71"/>
  <c r="BSD15" i="71"/>
  <c r="BYQ15" i="71"/>
  <c r="BHO15" i="71"/>
  <c r="CAT15" i="71"/>
  <c r="AST15" i="71"/>
  <c r="AZG15" i="71"/>
  <c r="AII15" i="71"/>
  <c r="CP15" i="71"/>
  <c r="BWN15" i="71"/>
  <c r="AVA15" i="71"/>
  <c r="BYI15" i="71"/>
  <c r="AXD15" i="71"/>
  <c r="BJN15" i="71"/>
  <c r="AYY15" i="71"/>
  <c r="HH15" i="111"/>
  <c r="ZS15" i="71"/>
  <c r="ADY15" i="71"/>
  <c r="MW15" i="71"/>
  <c r="CH15" i="71"/>
  <c r="ABR15" i="71"/>
  <c r="AI16" i="71"/>
  <c r="AEC15" i="71"/>
  <c r="AUS15" i="71"/>
  <c r="BDI15" i="71"/>
  <c r="IQ15" i="71"/>
  <c r="AGF15" i="71"/>
  <c r="CL15" i="71"/>
  <c r="AMK15" i="71"/>
  <c r="AQQ15" i="71"/>
  <c r="AE16" i="71"/>
  <c r="ABZ15" i="71"/>
  <c r="OZ15" i="71"/>
  <c r="XL15" i="71"/>
  <c r="GR15" i="71"/>
  <c r="AM15" i="111"/>
  <c r="EO15" i="71"/>
  <c r="AMO15" i="71"/>
  <c r="BUC15" i="71"/>
  <c r="ADU15" i="71"/>
  <c r="ABV15" i="71"/>
  <c r="PD15" i="71"/>
  <c r="CP15" i="111"/>
  <c r="AKD15" i="71"/>
  <c r="GN15" i="71"/>
  <c r="AQ15" i="111"/>
  <c r="RC15" i="71"/>
  <c r="ES15" i="71"/>
  <c r="TF15" i="71"/>
  <c r="BFP15" i="71"/>
  <c r="BRZ15" i="71"/>
  <c r="BHK15" i="71"/>
  <c r="CAP15" i="71"/>
  <c r="ASP15" i="71"/>
  <c r="BQA15" i="71"/>
  <c r="XT15" i="71"/>
  <c r="AIE15" i="71"/>
  <c r="BWF15" i="71"/>
  <c r="BLQ15" i="71"/>
  <c r="BUG15" i="71"/>
  <c r="ZO15" i="71"/>
  <c r="AON15" i="71"/>
  <c r="IY15" i="71"/>
  <c r="AI15" i="111"/>
  <c r="AFX15" i="71"/>
  <c r="BWJ15" i="71"/>
  <c r="CCW15" i="71"/>
  <c r="BLU15" i="71"/>
  <c r="AWZ15" i="71"/>
  <c r="BDM15" i="71"/>
  <c r="JS15" i="111"/>
  <c r="SU15" i="111"/>
  <c r="ZP15" i="111"/>
  <c r="XI15" i="111"/>
  <c r="AKY15" i="111"/>
  <c r="ADZ15" i="111"/>
  <c r="OG15" i="111"/>
  <c r="ABS15" i="111"/>
  <c r="LZ15" i="111"/>
  <c r="XE15" i="111"/>
  <c r="APE15" i="111"/>
  <c r="QN15" i="111"/>
  <c r="ART15" i="111"/>
  <c r="XA15" i="111"/>
  <c r="AIN15" i="111"/>
  <c r="VB15" i="111"/>
  <c r="SM15" i="111"/>
  <c r="APM15" i="111"/>
  <c r="AED15" i="111"/>
  <c r="APJ3" i="71"/>
  <c r="ARL3" i="71"/>
  <c r="ZL15" i="111"/>
  <c r="SQ15" i="111"/>
  <c r="API15" i="111"/>
  <c r="CEO16" i="71"/>
  <c r="CFD16" i="71" s="1"/>
  <c r="ZH15" i="111"/>
  <c r="AGG15" i="111"/>
  <c r="LR15" i="111"/>
  <c r="AKU15" i="111"/>
  <c r="ADV15" i="111"/>
  <c r="CEI17" i="71"/>
  <c r="CDW17" i="71"/>
  <c r="CDT17" i="71"/>
  <c r="CDZ17" i="71"/>
  <c r="CEL17" i="71"/>
  <c r="CEC17" i="71"/>
  <c r="NY15" i="111"/>
  <c r="AGC15" i="111"/>
  <c r="LV15" i="111"/>
  <c r="ABW15" i="111"/>
  <c r="QF15" i="111"/>
  <c r="AMX15" i="111"/>
  <c r="AIJ15" i="111"/>
  <c r="UT15" i="111"/>
  <c r="AKQ15" i="111"/>
  <c r="JK15" i="111"/>
  <c r="ABO15" i="111"/>
  <c r="BZI17" i="71"/>
  <c r="BVC17" i="71"/>
  <c r="BQW17" i="71"/>
  <c r="BMQ17" i="71"/>
  <c r="BIK17" i="71"/>
  <c r="BEE17" i="71"/>
  <c r="AZY17" i="71"/>
  <c r="AVS17" i="71"/>
  <c r="ARM17" i="71"/>
  <c r="BXF17" i="71"/>
  <c r="BOT17" i="71"/>
  <c r="BGH17" i="71"/>
  <c r="AXV17" i="71"/>
  <c r="APJ17" i="71"/>
  <c r="CBL17" i="71"/>
  <c r="BSZ17" i="71"/>
  <c r="BKN17" i="71"/>
  <c r="BCB17" i="71"/>
  <c r="ATP17" i="71"/>
  <c r="BLN15" i="71"/>
  <c r="BMC15" i="71" s="1"/>
  <c r="BYF15" i="71"/>
  <c r="BYU15" i="71" s="1"/>
  <c r="BNQ15" i="71"/>
  <c r="BOF15" i="71" s="1"/>
  <c r="CAI15" i="71"/>
  <c r="CAX15" i="71" s="1"/>
  <c r="AYV15" i="71"/>
  <c r="AZK15" i="71" s="1"/>
  <c r="BAS16" i="71"/>
  <c r="BAG16" i="71"/>
  <c r="BAP16" i="71"/>
  <c r="BAD16" i="71"/>
  <c r="BAM16" i="71"/>
  <c r="BAV16" i="71"/>
  <c r="BAJ16" i="71"/>
  <c r="BRQ16" i="71"/>
  <c r="BRE16" i="71"/>
  <c r="BRN16" i="71"/>
  <c r="BRB16" i="71"/>
  <c r="BRK16" i="71"/>
  <c r="BRT16" i="71"/>
  <c r="BRH16" i="71"/>
  <c r="AYJ16" i="71"/>
  <c r="AYS16" i="71"/>
  <c r="AYG16" i="71"/>
  <c r="AYP16" i="71"/>
  <c r="AYD16" i="71"/>
  <c r="AYM16" i="71"/>
  <c r="AYA16" i="71"/>
  <c r="BPH16" i="71"/>
  <c r="BPQ16" i="71"/>
  <c r="BPE16" i="71"/>
  <c r="BPN16" i="71"/>
  <c r="BPB16" i="71"/>
  <c r="BPK16" i="71"/>
  <c r="BOY16" i="71"/>
  <c r="CCL15" i="71"/>
  <c r="CDA15" i="71" s="1"/>
  <c r="BAY15" i="71"/>
  <c r="BBN15" i="71" s="1"/>
  <c r="BDB15" i="71"/>
  <c r="BDQ15" i="71" s="1"/>
  <c r="BPT15" i="71"/>
  <c r="BQI15" i="71" s="1"/>
  <c r="CAF16" i="71"/>
  <c r="BZT16" i="71"/>
  <c r="CAC16" i="71"/>
  <c r="BZQ16" i="71"/>
  <c r="BZZ16" i="71"/>
  <c r="BZW16" i="71"/>
  <c r="BZN16" i="71"/>
  <c r="BEY16" i="71"/>
  <c r="BEM16" i="71"/>
  <c r="BEV16" i="71"/>
  <c r="BEJ16" i="71"/>
  <c r="BES16" i="71"/>
  <c r="BFB16" i="71"/>
  <c r="BEP16" i="71"/>
  <c r="BVW16" i="71"/>
  <c r="BVK16" i="71"/>
  <c r="BVT16" i="71"/>
  <c r="BVH16" i="71"/>
  <c r="BVQ16" i="71"/>
  <c r="BVZ16" i="71"/>
  <c r="BVN16" i="71"/>
  <c r="BCP16" i="71"/>
  <c r="BCY16" i="71"/>
  <c r="BCM16" i="71"/>
  <c r="BCV16" i="71"/>
  <c r="BCJ16" i="71"/>
  <c r="BCS16" i="71"/>
  <c r="BCG16" i="71"/>
  <c r="BTN16" i="71"/>
  <c r="BTW16" i="71"/>
  <c r="BTK16" i="71"/>
  <c r="BTT16" i="71"/>
  <c r="BTH16" i="71"/>
  <c r="BTQ16" i="71"/>
  <c r="BTE16" i="71"/>
  <c r="BFE15" i="71"/>
  <c r="BFT15" i="71" s="1"/>
  <c r="BRW15" i="71"/>
  <c r="BSL15" i="71" s="1"/>
  <c r="AQJ15" i="71"/>
  <c r="AQY15" i="71" s="1"/>
  <c r="BTZ15" i="71"/>
  <c r="BUO15" i="71" s="1"/>
  <c r="ASM15" i="71"/>
  <c r="ATB15" i="71" s="1"/>
  <c r="ASG16" i="71"/>
  <c r="ARU16" i="71"/>
  <c r="ASD16" i="71"/>
  <c r="ARR16" i="71"/>
  <c r="ASA16" i="71"/>
  <c r="ASJ16" i="71"/>
  <c r="ARX16" i="71"/>
  <c r="BJE16" i="71"/>
  <c r="BIS16" i="71"/>
  <c r="BJB16" i="71"/>
  <c r="BIP16" i="71"/>
  <c r="BIY16" i="71"/>
  <c r="BJH16" i="71"/>
  <c r="BIV16" i="71"/>
  <c r="APX16" i="71"/>
  <c r="AQG16" i="71"/>
  <c r="APU16" i="71"/>
  <c r="AQD16" i="71"/>
  <c r="APR16" i="71"/>
  <c r="AQA16" i="71"/>
  <c r="APO16" i="71"/>
  <c r="BGV16" i="71"/>
  <c r="BHE16" i="71"/>
  <c r="BGS16" i="71"/>
  <c r="BHB16" i="71"/>
  <c r="BGP16" i="71"/>
  <c r="BGY16" i="71"/>
  <c r="BGM16" i="71"/>
  <c r="BXW16" i="71"/>
  <c r="BXK16" i="71"/>
  <c r="BXT16" i="71"/>
  <c r="BXQ16" i="71"/>
  <c r="BXN16" i="71"/>
  <c r="BYC16" i="71"/>
  <c r="BXZ16" i="71"/>
  <c r="BZH18" i="71"/>
  <c r="BVB18" i="71"/>
  <c r="BQV18" i="71"/>
  <c r="BMP18" i="71"/>
  <c r="BIJ18" i="71"/>
  <c r="BED18" i="71"/>
  <c r="AZX18" i="71"/>
  <c r="AVR18" i="71"/>
  <c r="ARL18" i="71"/>
  <c r="BXE18" i="71"/>
  <c r="BOS18" i="71"/>
  <c r="BGG18" i="71"/>
  <c r="AXU18" i="71"/>
  <c r="API18" i="71"/>
  <c r="CBK18" i="71"/>
  <c r="BSY18" i="71"/>
  <c r="BKM18" i="71"/>
  <c r="BCA18" i="71"/>
  <c r="ATO18" i="71"/>
  <c r="BWC15" i="71"/>
  <c r="BWR15" i="71" s="1"/>
  <c r="AUP15" i="71"/>
  <c r="AVE15" i="71" s="1"/>
  <c r="BHH15" i="71"/>
  <c r="BHW15" i="71" s="1"/>
  <c r="AWS15" i="71"/>
  <c r="AXH15" i="71" s="1"/>
  <c r="BJK15" i="71"/>
  <c r="BJZ15" i="71" s="1"/>
  <c r="AWM16" i="71"/>
  <c r="AWA16" i="71"/>
  <c r="AWJ16" i="71"/>
  <c r="AVX16" i="71"/>
  <c r="AWG16" i="71"/>
  <c r="AWP16" i="71"/>
  <c r="AWD16" i="71"/>
  <c r="BNK16" i="71"/>
  <c r="BMY16" i="71"/>
  <c r="BNH16" i="71"/>
  <c r="BMV16" i="71"/>
  <c r="BNE16" i="71"/>
  <c r="BNN16" i="71"/>
  <c r="BNB16" i="71"/>
  <c r="AUD16" i="71"/>
  <c r="AUM16" i="71"/>
  <c r="AUA16" i="71"/>
  <c r="AUJ16" i="71"/>
  <c r="ATX16" i="71"/>
  <c r="AUG16" i="71"/>
  <c r="ATU16" i="71"/>
  <c r="BLB16" i="71"/>
  <c r="BLK16" i="71"/>
  <c r="BKY16" i="71"/>
  <c r="BLH16" i="71"/>
  <c r="BKV16" i="71"/>
  <c r="BLE16" i="71"/>
  <c r="BKS16" i="71"/>
  <c r="CCC16" i="71"/>
  <c r="CBQ16" i="71"/>
  <c r="CBZ16" i="71"/>
  <c r="CCI16" i="71"/>
  <c r="CCF16" i="71"/>
  <c r="CBW16" i="71"/>
  <c r="CBT16" i="71"/>
  <c r="AOP16" i="111"/>
  <c r="APB16" i="111" s="1"/>
  <c r="APQ16" i="111" s="1"/>
  <c r="AOY16" i="111"/>
  <c r="APM16" i="111" s="1"/>
  <c r="AOJ16" i="111"/>
  <c r="AOV16" i="111"/>
  <c r="API16" i="111" s="1"/>
  <c r="AOG16" i="111"/>
  <c r="AOS16" i="111"/>
  <c r="AOM16" i="111"/>
  <c r="ZB16" i="111"/>
  <c r="YJ16" i="111"/>
  <c r="YY16" i="111"/>
  <c r="YS16" i="111"/>
  <c r="ZE16" i="111" s="1"/>
  <c r="ZT16" i="111" s="1"/>
  <c r="YV16" i="111"/>
  <c r="YP16" i="111"/>
  <c r="YM16" i="111"/>
  <c r="ABI16" i="111"/>
  <c r="AAZ16" i="111"/>
  <c r="ABL16" i="111" s="1"/>
  <c r="ACA16" i="111" s="1"/>
  <c r="ABF16" i="111"/>
  <c r="ABS16" i="111" s="1"/>
  <c r="AAQ16" i="111"/>
  <c r="AAW16" i="111"/>
  <c r="AAT16" i="111"/>
  <c r="ABC16" i="111"/>
  <c r="AQE17" i="111"/>
  <c r="AJJ17" i="111"/>
  <c r="ACO17" i="111"/>
  <c r="ANX17" i="111"/>
  <c r="AEV17" i="111"/>
  <c r="AAH17" i="111"/>
  <c r="ALQ17" i="111"/>
  <c r="AHC17" i="111"/>
  <c r="VT17" i="111"/>
  <c r="MR17" i="111"/>
  <c r="TM17" i="111"/>
  <c r="RF17" i="111"/>
  <c r="KK17" i="111"/>
  <c r="YA17" i="111"/>
  <c r="OY17" i="111"/>
  <c r="LL16" i="111"/>
  <c r="LI16" i="111"/>
  <c r="LV16" i="111" s="1"/>
  <c r="KT16" i="111"/>
  <c r="KZ16" i="111"/>
  <c r="LF16" i="111"/>
  <c r="LR16" i="111" s="1"/>
  <c r="LC16" i="111"/>
  <c r="LO16" i="111" s="1"/>
  <c r="MD16" i="111" s="1"/>
  <c r="KW16" i="111"/>
  <c r="NJ16" i="111"/>
  <c r="NV16" i="111" s="1"/>
  <c r="OK16" i="111" s="1"/>
  <c r="NM16" i="111"/>
  <c r="NG16" i="111"/>
  <c r="NS16" i="111"/>
  <c r="OG16" i="111" s="1"/>
  <c r="ND16" i="111"/>
  <c r="NP16" i="111"/>
  <c r="NA16" i="111"/>
  <c r="ARC16" i="111"/>
  <c r="ARF16" i="111"/>
  <c r="ART16" i="111" s="1"/>
  <c r="AQT16" i="111"/>
  <c r="AQN16" i="111"/>
  <c r="AQZ16" i="111"/>
  <c r="AQW16" i="111"/>
  <c r="ARI16" i="111" s="1"/>
  <c r="ARX16" i="111" s="1"/>
  <c r="AQQ16" i="111"/>
  <c r="AFQ16" i="111"/>
  <c r="AFW16" i="111"/>
  <c r="AGK16" i="111" s="1"/>
  <c r="AFT16" i="111"/>
  <c r="AFK16" i="111"/>
  <c r="AFH16" i="111"/>
  <c r="AFE16" i="111"/>
  <c r="AFN16" i="111"/>
  <c r="AFZ16" i="111" s="1"/>
  <c r="AGO16" i="111" s="1"/>
  <c r="ALP18" i="111"/>
  <c r="AQD18" i="111"/>
  <c r="ANW18" i="111"/>
  <c r="AHB18" i="111"/>
  <c r="AEU18" i="111"/>
  <c r="ACN18" i="111"/>
  <c r="AJI18" i="111"/>
  <c r="AAG18" i="111"/>
  <c r="XZ18" i="111"/>
  <c r="TL18" i="111"/>
  <c r="RE18" i="111"/>
  <c r="OX18" i="111"/>
  <c r="MQ18" i="111"/>
  <c r="KJ18" i="111"/>
  <c r="VS18" i="111"/>
  <c r="PW16" i="111"/>
  <c r="PZ16" i="111"/>
  <c r="QN16" i="111" s="1"/>
  <c r="PN16" i="111"/>
  <c r="PH16" i="111"/>
  <c r="PK16" i="111"/>
  <c r="PT16" i="111"/>
  <c r="PQ16" i="111"/>
  <c r="QC16" i="111" s="1"/>
  <c r="QR16" i="111" s="1"/>
  <c r="SD16" i="111"/>
  <c r="SG16" i="111"/>
  <c r="SU16" i="111" s="1"/>
  <c r="RU16" i="111"/>
  <c r="SA16" i="111"/>
  <c r="RX16" i="111"/>
  <c r="SJ16" i="111" s="1"/>
  <c r="SY16" i="111" s="1"/>
  <c r="RO16" i="111"/>
  <c r="RR16" i="111"/>
  <c r="ADP16" i="111"/>
  <c r="ACX16" i="111"/>
  <c r="ADG16" i="111"/>
  <c r="ADS16" i="111" s="1"/>
  <c r="AEH16" i="111" s="1"/>
  <c r="ADJ16" i="111"/>
  <c r="ADA16" i="111"/>
  <c r="ADD16" i="111"/>
  <c r="ADM16" i="111"/>
  <c r="ADZ16" i="111" s="1"/>
  <c r="AKH16" i="111"/>
  <c r="AKU16" i="111" s="1"/>
  <c r="AJY16" i="111"/>
  <c r="AKK16" i="111"/>
  <c r="AKE16" i="111"/>
  <c r="AJV16" i="111"/>
  <c r="AKB16" i="111"/>
  <c r="AKN16" i="111" s="1"/>
  <c r="ALC16" i="111" s="1"/>
  <c r="AJS16" i="111"/>
  <c r="UN16" i="111"/>
  <c r="UH16" i="111"/>
  <c r="UK16" i="111"/>
  <c r="UX16" i="111" s="1"/>
  <c r="UB16" i="111"/>
  <c r="UE16" i="111"/>
  <c r="UQ16" i="111" s="1"/>
  <c r="VF16" i="111" s="1"/>
  <c r="TY16" i="111"/>
  <c r="TV16" i="111"/>
  <c r="WO16" i="111"/>
  <c r="WF16" i="111"/>
  <c r="WI16" i="111"/>
  <c r="WL16" i="111"/>
  <c r="WX16" i="111" s="1"/>
  <c r="XM16" i="111" s="1"/>
  <c r="WR16" i="111"/>
  <c r="XE16" i="111" s="1"/>
  <c r="WU16" i="111"/>
  <c r="XI16" i="111" s="1"/>
  <c r="WC16" i="111"/>
  <c r="AHU16" i="111"/>
  <c r="AIG16" i="111" s="1"/>
  <c r="AIV16" i="111" s="1"/>
  <c r="AHL16" i="111"/>
  <c r="AIA16" i="111"/>
  <c r="AHX16" i="111"/>
  <c r="AIJ16" i="111" s="1"/>
  <c r="AHO16" i="111"/>
  <c r="AID16" i="111"/>
  <c r="AIR16" i="111" s="1"/>
  <c r="AHR16" i="111"/>
  <c r="AMI16" i="111"/>
  <c r="AMU16" i="111" s="1"/>
  <c r="ANJ16" i="111" s="1"/>
  <c r="ALZ16" i="111"/>
  <c r="AMR16" i="111"/>
  <c r="ANF16" i="111" s="1"/>
  <c r="AML16" i="111"/>
  <c r="AMF16" i="111"/>
  <c r="AMC16" i="111"/>
  <c r="AMO16" i="111"/>
  <c r="ABO15" i="71"/>
  <c r="ACD15" i="71" s="1"/>
  <c r="ADI16" i="71"/>
  <c r="ADL16" i="71"/>
  <c r="ADC16" i="71"/>
  <c r="ACZ16" i="71"/>
  <c r="ADO16" i="71"/>
  <c r="ACW16" i="71"/>
  <c r="ADF16" i="71"/>
  <c r="ABF16" i="71"/>
  <c r="ABI16" i="71"/>
  <c r="AAW16" i="71"/>
  <c r="AAZ16" i="71"/>
  <c r="AAT16" i="71"/>
  <c r="ABL16" i="71"/>
  <c r="ABC16" i="71"/>
  <c r="AJU16" i="71"/>
  <c r="AJL16" i="71"/>
  <c r="AJX16" i="71"/>
  <c r="AJR16" i="71"/>
  <c r="AJO16" i="71"/>
  <c r="AJF16" i="71"/>
  <c r="AJI16" i="71"/>
  <c r="GK15" i="71"/>
  <c r="GZ15" i="71" s="1"/>
  <c r="TC15" i="71"/>
  <c r="TR15" i="71" s="1"/>
  <c r="GU16" i="111"/>
  <c r="GI16" i="111"/>
  <c r="GR16" i="111"/>
  <c r="GO16" i="111"/>
  <c r="HA16" i="111" s="1"/>
  <c r="GL16" i="111"/>
  <c r="GX16" i="111"/>
  <c r="GF16" i="111"/>
  <c r="AOG15" i="71"/>
  <c r="AOV15" i="71" s="1"/>
  <c r="OW15" i="71"/>
  <c r="PL15" i="71" s="1"/>
  <c r="IC18" i="111"/>
  <c r="ALC18" i="71"/>
  <c r="AGW18" i="71"/>
  <c r="ANF18" i="71"/>
  <c r="AIZ18" i="71"/>
  <c r="ACQ18" i="71"/>
  <c r="AAN18" i="71"/>
  <c r="AET18" i="71"/>
  <c r="LS18" i="71"/>
  <c r="JP18" i="71"/>
  <c r="NV18" i="71"/>
  <c r="UE18" i="71"/>
  <c r="FJ18" i="71"/>
  <c r="SB18" i="71"/>
  <c r="YK18" i="71"/>
  <c r="HM18" i="71"/>
  <c r="PY18" i="71"/>
  <c r="WH18" i="71"/>
  <c r="DG18" i="71"/>
  <c r="CD16" i="111"/>
  <c r="BR16" i="111"/>
  <c r="CA16" i="111"/>
  <c r="CM16" i="111" s="1"/>
  <c r="CJ16" i="111"/>
  <c r="BX16" i="111"/>
  <c r="BU16" i="111"/>
  <c r="CG16" i="111"/>
  <c r="EE16" i="71"/>
  <c r="DM16" i="71"/>
  <c r="DP16" i="71"/>
  <c r="DV16" i="71"/>
  <c r="DY16" i="71"/>
  <c r="EB16" i="71"/>
  <c r="DS16" i="71"/>
  <c r="QN16" i="71"/>
  <c r="QH16" i="71"/>
  <c r="QE16" i="71"/>
  <c r="QT16" i="71"/>
  <c r="QQ16" i="71"/>
  <c r="QK16" i="71"/>
  <c r="QW16" i="71"/>
  <c r="KE16" i="71"/>
  <c r="KK16" i="71"/>
  <c r="JV16" i="71"/>
  <c r="KH16" i="71"/>
  <c r="KB16" i="71"/>
  <c r="KN16" i="71"/>
  <c r="JY16" i="71"/>
  <c r="AFL16" i="71"/>
  <c r="AFC16" i="71"/>
  <c r="AFR16" i="71"/>
  <c r="AFO16" i="71"/>
  <c r="AFF16" i="71"/>
  <c r="AEZ16" i="71"/>
  <c r="AFI16" i="71"/>
  <c r="ANX16" i="71"/>
  <c r="AOD16" i="71"/>
  <c r="AOA16" i="71"/>
  <c r="ANR16" i="71"/>
  <c r="ANO16" i="71"/>
  <c r="ANL16" i="71"/>
  <c r="ANU16" i="71"/>
  <c r="AKA15" i="71"/>
  <c r="AKP15" i="71" s="1"/>
  <c r="XI15" i="71"/>
  <c r="XX15" i="71" s="1"/>
  <c r="IN15" i="71"/>
  <c r="JC15" i="71" s="1"/>
  <c r="AHX15" i="71"/>
  <c r="AIM15" i="71" s="1"/>
  <c r="AFU15" i="71"/>
  <c r="AGJ15" i="71" s="1"/>
  <c r="ID17" i="111"/>
  <c r="AJA17" i="71"/>
  <c r="ANG17" i="71"/>
  <c r="AGX17" i="71"/>
  <c r="ACR17" i="71"/>
  <c r="ALD17" i="71"/>
  <c r="AAO17" i="71"/>
  <c r="AEU17" i="71"/>
  <c r="WI17" i="71"/>
  <c r="SC17" i="71"/>
  <c r="PZ17" i="71"/>
  <c r="NW17" i="71"/>
  <c r="JQ17" i="71"/>
  <c r="YL17" i="71"/>
  <c r="UF17" i="71"/>
  <c r="DH17" i="71"/>
  <c r="S17" i="71"/>
  <c r="G17" i="71"/>
  <c r="LT17" i="71"/>
  <c r="FK17" i="71"/>
  <c r="P17" i="71"/>
  <c r="AB17" i="71" s="1"/>
  <c r="J17" i="71"/>
  <c r="HN17" i="71"/>
  <c r="Y17" i="71"/>
  <c r="V17" i="71"/>
  <c r="M17" i="71"/>
  <c r="EQ16" i="111"/>
  <c r="EE16" i="111"/>
  <c r="EN16" i="111"/>
  <c r="EB16" i="111"/>
  <c r="EK16" i="111"/>
  <c r="EH16" i="111"/>
  <c r="ET16" i="111" s="1"/>
  <c r="DY16" i="111"/>
  <c r="IB16" i="71"/>
  <c r="HY16" i="71"/>
  <c r="HS16" i="71"/>
  <c r="IK16" i="71"/>
  <c r="HV16" i="71"/>
  <c r="IH16" i="71"/>
  <c r="IE16" i="71"/>
  <c r="GE16" i="71"/>
  <c r="FV16" i="71"/>
  <c r="GH16" i="71"/>
  <c r="FY16" i="71"/>
  <c r="FP16" i="71"/>
  <c r="GB16" i="71"/>
  <c r="FS16" i="71"/>
  <c r="UZ16" i="71"/>
  <c r="VC16" i="71"/>
  <c r="UQ16" i="71"/>
  <c r="UW16" i="71"/>
  <c r="UT16" i="71"/>
  <c r="UN16" i="71"/>
  <c r="UK16" i="71"/>
  <c r="SW16" i="71"/>
  <c r="SZ16" i="71"/>
  <c r="SN16" i="71"/>
  <c r="SQ16" i="71"/>
  <c r="ST16" i="71"/>
  <c r="SH16" i="71"/>
  <c r="SK16" i="71"/>
  <c r="ALX16" i="71"/>
  <c r="AMA16" i="71"/>
  <c r="ALO16" i="71"/>
  <c r="ALU16" i="71"/>
  <c r="ALL16" i="71"/>
  <c r="ALR16" i="71"/>
  <c r="ALI16" i="71"/>
  <c r="IY16" i="111"/>
  <c r="IM16" i="111"/>
  <c r="IV16" i="111"/>
  <c r="JH16" i="111" s="1"/>
  <c r="JW16" i="111" s="1"/>
  <c r="JB16" i="111"/>
  <c r="JO16" i="111" s="1"/>
  <c r="IP16" i="111"/>
  <c r="JE16" i="111"/>
  <c r="IS16" i="111"/>
  <c r="MT15" i="71"/>
  <c r="NI15" i="71" s="1"/>
  <c r="QZ15" i="71"/>
  <c r="RO15" i="71" s="1"/>
  <c r="VF15" i="71"/>
  <c r="VU15" i="71" s="1"/>
  <c r="AMD15" i="71"/>
  <c r="AMS15" i="71" s="1"/>
  <c r="CB16" i="71"/>
  <c r="BP16" i="71"/>
  <c r="BY16" i="71"/>
  <c r="BM16" i="71"/>
  <c r="BJ16" i="71"/>
  <c r="BV16" i="71"/>
  <c r="BS16" i="71"/>
  <c r="CE16" i="71" s="1"/>
  <c r="Z16" i="111"/>
  <c r="N16" i="111"/>
  <c r="W16" i="111"/>
  <c r="K16" i="111"/>
  <c r="T16" i="111"/>
  <c r="AF16" i="111" s="1"/>
  <c r="AC16" i="111"/>
  <c r="Q16" i="111"/>
  <c r="ZL15" i="71"/>
  <c r="AAA15" i="71" s="1"/>
  <c r="KQ15" i="71"/>
  <c r="LF15" i="71" s="1"/>
  <c r="OK16" i="71"/>
  <c r="ON16" i="71"/>
  <c r="OE16" i="71"/>
  <c r="OB16" i="71"/>
  <c r="OQ16" i="71"/>
  <c r="OH16" i="71"/>
  <c r="OT16" i="71"/>
  <c r="MN16" i="71"/>
  <c r="MQ16" i="71"/>
  <c r="ME16" i="71"/>
  <c r="MB16" i="71"/>
  <c r="MH16" i="71"/>
  <c r="LY16" i="71"/>
  <c r="MK16" i="71"/>
  <c r="ZF16" i="71"/>
  <c r="ZI16" i="71"/>
  <c r="YW16" i="71"/>
  <c r="YQ16" i="71"/>
  <c r="YZ16" i="71"/>
  <c r="ZC16" i="71"/>
  <c r="YT16" i="71"/>
  <c r="WW16" i="71"/>
  <c r="WZ16" i="71"/>
  <c r="WT16" i="71"/>
  <c r="XF16" i="71"/>
  <c r="WQ16" i="71"/>
  <c r="XC16" i="71"/>
  <c r="WN16" i="71"/>
  <c r="AHL16" i="71"/>
  <c r="AHC16" i="71"/>
  <c r="AHR16" i="71"/>
  <c r="AHO16" i="71"/>
  <c r="AHF16" i="71"/>
  <c r="AHU16" i="71"/>
  <c r="AHI16" i="71"/>
  <c r="ADR15" i="71"/>
  <c r="AEG15" i="71" s="1"/>
  <c r="EH15" i="71"/>
  <c r="EW15" i="71" s="1"/>
  <c r="AM16" i="71"/>
  <c r="CT15" i="71"/>
  <c r="FI15" i="111"/>
  <c r="DO18" i="111"/>
  <c r="FV18" i="111"/>
  <c r="BH18" i="111"/>
  <c r="A18" i="111"/>
  <c r="DB15" i="111"/>
  <c r="FW17" i="111"/>
  <c r="B17" i="111"/>
  <c r="DP17" i="111"/>
  <c r="BI17" i="111"/>
  <c r="HP15" i="111"/>
  <c r="BE17" i="71"/>
  <c r="AF15" i="111"/>
  <c r="AU15" i="111" s="1"/>
  <c r="BD18" i="71"/>
  <c r="AQ16" i="71"/>
  <c r="B18" i="71"/>
  <c r="A19" i="71"/>
  <c r="N56" i="16"/>
  <c r="I56" i="16"/>
  <c r="N55" i="16"/>
  <c r="I55" i="16"/>
  <c r="N54" i="16"/>
  <c r="I54" i="16"/>
  <c r="N53" i="16"/>
  <c r="I53" i="16"/>
  <c r="N52" i="16"/>
  <c r="I52" i="16"/>
  <c r="N51" i="16"/>
  <c r="I51" i="16"/>
  <c r="DQB17" i="71" l="1"/>
  <c r="DQE17" i="71"/>
  <c r="DQQ17" i="71" s="1"/>
  <c r="DRF17" i="71" s="1"/>
  <c r="BEG17" i="111"/>
  <c r="BEP17" i="111"/>
  <c r="BFB17" i="111" s="1"/>
  <c r="BES17" i="111"/>
  <c r="BFF17" i="111" s="1"/>
  <c r="BEJ17" i="111"/>
  <c r="BEM17" i="111"/>
  <c r="BEY17" i="111" s="1"/>
  <c r="BFN17" i="111" s="1"/>
  <c r="BED17" i="111"/>
  <c r="BEV17" i="111"/>
  <c r="BFJ17" i="111" s="1"/>
  <c r="BIU17" i="111"/>
  <c r="BJG17" i="111"/>
  <c r="BJT17" i="111" s="1"/>
  <c r="BJD17" i="111"/>
  <c r="BJP17" i="111" s="1"/>
  <c r="BIX17" i="111"/>
  <c r="BJA17" i="111"/>
  <c r="BJM17" i="111" s="1"/>
  <c r="BKB17" i="111" s="1"/>
  <c r="BJJ17" i="111"/>
  <c r="BJX17" i="111" s="1"/>
  <c r="BIR17" i="111"/>
  <c r="BCC17" i="111"/>
  <c r="BCI17" i="111"/>
  <c r="BCU17" i="111" s="1"/>
  <c r="BCL17" i="111"/>
  <c r="BCY17" i="111" s="1"/>
  <c r="BBW17" i="111"/>
  <c r="BCO17" i="111"/>
  <c r="BDC17" i="111" s="1"/>
  <c r="BBZ17" i="111"/>
  <c r="BCF17" i="111"/>
  <c r="BCR17" i="111" s="1"/>
  <c r="BDG17" i="111" s="1"/>
  <c r="DTW18" i="71"/>
  <c r="DUB18" i="71" s="1"/>
  <c r="BKP18" i="111"/>
  <c r="AWZ18" i="111"/>
  <c r="BII18" i="111"/>
  <c r="BGB18" i="111"/>
  <c r="BBN18" i="111"/>
  <c r="AZG18" i="111"/>
  <c r="BDU18" i="111"/>
  <c r="ASL18" i="111"/>
  <c r="BMW18" i="111"/>
  <c r="AUS18" i="111"/>
  <c r="BGQ17" i="111"/>
  <c r="BGZ17" i="111"/>
  <c r="BHM17" i="111" s="1"/>
  <c r="BGN17" i="111"/>
  <c r="BGK17" i="111"/>
  <c r="BGT17" i="111"/>
  <c r="BHF17" i="111" s="1"/>
  <c r="BHU17" i="111" s="1"/>
  <c r="BHC17" i="111"/>
  <c r="BHQ17" i="111" s="1"/>
  <c r="BGW17" i="111"/>
  <c r="BHI17" i="111" s="1"/>
  <c r="BKY17" i="111"/>
  <c r="BLK17" i="111"/>
  <c r="BLW17" i="111" s="1"/>
  <c r="BLB17" i="111"/>
  <c r="BLQ17" i="111"/>
  <c r="BME17" i="111" s="1"/>
  <c r="BLN17" i="111"/>
  <c r="BMA17" i="111" s="1"/>
  <c r="BLE17" i="111"/>
  <c r="BLH17" i="111"/>
  <c r="BLT17" i="111" s="1"/>
  <c r="BMI17" i="111" s="1"/>
  <c r="AXX17" i="111"/>
  <c r="AYK17" i="111" s="1"/>
  <c r="AXR17" i="111"/>
  <c r="AYD17" i="111" s="1"/>
  <c r="AYS17" i="111" s="1"/>
  <c r="AYA17" i="111"/>
  <c r="AYO17" i="111" s="1"/>
  <c r="AXO17" i="111"/>
  <c r="AXU17" i="111"/>
  <c r="AYG17" i="111" s="1"/>
  <c r="AXL17" i="111"/>
  <c r="AXI17" i="111"/>
  <c r="BNL17" i="111"/>
  <c r="BNU17" i="111"/>
  <c r="BOH17" i="111" s="1"/>
  <c r="BNR17" i="111"/>
  <c r="BOD17" i="111" s="1"/>
  <c r="BNI17" i="111"/>
  <c r="BNX17" i="111"/>
  <c r="BOL17" i="111" s="1"/>
  <c r="BNO17" i="111"/>
  <c r="BOA17" i="111" s="1"/>
  <c r="BOP17" i="111" s="1"/>
  <c r="BNF17" i="111"/>
  <c r="AZS17" i="111"/>
  <c r="AZV17" i="111"/>
  <c r="AZY17" i="111"/>
  <c r="BAK17" i="111" s="1"/>
  <c r="BAZ17" i="111" s="1"/>
  <c r="BAE17" i="111"/>
  <c r="BAR17" i="111" s="1"/>
  <c r="BAH17" i="111"/>
  <c r="BAV17" i="111" s="1"/>
  <c r="BAB17" i="111"/>
  <c r="BAN17" i="111" s="1"/>
  <c r="AZP17" i="111"/>
  <c r="AVT17" i="111"/>
  <c r="AWH17" i="111" s="1"/>
  <c r="AVK17" i="111"/>
  <c r="AVW17" i="111" s="1"/>
  <c r="AWL17" i="111" s="1"/>
  <c r="AVH17" i="111"/>
  <c r="AVB17" i="111"/>
  <c r="AVN17" i="111"/>
  <c r="AVZ17" i="111" s="1"/>
  <c r="AVQ17" i="111"/>
  <c r="AWD17" i="111" s="1"/>
  <c r="AVE17" i="111"/>
  <c r="DTV19" i="71"/>
  <c r="BKO19" i="111"/>
  <c r="AWY19" i="111"/>
  <c r="BGA19" i="111"/>
  <c r="BBM19" i="111"/>
  <c r="AZF19" i="111"/>
  <c r="BMV19" i="111"/>
  <c r="BDT19" i="111"/>
  <c r="ASK19" i="111"/>
  <c r="BIH19" i="111"/>
  <c r="AUR19" i="111"/>
  <c r="ATG17" i="111"/>
  <c r="ATS17" i="111" s="1"/>
  <c r="ASX17" i="111"/>
  <c r="ASU17" i="111"/>
  <c r="ATD17" i="111"/>
  <c r="ATP17" i="111" s="1"/>
  <c r="AUE17" i="111" s="1"/>
  <c r="ATM17" i="111"/>
  <c r="AUA17" i="111" s="1"/>
  <c r="ATJ17" i="111"/>
  <c r="ATW17" i="111" s="1"/>
  <c r="ATA17" i="111"/>
  <c r="AZG3" i="111"/>
  <c r="BBM3" i="111"/>
  <c r="DQH17" i="71"/>
  <c r="DQT17" i="71" s="1"/>
  <c r="DUN18" i="71"/>
  <c r="DUZ18" i="71" s="1"/>
  <c r="DQN17" i="71"/>
  <c r="DRB17" i="71" s="1"/>
  <c r="DPP19" i="71"/>
  <c r="DRS19" i="71"/>
  <c r="DSE17" i="71"/>
  <c r="DSB17" i="71"/>
  <c r="DRY17" i="71"/>
  <c r="DSK17" i="71"/>
  <c r="DSW17" i="71" s="1"/>
  <c r="DSQ17" i="71"/>
  <c r="DTE17" i="71" s="1"/>
  <c r="DSH17" i="71"/>
  <c r="DST17" i="71" s="1"/>
  <c r="DTI17" i="71" s="1"/>
  <c r="DSN17" i="71"/>
  <c r="DTA17" i="71" s="1"/>
  <c r="DPQ18" i="71"/>
  <c r="DPV18" i="71" s="1"/>
  <c r="DRT18" i="71"/>
  <c r="DME17" i="71"/>
  <c r="DMR17" i="71" s="1"/>
  <c r="DLP17" i="71"/>
  <c r="DMH17" i="71"/>
  <c r="DMV17" i="71" s="1"/>
  <c r="DLV17" i="71"/>
  <c r="CZM17" i="71"/>
  <c r="CZZ17" i="71" s="1"/>
  <c r="DHV17" i="71"/>
  <c r="DIH17" i="71" s="1"/>
  <c r="CZP17" i="71"/>
  <c r="DAD17" i="71" s="1"/>
  <c r="DHJ17" i="71"/>
  <c r="DMB17" i="71"/>
  <c r="DMN17" i="71" s="1"/>
  <c r="DHM17" i="71"/>
  <c r="DLY17" i="71"/>
  <c r="DMK17" i="71" s="1"/>
  <c r="DMZ17" i="71" s="1"/>
  <c r="DLK18" i="71"/>
  <c r="DLP18" i="71" s="1"/>
  <c r="DNN18" i="71"/>
  <c r="DHY17" i="71"/>
  <c r="DIL17" i="71" s="1"/>
  <c r="DNY17" i="71"/>
  <c r="DNV17" i="71"/>
  <c r="DNS17" i="71"/>
  <c r="DOE17" i="71"/>
  <c r="DOQ17" i="71" s="1"/>
  <c r="DOK17" i="71"/>
  <c r="DOY17" i="71" s="1"/>
  <c r="DOH17" i="71"/>
  <c r="DOU17" i="71" s="1"/>
  <c r="DOB17" i="71"/>
  <c r="DON17" i="71" s="1"/>
  <c r="DPC17" i="71" s="1"/>
  <c r="DLJ19" i="71"/>
  <c r="DNM19" i="71"/>
  <c r="DDD17" i="71"/>
  <c r="CZG17" i="71"/>
  <c r="CZS17" i="71" s="1"/>
  <c r="DAH17" i="71" s="1"/>
  <c r="CZA17" i="71"/>
  <c r="DHS17" i="71"/>
  <c r="DIE17" i="71" s="1"/>
  <c r="DIT17" i="71" s="1"/>
  <c r="DJS17" i="71"/>
  <c r="DJP17" i="71"/>
  <c r="DJM17" i="71"/>
  <c r="DJY17" i="71"/>
  <c r="DKK17" i="71" s="1"/>
  <c r="DKE17" i="71"/>
  <c r="DKS17" i="71" s="1"/>
  <c r="DKB17" i="71"/>
  <c r="DKO17" i="71" s="1"/>
  <c r="DJV17" i="71"/>
  <c r="DKH17" i="71" s="1"/>
  <c r="DKW17" i="71" s="1"/>
  <c r="DIB17" i="71"/>
  <c r="DIP17" i="71" s="1"/>
  <c r="DHD19" i="71"/>
  <c r="DJG19" i="71"/>
  <c r="DDM17" i="71"/>
  <c r="DDY17" i="71" s="1"/>
  <c r="DEN17" i="71" s="1"/>
  <c r="DHE18" i="71"/>
  <c r="DHJ18" i="71" s="1"/>
  <c r="DJH18" i="71"/>
  <c r="DDP17" i="71"/>
  <c r="DEB17" i="71" s="1"/>
  <c r="CZJ17" i="71"/>
  <c r="CZV17" i="71" s="1"/>
  <c r="DDS17" i="71"/>
  <c r="DEF17" i="71" s="1"/>
  <c r="CYX17" i="71"/>
  <c r="DDV17" i="71"/>
  <c r="DEJ17" i="71" s="1"/>
  <c r="DDG17" i="71"/>
  <c r="DFM17" i="71"/>
  <c r="DFJ17" i="71"/>
  <c r="DFG17" i="71"/>
  <c r="DFV17" i="71"/>
  <c r="DGI17" i="71" s="1"/>
  <c r="DFS17" i="71"/>
  <c r="DGE17" i="71" s="1"/>
  <c r="DFY17" i="71"/>
  <c r="DGM17" i="71" s="1"/>
  <c r="DFP17" i="71"/>
  <c r="DGB17" i="71" s="1"/>
  <c r="DGQ17" i="71" s="1"/>
  <c r="DCX19" i="71"/>
  <c r="DFA19" i="71"/>
  <c r="DCY18" i="71"/>
  <c r="DDD18" i="71" s="1"/>
  <c r="DFB18" i="71"/>
  <c r="CQU17" i="71"/>
  <c r="CRG17" i="71" s="1"/>
  <c r="CRV17" i="71" s="1"/>
  <c r="CYR19" i="71"/>
  <c r="DAU19" i="71"/>
  <c r="CYS18" i="71"/>
  <c r="CZD18" i="71" s="1"/>
  <c r="DAV18" i="71"/>
  <c r="DBG17" i="71"/>
  <c r="DBD17" i="71"/>
  <c r="DBA17" i="71"/>
  <c r="DBS17" i="71"/>
  <c r="DCG17" i="71" s="1"/>
  <c r="DBP17" i="71"/>
  <c r="DCC17" i="71" s="1"/>
  <c r="DBM17" i="71"/>
  <c r="DBY17" i="71" s="1"/>
  <c r="DBJ17" i="71"/>
  <c r="DBV17" i="71" s="1"/>
  <c r="DCK17" i="71" s="1"/>
  <c r="CRA17" i="71"/>
  <c r="CRN17" i="71" s="1"/>
  <c r="CVD17" i="71"/>
  <c r="CVP17" i="71" s="1"/>
  <c r="CUR17" i="71"/>
  <c r="CUU17" i="71"/>
  <c r="CUX17" i="71"/>
  <c r="CQX17" i="71"/>
  <c r="CRJ17" i="71" s="1"/>
  <c r="CXA17" i="71"/>
  <c r="CWX17" i="71"/>
  <c r="CWU17" i="71"/>
  <c r="CXM17" i="71"/>
  <c r="CYA17" i="71" s="1"/>
  <c r="CXD17" i="71"/>
  <c r="CXP17" i="71" s="1"/>
  <c r="CYE17" i="71" s="1"/>
  <c r="CXJ17" i="71"/>
  <c r="CXW17" i="71" s="1"/>
  <c r="CXG17" i="71"/>
  <c r="CXS17" i="71" s="1"/>
  <c r="CQO17" i="71"/>
  <c r="CUL19" i="71"/>
  <c r="CWO19" i="71"/>
  <c r="CVA17" i="71"/>
  <c r="CVM17" i="71" s="1"/>
  <c r="CWB17" i="71" s="1"/>
  <c r="CUM18" i="71"/>
  <c r="CVD18" i="71" s="1"/>
  <c r="CVP18" i="71" s="1"/>
  <c r="CWP18" i="71"/>
  <c r="CVG17" i="71"/>
  <c r="CVT17" i="71" s="1"/>
  <c r="CMF17" i="71"/>
  <c r="CMI17" i="71"/>
  <c r="CRD17" i="71"/>
  <c r="CRR17" i="71" s="1"/>
  <c r="CMR17" i="71"/>
  <c r="CND17" i="71" s="1"/>
  <c r="CQL17" i="71"/>
  <c r="CQG18" i="71"/>
  <c r="CQO18" i="71" s="1"/>
  <c r="CSJ18" i="71"/>
  <c r="CSU17" i="71"/>
  <c r="CSR17" i="71"/>
  <c r="CSO17" i="71"/>
  <c r="CTG17" i="71"/>
  <c r="CTU17" i="71" s="1"/>
  <c r="CTA17" i="71"/>
  <c r="CTM17" i="71" s="1"/>
  <c r="CTD17" i="71"/>
  <c r="CTQ17" i="71" s="1"/>
  <c r="CSX17" i="71"/>
  <c r="CTJ17" i="71" s="1"/>
  <c r="CTY17" i="71" s="1"/>
  <c r="CQF19" i="71"/>
  <c r="CSI19" i="71"/>
  <c r="CML17" i="71"/>
  <c r="CMO17" i="71"/>
  <c r="CNA17" i="71" s="1"/>
  <c r="CNP17" i="71" s="1"/>
  <c r="CMU17" i="71"/>
  <c r="CNH17" i="71" s="1"/>
  <c r="COO17" i="71"/>
  <c r="COL17" i="71"/>
  <c r="COI17" i="71"/>
  <c r="COR17" i="71"/>
  <c r="CPD17" i="71" s="1"/>
  <c r="CPS17" i="71" s="1"/>
  <c r="CPA17" i="71"/>
  <c r="CPO17" i="71" s="1"/>
  <c r="COU17" i="71"/>
  <c r="CPG17" i="71" s="1"/>
  <c r="COX17" i="71"/>
  <c r="CPK17" i="71" s="1"/>
  <c r="CLZ19" i="71"/>
  <c r="COC19" i="71"/>
  <c r="CMA18" i="71"/>
  <c r="CMF18" i="71" s="1"/>
  <c r="COD18" i="71"/>
  <c r="CHZ17" i="71"/>
  <c r="CIF17" i="71"/>
  <c r="CKI17" i="71"/>
  <c r="CKF17" i="71"/>
  <c r="CKC17" i="71"/>
  <c r="CKR17" i="71"/>
  <c r="CLE17" i="71" s="1"/>
  <c r="CKO17" i="71"/>
  <c r="CLA17" i="71" s="1"/>
  <c r="CKL17" i="71"/>
  <c r="CKX17" i="71" s="1"/>
  <c r="CLM17" i="71" s="1"/>
  <c r="CKU17" i="71"/>
  <c r="CLI17" i="71" s="1"/>
  <c r="CII17" i="71"/>
  <c r="CIU17" i="71" s="1"/>
  <c r="CJJ17" i="71" s="1"/>
  <c r="CIO17" i="71"/>
  <c r="CJB17" i="71" s="1"/>
  <c r="CIR17" i="71"/>
  <c r="CJF17" i="71" s="1"/>
  <c r="CHT19" i="71"/>
  <c r="CJW19" i="71"/>
  <c r="CHU18" i="71"/>
  <c r="CHZ18" i="71" s="1"/>
  <c r="CJX18" i="71"/>
  <c r="CDN19" i="71"/>
  <c r="CFQ19" i="71"/>
  <c r="CGC17" i="71"/>
  <c r="CFZ17" i="71"/>
  <c r="CFW17" i="71"/>
  <c r="CGO17" i="71"/>
  <c r="CHC17" i="71" s="1"/>
  <c r="CGL17" i="71"/>
  <c r="CGY17" i="71" s="1"/>
  <c r="CGI17" i="71"/>
  <c r="CGU17" i="71" s="1"/>
  <c r="CGF17" i="71"/>
  <c r="CGR17" i="71" s="1"/>
  <c r="CHG17" i="71" s="1"/>
  <c r="CDO18" i="71"/>
  <c r="CEC18" i="71" s="1"/>
  <c r="CFR18" i="71"/>
  <c r="HH16" i="111"/>
  <c r="ADU16" i="71"/>
  <c r="ADY16" i="71"/>
  <c r="AII16" i="71"/>
  <c r="XL16" i="71"/>
  <c r="OZ16" i="71"/>
  <c r="AQQ16" i="71"/>
  <c r="ASX16" i="71"/>
  <c r="AZC16" i="71"/>
  <c r="BBJ16" i="71"/>
  <c r="XT16" i="71"/>
  <c r="TF16" i="71"/>
  <c r="BHK16" i="71"/>
  <c r="ASP16" i="71"/>
  <c r="TN16" i="71"/>
  <c r="GN16" i="71"/>
  <c r="AKH16" i="71"/>
  <c r="BLY16" i="71"/>
  <c r="VQ16" i="71"/>
  <c r="HD16" i="111"/>
  <c r="EW16" i="111"/>
  <c r="IU16" i="71"/>
  <c r="AKL16" i="71"/>
  <c r="CEV17" i="71"/>
  <c r="HL16" i="111"/>
  <c r="NA16" i="71"/>
  <c r="IQ16" i="71"/>
  <c r="BHO16" i="71"/>
  <c r="BJV16" i="71"/>
  <c r="AST16" i="71"/>
  <c r="BUK16" i="71"/>
  <c r="CAL16" i="71"/>
  <c r="AZG16" i="71"/>
  <c r="BHS16" i="71"/>
  <c r="AGB16" i="71"/>
  <c r="VI16" i="71"/>
  <c r="BYM16" i="71"/>
  <c r="LB16" i="71"/>
  <c r="AQM16" i="71"/>
  <c r="BJR16" i="71"/>
  <c r="AIE16" i="71"/>
  <c r="AEC16" i="71"/>
  <c r="ZS16" i="71"/>
  <c r="AVA16" i="71"/>
  <c r="BUC16" i="71"/>
  <c r="BFH16" i="71"/>
  <c r="BRZ16" i="71"/>
  <c r="AGF16" i="71"/>
  <c r="EK16" i="71"/>
  <c r="BUG16" i="71"/>
  <c r="BWN16" i="71"/>
  <c r="BFL16" i="71"/>
  <c r="AYY16" i="71"/>
  <c r="BSD16" i="71"/>
  <c r="ABZ16" i="71"/>
  <c r="CT16" i="111"/>
  <c r="CER17" i="71"/>
  <c r="XP16" i="71"/>
  <c r="AMO16" i="71"/>
  <c r="FE16" i="111"/>
  <c r="AKD16" i="71"/>
  <c r="CCS16" i="71"/>
  <c r="AON16" i="71"/>
  <c r="RG16" i="71"/>
  <c r="CCW16" i="71"/>
  <c r="BDE16" i="71"/>
  <c r="BWJ16" i="71"/>
  <c r="CAP16" i="71"/>
  <c r="PD16" i="71"/>
  <c r="AM16" i="111"/>
  <c r="AMG16" i="71"/>
  <c r="KT16" i="71"/>
  <c r="BNT16" i="71"/>
  <c r="BDM16" i="71"/>
  <c r="BQE16" i="71"/>
  <c r="MW16" i="71"/>
  <c r="AMK16" i="71"/>
  <c r="GV16" i="71"/>
  <c r="FA16" i="111"/>
  <c r="AFX16" i="71"/>
  <c r="EO16" i="71"/>
  <c r="AUS16" i="71"/>
  <c r="BNX16" i="71"/>
  <c r="VM16" i="71"/>
  <c r="CH16" i="71"/>
  <c r="RK16" i="71"/>
  <c r="AUW16" i="71"/>
  <c r="AXD16" i="71"/>
  <c r="BJN16" i="71"/>
  <c r="NE16" i="71"/>
  <c r="CL16" i="71"/>
  <c r="CCO16" i="71"/>
  <c r="BWF16" i="71"/>
  <c r="CEZ17" i="71"/>
  <c r="AQ16" i="111"/>
  <c r="CP16" i="71"/>
  <c r="TJ16" i="71"/>
  <c r="AOJ16" i="71"/>
  <c r="RC16" i="71"/>
  <c r="CX16" i="111"/>
  <c r="ABR16" i="71"/>
  <c r="BLQ16" i="71"/>
  <c r="AWV16" i="71"/>
  <c r="BYQ16" i="71"/>
  <c r="KX16" i="71"/>
  <c r="BPW16" i="71"/>
  <c r="BBB16" i="71"/>
  <c r="AIA16" i="71"/>
  <c r="ZO16" i="71"/>
  <c r="PH16" i="71"/>
  <c r="GR16" i="71"/>
  <c r="IY16" i="71"/>
  <c r="AOR16" i="71"/>
  <c r="ABV16" i="71"/>
  <c r="BLU16" i="71"/>
  <c r="BOB16" i="71"/>
  <c r="AWZ16" i="71"/>
  <c r="BYI16" i="71"/>
  <c r="ZW16" i="71"/>
  <c r="AI16" i="111"/>
  <c r="ES16" i="71"/>
  <c r="CP16" i="111"/>
  <c r="AQU16" i="71"/>
  <c r="BDI16" i="71"/>
  <c r="BFP16" i="71"/>
  <c r="CAT16" i="71"/>
  <c r="BQA16" i="71"/>
  <c r="BSH16" i="71"/>
  <c r="BBF16" i="71"/>
  <c r="AIN16" i="111"/>
  <c r="UT16" i="111"/>
  <c r="VB16" i="111"/>
  <c r="ABO16" i="111"/>
  <c r="AKY16" i="111"/>
  <c r="ARL16" i="111"/>
  <c r="ANB16" i="111"/>
  <c r="SQ16" i="111"/>
  <c r="ARP16" i="111"/>
  <c r="ABW16" i="111"/>
  <c r="JK16" i="111"/>
  <c r="ADV16" i="111"/>
  <c r="QF16" i="111"/>
  <c r="OC16" i="111"/>
  <c r="LZ16" i="111"/>
  <c r="AGG16" i="111"/>
  <c r="AED16" i="111"/>
  <c r="ZL16" i="111"/>
  <c r="NY16" i="111"/>
  <c r="QJ16" i="111"/>
  <c r="ZP16" i="111"/>
  <c r="ATO3" i="71"/>
  <c r="ARM3" i="71"/>
  <c r="JS16" i="111"/>
  <c r="SM16" i="111"/>
  <c r="CEO17" i="71"/>
  <c r="CFD17" i="71" s="1"/>
  <c r="AMX16" i="111"/>
  <c r="AKQ16" i="111"/>
  <c r="ZH16" i="111"/>
  <c r="XA16" i="111"/>
  <c r="AGC16" i="111"/>
  <c r="APE16" i="111"/>
  <c r="BNQ16" i="71"/>
  <c r="BOF16" i="71" s="1"/>
  <c r="BYF16" i="71"/>
  <c r="BYU16" i="71" s="1"/>
  <c r="AQJ16" i="71"/>
  <c r="AQY16" i="71" s="1"/>
  <c r="BDB16" i="71"/>
  <c r="BDQ16" i="71" s="1"/>
  <c r="CAI16" i="71"/>
  <c r="CAX16" i="71" s="1"/>
  <c r="BAY16" i="71"/>
  <c r="BBN16" i="71" s="1"/>
  <c r="BTW17" i="71"/>
  <c r="BTK17" i="71"/>
  <c r="BTT17" i="71"/>
  <c r="BTH17" i="71"/>
  <c r="BTQ17" i="71"/>
  <c r="BTN17" i="71"/>
  <c r="BTE17" i="71"/>
  <c r="BHE17" i="71"/>
  <c r="BGS17" i="71"/>
  <c r="BHB17" i="71"/>
  <c r="BGP17" i="71"/>
  <c r="BGM17" i="71"/>
  <c r="BGY17" i="71"/>
  <c r="BGV17" i="71"/>
  <c r="AWJ17" i="71"/>
  <c r="AVX17" i="71"/>
  <c r="AWG17" i="71"/>
  <c r="AWP17" i="71"/>
  <c r="AWM17" i="71"/>
  <c r="AWD17" i="71"/>
  <c r="AWA17" i="71"/>
  <c r="BNH17" i="71"/>
  <c r="BMV17" i="71"/>
  <c r="BNE17" i="71"/>
  <c r="BNN17" i="71"/>
  <c r="BNK17" i="71"/>
  <c r="BNB17" i="71"/>
  <c r="BMY17" i="71"/>
  <c r="CCL16" i="71"/>
  <c r="CDA16" i="71" s="1"/>
  <c r="AUP16" i="71"/>
  <c r="AVE16" i="71" s="1"/>
  <c r="BHH16" i="71"/>
  <c r="BHW16" i="71" s="1"/>
  <c r="BTZ16" i="71"/>
  <c r="BUO16" i="71" s="1"/>
  <c r="BRW16" i="71"/>
  <c r="BSL16" i="71" s="1"/>
  <c r="AUM17" i="71"/>
  <c r="AUA17" i="71"/>
  <c r="AUJ17" i="71"/>
  <c r="ATX17" i="71"/>
  <c r="AUG17" i="71"/>
  <c r="AUD17" i="71"/>
  <c r="ATU17" i="71"/>
  <c r="CCI17" i="71"/>
  <c r="CBW17" i="71"/>
  <c r="CCF17" i="71"/>
  <c r="CBT17" i="71"/>
  <c r="CCC17" i="71"/>
  <c r="CBZ17" i="71"/>
  <c r="CBQ17" i="71"/>
  <c r="BPQ17" i="71"/>
  <c r="BPE17" i="71"/>
  <c r="BPN17" i="71"/>
  <c r="BPB17" i="71"/>
  <c r="BOY17" i="71"/>
  <c r="BPK17" i="71"/>
  <c r="BPH17" i="71"/>
  <c r="BAP17" i="71"/>
  <c r="BAD17" i="71"/>
  <c r="BAM17" i="71"/>
  <c r="BAJ17" i="71"/>
  <c r="BAG17" i="71"/>
  <c r="BAV17" i="71"/>
  <c r="BAS17" i="71"/>
  <c r="BRN17" i="71"/>
  <c r="BRB17" i="71"/>
  <c r="BRK17" i="71"/>
  <c r="BRH17" i="71"/>
  <c r="BRE17" i="71"/>
  <c r="BRT17" i="71"/>
  <c r="BRQ17" i="71"/>
  <c r="CBL18" i="71"/>
  <c r="BXF18" i="71"/>
  <c r="BSZ18" i="71"/>
  <c r="BOT18" i="71"/>
  <c r="BKN18" i="71"/>
  <c r="BGH18" i="71"/>
  <c r="BCB18" i="71"/>
  <c r="AXV18" i="71"/>
  <c r="ATP18" i="71"/>
  <c r="APJ18" i="71"/>
  <c r="BZI18" i="71"/>
  <c r="BQW18" i="71"/>
  <c r="BIK18" i="71"/>
  <c r="AZY18" i="71"/>
  <c r="ARM18" i="71"/>
  <c r="BVC18" i="71"/>
  <c r="BMQ18" i="71"/>
  <c r="BEE18" i="71"/>
  <c r="AVS18" i="71"/>
  <c r="BZH19" i="71"/>
  <c r="BVB19" i="71"/>
  <c r="BQV19" i="71"/>
  <c r="BMP19" i="71"/>
  <c r="BIJ19" i="71"/>
  <c r="BED19" i="71"/>
  <c r="CBK19" i="71"/>
  <c r="BXE19" i="71"/>
  <c r="BSY19" i="71"/>
  <c r="BOS19" i="71"/>
  <c r="BKM19" i="71"/>
  <c r="BGG19" i="71"/>
  <c r="BCA19" i="71"/>
  <c r="AXU19" i="71"/>
  <c r="ATO19" i="71"/>
  <c r="API19" i="71"/>
  <c r="AZX19" i="71"/>
  <c r="ARL19" i="71"/>
  <c r="AVR19" i="71"/>
  <c r="BLN16" i="71"/>
  <c r="BMC16" i="71" s="1"/>
  <c r="ASM16" i="71"/>
  <c r="ATB16" i="71" s="1"/>
  <c r="BFE16" i="71"/>
  <c r="BFT16" i="71" s="1"/>
  <c r="AYV16" i="71"/>
  <c r="AZK16" i="71" s="1"/>
  <c r="BCY17" i="71"/>
  <c r="BCM17" i="71"/>
  <c r="BCV17" i="71"/>
  <c r="BCJ17" i="71"/>
  <c r="BCS17" i="71"/>
  <c r="BCP17" i="71"/>
  <c r="BCG17" i="71"/>
  <c r="AQG17" i="71"/>
  <c r="APU17" i="71"/>
  <c r="AQD17" i="71"/>
  <c r="APR17" i="71"/>
  <c r="APO17" i="71"/>
  <c r="AQA17" i="71"/>
  <c r="APX17" i="71"/>
  <c r="BYC17" i="71"/>
  <c r="BXQ17" i="71"/>
  <c r="BXZ17" i="71"/>
  <c r="BXN17" i="71"/>
  <c r="BXK17" i="71"/>
  <c r="BXW17" i="71"/>
  <c r="BXT17" i="71"/>
  <c r="BEV17" i="71"/>
  <c r="BEJ17" i="71"/>
  <c r="BES17" i="71"/>
  <c r="BFB17" i="71"/>
  <c r="BEY17" i="71"/>
  <c r="BEP17" i="71"/>
  <c r="BEM17" i="71"/>
  <c r="BVT17" i="71"/>
  <c r="BVH17" i="71"/>
  <c r="BVQ17" i="71"/>
  <c r="BVZ17" i="71"/>
  <c r="BVW17" i="71"/>
  <c r="BVN17" i="71"/>
  <c r="BVK17" i="71"/>
  <c r="AWS16" i="71"/>
  <c r="AXH16" i="71" s="1"/>
  <c r="BJK16" i="71"/>
  <c r="BJZ16" i="71" s="1"/>
  <c r="BWC16" i="71"/>
  <c r="BWR16" i="71" s="1"/>
  <c r="BPT16" i="71"/>
  <c r="BQI16" i="71" s="1"/>
  <c r="BLK17" i="71"/>
  <c r="BKY17" i="71"/>
  <c r="BLH17" i="71"/>
  <c r="BKV17" i="71"/>
  <c r="BLE17" i="71"/>
  <c r="BLB17" i="71"/>
  <c r="BKS17" i="71"/>
  <c r="AYS17" i="71"/>
  <c r="AYG17" i="71"/>
  <c r="AYP17" i="71"/>
  <c r="AYD17" i="71"/>
  <c r="AYA17" i="71"/>
  <c r="AYM17" i="71"/>
  <c r="AYJ17" i="71"/>
  <c r="ASD17" i="71"/>
  <c r="ARR17" i="71"/>
  <c r="ASA17" i="71"/>
  <c r="ARX17" i="71"/>
  <c r="ARU17" i="71"/>
  <c r="ASJ17" i="71"/>
  <c r="ASG17" i="71"/>
  <c r="BJB17" i="71"/>
  <c r="BIP17" i="71"/>
  <c r="BIY17" i="71"/>
  <c r="BIV17" i="71"/>
  <c r="BIS17" i="71"/>
  <c r="BJH17" i="71"/>
  <c r="BJE17" i="71"/>
  <c r="BZZ17" i="71"/>
  <c r="BZN17" i="71"/>
  <c r="BZW17" i="71"/>
  <c r="BZT17" i="71"/>
  <c r="BZQ17" i="71"/>
  <c r="CAF17" i="71"/>
  <c r="CAC17" i="71"/>
  <c r="LC17" i="111"/>
  <c r="LO17" i="111" s="1"/>
  <c r="MD17" i="111" s="1"/>
  <c r="LF17" i="111"/>
  <c r="KZ17" i="111"/>
  <c r="KW17" i="111"/>
  <c r="LL17" i="111"/>
  <c r="KT17" i="111"/>
  <c r="LI17" i="111"/>
  <c r="WO17" i="111"/>
  <c r="WU17" i="111"/>
  <c r="WI17" i="111"/>
  <c r="WR17" i="111"/>
  <c r="WF17" i="111"/>
  <c r="WL17" i="111"/>
  <c r="WX17" i="111" s="1"/>
  <c r="XM17" i="111" s="1"/>
  <c r="WC17" i="111"/>
  <c r="AFW17" i="111"/>
  <c r="AGK17" i="111" s="1"/>
  <c r="AFQ17" i="111"/>
  <c r="AGC17" i="111" s="1"/>
  <c r="AFH17" i="111"/>
  <c r="AFN17" i="111"/>
  <c r="AFZ17" i="111" s="1"/>
  <c r="AGO17" i="111" s="1"/>
  <c r="AFT17" i="111"/>
  <c r="AFK17" i="111"/>
  <c r="AFE17" i="111"/>
  <c r="AQW17" i="111"/>
  <c r="ARI17" i="111" s="1"/>
  <c r="ARX17" i="111" s="1"/>
  <c r="ARF17" i="111"/>
  <c r="AQQ17" i="111"/>
  <c r="ARC17" i="111"/>
  <c r="ARP17" i="111" s="1"/>
  <c r="AQN17" i="111"/>
  <c r="AQT17" i="111"/>
  <c r="AQZ17" i="111"/>
  <c r="ARL17" i="111" s="1"/>
  <c r="RX17" i="111"/>
  <c r="SJ17" i="111" s="1"/>
  <c r="SY17" i="111" s="1"/>
  <c r="SG17" i="111"/>
  <c r="SU17" i="111" s="1"/>
  <c r="RR17" i="111"/>
  <c r="RO17" i="111"/>
  <c r="SD17" i="111"/>
  <c r="SA17" i="111"/>
  <c r="RU17" i="111"/>
  <c r="AIA17" i="111"/>
  <c r="AID17" i="111"/>
  <c r="AIR17" i="111" s="1"/>
  <c r="AHR17" i="111"/>
  <c r="AHU17" i="111"/>
  <c r="AIG17" i="111" s="1"/>
  <c r="AIV17" i="111" s="1"/>
  <c r="AHL17" i="111"/>
  <c r="AHO17" i="111"/>
  <c r="AHX17" i="111"/>
  <c r="AOV17" i="111"/>
  <c r="AOY17" i="111"/>
  <c r="AOM17" i="111"/>
  <c r="AOS17" i="111"/>
  <c r="AOJ17" i="111"/>
  <c r="AOP17" i="111"/>
  <c r="APB17" i="111" s="1"/>
  <c r="APQ17" i="111" s="1"/>
  <c r="AOG17" i="111"/>
  <c r="AQD19" i="111"/>
  <c r="ALP19" i="111"/>
  <c r="AEU19" i="111"/>
  <c r="ACN19" i="111"/>
  <c r="ANW19" i="111"/>
  <c r="AJI19" i="111"/>
  <c r="AHB19" i="111"/>
  <c r="XZ19" i="111"/>
  <c r="RE19" i="111"/>
  <c r="TL19" i="111"/>
  <c r="AAG19" i="111"/>
  <c r="OX19" i="111"/>
  <c r="MQ19" i="111"/>
  <c r="VS19" i="111"/>
  <c r="KJ19" i="111"/>
  <c r="AQE18" i="111"/>
  <c r="ANX18" i="111"/>
  <c r="AJJ18" i="111"/>
  <c r="AEV18" i="111"/>
  <c r="ALQ18" i="111"/>
  <c r="ACO18" i="111"/>
  <c r="AAH18" i="111"/>
  <c r="YA18" i="111"/>
  <c r="VT18" i="111"/>
  <c r="MR18" i="111"/>
  <c r="TM18" i="111"/>
  <c r="KK18" i="111"/>
  <c r="AHC18" i="111"/>
  <c r="RF18" i="111"/>
  <c r="OY18" i="111"/>
  <c r="PQ17" i="111"/>
  <c r="QC17" i="111" s="1"/>
  <c r="QR17" i="111" s="1"/>
  <c r="PN17" i="111"/>
  <c r="PZ17" i="111"/>
  <c r="QN17" i="111" s="1"/>
  <c r="PK17" i="111"/>
  <c r="PW17" i="111"/>
  <c r="QJ17" i="111" s="1"/>
  <c r="PH17" i="111"/>
  <c r="PT17" i="111"/>
  <c r="UH17" i="111"/>
  <c r="TY17" i="111"/>
  <c r="UB17" i="111"/>
  <c r="UN17" i="111"/>
  <c r="VB17" i="111" s="1"/>
  <c r="UK17" i="111"/>
  <c r="UE17" i="111"/>
  <c r="UQ17" i="111" s="1"/>
  <c r="VF17" i="111" s="1"/>
  <c r="TV17" i="111"/>
  <c r="AMI17" i="111"/>
  <c r="AMU17" i="111" s="1"/>
  <c r="ANJ17" i="111" s="1"/>
  <c r="AMF17" i="111"/>
  <c r="AMR17" i="111"/>
  <c r="ANF17" i="111" s="1"/>
  <c r="AMC17" i="111"/>
  <c r="AMO17" i="111"/>
  <c r="ALZ17" i="111"/>
  <c r="AML17" i="111"/>
  <c r="ADJ17" i="111"/>
  <c r="ADA17" i="111"/>
  <c r="ADM17" i="111"/>
  <c r="ADP17" i="111"/>
  <c r="ADG17" i="111"/>
  <c r="ADS17" i="111" s="1"/>
  <c r="AEH17" i="111" s="1"/>
  <c r="ACX17" i="111"/>
  <c r="ADD17" i="111"/>
  <c r="YV17" i="111"/>
  <c r="YY17" i="111"/>
  <c r="YP17" i="111"/>
  <c r="YM17" i="111"/>
  <c r="ZB17" i="111"/>
  <c r="ZP17" i="111" s="1"/>
  <c r="YS17" i="111"/>
  <c r="ZE17" i="111" s="1"/>
  <c r="ZT17" i="111" s="1"/>
  <c r="YJ17" i="111"/>
  <c r="NP17" i="111"/>
  <c r="NS17" i="111"/>
  <c r="OG17" i="111" s="1"/>
  <c r="NG17" i="111"/>
  <c r="NM17" i="111"/>
  <c r="ND17" i="111"/>
  <c r="NA17" i="111"/>
  <c r="NJ17" i="111"/>
  <c r="NV17" i="111" s="1"/>
  <c r="OK17" i="111" s="1"/>
  <c r="ABC17" i="111"/>
  <c r="ABF17" i="111"/>
  <c r="ABS17" i="111" s="1"/>
  <c r="AAT17" i="111"/>
  <c r="AAW17" i="111"/>
  <c r="ABI17" i="111"/>
  <c r="ABW17" i="111" s="1"/>
  <c r="AAZ17" i="111"/>
  <c r="ABL17" i="111" s="1"/>
  <c r="ACA17" i="111" s="1"/>
  <c r="AAQ17" i="111"/>
  <c r="AKB17" i="111"/>
  <c r="AKN17" i="111" s="1"/>
  <c r="ALC17" i="111" s="1"/>
  <c r="AKK17" i="111"/>
  <c r="AJV17" i="111"/>
  <c r="AKH17" i="111"/>
  <c r="AKU17" i="111" s="1"/>
  <c r="AJS17" i="111"/>
  <c r="AKE17" i="111"/>
  <c r="AJY17" i="111"/>
  <c r="AQ17" i="71"/>
  <c r="EH17" i="111"/>
  <c r="ET17" i="111" s="1"/>
  <c r="EQ17" i="111"/>
  <c r="EE17" i="111"/>
  <c r="EN17" i="111"/>
  <c r="EB17" i="111"/>
  <c r="EK17" i="111"/>
  <c r="DY17" i="111"/>
  <c r="IN16" i="71"/>
  <c r="JC16" i="71" s="1"/>
  <c r="FY17" i="71"/>
  <c r="FP17" i="71"/>
  <c r="GE17" i="71"/>
  <c r="GB17" i="71"/>
  <c r="FS17" i="71"/>
  <c r="FV17" i="71"/>
  <c r="GH17" i="71"/>
  <c r="DY17" i="71"/>
  <c r="EE17" i="71"/>
  <c r="EB17" i="71"/>
  <c r="DP17" i="71"/>
  <c r="DS17" i="71"/>
  <c r="DV17" i="71"/>
  <c r="DM17" i="71"/>
  <c r="OQ17" i="71"/>
  <c r="OH17" i="71"/>
  <c r="OT17" i="71"/>
  <c r="ON17" i="71"/>
  <c r="OK17" i="71"/>
  <c r="OE17" i="71"/>
  <c r="OB17" i="71"/>
  <c r="AFI17" i="71"/>
  <c r="AEZ17" i="71"/>
  <c r="AFC17" i="71"/>
  <c r="AFR17" i="71"/>
  <c r="AFL17" i="71"/>
  <c r="AFO17" i="71"/>
  <c r="AFF17" i="71"/>
  <c r="AHR17" i="71"/>
  <c r="AHU17" i="71"/>
  <c r="AHI17" i="71"/>
  <c r="AHL17" i="71"/>
  <c r="AHC17" i="71"/>
  <c r="AHO17" i="71"/>
  <c r="AHF17" i="71"/>
  <c r="AOG16" i="71"/>
  <c r="AOV16" i="71" s="1"/>
  <c r="KQ16" i="71"/>
  <c r="LF16" i="71" s="1"/>
  <c r="XI16" i="71"/>
  <c r="XX16" i="71" s="1"/>
  <c r="IC19" i="111"/>
  <c r="ALC19" i="71"/>
  <c r="AIZ19" i="71"/>
  <c r="ANF19" i="71"/>
  <c r="AGW19" i="71"/>
  <c r="AET19" i="71"/>
  <c r="AAN19" i="71"/>
  <c r="NV19" i="71"/>
  <c r="LS19" i="71"/>
  <c r="JP19" i="71"/>
  <c r="YK19" i="71"/>
  <c r="WH19" i="71"/>
  <c r="UE19" i="71"/>
  <c r="PY19" i="71"/>
  <c r="SB19" i="71"/>
  <c r="DG19" i="71"/>
  <c r="FJ19" i="71"/>
  <c r="ACQ19" i="71"/>
  <c r="HM19" i="71"/>
  <c r="AC17" i="111"/>
  <c r="Q17" i="111"/>
  <c r="Z17" i="111"/>
  <c r="AM17" i="111" s="1"/>
  <c r="N17" i="111"/>
  <c r="W17" i="111"/>
  <c r="K17" i="111"/>
  <c r="T17" i="111"/>
  <c r="AF17" i="111" s="1"/>
  <c r="AHX16" i="71"/>
  <c r="AIM16" i="71" s="1"/>
  <c r="OW16" i="71"/>
  <c r="PL16" i="71" s="1"/>
  <c r="IB17" i="71"/>
  <c r="IE17" i="71"/>
  <c r="HS17" i="71"/>
  <c r="HY17" i="71"/>
  <c r="IK17" i="71"/>
  <c r="HV17" i="71"/>
  <c r="IH17" i="71"/>
  <c r="MH17" i="71"/>
  <c r="ME17" i="71"/>
  <c r="MQ17" i="71"/>
  <c r="MB17" i="71"/>
  <c r="MN17" i="71"/>
  <c r="LY17" i="71"/>
  <c r="MK17" i="71"/>
  <c r="UT17" i="71"/>
  <c r="VC17" i="71"/>
  <c r="UN17" i="71"/>
  <c r="UZ17" i="71"/>
  <c r="UK17" i="71"/>
  <c r="UW17" i="71"/>
  <c r="UQ17" i="71"/>
  <c r="QW17" i="71"/>
  <c r="QE17" i="71"/>
  <c r="QN17" i="71"/>
  <c r="QT17" i="71"/>
  <c r="QH17" i="71"/>
  <c r="QK17" i="71"/>
  <c r="QQ17" i="71"/>
  <c r="ABL17" i="71"/>
  <c r="ABF17" i="71"/>
  <c r="ABI17" i="71"/>
  <c r="ABC17" i="71"/>
  <c r="AAZ17" i="71"/>
  <c r="AAT17" i="71"/>
  <c r="AAW17" i="71"/>
  <c r="ANX17" i="71"/>
  <c r="ANU17" i="71"/>
  <c r="ANL17" i="71"/>
  <c r="AOA17" i="71"/>
  <c r="ANO17" i="71"/>
  <c r="AOD17" i="71"/>
  <c r="ANR17" i="71"/>
  <c r="AKA16" i="71"/>
  <c r="AKP16" i="71" s="1"/>
  <c r="ADR16" i="71"/>
  <c r="AEG16" i="71" s="1"/>
  <c r="ID18" i="111"/>
  <c r="ANG18" i="71"/>
  <c r="AJA18" i="71"/>
  <c r="AAO18" i="71"/>
  <c r="AEU18" i="71"/>
  <c r="AGX18" i="71"/>
  <c r="ACR18" i="71"/>
  <c r="NW18" i="71"/>
  <c r="ALD18" i="71"/>
  <c r="YL18" i="71"/>
  <c r="WI18" i="71"/>
  <c r="UF18" i="71"/>
  <c r="SC18" i="71"/>
  <c r="PZ18" i="71"/>
  <c r="JQ18" i="71"/>
  <c r="V18" i="71"/>
  <c r="J18" i="71"/>
  <c r="HN18" i="71"/>
  <c r="S18" i="71"/>
  <c r="G18" i="71"/>
  <c r="FK18" i="71"/>
  <c r="DH18" i="71"/>
  <c r="M18" i="71"/>
  <c r="Y18" i="71"/>
  <c r="P18" i="71"/>
  <c r="AB18" i="71" s="1"/>
  <c r="LT18" i="71"/>
  <c r="BS17" i="71"/>
  <c r="CE17" i="71" s="1"/>
  <c r="CT17" i="71" s="1"/>
  <c r="CB17" i="71"/>
  <c r="BP17" i="71"/>
  <c r="BM17" i="71"/>
  <c r="BJ17" i="71"/>
  <c r="BV17" i="71"/>
  <c r="BY17" i="71"/>
  <c r="GX17" i="111"/>
  <c r="GL17" i="111"/>
  <c r="GO17" i="111"/>
  <c r="HA17" i="111" s="1"/>
  <c r="GI17" i="111"/>
  <c r="GU17" i="111"/>
  <c r="GF17" i="111"/>
  <c r="GR17" i="111"/>
  <c r="MT16" i="71"/>
  <c r="NI16" i="71" s="1"/>
  <c r="VF16" i="71"/>
  <c r="VU16" i="71" s="1"/>
  <c r="GK16" i="71"/>
  <c r="GZ16" i="71" s="1"/>
  <c r="YZ17" i="71"/>
  <c r="ZI17" i="71"/>
  <c r="YT17" i="71"/>
  <c r="ZF17" i="71"/>
  <c r="YQ17" i="71"/>
  <c r="ZC17" i="71"/>
  <c r="YW17" i="71"/>
  <c r="SQ17" i="71"/>
  <c r="SW17" i="71"/>
  <c r="ST17" i="71"/>
  <c r="SK17" i="71"/>
  <c r="SH17" i="71"/>
  <c r="SZ17" i="71"/>
  <c r="SN17" i="71"/>
  <c r="ALR17" i="71"/>
  <c r="ALO17" i="71"/>
  <c r="AMA17" i="71"/>
  <c r="ALL17" i="71"/>
  <c r="ALX17" i="71"/>
  <c r="ALU17" i="71"/>
  <c r="ALI17" i="71"/>
  <c r="AJO17" i="71"/>
  <c r="AJR17" i="71"/>
  <c r="AJL17" i="71"/>
  <c r="AJU17" i="71"/>
  <c r="AJI17" i="71"/>
  <c r="AJF17" i="71"/>
  <c r="AJX17" i="71"/>
  <c r="ABO16" i="71"/>
  <c r="ACD16" i="71" s="1"/>
  <c r="TC16" i="71"/>
  <c r="TR16" i="71" s="1"/>
  <c r="CG17" i="111"/>
  <c r="BU17" i="111"/>
  <c r="CD17" i="111"/>
  <c r="BR17" i="111"/>
  <c r="CA17" i="111"/>
  <c r="CM17" i="111" s="1"/>
  <c r="CJ17" i="111"/>
  <c r="BX17" i="111"/>
  <c r="ZL16" i="71"/>
  <c r="AAA16" i="71" s="1"/>
  <c r="AMD16" i="71"/>
  <c r="AMS16" i="71" s="1"/>
  <c r="KN17" i="71"/>
  <c r="JV17" i="71"/>
  <c r="JY17" i="71"/>
  <c r="KH17" i="71"/>
  <c r="KK17" i="71"/>
  <c r="KE17" i="71"/>
  <c r="KB17" i="71"/>
  <c r="XF17" i="71"/>
  <c r="WQ17" i="71"/>
  <c r="WN17" i="71"/>
  <c r="XC17" i="71"/>
  <c r="WW17" i="71"/>
  <c r="WZ17" i="71"/>
  <c r="WT17" i="71"/>
  <c r="ADO17" i="71"/>
  <c r="ACW17" i="71"/>
  <c r="ACZ17" i="71"/>
  <c r="ADF17" i="71"/>
  <c r="ADI17" i="71"/>
  <c r="ADL17" i="71"/>
  <c r="ADC17" i="71"/>
  <c r="JB17" i="111"/>
  <c r="JO17" i="111" s="1"/>
  <c r="IP17" i="111"/>
  <c r="IY17" i="111"/>
  <c r="JK17" i="111" s="1"/>
  <c r="IM17" i="111"/>
  <c r="JE17" i="111"/>
  <c r="IV17" i="111"/>
  <c r="JH17" i="111" s="1"/>
  <c r="JW17" i="111" s="1"/>
  <c r="IS17" i="111"/>
  <c r="AFU16" i="71"/>
  <c r="AGJ16" i="71" s="1"/>
  <c r="QZ16" i="71"/>
  <c r="RO16" i="71" s="1"/>
  <c r="EH16" i="71"/>
  <c r="EW16" i="71" s="1"/>
  <c r="AI17" i="71"/>
  <c r="AM17" i="71"/>
  <c r="AE17" i="71"/>
  <c r="DO19" i="111"/>
  <c r="BH19" i="111"/>
  <c r="A19" i="111"/>
  <c r="FV19" i="111"/>
  <c r="FI16" i="111"/>
  <c r="CT16" i="71"/>
  <c r="AU16" i="111"/>
  <c r="HP16" i="111"/>
  <c r="B18" i="111"/>
  <c r="FW18" i="111"/>
  <c r="BI18" i="111"/>
  <c r="DP18" i="111"/>
  <c r="DB16" i="111"/>
  <c r="BE18" i="71"/>
  <c r="BD19" i="71"/>
  <c r="B19" i="71"/>
  <c r="A20" i="71"/>
  <c r="AI47" i="16"/>
  <c r="AG47" i="16"/>
  <c r="AD47" i="16"/>
  <c r="AB47" i="16"/>
  <c r="AI46" i="16"/>
  <c r="AG46" i="16"/>
  <c r="AD46" i="16"/>
  <c r="AB46" i="16"/>
  <c r="AI45" i="16"/>
  <c r="AG45" i="16"/>
  <c r="AD45" i="16"/>
  <c r="AB45" i="16"/>
  <c r="AI44" i="16"/>
  <c r="AG44" i="16"/>
  <c r="AD44" i="16"/>
  <c r="AB44" i="16"/>
  <c r="AI43" i="16"/>
  <c r="AG43" i="16"/>
  <c r="AD43" i="16"/>
  <c r="AB43" i="16"/>
  <c r="AI42" i="16"/>
  <c r="AG42" i="16"/>
  <c r="AD42" i="16"/>
  <c r="AB42" i="16"/>
  <c r="AG18" i="16"/>
  <c r="AG16" i="16"/>
  <c r="AB16" i="16"/>
  <c r="AI18" i="16"/>
  <c r="AD18" i="16"/>
  <c r="AB18" i="16"/>
  <c r="AI17" i="16"/>
  <c r="AG17" i="16"/>
  <c r="AD17" i="16"/>
  <c r="AB17" i="16"/>
  <c r="AI16" i="16"/>
  <c r="AD16" i="16"/>
  <c r="AI11" i="16"/>
  <c r="AI10" i="16"/>
  <c r="AI9" i="16"/>
  <c r="AG11" i="16"/>
  <c r="AG10" i="16"/>
  <c r="AG9" i="16"/>
  <c r="AD11" i="16"/>
  <c r="AD10" i="16"/>
  <c r="AD9" i="16"/>
  <c r="AB11" i="16"/>
  <c r="AB10" i="16"/>
  <c r="AB9" i="16"/>
  <c r="DUK18" i="71" l="1"/>
  <c r="DUW18" i="71" s="1"/>
  <c r="DVL18" i="71" s="1"/>
  <c r="DUQ18" i="71"/>
  <c r="DVD18" i="71" s="1"/>
  <c r="DUT18" i="71"/>
  <c r="DVH18" i="71" s="1"/>
  <c r="DUH18" i="71"/>
  <c r="DUE18" i="71"/>
  <c r="AVB18" i="111"/>
  <c r="AVH18" i="111"/>
  <c r="AVE18" i="111"/>
  <c r="AVN18" i="111"/>
  <c r="AVZ18" i="111" s="1"/>
  <c r="AVK18" i="111"/>
  <c r="AVW18" i="111" s="1"/>
  <c r="AWL18" i="111" s="1"/>
  <c r="AVQ18" i="111"/>
  <c r="AWD18" i="111" s="1"/>
  <c r="AVT18" i="111"/>
  <c r="AWH18" i="111" s="1"/>
  <c r="BNF18" i="111"/>
  <c r="BNU18" i="111"/>
  <c r="BOH18" i="111" s="1"/>
  <c r="BNR18" i="111"/>
  <c r="BOD18" i="111" s="1"/>
  <c r="BNL18" i="111"/>
  <c r="BNI18" i="111"/>
  <c r="BNX18" i="111"/>
  <c r="BOL18" i="111" s="1"/>
  <c r="BNO18" i="111"/>
  <c r="BOA18" i="111" s="1"/>
  <c r="BOP18" i="111" s="1"/>
  <c r="ASU18" i="111"/>
  <c r="ATJ18" i="111"/>
  <c r="ATW18" i="111" s="1"/>
  <c r="ATA18" i="111"/>
  <c r="ATM18" i="111"/>
  <c r="AUA18" i="111" s="1"/>
  <c r="ATD18" i="111"/>
  <c r="ATP18" i="111" s="1"/>
  <c r="AUE18" i="111" s="1"/>
  <c r="ATG18" i="111"/>
  <c r="ATS18" i="111" s="1"/>
  <c r="ASX18" i="111"/>
  <c r="DTW19" i="71"/>
  <c r="DUT19" i="71" s="1"/>
  <c r="DVH19" i="71" s="1"/>
  <c r="BGB19" i="111"/>
  <c r="BBN19" i="111"/>
  <c r="AZG19" i="111"/>
  <c r="BMW19" i="111"/>
  <c r="BDU19" i="111"/>
  <c r="ASL19" i="111"/>
  <c r="BKP19" i="111"/>
  <c r="BII19" i="111"/>
  <c r="AUS19" i="111"/>
  <c r="AWZ19" i="111"/>
  <c r="BEV18" i="111"/>
  <c r="BFJ18" i="111" s="1"/>
  <c r="BEP18" i="111"/>
  <c r="BFB18" i="111" s="1"/>
  <c r="BEM18" i="111"/>
  <c r="BEY18" i="111" s="1"/>
  <c r="BFN18" i="111" s="1"/>
  <c r="BES18" i="111"/>
  <c r="BFF18" i="111" s="1"/>
  <c r="BEG18" i="111"/>
  <c r="BED18" i="111"/>
  <c r="BEJ18" i="111"/>
  <c r="DTV20" i="71"/>
  <c r="BBM20" i="111"/>
  <c r="AZF20" i="111"/>
  <c r="BDT20" i="111"/>
  <c r="ASK20" i="111"/>
  <c r="BMV20" i="111"/>
  <c r="BGA20" i="111"/>
  <c r="BIH20" i="111"/>
  <c r="AUR20" i="111"/>
  <c r="BKO20" i="111"/>
  <c r="AWY20" i="111"/>
  <c r="AZY18" i="111"/>
  <c r="BAK18" i="111" s="1"/>
  <c r="BAZ18" i="111" s="1"/>
  <c r="AZV18" i="111"/>
  <c r="BAB18" i="111"/>
  <c r="BAN18" i="111" s="1"/>
  <c r="AZS18" i="111"/>
  <c r="AZP18" i="111"/>
  <c r="BAH18" i="111"/>
  <c r="BAV18" i="111" s="1"/>
  <c r="BAE18" i="111"/>
  <c r="BAR18" i="111" s="1"/>
  <c r="BCO18" i="111"/>
  <c r="BDC18" i="111" s="1"/>
  <c r="BBZ18" i="111"/>
  <c r="BCC18" i="111"/>
  <c r="BBW18" i="111"/>
  <c r="BCI18" i="111"/>
  <c r="BCU18" i="111" s="1"/>
  <c r="BCL18" i="111"/>
  <c r="BCY18" i="111" s="1"/>
  <c r="BCF18" i="111"/>
  <c r="BCR18" i="111" s="1"/>
  <c r="BDG18" i="111" s="1"/>
  <c r="BGK18" i="111"/>
  <c r="BGZ18" i="111"/>
  <c r="BHM18" i="111" s="1"/>
  <c r="BGT18" i="111"/>
  <c r="BHF18" i="111" s="1"/>
  <c r="BHU18" i="111" s="1"/>
  <c r="BGN18" i="111"/>
  <c r="BGQ18" i="111"/>
  <c r="BGW18" i="111"/>
  <c r="BHI18" i="111" s="1"/>
  <c r="BHC18" i="111"/>
  <c r="BHQ18" i="111" s="1"/>
  <c r="BJA18" i="111"/>
  <c r="BJM18" i="111" s="1"/>
  <c r="BKB18" i="111" s="1"/>
  <c r="BJG18" i="111"/>
  <c r="BJT18" i="111" s="1"/>
  <c r="BJJ18" i="111"/>
  <c r="BJX18" i="111" s="1"/>
  <c r="BIU18" i="111"/>
  <c r="BIR18" i="111"/>
  <c r="BIX18" i="111"/>
  <c r="BJD18" i="111"/>
  <c r="BJP18" i="111" s="1"/>
  <c r="AXI18" i="111"/>
  <c r="AXL18" i="111"/>
  <c r="AXX18" i="111"/>
  <c r="AYK18" i="111" s="1"/>
  <c r="AXO18" i="111"/>
  <c r="AXR18" i="111"/>
  <c r="AYD18" i="111" s="1"/>
  <c r="AYS18" i="111" s="1"/>
  <c r="AXU18" i="111"/>
  <c r="AYG18" i="111" s="1"/>
  <c r="AYA18" i="111"/>
  <c r="AYO18" i="111" s="1"/>
  <c r="BLQ18" i="111"/>
  <c r="BME18" i="111" s="1"/>
  <c r="BLK18" i="111"/>
  <c r="BLW18" i="111" s="1"/>
  <c r="BKY18" i="111"/>
  <c r="BLN18" i="111"/>
  <c r="BMA18" i="111" s="1"/>
  <c r="BLH18" i="111"/>
  <c r="BLT18" i="111" s="1"/>
  <c r="BMI18" i="111" s="1"/>
  <c r="BLE18" i="111"/>
  <c r="BLB18" i="111"/>
  <c r="BBN3" i="111"/>
  <c r="BDT3" i="111"/>
  <c r="DUK19" i="71"/>
  <c r="DUW19" i="71" s="1"/>
  <c r="DVL19" i="71" s="1"/>
  <c r="DUH19" i="71"/>
  <c r="DPY18" i="71"/>
  <c r="DQB18" i="71"/>
  <c r="DQE18" i="71"/>
  <c r="DQQ18" i="71" s="1"/>
  <c r="DRF18" i="71" s="1"/>
  <c r="DQH18" i="71"/>
  <c r="DQT18" i="71" s="1"/>
  <c r="DQK18" i="71"/>
  <c r="DQX18" i="71" s="1"/>
  <c r="DQN18" i="71"/>
  <c r="DRB18" i="71" s="1"/>
  <c r="DLS18" i="71"/>
  <c r="DLV18" i="71"/>
  <c r="DPQ19" i="71"/>
  <c r="DQH19" i="71" s="1"/>
  <c r="DQT19" i="71" s="1"/>
  <c r="DRT19" i="71"/>
  <c r="DPP20" i="71"/>
  <c r="DRS20" i="71"/>
  <c r="DRY18" i="71"/>
  <c r="DSQ18" i="71"/>
  <c r="DTE18" i="71" s="1"/>
  <c r="DSN18" i="71"/>
  <c r="DTA18" i="71" s="1"/>
  <c r="DSB18" i="71"/>
  <c r="DSK18" i="71"/>
  <c r="DSW18" i="71" s="1"/>
  <c r="DSH18" i="71"/>
  <c r="DST18" i="71" s="1"/>
  <c r="DTI18" i="71" s="1"/>
  <c r="DSE18" i="71"/>
  <c r="DMB18" i="71"/>
  <c r="DMN18" i="71" s="1"/>
  <c r="DQN19" i="71"/>
  <c r="DRB19" i="71" s="1"/>
  <c r="DQK19" i="71"/>
  <c r="DQX19" i="71" s="1"/>
  <c r="DPY19" i="71"/>
  <c r="DPV19" i="71"/>
  <c r="DLJ20" i="71"/>
  <c r="DNM20" i="71"/>
  <c r="DLY18" i="71"/>
  <c r="DMK18" i="71" s="1"/>
  <c r="DMZ18" i="71" s="1"/>
  <c r="DLK19" i="71"/>
  <c r="DLP19" i="71" s="1"/>
  <c r="DNN19" i="71"/>
  <c r="DME18" i="71"/>
  <c r="DMR18" i="71" s="1"/>
  <c r="DHP18" i="71"/>
  <c r="DMH18" i="71"/>
  <c r="DMV18" i="71" s="1"/>
  <c r="DHS18" i="71"/>
  <c r="DIE18" i="71" s="1"/>
  <c r="DIT18" i="71" s="1"/>
  <c r="DNS18" i="71"/>
  <c r="DNY18" i="71"/>
  <c r="DOK18" i="71"/>
  <c r="DOY18" i="71" s="1"/>
  <c r="DOH18" i="71"/>
  <c r="DOU18" i="71" s="1"/>
  <c r="DOE18" i="71"/>
  <c r="DOQ18" i="71" s="1"/>
  <c r="DOB18" i="71"/>
  <c r="DON18" i="71" s="1"/>
  <c r="DPC18" i="71" s="1"/>
  <c r="DNV18" i="71"/>
  <c r="DME19" i="71"/>
  <c r="DMR19" i="71" s="1"/>
  <c r="DMB19" i="71"/>
  <c r="DMN19" i="71" s="1"/>
  <c r="DLY19" i="71"/>
  <c r="DMK19" i="71" s="1"/>
  <c r="DMZ19" i="71" s="1"/>
  <c r="DLV19" i="71"/>
  <c r="DHY18" i="71"/>
  <c r="DIL18" i="71" s="1"/>
  <c r="CQU18" i="71"/>
  <c r="CRG18" i="71" s="1"/>
  <c r="CRV18" i="71" s="1"/>
  <c r="DHM18" i="71"/>
  <c r="DHV18" i="71"/>
  <c r="DIH18" i="71" s="1"/>
  <c r="DIB18" i="71"/>
  <c r="DIP18" i="71" s="1"/>
  <c r="DHD20" i="71"/>
  <c r="DJG20" i="71"/>
  <c r="CZG18" i="71"/>
  <c r="CZS18" i="71" s="1"/>
  <c r="DAH18" i="71" s="1"/>
  <c r="DHE19" i="71"/>
  <c r="DHM19" i="71" s="1"/>
  <c r="DJH19" i="71"/>
  <c r="CZJ18" i="71"/>
  <c r="CZV18" i="71" s="1"/>
  <c r="DJM18" i="71"/>
  <c r="DJS18" i="71"/>
  <c r="DKE18" i="71"/>
  <c r="DKS18" i="71" s="1"/>
  <c r="DKB18" i="71"/>
  <c r="DKO18" i="71" s="1"/>
  <c r="DJY18" i="71"/>
  <c r="DKK18" i="71" s="1"/>
  <c r="DJV18" i="71"/>
  <c r="DKH18" i="71" s="1"/>
  <c r="DKW18" i="71" s="1"/>
  <c r="DJP18" i="71"/>
  <c r="CQX18" i="71"/>
  <c r="CRJ18" i="71" s="1"/>
  <c r="CZM18" i="71"/>
  <c r="CZZ18" i="71" s="1"/>
  <c r="DIB19" i="71"/>
  <c r="DIP19" i="71" s="1"/>
  <c r="CYX18" i="71"/>
  <c r="DDG18" i="71"/>
  <c r="DDM18" i="71"/>
  <c r="DDY18" i="71" s="1"/>
  <c r="DEN18" i="71" s="1"/>
  <c r="DDJ18" i="71"/>
  <c r="DDP18" i="71"/>
  <c r="DEB18" i="71" s="1"/>
  <c r="DCX20" i="71"/>
  <c r="DFA20" i="71"/>
  <c r="DDS18" i="71"/>
  <c r="DEF18" i="71" s="1"/>
  <c r="DCY19" i="71"/>
  <c r="DDP19" i="71" s="1"/>
  <c r="DEB19" i="71" s="1"/>
  <c r="DFB19" i="71"/>
  <c r="CUX18" i="71"/>
  <c r="DDV18" i="71"/>
  <c r="DEJ18" i="71" s="1"/>
  <c r="CUR18" i="71"/>
  <c r="CZA18" i="71"/>
  <c r="DFG18" i="71"/>
  <c r="DFM18" i="71"/>
  <c r="DFP18" i="71"/>
  <c r="DGB18" i="71" s="1"/>
  <c r="DGQ18" i="71" s="1"/>
  <c r="DFY18" i="71"/>
  <c r="DGM18" i="71" s="1"/>
  <c r="DFV18" i="71"/>
  <c r="DGI18" i="71" s="1"/>
  <c r="DFS18" i="71"/>
  <c r="DGE18" i="71" s="1"/>
  <c r="DFJ18" i="71"/>
  <c r="CRA18" i="71"/>
  <c r="CRN18" i="71" s="1"/>
  <c r="CRD18" i="71"/>
  <c r="CRR18" i="71" s="1"/>
  <c r="CVG18" i="71"/>
  <c r="CVT18" i="71" s="1"/>
  <c r="CVJ18" i="71"/>
  <c r="CVX18" i="71" s="1"/>
  <c r="DBA18" i="71"/>
  <c r="DBS18" i="71"/>
  <c r="DCG18" i="71" s="1"/>
  <c r="DBP18" i="71"/>
  <c r="DCC18" i="71" s="1"/>
  <c r="DBM18" i="71"/>
  <c r="DBY18" i="71" s="1"/>
  <c r="DBJ18" i="71"/>
  <c r="DBV18" i="71" s="1"/>
  <c r="DCK18" i="71" s="1"/>
  <c r="DBD18" i="71"/>
  <c r="DBG18" i="71"/>
  <c r="CYS19" i="71"/>
  <c r="CZP19" i="71" s="1"/>
  <c r="DAD19" i="71" s="1"/>
  <c r="DAV19" i="71"/>
  <c r="CQR18" i="71"/>
  <c r="CZP18" i="71"/>
  <c r="DAD18" i="71" s="1"/>
  <c r="CYR20" i="71"/>
  <c r="DAU20" i="71"/>
  <c r="CQL18" i="71"/>
  <c r="CVA18" i="71"/>
  <c r="CVM18" i="71" s="1"/>
  <c r="CWB18" i="71" s="1"/>
  <c r="CUL20" i="71"/>
  <c r="CWO20" i="71"/>
  <c r="CUM19" i="71"/>
  <c r="CVG19" i="71" s="1"/>
  <c r="CVT19" i="71" s="1"/>
  <c r="CWP19" i="71"/>
  <c r="CUU18" i="71"/>
  <c r="CWU18" i="71"/>
  <c r="CWX18" i="71"/>
  <c r="CXM18" i="71"/>
  <c r="CYA18" i="71" s="1"/>
  <c r="CXJ18" i="71"/>
  <c r="CXW18" i="71" s="1"/>
  <c r="CXG18" i="71"/>
  <c r="CXS18" i="71" s="1"/>
  <c r="CXD18" i="71"/>
  <c r="CXP18" i="71" s="1"/>
  <c r="CYE18" i="71" s="1"/>
  <c r="CXA18" i="71"/>
  <c r="CQF20" i="71"/>
  <c r="CSI20" i="71"/>
  <c r="CQG19" i="71"/>
  <c r="CRD19" i="71" s="1"/>
  <c r="CRR19" i="71" s="1"/>
  <c r="CSJ19" i="71"/>
  <c r="CSO18" i="71"/>
  <c r="CTG18" i="71"/>
  <c r="CTU18" i="71" s="1"/>
  <c r="CTD18" i="71"/>
  <c r="CTQ18" i="71" s="1"/>
  <c r="CSU18" i="71"/>
  <c r="CTA18" i="71"/>
  <c r="CTM18" i="71" s="1"/>
  <c r="CSX18" i="71"/>
  <c r="CTJ18" i="71" s="1"/>
  <c r="CTY18" i="71" s="1"/>
  <c r="CSR18" i="71"/>
  <c r="CMI18" i="71"/>
  <c r="CMO18" i="71"/>
  <c r="CNA18" i="71" s="1"/>
  <c r="CNP18" i="71" s="1"/>
  <c r="CLZ20" i="71"/>
  <c r="COC20" i="71"/>
  <c r="CMR18" i="71"/>
  <c r="CND18" i="71" s="1"/>
  <c r="CMA19" i="71"/>
  <c r="CMF19" i="71" s="1"/>
  <c r="COD19" i="71"/>
  <c r="CMU18" i="71"/>
  <c r="CNH18" i="71" s="1"/>
  <c r="CMX18" i="71"/>
  <c r="CNL18" i="71" s="1"/>
  <c r="CML18" i="71"/>
  <c r="CIC18" i="71"/>
  <c r="COI18" i="71"/>
  <c r="COO18" i="71"/>
  <c r="CPA18" i="71"/>
  <c r="CPO18" i="71" s="1"/>
  <c r="COX18" i="71"/>
  <c r="CPK18" i="71" s="1"/>
  <c r="COU18" i="71"/>
  <c r="CPG18" i="71" s="1"/>
  <c r="COR18" i="71"/>
  <c r="CPD18" i="71" s="1"/>
  <c r="CPS18" i="71" s="1"/>
  <c r="COL18" i="71"/>
  <c r="CIL18" i="71"/>
  <c r="CIX18" i="71" s="1"/>
  <c r="CIO18" i="71"/>
  <c r="CJB18" i="71" s="1"/>
  <c r="CII18" i="71"/>
  <c r="CIU18" i="71" s="1"/>
  <c r="CJJ18" i="71" s="1"/>
  <c r="CIR18" i="71"/>
  <c r="CJF18" i="71" s="1"/>
  <c r="CIF18" i="71"/>
  <c r="CDT18" i="71"/>
  <c r="CHT20" i="71"/>
  <c r="CJW20" i="71"/>
  <c r="CKC18" i="71"/>
  <c r="CKR18" i="71"/>
  <c r="CLE18" i="71" s="1"/>
  <c r="CKO18" i="71"/>
  <c r="CLA18" i="71" s="1"/>
  <c r="CKU18" i="71"/>
  <c r="CLI18" i="71" s="1"/>
  <c r="CKL18" i="71"/>
  <c r="CKX18" i="71" s="1"/>
  <c r="CLM18" i="71" s="1"/>
  <c r="CKF18" i="71"/>
  <c r="CKI18" i="71"/>
  <c r="CHU19" i="71"/>
  <c r="CHZ19" i="71" s="1"/>
  <c r="CJX19" i="71"/>
  <c r="CDO19" i="71"/>
  <c r="CEI19" i="71" s="1"/>
  <c r="CFR19" i="71"/>
  <c r="CEI18" i="71"/>
  <c r="CEV18" i="71" s="1"/>
  <c r="CFW18" i="71"/>
  <c r="CGC18" i="71"/>
  <c r="CGO18" i="71"/>
  <c r="CHC18" i="71" s="1"/>
  <c r="CGL18" i="71"/>
  <c r="CGY18" i="71" s="1"/>
  <c r="CGI18" i="71"/>
  <c r="CGU18" i="71" s="1"/>
  <c r="CFZ18" i="71"/>
  <c r="CGF18" i="71"/>
  <c r="CGR18" i="71" s="1"/>
  <c r="CHG18" i="71" s="1"/>
  <c r="CDZ18" i="71"/>
  <c r="CDW18" i="71"/>
  <c r="CEL18" i="71"/>
  <c r="CEZ18" i="71" s="1"/>
  <c r="CEF18" i="71"/>
  <c r="CER18" i="71" s="1"/>
  <c r="CDN20" i="71"/>
  <c r="CFQ20" i="71"/>
  <c r="CX17" i="111"/>
  <c r="ASP17" i="71"/>
  <c r="KX17" i="71"/>
  <c r="VQ17" i="71"/>
  <c r="BFL17" i="71"/>
  <c r="BYQ17" i="71"/>
  <c r="BDI17" i="71"/>
  <c r="FA17" i="111"/>
  <c r="GR17" i="71"/>
  <c r="BLU17" i="71"/>
  <c r="AGB17" i="71"/>
  <c r="XL17" i="71"/>
  <c r="AON17" i="71"/>
  <c r="AKD17" i="71"/>
  <c r="ABR17" i="71"/>
  <c r="AKH17" i="71"/>
  <c r="TN17" i="71"/>
  <c r="AMG17" i="71"/>
  <c r="BUC17" i="71"/>
  <c r="BJN17" i="71"/>
  <c r="HH17" i="111"/>
  <c r="AMK17" i="71"/>
  <c r="AGF17" i="71"/>
  <c r="HL17" i="111"/>
  <c r="KT17" i="71"/>
  <c r="BPW17" i="71"/>
  <c r="AIA17" i="71"/>
  <c r="OZ17" i="71"/>
  <c r="BNX17" i="71"/>
  <c r="LB17" i="71"/>
  <c r="CH17" i="71"/>
  <c r="CP17" i="111"/>
  <c r="BOB17" i="71"/>
  <c r="PH17" i="71"/>
  <c r="BBF17" i="71"/>
  <c r="CCO17" i="71"/>
  <c r="AVA17" i="71"/>
  <c r="BUK17" i="71"/>
  <c r="AEC17" i="71"/>
  <c r="ZS17" i="71"/>
  <c r="VI17" i="71"/>
  <c r="BBJ17" i="71"/>
  <c r="IU17" i="71"/>
  <c r="BJV17" i="71"/>
  <c r="VM17" i="71"/>
  <c r="BBB17" i="71"/>
  <c r="CCS17" i="71"/>
  <c r="BNT17" i="71"/>
  <c r="BHO17" i="71"/>
  <c r="ES17" i="71"/>
  <c r="CL17" i="71"/>
  <c r="AIE17" i="71"/>
  <c r="AFX17" i="71"/>
  <c r="BFP17" i="71"/>
  <c r="BSD17" i="71"/>
  <c r="CCW17" i="71"/>
  <c r="BHS17" i="71"/>
  <c r="AOJ17" i="71"/>
  <c r="RG17" i="71"/>
  <c r="AZG17" i="71"/>
  <c r="BDM17" i="71"/>
  <c r="BSH17" i="71"/>
  <c r="XT17" i="71"/>
  <c r="PD17" i="71"/>
  <c r="AQM17" i="71"/>
  <c r="ABV17" i="71"/>
  <c r="RC17" i="71"/>
  <c r="AII17" i="71"/>
  <c r="BWJ17" i="71"/>
  <c r="BFH17" i="71"/>
  <c r="AQQ17" i="71"/>
  <c r="BQE17" i="71"/>
  <c r="AUW17" i="71"/>
  <c r="AWV17" i="71"/>
  <c r="BUG17" i="71"/>
  <c r="ZO17" i="71"/>
  <c r="HD17" i="111"/>
  <c r="MW17" i="71"/>
  <c r="AYY17" i="71"/>
  <c r="BYI17" i="71"/>
  <c r="BDE17" i="71"/>
  <c r="XP17" i="71"/>
  <c r="AMO17" i="71"/>
  <c r="EO17" i="71"/>
  <c r="AZC17" i="71"/>
  <c r="BWF17" i="71"/>
  <c r="BYM17" i="71"/>
  <c r="NA17" i="71"/>
  <c r="EW17" i="111"/>
  <c r="CAP17" i="71"/>
  <c r="ABZ17" i="71"/>
  <c r="NE17" i="71"/>
  <c r="CAT17" i="71"/>
  <c r="ADY17" i="71"/>
  <c r="AKL17" i="71"/>
  <c r="TF17" i="71"/>
  <c r="AST17" i="71"/>
  <c r="BLQ17" i="71"/>
  <c r="ADU17" i="71"/>
  <c r="TJ17" i="71"/>
  <c r="AI17" i="111"/>
  <c r="GV17" i="71"/>
  <c r="FE17" i="111"/>
  <c r="CAL17" i="71"/>
  <c r="ASX17" i="71"/>
  <c r="BHK17" i="71"/>
  <c r="CT17" i="111"/>
  <c r="AOR17" i="71"/>
  <c r="IY17" i="71"/>
  <c r="BWN17" i="71"/>
  <c r="AUS17" i="71"/>
  <c r="AWZ17" i="71"/>
  <c r="ZW17" i="71"/>
  <c r="CP17" i="71"/>
  <c r="RK17" i="71"/>
  <c r="IQ17" i="71"/>
  <c r="AQ17" i="111"/>
  <c r="EK17" i="71"/>
  <c r="GN17" i="71"/>
  <c r="BJR17" i="71"/>
  <c r="BLY17" i="71"/>
  <c r="AQU17" i="71"/>
  <c r="BRZ17" i="71"/>
  <c r="BQA17" i="71"/>
  <c r="AXD17" i="71"/>
  <c r="AKY17" i="111"/>
  <c r="SQ17" i="111"/>
  <c r="AED17" i="111"/>
  <c r="APM17" i="111"/>
  <c r="JS17" i="111"/>
  <c r="LZ17" i="111"/>
  <c r="AMX17" i="111"/>
  <c r="CEO18" i="71"/>
  <c r="CFD18" i="71" s="1"/>
  <c r="AKQ17" i="111"/>
  <c r="ABO17" i="111"/>
  <c r="ANB17" i="111"/>
  <c r="QF17" i="111"/>
  <c r="ZL17" i="111"/>
  <c r="ZH17" i="111"/>
  <c r="AIN17" i="111"/>
  <c r="ART17" i="111"/>
  <c r="XE17" i="111"/>
  <c r="APE17" i="111"/>
  <c r="XI17" i="111"/>
  <c r="AVR3" i="71"/>
  <c r="ATP3" i="71"/>
  <c r="OC17" i="111"/>
  <c r="ADZ17" i="111"/>
  <c r="UX17" i="111"/>
  <c r="API17" i="111"/>
  <c r="AGG17" i="111"/>
  <c r="LV17" i="111"/>
  <c r="ADV17" i="111"/>
  <c r="XA17" i="111"/>
  <c r="UT17" i="111"/>
  <c r="NY17" i="111"/>
  <c r="AIJ17" i="111"/>
  <c r="SM17" i="111"/>
  <c r="LR17" i="111"/>
  <c r="BJK17" i="71"/>
  <c r="BJZ17" i="71" s="1"/>
  <c r="BWC17" i="71"/>
  <c r="BWR17" i="71" s="1"/>
  <c r="BNN18" i="71"/>
  <c r="BNB18" i="71"/>
  <c r="BNK18" i="71"/>
  <c r="BMY18" i="71"/>
  <c r="BNH18" i="71"/>
  <c r="BNE18" i="71"/>
  <c r="BMV18" i="71"/>
  <c r="BJH18" i="71"/>
  <c r="BIV18" i="71"/>
  <c r="BJE18" i="71"/>
  <c r="BIS18" i="71"/>
  <c r="BIP18" i="71"/>
  <c r="BJB18" i="71"/>
  <c r="BIY18" i="71"/>
  <c r="AUG18" i="71"/>
  <c r="ATU18" i="71"/>
  <c r="AUD18" i="71"/>
  <c r="AUA18" i="71"/>
  <c r="ATX18" i="71"/>
  <c r="AUM18" i="71"/>
  <c r="AUJ18" i="71"/>
  <c r="BLE18" i="71"/>
  <c r="BKS18" i="71"/>
  <c r="BLB18" i="71"/>
  <c r="BKY18" i="71"/>
  <c r="BKV18" i="71"/>
  <c r="BLK18" i="71"/>
  <c r="BLH18" i="71"/>
  <c r="CCC18" i="71"/>
  <c r="CBQ18" i="71"/>
  <c r="CBZ18" i="71"/>
  <c r="CBW18" i="71"/>
  <c r="CBT18" i="71"/>
  <c r="CCI18" i="71"/>
  <c r="CCF18" i="71"/>
  <c r="BAY17" i="71"/>
  <c r="BBN17" i="71" s="1"/>
  <c r="BHH17" i="71"/>
  <c r="BHW17" i="71" s="1"/>
  <c r="BTZ17" i="71"/>
  <c r="BUO17" i="71" s="1"/>
  <c r="CAI17" i="71"/>
  <c r="CAX17" i="71" s="1"/>
  <c r="AQJ17" i="71"/>
  <c r="AQY17" i="71" s="1"/>
  <c r="BDB17" i="71"/>
  <c r="BDQ17" i="71" s="1"/>
  <c r="BVZ18" i="71"/>
  <c r="BVN18" i="71"/>
  <c r="BVW18" i="71"/>
  <c r="BVK18" i="71"/>
  <c r="BVT18" i="71"/>
  <c r="BVQ18" i="71"/>
  <c r="BVH18" i="71"/>
  <c r="BRT18" i="71"/>
  <c r="BRH18" i="71"/>
  <c r="BRQ18" i="71"/>
  <c r="BRE18" i="71"/>
  <c r="BRB18" i="71"/>
  <c r="BRN18" i="71"/>
  <c r="BRK18" i="71"/>
  <c r="AYM18" i="71"/>
  <c r="AYA18" i="71"/>
  <c r="AYJ18" i="71"/>
  <c r="AYS18" i="71"/>
  <c r="AYP18" i="71"/>
  <c r="AYG18" i="71"/>
  <c r="AYD18" i="71"/>
  <c r="BPK18" i="71"/>
  <c r="BOY18" i="71"/>
  <c r="BPH18" i="71"/>
  <c r="BPQ18" i="71"/>
  <c r="BPN18" i="71"/>
  <c r="BPE18" i="71"/>
  <c r="BPB18" i="71"/>
  <c r="BRW17" i="71"/>
  <c r="BSL17" i="71" s="1"/>
  <c r="AWS17" i="71"/>
  <c r="AXH17" i="71" s="1"/>
  <c r="CBK20" i="71"/>
  <c r="BXE20" i="71"/>
  <c r="BSY20" i="71"/>
  <c r="BOS20" i="71"/>
  <c r="BKM20" i="71"/>
  <c r="BGG20" i="71"/>
  <c r="BCA20" i="71"/>
  <c r="AXU20" i="71"/>
  <c r="ATO20" i="71"/>
  <c r="API20" i="71"/>
  <c r="BZH20" i="71"/>
  <c r="BVB20" i="71"/>
  <c r="BQV20" i="71"/>
  <c r="BMP20" i="71"/>
  <c r="BIJ20" i="71"/>
  <c r="BED20" i="71"/>
  <c r="AZX20" i="71"/>
  <c r="AVR20" i="71"/>
  <c r="ARL20" i="71"/>
  <c r="AYV17" i="71"/>
  <c r="AZK17" i="71" s="1"/>
  <c r="BLN17" i="71"/>
  <c r="BMC17" i="71" s="1"/>
  <c r="BYF17" i="71"/>
  <c r="BYU17" i="71" s="1"/>
  <c r="AWP18" i="71"/>
  <c r="AWD18" i="71"/>
  <c r="AWM18" i="71"/>
  <c r="AWA18" i="71"/>
  <c r="AWJ18" i="71"/>
  <c r="AWG18" i="71"/>
  <c r="AVX18" i="71"/>
  <c r="ASJ18" i="71"/>
  <c r="ARX18" i="71"/>
  <c r="ASG18" i="71"/>
  <c r="ARU18" i="71"/>
  <c r="ARR18" i="71"/>
  <c r="ASD18" i="71"/>
  <c r="ASA18" i="71"/>
  <c r="CAF18" i="71"/>
  <c r="BZT18" i="71"/>
  <c r="CAC18" i="71"/>
  <c r="BZQ18" i="71"/>
  <c r="BZN18" i="71"/>
  <c r="BZZ18" i="71"/>
  <c r="BZW18" i="71"/>
  <c r="BCS18" i="71"/>
  <c r="BCG18" i="71"/>
  <c r="BCP18" i="71"/>
  <c r="BCM18" i="71"/>
  <c r="BCJ18" i="71"/>
  <c r="BCY18" i="71"/>
  <c r="BCV18" i="71"/>
  <c r="BTQ18" i="71"/>
  <c r="BTE18" i="71"/>
  <c r="BTN18" i="71"/>
  <c r="BTK18" i="71"/>
  <c r="BTH18" i="71"/>
  <c r="BTW18" i="71"/>
  <c r="BTT18" i="71"/>
  <c r="AUP17" i="71"/>
  <c r="AVE17" i="71" s="1"/>
  <c r="BNQ17" i="71"/>
  <c r="BOF17" i="71" s="1"/>
  <c r="CBL19" i="71"/>
  <c r="BXF19" i="71"/>
  <c r="BSZ19" i="71"/>
  <c r="BOT19" i="71"/>
  <c r="BKN19" i="71"/>
  <c r="BGH19" i="71"/>
  <c r="BCB19" i="71"/>
  <c r="BZI19" i="71"/>
  <c r="BVC19" i="71"/>
  <c r="BQW19" i="71"/>
  <c r="BMQ19" i="71"/>
  <c r="BIK19" i="71"/>
  <c r="BEE19" i="71"/>
  <c r="AZY19" i="71"/>
  <c r="AVS19" i="71"/>
  <c r="ARM19" i="71"/>
  <c r="ATP19" i="71"/>
  <c r="AXV19" i="71"/>
  <c r="APJ19" i="71"/>
  <c r="ASM17" i="71"/>
  <c r="ATB17" i="71" s="1"/>
  <c r="BFE17" i="71"/>
  <c r="BFT17" i="71" s="1"/>
  <c r="BFB18" i="71"/>
  <c r="BEP18" i="71"/>
  <c r="BEY18" i="71"/>
  <c r="BEM18" i="71"/>
  <c r="BEV18" i="71"/>
  <c r="BES18" i="71"/>
  <c r="BEJ18" i="71"/>
  <c r="BAV18" i="71"/>
  <c r="BAJ18" i="71"/>
  <c r="BAS18" i="71"/>
  <c r="BAG18" i="71"/>
  <c r="BAD18" i="71"/>
  <c r="BAP18" i="71"/>
  <c r="BAM18" i="71"/>
  <c r="AQA18" i="71"/>
  <c r="APO18" i="71"/>
  <c r="APX18" i="71"/>
  <c r="AQG18" i="71"/>
  <c r="AQD18" i="71"/>
  <c r="APU18" i="71"/>
  <c r="APR18" i="71"/>
  <c r="BGY18" i="71"/>
  <c r="BGM18" i="71"/>
  <c r="BGV18" i="71"/>
  <c r="BHE18" i="71"/>
  <c r="BHB18" i="71"/>
  <c r="BGS18" i="71"/>
  <c r="BGP18" i="71"/>
  <c r="BXW18" i="71"/>
  <c r="BXK18" i="71"/>
  <c r="BXT18" i="71"/>
  <c r="BYC18" i="71"/>
  <c r="BXZ18" i="71"/>
  <c r="BXQ18" i="71"/>
  <c r="BXN18" i="71"/>
  <c r="BPT17" i="71"/>
  <c r="BQI17" i="71" s="1"/>
  <c r="CCL17" i="71"/>
  <c r="CDA17" i="71" s="1"/>
  <c r="SG18" i="111"/>
  <c r="SU18" i="111" s="1"/>
  <c r="RU18" i="111"/>
  <c r="RO18" i="111"/>
  <c r="SD18" i="111"/>
  <c r="SQ18" i="111" s="1"/>
  <c r="SA18" i="111"/>
  <c r="RX18" i="111"/>
  <c r="SJ18" i="111" s="1"/>
  <c r="SY18" i="111" s="1"/>
  <c r="RR18" i="111"/>
  <c r="NJ18" i="111"/>
  <c r="NV18" i="111" s="1"/>
  <c r="OK18" i="111" s="1"/>
  <c r="NG18" i="111"/>
  <c r="ND18" i="111"/>
  <c r="NM18" i="111"/>
  <c r="NA18" i="111"/>
  <c r="NS18" i="111"/>
  <c r="OG18" i="111" s="1"/>
  <c r="NP18" i="111"/>
  <c r="ADP18" i="111"/>
  <c r="AED18" i="111" s="1"/>
  <c r="ADG18" i="111"/>
  <c r="ADS18" i="111" s="1"/>
  <c r="AEH18" i="111" s="1"/>
  <c r="ADD18" i="111"/>
  <c r="ACX18" i="111"/>
  <c r="ADA18" i="111"/>
  <c r="ADJ18" i="111"/>
  <c r="ADM18" i="111"/>
  <c r="ADZ18" i="111" s="1"/>
  <c r="AOM18" i="111"/>
  <c r="AOJ18" i="111"/>
  <c r="AOP18" i="111"/>
  <c r="APB18" i="111" s="1"/>
  <c r="APQ18" i="111" s="1"/>
  <c r="AOG18" i="111"/>
  <c r="AOY18" i="111"/>
  <c r="AOV18" i="111"/>
  <c r="API18" i="111" s="1"/>
  <c r="AOS18" i="111"/>
  <c r="AQD20" i="111"/>
  <c r="ANW20" i="111"/>
  <c r="ALP20" i="111"/>
  <c r="AJI20" i="111"/>
  <c r="AEU20" i="111"/>
  <c r="ACN20" i="111"/>
  <c r="AAG20" i="111"/>
  <c r="XZ20" i="111"/>
  <c r="AHB20" i="111"/>
  <c r="VS20" i="111"/>
  <c r="TL20" i="111"/>
  <c r="OX20" i="111"/>
  <c r="RE20" i="111"/>
  <c r="MQ20" i="111"/>
  <c r="KJ20" i="111"/>
  <c r="AID18" i="111"/>
  <c r="AIR18" i="111" s="1"/>
  <c r="AHX18" i="111"/>
  <c r="AHO18" i="111"/>
  <c r="AHL18" i="111"/>
  <c r="AIA18" i="111"/>
  <c r="AHU18" i="111"/>
  <c r="AIG18" i="111" s="1"/>
  <c r="AIV18" i="111" s="1"/>
  <c r="AHR18" i="111"/>
  <c r="WO18" i="111"/>
  <c r="WU18" i="111"/>
  <c r="WL18" i="111"/>
  <c r="WX18" i="111" s="1"/>
  <c r="XM18" i="111" s="1"/>
  <c r="WF18" i="111"/>
  <c r="WR18" i="111"/>
  <c r="WI18" i="111"/>
  <c r="WC18" i="111"/>
  <c r="AMR18" i="111"/>
  <c r="AML18" i="111"/>
  <c r="AMF18" i="111"/>
  <c r="ALZ18" i="111"/>
  <c r="AMO18" i="111"/>
  <c r="AMI18" i="111"/>
  <c r="AMU18" i="111" s="1"/>
  <c r="ANJ18" i="111" s="1"/>
  <c r="AMC18" i="111"/>
  <c r="ARC18" i="111"/>
  <c r="ARF18" i="111"/>
  <c r="ART18" i="111" s="1"/>
  <c r="AQT18" i="111"/>
  <c r="AQW18" i="111"/>
  <c r="ARI18" i="111" s="1"/>
  <c r="ARX18" i="111" s="1"/>
  <c r="AQQ18" i="111"/>
  <c r="AQN18" i="111"/>
  <c r="AQZ18" i="111"/>
  <c r="ARL18" i="111" s="1"/>
  <c r="ANX19" i="111"/>
  <c r="ALQ19" i="111"/>
  <c r="AJJ19" i="111"/>
  <c r="AAH19" i="111"/>
  <c r="AQE19" i="111"/>
  <c r="AHC19" i="111"/>
  <c r="VT19" i="111"/>
  <c r="AEV19" i="111"/>
  <c r="ACO19" i="111"/>
  <c r="OY19" i="111"/>
  <c r="MR19" i="111"/>
  <c r="YA19" i="111"/>
  <c r="RF19" i="111"/>
  <c r="TM19" i="111"/>
  <c r="KK19" i="111"/>
  <c r="LL18" i="111"/>
  <c r="LZ18" i="111" s="1"/>
  <c r="LF18" i="111"/>
  <c r="KW18" i="111"/>
  <c r="LI18" i="111"/>
  <c r="LV18" i="111" s="1"/>
  <c r="KZ18" i="111"/>
  <c r="KT18" i="111"/>
  <c r="LC18" i="111"/>
  <c r="LO18" i="111" s="1"/>
  <c r="MD18" i="111" s="1"/>
  <c r="ZB18" i="111"/>
  <c r="YP18" i="111"/>
  <c r="YS18" i="111"/>
  <c r="ZE18" i="111" s="1"/>
  <c r="ZT18" i="111" s="1"/>
  <c r="YM18" i="111"/>
  <c r="YJ18" i="111"/>
  <c r="YV18" i="111"/>
  <c r="ZH18" i="111" s="1"/>
  <c r="YY18" i="111"/>
  <c r="AFW18" i="111"/>
  <c r="AGK18" i="111" s="1"/>
  <c r="AFT18" i="111"/>
  <c r="AGG18" i="111" s="1"/>
  <c r="AFK18" i="111"/>
  <c r="AFH18" i="111"/>
  <c r="AFN18" i="111"/>
  <c r="AFZ18" i="111" s="1"/>
  <c r="AGO18" i="111" s="1"/>
  <c r="AFE18" i="111"/>
  <c r="AFQ18" i="111"/>
  <c r="AGC18" i="111" s="1"/>
  <c r="PZ18" i="111"/>
  <c r="PN18" i="111"/>
  <c r="PQ18" i="111"/>
  <c r="QC18" i="111" s="1"/>
  <c r="QR18" i="111" s="1"/>
  <c r="PT18" i="111"/>
  <c r="QF18" i="111" s="1"/>
  <c r="PK18" i="111"/>
  <c r="PH18" i="111"/>
  <c r="PW18" i="111"/>
  <c r="QJ18" i="111" s="1"/>
  <c r="UN18" i="111"/>
  <c r="UB18" i="111"/>
  <c r="UH18" i="111"/>
  <c r="UT18" i="111" s="1"/>
  <c r="TV18" i="111"/>
  <c r="TY18" i="111"/>
  <c r="UE18" i="111"/>
  <c r="UQ18" i="111" s="1"/>
  <c r="VF18" i="111" s="1"/>
  <c r="UK18" i="111"/>
  <c r="ABI18" i="111"/>
  <c r="AAW18" i="111"/>
  <c r="AAZ18" i="111"/>
  <c r="ABL18" i="111" s="1"/>
  <c r="ACA18" i="111" s="1"/>
  <c r="AAQ18" i="111"/>
  <c r="AAT18" i="111"/>
  <c r="ABF18" i="111"/>
  <c r="ABC18" i="111"/>
  <c r="AKH18" i="111"/>
  <c r="AKK18" i="111"/>
  <c r="AJY18" i="111"/>
  <c r="AJS18" i="111"/>
  <c r="AJV18" i="111"/>
  <c r="AKB18" i="111"/>
  <c r="AKN18" i="111" s="1"/>
  <c r="ALC18" i="111" s="1"/>
  <c r="AKE18" i="111"/>
  <c r="AKQ18" i="111" s="1"/>
  <c r="GH18" i="71"/>
  <c r="FV18" i="71"/>
  <c r="FS18" i="71"/>
  <c r="GB18" i="71"/>
  <c r="GE18" i="71"/>
  <c r="FP18" i="71"/>
  <c r="FY18" i="71"/>
  <c r="SW18" i="71"/>
  <c r="SZ18" i="71"/>
  <c r="SN18" i="71"/>
  <c r="SK18" i="71"/>
  <c r="SQ18" i="71"/>
  <c r="ST18" i="71"/>
  <c r="SH18" i="71"/>
  <c r="ALX18" i="71"/>
  <c r="AMA18" i="71"/>
  <c r="ALO18" i="71"/>
  <c r="ALR18" i="71"/>
  <c r="ALI18" i="71"/>
  <c r="ALL18" i="71"/>
  <c r="ALU18" i="71"/>
  <c r="AFL18" i="71"/>
  <c r="AFC18" i="71"/>
  <c r="AFR18" i="71"/>
  <c r="AFO18" i="71"/>
  <c r="AFF18" i="71"/>
  <c r="AEZ18" i="71"/>
  <c r="AFI18" i="71"/>
  <c r="JE18" i="111"/>
  <c r="IS18" i="111"/>
  <c r="JB18" i="111"/>
  <c r="IP18" i="111"/>
  <c r="IY18" i="111"/>
  <c r="IV18" i="111"/>
  <c r="JH18" i="111" s="1"/>
  <c r="JW18" i="111" s="1"/>
  <c r="IM18" i="111"/>
  <c r="VF17" i="71"/>
  <c r="VU17" i="71" s="1"/>
  <c r="AFU17" i="71"/>
  <c r="AGJ17" i="71" s="1"/>
  <c r="GO18" i="111"/>
  <c r="HA18" i="111" s="1"/>
  <c r="GX18" i="111"/>
  <c r="GI18" i="111"/>
  <c r="GU18" i="111"/>
  <c r="GF18" i="111"/>
  <c r="GR18" i="111"/>
  <c r="GL18" i="111"/>
  <c r="AMD17" i="71"/>
  <c r="AMS17" i="71" s="1"/>
  <c r="AKA17" i="71"/>
  <c r="AKP17" i="71" s="1"/>
  <c r="UK18" i="71"/>
  <c r="UT18" i="71"/>
  <c r="UQ18" i="71"/>
  <c r="UZ18" i="71"/>
  <c r="UN18" i="71"/>
  <c r="VC18" i="71"/>
  <c r="UW18" i="71"/>
  <c r="OE18" i="71"/>
  <c r="OT18" i="71"/>
  <c r="OK18" i="71"/>
  <c r="OH18" i="71"/>
  <c r="ON18" i="71"/>
  <c r="OB18" i="71"/>
  <c r="OQ18" i="71"/>
  <c r="ABF18" i="71"/>
  <c r="ABL18" i="71"/>
  <c r="AAW18" i="71"/>
  <c r="ABI18" i="71"/>
  <c r="AAZ18" i="71"/>
  <c r="ABC18" i="71"/>
  <c r="AAT18" i="71"/>
  <c r="EH17" i="71"/>
  <c r="EW17" i="71" s="1"/>
  <c r="GK17" i="71"/>
  <c r="GZ17" i="71" s="1"/>
  <c r="BV18" i="71"/>
  <c r="BJ18" i="71"/>
  <c r="BS18" i="71"/>
  <c r="CE18" i="71" s="1"/>
  <c r="BP18" i="71"/>
  <c r="BM18" i="71"/>
  <c r="CB18" i="71"/>
  <c r="CP18" i="71" s="1"/>
  <c r="BY18" i="71"/>
  <c r="T18" i="111"/>
  <c r="AF18" i="111" s="1"/>
  <c r="AC18" i="111"/>
  <c r="Q18" i="111"/>
  <c r="Z18" i="111"/>
  <c r="N18" i="111"/>
  <c r="W18" i="111"/>
  <c r="K18" i="111"/>
  <c r="IC20" i="111"/>
  <c r="ANF20" i="71"/>
  <c r="ALC20" i="71"/>
  <c r="AET20" i="71"/>
  <c r="ACQ20" i="71"/>
  <c r="SB20" i="71"/>
  <c r="PY20" i="71"/>
  <c r="NV20" i="71"/>
  <c r="AIZ20" i="71"/>
  <c r="AAN20" i="71"/>
  <c r="LS20" i="71"/>
  <c r="JP20" i="71"/>
  <c r="YK20" i="71"/>
  <c r="HM20" i="71"/>
  <c r="WH20" i="71"/>
  <c r="FJ20" i="71"/>
  <c r="DG20" i="71"/>
  <c r="AGW20" i="71"/>
  <c r="UE20" i="71"/>
  <c r="EK18" i="111"/>
  <c r="DY18" i="111"/>
  <c r="EH18" i="111"/>
  <c r="ET18" i="111" s="1"/>
  <c r="EQ18" i="111"/>
  <c r="EE18" i="111"/>
  <c r="EN18" i="111"/>
  <c r="EB18" i="111"/>
  <c r="ADR17" i="71"/>
  <c r="AEG17" i="71" s="1"/>
  <c r="KQ17" i="71"/>
  <c r="LF17" i="71" s="1"/>
  <c r="ZL17" i="71"/>
  <c r="AAA17" i="71" s="1"/>
  <c r="KE18" i="71"/>
  <c r="KB18" i="71"/>
  <c r="KN18" i="71"/>
  <c r="JY18" i="71"/>
  <c r="KK18" i="71"/>
  <c r="JV18" i="71"/>
  <c r="KH18" i="71"/>
  <c r="WQ18" i="71"/>
  <c r="WN18" i="71"/>
  <c r="XC18" i="71"/>
  <c r="WT18" i="71"/>
  <c r="WW18" i="71"/>
  <c r="WZ18" i="71"/>
  <c r="XF18" i="71"/>
  <c r="ADI18" i="71"/>
  <c r="ADO18" i="71"/>
  <c r="ADC18" i="71"/>
  <c r="ACZ18" i="71"/>
  <c r="ADL18" i="71"/>
  <c r="ADF18" i="71"/>
  <c r="ACW18" i="71"/>
  <c r="AJU18" i="71"/>
  <c r="AJX18" i="71"/>
  <c r="AJL18" i="71"/>
  <c r="AJI18" i="71"/>
  <c r="AJF18" i="71"/>
  <c r="AJR18" i="71"/>
  <c r="AJO18" i="71"/>
  <c r="AOG17" i="71"/>
  <c r="AOV17" i="71" s="1"/>
  <c r="IN17" i="71"/>
  <c r="JC17" i="71" s="1"/>
  <c r="AHX17" i="71"/>
  <c r="AIM17" i="71" s="1"/>
  <c r="XI17" i="71"/>
  <c r="XX17" i="71" s="1"/>
  <c r="ID19" i="111"/>
  <c r="ANG19" i="71"/>
  <c r="AJA19" i="71"/>
  <c r="AGX19" i="71"/>
  <c r="AAO19" i="71"/>
  <c r="ALD19" i="71"/>
  <c r="ACR19" i="71"/>
  <c r="YL19" i="71"/>
  <c r="WI19" i="71"/>
  <c r="UF19" i="71"/>
  <c r="PZ19" i="71"/>
  <c r="AEU19" i="71"/>
  <c r="SC19" i="71"/>
  <c r="DH19" i="71"/>
  <c r="Y19" i="71"/>
  <c r="M19" i="71"/>
  <c r="JQ19" i="71"/>
  <c r="HN19" i="71"/>
  <c r="FK19" i="71"/>
  <c r="V19" i="71"/>
  <c r="J19" i="71"/>
  <c r="LT19" i="71"/>
  <c r="P19" i="71"/>
  <c r="AB19" i="71" s="1"/>
  <c r="S19" i="71"/>
  <c r="G19" i="71"/>
  <c r="NW19" i="71"/>
  <c r="CJ18" i="111"/>
  <c r="BX18" i="111"/>
  <c r="CG18" i="111"/>
  <c r="BU18" i="111"/>
  <c r="CD18" i="111"/>
  <c r="BR18" i="111"/>
  <c r="CA18" i="111"/>
  <c r="CM18" i="111" s="1"/>
  <c r="TC17" i="71"/>
  <c r="TR17" i="71" s="1"/>
  <c r="MN18" i="71"/>
  <c r="MQ18" i="71"/>
  <c r="ME18" i="71"/>
  <c r="MH18" i="71"/>
  <c r="LY18" i="71"/>
  <c r="MK18" i="71"/>
  <c r="MB18" i="71"/>
  <c r="DS18" i="71"/>
  <c r="DM18" i="71"/>
  <c r="EE18" i="71"/>
  <c r="DV18" i="71"/>
  <c r="DP18" i="71"/>
  <c r="EB18" i="71"/>
  <c r="DY18" i="71"/>
  <c r="IB18" i="71"/>
  <c r="IH18" i="71"/>
  <c r="HS18" i="71"/>
  <c r="HY18" i="71"/>
  <c r="IE18" i="71"/>
  <c r="HV18" i="71"/>
  <c r="IK18" i="71"/>
  <c r="QK18" i="71"/>
  <c r="QH18" i="71"/>
  <c r="QW18" i="71"/>
  <c r="QN18" i="71"/>
  <c r="QT18" i="71"/>
  <c r="QQ18" i="71"/>
  <c r="QE18" i="71"/>
  <c r="ZI18" i="71"/>
  <c r="ZC18" i="71"/>
  <c r="ZF18" i="71"/>
  <c r="YT18" i="71"/>
  <c r="YQ18" i="71"/>
  <c r="YW18" i="71"/>
  <c r="YZ18" i="71"/>
  <c r="AHL18" i="71"/>
  <c r="AHI18" i="71"/>
  <c r="AHU18" i="71"/>
  <c r="AHF18" i="71"/>
  <c r="AHC18" i="71"/>
  <c r="AHR18" i="71"/>
  <c r="AHO18" i="71"/>
  <c r="ANX18" i="71"/>
  <c r="ANR18" i="71"/>
  <c r="ANO18" i="71"/>
  <c r="AOD18" i="71"/>
  <c r="ANU18" i="71"/>
  <c r="ANL18" i="71"/>
  <c r="AOA18" i="71"/>
  <c r="ABO17" i="71"/>
  <c r="ACD17" i="71" s="1"/>
  <c r="QZ17" i="71"/>
  <c r="RO17" i="71" s="1"/>
  <c r="MT17" i="71"/>
  <c r="NI17" i="71" s="1"/>
  <c r="OW17" i="71"/>
  <c r="PL17" i="71" s="1"/>
  <c r="AI18" i="71"/>
  <c r="AM18" i="71"/>
  <c r="AE18" i="71"/>
  <c r="FW19" i="111"/>
  <c r="BI19" i="111"/>
  <c r="B19" i="111"/>
  <c r="DP19" i="111"/>
  <c r="FV20" i="111"/>
  <c r="DO20" i="111"/>
  <c r="A20" i="111"/>
  <c r="BH20" i="111"/>
  <c r="HP17" i="111"/>
  <c r="AU17" i="111"/>
  <c r="FI17" i="111"/>
  <c r="DB17" i="111"/>
  <c r="BD20" i="71"/>
  <c r="BE19" i="71"/>
  <c r="AQ18" i="71"/>
  <c r="B20" i="71"/>
  <c r="A21" i="71"/>
  <c r="AL9" i="16"/>
  <c r="AL42" i="16"/>
  <c r="AL16" i="16"/>
  <c r="X16" i="35"/>
  <c r="DLS19" i="71" l="1"/>
  <c r="DTV21" i="71"/>
  <c r="AZF21" i="111"/>
  <c r="BDT21" i="111"/>
  <c r="ASK21" i="111"/>
  <c r="BIH21" i="111"/>
  <c r="AUR21" i="111"/>
  <c r="BMV21" i="111"/>
  <c r="BKO21" i="111"/>
  <c r="AWY21" i="111"/>
  <c r="BGA21" i="111"/>
  <c r="BBM21" i="111"/>
  <c r="DUE19" i="71"/>
  <c r="BCO19" i="111"/>
  <c r="BDC19" i="111" s="1"/>
  <c r="BBZ19" i="111"/>
  <c r="BBW19" i="111"/>
  <c r="BCI19" i="111"/>
  <c r="BCU19" i="111" s="1"/>
  <c r="BCC19" i="111"/>
  <c r="BCF19" i="111"/>
  <c r="BCR19" i="111" s="1"/>
  <c r="BDG19" i="111" s="1"/>
  <c r="BCL19" i="111"/>
  <c r="BCY19" i="111" s="1"/>
  <c r="DUN19" i="71"/>
  <c r="DUZ19" i="71" s="1"/>
  <c r="DUQ19" i="71"/>
  <c r="DVD19" i="71" s="1"/>
  <c r="AYA19" i="111"/>
  <c r="AYO19" i="111" s="1"/>
  <c r="AXR19" i="111"/>
  <c r="AYD19" i="111" s="1"/>
  <c r="AYS19" i="111" s="1"/>
  <c r="AXX19" i="111"/>
  <c r="AYK19" i="111" s="1"/>
  <c r="AXI19" i="111"/>
  <c r="AXL19" i="111"/>
  <c r="AXU19" i="111"/>
  <c r="AYG19" i="111" s="1"/>
  <c r="AXO19" i="111"/>
  <c r="DUB19" i="71"/>
  <c r="AVQ19" i="111"/>
  <c r="AWD19" i="111" s="1"/>
  <c r="AVT19" i="111"/>
  <c r="AWH19" i="111" s="1"/>
  <c r="AVE19" i="111"/>
  <c r="AVH19" i="111"/>
  <c r="AVN19" i="111"/>
  <c r="AVZ19" i="111" s="1"/>
  <c r="AVB19" i="111"/>
  <c r="AVK19" i="111"/>
  <c r="AVW19" i="111" s="1"/>
  <c r="AWL19" i="111" s="1"/>
  <c r="BHC19" i="111"/>
  <c r="BHQ19" i="111" s="1"/>
  <c r="BGQ19" i="111"/>
  <c r="BGT19" i="111"/>
  <c r="BHF19" i="111" s="1"/>
  <c r="BHU19" i="111" s="1"/>
  <c r="BGN19" i="111"/>
  <c r="BGK19" i="111"/>
  <c r="BGZ19" i="111"/>
  <c r="BHM19" i="111" s="1"/>
  <c r="BGW19" i="111"/>
  <c r="BHI19" i="111" s="1"/>
  <c r="BJG19" i="111"/>
  <c r="BJT19" i="111" s="1"/>
  <c r="BJD19" i="111"/>
  <c r="BJP19" i="111" s="1"/>
  <c r="BJJ19" i="111"/>
  <c r="BJX19" i="111" s="1"/>
  <c r="BIU19" i="111"/>
  <c r="BIR19" i="111"/>
  <c r="BIX19" i="111"/>
  <c r="BJA19" i="111"/>
  <c r="BJM19" i="111" s="1"/>
  <c r="BKB19" i="111" s="1"/>
  <c r="BLQ19" i="111"/>
  <c r="BME19" i="111" s="1"/>
  <c r="BLB19" i="111"/>
  <c r="BLH19" i="111"/>
  <c r="BLT19" i="111" s="1"/>
  <c r="BMI19" i="111" s="1"/>
  <c r="BLK19" i="111"/>
  <c r="BLW19" i="111" s="1"/>
  <c r="BLE19" i="111"/>
  <c r="BKY19" i="111"/>
  <c r="BLN19" i="111"/>
  <c r="BMA19" i="111" s="1"/>
  <c r="ATM19" i="111"/>
  <c r="AUA19" i="111" s="1"/>
  <c r="ASX19" i="111"/>
  <c r="ATA19" i="111"/>
  <c r="ATJ19" i="111"/>
  <c r="ATW19" i="111" s="1"/>
  <c r="ATG19" i="111"/>
  <c r="ATS19" i="111" s="1"/>
  <c r="ASU19" i="111"/>
  <c r="ATD19" i="111"/>
  <c r="ATP19" i="111" s="1"/>
  <c r="AUE19" i="111" s="1"/>
  <c r="BEV19" i="111"/>
  <c r="BFJ19" i="111" s="1"/>
  <c r="BEJ19" i="111"/>
  <c r="BES19" i="111"/>
  <c r="BFF19" i="111" s="1"/>
  <c r="BEG19" i="111"/>
  <c r="BEP19" i="111"/>
  <c r="BFB19" i="111" s="1"/>
  <c r="BED19" i="111"/>
  <c r="BEM19" i="111"/>
  <c r="BEY19" i="111" s="1"/>
  <c r="BFN19" i="111" s="1"/>
  <c r="DTW20" i="71"/>
  <c r="DUB20" i="71" s="1"/>
  <c r="BBN20" i="111"/>
  <c r="AZG20" i="111"/>
  <c r="BDU20" i="111"/>
  <c r="ASL20" i="111"/>
  <c r="BII20" i="111"/>
  <c r="AUS20" i="111"/>
  <c r="BKP20" i="111"/>
  <c r="AWZ20" i="111"/>
  <c r="BMW20" i="111"/>
  <c r="BGB20" i="111"/>
  <c r="BNX19" i="111"/>
  <c r="BOL19" i="111" s="1"/>
  <c r="BNO19" i="111"/>
  <c r="BOA19" i="111" s="1"/>
  <c r="BOP19" i="111" s="1"/>
  <c r="BNL19" i="111"/>
  <c r="BNI19" i="111"/>
  <c r="BNF19" i="111"/>
  <c r="BNU19" i="111"/>
  <c r="BOH19" i="111" s="1"/>
  <c r="BNR19" i="111"/>
  <c r="BOD19" i="111" s="1"/>
  <c r="BAH19" i="111"/>
  <c r="BAV19" i="111" s="1"/>
  <c r="AZS19" i="111"/>
  <c r="AZV19" i="111"/>
  <c r="AZY19" i="111"/>
  <c r="BAK19" i="111" s="1"/>
  <c r="BAZ19" i="111" s="1"/>
  <c r="BAE19" i="111"/>
  <c r="BAR19" i="111" s="1"/>
  <c r="AZP19" i="111"/>
  <c r="BAB19" i="111"/>
  <c r="BAN19" i="111" s="1"/>
  <c r="BDU3" i="111"/>
  <c r="BGA3" i="111"/>
  <c r="DHY19" i="71"/>
  <c r="DIL19" i="71" s="1"/>
  <c r="DQB19" i="71"/>
  <c r="DQE19" i="71"/>
  <c r="DQQ19" i="71" s="1"/>
  <c r="DRF19" i="71" s="1"/>
  <c r="DHV19" i="71"/>
  <c r="DIH19" i="71" s="1"/>
  <c r="DSQ19" i="71"/>
  <c r="DTE19" i="71" s="1"/>
  <c r="DSN19" i="71"/>
  <c r="DTA19" i="71" s="1"/>
  <c r="DSK19" i="71"/>
  <c r="DSW19" i="71" s="1"/>
  <c r="DSH19" i="71"/>
  <c r="DST19" i="71" s="1"/>
  <c r="DTI19" i="71" s="1"/>
  <c r="DSE19" i="71"/>
  <c r="DSB19" i="71"/>
  <c r="DRY19" i="71"/>
  <c r="DPP21" i="71"/>
  <c r="DRS21" i="71"/>
  <c r="DPQ20" i="71"/>
  <c r="DQH20" i="71" s="1"/>
  <c r="DQT20" i="71" s="1"/>
  <c r="DRT20" i="71"/>
  <c r="DQN20" i="71"/>
  <c r="DRB20" i="71" s="1"/>
  <c r="DPV20" i="71"/>
  <c r="DLJ21" i="71"/>
  <c r="DNM21" i="71"/>
  <c r="DLK20" i="71"/>
  <c r="DMH20" i="71" s="1"/>
  <c r="DMV20" i="71" s="1"/>
  <c r="DNN20" i="71"/>
  <c r="DMH19" i="71"/>
  <c r="DMV19" i="71" s="1"/>
  <c r="DOK19" i="71"/>
  <c r="DOY19" i="71" s="1"/>
  <c r="DOH19" i="71"/>
  <c r="DOU19" i="71" s="1"/>
  <c r="DOE19" i="71"/>
  <c r="DOQ19" i="71" s="1"/>
  <c r="DOB19" i="71"/>
  <c r="DON19" i="71" s="1"/>
  <c r="DPC19" i="71" s="1"/>
  <c r="DNY19" i="71"/>
  <c r="DNV19" i="71"/>
  <c r="DNS19" i="71"/>
  <c r="DHJ19" i="71"/>
  <c r="DHS19" i="71"/>
  <c r="DIE19" i="71" s="1"/>
  <c r="DIT19" i="71" s="1"/>
  <c r="DHP19" i="71"/>
  <c r="DKE19" i="71"/>
  <c r="DKS19" i="71" s="1"/>
  <c r="DJM19" i="71"/>
  <c r="DKB19" i="71"/>
  <c r="DKO19" i="71" s="1"/>
  <c r="DJY19" i="71"/>
  <c r="DKK19" i="71" s="1"/>
  <c r="DJV19" i="71"/>
  <c r="DKH19" i="71" s="1"/>
  <c r="DKW19" i="71" s="1"/>
  <c r="DJS19" i="71"/>
  <c r="DJP19" i="71"/>
  <c r="DDG19" i="71"/>
  <c r="DDS19" i="71"/>
  <c r="DEF19" i="71" s="1"/>
  <c r="DDV19" i="71"/>
  <c r="DEJ19" i="71" s="1"/>
  <c r="DHD21" i="71"/>
  <c r="DJG21" i="71"/>
  <c r="DHE20" i="71"/>
  <c r="DHM20" i="71" s="1"/>
  <c r="DJH20" i="71"/>
  <c r="CVD19" i="71"/>
  <c r="CVP19" i="71" s="1"/>
  <c r="CZA19" i="71"/>
  <c r="DDD19" i="71"/>
  <c r="DDJ19" i="71"/>
  <c r="DDM19" i="71"/>
  <c r="DDY19" i="71" s="1"/>
  <c r="DEN19" i="71" s="1"/>
  <c r="DFJ19" i="71"/>
  <c r="DFG19" i="71"/>
  <c r="DFY19" i="71"/>
  <c r="DGM19" i="71" s="1"/>
  <c r="DFV19" i="71"/>
  <c r="DGI19" i="71" s="1"/>
  <c r="DFS19" i="71"/>
  <c r="DGE19" i="71" s="1"/>
  <c r="DFP19" i="71"/>
  <c r="DGB19" i="71" s="1"/>
  <c r="DGQ19" i="71" s="1"/>
  <c r="DFM19" i="71"/>
  <c r="DCX21" i="71"/>
  <c r="DFA21" i="71"/>
  <c r="DCY20" i="71"/>
  <c r="DDG20" i="71" s="1"/>
  <c r="DFB20" i="71"/>
  <c r="CVA19" i="71"/>
  <c r="CVM19" i="71" s="1"/>
  <c r="CWB19" i="71" s="1"/>
  <c r="CVJ19" i="71"/>
  <c r="CVX19" i="71" s="1"/>
  <c r="CZD19" i="71"/>
  <c r="CZG19" i="71"/>
  <c r="CZS19" i="71" s="1"/>
  <c r="DAH19" i="71" s="1"/>
  <c r="CEF19" i="71"/>
  <c r="CER19" i="71" s="1"/>
  <c r="CYX19" i="71"/>
  <c r="CZJ19" i="71"/>
  <c r="CZV19" i="71" s="1"/>
  <c r="CZM19" i="71"/>
  <c r="CZZ19" i="71" s="1"/>
  <c r="DBS19" i="71"/>
  <c r="DCG19" i="71" s="1"/>
  <c r="DBP19" i="71"/>
  <c r="DCC19" i="71" s="1"/>
  <c r="DBM19" i="71"/>
  <c r="DBY19" i="71" s="1"/>
  <c r="DBJ19" i="71"/>
  <c r="DBV19" i="71" s="1"/>
  <c r="DCK19" i="71" s="1"/>
  <c r="DBG19" i="71"/>
  <c r="DBD19" i="71"/>
  <c r="DBA19" i="71"/>
  <c r="CYR21" i="71"/>
  <c r="DAU21" i="71"/>
  <c r="CYS20" i="71"/>
  <c r="CZP20" i="71" s="1"/>
  <c r="DAD20" i="71" s="1"/>
  <c r="DAV20" i="71"/>
  <c r="CUR19" i="71"/>
  <c r="CUU19" i="71"/>
  <c r="CUX19" i="71"/>
  <c r="CUL21" i="71"/>
  <c r="CWO21" i="71"/>
  <c r="CML19" i="71"/>
  <c r="CUM20" i="71"/>
  <c r="CVJ20" i="71" s="1"/>
  <c r="CVX20" i="71" s="1"/>
  <c r="CWP20" i="71"/>
  <c r="CMO19" i="71"/>
  <c r="CNA19" i="71" s="1"/>
  <c r="CNP19" i="71" s="1"/>
  <c r="CXM19" i="71"/>
  <c r="CYA19" i="71" s="1"/>
  <c r="CXJ19" i="71"/>
  <c r="CXW19" i="71" s="1"/>
  <c r="CXG19" i="71"/>
  <c r="CXS19" i="71" s="1"/>
  <c r="CXD19" i="71"/>
  <c r="CXP19" i="71" s="1"/>
  <c r="CYE19" i="71" s="1"/>
  <c r="CXA19" i="71"/>
  <c r="CWX19" i="71"/>
  <c r="CWU19" i="71"/>
  <c r="CMR19" i="71"/>
  <c r="CND19" i="71" s="1"/>
  <c r="CMU19" i="71"/>
  <c r="CNH19" i="71" s="1"/>
  <c r="CMX19" i="71"/>
  <c r="CNL19" i="71" s="1"/>
  <c r="CQL19" i="71"/>
  <c r="CQO19" i="71"/>
  <c r="CQU19" i="71"/>
  <c r="CRG19" i="71" s="1"/>
  <c r="CRV19" i="71" s="1"/>
  <c r="CQF21" i="71"/>
  <c r="CSI21" i="71"/>
  <c r="CQR19" i="71"/>
  <c r="CTG19" i="71"/>
  <c r="CTU19" i="71" s="1"/>
  <c r="CSO19" i="71"/>
  <c r="CTD19" i="71"/>
  <c r="CTQ19" i="71" s="1"/>
  <c r="CTA19" i="71"/>
  <c r="CTM19" i="71" s="1"/>
  <c r="CSX19" i="71"/>
  <c r="CTJ19" i="71" s="1"/>
  <c r="CTY19" i="71" s="1"/>
  <c r="CSU19" i="71"/>
  <c r="CSR19" i="71"/>
  <c r="CQG20" i="71"/>
  <c r="CRD20" i="71" s="1"/>
  <c r="CRR20" i="71" s="1"/>
  <c r="CSJ20" i="71"/>
  <c r="CQX19" i="71"/>
  <c r="CRJ19" i="71" s="1"/>
  <c r="CRA19" i="71"/>
  <c r="CRN19" i="71" s="1"/>
  <c r="CMA20" i="71"/>
  <c r="CMR20" i="71" s="1"/>
  <c r="CND20" i="71" s="1"/>
  <c r="COD20" i="71"/>
  <c r="CDT19" i="71"/>
  <c r="COI19" i="71"/>
  <c r="CPA19" i="71"/>
  <c r="CPO19" i="71" s="1"/>
  <c r="COX19" i="71"/>
  <c r="CPK19" i="71" s="1"/>
  <c r="COU19" i="71"/>
  <c r="CPG19" i="71" s="1"/>
  <c r="COR19" i="71"/>
  <c r="CPD19" i="71" s="1"/>
  <c r="CPS19" i="71" s="1"/>
  <c r="COO19" i="71"/>
  <c r="COL19" i="71"/>
  <c r="CDZ19" i="71"/>
  <c r="CDW19" i="71"/>
  <c r="CEL19" i="71"/>
  <c r="CEZ19" i="71" s="1"/>
  <c r="CEC19" i="71"/>
  <c r="CEO19" i="71" s="1"/>
  <c r="CFD19" i="71" s="1"/>
  <c r="CMI19" i="71"/>
  <c r="CLZ21" i="71"/>
  <c r="COC21" i="71"/>
  <c r="CIC19" i="71"/>
  <c r="CIF19" i="71"/>
  <c r="CII19" i="71"/>
  <c r="CIU19" i="71" s="1"/>
  <c r="CJJ19" i="71" s="1"/>
  <c r="CIL19" i="71"/>
  <c r="CIX19" i="71" s="1"/>
  <c r="CIO19" i="71"/>
  <c r="CJB19" i="71" s="1"/>
  <c r="CIR19" i="71"/>
  <c r="CJF19" i="71" s="1"/>
  <c r="CKC19" i="71"/>
  <c r="CKU19" i="71"/>
  <c r="CLI19" i="71" s="1"/>
  <c r="CKI19" i="71"/>
  <c r="CKR19" i="71"/>
  <c r="CLE19" i="71" s="1"/>
  <c r="CKO19" i="71"/>
  <c r="CLA19" i="71" s="1"/>
  <c r="CKL19" i="71"/>
  <c r="CKX19" i="71" s="1"/>
  <c r="CLM19" i="71" s="1"/>
  <c r="CKF19" i="71"/>
  <c r="CHT21" i="71"/>
  <c r="CJW21" i="71"/>
  <c r="CHU20" i="71"/>
  <c r="CIR20" i="71" s="1"/>
  <c r="CJF20" i="71" s="1"/>
  <c r="CJX20" i="71"/>
  <c r="CDN21" i="71"/>
  <c r="CFQ21" i="71"/>
  <c r="CDO20" i="71"/>
  <c r="CEI20" i="71" s="1"/>
  <c r="CFR20" i="71"/>
  <c r="CGO19" i="71"/>
  <c r="CHC19" i="71" s="1"/>
  <c r="CFW19" i="71"/>
  <c r="CGL19" i="71"/>
  <c r="CGY19" i="71" s="1"/>
  <c r="CGI19" i="71"/>
  <c r="CGU19" i="71" s="1"/>
  <c r="CGF19" i="71"/>
  <c r="CGR19" i="71" s="1"/>
  <c r="CHG19" i="71" s="1"/>
  <c r="CGC19" i="71"/>
  <c r="CFZ19" i="71"/>
  <c r="EW18" i="111"/>
  <c r="BYQ18" i="71"/>
  <c r="FE18" i="111"/>
  <c r="AI18" i="111"/>
  <c r="CCS18" i="71"/>
  <c r="CX18" i="111"/>
  <c r="BDI18" i="71"/>
  <c r="AKH18" i="71"/>
  <c r="AMO18" i="71"/>
  <c r="BHK18" i="71"/>
  <c r="BBF18" i="71"/>
  <c r="IY18" i="71"/>
  <c r="CH18" i="71"/>
  <c r="CP18" i="111"/>
  <c r="AEC18" i="71"/>
  <c r="BWN18" i="71"/>
  <c r="AZG18" i="71"/>
  <c r="TJ18" i="71"/>
  <c r="BWF18" i="71"/>
  <c r="GN18" i="71"/>
  <c r="BYI18" i="71"/>
  <c r="AZC18" i="71"/>
  <c r="BSH18" i="71"/>
  <c r="AGB18" i="71"/>
  <c r="BDM18" i="71"/>
  <c r="NA18" i="71"/>
  <c r="RK18" i="71"/>
  <c r="RC18" i="71"/>
  <c r="AE19" i="71"/>
  <c r="HH18" i="111"/>
  <c r="BUC18" i="71"/>
  <c r="CAP18" i="71"/>
  <c r="BSD18" i="71"/>
  <c r="AUS18" i="71"/>
  <c r="BNX18" i="71"/>
  <c r="BYM18" i="71"/>
  <c r="BLU18" i="71"/>
  <c r="BBB18" i="71"/>
  <c r="BLY18" i="71"/>
  <c r="AQQ18" i="71"/>
  <c r="AOJ18" i="71"/>
  <c r="EO18" i="71"/>
  <c r="XP18" i="71"/>
  <c r="ABV18" i="71"/>
  <c r="AQU18" i="71"/>
  <c r="BQE18" i="71"/>
  <c r="ADY18" i="71"/>
  <c r="KT18" i="71"/>
  <c r="VQ18" i="71"/>
  <c r="AGF18" i="71"/>
  <c r="TF18" i="71"/>
  <c r="GV18" i="71"/>
  <c r="IQ18" i="71"/>
  <c r="AFX18" i="71"/>
  <c r="CAT18" i="71"/>
  <c r="AON18" i="71"/>
  <c r="BHO18" i="71"/>
  <c r="AQM18" i="71"/>
  <c r="BFL18" i="71"/>
  <c r="BPW18" i="71"/>
  <c r="BNT18" i="71"/>
  <c r="BHS18" i="71"/>
  <c r="AXD18" i="71"/>
  <c r="CCO18" i="71"/>
  <c r="BJV18" i="71"/>
  <c r="AIE18" i="71"/>
  <c r="NE18" i="71"/>
  <c r="AKD18" i="71"/>
  <c r="LB18" i="71"/>
  <c r="AM18" i="111"/>
  <c r="OZ18" i="71"/>
  <c r="VI18" i="71"/>
  <c r="GR18" i="71"/>
  <c r="BBJ18" i="71"/>
  <c r="BDE18" i="71"/>
  <c r="AST18" i="71"/>
  <c r="AUW18" i="71"/>
  <c r="AIA18" i="71"/>
  <c r="CCW18" i="71"/>
  <c r="AVA18" i="71"/>
  <c r="AII18" i="71"/>
  <c r="AKL18" i="71"/>
  <c r="AQ18" i="111"/>
  <c r="PH18" i="71"/>
  <c r="BFH18" i="71"/>
  <c r="BUG18" i="71"/>
  <c r="ASX18" i="71"/>
  <c r="XT18" i="71"/>
  <c r="BUK18" i="71"/>
  <c r="CEV19" i="71"/>
  <c r="KX18" i="71"/>
  <c r="RG18" i="71"/>
  <c r="ABR18" i="71"/>
  <c r="CAL18" i="71"/>
  <c r="AWV18" i="71"/>
  <c r="BQA18" i="71"/>
  <c r="AYY18" i="71"/>
  <c r="BWJ18" i="71"/>
  <c r="ADU18" i="71"/>
  <c r="XL18" i="71"/>
  <c r="PD18" i="71"/>
  <c r="HL18" i="111"/>
  <c r="TN18" i="71"/>
  <c r="BOB18" i="71"/>
  <c r="MW18" i="71"/>
  <c r="ABZ18" i="71"/>
  <c r="ASP18" i="71"/>
  <c r="ZO18" i="71"/>
  <c r="EK18" i="71"/>
  <c r="AOR18" i="71"/>
  <c r="ZS18" i="71"/>
  <c r="IU18" i="71"/>
  <c r="ES18" i="71"/>
  <c r="CL18" i="71"/>
  <c r="HD18" i="111"/>
  <c r="AMK18" i="71"/>
  <c r="BFP18" i="71"/>
  <c r="AWZ18" i="71"/>
  <c r="BJN18" i="71"/>
  <c r="ZW18" i="71"/>
  <c r="CT18" i="111"/>
  <c r="FA18" i="111"/>
  <c r="VM18" i="71"/>
  <c r="AMG18" i="71"/>
  <c r="BRZ18" i="71"/>
  <c r="BLQ18" i="71"/>
  <c r="BJR18" i="71"/>
  <c r="NY18" i="111"/>
  <c r="ANF18" i="111"/>
  <c r="AKU18" i="111"/>
  <c r="ARP18" i="111"/>
  <c r="ZL18" i="111"/>
  <c r="SM18" i="111"/>
  <c r="XI18" i="111"/>
  <c r="ABW18" i="111"/>
  <c r="ANB18" i="111"/>
  <c r="APM18" i="111"/>
  <c r="OC18" i="111"/>
  <c r="UX18" i="111"/>
  <c r="QN18" i="111"/>
  <c r="AIN18" i="111"/>
  <c r="JO18" i="111"/>
  <c r="AKY18" i="111"/>
  <c r="ZP18" i="111"/>
  <c r="AVS3" i="71"/>
  <c r="AXU3" i="71"/>
  <c r="AIJ18" i="111"/>
  <c r="JS18" i="111"/>
  <c r="ABS18" i="111"/>
  <c r="VB18" i="111"/>
  <c r="XE18" i="111"/>
  <c r="JK18" i="111"/>
  <c r="ABO18" i="111"/>
  <c r="LR18" i="111"/>
  <c r="APE18" i="111"/>
  <c r="ADV18" i="111"/>
  <c r="AMX18" i="111"/>
  <c r="XA18" i="111"/>
  <c r="BZH21" i="71"/>
  <c r="BVB21" i="71"/>
  <c r="BQV21" i="71"/>
  <c r="BMP21" i="71"/>
  <c r="BIJ21" i="71"/>
  <c r="BED21" i="71"/>
  <c r="AZX21" i="71"/>
  <c r="AVR21" i="71"/>
  <c r="ARL21" i="71"/>
  <c r="CBK21" i="71"/>
  <c r="BXE21" i="71"/>
  <c r="BSY21" i="71"/>
  <c r="BOS21" i="71"/>
  <c r="BKM21" i="71"/>
  <c r="BGG21" i="71"/>
  <c r="BCA21" i="71"/>
  <c r="AXU21" i="71"/>
  <c r="ATO21" i="71"/>
  <c r="API21" i="71"/>
  <c r="BAY18" i="71"/>
  <c r="BBN18" i="71" s="1"/>
  <c r="BFE18" i="71"/>
  <c r="BFT18" i="71" s="1"/>
  <c r="AQG19" i="71"/>
  <c r="APU19" i="71"/>
  <c r="AQD19" i="71"/>
  <c r="APR19" i="71"/>
  <c r="AQA19" i="71"/>
  <c r="APX19" i="71"/>
  <c r="APO19" i="71"/>
  <c r="AWJ19" i="71"/>
  <c r="AVX19" i="71"/>
  <c r="AWG19" i="71"/>
  <c r="AWD19" i="71"/>
  <c r="AWA19" i="71"/>
  <c r="AWP19" i="71"/>
  <c r="AWM19" i="71"/>
  <c r="BNN19" i="71"/>
  <c r="BNB19" i="71"/>
  <c r="BNK19" i="71"/>
  <c r="BMY19" i="71"/>
  <c r="BNH19" i="71"/>
  <c r="BMV19" i="71"/>
  <c r="BNE19" i="71"/>
  <c r="BCS19" i="71"/>
  <c r="BCG19" i="71"/>
  <c r="BCP19" i="71"/>
  <c r="BCY19" i="71"/>
  <c r="BCM19" i="71"/>
  <c r="BCV19" i="71"/>
  <c r="BCJ19" i="71"/>
  <c r="BTQ19" i="71"/>
  <c r="BTE19" i="71"/>
  <c r="BTN19" i="71"/>
  <c r="BTW19" i="71"/>
  <c r="BTK19" i="71"/>
  <c r="BTT19" i="71"/>
  <c r="BTH19" i="71"/>
  <c r="ASM18" i="71"/>
  <c r="ATB18" i="71" s="1"/>
  <c r="AWS18" i="71"/>
  <c r="AXH18" i="71" s="1"/>
  <c r="BRW18" i="71"/>
  <c r="BSL18" i="71" s="1"/>
  <c r="BWC18" i="71"/>
  <c r="BWR18" i="71" s="1"/>
  <c r="CCL18" i="71"/>
  <c r="CDA18" i="71" s="1"/>
  <c r="BZI20" i="71"/>
  <c r="BVC20" i="71"/>
  <c r="BQW20" i="71"/>
  <c r="BMQ20" i="71"/>
  <c r="BIK20" i="71"/>
  <c r="BEE20" i="71"/>
  <c r="AZY20" i="71"/>
  <c r="AVS20" i="71"/>
  <c r="ARM20" i="71"/>
  <c r="CBL20" i="71"/>
  <c r="BXF20" i="71"/>
  <c r="BSZ20" i="71"/>
  <c r="BOT20" i="71"/>
  <c r="BKN20" i="71"/>
  <c r="BGH20" i="71"/>
  <c r="BCB20" i="71"/>
  <c r="AXV20" i="71"/>
  <c r="ATP20" i="71"/>
  <c r="APJ20" i="71"/>
  <c r="AQJ18" i="71"/>
  <c r="AQY18" i="71" s="1"/>
  <c r="AYS19" i="71"/>
  <c r="AYG19" i="71"/>
  <c r="AYP19" i="71"/>
  <c r="AYD19" i="71"/>
  <c r="AYM19" i="71"/>
  <c r="AYJ19" i="71"/>
  <c r="AYA19" i="71"/>
  <c r="BAP19" i="71"/>
  <c r="BAD19" i="71"/>
  <c r="BAM19" i="71"/>
  <c r="BAV19" i="71"/>
  <c r="BAS19" i="71"/>
  <c r="BAJ19" i="71"/>
  <c r="BAG19" i="71"/>
  <c r="BRT19" i="71"/>
  <c r="BRH19" i="71"/>
  <c r="BRQ19" i="71"/>
  <c r="BRE19" i="71"/>
  <c r="BRN19" i="71"/>
  <c r="BRB19" i="71"/>
  <c r="BRK19" i="71"/>
  <c r="BGY19" i="71"/>
  <c r="BGM19" i="71"/>
  <c r="BGV19" i="71"/>
  <c r="BHE19" i="71"/>
  <c r="BGS19" i="71"/>
  <c r="BHB19" i="71"/>
  <c r="BGP19" i="71"/>
  <c r="BXW19" i="71"/>
  <c r="BXK19" i="71"/>
  <c r="BXT19" i="71"/>
  <c r="BYC19" i="71"/>
  <c r="BXQ19" i="71"/>
  <c r="BXZ19" i="71"/>
  <c r="BXN19" i="71"/>
  <c r="CAI18" i="71"/>
  <c r="CAX18" i="71" s="1"/>
  <c r="AYV18" i="71"/>
  <c r="AZK18" i="71" s="1"/>
  <c r="BJK18" i="71"/>
  <c r="BJZ18" i="71" s="1"/>
  <c r="BNQ18" i="71"/>
  <c r="BOF18" i="71" s="1"/>
  <c r="BHH18" i="71"/>
  <c r="BHW18" i="71" s="1"/>
  <c r="AUM19" i="71"/>
  <c r="AUA19" i="71"/>
  <c r="AUJ19" i="71"/>
  <c r="ATX19" i="71"/>
  <c r="ATU19" i="71"/>
  <c r="AUG19" i="71"/>
  <c r="AUD19" i="71"/>
  <c r="BFB19" i="71"/>
  <c r="BEP19" i="71"/>
  <c r="BEY19" i="71"/>
  <c r="BEM19" i="71"/>
  <c r="BEV19" i="71"/>
  <c r="BEJ19" i="71"/>
  <c r="BES19" i="71"/>
  <c r="BVZ19" i="71"/>
  <c r="BVN19" i="71"/>
  <c r="BVW19" i="71"/>
  <c r="BVK19" i="71"/>
  <c r="BVT19" i="71"/>
  <c r="BVH19" i="71"/>
  <c r="BVQ19" i="71"/>
  <c r="BLE19" i="71"/>
  <c r="BKS19" i="71"/>
  <c r="BLB19" i="71"/>
  <c r="BLK19" i="71"/>
  <c r="BKY19" i="71"/>
  <c r="BLH19" i="71"/>
  <c r="BKV19" i="71"/>
  <c r="CCC19" i="71"/>
  <c r="CBQ19" i="71"/>
  <c r="CBZ19" i="71"/>
  <c r="CCI19" i="71"/>
  <c r="CBW19" i="71"/>
  <c r="CCF19" i="71"/>
  <c r="CBT19" i="71"/>
  <c r="BDB18" i="71"/>
  <c r="BDQ18" i="71" s="1"/>
  <c r="BPT18" i="71"/>
  <c r="BQI18" i="71" s="1"/>
  <c r="AUP18" i="71"/>
  <c r="AVE18" i="71" s="1"/>
  <c r="BYF18" i="71"/>
  <c r="BYU18" i="71" s="1"/>
  <c r="ASD19" i="71"/>
  <c r="ARR19" i="71"/>
  <c r="ASA19" i="71"/>
  <c r="ASJ19" i="71"/>
  <c r="ASG19" i="71"/>
  <c r="ARX19" i="71"/>
  <c r="ARU19" i="71"/>
  <c r="BJH19" i="71"/>
  <c r="BIV19" i="71"/>
  <c r="BJE19" i="71"/>
  <c r="BIS19" i="71"/>
  <c r="BJB19" i="71"/>
  <c r="BIP19" i="71"/>
  <c r="BIY19" i="71"/>
  <c r="CAF19" i="71"/>
  <c r="BZT19" i="71"/>
  <c r="CAC19" i="71"/>
  <c r="BZQ19" i="71"/>
  <c r="BZZ19" i="71"/>
  <c r="BZN19" i="71"/>
  <c r="BZW19" i="71"/>
  <c r="BPK19" i="71"/>
  <c r="BOY19" i="71"/>
  <c r="BPH19" i="71"/>
  <c r="BPQ19" i="71"/>
  <c r="BPE19" i="71"/>
  <c r="BPN19" i="71"/>
  <c r="BPB19" i="71"/>
  <c r="BTZ18" i="71"/>
  <c r="BUO18" i="71" s="1"/>
  <c r="BLN18" i="71"/>
  <c r="BMC18" i="71" s="1"/>
  <c r="AJJ20" i="111"/>
  <c r="AQE20" i="111"/>
  <c r="ANX20" i="111"/>
  <c r="AEV20" i="111"/>
  <c r="ACO20" i="111"/>
  <c r="AHC20" i="111"/>
  <c r="VT20" i="111"/>
  <c r="AAH20" i="111"/>
  <c r="TM20" i="111"/>
  <c r="YA20" i="111"/>
  <c r="RF20" i="111"/>
  <c r="MR20" i="111"/>
  <c r="ALQ20" i="111"/>
  <c r="KK20" i="111"/>
  <c r="OY20" i="111"/>
  <c r="SG19" i="111"/>
  <c r="RU19" i="111"/>
  <c r="RX19" i="111"/>
  <c r="SJ19" i="111" s="1"/>
  <c r="SY19" i="111" s="1"/>
  <c r="RO19" i="111"/>
  <c r="SA19" i="111"/>
  <c r="SD19" i="111"/>
  <c r="RR19" i="111"/>
  <c r="ADP19" i="111"/>
  <c r="ADG19" i="111"/>
  <c r="ADS19" i="111" s="1"/>
  <c r="AEH19" i="111" s="1"/>
  <c r="ADA19" i="111"/>
  <c r="ADJ19" i="111"/>
  <c r="ADD19" i="111"/>
  <c r="ACX19" i="111"/>
  <c r="ADM19" i="111"/>
  <c r="AQW19" i="111"/>
  <c r="ARI19" i="111" s="1"/>
  <c r="ARX19" i="111" s="1"/>
  <c r="AQN19" i="111"/>
  <c r="ARC19" i="111"/>
  <c r="ARF19" i="111"/>
  <c r="AQT19" i="111"/>
  <c r="AQQ19" i="111"/>
  <c r="AQZ19" i="111"/>
  <c r="AOM19" i="111"/>
  <c r="AOJ19" i="111"/>
  <c r="AOS19" i="111"/>
  <c r="APE19" i="111" s="1"/>
  <c r="AOP19" i="111"/>
  <c r="APB19" i="111" s="1"/>
  <c r="APQ19" i="111" s="1"/>
  <c r="AOG19" i="111"/>
  <c r="AOV19" i="111"/>
  <c r="AOY19" i="111"/>
  <c r="ZB19" i="111"/>
  <c r="YS19" i="111"/>
  <c r="ZE19" i="111" s="1"/>
  <c r="ZT19" i="111" s="1"/>
  <c r="YY19" i="111"/>
  <c r="YM19" i="111"/>
  <c r="YP19" i="111"/>
  <c r="YV19" i="111"/>
  <c r="YJ19" i="111"/>
  <c r="AFN19" i="111"/>
  <c r="AFZ19" i="111" s="1"/>
  <c r="AGO19" i="111" s="1"/>
  <c r="AFW19" i="111"/>
  <c r="AFQ19" i="111"/>
  <c r="AFK19" i="111"/>
  <c r="AFE19" i="111"/>
  <c r="AFT19" i="111"/>
  <c r="AGG19" i="111" s="1"/>
  <c r="AFH19" i="111"/>
  <c r="ABI19" i="111"/>
  <c r="AAZ19" i="111"/>
  <c r="ABL19" i="111" s="1"/>
  <c r="ACA19" i="111" s="1"/>
  <c r="ABF19" i="111"/>
  <c r="AAT19" i="111"/>
  <c r="AAW19" i="111"/>
  <c r="ABC19" i="111"/>
  <c r="AAQ19" i="111"/>
  <c r="LI19" i="111"/>
  <c r="LV19" i="111" s="1"/>
  <c r="KT19" i="111"/>
  <c r="KW19" i="111"/>
  <c r="LL19" i="111"/>
  <c r="LF19" i="111"/>
  <c r="KZ19" i="111"/>
  <c r="LC19" i="111"/>
  <c r="LO19" i="111" s="1"/>
  <c r="MD19" i="111" s="1"/>
  <c r="NJ19" i="111"/>
  <c r="NV19" i="111" s="1"/>
  <c r="OK19" i="111" s="1"/>
  <c r="NS19" i="111"/>
  <c r="NA19" i="111"/>
  <c r="NG19" i="111"/>
  <c r="NP19" i="111"/>
  <c r="NM19" i="111"/>
  <c r="ND19" i="111"/>
  <c r="WO19" i="111"/>
  <c r="WL19" i="111"/>
  <c r="WX19" i="111" s="1"/>
  <c r="XM19" i="111" s="1"/>
  <c r="WF19" i="111"/>
  <c r="WC19" i="111"/>
  <c r="WU19" i="111"/>
  <c r="WI19" i="111"/>
  <c r="WR19" i="111"/>
  <c r="XE19" i="111" s="1"/>
  <c r="AJS19" i="111"/>
  <c r="AJY19" i="111"/>
  <c r="AKH19" i="111"/>
  <c r="AKU19" i="111" s="1"/>
  <c r="AJV19" i="111"/>
  <c r="AKE19" i="111"/>
  <c r="AKK19" i="111"/>
  <c r="AKB19" i="111"/>
  <c r="AKN19" i="111" s="1"/>
  <c r="ALC19" i="111" s="1"/>
  <c r="AQD21" i="111"/>
  <c r="ANW21" i="111"/>
  <c r="ALP21" i="111"/>
  <c r="AJI21" i="111"/>
  <c r="AAG21" i="111"/>
  <c r="AHB21" i="111"/>
  <c r="AEU21" i="111"/>
  <c r="ACN21" i="111"/>
  <c r="XZ21" i="111"/>
  <c r="TL21" i="111"/>
  <c r="MQ21" i="111"/>
  <c r="VS21" i="111"/>
  <c r="RE21" i="111"/>
  <c r="OX21" i="111"/>
  <c r="KJ21" i="111"/>
  <c r="TY19" i="111"/>
  <c r="UK19" i="111"/>
  <c r="UX19" i="111" s="1"/>
  <c r="UE19" i="111"/>
  <c r="UQ19" i="111" s="1"/>
  <c r="VF19" i="111" s="1"/>
  <c r="TV19" i="111"/>
  <c r="UH19" i="111"/>
  <c r="UB19" i="111"/>
  <c r="UN19" i="111"/>
  <c r="PZ19" i="111"/>
  <c r="PQ19" i="111"/>
  <c r="QC19" i="111" s="1"/>
  <c r="QR19" i="111" s="1"/>
  <c r="PN19" i="111"/>
  <c r="PW19" i="111"/>
  <c r="PK19" i="111"/>
  <c r="PT19" i="111"/>
  <c r="PH19" i="111"/>
  <c r="AID19" i="111"/>
  <c r="AHX19" i="111"/>
  <c r="AIJ19" i="111" s="1"/>
  <c r="AHR19" i="111"/>
  <c r="AHL19" i="111"/>
  <c r="AIA19" i="111"/>
  <c r="AHO19" i="111"/>
  <c r="AHU19" i="111"/>
  <c r="AIG19" i="111" s="1"/>
  <c r="AIV19" i="111" s="1"/>
  <c r="AMR19" i="111"/>
  <c r="AMI19" i="111"/>
  <c r="AMU19" i="111" s="1"/>
  <c r="ANJ19" i="111" s="1"/>
  <c r="ALZ19" i="111"/>
  <c r="AMO19" i="111"/>
  <c r="AMC19" i="111"/>
  <c r="AML19" i="111"/>
  <c r="AMF19" i="111"/>
  <c r="CT18" i="71"/>
  <c r="AQ19" i="71"/>
  <c r="IN18" i="71"/>
  <c r="JC18" i="71" s="1"/>
  <c r="AFI19" i="71"/>
  <c r="AFF19" i="71"/>
  <c r="AFC19" i="71"/>
  <c r="AFL19" i="71"/>
  <c r="AEZ19" i="71"/>
  <c r="AFO19" i="71"/>
  <c r="AFR19" i="71"/>
  <c r="KQ18" i="71"/>
  <c r="LF18" i="71" s="1"/>
  <c r="ABO18" i="71"/>
  <c r="ACD18" i="71" s="1"/>
  <c r="AMD18" i="71"/>
  <c r="AMS18" i="71" s="1"/>
  <c r="ZF19" i="71"/>
  <c r="YZ19" i="71"/>
  <c r="YT19" i="71"/>
  <c r="YQ19" i="71"/>
  <c r="ZI19" i="71"/>
  <c r="YW19" i="71"/>
  <c r="ZC19" i="71"/>
  <c r="AHL19" i="71"/>
  <c r="AHO19" i="71"/>
  <c r="AHU19" i="71"/>
  <c r="AHC19" i="71"/>
  <c r="AHI19" i="71"/>
  <c r="AHR19" i="71"/>
  <c r="AHF19" i="71"/>
  <c r="BY19" i="71"/>
  <c r="BM19" i="71"/>
  <c r="BV19" i="71"/>
  <c r="BJ19" i="71"/>
  <c r="BS19" i="71"/>
  <c r="CE19" i="71" s="1"/>
  <c r="BP19" i="71"/>
  <c r="CB19" i="71"/>
  <c r="CA19" i="111"/>
  <c r="CM19" i="111" s="1"/>
  <c r="CJ19" i="111"/>
  <c r="BX19" i="111"/>
  <c r="CG19" i="111"/>
  <c r="CT19" i="111" s="1"/>
  <c r="BU19" i="111"/>
  <c r="CD19" i="111"/>
  <c r="BR19" i="111"/>
  <c r="FY19" i="71"/>
  <c r="FP19" i="71"/>
  <c r="GE19" i="71"/>
  <c r="FS19" i="71"/>
  <c r="GH19" i="71"/>
  <c r="FV19" i="71"/>
  <c r="GB19" i="71"/>
  <c r="QQ19" i="71"/>
  <c r="QN19" i="71"/>
  <c r="QE19" i="71"/>
  <c r="QH19" i="71"/>
  <c r="QK19" i="71"/>
  <c r="QW19" i="71"/>
  <c r="QT19" i="71"/>
  <c r="ADF19" i="71"/>
  <c r="ADO19" i="71"/>
  <c r="ADC19" i="71"/>
  <c r="ADI19" i="71"/>
  <c r="ACW19" i="71"/>
  <c r="ADL19" i="71"/>
  <c r="ACZ19" i="71"/>
  <c r="AJO19" i="71"/>
  <c r="AJI19" i="71"/>
  <c r="AJU19" i="71"/>
  <c r="AJX19" i="71"/>
  <c r="AJR19" i="71"/>
  <c r="AJL19" i="71"/>
  <c r="AJF19" i="71"/>
  <c r="AKA18" i="71"/>
  <c r="AKP18" i="71" s="1"/>
  <c r="ADR18" i="71"/>
  <c r="AEG18" i="71" s="1"/>
  <c r="XI18" i="71"/>
  <c r="XX18" i="71" s="1"/>
  <c r="W19" i="111"/>
  <c r="K19" i="111"/>
  <c r="T19" i="111"/>
  <c r="AF19" i="111" s="1"/>
  <c r="AC19" i="111"/>
  <c r="Q19" i="111"/>
  <c r="Z19" i="111"/>
  <c r="AM19" i="111" s="1"/>
  <c r="N19" i="111"/>
  <c r="AOG18" i="71"/>
  <c r="AOV18" i="71" s="1"/>
  <c r="ZL18" i="71"/>
  <c r="AAA18" i="71" s="1"/>
  <c r="EH18" i="71"/>
  <c r="EW18" i="71" s="1"/>
  <c r="IC21" i="111"/>
  <c r="ALC21" i="71"/>
  <c r="AGW21" i="71"/>
  <c r="ANF21" i="71"/>
  <c r="AET21" i="71"/>
  <c r="AAN21" i="71"/>
  <c r="SB21" i="71"/>
  <c r="LS21" i="71"/>
  <c r="AIZ21" i="71"/>
  <c r="ACQ21" i="71"/>
  <c r="WH21" i="71"/>
  <c r="JP21" i="71"/>
  <c r="UE21" i="71"/>
  <c r="HM21" i="71"/>
  <c r="NV21" i="71"/>
  <c r="YK21" i="71"/>
  <c r="DG21" i="71"/>
  <c r="FJ21" i="71"/>
  <c r="PY21" i="71"/>
  <c r="GR19" i="111"/>
  <c r="GF19" i="111"/>
  <c r="GU19" i="111"/>
  <c r="GO19" i="111"/>
  <c r="HA19" i="111" s="1"/>
  <c r="GL19" i="111"/>
  <c r="GX19" i="111"/>
  <c r="GI19" i="111"/>
  <c r="QZ18" i="71"/>
  <c r="RO18" i="71" s="1"/>
  <c r="OK19" i="71"/>
  <c r="OT19" i="71"/>
  <c r="OH19" i="71"/>
  <c r="OB19" i="71"/>
  <c r="ON19" i="71"/>
  <c r="OQ19" i="71"/>
  <c r="OE19" i="71"/>
  <c r="LY19" i="71"/>
  <c r="MN19" i="71"/>
  <c r="MB19" i="71"/>
  <c r="MQ19" i="71"/>
  <c r="MH19" i="71"/>
  <c r="MK19" i="71"/>
  <c r="ME19" i="71"/>
  <c r="HS19" i="71"/>
  <c r="IK19" i="71"/>
  <c r="IB19" i="71"/>
  <c r="HY19" i="71"/>
  <c r="HV19" i="71"/>
  <c r="IE19" i="71"/>
  <c r="IH19" i="71"/>
  <c r="DV19" i="71"/>
  <c r="DY19" i="71"/>
  <c r="DS19" i="71"/>
  <c r="DP19" i="71"/>
  <c r="DM19" i="71"/>
  <c r="EB19" i="71"/>
  <c r="EE19" i="71"/>
  <c r="UZ19" i="71"/>
  <c r="UT19" i="71"/>
  <c r="UN19" i="71"/>
  <c r="UK19" i="71"/>
  <c r="VC19" i="71"/>
  <c r="UQ19" i="71"/>
  <c r="UW19" i="71"/>
  <c r="AMA19" i="71"/>
  <c r="ALR19" i="71"/>
  <c r="ALX19" i="71"/>
  <c r="ALL19" i="71"/>
  <c r="ALO19" i="71"/>
  <c r="ALU19" i="71"/>
  <c r="ALI19" i="71"/>
  <c r="ANR19" i="71"/>
  <c r="ANU19" i="71"/>
  <c r="ANL19" i="71"/>
  <c r="AOA19" i="71"/>
  <c r="ANO19" i="71"/>
  <c r="AOD19" i="71"/>
  <c r="ANX19" i="71"/>
  <c r="OW18" i="71"/>
  <c r="PL18" i="71" s="1"/>
  <c r="VF18" i="71"/>
  <c r="VU18" i="71" s="1"/>
  <c r="AFU18" i="71"/>
  <c r="AGJ18" i="71" s="1"/>
  <c r="TC18" i="71"/>
  <c r="TR18" i="71" s="1"/>
  <c r="ID20" i="111"/>
  <c r="ALD20" i="71"/>
  <c r="ANG20" i="71"/>
  <c r="AJA20" i="71"/>
  <c r="ACR20" i="71"/>
  <c r="AGX20" i="71"/>
  <c r="AAO20" i="71"/>
  <c r="PZ20" i="71"/>
  <c r="NW20" i="71"/>
  <c r="AEU20" i="71"/>
  <c r="LT20" i="71"/>
  <c r="JQ20" i="71"/>
  <c r="YL20" i="71"/>
  <c r="WI20" i="71"/>
  <c r="UF20" i="71"/>
  <c r="FK20" i="71"/>
  <c r="DH20" i="71"/>
  <c r="P20" i="71"/>
  <c r="AB20" i="71" s="1"/>
  <c r="Y20" i="71"/>
  <c r="M20" i="71"/>
  <c r="SC20" i="71"/>
  <c r="V20" i="71"/>
  <c r="HN20" i="71"/>
  <c r="S20" i="71"/>
  <c r="J20" i="71"/>
  <c r="G20" i="71"/>
  <c r="EN19" i="111"/>
  <c r="EB19" i="111"/>
  <c r="EK19" i="111"/>
  <c r="EW19" i="111" s="1"/>
  <c r="DY19" i="111"/>
  <c r="EH19" i="111"/>
  <c r="ET19" i="111" s="1"/>
  <c r="EQ19" i="111"/>
  <c r="EE19" i="111"/>
  <c r="AHX18" i="71"/>
  <c r="AIM18" i="71" s="1"/>
  <c r="MT18" i="71"/>
  <c r="NI18" i="71" s="1"/>
  <c r="KE19" i="71"/>
  <c r="KB19" i="71"/>
  <c r="JV19" i="71"/>
  <c r="KN19" i="71"/>
  <c r="KH19" i="71"/>
  <c r="KK19" i="71"/>
  <c r="JY19" i="71"/>
  <c r="SZ19" i="71"/>
  <c r="SQ19" i="71"/>
  <c r="SK19" i="71"/>
  <c r="ST19" i="71"/>
  <c r="SW19" i="71"/>
  <c r="SH19" i="71"/>
  <c r="SN19" i="71"/>
  <c r="WT19" i="71"/>
  <c r="XC19" i="71"/>
  <c r="WZ19" i="71"/>
  <c r="WW19" i="71"/>
  <c r="WN19" i="71"/>
  <c r="WQ19" i="71"/>
  <c r="XF19" i="71"/>
  <c r="AAZ19" i="71"/>
  <c r="ABI19" i="71"/>
  <c r="ABF19" i="71"/>
  <c r="AAW19" i="71"/>
  <c r="AAT19" i="71"/>
  <c r="ABC19" i="71"/>
  <c r="ABL19" i="71"/>
  <c r="IV19" i="111"/>
  <c r="JH19" i="111" s="1"/>
  <c r="JW19" i="111" s="1"/>
  <c r="JE19" i="111"/>
  <c r="IS19" i="111"/>
  <c r="IM19" i="111"/>
  <c r="IP19" i="111"/>
  <c r="JB19" i="111"/>
  <c r="JO19" i="111" s="1"/>
  <c r="IY19" i="111"/>
  <c r="JK19" i="111" s="1"/>
  <c r="GK18" i="71"/>
  <c r="GZ18" i="71" s="1"/>
  <c r="AM19" i="71"/>
  <c r="AI19" i="71"/>
  <c r="AU18" i="111"/>
  <c r="BH21" i="111"/>
  <c r="A21" i="111"/>
  <c r="FV21" i="111"/>
  <c r="DO21" i="111"/>
  <c r="DP20" i="111"/>
  <c r="BI20" i="111"/>
  <c r="B20" i="111"/>
  <c r="FW20" i="111"/>
  <c r="DB18" i="111"/>
  <c r="HP18" i="111"/>
  <c r="FI18" i="111"/>
  <c r="BD21" i="71"/>
  <c r="BE20" i="71"/>
  <c r="B21" i="71"/>
  <c r="A22" i="71"/>
  <c r="S3" i="62"/>
  <c r="X11" i="62" s="1"/>
  <c r="O13" i="62"/>
  <c r="J13" i="62"/>
  <c r="O12" i="62"/>
  <c r="J12" i="62"/>
  <c r="O11" i="62"/>
  <c r="J11" i="62"/>
  <c r="N47" i="16"/>
  <c r="I47" i="16"/>
  <c r="N46" i="16"/>
  <c r="I46" i="16"/>
  <c r="N45" i="16"/>
  <c r="I45" i="16"/>
  <c r="N44" i="16"/>
  <c r="I44" i="16"/>
  <c r="N43" i="16"/>
  <c r="I43" i="16"/>
  <c r="N42" i="16"/>
  <c r="I42" i="16"/>
  <c r="DUH20" i="71" l="1"/>
  <c r="BGQ20" i="111"/>
  <c r="BGT20" i="111"/>
  <c r="BHF20" i="111" s="1"/>
  <c r="BHU20" i="111" s="1"/>
  <c r="BGN20" i="111"/>
  <c r="BGZ20" i="111"/>
  <c r="BHM20" i="111" s="1"/>
  <c r="BHC20" i="111"/>
  <c r="BHQ20" i="111" s="1"/>
  <c r="BGW20" i="111"/>
  <c r="BHI20" i="111" s="1"/>
  <c r="BGK20" i="111"/>
  <c r="DTV22" i="71"/>
  <c r="BDT22" i="111"/>
  <c r="ASK22" i="111"/>
  <c r="BIH22" i="111"/>
  <c r="AUR22" i="111"/>
  <c r="BMV22" i="111"/>
  <c r="BKO22" i="111"/>
  <c r="AWY22" i="111"/>
  <c r="BGA22" i="111"/>
  <c r="BBM22" i="111"/>
  <c r="AZF22" i="111"/>
  <c r="DLP20" i="71"/>
  <c r="DUK20" i="71"/>
  <c r="DUW20" i="71" s="1"/>
  <c r="DVL20" i="71" s="1"/>
  <c r="BNX20" i="111"/>
  <c r="BOL20" i="111" s="1"/>
  <c r="BNI20" i="111"/>
  <c r="BNF20" i="111"/>
  <c r="BNO20" i="111"/>
  <c r="BOA20" i="111" s="1"/>
  <c r="BOP20" i="111" s="1"/>
  <c r="BNL20" i="111"/>
  <c r="BNR20" i="111"/>
  <c r="BOD20" i="111" s="1"/>
  <c r="BNU20" i="111"/>
  <c r="BOH20" i="111" s="1"/>
  <c r="DTW21" i="71"/>
  <c r="BDU21" i="111"/>
  <c r="ASL21" i="111"/>
  <c r="BII21" i="111"/>
  <c r="AUS21" i="111"/>
  <c r="BMW21" i="111"/>
  <c r="BKP21" i="111"/>
  <c r="AWZ21" i="111"/>
  <c r="BGB21" i="111"/>
  <c r="BBN21" i="111"/>
  <c r="AZG21" i="111"/>
  <c r="DUN20" i="71"/>
  <c r="DUZ20" i="71" s="1"/>
  <c r="AXU20" i="111"/>
  <c r="AYG20" i="111" s="1"/>
  <c r="AXL20" i="111"/>
  <c r="AXX20" i="111"/>
  <c r="AYK20" i="111" s="1"/>
  <c r="AXI20" i="111"/>
  <c r="AXO20" i="111"/>
  <c r="AYA20" i="111"/>
  <c r="AYO20" i="111" s="1"/>
  <c r="AXR20" i="111"/>
  <c r="AYD20" i="111" s="1"/>
  <c r="AYS20" i="111" s="1"/>
  <c r="DUQ20" i="71"/>
  <c r="DVD20" i="71" s="1"/>
  <c r="BLQ20" i="111"/>
  <c r="BME20" i="111" s="1"/>
  <c r="BLB20" i="111"/>
  <c r="BLN20" i="111"/>
  <c r="BMA20" i="111" s="1"/>
  <c r="BLE20" i="111"/>
  <c r="BKY20" i="111"/>
  <c r="BLH20" i="111"/>
  <c r="BLT20" i="111" s="1"/>
  <c r="BMI20" i="111" s="1"/>
  <c r="BLK20" i="111"/>
  <c r="BLW20" i="111" s="1"/>
  <c r="DUT20" i="71"/>
  <c r="DVH20" i="71" s="1"/>
  <c r="AVT20" i="111"/>
  <c r="AWH20" i="111" s="1"/>
  <c r="AVN20" i="111"/>
  <c r="AVZ20" i="111" s="1"/>
  <c r="AVQ20" i="111"/>
  <c r="AWD20" i="111" s="1"/>
  <c r="AVK20" i="111"/>
  <c r="AVW20" i="111" s="1"/>
  <c r="AWL20" i="111" s="1"/>
  <c r="AVE20" i="111"/>
  <c r="AVB20" i="111"/>
  <c r="AVH20" i="111"/>
  <c r="DUE20" i="71"/>
  <c r="BJJ20" i="111"/>
  <c r="BJX20" i="111" s="1"/>
  <c r="BIX20" i="111"/>
  <c r="BJA20" i="111"/>
  <c r="BJM20" i="111" s="1"/>
  <c r="BKB20" i="111" s="1"/>
  <c r="BJD20" i="111"/>
  <c r="BJP20" i="111" s="1"/>
  <c r="BIR20" i="111"/>
  <c r="BIU20" i="111"/>
  <c r="BJG20" i="111"/>
  <c r="BJT20" i="111" s="1"/>
  <c r="ATJ20" i="111"/>
  <c r="ATW20" i="111" s="1"/>
  <c r="ATD20" i="111"/>
  <c r="ATP20" i="111" s="1"/>
  <c r="AUE20" i="111" s="1"/>
  <c r="ATM20" i="111"/>
  <c r="AUA20" i="111" s="1"/>
  <c r="ATA20" i="111"/>
  <c r="ATG20" i="111"/>
  <c r="ATS20" i="111" s="1"/>
  <c r="ASX20" i="111"/>
  <c r="ASU20" i="111"/>
  <c r="BEV20" i="111"/>
  <c r="BFJ20" i="111" s="1"/>
  <c r="BED20" i="111"/>
  <c r="BEP20" i="111"/>
  <c r="BFB20" i="111" s="1"/>
  <c r="BEG20" i="111"/>
  <c r="BEM20" i="111"/>
  <c r="BEY20" i="111" s="1"/>
  <c r="BFN20" i="111" s="1"/>
  <c r="BEJ20" i="111"/>
  <c r="BES20" i="111"/>
  <c r="BFF20" i="111" s="1"/>
  <c r="BAB20" i="111"/>
  <c r="BAN20" i="111" s="1"/>
  <c r="BAE20" i="111"/>
  <c r="BAR20" i="111" s="1"/>
  <c r="BAH20" i="111"/>
  <c r="BAV20" i="111" s="1"/>
  <c r="AZV20" i="111"/>
  <c r="AZY20" i="111"/>
  <c r="BAK20" i="111" s="1"/>
  <c r="BAZ20" i="111" s="1"/>
  <c r="AZP20" i="111"/>
  <c r="AZS20" i="111"/>
  <c r="BCO20" i="111"/>
  <c r="BDC20" i="111" s="1"/>
  <c r="BCC20" i="111"/>
  <c r="BBW20" i="111"/>
  <c r="BBZ20" i="111"/>
  <c r="BCF20" i="111"/>
  <c r="BCR20" i="111" s="1"/>
  <c r="BDG20" i="111" s="1"/>
  <c r="BCL20" i="111"/>
  <c r="BCY20" i="111" s="1"/>
  <c r="BCI20" i="111"/>
  <c r="BCU20" i="111" s="1"/>
  <c r="BGB3" i="111"/>
  <c r="BIH3" i="111"/>
  <c r="DUT21" i="71"/>
  <c r="DVH21" i="71" s="1"/>
  <c r="DUQ21" i="71"/>
  <c r="DVD21" i="71" s="1"/>
  <c r="DUN21" i="71"/>
  <c r="DUZ21" i="71" s="1"/>
  <c r="DUK21" i="71"/>
  <c r="DUW21" i="71" s="1"/>
  <c r="DVL21" i="71" s="1"/>
  <c r="DUH21" i="71"/>
  <c r="DUE21" i="71"/>
  <c r="DUB21" i="71"/>
  <c r="DQK20" i="71"/>
  <c r="DQX20" i="71" s="1"/>
  <c r="DLS20" i="71"/>
  <c r="DLV20" i="71"/>
  <c r="DPY20" i="71"/>
  <c r="DQB20" i="71"/>
  <c r="DQE20" i="71"/>
  <c r="DQQ20" i="71" s="1"/>
  <c r="DRF20" i="71" s="1"/>
  <c r="DPQ21" i="71"/>
  <c r="DQN21" i="71" s="1"/>
  <c r="DRB21" i="71" s="1"/>
  <c r="DRT21" i="71"/>
  <c r="DLY20" i="71"/>
  <c r="DMK20" i="71" s="1"/>
  <c r="DMZ20" i="71" s="1"/>
  <c r="DMB20" i="71"/>
  <c r="DMN20" i="71" s="1"/>
  <c r="DME20" i="71"/>
  <c r="DMR20" i="71" s="1"/>
  <c r="DSQ20" i="71"/>
  <c r="DTE20" i="71" s="1"/>
  <c r="DSN20" i="71"/>
  <c r="DTA20" i="71" s="1"/>
  <c r="DSK20" i="71"/>
  <c r="DSW20" i="71" s="1"/>
  <c r="DSH20" i="71"/>
  <c r="DST20" i="71" s="1"/>
  <c r="DTI20" i="71" s="1"/>
  <c r="DSE20" i="71"/>
  <c r="DSB20" i="71"/>
  <c r="DRY20" i="71"/>
  <c r="DPP22" i="71"/>
  <c r="DRS22" i="71"/>
  <c r="DHP20" i="71"/>
  <c r="DHV20" i="71"/>
  <c r="DIH20" i="71" s="1"/>
  <c r="DIB20" i="71"/>
  <c r="DIP20" i="71" s="1"/>
  <c r="DDP20" i="71"/>
  <c r="DEB20" i="71" s="1"/>
  <c r="DOK20" i="71"/>
  <c r="DOY20" i="71" s="1"/>
  <c r="DOH20" i="71"/>
  <c r="DOU20" i="71" s="1"/>
  <c r="DOE20" i="71"/>
  <c r="DOQ20" i="71" s="1"/>
  <c r="DOB20" i="71"/>
  <c r="DON20" i="71" s="1"/>
  <c r="DPC20" i="71" s="1"/>
  <c r="DNY20" i="71"/>
  <c r="DNV20" i="71"/>
  <c r="DNS20" i="71"/>
  <c r="DLK21" i="71"/>
  <c r="DLS21" i="71" s="1"/>
  <c r="DNN21" i="71"/>
  <c r="DLJ22" i="71"/>
  <c r="DNM22" i="71"/>
  <c r="DHJ20" i="71"/>
  <c r="DDJ20" i="71"/>
  <c r="DHS20" i="71"/>
  <c r="DIE20" i="71" s="1"/>
  <c r="DIT20" i="71" s="1"/>
  <c r="DHY20" i="71"/>
  <c r="DIL20" i="71" s="1"/>
  <c r="CMO20" i="71"/>
  <c r="CNA20" i="71" s="1"/>
  <c r="CNP20" i="71" s="1"/>
  <c r="DKE20" i="71"/>
  <c r="DKS20" i="71" s="1"/>
  <c r="DKB20" i="71"/>
  <c r="DKO20" i="71" s="1"/>
  <c r="DJY20" i="71"/>
  <c r="DKK20" i="71" s="1"/>
  <c r="DJV20" i="71"/>
  <c r="DKH20" i="71" s="1"/>
  <c r="DKW20" i="71" s="1"/>
  <c r="DJS20" i="71"/>
  <c r="DJP20" i="71"/>
  <c r="DJM20" i="71"/>
  <c r="DHE21" i="71"/>
  <c r="DIB21" i="71" s="1"/>
  <c r="DIP21" i="71" s="1"/>
  <c r="DJH21" i="71"/>
  <c r="DHD22" i="71"/>
  <c r="DJG22" i="71"/>
  <c r="DDM20" i="71"/>
  <c r="DDY20" i="71" s="1"/>
  <c r="DEN20" i="71" s="1"/>
  <c r="CMU20" i="71"/>
  <c r="CNH20" i="71" s="1"/>
  <c r="DFY20" i="71"/>
  <c r="DGM20" i="71" s="1"/>
  <c r="DFV20" i="71"/>
  <c r="DGI20" i="71" s="1"/>
  <c r="DFS20" i="71"/>
  <c r="DGE20" i="71" s="1"/>
  <c r="DFP20" i="71"/>
  <c r="DGB20" i="71" s="1"/>
  <c r="DGQ20" i="71" s="1"/>
  <c r="DFM20" i="71"/>
  <c r="DFJ20" i="71"/>
  <c r="DFG20" i="71"/>
  <c r="DDS20" i="71"/>
  <c r="DEF20" i="71" s="1"/>
  <c r="DCX22" i="71"/>
  <c r="DFA22" i="71"/>
  <c r="DDV20" i="71"/>
  <c r="DEJ20" i="71" s="1"/>
  <c r="DCY21" i="71"/>
  <c r="DDD21" i="71" s="1"/>
  <c r="DFB21" i="71"/>
  <c r="CYX20" i="71"/>
  <c r="CZD20" i="71"/>
  <c r="DDD20" i="71"/>
  <c r="CMF20" i="71"/>
  <c r="CVG20" i="71"/>
  <c r="CVT20" i="71" s="1"/>
  <c r="CMX20" i="71"/>
  <c r="CNL20" i="71" s="1"/>
  <c r="CUR20" i="71"/>
  <c r="DBS20" i="71"/>
  <c r="DCG20" i="71" s="1"/>
  <c r="DBP20" i="71"/>
  <c r="DCC20" i="71" s="1"/>
  <c r="DBM20" i="71"/>
  <c r="DBY20" i="71" s="1"/>
  <c r="DBJ20" i="71"/>
  <c r="DBV20" i="71" s="1"/>
  <c r="DCK20" i="71" s="1"/>
  <c r="DBG20" i="71"/>
  <c r="DBD20" i="71"/>
  <c r="DBA20" i="71"/>
  <c r="CUU20" i="71"/>
  <c r="CUX20" i="71"/>
  <c r="CVA20" i="71"/>
  <c r="CVM20" i="71" s="1"/>
  <c r="CWB20" i="71" s="1"/>
  <c r="CYR22" i="71"/>
  <c r="DAU22" i="71"/>
  <c r="CVD20" i="71"/>
  <c r="CVP20" i="71" s="1"/>
  <c r="CZA20" i="71"/>
  <c r="CYS21" i="71"/>
  <c r="CZG21" i="71" s="1"/>
  <c r="CZS21" i="71" s="1"/>
  <c r="DAH21" i="71" s="1"/>
  <c r="DAV21" i="71"/>
  <c r="CZG20" i="71"/>
  <c r="CZS20" i="71" s="1"/>
  <c r="DAH20" i="71" s="1"/>
  <c r="CZJ20" i="71"/>
  <c r="CZV20" i="71" s="1"/>
  <c r="CZM20" i="71"/>
  <c r="CZZ20" i="71" s="1"/>
  <c r="CMI20" i="71"/>
  <c r="CXM20" i="71"/>
  <c r="CYA20" i="71" s="1"/>
  <c r="CXJ20" i="71"/>
  <c r="CXW20" i="71" s="1"/>
  <c r="CXG20" i="71"/>
  <c r="CXS20" i="71" s="1"/>
  <c r="CXD20" i="71"/>
  <c r="CXP20" i="71" s="1"/>
  <c r="CYE20" i="71" s="1"/>
  <c r="CXA20" i="71"/>
  <c r="CWX20" i="71"/>
  <c r="CWU20" i="71"/>
  <c r="CUL22" i="71"/>
  <c r="CWO22" i="71"/>
  <c r="CUM21" i="71"/>
  <c r="CVG21" i="71" s="1"/>
  <c r="CVT21" i="71" s="1"/>
  <c r="CWP21" i="71"/>
  <c r="CQL20" i="71"/>
  <c r="CML20" i="71"/>
  <c r="CQO20" i="71"/>
  <c r="CQG21" i="71"/>
  <c r="CQX21" i="71" s="1"/>
  <c r="CRJ21" i="71" s="1"/>
  <c r="CSJ21" i="71"/>
  <c r="CTD20" i="71"/>
  <c r="CTQ20" i="71" s="1"/>
  <c r="CTG20" i="71"/>
  <c r="CTU20" i="71" s="1"/>
  <c r="CTA20" i="71"/>
  <c r="CTM20" i="71" s="1"/>
  <c r="CSX20" i="71"/>
  <c r="CTJ20" i="71" s="1"/>
  <c r="CTY20" i="71" s="1"/>
  <c r="CSU20" i="71"/>
  <c r="CSR20" i="71"/>
  <c r="CSO20" i="71"/>
  <c r="CQR20" i="71"/>
  <c r="CQU20" i="71"/>
  <c r="CRG20" i="71" s="1"/>
  <c r="CRV20" i="71" s="1"/>
  <c r="CQX20" i="71"/>
  <c r="CRJ20" i="71" s="1"/>
  <c r="CRA20" i="71"/>
  <c r="CRN20" i="71" s="1"/>
  <c r="CQF22" i="71"/>
  <c r="CSI22" i="71"/>
  <c r="CMA21" i="71"/>
  <c r="CMU21" i="71" s="1"/>
  <c r="CNH21" i="71" s="1"/>
  <c r="COD21" i="71"/>
  <c r="CLZ22" i="71"/>
  <c r="COC22" i="71"/>
  <c r="CHZ20" i="71"/>
  <c r="CIC20" i="71"/>
  <c r="CPA20" i="71"/>
  <c r="CPO20" i="71" s="1"/>
  <c r="COX20" i="71"/>
  <c r="CPK20" i="71" s="1"/>
  <c r="COU20" i="71"/>
  <c r="CPG20" i="71" s="1"/>
  <c r="COR20" i="71"/>
  <c r="CPD20" i="71" s="1"/>
  <c r="CPS20" i="71" s="1"/>
  <c r="COO20" i="71"/>
  <c r="COL20" i="71"/>
  <c r="COI20" i="71"/>
  <c r="CHT22" i="71"/>
  <c r="CJW22" i="71"/>
  <c r="CHU21" i="71"/>
  <c r="CIR21" i="71" s="1"/>
  <c r="CJF21" i="71" s="1"/>
  <c r="CJX21" i="71"/>
  <c r="CIF20" i="71"/>
  <c r="CII20" i="71"/>
  <c r="CIU20" i="71" s="1"/>
  <c r="CJJ20" i="71" s="1"/>
  <c r="CIL20" i="71"/>
  <c r="CIX20" i="71" s="1"/>
  <c r="CIO20" i="71"/>
  <c r="CJB20" i="71" s="1"/>
  <c r="CKF20" i="71"/>
  <c r="CKU20" i="71"/>
  <c r="CLI20" i="71" s="1"/>
  <c r="CKR20" i="71"/>
  <c r="CLE20" i="71" s="1"/>
  <c r="CKO20" i="71"/>
  <c r="CLA20" i="71" s="1"/>
  <c r="CKL20" i="71"/>
  <c r="CKX20" i="71" s="1"/>
  <c r="CLM20" i="71" s="1"/>
  <c r="CKI20" i="71"/>
  <c r="CKC20" i="71"/>
  <c r="CDW20" i="71"/>
  <c r="CDZ20" i="71"/>
  <c r="CEL20" i="71"/>
  <c r="CEZ20" i="71" s="1"/>
  <c r="CDT20" i="71"/>
  <c r="CEF20" i="71"/>
  <c r="CER20" i="71" s="1"/>
  <c r="CEC20" i="71"/>
  <c r="CEO20" i="71" s="1"/>
  <c r="CFD20" i="71" s="1"/>
  <c r="CDO21" i="71"/>
  <c r="CEI21" i="71" s="1"/>
  <c r="CFR21" i="71"/>
  <c r="CDN22" i="71"/>
  <c r="CFQ22" i="71"/>
  <c r="CGO20" i="71"/>
  <c r="CHC20" i="71" s="1"/>
  <c r="CGL20" i="71"/>
  <c r="CGY20" i="71" s="1"/>
  <c r="CGI20" i="71"/>
  <c r="CGU20" i="71" s="1"/>
  <c r="CGF20" i="71"/>
  <c r="CGR20" i="71" s="1"/>
  <c r="CHG20" i="71" s="1"/>
  <c r="CGC20" i="71"/>
  <c r="CFZ20" i="71"/>
  <c r="CFW20" i="71"/>
  <c r="CP19" i="111"/>
  <c r="CL19" i="71"/>
  <c r="BUG19" i="71"/>
  <c r="IQ19" i="71"/>
  <c r="XT19" i="71"/>
  <c r="ABV19" i="71"/>
  <c r="TF19" i="71"/>
  <c r="GR19" i="71"/>
  <c r="ZO19" i="71"/>
  <c r="KX19" i="71"/>
  <c r="GV19" i="71"/>
  <c r="BHO19" i="71"/>
  <c r="BSH19" i="71"/>
  <c r="AZC19" i="71"/>
  <c r="BDE19" i="71"/>
  <c r="AQM19" i="71"/>
  <c r="AMG19" i="71"/>
  <c r="IY19" i="71"/>
  <c r="HD19" i="111"/>
  <c r="BUC19" i="71"/>
  <c r="BNX19" i="71"/>
  <c r="CEV20" i="71"/>
  <c r="BBJ19" i="71"/>
  <c r="ADY19" i="71"/>
  <c r="BLU19" i="71"/>
  <c r="BWN19" i="71"/>
  <c r="AUW19" i="71"/>
  <c r="BYM19" i="71"/>
  <c r="BHK19" i="71"/>
  <c r="XL19" i="71"/>
  <c r="AII19" i="71"/>
  <c r="VQ19" i="71"/>
  <c r="NA19" i="71"/>
  <c r="BLY19" i="71"/>
  <c r="AVA19" i="71"/>
  <c r="BYQ19" i="71"/>
  <c r="BBB19" i="71"/>
  <c r="AI19" i="111"/>
  <c r="BQA19" i="71"/>
  <c r="CAT19" i="71"/>
  <c r="BWF19" i="71"/>
  <c r="AON19" i="71"/>
  <c r="BHS19" i="71"/>
  <c r="BBF19" i="71"/>
  <c r="AZG19" i="71"/>
  <c r="LB19" i="71"/>
  <c r="AOJ19" i="71"/>
  <c r="CX19" i="111"/>
  <c r="BJN19" i="71"/>
  <c r="AUS19" i="71"/>
  <c r="BDM19" i="71"/>
  <c r="AQU19" i="71"/>
  <c r="AXD19" i="71"/>
  <c r="BJV19" i="71"/>
  <c r="BRZ19" i="71"/>
  <c r="FE19" i="111"/>
  <c r="AMO19" i="71"/>
  <c r="CAL19" i="71"/>
  <c r="AWV19" i="71"/>
  <c r="XP19" i="71"/>
  <c r="AMK19" i="71"/>
  <c r="PH19" i="71"/>
  <c r="GN19" i="71"/>
  <c r="CH19" i="71"/>
  <c r="ZW19" i="71"/>
  <c r="AFX19" i="71"/>
  <c r="CCS19" i="71"/>
  <c r="BLQ19" i="71"/>
  <c r="BFL19" i="71"/>
  <c r="OZ19" i="71"/>
  <c r="ADU19" i="71"/>
  <c r="AIA19" i="71"/>
  <c r="AYY19" i="71"/>
  <c r="BQE19" i="71"/>
  <c r="ASP19" i="71"/>
  <c r="CCW19" i="71"/>
  <c r="BFP19" i="71"/>
  <c r="BYI19" i="71"/>
  <c r="BSD19" i="71"/>
  <c r="AWZ19" i="71"/>
  <c r="EK19" i="71"/>
  <c r="NE19" i="71"/>
  <c r="AEC19" i="71"/>
  <c r="KT19" i="71"/>
  <c r="FA19" i="111"/>
  <c r="EO19" i="71"/>
  <c r="AKD19" i="71"/>
  <c r="CP19" i="71"/>
  <c r="AGF19" i="71"/>
  <c r="ABR19" i="71"/>
  <c r="TN19" i="71"/>
  <c r="ES19" i="71"/>
  <c r="AQ19" i="111"/>
  <c r="AKL19" i="71"/>
  <c r="BPW19" i="71"/>
  <c r="BJR19" i="71"/>
  <c r="CCO19" i="71"/>
  <c r="BWJ19" i="71"/>
  <c r="BUK19" i="71"/>
  <c r="BNT19" i="71"/>
  <c r="RK19" i="71"/>
  <c r="ABZ19" i="71"/>
  <c r="TJ19" i="71"/>
  <c r="VI19" i="71"/>
  <c r="MW19" i="71"/>
  <c r="HL19" i="111"/>
  <c r="AKH19" i="71"/>
  <c r="RG19" i="71"/>
  <c r="ZS19" i="71"/>
  <c r="AST19" i="71"/>
  <c r="HH19" i="111"/>
  <c r="AOR19" i="71"/>
  <c r="VM19" i="71"/>
  <c r="IU19" i="71"/>
  <c r="PD19" i="71"/>
  <c r="RC19" i="71"/>
  <c r="AIE19" i="71"/>
  <c r="AGB19" i="71"/>
  <c r="CAP19" i="71"/>
  <c r="ASX19" i="71"/>
  <c r="BFH19" i="71"/>
  <c r="BDI19" i="71"/>
  <c r="BOB19" i="71"/>
  <c r="AQQ19" i="71"/>
  <c r="XI19" i="111"/>
  <c r="ART19" i="111"/>
  <c r="LZ19" i="111"/>
  <c r="ZP19" i="111"/>
  <c r="ARP19" i="111"/>
  <c r="QN19" i="111"/>
  <c r="XA19" i="111"/>
  <c r="OC19" i="111"/>
  <c r="AGK19" i="111"/>
  <c r="SU19" i="111"/>
  <c r="ABO19" i="111"/>
  <c r="AIR19" i="111"/>
  <c r="ADV19" i="111"/>
  <c r="OG19" i="111"/>
  <c r="ANB19" i="111"/>
  <c r="ABS19" i="111"/>
  <c r="ARL19" i="111"/>
  <c r="AXV3" i="71"/>
  <c r="AZX3" i="71"/>
  <c r="AED19" i="111"/>
  <c r="QJ19" i="111"/>
  <c r="ABW19" i="111"/>
  <c r="ZL19" i="111"/>
  <c r="ANF19" i="111"/>
  <c r="LR19" i="111"/>
  <c r="SQ19" i="111"/>
  <c r="JS19" i="111"/>
  <c r="AKY19" i="111"/>
  <c r="APM19" i="111"/>
  <c r="AIN19" i="111"/>
  <c r="VB19" i="111"/>
  <c r="AKQ19" i="111"/>
  <c r="API19" i="111"/>
  <c r="NY19" i="111"/>
  <c r="ADZ19" i="111"/>
  <c r="QF19" i="111"/>
  <c r="UT19" i="111"/>
  <c r="SM19" i="111"/>
  <c r="AMX19" i="111"/>
  <c r="AGC19" i="111"/>
  <c r="ZH19" i="111"/>
  <c r="CBK22" i="71"/>
  <c r="BXE22" i="71"/>
  <c r="BSY22" i="71"/>
  <c r="BOS22" i="71"/>
  <c r="BKM22" i="71"/>
  <c r="BGG22" i="71"/>
  <c r="BCA22" i="71"/>
  <c r="AXU22" i="71"/>
  <c r="ATO22" i="71"/>
  <c r="API22" i="71"/>
  <c r="BZH22" i="71"/>
  <c r="BVB22" i="71"/>
  <c r="BQV22" i="71"/>
  <c r="BMP22" i="71"/>
  <c r="BIJ22" i="71"/>
  <c r="BED22" i="71"/>
  <c r="AZX22" i="71"/>
  <c r="AVR22" i="71"/>
  <c r="ARL22" i="71"/>
  <c r="ASM19" i="71"/>
  <c r="ATB19" i="71" s="1"/>
  <c r="BFE19" i="71"/>
  <c r="BFT19" i="71" s="1"/>
  <c r="BYF19" i="71"/>
  <c r="BYU19" i="71" s="1"/>
  <c r="BCY20" i="71"/>
  <c r="BCM20" i="71"/>
  <c r="BCV20" i="71"/>
  <c r="BCJ20" i="71"/>
  <c r="BCS20" i="71"/>
  <c r="BCG20" i="71"/>
  <c r="BCP20" i="71"/>
  <c r="BTW20" i="71"/>
  <c r="BTK20" i="71"/>
  <c r="BTT20" i="71"/>
  <c r="BTH20" i="71"/>
  <c r="BTQ20" i="71"/>
  <c r="BTE20" i="71"/>
  <c r="BTN20" i="71"/>
  <c r="AWJ20" i="71"/>
  <c r="AVX20" i="71"/>
  <c r="AWG20" i="71"/>
  <c r="AWP20" i="71"/>
  <c r="AWD20" i="71"/>
  <c r="AWM20" i="71"/>
  <c r="AWA20" i="71"/>
  <c r="BNH20" i="71"/>
  <c r="BMV20" i="71"/>
  <c r="BNE20" i="71"/>
  <c r="BNN20" i="71"/>
  <c r="BNB20" i="71"/>
  <c r="BNK20" i="71"/>
  <c r="BMY20" i="71"/>
  <c r="BNQ19" i="71"/>
  <c r="BOF19" i="71" s="1"/>
  <c r="CBL21" i="71"/>
  <c r="BXF21" i="71"/>
  <c r="BSZ21" i="71"/>
  <c r="BOT21" i="71"/>
  <c r="BKN21" i="71"/>
  <c r="BGH21" i="71"/>
  <c r="BCB21" i="71"/>
  <c r="AXV21" i="71"/>
  <c r="ATP21" i="71"/>
  <c r="APJ21" i="71"/>
  <c r="BZI21" i="71"/>
  <c r="BVC21" i="71"/>
  <c r="BQW21" i="71"/>
  <c r="BMQ21" i="71"/>
  <c r="BIK21" i="71"/>
  <c r="BEE21" i="71"/>
  <c r="AZY21" i="71"/>
  <c r="AVS21" i="71"/>
  <c r="ARM21" i="71"/>
  <c r="BJK19" i="71"/>
  <c r="BJZ19" i="71" s="1"/>
  <c r="BWC19" i="71"/>
  <c r="BWR19" i="71" s="1"/>
  <c r="BAY19" i="71"/>
  <c r="BBN19" i="71" s="1"/>
  <c r="AYV19" i="71"/>
  <c r="AZK19" i="71" s="1"/>
  <c r="AQG20" i="71"/>
  <c r="APU20" i="71"/>
  <c r="AQD20" i="71"/>
  <c r="APR20" i="71"/>
  <c r="AQA20" i="71"/>
  <c r="APO20" i="71"/>
  <c r="APX20" i="71"/>
  <c r="BHE20" i="71"/>
  <c r="BGS20" i="71"/>
  <c r="BHB20" i="71"/>
  <c r="BGP20" i="71"/>
  <c r="BGY20" i="71"/>
  <c r="BGM20" i="71"/>
  <c r="BGV20" i="71"/>
  <c r="BYC20" i="71"/>
  <c r="BXQ20" i="71"/>
  <c r="BXZ20" i="71"/>
  <c r="BXN20" i="71"/>
  <c r="BXW20" i="71"/>
  <c r="BXK20" i="71"/>
  <c r="BXT20" i="71"/>
  <c r="BAP20" i="71"/>
  <c r="BAD20" i="71"/>
  <c r="BAM20" i="71"/>
  <c r="BAV20" i="71"/>
  <c r="BAJ20" i="71"/>
  <c r="BAS20" i="71"/>
  <c r="BAG20" i="71"/>
  <c r="BRN20" i="71"/>
  <c r="BRB20" i="71"/>
  <c r="BRK20" i="71"/>
  <c r="BRT20" i="71"/>
  <c r="BRH20" i="71"/>
  <c r="BRQ20" i="71"/>
  <c r="BRE20" i="71"/>
  <c r="BDB19" i="71"/>
  <c r="BDQ19" i="71" s="1"/>
  <c r="CAI19" i="71"/>
  <c r="CAX19" i="71" s="1"/>
  <c r="BLN19" i="71"/>
  <c r="BMC19" i="71" s="1"/>
  <c r="BRW19" i="71"/>
  <c r="BSL19" i="71" s="1"/>
  <c r="AUM20" i="71"/>
  <c r="AUA20" i="71"/>
  <c r="AUJ20" i="71"/>
  <c r="ATX20" i="71"/>
  <c r="AUG20" i="71"/>
  <c r="ATU20" i="71"/>
  <c r="AUD20" i="71"/>
  <c r="BLK20" i="71"/>
  <c r="BKY20" i="71"/>
  <c r="BLH20" i="71"/>
  <c r="BKV20" i="71"/>
  <c r="BLE20" i="71"/>
  <c r="BKS20" i="71"/>
  <c r="BLB20" i="71"/>
  <c r="CCI20" i="71"/>
  <c r="CBW20" i="71"/>
  <c r="CCF20" i="71"/>
  <c r="CBT20" i="71"/>
  <c r="CCC20" i="71"/>
  <c r="CBQ20" i="71"/>
  <c r="CBZ20" i="71"/>
  <c r="BEV20" i="71"/>
  <c r="BEJ20" i="71"/>
  <c r="BES20" i="71"/>
  <c r="BFB20" i="71"/>
  <c r="BEP20" i="71"/>
  <c r="BEY20" i="71"/>
  <c r="BEM20" i="71"/>
  <c r="BVT20" i="71"/>
  <c r="BVH20" i="71"/>
  <c r="BVQ20" i="71"/>
  <c r="BVZ20" i="71"/>
  <c r="BVN20" i="71"/>
  <c r="BVW20" i="71"/>
  <c r="BVK20" i="71"/>
  <c r="BTZ19" i="71"/>
  <c r="BUO19" i="71" s="1"/>
  <c r="BPT19" i="71"/>
  <c r="BQI19" i="71" s="1"/>
  <c r="CCL19" i="71"/>
  <c r="CDA19" i="71" s="1"/>
  <c r="AUP19" i="71"/>
  <c r="AVE19" i="71" s="1"/>
  <c r="BHH19" i="71"/>
  <c r="BHW19" i="71" s="1"/>
  <c r="AYS20" i="71"/>
  <c r="AYG20" i="71"/>
  <c r="AYP20" i="71"/>
  <c r="AYD20" i="71"/>
  <c r="AYM20" i="71"/>
  <c r="AYA20" i="71"/>
  <c r="AYJ20" i="71"/>
  <c r="BPQ20" i="71"/>
  <c r="BPE20" i="71"/>
  <c r="BPN20" i="71"/>
  <c r="BPB20" i="71"/>
  <c r="BPK20" i="71"/>
  <c r="BOY20" i="71"/>
  <c r="BPH20" i="71"/>
  <c r="ASD20" i="71"/>
  <c r="ARR20" i="71"/>
  <c r="ASA20" i="71"/>
  <c r="ASJ20" i="71"/>
  <c r="ARX20" i="71"/>
  <c r="ASG20" i="71"/>
  <c r="ARU20" i="71"/>
  <c r="BJB20" i="71"/>
  <c r="BIP20" i="71"/>
  <c r="BIY20" i="71"/>
  <c r="BJH20" i="71"/>
  <c r="BIV20" i="71"/>
  <c r="BJE20" i="71"/>
  <c r="BIS20" i="71"/>
  <c r="BZZ20" i="71"/>
  <c r="BZN20" i="71"/>
  <c r="BZW20" i="71"/>
  <c r="CAF20" i="71"/>
  <c r="BZT20" i="71"/>
  <c r="CAC20" i="71"/>
  <c r="BZQ20" i="71"/>
  <c r="AWS19" i="71"/>
  <c r="AXH19" i="71" s="1"/>
  <c r="AQJ19" i="71"/>
  <c r="AQY19" i="71" s="1"/>
  <c r="PQ20" i="111"/>
  <c r="QC20" i="111" s="1"/>
  <c r="QR20" i="111" s="1"/>
  <c r="PT20" i="111"/>
  <c r="PK20" i="111"/>
  <c r="PH20" i="111"/>
  <c r="PW20" i="111"/>
  <c r="PN20" i="111"/>
  <c r="PZ20" i="111"/>
  <c r="RX20" i="111"/>
  <c r="SJ20" i="111" s="1"/>
  <c r="SY20" i="111" s="1"/>
  <c r="RR20" i="111"/>
  <c r="RO20" i="111"/>
  <c r="SD20" i="111"/>
  <c r="SA20" i="111"/>
  <c r="RU20" i="111"/>
  <c r="SG20" i="111"/>
  <c r="WO20" i="111"/>
  <c r="XA20" i="111" s="1"/>
  <c r="WU20" i="111"/>
  <c r="WI20" i="111"/>
  <c r="WR20" i="111"/>
  <c r="WF20" i="111"/>
  <c r="WL20" i="111"/>
  <c r="WX20" i="111" s="1"/>
  <c r="XM20" i="111" s="1"/>
  <c r="WC20" i="111"/>
  <c r="AOP20" i="111"/>
  <c r="APB20" i="111" s="1"/>
  <c r="APQ20" i="111" s="1"/>
  <c r="AOG20" i="111"/>
  <c r="AOV20" i="111"/>
  <c r="AOY20" i="111"/>
  <c r="AOJ20" i="111"/>
  <c r="AOM20" i="111"/>
  <c r="AOS20" i="111"/>
  <c r="ANX21" i="111"/>
  <c r="ALQ21" i="111"/>
  <c r="AQE21" i="111"/>
  <c r="AJJ21" i="111"/>
  <c r="AHC21" i="111"/>
  <c r="AEV21" i="111"/>
  <c r="ACO21" i="111"/>
  <c r="YA21" i="111"/>
  <c r="AAH21" i="111"/>
  <c r="VT21" i="111"/>
  <c r="RF21" i="111"/>
  <c r="TM21" i="111"/>
  <c r="OY21" i="111"/>
  <c r="KK21" i="111"/>
  <c r="MR21" i="111"/>
  <c r="LC20" i="111"/>
  <c r="LO20" i="111" s="1"/>
  <c r="MD20" i="111" s="1"/>
  <c r="LF20" i="111"/>
  <c r="LL20" i="111"/>
  <c r="KT20" i="111"/>
  <c r="LI20" i="111"/>
  <c r="KZ20" i="111"/>
  <c r="KW20" i="111"/>
  <c r="YS20" i="111"/>
  <c r="ZE20" i="111" s="1"/>
  <c r="ZT20" i="111" s="1"/>
  <c r="YV20" i="111"/>
  <c r="YM20" i="111"/>
  <c r="YJ20" i="111"/>
  <c r="YY20" i="111"/>
  <c r="YP20" i="111"/>
  <c r="ZB20" i="111"/>
  <c r="AHU20" i="111"/>
  <c r="AIG20" i="111" s="1"/>
  <c r="AIV20" i="111" s="1"/>
  <c r="AHO20" i="111"/>
  <c r="AHL20" i="111"/>
  <c r="AIA20" i="111"/>
  <c r="AHX20" i="111"/>
  <c r="AHR20" i="111"/>
  <c r="AID20" i="111"/>
  <c r="AQW20" i="111"/>
  <c r="ARI20" i="111" s="1"/>
  <c r="ARX20" i="111" s="1"/>
  <c r="AQT20" i="111"/>
  <c r="ARF20" i="111"/>
  <c r="AQQ20" i="111"/>
  <c r="AQZ20" i="111"/>
  <c r="AQN20" i="111"/>
  <c r="ARC20" i="111"/>
  <c r="AMI20" i="111"/>
  <c r="AMU20" i="111" s="1"/>
  <c r="ANJ20" i="111" s="1"/>
  <c r="AML20" i="111"/>
  <c r="AMC20" i="111"/>
  <c r="ALZ20" i="111"/>
  <c r="AMO20" i="111"/>
  <c r="ANB20" i="111" s="1"/>
  <c r="AMR20" i="111"/>
  <c r="AMF20" i="111"/>
  <c r="UK20" i="111"/>
  <c r="UE20" i="111"/>
  <c r="UQ20" i="111" s="1"/>
  <c r="VF20" i="111" s="1"/>
  <c r="TY20" i="111"/>
  <c r="UB20" i="111"/>
  <c r="UH20" i="111"/>
  <c r="UN20" i="111"/>
  <c r="TV20" i="111"/>
  <c r="ADG20" i="111"/>
  <c r="ADS20" i="111" s="1"/>
  <c r="AEH20" i="111" s="1"/>
  <c r="ADM20" i="111"/>
  <c r="ADJ20" i="111"/>
  <c r="ADA20" i="111"/>
  <c r="ACX20" i="111"/>
  <c r="ADD20" i="111"/>
  <c r="ADP20" i="111"/>
  <c r="AKE20" i="111"/>
  <c r="AKK20" i="111"/>
  <c r="AKY20" i="111" s="1"/>
  <c r="AKH20" i="111"/>
  <c r="AJY20" i="111"/>
  <c r="AJV20" i="111"/>
  <c r="AKB20" i="111"/>
  <c r="AKN20" i="111" s="1"/>
  <c r="ALC20" i="111" s="1"/>
  <c r="AJS20" i="111"/>
  <c r="AQD22" i="111"/>
  <c r="ANW22" i="111"/>
  <c r="AJI22" i="111"/>
  <c r="ACN22" i="111"/>
  <c r="ALP22" i="111"/>
  <c r="AHB22" i="111"/>
  <c r="AAG22" i="111"/>
  <c r="XZ22" i="111"/>
  <c r="RE22" i="111"/>
  <c r="AEU22" i="111"/>
  <c r="TL22" i="111"/>
  <c r="OX22" i="111"/>
  <c r="MQ22" i="111"/>
  <c r="VS22" i="111"/>
  <c r="KJ22" i="111"/>
  <c r="NM20" i="111"/>
  <c r="ND20" i="111"/>
  <c r="NS20" i="111"/>
  <c r="NP20" i="111"/>
  <c r="NG20" i="111"/>
  <c r="NJ20" i="111"/>
  <c r="NV20" i="111" s="1"/>
  <c r="OK20" i="111" s="1"/>
  <c r="NA20" i="111"/>
  <c r="AAZ20" i="111"/>
  <c r="ABL20" i="111" s="1"/>
  <c r="ACA20" i="111" s="1"/>
  <c r="AAQ20" i="111"/>
  <c r="ABC20" i="111"/>
  <c r="AAT20" i="111"/>
  <c r="ABF20" i="111"/>
  <c r="AAW20" i="111"/>
  <c r="ABI20" i="111"/>
  <c r="AFQ20" i="111"/>
  <c r="AFT20" i="111"/>
  <c r="AFH20" i="111"/>
  <c r="AFN20" i="111"/>
  <c r="AFZ20" i="111" s="1"/>
  <c r="AGO20" i="111" s="1"/>
  <c r="AFE20" i="111"/>
  <c r="AFK20" i="111"/>
  <c r="AFW20" i="111"/>
  <c r="AGK20" i="111" s="1"/>
  <c r="CT19" i="71"/>
  <c r="ID21" i="111"/>
  <c r="ANG21" i="71"/>
  <c r="ALD21" i="71"/>
  <c r="AGX21" i="71"/>
  <c r="AJA21" i="71"/>
  <c r="AAO21" i="71"/>
  <c r="ACR21" i="71"/>
  <c r="WI21" i="71"/>
  <c r="JQ21" i="71"/>
  <c r="YL21" i="71"/>
  <c r="UF21" i="71"/>
  <c r="PZ21" i="71"/>
  <c r="NW21" i="71"/>
  <c r="AEU21" i="71"/>
  <c r="LT21" i="71"/>
  <c r="HN21" i="71"/>
  <c r="S21" i="71"/>
  <c r="G21" i="71"/>
  <c r="FK21" i="71"/>
  <c r="SC21" i="71"/>
  <c r="DH21" i="71"/>
  <c r="P21" i="71"/>
  <c r="AB21" i="71" s="1"/>
  <c r="Y21" i="71"/>
  <c r="AM21" i="71" s="1"/>
  <c r="V21" i="71"/>
  <c r="J21" i="71"/>
  <c r="M21" i="71"/>
  <c r="IB20" i="71"/>
  <c r="IK20" i="71"/>
  <c r="HY20" i="71"/>
  <c r="HS20" i="71"/>
  <c r="HV20" i="71"/>
  <c r="IH20" i="71"/>
  <c r="IE20" i="71"/>
  <c r="MK20" i="71"/>
  <c r="MB20" i="71"/>
  <c r="MQ20" i="71"/>
  <c r="MN20" i="71"/>
  <c r="ME20" i="71"/>
  <c r="MH20" i="71"/>
  <c r="LY20" i="71"/>
  <c r="MT19" i="71"/>
  <c r="NI19" i="71" s="1"/>
  <c r="AHX19" i="71"/>
  <c r="AIM19" i="71" s="1"/>
  <c r="AFU19" i="71"/>
  <c r="AGJ19" i="71" s="1"/>
  <c r="XI19" i="71"/>
  <c r="XX19" i="71" s="1"/>
  <c r="AOG19" i="71"/>
  <c r="AOV19" i="71" s="1"/>
  <c r="CB20" i="71"/>
  <c r="BP20" i="71"/>
  <c r="BY20" i="71"/>
  <c r="BM20" i="71"/>
  <c r="BV20" i="71"/>
  <c r="CH20" i="71" s="1"/>
  <c r="BS20" i="71"/>
  <c r="CE20" i="71" s="1"/>
  <c r="BJ20" i="71"/>
  <c r="TC19" i="71"/>
  <c r="TR19" i="71" s="1"/>
  <c r="KQ19" i="71"/>
  <c r="LF19" i="71" s="1"/>
  <c r="WN20" i="71"/>
  <c r="XF20" i="71"/>
  <c r="XC20" i="71"/>
  <c r="WT20" i="71"/>
  <c r="WW20" i="71"/>
  <c r="WZ20" i="71"/>
  <c r="WQ20" i="71"/>
  <c r="AFI20" i="71"/>
  <c r="AFF20" i="71"/>
  <c r="AFR20" i="71"/>
  <c r="AFC20" i="71"/>
  <c r="AFO20" i="71"/>
  <c r="AEZ20" i="71"/>
  <c r="AFL20" i="71"/>
  <c r="AHI20" i="71"/>
  <c r="AHR20" i="71"/>
  <c r="AHL20" i="71"/>
  <c r="AHF20" i="71"/>
  <c r="AHU20" i="71"/>
  <c r="AHO20" i="71"/>
  <c r="AHC20" i="71"/>
  <c r="ALR20" i="71"/>
  <c r="ALU20" i="71"/>
  <c r="ALO20" i="71"/>
  <c r="AMA20" i="71"/>
  <c r="ALL20" i="71"/>
  <c r="ALX20" i="71"/>
  <c r="ALI20" i="71"/>
  <c r="ADR19" i="71"/>
  <c r="AEG19" i="71" s="1"/>
  <c r="CD20" i="111"/>
  <c r="CP20" i="111" s="1"/>
  <c r="BR20" i="111"/>
  <c r="CA20" i="111"/>
  <c r="CM20" i="111" s="1"/>
  <c r="CJ20" i="111"/>
  <c r="BX20" i="111"/>
  <c r="CG20" i="111"/>
  <c r="BU20" i="111"/>
  <c r="UT20" i="71"/>
  <c r="UQ20" i="71"/>
  <c r="UZ20" i="71"/>
  <c r="UN20" i="71"/>
  <c r="VC20" i="71"/>
  <c r="UW20" i="71"/>
  <c r="UK20" i="71"/>
  <c r="ABF20" i="71"/>
  <c r="AAZ20" i="71"/>
  <c r="AAW20" i="71"/>
  <c r="ABL20" i="71"/>
  <c r="ABI20" i="71"/>
  <c r="AAT20" i="71"/>
  <c r="ABC20" i="71"/>
  <c r="ANX20" i="71"/>
  <c r="AOA20" i="71"/>
  <c r="ANR20" i="71"/>
  <c r="ANO20" i="71"/>
  <c r="AOD20" i="71"/>
  <c r="ANU20" i="71"/>
  <c r="ANL20" i="71"/>
  <c r="EQ20" i="111"/>
  <c r="EE20" i="111"/>
  <c r="EN20" i="111"/>
  <c r="EB20" i="111"/>
  <c r="EK20" i="111"/>
  <c r="EW20" i="111" s="1"/>
  <c r="DY20" i="111"/>
  <c r="EH20" i="111"/>
  <c r="ET20" i="111" s="1"/>
  <c r="GU20" i="111"/>
  <c r="GI20" i="111"/>
  <c r="GO20" i="111"/>
  <c r="HA20" i="111" s="1"/>
  <c r="GL20" i="111"/>
  <c r="GX20" i="111"/>
  <c r="HL20" i="111" s="1"/>
  <c r="GF20" i="111"/>
  <c r="GR20" i="111"/>
  <c r="SQ20" i="71"/>
  <c r="SN20" i="71"/>
  <c r="SZ20" i="71"/>
  <c r="SK20" i="71"/>
  <c r="SW20" i="71"/>
  <c r="SH20" i="71"/>
  <c r="ST20" i="71"/>
  <c r="EE20" i="71"/>
  <c r="DV20" i="71"/>
  <c r="EB20" i="71"/>
  <c r="DP20" i="71"/>
  <c r="DM20" i="71"/>
  <c r="DY20" i="71"/>
  <c r="DS20" i="71"/>
  <c r="YZ20" i="71"/>
  <c r="YW20" i="71"/>
  <c r="YQ20" i="71"/>
  <c r="ZI20" i="71"/>
  <c r="ZF20" i="71"/>
  <c r="ZC20" i="71"/>
  <c r="YT20" i="71"/>
  <c r="OH20" i="71"/>
  <c r="ON20" i="71"/>
  <c r="OB20" i="71"/>
  <c r="OK20" i="71"/>
  <c r="OE20" i="71"/>
  <c r="OQ20" i="71"/>
  <c r="OT20" i="71"/>
  <c r="ADI20" i="71"/>
  <c r="ADO20" i="71"/>
  <c r="ADL20" i="71"/>
  <c r="ADC20" i="71"/>
  <c r="ACZ20" i="71"/>
  <c r="ACW20" i="71"/>
  <c r="ADF20" i="71"/>
  <c r="JB20" i="111"/>
  <c r="IP20" i="111"/>
  <c r="IY20" i="111"/>
  <c r="IM20" i="111"/>
  <c r="IV20" i="111"/>
  <c r="JH20" i="111" s="1"/>
  <c r="JW20" i="111" s="1"/>
  <c r="IS20" i="111"/>
  <c r="JE20" i="111"/>
  <c r="VF19" i="71"/>
  <c r="VU19" i="71" s="1"/>
  <c r="EH19" i="71"/>
  <c r="EW19" i="71" s="1"/>
  <c r="AKA19" i="71"/>
  <c r="AKP19" i="71" s="1"/>
  <c r="ZL19" i="71"/>
  <c r="AAA19" i="71" s="1"/>
  <c r="IC22" i="111"/>
  <c r="ANF22" i="71"/>
  <c r="AIZ22" i="71"/>
  <c r="AGW22" i="71"/>
  <c r="ACQ22" i="71"/>
  <c r="ALC22" i="71"/>
  <c r="AET22" i="71"/>
  <c r="AAN22" i="71"/>
  <c r="YK22" i="71"/>
  <c r="UE22" i="71"/>
  <c r="JP22" i="71"/>
  <c r="NV22" i="71"/>
  <c r="LS22" i="71"/>
  <c r="WH22" i="71"/>
  <c r="SB22" i="71"/>
  <c r="FJ22" i="71"/>
  <c r="HM22" i="71"/>
  <c r="PY22" i="71"/>
  <c r="DG22" i="71"/>
  <c r="Z20" i="111"/>
  <c r="N20" i="111"/>
  <c r="W20" i="111"/>
  <c r="K20" i="111"/>
  <c r="T20" i="111"/>
  <c r="AF20" i="111" s="1"/>
  <c r="AC20" i="111"/>
  <c r="Q20" i="111"/>
  <c r="ABO19" i="71"/>
  <c r="ACD19" i="71" s="1"/>
  <c r="GH20" i="71"/>
  <c r="FY20" i="71"/>
  <c r="FV20" i="71"/>
  <c r="FS20" i="71"/>
  <c r="GE20" i="71"/>
  <c r="GB20" i="71"/>
  <c r="FP20" i="71"/>
  <c r="KE20" i="71"/>
  <c r="KK20" i="71"/>
  <c r="JV20" i="71"/>
  <c r="KH20" i="71"/>
  <c r="KB20" i="71"/>
  <c r="JY20" i="71"/>
  <c r="KN20" i="71"/>
  <c r="QQ20" i="71"/>
  <c r="QW20" i="71"/>
  <c r="QT20" i="71"/>
  <c r="QK20" i="71"/>
  <c r="QH20" i="71"/>
  <c r="QE20" i="71"/>
  <c r="QN20" i="71"/>
  <c r="AJO20" i="71"/>
  <c r="AJU20" i="71"/>
  <c r="AJF20" i="71"/>
  <c r="AJR20" i="71"/>
  <c r="AJX20" i="71"/>
  <c r="AJL20" i="71"/>
  <c r="AJI20" i="71"/>
  <c r="AMD19" i="71"/>
  <c r="AMS19" i="71" s="1"/>
  <c r="IN19" i="71"/>
  <c r="JC19" i="71" s="1"/>
  <c r="OW19" i="71"/>
  <c r="PL19" i="71" s="1"/>
  <c r="QZ19" i="71"/>
  <c r="RO19" i="71" s="1"/>
  <c r="GK19" i="71"/>
  <c r="GZ19" i="71" s="1"/>
  <c r="AE20" i="71"/>
  <c r="AM20" i="71"/>
  <c r="AI20" i="71"/>
  <c r="FW21" i="111"/>
  <c r="DP21" i="111"/>
  <c r="B21" i="111"/>
  <c r="BI21" i="111"/>
  <c r="DB19" i="111"/>
  <c r="DO22" i="111"/>
  <c r="BH22" i="111"/>
  <c r="A22" i="111"/>
  <c r="FV22" i="111"/>
  <c r="AU19" i="111"/>
  <c r="FI19" i="111"/>
  <c r="HP19" i="111"/>
  <c r="AQ20" i="71"/>
  <c r="BD22" i="71"/>
  <c r="BE21" i="71"/>
  <c r="B22" i="71"/>
  <c r="A23" i="71"/>
  <c r="Z11" i="62"/>
  <c r="S13" i="62"/>
  <c r="S11" i="62"/>
  <c r="AC11" i="62" s="1"/>
  <c r="S12" i="62"/>
  <c r="X12" i="62"/>
  <c r="X13" i="62"/>
  <c r="U11" i="62"/>
  <c r="Z12" i="62"/>
  <c r="Z13" i="62"/>
  <c r="U12" i="62"/>
  <c r="U13" i="62"/>
  <c r="AVT21" i="111" l="1"/>
  <c r="AWH21" i="111" s="1"/>
  <c r="AVB21" i="111"/>
  <c r="AVH21" i="111"/>
  <c r="AVQ21" i="111"/>
  <c r="AWD21" i="111" s="1"/>
  <c r="AVK21" i="111"/>
  <c r="AVW21" i="111" s="1"/>
  <c r="AWL21" i="111" s="1"/>
  <c r="AVN21" i="111"/>
  <c r="AVZ21" i="111" s="1"/>
  <c r="AVE21" i="111"/>
  <c r="BJG21" i="111"/>
  <c r="BJT21" i="111" s="1"/>
  <c r="BJA21" i="111"/>
  <c r="BJM21" i="111" s="1"/>
  <c r="BKB21" i="111" s="1"/>
  <c r="BIX21" i="111"/>
  <c r="BIR21" i="111"/>
  <c r="BIU21" i="111"/>
  <c r="BJJ21" i="111"/>
  <c r="BJX21" i="111" s="1"/>
  <c r="BJD21" i="111"/>
  <c r="BJP21" i="111" s="1"/>
  <c r="ATM21" i="111"/>
  <c r="AUA21" i="111" s="1"/>
  <c r="ATG21" i="111"/>
  <c r="ATS21" i="111" s="1"/>
  <c r="ASX21" i="111"/>
  <c r="ATD21" i="111"/>
  <c r="ATP21" i="111" s="1"/>
  <c r="AUE21" i="111" s="1"/>
  <c r="ASU21" i="111"/>
  <c r="ATJ21" i="111"/>
  <c r="ATW21" i="111" s="1"/>
  <c r="ATA21" i="111"/>
  <c r="BES21" i="111"/>
  <c r="BFF21" i="111" s="1"/>
  <c r="BEP21" i="111"/>
  <c r="BFB21" i="111" s="1"/>
  <c r="BEV21" i="111"/>
  <c r="BFJ21" i="111" s="1"/>
  <c r="BEJ21" i="111"/>
  <c r="BEM21" i="111"/>
  <c r="BEY21" i="111" s="1"/>
  <c r="BFN21" i="111" s="1"/>
  <c r="BEG21" i="111"/>
  <c r="BED21" i="111"/>
  <c r="DTW22" i="71"/>
  <c r="ASL22" i="111"/>
  <c r="BII22" i="111"/>
  <c r="AUS22" i="111"/>
  <c r="BMW22" i="111"/>
  <c r="BKP22" i="111"/>
  <c r="AWZ22" i="111"/>
  <c r="BGB22" i="111"/>
  <c r="BBN22" i="111"/>
  <c r="AZG22" i="111"/>
  <c r="BDU22" i="111"/>
  <c r="DPV21" i="71"/>
  <c r="BAE21" i="111"/>
  <c r="BAR21" i="111" s="1"/>
  <c r="AZP21" i="111"/>
  <c r="BAH21" i="111"/>
  <c r="BAV21" i="111" s="1"/>
  <c r="AZS21" i="111"/>
  <c r="AZY21" i="111"/>
  <c r="BAK21" i="111" s="1"/>
  <c r="BAZ21" i="111" s="1"/>
  <c r="AZV21" i="111"/>
  <c r="BAB21" i="111"/>
  <c r="BAN21" i="111" s="1"/>
  <c r="BLQ21" i="111"/>
  <c r="BME21" i="111" s="1"/>
  <c r="BLH21" i="111"/>
  <c r="BLT21" i="111" s="1"/>
  <c r="BMI21" i="111" s="1"/>
  <c r="BLK21" i="111"/>
  <c r="BLW21" i="111" s="1"/>
  <c r="BKY21" i="111"/>
  <c r="BLB21" i="111"/>
  <c r="BLE21" i="111"/>
  <c r="BLN21" i="111"/>
  <c r="BMA21" i="111" s="1"/>
  <c r="BNX21" i="111"/>
  <c r="BOL21" i="111" s="1"/>
  <c r="BNO21" i="111"/>
  <c r="BOA21" i="111" s="1"/>
  <c r="BOP21" i="111" s="1"/>
  <c r="BNI21" i="111"/>
  <c r="BNU21" i="111"/>
  <c r="BOH21" i="111" s="1"/>
  <c r="BNR21" i="111"/>
  <c r="BOD21" i="111" s="1"/>
  <c r="BNF21" i="111"/>
  <c r="BNL21" i="111"/>
  <c r="DPY21" i="71"/>
  <c r="BCC21" i="111"/>
  <c r="BCI21" i="111"/>
  <c r="BCU21" i="111" s="1"/>
  <c r="BCL21" i="111"/>
  <c r="BCY21" i="111" s="1"/>
  <c r="BBW21" i="111"/>
  <c r="BCO21" i="111"/>
  <c r="BDC21" i="111" s="1"/>
  <c r="BBZ21" i="111"/>
  <c r="BCF21" i="111"/>
  <c r="BCR21" i="111" s="1"/>
  <c r="BDG21" i="111" s="1"/>
  <c r="DTV23" i="71"/>
  <c r="BKO23" i="111"/>
  <c r="AUR23" i="111"/>
  <c r="AWY23" i="111"/>
  <c r="BGA23" i="111"/>
  <c r="BBM23" i="111"/>
  <c r="AZF23" i="111"/>
  <c r="BMV23" i="111"/>
  <c r="BIH23" i="111"/>
  <c r="BDT23" i="111"/>
  <c r="ASK23" i="111"/>
  <c r="DQB21" i="71"/>
  <c r="BHC21" i="111"/>
  <c r="BHQ21" i="111" s="1"/>
  <c r="BGK21" i="111"/>
  <c r="BGZ21" i="111"/>
  <c r="BHM21" i="111" s="1"/>
  <c r="BGQ21" i="111"/>
  <c r="BGT21" i="111"/>
  <c r="BHF21" i="111" s="1"/>
  <c r="BHU21" i="111" s="1"/>
  <c r="BGW21" i="111"/>
  <c r="BHI21" i="111" s="1"/>
  <c r="BGN21" i="111"/>
  <c r="DQE21" i="71"/>
  <c r="DQQ21" i="71" s="1"/>
  <c r="DRF21" i="71" s="1"/>
  <c r="AXO21" i="111"/>
  <c r="AXR21" i="111"/>
  <c r="AYD21" i="111" s="1"/>
  <c r="AYS21" i="111" s="1"/>
  <c r="AYA21" i="111"/>
  <c r="AYO21" i="111" s="1"/>
  <c r="AXX21" i="111"/>
  <c r="AYK21" i="111" s="1"/>
  <c r="AXL21" i="111"/>
  <c r="AXI21" i="111"/>
  <c r="AXU21" i="111"/>
  <c r="AYG21" i="111" s="1"/>
  <c r="BII3" i="111"/>
  <c r="BKO3" i="111"/>
  <c r="DUN22" i="71"/>
  <c r="DUZ22" i="71" s="1"/>
  <c r="DUK22" i="71"/>
  <c r="DUW22" i="71" s="1"/>
  <c r="DVL22" i="71" s="1"/>
  <c r="DUH22" i="71"/>
  <c r="DUQ22" i="71"/>
  <c r="DVD22" i="71" s="1"/>
  <c r="DUE22" i="71"/>
  <c r="DUB22" i="71"/>
  <c r="DUT22" i="71"/>
  <c r="DVH22" i="71" s="1"/>
  <c r="DPP23" i="71"/>
  <c r="DRS23" i="71"/>
  <c r="DLV21" i="71"/>
  <c r="DPQ22" i="71"/>
  <c r="DQE22" i="71" s="1"/>
  <c r="DQQ22" i="71" s="1"/>
  <c r="DRF22" i="71" s="1"/>
  <c r="DRT22" i="71"/>
  <c r="DMH21" i="71"/>
  <c r="DMV21" i="71" s="1"/>
  <c r="DQH21" i="71"/>
  <c r="DQT21" i="71" s="1"/>
  <c r="DQK21" i="71"/>
  <c r="DQX21" i="71" s="1"/>
  <c r="DSQ21" i="71"/>
  <c r="DTE21" i="71" s="1"/>
  <c r="DSN21" i="71"/>
  <c r="DTA21" i="71" s="1"/>
  <c r="DSK21" i="71"/>
  <c r="DSW21" i="71" s="1"/>
  <c r="DSH21" i="71"/>
  <c r="DST21" i="71" s="1"/>
  <c r="DTI21" i="71" s="1"/>
  <c r="DSE21" i="71"/>
  <c r="DSB21" i="71"/>
  <c r="DRY21" i="71"/>
  <c r="DLY21" i="71"/>
  <c r="DMK21" i="71" s="1"/>
  <c r="DMZ21" i="71" s="1"/>
  <c r="DQH22" i="71"/>
  <c r="DQT22" i="71" s="1"/>
  <c r="DQB22" i="71"/>
  <c r="DQK22" i="71"/>
  <c r="DQX22" i="71" s="1"/>
  <c r="DMB21" i="71"/>
  <c r="DMN21" i="71" s="1"/>
  <c r="DME21" i="71"/>
  <c r="DMR21" i="71" s="1"/>
  <c r="DLJ23" i="71"/>
  <c r="DNM23" i="71"/>
  <c r="DLK22" i="71"/>
  <c r="DMB22" i="71" s="1"/>
  <c r="DMN22" i="71" s="1"/>
  <c r="DNN22" i="71"/>
  <c r="DHJ21" i="71"/>
  <c r="DLP21" i="71"/>
  <c r="DOK21" i="71"/>
  <c r="DOY21" i="71" s="1"/>
  <c r="DOH21" i="71"/>
  <c r="DOU21" i="71" s="1"/>
  <c r="DOE21" i="71"/>
  <c r="DOQ21" i="71" s="1"/>
  <c r="DOB21" i="71"/>
  <c r="DON21" i="71" s="1"/>
  <c r="DPC21" i="71" s="1"/>
  <c r="DNY21" i="71"/>
  <c r="DNV21" i="71"/>
  <c r="DNS21" i="71"/>
  <c r="DHM21" i="71"/>
  <c r="DKE21" i="71"/>
  <c r="DKS21" i="71" s="1"/>
  <c r="DKB21" i="71"/>
  <c r="DKO21" i="71" s="1"/>
  <c r="DJY21" i="71"/>
  <c r="DKK21" i="71" s="1"/>
  <c r="DJV21" i="71"/>
  <c r="DKH21" i="71" s="1"/>
  <c r="DKW21" i="71" s="1"/>
  <c r="DJS21" i="71"/>
  <c r="DJP21" i="71"/>
  <c r="DJM21" i="71"/>
  <c r="DHP21" i="71"/>
  <c r="DHS21" i="71"/>
  <c r="DIE21" i="71" s="1"/>
  <c r="DIT21" i="71" s="1"/>
  <c r="DHV21" i="71"/>
  <c r="DIH21" i="71" s="1"/>
  <c r="DDG21" i="71"/>
  <c r="DHY21" i="71"/>
  <c r="DIL21" i="71" s="1"/>
  <c r="DHD23" i="71"/>
  <c r="DJG23" i="71"/>
  <c r="DHE22" i="71"/>
  <c r="DHV22" i="71" s="1"/>
  <c r="DIH22" i="71" s="1"/>
  <c r="DJH22" i="71"/>
  <c r="CZP21" i="71"/>
  <c r="DAD21" i="71" s="1"/>
  <c r="DDJ21" i="71"/>
  <c r="CML21" i="71"/>
  <c r="DDM21" i="71"/>
  <c r="DDY21" i="71" s="1"/>
  <c r="DEN21" i="71" s="1"/>
  <c r="DDP21" i="71"/>
  <c r="DEB21" i="71" s="1"/>
  <c r="DDS21" i="71"/>
  <c r="DEF21" i="71" s="1"/>
  <c r="DDV21" i="71"/>
  <c r="DEJ21" i="71" s="1"/>
  <c r="CYX21" i="71"/>
  <c r="DCX23" i="71"/>
  <c r="DFA23" i="71"/>
  <c r="CZA21" i="71"/>
  <c r="DCY22" i="71"/>
  <c r="DDJ22" i="71" s="1"/>
  <c r="DFB22" i="71"/>
  <c r="CZD21" i="71"/>
  <c r="CZJ21" i="71"/>
  <c r="CZV21" i="71" s="1"/>
  <c r="CMI21" i="71"/>
  <c r="CZM21" i="71"/>
  <c r="CZZ21" i="71" s="1"/>
  <c r="DFY21" i="71"/>
  <c r="DGM21" i="71" s="1"/>
  <c r="DFV21" i="71"/>
  <c r="DGI21" i="71" s="1"/>
  <c r="DFS21" i="71"/>
  <c r="DGE21" i="71" s="1"/>
  <c r="DFP21" i="71"/>
  <c r="DGB21" i="71" s="1"/>
  <c r="DGQ21" i="71" s="1"/>
  <c r="DFM21" i="71"/>
  <c r="DFJ21" i="71"/>
  <c r="DFG21" i="71"/>
  <c r="DDM22" i="71"/>
  <c r="DDY22" i="71" s="1"/>
  <c r="DEN22" i="71" s="1"/>
  <c r="CYR23" i="71"/>
  <c r="DAU23" i="71"/>
  <c r="DBS21" i="71"/>
  <c r="DCG21" i="71" s="1"/>
  <c r="DBP21" i="71"/>
  <c r="DCC21" i="71" s="1"/>
  <c r="DBM21" i="71"/>
  <c r="DBY21" i="71" s="1"/>
  <c r="DBJ21" i="71"/>
  <c r="DBV21" i="71" s="1"/>
  <c r="DCK21" i="71" s="1"/>
  <c r="DBG21" i="71"/>
  <c r="DBD21" i="71"/>
  <c r="DBA21" i="71"/>
  <c r="CYS22" i="71"/>
  <c r="CZJ22" i="71" s="1"/>
  <c r="CZV22" i="71" s="1"/>
  <c r="DAV22" i="71"/>
  <c r="CMF21" i="71"/>
  <c r="CUM22" i="71"/>
  <c r="CVJ22" i="71" s="1"/>
  <c r="CVX22" i="71" s="1"/>
  <c r="CWP22" i="71"/>
  <c r="CVJ21" i="71"/>
  <c r="CVX21" i="71" s="1"/>
  <c r="CXM21" i="71"/>
  <c r="CYA21" i="71" s="1"/>
  <c r="CXJ21" i="71"/>
  <c r="CXW21" i="71" s="1"/>
  <c r="CXG21" i="71"/>
  <c r="CXS21" i="71" s="1"/>
  <c r="CXD21" i="71"/>
  <c r="CXP21" i="71" s="1"/>
  <c r="CYE21" i="71" s="1"/>
  <c r="CXA21" i="71"/>
  <c r="CWX21" i="71"/>
  <c r="CWU21" i="71"/>
  <c r="CUR21" i="71"/>
  <c r="CUU21" i="71"/>
  <c r="CUX21" i="71"/>
  <c r="CQL21" i="71"/>
  <c r="CVA21" i="71"/>
  <c r="CVM21" i="71" s="1"/>
  <c r="CWB21" i="71" s="1"/>
  <c r="CRA21" i="71"/>
  <c r="CRN21" i="71" s="1"/>
  <c r="CVD21" i="71"/>
  <c r="CVP21" i="71" s="1"/>
  <c r="CUL23" i="71"/>
  <c r="CWO23" i="71"/>
  <c r="CRD21" i="71"/>
  <c r="CRR21" i="71" s="1"/>
  <c r="CMX21" i="71"/>
  <c r="CNL21" i="71" s="1"/>
  <c r="CQO21" i="71"/>
  <c r="CQR21" i="71"/>
  <c r="CQU21" i="71"/>
  <c r="CRG21" i="71" s="1"/>
  <c r="CRV21" i="71" s="1"/>
  <c r="CVD22" i="71"/>
  <c r="CVP22" i="71" s="1"/>
  <c r="CQG22" i="71"/>
  <c r="CQX22" i="71" s="1"/>
  <c r="CRJ22" i="71" s="1"/>
  <c r="CSJ22" i="71"/>
  <c r="CMO21" i="71"/>
  <c r="CNA21" i="71" s="1"/>
  <c r="CNP21" i="71" s="1"/>
  <c r="CMR21" i="71"/>
  <c r="CND21" i="71" s="1"/>
  <c r="CTG21" i="71"/>
  <c r="CTU21" i="71" s="1"/>
  <c r="CTD21" i="71"/>
  <c r="CTQ21" i="71" s="1"/>
  <c r="CTA21" i="71"/>
  <c r="CTM21" i="71" s="1"/>
  <c r="CSU21" i="71"/>
  <c r="CSR21" i="71"/>
  <c r="CSO21" i="71"/>
  <c r="CSX21" i="71"/>
  <c r="CTJ21" i="71" s="1"/>
  <c r="CTY21" i="71" s="1"/>
  <c r="CQF23" i="71"/>
  <c r="CSI23" i="71"/>
  <c r="CHZ21" i="71"/>
  <c r="CMA22" i="71"/>
  <c r="CMO22" i="71" s="1"/>
  <c r="CNA22" i="71" s="1"/>
  <c r="CNP22" i="71" s="1"/>
  <c r="COD22" i="71"/>
  <c r="CIC21" i="71"/>
  <c r="CLZ23" i="71"/>
  <c r="COC23" i="71"/>
  <c r="CIF21" i="71"/>
  <c r="CII21" i="71"/>
  <c r="CIU21" i="71" s="1"/>
  <c r="CJJ21" i="71" s="1"/>
  <c r="CIL21" i="71"/>
  <c r="CIX21" i="71" s="1"/>
  <c r="CIO21" i="71"/>
  <c r="CJB21" i="71" s="1"/>
  <c r="CPA21" i="71"/>
  <c r="CPO21" i="71" s="1"/>
  <c r="COX21" i="71"/>
  <c r="CPK21" i="71" s="1"/>
  <c r="COU21" i="71"/>
  <c r="CPG21" i="71" s="1"/>
  <c r="COR21" i="71"/>
  <c r="CPD21" i="71" s="1"/>
  <c r="CPS21" i="71" s="1"/>
  <c r="COO21" i="71"/>
  <c r="COL21" i="71"/>
  <c r="COI21" i="71"/>
  <c r="CEL21" i="71"/>
  <c r="CEZ21" i="71" s="1"/>
  <c r="CDW21" i="71"/>
  <c r="CDZ21" i="71"/>
  <c r="CDT21" i="71"/>
  <c r="CEF21" i="71"/>
  <c r="CER21" i="71" s="1"/>
  <c r="CEC21" i="71"/>
  <c r="CHT23" i="71"/>
  <c r="CJW23" i="71"/>
  <c r="CHU22" i="71"/>
  <c r="CII22" i="71" s="1"/>
  <c r="CIU22" i="71" s="1"/>
  <c r="CJJ22" i="71" s="1"/>
  <c r="CJX22" i="71"/>
  <c r="CKU21" i="71"/>
  <c r="CLI21" i="71" s="1"/>
  <c r="CKR21" i="71"/>
  <c r="CLE21" i="71" s="1"/>
  <c r="CKO21" i="71"/>
  <c r="CLA21" i="71" s="1"/>
  <c r="CKL21" i="71"/>
  <c r="CKX21" i="71" s="1"/>
  <c r="CLM21" i="71" s="1"/>
  <c r="CKI21" i="71"/>
  <c r="CKF21" i="71"/>
  <c r="CKC21" i="71"/>
  <c r="CDN23" i="71"/>
  <c r="CFQ23" i="71"/>
  <c r="CDO22" i="71"/>
  <c r="CEF22" i="71" s="1"/>
  <c r="CFR22" i="71"/>
  <c r="CGO21" i="71"/>
  <c r="CHC21" i="71" s="1"/>
  <c r="CGL21" i="71"/>
  <c r="CGY21" i="71" s="1"/>
  <c r="CGI21" i="71"/>
  <c r="CGU21" i="71" s="1"/>
  <c r="CGF21" i="71"/>
  <c r="CGR21" i="71" s="1"/>
  <c r="CHG21" i="71" s="1"/>
  <c r="CGC21" i="71"/>
  <c r="CFZ21" i="71"/>
  <c r="CFW21" i="71"/>
  <c r="AXD20" i="71"/>
  <c r="BWN20" i="71"/>
  <c r="CX20" i="111"/>
  <c r="BLQ20" i="71"/>
  <c r="BBF20" i="71"/>
  <c r="BYQ20" i="71"/>
  <c r="AQQ20" i="71"/>
  <c r="AEC20" i="71"/>
  <c r="BWJ20" i="71"/>
  <c r="BFH20" i="71"/>
  <c r="BLU20" i="71"/>
  <c r="BBJ20" i="71"/>
  <c r="AQU20" i="71"/>
  <c r="HH20" i="111"/>
  <c r="CAL20" i="71"/>
  <c r="AYY20" i="71"/>
  <c r="BJR20" i="71"/>
  <c r="ASP20" i="71"/>
  <c r="AZC20" i="71"/>
  <c r="ZW20" i="71"/>
  <c r="CAP20" i="71"/>
  <c r="XL20" i="71"/>
  <c r="BQA20" i="71"/>
  <c r="BFL20" i="71"/>
  <c r="CCW20" i="71"/>
  <c r="AUW20" i="71"/>
  <c r="EO20" i="71"/>
  <c r="AON20" i="71"/>
  <c r="BUG20" i="71"/>
  <c r="TJ20" i="71"/>
  <c r="FA20" i="111"/>
  <c r="ABR20" i="71"/>
  <c r="OZ20" i="71"/>
  <c r="BSD20" i="71"/>
  <c r="BBB20" i="71"/>
  <c r="BHO20" i="71"/>
  <c r="BNX20" i="71"/>
  <c r="AWV20" i="71"/>
  <c r="BDI20" i="71"/>
  <c r="BJN20" i="71"/>
  <c r="VI20" i="71"/>
  <c r="BNT20" i="71"/>
  <c r="CCO20" i="71"/>
  <c r="FE20" i="111"/>
  <c r="BJV20" i="71"/>
  <c r="AZG20" i="71"/>
  <c r="RK20" i="71"/>
  <c r="IY20" i="71"/>
  <c r="MW20" i="71"/>
  <c r="BUC20" i="71"/>
  <c r="GV20" i="71"/>
  <c r="XT20" i="71"/>
  <c r="TF20" i="71"/>
  <c r="AKD20" i="71"/>
  <c r="AMG20" i="71"/>
  <c r="CP20" i="71"/>
  <c r="BYI20" i="71"/>
  <c r="AII20" i="71"/>
  <c r="KT20" i="71"/>
  <c r="AQ20" i="111"/>
  <c r="VQ20" i="71"/>
  <c r="ASX20" i="71"/>
  <c r="RC20" i="71"/>
  <c r="BLY20" i="71"/>
  <c r="AWZ20" i="71"/>
  <c r="BUK20" i="71"/>
  <c r="ABV20" i="71"/>
  <c r="AM20" i="111"/>
  <c r="ADU20" i="71"/>
  <c r="IU20" i="71"/>
  <c r="ES20" i="71"/>
  <c r="AMO20" i="71"/>
  <c r="EK20" i="71"/>
  <c r="AKH20" i="71"/>
  <c r="ADY20" i="71"/>
  <c r="CEV21" i="71"/>
  <c r="AMK20" i="71"/>
  <c r="RG20" i="71"/>
  <c r="GN20" i="71"/>
  <c r="AI20" i="111"/>
  <c r="CT20" i="111"/>
  <c r="AFX20" i="71"/>
  <c r="NE20" i="71"/>
  <c r="CAT20" i="71"/>
  <c r="AST20" i="71"/>
  <c r="BQE20" i="71"/>
  <c r="BWF20" i="71"/>
  <c r="CCS20" i="71"/>
  <c r="AUS20" i="71"/>
  <c r="BHK20" i="71"/>
  <c r="ABZ20" i="71"/>
  <c r="TN20" i="71"/>
  <c r="NA20" i="71"/>
  <c r="AKL20" i="71"/>
  <c r="ZS20" i="71"/>
  <c r="AIA20" i="71"/>
  <c r="AGF20" i="71"/>
  <c r="BFP20" i="71"/>
  <c r="AVA20" i="71"/>
  <c r="BSH20" i="71"/>
  <c r="BHS20" i="71"/>
  <c r="BDE20" i="71"/>
  <c r="PD20" i="71"/>
  <c r="HD20" i="111"/>
  <c r="PH20" i="71"/>
  <c r="AGB20" i="71"/>
  <c r="AOJ20" i="71"/>
  <c r="KX20" i="71"/>
  <c r="XP20" i="71"/>
  <c r="GR20" i="71"/>
  <c r="LB20" i="71"/>
  <c r="AOR20" i="71"/>
  <c r="AIE20" i="71"/>
  <c r="BRZ20" i="71"/>
  <c r="BYM20" i="71"/>
  <c r="AQM20" i="71"/>
  <c r="ZO20" i="71"/>
  <c r="VM20" i="71"/>
  <c r="CL20" i="71"/>
  <c r="IQ20" i="71"/>
  <c r="BPW20" i="71"/>
  <c r="BOB20" i="71"/>
  <c r="BDM20" i="71"/>
  <c r="XI20" i="111"/>
  <c r="ADZ20" i="111"/>
  <c r="AIN20" i="111"/>
  <c r="LV20" i="111"/>
  <c r="API20" i="111"/>
  <c r="AGG20" i="111"/>
  <c r="OG20" i="111"/>
  <c r="JK20" i="111"/>
  <c r="NY20" i="111"/>
  <c r="UX20" i="111"/>
  <c r="ART20" i="111"/>
  <c r="ZL20" i="111"/>
  <c r="ABS20" i="111"/>
  <c r="OC20" i="111"/>
  <c r="LZ20" i="111"/>
  <c r="ZP20" i="111"/>
  <c r="ABW20" i="111"/>
  <c r="AED20" i="111"/>
  <c r="QN20" i="111"/>
  <c r="XE20" i="111"/>
  <c r="JO20" i="111"/>
  <c r="ANF20" i="111"/>
  <c r="QJ20" i="111"/>
  <c r="CEO21" i="71"/>
  <c r="CFD21" i="71" s="1"/>
  <c r="AIR20" i="111"/>
  <c r="AIJ20" i="111"/>
  <c r="SU20" i="111"/>
  <c r="QF20" i="111"/>
  <c r="BCA3" i="71"/>
  <c r="AZY3" i="71"/>
  <c r="APM20" i="111"/>
  <c r="VB20" i="111"/>
  <c r="JS20" i="111"/>
  <c r="AKU20" i="111"/>
  <c r="UT20" i="111"/>
  <c r="ARP20" i="111"/>
  <c r="SQ20" i="111"/>
  <c r="AGC20" i="111"/>
  <c r="AKQ20" i="111"/>
  <c r="AMX20" i="111"/>
  <c r="ARL20" i="111"/>
  <c r="LR20" i="111"/>
  <c r="ABO20" i="111"/>
  <c r="ADV20" i="111"/>
  <c r="ZH20" i="111"/>
  <c r="APE20" i="111"/>
  <c r="SM20" i="111"/>
  <c r="CAI20" i="71"/>
  <c r="CAX20" i="71" s="1"/>
  <c r="AYV20" i="71"/>
  <c r="AZK20" i="71" s="1"/>
  <c r="BFE20" i="71"/>
  <c r="BFT20" i="71" s="1"/>
  <c r="BAY20" i="71"/>
  <c r="BBN20" i="71" s="1"/>
  <c r="BFB21" i="71"/>
  <c r="BEP21" i="71"/>
  <c r="BEY21" i="71"/>
  <c r="BEM21" i="71"/>
  <c r="BEV21" i="71"/>
  <c r="BEJ21" i="71"/>
  <c r="BES21" i="71"/>
  <c r="BVZ21" i="71"/>
  <c r="BVN21" i="71"/>
  <c r="BVW21" i="71"/>
  <c r="BVK21" i="71"/>
  <c r="BVT21" i="71"/>
  <c r="BVH21" i="71"/>
  <c r="BVQ21" i="71"/>
  <c r="AYM21" i="71"/>
  <c r="AYA21" i="71"/>
  <c r="AYJ21" i="71"/>
  <c r="AYS21" i="71"/>
  <c r="AYG21" i="71"/>
  <c r="AYP21" i="71"/>
  <c r="AYD21" i="71"/>
  <c r="BPK21" i="71"/>
  <c r="BOY21" i="71"/>
  <c r="BPH21" i="71"/>
  <c r="BPQ21" i="71"/>
  <c r="BPE21" i="71"/>
  <c r="BPN21" i="71"/>
  <c r="BPB21" i="71"/>
  <c r="BTZ20" i="71"/>
  <c r="BUO20" i="71" s="1"/>
  <c r="BPT20" i="71"/>
  <c r="BQI20" i="71" s="1"/>
  <c r="BWC20" i="71"/>
  <c r="BWR20" i="71" s="1"/>
  <c r="AUP20" i="71"/>
  <c r="AVE20" i="71" s="1"/>
  <c r="BRW20" i="71"/>
  <c r="BSL20" i="71" s="1"/>
  <c r="AQJ20" i="71"/>
  <c r="AQY20" i="71" s="1"/>
  <c r="ASJ21" i="71"/>
  <c r="ARX21" i="71"/>
  <c r="ASG21" i="71"/>
  <c r="ARU21" i="71"/>
  <c r="ASD21" i="71"/>
  <c r="ARR21" i="71"/>
  <c r="ASA21" i="71"/>
  <c r="BJH21" i="71"/>
  <c r="BIV21" i="71"/>
  <c r="BJE21" i="71"/>
  <c r="BIS21" i="71"/>
  <c r="BJB21" i="71"/>
  <c r="BIP21" i="71"/>
  <c r="BIY21" i="71"/>
  <c r="CAF21" i="71"/>
  <c r="BZT21" i="71"/>
  <c r="CAC21" i="71"/>
  <c r="BZQ21" i="71"/>
  <c r="BZZ21" i="71"/>
  <c r="BZN21" i="71"/>
  <c r="BZW21" i="71"/>
  <c r="BCS21" i="71"/>
  <c r="BCG21" i="71"/>
  <c r="BCP21" i="71"/>
  <c r="BCY21" i="71"/>
  <c r="BCM21" i="71"/>
  <c r="BCV21" i="71"/>
  <c r="BCJ21" i="71"/>
  <c r="BTQ21" i="71"/>
  <c r="BTE21" i="71"/>
  <c r="BTN21" i="71"/>
  <c r="BTW21" i="71"/>
  <c r="BTK21" i="71"/>
  <c r="BTT21" i="71"/>
  <c r="BTH21" i="71"/>
  <c r="AWS20" i="71"/>
  <c r="AXH20" i="71" s="1"/>
  <c r="CBL22" i="71"/>
  <c r="BXF22" i="71"/>
  <c r="BSZ22" i="71"/>
  <c r="BOT22" i="71"/>
  <c r="BKN22" i="71"/>
  <c r="BGH22" i="71"/>
  <c r="BCB22" i="71"/>
  <c r="AXV22" i="71"/>
  <c r="ATP22" i="71"/>
  <c r="APJ22" i="71"/>
  <c r="BZI22" i="71"/>
  <c r="BVC22" i="71"/>
  <c r="BQW22" i="71"/>
  <c r="BMQ22" i="71"/>
  <c r="BIK22" i="71"/>
  <c r="BEE22" i="71"/>
  <c r="AZY22" i="71"/>
  <c r="AVS22" i="71"/>
  <c r="ARM22" i="71"/>
  <c r="ASM20" i="71"/>
  <c r="ATB20" i="71" s="1"/>
  <c r="BLN20" i="71"/>
  <c r="BMC20" i="71" s="1"/>
  <c r="BHH20" i="71"/>
  <c r="BHW20" i="71" s="1"/>
  <c r="AWP21" i="71"/>
  <c r="AWD21" i="71"/>
  <c r="AWM21" i="71"/>
  <c r="AWA21" i="71"/>
  <c r="AWJ21" i="71"/>
  <c r="AVX21" i="71"/>
  <c r="AWG21" i="71"/>
  <c r="BNN21" i="71"/>
  <c r="BNB21" i="71"/>
  <c r="BNK21" i="71"/>
  <c r="BMY21" i="71"/>
  <c r="BNH21" i="71"/>
  <c r="BMV21" i="71"/>
  <c r="BNE21" i="71"/>
  <c r="AQA21" i="71"/>
  <c r="APO21" i="71"/>
  <c r="APX21" i="71"/>
  <c r="AQG21" i="71"/>
  <c r="APU21" i="71"/>
  <c r="AQD21" i="71"/>
  <c r="APR21" i="71"/>
  <c r="BGY21" i="71"/>
  <c r="BGM21" i="71"/>
  <c r="BGV21" i="71"/>
  <c r="BHE21" i="71"/>
  <c r="BGS21" i="71"/>
  <c r="BHB21" i="71"/>
  <c r="BGP21" i="71"/>
  <c r="BXW21" i="71"/>
  <c r="BXK21" i="71"/>
  <c r="BXT21" i="71"/>
  <c r="BYC21" i="71"/>
  <c r="BXQ21" i="71"/>
  <c r="BXZ21" i="71"/>
  <c r="BXN21" i="71"/>
  <c r="BNQ20" i="71"/>
  <c r="BOF20" i="71" s="1"/>
  <c r="BZH23" i="71"/>
  <c r="BVB23" i="71"/>
  <c r="BQV23" i="71"/>
  <c r="BMP23" i="71"/>
  <c r="BIJ23" i="71"/>
  <c r="BED23" i="71"/>
  <c r="AZX23" i="71"/>
  <c r="AVR23" i="71"/>
  <c r="ARL23" i="71"/>
  <c r="CBK23" i="71"/>
  <c r="BXE23" i="71"/>
  <c r="BSY23" i="71"/>
  <c r="BOS23" i="71"/>
  <c r="BKM23" i="71"/>
  <c r="BGG23" i="71"/>
  <c r="BCA23" i="71"/>
  <c r="AXU23" i="71"/>
  <c r="ATO23" i="71"/>
  <c r="API23" i="71"/>
  <c r="BJK20" i="71"/>
  <c r="BJZ20" i="71" s="1"/>
  <c r="CCL20" i="71"/>
  <c r="CDA20" i="71" s="1"/>
  <c r="BYF20" i="71"/>
  <c r="BYU20" i="71" s="1"/>
  <c r="BAV21" i="71"/>
  <c r="BAJ21" i="71"/>
  <c r="BAS21" i="71"/>
  <c r="BAG21" i="71"/>
  <c r="BAP21" i="71"/>
  <c r="BAD21" i="71"/>
  <c r="BAM21" i="71"/>
  <c r="BRT21" i="71"/>
  <c r="BRH21" i="71"/>
  <c r="BRQ21" i="71"/>
  <c r="BRE21" i="71"/>
  <c r="BRN21" i="71"/>
  <c r="BRB21" i="71"/>
  <c r="BRK21" i="71"/>
  <c r="AUG21" i="71"/>
  <c r="ATU21" i="71"/>
  <c r="AUD21" i="71"/>
  <c r="AUM21" i="71"/>
  <c r="AUA21" i="71"/>
  <c r="AUJ21" i="71"/>
  <c r="ATX21" i="71"/>
  <c r="BLE21" i="71"/>
  <c r="BKS21" i="71"/>
  <c r="BLB21" i="71"/>
  <c r="BLK21" i="71"/>
  <c r="BKY21" i="71"/>
  <c r="BLH21" i="71"/>
  <c r="BKV21" i="71"/>
  <c r="CCF21" i="71"/>
  <c r="CBT21" i="71"/>
  <c r="CBZ21" i="71"/>
  <c r="CBW21" i="71"/>
  <c r="CBQ21" i="71"/>
  <c r="CCI21" i="71"/>
  <c r="CCC21" i="71"/>
  <c r="BDB20" i="71"/>
  <c r="BDQ20" i="71" s="1"/>
  <c r="LL21" i="111"/>
  <c r="LZ21" i="111" s="1"/>
  <c r="LC21" i="111"/>
  <c r="LO21" i="111" s="1"/>
  <c r="MD21" i="111" s="1"/>
  <c r="KZ21" i="111"/>
  <c r="KT21" i="111"/>
  <c r="LI21" i="111"/>
  <c r="KW21" i="111"/>
  <c r="LF21" i="111"/>
  <c r="WO21" i="111"/>
  <c r="XA21" i="111" s="1"/>
  <c r="WL21" i="111"/>
  <c r="WX21" i="111" s="1"/>
  <c r="XM21" i="111" s="1"/>
  <c r="WF21" i="111"/>
  <c r="WU21" i="111"/>
  <c r="WI21" i="111"/>
  <c r="WC21" i="111"/>
  <c r="WR21" i="111"/>
  <c r="AFH21" i="111"/>
  <c r="AFW21" i="111"/>
  <c r="AFQ21" i="111"/>
  <c r="AFK21" i="111"/>
  <c r="AFE21" i="111"/>
  <c r="AFT21" i="111"/>
  <c r="AGG21" i="111" s="1"/>
  <c r="AFN21" i="111"/>
  <c r="AFZ21" i="111" s="1"/>
  <c r="AGO21" i="111" s="1"/>
  <c r="AMR21" i="111"/>
  <c r="AMI21" i="111"/>
  <c r="AMU21" i="111" s="1"/>
  <c r="ANJ21" i="111" s="1"/>
  <c r="ALZ21" i="111"/>
  <c r="AMF21" i="111"/>
  <c r="AMO21" i="111"/>
  <c r="ANB21" i="111" s="1"/>
  <c r="AMC21" i="111"/>
  <c r="AML21" i="111"/>
  <c r="AQE22" i="111"/>
  <c r="ANX22" i="111"/>
  <c r="AJJ22" i="111"/>
  <c r="ALQ22" i="111"/>
  <c r="AAH22" i="111"/>
  <c r="AHC22" i="111"/>
  <c r="AEV22" i="111"/>
  <c r="YA22" i="111"/>
  <c r="VT22" i="111"/>
  <c r="ACO22" i="111"/>
  <c r="TM22" i="111"/>
  <c r="OY22" i="111"/>
  <c r="RF22" i="111"/>
  <c r="MR22" i="111"/>
  <c r="KK22" i="111"/>
  <c r="PN21" i="111"/>
  <c r="PZ21" i="111"/>
  <c r="PQ21" i="111"/>
  <c r="QC21" i="111" s="1"/>
  <c r="QR21" i="111" s="1"/>
  <c r="PW21" i="111"/>
  <c r="PK21" i="111"/>
  <c r="PT21" i="111"/>
  <c r="QF21" i="111" s="1"/>
  <c r="PH21" i="111"/>
  <c r="ABI21" i="111"/>
  <c r="AAZ21" i="111"/>
  <c r="ABL21" i="111" s="1"/>
  <c r="ACA21" i="111" s="1"/>
  <c r="ABF21" i="111"/>
  <c r="AAT21" i="111"/>
  <c r="ABC21" i="111"/>
  <c r="AAW21" i="111"/>
  <c r="AAQ21" i="111"/>
  <c r="AID21" i="111"/>
  <c r="AIR21" i="111" s="1"/>
  <c r="AHX21" i="111"/>
  <c r="AHU21" i="111"/>
  <c r="AIG21" i="111" s="1"/>
  <c r="AIV21" i="111" s="1"/>
  <c r="AHL21" i="111"/>
  <c r="AHR21" i="111"/>
  <c r="AIA21" i="111"/>
  <c r="AHO21" i="111"/>
  <c r="AOM21" i="111"/>
  <c r="AOS21" i="111"/>
  <c r="AOV21" i="111"/>
  <c r="AOG21" i="111"/>
  <c r="AOP21" i="111"/>
  <c r="APB21" i="111" s="1"/>
  <c r="APQ21" i="111" s="1"/>
  <c r="AOY21" i="111"/>
  <c r="APM21" i="111" s="1"/>
  <c r="AOJ21" i="111"/>
  <c r="AQD23" i="111"/>
  <c r="ALP23" i="111"/>
  <c r="ANW23" i="111"/>
  <c r="AHB23" i="111"/>
  <c r="AJI23" i="111"/>
  <c r="ACN23" i="111"/>
  <c r="XZ23" i="111"/>
  <c r="AEU23" i="111"/>
  <c r="VS23" i="111"/>
  <c r="MQ23" i="111"/>
  <c r="RE23" i="111"/>
  <c r="TL23" i="111"/>
  <c r="OX23" i="111"/>
  <c r="KJ23" i="111"/>
  <c r="AAG23" i="111"/>
  <c r="UK21" i="111"/>
  <c r="UX21" i="111" s="1"/>
  <c r="UE21" i="111"/>
  <c r="UQ21" i="111" s="1"/>
  <c r="VF21" i="111" s="1"/>
  <c r="TY21" i="111"/>
  <c r="UN21" i="111"/>
  <c r="VB21" i="111" s="1"/>
  <c r="UB21" i="111"/>
  <c r="UH21" i="111"/>
  <c r="UT21" i="111" s="1"/>
  <c r="TV21" i="111"/>
  <c r="YS21" i="111"/>
  <c r="ZE21" i="111" s="1"/>
  <c r="ZT21" i="111" s="1"/>
  <c r="ZB21" i="111"/>
  <c r="ZP21" i="111" s="1"/>
  <c r="YY21" i="111"/>
  <c r="YM21" i="111"/>
  <c r="YV21" i="111"/>
  <c r="YP21" i="111"/>
  <c r="YJ21" i="111"/>
  <c r="AJV21" i="111"/>
  <c r="AKB21" i="111"/>
  <c r="AKN21" i="111" s="1"/>
  <c r="ALC21" i="111" s="1"/>
  <c r="AKK21" i="111"/>
  <c r="AJY21" i="111"/>
  <c r="AKE21" i="111"/>
  <c r="AJS21" i="111"/>
  <c r="AKH21" i="111"/>
  <c r="AKU21" i="111" s="1"/>
  <c r="NP21" i="111"/>
  <c r="OC21" i="111" s="1"/>
  <c r="NM21" i="111"/>
  <c r="ND21" i="111"/>
  <c r="NS21" i="111"/>
  <c r="OG21" i="111" s="1"/>
  <c r="NJ21" i="111"/>
  <c r="NV21" i="111" s="1"/>
  <c r="OK21" i="111" s="1"/>
  <c r="NG21" i="111"/>
  <c r="NA21" i="111"/>
  <c r="RU21" i="111"/>
  <c r="SG21" i="111"/>
  <c r="SU21" i="111" s="1"/>
  <c r="RX21" i="111"/>
  <c r="SJ21" i="111" s="1"/>
  <c r="SY21" i="111" s="1"/>
  <c r="RO21" i="111"/>
  <c r="SD21" i="111"/>
  <c r="SQ21" i="111" s="1"/>
  <c r="SA21" i="111"/>
  <c r="RR21" i="111"/>
  <c r="ADP21" i="111"/>
  <c r="ADG21" i="111"/>
  <c r="ADS21" i="111" s="1"/>
  <c r="AEH21" i="111" s="1"/>
  <c r="ADA21" i="111"/>
  <c r="ADJ21" i="111"/>
  <c r="ACX21" i="111"/>
  <c r="ADD21" i="111"/>
  <c r="ADM21" i="111"/>
  <c r="ADZ21" i="111" s="1"/>
  <c r="AQZ21" i="111"/>
  <c r="ARL21" i="111" s="1"/>
  <c r="AQW21" i="111"/>
  <c r="ARI21" i="111" s="1"/>
  <c r="ARX21" i="111" s="1"/>
  <c r="ARC21" i="111"/>
  <c r="AQQ21" i="111"/>
  <c r="ARF21" i="111"/>
  <c r="ART21" i="111" s="1"/>
  <c r="AQN21" i="111"/>
  <c r="AQT21" i="111"/>
  <c r="CT20" i="71"/>
  <c r="GK20" i="71"/>
  <c r="GZ20" i="71" s="1"/>
  <c r="VF20" i="71"/>
  <c r="VU20" i="71" s="1"/>
  <c r="FY21" i="71"/>
  <c r="GB21" i="71"/>
  <c r="FP21" i="71"/>
  <c r="FS21" i="71"/>
  <c r="GE21" i="71"/>
  <c r="GH21" i="71"/>
  <c r="FV21" i="71"/>
  <c r="ME21" i="71"/>
  <c r="MH21" i="71"/>
  <c r="MN21" i="71"/>
  <c r="LY21" i="71"/>
  <c r="MK21" i="71"/>
  <c r="MB21" i="71"/>
  <c r="MQ21" i="71"/>
  <c r="UZ21" i="71"/>
  <c r="UT21" i="71"/>
  <c r="VC21" i="71"/>
  <c r="UK21" i="71"/>
  <c r="UQ21" i="71"/>
  <c r="UN21" i="71"/>
  <c r="UW21" i="71"/>
  <c r="ACW21" i="71"/>
  <c r="ACZ21" i="71"/>
  <c r="ADO21" i="71"/>
  <c r="ADC21" i="71"/>
  <c r="ADI21" i="71"/>
  <c r="ADL21" i="71"/>
  <c r="ADF21" i="71"/>
  <c r="AMA21" i="71"/>
  <c r="ALR21" i="71"/>
  <c r="ALO21" i="71"/>
  <c r="ALI21" i="71"/>
  <c r="ALL21" i="71"/>
  <c r="ALU21" i="71"/>
  <c r="ALX21" i="71"/>
  <c r="ID22" i="111"/>
  <c r="ANG22" i="71"/>
  <c r="ALD22" i="71"/>
  <c r="AJA22" i="71"/>
  <c r="ACR22" i="71"/>
  <c r="AEU22" i="71"/>
  <c r="AAO22" i="71"/>
  <c r="NW22" i="71"/>
  <c r="LT22" i="71"/>
  <c r="HN22" i="71"/>
  <c r="AGX22" i="71"/>
  <c r="WI22" i="71"/>
  <c r="SC22" i="71"/>
  <c r="PZ22" i="71"/>
  <c r="UF22" i="71"/>
  <c r="V22" i="71"/>
  <c r="J22" i="71"/>
  <c r="DH22" i="71"/>
  <c r="S22" i="71"/>
  <c r="G22" i="71"/>
  <c r="JQ22" i="71"/>
  <c r="YL22" i="71"/>
  <c r="FK22" i="71"/>
  <c r="Y22" i="71"/>
  <c r="P22" i="71"/>
  <c r="AB22" i="71" s="1"/>
  <c r="M22" i="71"/>
  <c r="GX21" i="111"/>
  <c r="GL21" i="111"/>
  <c r="GI21" i="111"/>
  <c r="GU21" i="111"/>
  <c r="GF21" i="111"/>
  <c r="GR21" i="111"/>
  <c r="GO21" i="111"/>
  <c r="HA21" i="111" s="1"/>
  <c r="CG21" i="111"/>
  <c r="BU21" i="111"/>
  <c r="CD21" i="111"/>
  <c r="BR21" i="111"/>
  <c r="CA21" i="111"/>
  <c r="CM21" i="111" s="1"/>
  <c r="CJ21" i="111"/>
  <c r="BX21" i="111"/>
  <c r="QZ20" i="71"/>
  <c r="RO20" i="71" s="1"/>
  <c r="OW20" i="71"/>
  <c r="PL20" i="71" s="1"/>
  <c r="EH20" i="71"/>
  <c r="EW20" i="71" s="1"/>
  <c r="TC20" i="71"/>
  <c r="TR20" i="71" s="1"/>
  <c r="AOG20" i="71"/>
  <c r="AOV20" i="71" s="1"/>
  <c r="AMD20" i="71"/>
  <c r="AMS20" i="71" s="1"/>
  <c r="AFI21" i="71"/>
  <c r="AEZ21" i="71"/>
  <c r="AFR21" i="71"/>
  <c r="AFO21" i="71"/>
  <c r="AFF21" i="71"/>
  <c r="AFC21" i="71"/>
  <c r="AFL21" i="71"/>
  <c r="YZ21" i="71"/>
  <c r="YW21" i="71"/>
  <c r="ZC21" i="71"/>
  <c r="YT21" i="71"/>
  <c r="YQ21" i="71"/>
  <c r="ZI21" i="71"/>
  <c r="ZF21" i="71"/>
  <c r="AAZ21" i="71"/>
  <c r="ABI21" i="71"/>
  <c r="AAW21" i="71"/>
  <c r="ABF21" i="71"/>
  <c r="ABL21" i="71"/>
  <c r="AAT21" i="71"/>
  <c r="ABC21" i="71"/>
  <c r="ANO21" i="71"/>
  <c r="AOD21" i="71"/>
  <c r="ANX21" i="71"/>
  <c r="ANL21" i="71"/>
  <c r="ANR21" i="71"/>
  <c r="ANU21" i="71"/>
  <c r="AOA21" i="71"/>
  <c r="BS21" i="71"/>
  <c r="CE21" i="71" s="1"/>
  <c r="CB21" i="71"/>
  <c r="BP21" i="71"/>
  <c r="BY21" i="71"/>
  <c r="CL21" i="71" s="1"/>
  <c r="BV21" i="71"/>
  <c r="BM21" i="71"/>
  <c r="BJ21" i="71"/>
  <c r="AC21" i="111"/>
  <c r="Q21" i="111"/>
  <c r="Z21" i="111"/>
  <c r="N21" i="111"/>
  <c r="W21" i="111"/>
  <c r="K21" i="111"/>
  <c r="T21" i="111"/>
  <c r="AF21" i="111" s="1"/>
  <c r="KQ20" i="71"/>
  <c r="LF20" i="71" s="1"/>
  <c r="AHX20" i="71"/>
  <c r="AIM20" i="71" s="1"/>
  <c r="XI20" i="71"/>
  <c r="XX20" i="71" s="1"/>
  <c r="DV21" i="71"/>
  <c r="EB21" i="71"/>
  <c r="DM21" i="71"/>
  <c r="DY21" i="71"/>
  <c r="EE21" i="71"/>
  <c r="DS21" i="71"/>
  <c r="DP21" i="71"/>
  <c r="OK21" i="71"/>
  <c r="OE21" i="71"/>
  <c r="OB21" i="71"/>
  <c r="OQ21" i="71"/>
  <c r="OT21" i="71"/>
  <c r="OH21" i="71"/>
  <c r="ON21" i="71"/>
  <c r="KN21" i="71"/>
  <c r="JV21" i="71"/>
  <c r="JY21" i="71"/>
  <c r="KK21" i="71"/>
  <c r="KB21" i="71"/>
  <c r="KH21" i="71"/>
  <c r="KE21" i="71"/>
  <c r="AJF21" i="71"/>
  <c r="AJX21" i="71"/>
  <c r="AJO21" i="71"/>
  <c r="AJL21" i="71"/>
  <c r="AJR21" i="71"/>
  <c r="AJU21" i="71"/>
  <c r="AJI21" i="71"/>
  <c r="JE21" i="111"/>
  <c r="JS21" i="111" s="1"/>
  <c r="IS21" i="111"/>
  <c r="JB21" i="111"/>
  <c r="JO21" i="111" s="1"/>
  <c r="IP21" i="111"/>
  <c r="IY21" i="111"/>
  <c r="IM21" i="111"/>
  <c r="IV21" i="111"/>
  <c r="JH21" i="111" s="1"/>
  <c r="JW21" i="111" s="1"/>
  <c r="AKA20" i="71"/>
  <c r="AKP20" i="71" s="1"/>
  <c r="IC23" i="111"/>
  <c r="AIZ23" i="71"/>
  <c r="ANF23" i="71"/>
  <c r="ALC23" i="71"/>
  <c r="AGW23" i="71"/>
  <c r="AAN23" i="71"/>
  <c r="AET23" i="71"/>
  <c r="NV23" i="71"/>
  <c r="LS23" i="71"/>
  <c r="JP23" i="71"/>
  <c r="PY23" i="71"/>
  <c r="YK23" i="71"/>
  <c r="UE23" i="71"/>
  <c r="DG23" i="71"/>
  <c r="ACQ23" i="71"/>
  <c r="HM23" i="71"/>
  <c r="SB23" i="71"/>
  <c r="FJ23" i="71"/>
  <c r="WH23" i="71"/>
  <c r="EH21" i="111"/>
  <c r="ET21" i="111" s="1"/>
  <c r="EQ21" i="111"/>
  <c r="EE21" i="111"/>
  <c r="EN21" i="111"/>
  <c r="EB21" i="111"/>
  <c r="DY21" i="111"/>
  <c r="EK21" i="111"/>
  <c r="ADR20" i="71"/>
  <c r="AEG20" i="71" s="1"/>
  <c r="ZL20" i="71"/>
  <c r="AAA20" i="71" s="1"/>
  <c r="ABO20" i="71"/>
  <c r="ACD20" i="71" s="1"/>
  <c r="AFU20" i="71"/>
  <c r="AGJ20" i="71" s="1"/>
  <c r="MT20" i="71"/>
  <c r="NI20" i="71" s="1"/>
  <c r="IN20" i="71"/>
  <c r="JC20" i="71" s="1"/>
  <c r="SQ21" i="71"/>
  <c r="SZ21" i="71"/>
  <c r="SN21" i="71"/>
  <c r="SH21" i="71"/>
  <c r="ST21" i="71"/>
  <c r="SW21" i="71"/>
  <c r="SK21" i="71"/>
  <c r="HY21" i="71"/>
  <c r="IB21" i="71"/>
  <c r="IK21" i="71"/>
  <c r="HS21" i="71"/>
  <c r="IH21" i="71"/>
  <c r="HV21" i="71"/>
  <c r="IE21" i="71"/>
  <c r="QQ21" i="71"/>
  <c r="QN21" i="71"/>
  <c r="QE21" i="71"/>
  <c r="QH21" i="71"/>
  <c r="QK21" i="71"/>
  <c r="QT21" i="71"/>
  <c r="QW21" i="71"/>
  <c r="WT21" i="71"/>
  <c r="WZ21" i="71"/>
  <c r="WN21" i="71"/>
  <c r="XC21" i="71"/>
  <c r="WQ21" i="71"/>
  <c r="WW21" i="71"/>
  <c r="XF21" i="71"/>
  <c r="AHL21" i="71"/>
  <c r="AHR21" i="71"/>
  <c r="AHF21" i="71"/>
  <c r="AHC21" i="71"/>
  <c r="AHU21" i="71"/>
  <c r="AHI21" i="71"/>
  <c r="AHO21" i="71"/>
  <c r="AI21" i="71"/>
  <c r="AE21" i="71"/>
  <c r="DB20" i="111"/>
  <c r="BH23" i="111"/>
  <c r="FV23" i="111"/>
  <c r="DO23" i="111"/>
  <c r="A23" i="111"/>
  <c r="HP20" i="111"/>
  <c r="FI20" i="111"/>
  <c r="B22" i="111"/>
  <c r="BI22" i="111"/>
  <c r="FW22" i="111"/>
  <c r="DP22" i="111"/>
  <c r="AU20" i="111"/>
  <c r="AQ21" i="71"/>
  <c r="BD23" i="71"/>
  <c r="BE22" i="71"/>
  <c r="B23" i="71"/>
  <c r="A24" i="71"/>
  <c r="T10" i="16"/>
  <c r="T9" i="16"/>
  <c r="S9" i="16"/>
  <c r="N35" i="16"/>
  <c r="I35" i="16"/>
  <c r="N34" i="16"/>
  <c r="I34" i="16"/>
  <c r="N33" i="16"/>
  <c r="I33" i="16"/>
  <c r="N32" i="16"/>
  <c r="I32" i="16"/>
  <c r="N31" i="16"/>
  <c r="I31" i="16"/>
  <c r="N30" i="16"/>
  <c r="I30" i="16"/>
  <c r="A4" i="35"/>
  <c r="A21" i="35"/>
  <c r="A20" i="35"/>
  <c r="A19" i="35"/>
  <c r="A18" i="35"/>
  <c r="O21" i="35"/>
  <c r="O20" i="35"/>
  <c r="O19" i="35"/>
  <c r="O18" i="35"/>
  <c r="H14" i="35"/>
  <c r="H13" i="35"/>
  <c r="H12" i="35"/>
  <c r="H11" i="35"/>
  <c r="H21" i="35"/>
  <c r="H20" i="35"/>
  <c r="H19" i="35"/>
  <c r="H18" i="35"/>
  <c r="V14" i="35"/>
  <c r="V13" i="35"/>
  <c r="V12" i="35"/>
  <c r="V11" i="35"/>
  <c r="O14" i="35"/>
  <c r="O13" i="35"/>
  <c r="O12" i="35"/>
  <c r="O11" i="35"/>
  <c r="V11" i="16"/>
  <c r="U11" i="16"/>
  <c r="T11" i="16"/>
  <c r="S11" i="16"/>
  <c r="S10" i="16"/>
  <c r="V9" i="16"/>
  <c r="V10" i="16"/>
  <c r="U10" i="16"/>
  <c r="U9" i="16"/>
  <c r="L3" i="16"/>
  <c r="P4" i="35"/>
  <c r="I27" i="53"/>
  <c r="AD25" i="53" s="1"/>
  <c r="Y25" i="53" s="1"/>
  <c r="I28" i="53"/>
  <c r="AQ25" i="53" s="1"/>
  <c r="AL25" i="53" s="1"/>
  <c r="I29" i="53"/>
  <c r="BD25" i="53" s="1"/>
  <c r="AY25" i="53" s="1"/>
  <c r="N18" i="16"/>
  <c r="N17" i="16"/>
  <c r="N16" i="16"/>
  <c r="I18" i="16"/>
  <c r="I17" i="16"/>
  <c r="I16" i="16"/>
  <c r="N11" i="16"/>
  <c r="N10" i="16"/>
  <c r="N9" i="16"/>
  <c r="I10" i="16"/>
  <c r="I11" i="16"/>
  <c r="I9" i="16"/>
  <c r="BI96" i="53"/>
  <c r="BH96" i="53"/>
  <c r="BC96" i="53" s="1"/>
  <c r="BG96" i="53"/>
  <c r="BB96" i="53" s="1"/>
  <c r="BF96" i="53"/>
  <c r="BA96" i="53" s="1"/>
  <c r="BE96" i="53"/>
  <c r="AZ96" i="53" s="1"/>
  <c r="AV96" i="53"/>
  <c r="AU96" i="53"/>
  <c r="AP96" i="53" s="1"/>
  <c r="AT96" i="53"/>
  <c r="AO96" i="53" s="1"/>
  <c r="AS96" i="53"/>
  <c r="AN96" i="53" s="1"/>
  <c r="AR96" i="53"/>
  <c r="AM96" i="53" s="1"/>
  <c r="AI96" i="53"/>
  <c r="AH96" i="53"/>
  <c r="AC96" i="53" s="1"/>
  <c r="AG96" i="53"/>
  <c r="AF96" i="53"/>
  <c r="AA96" i="53" s="1"/>
  <c r="AE96" i="53"/>
  <c r="Z96" i="53" s="1"/>
  <c r="AB96" i="53"/>
  <c r="I96" i="53"/>
  <c r="BD96" i="53" s="1"/>
  <c r="AY96" i="53" s="1"/>
  <c r="B96" i="53"/>
  <c r="BD95" i="53" s="1"/>
  <c r="AY95" i="53" s="1"/>
  <c r="BI95" i="53"/>
  <c r="BH95" i="53"/>
  <c r="BC95" i="53" s="1"/>
  <c r="BG95" i="53"/>
  <c r="BB95" i="53" s="1"/>
  <c r="BF95" i="53"/>
  <c r="BA95" i="53" s="1"/>
  <c r="BE95" i="53"/>
  <c r="AZ95" i="53" s="1"/>
  <c r="AV95" i="53"/>
  <c r="AU95" i="53"/>
  <c r="AP95" i="53" s="1"/>
  <c r="AT95" i="53"/>
  <c r="AO95" i="53" s="1"/>
  <c r="AS95" i="53"/>
  <c r="AN95" i="53" s="1"/>
  <c r="AR95" i="53"/>
  <c r="AM95" i="53" s="1"/>
  <c r="AI95" i="53"/>
  <c r="AH95" i="53"/>
  <c r="AC95" i="53" s="1"/>
  <c r="AG95" i="53"/>
  <c r="AB95" i="53" s="1"/>
  <c r="AF95" i="53"/>
  <c r="AA95" i="53" s="1"/>
  <c r="AE95" i="53"/>
  <c r="Z95" i="53" s="1"/>
  <c r="I95" i="53"/>
  <c r="AQ96" i="53" s="1"/>
  <c r="AL96" i="53" s="1"/>
  <c r="B95" i="53"/>
  <c r="AQ95" i="53" s="1"/>
  <c r="AL95" i="53" s="1"/>
  <c r="BI94" i="53"/>
  <c r="BH94" i="53"/>
  <c r="BC94" i="53" s="1"/>
  <c r="BG94" i="53"/>
  <c r="BB94" i="53" s="1"/>
  <c r="BF94" i="53"/>
  <c r="BA94" i="53" s="1"/>
  <c r="BE94" i="53"/>
  <c r="AZ94" i="53" s="1"/>
  <c r="AV94" i="53"/>
  <c r="AU94" i="53"/>
  <c r="AP94" i="53" s="1"/>
  <c r="AT94" i="53"/>
  <c r="AO94" i="53" s="1"/>
  <c r="AS94" i="53"/>
  <c r="AN94" i="53" s="1"/>
  <c r="AR94" i="53"/>
  <c r="AM94" i="53" s="1"/>
  <c r="AI94" i="53"/>
  <c r="AH94" i="53"/>
  <c r="AC94" i="53" s="1"/>
  <c r="AG94" i="53"/>
  <c r="AB94" i="53" s="1"/>
  <c r="AF94" i="53"/>
  <c r="AA94" i="53" s="1"/>
  <c r="AE94" i="53"/>
  <c r="Z94" i="53" s="1"/>
  <c r="I94" i="53"/>
  <c r="AD96" i="53" s="1"/>
  <c r="Y96" i="53" s="1"/>
  <c r="B94" i="53"/>
  <c r="AD95" i="53" s="1"/>
  <c r="Y95" i="53" s="1"/>
  <c r="BI93" i="53"/>
  <c r="BH93" i="53"/>
  <c r="BC93" i="53" s="1"/>
  <c r="BG93" i="53"/>
  <c r="BB93" i="53" s="1"/>
  <c r="BF93" i="53"/>
  <c r="BA93" i="53" s="1"/>
  <c r="BE93" i="53"/>
  <c r="AZ93" i="53" s="1"/>
  <c r="AV93" i="53"/>
  <c r="AU93" i="53"/>
  <c r="AP93" i="53" s="1"/>
  <c r="AT93" i="53"/>
  <c r="AO93" i="53" s="1"/>
  <c r="AS93" i="53"/>
  <c r="AN93" i="53" s="1"/>
  <c r="AR93" i="53"/>
  <c r="AM93" i="53" s="1"/>
  <c r="AI93" i="53"/>
  <c r="AH93" i="53"/>
  <c r="AC93" i="53" s="1"/>
  <c r="AG93" i="53"/>
  <c r="AB93" i="53" s="1"/>
  <c r="AF93" i="53"/>
  <c r="AA93" i="53" s="1"/>
  <c r="AE93" i="53"/>
  <c r="Z93" i="53" s="1"/>
  <c r="I93" i="53"/>
  <c r="BD89" i="53" s="1"/>
  <c r="AY89" i="53" s="1"/>
  <c r="B93" i="53"/>
  <c r="BD88" i="53" s="1"/>
  <c r="AY88" i="53" s="1"/>
  <c r="BI92" i="53"/>
  <c r="BH92" i="53"/>
  <c r="BC92" i="53" s="1"/>
  <c r="BG92" i="53"/>
  <c r="BB92" i="53" s="1"/>
  <c r="BF92" i="53"/>
  <c r="BA92" i="53" s="1"/>
  <c r="BE92" i="53"/>
  <c r="AZ92" i="53" s="1"/>
  <c r="AV92" i="53"/>
  <c r="AU92" i="53"/>
  <c r="AP92" i="53" s="1"/>
  <c r="AT92" i="53"/>
  <c r="AO92" i="53" s="1"/>
  <c r="AS92" i="53"/>
  <c r="AN92" i="53" s="1"/>
  <c r="AR92" i="53"/>
  <c r="AM92" i="53" s="1"/>
  <c r="AI92" i="53"/>
  <c r="AH92" i="53"/>
  <c r="AC92" i="53" s="1"/>
  <c r="AG92" i="53"/>
  <c r="AB92" i="53" s="1"/>
  <c r="AF92" i="53"/>
  <c r="AA92" i="53" s="1"/>
  <c r="AE92" i="53"/>
  <c r="Z92" i="53" s="1"/>
  <c r="I92" i="53"/>
  <c r="AQ89" i="53" s="1"/>
  <c r="AL89" i="53" s="1"/>
  <c r="B92" i="53"/>
  <c r="AQ88" i="53" s="1"/>
  <c r="AL88" i="53" s="1"/>
  <c r="I91" i="53"/>
  <c r="AD89" i="53" s="1"/>
  <c r="Y89" i="53" s="1"/>
  <c r="B91" i="53"/>
  <c r="AD88" i="53" s="1"/>
  <c r="Y88" i="53" s="1"/>
  <c r="BI89" i="53"/>
  <c r="BH89" i="53"/>
  <c r="BC89" i="53" s="1"/>
  <c r="BG89" i="53"/>
  <c r="BB89" i="53" s="1"/>
  <c r="BF89" i="53"/>
  <c r="BA89" i="53" s="1"/>
  <c r="BE89" i="53"/>
  <c r="AZ89" i="53" s="1"/>
  <c r="AV89" i="53"/>
  <c r="AU89" i="53"/>
  <c r="AT89" i="53"/>
  <c r="AO89" i="53" s="1"/>
  <c r="AS89" i="53"/>
  <c r="AN89" i="53" s="1"/>
  <c r="AR89" i="53"/>
  <c r="AM89" i="53" s="1"/>
  <c r="AP89" i="53"/>
  <c r="AI89" i="53"/>
  <c r="AH89" i="53"/>
  <c r="AC89" i="53" s="1"/>
  <c r="AG89" i="53"/>
  <c r="AB89" i="53" s="1"/>
  <c r="AF89" i="53"/>
  <c r="AA89" i="53" s="1"/>
  <c r="AE89" i="53"/>
  <c r="Z89" i="53" s="1"/>
  <c r="P89" i="53"/>
  <c r="BD94" i="53" s="1"/>
  <c r="AY94" i="53" s="1"/>
  <c r="I89" i="53"/>
  <c r="BD93" i="53" s="1"/>
  <c r="AY93" i="53" s="1"/>
  <c r="B89" i="53"/>
  <c r="BD92" i="53" s="1"/>
  <c r="AY92" i="53" s="1"/>
  <c r="BI88" i="53"/>
  <c r="BH88" i="53"/>
  <c r="BC88" i="53" s="1"/>
  <c r="BG88" i="53"/>
  <c r="BB88" i="53" s="1"/>
  <c r="BF88" i="53"/>
  <c r="BA88" i="53" s="1"/>
  <c r="BE88" i="53"/>
  <c r="AZ88" i="53" s="1"/>
  <c r="AV88" i="53"/>
  <c r="AU88" i="53"/>
  <c r="AP88" i="53" s="1"/>
  <c r="AT88" i="53"/>
  <c r="AO88" i="53" s="1"/>
  <c r="AS88" i="53"/>
  <c r="AN88" i="53" s="1"/>
  <c r="AR88" i="53"/>
  <c r="AM88" i="53" s="1"/>
  <c r="AI88" i="53"/>
  <c r="AH88" i="53"/>
  <c r="AC88" i="53" s="1"/>
  <c r="AG88" i="53"/>
  <c r="AB88" i="53" s="1"/>
  <c r="AF88" i="53"/>
  <c r="AA88" i="53" s="1"/>
  <c r="AE88" i="53"/>
  <c r="Z88" i="53" s="1"/>
  <c r="P88" i="53"/>
  <c r="AQ94" i="53" s="1"/>
  <c r="AL94" i="53" s="1"/>
  <c r="I88" i="53"/>
  <c r="AQ93" i="53" s="1"/>
  <c r="AL93" i="53" s="1"/>
  <c r="B88" i="53"/>
  <c r="AQ92" i="53" s="1"/>
  <c r="AL92" i="53" s="1"/>
  <c r="BI87" i="53"/>
  <c r="BH87" i="53"/>
  <c r="BC87" i="53" s="1"/>
  <c r="BG87" i="53"/>
  <c r="BB87" i="53" s="1"/>
  <c r="BF87" i="53"/>
  <c r="BA87" i="53" s="1"/>
  <c r="BE87" i="53"/>
  <c r="AZ87" i="53" s="1"/>
  <c r="AV87" i="53"/>
  <c r="AU87" i="53"/>
  <c r="AP87" i="53" s="1"/>
  <c r="AT87" i="53"/>
  <c r="AO87" i="53" s="1"/>
  <c r="AS87" i="53"/>
  <c r="AN87" i="53" s="1"/>
  <c r="AR87" i="53"/>
  <c r="AM87" i="53" s="1"/>
  <c r="AI87" i="53"/>
  <c r="AH87" i="53"/>
  <c r="AC87" i="53" s="1"/>
  <c r="AG87" i="53"/>
  <c r="AB87" i="53" s="1"/>
  <c r="AF87" i="53"/>
  <c r="AA87" i="53" s="1"/>
  <c r="AE87" i="53"/>
  <c r="Z87" i="53" s="1"/>
  <c r="P87" i="53"/>
  <c r="AD94" i="53" s="1"/>
  <c r="Y94" i="53" s="1"/>
  <c r="I87" i="53"/>
  <c r="AD93" i="53" s="1"/>
  <c r="Y93" i="53" s="1"/>
  <c r="B87" i="53"/>
  <c r="AD92" i="53" s="1"/>
  <c r="Y92" i="53" s="1"/>
  <c r="BI86" i="53"/>
  <c r="BH86" i="53"/>
  <c r="BC86" i="53" s="1"/>
  <c r="BG86" i="53"/>
  <c r="BB86" i="53" s="1"/>
  <c r="BF86" i="53"/>
  <c r="BA86" i="53" s="1"/>
  <c r="BE86" i="53"/>
  <c r="AZ86" i="53" s="1"/>
  <c r="AV86" i="53"/>
  <c r="AU86" i="53"/>
  <c r="AP86" i="53" s="1"/>
  <c r="AT86" i="53"/>
  <c r="AO86" i="53" s="1"/>
  <c r="AS86" i="53"/>
  <c r="AN86" i="53" s="1"/>
  <c r="AR86" i="53"/>
  <c r="AM86" i="53" s="1"/>
  <c r="AI86" i="53"/>
  <c r="AH86" i="53"/>
  <c r="AC86" i="53" s="1"/>
  <c r="AG86" i="53"/>
  <c r="AB86" i="53" s="1"/>
  <c r="AF86" i="53"/>
  <c r="AA86" i="53" s="1"/>
  <c r="AE86" i="53"/>
  <c r="Z86" i="53" s="1"/>
  <c r="P86" i="53"/>
  <c r="BD87" i="53" s="1"/>
  <c r="AY87" i="53" s="1"/>
  <c r="I86" i="53"/>
  <c r="BD86" i="53" s="1"/>
  <c r="AY86" i="53" s="1"/>
  <c r="B86" i="53"/>
  <c r="BD85" i="53" s="1"/>
  <c r="AY85" i="53" s="1"/>
  <c r="BI85" i="53"/>
  <c r="BH85" i="53"/>
  <c r="BC85" i="53" s="1"/>
  <c r="BG85" i="53"/>
  <c r="BB85" i="53" s="1"/>
  <c r="BF85" i="53"/>
  <c r="BA85" i="53" s="1"/>
  <c r="BE85" i="53"/>
  <c r="AZ85" i="53" s="1"/>
  <c r="AV85" i="53"/>
  <c r="AU85" i="53"/>
  <c r="AP85" i="53" s="1"/>
  <c r="AT85" i="53"/>
  <c r="AO85" i="53" s="1"/>
  <c r="AS85" i="53"/>
  <c r="AN85" i="53" s="1"/>
  <c r="AR85" i="53"/>
  <c r="AM85" i="53" s="1"/>
  <c r="AI85" i="53"/>
  <c r="AH85" i="53"/>
  <c r="AC85" i="53" s="1"/>
  <c r="AG85" i="53"/>
  <c r="AB85" i="53" s="1"/>
  <c r="AF85" i="53"/>
  <c r="AA85" i="53" s="1"/>
  <c r="AE85" i="53"/>
  <c r="Z85" i="53" s="1"/>
  <c r="P85" i="53"/>
  <c r="AQ87" i="53" s="1"/>
  <c r="AL87" i="53" s="1"/>
  <c r="I85" i="53"/>
  <c r="AQ86" i="53" s="1"/>
  <c r="AL86" i="53" s="1"/>
  <c r="B85" i="53"/>
  <c r="AQ85" i="53" s="1"/>
  <c r="AL85" i="53" s="1"/>
  <c r="P84" i="53"/>
  <c r="AD87" i="53" s="1"/>
  <c r="Y87" i="53" s="1"/>
  <c r="I84" i="53"/>
  <c r="AD86" i="53" s="1"/>
  <c r="Y86" i="53" s="1"/>
  <c r="B84" i="53"/>
  <c r="AD85" i="53" s="1"/>
  <c r="Y85" i="53" s="1"/>
  <c r="BI80" i="53"/>
  <c r="BH80" i="53"/>
  <c r="BC80" i="53" s="1"/>
  <c r="BG80" i="53"/>
  <c r="BB80" i="53" s="1"/>
  <c r="BF80" i="53"/>
  <c r="BA80" i="53" s="1"/>
  <c r="BE80" i="53"/>
  <c r="AZ80" i="53" s="1"/>
  <c r="AV80" i="53"/>
  <c r="AU80" i="53"/>
  <c r="AP80" i="53" s="1"/>
  <c r="AT80" i="53"/>
  <c r="AO80" i="53" s="1"/>
  <c r="AS80" i="53"/>
  <c r="AN80" i="53" s="1"/>
  <c r="AR80" i="53"/>
  <c r="AM80" i="53" s="1"/>
  <c r="AI80" i="53"/>
  <c r="AH80" i="53"/>
  <c r="AC80" i="53" s="1"/>
  <c r="AG80" i="53"/>
  <c r="AB80" i="53" s="1"/>
  <c r="AF80" i="53"/>
  <c r="AA80" i="53" s="1"/>
  <c r="AE80" i="53"/>
  <c r="Z80" i="53" s="1"/>
  <c r="I80" i="53"/>
  <c r="BD80" i="53" s="1"/>
  <c r="AY80" i="53" s="1"/>
  <c r="B80" i="53"/>
  <c r="BD79" i="53" s="1"/>
  <c r="AY79" i="53" s="1"/>
  <c r="BI79" i="53"/>
  <c r="BH79" i="53"/>
  <c r="BC79" i="53" s="1"/>
  <c r="BG79" i="53"/>
  <c r="BB79" i="53" s="1"/>
  <c r="BF79" i="53"/>
  <c r="BA79" i="53" s="1"/>
  <c r="BE79" i="53"/>
  <c r="AZ79" i="53" s="1"/>
  <c r="AV79" i="53"/>
  <c r="AU79" i="53"/>
  <c r="AP79" i="53" s="1"/>
  <c r="AT79" i="53"/>
  <c r="AO79" i="53" s="1"/>
  <c r="AS79" i="53"/>
  <c r="AN79" i="53" s="1"/>
  <c r="AR79" i="53"/>
  <c r="AM79" i="53" s="1"/>
  <c r="AI79" i="53"/>
  <c r="AH79" i="53"/>
  <c r="AC79" i="53" s="1"/>
  <c r="AG79" i="53"/>
  <c r="AB79" i="53" s="1"/>
  <c r="AF79" i="53"/>
  <c r="AA79" i="53" s="1"/>
  <c r="AE79" i="53"/>
  <c r="Z79" i="53" s="1"/>
  <c r="I79" i="53"/>
  <c r="AQ80" i="53" s="1"/>
  <c r="AL80" i="53" s="1"/>
  <c r="B79" i="53"/>
  <c r="AQ79" i="53" s="1"/>
  <c r="AL79" i="53" s="1"/>
  <c r="BI78" i="53"/>
  <c r="BH78" i="53"/>
  <c r="BC78" i="53" s="1"/>
  <c r="BG78" i="53"/>
  <c r="BB78" i="53" s="1"/>
  <c r="BF78" i="53"/>
  <c r="BA78" i="53" s="1"/>
  <c r="BE78" i="53"/>
  <c r="AZ78" i="53" s="1"/>
  <c r="AV78" i="53"/>
  <c r="AU78" i="53"/>
  <c r="AP78" i="53" s="1"/>
  <c r="AT78" i="53"/>
  <c r="AO78" i="53" s="1"/>
  <c r="AS78" i="53"/>
  <c r="AN78" i="53" s="1"/>
  <c r="AR78" i="53"/>
  <c r="AM78" i="53" s="1"/>
  <c r="AI78" i="53"/>
  <c r="AH78" i="53"/>
  <c r="AC78" i="53" s="1"/>
  <c r="AG78" i="53"/>
  <c r="AB78" i="53" s="1"/>
  <c r="AF78" i="53"/>
  <c r="AA78" i="53" s="1"/>
  <c r="AE78" i="53"/>
  <c r="Z78" i="53" s="1"/>
  <c r="I78" i="53"/>
  <c r="AD80" i="53" s="1"/>
  <c r="Y80" i="53" s="1"/>
  <c r="B78" i="53"/>
  <c r="AD79" i="53" s="1"/>
  <c r="Y79" i="53" s="1"/>
  <c r="BI77" i="53"/>
  <c r="BH77" i="53"/>
  <c r="BC77" i="53" s="1"/>
  <c r="BG77" i="53"/>
  <c r="BB77" i="53" s="1"/>
  <c r="BF77" i="53"/>
  <c r="BA77" i="53" s="1"/>
  <c r="BE77" i="53"/>
  <c r="AZ77" i="53" s="1"/>
  <c r="AV77" i="53"/>
  <c r="AU77" i="53"/>
  <c r="AP77" i="53" s="1"/>
  <c r="AT77" i="53"/>
  <c r="AO77" i="53" s="1"/>
  <c r="AS77" i="53"/>
  <c r="AN77" i="53" s="1"/>
  <c r="AR77" i="53"/>
  <c r="AM77" i="53" s="1"/>
  <c r="AI77" i="53"/>
  <c r="AH77" i="53"/>
  <c r="AC77" i="53" s="1"/>
  <c r="AG77" i="53"/>
  <c r="AB77" i="53" s="1"/>
  <c r="AF77" i="53"/>
  <c r="AA77" i="53" s="1"/>
  <c r="AE77" i="53"/>
  <c r="Z77" i="53" s="1"/>
  <c r="I77" i="53"/>
  <c r="BD73" i="53" s="1"/>
  <c r="AY73" i="53" s="1"/>
  <c r="B77" i="53"/>
  <c r="BD72" i="53" s="1"/>
  <c r="AY72" i="53" s="1"/>
  <c r="BI76" i="53"/>
  <c r="BH76" i="53"/>
  <c r="BC76" i="53" s="1"/>
  <c r="BG76" i="53"/>
  <c r="BB76" i="53" s="1"/>
  <c r="BF76" i="53"/>
  <c r="BA76" i="53" s="1"/>
  <c r="BE76" i="53"/>
  <c r="AZ76" i="53" s="1"/>
  <c r="AV76" i="53"/>
  <c r="AU76" i="53"/>
  <c r="AP76" i="53" s="1"/>
  <c r="AT76" i="53"/>
  <c r="AO76" i="53" s="1"/>
  <c r="AS76" i="53"/>
  <c r="AN76" i="53" s="1"/>
  <c r="AR76" i="53"/>
  <c r="AM76" i="53" s="1"/>
  <c r="AI76" i="53"/>
  <c r="AH76" i="53"/>
  <c r="AC76" i="53" s="1"/>
  <c r="AG76" i="53"/>
  <c r="AB76" i="53" s="1"/>
  <c r="AF76" i="53"/>
  <c r="AA76" i="53" s="1"/>
  <c r="AE76" i="53"/>
  <c r="Z76" i="53" s="1"/>
  <c r="I76" i="53"/>
  <c r="AQ73" i="53" s="1"/>
  <c r="AL73" i="53" s="1"/>
  <c r="B76" i="53"/>
  <c r="AQ72" i="53" s="1"/>
  <c r="AL72" i="53" s="1"/>
  <c r="I75" i="53"/>
  <c r="AD73" i="53" s="1"/>
  <c r="Y73" i="53" s="1"/>
  <c r="B75" i="53"/>
  <c r="AD72" i="53" s="1"/>
  <c r="Y72" i="53" s="1"/>
  <c r="BI73" i="53"/>
  <c r="BH73" i="53"/>
  <c r="BC73" i="53" s="1"/>
  <c r="BG73" i="53"/>
  <c r="BB73" i="53" s="1"/>
  <c r="BF73" i="53"/>
  <c r="BA73" i="53" s="1"/>
  <c r="BE73" i="53"/>
  <c r="AZ73" i="53" s="1"/>
  <c r="AV73" i="53"/>
  <c r="AU73" i="53"/>
  <c r="AP73" i="53" s="1"/>
  <c r="AT73" i="53"/>
  <c r="AO73" i="53" s="1"/>
  <c r="AS73" i="53"/>
  <c r="AN73" i="53" s="1"/>
  <c r="AR73" i="53"/>
  <c r="AM73" i="53" s="1"/>
  <c r="AI73" i="53"/>
  <c r="AH73" i="53"/>
  <c r="AC73" i="53" s="1"/>
  <c r="AG73" i="53"/>
  <c r="AB73" i="53" s="1"/>
  <c r="AF73" i="53"/>
  <c r="AA73" i="53" s="1"/>
  <c r="AE73" i="53"/>
  <c r="Z73" i="53" s="1"/>
  <c r="P73" i="53"/>
  <c r="BD78" i="53" s="1"/>
  <c r="AY78" i="53" s="1"/>
  <c r="I73" i="53"/>
  <c r="BD77" i="53" s="1"/>
  <c r="AY77" i="53" s="1"/>
  <c r="B73" i="53"/>
  <c r="BD76" i="53" s="1"/>
  <c r="AY76" i="53" s="1"/>
  <c r="BI72" i="53"/>
  <c r="BH72" i="53"/>
  <c r="BC72" i="53" s="1"/>
  <c r="BG72" i="53"/>
  <c r="BB72" i="53" s="1"/>
  <c r="BF72" i="53"/>
  <c r="BA72" i="53" s="1"/>
  <c r="BE72" i="53"/>
  <c r="AZ72" i="53" s="1"/>
  <c r="AV72" i="53"/>
  <c r="AU72" i="53"/>
  <c r="AP72" i="53" s="1"/>
  <c r="AT72" i="53"/>
  <c r="AO72" i="53" s="1"/>
  <c r="AS72" i="53"/>
  <c r="AN72" i="53" s="1"/>
  <c r="AR72" i="53"/>
  <c r="AM72" i="53" s="1"/>
  <c r="AI72" i="53"/>
  <c r="AH72" i="53"/>
  <c r="AC72" i="53" s="1"/>
  <c r="AG72" i="53"/>
  <c r="AB72" i="53" s="1"/>
  <c r="AF72" i="53"/>
  <c r="AA72" i="53" s="1"/>
  <c r="AE72" i="53"/>
  <c r="Z72" i="53" s="1"/>
  <c r="P72" i="53"/>
  <c r="AQ78" i="53" s="1"/>
  <c r="AL78" i="53" s="1"/>
  <c r="I72" i="53"/>
  <c r="AQ77" i="53" s="1"/>
  <c r="AL77" i="53" s="1"/>
  <c r="B72" i="53"/>
  <c r="AQ76" i="53" s="1"/>
  <c r="AL76" i="53" s="1"/>
  <c r="BI71" i="53"/>
  <c r="BH71" i="53"/>
  <c r="BC71" i="53" s="1"/>
  <c r="BG71" i="53"/>
  <c r="BB71" i="53" s="1"/>
  <c r="BF71" i="53"/>
  <c r="BA71" i="53" s="1"/>
  <c r="BE71" i="53"/>
  <c r="AZ71" i="53" s="1"/>
  <c r="AV71" i="53"/>
  <c r="AU71" i="53"/>
  <c r="AP71" i="53" s="1"/>
  <c r="AT71" i="53"/>
  <c r="AO71" i="53" s="1"/>
  <c r="AS71" i="53"/>
  <c r="AN71" i="53" s="1"/>
  <c r="AR71" i="53"/>
  <c r="AM71" i="53" s="1"/>
  <c r="AI71" i="53"/>
  <c r="AH71" i="53"/>
  <c r="AC71" i="53" s="1"/>
  <c r="AG71" i="53"/>
  <c r="AB71" i="53" s="1"/>
  <c r="AF71" i="53"/>
  <c r="AA71" i="53" s="1"/>
  <c r="AE71" i="53"/>
  <c r="Z71" i="53" s="1"/>
  <c r="P71" i="53"/>
  <c r="AD78" i="53" s="1"/>
  <c r="Y78" i="53" s="1"/>
  <c r="I71" i="53"/>
  <c r="AD77" i="53" s="1"/>
  <c r="Y77" i="53" s="1"/>
  <c r="B71" i="53"/>
  <c r="AD76" i="53" s="1"/>
  <c r="Y76" i="53" s="1"/>
  <c r="BI70" i="53"/>
  <c r="BH70" i="53"/>
  <c r="BC70" i="53" s="1"/>
  <c r="BG70" i="53"/>
  <c r="BB70" i="53" s="1"/>
  <c r="BF70" i="53"/>
  <c r="BA70" i="53" s="1"/>
  <c r="BE70" i="53"/>
  <c r="AZ70" i="53" s="1"/>
  <c r="AV70" i="53"/>
  <c r="AU70" i="53"/>
  <c r="AP70" i="53" s="1"/>
  <c r="AT70" i="53"/>
  <c r="AO70" i="53" s="1"/>
  <c r="AS70" i="53"/>
  <c r="AN70" i="53" s="1"/>
  <c r="AR70" i="53"/>
  <c r="AM70" i="53" s="1"/>
  <c r="AI70" i="53"/>
  <c r="AH70" i="53"/>
  <c r="AC70" i="53" s="1"/>
  <c r="AG70" i="53"/>
  <c r="AB70" i="53" s="1"/>
  <c r="AF70" i="53"/>
  <c r="AA70" i="53" s="1"/>
  <c r="AE70" i="53"/>
  <c r="Z70" i="53" s="1"/>
  <c r="P70" i="53"/>
  <c r="BD71" i="53" s="1"/>
  <c r="AY71" i="53" s="1"/>
  <c r="I70" i="53"/>
  <c r="BD70" i="53" s="1"/>
  <c r="AY70" i="53" s="1"/>
  <c r="B70" i="53"/>
  <c r="BD69" i="53" s="1"/>
  <c r="AY69" i="53" s="1"/>
  <c r="BI69" i="53"/>
  <c r="BH69" i="53"/>
  <c r="BC69" i="53" s="1"/>
  <c r="BG69" i="53"/>
  <c r="BB69" i="53" s="1"/>
  <c r="BF69" i="53"/>
  <c r="BA69" i="53" s="1"/>
  <c r="BE69" i="53"/>
  <c r="AZ69" i="53" s="1"/>
  <c r="AV69" i="53"/>
  <c r="AU69" i="53"/>
  <c r="AP69" i="53" s="1"/>
  <c r="AT69" i="53"/>
  <c r="AO69" i="53" s="1"/>
  <c r="AS69" i="53"/>
  <c r="AN69" i="53" s="1"/>
  <c r="AR69" i="53"/>
  <c r="AM69" i="53" s="1"/>
  <c r="AI69" i="53"/>
  <c r="AH69" i="53"/>
  <c r="AC69" i="53" s="1"/>
  <c r="AG69" i="53"/>
  <c r="AB69" i="53" s="1"/>
  <c r="AF69" i="53"/>
  <c r="AA69" i="53" s="1"/>
  <c r="AE69" i="53"/>
  <c r="Z69" i="53" s="1"/>
  <c r="P69" i="53"/>
  <c r="AQ71" i="53" s="1"/>
  <c r="AL71" i="53" s="1"/>
  <c r="I69" i="53"/>
  <c r="AQ70" i="53" s="1"/>
  <c r="AL70" i="53" s="1"/>
  <c r="B69" i="53"/>
  <c r="AQ69" i="53" s="1"/>
  <c r="AL69" i="53" s="1"/>
  <c r="P68" i="53"/>
  <c r="AD71" i="53" s="1"/>
  <c r="Y71" i="53" s="1"/>
  <c r="I68" i="53"/>
  <c r="AD70" i="53" s="1"/>
  <c r="Y70" i="53" s="1"/>
  <c r="B68" i="53"/>
  <c r="AD69" i="53" s="1"/>
  <c r="Y69" i="53" s="1"/>
  <c r="BI64" i="53"/>
  <c r="BH64" i="53"/>
  <c r="BC64" i="53" s="1"/>
  <c r="BG64" i="53"/>
  <c r="BB64" i="53" s="1"/>
  <c r="BF64" i="53"/>
  <c r="BA64" i="53" s="1"/>
  <c r="BE64" i="53"/>
  <c r="AZ64" i="53" s="1"/>
  <c r="AV64" i="53"/>
  <c r="AU64" i="53"/>
  <c r="AP64" i="53" s="1"/>
  <c r="AT64" i="53"/>
  <c r="AO64" i="53" s="1"/>
  <c r="AS64" i="53"/>
  <c r="AN64" i="53" s="1"/>
  <c r="AR64" i="53"/>
  <c r="AM64" i="53" s="1"/>
  <c r="AI64" i="53"/>
  <c r="AH64" i="53"/>
  <c r="AC64" i="53" s="1"/>
  <c r="AG64" i="53"/>
  <c r="AB64" i="53" s="1"/>
  <c r="AF64" i="53"/>
  <c r="AA64" i="53" s="1"/>
  <c r="AE64" i="53"/>
  <c r="Z64" i="53" s="1"/>
  <c r="I64" i="53"/>
  <c r="BD64" i="53" s="1"/>
  <c r="AY64" i="53" s="1"/>
  <c r="B64" i="53"/>
  <c r="BD63" i="53" s="1"/>
  <c r="AY63" i="53" s="1"/>
  <c r="BI63" i="53"/>
  <c r="BH63" i="53"/>
  <c r="BC63" i="53" s="1"/>
  <c r="BG63" i="53"/>
  <c r="BB63" i="53" s="1"/>
  <c r="BF63" i="53"/>
  <c r="BA63" i="53" s="1"/>
  <c r="BE63" i="53"/>
  <c r="AZ63" i="53" s="1"/>
  <c r="AV63" i="53"/>
  <c r="AU63" i="53"/>
  <c r="AP63" i="53" s="1"/>
  <c r="AT63" i="53"/>
  <c r="AO63" i="53" s="1"/>
  <c r="AS63" i="53"/>
  <c r="AN63" i="53" s="1"/>
  <c r="AR63" i="53"/>
  <c r="AM63" i="53" s="1"/>
  <c r="AI63" i="53"/>
  <c r="AH63" i="53"/>
  <c r="AC63" i="53" s="1"/>
  <c r="AG63" i="53"/>
  <c r="AB63" i="53" s="1"/>
  <c r="AF63" i="53"/>
  <c r="AA63" i="53" s="1"/>
  <c r="AE63" i="53"/>
  <c r="Z63" i="53" s="1"/>
  <c r="I63" i="53"/>
  <c r="AQ64" i="53" s="1"/>
  <c r="AL64" i="53" s="1"/>
  <c r="B63" i="53"/>
  <c r="AQ63" i="53" s="1"/>
  <c r="AL63" i="53" s="1"/>
  <c r="BI62" i="53"/>
  <c r="BH62" i="53"/>
  <c r="BC62" i="53" s="1"/>
  <c r="BG62" i="53"/>
  <c r="BB62" i="53" s="1"/>
  <c r="BF62" i="53"/>
  <c r="BA62" i="53" s="1"/>
  <c r="BE62" i="53"/>
  <c r="AZ62" i="53" s="1"/>
  <c r="AV62" i="53"/>
  <c r="AU62" i="53"/>
  <c r="AP62" i="53" s="1"/>
  <c r="AT62" i="53"/>
  <c r="AO62" i="53" s="1"/>
  <c r="AS62" i="53"/>
  <c r="AN62" i="53" s="1"/>
  <c r="AR62" i="53"/>
  <c r="AM62" i="53" s="1"/>
  <c r="AI62" i="53"/>
  <c r="AH62" i="53"/>
  <c r="AC62" i="53" s="1"/>
  <c r="AG62" i="53"/>
  <c r="AB62" i="53" s="1"/>
  <c r="AF62" i="53"/>
  <c r="AA62" i="53" s="1"/>
  <c r="AE62" i="53"/>
  <c r="Z62" i="53" s="1"/>
  <c r="I62" i="53"/>
  <c r="AD64" i="53" s="1"/>
  <c r="Y64" i="53" s="1"/>
  <c r="B62" i="53"/>
  <c r="AD63" i="53" s="1"/>
  <c r="Y63" i="53" s="1"/>
  <c r="BI61" i="53"/>
  <c r="BH61" i="53"/>
  <c r="BC61" i="53" s="1"/>
  <c r="BG61" i="53"/>
  <c r="BB61" i="53" s="1"/>
  <c r="BF61" i="53"/>
  <c r="BA61" i="53" s="1"/>
  <c r="BE61" i="53"/>
  <c r="AZ61" i="53" s="1"/>
  <c r="AV61" i="53"/>
  <c r="AU61" i="53"/>
  <c r="AP61" i="53" s="1"/>
  <c r="AT61" i="53"/>
  <c r="AO61" i="53" s="1"/>
  <c r="AS61" i="53"/>
  <c r="AN61" i="53" s="1"/>
  <c r="AR61" i="53"/>
  <c r="AM61" i="53" s="1"/>
  <c r="AI61" i="53"/>
  <c r="AH61" i="53"/>
  <c r="AC61" i="53" s="1"/>
  <c r="AG61" i="53"/>
  <c r="AB61" i="53" s="1"/>
  <c r="AF61" i="53"/>
  <c r="AA61" i="53" s="1"/>
  <c r="AE61" i="53"/>
  <c r="Z61" i="53" s="1"/>
  <c r="I61" i="53"/>
  <c r="BD57" i="53" s="1"/>
  <c r="AY57" i="53" s="1"/>
  <c r="B61" i="53"/>
  <c r="BD56" i="53" s="1"/>
  <c r="AY56" i="53" s="1"/>
  <c r="BI60" i="53"/>
  <c r="BH60" i="53"/>
  <c r="BC60" i="53" s="1"/>
  <c r="BG60" i="53"/>
  <c r="BB60" i="53" s="1"/>
  <c r="BF60" i="53"/>
  <c r="BA60" i="53" s="1"/>
  <c r="BE60" i="53"/>
  <c r="AZ60" i="53" s="1"/>
  <c r="AV60" i="53"/>
  <c r="AU60" i="53"/>
  <c r="AP60" i="53" s="1"/>
  <c r="AT60" i="53"/>
  <c r="AO60" i="53" s="1"/>
  <c r="AS60" i="53"/>
  <c r="AN60" i="53" s="1"/>
  <c r="AR60" i="53"/>
  <c r="AM60" i="53" s="1"/>
  <c r="AI60" i="53"/>
  <c r="AH60" i="53"/>
  <c r="AC60" i="53" s="1"/>
  <c r="AG60" i="53"/>
  <c r="AB60" i="53" s="1"/>
  <c r="AF60" i="53"/>
  <c r="AA60" i="53" s="1"/>
  <c r="AE60" i="53"/>
  <c r="Z60" i="53" s="1"/>
  <c r="I60" i="53"/>
  <c r="AQ57" i="53" s="1"/>
  <c r="AL57" i="53" s="1"/>
  <c r="B60" i="53"/>
  <c r="AQ56" i="53" s="1"/>
  <c r="AL56" i="53" s="1"/>
  <c r="I59" i="53"/>
  <c r="AD57" i="53" s="1"/>
  <c r="Y57" i="53" s="1"/>
  <c r="B59" i="53"/>
  <c r="AD56" i="53" s="1"/>
  <c r="Y56" i="53" s="1"/>
  <c r="BI57" i="53"/>
  <c r="BH57" i="53"/>
  <c r="BC57" i="53" s="1"/>
  <c r="BG57" i="53"/>
  <c r="BB57" i="53" s="1"/>
  <c r="BF57" i="53"/>
  <c r="BA57" i="53" s="1"/>
  <c r="BE57" i="53"/>
  <c r="AZ57" i="53" s="1"/>
  <c r="AV57" i="53"/>
  <c r="AU57" i="53"/>
  <c r="AP57" i="53" s="1"/>
  <c r="AT57" i="53"/>
  <c r="AO57" i="53" s="1"/>
  <c r="AS57" i="53"/>
  <c r="AN57" i="53" s="1"/>
  <c r="AR57" i="53"/>
  <c r="AM57" i="53" s="1"/>
  <c r="AI57" i="53"/>
  <c r="AH57" i="53"/>
  <c r="AC57" i="53" s="1"/>
  <c r="AG57" i="53"/>
  <c r="AB57" i="53" s="1"/>
  <c r="AF57" i="53"/>
  <c r="AA57" i="53" s="1"/>
  <c r="AE57" i="53"/>
  <c r="Z57" i="53" s="1"/>
  <c r="P57" i="53"/>
  <c r="BD62" i="53" s="1"/>
  <c r="AY62" i="53" s="1"/>
  <c r="I57" i="53"/>
  <c r="BD61" i="53" s="1"/>
  <c r="AY61" i="53" s="1"/>
  <c r="B57" i="53"/>
  <c r="BD60" i="53" s="1"/>
  <c r="AY60" i="53" s="1"/>
  <c r="BI56" i="53"/>
  <c r="BH56" i="53"/>
  <c r="BC56" i="53" s="1"/>
  <c r="BG56" i="53"/>
  <c r="BB56" i="53" s="1"/>
  <c r="BF56" i="53"/>
  <c r="BA56" i="53" s="1"/>
  <c r="BE56" i="53"/>
  <c r="AZ56" i="53" s="1"/>
  <c r="AV56" i="53"/>
  <c r="AU56" i="53"/>
  <c r="AP56" i="53" s="1"/>
  <c r="AT56" i="53"/>
  <c r="AO56" i="53" s="1"/>
  <c r="AS56" i="53"/>
  <c r="AN56" i="53" s="1"/>
  <c r="AR56" i="53"/>
  <c r="AM56" i="53" s="1"/>
  <c r="AI56" i="53"/>
  <c r="AH56" i="53"/>
  <c r="AC56" i="53" s="1"/>
  <c r="AG56" i="53"/>
  <c r="AB56" i="53" s="1"/>
  <c r="AF56" i="53"/>
  <c r="AA56" i="53" s="1"/>
  <c r="AE56" i="53"/>
  <c r="Z56" i="53" s="1"/>
  <c r="P56" i="53"/>
  <c r="AQ62" i="53" s="1"/>
  <c r="AL62" i="53" s="1"/>
  <c r="I56" i="53"/>
  <c r="AQ61" i="53" s="1"/>
  <c r="AL61" i="53" s="1"/>
  <c r="B56" i="53"/>
  <c r="AQ60" i="53" s="1"/>
  <c r="AL60" i="53" s="1"/>
  <c r="BI55" i="53"/>
  <c r="BH55" i="53"/>
  <c r="BC55" i="53" s="1"/>
  <c r="BG55" i="53"/>
  <c r="BB55" i="53" s="1"/>
  <c r="BF55" i="53"/>
  <c r="BA55" i="53" s="1"/>
  <c r="BE55" i="53"/>
  <c r="AZ55" i="53" s="1"/>
  <c r="AV55" i="53"/>
  <c r="AU55" i="53"/>
  <c r="AP55" i="53" s="1"/>
  <c r="AT55" i="53"/>
  <c r="AO55" i="53" s="1"/>
  <c r="AS55" i="53"/>
  <c r="AN55" i="53" s="1"/>
  <c r="AR55" i="53"/>
  <c r="AM55" i="53" s="1"/>
  <c r="AI55" i="53"/>
  <c r="AH55" i="53"/>
  <c r="AC55" i="53" s="1"/>
  <c r="AG55" i="53"/>
  <c r="AB55" i="53" s="1"/>
  <c r="AF55" i="53"/>
  <c r="AA55" i="53" s="1"/>
  <c r="AE55" i="53"/>
  <c r="Z55" i="53" s="1"/>
  <c r="P55" i="53"/>
  <c r="AD62" i="53" s="1"/>
  <c r="Y62" i="53" s="1"/>
  <c r="I55" i="53"/>
  <c r="AD61" i="53" s="1"/>
  <c r="Y61" i="53" s="1"/>
  <c r="B55" i="53"/>
  <c r="AD60" i="53" s="1"/>
  <c r="Y60" i="53" s="1"/>
  <c r="BI54" i="53"/>
  <c r="BH54" i="53"/>
  <c r="BC54" i="53" s="1"/>
  <c r="BG54" i="53"/>
  <c r="BB54" i="53" s="1"/>
  <c r="BF54" i="53"/>
  <c r="BA54" i="53" s="1"/>
  <c r="BE54" i="53"/>
  <c r="AZ54" i="53" s="1"/>
  <c r="AV54" i="53"/>
  <c r="AU54" i="53"/>
  <c r="AP54" i="53" s="1"/>
  <c r="AT54" i="53"/>
  <c r="AO54" i="53" s="1"/>
  <c r="AS54" i="53"/>
  <c r="AN54" i="53" s="1"/>
  <c r="AR54" i="53"/>
  <c r="AM54" i="53" s="1"/>
  <c r="AI54" i="53"/>
  <c r="AH54" i="53"/>
  <c r="AC54" i="53" s="1"/>
  <c r="AG54" i="53"/>
  <c r="AB54" i="53" s="1"/>
  <c r="AF54" i="53"/>
  <c r="AA54" i="53" s="1"/>
  <c r="AE54" i="53"/>
  <c r="Z54" i="53" s="1"/>
  <c r="P54" i="53"/>
  <c r="BD55" i="53" s="1"/>
  <c r="AY55" i="53" s="1"/>
  <c r="I54" i="53"/>
  <c r="BD54" i="53" s="1"/>
  <c r="AY54" i="53" s="1"/>
  <c r="B54" i="53"/>
  <c r="BD53" i="53" s="1"/>
  <c r="AY53" i="53" s="1"/>
  <c r="BI53" i="53"/>
  <c r="BH53" i="53"/>
  <c r="BC53" i="53" s="1"/>
  <c r="BG53" i="53"/>
  <c r="BB53" i="53" s="1"/>
  <c r="BF53" i="53"/>
  <c r="BA53" i="53" s="1"/>
  <c r="BE53" i="53"/>
  <c r="AZ53" i="53" s="1"/>
  <c r="AV53" i="53"/>
  <c r="AU53" i="53"/>
  <c r="AP53" i="53" s="1"/>
  <c r="AT53" i="53"/>
  <c r="AO53" i="53" s="1"/>
  <c r="AS53" i="53"/>
  <c r="AN53" i="53" s="1"/>
  <c r="AR53" i="53"/>
  <c r="AM53" i="53" s="1"/>
  <c r="AI53" i="53"/>
  <c r="AH53" i="53"/>
  <c r="AC53" i="53" s="1"/>
  <c r="AG53" i="53"/>
  <c r="AB53" i="53" s="1"/>
  <c r="AF53" i="53"/>
  <c r="AA53" i="53" s="1"/>
  <c r="AE53" i="53"/>
  <c r="Z53" i="53" s="1"/>
  <c r="P53" i="53"/>
  <c r="AQ55" i="53" s="1"/>
  <c r="AL55" i="53" s="1"/>
  <c r="I53" i="53"/>
  <c r="AQ54" i="53" s="1"/>
  <c r="AL54" i="53" s="1"/>
  <c r="B53" i="53"/>
  <c r="AQ53" i="53" s="1"/>
  <c r="AL53" i="53" s="1"/>
  <c r="P52" i="53"/>
  <c r="AD55" i="53" s="1"/>
  <c r="Y55" i="53" s="1"/>
  <c r="I52" i="53"/>
  <c r="AD54" i="53" s="1"/>
  <c r="Y54" i="53" s="1"/>
  <c r="B52" i="53"/>
  <c r="AD53" i="53" s="1"/>
  <c r="Y53" i="53" s="1"/>
  <c r="AE37" i="53"/>
  <c r="Z37" i="53" s="1"/>
  <c r="BI48" i="53"/>
  <c r="BH48" i="53"/>
  <c r="BC48" i="53" s="1"/>
  <c r="BG48" i="53"/>
  <c r="BB48" i="53" s="1"/>
  <c r="BF48" i="53"/>
  <c r="BA48" i="53" s="1"/>
  <c r="BE48" i="53"/>
  <c r="AZ48" i="53" s="1"/>
  <c r="AV48" i="53"/>
  <c r="AU48" i="53"/>
  <c r="AP48" i="53" s="1"/>
  <c r="AT48" i="53"/>
  <c r="AO48" i="53" s="1"/>
  <c r="AS48" i="53"/>
  <c r="AN48" i="53" s="1"/>
  <c r="AR48" i="53"/>
  <c r="AM48" i="53" s="1"/>
  <c r="AI48" i="53"/>
  <c r="AH48" i="53"/>
  <c r="AC48" i="53" s="1"/>
  <c r="AG48" i="53"/>
  <c r="AB48" i="53" s="1"/>
  <c r="AF48" i="53"/>
  <c r="AA48" i="53" s="1"/>
  <c r="AE48" i="53"/>
  <c r="Z48" i="53" s="1"/>
  <c r="I48" i="53"/>
  <c r="BD48" i="53" s="1"/>
  <c r="AY48" i="53" s="1"/>
  <c r="B48" i="53"/>
  <c r="BD47" i="53" s="1"/>
  <c r="AY47" i="53" s="1"/>
  <c r="BI47" i="53"/>
  <c r="BH47" i="53"/>
  <c r="BC47" i="53" s="1"/>
  <c r="BG47" i="53"/>
  <c r="BB47" i="53" s="1"/>
  <c r="BF47" i="53"/>
  <c r="BA47" i="53" s="1"/>
  <c r="BE47" i="53"/>
  <c r="AZ47" i="53" s="1"/>
  <c r="AV47" i="53"/>
  <c r="AU47" i="53"/>
  <c r="AP47" i="53" s="1"/>
  <c r="AT47" i="53"/>
  <c r="AO47" i="53" s="1"/>
  <c r="AS47" i="53"/>
  <c r="AN47" i="53" s="1"/>
  <c r="AR47" i="53"/>
  <c r="AM47" i="53" s="1"/>
  <c r="AI47" i="53"/>
  <c r="AH47" i="53"/>
  <c r="AC47" i="53" s="1"/>
  <c r="AG47" i="53"/>
  <c r="AB47" i="53" s="1"/>
  <c r="AF47" i="53"/>
  <c r="AA47" i="53" s="1"/>
  <c r="AE47" i="53"/>
  <c r="Z47" i="53" s="1"/>
  <c r="I47" i="53"/>
  <c r="AQ48" i="53" s="1"/>
  <c r="AL48" i="53" s="1"/>
  <c r="B47" i="53"/>
  <c r="AQ47" i="53" s="1"/>
  <c r="AL47" i="53" s="1"/>
  <c r="BI46" i="53"/>
  <c r="BH46" i="53"/>
  <c r="BC46" i="53" s="1"/>
  <c r="BG46" i="53"/>
  <c r="BB46" i="53" s="1"/>
  <c r="BF46" i="53"/>
  <c r="BA46" i="53" s="1"/>
  <c r="BE46" i="53"/>
  <c r="AZ46" i="53" s="1"/>
  <c r="AV46" i="53"/>
  <c r="AU46" i="53"/>
  <c r="AP46" i="53" s="1"/>
  <c r="AT46" i="53"/>
  <c r="AO46" i="53" s="1"/>
  <c r="AS46" i="53"/>
  <c r="AN46" i="53" s="1"/>
  <c r="AR46" i="53"/>
  <c r="AM46" i="53" s="1"/>
  <c r="AI46" i="53"/>
  <c r="AH46" i="53"/>
  <c r="AC46" i="53" s="1"/>
  <c r="AG46" i="53"/>
  <c r="AB46" i="53" s="1"/>
  <c r="AF46" i="53"/>
  <c r="AA46" i="53" s="1"/>
  <c r="AE46" i="53"/>
  <c r="Z46" i="53" s="1"/>
  <c r="I46" i="53"/>
  <c r="AD48" i="53" s="1"/>
  <c r="Y48" i="53" s="1"/>
  <c r="B46" i="53"/>
  <c r="AD47" i="53" s="1"/>
  <c r="Y47" i="53" s="1"/>
  <c r="BI45" i="53"/>
  <c r="BH45" i="53"/>
  <c r="BC45" i="53" s="1"/>
  <c r="BG45" i="53"/>
  <c r="BB45" i="53" s="1"/>
  <c r="BF45" i="53"/>
  <c r="BA45" i="53" s="1"/>
  <c r="BE45" i="53"/>
  <c r="AZ45" i="53" s="1"/>
  <c r="AV45" i="53"/>
  <c r="AU45" i="53"/>
  <c r="AP45" i="53" s="1"/>
  <c r="AT45" i="53"/>
  <c r="AO45" i="53" s="1"/>
  <c r="AS45" i="53"/>
  <c r="AN45" i="53" s="1"/>
  <c r="AR45" i="53"/>
  <c r="AM45" i="53" s="1"/>
  <c r="AI45" i="53"/>
  <c r="AH45" i="53"/>
  <c r="AC45" i="53" s="1"/>
  <c r="AG45" i="53"/>
  <c r="AB45" i="53" s="1"/>
  <c r="AF45" i="53"/>
  <c r="AA45" i="53" s="1"/>
  <c r="AE45" i="53"/>
  <c r="Z45" i="53" s="1"/>
  <c r="I45" i="53"/>
  <c r="BD41" i="53" s="1"/>
  <c r="AY41" i="53" s="1"/>
  <c r="B45" i="53"/>
  <c r="BD40" i="53" s="1"/>
  <c r="AY40" i="53" s="1"/>
  <c r="BI44" i="53"/>
  <c r="BH44" i="53"/>
  <c r="BC44" i="53" s="1"/>
  <c r="BG44" i="53"/>
  <c r="BB44" i="53" s="1"/>
  <c r="BF44" i="53"/>
  <c r="BA44" i="53" s="1"/>
  <c r="BE44" i="53"/>
  <c r="AZ44" i="53" s="1"/>
  <c r="AV44" i="53"/>
  <c r="AU44" i="53"/>
  <c r="AP44" i="53" s="1"/>
  <c r="AT44" i="53"/>
  <c r="AO44" i="53" s="1"/>
  <c r="AS44" i="53"/>
  <c r="AN44" i="53" s="1"/>
  <c r="AR44" i="53"/>
  <c r="AM44" i="53" s="1"/>
  <c r="AI44" i="53"/>
  <c r="AH44" i="53"/>
  <c r="AC44" i="53" s="1"/>
  <c r="AG44" i="53"/>
  <c r="AB44" i="53" s="1"/>
  <c r="AF44" i="53"/>
  <c r="AA44" i="53" s="1"/>
  <c r="AE44" i="53"/>
  <c r="Z44" i="53" s="1"/>
  <c r="I44" i="53"/>
  <c r="AQ41" i="53" s="1"/>
  <c r="AL41" i="53" s="1"/>
  <c r="B44" i="53"/>
  <c r="AQ40" i="53" s="1"/>
  <c r="AL40" i="53" s="1"/>
  <c r="I43" i="53"/>
  <c r="AD41" i="53" s="1"/>
  <c r="Y41" i="53" s="1"/>
  <c r="B43" i="53"/>
  <c r="AD40" i="53" s="1"/>
  <c r="Y40" i="53" s="1"/>
  <c r="P41" i="53"/>
  <c r="BD46" i="53" s="1"/>
  <c r="AY46" i="53" s="1"/>
  <c r="I41" i="53"/>
  <c r="BD45" i="53" s="1"/>
  <c r="AY45" i="53" s="1"/>
  <c r="B41" i="53"/>
  <c r="BD44" i="53" s="1"/>
  <c r="AY44" i="53" s="1"/>
  <c r="BI41" i="53"/>
  <c r="BH41" i="53"/>
  <c r="BC41" i="53" s="1"/>
  <c r="BG41" i="53"/>
  <c r="BB41" i="53" s="1"/>
  <c r="BF41" i="53"/>
  <c r="BA41" i="53" s="1"/>
  <c r="BE41" i="53"/>
  <c r="AZ41" i="53" s="1"/>
  <c r="AV41" i="53"/>
  <c r="AU41" i="53"/>
  <c r="AP41" i="53" s="1"/>
  <c r="AT41" i="53"/>
  <c r="AO41" i="53" s="1"/>
  <c r="AS41" i="53"/>
  <c r="AN41" i="53" s="1"/>
  <c r="AR41" i="53"/>
  <c r="AM41" i="53" s="1"/>
  <c r="AI41" i="53"/>
  <c r="AH41" i="53"/>
  <c r="AC41" i="53" s="1"/>
  <c r="AG41" i="53"/>
  <c r="AB41" i="53" s="1"/>
  <c r="AF41" i="53"/>
  <c r="AA41" i="53" s="1"/>
  <c r="AE41" i="53"/>
  <c r="Z41" i="53" s="1"/>
  <c r="P40" i="53"/>
  <c r="AQ46" i="53" s="1"/>
  <c r="AL46" i="53" s="1"/>
  <c r="I40" i="53"/>
  <c r="AQ45" i="53" s="1"/>
  <c r="AL45" i="53" s="1"/>
  <c r="B40" i="53"/>
  <c r="AQ44" i="53" s="1"/>
  <c r="AL44" i="53" s="1"/>
  <c r="BI40" i="53"/>
  <c r="BH40" i="53"/>
  <c r="BC40" i="53" s="1"/>
  <c r="BG40" i="53"/>
  <c r="BB40" i="53" s="1"/>
  <c r="BF40" i="53"/>
  <c r="BA40" i="53" s="1"/>
  <c r="BE40" i="53"/>
  <c r="AZ40" i="53" s="1"/>
  <c r="AV40" i="53"/>
  <c r="AU40" i="53"/>
  <c r="AP40" i="53" s="1"/>
  <c r="AT40" i="53"/>
  <c r="AO40" i="53" s="1"/>
  <c r="AS40" i="53"/>
  <c r="AN40" i="53" s="1"/>
  <c r="AR40" i="53"/>
  <c r="AM40" i="53" s="1"/>
  <c r="AI40" i="53"/>
  <c r="AH40" i="53"/>
  <c r="AC40" i="53" s="1"/>
  <c r="AG40" i="53"/>
  <c r="AB40" i="53" s="1"/>
  <c r="AF40" i="53"/>
  <c r="AA40" i="53" s="1"/>
  <c r="AE40" i="53"/>
  <c r="Z40" i="53" s="1"/>
  <c r="P39" i="53"/>
  <c r="AD46" i="53" s="1"/>
  <c r="Y46" i="53" s="1"/>
  <c r="I39" i="53"/>
  <c r="AD45" i="53" s="1"/>
  <c r="Y45" i="53" s="1"/>
  <c r="B39" i="53"/>
  <c r="AD44" i="53" s="1"/>
  <c r="Y44" i="53" s="1"/>
  <c r="BI39" i="53"/>
  <c r="BH39" i="53"/>
  <c r="BC39" i="53" s="1"/>
  <c r="BG39" i="53"/>
  <c r="BB39" i="53" s="1"/>
  <c r="BF39" i="53"/>
  <c r="BA39" i="53" s="1"/>
  <c r="BE39" i="53"/>
  <c r="AZ39" i="53" s="1"/>
  <c r="AV39" i="53"/>
  <c r="AU39" i="53"/>
  <c r="AP39" i="53" s="1"/>
  <c r="AT39" i="53"/>
  <c r="AO39" i="53" s="1"/>
  <c r="AS39" i="53"/>
  <c r="AN39" i="53" s="1"/>
  <c r="AR39" i="53"/>
  <c r="AM39" i="53" s="1"/>
  <c r="AI39" i="53"/>
  <c r="AH39" i="53"/>
  <c r="AC39" i="53" s="1"/>
  <c r="AG39" i="53"/>
  <c r="AB39" i="53" s="1"/>
  <c r="AF39" i="53"/>
  <c r="AA39" i="53" s="1"/>
  <c r="AE39" i="53"/>
  <c r="Z39" i="53" s="1"/>
  <c r="P38" i="53"/>
  <c r="BD39" i="53" s="1"/>
  <c r="AY39" i="53" s="1"/>
  <c r="I38" i="53"/>
  <c r="BD38" i="53" s="1"/>
  <c r="AY38" i="53" s="1"/>
  <c r="B38" i="53"/>
  <c r="BD37" i="53" s="1"/>
  <c r="AY37" i="53" s="1"/>
  <c r="BI38" i="53"/>
  <c r="BH38" i="53"/>
  <c r="BC38" i="53" s="1"/>
  <c r="BG38" i="53"/>
  <c r="BB38" i="53" s="1"/>
  <c r="BF38" i="53"/>
  <c r="BA38" i="53" s="1"/>
  <c r="BE38" i="53"/>
  <c r="AZ38" i="53" s="1"/>
  <c r="AV38" i="53"/>
  <c r="AU38" i="53"/>
  <c r="AP38" i="53" s="1"/>
  <c r="AT38" i="53"/>
  <c r="AO38" i="53" s="1"/>
  <c r="AS38" i="53"/>
  <c r="AN38" i="53" s="1"/>
  <c r="AR38" i="53"/>
  <c r="AM38" i="53" s="1"/>
  <c r="AI38" i="53"/>
  <c r="AH38" i="53"/>
  <c r="AC38" i="53" s="1"/>
  <c r="AG38" i="53"/>
  <c r="AB38" i="53" s="1"/>
  <c r="AF38" i="53"/>
  <c r="AA38" i="53" s="1"/>
  <c r="AE38" i="53"/>
  <c r="Z38" i="53" s="1"/>
  <c r="P37" i="53"/>
  <c r="AQ39" i="53" s="1"/>
  <c r="AL39" i="53" s="1"/>
  <c r="I37" i="53"/>
  <c r="AQ38" i="53" s="1"/>
  <c r="AL38" i="53" s="1"/>
  <c r="B37" i="53"/>
  <c r="AQ37" i="53" s="1"/>
  <c r="AL37" i="53" s="1"/>
  <c r="BI37" i="53"/>
  <c r="BH37" i="53"/>
  <c r="BC37" i="53" s="1"/>
  <c r="BG37" i="53"/>
  <c r="BB37" i="53" s="1"/>
  <c r="BF37" i="53"/>
  <c r="BA37" i="53" s="1"/>
  <c r="BE37" i="53"/>
  <c r="AZ37" i="53" s="1"/>
  <c r="AV37" i="53"/>
  <c r="AU37" i="53"/>
  <c r="AP37" i="53" s="1"/>
  <c r="AT37" i="53"/>
  <c r="AO37" i="53" s="1"/>
  <c r="AS37" i="53"/>
  <c r="AN37" i="53" s="1"/>
  <c r="AR37" i="53"/>
  <c r="AM37" i="53" s="1"/>
  <c r="AI37" i="53"/>
  <c r="AH37" i="53"/>
  <c r="AC37" i="53" s="1"/>
  <c r="AG37" i="53"/>
  <c r="AB37" i="53" s="1"/>
  <c r="AF37" i="53"/>
  <c r="AA37" i="53" s="1"/>
  <c r="P36" i="53"/>
  <c r="AD39" i="53" s="1"/>
  <c r="Y39" i="53" s="1"/>
  <c r="I36" i="53"/>
  <c r="AD38" i="53" s="1"/>
  <c r="Y38" i="53" s="1"/>
  <c r="B36" i="53"/>
  <c r="AD37" i="53" s="1"/>
  <c r="Y37" i="53" s="1"/>
  <c r="BI32" i="53"/>
  <c r="BH32" i="53"/>
  <c r="BC32" i="53" s="1"/>
  <c r="BG32" i="53"/>
  <c r="BB32" i="53" s="1"/>
  <c r="BF32" i="53"/>
  <c r="BA32" i="53" s="1"/>
  <c r="BE32" i="53"/>
  <c r="AZ32" i="53" s="1"/>
  <c r="BI31" i="53"/>
  <c r="BH31" i="53"/>
  <c r="BC31" i="53" s="1"/>
  <c r="BG31" i="53"/>
  <c r="BB31" i="53" s="1"/>
  <c r="BF31" i="53"/>
  <c r="BA31" i="53" s="1"/>
  <c r="BE31" i="53"/>
  <c r="AZ31" i="53" s="1"/>
  <c r="BI30" i="53"/>
  <c r="BH30" i="53"/>
  <c r="BC30" i="53" s="1"/>
  <c r="BG30" i="53"/>
  <c r="BB30" i="53" s="1"/>
  <c r="BF30" i="53"/>
  <c r="BA30" i="53" s="1"/>
  <c r="BE30" i="53"/>
  <c r="AZ30" i="53" s="1"/>
  <c r="BI29" i="53"/>
  <c r="BH29" i="53"/>
  <c r="BC29" i="53" s="1"/>
  <c r="BG29" i="53"/>
  <c r="BB29" i="53" s="1"/>
  <c r="BF29" i="53"/>
  <c r="BA29" i="53" s="1"/>
  <c r="BE29" i="53"/>
  <c r="AZ29" i="53" s="1"/>
  <c r="BI28" i="53"/>
  <c r="BH28" i="53"/>
  <c r="BC28" i="53" s="1"/>
  <c r="BG28" i="53"/>
  <c r="BB28" i="53" s="1"/>
  <c r="BA28" i="53"/>
  <c r="AZ28" i="53"/>
  <c r="AV32" i="53"/>
  <c r="AU32" i="53"/>
  <c r="AP32" i="53" s="1"/>
  <c r="AT32" i="53"/>
  <c r="AO32" i="53" s="1"/>
  <c r="AS32" i="53"/>
  <c r="AN32" i="53" s="1"/>
  <c r="AR32" i="53"/>
  <c r="AM32" i="53" s="1"/>
  <c r="AV31" i="53"/>
  <c r="AU31" i="53"/>
  <c r="AP31" i="53" s="1"/>
  <c r="AT31" i="53"/>
  <c r="AO31" i="53" s="1"/>
  <c r="AS31" i="53"/>
  <c r="AN31" i="53" s="1"/>
  <c r="AR31" i="53"/>
  <c r="AM31" i="53" s="1"/>
  <c r="AV30" i="53"/>
  <c r="AU30" i="53"/>
  <c r="AP30" i="53" s="1"/>
  <c r="AT30" i="53"/>
  <c r="AO30" i="53" s="1"/>
  <c r="AS30" i="53"/>
  <c r="AN30" i="53" s="1"/>
  <c r="AR30" i="53"/>
  <c r="AM30" i="53" s="1"/>
  <c r="AV29" i="53"/>
  <c r="AU29" i="53"/>
  <c r="AP29" i="53" s="1"/>
  <c r="AT29" i="53"/>
  <c r="AO29" i="53" s="1"/>
  <c r="AS29" i="53"/>
  <c r="AN29" i="53" s="1"/>
  <c r="AR29" i="53"/>
  <c r="AM29" i="53" s="1"/>
  <c r="AV28" i="53"/>
  <c r="AU28" i="53"/>
  <c r="AP28" i="53" s="1"/>
  <c r="AT28" i="53"/>
  <c r="AO28" i="53" s="1"/>
  <c r="AS28" i="53"/>
  <c r="AN28" i="53" s="1"/>
  <c r="AR28" i="53"/>
  <c r="AM28" i="53" s="1"/>
  <c r="AI32" i="53"/>
  <c r="AH32" i="53"/>
  <c r="AC32" i="53" s="1"/>
  <c r="AG32" i="53"/>
  <c r="AB32" i="53" s="1"/>
  <c r="AF32" i="53"/>
  <c r="AA32" i="53" s="1"/>
  <c r="AE32" i="53"/>
  <c r="Z32" i="53" s="1"/>
  <c r="AI31" i="53"/>
  <c r="AH31" i="53"/>
  <c r="AC31" i="53" s="1"/>
  <c r="AG31" i="53"/>
  <c r="AB31" i="53" s="1"/>
  <c r="AF31" i="53"/>
  <c r="AA31" i="53" s="1"/>
  <c r="AE31" i="53"/>
  <c r="Z31" i="53" s="1"/>
  <c r="AI30" i="53"/>
  <c r="AH30" i="53"/>
  <c r="AC30" i="53"/>
  <c r="AG30" i="53"/>
  <c r="AB30" i="53" s="1"/>
  <c r="AF30" i="53"/>
  <c r="AA30" i="53" s="1"/>
  <c r="AE30" i="53"/>
  <c r="Z30" i="53" s="1"/>
  <c r="AI29" i="53"/>
  <c r="AH29" i="53"/>
  <c r="AC29" i="53" s="1"/>
  <c r="AG29" i="53"/>
  <c r="AB29" i="53" s="1"/>
  <c r="AF29" i="53"/>
  <c r="AA29" i="53" s="1"/>
  <c r="AE29" i="53"/>
  <c r="Z29" i="53" s="1"/>
  <c r="AI28" i="53"/>
  <c r="AH28" i="53"/>
  <c r="AC28" i="53" s="1"/>
  <c r="AG28" i="53"/>
  <c r="AB28" i="53" s="1"/>
  <c r="AF28" i="53"/>
  <c r="AA28" i="53" s="1"/>
  <c r="AE28" i="53"/>
  <c r="Z28" i="53" s="1"/>
  <c r="BI25" i="53"/>
  <c r="BH25" i="53"/>
  <c r="BC25" i="53" s="1"/>
  <c r="BG25" i="53"/>
  <c r="BB25" i="53" s="1"/>
  <c r="BF25" i="53"/>
  <c r="BA25" i="53" s="1"/>
  <c r="BE25" i="53"/>
  <c r="AZ25" i="53" s="1"/>
  <c r="I32" i="53"/>
  <c r="BD32" i="53" s="1"/>
  <c r="AY32" i="53" s="1"/>
  <c r="B32" i="53"/>
  <c r="BD31" i="53" s="1"/>
  <c r="AY31" i="53" s="1"/>
  <c r="BI24" i="53"/>
  <c r="BH24" i="53"/>
  <c r="BC24" i="53" s="1"/>
  <c r="BG24" i="53"/>
  <c r="BB24" i="53" s="1"/>
  <c r="BF24" i="53"/>
  <c r="BA24" i="53" s="1"/>
  <c r="BE24" i="53"/>
  <c r="AZ24" i="53" s="1"/>
  <c r="I31" i="53"/>
  <c r="AQ32" i="53" s="1"/>
  <c r="AL32" i="53" s="1"/>
  <c r="B31" i="53"/>
  <c r="AQ31" i="53" s="1"/>
  <c r="AL31" i="53" s="1"/>
  <c r="BI23" i="53"/>
  <c r="BH23" i="53"/>
  <c r="BC23" i="53" s="1"/>
  <c r="BG23" i="53"/>
  <c r="BB23" i="53" s="1"/>
  <c r="BF23" i="53"/>
  <c r="BA23" i="53" s="1"/>
  <c r="BE23" i="53"/>
  <c r="AZ23" i="53" s="1"/>
  <c r="I30" i="53"/>
  <c r="AD32" i="53" s="1"/>
  <c r="Y32" i="53" s="1"/>
  <c r="B30" i="53"/>
  <c r="AD31" i="53" s="1"/>
  <c r="Y31" i="53" s="1"/>
  <c r="BI22" i="53"/>
  <c r="BH22" i="53"/>
  <c r="BC22" i="53" s="1"/>
  <c r="BG22" i="53"/>
  <c r="BB22" i="53" s="1"/>
  <c r="BF22" i="53"/>
  <c r="BA22" i="53" s="1"/>
  <c r="BE22" i="53"/>
  <c r="AZ22" i="53" s="1"/>
  <c r="B29" i="53"/>
  <c r="BD24" i="53" s="1"/>
  <c r="AY24" i="53" s="1"/>
  <c r="BI21" i="53"/>
  <c r="BH21" i="53"/>
  <c r="BC21" i="53" s="1"/>
  <c r="BG21" i="53"/>
  <c r="BB21" i="53" s="1"/>
  <c r="BF21" i="53"/>
  <c r="BA21" i="53" s="1"/>
  <c r="BE21" i="53"/>
  <c r="AZ21" i="53" s="1"/>
  <c r="B28" i="53"/>
  <c r="AQ24" i="53" s="1"/>
  <c r="AL24" i="53" s="1"/>
  <c r="B27" i="53"/>
  <c r="AD24" i="53" s="1"/>
  <c r="Y24" i="53" s="1"/>
  <c r="AV25" i="53"/>
  <c r="AU25" i="53"/>
  <c r="AP25" i="53" s="1"/>
  <c r="AT25" i="53"/>
  <c r="AO25" i="53" s="1"/>
  <c r="AS25" i="53"/>
  <c r="AN25" i="53" s="1"/>
  <c r="AR25" i="53"/>
  <c r="AM25" i="53" s="1"/>
  <c r="AV24" i="53"/>
  <c r="AU24" i="53"/>
  <c r="AP24" i="53" s="1"/>
  <c r="AT24" i="53"/>
  <c r="AO24" i="53" s="1"/>
  <c r="AS24" i="53"/>
  <c r="AN24" i="53" s="1"/>
  <c r="AR24" i="53"/>
  <c r="AM24" i="53" s="1"/>
  <c r="AV23" i="53"/>
  <c r="AU23" i="53"/>
  <c r="AP23" i="53" s="1"/>
  <c r="AT23" i="53"/>
  <c r="AO23" i="53" s="1"/>
  <c r="AS23" i="53"/>
  <c r="AN23" i="53" s="1"/>
  <c r="AR23" i="53"/>
  <c r="AM23" i="53" s="1"/>
  <c r="AV22" i="53"/>
  <c r="AU22" i="53"/>
  <c r="AP22" i="53" s="1"/>
  <c r="AT22" i="53"/>
  <c r="AO22" i="53" s="1"/>
  <c r="AS22" i="53"/>
  <c r="AN22" i="53" s="1"/>
  <c r="AR22" i="53"/>
  <c r="AM22" i="53" s="1"/>
  <c r="AV21" i="53"/>
  <c r="AU21" i="53"/>
  <c r="AP21" i="53" s="1"/>
  <c r="AT21" i="53"/>
  <c r="AO21" i="53" s="1"/>
  <c r="AS21" i="53"/>
  <c r="AN21" i="53" s="1"/>
  <c r="AR21" i="53"/>
  <c r="AM21" i="53" s="1"/>
  <c r="P25" i="53"/>
  <c r="BD30" i="53" s="1"/>
  <c r="AY30" i="53" s="1"/>
  <c r="I25" i="53"/>
  <c r="BD29" i="53" s="1"/>
  <c r="AY29" i="53" s="1"/>
  <c r="B25" i="53"/>
  <c r="BD28" i="53" s="1"/>
  <c r="AY28" i="53" s="1"/>
  <c r="P24" i="53"/>
  <c r="AQ30" i="53" s="1"/>
  <c r="AL30" i="53" s="1"/>
  <c r="I24" i="53"/>
  <c r="AQ29" i="53" s="1"/>
  <c r="AL29" i="53" s="1"/>
  <c r="B24" i="53"/>
  <c r="AQ28" i="53" s="1"/>
  <c r="AL28" i="53" s="1"/>
  <c r="P23" i="53"/>
  <c r="AD30" i="53" s="1"/>
  <c r="Y30" i="53" s="1"/>
  <c r="I23" i="53"/>
  <c r="AD29" i="53" s="1"/>
  <c r="Y29" i="53" s="1"/>
  <c r="B23" i="53"/>
  <c r="AD28" i="53" s="1"/>
  <c r="Y28" i="53" s="1"/>
  <c r="AI25" i="53"/>
  <c r="AH25" i="53"/>
  <c r="AC25" i="53" s="1"/>
  <c r="AG25" i="53"/>
  <c r="AB25" i="53" s="1"/>
  <c r="AF25" i="53"/>
  <c r="AA25" i="53" s="1"/>
  <c r="AE25" i="53"/>
  <c r="Z25" i="53" s="1"/>
  <c r="P22" i="53"/>
  <c r="BD23" i="53" s="1"/>
  <c r="AY23" i="53" s="1"/>
  <c r="I22" i="53"/>
  <c r="BD22" i="53" s="1"/>
  <c r="AY22" i="53" s="1"/>
  <c r="B22" i="53"/>
  <c r="BD21" i="53" s="1"/>
  <c r="AY21" i="53" s="1"/>
  <c r="AI24" i="53"/>
  <c r="AH24" i="53"/>
  <c r="AC24" i="53" s="1"/>
  <c r="AG24" i="53"/>
  <c r="AB24" i="53" s="1"/>
  <c r="AF24" i="53"/>
  <c r="AA24" i="53" s="1"/>
  <c r="AE24" i="53"/>
  <c r="Z24" i="53" s="1"/>
  <c r="AI23" i="53"/>
  <c r="AH23" i="53"/>
  <c r="AC23" i="53" s="1"/>
  <c r="AG23" i="53"/>
  <c r="AB23" i="53" s="1"/>
  <c r="AF23" i="53"/>
  <c r="AA23" i="53" s="1"/>
  <c r="AE23" i="53"/>
  <c r="Z23" i="53" s="1"/>
  <c r="P21" i="53"/>
  <c r="AQ23" i="53" s="1"/>
  <c r="AL23" i="53" s="1"/>
  <c r="I21" i="53"/>
  <c r="AQ22" i="53" s="1"/>
  <c r="AL22" i="53" s="1"/>
  <c r="B21" i="53"/>
  <c r="AQ21" i="53" s="1"/>
  <c r="AL21" i="53" s="1"/>
  <c r="AI22" i="53"/>
  <c r="AH22" i="53"/>
  <c r="AC22" i="53" s="1"/>
  <c r="AG22" i="53"/>
  <c r="AB22" i="53" s="1"/>
  <c r="AF22" i="53"/>
  <c r="AA22" i="53" s="1"/>
  <c r="AE22" i="53"/>
  <c r="Z22" i="53" s="1"/>
  <c r="P20" i="53"/>
  <c r="AD23" i="53" s="1"/>
  <c r="Y23" i="53" s="1"/>
  <c r="I20" i="53"/>
  <c r="AD22" i="53" s="1"/>
  <c r="Y22" i="53" s="1"/>
  <c r="AD21" i="53"/>
  <c r="Y21" i="53" s="1"/>
  <c r="AI21" i="53"/>
  <c r="AH21" i="53"/>
  <c r="AC21" i="53" s="1"/>
  <c r="AG21" i="53"/>
  <c r="AB21" i="53" s="1"/>
  <c r="AF21" i="53"/>
  <c r="AA21" i="53" s="1"/>
  <c r="AE21" i="53"/>
  <c r="Z21" i="53" s="1"/>
  <c r="AK94" i="53"/>
  <c r="DLS22" i="71" l="1"/>
  <c r="BGW22" i="111"/>
  <c r="BHI22" i="111" s="1"/>
  <c r="BGT22" i="111"/>
  <c r="BHF22" i="111" s="1"/>
  <c r="BHU22" i="111" s="1"/>
  <c r="BGQ22" i="111"/>
  <c r="BHC22" i="111"/>
  <c r="BHQ22" i="111" s="1"/>
  <c r="BGZ22" i="111"/>
  <c r="BHM22" i="111" s="1"/>
  <c r="BGK22" i="111"/>
  <c r="BGN22" i="111"/>
  <c r="AXI22" i="111"/>
  <c r="AXR22" i="111"/>
  <c r="AYD22" i="111" s="1"/>
  <c r="AYS22" i="111" s="1"/>
  <c r="AYA22" i="111"/>
  <c r="AYO22" i="111" s="1"/>
  <c r="AXL22" i="111"/>
  <c r="AXO22" i="111"/>
  <c r="AXU22" i="111"/>
  <c r="AYG22" i="111" s="1"/>
  <c r="AXX22" i="111"/>
  <c r="AYK22" i="111" s="1"/>
  <c r="BLE22" i="111"/>
  <c r="BLQ22" i="111"/>
  <c r="BME22" i="111" s="1"/>
  <c r="BLN22" i="111"/>
  <c r="BMA22" i="111" s="1"/>
  <c r="BLH22" i="111"/>
  <c r="BLT22" i="111" s="1"/>
  <c r="BMI22" i="111" s="1"/>
  <c r="BLK22" i="111"/>
  <c r="BLW22" i="111" s="1"/>
  <c r="BLB22" i="111"/>
  <c r="BKY22" i="111"/>
  <c r="DLV22" i="71"/>
  <c r="AVN22" i="111"/>
  <c r="AVZ22" i="111" s="1"/>
  <c r="AVT22" i="111"/>
  <c r="AWH22" i="111" s="1"/>
  <c r="AVQ22" i="111"/>
  <c r="AWD22" i="111" s="1"/>
  <c r="AVH22" i="111"/>
  <c r="AVE22" i="111"/>
  <c r="AVK22" i="111"/>
  <c r="AVW22" i="111" s="1"/>
  <c r="AWL22" i="111" s="1"/>
  <c r="AVB22" i="111"/>
  <c r="BJA22" i="111"/>
  <c r="BJM22" i="111" s="1"/>
  <c r="BKB22" i="111" s="1"/>
  <c r="BJG22" i="111"/>
  <c r="BJT22" i="111" s="1"/>
  <c r="BJD22" i="111"/>
  <c r="BJP22" i="111" s="1"/>
  <c r="BIU22" i="111"/>
  <c r="BJJ22" i="111"/>
  <c r="BJX22" i="111" s="1"/>
  <c r="BIR22" i="111"/>
  <c r="BIX22" i="111"/>
  <c r="ASU22" i="111"/>
  <c r="ASX22" i="111"/>
  <c r="ATD22" i="111"/>
  <c r="ATP22" i="111" s="1"/>
  <c r="AUE22" i="111" s="1"/>
  <c r="ATM22" i="111"/>
  <c r="AUA22" i="111" s="1"/>
  <c r="ATG22" i="111"/>
  <c r="ATS22" i="111" s="1"/>
  <c r="ATA22" i="111"/>
  <c r="ATJ22" i="111"/>
  <c r="ATW22" i="111" s="1"/>
  <c r="DTV24" i="71"/>
  <c r="AUR24" i="111"/>
  <c r="AWY24" i="111"/>
  <c r="BGA24" i="111"/>
  <c r="BMV24" i="111"/>
  <c r="BBM24" i="111"/>
  <c r="AZF24" i="111"/>
  <c r="BIH24" i="111"/>
  <c r="BKO24" i="111"/>
  <c r="BDT24" i="111"/>
  <c r="ASK24" i="111"/>
  <c r="DTW23" i="71"/>
  <c r="DUE23" i="71" s="1"/>
  <c r="AUS23" i="111"/>
  <c r="AWZ23" i="111"/>
  <c r="BKP23" i="111"/>
  <c r="BGB23" i="111"/>
  <c r="BBN23" i="111"/>
  <c r="AZG23" i="111"/>
  <c r="BMW23" i="111"/>
  <c r="BII23" i="111"/>
  <c r="BDU23" i="111"/>
  <c r="ASL23" i="111"/>
  <c r="BEM22" i="111"/>
  <c r="BEY22" i="111" s="1"/>
  <c r="BFN22" i="111" s="1"/>
  <c r="BEP22" i="111"/>
  <c r="BFB22" i="111" s="1"/>
  <c r="BES22" i="111"/>
  <c r="BFF22" i="111" s="1"/>
  <c r="BEJ22" i="111"/>
  <c r="BED22" i="111"/>
  <c r="BEG22" i="111"/>
  <c r="BEV22" i="111"/>
  <c r="BFJ22" i="111" s="1"/>
  <c r="BNL22" i="111"/>
  <c r="BNU22" i="111"/>
  <c r="BOH22" i="111" s="1"/>
  <c r="BNR22" i="111"/>
  <c r="BOD22" i="111" s="1"/>
  <c r="BNO22" i="111"/>
  <c r="BOA22" i="111" s="1"/>
  <c r="BOP22" i="111" s="1"/>
  <c r="BNI22" i="111"/>
  <c r="BNX22" i="111"/>
  <c r="BOL22" i="111" s="1"/>
  <c r="BNF22" i="111"/>
  <c r="AZY22" i="111"/>
  <c r="BAK22" i="111" s="1"/>
  <c r="BAZ22" i="111" s="1"/>
  <c r="AZS22" i="111"/>
  <c r="AZP22" i="111"/>
  <c r="AZV22" i="111"/>
  <c r="BAB22" i="111"/>
  <c r="BAN22" i="111" s="1"/>
  <c r="BAE22" i="111"/>
  <c r="BAR22" i="111" s="1"/>
  <c r="BAH22" i="111"/>
  <c r="BAV22" i="111" s="1"/>
  <c r="BCO22" i="111"/>
  <c r="BDC22" i="111" s="1"/>
  <c r="BCF22" i="111"/>
  <c r="BCR22" i="111" s="1"/>
  <c r="BDG22" i="111" s="1"/>
  <c r="BCL22" i="111"/>
  <c r="BCY22" i="111" s="1"/>
  <c r="BBW22" i="111"/>
  <c r="BCC22" i="111"/>
  <c r="BCI22" i="111"/>
  <c r="BCU22" i="111" s="1"/>
  <c r="BBZ22" i="111"/>
  <c r="BKP3" i="111"/>
  <c r="BMV3" i="111"/>
  <c r="BMW3" i="111" s="1"/>
  <c r="DUK23" i="71"/>
  <c r="DUW23" i="71" s="1"/>
  <c r="DVL23" i="71" s="1"/>
  <c r="DUT23" i="71"/>
  <c r="DVH23" i="71" s="1"/>
  <c r="DLY22" i="71"/>
  <c r="DMK22" i="71" s="1"/>
  <c r="DMZ22" i="71" s="1"/>
  <c r="DQN22" i="71"/>
  <c r="DRB22" i="71" s="1"/>
  <c r="DPV22" i="71"/>
  <c r="DMH22" i="71"/>
  <c r="DMV22" i="71" s="1"/>
  <c r="DPY22" i="71"/>
  <c r="DME22" i="71"/>
  <c r="DMR22" i="71" s="1"/>
  <c r="DLP22" i="71"/>
  <c r="DSK22" i="71"/>
  <c r="DSW22" i="71" s="1"/>
  <c r="DSH22" i="71"/>
  <c r="DST22" i="71" s="1"/>
  <c r="DTI22" i="71" s="1"/>
  <c r="DSE22" i="71"/>
  <c r="DSB22" i="71"/>
  <c r="DRY22" i="71"/>
  <c r="DSN22" i="71"/>
  <c r="DTA22" i="71" s="1"/>
  <c r="DSQ22" i="71"/>
  <c r="DTE22" i="71" s="1"/>
  <c r="DPP24" i="71"/>
  <c r="DRS24" i="71"/>
  <c r="DPQ23" i="71"/>
  <c r="DPY23" i="71" s="1"/>
  <c r="DRT23" i="71"/>
  <c r="CUR22" i="71"/>
  <c r="CUU22" i="71"/>
  <c r="DLJ24" i="71"/>
  <c r="DNM24" i="71"/>
  <c r="DLK23" i="71"/>
  <c r="DLS23" i="71" s="1"/>
  <c r="DNN23" i="71"/>
  <c r="DOE22" i="71"/>
  <c r="DOQ22" i="71" s="1"/>
  <c r="DOB22" i="71"/>
  <c r="DON22" i="71" s="1"/>
  <c r="DPC22" i="71" s="1"/>
  <c r="DNY22" i="71"/>
  <c r="DNV22" i="71"/>
  <c r="DNS22" i="71"/>
  <c r="DOH22" i="71"/>
  <c r="DOU22" i="71" s="1"/>
  <c r="DOK22" i="71"/>
  <c r="DOY22" i="71" s="1"/>
  <c r="DHY22" i="71"/>
  <c r="DIL22" i="71" s="1"/>
  <c r="DIB22" i="71"/>
  <c r="DIP22" i="71" s="1"/>
  <c r="DHJ22" i="71"/>
  <c r="DHM22" i="71"/>
  <c r="DHP22" i="71"/>
  <c r="DHS22" i="71"/>
  <c r="DIE22" i="71" s="1"/>
  <c r="DIT22" i="71" s="1"/>
  <c r="DHD24" i="71"/>
  <c r="DJG24" i="71"/>
  <c r="DHE23" i="71"/>
  <c r="DHM23" i="71" s="1"/>
  <c r="DJH23" i="71"/>
  <c r="DJY22" i="71"/>
  <c r="DKK22" i="71" s="1"/>
  <c r="DJV22" i="71"/>
  <c r="DKH22" i="71" s="1"/>
  <c r="DKW22" i="71" s="1"/>
  <c r="DJS22" i="71"/>
  <c r="DJP22" i="71"/>
  <c r="DJM22" i="71"/>
  <c r="DKE22" i="71"/>
  <c r="DKS22" i="71" s="1"/>
  <c r="DKB22" i="71"/>
  <c r="DKO22" i="71" s="1"/>
  <c r="DDS22" i="71"/>
  <c r="DEF22" i="71" s="1"/>
  <c r="DDD22" i="71"/>
  <c r="DDG22" i="71"/>
  <c r="DDP22" i="71"/>
  <c r="DEB22" i="71" s="1"/>
  <c r="DDV22" i="71"/>
  <c r="DEJ22" i="71" s="1"/>
  <c r="DFS22" i="71"/>
  <c r="DGE22" i="71" s="1"/>
  <c r="DFP22" i="71"/>
  <c r="DGB22" i="71" s="1"/>
  <c r="DGQ22" i="71" s="1"/>
  <c r="DFM22" i="71"/>
  <c r="DFY22" i="71"/>
  <c r="DGM22" i="71" s="1"/>
  <c r="DFJ22" i="71"/>
  <c r="DFG22" i="71"/>
  <c r="DFV22" i="71"/>
  <c r="DGI22" i="71" s="1"/>
  <c r="DCX24" i="71"/>
  <c r="DFA24" i="71"/>
  <c r="DCY23" i="71"/>
  <c r="DDJ23" i="71" s="1"/>
  <c r="DFB23" i="71"/>
  <c r="CDT22" i="71"/>
  <c r="CDZ22" i="71"/>
  <c r="CDW22" i="71"/>
  <c r="DBM22" i="71"/>
  <c r="DBY22" i="71" s="1"/>
  <c r="DBJ22" i="71"/>
  <c r="DBV22" i="71" s="1"/>
  <c r="DCK22" i="71" s="1"/>
  <c r="DBG22" i="71"/>
  <c r="DBD22" i="71"/>
  <c r="DBA22" i="71"/>
  <c r="DBS22" i="71"/>
  <c r="DCG22" i="71" s="1"/>
  <c r="DBP22" i="71"/>
  <c r="DCC22" i="71" s="1"/>
  <c r="CUX22" i="71"/>
  <c r="CVA22" i="71"/>
  <c r="CVM22" i="71" s="1"/>
  <c r="CWB22" i="71" s="1"/>
  <c r="CZM22" i="71"/>
  <c r="CZZ22" i="71" s="1"/>
  <c r="CYR24" i="71"/>
  <c r="DAU24" i="71"/>
  <c r="CYX22" i="71"/>
  <c r="CYS23" i="71"/>
  <c r="CYX23" i="71" s="1"/>
  <c r="DAV23" i="71"/>
  <c r="CZP22" i="71"/>
  <c r="DAD22" i="71" s="1"/>
  <c r="CRA22" i="71"/>
  <c r="CRN22" i="71" s="1"/>
  <c r="CZA22" i="71"/>
  <c r="CQL22" i="71"/>
  <c r="CZD22" i="71"/>
  <c r="CZG22" i="71"/>
  <c r="CZS22" i="71" s="1"/>
  <c r="DAH22" i="71" s="1"/>
  <c r="CVG22" i="71"/>
  <c r="CVT22" i="71" s="1"/>
  <c r="CMU22" i="71"/>
  <c r="CNH22" i="71" s="1"/>
  <c r="CMX22" i="71"/>
  <c r="CNL22" i="71" s="1"/>
  <c r="CMF22" i="71"/>
  <c r="CMI22" i="71"/>
  <c r="CUL24" i="71"/>
  <c r="CWO24" i="71"/>
  <c r="CUM23" i="71"/>
  <c r="CUX23" i="71" s="1"/>
  <c r="CWP23" i="71"/>
  <c r="CXG22" i="71"/>
  <c r="CXS22" i="71" s="1"/>
  <c r="CXD22" i="71"/>
  <c r="CXP22" i="71" s="1"/>
  <c r="CYE22" i="71" s="1"/>
  <c r="CXA22" i="71"/>
  <c r="CWX22" i="71"/>
  <c r="CWU22" i="71"/>
  <c r="CXM22" i="71"/>
  <c r="CYA22" i="71" s="1"/>
  <c r="CXJ22" i="71"/>
  <c r="CXW22" i="71" s="1"/>
  <c r="CQO22" i="71"/>
  <c r="CRD22" i="71"/>
  <c r="CRR22" i="71" s="1"/>
  <c r="CQR22" i="71"/>
  <c r="CQU22" i="71"/>
  <c r="CRG22" i="71" s="1"/>
  <c r="CRV22" i="71" s="1"/>
  <c r="CML22" i="71"/>
  <c r="CMR22" i="71"/>
  <c r="CND22" i="71" s="1"/>
  <c r="CQF24" i="71"/>
  <c r="CSI24" i="71"/>
  <c r="CQG23" i="71"/>
  <c r="CQO23" i="71" s="1"/>
  <c r="CSJ23" i="71"/>
  <c r="CTA22" i="71"/>
  <c r="CTM22" i="71" s="1"/>
  <c r="CSX22" i="71"/>
  <c r="CTJ22" i="71" s="1"/>
  <c r="CTY22" i="71" s="1"/>
  <c r="CSR22" i="71"/>
  <c r="CSU22" i="71"/>
  <c r="CSO22" i="71"/>
  <c r="CTG22" i="71"/>
  <c r="CTU22" i="71" s="1"/>
  <c r="CTD22" i="71"/>
  <c r="CTQ22" i="71" s="1"/>
  <c r="CMA23" i="71"/>
  <c r="CML23" i="71" s="1"/>
  <c r="COD23" i="71"/>
  <c r="CIO22" i="71"/>
  <c r="CJB22" i="71" s="1"/>
  <c r="CHZ22" i="71"/>
  <c r="COU22" i="71"/>
  <c r="CPG22" i="71" s="1"/>
  <c r="COR22" i="71"/>
  <c r="CPD22" i="71" s="1"/>
  <c r="CPS22" i="71" s="1"/>
  <c r="CPA22" i="71"/>
  <c r="CPO22" i="71" s="1"/>
  <c r="COO22" i="71"/>
  <c r="COL22" i="71"/>
  <c r="COI22" i="71"/>
  <c r="COX22" i="71"/>
  <c r="CPK22" i="71" s="1"/>
  <c r="CLZ24" i="71"/>
  <c r="COC24" i="71"/>
  <c r="CEL22" i="71"/>
  <c r="CEZ22" i="71" s="1"/>
  <c r="CEC22" i="71"/>
  <c r="CEO22" i="71" s="1"/>
  <c r="CFD22" i="71" s="1"/>
  <c r="CEI22" i="71"/>
  <c r="CEV22" i="71" s="1"/>
  <c r="CIR22" i="71"/>
  <c r="CJF22" i="71" s="1"/>
  <c r="CIF22" i="71"/>
  <c r="CIL22" i="71"/>
  <c r="CIX22" i="71" s="1"/>
  <c r="CHT24" i="71"/>
  <c r="CJW24" i="71"/>
  <c r="CIC22" i="71"/>
  <c r="CKO22" i="71"/>
  <c r="CLA22" i="71" s="1"/>
  <c r="CKL22" i="71"/>
  <c r="CKX22" i="71" s="1"/>
  <c r="CLM22" i="71" s="1"/>
  <c r="CKI22" i="71"/>
  <c r="CKF22" i="71"/>
  <c r="CKC22" i="71"/>
  <c r="CKU22" i="71"/>
  <c r="CLI22" i="71" s="1"/>
  <c r="CKR22" i="71"/>
  <c r="CLE22" i="71" s="1"/>
  <c r="CHU23" i="71"/>
  <c r="CIF23" i="71" s="1"/>
  <c r="CJX23" i="71"/>
  <c r="CDN24" i="71"/>
  <c r="CFQ24" i="71"/>
  <c r="CDO23" i="71"/>
  <c r="CEC23" i="71" s="1"/>
  <c r="CFR23" i="71"/>
  <c r="CGI22" i="71"/>
  <c r="CGU22" i="71" s="1"/>
  <c r="CGF22" i="71"/>
  <c r="CGR22" i="71" s="1"/>
  <c r="CHG22" i="71" s="1"/>
  <c r="CGL22" i="71"/>
  <c r="CGY22" i="71" s="1"/>
  <c r="CGC22" i="71"/>
  <c r="CGO22" i="71"/>
  <c r="CHC22" i="71" s="1"/>
  <c r="CFZ22" i="71"/>
  <c r="CFW22" i="71"/>
  <c r="AII21" i="71"/>
  <c r="CP21" i="111"/>
  <c r="BQE21" i="71"/>
  <c r="BFP21" i="71"/>
  <c r="BFH21" i="71"/>
  <c r="BJN21" i="71"/>
  <c r="AI21" i="111"/>
  <c r="ABV21" i="71"/>
  <c r="XT21" i="71"/>
  <c r="BYM21" i="71"/>
  <c r="BHK21" i="71"/>
  <c r="BSD21" i="71"/>
  <c r="AUW21" i="71"/>
  <c r="BSH21" i="71"/>
  <c r="AGF21" i="71"/>
  <c r="AKH21" i="71"/>
  <c r="BLQ21" i="71"/>
  <c r="PH21" i="71"/>
  <c r="TF21" i="71"/>
  <c r="BNX21" i="71"/>
  <c r="BUK21" i="71"/>
  <c r="BJV21" i="71"/>
  <c r="XP21" i="71"/>
  <c r="FE21" i="111"/>
  <c r="BYQ21" i="71"/>
  <c r="AQQ21" i="71"/>
  <c r="BOB21" i="71"/>
  <c r="LB21" i="71"/>
  <c r="EO21" i="71"/>
  <c r="BYI21" i="71"/>
  <c r="AWV21" i="71"/>
  <c r="HH21" i="111"/>
  <c r="GR21" i="71"/>
  <c r="KX21" i="71"/>
  <c r="CAL21" i="71"/>
  <c r="AZC21" i="71"/>
  <c r="BWN21" i="71"/>
  <c r="AIA21" i="71"/>
  <c r="KT21" i="71"/>
  <c r="AIE21" i="71"/>
  <c r="RK21" i="71"/>
  <c r="TJ21" i="71"/>
  <c r="AQ21" i="111"/>
  <c r="AOJ21" i="71"/>
  <c r="AEC21" i="71"/>
  <c r="NA21" i="71"/>
  <c r="AVA21" i="71"/>
  <c r="AQU21" i="71"/>
  <c r="AZG21" i="71"/>
  <c r="RC21" i="71"/>
  <c r="EW21" i="111"/>
  <c r="AKL21" i="71"/>
  <c r="CH21" i="71"/>
  <c r="ZS21" i="71"/>
  <c r="FA21" i="111"/>
  <c r="AON21" i="71"/>
  <c r="CT21" i="111"/>
  <c r="BLU21" i="71"/>
  <c r="AUS21" i="71"/>
  <c r="BBF21" i="71"/>
  <c r="BDM21" i="71"/>
  <c r="ASX21" i="71"/>
  <c r="AKD21" i="71"/>
  <c r="OZ21" i="71"/>
  <c r="ABR21" i="71"/>
  <c r="IU21" i="71"/>
  <c r="CP21" i="71"/>
  <c r="AMO21" i="71"/>
  <c r="VQ21" i="71"/>
  <c r="GV21" i="71"/>
  <c r="BRZ21" i="71"/>
  <c r="BNT21" i="71"/>
  <c r="VI21" i="71"/>
  <c r="BUG21" i="71"/>
  <c r="BDE21" i="71"/>
  <c r="BJR21" i="71"/>
  <c r="ZO21" i="71"/>
  <c r="CX21" i="111"/>
  <c r="HL21" i="111"/>
  <c r="GN21" i="71"/>
  <c r="BHS21" i="71"/>
  <c r="AXD21" i="71"/>
  <c r="BDI21" i="71"/>
  <c r="CAT21" i="71"/>
  <c r="AST21" i="71"/>
  <c r="RG21" i="71"/>
  <c r="PD21" i="71"/>
  <c r="ZW21" i="71"/>
  <c r="CCO21" i="71"/>
  <c r="IY21" i="71"/>
  <c r="ADY21" i="71"/>
  <c r="MW21" i="71"/>
  <c r="CCW21" i="71"/>
  <c r="BQA21" i="71"/>
  <c r="AYY21" i="71"/>
  <c r="BFL21" i="71"/>
  <c r="ADU21" i="71"/>
  <c r="TN21" i="71"/>
  <c r="ES21" i="71"/>
  <c r="AGB21" i="71"/>
  <c r="AMK21" i="71"/>
  <c r="CCS21" i="71"/>
  <c r="BBB21" i="71"/>
  <c r="AMG21" i="71"/>
  <c r="VM21" i="71"/>
  <c r="NE21" i="71"/>
  <c r="BWF21" i="71"/>
  <c r="CER22" i="71"/>
  <c r="XL21" i="71"/>
  <c r="EK21" i="71"/>
  <c r="AM21" i="111"/>
  <c r="ABZ21" i="71"/>
  <c r="HD21" i="111"/>
  <c r="BPW21" i="71"/>
  <c r="BWJ21" i="71"/>
  <c r="IQ21" i="71"/>
  <c r="AOR21" i="71"/>
  <c r="AFX21" i="71"/>
  <c r="BLY21" i="71"/>
  <c r="BBJ21" i="71"/>
  <c r="BHO21" i="71"/>
  <c r="AQM21" i="71"/>
  <c r="AWZ21" i="71"/>
  <c r="BUC21" i="71"/>
  <c r="CAP21" i="71"/>
  <c r="ASP21" i="71"/>
  <c r="XI21" i="111"/>
  <c r="QJ21" i="111"/>
  <c r="AIN21" i="111"/>
  <c r="ARP21" i="111"/>
  <c r="NY21" i="111"/>
  <c r="SM21" i="111"/>
  <c r="ZL21" i="111"/>
  <c r="ANF21" i="111"/>
  <c r="AKQ21" i="111"/>
  <c r="QN21" i="111"/>
  <c r="AKY21" i="111"/>
  <c r="API21" i="111"/>
  <c r="BCB3" i="71"/>
  <c r="BED3" i="71"/>
  <c r="ADV21" i="111"/>
  <c r="ABS21" i="111"/>
  <c r="LV21" i="111"/>
  <c r="AMX21" i="111"/>
  <c r="AGK21" i="111"/>
  <c r="ABW21" i="111"/>
  <c r="AED21" i="111"/>
  <c r="XE21" i="111"/>
  <c r="AGC21" i="111"/>
  <c r="JK21" i="111"/>
  <c r="AIJ21" i="111"/>
  <c r="ABO21" i="111"/>
  <c r="LR21" i="111"/>
  <c r="ZH21" i="111"/>
  <c r="APE21" i="111"/>
  <c r="BLN21" i="71"/>
  <c r="BMC21" i="71" s="1"/>
  <c r="BNQ21" i="71"/>
  <c r="BOF21" i="71" s="1"/>
  <c r="ASG22" i="71"/>
  <c r="ARU22" i="71"/>
  <c r="ASD22" i="71"/>
  <c r="ARR22" i="71"/>
  <c r="ASA22" i="71"/>
  <c r="ASJ22" i="71"/>
  <c r="ARX22" i="71"/>
  <c r="BJE22" i="71"/>
  <c r="BIS22" i="71"/>
  <c r="BJB22" i="71"/>
  <c r="BIP22" i="71"/>
  <c r="BIY22" i="71"/>
  <c r="BJH22" i="71"/>
  <c r="BIV22" i="71"/>
  <c r="CAC22" i="71"/>
  <c r="BZQ22" i="71"/>
  <c r="BZZ22" i="71"/>
  <c r="BZN22" i="71"/>
  <c r="BZW22" i="71"/>
  <c r="CAF22" i="71"/>
  <c r="BZT22" i="71"/>
  <c r="BCP22" i="71"/>
  <c r="BCY22" i="71"/>
  <c r="BCM22" i="71"/>
  <c r="BCV22" i="71"/>
  <c r="BCJ22" i="71"/>
  <c r="BCS22" i="71"/>
  <c r="BCG22" i="71"/>
  <c r="BTN22" i="71"/>
  <c r="BTW22" i="71"/>
  <c r="BTK22" i="71"/>
  <c r="BTT22" i="71"/>
  <c r="BTH22" i="71"/>
  <c r="BTQ22" i="71"/>
  <c r="BTE22" i="71"/>
  <c r="BDB21" i="71"/>
  <c r="BDQ21" i="71" s="1"/>
  <c r="BPT21" i="71"/>
  <c r="BQI21" i="71" s="1"/>
  <c r="CCL21" i="71"/>
  <c r="CDA21" i="71" s="1"/>
  <c r="BAY21" i="71"/>
  <c r="BBN21" i="71" s="1"/>
  <c r="AQJ21" i="71"/>
  <c r="AQY21" i="71" s="1"/>
  <c r="AWM22" i="71"/>
  <c r="AWA22" i="71"/>
  <c r="AWJ22" i="71"/>
  <c r="AVX22" i="71"/>
  <c r="AWG22" i="71"/>
  <c r="AWP22" i="71"/>
  <c r="AWD22" i="71"/>
  <c r="BNK22" i="71"/>
  <c r="BMY22" i="71"/>
  <c r="BNH22" i="71"/>
  <c r="BMV22" i="71"/>
  <c r="BNE22" i="71"/>
  <c r="BNN22" i="71"/>
  <c r="BNB22" i="71"/>
  <c r="APX22" i="71"/>
  <c r="AQG22" i="71"/>
  <c r="APU22" i="71"/>
  <c r="AQD22" i="71"/>
  <c r="APR22" i="71"/>
  <c r="AQA22" i="71"/>
  <c r="APO22" i="71"/>
  <c r="BGV22" i="71"/>
  <c r="BHE22" i="71"/>
  <c r="BGS22" i="71"/>
  <c r="BHB22" i="71"/>
  <c r="BGP22" i="71"/>
  <c r="BGY22" i="71"/>
  <c r="BGM22" i="71"/>
  <c r="BXT22" i="71"/>
  <c r="BYC22" i="71"/>
  <c r="BXQ22" i="71"/>
  <c r="BXZ22" i="71"/>
  <c r="BXN22" i="71"/>
  <c r="BXW22" i="71"/>
  <c r="BXK22" i="71"/>
  <c r="BTZ21" i="71"/>
  <c r="BUO21" i="71" s="1"/>
  <c r="ASM21" i="71"/>
  <c r="ATB21" i="71" s="1"/>
  <c r="BFE21" i="71"/>
  <c r="BFT21" i="71" s="1"/>
  <c r="CBK24" i="71"/>
  <c r="BXE24" i="71"/>
  <c r="BSY24" i="71"/>
  <c r="BOS24" i="71"/>
  <c r="BKM24" i="71"/>
  <c r="BGG24" i="71"/>
  <c r="BCA24" i="71"/>
  <c r="AXU24" i="71"/>
  <c r="ATO24" i="71"/>
  <c r="API24" i="71"/>
  <c r="BZH24" i="71"/>
  <c r="BVB24" i="71"/>
  <c r="BQV24" i="71"/>
  <c r="BMP24" i="71"/>
  <c r="BIJ24" i="71"/>
  <c r="BED24" i="71"/>
  <c r="AZX24" i="71"/>
  <c r="AVR24" i="71"/>
  <c r="ARL24" i="71"/>
  <c r="BRW21" i="71"/>
  <c r="BSL21" i="71" s="1"/>
  <c r="BHH21" i="71"/>
  <c r="BHW21" i="71" s="1"/>
  <c r="BAS22" i="71"/>
  <c r="BAG22" i="71"/>
  <c r="BAP22" i="71"/>
  <c r="BAD22" i="71"/>
  <c r="BAM22" i="71"/>
  <c r="BAV22" i="71"/>
  <c r="BAJ22" i="71"/>
  <c r="BRQ22" i="71"/>
  <c r="BRE22" i="71"/>
  <c r="BRN22" i="71"/>
  <c r="BRB22" i="71"/>
  <c r="BRK22" i="71"/>
  <c r="BRT22" i="71"/>
  <c r="BRH22" i="71"/>
  <c r="AUD22" i="71"/>
  <c r="AUM22" i="71"/>
  <c r="AUA22" i="71"/>
  <c r="AUJ22" i="71"/>
  <c r="ATX22" i="71"/>
  <c r="AUG22" i="71"/>
  <c r="ATU22" i="71"/>
  <c r="BLB22" i="71"/>
  <c r="BLK22" i="71"/>
  <c r="BKY22" i="71"/>
  <c r="BLH22" i="71"/>
  <c r="BKV22" i="71"/>
  <c r="BLE22" i="71"/>
  <c r="BKS22" i="71"/>
  <c r="CBZ22" i="71"/>
  <c r="CCI22" i="71"/>
  <c r="CBW22" i="71"/>
  <c r="CCF22" i="71"/>
  <c r="CBT22" i="71"/>
  <c r="CCC22" i="71"/>
  <c r="CBQ22" i="71"/>
  <c r="BJK21" i="71"/>
  <c r="BJZ21" i="71" s="1"/>
  <c r="BWC21" i="71"/>
  <c r="BWR21" i="71" s="1"/>
  <c r="BZI23" i="71"/>
  <c r="BVC23" i="71"/>
  <c r="BQW23" i="71"/>
  <c r="BMQ23" i="71"/>
  <c r="BIK23" i="71"/>
  <c r="BEE23" i="71"/>
  <c r="AZY23" i="71"/>
  <c r="AVS23" i="71"/>
  <c r="ARM23" i="71"/>
  <c r="CBL23" i="71"/>
  <c r="BXF23" i="71"/>
  <c r="BSZ23" i="71"/>
  <c r="BOT23" i="71"/>
  <c r="BKN23" i="71"/>
  <c r="BGH23" i="71"/>
  <c r="BCB23" i="71"/>
  <c r="AXV23" i="71"/>
  <c r="ATP23" i="71"/>
  <c r="APJ23" i="71"/>
  <c r="AUP21" i="71"/>
  <c r="AVE21" i="71" s="1"/>
  <c r="BYF21" i="71"/>
  <c r="BYU21" i="71" s="1"/>
  <c r="AWS21" i="71"/>
  <c r="AXH21" i="71" s="1"/>
  <c r="BEY22" i="71"/>
  <c r="BEM22" i="71"/>
  <c r="BEV22" i="71"/>
  <c r="BEJ22" i="71"/>
  <c r="BES22" i="71"/>
  <c r="BFB22" i="71"/>
  <c r="BEP22" i="71"/>
  <c r="BVW22" i="71"/>
  <c r="BVK22" i="71"/>
  <c r="BVT22" i="71"/>
  <c r="BVH22" i="71"/>
  <c r="BVQ22" i="71"/>
  <c r="BVZ22" i="71"/>
  <c r="BVN22" i="71"/>
  <c r="AYJ22" i="71"/>
  <c r="AYS22" i="71"/>
  <c r="AYG22" i="71"/>
  <c r="AYP22" i="71"/>
  <c r="AYD22" i="71"/>
  <c r="AYM22" i="71"/>
  <c r="AYA22" i="71"/>
  <c r="BPH22" i="71"/>
  <c r="BPQ22" i="71"/>
  <c r="BPE22" i="71"/>
  <c r="BPN22" i="71"/>
  <c r="BPB22" i="71"/>
  <c r="BPK22" i="71"/>
  <c r="BOY22" i="71"/>
  <c r="CAI21" i="71"/>
  <c r="CAX21" i="71" s="1"/>
  <c r="AYV21" i="71"/>
  <c r="AZK21" i="71" s="1"/>
  <c r="PQ22" i="111"/>
  <c r="QC22" i="111" s="1"/>
  <c r="QR22" i="111" s="1"/>
  <c r="PW22" i="111"/>
  <c r="PT22" i="111"/>
  <c r="PK22" i="111"/>
  <c r="PH22" i="111"/>
  <c r="PN22" i="111"/>
  <c r="PZ22" i="111"/>
  <c r="YS22" i="111"/>
  <c r="ZE22" i="111" s="1"/>
  <c r="ZT22" i="111" s="1"/>
  <c r="YJ22" i="111"/>
  <c r="YY22" i="111"/>
  <c r="ZL22" i="111" s="1"/>
  <c r="YV22" i="111"/>
  <c r="YM22" i="111"/>
  <c r="YP22" i="111"/>
  <c r="ZB22" i="111"/>
  <c r="AMI22" i="111"/>
  <c r="AMU22" i="111" s="1"/>
  <c r="ANJ22" i="111" s="1"/>
  <c r="AMC22" i="111"/>
  <c r="ALZ22" i="111"/>
  <c r="AMO22" i="111"/>
  <c r="AML22" i="111"/>
  <c r="AMF22" i="111"/>
  <c r="AMR22" i="111"/>
  <c r="ANW24" i="111"/>
  <c r="AJI24" i="111"/>
  <c r="ALP24" i="111"/>
  <c r="AEU24" i="111"/>
  <c r="AAG24" i="111"/>
  <c r="AHB24" i="111"/>
  <c r="AQD24" i="111"/>
  <c r="XZ24" i="111"/>
  <c r="ACN24" i="111"/>
  <c r="TL24" i="111"/>
  <c r="RE24" i="111"/>
  <c r="VS24" i="111"/>
  <c r="MQ24" i="111"/>
  <c r="KJ24" i="111"/>
  <c r="OX24" i="111"/>
  <c r="LC22" i="111"/>
  <c r="LO22" i="111" s="1"/>
  <c r="MD22" i="111" s="1"/>
  <c r="LL22" i="111"/>
  <c r="KW22" i="111"/>
  <c r="LF22" i="111"/>
  <c r="KZ22" i="111"/>
  <c r="KT22" i="111"/>
  <c r="LI22" i="111"/>
  <c r="LV22" i="111" s="1"/>
  <c r="UH22" i="111"/>
  <c r="UK22" i="111"/>
  <c r="TY22" i="111"/>
  <c r="UB22" i="111"/>
  <c r="UE22" i="111"/>
  <c r="UQ22" i="111" s="1"/>
  <c r="VF22" i="111" s="1"/>
  <c r="TV22" i="111"/>
  <c r="UN22" i="111"/>
  <c r="AFQ22" i="111"/>
  <c r="AFT22" i="111"/>
  <c r="AFH22" i="111"/>
  <c r="AFK22" i="111"/>
  <c r="AFW22" i="111"/>
  <c r="AGK22" i="111" s="1"/>
  <c r="AFN22" i="111"/>
  <c r="AFZ22" i="111" s="1"/>
  <c r="AGO22" i="111" s="1"/>
  <c r="AFE22" i="111"/>
  <c r="AKE22" i="111"/>
  <c r="AKK22" i="111"/>
  <c r="AKH22" i="111"/>
  <c r="AJY22" i="111"/>
  <c r="AJV22" i="111"/>
  <c r="AKB22" i="111"/>
  <c r="AKN22" i="111" s="1"/>
  <c r="ALC22" i="111" s="1"/>
  <c r="AJS22" i="111"/>
  <c r="AQE23" i="111"/>
  <c r="ANX23" i="111"/>
  <c r="ALQ23" i="111"/>
  <c r="AJJ23" i="111"/>
  <c r="ACO23" i="111"/>
  <c r="AEV23" i="111"/>
  <c r="AAH23" i="111"/>
  <c r="VT23" i="111"/>
  <c r="AHC23" i="111"/>
  <c r="YA23" i="111"/>
  <c r="RF23" i="111"/>
  <c r="TM23" i="111"/>
  <c r="OY23" i="111"/>
  <c r="KK23" i="111"/>
  <c r="MR23" i="111"/>
  <c r="NM22" i="111"/>
  <c r="ND22" i="111"/>
  <c r="NS22" i="111"/>
  <c r="OG22" i="111" s="1"/>
  <c r="NP22" i="111"/>
  <c r="NG22" i="111"/>
  <c r="NJ22" i="111"/>
  <c r="NV22" i="111" s="1"/>
  <c r="OK22" i="111" s="1"/>
  <c r="NA22" i="111"/>
  <c r="ADG22" i="111"/>
  <c r="ADS22" i="111" s="1"/>
  <c r="AEH22" i="111" s="1"/>
  <c r="ADJ22" i="111"/>
  <c r="ADA22" i="111"/>
  <c r="ACX22" i="111"/>
  <c r="ADM22" i="111"/>
  <c r="ADD22" i="111"/>
  <c r="ADP22" i="111"/>
  <c r="AHU22" i="111"/>
  <c r="AIG22" i="111" s="1"/>
  <c r="AIV22" i="111" s="1"/>
  <c r="AHL22" i="111"/>
  <c r="AIA22" i="111"/>
  <c r="AHX22" i="111"/>
  <c r="AHO22" i="111"/>
  <c r="AHR22" i="111"/>
  <c r="AID22" i="111"/>
  <c r="AOG22" i="111"/>
  <c r="AOY22" i="111"/>
  <c r="AOM22" i="111"/>
  <c r="AOJ22" i="111"/>
  <c r="AOV22" i="111"/>
  <c r="AOP22" i="111"/>
  <c r="APB22" i="111" s="1"/>
  <c r="APQ22" i="111" s="1"/>
  <c r="AOS22" i="111"/>
  <c r="RX22" i="111"/>
  <c r="SJ22" i="111" s="1"/>
  <c r="SY22" i="111" s="1"/>
  <c r="SA22" i="111"/>
  <c r="RO22" i="111"/>
  <c r="SD22" i="111"/>
  <c r="RR22" i="111"/>
  <c r="RU22" i="111"/>
  <c r="SG22" i="111"/>
  <c r="WO22" i="111"/>
  <c r="XA22" i="111" s="1"/>
  <c r="WI22" i="111"/>
  <c r="WU22" i="111"/>
  <c r="XI22" i="111" s="1"/>
  <c r="WR22" i="111"/>
  <c r="WF22" i="111"/>
  <c r="WC22" i="111"/>
  <c r="WL22" i="111"/>
  <c r="WX22" i="111" s="1"/>
  <c r="XM22" i="111" s="1"/>
  <c r="AAZ22" i="111"/>
  <c r="ABL22" i="111" s="1"/>
  <c r="ACA22" i="111" s="1"/>
  <c r="ABF22" i="111"/>
  <c r="ABC22" i="111"/>
  <c r="AAT22" i="111"/>
  <c r="AAQ22" i="111"/>
  <c r="ABI22" i="111"/>
  <c r="ABW22" i="111" s="1"/>
  <c r="AAW22" i="111"/>
  <c r="AQZ22" i="111"/>
  <c r="ARC22" i="111"/>
  <c r="AQT22" i="111"/>
  <c r="ARF22" i="111"/>
  <c r="AQQ22" i="111"/>
  <c r="AQN22" i="111"/>
  <c r="AQW22" i="111"/>
  <c r="ARI22" i="111" s="1"/>
  <c r="ARX22" i="111" s="1"/>
  <c r="GO22" i="111"/>
  <c r="HA22" i="111" s="1"/>
  <c r="GU22" i="111"/>
  <c r="GF22" i="111"/>
  <c r="GR22" i="111"/>
  <c r="HD22" i="111" s="1"/>
  <c r="GL22" i="111"/>
  <c r="GX22" i="111"/>
  <c r="HL22" i="111" s="1"/>
  <c r="GI22" i="111"/>
  <c r="EH21" i="71"/>
  <c r="EW21" i="71" s="1"/>
  <c r="ABO21" i="71"/>
  <c r="ACD21" i="71" s="1"/>
  <c r="AFU21" i="71"/>
  <c r="AGJ21" i="71" s="1"/>
  <c r="MK22" i="71"/>
  <c r="MB22" i="71"/>
  <c r="MQ22" i="71"/>
  <c r="MN22" i="71"/>
  <c r="ME22" i="71"/>
  <c r="MH22" i="71"/>
  <c r="LY22" i="71"/>
  <c r="IV22" i="111"/>
  <c r="JH22" i="111" s="1"/>
  <c r="JW22" i="111" s="1"/>
  <c r="JE22" i="111"/>
  <c r="JS22" i="111" s="1"/>
  <c r="IS22" i="111"/>
  <c r="JB22" i="111"/>
  <c r="IP22" i="111"/>
  <c r="IY22" i="111"/>
  <c r="IM22" i="111"/>
  <c r="ID23" i="111"/>
  <c r="ANG23" i="71"/>
  <c r="AGX23" i="71"/>
  <c r="ALD23" i="71"/>
  <c r="AJA23" i="71"/>
  <c r="AAO23" i="71"/>
  <c r="AEU23" i="71"/>
  <c r="ACR23" i="71"/>
  <c r="PZ23" i="71"/>
  <c r="YL23" i="71"/>
  <c r="UF23" i="71"/>
  <c r="HN23" i="71"/>
  <c r="WI23" i="71"/>
  <c r="SC23" i="71"/>
  <c r="JQ23" i="71"/>
  <c r="Y23" i="71"/>
  <c r="M23" i="71"/>
  <c r="LT23" i="71"/>
  <c r="FK23" i="71"/>
  <c r="V23" i="71"/>
  <c r="J23" i="71"/>
  <c r="G23" i="71"/>
  <c r="DH23" i="71"/>
  <c r="P23" i="71"/>
  <c r="AB23" i="71" s="1"/>
  <c r="NW23" i="71"/>
  <c r="S23" i="71"/>
  <c r="CJ22" i="111"/>
  <c r="BX22" i="111"/>
  <c r="CG22" i="111"/>
  <c r="BU22" i="111"/>
  <c r="CD22" i="111"/>
  <c r="BR22" i="111"/>
  <c r="CA22" i="111"/>
  <c r="CM22" i="111" s="1"/>
  <c r="AHX21" i="71"/>
  <c r="AIM21" i="71" s="1"/>
  <c r="IN21" i="71"/>
  <c r="JC21" i="71" s="1"/>
  <c r="TC21" i="71"/>
  <c r="TR21" i="71" s="1"/>
  <c r="AKA21" i="71"/>
  <c r="AKP21" i="71" s="1"/>
  <c r="OW21" i="71"/>
  <c r="PL21" i="71" s="1"/>
  <c r="ZL21" i="71"/>
  <c r="AAA21" i="71" s="1"/>
  <c r="WZ22" i="71"/>
  <c r="XC22" i="71"/>
  <c r="WQ22" i="71"/>
  <c r="WT22" i="71"/>
  <c r="WW22" i="71"/>
  <c r="WN22" i="71"/>
  <c r="XF22" i="71"/>
  <c r="OE22" i="71"/>
  <c r="OT22" i="71"/>
  <c r="OK22" i="71"/>
  <c r="OH22" i="71"/>
  <c r="OB22" i="71"/>
  <c r="OQ22" i="71"/>
  <c r="ON22" i="71"/>
  <c r="AJO22" i="71"/>
  <c r="AJL22" i="71"/>
  <c r="AJX22" i="71"/>
  <c r="AJI22" i="71"/>
  <c r="AJU22" i="71"/>
  <c r="AJR22" i="71"/>
  <c r="AJF22" i="71"/>
  <c r="IC24" i="111"/>
  <c r="ANF24" i="71"/>
  <c r="ALC24" i="71"/>
  <c r="AIZ24" i="71"/>
  <c r="AGW24" i="71"/>
  <c r="ACQ24" i="71"/>
  <c r="AET24" i="71"/>
  <c r="YK24" i="71"/>
  <c r="UE24" i="71"/>
  <c r="SB24" i="71"/>
  <c r="HM24" i="71"/>
  <c r="WH24" i="71"/>
  <c r="PY24" i="71"/>
  <c r="NV24" i="71"/>
  <c r="AAN24" i="71"/>
  <c r="LS24" i="71"/>
  <c r="JP24" i="71"/>
  <c r="DG24" i="71"/>
  <c r="FJ24" i="71"/>
  <c r="KQ21" i="71"/>
  <c r="LF21" i="71" s="1"/>
  <c r="VF21" i="71"/>
  <c r="VU21" i="71" s="1"/>
  <c r="BV22" i="71"/>
  <c r="CH22" i="71" s="1"/>
  <c r="BJ22" i="71"/>
  <c r="BS22" i="71"/>
  <c r="CE22" i="71" s="1"/>
  <c r="CT22" i="71" s="1"/>
  <c r="CB22" i="71"/>
  <c r="CP22" i="71" s="1"/>
  <c r="BY22" i="71"/>
  <c r="BM22" i="71"/>
  <c r="BP22" i="71"/>
  <c r="CT21" i="71"/>
  <c r="T22" i="111"/>
  <c r="AF22" i="111" s="1"/>
  <c r="AC22" i="111"/>
  <c r="Q22" i="111"/>
  <c r="Z22" i="111"/>
  <c r="N22" i="111"/>
  <c r="K22" i="111"/>
  <c r="W22" i="111"/>
  <c r="QZ21" i="71"/>
  <c r="RO21" i="71" s="1"/>
  <c r="AOG21" i="71"/>
  <c r="AOV21" i="71" s="1"/>
  <c r="FV22" i="71"/>
  <c r="FP22" i="71"/>
  <c r="FY22" i="71"/>
  <c r="FS22" i="71"/>
  <c r="GE22" i="71"/>
  <c r="GH22" i="71"/>
  <c r="GB22" i="71"/>
  <c r="UN22" i="71"/>
  <c r="UZ22" i="71"/>
  <c r="VC22" i="71"/>
  <c r="UW22" i="71"/>
  <c r="UQ22" i="71"/>
  <c r="UK22" i="71"/>
  <c r="UT22" i="71"/>
  <c r="AHO22" i="71"/>
  <c r="AHR22" i="71"/>
  <c r="AHI22" i="71"/>
  <c r="AHU22" i="71"/>
  <c r="AHF22" i="71"/>
  <c r="AHL22" i="71"/>
  <c r="AHC22" i="71"/>
  <c r="ABF22" i="71"/>
  <c r="AAZ22" i="71"/>
  <c r="AAW22" i="71"/>
  <c r="ABL22" i="71"/>
  <c r="ABI22" i="71"/>
  <c r="ABC22" i="71"/>
  <c r="AAT22" i="71"/>
  <c r="ALR22" i="71"/>
  <c r="AMA22" i="71"/>
  <c r="ALL22" i="71"/>
  <c r="ALX22" i="71"/>
  <c r="ALI22" i="71"/>
  <c r="ALU22" i="71"/>
  <c r="ALO22" i="71"/>
  <c r="AMD21" i="71"/>
  <c r="AMS21" i="71" s="1"/>
  <c r="KE22" i="71"/>
  <c r="KB22" i="71"/>
  <c r="KN22" i="71"/>
  <c r="JY22" i="71"/>
  <c r="KK22" i="71"/>
  <c r="JV22" i="71"/>
  <c r="KH22" i="71"/>
  <c r="SQ22" i="71"/>
  <c r="SZ22" i="71"/>
  <c r="SK22" i="71"/>
  <c r="SW22" i="71"/>
  <c r="SH22" i="71"/>
  <c r="ST22" i="71"/>
  <c r="SN22" i="71"/>
  <c r="ADI22" i="71"/>
  <c r="ADO22" i="71"/>
  <c r="ADL22" i="71"/>
  <c r="ADC22" i="71"/>
  <c r="ACZ22" i="71"/>
  <c r="ADF22" i="71"/>
  <c r="ACW22" i="71"/>
  <c r="ADR21" i="71"/>
  <c r="AEG21" i="71" s="1"/>
  <c r="EK22" i="111"/>
  <c r="DY22" i="111"/>
  <c r="EH22" i="111"/>
  <c r="ET22" i="111" s="1"/>
  <c r="EQ22" i="111"/>
  <c r="EE22" i="111"/>
  <c r="EN22" i="111"/>
  <c r="EB22" i="111"/>
  <c r="XI21" i="71"/>
  <c r="XX21" i="71" s="1"/>
  <c r="YQ22" i="71"/>
  <c r="YW22" i="71"/>
  <c r="YT22" i="71"/>
  <c r="YZ22" i="71"/>
  <c r="ZF22" i="71"/>
  <c r="ZI22" i="71"/>
  <c r="ZC22" i="71"/>
  <c r="DM22" i="71"/>
  <c r="EE22" i="71"/>
  <c r="DS22" i="71"/>
  <c r="DV22" i="71"/>
  <c r="DP22" i="71"/>
  <c r="DY22" i="71"/>
  <c r="EB22" i="71"/>
  <c r="QQ22" i="71"/>
  <c r="QK22" i="71"/>
  <c r="QH22" i="71"/>
  <c r="QW22" i="71"/>
  <c r="QT22" i="71"/>
  <c r="QN22" i="71"/>
  <c r="QE22" i="71"/>
  <c r="IB22" i="71"/>
  <c r="IH22" i="71"/>
  <c r="HS22" i="71"/>
  <c r="IE22" i="71"/>
  <c r="HV22" i="71"/>
  <c r="IK22" i="71"/>
  <c r="HY22" i="71"/>
  <c r="AFI22" i="71"/>
  <c r="AFO22" i="71"/>
  <c r="AEZ22" i="71"/>
  <c r="AFL22" i="71"/>
  <c r="AFF22" i="71"/>
  <c r="AFR22" i="71"/>
  <c r="AFC22" i="71"/>
  <c r="ANX22" i="71"/>
  <c r="AOA22" i="71"/>
  <c r="ANR22" i="71"/>
  <c r="ANO22" i="71"/>
  <c r="AOD22" i="71"/>
  <c r="ANU22" i="71"/>
  <c r="ANL22" i="71"/>
  <c r="MT21" i="71"/>
  <c r="NI21" i="71" s="1"/>
  <c r="GK21" i="71"/>
  <c r="GZ21" i="71" s="1"/>
  <c r="AI22" i="71"/>
  <c r="AE22" i="71"/>
  <c r="AM22" i="71"/>
  <c r="FI21" i="111"/>
  <c r="HP21" i="111"/>
  <c r="AU21" i="111"/>
  <c r="DO24" i="111"/>
  <c r="A24" i="111"/>
  <c r="BH24" i="111"/>
  <c r="FV24" i="111"/>
  <c r="FW23" i="111"/>
  <c r="DP23" i="111"/>
  <c r="B23" i="111"/>
  <c r="BI23" i="111"/>
  <c r="DB21" i="111"/>
  <c r="AQ22" i="71"/>
  <c r="BD24" i="71"/>
  <c r="BE23" i="71"/>
  <c r="B24" i="71"/>
  <c r="A25" i="71"/>
  <c r="AX87" i="53"/>
  <c r="X96" i="53"/>
  <c r="AX48" i="53"/>
  <c r="AK87" i="53"/>
  <c r="AX92" i="53"/>
  <c r="X94" i="53"/>
  <c r="AK73" i="53"/>
  <c r="AX46" i="53"/>
  <c r="AK79" i="53"/>
  <c r="AX80" i="53"/>
  <c r="AX93" i="53"/>
  <c r="AK96" i="53"/>
  <c r="X85" i="53"/>
  <c r="X46" i="53"/>
  <c r="AK41" i="53"/>
  <c r="X48" i="53"/>
  <c r="AX47" i="53"/>
  <c r="AK54" i="53"/>
  <c r="AK62" i="53"/>
  <c r="X86" i="53"/>
  <c r="AX29" i="53"/>
  <c r="X64" i="53"/>
  <c r="AX54" i="53"/>
  <c r="AK56" i="53"/>
  <c r="AX62" i="53"/>
  <c r="X89" i="53"/>
  <c r="AX86" i="53"/>
  <c r="X93" i="53"/>
  <c r="AK92" i="53"/>
  <c r="X80" i="53"/>
  <c r="AK80" i="53"/>
  <c r="AX78" i="53"/>
  <c r="AK78" i="53"/>
  <c r="AX77" i="53"/>
  <c r="AX69" i="53"/>
  <c r="AK76" i="53"/>
  <c r="V79" i="53" s="1"/>
  <c r="Q79" i="53" s="1"/>
  <c r="AK64" i="53"/>
  <c r="X63" i="53"/>
  <c r="AK55" i="53"/>
  <c r="X55" i="53"/>
  <c r="X62" i="53"/>
  <c r="AX55" i="53"/>
  <c r="AX61" i="53"/>
  <c r="X54" i="53"/>
  <c r="X61" i="53"/>
  <c r="AK48" i="53"/>
  <c r="X39" i="53"/>
  <c r="AK39" i="53"/>
  <c r="AK45" i="53"/>
  <c r="X30" i="53"/>
  <c r="AX23" i="53"/>
  <c r="X23" i="53"/>
  <c r="AK23" i="53"/>
  <c r="AX22" i="53"/>
  <c r="X29" i="53"/>
  <c r="W10" i="16"/>
  <c r="X10" i="16" s="1"/>
  <c r="Y10" i="16" s="1"/>
  <c r="Q8" i="16" s="1"/>
  <c r="S18" i="16" s="1"/>
  <c r="Q18" i="16" s="1"/>
  <c r="W9" i="16"/>
  <c r="X9" i="16" s="1"/>
  <c r="Y9" i="16" s="1"/>
  <c r="Q7" i="16" s="1"/>
  <c r="S17" i="16" s="1"/>
  <c r="Q17" i="16" s="1"/>
  <c r="AK93" i="53"/>
  <c r="AX95" i="53"/>
  <c r="X88" i="53"/>
  <c r="AX85" i="53"/>
  <c r="AX73" i="53"/>
  <c r="X72" i="53"/>
  <c r="AX72" i="53"/>
  <c r="X78" i="53"/>
  <c r="AX71" i="53"/>
  <c r="X71" i="53"/>
  <c r="AK77" i="53"/>
  <c r="X76" i="53"/>
  <c r="AK69" i="53"/>
  <c r="AX57" i="53"/>
  <c r="X57" i="53"/>
  <c r="AK57" i="53"/>
  <c r="AK63" i="53"/>
  <c r="AX56" i="53"/>
  <c r="X56" i="53"/>
  <c r="X53" i="53"/>
  <c r="AX53" i="53"/>
  <c r="AX41" i="53"/>
  <c r="X41" i="53"/>
  <c r="X47" i="53"/>
  <c r="AX40" i="53"/>
  <c r="AK40" i="53"/>
  <c r="AK46" i="53"/>
  <c r="AX39" i="53"/>
  <c r="AK38" i="53"/>
  <c r="AX38" i="53"/>
  <c r="AK32" i="53"/>
  <c r="AK25" i="53"/>
  <c r="X25" i="53"/>
  <c r="AX24" i="53"/>
  <c r="AK30" i="53"/>
  <c r="AX30" i="53"/>
  <c r="X22" i="53"/>
  <c r="AK29" i="53"/>
  <c r="AK21" i="53"/>
  <c r="AX28" i="53"/>
  <c r="AK28" i="53"/>
  <c r="X21" i="53"/>
  <c r="AK88" i="53"/>
  <c r="AX88" i="53"/>
  <c r="AX79" i="53"/>
  <c r="X79" i="53"/>
  <c r="AK72" i="53"/>
  <c r="AK60" i="53"/>
  <c r="AK53" i="53"/>
  <c r="X60" i="53"/>
  <c r="X37" i="53"/>
  <c r="AX37" i="53"/>
  <c r="X44" i="53"/>
  <c r="AX44" i="53"/>
  <c r="AK44" i="53"/>
  <c r="AX32" i="53"/>
  <c r="X24" i="53"/>
  <c r="AX25" i="53"/>
  <c r="AX31" i="53"/>
  <c r="X31" i="53"/>
  <c r="AK22" i="53"/>
  <c r="AX21" i="53"/>
  <c r="X40" i="53"/>
  <c r="X28" i="53"/>
  <c r="AK24" i="53"/>
  <c r="X32" i="53"/>
  <c r="AK47" i="53"/>
  <c r="V47" i="53" s="1"/>
  <c r="AK37" i="53"/>
  <c r="X45" i="53"/>
  <c r="AX45" i="53"/>
  <c r="X69" i="53"/>
  <c r="AK70" i="53"/>
  <c r="X38" i="53"/>
  <c r="AK61" i="53"/>
  <c r="AX60" i="53"/>
  <c r="AX76" i="53"/>
  <c r="AK31" i="53"/>
  <c r="AX70" i="53"/>
  <c r="X70" i="53"/>
  <c r="X77" i="53"/>
  <c r="X73" i="53"/>
  <c r="AX63" i="53"/>
  <c r="AK89" i="53"/>
  <c r="AX64" i="53"/>
  <c r="AK71" i="53"/>
  <c r="AK86" i="53"/>
  <c r="AK95" i="53"/>
  <c r="X87" i="53"/>
  <c r="AX96" i="53"/>
  <c r="W11" i="16"/>
  <c r="X11" i="16" s="1"/>
  <c r="Y11" i="16" s="1"/>
  <c r="Q9" i="16" s="1"/>
  <c r="S19" i="16" s="1"/>
  <c r="Q19" i="16" s="1"/>
  <c r="X92" i="53"/>
  <c r="AX89" i="53"/>
  <c r="X95" i="53"/>
  <c r="AK85" i="53"/>
  <c r="AX94" i="53"/>
  <c r="DHP23" i="71" l="1"/>
  <c r="DUQ23" i="71"/>
  <c r="DVD23" i="71" s="1"/>
  <c r="DUH23" i="71"/>
  <c r="DIB23" i="71"/>
  <c r="DIP23" i="71" s="1"/>
  <c r="BCC23" i="111"/>
  <c r="BCO23" i="111"/>
  <c r="BDC23" i="111" s="1"/>
  <c r="BCL23" i="111"/>
  <c r="BCY23" i="111" s="1"/>
  <c r="BCI23" i="111"/>
  <c r="BCU23" i="111" s="1"/>
  <c r="BBW23" i="111"/>
  <c r="BBZ23" i="111"/>
  <c r="BCF23" i="111"/>
  <c r="BCR23" i="111" s="1"/>
  <c r="BDG23" i="111" s="1"/>
  <c r="AXX23" i="111"/>
  <c r="AYK23" i="111" s="1"/>
  <c r="AXL23" i="111"/>
  <c r="AXO23" i="111"/>
  <c r="AYA23" i="111"/>
  <c r="AYO23" i="111" s="1"/>
  <c r="AXR23" i="111"/>
  <c r="AYD23" i="111" s="1"/>
  <c r="AYS23" i="111" s="1"/>
  <c r="AXI23" i="111"/>
  <c r="AXU23" i="111"/>
  <c r="AYG23" i="111" s="1"/>
  <c r="AVT23" i="111"/>
  <c r="AWH23" i="111" s="1"/>
  <c r="AVB23" i="111"/>
  <c r="AVQ23" i="111"/>
  <c r="AWD23" i="111" s="1"/>
  <c r="AVK23" i="111"/>
  <c r="AVW23" i="111" s="1"/>
  <c r="AWL23" i="111" s="1"/>
  <c r="AVE23" i="111"/>
  <c r="AVN23" i="111"/>
  <c r="AVZ23" i="111" s="1"/>
  <c r="AVH23" i="111"/>
  <c r="ATG23" i="111"/>
  <c r="ATS23" i="111" s="1"/>
  <c r="ASX23" i="111"/>
  <c r="ATD23" i="111"/>
  <c r="ATP23" i="111" s="1"/>
  <c r="AUE23" i="111" s="1"/>
  <c r="ATA23" i="111"/>
  <c r="ASU23" i="111"/>
  <c r="ATM23" i="111"/>
  <c r="AUA23" i="111" s="1"/>
  <c r="ATJ23" i="111"/>
  <c r="ATW23" i="111" s="1"/>
  <c r="BEG23" i="111"/>
  <c r="BEJ23" i="111"/>
  <c r="BEV23" i="111"/>
  <c r="BFJ23" i="111" s="1"/>
  <c r="BED23" i="111"/>
  <c r="BEM23" i="111"/>
  <c r="BEY23" i="111" s="1"/>
  <c r="BFN23" i="111" s="1"/>
  <c r="BES23" i="111"/>
  <c r="BFF23" i="111" s="1"/>
  <c r="BEP23" i="111"/>
  <c r="BFB23" i="111" s="1"/>
  <c r="DTW24" i="71"/>
  <c r="AWZ24" i="111"/>
  <c r="BGB24" i="111"/>
  <c r="BMW24" i="111"/>
  <c r="BBN24" i="111"/>
  <c r="AZG24" i="111"/>
  <c r="BII24" i="111"/>
  <c r="BKP24" i="111"/>
  <c r="BDU24" i="111"/>
  <c r="ASL24" i="111"/>
  <c r="AUS24" i="111"/>
  <c r="DUB23" i="71"/>
  <c r="BIX23" i="111"/>
  <c r="BJG23" i="111"/>
  <c r="BJT23" i="111" s="1"/>
  <c r="BIR23" i="111"/>
  <c r="BJA23" i="111"/>
  <c r="BJM23" i="111" s="1"/>
  <c r="BKB23" i="111" s="1"/>
  <c r="BIU23" i="111"/>
  <c r="BJJ23" i="111"/>
  <c r="BJX23" i="111" s="1"/>
  <c r="BJD23" i="111"/>
  <c r="BJP23" i="111" s="1"/>
  <c r="BGQ23" i="111"/>
  <c r="BGT23" i="111"/>
  <c r="BHF23" i="111" s="1"/>
  <c r="BHU23" i="111" s="1"/>
  <c r="BHC23" i="111"/>
  <c r="BHQ23" i="111" s="1"/>
  <c r="BGN23" i="111"/>
  <c r="BGK23" i="111"/>
  <c r="BGZ23" i="111"/>
  <c r="BHM23" i="111" s="1"/>
  <c r="BGW23" i="111"/>
  <c r="BHI23" i="111" s="1"/>
  <c r="DTV25" i="71"/>
  <c r="AWY25" i="111"/>
  <c r="BGA25" i="111"/>
  <c r="BBM25" i="111"/>
  <c r="AZF25" i="111"/>
  <c r="BIH25" i="111"/>
  <c r="BKO25" i="111"/>
  <c r="BDT25" i="111"/>
  <c r="BMV25" i="111"/>
  <c r="ASK25" i="111"/>
  <c r="AUR25" i="111"/>
  <c r="DUN23" i="71"/>
  <c r="DUZ23" i="71" s="1"/>
  <c r="BNL23" i="111"/>
  <c r="BNX23" i="111"/>
  <c r="BOL23" i="111" s="1"/>
  <c r="BNU23" i="111"/>
  <c r="BOH23" i="111" s="1"/>
  <c r="BNR23" i="111"/>
  <c r="BOD23" i="111" s="1"/>
  <c r="BNI23" i="111"/>
  <c r="BNO23" i="111"/>
  <c r="BOA23" i="111" s="1"/>
  <c r="BOP23" i="111" s="1"/>
  <c r="BNF23" i="111"/>
  <c r="BKY23" i="111"/>
  <c r="BLE23" i="111"/>
  <c r="BLB23" i="111"/>
  <c r="BLK23" i="111"/>
  <c r="BLW23" i="111" s="1"/>
  <c r="BLH23" i="111"/>
  <c r="BLT23" i="111" s="1"/>
  <c r="BMI23" i="111" s="1"/>
  <c r="BLQ23" i="111"/>
  <c r="BME23" i="111" s="1"/>
  <c r="BLN23" i="111"/>
  <c r="BMA23" i="111" s="1"/>
  <c r="DHS23" i="71"/>
  <c r="DIE23" i="71" s="1"/>
  <c r="DIT23" i="71" s="1"/>
  <c r="AZS23" i="111"/>
  <c r="AZV23" i="111"/>
  <c r="AZY23" i="111"/>
  <c r="BAK23" i="111" s="1"/>
  <c r="BAZ23" i="111" s="1"/>
  <c r="BAB23" i="111"/>
  <c r="BAN23" i="111" s="1"/>
  <c r="AZP23" i="111"/>
  <c r="BAE23" i="111"/>
  <c r="BAR23" i="111" s="1"/>
  <c r="BAH23" i="111"/>
  <c r="BAV23" i="111" s="1"/>
  <c r="DUB24" i="71"/>
  <c r="DUT24" i="71"/>
  <c r="DVH24" i="71" s="1"/>
  <c r="DUQ24" i="71"/>
  <c r="DVD24" i="71" s="1"/>
  <c r="DUH24" i="71"/>
  <c r="DUN24" i="71"/>
  <c r="DUZ24" i="71" s="1"/>
  <c r="DUK24" i="71"/>
  <c r="DUW24" i="71" s="1"/>
  <c r="DVL24" i="71" s="1"/>
  <c r="DUE24" i="71"/>
  <c r="DHV23" i="71"/>
  <c r="DIH23" i="71" s="1"/>
  <c r="DHY23" i="71"/>
  <c r="DIL23" i="71" s="1"/>
  <c r="DHJ23" i="71"/>
  <c r="DQB23" i="71"/>
  <c r="DME23" i="71"/>
  <c r="DMR23" i="71" s="1"/>
  <c r="DQE23" i="71"/>
  <c r="DQQ23" i="71" s="1"/>
  <c r="DRF23" i="71" s="1"/>
  <c r="DQH23" i="71"/>
  <c r="DQT23" i="71" s="1"/>
  <c r="DQK23" i="71"/>
  <c r="DQX23" i="71" s="1"/>
  <c r="DSE23" i="71"/>
  <c r="DSB23" i="71"/>
  <c r="DRY23" i="71"/>
  <c r="DSK23" i="71"/>
  <c r="DSW23" i="71" s="1"/>
  <c r="DSQ23" i="71"/>
  <c r="DTE23" i="71" s="1"/>
  <c r="DSH23" i="71"/>
  <c r="DST23" i="71" s="1"/>
  <c r="DTI23" i="71" s="1"/>
  <c r="DSN23" i="71"/>
  <c r="DTA23" i="71" s="1"/>
  <c r="DQN23" i="71"/>
  <c r="DRB23" i="71" s="1"/>
  <c r="DPV23" i="71"/>
  <c r="DPP25" i="71"/>
  <c r="DRS25" i="71"/>
  <c r="DPQ24" i="71"/>
  <c r="DQH24" i="71" s="1"/>
  <c r="DQT24" i="71" s="1"/>
  <c r="DRT24" i="71"/>
  <c r="DMH23" i="71"/>
  <c r="DMV23" i="71" s="1"/>
  <c r="DLP23" i="71"/>
  <c r="DLV23" i="71"/>
  <c r="DPV24" i="71"/>
  <c r="DQN24" i="71"/>
  <c r="DRB24" i="71" s="1"/>
  <c r="DQE24" i="71"/>
  <c r="DQQ24" i="71" s="1"/>
  <c r="DRF24" i="71" s="1"/>
  <c r="DLY23" i="71"/>
  <c r="DMK23" i="71" s="1"/>
  <c r="DMZ23" i="71" s="1"/>
  <c r="DMB23" i="71"/>
  <c r="DMN23" i="71" s="1"/>
  <c r="DLK24" i="71"/>
  <c r="DLP24" i="71" s="1"/>
  <c r="DNN24" i="71"/>
  <c r="DNY23" i="71"/>
  <c r="DNV23" i="71"/>
  <c r="DNS23" i="71"/>
  <c r="DOE23" i="71"/>
  <c r="DOQ23" i="71" s="1"/>
  <c r="DOK23" i="71"/>
  <c r="DOY23" i="71" s="1"/>
  <c r="DOH23" i="71"/>
  <c r="DOU23" i="71" s="1"/>
  <c r="DOB23" i="71"/>
  <c r="DON23" i="71" s="1"/>
  <c r="DPC23" i="71" s="1"/>
  <c r="DLJ25" i="71"/>
  <c r="DNM25" i="71"/>
  <c r="DME24" i="71"/>
  <c r="DMR24" i="71" s="1"/>
  <c r="DLY24" i="71"/>
  <c r="DMK24" i="71" s="1"/>
  <c r="DMZ24" i="71" s="1"/>
  <c r="DLV24" i="71"/>
  <c r="DHD25" i="71"/>
  <c r="DJG25" i="71"/>
  <c r="DHE24" i="71"/>
  <c r="DHS24" i="71" s="1"/>
  <c r="DIE24" i="71" s="1"/>
  <c r="DIT24" i="71" s="1"/>
  <c r="DJH24" i="71"/>
  <c r="DJS23" i="71"/>
  <c r="DJP23" i="71"/>
  <c r="DJM23" i="71"/>
  <c r="DKE23" i="71"/>
  <c r="DKS23" i="71" s="1"/>
  <c r="DKB23" i="71"/>
  <c r="DKO23" i="71" s="1"/>
  <c r="DJY23" i="71"/>
  <c r="DKK23" i="71" s="1"/>
  <c r="DJV23" i="71"/>
  <c r="DKH23" i="71" s="1"/>
  <c r="DKW23" i="71" s="1"/>
  <c r="DDP23" i="71"/>
  <c r="DEB23" i="71" s="1"/>
  <c r="DDG23" i="71"/>
  <c r="DDM23" i="71"/>
  <c r="DDY23" i="71" s="1"/>
  <c r="DEN23" i="71" s="1"/>
  <c r="DDS23" i="71"/>
  <c r="DEF23" i="71" s="1"/>
  <c r="DDV23" i="71"/>
  <c r="DEJ23" i="71" s="1"/>
  <c r="DCY24" i="71"/>
  <c r="DDD24" i="71" s="1"/>
  <c r="DFB24" i="71"/>
  <c r="DFM23" i="71"/>
  <c r="DFJ23" i="71"/>
  <c r="DFG23" i="71"/>
  <c r="DFV23" i="71"/>
  <c r="DGI23" i="71" s="1"/>
  <c r="DFS23" i="71"/>
  <c r="DGE23" i="71" s="1"/>
  <c r="DFY23" i="71"/>
  <c r="DGM23" i="71" s="1"/>
  <c r="DFP23" i="71"/>
  <c r="DGB23" i="71" s="1"/>
  <c r="DGQ23" i="71" s="1"/>
  <c r="DCX25" i="71"/>
  <c r="DFA25" i="71"/>
  <c r="DDD23" i="71"/>
  <c r="CZJ23" i="71"/>
  <c r="CZV23" i="71" s="1"/>
  <c r="CZA23" i="71"/>
  <c r="CZD23" i="71"/>
  <c r="CVA23" i="71"/>
  <c r="CVM23" i="71" s="1"/>
  <c r="CWB23" i="71" s="1"/>
  <c r="CVD23" i="71"/>
  <c r="CVP23" i="71" s="1"/>
  <c r="CVJ23" i="71"/>
  <c r="CVX23" i="71" s="1"/>
  <c r="CZG23" i="71"/>
  <c r="CZS23" i="71" s="1"/>
  <c r="DAH23" i="71" s="1"/>
  <c r="CYR25" i="71"/>
  <c r="DAU25" i="71"/>
  <c r="CYS24" i="71"/>
  <c r="CYX24" i="71" s="1"/>
  <c r="DAV24" i="71"/>
  <c r="CZM23" i="71"/>
  <c r="CZZ23" i="71" s="1"/>
  <c r="CZP23" i="71"/>
  <c r="DAD23" i="71" s="1"/>
  <c r="DBG23" i="71"/>
  <c r="DBD23" i="71"/>
  <c r="DBA23" i="71"/>
  <c r="DBS23" i="71"/>
  <c r="DCG23" i="71" s="1"/>
  <c r="DBP23" i="71"/>
  <c r="DCC23" i="71" s="1"/>
  <c r="DBJ23" i="71"/>
  <c r="DBV23" i="71" s="1"/>
  <c r="DCK23" i="71" s="1"/>
  <c r="DBM23" i="71"/>
  <c r="DBY23" i="71" s="1"/>
  <c r="CVG23" i="71"/>
  <c r="CVT23" i="71" s="1"/>
  <c r="CXA23" i="71"/>
  <c r="CWX23" i="71"/>
  <c r="CWU23" i="71"/>
  <c r="CXM23" i="71"/>
  <c r="CYA23" i="71" s="1"/>
  <c r="CXJ23" i="71"/>
  <c r="CXW23" i="71" s="1"/>
  <c r="CXD23" i="71"/>
  <c r="CXP23" i="71" s="1"/>
  <c r="CYE23" i="71" s="1"/>
  <c r="CXG23" i="71"/>
  <c r="CXS23" i="71" s="1"/>
  <c r="CQU23" i="71"/>
  <c r="CRG23" i="71" s="1"/>
  <c r="CRV23" i="71" s="1"/>
  <c r="CUR23" i="71"/>
  <c r="CRA23" i="71"/>
  <c r="CRN23" i="71" s="1"/>
  <c r="CUU23" i="71"/>
  <c r="CQX23" i="71"/>
  <c r="CRJ23" i="71" s="1"/>
  <c r="CUL25" i="71"/>
  <c r="CWO25" i="71"/>
  <c r="CUM24" i="71"/>
  <c r="CUX24" i="71" s="1"/>
  <c r="CWP24" i="71"/>
  <c r="CRD23" i="71"/>
  <c r="CRR23" i="71" s="1"/>
  <c r="CQL23" i="71"/>
  <c r="CQR23" i="71"/>
  <c r="CQF25" i="71"/>
  <c r="CSI25" i="71"/>
  <c r="CQG24" i="71"/>
  <c r="CQO24" i="71" s="1"/>
  <c r="CSJ24" i="71"/>
  <c r="CSU23" i="71"/>
  <c r="CSR23" i="71"/>
  <c r="CSO23" i="71"/>
  <c r="CTG23" i="71"/>
  <c r="CTU23" i="71" s="1"/>
  <c r="CTA23" i="71"/>
  <c r="CTM23" i="71" s="1"/>
  <c r="CTD23" i="71"/>
  <c r="CTQ23" i="71" s="1"/>
  <c r="CSX23" i="71"/>
  <c r="CTJ23" i="71" s="1"/>
  <c r="CTY23" i="71" s="1"/>
  <c r="CMO23" i="71"/>
  <c r="CNA23" i="71" s="1"/>
  <c r="CNP23" i="71" s="1"/>
  <c r="CMU23" i="71"/>
  <c r="CNH23" i="71" s="1"/>
  <c r="CMX23" i="71"/>
  <c r="CNL23" i="71" s="1"/>
  <c r="CMR23" i="71"/>
  <c r="CND23" i="71" s="1"/>
  <c r="CMF23" i="71"/>
  <c r="CMI23" i="71"/>
  <c r="CLZ25" i="71"/>
  <c r="COC25" i="71"/>
  <c r="CMA24" i="71"/>
  <c r="CML24" i="71" s="1"/>
  <c r="COD24" i="71"/>
  <c r="COO23" i="71"/>
  <c r="COR23" i="71"/>
  <c r="CPD23" i="71" s="1"/>
  <c r="CPS23" i="71" s="1"/>
  <c r="COL23" i="71"/>
  <c r="COI23" i="71"/>
  <c r="CPA23" i="71"/>
  <c r="CPO23" i="71" s="1"/>
  <c r="COX23" i="71"/>
  <c r="CPK23" i="71" s="1"/>
  <c r="COU23" i="71"/>
  <c r="CPG23" i="71" s="1"/>
  <c r="CKI23" i="71"/>
  <c r="CKF23" i="71"/>
  <c r="CKC23" i="71"/>
  <c r="CKO23" i="71"/>
  <c r="CLA23" i="71" s="1"/>
  <c r="CKU23" i="71"/>
  <c r="CLI23" i="71" s="1"/>
  <c r="CKR23" i="71"/>
  <c r="CLE23" i="71" s="1"/>
  <c r="CKL23" i="71"/>
  <c r="CKX23" i="71" s="1"/>
  <c r="CLM23" i="71" s="1"/>
  <c r="CEI23" i="71"/>
  <c r="CEV23" i="71" s="1"/>
  <c r="CII23" i="71"/>
  <c r="CIU23" i="71" s="1"/>
  <c r="CJJ23" i="71" s="1"/>
  <c r="CDZ23" i="71"/>
  <c r="CIL23" i="71"/>
  <c r="CIX23" i="71" s="1"/>
  <c r="CEL23" i="71"/>
  <c r="CEZ23" i="71" s="1"/>
  <c r="CIO23" i="71"/>
  <c r="CJB23" i="71" s="1"/>
  <c r="CHT25" i="71"/>
  <c r="CJW25" i="71"/>
  <c r="IY22" i="71"/>
  <c r="CDT23" i="71"/>
  <c r="CIR23" i="71"/>
  <c r="CJF23" i="71" s="1"/>
  <c r="CHU24" i="71"/>
  <c r="CHZ24" i="71" s="1"/>
  <c r="CJX24" i="71"/>
  <c r="CEF23" i="71"/>
  <c r="CER23" i="71" s="1"/>
  <c r="CHZ23" i="71"/>
  <c r="CDW23" i="71"/>
  <c r="CIC23" i="71"/>
  <c r="CDN25" i="71"/>
  <c r="CFQ25" i="71"/>
  <c r="CDO24" i="71"/>
  <c r="CEI24" i="71" s="1"/>
  <c r="CFR24" i="71"/>
  <c r="CGC23" i="71"/>
  <c r="CGF23" i="71"/>
  <c r="CGR23" i="71" s="1"/>
  <c r="CHG23" i="71" s="1"/>
  <c r="CFZ23" i="71"/>
  <c r="CFW23" i="71"/>
  <c r="CGI23" i="71"/>
  <c r="CGU23" i="71" s="1"/>
  <c r="CGO23" i="71"/>
  <c r="CHC23" i="71" s="1"/>
  <c r="CGL23" i="71"/>
  <c r="CGY23" i="71" s="1"/>
  <c r="BQE22" i="71"/>
  <c r="AVA22" i="71"/>
  <c r="BHK22" i="71"/>
  <c r="AWV22" i="71"/>
  <c r="AKL22" i="71"/>
  <c r="HH22" i="111"/>
  <c r="BPW22" i="71"/>
  <c r="BHO22" i="71"/>
  <c r="BOB22" i="71"/>
  <c r="AWZ22" i="71"/>
  <c r="MW22" i="71"/>
  <c r="BQA22" i="71"/>
  <c r="BWN22" i="71"/>
  <c r="BFL22" i="71"/>
  <c r="BHS22" i="71"/>
  <c r="PH22" i="71"/>
  <c r="BYM22" i="71"/>
  <c r="AQM22" i="71"/>
  <c r="BNX22" i="71"/>
  <c r="CCS22" i="71"/>
  <c r="AUS22" i="71"/>
  <c r="AKD22" i="71"/>
  <c r="CAL22" i="71"/>
  <c r="V91" i="53"/>
  <c r="P91" i="53" s="1"/>
  <c r="V93" i="53"/>
  <c r="GR22" i="71"/>
  <c r="BLU22" i="71"/>
  <c r="BSH22" i="71"/>
  <c r="BBF22" i="71"/>
  <c r="CX22" i="111"/>
  <c r="OZ22" i="71"/>
  <c r="AIA22" i="71"/>
  <c r="AZC22" i="71"/>
  <c r="IQ22" i="71"/>
  <c r="BUK22" i="71"/>
  <c r="ASX22" i="71"/>
  <c r="AMG22" i="71"/>
  <c r="TJ22" i="71"/>
  <c r="VM22" i="71"/>
  <c r="AM22" i="111"/>
  <c r="PD22" i="71"/>
  <c r="BLY22" i="71"/>
  <c r="EO22" i="71"/>
  <c r="ADY22" i="71"/>
  <c r="AIE22" i="71"/>
  <c r="AGB22" i="71"/>
  <c r="AEC22" i="71"/>
  <c r="AQ22" i="111"/>
  <c r="XL22" i="71"/>
  <c r="BSD22" i="71"/>
  <c r="AGF22" i="71"/>
  <c r="ABR22" i="71"/>
  <c r="RC22" i="71"/>
  <c r="EK22" i="71"/>
  <c r="XP22" i="71"/>
  <c r="TN22" i="71"/>
  <c r="CP22" i="111"/>
  <c r="AZG22" i="71"/>
  <c r="BUC22" i="71"/>
  <c r="BJN22" i="71"/>
  <c r="VI22" i="71"/>
  <c r="TF22" i="71"/>
  <c r="VQ22" i="71"/>
  <c r="CT22" i="111"/>
  <c r="BLQ22" i="71"/>
  <c r="BUG22" i="71"/>
  <c r="CAT22" i="71"/>
  <c r="BJR22" i="71"/>
  <c r="ES22" i="71"/>
  <c r="FA22" i="111"/>
  <c r="KT22" i="71"/>
  <c r="AMK22" i="71"/>
  <c r="AI22" i="111"/>
  <c r="AYY22" i="71"/>
  <c r="BWJ22" i="71"/>
  <c r="AQU22" i="71"/>
  <c r="BDI22" i="71"/>
  <c r="BJV22" i="71"/>
  <c r="AST22" i="71"/>
  <c r="FE22" i="111"/>
  <c r="KX22" i="71"/>
  <c r="AII22" i="71"/>
  <c r="BFP22" i="71"/>
  <c r="CCO22" i="71"/>
  <c r="BRZ22" i="71"/>
  <c r="BDM22" i="71"/>
  <c r="AFX22" i="71"/>
  <c r="AOJ22" i="71"/>
  <c r="LB22" i="71"/>
  <c r="AKH22" i="71"/>
  <c r="NE22" i="71"/>
  <c r="RG22" i="71"/>
  <c r="EW22" i="111"/>
  <c r="GN22" i="71"/>
  <c r="BFH22" i="71"/>
  <c r="RK22" i="71"/>
  <c r="GV22" i="71"/>
  <c r="XT22" i="71"/>
  <c r="CCW22" i="71"/>
  <c r="AUW22" i="71"/>
  <c r="BBJ22" i="71"/>
  <c r="BYI22" i="71"/>
  <c r="BNT22" i="71"/>
  <c r="AON22" i="71"/>
  <c r="ZS22" i="71"/>
  <c r="ABV22" i="71"/>
  <c r="NA22" i="71"/>
  <c r="AOR22" i="71"/>
  <c r="IU22" i="71"/>
  <c r="ZW22" i="71"/>
  <c r="AMO22" i="71"/>
  <c r="ABZ22" i="71"/>
  <c r="CL22" i="71"/>
  <c r="ZO22" i="71"/>
  <c r="ADU22" i="71"/>
  <c r="BBB22" i="71"/>
  <c r="BWF22" i="71"/>
  <c r="BYQ22" i="71"/>
  <c r="AQQ22" i="71"/>
  <c r="AXD22" i="71"/>
  <c r="BDE22" i="71"/>
  <c r="CAP22" i="71"/>
  <c r="ASP22" i="71"/>
  <c r="JO22" i="111"/>
  <c r="ABS22" i="111"/>
  <c r="SQ22" i="111"/>
  <c r="QF22" i="111"/>
  <c r="VB22" i="111"/>
  <c r="LZ22" i="111"/>
  <c r="AGG22" i="111"/>
  <c r="ART22" i="111"/>
  <c r="UX22" i="111"/>
  <c r="XE22" i="111"/>
  <c r="ADZ22" i="111"/>
  <c r="AMX22" i="111"/>
  <c r="SU22" i="111"/>
  <c r="ANB22" i="111"/>
  <c r="API22" i="111"/>
  <c r="AED22" i="111"/>
  <c r="ANF22" i="111"/>
  <c r="UT22" i="111"/>
  <c r="QN22" i="111"/>
  <c r="V96" i="53"/>
  <c r="APM22" i="111"/>
  <c r="V31" i="53"/>
  <c r="V95" i="53"/>
  <c r="V59" i="53"/>
  <c r="AIR22" i="111"/>
  <c r="CEO23" i="71"/>
  <c r="CFD23" i="71" s="1"/>
  <c r="AGC22" i="111"/>
  <c r="ZP22" i="111"/>
  <c r="QJ22" i="111"/>
  <c r="BEE3" i="71"/>
  <c r="BGG3" i="71"/>
  <c r="AIN22" i="111"/>
  <c r="AKU22" i="111"/>
  <c r="APE22" i="111"/>
  <c r="OC22" i="111"/>
  <c r="AKY22" i="111"/>
  <c r="ZH22" i="111"/>
  <c r="ARP22" i="111"/>
  <c r="AKQ22" i="111"/>
  <c r="ABO22" i="111"/>
  <c r="ADV22" i="111"/>
  <c r="NY22" i="111"/>
  <c r="LR22" i="111"/>
  <c r="JK22" i="111"/>
  <c r="ARL22" i="111"/>
  <c r="SM22" i="111"/>
  <c r="AIJ22" i="111"/>
  <c r="CBL24" i="71"/>
  <c r="BXF24" i="71"/>
  <c r="BSZ24" i="71"/>
  <c r="BOT24" i="71"/>
  <c r="BKN24" i="71"/>
  <c r="BGH24" i="71"/>
  <c r="BCB24" i="71"/>
  <c r="AXV24" i="71"/>
  <c r="ATP24" i="71"/>
  <c r="APJ24" i="71"/>
  <c r="BZI24" i="71"/>
  <c r="BVC24" i="71"/>
  <c r="BQW24" i="71"/>
  <c r="BMQ24" i="71"/>
  <c r="BIK24" i="71"/>
  <c r="BEE24" i="71"/>
  <c r="AZY24" i="71"/>
  <c r="AVS24" i="71"/>
  <c r="ARM24" i="71"/>
  <c r="AYV22" i="71"/>
  <c r="AZK22" i="71" s="1"/>
  <c r="BCV23" i="71"/>
  <c r="BCJ23" i="71"/>
  <c r="BCS23" i="71"/>
  <c r="BCG23" i="71"/>
  <c r="BCP23" i="71"/>
  <c r="BCY23" i="71"/>
  <c r="BCM23" i="71"/>
  <c r="BTT23" i="71"/>
  <c r="BTH23" i="71"/>
  <c r="BTQ23" i="71"/>
  <c r="BTE23" i="71"/>
  <c r="BTN23" i="71"/>
  <c r="BTW23" i="71"/>
  <c r="BTK23" i="71"/>
  <c r="AWG23" i="71"/>
  <c r="AWP23" i="71"/>
  <c r="AWD23" i="71"/>
  <c r="AWM23" i="71"/>
  <c r="AWA23" i="71"/>
  <c r="AWJ23" i="71"/>
  <c r="AVX23" i="71"/>
  <c r="BNE23" i="71"/>
  <c r="BNN23" i="71"/>
  <c r="BNB23" i="71"/>
  <c r="BNK23" i="71"/>
  <c r="BMY23" i="71"/>
  <c r="BNH23" i="71"/>
  <c r="BMV23" i="71"/>
  <c r="AUP22" i="71"/>
  <c r="AVE22" i="71" s="1"/>
  <c r="AQJ22" i="71"/>
  <c r="AQY22" i="71" s="1"/>
  <c r="BJK22" i="71"/>
  <c r="BJZ22" i="71" s="1"/>
  <c r="BPT22" i="71"/>
  <c r="BQI22" i="71" s="1"/>
  <c r="AQD23" i="71"/>
  <c r="APR23" i="71"/>
  <c r="AQA23" i="71"/>
  <c r="APO23" i="71"/>
  <c r="APX23" i="71"/>
  <c r="AQG23" i="71"/>
  <c r="APU23" i="71"/>
  <c r="BHB23" i="71"/>
  <c r="BGP23" i="71"/>
  <c r="BGY23" i="71"/>
  <c r="BGM23" i="71"/>
  <c r="BGV23" i="71"/>
  <c r="BHE23" i="71"/>
  <c r="BGS23" i="71"/>
  <c r="BXZ23" i="71"/>
  <c r="BXN23" i="71"/>
  <c r="BXW23" i="71"/>
  <c r="BXK23" i="71"/>
  <c r="BXT23" i="71"/>
  <c r="BYC23" i="71"/>
  <c r="BXQ23" i="71"/>
  <c r="BAM23" i="71"/>
  <c r="BAV23" i="71"/>
  <c r="BAJ23" i="71"/>
  <c r="BAS23" i="71"/>
  <c r="BAG23" i="71"/>
  <c r="BAP23" i="71"/>
  <c r="BAD23" i="71"/>
  <c r="BRK23" i="71"/>
  <c r="BRT23" i="71"/>
  <c r="BRH23" i="71"/>
  <c r="BRQ23" i="71"/>
  <c r="BRE23" i="71"/>
  <c r="BRN23" i="71"/>
  <c r="BRB23" i="71"/>
  <c r="BLN22" i="71"/>
  <c r="BMC22" i="71" s="1"/>
  <c r="BHH22" i="71"/>
  <c r="BHW22" i="71" s="1"/>
  <c r="CAI22" i="71"/>
  <c r="CAX22" i="71" s="1"/>
  <c r="BFE22" i="71"/>
  <c r="BFT22" i="71" s="1"/>
  <c r="AUJ23" i="71"/>
  <c r="ATX23" i="71"/>
  <c r="AUG23" i="71"/>
  <c r="ATU23" i="71"/>
  <c r="AUD23" i="71"/>
  <c r="AUM23" i="71"/>
  <c r="AUA23" i="71"/>
  <c r="BLH23" i="71"/>
  <c r="BKV23" i="71"/>
  <c r="BLE23" i="71"/>
  <c r="BKS23" i="71"/>
  <c r="BLB23" i="71"/>
  <c r="BLK23" i="71"/>
  <c r="BKY23" i="71"/>
  <c r="CCF23" i="71"/>
  <c r="CBT23" i="71"/>
  <c r="CCC23" i="71"/>
  <c r="CBQ23" i="71"/>
  <c r="CBZ23" i="71"/>
  <c r="CCI23" i="71"/>
  <c r="CBW23" i="71"/>
  <c r="BES23" i="71"/>
  <c r="BFB23" i="71"/>
  <c r="BEP23" i="71"/>
  <c r="BEY23" i="71"/>
  <c r="BEM23" i="71"/>
  <c r="BEV23" i="71"/>
  <c r="BEJ23" i="71"/>
  <c r="BVQ23" i="71"/>
  <c r="BVZ23" i="71"/>
  <c r="BVN23" i="71"/>
  <c r="BVW23" i="71"/>
  <c r="BVK23" i="71"/>
  <c r="BVT23" i="71"/>
  <c r="BVH23" i="71"/>
  <c r="CCL22" i="71"/>
  <c r="CDA22" i="71" s="1"/>
  <c r="BAY22" i="71"/>
  <c r="BBN22" i="71" s="1"/>
  <c r="BYF22" i="71"/>
  <c r="BYU22" i="71" s="1"/>
  <c r="AWS22" i="71"/>
  <c r="AXH22" i="71" s="1"/>
  <c r="BDB22" i="71"/>
  <c r="BDQ22" i="71" s="1"/>
  <c r="BZH25" i="71"/>
  <c r="BVB25" i="71"/>
  <c r="BQV25" i="71"/>
  <c r="BMP25" i="71"/>
  <c r="BIJ25" i="71"/>
  <c r="BED25" i="71"/>
  <c r="AZX25" i="71"/>
  <c r="AVR25" i="71"/>
  <c r="ARL25" i="71"/>
  <c r="CBK25" i="71"/>
  <c r="BXE25" i="71"/>
  <c r="BSY25" i="71"/>
  <c r="BOS25" i="71"/>
  <c r="BKM25" i="71"/>
  <c r="BGG25" i="71"/>
  <c r="BCA25" i="71"/>
  <c r="AXU25" i="71"/>
  <c r="ATO25" i="71"/>
  <c r="API25" i="71"/>
  <c r="BWC22" i="71"/>
  <c r="BWR22" i="71" s="1"/>
  <c r="AYP23" i="71"/>
  <c r="AYD23" i="71"/>
  <c r="AYM23" i="71"/>
  <c r="AYA23" i="71"/>
  <c r="AYJ23" i="71"/>
  <c r="AYS23" i="71"/>
  <c r="AYG23" i="71"/>
  <c r="BPN23" i="71"/>
  <c r="BPB23" i="71"/>
  <c r="BPK23" i="71"/>
  <c r="BOY23" i="71"/>
  <c r="BPH23" i="71"/>
  <c r="BPQ23" i="71"/>
  <c r="BPE23" i="71"/>
  <c r="ASA23" i="71"/>
  <c r="ASJ23" i="71"/>
  <c r="ARX23" i="71"/>
  <c r="ASG23" i="71"/>
  <c r="ARU23" i="71"/>
  <c r="ASD23" i="71"/>
  <c r="ARR23" i="71"/>
  <c r="BIY23" i="71"/>
  <c r="BJH23" i="71"/>
  <c r="BIV23" i="71"/>
  <c r="BJE23" i="71"/>
  <c r="BIS23" i="71"/>
  <c r="BJB23" i="71"/>
  <c r="BIP23" i="71"/>
  <c r="BZW23" i="71"/>
  <c r="CAF23" i="71"/>
  <c r="BZT23" i="71"/>
  <c r="CAC23" i="71"/>
  <c r="BZQ23" i="71"/>
  <c r="BZZ23" i="71"/>
  <c r="BZN23" i="71"/>
  <c r="BRW22" i="71"/>
  <c r="BSL22" i="71" s="1"/>
  <c r="BNQ22" i="71"/>
  <c r="BOF22" i="71" s="1"/>
  <c r="BTZ22" i="71"/>
  <c r="BUO22" i="71" s="1"/>
  <c r="ASM22" i="71"/>
  <c r="ATB22" i="71" s="1"/>
  <c r="AQD25" i="111"/>
  <c r="ANW25" i="111"/>
  <c r="ALP25" i="111"/>
  <c r="AJI25" i="111"/>
  <c r="AEU25" i="111"/>
  <c r="ACN25" i="111"/>
  <c r="AAG25" i="111"/>
  <c r="XZ25" i="111"/>
  <c r="TL25" i="111"/>
  <c r="RE25" i="111"/>
  <c r="MQ25" i="111"/>
  <c r="AHB25" i="111"/>
  <c r="OX25" i="111"/>
  <c r="VS25" i="111"/>
  <c r="KJ25" i="111"/>
  <c r="UE23" i="111"/>
  <c r="UQ23" i="111" s="1"/>
  <c r="VF23" i="111" s="1"/>
  <c r="UN23" i="111"/>
  <c r="UH23" i="111"/>
  <c r="UT23" i="111" s="1"/>
  <c r="TY23" i="111"/>
  <c r="UB23" i="111"/>
  <c r="TV23" i="111"/>
  <c r="UK23" i="111"/>
  <c r="UX23" i="111" s="1"/>
  <c r="WO23" i="111"/>
  <c r="XA23" i="111" s="1"/>
  <c r="WL23" i="111"/>
  <c r="WX23" i="111" s="1"/>
  <c r="XM23" i="111" s="1"/>
  <c r="WF23" i="111"/>
  <c r="WI23" i="111"/>
  <c r="WU23" i="111"/>
  <c r="WR23" i="111"/>
  <c r="WC23" i="111"/>
  <c r="AKB23" i="111"/>
  <c r="AKN23" i="111" s="1"/>
  <c r="ALC23" i="111" s="1"/>
  <c r="AJS23" i="111"/>
  <c r="AKK23" i="111"/>
  <c r="AKE23" i="111"/>
  <c r="AJY23" i="111"/>
  <c r="AKH23" i="111"/>
  <c r="AJV23" i="111"/>
  <c r="AQE24" i="111"/>
  <c r="AJJ24" i="111"/>
  <c r="ALQ24" i="111"/>
  <c r="ANX24" i="111"/>
  <c r="AHC24" i="111"/>
  <c r="ACO24" i="111"/>
  <c r="VT24" i="111"/>
  <c r="AEV24" i="111"/>
  <c r="AAH24" i="111"/>
  <c r="MR24" i="111"/>
  <c r="OY24" i="111"/>
  <c r="KK24" i="111"/>
  <c r="YA24" i="111"/>
  <c r="TM24" i="111"/>
  <c r="RF24" i="111"/>
  <c r="NP23" i="111"/>
  <c r="NA23" i="111"/>
  <c r="ND23" i="111"/>
  <c r="NM23" i="111"/>
  <c r="NS23" i="111"/>
  <c r="OG23" i="111" s="1"/>
  <c r="NG23" i="111"/>
  <c r="NJ23" i="111"/>
  <c r="NV23" i="111" s="1"/>
  <c r="OK23" i="111" s="1"/>
  <c r="SD23" i="111"/>
  <c r="SQ23" i="111" s="1"/>
  <c r="RU23" i="111"/>
  <c r="RR23" i="111"/>
  <c r="RX23" i="111"/>
  <c r="SJ23" i="111" s="1"/>
  <c r="SY23" i="111" s="1"/>
  <c r="RO23" i="111"/>
  <c r="SG23" i="111"/>
  <c r="SA23" i="111"/>
  <c r="ABI23" i="111"/>
  <c r="AAZ23" i="111"/>
  <c r="ABL23" i="111" s="1"/>
  <c r="ACA23" i="111" s="1"/>
  <c r="ABF23" i="111"/>
  <c r="ABS23" i="111" s="1"/>
  <c r="AAT23" i="111"/>
  <c r="ABC23" i="111"/>
  <c r="AAQ23" i="111"/>
  <c r="AAW23" i="111"/>
  <c r="AMR23" i="111"/>
  <c r="ANF23" i="111" s="1"/>
  <c r="AMI23" i="111"/>
  <c r="AMU23" i="111" s="1"/>
  <c r="ANJ23" i="111" s="1"/>
  <c r="ALZ23" i="111"/>
  <c r="AMO23" i="111"/>
  <c r="AMF23" i="111"/>
  <c r="AMC23" i="111"/>
  <c r="AML23" i="111"/>
  <c r="AMX23" i="111" s="1"/>
  <c r="KZ23" i="111"/>
  <c r="LI23" i="111"/>
  <c r="LC23" i="111"/>
  <c r="LO23" i="111" s="1"/>
  <c r="MD23" i="111" s="1"/>
  <c r="KW23" i="111"/>
  <c r="KT23" i="111"/>
  <c r="LF23" i="111"/>
  <c r="LL23" i="111"/>
  <c r="ZB23" i="111"/>
  <c r="YS23" i="111"/>
  <c r="ZE23" i="111" s="1"/>
  <c r="ZT23" i="111" s="1"/>
  <c r="YY23" i="111"/>
  <c r="YM23" i="111"/>
  <c r="YV23" i="111"/>
  <c r="YP23" i="111"/>
  <c r="YJ23" i="111"/>
  <c r="AFN23" i="111"/>
  <c r="AFZ23" i="111" s="1"/>
  <c r="AGO23" i="111" s="1"/>
  <c r="AFT23" i="111"/>
  <c r="AFH23" i="111"/>
  <c r="AFW23" i="111"/>
  <c r="AGK23" i="111" s="1"/>
  <c r="AFQ23" i="111"/>
  <c r="AFK23" i="111"/>
  <c r="AFE23" i="111"/>
  <c r="AOM23" i="111"/>
  <c r="AOP23" i="111"/>
  <c r="APB23" i="111" s="1"/>
  <c r="APQ23" i="111" s="1"/>
  <c r="AOS23" i="111"/>
  <c r="AOG23" i="111"/>
  <c r="AOY23" i="111"/>
  <c r="AOV23" i="111"/>
  <c r="AOJ23" i="111"/>
  <c r="PZ23" i="111"/>
  <c r="PQ23" i="111"/>
  <c r="QC23" i="111" s="1"/>
  <c r="QR23" i="111" s="1"/>
  <c r="PN23" i="111"/>
  <c r="PW23" i="111"/>
  <c r="PK23" i="111"/>
  <c r="PT23" i="111"/>
  <c r="PH23" i="111"/>
  <c r="AID23" i="111"/>
  <c r="AHX23" i="111"/>
  <c r="AHL23" i="111"/>
  <c r="AHU23" i="111"/>
  <c r="AIG23" i="111" s="1"/>
  <c r="AIV23" i="111" s="1"/>
  <c r="AIA23" i="111"/>
  <c r="AHR23" i="111"/>
  <c r="AHO23" i="111"/>
  <c r="ADP23" i="111"/>
  <c r="ADG23" i="111"/>
  <c r="ADS23" i="111" s="1"/>
  <c r="AEH23" i="111" s="1"/>
  <c r="ADA23" i="111"/>
  <c r="ADJ23" i="111"/>
  <c r="ACX23" i="111"/>
  <c r="ADD23" i="111"/>
  <c r="ADM23" i="111"/>
  <c r="ADZ23" i="111" s="1"/>
  <c r="AQW23" i="111"/>
  <c r="ARI23" i="111" s="1"/>
  <c r="ARX23" i="111" s="1"/>
  <c r="AQZ23" i="111"/>
  <c r="ARC23" i="111"/>
  <c r="AQQ23" i="111"/>
  <c r="ARF23" i="111"/>
  <c r="ART23" i="111" s="1"/>
  <c r="AQN23" i="111"/>
  <c r="AQT23" i="111"/>
  <c r="QZ22" i="71"/>
  <c r="RO22" i="71" s="1"/>
  <c r="ADR22" i="71"/>
  <c r="AEG22" i="71" s="1"/>
  <c r="WT23" i="71"/>
  <c r="WN23" i="71"/>
  <c r="WW23" i="71"/>
  <c r="XC23" i="71"/>
  <c r="WQ23" i="71"/>
  <c r="WZ23" i="71"/>
  <c r="XF23" i="71"/>
  <c r="AJR23" i="71"/>
  <c r="AJO23" i="71"/>
  <c r="AJU23" i="71"/>
  <c r="AJF23" i="71"/>
  <c r="AJI23" i="71"/>
  <c r="AJX23" i="71"/>
  <c r="AJL23" i="71"/>
  <c r="IY23" i="111"/>
  <c r="IM23" i="111"/>
  <c r="IV23" i="111"/>
  <c r="JH23" i="111" s="1"/>
  <c r="JW23" i="111" s="1"/>
  <c r="JE23" i="111"/>
  <c r="JS23" i="111" s="1"/>
  <c r="IS23" i="111"/>
  <c r="JB23" i="111"/>
  <c r="IP23" i="111"/>
  <c r="EH22" i="71"/>
  <c r="EW22" i="71" s="1"/>
  <c r="AHX22" i="71"/>
  <c r="AIM22" i="71" s="1"/>
  <c r="AKA22" i="71"/>
  <c r="AKP22" i="71" s="1"/>
  <c r="HS23" i="71"/>
  <c r="IK23" i="71"/>
  <c r="HY23" i="71"/>
  <c r="IB23" i="71"/>
  <c r="IE23" i="71"/>
  <c r="HV23" i="71"/>
  <c r="IH23" i="71"/>
  <c r="ADL23" i="71"/>
  <c r="ADF23" i="71"/>
  <c r="ACZ23" i="71"/>
  <c r="ADO23" i="71"/>
  <c r="ADC23" i="71"/>
  <c r="ACW23" i="71"/>
  <c r="ADI23" i="71"/>
  <c r="ALR23" i="71"/>
  <c r="ALX23" i="71"/>
  <c r="AMA23" i="71"/>
  <c r="ALL23" i="71"/>
  <c r="ALU23" i="71"/>
  <c r="ALO23" i="71"/>
  <c r="ALI23" i="71"/>
  <c r="MT22" i="71"/>
  <c r="NI22" i="71" s="1"/>
  <c r="ZL22" i="71"/>
  <c r="AAA22" i="71" s="1"/>
  <c r="OK23" i="71"/>
  <c r="OT23" i="71"/>
  <c r="OQ23" i="71"/>
  <c r="OH23" i="71"/>
  <c r="ON23" i="71"/>
  <c r="OB23" i="71"/>
  <c r="OE23" i="71"/>
  <c r="IC25" i="111"/>
  <c r="ALC25" i="71"/>
  <c r="AIZ25" i="71"/>
  <c r="ANF25" i="71"/>
  <c r="AAN25" i="71"/>
  <c r="AET25" i="71"/>
  <c r="AGW25" i="71"/>
  <c r="YK25" i="71"/>
  <c r="UE25" i="71"/>
  <c r="SB25" i="71"/>
  <c r="LS25" i="71"/>
  <c r="HM25" i="71"/>
  <c r="ACQ25" i="71"/>
  <c r="WH25" i="71"/>
  <c r="JP25" i="71"/>
  <c r="NV25" i="71"/>
  <c r="DG25" i="71"/>
  <c r="PY25" i="71"/>
  <c r="FJ25" i="71"/>
  <c r="GR23" i="111"/>
  <c r="GF23" i="111"/>
  <c r="GO23" i="111"/>
  <c r="HA23" i="111" s="1"/>
  <c r="GL23" i="111"/>
  <c r="GX23" i="111"/>
  <c r="HL23" i="111" s="1"/>
  <c r="GI23" i="111"/>
  <c r="GU23" i="111"/>
  <c r="IN22" i="71"/>
  <c r="JC22" i="71" s="1"/>
  <c r="ABO22" i="71"/>
  <c r="ACD22" i="71" s="1"/>
  <c r="GK22" i="71"/>
  <c r="GZ22" i="71" s="1"/>
  <c r="OW22" i="71"/>
  <c r="PL22" i="71" s="1"/>
  <c r="DV23" i="71"/>
  <c r="DS23" i="71"/>
  <c r="EE23" i="71"/>
  <c r="DP23" i="71"/>
  <c r="DM23" i="71"/>
  <c r="EB23" i="71"/>
  <c r="DY23" i="71"/>
  <c r="FY23" i="71"/>
  <c r="FP23" i="71"/>
  <c r="GE23" i="71"/>
  <c r="FS23" i="71"/>
  <c r="GH23" i="71"/>
  <c r="FV23" i="71"/>
  <c r="GB23" i="71"/>
  <c r="KE23" i="71"/>
  <c r="KB23" i="71"/>
  <c r="JV23" i="71"/>
  <c r="KN23" i="71"/>
  <c r="KH23" i="71"/>
  <c r="KK23" i="71"/>
  <c r="JY23" i="71"/>
  <c r="UK23" i="71"/>
  <c r="UZ23" i="71"/>
  <c r="UT23" i="71"/>
  <c r="UN23" i="71"/>
  <c r="VC23" i="71"/>
  <c r="UQ23" i="71"/>
  <c r="UW23" i="71"/>
  <c r="AFF23" i="71"/>
  <c r="AFI23" i="71"/>
  <c r="AFC23" i="71"/>
  <c r="AFL23" i="71"/>
  <c r="AEZ23" i="71"/>
  <c r="AFO23" i="71"/>
  <c r="AFR23" i="71"/>
  <c r="AHC23" i="71"/>
  <c r="AHO23" i="71"/>
  <c r="AHL23" i="71"/>
  <c r="AHF23" i="71"/>
  <c r="AHU23" i="71"/>
  <c r="AHI23" i="71"/>
  <c r="AHR23" i="71"/>
  <c r="BY23" i="71"/>
  <c r="BM23" i="71"/>
  <c r="BV23" i="71"/>
  <c r="BJ23" i="71"/>
  <c r="CB23" i="71"/>
  <c r="BS23" i="71"/>
  <c r="CE23" i="71" s="1"/>
  <c r="BP23" i="71"/>
  <c r="W23" i="111"/>
  <c r="K23" i="111"/>
  <c r="T23" i="111"/>
  <c r="AF23" i="111" s="1"/>
  <c r="AC23" i="111"/>
  <c r="Q23" i="111"/>
  <c r="Z23" i="111"/>
  <c r="N23" i="111"/>
  <c r="TC22" i="71"/>
  <c r="TR22" i="71" s="1"/>
  <c r="AMD22" i="71"/>
  <c r="AMS22" i="71" s="1"/>
  <c r="QQ23" i="71"/>
  <c r="QN23" i="71"/>
  <c r="QE23" i="71"/>
  <c r="QH23" i="71"/>
  <c r="QK23" i="71"/>
  <c r="QW23" i="71"/>
  <c r="QT23" i="71"/>
  <c r="EN23" i="111"/>
  <c r="EB23" i="111"/>
  <c r="EK23" i="111"/>
  <c r="DY23" i="111"/>
  <c r="EH23" i="111"/>
  <c r="ET23" i="111" s="1"/>
  <c r="EE23" i="111"/>
  <c r="EQ23" i="111"/>
  <c r="FE23" i="111" s="1"/>
  <c r="ID24" i="111"/>
  <c r="AJA24" i="71"/>
  <c r="AGX24" i="71"/>
  <c r="ANG24" i="71"/>
  <c r="ACR24" i="71"/>
  <c r="AEU24" i="71"/>
  <c r="AAO24" i="71"/>
  <c r="ALD24" i="71"/>
  <c r="WI24" i="71"/>
  <c r="PZ24" i="71"/>
  <c r="NW24" i="71"/>
  <c r="LT24" i="71"/>
  <c r="JQ24" i="71"/>
  <c r="YL24" i="71"/>
  <c r="FK24" i="71"/>
  <c r="P24" i="71"/>
  <c r="AB24" i="71" s="1"/>
  <c r="HN24" i="71"/>
  <c r="SC24" i="71"/>
  <c r="Y24" i="71"/>
  <c r="M24" i="71"/>
  <c r="UF24" i="71"/>
  <c r="J24" i="71"/>
  <c r="DH24" i="71"/>
  <c r="G24" i="71"/>
  <c r="V24" i="71"/>
  <c r="S24" i="71"/>
  <c r="CA23" i="111"/>
  <c r="CM23" i="111" s="1"/>
  <c r="CJ23" i="111"/>
  <c r="BX23" i="111"/>
  <c r="CG23" i="111"/>
  <c r="BU23" i="111"/>
  <c r="BR23" i="111"/>
  <c r="CD23" i="111"/>
  <c r="AOG22" i="71"/>
  <c r="AOV22" i="71" s="1"/>
  <c r="AFU22" i="71"/>
  <c r="AGJ22" i="71" s="1"/>
  <c r="KQ22" i="71"/>
  <c r="LF22" i="71" s="1"/>
  <c r="VF22" i="71"/>
  <c r="VU22" i="71" s="1"/>
  <c r="XI22" i="71"/>
  <c r="XX22" i="71" s="1"/>
  <c r="MH23" i="71"/>
  <c r="MQ23" i="71"/>
  <c r="MK23" i="71"/>
  <c r="ME23" i="71"/>
  <c r="MB23" i="71"/>
  <c r="LY23" i="71"/>
  <c r="MN23" i="71"/>
  <c r="SQ23" i="71"/>
  <c r="ST23" i="71"/>
  <c r="SZ23" i="71"/>
  <c r="SW23" i="71"/>
  <c r="SH23" i="71"/>
  <c r="SN23" i="71"/>
  <c r="SK23" i="71"/>
  <c r="YQ23" i="71"/>
  <c r="ZF23" i="71"/>
  <c r="YZ23" i="71"/>
  <c r="YT23" i="71"/>
  <c r="YW23" i="71"/>
  <c r="ZC23" i="71"/>
  <c r="ZI23" i="71"/>
  <c r="AAZ23" i="71"/>
  <c r="AAT23" i="71"/>
  <c r="ABC23" i="71"/>
  <c r="ABI23" i="71"/>
  <c r="AAW23" i="71"/>
  <c r="ABL23" i="71"/>
  <c r="ABF23" i="71"/>
  <c r="ANR23" i="71"/>
  <c r="ANU23" i="71"/>
  <c r="AOA23" i="71"/>
  <c r="ANO23" i="71"/>
  <c r="ANL23" i="71"/>
  <c r="AOD23" i="71"/>
  <c r="ANX23" i="71"/>
  <c r="AE23" i="71"/>
  <c r="AM23" i="71"/>
  <c r="AI23" i="71"/>
  <c r="V80" i="53"/>
  <c r="P80" i="53" s="1"/>
  <c r="V77" i="53"/>
  <c r="P77" i="53" s="1"/>
  <c r="V78" i="53"/>
  <c r="P78" i="53" s="1"/>
  <c r="V60" i="53"/>
  <c r="T60" i="53" s="1"/>
  <c r="BH25" i="111"/>
  <c r="A25" i="111"/>
  <c r="FV25" i="111"/>
  <c r="DO25" i="111"/>
  <c r="AU22" i="111"/>
  <c r="FI22" i="111"/>
  <c r="DB22" i="111"/>
  <c r="BI24" i="111"/>
  <c r="FW24" i="111"/>
  <c r="B24" i="111"/>
  <c r="DP24" i="111"/>
  <c r="HP22" i="111"/>
  <c r="AQ23" i="71"/>
  <c r="BD25" i="71"/>
  <c r="BE24" i="71"/>
  <c r="B25" i="71"/>
  <c r="A26" i="71"/>
  <c r="V44" i="53"/>
  <c r="P44" i="53" s="1"/>
  <c r="V32" i="53"/>
  <c r="P32" i="53" s="1"/>
  <c r="V92" i="53"/>
  <c r="S92" i="53" s="1"/>
  <c r="V29" i="53"/>
  <c r="Q29" i="53" s="1"/>
  <c r="V62" i="53"/>
  <c r="P62" i="53" s="1"/>
  <c r="V63" i="53"/>
  <c r="R63" i="53" s="1"/>
  <c r="V61" i="53"/>
  <c r="S61" i="53" s="1"/>
  <c r="V45" i="53"/>
  <c r="T45" i="53" s="1"/>
  <c r="V46" i="53"/>
  <c r="P46" i="53" s="1"/>
  <c r="V28" i="53"/>
  <c r="R28" i="53" s="1"/>
  <c r="V94" i="53"/>
  <c r="P94" i="53" s="1"/>
  <c r="U79" i="53"/>
  <c r="S79" i="53"/>
  <c r="V43" i="53"/>
  <c r="T43" i="53" s="1"/>
  <c r="V48" i="53"/>
  <c r="U48" i="53" s="1"/>
  <c r="V30" i="53"/>
  <c r="Q30" i="53" s="1"/>
  <c r="V27" i="53"/>
  <c r="T27" i="53" s="1"/>
  <c r="T79" i="53"/>
  <c r="P79" i="53"/>
  <c r="V76" i="53"/>
  <c r="P76" i="53" s="1"/>
  <c r="R79" i="53"/>
  <c r="U62" i="53"/>
  <c r="T91" i="53"/>
  <c r="S91" i="53"/>
  <c r="Q91" i="53"/>
  <c r="R91" i="53"/>
  <c r="U91" i="53"/>
  <c r="Q31" i="53"/>
  <c r="R31" i="53"/>
  <c r="T31" i="53"/>
  <c r="U31" i="53"/>
  <c r="S31" i="53"/>
  <c r="P31" i="53"/>
  <c r="Q43" i="53"/>
  <c r="V75" i="53"/>
  <c r="T96" i="53"/>
  <c r="U96" i="53"/>
  <c r="P96" i="53"/>
  <c r="Q96" i="53"/>
  <c r="R96" i="53"/>
  <c r="S96" i="53"/>
  <c r="P95" i="53"/>
  <c r="U95" i="53"/>
  <c r="S95" i="53"/>
  <c r="T95" i="53"/>
  <c r="Q95" i="53"/>
  <c r="R95" i="53"/>
  <c r="T78" i="53"/>
  <c r="S78" i="53"/>
  <c r="Q78" i="53"/>
  <c r="Q80" i="53"/>
  <c r="U77" i="53"/>
  <c r="R77" i="53"/>
  <c r="P93" i="53"/>
  <c r="R93" i="53"/>
  <c r="U93" i="53"/>
  <c r="Q93" i="53"/>
  <c r="S93" i="53"/>
  <c r="T93" i="53"/>
  <c r="V64" i="53"/>
  <c r="U59" i="53"/>
  <c r="R59" i="53"/>
  <c r="T59" i="53"/>
  <c r="Q59" i="53"/>
  <c r="P59" i="53"/>
  <c r="S59" i="53"/>
  <c r="T94" i="53"/>
  <c r="S47" i="53"/>
  <c r="Q47" i="53"/>
  <c r="P47" i="53"/>
  <c r="U47" i="53"/>
  <c r="R47" i="53"/>
  <c r="T47" i="53"/>
  <c r="Q60" i="53"/>
  <c r="U60" i="53"/>
  <c r="T92" i="53"/>
  <c r="DLS24" i="71" l="1"/>
  <c r="DQB24" i="71"/>
  <c r="DQK24" i="71"/>
  <c r="DQX24" i="71" s="1"/>
  <c r="DTW25" i="71"/>
  <c r="BGB25" i="111"/>
  <c r="BBN25" i="111"/>
  <c r="AZG25" i="111"/>
  <c r="BII25" i="111"/>
  <c r="BKP25" i="111"/>
  <c r="BDU25" i="111"/>
  <c r="ASL25" i="111"/>
  <c r="AUS25" i="111"/>
  <c r="BMW25" i="111"/>
  <c r="AWZ25" i="111"/>
  <c r="BEV24" i="111"/>
  <c r="BFJ24" i="111" s="1"/>
  <c r="BES24" i="111"/>
  <c r="BFF24" i="111" s="1"/>
  <c r="BEM24" i="111"/>
  <c r="BEY24" i="111" s="1"/>
  <c r="BFN24" i="111" s="1"/>
  <c r="BEG24" i="111"/>
  <c r="BEP24" i="111"/>
  <c r="BFB24" i="111" s="1"/>
  <c r="BED24" i="111"/>
  <c r="BEJ24" i="111"/>
  <c r="ASU24" i="111"/>
  <c r="ASX24" i="111"/>
  <c r="ATG24" i="111"/>
  <c r="ATS24" i="111" s="1"/>
  <c r="ATJ24" i="111"/>
  <c r="ATW24" i="111" s="1"/>
  <c r="ATA24" i="111"/>
  <c r="ATD24" i="111"/>
  <c r="ATP24" i="111" s="1"/>
  <c r="AUE24" i="111" s="1"/>
  <c r="ATM24" i="111"/>
  <c r="AUA24" i="111" s="1"/>
  <c r="BLQ24" i="111"/>
  <c r="BME24" i="111" s="1"/>
  <c r="BLE24" i="111"/>
  <c r="BLB24" i="111"/>
  <c r="BLN24" i="111"/>
  <c r="BMA24" i="111" s="1"/>
  <c r="BKY24" i="111"/>
  <c r="BLK24" i="111"/>
  <c r="BLW24" i="111" s="1"/>
  <c r="BLH24" i="111"/>
  <c r="BLT24" i="111" s="1"/>
  <c r="BMI24" i="111" s="1"/>
  <c r="BIR24" i="111"/>
  <c r="BJD24" i="111"/>
  <c r="BJP24" i="111" s="1"/>
  <c r="BJG24" i="111"/>
  <c r="BJT24" i="111" s="1"/>
  <c r="BIX24" i="111"/>
  <c r="BJA24" i="111"/>
  <c r="BJM24" i="111" s="1"/>
  <c r="BKB24" i="111" s="1"/>
  <c r="BIU24" i="111"/>
  <c r="BJJ24" i="111"/>
  <c r="BJX24" i="111" s="1"/>
  <c r="AZY24" i="111"/>
  <c r="BAK24" i="111" s="1"/>
  <c r="BAZ24" i="111" s="1"/>
  <c r="AZV24" i="111"/>
  <c r="BAB24" i="111"/>
  <c r="BAN24" i="111" s="1"/>
  <c r="BAH24" i="111"/>
  <c r="BAV24" i="111" s="1"/>
  <c r="AZP24" i="111"/>
  <c r="BAE24" i="111"/>
  <c r="BAR24" i="111" s="1"/>
  <c r="AZS24" i="111"/>
  <c r="BCO24" i="111"/>
  <c r="BDC24" i="111" s="1"/>
  <c r="BCC24" i="111"/>
  <c r="BBW24" i="111"/>
  <c r="BCF24" i="111"/>
  <c r="BCR24" i="111" s="1"/>
  <c r="BDG24" i="111" s="1"/>
  <c r="BCI24" i="111"/>
  <c r="BCU24" i="111" s="1"/>
  <c r="BBZ24" i="111"/>
  <c r="BCL24" i="111"/>
  <c r="BCY24" i="111" s="1"/>
  <c r="DMB24" i="71"/>
  <c r="DMN24" i="71" s="1"/>
  <c r="BNF24" i="111"/>
  <c r="BNU24" i="111"/>
  <c r="BOH24" i="111" s="1"/>
  <c r="BNR24" i="111"/>
  <c r="BOD24" i="111" s="1"/>
  <c r="BNL24" i="111"/>
  <c r="BNI24" i="111"/>
  <c r="BNO24" i="111"/>
  <c r="BOA24" i="111" s="1"/>
  <c r="BOP24" i="111" s="1"/>
  <c r="BNX24" i="111"/>
  <c r="BOL24" i="111" s="1"/>
  <c r="DDJ24" i="71"/>
  <c r="BGK24" i="111"/>
  <c r="BHC24" i="111"/>
  <c r="BHQ24" i="111" s="1"/>
  <c r="BGN24" i="111"/>
  <c r="BGQ24" i="111"/>
  <c r="BGT24" i="111"/>
  <c r="BHF24" i="111" s="1"/>
  <c r="BHU24" i="111" s="1"/>
  <c r="BGW24" i="111"/>
  <c r="BHI24" i="111" s="1"/>
  <c r="BGZ24" i="111"/>
  <c r="BHM24" i="111" s="1"/>
  <c r="AVB24" i="111"/>
  <c r="AVQ24" i="111"/>
  <c r="AWD24" i="111" s="1"/>
  <c r="AVT24" i="111"/>
  <c r="AWH24" i="111" s="1"/>
  <c r="AVE24" i="111"/>
  <c r="AVK24" i="111"/>
  <c r="AVW24" i="111" s="1"/>
  <c r="AWL24" i="111" s="1"/>
  <c r="AVN24" i="111"/>
  <c r="AVZ24" i="111" s="1"/>
  <c r="AVH24" i="111"/>
  <c r="DMH24" i="71"/>
  <c r="DMV24" i="71" s="1"/>
  <c r="AXI24" i="111"/>
  <c r="AYA24" i="111"/>
  <c r="AYO24" i="111" s="1"/>
  <c r="AXO24" i="111"/>
  <c r="AXU24" i="111"/>
  <c r="AYG24" i="111" s="1"/>
  <c r="AXX24" i="111"/>
  <c r="AYK24" i="111" s="1"/>
  <c r="AXL24" i="111"/>
  <c r="AXR24" i="111"/>
  <c r="AYD24" i="111" s="1"/>
  <c r="AYS24" i="111" s="1"/>
  <c r="DTV26" i="71"/>
  <c r="BBM26" i="111"/>
  <c r="AZF26" i="111"/>
  <c r="BIH26" i="111"/>
  <c r="BKO26" i="111"/>
  <c r="BDT26" i="111"/>
  <c r="BGA26" i="111"/>
  <c r="BMV26" i="111"/>
  <c r="ASK26" i="111"/>
  <c r="AUR26" i="111"/>
  <c r="AWY26" i="111"/>
  <c r="DHV24" i="71"/>
  <c r="DIH24" i="71" s="1"/>
  <c r="DIB24" i="71"/>
  <c r="DIP24" i="71" s="1"/>
  <c r="DUT25" i="71"/>
  <c r="DVH25" i="71" s="1"/>
  <c r="DUB25" i="71"/>
  <c r="DUQ25" i="71"/>
  <c r="DVD25" i="71" s="1"/>
  <c r="DUN25" i="71"/>
  <c r="DUZ25" i="71" s="1"/>
  <c r="DUK25" i="71"/>
  <c r="DUW25" i="71" s="1"/>
  <c r="DVL25" i="71" s="1"/>
  <c r="DUH25" i="71"/>
  <c r="DUE25" i="71"/>
  <c r="DPY24" i="71"/>
  <c r="DPP26" i="71"/>
  <c r="DRS26" i="71"/>
  <c r="DRY24" i="71"/>
  <c r="DSQ24" i="71"/>
  <c r="DTE24" i="71" s="1"/>
  <c r="DSN24" i="71"/>
  <c r="DTA24" i="71" s="1"/>
  <c r="DSK24" i="71"/>
  <c r="DSW24" i="71" s="1"/>
  <c r="DSH24" i="71"/>
  <c r="DST24" i="71" s="1"/>
  <c r="DTI24" i="71" s="1"/>
  <c r="DSE24" i="71"/>
  <c r="DSB24" i="71"/>
  <c r="DPQ25" i="71"/>
  <c r="DQN25" i="71" s="1"/>
  <c r="DRB25" i="71" s="1"/>
  <c r="DRT25" i="71"/>
  <c r="CZA24" i="71"/>
  <c r="DHM24" i="71"/>
  <c r="DHY24" i="71"/>
  <c r="DIL24" i="71" s="1"/>
  <c r="DLJ26" i="71"/>
  <c r="DNM26" i="71"/>
  <c r="DLK25" i="71"/>
  <c r="DMH25" i="71" s="1"/>
  <c r="DMV25" i="71" s="1"/>
  <c r="DNN25" i="71"/>
  <c r="DNS24" i="71"/>
  <c r="DNY24" i="71"/>
  <c r="DOK24" i="71"/>
  <c r="DOY24" i="71" s="1"/>
  <c r="DOH24" i="71"/>
  <c r="DOU24" i="71" s="1"/>
  <c r="DOE24" i="71"/>
  <c r="DOQ24" i="71" s="1"/>
  <c r="DOB24" i="71"/>
  <c r="DON24" i="71" s="1"/>
  <c r="DPC24" i="71" s="1"/>
  <c r="DNV24" i="71"/>
  <c r="DHJ24" i="71"/>
  <c r="CZG24" i="71"/>
  <c r="CZS24" i="71" s="1"/>
  <c r="DAH24" i="71" s="1"/>
  <c r="DHP24" i="71"/>
  <c r="DHE25" i="71"/>
  <c r="DIB25" i="71" s="1"/>
  <c r="DIP25" i="71" s="1"/>
  <c r="DJH25" i="71"/>
  <c r="DDG24" i="71"/>
  <c r="DDM24" i="71"/>
  <c r="DDY24" i="71" s="1"/>
  <c r="DEN24" i="71" s="1"/>
  <c r="DJM24" i="71"/>
  <c r="DJS24" i="71"/>
  <c r="DKE24" i="71"/>
  <c r="DKS24" i="71" s="1"/>
  <c r="DKB24" i="71"/>
  <c r="DKO24" i="71" s="1"/>
  <c r="DJY24" i="71"/>
  <c r="DKK24" i="71" s="1"/>
  <c r="DJV24" i="71"/>
  <c r="DKH24" i="71" s="1"/>
  <c r="DKW24" i="71" s="1"/>
  <c r="DJP24" i="71"/>
  <c r="DHD26" i="71"/>
  <c r="DJG26" i="71"/>
  <c r="DDP24" i="71"/>
  <c r="DEB24" i="71" s="1"/>
  <c r="DDS24" i="71"/>
  <c r="DEF24" i="71" s="1"/>
  <c r="DDV24" i="71"/>
  <c r="DEJ24" i="71" s="1"/>
  <c r="DCY25" i="71"/>
  <c r="DDM25" i="71" s="1"/>
  <c r="DDY25" i="71" s="1"/>
  <c r="DEN25" i="71" s="1"/>
  <c r="DFB25" i="71"/>
  <c r="CZM24" i="71"/>
  <c r="CZZ24" i="71" s="1"/>
  <c r="DFG24" i="71"/>
  <c r="DFY24" i="71"/>
  <c r="DGM24" i="71" s="1"/>
  <c r="DFV24" i="71"/>
  <c r="DGI24" i="71" s="1"/>
  <c r="DFS24" i="71"/>
  <c r="DGE24" i="71" s="1"/>
  <c r="DFM24" i="71"/>
  <c r="DFJ24" i="71"/>
  <c r="DFP24" i="71"/>
  <c r="DGB24" i="71" s="1"/>
  <c r="DGQ24" i="71" s="1"/>
  <c r="DCX26" i="71"/>
  <c r="DFA26" i="71"/>
  <c r="DDV25" i="71"/>
  <c r="DEJ25" i="71" s="1"/>
  <c r="CZJ24" i="71"/>
  <c r="CZV24" i="71" s="1"/>
  <c r="CZP24" i="71"/>
  <c r="DAD24" i="71" s="1"/>
  <c r="CMF24" i="71"/>
  <c r="CYR26" i="71"/>
  <c r="DAU26" i="71"/>
  <c r="CYS25" i="71"/>
  <c r="CZM25" i="71" s="1"/>
  <c r="CZZ25" i="71" s="1"/>
  <c r="DAV25" i="71"/>
  <c r="CDT24" i="71"/>
  <c r="CEC24" i="71"/>
  <c r="CEL24" i="71"/>
  <c r="CZD24" i="71"/>
  <c r="DBA24" i="71"/>
  <c r="DBS24" i="71"/>
  <c r="DCG24" i="71" s="1"/>
  <c r="DBP24" i="71"/>
  <c r="DCC24" i="71" s="1"/>
  <c r="DBM24" i="71"/>
  <c r="DBY24" i="71" s="1"/>
  <c r="DBJ24" i="71"/>
  <c r="DBV24" i="71" s="1"/>
  <c r="DCK24" i="71" s="1"/>
  <c r="DBG24" i="71"/>
  <c r="DBD24" i="71"/>
  <c r="CDW24" i="71"/>
  <c r="CEF24" i="71"/>
  <c r="CER24" i="71" s="1"/>
  <c r="CQL24" i="71"/>
  <c r="CVA24" i="71"/>
  <c r="CVM24" i="71" s="1"/>
  <c r="CWB24" i="71" s="1"/>
  <c r="CVD24" i="71"/>
  <c r="CVP24" i="71" s="1"/>
  <c r="CQU24" i="71"/>
  <c r="CRG24" i="71" s="1"/>
  <c r="CRV24" i="71" s="1"/>
  <c r="CVG24" i="71"/>
  <c r="CVT24" i="71" s="1"/>
  <c r="CQX24" i="71"/>
  <c r="CRJ24" i="71" s="1"/>
  <c r="CVJ24" i="71"/>
  <c r="CVX24" i="71" s="1"/>
  <c r="CRA24" i="71"/>
  <c r="CRN24" i="71" s="1"/>
  <c r="CUR24" i="71"/>
  <c r="CRD24" i="71"/>
  <c r="CRR24" i="71" s="1"/>
  <c r="CQR24" i="71"/>
  <c r="CWU24" i="71"/>
  <c r="CXM24" i="71"/>
  <c r="CYA24" i="71" s="1"/>
  <c r="CXJ24" i="71"/>
  <c r="CXW24" i="71" s="1"/>
  <c r="CXG24" i="71"/>
  <c r="CXS24" i="71" s="1"/>
  <c r="CXD24" i="71"/>
  <c r="CXP24" i="71" s="1"/>
  <c r="CYE24" i="71" s="1"/>
  <c r="CXA24" i="71"/>
  <c r="CWX24" i="71"/>
  <c r="CMI24" i="71"/>
  <c r="CUL26" i="71"/>
  <c r="CWO26" i="71"/>
  <c r="CUM25" i="71"/>
  <c r="CVJ25" i="71" s="1"/>
  <c r="CVX25" i="71" s="1"/>
  <c r="CWP25" i="71"/>
  <c r="CUU24" i="71"/>
  <c r="CQG25" i="71"/>
  <c r="CQU25" i="71" s="1"/>
  <c r="CRG25" i="71" s="1"/>
  <c r="CRV25" i="71" s="1"/>
  <c r="CSJ25" i="71"/>
  <c r="CSO24" i="71"/>
  <c r="CTG24" i="71"/>
  <c r="CTU24" i="71" s="1"/>
  <c r="CTD24" i="71"/>
  <c r="CTQ24" i="71" s="1"/>
  <c r="CSU24" i="71"/>
  <c r="CTA24" i="71"/>
  <c r="CTM24" i="71" s="1"/>
  <c r="CSX24" i="71"/>
  <c r="CTJ24" i="71" s="1"/>
  <c r="CTY24" i="71" s="1"/>
  <c r="CSR24" i="71"/>
  <c r="CIL24" i="71"/>
  <c r="CIX24" i="71" s="1"/>
  <c r="CQF26" i="71"/>
  <c r="CSI26" i="71"/>
  <c r="CMU24" i="71"/>
  <c r="CNH24" i="71" s="1"/>
  <c r="CIC24" i="71"/>
  <c r="CLZ26" i="71"/>
  <c r="COC26" i="71"/>
  <c r="CMA25" i="71"/>
  <c r="CMU25" i="71" s="1"/>
  <c r="CNH25" i="71" s="1"/>
  <c r="COD25" i="71"/>
  <c r="CMO24" i="71"/>
  <c r="CNA24" i="71" s="1"/>
  <c r="CNP24" i="71" s="1"/>
  <c r="CMR24" i="71"/>
  <c r="CND24" i="71" s="1"/>
  <c r="COI24" i="71"/>
  <c r="COO24" i="71"/>
  <c r="CPA24" i="71"/>
  <c r="CPO24" i="71" s="1"/>
  <c r="COX24" i="71"/>
  <c r="CPK24" i="71" s="1"/>
  <c r="COL24" i="71"/>
  <c r="COU24" i="71"/>
  <c r="CPG24" i="71" s="1"/>
  <c r="COR24" i="71"/>
  <c r="CPD24" i="71" s="1"/>
  <c r="CPS24" i="71" s="1"/>
  <c r="CMX24" i="71"/>
  <c r="CNL24" i="71" s="1"/>
  <c r="CDZ24" i="71"/>
  <c r="CHT26" i="71"/>
  <c r="CJW26" i="71"/>
  <c r="CKC24" i="71"/>
  <c r="CKU24" i="71"/>
  <c r="CLI24" i="71" s="1"/>
  <c r="CKO24" i="71"/>
  <c r="CLA24" i="71" s="1"/>
  <c r="CKL24" i="71"/>
  <c r="CKX24" i="71" s="1"/>
  <c r="CLM24" i="71" s="1"/>
  <c r="CKI24" i="71"/>
  <c r="CKF24" i="71"/>
  <c r="CKR24" i="71"/>
  <c r="CLE24" i="71" s="1"/>
  <c r="CHU25" i="71"/>
  <c r="CIR25" i="71" s="1"/>
  <c r="CJF25" i="71" s="1"/>
  <c r="CJX25" i="71"/>
  <c r="CII24" i="71"/>
  <c r="CIU24" i="71" s="1"/>
  <c r="CJJ24" i="71" s="1"/>
  <c r="CIO24" i="71"/>
  <c r="CJB24" i="71" s="1"/>
  <c r="CIR24" i="71"/>
  <c r="CJF24" i="71" s="1"/>
  <c r="CIF24" i="71"/>
  <c r="CFW24" i="71"/>
  <c r="CGC24" i="71"/>
  <c r="CFZ24" i="71"/>
  <c r="CGO24" i="71"/>
  <c r="CHC24" i="71" s="1"/>
  <c r="CGL24" i="71"/>
  <c r="CGY24" i="71" s="1"/>
  <c r="CGI24" i="71"/>
  <c r="CGU24" i="71" s="1"/>
  <c r="CGF24" i="71"/>
  <c r="CGR24" i="71" s="1"/>
  <c r="CHG24" i="71" s="1"/>
  <c r="CDN26" i="71"/>
  <c r="CFQ26" i="71"/>
  <c r="CDO25" i="71"/>
  <c r="CEF25" i="71" s="1"/>
  <c r="CFR25" i="71"/>
  <c r="PD23" i="71"/>
  <c r="CX23" i="111"/>
  <c r="HD23" i="111"/>
  <c r="TN23" i="71"/>
  <c r="KT23" i="71"/>
  <c r="GV23" i="71"/>
  <c r="TF23" i="71"/>
  <c r="EK23" i="71"/>
  <c r="BJV23" i="71"/>
  <c r="BWJ23" i="71"/>
  <c r="CCW23" i="71"/>
  <c r="EW23" i="111"/>
  <c r="AXD23" i="71"/>
  <c r="RC23" i="71"/>
  <c r="BLU23" i="71"/>
  <c r="BRZ23" i="71"/>
  <c r="BHK23" i="71"/>
  <c r="BWN23" i="71"/>
  <c r="AVA23" i="71"/>
  <c r="BFH23" i="71"/>
  <c r="CCS23" i="71"/>
  <c r="AUS23" i="71"/>
  <c r="BNX23" i="71"/>
  <c r="BUK23" i="71"/>
  <c r="BDI23" i="71"/>
  <c r="BBB23" i="71"/>
  <c r="BYM23" i="71"/>
  <c r="AQM23" i="71"/>
  <c r="PH23" i="71"/>
  <c r="T32" i="53"/>
  <c r="R32" i="53"/>
  <c r="OZ23" i="71"/>
  <c r="ABR23" i="71"/>
  <c r="AE24" i="71"/>
  <c r="BBF23" i="71"/>
  <c r="BUC23" i="71"/>
  <c r="ABZ23" i="71"/>
  <c r="GR23" i="71"/>
  <c r="CAT23" i="71"/>
  <c r="AST23" i="71"/>
  <c r="AZG23" i="71"/>
  <c r="AWV23" i="71"/>
  <c r="BUG23" i="71"/>
  <c r="RK23" i="71"/>
  <c r="AMG23" i="71"/>
  <c r="ZS23" i="71"/>
  <c r="AM23" i="111"/>
  <c r="CL23" i="71"/>
  <c r="CT23" i="111"/>
  <c r="BSD23" i="71"/>
  <c r="BYQ23" i="71"/>
  <c r="BHO23" i="71"/>
  <c r="LB23" i="71"/>
  <c r="EO23" i="71"/>
  <c r="BHS23" i="71"/>
  <c r="AQQ23" i="71"/>
  <c r="RG23" i="71"/>
  <c r="AIE23" i="71"/>
  <c r="ES23" i="71"/>
  <c r="CCO23" i="71"/>
  <c r="XP23" i="71"/>
  <c r="ZW23" i="71"/>
  <c r="MW23" i="71"/>
  <c r="AOR23" i="71"/>
  <c r="NA23" i="71"/>
  <c r="BFL23" i="71"/>
  <c r="BLY23" i="71"/>
  <c r="AUW23" i="71"/>
  <c r="XT23" i="71"/>
  <c r="AON23" i="71"/>
  <c r="AKH23" i="71"/>
  <c r="ABV23" i="71"/>
  <c r="TJ23" i="71"/>
  <c r="ADY23" i="71"/>
  <c r="BNT23" i="71"/>
  <c r="BDE23" i="71"/>
  <c r="CEZ24" i="71"/>
  <c r="CP23" i="111"/>
  <c r="AM24" i="71"/>
  <c r="CH23" i="71"/>
  <c r="VI23" i="71"/>
  <c r="CAP23" i="71"/>
  <c r="ASP23" i="71"/>
  <c r="BQA23" i="71"/>
  <c r="FA23" i="111"/>
  <c r="AFX23" i="71"/>
  <c r="KX23" i="71"/>
  <c r="GN23" i="71"/>
  <c r="IY23" i="71"/>
  <c r="AGB23" i="71"/>
  <c r="ADU23" i="71"/>
  <c r="IQ23" i="71"/>
  <c r="BFP23" i="71"/>
  <c r="BSH23" i="71"/>
  <c r="AQU23" i="71"/>
  <c r="AWZ23" i="71"/>
  <c r="BDM23" i="71"/>
  <c r="AOJ23" i="71"/>
  <c r="AQ23" i="111"/>
  <c r="AEC23" i="71"/>
  <c r="ASX23" i="71"/>
  <c r="BWF23" i="71"/>
  <c r="BLQ23" i="71"/>
  <c r="BYI23" i="71"/>
  <c r="AII23" i="71"/>
  <c r="AGF23" i="71"/>
  <c r="AKL23" i="71"/>
  <c r="XL23" i="71"/>
  <c r="BJN23" i="71"/>
  <c r="AYY23" i="71"/>
  <c r="AI23" i="111"/>
  <c r="VQ23" i="71"/>
  <c r="HH23" i="111"/>
  <c r="BJR23" i="71"/>
  <c r="BQE23" i="71"/>
  <c r="AZC23" i="71"/>
  <c r="AMO23" i="71"/>
  <c r="AKD23" i="71"/>
  <c r="CEV24" i="71"/>
  <c r="NE23" i="71"/>
  <c r="CP23" i="71"/>
  <c r="VM23" i="71"/>
  <c r="ZO23" i="71"/>
  <c r="AIA23" i="71"/>
  <c r="AMK23" i="71"/>
  <c r="IU23" i="71"/>
  <c r="CAL23" i="71"/>
  <c r="BPW23" i="71"/>
  <c r="BBJ23" i="71"/>
  <c r="BOB23" i="71"/>
  <c r="API23" i="111"/>
  <c r="AKU23" i="111"/>
  <c r="AKY23" i="111"/>
  <c r="ARP23" i="111"/>
  <c r="AIR23" i="111"/>
  <c r="ZH23" i="111"/>
  <c r="ABW23" i="111"/>
  <c r="AGG23" i="111"/>
  <c r="JO23" i="111"/>
  <c r="AGC23" i="111"/>
  <c r="LR23" i="111"/>
  <c r="AED23" i="111"/>
  <c r="LZ23" i="111"/>
  <c r="U80" i="53"/>
  <c r="QN23" i="111"/>
  <c r="AIN23" i="111"/>
  <c r="S80" i="53"/>
  <c r="R80" i="53"/>
  <c r="APM23" i="111"/>
  <c r="LV23" i="111"/>
  <c r="CEO24" i="71"/>
  <c r="CFD24" i="71" s="1"/>
  <c r="T80" i="53"/>
  <c r="APE23" i="111"/>
  <c r="NY23" i="111"/>
  <c r="T48" i="53"/>
  <c r="R78" i="53"/>
  <c r="ADV23" i="111"/>
  <c r="QF23" i="111"/>
  <c r="ZL23" i="111"/>
  <c r="VB23" i="111"/>
  <c r="ANB23" i="111"/>
  <c r="SU23" i="111"/>
  <c r="OC23" i="111"/>
  <c r="XE23" i="111"/>
  <c r="QJ23" i="111"/>
  <c r="ZP23" i="111"/>
  <c r="XI23" i="111"/>
  <c r="BGH3" i="71"/>
  <c r="BIJ3" i="71"/>
  <c r="JK23" i="111"/>
  <c r="ARL23" i="111"/>
  <c r="ABO23" i="111"/>
  <c r="SM23" i="111"/>
  <c r="AKQ23" i="111"/>
  <c r="AIJ23" i="111"/>
  <c r="CBK26" i="71"/>
  <c r="BXE26" i="71"/>
  <c r="BSY26" i="71"/>
  <c r="BOS26" i="71"/>
  <c r="BKM26" i="71"/>
  <c r="BVB26" i="71"/>
  <c r="BMP26" i="71"/>
  <c r="BGG26" i="71"/>
  <c r="BCA26" i="71"/>
  <c r="AXU26" i="71"/>
  <c r="ATO26" i="71"/>
  <c r="API26" i="71"/>
  <c r="BZH26" i="71"/>
  <c r="BQV26" i="71"/>
  <c r="BIJ26" i="71"/>
  <c r="BED26" i="71"/>
  <c r="AZX26" i="71"/>
  <c r="AVR26" i="71"/>
  <c r="ARL26" i="71"/>
  <c r="BJK23" i="71"/>
  <c r="BJZ23" i="71" s="1"/>
  <c r="BLN23" i="71"/>
  <c r="BMC23" i="71" s="1"/>
  <c r="BYF23" i="71"/>
  <c r="BYU23" i="71" s="1"/>
  <c r="AWS23" i="71"/>
  <c r="AXH23" i="71" s="1"/>
  <c r="BEY24" i="71"/>
  <c r="BEM24" i="71"/>
  <c r="BEV24" i="71"/>
  <c r="BEJ24" i="71"/>
  <c r="BES24" i="71"/>
  <c r="BFB24" i="71"/>
  <c r="BEP24" i="71"/>
  <c r="BVW24" i="71"/>
  <c r="BVK24" i="71"/>
  <c r="BVT24" i="71"/>
  <c r="BVH24" i="71"/>
  <c r="BVQ24" i="71"/>
  <c r="BVZ24" i="71"/>
  <c r="BVN24" i="71"/>
  <c r="AYJ24" i="71"/>
  <c r="AYS24" i="71"/>
  <c r="AYG24" i="71"/>
  <c r="AYP24" i="71"/>
  <c r="AYD24" i="71"/>
  <c r="AYM24" i="71"/>
  <c r="AYA24" i="71"/>
  <c r="BPH24" i="71"/>
  <c r="BPQ24" i="71"/>
  <c r="BPE24" i="71"/>
  <c r="BPN24" i="71"/>
  <c r="BPB24" i="71"/>
  <c r="BPK24" i="71"/>
  <c r="BOY24" i="71"/>
  <c r="BZI25" i="71"/>
  <c r="BVC25" i="71"/>
  <c r="BQW25" i="71"/>
  <c r="BMQ25" i="71"/>
  <c r="BIK25" i="71"/>
  <c r="BEE25" i="71"/>
  <c r="AZY25" i="71"/>
  <c r="AVS25" i="71"/>
  <c r="ARM25" i="71"/>
  <c r="CBL25" i="71"/>
  <c r="BXF25" i="71"/>
  <c r="BSZ25" i="71"/>
  <c r="BOT25" i="71"/>
  <c r="BKN25" i="71"/>
  <c r="BGH25" i="71"/>
  <c r="BCB25" i="71"/>
  <c r="AXV25" i="71"/>
  <c r="ATP25" i="71"/>
  <c r="APJ25" i="71"/>
  <c r="CAI23" i="71"/>
  <c r="CAX23" i="71" s="1"/>
  <c r="AYV23" i="71"/>
  <c r="AZK23" i="71" s="1"/>
  <c r="CCL23" i="71"/>
  <c r="CDA23" i="71" s="1"/>
  <c r="BAY23" i="71"/>
  <c r="BBN23" i="71" s="1"/>
  <c r="BNQ23" i="71"/>
  <c r="BOF23" i="71" s="1"/>
  <c r="ASG24" i="71"/>
  <c r="ARU24" i="71"/>
  <c r="ASD24" i="71"/>
  <c r="ARR24" i="71"/>
  <c r="ASA24" i="71"/>
  <c r="ASJ24" i="71"/>
  <c r="ARX24" i="71"/>
  <c r="BJE24" i="71"/>
  <c r="BIS24" i="71"/>
  <c r="BJB24" i="71"/>
  <c r="BIP24" i="71"/>
  <c r="BIY24" i="71"/>
  <c r="BJH24" i="71"/>
  <c r="BIV24" i="71"/>
  <c r="CAC24" i="71"/>
  <c r="BZQ24" i="71"/>
  <c r="BZZ24" i="71"/>
  <c r="BZN24" i="71"/>
  <c r="BZW24" i="71"/>
  <c r="CAF24" i="71"/>
  <c r="BZT24" i="71"/>
  <c r="BCP24" i="71"/>
  <c r="BCY24" i="71"/>
  <c r="BCM24" i="71"/>
  <c r="BCV24" i="71"/>
  <c r="BCJ24" i="71"/>
  <c r="BCS24" i="71"/>
  <c r="BCG24" i="71"/>
  <c r="BTN24" i="71"/>
  <c r="BTW24" i="71"/>
  <c r="BTK24" i="71"/>
  <c r="BTT24" i="71"/>
  <c r="BTH24" i="71"/>
  <c r="BTQ24" i="71"/>
  <c r="BTE24" i="71"/>
  <c r="BPT23" i="71"/>
  <c r="BQI23" i="71" s="1"/>
  <c r="BFE23" i="71"/>
  <c r="BFT23" i="71" s="1"/>
  <c r="BRW23" i="71"/>
  <c r="BSL23" i="71" s="1"/>
  <c r="AQJ23" i="71"/>
  <c r="AQY23" i="71" s="1"/>
  <c r="BDB23" i="71"/>
  <c r="BDQ23" i="71" s="1"/>
  <c r="AWM24" i="71"/>
  <c r="AWA24" i="71"/>
  <c r="AWJ24" i="71"/>
  <c r="AVX24" i="71"/>
  <c r="AWG24" i="71"/>
  <c r="AWP24" i="71"/>
  <c r="AWD24" i="71"/>
  <c r="BNK24" i="71"/>
  <c r="BMY24" i="71"/>
  <c r="BNH24" i="71"/>
  <c r="BMV24" i="71"/>
  <c r="BNE24" i="71"/>
  <c r="BNN24" i="71"/>
  <c r="BNB24" i="71"/>
  <c r="APX24" i="71"/>
  <c r="AQG24" i="71"/>
  <c r="APU24" i="71"/>
  <c r="AQD24" i="71"/>
  <c r="APR24" i="71"/>
  <c r="AQA24" i="71"/>
  <c r="APO24" i="71"/>
  <c r="BGV24" i="71"/>
  <c r="BHE24" i="71"/>
  <c r="BGS24" i="71"/>
  <c r="BHB24" i="71"/>
  <c r="BGP24" i="71"/>
  <c r="BGY24" i="71"/>
  <c r="BGM24" i="71"/>
  <c r="BXT24" i="71"/>
  <c r="BYC24" i="71"/>
  <c r="BXQ24" i="71"/>
  <c r="BXZ24" i="71"/>
  <c r="BXN24" i="71"/>
  <c r="BXW24" i="71"/>
  <c r="BXK24" i="71"/>
  <c r="ASM23" i="71"/>
  <c r="ATB23" i="71" s="1"/>
  <c r="BWC23" i="71"/>
  <c r="BWR23" i="71" s="1"/>
  <c r="AUP23" i="71"/>
  <c r="AVE23" i="71" s="1"/>
  <c r="BHH23" i="71"/>
  <c r="BHW23" i="71" s="1"/>
  <c r="BTZ23" i="71"/>
  <c r="BUO23" i="71" s="1"/>
  <c r="BAS24" i="71"/>
  <c r="BAG24" i="71"/>
  <c r="BAP24" i="71"/>
  <c r="BAD24" i="71"/>
  <c r="BAM24" i="71"/>
  <c r="BAV24" i="71"/>
  <c r="BAJ24" i="71"/>
  <c r="BRQ24" i="71"/>
  <c r="BRE24" i="71"/>
  <c r="BRN24" i="71"/>
  <c r="BRB24" i="71"/>
  <c r="BRK24" i="71"/>
  <c r="BRT24" i="71"/>
  <c r="BRH24" i="71"/>
  <c r="AUD24" i="71"/>
  <c r="AUM24" i="71"/>
  <c r="AUA24" i="71"/>
  <c r="AUJ24" i="71"/>
  <c r="ATX24" i="71"/>
  <c r="AUG24" i="71"/>
  <c r="ATU24" i="71"/>
  <c r="BLB24" i="71"/>
  <c r="BLK24" i="71"/>
  <c r="BKY24" i="71"/>
  <c r="BLH24" i="71"/>
  <c r="BKV24" i="71"/>
  <c r="BLE24" i="71"/>
  <c r="BKS24" i="71"/>
  <c r="CBZ24" i="71"/>
  <c r="CCI24" i="71"/>
  <c r="CBW24" i="71"/>
  <c r="CCF24" i="71"/>
  <c r="CBT24" i="71"/>
  <c r="CCC24" i="71"/>
  <c r="CBQ24" i="71"/>
  <c r="CT23" i="71"/>
  <c r="LC24" i="111"/>
  <c r="LO24" i="111" s="1"/>
  <c r="MD24" i="111" s="1"/>
  <c r="LL24" i="111"/>
  <c r="LI24" i="111"/>
  <c r="LF24" i="111"/>
  <c r="KZ24" i="111"/>
  <c r="KW24" i="111"/>
  <c r="KT24" i="111"/>
  <c r="AFQ24" i="111"/>
  <c r="AFT24" i="111"/>
  <c r="AFH24" i="111"/>
  <c r="AFK24" i="111"/>
  <c r="AFN24" i="111"/>
  <c r="AFZ24" i="111" s="1"/>
  <c r="AGO24" i="111" s="1"/>
  <c r="AFE24" i="111"/>
  <c r="AFW24" i="111"/>
  <c r="AOP24" i="111"/>
  <c r="APB24" i="111" s="1"/>
  <c r="APQ24" i="111" s="1"/>
  <c r="AOG24" i="111"/>
  <c r="AOJ24" i="111"/>
  <c r="AOV24" i="111"/>
  <c r="AOY24" i="111"/>
  <c r="AOM24" i="111"/>
  <c r="AOS24" i="111"/>
  <c r="SA24" i="111"/>
  <c r="SD24" i="111"/>
  <c r="SQ24" i="111" s="1"/>
  <c r="RR24" i="111"/>
  <c r="RO24" i="111"/>
  <c r="RU24" i="111"/>
  <c r="SG24" i="111"/>
  <c r="RX24" i="111"/>
  <c r="SJ24" i="111" s="1"/>
  <c r="SY24" i="111" s="1"/>
  <c r="PQ24" i="111"/>
  <c r="QC24" i="111" s="1"/>
  <c r="QR24" i="111" s="1"/>
  <c r="PK24" i="111"/>
  <c r="PH24" i="111"/>
  <c r="PW24" i="111"/>
  <c r="PT24" i="111"/>
  <c r="PN24" i="111"/>
  <c r="PZ24" i="111"/>
  <c r="QN24" i="111" s="1"/>
  <c r="WO24" i="111"/>
  <c r="WU24" i="111"/>
  <c r="WI24" i="111"/>
  <c r="WR24" i="111"/>
  <c r="WF24" i="111"/>
  <c r="WL24" i="111"/>
  <c r="WX24" i="111" s="1"/>
  <c r="XM24" i="111" s="1"/>
  <c r="WC24" i="111"/>
  <c r="AMI24" i="111"/>
  <c r="AMU24" i="111" s="1"/>
  <c r="ANJ24" i="111" s="1"/>
  <c r="AML24" i="111"/>
  <c r="ALZ24" i="111"/>
  <c r="AMO24" i="111"/>
  <c r="AMC24" i="111"/>
  <c r="AMR24" i="111"/>
  <c r="AMF24" i="111"/>
  <c r="AQD26" i="111"/>
  <c r="ANW26" i="111"/>
  <c r="ALP26" i="111"/>
  <c r="AJI26" i="111"/>
  <c r="AHB26" i="111"/>
  <c r="AEU26" i="111"/>
  <c r="ACN26" i="111"/>
  <c r="AAG26" i="111"/>
  <c r="XZ26" i="111"/>
  <c r="VS26" i="111"/>
  <c r="OX26" i="111"/>
  <c r="KJ26" i="111"/>
  <c r="RE26" i="111"/>
  <c r="MQ26" i="111"/>
  <c r="TL26" i="111"/>
  <c r="UH24" i="111"/>
  <c r="UK24" i="111"/>
  <c r="TY24" i="111"/>
  <c r="UE24" i="111"/>
  <c r="UQ24" i="111" s="1"/>
  <c r="VF24" i="111" s="1"/>
  <c r="TV24" i="111"/>
  <c r="UN24" i="111"/>
  <c r="UB24" i="111"/>
  <c r="NM24" i="111"/>
  <c r="ND24" i="111"/>
  <c r="NS24" i="111"/>
  <c r="NP24" i="111"/>
  <c r="NG24" i="111"/>
  <c r="NA24" i="111"/>
  <c r="NJ24" i="111"/>
  <c r="NV24" i="111" s="1"/>
  <c r="OK24" i="111" s="1"/>
  <c r="ADG24" i="111"/>
  <c r="ADS24" i="111" s="1"/>
  <c r="AEH24" i="111" s="1"/>
  <c r="ADA24" i="111"/>
  <c r="ACX24" i="111"/>
  <c r="ADM24" i="111"/>
  <c r="ADZ24" i="111" s="1"/>
  <c r="ADJ24" i="111"/>
  <c r="ADD24" i="111"/>
  <c r="ADP24" i="111"/>
  <c r="AKE24" i="111"/>
  <c r="AKK24" i="111"/>
  <c r="AKH24" i="111"/>
  <c r="AJY24" i="111"/>
  <c r="AJV24" i="111"/>
  <c r="AKB24" i="111"/>
  <c r="AKN24" i="111" s="1"/>
  <c r="ALC24" i="111" s="1"/>
  <c r="AJS24" i="111"/>
  <c r="ANX25" i="111"/>
  <c r="ALQ25" i="111"/>
  <c r="AQE25" i="111"/>
  <c r="AJJ25" i="111"/>
  <c r="ACO25" i="111"/>
  <c r="AAH25" i="111"/>
  <c r="AHC25" i="111"/>
  <c r="AEV25" i="111"/>
  <c r="YA25" i="111"/>
  <c r="VT25" i="111"/>
  <c r="TM25" i="111"/>
  <c r="OY25" i="111"/>
  <c r="KK25" i="111"/>
  <c r="RF25" i="111"/>
  <c r="MR25" i="111"/>
  <c r="YS24" i="111"/>
  <c r="ZE24" i="111" s="1"/>
  <c r="ZT24" i="111" s="1"/>
  <c r="YV24" i="111"/>
  <c r="YM24" i="111"/>
  <c r="YJ24" i="111"/>
  <c r="YY24" i="111"/>
  <c r="YP24" i="111"/>
  <c r="ZB24" i="111"/>
  <c r="AAZ24" i="111"/>
  <c r="ABL24" i="111" s="1"/>
  <c r="ACA24" i="111" s="1"/>
  <c r="ABC24" i="111"/>
  <c r="AAT24" i="111"/>
  <c r="AAQ24" i="111"/>
  <c r="ABF24" i="111"/>
  <c r="AAW24" i="111"/>
  <c r="ABI24" i="111"/>
  <c r="AHU24" i="111"/>
  <c r="AIG24" i="111" s="1"/>
  <c r="AIV24" i="111" s="1"/>
  <c r="AIA24" i="111"/>
  <c r="AHX24" i="111"/>
  <c r="AHO24" i="111"/>
  <c r="AHL24" i="111"/>
  <c r="AHR24" i="111"/>
  <c r="AID24" i="111"/>
  <c r="AQZ24" i="111"/>
  <c r="AQQ24" i="111"/>
  <c r="ARF24" i="111"/>
  <c r="ARC24" i="111"/>
  <c r="AQT24" i="111"/>
  <c r="AQW24" i="111"/>
  <c r="ARI24" i="111" s="1"/>
  <c r="ARX24" i="111" s="1"/>
  <c r="AQN24" i="111"/>
  <c r="P29" i="53"/>
  <c r="T29" i="53"/>
  <c r="AQ24" i="71"/>
  <c r="UT24" i="71"/>
  <c r="UQ24" i="71"/>
  <c r="UW24" i="71"/>
  <c r="VC24" i="71"/>
  <c r="UK24" i="71"/>
  <c r="UZ24" i="71"/>
  <c r="UN24" i="71"/>
  <c r="ID25" i="111"/>
  <c r="ANG25" i="71"/>
  <c r="AJA25" i="71"/>
  <c r="AAO25" i="71"/>
  <c r="YL25" i="71"/>
  <c r="ALD25" i="71"/>
  <c r="AEU25" i="71"/>
  <c r="AGX25" i="71"/>
  <c r="ACR25" i="71"/>
  <c r="WI25" i="71"/>
  <c r="JQ25" i="71"/>
  <c r="PZ25" i="71"/>
  <c r="NW25" i="71"/>
  <c r="LT25" i="71"/>
  <c r="DH25" i="71"/>
  <c r="S25" i="71"/>
  <c r="G25" i="71"/>
  <c r="UF25" i="71"/>
  <c r="P25" i="71"/>
  <c r="AB25" i="71" s="1"/>
  <c r="AQ25" i="71" s="1"/>
  <c r="FK25" i="71"/>
  <c r="HN25" i="71"/>
  <c r="M25" i="71"/>
  <c r="J25" i="71"/>
  <c r="V25" i="71"/>
  <c r="AI25" i="71" s="1"/>
  <c r="SC25" i="71"/>
  <c r="Y25" i="71"/>
  <c r="Z24" i="111"/>
  <c r="N24" i="111"/>
  <c r="W24" i="111"/>
  <c r="AI24" i="111" s="1"/>
  <c r="K24" i="111"/>
  <c r="T24" i="111"/>
  <c r="AF24" i="111" s="1"/>
  <c r="Q24" i="111"/>
  <c r="AC24" i="111"/>
  <c r="ZL23" i="71"/>
  <c r="AAA23" i="71" s="1"/>
  <c r="MT23" i="71"/>
  <c r="NI23" i="71" s="1"/>
  <c r="MK24" i="71"/>
  <c r="MB24" i="71"/>
  <c r="MQ24" i="71"/>
  <c r="MN24" i="71"/>
  <c r="ME24" i="71"/>
  <c r="MH24" i="71"/>
  <c r="LY24" i="71"/>
  <c r="ALR24" i="71"/>
  <c r="ALO24" i="71"/>
  <c r="AMA24" i="71"/>
  <c r="ALL24" i="71"/>
  <c r="ALX24" i="71"/>
  <c r="ALI24" i="71"/>
  <c r="ALU24" i="71"/>
  <c r="ANX24" i="71"/>
  <c r="AOA24" i="71"/>
  <c r="ANR24" i="71"/>
  <c r="ANO24" i="71"/>
  <c r="AOD24" i="71"/>
  <c r="ANU24" i="71"/>
  <c r="ANL24" i="71"/>
  <c r="QZ23" i="71"/>
  <c r="RO23" i="71" s="1"/>
  <c r="AHX23" i="71"/>
  <c r="AIM23" i="71" s="1"/>
  <c r="AFU23" i="71"/>
  <c r="AGJ23" i="71" s="1"/>
  <c r="IN23" i="71"/>
  <c r="JC23" i="71" s="1"/>
  <c r="XI23" i="71"/>
  <c r="XX23" i="71" s="1"/>
  <c r="IB24" i="71"/>
  <c r="HY24" i="71"/>
  <c r="IK24" i="71"/>
  <c r="HV24" i="71"/>
  <c r="IH24" i="71"/>
  <c r="IE24" i="71"/>
  <c r="HS24" i="71"/>
  <c r="WZ24" i="71"/>
  <c r="XC24" i="71"/>
  <c r="WQ24" i="71"/>
  <c r="WW24" i="71"/>
  <c r="WN24" i="71"/>
  <c r="WT24" i="71"/>
  <c r="XF24" i="71"/>
  <c r="ADI24" i="71"/>
  <c r="ADO24" i="71"/>
  <c r="ADL24" i="71"/>
  <c r="ADC24" i="71"/>
  <c r="ACZ24" i="71"/>
  <c r="ADF24" i="71"/>
  <c r="ACW24" i="71"/>
  <c r="KQ23" i="71"/>
  <c r="LF23" i="71" s="1"/>
  <c r="ADR23" i="71"/>
  <c r="AEG23" i="71" s="1"/>
  <c r="GU24" i="111"/>
  <c r="HH24" i="111" s="1"/>
  <c r="GI24" i="111"/>
  <c r="GL24" i="111"/>
  <c r="GX24" i="111"/>
  <c r="GF24" i="111"/>
  <c r="GR24" i="111"/>
  <c r="GO24" i="111"/>
  <c r="HA24" i="111" s="1"/>
  <c r="ABO23" i="71"/>
  <c r="ACD23" i="71" s="1"/>
  <c r="TC23" i="71"/>
  <c r="TR23" i="71" s="1"/>
  <c r="DV24" i="71"/>
  <c r="DY24" i="71"/>
  <c r="DP24" i="71"/>
  <c r="EB24" i="71"/>
  <c r="DM24" i="71"/>
  <c r="DS24" i="71"/>
  <c r="EE24" i="71"/>
  <c r="GH24" i="71"/>
  <c r="FY24" i="71"/>
  <c r="FV24" i="71"/>
  <c r="FS24" i="71"/>
  <c r="FP24" i="71"/>
  <c r="GE24" i="71"/>
  <c r="GB24" i="71"/>
  <c r="OH24" i="71"/>
  <c r="OQ24" i="71"/>
  <c r="OT24" i="71"/>
  <c r="OK24" i="71"/>
  <c r="OB24" i="71"/>
  <c r="OE24" i="71"/>
  <c r="ON24" i="71"/>
  <c r="ABF24" i="71"/>
  <c r="AAZ24" i="71"/>
  <c r="AAW24" i="71"/>
  <c r="ABL24" i="71"/>
  <c r="ABI24" i="71"/>
  <c r="ABC24" i="71"/>
  <c r="AAT24" i="71"/>
  <c r="AHO24" i="71"/>
  <c r="AHU24" i="71"/>
  <c r="AHR24" i="71"/>
  <c r="AHI24" i="71"/>
  <c r="AHF24" i="71"/>
  <c r="AHL24" i="71"/>
  <c r="AHC24" i="71"/>
  <c r="EH23" i="71"/>
  <c r="EW23" i="71" s="1"/>
  <c r="AMD23" i="71"/>
  <c r="AMS23" i="71" s="1"/>
  <c r="IC26" i="111"/>
  <c r="ANF26" i="71"/>
  <c r="ALC26" i="71"/>
  <c r="AIZ26" i="71"/>
  <c r="AGW26" i="71"/>
  <c r="AET26" i="71"/>
  <c r="ACQ26" i="71"/>
  <c r="AAN26" i="71"/>
  <c r="JP26" i="71"/>
  <c r="UE26" i="71"/>
  <c r="YK26" i="71"/>
  <c r="WH26" i="71"/>
  <c r="NV26" i="71"/>
  <c r="LS26" i="71"/>
  <c r="FJ26" i="71"/>
  <c r="PY26" i="71"/>
  <c r="DG26" i="71"/>
  <c r="HM26" i="71"/>
  <c r="SB26" i="71"/>
  <c r="EQ24" i="111"/>
  <c r="EE24" i="111"/>
  <c r="EN24" i="111"/>
  <c r="EB24" i="111"/>
  <c r="EK24" i="111"/>
  <c r="DY24" i="111"/>
  <c r="EH24" i="111"/>
  <c r="ET24" i="111" s="1"/>
  <c r="AOG23" i="71"/>
  <c r="AOV23" i="71" s="1"/>
  <c r="KE24" i="71"/>
  <c r="KK24" i="71"/>
  <c r="JV24" i="71"/>
  <c r="KH24" i="71"/>
  <c r="KB24" i="71"/>
  <c r="KN24" i="71"/>
  <c r="JY24" i="71"/>
  <c r="JB24" i="111"/>
  <c r="IP24" i="111"/>
  <c r="IY24" i="111"/>
  <c r="IM24" i="111"/>
  <c r="IV24" i="111"/>
  <c r="JH24" i="111" s="1"/>
  <c r="JW24" i="111" s="1"/>
  <c r="JE24" i="111"/>
  <c r="IS24" i="111"/>
  <c r="CB24" i="71"/>
  <c r="BP24" i="71"/>
  <c r="BY24" i="71"/>
  <c r="BM24" i="71"/>
  <c r="BJ24" i="71"/>
  <c r="BS24" i="71"/>
  <c r="CE24" i="71" s="1"/>
  <c r="BV24" i="71"/>
  <c r="CD24" i="111"/>
  <c r="BR24" i="111"/>
  <c r="CA24" i="111"/>
  <c r="CM24" i="111" s="1"/>
  <c r="CJ24" i="111"/>
  <c r="BX24" i="111"/>
  <c r="CG24" i="111"/>
  <c r="BU24" i="111"/>
  <c r="SQ24" i="71"/>
  <c r="SN24" i="71"/>
  <c r="SZ24" i="71"/>
  <c r="SK24" i="71"/>
  <c r="SW24" i="71"/>
  <c r="SH24" i="71"/>
  <c r="ST24" i="71"/>
  <c r="YZ24" i="71"/>
  <c r="YW24" i="71"/>
  <c r="ZF24" i="71"/>
  <c r="ZC24" i="71"/>
  <c r="YT24" i="71"/>
  <c r="YQ24" i="71"/>
  <c r="ZI24" i="71"/>
  <c r="QQ24" i="71"/>
  <c r="QW24" i="71"/>
  <c r="QT24" i="71"/>
  <c r="QK24" i="71"/>
  <c r="QH24" i="71"/>
  <c r="QE24" i="71"/>
  <c r="QN24" i="71"/>
  <c r="AFI24" i="71"/>
  <c r="AFO24" i="71"/>
  <c r="AEZ24" i="71"/>
  <c r="AFL24" i="71"/>
  <c r="AFF24" i="71"/>
  <c r="AFR24" i="71"/>
  <c r="AFC24" i="71"/>
  <c r="AJO24" i="71"/>
  <c r="AJR24" i="71"/>
  <c r="AJL24" i="71"/>
  <c r="AJU24" i="71"/>
  <c r="AJI24" i="71"/>
  <c r="AJF24" i="71"/>
  <c r="AJX24" i="71"/>
  <c r="VF23" i="71"/>
  <c r="VU23" i="71" s="1"/>
  <c r="GK23" i="71"/>
  <c r="GZ23" i="71" s="1"/>
  <c r="OW23" i="71"/>
  <c r="PL23" i="71" s="1"/>
  <c r="AKA23" i="71"/>
  <c r="AKP23" i="71" s="1"/>
  <c r="AI24" i="71"/>
  <c r="U63" i="53"/>
  <c r="R62" i="53"/>
  <c r="S77" i="53"/>
  <c r="Q77" i="53"/>
  <c r="T77" i="53"/>
  <c r="R60" i="53"/>
  <c r="S60" i="53"/>
  <c r="M16" i="54" s="1"/>
  <c r="P60" i="53"/>
  <c r="S63" i="53"/>
  <c r="R92" i="53"/>
  <c r="P92" i="53"/>
  <c r="R94" i="53"/>
  <c r="U92" i="53"/>
  <c r="Q92" i="53"/>
  <c r="U78" i="53"/>
  <c r="T61" i="53"/>
  <c r="N16" i="54" s="1"/>
  <c r="Q63" i="53"/>
  <c r="P63" i="53"/>
  <c r="T63" i="53"/>
  <c r="Q62" i="53"/>
  <c r="T62" i="53"/>
  <c r="S62" i="53"/>
  <c r="P61" i="53"/>
  <c r="R61" i="53"/>
  <c r="R48" i="53"/>
  <c r="Q48" i="53"/>
  <c r="P48" i="53"/>
  <c r="Q44" i="53"/>
  <c r="S32" i="53"/>
  <c r="U32" i="53"/>
  <c r="Q32" i="53"/>
  <c r="S29" i="53"/>
  <c r="R29" i="53"/>
  <c r="U29" i="53"/>
  <c r="U28" i="53"/>
  <c r="FW25" i="111"/>
  <c r="DP25" i="111"/>
  <c r="B25" i="111"/>
  <c r="BI25" i="111"/>
  <c r="AU23" i="111"/>
  <c r="HP23" i="111"/>
  <c r="DB23" i="111"/>
  <c r="FI23" i="111"/>
  <c r="DO26" i="111"/>
  <c r="BH26" i="111"/>
  <c r="FV26" i="111"/>
  <c r="A26" i="111"/>
  <c r="BD26" i="71"/>
  <c r="BE25" i="71"/>
  <c r="B26" i="71"/>
  <c r="A27" i="71"/>
  <c r="T46" i="53"/>
  <c r="Q46" i="53"/>
  <c r="S46" i="53"/>
  <c r="U46" i="53"/>
  <c r="R46" i="53"/>
  <c r="Q45" i="53"/>
  <c r="P45" i="53"/>
  <c r="R45" i="53"/>
  <c r="U45" i="53"/>
  <c r="S45" i="53"/>
  <c r="T44" i="53"/>
  <c r="N15" i="54" s="1"/>
  <c r="S44" i="53"/>
  <c r="U44" i="53"/>
  <c r="R44" i="53"/>
  <c r="P28" i="53"/>
  <c r="S28" i="53"/>
  <c r="Q28" i="53"/>
  <c r="R27" i="53"/>
  <c r="U27" i="53"/>
  <c r="Q27" i="53"/>
  <c r="S27" i="53"/>
  <c r="T76" i="53"/>
  <c r="Q61" i="53"/>
  <c r="K16" i="54" s="1"/>
  <c r="U61" i="53"/>
  <c r="O16" i="54" s="1"/>
  <c r="P43" i="53"/>
  <c r="R43" i="53"/>
  <c r="S48" i="53"/>
  <c r="S30" i="53"/>
  <c r="T30" i="53"/>
  <c r="T28" i="53"/>
  <c r="P27" i="53"/>
  <c r="R30" i="53"/>
  <c r="P30" i="53"/>
  <c r="U30" i="53"/>
  <c r="U94" i="53"/>
  <c r="Q94" i="53"/>
  <c r="S94" i="53"/>
  <c r="S76" i="53"/>
  <c r="M17" i="54" s="1"/>
  <c r="Q76" i="53"/>
  <c r="U76" i="53"/>
  <c r="O17" i="54" s="1"/>
  <c r="R76" i="53"/>
  <c r="L17" i="54" s="1"/>
  <c r="S43" i="53"/>
  <c r="U43" i="53"/>
  <c r="R75" i="53"/>
  <c r="S75" i="53"/>
  <c r="P75" i="53"/>
  <c r="Q75" i="53"/>
  <c r="U75" i="53"/>
  <c r="T75" i="53"/>
  <c r="U64" i="53"/>
  <c r="R64" i="53"/>
  <c r="S64" i="53"/>
  <c r="T64" i="53"/>
  <c r="Q64" i="53"/>
  <c r="P64" i="53"/>
  <c r="CDW25" i="71" l="1"/>
  <c r="BNX25" i="111"/>
  <c r="BOL25" i="111" s="1"/>
  <c r="BNO25" i="111"/>
  <c r="BOA25" i="111" s="1"/>
  <c r="BOP25" i="111" s="1"/>
  <c r="BNL25" i="111"/>
  <c r="BNI25" i="111"/>
  <c r="BNF25" i="111"/>
  <c r="BNU25" i="111"/>
  <c r="BOH25" i="111" s="1"/>
  <c r="BNR25" i="111"/>
  <c r="BOD25" i="111" s="1"/>
  <c r="AVQ25" i="111"/>
  <c r="AWD25" i="111" s="1"/>
  <c r="AVB25" i="111"/>
  <c r="AVN25" i="111"/>
  <c r="AVZ25" i="111" s="1"/>
  <c r="AVH25" i="111"/>
  <c r="AVE25" i="111"/>
  <c r="AVT25" i="111"/>
  <c r="AWH25" i="111" s="1"/>
  <c r="AVK25" i="111"/>
  <c r="AVW25" i="111" s="1"/>
  <c r="AWL25" i="111" s="1"/>
  <c r="ATM25" i="111"/>
  <c r="AUA25" i="111" s="1"/>
  <c r="ATA25" i="111"/>
  <c r="ATD25" i="111"/>
  <c r="ATP25" i="111" s="1"/>
  <c r="AUE25" i="111" s="1"/>
  <c r="ATJ25" i="111"/>
  <c r="ATW25" i="111" s="1"/>
  <c r="ASU25" i="111"/>
  <c r="ATG25" i="111"/>
  <c r="ATS25" i="111" s="1"/>
  <c r="ASX25" i="111"/>
  <c r="BEV25" i="111"/>
  <c r="BFJ25" i="111" s="1"/>
  <c r="BEJ25" i="111"/>
  <c r="BED25" i="111"/>
  <c r="BEM25" i="111"/>
  <c r="BEY25" i="111" s="1"/>
  <c r="BFN25" i="111" s="1"/>
  <c r="BEG25" i="111"/>
  <c r="BES25" i="111"/>
  <c r="BFF25" i="111" s="1"/>
  <c r="BEP25" i="111"/>
  <c r="BFB25" i="111" s="1"/>
  <c r="BLQ25" i="111"/>
  <c r="BME25" i="111" s="1"/>
  <c r="BKY25" i="111"/>
  <c r="BLK25" i="111"/>
  <c r="BLW25" i="111" s="1"/>
  <c r="BLB25" i="111"/>
  <c r="BLH25" i="111"/>
  <c r="BLT25" i="111" s="1"/>
  <c r="BMI25" i="111" s="1"/>
  <c r="BLE25" i="111"/>
  <c r="BLN25" i="111"/>
  <c r="BMA25" i="111" s="1"/>
  <c r="BJG25" i="111"/>
  <c r="BJT25" i="111" s="1"/>
  <c r="BIX25" i="111"/>
  <c r="BIU25" i="111"/>
  <c r="BJD25" i="111"/>
  <c r="BJP25" i="111" s="1"/>
  <c r="BIR25" i="111"/>
  <c r="BJJ25" i="111"/>
  <c r="BJX25" i="111" s="1"/>
  <c r="BJA25" i="111"/>
  <c r="BJM25" i="111" s="1"/>
  <c r="BKB25" i="111" s="1"/>
  <c r="DTW26" i="71"/>
  <c r="BBN26" i="111"/>
  <c r="AZG26" i="111"/>
  <c r="BII26" i="111"/>
  <c r="BKP26" i="111"/>
  <c r="BDU26" i="111"/>
  <c r="BMW26" i="111"/>
  <c r="ASL26" i="111"/>
  <c r="AUS26" i="111"/>
  <c r="AWZ26" i="111"/>
  <c r="BGB26" i="111"/>
  <c r="BAH25" i="111"/>
  <c r="BAV25" i="111" s="1"/>
  <c r="AZY25" i="111"/>
  <c r="BAK25" i="111" s="1"/>
  <c r="BAZ25" i="111" s="1"/>
  <c r="AZS25" i="111"/>
  <c r="AZV25" i="111"/>
  <c r="BAE25" i="111"/>
  <c r="BAR25" i="111" s="1"/>
  <c r="AZP25" i="111"/>
  <c r="BAB25" i="111"/>
  <c r="BAN25" i="111" s="1"/>
  <c r="AYA25" i="111"/>
  <c r="AYO25" i="111" s="1"/>
  <c r="AXO25" i="111"/>
  <c r="AXU25" i="111"/>
  <c r="AYG25" i="111" s="1"/>
  <c r="AXR25" i="111"/>
  <c r="AYD25" i="111" s="1"/>
  <c r="AYS25" i="111" s="1"/>
  <c r="AXX25" i="111"/>
  <c r="AYK25" i="111" s="1"/>
  <c r="AXI25" i="111"/>
  <c r="AXL25" i="111"/>
  <c r="BCO25" i="111"/>
  <c r="BDC25" i="111" s="1"/>
  <c r="BBW25" i="111"/>
  <c r="BCI25" i="111"/>
  <c r="BCU25" i="111" s="1"/>
  <c r="BBZ25" i="111"/>
  <c r="BCC25" i="111"/>
  <c r="BCF25" i="111"/>
  <c r="BCR25" i="111" s="1"/>
  <c r="BDG25" i="111" s="1"/>
  <c r="BCL25" i="111"/>
  <c r="BCY25" i="111" s="1"/>
  <c r="DTV27" i="71"/>
  <c r="BIH27" i="111"/>
  <c r="BMV27" i="111"/>
  <c r="BKO27" i="111"/>
  <c r="BDT27" i="111"/>
  <c r="ASK27" i="111"/>
  <c r="AUR27" i="111"/>
  <c r="BGA27" i="111"/>
  <c r="AWY27" i="111"/>
  <c r="AZF27" i="111"/>
  <c r="BBM27" i="111"/>
  <c r="BHC25" i="111"/>
  <c r="BHQ25" i="111" s="1"/>
  <c r="BGZ25" i="111"/>
  <c r="BHM25" i="111" s="1"/>
  <c r="BGW25" i="111"/>
  <c r="BHI25" i="111" s="1"/>
  <c r="BGT25" i="111"/>
  <c r="BHF25" i="111" s="1"/>
  <c r="BHU25" i="111" s="1"/>
  <c r="BGQ25" i="111"/>
  <c r="BGN25" i="111"/>
  <c r="BGK25" i="111"/>
  <c r="DUT26" i="71"/>
  <c r="DVH26" i="71" s="1"/>
  <c r="DUQ26" i="71"/>
  <c r="DVD26" i="71" s="1"/>
  <c r="DUN26" i="71"/>
  <c r="DUZ26" i="71" s="1"/>
  <c r="DUK26" i="71"/>
  <c r="DUW26" i="71" s="1"/>
  <c r="DVL26" i="71" s="1"/>
  <c r="DUH26" i="71"/>
  <c r="DUE26" i="71"/>
  <c r="DUB26" i="71"/>
  <c r="DLY25" i="71"/>
  <c r="DMK25" i="71" s="1"/>
  <c r="DMZ25" i="71" s="1"/>
  <c r="DSQ25" i="71"/>
  <c r="DTE25" i="71" s="1"/>
  <c r="DSN25" i="71"/>
  <c r="DTA25" i="71" s="1"/>
  <c r="DRY25" i="71"/>
  <c r="DSK25" i="71"/>
  <c r="DSW25" i="71" s="1"/>
  <c r="DSH25" i="71"/>
  <c r="DST25" i="71" s="1"/>
  <c r="DTI25" i="71" s="1"/>
  <c r="DSE25" i="71"/>
  <c r="DSB25" i="71"/>
  <c r="DPV25" i="71"/>
  <c r="DPY25" i="71"/>
  <c r="DQB25" i="71"/>
  <c r="DQE25" i="71"/>
  <c r="DQQ25" i="71" s="1"/>
  <c r="DRF25" i="71" s="1"/>
  <c r="DPP27" i="71"/>
  <c r="DRS27" i="71"/>
  <c r="DQH25" i="71"/>
  <c r="DQT25" i="71" s="1"/>
  <c r="DPQ26" i="71"/>
  <c r="DQN26" i="71" s="1"/>
  <c r="DRB26" i="71" s="1"/>
  <c r="DRT26" i="71"/>
  <c r="DQK25" i="71"/>
  <c r="DQX25" i="71" s="1"/>
  <c r="CEC25" i="71"/>
  <c r="CEO25" i="71" s="1"/>
  <c r="CFD25" i="71" s="1"/>
  <c r="DMB25" i="71"/>
  <c r="DMN25" i="71" s="1"/>
  <c r="DME25" i="71"/>
  <c r="DMR25" i="71" s="1"/>
  <c r="CDZ25" i="71"/>
  <c r="CEL25" i="71"/>
  <c r="CEZ25" i="71" s="1"/>
  <c r="CEI25" i="71"/>
  <c r="CEV25" i="71" s="1"/>
  <c r="DLP25" i="71"/>
  <c r="DQE26" i="71"/>
  <c r="DQQ26" i="71" s="1"/>
  <c r="DRF26" i="71" s="1"/>
  <c r="DQB26" i="71"/>
  <c r="CDT25" i="71"/>
  <c r="DLS25" i="71"/>
  <c r="DLV25" i="71"/>
  <c r="CYX25" i="71"/>
  <c r="DLJ27" i="71"/>
  <c r="DNM27" i="71"/>
  <c r="DLK26" i="71"/>
  <c r="DMH26" i="71" s="1"/>
  <c r="DMV26" i="71" s="1"/>
  <c r="DNN26" i="71"/>
  <c r="DOK25" i="71"/>
  <c r="DOY25" i="71" s="1"/>
  <c r="DOH25" i="71"/>
  <c r="DOU25" i="71" s="1"/>
  <c r="DOE25" i="71"/>
  <c r="DOQ25" i="71" s="1"/>
  <c r="DOB25" i="71"/>
  <c r="DON25" i="71" s="1"/>
  <c r="DPC25" i="71" s="1"/>
  <c r="DNY25" i="71"/>
  <c r="DNV25" i="71"/>
  <c r="DNS25" i="71"/>
  <c r="DLS26" i="71"/>
  <c r="DLP26" i="71"/>
  <c r="DHP25" i="71"/>
  <c r="DHJ25" i="71"/>
  <c r="DHM25" i="71"/>
  <c r="DHS25" i="71"/>
  <c r="DIE25" i="71" s="1"/>
  <c r="DIT25" i="71" s="1"/>
  <c r="CZA25" i="71"/>
  <c r="DDD25" i="71"/>
  <c r="DHV25" i="71"/>
  <c r="DIH25" i="71" s="1"/>
  <c r="DHD27" i="71"/>
  <c r="DJG27" i="71"/>
  <c r="CZD25" i="71"/>
  <c r="DDG25" i="71"/>
  <c r="DHY25" i="71"/>
  <c r="DIL25" i="71" s="1"/>
  <c r="CZG25" i="71"/>
  <c r="CZS25" i="71" s="1"/>
  <c r="DAH25" i="71" s="1"/>
  <c r="DDJ25" i="71"/>
  <c r="CZJ25" i="71"/>
  <c r="CZV25" i="71" s="1"/>
  <c r="DDP25" i="71"/>
  <c r="DEB25" i="71" s="1"/>
  <c r="DKE25" i="71"/>
  <c r="DKS25" i="71" s="1"/>
  <c r="DKB25" i="71"/>
  <c r="DKO25" i="71" s="1"/>
  <c r="DJY25" i="71"/>
  <c r="DKK25" i="71" s="1"/>
  <c r="DJV25" i="71"/>
  <c r="DKH25" i="71" s="1"/>
  <c r="DKW25" i="71" s="1"/>
  <c r="DJS25" i="71"/>
  <c r="DJP25" i="71"/>
  <c r="DJM25" i="71"/>
  <c r="DHE26" i="71"/>
  <c r="DHY26" i="71" s="1"/>
  <c r="DIL26" i="71" s="1"/>
  <c r="DJH26" i="71"/>
  <c r="CZP25" i="71"/>
  <c r="DAD25" i="71" s="1"/>
  <c r="DDS25" i="71"/>
  <c r="DEF25" i="71" s="1"/>
  <c r="DCX27" i="71"/>
  <c r="DFA27" i="71"/>
  <c r="DCY26" i="71"/>
  <c r="DDV26" i="71" s="1"/>
  <c r="DEJ26" i="71" s="1"/>
  <c r="DFB26" i="71"/>
  <c r="DFJ25" i="71"/>
  <c r="DFY25" i="71"/>
  <c r="DGM25" i="71" s="1"/>
  <c r="DFV25" i="71"/>
  <c r="DGI25" i="71" s="1"/>
  <c r="DFS25" i="71"/>
  <c r="DGE25" i="71" s="1"/>
  <c r="DFP25" i="71"/>
  <c r="DGB25" i="71" s="1"/>
  <c r="DGQ25" i="71" s="1"/>
  <c r="DFG25" i="71"/>
  <c r="DFM25" i="71"/>
  <c r="CRA25" i="71"/>
  <c r="CRN25" i="71" s="1"/>
  <c r="CQO25" i="71"/>
  <c r="CQX25" i="71"/>
  <c r="CRJ25" i="71" s="1"/>
  <c r="DBS25" i="71"/>
  <c r="DCG25" i="71" s="1"/>
  <c r="DBP25" i="71"/>
  <c r="DCC25" i="71" s="1"/>
  <c r="DBM25" i="71"/>
  <c r="DBY25" i="71" s="1"/>
  <c r="DBJ25" i="71"/>
  <c r="DBV25" i="71" s="1"/>
  <c r="DCK25" i="71" s="1"/>
  <c r="DBG25" i="71"/>
  <c r="DBD25" i="71"/>
  <c r="DBA25" i="71"/>
  <c r="CRD25" i="71"/>
  <c r="CRR25" i="71" s="1"/>
  <c r="CYR27" i="71"/>
  <c r="DAU27" i="71"/>
  <c r="CYS26" i="71"/>
  <c r="CZP26" i="71" s="1"/>
  <c r="DAD26" i="71" s="1"/>
  <c r="DAV26" i="71"/>
  <c r="CQL25" i="71"/>
  <c r="CUM26" i="71"/>
  <c r="CVD26" i="71" s="1"/>
  <c r="CVP26" i="71" s="1"/>
  <c r="CWP26" i="71"/>
  <c r="CXM25" i="71"/>
  <c r="CYA25" i="71" s="1"/>
  <c r="CXJ25" i="71"/>
  <c r="CXW25" i="71" s="1"/>
  <c r="CXG25" i="71"/>
  <c r="CXS25" i="71" s="1"/>
  <c r="CXD25" i="71"/>
  <c r="CXP25" i="71" s="1"/>
  <c r="CYE25" i="71" s="1"/>
  <c r="CXA25" i="71"/>
  <c r="CWX25" i="71"/>
  <c r="CWU25" i="71"/>
  <c r="CUR25" i="71"/>
  <c r="CUU25" i="71"/>
  <c r="CUX25" i="71"/>
  <c r="CVA25" i="71"/>
  <c r="CVM25" i="71" s="1"/>
  <c r="CWB25" i="71" s="1"/>
  <c r="CVD25" i="71"/>
  <c r="CVP25" i="71" s="1"/>
  <c r="CVG25" i="71"/>
  <c r="CVT25" i="71" s="1"/>
  <c r="CQR25" i="71"/>
  <c r="CUL27" i="71"/>
  <c r="CWO27" i="71"/>
  <c r="CQF27" i="71"/>
  <c r="CSI27" i="71"/>
  <c r="CQG26" i="71"/>
  <c r="CRD26" i="71" s="1"/>
  <c r="CRR26" i="71" s="1"/>
  <c r="CSJ26" i="71"/>
  <c r="CHZ25" i="71"/>
  <c r="CTG25" i="71"/>
  <c r="CTU25" i="71" s="1"/>
  <c r="CTD25" i="71"/>
  <c r="CTQ25" i="71" s="1"/>
  <c r="CTA25" i="71"/>
  <c r="CTM25" i="71" s="1"/>
  <c r="CSX25" i="71"/>
  <c r="CTJ25" i="71" s="1"/>
  <c r="CTY25" i="71" s="1"/>
  <c r="CSU25" i="71"/>
  <c r="CSO25" i="71"/>
  <c r="CSR25" i="71"/>
  <c r="CMX25" i="71"/>
  <c r="CNL25" i="71" s="1"/>
  <c r="CMF25" i="71"/>
  <c r="CMI25" i="71"/>
  <c r="CML25" i="71"/>
  <c r="CMO25" i="71"/>
  <c r="CNA25" i="71" s="1"/>
  <c r="CNP25" i="71" s="1"/>
  <c r="CMR25" i="71"/>
  <c r="CND25" i="71" s="1"/>
  <c r="CMA26" i="71"/>
  <c r="CMI26" i="71" s="1"/>
  <c r="COD26" i="71"/>
  <c r="COI25" i="71"/>
  <c r="CPA25" i="71"/>
  <c r="CPO25" i="71" s="1"/>
  <c r="COX25" i="71"/>
  <c r="CPK25" i="71" s="1"/>
  <c r="COU25" i="71"/>
  <c r="CPG25" i="71" s="1"/>
  <c r="COR25" i="71"/>
  <c r="CPD25" i="71" s="1"/>
  <c r="CPS25" i="71" s="1"/>
  <c r="COO25" i="71"/>
  <c r="COL25" i="71"/>
  <c r="CIF25" i="71"/>
  <c r="CLZ27" i="71"/>
  <c r="COC27" i="71"/>
  <c r="CIL25" i="71"/>
  <c r="CIX25" i="71" s="1"/>
  <c r="CII25" i="71"/>
  <c r="CIU25" i="71" s="1"/>
  <c r="CJJ25" i="71" s="1"/>
  <c r="CIC25" i="71"/>
  <c r="CHU26" i="71"/>
  <c r="CII26" i="71" s="1"/>
  <c r="CIU26" i="71" s="1"/>
  <c r="CJJ26" i="71" s="1"/>
  <c r="CJX26" i="71"/>
  <c r="CKU25" i="71"/>
  <c r="CLI25" i="71" s="1"/>
  <c r="CKR25" i="71"/>
  <c r="CLE25" i="71" s="1"/>
  <c r="CKO25" i="71"/>
  <c r="CLA25" i="71" s="1"/>
  <c r="CKL25" i="71"/>
  <c r="CKX25" i="71" s="1"/>
  <c r="CLM25" i="71" s="1"/>
  <c r="CKF25" i="71"/>
  <c r="CKC25" i="71"/>
  <c r="CKI25" i="71"/>
  <c r="CHT27" i="71"/>
  <c r="CJW27" i="71"/>
  <c r="CIO25" i="71"/>
  <c r="CJB25" i="71" s="1"/>
  <c r="CIR26" i="71"/>
  <c r="CJF26" i="71" s="1"/>
  <c r="CDO26" i="71"/>
  <c r="CEI26" i="71" s="1"/>
  <c r="CFR26" i="71"/>
  <c r="CGO25" i="71"/>
  <c r="CHC25" i="71" s="1"/>
  <c r="CFW25" i="71"/>
  <c r="CGL25" i="71"/>
  <c r="CGY25" i="71" s="1"/>
  <c r="CGI25" i="71"/>
  <c r="CGU25" i="71" s="1"/>
  <c r="CGF25" i="71"/>
  <c r="CGR25" i="71" s="1"/>
  <c r="CHG25" i="71" s="1"/>
  <c r="CGC25" i="71"/>
  <c r="CFZ25" i="71"/>
  <c r="CDN27" i="71"/>
  <c r="CFQ27" i="71"/>
  <c r="L16" i="54"/>
  <c r="BLU24" i="71"/>
  <c r="BQA24" i="71"/>
  <c r="BWN24" i="71"/>
  <c r="BFL24" i="71"/>
  <c r="BLY24" i="71"/>
  <c r="CER25" i="71"/>
  <c r="AIE24" i="71"/>
  <c r="HL24" i="111"/>
  <c r="AKL24" i="71"/>
  <c r="BYQ24" i="71"/>
  <c r="AQQ24" i="71"/>
  <c r="AXD24" i="71"/>
  <c r="BUC24" i="71"/>
  <c r="BJN24" i="71"/>
  <c r="RG24" i="71"/>
  <c r="AMK24" i="71"/>
  <c r="LB24" i="71"/>
  <c r="AOR24" i="71"/>
  <c r="AZG24" i="71"/>
  <c r="ZW24" i="71"/>
  <c r="RC24" i="71"/>
  <c r="RK24" i="71"/>
  <c r="AQU24" i="71"/>
  <c r="BUG24" i="71"/>
  <c r="CAT24" i="71"/>
  <c r="HD24" i="111"/>
  <c r="VI24" i="71"/>
  <c r="BLQ24" i="71"/>
  <c r="BDM24" i="71"/>
  <c r="BPW24" i="71"/>
  <c r="BFH24" i="71"/>
  <c r="VM24" i="71"/>
  <c r="BJR24" i="71"/>
  <c r="ABZ24" i="71"/>
  <c r="GR24" i="71"/>
  <c r="BUK24" i="71"/>
  <c r="ASX24" i="71"/>
  <c r="ZS24" i="71"/>
  <c r="CT24" i="111"/>
  <c r="CP24" i="71"/>
  <c r="VQ24" i="71"/>
  <c r="ES24" i="71"/>
  <c r="AON24" i="71"/>
  <c r="CP24" i="111"/>
  <c r="BHS24" i="71"/>
  <c r="BWF24" i="71"/>
  <c r="EW24" i="111"/>
  <c r="AM24" i="111"/>
  <c r="AVA24" i="71"/>
  <c r="BDE24" i="71"/>
  <c r="CAP24" i="71"/>
  <c r="ASP24" i="71"/>
  <c r="AYY24" i="71"/>
  <c r="BWJ24" i="71"/>
  <c r="FA24" i="111"/>
  <c r="AMG24" i="71"/>
  <c r="BDI24" i="71"/>
  <c r="BJV24" i="71"/>
  <c r="AST24" i="71"/>
  <c r="AZC24" i="71"/>
  <c r="BFP24" i="71"/>
  <c r="AIA24" i="71"/>
  <c r="ADU24" i="71"/>
  <c r="AFX24" i="71"/>
  <c r="ADY24" i="71"/>
  <c r="AII24" i="71"/>
  <c r="PD24" i="71"/>
  <c r="AEC24" i="71"/>
  <c r="CCO24" i="71"/>
  <c r="AKD24" i="71"/>
  <c r="AKH24" i="71"/>
  <c r="IU24" i="71"/>
  <c r="BHO24" i="71"/>
  <c r="BOB24" i="71"/>
  <c r="AWZ24" i="71"/>
  <c r="KT24" i="71"/>
  <c r="GV24" i="71"/>
  <c r="XP24" i="71"/>
  <c r="NE24" i="71"/>
  <c r="CCW24" i="71"/>
  <c r="AUW24" i="71"/>
  <c r="BBJ24" i="71"/>
  <c r="BHK24" i="71"/>
  <c r="AWV24" i="71"/>
  <c r="CX24" i="111"/>
  <c r="OZ24" i="71"/>
  <c r="IQ24" i="71"/>
  <c r="NA24" i="71"/>
  <c r="BBB24" i="71"/>
  <c r="TF24" i="71"/>
  <c r="EK24" i="71"/>
  <c r="BSH24" i="71"/>
  <c r="BBF24" i="71"/>
  <c r="BYI24" i="71"/>
  <c r="BNT24" i="71"/>
  <c r="ABR24" i="71"/>
  <c r="AGB24" i="71"/>
  <c r="TJ24" i="71"/>
  <c r="PH24" i="71"/>
  <c r="EO24" i="71"/>
  <c r="BYM24" i="71"/>
  <c r="AQM24" i="71"/>
  <c r="BNX24" i="71"/>
  <c r="CAL24" i="71"/>
  <c r="CH24" i="71"/>
  <c r="KX24" i="71"/>
  <c r="IY24" i="71"/>
  <c r="AOJ24" i="71"/>
  <c r="AMO24" i="71"/>
  <c r="AM25" i="71"/>
  <c r="BRZ24" i="71"/>
  <c r="AGF24" i="71"/>
  <c r="TN24" i="71"/>
  <c r="CL24" i="71"/>
  <c r="XT24" i="71"/>
  <c r="ZO24" i="71"/>
  <c r="FE24" i="111"/>
  <c r="ABV24" i="71"/>
  <c r="GN24" i="71"/>
  <c r="XL24" i="71"/>
  <c r="MW24" i="71"/>
  <c r="AQ24" i="111"/>
  <c r="CCS24" i="71"/>
  <c r="AUS24" i="71"/>
  <c r="BSD24" i="71"/>
  <c r="BQE24" i="71"/>
  <c r="JO24" i="111"/>
  <c r="ANF24" i="111"/>
  <c r="XA24" i="111"/>
  <c r="ART24" i="111"/>
  <c r="ABS24" i="111"/>
  <c r="VB24" i="111"/>
  <c r="ANB24" i="111"/>
  <c r="AIR24" i="111"/>
  <c r="AMX24" i="111"/>
  <c r="QJ24" i="111"/>
  <c r="AGC24" i="111"/>
  <c r="JS24" i="111"/>
  <c r="AIN24" i="111"/>
  <c r="OC24" i="111"/>
  <c r="XE24" i="111"/>
  <c r="SU24" i="111"/>
  <c r="LV24" i="111"/>
  <c r="OG24" i="111"/>
  <c r="ARP24" i="111"/>
  <c r="BIK3" i="71"/>
  <c r="BKM3" i="71"/>
  <c r="ARL24" i="111"/>
  <c r="QF24" i="111"/>
  <c r="AGG24" i="111"/>
  <c r="ABO24" i="111"/>
  <c r="K17" i="54"/>
  <c r="APM24" i="111"/>
  <c r="ZP24" i="111"/>
  <c r="UX24" i="111"/>
  <c r="API24" i="111"/>
  <c r="AIJ24" i="111"/>
  <c r="ZL24" i="111"/>
  <c r="AKU24" i="111"/>
  <c r="LR24" i="111"/>
  <c r="AKY24" i="111"/>
  <c r="AGK24" i="111"/>
  <c r="LZ24" i="111"/>
  <c r="ABW24" i="111"/>
  <c r="ZH24" i="111"/>
  <c r="AED24" i="111"/>
  <c r="XI24" i="111"/>
  <c r="NY24" i="111"/>
  <c r="ADV24" i="111"/>
  <c r="JK24" i="111"/>
  <c r="AKQ24" i="111"/>
  <c r="SM24" i="111"/>
  <c r="UT24" i="111"/>
  <c r="APE24" i="111"/>
  <c r="BLN24" i="71"/>
  <c r="BMC24" i="71" s="1"/>
  <c r="AQJ24" i="71"/>
  <c r="AQY24" i="71" s="1"/>
  <c r="BJK24" i="71"/>
  <c r="BJZ24" i="71" s="1"/>
  <c r="AYP25" i="71"/>
  <c r="AYD25" i="71"/>
  <c r="AYM25" i="71"/>
  <c r="AYA25" i="71"/>
  <c r="AYJ25" i="71"/>
  <c r="AYS25" i="71"/>
  <c r="AYG25" i="71"/>
  <c r="BPN25" i="71"/>
  <c r="BPB25" i="71"/>
  <c r="BPK25" i="71"/>
  <c r="BOY25" i="71"/>
  <c r="BPH25" i="71"/>
  <c r="BPQ25" i="71"/>
  <c r="BPE25" i="71"/>
  <c r="ASA25" i="71"/>
  <c r="ASJ25" i="71"/>
  <c r="ARX25" i="71"/>
  <c r="ASG25" i="71"/>
  <c r="ARU25" i="71"/>
  <c r="ASD25" i="71"/>
  <c r="ARR25" i="71"/>
  <c r="BIY25" i="71"/>
  <c r="BJH25" i="71"/>
  <c r="BIV25" i="71"/>
  <c r="BJE25" i="71"/>
  <c r="BIS25" i="71"/>
  <c r="BJB25" i="71"/>
  <c r="BIP25" i="71"/>
  <c r="BZW25" i="71"/>
  <c r="CAF25" i="71"/>
  <c r="BZT25" i="71"/>
  <c r="CAC25" i="71"/>
  <c r="BZQ25" i="71"/>
  <c r="BZZ25" i="71"/>
  <c r="BZN25" i="71"/>
  <c r="BFE24" i="71"/>
  <c r="BFT24" i="71" s="1"/>
  <c r="BZI26" i="71"/>
  <c r="BVC26" i="71"/>
  <c r="BQW26" i="71"/>
  <c r="BMQ26" i="71"/>
  <c r="BGH26" i="71"/>
  <c r="BCB26" i="71"/>
  <c r="AXV26" i="71"/>
  <c r="ATP26" i="71"/>
  <c r="APJ26" i="71"/>
  <c r="BXF26" i="71"/>
  <c r="BOT26" i="71"/>
  <c r="BIK26" i="71"/>
  <c r="BEE26" i="71"/>
  <c r="AZY26" i="71"/>
  <c r="AVS26" i="71"/>
  <c r="ARM26" i="71"/>
  <c r="CBL26" i="71"/>
  <c r="BSZ26" i="71"/>
  <c r="BKN26" i="71"/>
  <c r="CCL24" i="71"/>
  <c r="CDA24" i="71" s="1"/>
  <c r="BAY24" i="71"/>
  <c r="BBN24" i="71" s="1"/>
  <c r="BHH24" i="71"/>
  <c r="BHW24" i="71" s="1"/>
  <c r="CAI24" i="71"/>
  <c r="CAX24" i="71" s="1"/>
  <c r="BCV25" i="71"/>
  <c r="BCJ25" i="71"/>
  <c r="BCS25" i="71"/>
  <c r="BCG25" i="71"/>
  <c r="BCP25" i="71"/>
  <c r="BCY25" i="71"/>
  <c r="BCM25" i="71"/>
  <c r="BTT25" i="71"/>
  <c r="BTH25" i="71"/>
  <c r="BTQ25" i="71"/>
  <c r="BTE25" i="71"/>
  <c r="BTN25" i="71"/>
  <c r="BTW25" i="71"/>
  <c r="BTK25" i="71"/>
  <c r="AWG25" i="71"/>
  <c r="AWP25" i="71"/>
  <c r="AWD25" i="71"/>
  <c r="AWM25" i="71"/>
  <c r="AWA25" i="71"/>
  <c r="AWJ25" i="71"/>
  <c r="AVX25" i="71"/>
  <c r="BNE25" i="71"/>
  <c r="BNN25" i="71"/>
  <c r="BNB25" i="71"/>
  <c r="BNK25" i="71"/>
  <c r="BMY25" i="71"/>
  <c r="BNH25" i="71"/>
  <c r="BMV25" i="71"/>
  <c r="BWC24" i="71"/>
  <c r="BWR24" i="71" s="1"/>
  <c r="CBK27" i="71"/>
  <c r="BXE27" i="71"/>
  <c r="BSY27" i="71"/>
  <c r="BZH27" i="71"/>
  <c r="BVB27" i="71"/>
  <c r="BQV27" i="71"/>
  <c r="BMP27" i="71"/>
  <c r="BIJ27" i="71"/>
  <c r="BED27" i="71"/>
  <c r="AZX27" i="71"/>
  <c r="AVR27" i="71"/>
  <c r="ARL27" i="71"/>
  <c r="BOS27" i="71"/>
  <c r="BGG27" i="71"/>
  <c r="AXU27" i="71"/>
  <c r="API27" i="71"/>
  <c r="BKM27" i="71"/>
  <c r="BCA27" i="71"/>
  <c r="ATO27" i="71"/>
  <c r="BRW24" i="71"/>
  <c r="BSL24" i="71" s="1"/>
  <c r="BYF24" i="71"/>
  <c r="BYU24" i="71" s="1"/>
  <c r="AWS24" i="71"/>
  <c r="AXH24" i="71" s="1"/>
  <c r="BDB24" i="71"/>
  <c r="BDQ24" i="71" s="1"/>
  <c r="AQD25" i="71"/>
  <c r="APR25" i="71"/>
  <c r="AQA25" i="71"/>
  <c r="APO25" i="71"/>
  <c r="APX25" i="71"/>
  <c r="AQG25" i="71"/>
  <c r="APU25" i="71"/>
  <c r="BHB25" i="71"/>
  <c r="BGP25" i="71"/>
  <c r="BGY25" i="71"/>
  <c r="BGM25" i="71"/>
  <c r="BGV25" i="71"/>
  <c r="BHE25" i="71"/>
  <c r="BGS25" i="71"/>
  <c r="BXZ25" i="71"/>
  <c r="BXN25" i="71"/>
  <c r="BXW25" i="71"/>
  <c r="BXK25" i="71"/>
  <c r="BXT25" i="71"/>
  <c r="BYC25" i="71"/>
  <c r="BXQ25" i="71"/>
  <c r="BAM25" i="71"/>
  <c r="BAV25" i="71"/>
  <c r="BAJ25" i="71"/>
  <c r="BAS25" i="71"/>
  <c r="BAG25" i="71"/>
  <c r="BAP25" i="71"/>
  <c r="BAD25" i="71"/>
  <c r="BRK25" i="71"/>
  <c r="BRT25" i="71"/>
  <c r="BRH25" i="71"/>
  <c r="BRQ25" i="71"/>
  <c r="BRE25" i="71"/>
  <c r="BRN25" i="71"/>
  <c r="BRB25" i="71"/>
  <c r="AYV24" i="71"/>
  <c r="AZK24" i="71" s="1"/>
  <c r="AUP24" i="71"/>
  <c r="AVE24" i="71" s="1"/>
  <c r="BNQ24" i="71"/>
  <c r="BOF24" i="71" s="1"/>
  <c r="BTZ24" i="71"/>
  <c r="BUO24" i="71" s="1"/>
  <c r="ASM24" i="71"/>
  <c r="ATB24" i="71" s="1"/>
  <c r="AUJ25" i="71"/>
  <c r="ATX25" i="71"/>
  <c r="AUG25" i="71"/>
  <c r="ATU25" i="71"/>
  <c r="AUD25" i="71"/>
  <c r="AUM25" i="71"/>
  <c r="AUA25" i="71"/>
  <c r="BLH25" i="71"/>
  <c r="BKV25" i="71"/>
  <c r="BLE25" i="71"/>
  <c r="BKS25" i="71"/>
  <c r="BLB25" i="71"/>
  <c r="BLK25" i="71"/>
  <c r="BKY25" i="71"/>
  <c r="CCF25" i="71"/>
  <c r="CBT25" i="71"/>
  <c r="CCC25" i="71"/>
  <c r="CBQ25" i="71"/>
  <c r="CBZ25" i="71"/>
  <c r="CCI25" i="71"/>
  <c r="CBW25" i="71"/>
  <c r="BES25" i="71"/>
  <c r="BFB25" i="71"/>
  <c r="BEP25" i="71"/>
  <c r="BEY25" i="71"/>
  <c r="BEM25" i="71"/>
  <c r="BEV25" i="71"/>
  <c r="BEJ25" i="71"/>
  <c r="BVQ25" i="71"/>
  <c r="BVZ25" i="71"/>
  <c r="BVN25" i="71"/>
  <c r="BVW25" i="71"/>
  <c r="BVK25" i="71"/>
  <c r="BVT25" i="71"/>
  <c r="BVH25" i="71"/>
  <c r="BPT24" i="71"/>
  <c r="BQI24" i="71" s="1"/>
  <c r="PZ25" i="111"/>
  <c r="PQ25" i="111"/>
  <c r="QC25" i="111" s="1"/>
  <c r="QR25" i="111" s="1"/>
  <c r="PN25" i="111"/>
  <c r="PW25" i="111"/>
  <c r="QJ25" i="111" s="1"/>
  <c r="PK25" i="111"/>
  <c r="PT25" i="111"/>
  <c r="PH25" i="111"/>
  <c r="AFN25" i="111"/>
  <c r="AFZ25" i="111" s="1"/>
  <c r="AGO25" i="111" s="1"/>
  <c r="AFH25" i="111"/>
  <c r="AFW25" i="111"/>
  <c r="AGK25" i="111" s="1"/>
  <c r="AFQ25" i="111"/>
  <c r="AFK25" i="111"/>
  <c r="AFE25" i="111"/>
  <c r="AFT25" i="111"/>
  <c r="AJS25" i="111"/>
  <c r="AJY25" i="111"/>
  <c r="AKH25" i="111"/>
  <c r="AKB25" i="111"/>
  <c r="AKN25" i="111" s="1"/>
  <c r="ALC25" i="111" s="1"/>
  <c r="AKE25" i="111"/>
  <c r="AJV25" i="111"/>
  <c r="AKK25" i="111"/>
  <c r="ALP27" i="111"/>
  <c r="AQD27" i="111"/>
  <c r="AHB27" i="111"/>
  <c r="ACN27" i="111"/>
  <c r="AAG27" i="111"/>
  <c r="AJI27" i="111"/>
  <c r="AEU27" i="111"/>
  <c r="VS27" i="111"/>
  <c r="ANW27" i="111"/>
  <c r="XZ27" i="111"/>
  <c r="TL27" i="111"/>
  <c r="MQ27" i="111"/>
  <c r="KJ27" i="111"/>
  <c r="RE27" i="111"/>
  <c r="OX27" i="111"/>
  <c r="NP25" i="111"/>
  <c r="NJ25" i="111"/>
  <c r="NV25" i="111" s="1"/>
  <c r="OK25" i="111" s="1"/>
  <c r="ND25" i="111"/>
  <c r="NA25" i="111"/>
  <c r="NS25" i="111"/>
  <c r="NM25" i="111"/>
  <c r="NY25" i="111" s="1"/>
  <c r="NG25" i="111"/>
  <c r="UB25" i="111"/>
  <c r="TV25" i="111"/>
  <c r="UH25" i="111"/>
  <c r="UE25" i="111"/>
  <c r="UQ25" i="111" s="1"/>
  <c r="VF25" i="111" s="1"/>
  <c r="UN25" i="111"/>
  <c r="UK25" i="111"/>
  <c r="UX25" i="111" s="1"/>
  <c r="TY25" i="111"/>
  <c r="AIA25" i="111"/>
  <c r="AIN25" i="111" s="1"/>
  <c r="AHO25" i="111"/>
  <c r="AID25" i="111"/>
  <c r="AHX25" i="111"/>
  <c r="AHU25" i="111"/>
  <c r="AIG25" i="111" s="1"/>
  <c r="AIV25" i="111" s="1"/>
  <c r="AHR25" i="111"/>
  <c r="AHL25" i="111"/>
  <c r="AQZ25" i="111"/>
  <c r="AQW25" i="111"/>
  <c r="ARI25" i="111" s="1"/>
  <c r="ARX25" i="111" s="1"/>
  <c r="ARC25" i="111"/>
  <c r="AQN25" i="111"/>
  <c r="AQQ25" i="111"/>
  <c r="ARF25" i="111"/>
  <c r="ART25" i="111" s="1"/>
  <c r="AQT25" i="111"/>
  <c r="ANX26" i="111"/>
  <c r="AJJ26" i="111"/>
  <c r="AQE26" i="111"/>
  <c r="AHC26" i="111"/>
  <c r="ALQ26" i="111"/>
  <c r="AEV26" i="111"/>
  <c r="ACO26" i="111"/>
  <c r="AAH26" i="111"/>
  <c r="YA26" i="111"/>
  <c r="VT26" i="111"/>
  <c r="RF26" i="111"/>
  <c r="OY26" i="111"/>
  <c r="KK26" i="111"/>
  <c r="MR26" i="111"/>
  <c r="TM26" i="111"/>
  <c r="SG25" i="111"/>
  <c r="SU25" i="111" s="1"/>
  <c r="SA25" i="111"/>
  <c r="RX25" i="111"/>
  <c r="SJ25" i="111" s="1"/>
  <c r="SY25" i="111" s="1"/>
  <c r="RU25" i="111"/>
  <c r="RO25" i="111"/>
  <c r="SD25" i="111"/>
  <c r="SQ25" i="111" s="1"/>
  <c r="RR25" i="111"/>
  <c r="WO25" i="111"/>
  <c r="WL25" i="111"/>
  <c r="WX25" i="111" s="1"/>
  <c r="XM25" i="111" s="1"/>
  <c r="WF25" i="111"/>
  <c r="WR25" i="111"/>
  <c r="XE25" i="111" s="1"/>
  <c r="WC25" i="111"/>
  <c r="WU25" i="111"/>
  <c r="XI25" i="111" s="1"/>
  <c r="WI25" i="111"/>
  <c r="ABI25" i="111"/>
  <c r="AAZ25" i="111"/>
  <c r="ABL25" i="111" s="1"/>
  <c r="ACA25" i="111" s="1"/>
  <c r="ABF25" i="111"/>
  <c r="AAW25" i="111"/>
  <c r="AAT25" i="111"/>
  <c r="ABC25" i="111"/>
  <c r="ABO25" i="111" s="1"/>
  <c r="AAQ25" i="111"/>
  <c r="AMR25" i="111"/>
  <c r="AMI25" i="111"/>
  <c r="AMU25" i="111" s="1"/>
  <c r="ANJ25" i="111" s="1"/>
  <c r="ALZ25" i="111"/>
  <c r="AMO25" i="111"/>
  <c r="ANB25" i="111" s="1"/>
  <c r="AMC25" i="111"/>
  <c r="AMF25" i="111"/>
  <c r="AML25" i="111"/>
  <c r="KZ25" i="111"/>
  <c r="KT25" i="111"/>
  <c r="LL25" i="111"/>
  <c r="LZ25" i="111" s="1"/>
  <c r="LC25" i="111"/>
  <c r="LO25" i="111" s="1"/>
  <c r="MD25" i="111" s="1"/>
  <c r="KW25" i="111"/>
  <c r="LF25" i="111"/>
  <c r="LI25" i="111"/>
  <c r="LV25" i="111" s="1"/>
  <c r="ZB25" i="111"/>
  <c r="YS25" i="111"/>
  <c r="ZE25" i="111" s="1"/>
  <c r="ZT25" i="111" s="1"/>
  <c r="YY25" i="111"/>
  <c r="YP25" i="111"/>
  <c r="YM25" i="111"/>
  <c r="YV25" i="111"/>
  <c r="YJ25" i="111"/>
  <c r="ADP25" i="111"/>
  <c r="ADG25" i="111"/>
  <c r="ADS25" i="111" s="1"/>
  <c r="AEH25" i="111" s="1"/>
  <c r="ADA25" i="111"/>
  <c r="ADD25" i="111"/>
  <c r="ADJ25" i="111"/>
  <c r="ADV25" i="111" s="1"/>
  <c r="ACX25" i="111"/>
  <c r="ADM25" i="111"/>
  <c r="ADZ25" i="111" s="1"/>
  <c r="AOM25" i="111"/>
  <c r="AOJ25" i="111"/>
  <c r="AOS25" i="111"/>
  <c r="AOP25" i="111"/>
  <c r="APB25" i="111" s="1"/>
  <c r="APQ25" i="111" s="1"/>
  <c r="AOV25" i="111"/>
  <c r="AOG25" i="111"/>
  <c r="AOY25" i="111"/>
  <c r="APM25" i="111" s="1"/>
  <c r="CT24" i="71"/>
  <c r="AFU24" i="71"/>
  <c r="AGJ24" i="71" s="1"/>
  <c r="GK24" i="71"/>
  <c r="GZ24" i="71" s="1"/>
  <c r="AMD24" i="71"/>
  <c r="AMS24" i="71" s="1"/>
  <c r="SQ25" i="71"/>
  <c r="SZ25" i="71"/>
  <c r="SN25" i="71"/>
  <c r="SH25" i="71"/>
  <c r="ST25" i="71"/>
  <c r="SW25" i="71"/>
  <c r="SK25" i="71"/>
  <c r="HY25" i="71"/>
  <c r="IK25" i="71"/>
  <c r="IB25" i="71"/>
  <c r="HS25" i="71"/>
  <c r="HV25" i="71"/>
  <c r="IE25" i="71"/>
  <c r="IH25" i="71"/>
  <c r="CG25" i="111"/>
  <c r="BU25" i="111"/>
  <c r="CD25" i="111"/>
  <c r="BR25" i="111"/>
  <c r="CA25" i="111"/>
  <c r="CM25" i="111" s="1"/>
  <c r="BX25" i="111"/>
  <c r="CJ25" i="111"/>
  <c r="AKA24" i="71"/>
  <c r="AKP24" i="71" s="1"/>
  <c r="QZ24" i="71"/>
  <c r="RO24" i="71" s="1"/>
  <c r="TC24" i="71"/>
  <c r="TR24" i="71" s="1"/>
  <c r="KQ24" i="71"/>
  <c r="LF24" i="71" s="1"/>
  <c r="ADR24" i="71"/>
  <c r="AEG24" i="71" s="1"/>
  <c r="FY25" i="71"/>
  <c r="FV25" i="71"/>
  <c r="FS25" i="71"/>
  <c r="GB25" i="71"/>
  <c r="GH25" i="71"/>
  <c r="GE25" i="71"/>
  <c r="FP25" i="71"/>
  <c r="QQ25" i="71"/>
  <c r="QN25" i="71"/>
  <c r="QE25" i="71"/>
  <c r="QH25" i="71"/>
  <c r="QK25" i="71"/>
  <c r="QT25" i="71"/>
  <c r="QW25" i="71"/>
  <c r="AHL25" i="71"/>
  <c r="AHC25" i="71"/>
  <c r="AHO25" i="71"/>
  <c r="AHR25" i="71"/>
  <c r="AHF25" i="71"/>
  <c r="AHU25" i="71"/>
  <c r="AHI25" i="71"/>
  <c r="AAZ25" i="71"/>
  <c r="ABF25" i="71"/>
  <c r="ABI25" i="71"/>
  <c r="AAT25" i="71"/>
  <c r="ABC25" i="71"/>
  <c r="AAW25" i="71"/>
  <c r="ABL25" i="71"/>
  <c r="GX25" i="111"/>
  <c r="GL25" i="111"/>
  <c r="GU25" i="111"/>
  <c r="GF25" i="111"/>
  <c r="GR25" i="111"/>
  <c r="GO25" i="111"/>
  <c r="HA25" i="111" s="1"/>
  <c r="GI25" i="111"/>
  <c r="AOG24" i="71"/>
  <c r="AOV24" i="71" s="1"/>
  <c r="OK25" i="71"/>
  <c r="OE25" i="71"/>
  <c r="OB25" i="71"/>
  <c r="OQ25" i="71"/>
  <c r="OT25" i="71"/>
  <c r="OH25" i="71"/>
  <c r="ON25" i="71"/>
  <c r="ACW25" i="71"/>
  <c r="ACZ25" i="71"/>
  <c r="ADI25" i="71"/>
  <c r="ADO25" i="71"/>
  <c r="ADF25" i="71"/>
  <c r="ADC25" i="71"/>
  <c r="ADL25" i="71"/>
  <c r="YZ25" i="71"/>
  <c r="ZI25" i="71"/>
  <c r="YT25" i="71"/>
  <c r="YW25" i="71"/>
  <c r="YQ25" i="71"/>
  <c r="ZC25" i="71"/>
  <c r="ZF25" i="71"/>
  <c r="AC25" i="111"/>
  <c r="AQ25" i="111" s="1"/>
  <c r="Q25" i="111"/>
  <c r="Z25" i="111"/>
  <c r="N25" i="111"/>
  <c r="W25" i="111"/>
  <c r="K25" i="111"/>
  <c r="T25" i="111"/>
  <c r="AF25" i="111" s="1"/>
  <c r="ZL24" i="71"/>
  <c r="AAA24" i="71" s="1"/>
  <c r="ABO24" i="71"/>
  <c r="ACD24" i="71" s="1"/>
  <c r="XI24" i="71"/>
  <c r="XX24" i="71" s="1"/>
  <c r="MT24" i="71"/>
  <c r="NI24" i="71" s="1"/>
  <c r="DV25" i="71"/>
  <c r="DY25" i="71"/>
  <c r="DS25" i="71"/>
  <c r="EE25" i="71"/>
  <c r="EB25" i="71"/>
  <c r="DM25" i="71"/>
  <c r="DP25" i="71"/>
  <c r="KB25" i="71"/>
  <c r="KN25" i="71"/>
  <c r="JY25" i="71"/>
  <c r="KH25" i="71"/>
  <c r="KK25" i="71"/>
  <c r="KE25" i="71"/>
  <c r="JV25" i="71"/>
  <c r="AFI25" i="71"/>
  <c r="AEZ25" i="71"/>
  <c r="AFO25" i="71"/>
  <c r="AFR25" i="71"/>
  <c r="AFC25" i="71"/>
  <c r="AFF25" i="71"/>
  <c r="AFL25" i="71"/>
  <c r="AJX25" i="71"/>
  <c r="AJO25" i="71"/>
  <c r="AJL25" i="71"/>
  <c r="AJF25" i="71"/>
  <c r="AJR25" i="71"/>
  <c r="AJU25" i="71"/>
  <c r="AJI25" i="71"/>
  <c r="ID26" i="111"/>
  <c r="ANG26" i="71"/>
  <c r="ALD26" i="71"/>
  <c r="AGX26" i="71"/>
  <c r="ACR26" i="71"/>
  <c r="YL26" i="71"/>
  <c r="AAO26" i="71"/>
  <c r="UF26" i="71"/>
  <c r="AJA26" i="71"/>
  <c r="AEU26" i="71"/>
  <c r="WI26" i="71"/>
  <c r="NW26" i="71"/>
  <c r="LT26" i="71"/>
  <c r="SC26" i="71"/>
  <c r="PZ26" i="71"/>
  <c r="HN26" i="71"/>
  <c r="JQ26" i="71"/>
  <c r="DH26" i="71"/>
  <c r="V26" i="71"/>
  <c r="J26" i="71"/>
  <c r="S26" i="71"/>
  <c r="G26" i="71"/>
  <c r="FK26" i="71"/>
  <c r="P26" i="71"/>
  <c r="AB26" i="71" s="1"/>
  <c r="M26" i="71"/>
  <c r="Y26" i="71"/>
  <c r="EH24" i="71"/>
  <c r="EW24" i="71" s="1"/>
  <c r="IN24" i="71"/>
  <c r="JC24" i="71" s="1"/>
  <c r="JE25" i="111"/>
  <c r="IS25" i="111"/>
  <c r="JB25" i="111"/>
  <c r="IP25" i="111"/>
  <c r="IY25" i="111"/>
  <c r="IM25" i="111"/>
  <c r="IV25" i="111"/>
  <c r="JH25" i="111" s="1"/>
  <c r="JW25" i="111" s="1"/>
  <c r="IC27" i="111"/>
  <c r="AGW27" i="71"/>
  <c r="ANF27" i="71"/>
  <c r="ALC27" i="71"/>
  <c r="AIZ27" i="71"/>
  <c r="AET27" i="71"/>
  <c r="YK27" i="71"/>
  <c r="AAN27" i="71"/>
  <c r="NV27" i="71"/>
  <c r="LS27" i="71"/>
  <c r="JP27" i="71"/>
  <c r="PY27" i="71"/>
  <c r="WH27" i="71"/>
  <c r="ACQ27" i="71"/>
  <c r="SB27" i="71"/>
  <c r="HM27" i="71"/>
  <c r="FJ27" i="71"/>
  <c r="UE27" i="71"/>
  <c r="DG27" i="71"/>
  <c r="BS25" i="71"/>
  <c r="CE25" i="71" s="1"/>
  <c r="CB25" i="71"/>
  <c r="BP25" i="71"/>
  <c r="BM25" i="71"/>
  <c r="BJ25" i="71"/>
  <c r="BY25" i="71"/>
  <c r="BV25" i="71"/>
  <c r="EH25" i="111"/>
  <c r="ET25" i="111" s="1"/>
  <c r="EQ25" i="111"/>
  <c r="EE25" i="111"/>
  <c r="EN25" i="111"/>
  <c r="EB25" i="111"/>
  <c r="EK25" i="111"/>
  <c r="DY25" i="111"/>
  <c r="AHX24" i="71"/>
  <c r="AIM24" i="71" s="1"/>
  <c r="OW24" i="71"/>
  <c r="PL24" i="71" s="1"/>
  <c r="UT25" i="71"/>
  <c r="VC25" i="71"/>
  <c r="UZ25" i="71"/>
  <c r="UQ25" i="71"/>
  <c r="UN25" i="71"/>
  <c r="UW25" i="71"/>
  <c r="UK25" i="71"/>
  <c r="LY25" i="71"/>
  <c r="MN25" i="71"/>
  <c r="MH25" i="71"/>
  <c r="ME25" i="71"/>
  <c r="MB25" i="71"/>
  <c r="MK25" i="71"/>
  <c r="MQ25" i="71"/>
  <c r="WW25" i="71"/>
  <c r="XF25" i="71"/>
  <c r="WZ25" i="71"/>
  <c r="WT25" i="71"/>
  <c r="WN25" i="71"/>
  <c r="XC25" i="71"/>
  <c r="WQ25" i="71"/>
  <c r="ALR25" i="71"/>
  <c r="ALO25" i="71"/>
  <c r="ALI25" i="71"/>
  <c r="AMA25" i="71"/>
  <c r="ALL25" i="71"/>
  <c r="ALU25" i="71"/>
  <c r="ALX25" i="71"/>
  <c r="ANO25" i="71"/>
  <c r="AOD25" i="71"/>
  <c r="ANX25" i="71"/>
  <c r="ANR25" i="71"/>
  <c r="ANU25" i="71"/>
  <c r="AOA25" i="71"/>
  <c r="ANL25" i="71"/>
  <c r="VF24" i="71"/>
  <c r="VU24" i="71" s="1"/>
  <c r="N17" i="54"/>
  <c r="AE25" i="71"/>
  <c r="O15" i="54"/>
  <c r="K15" i="54"/>
  <c r="FV27" i="111"/>
  <c r="BH27" i="111"/>
  <c r="DO27" i="111"/>
  <c r="A27" i="111"/>
  <c r="CX25" i="111"/>
  <c r="B26" i="111"/>
  <c r="BI26" i="111"/>
  <c r="FW26" i="111"/>
  <c r="DP26" i="111"/>
  <c r="FI24" i="111"/>
  <c r="AU24" i="111"/>
  <c r="HP24" i="111"/>
  <c r="DB24" i="111"/>
  <c r="BD27" i="71"/>
  <c r="BE26" i="71"/>
  <c r="B27" i="71"/>
  <c r="A28" i="71"/>
  <c r="L15" i="54"/>
  <c r="M15" i="54"/>
  <c r="BEV26" i="111" l="1"/>
  <c r="BFJ26" i="111" s="1"/>
  <c r="BEJ26" i="111"/>
  <c r="BED26" i="111"/>
  <c r="BEM26" i="111"/>
  <c r="BEY26" i="111" s="1"/>
  <c r="BFN26" i="111" s="1"/>
  <c r="BES26" i="111"/>
  <c r="BFF26" i="111" s="1"/>
  <c r="BEG26" i="111"/>
  <c r="BEP26" i="111"/>
  <c r="BFB26" i="111" s="1"/>
  <c r="BJJ26" i="111"/>
  <c r="BJX26" i="111" s="1"/>
  <c r="BIU26" i="111"/>
  <c r="BIX26" i="111"/>
  <c r="BJA26" i="111"/>
  <c r="BJM26" i="111" s="1"/>
  <c r="BKB26" i="111" s="1"/>
  <c r="BJD26" i="111"/>
  <c r="BJP26" i="111" s="1"/>
  <c r="BIR26" i="111"/>
  <c r="BJG26" i="111"/>
  <c r="BJT26" i="111" s="1"/>
  <c r="BAB26" i="111"/>
  <c r="BAN26" i="111" s="1"/>
  <c r="BAE26" i="111"/>
  <c r="BAR26" i="111" s="1"/>
  <c r="BAH26" i="111"/>
  <c r="BAV26" i="111" s="1"/>
  <c r="AZP26" i="111"/>
  <c r="AZV26" i="111"/>
  <c r="AZS26" i="111"/>
  <c r="AZY26" i="111"/>
  <c r="BAK26" i="111" s="1"/>
  <c r="BAZ26" i="111" s="1"/>
  <c r="BCO26" i="111"/>
  <c r="BDC26" i="111" s="1"/>
  <c r="BCL26" i="111"/>
  <c r="BCY26" i="111" s="1"/>
  <c r="BCC26" i="111"/>
  <c r="BBW26" i="111"/>
  <c r="BBZ26" i="111"/>
  <c r="BCF26" i="111"/>
  <c r="BCR26" i="111" s="1"/>
  <c r="BDG26" i="111" s="1"/>
  <c r="BCI26" i="111"/>
  <c r="BCU26" i="111" s="1"/>
  <c r="DTW27" i="71"/>
  <c r="BMW27" i="111"/>
  <c r="BKP27" i="111"/>
  <c r="BDU27" i="111"/>
  <c r="ASL27" i="111"/>
  <c r="AUS27" i="111"/>
  <c r="BGB27" i="111"/>
  <c r="AWZ27" i="111"/>
  <c r="AZG27" i="111"/>
  <c r="BII27" i="111"/>
  <c r="BBN27" i="111"/>
  <c r="BGQ26" i="111"/>
  <c r="BGT26" i="111"/>
  <c r="BHF26" i="111" s="1"/>
  <c r="BHU26" i="111" s="1"/>
  <c r="BGN26" i="111"/>
  <c r="BGK26" i="111"/>
  <c r="BGW26" i="111"/>
  <c r="BHI26" i="111" s="1"/>
  <c r="BHC26" i="111"/>
  <c r="BHQ26" i="111" s="1"/>
  <c r="BGZ26" i="111"/>
  <c r="BHM26" i="111" s="1"/>
  <c r="AXU26" i="111"/>
  <c r="AYG26" i="111" s="1"/>
  <c r="AXO26" i="111"/>
  <c r="AXI26" i="111"/>
  <c r="AXL26" i="111"/>
  <c r="AXX26" i="111"/>
  <c r="AYK26" i="111" s="1"/>
  <c r="AYA26" i="111"/>
  <c r="AYO26" i="111" s="1"/>
  <c r="AXR26" i="111"/>
  <c r="AYD26" i="111" s="1"/>
  <c r="AYS26" i="111" s="1"/>
  <c r="AVT26" i="111"/>
  <c r="AWH26" i="111" s="1"/>
  <c r="AVN26" i="111"/>
  <c r="AVZ26" i="111" s="1"/>
  <c r="AVH26" i="111"/>
  <c r="AVQ26" i="111"/>
  <c r="AWD26" i="111" s="1"/>
  <c r="AVK26" i="111"/>
  <c r="AVW26" i="111" s="1"/>
  <c r="AWL26" i="111" s="1"/>
  <c r="AVE26" i="111"/>
  <c r="AVB26" i="111"/>
  <c r="BLQ26" i="111"/>
  <c r="BME26" i="111" s="1"/>
  <c r="BLN26" i="111"/>
  <c r="BMA26" i="111" s="1"/>
  <c r="BLE26" i="111"/>
  <c r="BLB26" i="111"/>
  <c r="BKY26" i="111"/>
  <c r="BLH26" i="111"/>
  <c r="BLT26" i="111" s="1"/>
  <c r="BMI26" i="111" s="1"/>
  <c r="BLK26" i="111"/>
  <c r="BLW26" i="111" s="1"/>
  <c r="DTV28" i="71"/>
  <c r="ASK28" i="111"/>
  <c r="BMV28" i="111"/>
  <c r="AUR28" i="111"/>
  <c r="BKO28" i="111"/>
  <c r="BGA28" i="111"/>
  <c r="AWY28" i="111"/>
  <c r="AZF28" i="111"/>
  <c r="BBM28" i="111"/>
  <c r="BIH28" i="111"/>
  <c r="BDT28" i="111"/>
  <c r="ATJ26" i="111"/>
  <c r="ATW26" i="111" s="1"/>
  <c r="ATG26" i="111"/>
  <c r="ATS26" i="111" s="1"/>
  <c r="ATA26" i="111"/>
  <c r="ATM26" i="111"/>
  <c r="AUA26" i="111" s="1"/>
  <c r="ATD26" i="111"/>
  <c r="ATP26" i="111" s="1"/>
  <c r="AUE26" i="111" s="1"/>
  <c r="ASX26" i="111"/>
  <c r="ASU26" i="111"/>
  <c r="BNX26" i="111"/>
  <c r="BOL26" i="111" s="1"/>
  <c r="BNI26" i="111"/>
  <c r="BNF26" i="111"/>
  <c r="BNU26" i="111"/>
  <c r="BOH26" i="111" s="1"/>
  <c r="BNO26" i="111"/>
  <c r="BOA26" i="111" s="1"/>
  <c r="BOP26" i="111" s="1"/>
  <c r="BNR26" i="111"/>
  <c r="BOD26" i="111" s="1"/>
  <c r="BNL26" i="111"/>
  <c r="DQH26" i="71"/>
  <c r="DQT26" i="71" s="1"/>
  <c r="DQK26" i="71"/>
  <c r="DQX26" i="71" s="1"/>
  <c r="DUT27" i="71"/>
  <c r="DVH27" i="71" s="1"/>
  <c r="DUQ27" i="71"/>
  <c r="DVD27" i="71" s="1"/>
  <c r="DUN27" i="71"/>
  <c r="DUZ27" i="71" s="1"/>
  <c r="DUK27" i="71"/>
  <c r="DUW27" i="71" s="1"/>
  <c r="DVL27" i="71" s="1"/>
  <c r="DUH27" i="71"/>
  <c r="DUE27" i="71"/>
  <c r="DUB27" i="71"/>
  <c r="DPV26" i="71"/>
  <c r="DPY26" i="71"/>
  <c r="DPP28" i="71"/>
  <c r="DRS28" i="71"/>
  <c r="DSQ26" i="71"/>
  <c r="DTE26" i="71" s="1"/>
  <c r="DSN26" i="71"/>
  <c r="DTA26" i="71" s="1"/>
  <c r="DSK26" i="71"/>
  <c r="DSW26" i="71" s="1"/>
  <c r="DSH26" i="71"/>
  <c r="DST26" i="71" s="1"/>
  <c r="DTI26" i="71" s="1"/>
  <c r="DSE26" i="71"/>
  <c r="DSB26" i="71"/>
  <c r="DRY26" i="71"/>
  <c r="DPQ27" i="71"/>
  <c r="DQN27" i="71" s="1"/>
  <c r="DRB27" i="71" s="1"/>
  <c r="DRT27" i="71"/>
  <c r="DLV26" i="71"/>
  <c r="DLY26" i="71"/>
  <c r="DMK26" i="71" s="1"/>
  <c r="DMZ26" i="71" s="1"/>
  <c r="DMB26" i="71"/>
  <c r="DMN26" i="71" s="1"/>
  <c r="DDD26" i="71"/>
  <c r="DIB26" i="71"/>
  <c r="DIP26" i="71" s="1"/>
  <c r="DLJ28" i="71"/>
  <c r="DNM28" i="71"/>
  <c r="DOK26" i="71"/>
  <c r="DOY26" i="71" s="1"/>
  <c r="DOH26" i="71"/>
  <c r="DOU26" i="71" s="1"/>
  <c r="DOE26" i="71"/>
  <c r="DOQ26" i="71" s="1"/>
  <c r="DOB26" i="71"/>
  <c r="DON26" i="71" s="1"/>
  <c r="DPC26" i="71" s="1"/>
  <c r="DNY26" i="71"/>
  <c r="DNV26" i="71"/>
  <c r="DNS26" i="71"/>
  <c r="DLK27" i="71"/>
  <c r="DMH27" i="71" s="1"/>
  <c r="DMV27" i="71" s="1"/>
  <c r="DNN27" i="71"/>
  <c r="DME26" i="71"/>
  <c r="DMR26" i="71" s="1"/>
  <c r="DKE26" i="71"/>
  <c r="DKS26" i="71" s="1"/>
  <c r="DKB26" i="71"/>
  <c r="DKO26" i="71" s="1"/>
  <c r="DJY26" i="71"/>
  <c r="DKK26" i="71" s="1"/>
  <c r="DJV26" i="71"/>
  <c r="DKH26" i="71" s="1"/>
  <c r="DKW26" i="71" s="1"/>
  <c r="DJS26" i="71"/>
  <c r="DJP26" i="71"/>
  <c r="DJM26" i="71"/>
  <c r="DDG26" i="71"/>
  <c r="DHM26" i="71"/>
  <c r="DHP26" i="71"/>
  <c r="DHS26" i="71"/>
  <c r="DIE26" i="71" s="1"/>
  <c r="DIT26" i="71" s="1"/>
  <c r="DHV26" i="71"/>
  <c r="DIH26" i="71" s="1"/>
  <c r="DHD28" i="71"/>
  <c r="DJG28" i="71"/>
  <c r="DHJ26" i="71"/>
  <c r="DHE27" i="71"/>
  <c r="DHP27" i="71" s="1"/>
  <c r="DJH27" i="71"/>
  <c r="DDJ26" i="71"/>
  <c r="DDP26" i="71"/>
  <c r="DEB26" i="71" s="1"/>
  <c r="CMO26" i="71"/>
  <c r="CNA26" i="71" s="1"/>
  <c r="CNP26" i="71" s="1"/>
  <c r="DDM26" i="71"/>
  <c r="DDY26" i="71" s="1"/>
  <c r="DEN26" i="71" s="1"/>
  <c r="DFY26" i="71"/>
  <c r="DGM26" i="71" s="1"/>
  <c r="DFV26" i="71"/>
  <c r="DGI26" i="71" s="1"/>
  <c r="DFS26" i="71"/>
  <c r="DGE26" i="71" s="1"/>
  <c r="DFP26" i="71"/>
  <c r="DGB26" i="71" s="1"/>
  <c r="DGQ26" i="71" s="1"/>
  <c r="DFM26" i="71"/>
  <c r="DFJ26" i="71"/>
  <c r="DFG26" i="71"/>
  <c r="DCX28" i="71"/>
  <c r="DFA28" i="71"/>
  <c r="DDS26" i="71"/>
  <c r="DEF26" i="71" s="1"/>
  <c r="DCY27" i="71"/>
  <c r="DDV27" i="71" s="1"/>
  <c r="DEJ27" i="71" s="1"/>
  <c r="DFB27" i="71"/>
  <c r="CML26" i="71"/>
  <c r="CUR26" i="71"/>
  <c r="CUU26" i="71"/>
  <c r="CVJ26" i="71"/>
  <c r="CVX26" i="71" s="1"/>
  <c r="CDW26" i="71"/>
  <c r="DBS26" i="71"/>
  <c r="DCG26" i="71" s="1"/>
  <c r="DBP26" i="71"/>
  <c r="DCC26" i="71" s="1"/>
  <c r="DBM26" i="71"/>
  <c r="DBY26" i="71" s="1"/>
  <c r="DBJ26" i="71"/>
  <c r="DBV26" i="71" s="1"/>
  <c r="DCK26" i="71" s="1"/>
  <c r="DBG26" i="71"/>
  <c r="DBD26" i="71"/>
  <c r="DBA26" i="71"/>
  <c r="CYS27" i="71"/>
  <c r="CZJ27" i="71" s="1"/>
  <c r="CZV27" i="71" s="1"/>
  <c r="DAV27" i="71"/>
  <c r="CYX26" i="71"/>
  <c r="CMR26" i="71"/>
  <c r="CND26" i="71" s="1"/>
  <c r="CUX26" i="71"/>
  <c r="CZA26" i="71"/>
  <c r="CYR28" i="71"/>
  <c r="DAU28" i="71"/>
  <c r="CMU26" i="71"/>
  <c r="CNH26" i="71" s="1"/>
  <c r="CVA26" i="71"/>
  <c r="CVM26" i="71" s="1"/>
  <c r="CWB26" i="71" s="1"/>
  <c r="CZD26" i="71"/>
  <c r="CMX26" i="71"/>
  <c r="CNL26" i="71" s="1"/>
  <c r="CVG26" i="71"/>
  <c r="CVT26" i="71" s="1"/>
  <c r="CZG26" i="71"/>
  <c r="CZS26" i="71" s="1"/>
  <c r="DAH26" i="71" s="1"/>
  <c r="CZJ26" i="71"/>
  <c r="CZV26" i="71" s="1"/>
  <c r="CZM26" i="71"/>
  <c r="CZZ26" i="71" s="1"/>
  <c r="CQU26" i="71"/>
  <c r="CRG26" i="71" s="1"/>
  <c r="CRV26" i="71" s="1"/>
  <c r="CQL26" i="71"/>
  <c r="CQR26" i="71"/>
  <c r="CMF26" i="71"/>
  <c r="CEF26" i="71"/>
  <c r="CER26" i="71" s="1"/>
  <c r="CUL28" i="71"/>
  <c r="CWO28" i="71"/>
  <c r="CDT26" i="71"/>
  <c r="CQO26" i="71"/>
  <c r="CUM27" i="71"/>
  <c r="CUR27" i="71" s="1"/>
  <c r="CWP27" i="71"/>
  <c r="CEC26" i="71"/>
  <c r="CEO26" i="71" s="1"/>
  <c r="CFD26" i="71" s="1"/>
  <c r="CEL26" i="71"/>
  <c r="CEZ26" i="71" s="1"/>
  <c r="CDZ26" i="71"/>
  <c r="CQX26" i="71"/>
  <c r="CRJ26" i="71" s="1"/>
  <c r="CXM26" i="71"/>
  <c r="CYA26" i="71" s="1"/>
  <c r="CXJ26" i="71"/>
  <c r="CXW26" i="71" s="1"/>
  <c r="CXG26" i="71"/>
  <c r="CXS26" i="71" s="1"/>
  <c r="CXD26" i="71"/>
  <c r="CXP26" i="71" s="1"/>
  <c r="CYE26" i="71" s="1"/>
  <c r="CXA26" i="71"/>
  <c r="CWX26" i="71"/>
  <c r="CWU26" i="71"/>
  <c r="CRA26" i="71"/>
  <c r="CRN26" i="71" s="1"/>
  <c r="CQF28" i="71"/>
  <c r="CSI28" i="71"/>
  <c r="CQG27" i="71"/>
  <c r="CRA27" i="71" s="1"/>
  <c r="CRN27" i="71" s="1"/>
  <c r="CSJ27" i="71"/>
  <c r="CTD26" i="71"/>
  <c r="CTQ26" i="71" s="1"/>
  <c r="CTG26" i="71"/>
  <c r="CTU26" i="71" s="1"/>
  <c r="CTA26" i="71"/>
  <c r="CTM26" i="71" s="1"/>
  <c r="CSX26" i="71"/>
  <c r="CTJ26" i="71" s="1"/>
  <c r="CTY26" i="71" s="1"/>
  <c r="CSU26" i="71"/>
  <c r="CSR26" i="71"/>
  <c r="CSO26" i="71"/>
  <c r="CIO26" i="71"/>
  <c r="CJB26" i="71" s="1"/>
  <c r="CHZ26" i="71"/>
  <c r="CMA27" i="71"/>
  <c r="CMR27" i="71" s="1"/>
  <c r="CND27" i="71" s="1"/>
  <c r="COD27" i="71"/>
  <c r="CIC26" i="71"/>
  <c r="CPA26" i="71"/>
  <c r="CPO26" i="71" s="1"/>
  <c r="COX26" i="71"/>
  <c r="CPK26" i="71" s="1"/>
  <c r="COU26" i="71"/>
  <c r="CPG26" i="71" s="1"/>
  <c r="COR26" i="71"/>
  <c r="CPD26" i="71" s="1"/>
  <c r="CPS26" i="71" s="1"/>
  <c r="COO26" i="71"/>
  <c r="COL26" i="71"/>
  <c r="COI26" i="71"/>
  <c r="CLZ28" i="71"/>
  <c r="COC28" i="71"/>
  <c r="CIL26" i="71"/>
  <c r="CIX26" i="71" s="1"/>
  <c r="CIF26" i="71"/>
  <c r="CHT28" i="71"/>
  <c r="CJW28" i="71"/>
  <c r="CHU27" i="71"/>
  <c r="CIO27" i="71" s="1"/>
  <c r="CJB27" i="71" s="1"/>
  <c r="CJX27" i="71"/>
  <c r="CKU26" i="71"/>
  <c r="CLI26" i="71" s="1"/>
  <c r="CKF26" i="71"/>
  <c r="CKR26" i="71"/>
  <c r="CLE26" i="71" s="1"/>
  <c r="CKO26" i="71"/>
  <c r="CLA26" i="71" s="1"/>
  <c r="CKL26" i="71"/>
  <c r="CKX26" i="71" s="1"/>
  <c r="CLM26" i="71" s="1"/>
  <c r="CKI26" i="71"/>
  <c r="CKC26" i="71"/>
  <c r="CDN28" i="71"/>
  <c r="CFQ28" i="71"/>
  <c r="CDO27" i="71"/>
  <c r="CFR27" i="71"/>
  <c r="CGO26" i="71"/>
  <c r="CHC26" i="71" s="1"/>
  <c r="CGL26" i="71"/>
  <c r="CGY26" i="71" s="1"/>
  <c r="CGI26" i="71"/>
  <c r="CGU26" i="71" s="1"/>
  <c r="CGF26" i="71"/>
  <c r="CGR26" i="71" s="1"/>
  <c r="CHG26" i="71" s="1"/>
  <c r="CGC26" i="71"/>
  <c r="CFZ26" i="71"/>
  <c r="CFW26" i="71"/>
  <c r="BFH25" i="71"/>
  <c r="CCS25" i="71"/>
  <c r="AUS25" i="71"/>
  <c r="BJR25" i="71"/>
  <c r="AE26" i="71"/>
  <c r="BJN25" i="71"/>
  <c r="AYY25" i="71"/>
  <c r="BQE25" i="71"/>
  <c r="AZC25" i="71"/>
  <c r="BWJ25" i="71"/>
  <c r="CCW25" i="71"/>
  <c r="BLU25" i="71"/>
  <c r="BBJ25" i="71"/>
  <c r="KX25" i="71"/>
  <c r="BYI25" i="71"/>
  <c r="CAP25" i="71"/>
  <c r="ASP25" i="71"/>
  <c r="PD25" i="71"/>
  <c r="CAT25" i="71"/>
  <c r="AST25" i="71"/>
  <c r="AZG25" i="71"/>
  <c r="AKH25" i="71"/>
  <c r="AXD25" i="71"/>
  <c r="AII25" i="71"/>
  <c r="IU25" i="71"/>
  <c r="CCO25" i="71"/>
  <c r="AON25" i="71"/>
  <c r="BOB25" i="71"/>
  <c r="BJV25" i="71"/>
  <c r="VQ25" i="71"/>
  <c r="TJ25" i="71"/>
  <c r="BFL25" i="71"/>
  <c r="BLY25" i="71"/>
  <c r="AUW25" i="71"/>
  <c r="BUC25" i="71"/>
  <c r="CP25" i="111"/>
  <c r="VM25" i="71"/>
  <c r="FE25" i="111"/>
  <c r="HD25" i="111"/>
  <c r="BBF25" i="71"/>
  <c r="BHS25" i="71"/>
  <c r="AQQ25" i="71"/>
  <c r="AWZ25" i="71"/>
  <c r="BDM25" i="71"/>
  <c r="AGF25" i="71"/>
  <c r="PH25" i="71"/>
  <c r="AIE25" i="71"/>
  <c r="IQ25" i="71"/>
  <c r="AGB25" i="71"/>
  <c r="EO25" i="71"/>
  <c r="BRZ25" i="71"/>
  <c r="BHK25" i="71"/>
  <c r="GR25" i="71"/>
  <c r="BNX25" i="71"/>
  <c r="BUK25" i="71"/>
  <c r="BDI25" i="71"/>
  <c r="CL25" i="71"/>
  <c r="EW25" i="111"/>
  <c r="RK25" i="71"/>
  <c r="CT25" i="111"/>
  <c r="AOR25" i="71"/>
  <c r="MW25" i="71"/>
  <c r="HH25" i="111"/>
  <c r="RG25" i="71"/>
  <c r="TN25" i="71"/>
  <c r="BWF25" i="71"/>
  <c r="BLQ25" i="71"/>
  <c r="CAL25" i="71"/>
  <c r="BPW25" i="71"/>
  <c r="VI25" i="71"/>
  <c r="ABZ25" i="71"/>
  <c r="RC25" i="71"/>
  <c r="AWV25" i="71"/>
  <c r="BUG25" i="71"/>
  <c r="ADY25" i="71"/>
  <c r="CEV26" i="71"/>
  <c r="LB25" i="71"/>
  <c r="ADU25" i="71"/>
  <c r="TF25" i="71"/>
  <c r="AMK25" i="71"/>
  <c r="ZO25" i="71"/>
  <c r="AMG25" i="71"/>
  <c r="NA25" i="71"/>
  <c r="EK25" i="71"/>
  <c r="ZW25" i="71"/>
  <c r="GN25" i="71"/>
  <c r="AOJ25" i="71"/>
  <c r="AMO25" i="71"/>
  <c r="NE25" i="71"/>
  <c r="CH25" i="71"/>
  <c r="AM26" i="71"/>
  <c r="ZS25" i="71"/>
  <c r="HL25" i="111"/>
  <c r="BFP25" i="71"/>
  <c r="BSD25" i="71"/>
  <c r="BYQ25" i="71"/>
  <c r="BHO25" i="71"/>
  <c r="AFX25" i="71"/>
  <c r="BQA25" i="71"/>
  <c r="XP25" i="71"/>
  <c r="CP25" i="71"/>
  <c r="ES25" i="71"/>
  <c r="AI25" i="111"/>
  <c r="OZ25" i="71"/>
  <c r="AIA25" i="71"/>
  <c r="BSH25" i="71"/>
  <c r="AQU25" i="71"/>
  <c r="BNT25" i="71"/>
  <c r="BDE25" i="71"/>
  <c r="ABV25" i="71"/>
  <c r="KT25" i="71"/>
  <c r="AKD25" i="71"/>
  <c r="AM25" i="111"/>
  <c r="AEC25" i="71"/>
  <c r="GV25" i="71"/>
  <c r="XL25" i="71"/>
  <c r="XT25" i="71"/>
  <c r="FA25" i="111"/>
  <c r="AKL25" i="71"/>
  <c r="ABR25" i="71"/>
  <c r="IY25" i="71"/>
  <c r="BWN25" i="71"/>
  <c r="AVA25" i="71"/>
  <c r="BBB25" i="71"/>
  <c r="BYM25" i="71"/>
  <c r="AQM25" i="71"/>
  <c r="ASX25" i="71"/>
  <c r="QF25" i="111"/>
  <c r="OG25" i="111"/>
  <c r="AED25" i="111"/>
  <c r="AGG25" i="111"/>
  <c r="API25" i="111"/>
  <c r="OC25" i="111"/>
  <c r="QN25" i="111"/>
  <c r="AMX25" i="111"/>
  <c r="CEC27" i="71"/>
  <c r="CEL27" i="71"/>
  <c r="CDZ27" i="71"/>
  <c r="CEI27" i="71"/>
  <c r="CDW27" i="71"/>
  <c r="CEF27" i="71"/>
  <c r="CDT27" i="71"/>
  <c r="ABS25" i="111"/>
  <c r="ARP25" i="111"/>
  <c r="VB25" i="111"/>
  <c r="ABW25" i="111"/>
  <c r="ARL25" i="111"/>
  <c r="JK25" i="111"/>
  <c r="ZL25" i="111"/>
  <c r="SM25" i="111"/>
  <c r="AKY25" i="111"/>
  <c r="JO25" i="111"/>
  <c r="ZP25" i="111"/>
  <c r="AKQ25" i="111"/>
  <c r="BMP3" i="71"/>
  <c r="BKN3" i="71"/>
  <c r="JS25" i="111"/>
  <c r="LR25" i="111"/>
  <c r="ANF25" i="111"/>
  <c r="AIR25" i="111"/>
  <c r="AKU25" i="111"/>
  <c r="ZH25" i="111"/>
  <c r="APE25" i="111"/>
  <c r="XA25" i="111"/>
  <c r="AGC25" i="111"/>
  <c r="AIJ25" i="111"/>
  <c r="UT25" i="111"/>
  <c r="BLN25" i="71"/>
  <c r="BMC25" i="71" s="1"/>
  <c r="BNQ25" i="71"/>
  <c r="BOF25" i="71" s="1"/>
  <c r="CCI26" i="71"/>
  <c r="CBW26" i="71"/>
  <c r="CCF26" i="71"/>
  <c r="CBT26" i="71"/>
  <c r="CCC26" i="71"/>
  <c r="CBZ26" i="71"/>
  <c r="CBQ26" i="71"/>
  <c r="BEY26" i="71"/>
  <c r="BEM26" i="71"/>
  <c r="BEV26" i="71"/>
  <c r="BEJ26" i="71"/>
  <c r="BES26" i="71"/>
  <c r="BFB26" i="71"/>
  <c r="BEP26" i="71"/>
  <c r="APX26" i="71"/>
  <c r="AQG26" i="71"/>
  <c r="APU26" i="71"/>
  <c r="AQD26" i="71"/>
  <c r="APR26" i="71"/>
  <c r="AQA26" i="71"/>
  <c r="APO26" i="71"/>
  <c r="BGV26" i="71"/>
  <c r="BHE26" i="71"/>
  <c r="BGS26" i="71"/>
  <c r="BHB26" i="71"/>
  <c r="BGP26" i="71"/>
  <c r="BGY26" i="71"/>
  <c r="BGM26" i="71"/>
  <c r="BZZ26" i="71"/>
  <c r="BZN26" i="71"/>
  <c r="BZW26" i="71"/>
  <c r="BZT26" i="71"/>
  <c r="BZQ26" i="71"/>
  <c r="CAF26" i="71"/>
  <c r="CAC26" i="71"/>
  <c r="BJK25" i="71"/>
  <c r="BJZ25" i="71" s="1"/>
  <c r="CCL25" i="71"/>
  <c r="CDA25" i="71" s="1"/>
  <c r="BHH25" i="71"/>
  <c r="BHW25" i="71" s="1"/>
  <c r="BDB25" i="71"/>
  <c r="BDQ25" i="71" s="1"/>
  <c r="ASG26" i="71"/>
  <c r="ARU26" i="71"/>
  <c r="ASD26" i="71"/>
  <c r="ARR26" i="71"/>
  <c r="ASA26" i="71"/>
  <c r="ASJ26" i="71"/>
  <c r="ARX26" i="71"/>
  <c r="BJE26" i="71"/>
  <c r="BIS26" i="71"/>
  <c r="BJB26" i="71"/>
  <c r="BIP26" i="71"/>
  <c r="BIY26" i="71"/>
  <c r="BJH26" i="71"/>
  <c r="BIV26" i="71"/>
  <c r="AUD26" i="71"/>
  <c r="AUM26" i="71"/>
  <c r="AUA26" i="71"/>
  <c r="AUJ26" i="71"/>
  <c r="ATX26" i="71"/>
  <c r="AUG26" i="71"/>
  <c r="ATU26" i="71"/>
  <c r="BNH26" i="71"/>
  <c r="BMV26" i="71"/>
  <c r="BNE26" i="71"/>
  <c r="BNN26" i="71"/>
  <c r="BNK26" i="71"/>
  <c r="BNB26" i="71"/>
  <c r="BMY26" i="71"/>
  <c r="CAI25" i="71"/>
  <c r="CAX25" i="71" s="1"/>
  <c r="AYV25" i="71"/>
  <c r="AZK25" i="71" s="1"/>
  <c r="BZH28" i="71"/>
  <c r="BVB28" i="71"/>
  <c r="BQV28" i="71"/>
  <c r="BMP28" i="71"/>
  <c r="BIJ28" i="71"/>
  <c r="BED28" i="71"/>
  <c r="AZX28" i="71"/>
  <c r="AVR28" i="71"/>
  <c r="ARL28" i="71"/>
  <c r="CBK28" i="71"/>
  <c r="BXE28" i="71"/>
  <c r="BSY28" i="71"/>
  <c r="BOS28" i="71"/>
  <c r="BKM28" i="71"/>
  <c r="BGG28" i="71"/>
  <c r="BCA28" i="71"/>
  <c r="AXU28" i="71"/>
  <c r="ATO28" i="71"/>
  <c r="API28" i="71"/>
  <c r="BFE25" i="71"/>
  <c r="BFT25" i="71" s="1"/>
  <c r="BYF25" i="71"/>
  <c r="BYU25" i="71" s="1"/>
  <c r="BTZ25" i="71"/>
  <c r="BUO25" i="71" s="1"/>
  <c r="BLK26" i="71"/>
  <c r="BKY26" i="71"/>
  <c r="BLH26" i="71"/>
  <c r="BKV26" i="71"/>
  <c r="BLE26" i="71"/>
  <c r="BLB26" i="71"/>
  <c r="BKS26" i="71"/>
  <c r="AWM26" i="71"/>
  <c r="AWA26" i="71"/>
  <c r="AWJ26" i="71"/>
  <c r="AVX26" i="71"/>
  <c r="AWG26" i="71"/>
  <c r="AWP26" i="71"/>
  <c r="AWD26" i="71"/>
  <c r="BPQ26" i="71"/>
  <c r="BPE26" i="71"/>
  <c r="BPN26" i="71"/>
  <c r="BPB26" i="71"/>
  <c r="BOY26" i="71"/>
  <c r="BPK26" i="71"/>
  <c r="BPH26" i="71"/>
  <c r="AYJ26" i="71"/>
  <c r="AYS26" i="71"/>
  <c r="AYG26" i="71"/>
  <c r="AYP26" i="71"/>
  <c r="AYD26" i="71"/>
  <c r="AYM26" i="71"/>
  <c r="AYA26" i="71"/>
  <c r="BRN26" i="71"/>
  <c r="BRB26" i="71"/>
  <c r="BRK26" i="71"/>
  <c r="BRH26" i="71"/>
  <c r="BRE26" i="71"/>
  <c r="BRT26" i="71"/>
  <c r="BRQ26" i="71"/>
  <c r="BPT25" i="71"/>
  <c r="BQI25" i="71" s="1"/>
  <c r="BRW25" i="71"/>
  <c r="BSL25" i="71" s="1"/>
  <c r="AQJ25" i="71"/>
  <c r="AQY25" i="71" s="1"/>
  <c r="BZI27" i="71"/>
  <c r="BVC27" i="71"/>
  <c r="BQW27" i="71"/>
  <c r="CBL27" i="71"/>
  <c r="BXF27" i="71"/>
  <c r="BSZ27" i="71"/>
  <c r="BOT27" i="71"/>
  <c r="BKN27" i="71"/>
  <c r="BGH27" i="71"/>
  <c r="BCB27" i="71"/>
  <c r="AXV27" i="71"/>
  <c r="ATP27" i="71"/>
  <c r="APJ27" i="71"/>
  <c r="BIK27" i="71"/>
  <c r="AZY27" i="71"/>
  <c r="ARM27" i="71"/>
  <c r="BMQ27" i="71"/>
  <c r="BEE27" i="71"/>
  <c r="AVS27" i="71"/>
  <c r="BWC25" i="71"/>
  <c r="BWR25" i="71" s="1"/>
  <c r="AUP25" i="71"/>
  <c r="AVE25" i="71" s="1"/>
  <c r="BAY25" i="71"/>
  <c r="BBN25" i="71" s="1"/>
  <c r="AWS25" i="71"/>
  <c r="AXH25" i="71" s="1"/>
  <c r="BTW26" i="71"/>
  <c r="BTK26" i="71"/>
  <c r="BTT26" i="71"/>
  <c r="BTH26" i="71"/>
  <c r="BTQ26" i="71"/>
  <c r="BTN26" i="71"/>
  <c r="BTE26" i="71"/>
  <c r="BAS26" i="71"/>
  <c r="BAG26" i="71"/>
  <c r="BAP26" i="71"/>
  <c r="BAD26" i="71"/>
  <c r="BAM26" i="71"/>
  <c r="BAV26" i="71"/>
  <c r="BAJ26" i="71"/>
  <c r="BYC26" i="71"/>
  <c r="BXQ26" i="71"/>
  <c r="BXZ26" i="71"/>
  <c r="BXN26" i="71"/>
  <c r="BXK26" i="71"/>
  <c r="BXW26" i="71"/>
  <c r="BXT26" i="71"/>
  <c r="BCP26" i="71"/>
  <c r="BCY26" i="71"/>
  <c r="BCM26" i="71"/>
  <c r="BCV26" i="71"/>
  <c r="BCJ26" i="71"/>
  <c r="BCS26" i="71"/>
  <c r="BCG26" i="71"/>
  <c r="BVT26" i="71"/>
  <c r="BVH26" i="71"/>
  <c r="BVQ26" i="71"/>
  <c r="BVZ26" i="71"/>
  <c r="BVW26" i="71"/>
  <c r="BVN26" i="71"/>
  <c r="BVK26" i="71"/>
  <c r="ASM25" i="71"/>
  <c r="ATB25" i="71" s="1"/>
  <c r="PQ26" i="111"/>
  <c r="QC26" i="111" s="1"/>
  <c r="QR26" i="111" s="1"/>
  <c r="PW26" i="111"/>
  <c r="QJ26" i="111" s="1"/>
  <c r="PT26" i="111"/>
  <c r="PK26" i="111"/>
  <c r="PH26" i="111"/>
  <c r="PN26" i="111"/>
  <c r="PZ26" i="111"/>
  <c r="AAZ26" i="111"/>
  <c r="ABL26" i="111" s="1"/>
  <c r="ACA26" i="111" s="1"/>
  <c r="AAT26" i="111"/>
  <c r="AAQ26" i="111"/>
  <c r="ABF26" i="111"/>
  <c r="ABC26" i="111"/>
  <c r="ABI26" i="111"/>
  <c r="ABW26" i="111" s="1"/>
  <c r="AAW26" i="111"/>
  <c r="AHX26" i="111"/>
  <c r="AIA26" i="111"/>
  <c r="AHO26" i="111"/>
  <c r="AHL26" i="111"/>
  <c r="AHR26" i="111"/>
  <c r="AHU26" i="111"/>
  <c r="AIG26" i="111" s="1"/>
  <c r="AIV26" i="111" s="1"/>
  <c r="AID26" i="111"/>
  <c r="AIR26" i="111" s="1"/>
  <c r="UH26" i="111"/>
  <c r="TY26" i="111"/>
  <c r="UK26" i="111"/>
  <c r="UB26" i="111"/>
  <c r="UN26" i="111"/>
  <c r="UE26" i="111"/>
  <c r="UQ26" i="111" s="1"/>
  <c r="VF26" i="111" s="1"/>
  <c r="TV26" i="111"/>
  <c r="SA26" i="111"/>
  <c r="SD26" i="111"/>
  <c r="SQ26" i="111" s="1"/>
  <c r="RR26" i="111"/>
  <c r="RO26" i="111"/>
  <c r="RU26" i="111"/>
  <c r="SG26" i="111"/>
  <c r="RX26" i="111"/>
  <c r="SJ26" i="111" s="1"/>
  <c r="SY26" i="111" s="1"/>
  <c r="ADG26" i="111"/>
  <c r="ADS26" i="111" s="1"/>
  <c r="AEH26" i="111" s="1"/>
  <c r="ACX26" i="111"/>
  <c r="ADM26" i="111"/>
  <c r="ADZ26" i="111" s="1"/>
  <c r="ADJ26" i="111"/>
  <c r="ADA26" i="111"/>
  <c r="ADD26" i="111"/>
  <c r="ADP26" i="111"/>
  <c r="AED26" i="111" s="1"/>
  <c r="AQZ26" i="111"/>
  <c r="ARC26" i="111"/>
  <c r="ARP26" i="111" s="1"/>
  <c r="AQT26" i="111"/>
  <c r="ARF26" i="111"/>
  <c r="AQQ26" i="111"/>
  <c r="AQW26" i="111"/>
  <c r="ARI26" i="111" s="1"/>
  <c r="ARX26" i="111" s="1"/>
  <c r="AQN26" i="111"/>
  <c r="ALQ27" i="111"/>
  <c r="AQE27" i="111"/>
  <c r="ANX27" i="111"/>
  <c r="AJJ27" i="111"/>
  <c r="AAH27" i="111"/>
  <c r="AEV27" i="111"/>
  <c r="YA27" i="111"/>
  <c r="AHC27" i="111"/>
  <c r="ACO27" i="111"/>
  <c r="RF27" i="111"/>
  <c r="KK27" i="111"/>
  <c r="VT27" i="111"/>
  <c r="OY27" i="111"/>
  <c r="TM27" i="111"/>
  <c r="MR27" i="111"/>
  <c r="NM26" i="111"/>
  <c r="ND26" i="111"/>
  <c r="NS26" i="111"/>
  <c r="NP26" i="111"/>
  <c r="NG26" i="111"/>
  <c r="NJ26" i="111"/>
  <c r="NV26" i="111" s="1"/>
  <c r="OK26" i="111" s="1"/>
  <c r="NA26" i="111"/>
  <c r="WO26" i="111"/>
  <c r="WI26" i="111"/>
  <c r="WU26" i="111"/>
  <c r="WF26" i="111"/>
  <c r="WR26" i="111"/>
  <c r="WC26" i="111"/>
  <c r="WL26" i="111"/>
  <c r="WX26" i="111" s="1"/>
  <c r="XM26" i="111" s="1"/>
  <c r="AFQ26" i="111"/>
  <c r="AFH26" i="111"/>
  <c r="AFT26" i="111"/>
  <c r="AFK26" i="111"/>
  <c r="AFE26" i="111"/>
  <c r="AFW26" i="111"/>
  <c r="AFN26" i="111"/>
  <c r="AFZ26" i="111" s="1"/>
  <c r="AGO26" i="111" s="1"/>
  <c r="AKE26" i="111"/>
  <c r="AKK26" i="111"/>
  <c r="AKH26" i="111"/>
  <c r="AJY26" i="111"/>
  <c r="AJV26" i="111"/>
  <c r="AJS26" i="111"/>
  <c r="AKB26" i="111"/>
  <c r="AKN26" i="111" s="1"/>
  <c r="ALC26" i="111" s="1"/>
  <c r="AQD28" i="111"/>
  <c r="AJI28" i="111"/>
  <c r="ANW28" i="111"/>
  <c r="ALP28" i="111"/>
  <c r="AHB28" i="111"/>
  <c r="ACN28" i="111"/>
  <c r="AAG28" i="111"/>
  <c r="VS28" i="111"/>
  <c r="XZ28" i="111"/>
  <c r="AEU28" i="111"/>
  <c r="RE28" i="111"/>
  <c r="TL28" i="111"/>
  <c r="MQ28" i="111"/>
  <c r="KJ28" i="111"/>
  <c r="OX28" i="111"/>
  <c r="LC26" i="111"/>
  <c r="LO26" i="111" s="1"/>
  <c r="MD26" i="111" s="1"/>
  <c r="LF26" i="111"/>
  <c r="KZ26" i="111"/>
  <c r="LL26" i="111"/>
  <c r="KW26" i="111"/>
  <c r="LI26" i="111"/>
  <c r="LV26" i="111" s="1"/>
  <c r="KT26" i="111"/>
  <c r="YS26" i="111"/>
  <c r="ZE26" i="111" s="1"/>
  <c r="ZT26" i="111" s="1"/>
  <c r="YY26" i="111"/>
  <c r="ZL26" i="111" s="1"/>
  <c r="YM26" i="111"/>
  <c r="YV26" i="111"/>
  <c r="ZH26" i="111" s="1"/>
  <c r="YJ26" i="111"/>
  <c r="YP26" i="111"/>
  <c r="ZB26" i="111"/>
  <c r="ZP26" i="111" s="1"/>
  <c r="AMI26" i="111"/>
  <c r="AMU26" i="111" s="1"/>
  <c r="ANJ26" i="111" s="1"/>
  <c r="AMC26" i="111"/>
  <c r="ALZ26" i="111"/>
  <c r="AMO26" i="111"/>
  <c r="ANB26" i="111" s="1"/>
  <c r="AML26" i="111"/>
  <c r="AMX26" i="111" s="1"/>
  <c r="AMF26" i="111"/>
  <c r="AMR26" i="111"/>
  <c r="ANF26" i="111" s="1"/>
  <c r="AOP26" i="111"/>
  <c r="APB26" i="111" s="1"/>
  <c r="APQ26" i="111" s="1"/>
  <c r="AOJ26" i="111"/>
  <c r="AOG26" i="111"/>
  <c r="AOY26" i="111"/>
  <c r="AOM26" i="111"/>
  <c r="AOV26" i="111"/>
  <c r="AOS26" i="111"/>
  <c r="AQ26" i="71"/>
  <c r="CT25" i="71"/>
  <c r="SQ26" i="71"/>
  <c r="SZ26" i="71"/>
  <c r="SK26" i="71"/>
  <c r="SW26" i="71"/>
  <c r="SH26" i="71"/>
  <c r="ST26" i="71"/>
  <c r="SN26" i="71"/>
  <c r="ZC26" i="71"/>
  <c r="YT26" i="71"/>
  <c r="ZI26" i="71"/>
  <c r="ZF26" i="71"/>
  <c r="YW26" i="71"/>
  <c r="YQ26" i="71"/>
  <c r="YZ26" i="71"/>
  <c r="ANX26" i="71"/>
  <c r="AOA26" i="71"/>
  <c r="ANR26" i="71"/>
  <c r="ANO26" i="71"/>
  <c r="AOD26" i="71"/>
  <c r="ANL26" i="71"/>
  <c r="ANU26" i="71"/>
  <c r="AHX25" i="71"/>
  <c r="AIM25" i="71" s="1"/>
  <c r="IN25" i="71"/>
  <c r="JC25" i="71" s="1"/>
  <c r="GO26" i="111"/>
  <c r="HA26" i="111" s="1"/>
  <c r="GR26" i="111"/>
  <c r="GL26" i="111"/>
  <c r="GX26" i="111"/>
  <c r="GI26" i="111"/>
  <c r="GU26" i="111"/>
  <c r="GF26" i="111"/>
  <c r="XI25" i="71"/>
  <c r="XX25" i="71" s="1"/>
  <c r="KE26" i="71"/>
  <c r="KB26" i="71"/>
  <c r="KN26" i="71"/>
  <c r="JY26" i="71"/>
  <c r="KK26" i="71"/>
  <c r="JV26" i="71"/>
  <c r="KH26" i="71"/>
  <c r="MK26" i="71"/>
  <c r="MB26" i="71"/>
  <c r="MQ26" i="71"/>
  <c r="MN26" i="71"/>
  <c r="ME26" i="71"/>
  <c r="LY26" i="71"/>
  <c r="MH26" i="71"/>
  <c r="AJO26" i="71"/>
  <c r="AJX26" i="71"/>
  <c r="AJI26" i="71"/>
  <c r="AJU26" i="71"/>
  <c r="AJF26" i="71"/>
  <c r="AJR26" i="71"/>
  <c r="AJL26" i="71"/>
  <c r="ADI26" i="71"/>
  <c r="ADO26" i="71"/>
  <c r="ADL26" i="71"/>
  <c r="ADC26" i="71"/>
  <c r="ACZ26" i="71"/>
  <c r="ADF26" i="71"/>
  <c r="ACW26" i="71"/>
  <c r="IV26" i="111"/>
  <c r="JH26" i="111" s="1"/>
  <c r="JW26" i="111" s="1"/>
  <c r="JE26" i="111"/>
  <c r="IS26" i="111"/>
  <c r="JB26" i="111"/>
  <c r="IP26" i="111"/>
  <c r="IY26" i="111"/>
  <c r="JK26" i="111" s="1"/>
  <c r="IM26" i="111"/>
  <c r="KQ25" i="71"/>
  <c r="LF25" i="71" s="1"/>
  <c r="EH25" i="71"/>
  <c r="EW25" i="71" s="1"/>
  <c r="OW25" i="71"/>
  <c r="PL25" i="71" s="1"/>
  <c r="ABO25" i="71"/>
  <c r="ACD25" i="71" s="1"/>
  <c r="TC25" i="71"/>
  <c r="TR25" i="71" s="1"/>
  <c r="BV26" i="71"/>
  <c r="BJ26" i="71"/>
  <c r="BS26" i="71"/>
  <c r="CE26" i="71" s="1"/>
  <c r="BP26" i="71"/>
  <c r="BM26" i="71"/>
  <c r="BY26" i="71"/>
  <c r="CB26" i="71"/>
  <c r="EK26" i="111"/>
  <c r="DY26" i="111"/>
  <c r="EH26" i="111"/>
  <c r="ET26" i="111" s="1"/>
  <c r="EQ26" i="111"/>
  <c r="EE26" i="111"/>
  <c r="EN26" i="111"/>
  <c r="EB26" i="111"/>
  <c r="T26" i="111"/>
  <c r="AF26" i="111" s="1"/>
  <c r="AC26" i="111"/>
  <c r="Q26" i="111"/>
  <c r="Z26" i="111"/>
  <c r="N26" i="111"/>
  <c r="W26" i="111"/>
  <c r="K26" i="111"/>
  <c r="EE26" i="71"/>
  <c r="DV26" i="71"/>
  <c r="DS26" i="71"/>
  <c r="DM26" i="71"/>
  <c r="DP26" i="71"/>
  <c r="DY26" i="71"/>
  <c r="EB26" i="71"/>
  <c r="AFI26" i="71"/>
  <c r="AFF26" i="71"/>
  <c r="AFR26" i="71"/>
  <c r="AFC26" i="71"/>
  <c r="AFO26" i="71"/>
  <c r="AEZ26" i="71"/>
  <c r="AFL26" i="71"/>
  <c r="IC28" i="111"/>
  <c r="ANF28" i="71"/>
  <c r="ALC28" i="71"/>
  <c r="AIZ28" i="71"/>
  <c r="AET28" i="71"/>
  <c r="ACQ28" i="71"/>
  <c r="WH28" i="71"/>
  <c r="SB28" i="71"/>
  <c r="JP28" i="71"/>
  <c r="UE28" i="71"/>
  <c r="PY28" i="71"/>
  <c r="NV28" i="71"/>
  <c r="HM28" i="71"/>
  <c r="AGW28" i="71"/>
  <c r="AAN28" i="71"/>
  <c r="YK28" i="71"/>
  <c r="LS28" i="71"/>
  <c r="FJ28" i="71"/>
  <c r="DG28" i="71"/>
  <c r="CJ26" i="111"/>
  <c r="BX26" i="111"/>
  <c r="CG26" i="111"/>
  <c r="BU26" i="111"/>
  <c r="CD26" i="111"/>
  <c r="BR26" i="111"/>
  <c r="CA26" i="111"/>
  <c r="CM26" i="111" s="1"/>
  <c r="AMD25" i="71"/>
  <c r="AMS25" i="71" s="1"/>
  <c r="MT25" i="71"/>
  <c r="NI25" i="71" s="1"/>
  <c r="IB26" i="71"/>
  <c r="IK26" i="71"/>
  <c r="HV26" i="71"/>
  <c r="IH26" i="71"/>
  <c r="HS26" i="71"/>
  <c r="IE26" i="71"/>
  <c r="HY26" i="71"/>
  <c r="OE26" i="71"/>
  <c r="OT26" i="71"/>
  <c r="OK26" i="71"/>
  <c r="OH26" i="71"/>
  <c r="ON26" i="71"/>
  <c r="OB26" i="71"/>
  <c r="OQ26" i="71"/>
  <c r="UW26" i="71"/>
  <c r="VC26" i="71"/>
  <c r="UZ26" i="71"/>
  <c r="UQ26" i="71"/>
  <c r="UN26" i="71"/>
  <c r="UT26" i="71"/>
  <c r="UK26" i="71"/>
  <c r="AHO26" i="71"/>
  <c r="AHF26" i="71"/>
  <c r="AHU26" i="71"/>
  <c r="AHR26" i="71"/>
  <c r="AHI26" i="71"/>
  <c r="AHL26" i="71"/>
  <c r="AHC26" i="71"/>
  <c r="ADR25" i="71"/>
  <c r="AEG25" i="71" s="1"/>
  <c r="QZ25" i="71"/>
  <c r="RO25" i="71" s="1"/>
  <c r="GK25" i="71"/>
  <c r="GZ25" i="71" s="1"/>
  <c r="ID27" i="111"/>
  <c r="ANG27" i="71"/>
  <c r="ALD27" i="71"/>
  <c r="AAO27" i="71"/>
  <c r="AGX27" i="71"/>
  <c r="ACR27" i="71"/>
  <c r="AJA27" i="71"/>
  <c r="PZ27" i="71"/>
  <c r="WI27" i="71"/>
  <c r="UF27" i="71"/>
  <c r="SC27" i="71"/>
  <c r="HN27" i="71"/>
  <c r="Y27" i="71"/>
  <c r="M27" i="71"/>
  <c r="FK27" i="71"/>
  <c r="V27" i="71"/>
  <c r="J27" i="71"/>
  <c r="AEU27" i="71"/>
  <c r="YL27" i="71"/>
  <c r="LT27" i="71"/>
  <c r="JQ27" i="71"/>
  <c r="DH27" i="71"/>
  <c r="S27" i="71"/>
  <c r="NW27" i="71"/>
  <c r="P27" i="71"/>
  <c r="AB27" i="71" s="1"/>
  <c r="G27" i="71"/>
  <c r="AOG25" i="71"/>
  <c r="AOV25" i="71" s="1"/>
  <c r="VF25" i="71"/>
  <c r="VU25" i="71" s="1"/>
  <c r="GB26" i="71"/>
  <c r="GE26" i="71"/>
  <c r="FS26" i="71"/>
  <c r="FV26" i="71"/>
  <c r="GH26" i="71"/>
  <c r="FY26" i="71"/>
  <c r="FP26" i="71"/>
  <c r="QQ26" i="71"/>
  <c r="QK26" i="71"/>
  <c r="QH26" i="71"/>
  <c r="QW26" i="71"/>
  <c r="QT26" i="71"/>
  <c r="QN26" i="71"/>
  <c r="QE26" i="71"/>
  <c r="WZ26" i="71"/>
  <c r="WQ26" i="71"/>
  <c r="XC26" i="71"/>
  <c r="WT26" i="71"/>
  <c r="XF26" i="71"/>
  <c r="WW26" i="71"/>
  <c r="WN26" i="71"/>
  <c r="ABF26" i="71"/>
  <c r="AAZ26" i="71"/>
  <c r="AAW26" i="71"/>
  <c r="ABL26" i="71"/>
  <c r="ABI26" i="71"/>
  <c r="ABC26" i="71"/>
  <c r="AAT26" i="71"/>
  <c r="ALR26" i="71"/>
  <c r="ALX26" i="71"/>
  <c r="ALI26" i="71"/>
  <c r="ALU26" i="71"/>
  <c r="ALO26" i="71"/>
  <c r="AMA26" i="71"/>
  <c r="ALL26" i="71"/>
  <c r="AKA25" i="71"/>
  <c r="AKP25" i="71" s="1"/>
  <c r="AFU25" i="71"/>
  <c r="AGJ25" i="71" s="1"/>
  <c r="ZL25" i="71"/>
  <c r="AAA25" i="71" s="1"/>
  <c r="AI26" i="71"/>
  <c r="A28" i="111"/>
  <c r="FV28" i="111"/>
  <c r="BH28" i="111"/>
  <c r="DO28" i="111"/>
  <c r="AU25" i="111"/>
  <c r="DP27" i="111"/>
  <c r="BI27" i="111"/>
  <c r="B27" i="111"/>
  <c r="FW27" i="111"/>
  <c r="DB25" i="111"/>
  <c r="HP25" i="111"/>
  <c r="FI25" i="111"/>
  <c r="BD28" i="71"/>
  <c r="BE27" i="71"/>
  <c r="B28" i="71"/>
  <c r="A29" i="71"/>
  <c r="AXO27" i="111" l="1"/>
  <c r="AXX27" i="111"/>
  <c r="AYK27" i="111" s="1"/>
  <c r="AXU27" i="111"/>
  <c r="AYG27" i="111" s="1"/>
  <c r="AXR27" i="111"/>
  <c r="AYD27" i="111" s="1"/>
  <c r="AYS27" i="111" s="1"/>
  <c r="AXI27" i="111"/>
  <c r="AYA27" i="111"/>
  <c r="AYO27" i="111" s="1"/>
  <c r="AXL27" i="111"/>
  <c r="AVT27" i="111"/>
  <c r="AWH27" i="111" s="1"/>
  <c r="AVH27" i="111"/>
  <c r="AVN27" i="111"/>
  <c r="AVZ27" i="111" s="1"/>
  <c r="AVK27" i="111"/>
  <c r="AVW27" i="111" s="1"/>
  <c r="AWL27" i="111" s="1"/>
  <c r="AVB27" i="111"/>
  <c r="AVE27" i="111"/>
  <c r="AVQ27" i="111"/>
  <c r="AWD27" i="111" s="1"/>
  <c r="DTW28" i="71"/>
  <c r="ASL28" i="111"/>
  <c r="AUS28" i="111"/>
  <c r="BGB28" i="111"/>
  <c r="AWZ28" i="111"/>
  <c r="AZG28" i="111"/>
  <c r="BBN28" i="111"/>
  <c r="BII28" i="111"/>
  <c r="BMW28" i="111"/>
  <c r="BKP28" i="111"/>
  <c r="BDU28" i="111"/>
  <c r="ATM27" i="111"/>
  <c r="AUA27" i="111" s="1"/>
  <c r="ATA27" i="111"/>
  <c r="ATJ27" i="111"/>
  <c r="ATW27" i="111" s="1"/>
  <c r="ASX27" i="111"/>
  <c r="ATD27" i="111"/>
  <c r="ATP27" i="111" s="1"/>
  <c r="AUE27" i="111" s="1"/>
  <c r="ATG27" i="111"/>
  <c r="ATS27" i="111" s="1"/>
  <c r="ASU27" i="111"/>
  <c r="BES27" i="111"/>
  <c r="BFF27" i="111" s="1"/>
  <c r="BEV27" i="111"/>
  <c r="BFJ27" i="111" s="1"/>
  <c r="BED27" i="111"/>
  <c r="BEJ27" i="111"/>
  <c r="BEM27" i="111"/>
  <c r="BEY27" i="111" s="1"/>
  <c r="BFN27" i="111" s="1"/>
  <c r="BEG27" i="111"/>
  <c r="BEP27" i="111"/>
  <c r="BFB27" i="111" s="1"/>
  <c r="BLQ27" i="111"/>
  <c r="BME27" i="111" s="1"/>
  <c r="BLH27" i="111"/>
  <c r="BLT27" i="111" s="1"/>
  <c r="BMI27" i="111" s="1"/>
  <c r="BLK27" i="111"/>
  <c r="BLW27" i="111" s="1"/>
  <c r="BKY27" i="111"/>
  <c r="BLB27" i="111"/>
  <c r="BLE27" i="111"/>
  <c r="BLN27" i="111"/>
  <c r="BMA27" i="111" s="1"/>
  <c r="BNX27" i="111"/>
  <c r="BOL27" i="111" s="1"/>
  <c r="BNO27" i="111"/>
  <c r="BOA27" i="111" s="1"/>
  <c r="BOP27" i="111" s="1"/>
  <c r="BNI27" i="111"/>
  <c r="BNU27" i="111"/>
  <c r="BOH27" i="111" s="1"/>
  <c r="BNR27" i="111"/>
  <c r="BOD27" i="111" s="1"/>
  <c r="BNL27" i="111"/>
  <c r="BNF27" i="111"/>
  <c r="BHC27" i="111"/>
  <c r="BHQ27" i="111" s="1"/>
  <c r="BGW27" i="111"/>
  <c r="BHI27" i="111" s="1"/>
  <c r="BGN27" i="111"/>
  <c r="BGZ27" i="111"/>
  <c r="BHM27" i="111" s="1"/>
  <c r="BGK27" i="111"/>
  <c r="BGQ27" i="111"/>
  <c r="BGT27" i="111"/>
  <c r="BHF27" i="111" s="1"/>
  <c r="BHU27" i="111" s="1"/>
  <c r="DTV29" i="71"/>
  <c r="AUR29" i="111"/>
  <c r="BGA29" i="111"/>
  <c r="BMV29" i="111"/>
  <c r="AWY29" i="111"/>
  <c r="BKO29" i="111"/>
  <c r="BIH29" i="111"/>
  <c r="AZF29" i="111"/>
  <c r="BDT29" i="111"/>
  <c r="BBM29" i="111"/>
  <c r="ASK29" i="111"/>
  <c r="BCI27" i="111"/>
  <c r="BCU27" i="111" s="1"/>
  <c r="BCF27" i="111"/>
  <c r="BCR27" i="111" s="1"/>
  <c r="BDG27" i="111" s="1"/>
  <c r="BCL27" i="111"/>
  <c r="BCY27" i="111" s="1"/>
  <c r="BCO27" i="111"/>
  <c r="BDC27" i="111" s="1"/>
  <c r="BCC27" i="111"/>
  <c r="BBW27" i="111"/>
  <c r="BBZ27" i="111"/>
  <c r="BJG27" i="111"/>
  <c r="BJT27" i="111" s="1"/>
  <c r="BJD27" i="111"/>
  <c r="BJP27" i="111" s="1"/>
  <c r="BIX27" i="111"/>
  <c r="BJA27" i="111"/>
  <c r="BJM27" i="111" s="1"/>
  <c r="BKB27" i="111" s="1"/>
  <c r="BIU27" i="111"/>
  <c r="BIR27" i="111"/>
  <c r="BJJ27" i="111"/>
  <c r="BJX27" i="111" s="1"/>
  <c r="BAE27" i="111"/>
  <c r="BAR27" i="111" s="1"/>
  <c r="AZP27" i="111"/>
  <c r="BAH27" i="111"/>
  <c r="BAV27" i="111" s="1"/>
  <c r="AZV27" i="111"/>
  <c r="BAB27" i="111"/>
  <c r="BAN27" i="111" s="1"/>
  <c r="AZS27" i="111"/>
  <c r="AZY27" i="111"/>
  <c r="BAK27" i="111" s="1"/>
  <c r="BAZ27" i="111" s="1"/>
  <c r="DUN28" i="71"/>
  <c r="DUZ28" i="71" s="1"/>
  <c r="DUK28" i="71"/>
  <c r="DUW28" i="71" s="1"/>
  <c r="DVL28" i="71" s="1"/>
  <c r="DUH28" i="71"/>
  <c r="DUQ28" i="71"/>
  <c r="DVD28" i="71" s="1"/>
  <c r="DUE28" i="71"/>
  <c r="DUB28" i="71"/>
  <c r="DUT28" i="71"/>
  <c r="DVH28" i="71" s="1"/>
  <c r="DPV27" i="71"/>
  <c r="DPY27" i="71"/>
  <c r="DSQ27" i="71"/>
  <c r="DTE27" i="71" s="1"/>
  <c r="DSN27" i="71"/>
  <c r="DTA27" i="71" s="1"/>
  <c r="DSK27" i="71"/>
  <c r="DSW27" i="71" s="1"/>
  <c r="DSH27" i="71"/>
  <c r="DST27" i="71" s="1"/>
  <c r="DTI27" i="71" s="1"/>
  <c r="DSE27" i="71"/>
  <c r="DSB27" i="71"/>
  <c r="DRY27" i="71"/>
  <c r="DPQ28" i="71"/>
  <c r="DQH28" i="71" s="1"/>
  <c r="DQT28" i="71" s="1"/>
  <c r="DRT28" i="71"/>
  <c r="DQB27" i="71"/>
  <c r="DQE27" i="71"/>
  <c r="DQQ27" i="71" s="1"/>
  <c r="DRF27" i="71" s="1"/>
  <c r="DQH27" i="71"/>
  <c r="DQT27" i="71" s="1"/>
  <c r="DQK27" i="71"/>
  <c r="DQX27" i="71" s="1"/>
  <c r="DPP29" i="71"/>
  <c r="DRS29" i="71"/>
  <c r="DQB28" i="71"/>
  <c r="DPY28" i="71"/>
  <c r="DPV28" i="71"/>
  <c r="DQK28" i="71"/>
  <c r="DQX28" i="71" s="1"/>
  <c r="DDD27" i="71"/>
  <c r="DOK27" i="71"/>
  <c r="DOY27" i="71" s="1"/>
  <c r="DOH27" i="71"/>
  <c r="DOU27" i="71" s="1"/>
  <c r="DOE27" i="71"/>
  <c r="DOQ27" i="71" s="1"/>
  <c r="DOB27" i="71"/>
  <c r="DON27" i="71" s="1"/>
  <c r="DPC27" i="71" s="1"/>
  <c r="DNY27" i="71"/>
  <c r="DNV27" i="71"/>
  <c r="DNS27" i="71"/>
  <c r="DLJ29" i="71"/>
  <c r="DNM29" i="71"/>
  <c r="DLK28" i="71"/>
  <c r="DLY28" i="71" s="1"/>
  <c r="DMK28" i="71" s="1"/>
  <c r="DMZ28" i="71" s="1"/>
  <c r="DNN28" i="71"/>
  <c r="DLP27" i="71"/>
  <c r="DLS27" i="71"/>
  <c r="DLV27" i="71"/>
  <c r="DHS27" i="71"/>
  <c r="DIE27" i="71" s="1"/>
  <c r="DIT27" i="71" s="1"/>
  <c r="DLY27" i="71"/>
  <c r="DMK27" i="71" s="1"/>
  <c r="DMZ27" i="71" s="1"/>
  <c r="DMB27" i="71"/>
  <c r="DMN27" i="71" s="1"/>
  <c r="DME27" i="71"/>
  <c r="DMR27" i="71" s="1"/>
  <c r="CYX27" i="71"/>
  <c r="DHJ27" i="71"/>
  <c r="CZD27" i="71"/>
  <c r="DHV27" i="71"/>
  <c r="DIH27" i="71" s="1"/>
  <c r="DHY27" i="71"/>
  <c r="DIL27" i="71" s="1"/>
  <c r="DIB27" i="71"/>
  <c r="DIP27" i="71" s="1"/>
  <c r="DDG27" i="71"/>
  <c r="DHD29" i="71"/>
  <c r="DJG29" i="71"/>
  <c r="DKE27" i="71"/>
  <c r="DKS27" i="71" s="1"/>
  <c r="DKB27" i="71"/>
  <c r="DKO27" i="71" s="1"/>
  <c r="DJY27" i="71"/>
  <c r="DKK27" i="71" s="1"/>
  <c r="DJV27" i="71"/>
  <c r="DKH27" i="71" s="1"/>
  <c r="DKW27" i="71" s="1"/>
  <c r="DJS27" i="71"/>
  <c r="DJP27" i="71"/>
  <c r="DJM27" i="71"/>
  <c r="DHE28" i="71"/>
  <c r="DHY28" i="71" s="1"/>
  <c r="DIL28" i="71" s="1"/>
  <c r="DJH28" i="71"/>
  <c r="CUU27" i="71"/>
  <c r="CUX27" i="71"/>
  <c r="CVA27" i="71"/>
  <c r="CVM27" i="71" s="1"/>
  <c r="CWB27" i="71" s="1"/>
  <c r="CZM27" i="71"/>
  <c r="CZZ27" i="71" s="1"/>
  <c r="DHM27" i="71"/>
  <c r="CVD27" i="71"/>
  <c r="CVP27" i="71" s="1"/>
  <c r="CVG27" i="71"/>
  <c r="CVT27" i="71" s="1"/>
  <c r="CMU27" i="71"/>
  <c r="CNH27" i="71" s="1"/>
  <c r="DDJ27" i="71"/>
  <c r="DDM27" i="71"/>
  <c r="DDY27" i="71" s="1"/>
  <c r="DEN27" i="71" s="1"/>
  <c r="DDP27" i="71"/>
  <c r="DEB27" i="71" s="1"/>
  <c r="DDS27" i="71"/>
  <c r="DEF27" i="71" s="1"/>
  <c r="DCX29" i="71"/>
  <c r="DFA29" i="71"/>
  <c r="DCY28" i="71"/>
  <c r="DDP28" i="71" s="1"/>
  <c r="DEB28" i="71" s="1"/>
  <c r="DFB28" i="71"/>
  <c r="DFY27" i="71"/>
  <c r="DGM27" i="71" s="1"/>
  <c r="DFV27" i="71"/>
  <c r="DGI27" i="71" s="1"/>
  <c r="DFS27" i="71"/>
  <c r="DGE27" i="71" s="1"/>
  <c r="DFP27" i="71"/>
  <c r="DGB27" i="71" s="1"/>
  <c r="DGQ27" i="71" s="1"/>
  <c r="DFM27" i="71"/>
  <c r="DFJ27" i="71"/>
  <c r="DFG27" i="71"/>
  <c r="CZA27" i="71"/>
  <c r="CZP27" i="71"/>
  <c r="DAD27" i="71" s="1"/>
  <c r="DBS27" i="71"/>
  <c r="DCG27" i="71" s="1"/>
  <c r="DBP27" i="71"/>
  <c r="DCC27" i="71" s="1"/>
  <c r="DBM27" i="71"/>
  <c r="DBY27" i="71" s="1"/>
  <c r="DBJ27" i="71"/>
  <c r="DBV27" i="71" s="1"/>
  <c r="DCK27" i="71" s="1"/>
  <c r="DBG27" i="71"/>
  <c r="DBD27" i="71"/>
  <c r="DBA27" i="71"/>
  <c r="CVJ27" i="71"/>
  <c r="CVX27" i="71" s="1"/>
  <c r="CZG27" i="71"/>
  <c r="CZS27" i="71" s="1"/>
  <c r="DAH27" i="71" s="1"/>
  <c r="CYR29" i="71"/>
  <c r="DAU29" i="71"/>
  <c r="CYS28" i="71"/>
  <c r="CZJ28" i="71" s="1"/>
  <c r="CZV28" i="71" s="1"/>
  <c r="DAV28" i="71"/>
  <c r="CXM27" i="71"/>
  <c r="CYA27" i="71" s="1"/>
  <c r="CXJ27" i="71"/>
  <c r="CXW27" i="71" s="1"/>
  <c r="CXG27" i="71"/>
  <c r="CXS27" i="71" s="1"/>
  <c r="CXD27" i="71"/>
  <c r="CXP27" i="71" s="1"/>
  <c r="CYE27" i="71" s="1"/>
  <c r="CXA27" i="71"/>
  <c r="CWX27" i="71"/>
  <c r="CWU27" i="71"/>
  <c r="CUL29" i="71"/>
  <c r="CWO29" i="71"/>
  <c r="CUM28" i="71"/>
  <c r="CVD28" i="71" s="1"/>
  <c r="CVP28" i="71" s="1"/>
  <c r="CWP28" i="71"/>
  <c r="CQL27" i="71"/>
  <c r="CQU27" i="71"/>
  <c r="CRG27" i="71" s="1"/>
  <c r="CRV27" i="71" s="1"/>
  <c r="CRD27" i="71"/>
  <c r="CRR27" i="71" s="1"/>
  <c r="CQO27" i="71"/>
  <c r="CQR27" i="71"/>
  <c r="CQG28" i="71"/>
  <c r="CQX28" i="71" s="1"/>
  <c r="CRJ28" i="71" s="1"/>
  <c r="CSJ28" i="71"/>
  <c r="CTG27" i="71"/>
  <c r="CTU27" i="71" s="1"/>
  <c r="CTD27" i="71"/>
  <c r="CTQ27" i="71" s="1"/>
  <c r="CTA27" i="71"/>
  <c r="CTM27" i="71" s="1"/>
  <c r="CSU27" i="71"/>
  <c r="CSR27" i="71"/>
  <c r="CSO27" i="71"/>
  <c r="CSX27" i="71"/>
  <c r="CTJ27" i="71" s="1"/>
  <c r="CTY27" i="71" s="1"/>
  <c r="CQX27" i="71"/>
  <c r="CRJ27" i="71" s="1"/>
  <c r="CQF29" i="71"/>
  <c r="CSI29" i="71"/>
  <c r="CMX27" i="71"/>
  <c r="CNL27" i="71" s="1"/>
  <c r="CHZ27" i="71"/>
  <c r="CIC27" i="71"/>
  <c r="CMF27" i="71"/>
  <c r="CMI27" i="71"/>
  <c r="CML27" i="71"/>
  <c r="CMO27" i="71"/>
  <c r="CNA27" i="71" s="1"/>
  <c r="CNP27" i="71" s="1"/>
  <c r="CLZ29" i="71"/>
  <c r="COC29" i="71"/>
  <c r="CMA28" i="71"/>
  <c r="CMO28" i="71" s="1"/>
  <c r="CNA28" i="71" s="1"/>
  <c r="CNP28" i="71" s="1"/>
  <c r="COD28" i="71"/>
  <c r="CPA27" i="71"/>
  <c r="CPO27" i="71" s="1"/>
  <c r="COX27" i="71"/>
  <c r="CPK27" i="71" s="1"/>
  <c r="COU27" i="71"/>
  <c r="CPG27" i="71" s="1"/>
  <c r="COR27" i="71"/>
  <c r="CPD27" i="71" s="1"/>
  <c r="CPS27" i="71" s="1"/>
  <c r="COO27" i="71"/>
  <c r="COL27" i="71"/>
  <c r="COI27" i="71"/>
  <c r="CIF27" i="71"/>
  <c r="CII27" i="71"/>
  <c r="CIU27" i="71" s="1"/>
  <c r="CJJ27" i="71" s="1"/>
  <c r="CIR27" i="71"/>
  <c r="CJF27" i="71" s="1"/>
  <c r="CHT29" i="71"/>
  <c r="CJW29" i="71"/>
  <c r="CKU27" i="71"/>
  <c r="CLI27" i="71" s="1"/>
  <c r="CKR27" i="71"/>
  <c r="CLE27" i="71" s="1"/>
  <c r="CKO27" i="71"/>
  <c r="CLA27" i="71" s="1"/>
  <c r="CKL27" i="71"/>
  <c r="CKX27" i="71" s="1"/>
  <c r="CLM27" i="71" s="1"/>
  <c r="CKI27" i="71"/>
  <c r="CKF27" i="71"/>
  <c r="CKC27" i="71"/>
  <c r="CHU28" i="71"/>
  <c r="CIL28" i="71" s="1"/>
  <c r="CIX28" i="71" s="1"/>
  <c r="CJX28" i="71"/>
  <c r="CIL27" i="71"/>
  <c r="CIX27" i="71" s="1"/>
  <c r="CDN29" i="71"/>
  <c r="CFQ29" i="71"/>
  <c r="AKL26" i="71"/>
  <c r="CDO28" i="71"/>
  <c r="CDW28" i="71" s="1"/>
  <c r="CFR28" i="71"/>
  <c r="CGO27" i="71"/>
  <c r="CHC27" i="71" s="1"/>
  <c r="CGL27" i="71"/>
  <c r="CGY27" i="71" s="1"/>
  <c r="CGI27" i="71"/>
  <c r="CGU27" i="71" s="1"/>
  <c r="CGF27" i="71"/>
  <c r="CGR27" i="71" s="1"/>
  <c r="CHG27" i="71" s="1"/>
  <c r="CGC27" i="71"/>
  <c r="CFZ27" i="71"/>
  <c r="CFW27" i="71"/>
  <c r="ZO26" i="71"/>
  <c r="AVA26" i="71"/>
  <c r="OZ26" i="71"/>
  <c r="BDE26" i="71"/>
  <c r="BYQ26" i="71"/>
  <c r="RK26" i="71"/>
  <c r="BSD26" i="71"/>
  <c r="XL26" i="71"/>
  <c r="PD26" i="71"/>
  <c r="VQ26" i="71"/>
  <c r="AON26" i="71"/>
  <c r="AZC26" i="71"/>
  <c r="AZG26" i="71"/>
  <c r="AMO26" i="71"/>
  <c r="IY26" i="71"/>
  <c r="TN26" i="71"/>
  <c r="BDI26" i="71"/>
  <c r="BBJ26" i="71"/>
  <c r="NA26" i="71"/>
  <c r="HH26" i="111"/>
  <c r="CAL26" i="71"/>
  <c r="AKD26" i="71"/>
  <c r="HD26" i="111"/>
  <c r="CT26" i="111"/>
  <c r="AFX26" i="71"/>
  <c r="AWZ26" i="71"/>
  <c r="BJV26" i="71"/>
  <c r="AST26" i="71"/>
  <c r="BHK26" i="71"/>
  <c r="CCS26" i="71"/>
  <c r="AMG26" i="71"/>
  <c r="ABR26" i="71"/>
  <c r="XP26" i="71"/>
  <c r="GV26" i="71"/>
  <c r="IU26" i="71"/>
  <c r="AEC26" i="71"/>
  <c r="MW26" i="71"/>
  <c r="BUG26" i="71"/>
  <c r="BNT26" i="71"/>
  <c r="BHO26" i="71"/>
  <c r="AOJ26" i="71"/>
  <c r="RC26" i="71"/>
  <c r="BUK26" i="71"/>
  <c r="BHS26" i="71"/>
  <c r="BFH26" i="71"/>
  <c r="AMK26" i="71"/>
  <c r="BBB26" i="71"/>
  <c r="RG26" i="71"/>
  <c r="EK26" i="71"/>
  <c r="CAT26" i="71"/>
  <c r="BBF26" i="71"/>
  <c r="CCO26" i="71"/>
  <c r="AGF26" i="71"/>
  <c r="NE26" i="71"/>
  <c r="AE27" i="71"/>
  <c r="CP26" i="71"/>
  <c r="BJN26" i="71"/>
  <c r="CEV27" i="71"/>
  <c r="PH26" i="71"/>
  <c r="AOR26" i="71"/>
  <c r="BDM26" i="71"/>
  <c r="AYY26" i="71"/>
  <c r="BQE26" i="71"/>
  <c r="BLU26" i="71"/>
  <c r="AUS26" i="71"/>
  <c r="BJR26" i="71"/>
  <c r="AXD26" i="71"/>
  <c r="BLY26" i="71"/>
  <c r="AUW26" i="71"/>
  <c r="ASX26" i="71"/>
  <c r="IQ26" i="71"/>
  <c r="AI26" i="111"/>
  <c r="EW26" i="111"/>
  <c r="BUC26" i="71"/>
  <c r="ASP26" i="71"/>
  <c r="CX26" i="111"/>
  <c r="BWF26" i="71"/>
  <c r="BYM26" i="71"/>
  <c r="CAP26" i="71"/>
  <c r="AQM26" i="71"/>
  <c r="BFL26" i="71"/>
  <c r="AM27" i="71"/>
  <c r="AQ26" i="111"/>
  <c r="CL26" i="71"/>
  <c r="ADY26" i="71"/>
  <c r="LB26" i="71"/>
  <c r="ZW26" i="71"/>
  <c r="GN26" i="71"/>
  <c r="BYI26" i="71"/>
  <c r="AQQ26" i="71"/>
  <c r="AIE26" i="71"/>
  <c r="XT26" i="71"/>
  <c r="VI26" i="71"/>
  <c r="EO26" i="71"/>
  <c r="FA26" i="111"/>
  <c r="CH26" i="71"/>
  <c r="ZS26" i="71"/>
  <c r="AQU26" i="71"/>
  <c r="CER27" i="71"/>
  <c r="GR26" i="71"/>
  <c r="VM26" i="71"/>
  <c r="CP26" i="111"/>
  <c r="ES26" i="71"/>
  <c r="FE26" i="111"/>
  <c r="AWV26" i="71"/>
  <c r="BFP26" i="71"/>
  <c r="CCW26" i="71"/>
  <c r="TF26" i="71"/>
  <c r="CEZ27" i="71"/>
  <c r="ABV26" i="71"/>
  <c r="AIA26" i="71"/>
  <c r="KT26" i="71"/>
  <c r="HL26" i="111"/>
  <c r="BSH26" i="71"/>
  <c r="ABZ26" i="71"/>
  <c r="AGB26" i="71"/>
  <c r="AKH26" i="71"/>
  <c r="TJ26" i="71"/>
  <c r="BWJ26" i="71"/>
  <c r="BPW26" i="71"/>
  <c r="BLQ26" i="71"/>
  <c r="BNX26" i="71"/>
  <c r="AII26" i="71"/>
  <c r="AM26" i="111"/>
  <c r="ADU26" i="71"/>
  <c r="KX26" i="71"/>
  <c r="BWN26" i="71"/>
  <c r="BRZ26" i="71"/>
  <c r="BQA26" i="71"/>
  <c r="BOB26" i="71"/>
  <c r="OG26" i="111"/>
  <c r="XE26" i="111"/>
  <c r="APE26" i="111"/>
  <c r="API26" i="111"/>
  <c r="AGG26" i="111"/>
  <c r="CEF28" i="71"/>
  <c r="OC26" i="111"/>
  <c r="ARL26" i="111"/>
  <c r="QN26" i="111"/>
  <c r="BOS3" i="71"/>
  <c r="BMQ3" i="71"/>
  <c r="AKU26" i="111"/>
  <c r="AIN26" i="111"/>
  <c r="LZ26" i="111"/>
  <c r="AKY26" i="111"/>
  <c r="ADV26" i="111"/>
  <c r="AKQ26" i="111"/>
  <c r="XI26" i="111"/>
  <c r="VB26" i="111"/>
  <c r="JO26" i="111"/>
  <c r="APM26" i="111"/>
  <c r="AGK26" i="111"/>
  <c r="UX26" i="111"/>
  <c r="JS26" i="111"/>
  <c r="ABS26" i="111"/>
  <c r="ART26" i="111"/>
  <c r="SU26" i="111"/>
  <c r="UT26" i="111"/>
  <c r="CEO27" i="71"/>
  <c r="CFD27" i="71" s="1"/>
  <c r="LR26" i="111"/>
  <c r="NY26" i="111"/>
  <c r="SM26" i="111"/>
  <c r="XA26" i="111"/>
  <c r="ABO26" i="111"/>
  <c r="AGC26" i="111"/>
  <c r="AIJ26" i="111"/>
  <c r="QF26" i="111"/>
  <c r="BAY26" i="71"/>
  <c r="BBN26" i="71" s="1"/>
  <c r="AWP27" i="71"/>
  <c r="AWD27" i="71"/>
  <c r="AWM27" i="71"/>
  <c r="AWA27" i="71"/>
  <c r="AWJ27" i="71"/>
  <c r="AWG27" i="71"/>
  <c r="AVX27" i="71"/>
  <c r="AYM27" i="71"/>
  <c r="AYA27" i="71"/>
  <c r="AYJ27" i="71"/>
  <c r="AYS27" i="71"/>
  <c r="AYP27" i="71"/>
  <c r="AYG27" i="71"/>
  <c r="AYD27" i="71"/>
  <c r="BRN27" i="71"/>
  <c r="BRB27" i="71"/>
  <c r="BRK27" i="71"/>
  <c r="BRT27" i="71"/>
  <c r="BRH27" i="71"/>
  <c r="BRQ27" i="71"/>
  <c r="BRE27" i="71"/>
  <c r="BFE26" i="71"/>
  <c r="BFT26" i="71" s="1"/>
  <c r="BWC26" i="71"/>
  <c r="BWR26" i="71" s="1"/>
  <c r="BFB27" i="71"/>
  <c r="BEP27" i="71"/>
  <c r="BEY27" i="71"/>
  <c r="BEM27" i="71"/>
  <c r="BEV27" i="71"/>
  <c r="BES27" i="71"/>
  <c r="BEJ27" i="71"/>
  <c r="BJH27" i="71"/>
  <c r="BIV27" i="71"/>
  <c r="BJE27" i="71"/>
  <c r="BIS27" i="71"/>
  <c r="BIP27" i="71"/>
  <c r="BJB27" i="71"/>
  <c r="BIY27" i="71"/>
  <c r="BCS27" i="71"/>
  <c r="BCG27" i="71"/>
  <c r="BCP27" i="71"/>
  <c r="BCM27" i="71"/>
  <c r="BCJ27" i="71"/>
  <c r="BCY27" i="71"/>
  <c r="BCV27" i="71"/>
  <c r="BTW27" i="71"/>
  <c r="BTK27" i="71"/>
  <c r="BTT27" i="71"/>
  <c r="BTH27" i="71"/>
  <c r="BTQ27" i="71"/>
  <c r="BTE27" i="71"/>
  <c r="BTN27" i="71"/>
  <c r="BVT27" i="71"/>
  <c r="BVH27" i="71"/>
  <c r="BVQ27" i="71"/>
  <c r="BVZ27" i="71"/>
  <c r="BVN27" i="71"/>
  <c r="BVW27" i="71"/>
  <c r="BVK27" i="71"/>
  <c r="BRW26" i="71"/>
  <c r="BSL26" i="71" s="1"/>
  <c r="BNQ26" i="71"/>
  <c r="BOF26" i="71" s="1"/>
  <c r="BJK26" i="71"/>
  <c r="BJZ26" i="71" s="1"/>
  <c r="CAI26" i="71"/>
  <c r="CAX26" i="71" s="1"/>
  <c r="AQJ26" i="71"/>
  <c r="AQY26" i="71" s="1"/>
  <c r="CBK29" i="71"/>
  <c r="BXE29" i="71"/>
  <c r="BSY29" i="71"/>
  <c r="BOS29" i="71"/>
  <c r="BKM29" i="71"/>
  <c r="BGG29" i="71"/>
  <c r="BZH29" i="71"/>
  <c r="BVB29" i="71"/>
  <c r="BQV29" i="71"/>
  <c r="BMP29" i="71"/>
  <c r="BIJ29" i="71"/>
  <c r="BED29" i="71"/>
  <c r="AZX29" i="71"/>
  <c r="AVR29" i="71"/>
  <c r="BCA29" i="71"/>
  <c r="ATO29" i="71"/>
  <c r="API29" i="71"/>
  <c r="ARL29" i="71"/>
  <c r="AXU29" i="71"/>
  <c r="BDB26" i="71"/>
  <c r="BDQ26" i="71" s="1"/>
  <c r="BTZ26" i="71"/>
  <c r="BUO26" i="71" s="1"/>
  <c r="BNN27" i="71"/>
  <c r="BNB27" i="71"/>
  <c r="BNK27" i="71"/>
  <c r="BMY27" i="71"/>
  <c r="BNH27" i="71"/>
  <c r="BNE27" i="71"/>
  <c r="BMV27" i="71"/>
  <c r="AQA27" i="71"/>
  <c r="APO27" i="71"/>
  <c r="APX27" i="71"/>
  <c r="AQG27" i="71"/>
  <c r="AQD27" i="71"/>
  <c r="APU27" i="71"/>
  <c r="APR27" i="71"/>
  <c r="BGY27" i="71"/>
  <c r="BGM27" i="71"/>
  <c r="BGV27" i="71"/>
  <c r="BHE27" i="71"/>
  <c r="BHB27" i="71"/>
  <c r="BGS27" i="71"/>
  <c r="BGP27" i="71"/>
  <c r="BYC27" i="71"/>
  <c r="BXQ27" i="71"/>
  <c r="BXZ27" i="71"/>
  <c r="BXN27" i="71"/>
  <c r="BXW27" i="71"/>
  <c r="BXK27" i="71"/>
  <c r="BXT27" i="71"/>
  <c r="BZZ27" i="71"/>
  <c r="BZN27" i="71"/>
  <c r="BZW27" i="71"/>
  <c r="CAF27" i="71"/>
  <c r="BZT27" i="71"/>
  <c r="CAC27" i="71"/>
  <c r="BZQ27" i="71"/>
  <c r="AYV26" i="71"/>
  <c r="AZK26" i="71" s="1"/>
  <c r="BLN26" i="71"/>
  <c r="BMC26" i="71" s="1"/>
  <c r="AUP26" i="71"/>
  <c r="AVE26" i="71" s="1"/>
  <c r="BHH26" i="71"/>
  <c r="BHW26" i="71" s="1"/>
  <c r="CCL26" i="71"/>
  <c r="CDA26" i="71" s="1"/>
  <c r="BAV27" i="71"/>
  <c r="BAJ27" i="71"/>
  <c r="BAS27" i="71"/>
  <c r="BAG27" i="71"/>
  <c r="BAD27" i="71"/>
  <c r="BAP27" i="71"/>
  <c r="BAM27" i="71"/>
  <c r="BPQ27" i="71"/>
  <c r="BPN27" i="71"/>
  <c r="BPK27" i="71"/>
  <c r="BOY27" i="71"/>
  <c r="BPH27" i="71"/>
  <c r="BPE27" i="71"/>
  <c r="BPB27" i="71"/>
  <c r="AWS26" i="71"/>
  <c r="AXH26" i="71" s="1"/>
  <c r="ASM26" i="71"/>
  <c r="ATB26" i="71" s="1"/>
  <c r="CBL28" i="71"/>
  <c r="BXF28" i="71"/>
  <c r="BSZ28" i="71"/>
  <c r="BOT28" i="71"/>
  <c r="BKN28" i="71"/>
  <c r="BGH28" i="71"/>
  <c r="BCB28" i="71"/>
  <c r="AXV28" i="71"/>
  <c r="ATP28" i="71"/>
  <c r="APJ28" i="71"/>
  <c r="BZI28" i="71"/>
  <c r="BVC28" i="71"/>
  <c r="BQW28" i="71"/>
  <c r="BMQ28" i="71"/>
  <c r="BIK28" i="71"/>
  <c r="BEE28" i="71"/>
  <c r="AZY28" i="71"/>
  <c r="AVS28" i="71"/>
  <c r="ARM28" i="71"/>
  <c r="BYF26" i="71"/>
  <c r="BYU26" i="71" s="1"/>
  <c r="ASJ27" i="71"/>
  <c r="ARX27" i="71"/>
  <c r="ASG27" i="71"/>
  <c r="ARU27" i="71"/>
  <c r="ARR27" i="71"/>
  <c r="ASD27" i="71"/>
  <c r="ASA27" i="71"/>
  <c r="AUG27" i="71"/>
  <c r="ATU27" i="71"/>
  <c r="AUD27" i="71"/>
  <c r="AUA27" i="71"/>
  <c r="ATX27" i="71"/>
  <c r="AUM27" i="71"/>
  <c r="AUJ27" i="71"/>
  <c r="BLE27" i="71"/>
  <c r="BKS27" i="71"/>
  <c r="BLB27" i="71"/>
  <c r="BKY27" i="71"/>
  <c r="BKV27" i="71"/>
  <c r="BLK27" i="71"/>
  <c r="BLH27" i="71"/>
  <c r="CCI27" i="71"/>
  <c r="CBW27" i="71"/>
  <c r="CCF27" i="71"/>
  <c r="CBT27" i="71"/>
  <c r="CCC27" i="71"/>
  <c r="CBQ27" i="71"/>
  <c r="CBZ27" i="71"/>
  <c r="BPT26" i="71"/>
  <c r="BQI26" i="71" s="1"/>
  <c r="NP27" i="111"/>
  <c r="ND27" i="111"/>
  <c r="NJ27" i="111"/>
  <c r="NV27" i="111" s="1"/>
  <c r="OK27" i="111" s="1"/>
  <c r="NS27" i="111"/>
  <c r="NA27" i="111"/>
  <c r="NM27" i="111"/>
  <c r="NG27" i="111"/>
  <c r="KZ27" i="111"/>
  <c r="KT27" i="111"/>
  <c r="KW27" i="111"/>
  <c r="LL27" i="111"/>
  <c r="LC27" i="111"/>
  <c r="LO27" i="111" s="1"/>
  <c r="MD27" i="111" s="1"/>
  <c r="LI27" i="111"/>
  <c r="LF27" i="111"/>
  <c r="ZB27" i="111"/>
  <c r="ZP27" i="111" s="1"/>
  <c r="YS27" i="111"/>
  <c r="ZE27" i="111" s="1"/>
  <c r="ZT27" i="111" s="1"/>
  <c r="YY27" i="111"/>
  <c r="ZL27" i="111" s="1"/>
  <c r="YM27" i="111"/>
  <c r="YP27" i="111"/>
  <c r="YV27" i="111"/>
  <c r="YJ27" i="111"/>
  <c r="AOP27" i="111"/>
  <c r="APB27" i="111" s="1"/>
  <c r="APQ27" i="111" s="1"/>
  <c r="AOM27" i="111"/>
  <c r="AOG27" i="111"/>
  <c r="AOV27" i="111"/>
  <c r="AOJ27" i="111"/>
  <c r="AOY27" i="111"/>
  <c r="AOS27" i="111"/>
  <c r="APE27" i="111" s="1"/>
  <c r="AQD29" i="111"/>
  <c r="ALP29" i="111"/>
  <c r="ANW29" i="111"/>
  <c r="AJI29" i="111"/>
  <c r="AAG29" i="111"/>
  <c r="AHB29" i="111"/>
  <c r="AEU29" i="111"/>
  <c r="XZ29" i="111"/>
  <c r="VS29" i="111"/>
  <c r="MQ29" i="111"/>
  <c r="OX29" i="111"/>
  <c r="ACN29" i="111"/>
  <c r="RE29" i="111"/>
  <c r="KJ29" i="111"/>
  <c r="TL29" i="111"/>
  <c r="UE27" i="111"/>
  <c r="UQ27" i="111" s="1"/>
  <c r="VF27" i="111" s="1"/>
  <c r="UK27" i="111"/>
  <c r="TV27" i="111"/>
  <c r="TY27" i="111"/>
  <c r="UN27" i="111"/>
  <c r="UH27" i="111"/>
  <c r="UB27" i="111"/>
  <c r="RX27" i="111"/>
  <c r="SJ27" i="111" s="1"/>
  <c r="SY27" i="111" s="1"/>
  <c r="SD27" i="111"/>
  <c r="SQ27" i="111" s="1"/>
  <c r="RO27" i="111"/>
  <c r="RR27" i="111"/>
  <c r="SG27" i="111"/>
  <c r="SA27" i="111"/>
  <c r="RU27" i="111"/>
  <c r="AFN27" i="111"/>
  <c r="AFZ27" i="111" s="1"/>
  <c r="AGO27" i="111" s="1"/>
  <c r="AFW27" i="111"/>
  <c r="AFQ27" i="111"/>
  <c r="AGC27" i="111" s="1"/>
  <c r="AFK27" i="111"/>
  <c r="AFE27" i="111"/>
  <c r="AFT27" i="111"/>
  <c r="AGG27" i="111" s="1"/>
  <c r="AFH27" i="111"/>
  <c r="AQW27" i="111"/>
  <c r="ARI27" i="111" s="1"/>
  <c r="ARX27" i="111" s="1"/>
  <c r="AQZ27" i="111"/>
  <c r="ARC27" i="111"/>
  <c r="AQQ27" i="111"/>
  <c r="AQN27" i="111"/>
  <c r="ARF27" i="111"/>
  <c r="AQT27" i="111"/>
  <c r="PZ27" i="111"/>
  <c r="QN27" i="111" s="1"/>
  <c r="PQ27" i="111"/>
  <c r="QC27" i="111" s="1"/>
  <c r="QR27" i="111" s="1"/>
  <c r="PN27" i="111"/>
  <c r="PW27" i="111"/>
  <c r="QJ27" i="111" s="1"/>
  <c r="PK27" i="111"/>
  <c r="PT27" i="111"/>
  <c r="QF27" i="111" s="1"/>
  <c r="PH27" i="111"/>
  <c r="ADP27" i="111"/>
  <c r="ADG27" i="111"/>
  <c r="ADS27" i="111" s="1"/>
  <c r="AEH27" i="111" s="1"/>
  <c r="ADA27" i="111"/>
  <c r="ADJ27" i="111"/>
  <c r="ADD27" i="111"/>
  <c r="ACX27" i="111"/>
  <c r="ADM27" i="111"/>
  <c r="ABI27" i="111"/>
  <c r="AAZ27" i="111"/>
  <c r="ABL27" i="111" s="1"/>
  <c r="ACA27" i="111" s="1"/>
  <c r="ABF27" i="111"/>
  <c r="AAT27" i="111"/>
  <c r="AAW27" i="111"/>
  <c r="ABC27" i="111"/>
  <c r="AAQ27" i="111"/>
  <c r="AMI27" i="111"/>
  <c r="AMU27" i="111" s="1"/>
  <c r="ANJ27" i="111" s="1"/>
  <c r="AMC27" i="111"/>
  <c r="AMR27" i="111"/>
  <c r="AML27" i="111"/>
  <c r="AMX27" i="111" s="1"/>
  <c r="AMF27" i="111"/>
  <c r="ALZ27" i="111"/>
  <c r="AMO27" i="111"/>
  <c r="AQE28" i="111"/>
  <c r="ALQ28" i="111"/>
  <c r="AJJ28" i="111"/>
  <c r="ANX28" i="111"/>
  <c r="AHC28" i="111"/>
  <c r="ACO28" i="111"/>
  <c r="AAH28" i="111"/>
  <c r="AEV28" i="111"/>
  <c r="YA28" i="111"/>
  <c r="RF28" i="111"/>
  <c r="VT28" i="111"/>
  <c r="TM28" i="111"/>
  <c r="MR28" i="111"/>
  <c r="OY28" i="111"/>
  <c r="KK28" i="111"/>
  <c r="WO27" i="111"/>
  <c r="WL27" i="111"/>
  <c r="WX27" i="111" s="1"/>
  <c r="XM27" i="111" s="1"/>
  <c r="WF27" i="111"/>
  <c r="WC27" i="111"/>
  <c r="WR27" i="111"/>
  <c r="WU27" i="111"/>
  <c r="WI27" i="111"/>
  <c r="AHU27" i="111"/>
  <c r="AIG27" i="111" s="1"/>
  <c r="AIV27" i="111" s="1"/>
  <c r="AIA27" i="111"/>
  <c r="AIN27" i="111" s="1"/>
  <c r="AHO27" i="111"/>
  <c r="AID27" i="111"/>
  <c r="AIR27" i="111" s="1"/>
  <c r="AHX27" i="111"/>
  <c r="AHR27" i="111"/>
  <c r="AHL27" i="111"/>
  <c r="AJV27" i="111"/>
  <c r="AKK27" i="111"/>
  <c r="AKY27" i="111" s="1"/>
  <c r="AJS27" i="111"/>
  <c r="AJY27" i="111"/>
  <c r="AKB27" i="111"/>
  <c r="AKN27" i="111" s="1"/>
  <c r="ALC27" i="111" s="1"/>
  <c r="AKE27" i="111"/>
  <c r="AKH27" i="111"/>
  <c r="AQ27" i="71"/>
  <c r="CT26" i="71"/>
  <c r="ADF27" i="71"/>
  <c r="ACW27" i="71"/>
  <c r="ADO27" i="71"/>
  <c r="ADC27" i="71"/>
  <c r="ADI27" i="71"/>
  <c r="ADL27" i="71"/>
  <c r="ACZ27" i="71"/>
  <c r="ANR27" i="71"/>
  <c r="ANU27" i="71"/>
  <c r="ANL27" i="71"/>
  <c r="AOA27" i="71"/>
  <c r="ANO27" i="71"/>
  <c r="AOD27" i="71"/>
  <c r="ANX27" i="71"/>
  <c r="MT26" i="71"/>
  <c r="NI26" i="71" s="1"/>
  <c r="BY27" i="71"/>
  <c r="BM27" i="71"/>
  <c r="BV27" i="71"/>
  <c r="BJ27" i="71"/>
  <c r="BS27" i="71"/>
  <c r="CE27" i="71" s="1"/>
  <c r="BP27" i="71"/>
  <c r="CB27" i="71"/>
  <c r="KE27" i="71"/>
  <c r="KB27" i="71"/>
  <c r="KK27" i="71"/>
  <c r="JV27" i="71"/>
  <c r="JY27" i="71"/>
  <c r="KN27" i="71"/>
  <c r="KH27" i="71"/>
  <c r="WQ27" i="71"/>
  <c r="WW27" i="71"/>
  <c r="XF27" i="71"/>
  <c r="WZ27" i="71"/>
  <c r="WT27" i="71"/>
  <c r="WN27" i="71"/>
  <c r="XC27" i="71"/>
  <c r="AHO27" i="71"/>
  <c r="AHL27" i="71"/>
  <c r="AHC27" i="71"/>
  <c r="AHR27" i="71"/>
  <c r="AHF27" i="71"/>
  <c r="AHU27" i="71"/>
  <c r="AHI27" i="71"/>
  <c r="IY27" i="111"/>
  <c r="IM27" i="111"/>
  <c r="IV27" i="111"/>
  <c r="JH27" i="111" s="1"/>
  <c r="JW27" i="111" s="1"/>
  <c r="JE27" i="111"/>
  <c r="JS27" i="111" s="1"/>
  <c r="IS27" i="111"/>
  <c r="IP27" i="111"/>
  <c r="JB27" i="111"/>
  <c r="JO27" i="111" s="1"/>
  <c r="AHX26" i="71"/>
  <c r="AIM26" i="71" s="1"/>
  <c r="KQ26" i="71"/>
  <c r="LF26" i="71" s="1"/>
  <c r="ID28" i="111"/>
  <c r="ANG28" i="71"/>
  <c r="ACR28" i="71"/>
  <c r="ALD28" i="71"/>
  <c r="YL28" i="71"/>
  <c r="AJA28" i="71"/>
  <c r="AGX28" i="71"/>
  <c r="AAO28" i="71"/>
  <c r="UF28" i="71"/>
  <c r="PZ28" i="71"/>
  <c r="NW28" i="71"/>
  <c r="HN28" i="71"/>
  <c r="LT28" i="71"/>
  <c r="AEU28" i="71"/>
  <c r="P28" i="71"/>
  <c r="AB28" i="71" s="1"/>
  <c r="JQ28" i="71"/>
  <c r="FK28" i="71"/>
  <c r="Y28" i="71"/>
  <c r="M28" i="71"/>
  <c r="DH28" i="71"/>
  <c r="V28" i="71"/>
  <c r="SC28" i="71"/>
  <c r="S28" i="71"/>
  <c r="WI28" i="71"/>
  <c r="G28" i="71"/>
  <c r="J28" i="71"/>
  <c r="W27" i="111"/>
  <c r="K27" i="111"/>
  <c r="T27" i="111"/>
  <c r="AF27" i="111" s="1"/>
  <c r="AC27" i="111"/>
  <c r="Q27" i="111"/>
  <c r="Z27" i="111"/>
  <c r="N27" i="111"/>
  <c r="DV27" i="71"/>
  <c r="EE27" i="71"/>
  <c r="DP27" i="71"/>
  <c r="EB27" i="71"/>
  <c r="DM27" i="71"/>
  <c r="DS27" i="71"/>
  <c r="DY27" i="71"/>
  <c r="CA27" i="111"/>
  <c r="CM27" i="111" s="1"/>
  <c r="CJ27" i="111"/>
  <c r="BX27" i="111"/>
  <c r="CG27" i="111"/>
  <c r="BU27" i="111"/>
  <c r="CD27" i="111"/>
  <c r="BR27" i="111"/>
  <c r="ABO26" i="71"/>
  <c r="ACD26" i="71" s="1"/>
  <c r="GK26" i="71"/>
  <c r="GZ26" i="71" s="1"/>
  <c r="OK27" i="71"/>
  <c r="OB27" i="71"/>
  <c r="OE27" i="71"/>
  <c r="ON27" i="71"/>
  <c r="OT27" i="71"/>
  <c r="OQ27" i="71"/>
  <c r="OH27" i="71"/>
  <c r="MH27" i="71"/>
  <c r="MQ27" i="71"/>
  <c r="MB27" i="71"/>
  <c r="ME27" i="71"/>
  <c r="LY27" i="71"/>
  <c r="MN27" i="71"/>
  <c r="MK27" i="71"/>
  <c r="HY27" i="71"/>
  <c r="HS27" i="71"/>
  <c r="IK27" i="71"/>
  <c r="IB27" i="71"/>
  <c r="IH27" i="71"/>
  <c r="HV27" i="71"/>
  <c r="IE27" i="71"/>
  <c r="QQ27" i="71"/>
  <c r="QN27" i="71"/>
  <c r="QE27" i="71"/>
  <c r="QH27" i="71"/>
  <c r="QK27" i="71"/>
  <c r="QW27" i="71"/>
  <c r="QT27" i="71"/>
  <c r="AAZ27" i="71"/>
  <c r="ABI27" i="71"/>
  <c r="ABF27" i="71"/>
  <c r="AAW27" i="71"/>
  <c r="AAT27" i="71"/>
  <c r="ABC27" i="71"/>
  <c r="ABL27" i="71"/>
  <c r="OW26" i="71"/>
  <c r="PL26" i="71" s="1"/>
  <c r="EH26" i="71"/>
  <c r="EW26" i="71" s="1"/>
  <c r="ZL26" i="71"/>
  <c r="AAA26" i="71" s="1"/>
  <c r="EN27" i="111"/>
  <c r="EB27" i="111"/>
  <c r="EK27" i="111"/>
  <c r="DY27" i="111"/>
  <c r="EH27" i="111"/>
  <c r="ET27" i="111" s="1"/>
  <c r="EQ27" i="111"/>
  <c r="EE27" i="111"/>
  <c r="XI26" i="71"/>
  <c r="XX26" i="71" s="1"/>
  <c r="AFI27" i="71"/>
  <c r="AFF27" i="71"/>
  <c r="AFC27" i="71"/>
  <c r="AFL27" i="71"/>
  <c r="AEZ27" i="71"/>
  <c r="AFO27" i="71"/>
  <c r="AFR27" i="71"/>
  <c r="VC27" i="71"/>
  <c r="UQ27" i="71"/>
  <c r="UZ27" i="71"/>
  <c r="UK27" i="71"/>
  <c r="UT27" i="71"/>
  <c r="UW27" i="71"/>
  <c r="UN27" i="71"/>
  <c r="VF26" i="71"/>
  <c r="VU26" i="71" s="1"/>
  <c r="AFU26" i="71"/>
  <c r="AGJ26" i="71" s="1"/>
  <c r="IC29" i="111"/>
  <c r="ALC29" i="71"/>
  <c r="AIZ29" i="71"/>
  <c r="AGW29" i="71"/>
  <c r="ANF29" i="71"/>
  <c r="AET29" i="71"/>
  <c r="YK29" i="71"/>
  <c r="AAN29" i="71"/>
  <c r="WH29" i="71"/>
  <c r="SB29" i="71"/>
  <c r="LS29" i="71"/>
  <c r="JP29" i="71"/>
  <c r="ACQ29" i="71"/>
  <c r="HM29" i="71"/>
  <c r="FJ29" i="71"/>
  <c r="DG29" i="71"/>
  <c r="UE29" i="71"/>
  <c r="PY29" i="71"/>
  <c r="NV29" i="71"/>
  <c r="GR27" i="111"/>
  <c r="GF27" i="111"/>
  <c r="GL27" i="111"/>
  <c r="GX27" i="111"/>
  <c r="GI27" i="111"/>
  <c r="GU27" i="111"/>
  <c r="GO27" i="111"/>
  <c r="HA27" i="111" s="1"/>
  <c r="AMD26" i="71"/>
  <c r="AMS26" i="71" s="1"/>
  <c r="QZ26" i="71"/>
  <c r="RO26" i="71" s="1"/>
  <c r="YQ27" i="71"/>
  <c r="ZI27" i="71"/>
  <c r="YZ27" i="71"/>
  <c r="YW27" i="71"/>
  <c r="ZC27" i="71"/>
  <c r="ZF27" i="71"/>
  <c r="YT27" i="71"/>
  <c r="GB27" i="71"/>
  <c r="FP27" i="71"/>
  <c r="FY27" i="71"/>
  <c r="FS27" i="71"/>
  <c r="GH27" i="71"/>
  <c r="GE27" i="71"/>
  <c r="FV27" i="71"/>
  <c r="SQ27" i="71"/>
  <c r="SH27" i="71"/>
  <c r="SK27" i="71"/>
  <c r="ST27" i="71"/>
  <c r="SN27" i="71"/>
  <c r="SW27" i="71"/>
  <c r="SZ27" i="71"/>
  <c r="AJO27" i="71"/>
  <c r="AJF27" i="71"/>
  <c r="AJL27" i="71"/>
  <c r="AJU27" i="71"/>
  <c r="AJR27" i="71"/>
  <c r="AJX27" i="71"/>
  <c r="AJI27" i="71"/>
  <c r="ALR27" i="71"/>
  <c r="AMA27" i="71"/>
  <c r="ALO27" i="71"/>
  <c r="ALX27" i="71"/>
  <c r="ALU27" i="71"/>
  <c r="ALL27" i="71"/>
  <c r="ALI27" i="71"/>
  <c r="IN26" i="71"/>
  <c r="JC26" i="71" s="1"/>
  <c r="ADR26" i="71"/>
  <c r="AEG26" i="71" s="1"/>
  <c r="AKA26" i="71"/>
  <c r="AKP26" i="71" s="1"/>
  <c r="AOG26" i="71"/>
  <c r="AOV26" i="71" s="1"/>
  <c r="TC26" i="71"/>
  <c r="TR26" i="71" s="1"/>
  <c r="AI27" i="71"/>
  <c r="FW28" i="111"/>
  <c r="BI28" i="111"/>
  <c r="DP28" i="111"/>
  <c r="B28" i="111"/>
  <c r="DB26" i="111"/>
  <c r="AU26" i="111"/>
  <c r="HP26" i="111"/>
  <c r="FV29" i="111"/>
  <c r="BH29" i="111"/>
  <c r="A29" i="111"/>
  <c r="DO29" i="111"/>
  <c r="FI26" i="111"/>
  <c r="BE28" i="71"/>
  <c r="BD29" i="71"/>
  <c r="B29" i="71"/>
  <c r="A30" i="71"/>
  <c r="BLE28" i="111" l="1"/>
  <c r="BLQ28" i="111"/>
  <c r="BME28" i="111" s="1"/>
  <c r="BLN28" i="111"/>
  <c r="BMA28" i="111" s="1"/>
  <c r="BLK28" i="111"/>
  <c r="BLW28" i="111" s="1"/>
  <c r="BLH28" i="111"/>
  <c r="BLT28" i="111" s="1"/>
  <c r="BMI28" i="111" s="1"/>
  <c r="BKY28" i="111"/>
  <c r="BLB28" i="111"/>
  <c r="BJA28" i="111"/>
  <c r="BJM28" i="111" s="1"/>
  <c r="BKB28" i="111" s="1"/>
  <c r="BJJ28" i="111"/>
  <c r="BJX28" i="111" s="1"/>
  <c r="BIU28" i="111"/>
  <c r="BIX28" i="111"/>
  <c r="BJD28" i="111"/>
  <c r="BJP28" i="111" s="1"/>
  <c r="BIR28" i="111"/>
  <c r="BJG28" i="111"/>
  <c r="BJT28" i="111" s="1"/>
  <c r="BBW28" i="111"/>
  <c r="BCC28" i="111"/>
  <c r="BCI28" i="111"/>
  <c r="BCU28" i="111" s="1"/>
  <c r="BBZ28" i="111"/>
  <c r="BCF28" i="111"/>
  <c r="BCR28" i="111" s="1"/>
  <c r="BDG28" i="111" s="1"/>
  <c r="BCL28" i="111"/>
  <c r="BCY28" i="111" s="1"/>
  <c r="BCO28" i="111"/>
  <c r="BDC28" i="111" s="1"/>
  <c r="AZY28" i="111"/>
  <c r="BAK28" i="111" s="1"/>
  <c r="BAZ28" i="111" s="1"/>
  <c r="BAB28" i="111"/>
  <c r="BAN28" i="111" s="1"/>
  <c r="AZS28" i="111"/>
  <c r="BAH28" i="111"/>
  <c r="BAV28" i="111" s="1"/>
  <c r="AZP28" i="111"/>
  <c r="AZV28" i="111"/>
  <c r="BAE28" i="111"/>
  <c r="BAR28" i="111" s="1"/>
  <c r="AXI28" i="111"/>
  <c r="AXO28" i="111"/>
  <c r="AXR28" i="111"/>
  <c r="AYD28" i="111" s="1"/>
  <c r="AYS28" i="111" s="1"/>
  <c r="AXU28" i="111"/>
  <c r="AYG28" i="111" s="1"/>
  <c r="AXX28" i="111"/>
  <c r="AYK28" i="111" s="1"/>
  <c r="AXL28" i="111"/>
  <c r="AYA28" i="111"/>
  <c r="AYO28" i="111" s="1"/>
  <c r="BNL28" i="111"/>
  <c r="BNX28" i="111"/>
  <c r="BOL28" i="111" s="1"/>
  <c r="BNU28" i="111"/>
  <c r="BOH28" i="111" s="1"/>
  <c r="BNR28" i="111"/>
  <c r="BOD28" i="111" s="1"/>
  <c r="BNO28" i="111"/>
  <c r="BOA28" i="111" s="1"/>
  <c r="BOP28" i="111" s="1"/>
  <c r="BNI28" i="111"/>
  <c r="BNF28" i="111"/>
  <c r="DTW29" i="71"/>
  <c r="AUS29" i="111"/>
  <c r="BGB29" i="111"/>
  <c r="BMW29" i="111"/>
  <c r="AWZ29" i="111"/>
  <c r="BKP29" i="111"/>
  <c r="BII29" i="111"/>
  <c r="AZG29" i="111"/>
  <c r="BDU29" i="111"/>
  <c r="BBN29" i="111"/>
  <c r="ASL29" i="111"/>
  <c r="BGW28" i="111"/>
  <c r="BHI28" i="111" s="1"/>
  <c r="BHC28" i="111"/>
  <c r="BHQ28" i="111" s="1"/>
  <c r="BGT28" i="111"/>
  <c r="BHF28" i="111" s="1"/>
  <c r="BHU28" i="111" s="1"/>
  <c r="BGQ28" i="111"/>
  <c r="BGK28" i="111"/>
  <c r="BGN28" i="111"/>
  <c r="BGZ28" i="111"/>
  <c r="BHM28" i="111" s="1"/>
  <c r="DTV30" i="71"/>
  <c r="BKO30" i="111"/>
  <c r="BGA30" i="111"/>
  <c r="AUR30" i="111"/>
  <c r="AWY30" i="111"/>
  <c r="BIH30" i="111"/>
  <c r="AZF30" i="111"/>
  <c r="BDT30" i="111"/>
  <c r="BBM30" i="111"/>
  <c r="ASK30" i="111"/>
  <c r="BMV30" i="111"/>
  <c r="DMH28" i="71"/>
  <c r="DMV28" i="71" s="1"/>
  <c r="AVT28" i="111"/>
  <c r="AWH28" i="111" s="1"/>
  <c r="AVK28" i="111"/>
  <c r="AVW28" i="111" s="1"/>
  <c r="AWL28" i="111" s="1"/>
  <c r="AVQ28" i="111"/>
  <c r="AWD28" i="111" s="1"/>
  <c r="AVE28" i="111"/>
  <c r="AVB28" i="111"/>
  <c r="AVH28" i="111"/>
  <c r="AVN28" i="111"/>
  <c r="AVZ28" i="111" s="1"/>
  <c r="DME28" i="71"/>
  <c r="DMR28" i="71" s="1"/>
  <c r="ASU28" i="111"/>
  <c r="ATG28" i="111"/>
  <c r="ATS28" i="111" s="1"/>
  <c r="ASX28" i="111"/>
  <c r="ATA28" i="111"/>
  <c r="ATD28" i="111"/>
  <c r="ATP28" i="111" s="1"/>
  <c r="AUE28" i="111" s="1"/>
  <c r="ATJ28" i="111"/>
  <c r="ATW28" i="111" s="1"/>
  <c r="ATM28" i="111"/>
  <c r="AUA28" i="111" s="1"/>
  <c r="DLP28" i="71"/>
  <c r="DLS28" i="71"/>
  <c r="DMB28" i="71"/>
  <c r="DMN28" i="71" s="1"/>
  <c r="BEM28" i="111"/>
  <c r="BEY28" i="111" s="1"/>
  <c r="BFN28" i="111" s="1"/>
  <c r="BEV28" i="111"/>
  <c r="BFJ28" i="111" s="1"/>
  <c r="BEG28" i="111"/>
  <c r="BEP28" i="111"/>
  <c r="BFB28" i="111" s="1"/>
  <c r="BES28" i="111"/>
  <c r="BFF28" i="111" s="1"/>
  <c r="BED28" i="111"/>
  <c r="BEJ28" i="111"/>
  <c r="DUH29" i="71"/>
  <c r="DUE29" i="71"/>
  <c r="DUN29" i="71"/>
  <c r="DUZ29" i="71" s="1"/>
  <c r="DUB29" i="71"/>
  <c r="DUK29" i="71"/>
  <c r="DUW29" i="71" s="1"/>
  <c r="DVL29" i="71" s="1"/>
  <c r="DUT29" i="71"/>
  <c r="DVH29" i="71" s="1"/>
  <c r="DUQ29" i="71"/>
  <c r="DVD29" i="71" s="1"/>
  <c r="DQN28" i="71"/>
  <c r="DRB28" i="71" s="1"/>
  <c r="DSK28" i="71"/>
  <c r="DSW28" i="71" s="1"/>
  <c r="DSH28" i="71"/>
  <c r="DST28" i="71" s="1"/>
  <c r="DTI28" i="71" s="1"/>
  <c r="DSE28" i="71"/>
  <c r="DSB28" i="71"/>
  <c r="DRY28" i="71"/>
  <c r="DSN28" i="71"/>
  <c r="DTA28" i="71" s="1"/>
  <c r="DSQ28" i="71"/>
  <c r="DTE28" i="71" s="1"/>
  <c r="DQE28" i="71"/>
  <c r="DQQ28" i="71" s="1"/>
  <c r="DRF28" i="71" s="1"/>
  <c r="DPQ29" i="71"/>
  <c r="DQB29" i="71" s="1"/>
  <c r="DRT29" i="71"/>
  <c r="DPP30" i="71"/>
  <c r="DRS30" i="71"/>
  <c r="DQH29" i="71"/>
  <c r="DQT29" i="71" s="1"/>
  <c r="DQE29" i="71"/>
  <c r="DQQ29" i="71" s="1"/>
  <c r="DRF29" i="71" s="1"/>
  <c r="DLK29" i="71"/>
  <c r="DLS29" i="71" s="1"/>
  <c r="DNN29" i="71"/>
  <c r="DLJ30" i="71"/>
  <c r="DNM30" i="71"/>
  <c r="DIB28" i="71"/>
  <c r="DIP28" i="71" s="1"/>
  <c r="DHJ28" i="71"/>
  <c r="DOE28" i="71"/>
  <c r="DOQ28" i="71" s="1"/>
  <c r="DOB28" i="71"/>
  <c r="DON28" i="71" s="1"/>
  <c r="DPC28" i="71" s="1"/>
  <c r="DNY28" i="71"/>
  <c r="DNV28" i="71"/>
  <c r="DNS28" i="71"/>
  <c r="DOK28" i="71"/>
  <c r="DOY28" i="71" s="1"/>
  <c r="DOH28" i="71"/>
  <c r="DOU28" i="71" s="1"/>
  <c r="DLV28" i="71"/>
  <c r="DHM28" i="71"/>
  <c r="DHP28" i="71"/>
  <c r="DDD28" i="71"/>
  <c r="DDV28" i="71"/>
  <c r="DEJ28" i="71" s="1"/>
  <c r="DHS28" i="71"/>
  <c r="DIE28" i="71" s="1"/>
  <c r="DIT28" i="71" s="1"/>
  <c r="DHE29" i="71"/>
  <c r="DHJ29" i="71" s="1"/>
  <c r="DJH29" i="71"/>
  <c r="DDS28" i="71"/>
  <c r="DEF28" i="71" s="1"/>
  <c r="DHV28" i="71"/>
  <c r="DIH28" i="71" s="1"/>
  <c r="DHD30" i="71"/>
  <c r="DJG30" i="71"/>
  <c r="DJY28" i="71"/>
  <c r="DKK28" i="71" s="1"/>
  <c r="DJV28" i="71"/>
  <c r="DKH28" i="71" s="1"/>
  <c r="DKW28" i="71" s="1"/>
  <c r="DJS28" i="71"/>
  <c r="DJP28" i="71"/>
  <c r="DJM28" i="71"/>
  <c r="DKE28" i="71"/>
  <c r="DKS28" i="71" s="1"/>
  <c r="DKB28" i="71"/>
  <c r="DKO28" i="71" s="1"/>
  <c r="DDG28" i="71"/>
  <c r="DCY29" i="71"/>
  <c r="DDV29" i="71" s="1"/>
  <c r="DEJ29" i="71" s="1"/>
  <c r="DFB29" i="71"/>
  <c r="DFS28" i="71"/>
  <c r="DGE28" i="71" s="1"/>
  <c r="DFP28" i="71"/>
  <c r="DGB28" i="71" s="1"/>
  <c r="DGQ28" i="71" s="1"/>
  <c r="DFM28" i="71"/>
  <c r="DFJ28" i="71"/>
  <c r="DFG28" i="71"/>
  <c r="DFY28" i="71"/>
  <c r="DGM28" i="71" s="1"/>
  <c r="DFV28" i="71"/>
  <c r="DGI28" i="71" s="1"/>
  <c r="DDJ28" i="71"/>
  <c r="DDM28" i="71"/>
  <c r="DDY28" i="71" s="1"/>
  <c r="DEN28" i="71" s="1"/>
  <c r="DCX30" i="71"/>
  <c r="DFA30" i="71"/>
  <c r="CYR30" i="71"/>
  <c r="DAU30" i="71"/>
  <c r="CZM28" i="71"/>
  <c r="CZZ28" i="71" s="1"/>
  <c r="CYS29" i="71"/>
  <c r="CZD29" i="71" s="1"/>
  <c r="DAV29" i="71"/>
  <c r="CZP28" i="71"/>
  <c r="DAD28" i="71" s="1"/>
  <c r="CYX28" i="71"/>
  <c r="CZA28" i="71"/>
  <c r="CZD28" i="71"/>
  <c r="CZG28" i="71"/>
  <c r="CZS28" i="71" s="1"/>
  <c r="DAH28" i="71" s="1"/>
  <c r="CUX28" i="71"/>
  <c r="DBM28" i="71"/>
  <c r="DBY28" i="71" s="1"/>
  <c r="DBJ28" i="71"/>
  <c r="DBV28" i="71" s="1"/>
  <c r="DCK28" i="71" s="1"/>
  <c r="DBG28" i="71"/>
  <c r="DBD28" i="71"/>
  <c r="DBA28" i="71"/>
  <c r="DBP28" i="71"/>
  <c r="DCC28" i="71" s="1"/>
  <c r="DBS28" i="71"/>
  <c r="DCG28" i="71" s="1"/>
  <c r="CVG28" i="71"/>
  <c r="CVT28" i="71" s="1"/>
  <c r="CVJ28" i="71"/>
  <c r="CVX28" i="71" s="1"/>
  <c r="CXG28" i="71"/>
  <c r="CXS28" i="71" s="1"/>
  <c r="CXD28" i="71"/>
  <c r="CXP28" i="71" s="1"/>
  <c r="CYE28" i="71" s="1"/>
  <c r="CXA28" i="71"/>
  <c r="CWX28" i="71"/>
  <c r="CWU28" i="71"/>
  <c r="CXJ28" i="71"/>
  <c r="CXW28" i="71" s="1"/>
  <c r="CXM28" i="71"/>
  <c r="CYA28" i="71" s="1"/>
  <c r="CUR28" i="71"/>
  <c r="CRA28" i="71"/>
  <c r="CRN28" i="71" s="1"/>
  <c r="CUU28" i="71"/>
  <c r="CQL28" i="71"/>
  <c r="CQO28" i="71"/>
  <c r="CVA28" i="71"/>
  <c r="CVM28" i="71" s="1"/>
  <c r="CWB28" i="71" s="1"/>
  <c r="CRD28" i="71"/>
  <c r="CRR28" i="71" s="1"/>
  <c r="CQR28" i="71"/>
  <c r="CUL30" i="71"/>
  <c r="CWO30" i="71"/>
  <c r="CQU28" i="71"/>
  <c r="CRG28" i="71" s="1"/>
  <c r="CRV28" i="71" s="1"/>
  <c r="CUM29" i="71"/>
  <c r="CUR29" i="71" s="1"/>
  <c r="CWP29" i="71"/>
  <c r="CMU28" i="71"/>
  <c r="CNH28" i="71" s="1"/>
  <c r="CMX28" i="71"/>
  <c r="CNL28" i="71" s="1"/>
  <c r="CEI28" i="71"/>
  <c r="CEV28" i="71" s="1"/>
  <c r="CEL28" i="71"/>
  <c r="CEZ28" i="71" s="1"/>
  <c r="CDZ28" i="71"/>
  <c r="CDT28" i="71"/>
  <c r="CEC28" i="71"/>
  <c r="CEO28" i="71" s="1"/>
  <c r="CFD28" i="71" s="1"/>
  <c r="CMF28" i="71"/>
  <c r="CQG29" i="71"/>
  <c r="CQR29" i="71" s="1"/>
  <c r="CSJ29" i="71"/>
  <c r="CMI28" i="71"/>
  <c r="CMR28" i="71"/>
  <c r="CND28" i="71" s="1"/>
  <c r="CTA28" i="71"/>
  <c r="CTM28" i="71" s="1"/>
  <c r="CSX28" i="71"/>
  <c r="CTJ28" i="71" s="1"/>
  <c r="CTY28" i="71" s="1"/>
  <c r="CSR28" i="71"/>
  <c r="CSU28" i="71"/>
  <c r="CSO28" i="71"/>
  <c r="CTG28" i="71"/>
  <c r="CTU28" i="71" s="1"/>
  <c r="CTD28" i="71"/>
  <c r="CTQ28" i="71" s="1"/>
  <c r="CQF30" i="71"/>
  <c r="CSI30" i="71"/>
  <c r="CHZ28" i="71"/>
  <c r="CIC28" i="71"/>
  <c r="COU28" i="71"/>
  <c r="CPG28" i="71" s="1"/>
  <c r="COR28" i="71"/>
  <c r="CPD28" i="71" s="1"/>
  <c r="CPS28" i="71" s="1"/>
  <c r="COX28" i="71"/>
  <c r="CPK28" i="71" s="1"/>
  <c r="COO28" i="71"/>
  <c r="COL28" i="71"/>
  <c r="COI28" i="71"/>
  <c r="CPA28" i="71"/>
  <c r="CPO28" i="71" s="1"/>
  <c r="CLZ30" i="71"/>
  <c r="COC30" i="71"/>
  <c r="CMA29" i="71"/>
  <c r="CML29" i="71" s="1"/>
  <c r="COD29" i="71"/>
  <c r="CML28" i="71"/>
  <c r="CIO28" i="71"/>
  <c r="CJB28" i="71" s="1"/>
  <c r="CIR28" i="71"/>
  <c r="CJF28" i="71" s="1"/>
  <c r="CKO28" i="71"/>
  <c r="CLA28" i="71" s="1"/>
  <c r="CKL28" i="71"/>
  <c r="CKX28" i="71" s="1"/>
  <c r="CLM28" i="71" s="1"/>
  <c r="CKI28" i="71"/>
  <c r="CKF28" i="71"/>
  <c r="CKC28" i="71"/>
  <c r="CKU28" i="71"/>
  <c r="CLI28" i="71" s="1"/>
  <c r="CKR28" i="71"/>
  <c r="CLE28" i="71" s="1"/>
  <c r="CHT30" i="71"/>
  <c r="CJW30" i="71"/>
  <c r="CIF28" i="71"/>
  <c r="CHU29" i="71"/>
  <c r="CIF29" i="71" s="1"/>
  <c r="CJX29" i="71"/>
  <c r="CII28" i="71"/>
  <c r="CIU28" i="71" s="1"/>
  <c r="CJJ28" i="71" s="1"/>
  <c r="CDN30" i="71"/>
  <c r="CFQ30" i="71"/>
  <c r="CGI28" i="71"/>
  <c r="CGU28" i="71" s="1"/>
  <c r="CGF28" i="71"/>
  <c r="CGR28" i="71" s="1"/>
  <c r="CHG28" i="71" s="1"/>
  <c r="CGC28" i="71"/>
  <c r="CFZ28" i="71"/>
  <c r="CGO28" i="71"/>
  <c r="CHC28" i="71" s="1"/>
  <c r="CGL28" i="71"/>
  <c r="CGY28" i="71" s="1"/>
  <c r="CFW28" i="71"/>
  <c r="CDO29" i="71"/>
  <c r="CDZ29" i="71" s="1"/>
  <c r="CFR29" i="71"/>
  <c r="BSD27" i="71"/>
  <c r="BBJ27" i="71"/>
  <c r="AKL27" i="71"/>
  <c r="AII27" i="71"/>
  <c r="CH27" i="71"/>
  <c r="ADY27" i="71"/>
  <c r="BLQ27" i="71"/>
  <c r="AST27" i="71"/>
  <c r="BBF27" i="71"/>
  <c r="BSH27" i="71"/>
  <c r="BDE27" i="71"/>
  <c r="BFL27" i="71"/>
  <c r="XL27" i="71"/>
  <c r="BFP27" i="71"/>
  <c r="CCW27" i="71"/>
  <c r="AVA27" i="71"/>
  <c r="IY27" i="71"/>
  <c r="BJN27" i="71"/>
  <c r="ES27" i="71"/>
  <c r="BWN27" i="71"/>
  <c r="BJV27" i="71"/>
  <c r="AFX27" i="71"/>
  <c r="AYY27" i="71"/>
  <c r="CAL27" i="71"/>
  <c r="BYI27" i="71"/>
  <c r="BRZ27" i="71"/>
  <c r="FA27" i="111"/>
  <c r="IQ27" i="71"/>
  <c r="AMO27" i="71"/>
  <c r="TN27" i="71"/>
  <c r="ZS27" i="71"/>
  <c r="VM27" i="71"/>
  <c r="ZW27" i="71"/>
  <c r="NE27" i="71"/>
  <c r="NA27" i="71"/>
  <c r="BQA27" i="71"/>
  <c r="BQE27" i="71"/>
  <c r="BFH27" i="71"/>
  <c r="VQ27" i="71"/>
  <c r="PH27" i="71"/>
  <c r="AUW27" i="71"/>
  <c r="BHK27" i="71"/>
  <c r="BNX27" i="71"/>
  <c r="BWF27" i="71"/>
  <c r="AON27" i="71"/>
  <c r="BPW27" i="71"/>
  <c r="TJ27" i="71"/>
  <c r="TF27" i="71"/>
  <c r="AGB27" i="71"/>
  <c r="RK27" i="71"/>
  <c r="OZ27" i="71"/>
  <c r="CP27" i="71"/>
  <c r="AGF27" i="71"/>
  <c r="AOR27" i="71"/>
  <c r="BLU27" i="71"/>
  <c r="BYM27" i="71"/>
  <c r="AQU27" i="71"/>
  <c r="AKH27" i="71"/>
  <c r="EK27" i="71"/>
  <c r="AWZ27" i="71"/>
  <c r="XP27" i="71"/>
  <c r="CAP27" i="71"/>
  <c r="BYQ27" i="71"/>
  <c r="BUC27" i="71"/>
  <c r="CER28" i="71"/>
  <c r="AEC27" i="71"/>
  <c r="CCO27" i="71"/>
  <c r="AZG27" i="71"/>
  <c r="AIA27" i="71"/>
  <c r="KX27" i="71"/>
  <c r="BHS27" i="71"/>
  <c r="GN27" i="71"/>
  <c r="EW27" i="111"/>
  <c r="CT27" i="111"/>
  <c r="AM27" i="111"/>
  <c r="KT27" i="71"/>
  <c r="CCS27" i="71"/>
  <c r="BNT27" i="71"/>
  <c r="BWJ27" i="71"/>
  <c r="BUK27" i="71"/>
  <c r="BJR27" i="71"/>
  <c r="HL27" i="111"/>
  <c r="HD27" i="111"/>
  <c r="ABZ27" i="71"/>
  <c r="ASX27" i="71"/>
  <c r="BBB27" i="71"/>
  <c r="AQQ27" i="71"/>
  <c r="BOB27" i="71"/>
  <c r="GV27" i="71"/>
  <c r="CX27" i="111"/>
  <c r="AQ27" i="111"/>
  <c r="AM28" i="71"/>
  <c r="ADU27" i="71"/>
  <c r="ZO27" i="71"/>
  <c r="PD27" i="71"/>
  <c r="LB27" i="71"/>
  <c r="BDI27" i="71"/>
  <c r="AMG27" i="71"/>
  <c r="AKD27" i="71"/>
  <c r="GR27" i="71"/>
  <c r="VI27" i="71"/>
  <c r="RG27" i="71"/>
  <c r="AI27" i="111"/>
  <c r="XT27" i="71"/>
  <c r="BDM27" i="71"/>
  <c r="AWV27" i="71"/>
  <c r="AMK27" i="71"/>
  <c r="FE27" i="111"/>
  <c r="RC27" i="71"/>
  <c r="MW27" i="71"/>
  <c r="AOJ27" i="71"/>
  <c r="AUS27" i="71"/>
  <c r="CAT27" i="71"/>
  <c r="BHO27" i="71"/>
  <c r="AQM27" i="71"/>
  <c r="AI28" i="71"/>
  <c r="ABR27" i="71"/>
  <c r="EO27" i="71"/>
  <c r="BLY27" i="71"/>
  <c r="HH27" i="111"/>
  <c r="ABV27" i="71"/>
  <c r="IU27" i="71"/>
  <c r="CP27" i="111"/>
  <c r="AIE27" i="71"/>
  <c r="CL27" i="71"/>
  <c r="ASP27" i="71"/>
  <c r="BUG27" i="71"/>
  <c r="AZC27" i="71"/>
  <c r="AXD27" i="71"/>
  <c r="UX27" i="111"/>
  <c r="AKU27" i="111"/>
  <c r="ANB27" i="111"/>
  <c r="APM27" i="111"/>
  <c r="ABW27" i="111"/>
  <c r="ADZ27" i="111"/>
  <c r="UT27" i="111"/>
  <c r="API27" i="111"/>
  <c r="LV27" i="111"/>
  <c r="OC27" i="111"/>
  <c r="ART27" i="111"/>
  <c r="VB27" i="111"/>
  <c r="BOT3" i="71"/>
  <c r="BQV3" i="71"/>
  <c r="JK27" i="111"/>
  <c r="AKQ27" i="111"/>
  <c r="XI27" i="111"/>
  <c r="XE27" i="111"/>
  <c r="ANF27" i="111"/>
  <c r="AGK27" i="111"/>
  <c r="LZ27" i="111"/>
  <c r="AED27" i="111"/>
  <c r="ARP27" i="111"/>
  <c r="SU27" i="111"/>
  <c r="ABS27" i="111"/>
  <c r="OG27" i="111"/>
  <c r="XA27" i="111"/>
  <c r="ABO27" i="111"/>
  <c r="AIJ27" i="111"/>
  <c r="ADV27" i="111"/>
  <c r="ARL27" i="111"/>
  <c r="LR27" i="111"/>
  <c r="NY27" i="111"/>
  <c r="SM27" i="111"/>
  <c r="ZH27" i="111"/>
  <c r="BPT27" i="71"/>
  <c r="BQI27" i="71" s="1"/>
  <c r="BDB27" i="71"/>
  <c r="BDQ27" i="71" s="1"/>
  <c r="AWS27" i="71"/>
  <c r="AXH27" i="71" s="1"/>
  <c r="BZI29" i="71"/>
  <c r="BVC29" i="71"/>
  <c r="BQW29" i="71"/>
  <c r="BMQ29" i="71"/>
  <c r="BIK29" i="71"/>
  <c r="BEE29" i="71"/>
  <c r="AZY29" i="71"/>
  <c r="AVS29" i="71"/>
  <c r="CBL29" i="71"/>
  <c r="BKN29" i="71"/>
  <c r="BCB29" i="71"/>
  <c r="ATP29" i="71"/>
  <c r="BOT29" i="71"/>
  <c r="BSZ29" i="71"/>
  <c r="AXV29" i="71"/>
  <c r="ARM29" i="71"/>
  <c r="BXF29" i="71"/>
  <c r="BGH29" i="71"/>
  <c r="APJ29" i="71"/>
  <c r="CCL27" i="71"/>
  <c r="CDA27" i="71" s="1"/>
  <c r="BAV28" i="71"/>
  <c r="BAJ28" i="71"/>
  <c r="BAS28" i="71"/>
  <c r="BAG28" i="71"/>
  <c r="BAP28" i="71"/>
  <c r="BAD28" i="71"/>
  <c r="BAM28" i="71"/>
  <c r="BRT28" i="71"/>
  <c r="BRH28" i="71"/>
  <c r="BRQ28" i="71"/>
  <c r="BRE28" i="71"/>
  <c r="BRN28" i="71"/>
  <c r="BRB28" i="71"/>
  <c r="BRK28" i="71"/>
  <c r="AUG28" i="71"/>
  <c r="ATU28" i="71"/>
  <c r="AUD28" i="71"/>
  <c r="AUM28" i="71"/>
  <c r="AUA28" i="71"/>
  <c r="AUJ28" i="71"/>
  <c r="ATX28" i="71"/>
  <c r="BLE28" i="71"/>
  <c r="BKS28" i="71"/>
  <c r="BLB28" i="71"/>
  <c r="BLK28" i="71"/>
  <c r="BKY28" i="71"/>
  <c r="BLH28" i="71"/>
  <c r="BKV28" i="71"/>
  <c r="CCC28" i="71"/>
  <c r="CBQ28" i="71"/>
  <c r="CBZ28" i="71"/>
  <c r="CCI28" i="71"/>
  <c r="CBW28" i="71"/>
  <c r="CCF28" i="71"/>
  <c r="CBT28" i="71"/>
  <c r="BAY27" i="71"/>
  <c r="BBN27" i="71" s="1"/>
  <c r="BYF27" i="71"/>
  <c r="BYU27" i="71" s="1"/>
  <c r="BTZ27" i="71"/>
  <c r="BUO27" i="71" s="1"/>
  <c r="BRW27" i="71"/>
  <c r="BSL27" i="71" s="1"/>
  <c r="BZH30" i="71"/>
  <c r="BVB30" i="71"/>
  <c r="BQV30" i="71"/>
  <c r="BMP30" i="71"/>
  <c r="BIJ30" i="71"/>
  <c r="BED30" i="71"/>
  <c r="AZX30" i="71"/>
  <c r="AVR30" i="71"/>
  <c r="ARL30" i="71"/>
  <c r="CBK30" i="71"/>
  <c r="BXE30" i="71"/>
  <c r="BSY30" i="71"/>
  <c r="BOS30" i="71"/>
  <c r="BKM30" i="71"/>
  <c r="BGG30" i="71"/>
  <c r="BCA30" i="71"/>
  <c r="AXU30" i="71"/>
  <c r="ATO30" i="71"/>
  <c r="API30" i="71"/>
  <c r="BNN28" i="71"/>
  <c r="BNB28" i="71"/>
  <c r="BNK28" i="71"/>
  <c r="BMY28" i="71"/>
  <c r="BNH28" i="71"/>
  <c r="BMV28" i="71"/>
  <c r="BNE28" i="71"/>
  <c r="BGY28" i="71"/>
  <c r="BGM28" i="71"/>
  <c r="BGV28" i="71"/>
  <c r="BHE28" i="71"/>
  <c r="BGS28" i="71"/>
  <c r="BHB28" i="71"/>
  <c r="BGP28" i="71"/>
  <c r="ASM27" i="71"/>
  <c r="ATB27" i="71" s="1"/>
  <c r="BFB28" i="71"/>
  <c r="BEP28" i="71"/>
  <c r="BEY28" i="71"/>
  <c r="BEM28" i="71"/>
  <c r="BEV28" i="71"/>
  <c r="BEJ28" i="71"/>
  <c r="BES28" i="71"/>
  <c r="BVZ28" i="71"/>
  <c r="BVN28" i="71"/>
  <c r="BVW28" i="71"/>
  <c r="BVK28" i="71"/>
  <c r="BVT28" i="71"/>
  <c r="BVH28" i="71"/>
  <c r="BVQ28" i="71"/>
  <c r="AYM28" i="71"/>
  <c r="AYA28" i="71"/>
  <c r="AYJ28" i="71"/>
  <c r="AYS28" i="71"/>
  <c r="AYG28" i="71"/>
  <c r="AYP28" i="71"/>
  <c r="AYD28" i="71"/>
  <c r="BPK28" i="71"/>
  <c r="BOY28" i="71"/>
  <c r="BPH28" i="71"/>
  <c r="BPQ28" i="71"/>
  <c r="BPE28" i="71"/>
  <c r="BPN28" i="71"/>
  <c r="BPB28" i="71"/>
  <c r="CAI27" i="71"/>
  <c r="CAX27" i="71" s="1"/>
  <c r="BWC27" i="71"/>
  <c r="BWR27" i="71" s="1"/>
  <c r="BLN27" i="71"/>
  <c r="BMC27" i="71" s="1"/>
  <c r="AWP28" i="71"/>
  <c r="AWD28" i="71"/>
  <c r="AWM28" i="71"/>
  <c r="AWA28" i="71"/>
  <c r="AWJ28" i="71"/>
  <c r="AVX28" i="71"/>
  <c r="AWG28" i="71"/>
  <c r="AQA28" i="71"/>
  <c r="APO28" i="71"/>
  <c r="APX28" i="71"/>
  <c r="AQG28" i="71"/>
  <c r="APU28" i="71"/>
  <c r="AQD28" i="71"/>
  <c r="APR28" i="71"/>
  <c r="BXW28" i="71"/>
  <c r="BXK28" i="71"/>
  <c r="BXT28" i="71"/>
  <c r="BYC28" i="71"/>
  <c r="BXQ28" i="71"/>
  <c r="BXZ28" i="71"/>
  <c r="BXN28" i="71"/>
  <c r="BHH27" i="71"/>
  <c r="BHW27" i="71" s="1"/>
  <c r="AYV27" i="71"/>
  <c r="AZK27" i="71" s="1"/>
  <c r="AUP27" i="71"/>
  <c r="AVE27" i="71" s="1"/>
  <c r="ASJ28" i="71"/>
  <c r="ARX28" i="71"/>
  <c r="ASG28" i="71"/>
  <c r="ARU28" i="71"/>
  <c r="ASD28" i="71"/>
  <c r="ARR28" i="71"/>
  <c r="ASA28" i="71"/>
  <c r="BJH28" i="71"/>
  <c r="BIV28" i="71"/>
  <c r="BJE28" i="71"/>
  <c r="BIS28" i="71"/>
  <c r="BJB28" i="71"/>
  <c r="BIP28" i="71"/>
  <c r="BIY28" i="71"/>
  <c r="CAF28" i="71"/>
  <c r="BZT28" i="71"/>
  <c r="CAC28" i="71"/>
  <c r="BZQ28" i="71"/>
  <c r="BZZ28" i="71"/>
  <c r="BZN28" i="71"/>
  <c r="BZW28" i="71"/>
  <c r="BCS28" i="71"/>
  <c r="BCG28" i="71"/>
  <c r="BCP28" i="71"/>
  <c r="BCY28" i="71"/>
  <c r="BCM28" i="71"/>
  <c r="BCV28" i="71"/>
  <c r="BCJ28" i="71"/>
  <c r="BTQ28" i="71"/>
  <c r="BTE28" i="71"/>
  <c r="BTN28" i="71"/>
  <c r="BTW28" i="71"/>
  <c r="BTK28" i="71"/>
  <c r="BTT28" i="71"/>
  <c r="BTH28" i="71"/>
  <c r="AQJ27" i="71"/>
  <c r="AQY27" i="71" s="1"/>
  <c r="BNQ27" i="71"/>
  <c r="BOF27" i="71" s="1"/>
  <c r="BJK27" i="71"/>
  <c r="BJZ27" i="71" s="1"/>
  <c r="BFE27" i="71"/>
  <c r="BFT27" i="71" s="1"/>
  <c r="NM28" i="111"/>
  <c r="ND28" i="111"/>
  <c r="NS28" i="111"/>
  <c r="OG28" i="111" s="1"/>
  <c r="NP28" i="111"/>
  <c r="OC28" i="111" s="1"/>
  <c r="NG28" i="111"/>
  <c r="NJ28" i="111"/>
  <c r="NV28" i="111" s="1"/>
  <c r="OK28" i="111" s="1"/>
  <c r="NA28" i="111"/>
  <c r="YS28" i="111"/>
  <c r="ZE28" i="111" s="1"/>
  <c r="ZT28" i="111" s="1"/>
  <c r="YM28" i="111"/>
  <c r="YY28" i="111"/>
  <c r="YJ28" i="111"/>
  <c r="YV28" i="111"/>
  <c r="YP28" i="111"/>
  <c r="ZB28" i="111"/>
  <c r="ZP28" i="111" s="1"/>
  <c r="AHX28" i="111"/>
  <c r="AIA28" i="111"/>
  <c r="AIN28" i="111" s="1"/>
  <c r="AHO28" i="111"/>
  <c r="AHR28" i="111"/>
  <c r="AHL28" i="111"/>
  <c r="AID28" i="111"/>
  <c r="AIR28" i="111" s="1"/>
  <c r="AHU28" i="111"/>
  <c r="AIG28" i="111" s="1"/>
  <c r="AIV28" i="111" s="1"/>
  <c r="AQZ28" i="111"/>
  <c r="AQQ28" i="111"/>
  <c r="ARF28" i="111"/>
  <c r="AQT28" i="111"/>
  <c r="ARC28" i="111"/>
  <c r="AQW28" i="111"/>
  <c r="ARI28" i="111" s="1"/>
  <c r="ARX28" i="111" s="1"/>
  <c r="AQN28" i="111"/>
  <c r="AQD30" i="111"/>
  <c r="ANW30" i="111"/>
  <c r="ALP30" i="111"/>
  <c r="AJI30" i="111"/>
  <c r="ACN30" i="111"/>
  <c r="AEU30" i="111"/>
  <c r="AAG30" i="111"/>
  <c r="XZ30" i="111"/>
  <c r="VS30" i="111"/>
  <c r="RE30" i="111"/>
  <c r="AHB30" i="111"/>
  <c r="TL30" i="111"/>
  <c r="OX30" i="111"/>
  <c r="KJ30" i="111"/>
  <c r="MQ30" i="111"/>
  <c r="UH28" i="111"/>
  <c r="UK28" i="111"/>
  <c r="TY28" i="111"/>
  <c r="TV28" i="111"/>
  <c r="UB28" i="111"/>
  <c r="UN28" i="111"/>
  <c r="UE28" i="111"/>
  <c r="UQ28" i="111" s="1"/>
  <c r="VF28" i="111" s="1"/>
  <c r="AFQ28" i="111"/>
  <c r="AFT28" i="111"/>
  <c r="AGG28" i="111" s="1"/>
  <c r="AFH28" i="111"/>
  <c r="AFN28" i="111"/>
  <c r="AFZ28" i="111" s="1"/>
  <c r="AGO28" i="111" s="1"/>
  <c r="AFE28" i="111"/>
  <c r="AFK28" i="111"/>
  <c r="AFW28" i="111"/>
  <c r="AOS28" i="111"/>
  <c r="APE28" i="111" s="1"/>
  <c r="AOV28" i="111"/>
  <c r="API28" i="111" s="1"/>
  <c r="AOJ28" i="111"/>
  <c r="AOG28" i="111"/>
  <c r="AOM28" i="111"/>
  <c r="AOY28" i="111"/>
  <c r="AOP28" i="111"/>
  <c r="APB28" i="111" s="1"/>
  <c r="APQ28" i="111" s="1"/>
  <c r="ALQ29" i="111"/>
  <c r="AQE29" i="111"/>
  <c r="AJJ29" i="111"/>
  <c r="AHC29" i="111"/>
  <c r="YA29" i="111"/>
  <c r="ANX29" i="111"/>
  <c r="AEV29" i="111"/>
  <c r="ACO29" i="111"/>
  <c r="AAH29" i="111"/>
  <c r="VT29" i="111"/>
  <c r="OY29" i="111"/>
  <c r="RF29" i="111"/>
  <c r="TM29" i="111"/>
  <c r="KK29" i="111"/>
  <c r="MR29" i="111"/>
  <c r="LC28" i="111"/>
  <c r="LO28" i="111" s="1"/>
  <c r="MD28" i="111" s="1"/>
  <c r="LL28" i="111"/>
  <c r="KW28" i="111"/>
  <c r="LI28" i="111"/>
  <c r="LV28" i="111" s="1"/>
  <c r="KT28" i="111"/>
  <c r="LF28" i="111"/>
  <c r="KZ28" i="111"/>
  <c r="WO28" i="111"/>
  <c r="WR28" i="111"/>
  <c r="XE28" i="111" s="1"/>
  <c r="WI28" i="111"/>
  <c r="WF28" i="111"/>
  <c r="WU28" i="111"/>
  <c r="XI28" i="111" s="1"/>
  <c r="WL28" i="111"/>
  <c r="WX28" i="111" s="1"/>
  <c r="XM28" i="111" s="1"/>
  <c r="WC28" i="111"/>
  <c r="AAZ28" i="111"/>
  <c r="ABL28" i="111" s="1"/>
  <c r="ACA28" i="111" s="1"/>
  <c r="AAQ28" i="111"/>
  <c r="ABF28" i="111"/>
  <c r="ABC28" i="111"/>
  <c r="AAT28" i="111"/>
  <c r="AAW28" i="111"/>
  <c r="ABI28" i="111"/>
  <c r="ABW28" i="111" s="1"/>
  <c r="AKE28" i="111"/>
  <c r="AKK28" i="111"/>
  <c r="AKH28" i="111"/>
  <c r="AJY28" i="111"/>
  <c r="AJV28" i="111"/>
  <c r="AKB28" i="111"/>
  <c r="AKN28" i="111" s="1"/>
  <c r="ALC28" i="111" s="1"/>
  <c r="AJS28" i="111"/>
  <c r="PQ28" i="111"/>
  <c r="QC28" i="111" s="1"/>
  <c r="QR28" i="111" s="1"/>
  <c r="PK28" i="111"/>
  <c r="PH28" i="111"/>
  <c r="PW28" i="111"/>
  <c r="QJ28" i="111" s="1"/>
  <c r="PT28" i="111"/>
  <c r="QF28" i="111" s="1"/>
  <c r="PN28" i="111"/>
  <c r="PZ28" i="111"/>
  <c r="QN28" i="111" s="1"/>
  <c r="SA28" i="111"/>
  <c r="SM28" i="111" s="1"/>
  <c r="RR28" i="111"/>
  <c r="SD28" i="111"/>
  <c r="RU28" i="111"/>
  <c r="RX28" i="111"/>
  <c r="SJ28" i="111" s="1"/>
  <c r="SY28" i="111" s="1"/>
  <c r="SG28" i="111"/>
  <c r="RO28" i="111"/>
  <c r="ADG28" i="111"/>
  <c r="ADS28" i="111" s="1"/>
  <c r="AEH28" i="111" s="1"/>
  <c r="ADM28" i="111"/>
  <c r="ADZ28" i="111" s="1"/>
  <c r="ADJ28" i="111"/>
  <c r="ADV28" i="111" s="1"/>
  <c r="ADA28" i="111"/>
  <c r="ACX28" i="111"/>
  <c r="ADD28" i="111"/>
  <c r="ADP28" i="111"/>
  <c r="AED28" i="111" s="1"/>
  <c r="AMI28" i="111"/>
  <c r="AMU28" i="111" s="1"/>
  <c r="ANJ28" i="111" s="1"/>
  <c r="ALZ28" i="111"/>
  <c r="AMO28" i="111"/>
  <c r="ANB28" i="111" s="1"/>
  <c r="AML28" i="111"/>
  <c r="AMC28" i="111"/>
  <c r="AMR28" i="111"/>
  <c r="ANF28" i="111" s="1"/>
  <c r="AMF28" i="111"/>
  <c r="AQ28" i="71"/>
  <c r="CT27" i="71"/>
  <c r="ABO27" i="71"/>
  <c r="ACD27" i="71" s="1"/>
  <c r="UW28" i="71"/>
  <c r="VC28" i="71"/>
  <c r="UZ28" i="71"/>
  <c r="UQ28" i="71"/>
  <c r="UN28" i="71"/>
  <c r="UT28" i="71"/>
  <c r="UK28" i="71"/>
  <c r="XI27" i="71"/>
  <c r="XX27" i="71" s="1"/>
  <c r="KQ27" i="71"/>
  <c r="LF27" i="71" s="1"/>
  <c r="ID29" i="111"/>
  <c r="ANG29" i="71"/>
  <c r="AGX29" i="71"/>
  <c r="AAO29" i="71"/>
  <c r="AJA29" i="71"/>
  <c r="ACR29" i="71"/>
  <c r="AEU29" i="71"/>
  <c r="YL29" i="71"/>
  <c r="HN29" i="71"/>
  <c r="ALD29" i="71"/>
  <c r="UF29" i="71"/>
  <c r="PZ29" i="71"/>
  <c r="NW29" i="71"/>
  <c r="LT29" i="71"/>
  <c r="S29" i="71"/>
  <c r="G29" i="71"/>
  <c r="SC29" i="71"/>
  <c r="P29" i="71"/>
  <c r="AB29" i="71" s="1"/>
  <c r="AQ29" i="71" s="1"/>
  <c r="WI29" i="71"/>
  <c r="FK29" i="71"/>
  <c r="DH29" i="71"/>
  <c r="Y29" i="71"/>
  <c r="V29" i="71"/>
  <c r="M29" i="71"/>
  <c r="JQ29" i="71"/>
  <c r="J29" i="71"/>
  <c r="GU28" i="111"/>
  <c r="GX28" i="111"/>
  <c r="GI28" i="111"/>
  <c r="GF28" i="111"/>
  <c r="GR28" i="111"/>
  <c r="GO28" i="111"/>
  <c r="HA28" i="111" s="1"/>
  <c r="GL28" i="111"/>
  <c r="IN27" i="71"/>
  <c r="JC27" i="71" s="1"/>
  <c r="MK28" i="71"/>
  <c r="MB28" i="71"/>
  <c r="MQ28" i="71"/>
  <c r="MN28" i="71"/>
  <c r="ME28" i="71"/>
  <c r="MH28" i="71"/>
  <c r="LY28" i="71"/>
  <c r="ZC28" i="71"/>
  <c r="YT28" i="71"/>
  <c r="ZI28" i="71"/>
  <c r="ZF28" i="71"/>
  <c r="YW28" i="71"/>
  <c r="YZ28" i="71"/>
  <c r="YQ28" i="71"/>
  <c r="JB28" i="111"/>
  <c r="IP28" i="111"/>
  <c r="IY28" i="111"/>
  <c r="IM28" i="111"/>
  <c r="IV28" i="111"/>
  <c r="JH28" i="111" s="1"/>
  <c r="JW28" i="111" s="1"/>
  <c r="JE28" i="111"/>
  <c r="IS28" i="111"/>
  <c r="EQ28" i="111"/>
  <c r="EE28" i="111"/>
  <c r="EN28" i="111"/>
  <c r="FA28" i="111" s="1"/>
  <c r="EB28" i="111"/>
  <c r="EK28" i="111"/>
  <c r="DY28" i="111"/>
  <c r="EH28" i="111"/>
  <c r="ET28" i="111" s="1"/>
  <c r="TC27" i="71"/>
  <c r="TR27" i="71" s="1"/>
  <c r="ZL27" i="71"/>
  <c r="AAA27" i="71" s="1"/>
  <c r="OW27" i="71"/>
  <c r="PL27" i="71" s="1"/>
  <c r="WZ28" i="71"/>
  <c r="XC28" i="71"/>
  <c r="WQ28" i="71"/>
  <c r="WT28" i="71"/>
  <c r="WW28" i="71"/>
  <c r="XF28" i="71"/>
  <c r="WN28" i="71"/>
  <c r="EE28" i="71"/>
  <c r="DV28" i="71"/>
  <c r="DP28" i="71"/>
  <c r="DM28" i="71"/>
  <c r="DY28" i="71"/>
  <c r="EB28" i="71"/>
  <c r="DS28" i="71"/>
  <c r="KE28" i="71"/>
  <c r="KB28" i="71"/>
  <c r="KN28" i="71"/>
  <c r="JY28" i="71"/>
  <c r="KK28" i="71"/>
  <c r="JV28" i="71"/>
  <c r="KH28" i="71"/>
  <c r="IB28" i="71"/>
  <c r="IE28" i="71"/>
  <c r="HY28" i="71"/>
  <c r="IK28" i="71"/>
  <c r="HV28" i="71"/>
  <c r="IH28" i="71"/>
  <c r="HS28" i="71"/>
  <c r="ABF28" i="71"/>
  <c r="AAZ28" i="71"/>
  <c r="AAW28" i="71"/>
  <c r="ABL28" i="71"/>
  <c r="ABI28" i="71"/>
  <c r="AAT28" i="71"/>
  <c r="ABC28" i="71"/>
  <c r="ALR28" i="71"/>
  <c r="ALO28" i="71"/>
  <c r="AMA28" i="71"/>
  <c r="ALL28" i="71"/>
  <c r="ALX28" i="71"/>
  <c r="ALI28" i="71"/>
  <c r="ALU28" i="71"/>
  <c r="AHX27" i="71"/>
  <c r="AIM27" i="71" s="1"/>
  <c r="AKA27" i="71"/>
  <c r="AKP27" i="71" s="1"/>
  <c r="GK27" i="71"/>
  <c r="GZ27" i="71" s="1"/>
  <c r="MT27" i="71"/>
  <c r="NI27" i="71" s="1"/>
  <c r="OT28" i="71"/>
  <c r="OE28" i="71"/>
  <c r="OB28" i="71"/>
  <c r="ON28" i="71"/>
  <c r="OH28" i="71"/>
  <c r="OQ28" i="71"/>
  <c r="OK28" i="71"/>
  <c r="AHO28" i="71"/>
  <c r="AHI28" i="71"/>
  <c r="AHF28" i="71"/>
  <c r="AHU28" i="71"/>
  <c r="AHR28" i="71"/>
  <c r="AHL28" i="71"/>
  <c r="AHC28" i="71"/>
  <c r="ADI28" i="71"/>
  <c r="ADO28" i="71"/>
  <c r="ADL28" i="71"/>
  <c r="ADC28" i="71"/>
  <c r="ACZ28" i="71"/>
  <c r="ACW28" i="71"/>
  <c r="ADF28" i="71"/>
  <c r="Z28" i="111"/>
  <c r="N28" i="111"/>
  <c r="W28" i="111"/>
  <c r="K28" i="111"/>
  <c r="T28" i="111"/>
  <c r="AF28" i="111" s="1"/>
  <c r="AC28" i="111"/>
  <c r="Q28" i="111"/>
  <c r="VF27" i="71"/>
  <c r="VU27" i="71" s="1"/>
  <c r="GB28" i="71"/>
  <c r="FS28" i="71"/>
  <c r="GE28" i="71"/>
  <c r="GH28" i="71"/>
  <c r="FV28" i="71"/>
  <c r="FP28" i="71"/>
  <c r="FY28" i="71"/>
  <c r="IC30" i="111"/>
  <c r="ANF30" i="71"/>
  <c r="ALC30" i="71"/>
  <c r="AGW30" i="71"/>
  <c r="ACQ30" i="71"/>
  <c r="AET30" i="71"/>
  <c r="YK30" i="71"/>
  <c r="AAN30" i="71"/>
  <c r="HM30" i="71"/>
  <c r="WH30" i="71"/>
  <c r="UE30" i="71"/>
  <c r="AIZ30" i="71"/>
  <c r="NV30" i="71"/>
  <c r="LS30" i="71"/>
  <c r="JP30" i="71"/>
  <c r="SB30" i="71"/>
  <c r="PY30" i="71"/>
  <c r="FJ30" i="71"/>
  <c r="DG30" i="71"/>
  <c r="CB28" i="71"/>
  <c r="BP28" i="71"/>
  <c r="BY28" i="71"/>
  <c r="BM28" i="71"/>
  <c r="BV28" i="71"/>
  <c r="BS28" i="71"/>
  <c r="CE28" i="71" s="1"/>
  <c r="BJ28" i="71"/>
  <c r="CD28" i="111"/>
  <c r="BR28" i="111"/>
  <c r="CA28" i="111"/>
  <c r="CM28" i="111" s="1"/>
  <c r="CJ28" i="111"/>
  <c r="BX28" i="111"/>
  <c r="CG28" i="111"/>
  <c r="BU28" i="111"/>
  <c r="AMD27" i="71"/>
  <c r="AMS27" i="71" s="1"/>
  <c r="AFU27" i="71"/>
  <c r="AGJ27" i="71" s="1"/>
  <c r="QZ27" i="71"/>
  <c r="RO27" i="71" s="1"/>
  <c r="EH27" i="71"/>
  <c r="EW27" i="71" s="1"/>
  <c r="SQ28" i="71"/>
  <c r="SN28" i="71"/>
  <c r="SZ28" i="71"/>
  <c r="SK28" i="71"/>
  <c r="SW28" i="71"/>
  <c r="SH28" i="71"/>
  <c r="ST28" i="71"/>
  <c r="AFI28" i="71"/>
  <c r="AFF28" i="71"/>
  <c r="AFR28" i="71"/>
  <c r="AFC28" i="71"/>
  <c r="AFO28" i="71"/>
  <c r="AEZ28" i="71"/>
  <c r="AFL28" i="71"/>
  <c r="QQ28" i="71"/>
  <c r="QW28" i="71"/>
  <c r="QT28" i="71"/>
  <c r="QK28" i="71"/>
  <c r="QH28" i="71"/>
  <c r="QE28" i="71"/>
  <c r="QN28" i="71"/>
  <c r="AJO28" i="71"/>
  <c r="AJL28" i="71"/>
  <c r="AJX28" i="71"/>
  <c r="AJI28" i="71"/>
  <c r="AJR28" i="71"/>
  <c r="AJF28" i="71"/>
  <c r="AJU28" i="71"/>
  <c r="ANX28" i="71"/>
  <c r="AOA28" i="71"/>
  <c r="ANR28" i="71"/>
  <c r="ANO28" i="71"/>
  <c r="AOD28" i="71"/>
  <c r="ANU28" i="71"/>
  <c r="ANL28" i="71"/>
  <c r="AOG27" i="71"/>
  <c r="AOV27" i="71" s="1"/>
  <c r="ADR27" i="71"/>
  <c r="AEG27" i="71" s="1"/>
  <c r="AE28" i="71"/>
  <c r="DP29" i="111"/>
  <c r="B29" i="111"/>
  <c r="BI29" i="111"/>
  <c r="FW29" i="111"/>
  <c r="HP27" i="111"/>
  <c r="AU27" i="111"/>
  <c r="DB27" i="111"/>
  <c r="FI27" i="111"/>
  <c r="FV30" i="111"/>
  <c r="BH30" i="111"/>
  <c r="DO30" i="111"/>
  <c r="A30" i="111"/>
  <c r="BE29" i="71"/>
  <c r="BD30" i="71"/>
  <c r="B30" i="71"/>
  <c r="A31" i="71"/>
  <c r="DHM29" i="71" l="1"/>
  <c r="DHP29" i="71"/>
  <c r="DTV31" i="71"/>
  <c r="AZF31" i="111"/>
  <c r="AWY31" i="111"/>
  <c r="BIH31" i="111"/>
  <c r="BDT31" i="111"/>
  <c r="BBM31" i="111"/>
  <c r="BMV31" i="111"/>
  <c r="ASK31" i="111"/>
  <c r="BGA31" i="111"/>
  <c r="BKO31" i="111"/>
  <c r="AUR31" i="111"/>
  <c r="BKY29" i="111"/>
  <c r="BLN29" i="111"/>
  <c r="BMA29" i="111" s="1"/>
  <c r="BLK29" i="111"/>
  <c r="BLW29" i="111" s="1"/>
  <c r="BLB29" i="111"/>
  <c r="BLH29" i="111"/>
  <c r="BLT29" i="111" s="1"/>
  <c r="BMI29" i="111" s="1"/>
  <c r="BLE29" i="111"/>
  <c r="BLQ29" i="111"/>
  <c r="BME29" i="111" s="1"/>
  <c r="BNL29" i="111"/>
  <c r="BNU29" i="111"/>
  <c r="BOH29" i="111" s="1"/>
  <c r="BNR29" i="111"/>
  <c r="BOD29" i="111" s="1"/>
  <c r="BNI29" i="111"/>
  <c r="BNX29" i="111"/>
  <c r="BOL29" i="111" s="1"/>
  <c r="BNO29" i="111"/>
  <c r="BOA29" i="111" s="1"/>
  <c r="BOP29" i="111" s="1"/>
  <c r="BNF29" i="111"/>
  <c r="BGQ29" i="111"/>
  <c r="BGT29" i="111"/>
  <c r="BHF29" i="111" s="1"/>
  <c r="BHU29" i="111" s="1"/>
  <c r="BGN29" i="111"/>
  <c r="BHC29" i="111"/>
  <c r="BHQ29" i="111" s="1"/>
  <c r="BGK29" i="111"/>
  <c r="BGZ29" i="111"/>
  <c r="BHM29" i="111" s="1"/>
  <c r="BGW29" i="111"/>
  <c r="BHI29" i="111" s="1"/>
  <c r="AVT29" i="111"/>
  <c r="AWH29" i="111" s="1"/>
  <c r="AVQ29" i="111"/>
  <c r="AWD29" i="111" s="1"/>
  <c r="AVH29" i="111"/>
  <c r="AVK29" i="111"/>
  <c r="AVW29" i="111" s="1"/>
  <c r="AWL29" i="111" s="1"/>
  <c r="AVN29" i="111"/>
  <c r="AVZ29" i="111" s="1"/>
  <c r="AVE29" i="111"/>
  <c r="AVB29" i="111"/>
  <c r="ATG29" i="111"/>
  <c r="ATS29" i="111" s="1"/>
  <c r="ATJ29" i="111"/>
  <c r="ATW29" i="111" s="1"/>
  <c r="ATD29" i="111"/>
  <c r="ATP29" i="111" s="1"/>
  <c r="AUE29" i="111" s="1"/>
  <c r="ASX29" i="111"/>
  <c r="ATM29" i="111"/>
  <c r="AUA29" i="111" s="1"/>
  <c r="ASU29" i="111"/>
  <c r="ATA29" i="111"/>
  <c r="DTW30" i="71"/>
  <c r="DUE30" i="71" s="1"/>
  <c r="AWZ30" i="111"/>
  <c r="BII30" i="111"/>
  <c r="AZG30" i="111"/>
  <c r="BGB30" i="111"/>
  <c r="BDU30" i="111"/>
  <c r="BBN30" i="111"/>
  <c r="BKP30" i="111"/>
  <c r="ASL30" i="111"/>
  <c r="BMW30" i="111"/>
  <c r="AUS30" i="111"/>
  <c r="BCC29" i="111"/>
  <c r="BCI29" i="111"/>
  <c r="BCU29" i="111" s="1"/>
  <c r="BBW29" i="111"/>
  <c r="BCL29" i="111"/>
  <c r="BCY29" i="111" s="1"/>
  <c r="BBZ29" i="111"/>
  <c r="BCF29" i="111"/>
  <c r="BCR29" i="111" s="1"/>
  <c r="BDG29" i="111" s="1"/>
  <c r="BCO29" i="111"/>
  <c r="BDC29" i="111" s="1"/>
  <c r="AXX29" i="111"/>
  <c r="AYK29" i="111" s="1"/>
  <c r="AXI29" i="111"/>
  <c r="AXR29" i="111"/>
  <c r="AYD29" i="111" s="1"/>
  <c r="AYS29" i="111" s="1"/>
  <c r="AYA29" i="111"/>
  <c r="AYO29" i="111" s="1"/>
  <c r="AXU29" i="111"/>
  <c r="AYG29" i="111" s="1"/>
  <c r="AXO29" i="111"/>
  <c r="AXL29" i="111"/>
  <c r="BEG29" i="111"/>
  <c r="BEJ29" i="111"/>
  <c r="BEP29" i="111"/>
  <c r="BFB29" i="111" s="1"/>
  <c r="BEM29" i="111"/>
  <c r="BEY29" i="111" s="1"/>
  <c r="BFN29" i="111" s="1"/>
  <c r="BES29" i="111"/>
  <c r="BFF29" i="111" s="1"/>
  <c r="BEV29" i="111"/>
  <c r="BFJ29" i="111" s="1"/>
  <c r="BED29" i="111"/>
  <c r="AZS29" i="111"/>
  <c r="AZV29" i="111"/>
  <c r="AZY29" i="111"/>
  <c r="BAK29" i="111" s="1"/>
  <c r="BAZ29" i="111" s="1"/>
  <c r="BAB29" i="111"/>
  <c r="BAN29" i="111" s="1"/>
  <c r="AZP29" i="111"/>
  <c r="BAE29" i="111"/>
  <c r="BAR29" i="111" s="1"/>
  <c r="BAH29" i="111"/>
  <c r="BAV29" i="111" s="1"/>
  <c r="BIX29" i="111"/>
  <c r="BJG29" i="111"/>
  <c r="BJT29" i="111" s="1"/>
  <c r="BIR29" i="111"/>
  <c r="BJA29" i="111"/>
  <c r="BJM29" i="111" s="1"/>
  <c r="BKB29" i="111" s="1"/>
  <c r="BJD29" i="111"/>
  <c r="BJP29" i="111" s="1"/>
  <c r="BIU29" i="111"/>
  <c r="BJJ29" i="111"/>
  <c r="BJX29" i="111" s="1"/>
  <c r="DUT30" i="71"/>
  <c r="DVH30" i="71" s="1"/>
  <c r="DSE29" i="71"/>
  <c r="DSB29" i="71"/>
  <c r="DRY29" i="71"/>
  <c r="DSQ29" i="71"/>
  <c r="DTE29" i="71" s="1"/>
  <c r="DSN29" i="71"/>
  <c r="DTA29" i="71" s="1"/>
  <c r="DSK29" i="71"/>
  <c r="DSW29" i="71" s="1"/>
  <c r="DSH29" i="71"/>
  <c r="DST29" i="71" s="1"/>
  <c r="DTI29" i="71" s="1"/>
  <c r="DLY29" i="71"/>
  <c r="DMK29" i="71" s="1"/>
  <c r="DMZ29" i="71" s="1"/>
  <c r="DQK29" i="71"/>
  <c r="DQX29" i="71" s="1"/>
  <c r="DMB29" i="71"/>
  <c r="DMN29" i="71" s="1"/>
  <c r="DQN29" i="71"/>
  <c r="DRB29" i="71" s="1"/>
  <c r="DPP31" i="71"/>
  <c r="DRS31" i="71"/>
  <c r="DME29" i="71"/>
  <c r="DMR29" i="71" s="1"/>
  <c r="DPV29" i="71"/>
  <c r="DPQ30" i="71"/>
  <c r="DQN30" i="71" s="1"/>
  <c r="DRB30" i="71" s="1"/>
  <c r="DRT30" i="71"/>
  <c r="DMH29" i="71"/>
  <c r="DMV29" i="71" s="1"/>
  <c r="DPY29" i="71"/>
  <c r="DHS29" i="71"/>
  <c r="DIE29" i="71" s="1"/>
  <c r="DIT29" i="71" s="1"/>
  <c r="DLP29" i="71"/>
  <c r="DHV29" i="71"/>
  <c r="DIH29" i="71" s="1"/>
  <c r="DLV29" i="71"/>
  <c r="DHY29" i="71"/>
  <c r="DIL29" i="71" s="1"/>
  <c r="DIB29" i="71"/>
  <c r="DIP29" i="71" s="1"/>
  <c r="DLK30" i="71"/>
  <c r="DLY30" i="71" s="1"/>
  <c r="DMK30" i="71" s="1"/>
  <c r="DMZ30" i="71" s="1"/>
  <c r="DNN30" i="71"/>
  <c r="DLJ31" i="71"/>
  <c r="DNM31" i="71"/>
  <c r="DNY29" i="71"/>
  <c r="DNV29" i="71"/>
  <c r="DNS29" i="71"/>
  <c r="DOK29" i="71"/>
  <c r="DOY29" i="71" s="1"/>
  <c r="DOH29" i="71"/>
  <c r="DOU29" i="71" s="1"/>
  <c r="DOB29" i="71"/>
  <c r="DON29" i="71" s="1"/>
  <c r="DPC29" i="71" s="1"/>
  <c r="DOE29" i="71"/>
  <c r="DOQ29" i="71" s="1"/>
  <c r="DMH30" i="71"/>
  <c r="DMV30" i="71" s="1"/>
  <c r="DHD31" i="71"/>
  <c r="DJG31" i="71"/>
  <c r="DDM29" i="71"/>
  <c r="DDY29" i="71" s="1"/>
  <c r="DEN29" i="71" s="1"/>
  <c r="DJS29" i="71"/>
  <c r="DJP29" i="71"/>
  <c r="DJM29" i="71"/>
  <c r="DKE29" i="71"/>
  <c r="DKS29" i="71" s="1"/>
  <c r="DKB29" i="71"/>
  <c r="DKO29" i="71" s="1"/>
  <c r="DJY29" i="71"/>
  <c r="DKK29" i="71" s="1"/>
  <c r="DJV29" i="71"/>
  <c r="DKH29" i="71" s="1"/>
  <c r="DKW29" i="71" s="1"/>
  <c r="DDD29" i="71"/>
  <c r="DDG29" i="71"/>
  <c r="DHE30" i="71"/>
  <c r="DHV30" i="71" s="1"/>
  <c r="DIH30" i="71" s="1"/>
  <c r="DJH30" i="71"/>
  <c r="DDJ29" i="71"/>
  <c r="DDP29" i="71"/>
  <c r="DEB29" i="71" s="1"/>
  <c r="DDS29" i="71"/>
  <c r="DEF29" i="71" s="1"/>
  <c r="CZG29" i="71"/>
  <c r="CZS29" i="71" s="1"/>
  <c r="DAH29" i="71" s="1"/>
  <c r="CZJ29" i="71"/>
  <c r="CZV29" i="71" s="1"/>
  <c r="CZM29" i="71"/>
  <c r="CZZ29" i="71" s="1"/>
  <c r="CZP29" i="71"/>
  <c r="DAD29" i="71" s="1"/>
  <c r="CYX29" i="71"/>
  <c r="DCX31" i="71"/>
  <c r="DFA31" i="71"/>
  <c r="DFM29" i="71"/>
  <c r="DFV29" i="71"/>
  <c r="DGI29" i="71" s="1"/>
  <c r="DFJ29" i="71"/>
  <c r="DFS29" i="71"/>
  <c r="DGE29" i="71" s="1"/>
  <c r="DFG29" i="71"/>
  <c r="DFY29" i="71"/>
  <c r="DGM29" i="71" s="1"/>
  <c r="DFP29" i="71"/>
  <c r="DGB29" i="71" s="1"/>
  <c r="DGQ29" i="71" s="1"/>
  <c r="DCY30" i="71"/>
  <c r="DDD30" i="71" s="1"/>
  <c r="DFB30" i="71"/>
  <c r="CZA29" i="71"/>
  <c r="CYR31" i="71"/>
  <c r="DAU31" i="71"/>
  <c r="CQU29" i="71"/>
  <c r="CRG29" i="71" s="1"/>
  <c r="CRV29" i="71" s="1"/>
  <c r="DBG29" i="71"/>
  <c r="DBD29" i="71"/>
  <c r="DBA29" i="71"/>
  <c r="DBS29" i="71"/>
  <c r="DCG29" i="71" s="1"/>
  <c r="DBP29" i="71"/>
  <c r="DCC29" i="71" s="1"/>
  <c r="DBM29" i="71"/>
  <c r="DBY29" i="71" s="1"/>
  <c r="DBJ29" i="71"/>
  <c r="DBV29" i="71" s="1"/>
  <c r="DCK29" i="71" s="1"/>
  <c r="CYS30" i="71"/>
  <c r="CYX30" i="71" s="1"/>
  <c r="DAV30" i="71"/>
  <c r="CUU29" i="71"/>
  <c r="CUX29" i="71"/>
  <c r="CEL29" i="71"/>
  <c r="CEC29" i="71"/>
  <c r="CEO29" i="71" s="1"/>
  <c r="CFD29" i="71" s="1"/>
  <c r="CDT29" i="71"/>
  <c r="CRA29" i="71"/>
  <c r="CRN29" i="71" s="1"/>
  <c r="CEF29" i="71"/>
  <c r="CDW29" i="71"/>
  <c r="CEI29" i="71"/>
  <c r="CEV29" i="71" s="1"/>
  <c r="CXA29" i="71"/>
  <c r="CWX29" i="71"/>
  <c r="CWU29" i="71"/>
  <c r="CXM29" i="71"/>
  <c r="CYA29" i="71" s="1"/>
  <c r="CXJ29" i="71"/>
  <c r="CXW29" i="71" s="1"/>
  <c r="CXG29" i="71"/>
  <c r="CXS29" i="71" s="1"/>
  <c r="CXD29" i="71"/>
  <c r="CXP29" i="71" s="1"/>
  <c r="CYE29" i="71" s="1"/>
  <c r="CRD29" i="71"/>
  <c r="CRR29" i="71" s="1"/>
  <c r="CVA29" i="71"/>
  <c r="CVM29" i="71" s="1"/>
  <c r="CWB29" i="71" s="1"/>
  <c r="CUL31" i="71"/>
  <c r="CWO31" i="71"/>
  <c r="CQL29" i="71"/>
  <c r="CVD29" i="71"/>
  <c r="CVP29" i="71" s="1"/>
  <c r="CUM30" i="71"/>
  <c r="CUX30" i="71" s="1"/>
  <c r="CWP30" i="71"/>
  <c r="CQX29" i="71"/>
  <c r="CRJ29" i="71" s="1"/>
  <c r="CVG29" i="71"/>
  <c r="CVT29" i="71" s="1"/>
  <c r="CQO29" i="71"/>
  <c r="CVJ29" i="71"/>
  <c r="CVX29" i="71" s="1"/>
  <c r="CQF31" i="71"/>
  <c r="CSI31" i="71"/>
  <c r="CQG30" i="71"/>
  <c r="CRD30" i="71" s="1"/>
  <c r="CRR30" i="71" s="1"/>
  <c r="CSJ30" i="71"/>
  <c r="CSU29" i="71"/>
  <c r="CSR29" i="71"/>
  <c r="CSO29" i="71"/>
  <c r="CTG29" i="71"/>
  <c r="CTU29" i="71" s="1"/>
  <c r="CTD29" i="71"/>
  <c r="CTQ29" i="71" s="1"/>
  <c r="CTA29" i="71"/>
  <c r="CTM29" i="71" s="1"/>
  <c r="CSX29" i="71"/>
  <c r="CTJ29" i="71" s="1"/>
  <c r="CTY29" i="71" s="1"/>
  <c r="CMO29" i="71"/>
  <c r="CNA29" i="71" s="1"/>
  <c r="CNP29" i="71" s="1"/>
  <c r="CMU29" i="71"/>
  <c r="CNH29" i="71" s="1"/>
  <c r="CMX29" i="71"/>
  <c r="CNL29" i="71" s="1"/>
  <c r="CLZ31" i="71"/>
  <c r="COC31" i="71"/>
  <c r="CMR29" i="71"/>
  <c r="CND29" i="71" s="1"/>
  <c r="CMA30" i="71"/>
  <c r="CMI30" i="71" s="1"/>
  <c r="COD30" i="71"/>
  <c r="CMF29" i="71"/>
  <c r="CMI29" i="71"/>
  <c r="CII29" i="71"/>
  <c r="CIU29" i="71" s="1"/>
  <c r="CJJ29" i="71" s="1"/>
  <c r="COO29" i="71"/>
  <c r="COL29" i="71"/>
  <c r="COU29" i="71"/>
  <c r="CPG29" i="71" s="1"/>
  <c r="COI29" i="71"/>
  <c r="CPA29" i="71"/>
  <c r="CPO29" i="71" s="1"/>
  <c r="COR29" i="71"/>
  <c r="CPD29" i="71" s="1"/>
  <c r="CPS29" i="71" s="1"/>
  <c r="COX29" i="71"/>
  <c r="CPK29" i="71" s="1"/>
  <c r="CMF30" i="71"/>
  <c r="CIL29" i="71"/>
  <c r="CIX29" i="71" s="1"/>
  <c r="CHU30" i="71"/>
  <c r="CIF30" i="71" s="1"/>
  <c r="CJX30" i="71"/>
  <c r="CKI29" i="71"/>
  <c r="CKF29" i="71"/>
  <c r="CKC29" i="71"/>
  <c r="CKU29" i="71"/>
  <c r="CLI29" i="71" s="1"/>
  <c r="CKR29" i="71"/>
  <c r="CLE29" i="71" s="1"/>
  <c r="CKO29" i="71"/>
  <c r="CLA29" i="71" s="1"/>
  <c r="CKL29" i="71"/>
  <c r="CKX29" i="71" s="1"/>
  <c r="CLM29" i="71" s="1"/>
  <c r="CIO29" i="71"/>
  <c r="CJB29" i="71" s="1"/>
  <c r="CIR29" i="71"/>
  <c r="CJF29" i="71" s="1"/>
  <c r="CHZ29" i="71"/>
  <c r="CIC29" i="71"/>
  <c r="CHT31" i="71"/>
  <c r="CJW31" i="71"/>
  <c r="CGC29" i="71"/>
  <c r="CFZ29" i="71"/>
  <c r="CGF29" i="71"/>
  <c r="CGR29" i="71" s="1"/>
  <c r="CHG29" i="71" s="1"/>
  <c r="CFW29" i="71"/>
  <c r="CGO29" i="71"/>
  <c r="CHC29" i="71" s="1"/>
  <c r="CGL29" i="71"/>
  <c r="CGY29" i="71" s="1"/>
  <c r="CGI29" i="71"/>
  <c r="CGU29" i="71" s="1"/>
  <c r="CDN31" i="71"/>
  <c r="CFQ31" i="71"/>
  <c r="CDO30" i="71"/>
  <c r="CEC30" i="71" s="1"/>
  <c r="CFR30" i="71"/>
  <c r="KT28" i="71"/>
  <c r="BDI28" i="71"/>
  <c r="BRZ28" i="71"/>
  <c r="AKD28" i="71"/>
  <c r="AQ28" i="111"/>
  <c r="BJN28" i="71"/>
  <c r="VQ28" i="71"/>
  <c r="AI28" i="111"/>
  <c r="BUK28" i="71"/>
  <c r="BJV28" i="71"/>
  <c r="ABV28" i="71"/>
  <c r="XL28" i="71"/>
  <c r="AWZ28" i="71"/>
  <c r="AZC28" i="71"/>
  <c r="BWN28" i="71"/>
  <c r="BYI28" i="71"/>
  <c r="EW28" i="111"/>
  <c r="CCO28" i="71"/>
  <c r="BBB28" i="71"/>
  <c r="GN28" i="71"/>
  <c r="AM28" i="111"/>
  <c r="BYM28" i="71"/>
  <c r="AQM28" i="71"/>
  <c r="AON28" i="71"/>
  <c r="RC28" i="71"/>
  <c r="AWV28" i="71"/>
  <c r="CX28" i="111"/>
  <c r="CAT28" i="71"/>
  <c r="AST28" i="71"/>
  <c r="BNX28" i="71"/>
  <c r="AMK28" i="71"/>
  <c r="XP28" i="71"/>
  <c r="BHO28" i="71"/>
  <c r="BOB28" i="71"/>
  <c r="CER29" i="71"/>
  <c r="ZS28" i="71"/>
  <c r="AMO28" i="71"/>
  <c r="HH28" i="111"/>
  <c r="BUG28" i="71"/>
  <c r="BDE28" i="71"/>
  <c r="BJR28" i="71"/>
  <c r="AQU28" i="71"/>
  <c r="CCS28" i="71"/>
  <c r="BLQ28" i="71"/>
  <c r="KX28" i="71"/>
  <c r="TJ28" i="71"/>
  <c r="AEC28" i="71"/>
  <c r="ZO28" i="71"/>
  <c r="CAL28" i="71"/>
  <c r="AZG28" i="71"/>
  <c r="FE28" i="111"/>
  <c r="BUC28" i="71"/>
  <c r="CAP28" i="71"/>
  <c r="ASP28" i="71"/>
  <c r="BHK28" i="71"/>
  <c r="AOJ28" i="71"/>
  <c r="CH28" i="71"/>
  <c r="AIA28" i="71"/>
  <c r="BQA28" i="71"/>
  <c r="AYY28" i="71"/>
  <c r="BFL28" i="71"/>
  <c r="CEZ29" i="71"/>
  <c r="EK28" i="71"/>
  <c r="BQE28" i="71"/>
  <c r="BFP28" i="71"/>
  <c r="BNT28" i="71"/>
  <c r="RG28" i="71"/>
  <c r="GV28" i="71"/>
  <c r="AIE28" i="71"/>
  <c r="AII28" i="71"/>
  <c r="NE28" i="71"/>
  <c r="AQQ28" i="71"/>
  <c r="AXD28" i="71"/>
  <c r="BLU28" i="71"/>
  <c r="AUS28" i="71"/>
  <c r="BBF28" i="71"/>
  <c r="AGB28" i="71"/>
  <c r="CP28" i="111"/>
  <c r="PH28" i="71"/>
  <c r="AE29" i="71"/>
  <c r="BFH28" i="71"/>
  <c r="ABZ28" i="71"/>
  <c r="BYQ28" i="71"/>
  <c r="BSD28" i="71"/>
  <c r="OZ28" i="71"/>
  <c r="AMG28" i="71"/>
  <c r="PD28" i="71"/>
  <c r="IQ28" i="71"/>
  <c r="LB28" i="71"/>
  <c r="XT28" i="71"/>
  <c r="NA28" i="71"/>
  <c r="BDM28" i="71"/>
  <c r="ASX28" i="71"/>
  <c r="CCW28" i="71"/>
  <c r="AUW28" i="71"/>
  <c r="BSH28" i="71"/>
  <c r="RK28" i="71"/>
  <c r="TF28" i="71"/>
  <c r="CL28" i="71"/>
  <c r="IU28" i="71"/>
  <c r="ES28" i="71"/>
  <c r="ZW28" i="71"/>
  <c r="BWF28" i="71"/>
  <c r="AVA28" i="71"/>
  <c r="AKL28" i="71"/>
  <c r="AGF28" i="71"/>
  <c r="CT28" i="111"/>
  <c r="CP28" i="71"/>
  <c r="IY28" i="71"/>
  <c r="HL28" i="111"/>
  <c r="BPW28" i="71"/>
  <c r="BWJ28" i="71"/>
  <c r="VI28" i="71"/>
  <c r="AOR28" i="71"/>
  <c r="TN28" i="71"/>
  <c r="GR28" i="71"/>
  <c r="ADU28" i="71"/>
  <c r="ABR28" i="71"/>
  <c r="EO28" i="71"/>
  <c r="AKH28" i="71"/>
  <c r="AFX28" i="71"/>
  <c r="ADY28" i="71"/>
  <c r="MW28" i="71"/>
  <c r="HD28" i="111"/>
  <c r="VM28" i="71"/>
  <c r="BHS28" i="71"/>
  <c r="BLY28" i="71"/>
  <c r="BBJ28" i="71"/>
  <c r="UX28" i="111"/>
  <c r="AKU28" i="111"/>
  <c r="XA28" i="111"/>
  <c r="ARP28" i="111"/>
  <c r="ART28" i="111"/>
  <c r="ZL28" i="111"/>
  <c r="SQ28" i="111"/>
  <c r="LZ28" i="111"/>
  <c r="AGK28" i="111"/>
  <c r="JO28" i="111"/>
  <c r="AKY28" i="111"/>
  <c r="APM28" i="111"/>
  <c r="CDW30" i="71"/>
  <c r="CDT30" i="71"/>
  <c r="JS28" i="111"/>
  <c r="VB28" i="111"/>
  <c r="BSY3" i="71"/>
  <c r="BQW3" i="71"/>
  <c r="AMX28" i="111"/>
  <c r="SU28" i="111"/>
  <c r="ABS28" i="111"/>
  <c r="JK28" i="111"/>
  <c r="ARL28" i="111"/>
  <c r="AKQ28" i="111"/>
  <c r="ABO28" i="111"/>
  <c r="LR28" i="111"/>
  <c r="NY28" i="111"/>
  <c r="UT28" i="111"/>
  <c r="ZH28" i="111"/>
  <c r="AGC28" i="111"/>
  <c r="AIJ28" i="111"/>
  <c r="BJK28" i="71"/>
  <c r="BJZ28" i="71" s="1"/>
  <c r="CAI28" i="71"/>
  <c r="CAX28" i="71" s="1"/>
  <c r="BWC28" i="71"/>
  <c r="BWR28" i="71" s="1"/>
  <c r="BHH28" i="71"/>
  <c r="BHW28" i="71" s="1"/>
  <c r="BLN28" i="71"/>
  <c r="BMC28" i="71" s="1"/>
  <c r="BYC29" i="71"/>
  <c r="BXQ29" i="71"/>
  <c r="BXZ29" i="71"/>
  <c r="BXN29" i="71"/>
  <c r="BXW29" i="71"/>
  <c r="BXK29" i="71"/>
  <c r="BXT29" i="71"/>
  <c r="BPQ29" i="71"/>
  <c r="BPE29" i="71"/>
  <c r="BPN29" i="71"/>
  <c r="BPB29" i="71"/>
  <c r="BPK29" i="71"/>
  <c r="BOY29" i="71"/>
  <c r="BPH29" i="71"/>
  <c r="CCI29" i="71"/>
  <c r="CBW29" i="71"/>
  <c r="CCF29" i="71"/>
  <c r="CBT29" i="71"/>
  <c r="CCC29" i="71"/>
  <c r="CBQ29" i="71"/>
  <c r="CBZ29" i="71"/>
  <c r="BJB29" i="71"/>
  <c r="BIP29" i="71"/>
  <c r="BIY29" i="71"/>
  <c r="BJH29" i="71"/>
  <c r="BIV29" i="71"/>
  <c r="BJE29" i="71"/>
  <c r="BIS29" i="71"/>
  <c r="BZZ29" i="71"/>
  <c r="BZN29" i="71"/>
  <c r="BZW29" i="71"/>
  <c r="CAF29" i="71"/>
  <c r="BZT29" i="71"/>
  <c r="CAC29" i="71"/>
  <c r="BZQ29" i="71"/>
  <c r="BNQ28" i="71"/>
  <c r="BOF28" i="71" s="1"/>
  <c r="AUP28" i="71"/>
  <c r="AVE28" i="71" s="1"/>
  <c r="BTW29" i="71"/>
  <c r="BTK29" i="71"/>
  <c r="BTT29" i="71"/>
  <c r="BTH29" i="71"/>
  <c r="BTQ29" i="71"/>
  <c r="BTE29" i="71"/>
  <c r="BTN29" i="71"/>
  <c r="BEV29" i="71"/>
  <c r="BEJ29" i="71"/>
  <c r="BES29" i="71"/>
  <c r="BFB29" i="71"/>
  <c r="BEP29" i="71"/>
  <c r="BEY29" i="71"/>
  <c r="BEM29" i="71"/>
  <c r="BVT29" i="71"/>
  <c r="BVH29" i="71"/>
  <c r="BVQ29" i="71"/>
  <c r="BVZ29" i="71"/>
  <c r="BVN29" i="71"/>
  <c r="BVW29" i="71"/>
  <c r="BVK29" i="71"/>
  <c r="CBK31" i="71"/>
  <c r="BXE31" i="71"/>
  <c r="BSY31" i="71"/>
  <c r="BOS31" i="71"/>
  <c r="BKM31" i="71"/>
  <c r="BGG31" i="71"/>
  <c r="BCA31" i="71"/>
  <c r="AXU31" i="71"/>
  <c r="ATO31" i="71"/>
  <c r="API31" i="71"/>
  <c r="BZH31" i="71"/>
  <c r="BVB31" i="71"/>
  <c r="BQV31" i="71"/>
  <c r="BMP31" i="71"/>
  <c r="BIJ31" i="71"/>
  <c r="BED31" i="71"/>
  <c r="AZX31" i="71"/>
  <c r="AVR31" i="71"/>
  <c r="ARL31" i="71"/>
  <c r="CBL30" i="71"/>
  <c r="BXF30" i="71"/>
  <c r="BSZ30" i="71"/>
  <c r="BOT30" i="71"/>
  <c r="BKN30" i="71"/>
  <c r="BGH30" i="71"/>
  <c r="BCB30" i="71"/>
  <c r="AXV30" i="71"/>
  <c r="ATP30" i="71"/>
  <c r="APJ30" i="71"/>
  <c r="BVC30" i="71"/>
  <c r="BEE30" i="71"/>
  <c r="BZI30" i="71"/>
  <c r="BIK30" i="71"/>
  <c r="ARM30" i="71"/>
  <c r="BMQ30" i="71"/>
  <c r="AVS30" i="71"/>
  <c r="BQW30" i="71"/>
  <c r="AZY30" i="71"/>
  <c r="BDB28" i="71"/>
  <c r="BDQ28" i="71" s="1"/>
  <c r="AWS28" i="71"/>
  <c r="AXH28" i="71" s="1"/>
  <c r="AYV28" i="71"/>
  <c r="AZK28" i="71" s="1"/>
  <c r="CCL28" i="71"/>
  <c r="CDA28" i="71" s="1"/>
  <c r="BAY28" i="71"/>
  <c r="BBN28" i="71" s="1"/>
  <c r="ASG29" i="71"/>
  <c r="ASD29" i="71"/>
  <c r="ARR29" i="71"/>
  <c r="ASA29" i="71"/>
  <c r="ASJ29" i="71"/>
  <c r="ARX29" i="71"/>
  <c r="ARU29" i="71"/>
  <c r="AUD29" i="71"/>
  <c r="AUM29" i="71"/>
  <c r="AUA29" i="71"/>
  <c r="AUJ29" i="71"/>
  <c r="ATX29" i="71"/>
  <c r="AUG29" i="71"/>
  <c r="ATU29" i="71"/>
  <c r="AWG29" i="71"/>
  <c r="AWP29" i="71"/>
  <c r="AWD29" i="71"/>
  <c r="AWA29" i="71"/>
  <c r="AVX29" i="71"/>
  <c r="AWM29" i="71"/>
  <c r="AWJ29" i="71"/>
  <c r="BNH29" i="71"/>
  <c r="BMV29" i="71"/>
  <c r="BNE29" i="71"/>
  <c r="BNN29" i="71"/>
  <c r="BNB29" i="71"/>
  <c r="BMY29" i="71"/>
  <c r="BNK29" i="71"/>
  <c r="BYF28" i="71"/>
  <c r="BYU28" i="71" s="1"/>
  <c r="BFE28" i="71"/>
  <c r="BFT28" i="71" s="1"/>
  <c r="BHE29" i="71"/>
  <c r="BGS29" i="71"/>
  <c r="BHB29" i="71"/>
  <c r="BGP29" i="71"/>
  <c r="BGY29" i="71"/>
  <c r="BGM29" i="71"/>
  <c r="BGV29" i="71"/>
  <c r="BLK29" i="71"/>
  <c r="BKY29" i="71"/>
  <c r="BLH29" i="71"/>
  <c r="BKV29" i="71"/>
  <c r="BLE29" i="71"/>
  <c r="BKS29" i="71"/>
  <c r="BLB29" i="71"/>
  <c r="BTZ28" i="71"/>
  <c r="BUO28" i="71" s="1"/>
  <c r="ASM28" i="71"/>
  <c r="ATB28" i="71" s="1"/>
  <c r="AQJ28" i="71"/>
  <c r="AQY28" i="71" s="1"/>
  <c r="BPT28" i="71"/>
  <c r="BQI28" i="71" s="1"/>
  <c r="BRW28" i="71"/>
  <c r="BSL28" i="71" s="1"/>
  <c r="AQG29" i="71"/>
  <c r="APU29" i="71"/>
  <c r="AQD29" i="71"/>
  <c r="APO29" i="71"/>
  <c r="AQA29" i="71"/>
  <c r="APX29" i="71"/>
  <c r="APR29" i="71"/>
  <c r="AYP29" i="71"/>
  <c r="AYD29" i="71"/>
  <c r="AYM29" i="71"/>
  <c r="AYA29" i="71"/>
  <c r="AYJ29" i="71"/>
  <c r="AYG29" i="71"/>
  <c r="AYS29" i="71"/>
  <c r="BCV29" i="71"/>
  <c r="BCJ29" i="71"/>
  <c r="BCS29" i="71"/>
  <c r="BCG29" i="71"/>
  <c r="BCY29" i="71"/>
  <c r="BCP29" i="71"/>
  <c r="BCM29" i="71"/>
  <c r="BAM29" i="71"/>
  <c r="BAV29" i="71"/>
  <c r="BAJ29" i="71"/>
  <c r="BAS29" i="71"/>
  <c r="BAP29" i="71"/>
  <c r="BAG29" i="71"/>
  <c r="BAD29" i="71"/>
  <c r="BRN29" i="71"/>
  <c r="BRB29" i="71"/>
  <c r="BRK29" i="71"/>
  <c r="BRT29" i="71"/>
  <c r="BRH29" i="71"/>
  <c r="BRQ29" i="71"/>
  <c r="BRE29" i="71"/>
  <c r="SG29" i="111"/>
  <c r="SA29" i="111"/>
  <c r="RR29" i="111"/>
  <c r="RU29" i="111"/>
  <c r="RO29" i="111"/>
  <c r="RX29" i="111"/>
  <c r="SJ29" i="111" s="1"/>
  <c r="SY29" i="111" s="1"/>
  <c r="SD29" i="111"/>
  <c r="ADP29" i="111"/>
  <c r="AED29" i="111" s="1"/>
  <c r="ADG29" i="111"/>
  <c r="ADS29" i="111" s="1"/>
  <c r="AEH29" i="111" s="1"/>
  <c r="ADA29" i="111"/>
  <c r="ADJ29" i="111"/>
  <c r="ADV29" i="111" s="1"/>
  <c r="ACX29" i="111"/>
  <c r="ADD29" i="111"/>
  <c r="ADM29" i="111"/>
  <c r="AHR29" i="111"/>
  <c r="AHL29" i="111"/>
  <c r="AIA29" i="111"/>
  <c r="AIN29" i="111" s="1"/>
  <c r="AHO29" i="111"/>
  <c r="AHX29" i="111"/>
  <c r="AHU29" i="111"/>
  <c r="AIG29" i="111" s="1"/>
  <c r="AIV29" i="111" s="1"/>
  <c r="AID29" i="111"/>
  <c r="AIR29" i="111" s="1"/>
  <c r="ANW31" i="111"/>
  <c r="ALP31" i="111"/>
  <c r="AQD31" i="111"/>
  <c r="AEU31" i="111"/>
  <c r="AJI31" i="111"/>
  <c r="ACN31" i="111"/>
  <c r="VS31" i="111"/>
  <c r="XZ31" i="111"/>
  <c r="AHB31" i="111"/>
  <c r="AAG31" i="111"/>
  <c r="RE31" i="111"/>
  <c r="MQ31" i="111"/>
  <c r="KJ31" i="111"/>
  <c r="TL31" i="111"/>
  <c r="OX31" i="111"/>
  <c r="NP29" i="111"/>
  <c r="NM29" i="111"/>
  <c r="ND29" i="111"/>
  <c r="NS29" i="111"/>
  <c r="NJ29" i="111"/>
  <c r="NV29" i="111" s="1"/>
  <c r="OK29" i="111" s="1"/>
  <c r="NG29" i="111"/>
  <c r="NA29" i="111"/>
  <c r="PZ29" i="111"/>
  <c r="QN29" i="111" s="1"/>
  <c r="PQ29" i="111"/>
  <c r="QC29" i="111" s="1"/>
  <c r="QR29" i="111" s="1"/>
  <c r="PN29" i="111"/>
  <c r="PW29" i="111"/>
  <c r="QJ29" i="111" s="1"/>
  <c r="PK29" i="111"/>
  <c r="PT29" i="111"/>
  <c r="PH29" i="111"/>
  <c r="AFN29" i="111"/>
  <c r="AFZ29" i="111" s="1"/>
  <c r="AGO29" i="111" s="1"/>
  <c r="AFK29" i="111"/>
  <c r="AFE29" i="111"/>
  <c r="AFT29" i="111"/>
  <c r="AFH29" i="111"/>
  <c r="AFQ29" i="111"/>
  <c r="AFW29" i="111"/>
  <c r="AJV29" i="111"/>
  <c r="AKK29" i="111"/>
  <c r="AKY29" i="111" s="1"/>
  <c r="AJY29" i="111"/>
  <c r="AJS29" i="111"/>
  <c r="AKB29" i="111"/>
  <c r="AKN29" i="111" s="1"/>
  <c r="ALC29" i="111" s="1"/>
  <c r="AKH29" i="111"/>
  <c r="AKE29" i="111"/>
  <c r="AKQ29" i="111" s="1"/>
  <c r="KZ29" i="111"/>
  <c r="KT29" i="111"/>
  <c r="LL29" i="111"/>
  <c r="LC29" i="111"/>
  <c r="LO29" i="111" s="1"/>
  <c r="MD29" i="111" s="1"/>
  <c r="LF29" i="111"/>
  <c r="LI29" i="111"/>
  <c r="KW29" i="111"/>
  <c r="WL29" i="111"/>
  <c r="WX29" i="111" s="1"/>
  <c r="XM29" i="111" s="1"/>
  <c r="WO29" i="111"/>
  <c r="WF29" i="111"/>
  <c r="WU29" i="111"/>
  <c r="WC29" i="111"/>
  <c r="WI29" i="111"/>
  <c r="WR29" i="111"/>
  <c r="AOJ29" i="111"/>
  <c r="AOY29" i="111"/>
  <c r="APM29" i="111" s="1"/>
  <c r="AOS29" i="111"/>
  <c r="AOM29" i="111"/>
  <c r="AOG29" i="111"/>
  <c r="AOP29" i="111"/>
  <c r="APB29" i="111" s="1"/>
  <c r="APQ29" i="111" s="1"/>
  <c r="AOV29" i="111"/>
  <c r="AQZ29" i="111"/>
  <c r="AQW29" i="111"/>
  <c r="ARI29" i="111" s="1"/>
  <c r="ARX29" i="111" s="1"/>
  <c r="ARC29" i="111"/>
  <c r="AQQ29" i="111"/>
  <c r="ARF29" i="111"/>
  <c r="AQN29" i="111"/>
  <c r="AQT29" i="111"/>
  <c r="ANX30" i="111"/>
  <c r="ALQ30" i="111"/>
  <c r="AQE30" i="111"/>
  <c r="AJJ30" i="111"/>
  <c r="AEV30" i="111"/>
  <c r="AAH30" i="111"/>
  <c r="YA30" i="111"/>
  <c r="AHC30" i="111"/>
  <c r="VT30" i="111"/>
  <c r="ACO30" i="111"/>
  <c r="TM30" i="111"/>
  <c r="RF30" i="111"/>
  <c r="OY30" i="111"/>
  <c r="KK30" i="111"/>
  <c r="MR30" i="111"/>
  <c r="TY29" i="111"/>
  <c r="UE29" i="111"/>
  <c r="UQ29" i="111" s="1"/>
  <c r="VF29" i="111" s="1"/>
  <c r="UH29" i="111"/>
  <c r="UK29" i="111"/>
  <c r="UX29" i="111" s="1"/>
  <c r="UN29" i="111"/>
  <c r="VB29" i="111" s="1"/>
  <c r="TV29" i="111"/>
  <c r="UB29" i="111"/>
  <c r="ABI29" i="111"/>
  <c r="AAZ29" i="111"/>
  <c r="ABL29" i="111" s="1"/>
  <c r="ACA29" i="111" s="1"/>
  <c r="ABF29" i="111"/>
  <c r="ABS29" i="111" s="1"/>
  <c r="AAT29" i="111"/>
  <c r="ABC29" i="111"/>
  <c r="ABO29" i="111" s="1"/>
  <c r="AAW29" i="111"/>
  <c r="AAQ29" i="111"/>
  <c r="ZB29" i="111"/>
  <c r="YS29" i="111"/>
  <c r="ZE29" i="111" s="1"/>
  <c r="ZT29" i="111" s="1"/>
  <c r="YY29" i="111"/>
  <c r="YM29" i="111"/>
  <c r="YV29" i="111"/>
  <c r="YP29" i="111"/>
  <c r="YJ29" i="111"/>
  <c r="AMI29" i="111"/>
  <c r="AMU29" i="111" s="1"/>
  <c r="ANJ29" i="111" s="1"/>
  <c r="AMF29" i="111"/>
  <c r="ALZ29" i="111"/>
  <c r="AMO29" i="111"/>
  <c r="ANB29" i="111" s="1"/>
  <c r="AMC29" i="111"/>
  <c r="AMR29" i="111"/>
  <c r="ANF29" i="111" s="1"/>
  <c r="AML29" i="111"/>
  <c r="AMX29" i="111" s="1"/>
  <c r="CT28" i="71"/>
  <c r="IC31" i="111"/>
  <c r="ALC31" i="71"/>
  <c r="ANF31" i="71"/>
  <c r="YK31" i="71"/>
  <c r="AAN31" i="71"/>
  <c r="AGW31" i="71"/>
  <c r="AET31" i="71"/>
  <c r="NV31" i="71"/>
  <c r="LS31" i="71"/>
  <c r="HM31" i="71"/>
  <c r="AIZ31" i="71"/>
  <c r="WH31" i="71"/>
  <c r="PY31" i="71"/>
  <c r="JP31" i="71"/>
  <c r="FJ31" i="71"/>
  <c r="SB31" i="71"/>
  <c r="DG31" i="71"/>
  <c r="UE31" i="71"/>
  <c r="ACQ31" i="71"/>
  <c r="EH29" i="111"/>
  <c r="ET29" i="111" s="1"/>
  <c r="EQ29" i="111"/>
  <c r="FE29" i="111" s="1"/>
  <c r="EE29" i="111"/>
  <c r="EN29" i="111"/>
  <c r="EB29" i="111"/>
  <c r="EK29" i="111"/>
  <c r="DY29" i="111"/>
  <c r="IN28" i="71"/>
  <c r="JC28" i="71" s="1"/>
  <c r="ID30" i="111"/>
  <c r="ANG30" i="71"/>
  <c r="AJA30" i="71"/>
  <c r="ACR30" i="71"/>
  <c r="AGX30" i="71"/>
  <c r="AEU30" i="71"/>
  <c r="YL30" i="71"/>
  <c r="ALD30" i="71"/>
  <c r="AAO30" i="71"/>
  <c r="WI30" i="71"/>
  <c r="UF30" i="71"/>
  <c r="NW30" i="71"/>
  <c r="LT30" i="71"/>
  <c r="JQ30" i="71"/>
  <c r="SC30" i="71"/>
  <c r="PZ30" i="71"/>
  <c r="V30" i="71"/>
  <c r="J30" i="71"/>
  <c r="S30" i="71"/>
  <c r="G30" i="71"/>
  <c r="Y30" i="71"/>
  <c r="M30" i="71"/>
  <c r="HN30" i="71"/>
  <c r="DH30" i="71"/>
  <c r="P30" i="71"/>
  <c r="AB30" i="71" s="1"/>
  <c r="FK30" i="71"/>
  <c r="GX29" i="111"/>
  <c r="GL29" i="111"/>
  <c r="GR29" i="111"/>
  <c r="GF29" i="111"/>
  <c r="GU29" i="111"/>
  <c r="GO29" i="111"/>
  <c r="HA29" i="111" s="1"/>
  <c r="GI29" i="111"/>
  <c r="QZ28" i="71"/>
  <c r="RO28" i="71" s="1"/>
  <c r="TC28" i="71"/>
  <c r="TR28" i="71" s="1"/>
  <c r="OW28" i="71"/>
  <c r="PL28" i="71" s="1"/>
  <c r="EH28" i="71"/>
  <c r="EW28" i="71" s="1"/>
  <c r="XI28" i="71"/>
  <c r="XX28" i="71" s="1"/>
  <c r="ME29" i="71"/>
  <c r="LY29" i="71"/>
  <c r="MK29" i="71"/>
  <c r="MN29" i="71"/>
  <c r="MH29" i="71"/>
  <c r="MB29" i="71"/>
  <c r="MQ29" i="71"/>
  <c r="ALU29" i="71"/>
  <c r="ALR29" i="71"/>
  <c r="AMA29" i="71"/>
  <c r="ALO29" i="71"/>
  <c r="ALX29" i="71"/>
  <c r="ALL29" i="71"/>
  <c r="ALI29" i="71"/>
  <c r="ACW29" i="71"/>
  <c r="ACZ29" i="71"/>
  <c r="ADO29" i="71"/>
  <c r="ADC29" i="71"/>
  <c r="ADF29" i="71"/>
  <c r="ADI29" i="71"/>
  <c r="ADL29" i="71"/>
  <c r="AOA29" i="71"/>
  <c r="ANL29" i="71"/>
  <c r="ANO29" i="71"/>
  <c r="AOD29" i="71"/>
  <c r="ANX29" i="71"/>
  <c r="ANR29" i="71"/>
  <c r="ANU29" i="71"/>
  <c r="BS29" i="71"/>
  <c r="CE29" i="71" s="1"/>
  <c r="CB29" i="71"/>
  <c r="BP29" i="71"/>
  <c r="BY29" i="71"/>
  <c r="CL29" i="71" s="1"/>
  <c r="BV29" i="71"/>
  <c r="BJ29" i="71"/>
  <c r="BM29" i="71"/>
  <c r="WW29" i="71"/>
  <c r="XC29" i="71"/>
  <c r="WQ29" i="71"/>
  <c r="XF29" i="71"/>
  <c r="WZ29" i="71"/>
  <c r="WN29" i="71"/>
  <c r="WT29" i="71"/>
  <c r="VC29" i="71"/>
  <c r="UQ29" i="71"/>
  <c r="UZ29" i="71"/>
  <c r="UK29" i="71"/>
  <c r="UT29" i="71"/>
  <c r="UN29" i="71"/>
  <c r="UW29" i="71"/>
  <c r="AFI29" i="71"/>
  <c r="AEZ29" i="71"/>
  <c r="AFC29" i="71"/>
  <c r="AFR29" i="71"/>
  <c r="AFL29" i="71"/>
  <c r="AFF29" i="71"/>
  <c r="AFO29" i="71"/>
  <c r="AHO29" i="71"/>
  <c r="AHL29" i="71"/>
  <c r="AHC29" i="71"/>
  <c r="AHI29" i="71"/>
  <c r="AHR29" i="71"/>
  <c r="AHF29" i="71"/>
  <c r="AHU29" i="71"/>
  <c r="VF28" i="71"/>
  <c r="VU28" i="71" s="1"/>
  <c r="CG29" i="111"/>
  <c r="BU29" i="111"/>
  <c r="CD29" i="111"/>
  <c r="BR29" i="111"/>
  <c r="CA29" i="111"/>
  <c r="CM29" i="111" s="1"/>
  <c r="CJ29" i="111"/>
  <c r="BX29" i="111"/>
  <c r="AFU28" i="71"/>
  <c r="AGJ28" i="71" s="1"/>
  <c r="AMD28" i="71"/>
  <c r="AMS28" i="71" s="1"/>
  <c r="MT28" i="71"/>
  <c r="NI28" i="71" s="1"/>
  <c r="JY29" i="71"/>
  <c r="KN29" i="71"/>
  <c r="KB29" i="71"/>
  <c r="JV29" i="71"/>
  <c r="KE29" i="71"/>
  <c r="KH29" i="71"/>
  <c r="KK29" i="71"/>
  <c r="DV29" i="71"/>
  <c r="DS29" i="71"/>
  <c r="DM29" i="71"/>
  <c r="EE29" i="71"/>
  <c r="DP29" i="71"/>
  <c r="EB29" i="71"/>
  <c r="DY29" i="71"/>
  <c r="SQ29" i="71"/>
  <c r="SZ29" i="71"/>
  <c r="SN29" i="71"/>
  <c r="SH29" i="71"/>
  <c r="ST29" i="71"/>
  <c r="SW29" i="71"/>
  <c r="SK29" i="71"/>
  <c r="OK29" i="71"/>
  <c r="OE29" i="71"/>
  <c r="OB29" i="71"/>
  <c r="OQ29" i="71"/>
  <c r="ON29" i="71"/>
  <c r="OH29" i="71"/>
  <c r="OT29" i="71"/>
  <c r="HY29" i="71"/>
  <c r="IK29" i="71"/>
  <c r="IB29" i="71"/>
  <c r="HS29" i="71"/>
  <c r="IE29" i="71"/>
  <c r="HV29" i="71"/>
  <c r="IH29" i="71"/>
  <c r="AJO29" i="71"/>
  <c r="AJL29" i="71"/>
  <c r="AJX29" i="71"/>
  <c r="AJF29" i="71"/>
  <c r="AJR29" i="71"/>
  <c r="AJU29" i="71"/>
  <c r="AJI29" i="71"/>
  <c r="JE29" i="111"/>
  <c r="IS29" i="111"/>
  <c r="JB29" i="111"/>
  <c r="IP29" i="111"/>
  <c r="IY29" i="111"/>
  <c r="IM29" i="111"/>
  <c r="IV29" i="111"/>
  <c r="JH29" i="111" s="1"/>
  <c r="JW29" i="111" s="1"/>
  <c r="AOG28" i="71"/>
  <c r="AOV28" i="71" s="1"/>
  <c r="AKA28" i="71"/>
  <c r="AKP28" i="71" s="1"/>
  <c r="AC29" i="111"/>
  <c r="Q29" i="111"/>
  <c r="Z29" i="111"/>
  <c r="N29" i="111"/>
  <c r="W29" i="111"/>
  <c r="K29" i="111"/>
  <c r="T29" i="111"/>
  <c r="AF29" i="111" s="1"/>
  <c r="GK28" i="71"/>
  <c r="GZ28" i="71" s="1"/>
  <c r="ADR28" i="71"/>
  <c r="AEG28" i="71" s="1"/>
  <c r="AHX28" i="71"/>
  <c r="AIM28" i="71" s="1"/>
  <c r="ABO28" i="71"/>
  <c r="ACD28" i="71" s="1"/>
  <c r="KQ28" i="71"/>
  <c r="LF28" i="71" s="1"/>
  <c r="ZL28" i="71"/>
  <c r="AAA28" i="71" s="1"/>
  <c r="GB29" i="71"/>
  <c r="FY29" i="71"/>
  <c r="FP29" i="71"/>
  <c r="FS29" i="71"/>
  <c r="GH29" i="71"/>
  <c r="FV29" i="71"/>
  <c r="GE29" i="71"/>
  <c r="QQ29" i="71"/>
  <c r="QN29" i="71"/>
  <c r="QE29" i="71"/>
  <c r="QH29" i="71"/>
  <c r="QK29" i="71"/>
  <c r="QT29" i="71"/>
  <c r="QW29" i="71"/>
  <c r="YT29" i="71"/>
  <c r="ZI29" i="71"/>
  <c r="YZ29" i="71"/>
  <c r="YW29" i="71"/>
  <c r="ZC29" i="71"/>
  <c r="ZF29" i="71"/>
  <c r="YQ29" i="71"/>
  <c r="AAZ29" i="71"/>
  <c r="ABI29" i="71"/>
  <c r="AAW29" i="71"/>
  <c r="ABF29" i="71"/>
  <c r="ABL29" i="71"/>
  <c r="AAT29" i="71"/>
  <c r="ABC29" i="71"/>
  <c r="AM29" i="71"/>
  <c r="AI29" i="71"/>
  <c r="FV31" i="111"/>
  <c r="BH31" i="111"/>
  <c r="DO31" i="111"/>
  <c r="A31" i="111"/>
  <c r="AU28" i="111"/>
  <c r="B30" i="111"/>
  <c r="FW30" i="111"/>
  <c r="BI30" i="111"/>
  <c r="DP30" i="111"/>
  <c r="FI28" i="111"/>
  <c r="HP28" i="111"/>
  <c r="DB28" i="111"/>
  <c r="BE30" i="71"/>
  <c r="BD31" i="71"/>
  <c r="B31" i="71"/>
  <c r="A32" i="71"/>
  <c r="DUQ30" i="71" l="1"/>
  <c r="DVD30" i="71" s="1"/>
  <c r="AXI30" i="111"/>
  <c r="AXR30" i="111"/>
  <c r="AYD30" i="111" s="1"/>
  <c r="AYS30" i="111" s="1"/>
  <c r="AXL30" i="111"/>
  <c r="AYA30" i="111"/>
  <c r="AYO30" i="111" s="1"/>
  <c r="AXX30" i="111"/>
  <c r="AYK30" i="111" s="1"/>
  <c r="AXO30" i="111"/>
  <c r="AXU30" i="111"/>
  <c r="AYG30" i="111" s="1"/>
  <c r="DUH30" i="71"/>
  <c r="DTV32" i="71"/>
  <c r="BDT32" i="111"/>
  <c r="BBM32" i="111"/>
  <c r="BMV32" i="111"/>
  <c r="ASK32" i="111"/>
  <c r="BKO32" i="111"/>
  <c r="BGA32" i="111"/>
  <c r="AUR32" i="111"/>
  <c r="BIH32" i="111"/>
  <c r="AZF32" i="111"/>
  <c r="AWY32" i="111"/>
  <c r="DUB30" i="71"/>
  <c r="AVB30" i="111"/>
  <c r="AVK30" i="111"/>
  <c r="AVW30" i="111" s="1"/>
  <c r="AWL30" i="111" s="1"/>
  <c r="AVN30" i="111"/>
  <c r="AVZ30" i="111" s="1"/>
  <c r="AVT30" i="111"/>
  <c r="AWH30" i="111" s="1"/>
  <c r="AVH30" i="111"/>
  <c r="AVE30" i="111"/>
  <c r="AVQ30" i="111"/>
  <c r="AWD30" i="111" s="1"/>
  <c r="DTW31" i="71"/>
  <c r="DUK31" i="71" s="1"/>
  <c r="DUW31" i="71" s="1"/>
  <c r="DVL31" i="71" s="1"/>
  <c r="BII31" i="111"/>
  <c r="BDU31" i="111"/>
  <c r="BBN31" i="111"/>
  <c r="BMW31" i="111"/>
  <c r="ASL31" i="111"/>
  <c r="BGB31" i="111"/>
  <c r="BKP31" i="111"/>
  <c r="AUS31" i="111"/>
  <c r="AWZ31" i="111"/>
  <c r="AZG31" i="111"/>
  <c r="DMB30" i="71"/>
  <c r="DMN30" i="71" s="1"/>
  <c r="BNF30" i="111"/>
  <c r="BNU30" i="111"/>
  <c r="BOH30" i="111" s="1"/>
  <c r="BNR30" i="111"/>
  <c r="BOD30" i="111" s="1"/>
  <c r="BNL30" i="111"/>
  <c r="BNI30" i="111"/>
  <c r="BNO30" i="111"/>
  <c r="BOA30" i="111" s="1"/>
  <c r="BOP30" i="111" s="1"/>
  <c r="BNX30" i="111"/>
  <c r="BOL30" i="111" s="1"/>
  <c r="ASU30" i="111"/>
  <c r="ATG30" i="111"/>
  <c r="ATS30" i="111" s="1"/>
  <c r="ATM30" i="111"/>
  <c r="AUA30" i="111" s="1"/>
  <c r="ATJ30" i="111"/>
  <c r="ATW30" i="111" s="1"/>
  <c r="ASX30" i="111"/>
  <c r="ATD30" i="111"/>
  <c r="ATP30" i="111" s="1"/>
  <c r="AUE30" i="111" s="1"/>
  <c r="ATA30" i="111"/>
  <c r="DLP30" i="71"/>
  <c r="BLQ30" i="111"/>
  <c r="BME30" i="111" s="1"/>
  <c r="BLK30" i="111"/>
  <c r="BLW30" i="111" s="1"/>
  <c r="BKY30" i="111"/>
  <c r="BLB30" i="111"/>
  <c r="BLE30" i="111"/>
  <c r="BLN30" i="111"/>
  <c r="BMA30" i="111" s="1"/>
  <c r="BLH30" i="111"/>
  <c r="BLT30" i="111" s="1"/>
  <c r="BMI30" i="111" s="1"/>
  <c r="BCO30" i="111"/>
  <c r="BDC30" i="111" s="1"/>
  <c r="BCC30" i="111"/>
  <c r="BBW30" i="111"/>
  <c r="BCF30" i="111"/>
  <c r="BCR30" i="111" s="1"/>
  <c r="BDG30" i="111" s="1"/>
  <c r="BBZ30" i="111"/>
  <c r="BCI30" i="111"/>
  <c r="BCU30" i="111" s="1"/>
  <c r="BCL30" i="111"/>
  <c r="BCY30" i="111" s="1"/>
  <c r="DPY30" i="71"/>
  <c r="BEV30" i="111"/>
  <c r="BFJ30" i="111" s="1"/>
  <c r="BED30" i="111"/>
  <c r="BEM30" i="111"/>
  <c r="BEY30" i="111" s="1"/>
  <c r="BFN30" i="111" s="1"/>
  <c r="BEP30" i="111"/>
  <c r="BFB30" i="111" s="1"/>
  <c r="BEG30" i="111"/>
  <c r="BEJ30" i="111"/>
  <c r="BES30" i="111"/>
  <c r="BFF30" i="111" s="1"/>
  <c r="DQB30" i="71"/>
  <c r="DUK30" i="71"/>
  <c r="DUW30" i="71" s="1"/>
  <c r="DVL30" i="71" s="1"/>
  <c r="BGK30" i="111"/>
  <c r="BGZ30" i="111"/>
  <c r="BHM30" i="111" s="1"/>
  <c r="BHC30" i="111"/>
  <c r="BHQ30" i="111" s="1"/>
  <c r="BGT30" i="111"/>
  <c r="BHF30" i="111" s="1"/>
  <c r="BHU30" i="111" s="1"/>
  <c r="BGN30" i="111"/>
  <c r="BGQ30" i="111"/>
  <c r="BGW30" i="111"/>
  <c r="BHI30" i="111" s="1"/>
  <c r="DUN30" i="71"/>
  <c r="DUZ30" i="71" s="1"/>
  <c r="AZY30" i="111"/>
  <c r="BAK30" i="111" s="1"/>
  <c r="BAZ30" i="111" s="1"/>
  <c r="AZV30" i="111"/>
  <c r="AZS30" i="111"/>
  <c r="BAB30" i="111"/>
  <c r="BAN30" i="111" s="1"/>
  <c r="BAH30" i="111"/>
  <c r="BAV30" i="111" s="1"/>
  <c r="BAE30" i="111"/>
  <c r="BAR30" i="111" s="1"/>
  <c r="AZP30" i="111"/>
  <c r="BJJ30" i="111"/>
  <c r="BJX30" i="111" s="1"/>
  <c r="BJA30" i="111"/>
  <c r="BJM30" i="111" s="1"/>
  <c r="BKB30" i="111" s="1"/>
  <c r="BIX30" i="111"/>
  <c r="BJD30" i="111"/>
  <c r="BJP30" i="111" s="1"/>
  <c r="BIR30" i="111"/>
  <c r="BJG30" i="111"/>
  <c r="BJT30" i="111" s="1"/>
  <c r="BIU30" i="111"/>
  <c r="DQE30" i="71"/>
  <c r="DQQ30" i="71" s="1"/>
  <c r="DRF30" i="71" s="1"/>
  <c r="DQH30" i="71"/>
  <c r="DQT30" i="71" s="1"/>
  <c r="DQK30" i="71"/>
  <c r="DQX30" i="71" s="1"/>
  <c r="DPV30" i="71"/>
  <c r="DUT31" i="71"/>
  <c r="DVH31" i="71" s="1"/>
  <c r="DUQ31" i="71"/>
  <c r="DVD31" i="71" s="1"/>
  <c r="DUN31" i="71"/>
  <c r="DUZ31" i="71" s="1"/>
  <c r="DUE31" i="71"/>
  <c r="DUB31" i="71"/>
  <c r="CEI30" i="71"/>
  <c r="CEV30" i="71" s="1"/>
  <c r="CEF30" i="71"/>
  <c r="DHM30" i="71"/>
  <c r="DRY30" i="71"/>
  <c r="DSQ30" i="71"/>
  <c r="DTE30" i="71" s="1"/>
  <c r="DSN30" i="71"/>
  <c r="DTA30" i="71" s="1"/>
  <c r="DSK30" i="71"/>
  <c r="DSW30" i="71" s="1"/>
  <c r="DSB30" i="71"/>
  <c r="DSH30" i="71"/>
  <c r="DST30" i="71" s="1"/>
  <c r="DTI30" i="71" s="1"/>
  <c r="DSE30" i="71"/>
  <c r="DPP32" i="71"/>
  <c r="DRS32" i="71"/>
  <c r="DHY30" i="71"/>
  <c r="DIL30" i="71" s="1"/>
  <c r="DPQ31" i="71"/>
  <c r="DQK31" i="71" s="1"/>
  <c r="DQX31" i="71" s="1"/>
  <c r="DRT31" i="71"/>
  <c r="DHJ30" i="71"/>
  <c r="CEL30" i="71"/>
  <c r="CEZ30" i="71" s="1"/>
  <c r="CDZ30" i="71"/>
  <c r="DME30" i="71"/>
  <c r="DMR30" i="71" s="1"/>
  <c r="DQN31" i="71"/>
  <c r="DRB31" i="71" s="1"/>
  <c r="DQB31" i="71"/>
  <c r="DPY31" i="71"/>
  <c r="DPV31" i="71"/>
  <c r="DLV30" i="71"/>
  <c r="DLS30" i="71"/>
  <c r="DLK31" i="71"/>
  <c r="DMH31" i="71" s="1"/>
  <c r="DMV31" i="71" s="1"/>
  <c r="DNN31" i="71"/>
  <c r="DLJ32" i="71"/>
  <c r="DNM32" i="71"/>
  <c r="DHP30" i="71"/>
  <c r="DNS30" i="71"/>
  <c r="DNY30" i="71"/>
  <c r="DOK30" i="71"/>
  <c r="DOY30" i="71" s="1"/>
  <c r="DOH30" i="71"/>
  <c r="DOU30" i="71" s="1"/>
  <c r="DOE30" i="71"/>
  <c r="DOQ30" i="71" s="1"/>
  <c r="DOB30" i="71"/>
  <c r="DON30" i="71" s="1"/>
  <c r="DPC30" i="71" s="1"/>
  <c r="DNV30" i="71"/>
  <c r="DHS30" i="71"/>
  <c r="DIE30" i="71" s="1"/>
  <c r="DIT30" i="71" s="1"/>
  <c r="CUR30" i="71"/>
  <c r="DIB30" i="71"/>
  <c r="DIP30" i="71" s="1"/>
  <c r="DHE31" i="71"/>
  <c r="DHP31" i="71" s="1"/>
  <c r="DJH31" i="71"/>
  <c r="DJM30" i="71"/>
  <c r="DKE30" i="71"/>
  <c r="DKS30" i="71" s="1"/>
  <c r="DKB30" i="71"/>
  <c r="DKO30" i="71" s="1"/>
  <c r="DJS30" i="71"/>
  <c r="DJY30" i="71"/>
  <c r="DKK30" i="71" s="1"/>
  <c r="DJV30" i="71"/>
  <c r="DKH30" i="71" s="1"/>
  <c r="DKW30" i="71" s="1"/>
  <c r="DJP30" i="71"/>
  <c r="DHD32" i="71"/>
  <c r="DJG32" i="71"/>
  <c r="DDJ30" i="71"/>
  <c r="DDG30" i="71"/>
  <c r="DDM30" i="71"/>
  <c r="DDY30" i="71" s="1"/>
  <c r="DEN30" i="71" s="1"/>
  <c r="DDP30" i="71"/>
  <c r="DEB30" i="71" s="1"/>
  <c r="DDS30" i="71"/>
  <c r="DEF30" i="71" s="1"/>
  <c r="DCX32" i="71"/>
  <c r="DFA32" i="71"/>
  <c r="DDV30" i="71"/>
  <c r="DEJ30" i="71" s="1"/>
  <c r="DCY31" i="71"/>
  <c r="DDP31" i="71" s="1"/>
  <c r="DEB31" i="71" s="1"/>
  <c r="DFB31" i="71"/>
  <c r="CZA30" i="71"/>
  <c r="DFG30" i="71"/>
  <c r="DFY30" i="71"/>
  <c r="DGM30" i="71" s="1"/>
  <c r="DFV30" i="71"/>
  <c r="DGI30" i="71" s="1"/>
  <c r="DFP30" i="71"/>
  <c r="DGB30" i="71" s="1"/>
  <c r="DGQ30" i="71" s="1"/>
  <c r="DFS30" i="71"/>
  <c r="DGE30" i="71" s="1"/>
  <c r="DFJ30" i="71"/>
  <c r="DFM30" i="71"/>
  <c r="CZG30" i="71"/>
  <c r="CZS30" i="71" s="1"/>
  <c r="DAH30" i="71" s="1"/>
  <c r="DBA30" i="71"/>
  <c r="DBS30" i="71"/>
  <c r="DCG30" i="71" s="1"/>
  <c r="DBP30" i="71"/>
  <c r="DCC30" i="71" s="1"/>
  <c r="DBM30" i="71"/>
  <c r="DBY30" i="71" s="1"/>
  <c r="DBJ30" i="71"/>
  <c r="DBV30" i="71" s="1"/>
  <c r="DCK30" i="71" s="1"/>
  <c r="DBG30" i="71"/>
  <c r="DBD30" i="71"/>
  <c r="CMO30" i="71"/>
  <c r="CNA30" i="71" s="1"/>
  <c r="CNP30" i="71" s="1"/>
  <c r="CYS31" i="71"/>
  <c r="CZD31" i="71" s="1"/>
  <c r="DAV31" i="71"/>
  <c r="CZJ30" i="71"/>
  <c r="CZV30" i="71" s="1"/>
  <c r="CZM30" i="71"/>
  <c r="CZZ30" i="71" s="1"/>
  <c r="CYR32" i="71"/>
  <c r="DAU32" i="71"/>
  <c r="CZP30" i="71"/>
  <c r="DAD30" i="71" s="1"/>
  <c r="CZD30" i="71"/>
  <c r="CVG30" i="71"/>
  <c r="CVT30" i="71" s="1"/>
  <c r="CVJ30" i="71"/>
  <c r="CVX30" i="71" s="1"/>
  <c r="CMU30" i="71"/>
  <c r="CNH30" i="71" s="1"/>
  <c r="CUU30" i="71"/>
  <c r="CVA30" i="71"/>
  <c r="CVM30" i="71" s="1"/>
  <c r="CWB30" i="71" s="1"/>
  <c r="CVD30" i="71"/>
  <c r="CVP30" i="71" s="1"/>
  <c r="CMR30" i="71"/>
  <c r="CND30" i="71" s="1"/>
  <c r="CUM31" i="71"/>
  <c r="CUX31" i="71" s="1"/>
  <c r="CWP31" i="71"/>
  <c r="CUL32" i="71"/>
  <c r="CWO32" i="71"/>
  <c r="CWU30" i="71"/>
  <c r="CXM30" i="71"/>
  <c r="CYA30" i="71" s="1"/>
  <c r="CXJ30" i="71"/>
  <c r="CXW30" i="71" s="1"/>
  <c r="CXG30" i="71"/>
  <c r="CXS30" i="71" s="1"/>
  <c r="CXD30" i="71"/>
  <c r="CXP30" i="71" s="1"/>
  <c r="CYE30" i="71" s="1"/>
  <c r="CWX30" i="71"/>
  <c r="CXA30" i="71"/>
  <c r="CQO30" i="71"/>
  <c r="CQR30" i="71"/>
  <c r="CQX30" i="71"/>
  <c r="CRJ30" i="71" s="1"/>
  <c r="CMX30" i="71"/>
  <c r="CNL30" i="71" s="1"/>
  <c r="CQL30" i="71"/>
  <c r="CML30" i="71"/>
  <c r="CHZ30" i="71"/>
  <c r="CQG31" i="71"/>
  <c r="CQU31" i="71" s="1"/>
  <c r="CRG31" i="71" s="1"/>
  <c r="CRV31" i="71" s="1"/>
  <c r="CSJ31" i="71"/>
  <c r="CQF32" i="71"/>
  <c r="CSI32" i="71"/>
  <c r="CQU30" i="71"/>
  <c r="CRG30" i="71" s="1"/>
  <c r="CRV30" i="71" s="1"/>
  <c r="CSO30" i="71"/>
  <c r="CTG30" i="71"/>
  <c r="CTU30" i="71" s="1"/>
  <c r="CTD30" i="71"/>
  <c r="CTQ30" i="71" s="1"/>
  <c r="CTA30" i="71"/>
  <c r="CTM30" i="71" s="1"/>
  <c r="CSU30" i="71"/>
  <c r="CSX30" i="71"/>
  <c r="CTJ30" i="71" s="1"/>
  <c r="CTY30" i="71" s="1"/>
  <c r="CSR30" i="71"/>
  <c r="CRA30" i="71"/>
  <c r="CRN30" i="71" s="1"/>
  <c r="CIC30" i="71"/>
  <c r="CIL30" i="71"/>
  <c r="CIX30" i="71" s="1"/>
  <c r="CIO30" i="71"/>
  <c r="CJB30" i="71" s="1"/>
  <c r="COI30" i="71"/>
  <c r="CPA30" i="71"/>
  <c r="CPO30" i="71" s="1"/>
  <c r="COX30" i="71"/>
  <c r="CPK30" i="71" s="1"/>
  <c r="COO30" i="71"/>
  <c r="COU30" i="71"/>
  <c r="CPG30" i="71" s="1"/>
  <c r="COR30" i="71"/>
  <c r="CPD30" i="71" s="1"/>
  <c r="CPS30" i="71" s="1"/>
  <c r="COL30" i="71"/>
  <c r="CLZ32" i="71"/>
  <c r="COC32" i="71"/>
  <c r="CMA31" i="71"/>
  <c r="CMX31" i="71" s="1"/>
  <c r="CNL31" i="71" s="1"/>
  <c r="COD31" i="71"/>
  <c r="CII30" i="71"/>
  <c r="CIU30" i="71" s="1"/>
  <c r="CJJ30" i="71" s="1"/>
  <c r="CIR30" i="71"/>
  <c r="CJF30" i="71" s="1"/>
  <c r="CHU31" i="71"/>
  <c r="CII31" i="71" s="1"/>
  <c r="CIU31" i="71" s="1"/>
  <c r="CJJ31" i="71" s="1"/>
  <c r="CJX31" i="71"/>
  <c r="CHT32" i="71"/>
  <c r="CJW32" i="71"/>
  <c r="CKC30" i="71"/>
  <c r="CKR30" i="71"/>
  <c r="CLE30" i="71" s="1"/>
  <c r="CKU30" i="71"/>
  <c r="CLI30" i="71" s="1"/>
  <c r="CKO30" i="71"/>
  <c r="CLA30" i="71" s="1"/>
  <c r="CKL30" i="71"/>
  <c r="CKX30" i="71" s="1"/>
  <c r="CLM30" i="71" s="1"/>
  <c r="CKI30" i="71"/>
  <c r="CKF30" i="71"/>
  <c r="CFW30" i="71"/>
  <c r="CGC30" i="71"/>
  <c r="CGO30" i="71"/>
  <c r="CHC30" i="71" s="1"/>
  <c r="CGL30" i="71"/>
  <c r="CGY30" i="71" s="1"/>
  <c r="CFZ30" i="71"/>
  <c r="CGI30" i="71"/>
  <c r="CGU30" i="71" s="1"/>
  <c r="CGF30" i="71"/>
  <c r="CGR30" i="71" s="1"/>
  <c r="CHG30" i="71" s="1"/>
  <c r="CDN32" i="71"/>
  <c r="CFQ32" i="71"/>
  <c r="CDO31" i="71"/>
  <c r="CEL31" i="71" s="1"/>
  <c r="CFR31" i="71"/>
  <c r="TF29" i="71"/>
  <c r="NA29" i="71"/>
  <c r="LB29" i="71"/>
  <c r="AMG29" i="71"/>
  <c r="AMK29" i="71"/>
  <c r="CER30" i="71"/>
  <c r="AKH29" i="71"/>
  <c r="BWN29" i="71"/>
  <c r="CCO29" i="71"/>
  <c r="BHS29" i="71"/>
  <c r="BFL29" i="71"/>
  <c r="BUK29" i="71"/>
  <c r="AST29" i="71"/>
  <c r="ABV29" i="71"/>
  <c r="BLU29" i="71"/>
  <c r="BOB29" i="71"/>
  <c r="AUS29" i="71"/>
  <c r="AVA29" i="71"/>
  <c r="XL29" i="71"/>
  <c r="BRZ29" i="71"/>
  <c r="BDE29" i="71"/>
  <c r="CP29" i="111"/>
  <c r="BJV29" i="71"/>
  <c r="BYQ29" i="71"/>
  <c r="KT29" i="71"/>
  <c r="AXD29" i="71"/>
  <c r="AKL29" i="71"/>
  <c r="BNX29" i="71"/>
  <c r="MW29" i="71"/>
  <c r="NE29" i="71"/>
  <c r="AI29" i="111"/>
  <c r="VM29" i="71"/>
  <c r="BSH29" i="71"/>
  <c r="AZC29" i="71"/>
  <c r="CH29" i="71"/>
  <c r="AQQ29" i="71"/>
  <c r="BBJ29" i="71"/>
  <c r="IQ29" i="71"/>
  <c r="AII29" i="71"/>
  <c r="BSD29" i="71"/>
  <c r="AYY29" i="71"/>
  <c r="BLY29" i="71"/>
  <c r="BFP29" i="71"/>
  <c r="BPW29" i="71"/>
  <c r="RK29" i="71"/>
  <c r="CX29" i="111"/>
  <c r="HL29" i="111"/>
  <c r="ASP29" i="71"/>
  <c r="VI29" i="71"/>
  <c r="BDM29" i="71"/>
  <c r="BHK29" i="71"/>
  <c r="GV29" i="71"/>
  <c r="XT29" i="71"/>
  <c r="EW29" i="111"/>
  <c r="GR29" i="71"/>
  <c r="OZ29" i="71"/>
  <c r="EO29" i="71"/>
  <c r="BBF29" i="71"/>
  <c r="BWF29" i="71"/>
  <c r="BUG29" i="71"/>
  <c r="ZS29" i="71"/>
  <c r="AQU29" i="71"/>
  <c r="AWV29" i="71"/>
  <c r="AKD29" i="71"/>
  <c r="ABR29" i="71"/>
  <c r="GN29" i="71"/>
  <c r="PH29" i="71"/>
  <c r="VQ29" i="71"/>
  <c r="AWZ29" i="71"/>
  <c r="ASX29" i="71"/>
  <c r="CAL29" i="71"/>
  <c r="CCS29" i="71"/>
  <c r="BYI29" i="71"/>
  <c r="KX29" i="71"/>
  <c r="CT29" i="111"/>
  <c r="AGF29" i="71"/>
  <c r="CP29" i="71"/>
  <c r="AEC29" i="71"/>
  <c r="BJR29" i="71"/>
  <c r="CCW29" i="71"/>
  <c r="BYM29" i="71"/>
  <c r="PD29" i="71"/>
  <c r="RG29" i="71"/>
  <c r="ABZ29" i="71"/>
  <c r="RC29" i="71"/>
  <c r="IU29" i="71"/>
  <c r="EK29" i="71"/>
  <c r="AGB29" i="71"/>
  <c r="ADY29" i="71"/>
  <c r="ZO29" i="71"/>
  <c r="AM29" i="111"/>
  <c r="TJ29" i="71"/>
  <c r="ES29" i="71"/>
  <c r="AFX29" i="71"/>
  <c r="AOR29" i="71"/>
  <c r="ADU29" i="71"/>
  <c r="AIE29" i="71"/>
  <c r="XP29" i="71"/>
  <c r="HH29" i="111"/>
  <c r="BBB29" i="71"/>
  <c r="BDI29" i="71"/>
  <c r="AQM29" i="71"/>
  <c r="BHO29" i="71"/>
  <c r="AUW29" i="71"/>
  <c r="BWJ29" i="71"/>
  <c r="BFH29" i="71"/>
  <c r="AQ29" i="111"/>
  <c r="AE30" i="71"/>
  <c r="FA29" i="111"/>
  <c r="BNT29" i="71"/>
  <c r="CAP29" i="71"/>
  <c r="BJN29" i="71"/>
  <c r="BQA29" i="71"/>
  <c r="ZW29" i="71"/>
  <c r="AON29" i="71"/>
  <c r="IY29" i="71"/>
  <c r="TN29" i="71"/>
  <c r="AIA29" i="71"/>
  <c r="AOJ29" i="71"/>
  <c r="AMO29" i="71"/>
  <c r="HD29" i="111"/>
  <c r="AZG29" i="71"/>
  <c r="BLQ29" i="71"/>
  <c r="BUC29" i="71"/>
  <c r="CAT29" i="71"/>
  <c r="BQE29" i="71"/>
  <c r="UT29" i="111"/>
  <c r="JS29" i="111"/>
  <c r="AGK29" i="111"/>
  <c r="ZL29" i="111"/>
  <c r="AGC29" i="111"/>
  <c r="ABW29" i="111"/>
  <c r="LZ29" i="111"/>
  <c r="AIJ29" i="111"/>
  <c r="SQ29" i="111"/>
  <c r="LV29" i="111"/>
  <c r="CEO30" i="71"/>
  <c r="CFD30" i="71" s="1"/>
  <c r="CDT31" i="71"/>
  <c r="JO29" i="111"/>
  <c r="ZH29" i="111"/>
  <c r="ART29" i="111"/>
  <c r="XE29" i="111"/>
  <c r="AGG29" i="111"/>
  <c r="BSZ3" i="71"/>
  <c r="BVB3" i="71"/>
  <c r="ARP29" i="111"/>
  <c r="OG29" i="111"/>
  <c r="XI29" i="111"/>
  <c r="AKU29" i="111"/>
  <c r="ZP29" i="111"/>
  <c r="ADZ29" i="111"/>
  <c r="SM29" i="111"/>
  <c r="API29" i="111"/>
  <c r="XA29" i="111"/>
  <c r="OC29" i="111"/>
  <c r="SU29" i="111"/>
  <c r="APE29" i="111"/>
  <c r="LR29" i="111"/>
  <c r="QF29" i="111"/>
  <c r="JK29" i="111"/>
  <c r="ARL29" i="111"/>
  <c r="NY29" i="111"/>
  <c r="BAY29" i="71"/>
  <c r="BBN29" i="71" s="1"/>
  <c r="AQJ29" i="71"/>
  <c r="AQY29" i="71" s="1"/>
  <c r="BAV30" i="71"/>
  <c r="BAJ30" i="71"/>
  <c r="BAS30" i="71"/>
  <c r="BAG30" i="71"/>
  <c r="BAP30" i="71"/>
  <c r="BAD30" i="71"/>
  <c r="BAM30" i="71"/>
  <c r="BCS30" i="71"/>
  <c r="BCG30" i="71"/>
  <c r="BCP30" i="71"/>
  <c r="BCY30" i="71"/>
  <c r="BCM30" i="71"/>
  <c r="BCV30" i="71"/>
  <c r="BCJ30" i="71"/>
  <c r="BTZ29" i="71"/>
  <c r="BUO29" i="71" s="1"/>
  <c r="BVZ30" i="71"/>
  <c r="BVN30" i="71"/>
  <c r="BVW30" i="71"/>
  <c r="BVK30" i="71"/>
  <c r="BVT30" i="71"/>
  <c r="BVH30" i="71"/>
  <c r="BVQ30" i="71"/>
  <c r="BRT30" i="71"/>
  <c r="BRH30" i="71"/>
  <c r="BRQ30" i="71"/>
  <c r="BRE30" i="71"/>
  <c r="BRN30" i="71"/>
  <c r="BRB30" i="71"/>
  <c r="BRK30" i="71"/>
  <c r="BJH30" i="71"/>
  <c r="BIV30" i="71"/>
  <c r="BJE30" i="71"/>
  <c r="BIS30" i="71"/>
  <c r="BJB30" i="71"/>
  <c r="BIP30" i="71"/>
  <c r="BIY30" i="71"/>
  <c r="AQA30" i="71"/>
  <c r="APO30" i="71"/>
  <c r="APX30" i="71"/>
  <c r="AQG30" i="71"/>
  <c r="APU30" i="71"/>
  <c r="APR30" i="71"/>
  <c r="AQD30" i="71"/>
  <c r="BGY30" i="71"/>
  <c r="BGM30" i="71"/>
  <c r="BGV30" i="71"/>
  <c r="BHE30" i="71"/>
  <c r="BGS30" i="71"/>
  <c r="BGP30" i="71"/>
  <c r="BHB30" i="71"/>
  <c r="BXW30" i="71"/>
  <c r="BXK30" i="71"/>
  <c r="BXT30" i="71"/>
  <c r="BYC30" i="71"/>
  <c r="BXQ30" i="71"/>
  <c r="BXN30" i="71"/>
  <c r="BXZ30" i="71"/>
  <c r="BFE29" i="71"/>
  <c r="BFT29" i="71" s="1"/>
  <c r="CCL29" i="71"/>
  <c r="CDA29" i="71" s="1"/>
  <c r="BDB29" i="71"/>
  <c r="BDQ29" i="71" s="1"/>
  <c r="AYV29" i="71"/>
  <c r="AZK29" i="71" s="1"/>
  <c r="BNQ29" i="71"/>
  <c r="BOF29" i="71" s="1"/>
  <c r="AUP29" i="71"/>
  <c r="AVE29" i="71" s="1"/>
  <c r="ASM29" i="71"/>
  <c r="ATB29" i="71" s="1"/>
  <c r="AWP30" i="71"/>
  <c r="AWD30" i="71"/>
  <c r="AWM30" i="71"/>
  <c r="AWA30" i="71"/>
  <c r="AWJ30" i="71"/>
  <c r="AVX30" i="71"/>
  <c r="AWG30" i="71"/>
  <c r="CAF30" i="71"/>
  <c r="BZT30" i="71"/>
  <c r="CAC30" i="71"/>
  <c r="BZQ30" i="71"/>
  <c r="BZZ30" i="71"/>
  <c r="BZN30" i="71"/>
  <c r="BZW30" i="71"/>
  <c r="AUG30" i="71"/>
  <c r="ATU30" i="71"/>
  <c r="AUD30" i="71"/>
  <c r="AUM30" i="71"/>
  <c r="AUA30" i="71"/>
  <c r="AUJ30" i="71"/>
  <c r="ATX30" i="71"/>
  <c r="BLE30" i="71"/>
  <c r="BKS30" i="71"/>
  <c r="BLB30" i="71"/>
  <c r="BLK30" i="71"/>
  <c r="BKY30" i="71"/>
  <c r="BLH30" i="71"/>
  <c r="BKV30" i="71"/>
  <c r="CCC30" i="71"/>
  <c r="CBQ30" i="71"/>
  <c r="CBZ30" i="71"/>
  <c r="CCI30" i="71"/>
  <c r="CBW30" i="71"/>
  <c r="CCF30" i="71"/>
  <c r="CBT30" i="71"/>
  <c r="BWC29" i="71"/>
  <c r="BWR29" i="71" s="1"/>
  <c r="BJK29" i="71"/>
  <c r="BJZ29" i="71" s="1"/>
  <c r="BLN29" i="71"/>
  <c r="BMC29" i="71" s="1"/>
  <c r="ASJ30" i="71"/>
  <c r="ARX30" i="71"/>
  <c r="ASG30" i="71"/>
  <c r="ARU30" i="71"/>
  <c r="ASD30" i="71"/>
  <c r="ARR30" i="71"/>
  <c r="ASA30" i="71"/>
  <c r="BTQ30" i="71"/>
  <c r="BTE30" i="71"/>
  <c r="BTN30" i="71"/>
  <c r="BTW30" i="71"/>
  <c r="BTK30" i="71"/>
  <c r="BTT30" i="71"/>
  <c r="BTH30" i="71"/>
  <c r="BPT29" i="71"/>
  <c r="BQI29" i="71" s="1"/>
  <c r="BZH32" i="71"/>
  <c r="BVB32" i="71"/>
  <c r="BQV32" i="71"/>
  <c r="BMP32" i="71"/>
  <c r="BIJ32" i="71"/>
  <c r="BED32" i="71"/>
  <c r="AZX32" i="71"/>
  <c r="AVR32" i="71"/>
  <c r="ARL32" i="71"/>
  <c r="CBK32" i="71"/>
  <c r="BXE32" i="71"/>
  <c r="BSY32" i="71"/>
  <c r="BOS32" i="71"/>
  <c r="BKM32" i="71"/>
  <c r="BGG32" i="71"/>
  <c r="BCA32" i="71"/>
  <c r="AXU32" i="71"/>
  <c r="ATO32" i="71"/>
  <c r="API32" i="71"/>
  <c r="BZI31" i="71"/>
  <c r="BVC31" i="71"/>
  <c r="BQW31" i="71"/>
  <c r="BMQ31" i="71"/>
  <c r="BIK31" i="71"/>
  <c r="BEE31" i="71"/>
  <c r="AZY31" i="71"/>
  <c r="AVS31" i="71"/>
  <c r="ARM31" i="71"/>
  <c r="BOT31" i="71"/>
  <c r="AXV31" i="71"/>
  <c r="BSZ31" i="71"/>
  <c r="BCB31" i="71"/>
  <c r="BXF31" i="71"/>
  <c r="BGH31" i="71"/>
  <c r="APJ31" i="71"/>
  <c r="CBL31" i="71"/>
  <c r="BKN31" i="71"/>
  <c r="ATP31" i="71"/>
  <c r="BRW29" i="71"/>
  <c r="BSL29" i="71" s="1"/>
  <c r="BHH29" i="71"/>
  <c r="BHW29" i="71" s="1"/>
  <c r="AWS29" i="71"/>
  <c r="AXH29" i="71" s="1"/>
  <c r="BNN30" i="71"/>
  <c r="BNB30" i="71"/>
  <c r="BNK30" i="71"/>
  <c r="BMY30" i="71"/>
  <c r="BNH30" i="71"/>
  <c r="BMV30" i="71"/>
  <c r="BNE30" i="71"/>
  <c r="BFB30" i="71"/>
  <c r="BEP30" i="71"/>
  <c r="BEY30" i="71"/>
  <c r="BEM30" i="71"/>
  <c r="BEV30" i="71"/>
  <c r="BEJ30" i="71"/>
  <c r="BES30" i="71"/>
  <c r="AYM30" i="71"/>
  <c r="AYA30" i="71"/>
  <c r="AYJ30" i="71"/>
  <c r="AYS30" i="71"/>
  <c r="AYG30" i="71"/>
  <c r="AYP30" i="71"/>
  <c r="AYD30" i="71"/>
  <c r="BPK30" i="71"/>
  <c r="BOY30" i="71"/>
  <c r="BPH30" i="71"/>
  <c r="BPQ30" i="71"/>
  <c r="BPE30" i="71"/>
  <c r="BPN30" i="71"/>
  <c r="BPB30" i="71"/>
  <c r="CAI29" i="71"/>
  <c r="CAX29" i="71" s="1"/>
  <c r="BYF29" i="71"/>
  <c r="BYU29" i="71" s="1"/>
  <c r="AJI32" i="111"/>
  <c r="AHB32" i="111"/>
  <c r="AAG32" i="111"/>
  <c r="AQD32" i="111"/>
  <c r="ANW32" i="111"/>
  <c r="ALP32" i="111"/>
  <c r="AEU32" i="111"/>
  <c r="ACN32" i="111"/>
  <c r="VS32" i="111"/>
  <c r="TL32" i="111"/>
  <c r="XZ32" i="111"/>
  <c r="KJ32" i="111"/>
  <c r="MQ32" i="111"/>
  <c r="RE32" i="111"/>
  <c r="OX32" i="111"/>
  <c r="ANX31" i="111"/>
  <c r="ALQ31" i="111"/>
  <c r="AQE31" i="111"/>
  <c r="AJJ31" i="111"/>
  <c r="AEV31" i="111"/>
  <c r="ACO31" i="111"/>
  <c r="AHC31" i="111"/>
  <c r="AAH31" i="111"/>
  <c r="YA31" i="111"/>
  <c r="TM31" i="111"/>
  <c r="KK31" i="111"/>
  <c r="VT31" i="111"/>
  <c r="RF31" i="111"/>
  <c r="OY31" i="111"/>
  <c r="MR31" i="111"/>
  <c r="SA30" i="111"/>
  <c r="SD30" i="111"/>
  <c r="RR30" i="111"/>
  <c r="RX30" i="111"/>
  <c r="SJ30" i="111" s="1"/>
  <c r="SY30" i="111" s="1"/>
  <c r="RU30" i="111"/>
  <c r="RO30" i="111"/>
  <c r="SG30" i="111"/>
  <c r="AHX30" i="111"/>
  <c r="AIA30" i="111"/>
  <c r="AHO30" i="111"/>
  <c r="AHU30" i="111"/>
  <c r="AIG30" i="111" s="1"/>
  <c r="AIV30" i="111" s="1"/>
  <c r="AHL30" i="111"/>
  <c r="AHR30" i="111"/>
  <c r="AID30" i="111"/>
  <c r="AKE30" i="111"/>
  <c r="AKQ30" i="111" s="1"/>
  <c r="AKK30" i="111"/>
  <c r="AKH30" i="111"/>
  <c r="AJY30" i="111"/>
  <c r="AJV30" i="111"/>
  <c r="AKB30" i="111"/>
  <c r="AKN30" i="111" s="1"/>
  <c r="ALC30" i="111" s="1"/>
  <c r="AJS30" i="111"/>
  <c r="NM30" i="111"/>
  <c r="ND30" i="111"/>
  <c r="NS30" i="111"/>
  <c r="NP30" i="111"/>
  <c r="NG30" i="111"/>
  <c r="NJ30" i="111"/>
  <c r="NV30" i="111" s="1"/>
  <c r="OK30" i="111" s="1"/>
  <c r="NA30" i="111"/>
  <c r="UH30" i="111"/>
  <c r="TY30" i="111"/>
  <c r="UK30" i="111"/>
  <c r="UB30" i="111"/>
  <c r="UE30" i="111"/>
  <c r="UQ30" i="111" s="1"/>
  <c r="VF30" i="111" s="1"/>
  <c r="TV30" i="111"/>
  <c r="UN30" i="111"/>
  <c r="VB30" i="111" s="1"/>
  <c r="YS30" i="111"/>
  <c r="ZE30" i="111" s="1"/>
  <c r="ZT30" i="111" s="1"/>
  <c r="YY30" i="111"/>
  <c r="YM30" i="111"/>
  <c r="YV30" i="111"/>
  <c r="ZH30" i="111" s="1"/>
  <c r="YJ30" i="111"/>
  <c r="YP30" i="111"/>
  <c r="ZB30" i="111"/>
  <c r="AQZ30" i="111"/>
  <c r="ARC30" i="111"/>
  <c r="AQT30" i="111"/>
  <c r="ARF30" i="111"/>
  <c r="AQQ30" i="111"/>
  <c r="AQW30" i="111"/>
  <c r="ARI30" i="111" s="1"/>
  <c r="ARX30" i="111" s="1"/>
  <c r="AQN30" i="111"/>
  <c r="LC30" i="111"/>
  <c r="LO30" i="111" s="1"/>
  <c r="MD30" i="111" s="1"/>
  <c r="LF30" i="111"/>
  <c r="LR30" i="111" s="1"/>
  <c r="KZ30" i="111"/>
  <c r="LL30" i="111"/>
  <c r="KW30" i="111"/>
  <c r="LI30" i="111"/>
  <c r="KT30" i="111"/>
  <c r="ADG30" i="111"/>
  <c r="ADS30" i="111" s="1"/>
  <c r="AEH30" i="111" s="1"/>
  <c r="ADJ30" i="111"/>
  <c r="ADA30" i="111"/>
  <c r="ACX30" i="111"/>
  <c r="ADM30" i="111"/>
  <c r="ADD30" i="111"/>
  <c r="ADP30" i="111"/>
  <c r="AED30" i="111" s="1"/>
  <c r="AAZ30" i="111"/>
  <c r="ABL30" i="111" s="1"/>
  <c r="ACA30" i="111" s="1"/>
  <c r="ABF30" i="111"/>
  <c r="ABC30" i="111"/>
  <c r="AAT30" i="111"/>
  <c r="AAQ30" i="111"/>
  <c r="ABI30" i="111"/>
  <c r="AAW30" i="111"/>
  <c r="AML30" i="111"/>
  <c r="AMO30" i="111"/>
  <c r="AMC30" i="111"/>
  <c r="AMF30" i="111"/>
  <c r="AMI30" i="111"/>
  <c r="AMU30" i="111" s="1"/>
  <c r="ANJ30" i="111" s="1"/>
  <c r="ALZ30" i="111"/>
  <c r="AMR30" i="111"/>
  <c r="PQ30" i="111"/>
  <c r="QC30" i="111" s="1"/>
  <c r="QR30" i="111" s="1"/>
  <c r="PW30" i="111"/>
  <c r="PT30" i="111"/>
  <c r="PK30" i="111"/>
  <c r="PH30" i="111"/>
  <c r="PN30" i="111"/>
  <c r="PZ30" i="111"/>
  <c r="WO30" i="111"/>
  <c r="WF30" i="111"/>
  <c r="WU30" i="111"/>
  <c r="WR30" i="111"/>
  <c r="WI30" i="111"/>
  <c r="WC30" i="111"/>
  <c r="WL30" i="111"/>
  <c r="WX30" i="111" s="1"/>
  <c r="XM30" i="111" s="1"/>
  <c r="AFQ30" i="111"/>
  <c r="AFT30" i="111"/>
  <c r="AGG30" i="111" s="1"/>
  <c r="AFH30" i="111"/>
  <c r="AFK30" i="111"/>
  <c r="AFW30" i="111"/>
  <c r="AFN30" i="111"/>
  <c r="AFZ30" i="111" s="1"/>
  <c r="AGO30" i="111" s="1"/>
  <c r="AFE30" i="111"/>
  <c r="AOS30" i="111"/>
  <c r="APE30" i="111" s="1"/>
  <c r="AOV30" i="111"/>
  <c r="AOJ30" i="111"/>
  <c r="AOY30" i="111"/>
  <c r="AOP30" i="111"/>
  <c r="APB30" i="111" s="1"/>
  <c r="APQ30" i="111" s="1"/>
  <c r="AOG30" i="111"/>
  <c r="AOM30" i="111"/>
  <c r="TC29" i="71"/>
  <c r="TR29" i="71" s="1"/>
  <c r="DV30" i="71"/>
  <c r="DM30" i="71"/>
  <c r="DS30" i="71"/>
  <c r="EE30" i="71"/>
  <c r="DP30" i="71"/>
  <c r="EB30" i="71"/>
  <c r="DY30" i="71"/>
  <c r="QQ30" i="71"/>
  <c r="QK30" i="71"/>
  <c r="QH30" i="71"/>
  <c r="QW30" i="71"/>
  <c r="QT30" i="71"/>
  <c r="QN30" i="71"/>
  <c r="QE30" i="71"/>
  <c r="ADI30" i="71"/>
  <c r="ADO30" i="71"/>
  <c r="ADL30" i="71"/>
  <c r="ADC30" i="71"/>
  <c r="ACZ30" i="71"/>
  <c r="ADF30" i="71"/>
  <c r="ACW30" i="71"/>
  <c r="GK29" i="71"/>
  <c r="GZ29" i="71" s="1"/>
  <c r="OW29" i="71"/>
  <c r="PL29" i="71" s="1"/>
  <c r="XI29" i="71"/>
  <c r="XX29" i="71" s="1"/>
  <c r="AOG29" i="71"/>
  <c r="AOV29" i="71" s="1"/>
  <c r="IB30" i="71"/>
  <c r="HY30" i="71"/>
  <c r="IK30" i="71"/>
  <c r="HV30" i="71"/>
  <c r="IH30" i="71"/>
  <c r="HS30" i="71"/>
  <c r="IE30" i="71"/>
  <c r="SQ30" i="71"/>
  <c r="SZ30" i="71"/>
  <c r="SK30" i="71"/>
  <c r="SW30" i="71"/>
  <c r="SH30" i="71"/>
  <c r="ST30" i="71"/>
  <c r="SN30" i="71"/>
  <c r="UW30" i="71"/>
  <c r="VC30" i="71"/>
  <c r="UZ30" i="71"/>
  <c r="UQ30" i="71"/>
  <c r="UN30" i="71"/>
  <c r="UK30" i="71"/>
  <c r="UT30" i="71"/>
  <c r="ZC30" i="71"/>
  <c r="YT30" i="71"/>
  <c r="ZI30" i="71"/>
  <c r="ZF30" i="71"/>
  <c r="YW30" i="71"/>
  <c r="YZ30" i="71"/>
  <c r="YQ30" i="71"/>
  <c r="AJO30" i="71"/>
  <c r="AJU30" i="71"/>
  <c r="AJF30" i="71"/>
  <c r="AJR30" i="71"/>
  <c r="AJX30" i="71"/>
  <c r="AJL30" i="71"/>
  <c r="AJI30" i="71"/>
  <c r="IC32" i="111"/>
  <c r="ANF32" i="71"/>
  <c r="AGW32" i="71"/>
  <c r="ALC32" i="71"/>
  <c r="ACQ32" i="71"/>
  <c r="AIZ32" i="71"/>
  <c r="YK32" i="71"/>
  <c r="SB32" i="71"/>
  <c r="AET32" i="71"/>
  <c r="UE32" i="71"/>
  <c r="AAN32" i="71"/>
  <c r="PY32" i="71"/>
  <c r="LS32" i="71"/>
  <c r="HM32" i="71"/>
  <c r="WH32" i="71"/>
  <c r="JP32" i="71"/>
  <c r="NV32" i="71"/>
  <c r="FJ32" i="71"/>
  <c r="DG32" i="71"/>
  <c r="GO30" i="111"/>
  <c r="HA30" i="111" s="1"/>
  <c r="GL30" i="111"/>
  <c r="GX30" i="111"/>
  <c r="GF30" i="111"/>
  <c r="GU30" i="111"/>
  <c r="GR30" i="111"/>
  <c r="GI30" i="111"/>
  <c r="IN29" i="71"/>
  <c r="JC29" i="71" s="1"/>
  <c r="MT29" i="71"/>
  <c r="NI29" i="71" s="1"/>
  <c r="ON30" i="71"/>
  <c r="OE30" i="71"/>
  <c r="OT30" i="71"/>
  <c r="OQ30" i="71"/>
  <c r="OH30" i="71"/>
  <c r="OB30" i="71"/>
  <c r="OK30" i="71"/>
  <c r="ALR30" i="71"/>
  <c r="ALO30" i="71"/>
  <c r="AMA30" i="71"/>
  <c r="ALL30" i="71"/>
  <c r="ALX30" i="71"/>
  <c r="ALI30" i="71"/>
  <c r="ALU30" i="71"/>
  <c r="T30" i="111"/>
  <c r="AF30" i="111" s="1"/>
  <c r="AC30" i="111"/>
  <c r="Q30" i="111"/>
  <c r="Z30" i="111"/>
  <c r="N30" i="111"/>
  <c r="W30" i="111"/>
  <c r="K30" i="111"/>
  <c r="EK30" i="111"/>
  <c r="DY30" i="111"/>
  <c r="EQ30" i="111"/>
  <c r="EB30" i="111"/>
  <c r="EN30" i="111"/>
  <c r="EH30" i="111"/>
  <c r="ET30" i="111" s="1"/>
  <c r="EE30" i="111"/>
  <c r="ZL29" i="71"/>
  <c r="AAA29" i="71" s="1"/>
  <c r="QZ29" i="71"/>
  <c r="RO29" i="71" s="1"/>
  <c r="KQ29" i="71"/>
  <c r="LF29" i="71" s="1"/>
  <c r="VF29" i="71"/>
  <c r="VU29" i="71" s="1"/>
  <c r="ADR29" i="71"/>
  <c r="AEG29" i="71" s="1"/>
  <c r="GB30" i="71"/>
  <c r="GE30" i="71"/>
  <c r="FS30" i="71"/>
  <c r="FV30" i="71"/>
  <c r="GH30" i="71"/>
  <c r="FP30" i="71"/>
  <c r="FY30" i="71"/>
  <c r="KE30" i="71"/>
  <c r="KK30" i="71"/>
  <c r="JV30" i="71"/>
  <c r="KH30" i="71"/>
  <c r="KB30" i="71"/>
  <c r="JY30" i="71"/>
  <c r="KN30" i="71"/>
  <c r="WZ30" i="71"/>
  <c r="XC30" i="71"/>
  <c r="WQ30" i="71"/>
  <c r="WT30" i="71"/>
  <c r="WW30" i="71"/>
  <c r="WN30" i="71"/>
  <c r="XF30" i="71"/>
  <c r="AFI30" i="71"/>
  <c r="AFO30" i="71"/>
  <c r="AEZ30" i="71"/>
  <c r="AFL30" i="71"/>
  <c r="AFF30" i="71"/>
  <c r="AFR30" i="71"/>
  <c r="AFC30" i="71"/>
  <c r="ANX30" i="71"/>
  <c r="AOA30" i="71"/>
  <c r="ANR30" i="71"/>
  <c r="ANO30" i="71"/>
  <c r="AOD30" i="71"/>
  <c r="ANU30" i="71"/>
  <c r="ANL30" i="71"/>
  <c r="BV30" i="71"/>
  <c r="BJ30" i="71"/>
  <c r="BS30" i="71"/>
  <c r="CE30" i="71" s="1"/>
  <c r="CB30" i="71"/>
  <c r="BY30" i="71"/>
  <c r="BP30" i="71"/>
  <c r="BM30" i="71"/>
  <c r="AMD29" i="71"/>
  <c r="AMS29" i="71" s="1"/>
  <c r="ID31" i="111"/>
  <c r="ANG31" i="71"/>
  <c r="AJA31" i="71"/>
  <c r="AGX31" i="71"/>
  <c r="ALD31" i="71"/>
  <c r="AAO31" i="71"/>
  <c r="AEU31" i="71"/>
  <c r="ACR31" i="71"/>
  <c r="WI31" i="71"/>
  <c r="PZ31" i="71"/>
  <c r="JQ31" i="71"/>
  <c r="YL31" i="71"/>
  <c r="UF31" i="71"/>
  <c r="SC31" i="71"/>
  <c r="Y31" i="71"/>
  <c r="M31" i="71"/>
  <c r="LT31" i="71"/>
  <c r="HN31" i="71"/>
  <c r="FK31" i="71"/>
  <c r="DH31" i="71"/>
  <c r="V31" i="71"/>
  <c r="J31" i="71"/>
  <c r="NW31" i="71"/>
  <c r="G31" i="71"/>
  <c r="S31" i="71"/>
  <c r="P31" i="71"/>
  <c r="AB31" i="71" s="1"/>
  <c r="CT29" i="71"/>
  <c r="CJ30" i="111"/>
  <c r="BX30" i="111"/>
  <c r="CG30" i="111"/>
  <c r="BU30" i="111"/>
  <c r="CD30" i="111"/>
  <c r="BR30" i="111"/>
  <c r="CA30" i="111"/>
  <c r="CM30" i="111" s="1"/>
  <c r="ABO29" i="71"/>
  <c r="ACD29" i="71" s="1"/>
  <c r="AKA29" i="71"/>
  <c r="AKP29" i="71" s="1"/>
  <c r="EH29" i="71"/>
  <c r="EW29" i="71" s="1"/>
  <c r="AHX29" i="71"/>
  <c r="AIM29" i="71" s="1"/>
  <c r="AFU29" i="71"/>
  <c r="AGJ29" i="71" s="1"/>
  <c r="MK30" i="71"/>
  <c r="MB30" i="71"/>
  <c r="MQ30" i="71"/>
  <c r="MN30" i="71"/>
  <c r="ME30" i="71"/>
  <c r="MH30" i="71"/>
  <c r="LY30" i="71"/>
  <c r="ABF30" i="71"/>
  <c r="AAZ30" i="71"/>
  <c r="AAW30" i="71"/>
  <c r="ABL30" i="71"/>
  <c r="ABI30" i="71"/>
  <c r="ABC30" i="71"/>
  <c r="AAT30" i="71"/>
  <c r="AHO30" i="71"/>
  <c r="AHR30" i="71"/>
  <c r="AHI30" i="71"/>
  <c r="AHF30" i="71"/>
  <c r="AHU30" i="71"/>
  <c r="AHL30" i="71"/>
  <c r="AHC30" i="71"/>
  <c r="IV30" i="111"/>
  <c r="JH30" i="111" s="1"/>
  <c r="JW30" i="111" s="1"/>
  <c r="JE30" i="111"/>
  <c r="IS30" i="111"/>
  <c r="JB30" i="111"/>
  <c r="IP30" i="111"/>
  <c r="IY30" i="111"/>
  <c r="IM30" i="111"/>
  <c r="AM30" i="71"/>
  <c r="AI30" i="71"/>
  <c r="AU29" i="111"/>
  <c r="A32" i="111"/>
  <c r="FV32" i="111"/>
  <c r="BH32" i="111"/>
  <c r="DO32" i="111"/>
  <c r="DB29" i="111"/>
  <c r="FI29" i="111"/>
  <c r="HP29" i="111"/>
  <c r="DP31" i="111"/>
  <c r="FW31" i="111"/>
  <c r="BI31" i="111"/>
  <c r="B31" i="111"/>
  <c r="AQ30" i="71"/>
  <c r="BD32" i="71"/>
  <c r="BE31" i="71"/>
  <c r="B32" i="71"/>
  <c r="A33" i="71"/>
  <c r="BHC31" i="111" l="1"/>
  <c r="BHQ31" i="111" s="1"/>
  <c r="BGZ31" i="111"/>
  <c r="BHM31" i="111" s="1"/>
  <c r="BGQ31" i="111"/>
  <c r="BGK31" i="111"/>
  <c r="BGN31" i="111"/>
  <c r="BGT31" i="111"/>
  <c r="BHF31" i="111" s="1"/>
  <c r="BHU31" i="111" s="1"/>
  <c r="BGW31" i="111"/>
  <c r="BHI31" i="111" s="1"/>
  <c r="ATM31" i="111"/>
  <c r="AUA31" i="111" s="1"/>
  <c r="ASU31" i="111"/>
  <c r="ATG31" i="111"/>
  <c r="ATS31" i="111" s="1"/>
  <c r="ATD31" i="111"/>
  <c r="ATP31" i="111" s="1"/>
  <c r="AUE31" i="111" s="1"/>
  <c r="ASX31" i="111"/>
  <c r="ATA31" i="111"/>
  <c r="ATJ31" i="111"/>
  <c r="ATW31" i="111" s="1"/>
  <c r="DTW32" i="71"/>
  <c r="BDU32" i="111"/>
  <c r="BBN32" i="111"/>
  <c r="ASL32" i="111"/>
  <c r="BKP32" i="111"/>
  <c r="BGB32" i="111"/>
  <c r="AUS32" i="111"/>
  <c r="BII32" i="111"/>
  <c r="AZG32" i="111"/>
  <c r="AWZ32" i="111"/>
  <c r="BMW32" i="111"/>
  <c r="BCO31" i="111"/>
  <c r="BDC31" i="111" s="1"/>
  <c r="BCC31" i="111"/>
  <c r="BBW31" i="111"/>
  <c r="BBZ31" i="111"/>
  <c r="BCF31" i="111"/>
  <c r="BCR31" i="111" s="1"/>
  <c r="BDG31" i="111" s="1"/>
  <c r="BCL31" i="111"/>
  <c r="BCY31" i="111" s="1"/>
  <c r="BCI31" i="111"/>
  <c r="BCU31" i="111" s="1"/>
  <c r="DTV33" i="71"/>
  <c r="ASK33" i="111"/>
  <c r="BKO33" i="111"/>
  <c r="BGA33" i="111"/>
  <c r="AUR33" i="111"/>
  <c r="BMV33" i="111"/>
  <c r="BIH33" i="111"/>
  <c r="AZF33" i="111"/>
  <c r="AWY33" i="111"/>
  <c r="BDT33" i="111"/>
  <c r="BBM33" i="111"/>
  <c r="BEV31" i="111"/>
  <c r="BFJ31" i="111" s="1"/>
  <c r="BEG31" i="111"/>
  <c r="BEP31" i="111"/>
  <c r="BFB31" i="111" s="1"/>
  <c r="BED31" i="111"/>
  <c r="BES31" i="111"/>
  <c r="BFF31" i="111" s="1"/>
  <c r="BEM31" i="111"/>
  <c r="BEY31" i="111" s="1"/>
  <c r="BFN31" i="111" s="1"/>
  <c r="BEJ31" i="111"/>
  <c r="DDJ31" i="71"/>
  <c r="BJG31" i="111"/>
  <c r="BJT31" i="111" s="1"/>
  <c r="BIR31" i="111"/>
  <c r="BIU31" i="111"/>
  <c r="BJA31" i="111"/>
  <c r="BJM31" i="111" s="1"/>
  <c r="BKB31" i="111" s="1"/>
  <c r="BJD31" i="111"/>
  <c r="BJP31" i="111" s="1"/>
  <c r="BIX31" i="111"/>
  <c r="BJJ31" i="111"/>
  <c r="BJX31" i="111" s="1"/>
  <c r="BNX31" i="111"/>
  <c r="BOL31" i="111" s="1"/>
  <c r="BNO31" i="111"/>
  <c r="BOA31" i="111" s="1"/>
  <c r="BOP31" i="111" s="1"/>
  <c r="BNL31" i="111"/>
  <c r="BNI31" i="111"/>
  <c r="BNF31" i="111"/>
  <c r="BNR31" i="111"/>
  <c r="BOD31" i="111" s="1"/>
  <c r="BNU31" i="111"/>
  <c r="BOH31" i="111" s="1"/>
  <c r="DQE31" i="71"/>
  <c r="DQQ31" i="71" s="1"/>
  <c r="DRF31" i="71" s="1"/>
  <c r="BAH31" i="111"/>
  <c r="BAV31" i="111" s="1"/>
  <c r="BAB31" i="111"/>
  <c r="BAN31" i="111" s="1"/>
  <c r="AZY31" i="111"/>
  <c r="BAK31" i="111" s="1"/>
  <c r="BAZ31" i="111" s="1"/>
  <c r="AZP31" i="111"/>
  <c r="AZS31" i="111"/>
  <c r="AZV31" i="111"/>
  <c r="BAE31" i="111"/>
  <c r="BAR31" i="111" s="1"/>
  <c r="DQH31" i="71"/>
  <c r="DQT31" i="71" s="1"/>
  <c r="DUH31" i="71"/>
  <c r="AYA31" i="111"/>
  <c r="AYO31" i="111" s="1"/>
  <c r="AXX31" i="111"/>
  <c r="AYK31" i="111" s="1"/>
  <c r="AXL31" i="111"/>
  <c r="AXO31" i="111"/>
  <c r="AXU31" i="111"/>
  <c r="AYG31" i="111" s="1"/>
  <c r="AXR31" i="111"/>
  <c r="AYD31" i="111" s="1"/>
  <c r="AYS31" i="111" s="1"/>
  <c r="AXI31" i="111"/>
  <c r="BLQ31" i="111"/>
  <c r="BME31" i="111" s="1"/>
  <c r="BLB31" i="111"/>
  <c r="BLN31" i="111"/>
  <c r="BMA31" i="111" s="1"/>
  <c r="BLE31" i="111"/>
  <c r="BLK31" i="111"/>
  <c r="BLW31" i="111" s="1"/>
  <c r="BLH31" i="111"/>
  <c r="BLT31" i="111" s="1"/>
  <c r="BMI31" i="111" s="1"/>
  <c r="BKY31" i="111"/>
  <c r="AVQ31" i="111"/>
  <c r="AWD31" i="111" s="1"/>
  <c r="AVB31" i="111"/>
  <c r="AVH31" i="111"/>
  <c r="AVE31" i="111"/>
  <c r="AVK31" i="111"/>
  <c r="AVW31" i="111" s="1"/>
  <c r="AWL31" i="111" s="1"/>
  <c r="AVN31" i="111"/>
  <c r="AVZ31" i="111" s="1"/>
  <c r="AVT31" i="111"/>
  <c r="AWH31" i="111" s="1"/>
  <c r="DUT32" i="71"/>
  <c r="DVH32" i="71" s="1"/>
  <c r="DUQ32" i="71"/>
  <c r="DVD32" i="71" s="1"/>
  <c r="DUN32" i="71"/>
  <c r="DUZ32" i="71" s="1"/>
  <c r="DUK32" i="71"/>
  <c r="DUW32" i="71" s="1"/>
  <c r="DVL32" i="71" s="1"/>
  <c r="DUH32" i="71"/>
  <c r="DUE32" i="71"/>
  <c r="DUB32" i="71"/>
  <c r="DDS31" i="71"/>
  <c r="DEF31" i="71" s="1"/>
  <c r="CQX31" i="71"/>
  <c r="CRJ31" i="71" s="1"/>
  <c r="DPP33" i="71"/>
  <c r="DRS33" i="71"/>
  <c r="DPQ32" i="71"/>
  <c r="DQN32" i="71" s="1"/>
  <c r="DRB32" i="71" s="1"/>
  <c r="DRT32" i="71"/>
  <c r="DSQ31" i="71"/>
  <c r="DTE31" i="71" s="1"/>
  <c r="DSN31" i="71"/>
  <c r="DTA31" i="71" s="1"/>
  <c r="DSK31" i="71"/>
  <c r="DSW31" i="71" s="1"/>
  <c r="DSH31" i="71"/>
  <c r="DST31" i="71" s="1"/>
  <c r="DTI31" i="71" s="1"/>
  <c r="DSE31" i="71"/>
  <c r="DSB31" i="71"/>
  <c r="DRY31" i="71"/>
  <c r="DLP31" i="71"/>
  <c r="DLS31" i="71"/>
  <c r="DLV31" i="71"/>
  <c r="DLY31" i="71"/>
  <c r="DMK31" i="71" s="1"/>
  <c r="DMZ31" i="71" s="1"/>
  <c r="DMB31" i="71"/>
  <c r="DMN31" i="71" s="1"/>
  <c r="DME31" i="71"/>
  <c r="DMR31" i="71" s="1"/>
  <c r="CZG31" i="71"/>
  <c r="CZS31" i="71" s="1"/>
  <c r="DAH31" i="71" s="1"/>
  <c r="DHJ31" i="71"/>
  <c r="DHM31" i="71"/>
  <c r="DHS31" i="71"/>
  <c r="DIE31" i="71" s="1"/>
  <c r="DIT31" i="71" s="1"/>
  <c r="DHV31" i="71"/>
  <c r="DIH31" i="71" s="1"/>
  <c r="DLJ33" i="71"/>
  <c r="DNM33" i="71"/>
  <c r="DHY31" i="71"/>
  <c r="DIL31" i="71" s="1"/>
  <c r="DLK32" i="71"/>
  <c r="DLP32" i="71" s="1"/>
  <c r="DNN32" i="71"/>
  <c r="DOK31" i="71"/>
  <c r="DOY31" i="71" s="1"/>
  <c r="DOH31" i="71"/>
  <c r="DOU31" i="71" s="1"/>
  <c r="DOE31" i="71"/>
  <c r="DOQ31" i="71" s="1"/>
  <c r="DOB31" i="71"/>
  <c r="DON31" i="71" s="1"/>
  <c r="DPC31" i="71" s="1"/>
  <c r="DNY31" i="71"/>
  <c r="DNV31" i="71"/>
  <c r="DNS31" i="71"/>
  <c r="CYX31" i="71"/>
  <c r="DIB31" i="71"/>
  <c r="DIP31" i="71" s="1"/>
  <c r="DDD31" i="71"/>
  <c r="DDG31" i="71"/>
  <c r="CZJ31" i="71"/>
  <c r="CZV31" i="71" s="1"/>
  <c r="DHD33" i="71"/>
  <c r="DJG33" i="71"/>
  <c r="CZP31" i="71"/>
  <c r="DAD31" i="71" s="1"/>
  <c r="DDV31" i="71"/>
  <c r="DEJ31" i="71" s="1"/>
  <c r="DJM31" i="71"/>
  <c r="DKE31" i="71"/>
  <c r="DKS31" i="71" s="1"/>
  <c r="DKB31" i="71"/>
  <c r="DKO31" i="71" s="1"/>
  <c r="DJY31" i="71"/>
  <c r="DKK31" i="71" s="1"/>
  <c r="DJV31" i="71"/>
  <c r="DKH31" i="71" s="1"/>
  <c r="DKW31" i="71" s="1"/>
  <c r="DJS31" i="71"/>
  <c r="DJP31" i="71"/>
  <c r="DHE32" i="71"/>
  <c r="DIB32" i="71" s="1"/>
  <c r="DIP32" i="71" s="1"/>
  <c r="DJH32" i="71"/>
  <c r="DDM31" i="71"/>
  <c r="DDY31" i="71" s="1"/>
  <c r="DEN31" i="71" s="1"/>
  <c r="DFJ31" i="71"/>
  <c r="DFY31" i="71"/>
  <c r="DGM31" i="71" s="1"/>
  <c r="DFV31" i="71"/>
  <c r="DGI31" i="71" s="1"/>
  <c r="DFS31" i="71"/>
  <c r="DGE31" i="71" s="1"/>
  <c r="DFP31" i="71"/>
  <c r="DGB31" i="71" s="1"/>
  <c r="DGQ31" i="71" s="1"/>
  <c r="DFM31" i="71"/>
  <c r="DFG31" i="71"/>
  <c r="DCY32" i="71"/>
  <c r="DDS32" i="71" s="1"/>
  <c r="DEF32" i="71" s="1"/>
  <c r="DFB32" i="71"/>
  <c r="DCX33" i="71"/>
  <c r="DFA33" i="71"/>
  <c r="DDV32" i="71"/>
  <c r="DEJ32" i="71" s="1"/>
  <c r="DDP32" i="71"/>
  <c r="DEB32" i="71" s="1"/>
  <c r="DDM32" i="71"/>
  <c r="DDY32" i="71" s="1"/>
  <c r="DEN32" i="71" s="1"/>
  <c r="CZM31" i="71"/>
  <c r="CZZ31" i="71" s="1"/>
  <c r="CVA31" i="71"/>
  <c r="CVM31" i="71" s="1"/>
  <c r="CWB31" i="71" s="1"/>
  <c r="CVD31" i="71"/>
  <c r="CVP31" i="71" s="1"/>
  <c r="CIC31" i="71"/>
  <c r="CRA31" i="71"/>
  <c r="CRN31" i="71" s="1"/>
  <c r="CQL31" i="71"/>
  <c r="CVG31" i="71"/>
  <c r="CVT31" i="71" s="1"/>
  <c r="DBS31" i="71"/>
  <c r="DCG31" i="71" s="1"/>
  <c r="DBP31" i="71"/>
  <c r="DCC31" i="71" s="1"/>
  <c r="DBM31" i="71"/>
  <c r="DBY31" i="71" s="1"/>
  <c r="DBJ31" i="71"/>
  <c r="DBV31" i="71" s="1"/>
  <c r="DCK31" i="71" s="1"/>
  <c r="DBG31" i="71"/>
  <c r="DBD31" i="71"/>
  <c r="DBA31" i="71"/>
  <c r="CRD31" i="71"/>
  <c r="CRR31" i="71" s="1"/>
  <c r="CVJ31" i="71"/>
  <c r="CVX31" i="71" s="1"/>
  <c r="CIR31" i="71"/>
  <c r="CJF31" i="71" s="1"/>
  <c r="CYR33" i="71"/>
  <c r="DAU33" i="71"/>
  <c r="CQO31" i="71"/>
  <c r="CUR31" i="71"/>
  <c r="CQR31" i="71"/>
  <c r="CUU31" i="71"/>
  <c r="CZA31" i="71"/>
  <c r="CYS32" i="71"/>
  <c r="CZJ32" i="71" s="1"/>
  <c r="CZV32" i="71" s="1"/>
  <c r="DAV32" i="71"/>
  <c r="CUL33" i="71"/>
  <c r="CWO33" i="71"/>
  <c r="CUM32" i="71"/>
  <c r="CVG32" i="71" s="1"/>
  <c r="CVT32" i="71" s="1"/>
  <c r="CWP32" i="71"/>
  <c r="CXM31" i="71"/>
  <c r="CYA31" i="71" s="1"/>
  <c r="CXJ31" i="71"/>
  <c r="CXW31" i="71" s="1"/>
  <c r="CXG31" i="71"/>
  <c r="CXS31" i="71" s="1"/>
  <c r="CXD31" i="71"/>
  <c r="CXP31" i="71" s="1"/>
  <c r="CYE31" i="71" s="1"/>
  <c r="CXA31" i="71"/>
  <c r="CWX31" i="71"/>
  <c r="CWU31" i="71"/>
  <c r="CEF31" i="71"/>
  <c r="CER31" i="71" s="1"/>
  <c r="CDW31" i="71"/>
  <c r="CEC31" i="71"/>
  <c r="CEO31" i="71" s="1"/>
  <c r="CFD31" i="71" s="1"/>
  <c r="CDZ31" i="71"/>
  <c r="CEI31" i="71"/>
  <c r="CEV31" i="71" s="1"/>
  <c r="CVA32" i="71"/>
  <c r="CVM32" i="71" s="1"/>
  <c r="CWB32" i="71" s="1"/>
  <c r="CQF33" i="71"/>
  <c r="CSI33" i="71"/>
  <c r="CIL31" i="71"/>
  <c r="CIX31" i="71" s="1"/>
  <c r="CQG32" i="71"/>
  <c r="CQX32" i="71" s="1"/>
  <c r="CRJ32" i="71" s="1"/>
  <c r="CSJ32" i="71"/>
  <c r="CTG31" i="71"/>
  <c r="CTU31" i="71" s="1"/>
  <c r="CTD31" i="71"/>
  <c r="CTQ31" i="71" s="1"/>
  <c r="CTA31" i="71"/>
  <c r="CTM31" i="71" s="1"/>
  <c r="CSX31" i="71"/>
  <c r="CTJ31" i="71" s="1"/>
  <c r="CTY31" i="71" s="1"/>
  <c r="CSO31" i="71"/>
  <c r="CSU31" i="71"/>
  <c r="CSR31" i="71"/>
  <c r="CHZ31" i="71"/>
  <c r="CML31" i="71"/>
  <c r="CMF31" i="71"/>
  <c r="CPA31" i="71"/>
  <c r="CPO31" i="71" s="1"/>
  <c r="COX31" i="71"/>
  <c r="CPK31" i="71" s="1"/>
  <c r="COU31" i="71"/>
  <c r="CPG31" i="71" s="1"/>
  <c r="COR31" i="71"/>
  <c r="CPD31" i="71" s="1"/>
  <c r="CPS31" i="71" s="1"/>
  <c r="COO31" i="71"/>
  <c r="COL31" i="71"/>
  <c r="COI31" i="71"/>
  <c r="CIO31" i="71"/>
  <c r="CJB31" i="71" s="1"/>
  <c r="CMI31" i="71"/>
  <c r="CMO31" i="71"/>
  <c r="CNA31" i="71" s="1"/>
  <c r="CNP31" i="71" s="1"/>
  <c r="CMR31" i="71"/>
  <c r="CND31" i="71" s="1"/>
  <c r="CMU31" i="71"/>
  <c r="CNH31" i="71" s="1"/>
  <c r="CMA32" i="71"/>
  <c r="CMX32" i="71" s="1"/>
  <c r="CNL32" i="71" s="1"/>
  <c r="COD32" i="71"/>
  <c r="CLZ33" i="71"/>
  <c r="COC33" i="71"/>
  <c r="CIF31" i="71"/>
  <c r="CHT33" i="71"/>
  <c r="CJW33" i="71"/>
  <c r="CHU32" i="71"/>
  <c r="CIO32" i="71" s="1"/>
  <c r="CJB32" i="71" s="1"/>
  <c r="CJX32" i="71"/>
  <c r="CKI31" i="71"/>
  <c r="CKU31" i="71"/>
  <c r="CLI31" i="71" s="1"/>
  <c r="CKR31" i="71"/>
  <c r="CLE31" i="71" s="1"/>
  <c r="CKO31" i="71"/>
  <c r="CLA31" i="71" s="1"/>
  <c r="CKL31" i="71"/>
  <c r="CKX31" i="71" s="1"/>
  <c r="CLM31" i="71" s="1"/>
  <c r="CKF31" i="71"/>
  <c r="CKC31" i="71"/>
  <c r="CDO32" i="71"/>
  <c r="CDT32" i="71" s="1"/>
  <c r="CFR32" i="71"/>
  <c r="CFW31" i="71"/>
  <c r="CGO31" i="71"/>
  <c r="CHC31" i="71" s="1"/>
  <c r="CGL31" i="71"/>
  <c r="CGY31" i="71" s="1"/>
  <c r="CGI31" i="71"/>
  <c r="CGU31" i="71" s="1"/>
  <c r="CGF31" i="71"/>
  <c r="CGR31" i="71" s="1"/>
  <c r="CHG31" i="71" s="1"/>
  <c r="CGC31" i="71"/>
  <c r="CFZ31" i="71"/>
  <c r="CDN33" i="71"/>
  <c r="CFQ33" i="71"/>
  <c r="BHS30" i="71"/>
  <c r="BSH30" i="71"/>
  <c r="BDM30" i="71"/>
  <c r="CX30" i="111"/>
  <c r="CH30" i="71"/>
  <c r="AQM30" i="71"/>
  <c r="BSD30" i="71"/>
  <c r="KX30" i="71"/>
  <c r="LB30" i="71"/>
  <c r="AZC30" i="71"/>
  <c r="BFP30" i="71"/>
  <c r="BJN30" i="71"/>
  <c r="BYM30" i="71"/>
  <c r="BYI30" i="71"/>
  <c r="BRZ30" i="71"/>
  <c r="AQU30" i="71"/>
  <c r="BWN30" i="71"/>
  <c r="AZG30" i="71"/>
  <c r="BDE30" i="71"/>
  <c r="CAL30" i="71"/>
  <c r="AOJ30" i="71"/>
  <c r="RC30" i="71"/>
  <c r="EK30" i="71"/>
  <c r="BFH30" i="71"/>
  <c r="BUC30" i="71"/>
  <c r="BPW30" i="71"/>
  <c r="BFL30" i="71"/>
  <c r="CCW30" i="71"/>
  <c r="AUW30" i="71"/>
  <c r="CAT30" i="71"/>
  <c r="AOR30" i="71"/>
  <c r="RG30" i="71"/>
  <c r="AIE30" i="71"/>
  <c r="XT30" i="71"/>
  <c r="VQ30" i="71"/>
  <c r="AST30" i="71"/>
  <c r="CCO30" i="71"/>
  <c r="AWV30" i="71"/>
  <c r="NA30" i="71"/>
  <c r="TN30" i="71"/>
  <c r="IY30" i="71"/>
  <c r="BBB30" i="71"/>
  <c r="AI30" i="111"/>
  <c r="AMO30" i="71"/>
  <c r="ES30" i="71"/>
  <c r="ZS30" i="71"/>
  <c r="ABV30" i="71"/>
  <c r="KT30" i="71"/>
  <c r="HD30" i="111"/>
  <c r="AKL30" i="71"/>
  <c r="TJ30" i="71"/>
  <c r="BBF30" i="71"/>
  <c r="AIA30" i="71"/>
  <c r="AQ30" i="111"/>
  <c r="PH30" i="71"/>
  <c r="HL30" i="111"/>
  <c r="VI30" i="71"/>
  <c r="BDI30" i="71"/>
  <c r="BBJ30" i="71"/>
  <c r="NE30" i="71"/>
  <c r="AGB30" i="71"/>
  <c r="GV30" i="71"/>
  <c r="ADY30" i="71"/>
  <c r="BNT30" i="71"/>
  <c r="BLU30" i="71"/>
  <c r="AUS30" i="71"/>
  <c r="AWZ30" i="71"/>
  <c r="CT30" i="111"/>
  <c r="GR30" i="71"/>
  <c r="EW30" i="111"/>
  <c r="ZW30" i="71"/>
  <c r="BQA30" i="71"/>
  <c r="AYY30" i="71"/>
  <c r="BNX30" i="71"/>
  <c r="AXD30" i="71"/>
  <c r="BYQ30" i="71"/>
  <c r="BJV30" i="71"/>
  <c r="AGF30" i="71"/>
  <c r="FE30" i="111"/>
  <c r="BWJ30" i="71"/>
  <c r="CEZ31" i="71"/>
  <c r="ABZ30" i="71"/>
  <c r="BQE30" i="71"/>
  <c r="BOB30" i="71"/>
  <c r="BUG30" i="71"/>
  <c r="ASX30" i="71"/>
  <c r="AVA30" i="71"/>
  <c r="AQQ30" i="71"/>
  <c r="AFX30" i="71"/>
  <c r="PD30" i="71"/>
  <c r="AKD30" i="71"/>
  <c r="VM30" i="71"/>
  <c r="MW30" i="71"/>
  <c r="FA30" i="111"/>
  <c r="AMG30" i="71"/>
  <c r="IQ30" i="71"/>
  <c r="BUK30" i="71"/>
  <c r="AMK30" i="71"/>
  <c r="ZO30" i="71"/>
  <c r="IU30" i="71"/>
  <c r="ADU30" i="71"/>
  <c r="RK30" i="71"/>
  <c r="AII30" i="71"/>
  <c r="AON30" i="71"/>
  <c r="XL30" i="71"/>
  <c r="BLY30" i="71"/>
  <c r="BHO30" i="71"/>
  <c r="ABR30" i="71"/>
  <c r="CL30" i="71"/>
  <c r="GN30" i="71"/>
  <c r="HH30" i="111"/>
  <c r="AEC30" i="71"/>
  <c r="CP30" i="111"/>
  <c r="CP30" i="71"/>
  <c r="XP30" i="71"/>
  <c r="AM30" i="111"/>
  <c r="TF30" i="71"/>
  <c r="EO30" i="71"/>
  <c r="ASP30" i="71"/>
  <c r="CCS30" i="71"/>
  <c r="BLQ30" i="71"/>
  <c r="CAP30" i="71"/>
  <c r="OZ30" i="71"/>
  <c r="AKH30" i="71"/>
  <c r="BHK30" i="71"/>
  <c r="BJR30" i="71"/>
  <c r="BWF30" i="71"/>
  <c r="API30" i="111"/>
  <c r="AKY30" i="111"/>
  <c r="XI30" i="111"/>
  <c r="AIR30" i="111"/>
  <c r="XA30" i="111"/>
  <c r="AGK30" i="111"/>
  <c r="QN30" i="111"/>
  <c r="ANB30" i="111"/>
  <c r="AMX30" i="111"/>
  <c r="NY30" i="111"/>
  <c r="ABW30" i="111"/>
  <c r="AIN30" i="111"/>
  <c r="QF30" i="111"/>
  <c r="LV30" i="111"/>
  <c r="UX30" i="111"/>
  <c r="SU30" i="111"/>
  <c r="CEI32" i="71"/>
  <c r="CEC32" i="71"/>
  <c r="JS30" i="111"/>
  <c r="SQ30" i="111"/>
  <c r="ADZ30" i="111"/>
  <c r="ZL30" i="111"/>
  <c r="OC30" i="111"/>
  <c r="OG30" i="111"/>
  <c r="ART30" i="111"/>
  <c r="AGC30" i="111"/>
  <c r="ARP30" i="111"/>
  <c r="BXE3" i="71"/>
  <c r="BVC3" i="71"/>
  <c r="QJ30" i="111"/>
  <c r="ARL30" i="111"/>
  <c r="APM30" i="111"/>
  <c r="ZP30" i="111"/>
  <c r="ANF30" i="111"/>
  <c r="ABS30" i="111"/>
  <c r="LZ30" i="111"/>
  <c r="AKU30" i="111"/>
  <c r="JO30" i="111"/>
  <c r="XE30" i="111"/>
  <c r="JK30" i="111"/>
  <c r="ABO30" i="111"/>
  <c r="ADV30" i="111"/>
  <c r="UT30" i="111"/>
  <c r="SM30" i="111"/>
  <c r="AIJ30" i="111"/>
  <c r="AQG31" i="71"/>
  <c r="APU31" i="71"/>
  <c r="AQD31" i="71"/>
  <c r="APR31" i="71"/>
  <c r="AQA31" i="71"/>
  <c r="APO31" i="71"/>
  <c r="APX31" i="71"/>
  <c r="BNH31" i="71"/>
  <c r="BMV31" i="71"/>
  <c r="BNE31" i="71"/>
  <c r="BNN31" i="71"/>
  <c r="BNB31" i="71"/>
  <c r="BNK31" i="71"/>
  <c r="BMY31" i="71"/>
  <c r="ASM30" i="71"/>
  <c r="ATB30" i="71" s="1"/>
  <c r="BLN30" i="71"/>
  <c r="BMC30" i="71" s="1"/>
  <c r="BFE30" i="71"/>
  <c r="BFT30" i="71" s="1"/>
  <c r="AUM31" i="71"/>
  <c r="AUA31" i="71"/>
  <c r="AUJ31" i="71"/>
  <c r="ATX31" i="71"/>
  <c r="AUG31" i="71"/>
  <c r="ATU31" i="71"/>
  <c r="AUD31" i="71"/>
  <c r="BHE31" i="71"/>
  <c r="BGS31" i="71"/>
  <c r="BHB31" i="71"/>
  <c r="BGP31" i="71"/>
  <c r="BGY31" i="71"/>
  <c r="BGM31" i="71"/>
  <c r="BGV31" i="71"/>
  <c r="AYS31" i="71"/>
  <c r="AYG31" i="71"/>
  <c r="AYP31" i="71"/>
  <c r="AYD31" i="71"/>
  <c r="AYM31" i="71"/>
  <c r="AYA31" i="71"/>
  <c r="AYJ31" i="71"/>
  <c r="BAP31" i="71"/>
  <c r="BAD31" i="71"/>
  <c r="BAM31" i="71"/>
  <c r="BAV31" i="71"/>
  <c r="BAJ31" i="71"/>
  <c r="BAG31" i="71"/>
  <c r="BAS31" i="71"/>
  <c r="BRN31" i="71"/>
  <c r="BRB31" i="71"/>
  <c r="BRK31" i="71"/>
  <c r="BRT31" i="71"/>
  <c r="BRH31" i="71"/>
  <c r="BRE31" i="71"/>
  <c r="BRQ31" i="71"/>
  <c r="BTZ30" i="71"/>
  <c r="BUO30" i="71" s="1"/>
  <c r="CCL30" i="71"/>
  <c r="CDA30" i="71" s="1"/>
  <c r="AWS30" i="71"/>
  <c r="AXH30" i="71" s="1"/>
  <c r="BHH30" i="71"/>
  <c r="BHW30" i="71" s="1"/>
  <c r="BWC30" i="71"/>
  <c r="BWR30" i="71" s="1"/>
  <c r="BAY30" i="71"/>
  <c r="BBN30" i="71" s="1"/>
  <c r="BNQ30" i="71"/>
  <c r="BOF30" i="71" s="1"/>
  <c r="AWJ31" i="71"/>
  <c r="AVX31" i="71"/>
  <c r="AWG31" i="71"/>
  <c r="AWP31" i="71"/>
  <c r="AWD31" i="71"/>
  <c r="AWM31" i="71"/>
  <c r="AWA31" i="71"/>
  <c r="CBL32" i="71"/>
  <c r="BXF32" i="71"/>
  <c r="BSZ32" i="71"/>
  <c r="BOT32" i="71"/>
  <c r="BKN32" i="71"/>
  <c r="BGH32" i="71"/>
  <c r="BCB32" i="71"/>
  <c r="AXV32" i="71"/>
  <c r="ATP32" i="71"/>
  <c r="APJ32" i="71"/>
  <c r="BZI32" i="71"/>
  <c r="BIK32" i="71"/>
  <c r="ARM32" i="71"/>
  <c r="BMQ32" i="71"/>
  <c r="AVS32" i="71"/>
  <c r="BQW32" i="71"/>
  <c r="AZY32" i="71"/>
  <c r="BVC32" i="71"/>
  <c r="BEE32" i="71"/>
  <c r="AYV30" i="71"/>
  <c r="AZK30" i="71" s="1"/>
  <c r="BLK31" i="71"/>
  <c r="BKY31" i="71"/>
  <c r="BLH31" i="71"/>
  <c r="BKV31" i="71"/>
  <c r="BLE31" i="71"/>
  <c r="BKS31" i="71"/>
  <c r="BLB31" i="71"/>
  <c r="BYC31" i="71"/>
  <c r="BXQ31" i="71"/>
  <c r="BXZ31" i="71"/>
  <c r="BXN31" i="71"/>
  <c r="BXW31" i="71"/>
  <c r="BXK31" i="71"/>
  <c r="BXT31" i="71"/>
  <c r="BPQ31" i="71"/>
  <c r="BPE31" i="71"/>
  <c r="BPN31" i="71"/>
  <c r="BPB31" i="71"/>
  <c r="BPK31" i="71"/>
  <c r="BOY31" i="71"/>
  <c r="BPH31" i="71"/>
  <c r="BEV31" i="71"/>
  <c r="BEJ31" i="71"/>
  <c r="BES31" i="71"/>
  <c r="BFB31" i="71"/>
  <c r="BEP31" i="71"/>
  <c r="BEY31" i="71"/>
  <c r="BEM31" i="71"/>
  <c r="BVT31" i="71"/>
  <c r="BVH31" i="71"/>
  <c r="BVQ31" i="71"/>
  <c r="BVZ31" i="71"/>
  <c r="BVN31" i="71"/>
  <c r="BVW31" i="71"/>
  <c r="BVK31" i="71"/>
  <c r="CAI30" i="71"/>
  <c r="CAX30" i="71" s="1"/>
  <c r="BYF30" i="71"/>
  <c r="BYU30" i="71" s="1"/>
  <c r="BRW30" i="71"/>
  <c r="BSL30" i="71" s="1"/>
  <c r="BDB30" i="71"/>
  <c r="BDQ30" i="71" s="1"/>
  <c r="BTW31" i="71"/>
  <c r="BTK31" i="71"/>
  <c r="BTT31" i="71"/>
  <c r="BTH31" i="71"/>
  <c r="BTQ31" i="71"/>
  <c r="BTE31" i="71"/>
  <c r="BTN31" i="71"/>
  <c r="AQJ30" i="71"/>
  <c r="AQY30" i="71" s="1"/>
  <c r="CBK33" i="71"/>
  <c r="BXE33" i="71"/>
  <c r="BSY33" i="71"/>
  <c r="BOS33" i="71"/>
  <c r="BKM33" i="71"/>
  <c r="BGG33" i="71"/>
  <c r="BCA33" i="71"/>
  <c r="AXU33" i="71"/>
  <c r="ATO33" i="71"/>
  <c r="API33" i="71"/>
  <c r="BMP33" i="71"/>
  <c r="AVR33" i="71"/>
  <c r="BQV33" i="71"/>
  <c r="AZX33" i="71"/>
  <c r="BVB33" i="71"/>
  <c r="BED33" i="71"/>
  <c r="BIJ33" i="71"/>
  <c r="ARL33" i="71"/>
  <c r="BZH33" i="71"/>
  <c r="BPT30" i="71"/>
  <c r="BQI30" i="71" s="1"/>
  <c r="CCI31" i="71"/>
  <c r="CBW31" i="71"/>
  <c r="CCF31" i="71"/>
  <c r="CBT31" i="71"/>
  <c r="CCC31" i="71"/>
  <c r="CBQ31" i="71"/>
  <c r="CBZ31" i="71"/>
  <c r="BCY31" i="71"/>
  <c r="BCM31" i="71"/>
  <c r="BCV31" i="71"/>
  <c r="BCJ31" i="71"/>
  <c r="BCS31" i="71"/>
  <c r="BCG31" i="71"/>
  <c r="BCP31" i="71"/>
  <c r="ASD31" i="71"/>
  <c r="ARR31" i="71"/>
  <c r="ASA31" i="71"/>
  <c r="ASJ31" i="71"/>
  <c r="ARX31" i="71"/>
  <c r="ASG31" i="71"/>
  <c r="ARU31" i="71"/>
  <c r="BJB31" i="71"/>
  <c r="BIP31" i="71"/>
  <c r="BIY31" i="71"/>
  <c r="BJH31" i="71"/>
  <c r="BIV31" i="71"/>
  <c r="BJE31" i="71"/>
  <c r="BIS31" i="71"/>
  <c r="BZZ31" i="71"/>
  <c r="BZN31" i="71"/>
  <c r="BZW31" i="71"/>
  <c r="CAF31" i="71"/>
  <c r="BZT31" i="71"/>
  <c r="CAC31" i="71"/>
  <c r="BZQ31" i="71"/>
  <c r="AUP30" i="71"/>
  <c r="AVE30" i="71" s="1"/>
  <c r="BJK30" i="71"/>
  <c r="BJZ30" i="71" s="1"/>
  <c r="AQD33" i="111"/>
  <c r="ANW33" i="111"/>
  <c r="ALP33" i="111"/>
  <c r="AJI33" i="111"/>
  <c r="AHB33" i="111"/>
  <c r="ACN33" i="111"/>
  <c r="AEU33" i="111"/>
  <c r="AAG33" i="111"/>
  <c r="XZ33" i="111"/>
  <c r="VS33" i="111"/>
  <c r="RE33" i="111"/>
  <c r="MQ33" i="111"/>
  <c r="TL33" i="111"/>
  <c r="OX33" i="111"/>
  <c r="KJ33" i="111"/>
  <c r="RX31" i="111"/>
  <c r="SJ31" i="111" s="1"/>
  <c r="SY31" i="111" s="1"/>
  <c r="SG31" i="111"/>
  <c r="SU31" i="111" s="1"/>
  <c r="SA31" i="111"/>
  <c r="RU31" i="111"/>
  <c r="RO31" i="111"/>
  <c r="SD31" i="111"/>
  <c r="SQ31" i="111" s="1"/>
  <c r="RR31" i="111"/>
  <c r="ZB31" i="111"/>
  <c r="YS31" i="111"/>
  <c r="ZE31" i="111" s="1"/>
  <c r="ZT31" i="111" s="1"/>
  <c r="YY31" i="111"/>
  <c r="YM31" i="111"/>
  <c r="YV31" i="111"/>
  <c r="YJ31" i="111"/>
  <c r="YP31" i="111"/>
  <c r="AFN31" i="111"/>
  <c r="AFZ31" i="111" s="1"/>
  <c r="AGO31" i="111" s="1"/>
  <c r="AFT31" i="111"/>
  <c r="AFH31" i="111"/>
  <c r="AFW31" i="111"/>
  <c r="AFQ31" i="111"/>
  <c r="AFE31" i="111"/>
  <c r="AFK31" i="111"/>
  <c r="AOP31" i="111"/>
  <c r="APB31" i="111" s="1"/>
  <c r="APQ31" i="111" s="1"/>
  <c r="AOJ31" i="111"/>
  <c r="AOY31" i="111"/>
  <c r="AOS31" i="111"/>
  <c r="AOM31" i="111"/>
  <c r="AOG31" i="111"/>
  <c r="AOV31" i="111"/>
  <c r="AQE32" i="111"/>
  <c r="ANX32" i="111"/>
  <c r="ALQ32" i="111"/>
  <c r="AJJ32" i="111"/>
  <c r="AEV32" i="111"/>
  <c r="ACO32" i="111"/>
  <c r="YA32" i="111"/>
  <c r="AHC32" i="111"/>
  <c r="AAH32" i="111"/>
  <c r="RF32" i="111"/>
  <c r="VT32" i="111"/>
  <c r="KK32" i="111"/>
  <c r="MR32" i="111"/>
  <c r="OY32" i="111"/>
  <c r="TM32" i="111"/>
  <c r="WO31" i="111"/>
  <c r="WL31" i="111"/>
  <c r="WX31" i="111" s="1"/>
  <c r="XM31" i="111" s="1"/>
  <c r="WF31" i="111"/>
  <c r="WI31" i="111"/>
  <c r="WR31" i="111"/>
  <c r="WC31" i="111"/>
  <c r="WU31" i="111"/>
  <c r="ABI31" i="111"/>
  <c r="AAZ31" i="111"/>
  <c r="ABL31" i="111" s="1"/>
  <c r="ACA31" i="111" s="1"/>
  <c r="ABF31" i="111"/>
  <c r="AAT31" i="111"/>
  <c r="ABC31" i="111"/>
  <c r="AAQ31" i="111"/>
  <c r="AAW31" i="111"/>
  <c r="AJV31" i="111"/>
  <c r="AKB31" i="111"/>
  <c r="AKN31" i="111" s="1"/>
  <c r="ALC31" i="111" s="1"/>
  <c r="AKE31" i="111"/>
  <c r="AKK31" i="111"/>
  <c r="AJY31" i="111"/>
  <c r="AKH31" i="111"/>
  <c r="AJS31" i="111"/>
  <c r="NA31" i="111"/>
  <c r="NP31" i="111"/>
  <c r="OC31" i="111" s="1"/>
  <c r="ND31" i="111"/>
  <c r="NM31" i="111"/>
  <c r="NS31" i="111"/>
  <c r="NJ31" i="111"/>
  <c r="NV31" i="111" s="1"/>
  <c r="OK31" i="111" s="1"/>
  <c r="NG31" i="111"/>
  <c r="LF31" i="111"/>
  <c r="LC31" i="111"/>
  <c r="LO31" i="111" s="1"/>
  <c r="MD31" i="111" s="1"/>
  <c r="KT31" i="111"/>
  <c r="LI31" i="111"/>
  <c r="KW31" i="111"/>
  <c r="LL31" i="111"/>
  <c r="KZ31" i="111"/>
  <c r="AHU31" i="111"/>
  <c r="AIG31" i="111" s="1"/>
  <c r="AIV31" i="111" s="1"/>
  <c r="AID31" i="111"/>
  <c r="AHX31" i="111"/>
  <c r="AHR31" i="111"/>
  <c r="AHL31" i="111"/>
  <c r="AIA31" i="111"/>
  <c r="AHO31" i="111"/>
  <c r="AQW31" i="111"/>
  <c r="ARI31" i="111" s="1"/>
  <c r="ARX31" i="111" s="1"/>
  <c r="AQZ31" i="111"/>
  <c r="ARC31" i="111"/>
  <c r="ARP31" i="111" s="1"/>
  <c r="AQQ31" i="111"/>
  <c r="ARF31" i="111"/>
  <c r="AQN31" i="111"/>
  <c r="AQT31" i="111"/>
  <c r="PZ31" i="111"/>
  <c r="PQ31" i="111"/>
  <c r="QC31" i="111" s="1"/>
  <c r="QR31" i="111" s="1"/>
  <c r="PN31" i="111"/>
  <c r="PW31" i="111"/>
  <c r="PK31" i="111"/>
  <c r="PT31" i="111"/>
  <c r="PH31" i="111"/>
  <c r="UE31" i="111"/>
  <c r="UQ31" i="111" s="1"/>
  <c r="VF31" i="111" s="1"/>
  <c r="UN31" i="111"/>
  <c r="UH31" i="111"/>
  <c r="UB31" i="111"/>
  <c r="TV31" i="111"/>
  <c r="UK31" i="111"/>
  <c r="TY31" i="111"/>
  <c r="ADP31" i="111"/>
  <c r="ADG31" i="111"/>
  <c r="ADS31" i="111" s="1"/>
  <c r="AEH31" i="111" s="1"/>
  <c r="ADA31" i="111"/>
  <c r="ADJ31" i="111"/>
  <c r="ACX31" i="111"/>
  <c r="ADD31" i="111"/>
  <c r="ADM31" i="111"/>
  <c r="AMI31" i="111"/>
  <c r="AMU31" i="111" s="1"/>
  <c r="ANJ31" i="111" s="1"/>
  <c r="AMF31" i="111"/>
  <c r="ALZ31" i="111"/>
  <c r="AMO31" i="111"/>
  <c r="AMC31" i="111"/>
  <c r="AMR31" i="111"/>
  <c r="ANF31" i="111" s="1"/>
  <c r="AML31" i="111"/>
  <c r="MT30" i="71"/>
  <c r="NI30" i="71" s="1"/>
  <c r="QQ31" i="71"/>
  <c r="QN31" i="71"/>
  <c r="QH31" i="71"/>
  <c r="QE31" i="71"/>
  <c r="QK31" i="71"/>
  <c r="QW31" i="71"/>
  <c r="QT31" i="71"/>
  <c r="AMD30" i="71"/>
  <c r="AMS30" i="71" s="1"/>
  <c r="AKA30" i="71"/>
  <c r="AKP30" i="71" s="1"/>
  <c r="ABO30" i="71"/>
  <c r="ACD30" i="71" s="1"/>
  <c r="LY31" i="71"/>
  <c r="MN31" i="71"/>
  <c r="MK31" i="71"/>
  <c r="MB31" i="71"/>
  <c r="MQ31" i="71"/>
  <c r="MH31" i="71"/>
  <c r="ME31" i="71"/>
  <c r="UT31" i="71"/>
  <c r="UZ31" i="71"/>
  <c r="UW31" i="71"/>
  <c r="UN31" i="71"/>
  <c r="VC31" i="71"/>
  <c r="UK31" i="71"/>
  <c r="UQ31" i="71"/>
  <c r="WT31" i="71"/>
  <c r="WN31" i="71"/>
  <c r="XC31" i="71"/>
  <c r="WW31" i="71"/>
  <c r="WQ31" i="71"/>
  <c r="WZ31" i="71"/>
  <c r="XF31" i="71"/>
  <c r="ALX31" i="71"/>
  <c r="ALI31" i="71"/>
  <c r="ALU31" i="71"/>
  <c r="ALL31" i="71"/>
  <c r="AMA31" i="71"/>
  <c r="ALO31" i="71"/>
  <c r="ALR31" i="71"/>
  <c r="IY31" i="111"/>
  <c r="IM31" i="111"/>
  <c r="IV31" i="111"/>
  <c r="JH31" i="111" s="1"/>
  <c r="JW31" i="111" s="1"/>
  <c r="JE31" i="111"/>
  <c r="IS31" i="111"/>
  <c r="JB31" i="111"/>
  <c r="IP31" i="111"/>
  <c r="OW30" i="71"/>
  <c r="PL30" i="71" s="1"/>
  <c r="TC30" i="71"/>
  <c r="TR30" i="71" s="1"/>
  <c r="QZ30" i="71"/>
  <c r="RO30" i="71" s="1"/>
  <c r="EH30" i="71"/>
  <c r="EW30" i="71" s="1"/>
  <c r="IB31" i="71"/>
  <c r="HY31" i="71"/>
  <c r="HS31" i="71"/>
  <c r="IK31" i="71"/>
  <c r="IH31" i="71"/>
  <c r="HV31" i="71"/>
  <c r="IE31" i="71"/>
  <c r="AFU30" i="71"/>
  <c r="AGJ30" i="71" s="1"/>
  <c r="VF30" i="71"/>
  <c r="VU30" i="71" s="1"/>
  <c r="BY31" i="71"/>
  <c r="BM31" i="71"/>
  <c r="BV31" i="71"/>
  <c r="BJ31" i="71"/>
  <c r="CB31" i="71"/>
  <c r="CP31" i="71" s="1"/>
  <c r="BP31" i="71"/>
  <c r="BS31" i="71"/>
  <c r="CE31" i="71" s="1"/>
  <c r="GR31" i="111"/>
  <c r="GF31" i="111"/>
  <c r="GX31" i="111"/>
  <c r="GI31" i="111"/>
  <c r="GU31" i="111"/>
  <c r="GO31" i="111"/>
  <c r="HA31" i="111" s="1"/>
  <c r="GL31" i="111"/>
  <c r="EN31" i="111"/>
  <c r="EB31" i="111"/>
  <c r="EK31" i="111"/>
  <c r="EH31" i="111"/>
  <c r="ET31" i="111" s="1"/>
  <c r="EE31" i="111"/>
  <c r="EQ31" i="111"/>
  <c r="DY31" i="111"/>
  <c r="CT30" i="71"/>
  <c r="AHX30" i="71"/>
  <c r="AIM30" i="71" s="1"/>
  <c r="DV31" i="71"/>
  <c r="EB31" i="71"/>
  <c r="DM31" i="71"/>
  <c r="DS31" i="71"/>
  <c r="DY31" i="71"/>
  <c r="DP31" i="71"/>
  <c r="EE31" i="71"/>
  <c r="YT31" i="71"/>
  <c r="YQ31" i="71"/>
  <c r="ZI31" i="71"/>
  <c r="YW31" i="71"/>
  <c r="YZ31" i="71"/>
  <c r="ZF31" i="71"/>
  <c r="ZC31" i="71"/>
  <c r="ADF31" i="71"/>
  <c r="ADO31" i="71"/>
  <c r="ACW31" i="71"/>
  <c r="ADC31" i="71"/>
  <c r="ADL31" i="71"/>
  <c r="ACZ31" i="71"/>
  <c r="ADI31" i="71"/>
  <c r="AHC31" i="71"/>
  <c r="AHO31" i="71"/>
  <c r="AHL31" i="71"/>
  <c r="AHI31" i="71"/>
  <c r="AHR31" i="71"/>
  <c r="AHF31" i="71"/>
  <c r="AHU31" i="71"/>
  <c r="KQ30" i="71"/>
  <c r="LF30" i="71" s="1"/>
  <c r="ZL30" i="71"/>
  <c r="AAA30" i="71" s="1"/>
  <c r="ADR30" i="71"/>
  <c r="AEG30" i="71" s="1"/>
  <c r="ID32" i="111"/>
  <c r="AGX32" i="71"/>
  <c r="ANG32" i="71"/>
  <c r="ALD32" i="71"/>
  <c r="ACR32" i="71"/>
  <c r="AJA32" i="71"/>
  <c r="YL32" i="71"/>
  <c r="AEU32" i="71"/>
  <c r="AAO32" i="71"/>
  <c r="UF32" i="71"/>
  <c r="PZ32" i="71"/>
  <c r="LT32" i="71"/>
  <c r="HN32" i="71"/>
  <c r="WI32" i="71"/>
  <c r="NW32" i="71"/>
  <c r="JQ32" i="71"/>
  <c r="P32" i="71"/>
  <c r="AB32" i="71" s="1"/>
  <c r="SC32" i="71"/>
  <c r="FK32" i="71"/>
  <c r="DH32" i="71"/>
  <c r="Y32" i="71"/>
  <c r="M32" i="71"/>
  <c r="J32" i="71"/>
  <c r="G32" i="71"/>
  <c r="S32" i="71"/>
  <c r="AE32" i="71" s="1"/>
  <c r="V32" i="71"/>
  <c r="CA31" i="111"/>
  <c r="CM31" i="111" s="1"/>
  <c r="CJ31" i="111"/>
  <c r="BX31" i="111"/>
  <c r="CG31" i="111"/>
  <c r="BU31" i="111"/>
  <c r="CD31" i="111"/>
  <c r="BR31" i="111"/>
  <c r="SQ31" i="71"/>
  <c r="SW31" i="71"/>
  <c r="ST31" i="71"/>
  <c r="SZ31" i="71"/>
  <c r="SK31" i="71"/>
  <c r="SH31" i="71"/>
  <c r="SN31" i="71"/>
  <c r="AAZ31" i="71"/>
  <c r="AAT31" i="71"/>
  <c r="ABC31" i="71"/>
  <c r="ABI31" i="71"/>
  <c r="AAW31" i="71"/>
  <c r="ABL31" i="71"/>
  <c r="ABF31" i="71"/>
  <c r="ANR31" i="71"/>
  <c r="ANL31" i="71"/>
  <c r="AOA31" i="71"/>
  <c r="ANU31" i="71"/>
  <c r="ANO31" i="71"/>
  <c r="AOD31" i="71"/>
  <c r="ANX31" i="71"/>
  <c r="AOG30" i="71"/>
  <c r="AOV30" i="71" s="1"/>
  <c r="IN30" i="71"/>
  <c r="JC30" i="71" s="1"/>
  <c r="IC33" i="111"/>
  <c r="ALC33" i="71"/>
  <c r="ANF33" i="71"/>
  <c r="YK33" i="71"/>
  <c r="AGW33" i="71"/>
  <c r="AAN33" i="71"/>
  <c r="AIZ33" i="71"/>
  <c r="SB33" i="71"/>
  <c r="PY33" i="71"/>
  <c r="LS33" i="71"/>
  <c r="ACQ33" i="71"/>
  <c r="NV33" i="71"/>
  <c r="HM33" i="71"/>
  <c r="AET33" i="71"/>
  <c r="FJ33" i="71"/>
  <c r="UE33" i="71"/>
  <c r="JP33" i="71"/>
  <c r="WH33" i="71"/>
  <c r="DG33" i="71"/>
  <c r="W31" i="111"/>
  <c r="K31" i="111"/>
  <c r="T31" i="111"/>
  <c r="AF31" i="111" s="1"/>
  <c r="AC31" i="111"/>
  <c r="Q31" i="111"/>
  <c r="N31" i="111"/>
  <c r="Z31" i="111"/>
  <c r="ON31" i="71"/>
  <c r="OK31" i="71"/>
  <c r="OB31" i="71"/>
  <c r="OT31" i="71"/>
  <c r="OH31" i="71"/>
  <c r="OE31" i="71"/>
  <c r="OQ31" i="71"/>
  <c r="GB31" i="71"/>
  <c r="FP31" i="71"/>
  <c r="FY31" i="71"/>
  <c r="FS31" i="71"/>
  <c r="GE31" i="71"/>
  <c r="GH31" i="71"/>
  <c r="FV31" i="71"/>
  <c r="KH31" i="71"/>
  <c r="JY31" i="71"/>
  <c r="KN31" i="71"/>
  <c r="JV31" i="71"/>
  <c r="KB31" i="71"/>
  <c r="KE31" i="71"/>
  <c r="KK31" i="71"/>
  <c r="AFL31" i="71"/>
  <c r="AFO31" i="71"/>
  <c r="AFC31" i="71"/>
  <c r="AFR31" i="71"/>
  <c r="AFI31" i="71"/>
  <c r="AFF31" i="71"/>
  <c r="AEZ31" i="71"/>
  <c r="AJO31" i="71"/>
  <c r="AJU31" i="71"/>
  <c r="AJI31" i="71"/>
  <c r="AJR31" i="71"/>
  <c r="AJL31" i="71"/>
  <c r="AJF31" i="71"/>
  <c r="AJX31" i="71"/>
  <c r="XI30" i="71"/>
  <c r="XX30" i="71" s="1"/>
  <c r="GK30" i="71"/>
  <c r="GZ30" i="71" s="1"/>
  <c r="AE31" i="71"/>
  <c r="AM31" i="71"/>
  <c r="AI31" i="71"/>
  <c r="FV33" i="111"/>
  <c r="BH33" i="111"/>
  <c r="A33" i="111"/>
  <c r="DO33" i="111"/>
  <c r="FI30" i="111"/>
  <c r="FW32" i="111"/>
  <c r="BI32" i="111"/>
  <c r="DP32" i="111"/>
  <c r="B32" i="111"/>
  <c r="DB30" i="111"/>
  <c r="AU30" i="111"/>
  <c r="HP30" i="111"/>
  <c r="AQ31" i="71"/>
  <c r="BD33" i="71"/>
  <c r="BE32" i="71"/>
  <c r="B33" i="71"/>
  <c r="A34" i="71"/>
  <c r="DLV32" i="71" l="1"/>
  <c r="CDW32" i="71"/>
  <c r="DLY32" i="71"/>
  <c r="DMK32" i="71" s="1"/>
  <c r="DMZ32" i="71" s="1"/>
  <c r="DPY32" i="71"/>
  <c r="CEF32" i="71"/>
  <c r="DLS32" i="71"/>
  <c r="CEL32" i="71"/>
  <c r="CDZ32" i="71"/>
  <c r="AXU32" i="111"/>
  <c r="AYG32" i="111" s="1"/>
  <c r="AXR32" i="111"/>
  <c r="AYD32" i="111" s="1"/>
  <c r="AYS32" i="111" s="1"/>
  <c r="AXO32" i="111"/>
  <c r="AXX32" i="111"/>
  <c r="AYK32" i="111" s="1"/>
  <c r="AXI32" i="111"/>
  <c r="AXL32" i="111"/>
  <c r="AYA32" i="111"/>
  <c r="AYO32" i="111" s="1"/>
  <c r="BJJ32" i="111"/>
  <c r="BJX32" i="111" s="1"/>
  <c r="BIR32" i="111"/>
  <c r="BJG32" i="111"/>
  <c r="BJT32" i="111" s="1"/>
  <c r="BIU32" i="111"/>
  <c r="BIX32" i="111"/>
  <c r="BJA32" i="111"/>
  <c r="BJM32" i="111" s="1"/>
  <c r="BKB32" i="111" s="1"/>
  <c r="BJD32" i="111"/>
  <c r="BJP32" i="111" s="1"/>
  <c r="AVT32" i="111"/>
  <c r="AWH32" i="111" s="1"/>
  <c r="AVB32" i="111"/>
  <c r="AVQ32" i="111"/>
  <c r="AWD32" i="111" s="1"/>
  <c r="AVN32" i="111"/>
  <c r="AVZ32" i="111" s="1"/>
  <c r="AVK32" i="111"/>
  <c r="AVW32" i="111" s="1"/>
  <c r="AWL32" i="111" s="1"/>
  <c r="AVH32" i="111"/>
  <c r="AVE32" i="111"/>
  <c r="DTV34" i="71"/>
  <c r="ASK34" i="111"/>
  <c r="BKO34" i="111"/>
  <c r="BIH34" i="111"/>
  <c r="BGA34" i="111"/>
  <c r="AUR34" i="111"/>
  <c r="BMV34" i="111"/>
  <c r="AZF34" i="111"/>
  <c r="AWY34" i="111"/>
  <c r="BDT34" i="111"/>
  <c r="BBM34" i="111"/>
  <c r="BGQ32" i="111"/>
  <c r="BGT32" i="111"/>
  <c r="BHF32" i="111" s="1"/>
  <c r="BHU32" i="111" s="1"/>
  <c r="BGN32" i="111"/>
  <c r="BHC32" i="111"/>
  <c r="BHQ32" i="111" s="1"/>
  <c r="BGW32" i="111"/>
  <c r="BHI32" i="111" s="1"/>
  <c r="BGZ32" i="111"/>
  <c r="BHM32" i="111" s="1"/>
  <c r="BGK32" i="111"/>
  <c r="DTW33" i="71"/>
  <c r="DUB33" i="71" s="1"/>
  <c r="ASL33" i="111"/>
  <c r="BKP33" i="111"/>
  <c r="BGB33" i="111"/>
  <c r="AUS33" i="111"/>
  <c r="BMW33" i="111"/>
  <c r="BII33" i="111"/>
  <c r="AZG33" i="111"/>
  <c r="AWZ33" i="111"/>
  <c r="BDU33" i="111"/>
  <c r="BBN33" i="111"/>
  <c r="BLQ32" i="111"/>
  <c r="BME32" i="111" s="1"/>
  <c r="BLB32" i="111"/>
  <c r="BLH32" i="111"/>
  <c r="BLT32" i="111" s="1"/>
  <c r="BMI32" i="111" s="1"/>
  <c r="BLK32" i="111"/>
  <c r="BLW32" i="111" s="1"/>
  <c r="BKY32" i="111"/>
  <c r="BLN32" i="111"/>
  <c r="BMA32" i="111" s="1"/>
  <c r="BLE32" i="111"/>
  <c r="ATJ32" i="111"/>
  <c r="ATW32" i="111" s="1"/>
  <c r="ASX32" i="111"/>
  <c r="ATM32" i="111"/>
  <c r="AUA32" i="111" s="1"/>
  <c r="ATA32" i="111"/>
  <c r="ATG32" i="111"/>
  <c r="ATS32" i="111" s="1"/>
  <c r="ASU32" i="111"/>
  <c r="ATD32" i="111"/>
  <c r="ATP32" i="111" s="1"/>
  <c r="AUE32" i="111" s="1"/>
  <c r="BCO32" i="111"/>
  <c r="BDC32" i="111" s="1"/>
  <c r="BBW32" i="111"/>
  <c r="BCL32" i="111"/>
  <c r="BCY32" i="111" s="1"/>
  <c r="BBZ32" i="111"/>
  <c r="BCF32" i="111"/>
  <c r="BCR32" i="111" s="1"/>
  <c r="BDG32" i="111" s="1"/>
  <c r="BCI32" i="111"/>
  <c r="BCU32" i="111" s="1"/>
  <c r="BCC32" i="111"/>
  <c r="BEV32" i="111"/>
  <c r="BFJ32" i="111" s="1"/>
  <c r="BES32" i="111"/>
  <c r="BFF32" i="111" s="1"/>
  <c r="BED32" i="111"/>
  <c r="BEP32" i="111"/>
  <c r="BFB32" i="111" s="1"/>
  <c r="BEM32" i="111"/>
  <c r="BEY32" i="111" s="1"/>
  <c r="BFN32" i="111" s="1"/>
  <c r="BEG32" i="111"/>
  <c r="BEJ32" i="111"/>
  <c r="CVJ32" i="71"/>
  <c r="CVX32" i="71" s="1"/>
  <c r="BAB32" i="111"/>
  <c r="BAN32" i="111" s="1"/>
  <c r="BAE32" i="111"/>
  <c r="BAR32" i="111" s="1"/>
  <c r="AZS32" i="111"/>
  <c r="BAH32" i="111"/>
  <c r="BAV32" i="111" s="1"/>
  <c r="AZP32" i="111"/>
  <c r="AZV32" i="111"/>
  <c r="AZY32" i="111"/>
  <c r="BAK32" i="111" s="1"/>
  <c r="BAZ32" i="111" s="1"/>
  <c r="BNX32" i="111"/>
  <c r="BOL32" i="111" s="1"/>
  <c r="BNI32" i="111"/>
  <c r="BNF32" i="111"/>
  <c r="BNL32" i="111"/>
  <c r="BNU32" i="111"/>
  <c r="BOH32" i="111" s="1"/>
  <c r="BNO32" i="111"/>
  <c r="BOA32" i="111" s="1"/>
  <c r="BOP32" i="111" s="1"/>
  <c r="BNR32" i="111"/>
  <c r="BOD32" i="111" s="1"/>
  <c r="DQH32" i="71"/>
  <c r="DQT32" i="71" s="1"/>
  <c r="DUE33" i="71"/>
  <c r="CQO32" i="71"/>
  <c r="DQB32" i="71"/>
  <c r="DMB32" i="71"/>
  <c r="DMN32" i="71" s="1"/>
  <c r="DPV32" i="71"/>
  <c r="DPQ33" i="71"/>
  <c r="DQN33" i="71" s="1"/>
  <c r="DRB33" i="71" s="1"/>
  <c r="DRT33" i="71"/>
  <c r="DME32" i="71"/>
  <c r="DMR32" i="71" s="1"/>
  <c r="DQE32" i="71"/>
  <c r="DQQ32" i="71" s="1"/>
  <c r="DRF32" i="71" s="1"/>
  <c r="DSQ32" i="71"/>
  <c r="DTE32" i="71" s="1"/>
  <c r="DSN32" i="71"/>
  <c r="DTA32" i="71" s="1"/>
  <c r="DSK32" i="71"/>
  <c r="DSW32" i="71" s="1"/>
  <c r="DSH32" i="71"/>
  <c r="DST32" i="71" s="1"/>
  <c r="DTI32" i="71" s="1"/>
  <c r="DSE32" i="71"/>
  <c r="DSB32" i="71"/>
  <c r="DRY32" i="71"/>
  <c r="DPP34" i="71"/>
  <c r="DRS34" i="71"/>
  <c r="DQK32" i="71"/>
  <c r="DQX32" i="71" s="1"/>
  <c r="CQR32" i="71"/>
  <c r="DLJ34" i="71"/>
  <c r="DNM34" i="71"/>
  <c r="DOK32" i="71"/>
  <c r="DOY32" i="71" s="1"/>
  <c r="DOH32" i="71"/>
  <c r="DOU32" i="71" s="1"/>
  <c r="DOE32" i="71"/>
  <c r="DOQ32" i="71" s="1"/>
  <c r="DOB32" i="71"/>
  <c r="DON32" i="71" s="1"/>
  <c r="DPC32" i="71" s="1"/>
  <c r="DNY32" i="71"/>
  <c r="DNV32" i="71"/>
  <c r="DNS32" i="71"/>
  <c r="DLK33" i="71"/>
  <c r="DLS33" i="71" s="1"/>
  <c r="DNN33" i="71"/>
  <c r="DMH32" i="71"/>
  <c r="DMV32" i="71" s="1"/>
  <c r="DHJ32" i="71"/>
  <c r="DHM32" i="71"/>
  <c r="DHP32" i="71"/>
  <c r="DHS32" i="71"/>
  <c r="DIE32" i="71" s="1"/>
  <c r="DIT32" i="71" s="1"/>
  <c r="DHV32" i="71"/>
  <c r="DIH32" i="71" s="1"/>
  <c r="DHY32" i="71"/>
  <c r="DIL32" i="71" s="1"/>
  <c r="CZM32" i="71"/>
  <c r="CZZ32" i="71" s="1"/>
  <c r="DHD34" i="71"/>
  <c r="DJG34" i="71"/>
  <c r="DHE33" i="71"/>
  <c r="DHY33" i="71" s="1"/>
  <c r="DIL33" i="71" s="1"/>
  <c r="DJH33" i="71"/>
  <c r="CRA32" i="71"/>
  <c r="CRN32" i="71" s="1"/>
  <c r="DDG32" i="71"/>
  <c r="DKE32" i="71"/>
  <c r="DKS32" i="71" s="1"/>
  <c r="DKB32" i="71"/>
  <c r="DKO32" i="71" s="1"/>
  <c r="DJY32" i="71"/>
  <c r="DKK32" i="71" s="1"/>
  <c r="DJV32" i="71"/>
  <c r="DKH32" i="71" s="1"/>
  <c r="DKW32" i="71" s="1"/>
  <c r="DJS32" i="71"/>
  <c r="DJP32" i="71"/>
  <c r="DJM32" i="71"/>
  <c r="DDJ32" i="71"/>
  <c r="CZP32" i="71"/>
  <c r="DAD32" i="71" s="1"/>
  <c r="DCY33" i="71"/>
  <c r="DDM33" i="71" s="1"/>
  <c r="DDY33" i="71" s="1"/>
  <c r="DEN33" i="71" s="1"/>
  <c r="DFB33" i="71"/>
  <c r="DFY32" i="71"/>
  <c r="DGM32" i="71" s="1"/>
  <c r="DFV32" i="71"/>
  <c r="DGI32" i="71" s="1"/>
  <c r="DFS32" i="71"/>
  <c r="DGE32" i="71" s="1"/>
  <c r="DFP32" i="71"/>
  <c r="DGB32" i="71" s="1"/>
  <c r="DGQ32" i="71" s="1"/>
  <c r="DFM32" i="71"/>
  <c r="DFJ32" i="71"/>
  <c r="DFG32" i="71"/>
  <c r="DDD32" i="71"/>
  <c r="DCX34" i="71"/>
  <c r="DFA34" i="71"/>
  <c r="CRD32" i="71"/>
  <c r="CRR32" i="71" s="1"/>
  <c r="DBS32" i="71"/>
  <c r="DCG32" i="71" s="1"/>
  <c r="DBP32" i="71"/>
  <c r="DCC32" i="71" s="1"/>
  <c r="DBM32" i="71"/>
  <c r="DBY32" i="71" s="1"/>
  <c r="DBJ32" i="71"/>
  <c r="DBV32" i="71" s="1"/>
  <c r="DCK32" i="71" s="1"/>
  <c r="DBG32" i="71"/>
  <c r="DBD32" i="71"/>
  <c r="DBA32" i="71"/>
  <c r="CYS33" i="71"/>
  <c r="CZP33" i="71" s="1"/>
  <c r="DAD33" i="71" s="1"/>
  <c r="DAV33" i="71"/>
  <c r="CYX32" i="71"/>
  <c r="CYR34" i="71"/>
  <c r="DAU34" i="71"/>
  <c r="CZA32" i="71"/>
  <c r="CZD32" i="71"/>
  <c r="CZG32" i="71"/>
  <c r="CZS32" i="71" s="1"/>
  <c r="DAH32" i="71" s="1"/>
  <c r="CUR32" i="71"/>
  <c r="CUU32" i="71"/>
  <c r="CUX32" i="71"/>
  <c r="CVD32" i="71"/>
  <c r="CVP32" i="71" s="1"/>
  <c r="CQL32" i="71"/>
  <c r="CUL34" i="71"/>
  <c r="CWO34" i="71"/>
  <c r="CXM32" i="71"/>
  <c r="CYA32" i="71" s="1"/>
  <c r="CXJ32" i="71"/>
  <c r="CXW32" i="71" s="1"/>
  <c r="CXG32" i="71"/>
  <c r="CXS32" i="71" s="1"/>
  <c r="CXD32" i="71"/>
  <c r="CXP32" i="71" s="1"/>
  <c r="CYE32" i="71" s="1"/>
  <c r="CXA32" i="71"/>
  <c r="CWX32" i="71"/>
  <c r="CWU32" i="71"/>
  <c r="CUM33" i="71"/>
  <c r="CVG33" i="71" s="1"/>
  <c r="CVT33" i="71" s="1"/>
  <c r="CWP33" i="71"/>
  <c r="CQU32" i="71"/>
  <c r="CRG32" i="71" s="1"/>
  <c r="CRV32" i="71" s="1"/>
  <c r="CMF32" i="71"/>
  <c r="CQF34" i="71"/>
  <c r="CSI34" i="71"/>
  <c r="CML32" i="71"/>
  <c r="CTD32" i="71"/>
  <c r="CTQ32" i="71" s="1"/>
  <c r="CTG32" i="71"/>
  <c r="CTU32" i="71" s="1"/>
  <c r="CTA32" i="71"/>
  <c r="CTM32" i="71" s="1"/>
  <c r="CSX32" i="71"/>
  <c r="CTJ32" i="71" s="1"/>
  <c r="CTY32" i="71" s="1"/>
  <c r="CSU32" i="71"/>
  <c r="CSR32" i="71"/>
  <c r="CSO32" i="71"/>
  <c r="CQG33" i="71"/>
  <c r="CRD33" i="71" s="1"/>
  <c r="CRR33" i="71" s="1"/>
  <c r="CSJ33" i="71"/>
  <c r="CMR32" i="71"/>
  <c r="CND32" i="71" s="1"/>
  <c r="CIR32" i="71"/>
  <c r="CJF32" i="71" s="1"/>
  <c r="CMI32" i="71"/>
  <c r="LB31" i="71"/>
  <c r="CMO32" i="71"/>
  <c r="CNA32" i="71" s="1"/>
  <c r="CNP32" i="71" s="1"/>
  <c r="CMU32" i="71"/>
  <c r="CNH32" i="71" s="1"/>
  <c r="CLZ34" i="71"/>
  <c r="COC34" i="71"/>
  <c r="CHZ32" i="71"/>
  <c r="CPA32" i="71"/>
  <c r="CPO32" i="71" s="1"/>
  <c r="COX32" i="71"/>
  <c r="CPK32" i="71" s="1"/>
  <c r="COU32" i="71"/>
  <c r="CPG32" i="71" s="1"/>
  <c r="COR32" i="71"/>
  <c r="CPD32" i="71" s="1"/>
  <c r="CPS32" i="71" s="1"/>
  <c r="COO32" i="71"/>
  <c r="COL32" i="71"/>
  <c r="COI32" i="71"/>
  <c r="CMA33" i="71"/>
  <c r="CMX33" i="71" s="1"/>
  <c r="CNL33" i="71" s="1"/>
  <c r="COD33" i="71"/>
  <c r="CIC32" i="71"/>
  <c r="CIF32" i="71"/>
  <c r="CII32" i="71"/>
  <c r="CIU32" i="71" s="1"/>
  <c r="CJJ32" i="71" s="1"/>
  <c r="CHT34" i="71"/>
  <c r="CJW34" i="71"/>
  <c r="CHU33" i="71"/>
  <c r="CIR33" i="71" s="1"/>
  <c r="CJF33" i="71" s="1"/>
  <c r="CJX33" i="71"/>
  <c r="CKC32" i="71"/>
  <c r="CKU32" i="71"/>
  <c r="CLI32" i="71" s="1"/>
  <c r="CKR32" i="71"/>
  <c r="CLE32" i="71" s="1"/>
  <c r="CKO32" i="71"/>
  <c r="CLA32" i="71" s="1"/>
  <c r="CKL32" i="71"/>
  <c r="CKX32" i="71" s="1"/>
  <c r="CLM32" i="71" s="1"/>
  <c r="CKI32" i="71"/>
  <c r="CKF32" i="71"/>
  <c r="CIL32" i="71"/>
  <c r="CIX32" i="71" s="1"/>
  <c r="CDO33" i="71"/>
  <c r="CFR33" i="71"/>
  <c r="CDN34" i="71"/>
  <c r="CFQ34" i="71"/>
  <c r="CGO32" i="71"/>
  <c r="CHC32" i="71" s="1"/>
  <c r="CGL32" i="71"/>
  <c r="CGY32" i="71" s="1"/>
  <c r="CGI32" i="71"/>
  <c r="CGU32" i="71" s="1"/>
  <c r="CGF32" i="71"/>
  <c r="CGR32" i="71" s="1"/>
  <c r="CHG32" i="71" s="1"/>
  <c r="CGC32" i="71"/>
  <c r="CFZ32" i="71"/>
  <c r="CFW32" i="71"/>
  <c r="BBF31" i="71"/>
  <c r="CAT31" i="71"/>
  <c r="BPW31" i="71"/>
  <c r="BRZ31" i="71"/>
  <c r="AZC31" i="71"/>
  <c r="AUS31" i="71"/>
  <c r="CAP31" i="71"/>
  <c r="BBB31" i="71"/>
  <c r="BHO31" i="71"/>
  <c r="CX31" i="111"/>
  <c r="BJN31" i="71"/>
  <c r="GV31" i="71"/>
  <c r="NA31" i="71"/>
  <c r="AXD31" i="71"/>
  <c r="AM31" i="111"/>
  <c r="GR31" i="71"/>
  <c r="PH31" i="71"/>
  <c r="BJV31" i="71"/>
  <c r="FE31" i="111"/>
  <c r="BDI31" i="71"/>
  <c r="RC31" i="71"/>
  <c r="AST31" i="71"/>
  <c r="BDM31" i="71"/>
  <c r="BWF31" i="71"/>
  <c r="BQA31" i="71"/>
  <c r="BLQ31" i="71"/>
  <c r="KT31" i="71"/>
  <c r="CER32" i="71"/>
  <c r="AIA31" i="71"/>
  <c r="IQ31" i="71"/>
  <c r="EO31" i="71"/>
  <c r="CCW31" i="71"/>
  <c r="BUC31" i="71"/>
  <c r="AWV31" i="71"/>
  <c r="AIE31" i="71"/>
  <c r="BSH31" i="71"/>
  <c r="BHS31" i="71"/>
  <c r="AQQ31" i="71"/>
  <c r="BWN31" i="71"/>
  <c r="BYQ31" i="71"/>
  <c r="AYY31" i="71"/>
  <c r="AMO31" i="71"/>
  <c r="XT31" i="71"/>
  <c r="TF31" i="71"/>
  <c r="AGF31" i="71"/>
  <c r="OZ31" i="71"/>
  <c r="BBJ31" i="71"/>
  <c r="AVA31" i="71"/>
  <c r="BNT31" i="71"/>
  <c r="XP31" i="71"/>
  <c r="NE31" i="71"/>
  <c r="XL31" i="71"/>
  <c r="BUK31" i="71"/>
  <c r="BNX31" i="71"/>
  <c r="AQU31" i="71"/>
  <c r="CEV32" i="71"/>
  <c r="ABZ31" i="71"/>
  <c r="TJ31" i="71"/>
  <c r="PD31" i="71"/>
  <c r="ZO31" i="71"/>
  <c r="EW31" i="111"/>
  <c r="HD31" i="111"/>
  <c r="AFX31" i="71"/>
  <c r="ASX31" i="71"/>
  <c r="BFL31" i="71"/>
  <c r="BQE31" i="71"/>
  <c r="BLU31" i="71"/>
  <c r="AWZ31" i="71"/>
  <c r="VM31" i="71"/>
  <c r="BYI31" i="71"/>
  <c r="BHK31" i="71"/>
  <c r="ES31" i="71"/>
  <c r="FA31" i="111"/>
  <c r="CH31" i="71"/>
  <c r="AOJ31" i="71"/>
  <c r="ZW31" i="71"/>
  <c r="HH31" i="111"/>
  <c r="AGB31" i="71"/>
  <c r="AOR31" i="71"/>
  <c r="RK31" i="71"/>
  <c r="BDE31" i="71"/>
  <c r="BFP31" i="71"/>
  <c r="BLY31" i="71"/>
  <c r="AKD31" i="71"/>
  <c r="AQ31" i="111"/>
  <c r="ADY31" i="71"/>
  <c r="ZS31" i="71"/>
  <c r="VQ31" i="71"/>
  <c r="RG31" i="71"/>
  <c r="AKL31" i="71"/>
  <c r="GN31" i="71"/>
  <c r="ABV31" i="71"/>
  <c r="CP31" i="111"/>
  <c r="IU31" i="71"/>
  <c r="AMK31" i="71"/>
  <c r="VI31" i="71"/>
  <c r="MW31" i="71"/>
  <c r="BUG31" i="71"/>
  <c r="BWJ31" i="71"/>
  <c r="BFH31" i="71"/>
  <c r="BYM31" i="71"/>
  <c r="AZG31" i="71"/>
  <c r="AUW31" i="71"/>
  <c r="BOB31" i="71"/>
  <c r="AEC31" i="71"/>
  <c r="AKH31" i="71"/>
  <c r="AI31" i="111"/>
  <c r="CT31" i="111"/>
  <c r="ADU31" i="71"/>
  <c r="AMG31" i="71"/>
  <c r="ABR31" i="71"/>
  <c r="EK31" i="71"/>
  <c r="IY31" i="71"/>
  <c r="CAL31" i="71"/>
  <c r="CCO31" i="71"/>
  <c r="KX31" i="71"/>
  <c r="AON31" i="71"/>
  <c r="TN31" i="71"/>
  <c r="HL31" i="111"/>
  <c r="CL31" i="71"/>
  <c r="AII31" i="71"/>
  <c r="BJR31" i="71"/>
  <c r="ASP31" i="71"/>
  <c r="CCS31" i="71"/>
  <c r="BSD31" i="71"/>
  <c r="AQM31" i="71"/>
  <c r="CEZ32" i="71"/>
  <c r="JS31" i="111"/>
  <c r="API31" i="111"/>
  <c r="AGG31" i="111"/>
  <c r="LV31" i="111"/>
  <c r="AKU31" i="111"/>
  <c r="ABW31" i="111"/>
  <c r="ADV31" i="111"/>
  <c r="QF31" i="111"/>
  <c r="XI31" i="111"/>
  <c r="JO31" i="111"/>
  <c r="AKY31" i="111"/>
  <c r="APE31" i="111"/>
  <c r="AMX31" i="111"/>
  <c r="QJ31" i="111"/>
  <c r="AIN31" i="111"/>
  <c r="XE31" i="111"/>
  <c r="APM31" i="111"/>
  <c r="AED31" i="111"/>
  <c r="ZL31" i="111"/>
  <c r="ANB31" i="111"/>
  <c r="UX31" i="111"/>
  <c r="QN31" i="111"/>
  <c r="AIJ31" i="111"/>
  <c r="OG31" i="111"/>
  <c r="BXF3" i="71"/>
  <c r="BZH3" i="71"/>
  <c r="AIR31" i="111"/>
  <c r="ZP31" i="111"/>
  <c r="CEO32" i="71"/>
  <c r="CFD32" i="71" s="1"/>
  <c r="ABO31" i="111"/>
  <c r="AGC31" i="111"/>
  <c r="UT31" i="111"/>
  <c r="ART31" i="111"/>
  <c r="AGK31" i="111"/>
  <c r="CEC33" i="71"/>
  <c r="CDW33" i="71"/>
  <c r="CEF33" i="71"/>
  <c r="CDT33" i="71"/>
  <c r="CEI33" i="71"/>
  <c r="CEL33" i="71"/>
  <c r="CDZ33" i="71"/>
  <c r="ADZ31" i="111"/>
  <c r="VB31" i="111"/>
  <c r="LZ31" i="111"/>
  <c r="ABS31" i="111"/>
  <c r="JK31" i="111"/>
  <c r="LR31" i="111"/>
  <c r="NY31" i="111"/>
  <c r="AKQ31" i="111"/>
  <c r="XA31" i="111"/>
  <c r="ZH31" i="111"/>
  <c r="ARL31" i="111"/>
  <c r="SM31" i="111"/>
  <c r="BDB31" i="71"/>
  <c r="BDQ31" i="71" s="1"/>
  <c r="BWC31" i="71"/>
  <c r="BWR31" i="71" s="1"/>
  <c r="BLN31" i="71"/>
  <c r="BMC31" i="71" s="1"/>
  <c r="BRT32" i="71"/>
  <c r="BRH32" i="71"/>
  <c r="BRQ32" i="71"/>
  <c r="BRE32" i="71"/>
  <c r="BRN32" i="71"/>
  <c r="BRB32" i="71"/>
  <c r="BRK32" i="71"/>
  <c r="BJH32" i="71"/>
  <c r="BIV32" i="71"/>
  <c r="BJE32" i="71"/>
  <c r="BIS32" i="71"/>
  <c r="BJB32" i="71"/>
  <c r="BIP32" i="71"/>
  <c r="BIY32" i="71"/>
  <c r="AYM32" i="71"/>
  <c r="AYA32" i="71"/>
  <c r="AYJ32" i="71"/>
  <c r="AYS32" i="71"/>
  <c r="AYG32" i="71"/>
  <c r="AYP32" i="71"/>
  <c r="AYD32" i="71"/>
  <c r="BPK32" i="71"/>
  <c r="BOY32" i="71"/>
  <c r="BPH32" i="71"/>
  <c r="BPQ32" i="71"/>
  <c r="BPE32" i="71"/>
  <c r="BPN32" i="71"/>
  <c r="BPB32" i="71"/>
  <c r="AWS31" i="71"/>
  <c r="AXH31" i="71" s="1"/>
  <c r="BAY31" i="71"/>
  <c r="BBN31" i="71" s="1"/>
  <c r="CBL33" i="71"/>
  <c r="BXF33" i="71"/>
  <c r="BSZ33" i="71"/>
  <c r="BOT33" i="71"/>
  <c r="BKN33" i="71"/>
  <c r="BGH33" i="71"/>
  <c r="BCB33" i="71"/>
  <c r="AXV33" i="71"/>
  <c r="BZI33" i="71"/>
  <c r="BVC33" i="71"/>
  <c r="BQW33" i="71"/>
  <c r="BMQ33" i="71"/>
  <c r="BIK33" i="71"/>
  <c r="BEE33" i="71"/>
  <c r="AZY33" i="71"/>
  <c r="AVS33" i="71"/>
  <c r="ARM33" i="71"/>
  <c r="ATP33" i="71"/>
  <c r="APJ33" i="71"/>
  <c r="ASM31" i="71"/>
  <c r="ATB31" i="71" s="1"/>
  <c r="BTZ31" i="71"/>
  <c r="BUO31" i="71" s="1"/>
  <c r="BYF31" i="71"/>
  <c r="BYU31" i="71" s="1"/>
  <c r="BFB32" i="71"/>
  <c r="BEP32" i="71"/>
  <c r="BEY32" i="71"/>
  <c r="BEM32" i="71"/>
  <c r="BEV32" i="71"/>
  <c r="BEJ32" i="71"/>
  <c r="BES32" i="71"/>
  <c r="AWP32" i="71"/>
  <c r="AWD32" i="71"/>
  <c r="AWM32" i="71"/>
  <c r="AWA32" i="71"/>
  <c r="AWJ32" i="71"/>
  <c r="AVX32" i="71"/>
  <c r="AWG32" i="71"/>
  <c r="CAF32" i="71"/>
  <c r="BZT32" i="71"/>
  <c r="CAC32" i="71"/>
  <c r="BZQ32" i="71"/>
  <c r="BZZ32" i="71"/>
  <c r="BZN32" i="71"/>
  <c r="BZW32" i="71"/>
  <c r="BCS32" i="71"/>
  <c r="BCG32" i="71"/>
  <c r="BCP32" i="71"/>
  <c r="BCY32" i="71"/>
  <c r="BCM32" i="71"/>
  <c r="BCV32" i="71"/>
  <c r="BCJ32" i="71"/>
  <c r="BTQ32" i="71"/>
  <c r="BTE32" i="71"/>
  <c r="BTN32" i="71"/>
  <c r="BTW32" i="71"/>
  <c r="BTK32" i="71"/>
  <c r="BTT32" i="71"/>
  <c r="BTH32" i="71"/>
  <c r="BRW31" i="71"/>
  <c r="BSL31" i="71" s="1"/>
  <c r="AUP31" i="71"/>
  <c r="AVE31" i="71" s="1"/>
  <c r="AQJ31" i="71"/>
  <c r="AQY31" i="71" s="1"/>
  <c r="BZH34" i="71"/>
  <c r="BVB34" i="71"/>
  <c r="BQV34" i="71"/>
  <c r="BMP34" i="71"/>
  <c r="BIJ34" i="71"/>
  <c r="BED34" i="71"/>
  <c r="AZX34" i="71"/>
  <c r="AVR34" i="71"/>
  <c r="ARL34" i="71"/>
  <c r="BXE34" i="71"/>
  <c r="BGG34" i="71"/>
  <c r="API34" i="71"/>
  <c r="CBK34" i="71"/>
  <c r="BKM34" i="71"/>
  <c r="ATO34" i="71"/>
  <c r="BOS34" i="71"/>
  <c r="AXU34" i="71"/>
  <c r="BSY34" i="71"/>
  <c r="BCA34" i="71"/>
  <c r="BJK31" i="71"/>
  <c r="BJZ31" i="71" s="1"/>
  <c r="BPT31" i="71"/>
  <c r="BQI31" i="71" s="1"/>
  <c r="BVZ32" i="71"/>
  <c r="BVN32" i="71"/>
  <c r="BVW32" i="71"/>
  <c r="BVK32" i="71"/>
  <c r="BVT32" i="71"/>
  <c r="BVH32" i="71"/>
  <c r="BVQ32" i="71"/>
  <c r="BNN32" i="71"/>
  <c r="BNB32" i="71"/>
  <c r="BNK32" i="71"/>
  <c r="BMY32" i="71"/>
  <c r="BNH32" i="71"/>
  <c r="BMV32" i="71"/>
  <c r="BNE32" i="71"/>
  <c r="AQA32" i="71"/>
  <c r="APO32" i="71"/>
  <c r="APX32" i="71"/>
  <c r="AQG32" i="71"/>
  <c r="APU32" i="71"/>
  <c r="AQD32" i="71"/>
  <c r="APR32" i="71"/>
  <c r="BGY32" i="71"/>
  <c r="BGM32" i="71"/>
  <c r="BGV32" i="71"/>
  <c r="BHE32" i="71"/>
  <c r="BGS32" i="71"/>
  <c r="BHB32" i="71"/>
  <c r="BGP32" i="71"/>
  <c r="BXW32" i="71"/>
  <c r="BXK32" i="71"/>
  <c r="BXT32" i="71"/>
  <c r="BYC32" i="71"/>
  <c r="BXQ32" i="71"/>
  <c r="BXZ32" i="71"/>
  <c r="BXN32" i="71"/>
  <c r="BHH31" i="71"/>
  <c r="BHW31" i="71" s="1"/>
  <c r="BNQ31" i="71"/>
  <c r="BOF31" i="71" s="1"/>
  <c r="CAI31" i="71"/>
  <c r="CAX31" i="71" s="1"/>
  <c r="CCL31" i="71"/>
  <c r="CDA31" i="71" s="1"/>
  <c r="BFE31" i="71"/>
  <c r="BFT31" i="71" s="1"/>
  <c r="BAV32" i="71"/>
  <c r="BAJ32" i="71"/>
  <c r="BAS32" i="71"/>
  <c r="BAG32" i="71"/>
  <c r="BAP32" i="71"/>
  <c r="BAD32" i="71"/>
  <c r="BAM32" i="71"/>
  <c r="ASJ32" i="71"/>
  <c r="ARX32" i="71"/>
  <c r="ASG32" i="71"/>
  <c r="ARU32" i="71"/>
  <c r="ASD32" i="71"/>
  <c r="ARR32" i="71"/>
  <c r="ASA32" i="71"/>
  <c r="AUG32" i="71"/>
  <c r="ATU32" i="71"/>
  <c r="AUD32" i="71"/>
  <c r="AUM32" i="71"/>
  <c r="AUA32" i="71"/>
  <c r="ATX32" i="71"/>
  <c r="AUJ32" i="71"/>
  <c r="BLE32" i="71"/>
  <c r="BKS32" i="71"/>
  <c r="BLB32" i="71"/>
  <c r="BLK32" i="71"/>
  <c r="BKY32" i="71"/>
  <c r="BKV32" i="71"/>
  <c r="BLH32" i="71"/>
  <c r="CCC32" i="71"/>
  <c r="CBZ32" i="71"/>
  <c r="CBT32" i="71"/>
  <c r="CCI32" i="71"/>
  <c r="CBQ32" i="71"/>
  <c r="CCF32" i="71"/>
  <c r="CBW32" i="71"/>
  <c r="AYV31" i="71"/>
  <c r="AZK31" i="71" s="1"/>
  <c r="NM32" i="111"/>
  <c r="ND32" i="111"/>
  <c r="NS32" i="111"/>
  <c r="NP32" i="111"/>
  <c r="NG32" i="111"/>
  <c r="NA32" i="111"/>
  <c r="NJ32" i="111"/>
  <c r="NV32" i="111" s="1"/>
  <c r="OK32" i="111" s="1"/>
  <c r="AAZ32" i="111"/>
  <c r="ABL32" i="111" s="1"/>
  <c r="ACA32" i="111" s="1"/>
  <c r="ABC32" i="111"/>
  <c r="AAT32" i="111"/>
  <c r="AAQ32" i="111"/>
  <c r="ABF32" i="111"/>
  <c r="ABS32" i="111" s="1"/>
  <c r="AAW32" i="111"/>
  <c r="ABI32" i="111"/>
  <c r="AFQ32" i="111"/>
  <c r="AGC32" i="111" s="1"/>
  <c r="AFH32" i="111"/>
  <c r="AFT32" i="111"/>
  <c r="AFK32" i="111"/>
  <c r="AFN32" i="111"/>
  <c r="AFZ32" i="111" s="1"/>
  <c r="AGO32" i="111" s="1"/>
  <c r="AFW32" i="111"/>
  <c r="AFE32" i="111"/>
  <c r="AQZ32" i="111"/>
  <c r="AQQ32" i="111"/>
  <c r="ARF32" i="111"/>
  <c r="ARC32" i="111"/>
  <c r="ARP32" i="111" s="1"/>
  <c r="AQT32" i="111"/>
  <c r="AQW32" i="111"/>
  <c r="ARI32" i="111" s="1"/>
  <c r="ARX32" i="111" s="1"/>
  <c r="AQN32" i="111"/>
  <c r="ANX33" i="111"/>
  <c r="ALQ33" i="111"/>
  <c r="AQE33" i="111"/>
  <c r="AJJ33" i="111"/>
  <c r="ACO33" i="111"/>
  <c r="YA33" i="111"/>
  <c r="AEV33" i="111"/>
  <c r="AAH33" i="111"/>
  <c r="AHC33" i="111"/>
  <c r="VT33" i="111"/>
  <c r="RF33" i="111"/>
  <c r="TM33" i="111"/>
  <c r="OY33" i="111"/>
  <c r="KK33" i="111"/>
  <c r="MR33" i="111"/>
  <c r="LC32" i="111"/>
  <c r="LO32" i="111" s="1"/>
  <c r="MD32" i="111" s="1"/>
  <c r="LF32" i="111"/>
  <c r="KZ32" i="111"/>
  <c r="LL32" i="111"/>
  <c r="LZ32" i="111" s="1"/>
  <c r="KW32" i="111"/>
  <c r="KT32" i="111"/>
  <c r="LI32" i="111"/>
  <c r="LV32" i="111" s="1"/>
  <c r="AHX32" i="111"/>
  <c r="AIJ32" i="111" s="1"/>
  <c r="AIA32" i="111"/>
  <c r="AHO32" i="111"/>
  <c r="AHR32" i="111"/>
  <c r="AID32" i="111"/>
  <c r="AHU32" i="111"/>
  <c r="AIG32" i="111" s="1"/>
  <c r="AIV32" i="111" s="1"/>
  <c r="AHL32" i="111"/>
  <c r="AKE32" i="111"/>
  <c r="AKK32" i="111"/>
  <c r="AKH32" i="111"/>
  <c r="AJY32" i="111"/>
  <c r="AJV32" i="111"/>
  <c r="AKB32" i="111"/>
  <c r="AKN32" i="111" s="1"/>
  <c r="ALC32" i="111" s="1"/>
  <c r="AJS32" i="111"/>
  <c r="UH32" i="111"/>
  <c r="UT32" i="111" s="1"/>
  <c r="TY32" i="111"/>
  <c r="UK32" i="111"/>
  <c r="UN32" i="111"/>
  <c r="UE32" i="111"/>
  <c r="UQ32" i="111" s="1"/>
  <c r="VF32" i="111" s="1"/>
  <c r="TV32" i="111"/>
  <c r="UB32" i="111"/>
  <c r="WO32" i="111"/>
  <c r="WR32" i="111"/>
  <c r="WI32" i="111"/>
  <c r="WF32" i="111"/>
  <c r="WU32" i="111"/>
  <c r="WC32" i="111"/>
  <c r="WL32" i="111"/>
  <c r="WX32" i="111" s="1"/>
  <c r="XM32" i="111" s="1"/>
  <c r="YS32" i="111"/>
  <c r="ZE32" i="111" s="1"/>
  <c r="ZT32" i="111" s="1"/>
  <c r="YM32" i="111"/>
  <c r="YY32" i="111"/>
  <c r="YV32" i="111"/>
  <c r="YJ32" i="111"/>
  <c r="YP32" i="111"/>
  <c r="ZB32" i="111"/>
  <c r="ZP32" i="111" s="1"/>
  <c r="AML32" i="111"/>
  <c r="AMC32" i="111"/>
  <c r="AMO32" i="111"/>
  <c r="AMR32" i="111"/>
  <c r="AMI32" i="111"/>
  <c r="AMU32" i="111" s="1"/>
  <c r="ANJ32" i="111" s="1"/>
  <c r="ALZ32" i="111"/>
  <c r="AMF32" i="111"/>
  <c r="AQD34" i="111"/>
  <c r="ANW34" i="111"/>
  <c r="ALP34" i="111"/>
  <c r="AJI34" i="111"/>
  <c r="AEU34" i="111"/>
  <c r="AHB34" i="111"/>
  <c r="ACN34" i="111"/>
  <c r="XZ34" i="111"/>
  <c r="VS34" i="111"/>
  <c r="TL34" i="111"/>
  <c r="AAG34" i="111"/>
  <c r="OX34" i="111"/>
  <c r="MQ34" i="111"/>
  <c r="KJ34" i="111"/>
  <c r="RE34" i="111"/>
  <c r="PQ32" i="111"/>
  <c r="QC32" i="111" s="1"/>
  <c r="QR32" i="111" s="1"/>
  <c r="PK32" i="111"/>
  <c r="PH32" i="111"/>
  <c r="PW32" i="111"/>
  <c r="PT32" i="111"/>
  <c r="PN32" i="111"/>
  <c r="PZ32" i="111"/>
  <c r="SA32" i="111"/>
  <c r="SM32" i="111" s="1"/>
  <c r="SD32" i="111"/>
  <c r="SQ32" i="111" s="1"/>
  <c r="RR32" i="111"/>
  <c r="RU32" i="111"/>
  <c r="RO32" i="111"/>
  <c r="SG32" i="111"/>
  <c r="SU32" i="111" s="1"/>
  <c r="RX32" i="111"/>
  <c r="SJ32" i="111" s="1"/>
  <c r="SY32" i="111" s="1"/>
  <c r="ADG32" i="111"/>
  <c r="ADS32" i="111" s="1"/>
  <c r="AEH32" i="111" s="1"/>
  <c r="ADA32" i="111"/>
  <c r="ACX32" i="111"/>
  <c r="ADM32" i="111"/>
  <c r="ADJ32" i="111"/>
  <c r="ADD32" i="111"/>
  <c r="ADP32" i="111"/>
  <c r="AOS32" i="111"/>
  <c r="AOJ32" i="111"/>
  <c r="AOV32" i="111"/>
  <c r="API32" i="111" s="1"/>
  <c r="AOM32" i="111"/>
  <c r="AOP32" i="111"/>
  <c r="APB32" i="111" s="1"/>
  <c r="APQ32" i="111" s="1"/>
  <c r="AOY32" i="111"/>
  <c r="APM32" i="111" s="1"/>
  <c r="AOG32" i="111"/>
  <c r="CT31" i="71"/>
  <c r="IC34" i="111"/>
  <c r="ANF34" i="71"/>
  <c r="AIZ34" i="71"/>
  <c r="ALC34" i="71"/>
  <c r="ACQ34" i="71"/>
  <c r="AGW34" i="71"/>
  <c r="AET34" i="71"/>
  <c r="YK34" i="71"/>
  <c r="AAN34" i="71"/>
  <c r="WH34" i="71"/>
  <c r="NV34" i="71"/>
  <c r="UE34" i="71"/>
  <c r="PY34" i="71"/>
  <c r="HM34" i="71"/>
  <c r="LS34" i="71"/>
  <c r="JP34" i="71"/>
  <c r="FJ34" i="71"/>
  <c r="SB34" i="71"/>
  <c r="DG34" i="71"/>
  <c r="AKA31" i="71"/>
  <c r="AKP31" i="71" s="1"/>
  <c r="QZ31" i="71"/>
  <c r="RO31" i="71" s="1"/>
  <c r="Z32" i="111"/>
  <c r="AM32" i="111" s="1"/>
  <c r="N32" i="111"/>
  <c r="W32" i="111"/>
  <c r="K32" i="111"/>
  <c r="T32" i="111"/>
  <c r="AF32" i="111" s="1"/>
  <c r="AC32" i="111"/>
  <c r="Q32" i="111"/>
  <c r="AQ32" i="71"/>
  <c r="KQ31" i="71"/>
  <c r="LF31" i="71" s="1"/>
  <c r="DV32" i="71"/>
  <c r="DY32" i="71"/>
  <c r="EE32" i="71"/>
  <c r="EB32" i="71"/>
  <c r="DS32" i="71"/>
  <c r="DP32" i="71"/>
  <c r="DM32" i="71"/>
  <c r="KE32" i="71"/>
  <c r="KN32" i="71"/>
  <c r="JY32" i="71"/>
  <c r="KK32" i="71"/>
  <c r="JV32" i="71"/>
  <c r="KH32" i="71"/>
  <c r="KB32" i="71"/>
  <c r="MK32" i="71"/>
  <c r="MB32" i="71"/>
  <c r="MQ32" i="71"/>
  <c r="MN32" i="71"/>
  <c r="ME32" i="71"/>
  <c r="LY32" i="71"/>
  <c r="MH32" i="71"/>
  <c r="AFI32" i="71"/>
  <c r="AFR32" i="71"/>
  <c r="AFC32" i="71"/>
  <c r="AFO32" i="71"/>
  <c r="AEZ32" i="71"/>
  <c r="AFL32" i="71"/>
  <c r="AFF32" i="71"/>
  <c r="ALU32" i="71"/>
  <c r="ALL32" i="71"/>
  <c r="AMA32" i="71"/>
  <c r="ALX32" i="71"/>
  <c r="ALO32" i="71"/>
  <c r="ALR32" i="71"/>
  <c r="ALI32" i="71"/>
  <c r="IN31" i="71"/>
  <c r="JC31" i="71" s="1"/>
  <c r="AMD31" i="71"/>
  <c r="AMS31" i="71" s="1"/>
  <c r="VF31" i="71"/>
  <c r="VU31" i="71" s="1"/>
  <c r="IB32" i="71"/>
  <c r="IH32" i="71"/>
  <c r="HS32" i="71"/>
  <c r="IE32" i="71"/>
  <c r="HY32" i="71"/>
  <c r="IK32" i="71"/>
  <c r="HV32" i="71"/>
  <c r="JB32" i="111"/>
  <c r="IP32" i="111"/>
  <c r="IY32" i="111"/>
  <c r="IM32" i="111"/>
  <c r="IV32" i="111"/>
  <c r="JH32" i="111" s="1"/>
  <c r="JW32" i="111" s="1"/>
  <c r="JE32" i="111"/>
  <c r="IS32" i="111"/>
  <c r="ID33" i="111"/>
  <c r="ANG33" i="71"/>
  <c r="AGX33" i="71"/>
  <c r="AAO33" i="71"/>
  <c r="AJA33" i="71"/>
  <c r="ALD33" i="71"/>
  <c r="AEU33" i="71"/>
  <c r="ACR33" i="71"/>
  <c r="YL33" i="71"/>
  <c r="NW33" i="71"/>
  <c r="HN33" i="71"/>
  <c r="WI33" i="71"/>
  <c r="UF33" i="71"/>
  <c r="JQ33" i="71"/>
  <c r="PZ33" i="71"/>
  <c r="LT33" i="71"/>
  <c r="S33" i="71"/>
  <c r="G33" i="71"/>
  <c r="DH33" i="71"/>
  <c r="P33" i="71"/>
  <c r="AB33" i="71" s="1"/>
  <c r="M33" i="71"/>
  <c r="J33" i="71"/>
  <c r="SC33" i="71"/>
  <c r="FK33" i="71"/>
  <c r="Y33" i="71"/>
  <c r="AM33" i="71" s="1"/>
  <c r="V33" i="71"/>
  <c r="CB32" i="71"/>
  <c r="BP32" i="71"/>
  <c r="BY32" i="71"/>
  <c r="BM32" i="71"/>
  <c r="BJ32" i="71"/>
  <c r="BV32" i="71"/>
  <c r="BS32" i="71"/>
  <c r="CE32" i="71" s="1"/>
  <c r="CT32" i="71" s="1"/>
  <c r="EQ32" i="111"/>
  <c r="EE32" i="111"/>
  <c r="EH32" i="111"/>
  <c r="ET32" i="111" s="1"/>
  <c r="EB32" i="111"/>
  <c r="EN32" i="111"/>
  <c r="DY32" i="111"/>
  <c r="EK32" i="111"/>
  <c r="AOG31" i="71"/>
  <c r="AOV31" i="71" s="1"/>
  <c r="ABO31" i="71"/>
  <c r="ACD31" i="71" s="1"/>
  <c r="GB32" i="71"/>
  <c r="FS32" i="71"/>
  <c r="GE32" i="71"/>
  <c r="GH32" i="71"/>
  <c r="FV32" i="71"/>
  <c r="FY32" i="71"/>
  <c r="FP32" i="71"/>
  <c r="ON32" i="71"/>
  <c r="OH32" i="71"/>
  <c r="OE32" i="71"/>
  <c r="OT32" i="71"/>
  <c r="OQ32" i="71"/>
  <c r="OK32" i="71"/>
  <c r="OB32" i="71"/>
  <c r="QQ32" i="71"/>
  <c r="QH32" i="71"/>
  <c r="QW32" i="71"/>
  <c r="QT32" i="71"/>
  <c r="QK32" i="71"/>
  <c r="QE32" i="71"/>
  <c r="QN32" i="71"/>
  <c r="ZC32" i="71"/>
  <c r="YT32" i="71"/>
  <c r="ZI32" i="71"/>
  <c r="ZF32" i="71"/>
  <c r="YW32" i="71"/>
  <c r="YQ32" i="71"/>
  <c r="YZ32" i="71"/>
  <c r="ANX32" i="71"/>
  <c r="AOA32" i="71"/>
  <c r="ANR32" i="71"/>
  <c r="ANO32" i="71"/>
  <c r="AOD32" i="71"/>
  <c r="ANU32" i="71"/>
  <c r="ANL32" i="71"/>
  <c r="EH31" i="71"/>
  <c r="EW31" i="71" s="1"/>
  <c r="GU32" i="111"/>
  <c r="GI32" i="111"/>
  <c r="GR32" i="111"/>
  <c r="GX32" i="111"/>
  <c r="GF32" i="111"/>
  <c r="GO32" i="111"/>
  <c r="HA32" i="111" s="1"/>
  <c r="GL32" i="111"/>
  <c r="ABF32" i="71"/>
  <c r="AAZ32" i="71"/>
  <c r="AAW32" i="71"/>
  <c r="ABL32" i="71"/>
  <c r="ABI32" i="71"/>
  <c r="ABC32" i="71"/>
  <c r="AAT32" i="71"/>
  <c r="ADI32" i="71"/>
  <c r="ADO32" i="71"/>
  <c r="ADL32" i="71"/>
  <c r="ADC32" i="71"/>
  <c r="ACZ32" i="71"/>
  <c r="ADF32" i="71"/>
  <c r="ACW32" i="71"/>
  <c r="ADR31" i="71"/>
  <c r="AEG31" i="71" s="1"/>
  <c r="CA32" i="111"/>
  <c r="CM32" i="111" s="1"/>
  <c r="CG32" i="111"/>
  <c r="BR32" i="111"/>
  <c r="CD32" i="111"/>
  <c r="BX32" i="111"/>
  <c r="BU32" i="111"/>
  <c r="CJ32" i="111"/>
  <c r="AFU31" i="71"/>
  <c r="AGJ31" i="71" s="1"/>
  <c r="GK31" i="71"/>
  <c r="GZ31" i="71" s="1"/>
  <c r="OW31" i="71"/>
  <c r="PL31" i="71" s="1"/>
  <c r="TC31" i="71"/>
  <c r="TR31" i="71" s="1"/>
  <c r="SQ32" i="71"/>
  <c r="SN32" i="71"/>
  <c r="SZ32" i="71"/>
  <c r="SK32" i="71"/>
  <c r="SW32" i="71"/>
  <c r="SH32" i="71"/>
  <c r="ST32" i="71"/>
  <c r="WZ32" i="71"/>
  <c r="XC32" i="71"/>
  <c r="WQ32" i="71"/>
  <c r="WW32" i="71"/>
  <c r="WN32" i="71"/>
  <c r="WT32" i="71"/>
  <c r="XF32" i="71"/>
  <c r="UW32" i="71"/>
  <c r="VC32" i="71"/>
  <c r="UZ32" i="71"/>
  <c r="UQ32" i="71"/>
  <c r="UN32" i="71"/>
  <c r="UK32" i="71"/>
  <c r="UT32" i="71"/>
  <c r="AJO32" i="71"/>
  <c r="AJX32" i="71"/>
  <c r="AJI32" i="71"/>
  <c r="AJU32" i="71"/>
  <c r="AJF32" i="71"/>
  <c r="AJL32" i="71"/>
  <c r="AJR32" i="71"/>
  <c r="AHO32" i="71"/>
  <c r="AHU32" i="71"/>
  <c r="AHR32" i="71"/>
  <c r="AHI32" i="71"/>
  <c r="AHF32" i="71"/>
  <c r="AHL32" i="71"/>
  <c r="AHC32" i="71"/>
  <c r="AHX31" i="71"/>
  <c r="AIM31" i="71" s="1"/>
  <c r="ZL31" i="71"/>
  <c r="AAA31" i="71" s="1"/>
  <c r="XI31" i="71"/>
  <c r="XX31" i="71" s="1"/>
  <c r="MT31" i="71"/>
  <c r="NI31" i="71" s="1"/>
  <c r="AM32" i="71"/>
  <c r="AI32" i="71"/>
  <c r="DP33" i="111"/>
  <c r="B33" i="111"/>
  <c r="BI33" i="111"/>
  <c r="FW33" i="111"/>
  <c r="FI31" i="111"/>
  <c r="DB31" i="111"/>
  <c r="FV34" i="111"/>
  <c r="BH34" i="111"/>
  <c r="A34" i="111"/>
  <c r="DO34" i="111"/>
  <c r="HP31" i="111"/>
  <c r="AU31" i="111"/>
  <c r="BD34" i="71"/>
  <c r="BE33" i="71"/>
  <c r="B34" i="71"/>
  <c r="A35" i="71"/>
  <c r="DUK33" i="71" l="1"/>
  <c r="DUW33" i="71" s="1"/>
  <c r="DVL33" i="71" s="1"/>
  <c r="DUN33" i="71"/>
  <c r="DUZ33" i="71" s="1"/>
  <c r="DUQ33" i="71"/>
  <c r="DVD33" i="71" s="1"/>
  <c r="DUT33" i="71"/>
  <c r="DVH33" i="71" s="1"/>
  <c r="DUH33" i="71"/>
  <c r="AXR33" i="111"/>
  <c r="AYD33" i="111" s="1"/>
  <c r="AYS33" i="111" s="1"/>
  <c r="AXX33" i="111"/>
  <c r="AYK33" i="111" s="1"/>
  <c r="AXU33" i="111"/>
  <c r="AYG33" i="111" s="1"/>
  <c r="AXL33" i="111"/>
  <c r="AXI33" i="111"/>
  <c r="AXO33" i="111"/>
  <c r="AYA33" i="111"/>
  <c r="AYO33" i="111" s="1"/>
  <c r="BNX33" i="111"/>
  <c r="BOL33" i="111" s="1"/>
  <c r="BNL33" i="111"/>
  <c r="BNF33" i="111"/>
  <c r="BNO33" i="111"/>
  <c r="BOA33" i="111" s="1"/>
  <c r="BOP33" i="111" s="1"/>
  <c r="BNU33" i="111"/>
  <c r="BOH33" i="111" s="1"/>
  <c r="BNI33" i="111"/>
  <c r="BNR33" i="111"/>
  <c r="BOD33" i="111" s="1"/>
  <c r="DLV33" i="71"/>
  <c r="AVT33" i="111"/>
  <c r="AWH33" i="111" s="1"/>
  <c r="AVN33" i="111"/>
  <c r="AVZ33" i="111" s="1"/>
  <c r="AVH33" i="111"/>
  <c r="AVK33" i="111"/>
  <c r="AVW33" i="111" s="1"/>
  <c r="AWL33" i="111" s="1"/>
  <c r="AVB33" i="111"/>
  <c r="AVQ33" i="111"/>
  <c r="AWD33" i="111" s="1"/>
  <c r="AVE33" i="111"/>
  <c r="BHC33" i="111"/>
  <c r="BHQ33" i="111" s="1"/>
  <c r="BGZ33" i="111"/>
  <c r="BHM33" i="111" s="1"/>
  <c r="BGN33" i="111"/>
  <c r="BGK33" i="111"/>
  <c r="BGQ33" i="111"/>
  <c r="BGT33" i="111"/>
  <c r="BHF33" i="111" s="1"/>
  <c r="BHU33" i="111" s="1"/>
  <c r="BGW33" i="111"/>
  <c r="BHI33" i="111" s="1"/>
  <c r="BLQ33" i="111"/>
  <c r="BME33" i="111" s="1"/>
  <c r="BLN33" i="111"/>
  <c r="BMA33" i="111" s="1"/>
  <c r="BLB33" i="111"/>
  <c r="BLE33" i="111"/>
  <c r="BLK33" i="111"/>
  <c r="BLW33" i="111" s="1"/>
  <c r="BLH33" i="111"/>
  <c r="BLT33" i="111" s="1"/>
  <c r="BMI33" i="111" s="1"/>
  <c r="BKY33" i="111"/>
  <c r="BJJ33" i="111"/>
  <c r="BJX33" i="111" s="1"/>
  <c r="BJA33" i="111"/>
  <c r="BJM33" i="111" s="1"/>
  <c r="BKB33" i="111" s="1"/>
  <c r="BIX33" i="111"/>
  <c r="BJD33" i="111"/>
  <c r="BJP33" i="111" s="1"/>
  <c r="BIR33" i="111"/>
  <c r="BIU33" i="111"/>
  <c r="BJG33" i="111"/>
  <c r="BJT33" i="111" s="1"/>
  <c r="DTV35" i="71"/>
  <c r="BKO35" i="111"/>
  <c r="BGA35" i="111"/>
  <c r="BIH35" i="111"/>
  <c r="AUR35" i="111"/>
  <c r="AZF35" i="111"/>
  <c r="AWY35" i="111"/>
  <c r="BDT35" i="111"/>
  <c r="BBM35" i="111"/>
  <c r="BMV35" i="111"/>
  <c r="ASK35" i="111"/>
  <c r="ATM33" i="111"/>
  <c r="AUA33" i="111" s="1"/>
  <c r="ATJ33" i="111"/>
  <c r="ATW33" i="111" s="1"/>
  <c r="ASX33" i="111"/>
  <c r="ASU33" i="111"/>
  <c r="ATA33" i="111"/>
  <c r="ATG33" i="111"/>
  <c r="ATS33" i="111" s="1"/>
  <c r="ATD33" i="111"/>
  <c r="ATP33" i="111" s="1"/>
  <c r="AUE33" i="111" s="1"/>
  <c r="BAE33" i="111"/>
  <c r="BAR33" i="111" s="1"/>
  <c r="AZP33" i="111"/>
  <c r="BAH33" i="111"/>
  <c r="BAV33" i="111" s="1"/>
  <c r="AZV33" i="111"/>
  <c r="BAB33" i="111"/>
  <c r="BAN33" i="111" s="1"/>
  <c r="AZY33" i="111"/>
  <c r="BAK33" i="111" s="1"/>
  <c r="BAZ33" i="111" s="1"/>
  <c r="AZS33" i="111"/>
  <c r="DTW34" i="71"/>
  <c r="DUN34" i="71" s="1"/>
  <c r="DUZ34" i="71" s="1"/>
  <c r="ASL34" i="111"/>
  <c r="BKP34" i="111"/>
  <c r="BII34" i="111"/>
  <c r="BGB34" i="111"/>
  <c r="AUS34" i="111"/>
  <c r="BMW34" i="111"/>
  <c r="AZG34" i="111"/>
  <c r="AWZ34" i="111"/>
  <c r="BDU34" i="111"/>
  <c r="BBN34" i="111"/>
  <c r="BCL33" i="111"/>
  <c r="BCY33" i="111" s="1"/>
  <c r="BCO33" i="111"/>
  <c r="BDC33" i="111" s="1"/>
  <c r="BCF33" i="111"/>
  <c r="BCR33" i="111" s="1"/>
  <c r="BDG33" i="111" s="1"/>
  <c r="BBZ33" i="111"/>
  <c r="BCC33" i="111"/>
  <c r="BCI33" i="111"/>
  <c r="BCU33" i="111" s="1"/>
  <c r="BBW33" i="111"/>
  <c r="BES33" i="111"/>
  <c r="BFF33" i="111" s="1"/>
  <c r="BEP33" i="111"/>
  <c r="BFB33" i="111" s="1"/>
  <c r="BEV33" i="111"/>
  <c r="BFJ33" i="111" s="1"/>
  <c r="BEJ33" i="111"/>
  <c r="BEG33" i="111"/>
  <c r="BEM33" i="111"/>
  <c r="BEY33" i="111" s="1"/>
  <c r="BFN33" i="111" s="1"/>
  <c r="BED33" i="111"/>
  <c r="DPV33" i="71"/>
  <c r="DPY33" i="71"/>
  <c r="DQB33" i="71"/>
  <c r="DQE33" i="71"/>
  <c r="DQQ33" i="71" s="1"/>
  <c r="DRF33" i="71" s="1"/>
  <c r="DMB33" i="71"/>
  <c r="DMN33" i="71" s="1"/>
  <c r="DQH33" i="71"/>
  <c r="DQT33" i="71" s="1"/>
  <c r="DQK33" i="71"/>
  <c r="DQX33" i="71" s="1"/>
  <c r="DUB34" i="71"/>
  <c r="DUT34" i="71"/>
  <c r="DVH34" i="71" s="1"/>
  <c r="DUQ34" i="71"/>
  <c r="DVD34" i="71" s="1"/>
  <c r="DPP35" i="71"/>
  <c r="DRS35" i="71"/>
  <c r="DLY33" i="71"/>
  <c r="DMK33" i="71" s="1"/>
  <c r="DMZ33" i="71" s="1"/>
  <c r="DME33" i="71"/>
  <c r="DMR33" i="71" s="1"/>
  <c r="DMH33" i="71"/>
  <c r="DMV33" i="71" s="1"/>
  <c r="DPQ34" i="71"/>
  <c r="DQH34" i="71" s="1"/>
  <c r="DQT34" i="71" s="1"/>
  <c r="DRT34" i="71"/>
  <c r="DSQ33" i="71"/>
  <c r="DTE33" i="71" s="1"/>
  <c r="DSN33" i="71"/>
  <c r="DTA33" i="71" s="1"/>
  <c r="DSK33" i="71"/>
  <c r="DSW33" i="71" s="1"/>
  <c r="DSH33" i="71"/>
  <c r="DST33" i="71" s="1"/>
  <c r="DTI33" i="71" s="1"/>
  <c r="DSE33" i="71"/>
  <c r="DSB33" i="71"/>
  <c r="DRY33" i="71"/>
  <c r="DHV33" i="71"/>
  <c r="DIH33" i="71" s="1"/>
  <c r="DPV34" i="71"/>
  <c r="DQN34" i="71"/>
  <c r="DRB34" i="71" s="1"/>
  <c r="DQK34" i="71"/>
  <c r="DQX34" i="71" s="1"/>
  <c r="DHJ33" i="71"/>
  <c r="DIB33" i="71"/>
  <c r="DIP33" i="71" s="1"/>
  <c r="DHM33" i="71"/>
  <c r="DHP33" i="71"/>
  <c r="DHS33" i="71"/>
  <c r="DIE33" i="71" s="1"/>
  <c r="DIT33" i="71" s="1"/>
  <c r="DOK33" i="71"/>
  <c r="DOY33" i="71" s="1"/>
  <c r="DOH33" i="71"/>
  <c r="DOU33" i="71" s="1"/>
  <c r="DOE33" i="71"/>
  <c r="DOQ33" i="71" s="1"/>
  <c r="DOB33" i="71"/>
  <c r="DON33" i="71" s="1"/>
  <c r="DPC33" i="71" s="1"/>
  <c r="DNY33" i="71"/>
  <c r="DNV33" i="71"/>
  <c r="DNS33" i="71"/>
  <c r="DLJ35" i="71"/>
  <c r="DNM35" i="71"/>
  <c r="DLK34" i="71"/>
  <c r="DMB34" i="71" s="1"/>
  <c r="DMN34" i="71" s="1"/>
  <c r="DNN34" i="71"/>
  <c r="DLP33" i="71"/>
  <c r="DDV33" i="71"/>
  <c r="DEJ33" i="71" s="1"/>
  <c r="CYX33" i="71"/>
  <c r="DHD35" i="71"/>
  <c r="DJG35" i="71"/>
  <c r="DKE33" i="71"/>
  <c r="DKS33" i="71" s="1"/>
  <c r="DKB33" i="71"/>
  <c r="DKO33" i="71" s="1"/>
  <c r="DJY33" i="71"/>
  <c r="DKK33" i="71" s="1"/>
  <c r="DJV33" i="71"/>
  <c r="DKH33" i="71" s="1"/>
  <c r="DKW33" i="71" s="1"/>
  <c r="DJS33" i="71"/>
  <c r="DJP33" i="71"/>
  <c r="DJM33" i="71"/>
  <c r="DDP33" i="71"/>
  <c r="DEB33" i="71" s="1"/>
  <c r="DHE34" i="71"/>
  <c r="DHV34" i="71" s="1"/>
  <c r="DIH34" i="71" s="1"/>
  <c r="DJH34" i="71"/>
  <c r="DDS33" i="71"/>
  <c r="DEF33" i="71" s="1"/>
  <c r="CZA33" i="71"/>
  <c r="DDD33" i="71"/>
  <c r="DDG33" i="71"/>
  <c r="DDJ33" i="71"/>
  <c r="CVJ33" i="71"/>
  <c r="CVX33" i="71" s="1"/>
  <c r="DCY34" i="71"/>
  <c r="DDM34" i="71" s="1"/>
  <c r="DDY34" i="71" s="1"/>
  <c r="DEN34" i="71" s="1"/>
  <c r="DFB34" i="71"/>
  <c r="DCX35" i="71"/>
  <c r="DFA35" i="71"/>
  <c r="DFY33" i="71"/>
  <c r="DGM33" i="71" s="1"/>
  <c r="DFV33" i="71"/>
  <c r="DGI33" i="71" s="1"/>
  <c r="DFS33" i="71"/>
  <c r="DGE33" i="71" s="1"/>
  <c r="DFP33" i="71"/>
  <c r="DGB33" i="71" s="1"/>
  <c r="DGQ33" i="71" s="1"/>
  <c r="DFM33" i="71"/>
  <c r="DFJ33" i="71"/>
  <c r="DFG33" i="71"/>
  <c r="CZD33" i="71"/>
  <c r="CZG33" i="71"/>
  <c r="CZS33" i="71" s="1"/>
  <c r="DAH33" i="71" s="1"/>
  <c r="CZJ33" i="71"/>
  <c r="CZV33" i="71" s="1"/>
  <c r="CZM33" i="71"/>
  <c r="CZZ33" i="71" s="1"/>
  <c r="CYS34" i="71"/>
  <c r="CZA34" i="71" s="1"/>
  <c r="DAV34" i="71"/>
  <c r="DBS33" i="71"/>
  <c r="DCG33" i="71" s="1"/>
  <c r="DBP33" i="71"/>
  <c r="DCC33" i="71" s="1"/>
  <c r="DBM33" i="71"/>
  <c r="DBY33" i="71" s="1"/>
  <c r="DBJ33" i="71"/>
  <c r="DBV33" i="71" s="1"/>
  <c r="DCK33" i="71" s="1"/>
  <c r="DBG33" i="71"/>
  <c r="DBD33" i="71"/>
  <c r="DBA33" i="71"/>
  <c r="CYR35" i="71"/>
  <c r="DAU35" i="71"/>
  <c r="CXM33" i="71"/>
  <c r="CYA33" i="71" s="1"/>
  <c r="CXJ33" i="71"/>
  <c r="CXW33" i="71" s="1"/>
  <c r="CXG33" i="71"/>
  <c r="CXS33" i="71" s="1"/>
  <c r="CXD33" i="71"/>
  <c r="CXP33" i="71" s="1"/>
  <c r="CYE33" i="71" s="1"/>
  <c r="CXA33" i="71"/>
  <c r="CWX33" i="71"/>
  <c r="CWU33" i="71"/>
  <c r="CUM34" i="71"/>
  <c r="CVD34" i="71" s="1"/>
  <c r="CVP34" i="71" s="1"/>
  <c r="CWP34" i="71"/>
  <c r="CUR33" i="71"/>
  <c r="CUU33" i="71"/>
  <c r="CUL35" i="71"/>
  <c r="CWO35" i="71"/>
  <c r="CUX33" i="71"/>
  <c r="CVA33" i="71"/>
  <c r="CVM33" i="71" s="1"/>
  <c r="CWB33" i="71" s="1"/>
  <c r="CVD33" i="71"/>
  <c r="CVP33" i="71" s="1"/>
  <c r="CQL33" i="71"/>
  <c r="CQO33" i="71"/>
  <c r="CQR33" i="71"/>
  <c r="CQU33" i="71"/>
  <c r="CRG33" i="71" s="1"/>
  <c r="CRV33" i="71" s="1"/>
  <c r="CIF33" i="71"/>
  <c r="CQX33" i="71"/>
  <c r="CRJ33" i="71" s="1"/>
  <c r="CRA33" i="71"/>
  <c r="CRN33" i="71" s="1"/>
  <c r="CQG34" i="71"/>
  <c r="CQO34" i="71" s="1"/>
  <c r="CSJ34" i="71"/>
  <c r="CQF35" i="71"/>
  <c r="CSI35" i="71"/>
  <c r="CTG33" i="71"/>
  <c r="CTU33" i="71" s="1"/>
  <c r="CTD33" i="71"/>
  <c r="CTQ33" i="71" s="1"/>
  <c r="CTA33" i="71"/>
  <c r="CTM33" i="71" s="1"/>
  <c r="CSU33" i="71"/>
  <c r="CSR33" i="71"/>
  <c r="CSO33" i="71"/>
  <c r="CSX33" i="71"/>
  <c r="CTJ33" i="71" s="1"/>
  <c r="CTY33" i="71" s="1"/>
  <c r="CII33" i="71"/>
  <c r="CIU33" i="71" s="1"/>
  <c r="CJJ33" i="71" s="1"/>
  <c r="CMF33" i="71"/>
  <c r="CMI33" i="71"/>
  <c r="CPA33" i="71"/>
  <c r="CPO33" i="71" s="1"/>
  <c r="COX33" i="71"/>
  <c r="CPK33" i="71" s="1"/>
  <c r="COU33" i="71"/>
  <c r="CPG33" i="71" s="1"/>
  <c r="COR33" i="71"/>
  <c r="CPD33" i="71" s="1"/>
  <c r="CPS33" i="71" s="1"/>
  <c r="COO33" i="71"/>
  <c r="COL33" i="71"/>
  <c r="COI33" i="71"/>
  <c r="CML33" i="71"/>
  <c r="CMA34" i="71"/>
  <c r="CMO34" i="71" s="1"/>
  <c r="CNA34" i="71" s="1"/>
  <c r="CNP34" i="71" s="1"/>
  <c r="COD34" i="71"/>
  <c r="CMO33" i="71"/>
  <c r="CNA33" i="71" s="1"/>
  <c r="CNP33" i="71" s="1"/>
  <c r="CMR33" i="71"/>
  <c r="CND33" i="71" s="1"/>
  <c r="CMU33" i="71"/>
  <c r="CNH33" i="71" s="1"/>
  <c r="CLZ35" i="71"/>
  <c r="COC35" i="71"/>
  <c r="CIL33" i="71"/>
  <c r="CIX33" i="71" s="1"/>
  <c r="CHZ33" i="71"/>
  <c r="CIC33" i="71"/>
  <c r="CHT35" i="71"/>
  <c r="CJW35" i="71"/>
  <c r="BLY32" i="71"/>
  <c r="CHU34" i="71"/>
  <c r="CIL34" i="71" s="1"/>
  <c r="CIX34" i="71" s="1"/>
  <c r="CJX34" i="71"/>
  <c r="CKU33" i="71"/>
  <c r="CLI33" i="71" s="1"/>
  <c r="CKR33" i="71"/>
  <c r="CLE33" i="71" s="1"/>
  <c r="CKO33" i="71"/>
  <c r="CLA33" i="71" s="1"/>
  <c r="CKL33" i="71"/>
  <c r="CKX33" i="71" s="1"/>
  <c r="CLM33" i="71" s="1"/>
  <c r="CKI33" i="71"/>
  <c r="CKF33" i="71"/>
  <c r="CKC33" i="71"/>
  <c r="CIO33" i="71"/>
  <c r="CJB33" i="71" s="1"/>
  <c r="CDN35" i="71"/>
  <c r="CFQ35" i="71"/>
  <c r="CDO34" i="71"/>
  <c r="CEC34" i="71" s="1"/>
  <c r="CFR34" i="71"/>
  <c r="CGO33" i="71"/>
  <c r="CHC33" i="71" s="1"/>
  <c r="CGL33" i="71"/>
  <c r="CGY33" i="71" s="1"/>
  <c r="CGI33" i="71"/>
  <c r="CGU33" i="71" s="1"/>
  <c r="CGF33" i="71"/>
  <c r="CGR33" i="71" s="1"/>
  <c r="CHG33" i="71" s="1"/>
  <c r="CGC33" i="71"/>
  <c r="CFZ33" i="71"/>
  <c r="CFW33" i="71"/>
  <c r="BBJ32" i="71"/>
  <c r="CEZ33" i="71"/>
  <c r="AGF32" i="71"/>
  <c r="BNX32" i="71"/>
  <c r="VQ32" i="71"/>
  <c r="ASX32" i="71"/>
  <c r="IY32" i="71"/>
  <c r="BBB32" i="71"/>
  <c r="BUK32" i="71"/>
  <c r="AXD32" i="71"/>
  <c r="BJN32" i="71"/>
  <c r="ABR32" i="71"/>
  <c r="ZW32" i="71"/>
  <c r="BHS32" i="71"/>
  <c r="BWN32" i="71"/>
  <c r="AWV32" i="71"/>
  <c r="ZO32" i="71"/>
  <c r="BYM32" i="71"/>
  <c r="XP32" i="71"/>
  <c r="ES32" i="71"/>
  <c r="BQA32" i="71"/>
  <c r="AYY32" i="71"/>
  <c r="BSD32" i="71"/>
  <c r="NA32" i="71"/>
  <c r="VM32" i="71"/>
  <c r="LB32" i="71"/>
  <c r="AGB32" i="71"/>
  <c r="AZG32" i="71"/>
  <c r="AFX32" i="71"/>
  <c r="CCO32" i="71"/>
  <c r="EW32" i="111"/>
  <c r="EK32" i="71"/>
  <c r="BHK32" i="71"/>
  <c r="RG32" i="71"/>
  <c r="FE32" i="111"/>
  <c r="AUS32" i="71"/>
  <c r="BYQ32" i="71"/>
  <c r="AQQ32" i="71"/>
  <c r="BOB32" i="71"/>
  <c r="HH32" i="111"/>
  <c r="OZ32" i="71"/>
  <c r="KT32" i="71"/>
  <c r="BYI32" i="71"/>
  <c r="BWF32" i="71"/>
  <c r="CH32" i="71"/>
  <c r="AKL32" i="71"/>
  <c r="KX32" i="71"/>
  <c r="XL32" i="71"/>
  <c r="NE32" i="71"/>
  <c r="AI32" i="111"/>
  <c r="TF32" i="71"/>
  <c r="FA32" i="111"/>
  <c r="AMK32" i="71"/>
  <c r="CCS32" i="71"/>
  <c r="BRZ32" i="71"/>
  <c r="CX32" i="111"/>
  <c r="AI33" i="71"/>
  <c r="TN32" i="71"/>
  <c r="TJ32" i="71"/>
  <c r="BSH32" i="71"/>
  <c r="XT32" i="71"/>
  <c r="PD32" i="71"/>
  <c r="AIA32" i="71"/>
  <c r="ABZ32" i="71"/>
  <c r="PH32" i="71"/>
  <c r="AKD32" i="71"/>
  <c r="AII32" i="71"/>
  <c r="BDI32" i="71"/>
  <c r="CAT32" i="71"/>
  <c r="BFL32" i="71"/>
  <c r="EO32" i="71"/>
  <c r="AUW32" i="71"/>
  <c r="GR32" i="71"/>
  <c r="AVA32" i="71"/>
  <c r="BHO32" i="71"/>
  <c r="AQM32" i="71"/>
  <c r="BWJ32" i="71"/>
  <c r="CAL32" i="71"/>
  <c r="AIE32" i="71"/>
  <c r="BUC32" i="71"/>
  <c r="CAP32" i="71"/>
  <c r="BFH32" i="71"/>
  <c r="CER33" i="71"/>
  <c r="VI32" i="71"/>
  <c r="ABV32" i="71"/>
  <c r="AOJ32" i="71"/>
  <c r="ZS32" i="71"/>
  <c r="BBF32" i="71"/>
  <c r="BNT32" i="71"/>
  <c r="BQE32" i="71"/>
  <c r="ADU32" i="71"/>
  <c r="CL32" i="71"/>
  <c r="BLU32" i="71"/>
  <c r="CEV33" i="71"/>
  <c r="CP32" i="111"/>
  <c r="IU32" i="71"/>
  <c r="ADY32" i="71"/>
  <c r="HL32" i="111"/>
  <c r="AON32" i="71"/>
  <c r="RC32" i="71"/>
  <c r="CP32" i="71"/>
  <c r="AMG32" i="71"/>
  <c r="ASP32" i="71"/>
  <c r="BDM32" i="71"/>
  <c r="BFP32" i="71"/>
  <c r="BPW32" i="71"/>
  <c r="BJR32" i="71"/>
  <c r="AKH32" i="71"/>
  <c r="AEC32" i="71"/>
  <c r="AOR32" i="71"/>
  <c r="RK32" i="71"/>
  <c r="GN32" i="71"/>
  <c r="CT32" i="111"/>
  <c r="HD32" i="111"/>
  <c r="AMO32" i="71"/>
  <c r="AQ32" i="111"/>
  <c r="CCW32" i="71"/>
  <c r="BLQ32" i="71"/>
  <c r="AST32" i="71"/>
  <c r="AZC32" i="71"/>
  <c r="BJV32" i="71"/>
  <c r="GV32" i="71"/>
  <c r="IQ32" i="71"/>
  <c r="MW32" i="71"/>
  <c r="AQU32" i="71"/>
  <c r="BUG32" i="71"/>
  <c r="BDE32" i="71"/>
  <c r="AWZ32" i="71"/>
  <c r="JS32" i="111"/>
  <c r="UX32" i="111"/>
  <c r="AIR32" i="111"/>
  <c r="ANF32" i="111"/>
  <c r="XI32" i="111"/>
  <c r="OC32" i="111"/>
  <c r="QJ32" i="111"/>
  <c r="ABW32" i="111"/>
  <c r="ADV32" i="111"/>
  <c r="QN32" i="111"/>
  <c r="ADZ32" i="111"/>
  <c r="AGG32" i="111"/>
  <c r="JK32" i="111"/>
  <c r="ANB32" i="111"/>
  <c r="AIN32" i="111"/>
  <c r="OG32" i="111"/>
  <c r="BZI3" i="71"/>
  <c r="CBK3" i="71"/>
  <c r="JO32" i="111"/>
  <c r="XE32" i="111"/>
  <c r="CEO33" i="71"/>
  <c r="CFD33" i="71" s="1"/>
  <c r="AKU32" i="111"/>
  <c r="ART32" i="111"/>
  <c r="AKY32" i="111"/>
  <c r="AKQ32" i="111"/>
  <c r="ZL32" i="111"/>
  <c r="AED32" i="111"/>
  <c r="VB32" i="111"/>
  <c r="AGK32" i="111"/>
  <c r="AMX32" i="111"/>
  <c r="ZH32" i="111"/>
  <c r="ARL32" i="111"/>
  <c r="APE32" i="111"/>
  <c r="LR32" i="111"/>
  <c r="ABO32" i="111"/>
  <c r="NY32" i="111"/>
  <c r="QF32" i="111"/>
  <c r="XA32" i="111"/>
  <c r="BZI34" i="71"/>
  <c r="BVC34" i="71"/>
  <c r="BQW34" i="71"/>
  <c r="BMQ34" i="71"/>
  <c r="BIK34" i="71"/>
  <c r="BEE34" i="71"/>
  <c r="AZY34" i="71"/>
  <c r="AVS34" i="71"/>
  <c r="ARM34" i="71"/>
  <c r="CBL34" i="71"/>
  <c r="BXF34" i="71"/>
  <c r="BSZ34" i="71"/>
  <c r="BOT34" i="71"/>
  <c r="BKN34" i="71"/>
  <c r="BGH34" i="71"/>
  <c r="BCB34" i="71"/>
  <c r="AXV34" i="71"/>
  <c r="ATP34" i="71"/>
  <c r="APJ34" i="71"/>
  <c r="BLN32" i="71"/>
  <c r="BMC32" i="71" s="1"/>
  <c r="AQJ32" i="71"/>
  <c r="AQY32" i="71" s="1"/>
  <c r="CAI32" i="71"/>
  <c r="CAX32" i="71" s="1"/>
  <c r="AUD33" i="71"/>
  <c r="AUM33" i="71"/>
  <c r="AUA33" i="71"/>
  <c r="AUJ33" i="71"/>
  <c r="ATX33" i="71"/>
  <c r="AUG33" i="71"/>
  <c r="ATU33" i="71"/>
  <c r="BEY33" i="71"/>
  <c r="BEM33" i="71"/>
  <c r="BEV33" i="71"/>
  <c r="BEJ33" i="71"/>
  <c r="BES33" i="71"/>
  <c r="BFB33" i="71"/>
  <c r="BEP33" i="71"/>
  <c r="BVW33" i="71"/>
  <c r="BVK33" i="71"/>
  <c r="BVT33" i="71"/>
  <c r="BVH33" i="71"/>
  <c r="BVQ33" i="71"/>
  <c r="BVZ33" i="71"/>
  <c r="BVN33" i="71"/>
  <c r="BGV33" i="71"/>
  <c r="BHE33" i="71"/>
  <c r="BGS33" i="71"/>
  <c r="BHB33" i="71"/>
  <c r="BGP33" i="71"/>
  <c r="BGY33" i="71"/>
  <c r="BGM33" i="71"/>
  <c r="BXT33" i="71"/>
  <c r="BYC33" i="71"/>
  <c r="BXQ33" i="71"/>
  <c r="BXZ33" i="71"/>
  <c r="BXN33" i="71"/>
  <c r="BXW33" i="71"/>
  <c r="BXK33" i="71"/>
  <c r="BJK32" i="71"/>
  <c r="BJZ32" i="71" s="1"/>
  <c r="BAY32" i="71"/>
  <c r="BBN32" i="71" s="1"/>
  <c r="BHH32" i="71"/>
  <c r="BHW32" i="71" s="1"/>
  <c r="BDB32" i="71"/>
  <c r="BDQ32" i="71" s="1"/>
  <c r="ASD33" i="71"/>
  <c r="ARR33" i="71"/>
  <c r="ASA33" i="71"/>
  <c r="ASG33" i="71"/>
  <c r="ARX33" i="71"/>
  <c r="ARU33" i="71"/>
  <c r="ASJ33" i="71"/>
  <c r="BJE33" i="71"/>
  <c r="BIS33" i="71"/>
  <c r="BJB33" i="71"/>
  <c r="BIP33" i="71"/>
  <c r="BIY33" i="71"/>
  <c r="BJH33" i="71"/>
  <c r="BIV33" i="71"/>
  <c r="CAC33" i="71"/>
  <c r="BZQ33" i="71"/>
  <c r="BZZ33" i="71"/>
  <c r="BZN33" i="71"/>
  <c r="BZW33" i="71"/>
  <c r="CAF33" i="71"/>
  <c r="BZT33" i="71"/>
  <c r="BLB33" i="71"/>
  <c r="BLK33" i="71"/>
  <c r="BKY33" i="71"/>
  <c r="BLH33" i="71"/>
  <c r="BKV33" i="71"/>
  <c r="BLE33" i="71"/>
  <c r="BKS33" i="71"/>
  <c r="CBZ33" i="71"/>
  <c r="CCI33" i="71"/>
  <c r="CBW33" i="71"/>
  <c r="CCF33" i="71"/>
  <c r="CBT33" i="71"/>
  <c r="CCC33" i="71"/>
  <c r="CBQ33" i="71"/>
  <c r="AYV32" i="71"/>
  <c r="AZK32" i="71" s="1"/>
  <c r="CCL32" i="71"/>
  <c r="CDA32" i="71" s="1"/>
  <c r="ASM32" i="71"/>
  <c r="ATB32" i="71" s="1"/>
  <c r="BYF32" i="71"/>
  <c r="BYU32" i="71" s="1"/>
  <c r="BWC32" i="71"/>
  <c r="BWR32" i="71" s="1"/>
  <c r="BTZ32" i="71"/>
  <c r="BUO32" i="71" s="1"/>
  <c r="BFE32" i="71"/>
  <c r="BFT32" i="71" s="1"/>
  <c r="AWM33" i="71"/>
  <c r="AWA33" i="71"/>
  <c r="AWJ33" i="71"/>
  <c r="AVX33" i="71"/>
  <c r="AWG33" i="71"/>
  <c r="AWP33" i="71"/>
  <c r="AWD33" i="71"/>
  <c r="BNK33" i="71"/>
  <c r="BMY33" i="71"/>
  <c r="BNH33" i="71"/>
  <c r="BMV33" i="71"/>
  <c r="BNE33" i="71"/>
  <c r="BNN33" i="71"/>
  <c r="BNB33" i="71"/>
  <c r="AYJ33" i="71"/>
  <c r="AYS33" i="71"/>
  <c r="AYG33" i="71"/>
  <c r="AYP33" i="71"/>
  <c r="AYD33" i="71"/>
  <c r="AYA33" i="71"/>
  <c r="AYM33" i="71"/>
  <c r="BPH33" i="71"/>
  <c r="BPQ33" i="71"/>
  <c r="BPE33" i="71"/>
  <c r="BPN33" i="71"/>
  <c r="BPB33" i="71"/>
  <c r="BOY33" i="71"/>
  <c r="BPK33" i="71"/>
  <c r="BPT32" i="71"/>
  <c r="BQI32" i="71" s="1"/>
  <c r="CBK35" i="71"/>
  <c r="BXE35" i="71"/>
  <c r="BSY35" i="71"/>
  <c r="BOS35" i="71"/>
  <c r="BKM35" i="71"/>
  <c r="BGG35" i="71"/>
  <c r="BCA35" i="71"/>
  <c r="AXU35" i="71"/>
  <c r="ATO35" i="71"/>
  <c r="API35" i="71"/>
  <c r="BQV35" i="71"/>
  <c r="AZX35" i="71"/>
  <c r="BVB35" i="71"/>
  <c r="BED35" i="71"/>
  <c r="BZH35" i="71"/>
  <c r="BIJ35" i="71"/>
  <c r="ARL35" i="71"/>
  <c r="AVR35" i="71"/>
  <c r="BMP35" i="71"/>
  <c r="AUP32" i="71"/>
  <c r="AVE32" i="71" s="1"/>
  <c r="BNQ32" i="71"/>
  <c r="BOF32" i="71" s="1"/>
  <c r="AWS32" i="71"/>
  <c r="AXH32" i="71" s="1"/>
  <c r="AQG33" i="71"/>
  <c r="APU33" i="71"/>
  <c r="AQD33" i="71"/>
  <c r="APR33" i="71"/>
  <c r="APX33" i="71"/>
  <c r="APO33" i="71"/>
  <c r="AQA33" i="71"/>
  <c r="BAS33" i="71"/>
  <c r="BAG33" i="71"/>
  <c r="BAP33" i="71"/>
  <c r="BAD33" i="71"/>
  <c r="BAM33" i="71"/>
  <c r="BAJ33" i="71"/>
  <c r="BAV33" i="71"/>
  <c r="BRQ33" i="71"/>
  <c r="BRE33" i="71"/>
  <c r="BRN33" i="71"/>
  <c r="BRB33" i="71"/>
  <c r="BRK33" i="71"/>
  <c r="BRH33" i="71"/>
  <c r="BRT33" i="71"/>
  <c r="BCP33" i="71"/>
  <c r="BCY33" i="71"/>
  <c r="BCM33" i="71"/>
  <c r="BCV33" i="71"/>
  <c r="BCJ33" i="71"/>
  <c r="BCS33" i="71"/>
  <c r="BCG33" i="71"/>
  <c r="BTN33" i="71"/>
  <c r="BTW33" i="71"/>
  <c r="BTK33" i="71"/>
  <c r="BTT33" i="71"/>
  <c r="BTH33" i="71"/>
  <c r="BTQ33" i="71"/>
  <c r="BTE33" i="71"/>
  <c r="BRW32" i="71"/>
  <c r="BSL32" i="71" s="1"/>
  <c r="UE33" i="111"/>
  <c r="UQ33" i="111" s="1"/>
  <c r="VF33" i="111" s="1"/>
  <c r="UB33" i="111"/>
  <c r="TV33" i="111"/>
  <c r="TY33" i="111"/>
  <c r="UH33" i="111"/>
  <c r="UT33" i="111" s="1"/>
  <c r="UN33" i="111"/>
  <c r="UK33" i="111"/>
  <c r="ABI33" i="111"/>
  <c r="AAZ33" i="111"/>
  <c r="ABL33" i="111" s="1"/>
  <c r="ACA33" i="111" s="1"/>
  <c r="ABF33" i="111"/>
  <c r="AAW33" i="111"/>
  <c r="AAT33" i="111"/>
  <c r="ABC33" i="111"/>
  <c r="AAQ33" i="111"/>
  <c r="AJS33" i="111"/>
  <c r="AJY33" i="111"/>
  <c r="AKH33" i="111"/>
  <c r="AKU33" i="111" s="1"/>
  <c r="AKB33" i="111"/>
  <c r="AKN33" i="111" s="1"/>
  <c r="ALC33" i="111" s="1"/>
  <c r="AKE33" i="111"/>
  <c r="AJV33" i="111"/>
  <c r="AKK33" i="111"/>
  <c r="NP33" i="111"/>
  <c r="NA33" i="111"/>
  <c r="NJ33" i="111"/>
  <c r="NV33" i="111" s="1"/>
  <c r="OK33" i="111" s="1"/>
  <c r="ND33" i="111"/>
  <c r="NS33" i="111"/>
  <c r="OG33" i="111" s="1"/>
  <c r="NM33" i="111"/>
  <c r="NY33" i="111" s="1"/>
  <c r="NG33" i="111"/>
  <c r="SD33" i="111"/>
  <c r="SQ33" i="111" s="1"/>
  <c r="RR33" i="111"/>
  <c r="RU33" i="111"/>
  <c r="SG33" i="111"/>
  <c r="SA33" i="111"/>
  <c r="RX33" i="111"/>
  <c r="SJ33" i="111" s="1"/>
  <c r="SY33" i="111" s="1"/>
  <c r="RO33" i="111"/>
  <c r="AFK33" i="111"/>
  <c r="AFE33" i="111"/>
  <c r="AFN33" i="111"/>
  <c r="AFZ33" i="111" s="1"/>
  <c r="AGO33" i="111" s="1"/>
  <c r="AFT33" i="111"/>
  <c r="AGG33" i="111" s="1"/>
  <c r="AFH33" i="111"/>
  <c r="AFW33" i="111"/>
  <c r="AGK33" i="111" s="1"/>
  <c r="AFQ33" i="111"/>
  <c r="AQZ33" i="111"/>
  <c r="AQW33" i="111"/>
  <c r="ARI33" i="111" s="1"/>
  <c r="ARX33" i="111" s="1"/>
  <c r="ARC33" i="111"/>
  <c r="AQN33" i="111"/>
  <c r="AQQ33" i="111"/>
  <c r="ARF33" i="111"/>
  <c r="AQT33" i="111"/>
  <c r="ANX34" i="111"/>
  <c r="AJJ34" i="111"/>
  <c r="AQE34" i="111"/>
  <c r="YA34" i="111"/>
  <c r="ALQ34" i="111"/>
  <c r="AHC34" i="111"/>
  <c r="ACO34" i="111"/>
  <c r="AAH34" i="111"/>
  <c r="AEV34" i="111"/>
  <c r="VT34" i="111"/>
  <c r="OY34" i="111"/>
  <c r="MR34" i="111"/>
  <c r="KK34" i="111"/>
  <c r="RF34" i="111"/>
  <c r="TM34" i="111"/>
  <c r="KT33" i="111"/>
  <c r="LF33" i="111"/>
  <c r="KW33" i="111"/>
  <c r="LL33" i="111"/>
  <c r="KZ33" i="111"/>
  <c r="LC33" i="111"/>
  <c r="LO33" i="111" s="1"/>
  <c r="MD33" i="111" s="1"/>
  <c r="LI33" i="111"/>
  <c r="WL33" i="111"/>
  <c r="WX33" i="111" s="1"/>
  <c r="XM33" i="111" s="1"/>
  <c r="WO33" i="111"/>
  <c r="WF33" i="111"/>
  <c r="WR33" i="111"/>
  <c r="XE33" i="111" s="1"/>
  <c r="WI33" i="111"/>
  <c r="WU33" i="111"/>
  <c r="XI33" i="111" s="1"/>
  <c r="WC33" i="111"/>
  <c r="ZB33" i="111"/>
  <c r="ZP33" i="111" s="1"/>
  <c r="YS33" i="111"/>
  <c r="ZE33" i="111" s="1"/>
  <c r="ZT33" i="111" s="1"/>
  <c r="YY33" i="111"/>
  <c r="YP33" i="111"/>
  <c r="YM33" i="111"/>
  <c r="YV33" i="111"/>
  <c r="YJ33" i="111"/>
  <c r="AMI33" i="111"/>
  <c r="AMU33" i="111" s="1"/>
  <c r="ANJ33" i="111" s="1"/>
  <c r="AMC33" i="111"/>
  <c r="AMR33" i="111"/>
  <c r="AML33" i="111"/>
  <c r="AMX33" i="111" s="1"/>
  <c r="AMF33" i="111"/>
  <c r="ALZ33" i="111"/>
  <c r="AMO33" i="111"/>
  <c r="ANW35" i="111"/>
  <c r="ALP35" i="111"/>
  <c r="AEU35" i="111"/>
  <c r="ACN35" i="111"/>
  <c r="AAG35" i="111"/>
  <c r="AJI35" i="111"/>
  <c r="AHB35" i="111"/>
  <c r="VS35" i="111"/>
  <c r="AQD35" i="111"/>
  <c r="TL35" i="111"/>
  <c r="RE35" i="111"/>
  <c r="OX35" i="111"/>
  <c r="MQ35" i="111"/>
  <c r="KJ35" i="111"/>
  <c r="XZ35" i="111"/>
  <c r="PQ33" i="111"/>
  <c r="QC33" i="111" s="1"/>
  <c r="QR33" i="111" s="1"/>
  <c r="PN33" i="111"/>
  <c r="PH33" i="111"/>
  <c r="PW33" i="111"/>
  <c r="QJ33" i="111" s="1"/>
  <c r="PK33" i="111"/>
  <c r="PZ33" i="111"/>
  <c r="QN33" i="111" s="1"/>
  <c r="PT33" i="111"/>
  <c r="AHO33" i="111"/>
  <c r="AHU33" i="111"/>
  <c r="AIG33" i="111" s="1"/>
  <c r="AIV33" i="111" s="1"/>
  <c r="AID33" i="111"/>
  <c r="AHX33" i="111"/>
  <c r="AHR33" i="111"/>
  <c r="AHL33" i="111"/>
  <c r="AIA33" i="111"/>
  <c r="ADP33" i="111"/>
  <c r="ADG33" i="111"/>
  <c r="ADS33" i="111" s="1"/>
  <c r="AEH33" i="111" s="1"/>
  <c r="ADA33" i="111"/>
  <c r="ADD33" i="111"/>
  <c r="ADJ33" i="111"/>
  <c r="ACX33" i="111"/>
  <c r="ADM33" i="111"/>
  <c r="ADZ33" i="111" s="1"/>
  <c r="AOM33" i="111"/>
  <c r="AOG33" i="111"/>
  <c r="AOV33" i="111"/>
  <c r="AOJ33" i="111"/>
  <c r="AOP33" i="111"/>
  <c r="APB33" i="111" s="1"/>
  <c r="APQ33" i="111" s="1"/>
  <c r="AOY33" i="111"/>
  <c r="AOS33" i="111"/>
  <c r="AC33" i="111"/>
  <c r="AQ33" i="111" s="1"/>
  <c r="Q33" i="111"/>
  <c r="Z33" i="111"/>
  <c r="N33" i="111"/>
  <c r="W33" i="111"/>
  <c r="K33" i="111"/>
  <c r="T33" i="111"/>
  <c r="AF33" i="111" s="1"/>
  <c r="TC32" i="71"/>
  <c r="TR32" i="71" s="1"/>
  <c r="ZL32" i="71"/>
  <c r="AAA32" i="71" s="1"/>
  <c r="GB33" i="71"/>
  <c r="FY33" i="71"/>
  <c r="FP33" i="71"/>
  <c r="FS33" i="71"/>
  <c r="GH33" i="71"/>
  <c r="GE33" i="71"/>
  <c r="FV33" i="71"/>
  <c r="MH33" i="71"/>
  <c r="MQ33" i="71"/>
  <c r="LY33" i="71"/>
  <c r="ME33" i="71"/>
  <c r="MK33" i="71"/>
  <c r="MN33" i="71"/>
  <c r="MB33" i="71"/>
  <c r="GX33" i="111"/>
  <c r="GL33" i="111"/>
  <c r="GU33" i="111"/>
  <c r="GI33" i="111"/>
  <c r="GO33" i="111"/>
  <c r="HA33" i="111" s="1"/>
  <c r="GF33" i="111"/>
  <c r="GR33" i="111"/>
  <c r="EH33" i="111"/>
  <c r="ET33" i="111" s="1"/>
  <c r="EQ33" i="111"/>
  <c r="EB33" i="111"/>
  <c r="EN33" i="111"/>
  <c r="FA33" i="111" s="1"/>
  <c r="DY33" i="111"/>
  <c r="EK33" i="111"/>
  <c r="EE33" i="111"/>
  <c r="SQ33" i="71"/>
  <c r="SZ33" i="71"/>
  <c r="SN33" i="71"/>
  <c r="SH33" i="71"/>
  <c r="ST33" i="71"/>
  <c r="SW33" i="71"/>
  <c r="SK33" i="71"/>
  <c r="DV33" i="71"/>
  <c r="EE33" i="71"/>
  <c r="DP33" i="71"/>
  <c r="EB33" i="71"/>
  <c r="DM33" i="71"/>
  <c r="DY33" i="71"/>
  <c r="DS33" i="71"/>
  <c r="QQ33" i="71"/>
  <c r="QN33" i="71"/>
  <c r="QH33" i="71"/>
  <c r="QK33" i="71"/>
  <c r="QT33" i="71"/>
  <c r="QE33" i="71"/>
  <c r="QW33" i="71"/>
  <c r="HY33" i="71"/>
  <c r="HS33" i="71"/>
  <c r="IK33" i="71"/>
  <c r="IB33" i="71"/>
  <c r="IH33" i="71"/>
  <c r="HV33" i="71"/>
  <c r="IE33" i="71"/>
  <c r="AFI33" i="71"/>
  <c r="AEZ33" i="71"/>
  <c r="AFL33" i="71"/>
  <c r="AFF33" i="71"/>
  <c r="AFO33" i="71"/>
  <c r="AFC33" i="71"/>
  <c r="AFR33" i="71"/>
  <c r="AHL33" i="71"/>
  <c r="AHC33" i="71"/>
  <c r="AHO33" i="71"/>
  <c r="AHU33" i="71"/>
  <c r="AHI33" i="71"/>
  <c r="AHR33" i="71"/>
  <c r="AHF33" i="71"/>
  <c r="IN32" i="71"/>
  <c r="JC32" i="71" s="1"/>
  <c r="AMD32" i="71"/>
  <c r="AMS32" i="71" s="1"/>
  <c r="AFU32" i="71"/>
  <c r="AGJ32" i="71" s="1"/>
  <c r="ID34" i="111"/>
  <c r="AJA34" i="71"/>
  <c r="ANG34" i="71"/>
  <c r="ALD34" i="71"/>
  <c r="AGX34" i="71"/>
  <c r="ACR34" i="71"/>
  <c r="AEU34" i="71"/>
  <c r="YL34" i="71"/>
  <c r="AAO34" i="71"/>
  <c r="UF34" i="71"/>
  <c r="PZ34" i="71"/>
  <c r="HN34" i="71"/>
  <c r="LT34" i="71"/>
  <c r="JQ34" i="71"/>
  <c r="SC34" i="71"/>
  <c r="V34" i="71"/>
  <c r="AI34" i="71" s="1"/>
  <c r="J34" i="71"/>
  <c r="DH34" i="71"/>
  <c r="S34" i="71"/>
  <c r="G34" i="71"/>
  <c r="WI34" i="71"/>
  <c r="P34" i="71"/>
  <c r="AB34" i="71" s="1"/>
  <c r="M34" i="71"/>
  <c r="NW34" i="71"/>
  <c r="Y34" i="71"/>
  <c r="AM34" i="71" s="1"/>
  <c r="FK34" i="71"/>
  <c r="CD33" i="111"/>
  <c r="BR33" i="111"/>
  <c r="CA33" i="111"/>
  <c r="CM33" i="111" s="1"/>
  <c r="BX33" i="111"/>
  <c r="CJ33" i="111"/>
  <c r="BU33" i="111"/>
  <c r="CG33" i="111"/>
  <c r="XI32" i="71"/>
  <c r="XX32" i="71" s="1"/>
  <c r="ABO32" i="71"/>
  <c r="ACD32" i="71" s="1"/>
  <c r="AOG32" i="71"/>
  <c r="AOV32" i="71" s="1"/>
  <c r="GK32" i="71"/>
  <c r="GZ32" i="71" s="1"/>
  <c r="KE33" i="71"/>
  <c r="JV33" i="71"/>
  <c r="KH33" i="71"/>
  <c r="KB33" i="71"/>
  <c r="KK33" i="71"/>
  <c r="JY33" i="71"/>
  <c r="KN33" i="71"/>
  <c r="ON33" i="71"/>
  <c r="OK33" i="71"/>
  <c r="OB33" i="71"/>
  <c r="OE33" i="71"/>
  <c r="OT33" i="71"/>
  <c r="OH33" i="71"/>
  <c r="OQ33" i="71"/>
  <c r="AMA33" i="71"/>
  <c r="ALR33" i="71"/>
  <c r="ALO33" i="71"/>
  <c r="ALI33" i="71"/>
  <c r="ALU33" i="71"/>
  <c r="ALX33" i="71"/>
  <c r="ALL33" i="71"/>
  <c r="ANO33" i="71"/>
  <c r="AOD33" i="71"/>
  <c r="ANX33" i="71"/>
  <c r="ANR33" i="71"/>
  <c r="ANL33" i="71"/>
  <c r="AOA33" i="71"/>
  <c r="ANU33" i="71"/>
  <c r="MT32" i="71"/>
  <c r="NI32" i="71" s="1"/>
  <c r="EH32" i="71"/>
  <c r="EW32" i="71" s="1"/>
  <c r="VF32" i="71"/>
  <c r="VU32" i="71" s="1"/>
  <c r="WW33" i="71"/>
  <c r="XF33" i="71"/>
  <c r="WZ33" i="71"/>
  <c r="WT33" i="71"/>
  <c r="WN33" i="71"/>
  <c r="XC33" i="71"/>
  <c r="WQ33" i="71"/>
  <c r="ADL33" i="71"/>
  <c r="ADI33" i="71"/>
  <c r="ACZ33" i="71"/>
  <c r="ADO33" i="71"/>
  <c r="ACW33" i="71"/>
  <c r="ADC33" i="71"/>
  <c r="ADF33" i="71"/>
  <c r="AAZ33" i="71"/>
  <c r="ABF33" i="71"/>
  <c r="ABI33" i="71"/>
  <c r="AAT33" i="71"/>
  <c r="ABC33" i="71"/>
  <c r="AAW33" i="71"/>
  <c r="ABL33" i="71"/>
  <c r="IC35" i="111"/>
  <c r="ALC35" i="71"/>
  <c r="AGW35" i="71"/>
  <c r="AIZ35" i="71"/>
  <c r="ANF35" i="71"/>
  <c r="AET35" i="71"/>
  <c r="YK35" i="71"/>
  <c r="AAN35" i="71"/>
  <c r="WH35" i="71"/>
  <c r="LS35" i="71"/>
  <c r="HM35" i="71"/>
  <c r="NV35" i="71"/>
  <c r="JP35" i="71"/>
  <c r="SB35" i="71"/>
  <c r="DG35" i="71"/>
  <c r="FJ35" i="71"/>
  <c r="ACQ35" i="71"/>
  <c r="PY35" i="71"/>
  <c r="UE35" i="71"/>
  <c r="BS33" i="71"/>
  <c r="CE33" i="71" s="1"/>
  <c r="CB33" i="71"/>
  <c r="BP33" i="71"/>
  <c r="BM33" i="71"/>
  <c r="BJ33" i="71"/>
  <c r="BV33" i="71"/>
  <c r="BY33" i="71"/>
  <c r="AQ33" i="71"/>
  <c r="AHX32" i="71"/>
  <c r="AIM32" i="71" s="1"/>
  <c r="AKA32" i="71"/>
  <c r="AKP32" i="71" s="1"/>
  <c r="ADR32" i="71"/>
  <c r="AEG32" i="71" s="1"/>
  <c r="QZ32" i="71"/>
  <c r="RO32" i="71" s="1"/>
  <c r="OW32" i="71"/>
  <c r="PL32" i="71" s="1"/>
  <c r="VC33" i="71"/>
  <c r="UK33" i="71"/>
  <c r="UT33" i="71"/>
  <c r="UQ33" i="71"/>
  <c r="UW33" i="71"/>
  <c r="UZ33" i="71"/>
  <c r="UN33" i="71"/>
  <c r="YQ33" i="71"/>
  <c r="ZI33" i="71"/>
  <c r="ZC33" i="71"/>
  <c r="YW33" i="71"/>
  <c r="ZF33" i="71"/>
  <c r="YZ33" i="71"/>
  <c r="YT33" i="71"/>
  <c r="AJL33" i="71"/>
  <c r="AJF33" i="71"/>
  <c r="AJO33" i="71"/>
  <c r="AJX33" i="71"/>
  <c r="AJR33" i="71"/>
  <c r="AJU33" i="71"/>
  <c r="AJI33" i="71"/>
  <c r="JE33" i="111"/>
  <c r="JS33" i="111" s="1"/>
  <c r="IS33" i="111"/>
  <c r="JB33" i="111"/>
  <c r="JO33" i="111" s="1"/>
  <c r="IP33" i="111"/>
  <c r="IY33" i="111"/>
  <c r="IM33" i="111"/>
  <c r="IV33" i="111"/>
  <c r="JH33" i="111" s="1"/>
  <c r="JW33" i="111" s="1"/>
  <c r="KQ32" i="71"/>
  <c r="LF32" i="71" s="1"/>
  <c r="AE33" i="71"/>
  <c r="B34" i="111"/>
  <c r="FW34" i="111"/>
  <c r="BI34" i="111"/>
  <c r="DP34" i="111"/>
  <c r="FI32" i="111"/>
  <c r="HP32" i="111"/>
  <c r="DB32" i="111"/>
  <c r="AU32" i="111"/>
  <c r="FV35" i="111"/>
  <c r="BH35" i="111"/>
  <c r="DO35" i="111"/>
  <c r="A35" i="111"/>
  <c r="BE34" i="71"/>
  <c r="BD35" i="71"/>
  <c r="B35" i="71"/>
  <c r="A36" i="71"/>
  <c r="DPY34" i="71" l="1"/>
  <c r="DQB34" i="71"/>
  <c r="BLE34" i="111"/>
  <c r="BLK34" i="111"/>
  <c r="BLW34" i="111" s="1"/>
  <c r="BLB34" i="111"/>
  <c r="BKY34" i="111"/>
  <c r="BLN34" i="111"/>
  <c r="BMA34" i="111" s="1"/>
  <c r="BLH34" i="111"/>
  <c r="BLT34" i="111" s="1"/>
  <c r="BMI34" i="111" s="1"/>
  <c r="BLQ34" i="111"/>
  <c r="BME34" i="111" s="1"/>
  <c r="DTW35" i="71"/>
  <c r="DUH35" i="71" s="1"/>
  <c r="BII35" i="111"/>
  <c r="BKP35" i="111"/>
  <c r="AUS35" i="111"/>
  <c r="AZG35" i="111"/>
  <c r="AWZ35" i="111"/>
  <c r="BDU35" i="111"/>
  <c r="BBN35" i="111"/>
  <c r="BGB35" i="111"/>
  <c r="BMW35" i="111"/>
  <c r="ASL35" i="111"/>
  <c r="BJA34" i="111"/>
  <c r="BJM34" i="111" s="1"/>
  <c r="BKB34" i="111" s="1"/>
  <c r="BJG34" i="111"/>
  <c r="BJT34" i="111" s="1"/>
  <c r="BJJ34" i="111"/>
  <c r="BJX34" i="111" s="1"/>
  <c r="BJD34" i="111"/>
  <c r="BJP34" i="111" s="1"/>
  <c r="BIX34" i="111"/>
  <c r="BIU34" i="111"/>
  <c r="BIR34" i="111"/>
  <c r="DUE34" i="71"/>
  <c r="DUH34" i="71"/>
  <c r="BBW34" i="111"/>
  <c r="BCC34" i="111"/>
  <c r="BCO34" i="111"/>
  <c r="BDC34" i="111" s="1"/>
  <c r="BCI34" i="111"/>
  <c r="BCU34" i="111" s="1"/>
  <c r="BBZ34" i="111"/>
  <c r="BCL34" i="111"/>
  <c r="BCY34" i="111" s="1"/>
  <c r="BCF34" i="111"/>
  <c r="BCR34" i="111" s="1"/>
  <c r="BDG34" i="111" s="1"/>
  <c r="ASU34" i="111"/>
  <c r="ATM34" i="111"/>
  <c r="AUA34" i="111" s="1"/>
  <c r="ATD34" i="111"/>
  <c r="ATP34" i="111" s="1"/>
  <c r="AUE34" i="111" s="1"/>
  <c r="ATG34" i="111"/>
  <c r="ATS34" i="111" s="1"/>
  <c r="ATJ34" i="111"/>
  <c r="ATW34" i="111" s="1"/>
  <c r="ATA34" i="111"/>
  <c r="ASX34" i="111"/>
  <c r="DUK34" i="71"/>
  <c r="DUW34" i="71" s="1"/>
  <c r="DVL34" i="71" s="1"/>
  <c r="BEM34" i="111"/>
  <c r="BEY34" i="111" s="1"/>
  <c r="BFN34" i="111" s="1"/>
  <c r="BES34" i="111"/>
  <c r="BFF34" i="111" s="1"/>
  <c r="BEP34" i="111"/>
  <c r="BFB34" i="111" s="1"/>
  <c r="BEV34" i="111"/>
  <c r="BFJ34" i="111" s="1"/>
  <c r="BEJ34" i="111"/>
  <c r="BEG34" i="111"/>
  <c r="BED34" i="111"/>
  <c r="AXI34" i="111"/>
  <c r="AYA34" i="111"/>
  <c r="AYO34" i="111" s="1"/>
  <c r="AXR34" i="111"/>
  <c r="AYD34" i="111" s="1"/>
  <c r="AYS34" i="111" s="1"/>
  <c r="AXL34" i="111"/>
  <c r="AXO34" i="111"/>
  <c r="AXU34" i="111"/>
  <c r="AYG34" i="111" s="1"/>
  <c r="AXX34" i="111"/>
  <c r="AYK34" i="111" s="1"/>
  <c r="AZY34" i="111"/>
  <c r="BAK34" i="111" s="1"/>
  <c r="BAZ34" i="111" s="1"/>
  <c r="BAB34" i="111"/>
  <c r="BAN34" i="111" s="1"/>
  <c r="BAE34" i="111"/>
  <c r="BAR34" i="111" s="1"/>
  <c r="BAH34" i="111"/>
  <c r="BAV34" i="111" s="1"/>
  <c r="AZS34" i="111"/>
  <c r="AZP34" i="111"/>
  <c r="AZV34" i="111"/>
  <c r="BNL34" i="111"/>
  <c r="BNU34" i="111"/>
  <c r="BOH34" i="111" s="1"/>
  <c r="BNR34" i="111"/>
  <c r="BOD34" i="111" s="1"/>
  <c r="BNO34" i="111"/>
  <c r="BOA34" i="111" s="1"/>
  <c r="BOP34" i="111" s="1"/>
  <c r="BNI34" i="111"/>
  <c r="BNX34" i="111"/>
  <c r="BOL34" i="111" s="1"/>
  <c r="BNF34" i="111"/>
  <c r="AVB34" i="111"/>
  <c r="AVE34" i="111"/>
  <c r="AVQ34" i="111"/>
  <c r="AWD34" i="111" s="1"/>
  <c r="AVH34" i="111"/>
  <c r="AVK34" i="111"/>
  <c r="AVW34" i="111" s="1"/>
  <c r="AWL34" i="111" s="1"/>
  <c r="AVT34" i="111"/>
  <c r="AWH34" i="111" s="1"/>
  <c r="AVN34" i="111"/>
  <c r="AVZ34" i="111" s="1"/>
  <c r="DTV36" i="71"/>
  <c r="AUR36" i="111"/>
  <c r="AZF36" i="111"/>
  <c r="AWY36" i="111"/>
  <c r="BMV36" i="111"/>
  <c r="BDT36" i="111"/>
  <c r="BBM36" i="111"/>
  <c r="BKO36" i="111"/>
  <c r="ASK36" i="111"/>
  <c r="BIH36" i="111"/>
  <c r="BGA36" i="111"/>
  <c r="BGW34" i="111"/>
  <c r="BHI34" i="111" s="1"/>
  <c r="BHC34" i="111"/>
  <c r="BHQ34" i="111" s="1"/>
  <c r="BGQ34" i="111"/>
  <c r="BGT34" i="111"/>
  <c r="BHF34" i="111" s="1"/>
  <c r="BHU34" i="111" s="1"/>
  <c r="BGZ34" i="111"/>
  <c r="BHM34" i="111" s="1"/>
  <c r="BGK34" i="111"/>
  <c r="BGN34" i="111"/>
  <c r="DQE34" i="71"/>
  <c r="DQQ34" i="71" s="1"/>
  <c r="DRF34" i="71" s="1"/>
  <c r="DPP36" i="71"/>
  <c r="DRS36" i="71"/>
  <c r="DSK34" i="71"/>
  <c r="DSW34" i="71" s="1"/>
  <c r="DSH34" i="71"/>
  <c r="DST34" i="71" s="1"/>
  <c r="DTI34" i="71" s="1"/>
  <c r="DSE34" i="71"/>
  <c r="DSB34" i="71"/>
  <c r="DRY34" i="71"/>
  <c r="DSN34" i="71"/>
  <c r="DTA34" i="71" s="1"/>
  <c r="DSQ34" i="71"/>
  <c r="DTE34" i="71" s="1"/>
  <c r="DDP34" i="71"/>
  <c r="DEB34" i="71" s="1"/>
  <c r="DPQ35" i="71"/>
  <c r="DQB35" i="71" s="1"/>
  <c r="DRT35" i="71"/>
  <c r="DDV34" i="71"/>
  <c r="DEJ34" i="71" s="1"/>
  <c r="DDD34" i="71"/>
  <c r="DDG34" i="71"/>
  <c r="DDS34" i="71"/>
  <c r="DEF34" i="71" s="1"/>
  <c r="DOE34" i="71"/>
  <c r="DOQ34" i="71" s="1"/>
  <c r="DOB34" i="71"/>
  <c r="DON34" i="71" s="1"/>
  <c r="DPC34" i="71" s="1"/>
  <c r="DNY34" i="71"/>
  <c r="DNV34" i="71"/>
  <c r="DNS34" i="71"/>
  <c r="DOK34" i="71"/>
  <c r="DOY34" i="71" s="1"/>
  <c r="DOH34" i="71"/>
  <c r="DOU34" i="71" s="1"/>
  <c r="DME34" i="71"/>
  <c r="DMR34" i="71" s="1"/>
  <c r="DMH34" i="71"/>
  <c r="DMV34" i="71" s="1"/>
  <c r="DDJ34" i="71"/>
  <c r="DLP34" i="71"/>
  <c r="DLS34" i="71"/>
  <c r="DLV34" i="71"/>
  <c r="DLJ36" i="71"/>
  <c r="DNM36" i="71"/>
  <c r="DLY34" i="71"/>
  <c r="DMK34" i="71" s="1"/>
  <c r="DMZ34" i="71" s="1"/>
  <c r="DLK35" i="71"/>
  <c r="DMB35" i="71" s="1"/>
  <c r="DMN35" i="71" s="1"/>
  <c r="DNN35" i="71"/>
  <c r="DLV35" i="71"/>
  <c r="DLS35" i="71"/>
  <c r="DLP35" i="71"/>
  <c r="DMH35" i="71"/>
  <c r="DMV35" i="71" s="1"/>
  <c r="DME35" i="71"/>
  <c r="DMR35" i="71" s="1"/>
  <c r="DLY35" i="71"/>
  <c r="DMK35" i="71" s="1"/>
  <c r="DMZ35" i="71" s="1"/>
  <c r="DHY34" i="71"/>
  <c r="DIL34" i="71" s="1"/>
  <c r="DIB34" i="71"/>
  <c r="DIP34" i="71" s="1"/>
  <c r="DHJ34" i="71"/>
  <c r="DHM34" i="71"/>
  <c r="DHP34" i="71"/>
  <c r="DHS34" i="71"/>
  <c r="DIE34" i="71" s="1"/>
  <c r="DIT34" i="71" s="1"/>
  <c r="DHD36" i="71"/>
  <c r="DJG36" i="71"/>
  <c r="DHE35" i="71"/>
  <c r="DHM35" i="71" s="1"/>
  <c r="DJH35" i="71"/>
  <c r="DJY34" i="71"/>
  <c r="DKK34" i="71" s="1"/>
  <c r="DJV34" i="71"/>
  <c r="DKH34" i="71" s="1"/>
  <c r="DKW34" i="71" s="1"/>
  <c r="DJS34" i="71"/>
  <c r="DJP34" i="71"/>
  <c r="DJM34" i="71"/>
  <c r="DKE34" i="71"/>
  <c r="DKS34" i="71" s="1"/>
  <c r="DKB34" i="71"/>
  <c r="DKO34" i="71" s="1"/>
  <c r="CZJ34" i="71"/>
  <c r="CZV34" i="71" s="1"/>
  <c r="CZG34" i="71"/>
  <c r="CZS34" i="71" s="1"/>
  <c r="DAH34" i="71" s="1"/>
  <c r="CVG34" i="71"/>
  <c r="CVT34" i="71" s="1"/>
  <c r="DCX36" i="71"/>
  <c r="DFA36" i="71"/>
  <c r="DCY35" i="71"/>
  <c r="DDD35" i="71" s="1"/>
  <c r="DFB35" i="71"/>
  <c r="DFS34" i="71"/>
  <c r="DGE34" i="71" s="1"/>
  <c r="DFP34" i="71"/>
  <c r="DGB34" i="71" s="1"/>
  <c r="DGQ34" i="71" s="1"/>
  <c r="DFM34" i="71"/>
  <c r="DFJ34" i="71"/>
  <c r="DFG34" i="71"/>
  <c r="DFY34" i="71"/>
  <c r="DGM34" i="71" s="1"/>
  <c r="DFV34" i="71"/>
  <c r="DGI34" i="71" s="1"/>
  <c r="CZD34" i="71"/>
  <c r="CVJ34" i="71"/>
  <c r="CVX34" i="71" s="1"/>
  <c r="CUU34" i="71"/>
  <c r="CVA34" i="71"/>
  <c r="CVM34" i="71" s="1"/>
  <c r="CWB34" i="71" s="1"/>
  <c r="CZM34" i="71"/>
  <c r="CZZ34" i="71" s="1"/>
  <c r="CZP34" i="71"/>
  <c r="DAD34" i="71" s="1"/>
  <c r="CYX34" i="71"/>
  <c r="CRA34" i="71"/>
  <c r="CRN34" i="71" s="1"/>
  <c r="CYR36" i="71"/>
  <c r="DAU36" i="71"/>
  <c r="DBM34" i="71"/>
  <c r="DBY34" i="71" s="1"/>
  <c r="DBJ34" i="71"/>
  <c r="DBV34" i="71" s="1"/>
  <c r="DCK34" i="71" s="1"/>
  <c r="DBG34" i="71"/>
  <c r="DBD34" i="71"/>
  <c r="DBA34" i="71"/>
  <c r="DBS34" i="71"/>
  <c r="DCG34" i="71" s="1"/>
  <c r="DBP34" i="71"/>
  <c r="DCC34" i="71" s="1"/>
  <c r="CYS35" i="71"/>
  <c r="CZD35" i="71" s="1"/>
  <c r="DAV35" i="71"/>
  <c r="CUR34" i="71"/>
  <c r="CQL34" i="71"/>
  <c r="CRD34" i="71"/>
  <c r="CRR34" i="71" s="1"/>
  <c r="CQR34" i="71"/>
  <c r="CQU34" i="71"/>
  <c r="CRG34" i="71" s="1"/>
  <c r="CRV34" i="71" s="1"/>
  <c r="CQX34" i="71"/>
  <c r="CRJ34" i="71" s="1"/>
  <c r="CXG34" i="71"/>
  <c r="CXS34" i="71" s="1"/>
  <c r="CXD34" i="71"/>
  <c r="CXP34" i="71" s="1"/>
  <c r="CYE34" i="71" s="1"/>
  <c r="CXA34" i="71"/>
  <c r="CWX34" i="71"/>
  <c r="CWU34" i="71"/>
  <c r="CXJ34" i="71"/>
  <c r="CXW34" i="71" s="1"/>
  <c r="CXM34" i="71"/>
  <c r="CYA34" i="71" s="1"/>
  <c r="CUX34" i="71"/>
  <c r="CUL36" i="71"/>
  <c r="CWO36" i="71"/>
  <c r="CUM35" i="71"/>
  <c r="CVG35" i="71" s="1"/>
  <c r="CVT35" i="71" s="1"/>
  <c r="CWP35" i="71"/>
  <c r="CEL34" i="71"/>
  <c r="CEZ34" i="71" s="1"/>
  <c r="CDZ34" i="71"/>
  <c r="CIO34" i="71"/>
  <c r="CJB34" i="71" s="1"/>
  <c r="CDT34" i="71"/>
  <c r="CIR34" i="71"/>
  <c r="CJF34" i="71" s="1"/>
  <c r="CDW34" i="71"/>
  <c r="CEI34" i="71"/>
  <c r="CEF34" i="71"/>
  <c r="CMX34" i="71"/>
  <c r="CNL34" i="71" s="1"/>
  <c r="CTA34" i="71"/>
  <c r="CTM34" i="71" s="1"/>
  <c r="CSX34" i="71"/>
  <c r="CTJ34" i="71" s="1"/>
  <c r="CTY34" i="71" s="1"/>
  <c r="CSR34" i="71"/>
  <c r="CSU34" i="71"/>
  <c r="CSO34" i="71"/>
  <c r="CTG34" i="71"/>
  <c r="CTU34" i="71" s="1"/>
  <c r="CTD34" i="71"/>
  <c r="CTQ34" i="71" s="1"/>
  <c r="CQF36" i="71"/>
  <c r="CSI36" i="71"/>
  <c r="CQG35" i="71"/>
  <c r="CQR35" i="71" s="1"/>
  <c r="CSJ35" i="71"/>
  <c r="CHZ34" i="71"/>
  <c r="CIF34" i="71"/>
  <c r="CMU34" i="71"/>
  <c r="CNH34" i="71" s="1"/>
  <c r="CMF34" i="71"/>
  <c r="CMI34" i="71"/>
  <c r="CMR34" i="71"/>
  <c r="CND34" i="71" s="1"/>
  <c r="COU34" i="71"/>
  <c r="CPG34" i="71" s="1"/>
  <c r="COX34" i="71"/>
  <c r="CPK34" i="71" s="1"/>
  <c r="COR34" i="71"/>
  <c r="CPD34" i="71" s="1"/>
  <c r="CPS34" i="71" s="1"/>
  <c r="COO34" i="71"/>
  <c r="COL34" i="71"/>
  <c r="COI34" i="71"/>
  <c r="CPA34" i="71"/>
  <c r="CPO34" i="71" s="1"/>
  <c r="CLZ36" i="71"/>
  <c r="COC36" i="71"/>
  <c r="CMA35" i="71"/>
  <c r="CML35" i="71" s="1"/>
  <c r="COD35" i="71"/>
  <c r="CML34" i="71"/>
  <c r="CIC34" i="71"/>
  <c r="CHU35" i="71"/>
  <c r="CIR35" i="71" s="1"/>
  <c r="CJF35" i="71" s="1"/>
  <c r="CJX35" i="71"/>
  <c r="CHT36" i="71"/>
  <c r="CJW36" i="71"/>
  <c r="CKO34" i="71"/>
  <c r="CLA34" i="71" s="1"/>
  <c r="CKL34" i="71"/>
  <c r="CKX34" i="71" s="1"/>
  <c r="CLM34" i="71" s="1"/>
  <c r="CKI34" i="71"/>
  <c r="CKF34" i="71"/>
  <c r="CKC34" i="71"/>
  <c r="CKU34" i="71"/>
  <c r="CLI34" i="71" s="1"/>
  <c r="CKR34" i="71"/>
  <c r="CLE34" i="71" s="1"/>
  <c r="CII34" i="71"/>
  <c r="CIU34" i="71" s="1"/>
  <c r="CJJ34" i="71" s="1"/>
  <c r="CGI34" i="71"/>
  <c r="CGU34" i="71" s="1"/>
  <c r="CGF34" i="71"/>
  <c r="CGR34" i="71" s="1"/>
  <c r="CHG34" i="71" s="1"/>
  <c r="CGL34" i="71"/>
  <c r="CGY34" i="71" s="1"/>
  <c r="CGC34" i="71"/>
  <c r="CFZ34" i="71"/>
  <c r="CFW34" i="71"/>
  <c r="CGO34" i="71"/>
  <c r="CHC34" i="71" s="1"/>
  <c r="CDN36" i="71"/>
  <c r="CFQ36" i="71"/>
  <c r="CDO35" i="71"/>
  <c r="CEC35" i="71" s="1"/>
  <c r="CFR35" i="71"/>
  <c r="BWF33" i="71"/>
  <c r="AGF33" i="71"/>
  <c r="BDE33" i="71"/>
  <c r="BSD33" i="71"/>
  <c r="AQQ33" i="71"/>
  <c r="KT33" i="71"/>
  <c r="ABR33" i="71"/>
  <c r="HL33" i="111"/>
  <c r="AZC33" i="71"/>
  <c r="ZW33" i="71"/>
  <c r="AXD33" i="71"/>
  <c r="BLY33" i="71"/>
  <c r="VM33" i="71"/>
  <c r="TJ33" i="71"/>
  <c r="BQA33" i="71"/>
  <c r="BOB33" i="71"/>
  <c r="AWZ33" i="71"/>
  <c r="VQ33" i="71"/>
  <c r="ADY33" i="71"/>
  <c r="ADU33" i="71"/>
  <c r="AKD33" i="71"/>
  <c r="AVA33" i="71"/>
  <c r="CH33" i="71"/>
  <c r="ZS33" i="71"/>
  <c r="VI33" i="71"/>
  <c r="BNT33" i="71"/>
  <c r="AON33" i="71"/>
  <c r="OZ33" i="71"/>
  <c r="AUS33" i="71"/>
  <c r="KX33" i="71"/>
  <c r="BPW33" i="71"/>
  <c r="RG33" i="71"/>
  <c r="BYQ33" i="71"/>
  <c r="BSH33" i="71"/>
  <c r="AM33" i="111"/>
  <c r="BUK33" i="71"/>
  <c r="CCO33" i="71"/>
  <c r="BJN33" i="71"/>
  <c r="HH33" i="111"/>
  <c r="EK33" i="71"/>
  <c r="FE33" i="111"/>
  <c r="GR33" i="71"/>
  <c r="XL33" i="71"/>
  <c r="ZO33" i="71"/>
  <c r="AYY33" i="71"/>
  <c r="AMK33" i="71"/>
  <c r="BBJ33" i="71"/>
  <c r="ASX33" i="71"/>
  <c r="BDM33" i="71"/>
  <c r="BLQ33" i="71"/>
  <c r="CAP33" i="71"/>
  <c r="AKL33" i="71"/>
  <c r="AEC33" i="71"/>
  <c r="PD33" i="71"/>
  <c r="CP33" i="111"/>
  <c r="AII33" i="71"/>
  <c r="TF33" i="71"/>
  <c r="HD33" i="111"/>
  <c r="BUC33" i="71"/>
  <c r="BBB33" i="71"/>
  <c r="CCW33" i="71"/>
  <c r="BHO33" i="71"/>
  <c r="BFP33" i="71"/>
  <c r="IU33" i="71"/>
  <c r="TN33" i="71"/>
  <c r="GV33" i="71"/>
  <c r="AI33" i="111"/>
  <c r="AZG33" i="71"/>
  <c r="CAL33" i="71"/>
  <c r="AST33" i="71"/>
  <c r="ES33" i="71"/>
  <c r="BUG33" i="71"/>
  <c r="BBF33" i="71"/>
  <c r="AWV33" i="71"/>
  <c r="BHS33" i="71"/>
  <c r="AIA33" i="71"/>
  <c r="BYI33" i="71"/>
  <c r="BFH33" i="71"/>
  <c r="CL33" i="71"/>
  <c r="ABV33" i="71"/>
  <c r="AMG33" i="71"/>
  <c r="IQ33" i="71"/>
  <c r="GN33" i="71"/>
  <c r="BRZ33" i="71"/>
  <c r="AQM33" i="71"/>
  <c r="BLU33" i="71"/>
  <c r="BJV33" i="71"/>
  <c r="ASP33" i="71"/>
  <c r="BYM33" i="71"/>
  <c r="BWN33" i="71"/>
  <c r="BFL33" i="71"/>
  <c r="AKH33" i="71"/>
  <c r="CP33" i="71"/>
  <c r="XP33" i="71"/>
  <c r="AMO33" i="71"/>
  <c r="AGB33" i="71"/>
  <c r="IY33" i="71"/>
  <c r="EO33" i="71"/>
  <c r="EW33" i="111"/>
  <c r="NA33" i="71"/>
  <c r="BQE33" i="71"/>
  <c r="LB33" i="71"/>
  <c r="CER34" i="71"/>
  <c r="CT33" i="111"/>
  <c r="RC33" i="71"/>
  <c r="AOJ33" i="71"/>
  <c r="NE33" i="71"/>
  <c r="BDI33" i="71"/>
  <c r="AQU33" i="71"/>
  <c r="BNX33" i="71"/>
  <c r="AUW33" i="71"/>
  <c r="XT33" i="71"/>
  <c r="ABZ33" i="71"/>
  <c r="AOR33" i="71"/>
  <c r="PH33" i="71"/>
  <c r="CX33" i="111"/>
  <c r="AIE33" i="71"/>
  <c r="AFX33" i="71"/>
  <c r="RK33" i="71"/>
  <c r="MW33" i="71"/>
  <c r="CCS33" i="71"/>
  <c r="CAT33" i="71"/>
  <c r="BJR33" i="71"/>
  <c r="BHK33" i="71"/>
  <c r="BWJ33" i="71"/>
  <c r="LZ33" i="111"/>
  <c r="APM33" i="111"/>
  <c r="AIN33" i="111"/>
  <c r="LV33" i="111"/>
  <c r="ANF33" i="111"/>
  <c r="CBL3" i="71"/>
  <c r="CDN3" i="71"/>
  <c r="AED33" i="111"/>
  <c r="CEO34" i="71"/>
  <c r="CFD34" i="71" s="1"/>
  <c r="ART33" i="111"/>
  <c r="API33" i="111"/>
  <c r="AIJ33" i="111"/>
  <c r="OC33" i="111"/>
  <c r="ABS33" i="111"/>
  <c r="AIR33" i="111"/>
  <c r="ZL33" i="111"/>
  <c r="ARP33" i="111"/>
  <c r="SM33" i="111"/>
  <c r="AKY33" i="111"/>
  <c r="ANB33" i="111"/>
  <c r="SU33" i="111"/>
  <c r="ABW33" i="111"/>
  <c r="AKQ33" i="111"/>
  <c r="UX33" i="111"/>
  <c r="ADV33" i="111"/>
  <c r="QF33" i="111"/>
  <c r="LR33" i="111"/>
  <c r="AGC33" i="111"/>
  <c r="VB33" i="111"/>
  <c r="JK33" i="111"/>
  <c r="XA33" i="111"/>
  <c r="ABO33" i="111"/>
  <c r="ZH33" i="111"/>
  <c r="APE33" i="111"/>
  <c r="ARL33" i="111"/>
  <c r="BJK33" i="71"/>
  <c r="BJZ33" i="71" s="1"/>
  <c r="BWC33" i="71"/>
  <c r="BWR33" i="71" s="1"/>
  <c r="BCV34" i="71"/>
  <c r="BCJ34" i="71"/>
  <c r="BCS34" i="71"/>
  <c r="BCG34" i="71"/>
  <c r="BCP34" i="71"/>
  <c r="BCY34" i="71"/>
  <c r="BCM34" i="71"/>
  <c r="BTT34" i="71"/>
  <c r="BTH34" i="71"/>
  <c r="BTQ34" i="71"/>
  <c r="BTE34" i="71"/>
  <c r="BTN34" i="71"/>
  <c r="BTW34" i="71"/>
  <c r="BTK34" i="71"/>
  <c r="AWG34" i="71"/>
  <c r="AWP34" i="71"/>
  <c r="AWD34" i="71"/>
  <c r="AWM34" i="71"/>
  <c r="AWA34" i="71"/>
  <c r="AWJ34" i="71"/>
  <c r="AVX34" i="71"/>
  <c r="BNE34" i="71"/>
  <c r="BNN34" i="71"/>
  <c r="BNB34" i="71"/>
  <c r="BNK34" i="71"/>
  <c r="BMY34" i="71"/>
  <c r="BNH34" i="71"/>
  <c r="BMV34" i="71"/>
  <c r="BRW33" i="71"/>
  <c r="BSL33" i="71" s="1"/>
  <c r="BPT33" i="71"/>
  <c r="BQI33" i="71" s="1"/>
  <c r="CAI33" i="71"/>
  <c r="CAX33" i="71" s="1"/>
  <c r="ASM33" i="71"/>
  <c r="ATB33" i="71" s="1"/>
  <c r="BHH33" i="71"/>
  <c r="BHW33" i="71" s="1"/>
  <c r="AQD34" i="71"/>
  <c r="APR34" i="71"/>
  <c r="AQA34" i="71"/>
  <c r="APO34" i="71"/>
  <c r="APX34" i="71"/>
  <c r="AQG34" i="71"/>
  <c r="APU34" i="71"/>
  <c r="BHB34" i="71"/>
  <c r="BGP34" i="71"/>
  <c r="BGY34" i="71"/>
  <c r="BGM34" i="71"/>
  <c r="BGV34" i="71"/>
  <c r="BHE34" i="71"/>
  <c r="BGS34" i="71"/>
  <c r="BXZ34" i="71"/>
  <c r="BXN34" i="71"/>
  <c r="BXW34" i="71"/>
  <c r="BXK34" i="71"/>
  <c r="BXT34" i="71"/>
  <c r="BYC34" i="71"/>
  <c r="BXQ34" i="71"/>
  <c r="BAM34" i="71"/>
  <c r="BAV34" i="71"/>
  <c r="BAJ34" i="71"/>
  <c r="BAS34" i="71"/>
  <c r="BAG34" i="71"/>
  <c r="BAP34" i="71"/>
  <c r="BAD34" i="71"/>
  <c r="BRK34" i="71"/>
  <c r="BRT34" i="71"/>
  <c r="BRH34" i="71"/>
  <c r="BRQ34" i="71"/>
  <c r="BRE34" i="71"/>
  <c r="BRN34" i="71"/>
  <c r="BRB34" i="71"/>
  <c r="BZH36" i="71"/>
  <c r="BVB36" i="71"/>
  <c r="BQV36" i="71"/>
  <c r="BMP36" i="71"/>
  <c r="BIJ36" i="71"/>
  <c r="BED36" i="71"/>
  <c r="AZX36" i="71"/>
  <c r="AVR36" i="71"/>
  <c r="ARL36" i="71"/>
  <c r="CBK36" i="71"/>
  <c r="BKM36" i="71"/>
  <c r="ATO36" i="71"/>
  <c r="BOS36" i="71"/>
  <c r="AXU36" i="71"/>
  <c r="BSY36" i="71"/>
  <c r="BCA36" i="71"/>
  <c r="BGG36" i="71"/>
  <c r="BXE36" i="71"/>
  <c r="API36" i="71"/>
  <c r="CBL35" i="71"/>
  <c r="BXF35" i="71"/>
  <c r="BSZ35" i="71"/>
  <c r="BOT35" i="71"/>
  <c r="BKN35" i="71"/>
  <c r="BGH35" i="71"/>
  <c r="BCB35" i="71"/>
  <c r="AXV35" i="71"/>
  <c r="ATP35" i="71"/>
  <c r="APJ35" i="71"/>
  <c r="BZI35" i="71"/>
  <c r="BVC35" i="71"/>
  <c r="BQW35" i="71"/>
  <c r="BMQ35" i="71"/>
  <c r="BIK35" i="71"/>
  <c r="BEE35" i="71"/>
  <c r="AZY35" i="71"/>
  <c r="AVS35" i="71"/>
  <c r="ARM35" i="71"/>
  <c r="BDB33" i="71"/>
  <c r="BDQ33" i="71" s="1"/>
  <c r="AWS33" i="71"/>
  <c r="AXH33" i="71" s="1"/>
  <c r="BLN33" i="71"/>
  <c r="BMC33" i="71" s="1"/>
  <c r="BYF33" i="71"/>
  <c r="BYU33" i="71" s="1"/>
  <c r="AUP33" i="71"/>
  <c r="AVE33" i="71" s="1"/>
  <c r="AUJ34" i="71"/>
  <c r="ATX34" i="71"/>
  <c r="AUG34" i="71"/>
  <c r="ATU34" i="71"/>
  <c r="AUD34" i="71"/>
  <c r="AUA34" i="71"/>
  <c r="AUM34" i="71"/>
  <c r="BLH34" i="71"/>
  <c r="BKV34" i="71"/>
  <c r="BLE34" i="71"/>
  <c r="BKS34" i="71"/>
  <c r="BLB34" i="71"/>
  <c r="BKY34" i="71"/>
  <c r="BLK34" i="71"/>
  <c r="CCF34" i="71"/>
  <c r="CBT34" i="71"/>
  <c r="CCC34" i="71"/>
  <c r="CBQ34" i="71"/>
  <c r="CBZ34" i="71"/>
  <c r="CBW34" i="71"/>
  <c r="CCI34" i="71"/>
  <c r="BES34" i="71"/>
  <c r="BFB34" i="71"/>
  <c r="BEP34" i="71"/>
  <c r="BEY34" i="71"/>
  <c r="BEM34" i="71"/>
  <c r="BEV34" i="71"/>
  <c r="BEJ34" i="71"/>
  <c r="BVQ34" i="71"/>
  <c r="BVZ34" i="71"/>
  <c r="BVN34" i="71"/>
  <c r="BVW34" i="71"/>
  <c r="BVK34" i="71"/>
  <c r="BVT34" i="71"/>
  <c r="BVH34" i="71"/>
  <c r="BAY33" i="71"/>
  <c r="BBN33" i="71" s="1"/>
  <c r="AYV33" i="71"/>
  <c r="AZK33" i="71" s="1"/>
  <c r="BTZ33" i="71"/>
  <c r="BUO33" i="71" s="1"/>
  <c r="AQJ33" i="71"/>
  <c r="AQY33" i="71" s="1"/>
  <c r="BNQ33" i="71"/>
  <c r="BOF33" i="71" s="1"/>
  <c r="CCL33" i="71"/>
  <c r="CDA33" i="71" s="1"/>
  <c r="BFE33" i="71"/>
  <c r="BFT33" i="71" s="1"/>
  <c r="AYP34" i="71"/>
  <c r="AYD34" i="71"/>
  <c r="AYM34" i="71"/>
  <c r="AYA34" i="71"/>
  <c r="AYJ34" i="71"/>
  <c r="AYS34" i="71"/>
  <c r="AYG34" i="71"/>
  <c r="BPN34" i="71"/>
  <c r="BPB34" i="71"/>
  <c r="BPK34" i="71"/>
  <c r="BOY34" i="71"/>
  <c r="BPH34" i="71"/>
  <c r="BPQ34" i="71"/>
  <c r="BPE34" i="71"/>
  <c r="ASA34" i="71"/>
  <c r="ASJ34" i="71"/>
  <c r="ARX34" i="71"/>
  <c r="ASG34" i="71"/>
  <c r="ARU34" i="71"/>
  <c r="ARR34" i="71"/>
  <c r="ASD34" i="71"/>
  <c r="BIY34" i="71"/>
  <c r="BJH34" i="71"/>
  <c r="BIV34" i="71"/>
  <c r="BJE34" i="71"/>
  <c r="BIS34" i="71"/>
  <c r="BIP34" i="71"/>
  <c r="BJB34" i="71"/>
  <c r="BZW34" i="71"/>
  <c r="CAF34" i="71"/>
  <c r="BZT34" i="71"/>
  <c r="CAC34" i="71"/>
  <c r="BZQ34" i="71"/>
  <c r="BZN34" i="71"/>
  <c r="BZZ34" i="71"/>
  <c r="UH34" i="111"/>
  <c r="UT34" i="111" s="1"/>
  <c r="UK34" i="111"/>
  <c r="TY34" i="111"/>
  <c r="UB34" i="111"/>
  <c r="UN34" i="111"/>
  <c r="UE34" i="111"/>
  <c r="UQ34" i="111" s="1"/>
  <c r="VF34" i="111" s="1"/>
  <c r="TV34" i="111"/>
  <c r="PQ34" i="111"/>
  <c r="QC34" i="111" s="1"/>
  <c r="QR34" i="111" s="1"/>
  <c r="PH34" i="111"/>
  <c r="PW34" i="111"/>
  <c r="PT34" i="111"/>
  <c r="PK34" i="111"/>
  <c r="PN34" i="111"/>
  <c r="PZ34" i="111"/>
  <c r="QN34" i="111" s="1"/>
  <c r="ADG34" i="111"/>
  <c r="ADS34" i="111" s="1"/>
  <c r="AEH34" i="111" s="1"/>
  <c r="ACX34" i="111"/>
  <c r="ADM34" i="111"/>
  <c r="ADJ34" i="111"/>
  <c r="ADA34" i="111"/>
  <c r="ADD34" i="111"/>
  <c r="ADP34" i="111"/>
  <c r="AQZ34" i="111"/>
  <c r="ARL34" i="111" s="1"/>
  <c r="ARC34" i="111"/>
  <c r="AQT34" i="111"/>
  <c r="ARF34" i="111"/>
  <c r="AQQ34" i="111"/>
  <c r="AQW34" i="111"/>
  <c r="ARI34" i="111" s="1"/>
  <c r="ARX34" i="111" s="1"/>
  <c r="AQN34" i="111"/>
  <c r="SA34" i="111"/>
  <c r="SD34" i="111"/>
  <c r="RR34" i="111"/>
  <c r="RO34" i="111"/>
  <c r="RU34" i="111"/>
  <c r="SG34" i="111"/>
  <c r="SU34" i="111" s="1"/>
  <c r="RX34" i="111"/>
  <c r="SJ34" i="111" s="1"/>
  <c r="SY34" i="111" s="1"/>
  <c r="WO34" i="111"/>
  <c r="WF34" i="111"/>
  <c r="WU34" i="111"/>
  <c r="XI34" i="111" s="1"/>
  <c r="WR34" i="111"/>
  <c r="XE34" i="111" s="1"/>
  <c r="WI34" i="111"/>
  <c r="WC34" i="111"/>
  <c r="WL34" i="111"/>
  <c r="WX34" i="111" s="1"/>
  <c r="XM34" i="111" s="1"/>
  <c r="AHX34" i="111"/>
  <c r="AHO34" i="111"/>
  <c r="AIA34" i="111"/>
  <c r="AHR34" i="111"/>
  <c r="AHU34" i="111"/>
  <c r="AIG34" i="111" s="1"/>
  <c r="AIV34" i="111" s="1"/>
  <c r="AHL34" i="111"/>
  <c r="AID34" i="111"/>
  <c r="AKE34" i="111"/>
  <c r="AKQ34" i="111" s="1"/>
  <c r="AKK34" i="111"/>
  <c r="AKY34" i="111" s="1"/>
  <c r="AKH34" i="111"/>
  <c r="AJY34" i="111"/>
  <c r="AJV34" i="111"/>
  <c r="AJS34" i="111"/>
  <c r="AKB34" i="111"/>
  <c r="AKN34" i="111" s="1"/>
  <c r="ALC34" i="111" s="1"/>
  <c r="LC34" i="111"/>
  <c r="LO34" i="111" s="1"/>
  <c r="MD34" i="111" s="1"/>
  <c r="LI34" i="111"/>
  <c r="KT34" i="111"/>
  <c r="LF34" i="111"/>
  <c r="KZ34" i="111"/>
  <c r="LL34" i="111"/>
  <c r="LZ34" i="111" s="1"/>
  <c r="KW34" i="111"/>
  <c r="AFQ34" i="111"/>
  <c r="AFT34" i="111"/>
  <c r="AFH34" i="111"/>
  <c r="AFK34" i="111"/>
  <c r="AFE34" i="111"/>
  <c r="AFW34" i="111"/>
  <c r="AFN34" i="111"/>
  <c r="AFZ34" i="111" s="1"/>
  <c r="AGO34" i="111" s="1"/>
  <c r="AML34" i="111"/>
  <c r="AMO34" i="111"/>
  <c r="AMC34" i="111"/>
  <c r="AMF34" i="111"/>
  <c r="AMR34" i="111"/>
  <c r="ALZ34" i="111"/>
  <c r="AMI34" i="111"/>
  <c r="AMU34" i="111" s="1"/>
  <c r="ANJ34" i="111" s="1"/>
  <c r="AOS34" i="111"/>
  <c r="AOV34" i="111"/>
  <c r="AOJ34" i="111"/>
  <c r="AOY34" i="111"/>
  <c r="AOP34" i="111"/>
  <c r="APB34" i="111" s="1"/>
  <c r="APQ34" i="111" s="1"/>
  <c r="AOG34" i="111"/>
  <c r="AOM34" i="111"/>
  <c r="AQE35" i="111"/>
  <c r="ALQ35" i="111"/>
  <c r="ANX35" i="111"/>
  <c r="AJJ35" i="111"/>
  <c r="AAH35" i="111"/>
  <c r="AHC35" i="111"/>
  <c r="YA35" i="111"/>
  <c r="AEV35" i="111"/>
  <c r="ACO35" i="111"/>
  <c r="VT35" i="111"/>
  <c r="TM35" i="111"/>
  <c r="KK35" i="111"/>
  <c r="OY35" i="111"/>
  <c r="RF35" i="111"/>
  <c r="MR35" i="111"/>
  <c r="ALP36" i="111"/>
  <c r="ANW36" i="111"/>
  <c r="AQD36" i="111"/>
  <c r="AJI36" i="111"/>
  <c r="AEU36" i="111"/>
  <c r="ACN36" i="111"/>
  <c r="AAG36" i="111"/>
  <c r="VS36" i="111"/>
  <c r="XZ36" i="111"/>
  <c r="AHB36" i="111"/>
  <c r="RE36" i="111"/>
  <c r="OX36" i="111"/>
  <c r="KJ36" i="111"/>
  <c r="TL36" i="111"/>
  <c r="MQ36" i="111"/>
  <c r="NM34" i="111"/>
  <c r="ND34" i="111"/>
  <c r="NS34" i="111"/>
  <c r="NP34" i="111"/>
  <c r="OC34" i="111" s="1"/>
  <c r="NG34" i="111"/>
  <c r="NJ34" i="111"/>
  <c r="NV34" i="111" s="1"/>
  <c r="OK34" i="111" s="1"/>
  <c r="NA34" i="111"/>
  <c r="AAZ34" i="111"/>
  <c r="ABL34" i="111" s="1"/>
  <c r="ACA34" i="111" s="1"/>
  <c r="AAT34" i="111"/>
  <c r="AAQ34" i="111"/>
  <c r="ABF34" i="111"/>
  <c r="ABC34" i="111"/>
  <c r="ABO34" i="111" s="1"/>
  <c r="ABI34" i="111"/>
  <c r="AAW34" i="111"/>
  <c r="YS34" i="111"/>
  <c r="ZE34" i="111" s="1"/>
  <c r="ZT34" i="111" s="1"/>
  <c r="YY34" i="111"/>
  <c r="ZL34" i="111" s="1"/>
  <c r="YM34" i="111"/>
  <c r="YV34" i="111"/>
  <c r="YJ34" i="111"/>
  <c r="YP34" i="111"/>
  <c r="ZB34" i="111"/>
  <c r="AQ34" i="71"/>
  <c r="CT33" i="71"/>
  <c r="EK34" i="111"/>
  <c r="DY34" i="111"/>
  <c r="EN34" i="111"/>
  <c r="EH34" i="111"/>
  <c r="ET34" i="111" s="1"/>
  <c r="EE34" i="111"/>
  <c r="EQ34" i="111"/>
  <c r="FE34" i="111" s="1"/>
  <c r="EB34" i="111"/>
  <c r="MK34" i="71"/>
  <c r="MB34" i="71"/>
  <c r="MQ34" i="71"/>
  <c r="MN34" i="71"/>
  <c r="ME34" i="71"/>
  <c r="LY34" i="71"/>
  <c r="MH34" i="71"/>
  <c r="IV34" i="111"/>
  <c r="JH34" i="111" s="1"/>
  <c r="JW34" i="111" s="1"/>
  <c r="JE34" i="111"/>
  <c r="IS34" i="111"/>
  <c r="JB34" i="111"/>
  <c r="IP34" i="111"/>
  <c r="IM34" i="111"/>
  <c r="IY34" i="111"/>
  <c r="AFU33" i="71"/>
  <c r="AGJ33" i="71" s="1"/>
  <c r="TC33" i="71"/>
  <c r="TR33" i="71" s="1"/>
  <c r="CG34" i="111"/>
  <c r="BU34" i="111"/>
  <c r="BX34" i="111"/>
  <c r="CJ34" i="111"/>
  <c r="BR34" i="111"/>
  <c r="CD34" i="111"/>
  <c r="CA34" i="111"/>
  <c r="CM34" i="111" s="1"/>
  <c r="VF33" i="71"/>
  <c r="VU33" i="71" s="1"/>
  <c r="XI33" i="71"/>
  <c r="XX33" i="71" s="1"/>
  <c r="ON34" i="71"/>
  <c r="OQ34" i="71"/>
  <c r="OH34" i="71"/>
  <c r="OE34" i="71"/>
  <c r="OT34" i="71"/>
  <c r="OK34" i="71"/>
  <c r="OB34" i="71"/>
  <c r="IB34" i="71"/>
  <c r="IE34" i="71"/>
  <c r="HY34" i="71"/>
  <c r="IK34" i="71"/>
  <c r="HV34" i="71"/>
  <c r="HS34" i="71"/>
  <c r="IH34" i="71"/>
  <c r="ZC34" i="71"/>
  <c r="YT34" i="71"/>
  <c r="ZI34" i="71"/>
  <c r="ZF34" i="71"/>
  <c r="YW34" i="71"/>
  <c r="YQ34" i="71"/>
  <c r="YZ34" i="71"/>
  <c r="ALU34" i="71"/>
  <c r="ALL34" i="71"/>
  <c r="AMA34" i="71"/>
  <c r="ALO34" i="71"/>
  <c r="ALX34" i="71"/>
  <c r="ALI34" i="71"/>
  <c r="ALR34" i="71"/>
  <c r="AHX33" i="71"/>
  <c r="AIM33" i="71" s="1"/>
  <c r="QZ33" i="71"/>
  <c r="RO33" i="71" s="1"/>
  <c r="EH33" i="71"/>
  <c r="EW33" i="71" s="1"/>
  <c r="MT33" i="71"/>
  <c r="NI33" i="71" s="1"/>
  <c r="AOG33" i="71"/>
  <c r="AOV33" i="71" s="1"/>
  <c r="AMD33" i="71"/>
  <c r="AMS33" i="71" s="1"/>
  <c r="ABF34" i="71"/>
  <c r="AAZ34" i="71"/>
  <c r="AAW34" i="71"/>
  <c r="ABL34" i="71"/>
  <c r="ABI34" i="71"/>
  <c r="ABC34" i="71"/>
  <c r="AAT34" i="71"/>
  <c r="IN33" i="71"/>
  <c r="JC33" i="71" s="1"/>
  <c r="IC36" i="111"/>
  <c r="ANF36" i="71"/>
  <c r="ALC36" i="71"/>
  <c r="ACQ36" i="71"/>
  <c r="AIZ36" i="71"/>
  <c r="AGW36" i="71"/>
  <c r="YK36" i="71"/>
  <c r="SB36" i="71"/>
  <c r="PY36" i="71"/>
  <c r="UE36" i="71"/>
  <c r="NV36" i="71"/>
  <c r="HM36" i="71"/>
  <c r="AAN36" i="71"/>
  <c r="WH36" i="71"/>
  <c r="LS36" i="71"/>
  <c r="JP36" i="71"/>
  <c r="FJ36" i="71"/>
  <c r="DG36" i="71"/>
  <c r="AET36" i="71"/>
  <c r="GO34" i="111"/>
  <c r="HA34" i="111" s="1"/>
  <c r="GX34" i="111"/>
  <c r="GL34" i="111"/>
  <c r="GF34" i="111"/>
  <c r="GU34" i="111"/>
  <c r="GR34" i="111"/>
  <c r="GI34" i="111"/>
  <c r="SQ34" i="71"/>
  <c r="SZ34" i="71"/>
  <c r="SK34" i="71"/>
  <c r="SW34" i="71"/>
  <c r="SH34" i="71"/>
  <c r="ST34" i="71"/>
  <c r="SN34" i="71"/>
  <c r="QQ34" i="71"/>
  <c r="QW34" i="71"/>
  <c r="QT34" i="71"/>
  <c r="QK34" i="71"/>
  <c r="QH34" i="71"/>
  <c r="QN34" i="71"/>
  <c r="QE34" i="71"/>
  <c r="AFL34" i="71"/>
  <c r="AFC34" i="71"/>
  <c r="AFR34" i="71"/>
  <c r="AFO34" i="71"/>
  <c r="AFF34" i="71"/>
  <c r="AEZ34" i="71"/>
  <c r="AFI34" i="71"/>
  <c r="ANX34" i="71"/>
  <c r="AOA34" i="71"/>
  <c r="ANR34" i="71"/>
  <c r="ANO34" i="71"/>
  <c r="AOD34" i="71"/>
  <c r="ANL34" i="71"/>
  <c r="ANU34" i="71"/>
  <c r="ADR33" i="71"/>
  <c r="AEG33" i="71" s="1"/>
  <c r="WZ34" i="71"/>
  <c r="XC34" i="71"/>
  <c r="WQ34" i="71"/>
  <c r="WT34" i="71"/>
  <c r="XF34" i="71"/>
  <c r="WW34" i="71"/>
  <c r="WN34" i="71"/>
  <c r="AHO34" i="71"/>
  <c r="AHF34" i="71"/>
  <c r="AHU34" i="71"/>
  <c r="AHR34" i="71"/>
  <c r="AHI34" i="71"/>
  <c r="AHL34" i="71"/>
  <c r="AHC34" i="71"/>
  <c r="ID35" i="111"/>
  <c r="ANG35" i="71"/>
  <c r="AJA35" i="71"/>
  <c r="ALD35" i="71"/>
  <c r="AAO35" i="71"/>
  <c r="ACR35" i="71"/>
  <c r="AEU35" i="71"/>
  <c r="HN35" i="71"/>
  <c r="AGX35" i="71"/>
  <c r="NW35" i="71"/>
  <c r="JQ35" i="71"/>
  <c r="YL35" i="71"/>
  <c r="UF35" i="71"/>
  <c r="SC35" i="71"/>
  <c r="PZ35" i="71"/>
  <c r="DH35" i="71"/>
  <c r="Y35" i="71"/>
  <c r="M35" i="71"/>
  <c r="WI35" i="71"/>
  <c r="FK35" i="71"/>
  <c r="V35" i="71"/>
  <c r="J35" i="71"/>
  <c r="LT35" i="71"/>
  <c r="S35" i="71"/>
  <c r="P35" i="71"/>
  <c r="AB35" i="71" s="1"/>
  <c r="G35" i="71"/>
  <c r="BV34" i="71"/>
  <c r="BJ34" i="71"/>
  <c r="BS34" i="71"/>
  <c r="CE34" i="71" s="1"/>
  <c r="BP34" i="71"/>
  <c r="BM34" i="71"/>
  <c r="CB34" i="71"/>
  <c r="BY34" i="71"/>
  <c r="T34" i="111"/>
  <c r="AF34" i="111" s="1"/>
  <c r="AC34" i="111"/>
  <c r="Q34" i="111"/>
  <c r="Z34" i="111"/>
  <c r="N34" i="111"/>
  <c r="W34" i="111"/>
  <c r="K34" i="111"/>
  <c r="AKA33" i="71"/>
  <c r="AKP33" i="71" s="1"/>
  <c r="ZL33" i="71"/>
  <c r="AAA33" i="71" s="1"/>
  <c r="ABO33" i="71"/>
  <c r="ACD33" i="71" s="1"/>
  <c r="OW33" i="71"/>
  <c r="PL33" i="71" s="1"/>
  <c r="KQ33" i="71"/>
  <c r="LF33" i="71" s="1"/>
  <c r="GB34" i="71"/>
  <c r="GE34" i="71"/>
  <c r="FS34" i="71"/>
  <c r="FV34" i="71"/>
  <c r="GH34" i="71"/>
  <c r="FP34" i="71"/>
  <c r="FY34" i="71"/>
  <c r="DV34" i="71"/>
  <c r="DS34" i="71"/>
  <c r="DM34" i="71"/>
  <c r="EE34" i="71"/>
  <c r="DY34" i="71"/>
  <c r="EB34" i="71"/>
  <c r="DP34" i="71"/>
  <c r="KE34" i="71"/>
  <c r="KK34" i="71"/>
  <c r="JV34" i="71"/>
  <c r="KH34" i="71"/>
  <c r="KB34" i="71"/>
  <c r="JY34" i="71"/>
  <c r="KN34" i="71"/>
  <c r="UW34" i="71"/>
  <c r="VC34" i="71"/>
  <c r="UZ34" i="71"/>
  <c r="UQ34" i="71"/>
  <c r="UN34" i="71"/>
  <c r="UT34" i="71"/>
  <c r="UK34" i="71"/>
  <c r="ADI34" i="71"/>
  <c r="ADO34" i="71"/>
  <c r="ADL34" i="71"/>
  <c r="ADC34" i="71"/>
  <c r="ACZ34" i="71"/>
  <c r="ADF34" i="71"/>
  <c r="ACW34" i="71"/>
  <c r="AJO34" i="71"/>
  <c r="AJR34" i="71"/>
  <c r="AJL34" i="71"/>
  <c r="AJU34" i="71"/>
  <c r="AJI34" i="71"/>
  <c r="AJF34" i="71"/>
  <c r="AJX34" i="71"/>
  <c r="GK33" i="71"/>
  <c r="GZ33" i="71" s="1"/>
  <c r="AE34" i="71"/>
  <c r="AU33" i="111"/>
  <c r="DB33" i="111"/>
  <c r="DP35" i="111"/>
  <c r="BI35" i="111"/>
  <c r="B35" i="111"/>
  <c r="FW35" i="111"/>
  <c r="A36" i="111"/>
  <c r="FV36" i="111"/>
  <c r="BH36" i="111"/>
  <c r="DO36" i="111"/>
  <c r="FI33" i="111"/>
  <c r="HP33" i="111"/>
  <c r="BD36" i="71"/>
  <c r="BE35" i="71"/>
  <c r="B36" i="71"/>
  <c r="A37" i="71"/>
  <c r="DUK35" i="71" l="1"/>
  <c r="DUW35" i="71" s="1"/>
  <c r="DVL35" i="71" s="1"/>
  <c r="DUN35" i="71"/>
  <c r="DUZ35" i="71" s="1"/>
  <c r="DUQ35" i="71"/>
  <c r="DVD35" i="71" s="1"/>
  <c r="DUT35" i="71"/>
  <c r="DVH35" i="71" s="1"/>
  <c r="DUB35" i="71"/>
  <c r="DUE35" i="71"/>
  <c r="DTW36" i="71"/>
  <c r="AZG36" i="111"/>
  <c r="AWZ36" i="111"/>
  <c r="BMW36" i="111"/>
  <c r="BDU36" i="111"/>
  <c r="BBN36" i="111"/>
  <c r="BKP36" i="111"/>
  <c r="ASL36" i="111"/>
  <c r="BII36" i="111"/>
  <c r="BGB36" i="111"/>
  <c r="AUS36" i="111"/>
  <c r="AZS35" i="111"/>
  <c r="BAB35" i="111"/>
  <c r="BAN35" i="111" s="1"/>
  <c r="AZY35" i="111"/>
  <c r="BAK35" i="111" s="1"/>
  <c r="BAZ35" i="111" s="1"/>
  <c r="AZV35" i="111"/>
  <c r="BAE35" i="111"/>
  <c r="BAR35" i="111" s="1"/>
  <c r="BAH35" i="111"/>
  <c r="BAV35" i="111" s="1"/>
  <c r="AZP35" i="111"/>
  <c r="BKY35" i="111"/>
  <c r="BLN35" i="111"/>
  <c r="BMA35" i="111" s="1"/>
  <c r="BLK35" i="111"/>
  <c r="BLW35" i="111" s="1"/>
  <c r="BLE35" i="111"/>
  <c r="BLB35" i="111"/>
  <c r="BLQ35" i="111"/>
  <c r="BME35" i="111" s="1"/>
  <c r="BLH35" i="111"/>
  <c r="BLT35" i="111" s="1"/>
  <c r="BMI35" i="111" s="1"/>
  <c r="BIX35" i="111"/>
  <c r="BJG35" i="111"/>
  <c r="BJT35" i="111" s="1"/>
  <c r="BJJ35" i="111"/>
  <c r="BJX35" i="111" s="1"/>
  <c r="BJD35" i="111"/>
  <c r="BJP35" i="111" s="1"/>
  <c r="BJA35" i="111"/>
  <c r="BJM35" i="111" s="1"/>
  <c r="BKB35" i="111" s="1"/>
  <c r="BIR35" i="111"/>
  <c r="BIU35" i="111"/>
  <c r="AVT35" i="111"/>
  <c r="AWH35" i="111" s="1"/>
  <c r="AVH35" i="111"/>
  <c r="AVB35" i="111"/>
  <c r="AVK35" i="111"/>
  <c r="AVW35" i="111" s="1"/>
  <c r="AWL35" i="111" s="1"/>
  <c r="AVQ35" i="111"/>
  <c r="AWD35" i="111" s="1"/>
  <c r="AVN35" i="111"/>
  <c r="AVZ35" i="111" s="1"/>
  <c r="AVE35" i="111"/>
  <c r="ATG35" i="111"/>
  <c r="ATS35" i="111" s="1"/>
  <c r="ATJ35" i="111"/>
  <c r="ATW35" i="111" s="1"/>
  <c r="ATM35" i="111"/>
  <c r="AUA35" i="111" s="1"/>
  <c r="ASX35" i="111"/>
  <c r="ASU35" i="111"/>
  <c r="ATA35" i="111"/>
  <c r="ATD35" i="111"/>
  <c r="ATP35" i="111" s="1"/>
  <c r="AUE35" i="111" s="1"/>
  <c r="BNL35" i="111"/>
  <c r="BNX35" i="111"/>
  <c r="BOL35" i="111" s="1"/>
  <c r="BNU35" i="111"/>
  <c r="BOH35" i="111" s="1"/>
  <c r="BNR35" i="111"/>
  <c r="BOD35" i="111" s="1"/>
  <c r="BNI35" i="111"/>
  <c r="BNO35" i="111"/>
  <c r="BOA35" i="111" s="1"/>
  <c r="BOP35" i="111" s="1"/>
  <c r="BNF35" i="111"/>
  <c r="BGQ35" i="111"/>
  <c r="BGK35" i="111"/>
  <c r="BHC35" i="111"/>
  <c r="BHQ35" i="111" s="1"/>
  <c r="BGN35" i="111"/>
  <c r="BGW35" i="111"/>
  <c r="BHI35" i="111" s="1"/>
  <c r="BGZ35" i="111"/>
  <c r="BHM35" i="111" s="1"/>
  <c r="BGT35" i="111"/>
  <c r="BHF35" i="111" s="1"/>
  <c r="BHU35" i="111" s="1"/>
  <c r="BCC35" i="111"/>
  <c r="BCO35" i="111"/>
  <c r="BDC35" i="111" s="1"/>
  <c r="BCI35" i="111"/>
  <c r="BCU35" i="111" s="1"/>
  <c r="BCL35" i="111"/>
  <c r="BCY35" i="111" s="1"/>
  <c r="BBW35" i="111"/>
  <c r="BBZ35" i="111"/>
  <c r="BCF35" i="111"/>
  <c r="BCR35" i="111" s="1"/>
  <c r="BDG35" i="111" s="1"/>
  <c r="BEG35" i="111"/>
  <c r="BEJ35" i="111"/>
  <c r="BES35" i="111"/>
  <c r="BFF35" i="111" s="1"/>
  <c r="BEM35" i="111"/>
  <c r="BEY35" i="111" s="1"/>
  <c r="BFN35" i="111" s="1"/>
  <c r="BEP35" i="111"/>
  <c r="BFB35" i="111" s="1"/>
  <c r="BEV35" i="111"/>
  <c r="BFJ35" i="111" s="1"/>
  <c r="BED35" i="111"/>
  <c r="CIF35" i="71"/>
  <c r="DTV37" i="71"/>
  <c r="AZF37" i="111"/>
  <c r="AWY37" i="111"/>
  <c r="BKO37" i="111"/>
  <c r="BDT37" i="111"/>
  <c r="BBM37" i="111"/>
  <c r="BIH37" i="111"/>
  <c r="ASK37" i="111"/>
  <c r="BGA37" i="111"/>
  <c r="BMV37" i="111"/>
  <c r="AUR37" i="111"/>
  <c r="AXX35" i="111"/>
  <c r="AYK35" i="111" s="1"/>
  <c r="AXL35" i="111"/>
  <c r="AXO35" i="111"/>
  <c r="AXI35" i="111"/>
  <c r="AXR35" i="111"/>
  <c r="AYD35" i="111" s="1"/>
  <c r="AYS35" i="111" s="1"/>
  <c r="AXU35" i="111"/>
  <c r="AYG35" i="111" s="1"/>
  <c r="AYA35" i="111"/>
  <c r="AYO35" i="111" s="1"/>
  <c r="DDV35" i="71"/>
  <c r="DEJ35" i="71" s="1"/>
  <c r="DUB36" i="71"/>
  <c r="DUE36" i="71"/>
  <c r="DUH36" i="71"/>
  <c r="DUT36" i="71"/>
  <c r="DVH36" i="71" s="1"/>
  <c r="DUQ36" i="71"/>
  <c r="DVD36" i="71" s="1"/>
  <c r="DUN36" i="71"/>
  <c r="DUZ36" i="71" s="1"/>
  <c r="DUK36" i="71"/>
  <c r="DUW36" i="71" s="1"/>
  <c r="DVL36" i="71" s="1"/>
  <c r="DSE35" i="71"/>
  <c r="DSB35" i="71"/>
  <c r="DRY35" i="71"/>
  <c r="DSQ35" i="71"/>
  <c r="DTE35" i="71" s="1"/>
  <c r="DSN35" i="71"/>
  <c r="DTA35" i="71" s="1"/>
  <c r="DSK35" i="71"/>
  <c r="DSW35" i="71" s="1"/>
  <c r="DSH35" i="71"/>
  <c r="DST35" i="71" s="1"/>
  <c r="DTI35" i="71" s="1"/>
  <c r="DQE35" i="71"/>
  <c r="DQQ35" i="71" s="1"/>
  <c r="DRF35" i="71" s="1"/>
  <c r="DQH35" i="71"/>
  <c r="DQT35" i="71" s="1"/>
  <c r="DQK35" i="71"/>
  <c r="DQX35" i="71" s="1"/>
  <c r="DQN35" i="71"/>
  <c r="DRB35" i="71" s="1"/>
  <c r="DPV35" i="71"/>
  <c r="DPY35" i="71"/>
  <c r="DPP37" i="71"/>
  <c r="DRS37" i="71"/>
  <c r="DPQ36" i="71"/>
  <c r="DPV36" i="71" s="1"/>
  <c r="DRT36" i="71"/>
  <c r="DDG35" i="71"/>
  <c r="DHV35" i="71"/>
  <c r="DIH35" i="71" s="1"/>
  <c r="DLJ37" i="71"/>
  <c r="DNM37" i="71"/>
  <c r="DNY35" i="71"/>
  <c r="DNV35" i="71"/>
  <c r="DNS35" i="71"/>
  <c r="DOK35" i="71"/>
  <c r="DOY35" i="71" s="1"/>
  <c r="DOH35" i="71"/>
  <c r="DOU35" i="71" s="1"/>
  <c r="DOB35" i="71"/>
  <c r="DON35" i="71" s="1"/>
  <c r="DPC35" i="71" s="1"/>
  <c r="DOE35" i="71"/>
  <c r="DOQ35" i="71" s="1"/>
  <c r="DLK36" i="71"/>
  <c r="DLP36" i="71" s="1"/>
  <c r="DNN36" i="71"/>
  <c r="DDJ35" i="71"/>
  <c r="DHS35" i="71"/>
  <c r="DIE35" i="71" s="1"/>
  <c r="DIT35" i="71" s="1"/>
  <c r="DDM35" i="71"/>
  <c r="DDY35" i="71" s="1"/>
  <c r="DEN35" i="71" s="1"/>
  <c r="DHY35" i="71"/>
  <c r="DIL35" i="71" s="1"/>
  <c r="DDP35" i="71"/>
  <c r="DEB35" i="71" s="1"/>
  <c r="DIB35" i="71"/>
  <c r="DIP35" i="71" s="1"/>
  <c r="DDS35" i="71"/>
  <c r="DEF35" i="71" s="1"/>
  <c r="DHP35" i="71"/>
  <c r="DJS35" i="71"/>
  <c r="DJP35" i="71"/>
  <c r="DJM35" i="71"/>
  <c r="DKE35" i="71"/>
  <c r="DKS35" i="71" s="1"/>
  <c r="DKB35" i="71"/>
  <c r="DKO35" i="71" s="1"/>
  <c r="DJY35" i="71"/>
  <c r="DKK35" i="71" s="1"/>
  <c r="DJV35" i="71"/>
  <c r="DKH35" i="71" s="1"/>
  <c r="DKW35" i="71" s="1"/>
  <c r="DHJ35" i="71"/>
  <c r="CDT35" i="71"/>
  <c r="DHE36" i="71"/>
  <c r="DHJ36" i="71" s="1"/>
  <c r="DJH36" i="71"/>
  <c r="DHD37" i="71"/>
  <c r="DJG37" i="71"/>
  <c r="DCX37" i="71"/>
  <c r="DFA37" i="71"/>
  <c r="CEF35" i="71"/>
  <c r="CER35" i="71" s="1"/>
  <c r="DCY36" i="71"/>
  <c r="DDV36" i="71" s="1"/>
  <c r="DEJ36" i="71" s="1"/>
  <c r="DFB36" i="71"/>
  <c r="CDW35" i="71"/>
  <c r="CEI35" i="71"/>
  <c r="CDZ35" i="71"/>
  <c r="CEL35" i="71"/>
  <c r="CEZ35" i="71" s="1"/>
  <c r="DFM35" i="71"/>
  <c r="DFJ35" i="71"/>
  <c r="DFG35" i="71"/>
  <c r="DFS35" i="71"/>
  <c r="DGE35" i="71" s="1"/>
  <c r="DFV35" i="71"/>
  <c r="DGI35" i="71" s="1"/>
  <c r="DFY35" i="71"/>
  <c r="DGM35" i="71" s="1"/>
  <c r="DFP35" i="71"/>
  <c r="DGB35" i="71" s="1"/>
  <c r="DGQ35" i="71" s="1"/>
  <c r="DBG35" i="71"/>
  <c r="DBD35" i="71"/>
  <c r="DBA35" i="71"/>
  <c r="DBS35" i="71"/>
  <c r="DCG35" i="71" s="1"/>
  <c r="DBP35" i="71"/>
  <c r="DCC35" i="71" s="1"/>
  <c r="DBJ35" i="71"/>
  <c r="DBV35" i="71" s="1"/>
  <c r="DCK35" i="71" s="1"/>
  <c r="DBM35" i="71"/>
  <c r="DBY35" i="71" s="1"/>
  <c r="CZG35" i="71"/>
  <c r="CZS35" i="71" s="1"/>
  <c r="DAH35" i="71" s="1"/>
  <c r="CZM35" i="71"/>
  <c r="CZZ35" i="71" s="1"/>
  <c r="CYS36" i="71"/>
  <c r="CZP36" i="71" s="1"/>
  <c r="DAD36" i="71" s="1"/>
  <c r="DAV36" i="71"/>
  <c r="CQX35" i="71"/>
  <c r="CRJ35" i="71" s="1"/>
  <c r="CZP35" i="71"/>
  <c r="DAD35" i="71" s="1"/>
  <c r="CYR37" i="71"/>
  <c r="DAU37" i="71"/>
  <c r="CQU35" i="71"/>
  <c r="CRG35" i="71" s="1"/>
  <c r="CRV35" i="71" s="1"/>
  <c r="CZJ35" i="71"/>
  <c r="CZV35" i="71" s="1"/>
  <c r="CQL35" i="71"/>
  <c r="CYX35" i="71"/>
  <c r="CQO35" i="71"/>
  <c r="CZA35" i="71"/>
  <c r="CVJ35" i="71"/>
  <c r="CVX35" i="71" s="1"/>
  <c r="CUR35" i="71"/>
  <c r="CUM36" i="71"/>
  <c r="CUR36" i="71" s="1"/>
  <c r="CWP36" i="71"/>
  <c r="CXA35" i="71"/>
  <c r="CWX35" i="71"/>
  <c r="CWU35" i="71"/>
  <c r="CXM35" i="71"/>
  <c r="CYA35" i="71" s="1"/>
  <c r="CXJ35" i="71"/>
  <c r="CXW35" i="71" s="1"/>
  <c r="CXG35" i="71"/>
  <c r="CXS35" i="71" s="1"/>
  <c r="CXD35" i="71"/>
  <c r="CXP35" i="71" s="1"/>
  <c r="CYE35" i="71" s="1"/>
  <c r="CUU35" i="71"/>
  <c r="CUX35" i="71"/>
  <c r="CEV34" i="71"/>
  <c r="CUL37" i="71"/>
  <c r="CWO37" i="71"/>
  <c r="CVA35" i="71"/>
  <c r="CVM35" i="71" s="1"/>
  <c r="CWB35" i="71" s="1"/>
  <c r="CVD35" i="71"/>
  <c r="CVP35" i="71" s="1"/>
  <c r="CSU35" i="71"/>
  <c r="CSR35" i="71"/>
  <c r="CSO35" i="71"/>
  <c r="CTG35" i="71"/>
  <c r="CTU35" i="71" s="1"/>
  <c r="CTD35" i="71"/>
  <c r="CTQ35" i="71" s="1"/>
  <c r="CTA35" i="71"/>
  <c r="CTM35" i="71" s="1"/>
  <c r="CSX35" i="71"/>
  <c r="CTJ35" i="71" s="1"/>
  <c r="CTY35" i="71" s="1"/>
  <c r="CRA35" i="71"/>
  <c r="CRN35" i="71" s="1"/>
  <c r="CRD35" i="71"/>
  <c r="CRR35" i="71" s="1"/>
  <c r="CIL35" i="71"/>
  <c r="CIX35" i="71" s="1"/>
  <c r="CIC35" i="71"/>
  <c r="CQF37" i="71"/>
  <c r="CSI37" i="71"/>
  <c r="CQG36" i="71"/>
  <c r="CQL36" i="71" s="1"/>
  <c r="CSJ36" i="71"/>
  <c r="CMO35" i="71"/>
  <c r="CNA35" i="71" s="1"/>
  <c r="CNP35" i="71" s="1"/>
  <c r="CHZ35" i="71"/>
  <c r="CLZ37" i="71"/>
  <c r="COC37" i="71"/>
  <c r="CMA36" i="71"/>
  <c r="CMF36" i="71" s="1"/>
  <c r="COD36" i="71"/>
  <c r="CMU35" i="71"/>
  <c r="CNH35" i="71" s="1"/>
  <c r="CMX35" i="71"/>
  <c r="CNL35" i="71" s="1"/>
  <c r="COO35" i="71"/>
  <c r="COL35" i="71"/>
  <c r="COR35" i="71"/>
  <c r="CPD35" i="71" s="1"/>
  <c r="CPS35" i="71" s="1"/>
  <c r="COI35" i="71"/>
  <c r="CPA35" i="71"/>
  <c r="CPO35" i="71" s="1"/>
  <c r="COX35" i="71"/>
  <c r="CPK35" i="71" s="1"/>
  <c r="COU35" i="71"/>
  <c r="CPG35" i="71" s="1"/>
  <c r="CMR35" i="71"/>
  <c r="CND35" i="71" s="1"/>
  <c r="CMF35" i="71"/>
  <c r="CMI35" i="71"/>
  <c r="CII35" i="71"/>
  <c r="CIU35" i="71" s="1"/>
  <c r="CJJ35" i="71" s="1"/>
  <c r="CIO35" i="71"/>
  <c r="CJB35" i="71" s="1"/>
  <c r="CHU36" i="71"/>
  <c r="CIL36" i="71" s="1"/>
  <c r="CIX36" i="71" s="1"/>
  <c r="CJX36" i="71"/>
  <c r="CHT37" i="71"/>
  <c r="CJW37" i="71"/>
  <c r="CKI35" i="71"/>
  <c r="CKU35" i="71"/>
  <c r="CLI35" i="71" s="1"/>
  <c r="CKF35" i="71"/>
  <c r="CKC35" i="71"/>
  <c r="CKR35" i="71"/>
  <c r="CLE35" i="71" s="1"/>
  <c r="CKO35" i="71"/>
  <c r="CLA35" i="71" s="1"/>
  <c r="CKL35" i="71"/>
  <c r="CKX35" i="71" s="1"/>
  <c r="CLM35" i="71" s="1"/>
  <c r="CGC35" i="71"/>
  <c r="CGI35" i="71"/>
  <c r="CGU35" i="71" s="1"/>
  <c r="CFZ35" i="71"/>
  <c r="CFW35" i="71"/>
  <c r="CGO35" i="71"/>
  <c r="CHC35" i="71" s="1"/>
  <c r="CGL35" i="71"/>
  <c r="CGY35" i="71" s="1"/>
  <c r="CGF35" i="71"/>
  <c r="CGR35" i="71" s="1"/>
  <c r="CHG35" i="71" s="1"/>
  <c r="CDN37" i="71"/>
  <c r="CFQ37" i="71"/>
  <c r="CDO36" i="71"/>
  <c r="CEF36" i="71" s="1"/>
  <c r="CFR36" i="71"/>
  <c r="CDO3" i="71"/>
  <c r="CFQ3" i="71"/>
  <c r="CEV35" i="71"/>
  <c r="VM34" i="71"/>
  <c r="EO34" i="71"/>
  <c r="ADY34" i="71"/>
  <c r="BLY34" i="71"/>
  <c r="AGF34" i="71"/>
  <c r="BJR34" i="71"/>
  <c r="BBF34" i="71"/>
  <c r="BHS34" i="71"/>
  <c r="AQQ34" i="71"/>
  <c r="AWZ34" i="71"/>
  <c r="BDM34" i="71"/>
  <c r="BSH34" i="71"/>
  <c r="AQU34" i="71"/>
  <c r="BQE34" i="71"/>
  <c r="AZC34" i="71"/>
  <c r="BPW34" i="71"/>
  <c r="AKL34" i="71"/>
  <c r="BRZ34" i="71"/>
  <c r="BHK34" i="71"/>
  <c r="HD34" i="111"/>
  <c r="BBB34" i="71"/>
  <c r="VI34" i="71"/>
  <c r="BUC34" i="71"/>
  <c r="CCO34" i="71"/>
  <c r="BNT34" i="71"/>
  <c r="BDE34" i="71"/>
  <c r="AMO34" i="71"/>
  <c r="CCW34" i="71"/>
  <c r="BYM34" i="71"/>
  <c r="AQM34" i="71"/>
  <c r="BNX34" i="71"/>
  <c r="BUK34" i="71"/>
  <c r="BDI34" i="71"/>
  <c r="EK34" i="71"/>
  <c r="IY34" i="71"/>
  <c r="AVA34" i="71"/>
  <c r="CAP34" i="71"/>
  <c r="BQA34" i="71"/>
  <c r="CAT34" i="71"/>
  <c r="XP34" i="71"/>
  <c r="AFX34" i="71"/>
  <c r="CT34" i="111"/>
  <c r="MW34" i="71"/>
  <c r="GV34" i="71"/>
  <c r="XT34" i="71"/>
  <c r="AST34" i="71"/>
  <c r="AZG34" i="71"/>
  <c r="BBJ34" i="71"/>
  <c r="ZS34" i="71"/>
  <c r="ASX34" i="71"/>
  <c r="AKH34" i="71"/>
  <c r="AII34" i="71"/>
  <c r="AMG34" i="71"/>
  <c r="AYY34" i="71"/>
  <c r="BSD34" i="71"/>
  <c r="BYQ34" i="71"/>
  <c r="BHO34" i="71"/>
  <c r="AWV34" i="71"/>
  <c r="BUG34" i="71"/>
  <c r="BFP34" i="71"/>
  <c r="ADU34" i="71"/>
  <c r="RC34" i="71"/>
  <c r="NA34" i="71"/>
  <c r="AEC34" i="71"/>
  <c r="CP34" i="71"/>
  <c r="BJV34" i="71"/>
  <c r="RG34" i="71"/>
  <c r="HH34" i="111"/>
  <c r="GN34" i="71"/>
  <c r="AI34" i="111"/>
  <c r="CH34" i="71"/>
  <c r="GR34" i="71"/>
  <c r="XL34" i="71"/>
  <c r="AON34" i="71"/>
  <c r="PD34" i="71"/>
  <c r="CX34" i="111"/>
  <c r="ASP34" i="71"/>
  <c r="BWJ34" i="71"/>
  <c r="BLU34" i="71"/>
  <c r="AOR34" i="71"/>
  <c r="PH34" i="71"/>
  <c r="VQ34" i="71"/>
  <c r="RK34" i="71"/>
  <c r="EW34" i="111"/>
  <c r="BWN34" i="71"/>
  <c r="BYI34" i="71"/>
  <c r="AM34" i="111"/>
  <c r="IQ34" i="71"/>
  <c r="IU34" i="71"/>
  <c r="NE34" i="71"/>
  <c r="AQ34" i="111"/>
  <c r="AIA34" i="71"/>
  <c r="HL34" i="111"/>
  <c r="ABR34" i="71"/>
  <c r="AMK34" i="71"/>
  <c r="BJN34" i="71"/>
  <c r="BFH34" i="71"/>
  <c r="CCS34" i="71"/>
  <c r="AUS34" i="71"/>
  <c r="AXD34" i="71"/>
  <c r="TN34" i="71"/>
  <c r="KX34" i="71"/>
  <c r="BFL34" i="71"/>
  <c r="AUW34" i="71"/>
  <c r="ES34" i="71"/>
  <c r="LB34" i="71"/>
  <c r="TF34" i="71"/>
  <c r="ZO34" i="71"/>
  <c r="AGB34" i="71"/>
  <c r="ABV34" i="71"/>
  <c r="ZW34" i="71"/>
  <c r="OZ34" i="71"/>
  <c r="FA34" i="111"/>
  <c r="AKD34" i="71"/>
  <c r="KT34" i="71"/>
  <c r="CL34" i="71"/>
  <c r="AIE34" i="71"/>
  <c r="AOJ34" i="71"/>
  <c r="TJ34" i="71"/>
  <c r="ABZ34" i="71"/>
  <c r="CP34" i="111"/>
  <c r="CAL34" i="71"/>
  <c r="BWF34" i="71"/>
  <c r="BLQ34" i="71"/>
  <c r="BOB34" i="71"/>
  <c r="JO34" i="111"/>
  <c r="ART34" i="111"/>
  <c r="AKU34" i="111"/>
  <c r="ZP34" i="111"/>
  <c r="ANF34" i="111"/>
  <c r="UX34" i="111"/>
  <c r="AIR34" i="111"/>
  <c r="CEO35" i="71"/>
  <c r="CFD35" i="71" s="1"/>
  <c r="ANB34" i="111"/>
  <c r="LR34" i="111"/>
  <c r="ARP34" i="111"/>
  <c r="LV34" i="111"/>
  <c r="QJ34" i="111"/>
  <c r="JS34" i="111"/>
  <c r="OG34" i="111"/>
  <c r="APM34" i="111"/>
  <c r="AGK34" i="111"/>
  <c r="AIN34" i="111"/>
  <c r="AED34" i="111"/>
  <c r="ABW34" i="111"/>
  <c r="API34" i="111"/>
  <c r="APE34" i="111"/>
  <c r="SQ34" i="111"/>
  <c r="ABS34" i="111"/>
  <c r="AGG34" i="111"/>
  <c r="SM34" i="111"/>
  <c r="ADZ34" i="111"/>
  <c r="VB34" i="111"/>
  <c r="ZH34" i="111"/>
  <c r="AGC34" i="111"/>
  <c r="XA34" i="111"/>
  <c r="NY34" i="111"/>
  <c r="AMX34" i="111"/>
  <c r="AIJ34" i="111"/>
  <c r="QF34" i="111"/>
  <c r="JK34" i="111"/>
  <c r="ADV34" i="111"/>
  <c r="BVW35" i="71"/>
  <c r="BVK35" i="71"/>
  <c r="BVT35" i="71"/>
  <c r="BVH35" i="71"/>
  <c r="BVQ35" i="71"/>
  <c r="BVN35" i="71"/>
  <c r="BVZ35" i="71"/>
  <c r="BPH35" i="71"/>
  <c r="BPQ35" i="71"/>
  <c r="BPE35" i="71"/>
  <c r="BPN35" i="71"/>
  <c r="BPB35" i="71"/>
  <c r="BPK35" i="71"/>
  <c r="BOY35" i="71"/>
  <c r="BTZ34" i="71"/>
  <c r="BUO34" i="71" s="1"/>
  <c r="CAI34" i="71"/>
  <c r="CAX34" i="71" s="1"/>
  <c r="AYV34" i="71"/>
  <c r="AZK34" i="71" s="1"/>
  <c r="BFE34" i="71"/>
  <c r="BFT34" i="71" s="1"/>
  <c r="ASG35" i="71"/>
  <c r="ARU35" i="71"/>
  <c r="ASD35" i="71"/>
  <c r="ARR35" i="71"/>
  <c r="ASA35" i="71"/>
  <c r="ASJ35" i="71"/>
  <c r="ARX35" i="71"/>
  <c r="BJE35" i="71"/>
  <c r="BIS35" i="71"/>
  <c r="BJB35" i="71"/>
  <c r="BIP35" i="71"/>
  <c r="BIY35" i="71"/>
  <c r="BJH35" i="71"/>
  <c r="BIV35" i="71"/>
  <c r="CAC35" i="71"/>
  <c r="BZQ35" i="71"/>
  <c r="BZZ35" i="71"/>
  <c r="BZN35" i="71"/>
  <c r="BZW35" i="71"/>
  <c r="CAF35" i="71"/>
  <c r="BZT35" i="71"/>
  <c r="BCP35" i="71"/>
  <c r="BCY35" i="71"/>
  <c r="BCM35" i="71"/>
  <c r="BCV35" i="71"/>
  <c r="BCJ35" i="71"/>
  <c r="BCG35" i="71"/>
  <c r="BCS35" i="71"/>
  <c r="BTN35" i="71"/>
  <c r="BTW35" i="71"/>
  <c r="BTK35" i="71"/>
  <c r="BTT35" i="71"/>
  <c r="BTH35" i="71"/>
  <c r="BTE35" i="71"/>
  <c r="BTQ35" i="71"/>
  <c r="BRW34" i="71"/>
  <c r="BSL34" i="71" s="1"/>
  <c r="AQJ34" i="71"/>
  <c r="AQY34" i="71" s="1"/>
  <c r="AWS34" i="71"/>
  <c r="AXH34" i="71" s="1"/>
  <c r="BZI36" i="71"/>
  <c r="BVC36" i="71"/>
  <c r="BQW36" i="71"/>
  <c r="BMQ36" i="71"/>
  <c r="BIK36" i="71"/>
  <c r="BEE36" i="71"/>
  <c r="AZY36" i="71"/>
  <c r="AVS36" i="71"/>
  <c r="ARM36" i="71"/>
  <c r="CBL36" i="71"/>
  <c r="BXF36" i="71"/>
  <c r="BSZ36" i="71"/>
  <c r="BOT36" i="71"/>
  <c r="BKN36" i="71"/>
  <c r="BGH36" i="71"/>
  <c r="BCB36" i="71"/>
  <c r="AXV36" i="71"/>
  <c r="ATP36" i="71"/>
  <c r="APJ36" i="71"/>
  <c r="BJK34" i="71"/>
  <c r="BJZ34" i="71" s="1"/>
  <c r="BPT34" i="71"/>
  <c r="BQI34" i="71" s="1"/>
  <c r="BWC34" i="71"/>
  <c r="BWR34" i="71" s="1"/>
  <c r="AUP34" i="71"/>
  <c r="AVE34" i="71" s="1"/>
  <c r="AWM35" i="71"/>
  <c r="AWA35" i="71"/>
  <c r="AWJ35" i="71"/>
  <c r="AVX35" i="71"/>
  <c r="AWG35" i="71"/>
  <c r="AWP35" i="71"/>
  <c r="AWD35" i="71"/>
  <c r="BNK35" i="71"/>
  <c r="BMY35" i="71"/>
  <c r="BNH35" i="71"/>
  <c r="BMV35" i="71"/>
  <c r="BNE35" i="71"/>
  <c r="BNN35" i="71"/>
  <c r="BNB35" i="71"/>
  <c r="APX35" i="71"/>
  <c r="AQG35" i="71"/>
  <c r="APU35" i="71"/>
  <c r="AQD35" i="71"/>
  <c r="APR35" i="71"/>
  <c r="AQA35" i="71"/>
  <c r="APO35" i="71"/>
  <c r="BGV35" i="71"/>
  <c r="BHE35" i="71"/>
  <c r="BGS35" i="71"/>
  <c r="BHB35" i="71"/>
  <c r="BGP35" i="71"/>
  <c r="BGY35" i="71"/>
  <c r="BGM35" i="71"/>
  <c r="BXT35" i="71"/>
  <c r="BYC35" i="71"/>
  <c r="BXQ35" i="71"/>
  <c r="BXZ35" i="71"/>
  <c r="BXN35" i="71"/>
  <c r="BXW35" i="71"/>
  <c r="BXK35" i="71"/>
  <c r="BHH34" i="71"/>
  <c r="BHW34" i="71" s="1"/>
  <c r="BNQ34" i="71"/>
  <c r="BOF34" i="71" s="1"/>
  <c r="CCL34" i="71"/>
  <c r="CDA34" i="71" s="1"/>
  <c r="BEY35" i="71"/>
  <c r="BEM35" i="71"/>
  <c r="BEV35" i="71"/>
  <c r="BEJ35" i="71"/>
  <c r="BES35" i="71"/>
  <c r="BEP35" i="71"/>
  <c r="BFB35" i="71"/>
  <c r="AYJ35" i="71"/>
  <c r="AYS35" i="71"/>
  <c r="AYG35" i="71"/>
  <c r="AYP35" i="71"/>
  <c r="AYD35" i="71"/>
  <c r="AYM35" i="71"/>
  <c r="AYA35" i="71"/>
  <c r="BAY34" i="71"/>
  <c r="BBN34" i="71" s="1"/>
  <c r="CBK37" i="71"/>
  <c r="BXE37" i="71"/>
  <c r="BSY37" i="71"/>
  <c r="BOS37" i="71"/>
  <c r="BKM37" i="71"/>
  <c r="BGG37" i="71"/>
  <c r="BVB37" i="71"/>
  <c r="BED37" i="71"/>
  <c r="BZH37" i="71"/>
  <c r="BCA37" i="71"/>
  <c r="AXU37" i="71"/>
  <c r="ATO37" i="71"/>
  <c r="API37" i="71"/>
  <c r="BMP37" i="71"/>
  <c r="BIJ37" i="71"/>
  <c r="BQV37" i="71"/>
  <c r="ARL37" i="71"/>
  <c r="AVR37" i="71"/>
  <c r="AZX37" i="71"/>
  <c r="ASM34" i="71"/>
  <c r="ATB34" i="71" s="1"/>
  <c r="BLN34" i="71"/>
  <c r="BMC34" i="71" s="1"/>
  <c r="BAS35" i="71"/>
  <c r="BAG35" i="71"/>
  <c r="BAP35" i="71"/>
  <c r="BAD35" i="71"/>
  <c r="BAM35" i="71"/>
  <c r="BAV35" i="71"/>
  <c r="BAJ35" i="71"/>
  <c r="BRQ35" i="71"/>
  <c r="BRE35" i="71"/>
  <c r="BRN35" i="71"/>
  <c r="BRB35" i="71"/>
  <c r="BRK35" i="71"/>
  <c r="BRT35" i="71"/>
  <c r="BRH35" i="71"/>
  <c r="AUD35" i="71"/>
  <c r="AUM35" i="71"/>
  <c r="AUA35" i="71"/>
  <c r="AUJ35" i="71"/>
  <c r="ATX35" i="71"/>
  <c r="AUG35" i="71"/>
  <c r="ATU35" i="71"/>
  <c r="BLB35" i="71"/>
  <c r="BLK35" i="71"/>
  <c r="BKY35" i="71"/>
  <c r="BLH35" i="71"/>
  <c r="BKV35" i="71"/>
  <c r="BLE35" i="71"/>
  <c r="BKS35" i="71"/>
  <c r="CBZ35" i="71"/>
  <c r="CCI35" i="71"/>
  <c r="CBW35" i="71"/>
  <c r="CCF35" i="71"/>
  <c r="CBT35" i="71"/>
  <c r="CCC35" i="71"/>
  <c r="CBQ35" i="71"/>
  <c r="BYF34" i="71"/>
  <c r="BYU34" i="71" s="1"/>
  <c r="BDB34" i="71"/>
  <c r="BDQ34" i="71" s="1"/>
  <c r="KT35" i="111"/>
  <c r="LF35" i="111"/>
  <c r="LR35" i="111" s="1"/>
  <c r="LC35" i="111"/>
  <c r="LO35" i="111" s="1"/>
  <c r="MD35" i="111" s="1"/>
  <c r="KZ35" i="111"/>
  <c r="LI35" i="111"/>
  <c r="KW35" i="111"/>
  <c r="LL35" i="111"/>
  <c r="AFN35" i="111"/>
  <c r="AFZ35" i="111" s="1"/>
  <c r="AGO35" i="111" s="1"/>
  <c r="AFW35" i="111"/>
  <c r="AFQ35" i="111"/>
  <c r="AGC35" i="111" s="1"/>
  <c r="AFK35" i="111"/>
  <c r="AFE35" i="111"/>
  <c r="AFT35" i="111"/>
  <c r="AFH35" i="111"/>
  <c r="AJV35" i="111"/>
  <c r="AJS35" i="111"/>
  <c r="AKK35" i="111"/>
  <c r="AJY35" i="111"/>
  <c r="AKB35" i="111"/>
  <c r="AKN35" i="111" s="1"/>
  <c r="ALC35" i="111" s="1"/>
  <c r="AKE35" i="111"/>
  <c r="AKQ35" i="111" s="1"/>
  <c r="AKH35" i="111"/>
  <c r="AKU35" i="111" s="1"/>
  <c r="NP35" i="111"/>
  <c r="OC35" i="111" s="1"/>
  <c r="NA35" i="111"/>
  <c r="ND35" i="111"/>
  <c r="NJ35" i="111"/>
  <c r="NV35" i="111" s="1"/>
  <c r="OK35" i="111" s="1"/>
  <c r="NS35" i="111"/>
  <c r="NM35" i="111"/>
  <c r="NG35" i="111"/>
  <c r="UE35" i="111"/>
  <c r="UQ35" i="111" s="1"/>
  <c r="VF35" i="111" s="1"/>
  <c r="UK35" i="111"/>
  <c r="TV35" i="111"/>
  <c r="TY35" i="111"/>
  <c r="UB35" i="111"/>
  <c r="UN35" i="111"/>
  <c r="VB35" i="111" s="1"/>
  <c r="UH35" i="111"/>
  <c r="ZB35" i="111"/>
  <c r="ZP35" i="111" s="1"/>
  <c r="YS35" i="111"/>
  <c r="ZE35" i="111" s="1"/>
  <c r="ZT35" i="111" s="1"/>
  <c r="YY35" i="111"/>
  <c r="YM35" i="111"/>
  <c r="YP35" i="111"/>
  <c r="YV35" i="111"/>
  <c r="YJ35" i="111"/>
  <c r="AOP35" i="111"/>
  <c r="APB35" i="111" s="1"/>
  <c r="APQ35" i="111" s="1"/>
  <c r="AOM35" i="111"/>
  <c r="AOG35" i="111"/>
  <c r="AOV35" i="111"/>
  <c r="API35" i="111" s="1"/>
  <c r="AOJ35" i="111"/>
  <c r="AOY35" i="111"/>
  <c r="AOS35" i="111"/>
  <c r="AQD37" i="111"/>
  <c r="ALP37" i="111"/>
  <c r="ANW37" i="111"/>
  <c r="AJI37" i="111"/>
  <c r="AAG37" i="111"/>
  <c r="AEU37" i="111"/>
  <c r="AHB37" i="111"/>
  <c r="ACN37" i="111"/>
  <c r="XZ37" i="111"/>
  <c r="VS37" i="111"/>
  <c r="RE37" i="111"/>
  <c r="OX37" i="111"/>
  <c r="MQ37" i="111"/>
  <c r="KJ37" i="111"/>
  <c r="TL37" i="111"/>
  <c r="RX35" i="111"/>
  <c r="SJ35" i="111" s="1"/>
  <c r="SY35" i="111" s="1"/>
  <c r="SD35" i="111"/>
  <c r="RR35" i="111"/>
  <c r="SG35" i="111"/>
  <c r="SA35" i="111"/>
  <c r="RU35" i="111"/>
  <c r="RO35" i="111"/>
  <c r="WO35" i="111"/>
  <c r="XA35" i="111" s="1"/>
  <c r="WL35" i="111"/>
  <c r="WX35" i="111" s="1"/>
  <c r="XM35" i="111" s="1"/>
  <c r="WF35" i="111"/>
  <c r="WC35" i="111"/>
  <c r="WU35" i="111"/>
  <c r="WI35" i="111"/>
  <c r="WR35" i="111"/>
  <c r="XE35" i="111" s="1"/>
  <c r="AHU35" i="111"/>
  <c r="AIG35" i="111" s="1"/>
  <c r="AIV35" i="111" s="1"/>
  <c r="AIA35" i="111"/>
  <c r="AIN35" i="111" s="1"/>
  <c r="AHO35" i="111"/>
  <c r="AID35" i="111"/>
  <c r="AIR35" i="111" s="1"/>
  <c r="AHX35" i="111"/>
  <c r="AHL35" i="111"/>
  <c r="AHR35" i="111"/>
  <c r="AMI35" i="111"/>
  <c r="AMU35" i="111" s="1"/>
  <c r="ANJ35" i="111" s="1"/>
  <c r="AMC35" i="111"/>
  <c r="AMR35" i="111"/>
  <c r="AML35" i="111"/>
  <c r="AMF35" i="111"/>
  <c r="ALZ35" i="111"/>
  <c r="AMO35" i="111"/>
  <c r="ANB35" i="111" s="1"/>
  <c r="ANX36" i="111"/>
  <c r="AQE36" i="111"/>
  <c r="ALQ36" i="111"/>
  <c r="AJJ36" i="111"/>
  <c r="AEV36" i="111"/>
  <c r="ACO36" i="111"/>
  <c r="AAH36" i="111"/>
  <c r="AHC36" i="111"/>
  <c r="YA36" i="111"/>
  <c r="TM36" i="111"/>
  <c r="OY36" i="111"/>
  <c r="KK36" i="111"/>
  <c r="RF36" i="111"/>
  <c r="MR36" i="111"/>
  <c r="VT36" i="111"/>
  <c r="PQ35" i="111"/>
  <c r="QC35" i="111" s="1"/>
  <c r="QR35" i="111" s="1"/>
  <c r="PK35" i="111"/>
  <c r="PZ35" i="111"/>
  <c r="PT35" i="111"/>
  <c r="PN35" i="111"/>
  <c r="PH35" i="111"/>
  <c r="PW35" i="111"/>
  <c r="QJ35" i="111" s="1"/>
  <c r="ADP35" i="111"/>
  <c r="ADG35" i="111"/>
  <c r="ADS35" i="111" s="1"/>
  <c r="AEH35" i="111" s="1"/>
  <c r="ADA35" i="111"/>
  <c r="ADJ35" i="111"/>
  <c r="ADV35" i="111" s="1"/>
  <c r="ADD35" i="111"/>
  <c r="ACX35" i="111"/>
  <c r="ADM35" i="111"/>
  <c r="AAZ35" i="111"/>
  <c r="ABL35" i="111" s="1"/>
  <c r="ACA35" i="111" s="1"/>
  <c r="ABI35" i="111"/>
  <c r="ABC35" i="111"/>
  <c r="AAW35" i="111"/>
  <c r="AAQ35" i="111"/>
  <c r="ABF35" i="111"/>
  <c r="AAT35" i="111"/>
  <c r="AQW35" i="111"/>
  <c r="ARI35" i="111" s="1"/>
  <c r="ARX35" i="111" s="1"/>
  <c r="AQZ35" i="111"/>
  <c r="ARL35" i="111" s="1"/>
  <c r="ARC35" i="111"/>
  <c r="AQQ35" i="111"/>
  <c r="AQN35" i="111"/>
  <c r="ARF35" i="111"/>
  <c r="ART35" i="111" s="1"/>
  <c r="AQT35" i="111"/>
  <c r="CT34" i="71"/>
  <c r="EN35" i="111"/>
  <c r="EB35" i="111"/>
  <c r="EH35" i="111"/>
  <c r="ET35" i="111" s="1"/>
  <c r="EE35" i="111"/>
  <c r="EQ35" i="111"/>
  <c r="DY35" i="111"/>
  <c r="EK35" i="111"/>
  <c r="AHI35" i="71"/>
  <c r="AHC35" i="71"/>
  <c r="AHL35" i="71"/>
  <c r="AHR35" i="71"/>
  <c r="AHF35" i="71"/>
  <c r="AHU35" i="71"/>
  <c r="AHO35" i="71"/>
  <c r="IC37" i="111"/>
  <c r="ALC37" i="71"/>
  <c r="AGW37" i="71"/>
  <c r="ANF37" i="71"/>
  <c r="YK37" i="71"/>
  <c r="AAN37" i="71"/>
  <c r="AIZ37" i="71"/>
  <c r="AET37" i="71"/>
  <c r="SB37" i="71"/>
  <c r="LS37" i="71"/>
  <c r="ACQ37" i="71"/>
  <c r="HM37" i="71"/>
  <c r="WH37" i="71"/>
  <c r="PY37" i="71"/>
  <c r="JP37" i="71"/>
  <c r="FJ37" i="71"/>
  <c r="UE37" i="71"/>
  <c r="DG37" i="71"/>
  <c r="NV37" i="71"/>
  <c r="W35" i="111"/>
  <c r="K35" i="111"/>
  <c r="T35" i="111"/>
  <c r="AF35" i="111" s="1"/>
  <c r="AC35" i="111"/>
  <c r="Q35" i="111"/>
  <c r="Z35" i="111"/>
  <c r="N35" i="111"/>
  <c r="ADR34" i="71"/>
  <c r="AEG34" i="71" s="1"/>
  <c r="GB35" i="71"/>
  <c r="FP35" i="71"/>
  <c r="FY35" i="71"/>
  <c r="FS35" i="71"/>
  <c r="GH35" i="71"/>
  <c r="FV35" i="71"/>
  <c r="GE35" i="71"/>
  <c r="DV35" i="71"/>
  <c r="DY35" i="71"/>
  <c r="DP35" i="71"/>
  <c r="DS35" i="71"/>
  <c r="EE35" i="71"/>
  <c r="EB35" i="71"/>
  <c r="DM35" i="71"/>
  <c r="YQ35" i="71"/>
  <c r="ZI35" i="71"/>
  <c r="YZ35" i="71"/>
  <c r="YW35" i="71"/>
  <c r="ZC35" i="71"/>
  <c r="ZF35" i="71"/>
  <c r="YT35" i="71"/>
  <c r="IB35" i="71"/>
  <c r="IE35" i="71"/>
  <c r="HS35" i="71"/>
  <c r="IK35" i="71"/>
  <c r="HY35" i="71"/>
  <c r="IH35" i="71"/>
  <c r="HV35" i="71"/>
  <c r="ALX35" i="71"/>
  <c r="ALL35" i="71"/>
  <c r="ALR35" i="71"/>
  <c r="AMA35" i="71"/>
  <c r="ALI35" i="71"/>
  <c r="ALU35" i="71"/>
  <c r="ALO35" i="71"/>
  <c r="XI34" i="71"/>
  <c r="XX34" i="71" s="1"/>
  <c r="AOG34" i="71"/>
  <c r="AOV34" i="71" s="1"/>
  <c r="GR35" i="111"/>
  <c r="GF35" i="111"/>
  <c r="GO35" i="111"/>
  <c r="HA35" i="111" s="1"/>
  <c r="GI35" i="111"/>
  <c r="GX35" i="111"/>
  <c r="GU35" i="111"/>
  <c r="GL35" i="111"/>
  <c r="VF34" i="71"/>
  <c r="VU34" i="71" s="1"/>
  <c r="KQ34" i="71"/>
  <c r="LF34" i="71" s="1"/>
  <c r="GK34" i="71"/>
  <c r="GZ34" i="71" s="1"/>
  <c r="IY35" i="111"/>
  <c r="IM35" i="111"/>
  <c r="IV35" i="111"/>
  <c r="JH35" i="111" s="1"/>
  <c r="JW35" i="111" s="1"/>
  <c r="JE35" i="111"/>
  <c r="IS35" i="111"/>
  <c r="JB35" i="111"/>
  <c r="JO35" i="111" s="1"/>
  <c r="IP35" i="111"/>
  <c r="AFU34" i="71"/>
  <c r="AGJ34" i="71" s="1"/>
  <c r="TC34" i="71"/>
  <c r="TR34" i="71" s="1"/>
  <c r="AMD34" i="71"/>
  <c r="AMS34" i="71" s="1"/>
  <c r="IN34" i="71"/>
  <c r="JC34" i="71" s="1"/>
  <c r="ID36" i="111"/>
  <c r="ALD36" i="71"/>
  <c r="ANG36" i="71"/>
  <c r="AGX36" i="71"/>
  <c r="ACR36" i="71"/>
  <c r="AJA36" i="71"/>
  <c r="YL36" i="71"/>
  <c r="AEU36" i="71"/>
  <c r="AAO36" i="71"/>
  <c r="UF36" i="71"/>
  <c r="NW36" i="71"/>
  <c r="HN36" i="71"/>
  <c r="WI36" i="71"/>
  <c r="LT36" i="71"/>
  <c r="JQ36" i="71"/>
  <c r="DH36" i="71"/>
  <c r="P36" i="71"/>
  <c r="AB36" i="71" s="1"/>
  <c r="PZ36" i="71"/>
  <c r="FK36" i="71"/>
  <c r="Y36" i="71"/>
  <c r="M36" i="71"/>
  <c r="V36" i="71"/>
  <c r="S36" i="71"/>
  <c r="SC36" i="71"/>
  <c r="J36" i="71"/>
  <c r="G36" i="71"/>
  <c r="CJ35" i="111"/>
  <c r="BX35" i="111"/>
  <c r="CG35" i="111"/>
  <c r="BR35" i="111"/>
  <c r="CD35" i="111"/>
  <c r="CA35" i="111"/>
  <c r="CM35" i="111" s="1"/>
  <c r="BU35" i="111"/>
  <c r="ME35" i="71"/>
  <c r="MQ35" i="71"/>
  <c r="MN35" i="71"/>
  <c r="MB35" i="71"/>
  <c r="LY35" i="71"/>
  <c r="MK35" i="71"/>
  <c r="MH35" i="71"/>
  <c r="WQ35" i="71"/>
  <c r="XF35" i="71"/>
  <c r="WZ35" i="71"/>
  <c r="WW35" i="71"/>
  <c r="WT35" i="71"/>
  <c r="WN35" i="71"/>
  <c r="XC35" i="71"/>
  <c r="QQ35" i="71"/>
  <c r="QN35" i="71"/>
  <c r="QH35" i="71"/>
  <c r="QK35" i="71"/>
  <c r="QE35" i="71"/>
  <c r="QW35" i="71"/>
  <c r="QT35" i="71"/>
  <c r="KH35" i="71"/>
  <c r="KN35" i="71"/>
  <c r="KB35" i="71"/>
  <c r="KE35" i="71"/>
  <c r="KK35" i="71"/>
  <c r="JV35" i="71"/>
  <c r="JY35" i="71"/>
  <c r="AFL35" i="71"/>
  <c r="AFI35" i="71"/>
  <c r="AEZ35" i="71"/>
  <c r="AFF35" i="71"/>
  <c r="AFO35" i="71"/>
  <c r="AFC35" i="71"/>
  <c r="AFR35" i="71"/>
  <c r="AJO35" i="71"/>
  <c r="AJI35" i="71"/>
  <c r="AJX35" i="71"/>
  <c r="AJR35" i="71"/>
  <c r="AJF35" i="71"/>
  <c r="AJL35" i="71"/>
  <c r="AJU35" i="71"/>
  <c r="AHX34" i="71"/>
  <c r="AIM34" i="71" s="1"/>
  <c r="ABO34" i="71"/>
  <c r="ACD34" i="71" s="1"/>
  <c r="OW34" i="71"/>
  <c r="PL34" i="71" s="1"/>
  <c r="MT34" i="71"/>
  <c r="NI34" i="71" s="1"/>
  <c r="VC35" i="71"/>
  <c r="UQ35" i="71"/>
  <c r="UK35" i="71"/>
  <c r="UT35" i="71"/>
  <c r="UZ35" i="71"/>
  <c r="UW35" i="71"/>
  <c r="UN35" i="71"/>
  <c r="AAZ35" i="71"/>
  <c r="ABI35" i="71"/>
  <c r="ABF35" i="71"/>
  <c r="AAW35" i="71"/>
  <c r="AAT35" i="71"/>
  <c r="ABC35" i="71"/>
  <c r="ABL35" i="71"/>
  <c r="QZ34" i="71"/>
  <c r="RO34" i="71" s="1"/>
  <c r="BY35" i="71"/>
  <c r="CL35" i="71" s="1"/>
  <c r="BM35" i="71"/>
  <c r="BV35" i="71"/>
  <c r="BJ35" i="71"/>
  <c r="BS35" i="71"/>
  <c r="CE35" i="71" s="1"/>
  <c r="BP35" i="71"/>
  <c r="CB35" i="71"/>
  <c r="AQ35" i="71"/>
  <c r="AKA34" i="71"/>
  <c r="AKP34" i="71" s="1"/>
  <c r="EH34" i="71"/>
  <c r="EW34" i="71" s="1"/>
  <c r="SQ35" i="71"/>
  <c r="SK35" i="71"/>
  <c r="SN35" i="71"/>
  <c r="SH35" i="71"/>
  <c r="SW35" i="71"/>
  <c r="ST35" i="71"/>
  <c r="SZ35" i="71"/>
  <c r="OB35" i="71"/>
  <c r="ON35" i="71"/>
  <c r="OK35" i="71"/>
  <c r="OQ35" i="71"/>
  <c r="OE35" i="71"/>
  <c r="OT35" i="71"/>
  <c r="OH35" i="71"/>
  <c r="ACW35" i="71"/>
  <c r="ACZ35" i="71"/>
  <c r="ADF35" i="71"/>
  <c r="ADO35" i="71"/>
  <c r="ADI35" i="71"/>
  <c r="ADC35" i="71"/>
  <c r="ADL35" i="71"/>
  <c r="ANO35" i="71"/>
  <c r="AOD35" i="71"/>
  <c r="ANX35" i="71"/>
  <c r="ANR35" i="71"/>
  <c r="ANL35" i="71"/>
  <c r="AOA35" i="71"/>
  <c r="ANU35" i="71"/>
  <c r="ZL34" i="71"/>
  <c r="AAA34" i="71" s="1"/>
  <c r="AI35" i="71"/>
  <c r="AM35" i="71"/>
  <c r="AE35" i="71"/>
  <c r="FV37" i="111"/>
  <c r="BH37" i="111"/>
  <c r="A37" i="111"/>
  <c r="DO37" i="111"/>
  <c r="FW36" i="111"/>
  <c r="BI36" i="111"/>
  <c r="DP36" i="111"/>
  <c r="B36" i="111"/>
  <c r="DB34" i="111"/>
  <c r="FI34" i="111"/>
  <c r="AU34" i="111"/>
  <c r="HP34" i="111"/>
  <c r="BD37" i="71"/>
  <c r="BE36" i="71"/>
  <c r="B37" i="71"/>
  <c r="A38" i="71"/>
  <c r="CIO36" i="71" l="1"/>
  <c r="CJB36" i="71" s="1"/>
  <c r="DTW37" i="71"/>
  <c r="BKP37" i="111"/>
  <c r="BDU37" i="111"/>
  <c r="BBN37" i="111"/>
  <c r="BII37" i="111"/>
  <c r="ASL37" i="111"/>
  <c r="BGB37" i="111"/>
  <c r="BMW37" i="111"/>
  <c r="AUS37" i="111"/>
  <c r="AZG37" i="111"/>
  <c r="AWZ37" i="111"/>
  <c r="BGK36" i="111"/>
  <c r="BGT36" i="111"/>
  <c r="BHF36" i="111" s="1"/>
  <c r="BHU36" i="111" s="1"/>
  <c r="BGN36" i="111"/>
  <c r="BGZ36" i="111"/>
  <c r="BHM36" i="111" s="1"/>
  <c r="BGQ36" i="111"/>
  <c r="BHC36" i="111"/>
  <c r="BHQ36" i="111" s="1"/>
  <c r="BGW36" i="111"/>
  <c r="BHI36" i="111" s="1"/>
  <c r="BJJ36" i="111"/>
  <c r="BJX36" i="111" s="1"/>
  <c r="BJD36" i="111"/>
  <c r="BJP36" i="111" s="1"/>
  <c r="BIU36" i="111"/>
  <c r="BJA36" i="111"/>
  <c r="BJM36" i="111" s="1"/>
  <c r="BKB36" i="111" s="1"/>
  <c r="BIX36" i="111"/>
  <c r="BIR36" i="111"/>
  <c r="BJG36" i="111"/>
  <c r="BJT36" i="111" s="1"/>
  <c r="ASU36" i="111"/>
  <c r="ATG36" i="111"/>
  <c r="ATS36" i="111" s="1"/>
  <c r="ASX36" i="111"/>
  <c r="ATA36" i="111"/>
  <c r="ATM36" i="111"/>
  <c r="AUA36" i="111" s="1"/>
  <c r="ATD36" i="111"/>
  <c r="ATP36" i="111" s="1"/>
  <c r="AUE36" i="111" s="1"/>
  <c r="ATJ36" i="111"/>
  <c r="ATW36" i="111" s="1"/>
  <c r="BLQ36" i="111"/>
  <c r="BME36" i="111" s="1"/>
  <c r="BLN36" i="111"/>
  <c r="BMA36" i="111" s="1"/>
  <c r="BLE36" i="111"/>
  <c r="BLH36" i="111"/>
  <c r="BLT36" i="111" s="1"/>
  <c r="BMI36" i="111" s="1"/>
  <c r="BKY36" i="111"/>
  <c r="BLK36" i="111"/>
  <c r="BLW36" i="111" s="1"/>
  <c r="BLB36" i="111"/>
  <c r="AVB36" i="111"/>
  <c r="AVH36" i="111"/>
  <c r="AVK36" i="111"/>
  <c r="AVW36" i="111" s="1"/>
  <c r="AWL36" i="111" s="1"/>
  <c r="AVN36" i="111"/>
  <c r="AVZ36" i="111" s="1"/>
  <c r="AVQ36" i="111"/>
  <c r="AWD36" i="111" s="1"/>
  <c r="AVE36" i="111"/>
  <c r="AVT36" i="111"/>
  <c r="AWH36" i="111" s="1"/>
  <c r="BCO36" i="111"/>
  <c r="BDC36" i="111" s="1"/>
  <c r="BCL36" i="111"/>
  <c r="BCY36" i="111" s="1"/>
  <c r="BBW36" i="111"/>
  <c r="BCC36" i="111"/>
  <c r="BCI36" i="111"/>
  <c r="BCU36" i="111" s="1"/>
  <c r="BCF36" i="111"/>
  <c r="BCR36" i="111" s="1"/>
  <c r="BDG36" i="111" s="1"/>
  <c r="BBZ36" i="111"/>
  <c r="BEV36" i="111"/>
  <c r="BFJ36" i="111" s="1"/>
  <c r="BEG36" i="111"/>
  <c r="BEM36" i="111"/>
  <c r="BEY36" i="111" s="1"/>
  <c r="BFN36" i="111" s="1"/>
  <c r="BEJ36" i="111"/>
  <c r="BEP36" i="111"/>
  <c r="BFB36" i="111" s="1"/>
  <c r="BED36" i="111"/>
  <c r="BES36" i="111"/>
  <c r="BFF36" i="111" s="1"/>
  <c r="BNF36" i="111"/>
  <c r="BNR36" i="111"/>
  <c r="BOD36" i="111" s="1"/>
  <c r="BNU36" i="111"/>
  <c r="BOH36" i="111" s="1"/>
  <c r="BNO36" i="111"/>
  <c r="BOA36" i="111" s="1"/>
  <c r="BOP36" i="111" s="1"/>
  <c r="BNL36" i="111"/>
  <c r="BNX36" i="111"/>
  <c r="BOL36" i="111" s="1"/>
  <c r="BNI36" i="111"/>
  <c r="AXI36" i="111"/>
  <c r="AXO36" i="111"/>
  <c r="AXR36" i="111"/>
  <c r="AYD36" i="111" s="1"/>
  <c r="AYS36" i="111" s="1"/>
  <c r="AXL36" i="111"/>
  <c r="AXU36" i="111"/>
  <c r="AYG36" i="111" s="1"/>
  <c r="AYA36" i="111"/>
  <c r="AYO36" i="111" s="1"/>
  <c r="AXX36" i="111"/>
  <c r="AYK36" i="111" s="1"/>
  <c r="AZY36" i="111"/>
  <c r="BAK36" i="111" s="1"/>
  <c r="BAZ36" i="111" s="1"/>
  <c r="BAE36" i="111"/>
  <c r="BAR36" i="111" s="1"/>
  <c r="BAH36" i="111"/>
  <c r="BAV36" i="111" s="1"/>
  <c r="BAB36" i="111"/>
  <c r="BAN36" i="111" s="1"/>
  <c r="AZS36" i="111"/>
  <c r="AZV36" i="111"/>
  <c r="AZP36" i="111"/>
  <c r="DTV38" i="71"/>
  <c r="BDT38" i="111"/>
  <c r="BBM38" i="111"/>
  <c r="BMV38" i="111"/>
  <c r="BIH38" i="111"/>
  <c r="ASK38" i="111"/>
  <c r="BGA38" i="111"/>
  <c r="AUR38" i="111"/>
  <c r="BKO38" i="111"/>
  <c r="AZF38" i="111"/>
  <c r="AWY38" i="111"/>
  <c r="DUT37" i="71"/>
  <c r="DVH37" i="71" s="1"/>
  <c r="DUQ37" i="71"/>
  <c r="DVD37" i="71" s="1"/>
  <c r="DUN37" i="71"/>
  <c r="DUZ37" i="71" s="1"/>
  <c r="DUK37" i="71"/>
  <c r="DUW37" i="71" s="1"/>
  <c r="DVL37" i="71" s="1"/>
  <c r="DUH37" i="71"/>
  <c r="DUE37" i="71"/>
  <c r="DUB37" i="71"/>
  <c r="DPY36" i="71"/>
  <c r="DHV36" i="71"/>
  <c r="DIH36" i="71" s="1"/>
  <c r="DQB36" i="71"/>
  <c r="DQE36" i="71"/>
  <c r="DQQ36" i="71" s="1"/>
  <c r="DRF36" i="71" s="1"/>
  <c r="DQH36" i="71"/>
  <c r="DQT36" i="71" s="1"/>
  <c r="DQK36" i="71"/>
  <c r="DQX36" i="71" s="1"/>
  <c r="DQN36" i="71"/>
  <c r="DRB36" i="71" s="1"/>
  <c r="DRY36" i="71"/>
  <c r="DSB36" i="71"/>
  <c r="DSQ36" i="71"/>
  <c r="DTE36" i="71" s="1"/>
  <c r="DSN36" i="71"/>
  <c r="DTA36" i="71" s="1"/>
  <c r="DSK36" i="71"/>
  <c r="DSW36" i="71" s="1"/>
  <c r="DSH36" i="71"/>
  <c r="DST36" i="71" s="1"/>
  <c r="DTI36" i="71" s="1"/>
  <c r="DSE36" i="71"/>
  <c r="DPP38" i="71"/>
  <c r="DRS38" i="71"/>
  <c r="DPQ37" i="71"/>
  <c r="DQN37" i="71" s="1"/>
  <c r="DRB37" i="71" s="1"/>
  <c r="DRT37" i="71"/>
  <c r="DLS36" i="71"/>
  <c r="CDT36" i="71"/>
  <c r="DHP36" i="71"/>
  <c r="CEC36" i="71"/>
  <c r="DNS36" i="71"/>
  <c r="DNY36" i="71"/>
  <c r="DOK36" i="71"/>
  <c r="DOY36" i="71" s="1"/>
  <c r="DOH36" i="71"/>
  <c r="DOU36" i="71" s="1"/>
  <c r="DOE36" i="71"/>
  <c r="DOQ36" i="71" s="1"/>
  <c r="DOB36" i="71"/>
  <c r="DON36" i="71" s="1"/>
  <c r="DPC36" i="71" s="1"/>
  <c r="DNV36" i="71"/>
  <c r="DLK37" i="71"/>
  <c r="DMH37" i="71" s="1"/>
  <c r="DMV37" i="71" s="1"/>
  <c r="DNN37" i="71"/>
  <c r="DLV36" i="71"/>
  <c r="DLY36" i="71"/>
  <c r="DMK36" i="71" s="1"/>
  <c r="DMZ36" i="71" s="1"/>
  <c r="DMB36" i="71"/>
  <c r="DMN36" i="71" s="1"/>
  <c r="DME36" i="71"/>
  <c r="DMR36" i="71" s="1"/>
  <c r="DMH36" i="71"/>
  <c r="DMV36" i="71" s="1"/>
  <c r="DLJ38" i="71"/>
  <c r="DNM38" i="71"/>
  <c r="DJM36" i="71"/>
  <c r="DKE36" i="71"/>
  <c r="DKS36" i="71" s="1"/>
  <c r="DKB36" i="71"/>
  <c r="DKO36" i="71" s="1"/>
  <c r="DJY36" i="71"/>
  <c r="DKK36" i="71" s="1"/>
  <c r="DJV36" i="71"/>
  <c r="DKH36" i="71" s="1"/>
  <c r="DKW36" i="71" s="1"/>
  <c r="DJS36" i="71"/>
  <c r="DJP36" i="71"/>
  <c r="DHM36" i="71"/>
  <c r="DHE37" i="71"/>
  <c r="DHV37" i="71" s="1"/>
  <c r="DIH37" i="71" s="1"/>
  <c r="DJH37" i="71"/>
  <c r="CIR36" i="71"/>
  <c r="CJF36" i="71" s="1"/>
  <c r="DHS36" i="71"/>
  <c r="DIE36" i="71" s="1"/>
  <c r="DIT36" i="71" s="1"/>
  <c r="DDJ36" i="71"/>
  <c r="DHY36" i="71"/>
  <c r="DIL36" i="71" s="1"/>
  <c r="DDG36" i="71"/>
  <c r="DIB36" i="71"/>
  <c r="DIP36" i="71" s="1"/>
  <c r="DHD38" i="71"/>
  <c r="DJG38" i="71"/>
  <c r="DDM36" i="71"/>
  <c r="DDY36" i="71" s="1"/>
  <c r="DEN36" i="71" s="1"/>
  <c r="DDD36" i="71"/>
  <c r="CIC36" i="71"/>
  <c r="CYX36" i="71"/>
  <c r="DDP36" i="71"/>
  <c r="DEB36" i="71" s="1"/>
  <c r="DDS36" i="71"/>
  <c r="DEF36" i="71" s="1"/>
  <c r="CZG36" i="71"/>
  <c r="CZS36" i="71" s="1"/>
  <c r="DAH36" i="71" s="1"/>
  <c r="DCX38" i="71"/>
  <c r="DFA38" i="71"/>
  <c r="DCY37" i="71"/>
  <c r="DDV37" i="71" s="1"/>
  <c r="DEJ37" i="71" s="1"/>
  <c r="DFB37" i="71"/>
  <c r="DFG36" i="71"/>
  <c r="DFP36" i="71"/>
  <c r="DGB36" i="71" s="1"/>
  <c r="DGQ36" i="71" s="1"/>
  <c r="DFY36" i="71"/>
  <c r="DGM36" i="71" s="1"/>
  <c r="DFV36" i="71"/>
  <c r="DGI36" i="71" s="1"/>
  <c r="DFS36" i="71"/>
  <c r="DGE36" i="71" s="1"/>
  <c r="DFJ36" i="71"/>
  <c r="DFM36" i="71"/>
  <c r="CZA36" i="71"/>
  <c r="CZD36" i="71"/>
  <c r="CVD36" i="71"/>
  <c r="CVP36" i="71" s="1"/>
  <c r="CVG36" i="71"/>
  <c r="CVT36" i="71" s="1"/>
  <c r="DBA36" i="71"/>
  <c r="DBS36" i="71"/>
  <c r="DCG36" i="71" s="1"/>
  <c r="DBP36" i="71"/>
  <c r="DCC36" i="71" s="1"/>
  <c r="DBM36" i="71"/>
  <c r="DBY36" i="71" s="1"/>
  <c r="DBJ36" i="71"/>
  <c r="DBV36" i="71" s="1"/>
  <c r="DCK36" i="71" s="1"/>
  <c r="DBG36" i="71"/>
  <c r="DBD36" i="71"/>
  <c r="CYR38" i="71"/>
  <c r="DAU38" i="71"/>
  <c r="CYS37" i="71"/>
  <c r="CZM37" i="71" s="1"/>
  <c r="CZZ37" i="71" s="1"/>
  <c r="DAV37" i="71"/>
  <c r="CUU36" i="71"/>
  <c r="CZJ36" i="71"/>
  <c r="CZV36" i="71" s="1"/>
  <c r="CUX36" i="71"/>
  <c r="CZM36" i="71"/>
  <c r="CZZ36" i="71" s="1"/>
  <c r="CVA36" i="71"/>
  <c r="CVM36" i="71" s="1"/>
  <c r="CWB36" i="71" s="1"/>
  <c r="CVJ36" i="71"/>
  <c r="CVX36" i="71" s="1"/>
  <c r="CUL38" i="71"/>
  <c r="CWO38" i="71"/>
  <c r="CUM37" i="71"/>
  <c r="CVG37" i="71" s="1"/>
  <c r="CVT37" i="71" s="1"/>
  <c r="CWP37" i="71"/>
  <c r="CWU36" i="71"/>
  <c r="CXM36" i="71"/>
  <c r="CYA36" i="71" s="1"/>
  <c r="CXJ36" i="71"/>
  <c r="CXW36" i="71" s="1"/>
  <c r="CXG36" i="71"/>
  <c r="CXS36" i="71" s="1"/>
  <c r="CXD36" i="71"/>
  <c r="CXP36" i="71" s="1"/>
  <c r="CYE36" i="71" s="1"/>
  <c r="CWX36" i="71"/>
  <c r="CXA36" i="71"/>
  <c r="CQO36" i="71"/>
  <c r="CQR36" i="71"/>
  <c r="CQU36" i="71"/>
  <c r="CRG36" i="71" s="1"/>
  <c r="CRV36" i="71" s="1"/>
  <c r="CQX36" i="71"/>
  <c r="CRJ36" i="71" s="1"/>
  <c r="CRA36" i="71"/>
  <c r="CRN36" i="71" s="1"/>
  <c r="CRD36" i="71"/>
  <c r="CRR36" i="71" s="1"/>
  <c r="CQG37" i="71"/>
  <c r="CQR37" i="71" s="1"/>
  <c r="CSJ37" i="71"/>
  <c r="CQF38" i="71"/>
  <c r="CSI38" i="71"/>
  <c r="CSO36" i="71"/>
  <c r="CTG36" i="71"/>
  <c r="CTU36" i="71" s="1"/>
  <c r="CTD36" i="71"/>
  <c r="CTQ36" i="71" s="1"/>
  <c r="CTA36" i="71"/>
  <c r="CTM36" i="71" s="1"/>
  <c r="CSU36" i="71"/>
  <c r="CSX36" i="71"/>
  <c r="CTJ36" i="71" s="1"/>
  <c r="CTY36" i="71" s="1"/>
  <c r="CSR36" i="71"/>
  <c r="CDZ36" i="71"/>
  <c r="CEL36" i="71"/>
  <c r="CEZ36" i="71" s="1"/>
  <c r="CMI36" i="71"/>
  <c r="CDW36" i="71"/>
  <c r="CML36" i="71"/>
  <c r="CEI36" i="71"/>
  <c r="CEV36" i="71" s="1"/>
  <c r="CMO36" i="71"/>
  <c r="CNA36" i="71" s="1"/>
  <c r="CNP36" i="71" s="1"/>
  <c r="CMR36" i="71"/>
  <c r="CND36" i="71" s="1"/>
  <c r="CMU36" i="71"/>
  <c r="CNH36" i="71" s="1"/>
  <c r="CMX36" i="71"/>
  <c r="CNL36" i="71" s="1"/>
  <c r="CLZ38" i="71"/>
  <c r="COC38" i="71"/>
  <c r="CMA37" i="71"/>
  <c r="CMF37" i="71" s="1"/>
  <c r="COD37" i="71"/>
  <c r="COI36" i="71"/>
  <c r="COO36" i="71"/>
  <c r="COL36" i="71"/>
  <c r="CPA36" i="71"/>
  <c r="CPO36" i="71" s="1"/>
  <c r="COX36" i="71"/>
  <c r="CPK36" i="71" s="1"/>
  <c r="COU36" i="71"/>
  <c r="CPG36" i="71" s="1"/>
  <c r="COR36" i="71"/>
  <c r="CPD36" i="71" s="1"/>
  <c r="CPS36" i="71" s="1"/>
  <c r="CIF36" i="71"/>
  <c r="CHZ36" i="71"/>
  <c r="CII36" i="71"/>
  <c r="CIU36" i="71" s="1"/>
  <c r="CJJ36" i="71" s="1"/>
  <c r="CHU37" i="71"/>
  <c r="CII37" i="71" s="1"/>
  <c r="CIU37" i="71" s="1"/>
  <c r="CJJ37" i="71" s="1"/>
  <c r="CJX37" i="71"/>
  <c r="CHT38" i="71"/>
  <c r="CJW38" i="71"/>
  <c r="CKC36" i="71"/>
  <c r="CKO36" i="71"/>
  <c r="CLA36" i="71" s="1"/>
  <c r="CKU36" i="71"/>
  <c r="CLI36" i="71" s="1"/>
  <c r="CKR36" i="71"/>
  <c r="CLE36" i="71" s="1"/>
  <c r="CKL36" i="71"/>
  <c r="CKX36" i="71" s="1"/>
  <c r="CLM36" i="71" s="1"/>
  <c r="CKI36" i="71"/>
  <c r="CKF36" i="71"/>
  <c r="CFR3" i="71"/>
  <c r="CHT3" i="71"/>
  <c r="CFW36" i="71"/>
  <c r="CFZ36" i="71"/>
  <c r="CGC36" i="71"/>
  <c r="CGO36" i="71"/>
  <c r="CHC36" i="71" s="1"/>
  <c r="CGL36" i="71"/>
  <c r="CGY36" i="71" s="1"/>
  <c r="CGI36" i="71"/>
  <c r="CGU36" i="71" s="1"/>
  <c r="CGF36" i="71"/>
  <c r="CGR36" i="71" s="1"/>
  <c r="CHG36" i="71" s="1"/>
  <c r="CDN38" i="71"/>
  <c r="CFQ38" i="71"/>
  <c r="CDO37" i="71"/>
  <c r="CDT37" i="71" s="1"/>
  <c r="CFR37" i="71"/>
  <c r="BYM35" i="71"/>
  <c r="BNX35" i="71"/>
  <c r="AEC35" i="71"/>
  <c r="AYY35" i="71"/>
  <c r="BFL35" i="71"/>
  <c r="AFX35" i="71"/>
  <c r="EO35" i="71"/>
  <c r="VQ35" i="71"/>
  <c r="AMK35" i="71"/>
  <c r="GV35" i="71"/>
  <c r="AQU35" i="71"/>
  <c r="BQA35" i="71"/>
  <c r="IY35" i="71"/>
  <c r="BWN35" i="71"/>
  <c r="CER36" i="71"/>
  <c r="XT35" i="71"/>
  <c r="AIE35" i="71"/>
  <c r="BPW35" i="71"/>
  <c r="BWJ35" i="71"/>
  <c r="EW35" i="111"/>
  <c r="BDI35" i="71"/>
  <c r="BJV35" i="71"/>
  <c r="AST35" i="71"/>
  <c r="AOR35" i="71"/>
  <c r="AM35" i="111"/>
  <c r="CCS35" i="71"/>
  <c r="BSD35" i="71"/>
  <c r="AZG35" i="71"/>
  <c r="AQM35" i="71"/>
  <c r="ABR35" i="71"/>
  <c r="AIA35" i="71"/>
  <c r="EK35" i="71"/>
  <c r="GN35" i="71"/>
  <c r="AUS35" i="71"/>
  <c r="BYI35" i="71"/>
  <c r="BNT35" i="71"/>
  <c r="AOJ35" i="71"/>
  <c r="FE35" i="111"/>
  <c r="BHS35" i="71"/>
  <c r="HL35" i="111"/>
  <c r="AQ35" i="111"/>
  <c r="FA35" i="111"/>
  <c r="CCW35" i="71"/>
  <c r="AUW35" i="71"/>
  <c r="BBJ35" i="71"/>
  <c r="BJN35" i="71"/>
  <c r="AGB35" i="71"/>
  <c r="AGF35" i="71"/>
  <c r="GR35" i="71"/>
  <c r="BUK35" i="71"/>
  <c r="ASX35" i="71"/>
  <c r="ZO35" i="71"/>
  <c r="AII35" i="71"/>
  <c r="ADY35" i="71"/>
  <c r="IQ35" i="71"/>
  <c r="CCO35" i="71"/>
  <c r="BRZ35" i="71"/>
  <c r="AZC35" i="71"/>
  <c r="PH35" i="71"/>
  <c r="TJ35" i="71"/>
  <c r="PD35" i="71"/>
  <c r="CAP35" i="71"/>
  <c r="ASP35" i="71"/>
  <c r="AON35" i="71"/>
  <c r="OZ35" i="71"/>
  <c r="CP35" i="71"/>
  <c r="RC35" i="71"/>
  <c r="ZW35" i="71"/>
  <c r="RK35" i="71"/>
  <c r="CH35" i="71"/>
  <c r="RG35" i="71"/>
  <c r="BLQ35" i="71"/>
  <c r="BBB35" i="71"/>
  <c r="AKD35" i="71"/>
  <c r="NA35" i="71"/>
  <c r="BFH35" i="71"/>
  <c r="BYQ35" i="71"/>
  <c r="AQQ35" i="71"/>
  <c r="AXD35" i="71"/>
  <c r="ABV35" i="71"/>
  <c r="AKH35" i="71"/>
  <c r="XL35" i="71"/>
  <c r="NE35" i="71"/>
  <c r="HD35" i="111"/>
  <c r="AI35" i="111"/>
  <c r="BHO35" i="71"/>
  <c r="BOB35" i="71"/>
  <c r="AWZ35" i="71"/>
  <c r="BUC35" i="71"/>
  <c r="LB35" i="71"/>
  <c r="CT35" i="111"/>
  <c r="IU35" i="71"/>
  <c r="AVA35" i="71"/>
  <c r="BUG35" i="71"/>
  <c r="CAT35" i="71"/>
  <c r="BJR35" i="71"/>
  <c r="ABZ35" i="71"/>
  <c r="BFP35" i="71"/>
  <c r="TF35" i="71"/>
  <c r="ADU35" i="71"/>
  <c r="TN35" i="71"/>
  <c r="VM35" i="71"/>
  <c r="CP35" i="111"/>
  <c r="BLU35" i="71"/>
  <c r="BSH35" i="71"/>
  <c r="BBF35" i="71"/>
  <c r="CAL35" i="71"/>
  <c r="BWF35" i="71"/>
  <c r="XP35" i="71"/>
  <c r="CX35" i="111"/>
  <c r="AMO35" i="71"/>
  <c r="ES35" i="71"/>
  <c r="BLY35" i="71"/>
  <c r="BDE35" i="71"/>
  <c r="VI35" i="71"/>
  <c r="AKL35" i="71"/>
  <c r="MW35" i="71"/>
  <c r="AE36" i="71"/>
  <c r="AMG35" i="71"/>
  <c r="ZS35" i="71"/>
  <c r="KX35" i="71"/>
  <c r="KT35" i="71"/>
  <c r="HH35" i="111"/>
  <c r="BHK35" i="71"/>
  <c r="AWV35" i="71"/>
  <c r="BDM35" i="71"/>
  <c r="BQE35" i="71"/>
  <c r="SU35" i="111"/>
  <c r="SQ35" i="111"/>
  <c r="XI35" i="111"/>
  <c r="AQ36" i="71"/>
  <c r="UT35" i="111"/>
  <c r="APM35" i="111"/>
  <c r="ARP35" i="111"/>
  <c r="CEO36" i="71"/>
  <c r="CFD36" i="71" s="1"/>
  <c r="SM35" i="111"/>
  <c r="AGK35" i="111"/>
  <c r="ABS35" i="111"/>
  <c r="AED35" i="111"/>
  <c r="LZ35" i="111"/>
  <c r="JS35" i="111"/>
  <c r="UX35" i="111"/>
  <c r="AKY35" i="111"/>
  <c r="LV35" i="111"/>
  <c r="ANF35" i="111"/>
  <c r="ABW35" i="111"/>
  <c r="QF35" i="111"/>
  <c r="NY35" i="111"/>
  <c r="QN35" i="111"/>
  <c r="ZL35" i="111"/>
  <c r="OG35" i="111"/>
  <c r="ADZ35" i="111"/>
  <c r="APE35" i="111"/>
  <c r="AGG35" i="111"/>
  <c r="AMX35" i="111"/>
  <c r="ZH35" i="111"/>
  <c r="ABO35" i="111"/>
  <c r="JK35" i="111"/>
  <c r="AIJ35" i="111"/>
  <c r="BZH38" i="71"/>
  <c r="BVB38" i="71"/>
  <c r="BQV38" i="71"/>
  <c r="BMP38" i="71"/>
  <c r="BIJ38" i="71"/>
  <c r="BED38" i="71"/>
  <c r="AZX38" i="71"/>
  <c r="AVR38" i="71"/>
  <c r="ARL38" i="71"/>
  <c r="BOS38" i="71"/>
  <c r="AXU38" i="71"/>
  <c r="BSY38" i="71"/>
  <c r="BCA38" i="71"/>
  <c r="BXE38" i="71"/>
  <c r="BGG38" i="71"/>
  <c r="API38" i="71"/>
  <c r="CBK38" i="71"/>
  <c r="ATO38" i="71"/>
  <c r="BKM38" i="71"/>
  <c r="ASA36" i="71"/>
  <c r="ASJ36" i="71"/>
  <c r="ARX36" i="71"/>
  <c r="ASG36" i="71"/>
  <c r="ARU36" i="71"/>
  <c r="ASD36" i="71"/>
  <c r="ARR36" i="71"/>
  <c r="CBL37" i="71"/>
  <c r="BXF37" i="71"/>
  <c r="BSZ37" i="71"/>
  <c r="BOT37" i="71"/>
  <c r="BKN37" i="71"/>
  <c r="BZI37" i="71"/>
  <c r="BVC37" i="71"/>
  <c r="BQW37" i="71"/>
  <c r="BMQ37" i="71"/>
  <c r="BIK37" i="71"/>
  <c r="BEE37" i="71"/>
  <c r="BCB37" i="71"/>
  <c r="AXV37" i="71"/>
  <c r="ATP37" i="71"/>
  <c r="APJ37" i="71"/>
  <c r="BGH37" i="71"/>
  <c r="AZY37" i="71"/>
  <c r="AVS37" i="71"/>
  <c r="ARM37" i="71"/>
  <c r="CCL35" i="71"/>
  <c r="CDA35" i="71" s="1"/>
  <c r="BAY35" i="71"/>
  <c r="BBN35" i="71" s="1"/>
  <c r="AYV35" i="71"/>
  <c r="AZK35" i="71" s="1"/>
  <c r="BYF35" i="71"/>
  <c r="BYU35" i="71" s="1"/>
  <c r="AWS35" i="71"/>
  <c r="AXH35" i="71" s="1"/>
  <c r="BCV36" i="71"/>
  <c r="BCJ36" i="71"/>
  <c r="BCS36" i="71"/>
  <c r="BCG36" i="71"/>
  <c r="BCP36" i="71"/>
  <c r="BCY36" i="71"/>
  <c r="BCM36" i="71"/>
  <c r="BTT36" i="71"/>
  <c r="BTH36" i="71"/>
  <c r="BTQ36" i="71"/>
  <c r="BTE36" i="71"/>
  <c r="BTN36" i="71"/>
  <c r="BTW36" i="71"/>
  <c r="BTK36" i="71"/>
  <c r="AWG36" i="71"/>
  <c r="AWP36" i="71"/>
  <c r="AWD36" i="71"/>
  <c r="AWM36" i="71"/>
  <c r="AWA36" i="71"/>
  <c r="AVX36" i="71"/>
  <c r="AWJ36" i="71"/>
  <c r="BNE36" i="71"/>
  <c r="BNN36" i="71"/>
  <c r="BNB36" i="71"/>
  <c r="BNK36" i="71"/>
  <c r="BMY36" i="71"/>
  <c r="BMV36" i="71"/>
  <c r="BNH36" i="71"/>
  <c r="BTZ35" i="71"/>
  <c r="BUO35" i="71" s="1"/>
  <c r="ASM35" i="71"/>
  <c r="ATB35" i="71" s="1"/>
  <c r="BFE35" i="71"/>
  <c r="BFT35" i="71" s="1"/>
  <c r="BHH35" i="71"/>
  <c r="BHW35" i="71" s="1"/>
  <c r="AYP36" i="71"/>
  <c r="AYD36" i="71"/>
  <c r="AYM36" i="71"/>
  <c r="AYA36" i="71"/>
  <c r="AYJ36" i="71"/>
  <c r="AYG36" i="71"/>
  <c r="AYS36" i="71"/>
  <c r="BDB35" i="71"/>
  <c r="BDQ35" i="71" s="1"/>
  <c r="BRW35" i="71"/>
  <c r="BSL35" i="71" s="1"/>
  <c r="BNQ35" i="71"/>
  <c r="BOF35" i="71" s="1"/>
  <c r="AQD36" i="71"/>
  <c r="APR36" i="71"/>
  <c r="AQA36" i="71"/>
  <c r="APO36" i="71"/>
  <c r="APX36" i="71"/>
  <c r="AQG36" i="71"/>
  <c r="APU36" i="71"/>
  <c r="BHB36" i="71"/>
  <c r="BGP36" i="71"/>
  <c r="BGY36" i="71"/>
  <c r="BGM36" i="71"/>
  <c r="BGV36" i="71"/>
  <c r="BHE36" i="71"/>
  <c r="BGS36" i="71"/>
  <c r="BXZ36" i="71"/>
  <c r="BXN36" i="71"/>
  <c r="BXW36" i="71"/>
  <c r="BXK36" i="71"/>
  <c r="BXT36" i="71"/>
  <c r="BYC36" i="71"/>
  <c r="BXQ36" i="71"/>
  <c r="BAM36" i="71"/>
  <c r="BAV36" i="71"/>
  <c r="BAJ36" i="71"/>
  <c r="BAS36" i="71"/>
  <c r="BAG36" i="71"/>
  <c r="BAP36" i="71"/>
  <c r="BAD36" i="71"/>
  <c r="BRK36" i="71"/>
  <c r="BRT36" i="71"/>
  <c r="BRH36" i="71"/>
  <c r="BRQ36" i="71"/>
  <c r="BRE36" i="71"/>
  <c r="BRN36" i="71"/>
  <c r="BRB36" i="71"/>
  <c r="BJK35" i="71"/>
  <c r="BJZ35" i="71" s="1"/>
  <c r="BLN35" i="71"/>
  <c r="BMC35" i="71" s="1"/>
  <c r="BPN36" i="71"/>
  <c r="BPB36" i="71"/>
  <c r="BPK36" i="71"/>
  <c r="BOY36" i="71"/>
  <c r="BPH36" i="71"/>
  <c r="BPE36" i="71"/>
  <c r="BPQ36" i="71"/>
  <c r="BIY36" i="71"/>
  <c r="BJH36" i="71"/>
  <c r="BIV36" i="71"/>
  <c r="BJE36" i="71"/>
  <c r="BIS36" i="71"/>
  <c r="BJB36" i="71"/>
  <c r="BIP36" i="71"/>
  <c r="BZW36" i="71"/>
  <c r="CAF36" i="71"/>
  <c r="BZT36" i="71"/>
  <c r="CAC36" i="71"/>
  <c r="BZQ36" i="71"/>
  <c r="BZZ36" i="71"/>
  <c r="BZN36" i="71"/>
  <c r="BPT35" i="71"/>
  <c r="BQI35" i="71" s="1"/>
  <c r="AUP35" i="71"/>
  <c r="AVE35" i="71" s="1"/>
  <c r="AQJ35" i="71"/>
  <c r="AQY35" i="71" s="1"/>
  <c r="AUJ36" i="71"/>
  <c r="ATX36" i="71"/>
  <c r="AUG36" i="71"/>
  <c r="ATU36" i="71"/>
  <c r="AUD36" i="71"/>
  <c r="AUM36" i="71"/>
  <c r="AUA36" i="71"/>
  <c r="BLH36" i="71"/>
  <c r="BKV36" i="71"/>
  <c r="BLE36" i="71"/>
  <c r="BKS36" i="71"/>
  <c r="BLB36" i="71"/>
  <c r="BLK36" i="71"/>
  <c r="BKY36" i="71"/>
  <c r="CCF36" i="71"/>
  <c r="CBT36" i="71"/>
  <c r="CCC36" i="71"/>
  <c r="CBQ36" i="71"/>
  <c r="CBZ36" i="71"/>
  <c r="CCI36" i="71"/>
  <c r="CBW36" i="71"/>
  <c r="BES36" i="71"/>
  <c r="BFB36" i="71"/>
  <c r="BEP36" i="71"/>
  <c r="BEY36" i="71"/>
  <c r="BEM36" i="71"/>
  <c r="BEV36" i="71"/>
  <c r="BEJ36" i="71"/>
  <c r="BVQ36" i="71"/>
  <c r="BVZ36" i="71"/>
  <c r="BVN36" i="71"/>
  <c r="BVW36" i="71"/>
  <c r="BVK36" i="71"/>
  <c r="BVT36" i="71"/>
  <c r="BVH36" i="71"/>
  <c r="CAI35" i="71"/>
  <c r="CAX35" i="71" s="1"/>
  <c r="BWC35" i="71"/>
  <c r="BWR35" i="71" s="1"/>
  <c r="LF36" i="111"/>
  <c r="LI36" i="111"/>
  <c r="KZ36" i="111"/>
  <c r="KW36" i="111"/>
  <c r="LL36" i="111"/>
  <c r="KT36" i="111"/>
  <c r="LC36" i="111"/>
  <c r="LO36" i="111" s="1"/>
  <c r="MD36" i="111" s="1"/>
  <c r="AHX36" i="111"/>
  <c r="AIA36" i="111"/>
  <c r="AIN36" i="111" s="1"/>
  <c r="AHO36" i="111"/>
  <c r="AHR36" i="111"/>
  <c r="AHL36" i="111"/>
  <c r="AID36" i="111"/>
  <c r="AIR36" i="111" s="1"/>
  <c r="AHU36" i="111"/>
  <c r="AIG36" i="111" s="1"/>
  <c r="AIV36" i="111" s="1"/>
  <c r="AKE36" i="111"/>
  <c r="AKK36" i="111"/>
  <c r="AKH36" i="111"/>
  <c r="AKU36" i="111" s="1"/>
  <c r="AJY36" i="111"/>
  <c r="AJV36" i="111"/>
  <c r="AKB36" i="111"/>
  <c r="AKN36" i="111" s="1"/>
  <c r="ALC36" i="111" s="1"/>
  <c r="AJS36" i="111"/>
  <c r="WO36" i="111"/>
  <c r="WR36" i="111"/>
  <c r="WI36" i="111"/>
  <c r="WF36" i="111"/>
  <c r="WU36" i="111"/>
  <c r="WL36" i="111"/>
  <c r="WX36" i="111" s="1"/>
  <c r="XM36" i="111" s="1"/>
  <c r="WC36" i="111"/>
  <c r="PQ36" i="111"/>
  <c r="QC36" i="111" s="1"/>
  <c r="QR36" i="111" s="1"/>
  <c r="PK36" i="111"/>
  <c r="PW36" i="111"/>
  <c r="QJ36" i="111" s="1"/>
  <c r="PT36" i="111"/>
  <c r="PH36" i="111"/>
  <c r="PN36" i="111"/>
  <c r="PZ36" i="111"/>
  <c r="QN36" i="111" s="1"/>
  <c r="AAZ36" i="111"/>
  <c r="ABL36" i="111" s="1"/>
  <c r="ACA36" i="111" s="1"/>
  <c r="AAQ36" i="111"/>
  <c r="ABF36" i="111"/>
  <c r="ABC36" i="111"/>
  <c r="AAT36" i="111"/>
  <c r="AAW36" i="111"/>
  <c r="ABI36" i="111"/>
  <c r="AML36" i="111"/>
  <c r="AMO36" i="111"/>
  <c r="ANB36" i="111" s="1"/>
  <c r="AMC36" i="111"/>
  <c r="AMR36" i="111"/>
  <c r="AMI36" i="111"/>
  <c r="AMU36" i="111" s="1"/>
  <c r="ANJ36" i="111" s="1"/>
  <c r="ALZ36" i="111"/>
  <c r="AMF36" i="111"/>
  <c r="AQD38" i="111"/>
  <c r="ALP38" i="111"/>
  <c r="AJI38" i="111"/>
  <c r="ANW38" i="111"/>
  <c r="ACN38" i="111"/>
  <c r="AHB38" i="111"/>
  <c r="AAG38" i="111"/>
  <c r="XZ38" i="111"/>
  <c r="VS38" i="111"/>
  <c r="AEU38" i="111"/>
  <c r="KJ38" i="111"/>
  <c r="RE38" i="111"/>
  <c r="TL38" i="111"/>
  <c r="OX38" i="111"/>
  <c r="MQ38" i="111"/>
  <c r="NM36" i="111"/>
  <c r="NY36" i="111" s="1"/>
  <c r="ND36" i="111"/>
  <c r="NS36" i="111"/>
  <c r="OG36" i="111" s="1"/>
  <c r="NP36" i="111"/>
  <c r="NG36" i="111"/>
  <c r="NJ36" i="111"/>
  <c r="NV36" i="111" s="1"/>
  <c r="OK36" i="111" s="1"/>
  <c r="NA36" i="111"/>
  <c r="UH36" i="111"/>
  <c r="UK36" i="111"/>
  <c r="UX36" i="111" s="1"/>
  <c r="TY36" i="111"/>
  <c r="UE36" i="111"/>
  <c r="UQ36" i="111" s="1"/>
  <c r="VF36" i="111" s="1"/>
  <c r="TV36" i="111"/>
  <c r="UB36" i="111"/>
  <c r="UN36" i="111"/>
  <c r="ADG36" i="111"/>
  <c r="ADS36" i="111" s="1"/>
  <c r="AEH36" i="111" s="1"/>
  <c r="ADM36" i="111"/>
  <c r="ADZ36" i="111" s="1"/>
  <c r="ADJ36" i="111"/>
  <c r="ADA36" i="111"/>
  <c r="ACX36" i="111"/>
  <c r="ADD36" i="111"/>
  <c r="ADP36" i="111"/>
  <c r="AED36" i="111" s="1"/>
  <c r="AQZ36" i="111"/>
  <c r="AQQ36" i="111"/>
  <c r="ARF36" i="111"/>
  <c r="AQT36" i="111"/>
  <c r="ARC36" i="111"/>
  <c r="AQW36" i="111"/>
  <c r="ARI36" i="111" s="1"/>
  <c r="ARX36" i="111" s="1"/>
  <c r="AQN36" i="111"/>
  <c r="ANX37" i="111"/>
  <c r="AQE37" i="111"/>
  <c r="ALQ37" i="111"/>
  <c r="AJJ37" i="111"/>
  <c r="AEV37" i="111"/>
  <c r="YA37" i="111"/>
  <c r="AHC37" i="111"/>
  <c r="ACO37" i="111"/>
  <c r="VT37" i="111"/>
  <c r="TM37" i="111"/>
  <c r="OY37" i="111"/>
  <c r="KK37" i="111"/>
  <c r="RF37" i="111"/>
  <c r="MR37" i="111"/>
  <c r="AAH37" i="111"/>
  <c r="SA36" i="111"/>
  <c r="RR36" i="111"/>
  <c r="SD36" i="111"/>
  <c r="RU36" i="111"/>
  <c r="RX36" i="111"/>
  <c r="SJ36" i="111" s="1"/>
  <c r="SY36" i="111" s="1"/>
  <c r="SG36" i="111"/>
  <c r="RO36" i="111"/>
  <c r="YS36" i="111"/>
  <c r="ZE36" i="111" s="1"/>
  <c r="ZT36" i="111" s="1"/>
  <c r="YM36" i="111"/>
  <c r="YY36" i="111"/>
  <c r="YJ36" i="111"/>
  <c r="YV36" i="111"/>
  <c r="YP36" i="111"/>
  <c r="ZB36" i="111"/>
  <c r="ZP36" i="111" s="1"/>
  <c r="AFQ36" i="111"/>
  <c r="AFT36" i="111"/>
  <c r="AGG36" i="111" s="1"/>
  <c r="AFH36" i="111"/>
  <c r="AFN36" i="111"/>
  <c r="AFZ36" i="111" s="1"/>
  <c r="AGO36" i="111" s="1"/>
  <c r="AFE36" i="111"/>
  <c r="AFK36" i="111"/>
  <c r="AFW36" i="111"/>
  <c r="AOS36" i="111"/>
  <c r="AOJ36" i="111"/>
  <c r="AOV36" i="111"/>
  <c r="API36" i="111" s="1"/>
  <c r="AOG36" i="111"/>
  <c r="AOM36" i="111"/>
  <c r="AOY36" i="111"/>
  <c r="AOP36" i="111"/>
  <c r="APB36" i="111" s="1"/>
  <c r="APQ36" i="111" s="1"/>
  <c r="CT35" i="71"/>
  <c r="CA36" i="111"/>
  <c r="CM36" i="111" s="1"/>
  <c r="CD36" i="111"/>
  <c r="BX36" i="111"/>
  <c r="CJ36" i="111"/>
  <c r="BU36" i="111"/>
  <c r="CG36" i="111"/>
  <c r="BR36" i="111"/>
  <c r="AFU35" i="71"/>
  <c r="AGJ35" i="71" s="1"/>
  <c r="GB36" i="71"/>
  <c r="FS36" i="71"/>
  <c r="GH36" i="71"/>
  <c r="GE36" i="71"/>
  <c r="FV36" i="71"/>
  <c r="FP36" i="71"/>
  <c r="FY36" i="71"/>
  <c r="KE36" i="71"/>
  <c r="KN36" i="71"/>
  <c r="JY36" i="71"/>
  <c r="KK36" i="71"/>
  <c r="JV36" i="71"/>
  <c r="KH36" i="71"/>
  <c r="KB36" i="71"/>
  <c r="ON36" i="71"/>
  <c r="OT36" i="71"/>
  <c r="OQ36" i="71"/>
  <c r="OH36" i="71"/>
  <c r="OE36" i="71"/>
  <c r="OK36" i="71"/>
  <c r="OB36" i="71"/>
  <c r="ZC36" i="71"/>
  <c r="YT36" i="71"/>
  <c r="ZI36" i="71"/>
  <c r="ZF36" i="71"/>
  <c r="YW36" i="71"/>
  <c r="YZ36" i="71"/>
  <c r="YQ36" i="71"/>
  <c r="ANX36" i="71"/>
  <c r="AOA36" i="71"/>
  <c r="ANR36" i="71"/>
  <c r="ANO36" i="71"/>
  <c r="AOD36" i="71"/>
  <c r="ANU36" i="71"/>
  <c r="ANL36" i="71"/>
  <c r="IN35" i="71"/>
  <c r="JC35" i="71" s="1"/>
  <c r="IC38" i="111"/>
  <c r="ANF38" i="71"/>
  <c r="ALC38" i="71"/>
  <c r="AIZ38" i="71"/>
  <c r="ACQ38" i="71"/>
  <c r="AGW38" i="71"/>
  <c r="YK38" i="71"/>
  <c r="AAN38" i="71"/>
  <c r="HM38" i="71"/>
  <c r="AET38" i="71"/>
  <c r="UE38" i="71"/>
  <c r="SB38" i="71"/>
  <c r="NV38" i="71"/>
  <c r="LS38" i="71"/>
  <c r="JP38" i="71"/>
  <c r="FJ38" i="71"/>
  <c r="WH38" i="71"/>
  <c r="DG38" i="71"/>
  <c r="PY38" i="71"/>
  <c r="GU36" i="111"/>
  <c r="GI36" i="111"/>
  <c r="GR36" i="111"/>
  <c r="GF36" i="111"/>
  <c r="GL36" i="111"/>
  <c r="GO36" i="111"/>
  <c r="HA36" i="111" s="1"/>
  <c r="GX36" i="111"/>
  <c r="HL36" i="111" s="1"/>
  <c r="KQ35" i="71"/>
  <c r="LF35" i="71" s="1"/>
  <c r="QQ36" i="71"/>
  <c r="QT36" i="71"/>
  <c r="QK36" i="71"/>
  <c r="QH36" i="71"/>
  <c r="QW36" i="71"/>
  <c r="QE36" i="71"/>
  <c r="QN36" i="71"/>
  <c r="MK36" i="71"/>
  <c r="MB36" i="71"/>
  <c r="MQ36" i="71"/>
  <c r="MN36" i="71"/>
  <c r="ME36" i="71"/>
  <c r="MH36" i="71"/>
  <c r="LY36" i="71"/>
  <c r="UW36" i="71"/>
  <c r="VC36" i="71"/>
  <c r="UZ36" i="71"/>
  <c r="UQ36" i="71"/>
  <c r="UN36" i="71"/>
  <c r="UT36" i="71"/>
  <c r="UK36" i="71"/>
  <c r="AJO36" i="71"/>
  <c r="AJX36" i="71"/>
  <c r="AJI36" i="71"/>
  <c r="AJU36" i="71"/>
  <c r="AJF36" i="71"/>
  <c r="AJL36" i="71"/>
  <c r="AJR36" i="71"/>
  <c r="ALU36" i="71"/>
  <c r="ALL36" i="71"/>
  <c r="AMA36" i="71"/>
  <c r="ALO36" i="71"/>
  <c r="ALX36" i="71"/>
  <c r="ALI36" i="71"/>
  <c r="ALR36" i="71"/>
  <c r="ZL35" i="71"/>
  <c r="AAA35" i="71" s="1"/>
  <c r="AOG35" i="71"/>
  <c r="AOV35" i="71" s="1"/>
  <c r="VF35" i="71"/>
  <c r="VU35" i="71" s="1"/>
  <c r="ID37" i="111"/>
  <c r="ANG37" i="71"/>
  <c r="ALD37" i="71"/>
  <c r="AAO37" i="71"/>
  <c r="AJA37" i="71"/>
  <c r="AEU37" i="71"/>
  <c r="ACR37" i="71"/>
  <c r="AGX37" i="71"/>
  <c r="YL37" i="71"/>
  <c r="HN37" i="71"/>
  <c r="WI37" i="71"/>
  <c r="PZ37" i="71"/>
  <c r="UF37" i="71"/>
  <c r="NW37" i="71"/>
  <c r="JQ37" i="71"/>
  <c r="LT37" i="71"/>
  <c r="S37" i="71"/>
  <c r="G37" i="71"/>
  <c r="SC37" i="71"/>
  <c r="P37" i="71"/>
  <c r="AB37" i="71" s="1"/>
  <c r="DH37" i="71"/>
  <c r="Y37" i="71"/>
  <c r="V37" i="71"/>
  <c r="J37" i="71"/>
  <c r="FK37" i="71"/>
  <c r="M37" i="71"/>
  <c r="OW35" i="71"/>
  <c r="PL35" i="71" s="1"/>
  <c r="AKA35" i="71"/>
  <c r="AKP35" i="71" s="1"/>
  <c r="QZ35" i="71"/>
  <c r="RO35" i="71" s="1"/>
  <c r="WZ36" i="71"/>
  <c r="WQ36" i="71"/>
  <c r="XC36" i="71"/>
  <c r="WT36" i="71"/>
  <c r="XF36" i="71"/>
  <c r="WW36" i="71"/>
  <c r="WN36" i="71"/>
  <c r="ABF36" i="71"/>
  <c r="AAZ36" i="71"/>
  <c r="AAW36" i="71"/>
  <c r="ABL36" i="71"/>
  <c r="ABI36" i="71"/>
  <c r="AAT36" i="71"/>
  <c r="ABC36" i="71"/>
  <c r="ADI36" i="71"/>
  <c r="ADO36" i="71"/>
  <c r="ADL36" i="71"/>
  <c r="ADC36" i="71"/>
  <c r="ACZ36" i="71"/>
  <c r="ACW36" i="71"/>
  <c r="ADF36" i="71"/>
  <c r="JB36" i="111"/>
  <c r="JO36" i="111" s="1"/>
  <c r="IP36" i="111"/>
  <c r="IY36" i="111"/>
  <c r="IM36" i="111"/>
  <c r="IV36" i="111"/>
  <c r="JH36" i="111" s="1"/>
  <c r="JW36" i="111" s="1"/>
  <c r="IS36" i="111"/>
  <c r="JE36" i="111"/>
  <c r="JS36" i="111" s="1"/>
  <c r="EH35" i="71"/>
  <c r="EW35" i="71" s="1"/>
  <c r="AHX35" i="71"/>
  <c r="AIM35" i="71" s="1"/>
  <c r="Z36" i="111"/>
  <c r="N36" i="111"/>
  <c r="W36" i="111"/>
  <c r="K36" i="111"/>
  <c r="T36" i="111"/>
  <c r="AF36" i="111" s="1"/>
  <c r="AC36" i="111"/>
  <c r="Q36" i="111"/>
  <c r="CB36" i="71"/>
  <c r="BP36" i="71"/>
  <c r="BY36" i="71"/>
  <c r="BM36" i="71"/>
  <c r="BV36" i="71"/>
  <c r="BS36" i="71"/>
  <c r="CE36" i="71" s="1"/>
  <c r="BJ36" i="71"/>
  <c r="EQ36" i="111"/>
  <c r="EE36" i="111"/>
  <c r="EB36" i="111"/>
  <c r="EN36" i="111"/>
  <c r="DY36" i="111"/>
  <c r="EK36" i="111"/>
  <c r="EH36" i="111"/>
  <c r="ET36" i="111" s="1"/>
  <c r="ADR35" i="71"/>
  <c r="AEG35" i="71" s="1"/>
  <c r="TC35" i="71"/>
  <c r="TR35" i="71" s="1"/>
  <c r="ABO35" i="71"/>
  <c r="ACD35" i="71" s="1"/>
  <c r="XI35" i="71"/>
  <c r="XX35" i="71" s="1"/>
  <c r="MT35" i="71"/>
  <c r="NI35" i="71" s="1"/>
  <c r="SQ36" i="71"/>
  <c r="SN36" i="71"/>
  <c r="SZ36" i="71"/>
  <c r="SK36" i="71"/>
  <c r="SW36" i="71"/>
  <c r="SH36" i="71"/>
  <c r="ST36" i="71"/>
  <c r="DV36" i="71"/>
  <c r="EE36" i="71"/>
  <c r="DS36" i="71"/>
  <c r="DY36" i="71"/>
  <c r="DM36" i="71"/>
  <c r="DP36" i="71"/>
  <c r="EB36" i="71"/>
  <c r="IB36" i="71"/>
  <c r="IE36" i="71"/>
  <c r="HY36" i="71"/>
  <c r="IK36" i="71"/>
  <c r="HV36" i="71"/>
  <c r="IH36" i="71"/>
  <c r="HS36" i="71"/>
  <c r="AFL36" i="71"/>
  <c r="AFR36" i="71"/>
  <c r="AFF36" i="71"/>
  <c r="AFC36" i="71"/>
  <c r="AFO36" i="71"/>
  <c r="AEZ36" i="71"/>
  <c r="AFI36" i="71"/>
  <c r="AHO36" i="71"/>
  <c r="AHF36" i="71"/>
  <c r="AHU36" i="71"/>
  <c r="AHR36" i="71"/>
  <c r="AHI36" i="71"/>
  <c r="AHL36" i="71"/>
  <c r="AHC36" i="71"/>
  <c r="AMD35" i="71"/>
  <c r="AMS35" i="71" s="1"/>
  <c r="GK35" i="71"/>
  <c r="GZ35" i="71" s="1"/>
  <c r="AM36" i="71"/>
  <c r="AI36" i="71"/>
  <c r="FV38" i="111"/>
  <c r="BH38" i="111"/>
  <c r="A38" i="111"/>
  <c r="DO38" i="111"/>
  <c r="DP37" i="111"/>
  <c r="B37" i="111"/>
  <c r="FW37" i="111"/>
  <c r="BI37" i="111"/>
  <c r="DB35" i="111"/>
  <c r="AU35" i="111"/>
  <c r="FI35" i="111"/>
  <c r="HP35" i="111"/>
  <c r="BE37" i="71"/>
  <c r="BD38" i="71"/>
  <c r="B38" i="71"/>
  <c r="A39" i="71"/>
  <c r="BAH37" i="111" l="1"/>
  <c r="BAV37" i="111" s="1"/>
  <c r="BAB37" i="111"/>
  <c r="BAN37" i="111" s="1"/>
  <c r="AZY37" i="111"/>
  <c r="BAK37" i="111" s="1"/>
  <c r="BAZ37" i="111" s="1"/>
  <c r="AZP37" i="111"/>
  <c r="AZS37" i="111"/>
  <c r="AZV37" i="111"/>
  <c r="BAE37" i="111"/>
  <c r="BAR37" i="111" s="1"/>
  <c r="DTV39" i="71"/>
  <c r="BMV39" i="111"/>
  <c r="BIH39" i="111"/>
  <c r="ASK39" i="111"/>
  <c r="BGA39" i="111"/>
  <c r="BKO39" i="111"/>
  <c r="AUR39" i="111"/>
  <c r="AZF39" i="111"/>
  <c r="AWY39" i="111"/>
  <c r="BDT39" i="111"/>
  <c r="BBM39" i="111"/>
  <c r="BNX37" i="111"/>
  <c r="BOL37" i="111" s="1"/>
  <c r="BNO37" i="111"/>
  <c r="BOA37" i="111" s="1"/>
  <c r="BOP37" i="111" s="1"/>
  <c r="BNL37" i="111"/>
  <c r="BNI37" i="111"/>
  <c r="BNF37" i="111"/>
  <c r="BNR37" i="111"/>
  <c r="BOD37" i="111" s="1"/>
  <c r="BNU37" i="111"/>
  <c r="BOH37" i="111" s="1"/>
  <c r="BHC37" i="111"/>
  <c r="BHQ37" i="111" s="1"/>
  <c r="BGQ37" i="111"/>
  <c r="BGN37" i="111"/>
  <c r="BGZ37" i="111"/>
  <c r="BHM37" i="111" s="1"/>
  <c r="BGT37" i="111"/>
  <c r="BHF37" i="111" s="1"/>
  <c r="BHU37" i="111" s="1"/>
  <c r="BGW37" i="111"/>
  <c r="BHI37" i="111" s="1"/>
  <c r="BGK37" i="111"/>
  <c r="AYA37" i="111"/>
  <c r="AYO37" i="111" s="1"/>
  <c r="AXO37" i="111"/>
  <c r="AXL37" i="111"/>
  <c r="AXX37" i="111"/>
  <c r="AYK37" i="111" s="1"/>
  <c r="AXU37" i="111"/>
  <c r="AYG37" i="111" s="1"/>
  <c r="AXR37" i="111"/>
  <c r="AYD37" i="111" s="1"/>
  <c r="AYS37" i="111" s="1"/>
  <c r="AXI37" i="111"/>
  <c r="ATM37" i="111"/>
  <c r="AUA37" i="111" s="1"/>
  <c r="ATA37" i="111"/>
  <c r="ATJ37" i="111"/>
  <c r="ATW37" i="111" s="1"/>
  <c r="ASU37" i="111"/>
  <c r="ATG37" i="111"/>
  <c r="ATS37" i="111" s="1"/>
  <c r="ATD37" i="111"/>
  <c r="ATP37" i="111" s="1"/>
  <c r="AUE37" i="111" s="1"/>
  <c r="ASX37" i="111"/>
  <c r="BJJ37" i="111"/>
  <c r="BJX37" i="111" s="1"/>
  <c r="BJA37" i="111"/>
  <c r="BJM37" i="111" s="1"/>
  <c r="BKB37" i="111" s="1"/>
  <c r="BIU37" i="111"/>
  <c r="BIR37" i="111"/>
  <c r="BIX37" i="111"/>
  <c r="BJD37" i="111"/>
  <c r="BJP37" i="111" s="1"/>
  <c r="BJG37" i="111"/>
  <c r="BJT37" i="111" s="1"/>
  <c r="AVT37" i="111"/>
  <c r="AWH37" i="111" s="1"/>
  <c r="AVE37" i="111"/>
  <c r="AVQ37" i="111"/>
  <c r="AWD37" i="111" s="1"/>
  <c r="AVK37" i="111"/>
  <c r="AVW37" i="111" s="1"/>
  <c r="AWL37" i="111" s="1"/>
  <c r="AVB37" i="111"/>
  <c r="AVH37" i="111"/>
  <c r="AVN37" i="111"/>
  <c r="AVZ37" i="111" s="1"/>
  <c r="DIB37" i="71"/>
  <c r="DIP37" i="71" s="1"/>
  <c r="BCO37" i="111"/>
  <c r="BDC37" i="111" s="1"/>
  <c r="BBW37" i="111"/>
  <c r="BBZ37" i="111"/>
  <c r="BCC37" i="111"/>
  <c r="BCF37" i="111"/>
  <c r="BCR37" i="111" s="1"/>
  <c r="BDG37" i="111" s="1"/>
  <c r="BCL37" i="111"/>
  <c r="BCY37" i="111" s="1"/>
  <c r="BCI37" i="111"/>
  <c r="BCU37" i="111" s="1"/>
  <c r="DTW38" i="71"/>
  <c r="DUT38" i="71" s="1"/>
  <c r="DVH38" i="71" s="1"/>
  <c r="BBN38" i="111"/>
  <c r="BMW38" i="111"/>
  <c r="BII38" i="111"/>
  <c r="ASL38" i="111"/>
  <c r="BGB38" i="111"/>
  <c r="AUS38" i="111"/>
  <c r="BKP38" i="111"/>
  <c r="AZG38" i="111"/>
  <c r="AWZ38" i="111"/>
  <c r="BDU38" i="111"/>
  <c r="BEV37" i="111"/>
  <c r="BFJ37" i="111" s="1"/>
  <c r="BEG37" i="111"/>
  <c r="BED37" i="111"/>
  <c r="BEM37" i="111"/>
  <c r="BEY37" i="111" s="1"/>
  <c r="BFN37" i="111" s="1"/>
  <c r="BES37" i="111"/>
  <c r="BFF37" i="111" s="1"/>
  <c r="BEP37" i="111"/>
  <c r="BFB37" i="111" s="1"/>
  <c r="BEJ37" i="111"/>
  <c r="BLQ37" i="111"/>
  <c r="BME37" i="111" s="1"/>
  <c r="BKY37" i="111"/>
  <c r="BLB37" i="111"/>
  <c r="BLH37" i="111"/>
  <c r="BLT37" i="111" s="1"/>
  <c r="BMI37" i="111" s="1"/>
  <c r="BLN37" i="111"/>
  <c r="BMA37" i="111" s="1"/>
  <c r="BLE37" i="111"/>
  <c r="BLK37" i="111"/>
  <c r="BLW37" i="111" s="1"/>
  <c r="DPV37" i="71"/>
  <c r="DPY37" i="71"/>
  <c r="DQE37" i="71"/>
  <c r="DQQ37" i="71" s="1"/>
  <c r="DRF37" i="71" s="1"/>
  <c r="DUQ38" i="71"/>
  <c r="DVD38" i="71" s="1"/>
  <c r="DQH37" i="71"/>
  <c r="DQT37" i="71" s="1"/>
  <c r="DHJ37" i="71"/>
  <c r="DHY37" i="71"/>
  <c r="DIL37" i="71" s="1"/>
  <c r="DPQ38" i="71"/>
  <c r="DQN38" i="71" s="1"/>
  <c r="DRB38" i="71" s="1"/>
  <c r="DRT38" i="71"/>
  <c r="DSQ37" i="71"/>
  <c r="DTE37" i="71" s="1"/>
  <c r="DSN37" i="71"/>
  <c r="DTA37" i="71" s="1"/>
  <c r="DSK37" i="71"/>
  <c r="DSW37" i="71" s="1"/>
  <c r="DSH37" i="71"/>
  <c r="DST37" i="71" s="1"/>
  <c r="DTI37" i="71" s="1"/>
  <c r="DSE37" i="71"/>
  <c r="DSB37" i="71"/>
  <c r="DRY37" i="71"/>
  <c r="DQB37" i="71"/>
  <c r="DPP39" i="71"/>
  <c r="DRS39" i="71"/>
  <c r="DLP37" i="71"/>
  <c r="DQK37" i="71"/>
  <c r="DQX37" i="71" s="1"/>
  <c r="DLS37" i="71"/>
  <c r="DLY37" i="71"/>
  <c r="DMK37" i="71" s="1"/>
  <c r="DMZ37" i="71" s="1"/>
  <c r="DMB37" i="71"/>
  <c r="DMN37" i="71" s="1"/>
  <c r="DLV37" i="71"/>
  <c r="DNS37" i="71"/>
  <c r="DOK37" i="71"/>
  <c r="DOY37" i="71" s="1"/>
  <c r="DOH37" i="71"/>
  <c r="DOU37" i="71" s="1"/>
  <c r="DOE37" i="71"/>
  <c r="DOQ37" i="71" s="1"/>
  <c r="DOB37" i="71"/>
  <c r="DON37" i="71" s="1"/>
  <c r="DPC37" i="71" s="1"/>
  <c r="DNY37" i="71"/>
  <c r="DNV37" i="71"/>
  <c r="DLK38" i="71"/>
  <c r="DMH38" i="71" s="1"/>
  <c r="DMV38" i="71" s="1"/>
  <c r="DNN38" i="71"/>
  <c r="DDM37" i="71"/>
  <c r="DDY37" i="71" s="1"/>
  <c r="DEN37" i="71" s="1"/>
  <c r="DME37" i="71"/>
  <c r="DMR37" i="71" s="1"/>
  <c r="DLJ39" i="71"/>
  <c r="DNM39" i="71"/>
  <c r="DHP37" i="71"/>
  <c r="DDJ37" i="71"/>
  <c r="DDS37" i="71"/>
  <c r="DEF37" i="71" s="1"/>
  <c r="DKE37" i="71"/>
  <c r="DKS37" i="71" s="1"/>
  <c r="DKB37" i="71"/>
  <c r="DKO37" i="71" s="1"/>
  <c r="DJY37" i="71"/>
  <c r="DKK37" i="71" s="1"/>
  <c r="DJV37" i="71"/>
  <c r="DKH37" i="71" s="1"/>
  <c r="DKW37" i="71" s="1"/>
  <c r="DJS37" i="71"/>
  <c r="DJP37" i="71"/>
  <c r="DJM37" i="71"/>
  <c r="DHD39" i="71"/>
  <c r="DJG39" i="71"/>
  <c r="DHE38" i="71"/>
  <c r="DHM38" i="71" s="1"/>
  <c r="DJH38" i="71"/>
  <c r="DHM37" i="71"/>
  <c r="DDD37" i="71"/>
  <c r="DHS37" i="71"/>
  <c r="DIE37" i="71" s="1"/>
  <c r="DIT37" i="71" s="1"/>
  <c r="CVJ37" i="71"/>
  <c r="CVX37" i="71" s="1"/>
  <c r="DDG37" i="71"/>
  <c r="CZA37" i="71"/>
  <c r="DCX39" i="71"/>
  <c r="DFA39" i="71"/>
  <c r="CZG37" i="71"/>
  <c r="CZS37" i="71" s="1"/>
  <c r="DAH37" i="71" s="1"/>
  <c r="CZJ37" i="71"/>
  <c r="CZV37" i="71" s="1"/>
  <c r="DDP37" i="71"/>
  <c r="DEB37" i="71" s="1"/>
  <c r="DFY37" i="71"/>
  <c r="DGM37" i="71" s="1"/>
  <c r="DFV37" i="71"/>
  <c r="DGI37" i="71" s="1"/>
  <c r="DFG37" i="71"/>
  <c r="DFS37" i="71"/>
  <c r="DGE37" i="71" s="1"/>
  <c r="DFP37" i="71"/>
  <c r="DGB37" i="71" s="1"/>
  <c r="DGQ37" i="71" s="1"/>
  <c r="DFM37" i="71"/>
  <c r="DFJ37" i="71"/>
  <c r="DCY38" i="71"/>
  <c r="DDP38" i="71" s="1"/>
  <c r="DEB38" i="71" s="1"/>
  <c r="DFB38" i="71"/>
  <c r="CZP37" i="71"/>
  <c r="DAD37" i="71" s="1"/>
  <c r="CVA37" i="71"/>
  <c r="CVM37" i="71" s="1"/>
  <c r="CWB37" i="71" s="1"/>
  <c r="CYX37" i="71"/>
  <c r="DBS37" i="71"/>
  <c r="DCG37" i="71" s="1"/>
  <c r="DBP37" i="71"/>
  <c r="DCC37" i="71" s="1"/>
  <c r="DBM37" i="71"/>
  <c r="DBY37" i="71" s="1"/>
  <c r="DBJ37" i="71"/>
  <c r="DBV37" i="71" s="1"/>
  <c r="DCK37" i="71" s="1"/>
  <c r="DBG37" i="71"/>
  <c r="DBD37" i="71"/>
  <c r="DBA37" i="71"/>
  <c r="CZD37" i="71"/>
  <c r="CYS38" i="71"/>
  <c r="CZA38" i="71" s="1"/>
  <c r="DAV38" i="71"/>
  <c r="CQO37" i="71"/>
  <c r="CQU37" i="71"/>
  <c r="CRG37" i="71" s="1"/>
  <c r="CRV37" i="71" s="1"/>
  <c r="CQL37" i="71"/>
  <c r="CYR39" i="71"/>
  <c r="DAU39" i="71"/>
  <c r="CQX37" i="71"/>
  <c r="CRJ37" i="71" s="1"/>
  <c r="CUR37" i="71"/>
  <c r="CRA37" i="71"/>
  <c r="CRN37" i="71" s="1"/>
  <c r="CUU37" i="71"/>
  <c r="CRD37" i="71"/>
  <c r="CRR37" i="71" s="1"/>
  <c r="CUX37" i="71"/>
  <c r="CVD37" i="71"/>
  <c r="CVP37" i="71" s="1"/>
  <c r="CML37" i="71"/>
  <c r="CUM38" i="71"/>
  <c r="CUX38" i="71" s="1"/>
  <c r="CWP38" i="71"/>
  <c r="CMI37" i="71"/>
  <c r="CMO37" i="71"/>
  <c r="CNA37" i="71" s="1"/>
  <c r="CNP37" i="71" s="1"/>
  <c r="CUL39" i="71"/>
  <c r="CWO39" i="71"/>
  <c r="CXM37" i="71"/>
  <c r="CYA37" i="71" s="1"/>
  <c r="CXJ37" i="71"/>
  <c r="CXW37" i="71" s="1"/>
  <c r="CXG37" i="71"/>
  <c r="CXS37" i="71" s="1"/>
  <c r="CXD37" i="71"/>
  <c r="CXP37" i="71" s="1"/>
  <c r="CYE37" i="71" s="1"/>
  <c r="CXA37" i="71"/>
  <c r="CWX37" i="71"/>
  <c r="CWU37" i="71"/>
  <c r="CMR37" i="71"/>
  <c r="CND37" i="71" s="1"/>
  <c r="CEF37" i="71"/>
  <c r="CER37" i="71" s="1"/>
  <c r="CMU37" i="71"/>
  <c r="CNH37" i="71" s="1"/>
  <c r="CQG38" i="71"/>
  <c r="CRA38" i="71" s="1"/>
  <c r="CRN38" i="71" s="1"/>
  <c r="CSJ38" i="71"/>
  <c r="CQF39" i="71"/>
  <c r="CSI39" i="71"/>
  <c r="CIL37" i="71"/>
  <c r="CIX37" i="71" s="1"/>
  <c r="CTG37" i="71"/>
  <c r="CTU37" i="71" s="1"/>
  <c r="CTD37" i="71"/>
  <c r="CTQ37" i="71" s="1"/>
  <c r="CTA37" i="71"/>
  <c r="CTM37" i="71" s="1"/>
  <c r="CSX37" i="71"/>
  <c r="CTJ37" i="71" s="1"/>
  <c r="CTY37" i="71" s="1"/>
  <c r="CSO37" i="71"/>
  <c r="CSU37" i="71"/>
  <c r="CSR37" i="71"/>
  <c r="CIR37" i="71"/>
  <c r="CJF37" i="71" s="1"/>
  <c r="CMX37" i="71"/>
  <c r="CNL37" i="71" s="1"/>
  <c r="CDW37" i="71"/>
  <c r="CMA38" i="71"/>
  <c r="CMX38" i="71" s="1"/>
  <c r="CNL38" i="71" s="1"/>
  <c r="COD38" i="71"/>
  <c r="CEI37" i="71"/>
  <c r="CEV37" i="71" s="1"/>
  <c r="CDZ37" i="71"/>
  <c r="CEL37" i="71"/>
  <c r="CEZ37" i="71" s="1"/>
  <c r="CLZ39" i="71"/>
  <c r="COC39" i="71"/>
  <c r="CEC37" i="71"/>
  <c r="CPA37" i="71"/>
  <c r="CPO37" i="71" s="1"/>
  <c r="COX37" i="71"/>
  <c r="CPK37" i="71" s="1"/>
  <c r="COU37" i="71"/>
  <c r="CPG37" i="71" s="1"/>
  <c r="COR37" i="71"/>
  <c r="CPD37" i="71" s="1"/>
  <c r="CPS37" i="71" s="1"/>
  <c r="COI37" i="71"/>
  <c r="COO37" i="71"/>
  <c r="COL37" i="71"/>
  <c r="CHZ37" i="71"/>
  <c r="CIC37" i="71"/>
  <c r="CIO37" i="71"/>
  <c r="CJB37" i="71" s="1"/>
  <c r="CIF37" i="71"/>
  <c r="CHU38" i="71"/>
  <c r="CIL38" i="71" s="1"/>
  <c r="CIX38" i="71" s="1"/>
  <c r="CJX38" i="71"/>
  <c r="CHT39" i="71"/>
  <c r="CJW39" i="71"/>
  <c r="CKL37" i="71"/>
  <c r="CKX37" i="71" s="1"/>
  <c r="CLM37" i="71" s="1"/>
  <c r="CKU37" i="71"/>
  <c r="CLI37" i="71" s="1"/>
  <c r="CKR37" i="71"/>
  <c r="CLE37" i="71" s="1"/>
  <c r="CKO37" i="71"/>
  <c r="CLA37" i="71" s="1"/>
  <c r="CKF37" i="71"/>
  <c r="CKC37" i="71"/>
  <c r="CKI37" i="71"/>
  <c r="CHU3" i="71"/>
  <c r="CJW3" i="71"/>
  <c r="CGO37" i="71"/>
  <c r="CHC37" i="71" s="1"/>
  <c r="CFW37" i="71"/>
  <c r="CGL37" i="71"/>
  <c r="CGY37" i="71" s="1"/>
  <c r="CGI37" i="71"/>
  <c r="CGU37" i="71" s="1"/>
  <c r="CGF37" i="71"/>
  <c r="CGR37" i="71" s="1"/>
  <c r="CHG37" i="71" s="1"/>
  <c r="CGC37" i="71"/>
  <c r="CFZ37" i="71"/>
  <c r="CDO38" i="71"/>
  <c r="CEF38" i="71" s="1"/>
  <c r="CFR38" i="71"/>
  <c r="CDN39" i="71"/>
  <c r="CFQ39" i="71"/>
  <c r="BWJ36" i="71"/>
  <c r="FE36" i="111"/>
  <c r="AI36" i="111"/>
  <c r="AZC36" i="71"/>
  <c r="HH36" i="111"/>
  <c r="CCW36" i="71"/>
  <c r="PH36" i="71"/>
  <c r="ES36" i="71"/>
  <c r="BUG36" i="71"/>
  <c r="KX36" i="71"/>
  <c r="BFP36" i="71"/>
  <c r="BLU36" i="71"/>
  <c r="BDE36" i="71"/>
  <c r="CH36" i="71"/>
  <c r="AM36" i="111"/>
  <c r="GR36" i="71"/>
  <c r="VI36" i="71"/>
  <c r="CCS36" i="71"/>
  <c r="BFH36" i="71"/>
  <c r="AUS36" i="71"/>
  <c r="ASP36" i="71"/>
  <c r="GN36" i="71"/>
  <c r="AKD36" i="71"/>
  <c r="CCO36" i="71"/>
  <c r="IU36" i="71"/>
  <c r="XT36" i="71"/>
  <c r="GV36" i="71"/>
  <c r="AIE36" i="71"/>
  <c r="LB36" i="71"/>
  <c r="KT36" i="71"/>
  <c r="VM36" i="71"/>
  <c r="ZS36" i="71"/>
  <c r="AGF36" i="71"/>
  <c r="ABZ36" i="71"/>
  <c r="BJN36" i="71"/>
  <c r="BQA36" i="71"/>
  <c r="AIA36" i="71"/>
  <c r="IQ36" i="71"/>
  <c r="BBJ36" i="71"/>
  <c r="HD36" i="111"/>
  <c r="BYI36" i="71"/>
  <c r="AYY36" i="71"/>
  <c r="ADU36" i="71"/>
  <c r="CP36" i="111"/>
  <c r="BFL36" i="71"/>
  <c r="BLY36" i="71"/>
  <c r="BNX36" i="71"/>
  <c r="BUK36" i="71"/>
  <c r="BDI36" i="71"/>
  <c r="AEC36" i="71"/>
  <c r="AOR36" i="71"/>
  <c r="PD36" i="71"/>
  <c r="BWF36" i="71"/>
  <c r="BLQ36" i="71"/>
  <c r="BUC36" i="71"/>
  <c r="AI37" i="71"/>
  <c r="MW36" i="71"/>
  <c r="BJR36" i="71"/>
  <c r="NE36" i="71"/>
  <c r="BJV36" i="71"/>
  <c r="AFX36" i="71"/>
  <c r="BWN36" i="71"/>
  <c r="AVA36" i="71"/>
  <c r="CAL36" i="71"/>
  <c r="AWZ36" i="71"/>
  <c r="BDM36" i="71"/>
  <c r="AGB36" i="71"/>
  <c r="EO36" i="71"/>
  <c r="FA36" i="111"/>
  <c r="NA36" i="71"/>
  <c r="CAP36" i="71"/>
  <c r="TN36" i="71"/>
  <c r="CP36" i="71"/>
  <c r="AMK36" i="71"/>
  <c r="VQ36" i="71"/>
  <c r="RC36" i="71"/>
  <c r="AOJ36" i="71"/>
  <c r="BQE36" i="71"/>
  <c r="BSD36" i="71"/>
  <c r="BYQ36" i="71"/>
  <c r="BHO36" i="71"/>
  <c r="AUW36" i="71"/>
  <c r="CAT36" i="71"/>
  <c r="EK36" i="71"/>
  <c r="EW36" i="111"/>
  <c r="AQ36" i="111"/>
  <c r="RG36" i="71"/>
  <c r="OZ36" i="71"/>
  <c r="BPW36" i="71"/>
  <c r="BSH36" i="71"/>
  <c r="AQU36" i="71"/>
  <c r="AWV36" i="71"/>
  <c r="XP36" i="71"/>
  <c r="AKL36" i="71"/>
  <c r="RK36" i="71"/>
  <c r="AON36" i="71"/>
  <c r="CT36" i="111"/>
  <c r="ABR36" i="71"/>
  <c r="AZG36" i="71"/>
  <c r="AII36" i="71"/>
  <c r="CX36" i="111"/>
  <c r="BBB36" i="71"/>
  <c r="BYM36" i="71"/>
  <c r="AQM36" i="71"/>
  <c r="AXD36" i="71"/>
  <c r="AST36" i="71"/>
  <c r="AKH36" i="71"/>
  <c r="ABV36" i="71"/>
  <c r="ZO36" i="71"/>
  <c r="BBF36" i="71"/>
  <c r="BHS36" i="71"/>
  <c r="AQQ36" i="71"/>
  <c r="BNT36" i="71"/>
  <c r="ASX36" i="71"/>
  <c r="TF36" i="71"/>
  <c r="AMG36" i="71"/>
  <c r="ZW36" i="71"/>
  <c r="IY36" i="71"/>
  <c r="TJ36" i="71"/>
  <c r="CL36" i="71"/>
  <c r="ADY36" i="71"/>
  <c r="XL36" i="71"/>
  <c r="AMO36" i="71"/>
  <c r="BRZ36" i="71"/>
  <c r="BHK36" i="71"/>
  <c r="BOB36" i="71"/>
  <c r="XI36" i="111"/>
  <c r="APE36" i="111"/>
  <c r="ARP36" i="111"/>
  <c r="SU36" i="111"/>
  <c r="LZ36" i="111"/>
  <c r="AGK36" i="111"/>
  <c r="OC36" i="111"/>
  <c r="VB36" i="111"/>
  <c r="ABW36" i="111"/>
  <c r="ART36" i="111"/>
  <c r="AKY36" i="111"/>
  <c r="APM36" i="111"/>
  <c r="AGC36" i="111"/>
  <c r="SQ36" i="111"/>
  <c r="ARL36" i="111"/>
  <c r="ABS36" i="111"/>
  <c r="LV36" i="111"/>
  <c r="CEO37" i="71"/>
  <c r="CFD37" i="71" s="1"/>
  <c r="XE36" i="111"/>
  <c r="ANF36" i="111"/>
  <c r="XA36" i="111"/>
  <c r="ZL36" i="111"/>
  <c r="ADV36" i="111"/>
  <c r="LR36" i="111"/>
  <c r="SM36" i="111"/>
  <c r="UT36" i="111"/>
  <c r="QF36" i="111"/>
  <c r="AIJ36" i="111"/>
  <c r="JK36" i="111"/>
  <c r="ZH36" i="111"/>
  <c r="AMX36" i="111"/>
  <c r="ABO36" i="111"/>
  <c r="AKQ36" i="111"/>
  <c r="BPT36" i="71"/>
  <c r="BQI36" i="71" s="1"/>
  <c r="AYV36" i="71"/>
  <c r="AZK36" i="71" s="1"/>
  <c r="BDB36" i="71"/>
  <c r="BDQ36" i="71" s="1"/>
  <c r="AWM37" i="71"/>
  <c r="AWA37" i="71"/>
  <c r="AWJ37" i="71"/>
  <c r="AVX37" i="71"/>
  <c r="AWG37" i="71"/>
  <c r="AWP37" i="71"/>
  <c r="AWD37" i="71"/>
  <c r="AUD37" i="71"/>
  <c r="AUM37" i="71"/>
  <c r="AUA37" i="71"/>
  <c r="AUJ37" i="71"/>
  <c r="ATX37" i="71"/>
  <c r="AUG37" i="71"/>
  <c r="ATU37" i="71"/>
  <c r="BJE37" i="71"/>
  <c r="BJB37" i="71"/>
  <c r="BIP37" i="71"/>
  <c r="BIY37" i="71"/>
  <c r="BIV37" i="71"/>
  <c r="BIS37" i="71"/>
  <c r="BJH37" i="71"/>
  <c r="CAC37" i="71"/>
  <c r="BZQ37" i="71"/>
  <c r="BZZ37" i="71"/>
  <c r="BZN37" i="71"/>
  <c r="BZW37" i="71"/>
  <c r="BZT37" i="71"/>
  <c r="CAF37" i="71"/>
  <c r="BXT37" i="71"/>
  <c r="BYC37" i="71"/>
  <c r="BXQ37" i="71"/>
  <c r="BXZ37" i="71"/>
  <c r="BXN37" i="71"/>
  <c r="BXK37" i="71"/>
  <c r="BXW37" i="71"/>
  <c r="ASM36" i="71"/>
  <c r="ATB36" i="71" s="1"/>
  <c r="BWC36" i="71"/>
  <c r="BWR36" i="71" s="1"/>
  <c r="AUP36" i="71"/>
  <c r="AVE36" i="71" s="1"/>
  <c r="BJK36" i="71"/>
  <c r="BJZ36" i="71" s="1"/>
  <c r="BYF36" i="71"/>
  <c r="BYU36" i="71" s="1"/>
  <c r="BTZ36" i="71"/>
  <c r="BUO36" i="71" s="1"/>
  <c r="BAS37" i="71"/>
  <c r="BAG37" i="71"/>
  <c r="BAP37" i="71"/>
  <c r="BAD37" i="71"/>
  <c r="BAM37" i="71"/>
  <c r="BAV37" i="71"/>
  <c r="BAJ37" i="71"/>
  <c r="AYJ37" i="71"/>
  <c r="AYS37" i="71"/>
  <c r="AYG37" i="71"/>
  <c r="AYP37" i="71"/>
  <c r="AYD37" i="71"/>
  <c r="AYM37" i="71"/>
  <c r="AYA37" i="71"/>
  <c r="BNK37" i="71"/>
  <c r="BMY37" i="71"/>
  <c r="BNH37" i="71"/>
  <c r="BMV37" i="71"/>
  <c r="BNE37" i="71"/>
  <c r="BNN37" i="71"/>
  <c r="BNB37" i="71"/>
  <c r="BLB37" i="71"/>
  <c r="BLK37" i="71"/>
  <c r="BKY37" i="71"/>
  <c r="BLH37" i="71"/>
  <c r="BKV37" i="71"/>
  <c r="BLE37" i="71"/>
  <c r="BKS37" i="71"/>
  <c r="CBZ37" i="71"/>
  <c r="CCI37" i="71"/>
  <c r="CBW37" i="71"/>
  <c r="CCF37" i="71"/>
  <c r="CBT37" i="71"/>
  <c r="CCC37" i="71"/>
  <c r="CBQ37" i="71"/>
  <c r="BFE36" i="71"/>
  <c r="BFT36" i="71" s="1"/>
  <c r="BHH36" i="71"/>
  <c r="BHW36" i="71" s="1"/>
  <c r="BLN36" i="71"/>
  <c r="BMC36" i="71" s="1"/>
  <c r="CAI36" i="71"/>
  <c r="CAX36" i="71" s="1"/>
  <c r="BAY36" i="71"/>
  <c r="BBN36" i="71" s="1"/>
  <c r="AWS36" i="71"/>
  <c r="AXH36" i="71" s="1"/>
  <c r="BHE37" i="71"/>
  <c r="BGS37" i="71"/>
  <c r="BHB37" i="71"/>
  <c r="BGP37" i="71"/>
  <c r="BGM37" i="71"/>
  <c r="BGY37" i="71"/>
  <c r="BGV37" i="71"/>
  <c r="BCP37" i="71"/>
  <c r="BCY37" i="71"/>
  <c r="BCM37" i="71"/>
  <c r="BCV37" i="71"/>
  <c r="BCJ37" i="71"/>
  <c r="BCS37" i="71"/>
  <c r="BCG37" i="71"/>
  <c r="BRQ37" i="71"/>
  <c r="BRE37" i="71"/>
  <c r="BRN37" i="71"/>
  <c r="BRB37" i="71"/>
  <c r="BRK37" i="71"/>
  <c r="BRT37" i="71"/>
  <c r="BRH37" i="71"/>
  <c r="BPH37" i="71"/>
  <c r="BPQ37" i="71"/>
  <c r="BPE37" i="71"/>
  <c r="BPN37" i="71"/>
  <c r="BPB37" i="71"/>
  <c r="BPK37" i="71"/>
  <c r="BOY37" i="71"/>
  <c r="BZH39" i="71"/>
  <c r="BVB39" i="71"/>
  <c r="BQV39" i="71"/>
  <c r="BMP39" i="71"/>
  <c r="BIJ39" i="71"/>
  <c r="CBK39" i="71"/>
  <c r="BXE39" i="71"/>
  <c r="BSY39" i="71"/>
  <c r="BOS39" i="71"/>
  <c r="BKM39" i="71"/>
  <c r="BED39" i="71"/>
  <c r="BGG39" i="71"/>
  <c r="BCA39" i="71"/>
  <c r="AXU39" i="71"/>
  <c r="ATO39" i="71"/>
  <c r="API39" i="71"/>
  <c r="ARL39" i="71"/>
  <c r="AVR39" i="71"/>
  <c r="AZX39" i="71"/>
  <c r="BZI38" i="71"/>
  <c r="BVC38" i="71"/>
  <c r="BQW38" i="71"/>
  <c r="BMQ38" i="71"/>
  <c r="BIK38" i="71"/>
  <c r="BEE38" i="71"/>
  <c r="AZY38" i="71"/>
  <c r="AVS38" i="71"/>
  <c r="ARM38" i="71"/>
  <c r="CBL38" i="71"/>
  <c r="BXF38" i="71"/>
  <c r="BSZ38" i="71"/>
  <c r="BOT38" i="71"/>
  <c r="BKN38" i="71"/>
  <c r="BGH38" i="71"/>
  <c r="BCB38" i="71"/>
  <c r="AXV38" i="71"/>
  <c r="ATP38" i="71"/>
  <c r="APJ38" i="71"/>
  <c r="CCL36" i="71"/>
  <c r="CDA36" i="71" s="1"/>
  <c r="BRW36" i="71"/>
  <c r="BSL36" i="71" s="1"/>
  <c r="AQJ36" i="71"/>
  <c r="AQY36" i="71" s="1"/>
  <c r="BNQ36" i="71"/>
  <c r="BOF36" i="71" s="1"/>
  <c r="ASG37" i="71"/>
  <c r="ARU37" i="71"/>
  <c r="ASD37" i="71"/>
  <c r="ARR37" i="71"/>
  <c r="ASA37" i="71"/>
  <c r="ARX37" i="71"/>
  <c r="ASJ37" i="71"/>
  <c r="APX37" i="71"/>
  <c r="AQG37" i="71"/>
  <c r="APU37" i="71"/>
  <c r="AQD37" i="71"/>
  <c r="APR37" i="71"/>
  <c r="APO37" i="71"/>
  <c r="AQA37" i="71"/>
  <c r="BEV37" i="71"/>
  <c r="BEJ37" i="71"/>
  <c r="BES37" i="71"/>
  <c r="BFB37" i="71"/>
  <c r="BEY37" i="71"/>
  <c r="BEP37" i="71"/>
  <c r="BEM37" i="71"/>
  <c r="BVW37" i="71"/>
  <c r="BVK37" i="71"/>
  <c r="BVT37" i="71"/>
  <c r="BVH37" i="71"/>
  <c r="BVQ37" i="71"/>
  <c r="BVZ37" i="71"/>
  <c r="BVN37" i="71"/>
  <c r="BTN37" i="71"/>
  <c r="BTW37" i="71"/>
  <c r="BTK37" i="71"/>
  <c r="BTT37" i="71"/>
  <c r="BTH37" i="71"/>
  <c r="BTQ37" i="71"/>
  <c r="BTE37" i="71"/>
  <c r="LL37" i="111"/>
  <c r="KZ37" i="111"/>
  <c r="LC37" i="111"/>
  <c r="LO37" i="111" s="1"/>
  <c r="MD37" i="111" s="1"/>
  <c r="LI37" i="111"/>
  <c r="KT37" i="111"/>
  <c r="LF37" i="111"/>
  <c r="KW37" i="111"/>
  <c r="ADG37" i="111"/>
  <c r="ADS37" i="111" s="1"/>
  <c r="AEH37" i="111" s="1"/>
  <c r="ADD37" i="111"/>
  <c r="ACX37" i="111"/>
  <c r="ADM37" i="111"/>
  <c r="ADA37" i="111"/>
  <c r="ADP37" i="111"/>
  <c r="ADJ37" i="111"/>
  <c r="ADV37" i="111" s="1"/>
  <c r="AJV37" i="111"/>
  <c r="AKK37" i="111"/>
  <c r="AJS37" i="111"/>
  <c r="AJY37" i="111"/>
  <c r="AKH37" i="111"/>
  <c r="AKB37" i="111"/>
  <c r="AKN37" i="111" s="1"/>
  <c r="ALC37" i="111" s="1"/>
  <c r="AKE37" i="111"/>
  <c r="AAZ37" i="111"/>
  <c r="ABL37" i="111" s="1"/>
  <c r="ACA37" i="111" s="1"/>
  <c r="ABF37" i="111"/>
  <c r="AAT37" i="111"/>
  <c r="ABI37" i="111"/>
  <c r="ABC37" i="111"/>
  <c r="ABO37" i="111" s="1"/>
  <c r="AAW37" i="111"/>
  <c r="AAQ37" i="111"/>
  <c r="PQ37" i="111"/>
  <c r="QC37" i="111" s="1"/>
  <c r="QR37" i="111" s="1"/>
  <c r="PN37" i="111"/>
  <c r="PH37" i="111"/>
  <c r="PW37" i="111"/>
  <c r="PK37" i="111"/>
  <c r="PT37" i="111"/>
  <c r="PZ37" i="111"/>
  <c r="QN37" i="111" s="1"/>
  <c r="AHR37" i="111"/>
  <c r="AHL37" i="111"/>
  <c r="AIA37" i="111"/>
  <c r="AIN37" i="111" s="1"/>
  <c r="AHU37" i="111"/>
  <c r="AIG37" i="111" s="1"/>
  <c r="AIV37" i="111" s="1"/>
  <c r="AHO37" i="111"/>
  <c r="AID37" i="111"/>
  <c r="AHX37" i="111"/>
  <c r="AMI37" i="111"/>
  <c r="AMU37" i="111" s="1"/>
  <c r="ANJ37" i="111" s="1"/>
  <c r="AMF37" i="111"/>
  <c r="ALZ37" i="111"/>
  <c r="AMO37" i="111"/>
  <c r="AMC37" i="111"/>
  <c r="AMR37" i="111"/>
  <c r="ANF37" i="111" s="1"/>
  <c r="AML37" i="111"/>
  <c r="ALQ38" i="111"/>
  <c r="AQE38" i="111"/>
  <c r="AJJ38" i="111"/>
  <c r="ANX38" i="111"/>
  <c r="AHC38" i="111"/>
  <c r="AAH38" i="111"/>
  <c r="AEV38" i="111"/>
  <c r="YA38" i="111"/>
  <c r="VT38" i="111"/>
  <c r="ACO38" i="111"/>
  <c r="RF38" i="111"/>
  <c r="TM38" i="111"/>
  <c r="OY38" i="111"/>
  <c r="MR38" i="111"/>
  <c r="KK38" i="111"/>
  <c r="NP37" i="111"/>
  <c r="OC37" i="111" s="1"/>
  <c r="NM37" i="111"/>
  <c r="ND37" i="111"/>
  <c r="NS37" i="111"/>
  <c r="NA37" i="111"/>
  <c r="NJ37" i="111"/>
  <c r="NV37" i="111" s="1"/>
  <c r="OK37" i="111" s="1"/>
  <c r="NG37" i="111"/>
  <c r="UE37" i="111"/>
  <c r="UQ37" i="111" s="1"/>
  <c r="VF37" i="111" s="1"/>
  <c r="TY37" i="111"/>
  <c r="UK37" i="111"/>
  <c r="UX37" i="111" s="1"/>
  <c r="UB37" i="111"/>
  <c r="UH37" i="111"/>
  <c r="UN37" i="111"/>
  <c r="VB37" i="111" s="1"/>
  <c r="TV37" i="111"/>
  <c r="YS37" i="111"/>
  <c r="ZE37" i="111" s="1"/>
  <c r="ZT37" i="111" s="1"/>
  <c r="YP37" i="111"/>
  <c r="YJ37" i="111"/>
  <c r="YY37" i="111"/>
  <c r="ZL37" i="111" s="1"/>
  <c r="YM37" i="111"/>
  <c r="YV37" i="111"/>
  <c r="ZB37" i="111"/>
  <c r="ZP37" i="111" s="1"/>
  <c r="AQZ37" i="111"/>
  <c r="ARL37" i="111" s="1"/>
  <c r="AQW37" i="111"/>
  <c r="ARI37" i="111" s="1"/>
  <c r="ARX37" i="111" s="1"/>
  <c r="ARC37" i="111"/>
  <c r="AQQ37" i="111"/>
  <c r="ARF37" i="111"/>
  <c r="ART37" i="111" s="1"/>
  <c r="AQN37" i="111"/>
  <c r="AQT37" i="111"/>
  <c r="ALP39" i="111"/>
  <c r="ANW39" i="111"/>
  <c r="AQD39" i="111"/>
  <c r="AHB39" i="111"/>
  <c r="AJI39" i="111"/>
  <c r="ACN39" i="111"/>
  <c r="AEU39" i="111"/>
  <c r="AAG39" i="111"/>
  <c r="XZ39" i="111"/>
  <c r="OX39" i="111"/>
  <c r="MQ39" i="111"/>
  <c r="RE39" i="111"/>
  <c r="KJ39" i="111"/>
  <c r="TL39" i="111"/>
  <c r="VS39" i="111"/>
  <c r="SG37" i="111"/>
  <c r="SU37" i="111" s="1"/>
  <c r="SA37" i="111"/>
  <c r="SM37" i="111" s="1"/>
  <c r="RR37" i="111"/>
  <c r="RU37" i="111"/>
  <c r="RO37" i="111"/>
  <c r="SD37" i="111"/>
  <c r="RX37" i="111"/>
  <c r="SJ37" i="111" s="1"/>
  <c r="SY37" i="111" s="1"/>
  <c r="WC37" i="111"/>
  <c r="WO37" i="111"/>
  <c r="WL37" i="111"/>
  <c r="WX37" i="111" s="1"/>
  <c r="XM37" i="111" s="1"/>
  <c r="WF37" i="111"/>
  <c r="WU37" i="111"/>
  <c r="WI37" i="111"/>
  <c r="WR37" i="111"/>
  <c r="XE37" i="111" s="1"/>
  <c r="AFH37" i="111"/>
  <c r="AFW37" i="111"/>
  <c r="AFQ37" i="111"/>
  <c r="AFN37" i="111"/>
  <c r="AFZ37" i="111" s="1"/>
  <c r="AGO37" i="111" s="1"/>
  <c r="AFK37" i="111"/>
  <c r="AFE37" i="111"/>
  <c r="AFT37" i="111"/>
  <c r="AOJ37" i="111"/>
  <c r="AOP37" i="111"/>
  <c r="APB37" i="111" s="1"/>
  <c r="APQ37" i="111" s="1"/>
  <c r="AOY37" i="111"/>
  <c r="AOS37" i="111"/>
  <c r="AOM37" i="111"/>
  <c r="AOG37" i="111"/>
  <c r="AOV37" i="111"/>
  <c r="CT36" i="71"/>
  <c r="AQ37" i="71"/>
  <c r="ID38" i="111"/>
  <c r="ALD38" i="71"/>
  <c r="ANG38" i="71"/>
  <c r="AGX38" i="71"/>
  <c r="AEU38" i="71"/>
  <c r="ACR38" i="71"/>
  <c r="YL38" i="71"/>
  <c r="AAO38" i="71"/>
  <c r="AJA38" i="71"/>
  <c r="UF38" i="71"/>
  <c r="SC38" i="71"/>
  <c r="NW38" i="71"/>
  <c r="LT38" i="71"/>
  <c r="JQ38" i="71"/>
  <c r="WI38" i="71"/>
  <c r="PZ38" i="71"/>
  <c r="V38" i="71"/>
  <c r="J38" i="71"/>
  <c r="HN38" i="71"/>
  <c r="S38" i="71"/>
  <c r="G38" i="71"/>
  <c r="DH38" i="71"/>
  <c r="FK38" i="71"/>
  <c r="Y38" i="71"/>
  <c r="P38" i="71"/>
  <c r="AB38" i="71" s="1"/>
  <c r="M38" i="71"/>
  <c r="AC37" i="111"/>
  <c r="Q37" i="111"/>
  <c r="Z37" i="111"/>
  <c r="N37" i="111"/>
  <c r="W37" i="111"/>
  <c r="AI37" i="111" s="1"/>
  <c r="K37" i="111"/>
  <c r="T37" i="111"/>
  <c r="AF37" i="111" s="1"/>
  <c r="AHX36" i="71"/>
  <c r="AIM36" i="71" s="1"/>
  <c r="ADR36" i="71"/>
  <c r="AEG36" i="71" s="1"/>
  <c r="GB37" i="71"/>
  <c r="FP37" i="71"/>
  <c r="FY37" i="71"/>
  <c r="FS37" i="71"/>
  <c r="GH37" i="71"/>
  <c r="FV37" i="71"/>
  <c r="GE37" i="71"/>
  <c r="DV37" i="71"/>
  <c r="EE37" i="71"/>
  <c r="DP37" i="71"/>
  <c r="DY37" i="71"/>
  <c r="EB37" i="71"/>
  <c r="DM37" i="71"/>
  <c r="DS37" i="71"/>
  <c r="UT37" i="71"/>
  <c r="UZ37" i="71"/>
  <c r="UN37" i="71"/>
  <c r="UK37" i="71"/>
  <c r="VC37" i="71"/>
  <c r="UQ37" i="71"/>
  <c r="UW37" i="71"/>
  <c r="YT37" i="71"/>
  <c r="ZI37" i="71"/>
  <c r="YQ37" i="71"/>
  <c r="YZ37" i="71"/>
  <c r="YW37" i="71"/>
  <c r="ZC37" i="71"/>
  <c r="ZF37" i="71"/>
  <c r="AJR37" i="71"/>
  <c r="AJO37" i="71"/>
  <c r="AJL37" i="71"/>
  <c r="AJU37" i="71"/>
  <c r="AJI37" i="71"/>
  <c r="AJF37" i="71"/>
  <c r="AJX37" i="71"/>
  <c r="JE37" i="111"/>
  <c r="IS37" i="111"/>
  <c r="JB37" i="111"/>
  <c r="IP37" i="111"/>
  <c r="IY37" i="111"/>
  <c r="JK37" i="111" s="1"/>
  <c r="IM37" i="111"/>
  <c r="IV37" i="111"/>
  <c r="JH37" i="111" s="1"/>
  <c r="JW37" i="111" s="1"/>
  <c r="AKA36" i="71"/>
  <c r="AKP36" i="71" s="1"/>
  <c r="ZL36" i="71"/>
  <c r="AAA36" i="71" s="1"/>
  <c r="GK36" i="71"/>
  <c r="GZ36" i="71" s="1"/>
  <c r="CD37" i="111"/>
  <c r="BR37" i="111"/>
  <c r="BX37" i="111"/>
  <c r="CJ37" i="111"/>
  <c r="BU37" i="111"/>
  <c r="CG37" i="111"/>
  <c r="CA37" i="111"/>
  <c r="CM37" i="111" s="1"/>
  <c r="EH37" i="111"/>
  <c r="ET37" i="111" s="1"/>
  <c r="EN37" i="111"/>
  <c r="DY37" i="111"/>
  <c r="EK37" i="111"/>
  <c r="EE37" i="111"/>
  <c r="EQ37" i="111"/>
  <c r="EB37" i="111"/>
  <c r="TC36" i="71"/>
  <c r="TR36" i="71" s="1"/>
  <c r="LY37" i="71"/>
  <c r="MN37" i="71"/>
  <c r="MH37" i="71"/>
  <c r="MB37" i="71"/>
  <c r="MQ37" i="71"/>
  <c r="MK37" i="71"/>
  <c r="ME37" i="71"/>
  <c r="QN37" i="71"/>
  <c r="QH37" i="71"/>
  <c r="QK37" i="71"/>
  <c r="QE37" i="71"/>
  <c r="QT37" i="71"/>
  <c r="QQ37" i="71"/>
  <c r="QW37" i="71"/>
  <c r="AHF37" i="71"/>
  <c r="AHU37" i="71"/>
  <c r="AHO37" i="71"/>
  <c r="AHL37" i="71"/>
  <c r="AHI37" i="71"/>
  <c r="AHC37" i="71"/>
  <c r="AHR37" i="71"/>
  <c r="AAZ37" i="71"/>
  <c r="ABI37" i="71"/>
  <c r="AAW37" i="71"/>
  <c r="ABF37" i="71"/>
  <c r="ABL37" i="71"/>
  <c r="AAT37" i="71"/>
  <c r="ABC37" i="71"/>
  <c r="MT36" i="71"/>
  <c r="NI36" i="71" s="1"/>
  <c r="AOG36" i="71"/>
  <c r="AOV36" i="71" s="1"/>
  <c r="BS37" i="71"/>
  <c r="CE37" i="71" s="1"/>
  <c r="CB37" i="71"/>
  <c r="CP37" i="71" s="1"/>
  <c r="BP37" i="71"/>
  <c r="BY37" i="71"/>
  <c r="BV37" i="71"/>
  <c r="BM37" i="71"/>
  <c r="BJ37" i="71"/>
  <c r="GX37" i="111"/>
  <c r="GL37" i="111"/>
  <c r="GU37" i="111"/>
  <c r="GI37" i="111"/>
  <c r="GO37" i="111"/>
  <c r="HA37" i="111" s="1"/>
  <c r="GR37" i="111"/>
  <c r="GF37" i="111"/>
  <c r="AFU36" i="71"/>
  <c r="AGJ36" i="71" s="1"/>
  <c r="EH36" i="71"/>
  <c r="EW36" i="71" s="1"/>
  <c r="SZ37" i="71"/>
  <c r="ST37" i="71"/>
  <c r="SW37" i="71"/>
  <c r="SQ37" i="71"/>
  <c r="SK37" i="71"/>
  <c r="SN37" i="71"/>
  <c r="SH37" i="71"/>
  <c r="KE37" i="71"/>
  <c r="JV37" i="71"/>
  <c r="KH37" i="71"/>
  <c r="KK37" i="71"/>
  <c r="JY37" i="71"/>
  <c r="KB37" i="71"/>
  <c r="KN37" i="71"/>
  <c r="WW37" i="71"/>
  <c r="XC37" i="71"/>
  <c r="WQ37" i="71"/>
  <c r="XF37" i="71"/>
  <c r="WZ37" i="71"/>
  <c r="WN37" i="71"/>
  <c r="WT37" i="71"/>
  <c r="ACW37" i="71"/>
  <c r="ACZ37" i="71"/>
  <c r="ADO37" i="71"/>
  <c r="ADF37" i="71"/>
  <c r="ADC37" i="71"/>
  <c r="ADI37" i="71"/>
  <c r="ADL37" i="71"/>
  <c r="ALX37" i="71"/>
  <c r="ALL37" i="71"/>
  <c r="AMA37" i="71"/>
  <c r="ALR37" i="71"/>
  <c r="ALO37" i="71"/>
  <c r="ALI37" i="71"/>
  <c r="ALU37" i="71"/>
  <c r="VF36" i="71"/>
  <c r="VU36" i="71" s="1"/>
  <c r="IC39" i="111"/>
  <c r="ALC39" i="71"/>
  <c r="AGW39" i="71"/>
  <c r="AET39" i="71"/>
  <c r="ANF39" i="71"/>
  <c r="AIZ39" i="71"/>
  <c r="YK39" i="71"/>
  <c r="AAN39" i="71"/>
  <c r="NV39" i="71"/>
  <c r="LS39" i="71"/>
  <c r="HM39" i="71"/>
  <c r="PY39" i="71"/>
  <c r="SB39" i="71"/>
  <c r="FJ39" i="71"/>
  <c r="ACQ39" i="71"/>
  <c r="JP39" i="71"/>
  <c r="DG39" i="71"/>
  <c r="WH39" i="71"/>
  <c r="UE39" i="71"/>
  <c r="IN36" i="71"/>
  <c r="JC36" i="71" s="1"/>
  <c r="ABO36" i="71"/>
  <c r="ACD36" i="71" s="1"/>
  <c r="XI36" i="71"/>
  <c r="XX36" i="71" s="1"/>
  <c r="OK37" i="71"/>
  <c r="OB37" i="71"/>
  <c r="ON37" i="71"/>
  <c r="OQ37" i="71"/>
  <c r="OE37" i="71"/>
  <c r="OH37" i="71"/>
  <c r="OT37" i="71"/>
  <c r="IE37" i="71"/>
  <c r="IB37" i="71"/>
  <c r="HS37" i="71"/>
  <c r="IH37" i="71"/>
  <c r="HY37" i="71"/>
  <c r="HV37" i="71"/>
  <c r="IK37" i="71"/>
  <c r="AFI37" i="71"/>
  <c r="AEZ37" i="71"/>
  <c r="AFL37" i="71"/>
  <c r="AFF37" i="71"/>
  <c r="AFO37" i="71"/>
  <c r="AFC37" i="71"/>
  <c r="AFR37" i="71"/>
  <c r="ANO37" i="71"/>
  <c r="AOD37" i="71"/>
  <c r="ANX37" i="71"/>
  <c r="ANR37" i="71"/>
  <c r="ANL37" i="71"/>
  <c r="AOA37" i="71"/>
  <c r="ANU37" i="71"/>
  <c r="AMD36" i="71"/>
  <c r="AMS36" i="71" s="1"/>
  <c r="QZ36" i="71"/>
  <c r="RO36" i="71" s="1"/>
  <c r="OW36" i="71"/>
  <c r="PL36" i="71" s="1"/>
  <c r="KQ36" i="71"/>
  <c r="LF36" i="71" s="1"/>
  <c r="AE37" i="71"/>
  <c r="AM37" i="71"/>
  <c r="AU36" i="111"/>
  <c r="B38" i="111"/>
  <c r="FW38" i="111"/>
  <c r="BI38" i="111"/>
  <c r="DP38" i="111"/>
  <c r="DB36" i="111"/>
  <c r="FV39" i="111"/>
  <c r="BH39" i="111"/>
  <c r="DO39" i="111"/>
  <c r="A39" i="111"/>
  <c r="FI36" i="111"/>
  <c r="HP36" i="111"/>
  <c r="BE38" i="71"/>
  <c r="BD39" i="71"/>
  <c r="B39" i="71"/>
  <c r="A40" i="71"/>
  <c r="DUB38" i="71" l="1"/>
  <c r="DUE38" i="71"/>
  <c r="DUH38" i="71"/>
  <c r="CDT38" i="71"/>
  <c r="CEC38" i="71"/>
  <c r="DPY38" i="71"/>
  <c r="DPV38" i="71"/>
  <c r="BCO38" i="111"/>
  <c r="BDC38" i="111" s="1"/>
  <c r="BCL38" i="111"/>
  <c r="BCY38" i="111" s="1"/>
  <c r="BCC38" i="111"/>
  <c r="BBW38" i="111"/>
  <c r="BBZ38" i="111"/>
  <c r="BCI38" i="111"/>
  <c r="BCU38" i="111" s="1"/>
  <c r="BCF38" i="111"/>
  <c r="BCR38" i="111" s="1"/>
  <c r="BDG38" i="111" s="1"/>
  <c r="CEL38" i="71"/>
  <c r="CEZ38" i="71" s="1"/>
  <c r="DQB38" i="71"/>
  <c r="BJJ38" i="111"/>
  <c r="BJX38" i="111" s="1"/>
  <c r="BJG38" i="111"/>
  <c r="BJT38" i="111" s="1"/>
  <c r="BIR38" i="111"/>
  <c r="BIX38" i="111"/>
  <c r="BIU38" i="111"/>
  <c r="BJA38" i="111"/>
  <c r="BJM38" i="111" s="1"/>
  <c r="BKB38" i="111" s="1"/>
  <c r="BJD38" i="111"/>
  <c r="BJP38" i="111" s="1"/>
  <c r="CDZ38" i="71"/>
  <c r="DQE38" i="71"/>
  <c r="DQQ38" i="71" s="1"/>
  <c r="DRF38" i="71" s="1"/>
  <c r="BEV38" i="111"/>
  <c r="BFJ38" i="111" s="1"/>
  <c r="BEG38" i="111"/>
  <c r="BEM38" i="111"/>
  <c r="BEY38" i="111" s="1"/>
  <c r="BFN38" i="111" s="1"/>
  <c r="BEJ38" i="111"/>
  <c r="BEP38" i="111"/>
  <c r="BFB38" i="111" s="1"/>
  <c r="BES38" i="111"/>
  <c r="BFF38" i="111" s="1"/>
  <c r="BED38" i="111"/>
  <c r="CEI38" i="71"/>
  <c r="DQH38" i="71"/>
  <c r="DQT38" i="71" s="1"/>
  <c r="AXX38" i="111"/>
  <c r="AYK38" i="111" s="1"/>
  <c r="AXI38" i="111"/>
  <c r="AXR38" i="111"/>
  <c r="AYD38" i="111" s="1"/>
  <c r="AYS38" i="111" s="1"/>
  <c r="AXU38" i="111"/>
  <c r="AYG38" i="111" s="1"/>
  <c r="AXO38" i="111"/>
  <c r="AXL38" i="111"/>
  <c r="AYA38" i="111"/>
  <c r="AYO38" i="111" s="1"/>
  <c r="CDW38" i="71"/>
  <c r="DQK38" i="71"/>
  <c r="DQX38" i="71" s="1"/>
  <c r="BAH38" i="111"/>
  <c r="BAV38" i="111" s="1"/>
  <c r="AZS38" i="111"/>
  <c r="AZP38" i="111"/>
  <c r="AZY38" i="111"/>
  <c r="BAK38" i="111" s="1"/>
  <c r="BAZ38" i="111" s="1"/>
  <c r="BAB38" i="111"/>
  <c r="BAN38" i="111" s="1"/>
  <c r="BAE38" i="111"/>
  <c r="BAR38" i="111" s="1"/>
  <c r="AZV38" i="111"/>
  <c r="DUK38" i="71"/>
  <c r="DUW38" i="71" s="1"/>
  <c r="DVL38" i="71" s="1"/>
  <c r="BLQ38" i="111"/>
  <c r="BME38" i="111" s="1"/>
  <c r="BLB38" i="111"/>
  <c r="BLE38" i="111"/>
  <c r="BLH38" i="111"/>
  <c r="BLT38" i="111" s="1"/>
  <c r="BMI38" i="111" s="1"/>
  <c r="BLK38" i="111"/>
  <c r="BLW38" i="111" s="1"/>
  <c r="BKY38" i="111"/>
  <c r="BLN38" i="111"/>
  <c r="BMA38" i="111" s="1"/>
  <c r="DTW39" i="71"/>
  <c r="DUT39" i="71" s="1"/>
  <c r="DVH39" i="71" s="1"/>
  <c r="BII39" i="111"/>
  <c r="ASL39" i="111"/>
  <c r="BGB39" i="111"/>
  <c r="BKP39" i="111"/>
  <c r="AUS39" i="111"/>
  <c r="AZG39" i="111"/>
  <c r="AWZ39" i="111"/>
  <c r="BDU39" i="111"/>
  <c r="BMW39" i="111"/>
  <c r="BBN39" i="111"/>
  <c r="BNX38" i="111"/>
  <c r="BOL38" i="111" s="1"/>
  <c r="BNI38" i="111"/>
  <c r="BNF38" i="111"/>
  <c r="BNR38" i="111"/>
  <c r="BOD38" i="111" s="1"/>
  <c r="BNL38" i="111"/>
  <c r="BNU38" i="111"/>
  <c r="BOH38" i="111" s="1"/>
  <c r="BNO38" i="111"/>
  <c r="BOA38" i="111" s="1"/>
  <c r="BOP38" i="111" s="1"/>
  <c r="DUN38" i="71"/>
  <c r="DUZ38" i="71" s="1"/>
  <c r="AVT38" i="111"/>
  <c r="AWH38" i="111" s="1"/>
  <c r="AVE38" i="111"/>
  <c r="AVK38" i="111"/>
  <c r="AVW38" i="111" s="1"/>
  <c r="AWL38" i="111" s="1"/>
  <c r="AVB38" i="111"/>
  <c r="AVN38" i="111"/>
  <c r="AVZ38" i="111" s="1"/>
  <c r="AVQ38" i="111"/>
  <c r="AWD38" i="111" s="1"/>
  <c r="AVH38" i="111"/>
  <c r="DTV40" i="71"/>
  <c r="BIH40" i="111"/>
  <c r="ASK40" i="111"/>
  <c r="BGA40" i="111"/>
  <c r="BKO40" i="111"/>
  <c r="AUR40" i="111"/>
  <c r="AZF40" i="111"/>
  <c r="AWY40" i="111"/>
  <c r="BDT40" i="111"/>
  <c r="BBM40" i="111"/>
  <c r="BMV40" i="111"/>
  <c r="BGZ38" i="111"/>
  <c r="BHM38" i="111" s="1"/>
  <c r="BHC38" i="111"/>
  <c r="BHQ38" i="111" s="1"/>
  <c r="BGN38" i="111"/>
  <c r="BGK38" i="111"/>
  <c r="BGQ38" i="111"/>
  <c r="BGT38" i="111"/>
  <c r="BHF38" i="111" s="1"/>
  <c r="BHU38" i="111" s="1"/>
  <c r="BGW38" i="111"/>
  <c r="BHI38" i="111" s="1"/>
  <c r="ATJ38" i="111"/>
  <c r="ATW38" i="111" s="1"/>
  <c r="ATD38" i="111"/>
  <c r="ATP38" i="111" s="1"/>
  <c r="AUE38" i="111" s="1"/>
  <c r="ATG38" i="111"/>
  <c r="ATS38" i="111" s="1"/>
  <c r="ASX38" i="111"/>
  <c r="ATM38" i="111"/>
  <c r="AUA38" i="111" s="1"/>
  <c r="ATA38" i="111"/>
  <c r="ASU38" i="111"/>
  <c r="DMB38" i="71"/>
  <c r="DMN38" i="71" s="1"/>
  <c r="DPP40" i="71"/>
  <c r="DRS40" i="71"/>
  <c r="DPQ39" i="71"/>
  <c r="DPY39" i="71" s="1"/>
  <c r="DRT39" i="71"/>
  <c r="DSQ38" i="71"/>
  <c r="DTE38" i="71" s="1"/>
  <c r="DSN38" i="71"/>
  <c r="DTA38" i="71" s="1"/>
  <c r="DSK38" i="71"/>
  <c r="DSW38" i="71" s="1"/>
  <c r="DSH38" i="71"/>
  <c r="DST38" i="71" s="1"/>
  <c r="DTI38" i="71" s="1"/>
  <c r="DSE38" i="71"/>
  <c r="DSB38" i="71"/>
  <c r="DRY38" i="71"/>
  <c r="DQE39" i="71"/>
  <c r="DQQ39" i="71" s="1"/>
  <c r="DRF39" i="71" s="1"/>
  <c r="DDG38" i="71"/>
  <c r="DDS38" i="71"/>
  <c r="DEF38" i="71" s="1"/>
  <c r="DDV38" i="71"/>
  <c r="DEJ38" i="71" s="1"/>
  <c r="DLP38" i="71"/>
  <c r="CZD38" i="71"/>
  <c r="DLS38" i="71"/>
  <c r="DLV38" i="71"/>
  <c r="DLY38" i="71"/>
  <c r="DMK38" i="71" s="1"/>
  <c r="DMZ38" i="71" s="1"/>
  <c r="DME38" i="71"/>
  <c r="DMR38" i="71" s="1"/>
  <c r="DLJ40" i="71"/>
  <c r="DNM40" i="71"/>
  <c r="DLK39" i="71"/>
  <c r="DME39" i="71" s="1"/>
  <c r="DMR39" i="71" s="1"/>
  <c r="DNN39" i="71"/>
  <c r="DOK38" i="71"/>
  <c r="DOY38" i="71" s="1"/>
  <c r="DOH38" i="71"/>
  <c r="DOU38" i="71" s="1"/>
  <c r="DOE38" i="71"/>
  <c r="DOQ38" i="71" s="1"/>
  <c r="DOB38" i="71"/>
  <c r="DON38" i="71" s="1"/>
  <c r="DPC38" i="71" s="1"/>
  <c r="DNY38" i="71"/>
  <c r="DNV38" i="71"/>
  <c r="DNS38" i="71"/>
  <c r="DDJ38" i="71"/>
  <c r="DDM38" i="71"/>
  <c r="DDY38" i="71" s="1"/>
  <c r="DEN38" i="71" s="1"/>
  <c r="DHP38" i="71"/>
  <c r="DMH39" i="71"/>
  <c r="DMV39" i="71" s="1"/>
  <c r="DHS38" i="71"/>
  <c r="DIE38" i="71" s="1"/>
  <c r="DIT38" i="71" s="1"/>
  <c r="DHV38" i="71"/>
  <c r="DIH38" i="71" s="1"/>
  <c r="CZM38" i="71"/>
  <c r="CZZ38" i="71" s="1"/>
  <c r="DHJ38" i="71"/>
  <c r="DHY38" i="71"/>
  <c r="DIL38" i="71" s="1"/>
  <c r="DIB38" i="71"/>
  <c r="DIP38" i="71" s="1"/>
  <c r="DHD40" i="71"/>
  <c r="DJG40" i="71"/>
  <c r="DHE39" i="71"/>
  <c r="DIB39" i="71" s="1"/>
  <c r="DIP39" i="71" s="1"/>
  <c r="DJH39" i="71"/>
  <c r="DDD38" i="71"/>
  <c r="DKE38" i="71"/>
  <c r="DKS38" i="71" s="1"/>
  <c r="DKB38" i="71"/>
  <c r="DKO38" i="71" s="1"/>
  <c r="DJY38" i="71"/>
  <c r="DKK38" i="71" s="1"/>
  <c r="DJV38" i="71"/>
  <c r="DKH38" i="71" s="1"/>
  <c r="DKW38" i="71" s="1"/>
  <c r="DJS38" i="71"/>
  <c r="DJP38" i="71"/>
  <c r="DJM38" i="71"/>
  <c r="CZG38" i="71"/>
  <c r="CZS38" i="71" s="1"/>
  <c r="DAH38" i="71" s="1"/>
  <c r="CZP38" i="71"/>
  <c r="DAD38" i="71" s="1"/>
  <c r="DCX40" i="71"/>
  <c r="DFA40" i="71"/>
  <c r="DFY38" i="71"/>
  <c r="DGM38" i="71" s="1"/>
  <c r="DFV38" i="71"/>
  <c r="DGI38" i="71" s="1"/>
  <c r="DFS38" i="71"/>
  <c r="DGE38" i="71" s="1"/>
  <c r="DFP38" i="71"/>
  <c r="DGB38" i="71" s="1"/>
  <c r="DGQ38" i="71" s="1"/>
  <c r="DFM38" i="71"/>
  <c r="DFJ38" i="71"/>
  <c r="DFG38" i="71"/>
  <c r="DCY39" i="71"/>
  <c r="DDV39" i="71" s="1"/>
  <c r="DEJ39" i="71" s="1"/>
  <c r="DFB39" i="71"/>
  <c r="CUR38" i="71"/>
  <c r="CVA38" i="71"/>
  <c r="CVM38" i="71" s="1"/>
  <c r="CWB38" i="71" s="1"/>
  <c r="CVD38" i="71"/>
  <c r="CVP38" i="71" s="1"/>
  <c r="CVG38" i="71"/>
  <c r="CVT38" i="71" s="1"/>
  <c r="CVJ38" i="71"/>
  <c r="CVX38" i="71" s="1"/>
  <c r="CZJ38" i="71"/>
  <c r="CZV38" i="71" s="1"/>
  <c r="DBS38" i="71"/>
  <c r="DCG38" i="71" s="1"/>
  <c r="DBP38" i="71"/>
  <c r="DCC38" i="71" s="1"/>
  <c r="DBM38" i="71"/>
  <c r="DBY38" i="71" s="1"/>
  <c r="DBJ38" i="71"/>
  <c r="DBV38" i="71" s="1"/>
  <c r="DCK38" i="71" s="1"/>
  <c r="DBG38" i="71"/>
  <c r="DBD38" i="71"/>
  <c r="DBA38" i="71"/>
  <c r="CMF38" i="71"/>
  <c r="CYR40" i="71"/>
  <c r="DAU40" i="71"/>
  <c r="CMI38" i="71"/>
  <c r="CYS39" i="71"/>
  <c r="CZP39" i="71" s="1"/>
  <c r="DAD39" i="71" s="1"/>
  <c r="DAV39" i="71"/>
  <c r="CUU38" i="71"/>
  <c r="CYX38" i="71"/>
  <c r="CMU38" i="71"/>
  <c r="CNH38" i="71" s="1"/>
  <c r="CUL40" i="71"/>
  <c r="CWO40" i="71"/>
  <c r="CUM39" i="71"/>
  <c r="CVJ39" i="71" s="1"/>
  <c r="CVX39" i="71" s="1"/>
  <c r="CWP39" i="71"/>
  <c r="CML38" i="71"/>
  <c r="CMO38" i="71"/>
  <c r="CNA38" i="71" s="1"/>
  <c r="CNP38" i="71" s="1"/>
  <c r="CQL38" i="71"/>
  <c r="CXM38" i="71"/>
  <c r="CYA38" i="71" s="1"/>
  <c r="CXJ38" i="71"/>
  <c r="CXW38" i="71" s="1"/>
  <c r="CXG38" i="71"/>
  <c r="CXS38" i="71" s="1"/>
  <c r="CXD38" i="71"/>
  <c r="CXP38" i="71" s="1"/>
  <c r="CYE38" i="71" s="1"/>
  <c r="CXA38" i="71"/>
  <c r="CWX38" i="71"/>
  <c r="CWU38" i="71"/>
  <c r="CMR38" i="71"/>
  <c r="CND38" i="71" s="1"/>
  <c r="CRD38" i="71"/>
  <c r="CRR38" i="71" s="1"/>
  <c r="CQO38" i="71"/>
  <c r="CQR38" i="71"/>
  <c r="CQU38" i="71"/>
  <c r="CRG38" i="71" s="1"/>
  <c r="CRV38" i="71" s="1"/>
  <c r="CQX38" i="71"/>
  <c r="CRJ38" i="71" s="1"/>
  <c r="CQG39" i="71"/>
  <c r="CRD39" i="71" s="1"/>
  <c r="CRR39" i="71" s="1"/>
  <c r="CSJ39" i="71"/>
  <c r="CTD38" i="71"/>
  <c r="CTQ38" i="71" s="1"/>
  <c r="CTG38" i="71"/>
  <c r="CTU38" i="71" s="1"/>
  <c r="CTA38" i="71"/>
  <c r="CTM38" i="71" s="1"/>
  <c r="CSX38" i="71"/>
  <c r="CTJ38" i="71" s="1"/>
  <c r="CTY38" i="71" s="1"/>
  <c r="CSU38" i="71"/>
  <c r="CSR38" i="71"/>
  <c r="CSO38" i="71"/>
  <c r="CQF40" i="71"/>
  <c r="CSI40" i="71"/>
  <c r="CHZ38" i="71"/>
  <c r="CIC38" i="71"/>
  <c r="CIF38" i="71"/>
  <c r="CIO38" i="71"/>
  <c r="CJB38" i="71" s="1"/>
  <c r="CIR38" i="71"/>
  <c r="CJF38" i="71" s="1"/>
  <c r="CMA39" i="71"/>
  <c r="CMX39" i="71" s="1"/>
  <c r="CNL39" i="71" s="1"/>
  <c r="COD39" i="71"/>
  <c r="CLZ40" i="71"/>
  <c r="COC40" i="71"/>
  <c r="CPA38" i="71"/>
  <c r="CPO38" i="71" s="1"/>
  <c r="COX38" i="71"/>
  <c r="CPK38" i="71" s="1"/>
  <c r="COU38" i="71"/>
  <c r="CPG38" i="71" s="1"/>
  <c r="COR38" i="71"/>
  <c r="CPD38" i="71" s="1"/>
  <c r="CPS38" i="71" s="1"/>
  <c r="COO38" i="71"/>
  <c r="COL38" i="71"/>
  <c r="COI38" i="71"/>
  <c r="CJX3" i="71"/>
  <c r="CLZ3" i="71"/>
  <c r="CII38" i="71"/>
  <c r="CIU38" i="71" s="1"/>
  <c r="CJJ38" i="71" s="1"/>
  <c r="CHT40" i="71"/>
  <c r="CJW40" i="71"/>
  <c r="CHU39" i="71"/>
  <c r="CIO39" i="71" s="1"/>
  <c r="CJB39" i="71" s="1"/>
  <c r="CJX39" i="71"/>
  <c r="CKU38" i="71"/>
  <c r="CLI38" i="71" s="1"/>
  <c r="CKR38" i="71"/>
  <c r="CLE38" i="71" s="1"/>
  <c r="CKF38" i="71"/>
  <c r="CKO38" i="71"/>
  <c r="CLA38" i="71" s="1"/>
  <c r="CKL38" i="71"/>
  <c r="CKX38" i="71" s="1"/>
  <c r="CLM38" i="71" s="1"/>
  <c r="CKC38" i="71"/>
  <c r="CKI38" i="71"/>
  <c r="CER38" i="71"/>
  <c r="CDO39" i="71"/>
  <c r="CEC39" i="71" s="1"/>
  <c r="CFR39" i="71"/>
  <c r="CGO38" i="71"/>
  <c r="CHC38" i="71" s="1"/>
  <c r="CGL38" i="71"/>
  <c r="CGY38" i="71" s="1"/>
  <c r="CGI38" i="71"/>
  <c r="CGU38" i="71" s="1"/>
  <c r="CGF38" i="71"/>
  <c r="CGR38" i="71" s="1"/>
  <c r="CHG38" i="71" s="1"/>
  <c r="CGC38" i="71"/>
  <c r="CFZ38" i="71"/>
  <c r="CFW38" i="71"/>
  <c r="CDN40" i="71"/>
  <c r="CFQ40" i="71"/>
  <c r="CEV38" i="71"/>
  <c r="NE37" i="71"/>
  <c r="AII37" i="71"/>
  <c r="BDM37" i="71"/>
  <c r="HH37" i="111"/>
  <c r="BLU37" i="71"/>
  <c r="AYY37" i="71"/>
  <c r="BBF37" i="71"/>
  <c r="BYQ37" i="71"/>
  <c r="AXD37" i="71"/>
  <c r="BFP37" i="71"/>
  <c r="GR37" i="71"/>
  <c r="ABV37" i="71"/>
  <c r="IY37" i="71"/>
  <c r="GN37" i="71"/>
  <c r="MW37" i="71"/>
  <c r="ASX37" i="71"/>
  <c r="BLY37" i="71"/>
  <c r="KX37" i="71"/>
  <c r="ADY37" i="71"/>
  <c r="IQ37" i="71"/>
  <c r="ADU37" i="71"/>
  <c r="BWF37" i="71"/>
  <c r="BQE37" i="71"/>
  <c r="BDI37" i="71"/>
  <c r="CCW37" i="71"/>
  <c r="BBJ37" i="71"/>
  <c r="BYI37" i="71"/>
  <c r="TJ37" i="71"/>
  <c r="AQU37" i="71"/>
  <c r="BYM37" i="71"/>
  <c r="BRZ37" i="71"/>
  <c r="ES37" i="71"/>
  <c r="AMG37" i="71"/>
  <c r="HD37" i="111"/>
  <c r="ABZ37" i="71"/>
  <c r="RK37" i="71"/>
  <c r="FA37" i="111"/>
  <c r="CP37" i="111"/>
  <c r="CCO37" i="71"/>
  <c r="BWN37" i="71"/>
  <c r="BFH37" i="71"/>
  <c r="ASP37" i="71"/>
  <c r="AZG37" i="71"/>
  <c r="AGB37" i="71"/>
  <c r="XL37" i="71"/>
  <c r="CCS37" i="71"/>
  <c r="BOB37" i="71"/>
  <c r="AWV37" i="71"/>
  <c r="EO37" i="71"/>
  <c r="PH37" i="71"/>
  <c r="AQM37" i="71"/>
  <c r="PD37" i="71"/>
  <c r="XP37" i="71"/>
  <c r="VQ37" i="71"/>
  <c r="CAL37" i="71"/>
  <c r="NA37" i="71"/>
  <c r="AGF37" i="71"/>
  <c r="AIE37" i="71"/>
  <c r="VI37" i="71"/>
  <c r="GV37" i="71"/>
  <c r="AM37" i="111"/>
  <c r="BLQ37" i="71"/>
  <c r="BNX37" i="71"/>
  <c r="BBB37" i="71"/>
  <c r="AEC37" i="71"/>
  <c r="CL37" i="71"/>
  <c r="BUG37" i="71"/>
  <c r="BFL37" i="71"/>
  <c r="AVA37" i="71"/>
  <c r="AOJ37" i="71"/>
  <c r="OZ37" i="71"/>
  <c r="EW37" i="111"/>
  <c r="AKD37" i="71"/>
  <c r="ZS37" i="71"/>
  <c r="BHK37" i="71"/>
  <c r="CAT37" i="71"/>
  <c r="AOR37" i="71"/>
  <c r="IU37" i="71"/>
  <c r="HL37" i="111"/>
  <c r="AKH37" i="71"/>
  <c r="AST37" i="71"/>
  <c r="BPW37" i="71"/>
  <c r="BSD37" i="71"/>
  <c r="BHO37" i="71"/>
  <c r="AUS37" i="71"/>
  <c r="AWZ37" i="71"/>
  <c r="LB37" i="71"/>
  <c r="CH37" i="71"/>
  <c r="ABR37" i="71"/>
  <c r="AKL37" i="71"/>
  <c r="AQQ37" i="71"/>
  <c r="BQA37" i="71"/>
  <c r="BDE37" i="71"/>
  <c r="BHS37" i="71"/>
  <c r="AUW37" i="71"/>
  <c r="AON37" i="71"/>
  <c r="BUC37" i="71"/>
  <c r="BWJ37" i="71"/>
  <c r="AZC37" i="71"/>
  <c r="CAP37" i="71"/>
  <c r="CT37" i="111"/>
  <c r="VM37" i="71"/>
  <c r="AMO37" i="71"/>
  <c r="XT37" i="71"/>
  <c r="KT37" i="71"/>
  <c r="RC37" i="71"/>
  <c r="CX37" i="111"/>
  <c r="AQ37" i="111"/>
  <c r="BJR37" i="71"/>
  <c r="ZW37" i="71"/>
  <c r="BUK37" i="71"/>
  <c r="BSH37" i="71"/>
  <c r="BJV37" i="71"/>
  <c r="TF37" i="71"/>
  <c r="RG37" i="71"/>
  <c r="EK37" i="71"/>
  <c r="AM38" i="71"/>
  <c r="AFX37" i="71"/>
  <c r="AMK37" i="71"/>
  <c r="TN37" i="71"/>
  <c r="AIA37" i="71"/>
  <c r="FE37" i="111"/>
  <c r="ZO37" i="71"/>
  <c r="BNT37" i="71"/>
  <c r="BJN37" i="71"/>
  <c r="AMX37" i="111"/>
  <c r="AED37" i="111"/>
  <c r="SQ37" i="111"/>
  <c r="AIR37" i="111"/>
  <c r="AKY37" i="111"/>
  <c r="API37" i="111"/>
  <c r="AGK37" i="111"/>
  <c r="AKU37" i="111"/>
  <c r="JS37" i="111"/>
  <c r="AGC37" i="111"/>
  <c r="ARP37" i="111"/>
  <c r="LV37" i="111"/>
  <c r="CEO38" i="71"/>
  <c r="CFD38" i="71" s="1"/>
  <c r="ABW37" i="111"/>
  <c r="LZ37" i="111"/>
  <c r="APM37" i="111"/>
  <c r="XI37" i="111"/>
  <c r="ABS37" i="111"/>
  <c r="ADZ37" i="111"/>
  <c r="ANB37" i="111"/>
  <c r="QF37" i="111"/>
  <c r="AKQ37" i="111"/>
  <c r="JO37" i="111"/>
  <c r="AGG37" i="111"/>
  <c r="XA37" i="111"/>
  <c r="OG37" i="111"/>
  <c r="QJ37" i="111"/>
  <c r="APE37" i="111"/>
  <c r="ZH37" i="111"/>
  <c r="UT37" i="111"/>
  <c r="NY37" i="111"/>
  <c r="AIJ37" i="111"/>
  <c r="LR37" i="111"/>
  <c r="BWC37" i="71"/>
  <c r="BWR37" i="71" s="1"/>
  <c r="AYP38" i="71"/>
  <c r="AYD38" i="71"/>
  <c r="AYM38" i="71"/>
  <c r="AYA38" i="71"/>
  <c r="AYJ38" i="71"/>
  <c r="AYS38" i="71"/>
  <c r="AYG38" i="71"/>
  <c r="BPN38" i="71"/>
  <c r="BPB38" i="71"/>
  <c r="BPK38" i="71"/>
  <c r="BOY38" i="71"/>
  <c r="BPH38" i="71"/>
  <c r="BPQ38" i="71"/>
  <c r="BPE38" i="71"/>
  <c r="ASA38" i="71"/>
  <c r="ASJ38" i="71"/>
  <c r="ARX38" i="71"/>
  <c r="ASG38" i="71"/>
  <c r="ARU38" i="71"/>
  <c r="ASD38" i="71"/>
  <c r="ARR38" i="71"/>
  <c r="BIY38" i="71"/>
  <c r="BJH38" i="71"/>
  <c r="BIV38" i="71"/>
  <c r="BJE38" i="71"/>
  <c r="BIS38" i="71"/>
  <c r="BJB38" i="71"/>
  <c r="BIP38" i="71"/>
  <c r="BZW38" i="71"/>
  <c r="CAF38" i="71"/>
  <c r="BZT38" i="71"/>
  <c r="CAC38" i="71"/>
  <c r="BZQ38" i="71"/>
  <c r="BZZ38" i="71"/>
  <c r="BZN38" i="71"/>
  <c r="BDB37" i="71"/>
  <c r="BDQ37" i="71" s="1"/>
  <c r="BNQ37" i="71"/>
  <c r="BOF37" i="71" s="1"/>
  <c r="CAI37" i="71"/>
  <c r="CAX37" i="71" s="1"/>
  <c r="BJK37" i="71"/>
  <c r="BJZ37" i="71" s="1"/>
  <c r="BTZ37" i="71"/>
  <c r="BUO37" i="71" s="1"/>
  <c r="BFE37" i="71"/>
  <c r="BFT37" i="71" s="1"/>
  <c r="ASM37" i="71"/>
  <c r="ATB37" i="71" s="1"/>
  <c r="BCV38" i="71"/>
  <c r="BCJ38" i="71"/>
  <c r="BCS38" i="71"/>
  <c r="BCG38" i="71"/>
  <c r="BCP38" i="71"/>
  <c r="BCM38" i="71"/>
  <c r="BCY38" i="71"/>
  <c r="BTT38" i="71"/>
  <c r="BTH38" i="71"/>
  <c r="BTQ38" i="71"/>
  <c r="BTE38" i="71"/>
  <c r="BTN38" i="71"/>
  <c r="BTK38" i="71"/>
  <c r="BTW38" i="71"/>
  <c r="AWG38" i="71"/>
  <c r="AWP38" i="71"/>
  <c r="AWD38" i="71"/>
  <c r="AWM38" i="71"/>
  <c r="AWA38" i="71"/>
  <c r="AWJ38" i="71"/>
  <c r="AVX38" i="71"/>
  <c r="BNE38" i="71"/>
  <c r="BNN38" i="71"/>
  <c r="BNB38" i="71"/>
  <c r="BNK38" i="71"/>
  <c r="BMY38" i="71"/>
  <c r="BNH38" i="71"/>
  <c r="BMV38" i="71"/>
  <c r="BRW37" i="71"/>
  <c r="BSL37" i="71" s="1"/>
  <c r="BHH37" i="71"/>
  <c r="BHW37" i="71" s="1"/>
  <c r="BLN37" i="71"/>
  <c r="BMC37" i="71" s="1"/>
  <c r="BYF37" i="71"/>
  <c r="BYU37" i="71" s="1"/>
  <c r="AWS37" i="71"/>
  <c r="AXH37" i="71" s="1"/>
  <c r="CBL39" i="71"/>
  <c r="BXF39" i="71"/>
  <c r="BSZ39" i="71"/>
  <c r="BOT39" i="71"/>
  <c r="BKN39" i="71"/>
  <c r="BGH39" i="71"/>
  <c r="BZI39" i="71"/>
  <c r="BIK39" i="71"/>
  <c r="BCB39" i="71"/>
  <c r="AXV39" i="71"/>
  <c r="ATP39" i="71"/>
  <c r="APJ39" i="71"/>
  <c r="BMQ39" i="71"/>
  <c r="BQW39" i="71"/>
  <c r="AZY39" i="71"/>
  <c r="AVS39" i="71"/>
  <c r="ARM39" i="71"/>
  <c r="BVC39" i="71"/>
  <c r="BEE39" i="71"/>
  <c r="AQJ37" i="71"/>
  <c r="AQY37" i="71" s="1"/>
  <c r="AQD38" i="71"/>
  <c r="APR38" i="71"/>
  <c r="AQA38" i="71"/>
  <c r="APO38" i="71"/>
  <c r="APX38" i="71"/>
  <c r="AQG38" i="71"/>
  <c r="APU38" i="71"/>
  <c r="BHB38" i="71"/>
  <c r="BGP38" i="71"/>
  <c r="BGY38" i="71"/>
  <c r="BGM38" i="71"/>
  <c r="BGV38" i="71"/>
  <c r="BHE38" i="71"/>
  <c r="BGS38" i="71"/>
  <c r="BXZ38" i="71"/>
  <c r="BXN38" i="71"/>
  <c r="BXW38" i="71"/>
  <c r="BXK38" i="71"/>
  <c r="BXT38" i="71"/>
  <c r="BYC38" i="71"/>
  <c r="BXQ38" i="71"/>
  <c r="BAM38" i="71"/>
  <c r="BAV38" i="71"/>
  <c r="BAJ38" i="71"/>
  <c r="BAS38" i="71"/>
  <c r="BAG38" i="71"/>
  <c r="BAD38" i="71"/>
  <c r="BAP38" i="71"/>
  <c r="BRK38" i="71"/>
  <c r="BRT38" i="71"/>
  <c r="BRH38" i="71"/>
  <c r="BRQ38" i="71"/>
  <c r="BRE38" i="71"/>
  <c r="BRB38" i="71"/>
  <c r="BRN38" i="71"/>
  <c r="BPT37" i="71"/>
  <c r="BQI37" i="71" s="1"/>
  <c r="CCL37" i="71"/>
  <c r="CDA37" i="71" s="1"/>
  <c r="BAY37" i="71"/>
  <c r="BBN37" i="71" s="1"/>
  <c r="AUP37" i="71"/>
  <c r="AVE37" i="71" s="1"/>
  <c r="CBK40" i="71"/>
  <c r="BXE40" i="71"/>
  <c r="BSY40" i="71"/>
  <c r="BOS40" i="71"/>
  <c r="BKM40" i="71"/>
  <c r="BGG40" i="71"/>
  <c r="BCA40" i="71"/>
  <c r="AXU40" i="71"/>
  <c r="ATO40" i="71"/>
  <c r="API40" i="71"/>
  <c r="BZH40" i="71"/>
  <c r="BVB40" i="71"/>
  <c r="BQV40" i="71"/>
  <c r="BMP40" i="71"/>
  <c r="BIJ40" i="71"/>
  <c r="BED40" i="71"/>
  <c r="AZX40" i="71"/>
  <c r="AVR40" i="71"/>
  <c r="ARL40" i="71"/>
  <c r="AUJ38" i="71"/>
  <c r="ATX38" i="71"/>
  <c r="AUG38" i="71"/>
  <c r="ATU38" i="71"/>
  <c r="AUD38" i="71"/>
  <c r="AUM38" i="71"/>
  <c r="AUA38" i="71"/>
  <c r="BLH38" i="71"/>
  <c r="BKV38" i="71"/>
  <c r="BLE38" i="71"/>
  <c r="BKS38" i="71"/>
  <c r="BLB38" i="71"/>
  <c r="BLK38" i="71"/>
  <c r="BKY38" i="71"/>
  <c r="CCF38" i="71"/>
  <c r="CBT38" i="71"/>
  <c r="CCC38" i="71"/>
  <c r="CBQ38" i="71"/>
  <c r="CBZ38" i="71"/>
  <c r="CCI38" i="71"/>
  <c r="CBW38" i="71"/>
  <c r="BES38" i="71"/>
  <c r="BFB38" i="71"/>
  <c r="BEP38" i="71"/>
  <c r="BEY38" i="71"/>
  <c r="BEM38" i="71"/>
  <c r="BEV38" i="71"/>
  <c r="BEJ38" i="71"/>
  <c r="BVQ38" i="71"/>
  <c r="BVZ38" i="71"/>
  <c r="BVN38" i="71"/>
  <c r="BVW38" i="71"/>
  <c r="BVK38" i="71"/>
  <c r="BVT38" i="71"/>
  <c r="BVH38" i="71"/>
  <c r="AYV37" i="71"/>
  <c r="AZK37" i="71" s="1"/>
  <c r="LF38" i="111"/>
  <c r="LR38" i="111" s="1"/>
  <c r="LI38" i="111"/>
  <c r="KZ38" i="111"/>
  <c r="KW38" i="111"/>
  <c r="LL38" i="111"/>
  <c r="LC38" i="111"/>
  <c r="LO38" i="111" s="1"/>
  <c r="MD38" i="111" s="1"/>
  <c r="KT38" i="111"/>
  <c r="SA38" i="111"/>
  <c r="RR38" i="111"/>
  <c r="SD38" i="111"/>
  <c r="RX38" i="111"/>
  <c r="SJ38" i="111" s="1"/>
  <c r="SY38" i="111" s="1"/>
  <c r="RU38" i="111"/>
  <c r="SG38" i="111"/>
  <c r="SU38" i="111" s="1"/>
  <c r="RO38" i="111"/>
  <c r="AFQ38" i="111"/>
  <c r="AFT38" i="111"/>
  <c r="AFH38" i="111"/>
  <c r="AFK38" i="111"/>
  <c r="AFW38" i="111"/>
  <c r="AFN38" i="111"/>
  <c r="AFZ38" i="111" s="1"/>
  <c r="AGO38" i="111" s="1"/>
  <c r="AFE38" i="111"/>
  <c r="AKE38" i="111"/>
  <c r="AKK38" i="111"/>
  <c r="AKH38" i="111"/>
  <c r="AJY38" i="111"/>
  <c r="AJV38" i="111"/>
  <c r="AKB38" i="111"/>
  <c r="AKN38" i="111" s="1"/>
  <c r="ALC38" i="111" s="1"/>
  <c r="AJS38" i="111"/>
  <c r="NM38" i="111"/>
  <c r="ND38" i="111"/>
  <c r="NS38" i="111"/>
  <c r="OG38" i="111" s="1"/>
  <c r="NP38" i="111"/>
  <c r="NG38" i="111"/>
  <c r="NJ38" i="111"/>
  <c r="NV38" i="111" s="1"/>
  <c r="OK38" i="111" s="1"/>
  <c r="NA38" i="111"/>
  <c r="ADG38" i="111"/>
  <c r="ADS38" i="111" s="1"/>
  <c r="AEH38" i="111" s="1"/>
  <c r="ADJ38" i="111"/>
  <c r="ADV38" i="111" s="1"/>
  <c r="ADA38" i="111"/>
  <c r="ACX38" i="111"/>
  <c r="ADM38" i="111"/>
  <c r="ADD38" i="111"/>
  <c r="ADP38" i="111"/>
  <c r="AED38" i="111" s="1"/>
  <c r="AAZ38" i="111"/>
  <c r="ABL38" i="111" s="1"/>
  <c r="ACA38" i="111" s="1"/>
  <c r="ABF38" i="111"/>
  <c r="ABS38" i="111" s="1"/>
  <c r="ABC38" i="111"/>
  <c r="AAT38" i="111"/>
  <c r="AAQ38" i="111"/>
  <c r="ABI38" i="111"/>
  <c r="AAW38" i="111"/>
  <c r="AQZ38" i="111"/>
  <c r="ARC38" i="111"/>
  <c r="AQT38" i="111"/>
  <c r="ARF38" i="111"/>
  <c r="AQQ38" i="111"/>
  <c r="AQN38" i="111"/>
  <c r="AQW38" i="111"/>
  <c r="ARI38" i="111" s="1"/>
  <c r="ARX38" i="111" s="1"/>
  <c r="PQ38" i="111"/>
  <c r="QC38" i="111" s="1"/>
  <c r="QR38" i="111" s="1"/>
  <c r="PH38" i="111"/>
  <c r="PK38" i="111"/>
  <c r="PW38" i="111"/>
  <c r="PT38" i="111"/>
  <c r="QF38" i="111" s="1"/>
  <c r="PN38" i="111"/>
  <c r="PZ38" i="111"/>
  <c r="WO38" i="111"/>
  <c r="WU38" i="111"/>
  <c r="WR38" i="111"/>
  <c r="WI38" i="111"/>
  <c r="WF38" i="111"/>
  <c r="WL38" i="111"/>
  <c r="WX38" i="111" s="1"/>
  <c r="XM38" i="111" s="1"/>
  <c r="WC38" i="111"/>
  <c r="AHX38" i="111"/>
  <c r="AIA38" i="111"/>
  <c r="AHO38" i="111"/>
  <c r="AHU38" i="111"/>
  <c r="AIG38" i="111" s="1"/>
  <c r="AIV38" i="111" s="1"/>
  <c r="AHL38" i="111"/>
  <c r="AHR38" i="111"/>
  <c r="AID38" i="111"/>
  <c r="AML38" i="111"/>
  <c r="AMX38" i="111" s="1"/>
  <c r="AMC38" i="111"/>
  <c r="AMO38" i="111"/>
  <c r="ANB38" i="111" s="1"/>
  <c r="AMF38" i="111"/>
  <c r="AMI38" i="111"/>
  <c r="AMU38" i="111" s="1"/>
  <c r="ANJ38" i="111" s="1"/>
  <c r="ALZ38" i="111"/>
  <c r="AMR38" i="111"/>
  <c r="ANW40" i="111"/>
  <c r="ALP40" i="111"/>
  <c r="AJI40" i="111"/>
  <c r="AQD40" i="111"/>
  <c r="AEU40" i="111"/>
  <c r="AAG40" i="111"/>
  <c r="AHB40" i="111"/>
  <c r="XZ40" i="111"/>
  <c r="VS40" i="111"/>
  <c r="TL40" i="111"/>
  <c r="RE40" i="111"/>
  <c r="KJ40" i="111"/>
  <c r="MQ40" i="111"/>
  <c r="ACN40" i="111"/>
  <c r="OX40" i="111"/>
  <c r="ALQ39" i="111"/>
  <c r="AQE39" i="111"/>
  <c r="AJJ39" i="111"/>
  <c r="AHC39" i="111"/>
  <c r="YA39" i="111"/>
  <c r="ACO39" i="111"/>
  <c r="ANX39" i="111"/>
  <c r="AEV39" i="111"/>
  <c r="AAH39" i="111"/>
  <c r="VT39" i="111"/>
  <c r="RF39" i="111"/>
  <c r="OY39" i="111"/>
  <c r="KK39" i="111"/>
  <c r="TM39" i="111"/>
  <c r="MR39" i="111"/>
  <c r="UH38" i="111"/>
  <c r="UT38" i="111" s="1"/>
  <c r="UK38" i="111"/>
  <c r="TY38" i="111"/>
  <c r="UB38" i="111"/>
  <c r="UE38" i="111"/>
  <c r="UQ38" i="111" s="1"/>
  <c r="VF38" i="111" s="1"/>
  <c r="TV38" i="111"/>
  <c r="UN38" i="111"/>
  <c r="VB38" i="111" s="1"/>
  <c r="YS38" i="111"/>
  <c r="ZE38" i="111" s="1"/>
  <c r="ZT38" i="111" s="1"/>
  <c r="YM38" i="111"/>
  <c r="YY38" i="111"/>
  <c r="ZL38" i="111" s="1"/>
  <c r="YJ38" i="111"/>
  <c r="YV38" i="111"/>
  <c r="YP38" i="111"/>
  <c r="ZB38" i="111"/>
  <c r="ZP38" i="111" s="1"/>
  <c r="AOS38" i="111"/>
  <c r="AOV38" i="111"/>
  <c r="AOJ38" i="111"/>
  <c r="AOY38" i="111"/>
  <c r="AOP38" i="111"/>
  <c r="APB38" i="111" s="1"/>
  <c r="APQ38" i="111" s="1"/>
  <c r="AOG38" i="111"/>
  <c r="AOM38" i="111"/>
  <c r="CT37" i="71"/>
  <c r="IC40" i="111"/>
  <c r="ANF40" i="71"/>
  <c r="AIZ40" i="71"/>
  <c r="ALC40" i="71"/>
  <c r="ACQ40" i="71"/>
  <c r="AGW40" i="71"/>
  <c r="AET40" i="71"/>
  <c r="YK40" i="71"/>
  <c r="WH40" i="71"/>
  <c r="HM40" i="71"/>
  <c r="UE40" i="71"/>
  <c r="JP40" i="71"/>
  <c r="AAN40" i="71"/>
  <c r="PY40" i="71"/>
  <c r="LS40" i="71"/>
  <c r="DG40" i="71"/>
  <c r="FJ40" i="71"/>
  <c r="SB40" i="71"/>
  <c r="NV40" i="71"/>
  <c r="T38" i="111"/>
  <c r="AF38" i="111" s="1"/>
  <c r="AC38" i="111"/>
  <c r="Q38" i="111"/>
  <c r="Z38" i="111"/>
  <c r="N38" i="111"/>
  <c r="K38" i="111"/>
  <c r="W38" i="111"/>
  <c r="AI38" i="111" s="1"/>
  <c r="AFU37" i="71"/>
  <c r="AGJ37" i="71" s="1"/>
  <c r="ADR37" i="71"/>
  <c r="AEG37" i="71" s="1"/>
  <c r="MT37" i="71"/>
  <c r="NI37" i="71" s="1"/>
  <c r="VF37" i="71"/>
  <c r="VU37" i="71" s="1"/>
  <c r="GK37" i="71"/>
  <c r="GZ37" i="71" s="1"/>
  <c r="QQ38" i="71"/>
  <c r="QK38" i="71"/>
  <c r="QH38" i="71"/>
  <c r="QW38" i="71"/>
  <c r="QT38" i="71"/>
  <c r="QN38" i="71"/>
  <c r="QE38" i="71"/>
  <c r="ON38" i="71"/>
  <c r="OE38" i="71"/>
  <c r="OT38" i="71"/>
  <c r="OQ38" i="71"/>
  <c r="OH38" i="71"/>
  <c r="OK38" i="71"/>
  <c r="OB38" i="71"/>
  <c r="ABF38" i="71"/>
  <c r="AAZ38" i="71"/>
  <c r="AAW38" i="71"/>
  <c r="ABL38" i="71"/>
  <c r="ABI38" i="71"/>
  <c r="ABC38" i="71"/>
  <c r="AAT38" i="71"/>
  <c r="AHO38" i="71"/>
  <c r="AHF38" i="71"/>
  <c r="AHU38" i="71"/>
  <c r="AHR38" i="71"/>
  <c r="AHI38" i="71"/>
  <c r="AHL38" i="71"/>
  <c r="AHC38" i="71"/>
  <c r="EK38" i="111"/>
  <c r="DY38" i="111"/>
  <c r="EH38" i="111"/>
  <c r="ET38" i="111" s="1"/>
  <c r="EE38" i="111"/>
  <c r="EQ38" i="111"/>
  <c r="EB38" i="111"/>
  <c r="EN38" i="111"/>
  <c r="AMD37" i="71"/>
  <c r="AMS37" i="71" s="1"/>
  <c r="KQ37" i="71"/>
  <c r="LF37" i="71" s="1"/>
  <c r="TC37" i="71"/>
  <c r="TR37" i="71" s="1"/>
  <c r="AHX37" i="71"/>
  <c r="AIM37" i="71" s="1"/>
  <c r="AKA37" i="71"/>
  <c r="AKP37" i="71" s="1"/>
  <c r="GB38" i="71"/>
  <c r="GE38" i="71"/>
  <c r="FV38" i="71"/>
  <c r="FS38" i="71"/>
  <c r="GH38" i="71"/>
  <c r="FP38" i="71"/>
  <c r="FY38" i="71"/>
  <c r="IB38" i="71"/>
  <c r="HY38" i="71"/>
  <c r="IK38" i="71"/>
  <c r="HV38" i="71"/>
  <c r="IH38" i="71"/>
  <c r="HS38" i="71"/>
  <c r="IE38" i="71"/>
  <c r="WZ38" i="71"/>
  <c r="XC38" i="71"/>
  <c r="WQ38" i="71"/>
  <c r="WT38" i="71"/>
  <c r="WW38" i="71"/>
  <c r="WN38" i="71"/>
  <c r="XF38" i="71"/>
  <c r="SQ38" i="71"/>
  <c r="SW38" i="71"/>
  <c r="SH38" i="71"/>
  <c r="ST38" i="71"/>
  <c r="SN38" i="71"/>
  <c r="SK38" i="71"/>
  <c r="SZ38" i="71"/>
  <c r="ZC38" i="71"/>
  <c r="YT38" i="71"/>
  <c r="ZI38" i="71"/>
  <c r="ZF38" i="71"/>
  <c r="YW38" i="71"/>
  <c r="YZ38" i="71"/>
  <c r="YQ38" i="71"/>
  <c r="ANX38" i="71"/>
  <c r="AOA38" i="71"/>
  <c r="ANR38" i="71"/>
  <c r="ANO38" i="71"/>
  <c r="AOD38" i="71"/>
  <c r="ANU38" i="71"/>
  <c r="ANL38" i="71"/>
  <c r="ID39" i="111"/>
  <c r="ANG39" i="71"/>
  <c r="ALD39" i="71"/>
  <c r="AEU39" i="71"/>
  <c r="AAO39" i="71"/>
  <c r="ACR39" i="71"/>
  <c r="PZ39" i="71"/>
  <c r="SC39" i="71"/>
  <c r="YL39" i="71"/>
  <c r="WI39" i="71"/>
  <c r="UF39" i="71"/>
  <c r="JQ39" i="71"/>
  <c r="AJA39" i="71"/>
  <c r="NW39" i="71"/>
  <c r="HN39" i="71"/>
  <c r="DH39" i="71"/>
  <c r="Y39" i="71"/>
  <c r="M39" i="71"/>
  <c r="LT39" i="71"/>
  <c r="FK39" i="71"/>
  <c r="V39" i="71"/>
  <c r="J39" i="71"/>
  <c r="G39" i="71"/>
  <c r="AGX39" i="71"/>
  <c r="P39" i="71"/>
  <c r="AB39" i="71" s="1"/>
  <c r="S39" i="71"/>
  <c r="CG38" i="111"/>
  <c r="BU38" i="111"/>
  <c r="CJ38" i="111"/>
  <c r="BR38" i="111"/>
  <c r="CD38" i="111"/>
  <c r="CA38" i="111"/>
  <c r="CM38" i="111" s="1"/>
  <c r="BX38" i="111"/>
  <c r="IN37" i="71"/>
  <c r="JC37" i="71" s="1"/>
  <c r="OW37" i="71"/>
  <c r="PL37" i="71" s="1"/>
  <c r="XI37" i="71"/>
  <c r="XX37" i="71" s="1"/>
  <c r="ZL37" i="71"/>
  <c r="AAA37" i="71" s="1"/>
  <c r="DV38" i="71"/>
  <c r="DS38" i="71"/>
  <c r="EE38" i="71"/>
  <c r="DM38" i="71"/>
  <c r="DY38" i="71"/>
  <c r="EB38" i="71"/>
  <c r="DP38" i="71"/>
  <c r="KH38" i="71"/>
  <c r="KN38" i="71"/>
  <c r="JV38" i="71"/>
  <c r="KK38" i="71"/>
  <c r="KB38" i="71"/>
  <c r="JY38" i="71"/>
  <c r="KE38" i="71"/>
  <c r="UW38" i="71"/>
  <c r="VC38" i="71"/>
  <c r="UZ38" i="71"/>
  <c r="UQ38" i="71"/>
  <c r="UN38" i="71"/>
  <c r="UK38" i="71"/>
  <c r="UT38" i="71"/>
  <c r="ADI38" i="71"/>
  <c r="ADO38" i="71"/>
  <c r="ADL38" i="71"/>
  <c r="ADC38" i="71"/>
  <c r="ACZ38" i="71"/>
  <c r="ADF38" i="71"/>
  <c r="ACW38" i="71"/>
  <c r="ALU38" i="71"/>
  <c r="ALL38" i="71"/>
  <c r="AMA38" i="71"/>
  <c r="ALO38" i="71"/>
  <c r="ALX38" i="71"/>
  <c r="ALI38" i="71"/>
  <c r="ALR38" i="71"/>
  <c r="BV38" i="71"/>
  <c r="BJ38" i="71"/>
  <c r="BS38" i="71"/>
  <c r="CE38" i="71" s="1"/>
  <c r="CB38" i="71"/>
  <c r="BY38" i="71"/>
  <c r="CL38" i="71" s="1"/>
  <c r="BM38" i="71"/>
  <c r="BP38" i="71"/>
  <c r="GO38" i="111"/>
  <c r="HA38" i="111" s="1"/>
  <c r="GX38" i="111"/>
  <c r="GL38" i="111"/>
  <c r="GR38" i="111"/>
  <c r="GF38" i="111"/>
  <c r="GU38" i="111"/>
  <c r="GI38" i="111"/>
  <c r="AOG37" i="71"/>
  <c r="AOV37" i="71" s="1"/>
  <c r="ABO37" i="71"/>
  <c r="ACD37" i="71" s="1"/>
  <c r="QZ37" i="71"/>
  <c r="RO37" i="71" s="1"/>
  <c r="EH37" i="71"/>
  <c r="EW37" i="71" s="1"/>
  <c r="MK38" i="71"/>
  <c r="MB38" i="71"/>
  <c r="MQ38" i="71"/>
  <c r="MN38" i="71"/>
  <c r="ME38" i="71"/>
  <c r="MH38" i="71"/>
  <c r="LY38" i="71"/>
  <c r="AJO38" i="71"/>
  <c r="AJX38" i="71"/>
  <c r="AJI38" i="71"/>
  <c r="AJU38" i="71"/>
  <c r="AJF38" i="71"/>
  <c r="AJR38" i="71"/>
  <c r="AJL38" i="71"/>
  <c r="AFL38" i="71"/>
  <c r="AFC38" i="71"/>
  <c r="AFR38" i="71"/>
  <c r="AFO38" i="71"/>
  <c r="AFF38" i="71"/>
  <c r="AFI38" i="71"/>
  <c r="AEZ38" i="71"/>
  <c r="IV38" i="111"/>
  <c r="JH38" i="111" s="1"/>
  <c r="JW38" i="111" s="1"/>
  <c r="JE38" i="111"/>
  <c r="JS38" i="111" s="1"/>
  <c r="IS38" i="111"/>
  <c r="JB38" i="111"/>
  <c r="IP38" i="111"/>
  <c r="IY38" i="111"/>
  <c r="IM38" i="111"/>
  <c r="AE38" i="71"/>
  <c r="AI38" i="71"/>
  <c r="HP37" i="111"/>
  <c r="AU37" i="111"/>
  <c r="DP39" i="111"/>
  <c r="FW39" i="111"/>
  <c r="B39" i="111"/>
  <c r="BI39" i="111"/>
  <c r="A40" i="111"/>
  <c r="FV40" i="111"/>
  <c r="BH40" i="111"/>
  <c r="DO40" i="111"/>
  <c r="FI37" i="111"/>
  <c r="DB37" i="111"/>
  <c r="AQ38" i="71"/>
  <c r="BD40" i="71"/>
  <c r="BE39" i="71"/>
  <c r="B40" i="71"/>
  <c r="A41" i="71"/>
  <c r="DLV39" i="71" l="1"/>
  <c r="DUB39" i="71"/>
  <c r="DUE39" i="71"/>
  <c r="DUH39" i="71"/>
  <c r="DUK39" i="71"/>
  <c r="DUW39" i="71" s="1"/>
  <c r="DVL39" i="71" s="1"/>
  <c r="DUN39" i="71"/>
  <c r="DUZ39" i="71" s="1"/>
  <c r="DUQ39" i="71"/>
  <c r="DVD39" i="71" s="1"/>
  <c r="BLQ39" i="111"/>
  <c r="BME39" i="111" s="1"/>
  <c r="BKY39" i="111"/>
  <c r="BLN39" i="111"/>
  <c r="BMA39" i="111" s="1"/>
  <c r="BLB39" i="111"/>
  <c r="BLE39" i="111"/>
  <c r="BLK39" i="111"/>
  <c r="BLW39" i="111" s="1"/>
  <c r="BLH39" i="111"/>
  <c r="BLT39" i="111" s="1"/>
  <c r="BMI39" i="111" s="1"/>
  <c r="ATM39" i="111"/>
  <c r="AUA39" i="111" s="1"/>
  <c r="ATD39" i="111"/>
  <c r="ATP39" i="111" s="1"/>
  <c r="AUE39" i="111" s="1"/>
  <c r="ATJ39" i="111"/>
  <c r="ATW39" i="111" s="1"/>
  <c r="ASX39" i="111"/>
  <c r="ASU39" i="111"/>
  <c r="ATG39" i="111"/>
  <c r="ATS39" i="111" s="1"/>
  <c r="ATA39" i="111"/>
  <c r="DLP39" i="71"/>
  <c r="BJJ39" i="111"/>
  <c r="BJX39" i="111" s="1"/>
  <c r="BIU39" i="111"/>
  <c r="BIX39" i="111"/>
  <c r="BIR39" i="111"/>
  <c r="BJA39" i="111"/>
  <c r="BJM39" i="111" s="1"/>
  <c r="BKB39" i="111" s="1"/>
  <c r="BJD39" i="111"/>
  <c r="BJP39" i="111" s="1"/>
  <c r="BJG39" i="111"/>
  <c r="BJT39" i="111" s="1"/>
  <c r="DLS39" i="71"/>
  <c r="DTV41" i="71"/>
  <c r="BKO41" i="111"/>
  <c r="BGA41" i="111"/>
  <c r="AUR41" i="111"/>
  <c r="AZF41" i="111"/>
  <c r="AWY41" i="111"/>
  <c r="BMV41" i="111"/>
  <c r="BDT41" i="111"/>
  <c r="BBM41" i="111"/>
  <c r="BIH41" i="111"/>
  <c r="ASK41" i="111"/>
  <c r="BCL39" i="111"/>
  <c r="BCY39" i="111" s="1"/>
  <c r="BCO39" i="111"/>
  <c r="BDC39" i="111" s="1"/>
  <c r="BBW39" i="111"/>
  <c r="BCF39" i="111"/>
  <c r="BCR39" i="111" s="1"/>
  <c r="BDG39" i="111" s="1"/>
  <c r="BCC39" i="111"/>
  <c r="BBZ39" i="111"/>
  <c r="BCI39" i="111"/>
  <c r="BCU39" i="111" s="1"/>
  <c r="BHC39" i="111"/>
  <c r="BHQ39" i="111" s="1"/>
  <c r="BGW39" i="111"/>
  <c r="BHI39" i="111" s="1"/>
  <c r="BGZ39" i="111"/>
  <c r="BHM39" i="111" s="1"/>
  <c r="BGQ39" i="111"/>
  <c r="BGN39" i="111"/>
  <c r="BGT39" i="111"/>
  <c r="BHF39" i="111" s="1"/>
  <c r="BHU39" i="111" s="1"/>
  <c r="BGK39" i="111"/>
  <c r="BNX39" i="111"/>
  <c r="BOL39" i="111" s="1"/>
  <c r="BNL39" i="111"/>
  <c r="BNF39" i="111"/>
  <c r="BNO39" i="111"/>
  <c r="BOA39" i="111" s="1"/>
  <c r="BOP39" i="111" s="1"/>
  <c r="BNU39" i="111"/>
  <c r="BOH39" i="111" s="1"/>
  <c r="BNR39" i="111"/>
  <c r="BOD39" i="111" s="1"/>
  <c r="BNI39" i="111"/>
  <c r="BES39" i="111"/>
  <c r="BFF39" i="111" s="1"/>
  <c r="BEJ39" i="111"/>
  <c r="BEG39" i="111"/>
  <c r="BED39" i="111"/>
  <c r="BEV39" i="111"/>
  <c r="BFJ39" i="111" s="1"/>
  <c r="BEM39" i="111"/>
  <c r="BEY39" i="111" s="1"/>
  <c r="BFN39" i="111" s="1"/>
  <c r="BEP39" i="111"/>
  <c r="BFB39" i="111" s="1"/>
  <c r="DTW40" i="71"/>
  <c r="DUQ40" i="71" s="1"/>
  <c r="DVD40" i="71" s="1"/>
  <c r="ASL40" i="111"/>
  <c r="BGB40" i="111"/>
  <c r="BKP40" i="111"/>
  <c r="AUS40" i="111"/>
  <c r="AZG40" i="111"/>
  <c r="AWZ40" i="111"/>
  <c r="BII40" i="111"/>
  <c r="BDU40" i="111"/>
  <c r="BBN40" i="111"/>
  <c r="BMW40" i="111"/>
  <c r="AYA39" i="111"/>
  <c r="AYO39" i="111" s="1"/>
  <c r="AXX39" i="111"/>
  <c r="AYK39" i="111" s="1"/>
  <c r="AXR39" i="111"/>
  <c r="AYD39" i="111" s="1"/>
  <c r="AYS39" i="111" s="1"/>
  <c r="AXU39" i="111"/>
  <c r="AYG39" i="111" s="1"/>
  <c r="AXL39" i="111"/>
  <c r="AXO39" i="111"/>
  <c r="AXI39" i="111"/>
  <c r="BAE39" i="111"/>
  <c r="BAR39" i="111" s="1"/>
  <c r="AZP39" i="111"/>
  <c r="BAH39" i="111"/>
  <c r="BAV39" i="111" s="1"/>
  <c r="AZV39" i="111"/>
  <c r="AZY39" i="111"/>
  <c r="BAK39" i="111" s="1"/>
  <c r="BAZ39" i="111" s="1"/>
  <c r="BAB39" i="111"/>
  <c r="BAN39" i="111" s="1"/>
  <c r="AZS39" i="111"/>
  <c r="AVT39" i="111"/>
  <c r="AWH39" i="111" s="1"/>
  <c r="AVB39" i="111"/>
  <c r="AVE39" i="111"/>
  <c r="AVN39" i="111"/>
  <c r="AVZ39" i="111" s="1"/>
  <c r="AVQ39" i="111"/>
  <c r="AWD39" i="111" s="1"/>
  <c r="AVH39" i="111"/>
  <c r="AVK39" i="111"/>
  <c r="AVW39" i="111" s="1"/>
  <c r="AWL39" i="111" s="1"/>
  <c r="DQB39" i="71"/>
  <c r="DQH39" i="71"/>
  <c r="DQT39" i="71" s="1"/>
  <c r="DQK39" i="71"/>
  <c r="DQX39" i="71" s="1"/>
  <c r="DQN39" i="71"/>
  <c r="DRB39" i="71" s="1"/>
  <c r="DUN40" i="71"/>
  <c r="DUZ40" i="71" s="1"/>
  <c r="DUK40" i="71"/>
  <c r="DUW40" i="71" s="1"/>
  <c r="DVL40" i="71" s="1"/>
  <c r="DUH40" i="71"/>
  <c r="DLY39" i="71"/>
  <c r="DMK39" i="71" s="1"/>
  <c r="DMZ39" i="71" s="1"/>
  <c r="DPV39" i="71"/>
  <c r="DPP41" i="71"/>
  <c r="DRS41" i="71"/>
  <c r="DMB39" i="71"/>
  <c r="DMN39" i="71" s="1"/>
  <c r="DSQ39" i="71"/>
  <c r="DTE39" i="71" s="1"/>
  <c r="DSN39" i="71"/>
  <c r="DTA39" i="71" s="1"/>
  <c r="DSK39" i="71"/>
  <c r="DSW39" i="71" s="1"/>
  <c r="DSH39" i="71"/>
  <c r="DST39" i="71" s="1"/>
  <c r="DTI39" i="71" s="1"/>
  <c r="DSE39" i="71"/>
  <c r="DSB39" i="71"/>
  <c r="DRY39" i="71"/>
  <c r="DPQ40" i="71"/>
  <c r="DQH40" i="71" s="1"/>
  <c r="DQT40" i="71" s="1"/>
  <c r="DRT40" i="71"/>
  <c r="DHJ39" i="71"/>
  <c r="DHM39" i="71"/>
  <c r="DDP39" i="71"/>
  <c r="DEB39" i="71" s="1"/>
  <c r="DLJ41" i="71"/>
  <c r="DNM41" i="71"/>
  <c r="CDZ39" i="71"/>
  <c r="CEL39" i="71"/>
  <c r="CEI39" i="71"/>
  <c r="CEV39" i="71" s="1"/>
  <c r="CDT39" i="71"/>
  <c r="DHP39" i="71"/>
  <c r="CEF39" i="71"/>
  <c r="CER39" i="71" s="1"/>
  <c r="DHS39" i="71"/>
  <c r="DIE39" i="71" s="1"/>
  <c r="DIT39" i="71" s="1"/>
  <c r="DOK39" i="71"/>
  <c r="DOY39" i="71" s="1"/>
  <c r="DOH39" i="71"/>
  <c r="DOU39" i="71" s="1"/>
  <c r="DOE39" i="71"/>
  <c r="DOQ39" i="71" s="1"/>
  <c r="DOB39" i="71"/>
  <c r="DON39" i="71" s="1"/>
  <c r="DPC39" i="71" s="1"/>
  <c r="DNY39" i="71"/>
  <c r="DNV39" i="71"/>
  <c r="DNS39" i="71"/>
  <c r="CDW39" i="71"/>
  <c r="DLK40" i="71"/>
  <c r="DLP40" i="71" s="1"/>
  <c r="DNN40" i="71"/>
  <c r="DDD39" i="71"/>
  <c r="CUR39" i="71"/>
  <c r="DHV39" i="71"/>
  <c r="DIH39" i="71" s="1"/>
  <c r="CUU39" i="71"/>
  <c r="CVG39" i="71"/>
  <c r="CVT39" i="71" s="1"/>
  <c r="DKE39" i="71"/>
  <c r="DKS39" i="71" s="1"/>
  <c r="DKB39" i="71"/>
  <c r="DKO39" i="71" s="1"/>
  <c r="DJY39" i="71"/>
  <c r="DKK39" i="71" s="1"/>
  <c r="DJV39" i="71"/>
  <c r="DKH39" i="71" s="1"/>
  <c r="DKW39" i="71" s="1"/>
  <c r="DJS39" i="71"/>
  <c r="DJP39" i="71"/>
  <c r="DJM39" i="71"/>
  <c r="DHY39" i="71"/>
  <c r="DIL39" i="71" s="1"/>
  <c r="DHD41" i="71"/>
  <c r="DJG41" i="71"/>
  <c r="DHE40" i="71"/>
  <c r="DHV40" i="71" s="1"/>
  <c r="DIH40" i="71" s="1"/>
  <c r="DJH40" i="71"/>
  <c r="DDS39" i="71"/>
  <c r="DEF39" i="71" s="1"/>
  <c r="DDG39" i="71"/>
  <c r="DDJ39" i="71"/>
  <c r="DFY39" i="71"/>
  <c r="DGM39" i="71" s="1"/>
  <c r="DFV39" i="71"/>
  <c r="DGI39" i="71" s="1"/>
  <c r="DFS39" i="71"/>
  <c r="DGE39" i="71" s="1"/>
  <c r="DFP39" i="71"/>
  <c r="DGB39" i="71" s="1"/>
  <c r="DGQ39" i="71" s="1"/>
  <c r="DFM39" i="71"/>
  <c r="DFJ39" i="71"/>
  <c r="DFG39" i="71"/>
  <c r="CYX39" i="71"/>
  <c r="CZD39" i="71"/>
  <c r="CZA39" i="71"/>
  <c r="CZG39" i="71"/>
  <c r="CZS39" i="71" s="1"/>
  <c r="DAH39" i="71" s="1"/>
  <c r="CZJ39" i="71"/>
  <c r="CZV39" i="71" s="1"/>
  <c r="CVA39" i="71"/>
  <c r="CVM39" i="71" s="1"/>
  <c r="CWB39" i="71" s="1"/>
  <c r="CZM39" i="71"/>
  <c r="CZZ39" i="71" s="1"/>
  <c r="DDM39" i="71"/>
  <c r="DDY39" i="71" s="1"/>
  <c r="DEN39" i="71" s="1"/>
  <c r="DCY40" i="71"/>
  <c r="DDV40" i="71" s="1"/>
  <c r="DEJ40" i="71" s="1"/>
  <c r="DFB40" i="71"/>
  <c r="DCX41" i="71"/>
  <c r="DFA41" i="71"/>
  <c r="CYR41" i="71"/>
  <c r="DAU41" i="71"/>
  <c r="CYS40" i="71"/>
  <c r="CZJ40" i="71" s="1"/>
  <c r="CZV40" i="71" s="1"/>
  <c r="DAV40" i="71"/>
  <c r="DBS39" i="71"/>
  <c r="DCG39" i="71" s="1"/>
  <c r="DBP39" i="71"/>
  <c r="DCC39" i="71" s="1"/>
  <c r="DBM39" i="71"/>
  <c r="DBY39" i="71" s="1"/>
  <c r="DBJ39" i="71"/>
  <c r="DBV39" i="71" s="1"/>
  <c r="DCK39" i="71" s="1"/>
  <c r="DBG39" i="71"/>
  <c r="DBD39" i="71"/>
  <c r="DBA39" i="71"/>
  <c r="CUX39" i="71"/>
  <c r="CVD39" i="71"/>
  <c r="CVP39" i="71" s="1"/>
  <c r="CUL41" i="71"/>
  <c r="CWO41" i="71"/>
  <c r="CUM40" i="71"/>
  <c r="CVD40" i="71" s="1"/>
  <c r="CVP40" i="71" s="1"/>
  <c r="CWP40" i="71"/>
  <c r="CXM39" i="71"/>
  <c r="CYA39" i="71" s="1"/>
  <c r="CXJ39" i="71"/>
  <c r="CXW39" i="71" s="1"/>
  <c r="CXG39" i="71"/>
  <c r="CXS39" i="71" s="1"/>
  <c r="CXD39" i="71"/>
  <c r="CXP39" i="71" s="1"/>
  <c r="CYE39" i="71" s="1"/>
  <c r="CXA39" i="71"/>
  <c r="CWX39" i="71"/>
  <c r="CWU39" i="71"/>
  <c r="CQL39" i="71"/>
  <c r="CQO39" i="71"/>
  <c r="CQR39" i="71"/>
  <c r="CQU39" i="71"/>
  <c r="CRG39" i="71" s="1"/>
  <c r="CRV39" i="71" s="1"/>
  <c r="CQX39" i="71"/>
  <c r="CRJ39" i="71" s="1"/>
  <c r="CRA39" i="71"/>
  <c r="CRN39" i="71" s="1"/>
  <c r="CMF39" i="71"/>
  <c r="CMI39" i="71"/>
  <c r="CQG40" i="71"/>
  <c r="CQX40" i="71" s="1"/>
  <c r="CRJ40" i="71" s="1"/>
  <c r="CSJ40" i="71"/>
  <c r="CML39" i="71"/>
  <c r="CQF41" i="71"/>
  <c r="CSI41" i="71"/>
  <c r="CMO39" i="71"/>
  <c r="CNA39" i="71" s="1"/>
  <c r="CNP39" i="71" s="1"/>
  <c r="CMR39" i="71"/>
  <c r="CND39" i="71" s="1"/>
  <c r="CMU39" i="71"/>
  <c r="CNH39" i="71" s="1"/>
  <c r="CTG39" i="71"/>
  <c r="CTU39" i="71" s="1"/>
  <c r="CTD39" i="71"/>
  <c r="CTQ39" i="71" s="1"/>
  <c r="CTA39" i="71"/>
  <c r="CTM39" i="71" s="1"/>
  <c r="CSU39" i="71"/>
  <c r="CSR39" i="71"/>
  <c r="CSO39" i="71"/>
  <c r="CSX39" i="71"/>
  <c r="CTJ39" i="71" s="1"/>
  <c r="CTY39" i="71" s="1"/>
  <c r="CHZ39" i="71"/>
  <c r="CIC39" i="71"/>
  <c r="CII39" i="71"/>
  <c r="CIU39" i="71" s="1"/>
  <c r="CJJ39" i="71" s="1"/>
  <c r="CMA40" i="71"/>
  <c r="CMR40" i="71" s="1"/>
  <c r="CND40" i="71" s="1"/>
  <c r="COD40" i="71"/>
  <c r="CIR39" i="71"/>
  <c r="CJF39" i="71" s="1"/>
  <c r="CLZ41" i="71"/>
  <c r="COC41" i="71"/>
  <c r="CPA39" i="71"/>
  <c r="CPO39" i="71" s="1"/>
  <c r="COX39" i="71"/>
  <c r="CPK39" i="71" s="1"/>
  <c r="COU39" i="71"/>
  <c r="CPG39" i="71" s="1"/>
  <c r="COR39" i="71"/>
  <c r="CPD39" i="71" s="1"/>
  <c r="CPS39" i="71" s="1"/>
  <c r="COO39" i="71"/>
  <c r="COL39" i="71"/>
  <c r="COI39" i="71"/>
  <c r="CMA3" i="71"/>
  <c r="COC3" i="71"/>
  <c r="CHU40" i="71"/>
  <c r="CIR40" i="71" s="1"/>
  <c r="CJF40" i="71" s="1"/>
  <c r="CJX40" i="71"/>
  <c r="CIF39" i="71"/>
  <c r="CKU39" i="71"/>
  <c r="CLI39" i="71" s="1"/>
  <c r="CKR39" i="71"/>
  <c r="CLE39" i="71" s="1"/>
  <c r="CKO39" i="71"/>
  <c r="CLA39" i="71" s="1"/>
  <c r="CKL39" i="71"/>
  <c r="CKX39" i="71" s="1"/>
  <c r="CLM39" i="71" s="1"/>
  <c r="CKI39" i="71"/>
  <c r="CKF39" i="71"/>
  <c r="CKC39" i="71"/>
  <c r="CHT41" i="71"/>
  <c r="CJW41" i="71"/>
  <c r="CIL39" i="71"/>
  <c r="CIX39" i="71" s="1"/>
  <c r="CDN41" i="71"/>
  <c r="CFQ41" i="71"/>
  <c r="CDO40" i="71"/>
  <c r="CEF40" i="71" s="1"/>
  <c r="CFR40" i="71"/>
  <c r="CGO39" i="71"/>
  <c r="CHC39" i="71" s="1"/>
  <c r="CGL39" i="71"/>
  <c r="CGY39" i="71" s="1"/>
  <c r="CGI39" i="71"/>
  <c r="CGU39" i="71" s="1"/>
  <c r="CGF39" i="71"/>
  <c r="CGR39" i="71" s="1"/>
  <c r="CHG39" i="71" s="1"/>
  <c r="CGC39" i="71"/>
  <c r="CFZ39" i="71"/>
  <c r="CFW39" i="71"/>
  <c r="CEZ39" i="71"/>
  <c r="ASX38" i="71"/>
  <c r="BYM38" i="71"/>
  <c r="BJV38" i="71"/>
  <c r="ADY38" i="71"/>
  <c r="AWZ38" i="71"/>
  <c r="HH38" i="111"/>
  <c r="HL38" i="111"/>
  <c r="CH38" i="71"/>
  <c r="HD38" i="111"/>
  <c r="ZS38" i="71"/>
  <c r="BUC38" i="71"/>
  <c r="RG38" i="71"/>
  <c r="CT38" i="111"/>
  <c r="BBF38" i="71"/>
  <c r="BHS38" i="71"/>
  <c r="AQM38" i="71"/>
  <c r="BJN38" i="71"/>
  <c r="AYY38" i="71"/>
  <c r="AKL38" i="71"/>
  <c r="ADU38" i="71"/>
  <c r="ZO38" i="71"/>
  <c r="ABZ38" i="71"/>
  <c r="AKD38" i="71"/>
  <c r="MW38" i="71"/>
  <c r="AEC38" i="71"/>
  <c r="KX38" i="71"/>
  <c r="AQ38" i="111"/>
  <c r="AQQ38" i="71"/>
  <c r="ES38" i="71"/>
  <c r="BRZ38" i="71"/>
  <c r="NE38" i="71"/>
  <c r="XL38" i="71"/>
  <c r="ABV38" i="71"/>
  <c r="CCO38" i="71"/>
  <c r="BNT38" i="71"/>
  <c r="BDE38" i="71"/>
  <c r="BJR38" i="71"/>
  <c r="BQE38" i="71"/>
  <c r="AZC38" i="71"/>
  <c r="AOJ38" i="71"/>
  <c r="XT38" i="71"/>
  <c r="GR38" i="71"/>
  <c r="BUK38" i="71"/>
  <c r="EO38" i="71"/>
  <c r="CX38" i="111"/>
  <c r="TJ38" i="71"/>
  <c r="GV38" i="71"/>
  <c r="BFL38" i="71"/>
  <c r="BLY38" i="71"/>
  <c r="AUW38" i="71"/>
  <c r="AKH38" i="71"/>
  <c r="IQ38" i="71"/>
  <c r="FA38" i="111"/>
  <c r="BFP38" i="71"/>
  <c r="BBJ38" i="71"/>
  <c r="AWV38" i="71"/>
  <c r="BUG38" i="71"/>
  <c r="CAT38" i="71"/>
  <c r="AGF38" i="71"/>
  <c r="EK38" i="71"/>
  <c r="AON38" i="71"/>
  <c r="PH38" i="71"/>
  <c r="AM38" i="111"/>
  <c r="BSH38" i="71"/>
  <c r="AQU38" i="71"/>
  <c r="BDM38" i="71"/>
  <c r="AST38" i="71"/>
  <c r="AZG38" i="71"/>
  <c r="AOR38" i="71"/>
  <c r="TN38" i="71"/>
  <c r="AIE38" i="71"/>
  <c r="BFH38" i="71"/>
  <c r="CCS38" i="71"/>
  <c r="AUS38" i="71"/>
  <c r="BYI38" i="71"/>
  <c r="AXD38" i="71"/>
  <c r="CP38" i="111"/>
  <c r="TF38" i="71"/>
  <c r="ABR38" i="71"/>
  <c r="PD38" i="71"/>
  <c r="LB38" i="71"/>
  <c r="IU38" i="71"/>
  <c r="FE38" i="111"/>
  <c r="BBB38" i="71"/>
  <c r="BNX38" i="71"/>
  <c r="BDI38" i="71"/>
  <c r="RC38" i="71"/>
  <c r="AGB38" i="71"/>
  <c r="NA38" i="71"/>
  <c r="AMG38" i="71"/>
  <c r="KT38" i="71"/>
  <c r="ZW38" i="71"/>
  <c r="IY38" i="71"/>
  <c r="EW38" i="111"/>
  <c r="BWF38" i="71"/>
  <c r="BLQ38" i="71"/>
  <c r="BOB38" i="71"/>
  <c r="AMO38" i="71"/>
  <c r="VI38" i="71"/>
  <c r="AIA38" i="71"/>
  <c r="BWJ38" i="71"/>
  <c r="CCW38" i="71"/>
  <c r="BLU38" i="71"/>
  <c r="BHK38" i="71"/>
  <c r="CAL38" i="71"/>
  <c r="BPW38" i="71"/>
  <c r="VM38" i="71"/>
  <c r="GN38" i="71"/>
  <c r="AFX38" i="71"/>
  <c r="CP38" i="71"/>
  <c r="AMK38" i="71"/>
  <c r="VQ38" i="71"/>
  <c r="AE39" i="71"/>
  <c r="XP38" i="71"/>
  <c r="AII38" i="71"/>
  <c r="OZ38" i="71"/>
  <c r="RK38" i="71"/>
  <c r="BWN38" i="71"/>
  <c r="AVA38" i="71"/>
  <c r="BSD38" i="71"/>
  <c r="BYQ38" i="71"/>
  <c r="BHO38" i="71"/>
  <c r="CAP38" i="71"/>
  <c r="ASP38" i="71"/>
  <c r="BQA38" i="71"/>
  <c r="JO38" i="111"/>
  <c r="APE38" i="111"/>
  <c r="ABO38" i="111"/>
  <c r="XE38" i="111"/>
  <c r="NY38" i="111"/>
  <c r="ADZ38" i="111"/>
  <c r="AGG38" i="111"/>
  <c r="QN38" i="111"/>
  <c r="UX38" i="111"/>
  <c r="OC38" i="111"/>
  <c r="AGK38" i="111"/>
  <c r="AIR38" i="111"/>
  <c r="XI38" i="111"/>
  <c r="ART38" i="111"/>
  <c r="LZ38" i="111"/>
  <c r="ARP38" i="111"/>
  <c r="ARL38" i="111"/>
  <c r="LV38" i="111"/>
  <c r="CEO39" i="71"/>
  <c r="CFD39" i="71" s="1"/>
  <c r="APM38" i="111"/>
  <c r="ANF38" i="111"/>
  <c r="AIN38" i="111"/>
  <c r="QJ38" i="111"/>
  <c r="ABW38" i="111"/>
  <c r="AKU38" i="111"/>
  <c r="AKY38" i="111"/>
  <c r="API38" i="111"/>
  <c r="AKQ38" i="111"/>
  <c r="SQ38" i="111"/>
  <c r="JK38" i="111"/>
  <c r="XA38" i="111"/>
  <c r="SM38" i="111"/>
  <c r="AIJ38" i="111"/>
  <c r="AGC38" i="111"/>
  <c r="ZH38" i="111"/>
  <c r="BZH41" i="71"/>
  <c r="BVB41" i="71"/>
  <c r="BQV41" i="71"/>
  <c r="BMP41" i="71"/>
  <c r="BIJ41" i="71"/>
  <c r="CBK41" i="71"/>
  <c r="BXE41" i="71"/>
  <c r="BSY41" i="71"/>
  <c r="BOS41" i="71"/>
  <c r="BKM41" i="71"/>
  <c r="BGG41" i="71"/>
  <c r="AZX41" i="71"/>
  <c r="AVR41" i="71"/>
  <c r="ARL41" i="71"/>
  <c r="BED41" i="71"/>
  <c r="BCA41" i="71"/>
  <c r="AXU41" i="71"/>
  <c r="ATO41" i="71"/>
  <c r="API41" i="71"/>
  <c r="BLN38" i="71"/>
  <c r="BMC38" i="71" s="1"/>
  <c r="BAY38" i="71"/>
  <c r="BBN38" i="71" s="1"/>
  <c r="BEY39" i="71"/>
  <c r="BEM39" i="71"/>
  <c r="BES39" i="71"/>
  <c r="BEP39" i="71"/>
  <c r="BFB39" i="71"/>
  <c r="BEJ39" i="71"/>
  <c r="BEV39" i="71"/>
  <c r="BAS39" i="71"/>
  <c r="BAG39" i="71"/>
  <c r="BAP39" i="71"/>
  <c r="BAD39" i="71"/>
  <c r="BAM39" i="71"/>
  <c r="BAV39" i="71"/>
  <c r="BAJ39" i="71"/>
  <c r="AUD39" i="71"/>
  <c r="AUM39" i="71"/>
  <c r="AUA39" i="71"/>
  <c r="AUJ39" i="71"/>
  <c r="ATX39" i="71"/>
  <c r="ATU39" i="71"/>
  <c r="AUG39" i="71"/>
  <c r="CAF39" i="71"/>
  <c r="BZT39" i="71"/>
  <c r="CAC39" i="71"/>
  <c r="BZQ39" i="71"/>
  <c r="BZZ39" i="71"/>
  <c r="BZN39" i="71"/>
  <c r="BZW39" i="71"/>
  <c r="BTQ39" i="71"/>
  <c r="BTE39" i="71"/>
  <c r="BTN39" i="71"/>
  <c r="BTW39" i="71"/>
  <c r="BTK39" i="71"/>
  <c r="BTT39" i="71"/>
  <c r="BTH39" i="71"/>
  <c r="BDB38" i="71"/>
  <c r="BDQ38" i="71" s="1"/>
  <c r="BJK38" i="71"/>
  <c r="BJZ38" i="71" s="1"/>
  <c r="BZI40" i="71"/>
  <c r="BVC40" i="71"/>
  <c r="BQW40" i="71"/>
  <c r="BMQ40" i="71"/>
  <c r="BIK40" i="71"/>
  <c r="BEE40" i="71"/>
  <c r="AZY40" i="71"/>
  <c r="AVS40" i="71"/>
  <c r="ARM40" i="71"/>
  <c r="BSZ40" i="71"/>
  <c r="BCB40" i="71"/>
  <c r="BXF40" i="71"/>
  <c r="BGH40" i="71"/>
  <c r="APJ40" i="71"/>
  <c r="CBL40" i="71"/>
  <c r="BKN40" i="71"/>
  <c r="ATP40" i="71"/>
  <c r="BOT40" i="71"/>
  <c r="AXV40" i="71"/>
  <c r="CCL38" i="71"/>
  <c r="CDA38" i="71" s="1"/>
  <c r="BRW38" i="71"/>
  <c r="BSL38" i="71" s="1"/>
  <c r="AQJ38" i="71"/>
  <c r="AQY38" i="71" s="1"/>
  <c r="BVZ39" i="71"/>
  <c r="BVN39" i="71"/>
  <c r="BVW39" i="71"/>
  <c r="BVK39" i="71"/>
  <c r="BVT39" i="71"/>
  <c r="BVH39" i="71"/>
  <c r="BVQ39" i="71"/>
  <c r="BRT39" i="71"/>
  <c r="BRH39" i="71"/>
  <c r="BRQ39" i="71"/>
  <c r="BRE39" i="71"/>
  <c r="BRN39" i="71"/>
  <c r="BRB39" i="71"/>
  <c r="BRK39" i="71"/>
  <c r="AYJ39" i="71"/>
  <c r="AYS39" i="71"/>
  <c r="AYG39" i="71"/>
  <c r="AYP39" i="71"/>
  <c r="AYD39" i="71"/>
  <c r="AYM39" i="71"/>
  <c r="AYA39" i="71"/>
  <c r="BGY39" i="71"/>
  <c r="BGV39" i="71"/>
  <c r="BHE39" i="71"/>
  <c r="BGS39" i="71"/>
  <c r="BGM39" i="71"/>
  <c r="BHB39" i="71"/>
  <c r="BGP39" i="71"/>
  <c r="BXW39" i="71"/>
  <c r="BXK39" i="71"/>
  <c r="BXT39" i="71"/>
  <c r="BYC39" i="71"/>
  <c r="BXQ39" i="71"/>
  <c r="BXZ39" i="71"/>
  <c r="BXN39" i="71"/>
  <c r="BTZ38" i="71"/>
  <c r="BUO38" i="71" s="1"/>
  <c r="CAI38" i="71"/>
  <c r="CAX38" i="71" s="1"/>
  <c r="AYV38" i="71"/>
  <c r="AZK38" i="71" s="1"/>
  <c r="BFE38" i="71"/>
  <c r="BFT38" i="71" s="1"/>
  <c r="BHH38" i="71"/>
  <c r="BHW38" i="71" s="1"/>
  <c r="ASG39" i="71"/>
  <c r="ARU39" i="71"/>
  <c r="ASD39" i="71"/>
  <c r="ARR39" i="71"/>
  <c r="ASA39" i="71"/>
  <c r="ASJ39" i="71"/>
  <c r="ARX39" i="71"/>
  <c r="BNN39" i="71"/>
  <c r="BNB39" i="71"/>
  <c r="BNK39" i="71"/>
  <c r="BMY39" i="71"/>
  <c r="BNH39" i="71"/>
  <c r="BMV39" i="71"/>
  <c r="BNE39" i="71"/>
  <c r="BCP39" i="71"/>
  <c r="BCY39" i="71"/>
  <c r="BCM39" i="71"/>
  <c r="BCV39" i="71"/>
  <c r="BCJ39" i="71"/>
  <c r="BCS39" i="71"/>
  <c r="BCG39" i="71"/>
  <c r="BLE39" i="71"/>
  <c r="BKS39" i="71"/>
  <c r="BLB39" i="71"/>
  <c r="BLK39" i="71"/>
  <c r="BKY39" i="71"/>
  <c r="BKV39" i="71"/>
  <c r="BLH39" i="71"/>
  <c r="CCC39" i="71"/>
  <c r="CBQ39" i="71"/>
  <c r="CBZ39" i="71"/>
  <c r="CCI39" i="71"/>
  <c r="CBW39" i="71"/>
  <c r="CBT39" i="71"/>
  <c r="CCF39" i="71"/>
  <c r="AWS38" i="71"/>
  <c r="AXH38" i="71" s="1"/>
  <c r="BPT38" i="71"/>
  <c r="BQI38" i="71" s="1"/>
  <c r="BWC38" i="71"/>
  <c r="BWR38" i="71" s="1"/>
  <c r="AUP38" i="71"/>
  <c r="AVE38" i="71" s="1"/>
  <c r="BYF38" i="71"/>
  <c r="BYU38" i="71" s="1"/>
  <c r="AWM39" i="71"/>
  <c r="AWA39" i="71"/>
  <c r="AWJ39" i="71"/>
  <c r="AVX39" i="71"/>
  <c r="AWG39" i="71"/>
  <c r="AWD39" i="71"/>
  <c r="AWP39" i="71"/>
  <c r="APX39" i="71"/>
  <c r="AQG39" i="71"/>
  <c r="APU39" i="71"/>
  <c r="AQD39" i="71"/>
  <c r="APR39" i="71"/>
  <c r="AQA39" i="71"/>
  <c r="APO39" i="71"/>
  <c r="BJH39" i="71"/>
  <c r="BIV39" i="71"/>
  <c r="BJE39" i="71"/>
  <c r="BIS39" i="71"/>
  <c r="BJB39" i="71"/>
  <c r="BIP39" i="71"/>
  <c r="BIY39" i="71"/>
  <c r="BPK39" i="71"/>
  <c r="BOY39" i="71"/>
  <c r="BPH39" i="71"/>
  <c r="BPQ39" i="71"/>
  <c r="BPE39" i="71"/>
  <c r="BPN39" i="71"/>
  <c r="BPB39" i="71"/>
  <c r="BNQ38" i="71"/>
  <c r="BOF38" i="71" s="1"/>
  <c r="ASM38" i="71"/>
  <c r="ATB38" i="71" s="1"/>
  <c r="LC39" i="111"/>
  <c r="LO39" i="111" s="1"/>
  <c r="MD39" i="111" s="1"/>
  <c r="KW39" i="111"/>
  <c r="LF39" i="111"/>
  <c r="LL39" i="111"/>
  <c r="KZ39" i="111"/>
  <c r="LI39" i="111"/>
  <c r="LV39" i="111" s="1"/>
  <c r="KT39" i="111"/>
  <c r="AAZ39" i="111"/>
  <c r="ABL39" i="111" s="1"/>
  <c r="ACA39" i="111" s="1"/>
  <c r="ABI39" i="111"/>
  <c r="ABW39" i="111" s="1"/>
  <c r="ABC39" i="111"/>
  <c r="AAW39" i="111"/>
  <c r="AAQ39" i="111"/>
  <c r="ABF39" i="111"/>
  <c r="AAT39" i="111"/>
  <c r="YY39" i="111"/>
  <c r="YS39" i="111"/>
  <c r="ZE39" i="111" s="1"/>
  <c r="ZT39" i="111" s="1"/>
  <c r="YM39" i="111"/>
  <c r="ZB39" i="111"/>
  <c r="ZP39" i="111" s="1"/>
  <c r="YV39" i="111"/>
  <c r="YP39" i="111"/>
  <c r="YJ39" i="111"/>
  <c r="AMI39" i="111"/>
  <c r="AMU39" i="111" s="1"/>
  <c r="ANJ39" i="111" s="1"/>
  <c r="AMF39" i="111"/>
  <c r="ALZ39" i="111"/>
  <c r="AMO39" i="111"/>
  <c r="ANB39" i="111" s="1"/>
  <c r="AMC39" i="111"/>
  <c r="AMR39" i="111"/>
  <c r="AML39" i="111"/>
  <c r="AQE40" i="111"/>
  <c r="ALQ40" i="111"/>
  <c r="AJJ40" i="111"/>
  <c r="ANX40" i="111"/>
  <c r="AHC40" i="111"/>
  <c r="ACO40" i="111"/>
  <c r="YA40" i="111"/>
  <c r="AEV40" i="111"/>
  <c r="AAH40" i="111"/>
  <c r="VT40" i="111"/>
  <c r="OY40" i="111"/>
  <c r="TM40" i="111"/>
  <c r="MR40" i="111"/>
  <c r="RF40" i="111"/>
  <c r="KK40" i="111"/>
  <c r="PQ39" i="111"/>
  <c r="QC39" i="111" s="1"/>
  <c r="QR39" i="111" s="1"/>
  <c r="PK39" i="111"/>
  <c r="PZ39" i="111"/>
  <c r="PT39" i="111"/>
  <c r="PN39" i="111"/>
  <c r="PH39" i="111"/>
  <c r="PW39" i="111"/>
  <c r="AFN39" i="111"/>
  <c r="AFZ39" i="111" s="1"/>
  <c r="AGO39" i="111" s="1"/>
  <c r="AFT39" i="111"/>
  <c r="AGG39" i="111" s="1"/>
  <c r="AFH39" i="111"/>
  <c r="AFW39" i="111"/>
  <c r="AFQ39" i="111"/>
  <c r="AFK39" i="111"/>
  <c r="AFE39" i="111"/>
  <c r="AHU39" i="111"/>
  <c r="AIG39" i="111" s="1"/>
  <c r="AIV39" i="111" s="1"/>
  <c r="AID39" i="111"/>
  <c r="AHX39" i="111"/>
  <c r="AHR39" i="111"/>
  <c r="AHL39" i="111"/>
  <c r="AIA39" i="111"/>
  <c r="AHO39" i="111"/>
  <c r="ND39" i="111"/>
  <c r="NS39" i="111"/>
  <c r="OG39" i="111" s="1"/>
  <c r="NM39" i="111"/>
  <c r="NG39" i="111"/>
  <c r="NP39" i="111"/>
  <c r="NA39" i="111"/>
  <c r="NJ39" i="111"/>
  <c r="NV39" i="111" s="1"/>
  <c r="OK39" i="111" s="1"/>
  <c r="RX39" i="111"/>
  <c r="SJ39" i="111" s="1"/>
  <c r="SY39" i="111" s="1"/>
  <c r="SG39" i="111"/>
  <c r="SA39" i="111"/>
  <c r="RU39" i="111"/>
  <c r="RO39" i="111"/>
  <c r="SD39" i="111"/>
  <c r="RR39" i="111"/>
  <c r="AOP39" i="111"/>
  <c r="APB39" i="111" s="1"/>
  <c r="APQ39" i="111" s="1"/>
  <c r="AOJ39" i="111"/>
  <c r="AOY39" i="111"/>
  <c r="APM39" i="111" s="1"/>
  <c r="AOS39" i="111"/>
  <c r="AOM39" i="111"/>
  <c r="AOG39" i="111"/>
  <c r="AOV39" i="111"/>
  <c r="AJS39" i="111"/>
  <c r="AJY39" i="111"/>
  <c r="AKB39" i="111"/>
  <c r="AKN39" i="111" s="1"/>
  <c r="ALC39" i="111" s="1"/>
  <c r="AKE39" i="111"/>
  <c r="AKQ39" i="111" s="1"/>
  <c r="AKH39" i="111"/>
  <c r="AKU39" i="111" s="1"/>
  <c r="AJV39" i="111"/>
  <c r="AKK39" i="111"/>
  <c r="AQD41" i="111"/>
  <c r="ANW41" i="111"/>
  <c r="AJI41" i="111"/>
  <c r="AEU41" i="111"/>
  <c r="ACN41" i="111"/>
  <c r="ALP41" i="111"/>
  <c r="AHB41" i="111"/>
  <c r="AAG41" i="111"/>
  <c r="VS41" i="111"/>
  <c r="XZ41" i="111"/>
  <c r="TL41" i="111"/>
  <c r="OX41" i="111"/>
  <c r="MQ41" i="111"/>
  <c r="RE41" i="111"/>
  <c r="KJ41" i="111"/>
  <c r="UE39" i="111"/>
  <c r="UQ39" i="111" s="1"/>
  <c r="VF39" i="111" s="1"/>
  <c r="UN39" i="111"/>
  <c r="UH39" i="111"/>
  <c r="UB39" i="111"/>
  <c r="TV39" i="111"/>
  <c r="UK39" i="111"/>
  <c r="TY39" i="111"/>
  <c r="WL39" i="111"/>
  <c r="WX39" i="111" s="1"/>
  <c r="XM39" i="111" s="1"/>
  <c r="WC39" i="111"/>
  <c r="WO39" i="111"/>
  <c r="WF39" i="111"/>
  <c r="WI39" i="111"/>
  <c r="WR39" i="111"/>
  <c r="XE39" i="111" s="1"/>
  <c r="WU39" i="111"/>
  <c r="XI39" i="111" s="1"/>
  <c r="ADG39" i="111"/>
  <c r="ADS39" i="111" s="1"/>
  <c r="AEH39" i="111" s="1"/>
  <c r="ADA39" i="111"/>
  <c r="ADP39" i="111"/>
  <c r="ADJ39" i="111"/>
  <c r="ADD39" i="111"/>
  <c r="ACX39" i="111"/>
  <c r="ADM39" i="111"/>
  <c r="AQW39" i="111"/>
  <c r="ARI39" i="111" s="1"/>
  <c r="ARX39" i="111" s="1"/>
  <c r="AQZ39" i="111"/>
  <c r="ARC39" i="111"/>
  <c r="AQQ39" i="111"/>
  <c r="ARF39" i="111"/>
  <c r="AQN39" i="111"/>
  <c r="AQT39" i="111"/>
  <c r="CT38" i="71"/>
  <c r="AQ39" i="71"/>
  <c r="W39" i="111"/>
  <c r="K39" i="111"/>
  <c r="T39" i="111"/>
  <c r="AF39" i="111" s="1"/>
  <c r="AC39" i="111"/>
  <c r="AQ39" i="111" s="1"/>
  <c r="Q39" i="111"/>
  <c r="Z39" i="111"/>
  <c r="N39" i="111"/>
  <c r="AJO39" i="71"/>
  <c r="AJL39" i="71"/>
  <c r="AJF39" i="71"/>
  <c r="AJU39" i="71"/>
  <c r="AJI39" i="71"/>
  <c r="AJX39" i="71"/>
  <c r="AJR39" i="71"/>
  <c r="YT39" i="71"/>
  <c r="ZI39" i="71"/>
  <c r="YW39" i="71"/>
  <c r="YQ39" i="71"/>
  <c r="YZ39" i="71"/>
  <c r="ZC39" i="71"/>
  <c r="ZF39" i="71"/>
  <c r="AAZ39" i="71"/>
  <c r="AAT39" i="71"/>
  <c r="ABC39" i="71"/>
  <c r="ABI39" i="71"/>
  <c r="AAW39" i="71"/>
  <c r="ABL39" i="71"/>
  <c r="ABF39" i="71"/>
  <c r="IY39" i="111"/>
  <c r="IM39" i="111"/>
  <c r="IV39" i="111"/>
  <c r="JH39" i="111" s="1"/>
  <c r="JW39" i="111" s="1"/>
  <c r="JE39" i="111"/>
  <c r="JS39" i="111" s="1"/>
  <c r="IS39" i="111"/>
  <c r="JB39" i="111"/>
  <c r="IP39" i="111"/>
  <c r="XI38" i="71"/>
  <c r="XX38" i="71" s="1"/>
  <c r="GK38" i="71"/>
  <c r="GZ38" i="71" s="1"/>
  <c r="ABO38" i="71"/>
  <c r="ACD38" i="71" s="1"/>
  <c r="GR39" i="111"/>
  <c r="GF39" i="111"/>
  <c r="GO39" i="111"/>
  <c r="HA39" i="111" s="1"/>
  <c r="GU39" i="111"/>
  <c r="GL39" i="111"/>
  <c r="GI39" i="111"/>
  <c r="GX39" i="111"/>
  <c r="MT38" i="71"/>
  <c r="NI38" i="71" s="1"/>
  <c r="AMD38" i="71"/>
  <c r="AMS38" i="71" s="1"/>
  <c r="ADR38" i="71"/>
  <c r="AEG38" i="71" s="1"/>
  <c r="AHI39" i="71"/>
  <c r="AHC39" i="71"/>
  <c r="AHR39" i="71"/>
  <c r="AHF39" i="71"/>
  <c r="AHL39" i="71"/>
  <c r="AHU39" i="71"/>
  <c r="AHO39" i="71"/>
  <c r="GB39" i="71"/>
  <c r="FP39" i="71"/>
  <c r="FY39" i="71"/>
  <c r="FS39" i="71"/>
  <c r="GE39" i="71"/>
  <c r="GH39" i="71"/>
  <c r="FV39" i="71"/>
  <c r="DV39" i="71"/>
  <c r="DY39" i="71"/>
  <c r="EE39" i="71"/>
  <c r="DS39" i="71"/>
  <c r="DP39" i="71"/>
  <c r="EB39" i="71"/>
  <c r="DM39" i="71"/>
  <c r="KK39" i="71"/>
  <c r="KB39" i="71"/>
  <c r="KE39" i="71"/>
  <c r="JY39" i="71"/>
  <c r="KN39" i="71"/>
  <c r="KH39" i="71"/>
  <c r="JV39" i="71"/>
  <c r="SQ39" i="71"/>
  <c r="SN39" i="71"/>
  <c r="SH39" i="71"/>
  <c r="SK39" i="71"/>
  <c r="ST39" i="71"/>
  <c r="SW39" i="71"/>
  <c r="SZ39" i="71"/>
  <c r="AFL39" i="71"/>
  <c r="AFI39" i="71"/>
  <c r="AEZ39" i="71"/>
  <c r="AFF39" i="71"/>
  <c r="AFO39" i="71"/>
  <c r="AFC39" i="71"/>
  <c r="AFR39" i="71"/>
  <c r="ZL38" i="71"/>
  <c r="AAA38" i="71" s="1"/>
  <c r="TC38" i="71"/>
  <c r="TR38" i="71" s="1"/>
  <c r="AHX38" i="71"/>
  <c r="AIM38" i="71" s="1"/>
  <c r="BY39" i="71"/>
  <c r="CL39" i="71" s="1"/>
  <c r="BM39" i="71"/>
  <c r="BV39" i="71"/>
  <c r="BJ39" i="71"/>
  <c r="CB39" i="71"/>
  <c r="BS39" i="71"/>
  <c r="CE39" i="71" s="1"/>
  <c r="BP39" i="71"/>
  <c r="IC41" i="111"/>
  <c r="ALC41" i="71"/>
  <c r="AIZ41" i="71"/>
  <c r="AGW41" i="71"/>
  <c r="AET41" i="71"/>
  <c r="ANF41" i="71"/>
  <c r="YK41" i="71"/>
  <c r="AAN41" i="71"/>
  <c r="WH41" i="71"/>
  <c r="PY41" i="71"/>
  <c r="LS41" i="71"/>
  <c r="HM41" i="71"/>
  <c r="ACQ41" i="71"/>
  <c r="NV41" i="71"/>
  <c r="SB41" i="71"/>
  <c r="FJ41" i="71"/>
  <c r="UE41" i="71"/>
  <c r="DG41" i="71"/>
  <c r="JP41" i="71"/>
  <c r="CJ39" i="111"/>
  <c r="BX39" i="111"/>
  <c r="CD39" i="111"/>
  <c r="CA39" i="111"/>
  <c r="CM39" i="111" s="1"/>
  <c r="BU39" i="111"/>
  <c r="CG39" i="111"/>
  <c r="BR39" i="111"/>
  <c r="EN39" i="111"/>
  <c r="EB39" i="111"/>
  <c r="EE39" i="111"/>
  <c r="EQ39" i="111"/>
  <c r="DY39" i="111"/>
  <c r="EK39" i="111"/>
  <c r="EH39" i="111"/>
  <c r="ET39" i="111" s="1"/>
  <c r="KQ38" i="71"/>
  <c r="LF38" i="71" s="1"/>
  <c r="MH39" i="71"/>
  <c r="MQ39" i="71"/>
  <c r="MK39" i="71"/>
  <c r="ME39" i="71"/>
  <c r="MN39" i="71"/>
  <c r="LY39" i="71"/>
  <c r="MB39" i="71"/>
  <c r="IB39" i="71"/>
  <c r="IE39" i="71"/>
  <c r="HS39" i="71"/>
  <c r="IH39" i="71"/>
  <c r="HY39" i="71"/>
  <c r="HV39" i="71"/>
  <c r="IK39" i="71"/>
  <c r="VC39" i="71"/>
  <c r="UW39" i="71"/>
  <c r="UQ39" i="71"/>
  <c r="UZ39" i="71"/>
  <c r="UT39" i="71"/>
  <c r="UN39" i="71"/>
  <c r="UK39" i="71"/>
  <c r="QN39" i="71"/>
  <c r="QK39" i="71"/>
  <c r="QE39" i="71"/>
  <c r="QH39" i="71"/>
  <c r="QQ39" i="71"/>
  <c r="QT39" i="71"/>
  <c r="QW39" i="71"/>
  <c r="ALX39" i="71"/>
  <c r="ALI39" i="71"/>
  <c r="ALU39" i="71"/>
  <c r="ALL39" i="71"/>
  <c r="AMA39" i="71"/>
  <c r="ALO39" i="71"/>
  <c r="ALR39" i="71"/>
  <c r="AOG38" i="71"/>
  <c r="AOV38" i="71" s="1"/>
  <c r="QZ38" i="71"/>
  <c r="RO38" i="71" s="1"/>
  <c r="ID40" i="111"/>
  <c r="ALD40" i="71"/>
  <c r="ANG40" i="71"/>
  <c r="AGX40" i="71"/>
  <c r="ACR40" i="71"/>
  <c r="AEU40" i="71"/>
  <c r="YL40" i="71"/>
  <c r="AJA40" i="71"/>
  <c r="AAO40" i="71"/>
  <c r="UF40" i="71"/>
  <c r="JQ40" i="71"/>
  <c r="PZ40" i="71"/>
  <c r="LT40" i="71"/>
  <c r="SC40" i="71"/>
  <c r="NW40" i="71"/>
  <c r="DH40" i="71"/>
  <c r="P40" i="71"/>
  <c r="AB40" i="71" s="1"/>
  <c r="AQ40" i="71" s="1"/>
  <c r="WI40" i="71"/>
  <c r="FK40" i="71"/>
  <c r="Y40" i="71"/>
  <c r="M40" i="71"/>
  <c r="J40" i="71"/>
  <c r="G40" i="71"/>
  <c r="HN40" i="71"/>
  <c r="V40" i="71"/>
  <c r="AI40" i="71" s="1"/>
  <c r="S40" i="71"/>
  <c r="AFU38" i="71"/>
  <c r="AGJ38" i="71" s="1"/>
  <c r="AKA38" i="71"/>
  <c r="AKP38" i="71" s="1"/>
  <c r="VF38" i="71"/>
  <c r="VU38" i="71" s="1"/>
  <c r="EH38" i="71"/>
  <c r="EW38" i="71" s="1"/>
  <c r="ON39" i="71"/>
  <c r="OK39" i="71"/>
  <c r="OB39" i="71"/>
  <c r="OQ39" i="71"/>
  <c r="OH39" i="71"/>
  <c r="OE39" i="71"/>
  <c r="OT39" i="71"/>
  <c r="WW39" i="71"/>
  <c r="XF39" i="71"/>
  <c r="WZ39" i="71"/>
  <c r="WT39" i="71"/>
  <c r="WN39" i="71"/>
  <c r="XC39" i="71"/>
  <c r="WQ39" i="71"/>
  <c r="ADF39" i="71"/>
  <c r="ADO39" i="71"/>
  <c r="ADC39" i="71"/>
  <c r="ADL39" i="71"/>
  <c r="ACW39" i="71"/>
  <c r="ACZ39" i="71"/>
  <c r="ADI39" i="71"/>
  <c r="ANR39" i="71"/>
  <c r="ANL39" i="71"/>
  <c r="AOA39" i="71"/>
  <c r="ANU39" i="71"/>
  <c r="ANO39" i="71"/>
  <c r="AOD39" i="71"/>
  <c r="ANX39" i="71"/>
  <c r="IN38" i="71"/>
  <c r="JC38" i="71" s="1"/>
  <c r="OW38" i="71"/>
  <c r="PL38" i="71" s="1"/>
  <c r="AI39" i="71"/>
  <c r="AM39" i="71"/>
  <c r="FW40" i="111"/>
  <c r="BI40" i="111"/>
  <c r="DP40" i="111"/>
  <c r="B40" i="111"/>
  <c r="HP38" i="111"/>
  <c r="DO41" i="111"/>
  <c r="BH41" i="111"/>
  <c r="A41" i="111"/>
  <c r="FV41" i="111"/>
  <c r="FI38" i="111"/>
  <c r="DB38" i="111"/>
  <c r="AU38" i="111"/>
  <c r="BE40" i="71"/>
  <c r="BD41" i="71"/>
  <c r="B41" i="71"/>
  <c r="A42" i="71"/>
  <c r="DUT40" i="71" l="1"/>
  <c r="DVH40" i="71" s="1"/>
  <c r="DUB40" i="71"/>
  <c r="DUE40" i="71"/>
  <c r="BEM40" i="111"/>
  <c r="BEY40" i="111" s="1"/>
  <c r="BFN40" i="111" s="1"/>
  <c r="BEV40" i="111"/>
  <c r="BFJ40" i="111" s="1"/>
  <c r="BEG40" i="111"/>
  <c r="BED40" i="111"/>
  <c r="BEP40" i="111"/>
  <c r="BFB40" i="111" s="1"/>
  <c r="BES40" i="111"/>
  <c r="BFF40" i="111" s="1"/>
  <c r="BEJ40" i="111"/>
  <c r="BJD40" i="111"/>
  <c r="BJP40" i="111" s="1"/>
  <c r="BIU40" i="111"/>
  <c r="BIR40" i="111"/>
  <c r="BJA40" i="111"/>
  <c r="BJM40" i="111" s="1"/>
  <c r="BKB40" i="111" s="1"/>
  <c r="BJJ40" i="111"/>
  <c r="BJX40" i="111" s="1"/>
  <c r="BJG40" i="111"/>
  <c r="BJT40" i="111" s="1"/>
  <c r="BIX40" i="111"/>
  <c r="BCC40" i="111"/>
  <c r="BCI40" i="111"/>
  <c r="BCU40" i="111" s="1"/>
  <c r="BCL40" i="111"/>
  <c r="BCY40" i="111" s="1"/>
  <c r="BCO40" i="111"/>
  <c r="BDC40" i="111" s="1"/>
  <c r="BBZ40" i="111"/>
  <c r="BBW40" i="111"/>
  <c r="BCF40" i="111"/>
  <c r="BCR40" i="111" s="1"/>
  <c r="BDG40" i="111" s="1"/>
  <c r="DTV42" i="71"/>
  <c r="BMV42" i="111"/>
  <c r="AUR42" i="111"/>
  <c r="AZF42" i="111"/>
  <c r="AWY42" i="111"/>
  <c r="BDT42" i="111"/>
  <c r="BIH42" i="111"/>
  <c r="BBM42" i="111"/>
  <c r="BGA42" i="111"/>
  <c r="BKO42" i="111"/>
  <c r="ASK42" i="111"/>
  <c r="AXI40" i="111"/>
  <c r="AXR40" i="111"/>
  <c r="AYD40" i="111" s="1"/>
  <c r="AYS40" i="111" s="1"/>
  <c r="AXX40" i="111"/>
  <c r="AYK40" i="111" s="1"/>
  <c r="AYA40" i="111"/>
  <c r="AYO40" i="111" s="1"/>
  <c r="AXO40" i="111"/>
  <c r="AXU40" i="111"/>
  <c r="AYG40" i="111" s="1"/>
  <c r="AXL40" i="111"/>
  <c r="DTW41" i="71"/>
  <c r="AUS41" i="111"/>
  <c r="AZG41" i="111"/>
  <c r="AWZ41" i="111"/>
  <c r="BGB41" i="111"/>
  <c r="BMW41" i="111"/>
  <c r="BDU41" i="111"/>
  <c r="BBN41" i="111"/>
  <c r="BKP41" i="111"/>
  <c r="BII41" i="111"/>
  <c r="ASL41" i="111"/>
  <c r="AZY40" i="111"/>
  <c r="BAK40" i="111" s="1"/>
  <c r="BAZ40" i="111" s="1"/>
  <c r="AZS40" i="111"/>
  <c r="BAB40" i="111"/>
  <c r="BAN40" i="111" s="1"/>
  <c r="BAH40" i="111"/>
  <c r="BAV40" i="111" s="1"/>
  <c r="AZP40" i="111"/>
  <c r="AZV40" i="111"/>
  <c r="BAE40" i="111"/>
  <c r="BAR40" i="111" s="1"/>
  <c r="AVE40" i="111"/>
  <c r="AVB40" i="111"/>
  <c r="AVQ40" i="111"/>
  <c r="AWD40" i="111" s="1"/>
  <c r="AVT40" i="111"/>
  <c r="AWH40" i="111" s="1"/>
  <c r="AVH40" i="111"/>
  <c r="AVN40" i="111"/>
  <c r="AVZ40" i="111" s="1"/>
  <c r="AVK40" i="111"/>
  <c r="AVW40" i="111" s="1"/>
  <c r="AWL40" i="111" s="1"/>
  <c r="BLE40" i="111"/>
  <c r="BLQ40" i="111"/>
  <c r="BME40" i="111" s="1"/>
  <c r="BLK40" i="111"/>
  <c r="BLW40" i="111" s="1"/>
  <c r="BLB40" i="111"/>
  <c r="BLN40" i="111"/>
  <c r="BMA40" i="111" s="1"/>
  <c r="BKY40" i="111"/>
  <c r="BLH40" i="111"/>
  <c r="BLT40" i="111" s="1"/>
  <c r="BMI40" i="111" s="1"/>
  <c r="BGW40" i="111"/>
  <c r="BHI40" i="111" s="1"/>
  <c r="BGK40" i="111"/>
  <c r="BGT40" i="111"/>
  <c r="BHF40" i="111" s="1"/>
  <c r="BHU40" i="111" s="1"/>
  <c r="BGQ40" i="111"/>
  <c r="BGZ40" i="111"/>
  <c r="BHM40" i="111" s="1"/>
  <c r="BHC40" i="111"/>
  <c r="BHQ40" i="111" s="1"/>
  <c r="BGN40" i="111"/>
  <c r="ASU40" i="111"/>
  <c r="ASX40" i="111"/>
  <c r="ATJ40" i="111"/>
  <c r="ATW40" i="111" s="1"/>
  <c r="ATM40" i="111"/>
  <c r="AUA40" i="111" s="1"/>
  <c r="ATD40" i="111"/>
  <c r="ATP40" i="111" s="1"/>
  <c r="AUE40" i="111" s="1"/>
  <c r="ATA40" i="111"/>
  <c r="ATG40" i="111"/>
  <c r="ATS40" i="111" s="1"/>
  <c r="BNR40" i="111"/>
  <c r="BOD40" i="111" s="1"/>
  <c r="BNX40" i="111"/>
  <c r="BOL40" i="111" s="1"/>
  <c r="BNO40" i="111"/>
  <c r="BOA40" i="111" s="1"/>
  <c r="BOP40" i="111" s="1"/>
  <c r="BNI40" i="111"/>
  <c r="BNL40" i="111"/>
  <c r="BNF40" i="111"/>
  <c r="BNU40" i="111"/>
  <c r="BOH40" i="111" s="1"/>
  <c r="DUH41" i="71"/>
  <c r="DUE41" i="71"/>
  <c r="DUB41" i="71"/>
  <c r="DUN41" i="71"/>
  <c r="DUZ41" i="71" s="1"/>
  <c r="DUT41" i="71"/>
  <c r="DVH41" i="71" s="1"/>
  <c r="DUK41" i="71"/>
  <c r="DUW41" i="71" s="1"/>
  <c r="DVL41" i="71" s="1"/>
  <c r="DUQ41" i="71"/>
  <c r="DVD41" i="71" s="1"/>
  <c r="DMH40" i="71"/>
  <c r="DMV40" i="71" s="1"/>
  <c r="DLS40" i="71"/>
  <c r="DLV40" i="71"/>
  <c r="DPV40" i="71"/>
  <c r="DLY40" i="71"/>
  <c r="DMK40" i="71" s="1"/>
  <c r="DMZ40" i="71" s="1"/>
  <c r="DMB40" i="71"/>
  <c r="DMN40" i="71" s="1"/>
  <c r="DPQ41" i="71"/>
  <c r="DRT41" i="71"/>
  <c r="DQK40" i="71"/>
  <c r="DQX40" i="71" s="1"/>
  <c r="DPP42" i="71"/>
  <c r="DRS42" i="71"/>
  <c r="DQN40" i="71"/>
  <c r="DRB40" i="71" s="1"/>
  <c r="DPY40" i="71"/>
  <c r="DSK40" i="71"/>
  <c r="DSW40" i="71" s="1"/>
  <c r="DSH40" i="71"/>
  <c r="DST40" i="71" s="1"/>
  <c r="DTI40" i="71" s="1"/>
  <c r="DSE40" i="71"/>
  <c r="DSB40" i="71"/>
  <c r="DRY40" i="71"/>
  <c r="DSN40" i="71"/>
  <c r="DTA40" i="71" s="1"/>
  <c r="DSQ40" i="71"/>
  <c r="DTE40" i="71" s="1"/>
  <c r="DQB40" i="71"/>
  <c r="DQE40" i="71"/>
  <c r="DQQ40" i="71" s="1"/>
  <c r="DRF40" i="71" s="1"/>
  <c r="CZA40" i="71"/>
  <c r="DDJ40" i="71"/>
  <c r="DQB41" i="71"/>
  <c r="DPY41" i="71"/>
  <c r="DPV41" i="71"/>
  <c r="DQN41" i="71"/>
  <c r="DRB41" i="71" s="1"/>
  <c r="DQK41" i="71"/>
  <c r="DQX41" i="71" s="1"/>
  <c r="DQH41" i="71"/>
  <c r="DQT41" i="71" s="1"/>
  <c r="DQE41" i="71"/>
  <c r="DQQ41" i="71" s="1"/>
  <c r="DRF41" i="71" s="1"/>
  <c r="DDM40" i="71"/>
  <c r="DDY40" i="71" s="1"/>
  <c r="DEN40" i="71" s="1"/>
  <c r="DDP40" i="71"/>
  <c r="DEB40" i="71" s="1"/>
  <c r="CZM40" i="71"/>
  <c r="CZZ40" i="71" s="1"/>
  <c r="DLJ42" i="71"/>
  <c r="DNM42" i="71"/>
  <c r="CZD40" i="71"/>
  <c r="DOE40" i="71"/>
  <c r="DOQ40" i="71" s="1"/>
  <c r="DOB40" i="71"/>
  <c r="DON40" i="71" s="1"/>
  <c r="DPC40" i="71" s="1"/>
  <c r="DNY40" i="71"/>
  <c r="DNV40" i="71"/>
  <c r="DNS40" i="71"/>
  <c r="DOH40" i="71"/>
  <c r="DOU40" i="71" s="1"/>
  <c r="DOK40" i="71"/>
  <c r="DOY40" i="71" s="1"/>
  <c r="DLK41" i="71"/>
  <c r="DLV41" i="71" s="1"/>
  <c r="DNN41" i="71"/>
  <c r="DME40" i="71"/>
  <c r="DMR40" i="71" s="1"/>
  <c r="DDD40" i="71"/>
  <c r="DDG40" i="71"/>
  <c r="DHE41" i="71"/>
  <c r="DHV41" i="71" s="1"/>
  <c r="DIH41" i="71" s="1"/>
  <c r="DJH41" i="71"/>
  <c r="DJY40" i="71"/>
  <c r="DKK40" i="71" s="1"/>
  <c r="DJV40" i="71"/>
  <c r="DKH40" i="71" s="1"/>
  <c r="DKW40" i="71" s="1"/>
  <c r="DJS40" i="71"/>
  <c r="DJP40" i="71"/>
  <c r="DJM40" i="71"/>
  <c r="DKE40" i="71"/>
  <c r="DKS40" i="71" s="1"/>
  <c r="DKB40" i="71"/>
  <c r="DKO40" i="71" s="1"/>
  <c r="DHY40" i="71"/>
  <c r="DIL40" i="71" s="1"/>
  <c r="DIB40" i="71"/>
  <c r="DIP40" i="71" s="1"/>
  <c r="DHJ40" i="71"/>
  <c r="DHM40" i="71"/>
  <c r="DHP40" i="71"/>
  <c r="DHS40" i="71"/>
  <c r="DIE40" i="71" s="1"/>
  <c r="DIT40" i="71" s="1"/>
  <c r="CYX40" i="71"/>
  <c r="DHD42" i="71"/>
  <c r="DJG42" i="71"/>
  <c r="CRA40" i="71"/>
  <c r="CRN40" i="71" s="1"/>
  <c r="CRD40" i="71"/>
  <c r="CRR40" i="71" s="1"/>
  <c r="DCX42" i="71"/>
  <c r="DFA42" i="71"/>
  <c r="DCY41" i="71"/>
  <c r="DDJ41" i="71" s="1"/>
  <c r="DFB41" i="71"/>
  <c r="DFS40" i="71"/>
  <c r="DGE40" i="71" s="1"/>
  <c r="DFP40" i="71"/>
  <c r="DGB40" i="71" s="1"/>
  <c r="DGQ40" i="71" s="1"/>
  <c r="DFM40" i="71"/>
  <c r="DFJ40" i="71"/>
  <c r="DFG40" i="71"/>
  <c r="DFY40" i="71"/>
  <c r="DGM40" i="71" s="1"/>
  <c r="DFV40" i="71"/>
  <c r="DGI40" i="71" s="1"/>
  <c r="DDS40" i="71"/>
  <c r="DEF40" i="71" s="1"/>
  <c r="CZG40" i="71"/>
  <c r="CZS40" i="71" s="1"/>
  <c r="DAH40" i="71" s="1"/>
  <c r="CQL40" i="71"/>
  <c r="CQO40" i="71"/>
  <c r="CQR40" i="71"/>
  <c r="DDV41" i="71"/>
  <c r="DEJ41" i="71" s="1"/>
  <c r="DDM41" i="71"/>
  <c r="DDY41" i="71" s="1"/>
  <c r="DEN41" i="71" s="1"/>
  <c r="DDP41" i="71"/>
  <c r="DEB41" i="71" s="1"/>
  <c r="CQU40" i="71"/>
  <c r="CRG40" i="71" s="1"/>
  <c r="CRV40" i="71" s="1"/>
  <c r="CZP40" i="71"/>
  <c r="DAD40" i="71" s="1"/>
  <c r="CYS41" i="71"/>
  <c r="CZD41" i="71" s="1"/>
  <c r="DAV41" i="71"/>
  <c r="DBM40" i="71"/>
  <c r="DBY40" i="71" s="1"/>
  <c r="DBJ40" i="71"/>
  <c r="DBV40" i="71" s="1"/>
  <c r="DCK40" i="71" s="1"/>
  <c r="DBG40" i="71"/>
  <c r="DBD40" i="71"/>
  <c r="DBA40" i="71"/>
  <c r="DBP40" i="71"/>
  <c r="DCC40" i="71" s="1"/>
  <c r="DBS40" i="71"/>
  <c r="DCG40" i="71" s="1"/>
  <c r="CYR42" i="71"/>
  <c r="DAU42" i="71"/>
  <c r="CUU40" i="71"/>
  <c r="CUR40" i="71"/>
  <c r="CUX40" i="71"/>
  <c r="CVG40" i="71"/>
  <c r="CVT40" i="71" s="1"/>
  <c r="CVJ40" i="71"/>
  <c r="CVX40" i="71" s="1"/>
  <c r="CUL42" i="71"/>
  <c r="CWO42" i="71"/>
  <c r="CXG40" i="71"/>
  <c r="CXS40" i="71" s="1"/>
  <c r="CXD40" i="71"/>
  <c r="CXP40" i="71" s="1"/>
  <c r="CYE40" i="71" s="1"/>
  <c r="CXA40" i="71"/>
  <c r="CWX40" i="71"/>
  <c r="CWU40" i="71"/>
  <c r="CXM40" i="71"/>
  <c r="CYA40" i="71" s="1"/>
  <c r="CXJ40" i="71"/>
  <c r="CXW40" i="71" s="1"/>
  <c r="CUM41" i="71"/>
  <c r="CUX41" i="71" s="1"/>
  <c r="CWP41" i="71"/>
  <c r="CVA40" i="71"/>
  <c r="CVM40" i="71" s="1"/>
  <c r="CWB40" i="71" s="1"/>
  <c r="CQG41" i="71"/>
  <c r="CQX41" i="71" s="1"/>
  <c r="CRJ41" i="71" s="1"/>
  <c r="CSJ41" i="71"/>
  <c r="CTA40" i="71"/>
  <c r="CTM40" i="71" s="1"/>
  <c r="CSX40" i="71"/>
  <c r="CTJ40" i="71" s="1"/>
  <c r="CTY40" i="71" s="1"/>
  <c r="CSR40" i="71"/>
  <c r="CSU40" i="71"/>
  <c r="CSO40" i="71"/>
  <c r="CTG40" i="71"/>
  <c r="CTU40" i="71" s="1"/>
  <c r="CTD40" i="71"/>
  <c r="CTQ40" i="71" s="1"/>
  <c r="CQF42" i="71"/>
  <c r="CSI42" i="71"/>
  <c r="CEC40" i="71"/>
  <c r="CEO40" i="71" s="1"/>
  <c r="CFD40" i="71" s="1"/>
  <c r="CDT40" i="71"/>
  <c r="COD3" i="71"/>
  <c r="CQF3" i="71"/>
  <c r="CEL40" i="71"/>
  <c r="CEZ40" i="71" s="1"/>
  <c r="CDZ40" i="71"/>
  <c r="CDW40" i="71"/>
  <c r="CEI40" i="71"/>
  <c r="CEV40" i="71" s="1"/>
  <c r="CMU40" i="71"/>
  <c r="CNH40" i="71" s="1"/>
  <c r="CMX40" i="71"/>
  <c r="CNL40" i="71" s="1"/>
  <c r="CMF40" i="71"/>
  <c r="CMI40" i="71"/>
  <c r="CQR41" i="71"/>
  <c r="CQO41" i="71"/>
  <c r="CRD41" i="71"/>
  <c r="CRR41" i="71" s="1"/>
  <c r="CRA41" i="71"/>
  <c r="CRN41" i="71" s="1"/>
  <c r="CML40" i="71"/>
  <c r="CMO40" i="71"/>
  <c r="CNA40" i="71" s="1"/>
  <c r="CNP40" i="71" s="1"/>
  <c r="COU40" i="71"/>
  <c r="CPG40" i="71" s="1"/>
  <c r="COR40" i="71"/>
  <c r="CPD40" i="71" s="1"/>
  <c r="CPS40" i="71" s="1"/>
  <c r="COO40" i="71"/>
  <c r="COL40" i="71"/>
  <c r="CPA40" i="71"/>
  <c r="CPO40" i="71" s="1"/>
  <c r="COI40" i="71"/>
  <c r="COX40" i="71"/>
  <c r="CPK40" i="71" s="1"/>
  <c r="CLZ42" i="71"/>
  <c r="COC42" i="71"/>
  <c r="CIC40" i="71"/>
  <c r="CIF40" i="71"/>
  <c r="CMA41" i="71"/>
  <c r="CML41" i="71" s="1"/>
  <c r="COD41" i="71"/>
  <c r="CII40" i="71"/>
  <c r="CIU40" i="71" s="1"/>
  <c r="CJJ40" i="71" s="1"/>
  <c r="CIL40" i="71"/>
  <c r="CIX40" i="71" s="1"/>
  <c r="CIO40" i="71"/>
  <c r="CJB40" i="71" s="1"/>
  <c r="CHZ40" i="71"/>
  <c r="CHT42" i="71"/>
  <c r="CJW42" i="71"/>
  <c r="CHU41" i="71"/>
  <c r="CHZ41" i="71" s="1"/>
  <c r="CJX41" i="71"/>
  <c r="CKO40" i="71"/>
  <c r="CLA40" i="71" s="1"/>
  <c r="CKL40" i="71"/>
  <c r="CKX40" i="71" s="1"/>
  <c r="CLM40" i="71" s="1"/>
  <c r="CKI40" i="71"/>
  <c r="CKF40" i="71"/>
  <c r="CKC40" i="71"/>
  <c r="CKU40" i="71"/>
  <c r="CLI40" i="71" s="1"/>
  <c r="CKR40" i="71"/>
  <c r="CLE40" i="71" s="1"/>
  <c r="CDO41" i="71"/>
  <c r="CEC41" i="71" s="1"/>
  <c r="CFR41" i="71"/>
  <c r="CGI40" i="71"/>
  <c r="CGU40" i="71" s="1"/>
  <c r="CGF40" i="71"/>
  <c r="CGR40" i="71" s="1"/>
  <c r="CHG40" i="71" s="1"/>
  <c r="CGC40" i="71"/>
  <c r="CFZ40" i="71"/>
  <c r="CFW40" i="71"/>
  <c r="CGL40" i="71"/>
  <c r="CGY40" i="71" s="1"/>
  <c r="CGO40" i="71"/>
  <c r="CHC40" i="71" s="1"/>
  <c r="CDN42" i="71"/>
  <c r="CFQ42" i="71"/>
  <c r="HD39" i="111"/>
  <c r="KT39" i="71"/>
  <c r="ABZ39" i="71"/>
  <c r="BJN39" i="71"/>
  <c r="BHO39" i="71"/>
  <c r="AM40" i="71"/>
  <c r="AMO39" i="71"/>
  <c r="ZW39" i="71"/>
  <c r="BQA39" i="71"/>
  <c r="BJV39" i="71"/>
  <c r="AWV39" i="71"/>
  <c r="CX39" i="111"/>
  <c r="ASP39" i="71"/>
  <c r="AVA39" i="71"/>
  <c r="CCS39" i="71"/>
  <c r="AIE39" i="71"/>
  <c r="BUK39" i="71"/>
  <c r="BBF39" i="71"/>
  <c r="IQ39" i="71"/>
  <c r="AQU39" i="71"/>
  <c r="BLY39" i="71"/>
  <c r="AST39" i="71"/>
  <c r="AKL39" i="71"/>
  <c r="NE39" i="71"/>
  <c r="MW39" i="71"/>
  <c r="CH39" i="71"/>
  <c r="NA39" i="71"/>
  <c r="AKD39" i="71"/>
  <c r="BUC39" i="71"/>
  <c r="BFH39" i="71"/>
  <c r="HL39" i="111"/>
  <c r="AM39" i="111"/>
  <c r="BWN39" i="71"/>
  <c r="PD39" i="71"/>
  <c r="AEC39" i="71"/>
  <c r="PH39" i="71"/>
  <c r="BUG39" i="71"/>
  <c r="CAT39" i="71"/>
  <c r="BBB39" i="71"/>
  <c r="OZ39" i="71"/>
  <c r="XP39" i="71"/>
  <c r="AKH39" i="71"/>
  <c r="VQ39" i="71"/>
  <c r="FA39" i="111"/>
  <c r="GN39" i="71"/>
  <c r="BPW39" i="71"/>
  <c r="BDM39" i="71"/>
  <c r="BYM39" i="71"/>
  <c r="BBJ39" i="71"/>
  <c r="BFL39" i="71"/>
  <c r="EO39" i="71"/>
  <c r="RG39" i="71"/>
  <c r="CT39" i="111"/>
  <c r="BNT39" i="71"/>
  <c r="AZC39" i="71"/>
  <c r="RC39" i="71"/>
  <c r="IY39" i="71"/>
  <c r="ZO39" i="71"/>
  <c r="RK39" i="71"/>
  <c r="AGF39" i="71"/>
  <c r="AZG39" i="71"/>
  <c r="BWJ39" i="71"/>
  <c r="AOJ39" i="71"/>
  <c r="VI39" i="71"/>
  <c r="KX39" i="71"/>
  <c r="AII39" i="71"/>
  <c r="AOR39" i="71"/>
  <c r="BHK39" i="71"/>
  <c r="LB39" i="71"/>
  <c r="BDI39" i="71"/>
  <c r="ASX39" i="71"/>
  <c r="BHS39" i="71"/>
  <c r="BRZ39" i="71"/>
  <c r="CER40" i="71"/>
  <c r="AUS39" i="71"/>
  <c r="ADY39" i="71"/>
  <c r="ADU39" i="71"/>
  <c r="AMK39" i="71"/>
  <c r="VM39" i="71"/>
  <c r="EW39" i="111"/>
  <c r="AFX39" i="71"/>
  <c r="GV39" i="71"/>
  <c r="AIA39" i="71"/>
  <c r="CCO39" i="71"/>
  <c r="AUW39" i="71"/>
  <c r="AMG39" i="71"/>
  <c r="FE39" i="111"/>
  <c r="GR39" i="71"/>
  <c r="BJR39" i="71"/>
  <c r="AXD39" i="71"/>
  <c r="BLU39" i="71"/>
  <c r="BFP39" i="71"/>
  <c r="BSD39" i="71"/>
  <c r="CAL39" i="71"/>
  <c r="CP39" i="111"/>
  <c r="EK39" i="71"/>
  <c r="ZS39" i="71"/>
  <c r="AON39" i="71"/>
  <c r="AE40" i="71"/>
  <c r="TJ39" i="71"/>
  <c r="ABV39" i="71"/>
  <c r="AI39" i="111"/>
  <c r="BYQ39" i="71"/>
  <c r="AYY39" i="71"/>
  <c r="BSH39" i="71"/>
  <c r="CAP39" i="71"/>
  <c r="XL39" i="71"/>
  <c r="IU39" i="71"/>
  <c r="CP39" i="71"/>
  <c r="TF39" i="71"/>
  <c r="BQE39" i="71"/>
  <c r="AQM39" i="71"/>
  <c r="AWZ39" i="71"/>
  <c r="BLQ39" i="71"/>
  <c r="BNX39" i="71"/>
  <c r="XT39" i="71"/>
  <c r="TN39" i="71"/>
  <c r="ES39" i="71"/>
  <c r="AGB39" i="71"/>
  <c r="HH39" i="111"/>
  <c r="ABR39" i="71"/>
  <c r="AQQ39" i="71"/>
  <c r="CCW39" i="71"/>
  <c r="BDE39" i="71"/>
  <c r="BOB39" i="71"/>
  <c r="BYI39" i="71"/>
  <c r="BWF39" i="71"/>
  <c r="NY39" i="111"/>
  <c r="AGK39" i="111"/>
  <c r="AMX39" i="111"/>
  <c r="LZ39" i="111"/>
  <c r="AIN39" i="111"/>
  <c r="ANF39" i="111"/>
  <c r="ZL39" i="111"/>
  <c r="QJ39" i="111"/>
  <c r="API39" i="111"/>
  <c r="ADZ39" i="111"/>
  <c r="AKY39" i="111"/>
  <c r="ADV39" i="111"/>
  <c r="UX39" i="111"/>
  <c r="SQ39" i="111"/>
  <c r="AED39" i="111"/>
  <c r="JO39" i="111"/>
  <c r="ART39" i="111"/>
  <c r="VB39" i="111"/>
  <c r="SU39" i="111"/>
  <c r="ABS39" i="111"/>
  <c r="AIJ39" i="111"/>
  <c r="ARP39" i="111"/>
  <c r="AIR39" i="111"/>
  <c r="QN39" i="111"/>
  <c r="XA39" i="111"/>
  <c r="OC39" i="111"/>
  <c r="AGC39" i="111"/>
  <c r="QF39" i="111"/>
  <c r="ZH39" i="111"/>
  <c r="LR39" i="111"/>
  <c r="JK39" i="111"/>
  <c r="ARL39" i="111"/>
  <c r="UT39" i="111"/>
  <c r="APE39" i="111"/>
  <c r="SM39" i="111"/>
  <c r="ABO39" i="111"/>
  <c r="BLN39" i="71"/>
  <c r="BMC39" i="71" s="1"/>
  <c r="BPQ40" i="71"/>
  <c r="BPE40" i="71"/>
  <c r="BPN40" i="71"/>
  <c r="BPB40" i="71"/>
  <c r="BPK40" i="71"/>
  <c r="BOY40" i="71"/>
  <c r="BPH40" i="71"/>
  <c r="AQG40" i="71"/>
  <c r="APU40" i="71"/>
  <c r="AQD40" i="71"/>
  <c r="APR40" i="71"/>
  <c r="AQA40" i="71"/>
  <c r="APO40" i="71"/>
  <c r="APX40" i="71"/>
  <c r="BTW40" i="71"/>
  <c r="BTK40" i="71"/>
  <c r="BTT40" i="71"/>
  <c r="BTH40" i="71"/>
  <c r="BTQ40" i="71"/>
  <c r="BTE40" i="71"/>
  <c r="BTN40" i="71"/>
  <c r="BEV40" i="71"/>
  <c r="BEJ40" i="71"/>
  <c r="BES40" i="71"/>
  <c r="BFB40" i="71"/>
  <c r="BEP40" i="71"/>
  <c r="BEM40" i="71"/>
  <c r="BEY40" i="71"/>
  <c r="BVT40" i="71"/>
  <c r="BVH40" i="71"/>
  <c r="BVQ40" i="71"/>
  <c r="BVZ40" i="71"/>
  <c r="BVN40" i="71"/>
  <c r="BVK40" i="71"/>
  <c r="BVW40" i="71"/>
  <c r="CBL41" i="71"/>
  <c r="BXF41" i="71"/>
  <c r="BSZ41" i="71"/>
  <c r="BOT41" i="71"/>
  <c r="BKN41" i="71"/>
  <c r="BGH41" i="71"/>
  <c r="BCB41" i="71"/>
  <c r="BMQ41" i="71"/>
  <c r="BEE41" i="71"/>
  <c r="BQW41" i="71"/>
  <c r="AXV41" i="71"/>
  <c r="ATP41" i="71"/>
  <c r="APJ41" i="71"/>
  <c r="BVC41" i="71"/>
  <c r="AVS41" i="71"/>
  <c r="BIK41" i="71"/>
  <c r="AZY41" i="71"/>
  <c r="BZI41" i="71"/>
  <c r="ARM41" i="71"/>
  <c r="CBK42" i="71"/>
  <c r="BXE42" i="71"/>
  <c r="BSY42" i="71"/>
  <c r="BOS42" i="71"/>
  <c r="BKM42" i="71"/>
  <c r="BGG42" i="71"/>
  <c r="BCA42" i="71"/>
  <c r="AXU42" i="71"/>
  <c r="ATO42" i="71"/>
  <c r="API42" i="71"/>
  <c r="BZH42" i="71"/>
  <c r="BVB42" i="71"/>
  <c r="BQV42" i="71"/>
  <c r="BMP42" i="71"/>
  <c r="BIJ42" i="71"/>
  <c r="BED42" i="71"/>
  <c r="AZX42" i="71"/>
  <c r="AVR42" i="71"/>
  <c r="ARL42" i="71"/>
  <c r="CCL39" i="71"/>
  <c r="CDA39" i="71" s="1"/>
  <c r="BDB39" i="71"/>
  <c r="BDQ39" i="71" s="1"/>
  <c r="AUM40" i="71"/>
  <c r="AUA40" i="71"/>
  <c r="AUJ40" i="71"/>
  <c r="ATX40" i="71"/>
  <c r="AUG40" i="71"/>
  <c r="ATU40" i="71"/>
  <c r="AUD40" i="71"/>
  <c r="BHE40" i="71"/>
  <c r="BGS40" i="71"/>
  <c r="BHB40" i="71"/>
  <c r="BGP40" i="71"/>
  <c r="BGY40" i="71"/>
  <c r="BGM40" i="71"/>
  <c r="BGV40" i="71"/>
  <c r="ASD40" i="71"/>
  <c r="ARR40" i="71"/>
  <c r="ASA40" i="71"/>
  <c r="ASJ40" i="71"/>
  <c r="ARX40" i="71"/>
  <c r="ASG40" i="71"/>
  <c r="ARU40" i="71"/>
  <c r="BJB40" i="71"/>
  <c r="BIP40" i="71"/>
  <c r="BIY40" i="71"/>
  <c r="BJH40" i="71"/>
  <c r="BIV40" i="71"/>
  <c r="BJE40" i="71"/>
  <c r="BIS40" i="71"/>
  <c r="BZZ40" i="71"/>
  <c r="BZN40" i="71"/>
  <c r="BZW40" i="71"/>
  <c r="CAF40" i="71"/>
  <c r="BZT40" i="71"/>
  <c r="CAC40" i="71"/>
  <c r="BZQ40" i="71"/>
  <c r="CAI39" i="71"/>
  <c r="CAX39" i="71" s="1"/>
  <c r="BAY39" i="71"/>
  <c r="BBN39" i="71" s="1"/>
  <c r="BJK39" i="71"/>
  <c r="BJZ39" i="71" s="1"/>
  <c r="AWS39" i="71"/>
  <c r="AXH39" i="71" s="1"/>
  <c r="BNQ39" i="71"/>
  <c r="BOF39" i="71" s="1"/>
  <c r="BYF39" i="71"/>
  <c r="BYU39" i="71" s="1"/>
  <c r="BHH39" i="71"/>
  <c r="BHW39" i="71" s="1"/>
  <c r="AYV39" i="71"/>
  <c r="AZK39" i="71" s="1"/>
  <c r="BWC39" i="71"/>
  <c r="BWR39" i="71" s="1"/>
  <c r="BLK40" i="71"/>
  <c r="BKY40" i="71"/>
  <c r="BLH40" i="71"/>
  <c r="BKV40" i="71"/>
  <c r="BLE40" i="71"/>
  <c r="BKS40" i="71"/>
  <c r="BLB40" i="71"/>
  <c r="BYC40" i="71"/>
  <c r="BXQ40" i="71"/>
  <c r="BXZ40" i="71"/>
  <c r="BXN40" i="71"/>
  <c r="BXW40" i="71"/>
  <c r="BXK40" i="71"/>
  <c r="BXT40" i="71"/>
  <c r="AWJ40" i="71"/>
  <c r="AVX40" i="71"/>
  <c r="AWG40" i="71"/>
  <c r="AWP40" i="71"/>
  <c r="AWD40" i="71"/>
  <c r="AWM40" i="71"/>
  <c r="AWA40" i="71"/>
  <c r="BNH40" i="71"/>
  <c r="BMV40" i="71"/>
  <c r="BNE40" i="71"/>
  <c r="BNN40" i="71"/>
  <c r="BNB40" i="71"/>
  <c r="BNK40" i="71"/>
  <c r="BMY40" i="71"/>
  <c r="BTZ39" i="71"/>
  <c r="BUO39" i="71" s="1"/>
  <c r="AUP39" i="71"/>
  <c r="AVE39" i="71" s="1"/>
  <c r="BFE39" i="71"/>
  <c r="BFT39" i="71" s="1"/>
  <c r="BPT39" i="71"/>
  <c r="BQI39" i="71" s="1"/>
  <c r="AQJ39" i="71"/>
  <c r="AQY39" i="71" s="1"/>
  <c r="ASM39" i="71"/>
  <c r="ATB39" i="71" s="1"/>
  <c r="BRW39" i="71"/>
  <c r="BSL39" i="71" s="1"/>
  <c r="AYS40" i="71"/>
  <c r="AYG40" i="71"/>
  <c r="AYP40" i="71"/>
  <c r="AYD40" i="71"/>
  <c r="AYM40" i="71"/>
  <c r="AYA40" i="71"/>
  <c r="AYJ40" i="71"/>
  <c r="CCI40" i="71"/>
  <c r="CBW40" i="71"/>
  <c r="CCF40" i="71"/>
  <c r="CBT40" i="71"/>
  <c r="CCC40" i="71"/>
  <c r="CBQ40" i="71"/>
  <c r="CBZ40" i="71"/>
  <c r="BCY40" i="71"/>
  <c r="BCM40" i="71"/>
  <c r="BCV40" i="71"/>
  <c r="BCJ40" i="71"/>
  <c r="BCS40" i="71"/>
  <c r="BCG40" i="71"/>
  <c r="BCP40" i="71"/>
  <c r="BAP40" i="71"/>
  <c r="BAD40" i="71"/>
  <c r="BAM40" i="71"/>
  <c r="BAV40" i="71"/>
  <c r="BAJ40" i="71"/>
  <c r="BAS40" i="71"/>
  <c r="BAG40" i="71"/>
  <c r="BRN40" i="71"/>
  <c r="BRB40" i="71"/>
  <c r="BRK40" i="71"/>
  <c r="BRT40" i="71"/>
  <c r="BRH40" i="71"/>
  <c r="BRQ40" i="71"/>
  <c r="BRE40" i="71"/>
  <c r="UH40" i="111"/>
  <c r="UK40" i="111"/>
  <c r="TY40" i="111"/>
  <c r="UE40" i="111"/>
  <c r="UQ40" i="111" s="1"/>
  <c r="VF40" i="111" s="1"/>
  <c r="TV40" i="111"/>
  <c r="UN40" i="111"/>
  <c r="UB40" i="111"/>
  <c r="AFQ40" i="111"/>
  <c r="AFT40" i="111"/>
  <c r="AFH40" i="111"/>
  <c r="AFK40" i="111"/>
  <c r="AFN40" i="111"/>
  <c r="AFZ40" i="111" s="1"/>
  <c r="AGO40" i="111" s="1"/>
  <c r="AFE40" i="111"/>
  <c r="AFW40" i="111"/>
  <c r="AOS40" i="111"/>
  <c r="AOV40" i="111"/>
  <c r="AOJ40" i="111"/>
  <c r="AOM40" i="111"/>
  <c r="AOP40" i="111"/>
  <c r="APB40" i="111" s="1"/>
  <c r="APQ40" i="111" s="1"/>
  <c r="AOY40" i="111"/>
  <c r="AOG40" i="111"/>
  <c r="AQD42" i="111"/>
  <c r="AJI42" i="111"/>
  <c r="ALP42" i="111"/>
  <c r="AHB42" i="111"/>
  <c r="ANW42" i="111"/>
  <c r="AEU42" i="111"/>
  <c r="ACN42" i="111"/>
  <c r="XZ42" i="111"/>
  <c r="AAG42" i="111"/>
  <c r="TL42" i="111"/>
  <c r="KJ42" i="111"/>
  <c r="OX42" i="111"/>
  <c r="MQ42" i="111"/>
  <c r="VS42" i="111"/>
  <c r="RE42" i="111"/>
  <c r="LF40" i="111"/>
  <c r="LI40" i="111"/>
  <c r="LV40" i="111" s="1"/>
  <c r="KZ40" i="111"/>
  <c r="KW40" i="111"/>
  <c r="LL40" i="111"/>
  <c r="LC40" i="111"/>
  <c r="LO40" i="111" s="1"/>
  <c r="MD40" i="111" s="1"/>
  <c r="KT40" i="111"/>
  <c r="PT40" i="111"/>
  <c r="PW40" i="111"/>
  <c r="PK40" i="111"/>
  <c r="PH40" i="111"/>
  <c r="PQ40" i="111"/>
  <c r="QC40" i="111" s="1"/>
  <c r="QR40" i="111" s="1"/>
  <c r="PN40" i="111"/>
  <c r="PZ40" i="111"/>
  <c r="QN40" i="111" s="1"/>
  <c r="YS40" i="111"/>
  <c r="ZE40" i="111" s="1"/>
  <c r="ZT40" i="111" s="1"/>
  <c r="YM40" i="111"/>
  <c r="YY40" i="111"/>
  <c r="YJ40" i="111"/>
  <c r="YV40" i="111"/>
  <c r="ZH40" i="111" s="1"/>
  <c r="YP40" i="111"/>
  <c r="ZB40" i="111"/>
  <c r="ZP40" i="111" s="1"/>
  <c r="AKE40" i="111"/>
  <c r="AKK40" i="111"/>
  <c r="AKH40" i="111"/>
  <c r="AJY40" i="111"/>
  <c r="AJV40" i="111"/>
  <c r="AKB40" i="111"/>
  <c r="AKN40" i="111" s="1"/>
  <c r="ALC40" i="111" s="1"/>
  <c r="AJS40" i="111"/>
  <c r="ALQ41" i="111"/>
  <c r="AQE41" i="111"/>
  <c r="ANX41" i="111"/>
  <c r="AJJ41" i="111"/>
  <c r="ACO41" i="111"/>
  <c r="YA41" i="111"/>
  <c r="AHC41" i="111"/>
  <c r="AAH41" i="111"/>
  <c r="VT41" i="111"/>
  <c r="RF41" i="111"/>
  <c r="AEV41" i="111"/>
  <c r="TM41" i="111"/>
  <c r="KK41" i="111"/>
  <c r="OY41" i="111"/>
  <c r="MR41" i="111"/>
  <c r="SA40" i="111"/>
  <c r="SD40" i="111"/>
  <c r="RR40" i="111"/>
  <c r="RU40" i="111"/>
  <c r="RO40" i="111"/>
  <c r="SG40" i="111"/>
  <c r="RX40" i="111"/>
  <c r="SJ40" i="111" s="1"/>
  <c r="SY40" i="111" s="1"/>
  <c r="WO40" i="111"/>
  <c r="WF40" i="111"/>
  <c r="WU40" i="111"/>
  <c r="WR40" i="111"/>
  <c r="WI40" i="111"/>
  <c r="WL40" i="111"/>
  <c r="WX40" i="111" s="1"/>
  <c r="XM40" i="111" s="1"/>
  <c r="WC40" i="111"/>
  <c r="ADG40" i="111"/>
  <c r="ADS40" i="111" s="1"/>
  <c r="AEH40" i="111" s="1"/>
  <c r="ADA40" i="111"/>
  <c r="ACX40" i="111"/>
  <c r="ADM40" i="111"/>
  <c r="ADJ40" i="111"/>
  <c r="ADD40" i="111"/>
  <c r="ADP40" i="111"/>
  <c r="AML40" i="111"/>
  <c r="AMC40" i="111"/>
  <c r="AMO40" i="111"/>
  <c r="ANB40" i="111" s="1"/>
  <c r="AMR40" i="111"/>
  <c r="AMI40" i="111"/>
  <c r="AMU40" i="111" s="1"/>
  <c r="ANJ40" i="111" s="1"/>
  <c r="ALZ40" i="111"/>
  <c r="AMF40" i="111"/>
  <c r="NM40" i="111"/>
  <c r="ND40" i="111"/>
  <c r="NS40" i="111"/>
  <c r="OG40" i="111" s="1"/>
  <c r="NP40" i="111"/>
  <c r="NG40" i="111"/>
  <c r="NA40" i="111"/>
  <c r="NJ40" i="111"/>
  <c r="NV40" i="111" s="1"/>
  <c r="OK40" i="111" s="1"/>
  <c r="AAZ40" i="111"/>
  <c r="ABL40" i="111" s="1"/>
  <c r="ACA40" i="111" s="1"/>
  <c r="ABC40" i="111"/>
  <c r="AAT40" i="111"/>
  <c r="AAQ40" i="111"/>
  <c r="ABF40" i="111"/>
  <c r="AAW40" i="111"/>
  <c r="ABI40" i="111"/>
  <c r="ABW40" i="111" s="1"/>
  <c r="AHX40" i="111"/>
  <c r="AHO40" i="111"/>
  <c r="AIA40" i="111"/>
  <c r="AHR40" i="111"/>
  <c r="AID40" i="111"/>
  <c r="AHU40" i="111"/>
  <c r="AIG40" i="111" s="1"/>
  <c r="AIV40" i="111" s="1"/>
  <c r="AHL40" i="111"/>
  <c r="AQZ40" i="111"/>
  <c r="AQQ40" i="111"/>
  <c r="ARF40" i="111"/>
  <c r="ARC40" i="111"/>
  <c r="AQT40" i="111"/>
  <c r="AQW40" i="111"/>
  <c r="ARI40" i="111" s="1"/>
  <c r="ARX40" i="111" s="1"/>
  <c r="AQN40" i="111"/>
  <c r="MK40" i="71"/>
  <c r="MB40" i="71"/>
  <c r="MQ40" i="71"/>
  <c r="MN40" i="71"/>
  <c r="ME40" i="71"/>
  <c r="LY40" i="71"/>
  <c r="MH40" i="71"/>
  <c r="ADI40" i="71"/>
  <c r="ADO40" i="71"/>
  <c r="ADL40" i="71"/>
  <c r="ADC40" i="71"/>
  <c r="ACZ40" i="71"/>
  <c r="ADF40" i="71"/>
  <c r="ACW40" i="71"/>
  <c r="JB40" i="111"/>
  <c r="IP40" i="111"/>
  <c r="IY40" i="111"/>
  <c r="IM40" i="111"/>
  <c r="IV40" i="111"/>
  <c r="JH40" i="111" s="1"/>
  <c r="JW40" i="111" s="1"/>
  <c r="JE40" i="111"/>
  <c r="JS40" i="111" s="1"/>
  <c r="IS40" i="111"/>
  <c r="IN39" i="71"/>
  <c r="JC39" i="71" s="1"/>
  <c r="GK39" i="71"/>
  <c r="GZ39" i="71" s="1"/>
  <c r="ABO39" i="71"/>
  <c r="ACD39" i="71" s="1"/>
  <c r="AKA39" i="71"/>
  <c r="AKP39" i="71" s="1"/>
  <c r="IC42" i="111"/>
  <c r="ANF42" i="71"/>
  <c r="AET42" i="71"/>
  <c r="ALC42" i="71"/>
  <c r="AIZ42" i="71"/>
  <c r="ACQ42" i="71"/>
  <c r="AGW42" i="71"/>
  <c r="YK42" i="71"/>
  <c r="AAN42" i="71"/>
  <c r="WH42" i="71"/>
  <c r="UE42" i="71"/>
  <c r="SB42" i="71"/>
  <c r="PY42" i="71"/>
  <c r="NV42" i="71"/>
  <c r="JP42" i="71"/>
  <c r="LS42" i="71"/>
  <c r="HM42" i="71"/>
  <c r="FJ42" i="71"/>
  <c r="DG42" i="71"/>
  <c r="CB40" i="71"/>
  <c r="BP40" i="71"/>
  <c r="BY40" i="71"/>
  <c r="BM40" i="71"/>
  <c r="BJ40" i="71"/>
  <c r="BS40" i="71"/>
  <c r="CE40" i="71" s="1"/>
  <c r="BV40" i="71"/>
  <c r="CA40" i="111"/>
  <c r="CM40" i="111" s="1"/>
  <c r="BX40" i="111"/>
  <c r="CJ40" i="111"/>
  <c r="BU40" i="111"/>
  <c r="CG40" i="111"/>
  <c r="BR40" i="111"/>
  <c r="CD40" i="111"/>
  <c r="OW39" i="71"/>
  <c r="PL39" i="71" s="1"/>
  <c r="IB40" i="71"/>
  <c r="HY40" i="71"/>
  <c r="IK40" i="71"/>
  <c r="HV40" i="71"/>
  <c r="IH40" i="71"/>
  <c r="HS40" i="71"/>
  <c r="IE40" i="71"/>
  <c r="DV40" i="71"/>
  <c r="EE40" i="71"/>
  <c r="DY40" i="71"/>
  <c r="DS40" i="71"/>
  <c r="DM40" i="71"/>
  <c r="DP40" i="71"/>
  <c r="EB40" i="71"/>
  <c r="QQ40" i="71"/>
  <c r="QH40" i="71"/>
  <c r="QW40" i="71"/>
  <c r="QT40" i="71"/>
  <c r="QK40" i="71"/>
  <c r="QE40" i="71"/>
  <c r="QN40" i="71"/>
  <c r="AJO40" i="71"/>
  <c r="AJL40" i="71"/>
  <c r="AJX40" i="71"/>
  <c r="AJI40" i="71"/>
  <c r="AJR40" i="71"/>
  <c r="AJF40" i="71"/>
  <c r="AJU40" i="71"/>
  <c r="AHO40" i="71"/>
  <c r="AHF40" i="71"/>
  <c r="AHU40" i="71"/>
  <c r="AHR40" i="71"/>
  <c r="AHI40" i="71"/>
  <c r="AHL40" i="71"/>
  <c r="AHC40" i="71"/>
  <c r="AMD39" i="71"/>
  <c r="AMS39" i="71" s="1"/>
  <c r="VF39" i="71"/>
  <c r="VU39" i="71" s="1"/>
  <c r="AFU39" i="71"/>
  <c r="AGJ39" i="71" s="1"/>
  <c r="TC39" i="71"/>
  <c r="TR39" i="71" s="1"/>
  <c r="AHX39" i="71"/>
  <c r="AIM39" i="71" s="1"/>
  <c r="ZL39" i="71"/>
  <c r="AAA39" i="71" s="1"/>
  <c r="ADR39" i="71"/>
  <c r="AEG39" i="71" s="1"/>
  <c r="ID41" i="111"/>
  <c r="ANG41" i="71"/>
  <c r="AEU41" i="71"/>
  <c r="ALD41" i="71"/>
  <c r="AAO41" i="71"/>
  <c r="AJA41" i="71"/>
  <c r="ACR41" i="71"/>
  <c r="YL41" i="71"/>
  <c r="NW41" i="71"/>
  <c r="AGX41" i="71"/>
  <c r="UF41" i="71"/>
  <c r="SC41" i="71"/>
  <c r="JQ41" i="71"/>
  <c r="WI41" i="71"/>
  <c r="LT41" i="71"/>
  <c r="S41" i="71"/>
  <c r="G41" i="71"/>
  <c r="DH41" i="71"/>
  <c r="HN41" i="71"/>
  <c r="P41" i="71"/>
  <c r="AB41" i="71" s="1"/>
  <c r="M41" i="71"/>
  <c r="PZ41" i="71"/>
  <c r="FK41" i="71"/>
  <c r="J41" i="71"/>
  <c r="V41" i="71"/>
  <c r="Y41" i="71"/>
  <c r="CT39" i="71"/>
  <c r="GU40" i="111"/>
  <c r="HH40" i="111" s="1"/>
  <c r="GI40" i="111"/>
  <c r="GR40" i="111"/>
  <c r="GF40" i="111"/>
  <c r="GX40" i="111"/>
  <c r="GO40" i="111"/>
  <c r="HA40" i="111" s="1"/>
  <c r="GL40" i="111"/>
  <c r="AOG39" i="71"/>
  <c r="AOV39" i="71" s="1"/>
  <c r="GB40" i="71"/>
  <c r="FS40" i="71"/>
  <c r="GE40" i="71"/>
  <c r="GH40" i="71"/>
  <c r="FV40" i="71"/>
  <c r="FY40" i="71"/>
  <c r="FP40" i="71"/>
  <c r="ON40" i="71"/>
  <c r="OH40" i="71"/>
  <c r="OE40" i="71"/>
  <c r="OT40" i="71"/>
  <c r="OQ40" i="71"/>
  <c r="OK40" i="71"/>
  <c r="OB40" i="71"/>
  <c r="KH40" i="71"/>
  <c r="KN40" i="71"/>
  <c r="KK40" i="71"/>
  <c r="KB40" i="71"/>
  <c r="JY40" i="71"/>
  <c r="KE40" i="71"/>
  <c r="JV40" i="71"/>
  <c r="ZC40" i="71"/>
  <c r="YT40" i="71"/>
  <c r="ZI40" i="71"/>
  <c r="ZF40" i="71"/>
  <c r="YW40" i="71"/>
  <c r="YQ40" i="71"/>
  <c r="YZ40" i="71"/>
  <c r="ANX40" i="71"/>
  <c r="AOA40" i="71"/>
  <c r="ANR40" i="71"/>
  <c r="ANO40" i="71"/>
  <c r="AOD40" i="71"/>
  <c r="ANU40" i="71"/>
  <c r="ANL40" i="71"/>
  <c r="QZ39" i="71"/>
  <c r="RO39" i="71" s="1"/>
  <c r="KQ39" i="71"/>
  <c r="LF39" i="71" s="1"/>
  <c r="EQ40" i="111"/>
  <c r="FE40" i="111" s="1"/>
  <c r="EE40" i="111"/>
  <c r="EN40" i="111"/>
  <c r="DY40" i="111"/>
  <c r="EK40" i="111"/>
  <c r="EH40" i="111"/>
  <c r="ET40" i="111" s="1"/>
  <c r="EB40" i="111"/>
  <c r="ABF40" i="71"/>
  <c r="AAZ40" i="71"/>
  <c r="AAW40" i="71"/>
  <c r="ABL40" i="71"/>
  <c r="ABI40" i="71"/>
  <c r="ABC40" i="71"/>
  <c r="AAT40" i="71"/>
  <c r="Z40" i="111"/>
  <c r="N40" i="111"/>
  <c r="W40" i="111"/>
  <c r="K40" i="111"/>
  <c r="T40" i="111"/>
  <c r="AF40" i="111" s="1"/>
  <c r="Q40" i="111"/>
  <c r="AC40" i="111"/>
  <c r="XI39" i="71"/>
  <c r="XX39" i="71" s="1"/>
  <c r="WZ40" i="71"/>
  <c r="XC40" i="71"/>
  <c r="WQ40" i="71"/>
  <c r="WW40" i="71"/>
  <c r="WN40" i="71"/>
  <c r="WT40" i="71"/>
  <c r="XF40" i="71"/>
  <c r="SQ40" i="71"/>
  <c r="SZ40" i="71"/>
  <c r="SK40" i="71"/>
  <c r="SW40" i="71"/>
  <c r="SH40" i="71"/>
  <c r="ST40" i="71"/>
  <c r="SN40" i="71"/>
  <c r="UW40" i="71"/>
  <c r="VC40" i="71"/>
  <c r="UZ40" i="71"/>
  <c r="UQ40" i="71"/>
  <c r="UN40" i="71"/>
  <c r="UK40" i="71"/>
  <c r="UT40" i="71"/>
  <c r="AFL40" i="71"/>
  <c r="AFF40" i="71"/>
  <c r="AFC40" i="71"/>
  <c r="AFO40" i="71"/>
  <c r="AFR40" i="71"/>
  <c r="AFI40" i="71"/>
  <c r="AEZ40" i="71"/>
  <c r="ALU40" i="71"/>
  <c r="ALL40" i="71"/>
  <c r="AMA40" i="71"/>
  <c r="ALO40" i="71"/>
  <c r="ALX40" i="71"/>
  <c r="ALR40" i="71"/>
  <c r="ALI40" i="71"/>
  <c r="MT39" i="71"/>
  <c r="NI39" i="71" s="1"/>
  <c r="EH39" i="71"/>
  <c r="EW39" i="71" s="1"/>
  <c r="B41" i="111"/>
  <c r="FW41" i="111"/>
  <c r="BI41" i="111"/>
  <c r="DP41" i="111"/>
  <c r="AU39" i="111"/>
  <c r="HP39" i="111"/>
  <c r="FV42" i="111"/>
  <c r="DO42" i="111"/>
  <c r="BH42" i="111"/>
  <c r="A42" i="111"/>
  <c r="FI39" i="111"/>
  <c r="DB39" i="111"/>
  <c r="BD42" i="71"/>
  <c r="BE41" i="71"/>
  <c r="B42" i="71"/>
  <c r="A43" i="71"/>
  <c r="BLB41" i="111" l="1"/>
  <c r="BLN41" i="111"/>
  <c r="BMA41" i="111" s="1"/>
  <c r="BLE41" i="111"/>
  <c r="BLK41" i="111"/>
  <c r="BLW41" i="111" s="1"/>
  <c r="BLH41" i="111"/>
  <c r="BLT41" i="111" s="1"/>
  <c r="BMI41" i="111" s="1"/>
  <c r="BLQ41" i="111"/>
  <c r="BME41" i="111" s="1"/>
  <c r="BKY41" i="111"/>
  <c r="BEG41" i="111"/>
  <c r="BEP41" i="111"/>
  <c r="BFB41" i="111" s="1"/>
  <c r="BES41" i="111"/>
  <c r="BFF41" i="111" s="1"/>
  <c r="BEV41" i="111"/>
  <c r="BFJ41" i="111" s="1"/>
  <c r="BED41" i="111"/>
  <c r="BEJ41" i="111"/>
  <c r="BEM41" i="111"/>
  <c r="BEY41" i="111" s="1"/>
  <c r="BFN41" i="111" s="1"/>
  <c r="BCC41" i="111"/>
  <c r="BCF41" i="111"/>
  <c r="BCR41" i="111" s="1"/>
  <c r="BDG41" i="111" s="1"/>
  <c r="BCO41" i="111"/>
  <c r="BDC41" i="111" s="1"/>
  <c r="BCI41" i="111"/>
  <c r="BCU41" i="111" s="1"/>
  <c r="BCL41" i="111"/>
  <c r="BCY41" i="111" s="1"/>
  <c r="BBW41" i="111"/>
  <c r="BBZ41" i="111"/>
  <c r="BNL41" i="111"/>
  <c r="BNX41" i="111"/>
  <c r="BOL41" i="111" s="1"/>
  <c r="BNU41" i="111"/>
  <c r="BOH41" i="111" s="1"/>
  <c r="BNR41" i="111"/>
  <c r="BOD41" i="111" s="1"/>
  <c r="BNF41" i="111"/>
  <c r="BNI41" i="111"/>
  <c r="BNO41" i="111"/>
  <c r="BOA41" i="111" s="1"/>
  <c r="BOP41" i="111" s="1"/>
  <c r="BGQ41" i="111"/>
  <c r="BHC41" i="111"/>
  <c r="BHQ41" i="111" s="1"/>
  <c r="BGW41" i="111"/>
  <c r="BHI41" i="111" s="1"/>
  <c r="BGN41" i="111"/>
  <c r="BGK41" i="111"/>
  <c r="BGT41" i="111"/>
  <c r="BHF41" i="111" s="1"/>
  <c r="BHU41" i="111" s="1"/>
  <c r="BGZ41" i="111"/>
  <c r="BHM41" i="111" s="1"/>
  <c r="AXO41" i="111"/>
  <c r="AXU41" i="111"/>
  <c r="AYG41" i="111" s="1"/>
  <c r="AYA41" i="111"/>
  <c r="AYO41" i="111" s="1"/>
  <c r="AXR41" i="111"/>
  <c r="AYD41" i="111" s="1"/>
  <c r="AYS41" i="111" s="1"/>
  <c r="AXI41" i="111"/>
  <c r="AXL41" i="111"/>
  <c r="AXX41" i="111"/>
  <c r="AYK41" i="111" s="1"/>
  <c r="AZS41" i="111"/>
  <c r="AZV41" i="111"/>
  <c r="BAB41" i="111"/>
  <c r="BAN41" i="111" s="1"/>
  <c r="AZY41" i="111"/>
  <c r="BAK41" i="111" s="1"/>
  <c r="BAZ41" i="111" s="1"/>
  <c r="BAE41" i="111"/>
  <c r="BAR41" i="111" s="1"/>
  <c r="BAH41" i="111"/>
  <c r="BAV41" i="111" s="1"/>
  <c r="AZP41" i="111"/>
  <c r="AVT41" i="111"/>
  <c r="AWH41" i="111" s="1"/>
  <c r="AVK41" i="111"/>
  <c r="AVW41" i="111" s="1"/>
  <c r="AWL41" i="111" s="1"/>
  <c r="AVQ41" i="111"/>
  <c r="AWD41" i="111" s="1"/>
  <c r="AVB41" i="111"/>
  <c r="AVH41" i="111"/>
  <c r="AVE41" i="111"/>
  <c r="AVN41" i="111"/>
  <c r="AVZ41" i="111" s="1"/>
  <c r="DTV43" i="71"/>
  <c r="AZF43" i="111"/>
  <c r="AWY43" i="111"/>
  <c r="BDT43" i="111"/>
  <c r="BKO43" i="111"/>
  <c r="BBM43" i="111"/>
  <c r="BIH43" i="111"/>
  <c r="BGA43" i="111"/>
  <c r="BMV43" i="111"/>
  <c r="ASK43" i="111"/>
  <c r="AUR43" i="111"/>
  <c r="ATG41" i="111"/>
  <c r="ATS41" i="111" s="1"/>
  <c r="ATJ41" i="111"/>
  <c r="ATW41" i="111" s="1"/>
  <c r="ATM41" i="111"/>
  <c r="AUA41" i="111" s="1"/>
  <c r="ASU41" i="111"/>
  <c r="ATA41" i="111"/>
  <c r="ASX41" i="111"/>
  <c r="ATD41" i="111"/>
  <c r="ATP41" i="111" s="1"/>
  <c r="AUE41" i="111" s="1"/>
  <c r="DTW42" i="71"/>
  <c r="DUQ42" i="71" s="1"/>
  <c r="DVD42" i="71" s="1"/>
  <c r="AZG42" i="111"/>
  <c r="AWZ42" i="111"/>
  <c r="BMW42" i="111"/>
  <c r="BDU42" i="111"/>
  <c r="BII42" i="111"/>
  <c r="BBN42" i="111"/>
  <c r="BGB42" i="111"/>
  <c r="BKP42" i="111"/>
  <c r="ASL42" i="111"/>
  <c r="AUS42" i="111"/>
  <c r="DHY41" i="71"/>
  <c r="DIL41" i="71" s="1"/>
  <c r="BIX41" i="111"/>
  <c r="BJG41" i="111"/>
  <c r="BJT41" i="111" s="1"/>
  <c r="BIU41" i="111"/>
  <c r="BJJ41" i="111"/>
  <c r="BJX41" i="111" s="1"/>
  <c r="BJD41" i="111"/>
  <c r="BJP41" i="111" s="1"/>
  <c r="BJA41" i="111"/>
  <c r="BJM41" i="111" s="1"/>
  <c r="BKB41" i="111" s="1"/>
  <c r="BIR41" i="111"/>
  <c r="DUB42" i="71"/>
  <c r="DUH42" i="71"/>
  <c r="DUT42" i="71"/>
  <c r="DVH42" i="71" s="1"/>
  <c r="DUE42" i="71"/>
  <c r="DUN42" i="71"/>
  <c r="DUZ42" i="71" s="1"/>
  <c r="DUK42" i="71"/>
  <c r="DUW42" i="71" s="1"/>
  <c r="DVL42" i="71" s="1"/>
  <c r="DPP43" i="71"/>
  <c r="DRS43" i="71"/>
  <c r="DPQ42" i="71"/>
  <c r="DQN42" i="71" s="1"/>
  <c r="DRB42" i="71" s="1"/>
  <c r="DRT42" i="71"/>
  <c r="DSE41" i="71"/>
  <c r="DSB41" i="71"/>
  <c r="DRY41" i="71"/>
  <c r="DSH41" i="71"/>
  <c r="DST41" i="71" s="1"/>
  <c r="DTI41" i="71" s="1"/>
  <c r="DSQ41" i="71"/>
  <c r="DTE41" i="71" s="1"/>
  <c r="DSN41" i="71"/>
  <c r="DTA41" i="71" s="1"/>
  <c r="DSK41" i="71"/>
  <c r="DSW41" i="71" s="1"/>
  <c r="DPV42" i="71"/>
  <c r="DPY42" i="71"/>
  <c r="DHJ41" i="71"/>
  <c r="DIB41" i="71"/>
  <c r="DIP41" i="71" s="1"/>
  <c r="DHM41" i="71"/>
  <c r="DLY41" i="71"/>
  <c r="DMK41" i="71" s="1"/>
  <c r="DMZ41" i="71" s="1"/>
  <c r="DHP41" i="71"/>
  <c r="DMB41" i="71"/>
  <c r="DMN41" i="71" s="1"/>
  <c r="DME41" i="71"/>
  <c r="DMR41" i="71" s="1"/>
  <c r="DMH41" i="71"/>
  <c r="DMV41" i="71" s="1"/>
  <c r="DLJ43" i="71"/>
  <c r="DNM43" i="71"/>
  <c r="DLP41" i="71"/>
  <c r="DLK42" i="71"/>
  <c r="DMH42" i="71" s="1"/>
  <c r="DMV42" i="71" s="1"/>
  <c r="DNN42" i="71"/>
  <c r="DLS41" i="71"/>
  <c r="CZM41" i="71"/>
  <c r="CZZ41" i="71" s="1"/>
  <c r="DHS41" i="71"/>
  <c r="DIE41" i="71" s="1"/>
  <c r="DIT41" i="71" s="1"/>
  <c r="DNY41" i="71"/>
  <c r="DNV41" i="71"/>
  <c r="DNS41" i="71"/>
  <c r="DOE41" i="71"/>
  <c r="DOQ41" i="71" s="1"/>
  <c r="DOK41" i="71"/>
  <c r="DOY41" i="71" s="1"/>
  <c r="DOH41" i="71"/>
  <c r="DOU41" i="71" s="1"/>
  <c r="DOB41" i="71"/>
  <c r="DON41" i="71" s="1"/>
  <c r="DPC41" i="71" s="1"/>
  <c r="CZG41" i="71"/>
  <c r="CZS41" i="71" s="1"/>
  <c r="DAH41" i="71" s="1"/>
  <c r="DHD43" i="71"/>
  <c r="DJG43" i="71"/>
  <c r="DHE42" i="71"/>
  <c r="DHV42" i="71" s="1"/>
  <c r="DIH42" i="71" s="1"/>
  <c r="DJH42" i="71"/>
  <c r="DJS41" i="71"/>
  <c r="DJP41" i="71"/>
  <c r="DJM41" i="71"/>
  <c r="DKE41" i="71"/>
  <c r="DKS41" i="71" s="1"/>
  <c r="DKB41" i="71"/>
  <c r="DKO41" i="71" s="1"/>
  <c r="DJY41" i="71"/>
  <c r="DKK41" i="71" s="1"/>
  <c r="DJV41" i="71"/>
  <c r="DKH41" i="71" s="1"/>
  <c r="DKW41" i="71" s="1"/>
  <c r="CZJ41" i="71"/>
  <c r="CZV41" i="71" s="1"/>
  <c r="DDS41" i="71"/>
  <c r="DEF41" i="71" s="1"/>
  <c r="CZP41" i="71"/>
  <c r="DAD41" i="71" s="1"/>
  <c r="DDD41" i="71"/>
  <c r="CYX41" i="71"/>
  <c r="DDG41" i="71"/>
  <c r="CZA41" i="71"/>
  <c r="DCY42" i="71"/>
  <c r="DDD42" i="71" s="1"/>
  <c r="DFB42" i="71"/>
  <c r="DFM41" i="71"/>
  <c r="DFJ41" i="71"/>
  <c r="DFG41" i="71"/>
  <c r="DFV41" i="71"/>
  <c r="DGI41" i="71" s="1"/>
  <c r="DFY41" i="71"/>
  <c r="DGM41" i="71" s="1"/>
  <c r="DFS41" i="71"/>
  <c r="DGE41" i="71" s="1"/>
  <c r="DFP41" i="71"/>
  <c r="DGB41" i="71" s="1"/>
  <c r="DGQ41" i="71" s="1"/>
  <c r="DCX43" i="71"/>
  <c r="DFA43" i="71"/>
  <c r="DDM42" i="71"/>
  <c r="DDY42" i="71" s="1"/>
  <c r="DEN42" i="71" s="1"/>
  <c r="CYS42" i="71"/>
  <c r="CZJ42" i="71" s="1"/>
  <c r="CZV42" i="71" s="1"/>
  <c r="DAV42" i="71"/>
  <c r="CQU41" i="71"/>
  <c r="CRG41" i="71" s="1"/>
  <c r="CRV41" i="71" s="1"/>
  <c r="DBG41" i="71"/>
  <c r="DBD41" i="71"/>
  <c r="DBA41" i="71"/>
  <c r="DBS41" i="71"/>
  <c r="DCG41" i="71" s="1"/>
  <c r="DBP41" i="71"/>
  <c r="DCC41" i="71" s="1"/>
  <c r="DBM41" i="71"/>
  <c r="DBY41" i="71" s="1"/>
  <c r="DBJ41" i="71"/>
  <c r="DBV41" i="71" s="1"/>
  <c r="DCK41" i="71" s="1"/>
  <c r="CYR43" i="71"/>
  <c r="DAU43" i="71"/>
  <c r="CQL41" i="71"/>
  <c r="CEI41" i="71"/>
  <c r="CEV41" i="71" s="1"/>
  <c r="CUM42" i="71"/>
  <c r="CUR42" i="71" s="1"/>
  <c r="CWP42" i="71"/>
  <c r="CXA41" i="71"/>
  <c r="CWX41" i="71"/>
  <c r="CWU41" i="71"/>
  <c r="CXM41" i="71"/>
  <c r="CYA41" i="71" s="1"/>
  <c r="CXJ41" i="71"/>
  <c r="CXW41" i="71" s="1"/>
  <c r="CXG41" i="71"/>
  <c r="CXS41" i="71" s="1"/>
  <c r="CXD41" i="71"/>
  <c r="CXP41" i="71" s="1"/>
  <c r="CYE41" i="71" s="1"/>
  <c r="CVA41" i="71"/>
  <c r="CVM41" i="71" s="1"/>
  <c r="CWB41" i="71" s="1"/>
  <c r="CVD41" i="71"/>
  <c r="CVP41" i="71" s="1"/>
  <c r="CUL43" i="71"/>
  <c r="CWO43" i="71"/>
  <c r="CVG41" i="71"/>
  <c r="CVT41" i="71" s="1"/>
  <c r="CVJ41" i="71"/>
  <c r="CVX41" i="71" s="1"/>
  <c r="CUR41" i="71"/>
  <c r="CUU41" i="71"/>
  <c r="CQF43" i="71"/>
  <c r="CSI43" i="71"/>
  <c r="CQG42" i="71"/>
  <c r="CRA42" i="71" s="1"/>
  <c r="CRN42" i="71" s="1"/>
  <c r="CSJ42" i="71"/>
  <c r="CQG3" i="71"/>
  <c r="CSI3" i="71"/>
  <c r="CIO41" i="71"/>
  <c r="CJB41" i="71" s="1"/>
  <c r="CSU41" i="71"/>
  <c r="CSR41" i="71"/>
  <c r="CSO41" i="71"/>
  <c r="CTA41" i="71"/>
  <c r="CTM41" i="71" s="1"/>
  <c r="CTG41" i="71"/>
  <c r="CTU41" i="71" s="1"/>
  <c r="CTD41" i="71"/>
  <c r="CTQ41" i="71" s="1"/>
  <c r="CSX41" i="71"/>
  <c r="CTJ41" i="71" s="1"/>
  <c r="CTY41" i="71" s="1"/>
  <c r="CIF41" i="71"/>
  <c r="CMO41" i="71"/>
  <c r="CNA41" i="71" s="1"/>
  <c r="CNP41" i="71" s="1"/>
  <c r="CMA42" i="71"/>
  <c r="CML42" i="71" s="1"/>
  <c r="COD42" i="71"/>
  <c r="CMU41" i="71"/>
  <c r="CNH41" i="71" s="1"/>
  <c r="CMX41" i="71"/>
  <c r="CNL41" i="71" s="1"/>
  <c r="CMR41" i="71"/>
  <c r="CND41" i="71" s="1"/>
  <c r="CMF41" i="71"/>
  <c r="CMI41" i="71"/>
  <c r="CIL41" i="71"/>
  <c r="CIX41" i="71" s="1"/>
  <c r="CLZ43" i="71"/>
  <c r="COC43" i="71"/>
  <c r="CIR41" i="71"/>
  <c r="CJF41" i="71" s="1"/>
  <c r="CIC41" i="71"/>
  <c r="COO41" i="71"/>
  <c r="COL41" i="71"/>
  <c r="COI41" i="71"/>
  <c r="COR41" i="71"/>
  <c r="CPD41" i="71" s="1"/>
  <c r="CPS41" i="71" s="1"/>
  <c r="CPA41" i="71"/>
  <c r="CPO41" i="71" s="1"/>
  <c r="COX41" i="71"/>
  <c r="CPK41" i="71" s="1"/>
  <c r="COU41" i="71"/>
  <c r="CPG41" i="71" s="1"/>
  <c r="CII41" i="71"/>
  <c r="CIU41" i="71" s="1"/>
  <c r="CJJ41" i="71" s="1"/>
  <c r="CDZ41" i="71"/>
  <c r="CEL41" i="71"/>
  <c r="CEZ41" i="71" s="1"/>
  <c r="CHU42" i="71"/>
  <c r="CHZ42" i="71" s="1"/>
  <c r="CJX42" i="71"/>
  <c r="CDT41" i="71"/>
  <c r="CHT43" i="71"/>
  <c r="CJW43" i="71"/>
  <c r="CEF41" i="71"/>
  <c r="CER41" i="71" s="1"/>
  <c r="CDW41" i="71"/>
  <c r="CKI41" i="71"/>
  <c r="CKF41" i="71"/>
  <c r="CKC41" i="71"/>
  <c r="CKU41" i="71"/>
  <c r="CLI41" i="71" s="1"/>
  <c r="CKR41" i="71"/>
  <c r="CLE41" i="71" s="1"/>
  <c r="CKO41" i="71"/>
  <c r="CLA41" i="71" s="1"/>
  <c r="CKL41" i="71"/>
  <c r="CKX41" i="71" s="1"/>
  <c r="CLM41" i="71" s="1"/>
  <c r="CDN43" i="71"/>
  <c r="CFQ43" i="71"/>
  <c r="CDO42" i="71"/>
  <c r="CFR42" i="71"/>
  <c r="CGC41" i="71"/>
  <c r="CFZ41" i="71"/>
  <c r="CFW41" i="71"/>
  <c r="CGF41" i="71"/>
  <c r="CGR41" i="71" s="1"/>
  <c r="CHG41" i="71" s="1"/>
  <c r="CGI41" i="71"/>
  <c r="CGU41" i="71" s="1"/>
  <c r="CGO41" i="71"/>
  <c r="CHC41" i="71" s="1"/>
  <c r="CGL41" i="71"/>
  <c r="CGY41" i="71" s="1"/>
  <c r="BHK40" i="71"/>
  <c r="BBJ40" i="71"/>
  <c r="BBF40" i="71"/>
  <c r="BDM40" i="71"/>
  <c r="AZC40" i="71"/>
  <c r="BFP40" i="71"/>
  <c r="BQE40" i="71"/>
  <c r="AZG40" i="71"/>
  <c r="BUC40" i="71"/>
  <c r="BWF40" i="71"/>
  <c r="BUG40" i="71"/>
  <c r="BPW40" i="71"/>
  <c r="BSD40" i="71"/>
  <c r="BBB40" i="71"/>
  <c r="BNX40" i="71"/>
  <c r="AWV40" i="71"/>
  <c r="BLU40" i="71"/>
  <c r="ADU40" i="71"/>
  <c r="KX40" i="71"/>
  <c r="ADY40" i="71"/>
  <c r="AM40" i="111"/>
  <c r="CP40" i="71"/>
  <c r="EW40" i="111"/>
  <c r="GN40" i="71"/>
  <c r="XL40" i="71"/>
  <c r="OZ40" i="71"/>
  <c r="HL40" i="111"/>
  <c r="AOR40" i="71"/>
  <c r="CL40" i="71"/>
  <c r="AFX40" i="71"/>
  <c r="ABR40" i="71"/>
  <c r="ZO40" i="71"/>
  <c r="RC40" i="71"/>
  <c r="BSH40" i="71"/>
  <c r="CCW40" i="71"/>
  <c r="EK40" i="71"/>
  <c r="ES40" i="71"/>
  <c r="BWJ40" i="71"/>
  <c r="XP40" i="71"/>
  <c r="ZW40" i="71"/>
  <c r="TJ40" i="71"/>
  <c r="AQ40" i="111"/>
  <c r="AOJ40" i="71"/>
  <c r="ZS40" i="71"/>
  <c r="CX40" i="111"/>
  <c r="PD40" i="71"/>
  <c r="AM41" i="71"/>
  <c r="RG40" i="71"/>
  <c r="MW40" i="71"/>
  <c r="BFL40" i="71"/>
  <c r="AI40" i="111"/>
  <c r="KT40" i="71"/>
  <c r="PH40" i="71"/>
  <c r="AKD40" i="71"/>
  <c r="HD40" i="111"/>
  <c r="CAT40" i="71"/>
  <c r="AST40" i="71"/>
  <c r="BHS40" i="71"/>
  <c r="AQM40" i="71"/>
  <c r="LB40" i="71"/>
  <c r="RK40" i="71"/>
  <c r="CT40" i="111"/>
  <c r="AEC40" i="71"/>
  <c r="CCO40" i="71"/>
  <c r="AXD40" i="71"/>
  <c r="GV40" i="71"/>
  <c r="AE41" i="71"/>
  <c r="AIE40" i="71"/>
  <c r="IQ40" i="71"/>
  <c r="BLQ40" i="71"/>
  <c r="CAP40" i="71"/>
  <c r="BJN40" i="71"/>
  <c r="BHO40" i="71"/>
  <c r="BUK40" i="71"/>
  <c r="BQA40" i="71"/>
  <c r="CCS40" i="71"/>
  <c r="IU40" i="71"/>
  <c r="TF40" i="71"/>
  <c r="GR40" i="71"/>
  <c r="AGB40" i="71"/>
  <c r="AMG40" i="71"/>
  <c r="AGF40" i="71"/>
  <c r="ABV40" i="71"/>
  <c r="IY40" i="71"/>
  <c r="BDE40" i="71"/>
  <c r="BOB40" i="71"/>
  <c r="BLY40" i="71"/>
  <c r="ASX40" i="71"/>
  <c r="TN40" i="71"/>
  <c r="ABZ40" i="71"/>
  <c r="AI41" i="71"/>
  <c r="AKH40" i="71"/>
  <c r="EO40" i="71"/>
  <c r="CH40" i="71"/>
  <c r="NE40" i="71"/>
  <c r="BYI40" i="71"/>
  <c r="CAL40" i="71"/>
  <c r="AUS40" i="71"/>
  <c r="BFH40" i="71"/>
  <c r="AQQ40" i="71"/>
  <c r="BRZ40" i="71"/>
  <c r="BDI40" i="71"/>
  <c r="AYY40" i="71"/>
  <c r="AMO40" i="71"/>
  <c r="VI40" i="71"/>
  <c r="FA40" i="111"/>
  <c r="AIA40" i="71"/>
  <c r="AKL40" i="71"/>
  <c r="BNT40" i="71"/>
  <c r="BYM40" i="71"/>
  <c r="BJR40" i="71"/>
  <c r="ASP40" i="71"/>
  <c r="AUW40" i="71"/>
  <c r="BWN40" i="71"/>
  <c r="AQU40" i="71"/>
  <c r="VM40" i="71"/>
  <c r="NA40" i="71"/>
  <c r="AMK40" i="71"/>
  <c r="VQ40" i="71"/>
  <c r="XT40" i="71"/>
  <c r="AON40" i="71"/>
  <c r="AII40" i="71"/>
  <c r="CP40" i="111"/>
  <c r="AWZ40" i="71"/>
  <c r="BYQ40" i="71"/>
  <c r="BJV40" i="71"/>
  <c r="AVA40" i="71"/>
  <c r="SQ40" i="111"/>
  <c r="QJ40" i="111"/>
  <c r="AGG40" i="111"/>
  <c r="ABO40" i="111"/>
  <c r="AIR40" i="111"/>
  <c r="XE40" i="111"/>
  <c r="AMX40" i="111"/>
  <c r="API40" i="111"/>
  <c r="AGK40" i="111"/>
  <c r="UX40" i="111"/>
  <c r="ADZ40" i="111"/>
  <c r="SU40" i="111"/>
  <c r="UT40" i="111"/>
  <c r="ARP40" i="111"/>
  <c r="ABS40" i="111"/>
  <c r="JO40" i="111"/>
  <c r="VB40" i="111"/>
  <c r="XI40" i="111"/>
  <c r="ZL40" i="111"/>
  <c r="LZ40" i="111"/>
  <c r="AIN40" i="111"/>
  <c r="AED40" i="111"/>
  <c r="OC40" i="111"/>
  <c r="LR40" i="111"/>
  <c r="AKU40" i="111"/>
  <c r="ART40" i="111"/>
  <c r="AKY40" i="111"/>
  <c r="CEO41" i="71"/>
  <c r="CFD41" i="71" s="1"/>
  <c r="CEF42" i="71"/>
  <c r="CDW42" i="71"/>
  <c r="CEI42" i="71"/>
  <c r="CDZ42" i="71"/>
  <c r="CEL42" i="71"/>
  <c r="CEC42" i="71"/>
  <c r="CDT42" i="71"/>
  <c r="ARL40" i="111"/>
  <c r="ANF40" i="111"/>
  <c r="QF40" i="111"/>
  <c r="APM40" i="111"/>
  <c r="JK40" i="111"/>
  <c r="NY40" i="111"/>
  <c r="SM40" i="111"/>
  <c r="AGC40" i="111"/>
  <c r="XA40" i="111"/>
  <c r="APE40" i="111"/>
  <c r="AIJ40" i="111"/>
  <c r="ADV40" i="111"/>
  <c r="AKQ40" i="111"/>
  <c r="BZI42" i="71"/>
  <c r="BVC42" i="71"/>
  <c r="BQW42" i="71"/>
  <c r="BMQ42" i="71"/>
  <c r="BIK42" i="71"/>
  <c r="BEE42" i="71"/>
  <c r="AZY42" i="71"/>
  <c r="AVS42" i="71"/>
  <c r="ARM42" i="71"/>
  <c r="BXF42" i="71"/>
  <c r="BGH42" i="71"/>
  <c r="APJ42" i="71"/>
  <c r="CBL42" i="71"/>
  <c r="BKN42" i="71"/>
  <c r="ATP42" i="71"/>
  <c r="BOT42" i="71"/>
  <c r="AXV42" i="71"/>
  <c r="BSZ42" i="71"/>
  <c r="BCB42" i="71"/>
  <c r="CCL40" i="71"/>
  <c r="CDA40" i="71" s="1"/>
  <c r="BNQ40" i="71"/>
  <c r="BOF40" i="71" s="1"/>
  <c r="ASM40" i="71"/>
  <c r="ATB40" i="71" s="1"/>
  <c r="ASJ41" i="71"/>
  <c r="ARX41" i="71"/>
  <c r="ASG41" i="71"/>
  <c r="ARU41" i="71"/>
  <c r="ASD41" i="71"/>
  <c r="ARR41" i="71"/>
  <c r="ASA41" i="71"/>
  <c r="AWP41" i="71"/>
  <c r="AWD41" i="71"/>
  <c r="AWM41" i="71"/>
  <c r="AWA41" i="71"/>
  <c r="AWJ41" i="71"/>
  <c r="AVX41" i="71"/>
  <c r="AWG41" i="71"/>
  <c r="AYM41" i="71"/>
  <c r="AYA41" i="71"/>
  <c r="AYJ41" i="71"/>
  <c r="AYS41" i="71"/>
  <c r="AYG41" i="71"/>
  <c r="AYD41" i="71"/>
  <c r="AYP41" i="71"/>
  <c r="BCP41" i="71"/>
  <c r="BCY41" i="71"/>
  <c r="BCJ41" i="71"/>
  <c r="BCV41" i="71"/>
  <c r="BCG41" i="71"/>
  <c r="BCS41" i="71"/>
  <c r="BCM41" i="71"/>
  <c r="BTQ41" i="71"/>
  <c r="BTE41" i="71"/>
  <c r="BTN41" i="71"/>
  <c r="BTW41" i="71"/>
  <c r="BTK41" i="71"/>
  <c r="BTT41" i="71"/>
  <c r="BTH41" i="71"/>
  <c r="AQJ40" i="71"/>
  <c r="AQY40" i="71" s="1"/>
  <c r="CBK43" i="71"/>
  <c r="BXE43" i="71"/>
  <c r="BSY43" i="71"/>
  <c r="BOS43" i="71"/>
  <c r="BZH43" i="71"/>
  <c r="BVB43" i="71"/>
  <c r="BQV43" i="71"/>
  <c r="BMP43" i="71"/>
  <c r="BIJ43" i="71"/>
  <c r="BKM43" i="71"/>
  <c r="BED43" i="71"/>
  <c r="AZX43" i="71"/>
  <c r="AVR43" i="71"/>
  <c r="ARL43" i="71"/>
  <c r="BGG43" i="71"/>
  <c r="BCA43" i="71"/>
  <c r="AXU43" i="71"/>
  <c r="ATO43" i="71"/>
  <c r="API43" i="71"/>
  <c r="BDB40" i="71"/>
  <c r="BDQ40" i="71" s="1"/>
  <c r="BLN40" i="71"/>
  <c r="BMC40" i="71" s="1"/>
  <c r="BJK40" i="71"/>
  <c r="BJZ40" i="71" s="1"/>
  <c r="CAF41" i="71"/>
  <c r="BZT41" i="71"/>
  <c r="CAC41" i="71"/>
  <c r="BZQ41" i="71"/>
  <c r="BZZ41" i="71"/>
  <c r="BZN41" i="71"/>
  <c r="BZW41" i="71"/>
  <c r="BVZ41" i="71"/>
  <c r="BVN41" i="71"/>
  <c r="BVW41" i="71"/>
  <c r="BVK41" i="71"/>
  <c r="BVT41" i="71"/>
  <c r="BVH41" i="71"/>
  <c r="BVQ41" i="71"/>
  <c r="BRT41" i="71"/>
  <c r="BRH41" i="71"/>
  <c r="BRQ41" i="71"/>
  <c r="BRE41" i="71"/>
  <c r="BRN41" i="71"/>
  <c r="BRB41" i="71"/>
  <c r="BRK41" i="71"/>
  <c r="BGY41" i="71"/>
  <c r="BGM41" i="71"/>
  <c r="BGV41" i="71"/>
  <c r="BHE41" i="71"/>
  <c r="BGS41" i="71"/>
  <c r="BHB41" i="71"/>
  <c r="BGP41" i="71"/>
  <c r="BXW41" i="71"/>
  <c r="BXK41" i="71"/>
  <c r="BXT41" i="71"/>
  <c r="BYC41" i="71"/>
  <c r="BXQ41" i="71"/>
  <c r="BXZ41" i="71"/>
  <c r="BXN41" i="71"/>
  <c r="BTZ40" i="71"/>
  <c r="BUO40" i="71" s="1"/>
  <c r="BAY40" i="71"/>
  <c r="BBN40" i="71" s="1"/>
  <c r="BYF40" i="71"/>
  <c r="BYU40" i="71" s="1"/>
  <c r="CAI40" i="71"/>
  <c r="CAX40" i="71" s="1"/>
  <c r="AUP40" i="71"/>
  <c r="AVE40" i="71" s="1"/>
  <c r="BAV41" i="71"/>
  <c r="BAJ41" i="71"/>
  <c r="BAS41" i="71"/>
  <c r="BAG41" i="71"/>
  <c r="BAP41" i="71"/>
  <c r="BAD41" i="71"/>
  <c r="BAM41" i="71"/>
  <c r="AQA41" i="71"/>
  <c r="APO41" i="71"/>
  <c r="APX41" i="71"/>
  <c r="AQG41" i="71"/>
  <c r="APU41" i="71"/>
  <c r="AQD41" i="71"/>
  <c r="APR41" i="71"/>
  <c r="BEY41" i="71"/>
  <c r="BEM41" i="71"/>
  <c r="BEV41" i="71"/>
  <c r="BEJ41" i="71"/>
  <c r="BFB41" i="71"/>
  <c r="BES41" i="71"/>
  <c r="BEP41" i="71"/>
  <c r="BLE41" i="71"/>
  <c r="BKS41" i="71"/>
  <c r="BLB41" i="71"/>
  <c r="BLK41" i="71"/>
  <c r="BKY41" i="71"/>
  <c r="BLH41" i="71"/>
  <c r="BKV41" i="71"/>
  <c r="CCC41" i="71"/>
  <c r="CBQ41" i="71"/>
  <c r="CBZ41" i="71"/>
  <c r="CCI41" i="71"/>
  <c r="CBW41" i="71"/>
  <c r="CCF41" i="71"/>
  <c r="CBT41" i="71"/>
  <c r="BFE40" i="71"/>
  <c r="BFT40" i="71" s="1"/>
  <c r="BRW40" i="71"/>
  <c r="BSL40" i="71" s="1"/>
  <c r="AYV40" i="71"/>
  <c r="AZK40" i="71" s="1"/>
  <c r="AWS40" i="71"/>
  <c r="AXH40" i="71" s="1"/>
  <c r="BHH40" i="71"/>
  <c r="BHW40" i="71" s="1"/>
  <c r="BJH41" i="71"/>
  <c r="BIV41" i="71"/>
  <c r="BJE41" i="71"/>
  <c r="BIS41" i="71"/>
  <c r="BJB41" i="71"/>
  <c r="BIP41" i="71"/>
  <c r="BIY41" i="71"/>
  <c r="AUG41" i="71"/>
  <c r="ATU41" i="71"/>
  <c r="AUD41" i="71"/>
  <c r="AUM41" i="71"/>
  <c r="AUA41" i="71"/>
  <c r="AUJ41" i="71"/>
  <c r="ATX41" i="71"/>
  <c r="BNN41" i="71"/>
  <c r="BNB41" i="71"/>
  <c r="BNK41" i="71"/>
  <c r="BMY41" i="71"/>
  <c r="BNH41" i="71"/>
  <c r="BMV41" i="71"/>
  <c r="BNE41" i="71"/>
  <c r="BPK41" i="71"/>
  <c r="BOY41" i="71"/>
  <c r="BPH41" i="71"/>
  <c r="BPQ41" i="71"/>
  <c r="BPE41" i="71"/>
  <c r="BPB41" i="71"/>
  <c r="BPN41" i="71"/>
  <c r="BWC40" i="71"/>
  <c r="BWR40" i="71" s="1"/>
  <c r="BPT40" i="71"/>
  <c r="BQI40" i="71" s="1"/>
  <c r="CT40" i="71"/>
  <c r="UE41" i="111"/>
  <c r="UQ41" i="111" s="1"/>
  <c r="VF41" i="111" s="1"/>
  <c r="UB41" i="111"/>
  <c r="TV41" i="111"/>
  <c r="UK41" i="111"/>
  <c r="UN41" i="111"/>
  <c r="VB41" i="111" s="1"/>
  <c r="TY41" i="111"/>
  <c r="UH41" i="111"/>
  <c r="AAZ41" i="111"/>
  <c r="ABL41" i="111" s="1"/>
  <c r="ACA41" i="111" s="1"/>
  <c r="ABF41" i="111"/>
  <c r="AAT41" i="111"/>
  <c r="ABI41" i="111"/>
  <c r="ABC41" i="111"/>
  <c r="AAQ41" i="111"/>
  <c r="AAW41" i="111"/>
  <c r="AJS41" i="111"/>
  <c r="AJY41" i="111"/>
  <c r="AKH41" i="111"/>
  <c r="AKB41" i="111"/>
  <c r="AKN41" i="111" s="1"/>
  <c r="ALC41" i="111" s="1"/>
  <c r="AKE41" i="111"/>
  <c r="AJV41" i="111"/>
  <c r="AKK41" i="111"/>
  <c r="ANX42" i="111"/>
  <c r="AJJ42" i="111"/>
  <c r="ALQ42" i="111"/>
  <c r="AQE42" i="111"/>
  <c r="AEV42" i="111"/>
  <c r="ACO42" i="111"/>
  <c r="AAH42" i="111"/>
  <c r="YA42" i="111"/>
  <c r="AHC42" i="111"/>
  <c r="VT42" i="111"/>
  <c r="RF42" i="111"/>
  <c r="OY42" i="111"/>
  <c r="MR42" i="111"/>
  <c r="KK42" i="111"/>
  <c r="TM42" i="111"/>
  <c r="ND41" i="111"/>
  <c r="NA41" i="111"/>
  <c r="NJ41" i="111"/>
  <c r="NV41" i="111" s="1"/>
  <c r="OK41" i="111" s="1"/>
  <c r="NS41" i="111"/>
  <c r="NG41" i="111"/>
  <c r="NM41" i="111"/>
  <c r="NY41" i="111" s="1"/>
  <c r="NP41" i="111"/>
  <c r="AFK41" i="111"/>
  <c r="AFE41" i="111"/>
  <c r="AFT41" i="111"/>
  <c r="AFH41" i="111"/>
  <c r="AFN41" i="111"/>
  <c r="AFZ41" i="111" s="1"/>
  <c r="AGO41" i="111" s="1"/>
  <c r="AFW41" i="111"/>
  <c r="AFQ41" i="111"/>
  <c r="AHO41" i="111"/>
  <c r="AID41" i="111"/>
  <c r="AHX41" i="111"/>
  <c r="AIJ41" i="111" s="1"/>
  <c r="AHR41" i="111"/>
  <c r="AHL41" i="111"/>
  <c r="AHU41" i="111"/>
  <c r="AIG41" i="111" s="1"/>
  <c r="AIV41" i="111" s="1"/>
  <c r="AIA41" i="111"/>
  <c r="AOM41" i="111"/>
  <c r="AOG41" i="111"/>
  <c r="AOV41" i="111"/>
  <c r="AOP41" i="111"/>
  <c r="APB41" i="111" s="1"/>
  <c r="APQ41" i="111" s="1"/>
  <c r="AOJ41" i="111"/>
  <c r="AOY41" i="111"/>
  <c r="APM41" i="111" s="1"/>
  <c r="AOS41" i="111"/>
  <c r="PQ41" i="111"/>
  <c r="QC41" i="111" s="1"/>
  <c r="QR41" i="111" s="1"/>
  <c r="PK41" i="111"/>
  <c r="PZ41" i="111"/>
  <c r="PT41" i="111"/>
  <c r="QF41" i="111" s="1"/>
  <c r="PN41" i="111"/>
  <c r="PH41" i="111"/>
  <c r="PW41" i="111"/>
  <c r="SD41" i="111"/>
  <c r="RX41" i="111"/>
  <c r="SJ41" i="111" s="1"/>
  <c r="SY41" i="111" s="1"/>
  <c r="RR41" i="111"/>
  <c r="RO41" i="111"/>
  <c r="SG41" i="111"/>
  <c r="SA41" i="111"/>
  <c r="RU41" i="111"/>
  <c r="ZB41" i="111"/>
  <c r="YV41" i="111"/>
  <c r="ZH41" i="111" s="1"/>
  <c r="YP41" i="111"/>
  <c r="YJ41" i="111"/>
  <c r="YS41" i="111"/>
  <c r="ZE41" i="111" s="1"/>
  <c r="ZT41" i="111" s="1"/>
  <c r="YY41" i="111"/>
  <c r="YM41" i="111"/>
  <c r="AQZ41" i="111"/>
  <c r="AQW41" i="111"/>
  <c r="ARI41" i="111" s="1"/>
  <c r="ARX41" i="111" s="1"/>
  <c r="ARC41" i="111"/>
  <c r="AQN41" i="111"/>
  <c r="AQQ41" i="111"/>
  <c r="ARF41" i="111"/>
  <c r="AQT41" i="111"/>
  <c r="ALP43" i="111"/>
  <c r="ANW43" i="111"/>
  <c r="AHB43" i="111"/>
  <c r="ACN43" i="111"/>
  <c r="AAG43" i="111"/>
  <c r="AQD43" i="111"/>
  <c r="AJI43" i="111"/>
  <c r="AEU43" i="111"/>
  <c r="VS43" i="111"/>
  <c r="XZ43" i="111"/>
  <c r="RE43" i="111"/>
  <c r="MQ43" i="111"/>
  <c r="TL43" i="111"/>
  <c r="KJ43" i="111"/>
  <c r="OX43" i="111"/>
  <c r="LC41" i="111"/>
  <c r="LO41" i="111" s="1"/>
  <c r="MD41" i="111" s="1"/>
  <c r="KT41" i="111"/>
  <c r="KW41" i="111"/>
  <c r="LL41" i="111"/>
  <c r="LF41" i="111"/>
  <c r="KZ41" i="111"/>
  <c r="LI41" i="111"/>
  <c r="LV41" i="111" s="1"/>
  <c r="WO41" i="111"/>
  <c r="WL41" i="111"/>
  <c r="WX41" i="111" s="1"/>
  <c r="XM41" i="111" s="1"/>
  <c r="WC41" i="111"/>
  <c r="WF41" i="111"/>
  <c r="WR41" i="111"/>
  <c r="XE41" i="111" s="1"/>
  <c r="WI41" i="111"/>
  <c r="WU41" i="111"/>
  <c r="XI41" i="111" s="1"/>
  <c r="ADG41" i="111"/>
  <c r="ADS41" i="111" s="1"/>
  <c r="AEH41" i="111" s="1"/>
  <c r="ADD41" i="111"/>
  <c r="ACX41" i="111"/>
  <c r="ADM41" i="111"/>
  <c r="ADZ41" i="111" s="1"/>
  <c r="ADA41" i="111"/>
  <c r="ADJ41" i="111"/>
  <c r="ADP41" i="111"/>
  <c r="AMI41" i="111"/>
  <c r="AMU41" i="111" s="1"/>
  <c r="ANJ41" i="111" s="1"/>
  <c r="AMC41" i="111"/>
  <c r="AMR41" i="111"/>
  <c r="AML41" i="111"/>
  <c r="AMX41" i="111" s="1"/>
  <c r="AMF41" i="111"/>
  <c r="ALZ41" i="111"/>
  <c r="AMO41" i="111"/>
  <c r="ANB41" i="111" s="1"/>
  <c r="ID42" i="111"/>
  <c r="ALD42" i="71"/>
  <c r="ANG42" i="71"/>
  <c r="AJA42" i="71"/>
  <c r="AGX42" i="71"/>
  <c r="AEU42" i="71"/>
  <c r="ACR42" i="71"/>
  <c r="YL42" i="71"/>
  <c r="AAO42" i="71"/>
  <c r="WI42" i="71"/>
  <c r="UF42" i="71"/>
  <c r="SC42" i="71"/>
  <c r="PZ42" i="71"/>
  <c r="NW42" i="71"/>
  <c r="JQ42" i="71"/>
  <c r="LT42" i="71"/>
  <c r="HN42" i="71"/>
  <c r="V42" i="71"/>
  <c r="J42" i="71"/>
  <c r="DH42" i="71"/>
  <c r="S42" i="71"/>
  <c r="G42" i="71"/>
  <c r="FK42" i="71"/>
  <c r="P42" i="71"/>
  <c r="AB42" i="71" s="1"/>
  <c r="M42" i="71"/>
  <c r="Y42" i="71"/>
  <c r="AM42" i="71" s="1"/>
  <c r="EH41" i="111"/>
  <c r="ET41" i="111" s="1"/>
  <c r="EK41" i="111"/>
  <c r="EE41" i="111"/>
  <c r="EQ41" i="111"/>
  <c r="EB41" i="111"/>
  <c r="EN41" i="111"/>
  <c r="DY41" i="111"/>
  <c r="LY41" i="71"/>
  <c r="MN41" i="71"/>
  <c r="MB41" i="71"/>
  <c r="MH41" i="71"/>
  <c r="MK41" i="71"/>
  <c r="ME41" i="71"/>
  <c r="MQ41" i="71"/>
  <c r="AFL41" i="71"/>
  <c r="AFI41" i="71"/>
  <c r="AEZ41" i="71"/>
  <c r="AFF41" i="71"/>
  <c r="AFO41" i="71"/>
  <c r="AFC41" i="71"/>
  <c r="AFR41" i="71"/>
  <c r="CD41" i="111"/>
  <c r="BR41" i="111"/>
  <c r="CJ41" i="111"/>
  <c r="CX41" i="111" s="1"/>
  <c r="BU41" i="111"/>
  <c r="CG41" i="111"/>
  <c r="CA41" i="111"/>
  <c r="CM41" i="111" s="1"/>
  <c r="BX41" i="111"/>
  <c r="TC40" i="71"/>
  <c r="TR40" i="71" s="1"/>
  <c r="XI40" i="71"/>
  <c r="XX40" i="71" s="1"/>
  <c r="AOG40" i="71"/>
  <c r="AOV40" i="71" s="1"/>
  <c r="GK40" i="71"/>
  <c r="GZ40" i="71" s="1"/>
  <c r="QN41" i="71"/>
  <c r="QH41" i="71"/>
  <c r="QK41" i="71"/>
  <c r="QE41" i="71"/>
  <c r="QQ41" i="71"/>
  <c r="QW41" i="71"/>
  <c r="QT41" i="71"/>
  <c r="DV41" i="71"/>
  <c r="EE41" i="71"/>
  <c r="DP41" i="71"/>
  <c r="EB41" i="71"/>
  <c r="DM41" i="71"/>
  <c r="DS41" i="71"/>
  <c r="DY41" i="71"/>
  <c r="WW41" i="71"/>
  <c r="WQ41" i="71"/>
  <c r="XF41" i="71"/>
  <c r="WZ41" i="71"/>
  <c r="WT41" i="71"/>
  <c r="WN41" i="71"/>
  <c r="XC41" i="71"/>
  <c r="AHF41" i="71"/>
  <c r="AHU41" i="71"/>
  <c r="AHO41" i="71"/>
  <c r="AHI41" i="71"/>
  <c r="AHC41" i="71"/>
  <c r="AHR41" i="71"/>
  <c r="AHL41" i="71"/>
  <c r="AJI41" i="71"/>
  <c r="AJL41" i="71"/>
  <c r="AJU41" i="71"/>
  <c r="AJO41" i="71"/>
  <c r="AJR41" i="71"/>
  <c r="AJX41" i="71"/>
  <c r="AJF41" i="71"/>
  <c r="ANO41" i="71"/>
  <c r="AOD41" i="71"/>
  <c r="ANX41" i="71"/>
  <c r="ANR41" i="71"/>
  <c r="ANL41" i="71"/>
  <c r="AOA41" i="71"/>
  <c r="ANU41" i="71"/>
  <c r="MT40" i="71"/>
  <c r="NI40" i="71" s="1"/>
  <c r="GB41" i="71"/>
  <c r="FY41" i="71"/>
  <c r="FP41" i="71"/>
  <c r="FS41" i="71"/>
  <c r="GH41" i="71"/>
  <c r="GE41" i="71"/>
  <c r="FV41" i="71"/>
  <c r="ACW41" i="71"/>
  <c r="ACZ41" i="71"/>
  <c r="ADI41" i="71"/>
  <c r="ADO41" i="71"/>
  <c r="ADC41" i="71"/>
  <c r="ADF41" i="71"/>
  <c r="ADL41" i="71"/>
  <c r="BS41" i="71"/>
  <c r="CE41" i="71" s="1"/>
  <c r="CB41" i="71"/>
  <c r="CP41" i="71" s="1"/>
  <c r="BP41" i="71"/>
  <c r="BM41" i="71"/>
  <c r="BJ41" i="71"/>
  <c r="BY41" i="71"/>
  <c r="BV41" i="71"/>
  <c r="GX41" i="111"/>
  <c r="GL41" i="111"/>
  <c r="GU41" i="111"/>
  <c r="GI41" i="111"/>
  <c r="GF41" i="111"/>
  <c r="GR41" i="111"/>
  <c r="GO41" i="111"/>
  <c r="HA41" i="111" s="1"/>
  <c r="AFU40" i="71"/>
  <c r="AGJ40" i="71" s="1"/>
  <c r="OW40" i="71"/>
  <c r="PL40" i="71" s="1"/>
  <c r="JV41" i="71"/>
  <c r="KK41" i="71"/>
  <c r="KE41" i="71"/>
  <c r="JY41" i="71"/>
  <c r="KN41" i="71"/>
  <c r="KB41" i="71"/>
  <c r="KH41" i="71"/>
  <c r="ON41" i="71"/>
  <c r="OK41" i="71"/>
  <c r="OQ41" i="71"/>
  <c r="OE41" i="71"/>
  <c r="OB41" i="71"/>
  <c r="OT41" i="71"/>
  <c r="OH41" i="71"/>
  <c r="AAZ41" i="71"/>
  <c r="ABF41" i="71"/>
  <c r="ABI41" i="71"/>
  <c r="AAT41" i="71"/>
  <c r="ABC41" i="71"/>
  <c r="AAW41" i="71"/>
  <c r="ABL41" i="71"/>
  <c r="JE41" i="111"/>
  <c r="IS41" i="111"/>
  <c r="JB41" i="111"/>
  <c r="JO41" i="111" s="1"/>
  <c r="IP41" i="111"/>
  <c r="IY41" i="111"/>
  <c r="IM41" i="111"/>
  <c r="IV41" i="111"/>
  <c r="JH41" i="111" s="1"/>
  <c r="JW41" i="111" s="1"/>
  <c r="AHX40" i="71"/>
  <c r="AIM40" i="71" s="1"/>
  <c r="AKA40" i="71"/>
  <c r="AKP40" i="71" s="1"/>
  <c r="VF40" i="71"/>
  <c r="VU40" i="71" s="1"/>
  <c r="IE41" i="71"/>
  <c r="IB41" i="71"/>
  <c r="HS41" i="71"/>
  <c r="HV41" i="71"/>
  <c r="IK41" i="71"/>
  <c r="HY41" i="71"/>
  <c r="IH41" i="71"/>
  <c r="VC41" i="71"/>
  <c r="UK41" i="71"/>
  <c r="UQ41" i="71"/>
  <c r="UW41" i="71"/>
  <c r="UZ41" i="71"/>
  <c r="UT41" i="71"/>
  <c r="UN41" i="71"/>
  <c r="EH40" i="71"/>
  <c r="EW40" i="71" s="1"/>
  <c r="IC43" i="111"/>
  <c r="ALC43" i="71"/>
  <c r="AGW43" i="71"/>
  <c r="ANF43" i="71"/>
  <c r="YK43" i="71"/>
  <c r="AIZ43" i="71"/>
  <c r="AET43" i="71"/>
  <c r="AAN43" i="71"/>
  <c r="LS43" i="71"/>
  <c r="WH43" i="71"/>
  <c r="SB43" i="71"/>
  <c r="ACQ43" i="71"/>
  <c r="HM43" i="71"/>
  <c r="PY43" i="71"/>
  <c r="JP43" i="71"/>
  <c r="DG43" i="71"/>
  <c r="FJ43" i="71"/>
  <c r="NV43" i="71"/>
  <c r="UE43" i="71"/>
  <c r="AC41" i="111"/>
  <c r="Q41" i="111"/>
  <c r="Z41" i="111"/>
  <c r="N41" i="111"/>
  <c r="W41" i="111"/>
  <c r="K41" i="111"/>
  <c r="T41" i="111"/>
  <c r="AF41" i="111" s="1"/>
  <c r="AMD40" i="71"/>
  <c r="AMS40" i="71" s="1"/>
  <c r="ABO40" i="71"/>
  <c r="ACD40" i="71" s="1"/>
  <c r="ZL40" i="71"/>
  <c r="AAA40" i="71" s="1"/>
  <c r="KQ40" i="71"/>
  <c r="LF40" i="71" s="1"/>
  <c r="SN41" i="71"/>
  <c r="SH41" i="71"/>
  <c r="SK41" i="71"/>
  <c r="ST41" i="71"/>
  <c r="SQ41" i="71"/>
  <c r="SW41" i="71"/>
  <c r="SZ41" i="71"/>
  <c r="YT41" i="71"/>
  <c r="ZC41" i="71"/>
  <c r="ZI41" i="71"/>
  <c r="YW41" i="71"/>
  <c r="ZF41" i="71"/>
  <c r="YQ41" i="71"/>
  <c r="YZ41" i="71"/>
  <c r="ALR41" i="71"/>
  <c r="AMA41" i="71"/>
  <c r="ALO41" i="71"/>
  <c r="ALI41" i="71"/>
  <c r="ALU41" i="71"/>
  <c r="ALX41" i="71"/>
  <c r="ALL41" i="71"/>
  <c r="QZ40" i="71"/>
  <c r="RO40" i="71" s="1"/>
  <c r="IN40" i="71"/>
  <c r="JC40" i="71" s="1"/>
  <c r="ADR40" i="71"/>
  <c r="AEG40" i="71" s="1"/>
  <c r="DO43" i="111"/>
  <c r="BH43" i="111"/>
  <c r="A43" i="111"/>
  <c r="FV43" i="111"/>
  <c r="AU40" i="111"/>
  <c r="FW42" i="111"/>
  <c r="B42" i="111"/>
  <c r="DP42" i="111"/>
  <c r="BI42" i="111"/>
  <c r="FI40" i="111"/>
  <c r="HP40" i="111"/>
  <c r="DB40" i="111"/>
  <c r="AQ41" i="71"/>
  <c r="BE42" i="71"/>
  <c r="BD43" i="71"/>
  <c r="B43" i="71"/>
  <c r="A44" i="71"/>
  <c r="DDG42" i="71" l="1"/>
  <c r="DDP42" i="71"/>
  <c r="DEB42" i="71" s="1"/>
  <c r="ASU42" i="111"/>
  <c r="ATG42" i="111"/>
  <c r="ATS42" i="111" s="1"/>
  <c r="ATJ42" i="111"/>
  <c r="ATW42" i="111" s="1"/>
  <c r="ASX42" i="111"/>
  <c r="ATA42" i="111"/>
  <c r="ATM42" i="111"/>
  <c r="AUA42" i="111" s="1"/>
  <c r="ATD42" i="111"/>
  <c r="ATP42" i="111" s="1"/>
  <c r="AUE42" i="111" s="1"/>
  <c r="BGK42" i="111"/>
  <c r="BGN42" i="111"/>
  <c r="BGT42" i="111"/>
  <c r="BHF42" i="111" s="1"/>
  <c r="BHU42" i="111" s="1"/>
  <c r="BGQ42" i="111"/>
  <c r="BGW42" i="111"/>
  <c r="BHI42" i="111" s="1"/>
  <c r="BHC42" i="111"/>
  <c r="BHQ42" i="111" s="1"/>
  <c r="BGZ42" i="111"/>
  <c r="BHM42" i="111" s="1"/>
  <c r="BCO42" i="111"/>
  <c r="BDC42" i="111" s="1"/>
  <c r="BBW42" i="111"/>
  <c r="BCI42" i="111"/>
  <c r="BCU42" i="111" s="1"/>
  <c r="BCF42" i="111"/>
  <c r="BCR42" i="111" s="1"/>
  <c r="BDG42" i="111" s="1"/>
  <c r="BBZ42" i="111"/>
  <c r="BCL42" i="111"/>
  <c r="BCY42" i="111" s="1"/>
  <c r="BCC42" i="111"/>
  <c r="BIR42" i="111"/>
  <c r="BJD42" i="111"/>
  <c r="BJP42" i="111" s="1"/>
  <c r="BJA42" i="111"/>
  <c r="BJM42" i="111" s="1"/>
  <c r="BKB42" i="111" s="1"/>
  <c r="BIX42" i="111"/>
  <c r="BIU42" i="111"/>
  <c r="BJJ42" i="111"/>
  <c r="BJX42" i="111" s="1"/>
  <c r="BJG42" i="111"/>
  <c r="BJT42" i="111" s="1"/>
  <c r="BEV42" i="111"/>
  <c r="BFJ42" i="111" s="1"/>
  <c r="BEM42" i="111"/>
  <c r="BEY42" i="111" s="1"/>
  <c r="BFN42" i="111" s="1"/>
  <c r="BES42" i="111"/>
  <c r="BFF42" i="111" s="1"/>
  <c r="BEP42" i="111"/>
  <c r="BFB42" i="111" s="1"/>
  <c r="BED42" i="111"/>
  <c r="BEG42" i="111"/>
  <c r="BEJ42" i="111"/>
  <c r="BNF42" i="111"/>
  <c r="BNU42" i="111"/>
  <c r="BOH42" i="111" s="1"/>
  <c r="BNR42" i="111"/>
  <c r="BOD42" i="111" s="1"/>
  <c r="BNO42" i="111"/>
  <c r="BOA42" i="111" s="1"/>
  <c r="BOP42" i="111" s="1"/>
  <c r="BNL42" i="111"/>
  <c r="BNX42" i="111"/>
  <c r="BOL42" i="111" s="1"/>
  <c r="BNI42" i="111"/>
  <c r="BLQ42" i="111"/>
  <c r="BME42" i="111" s="1"/>
  <c r="BLN42" i="111"/>
  <c r="BMA42" i="111" s="1"/>
  <c r="BLH42" i="111"/>
  <c r="BLT42" i="111" s="1"/>
  <c r="BMI42" i="111" s="1"/>
  <c r="BLE42" i="111"/>
  <c r="BKY42" i="111"/>
  <c r="BLB42" i="111"/>
  <c r="BLK42" i="111"/>
  <c r="BLW42" i="111" s="1"/>
  <c r="DTV44" i="71"/>
  <c r="BMV44" i="111"/>
  <c r="BBM44" i="111"/>
  <c r="BKO44" i="111"/>
  <c r="BGA44" i="111"/>
  <c r="ASK44" i="111"/>
  <c r="AUR44" i="111"/>
  <c r="BIH44" i="111"/>
  <c r="AZF44" i="111"/>
  <c r="AWY44" i="111"/>
  <c r="BDT44" i="111"/>
  <c r="DQB42" i="71"/>
  <c r="AXI42" i="111"/>
  <c r="AXU42" i="111"/>
  <c r="AYG42" i="111" s="1"/>
  <c r="AXR42" i="111"/>
  <c r="AYD42" i="111" s="1"/>
  <c r="AYS42" i="111" s="1"/>
  <c r="AXX42" i="111"/>
  <c r="AYK42" i="111" s="1"/>
  <c r="AXL42" i="111"/>
  <c r="AXO42" i="111"/>
  <c r="AYA42" i="111"/>
  <c r="AYO42" i="111" s="1"/>
  <c r="BAB42" i="111"/>
  <c r="BAN42" i="111" s="1"/>
  <c r="AZS42" i="111"/>
  <c r="AZP42" i="111"/>
  <c r="BAE42" i="111"/>
  <c r="BAR42" i="111" s="1"/>
  <c r="AZV42" i="111"/>
  <c r="BAH42" i="111"/>
  <c r="BAV42" i="111" s="1"/>
  <c r="AZY42" i="111"/>
  <c r="BAK42" i="111" s="1"/>
  <c r="BAZ42" i="111" s="1"/>
  <c r="DTW43" i="71"/>
  <c r="DUN43" i="71" s="1"/>
  <c r="DUZ43" i="71" s="1"/>
  <c r="BDU43" i="111"/>
  <c r="BKP43" i="111"/>
  <c r="BBN43" i="111"/>
  <c r="BGB43" i="111"/>
  <c r="BMW43" i="111"/>
  <c r="ASL43" i="111"/>
  <c r="AUS43" i="111"/>
  <c r="BII43" i="111"/>
  <c r="AZG43" i="111"/>
  <c r="AWZ43" i="111"/>
  <c r="AVB42" i="111"/>
  <c r="AVH42" i="111"/>
  <c r="AVT42" i="111"/>
  <c r="AWH42" i="111" s="1"/>
  <c r="AVK42" i="111"/>
  <c r="AVW42" i="111" s="1"/>
  <c r="AWL42" i="111" s="1"/>
  <c r="AVQ42" i="111"/>
  <c r="AWD42" i="111" s="1"/>
  <c r="AVN42" i="111"/>
  <c r="AVZ42" i="111" s="1"/>
  <c r="AVE42" i="111"/>
  <c r="DQE42" i="71"/>
  <c r="DQQ42" i="71" s="1"/>
  <c r="DRF42" i="71" s="1"/>
  <c r="DQH42" i="71"/>
  <c r="DQT42" i="71" s="1"/>
  <c r="DUT43" i="71"/>
  <c r="DVH43" i="71" s="1"/>
  <c r="DUQ43" i="71"/>
  <c r="DVD43" i="71" s="1"/>
  <c r="DUK43" i="71"/>
  <c r="DUW43" i="71" s="1"/>
  <c r="DVL43" i="71" s="1"/>
  <c r="DUH43" i="71"/>
  <c r="DUB43" i="71"/>
  <c r="DUE43" i="71"/>
  <c r="DHM42" i="71"/>
  <c r="DPQ43" i="71"/>
  <c r="DQN43" i="71" s="1"/>
  <c r="DRB43" i="71" s="1"/>
  <c r="DRT43" i="71"/>
  <c r="DHP42" i="71"/>
  <c r="DHS42" i="71"/>
  <c r="DIE42" i="71" s="1"/>
  <c r="DIT42" i="71" s="1"/>
  <c r="DPP44" i="71"/>
  <c r="DRS44" i="71"/>
  <c r="DRY42" i="71"/>
  <c r="DSB42" i="71"/>
  <c r="DSQ42" i="71"/>
  <c r="DTE42" i="71" s="1"/>
  <c r="DSN42" i="71"/>
  <c r="DTA42" i="71" s="1"/>
  <c r="DSK42" i="71"/>
  <c r="DSW42" i="71" s="1"/>
  <c r="DSH42" i="71"/>
  <c r="DST42" i="71" s="1"/>
  <c r="DTI42" i="71" s="1"/>
  <c r="DSE42" i="71"/>
  <c r="DQK42" i="71"/>
  <c r="DQX42" i="71" s="1"/>
  <c r="DDJ42" i="71"/>
  <c r="DHY42" i="71"/>
  <c r="DIL42" i="71" s="1"/>
  <c r="DHJ42" i="71"/>
  <c r="DLP42" i="71"/>
  <c r="DDS42" i="71"/>
  <c r="DEF42" i="71" s="1"/>
  <c r="DLV42" i="71"/>
  <c r="DLS42" i="71"/>
  <c r="DLY42" i="71"/>
  <c r="DMK42" i="71" s="1"/>
  <c r="DMZ42" i="71" s="1"/>
  <c r="DLJ44" i="71"/>
  <c r="DNM44" i="71"/>
  <c r="DMB42" i="71"/>
  <c r="DMN42" i="71" s="1"/>
  <c r="DLK43" i="71"/>
  <c r="DLS43" i="71" s="1"/>
  <c r="DNN43" i="71"/>
  <c r="DME42" i="71"/>
  <c r="DMR42" i="71" s="1"/>
  <c r="CYX42" i="71"/>
  <c r="DNS42" i="71"/>
  <c r="DOK42" i="71"/>
  <c r="DOY42" i="71" s="1"/>
  <c r="DNY42" i="71"/>
  <c r="DOH42" i="71"/>
  <c r="DOU42" i="71" s="1"/>
  <c r="DOE42" i="71"/>
  <c r="DOQ42" i="71" s="1"/>
  <c r="DOB42" i="71"/>
  <c r="DON42" i="71" s="1"/>
  <c r="DPC42" i="71" s="1"/>
  <c r="DNV42" i="71"/>
  <c r="DLV43" i="71"/>
  <c r="CZP42" i="71"/>
  <c r="DAD42" i="71" s="1"/>
  <c r="CUX42" i="71"/>
  <c r="CVA42" i="71"/>
  <c r="CVM42" i="71" s="1"/>
  <c r="CWB42" i="71" s="1"/>
  <c r="CVD42" i="71"/>
  <c r="CVP42" i="71" s="1"/>
  <c r="DJM42" i="71"/>
  <c r="DKE42" i="71"/>
  <c r="DKS42" i="71" s="1"/>
  <c r="DKB42" i="71"/>
  <c r="DKO42" i="71" s="1"/>
  <c r="DJY42" i="71"/>
  <c r="DKK42" i="71" s="1"/>
  <c r="DJV42" i="71"/>
  <c r="DKH42" i="71" s="1"/>
  <c r="DKW42" i="71" s="1"/>
  <c r="DJS42" i="71"/>
  <c r="DJP42" i="71"/>
  <c r="DHD44" i="71"/>
  <c r="DJG44" i="71"/>
  <c r="DHE43" i="71"/>
  <c r="DIB43" i="71" s="1"/>
  <c r="DIP43" i="71" s="1"/>
  <c r="DJH43" i="71"/>
  <c r="DIB42" i="71"/>
  <c r="DIP42" i="71" s="1"/>
  <c r="DDV42" i="71"/>
  <c r="DEJ42" i="71" s="1"/>
  <c r="CZG42" i="71"/>
  <c r="CZS42" i="71" s="1"/>
  <c r="DAH42" i="71" s="1"/>
  <c r="CZM42" i="71"/>
  <c r="CZZ42" i="71" s="1"/>
  <c r="DCY43" i="71"/>
  <c r="DDS43" i="71" s="1"/>
  <c r="DEF43" i="71" s="1"/>
  <c r="DFB43" i="71"/>
  <c r="DCX44" i="71"/>
  <c r="DFA44" i="71"/>
  <c r="CIL42" i="71"/>
  <c r="CIX42" i="71" s="1"/>
  <c r="CZA42" i="71"/>
  <c r="DFG42" i="71"/>
  <c r="DFY42" i="71"/>
  <c r="DGM42" i="71" s="1"/>
  <c r="DFM42" i="71"/>
  <c r="DFV42" i="71"/>
  <c r="DGI42" i="71" s="1"/>
  <c r="DFS42" i="71"/>
  <c r="DGE42" i="71" s="1"/>
  <c r="DFP42" i="71"/>
  <c r="DGB42" i="71" s="1"/>
  <c r="DGQ42" i="71" s="1"/>
  <c r="DFJ42" i="71"/>
  <c r="CZD42" i="71"/>
  <c r="CUU42" i="71"/>
  <c r="CYR44" i="71"/>
  <c r="DAU44" i="71"/>
  <c r="CVG42" i="71"/>
  <c r="CVT42" i="71" s="1"/>
  <c r="CVJ42" i="71"/>
  <c r="CVX42" i="71" s="1"/>
  <c r="CYS43" i="71"/>
  <c r="CZP43" i="71" s="1"/>
  <c r="DAD43" i="71" s="1"/>
  <c r="DAV43" i="71"/>
  <c r="DBA42" i="71"/>
  <c r="DBS42" i="71"/>
  <c r="DCG42" i="71" s="1"/>
  <c r="DBP42" i="71"/>
  <c r="DCC42" i="71" s="1"/>
  <c r="DBM42" i="71"/>
  <c r="DBY42" i="71" s="1"/>
  <c r="DBJ42" i="71"/>
  <c r="DBV42" i="71" s="1"/>
  <c r="DCK42" i="71" s="1"/>
  <c r="DBD42" i="71"/>
  <c r="DBG42" i="71"/>
  <c r="CRD42" i="71"/>
  <c r="CRR42" i="71" s="1"/>
  <c r="CQO42" i="71"/>
  <c r="CQU42" i="71"/>
  <c r="CRG42" i="71" s="1"/>
  <c r="CRV42" i="71" s="1"/>
  <c r="CQX42" i="71"/>
  <c r="CRJ42" i="71" s="1"/>
  <c r="CUL44" i="71"/>
  <c r="CWO44" i="71"/>
  <c r="CQL42" i="71"/>
  <c r="CWU42" i="71"/>
  <c r="CXM42" i="71"/>
  <c r="CYA42" i="71" s="1"/>
  <c r="CXJ42" i="71"/>
  <c r="CXW42" i="71" s="1"/>
  <c r="CXG42" i="71"/>
  <c r="CXS42" i="71" s="1"/>
  <c r="CXD42" i="71"/>
  <c r="CXP42" i="71" s="1"/>
  <c r="CYE42" i="71" s="1"/>
  <c r="CWX42" i="71"/>
  <c r="CXA42" i="71"/>
  <c r="CUM43" i="71"/>
  <c r="CVJ43" i="71" s="1"/>
  <c r="CVX43" i="71" s="1"/>
  <c r="CWP43" i="71"/>
  <c r="CQR42" i="71"/>
  <c r="CSJ3" i="71"/>
  <c r="CUL3" i="71"/>
  <c r="CMR42" i="71"/>
  <c r="CND42" i="71" s="1"/>
  <c r="CMU42" i="71"/>
  <c r="CNH42" i="71" s="1"/>
  <c r="CMX42" i="71"/>
  <c r="CNL42" i="71" s="1"/>
  <c r="CMI42" i="71"/>
  <c r="CMF42" i="71"/>
  <c r="CQG43" i="71"/>
  <c r="CQX43" i="71" s="1"/>
  <c r="CRJ43" i="71" s="1"/>
  <c r="CSJ43" i="71"/>
  <c r="CMO42" i="71"/>
  <c r="CNA42" i="71" s="1"/>
  <c r="CNP42" i="71" s="1"/>
  <c r="CQF44" i="71"/>
  <c r="CSI44" i="71"/>
  <c r="CSO42" i="71"/>
  <c r="CTG42" i="71"/>
  <c r="CTU42" i="71" s="1"/>
  <c r="CTD42" i="71"/>
  <c r="CTQ42" i="71" s="1"/>
  <c r="CSU42" i="71"/>
  <c r="CTA42" i="71"/>
  <c r="CTM42" i="71" s="1"/>
  <c r="CSX42" i="71"/>
  <c r="CTJ42" i="71" s="1"/>
  <c r="CTY42" i="71" s="1"/>
  <c r="CSR42" i="71"/>
  <c r="CQL43" i="71"/>
  <c r="CIF42" i="71"/>
  <c r="CLZ44" i="71"/>
  <c r="COC44" i="71"/>
  <c r="CMA43" i="71"/>
  <c r="CMX43" i="71" s="1"/>
  <c r="CNL43" i="71" s="1"/>
  <c r="COD43" i="71"/>
  <c r="COI42" i="71"/>
  <c r="CPA42" i="71"/>
  <c r="CPO42" i="71" s="1"/>
  <c r="COX42" i="71"/>
  <c r="CPK42" i="71" s="1"/>
  <c r="COU42" i="71"/>
  <c r="CPG42" i="71" s="1"/>
  <c r="COR42" i="71"/>
  <c r="CPD42" i="71" s="1"/>
  <c r="CPS42" i="71" s="1"/>
  <c r="COO42" i="71"/>
  <c r="COL42" i="71"/>
  <c r="CIC42" i="71"/>
  <c r="CII42" i="71"/>
  <c r="CIU42" i="71" s="1"/>
  <c r="CJJ42" i="71" s="1"/>
  <c r="CIO42" i="71"/>
  <c r="CJB42" i="71" s="1"/>
  <c r="CIR42" i="71"/>
  <c r="CJF42" i="71" s="1"/>
  <c r="CHT44" i="71"/>
  <c r="CJW44" i="71"/>
  <c r="CHU43" i="71"/>
  <c r="CIR43" i="71" s="1"/>
  <c r="CJF43" i="71" s="1"/>
  <c r="CJX43" i="71"/>
  <c r="CKC42" i="71"/>
  <c r="CKR42" i="71"/>
  <c r="CLE42" i="71" s="1"/>
  <c r="CKU42" i="71"/>
  <c r="CLI42" i="71" s="1"/>
  <c r="CKL42" i="71"/>
  <c r="CKX42" i="71" s="1"/>
  <c r="CLM42" i="71" s="1"/>
  <c r="CKI42" i="71"/>
  <c r="CKF42" i="71"/>
  <c r="CKO42" i="71"/>
  <c r="CLA42" i="71" s="1"/>
  <c r="CDN44" i="71"/>
  <c r="CFQ44" i="71"/>
  <c r="CDO43" i="71"/>
  <c r="CEC43" i="71" s="1"/>
  <c r="CFR43" i="71"/>
  <c r="CFW42" i="71"/>
  <c r="CGO42" i="71"/>
  <c r="CHC42" i="71" s="1"/>
  <c r="CGC42" i="71"/>
  <c r="CGL42" i="71"/>
  <c r="CGY42" i="71" s="1"/>
  <c r="CFZ42" i="71"/>
  <c r="CGI42" i="71"/>
  <c r="CGU42" i="71" s="1"/>
  <c r="CGF42" i="71"/>
  <c r="CGR42" i="71" s="1"/>
  <c r="CHG42" i="71" s="1"/>
  <c r="CER42" i="71"/>
  <c r="EO41" i="71"/>
  <c r="AVA41" i="71"/>
  <c r="BLU41" i="71"/>
  <c r="BFL41" i="71"/>
  <c r="BBF41" i="71"/>
  <c r="BUC41" i="71"/>
  <c r="NA41" i="71"/>
  <c r="AON41" i="71"/>
  <c r="AGF41" i="71"/>
  <c r="XL41" i="71"/>
  <c r="ABR41" i="71"/>
  <c r="ZW41" i="71"/>
  <c r="BLY41" i="71"/>
  <c r="AQQ41" i="71"/>
  <c r="BBJ41" i="71"/>
  <c r="BYI41" i="71"/>
  <c r="BSD41" i="71"/>
  <c r="CAL41" i="71"/>
  <c r="BNT41" i="71"/>
  <c r="ABV41" i="71"/>
  <c r="AEC41" i="71"/>
  <c r="AI42" i="71"/>
  <c r="FE41" i="111"/>
  <c r="CEV42" i="71"/>
  <c r="RK41" i="71"/>
  <c r="AII41" i="71"/>
  <c r="BWF41" i="71"/>
  <c r="EK41" i="71"/>
  <c r="ZO41" i="71"/>
  <c r="HD41" i="111"/>
  <c r="CCS41" i="71"/>
  <c r="BLQ41" i="71"/>
  <c r="LB41" i="71"/>
  <c r="IY41" i="71"/>
  <c r="PH41" i="71"/>
  <c r="XP41" i="71"/>
  <c r="RC41" i="71"/>
  <c r="BQE41" i="71"/>
  <c r="AUW41" i="71"/>
  <c r="AI41" i="111"/>
  <c r="KT41" i="71"/>
  <c r="ADU41" i="71"/>
  <c r="RG41" i="71"/>
  <c r="PD41" i="71"/>
  <c r="CL41" i="71"/>
  <c r="ES41" i="71"/>
  <c r="AOR41" i="71"/>
  <c r="CT41" i="111"/>
  <c r="NE41" i="71"/>
  <c r="BJV41" i="71"/>
  <c r="BHS41" i="71"/>
  <c r="CAT41" i="71"/>
  <c r="IU41" i="71"/>
  <c r="CH41" i="71"/>
  <c r="GV41" i="71"/>
  <c r="AWV41" i="71"/>
  <c r="BYM41" i="71"/>
  <c r="BHK41" i="71"/>
  <c r="BWJ41" i="71"/>
  <c r="AQ41" i="111"/>
  <c r="GR41" i="71"/>
  <c r="TN41" i="71"/>
  <c r="AGB41" i="71"/>
  <c r="BRZ41" i="71"/>
  <c r="AZC41" i="71"/>
  <c r="AMG41" i="71"/>
  <c r="XT41" i="71"/>
  <c r="ASP41" i="71"/>
  <c r="KX41" i="71"/>
  <c r="BOB41" i="71"/>
  <c r="BJR41" i="71"/>
  <c r="CCW41" i="71"/>
  <c r="BFP41" i="71"/>
  <c r="AQM41" i="71"/>
  <c r="BHO41" i="71"/>
  <c r="BSH41" i="71"/>
  <c r="CAP41" i="71"/>
  <c r="BDM41" i="71"/>
  <c r="AYY41" i="71"/>
  <c r="AIA41" i="71"/>
  <c r="BDI41" i="71"/>
  <c r="AMK41" i="71"/>
  <c r="BQA41" i="71"/>
  <c r="AQU41" i="71"/>
  <c r="BYQ41" i="71"/>
  <c r="BWN41" i="71"/>
  <c r="BUG41" i="71"/>
  <c r="AWZ41" i="71"/>
  <c r="ZS41" i="71"/>
  <c r="VQ41" i="71"/>
  <c r="VI41" i="71"/>
  <c r="GN41" i="71"/>
  <c r="AKD41" i="71"/>
  <c r="CP41" i="111"/>
  <c r="BUK41" i="71"/>
  <c r="AXD41" i="71"/>
  <c r="AIE41" i="71"/>
  <c r="AMO41" i="71"/>
  <c r="HH41" i="111"/>
  <c r="BPW41" i="71"/>
  <c r="AZG41" i="71"/>
  <c r="CEZ42" i="71"/>
  <c r="MW41" i="71"/>
  <c r="TJ41" i="71"/>
  <c r="ABZ41" i="71"/>
  <c r="HL41" i="111"/>
  <c r="EW41" i="111"/>
  <c r="AUS41" i="71"/>
  <c r="CCO41" i="71"/>
  <c r="BFH41" i="71"/>
  <c r="BBB41" i="71"/>
  <c r="TF41" i="71"/>
  <c r="AKL41" i="71"/>
  <c r="AST41" i="71"/>
  <c r="AM41" i="111"/>
  <c r="IQ41" i="71"/>
  <c r="ADY41" i="71"/>
  <c r="AKH41" i="71"/>
  <c r="AFX41" i="71"/>
  <c r="FA41" i="111"/>
  <c r="VM41" i="71"/>
  <c r="OZ41" i="71"/>
  <c r="AOJ41" i="71"/>
  <c r="BNX41" i="71"/>
  <c r="BJN41" i="71"/>
  <c r="BDE41" i="71"/>
  <c r="ASX41" i="71"/>
  <c r="LZ41" i="111"/>
  <c r="SQ41" i="111"/>
  <c r="AED41" i="111"/>
  <c r="ADV41" i="111"/>
  <c r="ZP41" i="111"/>
  <c r="QN41" i="111"/>
  <c r="OC41" i="111"/>
  <c r="ART41" i="111"/>
  <c r="AKQ41" i="111"/>
  <c r="UT41" i="111"/>
  <c r="SM41" i="111"/>
  <c r="AKU41" i="111"/>
  <c r="JS41" i="111"/>
  <c r="ARP41" i="111"/>
  <c r="SU41" i="111"/>
  <c r="AIR41" i="111"/>
  <c r="OG41" i="111"/>
  <c r="UX41" i="111"/>
  <c r="CEO42" i="71"/>
  <c r="CFD42" i="71" s="1"/>
  <c r="AGK41" i="111"/>
  <c r="ZL41" i="111"/>
  <c r="API41" i="111"/>
  <c r="JK41" i="111"/>
  <c r="ANF41" i="111"/>
  <c r="QJ41" i="111"/>
  <c r="ABW41" i="111"/>
  <c r="AGG41" i="111"/>
  <c r="AIN41" i="111"/>
  <c r="AKY41" i="111"/>
  <c r="ABS41" i="111"/>
  <c r="LR41" i="111"/>
  <c r="APE41" i="111"/>
  <c r="ABO41" i="111"/>
  <c r="XA41" i="111"/>
  <c r="ARL41" i="111"/>
  <c r="AGC41" i="111"/>
  <c r="BJK41" i="71"/>
  <c r="BJZ41" i="71" s="1"/>
  <c r="BLN41" i="71"/>
  <c r="BMC41" i="71" s="1"/>
  <c r="BFE41" i="71"/>
  <c r="BFT41" i="71" s="1"/>
  <c r="BRW41" i="71"/>
  <c r="BSL41" i="71" s="1"/>
  <c r="BTZ41" i="71"/>
  <c r="BUO41" i="71" s="1"/>
  <c r="ASM41" i="71"/>
  <c r="ATB41" i="71" s="1"/>
  <c r="BPQ42" i="71"/>
  <c r="BPE42" i="71"/>
  <c r="BPN42" i="71"/>
  <c r="BPB42" i="71"/>
  <c r="BPK42" i="71"/>
  <c r="BOY42" i="71"/>
  <c r="BPH42" i="71"/>
  <c r="AQG42" i="71"/>
  <c r="APU42" i="71"/>
  <c r="AQD42" i="71"/>
  <c r="APR42" i="71"/>
  <c r="AQA42" i="71"/>
  <c r="APO42" i="71"/>
  <c r="APX42" i="71"/>
  <c r="AWJ42" i="71"/>
  <c r="AVX42" i="71"/>
  <c r="AWG42" i="71"/>
  <c r="AWP42" i="71"/>
  <c r="AWD42" i="71"/>
  <c r="AWM42" i="71"/>
  <c r="AWA42" i="71"/>
  <c r="BNH42" i="71"/>
  <c r="BMV42" i="71"/>
  <c r="BNE42" i="71"/>
  <c r="BNN42" i="71"/>
  <c r="BNB42" i="71"/>
  <c r="BNK42" i="71"/>
  <c r="BMY42" i="71"/>
  <c r="BZH44" i="71"/>
  <c r="BVB44" i="71"/>
  <c r="BQV44" i="71"/>
  <c r="BXE44" i="71"/>
  <c r="BSY44" i="71"/>
  <c r="BOS44" i="71"/>
  <c r="BIJ44" i="71"/>
  <c r="BED44" i="71"/>
  <c r="AZX44" i="71"/>
  <c r="AVR44" i="71"/>
  <c r="ARL44" i="71"/>
  <c r="CBK44" i="71"/>
  <c r="BMP44" i="71"/>
  <c r="BKM44" i="71"/>
  <c r="BGG44" i="71"/>
  <c r="BCA44" i="71"/>
  <c r="AXU44" i="71"/>
  <c r="ATO44" i="71"/>
  <c r="API44" i="71"/>
  <c r="BZI43" i="71"/>
  <c r="BVC43" i="71"/>
  <c r="BQW43" i="71"/>
  <c r="BMQ43" i="71"/>
  <c r="BIK43" i="71"/>
  <c r="BXF43" i="71"/>
  <c r="CBL43" i="71"/>
  <c r="BGH43" i="71"/>
  <c r="BCB43" i="71"/>
  <c r="AXV43" i="71"/>
  <c r="ATP43" i="71"/>
  <c r="APJ43" i="71"/>
  <c r="BOT43" i="71"/>
  <c r="BSZ43" i="71"/>
  <c r="AZY43" i="71"/>
  <c r="BKN43" i="71"/>
  <c r="BEE43" i="71"/>
  <c r="ARM43" i="71"/>
  <c r="AVS43" i="71"/>
  <c r="AUP41" i="71"/>
  <c r="AVE41" i="71" s="1"/>
  <c r="CCL41" i="71"/>
  <c r="CDA41" i="71" s="1"/>
  <c r="BAY41" i="71"/>
  <c r="BBN41" i="71" s="1"/>
  <c r="BHH41" i="71"/>
  <c r="BHW41" i="71" s="1"/>
  <c r="BDB41" i="71"/>
  <c r="BDQ41" i="71" s="1"/>
  <c r="AWS41" i="71"/>
  <c r="AXH41" i="71" s="1"/>
  <c r="BCY42" i="71"/>
  <c r="BCM42" i="71"/>
  <c r="BCV42" i="71"/>
  <c r="BCJ42" i="71"/>
  <c r="BCS42" i="71"/>
  <c r="BCG42" i="71"/>
  <c r="BCP42" i="71"/>
  <c r="AUM42" i="71"/>
  <c r="AUA42" i="71"/>
  <c r="AUJ42" i="71"/>
  <c r="ATX42" i="71"/>
  <c r="AUG42" i="71"/>
  <c r="ATU42" i="71"/>
  <c r="AUD42" i="71"/>
  <c r="BHE42" i="71"/>
  <c r="BGS42" i="71"/>
  <c r="BHB42" i="71"/>
  <c r="BGP42" i="71"/>
  <c r="BGY42" i="71"/>
  <c r="BGM42" i="71"/>
  <c r="BGV42" i="71"/>
  <c r="BAP42" i="71"/>
  <c r="BAD42" i="71"/>
  <c r="BAM42" i="71"/>
  <c r="BAV42" i="71"/>
  <c r="BAJ42" i="71"/>
  <c r="BAS42" i="71"/>
  <c r="BAG42" i="71"/>
  <c r="BRN42" i="71"/>
  <c r="BRB42" i="71"/>
  <c r="BRK42" i="71"/>
  <c r="BRT42" i="71"/>
  <c r="BRH42" i="71"/>
  <c r="BRQ42" i="71"/>
  <c r="BRE42" i="71"/>
  <c r="BNQ41" i="71"/>
  <c r="BOF41" i="71" s="1"/>
  <c r="AQJ41" i="71"/>
  <c r="AQY41" i="71" s="1"/>
  <c r="BYF41" i="71"/>
  <c r="BYU41" i="71" s="1"/>
  <c r="CAI41" i="71"/>
  <c r="CAX41" i="71" s="1"/>
  <c r="AYV41" i="71"/>
  <c r="AZK41" i="71" s="1"/>
  <c r="BTW42" i="71"/>
  <c r="BTK42" i="71"/>
  <c r="BTT42" i="71"/>
  <c r="BTH42" i="71"/>
  <c r="BTQ42" i="71"/>
  <c r="BTE42" i="71"/>
  <c r="BTN42" i="71"/>
  <c r="BLK42" i="71"/>
  <c r="BKY42" i="71"/>
  <c r="BLH42" i="71"/>
  <c r="BKV42" i="71"/>
  <c r="BLE42" i="71"/>
  <c r="BKS42" i="71"/>
  <c r="BLB42" i="71"/>
  <c r="BYC42" i="71"/>
  <c r="BXQ42" i="71"/>
  <c r="BXZ42" i="71"/>
  <c r="BXN42" i="71"/>
  <c r="BXW42" i="71"/>
  <c r="BXK42" i="71"/>
  <c r="BXT42" i="71"/>
  <c r="BEV42" i="71"/>
  <c r="BEJ42" i="71"/>
  <c r="BES42" i="71"/>
  <c r="BFB42" i="71"/>
  <c r="BEP42" i="71"/>
  <c r="BEY42" i="71"/>
  <c r="BEM42" i="71"/>
  <c r="BVT42" i="71"/>
  <c r="BVH42" i="71"/>
  <c r="BVQ42" i="71"/>
  <c r="BVZ42" i="71"/>
  <c r="BVN42" i="71"/>
  <c r="BVW42" i="71"/>
  <c r="BVK42" i="71"/>
  <c r="BPT41" i="71"/>
  <c r="BQI41" i="71" s="1"/>
  <c r="BWC41" i="71"/>
  <c r="BWR41" i="71" s="1"/>
  <c r="AYS42" i="71"/>
  <c r="AYG42" i="71"/>
  <c r="AYP42" i="71"/>
  <c r="AYD42" i="71"/>
  <c r="AYM42" i="71"/>
  <c r="AYA42" i="71"/>
  <c r="AYJ42" i="71"/>
  <c r="CCI42" i="71"/>
  <c r="CBW42" i="71"/>
  <c r="CCF42" i="71"/>
  <c r="CBT42" i="71"/>
  <c r="CCC42" i="71"/>
  <c r="CBQ42" i="71"/>
  <c r="CBZ42" i="71"/>
  <c r="ASD42" i="71"/>
  <c r="ARR42" i="71"/>
  <c r="ASA42" i="71"/>
  <c r="ASJ42" i="71"/>
  <c r="ARX42" i="71"/>
  <c r="ARU42" i="71"/>
  <c r="ASG42" i="71"/>
  <c r="BJB42" i="71"/>
  <c r="BIP42" i="71"/>
  <c r="BIY42" i="71"/>
  <c r="BJH42" i="71"/>
  <c r="BIV42" i="71"/>
  <c r="BIS42" i="71"/>
  <c r="BJE42" i="71"/>
  <c r="BZZ42" i="71"/>
  <c r="BZN42" i="71"/>
  <c r="BZW42" i="71"/>
  <c r="CAF42" i="71"/>
  <c r="BZT42" i="71"/>
  <c r="BZQ42" i="71"/>
  <c r="CAC42" i="71"/>
  <c r="CT41" i="71"/>
  <c r="UH42" i="111"/>
  <c r="TY42" i="111"/>
  <c r="UK42" i="111"/>
  <c r="UX42" i="111" s="1"/>
  <c r="UB42" i="111"/>
  <c r="UN42" i="111"/>
  <c r="UE42" i="111"/>
  <c r="UQ42" i="111" s="1"/>
  <c r="VF42" i="111" s="1"/>
  <c r="TV42" i="111"/>
  <c r="SA42" i="111"/>
  <c r="SM42" i="111" s="1"/>
  <c r="SD42" i="111"/>
  <c r="RR42" i="111"/>
  <c r="RO42" i="111"/>
  <c r="RU42" i="111"/>
  <c r="RX42" i="111"/>
  <c r="SJ42" i="111" s="1"/>
  <c r="SY42" i="111" s="1"/>
  <c r="SG42" i="111"/>
  <c r="SU42" i="111" s="1"/>
  <c r="AAZ42" i="111"/>
  <c r="ABL42" i="111" s="1"/>
  <c r="ACA42" i="111" s="1"/>
  <c r="AAT42" i="111"/>
  <c r="AAQ42" i="111"/>
  <c r="ABF42" i="111"/>
  <c r="ABC42" i="111"/>
  <c r="ABI42" i="111"/>
  <c r="AAW42" i="111"/>
  <c r="AML42" i="111"/>
  <c r="AMO42" i="111"/>
  <c r="ANB42" i="111" s="1"/>
  <c r="AMC42" i="111"/>
  <c r="AMF42" i="111"/>
  <c r="AMR42" i="111"/>
  <c r="AMI42" i="111"/>
  <c r="AMU42" i="111" s="1"/>
  <c r="ANJ42" i="111" s="1"/>
  <c r="ALZ42" i="111"/>
  <c r="LF42" i="111"/>
  <c r="LI42" i="111"/>
  <c r="KZ42" i="111"/>
  <c r="KW42" i="111"/>
  <c r="LL42" i="111"/>
  <c r="KT42" i="111"/>
  <c r="LC42" i="111"/>
  <c r="LO42" i="111" s="1"/>
  <c r="MD42" i="111" s="1"/>
  <c r="WO42" i="111"/>
  <c r="WI42" i="111"/>
  <c r="WF42" i="111"/>
  <c r="WU42" i="111"/>
  <c r="XI42" i="111" s="1"/>
  <c r="WR42" i="111"/>
  <c r="XE42" i="111" s="1"/>
  <c r="WC42" i="111"/>
  <c r="WL42" i="111"/>
  <c r="WX42" i="111" s="1"/>
  <c r="XM42" i="111" s="1"/>
  <c r="ADG42" i="111"/>
  <c r="ADS42" i="111" s="1"/>
  <c r="AEH42" i="111" s="1"/>
  <c r="ACX42" i="111"/>
  <c r="ADM42" i="111"/>
  <c r="ADZ42" i="111" s="1"/>
  <c r="ADJ42" i="111"/>
  <c r="ADA42" i="111"/>
  <c r="ADD42" i="111"/>
  <c r="ADP42" i="111"/>
  <c r="AED42" i="111" s="1"/>
  <c r="AKE42" i="111"/>
  <c r="AKK42" i="111"/>
  <c r="AKH42" i="111"/>
  <c r="AKU42" i="111" s="1"/>
  <c r="AJY42" i="111"/>
  <c r="AJV42" i="111"/>
  <c r="AJS42" i="111"/>
  <c r="AKB42" i="111"/>
  <c r="AKN42" i="111" s="1"/>
  <c r="ALC42" i="111" s="1"/>
  <c r="ALP44" i="111"/>
  <c r="ANW44" i="111"/>
  <c r="AQD44" i="111"/>
  <c r="AJI44" i="111"/>
  <c r="AHB44" i="111"/>
  <c r="ACN44" i="111"/>
  <c r="AAG44" i="111"/>
  <c r="VS44" i="111"/>
  <c r="AEU44" i="111"/>
  <c r="XZ44" i="111"/>
  <c r="KJ44" i="111"/>
  <c r="OX44" i="111"/>
  <c r="RE44" i="111"/>
  <c r="MQ44" i="111"/>
  <c r="TL44" i="111"/>
  <c r="NM42" i="111"/>
  <c r="ND42" i="111"/>
  <c r="NS42" i="111"/>
  <c r="NP42" i="111"/>
  <c r="OC42" i="111" s="1"/>
  <c r="NG42" i="111"/>
  <c r="NJ42" i="111"/>
  <c r="NV42" i="111" s="1"/>
  <c r="OK42" i="111" s="1"/>
  <c r="NA42" i="111"/>
  <c r="AHX42" i="111"/>
  <c r="AIA42" i="111"/>
  <c r="AHO42" i="111"/>
  <c r="AHR42" i="111"/>
  <c r="AHU42" i="111"/>
  <c r="AIG42" i="111" s="1"/>
  <c r="AIV42" i="111" s="1"/>
  <c r="AID42" i="111"/>
  <c r="AHL42" i="111"/>
  <c r="AFQ42" i="111"/>
  <c r="AFH42" i="111"/>
  <c r="AFT42" i="111"/>
  <c r="AFK42" i="111"/>
  <c r="AFE42" i="111"/>
  <c r="AFW42" i="111"/>
  <c r="AFN42" i="111"/>
  <c r="AFZ42" i="111" s="1"/>
  <c r="AGO42" i="111" s="1"/>
  <c r="AOS42" i="111"/>
  <c r="AOJ42" i="111"/>
  <c r="AOV42" i="111"/>
  <c r="AOY42" i="111"/>
  <c r="AOP42" i="111"/>
  <c r="APB42" i="111" s="1"/>
  <c r="APQ42" i="111" s="1"/>
  <c r="AOM42" i="111"/>
  <c r="AOG42" i="111"/>
  <c r="AQE43" i="111"/>
  <c r="ANX43" i="111"/>
  <c r="AJJ43" i="111"/>
  <c r="AAH43" i="111"/>
  <c r="YA43" i="111"/>
  <c r="ALQ43" i="111"/>
  <c r="AEV43" i="111"/>
  <c r="AHC43" i="111"/>
  <c r="VT43" i="111"/>
  <c r="RF43" i="111"/>
  <c r="TM43" i="111"/>
  <c r="KK43" i="111"/>
  <c r="ACO43" i="111"/>
  <c r="OY43" i="111"/>
  <c r="MR43" i="111"/>
  <c r="PT42" i="111"/>
  <c r="PK42" i="111"/>
  <c r="PW42" i="111"/>
  <c r="PN42" i="111"/>
  <c r="PQ42" i="111"/>
  <c r="QC42" i="111" s="1"/>
  <c r="QR42" i="111" s="1"/>
  <c r="PZ42" i="111"/>
  <c r="PH42" i="111"/>
  <c r="YS42" i="111"/>
  <c r="ZE42" i="111" s="1"/>
  <c r="ZT42" i="111" s="1"/>
  <c r="YM42" i="111"/>
  <c r="YY42" i="111"/>
  <c r="YJ42" i="111"/>
  <c r="YV42" i="111"/>
  <c r="YP42" i="111"/>
  <c r="ZB42" i="111"/>
  <c r="ZP42" i="111" s="1"/>
  <c r="AQZ42" i="111"/>
  <c r="ARC42" i="111"/>
  <c r="AQT42" i="111"/>
  <c r="ARF42" i="111"/>
  <c r="AQQ42" i="111"/>
  <c r="AQW42" i="111"/>
  <c r="ARI42" i="111" s="1"/>
  <c r="ARX42" i="111" s="1"/>
  <c r="AQN42" i="111"/>
  <c r="SQ42" i="71"/>
  <c r="ST42" i="71"/>
  <c r="SN42" i="71"/>
  <c r="SZ42" i="71"/>
  <c r="SK42" i="71"/>
  <c r="SW42" i="71"/>
  <c r="SH42" i="71"/>
  <c r="ID43" i="111"/>
  <c r="ANG43" i="71"/>
  <c r="AJA43" i="71"/>
  <c r="AEU43" i="71"/>
  <c r="ALD43" i="71"/>
  <c r="AAO43" i="71"/>
  <c r="ACR43" i="71"/>
  <c r="WI43" i="71"/>
  <c r="SC43" i="71"/>
  <c r="AGX43" i="71"/>
  <c r="YL43" i="71"/>
  <c r="UF43" i="71"/>
  <c r="PZ43" i="71"/>
  <c r="NW43" i="71"/>
  <c r="JQ43" i="71"/>
  <c r="HN43" i="71"/>
  <c r="DH43" i="71"/>
  <c r="Y43" i="71"/>
  <c r="M43" i="71"/>
  <c r="FK43" i="71"/>
  <c r="V43" i="71"/>
  <c r="J43" i="71"/>
  <c r="LT43" i="71"/>
  <c r="S43" i="71"/>
  <c r="P43" i="71"/>
  <c r="AB43" i="71" s="1"/>
  <c r="G43" i="71"/>
  <c r="T42" i="111"/>
  <c r="AF42" i="111" s="1"/>
  <c r="AC42" i="111"/>
  <c r="Q42" i="111"/>
  <c r="Z42" i="111"/>
  <c r="N42" i="111"/>
  <c r="W42" i="111"/>
  <c r="K42" i="111"/>
  <c r="TC41" i="71"/>
  <c r="TR41" i="71" s="1"/>
  <c r="OW41" i="71"/>
  <c r="PL41" i="71" s="1"/>
  <c r="ADR41" i="71"/>
  <c r="AEG41" i="71" s="1"/>
  <c r="QZ41" i="71"/>
  <c r="RO41" i="71" s="1"/>
  <c r="GB42" i="71"/>
  <c r="GE42" i="71"/>
  <c r="FS42" i="71"/>
  <c r="FV42" i="71"/>
  <c r="GH42" i="71"/>
  <c r="FY42" i="71"/>
  <c r="FP42" i="71"/>
  <c r="KH42" i="71"/>
  <c r="KN42" i="71"/>
  <c r="KK42" i="71"/>
  <c r="KB42" i="71"/>
  <c r="JY42" i="71"/>
  <c r="KE42" i="71"/>
  <c r="JV42" i="71"/>
  <c r="UW42" i="71"/>
  <c r="VC42" i="71"/>
  <c r="UZ42" i="71"/>
  <c r="UQ42" i="71"/>
  <c r="UN42" i="71"/>
  <c r="UT42" i="71"/>
  <c r="UK42" i="71"/>
  <c r="ADI42" i="71"/>
  <c r="ADO42" i="71"/>
  <c r="ADL42" i="71"/>
  <c r="ADC42" i="71"/>
  <c r="ACZ42" i="71"/>
  <c r="ADF42" i="71"/>
  <c r="ACW42" i="71"/>
  <c r="ANX42" i="71"/>
  <c r="AOA42" i="71"/>
  <c r="ANR42" i="71"/>
  <c r="ANO42" i="71"/>
  <c r="AOD42" i="71"/>
  <c r="ANL42" i="71"/>
  <c r="ANU42" i="71"/>
  <c r="EK42" i="111"/>
  <c r="DY42" i="111"/>
  <c r="EE42" i="111"/>
  <c r="EQ42" i="111"/>
  <c r="EB42" i="111"/>
  <c r="EN42" i="111"/>
  <c r="EH42" i="111"/>
  <c r="ET42" i="111" s="1"/>
  <c r="ZL41" i="71"/>
  <c r="AAA41" i="71" s="1"/>
  <c r="GK41" i="71"/>
  <c r="GZ41" i="71" s="1"/>
  <c r="MK42" i="71"/>
  <c r="MB42" i="71"/>
  <c r="MQ42" i="71"/>
  <c r="MN42" i="71"/>
  <c r="ME42" i="71"/>
  <c r="LY42" i="71"/>
  <c r="MH42" i="71"/>
  <c r="AJO42" i="71"/>
  <c r="AJU42" i="71"/>
  <c r="AJF42" i="71"/>
  <c r="AJR42" i="71"/>
  <c r="AJI42" i="71"/>
  <c r="AJX42" i="71"/>
  <c r="AJL42" i="71"/>
  <c r="GO42" i="111"/>
  <c r="HA42" i="111" s="1"/>
  <c r="GX42" i="111"/>
  <c r="GL42" i="111"/>
  <c r="GF42" i="111"/>
  <c r="GR42" i="111"/>
  <c r="GI42" i="111"/>
  <c r="GU42" i="111"/>
  <c r="IN41" i="71"/>
  <c r="JC41" i="71" s="1"/>
  <c r="AKA41" i="71"/>
  <c r="AKP41" i="71" s="1"/>
  <c r="AHX41" i="71"/>
  <c r="AIM41" i="71" s="1"/>
  <c r="EH41" i="71"/>
  <c r="EW41" i="71" s="1"/>
  <c r="AFU41" i="71"/>
  <c r="AGJ41" i="71" s="1"/>
  <c r="ON42" i="71"/>
  <c r="OT42" i="71"/>
  <c r="OQ42" i="71"/>
  <c r="OH42" i="71"/>
  <c r="OE42" i="71"/>
  <c r="OK42" i="71"/>
  <c r="OB42" i="71"/>
  <c r="WZ42" i="71"/>
  <c r="XC42" i="71"/>
  <c r="WQ42" i="71"/>
  <c r="WT42" i="71"/>
  <c r="XF42" i="71"/>
  <c r="WW42" i="71"/>
  <c r="WN42" i="71"/>
  <c r="AFL42" i="71"/>
  <c r="AFO42" i="71"/>
  <c r="AFF42" i="71"/>
  <c r="AFR42" i="71"/>
  <c r="AFC42" i="71"/>
  <c r="AEZ42" i="71"/>
  <c r="AFI42" i="71"/>
  <c r="ALU42" i="71"/>
  <c r="ALL42" i="71"/>
  <c r="AMA42" i="71"/>
  <c r="ALO42" i="71"/>
  <c r="ALX42" i="71"/>
  <c r="ALI42" i="71"/>
  <c r="ALR42" i="71"/>
  <c r="IC44" i="111"/>
  <c r="ANF44" i="71"/>
  <c r="AET44" i="71"/>
  <c r="ALC44" i="71"/>
  <c r="AIZ44" i="71"/>
  <c r="ACQ44" i="71"/>
  <c r="AGW44" i="71"/>
  <c r="YK44" i="71"/>
  <c r="PY44" i="71"/>
  <c r="UE44" i="71"/>
  <c r="JP44" i="71"/>
  <c r="AAN44" i="71"/>
  <c r="WH44" i="71"/>
  <c r="SB44" i="71"/>
  <c r="LS44" i="71"/>
  <c r="FJ44" i="71"/>
  <c r="HM44" i="71"/>
  <c r="DG44" i="71"/>
  <c r="NV44" i="71"/>
  <c r="AOG41" i="71"/>
  <c r="AOV41" i="71" s="1"/>
  <c r="DV42" i="71"/>
  <c r="DS42" i="71"/>
  <c r="DM42" i="71"/>
  <c r="EE42" i="71"/>
  <c r="DY42" i="71"/>
  <c r="EB42" i="71"/>
  <c r="DP42" i="71"/>
  <c r="ZC42" i="71"/>
  <c r="YT42" i="71"/>
  <c r="ZI42" i="71"/>
  <c r="ZF42" i="71"/>
  <c r="YW42" i="71"/>
  <c r="YQ42" i="71"/>
  <c r="YZ42" i="71"/>
  <c r="BV42" i="71"/>
  <c r="BJ42" i="71"/>
  <c r="BS42" i="71"/>
  <c r="CE42" i="71" s="1"/>
  <c r="BP42" i="71"/>
  <c r="BM42" i="71"/>
  <c r="BY42" i="71"/>
  <c r="CB42" i="71"/>
  <c r="CG42" i="111"/>
  <c r="BU42" i="111"/>
  <c r="CD42" i="111"/>
  <c r="CA42" i="111"/>
  <c r="CM42" i="111" s="1"/>
  <c r="BX42" i="111"/>
  <c r="CJ42" i="111"/>
  <c r="BR42" i="111"/>
  <c r="AMD41" i="71"/>
  <c r="AMS41" i="71" s="1"/>
  <c r="VF41" i="71"/>
  <c r="VU41" i="71" s="1"/>
  <c r="ABO41" i="71"/>
  <c r="ACD41" i="71" s="1"/>
  <c r="KQ41" i="71"/>
  <c r="LF41" i="71" s="1"/>
  <c r="XI41" i="71"/>
  <c r="XX41" i="71" s="1"/>
  <c r="MT41" i="71"/>
  <c r="NI41" i="71" s="1"/>
  <c r="IB42" i="71"/>
  <c r="IK42" i="71"/>
  <c r="HV42" i="71"/>
  <c r="IH42" i="71"/>
  <c r="HS42" i="71"/>
  <c r="IE42" i="71"/>
  <c r="HY42" i="71"/>
  <c r="QQ42" i="71"/>
  <c r="QW42" i="71"/>
  <c r="QT42" i="71"/>
  <c r="QK42" i="71"/>
  <c r="QH42" i="71"/>
  <c r="QN42" i="71"/>
  <c r="QE42" i="71"/>
  <c r="ABF42" i="71"/>
  <c r="AAZ42" i="71"/>
  <c r="AAW42" i="71"/>
  <c r="ABL42" i="71"/>
  <c r="ABI42" i="71"/>
  <c r="ABC42" i="71"/>
  <c r="AAT42" i="71"/>
  <c r="AHO42" i="71"/>
  <c r="AHF42" i="71"/>
  <c r="AHU42" i="71"/>
  <c r="AHR42" i="71"/>
  <c r="AHI42" i="71"/>
  <c r="AHL42" i="71"/>
  <c r="AHC42" i="71"/>
  <c r="IV42" i="111"/>
  <c r="JH42" i="111" s="1"/>
  <c r="JW42" i="111" s="1"/>
  <c r="JE42" i="111"/>
  <c r="IS42" i="111"/>
  <c r="JB42" i="111"/>
  <c r="IP42" i="111"/>
  <c r="IY42" i="111"/>
  <c r="IM42" i="111"/>
  <c r="AE42" i="71"/>
  <c r="FV44" i="111"/>
  <c r="A44" i="111"/>
  <c r="DO44" i="111"/>
  <c r="BH44" i="111"/>
  <c r="DB41" i="111"/>
  <c r="FI41" i="111"/>
  <c r="AU41" i="111"/>
  <c r="FW43" i="111"/>
  <c r="BI43" i="111"/>
  <c r="DP43" i="111"/>
  <c r="B43" i="111"/>
  <c r="HP41" i="111"/>
  <c r="AQ42" i="71"/>
  <c r="BD44" i="71"/>
  <c r="BE43" i="71"/>
  <c r="B44" i="71"/>
  <c r="A45" i="71"/>
  <c r="BJJ43" i="111" l="1"/>
  <c r="BJX43" i="111" s="1"/>
  <c r="BIR43" i="111"/>
  <c r="BJG43" i="111"/>
  <c r="BJT43" i="111" s="1"/>
  <c r="BIU43" i="111"/>
  <c r="BIX43" i="111"/>
  <c r="BJA43" i="111"/>
  <c r="BJM43" i="111" s="1"/>
  <c r="BKB43" i="111" s="1"/>
  <c r="BJD43" i="111"/>
  <c r="BJP43" i="111" s="1"/>
  <c r="AVT43" i="111"/>
  <c r="AWH43" i="111" s="1"/>
  <c r="AVK43" i="111"/>
  <c r="AVW43" i="111" s="1"/>
  <c r="AWL43" i="111" s="1"/>
  <c r="AVE43" i="111"/>
  <c r="AVN43" i="111"/>
  <c r="AVZ43" i="111" s="1"/>
  <c r="AVQ43" i="111"/>
  <c r="AWD43" i="111" s="1"/>
  <c r="AVB43" i="111"/>
  <c r="AVH43" i="111"/>
  <c r="ATM43" i="111"/>
  <c r="AUA43" i="111" s="1"/>
  <c r="ATJ43" i="111"/>
  <c r="ATW43" i="111" s="1"/>
  <c r="ATA43" i="111"/>
  <c r="ASU43" i="111"/>
  <c r="ASX43" i="111"/>
  <c r="ATG43" i="111"/>
  <c r="ATS43" i="111" s="1"/>
  <c r="ATD43" i="111"/>
  <c r="ATP43" i="111" s="1"/>
  <c r="AUE43" i="111" s="1"/>
  <c r="BNX43" i="111"/>
  <c r="BOL43" i="111" s="1"/>
  <c r="BNO43" i="111"/>
  <c r="BOA43" i="111" s="1"/>
  <c r="BOP43" i="111" s="1"/>
  <c r="BNL43" i="111"/>
  <c r="BNI43" i="111"/>
  <c r="BNF43" i="111"/>
  <c r="BNU43" i="111"/>
  <c r="BOH43" i="111" s="1"/>
  <c r="BNR43" i="111"/>
  <c r="BOD43" i="111" s="1"/>
  <c r="BHC43" i="111"/>
  <c r="BHQ43" i="111" s="1"/>
  <c r="BGK43" i="111"/>
  <c r="BGW43" i="111"/>
  <c r="BHI43" i="111" s="1"/>
  <c r="BGN43" i="111"/>
  <c r="BGT43" i="111"/>
  <c r="BHF43" i="111" s="1"/>
  <c r="BHU43" i="111" s="1"/>
  <c r="BGQ43" i="111"/>
  <c r="BGZ43" i="111"/>
  <c r="BHM43" i="111" s="1"/>
  <c r="BCO43" i="111"/>
  <c r="BDC43" i="111" s="1"/>
  <c r="BCF43" i="111"/>
  <c r="BCR43" i="111" s="1"/>
  <c r="BDG43" i="111" s="1"/>
  <c r="BBZ43" i="111"/>
  <c r="BBW43" i="111"/>
  <c r="BCI43" i="111"/>
  <c r="BCU43" i="111" s="1"/>
  <c r="BCC43" i="111"/>
  <c r="BCL43" i="111"/>
  <c r="BCY43" i="111" s="1"/>
  <c r="BLQ43" i="111"/>
  <c r="BME43" i="111" s="1"/>
  <c r="BLB43" i="111"/>
  <c r="BKY43" i="111"/>
  <c r="BLH43" i="111"/>
  <c r="BLT43" i="111" s="1"/>
  <c r="BMI43" i="111" s="1"/>
  <c r="BLK43" i="111"/>
  <c r="BLW43" i="111" s="1"/>
  <c r="BLN43" i="111"/>
  <c r="BMA43" i="111" s="1"/>
  <c r="BLE43" i="111"/>
  <c r="BEV43" i="111"/>
  <c r="BFJ43" i="111" s="1"/>
  <c r="BEJ43" i="111"/>
  <c r="BEM43" i="111"/>
  <c r="BEY43" i="111" s="1"/>
  <c r="BFN43" i="111" s="1"/>
  <c r="BEG43" i="111"/>
  <c r="BES43" i="111"/>
  <c r="BFF43" i="111" s="1"/>
  <c r="BED43" i="111"/>
  <c r="BEP43" i="111"/>
  <c r="BFB43" i="111" s="1"/>
  <c r="DTW44" i="71"/>
  <c r="DUT44" i="71" s="1"/>
  <c r="DVH44" i="71" s="1"/>
  <c r="BBN44" i="111"/>
  <c r="BGB44" i="111"/>
  <c r="ASL44" i="111"/>
  <c r="AUS44" i="111"/>
  <c r="BII44" i="111"/>
  <c r="AZG44" i="111"/>
  <c r="AWZ44" i="111"/>
  <c r="BKP44" i="111"/>
  <c r="BDU44" i="111"/>
  <c r="BMW44" i="111"/>
  <c r="DTV45" i="71"/>
  <c r="ASK45" i="111"/>
  <c r="AUR45" i="111"/>
  <c r="BIH45" i="111"/>
  <c r="AZF45" i="111"/>
  <c r="AWY45" i="111"/>
  <c r="BMV45" i="111"/>
  <c r="BKO45" i="111"/>
  <c r="BDT45" i="111"/>
  <c r="BGA45" i="111"/>
  <c r="BBM45" i="111"/>
  <c r="AYA43" i="111"/>
  <c r="AYO43" i="111" s="1"/>
  <c r="AXI43" i="111"/>
  <c r="AXU43" i="111"/>
  <c r="AYG43" i="111" s="1"/>
  <c r="AXO43" i="111"/>
  <c r="AXL43" i="111"/>
  <c r="AXX43" i="111"/>
  <c r="AYK43" i="111" s="1"/>
  <c r="AXR43" i="111"/>
  <c r="AYD43" i="111" s="1"/>
  <c r="AYS43" i="111" s="1"/>
  <c r="BAH43" i="111"/>
  <c r="BAV43" i="111" s="1"/>
  <c r="BAB43" i="111"/>
  <c r="BAN43" i="111" s="1"/>
  <c r="AZY43" i="111"/>
  <c r="BAK43" i="111" s="1"/>
  <c r="BAZ43" i="111" s="1"/>
  <c r="AZP43" i="111"/>
  <c r="AZV43" i="111"/>
  <c r="BAE43" i="111"/>
  <c r="BAR43" i="111" s="1"/>
  <c r="AZS43" i="111"/>
  <c r="DPV43" i="71"/>
  <c r="DPY43" i="71"/>
  <c r="DQB43" i="71"/>
  <c r="DDG43" i="71"/>
  <c r="DQE43" i="71"/>
  <c r="DQQ43" i="71" s="1"/>
  <c r="DRF43" i="71" s="1"/>
  <c r="DQH43" i="71"/>
  <c r="DQT43" i="71" s="1"/>
  <c r="DQK43" i="71"/>
  <c r="DQX43" i="71" s="1"/>
  <c r="DPQ44" i="71"/>
  <c r="DQN44" i="71" s="1"/>
  <c r="DRB44" i="71" s="1"/>
  <c r="DRT44" i="71"/>
  <c r="DDJ43" i="71"/>
  <c r="DDV43" i="71"/>
  <c r="DEJ43" i="71" s="1"/>
  <c r="DPP45" i="71"/>
  <c r="DRS45" i="71"/>
  <c r="DSQ43" i="71"/>
  <c r="DTE43" i="71" s="1"/>
  <c r="DSN43" i="71"/>
  <c r="DTA43" i="71" s="1"/>
  <c r="DSK43" i="71"/>
  <c r="DSW43" i="71" s="1"/>
  <c r="DSH43" i="71"/>
  <c r="DST43" i="71" s="1"/>
  <c r="DTI43" i="71" s="1"/>
  <c r="DSE43" i="71"/>
  <c r="DSB43" i="71"/>
  <c r="DRY43" i="71"/>
  <c r="DME43" i="71"/>
  <c r="DMR43" i="71" s="1"/>
  <c r="DHM43" i="71"/>
  <c r="DHV43" i="71"/>
  <c r="DIH43" i="71" s="1"/>
  <c r="DHY43" i="71"/>
  <c r="DIL43" i="71" s="1"/>
  <c r="DHP43" i="71"/>
  <c r="DLY43" i="71"/>
  <c r="DMK43" i="71" s="1"/>
  <c r="DMZ43" i="71" s="1"/>
  <c r="CRA43" i="71"/>
  <c r="CRN43" i="71" s="1"/>
  <c r="DMB43" i="71"/>
  <c r="DMN43" i="71" s="1"/>
  <c r="DOK43" i="71"/>
  <c r="DOY43" i="71" s="1"/>
  <c r="DNS43" i="71"/>
  <c r="DOH43" i="71"/>
  <c r="DOU43" i="71" s="1"/>
  <c r="DOE43" i="71"/>
  <c r="DOQ43" i="71" s="1"/>
  <c r="DOB43" i="71"/>
  <c r="DON43" i="71" s="1"/>
  <c r="DPC43" i="71" s="1"/>
  <c r="DNY43" i="71"/>
  <c r="DNV43" i="71"/>
  <c r="DMH43" i="71"/>
  <c r="DMV43" i="71" s="1"/>
  <c r="DLJ45" i="71"/>
  <c r="DNM45" i="71"/>
  <c r="DLK44" i="71"/>
  <c r="DLP44" i="71" s="1"/>
  <c r="DNN44" i="71"/>
  <c r="DLP43" i="71"/>
  <c r="DHJ43" i="71"/>
  <c r="DHS43" i="71"/>
  <c r="DIE43" i="71" s="1"/>
  <c r="DIT43" i="71" s="1"/>
  <c r="DDD43" i="71"/>
  <c r="DHD45" i="71"/>
  <c r="DJG45" i="71"/>
  <c r="DHE44" i="71"/>
  <c r="DIB44" i="71" s="1"/>
  <c r="DIP44" i="71" s="1"/>
  <c r="DJH44" i="71"/>
  <c r="DKE43" i="71"/>
  <c r="DKS43" i="71" s="1"/>
  <c r="DKB43" i="71"/>
  <c r="DKO43" i="71" s="1"/>
  <c r="DJY43" i="71"/>
  <c r="DKK43" i="71" s="1"/>
  <c r="DJV43" i="71"/>
  <c r="DKH43" i="71" s="1"/>
  <c r="DKW43" i="71" s="1"/>
  <c r="DJS43" i="71"/>
  <c r="DJP43" i="71"/>
  <c r="DJM43" i="71"/>
  <c r="CZD43" i="71"/>
  <c r="CZJ43" i="71"/>
  <c r="CZV43" i="71" s="1"/>
  <c r="CZA43" i="71"/>
  <c r="DDM43" i="71"/>
  <c r="DDY43" i="71" s="1"/>
  <c r="DEN43" i="71" s="1"/>
  <c r="DDP43" i="71"/>
  <c r="DEB43" i="71" s="1"/>
  <c r="CYX43" i="71"/>
  <c r="DCX45" i="71"/>
  <c r="DFA45" i="71"/>
  <c r="DCY44" i="71"/>
  <c r="DDV44" i="71" s="1"/>
  <c r="DEJ44" i="71" s="1"/>
  <c r="DFB44" i="71"/>
  <c r="CZG43" i="71"/>
  <c r="CZS43" i="71" s="1"/>
  <c r="DAH43" i="71" s="1"/>
  <c r="CZM43" i="71"/>
  <c r="CZZ43" i="71" s="1"/>
  <c r="DFG43" i="71"/>
  <c r="DFY43" i="71"/>
  <c r="DGM43" i="71" s="1"/>
  <c r="DFV43" i="71"/>
  <c r="DGI43" i="71" s="1"/>
  <c r="DFS43" i="71"/>
  <c r="DGE43" i="71" s="1"/>
  <c r="DFP43" i="71"/>
  <c r="DGB43" i="71" s="1"/>
  <c r="DGQ43" i="71" s="1"/>
  <c r="DFM43" i="71"/>
  <c r="DFJ43" i="71"/>
  <c r="DBS43" i="71"/>
  <c r="DCG43" i="71" s="1"/>
  <c r="DBP43" i="71"/>
  <c r="DCC43" i="71" s="1"/>
  <c r="DBM43" i="71"/>
  <c r="DBY43" i="71" s="1"/>
  <c r="DBJ43" i="71"/>
  <c r="DBV43" i="71" s="1"/>
  <c r="DCK43" i="71" s="1"/>
  <c r="DBG43" i="71"/>
  <c r="DBD43" i="71"/>
  <c r="DBA43" i="71"/>
  <c r="CYR45" i="71"/>
  <c r="DAU45" i="71"/>
  <c r="CYS44" i="71"/>
  <c r="CZP44" i="71" s="1"/>
  <c r="DAD44" i="71" s="1"/>
  <c r="DAV44" i="71"/>
  <c r="CUU43" i="71"/>
  <c r="CRD43" i="71"/>
  <c r="CRR43" i="71" s="1"/>
  <c r="CUX43" i="71"/>
  <c r="CQO43" i="71"/>
  <c r="CQR43" i="71"/>
  <c r="CQU43" i="71"/>
  <c r="CRG43" i="71" s="1"/>
  <c r="CRV43" i="71" s="1"/>
  <c r="CUR43" i="71"/>
  <c r="CXM43" i="71"/>
  <c r="CYA43" i="71" s="1"/>
  <c r="CXJ43" i="71"/>
  <c r="CXW43" i="71" s="1"/>
  <c r="CXG43" i="71"/>
  <c r="CXS43" i="71" s="1"/>
  <c r="CXD43" i="71"/>
  <c r="CXP43" i="71" s="1"/>
  <c r="CYE43" i="71" s="1"/>
  <c r="CXA43" i="71"/>
  <c r="CWX43" i="71"/>
  <c r="CWU43" i="71"/>
  <c r="CUM3" i="71"/>
  <c r="CWO3" i="71"/>
  <c r="CUL45" i="71"/>
  <c r="CWO45" i="71"/>
  <c r="CUM44" i="71"/>
  <c r="CVJ44" i="71" s="1"/>
  <c r="CVX44" i="71" s="1"/>
  <c r="CWP44" i="71"/>
  <c r="CVA43" i="71"/>
  <c r="CVM43" i="71" s="1"/>
  <c r="CWB43" i="71" s="1"/>
  <c r="CVD43" i="71"/>
  <c r="CVP43" i="71" s="1"/>
  <c r="CIC43" i="71"/>
  <c r="CVG43" i="71"/>
  <c r="CVT43" i="71" s="1"/>
  <c r="CIF43" i="71"/>
  <c r="CTG43" i="71"/>
  <c r="CTU43" i="71" s="1"/>
  <c r="CTD43" i="71"/>
  <c r="CTQ43" i="71" s="1"/>
  <c r="CTA43" i="71"/>
  <c r="CTM43" i="71" s="1"/>
  <c r="CSX43" i="71"/>
  <c r="CTJ43" i="71" s="1"/>
  <c r="CTY43" i="71" s="1"/>
  <c r="CSO43" i="71"/>
  <c r="CSU43" i="71"/>
  <c r="CSR43" i="71"/>
  <c r="CII43" i="71"/>
  <c r="CIU43" i="71" s="1"/>
  <c r="CJJ43" i="71" s="1"/>
  <c r="CML43" i="71"/>
  <c r="CMF43" i="71"/>
  <c r="CQF45" i="71"/>
  <c r="CSI45" i="71"/>
  <c r="CQG44" i="71"/>
  <c r="CQO44" i="71" s="1"/>
  <c r="CSJ44" i="71"/>
  <c r="CIO43" i="71"/>
  <c r="CJB43" i="71" s="1"/>
  <c r="CHZ43" i="71"/>
  <c r="CMI43" i="71"/>
  <c r="CMO43" i="71"/>
  <c r="CNA43" i="71" s="1"/>
  <c r="CNP43" i="71" s="1"/>
  <c r="CMR43" i="71"/>
  <c r="CND43" i="71" s="1"/>
  <c r="CMU43" i="71"/>
  <c r="CNH43" i="71" s="1"/>
  <c r="CMA44" i="71"/>
  <c r="CMX44" i="71" s="1"/>
  <c r="CNL44" i="71" s="1"/>
  <c r="COD44" i="71"/>
  <c r="CLZ45" i="71"/>
  <c r="COC45" i="71"/>
  <c r="COI43" i="71"/>
  <c r="CPA43" i="71"/>
  <c r="CPO43" i="71" s="1"/>
  <c r="COX43" i="71"/>
  <c r="CPK43" i="71" s="1"/>
  <c r="COU43" i="71"/>
  <c r="CPG43" i="71" s="1"/>
  <c r="COR43" i="71"/>
  <c r="CPD43" i="71" s="1"/>
  <c r="CPS43" i="71" s="1"/>
  <c r="COO43" i="71"/>
  <c r="COL43" i="71"/>
  <c r="CIL43" i="71"/>
  <c r="CIX43" i="71" s="1"/>
  <c r="CHT45" i="71"/>
  <c r="CJW45" i="71"/>
  <c r="CHU44" i="71"/>
  <c r="CIO44" i="71" s="1"/>
  <c r="CJB44" i="71" s="1"/>
  <c r="CJX44" i="71"/>
  <c r="CKI43" i="71"/>
  <c r="CKU43" i="71"/>
  <c r="CLI43" i="71" s="1"/>
  <c r="CKR43" i="71"/>
  <c r="CLE43" i="71" s="1"/>
  <c r="CKL43" i="71"/>
  <c r="CKX43" i="71" s="1"/>
  <c r="CLM43" i="71" s="1"/>
  <c r="CKO43" i="71"/>
  <c r="CLA43" i="71" s="1"/>
  <c r="CKF43" i="71"/>
  <c r="CKC43" i="71"/>
  <c r="CDT43" i="71"/>
  <c r="CEF43" i="71"/>
  <c r="CER43" i="71" s="1"/>
  <c r="CDW43" i="71"/>
  <c r="CEI43" i="71"/>
  <c r="CEV43" i="71" s="1"/>
  <c r="CDZ43" i="71"/>
  <c r="CEL43" i="71"/>
  <c r="CEZ43" i="71" s="1"/>
  <c r="CDO44" i="71"/>
  <c r="CEC44" i="71" s="1"/>
  <c r="CFR44" i="71"/>
  <c r="CDN45" i="71"/>
  <c r="CFQ45" i="71"/>
  <c r="CGO43" i="71"/>
  <c r="CHC43" i="71" s="1"/>
  <c r="CGL43" i="71"/>
  <c r="CGY43" i="71" s="1"/>
  <c r="CFW43" i="71"/>
  <c r="CGI43" i="71"/>
  <c r="CGU43" i="71" s="1"/>
  <c r="CGF43" i="71"/>
  <c r="CGR43" i="71" s="1"/>
  <c r="CHG43" i="71" s="1"/>
  <c r="CGC43" i="71"/>
  <c r="CFZ43" i="71"/>
  <c r="BOB42" i="71"/>
  <c r="AGB42" i="71"/>
  <c r="BFL42" i="71"/>
  <c r="BYQ42" i="71"/>
  <c r="AII42" i="71"/>
  <c r="AQ42" i="111"/>
  <c r="AUS42" i="71"/>
  <c r="OZ42" i="71"/>
  <c r="XL42" i="71"/>
  <c r="AQQ42" i="71"/>
  <c r="BNT42" i="71"/>
  <c r="AMG42" i="71"/>
  <c r="BLQ42" i="71"/>
  <c r="AI43" i="71"/>
  <c r="TJ42" i="71"/>
  <c r="AST42" i="71"/>
  <c r="VQ42" i="71"/>
  <c r="TN42" i="71"/>
  <c r="AYY42" i="71"/>
  <c r="AM42" i="111"/>
  <c r="BQE42" i="71"/>
  <c r="BJR42" i="71"/>
  <c r="BUG42" i="71"/>
  <c r="ES42" i="71"/>
  <c r="ZO42" i="71"/>
  <c r="RC42" i="71"/>
  <c r="ABR42" i="71"/>
  <c r="TF42" i="71"/>
  <c r="BWJ42" i="71"/>
  <c r="BFH42" i="71"/>
  <c r="AXD42" i="71"/>
  <c r="CP42" i="71"/>
  <c r="ABZ42" i="71"/>
  <c r="AGF42" i="71"/>
  <c r="AON42" i="71"/>
  <c r="CAP42" i="71"/>
  <c r="BLU42" i="71"/>
  <c r="AWZ42" i="71"/>
  <c r="AQU42" i="71"/>
  <c r="CH42" i="71"/>
  <c r="AKD42" i="71"/>
  <c r="AOR42" i="71"/>
  <c r="VM42" i="71"/>
  <c r="GN42" i="71"/>
  <c r="CX42" i="111"/>
  <c r="BYI42" i="71"/>
  <c r="AIE42" i="71"/>
  <c r="ZW42" i="71"/>
  <c r="MW42" i="71"/>
  <c r="BWF42" i="71"/>
  <c r="BYM42" i="71"/>
  <c r="BUC42" i="71"/>
  <c r="BNX42" i="71"/>
  <c r="AWV42" i="71"/>
  <c r="BQA42" i="71"/>
  <c r="CT42" i="111"/>
  <c r="NE42" i="71"/>
  <c r="FE42" i="111"/>
  <c r="KX42" i="71"/>
  <c r="IY42" i="71"/>
  <c r="AKL42" i="71"/>
  <c r="NA42" i="71"/>
  <c r="LB42" i="71"/>
  <c r="CCO42" i="71"/>
  <c r="BHK42" i="71"/>
  <c r="AMO42" i="71"/>
  <c r="HH42" i="111"/>
  <c r="CAT42" i="71"/>
  <c r="CCW42" i="71"/>
  <c r="BSH42" i="71"/>
  <c r="AVA42" i="71"/>
  <c r="AMK42" i="71"/>
  <c r="XT42" i="71"/>
  <c r="HD42" i="111"/>
  <c r="FA42" i="111"/>
  <c r="ADU42" i="71"/>
  <c r="GV42" i="71"/>
  <c r="AI42" i="111"/>
  <c r="ASX42" i="71"/>
  <c r="AQM42" i="71"/>
  <c r="ABV42" i="71"/>
  <c r="IQ42" i="71"/>
  <c r="ZS42" i="71"/>
  <c r="XP42" i="71"/>
  <c r="HL42" i="111"/>
  <c r="GR42" i="71"/>
  <c r="CAL42" i="71"/>
  <c r="BWN42" i="71"/>
  <c r="BLY42" i="71"/>
  <c r="BRZ42" i="71"/>
  <c r="BHO42" i="71"/>
  <c r="BDE42" i="71"/>
  <c r="AIA42" i="71"/>
  <c r="ADY42" i="71"/>
  <c r="KT42" i="71"/>
  <c r="IU42" i="71"/>
  <c r="CL42" i="71"/>
  <c r="EO42" i="71"/>
  <c r="AFX42" i="71"/>
  <c r="EW42" i="111"/>
  <c r="AEC42" i="71"/>
  <c r="ASP42" i="71"/>
  <c r="AZC42" i="71"/>
  <c r="BBF42" i="71"/>
  <c r="BHS42" i="71"/>
  <c r="BDI42" i="71"/>
  <c r="BJV42" i="71"/>
  <c r="AZG42" i="71"/>
  <c r="BBJ42" i="71"/>
  <c r="BDM42" i="71"/>
  <c r="RG42" i="71"/>
  <c r="CP42" i="111"/>
  <c r="PD42" i="71"/>
  <c r="AKH42" i="71"/>
  <c r="AOJ42" i="71"/>
  <c r="RK42" i="71"/>
  <c r="EK42" i="71"/>
  <c r="PH42" i="71"/>
  <c r="VI42" i="71"/>
  <c r="AE43" i="71"/>
  <c r="BPW42" i="71"/>
  <c r="BJN42" i="71"/>
  <c r="CCS42" i="71"/>
  <c r="BFP42" i="71"/>
  <c r="BUK42" i="71"/>
  <c r="BSD42" i="71"/>
  <c r="BBB42" i="71"/>
  <c r="AUW42" i="71"/>
  <c r="QJ42" i="111"/>
  <c r="LZ42" i="111"/>
  <c r="SQ42" i="111"/>
  <c r="LR42" i="111"/>
  <c r="VB42" i="111"/>
  <c r="ZL42" i="111"/>
  <c r="AGG42" i="111"/>
  <c r="JO42" i="111"/>
  <c r="AKQ42" i="111"/>
  <c r="UT42" i="111"/>
  <c r="API42" i="111"/>
  <c r="OG42" i="111"/>
  <c r="ANF42" i="111"/>
  <c r="ART42" i="111"/>
  <c r="QN42" i="111"/>
  <c r="APM42" i="111"/>
  <c r="AIR42" i="111"/>
  <c r="NY42" i="111"/>
  <c r="XA42" i="111"/>
  <c r="CEO43" i="71"/>
  <c r="CFD43" i="71" s="1"/>
  <c r="ARP42" i="111"/>
  <c r="ARL42" i="111"/>
  <c r="APE42" i="111"/>
  <c r="AIN42" i="111"/>
  <c r="ABW42" i="111"/>
  <c r="JS42" i="111"/>
  <c r="AGK42" i="111"/>
  <c r="AKY42" i="111"/>
  <c r="LV42" i="111"/>
  <c r="ABS42" i="111"/>
  <c r="JK42" i="111"/>
  <c r="QF42" i="111"/>
  <c r="AIJ42" i="111"/>
  <c r="ABO42" i="111"/>
  <c r="ZH42" i="111"/>
  <c r="AGC42" i="111"/>
  <c r="ADV42" i="111"/>
  <c r="AMX42" i="111"/>
  <c r="BXF44" i="71"/>
  <c r="BSZ44" i="71"/>
  <c r="BOT44" i="71"/>
  <c r="CBL44" i="71"/>
  <c r="BVC44" i="71"/>
  <c r="BZI44" i="71"/>
  <c r="BMQ44" i="71"/>
  <c r="BKN44" i="71"/>
  <c r="BGH44" i="71"/>
  <c r="BCB44" i="71"/>
  <c r="AXV44" i="71"/>
  <c r="ATP44" i="71"/>
  <c r="APJ44" i="71"/>
  <c r="AZY44" i="71"/>
  <c r="BQW44" i="71"/>
  <c r="BEE44" i="71"/>
  <c r="BIK44" i="71"/>
  <c r="ARM44" i="71"/>
  <c r="AVS44" i="71"/>
  <c r="CCL42" i="71"/>
  <c r="CDA42" i="71" s="1"/>
  <c r="BYF42" i="71"/>
  <c r="BYU42" i="71" s="1"/>
  <c r="AUP42" i="71"/>
  <c r="AVE42" i="71" s="1"/>
  <c r="BFB43" i="71"/>
  <c r="BEP43" i="71"/>
  <c r="BEY43" i="71"/>
  <c r="BEM43" i="71"/>
  <c r="BEV43" i="71"/>
  <c r="BEJ43" i="71"/>
  <c r="BES43" i="71"/>
  <c r="BPQ43" i="71"/>
  <c r="BPE43" i="71"/>
  <c r="BPN43" i="71"/>
  <c r="BPB43" i="71"/>
  <c r="BPK43" i="71"/>
  <c r="BOY43" i="71"/>
  <c r="BPH43" i="71"/>
  <c r="BCS43" i="71"/>
  <c r="BCG43" i="71"/>
  <c r="BCP43" i="71"/>
  <c r="BCY43" i="71"/>
  <c r="BCM43" i="71"/>
  <c r="BCJ43" i="71"/>
  <c r="BCV43" i="71"/>
  <c r="BIY43" i="71"/>
  <c r="BJH43" i="71"/>
  <c r="BIV43" i="71"/>
  <c r="BJB43" i="71"/>
  <c r="BIS43" i="71"/>
  <c r="BIP43" i="71"/>
  <c r="BJE43" i="71"/>
  <c r="BZZ43" i="71"/>
  <c r="BZN43" i="71"/>
  <c r="BZW43" i="71"/>
  <c r="CAF43" i="71"/>
  <c r="BZT43" i="71"/>
  <c r="BZQ43" i="71"/>
  <c r="CAC43" i="71"/>
  <c r="BNQ42" i="71"/>
  <c r="BOF42" i="71" s="1"/>
  <c r="ASM42" i="71"/>
  <c r="ATB42" i="71" s="1"/>
  <c r="BFE42" i="71"/>
  <c r="BFT42" i="71" s="1"/>
  <c r="BHH42" i="71"/>
  <c r="BHW42" i="71" s="1"/>
  <c r="BLH43" i="71"/>
  <c r="BKV43" i="71"/>
  <c r="BLE43" i="71"/>
  <c r="BKS43" i="71"/>
  <c r="BLK43" i="71"/>
  <c r="BLB43" i="71"/>
  <c r="BKY43" i="71"/>
  <c r="AQA43" i="71"/>
  <c r="APO43" i="71"/>
  <c r="APX43" i="71"/>
  <c r="AQG43" i="71"/>
  <c r="APU43" i="71"/>
  <c r="AQD43" i="71"/>
  <c r="APR43" i="71"/>
  <c r="BGY43" i="71"/>
  <c r="BGM43" i="71"/>
  <c r="BGV43" i="71"/>
  <c r="BHE43" i="71"/>
  <c r="BGS43" i="71"/>
  <c r="BHB43" i="71"/>
  <c r="BGP43" i="71"/>
  <c r="BNE43" i="71"/>
  <c r="BNN43" i="71"/>
  <c r="BNB43" i="71"/>
  <c r="BMV43" i="71"/>
  <c r="BNK43" i="71"/>
  <c r="BNH43" i="71"/>
  <c r="BMY43" i="71"/>
  <c r="BPT42" i="71"/>
  <c r="BQI42" i="71" s="1"/>
  <c r="BJK42" i="71"/>
  <c r="BJZ42" i="71" s="1"/>
  <c r="BWC42" i="71"/>
  <c r="BWR42" i="71" s="1"/>
  <c r="BTZ42" i="71"/>
  <c r="BUO42" i="71" s="1"/>
  <c r="BAY42" i="71"/>
  <c r="BBN42" i="71" s="1"/>
  <c r="AWP43" i="71"/>
  <c r="AWD43" i="71"/>
  <c r="AWM43" i="71"/>
  <c r="AWA43" i="71"/>
  <c r="AWJ43" i="71"/>
  <c r="AVX43" i="71"/>
  <c r="AWG43" i="71"/>
  <c r="BAV43" i="71"/>
  <c r="BAJ43" i="71"/>
  <c r="BAS43" i="71"/>
  <c r="BAG43" i="71"/>
  <c r="BAP43" i="71"/>
  <c r="BAD43" i="71"/>
  <c r="BAM43" i="71"/>
  <c r="AUG43" i="71"/>
  <c r="ATU43" i="71"/>
  <c r="AUD43" i="71"/>
  <c r="AUM43" i="71"/>
  <c r="AUA43" i="71"/>
  <c r="AUJ43" i="71"/>
  <c r="ATX43" i="71"/>
  <c r="CCI43" i="71"/>
  <c r="CBW43" i="71"/>
  <c r="CCF43" i="71"/>
  <c r="CBT43" i="71"/>
  <c r="CCC43" i="71"/>
  <c r="CBQ43" i="71"/>
  <c r="CBZ43" i="71"/>
  <c r="BRN43" i="71"/>
  <c r="BRB43" i="71"/>
  <c r="BRK43" i="71"/>
  <c r="BRT43" i="71"/>
  <c r="BRH43" i="71"/>
  <c r="BRQ43" i="71"/>
  <c r="BRE43" i="71"/>
  <c r="AQJ42" i="71"/>
  <c r="AQY42" i="71" s="1"/>
  <c r="CBK45" i="71"/>
  <c r="BXE45" i="71"/>
  <c r="BSY45" i="71"/>
  <c r="BOS45" i="71"/>
  <c r="BKM45" i="71"/>
  <c r="BGG45" i="71"/>
  <c r="BCA45" i="71"/>
  <c r="AXU45" i="71"/>
  <c r="ATO45" i="71"/>
  <c r="API45" i="71"/>
  <c r="BQV45" i="71"/>
  <c r="AZX45" i="71"/>
  <c r="BMP45" i="71"/>
  <c r="AVR45" i="71"/>
  <c r="BZH45" i="71"/>
  <c r="BIJ45" i="71"/>
  <c r="ARL45" i="71"/>
  <c r="BVB45" i="71"/>
  <c r="BED45" i="71"/>
  <c r="CAI42" i="71"/>
  <c r="CAX42" i="71" s="1"/>
  <c r="AYV42" i="71"/>
  <c r="AZK42" i="71" s="1"/>
  <c r="BLN42" i="71"/>
  <c r="BMC42" i="71" s="1"/>
  <c r="BRW42" i="71"/>
  <c r="BSL42" i="71" s="1"/>
  <c r="BDB42" i="71"/>
  <c r="BDQ42" i="71" s="1"/>
  <c r="ASJ43" i="71"/>
  <c r="ARX43" i="71"/>
  <c r="ASG43" i="71"/>
  <c r="ARU43" i="71"/>
  <c r="ASD43" i="71"/>
  <c r="ARR43" i="71"/>
  <c r="ASA43" i="71"/>
  <c r="BTW43" i="71"/>
  <c r="BTK43" i="71"/>
  <c r="BTT43" i="71"/>
  <c r="BTH43" i="71"/>
  <c r="BTQ43" i="71"/>
  <c r="BTE43" i="71"/>
  <c r="BTN43" i="71"/>
  <c r="AYM43" i="71"/>
  <c r="AYA43" i="71"/>
  <c r="AYJ43" i="71"/>
  <c r="AYS43" i="71"/>
  <c r="AYG43" i="71"/>
  <c r="AYP43" i="71"/>
  <c r="AYD43" i="71"/>
  <c r="BYC43" i="71"/>
  <c r="BXQ43" i="71"/>
  <c r="BXZ43" i="71"/>
  <c r="BXN43" i="71"/>
  <c r="BXW43" i="71"/>
  <c r="BXK43" i="71"/>
  <c r="BXT43" i="71"/>
  <c r="BVT43" i="71"/>
  <c r="BVH43" i="71"/>
  <c r="BVQ43" i="71"/>
  <c r="BVZ43" i="71"/>
  <c r="BVN43" i="71"/>
  <c r="BVW43" i="71"/>
  <c r="BVK43" i="71"/>
  <c r="AWS42" i="71"/>
  <c r="AXH42" i="71" s="1"/>
  <c r="CT42" i="71"/>
  <c r="WO43" i="111"/>
  <c r="WL43" i="111"/>
  <c r="WX43" i="111" s="1"/>
  <c r="XM43" i="111" s="1"/>
  <c r="WC43" i="111"/>
  <c r="WF43" i="111"/>
  <c r="WU43" i="111"/>
  <c r="XI43" i="111" s="1"/>
  <c r="WI43" i="111"/>
  <c r="WR43" i="111"/>
  <c r="AQW43" i="111"/>
  <c r="ARI43" i="111" s="1"/>
  <c r="ARX43" i="111" s="1"/>
  <c r="AQZ43" i="111"/>
  <c r="ARC43" i="111"/>
  <c r="AQQ43" i="111"/>
  <c r="AQN43" i="111"/>
  <c r="ARF43" i="111"/>
  <c r="AQT43" i="111"/>
  <c r="LC43" i="111"/>
  <c r="LO43" i="111" s="1"/>
  <c r="MD43" i="111" s="1"/>
  <c r="KW43" i="111"/>
  <c r="KT43" i="111"/>
  <c r="LL43" i="111"/>
  <c r="KZ43" i="111"/>
  <c r="LF43" i="111"/>
  <c r="LI43" i="111"/>
  <c r="AHU43" i="111"/>
  <c r="AIG43" i="111" s="1"/>
  <c r="AIV43" i="111" s="1"/>
  <c r="AIA43" i="111"/>
  <c r="AHO43" i="111"/>
  <c r="AID43" i="111"/>
  <c r="AHX43" i="111"/>
  <c r="AHR43" i="111"/>
  <c r="AHL43" i="111"/>
  <c r="AAZ43" i="111"/>
  <c r="ABL43" i="111" s="1"/>
  <c r="ACA43" i="111" s="1"/>
  <c r="ABI43" i="111"/>
  <c r="ABC43" i="111"/>
  <c r="ABO43" i="111" s="1"/>
  <c r="AAW43" i="111"/>
  <c r="AAQ43" i="111"/>
  <c r="ABF43" i="111"/>
  <c r="AAT43" i="111"/>
  <c r="AQE44" i="111"/>
  <c r="AJJ44" i="111"/>
  <c r="ALQ44" i="111"/>
  <c r="ANX44" i="111"/>
  <c r="AHC44" i="111"/>
  <c r="ACO44" i="111"/>
  <c r="AAH44" i="111"/>
  <c r="AEV44" i="111"/>
  <c r="YA44" i="111"/>
  <c r="VT44" i="111"/>
  <c r="OY44" i="111"/>
  <c r="RF44" i="111"/>
  <c r="MR44" i="111"/>
  <c r="TM44" i="111"/>
  <c r="KK44" i="111"/>
  <c r="NP43" i="111"/>
  <c r="NA43" i="111"/>
  <c r="NJ43" i="111"/>
  <c r="NV43" i="111" s="1"/>
  <c r="OK43" i="111" s="1"/>
  <c r="ND43" i="111"/>
  <c r="NS43" i="111"/>
  <c r="NG43" i="111"/>
  <c r="NM43" i="111"/>
  <c r="UE43" i="111"/>
  <c r="UQ43" i="111" s="1"/>
  <c r="VF43" i="111" s="1"/>
  <c r="UK43" i="111"/>
  <c r="TV43" i="111"/>
  <c r="TY43" i="111"/>
  <c r="UN43" i="111"/>
  <c r="VB43" i="111" s="1"/>
  <c r="UH43" i="111"/>
  <c r="UT43" i="111" s="1"/>
  <c r="UB43" i="111"/>
  <c r="AFN43" i="111"/>
  <c r="AFZ43" i="111" s="1"/>
  <c r="AGO43" i="111" s="1"/>
  <c r="AFW43" i="111"/>
  <c r="AFQ43" i="111"/>
  <c r="AGC43" i="111" s="1"/>
  <c r="AFK43" i="111"/>
  <c r="AFE43" i="111"/>
  <c r="AFT43" i="111"/>
  <c r="AFH43" i="111"/>
  <c r="AJV43" i="111"/>
  <c r="AKK43" i="111"/>
  <c r="AJY43" i="111"/>
  <c r="AJS43" i="111"/>
  <c r="AKB43" i="111"/>
  <c r="AKN43" i="111" s="1"/>
  <c r="ALC43" i="111" s="1"/>
  <c r="AKE43" i="111"/>
  <c r="AKH43" i="111"/>
  <c r="AKU43" i="111" s="1"/>
  <c r="AQD45" i="111"/>
  <c r="ALP45" i="111"/>
  <c r="ANW45" i="111"/>
  <c r="AJI45" i="111"/>
  <c r="AAG45" i="111"/>
  <c r="AHB45" i="111"/>
  <c r="AEU45" i="111"/>
  <c r="ACN45" i="111"/>
  <c r="XZ45" i="111"/>
  <c r="VS45" i="111"/>
  <c r="TL45" i="111"/>
  <c r="MQ45" i="111"/>
  <c r="OX45" i="111"/>
  <c r="KJ45" i="111"/>
  <c r="RE45" i="111"/>
  <c r="ADG43" i="111"/>
  <c r="ADS43" i="111" s="1"/>
  <c r="AEH43" i="111" s="1"/>
  <c r="ADA43" i="111"/>
  <c r="ADP43" i="111"/>
  <c r="ADJ43" i="111"/>
  <c r="ADD43" i="111"/>
  <c r="ACX43" i="111"/>
  <c r="ADM43" i="111"/>
  <c r="ADZ43" i="111" s="1"/>
  <c r="YY43" i="111"/>
  <c r="ZL43" i="111" s="1"/>
  <c r="YM43" i="111"/>
  <c r="ZB43" i="111"/>
  <c r="ZP43" i="111" s="1"/>
  <c r="YV43" i="111"/>
  <c r="YS43" i="111"/>
  <c r="ZE43" i="111" s="1"/>
  <c r="ZT43" i="111" s="1"/>
  <c r="YJ43" i="111"/>
  <c r="YP43" i="111"/>
  <c r="PQ43" i="111"/>
  <c r="QC43" i="111" s="1"/>
  <c r="QR43" i="111" s="1"/>
  <c r="PZ43" i="111"/>
  <c r="PT43" i="111"/>
  <c r="PH43" i="111"/>
  <c r="PN43" i="111"/>
  <c r="PW43" i="111"/>
  <c r="QJ43" i="111" s="1"/>
  <c r="PK43" i="111"/>
  <c r="RX43" i="111"/>
  <c r="SJ43" i="111" s="1"/>
  <c r="SY43" i="111" s="1"/>
  <c r="SD43" i="111"/>
  <c r="RR43" i="111"/>
  <c r="SG43" i="111"/>
  <c r="SA43" i="111"/>
  <c r="RO43" i="111"/>
  <c r="RU43" i="111"/>
  <c r="AMI43" i="111"/>
  <c r="AMU43" i="111" s="1"/>
  <c r="ANJ43" i="111" s="1"/>
  <c r="AMC43" i="111"/>
  <c r="AMR43" i="111"/>
  <c r="AML43" i="111"/>
  <c r="AMF43" i="111"/>
  <c r="ALZ43" i="111"/>
  <c r="AMO43" i="111"/>
  <c r="AOP43" i="111"/>
  <c r="APB43" i="111" s="1"/>
  <c r="APQ43" i="111" s="1"/>
  <c r="AOM43" i="111"/>
  <c r="AOG43" i="111"/>
  <c r="AOV43" i="111"/>
  <c r="AOJ43" i="111"/>
  <c r="AOY43" i="111"/>
  <c r="APM43" i="111" s="1"/>
  <c r="AOS43" i="111"/>
  <c r="APE43" i="111" s="1"/>
  <c r="GR43" i="111"/>
  <c r="GF43" i="111"/>
  <c r="GO43" i="111"/>
  <c r="HA43" i="111" s="1"/>
  <c r="GI43" i="111"/>
  <c r="GX43" i="111"/>
  <c r="GU43" i="111"/>
  <c r="GL43" i="111"/>
  <c r="VF42" i="71"/>
  <c r="VU42" i="71" s="1"/>
  <c r="SQ43" i="71"/>
  <c r="SK43" i="71"/>
  <c r="SN43" i="71"/>
  <c r="SH43" i="71"/>
  <c r="ST43" i="71"/>
  <c r="SZ43" i="71"/>
  <c r="SW43" i="71"/>
  <c r="IY43" i="111"/>
  <c r="IM43" i="111"/>
  <c r="IV43" i="111"/>
  <c r="JH43" i="111" s="1"/>
  <c r="JW43" i="111" s="1"/>
  <c r="JE43" i="111"/>
  <c r="IS43" i="111"/>
  <c r="IP43" i="111"/>
  <c r="JB43" i="111"/>
  <c r="JO43" i="111" s="1"/>
  <c r="QZ42" i="71"/>
  <c r="RO42" i="71" s="1"/>
  <c r="IN42" i="71"/>
  <c r="JC42" i="71" s="1"/>
  <c r="EH42" i="71"/>
  <c r="EW42" i="71" s="1"/>
  <c r="OW42" i="71"/>
  <c r="PL42" i="71" s="1"/>
  <c r="AOG42" i="71"/>
  <c r="AOV42" i="71" s="1"/>
  <c r="ADR42" i="71"/>
  <c r="AEG42" i="71" s="1"/>
  <c r="GE43" i="71"/>
  <c r="FY43" i="71"/>
  <c r="FS43" i="71"/>
  <c r="GH43" i="71"/>
  <c r="GB43" i="71"/>
  <c r="FV43" i="71"/>
  <c r="FP43" i="71"/>
  <c r="IB43" i="71"/>
  <c r="IE43" i="71"/>
  <c r="HS43" i="71"/>
  <c r="IK43" i="71"/>
  <c r="HY43" i="71"/>
  <c r="IH43" i="71"/>
  <c r="HV43" i="71"/>
  <c r="UT43" i="71"/>
  <c r="UZ43" i="71"/>
  <c r="UK43" i="71"/>
  <c r="UN43" i="71"/>
  <c r="VC43" i="71"/>
  <c r="UW43" i="71"/>
  <c r="UQ43" i="71"/>
  <c r="WW43" i="71"/>
  <c r="XC43" i="71"/>
  <c r="WQ43" i="71"/>
  <c r="XF43" i="71"/>
  <c r="WZ43" i="71"/>
  <c r="WN43" i="71"/>
  <c r="WT43" i="71"/>
  <c r="AFR43" i="71"/>
  <c r="AFL43" i="71"/>
  <c r="AFF43" i="71"/>
  <c r="AEZ43" i="71"/>
  <c r="AFO43" i="71"/>
  <c r="AFC43" i="71"/>
  <c r="AFI43" i="71"/>
  <c r="ZL42" i="71"/>
  <c r="AAA42" i="71" s="1"/>
  <c r="QN43" i="71"/>
  <c r="QK43" i="71"/>
  <c r="QE43" i="71"/>
  <c r="QH43" i="71"/>
  <c r="QW43" i="71"/>
  <c r="QT43" i="71"/>
  <c r="QQ43" i="71"/>
  <c r="W43" i="111"/>
  <c r="K43" i="111"/>
  <c r="T43" i="111"/>
  <c r="AF43" i="111" s="1"/>
  <c r="AC43" i="111"/>
  <c r="Q43" i="111"/>
  <c r="Z43" i="111"/>
  <c r="N43" i="111"/>
  <c r="IC45" i="111"/>
  <c r="ALC45" i="71"/>
  <c r="AGW45" i="71"/>
  <c r="ANF45" i="71"/>
  <c r="AIZ45" i="71"/>
  <c r="YK45" i="71"/>
  <c r="AET45" i="71"/>
  <c r="AAN45" i="71"/>
  <c r="LS45" i="71"/>
  <c r="HM45" i="71"/>
  <c r="ACQ45" i="71"/>
  <c r="NV45" i="71"/>
  <c r="WH45" i="71"/>
  <c r="SB45" i="71"/>
  <c r="PY45" i="71"/>
  <c r="UE45" i="71"/>
  <c r="FJ45" i="71"/>
  <c r="DG45" i="71"/>
  <c r="JP45" i="71"/>
  <c r="EN43" i="111"/>
  <c r="EB43" i="111"/>
  <c r="EQ43" i="111"/>
  <c r="DY43" i="111"/>
  <c r="EK43" i="111"/>
  <c r="EH43" i="111"/>
  <c r="ET43" i="111" s="1"/>
  <c r="EE43" i="111"/>
  <c r="AQ43" i="71"/>
  <c r="ABO42" i="71"/>
  <c r="ACD42" i="71" s="1"/>
  <c r="AFU42" i="71"/>
  <c r="AGJ42" i="71" s="1"/>
  <c r="XI42" i="71"/>
  <c r="XX42" i="71" s="1"/>
  <c r="AKA42" i="71"/>
  <c r="AKP42" i="71" s="1"/>
  <c r="GK42" i="71"/>
  <c r="GZ42" i="71" s="1"/>
  <c r="ME43" i="71"/>
  <c r="LY43" i="71"/>
  <c r="MN43" i="71"/>
  <c r="MB43" i="71"/>
  <c r="MH43" i="71"/>
  <c r="MK43" i="71"/>
  <c r="MQ43" i="71"/>
  <c r="KK43" i="71"/>
  <c r="JV43" i="71"/>
  <c r="KH43" i="71"/>
  <c r="JY43" i="71"/>
  <c r="KE43" i="71"/>
  <c r="KN43" i="71"/>
  <c r="KB43" i="71"/>
  <c r="YQ43" i="71"/>
  <c r="ZI43" i="71"/>
  <c r="YZ43" i="71"/>
  <c r="YW43" i="71"/>
  <c r="ZC43" i="71"/>
  <c r="ZF43" i="71"/>
  <c r="YT43" i="71"/>
  <c r="ACW43" i="71"/>
  <c r="ACZ43" i="71"/>
  <c r="ADO43" i="71"/>
  <c r="ADI43" i="71"/>
  <c r="ADC43" i="71"/>
  <c r="ADL43" i="71"/>
  <c r="ADF43" i="71"/>
  <c r="AJO43" i="71"/>
  <c r="AJI43" i="71"/>
  <c r="AJX43" i="71"/>
  <c r="AJR43" i="71"/>
  <c r="AJL43" i="71"/>
  <c r="AJF43" i="71"/>
  <c r="AJU43" i="71"/>
  <c r="BY43" i="71"/>
  <c r="BM43" i="71"/>
  <c r="BV43" i="71"/>
  <c r="BJ43" i="71"/>
  <c r="BS43" i="71"/>
  <c r="CE43" i="71" s="1"/>
  <c r="BP43" i="71"/>
  <c r="CB43" i="71"/>
  <c r="DV43" i="71"/>
  <c r="DY43" i="71"/>
  <c r="EE43" i="71"/>
  <c r="DS43" i="71"/>
  <c r="DP43" i="71"/>
  <c r="EB43" i="71"/>
  <c r="DM43" i="71"/>
  <c r="ALX43" i="71"/>
  <c r="ALR43" i="71"/>
  <c r="ALL43" i="71"/>
  <c r="AMA43" i="71"/>
  <c r="ALI43" i="71"/>
  <c r="ALU43" i="71"/>
  <c r="ALO43" i="71"/>
  <c r="ID44" i="111"/>
  <c r="ALD44" i="71"/>
  <c r="ANG44" i="71"/>
  <c r="AGX44" i="71"/>
  <c r="AEU44" i="71"/>
  <c r="ACR44" i="71"/>
  <c r="YL44" i="71"/>
  <c r="AAO44" i="71"/>
  <c r="AJA44" i="71"/>
  <c r="UF44" i="71"/>
  <c r="JQ44" i="71"/>
  <c r="WI44" i="71"/>
  <c r="SC44" i="71"/>
  <c r="LT44" i="71"/>
  <c r="NW44" i="71"/>
  <c r="HN44" i="71"/>
  <c r="PZ44" i="71"/>
  <c r="DH44" i="71"/>
  <c r="P44" i="71"/>
  <c r="AB44" i="71" s="1"/>
  <c r="Y44" i="71"/>
  <c r="M44" i="71"/>
  <c r="V44" i="71"/>
  <c r="S44" i="71"/>
  <c r="G44" i="71"/>
  <c r="FK44" i="71"/>
  <c r="J44" i="71"/>
  <c r="CJ43" i="111"/>
  <c r="BX43" i="111"/>
  <c r="CA43" i="111"/>
  <c r="CM43" i="111" s="1"/>
  <c r="BU43" i="111"/>
  <c r="CG43" i="111"/>
  <c r="BR43" i="111"/>
  <c r="CD43" i="111"/>
  <c r="AHX42" i="71"/>
  <c r="AIM42" i="71" s="1"/>
  <c r="AMD42" i="71"/>
  <c r="AMS42" i="71" s="1"/>
  <c r="MT42" i="71"/>
  <c r="NI42" i="71" s="1"/>
  <c r="KQ42" i="71"/>
  <c r="LF42" i="71" s="1"/>
  <c r="ON43" i="71"/>
  <c r="OK43" i="71"/>
  <c r="OH43" i="71"/>
  <c r="OQ43" i="71"/>
  <c r="OT43" i="71"/>
  <c r="OE43" i="71"/>
  <c r="OB43" i="71"/>
  <c r="AHI43" i="71"/>
  <c r="AHC43" i="71"/>
  <c r="AHL43" i="71"/>
  <c r="AHR43" i="71"/>
  <c r="AHF43" i="71"/>
  <c r="AHU43" i="71"/>
  <c r="AHO43" i="71"/>
  <c r="AAZ43" i="71"/>
  <c r="ABI43" i="71"/>
  <c r="ABF43" i="71"/>
  <c r="AAW43" i="71"/>
  <c r="AAT43" i="71"/>
  <c r="ABC43" i="71"/>
  <c r="ABL43" i="71"/>
  <c r="AOD43" i="71"/>
  <c r="ANX43" i="71"/>
  <c r="ANR43" i="71"/>
  <c r="ANL43" i="71"/>
  <c r="AOA43" i="71"/>
  <c r="ANU43" i="71"/>
  <c r="ANO43" i="71"/>
  <c r="TC42" i="71"/>
  <c r="TR42" i="71" s="1"/>
  <c r="AM43" i="71"/>
  <c r="HP42" i="111"/>
  <c r="DO45" i="111"/>
  <c r="BH45" i="111"/>
  <c r="A45" i="111"/>
  <c r="FV45" i="111"/>
  <c r="AU42" i="111"/>
  <c r="FW44" i="111"/>
  <c r="DP44" i="111"/>
  <c r="BI44" i="111"/>
  <c r="B44" i="111"/>
  <c r="FI42" i="111"/>
  <c r="DB42" i="111"/>
  <c r="BD45" i="71"/>
  <c r="BE44" i="71"/>
  <c r="B45" i="71"/>
  <c r="DME44" i="71" l="1"/>
  <c r="DMR44" i="71" s="1"/>
  <c r="DUE44" i="71"/>
  <c r="ATM44" i="111"/>
  <c r="AUA44" i="111" s="1"/>
  <c r="ATJ44" i="111"/>
  <c r="ATW44" i="111" s="1"/>
  <c r="ATD44" i="111"/>
  <c r="ATP44" i="111" s="1"/>
  <c r="AUE44" i="111" s="1"/>
  <c r="ASX44" i="111"/>
  <c r="ATG44" i="111"/>
  <c r="ATS44" i="111" s="1"/>
  <c r="ATA44" i="111"/>
  <c r="ASU44" i="111"/>
  <c r="BCO44" i="111"/>
  <c r="BDC44" i="111" s="1"/>
  <c r="BCC44" i="111"/>
  <c r="BBZ44" i="111"/>
  <c r="BBW44" i="111"/>
  <c r="BCI44" i="111"/>
  <c r="BCU44" i="111" s="1"/>
  <c r="BCF44" i="111"/>
  <c r="BCR44" i="111" s="1"/>
  <c r="BDG44" i="111" s="1"/>
  <c r="BCL44" i="111"/>
  <c r="BCY44" i="111" s="1"/>
  <c r="DMB44" i="71"/>
  <c r="DMN44" i="71" s="1"/>
  <c r="DUB44" i="71"/>
  <c r="DPV44" i="71"/>
  <c r="BNX44" i="111"/>
  <c r="BOL44" i="111" s="1"/>
  <c r="BNI44" i="111"/>
  <c r="BNO44" i="111"/>
  <c r="BOA44" i="111" s="1"/>
  <c r="BOP44" i="111" s="1"/>
  <c r="BNR44" i="111"/>
  <c r="BOD44" i="111" s="1"/>
  <c r="BNU44" i="111"/>
  <c r="BOH44" i="111" s="1"/>
  <c r="BNL44" i="111"/>
  <c r="BNF44" i="111"/>
  <c r="DTW45" i="71"/>
  <c r="ASL45" i="111"/>
  <c r="AUS45" i="111"/>
  <c r="BII45" i="111"/>
  <c r="AZG45" i="111"/>
  <c r="AWZ45" i="111"/>
  <c r="BMW45" i="111"/>
  <c r="BKP45" i="111"/>
  <c r="BDU45" i="111"/>
  <c r="BGB45" i="111"/>
  <c r="BBN45" i="111"/>
  <c r="DMH44" i="71"/>
  <c r="DMV44" i="71" s="1"/>
  <c r="DPY44" i="71"/>
  <c r="DUH44" i="71"/>
  <c r="BEV44" i="111"/>
  <c r="BFJ44" i="111" s="1"/>
  <c r="BED44" i="111"/>
  <c r="BEG44" i="111"/>
  <c r="BEP44" i="111"/>
  <c r="BFB44" i="111" s="1"/>
  <c r="BEM44" i="111"/>
  <c r="BEY44" i="111" s="1"/>
  <c r="BFN44" i="111" s="1"/>
  <c r="BES44" i="111"/>
  <c r="BFF44" i="111" s="1"/>
  <c r="BEJ44" i="111"/>
  <c r="DQB44" i="71"/>
  <c r="DUK44" i="71"/>
  <c r="DUW44" i="71" s="1"/>
  <c r="DVL44" i="71" s="1"/>
  <c r="BLQ44" i="111"/>
  <c r="BME44" i="111" s="1"/>
  <c r="BLE44" i="111"/>
  <c r="BLH44" i="111"/>
  <c r="BLT44" i="111" s="1"/>
  <c r="BMI44" i="111" s="1"/>
  <c r="BLK44" i="111"/>
  <c r="BLW44" i="111" s="1"/>
  <c r="BLN44" i="111"/>
  <c r="BMA44" i="111" s="1"/>
  <c r="BKY44" i="111"/>
  <c r="BLB44" i="111"/>
  <c r="DQE44" i="71"/>
  <c r="DQQ44" i="71" s="1"/>
  <c r="DRF44" i="71" s="1"/>
  <c r="DUN44" i="71"/>
  <c r="DUZ44" i="71" s="1"/>
  <c r="AYA44" i="111"/>
  <c r="AYO44" i="111" s="1"/>
  <c r="AXI44" i="111"/>
  <c r="AXO44" i="111"/>
  <c r="AXX44" i="111"/>
  <c r="AYK44" i="111" s="1"/>
  <c r="AXR44" i="111"/>
  <c r="AYD44" i="111" s="1"/>
  <c r="AYS44" i="111" s="1"/>
  <c r="AXL44" i="111"/>
  <c r="AXU44" i="111"/>
  <c r="AYG44" i="111" s="1"/>
  <c r="DQH44" i="71"/>
  <c r="DQT44" i="71" s="1"/>
  <c r="DUQ44" i="71"/>
  <c r="DVD44" i="71" s="1"/>
  <c r="BAH44" i="111"/>
  <c r="BAV44" i="111" s="1"/>
  <c r="AZV44" i="111"/>
  <c r="AZS44" i="111"/>
  <c r="BAB44" i="111"/>
  <c r="BAN44" i="111" s="1"/>
  <c r="BAE44" i="111"/>
  <c r="BAR44" i="111" s="1"/>
  <c r="AZY44" i="111"/>
  <c r="BAK44" i="111" s="1"/>
  <c r="BAZ44" i="111" s="1"/>
  <c r="AZP44" i="111"/>
  <c r="BHC44" i="111"/>
  <c r="BHQ44" i="111" s="1"/>
  <c r="BGK44" i="111"/>
  <c r="BGN44" i="111"/>
  <c r="BGZ44" i="111"/>
  <c r="BHM44" i="111" s="1"/>
  <c r="BGQ44" i="111"/>
  <c r="BGW44" i="111"/>
  <c r="BHI44" i="111" s="1"/>
  <c r="BGT44" i="111"/>
  <c r="BHF44" i="111" s="1"/>
  <c r="BHU44" i="111" s="1"/>
  <c r="DQK44" i="71"/>
  <c r="DQX44" i="71" s="1"/>
  <c r="BJJ44" i="111"/>
  <c r="BJX44" i="111" s="1"/>
  <c r="BJD44" i="111"/>
  <c r="BJP44" i="111" s="1"/>
  <c r="BJA44" i="111"/>
  <c r="BJM44" i="111" s="1"/>
  <c r="BKB44" i="111" s="1"/>
  <c r="BJG44" i="111"/>
  <c r="BJT44" i="111" s="1"/>
  <c r="BIR44" i="111"/>
  <c r="BIX44" i="111"/>
  <c r="BIU44" i="111"/>
  <c r="AVT44" i="111"/>
  <c r="AWH44" i="111" s="1"/>
  <c r="AVE44" i="111"/>
  <c r="AVK44" i="111"/>
  <c r="AVW44" i="111" s="1"/>
  <c r="AWL44" i="111" s="1"/>
  <c r="AVH44" i="111"/>
  <c r="AVB44" i="111"/>
  <c r="AVN44" i="111"/>
  <c r="AVZ44" i="111" s="1"/>
  <c r="AVQ44" i="111"/>
  <c r="AWD44" i="111" s="1"/>
  <c r="DDJ44" i="71"/>
  <c r="DUT45" i="71"/>
  <c r="DVH45" i="71" s="1"/>
  <c r="DUQ45" i="71"/>
  <c r="DVD45" i="71" s="1"/>
  <c r="DUN45" i="71"/>
  <c r="DUZ45" i="71" s="1"/>
  <c r="DUZ46" i="71" s="1"/>
  <c r="DUZ47" i="71" s="1"/>
  <c r="C74" i="68" s="1"/>
  <c r="F74" i="68" s="1"/>
  <c r="DUK45" i="71"/>
  <c r="DUW45" i="71" s="1"/>
  <c r="DVL45" i="71" s="1"/>
  <c r="DUH45" i="71"/>
  <c r="DUE45" i="71"/>
  <c r="DUB45" i="71"/>
  <c r="DLV44" i="71"/>
  <c r="DLY44" i="71"/>
  <c r="DMK44" i="71" s="1"/>
  <c r="DMZ44" i="71" s="1"/>
  <c r="DPQ45" i="71"/>
  <c r="DQE45" i="71" s="1"/>
  <c r="DQQ45" i="71" s="1"/>
  <c r="DRF45" i="71" s="1"/>
  <c r="M72" i="68" s="1"/>
  <c r="N72" i="68" s="1"/>
  <c r="DRT45" i="71"/>
  <c r="DSQ44" i="71"/>
  <c r="DTE44" i="71" s="1"/>
  <c r="DSN44" i="71"/>
  <c r="DTA44" i="71" s="1"/>
  <c r="DSK44" i="71"/>
  <c r="DSW44" i="71" s="1"/>
  <c r="DSH44" i="71"/>
  <c r="DST44" i="71" s="1"/>
  <c r="DTI44" i="71" s="1"/>
  <c r="DSE44" i="71"/>
  <c r="DSB44" i="71"/>
  <c r="DRY44" i="71"/>
  <c r="DLS44" i="71"/>
  <c r="DHV44" i="71"/>
  <c r="DIH44" i="71" s="1"/>
  <c r="DDG44" i="71"/>
  <c r="DDM44" i="71"/>
  <c r="DDY44" i="71" s="1"/>
  <c r="DEN44" i="71" s="1"/>
  <c r="DLK45" i="71"/>
  <c r="DMH45" i="71" s="1"/>
  <c r="DMV45" i="71" s="1"/>
  <c r="DNN45" i="71"/>
  <c r="DOK44" i="71"/>
  <c r="DOY44" i="71" s="1"/>
  <c r="DOH44" i="71"/>
  <c r="DOU44" i="71" s="1"/>
  <c r="DOE44" i="71"/>
  <c r="DOQ44" i="71" s="1"/>
  <c r="DOB44" i="71"/>
  <c r="DON44" i="71" s="1"/>
  <c r="DPC44" i="71" s="1"/>
  <c r="DNY44" i="71"/>
  <c r="DNV44" i="71"/>
  <c r="DNS44" i="71"/>
  <c r="DDD44" i="71"/>
  <c r="DHY44" i="71"/>
  <c r="DIL44" i="71" s="1"/>
  <c r="DHJ44" i="71"/>
  <c r="DHM44" i="71"/>
  <c r="CIR44" i="71"/>
  <c r="CJF44" i="71" s="1"/>
  <c r="DHP44" i="71"/>
  <c r="CUR44" i="71"/>
  <c r="DHS44" i="71"/>
  <c r="DIE44" i="71" s="1"/>
  <c r="DIT44" i="71" s="1"/>
  <c r="DHE45" i="71"/>
  <c r="DIB45" i="71" s="1"/>
  <c r="DIP45" i="71" s="1"/>
  <c r="DJH45" i="71"/>
  <c r="DKE44" i="71"/>
  <c r="DKS44" i="71" s="1"/>
  <c r="DKB44" i="71"/>
  <c r="DKO44" i="71" s="1"/>
  <c r="DJY44" i="71"/>
  <c r="DKK44" i="71" s="1"/>
  <c r="DJV44" i="71"/>
  <c r="DKH44" i="71" s="1"/>
  <c r="DKW44" i="71" s="1"/>
  <c r="DJS44" i="71"/>
  <c r="DJP44" i="71"/>
  <c r="DJM44" i="71"/>
  <c r="DDS44" i="71"/>
  <c r="DEF44" i="71" s="1"/>
  <c r="DDP44" i="71"/>
  <c r="DEB44" i="71" s="1"/>
  <c r="DCY45" i="71"/>
  <c r="DDV45" i="71" s="1"/>
  <c r="DEJ45" i="71" s="1"/>
  <c r="DFB45" i="71"/>
  <c r="DFY44" i="71"/>
  <c r="DGM44" i="71" s="1"/>
  <c r="DFV44" i="71"/>
  <c r="DGI44" i="71" s="1"/>
  <c r="DFS44" i="71"/>
  <c r="DGE44" i="71" s="1"/>
  <c r="DFP44" i="71"/>
  <c r="DGB44" i="71" s="1"/>
  <c r="DGQ44" i="71" s="1"/>
  <c r="DFM44" i="71"/>
  <c r="DFJ44" i="71"/>
  <c r="DFG44" i="71"/>
  <c r="CYX44" i="71"/>
  <c r="CZA44" i="71"/>
  <c r="CEL44" i="71"/>
  <c r="CEZ44" i="71" s="1"/>
  <c r="CZD44" i="71"/>
  <c r="CYS45" i="71"/>
  <c r="CZP45" i="71" s="1"/>
  <c r="DAD45" i="71" s="1"/>
  <c r="DAV45" i="71"/>
  <c r="CZG44" i="71"/>
  <c r="CZS44" i="71" s="1"/>
  <c r="DAH44" i="71" s="1"/>
  <c r="CZJ44" i="71"/>
  <c r="CZV44" i="71" s="1"/>
  <c r="DBS44" i="71"/>
  <c r="DCG44" i="71" s="1"/>
  <c r="DBP44" i="71"/>
  <c r="DCC44" i="71" s="1"/>
  <c r="DBM44" i="71"/>
  <c r="DBY44" i="71" s="1"/>
  <c r="DBJ44" i="71"/>
  <c r="DBV44" i="71" s="1"/>
  <c r="DCK44" i="71" s="1"/>
  <c r="DBG44" i="71"/>
  <c r="DBD44" i="71"/>
  <c r="DBA44" i="71"/>
  <c r="CZM44" i="71"/>
  <c r="CZZ44" i="71" s="1"/>
  <c r="CDZ44" i="71"/>
  <c r="CEI44" i="71"/>
  <c r="CEV44" i="71" s="1"/>
  <c r="CWP3" i="71"/>
  <c r="CYR3" i="71"/>
  <c r="CDW44" i="71"/>
  <c r="CEF44" i="71"/>
  <c r="CER44" i="71" s="1"/>
  <c r="CQU44" i="71"/>
  <c r="CRG44" i="71" s="1"/>
  <c r="CRV44" i="71" s="1"/>
  <c r="CDT44" i="71"/>
  <c r="CUU44" i="71"/>
  <c r="CUX44" i="71"/>
  <c r="CVA44" i="71"/>
  <c r="CVM44" i="71" s="1"/>
  <c r="CWB44" i="71" s="1"/>
  <c r="CVD44" i="71"/>
  <c r="CVP44" i="71" s="1"/>
  <c r="CVG44" i="71"/>
  <c r="CVT44" i="71" s="1"/>
  <c r="CUM45" i="71"/>
  <c r="CUX45" i="71" s="1"/>
  <c r="CWP45" i="71"/>
  <c r="CXM44" i="71"/>
  <c r="CYA44" i="71" s="1"/>
  <c r="CXJ44" i="71"/>
  <c r="CXW44" i="71" s="1"/>
  <c r="CXG44" i="71"/>
  <c r="CXS44" i="71" s="1"/>
  <c r="CXD44" i="71"/>
  <c r="CXP44" i="71" s="1"/>
  <c r="CYE44" i="71" s="1"/>
  <c r="CXA44" i="71"/>
  <c r="CWX44" i="71"/>
  <c r="CWU44" i="71"/>
  <c r="CMU44" i="71"/>
  <c r="CNH44" i="71" s="1"/>
  <c r="CQL44" i="71"/>
  <c r="CQR44" i="71"/>
  <c r="CVJ45" i="71"/>
  <c r="CVX45" i="71" s="1"/>
  <c r="CMF44" i="71"/>
  <c r="CQX44" i="71"/>
  <c r="CRJ44" i="71" s="1"/>
  <c r="CRA44" i="71"/>
  <c r="CRN44" i="71" s="1"/>
  <c r="CRD44" i="71"/>
  <c r="CRR44" i="71" s="1"/>
  <c r="CMI44" i="71"/>
  <c r="CQG45" i="71"/>
  <c r="CRA45" i="71" s="1"/>
  <c r="CRN45" i="71" s="1"/>
  <c r="CSJ45" i="71"/>
  <c r="CML44" i="71"/>
  <c r="CMO44" i="71"/>
  <c r="CNA44" i="71" s="1"/>
  <c r="CNP44" i="71" s="1"/>
  <c r="CMR44" i="71"/>
  <c r="CND44" i="71" s="1"/>
  <c r="CTG44" i="71"/>
  <c r="CTU44" i="71" s="1"/>
  <c r="CTD44" i="71"/>
  <c r="CTQ44" i="71" s="1"/>
  <c r="CTA44" i="71"/>
  <c r="CTM44" i="71" s="1"/>
  <c r="CSX44" i="71"/>
  <c r="CTJ44" i="71" s="1"/>
  <c r="CTY44" i="71" s="1"/>
  <c r="CSU44" i="71"/>
  <c r="CSR44" i="71"/>
  <c r="CSO44" i="71"/>
  <c r="CRD45" i="71"/>
  <c r="CRR45" i="71" s="1"/>
  <c r="CII44" i="71"/>
  <c r="CIU44" i="71" s="1"/>
  <c r="CJJ44" i="71" s="1"/>
  <c r="CMA45" i="71"/>
  <c r="CMI45" i="71" s="1"/>
  <c r="COD45" i="71"/>
  <c r="CIC44" i="71"/>
  <c r="CPA44" i="71"/>
  <c r="CPO44" i="71" s="1"/>
  <c r="COX44" i="71"/>
  <c r="CPK44" i="71" s="1"/>
  <c r="COU44" i="71"/>
  <c r="CPG44" i="71" s="1"/>
  <c r="COR44" i="71"/>
  <c r="CPD44" i="71" s="1"/>
  <c r="CPS44" i="71" s="1"/>
  <c r="COO44" i="71"/>
  <c r="COL44" i="71"/>
  <c r="COI44" i="71"/>
  <c r="CIF44" i="71"/>
  <c r="CHZ44" i="71"/>
  <c r="CMX45" i="71"/>
  <c r="CNL45" i="71" s="1"/>
  <c r="CIL44" i="71"/>
  <c r="CIX44" i="71" s="1"/>
  <c r="CHU45" i="71"/>
  <c r="CHZ45" i="71" s="1"/>
  <c r="CJX45" i="71"/>
  <c r="CKC44" i="71"/>
  <c r="CKU44" i="71"/>
  <c r="CLI44" i="71" s="1"/>
  <c r="CKR44" i="71"/>
  <c r="CLE44" i="71" s="1"/>
  <c r="CKO44" i="71"/>
  <c r="CLA44" i="71" s="1"/>
  <c r="CKL44" i="71"/>
  <c r="CKX44" i="71" s="1"/>
  <c r="CLM44" i="71" s="1"/>
  <c r="CKI44" i="71"/>
  <c r="CKF44" i="71"/>
  <c r="CDO45" i="71"/>
  <c r="CEL45" i="71" s="1"/>
  <c r="CFR45" i="71"/>
  <c r="CGO44" i="71"/>
  <c r="CHC44" i="71" s="1"/>
  <c r="CGL44" i="71"/>
  <c r="CGY44" i="71" s="1"/>
  <c r="CGI44" i="71"/>
  <c r="CGU44" i="71" s="1"/>
  <c r="CGF44" i="71"/>
  <c r="CGR44" i="71" s="1"/>
  <c r="CHG44" i="71" s="1"/>
  <c r="CGC44" i="71"/>
  <c r="CFZ44" i="71"/>
  <c r="CFW44" i="71"/>
  <c r="BOB43" i="71"/>
  <c r="AQU43" i="71"/>
  <c r="AEC43" i="71"/>
  <c r="AON43" i="71"/>
  <c r="ZS43" i="71"/>
  <c r="AVA43" i="71"/>
  <c r="BWN43" i="71"/>
  <c r="AZC43" i="71"/>
  <c r="BUK43" i="71"/>
  <c r="ASX43" i="71"/>
  <c r="LB43" i="71"/>
  <c r="AQ43" i="111"/>
  <c r="CAT43" i="71"/>
  <c r="BQE43" i="71"/>
  <c r="BDM43" i="71"/>
  <c r="IU43" i="71"/>
  <c r="AKL43" i="71"/>
  <c r="AGF43" i="71"/>
  <c r="GN43" i="71"/>
  <c r="AQQ43" i="71"/>
  <c r="BLU43" i="71"/>
  <c r="BFL43" i="71"/>
  <c r="BYM43" i="71"/>
  <c r="BSH43" i="71"/>
  <c r="AUW43" i="71"/>
  <c r="CCO43" i="71"/>
  <c r="BDE43" i="71"/>
  <c r="BUC43" i="71"/>
  <c r="AOJ43" i="71"/>
  <c r="AMO43" i="71"/>
  <c r="TF43" i="71"/>
  <c r="AYY43" i="71"/>
  <c r="AST43" i="71"/>
  <c r="AUS43" i="71"/>
  <c r="AWZ43" i="71"/>
  <c r="CAL43" i="71"/>
  <c r="BFH43" i="71"/>
  <c r="MW43" i="71"/>
  <c r="XP43" i="71"/>
  <c r="IY43" i="71"/>
  <c r="BHO43" i="71"/>
  <c r="AQM43" i="71"/>
  <c r="BJV43" i="71"/>
  <c r="PH43" i="71"/>
  <c r="CAP43" i="71"/>
  <c r="VQ43" i="71"/>
  <c r="AI44" i="71"/>
  <c r="ADU43" i="71"/>
  <c r="BWF43" i="71"/>
  <c r="ASP43" i="71"/>
  <c r="AIA43" i="71"/>
  <c r="BBJ43" i="71"/>
  <c r="AII43" i="71"/>
  <c r="ABR43" i="71"/>
  <c r="OZ43" i="71"/>
  <c r="VM43" i="71"/>
  <c r="GV43" i="71"/>
  <c r="AM44" i="71"/>
  <c r="CP43" i="71"/>
  <c r="TN43" i="71"/>
  <c r="BYI43" i="71"/>
  <c r="TJ43" i="71"/>
  <c r="CT43" i="111"/>
  <c r="CL43" i="71"/>
  <c r="EW43" i="111"/>
  <c r="BNT43" i="71"/>
  <c r="AIE43" i="71"/>
  <c r="EO43" i="71"/>
  <c r="ADY43" i="71"/>
  <c r="FA43" i="111"/>
  <c r="ES43" i="71"/>
  <c r="AKD43" i="71"/>
  <c r="HH43" i="111"/>
  <c r="BPW43" i="71"/>
  <c r="KT43" i="71"/>
  <c r="BSD43" i="71"/>
  <c r="CCW43" i="71"/>
  <c r="BBF43" i="71"/>
  <c r="BDI43" i="71"/>
  <c r="PD43" i="71"/>
  <c r="ABV43" i="71"/>
  <c r="AMG43" i="71"/>
  <c r="AKH43" i="71"/>
  <c r="ZW43" i="71"/>
  <c r="AI43" i="111"/>
  <c r="AGB43" i="71"/>
  <c r="IQ43" i="71"/>
  <c r="ABZ43" i="71"/>
  <c r="CP43" i="111"/>
  <c r="AMK43" i="71"/>
  <c r="NA43" i="71"/>
  <c r="AFX43" i="71"/>
  <c r="HL43" i="111"/>
  <c r="BRZ43" i="71"/>
  <c r="AWV43" i="71"/>
  <c r="BJN43" i="71"/>
  <c r="CH43" i="71"/>
  <c r="ZO43" i="71"/>
  <c r="BWJ43" i="71"/>
  <c r="BYQ43" i="71"/>
  <c r="BUG43" i="71"/>
  <c r="BHS43" i="71"/>
  <c r="BLY43" i="71"/>
  <c r="BJR43" i="71"/>
  <c r="BFP43" i="71"/>
  <c r="EK43" i="71"/>
  <c r="NE43" i="71"/>
  <c r="FE43" i="111"/>
  <c r="RG43" i="71"/>
  <c r="VI43" i="71"/>
  <c r="AOR43" i="71"/>
  <c r="CX43" i="111"/>
  <c r="RC43" i="71"/>
  <c r="XT43" i="71"/>
  <c r="AXD43" i="71"/>
  <c r="BNX43" i="71"/>
  <c r="BHK43" i="71"/>
  <c r="BLQ43" i="71"/>
  <c r="BQA43" i="71"/>
  <c r="KX43" i="71"/>
  <c r="AM43" i="111"/>
  <c r="RK43" i="71"/>
  <c r="XL43" i="71"/>
  <c r="GR43" i="71"/>
  <c r="HD43" i="111"/>
  <c r="AZG43" i="71"/>
  <c r="CCS43" i="71"/>
  <c r="BBB43" i="71"/>
  <c r="OG43" i="111"/>
  <c r="XE43" i="111"/>
  <c r="AGK43" i="111"/>
  <c r="ABW43" i="111"/>
  <c r="OC43" i="111"/>
  <c r="AIJ43" i="111"/>
  <c r="JS43" i="111"/>
  <c r="SM43" i="111"/>
  <c r="UX43" i="111"/>
  <c r="AIN43" i="111"/>
  <c r="ARL43" i="111"/>
  <c r="LZ43" i="111"/>
  <c r="ANF43" i="111"/>
  <c r="CEO44" i="71"/>
  <c r="CFD44" i="71" s="1"/>
  <c r="QN43" i="111"/>
  <c r="AKY43" i="111"/>
  <c r="AIR43" i="111"/>
  <c r="ART43" i="111"/>
  <c r="QF43" i="111"/>
  <c r="API43" i="111"/>
  <c r="AED43" i="111"/>
  <c r="SU43" i="111"/>
  <c r="AGG43" i="111"/>
  <c r="ABS43" i="111"/>
  <c r="ARP43" i="111"/>
  <c r="NY43" i="111"/>
  <c r="LV43" i="111"/>
  <c r="ANB43" i="111"/>
  <c r="SQ43" i="111"/>
  <c r="AMX43" i="111"/>
  <c r="ADV43" i="111"/>
  <c r="AKQ43" i="111"/>
  <c r="XA43" i="111"/>
  <c r="JK43" i="111"/>
  <c r="ZH43" i="111"/>
  <c r="LR43" i="111"/>
  <c r="BYF43" i="71"/>
  <c r="BYU43" i="71" s="1"/>
  <c r="BAY43" i="71"/>
  <c r="BBN43" i="71" s="1"/>
  <c r="CAI43" i="71"/>
  <c r="CAX43" i="71" s="1"/>
  <c r="BFE43" i="71"/>
  <c r="BFT43" i="71" s="1"/>
  <c r="BFB44" i="71"/>
  <c r="BEP44" i="71"/>
  <c r="BEY44" i="71"/>
  <c r="BEM44" i="71"/>
  <c r="BEV44" i="71"/>
  <c r="BEJ44" i="71"/>
  <c r="BES44" i="71"/>
  <c r="AUG44" i="71"/>
  <c r="ATU44" i="71"/>
  <c r="AUD44" i="71"/>
  <c r="AUM44" i="71"/>
  <c r="AUA44" i="71"/>
  <c r="AUJ44" i="71"/>
  <c r="ATX44" i="71"/>
  <c r="BLE44" i="71"/>
  <c r="BKS44" i="71"/>
  <c r="BLB44" i="71"/>
  <c r="BLK44" i="71"/>
  <c r="BKY44" i="71"/>
  <c r="BLH44" i="71"/>
  <c r="BKV44" i="71"/>
  <c r="CCC44" i="71"/>
  <c r="CBQ44" i="71"/>
  <c r="CBW44" i="71"/>
  <c r="CCI44" i="71"/>
  <c r="CBT44" i="71"/>
  <c r="CCF44" i="71"/>
  <c r="CBZ44" i="71"/>
  <c r="BWC43" i="71"/>
  <c r="BWR43" i="71" s="1"/>
  <c r="ASM43" i="71"/>
  <c r="ATB43" i="71" s="1"/>
  <c r="AUP43" i="71"/>
  <c r="AVE43" i="71" s="1"/>
  <c r="BJK43" i="71"/>
  <c r="BJZ43" i="71" s="1"/>
  <c r="BPT43" i="71"/>
  <c r="BQI43" i="71" s="1"/>
  <c r="AWP44" i="71"/>
  <c r="AWD44" i="71"/>
  <c r="AWM44" i="71"/>
  <c r="AWA44" i="71"/>
  <c r="AWJ44" i="71"/>
  <c r="AVX44" i="71"/>
  <c r="AWG44" i="71"/>
  <c r="BRT44" i="71"/>
  <c r="BRH44" i="71"/>
  <c r="BRQ44" i="71"/>
  <c r="BRE44" i="71"/>
  <c r="BRN44" i="71"/>
  <c r="BRB44" i="71"/>
  <c r="BRK44" i="71"/>
  <c r="AYM44" i="71"/>
  <c r="AYA44" i="71"/>
  <c r="AYJ44" i="71"/>
  <c r="AYS44" i="71"/>
  <c r="AYG44" i="71"/>
  <c r="AYP44" i="71"/>
  <c r="AYD44" i="71"/>
  <c r="BNK44" i="71"/>
  <c r="BMY44" i="71"/>
  <c r="BNH44" i="71"/>
  <c r="BMV44" i="71"/>
  <c r="BNB44" i="71"/>
  <c r="BNN44" i="71"/>
  <c r="BNE44" i="71"/>
  <c r="BPK44" i="71"/>
  <c r="BOY44" i="71"/>
  <c r="BPH44" i="71"/>
  <c r="BPQ44" i="71"/>
  <c r="BPE44" i="71"/>
  <c r="BPN44" i="71"/>
  <c r="BPB44" i="71"/>
  <c r="BXF45" i="71"/>
  <c r="BMQ45" i="71"/>
  <c r="BGH45" i="71"/>
  <c r="AVS45" i="71"/>
  <c r="APJ45" i="71"/>
  <c r="BZI45" i="71"/>
  <c r="BSZ45" i="71"/>
  <c r="BIK45" i="71"/>
  <c r="BCB45" i="71"/>
  <c r="ARM45" i="71"/>
  <c r="BVC45" i="71"/>
  <c r="BOT45" i="71"/>
  <c r="BEE45" i="71"/>
  <c r="AXV45" i="71"/>
  <c r="CBL45" i="71"/>
  <c r="BQW45" i="71"/>
  <c r="BKN45" i="71"/>
  <c r="AZY45" i="71"/>
  <c r="ATP45" i="71"/>
  <c r="BTZ43" i="71"/>
  <c r="BUO43" i="71" s="1"/>
  <c r="CCL43" i="71"/>
  <c r="CDA43" i="71" s="1"/>
  <c r="BNQ43" i="71"/>
  <c r="BOF43" i="71" s="1"/>
  <c r="AQJ43" i="71"/>
  <c r="AQY43" i="71" s="1"/>
  <c r="BLN43" i="71"/>
  <c r="BMC43" i="71" s="1"/>
  <c r="BDB43" i="71"/>
  <c r="BDQ43" i="71" s="1"/>
  <c r="ASJ44" i="71"/>
  <c r="ARX44" i="71"/>
  <c r="ASG44" i="71"/>
  <c r="ARU44" i="71"/>
  <c r="ASD44" i="71"/>
  <c r="ARR44" i="71"/>
  <c r="ASA44" i="71"/>
  <c r="BAV44" i="71"/>
  <c r="BAJ44" i="71"/>
  <c r="BAS44" i="71"/>
  <c r="BAG44" i="71"/>
  <c r="BAP44" i="71"/>
  <c r="BAD44" i="71"/>
  <c r="BAM44" i="71"/>
  <c r="BCS44" i="71"/>
  <c r="BCG44" i="71"/>
  <c r="BCP44" i="71"/>
  <c r="BCY44" i="71"/>
  <c r="BCM44" i="71"/>
  <c r="BCJ44" i="71"/>
  <c r="BCV44" i="71"/>
  <c r="CAF44" i="71"/>
  <c r="BZT44" i="71"/>
  <c r="CAC44" i="71"/>
  <c r="BZQ44" i="71"/>
  <c r="BZZ44" i="71"/>
  <c r="BZN44" i="71"/>
  <c r="BZW44" i="71"/>
  <c r="BTQ44" i="71"/>
  <c r="BTE44" i="71"/>
  <c r="BTN44" i="71"/>
  <c r="BTW44" i="71"/>
  <c r="BTK44" i="71"/>
  <c r="BTT44" i="71"/>
  <c r="BTH44" i="71"/>
  <c r="AYV43" i="71"/>
  <c r="AZK43" i="71" s="1"/>
  <c r="BRW43" i="71"/>
  <c r="BSL43" i="71" s="1"/>
  <c r="AWS43" i="71"/>
  <c r="AXH43" i="71" s="1"/>
  <c r="BHH43" i="71"/>
  <c r="BHW43" i="71" s="1"/>
  <c r="BJH44" i="71"/>
  <c r="BIV44" i="71"/>
  <c r="BJE44" i="71"/>
  <c r="BIS44" i="71"/>
  <c r="BJB44" i="71"/>
  <c r="BIP44" i="71"/>
  <c r="BIY44" i="71"/>
  <c r="AQA44" i="71"/>
  <c r="APO44" i="71"/>
  <c r="APX44" i="71"/>
  <c r="AQG44" i="71"/>
  <c r="APU44" i="71"/>
  <c r="AQD44" i="71"/>
  <c r="APR44" i="71"/>
  <c r="BGY44" i="71"/>
  <c r="BGM44" i="71"/>
  <c r="BGV44" i="71"/>
  <c r="BHE44" i="71"/>
  <c r="BGS44" i="71"/>
  <c r="BHB44" i="71"/>
  <c r="BGP44" i="71"/>
  <c r="BVZ44" i="71"/>
  <c r="BVN44" i="71"/>
  <c r="BVW44" i="71"/>
  <c r="BVK44" i="71"/>
  <c r="BVT44" i="71"/>
  <c r="BVH44" i="71"/>
  <c r="BVQ44" i="71"/>
  <c r="BXW44" i="71"/>
  <c r="BXK44" i="71"/>
  <c r="BXT44" i="71"/>
  <c r="BYC44" i="71"/>
  <c r="BXQ44" i="71"/>
  <c r="BXN44" i="71"/>
  <c r="BXZ44" i="71"/>
  <c r="CT43" i="71"/>
  <c r="NM44" i="111"/>
  <c r="NY44" i="111" s="1"/>
  <c r="ND44" i="111"/>
  <c r="NS44" i="111"/>
  <c r="NP44" i="111"/>
  <c r="NG44" i="111"/>
  <c r="NJ44" i="111"/>
  <c r="NV44" i="111" s="1"/>
  <c r="OK44" i="111" s="1"/>
  <c r="NA44" i="111"/>
  <c r="YS44" i="111"/>
  <c r="ZE44" i="111" s="1"/>
  <c r="ZT44" i="111" s="1"/>
  <c r="YM44" i="111"/>
  <c r="YY44" i="111"/>
  <c r="ZL44" i="111" s="1"/>
  <c r="YJ44" i="111"/>
  <c r="YV44" i="111"/>
  <c r="YP44" i="111"/>
  <c r="ZB44" i="111"/>
  <c r="ZP44" i="111" s="1"/>
  <c r="AHX44" i="111"/>
  <c r="AIA44" i="111"/>
  <c r="AHO44" i="111"/>
  <c r="AHR44" i="111"/>
  <c r="AHL44" i="111"/>
  <c r="AID44" i="111"/>
  <c r="AIR44" i="111" s="1"/>
  <c r="AHU44" i="111"/>
  <c r="AIG44" i="111" s="1"/>
  <c r="AIV44" i="111" s="1"/>
  <c r="AQZ44" i="111"/>
  <c r="AQQ44" i="111"/>
  <c r="ARF44" i="111"/>
  <c r="ART44" i="111" s="1"/>
  <c r="AQT44" i="111"/>
  <c r="ARC44" i="111"/>
  <c r="ARP44" i="111" s="1"/>
  <c r="AQW44" i="111"/>
  <c r="ARI44" i="111" s="1"/>
  <c r="ARX44" i="111" s="1"/>
  <c r="AQN44" i="111"/>
  <c r="SA44" i="111"/>
  <c r="RR44" i="111"/>
  <c r="SD44" i="111"/>
  <c r="RU44" i="111"/>
  <c r="RX44" i="111"/>
  <c r="SJ44" i="111" s="1"/>
  <c r="SY44" i="111" s="1"/>
  <c r="SG44" i="111"/>
  <c r="RO44" i="111"/>
  <c r="AFQ44" i="111"/>
  <c r="AFT44" i="111"/>
  <c r="AFH44" i="111"/>
  <c r="AFN44" i="111"/>
  <c r="AFZ44" i="111" s="1"/>
  <c r="AGO44" i="111" s="1"/>
  <c r="AFE44" i="111"/>
  <c r="AFK44" i="111"/>
  <c r="AFW44" i="111"/>
  <c r="AOS44" i="111"/>
  <c r="AOV44" i="111"/>
  <c r="AOJ44" i="111"/>
  <c r="AOG44" i="111"/>
  <c r="AOM44" i="111"/>
  <c r="AOY44" i="111"/>
  <c r="APM44" i="111" s="1"/>
  <c r="AOP44" i="111"/>
  <c r="APB44" i="111" s="1"/>
  <c r="APQ44" i="111" s="1"/>
  <c r="ALQ45" i="111"/>
  <c r="ANX45" i="111"/>
  <c r="AQE45" i="111"/>
  <c r="AJJ45" i="111"/>
  <c r="AHC45" i="111"/>
  <c r="YA45" i="111"/>
  <c r="AEV45" i="111"/>
  <c r="ACO45" i="111"/>
  <c r="VT45" i="111"/>
  <c r="AAH45" i="111"/>
  <c r="OY45" i="111"/>
  <c r="KK45" i="111"/>
  <c r="RF45" i="111"/>
  <c r="TM45" i="111"/>
  <c r="MR45" i="111"/>
  <c r="LF44" i="111"/>
  <c r="LI44" i="111"/>
  <c r="KZ44" i="111"/>
  <c r="KW44" i="111"/>
  <c r="LL44" i="111"/>
  <c r="LZ44" i="111" s="1"/>
  <c r="LC44" i="111"/>
  <c r="LO44" i="111" s="1"/>
  <c r="MD44" i="111" s="1"/>
  <c r="KT44" i="111"/>
  <c r="PT44" i="111"/>
  <c r="PW44" i="111"/>
  <c r="PK44" i="111"/>
  <c r="PH44" i="111"/>
  <c r="PN44" i="111"/>
  <c r="PQ44" i="111"/>
  <c r="QC44" i="111" s="1"/>
  <c r="QR44" i="111" s="1"/>
  <c r="PZ44" i="111"/>
  <c r="AAZ44" i="111"/>
  <c r="ABL44" i="111" s="1"/>
  <c r="ACA44" i="111" s="1"/>
  <c r="AAQ44" i="111"/>
  <c r="ABF44" i="111"/>
  <c r="ABS44" i="111" s="1"/>
  <c r="ABC44" i="111"/>
  <c r="AAT44" i="111"/>
  <c r="AAW44" i="111"/>
  <c r="ABI44" i="111"/>
  <c r="AML44" i="111"/>
  <c r="AMX44" i="111" s="1"/>
  <c r="AMO44" i="111"/>
  <c r="AMC44" i="111"/>
  <c r="AMR44" i="111"/>
  <c r="AMI44" i="111"/>
  <c r="AMU44" i="111" s="1"/>
  <c r="ANJ44" i="111" s="1"/>
  <c r="ALZ44" i="111"/>
  <c r="AMF44" i="111"/>
  <c r="UH44" i="111"/>
  <c r="UK44" i="111"/>
  <c r="UX44" i="111" s="1"/>
  <c r="TY44" i="111"/>
  <c r="UN44" i="111"/>
  <c r="VB44" i="111" s="1"/>
  <c r="UB44" i="111"/>
  <c r="UE44" i="111"/>
  <c r="UQ44" i="111" s="1"/>
  <c r="VF44" i="111" s="1"/>
  <c r="TV44" i="111"/>
  <c r="WO44" i="111"/>
  <c r="WR44" i="111"/>
  <c r="XE44" i="111" s="1"/>
  <c r="WI44" i="111"/>
  <c r="WF44" i="111"/>
  <c r="WU44" i="111"/>
  <c r="XI44" i="111" s="1"/>
  <c r="WL44" i="111"/>
  <c r="WX44" i="111" s="1"/>
  <c r="XM44" i="111" s="1"/>
  <c r="WC44" i="111"/>
  <c r="ADG44" i="111"/>
  <c r="ADS44" i="111" s="1"/>
  <c r="AEH44" i="111" s="1"/>
  <c r="ADM44" i="111"/>
  <c r="ADJ44" i="111"/>
  <c r="ADA44" i="111"/>
  <c r="ACX44" i="111"/>
  <c r="ADD44" i="111"/>
  <c r="ADP44" i="111"/>
  <c r="AKE44" i="111"/>
  <c r="AKK44" i="111"/>
  <c r="AKH44" i="111"/>
  <c r="AKU44" i="111" s="1"/>
  <c r="AJY44" i="111"/>
  <c r="AJV44" i="111"/>
  <c r="AKB44" i="111"/>
  <c r="AKN44" i="111" s="1"/>
  <c r="ALC44" i="111" s="1"/>
  <c r="AJS44" i="111"/>
  <c r="ABO43" i="71"/>
  <c r="ACD43" i="71" s="1"/>
  <c r="GB44" i="71"/>
  <c r="GE44" i="71"/>
  <c r="FS44" i="71"/>
  <c r="FV44" i="71"/>
  <c r="GH44" i="71"/>
  <c r="FP44" i="71"/>
  <c r="FY44" i="71"/>
  <c r="QQ44" i="71"/>
  <c r="QT44" i="71"/>
  <c r="QK44" i="71"/>
  <c r="QH44" i="71"/>
  <c r="QW44" i="71"/>
  <c r="QE44" i="71"/>
  <c r="QN44" i="71"/>
  <c r="AJO44" i="71"/>
  <c r="AJX44" i="71"/>
  <c r="AJI44" i="71"/>
  <c r="AJU44" i="71"/>
  <c r="AJF44" i="71"/>
  <c r="AJR44" i="71"/>
  <c r="AJL44" i="71"/>
  <c r="ZL43" i="71"/>
  <c r="AAA43" i="71" s="1"/>
  <c r="CB44" i="71"/>
  <c r="BP44" i="71"/>
  <c r="BY44" i="71"/>
  <c r="BM44" i="71"/>
  <c r="BV44" i="71"/>
  <c r="BS44" i="71"/>
  <c r="CE44" i="71" s="1"/>
  <c r="BJ44" i="71"/>
  <c r="CA44" i="111"/>
  <c r="CM44" i="111" s="1"/>
  <c r="CJ44" i="111"/>
  <c r="BU44" i="111"/>
  <c r="CG44" i="111"/>
  <c r="BR44" i="111"/>
  <c r="CD44" i="111"/>
  <c r="CP44" i="111" s="1"/>
  <c r="BX44" i="111"/>
  <c r="AOG43" i="71"/>
  <c r="AOV43" i="71" s="1"/>
  <c r="IE44" i="71"/>
  <c r="HV44" i="71"/>
  <c r="IK44" i="71"/>
  <c r="HS44" i="71"/>
  <c r="IH44" i="71"/>
  <c r="HY44" i="71"/>
  <c r="IB44" i="71"/>
  <c r="WZ44" i="71"/>
  <c r="WQ44" i="71"/>
  <c r="XC44" i="71"/>
  <c r="WT44" i="71"/>
  <c r="WN44" i="71"/>
  <c r="WW44" i="71"/>
  <c r="XF44" i="71"/>
  <c r="ABF44" i="71"/>
  <c r="AAZ44" i="71"/>
  <c r="AAW44" i="71"/>
  <c r="ABL44" i="71"/>
  <c r="ABI44" i="71"/>
  <c r="AAT44" i="71"/>
  <c r="ABC44" i="71"/>
  <c r="AHO44" i="71"/>
  <c r="AHF44" i="71"/>
  <c r="AHU44" i="71"/>
  <c r="AHR44" i="71"/>
  <c r="AHI44" i="71"/>
  <c r="AHL44" i="71"/>
  <c r="AHC44" i="71"/>
  <c r="ADR43" i="71"/>
  <c r="AEG43" i="71" s="1"/>
  <c r="KQ43" i="71"/>
  <c r="LF43" i="71" s="1"/>
  <c r="IN43" i="71"/>
  <c r="JC43" i="71" s="1"/>
  <c r="SQ44" i="71"/>
  <c r="SW44" i="71"/>
  <c r="SH44" i="71"/>
  <c r="ST44" i="71"/>
  <c r="SN44" i="71"/>
  <c r="SK44" i="71"/>
  <c r="SZ44" i="71"/>
  <c r="AFL44" i="71"/>
  <c r="AFO44" i="71"/>
  <c r="AFF44" i="71"/>
  <c r="AFR44" i="71"/>
  <c r="AFC44" i="71"/>
  <c r="AEZ44" i="71"/>
  <c r="AFI44" i="71"/>
  <c r="JB44" i="111"/>
  <c r="JO44" i="111" s="1"/>
  <c r="IP44" i="111"/>
  <c r="IY44" i="111"/>
  <c r="IM44" i="111"/>
  <c r="IV44" i="111"/>
  <c r="JH44" i="111" s="1"/>
  <c r="JW44" i="111" s="1"/>
  <c r="JE44" i="111"/>
  <c r="IS44" i="111"/>
  <c r="AKA43" i="71"/>
  <c r="AKP43" i="71" s="1"/>
  <c r="MT43" i="71"/>
  <c r="NI43" i="71" s="1"/>
  <c r="EQ44" i="111"/>
  <c r="FE44" i="111" s="1"/>
  <c r="EE44" i="111"/>
  <c r="EK44" i="111"/>
  <c r="EH44" i="111"/>
  <c r="ET44" i="111" s="1"/>
  <c r="EB44" i="111"/>
  <c r="EN44" i="111"/>
  <c r="DY44" i="111"/>
  <c r="AHX43" i="71"/>
  <c r="AIM43" i="71" s="1"/>
  <c r="OW43" i="71"/>
  <c r="PL43" i="71" s="1"/>
  <c r="ON44" i="71"/>
  <c r="OH44" i="71"/>
  <c r="OE44" i="71"/>
  <c r="OT44" i="71"/>
  <c r="OQ44" i="71"/>
  <c r="OK44" i="71"/>
  <c r="OB44" i="71"/>
  <c r="KH44" i="71"/>
  <c r="KN44" i="71"/>
  <c r="KK44" i="71"/>
  <c r="KB44" i="71"/>
  <c r="JY44" i="71"/>
  <c r="JV44" i="71"/>
  <c r="KE44" i="71"/>
  <c r="ZC44" i="71"/>
  <c r="YT44" i="71"/>
  <c r="ZI44" i="71"/>
  <c r="ZF44" i="71"/>
  <c r="YW44" i="71"/>
  <c r="YZ44" i="71"/>
  <c r="YQ44" i="71"/>
  <c r="ANX44" i="71"/>
  <c r="AOA44" i="71"/>
  <c r="ANR44" i="71"/>
  <c r="ANO44" i="71"/>
  <c r="AOD44" i="71"/>
  <c r="ANU44" i="71"/>
  <c r="ANL44" i="71"/>
  <c r="AMD43" i="71"/>
  <c r="AMS43" i="71" s="1"/>
  <c r="EH43" i="71"/>
  <c r="EW43" i="71" s="1"/>
  <c r="AFU43" i="71"/>
  <c r="AGJ43" i="71" s="1"/>
  <c r="VF43" i="71"/>
  <c r="VU43" i="71" s="1"/>
  <c r="TC43" i="71"/>
  <c r="TR43" i="71" s="1"/>
  <c r="ID45" i="111"/>
  <c r="ANG45" i="71"/>
  <c r="AEU45" i="71"/>
  <c r="ALD45" i="71"/>
  <c r="AAO45" i="71"/>
  <c r="ACR45" i="71"/>
  <c r="AGX45" i="71"/>
  <c r="YL45" i="71"/>
  <c r="NW45" i="71"/>
  <c r="WI45" i="71"/>
  <c r="SC45" i="71"/>
  <c r="PZ45" i="71"/>
  <c r="UF45" i="71"/>
  <c r="JQ45" i="71"/>
  <c r="LT45" i="71"/>
  <c r="S45" i="71"/>
  <c r="G45" i="71"/>
  <c r="DH45" i="71"/>
  <c r="FK45" i="71"/>
  <c r="P45" i="71"/>
  <c r="AB45" i="71" s="1"/>
  <c r="HN45" i="71"/>
  <c r="Y45" i="71"/>
  <c r="V45" i="71"/>
  <c r="M45" i="71"/>
  <c r="AJA45" i="71"/>
  <c r="J45" i="71"/>
  <c r="Z44" i="111"/>
  <c r="N44" i="111"/>
  <c r="W44" i="111"/>
  <c r="K44" i="111"/>
  <c r="T44" i="111"/>
  <c r="AF44" i="111" s="1"/>
  <c r="AC44" i="111"/>
  <c r="Q44" i="111"/>
  <c r="GU44" i="111"/>
  <c r="GI44" i="111"/>
  <c r="GR44" i="111"/>
  <c r="GF44" i="111"/>
  <c r="GL44" i="111"/>
  <c r="GX44" i="111"/>
  <c r="GO44" i="111"/>
  <c r="HA44" i="111" s="1"/>
  <c r="DV44" i="71"/>
  <c r="EE44" i="71"/>
  <c r="DY44" i="71"/>
  <c r="DS44" i="71"/>
  <c r="DM44" i="71"/>
  <c r="DP44" i="71"/>
  <c r="EB44" i="71"/>
  <c r="MK44" i="71"/>
  <c r="MB44" i="71"/>
  <c r="MQ44" i="71"/>
  <c r="MN44" i="71"/>
  <c r="ME44" i="71"/>
  <c r="MH44" i="71"/>
  <c r="LY44" i="71"/>
  <c r="UW44" i="71"/>
  <c r="VC44" i="71"/>
  <c r="UZ44" i="71"/>
  <c r="UQ44" i="71"/>
  <c r="UN44" i="71"/>
  <c r="UT44" i="71"/>
  <c r="UK44" i="71"/>
  <c r="ADI44" i="71"/>
  <c r="ADO44" i="71"/>
  <c r="ADL44" i="71"/>
  <c r="ADC44" i="71"/>
  <c r="ACZ44" i="71"/>
  <c r="ACW44" i="71"/>
  <c r="ADF44" i="71"/>
  <c r="ALU44" i="71"/>
  <c r="ALL44" i="71"/>
  <c r="AMA44" i="71"/>
  <c r="ALO44" i="71"/>
  <c r="ALX44" i="71"/>
  <c r="ALI44" i="71"/>
  <c r="ALR44" i="71"/>
  <c r="QZ43" i="71"/>
  <c r="RO43" i="71" s="1"/>
  <c r="XI43" i="71"/>
  <c r="XX43" i="71" s="1"/>
  <c r="GK43" i="71"/>
  <c r="GZ43" i="71" s="1"/>
  <c r="AE44" i="71"/>
  <c r="HP43" i="111"/>
  <c r="B45" i="111"/>
  <c r="FW45" i="111"/>
  <c r="DP45" i="111"/>
  <c r="BI45" i="111"/>
  <c r="FI43" i="111"/>
  <c r="DB43" i="111"/>
  <c r="AU43" i="111"/>
  <c r="AQ44" i="71"/>
  <c r="BE45" i="71"/>
  <c r="CDT45" i="71" l="1"/>
  <c r="BEV45" i="111"/>
  <c r="BFJ45" i="111" s="1"/>
  <c r="BFJ46" i="111" s="1"/>
  <c r="BFJ47" i="111" s="1"/>
  <c r="H100" i="68" s="1"/>
  <c r="K100" i="68" s="1"/>
  <c r="BEP45" i="111"/>
  <c r="BFB45" i="111" s="1"/>
  <c r="BFB46" i="111" s="1"/>
  <c r="BFB47" i="111" s="1"/>
  <c r="C100" i="68" s="1"/>
  <c r="F100" i="68" s="1"/>
  <c r="BEJ45" i="111"/>
  <c r="BEG45" i="111"/>
  <c r="BEM45" i="111"/>
  <c r="BEY45" i="111" s="1"/>
  <c r="BFN45" i="111" s="1"/>
  <c r="M100" i="68" s="1"/>
  <c r="N100" i="68" s="1"/>
  <c r="BES45" i="111"/>
  <c r="BFF45" i="111" s="1"/>
  <c r="BED45" i="111"/>
  <c r="CEF45" i="71"/>
  <c r="BLQ45" i="111"/>
  <c r="BME45" i="111" s="1"/>
  <c r="BME46" i="111" s="1"/>
  <c r="BME47" i="111" s="1"/>
  <c r="H103" i="68" s="1"/>
  <c r="K103" i="68" s="1"/>
  <c r="BLN45" i="111"/>
  <c r="BMA45" i="111" s="1"/>
  <c r="BKY45" i="111"/>
  <c r="BLB45" i="111"/>
  <c r="BLE45" i="111"/>
  <c r="BLK45" i="111"/>
  <c r="BLW45" i="111" s="1"/>
  <c r="BLH45" i="111"/>
  <c r="BLT45" i="111" s="1"/>
  <c r="BMI45" i="111" s="1"/>
  <c r="M103" i="68" s="1"/>
  <c r="N103" i="68" s="1"/>
  <c r="CDW45" i="71"/>
  <c r="BNX45" i="111"/>
  <c r="BOL45" i="111" s="1"/>
  <c r="BNI45" i="111"/>
  <c r="BNR45" i="111"/>
  <c r="BOD45" i="111" s="1"/>
  <c r="BNL45" i="111"/>
  <c r="BNO45" i="111"/>
  <c r="BOA45" i="111" s="1"/>
  <c r="BOP45" i="111" s="1"/>
  <c r="M104" i="68" s="1"/>
  <c r="N104" i="68" s="1"/>
  <c r="BNU45" i="111"/>
  <c r="BOH45" i="111" s="1"/>
  <c r="BNF45" i="111"/>
  <c r="BHC45" i="111"/>
  <c r="BHQ45" i="111" s="1"/>
  <c r="BGT45" i="111"/>
  <c r="BHF45" i="111" s="1"/>
  <c r="BHU45" i="111" s="1"/>
  <c r="M101" i="68" s="1"/>
  <c r="N101" i="68" s="1"/>
  <c r="BGK45" i="111"/>
  <c r="BGQ45" i="111"/>
  <c r="BGW45" i="111"/>
  <c r="BHI45" i="111" s="1"/>
  <c r="BGZ45" i="111"/>
  <c r="BHM45" i="111" s="1"/>
  <c r="BGN45" i="111"/>
  <c r="CEI45" i="71"/>
  <c r="AYA45" i="111"/>
  <c r="AYO45" i="111" s="1"/>
  <c r="AXI45" i="111"/>
  <c r="AXR45" i="111"/>
  <c r="AYD45" i="111" s="1"/>
  <c r="AYS45" i="111" s="1"/>
  <c r="M97" i="68" s="1"/>
  <c r="N97" i="68" s="1"/>
  <c r="AXU45" i="111"/>
  <c r="AYG45" i="111" s="1"/>
  <c r="AYG46" i="111" s="1"/>
  <c r="AYG47" i="111" s="1"/>
  <c r="C97" i="68" s="1"/>
  <c r="F97" i="68" s="1"/>
  <c r="AXX45" i="111"/>
  <c r="AYK45" i="111" s="1"/>
  <c r="AXL45" i="111"/>
  <c r="AXO45" i="111"/>
  <c r="CDZ45" i="71"/>
  <c r="BAH45" i="111"/>
  <c r="BAV45" i="111" s="1"/>
  <c r="AZS45" i="111"/>
  <c r="AZP45" i="111"/>
  <c r="BAE45" i="111"/>
  <c r="BAR45" i="111" s="1"/>
  <c r="AZV45" i="111"/>
  <c r="AZY45" i="111"/>
  <c r="BAK45" i="111" s="1"/>
  <c r="BAZ45" i="111" s="1"/>
  <c r="M98" i="68" s="1"/>
  <c r="N98" i="68" s="1"/>
  <c r="BAB45" i="111"/>
  <c r="BAN45" i="111" s="1"/>
  <c r="BAN46" i="111" s="1"/>
  <c r="BAN47" i="111" s="1"/>
  <c r="C98" i="68" s="1"/>
  <c r="F98" i="68" s="1"/>
  <c r="CEC45" i="71"/>
  <c r="BJJ45" i="111"/>
  <c r="BJX45" i="111" s="1"/>
  <c r="BIR45" i="111"/>
  <c r="BIX45" i="111"/>
  <c r="BJG45" i="111"/>
  <c r="BJT45" i="111" s="1"/>
  <c r="BIU45" i="111"/>
  <c r="BJA45" i="111"/>
  <c r="BJM45" i="111" s="1"/>
  <c r="BKB45" i="111" s="1"/>
  <c r="M102" i="68" s="1"/>
  <c r="N102" i="68" s="1"/>
  <c r="BJD45" i="111"/>
  <c r="BJP45" i="111" s="1"/>
  <c r="M74" i="68"/>
  <c r="N74" i="68" s="1"/>
  <c r="AVT45" i="111"/>
  <c r="AWH45" i="111" s="1"/>
  <c r="AWH46" i="111" s="1"/>
  <c r="AWH47" i="111" s="1"/>
  <c r="H96" i="68" s="1"/>
  <c r="K96" i="68" s="1"/>
  <c r="AVB45" i="111"/>
  <c r="AVE45" i="111"/>
  <c r="AVN45" i="111"/>
  <c r="AVZ45" i="111" s="1"/>
  <c r="AVZ46" i="111" s="1"/>
  <c r="AVZ47" i="111" s="1"/>
  <c r="C96" i="68" s="1"/>
  <c r="F96" i="68" s="1"/>
  <c r="AVK45" i="111"/>
  <c r="AVW45" i="111" s="1"/>
  <c r="AWL45" i="111" s="1"/>
  <c r="M96" i="68" s="1"/>
  <c r="N96" i="68" s="1"/>
  <c r="AVH45" i="111"/>
  <c r="AVQ45" i="111"/>
  <c r="AWD45" i="111" s="1"/>
  <c r="ATM45" i="111"/>
  <c r="AUA45" i="111" s="1"/>
  <c r="ATD45" i="111"/>
  <c r="ATP45" i="111" s="1"/>
  <c r="AUE45" i="111" s="1"/>
  <c r="M95" i="68" s="1"/>
  <c r="N95" i="68" s="1"/>
  <c r="ASX45" i="111"/>
  <c r="ATA45" i="111"/>
  <c r="ATG45" i="111"/>
  <c r="ATS45" i="111" s="1"/>
  <c r="ATJ45" i="111"/>
  <c r="ATW45" i="111" s="1"/>
  <c r="ASU45" i="111"/>
  <c r="BCL45" i="111"/>
  <c r="BCY45" i="111" s="1"/>
  <c r="BCO45" i="111"/>
  <c r="BDC45" i="111" s="1"/>
  <c r="BDC46" i="111" s="1"/>
  <c r="BDC47" i="111" s="1"/>
  <c r="H99" i="68" s="1"/>
  <c r="K99" i="68" s="1"/>
  <c r="BCF45" i="111"/>
  <c r="BCR45" i="111" s="1"/>
  <c r="BDG45" i="111" s="1"/>
  <c r="M99" i="68" s="1"/>
  <c r="N99" i="68" s="1"/>
  <c r="BBW45" i="111"/>
  <c r="BCC45" i="111"/>
  <c r="BBZ45" i="111"/>
  <c r="BCI45" i="111"/>
  <c r="BCU45" i="111" s="1"/>
  <c r="DVH46" i="71"/>
  <c r="DVH47" i="71" s="1"/>
  <c r="H74" i="68" s="1"/>
  <c r="K74" i="68" s="1"/>
  <c r="DQH45" i="71"/>
  <c r="DQT45" i="71" s="1"/>
  <c r="DQN45" i="71"/>
  <c r="DRB45" i="71" s="1"/>
  <c r="DRB46" i="71" s="1"/>
  <c r="DRB47" i="71" s="1"/>
  <c r="H72" i="68" s="1"/>
  <c r="K72" i="68" s="1"/>
  <c r="DQK45" i="71"/>
  <c r="DQX45" i="71" s="1"/>
  <c r="DPV45" i="71"/>
  <c r="DPY45" i="71"/>
  <c r="DQB45" i="71"/>
  <c r="DSQ45" i="71"/>
  <c r="DTE45" i="71" s="1"/>
  <c r="DSN45" i="71"/>
  <c r="DTA45" i="71" s="1"/>
  <c r="DSK45" i="71"/>
  <c r="DSW45" i="71" s="1"/>
  <c r="DSH45" i="71"/>
  <c r="DST45" i="71" s="1"/>
  <c r="DTI45" i="71" s="1"/>
  <c r="M73" i="68" s="1"/>
  <c r="N73" i="68" s="1"/>
  <c r="DSE45" i="71"/>
  <c r="DSB45" i="71"/>
  <c r="DRY45" i="71"/>
  <c r="DLV45" i="71"/>
  <c r="DMB45" i="71"/>
  <c r="DMN45" i="71" s="1"/>
  <c r="DME45" i="71"/>
  <c r="DMR45" i="71" s="1"/>
  <c r="DLY45" i="71"/>
  <c r="DMK45" i="71" s="1"/>
  <c r="DMZ45" i="71" s="1"/>
  <c r="M70" i="68" s="1"/>
  <c r="N70" i="68" s="1"/>
  <c r="CZA45" i="71"/>
  <c r="DLP45" i="71"/>
  <c r="DLS45" i="71"/>
  <c r="DDM45" i="71"/>
  <c r="DDY45" i="71" s="1"/>
  <c r="DEN45" i="71" s="1"/>
  <c r="DOK45" i="71"/>
  <c r="DOY45" i="71" s="1"/>
  <c r="DOH45" i="71"/>
  <c r="DOU45" i="71" s="1"/>
  <c r="DOE45" i="71"/>
  <c r="DOQ45" i="71" s="1"/>
  <c r="DOB45" i="71"/>
  <c r="DON45" i="71" s="1"/>
  <c r="DPC45" i="71" s="1"/>
  <c r="M71" i="68" s="1"/>
  <c r="N71" i="68" s="1"/>
  <c r="DNY45" i="71"/>
  <c r="DNV45" i="71"/>
  <c r="DNS45" i="71"/>
  <c r="DDD45" i="71"/>
  <c r="DHY45" i="71"/>
  <c r="DIL45" i="71" s="1"/>
  <c r="DDG45" i="71"/>
  <c r="DHJ45" i="71"/>
  <c r="DHM45" i="71"/>
  <c r="DHP45" i="71"/>
  <c r="DHS45" i="71"/>
  <c r="DIE45" i="71" s="1"/>
  <c r="DIT45" i="71" s="1"/>
  <c r="CVD45" i="71"/>
  <c r="CVP45" i="71" s="1"/>
  <c r="DHV45" i="71"/>
  <c r="DIH45" i="71" s="1"/>
  <c r="DDJ45" i="71"/>
  <c r="DDP45" i="71"/>
  <c r="DEB45" i="71" s="1"/>
  <c r="DDS45" i="71"/>
  <c r="DEF45" i="71" s="1"/>
  <c r="DKE45" i="71"/>
  <c r="DKS45" i="71" s="1"/>
  <c r="DKB45" i="71"/>
  <c r="DKO45" i="71" s="1"/>
  <c r="DJY45" i="71"/>
  <c r="DKK45" i="71" s="1"/>
  <c r="DJV45" i="71"/>
  <c r="DKH45" i="71" s="1"/>
  <c r="DKW45" i="71" s="1"/>
  <c r="M69" i="68" s="1"/>
  <c r="N69" i="68" s="1"/>
  <c r="DJS45" i="71"/>
  <c r="DJP45" i="71"/>
  <c r="DJM45" i="71"/>
  <c r="DFY45" i="71"/>
  <c r="DGM45" i="71" s="1"/>
  <c r="DFV45" i="71"/>
  <c r="DGI45" i="71" s="1"/>
  <c r="DFS45" i="71"/>
  <c r="DGE45" i="71" s="1"/>
  <c r="DFP45" i="71"/>
  <c r="DGB45" i="71" s="1"/>
  <c r="DGQ45" i="71" s="1"/>
  <c r="M67" i="68" s="1"/>
  <c r="N67" i="68" s="1"/>
  <c r="DFM45" i="71"/>
  <c r="DFJ45" i="71"/>
  <c r="DFG45" i="71"/>
  <c r="CVA45" i="71"/>
  <c r="CVM45" i="71" s="1"/>
  <c r="CWB45" i="71" s="1"/>
  <c r="CZG45" i="71"/>
  <c r="CZS45" i="71" s="1"/>
  <c r="DAH45" i="71" s="1"/>
  <c r="CZJ45" i="71"/>
  <c r="CZV45" i="71" s="1"/>
  <c r="CZM45" i="71"/>
  <c r="CZZ45" i="71" s="1"/>
  <c r="CZD45" i="71"/>
  <c r="CYX45" i="71"/>
  <c r="CYS3" i="71"/>
  <c r="DAU3" i="71"/>
  <c r="DBS45" i="71"/>
  <c r="DCG45" i="71" s="1"/>
  <c r="DBP45" i="71"/>
  <c r="DCC45" i="71" s="1"/>
  <c r="DBM45" i="71"/>
  <c r="DBY45" i="71" s="1"/>
  <c r="DBJ45" i="71"/>
  <c r="DBV45" i="71" s="1"/>
  <c r="DCK45" i="71" s="1"/>
  <c r="M65" i="68" s="1"/>
  <c r="N65" i="68" s="1"/>
  <c r="DBG45" i="71"/>
  <c r="DBD45" i="71"/>
  <c r="DBA45" i="71"/>
  <c r="CVG45" i="71"/>
  <c r="CVT45" i="71" s="1"/>
  <c r="CUR45" i="71"/>
  <c r="CUU45" i="71"/>
  <c r="CQX45" i="71"/>
  <c r="CRJ45" i="71" s="1"/>
  <c r="CRJ46" i="71" s="1"/>
  <c r="CRJ47" i="71" s="1"/>
  <c r="C60" i="68" s="1"/>
  <c r="F60" i="68" s="1"/>
  <c r="CXM45" i="71"/>
  <c r="CYA45" i="71" s="1"/>
  <c r="CXJ45" i="71"/>
  <c r="CXW45" i="71" s="1"/>
  <c r="CXG45" i="71"/>
  <c r="CXS45" i="71" s="1"/>
  <c r="CXD45" i="71"/>
  <c r="CXP45" i="71" s="1"/>
  <c r="CYE45" i="71" s="1"/>
  <c r="M63" i="68" s="1"/>
  <c r="N63" i="68" s="1"/>
  <c r="CXA45" i="71"/>
  <c r="CWX45" i="71"/>
  <c r="CWU45" i="71"/>
  <c r="CQL45" i="71"/>
  <c r="CQO45" i="71"/>
  <c r="CQR45" i="71"/>
  <c r="CQU45" i="71"/>
  <c r="CRG45" i="71" s="1"/>
  <c r="CRV45" i="71" s="1"/>
  <c r="CMF45" i="71"/>
  <c r="CII45" i="71"/>
  <c r="CIU45" i="71" s="1"/>
  <c r="CJJ45" i="71" s="1"/>
  <c r="M56" i="68" s="1"/>
  <c r="N56" i="68" s="1"/>
  <c r="CMO45" i="71"/>
  <c r="CNA45" i="71" s="1"/>
  <c r="CNP45" i="71" s="1"/>
  <c r="CMR45" i="71"/>
  <c r="CND45" i="71" s="1"/>
  <c r="CIC45" i="71"/>
  <c r="CTG45" i="71"/>
  <c r="CTU45" i="71" s="1"/>
  <c r="CTD45" i="71"/>
  <c r="CTQ45" i="71" s="1"/>
  <c r="CSX45" i="71"/>
  <c r="CTJ45" i="71" s="1"/>
  <c r="CTY45" i="71" s="1"/>
  <c r="M61" i="68" s="1"/>
  <c r="N61" i="68" s="1"/>
  <c r="CTA45" i="71"/>
  <c r="CTM45" i="71" s="1"/>
  <c r="CSU45" i="71"/>
  <c r="CSR45" i="71"/>
  <c r="CSO45" i="71"/>
  <c r="CIL45" i="71"/>
  <c r="CIX45" i="71" s="1"/>
  <c r="CML45" i="71"/>
  <c r="CMU45" i="71"/>
  <c r="CNH45" i="71" s="1"/>
  <c r="CIF45" i="71"/>
  <c r="CIO45" i="71"/>
  <c r="CJB45" i="71" s="1"/>
  <c r="CIR45" i="71"/>
  <c r="CJF45" i="71" s="1"/>
  <c r="CPA45" i="71"/>
  <c r="CPO45" i="71" s="1"/>
  <c r="COX45" i="71"/>
  <c r="CPK45" i="71" s="1"/>
  <c r="COU45" i="71"/>
  <c r="CPG45" i="71" s="1"/>
  <c r="COR45" i="71"/>
  <c r="CPD45" i="71" s="1"/>
  <c r="CPS45" i="71" s="1"/>
  <c r="M59" i="68" s="1"/>
  <c r="N59" i="68" s="1"/>
  <c r="COO45" i="71"/>
  <c r="COL45" i="71"/>
  <c r="COI45" i="71"/>
  <c r="CKU45" i="71"/>
  <c r="CLI45" i="71" s="1"/>
  <c r="CKR45" i="71"/>
  <c r="CLE45" i="71" s="1"/>
  <c r="CKO45" i="71"/>
  <c r="CLA45" i="71" s="1"/>
  <c r="CKL45" i="71"/>
  <c r="CKX45" i="71" s="1"/>
  <c r="CLM45" i="71" s="1"/>
  <c r="M57" i="68" s="1"/>
  <c r="N57" i="68" s="1"/>
  <c r="CKI45" i="71"/>
  <c r="CKF45" i="71"/>
  <c r="CKC45" i="71"/>
  <c r="CGO45" i="71"/>
  <c r="CHC45" i="71" s="1"/>
  <c r="CGL45" i="71"/>
  <c r="CGY45" i="71" s="1"/>
  <c r="CGI45" i="71"/>
  <c r="CGU45" i="71" s="1"/>
  <c r="CGF45" i="71"/>
  <c r="CGR45" i="71" s="1"/>
  <c r="CHG45" i="71" s="1"/>
  <c r="M55" i="68" s="1"/>
  <c r="N55" i="68" s="1"/>
  <c r="CGC45" i="71"/>
  <c r="CFZ45" i="71"/>
  <c r="CFW45" i="71"/>
  <c r="AXD44" i="71"/>
  <c r="AZG44" i="71"/>
  <c r="CEZ45" i="71"/>
  <c r="AGB44" i="71"/>
  <c r="ADY44" i="71"/>
  <c r="IU44" i="71"/>
  <c r="BUC44" i="71"/>
  <c r="ASP44" i="71"/>
  <c r="CAL44" i="71"/>
  <c r="TN44" i="71"/>
  <c r="AIE44" i="71"/>
  <c r="BDE44" i="71"/>
  <c r="AST44" i="71"/>
  <c r="AKL44" i="71"/>
  <c r="CAP44" i="71"/>
  <c r="BBB44" i="71"/>
  <c r="BYQ44" i="71"/>
  <c r="BHO44" i="71"/>
  <c r="AQM44" i="71"/>
  <c r="IY44" i="71"/>
  <c r="NE44" i="71"/>
  <c r="TF44" i="71"/>
  <c r="AOJ44" i="71"/>
  <c r="MW44" i="71"/>
  <c r="AI44" i="111"/>
  <c r="CH44" i="71"/>
  <c r="XL44" i="71"/>
  <c r="EK44" i="71"/>
  <c r="AQQ44" i="71"/>
  <c r="BJV44" i="71"/>
  <c r="XP44" i="71"/>
  <c r="BWN44" i="71"/>
  <c r="CCS44" i="71"/>
  <c r="AUW44" i="71"/>
  <c r="BFP44" i="71"/>
  <c r="CCW44" i="71"/>
  <c r="CCO44" i="71"/>
  <c r="AMG44" i="71"/>
  <c r="KX44" i="71"/>
  <c r="VI44" i="71"/>
  <c r="HD44" i="111"/>
  <c r="LB44" i="71"/>
  <c r="BYI44" i="71"/>
  <c r="BJN44" i="71"/>
  <c r="AM45" i="71"/>
  <c r="VM44" i="71"/>
  <c r="HH44" i="111"/>
  <c r="BLY44" i="71"/>
  <c r="CER45" i="71"/>
  <c r="FA44" i="111"/>
  <c r="GV44" i="71"/>
  <c r="BUK44" i="71"/>
  <c r="BBJ44" i="71"/>
  <c r="BHK44" i="71"/>
  <c r="BJR44" i="71"/>
  <c r="AVA44" i="71"/>
  <c r="XT44" i="71"/>
  <c r="AM44" i="111"/>
  <c r="CX44" i="111"/>
  <c r="RC44" i="71"/>
  <c r="BWJ44" i="71"/>
  <c r="BQE44" i="71"/>
  <c r="AZC44" i="71"/>
  <c r="BSH44" i="71"/>
  <c r="BLU44" i="71"/>
  <c r="AUS44" i="71"/>
  <c r="PH44" i="71"/>
  <c r="AON44" i="71"/>
  <c r="CT44" i="111"/>
  <c r="BFH44" i="71"/>
  <c r="ABV44" i="71"/>
  <c r="VQ44" i="71"/>
  <c r="AIA44" i="71"/>
  <c r="IQ44" i="71"/>
  <c r="AKD44" i="71"/>
  <c r="BLQ44" i="71"/>
  <c r="BFL44" i="71"/>
  <c r="AQ44" i="111"/>
  <c r="EW44" i="111"/>
  <c r="TJ44" i="71"/>
  <c r="GN44" i="71"/>
  <c r="BUG44" i="71"/>
  <c r="CAT44" i="71"/>
  <c r="BBF44" i="71"/>
  <c r="AEC44" i="71"/>
  <c r="ZW44" i="71"/>
  <c r="OZ44" i="71"/>
  <c r="BYM44" i="71"/>
  <c r="BQA44" i="71"/>
  <c r="BNX44" i="71"/>
  <c r="BSD44" i="71"/>
  <c r="CEV45" i="71"/>
  <c r="ABZ44" i="71"/>
  <c r="HL44" i="111"/>
  <c r="AI45" i="71"/>
  <c r="ZS44" i="71"/>
  <c r="AII44" i="71"/>
  <c r="AKH44" i="71"/>
  <c r="BHS44" i="71"/>
  <c r="ASX44" i="71"/>
  <c r="NA44" i="71"/>
  <c r="PD44" i="71"/>
  <c r="AMO44" i="71"/>
  <c r="CL44" i="71"/>
  <c r="GR44" i="71"/>
  <c r="BPW44" i="71"/>
  <c r="AWV44" i="71"/>
  <c r="KT44" i="71"/>
  <c r="AFX44" i="71"/>
  <c r="AMK44" i="71"/>
  <c r="AOR44" i="71"/>
  <c r="CP44" i="71"/>
  <c r="BWF44" i="71"/>
  <c r="AYY44" i="71"/>
  <c r="AWZ44" i="71"/>
  <c r="EO44" i="71"/>
  <c r="ES44" i="71"/>
  <c r="AGF44" i="71"/>
  <c r="ABR44" i="71"/>
  <c r="RG44" i="71"/>
  <c r="BDI44" i="71"/>
  <c r="BOB44" i="71"/>
  <c r="ADU44" i="71"/>
  <c r="ZO44" i="71"/>
  <c r="RK44" i="71"/>
  <c r="AQU44" i="71"/>
  <c r="BDM44" i="71"/>
  <c r="BNT44" i="71"/>
  <c r="BRZ44" i="71"/>
  <c r="AIN44" i="111"/>
  <c r="OC44" i="111"/>
  <c r="OG44" i="111"/>
  <c r="API44" i="111"/>
  <c r="AGK44" i="111"/>
  <c r="ADV44" i="111"/>
  <c r="ABW44" i="111"/>
  <c r="QJ44" i="111"/>
  <c r="AGG44" i="111"/>
  <c r="ADZ44" i="111"/>
  <c r="ANB44" i="111"/>
  <c r="JS44" i="111"/>
  <c r="SU44" i="111"/>
  <c r="ARL44" i="111"/>
  <c r="UT44" i="111"/>
  <c r="AKY44" i="111"/>
  <c r="APE44" i="111"/>
  <c r="SQ44" i="111"/>
  <c r="AKQ44" i="111"/>
  <c r="QN44" i="111"/>
  <c r="LV44" i="111"/>
  <c r="CEO45" i="71"/>
  <c r="CFD45" i="71" s="1"/>
  <c r="M54" i="68" s="1"/>
  <c r="N54" i="68" s="1"/>
  <c r="AED44" i="111"/>
  <c r="ANF44" i="111"/>
  <c r="LR44" i="111"/>
  <c r="SM44" i="111"/>
  <c r="ABO44" i="111"/>
  <c r="JK44" i="111"/>
  <c r="XA44" i="111"/>
  <c r="QF44" i="111"/>
  <c r="AGC44" i="111"/>
  <c r="ZH44" i="111"/>
  <c r="AIJ44" i="111"/>
  <c r="BHH44" i="71"/>
  <c r="BHW44" i="71" s="1"/>
  <c r="CAI44" i="71"/>
  <c r="CAX44" i="71" s="1"/>
  <c r="AUM45" i="71"/>
  <c r="AUA45" i="71"/>
  <c r="AUD45" i="71"/>
  <c r="ATX45" i="71"/>
  <c r="AUJ45" i="71"/>
  <c r="ATU45" i="71"/>
  <c r="AUG45" i="71"/>
  <c r="CCI45" i="71"/>
  <c r="CBW45" i="71"/>
  <c r="CBZ45" i="71"/>
  <c r="CBT45" i="71"/>
  <c r="CCF45" i="71"/>
  <c r="CBQ45" i="71"/>
  <c r="CCC45" i="71"/>
  <c r="BVT45" i="71"/>
  <c r="BVH45" i="71"/>
  <c r="BVN45" i="71"/>
  <c r="BVZ45" i="71"/>
  <c r="BVK45" i="71"/>
  <c r="BVW45" i="71"/>
  <c r="BVQ45" i="71"/>
  <c r="BTW45" i="71"/>
  <c r="BTK45" i="71"/>
  <c r="BTT45" i="71"/>
  <c r="BTE45" i="71"/>
  <c r="BTQ45" i="71"/>
  <c r="BTN45" i="71"/>
  <c r="BTH45" i="71"/>
  <c r="BHE45" i="71"/>
  <c r="BGS45" i="71"/>
  <c r="BGY45" i="71"/>
  <c r="BGV45" i="71"/>
  <c r="BGP45" i="71"/>
  <c r="BHB45" i="71"/>
  <c r="BGM45" i="71"/>
  <c r="BRW44" i="71"/>
  <c r="BSL44" i="71" s="1"/>
  <c r="CCL44" i="71"/>
  <c r="CDA44" i="71" s="1"/>
  <c r="BWC44" i="71"/>
  <c r="BWR44" i="71" s="1"/>
  <c r="BTZ44" i="71"/>
  <c r="BUO44" i="71" s="1"/>
  <c r="ASM44" i="71"/>
  <c r="ATB44" i="71" s="1"/>
  <c r="BAP45" i="71"/>
  <c r="BAD45" i="71"/>
  <c r="BAM45" i="71"/>
  <c r="BAJ45" i="71"/>
  <c r="BAV45" i="71"/>
  <c r="BAG45" i="71"/>
  <c r="BAS45" i="71"/>
  <c r="AYS45" i="71"/>
  <c r="AYG45" i="71"/>
  <c r="AYD45" i="71"/>
  <c r="AYP45" i="71"/>
  <c r="AYA45" i="71"/>
  <c r="AYM45" i="71"/>
  <c r="AYJ45" i="71"/>
  <c r="ASD45" i="71"/>
  <c r="ARR45" i="71"/>
  <c r="ASJ45" i="71"/>
  <c r="ARU45" i="71"/>
  <c r="ASG45" i="71"/>
  <c r="ASA45" i="71"/>
  <c r="ARX45" i="71"/>
  <c r="BZZ45" i="71"/>
  <c r="BZN45" i="71"/>
  <c r="CAF45" i="71"/>
  <c r="BZQ45" i="71"/>
  <c r="CAC45" i="71"/>
  <c r="BZW45" i="71"/>
  <c r="BZT45" i="71"/>
  <c r="BNH45" i="71"/>
  <c r="BMV45" i="71"/>
  <c r="BNK45" i="71"/>
  <c r="BNE45" i="71"/>
  <c r="BNB45" i="71"/>
  <c r="BNN45" i="71"/>
  <c r="BMY45" i="71"/>
  <c r="AYV44" i="71"/>
  <c r="AZK44" i="71" s="1"/>
  <c r="BFE44" i="71"/>
  <c r="BFT44" i="71" s="1"/>
  <c r="BYF44" i="71"/>
  <c r="BYU44" i="71" s="1"/>
  <c r="BJK44" i="71"/>
  <c r="BJZ44" i="71" s="1"/>
  <c r="BAY44" i="71"/>
  <c r="BBN44" i="71" s="1"/>
  <c r="BLK45" i="71"/>
  <c r="BKY45" i="71"/>
  <c r="BLB45" i="71"/>
  <c r="BKV45" i="71"/>
  <c r="BLH45" i="71"/>
  <c r="BKS45" i="71"/>
  <c r="BLE45" i="71"/>
  <c r="BEV45" i="71"/>
  <c r="BEJ45" i="71"/>
  <c r="BEP45" i="71"/>
  <c r="BFB45" i="71"/>
  <c r="BEM45" i="71"/>
  <c r="BEY45" i="71"/>
  <c r="BES45" i="71"/>
  <c r="BCY45" i="71"/>
  <c r="BCM45" i="71"/>
  <c r="BCV45" i="71"/>
  <c r="BCG45" i="71"/>
  <c r="BCS45" i="71"/>
  <c r="BCP45" i="71"/>
  <c r="BCJ45" i="71"/>
  <c r="AQG45" i="71"/>
  <c r="APU45" i="71"/>
  <c r="AQA45" i="71"/>
  <c r="APX45" i="71"/>
  <c r="APR45" i="71"/>
  <c r="AQD45" i="71"/>
  <c r="APO45" i="71"/>
  <c r="BYC45" i="71"/>
  <c r="BXQ45" i="71"/>
  <c r="BXW45" i="71"/>
  <c r="BXT45" i="71"/>
  <c r="BXN45" i="71"/>
  <c r="BXZ45" i="71"/>
  <c r="BXK45" i="71"/>
  <c r="BNQ44" i="71"/>
  <c r="BOF44" i="71" s="1"/>
  <c r="AUP44" i="71"/>
  <c r="AVE44" i="71" s="1"/>
  <c r="AQJ44" i="71"/>
  <c r="AQY44" i="71" s="1"/>
  <c r="BDB44" i="71"/>
  <c r="BDQ44" i="71" s="1"/>
  <c r="BRN45" i="71"/>
  <c r="BRB45" i="71"/>
  <c r="BRK45" i="71"/>
  <c r="BRH45" i="71"/>
  <c r="BRT45" i="71"/>
  <c r="BRE45" i="71"/>
  <c r="BRQ45" i="71"/>
  <c r="BPQ45" i="71"/>
  <c r="BPE45" i="71"/>
  <c r="BPB45" i="71"/>
  <c r="BPN45" i="71"/>
  <c r="BOY45" i="71"/>
  <c r="BPK45" i="71"/>
  <c r="BPH45" i="71"/>
  <c r="BJB45" i="71"/>
  <c r="BIP45" i="71"/>
  <c r="BJH45" i="71"/>
  <c r="BIS45" i="71"/>
  <c r="BJE45" i="71"/>
  <c r="BIY45" i="71"/>
  <c r="BIV45" i="71"/>
  <c r="AWJ45" i="71"/>
  <c r="AVX45" i="71"/>
  <c r="AWM45" i="71"/>
  <c r="AWG45" i="71"/>
  <c r="AWD45" i="71"/>
  <c r="AWP45" i="71"/>
  <c r="AWA45" i="71"/>
  <c r="BPT44" i="71"/>
  <c r="BQI44" i="71" s="1"/>
  <c r="AWS44" i="71"/>
  <c r="AXH44" i="71" s="1"/>
  <c r="BLN44" i="71"/>
  <c r="BMC44" i="71" s="1"/>
  <c r="CT44" i="71"/>
  <c r="NA45" i="111"/>
  <c r="NP45" i="111"/>
  <c r="NM45" i="111"/>
  <c r="ND45" i="111"/>
  <c r="NS45" i="111"/>
  <c r="NJ45" i="111"/>
  <c r="NV45" i="111" s="1"/>
  <c r="OK45" i="111" s="1"/>
  <c r="M81" i="68" s="1"/>
  <c r="N81" i="68" s="1"/>
  <c r="NG45" i="111"/>
  <c r="PQ45" i="111"/>
  <c r="QC45" i="111" s="1"/>
  <c r="QR45" i="111" s="1"/>
  <c r="M82" i="68" s="1"/>
  <c r="N82" i="68" s="1"/>
  <c r="PN45" i="111"/>
  <c r="PH45" i="111"/>
  <c r="PW45" i="111"/>
  <c r="QJ45" i="111" s="1"/>
  <c r="PK45" i="111"/>
  <c r="PZ45" i="111"/>
  <c r="PT45" i="111"/>
  <c r="AFN45" i="111"/>
  <c r="AFZ45" i="111" s="1"/>
  <c r="AGO45" i="111" s="1"/>
  <c r="M89" i="68" s="1"/>
  <c r="N89" i="68" s="1"/>
  <c r="AFH45" i="111"/>
  <c r="AFW45" i="111"/>
  <c r="AFQ45" i="111"/>
  <c r="AGC45" i="111" s="1"/>
  <c r="AFK45" i="111"/>
  <c r="AFE45" i="111"/>
  <c r="AFT45" i="111"/>
  <c r="AGG45" i="111" s="1"/>
  <c r="AQZ45" i="111"/>
  <c r="AQW45" i="111"/>
  <c r="ARI45" i="111" s="1"/>
  <c r="ARX45" i="111" s="1"/>
  <c r="M94" i="68" s="1"/>
  <c r="N94" i="68" s="1"/>
  <c r="ARC45" i="111"/>
  <c r="AQQ45" i="111"/>
  <c r="ARF45" i="111"/>
  <c r="AQN45" i="111"/>
  <c r="AQT45" i="111"/>
  <c r="UB45" i="111"/>
  <c r="TV45" i="111"/>
  <c r="TY45" i="111"/>
  <c r="UE45" i="111"/>
  <c r="UQ45" i="111" s="1"/>
  <c r="VF45" i="111" s="1"/>
  <c r="M84" i="68" s="1"/>
  <c r="N84" i="68" s="1"/>
  <c r="UH45" i="111"/>
  <c r="UT45" i="111" s="1"/>
  <c r="UN45" i="111"/>
  <c r="UK45" i="111"/>
  <c r="ABF45" i="111"/>
  <c r="AAZ45" i="111"/>
  <c r="ABL45" i="111" s="1"/>
  <c r="ACA45" i="111" s="1"/>
  <c r="M87" i="68" s="1"/>
  <c r="N87" i="68" s="1"/>
  <c r="AAT45" i="111"/>
  <c r="ABI45" i="111"/>
  <c r="ABW45" i="111" s="1"/>
  <c r="ABC45" i="111"/>
  <c r="AAW45" i="111"/>
  <c r="AAQ45" i="111"/>
  <c r="ZB45" i="111"/>
  <c r="YV45" i="111"/>
  <c r="YP45" i="111"/>
  <c r="YJ45" i="111"/>
  <c r="YY45" i="111"/>
  <c r="ZL45" i="111" s="1"/>
  <c r="YM45" i="111"/>
  <c r="YS45" i="111"/>
  <c r="ZE45" i="111" s="1"/>
  <c r="ZT45" i="111" s="1"/>
  <c r="M86" i="68" s="1"/>
  <c r="N86" i="68" s="1"/>
  <c r="AOJ45" i="111"/>
  <c r="AOY45" i="111"/>
  <c r="APM45" i="111" s="1"/>
  <c r="AOS45" i="111"/>
  <c r="AOM45" i="111"/>
  <c r="AOG45" i="111"/>
  <c r="AOP45" i="111"/>
  <c r="APB45" i="111" s="1"/>
  <c r="APQ45" i="111" s="1"/>
  <c r="M93" i="68" s="1"/>
  <c r="N93" i="68" s="1"/>
  <c r="AOV45" i="111"/>
  <c r="SG45" i="111"/>
  <c r="SU45" i="111" s="1"/>
  <c r="SA45" i="111"/>
  <c r="RR45" i="111"/>
  <c r="RU45" i="111"/>
  <c r="RO45" i="111"/>
  <c r="RX45" i="111"/>
  <c r="SJ45" i="111" s="1"/>
  <c r="SY45" i="111" s="1"/>
  <c r="M83" i="68" s="1"/>
  <c r="N83" i="68" s="1"/>
  <c r="SD45" i="111"/>
  <c r="SQ45" i="111" s="1"/>
  <c r="WC45" i="111"/>
  <c r="WL45" i="111"/>
  <c r="WX45" i="111" s="1"/>
  <c r="XM45" i="111" s="1"/>
  <c r="M85" i="68" s="1"/>
  <c r="N85" i="68" s="1"/>
  <c r="WF45" i="111"/>
  <c r="WU45" i="111"/>
  <c r="WI45" i="111"/>
  <c r="WO45" i="111"/>
  <c r="XA45" i="111" s="1"/>
  <c r="WR45" i="111"/>
  <c r="AHR45" i="111"/>
  <c r="AHL45" i="111"/>
  <c r="AIA45" i="111"/>
  <c r="AHO45" i="111"/>
  <c r="AID45" i="111"/>
  <c r="AIR45" i="111" s="1"/>
  <c r="AHX45" i="111"/>
  <c r="AIJ45" i="111" s="1"/>
  <c r="AHU45" i="111"/>
  <c r="AIG45" i="111" s="1"/>
  <c r="AIV45" i="111" s="1"/>
  <c r="M90" i="68" s="1"/>
  <c r="N90" i="68" s="1"/>
  <c r="AMF45" i="111"/>
  <c r="ALZ45" i="111"/>
  <c r="AMO45" i="111"/>
  <c r="ANB45" i="111" s="1"/>
  <c r="AMI45" i="111"/>
  <c r="AMU45" i="111" s="1"/>
  <c r="ANJ45" i="111" s="1"/>
  <c r="M92" i="68" s="1"/>
  <c r="N92" i="68" s="1"/>
  <c r="AMC45" i="111"/>
  <c r="AML45" i="111"/>
  <c r="AMR45" i="111"/>
  <c r="LL45" i="111"/>
  <c r="KZ45" i="111"/>
  <c r="LI45" i="111"/>
  <c r="KT45" i="111"/>
  <c r="LC45" i="111"/>
  <c r="LO45" i="111" s="1"/>
  <c r="MD45" i="111" s="1"/>
  <c r="M80" i="68" s="1"/>
  <c r="N80" i="68" s="1"/>
  <c r="KW45" i="111"/>
  <c r="LF45" i="111"/>
  <c r="LR45" i="111" s="1"/>
  <c r="ADD45" i="111"/>
  <c r="ACX45" i="111"/>
  <c r="ADM45" i="111"/>
  <c r="ADA45" i="111"/>
  <c r="ADP45" i="111"/>
  <c r="ADG45" i="111"/>
  <c r="ADS45" i="111" s="1"/>
  <c r="AEH45" i="111" s="1"/>
  <c r="M88" i="68" s="1"/>
  <c r="N88" i="68" s="1"/>
  <c r="ADJ45" i="111"/>
  <c r="AJS45" i="111"/>
  <c r="AJY45" i="111"/>
  <c r="AKH45" i="111"/>
  <c r="AKU45" i="111" s="1"/>
  <c r="AJV45" i="111"/>
  <c r="AKK45" i="111"/>
  <c r="AKY45" i="111" s="1"/>
  <c r="AKB45" i="111"/>
  <c r="AKN45" i="111" s="1"/>
  <c r="ALC45" i="111" s="1"/>
  <c r="M91" i="68" s="1"/>
  <c r="N91" i="68" s="1"/>
  <c r="AKE45" i="111"/>
  <c r="AQ45" i="71"/>
  <c r="BS45" i="71"/>
  <c r="CE45" i="71" s="1"/>
  <c r="CT45" i="71" s="1"/>
  <c r="CB45" i="71"/>
  <c r="BP45" i="71"/>
  <c r="BY45" i="71"/>
  <c r="BV45" i="71"/>
  <c r="BJ45" i="71"/>
  <c r="BM45" i="71"/>
  <c r="SW45" i="71"/>
  <c r="SQ45" i="71"/>
  <c r="SZ45" i="71"/>
  <c r="ST45" i="71"/>
  <c r="SH45" i="71"/>
  <c r="SK45" i="71"/>
  <c r="SN45" i="71"/>
  <c r="TC44" i="71"/>
  <c r="TR44" i="71" s="1"/>
  <c r="IN44" i="71"/>
  <c r="JC44" i="71" s="1"/>
  <c r="EB45" i="71"/>
  <c r="DS45" i="71"/>
  <c r="DM45" i="71"/>
  <c r="EE45" i="71"/>
  <c r="DY45" i="71"/>
  <c r="DP45" i="71"/>
  <c r="DV45" i="71"/>
  <c r="JV45" i="71"/>
  <c r="KK45" i="71"/>
  <c r="JY45" i="71"/>
  <c r="KH45" i="71"/>
  <c r="KN45" i="71"/>
  <c r="KE45" i="71"/>
  <c r="KB45" i="71"/>
  <c r="XF45" i="71"/>
  <c r="WZ45" i="71"/>
  <c r="WT45" i="71"/>
  <c r="WN45" i="71"/>
  <c r="XC45" i="71"/>
  <c r="WW45" i="71"/>
  <c r="WQ45" i="71"/>
  <c r="ADF45" i="71"/>
  <c r="ACW45" i="71"/>
  <c r="ADO45" i="71"/>
  <c r="ADC45" i="71"/>
  <c r="ADL45" i="71"/>
  <c r="ADI45" i="71"/>
  <c r="ACZ45" i="71"/>
  <c r="AOD45" i="71"/>
  <c r="ANX45" i="71"/>
  <c r="ANR45" i="71"/>
  <c r="ANL45" i="71"/>
  <c r="AOA45" i="71"/>
  <c r="ANU45" i="71"/>
  <c r="ANO45" i="71"/>
  <c r="ZL44" i="71"/>
  <c r="AAA44" i="71" s="1"/>
  <c r="EH45" i="111"/>
  <c r="ET45" i="111" s="1"/>
  <c r="EE45" i="111"/>
  <c r="EQ45" i="111"/>
  <c r="EB45" i="111"/>
  <c r="EN45" i="111"/>
  <c r="DY45" i="111"/>
  <c r="EK45" i="111"/>
  <c r="AMD44" i="71"/>
  <c r="AMS44" i="71" s="1"/>
  <c r="GH45" i="71"/>
  <c r="GB45" i="71"/>
  <c r="FV45" i="71"/>
  <c r="FP45" i="71"/>
  <c r="FY45" i="71"/>
  <c r="GE45" i="71"/>
  <c r="FS45" i="71"/>
  <c r="AHF45" i="71"/>
  <c r="AHU45" i="71"/>
  <c r="AHO45" i="71"/>
  <c r="AHL45" i="71"/>
  <c r="AHI45" i="71"/>
  <c r="AHC45" i="71"/>
  <c r="AHR45" i="71"/>
  <c r="GX45" i="111"/>
  <c r="GL45" i="111"/>
  <c r="GU45" i="111"/>
  <c r="GI45" i="111"/>
  <c r="GO45" i="111"/>
  <c r="HA45" i="111" s="1"/>
  <c r="GR45" i="111"/>
  <c r="GF45" i="111"/>
  <c r="CD45" i="111"/>
  <c r="BR45" i="111"/>
  <c r="CG45" i="111"/>
  <c r="CA45" i="111"/>
  <c r="CM45" i="111" s="1"/>
  <c r="BX45" i="111"/>
  <c r="CJ45" i="111"/>
  <c r="BU45" i="111"/>
  <c r="MT44" i="71"/>
  <c r="NI44" i="71" s="1"/>
  <c r="EH44" i="71"/>
  <c r="EW44" i="71" s="1"/>
  <c r="AJI45" i="71"/>
  <c r="AJO45" i="71"/>
  <c r="AJX45" i="71"/>
  <c r="AJR45" i="71"/>
  <c r="AJL45" i="71"/>
  <c r="AJF45" i="71"/>
  <c r="AJU45" i="71"/>
  <c r="HY45" i="71"/>
  <c r="HS45" i="71"/>
  <c r="IE45" i="71"/>
  <c r="IH45" i="71"/>
  <c r="IB45" i="71"/>
  <c r="HV45" i="71"/>
  <c r="IK45" i="71"/>
  <c r="VC45" i="71"/>
  <c r="UT45" i="71"/>
  <c r="UQ45" i="71"/>
  <c r="UZ45" i="71"/>
  <c r="UK45" i="71"/>
  <c r="UW45" i="71"/>
  <c r="UN45" i="71"/>
  <c r="OE45" i="71"/>
  <c r="OT45" i="71"/>
  <c r="ON45" i="71"/>
  <c r="OH45" i="71"/>
  <c r="OB45" i="71"/>
  <c r="OQ45" i="71"/>
  <c r="OK45" i="71"/>
  <c r="AAZ45" i="71"/>
  <c r="ABI45" i="71"/>
  <c r="AAW45" i="71"/>
  <c r="ABF45" i="71"/>
  <c r="ABL45" i="71"/>
  <c r="AAT45" i="71"/>
  <c r="ABC45" i="71"/>
  <c r="JE45" i="111"/>
  <c r="IS45" i="111"/>
  <c r="JB45" i="111"/>
  <c r="IP45" i="111"/>
  <c r="IY45" i="111"/>
  <c r="IM45" i="111"/>
  <c r="IV45" i="111"/>
  <c r="JH45" i="111" s="1"/>
  <c r="JW45" i="111" s="1"/>
  <c r="M79" i="68" s="1"/>
  <c r="N79" i="68" s="1"/>
  <c r="AOG44" i="71"/>
  <c r="AOV44" i="71" s="1"/>
  <c r="ABO44" i="71"/>
  <c r="ACD44" i="71" s="1"/>
  <c r="XI44" i="71"/>
  <c r="XX44" i="71" s="1"/>
  <c r="ME45" i="71"/>
  <c r="MN45" i="71"/>
  <c r="LY45" i="71"/>
  <c r="MB45" i="71"/>
  <c r="MQ45" i="71"/>
  <c r="MH45" i="71"/>
  <c r="MK45" i="71"/>
  <c r="AFO45" i="71"/>
  <c r="AFI45" i="71"/>
  <c r="AFC45" i="71"/>
  <c r="AFR45" i="71"/>
  <c r="AFL45" i="71"/>
  <c r="AFF45" i="71"/>
  <c r="AEZ45" i="71"/>
  <c r="AHX44" i="71"/>
  <c r="AIM44" i="71" s="1"/>
  <c r="QZ44" i="71"/>
  <c r="RO44" i="71" s="1"/>
  <c r="AC45" i="111"/>
  <c r="Q45" i="111"/>
  <c r="Z45" i="111"/>
  <c r="N45" i="111"/>
  <c r="W45" i="111"/>
  <c r="K45" i="111"/>
  <c r="T45" i="111"/>
  <c r="AF45" i="111" s="1"/>
  <c r="ADR44" i="71"/>
  <c r="AEG44" i="71" s="1"/>
  <c r="VF44" i="71"/>
  <c r="VU44" i="71" s="1"/>
  <c r="QH45" i="71"/>
  <c r="QK45" i="71"/>
  <c r="QE45" i="71"/>
  <c r="QT45" i="71"/>
  <c r="QN45" i="71"/>
  <c r="QQ45" i="71"/>
  <c r="QW45" i="71"/>
  <c r="YZ45" i="71"/>
  <c r="YQ45" i="71"/>
  <c r="ZF45" i="71"/>
  <c r="YT45" i="71"/>
  <c r="ZI45" i="71"/>
  <c r="ZC45" i="71"/>
  <c r="YW45" i="71"/>
  <c r="AMA45" i="71"/>
  <c r="ALO45" i="71"/>
  <c r="ALR45" i="71"/>
  <c r="ALX45" i="71"/>
  <c r="ALL45" i="71"/>
  <c r="ALI45" i="71"/>
  <c r="ALU45" i="71"/>
  <c r="KQ44" i="71"/>
  <c r="LF44" i="71" s="1"/>
  <c r="OW44" i="71"/>
  <c r="PL44" i="71" s="1"/>
  <c r="AFU44" i="71"/>
  <c r="AGJ44" i="71" s="1"/>
  <c r="AKA44" i="71"/>
  <c r="AKP44" i="71" s="1"/>
  <c r="GK44" i="71"/>
  <c r="GZ44" i="71" s="1"/>
  <c r="AE45" i="71"/>
  <c r="AU44" i="111"/>
  <c r="HP44" i="111"/>
  <c r="FI44" i="111"/>
  <c r="DB44" i="111"/>
  <c r="BJP46" i="111" l="1"/>
  <c r="BJP47" i="111" s="1"/>
  <c r="C102" i="68" s="1"/>
  <c r="F102" i="68" s="1"/>
  <c r="DMV46" i="71"/>
  <c r="DMV47" i="71" s="1"/>
  <c r="H70" i="68" s="1"/>
  <c r="K70" i="68" s="1"/>
  <c r="DMN46" i="71"/>
  <c r="DMN47" i="71" s="1"/>
  <c r="C70" i="68" s="1"/>
  <c r="F70" i="68" s="1"/>
  <c r="AYO46" i="111"/>
  <c r="AYO47" i="111" s="1"/>
  <c r="H97" i="68" s="1"/>
  <c r="K97" i="68" s="1"/>
  <c r="ATS46" i="111"/>
  <c r="ATS47" i="111" s="1"/>
  <c r="C95" i="68" s="1"/>
  <c r="F95" i="68" s="1"/>
  <c r="BOD46" i="111"/>
  <c r="BOD47" i="111" s="1"/>
  <c r="C104" i="68" s="1"/>
  <c r="F104" i="68" s="1"/>
  <c r="BOL46" i="111"/>
  <c r="BOL47" i="111" s="1"/>
  <c r="H104" i="68" s="1"/>
  <c r="K104" i="68" s="1"/>
  <c r="BCU46" i="111"/>
  <c r="BCU47" i="111" s="1"/>
  <c r="C99" i="68" s="1"/>
  <c r="F99" i="68" s="1"/>
  <c r="BAV46" i="111"/>
  <c r="BAV47" i="111" s="1"/>
  <c r="H98" i="68" s="1"/>
  <c r="K98" i="68" s="1"/>
  <c r="BHI46" i="111"/>
  <c r="BHI47" i="111" s="1"/>
  <c r="C101" i="68" s="1"/>
  <c r="F101" i="68" s="1"/>
  <c r="AUA46" i="111"/>
  <c r="AUA47" i="111" s="1"/>
  <c r="H95" i="68" s="1"/>
  <c r="K95" i="68" s="1"/>
  <c r="BLW46" i="111"/>
  <c r="BLW47" i="111" s="1"/>
  <c r="C103" i="68" s="1"/>
  <c r="F103" i="68" s="1"/>
  <c r="BJX46" i="111"/>
  <c r="BJX47" i="111" s="1"/>
  <c r="H102" i="68" s="1"/>
  <c r="K102" i="68" s="1"/>
  <c r="BHQ46" i="111"/>
  <c r="BHQ47" i="111" s="1"/>
  <c r="H101" i="68" s="1"/>
  <c r="K101" i="68" s="1"/>
  <c r="DOY46" i="71"/>
  <c r="DOY47" i="71" s="1"/>
  <c r="H71" i="68" s="1"/>
  <c r="K71" i="68" s="1"/>
  <c r="DEJ46" i="71"/>
  <c r="DEJ47" i="71" s="1"/>
  <c r="H66" i="68" s="1"/>
  <c r="K66" i="68" s="1"/>
  <c r="M66" i="68"/>
  <c r="N66" i="68" s="1"/>
  <c r="DAD46" i="71"/>
  <c r="DAD47" i="71" s="1"/>
  <c r="H64" i="68" s="1"/>
  <c r="K64" i="68" s="1"/>
  <c r="M64" i="68"/>
  <c r="N64" i="68" s="1"/>
  <c r="CVX46" i="71"/>
  <c r="CVX47" i="71" s="1"/>
  <c r="H62" i="68" s="1"/>
  <c r="K62" i="68" s="1"/>
  <c r="M62" i="68"/>
  <c r="N62" i="68" s="1"/>
  <c r="CNL46" i="71"/>
  <c r="CNL47" i="71" s="1"/>
  <c r="H58" i="68" s="1"/>
  <c r="K58" i="68" s="1"/>
  <c r="M58" i="68"/>
  <c r="N58" i="68" s="1"/>
  <c r="CRR46" i="71"/>
  <c r="CRR47" i="71" s="1"/>
  <c r="H60" i="68" s="1"/>
  <c r="K60" i="68" s="1"/>
  <c r="M60" i="68"/>
  <c r="N60" i="68" s="1"/>
  <c r="DIP46" i="71"/>
  <c r="DIP47" i="71" s="1"/>
  <c r="H68" i="68" s="1"/>
  <c r="K68" i="68" s="1"/>
  <c r="M68" i="68"/>
  <c r="N68" i="68" s="1"/>
  <c r="DSW46" i="71"/>
  <c r="DSW47" i="71" s="1"/>
  <c r="C73" i="68" s="1"/>
  <c r="F73" i="68" s="1"/>
  <c r="DKS46" i="71"/>
  <c r="DKS47" i="71" s="1"/>
  <c r="H69" i="68" s="1"/>
  <c r="K69" i="68" s="1"/>
  <c r="DTE46" i="71"/>
  <c r="DTE47" i="71" s="1"/>
  <c r="H73" i="68" s="1"/>
  <c r="K73" i="68" s="1"/>
  <c r="DQT46" i="71"/>
  <c r="DQT47" i="71" s="1"/>
  <c r="C72" i="68" s="1"/>
  <c r="F72" i="68" s="1"/>
  <c r="CVP46" i="71"/>
  <c r="CVP47" i="71" s="1"/>
  <c r="C62" i="68" s="1"/>
  <c r="F62" i="68" s="1"/>
  <c r="AE46" i="71"/>
  <c r="AE47" i="71" s="1"/>
  <c r="C15" i="68" s="1"/>
  <c r="F15" i="68" s="1"/>
  <c r="CJF46" i="71"/>
  <c r="CJF47" i="71" s="1"/>
  <c r="H56" i="68" s="1"/>
  <c r="K56" i="68" s="1"/>
  <c r="CXS46" i="71"/>
  <c r="CXS47" i="71" s="1"/>
  <c r="C63" i="68" s="1"/>
  <c r="F63" i="68" s="1"/>
  <c r="DBY46" i="71"/>
  <c r="DBY47" i="71" s="1"/>
  <c r="C65" i="68" s="1"/>
  <c r="F65" i="68" s="1"/>
  <c r="DOQ46" i="71"/>
  <c r="DOQ47" i="71" s="1"/>
  <c r="C71" i="68" s="1"/>
  <c r="F71" i="68" s="1"/>
  <c r="DEB46" i="71"/>
  <c r="DEB47" i="71" s="1"/>
  <c r="C66" i="68" s="1"/>
  <c r="F66" i="68" s="1"/>
  <c r="DGE46" i="71"/>
  <c r="DGE47" i="71" s="1"/>
  <c r="C67" i="68" s="1"/>
  <c r="F67" i="68" s="1"/>
  <c r="DIH46" i="71"/>
  <c r="DIH47" i="71" s="1"/>
  <c r="C68" i="68" s="1"/>
  <c r="F68" i="68" s="1"/>
  <c r="CIX46" i="71"/>
  <c r="CIX47" i="71" s="1"/>
  <c r="C56" i="68" s="1"/>
  <c r="F56" i="68" s="1"/>
  <c r="DKK46" i="71"/>
  <c r="DKK47" i="71" s="1"/>
  <c r="C69" i="68" s="1"/>
  <c r="F69" i="68" s="1"/>
  <c r="DGM46" i="71"/>
  <c r="DGM47" i="71" s="1"/>
  <c r="H67" i="68" s="1"/>
  <c r="K67" i="68" s="1"/>
  <c r="CZV46" i="71"/>
  <c r="CZV47" i="71" s="1"/>
  <c r="C64" i="68" s="1"/>
  <c r="F64" i="68" s="1"/>
  <c r="BHK45" i="71"/>
  <c r="CYA46" i="71"/>
  <c r="CYA47" i="71" s="1"/>
  <c r="H63" i="68" s="1"/>
  <c r="K63" i="68" s="1"/>
  <c r="DCG46" i="71"/>
  <c r="DCG47" i="71" s="1"/>
  <c r="H65" i="68" s="1"/>
  <c r="K65" i="68" s="1"/>
  <c r="DAV3" i="71"/>
  <c r="DCX3" i="71"/>
  <c r="CTM46" i="71"/>
  <c r="CTM47" i="71" s="1"/>
  <c r="C61" i="68" s="1"/>
  <c r="F61" i="68" s="1"/>
  <c r="CTU46" i="71"/>
  <c r="CTU47" i="71" s="1"/>
  <c r="H61" i="68" s="1"/>
  <c r="K61" i="68" s="1"/>
  <c r="CND46" i="71"/>
  <c r="CND47" i="71" s="1"/>
  <c r="C58" i="68" s="1"/>
  <c r="F58" i="68" s="1"/>
  <c r="CL45" i="71"/>
  <c r="CPG46" i="71"/>
  <c r="CPG47" i="71" s="1"/>
  <c r="C59" i="68" s="1"/>
  <c r="F59" i="68" s="1"/>
  <c r="CGU46" i="71"/>
  <c r="CGU47" i="71" s="1"/>
  <c r="C55" i="68" s="1"/>
  <c r="F55" i="68" s="1"/>
  <c r="CPO46" i="71"/>
  <c r="CPO47" i="71" s="1"/>
  <c r="H59" i="68" s="1"/>
  <c r="K59" i="68" s="1"/>
  <c r="CLA46" i="71"/>
  <c r="CLA47" i="71" s="1"/>
  <c r="C57" i="68" s="1"/>
  <c r="F57" i="68" s="1"/>
  <c r="CLI46" i="71"/>
  <c r="CLI47" i="71" s="1"/>
  <c r="H57" i="68" s="1"/>
  <c r="K57" i="68" s="1"/>
  <c r="CHC46" i="71"/>
  <c r="CHC47" i="71" s="1"/>
  <c r="H55" i="68" s="1"/>
  <c r="K55" i="68" s="1"/>
  <c r="BJN45" i="71"/>
  <c r="AFX45" i="71"/>
  <c r="LB45" i="71"/>
  <c r="CAP45" i="71"/>
  <c r="AWZ45" i="71"/>
  <c r="ADY45" i="71"/>
  <c r="AEC45" i="71"/>
  <c r="BQE45" i="71"/>
  <c r="XP45" i="71"/>
  <c r="AGF45" i="71"/>
  <c r="NE45" i="71"/>
  <c r="PD45" i="71"/>
  <c r="HL45" i="111"/>
  <c r="BDM45" i="71"/>
  <c r="AQQ45" i="71"/>
  <c r="AQU45" i="71"/>
  <c r="AMO45" i="71"/>
  <c r="BFH45" i="71"/>
  <c r="CER46" i="71"/>
  <c r="CER47" i="71" s="1"/>
  <c r="C54" i="68" s="1"/>
  <c r="F54" i="68" s="1"/>
  <c r="PH45" i="71"/>
  <c r="IU45" i="71"/>
  <c r="AKH45" i="71"/>
  <c r="ABR45" i="71"/>
  <c r="GN45" i="71"/>
  <c r="BRZ45" i="71"/>
  <c r="HH45" i="111"/>
  <c r="BDE45" i="71"/>
  <c r="BLQ45" i="71"/>
  <c r="AZC45" i="71"/>
  <c r="AZG45" i="71"/>
  <c r="AMK45" i="71"/>
  <c r="AQ45" i="111"/>
  <c r="AOJ45" i="71"/>
  <c r="KT45" i="71"/>
  <c r="TN45" i="71"/>
  <c r="TJ45" i="71"/>
  <c r="RC45" i="71"/>
  <c r="BYI45" i="71"/>
  <c r="AIE45" i="71"/>
  <c r="AOR45" i="71"/>
  <c r="BJV45" i="71"/>
  <c r="AQM45" i="71"/>
  <c r="BLU45" i="71"/>
  <c r="ASX45" i="71"/>
  <c r="ZW45" i="71"/>
  <c r="HD45" i="111"/>
  <c r="TF45" i="71"/>
  <c r="AVA45" i="71"/>
  <c r="OZ45" i="71"/>
  <c r="MW45" i="71"/>
  <c r="BJR45" i="71"/>
  <c r="BSD45" i="71"/>
  <c r="BNT45" i="71"/>
  <c r="AST45" i="71"/>
  <c r="BBF45" i="71"/>
  <c r="EK45" i="71"/>
  <c r="BSH45" i="71"/>
  <c r="BBJ45" i="71"/>
  <c r="ZO45" i="71"/>
  <c r="CT45" i="111"/>
  <c r="AI45" i="111"/>
  <c r="VM45" i="71"/>
  <c r="GV45" i="71"/>
  <c r="AXD45" i="71"/>
  <c r="BYM45" i="71"/>
  <c r="AGB45" i="71"/>
  <c r="BWJ45" i="71"/>
  <c r="AM45" i="111"/>
  <c r="ABV45" i="71"/>
  <c r="BPW45" i="71"/>
  <c r="BHS45" i="71"/>
  <c r="AWV45" i="71"/>
  <c r="BYQ45" i="71"/>
  <c r="BNX45" i="71"/>
  <c r="EW45" i="111"/>
  <c r="BQA45" i="71"/>
  <c r="BBB45" i="71"/>
  <c r="BUK45" i="71"/>
  <c r="CCS45" i="71"/>
  <c r="XL45" i="71"/>
  <c r="EO45" i="71"/>
  <c r="GR45" i="71"/>
  <c r="FA45" i="111"/>
  <c r="XT45" i="71"/>
  <c r="AYY45" i="71"/>
  <c r="BHO45" i="71"/>
  <c r="BHK46" i="71" s="1"/>
  <c r="BHK47" i="71" s="1"/>
  <c r="C43" i="68" s="1"/>
  <c r="F43" i="68" s="1"/>
  <c r="CCW45" i="71"/>
  <c r="BLY45" i="71"/>
  <c r="CAL45" i="71"/>
  <c r="AMG45" i="71"/>
  <c r="IQ45" i="71"/>
  <c r="FE45" i="111"/>
  <c r="ES45" i="71"/>
  <c r="BFL45" i="71"/>
  <c r="BOB45" i="71"/>
  <c r="AUS45" i="71"/>
  <c r="IY45" i="71"/>
  <c r="RK45" i="71"/>
  <c r="BWN45" i="71"/>
  <c r="RG45" i="71"/>
  <c r="AKD45" i="71"/>
  <c r="CX45" i="111"/>
  <c r="CH45" i="71"/>
  <c r="BFP45" i="71"/>
  <c r="BUG45" i="71"/>
  <c r="BWF45" i="71"/>
  <c r="AUW45" i="71"/>
  <c r="VI45" i="71"/>
  <c r="M16" i="68"/>
  <c r="N16" i="68" s="1"/>
  <c r="ABZ45" i="71"/>
  <c r="VQ45" i="71"/>
  <c r="AKL45" i="71"/>
  <c r="AIA45" i="71"/>
  <c r="AON45" i="71"/>
  <c r="ADU45" i="71"/>
  <c r="BDI45" i="71"/>
  <c r="ZS45" i="71"/>
  <c r="NA45" i="71"/>
  <c r="AII45" i="71"/>
  <c r="KX45" i="71"/>
  <c r="CP45" i="111"/>
  <c r="CP45" i="71"/>
  <c r="CAT45" i="71"/>
  <c r="ASP45" i="71"/>
  <c r="BUC45" i="71"/>
  <c r="CCO45" i="71"/>
  <c r="AGK45" i="111"/>
  <c r="AGK46" i="111" s="1"/>
  <c r="AGK47" i="111" s="1"/>
  <c r="H89" i="68" s="1"/>
  <c r="K89" i="68" s="1"/>
  <c r="OG45" i="111"/>
  <c r="OG46" i="111" s="1"/>
  <c r="OG47" i="111" s="1"/>
  <c r="H81" i="68" s="1"/>
  <c r="K81" i="68" s="1"/>
  <c r="LV45" i="111"/>
  <c r="LR46" i="111" s="1"/>
  <c r="LR47" i="111" s="1"/>
  <c r="C80" i="68" s="1"/>
  <c r="F80" i="68" s="1"/>
  <c r="JK45" i="111"/>
  <c r="ART45" i="111"/>
  <c r="ART46" i="111" s="1"/>
  <c r="ART47" i="111" s="1"/>
  <c r="H94" i="68" s="1"/>
  <c r="K94" i="68" s="1"/>
  <c r="QF45" i="111"/>
  <c r="QF46" i="111" s="1"/>
  <c r="QF47" i="111" s="1"/>
  <c r="C82" i="68" s="1"/>
  <c r="F82" i="68" s="1"/>
  <c r="OC45" i="111"/>
  <c r="CEZ46" i="71"/>
  <c r="CEZ47" i="71" s="1"/>
  <c r="H54" i="68" s="1"/>
  <c r="K54" i="68" s="1"/>
  <c r="QN45" i="111"/>
  <c r="QN46" i="111" s="1"/>
  <c r="QN47" i="111" s="1"/>
  <c r="H82" i="68" s="1"/>
  <c r="K82" i="68" s="1"/>
  <c r="AMX45" i="111"/>
  <c r="AMX46" i="111" s="1"/>
  <c r="AMX47" i="111" s="1"/>
  <c r="C92" i="68" s="1"/>
  <c r="F92" i="68" s="1"/>
  <c r="UX45" i="111"/>
  <c r="UT46" i="111" s="1"/>
  <c r="UT47" i="111" s="1"/>
  <c r="C84" i="68" s="1"/>
  <c r="F84" i="68" s="1"/>
  <c r="JS45" i="111"/>
  <c r="JS46" i="111" s="1"/>
  <c r="JS47" i="111" s="1"/>
  <c r="H79" i="68" s="1"/>
  <c r="K79" i="68" s="1"/>
  <c r="ADZ45" i="111"/>
  <c r="JO45" i="111"/>
  <c r="AED45" i="111"/>
  <c r="AED46" i="111" s="1"/>
  <c r="AED47" i="111" s="1"/>
  <c r="H88" i="68" s="1"/>
  <c r="K88" i="68" s="1"/>
  <c r="ANF45" i="111"/>
  <c r="ANF46" i="111" s="1"/>
  <c r="ANF47" i="111" s="1"/>
  <c r="H92" i="68" s="1"/>
  <c r="K92" i="68" s="1"/>
  <c r="ABS45" i="111"/>
  <c r="ARP45" i="111"/>
  <c r="AIN45" i="111"/>
  <c r="AIJ46" i="111" s="1"/>
  <c r="AIJ47" i="111" s="1"/>
  <c r="C90" i="68" s="1"/>
  <c r="F90" i="68" s="1"/>
  <c r="XE45" i="111"/>
  <c r="XA46" i="111" s="1"/>
  <c r="XA47" i="111" s="1"/>
  <c r="C85" i="68" s="1"/>
  <c r="F85" i="68" s="1"/>
  <c r="VB45" i="111"/>
  <c r="VB46" i="111" s="1"/>
  <c r="VB47" i="111" s="1"/>
  <c r="H84" i="68" s="1"/>
  <c r="K84" i="68" s="1"/>
  <c r="ARL45" i="111"/>
  <c r="AKQ45" i="111"/>
  <c r="AKQ46" i="111" s="1"/>
  <c r="AKQ47" i="111" s="1"/>
  <c r="C91" i="68" s="1"/>
  <c r="F91" i="68" s="1"/>
  <c r="API45" i="111"/>
  <c r="LZ45" i="111"/>
  <c r="LZ46" i="111" s="1"/>
  <c r="LZ47" i="111" s="1"/>
  <c r="H80" i="68" s="1"/>
  <c r="K80" i="68" s="1"/>
  <c r="XI45" i="111"/>
  <c r="XI46" i="111" s="1"/>
  <c r="XI47" i="111" s="1"/>
  <c r="H85" i="68" s="1"/>
  <c r="K85" i="68" s="1"/>
  <c r="ZP45" i="111"/>
  <c r="ZP46" i="111" s="1"/>
  <c r="ZP47" i="111" s="1"/>
  <c r="H86" i="68" s="1"/>
  <c r="K86" i="68" s="1"/>
  <c r="APE45" i="111"/>
  <c r="ZH45" i="111"/>
  <c r="ZH46" i="111" s="1"/>
  <c r="ZH47" i="111" s="1"/>
  <c r="C86" i="68" s="1"/>
  <c r="F86" i="68" s="1"/>
  <c r="ABO45" i="111"/>
  <c r="NY45" i="111"/>
  <c r="ADV45" i="111"/>
  <c r="SM45" i="111"/>
  <c r="SM46" i="111" s="1"/>
  <c r="SM47" i="111" s="1"/>
  <c r="C83" i="68" s="1"/>
  <c r="F83" i="68" s="1"/>
  <c r="BRW45" i="71"/>
  <c r="BSL45" i="71" s="1"/>
  <c r="BFE45" i="71"/>
  <c r="BFT45" i="71" s="1"/>
  <c r="M42" i="68" s="1"/>
  <c r="N42" i="68" s="1"/>
  <c r="CAI45" i="71"/>
  <c r="CAX45" i="71" s="1"/>
  <c r="BAY45" i="71"/>
  <c r="BBN45" i="71" s="1"/>
  <c r="M40" i="68" s="1"/>
  <c r="N40" i="68" s="1"/>
  <c r="BHH45" i="71"/>
  <c r="BHW45" i="71" s="1"/>
  <c r="BPT45" i="71"/>
  <c r="BQI45" i="71" s="1"/>
  <c r="AQJ45" i="71"/>
  <c r="AQY45" i="71" s="1"/>
  <c r="M35" i="68" s="1"/>
  <c r="N35" i="68" s="1"/>
  <c r="AYV45" i="71"/>
  <c r="AZK45" i="71" s="1"/>
  <c r="M39" i="68" s="1"/>
  <c r="N39" i="68" s="1"/>
  <c r="BTZ45" i="71"/>
  <c r="BUO45" i="71" s="1"/>
  <c r="AUP45" i="71"/>
  <c r="AVE45" i="71" s="1"/>
  <c r="AWS45" i="71"/>
  <c r="AXH45" i="71" s="1"/>
  <c r="BYF45" i="71"/>
  <c r="BYU45" i="71" s="1"/>
  <c r="BDB45" i="71"/>
  <c r="BDQ45" i="71" s="1"/>
  <c r="CCL45" i="71"/>
  <c r="CDA45" i="71" s="1"/>
  <c r="BJK45" i="71"/>
  <c r="BJZ45" i="71" s="1"/>
  <c r="BLN45" i="71"/>
  <c r="BMC45" i="71" s="1"/>
  <c r="BNQ45" i="71"/>
  <c r="BOF45" i="71" s="1"/>
  <c r="ASM45" i="71"/>
  <c r="ATB45" i="71" s="1"/>
  <c r="BWC45" i="71"/>
  <c r="BWR45" i="71" s="1"/>
  <c r="M50" i="68" s="1"/>
  <c r="N50" i="68" s="1"/>
  <c r="AM46" i="71"/>
  <c r="AM47" i="71" s="1"/>
  <c r="H15" i="68" s="1"/>
  <c r="K15" i="68" s="1"/>
  <c r="M15" i="68"/>
  <c r="N15" i="68" s="1"/>
  <c r="SU46" i="111"/>
  <c r="SU47" i="111" s="1"/>
  <c r="H83" i="68" s="1"/>
  <c r="K83" i="68" s="1"/>
  <c r="AKY46" i="111"/>
  <c r="AKY47" i="111" s="1"/>
  <c r="H91" i="68" s="1"/>
  <c r="K91" i="68" s="1"/>
  <c r="AIR46" i="111"/>
  <c r="AIR47" i="111" s="1"/>
  <c r="H90" i="68" s="1"/>
  <c r="K90" i="68" s="1"/>
  <c r="APM46" i="111"/>
  <c r="APM47" i="111" s="1"/>
  <c r="H93" i="68" s="1"/>
  <c r="K93" i="68" s="1"/>
  <c r="ABW46" i="111"/>
  <c r="ABW47" i="111" s="1"/>
  <c r="H87" i="68" s="1"/>
  <c r="K87" i="68" s="1"/>
  <c r="AGC46" i="111"/>
  <c r="AGC47" i="111" s="1"/>
  <c r="C89" i="68" s="1"/>
  <c r="F89" i="68" s="1"/>
  <c r="OW45" i="71"/>
  <c r="PL45" i="71" s="1"/>
  <c r="ABO45" i="71"/>
  <c r="ACD45" i="71" s="1"/>
  <c r="AHX45" i="71"/>
  <c r="AIM45" i="71" s="1"/>
  <c r="KQ45" i="71"/>
  <c r="LF45" i="71" s="1"/>
  <c r="VF45" i="71"/>
  <c r="VU45" i="71" s="1"/>
  <c r="IN45" i="71"/>
  <c r="JC45" i="71" s="1"/>
  <c r="AOG45" i="71"/>
  <c r="AOV45" i="71" s="1"/>
  <c r="ADR45" i="71"/>
  <c r="AEG45" i="71" s="1"/>
  <c r="AMD45" i="71"/>
  <c r="AMS45" i="71" s="1"/>
  <c r="QZ45" i="71"/>
  <c r="RO45" i="71" s="1"/>
  <c r="MT45" i="71"/>
  <c r="NI45" i="71" s="1"/>
  <c r="AKA45" i="71"/>
  <c r="AKP45" i="71" s="1"/>
  <c r="XI45" i="71"/>
  <c r="XX45" i="71" s="1"/>
  <c r="ZL45" i="71"/>
  <c r="AAA45" i="71" s="1"/>
  <c r="AFU45" i="71"/>
  <c r="AGJ45" i="71" s="1"/>
  <c r="GK45" i="71"/>
  <c r="GZ45" i="71" s="1"/>
  <c r="EH45" i="71"/>
  <c r="EW45" i="71" s="1"/>
  <c r="TC45" i="71"/>
  <c r="TR45" i="71" s="1"/>
  <c r="FI45" i="111"/>
  <c r="M77" i="68" s="1"/>
  <c r="N77" i="68" s="1"/>
  <c r="HP45" i="111"/>
  <c r="M78" i="68" s="1"/>
  <c r="N78" i="68" s="1"/>
  <c r="AU45" i="111"/>
  <c r="DB45" i="111"/>
  <c r="M76" i="68" s="1"/>
  <c r="N76" i="68" s="1"/>
  <c r="M75" i="68" l="1"/>
  <c r="N75" i="68" s="1"/>
  <c r="BJN46" i="71"/>
  <c r="BJN47" i="71" s="1"/>
  <c r="C44" i="68" s="1"/>
  <c r="F44" i="68" s="1"/>
  <c r="AMG46" i="71"/>
  <c r="AMG47" i="71" s="1"/>
  <c r="ADU46" i="71"/>
  <c r="ADU47" i="71" s="1"/>
  <c r="C29" i="68" s="1"/>
  <c r="CH46" i="71"/>
  <c r="CH47" i="71" s="1"/>
  <c r="ASP46" i="71"/>
  <c r="ASP47" i="71" s="1"/>
  <c r="C36" i="68" s="1"/>
  <c r="F36" i="68" s="1"/>
  <c r="BFH46" i="71"/>
  <c r="BFH47" i="71" s="1"/>
  <c r="C42" i="68" s="1"/>
  <c r="F42" i="68" s="1"/>
  <c r="DCY3" i="71"/>
  <c r="DFA3" i="71"/>
  <c r="EK46" i="71"/>
  <c r="EK47" i="71" s="1"/>
  <c r="AQM46" i="71"/>
  <c r="AQM47" i="71" s="1"/>
  <c r="C35" i="68" s="1"/>
  <c r="F35" i="68" s="1"/>
  <c r="AFX46" i="71"/>
  <c r="AFX47" i="71" s="1"/>
  <c r="C30" i="68" s="1"/>
  <c r="BPW46" i="71"/>
  <c r="BPW47" i="71" s="1"/>
  <c r="C47" i="68" s="1"/>
  <c r="F47" i="68" s="1"/>
  <c r="BLQ46" i="71"/>
  <c r="BLQ47" i="71" s="1"/>
  <c r="C45" i="68" s="1"/>
  <c r="F45" i="68" s="1"/>
  <c r="AIA46" i="71"/>
  <c r="AIA47" i="71" s="1"/>
  <c r="C31" i="68" s="1"/>
  <c r="CAL46" i="71"/>
  <c r="CAL47" i="71" s="1"/>
  <c r="C52" i="68" s="1"/>
  <c r="F52" i="68" s="1"/>
  <c r="AYY46" i="71"/>
  <c r="AYY47" i="71" s="1"/>
  <c r="C39" i="68" s="1"/>
  <c r="F39" i="68" s="1"/>
  <c r="AWV46" i="71"/>
  <c r="AWV47" i="71" s="1"/>
  <c r="C38" i="68" s="1"/>
  <c r="F38" i="68" s="1"/>
  <c r="AOJ46" i="71"/>
  <c r="AOJ47" i="71" s="1"/>
  <c r="C34" i="68" s="1"/>
  <c r="F34" i="68" s="1"/>
  <c r="BDE46" i="71"/>
  <c r="BDE47" i="71" s="1"/>
  <c r="C41" i="68" s="1"/>
  <c r="F41" i="68" s="1"/>
  <c r="BBB46" i="71"/>
  <c r="BBB47" i="71" s="1"/>
  <c r="C40" i="68" s="1"/>
  <c r="F40" i="68" s="1"/>
  <c r="BWF46" i="71"/>
  <c r="BWF47" i="71" s="1"/>
  <c r="C50" i="68" s="1"/>
  <c r="F50" i="68" s="1"/>
  <c r="AKD46" i="71"/>
  <c r="AKD47" i="71" s="1"/>
  <c r="C32" i="68" s="1"/>
  <c r="F32" i="68" s="1"/>
  <c r="IQ46" i="71"/>
  <c r="IQ47" i="71" s="1"/>
  <c r="C19" i="68" s="1"/>
  <c r="F19" i="68" s="1"/>
  <c r="XL46" i="71"/>
  <c r="XL47" i="71" s="1"/>
  <c r="C26" i="68" s="1"/>
  <c r="F26" i="68" s="1"/>
  <c r="BUC46" i="71"/>
  <c r="BUC47" i="71" s="1"/>
  <c r="C49" i="68" s="1"/>
  <c r="F49" i="68" s="1"/>
  <c r="ZO46" i="71"/>
  <c r="ZO47" i="71" s="1"/>
  <c r="C27" i="68" s="1"/>
  <c r="F27" i="68" s="1"/>
  <c r="ABR46" i="71"/>
  <c r="ABR47" i="71" s="1"/>
  <c r="C28" i="68" s="1"/>
  <c r="F28" i="68" s="1"/>
  <c r="AI46" i="111"/>
  <c r="AI47" i="111" s="1"/>
  <c r="BNT46" i="71"/>
  <c r="BNT47" i="71" s="1"/>
  <c r="C46" i="68" s="1"/>
  <c r="F46" i="68" s="1"/>
  <c r="BRZ46" i="71"/>
  <c r="BRZ47" i="71" s="1"/>
  <c r="C48" i="68" s="1"/>
  <c r="F48" i="68" s="1"/>
  <c r="BYI46" i="71"/>
  <c r="BYI47" i="71" s="1"/>
  <c r="C51" i="68" s="1"/>
  <c r="F51" i="68" s="1"/>
  <c r="KT46" i="71"/>
  <c r="KT47" i="71" s="1"/>
  <c r="C20" i="68" s="1"/>
  <c r="F20" i="68" s="1"/>
  <c r="ADV46" i="111"/>
  <c r="ADV47" i="111" s="1"/>
  <c r="C88" i="68" s="1"/>
  <c r="F88" i="68" s="1"/>
  <c r="VI46" i="71"/>
  <c r="VI47" i="71" s="1"/>
  <c r="C25" i="68" s="1"/>
  <c r="F25" i="68" s="1"/>
  <c r="MW46" i="71"/>
  <c r="MW47" i="71" s="1"/>
  <c r="C21" i="68" s="1"/>
  <c r="F21" i="68" s="1"/>
  <c r="HD46" i="111"/>
  <c r="HD47" i="111" s="1"/>
  <c r="C78" i="68" s="1"/>
  <c r="F78" i="68" s="1"/>
  <c r="GN46" i="71"/>
  <c r="GN47" i="71" s="1"/>
  <c r="C18" i="68" s="1"/>
  <c r="F18" i="68" s="1"/>
  <c r="ARL46" i="111"/>
  <c r="ARL47" i="111" s="1"/>
  <c r="C94" i="68" s="1"/>
  <c r="F94" i="68" s="1"/>
  <c r="CP46" i="111"/>
  <c r="CP47" i="111" s="1"/>
  <c r="C76" i="68" s="1"/>
  <c r="F76" i="68" s="1"/>
  <c r="OZ46" i="71"/>
  <c r="OZ47" i="71" s="1"/>
  <c r="C22" i="68" s="1"/>
  <c r="F22" i="68" s="1"/>
  <c r="TF46" i="71"/>
  <c r="TF47" i="71" s="1"/>
  <c r="C24" i="68" s="1"/>
  <c r="F24" i="68" s="1"/>
  <c r="RC46" i="71"/>
  <c r="RC47" i="71" s="1"/>
  <c r="C23" i="68" s="1"/>
  <c r="F23" i="68" s="1"/>
  <c r="NY46" i="111"/>
  <c r="NY47" i="111" s="1"/>
  <c r="C81" i="68" s="1"/>
  <c r="F81" i="68" s="1"/>
  <c r="CCO46" i="71"/>
  <c r="CCO47" i="71" s="1"/>
  <c r="C53" i="68" s="1"/>
  <c r="F53" i="68" s="1"/>
  <c r="JK46" i="111"/>
  <c r="JK47" i="111" s="1"/>
  <c r="C79" i="68" s="1"/>
  <c r="F79" i="68" s="1"/>
  <c r="AUS46" i="71"/>
  <c r="AUS47" i="71" s="1"/>
  <c r="C37" i="68" s="1"/>
  <c r="F37" i="68" s="1"/>
  <c r="EW46" i="111"/>
  <c r="EW47" i="111" s="1"/>
  <c r="C77" i="68" s="1"/>
  <c r="F77" i="68" s="1"/>
  <c r="M47" i="68"/>
  <c r="N47" i="68" s="1"/>
  <c r="BQE46" i="71"/>
  <c r="BQE47" i="71" s="1"/>
  <c r="H47" i="68" s="1"/>
  <c r="K47" i="68" s="1"/>
  <c r="M37" i="68"/>
  <c r="N37" i="68" s="1"/>
  <c r="AVA46" i="71"/>
  <c r="AVA47" i="71" s="1"/>
  <c r="H37" i="68" s="1"/>
  <c r="K37" i="68" s="1"/>
  <c r="M52" i="68"/>
  <c r="N52" i="68" s="1"/>
  <c r="CAT46" i="71"/>
  <c r="CAT47" i="71" s="1"/>
  <c r="H52" i="68" s="1"/>
  <c r="K52" i="68" s="1"/>
  <c r="M48" i="68"/>
  <c r="N48" i="68" s="1"/>
  <c r="BSH46" i="71"/>
  <c r="BSH47" i="71" s="1"/>
  <c r="H48" i="68" s="1"/>
  <c r="K48" i="68" s="1"/>
  <c r="M43" i="68"/>
  <c r="N43" i="68" s="1"/>
  <c r="BHS46" i="71"/>
  <c r="BHS47" i="71" s="1"/>
  <c r="H43" i="68" s="1"/>
  <c r="K43" i="68" s="1"/>
  <c r="M53" i="68"/>
  <c r="N53" i="68" s="1"/>
  <c r="CCW46" i="71"/>
  <c r="CCW47" i="71" s="1"/>
  <c r="H53" i="68" s="1"/>
  <c r="K53" i="68" s="1"/>
  <c r="M41" i="68"/>
  <c r="N41" i="68" s="1"/>
  <c r="BDM46" i="71"/>
  <c r="BDM47" i="71" s="1"/>
  <c r="H41" i="68" s="1"/>
  <c r="K41" i="68" s="1"/>
  <c r="APE46" i="111"/>
  <c r="APE47" i="111" s="1"/>
  <c r="C93" i="68" s="1"/>
  <c r="F93" i="68" s="1"/>
  <c r="BBJ46" i="71"/>
  <c r="BBJ47" i="71" s="1"/>
  <c r="H40" i="68" s="1"/>
  <c r="K40" i="68" s="1"/>
  <c r="BWN46" i="71"/>
  <c r="BWN47" i="71" s="1"/>
  <c r="H50" i="68" s="1"/>
  <c r="K50" i="68" s="1"/>
  <c r="ABO46" i="111"/>
  <c r="ABO47" i="111" s="1"/>
  <c r="C87" i="68" s="1"/>
  <c r="F87" i="68" s="1"/>
  <c r="BLY46" i="71"/>
  <c r="BLY47" i="71" s="1"/>
  <c r="H45" i="68" s="1"/>
  <c r="K45" i="68" s="1"/>
  <c r="M45" i="68"/>
  <c r="N45" i="68" s="1"/>
  <c r="AQU46" i="71"/>
  <c r="AQU47" i="71" s="1"/>
  <c r="H35" i="68" s="1"/>
  <c r="K35" i="68" s="1"/>
  <c r="BYQ46" i="71"/>
  <c r="BYQ47" i="71" s="1"/>
  <c r="H51" i="68" s="1"/>
  <c r="K51" i="68" s="1"/>
  <c r="M51" i="68"/>
  <c r="N51" i="68" s="1"/>
  <c r="BJV46" i="71"/>
  <c r="BJV47" i="71" s="1"/>
  <c r="H44" i="68" s="1"/>
  <c r="K44" i="68" s="1"/>
  <c r="M44" i="68"/>
  <c r="N44" i="68" s="1"/>
  <c r="AXD46" i="71"/>
  <c r="AXD47" i="71" s="1"/>
  <c r="H38" i="68" s="1"/>
  <c r="K38" i="68" s="1"/>
  <c r="M38" i="68"/>
  <c r="N38" i="68" s="1"/>
  <c r="BFP46" i="71"/>
  <c r="BFP47" i="71" s="1"/>
  <c r="H42" i="68" s="1"/>
  <c r="K42" i="68" s="1"/>
  <c r="ASX46" i="71"/>
  <c r="ASX47" i="71" s="1"/>
  <c r="H36" i="68" s="1"/>
  <c r="K36" i="68" s="1"/>
  <c r="M36" i="68"/>
  <c r="N36" i="68" s="1"/>
  <c r="BOB46" i="71"/>
  <c r="BOB47" i="71" s="1"/>
  <c r="H46" i="68" s="1"/>
  <c r="K46" i="68" s="1"/>
  <c r="M46" i="68"/>
  <c r="N46" i="68" s="1"/>
  <c r="AZG46" i="71"/>
  <c r="AZG47" i="71" s="1"/>
  <c r="H39" i="68" s="1"/>
  <c r="K39" i="68" s="1"/>
  <c r="BUK46" i="71"/>
  <c r="BUK47" i="71" s="1"/>
  <c r="H49" i="68" s="1"/>
  <c r="K49" i="68" s="1"/>
  <c r="M49" i="68"/>
  <c r="N49" i="68" s="1"/>
  <c r="IY46" i="71"/>
  <c r="IY47" i="71" s="1"/>
  <c r="H19" i="68" s="1"/>
  <c r="K19" i="68" s="1"/>
  <c r="M19" i="68"/>
  <c r="N19" i="68" s="1"/>
  <c r="HL46" i="111"/>
  <c r="HL47" i="111" s="1"/>
  <c r="H78" i="68" s="1"/>
  <c r="K78" i="68" s="1"/>
  <c r="C33" i="68"/>
  <c r="F33" i="68" s="1"/>
  <c r="NE46" i="71"/>
  <c r="NE47" i="71" s="1"/>
  <c r="H21" i="68" s="1"/>
  <c r="K21" i="68" s="1"/>
  <c r="M21" i="68"/>
  <c r="N21" i="68" s="1"/>
  <c r="AEC46" i="71"/>
  <c r="AEC47" i="71" s="1"/>
  <c r="M29" i="68"/>
  <c r="N29" i="68" s="1"/>
  <c r="M20" i="68"/>
  <c r="N20" i="68" s="1"/>
  <c r="PH46" i="71"/>
  <c r="PH47" i="71" s="1"/>
  <c r="M22" i="68"/>
  <c r="N22" i="68" s="1"/>
  <c r="TN46" i="71"/>
  <c r="TN47" i="71" s="1"/>
  <c r="H24" i="68" s="1"/>
  <c r="K24" i="68" s="1"/>
  <c r="M24" i="68"/>
  <c r="N24" i="68" s="1"/>
  <c r="ZW46" i="71"/>
  <c r="ZW47" i="71" s="1"/>
  <c r="M27" i="68"/>
  <c r="N27" i="68" s="1"/>
  <c r="AOR46" i="71"/>
  <c r="AOR47" i="71" s="1"/>
  <c r="M34" i="68"/>
  <c r="N34" i="68" s="1"/>
  <c r="M31" i="68"/>
  <c r="N31" i="68" s="1"/>
  <c r="ABZ46" i="71"/>
  <c r="ABZ47" i="71" s="1"/>
  <c r="H28" i="68" s="1"/>
  <c r="K28" i="68" s="1"/>
  <c r="M28" i="68"/>
  <c r="N28" i="68" s="1"/>
  <c r="XT46" i="71"/>
  <c r="XT47" i="71" s="1"/>
  <c r="H26" i="68" s="1"/>
  <c r="K26" i="68" s="1"/>
  <c r="M26" i="68"/>
  <c r="N26" i="68" s="1"/>
  <c r="CX46" i="111"/>
  <c r="CX47" i="111" s="1"/>
  <c r="H76" i="68" s="1"/>
  <c r="K76" i="68" s="1"/>
  <c r="FE46" i="111"/>
  <c r="FE47" i="111" s="1"/>
  <c r="H77" i="68" s="1"/>
  <c r="K77" i="68" s="1"/>
  <c r="GV46" i="71"/>
  <c r="GV47" i="71" s="1"/>
  <c r="M18" i="68"/>
  <c r="N18" i="68" s="1"/>
  <c r="M30" i="68"/>
  <c r="N30" i="68" s="1"/>
  <c r="AMO46" i="71"/>
  <c r="AMO47" i="71" s="1"/>
  <c r="M33" i="68"/>
  <c r="N33" i="68" s="1"/>
  <c r="M17" i="68"/>
  <c r="N17" i="68" s="1"/>
  <c r="AKL46" i="71"/>
  <c r="AKL47" i="71" s="1"/>
  <c r="M32" i="68"/>
  <c r="N32" i="68" s="1"/>
  <c r="RK46" i="71"/>
  <c r="RK47" i="71" s="1"/>
  <c r="M23" i="68"/>
  <c r="N23" i="68" s="1"/>
  <c r="VQ46" i="71"/>
  <c r="VQ47" i="71" s="1"/>
  <c r="M25" i="68"/>
  <c r="N25" i="68" s="1"/>
  <c r="C16" i="68"/>
  <c r="F16" i="68" s="1"/>
  <c r="C17" i="68"/>
  <c r="F17" i="68" s="1"/>
  <c r="F29" i="68"/>
  <c r="ES46" i="71"/>
  <c r="ES47" i="71" s="1"/>
  <c r="AGF46" i="71"/>
  <c r="AGF47" i="71" s="1"/>
  <c r="H30" i="68" s="1"/>
  <c r="LB46" i="71"/>
  <c r="LB47" i="71" s="1"/>
  <c r="AII46" i="71"/>
  <c r="AII47" i="71" s="1"/>
  <c r="CP46" i="71"/>
  <c r="CP47" i="71" s="1"/>
  <c r="AQ46" i="111"/>
  <c r="AQ47" i="111" s="1"/>
  <c r="H75" i="68" l="1"/>
  <c r="K75" i="68" s="1"/>
  <c r="C75" i="68"/>
  <c r="F75" i="68" s="1"/>
  <c r="DFB3" i="71"/>
  <c r="DHD3" i="71"/>
  <c r="H16" i="68"/>
  <c r="K16" i="68" s="1"/>
  <c r="H17" i="68"/>
  <c r="K17" i="68" s="1"/>
  <c r="H23" i="68"/>
  <c r="K23" i="68" s="1"/>
  <c r="H27" i="68"/>
  <c r="K27" i="68" s="1"/>
  <c r="H22" i="68"/>
  <c r="K22" i="68" s="1"/>
  <c r="H29" i="68"/>
  <c r="K29" i="68" s="1"/>
  <c r="H20" i="68"/>
  <c r="K20" i="68" s="1"/>
  <c r="H31" i="68"/>
  <c r="K31" i="68" s="1"/>
  <c r="H25" i="68"/>
  <c r="K25" i="68" s="1"/>
  <c r="H32" i="68"/>
  <c r="K32" i="68" s="1"/>
  <c r="H33" i="68"/>
  <c r="K33" i="68" s="1"/>
  <c r="H18" i="68"/>
  <c r="K18" i="68" s="1"/>
  <c r="H34" i="68"/>
  <c r="K34" i="68" s="1"/>
  <c r="K30" i="68"/>
  <c r="F30" i="68"/>
  <c r="F31" i="68"/>
  <c r="M105" i="68"/>
  <c r="G26" i="67" s="1"/>
  <c r="DHE3" i="71" l="1"/>
  <c r="DJG3" i="71"/>
  <c r="H105" i="68"/>
  <c r="G11" i="67" s="1"/>
  <c r="C105" i="68"/>
  <c r="G10" i="67" s="1"/>
  <c r="DJH3" i="71" l="1"/>
  <c r="DLJ3" i="71"/>
  <c r="DLK3" i="71" l="1"/>
  <c r="DNM3" i="71"/>
  <c r="DNN3" i="71" l="1"/>
  <c r="DPP3" i="71"/>
  <c r="DPQ3" i="71" l="1"/>
  <c r="DRS3" i="71"/>
  <c r="DRT3" i="71" l="1"/>
  <c r="DTV3" i="71"/>
  <c r="DTW3" i="71" s="1"/>
  <c r="G6" i="66"/>
  <c r="F6" i="66"/>
  <c r="E6" i="66"/>
  <c r="D6" i="66"/>
  <c r="D22" i="66"/>
  <c r="C6" i="66"/>
  <c r="C14" i="66"/>
  <c r="D14" i="66"/>
  <c r="E14" i="66"/>
  <c r="F14" i="66"/>
  <c r="G14" i="66"/>
  <c r="H6" i="66"/>
  <c r="H14" i="66"/>
  <c r="I6" i="66"/>
  <c r="I14" i="66"/>
  <c r="A30" i="66"/>
  <c r="B30" i="66"/>
  <c r="D30" i="66"/>
  <c r="E22" i="66"/>
  <c r="E30" i="66"/>
  <c r="F22" i="66"/>
  <c r="F30" i="66"/>
  <c r="G22" i="66"/>
  <c r="G30" i="66"/>
  <c r="H22" i="66"/>
  <c r="H30" i="66"/>
  <c r="K30" i="66"/>
  <c r="D7" i="66"/>
  <c r="D8" i="66"/>
  <c r="D9" i="66"/>
  <c r="D10" i="66"/>
  <c r="D26" i="66"/>
  <c r="C7" i="66"/>
  <c r="C8" i="66"/>
  <c r="C9" i="66"/>
  <c r="C10" i="66"/>
  <c r="C18" i="66"/>
  <c r="D18" i="66"/>
  <c r="E7" i="66"/>
  <c r="E8" i="66"/>
  <c r="E9" i="66"/>
  <c r="E10" i="66"/>
  <c r="E18" i="66"/>
  <c r="F7" i="66"/>
  <c r="F8" i="66"/>
  <c r="F9" i="66"/>
  <c r="F10" i="66"/>
  <c r="F18" i="66"/>
  <c r="G7" i="66"/>
  <c r="G8" i="66"/>
  <c r="G9" i="66"/>
  <c r="G10" i="66"/>
  <c r="G18" i="66"/>
  <c r="H7" i="66"/>
  <c r="H8" i="66"/>
  <c r="H9" i="66"/>
  <c r="H10" i="66"/>
  <c r="H18" i="66"/>
  <c r="I7" i="66"/>
  <c r="I8" i="66"/>
  <c r="I9" i="66"/>
  <c r="I10" i="66"/>
  <c r="I18" i="66"/>
  <c r="A34" i="66"/>
  <c r="B34" i="66"/>
  <c r="D34" i="66"/>
  <c r="E26" i="66"/>
  <c r="E34" i="66"/>
  <c r="F26" i="66"/>
  <c r="F34" i="66"/>
  <c r="G26" i="66"/>
  <c r="G34" i="66"/>
  <c r="H26" i="66"/>
  <c r="H34" i="66"/>
  <c r="K34" i="66"/>
  <c r="N6" i="54"/>
  <c r="D23" i="66"/>
  <c r="D31" i="66"/>
  <c r="E23" i="66"/>
  <c r="E31" i="66"/>
  <c r="F23" i="66"/>
  <c r="F15" i="66"/>
  <c r="F31" i="66"/>
  <c r="G23" i="66"/>
  <c r="G15" i="66"/>
  <c r="G31" i="66"/>
  <c r="H23" i="66"/>
  <c r="H15" i="66"/>
  <c r="H31" i="66"/>
  <c r="K31" i="66"/>
  <c r="D24" i="66"/>
  <c r="D16" i="66"/>
  <c r="D32" i="66"/>
  <c r="E24" i="66"/>
  <c r="E16" i="66"/>
  <c r="E32" i="66"/>
  <c r="F24" i="66"/>
  <c r="F16" i="66"/>
  <c r="F32" i="66"/>
  <c r="G24" i="66"/>
  <c r="G16" i="66"/>
  <c r="G32" i="66"/>
  <c r="H24" i="66"/>
  <c r="H16" i="66"/>
  <c r="H32" i="66"/>
  <c r="K32" i="66"/>
  <c r="D25" i="66"/>
  <c r="D17" i="66"/>
  <c r="D33" i="66"/>
  <c r="E25" i="66"/>
  <c r="E17" i="66"/>
  <c r="E33" i="66"/>
  <c r="F25" i="66"/>
  <c r="F17" i="66"/>
  <c r="F33" i="66"/>
  <c r="G25" i="66"/>
  <c r="G17" i="66"/>
  <c r="G33" i="66"/>
  <c r="H25" i="66"/>
  <c r="H17" i="66"/>
  <c r="H33" i="66"/>
  <c r="K33" i="66"/>
  <c r="K36" i="66"/>
  <c r="L2" i="54"/>
  <c r="C6" i="54"/>
  <c r="O6" i="54"/>
  <c r="D6" i="54"/>
  <c r="P6" i="54"/>
  <c r="E6" i="54"/>
  <c r="Q6" i="54"/>
  <c r="F6" i="54"/>
  <c r="G6" i="54"/>
  <c r="AE18" i="35"/>
  <c r="I22" i="66"/>
  <c r="I30" i="66"/>
  <c r="L30" i="66"/>
  <c r="I23" i="66"/>
  <c r="I15" i="66"/>
  <c r="I31" i="66"/>
  <c r="L31" i="66"/>
  <c r="I24" i="66"/>
  <c r="I16" i="66"/>
  <c r="I32" i="66"/>
  <c r="L32" i="66"/>
  <c r="I25" i="66"/>
  <c r="I17" i="66"/>
  <c r="I33" i="66"/>
  <c r="L33" i="66"/>
  <c r="I26" i="66"/>
  <c r="I34" i="66"/>
  <c r="L34" i="66"/>
  <c r="L36" i="66"/>
  <c r="Z16" i="35"/>
  <c r="P18" i="35"/>
  <c r="AB18" i="35"/>
  <c r="AE19" i="35"/>
  <c r="P19" i="35"/>
  <c r="AB19" i="35"/>
  <c r="AE20" i="35"/>
  <c r="P20" i="35"/>
  <c r="AB20" i="35"/>
  <c r="AE21" i="35"/>
  <c r="P21" i="35"/>
  <c r="AB21" i="35"/>
  <c r="AB22" i="35"/>
  <c r="K14" i="54"/>
  <c r="K18" i="54"/>
  <c r="K19" i="54"/>
  <c r="C13" i="54"/>
  <c r="Q13" i="54"/>
  <c r="L14" i="54"/>
  <c r="L18" i="54"/>
  <c r="L19" i="54"/>
  <c r="D13" i="54"/>
  <c r="R13" i="54"/>
  <c r="M14" i="54"/>
  <c r="M18" i="54"/>
  <c r="M19" i="54"/>
  <c r="E13" i="54"/>
  <c r="S13" i="54"/>
  <c r="N14" i="54"/>
  <c r="N18" i="54"/>
  <c r="N19" i="54"/>
  <c r="F13" i="54"/>
  <c r="T13" i="54"/>
  <c r="U13" i="54"/>
  <c r="V13" i="54"/>
  <c r="W13" i="54"/>
  <c r="H13" i="54"/>
  <c r="G13" i="54"/>
  <c r="N7" i="54"/>
  <c r="C7" i="54"/>
  <c r="O7" i="54"/>
  <c r="D7" i="54"/>
  <c r="P7" i="54"/>
  <c r="E7" i="54"/>
  <c r="Q7" i="54"/>
  <c r="F7" i="54"/>
  <c r="G7" i="54"/>
  <c r="N8" i="54"/>
  <c r="C8" i="54"/>
  <c r="O8" i="54"/>
  <c r="D8" i="54"/>
  <c r="P8" i="54"/>
  <c r="E8" i="54"/>
  <c r="Q8" i="54"/>
  <c r="F8" i="54"/>
  <c r="G8" i="54"/>
  <c r="N5" i="54"/>
  <c r="C5" i="54"/>
  <c r="O5" i="54"/>
  <c r="D5" i="54"/>
  <c r="P5" i="54"/>
  <c r="E5" i="54"/>
  <c r="Q5" i="54"/>
  <c r="F5" i="54"/>
  <c r="G5" i="54"/>
  <c r="K11" i="54"/>
  <c r="C12" i="54"/>
  <c r="Q12" i="54"/>
  <c r="L11" i="54"/>
  <c r="D12" i="54"/>
  <c r="R12" i="54"/>
  <c r="M11" i="54"/>
  <c r="E12" i="54"/>
  <c r="S12" i="54"/>
  <c r="N11" i="54"/>
  <c r="F12" i="54"/>
  <c r="T12" i="54"/>
  <c r="U12" i="54"/>
  <c r="V12" i="54"/>
  <c r="W12" i="54"/>
  <c r="H12" i="54"/>
  <c r="G12" i="54"/>
  <c r="Y19" i="35"/>
  <c r="Y20" i="35"/>
  <c r="Y21" i="35"/>
  <c r="Y22" i="35"/>
  <c r="AC19" i="35"/>
  <c r="AC20" i="35"/>
  <c r="AC21" i="35"/>
  <c r="AC22" i="35"/>
  <c r="Z19" i="35"/>
  <c r="AA19" i="35"/>
  <c r="AA20" i="35"/>
  <c r="AA21" i="35"/>
  <c r="AA22" i="35"/>
  <c r="Z21" i="35"/>
  <c r="Z18" i="35"/>
  <c r="Z20" i="35"/>
  <c r="Z22" i="35"/>
  <c r="B26" i="35"/>
  <c r="H5" i="54"/>
  <c r="H6" i="54"/>
  <c r="H8" i="54"/>
  <c r="H7" i="54"/>
  <c r="O14" i="54"/>
  <c r="O18" i="54"/>
  <c r="O19" i="54"/>
  <c r="C11" i="66"/>
  <c r="C27" i="66"/>
  <c r="C19" i="66"/>
  <c r="C35" i="66"/>
  <c r="D11" i="66"/>
  <c r="D27" i="66"/>
  <c r="D19" i="66"/>
  <c r="D35" i="66"/>
  <c r="E11" i="66"/>
  <c r="E27" i="66"/>
  <c r="E19" i="66"/>
  <c r="E35" i="66"/>
  <c r="F11" i="66"/>
  <c r="F27" i="66"/>
  <c r="F19" i="66"/>
  <c r="F35" i="66"/>
  <c r="G11" i="66"/>
  <c r="G27" i="66"/>
  <c r="G19" i="66"/>
  <c r="G35" i="66"/>
  <c r="H11" i="66"/>
  <c r="H27" i="66"/>
  <c r="H19" i="66"/>
  <c r="H35" i="66"/>
  <c r="I11" i="66"/>
  <c r="I27" i="66"/>
  <c r="I19" i="66"/>
  <c r="I35" i="66"/>
  <c r="K35" i="66"/>
  <c r="M17" i="35"/>
  <c r="H90" i="53"/>
  <c r="O83" i="53"/>
  <c r="K17" i="35"/>
  <c r="J17" i="35"/>
  <c r="H83" i="53"/>
  <c r="L17" i="35"/>
  <c r="A90" i="53"/>
  <c r="A83" i="53"/>
  <c r="I17" i="35"/>
  <c r="A35" i="66"/>
  <c r="B35" i="66"/>
  <c r="N17" i="35"/>
  <c r="B11" i="66"/>
  <c r="C25" i="66"/>
  <c r="C17" i="66"/>
  <c r="C33" i="66"/>
  <c r="B10" i="66"/>
  <c r="C26" i="66"/>
  <c r="C34" i="66"/>
  <c r="G17" i="35"/>
  <c r="H74" i="53"/>
  <c r="F17" i="35"/>
  <c r="O19" i="53"/>
  <c r="D10" i="35"/>
  <c r="E10" i="35"/>
  <c r="A26" i="53"/>
  <c r="A67" i="53"/>
  <c r="B17" i="35"/>
  <c r="A51" i="53"/>
  <c r="P10" i="35"/>
  <c r="B9" i="66"/>
  <c r="H26" i="53"/>
  <c r="F10" i="35"/>
  <c r="N10" i="35"/>
  <c r="H42" i="53"/>
  <c r="M10" i="35"/>
  <c r="A74" i="53"/>
  <c r="E17" i="35"/>
  <c r="Q10" i="35"/>
  <c r="H51" i="53"/>
  <c r="G10" i="35"/>
  <c r="C23" i="66"/>
  <c r="C31" i="66"/>
  <c r="H58" i="53"/>
  <c r="T10" i="35"/>
  <c r="B10" i="35"/>
  <c r="A19" i="53"/>
  <c r="C17" i="35"/>
  <c r="H67" i="53"/>
  <c r="C22" i="66"/>
  <c r="C30" i="66"/>
  <c r="B8" i="66"/>
  <c r="C16" i="66"/>
  <c r="C24" i="66"/>
  <c r="C32" i="66"/>
  <c r="C10" i="35"/>
  <c r="H19" i="53"/>
  <c r="U10" i="35"/>
  <c r="A58" i="53"/>
  <c r="S10" i="35"/>
  <c r="I10" i="35"/>
  <c r="A35" i="53"/>
  <c r="C15" i="66"/>
  <c r="B7" i="66"/>
  <c r="O67" i="53"/>
  <c r="D17" i="35"/>
  <c r="H35" i="53"/>
  <c r="J10" i="35"/>
  <c r="D15" i="66"/>
  <c r="B6" i="66"/>
  <c r="O51" i="53"/>
  <c r="R10" i="35"/>
  <c r="A42" i="53"/>
  <c r="L10" i="35"/>
  <c r="K10" i="35"/>
  <c r="O35" i="53"/>
  <c r="E1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O2" authorId="0" shapeId="0" xr:uid="{3AF85B20-2B62-49DB-9276-2D3359C81FA3}">
      <text>
        <r>
          <rPr>
            <b/>
            <sz val="12"/>
            <color indexed="81"/>
            <rFont val="MS P ゴシック"/>
            <family val="3"/>
            <charset val="128"/>
          </rPr>
          <t>職員側作業：該当年度の「西暦/4/1」
で入力」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E3" authorId="0" shapeId="0" xr:uid="{D894A717-9FF8-405A-9423-F03216C5F7DD}">
      <text>
        <r>
          <rPr>
            <b/>
            <sz val="12"/>
            <color indexed="81"/>
            <rFont val="MS P ゴシック"/>
            <family val="3"/>
            <charset val="128"/>
          </rPr>
          <t>本日の日付が表示されます。
日付を修正する場合は直接入力してください。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C13" authorId="0" shapeId="0" xr:uid="{A093ADDF-5D05-4D23-8053-3F54A84E82FC}">
      <text>
        <r>
          <rPr>
            <sz val="9"/>
            <color indexed="81"/>
            <rFont val="MS P ゴシック"/>
            <family val="3"/>
            <charset val="128"/>
          </rPr>
          <t>個別勤務状況表を使用しない場合は、時間数を直接入力をお願いいたします。</t>
        </r>
      </text>
    </comment>
    <comment ref="H13" authorId="0" shapeId="0" xr:uid="{7853D342-3834-4EAD-9069-25C1F9342CD8}">
      <text>
        <r>
          <rPr>
            <sz val="9"/>
            <color indexed="81"/>
            <rFont val="MS P ゴシック"/>
            <family val="3"/>
            <charset val="128"/>
          </rPr>
          <t>個別勤務状況表を使用しない場合は、時間数を直接入力をお願いいたします。</t>
        </r>
      </text>
    </comment>
    <comment ref="M13" authorId="0" shapeId="0" xr:uid="{65452CCB-B757-483B-9C60-D46D39B76DF0}">
      <text>
        <r>
          <rPr>
            <sz val="9"/>
            <color indexed="81"/>
            <rFont val="MS P ゴシック"/>
            <family val="3"/>
            <charset val="128"/>
          </rPr>
          <t>個別勤務状況表を使用しない場合は、時間数を直接入力をお願いいたします。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千葉市</author>
  </authors>
  <commentList>
    <comment ref="C7" authorId="0" shapeId="0" xr:uid="{04D63C6C-CC7F-4F38-A91C-F3C9CAB53D8E}">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 ref="E7" authorId="0" shapeId="0" xr:uid="{A3152340-67D3-4516-8C87-88E1D9490E78}">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List>
</comments>
</file>

<file path=xl/sharedStrings.xml><?xml version="1.0" encoding="utf-8"?>
<sst xmlns="http://schemas.openxmlformats.org/spreadsheetml/2006/main" count="5736" uniqueCount="408">
  <si>
    <t>一般</t>
    <rPh sb="0" eb="2">
      <t>イッパン</t>
    </rPh>
    <phoneticPr fontId="4"/>
  </si>
  <si>
    <t>３歳未満児</t>
    <rPh sb="1" eb="2">
      <t>サイ</t>
    </rPh>
    <rPh sb="2" eb="4">
      <t>ミマン</t>
    </rPh>
    <rPh sb="4" eb="5">
      <t>ジ</t>
    </rPh>
    <phoneticPr fontId="4"/>
  </si>
  <si>
    <t>３歳以上児</t>
    <rPh sb="1" eb="2">
      <t>サイ</t>
    </rPh>
    <rPh sb="2" eb="4">
      <t>イジョウ</t>
    </rPh>
    <rPh sb="4" eb="5">
      <t>ジ</t>
    </rPh>
    <phoneticPr fontId="4"/>
  </si>
  <si>
    <t>（単位：人）</t>
    <rPh sb="1" eb="3">
      <t>タンイ</t>
    </rPh>
    <rPh sb="4" eb="5">
      <t>ニン</t>
    </rPh>
    <phoneticPr fontId="4"/>
  </si>
  <si>
    <t>合計</t>
    <rPh sb="0" eb="2">
      <t>ゴウケイ</t>
    </rPh>
    <phoneticPr fontId="4"/>
  </si>
  <si>
    <t>週</t>
    <rPh sb="0" eb="1">
      <t>シュウ</t>
    </rPh>
    <phoneticPr fontId="4"/>
  </si>
  <si>
    <t>（単位：人）</t>
    <rPh sb="1" eb="3">
      <t>タンイ</t>
    </rPh>
    <rPh sb="4" eb="5">
      <t>ニン</t>
    </rPh>
    <phoneticPr fontId="4"/>
  </si>
  <si>
    <t>児童数合計</t>
    <rPh sb="0" eb="2">
      <t>ジドウ</t>
    </rPh>
    <rPh sb="2" eb="3">
      <t>スウ</t>
    </rPh>
    <rPh sb="3" eb="5">
      <t>ゴウケイ</t>
    </rPh>
    <phoneticPr fontId="4"/>
  </si>
  <si>
    <t>０歳児</t>
    <rPh sb="1" eb="2">
      <t>サイ</t>
    </rPh>
    <rPh sb="2" eb="3">
      <t>ジ</t>
    </rPh>
    <phoneticPr fontId="4"/>
  </si>
  <si>
    <t>１・２歳児</t>
    <rPh sb="3" eb="4">
      <t>サイ</t>
    </rPh>
    <rPh sb="4" eb="5">
      <t>ジ</t>
    </rPh>
    <phoneticPr fontId="4"/>
  </si>
  <si>
    <t>３歳児</t>
    <rPh sb="1" eb="3">
      <t>サイジ</t>
    </rPh>
    <phoneticPr fontId="4"/>
  </si>
  <si>
    <t>４歳以上児</t>
    <rPh sb="1" eb="2">
      <t>サイ</t>
    </rPh>
    <rPh sb="2" eb="4">
      <t>イジョウ</t>
    </rPh>
    <rPh sb="4" eb="5">
      <t>ジ</t>
    </rPh>
    <phoneticPr fontId="4"/>
  </si>
  <si>
    <t>従事者数</t>
    <rPh sb="0" eb="3">
      <t>ジュウジシャ</t>
    </rPh>
    <rPh sb="3" eb="4">
      <t>スウ</t>
    </rPh>
    <phoneticPr fontId="4"/>
  </si>
  <si>
    <t>（１）延長保育利用児童数</t>
    <rPh sb="3" eb="5">
      <t>エンチョウ</t>
    </rPh>
    <rPh sb="5" eb="7">
      <t>ホイク</t>
    </rPh>
    <rPh sb="7" eb="9">
      <t>リヨウ</t>
    </rPh>
    <rPh sb="9" eb="11">
      <t>ジドウ</t>
    </rPh>
    <rPh sb="11" eb="12">
      <t>スウ</t>
    </rPh>
    <phoneticPr fontId="4"/>
  </si>
  <si>
    <t>計</t>
    <rPh sb="0" eb="1">
      <t>ケイ</t>
    </rPh>
    <phoneticPr fontId="4"/>
  </si>
  <si>
    <t>得点</t>
    <rPh sb="0" eb="2">
      <t>トクテン</t>
    </rPh>
    <phoneticPr fontId="4"/>
  </si>
  <si>
    <t>データ</t>
    <phoneticPr fontId="4"/>
  </si>
  <si>
    <t>児童計</t>
    <rPh sb="0" eb="2">
      <t>ジドウ</t>
    </rPh>
    <rPh sb="2" eb="3">
      <t>ケイ</t>
    </rPh>
    <phoneticPr fontId="4"/>
  </si>
  <si>
    <t>０歳</t>
    <rPh sb="1" eb="2">
      <t>サイジ</t>
    </rPh>
    <phoneticPr fontId="4"/>
  </si>
  <si>
    <t>１・２歳</t>
    <rPh sb="3" eb="4">
      <t>サイ</t>
    </rPh>
    <phoneticPr fontId="4"/>
  </si>
  <si>
    <t>３歳</t>
  </si>
  <si>
    <t>４歳以上</t>
    <rPh sb="2" eb="4">
      <t>イジョウ</t>
    </rPh>
    <phoneticPr fontId="4"/>
  </si>
  <si>
    <t>児童計</t>
    <rPh sb="0" eb="2">
      <t>ジドウ</t>
    </rPh>
    <rPh sb="2" eb="3">
      <t>ゴウケイ</t>
    </rPh>
    <phoneticPr fontId="4"/>
  </si>
  <si>
    <t>０歳</t>
    <rPh sb="1" eb="2">
      <t>サイ</t>
    </rPh>
    <phoneticPr fontId="4"/>
  </si>
  <si>
    <t>３歳</t>
    <rPh sb="1" eb="2">
      <t>サイジ</t>
    </rPh>
    <phoneticPr fontId="4"/>
  </si>
  <si>
    <t>４歳以上</t>
    <rPh sb="1" eb="2">
      <t>サイ</t>
    </rPh>
    <rPh sb="2" eb="4">
      <t>イジョウ</t>
    </rPh>
    <phoneticPr fontId="4"/>
  </si>
  <si>
    <t>従事者</t>
    <rPh sb="0" eb="3">
      <t>ジュウジシャ</t>
    </rPh>
    <phoneticPr fontId="4"/>
  </si>
  <si>
    <t>第1週目</t>
    <rPh sb="0" eb="1">
      <t>ダイ</t>
    </rPh>
    <rPh sb="2" eb="3">
      <t>シュウ</t>
    </rPh>
    <rPh sb="3" eb="4">
      <t>メ</t>
    </rPh>
    <phoneticPr fontId="4"/>
  </si>
  <si>
    <t>第2週目</t>
    <rPh sb="0" eb="1">
      <t>ダイ</t>
    </rPh>
    <rPh sb="2" eb="3">
      <t>シュウ</t>
    </rPh>
    <rPh sb="3" eb="4">
      <t>メ</t>
    </rPh>
    <phoneticPr fontId="4"/>
  </si>
  <si>
    <t>第３週目</t>
    <rPh sb="0" eb="1">
      <t>ダイ</t>
    </rPh>
    <rPh sb="2" eb="3">
      <t>シュウ</t>
    </rPh>
    <rPh sb="3" eb="4">
      <t>メ</t>
    </rPh>
    <phoneticPr fontId="4"/>
  </si>
  <si>
    <t>第４週目</t>
    <rPh sb="0" eb="1">
      <t>ダイ</t>
    </rPh>
    <rPh sb="2" eb="3">
      <t>シュウ</t>
    </rPh>
    <rPh sb="3" eb="4">
      <t>メ</t>
    </rPh>
    <phoneticPr fontId="4"/>
  </si>
  <si>
    <t>第５週目</t>
    <rPh sb="0" eb="1">
      <t>ダイ</t>
    </rPh>
    <rPh sb="2" eb="3">
      <t>シュウ</t>
    </rPh>
    <rPh sb="3" eb="4">
      <t>メ</t>
    </rPh>
    <phoneticPr fontId="4"/>
  </si>
  <si>
    <t>第１週</t>
    <rPh sb="0" eb="1">
      <t>ダイ</t>
    </rPh>
    <rPh sb="2" eb="3">
      <t>シュウ</t>
    </rPh>
    <phoneticPr fontId="4"/>
  </si>
  <si>
    <t>第２週</t>
    <rPh sb="0" eb="1">
      <t>ダイ</t>
    </rPh>
    <rPh sb="2" eb="3">
      <t>シュウ</t>
    </rPh>
    <phoneticPr fontId="4"/>
  </si>
  <si>
    <t>第４週</t>
    <rPh sb="0" eb="1">
      <t>ダイ</t>
    </rPh>
    <rPh sb="2" eb="3">
      <t>シュウ</t>
    </rPh>
    <phoneticPr fontId="4"/>
  </si>
  <si>
    <t>第５週</t>
    <rPh sb="0" eb="1">
      <t>ダイ</t>
    </rPh>
    <rPh sb="2" eb="3">
      <t>シュウ</t>
    </rPh>
    <phoneticPr fontId="4"/>
  </si>
  <si>
    <t>短時間認定</t>
    <rPh sb="0" eb="1">
      <t>タン</t>
    </rPh>
    <rPh sb="1" eb="3">
      <t>ジカン</t>
    </rPh>
    <rPh sb="3" eb="5">
      <t>ニンテイ</t>
    </rPh>
    <phoneticPr fontId="4"/>
  </si>
  <si>
    <t>施設名</t>
    <rPh sb="0" eb="2">
      <t>シセツ</t>
    </rPh>
    <rPh sb="2" eb="3">
      <t>メイ</t>
    </rPh>
    <phoneticPr fontId="4"/>
  </si>
  <si>
    <t>短時間認定児童の延長保育利用数報告書</t>
    <rPh sb="0" eb="3">
      <t>タンジカン</t>
    </rPh>
    <rPh sb="3" eb="5">
      <t>ニンテイ</t>
    </rPh>
    <rPh sb="5" eb="7">
      <t>ジドウ</t>
    </rPh>
    <rPh sb="8" eb="10">
      <t>エンチョウ</t>
    </rPh>
    <rPh sb="10" eb="12">
      <t>ホイク</t>
    </rPh>
    <rPh sb="12" eb="14">
      <t>リヨウ</t>
    </rPh>
    <rPh sb="14" eb="15">
      <t>スウ</t>
    </rPh>
    <rPh sb="15" eb="18">
      <t>ホウコクショ</t>
    </rPh>
    <phoneticPr fontId="4"/>
  </si>
  <si>
    <t>必要従事者数</t>
    <rPh sb="0" eb="2">
      <t>ヒツヨウ</t>
    </rPh>
    <rPh sb="2" eb="5">
      <t>ジュウジシャ</t>
    </rPh>
    <rPh sb="5" eb="6">
      <t>スウ</t>
    </rPh>
    <phoneticPr fontId="4"/>
  </si>
  <si>
    <t>３歳</t>
    <rPh sb="1" eb="2">
      <t>サイ</t>
    </rPh>
    <phoneticPr fontId="4"/>
  </si>
  <si>
    <t>申込０人の場合は必要従事者数も０人</t>
    <rPh sb="0" eb="2">
      <t>モウシコミ</t>
    </rPh>
    <rPh sb="3" eb="4">
      <t>ニン</t>
    </rPh>
    <rPh sb="5" eb="7">
      <t>バアイ</t>
    </rPh>
    <rPh sb="8" eb="10">
      <t>ヒツヨウ</t>
    </rPh>
    <rPh sb="10" eb="13">
      <t>ジュウジシャ</t>
    </rPh>
    <rPh sb="13" eb="14">
      <t>スウ</t>
    </rPh>
    <rPh sb="16" eb="17">
      <t>ニン</t>
    </rPh>
    <phoneticPr fontId="4"/>
  </si>
  <si>
    <t>１時間延長</t>
    <rPh sb="1" eb="3">
      <t>ジカン</t>
    </rPh>
    <rPh sb="3" eb="5">
      <t>エンチョウ</t>
    </rPh>
    <phoneticPr fontId="4"/>
  </si>
  <si>
    <t>２時間延長</t>
    <rPh sb="1" eb="3">
      <t>ジカン</t>
    </rPh>
    <rPh sb="3" eb="5">
      <t>エンチョウ</t>
    </rPh>
    <phoneticPr fontId="4"/>
  </si>
  <si>
    <t>データ</t>
    <phoneticPr fontId="4"/>
  </si>
  <si>
    <t>データ</t>
    <phoneticPr fontId="4"/>
  </si>
  <si>
    <t>（注）１</t>
    <rPh sb="1" eb="2">
      <t>チュウ</t>
    </rPh>
    <phoneticPr fontId="4"/>
  </si>
  <si>
    <t>b  17:00</t>
    <phoneticPr fontId="4"/>
  </si>
  <si>
    <t>第１週の最大</t>
    <rPh sb="0" eb="1">
      <t>ダイ</t>
    </rPh>
    <rPh sb="2" eb="3">
      <t>シュウ</t>
    </rPh>
    <rPh sb="4" eb="6">
      <t>サイダイ</t>
    </rPh>
    <phoneticPr fontId="4"/>
  </si>
  <si>
    <t>a 　8:00</t>
    <phoneticPr fontId="4"/>
  </si>
  <si>
    <t>第</t>
    <rPh sb="0" eb="1">
      <t>ダイ</t>
    </rPh>
    <phoneticPr fontId="4"/>
  </si>
  <si>
    <t>第２週の最大</t>
    <rPh sb="0" eb="1">
      <t>ダイ</t>
    </rPh>
    <rPh sb="2" eb="3">
      <t>シュウ</t>
    </rPh>
    <rPh sb="4" eb="6">
      <t>サイダイ</t>
    </rPh>
    <phoneticPr fontId="4"/>
  </si>
  <si>
    <t>第３週の最大</t>
    <rPh sb="0" eb="1">
      <t>ダイ</t>
    </rPh>
    <rPh sb="2" eb="3">
      <t>シュウ</t>
    </rPh>
    <rPh sb="4" eb="6">
      <t>サイダイ</t>
    </rPh>
    <phoneticPr fontId="4"/>
  </si>
  <si>
    <t>第４週の最大</t>
    <rPh sb="0" eb="1">
      <t>ダイ</t>
    </rPh>
    <rPh sb="2" eb="3">
      <t>シュウ</t>
    </rPh>
    <rPh sb="4" eb="6">
      <t>サイダイ</t>
    </rPh>
    <phoneticPr fontId="4"/>
  </si>
  <si>
    <t>第５週の最大</t>
    <rPh sb="0" eb="1">
      <t>ダイ</t>
    </rPh>
    <rPh sb="2" eb="3">
      <t>シュウ</t>
    </rPh>
    <rPh sb="4" eb="6">
      <t>サイダイ</t>
    </rPh>
    <phoneticPr fontId="4"/>
  </si>
  <si>
    <t>右の表の児童数合計欄は、上の表の各時間ごとの同欄の最も多い日のデータを選択して記入すること。また、年齢別の欄は選択した児童数合計にあたる各年齢別児童数及び従事者数を記入する。</t>
    <phoneticPr fontId="4"/>
  </si>
  <si>
    <t>３歳児</t>
    <rPh sb="1" eb="2">
      <t>サイ</t>
    </rPh>
    <rPh sb="2" eb="3">
      <t>ジ</t>
    </rPh>
    <phoneticPr fontId="4"/>
  </si>
  <si>
    <t>４歳以上児</t>
    <rPh sb="1" eb="2">
      <t>サイ</t>
    </rPh>
    <rPh sb="2" eb="3">
      <t>イ</t>
    </rPh>
    <rPh sb="3" eb="4">
      <t>ウエ</t>
    </rPh>
    <rPh sb="4" eb="5">
      <t>ジ</t>
    </rPh>
    <phoneticPr fontId="4"/>
  </si>
  <si>
    <t xml:space="preserve">（注）１
</t>
    <rPh sb="1" eb="2">
      <t>チュウ</t>
    </rPh>
    <phoneticPr fontId="4"/>
  </si>
  <si>
    <t>　計算方法：各項目の児童数を合計して週数で割り返す。</t>
    <rPh sb="1" eb="3">
      <t>ケイサン</t>
    </rPh>
    <rPh sb="3" eb="5">
      <t>ホウホウ</t>
    </rPh>
    <rPh sb="6" eb="7">
      <t>カク</t>
    </rPh>
    <rPh sb="7" eb="9">
      <t>コウモク</t>
    </rPh>
    <rPh sb="10" eb="13">
      <t>ジドウスウ</t>
    </rPh>
    <rPh sb="14" eb="16">
      <t>ゴウケイ</t>
    </rPh>
    <rPh sb="18" eb="19">
      <t>シュウ</t>
    </rPh>
    <rPh sb="19" eb="20">
      <t>スウ</t>
    </rPh>
    <rPh sb="21" eb="22">
      <t>ワ</t>
    </rPh>
    <rPh sb="23" eb="24">
      <t>カエ</t>
    </rPh>
    <phoneticPr fontId="4"/>
  </si>
  <si>
    <t>２</t>
    <phoneticPr fontId="4"/>
  </si>
  <si>
    <t>　１週間の日数が土曜日を除いて１日の場合は平均利用児童数に算入しなくてよい。</t>
    <rPh sb="2" eb="4">
      <t>シュウカン</t>
    </rPh>
    <rPh sb="5" eb="7">
      <t>ニッスウ</t>
    </rPh>
    <rPh sb="8" eb="11">
      <t>ドヨウビ</t>
    </rPh>
    <rPh sb="12" eb="13">
      <t>ノゾ</t>
    </rPh>
    <rPh sb="16" eb="17">
      <t>ニチ</t>
    </rPh>
    <rPh sb="18" eb="20">
      <t>バアイ</t>
    </rPh>
    <rPh sb="21" eb="23">
      <t>ヘイキン</t>
    </rPh>
    <rPh sb="23" eb="25">
      <t>リヨウ</t>
    </rPh>
    <rPh sb="25" eb="28">
      <t>ジドウスウ</t>
    </rPh>
    <rPh sb="29" eb="31">
      <t>サンニュウ</t>
    </rPh>
    <phoneticPr fontId="4"/>
  </si>
  <si>
    <t>（１）延長保育事業</t>
    <rPh sb="3" eb="5">
      <t>エンチョウ</t>
    </rPh>
    <rPh sb="5" eb="7">
      <t>ホイク</t>
    </rPh>
    <rPh sb="7" eb="9">
      <t>ジギョウ</t>
    </rPh>
    <phoneticPr fontId="4"/>
  </si>
  <si>
    <t>（２）推進分</t>
    <rPh sb="3" eb="5">
      <t>スイシン</t>
    </rPh>
    <rPh sb="5" eb="6">
      <t>ブン</t>
    </rPh>
    <phoneticPr fontId="4"/>
  </si>
  <si>
    <t>ア（c）</t>
    <phoneticPr fontId="4"/>
  </si>
  <si>
    <t>イ（d）</t>
    <phoneticPr fontId="4"/>
  </si>
  <si>
    <t>ウ（e）</t>
    <phoneticPr fontId="4"/>
  </si>
  <si>
    <t>エ（f）</t>
    <phoneticPr fontId="4"/>
  </si>
  <si>
    <t>　ア欄は、各週の「利用児童数記入表」で選択された「c」の各年齢別１か月平均を記入すること（端数は四捨五入）。また同様にイ欄は「d」」、ウ欄は「e」、エ欄は「f」、オ欄は「a」、カ欄は「b-c」の１か月分を平均したものを記入すること。</t>
    <rPh sb="9" eb="11">
      <t>リヨウ</t>
    </rPh>
    <rPh sb="11" eb="14">
      <t>ジドウスウ</t>
    </rPh>
    <rPh sb="14" eb="16">
      <t>キニュウ</t>
    </rPh>
    <rPh sb="16" eb="17">
      <t>ヒョウ</t>
    </rPh>
    <rPh sb="19" eb="21">
      <t>センタク</t>
    </rPh>
    <rPh sb="28" eb="31">
      <t>カクネンレイ</t>
    </rPh>
    <rPh sb="31" eb="32">
      <t>ベツ</t>
    </rPh>
    <rPh sb="34" eb="35">
      <t>ゲツ</t>
    </rPh>
    <rPh sb="35" eb="37">
      <t>ヘイキン</t>
    </rPh>
    <rPh sb="38" eb="40">
      <t>キニュウ</t>
    </rPh>
    <rPh sb="56" eb="58">
      <t>ドウヨウ</t>
    </rPh>
    <rPh sb="60" eb="61">
      <t>ラン</t>
    </rPh>
    <rPh sb="68" eb="69">
      <t>ラン</t>
    </rPh>
    <rPh sb="75" eb="76">
      <t>ラン</t>
    </rPh>
    <rPh sb="82" eb="83">
      <t>ラン</t>
    </rPh>
    <rPh sb="89" eb="90">
      <t>ラン</t>
    </rPh>
    <phoneticPr fontId="4"/>
  </si>
  <si>
    <t>　　　18:15の０歳児＝（第１週０歳児ｃ＋第２週０歳児c＋第３週０歳児c＋第４週０歳児c＋第５週０歳児c）÷５</t>
    <rPh sb="10" eb="12">
      <t>サイジ</t>
    </rPh>
    <phoneticPr fontId="4"/>
  </si>
  <si>
    <t>４・５歳</t>
    <rPh sb="3" eb="4">
      <t>サイ</t>
    </rPh>
    <phoneticPr fontId="4"/>
  </si>
  <si>
    <t>第３週</t>
    <rPh sb="0" eb="1">
      <t>ダイ</t>
    </rPh>
    <rPh sb="2" eb="3">
      <t>シュウ</t>
    </rPh>
    <phoneticPr fontId="4"/>
  </si>
  <si>
    <t>オ（a）</t>
    <phoneticPr fontId="4"/>
  </si>
  <si>
    <t>カ（b-c）</t>
    <phoneticPr fontId="4"/>
  </si>
  <si>
    <t>カ欄（b-c）</t>
    <rPh sb="1" eb="2">
      <t>ラン</t>
    </rPh>
    <phoneticPr fontId="4"/>
  </si>
  <si>
    <t>Ａ・Ｂ階層</t>
    <rPh sb="3" eb="5">
      <t>カイソウ</t>
    </rPh>
    <phoneticPr fontId="4"/>
  </si>
  <si>
    <t>３歳未満児計</t>
    <rPh sb="1" eb="4">
      <t>サイミマン</t>
    </rPh>
    <rPh sb="4" eb="5">
      <t>ジ</t>
    </rPh>
    <rPh sb="5" eb="6">
      <t>ケイ</t>
    </rPh>
    <phoneticPr fontId="4"/>
  </si>
  <si>
    <t>３歳以上児計</t>
    <rPh sb="1" eb="2">
      <t>サイ</t>
    </rPh>
    <rPh sb="2" eb="4">
      <t>イジョウ</t>
    </rPh>
    <rPh sb="4" eb="5">
      <t>ジ</t>
    </rPh>
    <rPh sb="5" eb="6">
      <t>ケイ</t>
    </rPh>
    <phoneticPr fontId="4"/>
  </si>
  <si>
    <t>（注）　</t>
    <rPh sb="1" eb="2">
      <t>チュウ</t>
    </rPh>
    <phoneticPr fontId="4"/>
  </si>
  <si>
    <t>１　児童数は、通年制で記入すること。</t>
  </si>
  <si>
    <t>　　（例）午前９時～午後５時が保育短時間で、午後５時～午後７時の延長保育を利用した場合</t>
    <rPh sb="3" eb="4">
      <t>レイ</t>
    </rPh>
    <rPh sb="5" eb="7">
      <t>ゴゼン</t>
    </rPh>
    <rPh sb="8" eb="9">
      <t>ジ</t>
    </rPh>
    <rPh sb="10" eb="12">
      <t>ゴゴ</t>
    </rPh>
    <rPh sb="13" eb="14">
      <t>ジ</t>
    </rPh>
    <rPh sb="15" eb="17">
      <t>ホイク</t>
    </rPh>
    <rPh sb="17" eb="20">
      <t>タンジカン</t>
    </rPh>
    <rPh sb="22" eb="24">
      <t>ゴゴ</t>
    </rPh>
    <rPh sb="25" eb="26">
      <t>ジ</t>
    </rPh>
    <rPh sb="27" eb="29">
      <t>ゴゴ</t>
    </rPh>
    <rPh sb="30" eb="31">
      <t>ジ</t>
    </rPh>
    <rPh sb="32" eb="34">
      <t>エンチョウ</t>
    </rPh>
    <rPh sb="34" eb="36">
      <t>ホイク</t>
    </rPh>
    <rPh sb="37" eb="39">
      <t>リヨウ</t>
    </rPh>
    <rPh sb="41" eb="43">
      <t>バアイ</t>
    </rPh>
    <phoneticPr fontId="4"/>
  </si>
  <si>
    <t>　　⇒短時間認定の後１時間延長欄に『１』、保育標準時間認定の１時間延長欄に『１』をそれぞれ入力。</t>
    <rPh sb="3" eb="6">
      <t>タンジカン</t>
    </rPh>
    <rPh sb="6" eb="8">
      <t>ニンテイ</t>
    </rPh>
    <rPh sb="9" eb="10">
      <t>アト</t>
    </rPh>
    <rPh sb="11" eb="13">
      <t>ジカン</t>
    </rPh>
    <rPh sb="13" eb="15">
      <t>エンチョウ</t>
    </rPh>
    <rPh sb="15" eb="16">
      <t>ラン</t>
    </rPh>
    <rPh sb="21" eb="23">
      <t>ホイク</t>
    </rPh>
    <rPh sb="23" eb="25">
      <t>ヒョウジュン</t>
    </rPh>
    <rPh sb="25" eb="27">
      <t>ジカン</t>
    </rPh>
    <rPh sb="27" eb="29">
      <t>ニンテイ</t>
    </rPh>
    <rPh sb="31" eb="33">
      <t>ジカン</t>
    </rPh>
    <rPh sb="33" eb="35">
      <t>エンチョウ</t>
    </rPh>
    <rPh sb="35" eb="36">
      <t>ラン</t>
    </rPh>
    <rPh sb="45" eb="47">
      <t>ニュウリョク</t>
    </rPh>
    <phoneticPr fontId="4"/>
  </si>
  <si>
    <t>（２）保育標準時間内の延長保育登録児童数（短時間認定児童）</t>
    <rPh sb="3" eb="5">
      <t>ホイク</t>
    </rPh>
    <rPh sb="5" eb="7">
      <t>ヒョウジュン</t>
    </rPh>
    <rPh sb="7" eb="9">
      <t>ジカン</t>
    </rPh>
    <rPh sb="9" eb="10">
      <t>ナイ</t>
    </rPh>
    <rPh sb="11" eb="13">
      <t>エンチョウ</t>
    </rPh>
    <rPh sb="13" eb="15">
      <t>ホイク</t>
    </rPh>
    <rPh sb="15" eb="17">
      <t>トウロク</t>
    </rPh>
    <rPh sb="17" eb="19">
      <t>ジドウ</t>
    </rPh>
    <rPh sb="19" eb="20">
      <t>スウ</t>
    </rPh>
    <rPh sb="21" eb="24">
      <t>タンジカン</t>
    </rPh>
    <rPh sb="24" eb="26">
      <t>ニンテイ</t>
    </rPh>
    <rPh sb="26" eb="28">
      <t>ジドウ</t>
    </rPh>
    <phoneticPr fontId="4"/>
  </si>
  <si>
    <t>２　『一般』とは延長保育料が発生する児童（通常保育料がＣまたはＤ階層の児童）を言う。
　　また、『Ａ・Ｂ階層』は延長保育料が免除（０円）になる児童（通常保育料がＡまたはＢ階層の児童）を言う。</t>
    <rPh sb="3" eb="5">
      <t>イッパン</t>
    </rPh>
    <rPh sb="8" eb="10">
      <t>エンチョウ</t>
    </rPh>
    <rPh sb="10" eb="12">
      <t>ホイク</t>
    </rPh>
    <rPh sb="12" eb="13">
      <t>リョウ</t>
    </rPh>
    <rPh sb="14" eb="16">
      <t>ハッセイ</t>
    </rPh>
    <rPh sb="18" eb="20">
      <t>ジドウ</t>
    </rPh>
    <rPh sb="21" eb="23">
      <t>ツウジョウ</t>
    </rPh>
    <rPh sb="23" eb="25">
      <t>ホイク</t>
    </rPh>
    <rPh sb="25" eb="26">
      <t>リョウ</t>
    </rPh>
    <rPh sb="32" eb="34">
      <t>カイソウ</t>
    </rPh>
    <rPh sb="35" eb="37">
      <t>ジドウ</t>
    </rPh>
    <rPh sb="39" eb="40">
      <t>イ</t>
    </rPh>
    <rPh sb="52" eb="54">
      <t>カイソウ</t>
    </rPh>
    <rPh sb="56" eb="58">
      <t>エンチョウ</t>
    </rPh>
    <rPh sb="58" eb="60">
      <t>ホイク</t>
    </rPh>
    <rPh sb="60" eb="61">
      <t>リョウ</t>
    </rPh>
    <rPh sb="62" eb="64">
      <t>メンジョ</t>
    </rPh>
    <rPh sb="66" eb="67">
      <t>エン</t>
    </rPh>
    <rPh sb="71" eb="73">
      <t>ジドウ</t>
    </rPh>
    <rPh sb="74" eb="76">
      <t>ツウジョウ</t>
    </rPh>
    <rPh sb="76" eb="78">
      <t>ホイク</t>
    </rPh>
    <rPh sb="78" eb="79">
      <t>リョウ</t>
    </rPh>
    <rPh sb="85" eb="87">
      <t>カイソウ</t>
    </rPh>
    <rPh sb="88" eb="90">
      <t>ジドウ</t>
    </rPh>
    <rPh sb="92" eb="93">
      <t>イ</t>
    </rPh>
    <phoneticPr fontId="4"/>
  </si>
  <si>
    <t>必要従事者数の計算</t>
    <rPh sb="0" eb="2">
      <t>ヒツヨウ</t>
    </rPh>
    <rPh sb="2" eb="5">
      <t>ジュウジシャ</t>
    </rPh>
    <rPh sb="5" eb="6">
      <t>スウ</t>
    </rPh>
    <rPh sb="7" eb="9">
      <t>ケイサン</t>
    </rPh>
    <phoneticPr fontId="4"/>
  </si>
  <si>
    <t>３時間延長</t>
    <rPh sb="1" eb="3">
      <t>ジカン</t>
    </rPh>
    <rPh sb="3" eb="5">
      <t>エンチョウ</t>
    </rPh>
    <phoneticPr fontId="4"/>
  </si>
  <si>
    <t>別紙２－１</t>
    <rPh sb="0" eb="2">
      <t>ベッシ</t>
    </rPh>
    <phoneticPr fontId="4"/>
  </si>
  <si>
    <t>最大
g</t>
    <rPh sb="0" eb="2">
      <t>サイダイ</t>
    </rPh>
    <phoneticPr fontId="4"/>
  </si>
  <si>
    <t>最大
h</t>
    <rPh sb="0" eb="2">
      <t>サイダイ</t>
    </rPh>
    <phoneticPr fontId="4"/>
  </si>
  <si>
    <t>最大
i</t>
    <rPh sb="0" eb="2">
      <t>サイダイ</t>
    </rPh>
    <phoneticPr fontId="4"/>
  </si>
  <si>
    <r>
      <rPr>
        <sz val="10"/>
        <rFont val="ＭＳ Ｐゴシック"/>
        <family val="3"/>
        <charset val="128"/>
      </rPr>
      <t>最大</t>
    </r>
    <r>
      <rPr>
        <sz val="11"/>
        <rFont val="ＭＳ Ｐゴシック"/>
        <family val="3"/>
        <charset val="128"/>
      </rPr>
      <t xml:space="preserve">
j</t>
    </r>
    <rPh sb="0" eb="2">
      <t>サイダイ</t>
    </rPh>
    <phoneticPr fontId="4"/>
  </si>
  <si>
    <t>最大
k</t>
    <rPh sb="0" eb="2">
      <t>サイダイ</t>
    </rPh>
    <phoneticPr fontId="4"/>
  </si>
  <si>
    <r>
      <rPr>
        <b/>
        <sz val="11"/>
        <rFont val="ＭＳ Ｐゴシック"/>
        <family val="3"/>
        <charset val="128"/>
      </rPr>
      <t>月平均利用児童数</t>
    </r>
    <r>
      <rPr>
        <sz val="12"/>
        <rFont val="ＭＳ Ｐゴシック"/>
        <family val="3"/>
        <charset val="128"/>
      </rPr>
      <t xml:space="preserve">
</t>
    </r>
    <r>
      <rPr>
        <sz val="11"/>
        <rFont val="ＭＳ Ｐゴシック"/>
        <family val="3"/>
        <charset val="128"/>
      </rPr>
      <t>（g+h+i+j+k)÷週数</t>
    </r>
    <rPh sb="0" eb="1">
      <t>ツキ</t>
    </rPh>
    <rPh sb="1" eb="3">
      <t>ヘイキン</t>
    </rPh>
    <rPh sb="3" eb="5">
      <t>リヨウ</t>
    </rPh>
    <rPh sb="5" eb="7">
      <t>ジドウ</t>
    </rPh>
    <rPh sb="7" eb="8">
      <t>スウ</t>
    </rPh>
    <rPh sb="22" eb="24">
      <t>シュウスウ</t>
    </rPh>
    <phoneticPr fontId="4"/>
  </si>
  <si>
    <t>（注）</t>
    <rPh sb="1" eb="2">
      <t>チュウ</t>
    </rPh>
    <phoneticPr fontId="4"/>
  </si>
  <si>
    <t>（参考）
従事者数</t>
    <rPh sb="1" eb="3">
      <t>サンコウ</t>
    </rPh>
    <phoneticPr fontId="4"/>
  </si>
  <si>
    <t>(単位：人）</t>
    <rPh sb="1" eb="3">
      <t>タンイ</t>
    </rPh>
    <rPh sb="4" eb="5">
      <t>ニン</t>
    </rPh>
    <phoneticPr fontId="4"/>
  </si>
  <si>
    <t>別紙２－２</t>
    <rPh sb="0" eb="2">
      <t>ベッシ</t>
    </rPh>
    <phoneticPr fontId="4"/>
  </si>
  <si>
    <t>１　各時間の月平均利用児童数は、各週の最大人数を週数で割り返した人数。 １週間の日数が日曜・祝日を除いて１日の場合は平均利用児童数に算入しなくてよい。</t>
    <rPh sb="2" eb="3">
      <t>カク</t>
    </rPh>
    <rPh sb="3" eb="5">
      <t>ジカン</t>
    </rPh>
    <rPh sb="6" eb="7">
      <t>ツキ</t>
    </rPh>
    <rPh sb="7" eb="9">
      <t>ヘイキン</t>
    </rPh>
    <rPh sb="9" eb="11">
      <t>リヨウ</t>
    </rPh>
    <rPh sb="11" eb="13">
      <t>ジドウ</t>
    </rPh>
    <rPh sb="13" eb="14">
      <t>スウ</t>
    </rPh>
    <rPh sb="16" eb="17">
      <t>カク</t>
    </rPh>
    <rPh sb="17" eb="18">
      <t>シュウ</t>
    </rPh>
    <rPh sb="19" eb="21">
      <t>サイダイ</t>
    </rPh>
    <rPh sb="21" eb="23">
      <t>ニンズウ</t>
    </rPh>
    <rPh sb="24" eb="26">
      <t>シュウスウ</t>
    </rPh>
    <rPh sb="27" eb="28">
      <t>ワ</t>
    </rPh>
    <rPh sb="29" eb="30">
      <t>カエ</t>
    </rPh>
    <rPh sb="32" eb="34">
      <t>ニンズウ</t>
    </rPh>
    <rPh sb="43" eb="45">
      <t>ニチヨウ</t>
    </rPh>
    <rPh sb="46" eb="48">
      <t>シュクジツ</t>
    </rPh>
    <phoneticPr fontId="4"/>
  </si>
  <si>
    <t>この記入表により算出された各週の最大利用児童数（a～f）の１ヶ月分を基に、別紙２－２「延長保育月別平均利用児童数報告書」、を作成し提出すること。</t>
    <phoneticPr fontId="4"/>
  </si>
  <si>
    <t>別紙２－３</t>
    <rPh sb="0" eb="2">
      <t>ベッシ</t>
    </rPh>
    <phoneticPr fontId="4"/>
  </si>
  <si>
    <t>延長保育月別平均利用児童数報告書（実績報告用）</t>
    <rPh sb="17" eb="19">
      <t>ジッセキ</t>
    </rPh>
    <rPh sb="19" eb="22">
      <t>ホウコクヨウ</t>
    </rPh>
    <phoneticPr fontId="4"/>
  </si>
  <si>
    <t>延長保育月別申込児童数等報告書</t>
    <rPh sb="0" eb="2">
      <t>エンチョウ</t>
    </rPh>
    <rPh sb="2" eb="4">
      <t>ホイク</t>
    </rPh>
    <rPh sb="4" eb="6">
      <t>ツキベツ</t>
    </rPh>
    <rPh sb="6" eb="8">
      <t>モウシコミ</t>
    </rPh>
    <rPh sb="8" eb="11">
      <t>ジドウスウ</t>
    </rPh>
    <rPh sb="11" eb="12">
      <t>トウ</t>
    </rPh>
    <rPh sb="12" eb="15">
      <t>ホウコクショ</t>
    </rPh>
    <phoneticPr fontId="4"/>
  </si>
  <si>
    <t>（４）３人目以降の加配対象人数</t>
    <rPh sb="4" eb="5">
      <t>ニン</t>
    </rPh>
    <rPh sb="5" eb="6">
      <t>メ</t>
    </rPh>
    <rPh sb="6" eb="8">
      <t>イコウ</t>
    </rPh>
    <rPh sb="9" eb="11">
      <t>カハイ</t>
    </rPh>
    <rPh sb="11" eb="13">
      <t>タイショウ</t>
    </rPh>
    <rPh sb="13" eb="15">
      <t>ニンズウ</t>
    </rPh>
    <phoneticPr fontId="4"/>
  </si>
  <si>
    <t>1時間 0  (l－２)</t>
    <rPh sb="1" eb="3">
      <t>ジカン</t>
    </rPh>
    <phoneticPr fontId="4"/>
  </si>
  <si>
    <t>2時間  p (m－2)</t>
    <rPh sb="1" eb="3">
      <t>ジカン</t>
    </rPh>
    <phoneticPr fontId="4"/>
  </si>
  <si>
    <t>3時間 q (n－２)</t>
    <rPh sb="1" eb="3">
      <t>ジカン</t>
    </rPh>
    <phoneticPr fontId="4"/>
  </si>
  <si>
    <t>(注）４</t>
    <rPh sb="1" eb="2">
      <t>チュウ</t>
    </rPh>
    <phoneticPr fontId="4"/>
  </si>
  <si>
    <t>必要従事者数＝（0歳児の人数÷３）＋（1・2歳児の人数÷６）＋（3歳児の人数÷20）＋(4歳以上児の人数÷30）</t>
    <phoneticPr fontId="4"/>
  </si>
  <si>
    <t>※年齢別に小数点１桁（小数点２桁以下切り捨て）目までを算出し、その合計の端数（小数点１桁）を四捨五入する。</t>
    <rPh sb="1" eb="3">
      <t>ネンレイ</t>
    </rPh>
    <rPh sb="3" eb="4">
      <t>ベツ</t>
    </rPh>
    <rPh sb="5" eb="8">
      <t>ショウスウテン</t>
    </rPh>
    <rPh sb="9" eb="10">
      <t>ケタ</t>
    </rPh>
    <rPh sb="11" eb="14">
      <t>ショウスウテン</t>
    </rPh>
    <rPh sb="15" eb="16">
      <t>ケタ</t>
    </rPh>
    <rPh sb="16" eb="18">
      <t>イカ</t>
    </rPh>
    <rPh sb="18" eb="19">
      <t>キ</t>
    </rPh>
    <rPh sb="20" eb="21">
      <t>ス</t>
    </rPh>
    <rPh sb="23" eb="24">
      <t>メ</t>
    </rPh>
    <rPh sb="27" eb="29">
      <t>サンシュツ</t>
    </rPh>
    <rPh sb="33" eb="35">
      <t>ゴウケイ</t>
    </rPh>
    <rPh sb="36" eb="38">
      <t>ハスウ</t>
    </rPh>
    <rPh sb="39" eb="42">
      <t>ショウスウテン</t>
    </rPh>
    <rPh sb="43" eb="44">
      <t>ケタ</t>
    </rPh>
    <rPh sb="46" eb="50">
      <t>シシャゴニュウ</t>
    </rPh>
    <phoneticPr fontId="4"/>
  </si>
  <si>
    <t>※児童数合計が０人の場合を除いて、必要従事者が２未満となる場合は２とする。</t>
    <rPh sb="1" eb="3">
      <t>ジドウ</t>
    </rPh>
    <rPh sb="3" eb="4">
      <t>スウ</t>
    </rPh>
    <rPh sb="4" eb="6">
      <t>ゴウケイ</t>
    </rPh>
    <rPh sb="8" eb="9">
      <t>ニン</t>
    </rPh>
    <rPh sb="10" eb="12">
      <t>バアイ</t>
    </rPh>
    <rPh sb="13" eb="14">
      <t>ノゾ</t>
    </rPh>
    <rPh sb="17" eb="19">
      <t>ヒツヨウ</t>
    </rPh>
    <rPh sb="19" eb="22">
      <t>ジュウジシャ</t>
    </rPh>
    <rPh sb="24" eb="26">
      <t>ミマン</t>
    </rPh>
    <rPh sb="29" eb="31">
      <t>バアイ</t>
    </rPh>
    <phoneticPr fontId="4"/>
  </si>
  <si>
    <t>※～１９時は１時間・２時間・３時間延長登録児童数より算出
※～２０時は２時間・３時間延長登録児童数より算出</t>
    <rPh sb="4" eb="5">
      <t>ジ</t>
    </rPh>
    <rPh sb="7" eb="9">
      <t>ジカン</t>
    </rPh>
    <rPh sb="11" eb="13">
      <t>ジカン</t>
    </rPh>
    <rPh sb="15" eb="17">
      <t>ジカン</t>
    </rPh>
    <rPh sb="17" eb="19">
      <t>エンチョウ</t>
    </rPh>
    <rPh sb="19" eb="21">
      <t>トウロク</t>
    </rPh>
    <rPh sb="21" eb="23">
      <t>ジドウ</t>
    </rPh>
    <rPh sb="23" eb="24">
      <t>スウ</t>
    </rPh>
    <rPh sb="26" eb="28">
      <t>サンシュツ</t>
    </rPh>
    <phoneticPr fontId="4"/>
  </si>
  <si>
    <t>※～２１時は３時間延長登録児童数より算出</t>
    <rPh sb="4" eb="5">
      <t>ジ</t>
    </rPh>
    <rPh sb="7" eb="9">
      <t>ジカン</t>
    </rPh>
    <rPh sb="9" eb="11">
      <t>エンチョウ</t>
    </rPh>
    <rPh sb="11" eb="13">
      <t>トウロク</t>
    </rPh>
    <rPh sb="13" eb="15">
      <t>ジドウ</t>
    </rPh>
    <rPh sb="15" eb="16">
      <t>スウ</t>
    </rPh>
    <rPh sb="18" eb="20">
      <t>サンシュツ</t>
    </rPh>
    <phoneticPr fontId="4"/>
  </si>
  <si>
    <r>
      <rPr>
        <b/>
        <sz val="10"/>
        <rFont val="ＭＳ Ｐゴシック"/>
        <family val="3"/>
        <charset val="128"/>
      </rPr>
      <t>7:00</t>
    </r>
    <r>
      <rPr>
        <sz val="10"/>
        <rFont val="ＭＳ Ｐゴシック"/>
        <family val="3"/>
        <charset val="128"/>
      </rPr>
      <t>（短）</t>
    </r>
    <rPh sb="5" eb="6">
      <t>タン</t>
    </rPh>
    <phoneticPr fontId="4"/>
  </si>
  <si>
    <r>
      <rPr>
        <b/>
        <sz val="10"/>
        <rFont val="ＭＳ Ｐゴシック"/>
        <family val="3"/>
        <charset val="128"/>
      </rPr>
      <t>8:00</t>
    </r>
    <r>
      <rPr>
        <sz val="10"/>
        <rFont val="ＭＳ Ｐゴシック"/>
        <family val="3"/>
        <charset val="128"/>
      </rPr>
      <t>（短）</t>
    </r>
    <rPh sb="5" eb="6">
      <t>タン</t>
    </rPh>
    <phoneticPr fontId="4"/>
  </si>
  <si>
    <r>
      <rPr>
        <b/>
        <sz val="10"/>
        <rFont val="ＭＳ Ｐゴシック"/>
        <family val="3"/>
        <charset val="128"/>
      </rPr>
      <t>17:00</t>
    </r>
    <r>
      <rPr>
        <sz val="10"/>
        <rFont val="ＭＳ Ｐゴシック"/>
        <family val="3"/>
        <charset val="128"/>
      </rPr>
      <t>（短）</t>
    </r>
    <rPh sb="6" eb="7">
      <t>タン</t>
    </rPh>
    <phoneticPr fontId="4"/>
  </si>
  <si>
    <r>
      <rPr>
        <b/>
        <sz val="10"/>
        <rFont val="ＭＳ Ｐゴシック"/>
        <family val="3"/>
        <charset val="128"/>
      </rPr>
      <t>18:00</t>
    </r>
    <r>
      <rPr>
        <sz val="10"/>
        <rFont val="ＭＳ Ｐゴシック"/>
        <family val="3"/>
        <charset val="128"/>
      </rPr>
      <t>（短）</t>
    </r>
    <rPh sb="6" eb="7">
      <t>タン</t>
    </rPh>
    <phoneticPr fontId="4"/>
  </si>
  <si>
    <r>
      <rPr>
        <b/>
        <sz val="10"/>
        <rFont val="ＭＳ Ｐゴシック"/>
        <family val="3"/>
        <charset val="128"/>
      </rPr>
      <t>7:30</t>
    </r>
    <r>
      <rPr>
        <sz val="10"/>
        <rFont val="ＭＳ Ｐゴシック"/>
        <family val="3"/>
        <charset val="128"/>
      </rPr>
      <t>（短）</t>
    </r>
    <rPh sb="5" eb="6">
      <t>タン</t>
    </rPh>
    <phoneticPr fontId="4"/>
  </si>
  <si>
    <r>
      <rPr>
        <b/>
        <sz val="10"/>
        <rFont val="ＭＳ Ｐゴシック"/>
        <family val="3"/>
        <charset val="128"/>
      </rPr>
      <t>8:30</t>
    </r>
    <r>
      <rPr>
        <sz val="10"/>
        <rFont val="ＭＳ Ｐゴシック"/>
        <family val="3"/>
        <charset val="128"/>
      </rPr>
      <t>（短）</t>
    </r>
    <rPh sb="5" eb="6">
      <t>タン</t>
    </rPh>
    <phoneticPr fontId="4"/>
  </si>
  <si>
    <r>
      <rPr>
        <b/>
        <sz val="10"/>
        <rFont val="ＭＳ Ｐゴシック"/>
        <family val="3"/>
        <charset val="128"/>
      </rPr>
      <t>17:30</t>
    </r>
    <r>
      <rPr>
        <sz val="10"/>
        <rFont val="ＭＳ Ｐゴシック"/>
        <family val="3"/>
        <charset val="128"/>
      </rPr>
      <t>（短）</t>
    </r>
    <rPh sb="6" eb="7">
      <t>タン</t>
    </rPh>
    <phoneticPr fontId="4"/>
  </si>
  <si>
    <t>記載不要</t>
    <rPh sb="0" eb="2">
      <t>キサイ</t>
    </rPh>
    <rPh sb="2" eb="4">
      <t>フヨウ</t>
    </rPh>
    <phoneticPr fontId="4"/>
  </si>
  <si>
    <t>第１週最大人数g＋第２週最大人数h＋第３週最大人数i＋第４週最大人数j＋第５週最大人数k）÷5</t>
    <rPh sb="0" eb="1">
      <t>ダイ</t>
    </rPh>
    <rPh sb="2" eb="3">
      <t>シュウ</t>
    </rPh>
    <rPh sb="3" eb="5">
      <t>サイダイ</t>
    </rPh>
    <rPh sb="5" eb="7">
      <t>ニンズウ</t>
    </rPh>
    <rPh sb="9" eb="10">
      <t>ダイ</t>
    </rPh>
    <rPh sb="11" eb="12">
      <t>シュウ</t>
    </rPh>
    <rPh sb="12" eb="14">
      <t>サイダイ</t>
    </rPh>
    <rPh sb="14" eb="16">
      <t>ニンズウ</t>
    </rPh>
    <rPh sb="18" eb="19">
      <t>ダイ</t>
    </rPh>
    <rPh sb="20" eb="21">
      <t>シュウ</t>
    </rPh>
    <rPh sb="21" eb="23">
      <t>サイダイ</t>
    </rPh>
    <rPh sb="23" eb="25">
      <t>ニンズ</t>
    </rPh>
    <rPh sb="27" eb="28">
      <t>ダイ</t>
    </rPh>
    <rPh sb="29" eb="30">
      <t>シュウ</t>
    </rPh>
    <rPh sb="30" eb="32">
      <t>サイダイ</t>
    </rPh>
    <rPh sb="32" eb="34">
      <t>ニンズウ</t>
    </rPh>
    <rPh sb="36" eb="37">
      <t>ダイ</t>
    </rPh>
    <rPh sb="38" eb="39">
      <t>シュウ</t>
    </rPh>
    <rPh sb="39" eb="41">
      <t>サイダイ</t>
    </rPh>
    <rPh sb="41" eb="43">
      <t>ニンズウ</t>
    </rPh>
    <phoneticPr fontId="4"/>
  </si>
  <si>
    <t>利用児童数及び従事者数　</t>
    <rPh sb="0" eb="2">
      <t>リヨウ</t>
    </rPh>
    <rPh sb="2" eb="4">
      <t>ジドウ</t>
    </rPh>
    <rPh sb="4" eb="5">
      <t>スウ</t>
    </rPh>
    <rPh sb="5" eb="6">
      <t>オヨ</t>
    </rPh>
    <rPh sb="7" eb="10">
      <t>ジュウジシャ</t>
    </rPh>
    <rPh sb="10" eb="11">
      <t>スウ</t>
    </rPh>
    <phoneticPr fontId="4"/>
  </si>
  <si>
    <t>非常勤</t>
    <rPh sb="0" eb="3">
      <t>ヒジョウキン</t>
    </rPh>
    <phoneticPr fontId="4"/>
  </si>
  <si>
    <t>時間</t>
    <rPh sb="0" eb="2">
      <t>ジカン</t>
    </rPh>
    <phoneticPr fontId="4"/>
  </si>
  <si>
    <t>円</t>
    <rPh sb="0" eb="1">
      <t>エン</t>
    </rPh>
    <phoneticPr fontId="4"/>
  </si>
  <si>
    <t>推進分</t>
    <rPh sb="0" eb="2">
      <t>スイシン</t>
    </rPh>
    <rPh sb="2" eb="3">
      <t>ブン</t>
    </rPh>
    <phoneticPr fontId="4"/>
  </si>
  <si>
    <t>延長保育事業</t>
    <rPh sb="0" eb="2">
      <t>エンチョウ</t>
    </rPh>
    <rPh sb="2" eb="4">
      <t>ホイク</t>
    </rPh>
    <rPh sb="4" eb="6">
      <t>ジギョウ</t>
    </rPh>
    <phoneticPr fontId="4"/>
  </si>
  <si>
    <t>（２）短時間認定児童の延長保育（保育標準時間内の３時間分）の補助時間認定（４月）</t>
    <rPh sb="3" eb="6">
      <t>タンジカン</t>
    </rPh>
    <rPh sb="6" eb="8">
      <t>ニンテイ</t>
    </rPh>
    <rPh sb="8" eb="10">
      <t>ジドウ</t>
    </rPh>
    <rPh sb="11" eb="13">
      <t>エンチョウ</t>
    </rPh>
    <rPh sb="13" eb="15">
      <t>ホイク</t>
    </rPh>
    <rPh sb="16" eb="18">
      <t>ホイク</t>
    </rPh>
    <rPh sb="18" eb="20">
      <t>ヒョウジュン</t>
    </rPh>
    <rPh sb="20" eb="22">
      <t>ジカン</t>
    </rPh>
    <rPh sb="22" eb="23">
      <t>ナイ</t>
    </rPh>
    <rPh sb="25" eb="27">
      <t>ジカン</t>
    </rPh>
    <rPh sb="27" eb="28">
      <t>ブン</t>
    </rPh>
    <rPh sb="30" eb="32">
      <t>ホジョ</t>
    </rPh>
    <rPh sb="32" eb="34">
      <t>ジカン</t>
    </rPh>
    <rPh sb="34" eb="36">
      <t>ニンテイ</t>
    </rPh>
    <rPh sb="38" eb="39">
      <t>ガツ</t>
    </rPh>
    <phoneticPr fontId="4"/>
  </si>
  <si>
    <t>延長</t>
    <rPh sb="0" eb="2">
      <t>エンチョウ</t>
    </rPh>
    <phoneticPr fontId="4"/>
  </si>
  <si>
    <t>前後合計した３時間のなかで、３０分以上の延長利用が月平均１人以上いれば１時間、１時間３０分以上の延長利用が月平均１人以上いれば２時間、２時間３０分以上の延長利用が月平均１人以上いれば３時間とする。</t>
    <rPh sb="0" eb="2">
      <t>ゼンゴ</t>
    </rPh>
    <rPh sb="2" eb="4">
      <t>ゴウケイ</t>
    </rPh>
    <rPh sb="7" eb="9">
      <t>ジカン</t>
    </rPh>
    <rPh sb="16" eb="17">
      <t>フン</t>
    </rPh>
    <rPh sb="17" eb="19">
      <t>イジョウ</t>
    </rPh>
    <rPh sb="20" eb="22">
      <t>エンチョウ</t>
    </rPh>
    <rPh sb="22" eb="24">
      <t>リヨウ</t>
    </rPh>
    <rPh sb="25" eb="28">
      <t>ツキヘイキン</t>
    </rPh>
    <rPh sb="29" eb="30">
      <t>ニン</t>
    </rPh>
    <rPh sb="30" eb="32">
      <t>イジョウ</t>
    </rPh>
    <rPh sb="36" eb="38">
      <t>ジカン</t>
    </rPh>
    <rPh sb="40" eb="42">
      <t>ジカン</t>
    </rPh>
    <rPh sb="44" eb="45">
      <t>フン</t>
    </rPh>
    <rPh sb="45" eb="47">
      <t>イジョウ</t>
    </rPh>
    <rPh sb="48" eb="50">
      <t>エンチョウ</t>
    </rPh>
    <rPh sb="50" eb="52">
      <t>リヨウ</t>
    </rPh>
    <rPh sb="53" eb="56">
      <t>ツキヘイキン</t>
    </rPh>
    <rPh sb="57" eb="58">
      <t>ニン</t>
    </rPh>
    <rPh sb="58" eb="60">
      <t>イジョウ</t>
    </rPh>
    <rPh sb="64" eb="66">
      <t>ジカン</t>
    </rPh>
    <rPh sb="68" eb="70">
      <t>ジカン</t>
    </rPh>
    <rPh sb="72" eb="73">
      <t>フン</t>
    </rPh>
    <rPh sb="73" eb="75">
      <t>イジョウ</t>
    </rPh>
    <rPh sb="76" eb="78">
      <t>エンチョウ</t>
    </rPh>
    <rPh sb="78" eb="80">
      <t>リヨウ</t>
    </rPh>
    <rPh sb="81" eb="84">
      <t>ツキヘイキン</t>
    </rPh>
    <rPh sb="85" eb="86">
      <t>ニン</t>
    </rPh>
    <rPh sb="86" eb="88">
      <t>イジョウ</t>
    </rPh>
    <rPh sb="92" eb="94">
      <t>ジカン</t>
    </rPh>
    <phoneticPr fontId="4"/>
  </si>
  <si>
    <t>（３）電車の遅延により、事前の申し込みなく、急きょ延長保育を利用した児童（延長保育料免除対象者）</t>
    <rPh sb="3" eb="5">
      <t>デンシャ</t>
    </rPh>
    <rPh sb="6" eb="8">
      <t>チエン</t>
    </rPh>
    <rPh sb="12" eb="14">
      <t>ジゼン</t>
    </rPh>
    <rPh sb="15" eb="16">
      <t>モウ</t>
    </rPh>
    <rPh sb="17" eb="18">
      <t>コ</t>
    </rPh>
    <rPh sb="22" eb="23">
      <t>キュウ</t>
    </rPh>
    <rPh sb="25" eb="27">
      <t>エンチョウ</t>
    </rPh>
    <rPh sb="27" eb="29">
      <t>ホイク</t>
    </rPh>
    <rPh sb="30" eb="32">
      <t>リヨウ</t>
    </rPh>
    <rPh sb="34" eb="36">
      <t>ジドウ</t>
    </rPh>
    <rPh sb="37" eb="39">
      <t>エンチョウ</t>
    </rPh>
    <rPh sb="39" eb="42">
      <t>ホイクリョウ</t>
    </rPh>
    <rPh sb="42" eb="44">
      <t>メンジョ</t>
    </rPh>
    <rPh sb="44" eb="46">
      <t>タイショウ</t>
    </rPh>
    <rPh sb="46" eb="47">
      <t>シャ</t>
    </rPh>
    <phoneticPr fontId="4"/>
  </si>
  <si>
    <t>４時間延長</t>
    <rPh sb="1" eb="3">
      <t>ジカン</t>
    </rPh>
    <rPh sb="3" eb="5">
      <t>エンチョウ</t>
    </rPh>
    <phoneticPr fontId="4"/>
  </si>
  <si>
    <t>５時間延長</t>
    <rPh sb="1" eb="3">
      <t>ジカン</t>
    </rPh>
    <rPh sb="3" eb="5">
      <t>エンチョウ</t>
    </rPh>
    <phoneticPr fontId="4"/>
  </si>
  <si>
    <t>６時間延長</t>
    <rPh sb="1" eb="3">
      <t>ジカン</t>
    </rPh>
    <rPh sb="3" eb="5">
      <t>エンチョウ</t>
    </rPh>
    <phoneticPr fontId="4"/>
  </si>
  <si>
    <r>
      <t>（４）電車の遅延</t>
    </r>
    <r>
      <rPr>
        <b/>
        <sz val="18"/>
        <color rgb="FFFF0000"/>
        <rFont val="ＭＳ Ｐゴシック"/>
        <family val="3"/>
        <charset val="128"/>
      </rPr>
      <t>以外の理由</t>
    </r>
    <r>
      <rPr>
        <sz val="18"/>
        <rFont val="ＭＳ Ｐゴシック"/>
        <family val="3"/>
        <charset val="128"/>
      </rPr>
      <t>により、事前の申し込みなく、急きょ延長保育を利用した児童</t>
    </r>
    <rPh sb="3" eb="5">
      <t>デンシャ</t>
    </rPh>
    <rPh sb="6" eb="8">
      <t>チエン</t>
    </rPh>
    <rPh sb="8" eb="10">
      <t>イガイ</t>
    </rPh>
    <rPh sb="11" eb="13">
      <t>リユウ</t>
    </rPh>
    <rPh sb="17" eb="19">
      <t>ジゼン</t>
    </rPh>
    <rPh sb="20" eb="21">
      <t>モウ</t>
    </rPh>
    <rPh sb="22" eb="23">
      <t>コ</t>
    </rPh>
    <rPh sb="27" eb="28">
      <t>キュウ</t>
    </rPh>
    <rPh sb="30" eb="32">
      <t>エンチョウ</t>
    </rPh>
    <rPh sb="32" eb="34">
      <t>ホイク</t>
    </rPh>
    <rPh sb="35" eb="37">
      <t>リヨウ</t>
    </rPh>
    <rPh sb="39" eb="41">
      <t>ジドウ</t>
    </rPh>
    <phoneticPr fontId="4"/>
  </si>
  <si>
    <t>　　　※別紙5【要入力】シートに計上した児童と重複して構いません。</t>
    <rPh sb="4" eb="6">
      <t>ベッシ</t>
    </rPh>
    <rPh sb="8" eb="9">
      <t>ヨウ</t>
    </rPh>
    <rPh sb="9" eb="11">
      <t>ニュウリョク</t>
    </rPh>
    <rPh sb="16" eb="18">
      <t>ケイジョウ</t>
    </rPh>
    <rPh sb="20" eb="22">
      <t>ジドウ</t>
    </rPh>
    <rPh sb="23" eb="25">
      <t>チョウフク</t>
    </rPh>
    <rPh sb="27" eb="28">
      <t>カマ</t>
    </rPh>
    <phoneticPr fontId="4"/>
  </si>
  <si>
    <t>料金差額計算（別紙８の料金に直接反映）</t>
    <rPh sb="0" eb="2">
      <t>リョウキン</t>
    </rPh>
    <rPh sb="2" eb="4">
      <t>サガク</t>
    </rPh>
    <rPh sb="4" eb="6">
      <t>ケイサン</t>
    </rPh>
    <rPh sb="7" eb="9">
      <t>ベッシ</t>
    </rPh>
    <rPh sb="11" eb="13">
      <t>リョウキン</t>
    </rPh>
    <rPh sb="14" eb="16">
      <t>チョクセツ</t>
    </rPh>
    <rPh sb="16" eb="18">
      <t>ハンエイ</t>
    </rPh>
    <phoneticPr fontId="30"/>
  </si>
  <si>
    <t>合計</t>
    <rPh sb="0" eb="2">
      <t>ゴウケイ</t>
    </rPh>
    <phoneticPr fontId="30"/>
  </si>
  <si>
    <t>標準時間認定</t>
    <rPh sb="0" eb="2">
      <t>ヒョウジュン</t>
    </rPh>
    <rPh sb="2" eb="4">
      <t>ジカン</t>
    </rPh>
    <rPh sb="4" eb="6">
      <t>ニンテイ</t>
    </rPh>
    <phoneticPr fontId="4"/>
  </si>
  <si>
    <t>標準時間認定</t>
    <rPh sb="0" eb="6">
      <t>ヒョウジュンジカンニンテイ</t>
    </rPh>
    <phoneticPr fontId="4"/>
  </si>
  <si>
    <t>日</t>
    <rPh sb="0" eb="1">
      <t>ニチ</t>
    </rPh>
    <phoneticPr fontId="34"/>
  </si>
  <si>
    <t>月</t>
    <rPh sb="0" eb="1">
      <t>ゲツ</t>
    </rPh>
    <phoneticPr fontId="34"/>
  </si>
  <si>
    <t>火</t>
    <rPh sb="0" eb="1">
      <t>カ</t>
    </rPh>
    <phoneticPr fontId="34"/>
  </si>
  <si>
    <t>水</t>
  </si>
  <si>
    <t>木</t>
  </si>
  <si>
    <t>金</t>
  </si>
  <si>
    <t>土</t>
  </si>
  <si>
    <t>月</t>
    <rPh sb="0" eb="1">
      <t>ガツ</t>
    </rPh>
    <phoneticPr fontId="4"/>
  </si>
  <si>
    <t>月</t>
    <rPh sb="0" eb="1">
      <t>ガツ</t>
    </rPh>
    <phoneticPr fontId="4"/>
  </si>
  <si>
    <t>シリアル日付</t>
    <rPh sb="4" eb="6">
      <t>ヒヅケ</t>
    </rPh>
    <phoneticPr fontId="4"/>
  </si>
  <si>
    <t>月初日</t>
    <rPh sb="0" eb="1">
      <t>ツキ</t>
    </rPh>
    <rPh sb="1" eb="3">
      <t>ショニチ</t>
    </rPh>
    <phoneticPr fontId="4"/>
  </si>
  <si>
    <t>月初日の曜日番号</t>
    <rPh sb="0" eb="1">
      <t>ツキ</t>
    </rPh>
    <rPh sb="1" eb="3">
      <t>ショニチ</t>
    </rPh>
    <rPh sb="4" eb="6">
      <t>ヨウビ</t>
    </rPh>
    <rPh sb="6" eb="8">
      <t>バンゴウ</t>
    </rPh>
    <phoneticPr fontId="4"/>
  </si>
  <si>
    <t>曜日番号</t>
    <rPh sb="0" eb="2">
      <t>ヨウビ</t>
    </rPh>
    <rPh sb="2" eb="4">
      <t>バンゴウ</t>
    </rPh>
    <phoneticPr fontId="4"/>
  </si>
  <si>
    <t>↑</t>
    <phoneticPr fontId="4"/>
  </si>
  <si>
    <t>日付非表示制御用</t>
    <rPh sb="0" eb="2">
      <t>ヒヅケ</t>
    </rPh>
    <rPh sb="2" eb="5">
      <t>ヒヒョウジ</t>
    </rPh>
    <rPh sb="5" eb="8">
      <t>セイギョヨウ</t>
    </rPh>
    <phoneticPr fontId="4"/>
  </si>
  <si>
    <t>実数日付</t>
    <rPh sb="0" eb="2">
      <t>ジッスウ</t>
    </rPh>
    <rPh sb="2" eb="4">
      <t>ヒヅケ</t>
    </rPh>
    <phoneticPr fontId="4"/>
  </si>
  <si>
    <t>万年カレンダー（メンテ不要）</t>
    <rPh sb="0" eb="2">
      <t>マンネン</t>
    </rPh>
    <rPh sb="11" eb="13">
      <t>フヨウ</t>
    </rPh>
    <phoneticPr fontId="4"/>
  </si>
  <si>
    <t>祝日一覧（毎年メンテ）</t>
    <rPh sb="0" eb="2">
      <t>シュクジツ</t>
    </rPh>
    <rPh sb="2" eb="4">
      <t>イチラン</t>
    </rPh>
    <rPh sb="5" eb="7">
      <t>マイトシ</t>
    </rPh>
    <phoneticPr fontId="4"/>
  </si>
  <si>
    <t>昭和の日</t>
  </si>
  <si>
    <t>憲法記念日</t>
  </si>
  <si>
    <t>みどりの日</t>
  </si>
  <si>
    <t>こどもの日</t>
  </si>
  <si>
    <t>海の日</t>
  </si>
  <si>
    <t>山の日</t>
  </si>
  <si>
    <t>敬老の日</t>
  </si>
  <si>
    <t>秋分の日</t>
  </si>
  <si>
    <t>スポーツの日</t>
  </si>
  <si>
    <t>文化の日</t>
  </si>
  <si>
    <t>勤労感謝の日</t>
  </si>
  <si>
    <t>元日</t>
  </si>
  <si>
    <t>成人の日</t>
  </si>
  <si>
    <t>建国記念の日</t>
  </si>
  <si>
    <t>天皇誕生日</t>
  </si>
  <si>
    <t>春分の日</t>
  </si>
  <si>
    <t>祝日該当</t>
    <rPh sb="0" eb="2">
      <t>シュクジツ</t>
    </rPh>
    <rPh sb="2" eb="4">
      <t>ガイトウ</t>
    </rPh>
    <phoneticPr fontId="4"/>
  </si>
  <si>
    <t>表示用</t>
    <rPh sb="0" eb="3">
      <t>ヒョウジヨウ</t>
    </rPh>
    <phoneticPr fontId="4"/>
  </si>
  <si>
    <t>第1週</t>
    <rPh sb="0" eb="1">
      <t>ダイ</t>
    </rPh>
    <rPh sb="2" eb="3">
      <t>シュウ</t>
    </rPh>
    <phoneticPr fontId="4"/>
  </si>
  <si>
    <t>第2週</t>
    <rPh sb="0" eb="1">
      <t>ダイ</t>
    </rPh>
    <rPh sb="2" eb="3">
      <t>シュウ</t>
    </rPh>
    <phoneticPr fontId="4"/>
  </si>
  <si>
    <t>第3週</t>
    <rPh sb="0" eb="1">
      <t>ダイ</t>
    </rPh>
    <rPh sb="2" eb="3">
      <t>シュウ</t>
    </rPh>
    <phoneticPr fontId="4"/>
  </si>
  <si>
    <t>第4週</t>
    <rPh sb="0" eb="1">
      <t>ダイ</t>
    </rPh>
    <rPh sb="2" eb="3">
      <t>シュウ</t>
    </rPh>
    <phoneticPr fontId="4"/>
  </si>
  <si>
    <t>第5週</t>
    <rPh sb="0" eb="1">
      <t>ダイ</t>
    </rPh>
    <rPh sb="2" eb="3">
      <t>シュウ</t>
    </rPh>
    <phoneticPr fontId="4"/>
  </si>
  <si>
    <t>第6週</t>
    <rPh sb="0" eb="1">
      <t>ダイ</t>
    </rPh>
    <rPh sb="2" eb="3">
      <t>シュウ</t>
    </rPh>
    <phoneticPr fontId="4"/>
  </si>
  <si>
    <t>祝日は非表示</t>
    <rPh sb="0" eb="2">
      <t>シュクジツ</t>
    </rPh>
    <rPh sb="3" eb="6">
      <t>ヒヒョウジ</t>
    </rPh>
    <phoneticPr fontId="4"/>
  </si>
  <si>
    <t>週数</t>
    <rPh sb="0" eb="1">
      <t>シュウ</t>
    </rPh>
    <rPh sb="1" eb="2">
      <t>スウ</t>
    </rPh>
    <phoneticPr fontId="4"/>
  </si>
  <si>
    <t>←ここだけ週の全日数</t>
    <rPh sb="5" eb="6">
      <t>シュウ</t>
    </rPh>
    <rPh sb="7" eb="8">
      <t>ゼン</t>
    </rPh>
    <rPh sb="8" eb="10">
      <t>ニッスウ</t>
    </rPh>
    <phoneticPr fontId="4"/>
  </si>
  <si>
    <t>5週目まで稼働日数2以上</t>
    <rPh sb="1" eb="2">
      <t>シュウ</t>
    </rPh>
    <rPh sb="2" eb="3">
      <t>メ</t>
    </rPh>
    <rPh sb="5" eb="7">
      <t>カドウ</t>
    </rPh>
    <rPh sb="7" eb="9">
      <t>ニッスウ</t>
    </rPh>
    <rPh sb="10" eb="12">
      <t>イジョウ</t>
    </rPh>
    <phoneticPr fontId="4"/>
  </si>
  <si>
    <t>標準時間</t>
    <rPh sb="0" eb="2">
      <t>ヒョウジュン</t>
    </rPh>
    <rPh sb="2" eb="4">
      <t>ジカン</t>
    </rPh>
    <phoneticPr fontId="5"/>
  </si>
  <si>
    <t>短時間</t>
    <rPh sb="0" eb="3">
      <t>タンジカン</t>
    </rPh>
    <phoneticPr fontId="5"/>
  </si>
  <si>
    <t>７：００～１８：００</t>
  </si>
  <si>
    <t>９：００～１７：００</t>
  </si>
  <si>
    <t>７：１５～１８：１５</t>
  </si>
  <si>
    <t>８：３０～１６：３０</t>
  </si>
  <si>
    <t>７：３０～１８：３０</t>
  </si>
  <si>
    <t xml:space="preserve">3
</t>
    <phoneticPr fontId="4"/>
  </si>
  <si>
    <t>保育標準時間</t>
    <rPh sb="0" eb="2">
      <t>ホイク</t>
    </rPh>
    <rPh sb="2" eb="4">
      <t>ヒョウジュン</t>
    </rPh>
    <rPh sb="4" eb="6">
      <t>ジカン</t>
    </rPh>
    <phoneticPr fontId="4"/>
  </si>
  <si>
    <t>保育短時間</t>
    <rPh sb="0" eb="2">
      <t>ホイク</t>
    </rPh>
    <rPh sb="2" eb="3">
      <t>タン</t>
    </rPh>
    <rPh sb="3" eb="5">
      <t>ジカン</t>
    </rPh>
    <phoneticPr fontId="4"/>
  </si>
  <si>
    <t>※稼働日数1日以下のため入力不要</t>
    <rPh sb="1" eb="3">
      <t>カドウ</t>
    </rPh>
    <rPh sb="3" eb="5">
      <t>ニッスウ</t>
    </rPh>
    <rPh sb="6" eb="7">
      <t>ニチ</t>
    </rPh>
    <rPh sb="7" eb="9">
      <t>イカ</t>
    </rPh>
    <rPh sb="12" eb="14">
      <t>ニュウリョク</t>
    </rPh>
    <rPh sb="14" eb="16">
      <t>フヨウ</t>
    </rPh>
    <phoneticPr fontId="4"/>
  </si>
  <si>
    <t>その週で保育を実施した日が土日祝日を除いて１日のみの場合、その日は人数にカウントしない。（入力不要）　</t>
    <rPh sb="2" eb="3">
      <t>シュウ</t>
    </rPh>
    <rPh sb="4" eb="6">
      <t>ホイク</t>
    </rPh>
    <rPh sb="7" eb="9">
      <t>ジッシ</t>
    </rPh>
    <rPh sb="11" eb="12">
      <t>ヒ</t>
    </rPh>
    <rPh sb="13" eb="15">
      <t>ドニチ</t>
    </rPh>
    <rPh sb="15" eb="17">
      <t>シュクジツ</t>
    </rPh>
    <rPh sb="18" eb="19">
      <t>ノゾ</t>
    </rPh>
    <rPh sb="22" eb="23">
      <t>ニチ</t>
    </rPh>
    <rPh sb="26" eb="28">
      <t>バアイ</t>
    </rPh>
    <rPh sb="31" eb="32">
      <t>ヒ</t>
    </rPh>
    <rPh sb="33" eb="35">
      <t>ニンズウ</t>
    </rPh>
    <rPh sb="45" eb="47">
      <t>ニュウリョク</t>
    </rPh>
    <rPh sb="47" eb="49">
      <t>フヨウ</t>
    </rPh>
    <phoneticPr fontId="4"/>
  </si>
  <si>
    <t>延長終了</t>
    <rPh sb="0" eb="2">
      <t>エンチョウ</t>
    </rPh>
    <rPh sb="2" eb="4">
      <t>シュウリョウ</t>
    </rPh>
    <phoneticPr fontId="4"/>
  </si>
  <si>
    <t>２０：００</t>
    <phoneticPr fontId="4"/>
  </si>
  <si>
    <t>１９：００</t>
    <phoneticPr fontId="4"/>
  </si>
  <si>
    <t>１９：３０</t>
    <phoneticPr fontId="4"/>
  </si>
  <si>
    <t>２０：３０</t>
    <phoneticPr fontId="4"/>
  </si>
  <si>
    <t>１９：１５</t>
    <phoneticPr fontId="4"/>
  </si>
  <si>
    <t>延長終了時間（閉園時間）</t>
    <rPh sb="7" eb="9">
      <t>ヘイエン</t>
    </rPh>
    <rPh sb="9" eb="11">
      <t>ジカン</t>
    </rPh>
    <phoneticPr fontId="4"/>
  </si>
  <si>
    <t>　【最初に入力必須：保育実施時間】※プルダウンリストから選択してください。</t>
    <rPh sb="2" eb="4">
      <t>サイショ</t>
    </rPh>
    <rPh sb="5" eb="7">
      <t>ニュウリョク</t>
    </rPh>
    <rPh sb="7" eb="9">
      <t>ヒッス</t>
    </rPh>
    <rPh sb="10" eb="12">
      <t>ホイク</t>
    </rPh>
    <rPh sb="12" eb="14">
      <t>ジッシ</t>
    </rPh>
    <rPh sb="14" eb="16">
      <t>ジカン</t>
    </rPh>
    <rPh sb="28" eb="30">
      <t>センタク</t>
    </rPh>
    <phoneticPr fontId="4"/>
  </si>
  <si>
    <t>短時間延長稼働日数</t>
    <rPh sb="0" eb="3">
      <t>タンジカン</t>
    </rPh>
    <rPh sb="3" eb="5">
      <t>エンチョウ</t>
    </rPh>
    <rPh sb="5" eb="7">
      <t>カドウ</t>
    </rPh>
    <rPh sb="7" eb="9">
      <t>ニッスウ</t>
    </rPh>
    <phoneticPr fontId="4"/>
  </si>
  <si>
    <t>延長稼働日数</t>
    <rPh sb="0" eb="2">
      <t>エンチョウ</t>
    </rPh>
    <rPh sb="2" eb="4">
      <t>カドウ</t>
    </rPh>
    <rPh sb="4" eb="6">
      <t>ニッスウ</t>
    </rPh>
    <phoneticPr fontId="4"/>
  </si>
  <si>
    <t>稼働日数1以下の週は入力不要</t>
    <rPh sb="0" eb="2">
      <t>カドウ</t>
    </rPh>
    <rPh sb="2" eb="4">
      <t>ニッスウ</t>
    </rPh>
    <phoneticPr fontId="4"/>
  </si>
  <si>
    <t>※６週目がカウント対象になることあり得ず</t>
    <rPh sb="2" eb="3">
      <t>シュウ</t>
    </rPh>
    <rPh sb="3" eb="4">
      <t>メ</t>
    </rPh>
    <rPh sb="9" eb="11">
      <t>タイショウ</t>
    </rPh>
    <rPh sb="18" eb="19">
      <t>エ</t>
    </rPh>
    <phoneticPr fontId="4"/>
  </si>
  <si>
    <t>１８時</t>
    <rPh sb="2" eb="3">
      <t>ジ</t>
    </rPh>
    <phoneticPr fontId="4"/>
  </si>
  <si>
    <t>１８時１５分</t>
    <rPh sb="2" eb="3">
      <t>ジ</t>
    </rPh>
    <rPh sb="5" eb="6">
      <t>フン</t>
    </rPh>
    <phoneticPr fontId="4"/>
  </si>
  <si>
    <t>１８時３０分</t>
    <rPh sb="2" eb="3">
      <t>ジ</t>
    </rPh>
    <rPh sb="5" eb="6">
      <t>フン</t>
    </rPh>
    <phoneticPr fontId="4"/>
  </si>
  <si>
    <t>２時間延長</t>
    <rPh sb="3" eb="5">
      <t>エンチョウ</t>
    </rPh>
    <phoneticPr fontId="4"/>
  </si>
  <si>
    <t>１９時</t>
    <rPh sb="2" eb="3">
      <t>ジ</t>
    </rPh>
    <phoneticPr fontId="4"/>
  </si>
  <si>
    <t>２０時</t>
    <rPh sb="2" eb="3">
      <t>ジ</t>
    </rPh>
    <phoneticPr fontId="4"/>
  </si>
  <si>
    <t>２１時</t>
    <rPh sb="2" eb="3">
      <t>ジ</t>
    </rPh>
    <phoneticPr fontId="4"/>
  </si>
  <si>
    <t>１９時１５分</t>
    <rPh sb="2" eb="3">
      <t>ジ</t>
    </rPh>
    <phoneticPr fontId="4"/>
  </si>
  <si>
    <t>２０時１５分</t>
    <rPh sb="2" eb="3">
      <t>ジ</t>
    </rPh>
    <phoneticPr fontId="4"/>
  </si>
  <si>
    <t>２１時１５分</t>
    <rPh sb="2" eb="3">
      <t>ジ</t>
    </rPh>
    <phoneticPr fontId="4"/>
  </si>
  <si>
    <t>１９時３０分</t>
    <rPh sb="2" eb="3">
      <t>ジ</t>
    </rPh>
    <phoneticPr fontId="4"/>
  </si>
  <si>
    <t>２０時３０分</t>
    <rPh sb="2" eb="3">
      <t>ジ</t>
    </rPh>
    <phoneticPr fontId="4"/>
  </si>
  <si>
    <t>２１時３０分</t>
    <rPh sb="2" eb="3">
      <t>ジ</t>
    </rPh>
    <phoneticPr fontId="4"/>
  </si>
  <si>
    <t>（様式第５号）</t>
    <phoneticPr fontId="4"/>
  </si>
  <si>
    <t>月分）</t>
    <rPh sb="0" eb="1">
      <t>ツキ</t>
    </rPh>
    <rPh sb="1" eb="2">
      <t>ブン</t>
    </rPh>
    <phoneticPr fontId="4"/>
  </si>
  <si>
    <t>　　　　　　　</t>
  </si>
  <si>
    <t>（施設名：</t>
    <rPh sb="1" eb="3">
      <t>シセツ</t>
    </rPh>
    <rPh sb="3" eb="4">
      <t>メイ</t>
    </rPh>
    <phoneticPr fontId="4"/>
  </si>
  <si>
    <t>）</t>
    <phoneticPr fontId="4"/>
  </si>
  <si>
    <t>　　　　　　　　　　　　</t>
  </si>
  <si>
    <t>　　（１）実支出額</t>
    <phoneticPr fontId="4"/>
  </si>
  <si>
    <r>
      <t xml:space="preserve">       ・推進分の実支出額</t>
    </r>
    <r>
      <rPr>
        <sz val="10"/>
        <rFont val="ＭＳ Ｐゴシック"/>
        <family val="3"/>
        <charset val="128"/>
      </rPr>
      <t>（人件費）</t>
    </r>
    <rPh sb="8" eb="10">
      <t>スイシン</t>
    </rPh>
    <rPh sb="10" eb="11">
      <t>ブン</t>
    </rPh>
    <rPh sb="12" eb="15">
      <t>ジツシシュツ</t>
    </rPh>
    <rPh sb="15" eb="16">
      <t>ガク</t>
    </rPh>
    <rPh sb="17" eb="20">
      <t>ジンケンヒ</t>
    </rPh>
    <phoneticPr fontId="4"/>
  </si>
  <si>
    <r>
      <t xml:space="preserve">       ・延長保育事業の実支出額</t>
    </r>
    <r>
      <rPr>
        <sz val="10"/>
        <rFont val="ＭＳ Ｐゴシック"/>
        <family val="3"/>
        <charset val="128"/>
      </rPr>
      <t>（人件費＋諸経費）</t>
    </r>
    <rPh sb="8" eb="10">
      <t>エンチョウ</t>
    </rPh>
    <rPh sb="10" eb="12">
      <t>ホイク</t>
    </rPh>
    <rPh sb="12" eb="14">
      <t>ジギョウ</t>
    </rPh>
    <rPh sb="15" eb="18">
      <t>ジツシシュツ</t>
    </rPh>
    <rPh sb="18" eb="19">
      <t>ガク</t>
    </rPh>
    <rPh sb="20" eb="23">
      <t>ジンケンヒ</t>
    </rPh>
    <rPh sb="24" eb="27">
      <t>ショケイヒ</t>
    </rPh>
    <phoneticPr fontId="4"/>
  </si>
  <si>
    <r>
      <t xml:space="preserve">       ・短時間認定児童にかかる延長保育事業の実支出額</t>
    </r>
    <r>
      <rPr>
        <sz val="9"/>
        <rFont val="ＭＳ Ｐゴシック"/>
        <family val="3"/>
        <charset val="128"/>
      </rPr>
      <t>（人件費＋諸経費）</t>
    </r>
    <rPh sb="8" eb="11">
      <t>タンジカン</t>
    </rPh>
    <rPh sb="11" eb="13">
      <t>ニンテイ</t>
    </rPh>
    <rPh sb="13" eb="15">
      <t>ジドウ</t>
    </rPh>
    <rPh sb="19" eb="21">
      <t>エンチョウ</t>
    </rPh>
    <rPh sb="21" eb="23">
      <t>ホイク</t>
    </rPh>
    <rPh sb="23" eb="25">
      <t>ジギョウ</t>
    </rPh>
    <rPh sb="26" eb="29">
      <t>ジツシシュツ</t>
    </rPh>
    <rPh sb="29" eb="30">
      <t>ガク</t>
    </rPh>
    <rPh sb="31" eb="34">
      <t>ジンケンヒ</t>
    </rPh>
    <rPh sb="35" eb="38">
      <t>ショケイヒ</t>
    </rPh>
    <phoneticPr fontId="4"/>
  </si>
  <si>
    <t>　　（２）非常勤職員の交通費</t>
    <rPh sb="5" eb="8">
      <t>ヒジョウキン</t>
    </rPh>
    <rPh sb="8" eb="10">
      <t>ショクイン</t>
    </rPh>
    <rPh sb="11" eb="14">
      <t>コウツウヒ</t>
    </rPh>
    <phoneticPr fontId="4"/>
  </si>
  <si>
    <t>　　　・推進分の交通費</t>
    <rPh sb="4" eb="6">
      <t>スイシン</t>
    </rPh>
    <rPh sb="6" eb="7">
      <t>ブン</t>
    </rPh>
    <rPh sb="8" eb="11">
      <t>コウツウヒ</t>
    </rPh>
    <phoneticPr fontId="4"/>
  </si>
  <si>
    <t>・延長保育事業の交通費</t>
    <rPh sb="1" eb="3">
      <t>エンチョウ</t>
    </rPh>
    <rPh sb="3" eb="5">
      <t>ホイク</t>
    </rPh>
    <rPh sb="5" eb="7">
      <t>ジギョウ</t>
    </rPh>
    <rPh sb="8" eb="11">
      <t>コウツウヒ</t>
    </rPh>
    <phoneticPr fontId="4"/>
  </si>
  <si>
    <t>　　（３）添付資料</t>
    <phoneticPr fontId="4"/>
  </si>
  <si>
    <t>　　　　・経費内訳書（別紙１－１、別紙１－２）</t>
    <phoneticPr fontId="4"/>
  </si>
  <si>
    <t>　　　　・職員個別勤務状況確認表　または　勤務実績がわかる書類</t>
    <rPh sb="5" eb="7">
      <t>ショクイン</t>
    </rPh>
    <rPh sb="7" eb="9">
      <t>コベツ</t>
    </rPh>
    <rPh sb="9" eb="11">
      <t>キンム</t>
    </rPh>
    <rPh sb="11" eb="13">
      <t>ジョウキョウ</t>
    </rPh>
    <rPh sb="13" eb="15">
      <t>カクニン</t>
    </rPh>
    <rPh sb="15" eb="16">
      <t>ヒョウ</t>
    </rPh>
    <phoneticPr fontId="4"/>
  </si>
  <si>
    <t xml:space="preserve">    　　・利用児童数及び従事者数報告書（別紙２－１）</t>
    <rPh sb="18" eb="20">
      <t>ホウコク</t>
    </rPh>
    <rPh sb="20" eb="21">
      <t>ショ</t>
    </rPh>
    <phoneticPr fontId="4"/>
  </si>
  <si>
    <t xml:space="preserve">    　　・延長保育月別平均利用児童数報告書（別紙２－２）</t>
    <phoneticPr fontId="4"/>
  </si>
  <si>
    <t>　　　　・短時間認定児童の延長保育利用数報告書（別紙２－３）</t>
    <rPh sb="5" eb="8">
      <t>タンジカン</t>
    </rPh>
    <rPh sb="8" eb="10">
      <t>ニンテイ</t>
    </rPh>
    <rPh sb="10" eb="12">
      <t>ジドウ</t>
    </rPh>
    <rPh sb="13" eb="15">
      <t>エンチョウ</t>
    </rPh>
    <rPh sb="15" eb="17">
      <t>ホイク</t>
    </rPh>
    <rPh sb="19" eb="20">
      <t>スウ</t>
    </rPh>
    <rPh sb="20" eb="23">
      <t>ホウコクショ</t>
    </rPh>
    <phoneticPr fontId="4"/>
  </si>
  <si>
    <t>　　　　・延長保育月別申込児童数報告書（別紙３）</t>
    <rPh sb="5" eb="7">
      <t>エンチョウ</t>
    </rPh>
    <phoneticPr fontId="4"/>
  </si>
  <si>
    <t xml:space="preserve">　　　　・延長保育承諾通知書の写し 　　　　　　　　　　　  　    </t>
    <phoneticPr fontId="4"/>
  </si>
  <si>
    <t>※千葉市使用欄</t>
    <rPh sb="1" eb="4">
      <t>チバシ</t>
    </rPh>
    <rPh sb="4" eb="6">
      <t>シヨウ</t>
    </rPh>
    <rPh sb="6" eb="7">
      <t>ラン</t>
    </rPh>
    <phoneticPr fontId="4"/>
  </si>
  <si>
    <t>別紙１－１</t>
    <rPh sb="0" eb="2">
      <t>ベッシ</t>
    </rPh>
    <phoneticPr fontId="4"/>
  </si>
  <si>
    <t>経費内訳書（１）</t>
    <phoneticPr fontId="4"/>
  </si>
  <si>
    <t>月分</t>
    <rPh sb="0" eb="1">
      <t>ツキ</t>
    </rPh>
    <rPh sb="1" eb="2">
      <t>ブン</t>
    </rPh>
    <phoneticPr fontId="4"/>
  </si>
  <si>
    <t>①人件費（推進分・延長保育事業）</t>
    <rPh sb="1" eb="4">
      <t>ジンケンヒ</t>
    </rPh>
    <rPh sb="5" eb="7">
      <t>スイシン</t>
    </rPh>
    <rPh sb="7" eb="8">
      <t>ブン</t>
    </rPh>
    <rPh sb="9" eb="11">
      <t>エンチョウ</t>
    </rPh>
    <rPh sb="11" eb="13">
      <t>ホイク</t>
    </rPh>
    <rPh sb="13" eb="15">
      <t>ジギョウ</t>
    </rPh>
    <phoneticPr fontId="4"/>
  </si>
  <si>
    <t>＊</t>
    <phoneticPr fontId="4"/>
  </si>
  <si>
    <t>交通費は非常勤職員で該当者のみ記載すること。（常勤職員（１日６時間以上かつ月20日以上勤務する職員）は対象外とする。</t>
    <rPh sb="0" eb="3">
      <t>コウツウヒ</t>
    </rPh>
    <rPh sb="4" eb="7">
      <t>ヒジョウキン</t>
    </rPh>
    <rPh sb="7" eb="9">
      <t>ショクイン</t>
    </rPh>
    <rPh sb="10" eb="13">
      <t>ガイトウシャ</t>
    </rPh>
    <rPh sb="12" eb="13">
      <t>モノ</t>
    </rPh>
    <rPh sb="15" eb="17">
      <t>キサイ</t>
    </rPh>
    <rPh sb="23" eb="25">
      <t>ジョウキン</t>
    </rPh>
    <rPh sb="25" eb="27">
      <t>ショクイン</t>
    </rPh>
    <rPh sb="29" eb="30">
      <t>ニチ</t>
    </rPh>
    <rPh sb="31" eb="33">
      <t>ジカン</t>
    </rPh>
    <rPh sb="33" eb="35">
      <t>イジョウ</t>
    </rPh>
    <rPh sb="37" eb="38">
      <t>ツキ</t>
    </rPh>
    <rPh sb="40" eb="41">
      <t>ニチ</t>
    </rPh>
    <rPh sb="41" eb="43">
      <t>イジョウ</t>
    </rPh>
    <rPh sb="43" eb="45">
      <t>キンム</t>
    </rPh>
    <rPh sb="47" eb="49">
      <t>ショクイン</t>
    </rPh>
    <rPh sb="51" eb="54">
      <t>タイショウガイ</t>
    </rPh>
    <phoneticPr fontId="4"/>
  </si>
  <si>
    <t>保育従事者名</t>
    <rPh sb="0" eb="2">
      <t>ホイク</t>
    </rPh>
    <rPh sb="2" eb="5">
      <t>ジュウジシャ</t>
    </rPh>
    <rPh sb="5" eb="6">
      <t>メイ</t>
    </rPh>
    <phoneticPr fontId="4"/>
  </si>
  <si>
    <t>人件費</t>
    <rPh sb="0" eb="3">
      <t>ジンケンヒ</t>
    </rPh>
    <phoneticPr fontId="4"/>
  </si>
  <si>
    <t>千葉市
使用欄</t>
    <rPh sb="0" eb="3">
      <t>チバシ</t>
    </rPh>
    <rPh sb="4" eb="6">
      <t>シヨウ</t>
    </rPh>
    <rPh sb="6" eb="7">
      <t>ラン</t>
    </rPh>
    <phoneticPr fontId="4"/>
  </si>
  <si>
    <t>時間数
①</t>
    <rPh sb="0" eb="2">
      <t>ジカン</t>
    </rPh>
    <rPh sb="2" eb="3">
      <t>スウ</t>
    </rPh>
    <phoneticPr fontId="4"/>
  </si>
  <si>
    <t>時給
単価
②</t>
    <rPh sb="0" eb="2">
      <t>ジキュウ</t>
    </rPh>
    <rPh sb="3" eb="5">
      <t>タンカ</t>
    </rPh>
    <phoneticPr fontId="4"/>
  </si>
  <si>
    <t>その他
③</t>
    <rPh sb="2" eb="3">
      <t>タ</t>
    </rPh>
    <phoneticPr fontId="4"/>
  </si>
  <si>
    <t>小計
①×②＋③</t>
    <rPh sb="0" eb="2">
      <t>ショウケイ</t>
    </rPh>
    <phoneticPr fontId="4"/>
  </si>
  <si>
    <t>交通費</t>
    <rPh sb="0" eb="3">
      <t>コウツウヒ</t>
    </rPh>
    <phoneticPr fontId="4"/>
  </si>
  <si>
    <t>時間数
④</t>
    <rPh sb="0" eb="2">
      <t>ジカン</t>
    </rPh>
    <rPh sb="2" eb="3">
      <t>スウ</t>
    </rPh>
    <phoneticPr fontId="4"/>
  </si>
  <si>
    <t>時給
単価
⑤</t>
    <rPh sb="0" eb="2">
      <t>ジキュウ</t>
    </rPh>
    <rPh sb="3" eb="5">
      <t>タンカ</t>
    </rPh>
    <phoneticPr fontId="4"/>
  </si>
  <si>
    <t>その他
⑥</t>
    <rPh sb="2" eb="3">
      <t>タ</t>
    </rPh>
    <phoneticPr fontId="4"/>
  </si>
  <si>
    <t>小計
④×⑤＋⑥</t>
    <rPh sb="0" eb="2">
      <t>ショウケイ</t>
    </rPh>
    <phoneticPr fontId="4"/>
  </si>
  <si>
    <t>金額</t>
    <rPh sb="0" eb="2">
      <t>キンガク</t>
    </rPh>
    <phoneticPr fontId="4"/>
  </si>
  <si>
    <t>別紙１－２</t>
    <rPh sb="0" eb="2">
      <t>ベッシ</t>
    </rPh>
    <phoneticPr fontId="4"/>
  </si>
  <si>
    <t>経費内訳書（２）</t>
    <rPh sb="0" eb="2">
      <t>ケイヒ</t>
    </rPh>
    <rPh sb="2" eb="5">
      <t>ウチワケショ</t>
    </rPh>
    <phoneticPr fontId="4"/>
  </si>
  <si>
    <t>項目</t>
    <rPh sb="0" eb="2">
      <t>コウモク</t>
    </rPh>
    <phoneticPr fontId="4"/>
  </si>
  <si>
    <t>備考</t>
    <rPh sb="0" eb="2">
      <t>ビコウ</t>
    </rPh>
    <phoneticPr fontId="4"/>
  </si>
  <si>
    <r>
      <t xml:space="preserve">光熱水費
</t>
    </r>
    <r>
      <rPr>
        <sz val="9"/>
        <rFont val="ＭＳ ゴシック"/>
        <family val="3"/>
        <charset val="128"/>
      </rPr>
      <t>(園全体の光熱水費÷開園時間×延長保育時間）</t>
    </r>
    <rPh sb="0" eb="4">
      <t>コウネツスイヒ</t>
    </rPh>
    <rPh sb="6" eb="7">
      <t>エン</t>
    </rPh>
    <rPh sb="7" eb="9">
      <t>ゼンタイ</t>
    </rPh>
    <rPh sb="10" eb="14">
      <t>コウネツスイヒ</t>
    </rPh>
    <rPh sb="15" eb="17">
      <t>カイエン</t>
    </rPh>
    <rPh sb="17" eb="19">
      <t>ジカン</t>
    </rPh>
    <rPh sb="20" eb="22">
      <t>エンチョウ</t>
    </rPh>
    <rPh sb="22" eb="24">
      <t>ホイク</t>
    </rPh>
    <rPh sb="24" eb="26">
      <t>ジカン</t>
    </rPh>
    <phoneticPr fontId="4"/>
  </si>
  <si>
    <t>延長保育時間に提供した補食・夕食に係った経費</t>
    <rPh sb="0" eb="2">
      <t>エンチョウ</t>
    </rPh>
    <phoneticPr fontId="4"/>
  </si>
  <si>
    <t>その他（印刷製本費など）</t>
    <rPh sb="2" eb="3">
      <t>タ</t>
    </rPh>
    <rPh sb="4" eb="6">
      <t>インサツ</t>
    </rPh>
    <rPh sb="6" eb="8">
      <t>セイホン</t>
    </rPh>
    <rPh sb="8" eb="9">
      <t>ヒ</t>
    </rPh>
    <phoneticPr fontId="4"/>
  </si>
  <si>
    <t>③短時間認定児童の延長保育事業に係る経費</t>
    <rPh sb="1" eb="4">
      <t>タンジカン</t>
    </rPh>
    <rPh sb="4" eb="6">
      <t>ニンテイ</t>
    </rPh>
    <rPh sb="6" eb="8">
      <t>ジドウ</t>
    </rPh>
    <rPh sb="9" eb="11">
      <t>エンチョウ</t>
    </rPh>
    <rPh sb="11" eb="13">
      <t>ホイク</t>
    </rPh>
    <rPh sb="13" eb="15">
      <t>ジギョウ</t>
    </rPh>
    <rPh sb="16" eb="17">
      <t>カカ</t>
    </rPh>
    <rPh sb="18" eb="20">
      <t>ケイヒ</t>
    </rPh>
    <phoneticPr fontId="4"/>
  </si>
  <si>
    <t>保育標準時間内の延長保育3時間に係る経費</t>
    <rPh sb="0" eb="2">
      <t>ホイク</t>
    </rPh>
    <rPh sb="2" eb="4">
      <t>ヒョウジュン</t>
    </rPh>
    <rPh sb="4" eb="6">
      <t>ジカン</t>
    </rPh>
    <rPh sb="6" eb="7">
      <t>ナイ</t>
    </rPh>
    <rPh sb="8" eb="10">
      <t>エンチョウ</t>
    </rPh>
    <rPh sb="10" eb="12">
      <t>ホイク</t>
    </rPh>
    <rPh sb="13" eb="15">
      <t>ジカン</t>
    </rPh>
    <rPh sb="16" eb="17">
      <t>カカ</t>
    </rPh>
    <rPh sb="18" eb="20">
      <t>ケイヒ</t>
    </rPh>
    <phoneticPr fontId="4"/>
  </si>
  <si>
    <t>需用費、その他経費
（印刷製本費、消耗品費等）</t>
    <rPh sb="0" eb="3">
      <t>ジュヨウヒ</t>
    </rPh>
    <rPh sb="6" eb="7">
      <t>タ</t>
    </rPh>
    <rPh sb="7" eb="9">
      <t>ケイヒ</t>
    </rPh>
    <rPh sb="11" eb="13">
      <t>インサツ</t>
    </rPh>
    <rPh sb="13" eb="15">
      <t>セイホン</t>
    </rPh>
    <rPh sb="15" eb="16">
      <t>ヒ</t>
    </rPh>
    <rPh sb="17" eb="19">
      <t>ショウモウ</t>
    </rPh>
    <rPh sb="19" eb="20">
      <t>ヒン</t>
    </rPh>
    <rPh sb="20" eb="21">
      <t>ヒ</t>
    </rPh>
    <rPh sb="21" eb="22">
      <t>トウ</t>
    </rPh>
    <phoneticPr fontId="4"/>
  </si>
  <si>
    <t>短時間合計</t>
    <rPh sb="0" eb="3">
      <t>タンジカン</t>
    </rPh>
    <rPh sb="3" eb="5">
      <t>ゴウケイ</t>
    </rPh>
    <phoneticPr fontId="4"/>
  </si>
  <si>
    <t>別表　職員個別勤務状況確認表</t>
    <rPh sb="0" eb="2">
      <t>ベッピョウ</t>
    </rPh>
    <rPh sb="3" eb="5">
      <t>ショクイン</t>
    </rPh>
    <rPh sb="5" eb="7">
      <t>コベツ</t>
    </rPh>
    <rPh sb="7" eb="9">
      <t>キンム</t>
    </rPh>
    <rPh sb="9" eb="11">
      <t>ジョウキョウ</t>
    </rPh>
    <rPh sb="11" eb="13">
      <t>カクニン</t>
    </rPh>
    <rPh sb="13" eb="14">
      <t>ヒョウ</t>
    </rPh>
    <phoneticPr fontId="4"/>
  </si>
  <si>
    <t>①　従事者名</t>
    <rPh sb="2" eb="5">
      <t>ジュウジシャ</t>
    </rPh>
    <rPh sb="5" eb="6">
      <t>メイ</t>
    </rPh>
    <phoneticPr fontId="4"/>
  </si>
  <si>
    <t>●●　●●</t>
    <phoneticPr fontId="4"/>
  </si>
  <si>
    <t>②　常勤・非常勤の別</t>
    <rPh sb="2" eb="4">
      <t>ジョウキン</t>
    </rPh>
    <rPh sb="5" eb="8">
      <t>ヒジョウキン</t>
    </rPh>
    <rPh sb="9" eb="10">
      <t>ベツ</t>
    </rPh>
    <phoneticPr fontId="4"/>
  </si>
  <si>
    <t>常勤</t>
  </si>
  <si>
    <t>※対象経費欄は、事務作業等により一部時間を補助対象外とする場合は△を、全て対象外とする場合は×を入力する。
　　全て対象となる場合は空欄のままとする。</t>
    <rPh sb="1" eb="3">
      <t>タイショウ</t>
    </rPh>
    <rPh sb="3" eb="5">
      <t>ケイヒ</t>
    </rPh>
    <rPh sb="5" eb="6">
      <t>ラン</t>
    </rPh>
    <rPh sb="8" eb="10">
      <t>ジム</t>
    </rPh>
    <rPh sb="10" eb="12">
      <t>サギョウ</t>
    </rPh>
    <rPh sb="12" eb="13">
      <t>トウ</t>
    </rPh>
    <rPh sb="16" eb="18">
      <t>イチブ</t>
    </rPh>
    <rPh sb="18" eb="20">
      <t>ジカン</t>
    </rPh>
    <rPh sb="21" eb="23">
      <t>ホジョ</t>
    </rPh>
    <rPh sb="23" eb="25">
      <t>タイショウ</t>
    </rPh>
    <rPh sb="25" eb="26">
      <t>ガイ</t>
    </rPh>
    <rPh sb="29" eb="31">
      <t>バアイ</t>
    </rPh>
    <rPh sb="35" eb="36">
      <t>スベ</t>
    </rPh>
    <rPh sb="37" eb="40">
      <t>タイショウガイ</t>
    </rPh>
    <rPh sb="43" eb="45">
      <t>バアイ</t>
    </rPh>
    <rPh sb="48" eb="50">
      <t>ニュウリョク</t>
    </rPh>
    <rPh sb="56" eb="57">
      <t>スベ</t>
    </rPh>
    <rPh sb="58" eb="60">
      <t>タイショウ</t>
    </rPh>
    <rPh sb="63" eb="65">
      <t>バアイ</t>
    </rPh>
    <rPh sb="66" eb="68">
      <t>クウラン</t>
    </rPh>
    <phoneticPr fontId="4"/>
  </si>
  <si>
    <t>日</t>
    <rPh sb="0" eb="1">
      <t>ニチ</t>
    </rPh>
    <phoneticPr fontId="4"/>
  </si>
  <si>
    <t>曜日</t>
    <rPh sb="0" eb="2">
      <t>ヨウビ</t>
    </rPh>
    <phoneticPr fontId="4"/>
  </si>
  <si>
    <t>保育従事開始時間</t>
    <rPh sb="0" eb="2">
      <t>ホイク</t>
    </rPh>
    <rPh sb="2" eb="4">
      <t>ジュウジ</t>
    </rPh>
    <rPh sb="4" eb="6">
      <t>カイシ</t>
    </rPh>
    <rPh sb="6" eb="8">
      <t>ジカン</t>
    </rPh>
    <phoneticPr fontId="4"/>
  </si>
  <si>
    <t>保育従事終了時間</t>
    <rPh sb="0" eb="2">
      <t>ホイク</t>
    </rPh>
    <rPh sb="2" eb="4">
      <t>ジュウジ</t>
    </rPh>
    <rPh sb="4" eb="6">
      <t>シュウリョウ</t>
    </rPh>
    <rPh sb="6" eb="8">
      <t>ジカン</t>
    </rPh>
    <phoneticPr fontId="4"/>
  </si>
  <si>
    <t>常勤</t>
    <rPh sb="0" eb="2">
      <t>ジョウキン</t>
    </rPh>
    <phoneticPr fontId="4"/>
  </si>
  <si>
    <t>補助対象時間</t>
    <rPh sb="0" eb="2">
      <t>ホジョ</t>
    </rPh>
    <rPh sb="2" eb="4">
      <t>タイショウ</t>
    </rPh>
    <rPh sb="4" eb="6">
      <t>ジカン</t>
    </rPh>
    <phoneticPr fontId="4"/>
  </si>
  <si>
    <t>対象経費△の場合</t>
    <rPh sb="0" eb="2">
      <t>タイショウ</t>
    </rPh>
    <rPh sb="2" eb="4">
      <t>ケイヒ</t>
    </rPh>
    <rPh sb="6" eb="8">
      <t>バアイ</t>
    </rPh>
    <phoneticPr fontId="4"/>
  </si>
  <si>
    <t>対象外とする時間数</t>
    <rPh sb="0" eb="3">
      <t>タイショウガイ</t>
    </rPh>
    <rPh sb="6" eb="9">
      <t>ジカンスウ</t>
    </rPh>
    <phoneticPr fontId="4"/>
  </si>
  <si>
    <t>経費対象</t>
    <rPh sb="0" eb="2">
      <t>ケイヒ</t>
    </rPh>
    <rPh sb="2" eb="4">
      <t>タイショウ</t>
    </rPh>
    <phoneticPr fontId="4"/>
  </si>
  <si>
    <t>推進分△</t>
    <rPh sb="0" eb="2">
      <t>スイシン</t>
    </rPh>
    <rPh sb="2" eb="3">
      <t>ブン</t>
    </rPh>
    <phoneticPr fontId="4"/>
  </si>
  <si>
    <t>延長分△</t>
    <rPh sb="0" eb="2">
      <t>エンチョウ</t>
    </rPh>
    <rPh sb="2" eb="3">
      <t>ブン</t>
    </rPh>
    <phoneticPr fontId="4"/>
  </si>
  <si>
    <t>（ａ）</t>
    <phoneticPr fontId="4"/>
  </si>
  <si>
    <t>（ｂ）</t>
    <phoneticPr fontId="4"/>
  </si>
  <si>
    <t>（ｃ）</t>
    <phoneticPr fontId="4"/>
  </si>
  <si>
    <t>（ｄ）</t>
    <phoneticPr fontId="4"/>
  </si>
  <si>
    <t>（ｅ）</t>
    <phoneticPr fontId="4"/>
  </si>
  <si>
    <t>（ｆ）</t>
    <phoneticPr fontId="4"/>
  </si>
  <si>
    <t>（ｇ）</t>
    <phoneticPr fontId="4"/>
  </si>
  <si>
    <t>（ｈ）</t>
    <phoneticPr fontId="4"/>
  </si>
  <si>
    <t>（ⅰ）</t>
    <phoneticPr fontId="4"/>
  </si>
  <si>
    <t>（ｊ）</t>
    <phoneticPr fontId="4"/>
  </si>
  <si>
    <t>△</t>
  </si>
  <si>
    <t>お迎えが遅れたため</t>
    <rPh sb="1" eb="2">
      <t>ムカ</t>
    </rPh>
    <rPh sb="4" eb="5">
      <t>オク</t>
    </rPh>
    <phoneticPr fontId="4"/>
  </si>
  <si>
    <t>事業別　時間数合計（ｋ）</t>
    <rPh sb="0" eb="2">
      <t>ジギョウ</t>
    </rPh>
    <rPh sb="2" eb="3">
      <t>ベツ</t>
    </rPh>
    <rPh sb="4" eb="6">
      <t>ジカン</t>
    </rPh>
    <rPh sb="6" eb="7">
      <t>スウ</t>
    </rPh>
    <rPh sb="7" eb="9">
      <t>ゴウケイ</t>
    </rPh>
    <phoneticPr fontId="4"/>
  </si>
  <si>
    <t>事業別　
補助対象時間数合計
（ｋ）－（ｈ）or（i）</t>
    <rPh sb="0" eb="2">
      <t>ジギョウ</t>
    </rPh>
    <rPh sb="2" eb="3">
      <t>ベツ</t>
    </rPh>
    <rPh sb="5" eb="7">
      <t>ホジョ</t>
    </rPh>
    <rPh sb="7" eb="9">
      <t>タイショウ</t>
    </rPh>
    <rPh sb="9" eb="11">
      <t>ジカン</t>
    </rPh>
    <rPh sb="11" eb="12">
      <t>スウ</t>
    </rPh>
    <rPh sb="12" eb="14">
      <t>ゴウケイ</t>
    </rPh>
    <rPh sb="13" eb="14">
      <t>ケイ</t>
    </rPh>
    <phoneticPr fontId="4"/>
  </si>
  <si>
    <t>←ここの時間数が別紙１－１に反映されています。</t>
    <rPh sb="4" eb="7">
      <t>ジカンスウ</t>
    </rPh>
    <rPh sb="8" eb="10">
      <t>ベッシ</t>
    </rPh>
    <rPh sb="14" eb="16">
      <t>ハンエイ</t>
    </rPh>
    <phoneticPr fontId="4"/>
  </si>
  <si>
    <t>※</t>
    <phoneticPr fontId="4"/>
  </si>
  <si>
    <t>有給休暇の場合は、有休欄に「有休」と記入する。</t>
    <rPh sb="0" eb="2">
      <t>ユウキュウ</t>
    </rPh>
    <rPh sb="2" eb="4">
      <t>キュウカ</t>
    </rPh>
    <rPh sb="5" eb="7">
      <t>バアイ</t>
    </rPh>
    <rPh sb="9" eb="11">
      <t>ユウキュウ</t>
    </rPh>
    <rPh sb="11" eb="12">
      <t>ラン</t>
    </rPh>
    <rPh sb="14" eb="16">
      <t>ユウキュウ</t>
    </rPh>
    <rPh sb="18" eb="20">
      <t>キニュウ</t>
    </rPh>
    <phoneticPr fontId="4"/>
  </si>
  <si>
    <t>当該補助の対象経費は、各区分で示した時間内の勤務に係る経費とする。</t>
    <rPh sb="0" eb="2">
      <t>トウガイ</t>
    </rPh>
    <rPh sb="2" eb="4">
      <t>ホジョ</t>
    </rPh>
    <rPh sb="5" eb="7">
      <t>タイショウ</t>
    </rPh>
    <rPh sb="7" eb="9">
      <t>ケイヒ</t>
    </rPh>
    <rPh sb="11" eb="14">
      <t>カククブン</t>
    </rPh>
    <rPh sb="15" eb="16">
      <t>シメ</t>
    </rPh>
    <rPh sb="18" eb="20">
      <t>ジカン</t>
    </rPh>
    <rPh sb="20" eb="21">
      <t>ナイ</t>
    </rPh>
    <rPh sb="22" eb="24">
      <t>キンム</t>
    </rPh>
    <rPh sb="25" eb="26">
      <t>カカワ</t>
    </rPh>
    <rPh sb="27" eb="29">
      <t>ケイヒ</t>
    </rPh>
    <phoneticPr fontId="4"/>
  </si>
  <si>
    <t>延長保育事業の時間とは、平日の勤務が18:00を超えた場合の17:00（非常勤は16:30）以降の勤務時間数の合計とする。推進分の時間数とは、それ以外の場合（朝、土曜日の夕方、平日18:00までに勤務が終了した場合の夕方）の時間数の合計とする。</t>
    <rPh sb="7" eb="9">
      <t>ジカン</t>
    </rPh>
    <rPh sb="12" eb="14">
      <t>ヘイジツ</t>
    </rPh>
    <rPh sb="36" eb="39">
      <t>ヒジョウキン</t>
    </rPh>
    <rPh sb="46" eb="48">
      <t>イコウ</t>
    </rPh>
    <rPh sb="49" eb="51">
      <t>キンム</t>
    </rPh>
    <rPh sb="51" eb="54">
      <t>ジカンスウ</t>
    </rPh>
    <rPh sb="65" eb="67">
      <t>ジカン</t>
    </rPh>
    <rPh sb="67" eb="68">
      <t>スウ</t>
    </rPh>
    <rPh sb="85" eb="87">
      <t>ユウガタ</t>
    </rPh>
    <rPh sb="108" eb="110">
      <t>ユウガタ</t>
    </rPh>
    <rPh sb="112" eb="115">
      <t>ジカンスウ</t>
    </rPh>
    <phoneticPr fontId="4"/>
  </si>
  <si>
    <t>←ここの時間数を別紙１－１に反映してください。</t>
    <rPh sb="4" eb="7">
      <t>ジカンスウ</t>
    </rPh>
    <rPh sb="8" eb="10">
      <t>ベッシ</t>
    </rPh>
    <rPh sb="14" eb="16">
      <t>ハンエイ</t>
    </rPh>
    <phoneticPr fontId="4"/>
  </si>
  <si>
    <t>有給休暇の場合は、備考欄に「有休」と記入する。</t>
    <rPh sb="0" eb="2">
      <t>ユウキュウ</t>
    </rPh>
    <rPh sb="2" eb="4">
      <t>キュウカ</t>
    </rPh>
    <rPh sb="5" eb="7">
      <t>バアイ</t>
    </rPh>
    <rPh sb="9" eb="11">
      <t>ビコウ</t>
    </rPh>
    <rPh sb="11" eb="12">
      <t>ラン</t>
    </rPh>
    <rPh sb="14" eb="16">
      <t>ユウキュウ</t>
    </rPh>
    <rPh sb="18" eb="20">
      <t>キニュウ</t>
    </rPh>
    <phoneticPr fontId="4"/>
  </si>
  <si>
    <t>保育従事開始時間
（朝）</t>
    <rPh sb="0" eb="2">
      <t>ホイク</t>
    </rPh>
    <rPh sb="2" eb="4">
      <t>ジュウジ</t>
    </rPh>
    <rPh sb="4" eb="6">
      <t>カイシ</t>
    </rPh>
    <rPh sb="6" eb="8">
      <t>ジカン</t>
    </rPh>
    <rPh sb="10" eb="11">
      <t>アサ</t>
    </rPh>
    <phoneticPr fontId="4"/>
  </si>
  <si>
    <t>保育従事終了時間
（朝）</t>
    <rPh sb="0" eb="2">
      <t>ホイク</t>
    </rPh>
    <rPh sb="2" eb="4">
      <t>ジュウジ</t>
    </rPh>
    <rPh sb="4" eb="6">
      <t>シュウリョウ</t>
    </rPh>
    <rPh sb="6" eb="8">
      <t>ジカン</t>
    </rPh>
    <rPh sb="10" eb="11">
      <t>アサ</t>
    </rPh>
    <phoneticPr fontId="4"/>
  </si>
  <si>
    <t>保育従事開始時間
（夕）</t>
    <rPh sb="0" eb="2">
      <t>ホイク</t>
    </rPh>
    <rPh sb="2" eb="4">
      <t>ジュウジ</t>
    </rPh>
    <rPh sb="4" eb="6">
      <t>カイシ</t>
    </rPh>
    <rPh sb="6" eb="8">
      <t>ジカン</t>
    </rPh>
    <rPh sb="10" eb="11">
      <t>ユウ</t>
    </rPh>
    <phoneticPr fontId="4"/>
  </si>
  <si>
    <t>保育従事終了時間
（夕）</t>
    <rPh sb="0" eb="2">
      <t>ホイク</t>
    </rPh>
    <rPh sb="2" eb="4">
      <t>ジュウジ</t>
    </rPh>
    <rPh sb="4" eb="6">
      <t>シュウリョウ</t>
    </rPh>
    <rPh sb="6" eb="8">
      <t>ジカン</t>
    </rPh>
    <rPh sb="10" eb="11">
      <t>ユウ</t>
    </rPh>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</si>
  <si>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</si>
  <si>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</si>
  <si>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</si>
  <si>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</si>
  <si>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</si>
  <si>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</si>
  <si>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</si>
  <si>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</si>
  <si>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</si>
  <si>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事業別　時間数合計（n）</t>
    <rPh sb="0" eb="2">
      <t>ジギョウ</t>
    </rPh>
    <rPh sb="2" eb="3">
      <t>ベツ</t>
    </rPh>
    <rPh sb="4" eb="6">
      <t>ジカン</t>
    </rPh>
    <rPh sb="6" eb="7">
      <t>スウ</t>
    </rPh>
    <rPh sb="7" eb="9">
      <t>ゴウケイ</t>
    </rPh>
    <phoneticPr fontId="4"/>
  </si>
  <si>
    <t>事業別　
補助対象時間数合計
（n）－（k）or（l）</t>
    <rPh sb="0" eb="2">
      <t>ジギョウ</t>
    </rPh>
    <rPh sb="2" eb="3">
      <t>ベツ</t>
    </rPh>
    <rPh sb="5" eb="7">
      <t>ホジョ</t>
    </rPh>
    <rPh sb="7" eb="9">
      <t>タイショウ</t>
    </rPh>
    <rPh sb="9" eb="11">
      <t>ジカン</t>
    </rPh>
    <rPh sb="11" eb="12">
      <t>スウ</t>
    </rPh>
    <rPh sb="12" eb="14">
      <t>ゴウケイ</t>
    </rPh>
    <rPh sb="13" eb="14">
      <t>ケイ</t>
    </rPh>
    <phoneticPr fontId="4"/>
  </si>
  <si>
    <t>月</t>
  </si>
  <si>
    <t>火</t>
  </si>
  <si>
    <t>日</t>
  </si>
  <si>
    <t>延長保育事業等月例報告書（</t>
    <phoneticPr fontId="4"/>
  </si>
  <si>
    <t>月分</t>
    <rPh sb="0" eb="2">
      <t>ガツブン</t>
    </rPh>
    <phoneticPr fontId="4"/>
  </si>
  <si>
    <t>利用０人の場合は必要従事者数も０人</t>
    <rPh sb="0" eb="2">
      <t>リヨウ</t>
    </rPh>
    <rPh sb="3" eb="4">
      <t>ニン</t>
    </rPh>
    <rPh sb="5" eb="7">
      <t>バアイ</t>
    </rPh>
    <rPh sb="8" eb="10">
      <t>ヒツヨウ</t>
    </rPh>
    <rPh sb="10" eb="13">
      <t>ジュウジシャ</t>
    </rPh>
    <rPh sb="13" eb="14">
      <t>スウ</t>
    </rPh>
    <rPh sb="16" eb="17">
      <t>ニン</t>
    </rPh>
    <phoneticPr fontId="4"/>
  </si>
  <si>
    <t>←プルダウンの元なので消さないように</t>
    <rPh sb="7" eb="8">
      <t>モト</t>
    </rPh>
    <rPh sb="11" eb="12">
      <t>ケ</t>
    </rPh>
    <phoneticPr fontId="4"/>
  </si>
  <si>
    <t>短時間</t>
    <rPh sb="0" eb="3">
      <t>タンジカン</t>
    </rPh>
    <phoneticPr fontId="4"/>
  </si>
  <si>
    <t>7:00</t>
    <phoneticPr fontId="4"/>
  </si>
  <si>
    <t>8:30</t>
    <phoneticPr fontId="4"/>
  </si>
  <si>
    <t>8:00</t>
    <phoneticPr fontId="4"/>
  </si>
  <si>
    <t>9:00</t>
    <phoneticPr fontId="4"/>
  </si>
  <si>
    <t>推進分　朝</t>
    <rPh sb="0" eb="2">
      <t>スイシン</t>
    </rPh>
    <rPh sb="2" eb="3">
      <t>ブン</t>
    </rPh>
    <rPh sb="4" eb="5">
      <t>アサ</t>
    </rPh>
    <phoneticPr fontId="4"/>
  </si>
  <si>
    <t>推進分　夕</t>
    <rPh sb="0" eb="2">
      <t>スイシン</t>
    </rPh>
    <rPh sb="2" eb="3">
      <t>ブン</t>
    </rPh>
    <rPh sb="4" eb="5">
      <t>ユウ</t>
    </rPh>
    <phoneticPr fontId="4"/>
  </si>
  <si>
    <t>17:00</t>
    <phoneticPr fontId="4"/>
  </si>
  <si>
    <t>18:00</t>
    <phoneticPr fontId="4"/>
  </si>
  <si>
    <t>16:30</t>
    <phoneticPr fontId="4"/>
  </si>
  <si>
    <t>16:00</t>
    <phoneticPr fontId="4"/>
  </si>
  <si>
    <t>7:15</t>
    <phoneticPr fontId="4"/>
  </si>
  <si>
    <t>7:30</t>
    <phoneticPr fontId="4"/>
  </si>
  <si>
    <t>検索用</t>
    <rPh sb="0" eb="3">
      <t>ケンサクヨウ</t>
    </rPh>
    <phoneticPr fontId="4"/>
  </si>
  <si>
    <t>18:15</t>
    <phoneticPr fontId="4"/>
  </si>
  <si>
    <t>18:30</t>
    <phoneticPr fontId="4"/>
  </si>
  <si>
    <t>始</t>
    <rPh sb="0" eb="1">
      <t>ハジ</t>
    </rPh>
    <phoneticPr fontId="4"/>
  </si>
  <si>
    <t>常勤終</t>
    <rPh sb="0" eb="2">
      <t>ジョウキン</t>
    </rPh>
    <rPh sb="2" eb="3">
      <t>オ</t>
    </rPh>
    <phoneticPr fontId="4"/>
  </si>
  <si>
    <t>非常勤終</t>
    <rPh sb="0" eb="3">
      <t>ヒジョウキン</t>
    </rPh>
    <rPh sb="3" eb="4">
      <t>オ</t>
    </rPh>
    <phoneticPr fontId="4"/>
  </si>
  <si>
    <t>常勤始</t>
    <rPh sb="0" eb="2">
      <t>ジョウキン</t>
    </rPh>
    <rPh sb="2" eb="3">
      <t>ハジ</t>
    </rPh>
    <phoneticPr fontId="4"/>
  </si>
  <si>
    <t>非常勤始</t>
    <rPh sb="0" eb="3">
      <t>ヒジョウキン</t>
    </rPh>
    <rPh sb="3" eb="4">
      <t>ハジ</t>
    </rPh>
    <phoneticPr fontId="4"/>
  </si>
  <si>
    <t>終</t>
    <rPh sb="0" eb="1">
      <t>オ</t>
    </rPh>
    <phoneticPr fontId="4"/>
  </si>
  <si>
    <t>検索結果</t>
    <rPh sb="0" eb="2">
      <t>ケンサク</t>
    </rPh>
    <rPh sb="2" eb="4">
      <t>ケッカ</t>
    </rPh>
    <phoneticPr fontId="4"/>
  </si>
  <si>
    <t>延長</t>
    <rPh sb="0" eb="2">
      <t>エンチョウ</t>
    </rPh>
    <phoneticPr fontId="4"/>
  </si>
  <si>
    <t>17:15</t>
    <phoneticPr fontId="4"/>
  </si>
  <si>
    <t>17:30</t>
    <phoneticPr fontId="4"/>
  </si>
  <si>
    <t>祝</t>
  </si>
  <si>
    <t>17:00～17:30 事務作業</t>
    <phoneticPr fontId="4"/>
  </si>
  <si>
    <t>　</t>
  </si>
  <si>
    <t>表をコピー＆ペーストする場合は従事者２からコピーしてください。</t>
    <rPh sb="0" eb="1">
      <t>ヒョウ</t>
    </rPh>
    <rPh sb="12" eb="14">
      <t>バアイ</t>
    </rPh>
    <rPh sb="15" eb="18">
      <t>ジュウジシャ</t>
    </rPh>
    <phoneticPr fontId="4"/>
  </si>
  <si>
    <t>16:45</t>
    <phoneticPr fontId="4"/>
  </si>
  <si>
    <t>上の表は、当日の各時間に実際に保育中の保育標準時間認定の児童数及び従事者数を各年齢児（通年制）ごとに記入すること。</t>
    <rPh sb="0" eb="1">
      <t>ウエ</t>
    </rPh>
    <rPh sb="2" eb="3">
      <t>ヒョウ</t>
    </rPh>
    <rPh sb="5" eb="7">
      <t>トウジツ</t>
    </rPh>
    <rPh sb="8" eb="9">
      <t>カク</t>
    </rPh>
    <rPh sb="9" eb="11">
      <t>ジカン</t>
    </rPh>
    <rPh sb="12" eb="14">
      <t>ジッサイ</t>
    </rPh>
    <rPh sb="15" eb="18">
      <t>ホイクチュウ</t>
    </rPh>
    <rPh sb="19" eb="21">
      <t>ホイク</t>
    </rPh>
    <rPh sb="21" eb="23">
      <t>ヒョウジュン</t>
    </rPh>
    <rPh sb="23" eb="25">
      <t>ジカン</t>
    </rPh>
    <rPh sb="25" eb="27">
      <t>ニンテイ</t>
    </rPh>
    <rPh sb="28" eb="31">
      <t>ジドウスウ</t>
    </rPh>
    <rPh sb="31" eb="32">
      <t>オヨ</t>
    </rPh>
    <rPh sb="33" eb="36">
      <t>ジュウジシャ</t>
    </rPh>
    <rPh sb="36" eb="37">
      <t>スウ</t>
    </rPh>
    <rPh sb="43" eb="46">
      <t>ツウネンセイ</t>
    </rPh>
    <rPh sb="50" eb="52">
      <t>キニュウ</t>
    </rPh>
    <phoneticPr fontId="4"/>
  </si>
  <si>
    <r>
      <rPr>
        <b/>
        <sz val="10"/>
        <rFont val="ＭＳ Ｐゴシック"/>
        <family val="3"/>
        <charset val="128"/>
      </rPr>
      <t>16:30</t>
    </r>
    <r>
      <rPr>
        <sz val="10"/>
        <rFont val="ＭＳ Ｐゴシック"/>
        <family val="3"/>
        <charset val="128"/>
      </rPr>
      <t>（短）</t>
    </r>
    <rPh sb="6" eb="7">
      <t>タン</t>
    </rPh>
    <phoneticPr fontId="4"/>
  </si>
  <si>
    <t>7:30（短）</t>
    <rPh sb="5" eb="6">
      <t>タン</t>
    </rPh>
    <phoneticPr fontId="4"/>
  </si>
  <si>
    <t>-</t>
    <phoneticPr fontId="4"/>
  </si>
  <si>
    <t>補助時間認定</t>
    <rPh sb="0" eb="2">
      <t>ホジョ</t>
    </rPh>
    <rPh sb="2" eb="4">
      <t>ジカン</t>
    </rPh>
    <rPh sb="4" eb="6">
      <t>ニンテイ</t>
    </rPh>
    <phoneticPr fontId="4"/>
  </si>
  <si>
    <t>８：００～１６：００</t>
    <phoneticPr fontId="4"/>
  </si>
  <si>
    <t>7:30</t>
    <phoneticPr fontId="4"/>
  </si>
  <si>
    <t>8:00</t>
    <phoneticPr fontId="4"/>
  </si>
  <si>
    <t>16:00</t>
    <phoneticPr fontId="4"/>
  </si>
  <si>
    <t>15:30</t>
    <phoneticPr fontId="4"/>
  </si>
  <si>
    <t>８：００～１６：００</t>
  </si>
  <si>
    <t>９：３０～１７：３０</t>
  </si>
  <si>
    <t>９：３０～１７：３０</t>
    <phoneticPr fontId="4"/>
  </si>
  <si>
    <t>９：２０～１７：２０</t>
  </si>
  <si>
    <t>９：２０～１７：２０</t>
    <phoneticPr fontId="4"/>
  </si>
  <si>
    <r>
      <rPr>
        <b/>
        <sz val="10"/>
        <rFont val="ＭＳ Ｐゴシック"/>
        <family val="3"/>
        <charset val="128"/>
      </rPr>
      <t>9:00</t>
    </r>
    <r>
      <rPr>
        <sz val="10"/>
        <rFont val="ＭＳ Ｐゴシック"/>
        <family val="3"/>
        <charset val="128"/>
      </rPr>
      <t>（短）</t>
    </r>
    <rPh sb="5" eb="6">
      <t>タン</t>
    </rPh>
    <phoneticPr fontId="4"/>
  </si>
  <si>
    <t>7:50（短）</t>
    <rPh sb="5" eb="6">
      <t>タン</t>
    </rPh>
    <phoneticPr fontId="4"/>
  </si>
  <si>
    <t>8:50（短）</t>
    <rPh sb="5" eb="6">
      <t>タン</t>
    </rPh>
    <phoneticPr fontId="4"/>
  </si>
  <si>
    <t>17:50（短）</t>
    <rPh sb="6" eb="7">
      <t>ミジカ</t>
    </rPh>
    <phoneticPr fontId="4"/>
  </si>
  <si>
    <t>記載不要</t>
    <rPh sb="0" eb="2">
      <t>キサイ</t>
    </rPh>
    <rPh sb="2" eb="4">
      <t>フヨウ</t>
    </rPh>
    <phoneticPr fontId="4"/>
  </si>
  <si>
    <t>-</t>
    <phoneticPr fontId="4"/>
  </si>
  <si>
    <t>9:00</t>
    <phoneticPr fontId="4"/>
  </si>
  <si>
    <t>8:50</t>
    <phoneticPr fontId="4"/>
  </si>
  <si>
    <t>9:30</t>
    <phoneticPr fontId="4"/>
  </si>
  <si>
    <t>9:20</t>
    <phoneticPr fontId="4"/>
  </si>
  <si>
    <t>17:30</t>
    <phoneticPr fontId="4"/>
  </si>
  <si>
    <t>17:20</t>
    <phoneticPr fontId="4"/>
  </si>
  <si>
    <t>17:00</t>
    <phoneticPr fontId="4"/>
  </si>
  <si>
    <t>16:50</t>
    <phoneticPr fontId="4"/>
  </si>
  <si>
    <t>Ver.</t>
    <phoneticPr fontId="4"/>
  </si>
  <si>
    <t>　【実績入力】　※灰色セル　　　　は絶対に入力しないでください。
　　　　　　　　　　※保育標準時間認定の児童について入力してください。</t>
    <rPh sb="2" eb="4">
      <t>ジッセキ</t>
    </rPh>
    <rPh sb="4" eb="6">
      <t>ニュウリョク</t>
    </rPh>
    <rPh sb="9" eb="11">
      <t>ハイイロ</t>
    </rPh>
    <rPh sb="18" eb="20">
      <t>ゼッタイ</t>
    </rPh>
    <rPh sb="21" eb="23">
      <t>ニュウリョク</t>
    </rPh>
    <rPh sb="44" eb="46">
      <t>ホイク</t>
    </rPh>
    <rPh sb="46" eb="48">
      <t>ヒョウジュン</t>
    </rPh>
    <rPh sb="48" eb="50">
      <t>ジカン</t>
    </rPh>
    <rPh sb="50" eb="52">
      <t>ニンテイ</t>
    </rPh>
    <rPh sb="53" eb="55">
      <t>ジドウ</t>
    </rPh>
    <rPh sb="59" eb="61">
      <t>ニュウリョク</t>
    </rPh>
    <phoneticPr fontId="4"/>
  </si>
  <si>
    <t>　【実績入力】　※灰色セル　　　　は絶対に入力しないでください。</t>
    <rPh sb="2" eb="4">
      <t>ジッセキ</t>
    </rPh>
    <rPh sb="4" eb="6">
      <t>ニュウリョク</t>
    </rPh>
    <rPh sb="9" eb="11">
      <t>ハイイロ</t>
    </rPh>
    <rPh sb="18" eb="20">
      <t>ゼッタイ</t>
    </rPh>
    <rPh sb="21" eb="23">
      <t>ニュウリョク</t>
    </rPh>
    <phoneticPr fontId="4"/>
  </si>
  <si>
    <t>※稼働日数1日以下のため入力禁止</t>
    <rPh sb="14" eb="16">
      <t>キンシ</t>
    </rPh>
    <phoneticPr fontId="4"/>
  </si>
  <si>
    <t>※稼働日数1日以下のため入力禁止</t>
    <rPh sb="1" eb="3">
      <t>カドウ</t>
    </rPh>
    <rPh sb="3" eb="5">
      <t>ニッスウ</t>
    </rPh>
    <rPh sb="6" eb="7">
      <t>ニチ</t>
    </rPh>
    <rPh sb="7" eb="9">
      <t>イカ</t>
    </rPh>
    <rPh sb="12" eb="14">
      <t>ニュウリョク</t>
    </rPh>
    <rPh sb="14" eb="16">
      <t>キンシ</t>
    </rPh>
    <phoneticPr fontId="4"/>
  </si>
  <si>
    <t>算定から除外する週の利用児童数</t>
    <rPh sb="0" eb="2">
      <t>サンテイ</t>
    </rPh>
    <rPh sb="4" eb="6">
      <t>ジョガイ</t>
    </rPh>
    <rPh sb="8" eb="9">
      <t>シュウ</t>
    </rPh>
    <rPh sb="10" eb="15">
      <t>リヨウジドウスウ</t>
    </rPh>
    <phoneticPr fontId="4"/>
  </si>
  <si>
    <t>算定から除外する週の利用児童数（入力禁止としているが、誤って入力されている場合に計算から除外する必要があるため）</t>
    <rPh sb="0" eb="2">
      <t>サンテイ</t>
    </rPh>
    <rPh sb="4" eb="6">
      <t>ジョガイ</t>
    </rPh>
    <rPh sb="8" eb="9">
      <t>シュウ</t>
    </rPh>
    <rPh sb="10" eb="12">
      <t>リヨウ</t>
    </rPh>
    <rPh sb="12" eb="14">
      <t>ジドウ</t>
    </rPh>
    <rPh sb="14" eb="15">
      <t>スウ</t>
    </rPh>
    <rPh sb="16" eb="18">
      <t>ニュウリョク</t>
    </rPh>
    <rPh sb="18" eb="20">
      <t>キンシ</t>
    </rPh>
    <rPh sb="27" eb="28">
      <t>アヤマ</t>
    </rPh>
    <rPh sb="30" eb="32">
      <t>ニュウリョク</t>
    </rPh>
    <rPh sb="37" eb="39">
      <t>バアイ</t>
    </rPh>
    <rPh sb="40" eb="42">
      <t>ケイサン</t>
    </rPh>
    <rPh sb="44" eb="46">
      <t>ジョガイ</t>
    </rPh>
    <rPh sb="48" eb="50">
      <t>ヒツヨウ</t>
    </rPh>
    <phoneticPr fontId="4"/>
  </si>
  <si>
    <t>※第１週と第５週のみ考慮すればOK、他の週は今の祝日体系では稼働日数が１日以下となることはない</t>
    <rPh sb="1" eb="2">
      <t>ダイ</t>
    </rPh>
    <rPh sb="3" eb="4">
      <t>シュウ</t>
    </rPh>
    <rPh sb="5" eb="6">
      <t>ダイ</t>
    </rPh>
    <rPh sb="7" eb="8">
      <t>シュウ</t>
    </rPh>
    <rPh sb="10" eb="12">
      <t>コウリョ</t>
    </rPh>
    <rPh sb="18" eb="19">
      <t>ホカ</t>
    </rPh>
    <rPh sb="20" eb="21">
      <t>シュウ</t>
    </rPh>
    <rPh sb="22" eb="23">
      <t>イマ</t>
    </rPh>
    <rPh sb="24" eb="28">
      <t>シュクジツタイケイ</t>
    </rPh>
    <rPh sb="30" eb="34">
      <t>カドウニッスウ</t>
    </rPh>
    <rPh sb="36" eb="39">
      <t>ニチイカ</t>
    </rPh>
    <phoneticPr fontId="4"/>
  </si>
  <si>
    <t>第1週と第５週の計</t>
    <rPh sb="0" eb="1">
      <t>ダイ</t>
    </rPh>
    <rPh sb="2" eb="3">
      <t>シュウ</t>
    </rPh>
    <rPh sb="4" eb="5">
      <t>ダイ</t>
    </rPh>
    <rPh sb="6" eb="7">
      <t>シュウ</t>
    </rPh>
    <rPh sb="8" eb="9">
      <t>ケイ</t>
    </rPh>
    <phoneticPr fontId="4"/>
  </si>
  <si>
    <t>オ欄調整用</t>
    <rPh sb="1" eb="2">
      <t>ラン</t>
    </rPh>
    <rPh sb="2" eb="5">
      <t>チョウセイヨウ</t>
    </rPh>
    <phoneticPr fontId="4"/>
  </si>
  <si>
    <t>第１週・第５週の計</t>
    <rPh sb="0" eb="1">
      <t>ダイ</t>
    </rPh>
    <rPh sb="2" eb="3">
      <t>シュウ</t>
    </rPh>
    <rPh sb="4" eb="5">
      <t>ダイ</t>
    </rPh>
    <rPh sb="6" eb="7">
      <t>シュウ</t>
    </rPh>
    <rPh sb="8" eb="9">
      <t>ケイ</t>
    </rPh>
    <phoneticPr fontId="4"/>
  </si>
  <si>
    <t>休日</t>
  </si>
  <si>
    <t>20250402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</si>
</sst>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日（金）&quot;"/>
    <numFmt numFmtId="177" formatCode="#&quot;日（月）&quot;"/>
    <numFmt numFmtId="178" formatCode="#&quot;日(月）&quot;"/>
    <numFmt numFmtId="179" formatCode="#&quot;日(火）&quot;"/>
    <numFmt numFmtId="180" formatCode="#&quot;日(水）&quot;"/>
    <numFmt numFmtId="181" formatCode="#&quot;日(木）&quot;"/>
    <numFmt numFmtId="182" formatCode="#&quot;日(金）&quot;"/>
    <numFmt numFmtId="183" formatCode="#,##0&quot;円&quot;"/>
    <numFmt numFmtId="184" formatCode="#,##0&quot;人&quot;"/>
    <numFmt numFmtId="185" formatCode="&quot;No.&quot;#,##0"/>
    <numFmt numFmtId="186" formatCode="0.0"/>
    <numFmt numFmtId="187" formatCode="General&quot;人&quot;"/>
    <numFmt numFmtId="188" formatCode="#&quot;日(土）&quot;"/>
    <numFmt numFmtId="189" formatCode="&quot;(&quot;General&quot;)&quot;"/>
    <numFmt numFmtId="190" formatCode="[$-411]ggge&quot;年&quot;m&quot;月&quot;d&quot;日&quot;;@"/>
    <numFmt numFmtId="191" formatCode="0_);[Red]\(0\)"/>
    <numFmt numFmtId="192" formatCode="m&quot;月&quot;"/>
    <numFmt numFmtId="193" formatCode="d"/>
    <numFmt numFmtId="194" formatCode="[$-411]ggge&quot;年度&quot;;@"/>
    <numFmt numFmtId="195" formatCode="[h]:mm"/>
    <numFmt numFmtId="196" formatCode="#,###&quot;円&quot;"/>
    <numFmt numFmtId="197" formatCode="#,##0&quot;円&quot;;[Red]\-#,##0&quot;円&quot;"/>
    <numFmt numFmtId="198" formatCode="h:mm;@"/>
    <numFmt numFmtId="199" formatCode="[$-F400]h:mm:ss\ AM/PM"/>
    <numFmt numFmtId="200" formatCode="[DBNum3][$-411]ggge&quot;年&quot;m&quot;月&quot;d&quot;日&quot;"/>
  </numFmts>
  <fonts count="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6"/>
      <name val="ＭＳ Ｐゴシック"/>
      <family val="3"/>
      <charset val="128"/>
    </font>
    <font>
      <u/>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1"/>
      <color indexed="12"/>
      <name val="ＭＳ Ｐゴシック"/>
      <family val="3"/>
      <charset val="128"/>
    </font>
    <font>
      <b/>
      <sz val="16"/>
      <name val="ＭＳ Ｐゴシック"/>
      <family val="3"/>
      <charset val="128"/>
    </font>
    <font>
      <sz val="12"/>
      <name val="ＭＳ Ｐゴシック"/>
      <family val="3"/>
      <charset val="128"/>
    </font>
    <font>
      <b/>
      <sz val="18"/>
      <name val="ＭＳ Ｐゴシック"/>
      <family val="3"/>
      <charset val="128"/>
    </font>
    <font>
      <b/>
      <sz val="12"/>
      <name val="ＭＳ Ｐゴシック"/>
      <family val="3"/>
      <charset val="128"/>
    </font>
    <font>
      <b/>
      <sz val="10"/>
      <name val="ＭＳ Ｐゴシック"/>
      <family val="3"/>
      <charset val="128"/>
    </font>
    <font>
      <b/>
      <sz val="11"/>
      <name val="ＭＳ Ｐゴシック"/>
      <family val="3"/>
      <charset val="128"/>
    </font>
    <font>
      <u/>
      <sz val="9"/>
      <name val="ＭＳ Ｐゴシック"/>
      <family val="3"/>
      <charset val="128"/>
    </font>
    <font>
      <sz val="20"/>
      <color indexed="12"/>
      <name val="ＭＳ Ｐゴシック"/>
      <family val="3"/>
      <charset val="128"/>
    </font>
    <font>
      <sz val="12"/>
      <color indexed="12"/>
      <name val="ＭＳ Ｐゴシック"/>
      <family val="3"/>
      <charset val="128"/>
    </font>
    <font>
      <sz val="20"/>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明朝"/>
      <family val="1"/>
      <charset val="128"/>
    </font>
    <font>
      <sz val="11"/>
      <color theme="1"/>
      <name val="ＭＳ Ｐゴシック"/>
      <family val="3"/>
      <charset val="128"/>
      <scheme val="minor"/>
    </font>
    <font>
      <b/>
      <sz val="9"/>
      <color theme="1"/>
      <name val="ＭＳ Ｐゴシック"/>
      <family val="3"/>
      <charset val="128"/>
    </font>
    <font>
      <sz val="11"/>
      <color theme="1"/>
      <name val="ＭＳ Ｐゴシック"/>
      <family val="2"/>
      <scheme val="minor"/>
    </font>
    <font>
      <sz val="6"/>
      <name val="ＭＳ Ｐゴシック"/>
      <family val="2"/>
      <charset val="128"/>
      <scheme val="minor"/>
    </font>
    <font>
      <u/>
      <sz val="11"/>
      <color theme="10"/>
      <name val="ＭＳ Ｐゴシック"/>
      <family val="2"/>
      <charset val="128"/>
      <scheme val="minor"/>
    </font>
    <font>
      <b/>
      <sz val="18"/>
      <color rgb="FFFF0000"/>
      <name val="ＭＳ Ｐゴシック"/>
      <family val="3"/>
      <charset val="128"/>
    </font>
    <font>
      <sz val="12"/>
      <color theme="1"/>
      <name val="ＭＳ Ｐゴシック"/>
      <family val="3"/>
      <charset val="128"/>
      <scheme val="minor"/>
    </font>
    <font>
      <sz val="6"/>
      <name val="BIZ UDゴシック"/>
      <family val="3"/>
      <charset val="128"/>
    </font>
    <font>
      <sz val="11"/>
      <color theme="0"/>
      <name val="ＭＳ Ｐゴシック"/>
      <family val="3"/>
      <charset val="128"/>
    </font>
    <font>
      <sz val="11"/>
      <name val="BIZ UDゴシック"/>
      <family val="3"/>
      <charset val="128"/>
    </font>
    <font>
      <sz val="11"/>
      <color theme="1"/>
      <name val="BIZ UDゴシック"/>
      <family val="3"/>
      <charset val="128"/>
    </font>
    <font>
      <sz val="11"/>
      <color rgb="FFFF0000"/>
      <name val="BIZ UDゴシック"/>
      <family val="3"/>
      <charset val="128"/>
    </font>
    <font>
      <sz val="11"/>
      <color theme="8" tint="-0.24994659260841701"/>
      <name val="BIZ UDゴシック"/>
      <family val="3"/>
      <charset val="128"/>
    </font>
    <font>
      <b/>
      <sz val="24"/>
      <name val="ＭＳ Ｐゴシック"/>
      <family val="3"/>
      <charset val="128"/>
    </font>
    <font>
      <sz val="16"/>
      <color theme="0"/>
      <name val="ＭＳ Ｐゴシック"/>
      <family val="3"/>
      <charset val="128"/>
    </font>
    <font>
      <sz val="10"/>
      <color theme="0"/>
      <name val="ＭＳ Ｐゴシック"/>
      <family val="3"/>
      <charset val="128"/>
    </font>
    <font>
      <sz val="11"/>
      <color theme="0" tint="-0.34998626667073579"/>
      <name val="ＭＳ Ｐゴシック"/>
      <family val="3"/>
      <charset val="128"/>
    </font>
    <font>
      <b/>
      <sz val="12"/>
      <color indexed="81"/>
      <name val="MS P ゴシック"/>
      <family val="3"/>
      <charset val="128"/>
    </font>
    <font>
      <sz val="11"/>
      <color theme="1"/>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b/>
      <sz val="11"/>
      <name val="ＭＳ ゴシック"/>
      <family val="3"/>
      <charset val="128"/>
    </font>
    <font>
      <sz val="9"/>
      <name val="ＭＳ ゴシック"/>
      <family val="3"/>
      <charset val="128"/>
    </font>
    <font>
      <sz val="10"/>
      <color theme="1"/>
      <name val="ＭＳ ゴシック"/>
      <family val="3"/>
      <charset val="128"/>
    </font>
    <font>
      <b/>
      <sz val="10"/>
      <name val="ＭＳ ゴシック"/>
      <family val="3"/>
      <charset val="128"/>
    </font>
    <font>
      <sz val="9"/>
      <color theme="1"/>
      <name val="ＭＳ ゴシック"/>
      <family val="3"/>
      <charset val="128"/>
    </font>
    <font>
      <sz val="11"/>
      <color theme="1"/>
      <name val="ＭＳ ゴシック"/>
      <family val="3"/>
      <charset val="128"/>
    </font>
    <font>
      <sz val="11"/>
      <color theme="1" tint="0.34998626667073579"/>
      <name val="ＭＳ Ｐゴシック"/>
      <family val="3"/>
      <charset val="128"/>
    </font>
    <font>
      <b/>
      <sz val="11"/>
      <color theme="1" tint="0.34998626667073579"/>
      <name val="ＭＳ Ｐゴシック"/>
      <family val="3"/>
      <charset val="128"/>
    </font>
    <font>
      <sz val="8"/>
      <color theme="1" tint="0.34998626667073579"/>
      <name val="ＭＳ Ｐゴシック"/>
      <family val="3"/>
      <charset val="128"/>
    </font>
    <font>
      <b/>
      <sz val="8"/>
      <color theme="1" tint="0.34998626667073579"/>
      <name val="ＭＳ Ｐゴシック"/>
      <family val="3"/>
      <charset val="128"/>
    </font>
    <font>
      <sz val="11"/>
      <color rgb="FF0033CC"/>
      <name val="ＭＳ Ｐゴシック"/>
      <family val="3"/>
      <charset val="128"/>
    </font>
    <font>
      <b/>
      <sz val="12"/>
      <color theme="1"/>
      <name val="ＭＳ Ｐゴシック"/>
      <family val="3"/>
      <charset val="128"/>
    </font>
    <font>
      <sz val="9"/>
      <color indexed="81"/>
      <name val="ＭＳ Ｐゴシック"/>
      <family val="3"/>
      <charset val="128"/>
    </font>
    <font>
      <sz val="10"/>
      <color theme="1" tint="0.34998626667073579"/>
      <name val="ＭＳ Ｐゴシック"/>
      <family val="3"/>
      <charset val="128"/>
    </font>
    <font>
      <b/>
      <sz val="11"/>
      <color theme="1"/>
      <name val="ＭＳ Ｐゴシック"/>
      <family val="3"/>
      <charset val="128"/>
    </font>
    <font>
      <b/>
      <sz val="12"/>
      <name val="ＭＳ ゴシック"/>
      <family val="3"/>
      <charset val="128"/>
    </font>
    <font>
      <sz val="9"/>
      <color indexed="81"/>
      <name val="MS P ゴシック"/>
      <family val="3"/>
      <charset val="128"/>
    </font>
    <font>
      <b/>
      <sz val="14"/>
      <color theme="1"/>
      <name val="ＭＳ Ｐゴシック"/>
      <family val="3"/>
      <charset val="128"/>
      <scheme val="minor"/>
    </font>
    <font>
      <sz val="10"/>
      <color theme="1"/>
      <name val="ＭＳ Ｐゴシック"/>
      <family val="3"/>
      <charset val="128"/>
    </font>
    <font>
      <sz val="9"/>
      <color theme="1"/>
      <name val="ＭＳ Ｐゴシック"/>
      <family val="3"/>
      <charset val="128"/>
    </font>
  </fonts>
  <fills count="11">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bgColor indexed="64"/>
      </patternFill>
    </fill>
    <fill>
      <patternFill patternType="solid">
        <fgColor theme="9" tint="0.59996337778862885"/>
        <bgColor indexed="64"/>
      </patternFill>
    </fill>
    <fill>
      <patternFill patternType="solid">
        <fgColor rgb="FF00B0F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style="thin">
        <color indexed="64"/>
      </right>
      <top/>
      <bottom/>
      <diagonal/>
    </border>
    <border>
      <left style="thin">
        <color indexed="64"/>
      </left>
      <right style="hair">
        <color indexed="64"/>
      </right>
      <top/>
      <bottom/>
      <diagonal/>
    </border>
  </borders>
  <cellStyleXfs count="13">
    <xf numFmtId="0" fontId="0" fillId="0" borderId="0"/>
    <xf numFmtId="38" fontId="5" fillId="0" borderId="0" applyFont="0" applyFill="0" applyBorder="0" applyAlignment="0" applyProtection="0"/>
    <xf numFmtId="38" fontId="27" fillId="0" borderId="0" applyFont="0" applyFill="0" applyBorder="0" applyAlignment="0" applyProtection="0">
      <alignment vertical="center"/>
    </xf>
    <xf numFmtId="0" fontId="5" fillId="0" borderId="0">
      <alignment vertical="center"/>
    </xf>
    <xf numFmtId="0" fontId="29" fillId="0" borderId="0"/>
    <xf numFmtId="0" fontId="26" fillId="0" borderId="0"/>
    <xf numFmtId="0" fontId="3" fillId="0" borderId="0">
      <alignment vertical="center"/>
    </xf>
    <xf numFmtId="0" fontId="5" fillId="0" borderId="0"/>
    <xf numFmtId="0" fontId="5" fillId="0" borderId="0"/>
    <xf numFmtId="0" fontId="31" fillId="0" borderId="0" applyNumberFormat="0" applyFill="0" applyBorder="0" applyAlignment="0" applyProtection="0">
      <alignment vertical="center"/>
    </xf>
    <xf numFmtId="0" fontId="2" fillId="0" borderId="0">
      <alignment vertical="center"/>
    </xf>
    <xf numFmtId="0" fontId="5" fillId="0" borderId="0">
      <alignment vertical="center"/>
    </xf>
    <xf numFmtId="0" fontId="1" fillId="0" borderId="0">
      <alignment vertical="center"/>
    </xf>
  </cellStyleXfs>
  <cellXfs count="732">
    <xf numFmtId="0" fontId="0" fillId="0" borderId="0" xfId="0"/>
    <xf numFmtId="0" fontId="6" fillId="0" borderId="0" xfId="0" applyFont="1" applyAlignment="1">
      <alignment vertical="center"/>
    </xf>
    <xf numFmtId="0" fontId="0" fillId="0" borderId="0" xfId="0" applyAlignment="1">
      <alignment vertical="center"/>
    </xf>
    <xf numFmtId="0" fontId="7" fillId="0" borderId="0" xfId="0" applyFont="1" applyAlignment="1">
      <alignment horizontal="right" vertical="center"/>
    </xf>
    <xf numFmtId="0" fontId="0" fillId="0" borderId="0" xfId="0" applyAlignment="1">
      <alignment horizontal="center" vertical="center"/>
    </xf>
    <xf numFmtId="0" fontId="14" fillId="0" borderId="1" xfId="0" applyFont="1" applyBorder="1" applyAlignment="1">
      <alignment horizontal="center" vertical="center"/>
    </xf>
    <xf numFmtId="0" fontId="9" fillId="0" borderId="0" xfId="0" applyFont="1" applyAlignment="1">
      <alignment vertical="center"/>
    </xf>
    <xf numFmtId="0" fontId="5" fillId="0" borderId="0" xfId="0" applyFont="1" applyAlignment="1">
      <alignment vertical="center"/>
    </xf>
    <xf numFmtId="0" fontId="7" fillId="0" borderId="0" xfId="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49" fontId="0" fillId="0" borderId="0" xfId="0" applyNumberFormat="1" applyAlignment="1">
      <alignment horizontal="right" vertical="center"/>
    </xf>
    <xf numFmtId="0" fontId="6" fillId="0" borderId="3" xfId="0" applyFont="1" applyBorder="1" applyAlignment="1">
      <alignment vertical="center"/>
    </xf>
    <xf numFmtId="20" fontId="6" fillId="0" borderId="8" xfId="0" applyNumberFormat="1" applyFont="1" applyBorder="1" applyAlignment="1">
      <alignment horizontal="center" vertical="center"/>
    </xf>
    <xf numFmtId="0" fontId="6" fillId="0" borderId="4" xfId="0" applyFont="1" applyBorder="1" applyAlignment="1">
      <alignment vertical="center"/>
    </xf>
    <xf numFmtId="20" fontId="6" fillId="0" borderId="9" xfId="0" applyNumberFormat="1" applyFont="1" applyBorder="1" applyAlignment="1">
      <alignment horizontal="center" vertical="center"/>
    </xf>
    <xf numFmtId="0" fontId="6" fillId="0" borderId="10" xfId="0" applyFont="1" applyBorder="1" applyAlignment="1">
      <alignment vertical="center"/>
    </xf>
    <xf numFmtId="20" fontId="6" fillId="0" borderId="0" xfId="0" applyNumberFormat="1" applyFont="1" applyAlignment="1">
      <alignment horizontal="center" vertical="center"/>
    </xf>
    <xf numFmtId="0" fontId="20" fillId="0" borderId="0" xfId="0" applyFont="1" applyAlignment="1">
      <alignment horizontal="center" vertical="center"/>
    </xf>
    <xf numFmtId="20" fontId="6" fillId="0" borderId="11" xfId="0" applyNumberFormat="1" applyFont="1" applyBorder="1" applyAlignment="1">
      <alignment horizontal="center" vertical="center"/>
    </xf>
    <xf numFmtId="0" fontId="6" fillId="0" borderId="12" xfId="0" applyFont="1" applyBorder="1" applyAlignment="1">
      <alignment vertical="center"/>
    </xf>
    <xf numFmtId="20" fontId="6" fillId="0" borderId="13" xfId="0" applyNumberFormat="1" applyFont="1" applyBorder="1" applyAlignment="1">
      <alignment horizontal="center" vertical="center"/>
    </xf>
    <xf numFmtId="0" fontId="20" fillId="0" borderId="0" xfId="0" applyFont="1" applyAlignment="1">
      <alignment horizontal="right" vertical="center"/>
    </xf>
    <xf numFmtId="0" fontId="14" fillId="0" borderId="1" xfId="0" applyFont="1" applyBorder="1" applyAlignment="1">
      <alignment vertical="center"/>
    </xf>
    <xf numFmtId="0" fontId="21" fillId="0" borderId="1" xfId="0" applyFont="1" applyBorder="1" applyAlignment="1">
      <alignment horizontal="center" vertical="center"/>
    </xf>
    <xf numFmtId="0" fontId="10" fillId="0" borderId="0" xfId="0" applyFont="1" applyAlignment="1">
      <alignment horizontal="center" vertical="center"/>
    </xf>
    <xf numFmtId="0" fontId="15" fillId="0" borderId="0" xfId="0" applyFont="1" applyAlignment="1">
      <alignment vertical="center"/>
    </xf>
    <xf numFmtId="189" fontId="6" fillId="0" borderId="14" xfId="0" applyNumberFormat="1" applyFont="1" applyBorder="1" applyAlignment="1">
      <alignment horizontal="center" vertical="center"/>
    </xf>
    <xf numFmtId="189" fontId="6" fillId="0" borderId="15" xfId="0" applyNumberFormat="1" applyFont="1" applyBorder="1" applyAlignment="1">
      <alignment horizontal="center" vertical="center"/>
    </xf>
    <xf numFmtId="189" fontId="10"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3" fillId="0" borderId="5" xfId="0" applyFont="1" applyBorder="1" applyAlignment="1">
      <alignment horizontal="center" vertical="center"/>
    </xf>
    <xf numFmtId="0" fontId="23" fillId="0" borderId="18" xfId="0" applyFont="1" applyBorder="1" applyAlignment="1">
      <alignment horizontal="center" vertical="center"/>
    </xf>
    <xf numFmtId="0" fontId="0" fillId="3" borderId="1" xfId="0" applyFill="1" applyBorder="1" applyAlignment="1" applyProtection="1">
      <alignment vertical="center"/>
      <protection locked="0"/>
    </xf>
    <xf numFmtId="0" fontId="14" fillId="3" borderId="1" xfId="0" applyFont="1" applyFill="1" applyBorder="1" applyAlignment="1" applyProtection="1">
      <alignment horizontal="center" vertical="center"/>
      <protection locked="0"/>
    </xf>
    <xf numFmtId="0" fontId="14" fillId="3" borderId="27"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23" fillId="4" borderId="1" xfId="0" applyFont="1" applyFill="1" applyBorder="1" applyAlignment="1">
      <alignment horizontal="center" vertical="center"/>
    </xf>
    <xf numFmtId="0" fontId="23" fillId="4" borderId="27" xfId="0" applyFont="1" applyFill="1" applyBorder="1" applyAlignment="1">
      <alignment horizontal="center" vertical="center"/>
    </xf>
    <xf numFmtId="0" fontId="23" fillId="4" borderId="2" xfId="0" applyFont="1" applyFill="1" applyBorder="1" applyAlignment="1">
      <alignment horizontal="center" vertical="center"/>
    </xf>
    <xf numFmtId="0" fontId="22" fillId="4" borderId="1" xfId="0" applyFont="1" applyFill="1" applyBorder="1" applyAlignment="1">
      <alignment horizontal="center" vertical="center"/>
    </xf>
    <xf numFmtId="0" fontId="0" fillId="3" borderId="19" xfId="0" applyFill="1" applyBorder="1" applyAlignment="1" applyProtection="1">
      <alignment horizontal="center" vertical="center"/>
      <protection locked="0"/>
    </xf>
    <xf numFmtId="0" fontId="0" fillId="3" borderId="21" xfId="0" applyFill="1" applyBorder="1" applyAlignment="1" applyProtection="1">
      <alignment horizontal="center" vertical="center"/>
      <protection locked="0"/>
    </xf>
    <xf numFmtId="0" fontId="6" fillId="6" borderId="0" xfId="0" applyFont="1" applyFill="1" applyAlignment="1">
      <alignment vertical="center"/>
    </xf>
    <xf numFmtId="0" fontId="0" fillId="0" borderId="33" xfId="0" applyBorder="1" applyAlignment="1">
      <alignment vertical="center"/>
    </xf>
    <xf numFmtId="0" fontId="10" fillId="0" borderId="0" xfId="0" applyFont="1" applyAlignment="1">
      <alignment vertical="center"/>
    </xf>
    <xf numFmtId="0" fontId="0" fillId="0" borderId="48" xfId="0" applyBorder="1" applyAlignment="1">
      <alignment vertical="center"/>
    </xf>
    <xf numFmtId="0" fontId="22" fillId="4" borderId="2" xfId="0" applyFont="1" applyFill="1" applyBorder="1" applyAlignment="1">
      <alignment horizontal="center" vertical="center"/>
    </xf>
    <xf numFmtId="0" fontId="14" fillId="3" borderId="19" xfId="0" applyFont="1" applyFill="1" applyBorder="1" applyAlignment="1" applyProtection="1">
      <alignment horizontal="center" vertical="center"/>
      <protection locked="0"/>
    </xf>
    <xf numFmtId="0" fontId="14" fillId="0" borderId="0" xfId="0" applyFont="1" applyAlignment="1">
      <alignment vertical="center" wrapText="1"/>
    </xf>
    <xf numFmtId="0" fontId="2" fillId="0" borderId="0" xfId="10">
      <alignment vertical="center"/>
    </xf>
    <xf numFmtId="0" fontId="14" fillId="7" borderId="19" xfId="10" applyFont="1" applyFill="1" applyBorder="1" applyAlignment="1" applyProtection="1">
      <alignment horizontal="center" vertical="center"/>
      <protection locked="0"/>
    </xf>
    <xf numFmtId="0" fontId="14" fillId="7" borderId="1" xfId="10" applyFont="1" applyFill="1" applyBorder="1" applyAlignment="1" applyProtection="1">
      <alignment horizontal="center" vertical="center"/>
      <protection locked="0"/>
    </xf>
    <xf numFmtId="0" fontId="14" fillId="7" borderId="2" xfId="10" applyFont="1" applyFill="1" applyBorder="1" applyAlignment="1" applyProtection="1">
      <alignment horizontal="center" vertical="center"/>
      <protection locked="0"/>
    </xf>
    <xf numFmtId="0" fontId="5" fillId="0" borderId="0" xfId="7" applyAlignment="1">
      <alignment vertical="center"/>
    </xf>
    <xf numFmtId="0" fontId="0" fillId="2" borderId="1" xfId="0" applyFill="1" applyBorder="1" applyAlignment="1" applyProtection="1">
      <alignment vertical="center"/>
      <protection locked="0"/>
    </xf>
    <xf numFmtId="0" fontId="14" fillId="2" borderId="1" xfId="0" applyFont="1" applyFill="1" applyBorder="1" applyAlignment="1" applyProtection="1">
      <alignment horizontal="center" vertical="center"/>
      <protection locked="0"/>
    </xf>
    <xf numFmtId="0" fontId="14" fillId="2" borderId="27" xfId="0" applyFont="1" applyFill="1" applyBorder="1" applyAlignment="1" applyProtection="1">
      <alignment horizontal="center" vertical="center"/>
      <protection locked="0"/>
    </xf>
    <xf numFmtId="0" fontId="13" fillId="0" borderId="0" xfId="0" applyFont="1" applyAlignment="1">
      <alignment vertical="center"/>
    </xf>
    <xf numFmtId="0" fontId="6" fillId="0" borderId="0" xfId="0" applyFont="1" applyAlignment="1">
      <alignment horizontal="distributed" vertical="center"/>
    </xf>
    <xf numFmtId="0" fontId="9" fillId="0" borderId="0" xfId="0" applyFont="1" applyAlignment="1">
      <alignment horizontal="right" vertical="center"/>
    </xf>
    <xf numFmtId="0" fontId="6" fillId="0" borderId="0" xfId="0" applyFont="1" applyAlignment="1">
      <alignment horizontal="center" vertical="center"/>
    </xf>
    <xf numFmtId="0" fontId="0" fillId="6" borderId="0" xfId="0" applyFill="1" applyAlignment="1">
      <alignment vertical="center"/>
    </xf>
    <xf numFmtId="0" fontId="9" fillId="0" borderId="0" xfId="0" applyFont="1" applyAlignment="1">
      <alignment horizontal="right" vertical="top"/>
    </xf>
    <xf numFmtId="0" fontId="9" fillId="0" borderId="0" xfId="0" applyFont="1" applyAlignment="1">
      <alignment horizontal="left" vertical="top"/>
    </xf>
    <xf numFmtId="0" fontId="6" fillId="0" borderId="0" xfId="0" applyFont="1" applyAlignment="1">
      <alignment horizontal="center" vertical="top"/>
    </xf>
    <xf numFmtId="0" fontId="0" fillId="0" borderId="0" xfId="0" applyAlignment="1">
      <alignment vertical="top"/>
    </xf>
    <xf numFmtId="0" fontId="10" fillId="0" borderId="0" xfId="0" applyFont="1" applyAlignment="1">
      <alignment horizontal="center" vertical="top"/>
    </xf>
    <xf numFmtId="0" fontId="6" fillId="0" borderId="23" xfId="0" applyFont="1" applyBorder="1" applyAlignment="1">
      <alignment horizontal="center" vertical="center"/>
    </xf>
    <xf numFmtId="180" fontId="2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181" fontId="24" fillId="0" borderId="1" xfId="0" applyNumberFormat="1" applyFont="1" applyBorder="1" applyAlignment="1">
      <alignment horizontal="center" vertical="center"/>
    </xf>
    <xf numFmtId="182" fontId="24" fillId="0" borderId="1" xfId="0" applyNumberFormat="1" applyFont="1" applyBorder="1" applyAlignment="1">
      <alignment horizontal="center" vertical="center"/>
    </xf>
    <xf numFmtId="20" fontId="9" fillId="0" borderId="1" xfId="0" applyNumberFormat="1" applyFont="1" applyBorder="1" applyAlignment="1">
      <alignment horizontal="center" vertical="center"/>
    </xf>
    <xf numFmtId="0" fontId="12" fillId="0" borderId="1" xfId="0" applyFont="1" applyBorder="1" applyAlignment="1">
      <alignment vertical="center"/>
    </xf>
    <xf numFmtId="0" fontId="11" fillId="0" borderId="1" xfId="0" applyFont="1" applyBorder="1" applyAlignment="1">
      <alignment horizontal="center" vertical="center"/>
    </xf>
    <xf numFmtId="188" fontId="24" fillId="0" borderId="1" xfId="0" applyNumberFormat="1" applyFont="1" applyBorder="1" applyAlignment="1">
      <alignment horizontal="center" vertical="center"/>
    </xf>
    <xf numFmtId="0" fontId="19" fillId="0" borderId="1" xfId="0" applyFont="1" applyBorder="1" applyAlignment="1">
      <alignment horizontal="center" vertical="center"/>
    </xf>
    <xf numFmtId="178" fontId="24" fillId="0" borderId="1" xfId="0" applyNumberFormat="1" applyFont="1" applyBorder="1" applyAlignment="1">
      <alignment horizontal="center" vertical="center"/>
    </xf>
    <xf numFmtId="179" fontId="24" fillId="0" borderId="1" xfId="0" applyNumberFormat="1" applyFont="1" applyBorder="1" applyAlignment="1">
      <alignment horizontal="center" vertical="center"/>
    </xf>
    <xf numFmtId="181" fontId="28" fillId="0" borderId="1" xfId="0" applyNumberFormat="1" applyFont="1" applyBorder="1" applyAlignment="1">
      <alignment horizontal="center" vertical="center"/>
    </xf>
    <xf numFmtId="182" fontId="28" fillId="0" borderId="1" xfId="0" applyNumberFormat="1" applyFont="1" applyBorder="1" applyAlignment="1">
      <alignment horizontal="center" vertical="center"/>
    </xf>
    <xf numFmtId="0" fontId="9" fillId="0" borderId="0" xfId="0" applyFont="1" applyAlignment="1">
      <alignment vertical="center" wrapText="1"/>
    </xf>
    <xf numFmtId="0" fontId="12" fillId="0" borderId="0" xfId="0" applyFont="1" applyAlignment="1">
      <alignment vertical="center"/>
    </xf>
    <xf numFmtId="0" fontId="6" fillId="0" borderId="0" xfId="0" applyFont="1" applyAlignment="1">
      <alignment vertical="distributed"/>
    </xf>
    <xf numFmtId="0" fontId="6" fillId="0" borderId="0" xfId="0" applyFont="1" applyAlignment="1">
      <alignment horizontal="distributed" vertical="distributed"/>
    </xf>
    <xf numFmtId="0" fontId="0" fillId="0" borderId="0" xfId="0" applyAlignment="1">
      <alignment horizontal="right" vertical="center"/>
    </xf>
    <xf numFmtId="0" fontId="14" fillId="0" borderId="0" xfId="0" applyFont="1" applyAlignment="1">
      <alignment vertical="center"/>
    </xf>
    <xf numFmtId="188" fontId="9" fillId="0" borderId="2" xfId="0" applyNumberFormat="1" applyFont="1" applyBorder="1" applyAlignment="1">
      <alignment horizontal="center" vertical="center"/>
    </xf>
    <xf numFmtId="176" fontId="9" fillId="0" borderId="2" xfId="0" applyNumberFormat="1" applyFont="1" applyBorder="1" applyAlignment="1">
      <alignment horizontal="center" vertical="center" wrapText="1"/>
    </xf>
    <xf numFmtId="178" fontId="9" fillId="0" borderId="2" xfId="0" applyNumberFormat="1" applyFont="1" applyBorder="1" applyAlignment="1">
      <alignment horizontal="center" vertical="center"/>
    </xf>
    <xf numFmtId="178" fontId="11" fillId="0" borderId="2" xfId="0" applyNumberFormat="1" applyFont="1" applyBorder="1" applyAlignment="1">
      <alignment horizontal="center" vertical="center"/>
    </xf>
    <xf numFmtId="176" fontId="9" fillId="0" borderId="16" xfId="0" applyNumberFormat="1" applyFont="1" applyBorder="1" applyAlignment="1">
      <alignment horizontal="center" vertical="center" wrapText="1"/>
    </xf>
    <xf numFmtId="176" fontId="9" fillId="0" borderId="0" xfId="0" applyNumberFormat="1" applyFont="1" applyAlignment="1">
      <alignment horizontal="center" vertical="center"/>
    </xf>
    <xf numFmtId="0" fontId="9" fillId="0" borderId="0" xfId="0" applyFont="1" applyAlignment="1">
      <alignment horizontal="center" vertical="center"/>
    </xf>
    <xf numFmtId="20" fontId="9" fillId="0" borderId="30" xfId="0" applyNumberFormat="1"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3" borderId="0" xfId="0" applyFill="1" applyAlignment="1">
      <alignment vertical="center"/>
    </xf>
    <xf numFmtId="20" fontId="0" fillId="0" borderId="0" xfId="0" applyNumberFormat="1" applyAlignment="1">
      <alignment vertical="center"/>
    </xf>
    <xf numFmtId="20" fontId="9" fillId="0" borderId="25" xfId="0" applyNumberFormat="1" applyFont="1"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20" fontId="9" fillId="0" borderId="3" xfId="0" applyNumberFormat="1" applyFon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20" fontId="9" fillId="0" borderId="4" xfId="0" applyNumberFormat="1"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20" fontId="9" fillId="0" borderId="0" xfId="0" applyNumberFormat="1" applyFont="1" applyAlignment="1">
      <alignment horizontal="center" vertical="center"/>
    </xf>
    <xf numFmtId="177" fontId="11" fillId="0" borderId="2" xfId="0" applyNumberFormat="1" applyFont="1" applyBorder="1" applyAlignment="1">
      <alignment horizontal="center" vertical="center"/>
    </xf>
    <xf numFmtId="176" fontId="0" fillId="0" borderId="2" xfId="0" applyNumberFormat="1" applyBorder="1" applyAlignment="1">
      <alignment horizontal="center" vertical="center" wrapText="1"/>
    </xf>
    <xf numFmtId="176" fontId="9" fillId="0" borderId="9" xfId="0" applyNumberFormat="1" applyFont="1" applyBorder="1" applyAlignment="1">
      <alignment horizontal="center" vertical="center" wrapText="1"/>
    </xf>
    <xf numFmtId="0" fontId="0" fillId="0" borderId="32" xfId="0" applyBorder="1" applyAlignment="1">
      <alignment horizontal="center" vertical="center"/>
    </xf>
    <xf numFmtId="0" fontId="0" fillId="0" borderId="47" xfId="0" applyBorder="1" applyAlignment="1">
      <alignment vertical="center"/>
    </xf>
    <xf numFmtId="0" fontId="0" fillId="0" borderId="36" xfId="0" applyBorder="1" applyAlignment="1">
      <alignment vertical="center"/>
    </xf>
    <xf numFmtId="0" fontId="15" fillId="0" borderId="0" xfId="0" applyFont="1" applyAlignment="1">
      <alignment horizontal="center" vertical="center"/>
    </xf>
    <xf numFmtId="0" fontId="8" fillId="0" borderId="0" xfId="0" applyFont="1" applyAlignment="1">
      <alignment horizontal="center" vertical="center"/>
    </xf>
    <xf numFmtId="185" fontId="6" fillId="0" borderId="0" xfId="0" applyNumberFormat="1" applyFont="1" applyAlignment="1">
      <alignment vertical="center"/>
    </xf>
    <xf numFmtId="0" fontId="14" fillId="0" borderId="0" xfId="0" applyFont="1" applyAlignment="1">
      <alignment horizontal="left" vertical="center"/>
    </xf>
    <xf numFmtId="0" fontId="6" fillId="0" borderId="0" xfId="0" applyFont="1" applyAlignment="1">
      <alignment horizontal="right" vertical="center"/>
    </xf>
    <xf numFmtId="0" fontId="8" fillId="0" borderId="0" xfId="0" applyFont="1" applyAlignment="1">
      <alignment horizontal="left" vertical="center"/>
    </xf>
    <xf numFmtId="0" fontId="6" fillId="0" borderId="0" xfId="0" applyFont="1" applyAlignment="1">
      <alignment horizontal="left" vertical="center"/>
    </xf>
    <xf numFmtId="0" fontId="10" fillId="0" borderId="0" xfId="0" applyFont="1" applyAlignment="1">
      <alignment horizontal="right"/>
    </xf>
    <xf numFmtId="0" fontId="14" fillId="0" borderId="0" xfId="0" applyFont="1" applyAlignment="1">
      <alignment horizontal="center" vertical="center" wrapText="1"/>
    </xf>
    <xf numFmtId="187" fontId="16" fillId="0" borderId="17" xfId="0" applyNumberFormat="1" applyFont="1" applyBorder="1" applyAlignment="1">
      <alignment horizontal="center" vertical="center"/>
    </xf>
    <xf numFmtId="0" fontId="6" fillId="0" borderId="0" xfId="0" applyFont="1" applyAlignment="1">
      <alignment vertical="center" wrapText="1"/>
    </xf>
    <xf numFmtId="0" fontId="14" fillId="0" borderId="5" xfId="0" applyFont="1" applyBorder="1" applyAlignment="1">
      <alignment horizontal="center" vertical="center"/>
    </xf>
    <xf numFmtId="184" fontId="16" fillId="0" borderId="14" xfId="0" applyNumberFormat="1" applyFont="1" applyBorder="1" applyAlignment="1">
      <alignment horizontal="center" vertical="center"/>
    </xf>
    <xf numFmtId="0" fontId="14" fillId="0" borderId="1" xfId="10" applyFont="1" applyBorder="1" applyAlignment="1">
      <alignment horizontal="center" vertical="center"/>
    </xf>
    <xf numFmtId="0" fontId="14" fillId="0" borderId="14" xfId="0" applyFont="1" applyBorder="1" applyAlignment="1">
      <alignment horizontal="center" vertical="center"/>
    </xf>
    <xf numFmtId="0" fontId="14" fillId="0" borderId="0" xfId="0" applyFont="1" applyAlignment="1">
      <alignment horizontal="center" vertical="center"/>
    </xf>
    <xf numFmtId="184" fontId="16" fillId="0" borderId="15" xfId="0" applyNumberFormat="1" applyFont="1" applyBorder="1" applyAlignment="1">
      <alignment horizontal="center" vertical="center"/>
    </xf>
    <xf numFmtId="186" fontId="0" fillId="0" borderId="1" xfId="0" applyNumberFormat="1" applyBorder="1" applyAlignment="1">
      <alignment vertical="center"/>
    </xf>
    <xf numFmtId="1" fontId="0" fillId="0" borderId="1" xfId="0" applyNumberFormat="1" applyBorder="1" applyAlignment="1">
      <alignment vertical="center"/>
    </xf>
    <xf numFmtId="184" fontId="0" fillId="0" borderId="1" xfId="0" applyNumberFormat="1" applyBorder="1" applyAlignment="1">
      <alignment vertical="center"/>
    </xf>
    <xf numFmtId="191" fontId="14" fillId="0" borderId="1" xfId="10" applyNumberFormat="1" applyFont="1" applyBorder="1" applyAlignment="1">
      <alignment horizontal="center" vertical="center"/>
    </xf>
    <xf numFmtId="191" fontId="33" fillId="0" borderId="60" xfId="10" applyNumberFormat="1" applyFont="1" applyBorder="1" applyAlignment="1">
      <alignment horizontal="center" vertical="center"/>
    </xf>
    <xf numFmtId="0" fontId="9" fillId="0" borderId="0" xfId="0" applyFont="1" applyAlignment="1">
      <alignment horizontal="right" vertical="top" wrapText="1"/>
    </xf>
    <xf numFmtId="186" fontId="0" fillId="0" borderId="8" xfId="0" applyNumberFormat="1" applyBorder="1" applyAlignment="1">
      <alignment vertical="center"/>
    </xf>
    <xf numFmtId="0" fontId="14" fillId="0" borderId="2" xfId="0" applyFont="1" applyBorder="1" applyAlignment="1">
      <alignment horizontal="center" vertical="center"/>
    </xf>
    <xf numFmtId="0" fontId="14" fillId="0" borderId="15" xfId="0" applyFont="1" applyBorder="1" applyAlignment="1">
      <alignment horizontal="center" vertical="center"/>
    </xf>
    <xf numFmtId="0" fontId="8" fillId="0" borderId="0" xfId="0" applyFont="1"/>
    <xf numFmtId="0" fontId="6" fillId="0" borderId="0" xfId="0" applyFont="1"/>
    <xf numFmtId="0" fontId="11" fillId="0" borderId="0" xfId="0" applyFont="1" applyAlignment="1">
      <alignment horizontal="center" vertical="center"/>
    </xf>
    <xf numFmtId="186" fontId="0" fillId="0" borderId="0" xfId="0" applyNumberFormat="1" applyAlignment="1">
      <alignment vertical="center"/>
    </xf>
    <xf numFmtId="1" fontId="0" fillId="0" borderId="0" xfId="0" applyNumberFormat="1" applyAlignment="1">
      <alignment vertical="center"/>
    </xf>
    <xf numFmtId="184" fontId="0" fillId="0" borderId="0" xfId="0" applyNumberFormat="1" applyAlignment="1">
      <alignment vertical="center"/>
    </xf>
    <xf numFmtId="0" fontId="14" fillId="0" borderId="24" xfId="0" applyFont="1" applyBorder="1" applyAlignment="1">
      <alignment horizontal="center" vertical="center"/>
    </xf>
    <xf numFmtId="187" fontId="14" fillId="5" borderId="17" xfId="0" applyNumberFormat="1" applyFont="1" applyFill="1" applyBorder="1" applyAlignment="1">
      <alignment horizontal="center" vertical="center"/>
    </xf>
    <xf numFmtId="187" fontId="0" fillId="0" borderId="0" xfId="0" applyNumberFormat="1" applyAlignment="1">
      <alignment horizontal="center" vertical="center"/>
    </xf>
    <xf numFmtId="0" fontId="14" fillId="0" borderId="25" xfId="0" applyFont="1" applyBorder="1" applyAlignment="1">
      <alignment horizontal="center" vertical="center"/>
    </xf>
    <xf numFmtId="187" fontId="14" fillId="5" borderId="14" xfId="0" applyNumberFormat="1" applyFont="1" applyFill="1" applyBorder="1" applyAlignment="1">
      <alignment horizontal="center" vertical="center"/>
    </xf>
    <xf numFmtId="0" fontId="0" fillId="0" borderId="0" xfId="0" applyAlignment="1">
      <alignment horizontal="left" vertical="center" wrapText="1"/>
    </xf>
    <xf numFmtId="0" fontId="10" fillId="0" borderId="0" xfId="0" applyFont="1"/>
    <xf numFmtId="0" fontId="14" fillId="0" borderId="19" xfId="0" applyFont="1" applyBorder="1" applyAlignment="1">
      <alignment horizontal="center" vertical="center"/>
    </xf>
    <xf numFmtId="0" fontId="14" fillId="0" borderId="56" xfId="0" applyFont="1" applyBorder="1" applyAlignment="1">
      <alignment horizontal="center" vertical="center"/>
    </xf>
    <xf numFmtId="0" fontId="6" fillId="0" borderId="0" xfId="10" applyFont="1" applyAlignment="1">
      <alignment horizontal="left" vertical="center"/>
    </xf>
    <xf numFmtId="0" fontId="7" fillId="0" borderId="0" xfId="10" applyFont="1" applyAlignment="1">
      <alignment horizontal="right" vertical="center"/>
    </xf>
    <xf numFmtId="0" fontId="10" fillId="0" borderId="0" xfId="10" applyFont="1" applyAlignment="1">
      <alignment horizontal="right"/>
    </xf>
    <xf numFmtId="0" fontId="6" fillId="0" borderId="0" xfId="10" applyFont="1" applyAlignment="1">
      <alignment vertical="center" wrapText="1"/>
    </xf>
    <xf numFmtId="0" fontId="14" fillId="0" borderId="0" xfId="10" applyFont="1" applyAlignment="1">
      <alignment horizontal="center" vertical="center" wrapText="1"/>
    </xf>
    <xf numFmtId="0" fontId="2" fillId="0" borderId="0" xfId="10" applyAlignment="1">
      <alignment horizontal="center" vertical="center"/>
    </xf>
    <xf numFmtId="187" fontId="16" fillId="0" borderId="0" xfId="10" applyNumberFormat="1" applyFont="1" applyAlignment="1">
      <alignment horizontal="center" vertical="center"/>
    </xf>
    <xf numFmtId="0" fontId="14" fillId="0" borderId="2" xfId="10" applyFont="1" applyBorder="1" applyAlignment="1">
      <alignment horizontal="center" vertical="center"/>
    </xf>
    <xf numFmtId="184" fontId="16" fillId="0" borderId="0" xfId="10" applyNumberFormat="1" applyFont="1" applyAlignment="1">
      <alignment horizontal="center" vertical="center"/>
    </xf>
    <xf numFmtId="0" fontId="14" fillId="0" borderId="19" xfId="10" applyFont="1" applyBorder="1" applyAlignment="1">
      <alignment horizontal="center" vertical="center"/>
    </xf>
    <xf numFmtId="0" fontId="14" fillId="0" borderId="56" xfId="10" applyFont="1" applyBorder="1" applyAlignment="1">
      <alignment horizontal="center" vertical="center"/>
    </xf>
    <xf numFmtId="0" fontId="14" fillId="0" borderId="0" xfId="10" applyFont="1" applyAlignment="1">
      <alignment horizontal="center" vertical="center"/>
    </xf>
    <xf numFmtId="0" fontId="14" fillId="7" borderId="1" xfId="10" applyFont="1" applyFill="1" applyBorder="1" applyAlignment="1">
      <alignment horizontal="center" vertical="center"/>
    </xf>
    <xf numFmtId="0" fontId="14" fillId="0" borderId="14" xfId="10" applyFont="1" applyBorder="1" applyAlignment="1">
      <alignment horizontal="center" vertical="center"/>
    </xf>
    <xf numFmtId="0" fontId="9" fillId="0" borderId="0" xfId="10" applyFont="1" applyAlignment="1">
      <alignment horizontal="right" vertical="top" wrapText="1"/>
    </xf>
    <xf numFmtId="0" fontId="9" fillId="0" borderId="0" xfId="10" applyFont="1" applyAlignment="1">
      <alignment vertical="top" wrapText="1"/>
    </xf>
    <xf numFmtId="0" fontId="14" fillId="0" borderId="15" xfId="10" applyFont="1" applyBorder="1" applyAlignment="1">
      <alignment horizontal="center" vertical="center"/>
    </xf>
    <xf numFmtId="0" fontId="11" fillId="0" borderId="0" xfId="10" applyFont="1" applyAlignment="1">
      <alignment vertical="center" wrapText="1"/>
    </xf>
    <xf numFmtId="0" fontId="14" fillId="0" borderId="0" xfId="10" applyFont="1">
      <alignment vertical="center"/>
    </xf>
    <xf numFmtId="0" fontId="0" fillId="0" borderId="0" xfId="0" applyAlignment="1">
      <alignment horizontal="left" vertical="center"/>
    </xf>
    <xf numFmtId="0" fontId="36" fillId="0" borderId="0" xfId="0" applyFont="1" applyAlignment="1">
      <alignment vertical="center" wrapText="1"/>
    </xf>
    <xf numFmtId="0" fontId="36" fillId="0" borderId="0" xfId="0" applyFont="1"/>
    <xf numFmtId="14" fontId="36" fillId="0" borderId="0" xfId="0" applyNumberFormat="1" applyFont="1" applyAlignment="1">
      <alignment vertical="center" wrapText="1"/>
    </xf>
    <xf numFmtId="0" fontId="36" fillId="8" borderId="0" xfId="0" applyFont="1" applyFill="1" applyAlignment="1">
      <alignment horizontal="center" vertical="center" wrapText="1"/>
    </xf>
    <xf numFmtId="192" fontId="37" fillId="8" borderId="39" xfId="0" applyNumberFormat="1" applyFont="1" applyFill="1" applyBorder="1" applyAlignment="1">
      <alignment horizontal="center" vertical="center" wrapText="1"/>
    </xf>
    <xf numFmtId="192" fontId="37" fillId="8" borderId="0" xfId="0" applyNumberFormat="1" applyFont="1" applyFill="1" applyAlignment="1">
      <alignment horizontal="center" vertical="center" wrapText="1"/>
    </xf>
    <xf numFmtId="0" fontId="38" fillId="9" borderId="1"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39" fillId="9" borderId="1" xfId="0" applyFont="1" applyFill="1" applyBorder="1" applyAlignment="1">
      <alignment horizontal="center" vertical="center" wrapText="1"/>
    </xf>
    <xf numFmtId="193" fontId="38" fillId="9" borderId="27" xfId="0" applyNumberFormat="1" applyFont="1" applyFill="1" applyBorder="1" applyAlignment="1">
      <alignment horizontal="center" vertical="center" wrapText="1"/>
    </xf>
    <xf numFmtId="193" fontId="37" fillId="8" borderId="27" xfId="0" applyNumberFormat="1" applyFont="1" applyFill="1" applyBorder="1" applyAlignment="1">
      <alignment horizontal="center" vertical="center" wrapText="1"/>
    </xf>
    <xf numFmtId="193" fontId="39" fillId="9" borderId="27" xfId="0" applyNumberFormat="1" applyFont="1" applyFill="1" applyBorder="1" applyAlignment="1">
      <alignment horizontal="center" vertical="center" wrapText="1"/>
    </xf>
    <xf numFmtId="193" fontId="36" fillId="0" borderId="0" xfId="0" applyNumberFormat="1" applyFont="1"/>
    <xf numFmtId="14" fontId="36" fillId="0" borderId="0" xfId="0" applyNumberFormat="1" applyFont="1"/>
    <xf numFmtId="0" fontId="36" fillId="0" borderId="1" xfId="0" applyFont="1" applyBorder="1"/>
    <xf numFmtId="0" fontId="36" fillId="0" borderId="0" xfId="0" applyFont="1" applyAlignment="1">
      <alignment vertical="center"/>
    </xf>
    <xf numFmtId="0" fontId="36" fillId="0" borderId="0" xfId="0" applyFont="1" applyAlignment="1">
      <alignment horizontal="right"/>
    </xf>
    <xf numFmtId="190" fontId="36" fillId="0" borderId="0" xfId="0" applyNumberFormat="1" applyFont="1" applyAlignment="1">
      <alignment horizontal="left"/>
    </xf>
    <xf numFmtId="0" fontId="36" fillId="0" borderId="0" xfId="0" applyFont="1" applyAlignment="1">
      <alignment horizontal="left"/>
    </xf>
    <xf numFmtId="190" fontId="36" fillId="0" borderId="1" xfId="0" applyNumberFormat="1" applyFont="1" applyBorder="1" applyAlignment="1">
      <alignment horizontal="left"/>
    </xf>
    <xf numFmtId="0" fontId="41" fillId="0" borderId="23" xfId="0" applyFont="1" applyBorder="1" applyAlignment="1">
      <alignment horizontal="center" vertical="center"/>
    </xf>
    <xf numFmtId="49" fontId="42" fillId="0" borderId="0" xfId="0" applyNumberFormat="1" applyFont="1" applyAlignment="1">
      <alignment horizontal="left" vertical="center"/>
    </xf>
    <xf numFmtId="0" fontId="42" fillId="0" borderId="0" xfId="0" applyFont="1" applyAlignment="1">
      <alignment vertical="center" wrapText="1"/>
    </xf>
    <xf numFmtId="0" fontId="6" fillId="0" borderId="0" xfId="7" applyFont="1" applyAlignment="1">
      <alignment vertical="center"/>
    </xf>
    <xf numFmtId="0" fontId="14" fillId="0" borderId="0" xfId="0" applyFont="1" applyAlignment="1">
      <alignment horizontal="left" vertical="top"/>
    </xf>
    <xf numFmtId="0" fontId="14" fillId="0" borderId="0" xfId="0" applyFont="1" applyAlignment="1">
      <alignment horizontal="center" vertical="top"/>
    </xf>
    <xf numFmtId="0" fontId="14" fillId="0" borderId="0" xfId="0" applyFont="1" applyAlignment="1">
      <alignment vertical="top"/>
    </xf>
    <xf numFmtId="0" fontId="43" fillId="0" borderId="0" xfId="0" applyFont="1" applyAlignment="1">
      <alignment vertical="center"/>
    </xf>
    <xf numFmtId="0" fontId="13" fillId="0" borderId="0" xfId="0" applyFont="1" applyAlignment="1">
      <alignment horizontal="left" vertical="top"/>
    </xf>
    <xf numFmtId="0" fontId="10" fillId="0" borderId="0" xfId="0" applyFont="1" applyAlignment="1">
      <alignment horizontal="right"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10" fillId="0" borderId="0" xfId="0" applyFont="1" applyAlignment="1">
      <alignment horizontal="left" vertical="center" wrapText="1"/>
    </xf>
    <xf numFmtId="0" fontId="25" fillId="0" borderId="33" xfId="0" applyFont="1" applyBorder="1" applyAlignment="1">
      <alignment vertical="center"/>
    </xf>
    <xf numFmtId="0" fontId="25" fillId="0" borderId="0" xfId="0" applyFont="1" applyAlignment="1">
      <alignment vertical="center"/>
    </xf>
    <xf numFmtId="0" fontId="25" fillId="0" borderId="0" xfId="0" applyFont="1" applyAlignment="1">
      <alignment vertical="center" wrapText="1"/>
    </xf>
    <xf numFmtId="0" fontId="10" fillId="0" borderId="0" xfId="0" applyFont="1" applyAlignment="1">
      <alignment horizontal="left" vertical="center"/>
    </xf>
    <xf numFmtId="0" fontId="25" fillId="0" borderId="0" xfId="0" applyFont="1" applyAlignment="1">
      <alignment horizontal="center" vertical="center" wrapText="1"/>
    </xf>
    <xf numFmtId="0" fontId="0" fillId="0" borderId="41" xfId="0" applyBorder="1" applyAlignment="1">
      <alignment vertical="center"/>
    </xf>
    <xf numFmtId="0" fontId="0" fillId="0" borderId="34" xfId="0" applyBorder="1" applyAlignment="1">
      <alignment vertical="center"/>
    </xf>
    <xf numFmtId="20" fontId="11" fillId="0" borderId="34" xfId="0" applyNumberFormat="1" applyFont="1" applyBorder="1" applyAlignment="1">
      <alignment vertical="center"/>
    </xf>
    <xf numFmtId="0" fontId="0" fillId="0" borderId="40" xfId="0" applyBorder="1" applyAlignment="1">
      <alignment vertical="center"/>
    </xf>
    <xf numFmtId="49" fontId="0" fillId="0" borderId="0" xfId="0" applyNumberFormat="1" applyAlignment="1">
      <alignment vertical="center"/>
    </xf>
    <xf numFmtId="20" fontId="11" fillId="0" borderId="0" xfId="0" applyNumberFormat="1" applyFont="1" applyAlignment="1">
      <alignment vertical="center"/>
    </xf>
    <xf numFmtId="0" fontId="0" fillId="0" borderId="39" xfId="0" applyBorder="1" applyAlignment="1">
      <alignment vertical="center"/>
    </xf>
    <xf numFmtId="0" fontId="10" fillId="0" borderId="33" xfId="0" applyFont="1" applyBorder="1" applyAlignment="1">
      <alignment vertical="center"/>
    </xf>
    <xf numFmtId="0" fontId="10" fillId="0" borderId="39" xfId="0" applyFont="1" applyBorder="1" applyAlignment="1">
      <alignment vertical="center"/>
    </xf>
    <xf numFmtId="0" fontId="10" fillId="0" borderId="44" xfId="0" applyFont="1" applyBorder="1" applyAlignment="1">
      <alignment vertical="center"/>
    </xf>
    <xf numFmtId="0" fontId="10" fillId="0" borderId="23" xfId="0" applyFont="1" applyBorder="1" applyAlignment="1">
      <alignment vertical="center"/>
    </xf>
    <xf numFmtId="0" fontId="10" fillId="0" borderId="11" xfId="0" applyFont="1" applyBorder="1" applyAlignment="1">
      <alignment vertical="center"/>
    </xf>
    <xf numFmtId="194" fontId="13" fillId="0" borderId="0" xfId="0" applyNumberFormat="1" applyFont="1" applyAlignment="1">
      <alignment horizontal="left" vertical="center"/>
    </xf>
    <xf numFmtId="194" fontId="13" fillId="0" borderId="0" xfId="0" applyNumberFormat="1"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38" fontId="0" fillId="0" borderId="0" xfId="2" applyFont="1" applyAlignment="1" applyProtection="1">
      <alignment vertical="center"/>
    </xf>
    <xf numFmtId="0" fontId="46" fillId="0" borderId="0" xfId="3" applyFont="1">
      <alignment vertical="center"/>
    </xf>
    <xf numFmtId="0" fontId="47" fillId="0" borderId="0" xfId="3" applyFont="1" applyAlignment="1">
      <alignment horizontal="center" vertical="center"/>
    </xf>
    <xf numFmtId="0" fontId="47" fillId="0" borderId="0" xfId="3" applyFont="1">
      <alignment vertical="center"/>
    </xf>
    <xf numFmtId="0" fontId="47" fillId="0" borderId="0" xfId="3" applyFont="1" applyAlignment="1">
      <alignment horizontal="right" vertical="center"/>
    </xf>
    <xf numFmtId="0" fontId="49" fillId="0" borderId="0" xfId="3" applyFont="1" applyAlignment="1">
      <alignment horizontal="right" vertical="center"/>
    </xf>
    <xf numFmtId="0" fontId="49" fillId="0" borderId="0" xfId="3" applyFont="1" applyAlignment="1">
      <alignment horizontal="center" vertical="center"/>
    </xf>
    <xf numFmtId="0" fontId="49" fillId="0" borderId="0" xfId="3" applyFont="1" applyAlignment="1">
      <alignment horizontal="left" vertical="center"/>
    </xf>
    <xf numFmtId="0" fontId="50" fillId="0" borderId="0" xfId="3" applyFont="1">
      <alignment vertical="center"/>
    </xf>
    <xf numFmtId="0" fontId="46" fillId="0" borderId="0" xfId="3" applyFont="1" applyAlignment="1">
      <alignment wrapText="1"/>
    </xf>
    <xf numFmtId="0" fontId="51" fillId="0" borderId="0" xfId="3" applyFont="1" applyAlignment="1">
      <alignment horizontal="right" vertical="top"/>
    </xf>
    <xf numFmtId="0" fontId="51" fillId="0" borderId="0" xfId="3" applyFont="1" applyAlignment="1">
      <alignment horizontal="right" vertical="center"/>
    </xf>
    <xf numFmtId="0" fontId="52" fillId="0" borderId="59" xfId="3" applyFont="1" applyBorder="1">
      <alignment vertical="center"/>
    </xf>
    <xf numFmtId="0" fontId="52" fillId="0" borderId="25" xfId="3" applyFont="1" applyBorder="1">
      <alignment vertical="center"/>
    </xf>
    <xf numFmtId="0" fontId="47" fillId="0" borderId="0" xfId="3" applyFont="1" applyAlignment="1">
      <alignment vertical="center" wrapText="1"/>
    </xf>
    <xf numFmtId="0" fontId="47" fillId="0" borderId="0" xfId="3" quotePrefix="1" applyFont="1">
      <alignment vertical="center"/>
    </xf>
    <xf numFmtId="196" fontId="53" fillId="0" borderId="65" xfId="3" applyNumberFormat="1" applyFont="1" applyBorder="1">
      <alignment vertical="center"/>
    </xf>
    <xf numFmtId="196" fontId="53" fillId="0" borderId="16" xfId="3" applyNumberFormat="1" applyFont="1" applyBorder="1">
      <alignment vertical="center"/>
    </xf>
    <xf numFmtId="0" fontId="48" fillId="0" borderId="0" xfId="3" applyFont="1">
      <alignment vertical="center"/>
    </xf>
    <xf numFmtId="0" fontId="48" fillId="0" borderId="0" xfId="3" applyFont="1" applyAlignment="1">
      <alignment horizontal="center" vertical="center"/>
    </xf>
    <xf numFmtId="0" fontId="50" fillId="0" borderId="0" xfId="3" applyFont="1" applyAlignment="1">
      <alignment horizontal="left" vertical="center"/>
    </xf>
    <xf numFmtId="0" fontId="47" fillId="0" borderId="0" xfId="0" applyFont="1" applyAlignment="1">
      <alignment vertical="center" wrapText="1" shrinkToFit="1"/>
    </xf>
    <xf numFmtId="0" fontId="47" fillId="0" borderId="0" xfId="3" applyFont="1" applyAlignment="1">
      <alignment horizontal="left" vertical="center"/>
    </xf>
    <xf numFmtId="196" fontId="47" fillId="0" borderId="0" xfId="0" applyNumberFormat="1" applyFont="1" applyAlignment="1">
      <alignment vertical="center" shrinkToFit="1"/>
    </xf>
    <xf numFmtId="196" fontId="55" fillId="0" borderId="0" xfId="3" applyNumberFormat="1" applyFont="1">
      <alignment vertical="center"/>
    </xf>
    <xf numFmtId="0" fontId="18" fillId="0" borderId="0" xfId="11" applyFont="1">
      <alignment vertical="center"/>
    </xf>
    <xf numFmtId="0" fontId="5" fillId="0" borderId="0" xfId="11">
      <alignment vertical="center"/>
    </xf>
    <xf numFmtId="0" fontId="9" fillId="0" borderId="0" xfId="11" applyFont="1">
      <alignment vertical="center"/>
    </xf>
    <xf numFmtId="0" fontId="9" fillId="0" borderId="71" xfId="0" applyFont="1" applyBorder="1" applyAlignment="1">
      <alignment horizontal="center"/>
    </xf>
    <xf numFmtId="0" fontId="9" fillId="0" borderId="11" xfId="0" applyFont="1" applyBorder="1" applyAlignment="1">
      <alignment horizontal="center" vertical="center"/>
    </xf>
    <xf numFmtId="0" fontId="0" fillId="0" borderId="67" xfId="0" applyBorder="1" applyAlignment="1">
      <alignment horizontal="center"/>
    </xf>
    <xf numFmtId="0" fontId="45" fillId="8" borderId="8" xfId="0" applyFont="1" applyFill="1" applyBorder="1" applyAlignment="1">
      <alignment horizontal="center"/>
    </xf>
    <xf numFmtId="0" fontId="56" fillId="3" borderId="1" xfId="0" applyFont="1" applyFill="1" applyBorder="1" applyAlignment="1" applyProtection="1">
      <alignment horizontal="center"/>
      <protection locked="0"/>
    </xf>
    <xf numFmtId="0" fontId="57" fillId="3" borderId="1" xfId="0" applyFont="1" applyFill="1" applyBorder="1" applyAlignment="1" applyProtection="1">
      <alignment horizontal="center"/>
      <protection locked="0"/>
    </xf>
    <xf numFmtId="0" fontId="9" fillId="0" borderId="0" xfId="0" applyFont="1"/>
    <xf numFmtId="0" fontId="9" fillId="0" borderId="0" xfId="0" applyFont="1" applyAlignment="1">
      <alignment horizontal="center" vertical="top"/>
    </xf>
    <xf numFmtId="0" fontId="9" fillId="0" borderId="0" xfId="0" applyFont="1" applyAlignment="1">
      <alignment wrapText="1"/>
    </xf>
    <xf numFmtId="0" fontId="9" fillId="0" borderId="0" xfId="0" applyFont="1" applyAlignment="1">
      <alignment horizontal="left" wrapText="1"/>
    </xf>
    <xf numFmtId="0" fontId="9" fillId="0" borderId="0" xfId="0" applyFont="1" applyAlignment="1">
      <alignment horizontal="center"/>
    </xf>
    <xf numFmtId="0" fontId="9" fillId="0" borderId="0" xfId="0" applyFont="1" applyAlignment="1">
      <alignment vertical="top" wrapText="1"/>
    </xf>
    <xf numFmtId="0" fontId="0" fillId="0" borderId="0" xfId="0" applyAlignment="1">
      <alignment horizontal="center"/>
    </xf>
    <xf numFmtId="0" fontId="0" fillId="0" borderId="0" xfId="11" applyFont="1">
      <alignment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0" fillId="0" borderId="44" xfId="0" applyBorder="1" applyAlignment="1">
      <alignment horizontal="center" vertical="center"/>
    </xf>
    <xf numFmtId="0" fontId="0" fillId="0" borderId="11" xfId="0" applyBorder="1" applyAlignment="1">
      <alignment horizontal="center" vertical="center"/>
    </xf>
    <xf numFmtId="0" fontId="11" fillId="0" borderId="19" xfId="0" applyFont="1" applyBorder="1" applyAlignment="1">
      <alignment horizontal="center" vertical="center" textRotation="255"/>
    </xf>
    <xf numFmtId="0" fontId="0" fillId="0" borderId="44" xfId="0" applyBorder="1" applyAlignment="1">
      <alignment horizontal="center"/>
    </xf>
    <xf numFmtId="0" fontId="16" fillId="0" borderId="0" xfId="0" applyFont="1" applyAlignment="1" applyProtection="1">
      <alignment vertical="center"/>
      <protection locked="0"/>
    </xf>
    <xf numFmtId="0" fontId="16" fillId="0" borderId="0" xfId="0" applyFont="1" applyAlignment="1" applyProtection="1">
      <alignment horizontal="center" vertical="center"/>
      <protection locked="0"/>
    </xf>
    <xf numFmtId="0" fontId="65" fillId="0" borderId="0" xfId="3" applyFont="1" applyAlignment="1">
      <alignment horizontal="center" vertical="center"/>
    </xf>
    <xf numFmtId="0" fontId="65" fillId="0" borderId="0" xfId="3" applyFont="1" applyAlignment="1">
      <alignment horizontal="left" vertical="center"/>
    </xf>
    <xf numFmtId="0" fontId="16" fillId="0" borderId="0" xfId="0" applyFont="1" applyAlignment="1">
      <alignment horizontal="left" vertical="center"/>
    </xf>
    <xf numFmtId="0" fontId="0" fillId="0" borderId="1" xfId="0" applyBorder="1" applyAlignment="1">
      <alignment vertical="center"/>
    </xf>
    <xf numFmtId="0" fontId="0" fillId="0" borderId="33" xfId="0" applyBorder="1" applyAlignment="1">
      <alignment horizontal="left" vertical="center"/>
    </xf>
    <xf numFmtId="49" fontId="47" fillId="0" borderId="0" xfId="3" applyNumberFormat="1" applyFont="1" applyAlignment="1">
      <alignment horizontal="center" vertical="center"/>
    </xf>
    <xf numFmtId="0" fontId="0" fillId="0" borderId="44" xfId="0" applyBorder="1" applyAlignment="1">
      <alignment horizontal="left" vertical="center"/>
    </xf>
    <xf numFmtId="0" fontId="0" fillId="0" borderId="23" xfId="0" applyBorder="1" applyAlignment="1">
      <alignment horizontal="left" vertical="center"/>
    </xf>
    <xf numFmtId="0" fontId="0" fillId="0" borderId="11" xfId="0" applyBorder="1" applyAlignment="1">
      <alignment horizontal="left" vertical="center"/>
    </xf>
    <xf numFmtId="0" fontId="0" fillId="0" borderId="31" xfId="0" applyBorder="1" applyAlignment="1">
      <alignment horizontal="left" vertical="center"/>
    </xf>
    <xf numFmtId="198" fontId="47" fillId="0" borderId="0" xfId="3" applyNumberFormat="1" applyFont="1" applyAlignment="1">
      <alignment horizontal="center" vertical="center"/>
    </xf>
    <xf numFmtId="49" fontId="0" fillId="0" borderId="44" xfId="0" applyNumberFormat="1" applyBorder="1" applyAlignment="1">
      <alignment horizontal="left" vertical="center"/>
    </xf>
    <xf numFmtId="0" fontId="0" fillId="0" borderId="23" xfId="0" applyBorder="1" applyAlignment="1">
      <alignment horizontal="center"/>
    </xf>
    <xf numFmtId="199" fontId="0" fillId="0" borderId="44" xfId="0" applyNumberFormat="1" applyBorder="1" applyAlignment="1">
      <alignment horizontal="left" vertical="center"/>
    </xf>
    <xf numFmtId="0" fontId="35" fillId="0" borderId="0" xfId="11" applyFont="1">
      <alignment vertical="center"/>
    </xf>
    <xf numFmtId="199" fontId="0" fillId="0" borderId="0" xfId="0" applyNumberFormat="1"/>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0" fontId="16" fillId="0" borderId="0" xfId="0" applyFont="1" applyAlignment="1">
      <alignment vertical="center"/>
    </xf>
    <xf numFmtId="0" fontId="25" fillId="0" borderId="0" xfId="0" applyFont="1" applyAlignment="1">
      <alignment vertical="top"/>
    </xf>
    <xf numFmtId="0" fontId="67" fillId="0" borderId="0" xfId="10" applyFont="1" applyAlignment="1">
      <alignment vertical="top"/>
    </xf>
    <xf numFmtId="0" fontId="50" fillId="0" borderId="0" xfId="3" applyFont="1" applyAlignment="1">
      <alignment vertical="top"/>
    </xf>
    <xf numFmtId="0" fontId="50" fillId="0" borderId="0" xfId="3" applyFont="1" applyAlignment="1">
      <alignment horizontal="right" vertical="top"/>
    </xf>
    <xf numFmtId="0" fontId="54" fillId="0" borderId="19" xfId="3" applyFont="1" applyBorder="1" applyAlignment="1" applyProtection="1">
      <alignment horizontal="center" vertical="center"/>
      <protection locked="0"/>
    </xf>
    <xf numFmtId="195" fontId="51" fillId="0" borderId="19" xfId="0" applyNumberFormat="1" applyFont="1" applyBorder="1" applyAlignment="1" applyProtection="1">
      <alignment vertical="center" shrinkToFit="1"/>
      <protection locked="0"/>
    </xf>
    <xf numFmtId="196" fontId="51" fillId="3" borderId="19" xfId="0" applyNumberFormat="1" applyFont="1" applyFill="1" applyBorder="1" applyAlignment="1" applyProtection="1">
      <alignment vertical="center" shrinkToFit="1"/>
      <protection locked="0"/>
    </xf>
    <xf numFmtId="196" fontId="51" fillId="3" borderId="23" xfId="0" applyNumberFormat="1" applyFont="1" applyFill="1" applyBorder="1" applyAlignment="1" applyProtection="1">
      <alignment vertical="center" shrinkToFit="1"/>
      <protection locked="0"/>
    </xf>
    <xf numFmtId="196" fontId="51" fillId="0" borderId="19" xfId="0" applyNumberFormat="1" applyFont="1" applyBorder="1" applyAlignment="1" applyProtection="1">
      <alignment vertical="center" shrinkToFit="1"/>
      <protection locked="0"/>
    </xf>
    <xf numFmtId="196" fontId="51" fillId="3" borderId="35" xfId="0" applyNumberFormat="1" applyFont="1" applyFill="1" applyBorder="1" applyAlignment="1" applyProtection="1">
      <alignment vertical="center" shrinkToFit="1"/>
      <protection locked="0"/>
    </xf>
    <xf numFmtId="196" fontId="51" fillId="3" borderId="14" xfId="0" applyNumberFormat="1" applyFont="1" applyFill="1" applyBorder="1" applyAlignment="1" applyProtection="1">
      <alignment vertical="center" shrinkToFit="1"/>
      <protection locked="0"/>
    </xf>
    <xf numFmtId="195" fontId="51" fillId="3" borderId="25" xfId="0" applyNumberFormat="1" applyFont="1" applyFill="1" applyBorder="1" applyAlignment="1" applyProtection="1">
      <alignment vertical="center" shrinkToFit="1"/>
      <protection locked="0"/>
    </xf>
    <xf numFmtId="196" fontId="51" fillId="0" borderId="14" xfId="2" applyNumberFormat="1" applyFont="1" applyBorder="1" applyAlignment="1" applyProtection="1">
      <alignment vertical="center"/>
      <protection locked="0"/>
    </xf>
    <xf numFmtId="0" fontId="6" fillId="6" borderId="0" xfId="0" applyFont="1" applyFill="1" applyAlignment="1">
      <alignment horizontal="left" vertical="center"/>
    </xf>
    <xf numFmtId="0" fontId="0" fillId="0" borderId="1" xfId="0" applyBorder="1" applyAlignment="1">
      <alignment horizontal="right" vertical="center"/>
    </xf>
    <xf numFmtId="0" fontId="10" fillId="3" borderId="1" xfId="0" applyFont="1" applyFill="1" applyBorder="1" applyAlignment="1">
      <alignment horizontal="center" vertical="center"/>
    </xf>
    <xf numFmtId="0" fontId="41" fillId="0" borderId="0" xfId="0" applyFont="1" applyAlignment="1">
      <alignment horizontal="left"/>
    </xf>
    <xf numFmtId="0" fontId="41" fillId="0" borderId="0" xfId="0" applyFont="1"/>
    <xf numFmtId="0" fontId="69" fillId="0" borderId="1" xfId="0" applyFont="1" applyBorder="1" applyAlignment="1">
      <alignment horizontal="center" vertical="center"/>
    </xf>
    <xf numFmtId="0" fontId="69" fillId="0" borderId="1" xfId="0" applyFont="1" applyBorder="1" applyAlignment="1">
      <alignment horizontal="center" vertical="center" wrapText="1"/>
    </xf>
    <xf numFmtId="0" fontId="45" fillId="0" borderId="1" xfId="0" applyFont="1" applyBorder="1" applyAlignment="1">
      <alignment vertical="center"/>
    </xf>
    <xf numFmtId="0" fontId="45" fillId="0" borderId="0" xfId="0" applyFont="1" applyAlignment="1">
      <alignment vertical="center"/>
    </xf>
    <xf numFmtId="0" fontId="45" fillId="0" borderId="1" xfId="0" applyFont="1" applyBorder="1" applyAlignment="1">
      <alignment horizontal="center" vertical="center"/>
    </xf>
    <xf numFmtId="0" fontId="45" fillId="0" borderId="5" xfId="0" applyFont="1" applyBorder="1" applyAlignment="1">
      <alignment horizontal="center" vertical="center"/>
    </xf>
    <xf numFmtId="0" fontId="45" fillId="0" borderId="31" xfId="0" applyFont="1" applyBorder="1" applyAlignment="1">
      <alignment horizontal="center" vertical="center"/>
    </xf>
    <xf numFmtId="0" fontId="45" fillId="0" borderId="8" xfId="0" applyFont="1" applyBorder="1" applyAlignment="1">
      <alignment horizontal="center" vertical="center"/>
    </xf>
    <xf numFmtId="20" fontId="68" fillId="0" borderId="1" xfId="0" applyNumberFormat="1" applyFont="1" applyBorder="1" applyAlignment="1">
      <alignment horizontal="center" vertical="center"/>
    </xf>
    <xf numFmtId="0" fontId="25" fillId="0" borderId="0" xfId="0" applyFont="1" applyAlignment="1">
      <alignment horizontal="center" vertical="center"/>
    </xf>
    <xf numFmtId="0" fontId="25" fillId="3" borderId="5" xfId="0" applyFont="1" applyFill="1" applyBorder="1" applyAlignment="1" applyProtection="1">
      <alignment horizontal="left" vertical="center" shrinkToFit="1"/>
      <protection locked="0"/>
    </xf>
    <xf numFmtId="0" fontId="25" fillId="3" borderId="31" xfId="0" applyFont="1" applyFill="1" applyBorder="1" applyAlignment="1" applyProtection="1">
      <alignment horizontal="left" vertical="center" shrinkToFit="1"/>
      <protection locked="0"/>
    </xf>
    <xf numFmtId="0" fontId="25" fillId="3" borderId="8" xfId="0" applyFont="1" applyFill="1" applyBorder="1" applyAlignment="1" applyProtection="1">
      <alignment horizontal="left" vertical="center" shrinkToFit="1"/>
      <protection locked="0"/>
    </xf>
    <xf numFmtId="0" fontId="13" fillId="0" borderId="0" xfId="0" applyFont="1" applyAlignment="1">
      <alignment horizontal="left" vertical="top" wrapText="1"/>
    </xf>
    <xf numFmtId="20" fontId="68" fillId="0" borderId="0" xfId="0" applyNumberFormat="1" applyFont="1" applyAlignment="1">
      <alignment horizontal="center" vertical="center"/>
    </xf>
    <xf numFmtId="49" fontId="0" fillId="0" borderId="0" xfId="0" applyNumberFormat="1" applyAlignment="1">
      <alignment horizontal="left" vertical="center"/>
    </xf>
    <xf numFmtId="0" fontId="40" fillId="3" borderId="1" xfId="0" applyFont="1" applyFill="1" applyBorder="1" applyAlignment="1" applyProtection="1">
      <alignment horizontal="center" vertical="center"/>
      <protection locked="0"/>
    </xf>
    <xf numFmtId="194" fontId="13" fillId="0" borderId="0" xfId="0" applyNumberFormat="1"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right" vertical="center"/>
    </xf>
    <xf numFmtId="0" fontId="25" fillId="3" borderId="5" xfId="0" applyFont="1" applyFill="1" applyBorder="1" applyAlignment="1" applyProtection="1">
      <alignment horizontal="center" vertical="center" wrapText="1"/>
      <protection locked="0"/>
    </xf>
    <xf numFmtId="0" fontId="25" fillId="3" borderId="31" xfId="0" applyFont="1" applyFill="1" applyBorder="1" applyAlignment="1" applyProtection="1">
      <alignment horizontal="center" vertical="center" wrapText="1"/>
      <protection locked="0"/>
    </xf>
    <xf numFmtId="0" fontId="25" fillId="3" borderId="8" xfId="0" applyFont="1" applyFill="1" applyBorder="1" applyAlignment="1" applyProtection="1">
      <alignment horizontal="center" vertical="center" wrapText="1"/>
      <protection locked="0"/>
    </xf>
    <xf numFmtId="0" fontId="13" fillId="0" borderId="0" xfId="0" applyFont="1" applyAlignment="1">
      <alignment horizontal="right" vertical="center"/>
    </xf>
    <xf numFmtId="0" fontId="5" fillId="0" borderId="0" xfId="0" applyFont="1" applyAlignment="1">
      <alignment horizontal="right" vertical="top" wrapText="1"/>
    </xf>
    <xf numFmtId="0" fontId="0" fillId="0" borderId="0" xfId="0" applyAlignment="1">
      <alignment vertical="center" wrapText="1"/>
    </xf>
    <xf numFmtId="0" fontId="5" fillId="0" borderId="0" xfId="0" applyFont="1" applyAlignment="1">
      <alignment vertical="center" wrapText="1"/>
    </xf>
    <xf numFmtId="0" fontId="6" fillId="0" borderId="46" xfId="0" applyFont="1" applyBorder="1" applyAlignment="1">
      <alignment horizontal="center" vertical="center"/>
    </xf>
    <xf numFmtId="0" fontId="6" fillId="0" borderId="45" xfId="0" applyFont="1" applyBorder="1" applyAlignment="1">
      <alignment horizontal="center" vertical="center"/>
    </xf>
    <xf numFmtId="0" fontId="13" fillId="0" borderId="0" xfId="0" applyFont="1" applyAlignment="1">
      <alignment horizontal="left" vertical="center" shrinkToFit="1"/>
    </xf>
    <xf numFmtId="0" fontId="11" fillId="0" borderId="1" xfId="0" applyFont="1" applyBorder="1" applyAlignment="1">
      <alignment horizontal="center" vertical="center" wrapText="1"/>
    </xf>
    <xf numFmtId="0" fontId="0" fillId="0" borderId="1" xfId="0" applyBorder="1" applyAlignment="1">
      <alignment horizontal="center" vertical="center"/>
    </xf>
    <xf numFmtId="0" fontId="6" fillId="6" borderId="0" xfId="0" applyFont="1" applyFill="1" applyAlignment="1">
      <alignment horizontal="right" vertical="center"/>
    </xf>
    <xf numFmtId="0" fontId="14" fillId="0" borderId="1" xfId="0" applyFont="1" applyBorder="1" applyAlignment="1">
      <alignment horizontal="center" vertical="center"/>
    </xf>
    <xf numFmtId="0" fontId="9" fillId="0" borderId="0" xfId="0" applyFont="1" applyAlignment="1">
      <alignment horizontal="left" vertical="top" wrapText="1"/>
    </xf>
    <xf numFmtId="0" fontId="16" fillId="4" borderId="3"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50" xfId="0" applyFont="1" applyFill="1" applyBorder="1" applyAlignment="1">
      <alignment horizontal="center" vertical="center"/>
    </xf>
    <xf numFmtId="0" fontId="16" fillId="4" borderId="12" xfId="0" applyFont="1" applyFill="1" applyBorder="1" applyAlignment="1">
      <alignment horizontal="center" vertical="center"/>
    </xf>
    <xf numFmtId="0" fontId="16" fillId="4" borderId="42" xfId="0" applyFont="1" applyFill="1" applyBorder="1" applyAlignment="1">
      <alignment horizontal="center" vertical="center"/>
    </xf>
    <xf numFmtId="0" fontId="16" fillId="4" borderId="22" xfId="0" applyFont="1" applyFill="1" applyBorder="1" applyAlignment="1">
      <alignment horizontal="center" vertical="center"/>
    </xf>
    <xf numFmtId="0" fontId="0" fillId="0" borderId="7" xfId="0" applyBorder="1" applyAlignment="1">
      <alignment horizontal="center" vertical="center"/>
    </xf>
    <xf numFmtId="0" fontId="0" fillId="0" borderId="43" xfId="0" applyBorder="1" applyAlignment="1">
      <alignment horizontal="center" vertical="center"/>
    </xf>
    <xf numFmtId="0" fontId="0" fillId="0" borderId="45" xfId="0" applyBorder="1" applyAlignment="1">
      <alignment horizontal="center" vertical="center"/>
    </xf>
    <xf numFmtId="0" fontId="0" fillId="0" borderId="49" xfId="0" applyBorder="1" applyAlignment="1">
      <alignment horizontal="center" vertical="center"/>
    </xf>
    <xf numFmtId="0" fontId="14" fillId="0" borderId="30"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22" xfId="0" applyFont="1" applyBorder="1" applyAlignment="1">
      <alignment horizontal="center" vertical="center" wrapText="1"/>
    </xf>
    <xf numFmtId="0" fontId="16" fillId="4" borderId="30" xfId="0" applyFont="1" applyFill="1" applyBorder="1" applyAlignment="1">
      <alignment horizontal="center" vertical="center"/>
    </xf>
    <xf numFmtId="0" fontId="16" fillId="4" borderId="51" xfId="0" applyFont="1" applyFill="1" applyBorder="1" applyAlignment="1">
      <alignment horizontal="center" vertical="center"/>
    </xf>
    <xf numFmtId="0" fontId="16" fillId="4" borderId="29" xfId="0" applyFont="1" applyFill="1" applyBorder="1" applyAlignment="1">
      <alignment horizontal="center" vertical="center"/>
    </xf>
    <xf numFmtId="0" fontId="13" fillId="0" borderId="0" xfId="0" applyFont="1" applyAlignment="1">
      <alignment horizontal="distributed" vertical="distributed"/>
    </xf>
    <xf numFmtId="0" fontId="0" fillId="0" borderId="52" xfId="0" applyBorder="1" applyAlignment="1">
      <alignment horizontal="center" vertical="center"/>
    </xf>
    <xf numFmtId="0" fontId="0" fillId="0" borderId="5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6" fillId="6" borderId="0" xfId="0" applyFont="1" applyFill="1" applyAlignment="1">
      <alignment horizontal="left" vertical="center"/>
    </xf>
    <xf numFmtId="0" fontId="18" fillId="0" borderId="0" xfId="0" applyFont="1" applyAlignment="1">
      <alignment horizontal="left" vertical="center"/>
    </xf>
    <xf numFmtId="0" fontId="18" fillId="0" borderId="0" xfId="0" applyFont="1" applyAlignment="1">
      <alignment horizontal="center" vertical="center"/>
    </xf>
    <xf numFmtId="0" fontId="14" fillId="0" borderId="25" xfId="0" applyFont="1" applyBorder="1" applyAlignment="1">
      <alignment horizontal="center" vertical="center" wrapText="1"/>
    </xf>
    <xf numFmtId="0" fontId="14" fillId="0" borderId="1" xfId="0" applyFont="1" applyBorder="1" applyAlignment="1">
      <alignment horizontal="center" vertical="center" wrapText="1"/>
    </xf>
    <xf numFmtId="0" fontId="11" fillId="0" borderId="0" xfId="0" applyFont="1" applyAlignment="1">
      <alignment horizontal="center" vertical="center" wrapText="1"/>
    </xf>
    <xf numFmtId="187" fontId="0" fillId="0" borderId="0" xfId="0" applyNumberFormat="1" applyAlignment="1">
      <alignment horizontal="center" vertical="center"/>
    </xf>
    <xf numFmtId="0" fontId="14" fillId="0" borderId="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 xfId="0" applyFont="1" applyBorder="1" applyAlignment="1">
      <alignment horizontal="center" vertical="center"/>
    </xf>
    <xf numFmtId="0" fontId="14" fillId="0" borderId="31" xfId="0" applyFont="1" applyBorder="1" applyAlignment="1">
      <alignment horizontal="center" vertical="center"/>
    </xf>
    <xf numFmtId="0" fontId="15" fillId="0" borderId="0" xfId="0" applyFont="1" applyAlignment="1">
      <alignment horizontal="center" vertical="center"/>
    </xf>
    <xf numFmtId="0" fontId="14" fillId="0" borderId="7" xfId="0" applyFont="1" applyBorder="1" applyAlignment="1">
      <alignment horizontal="center" vertical="center"/>
    </xf>
    <xf numFmtId="0" fontId="14" fillId="0" borderId="43" xfId="0" applyFont="1" applyBorder="1" applyAlignment="1">
      <alignment horizontal="center" vertical="center"/>
    </xf>
    <xf numFmtId="0" fontId="16" fillId="0" borderId="30" xfId="0" applyFont="1" applyBorder="1" applyAlignment="1">
      <alignment horizontal="center" vertical="center"/>
    </xf>
    <xf numFmtId="0" fontId="16" fillId="0" borderId="51" xfId="0" applyFont="1" applyBorder="1" applyAlignment="1">
      <alignment horizontal="center" vertical="center"/>
    </xf>
    <xf numFmtId="0" fontId="16" fillId="0" borderId="57" xfId="0" applyFont="1" applyBorder="1" applyAlignment="1">
      <alignment horizontal="center" vertical="center"/>
    </xf>
    <xf numFmtId="0" fontId="16" fillId="0" borderId="38" xfId="0" applyFont="1" applyBorder="1" applyAlignment="1">
      <alignment horizontal="center" vertical="center"/>
    </xf>
    <xf numFmtId="0" fontId="16" fillId="0" borderId="0" xfId="0" applyFont="1" applyAlignment="1">
      <alignment horizontal="center" vertical="center"/>
    </xf>
    <xf numFmtId="0" fontId="16" fillId="0" borderId="39" xfId="0" applyFont="1" applyBorder="1" applyAlignment="1">
      <alignment horizontal="center" vertical="center"/>
    </xf>
    <xf numFmtId="0" fontId="16" fillId="0" borderId="10" xfId="0" applyFont="1" applyBorder="1" applyAlignment="1">
      <alignment horizontal="center"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4" fillId="0" borderId="8" xfId="0" applyFont="1" applyBorder="1" applyAlignment="1">
      <alignment horizontal="center" vertical="center"/>
    </xf>
    <xf numFmtId="0" fontId="16" fillId="0" borderId="0" xfId="0" applyFont="1" applyAlignment="1">
      <alignment horizontal="left" vertical="center"/>
    </xf>
    <xf numFmtId="0" fontId="14" fillId="0" borderId="3"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8" xfId="0" applyFont="1" applyBorder="1" applyAlignment="1">
      <alignment horizontal="center" vertical="center" wrapText="1"/>
    </xf>
    <xf numFmtId="0" fontId="6" fillId="0" borderId="0" xfId="0" applyFont="1" applyAlignment="1">
      <alignment horizontal="left" vertical="center" wrapText="1"/>
    </xf>
    <xf numFmtId="0" fontId="14" fillId="0" borderId="55"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19" xfId="0" applyFont="1" applyBorder="1" applyAlignment="1">
      <alignment horizontal="center" vertical="center" wrapText="1"/>
    </xf>
    <xf numFmtId="187" fontId="0" fillId="0" borderId="1" xfId="0" applyNumberFormat="1" applyBorder="1" applyAlignment="1">
      <alignment horizontal="center" vertical="center"/>
    </xf>
    <xf numFmtId="191" fontId="2" fillId="0" borderId="27" xfId="10" applyNumberFormat="1" applyBorder="1" applyAlignment="1">
      <alignment horizontal="center" vertical="center"/>
    </xf>
    <xf numFmtId="0" fontId="2" fillId="0" borderId="58" xfId="10" applyBorder="1" applyAlignment="1">
      <alignment horizontal="center" vertical="center"/>
    </xf>
    <xf numFmtId="0" fontId="2" fillId="0" borderId="19" xfId="10" applyBorder="1" applyAlignment="1">
      <alignment horizontal="center" vertical="center"/>
    </xf>
    <xf numFmtId="0" fontId="0" fillId="0" borderId="0" xfId="0" applyAlignment="1">
      <alignment horizontal="left" vertical="center" wrapText="1"/>
    </xf>
    <xf numFmtId="0" fontId="11" fillId="0" borderId="0" xfId="0" applyFont="1" applyAlignment="1">
      <alignment horizontal="left" vertical="center" wrapText="1"/>
    </xf>
    <xf numFmtId="0" fontId="14" fillId="0" borderId="25" xfId="0" applyFont="1" applyBorder="1" applyAlignment="1">
      <alignment horizontal="center" vertical="center"/>
    </xf>
    <xf numFmtId="0" fontId="14" fillId="0" borderId="26" xfId="0" applyFont="1" applyBorder="1" applyAlignment="1">
      <alignment horizontal="center" vertical="center"/>
    </xf>
    <xf numFmtId="187" fontId="14" fillId="5" borderId="14" xfId="0" applyNumberFormat="1" applyFont="1" applyFill="1" applyBorder="1" applyAlignment="1">
      <alignment horizontal="center" vertical="center"/>
    </xf>
    <xf numFmtId="187" fontId="14" fillId="5" borderId="15" xfId="0" applyNumberFormat="1" applyFont="1" applyFill="1" applyBorder="1" applyAlignment="1">
      <alignment horizontal="center" vertical="center"/>
    </xf>
    <xf numFmtId="0" fontId="14" fillId="0" borderId="4" xfId="0" applyFont="1" applyBorder="1" applyAlignment="1">
      <alignment horizontal="center" vertical="center"/>
    </xf>
    <xf numFmtId="0" fontId="14" fillId="0" borderId="37" xfId="0" applyFont="1" applyBorder="1" applyAlignment="1">
      <alignment horizontal="center" vertical="center"/>
    </xf>
    <xf numFmtId="0" fontId="14" fillId="0" borderId="9" xfId="0" applyFont="1" applyBorder="1" applyAlignment="1">
      <alignment horizontal="center" vertical="center"/>
    </xf>
    <xf numFmtId="0" fontId="14" fillId="0" borderId="19" xfId="10" applyFont="1" applyBorder="1" applyAlignment="1">
      <alignment horizontal="center" vertical="center"/>
    </xf>
    <xf numFmtId="0" fontId="14" fillId="0" borderId="19" xfId="10" applyFont="1" applyBorder="1" applyAlignment="1">
      <alignment horizontal="center" vertical="center" wrapText="1"/>
    </xf>
    <xf numFmtId="0" fontId="14" fillId="0" borderId="1" xfId="10" applyFont="1" applyBorder="1" applyAlignment="1">
      <alignment horizontal="center" vertical="center" wrapText="1"/>
    </xf>
    <xf numFmtId="0" fontId="2" fillId="0" borderId="27" xfId="10" applyBorder="1" applyAlignment="1">
      <alignment horizontal="center" vertical="center"/>
    </xf>
    <xf numFmtId="0" fontId="14" fillId="0" borderId="1" xfId="10" applyFont="1" applyBorder="1" applyAlignment="1">
      <alignment horizontal="center" vertical="center"/>
    </xf>
    <xf numFmtId="0" fontId="14" fillId="0" borderId="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6" xfId="0" applyFont="1" applyBorder="1" applyAlignment="1">
      <alignment horizontal="center" vertical="center"/>
    </xf>
    <xf numFmtId="191" fontId="2" fillId="0" borderId="58" xfId="10" applyNumberFormat="1" applyBorder="1" applyAlignment="1">
      <alignment horizontal="center" vertical="center"/>
    </xf>
    <xf numFmtId="191" fontId="2" fillId="0" borderId="19" xfId="10" applyNumberFormat="1" applyBorder="1" applyAlignment="1">
      <alignment horizontal="center" vertical="center"/>
    </xf>
    <xf numFmtId="0" fontId="14" fillId="0" borderId="59"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 xfId="0"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center" vertical="center"/>
    </xf>
    <xf numFmtId="0" fontId="16" fillId="0" borderId="25" xfId="0" applyFont="1" applyBorder="1" applyAlignment="1">
      <alignment horizontal="center" vertical="center"/>
    </xf>
    <xf numFmtId="0" fontId="16" fillId="0" borderId="1" xfId="0" applyFont="1" applyBorder="1" applyAlignment="1">
      <alignment horizontal="center" vertical="center"/>
    </xf>
    <xf numFmtId="194" fontId="13" fillId="0" borderId="0" xfId="0" applyNumberFormat="1" applyFont="1" applyAlignment="1">
      <alignment horizontal="right" vertical="center"/>
    </xf>
    <xf numFmtId="0" fontId="14" fillId="0" borderId="2" xfId="10" applyFont="1" applyBorder="1" applyAlignment="1">
      <alignment horizontal="center" vertical="center" wrapText="1"/>
    </xf>
    <xf numFmtId="0" fontId="2" fillId="0" borderId="54" xfId="10" applyBorder="1" applyAlignment="1">
      <alignment horizontal="center" vertical="center" wrapText="1"/>
    </xf>
    <xf numFmtId="0" fontId="2" fillId="0" borderId="53" xfId="10" applyBorder="1" applyAlignment="1">
      <alignment horizontal="center" vertical="center" wrapText="1"/>
    </xf>
    <xf numFmtId="0" fontId="6" fillId="0" borderId="1" xfId="10" applyFont="1" applyBorder="1" applyAlignment="1">
      <alignment horizontal="center" vertical="center" wrapText="1"/>
    </xf>
    <xf numFmtId="0" fontId="2" fillId="0" borderId="24" xfId="10" applyBorder="1" applyAlignment="1">
      <alignment horizontal="center" vertical="center"/>
    </xf>
    <xf numFmtId="0" fontId="2" fillId="0" borderId="6" xfId="10" applyBorder="1" applyAlignment="1">
      <alignment horizontal="center" vertical="center"/>
    </xf>
    <xf numFmtId="0" fontId="2" fillId="0" borderId="25" xfId="10" applyBorder="1" applyAlignment="1">
      <alignment horizontal="center" vertical="center"/>
    </xf>
    <xf numFmtId="0" fontId="2" fillId="0" borderId="1" xfId="10" applyBorder="1" applyAlignment="1">
      <alignment horizontal="center" vertical="center"/>
    </xf>
    <xf numFmtId="0" fontId="2" fillId="0" borderId="26" xfId="10" applyBorder="1" applyAlignment="1">
      <alignment horizontal="center" vertical="center"/>
    </xf>
    <xf numFmtId="0" fontId="2" fillId="0" borderId="2" xfId="10" applyBorder="1" applyAlignment="1">
      <alignment horizontal="center" vertical="center"/>
    </xf>
    <xf numFmtId="0" fontId="14" fillId="0" borderId="6" xfId="10" applyFont="1" applyBorder="1" applyAlignment="1">
      <alignment horizontal="center" vertical="center"/>
    </xf>
    <xf numFmtId="0" fontId="14" fillId="0" borderId="6" xfId="10" applyFont="1" applyBorder="1" applyAlignment="1">
      <alignment horizontal="center" vertical="center" wrapText="1"/>
    </xf>
    <xf numFmtId="0" fontId="14" fillId="0" borderId="17" xfId="10" applyFont="1" applyBorder="1" applyAlignment="1">
      <alignment horizontal="center" vertical="center" wrapText="1"/>
    </xf>
    <xf numFmtId="0" fontId="14" fillId="0" borderId="14" xfId="10" applyFont="1" applyBorder="1" applyAlignment="1">
      <alignment horizontal="center" vertical="center" wrapText="1"/>
    </xf>
    <xf numFmtId="0" fontId="14" fillId="0" borderId="15" xfId="10" applyFont="1" applyBorder="1" applyAlignment="1">
      <alignment horizontal="center" vertical="center" wrapText="1"/>
    </xf>
    <xf numFmtId="194" fontId="16" fillId="0" borderId="0" xfId="0" applyNumberFormat="1" applyFont="1" applyAlignment="1">
      <alignment horizontal="center" vertical="center"/>
    </xf>
    <xf numFmtId="0" fontId="14" fillId="0" borderId="39" xfId="0" applyFont="1" applyBorder="1" applyAlignment="1">
      <alignment horizontal="center" vertical="center"/>
    </xf>
    <xf numFmtId="0" fontId="15" fillId="0" borderId="0" xfId="0" applyFont="1" applyAlignment="1">
      <alignment horizontal="right" vertical="center"/>
    </xf>
    <xf numFmtId="0" fontId="0" fillId="0" borderId="0" xfId="0" applyAlignment="1">
      <alignment horizontal="left" vertical="center"/>
    </xf>
    <xf numFmtId="0" fontId="0" fillId="0" borderId="0" xfId="0" applyAlignment="1">
      <alignment horizontal="right" vertical="center"/>
    </xf>
    <xf numFmtId="200" fontId="0" fillId="0" borderId="0" xfId="0" applyNumberFormat="1" applyAlignment="1" applyProtection="1">
      <alignment horizontal="right" vertical="center"/>
      <protection locked="0"/>
    </xf>
    <xf numFmtId="0" fontId="52" fillId="0" borderId="4" xfId="3" applyFont="1" applyBorder="1" applyAlignment="1">
      <alignment horizontal="center" vertical="center"/>
    </xf>
    <xf numFmtId="0" fontId="52" fillId="0" borderId="9" xfId="3" applyFont="1" applyBorder="1" applyAlignment="1">
      <alignment horizontal="center" vertical="center"/>
    </xf>
    <xf numFmtId="196" fontId="53" fillId="0" borderId="2" xfId="3" applyNumberFormat="1" applyFont="1" applyBorder="1" applyAlignment="1">
      <alignment horizontal="right" vertical="center"/>
    </xf>
    <xf numFmtId="196" fontId="53" fillId="0" borderId="66" xfId="3" applyNumberFormat="1" applyFont="1" applyBorder="1" applyAlignment="1">
      <alignment horizontal="right" vertical="center"/>
    </xf>
    <xf numFmtId="196" fontId="53" fillId="0" borderId="37" xfId="3" applyNumberFormat="1" applyFont="1" applyBorder="1" applyAlignment="1">
      <alignment horizontal="right" vertical="center"/>
    </xf>
    <xf numFmtId="196" fontId="53" fillId="0" borderId="9" xfId="3" applyNumberFormat="1" applyFont="1" applyBorder="1" applyAlignment="1">
      <alignment horizontal="right" vertical="center"/>
    </xf>
    <xf numFmtId="196" fontId="47" fillId="0" borderId="26" xfId="2" applyNumberFormat="1" applyFont="1" applyBorder="1" applyAlignment="1">
      <alignment horizontal="right" vertical="center"/>
    </xf>
    <xf numFmtId="196" fontId="47" fillId="0" borderId="15" xfId="2" applyNumberFormat="1" applyFont="1" applyBorder="1" applyAlignment="1">
      <alignment horizontal="right" vertical="center"/>
    </xf>
    <xf numFmtId="0" fontId="46" fillId="0" borderId="62" xfId="0" applyFont="1" applyBorder="1" applyAlignment="1">
      <alignment horizontal="center" vertical="center" wrapText="1" shrinkToFit="1"/>
    </xf>
    <xf numFmtId="0" fontId="46" fillId="0" borderId="64" xfId="0" applyFont="1" applyBorder="1" applyAlignment="1">
      <alignment horizontal="center" vertical="center" wrapText="1" shrinkToFit="1"/>
    </xf>
    <xf numFmtId="0" fontId="46" fillId="0" borderId="40" xfId="0" applyFont="1" applyBorder="1" applyAlignment="1">
      <alignment horizontal="center" vertical="center" wrapText="1" shrinkToFit="1"/>
    </xf>
    <xf numFmtId="0" fontId="46" fillId="0" borderId="11" xfId="0" applyFont="1" applyBorder="1" applyAlignment="1">
      <alignment horizontal="center" vertical="center" wrapText="1" shrinkToFit="1"/>
    </xf>
    <xf numFmtId="0" fontId="46" fillId="0" borderId="27" xfId="0" applyFont="1" applyBorder="1" applyAlignment="1">
      <alignment horizontal="center" vertical="center" wrapText="1" shrinkToFit="1"/>
    </xf>
    <xf numFmtId="0" fontId="46" fillId="0" borderId="19" xfId="0" applyFont="1" applyBorder="1" applyAlignment="1">
      <alignment horizontal="center" vertical="center" wrapText="1" shrinkToFit="1"/>
    </xf>
    <xf numFmtId="0" fontId="46" fillId="0" borderId="63" xfId="0" applyFont="1" applyBorder="1" applyAlignment="1">
      <alignment horizontal="center" vertical="center" wrapText="1" shrinkToFit="1"/>
    </xf>
    <xf numFmtId="0" fontId="46" fillId="0" borderId="56" xfId="0" applyFont="1" applyBorder="1" applyAlignment="1">
      <alignment horizontal="center" vertical="center" wrapText="1" shrinkToFit="1"/>
    </xf>
    <xf numFmtId="0" fontId="51" fillId="0" borderId="0" xfId="3" applyFont="1" applyAlignment="1">
      <alignment horizontal="left" vertical="top" wrapText="1"/>
    </xf>
    <xf numFmtId="0" fontId="52" fillId="0" borderId="24" xfId="3" applyFont="1" applyBorder="1" applyAlignment="1">
      <alignment horizontal="center" vertical="center"/>
    </xf>
    <xf numFmtId="0" fontId="52" fillId="0" borderId="6" xfId="3" applyFont="1" applyBorder="1" applyAlignment="1">
      <alignment horizontal="center" vertical="center"/>
    </xf>
    <xf numFmtId="0" fontId="52" fillId="0" borderId="25" xfId="3" applyFont="1" applyBorder="1" applyAlignment="1">
      <alignment horizontal="center" vertical="center"/>
    </xf>
    <xf numFmtId="0" fontId="52" fillId="0" borderId="1" xfId="3" applyFont="1" applyBorder="1" applyAlignment="1">
      <alignment horizontal="center" vertical="center"/>
    </xf>
    <xf numFmtId="0" fontId="47" fillId="0" borderId="7" xfId="3" applyFont="1" applyBorder="1" applyAlignment="1">
      <alignment horizontal="center" vertical="center"/>
    </xf>
    <xf numFmtId="0" fontId="47" fillId="0" borderId="43" xfId="3" applyFont="1" applyBorder="1" applyAlignment="1">
      <alignment horizontal="center" vertical="center"/>
    </xf>
    <xf numFmtId="0" fontId="47" fillId="0" borderId="49" xfId="3" applyFont="1" applyBorder="1" applyAlignment="1">
      <alignment horizontal="center" vertical="center"/>
    </xf>
    <xf numFmtId="0" fontId="47" fillId="0" borderId="24" xfId="3" applyFont="1" applyBorder="1" applyAlignment="1">
      <alignment horizontal="center" vertical="center" wrapText="1"/>
    </xf>
    <xf numFmtId="0" fontId="47" fillId="0" borderId="17" xfId="3" applyFont="1" applyBorder="1" applyAlignment="1">
      <alignment horizontal="center" vertical="center" wrapText="1"/>
    </xf>
    <xf numFmtId="0" fontId="47" fillId="0" borderId="25" xfId="3" applyFont="1" applyBorder="1" applyAlignment="1">
      <alignment horizontal="center" vertical="center" wrapText="1"/>
    </xf>
    <xf numFmtId="0" fontId="47" fillId="0" borderId="14" xfId="3" applyFont="1" applyBorder="1" applyAlignment="1">
      <alignment horizontal="center" vertical="center" wrapText="1"/>
    </xf>
    <xf numFmtId="0" fontId="53" fillId="0" borderId="5" xfId="0" applyFont="1" applyBorder="1" applyAlignment="1">
      <alignment horizontal="center" vertical="center" shrinkToFit="1"/>
    </xf>
    <xf numFmtId="0" fontId="53" fillId="0" borderId="31" xfId="0" applyFont="1" applyBorder="1" applyAlignment="1">
      <alignment horizontal="center" vertical="center" shrinkToFit="1"/>
    </xf>
    <xf numFmtId="0" fontId="53" fillId="0" borderId="61" xfId="0" applyFont="1" applyBorder="1" applyAlignment="1">
      <alignment horizontal="center" vertical="center" shrinkToFit="1"/>
    </xf>
    <xf numFmtId="0" fontId="53" fillId="0" borderId="50" xfId="0" applyFont="1" applyBorder="1" applyAlignment="1">
      <alignment horizontal="center" vertical="center" shrinkToFit="1"/>
    </xf>
    <xf numFmtId="0" fontId="47" fillId="0" borderId="14" xfId="3" applyFont="1" applyBorder="1" applyAlignment="1">
      <alignment horizontal="center" vertical="center"/>
    </xf>
    <xf numFmtId="0" fontId="48" fillId="0" borderId="0" xfId="3" applyFont="1" applyAlignment="1">
      <alignment horizontal="center" vertical="center"/>
    </xf>
    <xf numFmtId="0" fontId="50" fillId="0" borderId="0" xfId="3" applyFont="1" applyAlignment="1">
      <alignment horizontal="left" vertical="center"/>
    </xf>
    <xf numFmtId="0" fontId="51" fillId="0" borderId="0" xfId="3" applyFont="1" applyAlignment="1">
      <alignment horizontal="right" vertical="top"/>
    </xf>
    <xf numFmtId="194" fontId="16" fillId="0" borderId="0" xfId="0" applyNumberFormat="1" applyFont="1" applyAlignment="1">
      <alignment horizontal="right" vertical="center"/>
    </xf>
    <xf numFmtId="0" fontId="14" fillId="0" borderId="0" xfId="0" applyFont="1" applyAlignment="1">
      <alignment horizontal="right" vertical="center"/>
    </xf>
    <xf numFmtId="0" fontId="50" fillId="0" borderId="0" xfId="3" applyFont="1" applyAlignment="1">
      <alignment horizontal="center" vertical="center"/>
    </xf>
    <xf numFmtId="0" fontId="49" fillId="0" borderId="0" xfId="3" applyFont="1" applyAlignment="1">
      <alignment horizontal="right" vertical="center"/>
    </xf>
    <xf numFmtId="197" fontId="48" fillId="0" borderId="0" xfId="2" applyNumberFormat="1" applyFont="1" applyBorder="1" applyAlignment="1" applyProtection="1">
      <alignment horizontal="center" vertical="center"/>
    </xf>
    <xf numFmtId="197" fontId="48" fillId="0" borderId="23" xfId="2" applyNumberFormat="1" applyFont="1" applyBorder="1" applyAlignment="1" applyProtection="1">
      <alignment horizontal="center" vertical="center"/>
    </xf>
    <xf numFmtId="0" fontId="50" fillId="0" borderId="0" xfId="3" applyFont="1" applyAlignment="1">
      <alignment horizontal="left" vertical="center" shrinkToFit="1"/>
    </xf>
    <xf numFmtId="0" fontId="49" fillId="0" borderId="0" xfId="3" applyFont="1" applyAlignment="1">
      <alignment horizontal="left" vertical="center"/>
    </xf>
    <xf numFmtId="0" fontId="47" fillId="0" borderId="1" xfId="3" applyFont="1" applyBorder="1" applyAlignment="1">
      <alignment horizontal="center" vertical="center"/>
    </xf>
    <xf numFmtId="0" fontId="46" fillId="0" borderId="41" xfId="0" applyFont="1" applyBorder="1" applyAlignment="1">
      <alignment horizontal="center" vertical="center" wrapText="1" shrinkToFit="1"/>
    </xf>
    <xf numFmtId="0" fontId="46" fillId="0" borderId="34" xfId="0" applyFont="1" applyBorder="1" applyAlignment="1">
      <alignment horizontal="center" vertical="center" wrapText="1" shrinkToFit="1"/>
    </xf>
    <xf numFmtId="0" fontId="46" fillId="0" borderId="33" xfId="0" applyFont="1" applyBorder="1" applyAlignment="1">
      <alignment horizontal="center" vertical="center" wrapText="1" shrinkToFit="1"/>
    </xf>
    <xf numFmtId="0" fontId="46" fillId="0" borderId="0" xfId="0" applyFont="1" applyAlignment="1">
      <alignment horizontal="center" vertical="center" wrapText="1" shrinkToFit="1"/>
    </xf>
    <xf numFmtId="0" fontId="46" fillId="0" borderId="39" xfId="0" applyFont="1" applyBorder="1" applyAlignment="1">
      <alignment horizontal="center" vertical="center" wrapText="1" shrinkToFit="1"/>
    </xf>
    <xf numFmtId="196" fontId="55" fillId="3" borderId="1" xfId="3" applyNumberFormat="1" applyFont="1" applyFill="1" applyBorder="1" applyAlignment="1" applyProtection="1">
      <alignment horizontal="center" vertical="center"/>
      <protection locked="0"/>
    </xf>
    <xf numFmtId="196" fontId="55" fillId="0" borderId="41" xfId="3" applyNumberFormat="1" applyFont="1" applyBorder="1" applyAlignment="1">
      <alignment horizontal="left" vertical="center"/>
    </xf>
    <xf numFmtId="196" fontId="55" fillId="0" borderId="34" xfId="3" applyNumberFormat="1" applyFont="1" applyBorder="1" applyAlignment="1">
      <alignment horizontal="left" vertical="center"/>
    </xf>
    <xf numFmtId="196" fontId="55" fillId="0" borderId="40" xfId="3" applyNumberFormat="1" applyFont="1" applyBorder="1" applyAlignment="1">
      <alignment horizontal="left" vertical="center"/>
    </xf>
    <xf numFmtId="196" fontId="55" fillId="0" borderId="44" xfId="3" applyNumberFormat="1" applyFont="1" applyBorder="1" applyAlignment="1">
      <alignment horizontal="left" vertical="center"/>
    </xf>
    <xf numFmtId="196" fontId="55" fillId="0" borderId="23" xfId="3" applyNumberFormat="1" applyFont="1" applyBorder="1" applyAlignment="1">
      <alignment horizontal="left" vertical="center"/>
    </xf>
    <xf numFmtId="196" fontId="55" fillId="0" borderId="11" xfId="3" applyNumberFormat="1" applyFont="1" applyBorder="1" applyAlignment="1">
      <alignment horizontal="left" vertical="center"/>
    </xf>
    <xf numFmtId="183" fontId="47" fillId="3" borderId="1" xfId="3" applyNumberFormat="1" applyFont="1" applyFill="1" applyBorder="1" applyAlignment="1" applyProtection="1">
      <alignment horizontal="right" vertical="center"/>
      <protection locked="0"/>
    </xf>
    <xf numFmtId="0" fontId="46" fillId="3" borderId="1" xfId="3" applyFont="1" applyFill="1" applyBorder="1" applyAlignment="1" applyProtection="1">
      <alignment horizontal="center" vertical="center"/>
      <protection locked="0"/>
    </xf>
    <xf numFmtId="183" fontId="47" fillId="0" borderId="1" xfId="3" applyNumberFormat="1" applyFont="1" applyBorder="1" applyAlignment="1">
      <alignment horizontal="right" vertical="center"/>
    </xf>
    <xf numFmtId="0" fontId="47" fillId="0" borderId="60" xfId="3" applyFont="1" applyBorder="1" applyAlignment="1">
      <alignment horizontal="center" vertical="center"/>
    </xf>
    <xf numFmtId="0" fontId="47" fillId="0" borderId="1" xfId="3" applyFont="1" applyBorder="1" applyAlignment="1">
      <alignment horizontal="left" vertical="center" wrapText="1"/>
    </xf>
    <xf numFmtId="0" fontId="47" fillId="0" borderId="1" xfId="3" applyFont="1" applyBorder="1" applyAlignment="1">
      <alignment horizontal="left" vertical="center"/>
    </xf>
    <xf numFmtId="0" fontId="47" fillId="0" borderId="41" xfId="0" applyFont="1" applyBorder="1" applyAlignment="1">
      <alignment horizontal="left" vertical="center" wrapText="1" shrinkToFit="1"/>
    </xf>
    <xf numFmtId="0" fontId="47" fillId="0" borderId="34" xfId="0" applyFont="1" applyBorder="1" applyAlignment="1">
      <alignment horizontal="left" vertical="center" wrapText="1" shrinkToFit="1"/>
    </xf>
    <xf numFmtId="0" fontId="47" fillId="0" borderId="40" xfId="0" applyFont="1" applyBorder="1" applyAlignment="1">
      <alignment horizontal="left" vertical="center" wrapText="1" shrinkToFit="1"/>
    </xf>
    <xf numFmtId="0" fontId="47" fillId="0" borderId="44" xfId="0" applyFont="1" applyBorder="1" applyAlignment="1">
      <alignment horizontal="left" vertical="center" wrapText="1" shrinkToFit="1"/>
    </xf>
    <xf numFmtId="0" fontId="47" fillId="0" borderId="23" xfId="0" applyFont="1" applyBorder="1" applyAlignment="1">
      <alignment horizontal="left" vertical="center" wrapText="1" shrinkToFit="1"/>
    </xf>
    <xf numFmtId="0" fontId="47" fillId="0" borderId="11" xfId="0" applyFont="1" applyBorder="1" applyAlignment="1">
      <alignment horizontal="left" vertical="center" wrapText="1" shrinkToFit="1"/>
    </xf>
    <xf numFmtId="0" fontId="46" fillId="0" borderId="0" xfId="3" applyFont="1" applyAlignment="1">
      <alignment horizontal="center" vertical="center"/>
    </xf>
    <xf numFmtId="194" fontId="65" fillId="0" borderId="0" xfId="3" applyNumberFormat="1" applyFont="1" applyAlignment="1">
      <alignment horizontal="right" vertical="center"/>
    </xf>
    <xf numFmtId="0" fontId="47" fillId="0" borderId="41" xfId="3" applyFont="1" applyBorder="1" applyAlignment="1">
      <alignment horizontal="center" vertical="center"/>
    </xf>
    <xf numFmtId="0" fontId="47" fillId="0" borderId="34" xfId="3" applyFont="1" applyBorder="1" applyAlignment="1">
      <alignment horizontal="center" vertical="center"/>
    </xf>
    <xf numFmtId="0" fontId="47" fillId="0" borderId="40" xfId="3" applyFont="1" applyBorder="1" applyAlignment="1">
      <alignment horizontal="center" vertical="center"/>
    </xf>
    <xf numFmtId="0" fontId="47" fillId="0" borderId="33" xfId="3" applyFont="1" applyBorder="1" applyAlignment="1">
      <alignment horizontal="center" vertical="center"/>
    </xf>
    <xf numFmtId="0" fontId="47" fillId="0" borderId="0" xfId="3" applyFont="1" applyAlignment="1">
      <alignment horizontal="center" vertical="center"/>
    </xf>
    <xf numFmtId="0" fontId="47" fillId="0" borderId="39" xfId="3" applyFont="1" applyBorder="1" applyAlignment="1">
      <alignment horizontal="center" vertical="center"/>
    </xf>
    <xf numFmtId="0" fontId="47" fillId="0" borderId="44" xfId="3" applyFont="1" applyBorder="1" applyAlignment="1">
      <alignment horizontal="center" vertical="center"/>
    </xf>
    <xf numFmtId="0" fontId="47" fillId="0" borderId="23" xfId="3" applyFont="1" applyBorder="1" applyAlignment="1">
      <alignment horizontal="center" vertical="center"/>
    </xf>
    <xf numFmtId="0" fontId="47" fillId="0" borderId="11" xfId="3" applyFont="1" applyBorder="1" applyAlignment="1">
      <alignment horizontal="center" vertical="center"/>
    </xf>
    <xf numFmtId="195" fontId="45" fillId="0" borderId="5" xfId="0" applyNumberFormat="1" applyFont="1" applyBorder="1" applyAlignment="1">
      <alignment horizontal="center" vertical="center"/>
    </xf>
    <xf numFmtId="195" fontId="45" fillId="0" borderId="31" xfId="0" applyNumberFormat="1" applyFont="1" applyBorder="1" applyAlignment="1">
      <alignment horizontal="center" vertical="center"/>
    </xf>
    <xf numFmtId="195" fontId="45" fillId="0" borderId="8" xfId="0" applyNumberFormat="1" applyFont="1" applyBorder="1" applyAlignment="1">
      <alignment horizontal="center" vertical="center"/>
    </xf>
    <xf numFmtId="198" fontId="0" fillId="0" borderId="1" xfId="0" applyNumberFormat="1" applyBorder="1" applyAlignment="1">
      <alignment horizontal="center" vertic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198" fontId="9" fillId="0" borderId="1" xfId="0" applyNumberFormat="1" applyFont="1" applyBorder="1" applyAlignment="1">
      <alignment horizontal="center" vertical="center" wrapText="1"/>
    </xf>
    <xf numFmtId="198" fontId="9" fillId="0" borderId="1" xfId="0" applyNumberFormat="1" applyFont="1" applyBorder="1" applyAlignment="1">
      <alignment horizontal="center" vertical="center"/>
    </xf>
    <xf numFmtId="195" fontId="61" fillId="0" borderId="1" xfId="0" applyNumberFormat="1" applyFont="1" applyBorder="1" applyAlignment="1" applyProtection="1">
      <alignment horizontal="center" vertical="center"/>
      <protection locked="0"/>
    </xf>
    <xf numFmtId="198" fontId="0" fillId="0" borderId="5" xfId="0" applyNumberFormat="1" applyBorder="1" applyAlignment="1">
      <alignment horizontal="left" vertical="center" wrapText="1"/>
    </xf>
    <xf numFmtId="198" fontId="0" fillId="0" borderId="31" xfId="0" applyNumberFormat="1" applyBorder="1" applyAlignment="1">
      <alignment horizontal="left" vertical="center" wrapText="1"/>
    </xf>
    <xf numFmtId="198" fontId="0" fillId="0" borderId="8" xfId="0" applyNumberFormat="1" applyBorder="1" applyAlignment="1">
      <alignment horizontal="left" vertical="center" wrapText="1"/>
    </xf>
    <xf numFmtId="198" fontId="0" fillId="0" borderId="1" xfId="0" applyNumberFormat="1" applyBorder="1" applyAlignment="1">
      <alignment horizontal="center"/>
    </xf>
    <xf numFmtId="0" fontId="0" fillId="0" borderId="1" xfId="0" applyBorder="1"/>
    <xf numFmtId="0" fontId="0" fillId="0" borderId="5" xfId="0" applyBorder="1"/>
    <xf numFmtId="198" fontId="56" fillId="0" borderId="1" xfId="0" applyNumberFormat="1" applyFont="1" applyBorder="1" applyAlignment="1" applyProtection="1">
      <alignment horizontal="center" vertical="center"/>
      <protection locked="0"/>
    </xf>
    <xf numFmtId="198" fontId="56" fillId="0" borderId="5" xfId="0" applyNumberFormat="1" applyFont="1" applyBorder="1" applyAlignment="1" applyProtection="1">
      <alignment horizontal="center" vertical="center"/>
      <protection locked="0"/>
    </xf>
    <xf numFmtId="198" fontId="56" fillId="0" borderId="31" xfId="0" applyNumberFormat="1" applyFont="1" applyBorder="1" applyAlignment="1" applyProtection="1">
      <alignment horizontal="center" vertical="center"/>
      <protection locked="0"/>
    </xf>
    <xf numFmtId="198" fontId="56" fillId="0" borderId="8" xfId="0" applyNumberFormat="1" applyFont="1" applyBorder="1" applyAlignment="1" applyProtection="1">
      <alignment horizontal="center" vertical="center"/>
      <protection locked="0"/>
    </xf>
    <xf numFmtId="0" fontId="56" fillId="3" borderId="5" xfId="0" applyFont="1" applyFill="1" applyBorder="1" applyAlignment="1" applyProtection="1">
      <alignment horizontal="center"/>
      <protection locked="0"/>
    </xf>
    <xf numFmtId="0" fontId="56" fillId="3" borderId="31" xfId="0" applyFont="1" applyFill="1" applyBorder="1" applyAlignment="1" applyProtection="1">
      <alignment horizontal="center"/>
      <protection locked="0"/>
    </xf>
    <xf numFmtId="0" fontId="56" fillId="3" borderId="8" xfId="0" applyFont="1" applyFill="1" applyBorder="1" applyAlignment="1" applyProtection="1">
      <alignment horizontal="center"/>
      <protection locked="0"/>
    </xf>
    <xf numFmtId="20" fontId="0" fillId="3" borderId="1" xfId="0" applyNumberFormat="1" applyFill="1" applyBorder="1" applyAlignment="1" applyProtection="1">
      <alignment horizontal="center"/>
      <protection locked="0"/>
    </xf>
    <xf numFmtId="0" fontId="59" fillId="3" borderId="5" xfId="0" applyFont="1" applyFill="1" applyBorder="1" applyAlignment="1" applyProtection="1">
      <alignment horizontal="center"/>
      <protection locked="0"/>
    </xf>
    <xf numFmtId="0" fontId="59" fillId="3" borderId="31" xfId="0" applyFont="1" applyFill="1" applyBorder="1" applyAlignment="1" applyProtection="1">
      <alignment horizontal="center"/>
      <protection locked="0"/>
    </xf>
    <xf numFmtId="0" fontId="59" fillId="3" borderId="8" xfId="0" applyFont="1" applyFill="1" applyBorder="1" applyAlignment="1" applyProtection="1">
      <alignment horizontal="center"/>
      <protection locked="0"/>
    </xf>
    <xf numFmtId="20" fontId="18" fillId="3" borderId="1" xfId="0" applyNumberFormat="1" applyFont="1" applyFill="1" applyBorder="1" applyAlignment="1" applyProtection="1">
      <alignment horizontal="center"/>
      <protection locked="0"/>
    </xf>
    <xf numFmtId="0" fontId="57" fillId="3" borderId="5" xfId="0" applyFont="1" applyFill="1" applyBorder="1" applyAlignment="1" applyProtection="1">
      <alignment horizontal="center" shrinkToFit="1"/>
      <protection locked="0"/>
    </xf>
    <xf numFmtId="0" fontId="57" fillId="3" borderId="31" xfId="0" applyFont="1" applyFill="1" applyBorder="1" applyAlignment="1" applyProtection="1">
      <alignment horizontal="center" shrinkToFit="1"/>
      <protection locked="0"/>
    </xf>
    <xf numFmtId="0" fontId="57" fillId="3" borderId="8" xfId="0" applyFont="1" applyFill="1" applyBorder="1" applyAlignment="1" applyProtection="1">
      <alignment horizontal="center" shrinkToFit="1"/>
      <protection locked="0"/>
    </xf>
    <xf numFmtId="198" fontId="57" fillId="0" borderId="5" xfId="0" applyNumberFormat="1" applyFont="1" applyBorder="1" applyAlignment="1" applyProtection="1">
      <alignment horizontal="center" vertical="center"/>
      <protection locked="0"/>
    </xf>
    <xf numFmtId="198" fontId="57" fillId="0" borderId="31" xfId="0" applyNumberFormat="1" applyFont="1" applyBorder="1" applyAlignment="1" applyProtection="1">
      <alignment horizontal="center" vertical="center"/>
      <protection locked="0"/>
    </xf>
    <xf numFmtId="198" fontId="57" fillId="0" borderId="8" xfId="0" applyNumberFormat="1" applyFont="1" applyBorder="1" applyAlignment="1" applyProtection="1">
      <alignment horizontal="center" vertical="center"/>
      <protection locked="0"/>
    </xf>
    <xf numFmtId="0" fontId="58" fillId="3" borderId="5" xfId="0" applyFont="1" applyFill="1" applyBorder="1" applyAlignment="1" applyProtection="1">
      <alignment horizontal="left"/>
      <protection locked="0"/>
    </xf>
    <xf numFmtId="0" fontId="58" fillId="3" borderId="31" xfId="0" applyFont="1" applyFill="1" applyBorder="1" applyAlignment="1" applyProtection="1">
      <alignment horizontal="left"/>
      <protection locked="0"/>
    </xf>
    <xf numFmtId="0" fontId="58" fillId="3" borderId="8" xfId="0" applyFont="1" applyFill="1" applyBorder="1" applyAlignment="1" applyProtection="1">
      <alignment horizontal="left"/>
      <protection locked="0"/>
    </xf>
    <xf numFmtId="0" fontId="0" fillId="0" borderId="19" xfId="0" applyBorder="1" applyAlignment="1">
      <alignment horizontal="center" vertical="center"/>
    </xf>
    <xf numFmtId="0" fontId="0" fillId="0" borderId="19" xfId="0" applyBorder="1" applyAlignment="1">
      <alignment horizontal="center"/>
    </xf>
    <xf numFmtId="0" fontId="0" fillId="0" borderId="44" xfId="0" applyBorder="1" applyAlignment="1">
      <alignment horizontal="center"/>
    </xf>
    <xf numFmtId="0" fontId="0" fillId="0" borderId="44" xfId="0" applyBorder="1" applyAlignment="1">
      <alignment horizontal="center" vertical="center"/>
    </xf>
    <xf numFmtId="0" fontId="0" fillId="0" borderId="23" xfId="0" applyBorder="1" applyAlignment="1">
      <alignment horizontal="center" vertical="center"/>
    </xf>
    <xf numFmtId="0" fontId="0" fillId="0" borderId="11" xfId="0" applyBorder="1" applyAlignment="1">
      <alignment horizontal="center" vertical="center"/>
    </xf>
    <xf numFmtId="0" fontId="11" fillId="0" borderId="27" xfId="0" applyFont="1" applyBorder="1" applyAlignment="1">
      <alignment horizontal="center" vertical="center" textRotation="255"/>
    </xf>
    <xf numFmtId="0" fontId="11" fillId="0" borderId="58" xfId="0" applyFont="1" applyBorder="1" applyAlignment="1">
      <alignment horizontal="center" vertical="center" textRotation="255"/>
    </xf>
    <xf numFmtId="0" fontId="11" fillId="0" borderId="19" xfId="0" applyFont="1" applyBorder="1" applyAlignment="1">
      <alignment horizontal="center" vertical="center" textRotation="255"/>
    </xf>
    <xf numFmtId="0" fontId="9" fillId="0" borderId="1" xfId="0" applyFont="1" applyBorder="1" applyAlignment="1">
      <alignment horizontal="center" vertical="center" wrapText="1"/>
    </xf>
    <xf numFmtId="0" fontId="0" fillId="0" borderId="27" xfId="0" applyBorder="1"/>
    <xf numFmtId="0" fontId="11" fillId="0" borderId="41" xfId="0" applyFont="1" applyBorder="1" applyAlignment="1">
      <alignment horizontal="center" vertical="center"/>
    </xf>
    <xf numFmtId="0" fontId="11" fillId="0" borderId="40" xfId="0" applyFont="1" applyBorder="1" applyAlignment="1">
      <alignment horizontal="center" vertical="center"/>
    </xf>
    <xf numFmtId="0" fontId="11" fillId="0" borderId="33"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Alignment="1">
      <alignment horizontal="center" vertical="center"/>
    </xf>
    <xf numFmtId="0" fontId="9" fillId="0" borderId="19" xfId="0" applyFont="1" applyBorder="1" applyAlignment="1">
      <alignment horizontal="center" vertical="center"/>
    </xf>
    <xf numFmtId="0" fontId="9" fillId="0" borderId="41"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0" xfId="0" applyFont="1" applyAlignment="1">
      <alignment horizontal="center" vertical="center" wrapText="1"/>
    </xf>
    <xf numFmtId="0" fontId="9" fillId="0" borderId="39" xfId="0" applyFont="1" applyBorder="1" applyAlignment="1">
      <alignment horizontal="center" vertical="center" wrapText="1"/>
    </xf>
    <xf numFmtId="0" fontId="0" fillId="0" borderId="5" xfId="11" applyFont="1" applyBorder="1" applyAlignment="1">
      <alignment horizontal="right" vertical="center"/>
    </xf>
    <xf numFmtId="0" fontId="0" fillId="0" borderId="31" xfId="11" applyFont="1" applyBorder="1" applyAlignment="1">
      <alignment horizontal="right" vertical="center"/>
    </xf>
    <xf numFmtId="0" fontId="0" fillId="0" borderId="8" xfId="11" applyFont="1" applyBorder="1" applyAlignment="1">
      <alignment horizontal="right" vertical="center"/>
    </xf>
    <xf numFmtId="0" fontId="5" fillId="0" borderId="5" xfId="11" applyBorder="1" applyAlignment="1" applyProtection="1">
      <alignment horizontal="left" vertical="center"/>
      <protection locked="0"/>
    </xf>
    <xf numFmtId="0" fontId="5" fillId="0" borderId="31" xfId="11" applyBorder="1" applyAlignment="1" applyProtection="1">
      <alignment horizontal="left" vertical="center"/>
      <protection locked="0"/>
    </xf>
    <xf numFmtId="0" fontId="5" fillId="0" borderId="8" xfId="11" applyBorder="1" applyAlignment="1" applyProtection="1">
      <alignment horizontal="left" vertical="center"/>
      <protection locked="0"/>
    </xf>
    <xf numFmtId="0" fontId="0" fillId="0" borderId="40" xfId="0" applyBorder="1" applyAlignment="1">
      <alignment horizontal="center" vertical="center"/>
    </xf>
    <xf numFmtId="0" fontId="0" fillId="0" borderId="33" xfId="0" applyBorder="1" applyAlignment="1">
      <alignment horizontal="center" vertical="center"/>
    </xf>
    <xf numFmtId="0" fontId="9" fillId="0" borderId="23" xfId="0" applyFont="1" applyBorder="1" applyAlignment="1">
      <alignment horizontal="left" vertical="center" wrapText="1"/>
    </xf>
    <xf numFmtId="0" fontId="9" fillId="0" borderId="67" xfId="0" applyFont="1" applyBorder="1" applyAlignment="1">
      <alignment horizontal="center"/>
    </xf>
    <xf numFmtId="0" fontId="9" fillId="0" borderId="69" xfId="0" applyFont="1" applyBorder="1" applyAlignment="1">
      <alignment horizontal="center"/>
    </xf>
    <xf numFmtId="0" fontId="9" fillId="0" borderId="68" xfId="0" applyFont="1" applyBorder="1" applyAlignment="1">
      <alignment horizontal="center" textRotation="255"/>
    </xf>
    <xf numFmtId="0" fontId="9" fillId="0" borderId="70" xfId="0" applyFont="1" applyBorder="1" applyAlignment="1">
      <alignment horizontal="center" textRotation="255"/>
    </xf>
    <xf numFmtId="0" fontId="11" fillId="0" borderId="1" xfId="0" applyFont="1" applyBorder="1" applyAlignment="1">
      <alignment horizontal="center" vertical="center"/>
    </xf>
    <xf numFmtId="0" fontId="11" fillId="0" borderId="27" xfId="0" applyFont="1" applyBorder="1" applyAlignment="1">
      <alignment horizontal="center" vertical="center"/>
    </xf>
    <xf numFmtId="0" fontId="9" fillId="0" borderId="1" xfId="0" applyFont="1" applyBorder="1" applyAlignment="1">
      <alignment horizontal="center" vertical="center"/>
    </xf>
    <xf numFmtId="0" fontId="9" fillId="3" borderId="41" xfId="11" applyFont="1" applyFill="1" applyBorder="1" applyAlignment="1" applyProtection="1">
      <alignment horizontal="center" vertical="center"/>
      <protection locked="0"/>
    </xf>
    <xf numFmtId="0" fontId="9" fillId="3" borderId="34" xfId="11" applyFont="1" applyFill="1" applyBorder="1" applyAlignment="1" applyProtection="1">
      <alignment horizontal="center" vertical="center"/>
      <protection locked="0"/>
    </xf>
    <xf numFmtId="0" fontId="9" fillId="3" borderId="40" xfId="11" applyFont="1" applyFill="1" applyBorder="1" applyAlignment="1" applyProtection="1">
      <alignment horizontal="center" vertical="center"/>
      <protection locked="0"/>
    </xf>
    <xf numFmtId="0" fontId="9" fillId="3" borderId="44" xfId="11" applyFont="1" applyFill="1" applyBorder="1" applyAlignment="1" applyProtection="1">
      <alignment horizontal="center" vertical="center"/>
      <protection locked="0"/>
    </xf>
    <xf numFmtId="0" fontId="9" fillId="3" borderId="23" xfId="11" applyFont="1" applyFill="1" applyBorder="1" applyAlignment="1" applyProtection="1">
      <alignment horizontal="center" vertical="center"/>
      <protection locked="0"/>
    </xf>
    <xf numFmtId="0" fontId="9" fillId="3" borderId="11" xfId="11" applyFont="1" applyFill="1" applyBorder="1" applyAlignment="1" applyProtection="1">
      <alignment horizontal="center" vertical="center"/>
      <protection locked="0"/>
    </xf>
    <xf numFmtId="0" fontId="9" fillId="0" borderId="41" xfId="11" applyFont="1" applyBorder="1" applyAlignment="1">
      <alignment horizontal="center" vertical="center"/>
    </xf>
    <xf numFmtId="0" fontId="9" fillId="0" borderId="34" xfId="11" applyFont="1" applyBorder="1" applyAlignment="1">
      <alignment horizontal="center" vertical="center"/>
    </xf>
    <xf numFmtId="0" fontId="9" fillId="0" borderId="40" xfId="11" applyFont="1" applyBorder="1" applyAlignment="1">
      <alignment horizontal="center" vertical="center"/>
    </xf>
    <xf numFmtId="0" fontId="9" fillId="0" borderId="44" xfId="11" applyFont="1" applyBorder="1" applyAlignment="1">
      <alignment horizontal="center" vertical="center"/>
    </xf>
    <xf numFmtId="0" fontId="9" fillId="0" borderId="23" xfId="11" applyFont="1" applyBorder="1" applyAlignment="1">
      <alignment horizontal="center" vertical="center"/>
    </xf>
    <xf numFmtId="0" fontId="9" fillId="0" borderId="11" xfId="11" applyFont="1" applyBorder="1" applyAlignment="1">
      <alignment horizontal="center" vertical="center"/>
    </xf>
    <xf numFmtId="0" fontId="17" fillId="3" borderId="41" xfId="11" applyFont="1" applyFill="1" applyBorder="1" applyAlignment="1" applyProtection="1">
      <alignment horizontal="center" vertical="center"/>
      <protection locked="0"/>
    </xf>
    <xf numFmtId="0" fontId="17" fillId="3" borderId="34" xfId="11" applyFont="1" applyFill="1" applyBorder="1" applyAlignment="1" applyProtection="1">
      <alignment horizontal="center" vertical="center"/>
      <protection locked="0"/>
    </xf>
    <xf numFmtId="0" fontId="17" fillId="3" borderId="40" xfId="11" applyFont="1" applyFill="1" applyBorder="1" applyAlignment="1" applyProtection="1">
      <alignment horizontal="center" vertical="center"/>
      <protection locked="0"/>
    </xf>
    <xf numFmtId="0" fontId="17" fillId="3" borderId="44" xfId="11" applyFont="1" applyFill="1" applyBorder="1" applyAlignment="1" applyProtection="1">
      <alignment horizontal="center" vertical="center"/>
      <protection locked="0"/>
    </xf>
    <xf numFmtId="0" fontId="17" fillId="3" borderId="23" xfId="11" applyFont="1" applyFill="1" applyBorder="1" applyAlignment="1" applyProtection="1">
      <alignment horizontal="center" vertical="center"/>
      <protection locked="0"/>
    </xf>
    <xf numFmtId="0" fontId="17" fillId="3" borderId="11" xfId="11" applyFont="1" applyFill="1" applyBorder="1" applyAlignment="1" applyProtection="1">
      <alignment horizontal="center" vertical="center"/>
      <protection locked="0"/>
    </xf>
    <xf numFmtId="194" fontId="0" fillId="0" borderId="41" xfId="0" applyNumberFormat="1" applyBorder="1" applyAlignment="1">
      <alignment horizontal="center" vertical="center"/>
    </xf>
    <xf numFmtId="194" fontId="0" fillId="0" borderId="34" xfId="0" applyNumberFormat="1" applyBorder="1" applyAlignment="1">
      <alignment horizontal="center" vertical="center"/>
    </xf>
    <xf numFmtId="194" fontId="0" fillId="0" borderId="44" xfId="0" applyNumberFormat="1" applyBorder="1" applyAlignment="1">
      <alignment horizontal="center" vertical="center"/>
    </xf>
    <xf numFmtId="194" fontId="0" fillId="0" borderId="23" xfId="0" applyNumberFormat="1" applyBorder="1" applyAlignment="1">
      <alignment horizontal="center" vertical="center"/>
    </xf>
    <xf numFmtId="0" fontId="0" fillId="0" borderId="3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41" xfId="0" applyBorder="1" applyAlignment="1">
      <alignment horizontal="center" vertical="center"/>
    </xf>
    <xf numFmtId="0" fontId="0" fillId="0" borderId="34" xfId="0" applyBorder="1" applyAlignment="1">
      <alignment horizontal="center" vertical="center"/>
    </xf>
    <xf numFmtId="0" fontId="0" fillId="0" borderId="39" xfId="0" applyBorder="1" applyAlignment="1">
      <alignment horizontal="center" vertical="center"/>
    </xf>
    <xf numFmtId="0" fontId="9" fillId="0" borderId="44" xfId="0" applyFont="1" applyBorder="1" applyAlignment="1">
      <alignment horizontal="center"/>
    </xf>
    <xf numFmtId="0" fontId="9" fillId="0" borderId="23" xfId="0" applyFont="1" applyBorder="1" applyAlignment="1">
      <alignment horizontal="center"/>
    </xf>
    <xf numFmtId="0" fontId="9" fillId="0" borderId="41" xfId="0" applyFont="1" applyBorder="1" applyAlignment="1">
      <alignment horizontal="center"/>
    </xf>
    <xf numFmtId="0" fontId="9" fillId="0" borderId="34" xfId="0" applyFont="1" applyBorder="1" applyAlignment="1">
      <alignment horizontal="center"/>
    </xf>
    <xf numFmtId="20" fontId="0" fillId="3" borderId="5" xfId="0" applyNumberFormat="1" applyFill="1" applyBorder="1" applyAlignment="1" applyProtection="1">
      <alignment horizontal="center"/>
      <protection locked="0"/>
    </xf>
    <xf numFmtId="20" fontId="0" fillId="3" borderId="8" xfId="0" applyNumberFormat="1" applyFill="1" applyBorder="1" applyAlignment="1" applyProtection="1">
      <alignment horizontal="center"/>
      <protection locked="0"/>
    </xf>
    <xf numFmtId="198" fontId="56" fillId="0" borderId="5" xfId="0" applyNumberFormat="1" applyFont="1" applyBorder="1" applyAlignment="1">
      <alignment horizontal="center"/>
    </xf>
    <xf numFmtId="198" fontId="56" fillId="0" borderId="31" xfId="0" applyNumberFormat="1" applyFont="1" applyBorder="1" applyAlignment="1">
      <alignment horizontal="center"/>
    </xf>
    <xf numFmtId="198" fontId="56" fillId="0" borderId="8" xfId="0" applyNumberFormat="1" applyFont="1" applyBorder="1" applyAlignment="1">
      <alignment horizontal="center"/>
    </xf>
    <xf numFmtId="198" fontId="0" fillId="0" borderId="5" xfId="0" applyNumberFormat="1" applyBorder="1" applyAlignment="1">
      <alignment horizontal="center"/>
    </xf>
    <xf numFmtId="198" fontId="0" fillId="0" borderId="31" xfId="0" applyNumberFormat="1" applyBorder="1" applyAlignment="1">
      <alignment horizontal="center"/>
    </xf>
    <xf numFmtId="198" fontId="0" fillId="0" borderId="8" xfId="0" applyNumberFormat="1" applyBorder="1" applyAlignment="1">
      <alignment horizontal="center"/>
    </xf>
    <xf numFmtId="198" fontId="56" fillId="10" borderId="5" xfId="0" applyNumberFormat="1" applyFont="1" applyFill="1" applyBorder="1" applyAlignment="1" applyProtection="1">
      <alignment horizontal="center" vertical="center"/>
      <protection locked="0"/>
    </xf>
    <xf numFmtId="198" fontId="56" fillId="10" borderId="8" xfId="0" applyNumberFormat="1" applyFont="1" applyFill="1" applyBorder="1" applyAlignment="1" applyProtection="1">
      <alignment horizontal="center" vertical="center"/>
      <protection locked="0"/>
    </xf>
    <xf numFmtId="198" fontId="56" fillId="10" borderId="31" xfId="0" applyNumberFormat="1" applyFont="1" applyFill="1" applyBorder="1" applyAlignment="1" applyProtection="1">
      <alignment horizontal="center" vertical="center"/>
      <protection locked="0"/>
    </xf>
    <xf numFmtId="0" fontId="63" fillId="3" borderId="5" xfId="0" applyFont="1" applyFill="1" applyBorder="1" applyAlignment="1" applyProtection="1">
      <alignment horizontal="center"/>
      <protection locked="0"/>
    </xf>
    <xf numFmtId="0" fontId="63" fillId="3" borderId="31" xfId="0" applyFont="1" applyFill="1" applyBorder="1" applyAlignment="1" applyProtection="1">
      <alignment horizontal="center"/>
      <protection locked="0"/>
    </xf>
    <xf numFmtId="0" fontId="63" fillId="3" borderId="8" xfId="0" applyFont="1" applyFill="1" applyBorder="1" applyAlignment="1" applyProtection="1">
      <alignment horizontal="center"/>
      <protection locked="0"/>
    </xf>
    <xf numFmtId="198" fontId="9" fillId="0" borderId="5" xfId="0" applyNumberFormat="1" applyFont="1" applyBorder="1" applyAlignment="1">
      <alignment horizontal="center" vertical="center"/>
    </xf>
    <xf numFmtId="198" fontId="9" fillId="0" borderId="31" xfId="0" applyNumberFormat="1" applyFont="1" applyBorder="1" applyAlignment="1">
      <alignment horizontal="center" vertical="center"/>
    </xf>
    <xf numFmtId="198" fontId="9" fillId="0" borderId="8" xfId="0" applyNumberFormat="1" applyFont="1" applyBorder="1" applyAlignment="1">
      <alignment horizontal="center" vertical="center"/>
    </xf>
    <xf numFmtId="198" fontId="0" fillId="0" borderId="5" xfId="0" applyNumberFormat="1" applyBorder="1" applyAlignment="1">
      <alignment horizontal="center" vertical="center"/>
    </xf>
    <xf numFmtId="198" fontId="0" fillId="0" borderId="31" xfId="0" applyNumberFormat="1" applyBorder="1" applyAlignment="1">
      <alignment horizontal="center" vertical="center"/>
    </xf>
    <xf numFmtId="198" fontId="0" fillId="0" borderId="8" xfId="0" applyNumberFormat="1" applyBorder="1" applyAlignment="1">
      <alignment horizontal="center" vertical="center"/>
    </xf>
    <xf numFmtId="195" fontId="60" fillId="0" borderId="5" xfId="0" applyNumberFormat="1" applyFont="1" applyBorder="1" applyAlignment="1">
      <alignment horizontal="center" vertical="center"/>
    </xf>
    <xf numFmtId="195" fontId="60" fillId="0" borderId="31" xfId="0" applyNumberFormat="1" applyFont="1" applyBorder="1" applyAlignment="1">
      <alignment horizontal="center" vertical="center"/>
    </xf>
    <xf numFmtId="195" fontId="60" fillId="0" borderId="8" xfId="0" applyNumberFormat="1" applyFont="1" applyBorder="1" applyAlignment="1">
      <alignment horizontal="center" vertical="center"/>
    </xf>
    <xf numFmtId="198" fontId="9" fillId="0" borderId="5" xfId="0" applyNumberFormat="1" applyFont="1" applyBorder="1" applyAlignment="1">
      <alignment horizontal="center" vertical="center" wrapText="1"/>
    </xf>
    <xf numFmtId="198" fontId="9" fillId="0" borderId="31" xfId="0" applyNumberFormat="1" applyFont="1" applyBorder="1" applyAlignment="1">
      <alignment horizontal="center" vertical="center" wrapText="1"/>
    </xf>
    <xf numFmtId="198" fontId="9" fillId="0" borderId="8" xfId="0" applyNumberFormat="1" applyFont="1" applyBorder="1" applyAlignment="1">
      <alignment horizontal="center" vertical="center" wrapText="1"/>
    </xf>
    <xf numFmtId="198" fontId="18" fillId="0" borderId="41" xfId="0" applyNumberFormat="1" applyFont="1" applyBorder="1" applyAlignment="1">
      <alignment horizontal="center" vertical="center"/>
    </xf>
    <xf numFmtId="198" fontId="18" fillId="0" borderId="34" xfId="0" applyNumberFormat="1" applyFont="1" applyBorder="1" applyAlignment="1">
      <alignment horizontal="center" vertical="center"/>
    </xf>
    <xf numFmtId="198" fontId="18" fillId="0" borderId="40" xfId="0" applyNumberFormat="1" applyFont="1" applyBorder="1" applyAlignment="1">
      <alignment horizontal="center" vertical="center"/>
    </xf>
    <xf numFmtId="195" fontId="64" fillId="0" borderId="5" xfId="0" applyNumberFormat="1" applyFont="1" applyBorder="1" applyAlignment="1">
      <alignment horizontal="center" vertical="center"/>
    </xf>
    <xf numFmtId="195" fontId="64" fillId="0" borderId="31" xfId="0" applyNumberFormat="1" applyFont="1" applyBorder="1" applyAlignment="1">
      <alignment horizontal="center" vertical="center"/>
    </xf>
    <xf numFmtId="195" fontId="64" fillId="0" borderId="8" xfId="0" applyNumberFormat="1" applyFont="1" applyBorder="1" applyAlignment="1">
      <alignment horizontal="center" vertical="center"/>
    </xf>
    <xf numFmtId="0" fontId="5" fillId="0" borderId="5" xfId="11" applyBorder="1" applyAlignment="1">
      <alignment horizontal="left" vertical="center" shrinkToFit="1"/>
    </xf>
    <xf numFmtId="0" fontId="5" fillId="0" borderId="31" xfId="11" applyBorder="1" applyAlignment="1">
      <alignment horizontal="left" vertical="center" shrinkToFit="1"/>
    </xf>
    <xf numFmtId="0" fontId="5" fillId="0" borderId="8" xfId="11" applyBorder="1" applyAlignment="1">
      <alignment horizontal="left" vertical="center" shrinkToFit="1"/>
    </xf>
    <xf numFmtId="0" fontId="9" fillId="0" borderId="41" xfId="0" applyFont="1" applyBorder="1" applyAlignment="1">
      <alignment horizontal="center" vertical="center"/>
    </xf>
    <xf numFmtId="0" fontId="9" fillId="0" borderId="34" xfId="0" applyFont="1" applyBorder="1" applyAlignment="1">
      <alignment horizontal="center" vertical="center"/>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9" fillId="0" borderId="23" xfId="0" applyFont="1" applyBorder="1" applyAlignment="1">
      <alignment horizontal="center" vertical="center"/>
    </xf>
    <xf numFmtId="0" fontId="9" fillId="0" borderId="11" xfId="0" applyFont="1" applyBorder="1" applyAlignment="1">
      <alignment horizontal="center" vertical="center"/>
    </xf>
    <xf numFmtId="0" fontId="9" fillId="0" borderId="76" xfId="0" applyFont="1" applyBorder="1" applyAlignment="1">
      <alignment horizontal="center"/>
    </xf>
    <xf numFmtId="0" fontId="9" fillId="0" borderId="75" xfId="0" applyFont="1" applyBorder="1" applyAlignment="1">
      <alignment horizontal="center" textRotation="255"/>
    </xf>
    <xf numFmtId="0" fontId="11" fillId="0" borderId="41"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9" xfId="0" applyFont="1" applyBorder="1" applyAlignment="1">
      <alignment horizontal="center" vertical="center" wrapText="1"/>
    </xf>
    <xf numFmtId="0" fontId="9" fillId="0" borderId="5" xfId="0" applyFont="1" applyBorder="1" applyAlignment="1">
      <alignment horizontal="center"/>
    </xf>
    <xf numFmtId="0" fontId="9" fillId="0" borderId="31" xfId="0" applyFont="1" applyBorder="1" applyAlignment="1">
      <alignment horizontal="center"/>
    </xf>
    <xf numFmtId="0" fontId="9" fillId="0" borderId="8" xfId="0" applyFont="1" applyBorder="1" applyAlignment="1">
      <alignment horizontal="center"/>
    </xf>
    <xf numFmtId="0" fontId="9" fillId="0" borderId="5" xfId="0" applyFont="1" applyBorder="1" applyAlignment="1">
      <alignment horizontal="center" vertical="center"/>
    </xf>
    <xf numFmtId="0" fontId="9" fillId="0" borderId="31" xfId="0" applyFont="1" applyBorder="1" applyAlignment="1">
      <alignment horizontal="center" vertical="center"/>
    </xf>
    <xf numFmtId="0" fontId="9" fillId="0" borderId="8" xfId="0" applyFont="1" applyBorder="1" applyAlignment="1">
      <alignment horizontal="center" vertical="center"/>
    </xf>
    <xf numFmtId="0" fontId="9" fillId="0" borderId="40" xfId="0" applyFont="1" applyBorder="1" applyAlignment="1">
      <alignment horizontal="center"/>
    </xf>
    <xf numFmtId="0" fontId="9" fillId="0" borderId="11" xfId="0" applyFont="1" applyBorder="1" applyAlignment="1">
      <alignment horizontal="center"/>
    </xf>
    <xf numFmtId="0" fontId="9" fillId="0" borderId="44"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23" xfId="0" applyBorder="1" applyAlignment="1">
      <alignment horizontal="center"/>
    </xf>
    <xf numFmtId="0" fontId="0" fillId="0" borderId="11" xfId="0" applyBorder="1" applyAlignment="1">
      <alignment horizontal="center"/>
    </xf>
    <xf numFmtId="198" fontId="56" fillId="10" borderId="1" xfId="0" applyNumberFormat="1" applyFont="1" applyFill="1" applyBorder="1" applyAlignment="1" applyProtection="1">
      <alignment horizontal="center" vertical="center"/>
      <protection locked="0"/>
    </xf>
    <xf numFmtId="195" fontId="64" fillId="0" borderId="1" xfId="0" applyNumberFormat="1" applyFont="1" applyBorder="1" applyAlignment="1">
      <alignment horizontal="center" vertical="center"/>
    </xf>
    <xf numFmtId="0" fontId="9" fillId="3" borderId="33" xfId="11" applyFont="1" applyFill="1" applyBorder="1" applyAlignment="1" applyProtection="1">
      <alignment horizontal="center" vertical="center"/>
      <protection locked="0"/>
    </xf>
    <xf numFmtId="0" fontId="9" fillId="3" borderId="0" xfId="11" applyFont="1" applyFill="1" applyAlignment="1" applyProtection="1">
      <alignment horizontal="center" vertical="center"/>
      <protection locked="0"/>
    </xf>
    <xf numFmtId="0" fontId="9" fillId="3" borderId="39" xfId="11" applyFont="1" applyFill="1" applyBorder="1" applyAlignment="1" applyProtection="1">
      <alignment horizontal="center" vertical="center"/>
      <protection locked="0"/>
    </xf>
    <xf numFmtId="194" fontId="0" fillId="0" borderId="33" xfId="0" applyNumberFormat="1" applyBorder="1" applyAlignment="1">
      <alignment horizontal="center" vertical="center"/>
    </xf>
    <xf numFmtId="194" fontId="0" fillId="0" borderId="0" xfId="0" applyNumberFormat="1" applyAlignment="1">
      <alignment horizontal="center" vertical="center"/>
    </xf>
    <xf numFmtId="0" fontId="5" fillId="0" borderId="5" xfId="11" applyBorder="1" applyAlignment="1" applyProtection="1">
      <alignment horizontal="left" vertical="center" shrinkToFit="1"/>
      <protection locked="0"/>
    </xf>
    <xf numFmtId="0" fontId="5" fillId="0" borderId="31" xfId="11" applyBorder="1" applyAlignment="1" applyProtection="1">
      <alignment horizontal="left" vertical="center" shrinkToFit="1"/>
      <protection locked="0"/>
    </xf>
    <xf numFmtId="0" fontId="5" fillId="0" borderId="8" xfId="11" applyBorder="1" applyAlignment="1" applyProtection="1">
      <alignment horizontal="left" vertical="center" shrinkToFit="1"/>
      <protection locked="0"/>
    </xf>
    <xf numFmtId="198" fontId="56" fillId="0" borderId="1" xfId="0" applyNumberFormat="1" applyFont="1" applyBorder="1" applyAlignment="1">
      <alignment horizontal="center"/>
    </xf>
    <xf numFmtId="0" fontId="56" fillId="0" borderId="1" xfId="0" applyFont="1" applyBorder="1"/>
  </cellXfs>
  <cellStyles count="13">
    <cellStyle name="ハイパーリンク 2" xfId="9" xr:uid="{147E8C9D-CD69-48E7-B63E-008220AD001C}"/>
    <cellStyle name="桁区切り 2" xfId="1" xr:uid="{00000000-0005-0000-0000-000000000000}"/>
    <cellStyle name="桁区切り 3" xfId="2" xr:uid="{00000000-0005-0000-0000-000001000000}"/>
    <cellStyle name="標準" xfId="0" builtinId="0"/>
    <cellStyle name="標準 2" xfId="3" xr:uid="{00000000-0005-0000-0000-000003000000}"/>
    <cellStyle name="標準 2 2" xfId="7" xr:uid="{B6D02C52-0B29-4A94-A089-41311FF6C164}"/>
    <cellStyle name="標準 2 3" xfId="5" xr:uid="{D47E802D-618C-450B-A034-AD5384C8D4A0}"/>
    <cellStyle name="標準 2 3 2" xfId="8" xr:uid="{4216349F-6947-4C4B-AF39-F276F8068081}"/>
    <cellStyle name="標準 3" xfId="6" xr:uid="{8B0F489E-2941-4B2B-B8E2-B513345A9860}"/>
    <cellStyle name="標準 3 2" xfId="12" xr:uid="{D2F61715-41D6-4F6A-AC76-271F07D2E015}"/>
    <cellStyle name="標準 3 4" xfId="4" xr:uid="{0007F1DD-A725-433E-910D-5EBEFC10CEEE}"/>
    <cellStyle name="標準 4" xfId="10" xr:uid="{BD18CC9F-9BC8-482C-A4DC-43A28DB10371}"/>
    <cellStyle name="標準_別紙１－１、１－２" xfId="11" xr:uid="{00A95A72-66ED-46FF-B4B8-F3E3B0286738}"/>
  </cellStyles>
  <dxfs count="90">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indexed="6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strike val="0"/>
        <color rgb="FFFF0000"/>
      </font>
      <fill>
        <patternFill patternType="none">
          <bgColor auto="1"/>
        </patternFill>
      </fill>
    </dxf>
    <dxf>
      <font>
        <b/>
        <i val="0"/>
        <strike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1"/>
      </font>
      <fill>
        <patternFill patternType="none">
          <bgColor auto="1"/>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b/>
        <i val="0"/>
        <color theme="0"/>
      </font>
      <fill>
        <patternFill>
          <bgColor rgb="FFC00000"/>
        </patternFill>
      </fill>
    </dxf>
    <dxf>
      <font>
        <color theme="0"/>
      </font>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309283</xdr:colOff>
      <xdr:row>14</xdr:row>
      <xdr:rowOff>29135</xdr:rowOff>
    </xdr:from>
    <xdr:to>
      <xdr:col>6</xdr:col>
      <xdr:colOff>309282</xdr:colOff>
      <xdr:row>14</xdr:row>
      <xdr:rowOff>242495</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389" y="2870947"/>
          <a:ext cx="421340"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313764</xdr:colOff>
      <xdr:row>3</xdr:row>
      <xdr:rowOff>36793</xdr:rowOff>
    </xdr:from>
    <xdr:to>
      <xdr:col>21</xdr:col>
      <xdr:colOff>292659</xdr:colOff>
      <xdr:row>4</xdr:row>
      <xdr:rowOff>159124</xdr:rowOff>
    </xdr:to>
    <xdr:sp macro="" textlink="">
      <xdr:nvSpPr>
        <xdr:cNvPr id="2" name="四角形吹き出し 10">
          <a:extLst>
            <a:ext uri="{FF2B5EF4-FFF2-40B4-BE49-F238E27FC236}">
              <a16:creationId xmlns:a16="http://schemas.microsoft.com/office/drawing/2014/main" id="{DB807C18-E496-4B92-A557-CCA40B2095DB}"/>
            </a:ext>
          </a:extLst>
        </xdr:cNvPr>
        <xdr:cNvSpPr/>
      </xdr:nvSpPr>
      <xdr:spPr>
        <a:xfrm>
          <a:off x="7328646" y="787587"/>
          <a:ext cx="2533837" cy="357655"/>
        </a:xfrm>
        <a:prstGeom prst="wedgeRectCallout">
          <a:avLst>
            <a:gd name="adj1" fmla="val -20567"/>
            <a:gd name="adj2" fmla="val -9574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実績報告を作成する月を選択してください。</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386443</xdr:colOff>
      <xdr:row>5</xdr:row>
      <xdr:rowOff>32658</xdr:rowOff>
    </xdr:from>
    <xdr:ext cx="428961" cy="213360"/>
    <xdr:pic>
      <xdr:nvPicPr>
        <xdr:cNvPr id="4" name="図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8014" y="925287"/>
          <a:ext cx="428961" cy="2133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0</xdr:row>
      <xdr:rowOff>38100</xdr:rowOff>
    </xdr:from>
    <xdr:to>
      <xdr:col>2</xdr:col>
      <xdr:colOff>250031</xdr:colOff>
      <xdr:row>1</xdr:row>
      <xdr:rowOff>11906</xdr:rowOff>
    </xdr:to>
    <xdr:sp macro="" textlink="">
      <xdr:nvSpPr>
        <xdr:cNvPr id="10242" name="Text Box 2">
          <a:extLst>
            <a:ext uri="{FF2B5EF4-FFF2-40B4-BE49-F238E27FC236}">
              <a16:creationId xmlns:a16="http://schemas.microsoft.com/office/drawing/2014/main" id="{00000000-0008-0000-0600-000002280000}"/>
            </a:ext>
          </a:extLst>
        </xdr:cNvPr>
        <xdr:cNvSpPr txBox="1">
          <a:spLocks noChangeArrowheads="1"/>
        </xdr:cNvSpPr>
      </xdr:nvSpPr>
      <xdr:spPr bwMode="auto">
        <a:xfrm>
          <a:off x="259556" y="38100"/>
          <a:ext cx="692944" cy="24765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別紙３</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15</xdr:col>
      <xdr:colOff>1247775</xdr:colOff>
      <xdr:row>13</xdr:row>
      <xdr:rowOff>238125</xdr:rowOff>
    </xdr:from>
    <xdr:to>
      <xdr:col>16</xdr:col>
      <xdr:colOff>142875</xdr:colOff>
      <xdr:row>14</xdr:row>
      <xdr:rowOff>342900</xdr:rowOff>
    </xdr:to>
    <xdr:sp macro="" textlink="">
      <xdr:nvSpPr>
        <xdr:cNvPr id="10911" name="下矢印 11">
          <a:extLst>
            <a:ext uri="{FF2B5EF4-FFF2-40B4-BE49-F238E27FC236}">
              <a16:creationId xmlns:a16="http://schemas.microsoft.com/office/drawing/2014/main" id="{00000000-0008-0000-0600-00009F2A0000}"/>
            </a:ext>
          </a:extLst>
        </xdr:cNvPr>
        <xdr:cNvSpPr>
          <a:spLocks noChangeArrowheads="1"/>
        </xdr:cNvSpPr>
      </xdr:nvSpPr>
      <xdr:spPr bwMode="auto">
        <a:xfrm>
          <a:off x="10467975" y="5143500"/>
          <a:ext cx="838200" cy="571500"/>
        </a:xfrm>
        <a:prstGeom prst="downArrow">
          <a:avLst>
            <a:gd name="adj1" fmla="val 50000"/>
            <a:gd name="adj2" fmla="val 47676"/>
          </a:avLst>
        </a:prstGeom>
        <a:solidFill>
          <a:srgbClr val="000000"/>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15</xdr:col>
      <xdr:colOff>585107</xdr:colOff>
      <xdr:row>25</xdr:row>
      <xdr:rowOff>231321</xdr:rowOff>
    </xdr:from>
    <xdr:to>
      <xdr:col>20</xdr:col>
      <xdr:colOff>285750</xdr:colOff>
      <xdr:row>28</xdr:row>
      <xdr:rowOff>381000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9797143" y="9239250"/>
          <a:ext cx="4912178" cy="1319893"/>
        </a:xfrm>
        <a:prstGeom prst="wedgeRectCallou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250372</xdr:colOff>
      <xdr:row>24</xdr:row>
      <xdr:rowOff>204108</xdr:rowOff>
    </xdr:from>
    <xdr:to>
      <xdr:col>17</xdr:col>
      <xdr:colOff>598714</xdr:colOff>
      <xdr:row>32</xdr:row>
      <xdr:rowOff>261257</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229601" y="8150679"/>
          <a:ext cx="3614056" cy="2833007"/>
        </a:xfrm>
        <a:prstGeom prst="wedgeRectCallout">
          <a:avLst>
            <a:gd name="adj1" fmla="val -59320"/>
            <a:gd name="adj2" fmla="val -13840"/>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・電車の遅延により</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なお、</a:t>
          </a:r>
          <a:r>
            <a:rPr kumimoji="1" lang="ja-JP" altLang="en-US" sz="1400">
              <a:solidFill>
                <a:srgbClr val="FF0000"/>
              </a:solidFill>
              <a:latin typeface="HGｺﾞｼｯｸM" panose="020B0609000000000000" pitchFamily="49" charset="-128"/>
              <a:ea typeface="HGｺﾞｼｯｸM" panose="020B0609000000000000" pitchFamily="49" charset="-128"/>
            </a:rPr>
            <a:t>同一人物が同月内に２回</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遅れた場合はそれぞれカウント</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して構いません。</a:t>
          </a:r>
        </a:p>
      </xdr:txBody>
    </xdr:sp>
    <xdr:clientData/>
  </xdr:twoCellAnchor>
  <xdr:twoCellAnchor>
    <xdr:from>
      <xdr:col>1</xdr:col>
      <xdr:colOff>176892</xdr:colOff>
      <xdr:row>35</xdr:row>
      <xdr:rowOff>353786</xdr:rowOff>
    </xdr:from>
    <xdr:to>
      <xdr:col>17</xdr:col>
      <xdr:colOff>530679</xdr:colOff>
      <xdr:row>36</xdr:row>
      <xdr:rowOff>326571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326571" y="13770429"/>
          <a:ext cx="12600215" cy="435428"/>
        </a:xfrm>
        <a:prstGeom prst="rect">
          <a:avLst/>
        </a:prstGeom>
        <a:solidFill>
          <a:srgbClr val="FFC0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lang="ja-JP" altLang="en-US" sz="1800" b="1">
              <a:solidFill>
                <a:sysClr val="windowText" lastClr="000000"/>
              </a:solidFill>
              <a:effectLst/>
              <a:latin typeface="+mn-lt"/>
              <a:ea typeface="+mn-ea"/>
              <a:cs typeface="+mn-cs"/>
            </a:rPr>
            <a:t>以下の欄は</a:t>
          </a:r>
          <a:r>
            <a:rPr lang="ja-JP" altLang="en-US" sz="1800" b="1" u="sng">
              <a:solidFill>
                <a:srgbClr val="FF0000"/>
              </a:solidFill>
              <a:effectLst/>
              <a:latin typeface="+mn-lt"/>
              <a:ea typeface="+mn-ea"/>
              <a:cs typeface="+mn-cs"/>
            </a:rPr>
            <a:t>「突発的な延長保育利用（月に一回までの利用の場合）」に係る料金設定をしている園のみ記載</a:t>
          </a:r>
          <a:r>
            <a:rPr lang="ja-JP" altLang="en-US" sz="1800" b="1">
              <a:solidFill>
                <a:sysClr val="windowText" lastClr="000000"/>
              </a:solidFill>
              <a:effectLst/>
              <a:latin typeface="+mn-lt"/>
              <a:ea typeface="+mn-ea"/>
              <a:cs typeface="+mn-cs"/>
            </a:rPr>
            <a:t>ください。</a:t>
          </a:r>
          <a:endParaRPr lang="ja-JP" altLang="ja-JP" sz="1800" b="1">
            <a:solidFill>
              <a:sysClr val="windowText" lastClr="000000"/>
            </a:solidFill>
            <a:effectLst/>
            <a:latin typeface="+mn-lt"/>
            <a:ea typeface="+mn-ea"/>
            <a:cs typeface="+mn-cs"/>
          </a:endParaRPr>
        </a:p>
      </xdr:txBody>
    </xdr:sp>
    <xdr:clientData/>
  </xdr:twoCellAnchor>
  <xdr:twoCellAnchor>
    <xdr:from>
      <xdr:col>14</xdr:col>
      <xdr:colOff>239485</xdr:colOff>
      <xdr:row>38</xdr:row>
      <xdr:rowOff>27213</xdr:rowOff>
    </xdr:from>
    <xdr:to>
      <xdr:col>17</xdr:col>
      <xdr:colOff>555170</xdr:colOff>
      <xdr:row>43</xdr:row>
      <xdr:rowOff>315685</xdr:rowOff>
    </xdr:to>
    <xdr:sp macro="" textlink="">
      <xdr:nvSpPr>
        <xdr:cNvPr id="7" name="吹き出し: 四角形 6">
          <a:extLst>
            <a:ext uri="{FF2B5EF4-FFF2-40B4-BE49-F238E27FC236}">
              <a16:creationId xmlns:a16="http://schemas.microsoft.com/office/drawing/2014/main" id="{00000000-0008-0000-0600-000007000000}"/>
            </a:ext>
          </a:extLst>
        </xdr:cNvPr>
        <xdr:cNvSpPr/>
      </xdr:nvSpPr>
      <xdr:spPr bwMode="auto">
        <a:xfrm>
          <a:off x="8218714" y="13264242"/>
          <a:ext cx="3581399" cy="2193472"/>
        </a:xfrm>
        <a:prstGeom prst="wedgeRectCallout">
          <a:avLst>
            <a:gd name="adj1" fmla="val -57971"/>
            <a:gd name="adj2" fmla="val 6577"/>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a:t>
          </a:r>
          <a:r>
            <a:rPr kumimoji="1" lang="ja-JP" altLang="en-US" sz="14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400">
              <a:latin typeface="HGｺﾞｼｯｸM" panose="020B0609000000000000" pitchFamily="49" charset="-128"/>
              <a:ea typeface="HGｺﾞｼｯｸM" panose="020B0609000000000000" pitchFamily="49" charset="-128"/>
            </a:rPr>
            <a:t>で</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p>
      </xdr:txBody>
    </xdr:sp>
    <xdr:clientData/>
  </xdr:twoCellAnchor>
  <xdr:twoCellAnchor>
    <xdr:from>
      <xdr:col>14</xdr:col>
      <xdr:colOff>253095</xdr:colOff>
      <xdr:row>46</xdr:row>
      <xdr:rowOff>274864</xdr:rowOff>
    </xdr:from>
    <xdr:to>
      <xdr:col>17</xdr:col>
      <xdr:colOff>606879</xdr:colOff>
      <xdr:row>52</xdr:row>
      <xdr:rowOff>130628</xdr:rowOff>
    </xdr:to>
    <xdr:sp macro="" textlink="">
      <xdr:nvSpPr>
        <xdr:cNvPr id="8" name="吹き出し: 四角形 7">
          <a:extLst>
            <a:ext uri="{FF2B5EF4-FFF2-40B4-BE49-F238E27FC236}">
              <a16:creationId xmlns:a16="http://schemas.microsoft.com/office/drawing/2014/main" id="{00000000-0008-0000-0600-000008000000}"/>
            </a:ext>
          </a:extLst>
        </xdr:cNvPr>
        <xdr:cNvSpPr/>
      </xdr:nvSpPr>
      <xdr:spPr bwMode="auto">
        <a:xfrm>
          <a:off x="8232324" y="16559893"/>
          <a:ext cx="3619498" cy="2141764"/>
        </a:xfrm>
        <a:prstGeom prst="wedgeRectCallout">
          <a:avLst>
            <a:gd name="adj1" fmla="val -56537"/>
            <a:gd name="adj2" fmla="val -861"/>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a:latin typeface="HGｺﾞｼｯｸM" panose="020B0609000000000000" pitchFamily="49" charset="-128"/>
              <a:ea typeface="HGｺﾞｼｯｸM" panose="020B0609000000000000" pitchFamily="49" charset="-128"/>
            </a:rPr>
            <a:t>【</a:t>
          </a:r>
          <a:r>
            <a:rPr kumimoji="1" lang="ja-JP" altLang="en-US" sz="1200">
              <a:latin typeface="HGｺﾞｼｯｸM" panose="020B0609000000000000" pitchFamily="49" charset="-128"/>
              <a:ea typeface="HGｺﾞｼｯｸM" panose="020B0609000000000000" pitchFamily="49" charset="-128"/>
            </a:rPr>
            <a:t>具体例</a:t>
          </a:r>
          <a:r>
            <a:rPr kumimoji="1" lang="en-US" altLang="ja-JP" sz="1200">
              <a:latin typeface="HGｺﾞｼｯｸM" panose="020B0609000000000000" pitchFamily="49" charset="-128"/>
              <a:ea typeface="HGｺﾞｼｯｸM" panose="020B0609000000000000" pitchFamily="49" charset="-128"/>
            </a:rPr>
            <a:t>】</a:t>
          </a:r>
        </a:p>
        <a:p>
          <a:pPr algn="l"/>
          <a:r>
            <a:rPr kumimoji="1" lang="ja-JP" altLang="en-US" sz="1200">
              <a:latin typeface="HGｺﾞｼｯｸM" panose="020B0609000000000000" pitchFamily="49" charset="-128"/>
              <a:ea typeface="HGｺﾞｼｯｸM" panose="020B0609000000000000" pitchFamily="49" charset="-128"/>
            </a:rPr>
            <a:t>・０歳児（短・一般階層）</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・９時～１７時が短時間の時間帯の園</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・電車の遅延</a:t>
          </a:r>
          <a:r>
            <a:rPr kumimoji="1" lang="ja-JP" altLang="en-US" sz="12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200">
              <a:latin typeface="HGｺﾞｼｯｸM" panose="020B0609000000000000" pitchFamily="49" charset="-128"/>
              <a:ea typeface="HGｺﾞｼｯｸM" panose="020B0609000000000000" pitchFamily="49" charset="-128"/>
            </a:rPr>
            <a:t>で</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時を過ぎ、</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a:t>
          </a:r>
          <a:r>
            <a:rPr kumimoji="1" lang="en-US" altLang="ja-JP" sz="1200">
              <a:latin typeface="HGｺﾞｼｯｸM" panose="020B0609000000000000" pitchFamily="49" charset="-128"/>
              <a:ea typeface="HGｺﾞｼｯｸM" panose="020B0609000000000000" pitchFamily="49" charset="-128"/>
            </a:rPr>
            <a:t>18</a:t>
          </a:r>
          <a:r>
            <a:rPr kumimoji="1" lang="ja-JP" altLang="en-US" sz="1200">
              <a:latin typeface="HGｺﾞｼｯｸM" panose="020B0609000000000000" pitchFamily="49" charset="-128"/>
              <a:ea typeface="HGｺﾞｼｯｸM" panose="020B0609000000000000" pitchFamily="49" charset="-128"/>
            </a:rPr>
            <a:t>時に迎えが来た場合</a:t>
          </a:r>
          <a:endParaRPr kumimoji="1" lang="en-US" altLang="ja-JP" sz="1200">
            <a:latin typeface="HGｺﾞｼｯｸM" panose="020B0609000000000000" pitchFamily="49" charset="-128"/>
            <a:ea typeface="HGｺﾞｼｯｸM" panose="020B0609000000000000" pitchFamily="49" charset="-128"/>
          </a:endParaRPr>
        </a:p>
        <a:p>
          <a:pPr algn="l"/>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　</a:t>
          </a:r>
          <a:r>
            <a:rPr kumimoji="1" lang="ja-JP" altLang="en-US" sz="1200">
              <a:solidFill>
                <a:srgbClr val="FF0000"/>
              </a:solidFill>
              <a:latin typeface="HGｺﾞｼｯｸM" panose="020B0609000000000000" pitchFamily="49" charset="-128"/>
              <a:ea typeface="HGｺﾞｼｯｸM" panose="020B0609000000000000" pitchFamily="49" charset="-128"/>
            </a:rPr>
            <a:t>「０歳児」「一般」「１時間延長」</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200">
              <a:latin typeface="HGｺﾞｼｯｸM" panose="020B0609000000000000" pitchFamily="49" charset="-128"/>
              <a:ea typeface="HGｺﾞｼｯｸM" panose="020B0609000000000000" pitchFamily="49" charset="-128"/>
            </a:rPr>
            <a:t>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111578</xdr:colOff>
      <xdr:row>0</xdr:row>
      <xdr:rowOff>108858</xdr:rowOff>
    </xdr:from>
    <xdr:to>
      <xdr:col>16</xdr:col>
      <xdr:colOff>612321</xdr:colOff>
      <xdr:row>2</xdr:row>
      <xdr:rowOff>217715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1578" y="108858"/>
          <a:ext cx="10482943" cy="1080407"/>
        </a:xfrm>
        <a:prstGeom prst="rect">
          <a:avLst/>
        </a:prstGeom>
        <a:solidFill>
          <a:srgbClr val="FFC0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800" b="1">
              <a:solidFill>
                <a:srgbClr val="FF0000"/>
              </a:solidFill>
              <a:effectLst/>
              <a:latin typeface="HGｺﾞｼｯｸM" panose="020B0609000000000000" pitchFamily="49" charset="-128"/>
              <a:ea typeface="HGｺﾞｼｯｸM" panose="020B0609000000000000" pitchFamily="49" charset="-128"/>
              <a:cs typeface="+mn-cs"/>
            </a:rPr>
            <a:t>こちらは土曜の延長保育を実施している園のみ記載ください</a:t>
          </a:r>
          <a:endParaRPr kumimoji="1" lang="en-US" altLang="ja-JP" sz="1800" b="1">
            <a:solidFill>
              <a:srgbClr val="FF0000"/>
            </a:solidFill>
            <a:effectLst/>
            <a:latin typeface="HGｺﾞｼｯｸM" panose="020B0609000000000000" pitchFamily="49" charset="-128"/>
            <a:ea typeface="HGｺﾞｼｯｸM" panose="020B0609000000000000" pitchFamily="49" charset="-128"/>
            <a:cs typeface="+mn-cs"/>
          </a:endParaRPr>
        </a:p>
        <a:p>
          <a:pPr algn="l"/>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　</a:t>
          </a:r>
          <a:r>
            <a:rPr kumimoji="1" lang="en-US" altLang="ja-JP" sz="16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実施園</a:t>
          </a:r>
          <a:r>
            <a:rPr kumimoji="1" lang="ja-JP" altLang="en-US" sz="12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キートスチャイルドケア新田町・幕張本郷・桜木・おゆみ野南、なぎさ保育園、アストロベースキャンプ保育園</a:t>
          </a:r>
          <a:endParaRPr kumimoji="1" lang="en-US" altLang="ja-JP" sz="1200" b="1">
            <a:solidFill>
              <a:schemeClr val="dk1"/>
            </a:solidFill>
            <a:effectLst/>
            <a:latin typeface="HGｺﾞｼｯｸM" panose="020B0609000000000000" pitchFamily="49" charset="-128"/>
            <a:ea typeface="HGｺﾞｼｯｸM" panose="020B0609000000000000" pitchFamily="49"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177800</xdr:colOff>
      <xdr:row>4</xdr:row>
      <xdr:rowOff>359834</xdr:rowOff>
    </xdr:from>
    <xdr:to>
      <xdr:col>11</xdr:col>
      <xdr:colOff>283632</xdr:colOff>
      <xdr:row>7</xdr:row>
      <xdr:rowOff>8467</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138333" y="1519767"/>
          <a:ext cx="2755899" cy="93556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en-US" altLang="ja-JP" sz="1100"/>
            <a:t>【</a:t>
          </a:r>
          <a:r>
            <a:rPr kumimoji="1" lang="ja-JP" altLang="en-US" sz="1100"/>
            <a:t>様式第５号の注意事項</a:t>
          </a:r>
          <a:r>
            <a:rPr kumimoji="1" lang="en-US" altLang="ja-JP" sz="1100"/>
            <a:t>】</a:t>
          </a:r>
        </a:p>
        <a:p>
          <a:pPr algn="l">
            <a:lnSpc>
              <a:spcPts val="1100"/>
            </a:lnSpc>
          </a:pPr>
          <a:endParaRPr kumimoji="1" lang="en-US" altLang="ja-JP" sz="1100"/>
        </a:p>
        <a:p>
          <a:pPr algn="l">
            <a:lnSpc>
              <a:spcPts val="1100"/>
            </a:lnSpc>
          </a:pPr>
          <a:r>
            <a:rPr kumimoji="1" lang="ja-JP" altLang="en-US" sz="1100"/>
            <a:t>・別紙１－１、１－２を入力すると自動計算されます。</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76200</xdr:colOff>
      <xdr:row>0</xdr:row>
      <xdr:rowOff>95250</xdr:rowOff>
    </xdr:from>
    <xdr:to>
      <xdr:col>20</xdr:col>
      <xdr:colOff>9527</xdr:colOff>
      <xdr:row>28</xdr:row>
      <xdr:rowOff>127635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29750" y="95250"/>
          <a:ext cx="4048127" cy="59664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t>【</a:t>
          </a:r>
          <a:r>
            <a:rPr kumimoji="1" lang="ja-JP" altLang="en-US" sz="1100"/>
            <a:t>別紙１－１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③毎日の出勤時間、退勤時間を職員個別勤務状況確認票（「個別勤務状況」シート）に入力すると推進分・延長保育事業の時間を自動で算出することができます。</a:t>
          </a:r>
          <a:endParaRPr kumimoji="1" lang="en-US" altLang="ja-JP" sz="1100"/>
        </a:p>
        <a:p>
          <a:pPr algn="l"/>
          <a:r>
            <a:rPr kumimoji="1" lang="ja-JP" altLang="en-US" sz="1100"/>
            <a:t>月例報告の際は、職員個別勤務状況確認表も一緒に提出してください。</a:t>
          </a:r>
          <a:endParaRPr kumimoji="1" lang="en-US" altLang="ja-JP" sz="1100"/>
        </a:p>
        <a:p>
          <a:pPr algn="l"/>
          <a:endParaRPr kumimoji="1" lang="en-US" altLang="ja-JP" sz="1100"/>
        </a:p>
        <a:p>
          <a:pPr algn="l"/>
          <a:r>
            <a:rPr kumimoji="1" lang="ja-JP" altLang="en-US" sz="1100"/>
            <a:t>④職員個別勤務状況確認表を使用せずに時間数を算出する場合は、勤務状況がわかる書類を一緒に提出してください。</a:t>
          </a:r>
          <a:endParaRPr kumimoji="1" lang="en-US" altLang="ja-JP" sz="1100"/>
        </a:p>
        <a:p>
          <a:pPr algn="l"/>
          <a:r>
            <a:rPr kumimoji="1" lang="ja-JP" altLang="en-US" sz="1100"/>
            <a:t>この場合、「時間数①、④」欄の時間数は直接入力をお願いいたします。＝＝＝</a:t>
          </a:r>
          <a:endParaRPr kumimoji="1" lang="en-US" altLang="ja-JP" sz="1100"/>
        </a:p>
        <a:p>
          <a:pPr algn="l"/>
          <a:endParaRPr kumimoji="1" lang="en-US" altLang="ja-JP" sz="1100"/>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６</a:t>
          </a:r>
          <a:r>
            <a:rPr kumimoji="1" lang="ja-JP" altLang="ja-JP" sz="1100">
              <a:solidFill>
                <a:schemeClr val="dk1"/>
              </a:solidFill>
              <a:effectLst/>
              <a:latin typeface="+mn-lt"/>
              <a:ea typeface="+mn-ea"/>
              <a:cs typeface="+mn-cs"/>
            </a:rPr>
            <a:t>０人分（通常勤務</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人分、朝夕勤務</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人分）のシートを入れてあり、各「別表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個別勤務状況表」シートから保育従事者名・時間数を「別紙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」シートに自動で転記しています。既存の「別表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個別勤務状況表」シートで用意した人数以上の入力枠が必要な場合は、シートをコピーするなど対応をお願いします。</a:t>
          </a:r>
          <a:endParaRPr lang="ja-JP" altLang="ja-JP">
            <a:effectLst/>
          </a:endParaRPr>
        </a:p>
        <a:p>
          <a:r>
            <a:rPr kumimoji="1" lang="ja-JP" altLang="ja-JP" sz="1100">
              <a:solidFill>
                <a:schemeClr val="dk1"/>
              </a:solidFill>
              <a:effectLst/>
              <a:latin typeface="+mn-lt"/>
              <a:ea typeface="+mn-ea"/>
              <a:cs typeface="+mn-cs"/>
            </a:rPr>
            <a:t>この場合、「別紙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」シートへ保育従事者名・時間数は自動で転記されませんので各園にて手入力等で転記をお願いいたします。</a:t>
          </a:r>
          <a:endParaRPr lang="ja-JP" altLang="ja-JP">
            <a:effectLst/>
          </a:endParaRPr>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本「別紙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個別勤務状況表」シートは計算式の破損を防ぐためにロックをかけておりますが、ロック解除パスワードはかけておりませんので各園にて必要に応じてシート保護の解除を行い、計算式等の編集</a:t>
          </a:r>
          <a:r>
            <a:rPr kumimoji="1" lang="ja-JP" altLang="en-US" sz="1100">
              <a:solidFill>
                <a:schemeClr val="dk1"/>
              </a:solidFill>
              <a:effectLst/>
              <a:latin typeface="+mn-lt"/>
              <a:ea typeface="+mn-ea"/>
              <a:cs typeface="+mn-cs"/>
            </a:rPr>
            <a:t>や行追加等</a:t>
          </a:r>
          <a:r>
            <a:rPr kumimoji="1" lang="ja-JP" altLang="ja-JP" sz="1100">
              <a:solidFill>
                <a:schemeClr val="dk1"/>
              </a:solidFill>
              <a:effectLst/>
              <a:latin typeface="+mn-lt"/>
              <a:ea typeface="+mn-ea"/>
              <a:cs typeface="+mn-cs"/>
            </a:rPr>
            <a:t>が可能です。</a:t>
          </a:r>
          <a:endParaRPr lang="ja-JP" altLang="ja-JP">
            <a:effectLst/>
          </a:endParaRPr>
        </a:p>
        <a:p>
          <a:pPr algn="l"/>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276225</xdr:colOff>
      <xdr:row>0</xdr:row>
      <xdr:rowOff>226217</xdr:rowOff>
    </xdr:from>
    <xdr:to>
      <xdr:col>14</xdr:col>
      <xdr:colOff>546629</xdr:colOff>
      <xdr:row>10</xdr:row>
      <xdr:rowOff>116416</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928485" y="226217"/>
          <a:ext cx="2739284" cy="229811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別紙１－２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a:t>
          </a:r>
          <a:r>
            <a:rPr kumimoji="1" lang="ja-JP" altLang="en-US" sz="1100" b="1" u="sng"/>
            <a:t>該当ない場合は、空欄のままで構いません</a:t>
          </a:r>
          <a:r>
            <a:rPr kumimoji="1" lang="ja-JP" altLang="en-US" sz="1100"/>
            <a:t>。</a:t>
          </a:r>
          <a:endParaRPr kumimoji="1" lang="en-US" altLang="ja-JP" sz="1100"/>
        </a:p>
        <a:p>
          <a:pPr algn="l"/>
          <a:endParaRPr kumimoji="1" lang="en-US" altLang="ja-JP" sz="1100"/>
        </a:p>
        <a:p>
          <a:pPr algn="l"/>
          <a:r>
            <a:rPr kumimoji="1" lang="ja-JP" altLang="en-US" sz="1100"/>
            <a:t>④その他（印刷製本費など）について、印刷製本費以外に係った諸経費があれば、保育運営課（幼保運営課）まで相談のうえ、記載してください。</a:t>
          </a:r>
          <a:endParaRPr kumimoji="1" lang="en-US" altLang="ja-JP" sz="1100"/>
        </a:p>
      </xdr:txBody>
    </xdr:sp>
    <xdr:clientData/>
  </xdr:twoCellAnchor>
  <xdr:twoCellAnchor>
    <xdr:from>
      <xdr:col>10</xdr:col>
      <xdr:colOff>228600</xdr:colOff>
      <xdr:row>21</xdr:row>
      <xdr:rowOff>186266</xdr:rowOff>
    </xdr:from>
    <xdr:to>
      <xdr:col>17</xdr:col>
      <xdr:colOff>270550</xdr:colOff>
      <xdr:row>43</xdr:row>
      <xdr:rowOff>127000</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6883400" y="4893733"/>
          <a:ext cx="4368417" cy="42248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「短時間認定児童に係る延長保育事業</a:t>
          </a:r>
          <a:r>
            <a:rPr kumimoji="1" lang="ja-JP" altLang="ja-JP" sz="1100">
              <a:solidFill>
                <a:schemeClr val="dk1"/>
              </a:solidFill>
              <a:effectLst/>
              <a:latin typeface="+mn-lt"/>
              <a:ea typeface="+mn-ea"/>
              <a:cs typeface="+mn-cs"/>
            </a:rPr>
            <a:t>」</a:t>
          </a:r>
          <a:r>
            <a:rPr kumimoji="1" lang="ja-JP" altLang="en-US" sz="1800">
              <a:latin typeface="HGｺﾞｼｯｸM" panose="020B0609000000000000" pitchFamily="49" charset="-128"/>
              <a:ea typeface="HGｺﾞｼｯｸM" panose="020B0609000000000000" pitchFamily="49" charset="-128"/>
            </a:rPr>
            <a:t>の「人件費等」を入力する際の注意点</a:t>
          </a:r>
          <a:r>
            <a:rPr kumimoji="1" lang="en-US" altLang="ja-JP"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　</a:t>
          </a:r>
          <a:r>
            <a:rPr kumimoji="1" lang="ja-JP" altLang="en-US" sz="1800" b="1" u="sng">
              <a:solidFill>
                <a:srgbClr val="FF0000"/>
              </a:solidFill>
              <a:latin typeface="HGｺﾞｼｯｸM" panose="020B0609000000000000" pitchFamily="49" charset="-128"/>
              <a:ea typeface="HGｺﾞｼｯｸM" panose="020B0609000000000000" pitchFamily="49" charset="-128"/>
            </a:rPr>
            <a:t>短時間認定児童が、延長保育を利用したことで、人件費等が増額となる場合のみ、当該欄に人件費等を入力</a:t>
          </a:r>
          <a:r>
            <a:rPr kumimoji="1" lang="ja-JP" altLang="en-US" sz="1800">
              <a:latin typeface="HGｺﾞｼｯｸM" panose="020B0609000000000000" pitchFamily="49" charset="-128"/>
              <a:ea typeface="HGｺﾞｼｯｸM" panose="020B0609000000000000" pitchFamily="49" charset="-128"/>
            </a:rPr>
            <a:t>して下さい。</a:t>
          </a:r>
          <a:endParaRPr kumimoji="1" lang="en-US" altLang="ja-JP" sz="1800">
            <a:latin typeface="HGｺﾞｼｯｸM" panose="020B0609000000000000" pitchFamily="49" charset="-128"/>
            <a:ea typeface="HGｺﾞｼｯｸM" panose="020B0609000000000000" pitchFamily="49" charset="-128"/>
          </a:endParaRPr>
        </a:p>
        <a:p>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　</a:t>
          </a:r>
          <a:r>
            <a:rPr kumimoji="1" lang="ja-JP" altLang="en-US" sz="1200">
              <a:latin typeface="HGｺﾞｼｯｸM" panose="020B0609000000000000" pitchFamily="49" charset="-128"/>
              <a:ea typeface="HGｺﾞｼｯｸM" panose="020B0609000000000000" pitchFamily="49" charset="-128"/>
            </a:rPr>
            <a:t>具体例）保育短時間の時間帯が</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時の園において、朝の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歳児が６人いる状況（必要保育士２人）</a:t>
          </a:r>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パターン１）朝の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歳児の短時間認定児童が１名、延長保育を利用した場合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必要保育士数が２人のまま</a:t>
          </a:r>
          <a:r>
            <a:rPr kumimoji="1" lang="ja-JP" altLang="en-US" sz="1200">
              <a:latin typeface="HGｺﾞｼｯｸM" panose="020B0609000000000000" pitchFamily="49" charset="-128"/>
              <a:ea typeface="HGｺﾞｼｯｸM" panose="020B0609000000000000" pitchFamily="49" charset="-128"/>
            </a:rPr>
            <a:t>であるため、</a:t>
          </a:r>
          <a:r>
            <a:rPr kumimoji="1" lang="ja-JP" altLang="en-US" sz="1200" b="1" i="0" u="sng">
              <a:solidFill>
                <a:srgbClr val="FF0000"/>
              </a:solidFill>
              <a:latin typeface="HGｺﾞｼｯｸM" panose="020B0609000000000000" pitchFamily="49" charset="-128"/>
              <a:ea typeface="HGｺﾞｼｯｸM" panose="020B0609000000000000" pitchFamily="49" charset="-128"/>
            </a:rPr>
            <a:t>当該欄への入力は不要</a:t>
          </a:r>
          <a:endParaRPr kumimoji="1" lang="en-US" altLang="ja-JP" sz="1200" b="1" i="0" u="sng">
            <a:solidFill>
              <a:srgbClr val="FF0000"/>
            </a:solidFill>
            <a:latin typeface="HGｺﾞｼｯｸM" panose="020B0609000000000000" pitchFamily="49" charset="-128"/>
            <a:ea typeface="HGｺﾞｼｯｸM" panose="020B0609000000000000" pitchFamily="49" charset="-128"/>
          </a:endParaRPr>
        </a:p>
        <a:p>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パターン２）朝の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歳児の短時間認定児童が３名、延長保育を利用した場合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必要保育士数が２人から３人に増えるため、追加で必要となる保育士の人件費分を入力可能</a:t>
          </a: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34290</xdr:colOff>
      <xdr:row>12</xdr:row>
      <xdr:rowOff>140970</xdr:rowOff>
    </xdr:from>
    <xdr:to>
      <xdr:col>26</xdr:col>
      <xdr:colOff>97155</xdr:colOff>
      <xdr:row>17</xdr:row>
      <xdr:rowOff>36195</xdr:rowOff>
    </xdr:to>
    <xdr:sp macro="" textlink="">
      <xdr:nvSpPr>
        <xdr:cNvPr id="2" name="四角形吹き出し 4">
          <a:extLst>
            <a:ext uri="{FF2B5EF4-FFF2-40B4-BE49-F238E27FC236}">
              <a16:creationId xmlns:a16="http://schemas.microsoft.com/office/drawing/2014/main" id="{00000000-0008-0000-0B00-000002000000}"/>
            </a:ext>
          </a:extLst>
        </xdr:cNvPr>
        <xdr:cNvSpPr/>
      </xdr:nvSpPr>
      <xdr:spPr>
        <a:xfrm>
          <a:off x="3539490" y="2594610"/>
          <a:ext cx="2165985" cy="847725"/>
        </a:xfrm>
        <a:prstGeom prst="wedgeRectCallout">
          <a:avLst>
            <a:gd name="adj1" fmla="val 33910"/>
            <a:gd name="adj2" fmla="val 7157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事務作業等で保育従事者にカウントしておらず、時間数から除くべき時間があれば</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5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経費対象に△→時間数を入力</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190500</xdr:colOff>
      <xdr:row>5</xdr:row>
      <xdr:rowOff>215265</xdr:rowOff>
    </xdr:from>
    <xdr:to>
      <xdr:col>27</xdr:col>
      <xdr:colOff>114300</xdr:colOff>
      <xdr:row>11</xdr:row>
      <xdr:rowOff>100965</xdr:rowOff>
    </xdr:to>
    <xdr:sp macro="" textlink="">
      <xdr:nvSpPr>
        <xdr:cNvPr id="3" name="四角形吹き出し 5">
          <a:extLst>
            <a:ext uri="{FF2B5EF4-FFF2-40B4-BE49-F238E27FC236}">
              <a16:creationId xmlns:a16="http://schemas.microsoft.com/office/drawing/2014/main" id="{00000000-0008-0000-0B00-000003000000}"/>
            </a:ext>
          </a:extLst>
        </xdr:cNvPr>
        <xdr:cNvSpPr/>
      </xdr:nvSpPr>
      <xdr:spPr>
        <a:xfrm>
          <a:off x="4333875" y="1139190"/>
          <a:ext cx="2238375" cy="1257300"/>
        </a:xfrm>
        <a:prstGeom prst="wedgeRectCallout">
          <a:avLst>
            <a:gd name="adj1" fmla="val -1745"/>
            <a:gd name="adj2" fmla="val -89558"/>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常勤</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or</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非常勤を選択</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すると、補助対象時間が表示されます。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必ず入力してください。</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6H</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以上かつ月</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20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日以上勤務の職員は雇用形態にかかわらず常勤扱いとなります。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76200</xdr:colOff>
      <xdr:row>7</xdr:row>
      <xdr:rowOff>76200</xdr:rowOff>
    </xdr:from>
    <xdr:to>
      <xdr:col>7</xdr:col>
      <xdr:colOff>85725</xdr:colOff>
      <xdr:row>10</xdr:row>
      <xdr:rowOff>209550</xdr:rowOff>
    </xdr:to>
    <xdr:sp macro="" textlink="">
      <xdr:nvSpPr>
        <xdr:cNvPr id="6" name="四角形吹き出し 10">
          <a:extLst>
            <a:ext uri="{FF2B5EF4-FFF2-40B4-BE49-F238E27FC236}">
              <a16:creationId xmlns:a16="http://schemas.microsoft.com/office/drawing/2014/main" id="{00000000-0008-0000-0B00-000006000000}"/>
            </a:ext>
          </a:extLst>
        </xdr:cNvPr>
        <xdr:cNvSpPr/>
      </xdr:nvSpPr>
      <xdr:spPr>
        <a:xfrm>
          <a:off x="76200" y="1508760"/>
          <a:ext cx="1663065" cy="750570"/>
        </a:xfrm>
        <a:prstGeom prst="wedgeRectCallout">
          <a:avLst>
            <a:gd name="adj1" fmla="val 2771"/>
            <a:gd name="adj2" fmla="val 7775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10:00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15:00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の勤務等</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推進分と延長保育事業にかからない場合は入力不要。</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57150</xdr:colOff>
      <xdr:row>0</xdr:row>
      <xdr:rowOff>152400</xdr:rowOff>
    </xdr:from>
    <xdr:to>
      <xdr:col>42</xdr:col>
      <xdr:colOff>314325</xdr:colOff>
      <xdr:row>10</xdr:row>
      <xdr:rowOff>192617</xdr:rowOff>
    </xdr:to>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6861810" y="152400"/>
          <a:ext cx="4311015" cy="208999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別紙１－１の推進分と延長保育事業の時間数を算出するための様式です。</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園独自で時間数を算出可能であれば、この様式を使用する必要はありません。</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この様式を使用する場合は、勤務実績のわかる書類としてこちらを全職員分提出してください。</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a:t>
          </a:r>
          <a:r>
            <a:rPr kumimoji="1" lang="ja-JP" altLang="en-US" sz="1100" baseline="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この様式を使用しない場合は、時間数が確認できる勤務実績のわかる書類（シフト表）を提出してください。</a:t>
          </a:r>
          <a:endPar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xdr:twoCellAnchor>
  <xdr:twoCellAnchor>
    <xdr:from>
      <xdr:col>31</xdr:col>
      <xdr:colOff>66675</xdr:colOff>
      <xdr:row>11</xdr:row>
      <xdr:rowOff>47625</xdr:rowOff>
    </xdr:from>
    <xdr:to>
      <xdr:col>42</xdr:col>
      <xdr:colOff>291043</xdr:colOff>
      <xdr:row>17</xdr:row>
      <xdr:rowOff>58209</xdr:rowOff>
    </xdr:to>
    <xdr:sp macro="" textlink="">
      <xdr:nvSpPr>
        <xdr:cNvPr id="8" name="正方形/長方形 7">
          <a:extLst>
            <a:ext uri="{FF2B5EF4-FFF2-40B4-BE49-F238E27FC236}">
              <a16:creationId xmlns:a16="http://schemas.microsoft.com/office/drawing/2014/main" id="{00000000-0008-0000-0B00-000008000000}"/>
            </a:ext>
          </a:extLst>
        </xdr:cNvPr>
        <xdr:cNvSpPr/>
      </xdr:nvSpPr>
      <xdr:spPr>
        <a:xfrm>
          <a:off x="6871335" y="2310765"/>
          <a:ext cx="4278208" cy="115358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rPr>
            <a:t>＊ 黄色いセルのみ入力してください。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それぞれのセルに入力方法としてコメントを入れてあります。参照してください。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備考欄は特記事項があれば記載してください。（自由記載）</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31</xdr:col>
      <xdr:colOff>76200</xdr:colOff>
      <xdr:row>17</xdr:row>
      <xdr:rowOff>190498</xdr:rowOff>
    </xdr:from>
    <xdr:to>
      <xdr:col>42</xdr:col>
      <xdr:colOff>276225</xdr:colOff>
      <xdr:row>33</xdr:row>
      <xdr:rowOff>19049</xdr:rowOff>
    </xdr:to>
    <xdr:sp macro="" textlink="">
      <xdr:nvSpPr>
        <xdr:cNvPr id="9" name="正方形/長方形 8">
          <a:extLst>
            <a:ext uri="{FF2B5EF4-FFF2-40B4-BE49-F238E27FC236}">
              <a16:creationId xmlns:a16="http://schemas.microsoft.com/office/drawing/2014/main" id="{00000000-0008-0000-0B00-000009000000}"/>
            </a:ext>
          </a:extLst>
        </xdr:cNvPr>
        <xdr:cNvSpPr/>
      </xdr:nvSpPr>
      <xdr:spPr>
        <a:xfrm>
          <a:off x="7658100" y="3629023"/>
          <a:ext cx="4705350" cy="2876551"/>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４０人分（通常勤務</a:t>
          </a:r>
          <a:r>
            <a:rPr kumimoji="1" lang="en-US" altLang="ja-JP" sz="1100"/>
            <a:t>20</a:t>
          </a:r>
          <a:r>
            <a:rPr kumimoji="1" lang="ja-JP" altLang="en-US" sz="1100"/>
            <a:t>人分、朝夕勤務</a:t>
          </a:r>
          <a:r>
            <a:rPr kumimoji="1" lang="en-US" altLang="ja-JP" sz="1100"/>
            <a:t>20</a:t>
          </a:r>
          <a:r>
            <a:rPr kumimoji="1" lang="ja-JP" altLang="en-US" sz="1100"/>
            <a:t>人分）のシートを入れてあり、各「別表</a:t>
          </a:r>
          <a:r>
            <a:rPr kumimoji="1" lang="en-US" altLang="ja-JP" sz="1100"/>
            <a:t>_</a:t>
          </a:r>
          <a:r>
            <a:rPr kumimoji="1" lang="ja-JP" altLang="en-US" sz="1100"/>
            <a:t>個別勤務状況表」シートから保育従事者名・時間数を「別紙</a:t>
          </a:r>
          <a:r>
            <a:rPr kumimoji="1" lang="en-US" altLang="ja-JP" sz="1100"/>
            <a:t>1-1【</a:t>
          </a:r>
          <a:r>
            <a:rPr kumimoji="1" lang="ja-JP" altLang="en-US" sz="1100"/>
            <a:t>要入力</a:t>
          </a:r>
          <a:r>
            <a:rPr kumimoji="1" lang="en-US" altLang="ja-JP" sz="1100"/>
            <a:t>】</a:t>
          </a:r>
          <a:r>
            <a:rPr kumimoji="1" lang="ja-JP" altLang="en-US" sz="1100"/>
            <a:t>」シートに自動で転記しています。既存の「別表</a:t>
          </a:r>
          <a:r>
            <a:rPr kumimoji="1" lang="en-US" altLang="ja-JP" sz="1100"/>
            <a:t>_</a:t>
          </a:r>
          <a:r>
            <a:rPr kumimoji="1" lang="ja-JP" altLang="en-US" sz="1100"/>
            <a:t>個別勤務状況表」シートで用意した人数以上の入力枠が必要な場合は、シートをコピーするなど対応をお願いします。</a:t>
          </a:r>
          <a:endParaRPr kumimoji="1" lang="en-US" altLang="ja-JP" sz="1100"/>
        </a:p>
        <a:p>
          <a:pPr algn="l"/>
          <a:r>
            <a:rPr kumimoji="1" lang="ja-JP" altLang="en-US" sz="1100"/>
            <a:t>この場合、「別紙</a:t>
          </a:r>
          <a:r>
            <a:rPr kumimoji="1" lang="en-US" altLang="ja-JP" sz="1100"/>
            <a:t>1-1【</a:t>
          </a:r>
          <a:r>
            <a:rPr kumimoji="1" lang="ja-JP" altLang="en-US" sz="1100"/>
            <a:t>要入力</a:t>
          </a:r>
          <a:r>
            <a:rPr kumimoji="1" lang="en-US" altLang="ja-JP" sz="1100"/>
            <a:t>】</a:t>
          </a:r>
          <a:r>
            <a:rPr kumimoji="1" lang="ja-JP" altLang="en-US" sz="1100"/>
            <a:t>」シートへ保育従事者名・時間数は自動で転記されませんので各園にて手入力等で転記をお願いいたします。</a:t>
          </a:r>
          <a:endParaRPr kumimoji="1" lang="en-US" altLang="ja-JP" sz="1100"/>
        </a:p>
        <a:p>
          <a:pPr algn="l"/>
          <a:endParaRPr kumimoji="1" lang="en-US" altLang="ja-JP" sz="1100"/>
        </a:p>
        <a:p>
          <a:pPr algn="l"/>
          <a:r>
            <a:rPr kumimoji="1" lang="ja-JP" altLang="en-US" sz="1100"/>
            <a:t>＊　「別紙</a:t>
          </a:r>
          <a:r>
            <a:rPr kumimoji="1" lang="en-US" altLang="ja-JP" sz="1100"/>
            <a:t>1-1【</a:t>
          </a:r>
          <a:r>
            <a:rPr kumimoji="1" lang="ja-JP" altLang="en-US" sz="1100"/>
            <a:t>要入力</a:t>
          </a:r>
          <a:r>
            <a:rPr kumimoji="1" lang="en-US" altLang="ja-JP" sz="1100"/>
            <a:t>】</a:t>
          </a:r>
          <a:r>
            <a:rPr kumimoji="1" lang="ja-JP" altLang="en-US" sz="1100"/>
            <a:t>」シート・「別表</a:t>
          </a:r>
          <a:r>
            <a:rPr kumimoji="1" lang="en-US" altLang="ja-JP" sz="1100"/>
            <a:t>_</a:t>
          </a:r>
          <a:r>
            <a:rPr kumimoji="1" lang="ja-JP" altLang="en-US" sz="1100"/>
            <a:t>個別勤務状況表」シートは計算式の破損を防ぐためにロックをかけておりますが、ロック解除パスワードはかけておりませんので各園にて必要に応じてシート保護の解除を行い、計算式等の編集が可能です。</a:t>
          </a:r>
          <a:endParaRPr kumimoji="1" lang="en-US" altLang="ja-JP" sz="1100"/>
        </a:p>
        <a:p>
          <a:pPr algn="l"/>
          <a:endParaRPr kumimoji="1" lang="en-US" altLang="ja-JP" sz="1100"/>
        </a:p>
        <a:p>
          <a:pPr algn="l"/>
          <a:r>
            <a:rPr kumimoji="1" lang="ja-JP" altLang="en-US" sz="1100"/>
            <a:t>＊「別表</a:t>
          </a:r>
          <a:r>
            <a:rPr kumimoji="1" lang="en-US" altLang="ja-JP" sz="1100"/>
            <a:t>_</a:t>
          </a:r>
          <a:r>
            <a:rPr kumimoji="1" lang="ja-JP" altLang="en-US" sz="1100"/>
            <a:t>個別勤務状況表」印刷する場合は必要に応じて印刷ページを「●ページから●ページまで」と指定して印刷してください。</a:t>
          </a:r>
          <a:endParaRPr kumimoji="1" lang="en-US" altLang="ja-JP" sz="1100"/>
        </a:p>
      </xdr:txBody>
    </xdr:sp>
    <xdr:clientData/>
  </xdr:twoCellAnchor>
  <xdr:twoCellAnchor>
    <xdr:from>
      <xdr:col>17</xdr:col>
      <xdr:colOff>200025</xdr:colOff>
      <xdr:row>24</xdr:row>
      <xdr:rowOff>19050</xdr:rowOff>
    </xdr:from>
    <xdr:to>
      <xdr:col>29</xdr:col>
      <xdr:colOff>38100</xdr:colOff>
      <xdr:row>30</xdr:row>
      <xdr:rowOff>66675</xdr:rowOff>
    </xdr:to>
    <xdr:sp macro="" textlink="">
      <xdr:nvSpPr>
        <xdr:cNvPr id="10" name="四角形吹き出し 14">
          <a:extLst>
            <a:ext uri="{FF2B5EF4-FFF2-40B4-BE49-F238E27FC236}">
              <a16:creationId xmlns:a16="http://schemas.microsoft.com/office/drawing/2014/main" id="{00000000-0008-0000-0B00-00000A000000}"/>
            </a:ext>
          </a:extLst>
        </xdr:cNvPr>
        <xdr:cNvSpPr/>
      </xdr:nvSpPr>
      <xdr:spPr>
        <a:xfrm>
          <a:off x="3910965" y="4758690"/>
          <a:ext cx="2367915" cy="1190625"/>
        </a:xfrm>
        <a:prstGeom prst="wedgeRectCallout">
          <a:avLst>
            <a:gd name="adj1" fmla="val 37396"/>
            <a:gd name="adj2" fmla="val -6741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２０時までの延長保育の保育園で、お迎えが遅れたため２０時以降も保育を実施した際は、補助対象時間にカウントできますが、備考欄に</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お迎えが遅れたため</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等の記載をお願いします。</a:t>
          </a:r>
        </a:p>
        <a:p>
          <a:pPr algn="l">
            <a:lnSpc>
              <a:spcPts val="1400"/>
            </a:lnSpc>
          </a:pP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172720</xdr:colOff>
      <xdr:row>0</xdr:row>
      <xdr:rowOff>48684</xdr:rowOff>
    </xdr:from>
    <xdr:to>
      <xdr:col>43</xdr:col>
      <xdr:colOff>203199</xdr:colOff>
      <xdr:row>2</xdr:row>
      <xdr:rowOff>42333</xdr:rowOff>
    </xdr:to>
    <xdr:sp macro="" textlink="">
      <xdr:nvSpPr>
        <xdr:cNvPr id="2" name="フローチャート: 処理 1">
          <a:extLst>
            <a:ext uri="{FF2B5EF4-FFF2-40B4-BE49-F238E27FC236}">
              <a16:creationId xmlns:a16="http://schemas.microsoft.com/office/drawing/2014/main" id="{00000000-0008-0000-0D00-000002000000}"/>
            </a:ext>
          </a:extLst>
        </xdr:cNvPr>
        <xdr:cNvSpPr/>
      </xdr:nvSpPr>
      <xdr:spPr>
        <a:xfrm>
          <a:off x="2331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68</xdr:col>
      <xdr:colOff>172720</xdr:colOff>
      <xdr:row>0</xdr:row>
      <xdr:rowOff>48684</xdr:rowOff>
    </xdr:from>
    <xdr:to>
      <xdr:col>102</xdr:col>
      <xdr:colOff>203199</xdr:colOff>
      <xdr:row>2</xdr:row>
      <xdr:rowOff>42333</xdr:rowOff>
    </xdr:to>
    <xdr:sp macro="" textlink="">
      <xdr:nvSpPr>
        <xdr:cNvPr id="3" name="フローチャート: 処理 2">
          <a:extLst>
            <a:ext uri="{FF2B5EF4-FFF2-40B4-BE49-F238E27FC236}">
              <a16:creationId xmlns:a16="http://schemas.microsoft.com/office/drawing/2014/main" id="{00000000-0008-0000-0D00-000003000000}"/>
            </a:ext>
          </a:extLst>
        </xdr:cNvPr>
        <xdr:cNvSpPr/>
      </xdr:nvSpPr>
      <xdr:spPr>
        <a:xfrm>
          <a:off x="2331720" y="48684"/>
          <a:ext cx="75996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127</xdr:col>
      <xdr:colOff>172720</xdr:colOff>
      <xdr:row>0</xdr:row>
      <xdr:rowOff>48684</xdr:rowOff>
    </xdr:from>
    <xdr:to>
      <xdr:col>161</xdr:col>
      <xdr:colOff>203199</xdr:colOff>
      <xdr:row>2</xdr:row>
      <xdr:rowOff>42333</xdr:rowOff>
    </xdr:to>
    <xdr:sp macro="" textlink="">
      <xdr:nvSpPr>
        <xdr:cNvPr id="4" name="フローチャート: 処理 3">
          <a:extLst>
            <a:ext uri="{FF2B5EF4-FFF2-40B4-BE49-F238E27FC236}">
              <a16:creationId xmlns:a16="http://schemas.microsoft.com/office/drawing/2014/main" id="{00000000-0008-0000-0D00-000004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186</xdr:col>
      <xdr:colOff>172720</xdr:colOff>
      <xdr:row>0</xdr:row>
      <xdr:rowOff>48684</xdr:rowOff>
    </xdr:from>
    <xdr:to>
      <xdr:col>220</xdr:col>
      <xdr:colOff>203199</xdr:colOff>
      <xdr:row>2</xdr:row>
      <xdr:rowOff>42333</xdr:rowOff>
    </xdr:to>
    <xdr:sp macro="" textlink="">
      <xdr:nvSpPr>
        <xdr:cNvPr id="5" name="フローチャート: 処理 4">
          <a:extLst>
            <a:ext uri="{FF2B5EF4-FFF2-40B4-BE49-F238E27FC236}">
              <a16:creationId xmlns:a16="http://schemas.microsoft.com/office/drawing/2014/main" id="{00000000-0008-0000-0D00-000005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245</xdr:col>
      <xdr:colOff>172720</xdr:colOff>
      <xdr:row>0</xdr:row>
      <xdr:rowOff>48684</xdr:rowOff>
    </xdr:from>
    <xdr:to>
      <xdr:col>279</xdr:col>
      <xdr:colOff>203199</xdr:colOff>
      <xdr:row>2</xdr:row>
      <xdr:rowOff>42333</xdr:rowOff>
    </xdr:to>
    <xdr:sp macro="" textlink="">
      <xdr:nvSpPr>
        <xdr:cNvPr id="6" name="フローチャート: 処理 5">
          <a:extLst>
            <a:ext uri="{FF2B5EF4-FFF2-40B4-BE49-F238E27FC236}">
              <a16:creationId xmlns:a16="http://schemas.microsoft.com/office/drawing/2014/main" id="{00000000-0008-0000-0D00-000006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304</xdr:col>
      <xdr:colOff>172720</xdr:colOff>
      <xdr:row>0</xdr:row>
      <xdr:rowOff>48684</xdr:rowOff>
    </xdr:from>
    <xdr:to>
      <xdr:col>338</xdr:col>
      <xdr:colOff>203199</xdr:colOff>
      <xdr:row>2</xdr:row>
      <xdr:rowOff>42333</xdr:rowOff>
    </xdr:to>
    <xdr:sp macro="" textlink="">
      <xdr:nvSpPr>
        <xdr:cNvPr id="7" name="フローチャート: 処理 6">
          <a:extLst>
            <a:ext uri="{FF2B5EF4-FFF2-40B4-BE49-F238E27FC236}">
              <a16:creationId xmlns:a16="http://schemas.microsoft.com/office/drawing/2014/main" id="{00000000-0008-0000-0D00-000007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363</xdr:col>
      <xdr:colOff>172720</xdr:colOff>
      <xdr:row>0</xdr:row>
      <xdr:rowOff>48684</xdr:rowOff>
    </xdr:from>
    <xdr:to>
      <xdr:col>397</xdr:col>
      <xdr:colOff>203199</xdr:colOff>
      <xdr:row>2</xdr:row>
      <xdr:rowOff>42333</xdr:rowOff>
    </xdr:to>
    <xdr:sp macro="" textlink="">
      <xdr:nvSpPr>
        <xdr:cNvPr id="8" name="フローチャート: 処理 7">
          <a:extLst>
            <a:ext uri="{FF2B5EF4-FFF2-40B4-BE49-F238E27FC236}">
              <a16:creationId xmlns:a16="http://schemas.microsoft.com/office/drawing/2014/main" id="{00000000-0008-0000-0D00-000008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422</xdr:col>
      <xdr:colOff>172720</xdr:colOff>
      <xdr:row>0</xdr:row>
      <xdr:rowOff>48684</xdr:rowOff>
    </xdr:from>
    <xdr:to>
      <xdr:col>456</xdr:col>
      <xdr:colOff>203199</xdr:colOff>
      <xdr:row>2</xdr:row>
      <xdr:rowOff>42333</xdr:rowOff>
    </xdr:to>
    <xdr:sp macro="" textlink="">
      <xdr:nvSpPr>
        <xdr:cNvPr id="9" name="フローチャート: 処理 8">
          <a:extLst>
            <a:ext uri="{FF2B5EF4-FFF2-40B4-BE49-F238E27FC236}">
              <a16:creationId xmlns:a16="http://schemas.microsoft.com/office/drawing/2014/main" id="{00000000-0008-0000-0D00-000009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481</xdr:col>
      <xdr:colOff>172720</xdr:colOff>
      <xdr:row>0</xdr:row>
      <xdr:rowOff>48684</xdr:rowOff>
    </xdr:from>
    <xdr:to>
      <xdr:col>515</xdr:col>
      <xdr:colOff>203199</xdr:colOff>
      <xdr:row>2</xdr:row>
      <xdr:rowOff>42333</xdr:rowOff>
    </xdr:to>
    <xdr:sp macro="" textlink="">
      <xdr:nvSpPr>
        <xdr:cNvPr id="10" name="フローチャート: 処理 9">
          <a:extLst>
            <a:ext uri="{FF2B5EF4-FFF2-40B4-BE49-F238E27FC236}">
              <a16:creationId xmlns:a16="http://schemas.microsoft.com/office/drawing/2014/main" id="{00000000-0008-0000-0D00-00000A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540</xdr:col>
      <xdr:colOff>172720</xdr:colOff>
      <xdr:row>0</xdr:row>
      <xdr:rowOff>48684</xdr:rowOff>
    </xdr:from>
    <xdr:to>
      <xdr:col>574</xdr:col>
      <xdr:colOff>203199</xdr:colOff>
      <xdr:row>2</xdr:row>
      <xdr:rowOff>42333</xdr:rowOff>
    </xdr:to>
    <xdr:sp macro="" textlink="">
      <xdr:nvSpPr>
        <xdr:cNvPr id="11" name="フローチャート: 処理 10">
          <a:extLst>
            <a:ext uri="{FF2B5EF4-FFF2-40B4-BE49-F238E27FC236}">
              <a16:creationId xmlns:a16="http://schemas.microsoft.com/office/drawing/2014/main" id="{00000000-0008-0000-0D00-00000B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599</xdr:col>
      <xdr:colOff>172720</xdr:colOff>
      <xdr:row>0</xdr:row>
      <xdr:rowOff>48684</xdr:rowOff>
    </xdr:from>
    <xdr:to>
      <xdr:col>633</xdr:col>
      <xdr:colOff>203199</xdr:colOff>
      <xdr:row>2</xdr:row>
      <xdr:rowOff>42333</xdr:rowOff>
    </xdr:to>
    <xdr:sp macro="" textlink="">
      <xdr:nvSpPr>
        <xdr:cNvPr id="12" name="フローチャート: 処理 11">
          <a:extLst>
            <a:ext uri="{FF2B5EF4-FFF2-40B4-BE49-F238E27FC236}">
              <a16:creationId xmlns:a16="http://schemas.microsoft.com/office/drawing/2014/main" id="{00000000-0008-0000-0D00-00000C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658</xdr:col>
      <xdr:colOff>172720</xdr:colOff>
      <xdr:row>0</xdr:row>
      <xdr:rowOff>48684</xdr:rowOff>
    </xdr:from>
    <xdr:to>
      <xdr:col>692</xdr:col>
      <xdr:colOff>203199</xdr:colOff>
      <xdr:row>2</xdr:row>
      <xdr:rowOff>42333</xdr:rowOff>
    </xdr:to>
    <xdr:sp macro="" textlink="">
      <xdr:nvSpPr>
        <xdr:cNvPr id="13" name="フローチャート: 処理 12">
          <a:extLst>
            <a:ext uri="{FF2B5EF4-FFF2-40B4-BE49-F238E27FC236}">
              <a16:creationId xmlns:a16="http://schemas.microsoft.com/office/drawing/2014/main" id="{00000000-0008-0000-0D00-00000D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717</xdr:col>
      <xdr:colOff>172720</xdr:colOff>
      <xdr:row>0</xdr:row>
      <xdr:rowOff>48684</xdr:rowOff>
    </xdr:from>
    <xdr:to>
      <xdr:col>751</xdr:col>
      <xdr:colOff>203199</xdr:colOff>
      <xdr:row>2</xdr:row>
      <xdr:rowOff>42333</xdr:rowOff>
    </xdr:to>
    <xdr:sp macro="" textlink="">
      <xdr:nvSpPr>
        <xdr:cNvPr id="14" name="フローチャート: 処理 13">
          <a:extLst>
            <a:ext uri="{FF2B5EF4-FFF2-40B4-BE49-F238E27FC236}">
              <a16:creationId xmlns:a16="http://schemas.microsoft.com/office/drawing/2014/main" id="{00000000-0008-0000-0D00-00000E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776</xdr:col>
      <xdr:colOff>172720</xdr:colOff>
      <xdr:row>0</xdr:row>
      <xdr:rowOff>48684</xdr:rowOff>
    </xdr:from>
    <xdr:to>
      <xdr:col>810</xdr:col>
      <xdr:colOff>203199</xdr:colOff>
      <xdr:row>2</xdr:row>
      <xdr:rowOff>42333</xdr:rowOff>
    </xdr:to>
    <xdr:sp macro="" textlink="">
      <xdr:nvSpPr>
        <xdr:cNvPr id="15" name="フローチャート: 処理 14">
          <a:extLst>
            <a:ext uri="{FF2B5EF4-FFF2-40B4-BE49-F238E27FC236}">
              <a16:creationId xmlns:a16="http://schemas.microsoft.com/office/drawing/2014/main" id="{00000000-0008-0000-0D00-00000F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835</xdr:col>
      <xdr:colOff>172720</xdr:colOff>
      <xdr:row>0</xdr:row>
      <xdr:rowOff>48684</xdr:rowOff>
    </xdr:from>
    <xdr:to>
      <xdr:col>869</xdr:col>
      <xdr:colOff>203199</xdr:colOff>
      <xdr:row>2</xdr:row>
      <xdr:rowOff>42333</xdr:rowOff>
    </xdr:to>
    <xdr:sp macro="" textlink="">
      <xdr:nvSpPr>
        <xdr:cNvPr id="16" name="フローチャート: 処理 15">
          <a:extLst>
            <a:ext uri="{FF2B5EF4-FFF2-40B4-BE49-F238E27FC236}">
              <a16:creationId xmlns:a16="http://schemas.microsoft.com/office/drawing/2014/main" id="{00000000-0008-0000-0D00-000010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894</xdr:col>
      <xdr:colOff>172720</xdr:colOff>
      <xdr:row>0</xdr:row>
      <xdr:rowOff>48684</xdr:rowOff>
    </xdr:from>
    <xdr:to>
      <xdr:col>928</xdr:col>
      <xdr:colOff>203199</xdr:colOff>
      <xdr:row>2</xdr:row>
      <xdr:rowOff>42333</xdr:rowOff>
    </xdr:to>
    <xdr:sp macro="" textlink="">
      <xdr:nvSpPr>
        <xdr:cNvPr id="17" name="フローチャート: 処理 16">
          <a:extLst>
            <a:ext uri="{FF2B5EF4-FFF2-40B4-BE49-F238E27FC236}">
              <a16:creationId xmlns:a16="http://schemas.microsoft.com/office/drawing/2014/main" id="{00000000-0008-0000-0D00-000011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953</xdr:col>
      <xdr:colOff>172720</xdr:colOff>
      <xdr:row>0</xdr:row>
      <xdr:rowOff>48684</xdr:rowOff>
    </xdr:from>
    <xdr:to>
      <xdr:col>987</xdr:col>
      <xdr:colOff>203199</xdr:colOff>
      <xdr:row>2</xdr:row>
      <xdr:rowOff>42333</xdr:rowOff>
    </xdr:to>
    <xdr:sp macro="" textlink="">
      <xdr:nvSpPr>
        <xdr:cNvPr id="18" name="フローチャート: 処理 17">
          <a:extLst>
            <a:ext uri="{FF2B5EF4-FFF2-40B4-BE49-F238E27FC236}">
              <a16:creationId xmlns:a16="http://schemas.microsoft.com/office/drawing/2014/main" id="{00000000-0008-0000-0D00-000012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1012</xdr:col>
      <xdr:colOff>172720</xdr:colOff>
      <xdr:row>0</xdr:row>
      <xdr:rowOff>48684</xdr:rowOff>
    </xdr:from>
    <xdr:to>
      <xdr:col>1046</xdr:col>
      <xdr:colOff>203199</xdr:colOff>
      <xdr:row>2</xdr:row>
      <xdr:rowOff>42333</xdr:rowOff>
    </xdr:to>
    <xdr:sp macro="" textlink="">
      <xdr:nvSpPr>
        <xdr:cNvPr id="19" name="フローチャート: 処理 18">
          <a:extLst>
            <a:ext uri="{FF2B5EF4-FFF2-40B4-BE49-F238E27FC236}">
              <a16:creationId xmlns:a16="http://schemas.microsoft.com/office/drawing/2014/main" id="{00000000-0008-0000-0D00-000013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1071</xdr:col>
      <xdr:colOff>172720</xdr:colOff>
      <xdr:row>0</xdr:row>
      <xdr:rowOff>48684</xdr:rowOff>
    </xdr:from>
    <xdr:to>
      <xdr:col>1105</xdr:col>
      <xdr:colOff>203199</xdr:colOff>
      <xdr:row>2</xdr:row>
      <xdr:rowOff>42333</xdr:rowOff>
    </xdr:to>
    <xdr:sp macro="" textlink="">
      <xdr:nvSpPr>
        <xdr:cNvPr id="20" name="フローチャート: 処理 19">
          <a:extLst>
            <a:ext uri="{FF2B5EF4-FFF2-40B4-BE49-F238E27FC236}">
              <a16:creationId xmlns:a16="http://schemas.microsoft.com/office/drawing/2014/main" id="{00000000-0008-0000-0D00-000014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1130</xdr:col>
      <xdr:colOff>172720</xdr:colOff>
      <xdr:row>0</xdr:row>
      <xdr:rowOff>48684</xdr:rowOff>
    </xdr:from>
    <xdr:to>
      <xdr:col>1164</xdr:col>
      <xdr:colOff>203199</xdr:colOff>
      <xdr:row>2</xdr:row>
      <xdr:rowOff>42333</xdr:rowOff>
    </xdr:to>
    <xdr:sp macro="" textlink="">
      <xdr:nvSpPr>
        <xdr:cNvPr id="21" name="フローチャート: 処理 20">
          <a:extLst>
            <a:ext uri="{FF2B5EF4-FFF2-40B4-BE49-F238E27FC236}">
              <a16:creationId xmlns:a16="http://schemas.microsoft.com/office/drawing/2014/main" id="{00000000-0008-0000-0D00-000015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1189</xdr:col>
      <xdr:colOff>172720</xdr:colOff>
      <xdr:row>0</xdr:row>
      <xdr:rowOff>48684</xdr:rowOff>
    </xdr:from>
    <xdr:to>
      <xdr:col>1223</xdr:col>
      <xdr:colOff>203199</xdr:colOff>
      <xdr:row>2</xdr:row>
      <xdr:rowOff>42333</xdr:rowOff>
    </xdr:to>
    <xdr:sp macro="" textlink="">
      <xdr:nvSpPr>
        <xdr:cNvPr id="22" name="フローチャート: 処理 21">
          <a:extLst>
            <a:ext uri="{FF2B5EF4-FFF2-40B4-BE49-F238E27FC236}">
              <a16:creationId xmlns:a16="http://schemas.microsoft.com/office/drawing/2014/main" id="{4E229295-5EEC-4228-984C-70A1E9975C8D}"/>
            </a:ext>
          </a:extLst>
        </xdr:cNvPr>
        <xdr:cNvSpPr/>
      </xdr:nvSpPr>
      <xdr:spPr>
        <a:xfrm>
          <a:off x="149524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1248</xdr:col>
      <xdr:colOff>172720</xdr:colOff>
      <xdr:row>0</xdr:row>
      <xdr:rowOff>48684</xdr:rowOff>
    </xdr:from>
    <xdr:to>
      <xdr:col>1282</xdr:col>
      <xdr:colOff>203199</xdr:colOff>
      <xdr:row>2</xdr:row>
      <xdr:rowOff>42333</xdr:rowOff>
    </xdr:to>
    <xdr:sp macro="" textlink="">
      <xdr:nvSpPr>
        <xdr:cNvPr id="23" name="フローチャート: 処理 22">
          <a:extLst>
            <a:ext uri="{FF2B5EF4-FFF2-40B4-BE49-F238E27FC236}">
              <a16:creationId xmlns:a16="http://schemas.microsoft.com/office/drawing/2014/main" id="{CA844894-9D72-4381-B240-7AB3C06682E3}"/>
            </a:ext>
          </a:extLst>
        </xdr:cNvPr>
        <xdr:cNvSpPr/>
      </xdr:nvSpPr>
      <xdr:spPr>
        <a:xfrm>
          <a:off x="157271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1307</xdr:col>
      <xdr:colOff>172720</xdr:colOff>
      <xdr:row>0</xdr:row>
      <xdr:rowOff>48684</xdr:rowOff>
    </xdr:from>
    <xdr:to>
      <xdr:col>1341</xdr:col>
      <xdr:colOff>203199</xdr:colOff>
      <xdr:row>2</xdr:row>
      <xdr:rowOff>42333</xdr:rowOff>
    </xdr:to>
    <xdr:sp macro="" textlink="">
      <xdr:nvSpPr>
        <xdr:cNvPr id="24" name="フローチャート: 処理 23">
          <a:extLst>
            <a:ext uri="{FF2B5EF4-FFF2-40B4-BE49-F238E27FC236}">
              <a16:creationId xmlns:a16="http://schemas.microsoft.com/office/drawing/2014/main" id="{E950ACC1-C272-42AB-8F4A-693E4BFC12FE}"/>
            </a:ext>
          </a:extLst>
        </xdr:cNvPr>
        <xdr:cNvSpPr/>
      </xdr:nvSpPr>
      <xdr:spPr>
        <a:xfrm>
          <a:off x="165018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1366</xdr:col>
      <xdr:colOff>172720</xdr:colOff>
      <xdr:row>0</xdr:row>
      <xdr:rowOff>48684</xdr:rowOff>
    </xdr:from>
    <xdr:to>
      <xdr:col>1400</xdr:col>
      <xdr:colOff>203199</xdr:colOff>
      <xdr:row>2</xdr:row>
      <xdr:rowOff>42333</xdr:rowOff>
    </xdr:to>
    <xdr:sp macro="" textlink="">
      <xdr:nvSpPr>
        <xdr:cNvPr id="25" name="フローチャート: 処理 24">
          <a:extLst>
            <a:ext uri="{FF2B5EF4-FFF2-40B4-BE49-F238E27FC236}">
              <a16:creationId xmlns:a16="http://schemas.microsoft.com/office/drawing/2014/main" id="{ADC334D0-DD72-4286-BFB7-7AC34F10F68C}"/>
            </a:ext>
          </a:extLst>
        </xdr:cNvPr>
        <xdr:cNvSpPr/>
      </xdr:nvSpPr>
      <xdr:spPr>
        <a:xfrm>
          <a:off x="172765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1425</xdr:col>
      <xdr:colOff>172720</xdr:colOff>
      <xdr:row>0</xdr:row>
      <xdr:rowOff>48684</xdr:rowOff>
    </xdr:from>
    <xdr:to>
      <xdr:col>1459</xdr:col>
      <xdr:colOff>203199</xdr:colOff>
      <xdr:row>2</xdr:row>
      <xdr:rowOff>42333</xdr:rowOff>
    </xdr:to>
    <xdr:sp macro="" textlink="">
      <xdr:nvSpPr>
        <xdr:cNvPr id="26" name="フローチャート: 処理 25">
          <a:extLst>
            <a:ext uri="{FF2B5EF4-FFF2-40B4-BE49-F238E27FC236}">
              <a16:creationId xmlns:a16="http://schemas.microsoft.com/office/drawing/2014/main" id="{ECB34863-0D70-4D32-8BDA-C8703A12BABF}"/>
            </a:ext>
          </a:extLst>
        </xdr:cNvPr>
        <xdr:cNvSpPr/>
      </xdr:nvSpPr>
      <xdr:spPr>
        <a:xfrm>
          <a:off x="180512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1484</xdr:col>
      <xdr:colOff>172720</xdr:colOff>
      <xdr:row>0</xdr:row>
      <xdr:rowOff>48684</xdr:rowOff>
    </xdr:from>
    <xdr:to>
      <xdr:col>1518</xdr:col>
      <xdr:colOff>203199</xdr:colOff>
      <xdr:row>2</xdr:row>
      <xdr:rowOff>42333</xdr:rowOff>
    </xdr:to>
    <xdr:sp macro="" textlink="">
      <xdr:nvSpPr>
        <xdr:cNvPr id="27" name="フローチャート: 処理 26">
          <a:extLst>
            <a:ext uri="{FF2B5EF4-FFF2-40B4-BE49-F238E27FC236}">
              <a16:creationId xmlns:a16="http://schemas.microsoft.com/office/drawing/2014/main" id="{A1AEFD49-0503-4A67-BFF7-AC91E9FE6B96}"/>
            </a:ext>
          </a:extLst>
        </xdr:cNvPr>
        <xdr:cNvSpPr/>
      </xdr:nvSpPr>
      <xdr:spPr>
        <a:xfrm>
          <a:off x="188259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1543</xdr:col>
      <xdr:colOff>172720</xdr:colOff>
      <xdr:row>0</xdr:row>
      <xdr:rowOff>48684</xdr:rowOff>
    </xdr:from>
    <xdr:to>
      <xdr:col>1577</xdr:col>
      <xdr:colOff>203199</xdr:colOff>
      <xdr:row>2</xdr:row>
      <xdr:rowOff>42333</xdr:rowOff>
    </xdr:to>
    <xdr:sp macro="" textlink="">
      <xdr:nvSpPr>
        <xdr:cNvPr id="28" name="フローチャート: 処理 27">
          <a:extLst>
            <a:ext uri="{FF2B5EF4-FFF2-40B4-BE49-F238E27FC236}">
              <a16:creationId xmlns:a16="http://schemas.microsoft.com/office/drawing/2014/main" id="{7B5EBF46-EA96-4159-A945-1D3F5C0EC57E}"/>
            </a:ext>
          </a:extLst>
        </xdr:cNvPr>
        <xdr:cNvSpPr/>
      </xdr:nvSpPr>
      <xdr:spPr>
        <a:xfrm>
          <a:off x="196006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1602</xdr:col>
      <xdr:colOff>172720</xdr:colOff>
      <xdr:row>0</xdr:row>
      <xdr:rowOff>48684</xdr:rowOff>
    </xdr:from>
    <xdr:to>
      <xdr:col>1636</xdr:col>
      <xdr:colOff>203199</xdr:colOff>
      <xdr:row>2</xdr:row>
      <xdr:rowOff>42333</xdr:rowOff>
    </xdr:to>
    <xdr:sp macro="" textlink="">
      <xdr:nvSpPr>
        <xdr:cNvPr id="29" name="フローチャート: 処理 28">
          <a:extLst>
            <a:ext uri="{FF2B5EF4-FFF2-40B4-BE49-F238E27FC236}">
              <a16:creationId xmlns:a16="http://schemas.microsoft.com/office/drawing/2014/main" id="{3328FB05-C617-4188-A219-D2E389475D6C}"/>
            </a:ext>
          </a:extLst>
        </xdr:cNvPr>
        <xdr:cNvSpPr/>
      </xdr:nvSpPr>
      <xdr:spPr>
        <a:xfrm>
          <a:off x="203753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1661</xdr:col>
      <xdr:colOff>172720</xdr:colOff>
      <xdr:row>0</xdr:row>
      <xdr:rowOff>48684</xdr:rowOff>
    </xdr:from>
    <xdr:to>
      <xdr:col>1695</xdr:col>
      <xdr:colOff>203199</xdr:colOff>
      <xdr:row>2</xdr:row>
      <xdr:rowOff>42333</xdr:rowOff>
    </xdr:to>
    <xdr:sp macro="" textlink="">
      <xdr:nvSpPr>
        <xdr:cNvPr id="30" name="フローチャート: 処理 29">
          <a:extLst>
            <a:ext uri="{FF2B5EF4-FFF2-40B4-BE49-F238E27FC236}">
              <a16:creationId xmlns:a16="http://schemas.microsoft.com/office/drawing/2014/main" id="{6CC0C307-2BC3-4510-B30D-23999E9937EC}"/>
            </a:ext>
          </a:extLst>
        </xdr:cNvPr>
        <xdr:cNvSpPr/>
      </xdr:nvSpPr>
      <xdr:spPr>
        <a:xfrm>
          <a:off x="211500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1720</xdr:col>
      <xdr:colOff>172720</xdr:colOff>
      <xdr:row>0</xdr:row>
      <xdr:rowOff>48684</xdr:rowOff>
    </xdr:from>
    <xdr:to>
      <xdr:col>1754</xdr:col>
      <xdr:colOff>203199</xdr:colOff>
      <xdr:row>2</xdr:row>
      <xdr:rowOff>42333</xdr:rowOff>
    </xdr:to>
    <xdr:sp macro="" textlink="">
      <xdr:nvSpPr>
        <xdr:cNvPr id="31" name="フローチャート: 処理 30">
          <a:extLst>
            <a:ext uri="{FF2B5EF4-FFF2-40B4-BE49-F238E27FC236}">
              <a16:creationId xmlns:a16="http://schemas.microsoft.com/office/drawing/2014/main" id="{2AE4B6DD-ABCD-4885-88E4-78347D008FDD}"/>
            </a:ext>
          </a:extLst>
        </xdr:cNvPr>
        <xdr:cNvSpPr/>
      </xdr:nvSpPr>
      <xdr:spPr>
        <a:xfrm>
          <a:off x="219247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7&#31649;&#29702;&#20418;\&#31545;&#26412;\&#12479;&#12473;&#1246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4%20&#24310;&#38263;&#20445;&#32946;\02%20&#27665;&#38291;&#65288;&#35036;&#21161;&#37329;&#38306;&#20418;&#65289;\01%20&#24180;&#24230;&#21029;&#8592;&#12288;&#8592;&#12288;&#8592;&#12288;&#8592;\R2\01%20&#26045;&#35373;&#22411;\03%20%20&#23455;&#32318;&#22577;&#21578;&#12398;&#27096;&#24335;\01%20%20&#23455;&#32318;&#22577;&#21578;&#29992;&#20132;&#20184;(&#27665;&#38291;&#12539;&#35469;&#23450;&#12371;&#12393;&#124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日"/>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施設情報"/>
      <sheetName val="説明（入力箇所有　必ずお読みください）"/>
      <sheetName val="様式第５号(貼付用）"/>
      <sheetName val="別紙2-2(貼付用） (2)"/>
      <sheetName val="別紙2-2(貼付用）"/>
      <sheetName val="別紙2-3(貼付用）"/>
      <sheetName val="別紙3(貼付用）"/>
      <sheetName val="別紙3(貼付用） (2)"/>
      <sheetName val="別紙3(貼付用） (3)"/>
      <sheetName val="全て印刷・★は押印もして郵送→"/>
      <sheetName val="別紙5【要入力】"/>
      <sheetName val="土曜延長実施園のみ要入力"/>
      <sheetName val="別紙5-2(入力不要)"/>
      <sheetName val="別紙5-3(入力不要)"/>
      <sheetName val="別紙6-1【要入力】"/>
      <sheetName val="別紙6-2【要入力】"/>
      <sheetName val="別紙７【要入力】"/>
      <sheetName val="別紙８【要入力】"/>
      <sheetName val="様式第１号★"/>
      <sheetName val="様式第５号★"/>
      <sheetName val="様式第１０号★"/>
      <sheetName val="様式第１２号★"/>
      <sheetName val="精算書★"/>
      <sheetName val="【非表示】様式第９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8B131-644D-4FC4-B370-1AFB7DFFD508}">
  <sheetPr codeName="Sheet4"/>
  <dimension ref="A1:M37"/>
  <sheetViews>
    <sheetView workbookViewId="0">
      <selection activeCell="J18" sqref="J18"/>
    </sheetView>
  </sheetViews>
  <sheetFormatPr defaultColWidth="8.90625" defaultRowHeight="13"/>
  <cols>
    <col min="1" max="1" width="8.90625" style="180"/>
    <col min="2" max="2" width="9" style="180" bestFit="1" customWidth="1"/>
    <col min="3" max="9" width="12.453125" style="180" customWidth="1"/>
    <col min="10" max="10" width="8.90625" style="180"/>
    <col min="11" max="11" width="17.1796875" style="196" bestFit="1" customWidth="1"/>
    <col min="12" max="16384" width="8.90625" style="180"/>
  </cols>
  <sheetData>
    <row r="1" spans="1:13">
      <c r="A1" s="180" t="s">
        <v>156</v>
      </c>
      <c r="K1" s="196" t="s">
        <v>157</v>
      </c>
    </row>
    <row r="2" spans="1:13">
      <c r="B2" s="179"/>
      <c r="C2" s="179" t="s">
        <v>150</v>
      </c>
      <c r="D2" s="194" t="s">
        <v>151</v>
      </c>
      <c r="E2" s="179"/>
      <c r="F2" s="181"/>
      <c r="G2" s="179"/>
      <c r="H2" s="179"/>
      <c r="I2" s="179"/>
      <c r="K2" s="198">
        <v>45776</v>
      </c>
      <c r="L2" s="193" t="str">
        <f t="shared" ref="L2:L24" si="0">TEXT(WEEKDAY(K2),"aaa")</f>
        <v>火</v>
      </c>
      <c r="M2" s="193" t="s">
        <v>158</v>
      </c>
    </row>
    <row r="3" spans="1:13">
      <c r="B3" s="179"/>
      <c r="C3" s="181">
        <f>DATE('別紙2-1【最初に入力】'!W2,'別紙2-1【最初に入力】'!Q2,1)</f>
        <v>45778</v>
      </c>
      <c r="D3" s="179">
        <f>WEEKDAY(C3)</f>
        <v>5</v>
      </c>
      <c r="E3" s="181"/>
      <c r="F3" s="192"/>
      <c r="G3" s="179"/>
      <c r="H3" s="179"/>
      <c r="I3" s="179"/>
      <c r="K3" s="198">
        <v>45780</v>
      </c>
      <c r="L3" s="193" t="str">
        <f t="shared" si="0"/>
        <v>土</v>
      </c>
      <c r="M3" s="193" t="s">
        <v>159</v>
      </c>
    </row>
    <row r="4" spans="1:13">
      <c r="B4" s="179" t="s">
        <v>152</v>
      </c>
      <c r="C4" s="179">
        <v>1</v>
      </c>
      <c r="D4" s="179">
        <v>2</v>
      </c>
      <c r="E4" s="179">
        <v>3</v>
      </c>
      <c r="F4" s="179">
        <v>4</v>
      </c>
      <c r="G4" s="179">
        <v>5</v>
      </c>
      <c r="H4" s="179">
        <v>6</v>
      </c>
      <c r="I4" s="179">
        <v>7</v>
      </c>
      <c r="K4" s="198">
        <v>45781</v>
      </c>
      <c r="L4" s="193" t="str">
        <f t="shared" si="0"/>
        <v>日</v>
      </c>
      <c r="M4" s="193" t="s">
        <v>160</v>
      </c>
    </row>
    <row r="5" spans="1:13">
      <c r="A5" s="180" t="s">
        <v>149</v>
      </c>
      <c r="B5" s="182"/>
      <c r="C5" s="185" t="s">
        <v>140</v>
      </c>
      <c r="D5" s="186" t="s">
        <v>141</v>
      </c>
      <c r="E5" s="186" t="s">
        <v>142</v>
      </c>
      <c r="F5" s="186" t="s">
        <v>143</v>
      </c>
      <c r="G5" s="186" t="s">
        <v>144</v>
      </c>
      <c r="H5" s="186" t="s">
        <v>145</v>
      </c>
      <c r="I5" s="187" t="s">
        <v>146</v>
      </c>
      <c r="K5" s="198">
        <v>45782</v>
      </c>
      <c r="L5" s="193" t="str">
        <f t="shared" si="0"/>
        <v>月</v>
      </c>
      <c r="M5" s="193" t="s">
        <v>161</v>
      </c>
    </row>
    <row r="6" spans="1:13">
      <c r="B6" s="183">
        <f>C6</f>
        <v>45774</v>
      </c>
      <c r="C6" s="188">
        <f>IF($D$3=C$4,$C$3,D6-1)</f>
        <v>45774</v>
      </c>
      <c r="D6" s="189">
        <f t="shared" ref="D6:I6" si="1">IF($D$3=D$4,$C$3,IF($D$3&lt;D$4,C6+1,E6-1))</f>
        <v>45775</v>
      </c>
      <c r="E6" s="189">
        <f t="shared" si="1"/>
        <v>45776</v>
      </c>
      <c r="F6" s="189">
        <f t="shared" si="1"/>
        <v>45777</v>
      </c>
      <c r="G6" s="189">
        <f t="shared" si="1"/>
        <v>45778</v>
      </c>
      <c r="H6" s="189">
        <f t="shared" si="1"/>
        <v>45779</v>
      </c>
      <c r="I6" s="190">
        <f t="shared" si="1"/>
        <v>45780</v>
      </c>
      <c r="K6" s="198">
        <v>45783</v>
      </c>
      <c r="L6" s="193" t="str">
        <f t="shared" si="0"/>
        <v>火</v>
      </c>
      <c r="M6" s="193" t="s">
        <v>406</v>
      </c>
    </row>
    <row r="7" spans="1:13">
      <c r="B7" s="184">
        <f>IF(MONTH(C7)=MONTH(C6),"",C7)</f>
        <v>45781</v>
      </c>
      <c r="C7" s="188">
        <f t="shared" ref="C7:I10" si="2">C6+7</f>
        <v>45781</v>
      </c>
      <c r="D7" s="189">
        <f t="shared" si="2"/>
        <v>45782</v>
      </c>
      <c r="E7" s="189">
        <f t="shared" si="2"/>
        <v>45783</v>
      </c>
      <c r="F7" s="189">
        <f t="shared" si="2"/>
        <v>45784</v>
      </c>
      <c r="G7" s="189">
        <f t="shared" si="2"/>
        <v>45785</v>
      </c>
      <c r="H7" s="189">
        <f t="shared" si="2"/>
        <v>45786</v>
      </c>
      <c r="I7" s="190">
        <f t="shared" si="2"/>
        <v>45787</v>
      </c>
      <c r="K7" s="198">
        <v>45859</v>
      </c>
      <c r="L7" s="193" t="str">
        <f t="shared" si="0"/>
        <v>月</v>
      </c>
      <c r="M7" s="193" t="s">
        <v>162</v>
      </c>
    </row>
    <row r="8" spans="1:13">
      <c r="B8" s="184" t="str">
        <f>IF(MONTH(C8)=MONTH(C7),"",C8)</f>
        <v/>
      </c>
      <c r="C8" s="188">
        <f t="shared" si="2"/>
        <v>45788</v>
      </c>
      <c r="D8" s="189">
        <f t="shared" si="2"/>
        <v>45789</v>
      </c>
      <c r="E8" s="189">
        <f t="shared" si="2"/>
        <v>45790</v>
      </c>
      <c r="F8" s="189">
        <f t="shared" si="2"/>
        <v>45791</v>
      </c>
      <c r="G8" s="189">
        <f t="shared" si="2"/>
        <v>45792</v>
      </c>
      <c r="H8" s="189">
        <f t="shared" si="2"/>
        <v>45793</v>
      </c>
      <c r="I8" s="190">
        <f t="shared" si="2"/>
        <v>45794</v>
      </c>
      <c r="K8" s="198">
        <v>45880</v>
      </c>
      <c r="L8" s="193" t="str">
        <f t="shared" si="0"/>
        <v>月</v>
      </c>
      <c r="M8" s="193" t="s">
        <v>163</v>
      </c>
    </row>
    <row r="9" spans="1:13">
      <c r="B9" s="184" t="str">
        <f>IF(MONTH(C9)=MONTH(C8),"",C9)</f>
        <v/>
      </c>
      <c r="C9" s="188">
        <f t="shared" si="2"/>
        <v>45795</v>
      </c>
      <c r="D9" s="189">
        <f t="shared" si="2"/>
        <v>45796</v>
      </c>
      <c r="E9" s="189">
        <f t="shared" si="2"/>
        <v>45797</v>
      </c>
      <c r="F9" s="189">
        <f t="shared" si="2"/>
        <v>45798</v>
      </c>
      <c r="G9" s="189">
        <f t="shared" si="2"/>
        <v>45799</v>
      </c>
      <c r="H9" s="189">
        <f t="shared" si="2"/>
        <v>45800</v>
      </c>
      <c r="I9" s="190">
        <f t="shared" si="2"/>
        <v>45801</v>
      </c>
      <c r="K9" s="198">
        <v>45915</v>
      </c>
      <c r="L9" s="193" t="str">
        <f t="shared" si="0"/>
        <v>月</v>
      </c>
      <c r="M9" s="193" t="s">
        <v>164</v>
      </c>
    </row>
    <row r="10" spans="1:13">
      <c r="B10" s="184" t="str">
        <f>IF(MONTH(C10)=MONTH(C9),"",C10)</f>
        <v/>
      </c>
      <c r="C10" s="188">
        <f t="shared" si="2"/>
        <v>45802</v>
      </c>
      <c r="D10" s="189">
        <f t="shared" si="2"/>
        <v>45803</v>
      </c>
      <c r="E10" s="189">
        <f t="shared" si="2"/>
        <v>45804</v>
      </c>
      <c r="F10" s="189">
        <f t="shared" si="2"/>
        <v>45805</v>
      </c>
      <c r="G10" s="189">
        <f t="shared" si="2"/>
        <v>45806</v>
      </c>
      <c r="H10" s="189">
        <f t="shared" si="2"/>
        <v>45807</v>
      </c>
      <c r="I10" s="190">
        <f t="shared" si="2"/>
        <v>45808</v>
      </c>
      <c r="K10" s="198">
        <v>45923</v>
      </c>
      <c r="L10" s="193" t="str">
        <f t="shared" si="0"/>
        <v>火</v>
      </c>
      <c r="M10" s="193" t="s">
        <v>165</v>
      </c>
    </row>
    <row r="11" spans="1:13">
      <c r="B11" s="184">
        <f>IF(MONTH(C11)=MONTH(C10),"",C11)</f>
        <v>45809</v>
      </c>
      <c r="C11" s="188">
        <f>C10+7</f>
        <v>45809</v>
      </c>
      <c r="D11" s="189">
        <f t="shared" ref="D11:I11" si="3">D10+7</f>
        <v>45810</v>
      </c>
      <c r="E11" s="189">
        <f t="shared" si="3"/>
        <v>45811</v>
      </c>
      <c r="F11" s="189">
        <f t="shared" si="3"/>
        <v>45812</v>
      </c>
      <c r="G11" s="189">
        <f t="shared" si="3"/>
        <v>45813</v>
      </c>
      <c r="H11" s="189">
        <f t="shared" si="3"/>
        <v>45814</v>
      </c>
      <c r="I11" s="190">
        <f t="shared" si="3"/>
        <v>45815</v>
      </c>
      <c r="K11" s="198">
        <v>45943</v>
      </c>
      <c r="L11" s="193" t="str">
        <f t="shared" si="0"/>
        <v>月</v>
      </c>
      <c r="M11" s="193" t="s">
        <v>166</v>
      </c>
    </row>
    <row r="12" spans="1:13">
      <c r="K12" s="198">
        <v>45964</v>
      </c>
      <c r="L12" s="193" t="str">
        <f t="shared" si="0"/>
        <v>月</v>
      </c>
      <c r="M12" s="193" t="s">
        <v>167</v>
      </c>
    </row>
    <row r="13" spans="1:13">
      <c r="B13" s="179" t="s">
        <v>152</v>
      </c>
      <c r="C13" s="179">
        <v>1</v>
      </c>
      <c r="D13" s="179">
        <v>2</v>
      </c>
      <c r="E13" s="179">
        <v>3</v>
      </c>
      <c r="F13" s="179">
        <v>4</v>
      </c>
      <c r="G13" s="179">
        <v>5</v>
      </c>
      <c r="H13" s="179">
        <v>6</v>
      </c>
      <c r="I13" s="179">
        <v>7</v>
      </c>
      <c r="K13" s="198">
        <v>45984</v>
      </c>
      <c r="L13" s="193" t="str">
        <f t="shared" si="0"/>
        <v>日</v>
      </c>
      <c r="M13" s="193" t="s">
        <v>168</v>
      </c>
    </row>
    <row r="14" spans="1:13">
      <c r="A14" s="191" t="s">
        <v>155</v>
      </c>
      <c r="C14" s="193">
        <f>DAY(C6)</f>
        <v>27</v>
      </c>
      <c r="D14" s="193">
        <f t="shared" ref="D14:I14" si="4">DAY(D6)</f>
        <v>28</v>
      </c>
      <c r="E14" s="193">
        <f t="shared" si="4"/>
        <v>29</v>
      </c>
      <c r="F14" s="193">
        <f t="shared" si="4"/>
        <v>30</v>
      </c>
      <c r="G14" s="193">
        <f t="shared" si="4"/>
        <v>1</v>
      </c>
      <c r="H14" s="193">
        <f t="shared" si="4"/>
        <v>2</v>
      </c>
      <c r="I14" s="193">
        <f t="shared" si="4"/>
        <v>3</v>
      </c>
      <c r="K14" s="198">
        <v>45985</v>
      </c>
      <c r="L14" s="193" t="str">
        <f t="shared" si="0"/>
        <v>月</v>
      </c>
      <c r="M14" s="193" t="s">
        <v>406</v>
      </c>
    </row>
    <row r="15" spans="1:13">
      <c r="C15" s="193">
        <f t="shared" ref="C15:I15" si="5">DAY(C7)</f>
        <v>4</v>
      </c>
      <c r="D15" s="193">
        <f t="shared" si="5"/>
        <v>5</v>
      </c>
      <c r="E15" s="193">
        <f t="shared" si="5"/>
        <v>6</v>
      </c>
      <c r="F15" s="193">
        <f t="shared" si="5"/>
        <v>7</v>
      </c>
      <c r="G15" s="193">
        <f t="shared" si="5"/>
        <v>8</v>
      </c>
      <c r="H15" s="193">
        <f t="shared" si="5"/>
        <v>9</v>
      </c>
      <c r="I15" s="193">
        <f t="shared" si="5"/>
        <v>10</v>
      </c>
      <c r="K15" s="198">
        <v>46020</v>
      </c>
      <c r="L15" s="193" t="str">
        <f t="shared" si="0"/>
        <v>月</v>
      </c>
      <c r="M15" s="193"/>
    </row>
    <row r="16" spans="1:13">
      <c r="C16" s="193">
        <f t="shared" ref="C16:I16" si="6">DAY(C8)</f>
        <v>11</v>
      </c>
      <c r="D16" s="193">
        <f t="shared" si="6"/>
        <v>12</v>
      </c>
      <c r="E16" s="193">
        <f t="shared" si="6"/>
        <v>13</v>
      </c>
      <c r="F16" s="193">
        <f t="shared" si="6"/>
        <v>14</v>
      </c>
      <c r="G16" s="193">
        <f t="shared" si="6"/>
        <v>15</v>
      </c>
      <c r="H16" s="193">
        <f t="shared" si="6"/>
        <v>16</v>
      </c>
      <c r="I16" s="193">
        <f t="shared" si="6"/>
        <v>17</v>
      </c>
      <c r="K16" s="198">
        <v>46021</v>
      </c>
      <c r="L16" s="193" t="str">
        <f t="shared" si="0"/>
        <v>火</v>
      </c>
      <c r="M16" s="193"/>
    </row>
    <row r="17" spans="1:13">
      <c r="C17" s="193">
        <f t="shared" ref="C17:I17" si="7">DAY(C9)</f>
        <v>18</v>
      </c>
      <c r="D17" s="193">
        <f t="shared" si="7"/>
        <v>19</v>
      </c>
      <c r="E17" s="193">
        <f t="shared" si="7"/>
        <v>20</v>
      </c>
      <c r="F17" s="193">
        <f t="shared" si="7"/>
        <v>21</v>
      </c>
      <c r="G17" s="193">
        <f t="shared" si="7"/>
        <v>22</v>
      </c>
      <c r="H17" s="193">
        <f t="shared" si="7"/>
        <v>23</v>
      </c>
      <c r="I17" s="193">
        <f t="shared" si="7"/>
        <v>24</v>
      </c>
      <c r="K17" s="198">
        <v>46022</v>
      </c>
      <c r="L17" s="193" t="str">
        <f t="shared" si="0"/>
        <v>水</v>
      </c>
      <c r="M17" s="193"/>
    </row>
    <row r="18" spans="1:13">
      <c r="C18" s="193">
        <f t="shared" ref="C18:I18" si="8">DAY(C10)</f>
        <v>25</v>
      </c>
      <c r="D18" s="193">
        <f t="shared" si="8"/>
        <v>26</v>
      </c>
      <c r="E18" s="193">
        <f t="shared" si="8"/>
        <v>27</v>
      </c>
      <c r="F18" s="193">
        <f t="shared" si="8"/>
        <v>28</v>
      </c>
      <c r="G18" s="193">
        <f t="shared" si="8"/>
        <v>29</v>
      </c>
      <c r="H18" s="193">
        <f t="shared" si="8"/>
        <v>30</v>
      </c>
      <c r="I18" s="193">
        <f t="shared" si="8"/>
        <v>31</v>
      </c>
      <c r="K18" s="198">
        <v>46023</v>
      </c>
      <c r="L18" s="193" t="str">
        <f t="shared" si="0"/>
        <v>木</v>
      </c>
      <c r="M18" s="193" t="s">
        <v>169</v>
      </c>
    </row>
    <row r="19" spans="1:13">
      <c r="C19" s="193">
        <f t="shared" ref="C19:I19" si="9">DAY(C11)</f>
        <v>1</v>
      </c>
      <c r="D19" s="193">
        <f t="shared" si="9"/>
        <v>2</v>
      </c>
      <c r="E19" s="193">
        <f t="shared" si="9"/>
        <v>3</v>
      </c>
      <c r="F19" s="193">
        <f t="shared" si="9"/>
        <v>4</v>
      </c>
      <c r="G19" s="193">
        <f t="shared" si="9"/>
        <v>5</v>
      </c>
      <c r="H19" s="193">
        <f t="shared" si="9"/>
        <v>6</v>
      </c>
      <c r="I19" s="193">
        <f t="shared" si="9"/>
        <v>7</v>
      </c>
      <c r="K19" s="198">
        <v>46024</v>
      </c>
      <c r="L19" s="193" t="str">
        <f t="shared" si="0"/>
        <v>金</v>
      </c>
      <c r="M19" s="193"/>
    </row>
    <row r="20" spans="1:13">
      <c r="K20" s="198">
        <v>46025</v>
      </c>
      <c r="L20" s="193" t="str">
        <f t="shared" si="0"/>
        <v>土</v>
      </c>
      <c r="M20" s="193"/>
    </row>
    <row r="21" spans="1:13">
      <c r="B21" s="179" t="s">
        <v>152</v>
      </c>
      <c r="C21" s="179">
        <v>1</v>
      </c>
      <c r="D21" s="179">
        <v>2</v>
      </c>
      <c r="E21" s="179">
        <v>3</v>
      </c>
      <c r="F21" s="179">
        <v>4</v>
      </c>
      <c r="G21" s="179">
        <v>5</v>
      </c>
      <c r="H21" s="179">
        <v>6</v>
      </c>
      <c r="I21" s="179">
        <v>7</v>
      </c>
      <c r="K21" s="198">
        <v>46034</v>
      </c>
      <c r="L21" s="193" t="str">
        <f t="shared" si="0"/>
        <v>月</v>
      </c>
      <c r="M21" s="193" t="s">
        <v>170</v>
      </c>
    </row>
    <row r="22" spans="1:13">
      <c r="A22" s="180" t="s">
        <v>174</v>
      </c>
      <c r="C22" s="193" t="str">
        <f>IFERROR(VLOOKUP(C6,$K$2:$N$22,3,FALSE),"")</f>
        <v/>
      </c>
      <c r="D22" s="193" t="str">
        <f t="shared" ref="D22:I22" si="10">IFERROR(VLOOKUP(D6,$K$2:$N$22,3,FALSE),"")</f>
        <v/>
      </c>
      <c r="E22" s="193" t="str">
        <f t="shared" si="10"/>
        <v>昭和の日</v>
      </c>
      <c r="F22" s="193" t="str">
        <f t="shared" si="10"/>
        <v/>
      </c>
      <c r="G22" s="193" t="str">
        <f t="shared" si="10"/>
        <v/>
      </c>
      <c r="H22" s="193" t="str">
        <f t="shared" si="10"/>
        <v/>
      </c>
      <c r="I22" s="193" t="str">
        <f t="shared" si="10"/>
        <v>憲法記念日</v>
      </c>
      <c r="K22" s="198">
        <v>46064</v>
      </c>
      <c r="L22" s="193" t="str">
        <f t="shared" si="0"/>
        <v>水</v>
      </c>
      <c r="M22" s="193" t="s">
        <v>171</v>
      </c>
    </row>
    <row r="23" spans="1:13">
      <c r="C23" s="193" t="str">
        <f t="shared" ref="C23:I23" si="11">IFERROR(VLOOKUP(C7,$K$2:$N$22,3,FALSE),"")</f>
        <v>みどりの日</v>
      </c>
      <c r="D23" s="193" t="str">
        <f t="shared" si="11"/>
        <v>こどもの日</v>
      </c>
      <c r="E23" s="193" t="str">
        <f t="shared" si="11"/>
        <v>休日</v>
      </c>
      <c r="F23" s="193" t="str">
        <f t="shared" si="11"/>
        <v/>
      </c>
      <c r="G23" s="193" t="str">
        <f t="shared" si="11"/>
        <v/>
      </c>
      <c r="H23" s="193" t="str">
        <f t="shared" si="11"/>
        <v/>
      </c>
      <c r="I23" s="193" t="str">
        <f t="shared" si="11"/>
        <v/>
      </c>
      <c r="K23" s="198">
        <v>46076</v>
      </c>
      <c r="L23" s="193" t="str">
        <f t="shared" si="0"/>
        <v>月</v>
      </c>
      <c r="M23" s="193" t="s">
        <v>172</v>
      </c>
    </row>
    <row r="24" spans="1:13">
      <c r="C24" s="193" t="str">
        <f t="shared" ref="C24:I24" si="12">IFERROR(VLOOKUP(C8,$K$2:$N$22,3,FALSE),"")</f>
        <v/>
      </c>
      <c r="D24" s="193" t="str">
        <f t="shared" si="12"/>
        <v/>
      </c>
      <c r="E24" s="193" t="str">
        <f t="shared" si="12"/>
        <v/>
      </c>
      <c r="F24" s="193" t="str">
        <f t="shared" si="12"/>
        <v/>
      </c>
      <c r="G24" s="193" t="str">
        <f t="shared" si="12"/>
        <v/>
      </c>
      <c r="H24" s="193" t="str">
        <f t="shared" si="12"/>
        <v/>
      </c>
      <c r="I24" s="193" t="str">
        <f t="shared" si="12"/>
        <v/>
      </c>
      <c r="K24" s="198">
        <v>46101</v>
      </c>
      <c r="L24" s="193" t="str">
        <f t="shared" si="0"/>
        <v>金</v>
      </c>
      <c r="M24" s="193" t="s">
        <v>173</v>
      </c>
    </row>
    <row r="25" spans="1:13">
      <c r="C25" s="193" t="str">
        <f t="shared" ref="C25:I25" si="13">IFERROR(VLOOKUP(C9,$K$2:$N$22,3,FALSE),"")</f>
        <v/>
      </c>
      <c r="D25" s="193" t="str">
        <f t="shared" si="13"/>
        <v/>
      </c>
      <c r="E25" s="193" t="str">
        <f t="shared" si="13"/>
        <v/>
      </c>
      <c r="F25" s="193" t="str">
        <f t="shared" si="13"/>
        <v/>
      </c>
      <c r="G25" s="193" t="str">
        <f t="shared" si="13"/>
        <v/>
      </c>
      <c r="H25" s="193" t="str">
        <f t="shared" si="13"/>
        <v/>
      </c>
      <c r="I25" s="193" t="str">
        <f t="shared" si="13"/>
        <v/>
      </c>
      <c r="K25" s="198"/>
      <c r="L25" s="193"/>
      <c r="M25" s="193"/>
    </row>
    <row r="26" spans="1:13">
      <c r="C26" s="193" t="str">
        <f t="shared" ref="C26:I26" si="14">IFERROR(VLOOKUP(C10,$K$2:$N$22,3,FALSE),"")</f>
        <v/>
      </c>
      <c r="D26" s="193" t="str">
        <f t="shared" si="14"/>
        <v/>
      </c>
      <c r="E26" s="193" t="str">
        <f t="shared" si="14"/>
        <v/>
      </c>
      <c r="F26" s="193" t="str">
        <f t="shared" si="14"/>
        <v/>
      </c>
      <c r="G26" s="193" t="str">
        <f t="shared" si="14"/>
        <v/>
      </c>
      <c r="H26" s="193" t="str">
        <f t="shared" si="14"/>
        <v/>
      </c>
      <c r="I26" s="193" t="str">
        <f t="shared" si="14"/>
        <v/>
      </c>
      <c r="K26" s="198"/>
      <c r="L26" s="193"/>
      <c r="M26" s="193"/>
    </row>
    <row r="27" spans="1:13">
      <c r="C27" s="193" t="str">
        <f t="shared" ref="C27:I27" si="15">IFERROR(VLOOKUP(C11,$K$2:$N$22,3,FALSE),"")</f>
        <v/>
      </c>
      <c r="D27" s="193" t="str">
        <f t="shared" si="15"/>
        <v/>
      </c>
      <c r="E27" s="193" t="str">
        <f t="shared" si="15"/>
        <v/>
      </c>
      <c r="F27" s="193" t="str">
        <f t="shared" si="15"/>
        <v/>
      </c>
      <c r="G27" s="193" t="str">
        <f t="shared" si="15"/>
        <v/>
      </c>
      <c r="H27" s="193" t="str">
        <f t="shared" si="15"/>
        <v/>
      </c>
      <c r="I27" s="193" t="str">
        <f t="shared" si="15"/>
        <v/>
      </c>
      <c r="K27" s="198"/>
      <c r="L27" s="193"/>
      <c r="M27" s="193"/>
    </row>
    <row r="28" spans="1:13">
      <c r="A28" s="180" t="s">
        <v>175</v>
      </c>
      <c r="B28" s="180" t="s">
        <v>182</v>
      </c>
      <c r="J28" s="180" t="s">
        <v>208</v>
      </c>
    </row>
    <row r="29" spans="1:13">
      <c r="B29" s="180" t="s">
        <v>152</v>
      </c>
      <c r="C29" s="180">
        <v>1</v>
      </c>
      <c r="D29" s="180">
        <v>2</v>
      </c>
      <c r="E29" s="180">
        <v>3</v>
      </c>
      <c r="F29" s="180">
        <v>4</v>
      </c>
      <c r="G29" s="180">
        <v>5</v>
      </c>
      <c r="H29" s="180">
        <v>6</v>
      </c>
      <c r="I29" s="180">
        <v>7</v>
      </c>
      <c r="K29" s="196" t="s">
        <v>207</v>
      </c>
      <c r="L29" s="196" t="s">
        <v>206</v>
      </c>
    </row>
    <row r="30" spans="1:13">
      <c r="A30" s="180">
        <f>MAX(C14:I14)</f>
        <v>30</v>
      </c>
      <c r="B30" s="180">
        <f>MATCH(A30,C14:I14,0)</f>
        <v>4</v>
      </c>
      <c r="C30" s="193" t="str">
        <f>IF(C22="",IF($A$30=7,C14&amp;"（"&amp;C$5&amp;"）",IF($B30&gt;=C$29,"",C14&amp;"（"&amp;C$5&amp;"）")),"")</f>
        <v/>
      </c>
      <c r="D30" s="193" t="str">
        <f t="shared" ref="D30:I30" si="16">IF(D22="",IF($A$30=7,D14&amp;"（"&amp;D$5&amp;"）",IF($B30&gt;=D$29,"",D14&amp;"（"&amp;D$5&amp;"）")),"")</f>
        <v/>
      </c>
      <c r="E30" s="193" t="str">
        <f t="shared" si="16"/>
        <v/>
      </c>
      <c r="F30" s="193" t="str">
        <f t="shared" si="16"/>
        <v/>
      </c>
      <c r="G30" s="193" t="str">
        <f t="shared" si="16"/>
        <v>1（木）</v>
      </c>
      <c r="H30" s="193" t="str">
        <f t="shared" si="16"/>
        <v>2（金）</v>
      </c>
      <c r="I30" s="193" t="str">
        <f t="shared" si="16"/>
        <v/>
      </c>
      <c r="J30" s="180" t="s">
        <v>176</v>
      </c>
      <c r="K30" s="197">
        <f>5-COUNTIF(D30:H30,"")</f>
        <v>2</v>
      </c>
      <c r="L30" s="197">
        <f>6-COUNTIF(D30:I30,"")</f>
        <v>2</v>
      </c>
    </row>
    <row r="31" spans="1:13">
      <c r="C31" s="193" t="str">
        <f>IF(C23="",C15&amp;"（"&amp;C$5&amp;"）","")</f>
        <v/>
      </c>
      <c r="D31" s="193" t="str">
        <f t="shared" ref="D31:I31" si="17">IF(D23="",D15&amp;"（"&amp;D$5&amp;"）","")</f>
        <v/>
      </c>
      <c r="E31" s="193" t="str">
        <f t="shared" si="17"/>
        <v/>
      </c>
      <c r="F31" s="193" t="str">
        <f t="shared" si="17"/>
        <v>7（水）</v>
      </c>
      <c r="G31" s="193" t="str">
        <f t="shared" si="17"/>
        <v>8（木）</v>
      </c>
      <c r="H31" s="193" t="str">
        <f t="shared" si="17"/>
        <v>9（金）</v>
      </c>
      <c r="I31" s="193" t="str">
        <f t="shared" si="17"/>
        <v>10（土）</v>
      </c>
      <c r="J31" s="180" t="s">
        <v>177</v>
      </c>
      <c r="K31" s="197">
        <f t="shared" ref="K31:K34" si="18">5-COUNTIF(D31:H31,"")</f>
        <v>3</v>
      </c>
      <c r="L31" s="197">
        <f t="shared" ref="L31:L34" si="19">6-COUNTIF(D31:I31,"")</f>
        <v>4</v>
      </c>
    </row>
    <row r="32" spans="1:13">
      <c r="C32" s="193" t="str">
        <f t="shared" ref="C32:I32" si="20">IF(C24="",C16&amp;"（"&amp;C$5&amp;"）","")</f>
        <v>11（日）</v>
      </c>
      <c r="D32" s="193" t="str">
        <f t="shared" si="20"/>
        <v>12（月）</v>
      </c>
      <c r="E32" s="193" t="str">
        <f t="shared" si="20"/>
        <v>13（火）</v>
      </c>
      <c r="F32" s="193" t="str">
        <f t="shared" si="20"/>
        <v>14（水）</v>
      </c>
      <c r="G32" s="193" t="str">
        <f t="shared" si="20"/>
        <v>15（木）</v>
      </c>
      <c r="H32" s="193" t="str">
        <f t="shared" si="20"/>
        <v>16（金）</v>
      </c>
      <c r="I32" s="193" t="str">
        <f t="shared" si="20"/>
        <v>17（土）</v>
      </c>
      <c r="J32" s="180" t="s">
        <v>178</v>
      </c>
      <c r="K32" s="197">
        <f t="shared" si="18"/>
        <v>5</v>
      </c>
      <c r="L32" s="197">
        <f t="shared" si="19"/>
        <v>6</v>
      </c>
    </row>
    <row r="33" spans="1:13">
      <c r="C33" s="193" t="str">
        <f t="shared" ref="C33:I33" si="21">IF(C25="",C17&amp;"（"&amp;C$5&amp;"）","")</f>
        <v>18（日）</v>
      </c>
      <c r="D33" s="193" t="str">
        <f t="shared" si="21"/>
        <v>19（月）</v>
      </c>
      <c r="E33" s="193" t="str">
        <f t="shared" si="21"/>
        <v>20（火）</v>
      </c>
      <c r="F33" s="193" t="str">
        <f t="shared" si="21"/>
        <v>21（水）</v>
      </c>
      <c r="G33" s="193" t="str">
        <f t="shared" si="21"/>
        <v>22（木）</v>
      </c>
      <c r="H33" s="193" t="str">
        <f t="shared" si="21"/>
        <v>23（金）</v>
      </c>
      <c r="I33" s="193" t="str">
        <f t="shared" si="21"/>
        <v>24（土）</v>
      </c>
      <c r="J33" s="180" t="s">
        <v>179</v>
      </c>
      <c r="K33" s="197">
        <f t="shared" si="18"/>
        <v>5</v>
      </c>
      <c r="L33" s="197">
        <f t="shared" si="19"/>
        <v>6</v>
      </c>
    </row>
    <row r="34" spans="1:13">
      <c r="A34" s="180">
        <f>MAX(C18:I18)</f>
        <v>31</v>
      </c>
      <c r="B34" s="180">
        <f>MATCH(A34,C18:I18,0)</f>
        <v>7</v>
      </c>
      <c r="C34" s="193" t="str">
        <f>IF(C26="",IF($B34&lt;C$29,"",C18&amp;"（"&amp;C$5&amp;"）"),"")</f>
        <v>25（日）</v>
      </c>
      <c r="D34" s="193" t="str">
        <f>IF(D26="",IF($B34&lt;D$29,"",D18&amp;"（"&amp;D$5&amp;"）"),"")</f>
        <v>26（月）</v>
      </c>
      <c r="E34" s="193" t="str">
        <f t="shared" ref="E34:I34" si="22">IF(E26="",IF($B34&lt;E$29,"",E18&amp;"（"&amp;E$5&amp;"）"),"")</f>
        <v>27（火）</v>
      </c>
      <c r="F34" s="193" t="str">
        <f t="shared" si="22"/>
        <v>28（水）</v>
      </c>
      <c r="G34" s="193" t="str">
        <f t="shared" si="22"/>
        <v>29（木）</v>
      </c>
      <c r="H34" s="193" t="str">
        <f t="shared" si="22"/>
        <v>30（金）</v>
      </c>
      <c r="I34" s="193" t="str">
        <f t="shared" si="22"/>
        <v>31（土）</v>
      </c>
      <c r="J34" s="180" t="s">
        <v>180</v>
      </c>
      <c r="K34" s="197">
        <f t="shared" si="18"/>
        <v>5</v>
      </c>
      <c r="L34" s="197">
        <f t="shared" si="19"/>
        <v>6</v>
      </c>
    </row>
    <row r="35" spans="1:13">
      <c r="A35" s="180">
        <f>MAX(C19:I19)</f>
        <v>7</v>
      </c>
      <c r="B35" s="180">
        <f>MATCH(A35,C19:I19,0)</f>
        <v>7</v>
      </c>
      <c r="C35" s="193" t="str">
        <f>IF(C27="",IF(C18&gt;C19,"",IF($B35&lt;C$29,"",C19&amp;"（"&amp;C$5&amp;"）")),"")</f>
        <v/>
      </c>
      <c r="D35" s="193" t="str">
        <f>IF(D27="",IF(OR(D18&gt;D19,C35=""),"",IF($B35&lt;D$29,"",D19&amp;"（"&amp;D$5&amp;"）")),"")</f>
        <v/>
      </c>
      <c r="E35" s="193" t="str">
        <f t="shared" ref="E35:I35" si="23">IF(E27="",IF(OR(E18&gt;E19,D35=""),"",IF($B35&lt;E$29,"",E19&amp;"（"&amp;E$5&amp;"）")),"")</f>
        <v/>
      </c>
      <c r="F35" s="193" t="str">
        <f t="shared" si="23"/>
        <v/>
      </c>
      <c r="G35" s="193" t="str">
        <f t="shared" si="23"/>
        <v/>
      </c>
      <c r="H35" s="193" t="str">
        <f t="shared" si="23"/>
        <v/>
      </c>
      <c r="I35" s="193" t="str">
        <f t="shared" si="23"/>
        <v/>
      </c>
      <c r="J35" s="180" t="s">
        <v>181</v>
      </c>
      <c r="K35" s="197">
        <f>7-COUNTIF(C35:I35,"")</f>
        <v>0</v>
      </c>
      <c r="M35" s="180" t="s">
        <v>184</v>
      </c>
    </row>
    <row r="36" spans="1:13">
      <c r="A36" s="195" t="s">
        <v>153</v>
      </c>
      <c r="B36" s="195" t="s">
        <v>153</v>
      </c>
      <c r="J36" s="180" t="s">
        <v>183</v>
      </c>
      <c r="K36" s="197">
        <f>COUNTIF(K30:K34,"&gt;"&amp;1)</f>
        <v>5</v>
      </c>
      <c r="L36" s="197">
        <f>COUNTIF(L30:L34,"&gt;"&amp;1)</f>
        <v>5</v>
      </c>
      <c r="M36" s="180" t="s">
        <v>185</v>
      </c>
    </row>
    <row r="37" spans="1:13">
      <c r="A37" s="180" t="s">
        <v>154</v>
      </c>
      <c r="M37" s="180" t="s">
        <v>209</v>
      </c>
    </row>
  </sheetData>
  <sheetProtection algorithmName="SHA-512" hashValue="T/6F0h6rUZ9asRtqRdXuW0gwy2QKTTKhWK3IDcnoSS7O6xvsPGxKiaVwxgOrr0XEtFb9LuDMffwWGhmslqNLMA==" saltValue="Hw6+gKcLAqPOhjAawALMfA==" spinCount="100000" sheet="1" objects="1" scenarios="1"/>
  <phoneticPr fontId="4"/>
  <conditionalFormatting sqref="C28">
    <cfRule type="expression" priority="1">
      <formula>$K$33&lt;2</formula>
    </cfRule>
  </conditionalFormatting>
  <conditionalFormatting sqref="C6:I6">
    <cfRule type="expression" dxfId="89" priority="2">
      <formula>C$6&lt;TODAY()</formula>
    </cfRule>
    <cfRule type="expression" dxfId="88" priority="3">
      <formula>C$6=TODAY()</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3" id="{548174A4-E495-440D-995E-2F1972E0EB82}">
            <xm:f>COUNTIF('C:\07管理係\笹本\[タスク.xlsm]休日'!#REF!,$D$6)+COUNTIF('C:\07管理係\笹本\[タスク.xlsm]休日'!#REF!,$D$6)=1</xm:f>
            <x14:dxf>
              <font>
                <color rgb="FFFF0000"/>
              </font>
              <fill>
                <patternFill>
                  <bgColor theme="9" tint="0.59996337778862885"/>
                </patternFill>
              </fill>
            </x14:dxf>
          </x14:cfRule>
          <xm:sqref>D6</xm:sqref>
        </x14:conditionalFormatting>
        <x14:conditionalFormatting xmlns:xm="http://schemas.microsoft.com/office/excel/2006/main">
          <x14:cfRule type="expression" priority="32" id="{B4436BD6-5846-4183-8CCE-403FD54DD7FD}">
            <xm:f>COUNTIF('C:\07管理係\笹本\[タスク.xlsm]休日'!#REF!,$D$7)+COUNTIF('C:\07管理係\笹本\[タスク.xlsm]休日'!#REF!,$D$7)=1</xm:f>
            <x14:dxf>
              <font>
                <color rgb="FFFF0000"/>
              </font>
              <fill>
                <patternFill>
                  <bgColor theme="9" tint="0.59996337778862885"/>
                </patternFill>
              </fill>
            </x14:dxf>
          </x14:cfRule>
          <xm:sqref>D7</xm:sqref>
        </x14:conditionalFormatting>
        <x14:conditionalFormatting xmlns:xm="http://schemas.microsoft.com/office/excel/2006/main">
          <x14:cfRule type="expression" priority="31" id="{906C27D7-8938-4F1F-94FF-972A5D0428B0}">
            <xm:f>COUNTIF('C:\07管理係\笹本\[タスク.xlsm]休日'!#REF!,$D$8)+COUNTIF('C:\07管理係\笹本\[タスク.xlsm]休日'!#REF!,$D$8)=1</xm:f>
            <x14:dxf>
              <font>
                <color rgb="FFFF0000"/>
              </font>
              <fill>
                <patternFill>
                  <bgColor theme="9" tint="0.59996337778862885"/>
                </patternFill>
              </fill>
            </x14:dxf>
          </x14:cfRule>
          <xm:sqref>D8</xm:sqref>
        </x14:conditionalFormatting>
        <x14:conditionalFormatting xmlns:xm="http://schemas.microsoft.com/office/excel/2006/main">
          <x14:cfRule type="expression" priority="30" id="{53DDACF0-CB8E-4430-BE5D-DB32DD51065E}">
            <xm:f>COUNTIF('C:\07管理係\笹本\[タスク.xlsm]休日'!#REF!,$D$9)+COUNTIF('C:\07管理係\笹本\[タスク.xlsm]休日'!#REF!,$D$9)=1</xm:f>
            <x14:dxf>
              <font>
                <color rgb="FFFF0000"/>
              </font>
              <fill>
                <patternFill>
                  <bgColor theme="9" tint="0.59996337778862885"/>
                </patternFill>
              </fill>
            </x14:dxf>
          </x14:cfRule>
          <xm:sqref>D9</xm:sqref>
        </x14:conditionalFormatting>
        <x14:conditionalFormatting xmlns:xm="http://schemas.microsoft.com/office/excel/2006/main">
          <x14:cfRule type="expression" priority="29" id="{C1B605A2-0A66-477B-9585-14BBBBDE6A3C}">
            <xm:f>COUNTIF('C:\07管理係\笹本\[タスク.xlsm]休日'!#REF!,$D$10)+COUNTIF('C:\07管理係\笹本\[タスク.xlsm]休日'!#REF!,$D$10)=1</xm:f>
            <x14:dxf>
              <font>
                <color rgb="FFFF0000"/>
              </font>
              <fill>
                <patternFill>
                  <bgColor theme="9" tint="0.59996337778862885"/>
                </patternFill>
              </fill>
            </x14:dxf>
          </x14:cfRule>
          <xm:sqref>D10</xm:sqref>
        </x14:conditionalFormatting>
        <x14:conditionalFormatting xmlns:xm="http://schemas.microsoft.com/office/excel/2006/main">
          <x14:cfRule type="expression" priority="28" id="{8ED33148-F678-49FC-B85D-F8DB73F7E0B7}">
            <xm:f>COUNTIF('C:\07管理係\笹本\[タスク.xlsm]休日'!#REF!,$D$11)+COUNTIF('C:\07管理係\笹本\[タスク.xlsm]休日'!#REF!,$D$11)=1</xm:f>
            <x14:dxf>
              <font>
                <color rgb="FFFF0000"/>
              </font>
              <fill>
                <patternFill>
                  <bgColor theme="9" tint="0.59996337778862885"/>
                </patternFill>
              </fill>
            </x14:dxf>
          </x14:cfRule>
          <xm:sqref>D11</xm:sqref>
        </x14:conditionalFormatting>
        <x14:conditionalFormatting xmlns:xm="http://schemas.microsoft.com/office/excel/2006/main">
          <x14:cfRule type="expression" priority="27" id="{6635AA13-3793-4A40-A76F-91C5C890B30B}">
            <xm:f>COUNTIF('C:\07管理係\笹本\[タスク.xlsm]休日'!#REF!,$E$6)+COUNTIF('C:\07管理係\笹本\[タスク.xlsm]休日'!#REF!,$E$6)=1</xm:f>
            <x14:dxf>
              <font>
                <color rgb="FFFF0000"/>
              </font>
              <fill>
                <patternFill>
                  <bgColor theme="9" tint="0.59996337778862885"/>
                </patternFill>
              </fill>
            </x14:dxf>
          </x14:cfRule>
          <xm:sqref>E6</xm:sqref>
        </x14:conditionalFormatting>
        <x14:conditionalFormatting xmlns:xm="http://schemas.microsoft.com/office/excel/2006/main">
          <x14:cfRule type="expression" priority="26" id="{BC3BBFBC-AAEB-4B42-B24C-9B57163CFAA2}">
            <xm:f>COUNTIF('C:\07管理係\笹本\[タスク.xlsm]休日'!#REF!,$E$7)+COUNTIF('C:\07管理係\笹本\[タスク.xlsm]休日'!#REF!,$E$7)=1</xm:f>
            <x14:dxf>
              <font>
                <color rgb="FFFF0000"/>
              </font>
              <fill>
                <patternFill>
                  <bgColor theme="9" tint="0.59996337778862885"/>
                </patternFill>
              </fill>
            </x14:dxf>
          </x14:cfRule>
          <xm:sqref>E7</xm:sqref>
        </x14:conditionalFormatting>
        <x14:conditionalFormatting xmlns:xm="http://schemas.microsoft.com/office/excel/2006/main">
          <x14:cfRule type="expression" priority="25" id="{6659629A-C2F3-4694-BB15-6A5147A2524E}">
            <xm:f>COUNTIF('C:\07管理係\笹本\[タスク.xlsm]休日'!#REF!,$E$8)+COUNTIF('C:\07管理係\笹本\[タスク.xlsm]休日'!#REF!,$E$8)=1</xm:f>
            <x14:dxf>
              <font>
                <color rgb="FFFF0000"/>
              </font>
              <fill>
                <patternFill>
                  <bgColor theme="9" tint="0.59996337778862885"/>
                </patternFill>
              </fill>
            </x14:dxf>
          </x14:cfRule>
          <xm:sqref>E8</xm:sqref>
        </x14:conditionalFormatting>
        <x14:conditionalFormatting xmlns:xm="http://schemas.microsoft.com/office/excel/2006/main">
          <x14:cfRule type="expression" priority="24" id="{D0CEA374-64A5-428C-B8D0-15E8718B0AD1}">
            <xm:f>COUNTIF('C:\07管理係\笹本\[タスク.xlsm]休日'!#REF!,$E$9)+COUNTIF('C:\07管理係\笹本\[タスク.xlsm]休日'!#REF!,$E$9)=1</xm:f>
            <x14:dxf>
              <font>
                <color rgb="FFFF0000"/>
              </font>
              <fill>
                <patternFill>
                  <bgColor theme="9" tint="0.59996337778862885"/>
                </patternFill>
              </fill>
            </x14:dxf>
          </x14:cfRule>
          <xm:sqref>E9</xm:sqref>
        </x14:conditionalFormatting>
        <x14:conditionalFormatting xmlns:xm="http://schemas.microsoft.com/office/excel/2006/main">
          <x14:cfRule type="expression" priority="23" id="{4E739930-A0BC-4A2F-9BC1-AAB222436A75}">
            <xm:f>COUNTIF('C:\07管理係\笹本\[タスク.xlsm]休日'!#REF!,$E$10)+COUNTIF('C:\07管理係\笹本\[タスク.xlsm]休日'!#REF!,$E$10)=1</xm:f>
            <x14:dxf>
              <font>
                <color rgb="FFFF0000"/>
              </font>
              <fill>
                <patternFill>
                  <bgColor theme="9" tint="0.59996337778862885"/>
                </patternFill>
              </fill>
            </x14:dxf>
          </x14:cfRule>
          <xm:sqref>E10</xm:sqref>
        </x14:conditionalFormatting>
        <x14:conditionalFormatting xmlns:xm="http://schemas.microsoft.com/office/excel/2006/main">
          <x14:cfRule type="expression" priority="22" id="{CC693EEF-3E44-4A9C-9B5D-BB363FDEC3CF}">
            <xm:f>COUNTIF('C:\07管理係\笹本\[タスク.xlsm]休日'!#REF!,$E$11)+COUNTIF('C:\07管理係\笹本\[タスク.xlsm]休日'!#REF!,$E$11)=1</xm:f>
            <x14:dxf>
              <font>
                <color rgb="FFFF0000"/>
              </font>
              <fill>
                <patternFill>
                  <bgColor theme="9" tint="0.59996337778862885"/>
                </patternFill>
              </fill>
            </x14:dxf>
          </x14:cfRule>
          <xm:sqref>E11</xm:sqref>
        </x14:conditionalFormatting>
        <x14:conditionalFormatting xmlns:xm="http://schemas.microsoft.com/office/excel/2006/main">
          <x14:cfRule type="expression" priority="21" id="{E17EE64D-1B23-4146-AD6B-B7BE0D5CA409}">
            <xm:f>COUNTIF('C:\07管理係\笹本\[タスク.xlsm]休日'!#REF!,$F$6)+COUNTIF('C:\07管理係\笹本\[タスク.xlsm]休日'!#REF!,$F$6)=1</xm:f>
            <x14:dxf>
              <font>
                <color rgb="FFFF0000"/>
              </font>
              <fill>
                <patternFill>
                  <bgColor theme="9" tint="0.59996337778862885"/>
                </patternFill>
              </fill>
            </x14:dxf>
          </x14:cfRule>
          <xm:sqref>F6</xm:sqref>
        </x14:conditionalFormatting>
        <x14:conditionalFormatting xmlns:xm="http://schemas.microsoft.com/office/excel/2006/main">
          <x14:cfRule type="expression" priority="20" id="{3829AE1C-DEB2-457F-88D6-B2C94E23DC5D}">
            <xm:f>COUNTIF('C:\07管理係\笹本\[タスク.xlsm]休日'!#REF!,$F$7)+COUNTIF('C:\07管理係\笹本\[タスク.xlsm]休日'!#REF!,$F$7)=1</xm:f>
            <x14:dxf>
              <font>
                <color rgb="FFFF0000"/>
              </font>
              <fill>
                <patternFill>
                  <bgColor theme="9" tint="0.59996337778862885"/>
                </patternFill>
              </fill>
            </x14:dxf>
          </x14:cfRule>
          <xm:sqref>F7</xm:sqref>
        </x14:conditionalFormatting>
        <x14:conditionalFormatting xmlns:xm="http://schemas.microsoft.com/office/excel/2006/main">
          <x14:cfRule type="expression" priority="19" id="{3A6B96EF-A7AF-4243-9A00-BC6D481BAA0E}">
            <xm:f>COUNTIF('C:\07管理係\笹本\[タスク.xlsm]休日'!#REF!,$F$8)+COUNTIF('C:\07管理係\笹本\[タスク.xlsm]休日'!#REF!,$F$8)=1</xm:f>
            <x14:dxf>
              <font>
                <color rgb="FFFF0000"/>
              </font>
              <fill>
                <patternFill>
                  <bgColor theme="9" tint="0.59996337778862885"/>
                </patternFill>
              </fill>
            </x14:dxf>
          </x14:cfRule>
          <xm:sqref>F8</xm:sqref>
        </x14:conditionalFormatting>
        <x14:conditionalFormatting xmlns:xm="http://schemas.microsoft.com/office/excel/2006/main">
          <x14:cfRule type="expression" priority="18" id="{C09192BD-9134-46ED-A18E-70CBD4B296C4}">
            <xm:f>COUNTIF('C:\07管理係\笹本\[タスク.xlsm]休日'!#REF!,$F$9)+COUNTIF('C:\07管理係\笹本\[タスク.xlsm]休日'!#REF!,$F$9)=1</xm:f>
            <x14:dxf>
              <font>
                <color rgb="FFFF0000"/>
              </font>
              <fill>
                <patternFill>
                  <bgColor theme="9" tint="0.59996337778862885"/>
                </patternFill>
              </fill>
            </x14:dxf>
          </x14:cfRule>
          <xm:sqref>F9</xm:sqref>
        </x14:conditionalFormatting>
        <x14:conditionalFormatting xmlns:xm="http://schemas.microsoft.com/office/excel/2006/main">
          <x14:cfRule type="expression" priority="17" id="{128FB9C1-388B-4D20-A06F-26DD377F9EFE}">
            <xm:f>COUNTIF('C:\07管理係\笹本\[タスク.xlsm]休日'!#REF!,$F$10)+COUNTIF('C:\07管理係\笹本\[タスク.xlsm]休日'!#REF!,$F$10)=1</xm:f>
            <x14:dxf>
              <font>
                <color rgb="FFFF0000"/>
              </font>
              <fill>
                <patternFill>
                  <bgColor theme="9" tint="0.59996337778862885"/>
                </patternFill>
              </fill>
            </x14:dxf>
          </x14:cfRule>
          <xm:sqref>F10</xm:sqref>
        </x14:conditionalFormatting>
        <x14:conditionalFormatting xmlns:xm="http://schemas.microsoft.com/office/excel/2006/main">
          <x14:cfRule type="expression" priority="16" id="{BD4AFA39-62CC-481D-9854-88175029786E}">
            <xm:f>COUNTIF('C:\07管理係\笹本\[タスク.xlsm]休日'!#REF!,$F$11)+COUNTIF('C:\07管理係\笹本\[タスク.xlsm]休日'!#REF!,$F$11)=1</xm:f>
            <x14:dxf>
              <font>
                <color rgb="FFFF0000"/>
              </font>
              <fill>
                <patternFill>
                  <bgColor theme="9" tint="0.59996337778862885"/>
                </patternFill>
              </fill>
            </x14:dxf>
          </x14:cfRule>
          <xm:sqref>F11</xm:sqref>
        </x14:conditionalFormatting>
        <x14:conditionalFormatting xmlns:xm="http://schemas.microsoft.com/office/excel/2006/main">
          <x14:cfRule type="expression" priority="15" id="{B730B019-8C2B-4EF5-B268-F3FE35C19623}">
            <xm:f>COUNTIF('C:\07管理係\笹本\[タスク.xlsm]休日'!#REF!,$G$6)+COUNTIF('C:\07管理係\笹本\[タスク.xlsm]休日'!#REF!,$G$6)=1</xm:f>
            <x14:dxf>
              <font>
                <color rgb="FFFF0000"/>
              </font>
              <fill>
                <patternFill>
                  <bgColor theme="9" tint="0.59996337778862885"/>
                </patternFill>
              </fill>
            </x14:dxf>
          </x14:cfRule>
          <xm:sqref>G6</xm:sqref>
        </x14:conditionalFormatting>
        <x14:conditionalFormatting xmlns:xm="http://schemas.microsoft.com/office/excel/2006/main">
          <x14:cfRule type="expression" priority="14" id="{819C9722-3011-4C38-8F9C-3D94F5ACF0DC}">
            <xm:f>COUNTIF('C:\07管理係\笹本\[タスク.xlsm]休日'!#REF!,$G$7)+COUNTIF('C:\07管理係\笹本\[タスク.xlsm]休日'!#REF!,$G$7)=1</xm:f>
            <x14:dxf>
              <font>
                <color rgb="FFFF0000"/>
              </font>
              <fill>
                <patternFill>
                  <bgColor theme="9" tint="0.59996337778862885"/>
                </patternFill>
              </fill>
            </x14:dxf>
          </x14:cfRule>
          <xm:sqref>G7</xm:sqref>
        </x14:conditionalFormatting>
        <x14:conditionalFormatting xmlns:xm="http://schemas.microsoft.com/office/excel/2006/main">
          <x14:cfRule type="expression" priority="13" id="{7810C251-80FF-4981-AB10-117AB10DA1CB}">
            <xm:f>COUNTIF('C:\07管理係\笹本\[タスク.xlsm]休日'!#REF!,$G$8)+COUNTIF('C:\07管理係\笹本\[タスク.xlsm]休日'!#REF!,$G$8)=1</xm:f>
            <x14:dxf>
              <font>
                <color rgb="FFFF0000"/>
              </font>
              <fill>
                <patternFill>
                  <bgColor theme="9" tint="0.59996337778862885"/>
                </patternFill>
              </fill>
            </x14:dxf>
          </x14:cfRule>
          <xm:sqref>G8</xm:sqref>
        </x14:conditionalFormatting>
        <x14:conditionalFormatting xmlns:xm="http://schemas.microsoft.com/office/excel/2006/main">
          <x14:cfRule type="expression" priority="12" id="{356E0653-0CE9-43FF-B7FD-FEC28C742FA1}">
            <xm:f>COUNTIF('C:\07管理係\笹本\[タスク.xlsm]休日'!#REF!,$G$9)+COUNTIF('C:\07管理係\笹本\[タスク.xlsm]休日'!#REF!,$G$9)=1</xm:f>
            <x14:dxf>
              <font>
                <color rgb="FFFF0000"/>
              </font>
              <fill>
                <patternFill>
                  <bgColor theme="9" tint="0.59996337778862885"/>
                </patternFill>
              </fill>
            </x14:dxf>
          </x14:cfRule>
          <xm:sqref>G9</xm:sqref>
        </x14:conditionalFormatting>
        <x14:conditionalFormatting xmlns:xm="http://schemas.microsoft.com/office/excel/2006/main">
          <x14:cfRule type="expression" priority="11" id="{BA2FEBED-4312-45E8-B299-F0521ADA01CE}">
            <xm:f>COUNTIF('C:\07管理係\笹本\[タスク.xlsm]休日'!#REF!,$G$10)+COUNTIF('C:\07管理係\笹本\[タスク.xlsm]休日'!#REF!,$G$10)=1</xm:f>
            <x14:dxf>
              <font>
                <color rgb="FFFF0000"/>
              </font>
              <fill>
                <patternFill>
                  <bgColor theme="9" tint="0.59996337778862885"/>
                </patternFill>
              </fill>
            </x14:dxf>
          </x14:cfRule>
          <xm:sqref>G10</xm:sqref>
        </x14:conditionalFormatting>
        <x14:conditionalFormatting xmlns:xm="http://schemas.microsoft.com/office/excel/2006/main">
          <x14:cfRule type="expression" priority="10" id="{D846AAF3-65BF-4E02-865F-3921D8ADA826}">
            <xm:f>COUNTIF('C:\07管理係\笹本\[タスク.xlsm]休日'!#REF!,$G$11)+COUNTIF('C:\07管理係\笹本\[タスク.xlsm]休日'!#REF!,$G$11)=1</xm:f>
            <x14:dxf>
              <font>
                <color rgb="FFFF0000"/>
              </font>
              <fill>
                <patternFill>
                  <bgColor theme="9" tint="0.59996337778862885"/>
                </patternFill>
              </fill>
            </x14:dxf>
          </x14:cfRule>
          <xm:sqref>G11</xm:sqref>
        </x14:conditionalFormatting>
        <x14:conditionalFormatting xmlns:xm="http://schemas.microsoft.com/office/excel/2006/main">
          <x14:cfRule type="expression" priority="9" id="{497C63D5-85B3-4EEF-8345-961840182C21}">
            <xm:f>COUNTIF('C:\07管理係\笹本\[タスク.xlsm]休日'!#REF!,$H$6)+COUNTIF('C:\07管理係\笹本\[タスク.xlsm]休日'!#REF!,$H$6)=1</xm:f>
            <x14:dxf>
              <font>
                <color rgb="FFFF0000"/>
              </font>
              <fill>
                <patternFill>
                  <bgColor theme="9" tint="0.59996337778862885"/>
                </patternFill>
              </fill>
            </x14:dxf>
          </x14:cfRule>
          <xm:sqref>H6</xm:sqref>
        </x14:conditionalFormatting>
        <x14:conditionalFormatting xmlns:xm="http://schemas.microsoft.com/office/excel/2006/main">
          <x14:cfRule type="expression" priority="8" id="{86FFF32E-2B3D-404B-A4A9-AEC38B92AA36}">
            <xm:f>COUNTIF('C:\07管理係\笹本\[タスク.xlsm]休日'!#REF!,$H$7)+COUNTIF('C:\07管理係\笹本\[タスク.xlsm]休日'!#REF!,$H$7)=1</xm:f>
            <x14:dxf>
              <font>
                <color rgb="FFFF0000"/>
              </font>
              <fill>
                <patternFill>
                  <bgColor theme="9" tint="0.59996337778862885"/>
                </patternFill>
              </fill>
            </x14:dxf>
          </x14:cfRule>
          <xm:sqref>H7</xm:sqref>
        </x14:conditionalFormatting>
        <x14:conditionalFormatting xmlns:xm="http://schemas.microsoft.com/office/excel/2006/main">
          <x14:cfRule type="expression" priority="7" id="{E8D952F2-3198-48BC-9617-269366CFF927}">
            <xm:f>COUNTIF('C:\07管理係\笹本\[タスク.xlsm]休日'!#REF!,$H$8)+COUNTIF('C:\07管理係\笹本\[タスク.xlsm]休日'!#REF!,$H$8)=1</xm:f>
            <x14:dxf>
              <font>
                <color rgb="FFFF0000"/>
              </font>
              <fill>
                <patternFill>
                  <bgColor theme="9" tint="0.59996337778862885"/>
                </patternFill>
              </fill>
            </x14:dxf>
          </x14:cfRule>
          <xm:sqref>H8</xm:sqref>
        </x14:conditionalFormatting>
        <x14:conditionalFormatting xmlns:xm="http://schemas.microsoft.com/office/excel/2006/main">
          <x14:cfRule type="expression" priority="6" id="{19EE64AC-1455-4165-B3E2-78CF69C9E157}">
            <xm:f>COUNTIF('C:\07管理係\笹本\[タスク.xlsm]休日'!#REF!,$H$9)+COUNTIF('C:\07管理係\笹本\[タスク.xlsm]休日'!#REF!,$H$9)=1</xm:f>
            <x14:dxf>
              <font>
                <color rgb="FFFF0000"/>
              </font>
              <fill>
                <patternFill>
                  <bgColor theme="9" tint="0.59996337778862885"/>
                </patternFill>
              </fill>
            </x14:dxf>
          </x14:cfRule>
          <xm:sqref>H9</xm:sqref>
        </x14:conditionalFormatting>
        <x14:conditionalFormatting xmlns:xm="http://schemas.microsoft.com/office/excel/2006/main">
          <x14:cfRule type="expression" priority="5" id="{9B56FE6E-1A25-49AE-AF66-30556F5F1DDB}">
            <xm:f>COUNTIF('C:\07管理係\笹本\[タスク.xlsm]休日'!#REF!,$H$10)+COUNTIF('C:\07管理係\笹本\[タスク.xlsm]休日'!#REF!,$H$10)=1</xm:f>
            <x14:dxf>
              <font>
                <color rgb="FFFF0000"/>
              </font>
              <fill>
                <patternFill>
                  <bgColor theme="9" tint="0.59996337778862885"/>
                </patternFill>
              </fill>
            </x14:dxf>
          </x14:cfRule>
          <xm:sqref>H10</xm:sqref>
        </x14:conditionalFormatting>
        <x14:conditionalFormatting xmlns:xm="http://schemas.microsoft.com/office/excel/2006/main">
          <x14:cfRule type="expression" priority="4" id="{25D0D695-51B8-4530-A387-6BC50CC30290}">
            <xm:f>COUNTIF('C:\07管理係\笹本\[タスク.xlsm]休日'!#REF!,$H$11)+COUNTIF('C:\07管理係\笹本\[タスク.xlsm]休日'!#REF!,$H$11)=1</xm:f>
            <x14:dxf>
              <font>
                <color rgb="FFFF0000"/>
              </font>
              <fill>
                <patternFill>
                  <bgColor theme="9" tint="0.59996337778862885"/>
                </patternFill>
              </fill>
            </x14:dxf>
          </x14:cfRule>
          <xm:sqref>H11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23B8-4750-4C2F-892F-48AB6CBF40A5}">
  <sheetPr codeName="Sheet14"/>
  <dimension ref="A1:AF51"/>
  <sheetViews>
    <sheetView view="pageBreakPreview" topLeftCell="A18" zoomScale="85" zoomScaleNormal="100" zoomScaleSheetLayoutView="85" workbookViewId="0">
      <selection activeCell="C35" sqref="C35:D35"/>
    </sheetView>
  </sheetViews>
  <sheetFormatPr defaultRowHeight="13"/>
  <cols>
    <col min="1" max="1" width="3.1796875" customWidth="1"/>
    <col min="2" max="2" width="4.08984375" customWidth="1"/>
    <col min="3" max="6" width="3.453125" customWidth="1"/>
    <col min="7" max="22" width="3" customWidth="1"/>
    <col min="23" max="23" width="2.81640625" customWidth="1"/>
    <col min="24" max="24" width="4.36328125" customWidth="1"/>
    <col min="25" max="27" width="2.81640625" customWidth="1"/>
    <col min="28" max="30" width="3.1796875" customWidth="1"/>
    <col min="31" max="31" width="5" customWidth="1"/>
    <col min="32" max="32" width="7.1796875" customWidth="1"/>
    <col min="33" max="34" width="5" customWidth="1"/>
    <col min="35" max="35" width="6.90625" customWidth="1"/>
    <col min="36" max="50" width="5" customWidth="1"/>
  </cols>
  <sheetData>
    <row r="1" spans="1:32">
      <c r="A1" s="258" t="s">
        <v>275</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row>
    <row r="2" spans="1:32" ht="19.5" customHeight="1">
      <c r="A2" s="259"/>
      <c r="B2" s="259"/>
      <c r="C2" s="259"/>
      <c r="D2" s="259"/>
      <c r="E2" s="259"/>
      <c r="F2" s="259"/>
      <c r="G2" s="259"/>
      <c r="H2" s="259"/>
      <c r="I2" s="259"/>
      <c r="J2" s="259"/>
      <c r="K2" s="259"/>
      <c r="L2" s="259"/>
      <c r="M2" s="259"/>
      <c r="N2" s="259"/>
      <c r="O2" s="259"/>
      <c r="P2" s="259"/>
      <c r="Q2" s="613" t="s">
        <v>37</v>
      </c>
      <c r="R2" s="614"/>
      <c r="S2" s="615"/>
      <c r="T2" s="616">
        <f>'別紙2-1【最初に入力】'!O17</f>
        <v>0</v>
      </c>
      <c r="U2" s="617"/>
      <c r="V2" s="617"/>
      <c r="W2" s="617"/>
      <c r="X2" s="617"/>
      <c r="Y2" s="617"/>
      <c r="Z2" s="617"/>
      <c r="AA2" s="617"/>
      <c r="AB2" s="617"/>
      <c r="AC2" s="617"/>
      <c r="AD2" s="617"/>
      <c r="AE2" s="618"/>
      <c r="AF2" s="259"/>
    </row>
    <row r="3" spans="1:32" ht="12" customHeight="1">
      <c r="B3" s="354" t="s">
        <v>276</v>
      </c>
      <c r="C3" s="354"/>
      <c r="D3" s="354"/>
      <c r="E3" s="629" t="s">
        <v>277</v>
      </c>
      <c r="F3" s="630"/>
      <c r="G3" s="630"/>
      <c r="H3" s="630"/>
      <c r="I3" s="630"/>
      <c r="J3" s="630"/>
      <c r="K3" s="630"/>
      <c r="L3" s="631"/>
      <c r="N3" s="635" t="s">
        <v>278</v>
      </c>
      <c r="O3" s="636"/>
      <c r="P3" s="636"/>
      <c r="Q3" s="636"/>
      <c r="R3" s="636"/>
      <c r="S3" s="637"/>
      <c r="T3" s="641" t="s">
        <v>279</v>
      </c>
      <c r="U3" s="642"/>
      <c r="V3" s="642"/>
      <c r="W3" s="643"/>
      <c r="X3" s="260"/>
      <c r="Y3" s="647">
        <f>'別紙2-1【最初に入力】'!O2</f>
        <v>45748</v>
      </c>
      <c r="Z3" s="648"/>
      <c r="AA3" s="648"/>
      <c r="AB3" s="648"/>
      <c r="AC3" s="651">
        <f>'別紙2-1【最初に入力】'!Q2</f>
        <v>5</v>
      </c>
      <c r="AD3" s="651"/>
      <c r="AE3" s="619" t="s">
        <v>247</v>
      </c>
      <c r="AF3" s="620"/>
    </row>
    <row r="4" spans="1:32" ht="12" customHeight="1">
      <c r="B4" s="354"/>
      <c r="C4" s="354"/>
      <c r="D4" s="354"/>
      <c r="E4" s="632"/>
      <c r="F4" s="633"/>
      <c r="G4" s="633"/>
      <c r="H4" s="633"/>
      <c r="I4" s="633"/>
      <c r="J4" s="633"/>
      <c r="K4" s="633"/>
      <c r="L4" s="634"/>
      <c r="N4" s="638"/>
      <c r="O4" s="639"/>
      <c r="P4" s="639"/>
      <c r="Q4" s="639"/>
      <c r="R4" s="639"/>
      <c r="S4" s="640"/>
      <c r="T4" s="644"/>
      <c r="U4" s="645"/>
      <c r="V4" s="645"/>
      <c r="W4" s="646"/>
      <c r="X4" s="260"/>
      <c r="Y4" s="649"/>
      <c r="Z4" s="650"/>
      <c r="AA4" s="650"/>
      <c r="AB4" s="650"/>
      <c r="AC4" s="652"/>
      <c r="AD4" s="652"/>
      <c r="AE4" s="594"/>
      <c r="AF4" s="620"/>
    </row>
    <row r="5" spans="1:32" ht="15.75" customHeight="1"/>
    <row r="6" spans="1:32" ht="26.25" customHeight="1">
      <c r="A6" s="621" t="s">
        <v>280</v>
      </c>
      <c r="B6" s="621"/>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row>
    <row r="7" spans="1:32" ht="15" customHeight="1">
      <c r="A7" s="622" t="s">
        <v>281</v>
      </c>
      <c r="B7" s="624" t="s">
        <v>282</v>
      </c>
      <c r="C7" s="353" t="s">
        <v>283</v>
      </c>
      <c r="D7" s="626"/>
      <c r="E7" s="353" t="s">
        <v>284</v>
      </c>
      <c r="F7" s="626"/>
      <c r="G7" s="628" t="s">
        <v>286</v>
      </c>
      <c r="H7" s="628"/>
      <c r="I7" s="628"/>
      <c r="J7" s="628"/>
      <c r="K7" s="628"/>
      <c r="L7" s="628"/>
      <c r="M7" s="628"/>
      <c r="N7" s="628"/>
      <c r="O7" s="628"/>
      <c r="P7" s="628"/>
      <c r="Q7" s="628"/>
      <c r="R7" s="628"/>
      <c r="S7" s="628"/>
      <c r="T7" s="628"/>
      <c r="U7" s="628"/>
      <c r="V7" s="628"/>
      <c r="W7" s="658" t="s">
        <v>287</v>
      </c>
      <c r="X7" s="659"/>
      <c r="Y7" s="659"/>
      <c r="Z7" s="659"/>
      <c r="AA7" s="659"/>
      <c r="AB7" s="653" t="s">
        <v>267</v>
      </c>
      <c r="AC7" s="654"/>
      <c r="AD7" s="654"/>
      <c r="AE7" s="619"/>
    </row>
    <row r="8" spans="1:32" ht="15" customHeight="1">
      <c r="A8" s="622"/>
      <c r="B8" s="624"/>
      <c r="C8" s="626"/>
      <c r="D8" s="626"/>
      <c r="E8" s="626"/>
      <c r="F8" s="626"/>
      <c r="G8" s="628" t="s">
        <v>125</v>
      </c>
      <c r="H8" s="628"/>
      <c r="I8" s="628"/>
      <c r="J8" s="628"/>
      <c r="K8" s="628"/>
      <c r="L8" s="628"/>
      <c r="M8" s="628"/>
      <c r="N8" s="628"/>
      <c r="O8" s="628" t="s">
        <v>126</v>
      </c>
      <c r="P8" s="628"/>
      <c r="Q8" s="628"/>
      <c r="R8" s="628"/>
      <c r="S8" s="628"/>
      <c r="T8" s="628"/>
      <c r="U8" s="628"/>
      <c r="V8" s="628"/>
      <c r="W8" s="656" t="s">
        <v>288</v>
      </c>
      <c r="X8" s="657"/>
      <c r="Y8" s="657"/>
      <c r="Z8" s="657"/>
      <c r="AA8" s="657"/>
      <c r="AB8" s="620"/>
      <c r="AC8" s="382"/>
      <c r="AD8" s="382"/>
      <c r="AE8" s="655"/>
    </row>
    <row r="9" spans="1:32" ht="17.25" customHeight="1">
      <c r="A9" s="622"/>
      <c r="B9" s="624"/>
      <c r="C9" s="626"/>
      <c r="D9" s="626"/>
      <c r="E9" s="626"/>
      <c r="F9" s="626"/>
      <c r="G9" s="607" t="e">
        <f>IF($T$3="常勤",#REF!,IF($T$3="非常勤",#REF!," "))</f>
        <v>#REF!</v>
      </c>
      <c r="H9" s="608"/>
      <c r="I9" s="609"/>
      <c r="J9" s="595" t="s">
        <v>289</v>
      </c>
      <c r="K9" s="598" t="e">
        <f>IF(T3="常勤",#REF!,IF($T$3="非常勤",#REF!," "))</f>
        <v>#REF!</v>
      </c>
      <c r="L9" s="566"/>
      <c r="M9" s="566"/>
      <c r="N9" s="595" t="s">
        <v>289</v>
      </c>
      <c r="O9" s="598" t="e">
        <f>IF($T$3="常勤",#REF!,IF($T$3="非常勤",#REF!," "))</f>
        <v>#REF!</v>
      </c>
      <c r="P9" s="566"/>
      <c r="Q9" s="566"/>
      <c r="R9" s="595" t="s">
        <v>289</v>
      </c>
      <c r="S9" s="598" t="e">
        <f>IF($T$3="常勤",#REF!,IF($T$3="非常勤",#REF!," "))</f>
        <v>#REF!</v>
      </c>
      <c r="T9" s="566"/>
      <c r="U9" s="566"/>
      <c r="V9" s="595" t="s">
        <v>289</v>
      </c>
      <c r="W9" s="600" t="s">
        <v>290</v>
      </c>
      <c r="X9" s="601"/>
      <c r="Y9" s="600" t="s">
        <v>291</v>
      </c>
      <c r="Z9" s="604"/>
      <c r="AA9" s="604"/>
      <c r="AB9" s="620"/>
      <c r="AC9" s="382"/>
      <c r="AD9" s="382"/>
      <c r="AE9" s="655"/>
    </row>
    <row r="10" spans="1:32" ht="17.25" customHeight="1">
      <c r="A10" s="622"/>
      <c r="B10" s="624"/>
      <c r="C10" s="626"/>
      <c r="D10" s="626"/>
      <c r="E10" s="626"/>
      <c r="F10" s="626"/>
      <c r="G10" s="610"/>
      <c r="H10" s="611"/>
      <c r="I10" s="612"/>
      <c r="J10" s="596"/>
      <c r="K10" s="566"/>
      <c r="L10" s="566"/>
      <c r="M10" s="566"/>
      <c r="N10" s="596"/>
      <c r="O10" s="566"/>
      <c r="P10" s="566"/>
      <c r="Q10" s="566"/>
      <c r="R10" s="596"/>
      <c r="S10" s="566"/>
      <c r="T10" s="566"/>
      <c r="U10" s="566"/>
      <c r="V10" s="596"/>
      <c r="W10" s="602"/>
      <c r="X10" s="603"/>
      <c r="Y10" s="602"/>
      <c r="Z10" s="605"/>
      <c r="AA10" s="605"/>
      <c r="AB10" s="620"/>
      <c r="AC10" s="382"/>
      <c r="AD10" s="382"/>
      <c r="AE10" s="655"/>
    </row>
    <row r="11" spans="1:32" ht="17.25" customHeight="1">
      <c r="A11" s="623"/>
      <c r="B11" s="625"/>
      <c r="C11" s="627"/>
      <c r="D11" s="627"/>
      <c r="E11" s="627"/>
      <c r="F11" s="627"/>
      <c r="G11" s="610"/>
      <c r="H11" s="611"/>
      <c r="I11" s="612"/>
      <c r="J11" s="596"/>
      <c r="K11" s="599"/>
      <c r="L11" s="599"/>
      <c r="M11" s="599"/>
      <c r="N11" s="596"/>
      <c r="O11" s="599"/>
      <c r="P11" s="599"/>
      <c r="Q11" s="599"/>
      <c r="R11" s="596"/>
      <c r="S11" s="599"/>
      <c r="T11" s="599"/>
      <c r="U11" s="599"/>
      <c r="V11" s="596"/>
      <c r="W11" s="602"/>
      <c r="X11" s="603"/>
      <c r="Y11" s="602"/>
      <c r="Z11" s="605"/>
      <c r="AA11" s="605"/>
      <c r="AB11" s="620"/>
      <c r="AC11" s="382"/>
      <c r="AD11" s="382"/>
      <c r="AE11" s="655"/>
    </row>
    <row r="12" spans="1:32" ht="15" customHeight="1">
      <c r="A12" s="261"/>
      <c r="B12" s="262" t="s">
        <v>292</v>
      </c>
      <c r="C12" s="606" t="s">
        <v>293</v>
      </c>
      <c r="D12" s="606"/>
      <c r="E12" s="606" t="s">
        <v>294</v>
      </c>
      <c r="F12" s="606"/>
      <c r="G12" s="592" t="s">
        <v>295</v>
      </c>
      <c r="H12" s="593"/>
      <c r="I12" s="594"/>
      <c r="J12" s="597"/>
      <c r="K12" s="592" t="s">
        <v>296</v>
      </c>
      <c r="L12" s="593"/>
      <c r="M12" s="594"/>
      <c r="N12" s="597"/>
      <c r="O12" s="592" t="s">
        <v>297</v>
      </c>
      <c r="P12" s="593"/>
      <c r="Q12" s="594"/>
      <c r="R12" s="597"/>
      <c r="S12" s="592" t="s">
        <v>298</v>
      </c>
      <c r="T12" s="593"/>
      <c r="U12" s="594"/>
      <c r="V12" s="597"/>
      <c r="W12" s="589" t="s">
        <v>299</v>
      </c>
      <c r="X12" s="589"/>
      <c r="Y12" s="590" t="s">
        <v>300</v>
      </c>
      <c r="Z12" s="590"/>
      <c r="AA12" s="591"/>
      <c r="AB12" s="592" t="s">
        <v>301</v>
      </c>
      <c r="AC12" s="593"/>
      <c r="AD12" s="593"/>
      <c r="AE12" s="594"/>
    </row>
    <row r="13" spans="1:32" ht="15" customHeight="1">
      <c r="A13" s="263">
        <v>1</v>
      </c>
      <c r="B13" s="264" t="s">
        <v>143</v>
      </c>
      <c r="C13" s="579">
        <v>0.29166666666666669</v>
      </c>
      <c r="D13" s="579"/>
      <c r="E13" s="579">
        <v>0.75</v>
      </c>
      <c r="F13" s="579"/>
      <c r="G13" s="565">
        <v>8.3333333333333315E-2</v>
      </c>
      <c r="H13" s="566"/>
      <c r="I13" s="566"/>
      <c r="J13" s="265"/>
      <c r="K13" s="565">
        <v>6.25E-2</v>
      </c>
      <c r="L13" s="566"/>
      <c r="M13" s="566"/>
      <c r="N13" s="265"/>
      <c r="O13" s="565">
        <v>0</v>
      </c>
      <c r="P13" s="566"/>
      <c r="Q13" s="566"/>
      <c r="R13" s="265"/>
      <c r="S13" s="565">
        <v>0</v>
      </c>
      <c r="T13" s="566"/>
      <c r="U13" s="567"/>
      <c r="V13" s="265"/>
      <c r="W13" s="568"/>
      <c r="X13" s="568"/>
      <c r="Y13" s="569"/>
      <c r="Z13" s="570"/>
      <c r="AA13" s="571"/>
      <c r="AB13" s="572"/>
      <c r="AC13" s="573"/>
      <c r="AD13" s="573"/>
      <c r="AE13" s="574"/>
    </row>
    <row r="14" spans="1:32" ht="15" customHeight="1">
      <c r="A14" s="263">
        <v>2</v>
      </c>
      <c r="B14" s="264" t="s">
        <v>144</v>
      </c>
      <c r="C14" s="575"/>
      <c r="D14" s="575"/>
      <c r="E14" s="575"/>
      <c r="F14" s="575"/>
      <c r="G14" s="565">
        <v>0</v>
      </c>
      <c r="H14" s="566"/>
      <c r="I14" s="566"/>
      <c r="J14" s="265"/>
      <c r="K14" s="565">
        <v>0</v>
      </c>
      <c r="L14" s="566"/>
      <c r="M14" s="566"/>
      <c r="N14" s="265"/>
      <c r="O14" s="565">
        <v>0</v>
      </c>
      <c r="P14" s="566"/>
      <c r="Q14" s="566"/>
      <c r="R14" s="265"/>
      <c r="S14" s="565">
        <v>0</v>
      </c>
      <c r="T14" s="566"/>
      <c r="U14" s="567"/>
      <c r="V14" s="265"/>
      <c r="W14" s="568"/>
      <c r="X14" s="568"/>
      <c r="Y14" s="569"/>
      <c r="Z14" s="570"/>
      <c r="AA14" s="571"/>
      <c r="AB14" s="572"/>
      <c r="AC14" s="573"/>
      <c r="AD14" s="573"/>
      <c r="AE14" s="574"/>
    </row>
    <row r="15" spans="1:32" ht="15" customHeight="1">
      <c r="A15" s="263">
        <v>3</v>
      </c>
      <c r="B15" s="264" t="s">
        <v>361</v>
      </c>
      <c r="C15" s="575"/>
      <c r="D15" s="575"/>
      <c r="E15" s="575"/>
      <c r="F15" s="575"/>
      <c r="G15" s="565" t="s">
        <v>363</v>
      </c>
      <c r="H15" s="566"/>
      <c r="I15" s="566"/>
      <c r="J15" s="265"/>
      <c r="K15" s="565" t="s">
        <v>363</v>
      </c>
      <c r="L15" s="566"/>
      <c r="M15" s="566"/>
      <c r="N15" s="265"/>
      <c r="O15" s="565" t="s">
        <v>363</v>
      </c>
      <c r="P15" s="566"/>
      <c r="Q15" s="566"/>
      <c r="R15" s="265"/>
      <c r="S15" s="565" t="s">
        <v>363</v>
      </c>
      <c r="T15" s="566"/>
      <c r="U15" s="567"/>
      <c r="V15" s="265"/>
      <c r="W15" s="568"/>
      <c r="X15" s="568"/>
      <c r="Y15" s="569"/>
      <c r="Z15" s="570"/>
      <c r="AA15" s="571"/>
      <c r="AB15" s="572"/>
      <c r="AC15" s="573"/>
      <c r="AD15" s="573"/>
      <c r="AE15" s="574"/>
    </row>
    <row r="16" spans="1:32" ht="15" customHeight="1">
      <c r="A16" s="263">
        <v>4</v>
      </c>
      <c r="B16" s="264" t="s">
        <v>361</v>
      </c>
      <c r="C16" s="575"/>
      <c r="D16" s="575"/>
      <c r="E16" s="575"/>
      <c r="F16" s="575"/>
      <c r="G16" s="565" t="s">
        <v>363</v>
      </c>
      <c r="H16" s="566"/>
      <c r="I16" s="566"/>
      <c r="J16" s="265"/>
      <c r="K16" s="565" t="s">
        <v>363</v>
      </c>
      <c r="L16" s="566"/>
      <c r="M16" s="566"/>
      <c r="N16" s="265"/>
      <c r="O16" s="565" t="s">
        <v>363</v>
      </c>
      <c r="P16" s="566"/>
      <c r="Q16" s="566"/>
      <c r="R16" s="265"/>
      <c r="S16" s="565" t="s">
        <v>363</v>
      </c>
      <c r="T16" s="566"/>
      <c r="U16" s="567"/>
      <c r="V16" s="265"/>
      <c r="W16" s="568"/>
      <c r="X16" s="568"/>
      <c r="Y16" s="569"/>
      <c r="Z16" s="570"/>
      <c r="AA16" s="571"/>
      <c r="AB16" s="572"/>
      <c r="AC16" s="573"/>
      <c r="AD16" s="573"/>
      <c r="AE16" s="574"/>
    </row>
    <row r="17" spans="1:31" ht="15" customHeight="1">
      <c r="A17" s="263">
        <v>5</v>
      </c>
      <c r="B17" s="264" t="s">
        <v>361</v>
      </c>
      <c r="C17" s="579"/>
      <c r="D17" s="579"/>
      <c r="E17" s="579"/>
      <c r="F17" s="579"/>
      <c r="G17" s="565" t="s">
        <v>363</v>
      </c>
      <c r="H17" s="566"/>
      <c r="I17" s="566"/>
      <c r="J17" s="265"/>
      <c r="K17" s="565" t="s">
        <v>363</v>
      </c>
      <c r="L17" s="566"/>
      <c r="M17" s="566"/>
      <c r="N17" s="265"/>
      <c r="O17" s="565" t="s">
        <v>363</v>
      </c>
      <c r="P17" s="566"/>
      <c r="Q17" s="566"/>
      <c r="R17" s="266"/>
      <c r="S17" s="565" t="s">
        <v>363</v>
      </c>
      <c r="T17" s="566"/>
      <c r="U17" s="567"/>
      <c r="V17" s="265"/>
      <c r="W17" s="568"/>
      <c r="X17" s="568"/>
      <c r="Y17" s="583"/>
      <c r="Z17" s="584"/>
      <c r="AA17" s="585"/>
      <c r="AB17" s="586"/>
      <c r="AC17" s="587"/>
      <c r="AD17" s="587"/>
      <c r="AE17" s="588"/>
    </row>
    <row r="18" spans="1:31" ht="15" customHeight="1">
      <c r="A18" s="263">
        <v>6</v>
      </c>
      <c r="B18" s="264" t="s">
        <v>361</v>
      </c>
      <c r="C18" s="575"/>
      <c r="D18" s="575"/>
      <c r="E18" s="575"/>
      <c r="F18" s="575"/>
      <c r="G18" s="565" t="s">
        <v>363</v>
      </c>
      <c r="H18" s="566"/>
      <c r="I18" s="566"/>
      <c r="J18" s="265"/>
      <c r="K18" s="565" t="s">
        <v>363</v>
      </c>
      <c r="L18" s="566"/>
      <c r="M18" s="566"/>
      <c r="N18" s="265"/>
      <c r="O18" s="565" t="s">
        <v>363</v>
      </c>
      <c r="P18" s="566"/>
      <c r="Q18" s="566"/>
      <c r="R18" s="265"/>
      <c r="S18" s="565" t="s">
        <v>363</v>
      </c>
      <c r="T18" s="566"/>
      <c r="U18" s="567"/>
      <c r="V18" s="265"/>
      <c r="W18" s="568"/>
      <c r="X18" s="568"/>
      <c r="Y18" s="569"/>
      <c r="Z18" s="570"/>
      <c r="AA18" s="571"/>
      <c r="AB18" s="572"/>
      <c r="AC18" s="573"/>
      <c r="AD18" s="573"/>
      <c r="AE18" s="574"/>
    </row>
    <row r="19" spans="1:31" ht="15" customHeight="1">
      <c r="A19" s="263">
        <v>7</v>
      </c>
      <c r="B19" s="264" t="s">
        <v>329</v>
      </c>
      <c r="C19" s="579">
        <v>0.41666666666666669</v>
      </c>
      <c r="D19" s="579"/>
      <c r="E19" s="579">
        <v>0.83333333333333337</v>
      </c>
      <c r="F19" s="579"/>
      <c r="G19" s="565">
        <v>0</v>
      </c>
      <c r="H19" s="566"/>
      <c r="I19" s="566"/>
      <c r="J19" s="265"/>
      <c r="K19" s="565">
        <v>0</v>
      </c>
      <c r="L19" s="566"/>
      <c r="M19" s="566"/>
      <c r="N19" s="265"/>
      <c r="O19" s="565">
        <v>6.25E-2</v>
      </c>
      <c r="P19" s="566"/>
      <c r="Q19" s="566"/>
      <c r="R19" s="265" t="s">
        <v>302</v>
      </c>
      <c r="S19" s="565">
        <v>8.333333333333337E-2</v>
      </c>
      <c r="T19" s="566"/>
      <c r="U19" s="567"/>
      <c r="V19" s="265"/>
      <c r="W19" s="568"/>
      <c r="X19" s="568"/>
      <c r="Y19" s="569">
        <v>2.0833333333333332E-2</v>
      </c>
      <c r="Z19" s="570"/>
      <c r="AA19" s="571"/>
      <c r="AB19" s="580" t="s">
        <v>362</v>
      </c>
      <c r="AC19" s="581"/>
      <c r="AD19" s="581"/>
      <c r="AE19" s="582"/>
    </row>
    <row r="20" spans="1:31" ht="15" customHeight="1">
      <c r="A20" s="263">
        <v>8</v>
      </c>
      <c r="B20" s="264" t="s">
        <v>143</v>
      </c>
      <c r="C20" s="575"/>
      <c r="D20" s="575"/>
      <c r="E20" s="575"/>
      <c r="F20" s="575"/>
      <c r="G20" s="565">
        <v>0</v>
      </c>
      <c r="H20" s="566"/>
      <c r="I20" s="566"/>
      <c r="J20" s="265"/>
      <c r="K20" s="565">
        <v>0</v>
      </c>
      <c r="L20" s="566"/>
      <c r="M20" s="566"/>
      <c r="N20" s="265"/>
      <c r="O20" s="565">
        <v>0</v>
      </c>
      <c r="P20" s="566"/>
      <c r="Q20" s="566"/>
      <c r="R20" s="265"/>
      <c r="S20" s="565">
        <v>0</v>
      </c>
      <c r="T20" s="566"/>
      <c r="U20" s="567"/>
      <c r="V20" s="265"/>
      <c r="W20" s="568"/>
      <c r="X20" s="568"/>
      <c r="Y20" s="569"/>
      <c r="Z20" s="570"/>
      <c r="AA20" s="571"/>
      <c r="AB20" s="572"/>
      <c r="AC20" s="573"/>
      <c r="AD20" s="573"/>
      <c r="AE20" s="574"/>
    </row>
    <row r="21" spans="1:31" ht="15" customHeight="1">
      <c r="A21" s="263">
        <v>9</v>
      </c>
      <c r="B21" s="264" t="s">
        <v>144</v>
      </c>
      <c r="C21" s="579">
        <v>0.29166666666666669</v>
      </c>
      <c r="D21" s="579"/>
      <c r="E21" s="579">
        <v>0.75</v>
      </c>
      <c r="F21" s="579"/>
      <c r="G21" s="565">
        <v>8.3333333333333315E-2</v>
      </c>
      <c r="H21" s="566"/>
      <c r="I21" s="566"/>
      <c r="J21" s="265"/>
      <c r="K21" s="565">
        <v>6.25E-2</v>
      </c>
      <c r="L21" s="566"/>
      <c r="M21" s="566"/>
      <c r="N21" s="265"/>
      <c r="O21" s="565">
        <v>0</v>
      </c>
      <c r="P21" s="566"/>
      <c r="Q21" s="566"/>
      <c r="R21" s="265"/>
      <c r="S21" s="565">
        <v>0</v>
      </c>
      <c r="T21" s="566"/>
      <c r="U21" s="567"/>
      <c r="V21" s="265"/>
      <c r="W21" s="568"/>
      <c r="X21" s="568"/>
      <c r="Y21" s="569"/>
      <c r="Z21" s="570"/>
      <c r="AA21" s="571"/>
      <c r="AB21" s="572"/>
      <c r="AC21" s="573"/>
      <c r="AD21" s="573"/>
      <c r="AE21" s="574"/>
    </row>
    <row r="22" spans="1:31" ht="15" customHeight="1">
      <c r="A22" s="263">
        <v>10</v>
      </c>
      <c r="B22" s="264" t="s">
        <v>145</v>
      </c>
      <c r="C22" s="575"/>
      <c r="D22" s="575"/>
      <c r="E22" s="575"/>
      <c r="F22" s="575"/>
      <c r="G22" s="565">
        <v>0</v>
      </c>
      <c r="H22" s="566"/>
      <c r="I22" s="566"/>
      <c r="J22" s="265"/>
      <c r="K22" s="565">
        <v>0</v>
      </c>
      <c r="L22" s="566"/>
      <c r="M22" s="566"/>
      <c r="N22" s="265"/>
      <c r="O22" s="565">
        <v>0</v>
      </c>
      <c r="P22" s="566"/>
      <c r="Q22" s="566"/>
      <c r="R22" s="265"/>
      <c r="S22" s="565">
        <v>0</v>
      </c>
      <c r="T22" s="566"/>
      <c r="U22" s="567"/>
      <c r="V22" s="265"/>
      <c r="W22" s="568"/>
      <c r="X22" s="568"/>
      <c r="Y22" s="569"/>
      <c r="Z22" s="570"/>
      <c r="AA22" s="571"/>
      <c r="AB22" s="572"/>
      <c r="AC22" s="573"/>
      <c r="AD22" s="573"/>
      <c r="AE22" s="574"/>
    </row>
    <row r="23" spans="1:31" ht="15" customHeight="1">
      <c r="A23" s="263">
        <v>11</v>
      </c>
      <c r="B23" s="264" t="s">
        <v>146</v>
      </c>
      <c r="C23" s="579">
        <v>0.45833333333333331</v>
      </c>
      <c r="D23" s="579"/>
      <c r="E23" s="579">
        <v>0.85416666666666663</v>
      </c>
      <c r="F23" s="579"/>
      <c r="G23" s="565">
        <v>0</v>
      </c>
      <c r="H23" s="566"/>
      <c r="I23" s="566"/>
      <c r="J23" s="265"/>
      <c r="K23" s="565">
        <v>0</v>
      </c>
      <c r="L23" s="566"/>
      <c r="M23" s="566"/>
      <c r="N23" s="265"/>
      <c r="O23" s="565">
        <v>6.25E-2</v>
      </c>
      <c r="P23" s="566"/>
      <c r="Q23" s="566"/>
      <c r="R23" s="265"/>
      <c r="S23" s="565">
        <v>0.10416666666666663</v>
      </c>
      <c r="T23" s="566"/>
      <c r="U23" s="567"/>
      <c r="V23" s="265"/>
      <c r="W23" s="568"/>
      <c r="X23" s="568"/>
      <c r="Y23" s="569"/>
      <c r="Z23" s="570"/>
      <c r="AA23" s="571"/>
      <c r="AB23" s="576" t="s">
        <v>303</v>
      </c>
      <c r="AC23" s="577"/>
      <c r="AD23" s="577"/>
      <c r="AE23" s="578"/>
    </row>
    <row r="24" spans="1:31" ht="15" customHeight="1">
      <c r="A24" s="263">
        <v>12</v>
      </c>
      <c r="B24" s="264" t="s">
        <v>330</v>
      </c>
      <c r="C24" s="575"/>
      <c r="D24" s="575"/>
      <c r="E24" s="575"/>
      <c r="F24" s="575"/>
      <c r="G24" s="565" t="s">
        <v>363</v>
      </c>
      <c r="H24" s="566"/>
      <c r="I24" s="566"/>
      <c r="J24" s="265"/>
      <c r="K24" s="565" t="s">
        <v>363</v>
      </c>
      <c r="L24" s="566"/>
      <c r="M24" s="566"/>
      <c r="N24" s="265"/>
      <c r="O24" s="565" t="s">
        <v>363</v>
      </c>
      <c r="P24" s="566"/>
      <c r="Q24" s="566"/>
      <c r="R24" s="265"/>
      <c r="S24" s="565" t="s">
        <v>363</v>
      </c>
      <c r="T24" s="566"/>
      <c r="U24" s="567"/>
      <c r="V24" s="265"/>
      <c r="W24" s="568"/>
      <c r="X24" s="568"/>
      <c r="Y24" s="569"/>
      <c r="Z24" s="570"/>
      <c r="AA24" s="571"/>
      <c r="AB24" s="572"/>
      <c r="AC24" s="573"/>
      <c r="AD24" s="573"/>
      <c r="AE24" s="574"/>
    </row>
    <row r="25" spans="1:31" ht="15" customHeight="1">
      <c r="A25" s="263">
        <v>13</v>
      </c>
      <c r="B25" s="264" t="s">
        <v>328</v>
      </c>
      <c r="C25" s="575"/>
      <c r="D25" s="575"/>
      <c r="E25" s="575"/>
      <c r="F25" s="575"/>
      <c r="G25" s="565">
        <v>0</v>
      </c>
      <c r="H25" s="566"/>
      <c r="I25" s="566"/>
      <c r="J25" s="265"/>
      <c r="K25" s="565">
        <v>0</v>
      </c>
      <c r="L25" s="566"/>
      <c r="M25" s="566"/>
      <c r="N25" s="265"/>
      <c r="O25" s="565">
        <v>0</v>
      </c>
      <c r="P25" s="566"/>
      <c r="Q25" s="566"/>
      <c r="R25" s="265"/>
      <c r="S25" s="565">
        <v>0</v>
      </c>
      <c r="T25" s="566"/>
      <c r="U25" s="567"/>
      <c r="V25" s="265"/>
      <c r="W25" s="568"/>
      <c r="X25" s="568"/>
      <c r="Y25" s="569"/>
      <c r="Z25" s="570"/>
      <c r="AA25" s="571"/>
      <c r="AB25" s="572"/>
      <c r="AC25" s="573"/>
      <c r="AD25" s="573"/>
      <c r="AE25" s="574"/>
    </row>
    <row r="26" spans="1:31" ht="15" customHeight="1">
      <c r="A26" s="263">
        <v>14</v>
      </c>
      <c r="B26" s="264" t="s">
        <v>329</v>
      </c>
      <c r="C26" s="575"/>
      <c r="D26" s="575"/>
      <c r="E26" s="575"/>
      <c r="F26" s="575"/>
      <c r="G26" s="565">
        <v>0</v>
      </c>
      <c r="H26" s="566"/>
      <c r="I26" s="566"/>
      <c r="J26" s="265"/>
      <c r="K26" s="565">
        <v>0</v>
      </c>
      <c r="L26" s="566"/>
      <c r="M26" s="566"/>
      <c r="N26" s="265"/>
      <c r="O26" s="565">
        <v>0</v>
      </c>
      <c r="P26" s="566"/>
      <c r="Q26" s="566"/>
      <c r="R26" s="265"/>
      <c r="S26" s="565">
        <v>0</v>
      </c>
      <c r="T26" s="566"/>
      <c r="U26" s="567"/>
      <c r="V26" s="265"/>
      <c r="W26" s="568"/>
      <c r="X26" s="568"/>
      <c r="Y26" s="569"/>
      <c r="Z26" s="570"/>
      <c r="AA26" s="571"/>
      <c r="AB26" s="572"/>
      <c r="AC26" s="573"/>
      <c r="AD26" s="573"/>
      <c r="AE26" s="574"/>
    </row>
    <row r="27" spans="1:31" ht="15" customHeight="1">
      <c r="A27" s="263">
        <v>15</v>
      </c>
      <c r="B27" s="264" t="s">
        <v>143</v>
      </c>
      <c r="C27" s="575"/>
      <c r="D27" s="575"/>
      <c r="E27" s="575"/>
      <c r="F27" s="575"/>
      <c r="G27" s="565">
        <v>0</v>
      </c>
      <c r="H27" s="566"/>
      <c r="I27" s="566"/>
      <c r="J27" s="265"/>
      <c r="K27" s="565">
        <v>0</v>
      </c>
      <c r="L27" s="566"/>
      <c r="M27" s="566"/>
      <c r="N27" s="265"/>
      <c r="O27" s="565">
        <v>0</v>
      </c>
      <c r="P27" s="566"/>
      <c r="Q27" s="566"/>
      <c r="R27" s="265"/>
      <c r="S27" s="565">
        <v>0</v>
      </c>
      <c r="T27" s="566"/>
      <c r="U27" s="567"/>
      <c r="V27" s="265"/>
      <c r="W27" s="568"/>
      <c r="X27" s="568"/>
      <c r="Y27" s="569"/>
      <c r="Z27" s="570"/>
      <c r="AA27" s="571"/>
      <c r="AB27" s="572"/>
      <c r="AC27" s="573"/>
      <c r="AD27" s="573"/>
      <c r="AE27" s="574"/>
    </row>
    <row r="28" spans="1:31" ht="15" customHeight="1">
      <c r="A28" s="263">
        <v>16</v>
      </c>
      <c r="B28" s="264" t="s">
        <v>144</v>
      </c>
      <c r="C28" s="575"/>
      <c r="D28" s="575"/>
      <c r="E28" s="575"/>
      <c r="F28" s="575"/>
      <c r="G28" s="565">
        <v>0</v>
      </c>
      <c r="H28" s="566"/>
      <c r="I28" s="566"/>
      <c r="J28" s="265"/>
      <c r="K28" s="565">
        <v>0</v>
      </c>
      <c r="L28" s="566"/>
      <c r="M28" s="566"/>
      <c r="N28" s="265"/>
      <c r="O28" s="565">
        <v>0</v>
      </c>
      <c r="P28" s="566"/>
      <c r="Q28" s="566"/>
      <c r="R28" s="265"/>
      <c r="S28" s="565">
        <v>0</v>
      </c>
      <c r="T28" s="566"/>
      <c r="U28" s="567"/>
      <c r="V28" s="265"/>
      <c r="W28" s="568"/>
      <c r="X28" s="568"/>
      <c r="Y28" s="569"/>
      <c r="Z28" s="570"/>
      <c r="AA28" s="571"/>
      <c r="AB28" s="572"/>
      <c r="AC28" s="573"/>
      <c r="AD28" s="573"/>
      <c r="AE28" s="574"/>
    </row>
    <row r="29" spans="1:31" ht="15" customHeight="1">
      <c r="A29" s="263">
        <v>17</v>
      </c>
      <c r="B29" s="264" t="s">
        <v>145</v>
      </c>
      <c r="C29" s="575"/>
      <c r="D29" s="575"/>
      <c r="E29" s="575"/>
      <c r="F29" s="575"/>
      <c r="G29" s="565">
        <v>0</v>
      </c>
      <c r="H29" s="566"/>
      <c r="I29" s="566"/>
      <c r="J29" s="265"/>
      <c r="K29" s="565">
        <v>0</v>
      </c>
      <c r="L29" s="566"/>
      <c r="M29" s="566"/>
      <c r="N29" s="265"/>
      <c r="O29" s="565">
        <v>0</v>
      </c>
      <c r="P29" s="566"/>
      <c r="Q29" s="566"/>
      <c r="R29" s="265"/>
      <c r="S29" s="565">
        <v>0</v>
      </c>
      <c r="T29" s="566"/>
      <c r="U29" s="567"/>
      <c r="V29" s="265"/>
      <c r="W29" s="568"/>
      <c r="X29" s="568"/>
      <c r="Y29" s="569"/>
      <c r="Z29" s="570"/>
      <c r="AA29" s="571"/>
      <c r="AB29" s="572"/>
      <c r="AC29" s="573"/>
      <c r="AD29" s="573"/>
      <c r="AE29" s="574"/>
    </row>
    <row r="30" spans="1:31" ht="15" customHeight="1">
      <c r="A30" s="263">
        <v>18</v>
      </c>
      <c r="B30" s="264" t="s">
        <v>146</v>
      </c>
      <c r="C30" s="575"/>
      <c r="D30" s="575"/>
      <c r="E30" s="575"/>
      <c r="F30" s="575"/>
      <c r="G30" s="565">
        <v>0</v>
      </c>
      <c r="H30" s="566"/>
      <c r="I30" s="566"/>
      <c r="J30" s="265"/>
      <c r="K30" s="565">
        <v>0</v>
      </c>
      <c r="L30" s="566"/>
      <c r="M30" s="566"/>
      <c r="N30" s="265"/>
      <c r="O30" s="565">
        <v>0</v>
      </c>
      <c r="P30" s="566"/>
      <c r="Q30" s="566"/>
      <c r="R30" s="265"/>
      <c r="S30" s="565">
        <v>0</v>
      </c>
      <c r="T30" s="566"/>
      <c r="U30" s="567"/>
      <c r="V30" s="265"/>
      <c r="W30" s="568"/>
      <c r="X30" s="568"/>
      <c r="Y30" s="569"/>
      <c r="Z30" s="570"/>
      <c r="AA30" s="571"/>
      <c r="AB30" s="572"/>
      <c r="AC30" s="573"/>
      <c r="AD30" s="573"/>
      <c r="AE30" s="574"/>
    </row>
    <row r="31" spans="1:31" ht="15" customHeight="1">
      <c r="A31" s="263">
        <v>19</v>
      </c>
      <c r="B31" s="264" t="s">
        <v>330</v>
      </c>
      <c r="C31" s="575"/>
      <c r="D31" s="575"/>
      <c r="E31" s="575"/>
      <c r="F31" s="575"/>
      <c r="G31" s="565" t="s">
        <v>363</v>
      </c>
      <c r="H31" s="566"/>
      <c r="I31" s="566"/>
      <c r="J31" s="265"/>
      <c r="K31" s="565" t="s">
        <v>363</v>
      </c>
      <c r="L31" s="566"/>
      <c r="M31" s="566"/>
      <c r="N31" s="265"/>
      <c r="O31" s="565" t="s">
        <v>363</v>
      </c>
      <c r="P31" s="566"/>
      <c r="Q31" s="566"/>
      <c r="R31" s="265"/>
      <c r="S31" s="565" t="s">
        <v>363</v>
      </c>
      <c r="T31" s="566"/>
      <c r="U31" s="567"/>
      <c r="V31" s="265"/>
      <c r="W31" s="568"/>
      <c r="X31" s="568"/>
      <c r="Y31" s="569"/>
      <c r="Z31" s="570"/>
      <c r="AA31" s="571"/>
      <c r="AB31" s="572"/>
      <c r="AC31" s="573"/>
      <c r="AD31" s="573"/>
      <c r="AE31" s="574"/>
    </row>
    <row r="32" spans="1:31" ht="15" customHeight="1">
      <c r="A32" s="263">
        <v>20</v>
      </c>
      <c r="B32" s="264" t="s">
        <v>328</v>
      </c>
      <c r="C32" s="575"/>
      <c r="D32" s="575"/>
      <c r="E32" s="575"/>
      <c r="F32" s="575"/>
      <c r="G32" s="565">
        <v>0</v>
      </c>
      <c r="H32" s="566"/>
      <c r="I32" s="566"/>
      <c r="J32" s="265"/>
      <c r="K32" s="565">
        <v>0</v>
      </c>
      <c r="L32" s="566"/>
      <c r="M32" s="566"/>
      <c r="N32" s="265"/>
      <c r="O32" s="565">
        <v>0</v>
      </c>
      <c r="P32" s="566"/>
      <c r="Q32" s="566"/>
      <c r="R32" s="265"/>
      <c r="S32" s="565">
        <v>0</v>
      </c>
      <c r="T32" s="566"/>
      <c r="U32" s="567"/>
      <c r="V32" s="265"/>
      <c r="W32" s="568"/>
      <c r="X32" s="568"/>
      <c r="Y32" s="569"/>
      <c r="Z32" s="570"/>
      <c r="AA32" s="571"/>
      <c r="AB32" s="572"/>
      <c r="AC32" s="573"/>
      <c r="AD32" s="573"/>
      <c r="AE32" s="574"/>
    </row>
    <row r="33" spans="1:31" ht="15" customHeight="1">
      <c r="A33" s="263">
        <v>21</v>
      </c>
      <c r="B33" s="264" t="s">
        <v>329</v>
      </c>
      <c r="C33" s="575"/>
      <c r="D33" s="575"/>
      <c r="E33" s="575"/>
      <c r="F33" s="575"/>
      <c r="G33" s="565">
        <v>0</v>
      </c>
      <c r="H33" s="566"/>
      <c r="I33" s="566"/>
      <c r="J33" s="265"/>
      <c r="K33" s="565">
        <v>0</v>
      </c>
      <c r="L33" s="566"/>
      <c r="M33" s="566"/>
      <c r="N33" s="265"/>
      <c r="O33" s="565">
        <v>0</v>
      </c>
      <c r="P33" s="566"/>
      <c r="Q33" s="566"/>
      <c r="R33" s="265"/>
      <c r="S33" s="565">
        <v>0</v>
      </c>
      <c r="T33" s="566"/>
      <c r="U33" s="567"/>
      <c r="V33" s="265"/>
      <c r="W33" s="568"/>
      <c r="X33" s="568"/>
      <c r="Y33" s="569"/>
      <c r="Z33" s="570"/>
      <c r="AA33" s="571"/>
      <c r="AB33" s="572"/>
      <c r="AC33" s="573"/>
      <c r="AD33" s="573"/>
      <c r="AE33" s="574"/>
    </row>
    <row r="34" spans="1:31" ht="15" customHeight="1">
      <c r="A34" s="263">
        <v>22</v>
      </c>
      <c r="B34" s="264" t="s">
        <v>143</v>
      </c>
      <c r="C34" s="575"/>
      <c r="D34" s="575"/>
      <c r="E34" s="575"/>
      <c r="F34" s="575"/>
      <c r="G34" s="565">
        <v>0</v>
      </c>
      <c r="H34" s="566"/>
      <c r="I34" s="566"/>
      <c r="J34" s="265"/>
      <c r="K34" s="565">
        <v>0</v>
      </c>
      <c r="L34" s="566"/>
      <c r="M34" s="566"/>
      <c r="N34" s="265"/>
      <c r="O34" s="565">
        <v>0</v>
      </c>
      <c r="P34" s="566"/>
      <c r="Q34" s="566"/>
      <c r="R34" s="265"/>
      <c r="S34" s="565">
        <v>0</v>
      </c>
      <c r="T34" s="566"/>
      <c r="U34" s="567"/>
      <c r="V34" s="265"/>
      <c r="W34" s="568"/>
      <c r="X34" s="568"/>
      <c r="Y34" s="569"/>
      <c r="Z34" s="570"/>
      <c r="AA34" s="571"/>
      <c r="AB34" s="572"/>
      <c r="AC34" s="573"/>
      <c r="AD34" s="573"/>
      <c r="AE34" s="574"/>
    </row>
    <row r="35" spans="1:31" ht="15" customHeight="1">
      <c r="A35" s="263">
        <v>23</v>
      </c>
      <c r="B35" s="264" t="s">
        <v>144</v>
      </c>
      <c r="C35" s="575"/>
      <c r="D35" s="575"/>
      <c r="E35" s="575"/>
      <c r="F35" s="575"/>
      <c r="G35" s="565">
        <v>0</v>
      </c>
      <c r="H35" s="566"/>
      <c r="I35" s="566"/>
      <c r="J35" s="265"/>
      <c r="K35" s="565">
        <v>0</v>
      </c>
      <c r="L35" s="566"/>
      <c r="M35" s="566"/>
      <c r="N35" s="265"/>
      <c r="O35" s="565">
        <v>0</v>
      </c>
      <c r="P35" s="566"/>
      <c r="Q35" s="566"/>
      <c r="R35" s="265"/>
      <c r="S35" s="565">
        <v>0</v>
      </c>
      <c r="T35" s="566"/>
      <c r="U35" s="567"/>
      <c r="V35" s="265"/>
      <c r="W35" s="568"/>
      <c r="X35" s="568"/>
      <c r="Y35" s="569"/>
      <c r="Z35" s="570"/>
      <c r="AA35" s="571"/>
      <c r="AB35" s="572"/>
      <c r="AC35" s="573"/>
      <c r="AD35" s="573"/>
      <c r="AE35" s="574"/>
    </row>
    <row r="36" spans="1:31" ht="15" customHeight="1">
      <c r="A36" s="263">
        <v>24</v>
      </c>
      <c r="B36" s="264" t="s">
        <v>145</v>
      </c>
      <c r="C36" s="575"/>
      <c r="D36" s="575"/>
      <c r="E36" s="575"/>
      <c r="F36" s="575"/>
      <c r="G36" s="565">
        <v>0</v>
      </c>
      <c r="H36" s="566"/>
      <c r="I36" s="566"/>
      <c r="J36" s="265"/>
      <c r="K36" s="565">
        <v>0</v>
      </c>
      <c r="L36" s="566"/>
      <c r="M36" s="566"/>
      <c r="N36" s="265"/>
      <c r="O36" s="565">
        <v>0</v>
      </c>
      <c r="P36" s="566"/>
      <c r="Q36" s="566"/>
      <c r="R36" s="265"/>
      <c r="S36" s="565">
        <v>0</v>
      </c>
      <c r="T36" s="566"/>
      <c r="U36" s="567"/>
      <c r="V36" s="265"/>
      <c r="W36" s="568"/>
      <c r="X36" s="568"/>
      <c r="Y36" s="569"/>
      <c r="Z36" s="570"/>
      <c r="AA36" s="571"/>
      <c r="AB36" s="572"/>
      <c r="AC36" s="573"/>
      <c r="AD36" s="573"/>
      <c r="AE36" s="574"/>
    </row>
    <row r="37" spans="1:31" ht="15" customHeight="1">
      <c r="A37" s="263">
        <v>25</v>
      </c>
      <c r="B37" s="264" t="s">
        <v>146</v>
      </c>
      <c r="C37" s="575"/>
      <c r="D37" s="575"/>
      <c r="E37" s="575"/>
      <c r="F37" s="575"/>
      <c r="G37" s="565">
        <v>0</v>
      </c>
      <c r="H37" s="566"/>
      <c r="I37" s="566"/>
      <c r="J37" s="265"/>
      <c r="K37" s="565">
        <v>0</v>
      </c>
      <c r="L37" s="566"/>
      <c r="M37" s="566"/>
      <c r="N37" s="265"/>
      <c r="O37" s="565">
        <v>0</v>
      </c>
      <c r="P37" s="566"/>
      <c r="Q37" s="566"/>
      <c r="R37" s="265"/>
      <c r="S37" s="565">
        <v>0</v>
      </c>
      <c r="T37" s="566"/>
      <c r="U37" s="567"/>
      <c r="V37" s="265"/>
      <c r="W37" s="568"/>
      <c r="X37" s="568"/>
      <c r="Y37" s="569"/>
      <c r="Z37" s="570"/>
      <c r="AA37" s="571"/>
      <c r="AB37" s="572"/>
      <c r="AC37" s="573"/>
      <c r="AD37" s="573"/>
      <c r="AE37" s="574"/>
    </row>
    <row r="38" spans="1:31" ht="15" customHeight="1">
      <c r="A38" s="263">
        <v>26</v>
      </c>
      <c r="B38" s="264" t="s">
        <v>330</v>
      </c>
      <c r="C38" s="575"/>
      <c r="D38" s="575"/>
      <c r="E38" s="575"/>
      <c r="F38" s="575"/>
      <c r="G38" s="565" t="s">
        <v>363</v>
      </c>
      <c r="H38" s="566"/>
      <c r="I38" s="566"/>
      <c r="J38" s="265"/>
      <c r="K38" s="565" t="s">
        <v>363</v>
      </c>
      <c r="L38" s="566"/>
      <c r="M38" s="566"/>
      <c r="N38" s="265"/>
      <c r="O38" s="565" t="s">
        <v>363</v>
      </c>
      <c r="P38" s="566"/>
      <c r="Q38" s="566"/>
      <c r="R38" s="265"/>
      <c r="S38" s="565" t="s">
        <v>363</v>
      </c>
      <c r="T38" s="566"/>
      <c r="U38" s="567"/>
      <c r="V38" s="265"/>
      <c r="W38" s="568"/>
      <c r="X38" s="568"/>
      <c r="Y38" s="569"/>
      <c r="Z38" s="570"/>
      <c r="AA38" s="571"/>
      <c r="AB38" s="572"/>
      <c r="AC38" s="573"/>
      <c r="AD38" s="573"/>
      <c r="AE38" s="574"/>
    </row>
    <row r="39" spans="1:31" ht="15" customHeight="1">
      <c r="A39" s="263">
        <v>27</v>
      </c>
      <c r="B39" s="264" t="s">
        <v>328</v>
      </c>
      <c r="C39" s="575"/>
      <c r="D39" s="575"/>
      <c r="E39" s="575"/>
      <c r="F39" s="575"/>
      <c r="G39" s="565">
        <v>0</v>
      </c>
      <c r="H39" s="566"/>
      <c r="I39" s="566"/>
      <c r="J39" s="265"/>
      <c r="K39" s="565">
        <v>0</v>
      </c>
      <c r="L39" s="566"/>
      <c r="M39" s="566"/>
      <c r="N39" s="265"/>
      <c r="O39" s="565">
        <v>0</v>
      </c>
      <c r="P39" s="566"/>
      <c r="Q39" s="566"/>
      <c r="R39" s="265"/>
      <c r="S39" s="565">
        <v>0</v>
      </c>
      <c r="T39" s="566"/>
      <c r="U39" s="567"/>
      <c r="V39" s="265"/>
      <c r="W39" s="568"/>
      <c r="X39" s="568"/>
      <c r="Y39" s="569"/>
      <c r="Z39" s="570"/>
      <c r="AA39" s="571"/>
      <c r="AB39" s="572"/>
      <c r="AC39" s="573"/>
      <c r="AD39" s="573"/>
      <c r="AE39" s="574"/>
    </row>
    <row r="40" spans="1:31" ht="15" customHeight="1">
      <c r="A40" s="263">
        <v>28</v>
      </c>
      <c r="B40" s="264" t="s">
        <v>329</v>
      </c>
      <c r="C40" s="575"/>
      <c r="D40" s="575"/>
      <c r="E40" s="575"/>
      <c r="F40" s="575"/>
      <c r="G40" s="565">
        <v>0</v>
      </c>
      <c r="H40" s="566"/>
      <c r="I40" s="566"/>
      <c r="J40" s="265"/>
      <c r="K40" s="565">
        <v>0</v>
      </c>
      <c r="L40" s="566"/>
      <c r="M40" s="566"/>
      <c r="N40" s="265"/>
      <c r="O40" s="565">
        <v>0</v>
      </c>
      <c r="P40" s="566"/>
      <c r="Q40" s="566"/>
      <c r="R40" s="265"/>
      <c r="S40" s="565">
        <v>0</v>
      </c>
      <c r="T40" s="566"/>
      <c r="U40" s="567"/>
      <c r="V40" s="265"/>
      <c r="W40" s="568"/>
      <c r="X40" s="568"/>
      <c r="Y40" s="569"/>
      <c r="Z40" s="570"/>
      <c r="AA40" s="571"/>
      <c r="AB40" s="572"/>
      <c r="AC40" s="573"/>
      <c r="AD40" s="573"/>
      <c r="AE40" s="574"/>
    </row>
    <row r="41" spans="1:31" ht="15" customHeight="1">
      <c r="A41" s="263">
        <v>29</v>
      </c>
      <c r="B41" s="264" t="s">
        <v>143</v>
      </c>
      <c r="C41" s="575"/>
      <c r="D41" s="575"/>
      <c r="E41" s="575"/>
      <c r="F41" s="575"/>
      <c r="G41" s="565">
        <v>0</v>
      </c>
      <c r="H41" s="566"/>
      <c r="I41" s="566"/>
      <c r="J41" s="265"/>
      <c r="K41" s="565">
        <v>0</v>
      </c>
      <c r="L41" s="566"/>
      <c r="M41" s="566"/>
      <c r="N41" s="265"/>
      <c r="O41" s="565">
        <v>0</v>
      </c>
      <c r="P41" s="566"/>
      <c r="Q41" s="566"/>
      <c r="R41" s="265"/>
      <c r="S41" s="565">
        <v>0</v>
      </c>
      <c r="T41" s="566"/>
      <c r="U41" s="567"/>
      <c r="V41" s="265"/>
      <c r="W41" s="568"/>
      <c r="X41" s="568"/>
      <c r="Y41" s="569"/>
      <c r="Z41" s="570"/>
      <c r="AA41" s="571"/>
      <c r="AB41" s="572"/>
      <c r="AC41" s="573"/>
      <c r="AD41" s="573"/>
      <c r="AE41" s="574"/>
    </row>
    <row r="42" spans="1:31" ht="15" customHeight="1">
      <c r="A42" s="263">
        <v>30</v>
      </c>
      <c r="B42" s="264" t="s">
        <v>144</v>
      </c>
      <c r="C42" s="575"/>
      <c r="D42" s="575"/>
      <c r="E42" s="575"/>
      <c r="F42" s="575"/>
      <c r="G42" s="565">
        <v>0</v>
      </c>
      <c r="H42" s="566"/>
      <c r="I42" s="566"/>
      <c r="J42" s="265"/>
      <c r="K42" s="565">
        <v>0</v>
      </c>
      <c r="L42" s="566"/>
      <c r="M42" s="566"/>
      <c r="N42" s="265"/>
      <c r="O42" s="565">
        <v>0</v>
      </c>
      <c r="P42" s="566"/>
      <c r="Q42" s="566"/>
      <c r="R42" s="265"/>
      <c r="S42" s="565">
        <v>0</v>
      </c>
      <c r="T42" s="566"/>
      <c r="U42" s="567"/>
      <c r="V42" s="265"/>
      <c r="W42" s="568"/>
      <c r="X42" s="568"/>
      <c r="Y42" s="569"/>
      <c r="Z42" s="570"/>
      <c r="AA42" s="571"/>
      <c r="AB42" s="572"/>
      <c r="AC42" s="573"/>
      <c r="AD42" s="573"/>
      <c r="AE42" s="574"/>
    </row>
    <row r="43" spans="1:31" ht="15" customHeight="1">
      <c r="A43" s="263">
        <v>31</v>
      </c>
      <c r="B43" s="264" t="s">
        <v>145</v>
      </c>
      <c r="C43" s="575"/>
      <c r="D43" s="575"/>
      <c r="E43" s="575"/>
      <c r="F43" s="575"/>
      <c r="G43" s="565">
        <v>0</v>
      </c>
      <c r="H43" s="566"/>
      <c r="I43" s="566"/>
      <c r="J43" s="265"/>
      <c r="K43" s="565">
        <v>0</v>
      </c>
      <c r="L43" s="566"/>
      <c r="M43" s="566"/>
      <c r="N43" s="265"/>
      <c r="O43" s="565">
        <v>0</v>
      </c>
      <c r="P43" s="566"/>
      <c r="Q43" s="566"/>
      <c r="R43" s="265"/>
      <c r="S43" s="565">
        <v>0</v>
      </c>
      <c r="T43" s="566"/>
      <c r="U43" s="567"/>
      <c r="V43" s="265"/>
      <c r="W43" s="568"/>
      <c r="X43" s="568"/>
      <c r="Y43" s="569"/>
      <c r="Z43" s="570"/>
      <c r="AA43" s="571"/>
      <c r="AB43" s="572"/>
      <c r="AC43" s="573"/>
      <c r="AD43" s="573"/>
      <c r="AE43" s="574"/>
    </row>
    <row r="44" spans="1:31" ht="24.75" customHeight="1">
      <c r="A44" s="560" t="s">
        <v>304</v>
      </c>
      <c r="B44" s="560"/>
      <c r="C44" s="560"/>
      <c r="D44" s="560"/>
      <c r="E44" s="560"/>
      <c r="F44" s="560"/>
      <c r="G44" s="552">
        <f>SUM(G13:I43)+SUM(K13:M43)</f>
        <v>0.29166666666666663</v>
      </c>
      <c r="H44" s="553"/>
      <c r="I44" s="553"/>
      <c r="J44" s="553"/>
      <c r="K44" s="553"/>
      <c r="L44" s="553"/>
      <c r="M44" s="553"/>
      <c r="N44" s="554"/>
      <c r="O44" s="552">
        <f>SUM(O13:Q43)+SUM(S13:U43)</f>
        <v>0.3125</v>
      </c>
      <c r="P44" s="553"/>
      <c r="Q44" s="553"/>
      <c r="R44" s="553"/>
      <c r="S44" s="553"/>
      <c r="T44" s="553"/>
      <c r="U44" s="553"/>
      <c r="V44" s="554"/>
      <c r="W44" s="555">
        <f>SUM(W13:X43)</f>
        <v>0</v>
      </c>
      <c r="X44" s="555"/>
      <c r="Y44" s="555">
        <f>SUM(Y13:AA43)</f>
        <v>2.0833333333333332E-2</v>
      </c>
      <c r="Z44" s="555"/>
      <c r="AA44" s="555"/>
      <c r="AB44" s="556"/>
      <c r="AC44" s="557"/>
      <c r="AD44" s="557"/>
      <c r="AE44" s="558"/>
    </row>
    <row r="45" spans="1:31" ht="39" customHeight="1">
      <c r="A45" s="559" t="s">
        <v>305</v>
      </c>
      <c r="B45" s="560"/>
      <c r="C45" s="560"/>
      <c r="D45" s="560"/>
      <c r="E45" s="560"/>
      <c r="F45" s="560"/>
      <c r="G45" s="561">
        <f>G44-W44</f>
        <v>0.29166666666666663</v>
      </c>
      <c r="H45" s="561"/>
      <c r="I45" s="561"/>
      <c r="J45" s="561"/>
      <c r="K45" s="561"/>
      <c r="L45" s="561"/>
      <c r="M45" s="561"/>
      <c r="N45" s="561"/>
      <c r="O45" s="561">
        <f>O44-Y44</f>
        <v>0.29166666666666669</v>
      </c>
      <c r="P45" s="561"/>
      <c r="Q45" s="561"/>
      <c r="R45" s="561"/>
      <c r="S45" s="561"/>
      <c r="T45" s="561"/>
      <c r="U45" s="561"/>
      <c r="V45" s="561"/>
      <c r="W45" s="562" t="s">
        <v>306</v>
      </c>
      <c r="X45" s="563"/>
      <c r="Y45" s="563"/>
      <c r="Z45" s="563"/>
      <c r="AA45" s="563"/>
      <c r="AB45" s="563"/>
      <c r="AC45" s="563"/>
      <c r="AD45" s="563"/>
      <c r="AE45" s="564"/>
    </row>
    <row r="46" spans="1:31" ht="15" customHeight="1">
      <c r="A46" s="96" t="s">
        <v>307</v>
      </c>
      <c r="B46" s="6"/>
      <c r="C46" s="6" t="s">
        <v>308</v>
      </c>
      <c r="D46" s="6"/>
      <c r="E46" s="6"/>
      <c r="F46" s="6"/>
      <c r="G46" s="6"/>
      <c r="H46" s="6"/>
      <c r="I46" s="267"/>
      <c r="J46" s="267"/>
      <c r="K46" s="267"/>
      <c r="L46" s="267"/>
      <c r="M46" s="267"/>
      <c r="N46" s="267"/>
      <c r="O46" s="267"/>
      <c r="P46" s="267"/>
      <c r="Q46" s="267"/>
      <c r="R46" s="267"/>
      <c r="S46" s="267"/>
      <c r="T46" s="267"/>
      <c r="U46" s="267"/>
      <c r="V46" s="267"/>
      <c r="W46" s="267"/>
      <c r="X46" s="267"/>
      <c r="Y46" s="267"/>
      <c r="Z46" s="267"/>
      <c r="AA46" s="267"/>
    </row>
    <row r="47" spans="1:31" ht="15" customHeight="1">
      <c r="A47" s="96" t="s">
        <v>307</v>
      </c>
      <c r="B47" s="6"/>
      <c r="C47" s="6" t="s">
        <v>309</v>
      </c>
      <c r="D47" s="6"/>
      <c r="E47" s="6"/>
      <c r="F47" s="6"/>
      <c r="G47" s="6"/>
      <c r="H47" s="6"/>
      <c r="I47" s="267"/>
      <c r="J47" s="267"/>
      <c r="K47" s="267"/>
      <c r="L47" s="267"/>
      <c r="M47" s="267"/>
      <c r="N47" s="267"/>
      <c r="O47" s="267"/>
      <c r="P47" s="267"/>
      <c r="Q47" s="267"/>
      <c r="R47" s="267"/>
      <c r="S47" s="267"/>
      <c r="T47" s="267"/>
      <c r="U47" s="267"/>
      <c r="V47" s="267"/>
      <c r="W47" s="267"/>
      <c r="X47" s="267"/>
      <c r="Y47" s="267"/>
      <c r="Z47" s="267"/>
      <c r="AA47" s="267"/>
    </row>
    <row r="48" spans="1:31" ht="45" customHeight="1">
      <c r="A48" s="268" t="s">
        <v>307</v>
      </c>
      <c r="B48" s="267"/>
      <c r="C48" s="357" t="s">
        <v>310</v>
      </c>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row>
    <row r="49" spans="1:27" ht="15" customHeight="1">
      <c r="A49" s="267"/>
      <c r="B49" s="267"/>
      <c r="C49" s="269"/>
      <c r="D49" s="269"/>
      <c r="E49" s="269"/>
      <c r="F49" s="269"/>
      <c r="G49" s="269"/>
      <c r="H49" s="269"/>
      <c r="I49" s="269"/>
      <c r="J49" s="269"/>
      <c r="K49" s="269"/>
      <c r="L49" s="269"/>
      <c r="M49" s="269"/>
      <c r="N49" s="269"/>
      <c r="O49" s="269"/>
      <c r="P49" s="269"/>
      <c r="Q49" s="269"/>
      <c r="R49" s="270"/>
      <c r="S49" s="269"/>
      <c r="T49" s="269"/>
      <c r="U49" s="269"/>
      <c r="V49" s="269"/>
      <c r="W49" s="269"/>
      <c r="X49" s="269"/>
      <c r="Y49" s="269"/>
      <c r="Z49" s="269"/>
      <c r="AA49" s="269"/>
    </row>
    <row r="50" spans="1:27" ht="12.75" customHeight="1">
      <c r="A50" s="271"/>
      <c r="B50" s="26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272"/>
      <c r="AA50" s="272"/>
    </row>
    <row r="51" spans="1:27">
      <c r="A51" s="267"/>
      <c r="B51" s="26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272"/>
      <c r="AA51" s="272"/>
    </row>
  </sheetData>
  <sheetProtection sheet="1" selectLockedCells="1"/>
  <protectedRanges>
    <protectedRange sqref="AB5:AR6 V45 AB46:AR48 V8:AF8 K7:AF7 AB1:AR1 W9:AF11 AG7:AH11 AE3:AE4 AF4 Y12:AE12 Y44:AH45 AA13:AE43 AF2:AR2" name="範囲4"/>
    <protectedRange sqref="B13:F43" name="２"/>
    <protectedRange sqref="O4 N3 T3:X4 P3:R4 A3:J4 A1:S1 A2:P2" name="３"/>
    <protectedRange sqref="AB2:AE2" name="範囲4_1"/>
    <protectedRange sqref="Q2:S2" name="３_1"/>
  </protectedRanges>
  <mergeCells count="331">
    <mergeCell ref="Q2:S2"/>
    <mergeCell ref="T2:AE2"/>
    <mergeCell ref="AE3:AE4"/>
    <mergeCell ref="AF3:AF4"/>
    <mergeCell ref="A6:AE6"/>
    <mergeCell ref="A7:A11"/>
    <mergeCell ref="B7:B11"/>
    <mergeCell ref="C7:D11"/>
    <mergeCell ref="E7:F11"/>
    <mergeCell ref="G7:V7"/>
    <mergeCell ref="B3:D4"/>
    <mergeCell ref="E3:L4"/>
    <mergeCell ref="N3:S4"/>
    <mergeCell ref="T3:W4"/>
    <mergeCell ref="Y3:AB4"/>
    <mergeCell ref="AC3:AD4"/>
    <mergeCell ref="AB7:AE11"/>
    <mergeCell ref="G8:N8"/>
    <mergeCell ref="O8:V8"/>
    <mergeCell ref="W8:AA8"/>
    <mergeCell ref="N9:N12"/>
    <mergeCell ref="O9:Q11"/>
    <mergeCell ref="W7:AA7"/>
    <mergeCell ref="S12:U12"/>
    <mergeCell ref="C13:D13"/>
    <mergeCell ref="E13:F13"/>
    <mergeCell ref="R9:R12"/>
    <mergeCell ref="S9:U11"/>
    <mergeCell ref="V9:V12"/>
    <mergeCell ref="W9:X11"/>
    <mergeCell ref="Y9:AA11"/>
    <mergeCell ref="C12:D12"/>
    <mergeCell ref="E12:F12"/>
    <mergeCell ref="G12:I12"/>
    <mergeCell ref="K12:M12"/>
    <mergeCell ref="O12:Q12"/>
    <mergeCell ref="G9:I11"/>
    <mergeCell ref="J9:J12"/>
    <mergeCell ref="K9:M11"/>
    <mergeCell ref="O13:Q13"/>
    <mergeCell ref="S13:U13"/>
    <mergeCell ref="W13:X13"/>
    <mergeCell ref="Y13:AA13"/>
    <mergeCell ref="G13:I13"/>
    <mergeCell ref="K13:M13"/>
    <mergeCell ref="K14:M14"/>
    <mergeCell ref="O14:Q14"/>
    <mergeCell ref="S14:U14"/>
    <mergeCell ref="W14:X14"/>
    <mergeCell ref="Y14:AA14"/>
    <mergeCell ref="W12:X12"/>
    <mergeCell ref="Y12:AA12"/>
    <mergeCell ref="AB14:AE14"/>
    <mergeCell ref="G14:I14"/>
    <mergeCell ref="AB12:AE12"/>
    <mergeCell ref="AB13:AE13"/>
    <mergeCell ref="AB15:AE15"/>
    <mergeCell ref="C16:D16"/>
    <mergeCell ref="E16:F16"/>
    <mergeCell ref="G15:I15"/>
    <mergeCell ref="K15:M15"/>
    <mergeCell ref="C15:D15"/>
    <mergeCell ref="E15:F15"/>
    <mergeCell ref="K16:M16"/>
    <mergeCell ref="O16:Q16"/>
    <mergeCell ref="S16:U16"/>
    <mergeCell ref="W16:X16"/>
    <mergeCell ref="Y16:AA16"/>
    <mergeCell ref="AB16:AE16"/>
    <mergeCell ref="G16:I16"/>
    <mergeCell ref="C14:D14"/>
    <mergeCell ref="E14:F14"/>
    <mergeCell ref="O17:Q17"/>
    <mergeCell ref="S17:U17"/>
    <mergeCell ref="W17:X17"/>
    <mergeCell ref="Y17:AA17"/>
    <mergeCell ref="AB17:AE17"/>
    <mergeCell ref="C18:D18"/>
    <mergeCell ref="E18:F18"/>
    <mergeCell ref="G17:I17"/>
    <mergeCell ref="K17:M17"/>
    <mergeCell ref="C17:D17"/>
    <mergeCell ref="E17:F17"/>
    <mergeCell ref="K18:M18"/>
    <mergeCell ref="O18:Q18"/>
    <mergeCell ref="S18:U18"/>
    <mergeCell ref="W18:X18"/>
    <mergeCell ref="Y18:AA18"/>
    <mergeCell ref="AB18:AE18"/>
    <mergeCell ref="G18:I18"/>
    <mergeCell ref="O15:Q15"/>
    <mergeCell ref="S15:U15"/>
    <mergeCell ref="W15:X15"/>
    <mergeCell ref="Y15:AA15"/>
    <mergeCell ref="O19:Q19"/>
    <mergeCell ref="S19:U19"/>
    <mergeCell ref="W19:X19"/>
    <mergeCell ref="Y19:AA19"/>
    <mergeCell ref="AB19:AE19"/>
    <mergeCell ref="C20:D20"/>
    <mergeCell ref="E20:F20"/>
    <mergeCell ref="G19:I19"/>
    <mergeCell ref="K19:M19"/>
    <mergeCell ref="C19:D19"/>
    <mergeCell ref="E19:F19"/>
    <mergeCell ref="K20:M20"/>
    <mergeCell ref="O20:Q20"/>
    <mergeCell ref="S20:U20"/>
    <mergeCell ref="W20:X20"/>
    <mergeCell ref="Y20:AA20"/>
    <mergeCell ref="AB20:AE20"/>
    <mergeCell ref="G20:I20"/>
    <mergeCell ref="O21:Q21"/>
    <mergeCell ref="S21:U21"/>
    <mergeCell ref="W21:X21"/>
    <mergeCell ref="Y21:AA21"/>
    <mergeCell ref="AB21:AE21"/>
    <mergeCell ref="C22:D22"/>
    <mergeCell ref="E22:F22"/>
    <mergeCell ref="G21:I21"/>
    <mergeCell ref="K21:M21"/>
    <mergeCell ref="C21:D21"/>
    <mergeCell ref="E21:F21"/>
    <mergeCell ref="K22:M22"/>
    <mergeCell ref="O22:Q22"/>
    <mergeCell ref="S22:U22"/>
    <mergeCell ref="W22:X22"/>
    <mergeCell ref="Y22:AA22"/>
    <mergeCell ref="AB22:AE22"/>
    <mergeCell ref="G22:I22"/>
    <mergeCell ref="O23:Q23"/>
    <mergeCell ref="S23:U23"/>
    <mergeCell ref="W23:X23"/>
    <mergeCell ref="Y23:AA23"/>
    <mergeCell ref="AB23:AE23"/>
    <mergeCell ref="C24:D24"/>
    <mergeCell ref="E24:F24"/>
    <mergeCell ref="G23:I23"/>
    <mergeCell ref="K23:M23"/>
    <mergeCell ref="C23:D23"/>
    <mergeCell ref="E23:F23"/>
    <mergeCell ref="K24:M24"/>
    <mergeCell ref="O24:Q24"/>
    <mergeCell ref="S24:U24"/>
    <mergeCell ref="W24:X24"/>
    <mergeCell ref="Y24:AA24"/>
    <mergeCell ref="AB24:AE24"/>
    <mergeCell ref="G24:I24"/>
    <mergeCell ref="O25:Q25"/>
    <mergeCell ref="S25:U25"/>
    <mergeCell ref="W25:X25"/>
    <mergeCell ref="Y25:AA25"/>
    <mergeCell ref="AB25:AE25"/>
    <mergeCell ref="C26:D26"/>
    <mergeCell ref="E26:F26"/>
    <mergeCell ref="G25:I25"/>
    <mergeCell ref="K25:M25"/>
    <mergeCell ref="C25:D25"/>
    <mergeCell ref="E25:F25"/>
    <mergeCell ref="K26:M26"/>
    <mergeCell ref="O26:Q26"/>
    <mergeCell ref="S26:U26"/>
    <mergeCell ref="W26:X26"/>
    <mergeCell ref="Y26:AA26"/>
    <mergeCell ref="AB26:AE26"/>
    <mergeCell ref="G26:I26"/>
    <mergeCell ref="O27:Q27"/>
    <mergeCell ref="S27:U27"/>
    <mergeCell ref="W27:X27"/>
    <mergeCell ref="Y27:AA27"/>
    <mergeCell ref="AB27:AE27"/>
    <mergeCell ref="C28:D28"/>
    <mergeCell ref="E28:F28"/>
    <mergeCell ref="G27:I27"/>
    <mergeCell ref="K27:M27"/>
    <mergeCell ref="C27:D27"/>
    <mergeCell ref="E27:F27"/>
    <mergeCell ref="K28:M28"/>
    <mergeCell ref="O28:Q28"/>
    <mergeCell ref="S28:U28"/>
    <mergeCell ref="W28:X28"/>
    <mergeCell ref="Y28:AA28"/>
    <mergeCell ref="AB28:AE28"/>
    <mergeCell ref="G28:I28"/>
    <mergeCell ref="O29:Q29"/>
    <mergeCell ref="S29:U29"/>
    <mergeCell ref="W29:X29"/>
    <mergeCell ref="Y29:AA29"/>
    <mergeCell ref="AB29:AE29"/>
    <mergeCell ref="C30:D30"/>
    <mergeCell ref="E30:F30"/>
    <mergeCell ref="G29:I29"/>
    <mergeCell ref="K29:M29"/>
    <mergeCell ref="C29:D29"/>
    <mergeCell ref="E29:F29"/>
    <mergeCell ref="K30:M30"/>
    <mergeCell ref="O30:Q30"/>
    <mergeCell ref="S30:U30"/>
    <mergeCell ref="W30:X30"/>
    <mergeCell ref="Y30:AA30"/>
    <mergeCell ref="AB30:AE30"/>
    <mergeCell ref="G30:I30"/>
    <mergeCell ref="O31:Q31"/>
    <mergeCell ref="S31:U31"/>
    <mergeCell ref="W31:X31"/>
    <mergeCell ref="Y31:AA31"/>
    <mergeCell ref="AB31:AE31"/>
    <mergeCell ref="C32:D32"/>
    <mergeCell ref="E32:F32"/>
    <mergeCell ref="G31:I31"/>
    <mergeCell ref="K31:M31"/>
    <mergeCell ref="C31:D31"/>
    <mergeCell ref="E31:F31"/>
    <mergeCell ref="K32:M32"/>
    <mergeCell ref="O32:Q32"/>
    <mergeCell ref="S32:U32"/>
    <mergeCell ref="W32:X32"/>
    <mergeCell ref="Y32:AA32"/>
    <mergeCell ref="AB32:AE32"/>
    <mergeCell ref="G32:I32"/>
    <mergeCell ref="O33:Q33"/>
    <mergeCell ref="S33:U33"/>
    <mergeCell ref="W33:X33"/>
    <mergeCell ref="Y33:AA33"/>
    <mergeCell ref="AB33:AE33"/>
    <mergeCell ref="C34:D34"/>
    <mergeCell ref="E34:F34"/>
    <mergeCell ref="G33:I33"/>
    <mergeCell ref="K33:M33"/>
    <mergeCell ref="C33:D33"/>
    <mergeCell ref="E33:F33"/>
    <mergeCell ref="K34:M34"/>
    <mergeCell ref="O34:Q34"/>
    <mergeCell ref="S34:U34"/>
    <mergeCell ref="W34:X34"/>
    <mergeCell ref="Y34:AA34"/>
    <mergeCell ref="AB34:AE34"/>
    <mergeCell ref="G34:I34"/>
    <mergeCell ref="O35:Q35"/>
    <mergeCell ref="S35:U35"/>
    <mergeCell ref="W35:X35"/>
    <mergeCell ref="Y35:AA35"/>
    <mergeCell ref="AB35:AE35"/>
    <mergeCell ref="C36:D36"/>
    <mergeCell ref="E36:F36"/>
    <mergeCell ref="G35:I35"/>
    <mergeCell ref="K35:M35"/>
    <mergeCell ref="C35:D35"/>
    <mergeCell ref="E35:F35"/>
    <mergeCell ref="K36:M36"/>
    <mergeCell ref="O36:Q36"/>
    <mergeCell ref="S36:U36"/>
    <mergeCell ref="W36:X36"/>
    <mergeCell ref="Y36:AA36"/>
    <mergeCell ref="AB36:AE36"/>
    <mergeCell ref="G36:I36"/>
    <mergeCell ref="O37:Q37"/>
    <mergeCell ref="S37:U37"/>
    <mergeCell ref="W37:X37"/>
    <mergeCell ref="Y37:AA37"/>
    <mergeCell ref="AB37:AE37"/>
    <mergeCell ref="C38:D38"/>
    <mergeCell ref="E38:F38"/>
    <mergeCell ref="G37:I37"/>
    <mergeCell ref="K37:M37"/>
    <mergeCell ref="C37:D37"/>
    <mergeCell ref="E37:F37"/>
    <mergeCell ref="K38:M38"/>
    <mergeCell ref="O38:Q38"/>
    <mergeCell ref="S38:U38"/>
    <mergeCell ref="W38:X38"/>
    <mergeCell ref="Y38:AA38"/>
    <mergeCell ref="AB38:AE38"/>
    <mergeCell ref="G38:I38"/>
    <mergeCell ref="O39:Q39"/>
    <mergeCell ref="S39:U39"/>
    <mergeCell ref="W39:X39"/>
    <mergeCell ref="Y39:AA39"/>
    <mergeCell ref="AB39:AE39"/>
    <mergeCell ref="C40:D40"/>
    <mergeCell ref="E40:F40"/>
    <mergeCell ref="G39:I39"/>
    <mergeCell ref="K39:M39"/>
    <mergeCell ref="C39:D39"/>
    <mergeCell ref="E39:F39"/>
    <mergeCell ref="K40:M40"/>
    <mergeCell ref="O40:Q40"/>
    <mergeCell ref="S40:U40"/>
    <mergeCell ref="W40:X40"/>
    <mergeCell ref="Y40:AA40"/>
    <mergeCell ref="AB40:AE40"/>
    <mergeCell ref="G40:I40"/>
    <mergeCell ref="O41:Q41"/>
    <mergeCell ref="S41:U41"/>
    <mergeCell ref="W41:X41"/>
    <mergeCell ref="Y41:AA41"/>
    <mergeCell ref="AB41:AE41"/>
    <mergeCell ref="C42:D42"/>
    <mergeCell ref="E42:F42"/>
    <mergeCell ref="G41:I41"/>
    <mergeCell ref="K41:M41"/>
    <mergeCell ref="C41:D41"/>
    <mergeCell ref="E41:F41"/>
    <mergeCell ref="K42:M42"/>
    <mergeCell ref="O42:Q42"/>
    <mergeCell ref="S42:U42"/>
    <mergeCell ref="W42:X42"/>
    <mergeCell ref="Y42:AA42"/>
    <mergeCell ref="AB42:AE42"/>
    <mergeCell ref="G42:I42"/>
    <mergeCell ref="O43:Q43"/>
    <mergeCell ref="S43:U43"/>
    <mergeCell ref="W43:X43"/>
    <mergeCell ref="Y43:AA43"/>
    <mergeCell ref="AB43:AE43"/>
    <mergeCell ref="A44:F44"/>
    <mergeCell ref="G43:I43"/>
    <mergeCell ref="K43:M43"/>
    <mergeCell ref="C43:D43"/>
    <mergeCell ref="E43:F43"/>
    <mergeCell ref="C48:AE48"/>
    <mergeCell ref="C50:Y51"/>
    <mergeCell ref="G44:N44"/>
    <mergeCell ref="O44:V44"/>
    <mergeCell ref="W44:X44"/>
    <mergeCell ref="Y44:AA44"/>
    <mergeCell ref="AB44:AE44"/>
    <mergeCell ref="A45:F45"/>
    <mergeCell ref="G45:N45"/>
    <mergeCell ref="O45:V45"/>
    <mergeCell ref="W45:AE45"/>
  </mergeCells>
  <phoneticPr fontId="4"/>
  <conditionalFormatting sqref="B13:AE43">
    <cfRule type="expression" dxfId="10" priority="3" stopIfTrue="1">
      <formula>OR($B13="日",$B13="祝",$B13=0)</formula>
    </cfRule>
  </conditionalFormatting>
  <conditionalFormatting sqref="W13:X43">
    <cfRule type="expression" dxfId="9" priority="2" stopIfTrue="1">
      <formula>OR($J13="△",$N13="△")</formula>
    </cfRule>
  </conditionalFormatting>
  <conditionalFormatting sqref="Y13:AA43">
    <cfRule type="expression" dxfId="8" priority="1" stopIfTrue="1">
      <formula>OR($R13="△",$V13="△")</formula>
    </cfRule>
  </conditionalFormatting>
  <dataValidations count="3">
    <dataValidation type="list" allowBlank="1" showInputMessage="1" showErrorMessage="1" sqref="T3:W4" xr:uid="{BDD0B105-8E6A-4236-9A14-1FA539D68D8B}">
      <formula1>"常勤,非常勤"</formula1>
    </dataValidation>
    <dataValidation type="list" allowBlank="1" showInputMessage="1" showErrorMessage="1" sqref="N13:N43 R13:R43 J13:J43 V13:V43" xr:uid="{AD81953B-EE07-46C1-825F-8ADDB2863858}">
      <formula1>"△,×"</formula1>
    </dataValidation>
    <dataValidation allowBlank="1" showInputMessage="1" showErrorMessage="1" prompt="半角数字で入力。_x000a_数字を入力すると、曜日が自動的に反映されます。" sqref="AC3:AD4" xr:uid="{DB48E082-34BD-41B3-901A-E623C44E2368}"/>
  </dataValidations>
  <pageMargins left="0.51181102362204722" right="0.51181102362204722" top="0.74803149606299213" bottom="0.74803149606299213" header="0.31496062992125984" footer="0.31496062992125984"/>
  <pageSetup paperSize="9" scale="81"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10F7-4AB3-449A-94AD-74098487D051}">
  <sheetPr codeName="Sheet15">
    <tabColor rgb="FFFFFF00"/>
  </sheetPr>
  <dimension ref="A1:DVX53"/>
  <sheetViews>
    <sheetView view="pageBreakPreview" zoomScale="90" zoomScaleNormal="100" zoomScaleSheetLayoutView="90" workbookViewId="0">
      <pane ySplit="14" topLeftCell="A15" activePane="bottomLeft" state="frozen"/>
      <selection activeCell="G40" sqref="G40:J40"/>
      <selection pane="bottomLeft" activeCell="E4" sqref="E4:AJ5"/>
    </sheetView>
  </sheetViews>
  <sheetFormatPr defaultColWidth="9" defaultRowHeight="13"/>
  <cols>
    <col min="1" max="1" width="3.1796875" customWidth="1"/>
    <col min="2" max="2" width="4.08984375" customWidth="1"/>
    <col min="3" max="5" width="3.453125" customWidth="1"/>
    <col min="6" max="6" width="3.1796875" customWidth="1"/>
    <col min="7" max="30" width="3.1796875" hidden="1" customWidth="1"/>
    <col min="31" max="31" width="3.1796875" customWidth="1"/>
    <col min="32" max="46" width="3" customWidth="1"/>
    <col min="47" max="47" width="2.81640625" customWidth="1"/>
    <col min="48" max="48" width="4.36328125" customWidth="1"/>
    <col min="49" max="51" width="2.81640625" customWidth="1"/>
    <col min="52" max="54" width="3.1796875" customWidth="1"/>
    <col min="55" max="55" width="5" customWidth="1"/>
    <col min="56" max="56" width="3.1796875" customWidth="1"/>
    <col min="57" max="57" width="4.08984375" customWidth="1"/>
    <col min="58" max="60" width="3.453125" customWidth="1"/>
    <col min="61" max="61" width="3.1796875" customWidth="1"/>
    <col min="62" max="85" width="3.1796875" hidden="1" customWidth="1"/>
    <col min="86" max="86" width="3.1796875" customWidth="1"/>
    <col min="87" max="101" width="3" customWidth="1"/>
    <col min="102" max="102" width="2.81640625" customWidth="1"/>
    <col min="103" max="103" width="4.36328125" customWidth="1"/>
    <col min="104" max="106" width="2.81640625" customWidth="1"/>
    <col min="107" max="109" width="3.1796875" customWidth="1"/>
    <col min="110" max="110" width="5" customWidth="1"/>
    <col min="111" max="111" width="3.1796875" customWidth="1"/>
    <col min="112" max="112" width="4.08984375" customWidth="1"/>
    <col min="113" max="115" width="3.453125" customWidth="1"/>
    <col min="116" max="116" width="3.1796875" customWidth="1"/>
    <col min="117" max="140" width="3.1796875" hidden="1" customWidth="1"/>
    <col min="141" max="141" width="3.1796875" customWidth="1"/>
    <col min="142" max="156" width="3" customWidth="1"/>
    <col min="157" max="157" width="2.81640625" customWidth="1"/>
    <col min="158" max="158" width="4.36328125" customWidth="1"/>
    <col min="159" max="161" width="2.81640625" customWidth="1"/>
    <col min="162" max="164" width="3.1796875" customWidth="1"/>
    <col min="165" max="165" width="5" customWidth="1"/>
    <col min="166" max="166" width="3.1796875" customWidth="1"/>
    <col min="167" max="167" width="4.08984375" customWidth="1"/>
    <col min="168" max="170" width="3.453125" customWidth="1"/>
    <col min="171" max="171" width="3.1796875" customWidth="1"/>
    <col min="172" max="195" width="3.1796875" hidden="1" customWidth="1"/>
    <col min="196" max="196" width="3.1796875" customWidth="1"/>
    <col min="197" max="211" width="3" customWidth="1"/>
    <col min="212" max="212" width="2.81640625" customWidth="1"/>
    <col min="213" max="213" width="4.36328125" customWidth="1"/>
    <col min="214" max="216" width="2.81640625" customWidth="1"/>
    <col min="217" max="219" width="3.1796875" customWidth="1"/>
    <col min="220" max="220" width="5" customWidth="1"/>
    <col min="221" max="221" width="3.1796875" customWidth="1"/>
    <col min="222" max="222" width="4.08984375" customWidth="1"/>
    <col min="223" max="225" width="3.453125" customWidth="1"/>
    <col min="226" max="226" width="3.1796875" customWidth="1"/>
    <col min="227" max="250" width="3.1796875" hidden="1" customWidth="1"/>
    <col min="251" max="251" width="3.1796875" customWidth="1"/>
    <col min="252" max="266" width="3" customWidth="1"/>
    <col min="267" max="267" width="2.81640625" customWidth="1"/>
    <col min="268" max="268" width="4.36328125" customWidth="1"/>
    <col min="269" max="271" width="2.81640625" customWidth="1"/>
    <col min="272" max="274" width="3.1796875" customWidth="1"/>
    <col min="275" max="275" width="5" customWidth="1"/>
    <col min="276" max="276" width="3.1796875" customWidth="1"/>
    <col min="277" max="277" width="4.08984375" customWidth="1"/>
    <col min="278" max="280" width="3.453125" customWidth="1"/>
    <col min="281" max="281" width="3.1796875" customWidth="1"/>
    <col min="282" max="305" width="3.1796875" hidden="1" customWidth="1"/>
    <col min="306" max="306" width="3.1796875" customWidth="1"/>
    <col min="307" max="321" width="3" customWidth="1"/>
    <col min="322" max="322" width="2.81640625" customWidth="1"/>
    <col min="323" max="323" width="4.36328125" customWidth="1"/>
    <col min="324" max="326" width="2.81640625" customWidth="1"/>
    <col min="327" max="329" width="3.1796875" customWidth="1"/>
    <col min="330" max="330" width="5" customWidth="1"/>
    <col min="331" max="331" width="3.1796875" customWidth="1"/>
    <col min="332" max="332" width="4.08984375" customWidth="1"/>
    <col min="333" max="335" width="3.453125" customWidth="1"/>
    <col min="336" max="336" width="3.1796875" customWidth="1"/>
    <col min="337" max="360" width="3.1796875" hidden="1" customWidth="1"/>
    <col min="361" max="361" width="3.1796875" customWidth="1"/>
    <col min="362" max="376" width="3" customWidth="1"/>
    <col min="377" max="377" width="2.81640625" customWidth="1"/>
    <col min="378" max="378" width="4.36328125" customWidth="1"/>
    <col min="379" max="381" width="2.81640625" customWidth="1"/>
    <col min="382" max="384" width="3.1796875" customWidth="1"/>
    <col min="385" max="385" width="5" customWidth="1"/>
    <col min="386" max="386" width="3.1796875" customWidth="1"/>
    <col min="387" max="387" width="4.08984375" customWidth="1"/>
    <col min="388" max="390" width="3.453125" customWidth="1"/>
    <col min="391" max="391" width="3.1796875" customWidth="1"/>
    <col min="392" max="415" width="3.1796875" hidden="1" customWidth="1"/>
    <col min="416" max="416" width="3.1796875" customWidth="1"/>
    <col min="417" max="431" width="3" customWidth="1"/>
    <col min="432" max="432" width="2.81640625" customWidth="1"/>
    <col min="433" max="433" width="4.36328125" customWidth="1"/>
    <col min="434" max="436" width="2.81640625" customWidth="1"/>
    <col min="437" max="439" width="3.1796875" customWidth="1"/>
    <col min="440" max="440" width="5" customWidth="1"/>
    <col min="441" max="441" width="3.1796875" customWidth="1"/>
    <col min="442" max="442" width="4.08984375" customWidth="1"/>
    <col min="443" max="445" width="3.453125" customWidth="1"/>
    <col min="446" max="446" width="3.1796875" customWidth="1"/>
    <col min="447" max="470" width="3.1796875" hidden="1" customWidth="1"/>
    <col min="471" max="471" width="3.1796875" customWidth="1"/>
    <col min="472" max="486" width="3" customWidth="1"/>
    <col min="487" max="487" width="2.81640625" customWidth="1"/>
    <col min="488" max="488" width="4.36328125" customWidth="1"/>
    <col min="489" max="491" width="2.81640625" customWidth="1"/>
    <col min="492" max="494" width="3.1796875" customWidth="1"/>
    <col min="495" max="495" width="5" customWidth="1"/>
    <col min="496" max="496" width="3.1796875" customWidth="1"/>
    <col min="497" max="497" width="4.08984375" customWidth="1"/>
    <col min="498" max="500" width="3.453125" customWidth="1"/>
    <col min="501" max="501" width="3.1796875" customWidth="1"/>
    <col min="502" max="525" width="3.1796875" hidden="1" customWidth="1"/>
    <col min="526" max="526" width="3.1796875" customWidth="1"/>
    <col min="527" max="541" width="3" customWidth="1"/>
    <col min="542" max="542" width="2.81640625" customWidth="1"/>
    <col min="543" max="543" width="4.36328125" customWidth="1"/>
    <col min="544" max="546" width="2.81640625" customWidth="1"/>
    <col min="547" max="549" width="3.1796875" customWidth="1"/>
    <col min="550" max="550" width="5" customWidth="1"/>
    <col min="551" max="551" width="3.1796875" customWidth="1"/>
    <col min="552" max="552" width="4.08984375" customWidth="1"/>
    <col min="553" max="555" width="3.453125" customWidth="1"/>
    <col min="556" max="556" width="3.1796875" customWidth="1"/>
    <col min="557" max="580" width="3.1796875" hidden="1" customWidth="1"/>
    <col min="581" max="581" width="3.1796875" customWidth="1"/>
    <col min="582" max="596" width="3" customWidth="1"/>
    <col min="597" max="597" width="2.81640625" customWidth="1"/>
    <col min="598" max="598" width="4.36328125" customWidth="1"/>
    <col min="599" max="601" width="2.81640625" customWidth="1"/>
    <col min="602" max="604" width="3.1796875" customWidth="1"/>
    <col min="605" max="605" width="5" customWidth="1"/>
    <col min="606" max="606" width="3.1796875" customWidth="1"/>
    <col min="607" max="607" width="4.08984375" customWidth="1"/>
    <col min="608" max="610" width="3.453125" customWidth="1"/>
    <col min="611" max="611" width="3.1796875" customWidth="1"/>
    <col min="612" max="635" width="3.1796875" hidden="1" customWidth="1"/>
    <col min="636" max="636" width="3.1796875" customWidth="1"/>
    <col min="637" max="651" width="3" customWidth="1"/>
    <col min="652" max="652" width="2.81640625" customWidth="1"/>
    <col min="653" max="653" width="4.36328125" customWidth="1"/>
    <col min="654" max="656" width="2.81640625" customWidth="1"/>
    <col min="657" max="659" width="3.1796875" customWidth="1"/>
    <col min="660" max="660" width="5" customWidth="1"/>
    <col min="661" max="661" width="3.1796875" customWidth="1"/>
    <col min="662" max="662" width="4.08984375" customWidth="1"/>
    <col min="663" max="665" width="3.453125" customWidth="1"/>
    <col min="666" max="666" width="3.1796875" customWidth="1"/>
    <col min="667" max="690" width="3.1796875" hidden="1" customWidth="1"/>
    <col min="691" max="691" width="3.1796875" customWidth="1"/>
    <col min="692" max="706" width="3" customWidth="1"/>
    <col min="707" max="707" width="2.81640625" customWidth="1"/>
    <col min="708" max="708" width="4.36328125" customWidth="1"/>
    <col min="709" max="711" width="2.81640625" customWidth="1"/>
    <col min="712" max="714" width="3.1796875" customWidth="1"/>
    <col min="715" max="715" width="5" customWidth="1"/>
    <col min="716" max="716" width="3.1796875" customWidth="1"/>
    <col min="717" max="717" width="4.08984375" customWidth="1"/>
    <col min="718" max="720" width="3.453125" customWidth="1"/>
    <col min="721" max="721" width="3.1796875" customWidth="1"/>
    <col min="722" max="745" width="3.1796875" hidden="1" customWidth="1"/>
    <col min="746" max="746" width="3.1796875" customWidth="1"/>
    <col min="747" max="761" width="3" customWidth="1"/>
    <col min="762" max="762" width="2.81640625" customWidth="1"/>
    <col min="763" max="763" width="4.36328125" customWidth="1"/>
    <col min="764" max="766" width="2.81640625" customWidth="1"/>
    <col min="767" max="769" width="3.1796875" customWidth="1"/>
    <col min="770" max="770" width="5" customWidth="1"/>
    <col min="771" max="771" width="3.1796875" customWidth="1"/>
    <col min="772" max="772" width="4.08984375" customWidth="1"/>
    <col min="773" max="775" width="3.453125" customWidth="1"/>
    <col min="776" max="776" width="3.1796875" customWidth="1"/>
    <col min="777" max="800" width="3.1796875" hidden="1" customWidth="1"/>
    <col min="801" max="801" width="3.1796875" customWidth="1"/>
    <col min="802" max="816" width="3" customWidth="1"/>
    <col min="817" max="817" width="2.81640625" customWidth="1"/>
    <col min="818" max="818" width="4.36328125" customWidth="1"/>
    <col min="819" max="821" width="2.81640625" customWidth="1"/>
    <col min="822" max="824" width="3.1796875" customWidth="1"/>
    <col min="825" max="825" width="5" customWidth="1"/>
    <col min="826" max="826" width="3.1796875" customWidth="1"/>
    <col min="827" max="827" width="4.08984375" customWidth="1"/>
    <col min="828" max="830" width="3.453125" customWidth="1"/>
    <col min="831" max="831" width="3.1796875" customWidth="1"/>
    <col min="832" max="855" width="3.1796875" hidden="1" customWidth="1"/>
    <col min="856" max="856" width="3.1796875" customWidth="1"/>
    <col min="857" max="871" width="3" customWidth="1"/>
    <col min="872" max="872" width="2.81640625" customWidth="1"/>
    <col min="873" max="873" width="4.36328125" customWidth="1"/>
    <col min="874" max="876" width="2.81640625" customWidth="1"/>
    <col min="877" max="879" width="3.1796875" customWidth="1"/>
    <col min="880" max="880" width="5" customWidth="1"/>
    <col min="881" max="881" width="3.1796875" customWidth="1"/>
    <col min="882" max="882" width="4.08984375" customWidth="1"/>
    <col min="883" max="885" width="3.453125" customWidth="1"/>
    <col min="886" max="886" width="3.1796875" customWidth="1"/>
    <col min="887" max="910" width="3.1796875" hidden="1" customWidth="1"/>
    <col min="911" max="911" width="3.1796875" customWidth="1"/>
    <col min="912" max="926" width="3" customWidth="1"/>
    <col min="927" max="927" width="2.81640625" customWidth="1"/>
    <col min="928" max="928" width="4.36328125" customWidth="1"/>
    <col min="929" max="931" width="2.81640625" customWidth="1"/>
    <col min="932" max="934" width="3.1796875" customWidth="1"/>
    <col min="935" max="935" width="5" customWidth="1"/>
    <col min="936" max="936" width="3.1796875" customWidth="1"/>
    <col min="937" max="937" width="4.08984375" customWidth="1"/>
    <col min="938" max="940" width="3.453125" customWidth="1"/>
    <col min="941" max="941" width="3.1796875" customWidth="1"/>
    <col min="942" max="965" width="3.1796875" hidden="1" customWidth="1"/>
    <col min="966" max="966" width="3.1796875" customWidth="1"/>
    <col min="967" max="981" width="3" customWidth="1"/>
    <col min="982" max="982" width="2.81640625" customWidth="1"/>
    <col min="983" max="983" width="4.36328125" customWidth="1"/>
    <col min="984" max="986" width="2.81640625" customWidth="1"/>
    <col min="987" max="989" width="3.1796875" customWidth="1"/>
    <col min="990" max="990" width="5" customWidth="1"/>
    <col min="991" max="991" width="3.1796875" customWidth="1"/>
    <col min="992" max="992" width="4.08984375" customWidth="1"/>
    <col min="993" max="995" width="3.453125" customWidth="1"/>
    <col min="996" max="996" width="3.1796875" customWidth="1"/>
    <col min="997" max="1020" width="3.1796875" hidden="1" customWidth="1"/>
    <col min="1021" max="1021" width="3.1796875" customWidth="1"/>
    <col min="1022" max="1036" width="3" customWidth="1"/>
    <col min="1037" max="1037" width="2.81640625" customWidth="1"/>
    <col min="1038" max="1038" width="4.36328125" customWidth="1"/>
    <col min="1039" max="1041" width="2.81640625" customWidth="1"/>
    <col min="1042" max="1044" width="3.1796875" customWidth="1"/>
    <col min="1045" max="1045" width="5" customWidth="1"/>
    <col min="1046" max="1046" width="3.1796875" customWidth="1"/>
    <col min="1047" max="1047" width="4.08984375" customWidth="1"/>
    <col min="1048" max="1050" width="3.453125" customWidth="1"/>
    <col min="1051" max="1051" width="3.1796875" customWidth="1"/>
    <col min="1052" max="1075" width="3.1796875" hidden="1" customWidth="1"/>
    <col min="1076" max="1076" width="3.1796875" customWidth="1"/>
    <col min="1077" max="1091" width="3" customWidth="1"/>
    <col min="1092" max="1092" width="2.81640625" customWidth="1"/>
    <col min="1093" max="1093" width="4.36328125" customWidth="1"/>
    <col min="1094" max="1096" width="2.81640625" customWidth="1"/>
    <col min="1097" max="1099" width="3.1796875" customWidth="1"/>
    <col min="1100" max="1100" width="5" customWidth="1"/>
    <col min="1101" max="1101" width="3.1796875" customWidth="1"/>
    <col min="1102" max="1102" width="4.08984375" customWidth="1"/>
    <col min="1103" max="1105" width="3.453125" customWidth="1"/>
    <col min="1106" max="1106" width="3.1796875" customWidth="1"/>
    <col min="1107" max="1130" width="3.1796875" hidden="1" customWidth="1"/>
    <col min="1131" max="1131" width="3.1796875" customWidth="1"/>
    <col min="1132" max="1146" width="3" customWidth="1"/>
    <col min="1147" max="1147" width="2.81640625" customWidth="1"/>
    <col min="1148" max="1148" width="4.36328125" customWidth="1"/>
    <col min="1149" max="1151" width="2.81640625" customWidth="1"/>
    <col min="1152" max="1154" width="3.1796875" customWidth="1"/>
    <col min="1155" max="1155" width="5" customWidth="1"/>
    <col min="1156" max="1156" width="3.1796875" customWidth="1"/>
    <col min="1157" max="1157" width="4.08984375" customWidth="1"/>
    <col min="1158" max="1160" width="3.453125" customWidth="1"/>
    <col min="1161" max="1161" width="3.1796875" customWidth="1"/>
    <col min="1162" max="1185" width="3.1796875" hidden="1" customWidth="1"/>
    <col min="1186" max="1186" width="3.1796875" customWidth="1"/>
    <col min="1187" max="1201" width="3" customWidth="1"/>
    <col min="1202" max="1202" width="2.81640625" customWidth="1"/>
    <col min="1203" max="1203" width="4.36328125" customWidth="1"/>
    <col min="1204" max="1206" width="2.81640625" customWidth="1"/>
    <col min="1207" max="1209" width="3.1796875" customWidth="1"/>
    <col min="1210" max="1210" width="5" customWidth="1"/>
    <col min="1211" max="1211" width="3.1796875" customWidth="1"/>
    <col min="1212" max="1212" width="4.08984375" customWidth="1"/>
    <col min="1213" max="1215" width="3.453125" customWidth="1"/>
    <col min="1216" max="1216" width="3.1796875" customWidth="1"/>
    <col min="1217" max="1240" width="3.1796875" hidden="1" customWidth="1"/>
    <col min="1241" max="1241" width="3.1796875" customWidth="1"/>
    <col min="1242" max="1256" width="3" customWidth="1"/>
    <col min="1257" max="1257" width="2.81640625" customWidth="1"/>
    <col min="1258" max="1258" width="4.36328125" customWidth="1"/>
    <col min="1259" max="1261" width="2.81640625" customWidth="1"/>
    <col min="1262" max="1264" width="3.1796875" customWidth="1"/>
    <col min="1265" max="1265" width="5" customWidth="1"/>
    <col min="1266" max="1266" width="3.1796875" customWidth="1"/>
    <col min="1267" max="1267" width="4.08984375" customWidth="1"/>
    <col min="1268" max="1270" width="3.453125" customWidth="1"/>
    <col min="1271" max="1271" width="3.1796875" customWidth="1"/>
    <col min="1272" max="1295" width="3.1796875" hidden="1" customWidth="1"/>
    <col min="1296" max="1296" width="3.1796875" customWidth="1"/>
    <col min="1297" max="1311" width="3" customWidth="1"/>
    <col min="1312" max="1312" width="2.81640625" customWidth="1"/>
    <col min="1313" max="1313" width="4.36328125" customWidth="1"/>
    <col min="1314" max="1316" width="2.81640625" customWidth="1"/>
    <col min="1317" max="1319" width="3.1796875" customWidth="1"/>
    <col min="1320" max="1320" width="5" customWidth="1"/>
    <col min="1321" max="1321" width="3.1796875" customWidth="1"/>
    <col min="1322" max="1322" width="4.08984375" customWidth="1"/>
    <col min="1323" max="1325" width="3.453125" customWidth="1"/>
    <col min="1326" max="1326" width="3.1796875" customWidth="1"/>
    <col min="1327" max="1350" width="3.1796875" hidden="1" customWidth="1"/>
    <col min="1351" max="1351" width="3.1796875" customWidth="1"/>
    <col min="1352" max="1366" width="3" customWidth="1"/>
    <col min="1367" max="1367" width="2.81640625" customWidth="1"/>
    <col min="1368" max="1368" width="4.36328125" customWidth="1"/>
    <col min="1369" max="1371" width="2.81640625" customWidth="1"/>
    <col min="1372" max="1374" width="3.1796875" customWidth="1"/>
    <col min="1375" max="1375" width="5" customWidth="1"/>
    <col min="1376" max="1376" width="3.1796875" customWidth="1"/>
    <col min="1377" max="1377" width="4.08984375" customWidth="1"/>
    <col min="1378" max="1380" width="3.453125" customWidth="1"/>
    <col min="1381" max="1381" width="3.1796875" customWidth="1"/>
    <col min="1382" max="1405" width="3.1796875" hidden="1" customWidth="1"/>
    <col min="1406" max="1406" width="3.1796875" customWidth="1"/>
    <col min="1407" max="1421" width="3" customWidth="1"/>
    <col min="1422" max="1422" width="2.81640625" customWidth="1"/>
    <col min="1423" max="1423" width="4.36328125" customWidth="1"/>
    <col min="1424" max="1426" width="2.81640625" customWidth="1"/>
    <col min="1427" max="1429" width="3.1796875" customWidth="1"/>
    <col min="1430" max="1430" width="5" customWidth="1"/>
    <col min="1431" max="1431" width="3.1796875" customWidth="1"/>
    <col min="1432" max="1432" width="4.08984375" customWidth="1"/>
    <col min="1433" max="1435" width="3.453125" customWidth="1"/>
    <col min="1436" max="1436" width="3.1796875" customWidth="1"/>
    <col min="1437" max="1460" width="3.1796875" hidden="1" customWidth="1"/>
    <col min="1461" max="1461" width="3.1796875" customWidth="1"/>
    <col min="1462" max="1476" width="3" customWidth="1"/>
    <col min="1477" max="1477" width="2.81640625" customWidth="1"/>
    <col min="1478" max="1478" width="4.36328125" customWidth="1"/>
    <col min="1479" max="1481" width="2.81640625" customWidth="1"/>
    <col min="1482" max="1484" width="3.1796875" customWidth="1"/>
    <col min="1485" max="1485" width="5" customWidth="1"/>
    <col min="1486" max="1486" width="3.1796875" customWidth="1"/>
    <col min="1487" max="1487" width="4.08984375" customWidth="1"/>
    <col min="1488" max="1490" width="3.453125" customWidth="1"/>
    <col min="1491" max="1491" width="3.1796875" customWidth="1"/>
    <col min="1492" max="1515" width="3.1796875" hidden="1" customWidth="1"/>
    <col min="1516" max="1516" width="3.1796875" customWidth="1"/>
    <col min="1517" max="1531" width="3" customWidth="1"/>
    <col min="1532" max="1532" width="2.81640625" customWidth="1"/>
    <col min="1533" max="1533" width="4.36328125" customWidth="1"/>
    <col min="1534" max="1536" width="2.81640625" customWidth="1"/>
    <col min="1537" max="1539" width="3.1796875" customWidth="1"/>
    <col min="1540" max="1540" width="5" customWidth="1"/>
    <col min="1541" max="1541" width="3.1796875" customWidth="1"/>
    <col min="1542" max="1542" width="4.08984375" customWidth="1"/>
    <col min="1543" max="1545" width="3.453125" customWidth="1"/>
    <col min="1546" max="1546" width="3.1796875" customWidth="1"/>
    <col min="1547" max="1570" width="3.1796875" hidden="1" customWidth="1"/>
    <col min="1571" max="1571" width="3.1796875" customWidth="1"/>
    <col min="1572" max="1586" width="3" customWidth="1"/>
    <col min="1587" max="1587" width="2.81640625" customWidth="1"/>
    <col min="1588" max="1588" width="4.36328125" customWidth="1"/>
    <col min="1589" max="1591" width="2.81640625" customWidth="1"/>
    <col min="1592" max="1594" width="3.1796875" customWidth="1"/>
    <col min="1595" max="1595" width="5" customWidth="1"/>
    <col min="1596" max="1596" width="3.1796875" customWidth="1"/>
    <col min="1597" max="1597" width="4.08984375" customWidth="1"/>
    <col min="1598" max="1600" width="3.453125" customWidth="1"/>
    <col min="1601" max="1601" width="3.1796875" customWidth="1"/>
    <col min="1602" max="1625" width="3.1796875" hidden="1" customWidth="1"/>
    <col min="1626" max="1626" width="3.1796875" customWidth="1"/>
    <col min="1627" max="1641" width="3" customWidth="1"/>
    <col min="1642" max="1642" width="2.81640625" customWidth="1"/>
    <col min="1643" max="1643" width="4.36328125" customWidth="1"/>
    <col min="1644" max="1646" width="2.81640625" customWidth="1"/>
    <col min="1647" max="1649" width="3.1796875" customWidth="1"/>
    <col min="1650" max="1650" width="5" customWidth="1"/>
    <col min="1651" max="1651" width="3.1796875" customWidth="1"/>
    <col min="1652" max="1652" width="4.08984375" customWidth="1"/>
    <col min="1653" max="1655" width="3.453125" customWidth="1"/>
    <col min="1656" max="1656" width="3.1796875" customWidth="1"/>
    <col min="1657" max="1680" width="3.1796875" hidden="1" customWidth="1"/>
    <col min="1681" max="1681" width="3.1796875" customWidth="1"/>
    <col min="1682" max="1696" width="3" customWidth="1"/>
    <col min="1697" max="1697" width="2.81640625" customWidth="1"/>
    <col min="1698" max="1698" width="4.36328125" customWidth="1"/>
    <col min="1699" max="1701" width="2.81640625" customWidth="1"/>
    <col min="1702" max="1704" width="3.1796875" customWidth="1"/>
    <col min="1705" max="1705" width="5" customWidth="1"/>
    <col min="1706" max="1706" width="3.1796875" customWidth="1"/>
    <col min="1707" max="1707" width="4.08984375" customWidth="1"/>
    <col min="1708" max="1710" width="3.453125" customWidth="1"/>
    <col min="1711" max="1711" width="3.1796875" customWidth="1"/>
    <col min="1712" max="1735" width="3.1796875" hidden="1" customWidth="1"/>
    <col min="1736" max="1736" width="3.1796875" customWidth="1"/>
    <col min="1737" max="1751" width="3" customWidth="1"/>
    <col min="1752" max="1752" width="2.81640625" customWidth="1"/>
    <col min="1753" max="1753" width="4.36328125" customWidth="1"/>
    <col min="1754" max="1756" width="2.81640625" customWidth="1"/>
    <col min="1757" max="1759" width="3.1796875" customWidth="1"/>
    <col min="1760" max="1760" width="5" customWidth="1"/>
    <col min="1761" max="1761" width="3.1796875" customWidth="1"/>
    <col min="1762" max="1762" width="4.08984375" customWidth="1"/>
    <col min="1763" max="1765" width="3.453125" customWidth="1"/>
    <col min="1766" max="1766" width="3.1796875" customWidth="1"/>
    <col min="1767" max="1790" width="3.1796875" hidden="1" customWidth="1"/>
    <col min="1791" max="1791" width="3.1796875" customWidth="1"/>
    <col min="1792" max="1806" width="3" customWidth="1"/>
    <col min="1807" max="1807" width="2.81640625" customWidth="1"/>
    <col min="1808" max="1808" width="4.36328125" customWidth="1"/>
    <col min="1809" max="1811" width="2.81640625" customWidth="1"/>
    <col min="1812" max="1814" width="3.1796875" customWidth="1"/>
    <col min="1815" max="1815" width="5" customWidth="1"/>
    <col min="1816" max="1816" width="3.1796875" customWidth="1"/>
    <col min="1817" max="1817" width="4.08984375" customWidth="1"/>
    <col min="1818" max="1820" width="3.453125" customWidth="1"/>
    <col min="1821" max="1821" width="3.1796875" customWidth="1"/>
    <col min="1822" max="1845" width="3.1796875" hidden="1" customWidth="1"/>
    <col min="1846" max="1846" width="3.1796875" customWidth="1"/>
    <col min="1847" max="1861" width="3" customWidth="1"/>
    <col min="1862" max="1862" width="2.81640625" customWidth="1"/>
    <col min="1863" max="1863" width="4.36328125" customWidth="1"/>
    <col min="1864" max="1866" width="2.81640625" customWidth="1"/>
    <col min="1867" max="1869" width="3.1796875" customWidth="1"/>
    <col min="1870" max="1870" width="5" customWidth="1"/>
    <col min="1871" max="1871" width="3.1796875" customWidth="1"/>
    <col min="1872" max="1872" width="4.08984375" customWidth="1"/>
    <col min="1873" max="1875" width="3.453125" customWidth="1"/>
    <col min="1876" max="1876" width="3.1796875" customWidth="1"/>
    <col min="1877" max="1900" width="3.1796875" hidden="1" customWidth="1"/>
    <col min="1901" max="1901" width="3.1796875" customWidth="1"/>
    <col min="1902" max="1916" width="3" customWidth="1"/>
    <col min="1917" max="1917" width="2.81640625" customWidth="1"/>
    <col min="1918" max="1918" width="4.36328125" customWidth="1"/>
    <col min="1919" max="1921" width="2.81640625" customWidth="1"/>
    <col min="1922" max="1924" width="3.1796875" customWidth="1"/>
    <col min="1925" max="1925" width="5" customWidth="1"/>
    <col min="1926" max="1926" width="3.1796875" customWidth="1"/>
    <col min="1927" max="1927" width="4.08984375" customWidth="1"/>
    <col min="1928" max="1930" width="3.453125" customWidth="1"/>
    <col min="1931" max="1931" width="3.1796875" customWidth="1"/>
    <col min="1932" max="1955" width="3.1796875" hidden="1" customWidth="1"/>
    <col min="1956" max="1956" width="3.1796875" customWidth="1"/>
    <col min="1957" max="1971" width="3" customWidth="1"/>
    <col min="1972" max="1972" width="2.81640625" customWidth="1"/>
    <col min="1973" max="1973" width="4.36328125" customWidth="1"/>
    <col min="1974" max="1976" width="2.81640625" customWidth="1"/>
    <col min="1977" max="1979" width="3.1796875" customWidth="1"/>
    <col min="1980" max="1980" width="5" customWidth="1"/>
    <col min="1981" max="1981" width="3.1796875" customWidth="1"/>
    <col min="1982" max="1982" width="4.08984375" customWidth="1"/>
    <col min="1983" max="1985" width="3.453125" customWidth="1"/>
    <col min="1986" max="1986" width="3.1796875" customWidth="1"/>
    <col min="1987" max="2010" width="3.1796875" hidden="1" customWidth="1"/>
    <col min="2011" max="2011" width="3.1796875" customWidth="1"/>
    <col min="2012" max="2026" width="3" customWidth="1"/>
    <col min="2027" max="2027" width="2.81640625" customWidth="1"/>
    <col min="2028" max="2028" width="4.36328125" customWidth="1"/>
    <col min="2029" max="2031" width="2.81640625" customWidth="1"/>
    <col min="2032" max="2034" width="3.1796875" customWidth="1"/>
    <col min="2035" max="2035" width="5" customWidth="1"/>
    <col min="2036" max="2036" width="3.1796875" customWidth="1"/>
    <col min="2037" max="2037" width="4.08984375" customWidth="1"/>
    <col min="2038" max="2040" width="3.453125" customWidth="1"/>
    <col min="2041" max="2041" width="3.1796875" customWidth="1"/>
    <col min="2042" max="2065" width="3.1796875" hidden="1" customWidth="1"/>
    <col min="2066" max="2066" width="3.1796875" customWidth="1"/>
    <col min="2067" max="2081" width="3" customWidth="1"/>
    <col min="2082" max="2082" width="2.81640625" customWidth="1"/>
    <col min="2083" max="2083" width="4.36328125" customWidth="1"/>
    <col min="2084" max="2086" width="2.81640625" customWidth="1"/>
    <col min="2087" max="2089" width="3.1796875" customWidth="1"/>
    <col min="2090" max="2090" width="5" customWidth="1"/>
    <col min="2091" max="2091" width="3.1796875" customWidth="1"/>
    <col min="2092" max="2092" width="4.08984375" customWidth="1"/>
    <col min="2093" max="2095" width="3.453125" customWidth="1"/>
    <col min="2096" max="2096" width="3.1796875" customWidth="1"/>
    <col min="2097" max="2120" width="3.1796875" hidden="1" customWidth="1"/>
    <col min="2121" max="2121" width="3.1796875" customWidth="1"/>
    <col min="2122" max="2136" width="3" customWidth="1"/>
    <col min="2137" max="2137" width="2.81640625" customWidth="1"/>
    <col min="2138" max="2138" width="4.36328125" customWidth="1"/>
    <col min="2139" max="2141" width="2.81640625" customWidth="1"/>
    <col min="2142" max="2144" width="3.1796875" customWidth="1"/>
    <col min="2145" max="2145" width="5" customWidth="1"/>
    <col min="2146" max="2146" width="3.1796875" customWidth="1"/>
    <col min="2147" max="2147" width="4.08984375" customWidth="1"/>
    <col min="2148" max="2150" width="3.453125" customWidth="1"/>
    <col min="2151" max="2151" width="3.1796875" customWidth="1"/>
    <col min="2152" max="2175" width="3.1796875" hidden="1" customWidth="1"/>
    <col min="2176" max="2176" width="3.1796875" customWidth="1"/>
    <col min="2177" max="2191" width="3" customWidth="1"/>
    <col min="2192" max="2192" width="2.81640625" customWidth="1"/>
    <col min="2193" max="2193" width="4.36328125" customWidth="1"/>
    <col min="2194" max="2196" width="2.81640625" customWidth="1"/>
    <col min="2197" max="2199" width="3.1796875" customWidth="1"/>
    <col min="2200" max="2200" width="5" customWidth="1"/>
    <col min="2201" max="2201" width="3.1796875" customWidth="1"/>
    <col min="2202" max="2202" width="4.08984375" customWidth="1"/>
    <col min="2203" max="2205" width="3.453125" customWidth="1"/>
    <col min="2206" max="2206" width="3.1796875" customWidth="1"/>
    <col min="2207" max="2230" width="3.1796875" hidden="1" customWidth="1"/>
    <col min="2231" max="2231" width="3.1796875" customWidth="1"/>
    <col min="2232" max="2246" width="3" customWidth="1"/>
    <col min="2247" max="2247" width="2.81640625" customWidth="1"/>
    <col min="2248" max="2248" width="4.36328125" customWidth="1"/>
    <col min="2249" max="2251" width="2.81640625" customWidth="1"/>
    <col min="2252" max="2254" width="3.1796875" customWidth="1"/>
    <col min="2255" max="2255" width="5" customWidth="1"/>
    <col min="2256" max="2256" width="3.1796875" customWidth="1"/>
    <col min="2257" max="2257" width="4.08984375" customWidth="1"/>
    <col min="2258" max="2260" width="3.453125" customWidth="1"/>
    <col min="2261" max="2261" width="3.1796875" customWidth="1"/>
    <col min="2262" max="2285" width="3.1796875" hidden="1" customWidth="1"/>
    <col min="2286" max="2286" width="3.1796875" customWidth="1"/>
    <col min="2287" max="2301" width="3" customWidth="1"/>
    <col min="2302" max="2302" width="2.81640625" customWidth="1"/>
    <col min="2303" max="2303" width="4.36328125" customWidth="1"/>
    <col min="2304" max="2306" width="2.81640625" customWidth="1"/>
    <col min="2307" max="2309" width="3.1796875" customWidth="1"/>
    <col min="2310" max="2310" width="5" customWidth="1"/>
    <col min="2311" max="2311" width="3.1796875" customWidth="1"/>
    <col min="2312" max="2312" width="4.08984375" customWidth="1"/>
    <col min="2313" max="2315" width="3.453125" customWidth="1"/>
    <col min="2316" max="2316" width="3.1796875" customWidth="1"/>
    <col min="2317" max="2340" width="3.1796875" hidden="1" customWidth="1"/>
    <col min="2341" max="2341" width="3.1796875" customWidth="1"/>
    <col min="2342" max="2356" width="3" customWidth="1"/>
    <col min="2357" max="2357" width="2.81640625" customWidth="1"/>
    <col min="2358" max="2358" width="4.36328125" customWidth="1"/>
    <col min="2359" max="2361" width="2.81640625" customWidth="1"/>
    <col min="2362" max="2364" width="3.1796875" customWidth="1"/>
    <col min="2365" max="2365" width="5" customWidth="1"/>
    <col min="2366" max="2366" width="3.1796875" customWidth="1"/>
    <col min="2367" max="2367" width="4.08984375" customWidth="1"/>
    <col min="2368" max="2370" width="3.453125" customWidth="1"/>
    <col min="2371" max="2371" width="3.1796875" customWidth="1"/>
    <col min="2372" max="2395" width="3.1796875" hidden="1" customWidth="1"/>
    <col min="2396" max="2396" width="3.1796875" customWidth="1"/>
    <col min="2397" max="2411" width="3" customWidth="1"/>
    <col min="2412" max="2412" width="2.81640625" customWidth="1"/>
    <col min="2413" max="2413" width="4.36328125" customWidth="1"/>
    <col min="2414" max="2416" width="2.81640625" customWidth="1"/>
    <col min="2417" max="2419" width="3.1796875" customWidth="1"/>
    <col min="2420" max="2420" width="5" customWidth="1"/>
    <col min="2421" max="2421" width="3.1796875" customWidth="1"/>
    <col min="2422" max="2422" width="4.08984375" customWidth="1"/>
    <col min="2423" max="2425" width="3.453125" customWidth="1"/>
    <col min="2426" max="2426" width="3.1796875" customWidth="1"/>
    <col min="2427" max="2450" width="3.1796875" hidden="1" customWidth="1"/>
    <col min="2451" max="2451" width="3.1796875" customWidth="1"/>
    <col min="2452" max="2466" width="3" customWidth="1"/>
    <col min="2467" max="2467" width="2.81640625" customWidth="1"/>
    <col min="2468" max="2468" width="4.36328125" customWidth="1"/>
    <col min="2469" max="2471" width="2.81640625" customWidth="1"/>
    <col min="2472" max="2474" width="3.1796875" customWidth="1"/>
    <col min="2475" max="2475" width="5" customWidth="1"/>
    <col min="2476" max="2476" width="3.1796875" customWidth="1"/>
    <col min="2477" max="2477" width="4.08984375" customWidth="1"/>
    <col min="2478" max="2480" width="3.453125" customWidth="1"/>
    <col min="2481" max="2481" width="3.1796875" customWidth="1"/>
    <col min="2482" max="2505" width="3.1796875" hidden="1" customWidth="1"/>
    <col min="2506" max="2506" width="3.1796875" customWidth="1"/>
    <col min="2507" max="2521" width="3" customWidth="1"/>
    <col min="2522" max="2522" width="2.81640625" customWidth="1"/>
    <col min="2523" max="2523" width="4.36328125" customWidth="1"/>
    <col min="2524" max="2526" width="2.81640625" customWidth="1"/>
    <col min="2527" max="2529" width="3.1796875" customWidth="1"/>
    <col min="2530" max="2530" width="5" customWidth="1"/>
    <col min="2531" max="2531" width="3.1796875" customWidth="1"/>
    <col min="2532" max="2532" width="4.08984375" customWidth="1"/>
    <col min="2533" max="2535" width="3.453125" customWidth="1"/>
    <col min="2536" max="2536" width="3.1796875" customWidth="1"/>
    <col min="2537" max="2560" width="3.1796875" hidden="1" customWidth="1"/>
    <col min="2561" max="2561" width="3.1796875" customWidth="1"/>
    <col min="2562" max="2576" width="3" customWidth="1"/>
    <col min="2577" max="2577" width="2.81640625" customWidth="1"/>
    <col min="2578" max="2578" width="4.36328125" customWidth="1"/>
    <col min="2579" max="2581" width="2.81640625" customWidth="1"/>
    <col min="2582" max="2584" width="3.1796875" customWidth="1"/>
    <col min="2585" max="2585" width="5" customWidth="1"/>
    <col min="2586" max="2586" width="3.1796875" customWidth="1"/>
    <col min="2587" max="2587" width="4.08984375" customWidth="1"/>
    <col min="2588" max="2590" width="3.453125" customWidth="1"/>
    <col min="2591" max="2591" width="3.1796875" customWidth="1"/>
    <col min="2592" max="2615" width="3.1796875" hidden="1" customWidth="1"/>
    <col min="2616" max="2616" width="3.1796875" customWidth="1"/>
    <col min="2617" max="2631" width="3" customWidth="1"/>
    <col min="2632" max="2632" width="2.81640625" customWidth="1"/>
    <col min="2633" max="2633" width="4.36328125" customWidth="1"/>
    <col min="2634" max="2636" width="2.81640625" customWidth="1"/>
    <col min="2637" max="2639" width="3.1796875" customWidth="1"/>
    <col min="2640" max="2640" width="5" customWidth="1"/>
    <col min="2641" max="2641" width="3.1796875" customWidth="1"/>
    <col min="2642" max="2642" width="4.08984375" customWidth="1"/>
    <col min="2643" max="2645" width="3.453125" customWidth="1"/>
    <col min="2646" max="2646" width="3.1796875" customWidth="1"/>
    <col min="2647" max="2670" width="3.1796875" hidden="1" customWidth="1"/>
    <col min="2671" max="2671" width="3.1796875" customWidth="1"/>
    <col min="2672" max="2686" width="3" customWidth="1"/>
    <col min="2687" max="2687" width="2.81640625" customWidth="1"/>
    <col min="2688" max="2688" width="4.36328125" customWidth="1"/>
    <col min="2689" max="2691" width="2.81640625" customWidth="1"/>
    <col min="2692" max="2694" width="3.1796875" customWidth="1"/>
    <col min="2695" max="2695" width="5" customWidth="1"/>
    <col min="2696" max="2696" width="3.1796875" customWidth="1"/>
    <col min="2697" max="2697" width="4.08984375" customWidth="1"/>
    <col min="2698" max="2700" width="3.453125" customWidth="1"/>
    <col min="2701" max="2701" width="3.1796875" customWidth="1"/>
    <col min="2702" max="2725" width="3.1796875" hidden="1" customWidth="1"/>
    <col min="2726" max="2726" width="3.1796875" customWidth="1"/>
    <col min="2727" max="2741" width="3" customWidth="1"/>
    <col min="2742" max="2742" width="2.81640625" customWidth="1"/>
    <col min="2743" max="2743" width="4.36328125" customWidth="1"/>
    <col min="2744" max="2746" width="2.81640625" customWidth="1"/>
    <col min="2747" max="2749" width="3.1796875" customWidth="1"/>
    <col min="2750" max="2750" width="5" customWidth="1"/>
    <col min="2751" max="2751" width="3.1796875" customWidth="1"/>
    <col min="2752" max="2752" width="4.08984375" customWidth="1"/>
    <col min="2753" max="2755" width="3.453125" customWidth="1"/>
    <col min="2756" max="2756" width="3.1796875" customWidth="1"/>
    <col min="2757" max="2780" width="3.1796875" hidden="1" customWidth="1"/>
    <col min="2781" max="2781" width="3.1796875" customWidth="1"/>
    <col min="2782" max="2796" width="3" customWidth="1"/>
    <col min="2797" max="2797" width="2.81640625" customWidth="1"/>
    <col min="2798" max="2798" width="4.36328125" customWidth="1"/>
    <col min="2799" max="2801" width="2.81640625" customWidth="1"/>
    <col min="2802" max="2804" width="3.1796875" customWidth="1"/>
    <col min="2805" max="2805" width="5" customWidth="1"/>
    <col min="2806" max="2806" width="3.1796875" customWidth="1"/>
    <col min="2807" max="2807" width="4.08984375" customWidth="1"/>
    <col min="2808" max="2810" width="3.453125" customWidth="1"/>
    <col min="2811" max="2811" width="3.1796875" customWidth="1"/>
    <col min="2812" max="2835" width="3.1796875" hidden="1" customWidth="1"/>
    <col min="2836" max="2836" width="3.1796875" customWidth="1"/>
    <col min="2837" max="2851" width="3" customWidth="1"/>
    <col min="2852" max="2852" width="2.81640625" customWidth="1"/>
    <col min="2853" max="2853" width="4.36328125" customWidth="1"/>
    <col min="2854" max="2856" width="2.81640625" customWidth="1"/>
    <col min="2857" max="2859" width="3.1796875" customWidth="1"/>
    <col min="2860" max="2860" width="5" customWidth="1"/>
    <col min="2861" max="2861" width="3.1796875" customWidth="1"/>
    <col min="2862" max="2862" width="4.08984375" customWidth="1"/>
    <col min="2863" max="2865" width="3.453125" customWidth="1"/>
    <col min="2866" max="2866" width="3.1796875" customWidth="1"/>
    <col min="2867" max="2890" width="3.1796875" hidden="1" customWidth="1"/>
    <col min="2891" max="2891" width="3.1796875" customWidth="1"/>
    <col min="2892" max="2906" width="3" customWidth="1"/>
    <col min="2907" max="2907" width="2.81640625" customWidth="1"/>
    <col min="2908" max="2908" width="4.36328125" customWidth="1"/>
    <col min="2909" max="2911" width="2.81640625" customWidth="1"/>
    <col min="2912" max="2914" width="3.1796875" customWidth="1"/>
    <col min="2915" max="2915" width="5" customWidth="1"/>
    <col min="2916" max="2916" width="3.1796875" customWidth="1"/>
    <col min="2917" max="2917" width="4.08984375" customWidth="1"/>
    <col min="2918" max="2920" width="3.453125" customWidth="1"/>
    <col min="2921" max="2921" width="3.1796875" customWidth="1"/>
    <col min="2922" max="2945" width="3.1796875" hidden="1" customWidth="1"/>
    <col min="2946" max="2946" width="3.1796875" customWidth="1"/>
    <col min="2947" max="2961" width="3" customWidth="1"/>
    <col min="2962" max="2962" width="2.81640625" customWidth="1"/>
    <col min="2963" max="2963" width="4.36328125" customWidth="1"/>
    <col min="2964" max="2966" width="2.81640625" customWidth="1"/>
    <col min="2967" max="2969" width="3.1796875" customWidth="1"/>
    <col min="2970" max="2970" width="5" customWidth="1"/>
    <col min="2971" max="2971" width="3.1796875" customWidth="1"/>
    <col min="2972" max="2972" width="4.08984375" customWidth="1"/>
    <col min="2973" max="2975" width="3.453125" customWidth="1"/>
    <col min="2976" max="2976" width="3.1796875" customWidth="1"/>
    <col min="2977" max="3000" width="3.1796875" hidden="1" customWidth="1"/>
    <col min="3001" max="3001" width="3.1796875" customWidth="1"/>
    <col min="3002" max="3016" width="3" customWidth="1"/>
    <col min="3017" max="3017" width="2.81640625" customWidth="1"/>
    <col min="3018" max="3018" width="4.36328125" customWidth="1"/>
    <col min="3019" max="3021" width="2.81640625" customWidth="1"/>
    <col min="3022" max="3024" width="3.1796875" customWidth="1"/>
    <col min="3025" max="3025" width="5" customWidth="1"/>
    <col min="3026" max="3026" width="3.1796875" customWidth="1"/>
    <col min="3027" max="3027" width="4.08984375" customWidth="1"/>
    <col min="3028" max="3030" width="3.453125" customWidth="1"/>
    <col min="3031" max="3031" width="3.1796875" customWidth="1"/>
    <col min="3032" max="3055" width="3.1796875" hidden="1" customWidth="1"/>
    <col min="3056" max="3056" width="3.1796875" customWidth="1"/>
    <col min="3057" max="3071" width="3" customWidth="1"/>
    <col min="3072" max="3072" width="2.81640625" customWidth="1"/>
    <col min="3073" max="3073" width="4.36328125" customWidth="1"/>
    <col min="3074" max="3076" width="2.81640625" customWidth="1"/>
    <col min="3077" max="3079" width="3.1796875" customWidth="1"/>
    <col min="3080" max="3080" width="5" customWidth="1"/>
    <col min="3081" max="3081" width="3.1796875" customWidth="1"/>
    <col min="3082" max="3082" width="4.08984375" customWidth="1"/>
    <col min="3083" max="3085" width="3.453125" customWidth="1"/>
    <col min="3086" max="3086" width="3.1796875" customWidth="1"/>
    <col min="3087" max="3110" width="3.1796875" hidden="1" customWidth="1"/>
    <col min="3111" max="3111" width="3.1796875" customWidth="1"/>
    <col min="3112" max="3126" width="3" customWidth="1"/>
    <col min="3127" max="3127" width="2.81640625" customWidth="1"/>
    <col min="3128" max="3128" width="4.36328125" customWidth="1"/>
    <col min="3129" max="3131" width="2.81640625" customWidth="1"/>
    <col min="3132" max="3134" width="3.1796875" customWidth="1"/>
    <col min="3135" max="3135" width="5" customWidth="1"/>
    <col min="3136" max="3136" width="3.1796875" customWidth="1"/>
    <col min="3137" max="3137" width="4.08984375" customWidth="1"/>
    <col min="3138" max="3140" width="3.453125" customWidth="1"/>
    <col min="3141" max="3141" width="3.1796875" customWidth="1"/>
    <col min="3142" max="3165" width="3.1796875" hidden="1" customWidth="1"/>
    <col min="3166" max="3166" width="3.1796875" customWidth="1"/>
    <col min="3167" max="3181" width="3" customWidth="1"/>
    <col min="3182" max="3182" width="2.81640625" customWidth="1"/>
    <col min="3183" max="3183" width="4.36328125" customWidth="1"/>
    <col min="3184" max="3186" width="2.81640625" customWidth="1"/>
    <col min="3187" max="3189" width="3.1796875" customWidth="1"/>
    <col min="3190" max="3190" width="5" customWidth="1"/>
    <col min="3191" max="3191" width="3.1796875" customWidth="1"/>
    <col min="3192" max="3192" width="4.08984375" customWidth="1"/>
    <col min="3193" max="3195" width="3.453125" customWidth="1"/>
    <col min="3196" max="3196" width="3.1796875" customWidth="1"/>
    <col min="3197" max="3220" width="3.1796875" hidden="1" customWidth="1"/>
    <col min="3221" max="3221" width="3.1796875" customWidth="1"/>
    <col min="3222" max="3236" width="3" customWidth="1"/>
    <col min="3237" max="3237" width="2.81640625" customWidth="1"/>
    <col min="3238" max="3238" width="4.36328125" customWidth="1"/>
    <col min="3239" max="3241" width="2.81640625" customWidth="1"/>
    <col min="3242" max="3244" width="3.1796875" customWidth="1"/>
    <col min="3245" max="3245" width="5" customWidth="1"/>
    <col min="3246" max="3246" width="3.1796875" customWidth="1"/>
    <col min="3247" max="3247" width="4.08984375" customWidth="1"/>
    <col min="3248" max="3250" width="3.453125" customWidth="1"/>
    <col min="3251" max="3251" width="3.1796875" customWidth="1"/>
    <col min="3252" max="3275" width="3.1796875" hidden="1" customWidth="1"/>
    <col min="3276" max="3276" width="3.1796875" customWidth="1"/>
    <col min="3277" max="3291" width="3" customWidth="1"/>
    <col min="3292" max="3292" width="2.81640625" customWidth="1"/>
    <col min="3293" max="3293" width="4.36328125" customWidth="1"/>
    <col min="3294" max="3296" width="2.81640625" customWidth="1"/>
    <col min="3297" max="3299" width="3.1796875" customWidth="1"/>
    <col min="3300" max="3300" width="5" customWidth="1"/>
  </cols>
  <sheetData>
    <row r="1" spans="1:3300">
      <c r="A1" s="258" t="s">
        <v>275</v>
      </c>
      <c r="B1" s="259"/>
      <c r="C1" s="259"/>
      <c r="D1" s="259"/>
      <c r="E1" s="259"/>
      <c r="F1" s="259"/>
      <c r="G1" s="259"/>
      <c r="H1" s="259"/>
      <c r="I1" s="259"/>
      <c r="J1" s="259"/>
      <c r="K1" s="259"/>
      <c r="L1" s="259"/>
      <c r="M1" s="259"/>
      <c r="N1" s="259"/>
      <c r="O1" s="259"/>
      <c r="P1" s="259"/>
      <c r="Q1" s="259"/>
      <c r="R1" s="259"/>
      <c r="S1" s="273"/>
      <c r="T1" s="274"/>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8" t="s">
        <v>275</v>
      </c>
      <c r="BE1" s="259"/>
      <c r="BF1" s="259"/>
      <c r="BG1" s="259"/>
      <c r="BH1" s="259"/>
      <c r="BI1" s="259"/>
      <c r="BJ1" s="259"/>
      <c r="BK1" s="259"/>
      <c r="BL1" s="259"/>
      <c r="BM1" s="259"/>
      <c r="BN1" s="259"/>
      <c r="BO1" s="259"/>
      <c r="BP1" s="259"/>
      <c r="BQ1" s="259"/>
      <c r="BR1" s="259"/>
      <c r="BS1" s="259"/>
      <c r="BT1" s="259"/>
      <c r="BU1" s="259"/>
      <c r="BV1" s="273"/>
      <c r="BW1" s="274"/>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8" t="s">
        <v>275</v>
      </c>
      <c r="DH1" s="259"/>
      <c r="DI1" s="259"/>
      <c r="DJ1" s="259"/>
      <c r="DK1" s="259"/>
      <c r="DL1" s="259"/>
      <c r="DM1" s="259"/>
      <c r="DN1" s="259"/>
      <c r="DO1" s="259"/>
      <c r="DP1" s="259"/>
      <c r="DQ1" s="259"/>
      <c r="DR1" s="259"/>
      <c r="DS1" s="259"/>
      <c r="DT1" s="259"/>
      <c r="DU1" s="259"/>
      <c r="DV1" s="259"/>
      <c r="DW1" s="259"/>
      <c r="DX1" s="259"/>
      <c r="DY1" s="273"/>
      <c r="DZ1" s="274"/>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8" t="s">
        <v>275</v>
      </c>
      <c r="FK1" s="259"/>
      <c r="FL1" s="259"/>
      <c r="FM1" s="259"/>
      <c r="FN1" s="259"/>
      <c r="FO1" s="259"/>
      <c r="FP1" s="259"/>
      <c r="FQ1" s="259"/>
      <c r="FR1" s="259"/>
      <c r="FS1" s="259"/>
      <c r="FT1" s="259"/>
      <c r="FU1" s="259"/>
      <c r="FV1" s="259"/>
      <c r="FW1" s="259"/>
      <c r="FX1" s="259"/>
      <c r="FY1" s="259"/>
      <c r="FZ1" s="259"/>
      <c r="GA1" s="259"/>
      <c r="GB1" s="273"/>
      <c r="GC1" s="274"/>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8" t="s">
        <v>275</v>
      </c>
      <c r="HN1" s="259"/>
      <c r="HO1" s="259"/>
      <c r="HP1" s="259"/>
      <c r="HQ1" s="259"/>
      <c r="HR1" s="259"/>
      <c r="HS1" s="259"/>
      <c r="HT1" s="259"/>
      <c r="HU1" s="259"/>
      <c r="HV1" s="259"/>
      <c r="HW1" s="259"/>
      <c r="HX1" s="259"/>
      <c r="HY1" s="259"/>
      <c r="HZ1" s="259"/>
      <c r="IA1" s="259"/>
      <c r="IB1" s="259"/>
      <c r="IC1" s="259"/>
      <c r="ID1" s="259"/>
      <c r="IE1" s="273"/>
      <c r="IF1" s="274"/>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8" t="s">
        <v>275</v>
      </c>
      <c r="JQ1" s="259"/>
      <c r="JR1" s="259"/>
      <c r="JS1" s="259"/>
      <c r="JT1" s="259"/>
      <c r="JU1" s="259"/>
      <c r="JV1" s="259"/>
      <c r="JW1" s="259"/>
      <c r="JX1" s="259"/>
      <c r="JY1" s="259"/>
      <c r="JZ1" s="259"/>
      <c r="KA1" s="259"/>
      <c r="KB1" s="259"/>
      <c r="KC1" s="259"/>
      <c r="KD1" s="259"/>
      <c r="KE1" s="259"/>
      <c r="KF1" s="259"/>
      <c r="KG1" s="259"/>
      <c r="KH1" s="273"/>
      <c r="KI1" s="274"/>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8" t="s">
        <v>275</v>
      </c>
      <c r="LT1" s="259"/>
      <c r="LU1" s="259"/>
      <c r="LV1" s="259"/>
      <c r="LW1" s="259"/>
      <c r="LX1" s="259"/>
      <c r="LY1" s="259"/>
      <c r="LZ1" s="259"/>
      <c r="MA1" s="259"/>
      <c r="MB1" s="259"/>
      <c r="MC1" s="259"/>
      <c r="MD1" s="259"/>
      <c r="ME1" s="259"/>
      <c r="MF1" s="259"/>
      <c r="MG1" s="259"/>
      <c r="MH1" s="259"/>
      <c r="MI1" s="259"/>
      <c r="MJ1" s="259"/>
      <c r="MK1" s="273"/>
      <c r="ML1" s="274"/>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8" t="s">
        <v>275</v>
      </c>
      <c r="NW1" s="259"/>
      <c r="NX1" s="259"/>
      <c r="NY1" s="259"/>
      <c r="NZ1" s="259"/>
      <c r="OA1" s="259"/>
      <c r="OB1" s="259"/>
      <c r="OC1" s="259"/>
      <c r="OD1" s="259"/>
      <c r="OE1" s="259"/>
      <c r="OF1" s="259"/>
      <c r="OG1" s="259"/>
      <c r="OH1" s="259"/>
      <c r="OI1" s="259"/>
      <c r="OJ1" s="259"/>
      <c r="OK1" s="259"/>
      <c r="OL1" s="259"/>
      <c r="OM1" s="259"/>
      <c r="ON1" s="273"/>
      <c r="OO1" s="274"/>
      <c r="OP1" s="259"/>
      <c r="OQ1" s="259"/>
      <c r="OR1" s="259"/>
      <c r="OS1" s="259"/>
      <c r="OT1" s="259"/>
      <c r="OU1" s="259"/>
      <c r="OV1" s="259"/>
      <c r="OW1" s="259"/>
      <c r="OX1" s="259"/>
      <c r="OY1" s="259"/>
      <c r="OZ1" s="259"/>
      <c r="PA1" s="259"/>
      <c r="PB1" s="259"/>
      <c r="PC1" s="259"/>
      <c r="PD1" s="259"/>
      <c r="PE1" s="259"/>
      <c r="PF1" s="259"/>
      <c r="PG1" s="259"/>
      <c r="PH1" s="259"/>
      <c r="PI1" s="259"/>
      <c r="PJ1" s="259"/>
      <c r="PK1" s="259"/>
      <c r="PL1" s="259"/>
      <c r="PM1" s="259"/>
      <c r="PN1" s="259"/>
      <c r="PO1" s="259"/>
      <c r="PP1" s="259"/>
      <c r="PQ1" s="259"/>
      <c r="PR1" s="259"/>
      <c r="PS1" s="259"/>
      <c r="PT1" s="259"/>
      <c r="PU1" s="259"/>
      <c r="PV1" s="259"/>
      <c r="PW1" s="259"/>
      <c r="PX1" s="259"/>
      <c r="PY1" s="258" t="s">
        <v>275</v>
      </c>
      <c r="PZ1" s="259"/>
      <c r="QA1" s="259"/>
      <c r="QB1" s="259"/>
      <c r="QC1" s="259"/>
      <c r="QD1" s="259"/>
      <c r="QE1" s="259"/>
      <c r="QF1" s="259"/>
      <c r="QG1" s="259"/>
      <c r="QH1" s="259"/>
      <c r="QI1" s="259"/>
      <c r="QJ1" s="259"/>
      <c r="QK1" s="259"/>
      <c r="QL1" s="259"/>
      <c r="QM1" s="259"/>
      <c r="QN1" s="259"/>
      <c r="QO1" s="259"/>
      <c r="QP1" s="259"/>
      <c r="QQ1" s="273"/>
      <c r="QR1" s="274"/>
      <c r="QS1" s="259"/>
      <c r="QT1" s="259"/>
      <c r="QU1" s="259"/>
      <c r="QV1" s="259"/>
      <c r="QW1" s="259"/>
      <c r="QX1" s="259"/>
      <c r="QY1" s="259"/>
      <c r="QZ1" s="259"/>
      <c r="RA1" s="259"/>
      <c r="RB1" s="259"/>
      <c r="RC1" s="259"/>
      <c r="RD1" s="259"/>
      <c r="RE1" s="259"/>
      <c r="RF1" s="259"/>
      <c r="RG1" s="259"/>
      <c r="RH1" s="259"/>
      <c r="RI1" s="259"/>
      <c r="RJ1" s="259"/>
      <c r="RK1" s="259"/>
      <c r="RL1" s="259"/>
      <c r="RM1" s="259"/>
      <c r="RN1" s="259"/>
      <c r="RO1" s="259"/>
      <c r="RP1" s="259"/>
      <c r="RQ1" s="259"/>
      <c r="RR1" s="259"/>
      <c r="RS1" s="259"/>
      <c r="RT1" s="259"/>
      <c r="RU1" s="259"/>
      <c r="RV1" s="259"/>
      <c r="RW1" s="259"/>
      <c r="RX1" s="259"/>
      <c r="RY1" s="259"/>
      <c r="RZ1" s="259"/>
      <c r="SA1" s="259"/>
      <c r="SB1" s="258" t="s">
        <v>275</v>
      </c>
      <c r="SC1" s="259"/>
      <c r="SD1" s="259"/>
      <c r="SE1" s="259"/>
      <c r="SF1" s="259"/>
      <c r="SG1" s="259"/>
      <c r="SH1" s="259"/>
      <c r="SI1" s="259"/>
      <c r="SJ1" s="259"/>
      <c r="SK1" s="259"/>
      <c r="SL1" s="259"/>
      <c r="SM1" s="259"/>
      <c r="SN1" s="259"/>
      <c r="SO1" s="259"/>
      <c r="SP1" s="259"/>
      <c r="SQ1" s="259"/>
      <c r="SR1" s="259"/>
      <c r="SS1" s="259"/>
      <c r="ST1" s="273"/>
      <c r="SU1" s="274"/>
      <c r="SV1" s="259"/>
      <c r="SW1" s="259"/>
      <c r="SX1" s="259"/>
      <c r="SY1" s="259"/>
      <c r="SZ1" s="259"/>
      <c r="TA1" s="259"/>
      <c r="TB1" s="259"/>
      <c r="TC1" s="259"/>
      <c r="TD1" s="259"/>
      <c r="TE1" s="259"/>
      <c r="TF1" s="259"/>
      <c r="TG1" s="259"/>
      <c r="TH1" s="259"/>
      <c r="TI1" s="259"/>
      <c r="TJ1" s="259"/>
      <c r="TK1" s="259"/>
      <c r="TL1" s="259"/>
      <c r="TM1" s="259"/>
      <c r="TN1" s="259"/>
      <c r="TO1" s="259"/>
      <c r="TP1" s="259"/>
      <c r="TQ1" s="259"/>
      <c r="TR1" s="259"/>
      <c r="TS1" s="259"/>
      <c r="TT1" s="259"/>
      <c r="TU1" s="259"/>
      <c r="TV1" s="259"/>
      <c r="TW1" s="259"/>
      <c r="TX1" s="259"/>
      <c r="TY1" s="259"/>
      <c r="TZ1" s="259"/>
      <c r="UA1" s="259"/>
      <c r="UB1" s="259"/>
      <c r="UC1" s="259"/>
      <c r="UD1" s="259"/>
      <c r="UE1" s="258" t="s">
        <v>275</v>
      </c>
      <c r="UF1" s="259"/>
      <c r="UG1" s="259"/>
      <c r="UH1" s="259"/>
      <c r="UI1" s="259"/>
      <c r="UJ1" s="259"/>
      <c r="UK1" s="259"/>
      <c r="UL1" s="259"/>
      <c r="UM1" s="259"/>
      <c r="UN1" s="259"/>
      <c r="UO1" s="259"/>
      <c r="UP1" s="259"/>
      <c r="UQ1" s="259"/>
      <c r="UR1" s="259"/>
      <c r="US1" s="259"/>
      <c r="UT1" s="259"/>
      <c r="UU1" s="259"/>
      <c r="UV1" s="259"/>
      <c r="UW1" s="273"/>
      <c r="UX1" s="274"/>
      <c r="UY1" s="259"/>
      <c r="UZ1" s="259"/>
      <c r="VA1" s="259"/>
      <c r="VB1" s="259"/>
      <c r="VC1" s="259"/>
      <c r="VD1" s="259"/>
      <c r="VE1" s="259"/>
      <c r="VF1" s="259"/>
      <c r="VG1" s="259"/>
      <c r="VH1" s="259"/>
      <c r="VI1" s="259"/>
      <c r="VJ1" s="259"/>
      <c r="VK1" s="259"/>
      <c r="VL1" s="259"/>
      <c r="VM1" s="259"/>
      <c r="VN1" s="259"/>
      <c r="VO1" s="259"/>
      <c r="VP1" s="259"/>
      <c r="VQ1" s="259"/>
      <c r="VR1" s="259"/>
      <c r="VS1" s="259"/>
      <c r="VT1" s="259"/>
      <c r="VU1" s="259"/>
      <c r="VV1" s="259"/>
      <c r="VW1" s="259"/>
      <c r="VX1" s="259"/>
      <c r="VY1" s="259"/>
      <c r="VZ1" s="259"/>
      <c r="WA1" s="259"/>
      <c r="WB1" s="259"/>
      <c r="WC1" s="259"/>
      <c r="WD1" s="259"/>
      <c r="WE1" s="259"/>
      <c r="WF1" s="259"/>
      <c r="WG1" s="259"/>
      <c r="WH1" s="258" t="s">
        <v>275</v>
      </c>
      <c r="WI1" s="259"/>
      <c r="WJ1" s="259"/>
      <c r="WK1" s="259"/>
      <c r="WL1" s="259"/>
      <c r="WM1" s="259"/>
      <c r="WN1" s="259"/>
      <c r="WO1" s="259"/>
      <c r="WP1" s="259"/>
      <c r="WQ1" s="259"/>
      <c r="WR1" s="259"/>
      <c r="WS1" s="259"/>
      <c r="WT1" s="259"/>
      <c r="WU1" s="259"/>
      <c r="WV1" s="259"/>
      <c r="WW1" s="259"/>
      <c r="WX1" s="259"/>
      <c r="WY1" s="259"/>
      <c r="WZ1" s="273"/>
      <c r="XA1" s="274"/>
      <c r="XB1" s="259"/>
      <c r="XC1" s="259"/>
      <c r="XD1" s="259"/>
      <c r="XE1" s="259"/>
      <c r="XF1" s="259"/>
      <c r="XG1" s="259"/>
      <c r="XH1" s="259"/>
      <c r="XI1" s="259"/>
      <c r="XJ1" s="259"/>
      <c r="XK1" s="259"/>
      <c r="XL1" s="259"/>
      <c r="XM1" s="259"/>
      <c r="XN1" s="259"/>
      <c r="XO1" s="259"/>
      <c r="XP1" s="259"/>
      <c r="XQ1" s="259"/>
      <c r="XR1" s="259"/>
      <c r="XS1" s="259"/>
      <c r="XT1" s="259"/>
      <c r="XU1" s="259"/>
      <c r="XV1" s="259"/>
      <c r="XW1" s="259"/>
      <c r="XX1" s="259"/>
      <c r="XY1" s="259"/>
      <c r="XZ1" s="259"/>
      <c r="YA1" s="259"/>
      <c r="YB1" s="259"/>
      <c r="YC1" s="259"/>
      <c r="YD1" s="259"/>
      <c r="YE1" s="259"/>
      <c r="YF1" s="259"/>
      <c r="YG1" s="259"/>
      <c r="YH1" s="259"/>
      <c r="YI1" s="259"/>
      <c r="YJ1" s="259"/>
      <c r="YK1" s="258" t="s">
        <v>275</v>
      </c>
      <c r="YL1" s="259"/>
      <c r="YM1" s="259"/>
      <c r="YN1" s="259"/>
      <c r="YO1" s="259"/>
      <c r="YP1" s="259"/>
      <c r="YQ1" s="259"/>
      <c r="YR1" s="259"/>
      <c r="YS1" s="259"/>
      <c r="YT1" s="259"/>
      <c r="YU1" s="259"/>
      <c r="YV1" s="259"/>
      <c r="YW1" s="259"/>
      <c r="YX1" s="259"/>
      <c r="YY1" s="259"/>
      <c r="YZ1" s="259"/>
      <c r="ZA1" s="259"/>
      <c r="ZB1" s="259"/>
      <c r="ZC1" s="273"/>
      <c r="ZD1" s="274"/>
      <c r="ZE1" s="259"/>
      <c r="ZF1" s="259"/>
      <c r="ZG1" s="259"/>
      <c r="ZH1" s="259"/>
      <c r="ZI1" s="259"/>
      <c r="ZJ1" s="259"/>
      <c r="ZK1" s="259"/>
      <c r="ZL1" s="259"/>
      <c r="ZM1" s="259"/>
      <c r="ZN1" s="259"/>
      <c r="ZO1" s="259"/>
      <c r="ZP1" s="259"/>
      <c r="ZQ1" s="259"/>
      <c r="ZR1" s="259"/>
      <c r="ZS1" s="259"/>
      <c r="ZT1" s="259"/>
      <c r="ZU1" s="259"/>
      <c r="ZV1" s="259"/>
      <c r="ZW1" s="259"/>
      <c r="ZX1" s="259"/>
      <c r="ZY1" s="259"/>
      <c r="ZZ1" s="259"/>
      <c r="AAA1" s="259"/>
      <c r="AAB1" s="259"/>
      <c r="AAC1" s="259"/>
      <c r="AAD1" s="259"/>
      <c r="AAE1" s="259"/>
      <c r="AAF1" s="259"/>
      <c r="AAG1" s="259"/>
      <c r="AAH1" s="259"/>
      <c r="AAI1" s="259"/>
      <c r="AAJ1" s="259"/>
      <c r="AAK1" s="259"/>
      <c r="AAL1" s="259"/>
      <c r="AAM1" s="259"/>
      <c r="AAN1" s="258" t="s">
        <v>275</v>
      </c>
      <c r="AAO1" s="259"/>
      <c r="AAP1" s="259"/>
      <c r="AAQ1" s="259"/>
      <c r="AAR1" s="259"/>
      <c r="AAS1" s="259"/>
      <c r="AAT1" s="259"/>
      <c r="AAU1" s="259"/>
      <c r="AAV1" s="259"/>
      <c r="AAW1" s="259"/>
      <c r="AAX1" s="259"/>
      <c r="AAY1" s="259"/>
      <c r="AAZ1" s="259"/>
      <c r="ABA1" s="259"/>
      <c r="ABB1" s="259"/>
      <c r="ABC1" s="259"/>
      <c r="ABD1" s="259"/>
      <c r="ABE1" s="259"/>
      <c r="ABF1" s="273"/>
      <c r="ABG1" s="274"/>
      <c r="ABH1" s="259"/>
      <c r="ABI1" s="259"/>
      <c r="ABJ1" s="259"/>
      <c r="ABK1" s="259"/>
      <c r="ABL1" s="259"/>
      <c r="ABM1" s="259"/>
      <c r="ABN1" s="259"/>
      <c r="ABO1" s="259"/>
      <c r="ABP1" s="259"/>
      <c r="ABQ1" s="259"/>
      <c r="ABR1" s="259"/>
      <c r="ABS1" s="259"/>
      <c r="ABT1" s="259"/>
      <c r="ABU1" s="259"/>
      <c r="ABV1" s="259"/>
      <c r="ABW1" s="259"/>
      <c r="ABX1" s="259"/>
      <c r="ABY1" s="259"/>
      <c r="ABZ1" s="259"/>
      <c r="ACA1" s="259"/>
      <c r="ACB1" s="259"/>
      <c r="ACC1" s="259"/>
      <c r="ACD1" s="259"/>
      <c r="ACE1" s="259"/>
      <c r="ACF1" s="259"/>
      <c r="ACG1" s="259"/>
      <c r="ACH1" s="259"/>
      <c r="ACI1" s="259"/>
      <c r="ACJ1" s="259"/>
      <c r="ACK1" s="259"/>
      <c r="ACL1" s="259"/>
      <c r="ACM1" s="259"/>
      <c r="ACN1" s="259"/>
      <c r="ACO1" s="259"/>
      <c r="ACP1" s="259"/>
      <c r="ACQ1" s="258" t="s">
        <v>275</v>
      </c>
      <c r="ACR1" s="259"/>
      <c r="ACS1" s="259"/>
      <c r="ACT1" s="259"/>
      <c r="ACU1" s="259"/>
      <c r="ACV1" s="259"/>
      <c r="ACW1" s="259"/>
      <c r="ACX1" s="259"/>
      <c r="ACY1" s="259"/>
      <c r="ACZ1" s="259"/>
      <c r="ADA1" s="259"/>
      <c r="ADB1" s="259"/>
      <c r="ADC1" s="259"/>
      <c r="ADD1" s="259"/>
      <c r="ADE1" s="259"/>
      <c r="ADF1" s="259"/>
      <c r="ADG1" s="259"/>
      <c r="ADH1" s="259"/>
      <c r="ADI1" s="273"/>
      <c r="ADJ1" s="274"/>
      <c r="ADK1" s="259"/>
      <c r="ADL1" s="259"/>
      <c r="ADM1" s="259"/>
      <c r="ADN1" s="259"/>
      <c r="ADO1" s="259"/>
      <c r="ADP1" s="259"/>
      <c r="ADQ1" s="259"/>
      <c r="ADR1" s="259"/>
      <c r="ADS1" s="259"/>
      <c r="ADT1" s="259"/>
      <c r="ADU1" s="259"/>
      <c r="ADV1" s="259"/>
      <c r="ADW1" s="259"/>
      <c r="ADX1" s="259"/>
      <c r="ADY1" s="259"/>
      <c r="ADZ1" s="259"/>
      <c r="AEA1" s="259"/>
      <c r="AEB1" s="259"/>
      <c r="AEC1" s="259"/>
      <c r="AED1" s="259"/>
      <c r="AEE1" s="259"/>
      <c r="AEF1" s="259"/>
      <c r="AEG1" s="259"/>
      <c r="AEH1" s="259"/>
      <c r="AEI1" s="259"/>
      <c r="AEJ1" s="259"/>
      <c r="AEK1" s="259"/>
      <c r="AEL1" s="259"/>
      <c r="AEM1" s="259"/>
      <c r="AEN1" s="259"/>
      <c r="AEO1" s="259"/>
      <c r="AEP1" s="259"/>
      <c r="AEQ1" s="259"/>
      <c r="AER1" s="259"/>
      <c r="AES1" s="259"/>
      <c r="AET1" s="258" t="s">
        <v>275</v>
      </c>
      <c r="AEU1" s="259"/>
      <c r="AEV1" s="259"/>
      <c r="AEW1" s="259"/>
      <c r="AEX1" s="259"/>
      <c r="AEY1" s="259"/>
      <c r="AEZ1" s="259"/>
      <c r="AFA1" s="259"/>
      <c r="AFB1" s="259"/>
      <c r="AFC1" s="259"/>
      <c r="AFD1" s="259"/>
      <c r="AFE1" s="259"/>
      <c r="AFF1" s="259"/>
      <c r="AFG1" s="259"/>
      <c r="AFH1" s="259"/>
      <c r="AFI1" s="259"/>
      <c r="AFJ1" s="259"/>
      <c r="AFK1" s="259"/>
      <c r="AFL1" s="273"/>
      <c r="AFM1" s="274"/>
      <c r="AFN1" s="259"/>
      <c r="AFO1" s="259"/>
      <c r="AFP1" s="259"/>
      <c r="AFQ1" s="259"/>
      <c r="AFR1" s="259"/>
      <c r="AFS1" s="259"/>
      <c r="AFT1" s="259"/>
      <c r="AFU1" s="259"/>
      <c r="AFV1" s="259"/>
      <c r="AFW1" s="259"/>
      <c r="AFX1" s="259"/>
      <c r="AFY1" s="259"/>
      <c r="AFZ1" s="259"/>
      <c r="AGA1" s="259"/>
      <c r="AGB1" s="259"/>
      <c r="AGC1" s="259"/>
      <c r="AGD1" s="259"/>
      <c r="AGE1" s="259"/>
      <c r="AGF1" s="259"/>
      <c r="AGG1" s="259"/>
      <c r="AGH1" s="259"/>
      <c r="AGI1" s="259"/>
      <c r="AGJ1" s="259"/>
      <c r="AGK1" s="259"/>
      <c r="AGL1" s="259"/>
      <c r="AGM1" s="259"/>
      <c r="AGN1" s="259"/>
      <c r="AGO1" s="259"/>
      <c r="AGP1" s="259"/>
      <c r="AGQ1" s="259"/>
      <c r="AGR1" s="259"/>
      <c r="AGS1" s="259"/>
      <c r="AGT1" s="259"/>
      <c r="AGU1" s="259"/>
      <c r="AGV1" s="259"/>
      <c r="AGW1" s="258" t="s">
        <v>275</v>
      </c>
      <c r="AGX1" s="259"/>
      <c r="AGY1" s="259"/>
      <c r="AGZ1" s="259"/>
      <c r="AHA1" s="259"/>
      <c r="AHB1" s="259"/>
      <c r="AHC1" s="259"/>
      <c r="AHD1" s="259"/>
      <c r="AHE1" s="259"/>
      <c r="AHF1" s="259"/>
      <c r="AHG1" s="259"/>
      <c r="AHH1" s="259"/>
      <c r="AHI1" s="259"/>
      <c r="AHJ1" s="259"/>
      <c r="AHK1" s="259"/>
      <c r="AHL1" s="259"/>
      <c r="AHM1" s="259"/>
      <c r="AHN1" s="259"/>
      <c r="AHO1" s="273"/>
      <c r="AHP1" s="274"/>
      <c r="AHQ1" s="259"/>
      <c r="AHR1" s="259"/>
      <c r="AHS1" s="259"/>
      <c r="AHT1" s="259"/>
      <c r="AHU1" s="259"/>
      <c r="AHV1" s="259"/>
      <c r="AHW1" s="259"/>
      <c r="AHX1" s="259"/>
      <c r="AHY1" s="259"/>
      <c r="AHZ1" s="259"/>
      <c r="AIA1" s="259"/>
      <c r="AIB1" s="259"/>
      <c r="AIC1" s="259"/>
      <c r="AID1" s="259"/>
      <c r="AIE1" s="259"/>
      <c r="AIF1" s="259"/>
      <c r="AIG1" s="259"/>
      <c r="AIH1" s="259"/>
      <c r="AII1" s="259"/>
      <c r="AIJ1" s="259"/>
      <c r="AIK1" s="259"/>
      <c r="AIL1" s="259"/>
      <c r="AIM1" s="259"/>
      <c r="AIN1" s="259"/>
      <c r="AIO1" s="259"/>
      <c r="AIP1" s="259"/>
      <c r="AIQ1" s="259"/>
      <c r="AIR1" s="259"/>
      <c r="AIS1" s="259"/>
      <c r="AIT1" s="259"/>
      <c r="AIU1" s="259"/>
      <c r="AIV1" s="259"/>
      <c r="AIW1" s="259"/>
      <c r="AIX1" s="259"/>
      <c r="AIY1" s="259"/>
      <c r="AIZ1" s="258" t="s">
        <v>275</v>
      </c>
      <c r="AJA1" s="259"/>
      <c r="AJB1" s="259"/>
      <c r="AJC1" s="259"/>
      <c r="AJD1" s="259"/>
      <c r="AJE1" s="259"/>
      <c r="AJF1" s="259"/>
      <c r="AJG1" s="259"/>
      <c r="AJH1" s="259"/>
      <c r="AJI1" s="259"/>
      <c r="AJJ1" s="259"/>
      <c r="AJK1" s="259"/>
      <c r="AJL1" s="259"/>
      <c r="AJM1" s="259"/>
      <c r="AJN1" s="259"/>
      <c r="AJO1" s="259"/>
      <c r="AJP1" s="259"/>
      <c r="AJQ1" s="259"/>
      <c r="AJR1" s="273"/>
      <c r="AJS1" s="274"/>
      <c r="AJT1" s="259"/>
      <c r="AJU1" s="259"/>
      <c r="AJV1" s="259"/>
      <c r="AJW1" s="259"/>
      <c r="AJX1" s="259"/>
      <c r="AJY1" s="259"/>
      <c r="AJZ1" s="259"/>
      <c r="AKA1" s="259"/>
      <c r="AKB1" s="259"/>
      <c r="AKC1" s="259"/>
      <c r="AKD1" s="259"/>
      <c r="AKE1" s="259"/>
      <c r="AKF1" s="259"/>
      <c r="AKG1" s="259"/>
      <c r="AKH1" s="259"/>
      <c r="AKI1" s="259"/>
      <c r="AKJ1" s="259"/>
      <c r="AKK1" s="259"/>
      <c r="AKL1" s="259"/>
      <c r="AKM1" s="259"/>
      <c r="AKN1" s="259"/>
      <c r="AKO1" s="259"/>
      <c r="AKP1" s="259"/>
      <c r="AKQ1" s="259"/>
      <c r="AKR1" s="259"/>
      <c r="AKS1" s="259"/>
      <c r="AKT1" s="259"/>
      <c r="AKU1" s="259"/>
      <c r="AKV1" s="259"/>
      <c r="AKW1" s="259"/>
      <c r="AKX1" s="259"/>
      <c r="AKY1" s="259"/>
      <c r="AKZ1" s="259"/>
      <c r="ALA1" s="259"/>
      <c r="ALB1" s="259"/>
      <c r="ALC1" s="258" t="s">
        <v>275</v>
      </c>
      <c r="ALD1" s="259"/>
      <c r="ALE1" s="259"/>
      <c r="ALF1" s="259"/>
      <c r="ALG1" s="259"/>
      <c r="ALH1" s="259"/>
      <c r="ALI1" s="259"/>
      <c r="ALJ1" s="259"/>
      <c r="ALK1" s="259"/>
      <c r="ALL1" s="259"/>
      <c r="ALM1" s="259"/>
      <c r="ALN1" s="259"/>
      <c r="ALO1" s="259"/>
      <c r="ALP1" s="259"/>
      <c r="ALQ1" s="259"/>
      <c r="ALR1" s="259"/>
      <c r="ALS1" s="259"/>
      <c r="ALT1" s="259"/>
      <c r="ALU1" s="273"/>
      <c r="ALV1" s="274"/>
      <c r="ALW1" s="259"/>
      <c r="ALX1" s="259"/>
      <c r="ALY1" s="259"/>
      <c r="ALZ1" s="259"/>
      <c r="AMA1" s="259"/>
      <c r="AMB1" s="259"/>
      <c r="AMC1" s="259"/>
      <c r="AMD1" s="259"/>
      <c r="AME1" s="259"/>
      <c r="AMF1" s="259"/>
      <c r="AMG1" s="259"/>
      <c r="AMH1" s="259"/>
      <c r="AMI1" s="259"/>
      <c r="AMJ1" s="259"/>
      <c r="AMK1" s="259"/>
      <c r="AML1" s="259"/>
      <c r="AMM1" s="259"/>
      <c r="AMN1" s="259"/>
      <c r="AMO1" s="259"/>
      <c r="AMP1" s="259"/>
      <c r="AMQ1" s="259"/>
      <c r="AMR1" s="259"/>
      <c r="AMS1" s="259"/>
      <c r="AMT1" s="259"/>
      <c r="AMU1" s="259"/>
      <c r="AMV1" s="259"/>
      <c r="AMW1" s="259"/>
      <c r="AMX1" s="259"/>
      <c r="AMY1" s="259"/>
      <c r="AMZ1" s="259"/>
      <c r="ANA1" s="259"/>
      <c r="ANB1" s="259"/>
      <c r="ANC1" s="259"/>
      <c r="AND1" s="259"/>
      <c r="ANE1" s="259"/>
      <c r="ANF1" s="258" t="s">
        <v>275</v>
      </c>
      <c r="ANG1" s="259"/>
      <c r="ANH1" s="259"/>
      <c r="ANI1" s="259"/>
      <c r="ANJ1" s="259"/>
      <c r="ANK1" s="259"/>
      <c r="ANL1" s="259"/>
      <c r="ANM1" s="259"/>
      <c r="ANN1" s="259"/>
      <c r="ANO1" s="259"/>
      <c r="ANP1" s="259"/>
      <c r="ANQ1" s="259"/>
      <c r="ANR1" s="259"/>
      <c r="ANS1" s="259"/>
      <c r="ANT1" s="259"/>
      <c r="ANU1" s="259"/>
      <c r="ANV1" s="259"/>
      <c r="ANW1" s="259"/>
      <c r="ANX1" s="273"/>
      <c r="ANY1" s="274"/>
      <c r="ANZ1" s="259"/>
      <c r="AOA1" s="259"/>
      <c r="AOB1" s="259"/>
      <c r="AOC1" s="259"/>
      <c r="AOD1" s="259"/>
      <c r="AOE1" s="259"/>
      <c r="AOF1" s="259"/>
      <c r="AOG1" s="259"/>
      <c r="AOH1" s="259"/>
      <c r="AOI1" s="259"/>
      <c r="AOJ1" s="259"/>
      <c r="AOK1" s="259"/>
      <c r="AOL1" s="259"/>
      <c r="AOM1" s="259"/>
      <c r="AON1" s="259"/>
      <c r="AOO1" s="259"/>
      <c r="AOP1" s="259"/>
      <c r="AOQ1" s="259"/>
      <c r="AOR1" s="259"/>
      <c r="AOS1" s="259"/>
      <c r="AOT1" s="259"/>
      <c r="AOU1" s="259"/>
      <c r="AOV1" s="259"/>
      <c r="AOW1" s="259"/>
      <c r="AOX1" s="259"/>
      <c r="AOY1" s="259"/>
      <c r="AOZ1" s="259"/>
      <c r="APA1" s="259"/>
      <c r="APB1" s="259"/>
      <c r="APC1" s="259"/>
      <c r="APD1" s="259"/>
      <c r="APE1" s="259"/>
      <c r="APF1" s="259"/>
      <c r="APG1" s="259"/>
      <c r="APH1" s="259"/>
      <c r="API1" s="258" t="s">
        <v>275</v>
      </c>
      <c r="APJ1" s="259"/>
      <c r="APK1" s="259"/>
      <c r="APL1" s="259"/>
      <c r="APM1" s="259"/>
      <c r="APN1" s="259"/>
      <c r="APO1" s="259"/>
      <c r="APP1" s="259"/>
      <c r="APQ1" s="259"/>
      <c r="APR1" s="259"/>
      <c r="APS1" s="259"/>
      <c r="APT1" s="259"/>
      <c r="APU1" s="259"/>
      <c r="APV1" s="259"/>
      <c r="APW1" s="259"/>
      <c r="APX1" s="259"/>
      <c r="APY1" s="259"/>
      <c r="APZ1" s="259"/>
      <c r="AQA1" s="273"/>
      <c r="AQB1" s="274"/>
      <c r="AQC1" s="259"/>
      <c r="AQD1" s="259"/>
      <c r="AQE1" s="259"/>
      <c r="AQF1" s="259"/>
      <c r="AQG1" s="259"/>
      <c r="AQH1" s="259"/>
      <c r="AQI1" s="259"/>
      <c r="AQJ1" s="259"/>
      <c r="AQK1" s="259"/>
      <c r="AQL1" s="259"/>
      <c r="AQM1" s="259"/>
      <c r="AQN1" s="259"/>
      <c r="AQO1" s="259"/>
      <c r="AQP1" s="259"/>
      <c r="AQQ1" s="259"/>
      <c r="AQR1" s="259"/>
      <c r="AQS1" s="259"/>
      <c r="AQT1" s="259"/>
      <c r="AQU1" s="259"/>
      <c r="AQV1" s="259"/>
      <c r="AQW1" s="259"/>
      <c r="AQX1" s="259"/>
      <c r="AQY1" s="259"/>
      <c r="AQZ1" s="259"/>
      <c r="ARA1" s="259"/>
      <c r="ARB1" s="259"/>
      <c r="ARC1" s="259"/>
      <c r="ARD1" s="259"/>
      <c r="ARE1" s="259"/>
      <c r="ARF1" s="259"/>
      <c r="ARG1" s="259"/>
      <c r="ARH1" s="259"/>
      <c r="ARI1" s="259"/>
      <c r="ARJ1" s="259"/>
      <c r="ARK1" s="259"/>
      <c r="ARL1" s="258" t="s">
        <v>275</v>
      </c>
      <c r="ARM1" s="259"/>
      <c r="ARN1" s="259"/>
      <c r="ARO1" s="259"/>
      <c r="ARP1" s="259"/>
      <c r="ARQ1" s="259"/>
      <c r="ARR1" s="259"/>
      <c r="ARS1" s="259"/>
      <c r="ART1" s="259"/>
      <c r="ARU1" s="259"/>
      <c r="ARV1" s="259"/>
      <c r="ARW1" s="259"/>
      <c r="ARX1" s="259"/>
      <c r="ARY1" s="259"/>
      <c r="ARZ1" s="259"/>
      <c r="ASA1" s="259"/>
      <c r="ASB1" s="259"/>
      <c r="ASC1" s="259"/>
      <c r="ASD1" s="273"/>
      <c r="ASE1" s="274"/>
      <c r="ASF1" s="259"/>
      <c r="ASG1" s="259"/>
      <c r="ASH1" s="259"/>
      <c r="ASI1" s="259"/>
      <c r="ASJ1" s="259"/>
      <c r="ASK1" s="259"/>
      <c r="ASL1" s="259"/>
      <c r="ASM1" s="259"/>
      <c r="ASN1" s="259"/>
      <c r="ASO1" s="259"/>
      <c r="ASP1" s="259"/>
      <c r="ASQ1" s="259"/>
      <c r="ASR1" s="259"/>
      <c r="ASS1" s="259"/>
      <c r="AST1" s="259"/>
      <c r="ASU1" s="259"/>
      <c r="ASV1" s="259"/>
      <c r="ASW1" s="259"/>
      <c r="ASX1" s="259"/>
      <c r="ASY1" s="259"/>
      <c r="ASZ1" s="259"/>
      <c r="ATA1" s="259"/>
      <c r="ATB1" s="259"/>
      <c r="ATC1" s="259"/>
      <c r="ATD1" s="259"/>
      <c r="ATE1" s="259"/>
      <c r="ATF1" s="259"/>
      <c r="ATG1" s="259"/>
      <c r="ATH1" s="259"/>
      <c r="ATI1" s="259"/>
      <c r="ATJ1" s="259"/>
      <c r="ATK1" s="259"/>
      <c r="ATL1" s="259"/>
      <c r="ATM1" s="259"/>
      <c r="ATN1" s="259"/>
      <c r="ATO1" s="258" t="s">
        <v>275</v>
      </c>
      <c r="ATP1" s="259"/>
      <c r="ATQ1" s="259"/>
      <c r="ATR1" s="259"/>
      <c r="ATS1" s="259"/>
      <c r="ATT1" s="259"/>
      <c r="ATU1" s="259"/>
      <c r="ATV1" s="259"/>
      <c r="ATW1" s="259"/>
      <c r="ATX1" s="259"/>
      <c r="ATY1" s="259"/>
      <c r="ATZ1" s="259"/>
      <c r="AUA1" s="259"/>
      <c r="AUB1" s="259"/>
      <c r="AUC1" s="259"/>
      <c r="AUD1" s="259"/>
      <c r="AUE1" s="259"/>
      <c r="AUF1" s="259"/>
      <c r="AUG1" s="273"/>
      <c r="AUH1" s="274"/>
      <c r="AUI1" s="259"/>
      <c r="AUJ1" s="259"/>
      <c r="AUK1" s="259"/>
      <c r="AUL1" s="259"/>
      <c r="AUM1" s="259"/>
      <c r="AUN1" s="259"/>
      <c r="AUO1" s="259"/>
      <c r="AUP1" s="259"/>
      <c r="AUQ1" s="259"/>
      <c r="AUR1" s="259"/>
      <c r="AUS1" s="259"/>
      <c r="AUT1" s="259"/>
      <c r="AUU1" s="259"/>
      <c r="AUV1" s="259"/>
      <c r="AUW1" s="259"/>
      <c r="AUX1" s="259"/>
      <c r="AUY1" s="259"/>
      <c r="AUZ1" s="259"/>
      <c r="AVA1" s="259"/>
      <c r="AVB1" s="259"/>
      <c r="AVC1" s="259"/>
      <c r="AVD1" s="259"/>
      <c r="AVE1" s="259"/>
      <c r="AVF1" s="259"/>
      <c r="AVG1" s="259"/>
      <c r="AVH1" s="259"/>
      <c r="AVI1" s="259"/>
      <c r="AVJ1" s="259"/>
      <c r="AVK1" s="259"/>
      <c r="AVL1" s="259"/>
      <c r="AVM1" s="259"/>
      <c r="AVN1" s="259"/>
      <c r="AVO1" s="259"/>
      <c r="AVP1" s="259"/>
      <c r="AVQ1" s="259"/>
      <c r="AVR1" s="258" t="s">
        <v>275</v>
      </c>
      <c r="AVS1" s="259"/>
      <c r="AVT1" s="259"/>
      <c r="AVU1" s="259"/>
      <c r="AVV1" s="259"/>
      <c r="AVW1" s="259"/>
      <c r="AVX1" s="259"/>
      <c r="AVY1" s="259"/>
      <c r="AVZ1" s="259"/>
      <c r="AWA1" s="259"/>
      <c r="AWB1" s="259"/>
      <c r="AWC1" s="259"/>
      <c r="AWD1" s="259"/>
      <c r="AWE1" s="259"/>
      <c r="AWF1" s="259"/>
      <c r="AWG1" s="259"/>
      <c r="AWH1" s="259"/>
      <c r="AWI1" s="259"/>
      <c r="AWJ1" s="273"/>
      <c r="AWK1" s="274"/>
      <c r="AWL1" s="259"/>
      <c r="AWM1" s="259"/>
      <c r="AWN1" s="259"/>
      <c r="AWO1" s="259"/>
      <c r="AWP1" s="259"/>
      <c r="AWQ1" s="259"/>
      <c r="AWR1" s="259"/>
      <c r="AWS1" s="259"/>
      <c r="AWT1" s="259"/>
      <c r="AWU1" s="259"/>
      <c r="AWV1" s="259"/>
      <c r="AWW1" s="259"/>
      <c r="AWX1" s="259"/>
      <c r="AWY1" s="259"/>
      <c r="AWZ1" s="259"/>
      <c r="AXA1" s="259"/>
      <c r="AXB1" s="259"/>
      <c r="AXC1" s="259"/>
      <c r="AXD1" s="259"/>
      <c r="AXE1" s="259"/>
      <c r="AXF1" s="259"/>
      <c r="AXG1" s="259"/>
      <c r="AXH1" s="259"/>
      <c r="AXI1" s="259"/>
      <c r="AXJ1" s="259"/>
      <c r="AXK1" s="259"/>
      <c r="AXL1" s="259"/>
      <c r="AXM1" s="259"/>
      <c r="AXN1" s="259"/>
      <c r="AXO1" s="259"/>
      <c r="AXP1" s="259"/>
      <c r="AXQ1" s="259"/>
      <c r="AXR1" s="259"/>
      <c r="AXS1" s="259"/>
      <c r="AXT1" s="259"/>
      <c r="AXU1" s="258" t="s">
        <v>275</v>
      </c>
      <c r="AXV1" s="259"/>
      <c r="AXW1" s="259"/>
      <c r="AXX1" s="259"/>
      <c r="AXY1" s="259"/>
      <c r="AXZ1" s="259"/>
      <c r="AYA1" s="259"/>
      <c r="AYB1" s="259"/>
      <c r="AYC1" s="259"/>
      <c r="AYD1" s="259"/>
      <c r="AYE1" s="259"/>
      <c r="AYF1" s="259"/>
      <c r="AYG1" s="259"/>
      <c r="AYH1" s="259"/>
      <c r="AYI1" s="259"/>
      <c r="AYJ1" s="259"/>
      <c r="AYK1" s="259"/>
      <c r="AYL1" s="259"/>
      <c r="AYM1" s="273"/>
      <c r="AYN1" s="274"/>
      <c r="AYO1" s="259"/>
      <c r="AYP1" s="259"/>
      <c r="AYQ1" s="259"/>
      <c r="AYR1" s="259"/>
      <c r="AYS1" s="259"/>
      <c r="AYT1" s="259"/>
      <c r="AYU1" s="259"/>
      <c r="AYV1" s="259"/>
      <c r="AYW1" s="259"/>
      <c r="AYX1" s="259"/>
      <c r="AYY1" s="259"/>
      <c r="AYZ1" s="259"/>
      <c r="AZA1" s="259"/>
      <c r="AZB1" s="259"/>
      <c r="AZC1" s="259"/>
      <c r="AZD1" s="259"/>
      <c r="AZE1" s="259"/>
      <c r="AZF1" s="259"/>
      <c r="AZG1" s="259"/>
      <c r="AZH1" s="259"/>
      <c r="AZI1" s="259"/>
      <c r="AZJ1" s="259"/>
      <c r="AZK1" s="259"/>
      <c r="AZL1" s="259"/>
      <c r="AZM1" s="259"/>
      <c r="AZN1" s="259"/>
      <c r="AZO1" s="259"/>
      <c r="AZP1" s="259"/>
      <c r="AZQ1" s="259"/>
      <c r="AZR1" s="259"/>
      <c r="AZS1" s="259"/>
      <c r="AZT1" s="259"/>
      <c r="AZU1" s="259"/>
      <c r="AZV1" s="259"/>
      <c r="AZW1" s="259"/>
      <c r="AZX1" s="258" t="s">
        <v>275</v>
      </c>
      <c r="AZY1" s="259"/>
      <c r="AZZ1" s="259"/>
      <c r="BAA1" s="259"/>
      <c r="BAB1" s="259"/>
      <c r="BAC1" s="259"/>
      <c r="BAD1" s="259"/>
      <c r="BAE1" s="259"/>
      <c r="BAF1" s="259"/>
      <c r="BAG1" s="259"/>
      <c r="BAH1" s="259"/>
      <c r="BAI1" s="259"/>
      <c r="BAJ1" s="259"/>
      <c r="BAK1" s="259"/>
      <c r="BAL1" s="259"/>
      <c r="BAM1" s="259"/>
      <c r="BAN1" s="259"/>
      <c r="BAO1" s="259"/>
      <c r="BAP1" s="273"/>
      <c r="BAQ1" s="274"/>
      <c r="BAR1" s="259"/>
      <c r="BAS1" s="259"/>
      <c r="BAT1" s="259"/>
      <c r="BAU1" s="259"/>
      <c r="BAV1" s="259"/>
      <c r="BAW1" s="259"/>
      <c r="BAX1" s="259"/>
      <c r="BAY1" s="259"/>
      <c r="BAZ1" s="259"/>
      <c r="BBA1" s="259"/>
      <c r="BBB1" s="259"/>
      <c r="BBC1" s="259"/>
      <c r="BBD1" s="259"/>
      <c r="BBE1" s="259"/>
      <c r="BBF1" s="259"/>
      <c r="BBG1" s="259"/>
      <c r="BBH1" s="259"/>
      <c r="BBI1" s="259"/>
      <c r="BBJ1" s="259"/>
      <c r="BBK1" s="259"/>
      <c r="BBL1" s="259"/>
      <c r="BBM1" s="259"/>
      <c r="BBN1" s="259"/>
      <c r="BBO1" s="259"/>
      <c r="BBP1" s="259"/>
      <c r="BBQ1" s="259"/>
      <c r="BBR1" s="259"/>
      <c r="BBS1" s="259"/>
      <c r="BBT1" s="259"/>
      <c r="BBU1" s="259"/>
      <c r="BBV1" s="259"/>
      <c r="BBW1" s="259"/>
      <c r="BBX1" s="259"/>
      <c r="BBY1" s="259"/>
      <c r="BBZ1" s="259"/>
      <c r="BCA1" s="258" t="s">
        <v>275</v>
      </c>
      <c r="BCB1" s="259"/>
      <c r="BCC1" s="259"/>
      <c r="BCD1" s="259"/>
      <c r="BCE1" s="259"/>
      <c r="BCF1" s="259"/>
      <c r="BCG1" s="259"/>
      <c r="BCH1" s="259"/>
      <c r="BCI1" s="259"/>
      <c r="BCJ1" s="259"/>
      <c r="BCK1" s="259"/>
      <c r="BCL1" s="259"/>
      <c r="BCM1" s="259"/>
      <c r="BCN1" s="259"/>
      <c r="BCO1" s="259"/>
      <c r="BCP1" s="259"/>
      <c r="BCQ1" s="259"/>
      <c r="BCR1" s="259"/>
      <c r="BCS1" s="273"/>
      <c r="BCT1" s="274"/>
      <c r="BCU1" s="259"/>
      <c r="BCV1" s="259"/>
      <c r="BCW1" s="259"/>
      <c r="BCX1" s="259"/>
      <c r="BCY1" s="259"/>
      <c r="BCZ1" s="259"/>
      <c r="BDA1" s="259"/>
      <c r="BDB1" s="259"/>
      <c r="BDC1" s="259"/>
      <c r="BDD1" s="259"/>
      <c r="BDE1" s="259"/>
      <c r="BDF1" s="259"/>
      <c r="BDG1" s="259"/>
      <c r="BDH1" s="259"/>
      <c r="BDI1" s="259"/>
      <c r="BDJ1" s="259"/>
      <c r="BDK1" s="259"/>
      <c r="BDL1" s="259"/>
      <c r="BDM1" s="259"/>
      <c r="BDN1" s="259"/>
      <c r="BDO1" s="259"/>
      <c r="BDP1" s="259"/>
      <c r="BDQ1" s="259"/>
      <c r="BDR1" s="259"/>
      <c r="BDS1" s="259"/>
      <c r="BDT1" s="259"/>
      <c r="BDU1" s="259"/>
      <c r="BDV1" s="259"/>
      <c r="BDW1" s="259"/>
      <c r="BDX1" s="259"/>
      <c r="BDY1" s="259"/>
      <c r="BDZ1" s="259"/>
      <c r="BEA1" s="259"/>
      <c r="BEB1" s="259"/>
      <c r="BEC1" s="259"/>
      <c r="BED1" s="258" t="s">
        <v>275</v>
      </c>
      <c r="BEE1" s="259"/>
      <c r="BEF1" s="259"/>
      <c r="BEG1" s="259"/>
      <c r="BEH1" s="259"/>
      <c r="BEI1" s="259"/>
      <c r="BEJ1" s="259"/>
      <c r="BEK1" s="259"/>
      <c r="BEL1" s="259"/>
      <c r="BEM1" s="259"/>
      <c r="BEN1" s="259"/>
      <c r="BEO1" s="259"/>
      <c r="BEP1" s="259"/>
      <c r="BEQ1" s="259"/>
      <c r="BER1" s="259"/>
      <c r="BES1" s="259"/>
      <c r="BET1" s="259"/>
      <c r="BEU1" s="259"/>
      <c r="BEV1" s="273"/>
      <c r="BEW1" s="274"/>
      <c r="BEX1" s="259"/>
      <c r="BEY1" s="259"/>
      <c r="BEZ1" s="259"/>
      <c r="BFA1" s="259"/>
      <c r="BFB1" s="259"/>
      <c r="BFC1" s="259"/>
      <c r="BFD1" s="259"/>
      <c r="BFE1" s="259"/>
      <c r="BFF1" s="259"/>
      <c r="BFG1" s="259"/>
      <c r="BFH1" s="259"/>
      <c r="BFI1" s="259"/>
      <c r="BFJ1" s="259"/>
      <c r="BFK1" s="259"/>
      <c r="BFL1" s="259"/>
      <c r="BFM1" s="259"/>
      <c r="BFN1" s="259"/>
      <c r="BFO1" s="259"/>
      <c r="BFP1" s="259"/>
      <c r="BFQ1" s="259"/>
      <c r="BFR1" s="259"/>
      <c r="BFS1" s="259"/>
      <c r="BFT1" s="259"/>
      <c r="BFU1" s="259"/>
      <c r="BFV1" s="259"/>
      <c r="BFW1" s="259"/>
      <c r="BFX1" s="259"/>
      <c r="BFY1" s="259"/>
      <c r="BFZ1" s="259"/>
      <c r="BGA1" s="259"/>
      <c r="BGB1" s="259"/>
      <c r="BGC1" s="259"/>
      <c r="BGD1" s="259"/>
      <c r="BGE1" s="259"/>
      <c r="BGF1" s="259"/>
      <c r="BGG1" s="258" t="s">
        <v>275</v>
      </c>
      <c r="BGH1" s="259"/>
      <c r="BGI1" s="259"/>
      <c r="BGJ1" s="259"/>
      <c r="BGK1" s="259"/>
      <c r="BGL1" s="259"/>
      <c r="BGM1" s="259"/>
      <c r="BGN1" s="259"/>
      <c r="BGO1" s="259"/>
      <c r="BGP1" s="259"/>
      <c r="BGQ1" s="259"/>
      <c r="BGR1" s="259"/>
      <c r="BGS1" s="259"/>
      <c r="BGT1" s="259"/>
      <c r="BGU1" s="259"/>
      <c r="BGV1" s="259"/>
      <c r="BGW1" s="259"/>
      <c r="BGX1" s="259"/>
      <c r="BGY1" s="273"/>
      <c r="BGZ1" s="274"/>
      <c r="BHA1" s="259"/>
      <c r="BHB1" s="259"/>
      <c r="BHC1" s="259"/>
      <c r="BHD1" s="259"/>
      <c r="BHE1" s="259"/>
      <c r="BHF1" s="259"/>
      <c r="BHG1" s="259"/>
      <c r="BHH1" s="259"/>
      <c r="BHI1" s="259"/>
      <c r="BHJ1" s="259"/>
      <c r="BHK1" s="259"/>
      <c r="BHL1" s="259"/>
      <c r="BHM1" s="259"/>
      <c r="BHN1" s="259"/>
      <c r="BHO1" s="259"/>
      <c r="BHP1" s="259"/>
      <c r="BHQ1" s="259"/>
      <c r="BHR1" s="259"/>
      <c r="BHS1" s="259"/>
      <c r="BHT1" s="259"/>
      <c r="BHU1" s="259"/>
      <c r="BHV1" s="259"/>
      <c r="BHW1" s="259"/>
      <c r="BHX1" s="259"/>
      <c r="BHY1" s="259"/>
      <c r="BHZ1" s="259"/>
      <c r="BIA1" s="259"/>
      <c r="BIB1" s="259"/>
      <c r="BIC1" s="259"/>
      <c r="BID1" s="259"/>
      <c r="BIE1" s="259"/>
      <c r="BIF1" s="259"/>
      <c r="BIG1" s="259"/>
      <c r="BIH1" s="259"/>
      <c r="BII1" s="259"/>
      <c r="BIJ1" s="258" t="s">
        <v>275</v>
      </c>
      <c r="BIK1" s="259"/>
      <c r="BIL1" s="259"/>
      <c r="BIM1" s="259"/>
      <c r="BIN1" s="259"/>
      <c r="BIO1" s="259"/>
      <c r="BIP1" s="259"/>
      <c r="BIQ1" s="259"/>
      <c r="BIR1" s="259"/>
      <c r="BIS1" s="259"/>
      <c r="BIT1" s="259"/>
      <c r="BIU1" s="259"/>
      <c r="BIV1" s="259"/>
      <c r="BIW1" s="259"/>
      <c r="BIX1" s="259"/>
      <c r="BIY1" s="259"/>
      <c r="BIZ1" s="259"/>
      <c r="BJA1" s="259"/>
      <c r="BJB1" s="273"/>
      <c r="BJC1" s="274"/>
      <c r="BJD1" s="259"/>
      <c r="BJE1" s="259"/>
      <c r="BJF1" s="259"/>
      <c r="BJG1" s="259"/>
      <c r="BJH1" s="259"/>
      <c r="BJI1" s="259"/>
      <c r="BJJ1" s="259"/>
      <c r="BJK1" s="259"/>
      <c r="BJL1" s="259"/>
      <c r="BJM1" s="259"/>
      <c r="BJN1" s="259"/>
      <c r="BJO1" s="259"/>
      <c r="BJP1" s="259"/>
      <c r="BJQ1" s="259"/>
      <c r="BJR1" s="259"/>
      <c r="BJS1" s="259"/>
      <c r="BJT1" s="259"/>
      <c r="BJU1" s="259"/>
      <c r="BJV1" s="259"/>
      <c r="BJW1" s="259"/>
      <c r="BJX1" s="259"/>
      <c r="BJY1" s="259"/>
      <c r="BJZ1" s="259"/>
      <c r="BKA1" s="259"/>
      <c r="BKB1" s="259"/>
      <c r="BKC1" s="259"/>
      <c r="BKD1" s="259"/>
      <c r="BKE1" s="259"/>
      <c r="BKF1" s="259"/>
      <c r="BKG1" s="259"/>
      <c r="BKH1" s="259"/>
      <c r="BKI1" s="259"/>
      <c r="BKJ1" s="259"/>
      <c r="BKK1" s="259"/>
      <c r="BKL1" s="259"/>
      <c r="BKM1" s="258" t="s">
        <v>275</v>
      </c>
      <c r="BKN1" s="259"/>
      <c r="BKO1" s="259"/>
      <c r="BKP1" s="259"/>
      <c r="BKQ1" s="259"/>
      <c r="BKR1" s="259"/>
      <c r="BKS1" s="259"/>
      <c r="BKT1" s="259"/>
      <c r="BKU1" s="259"/>
      <c r="BKV1" s="259"/>
      <c r="BKW1" s="259"/>
      <c r="BKX1" s="259"/>
      <c r="BKY1" s="259"/>
      <c r="BKZ1" s="259"/>
      <c r="BLA1" s="259"/>
      <c r="BLB1" s="259"/>
      <c r="BLC1" s="259"/>
      <c r="BLD1" s="259"/>
      <c r="BLE1" s="273"/>
      <c r="BLF1" s="274"/>
      <c r="BLG1" s="259"/>
      <c r="BLH1" s="259"/>
      <c r="BLI1" s="259"/>
      <c r="BLJ1" s="259"/>
      <c r="BLK1" s="259"/>
      <c r="BLL1" s="259"/>
      <c r="BLM1" s="259"/>
      <c r="BLN1" s="259"/>
      <c r="BLO1" s="259"/>
      <c r="BLP1" s="259"/>
      <c r="BLQ1" s="259"/>
      <c r="BLR1" s="259"/>
      <c r="BLS1" s="259"/>
      <c r="BLT1" s="259"/>
      <c r="BLU1" s="259"/>
      <c r="BLV1" s="259"/>
      <c r="BLW1" s="259"/>
      <c r="BLX1" s="259"/>
      <c r="BLY1" s="259"/>
      <c r="BLZ1" s="259"/>
      <c r="BMA1" s="259"/>
      <c r="BMB1" s="259"/>
      <c r="BMC1" s="259"/>
      <c r="BMD1" s="259"/>
      <c r="BME1" s="259"/>
      <c r="BMF1" s="259"/>
      <c r="BMG1" s="259"/>
      <c r="BMH1" s="259"/>
      <c r="BMI1" s="259"/>
      <c r="BMJ1" s="259"/>
      <c r="BMK1" s="259"/>
      <c r="BML1" s="259"/>
      <c r="BMM1" s="259"/>
      <c r="BMN1" s="259"/>
      <c r="BMO1" s="259"/>
      <c r="BMP1" s="258" t="s">
        <v>275</v>
      </c>
      <c r="BMQ1" s="259"/>
      <c r="BMR1" s="259"/>
      <c r="BMS1" s="259"/>
      <c r="BMT1" s="259"/>
      <c r="BMU1" s="259"/>
      <c r="BMV1" s="259"/>
      <c r="BMW1" s="259"/>
      <c r="BMX1" s="259"/>
      <c r="BMY1" s="259"/>
      <c r="BMZ1" s="259"/>
      <c r="BNA1" s="259"/>
      <c r="BNB1" s="259"/>
      <c r="BNC1" s="259"/>
      <c r="BND1" s="259"/>
      <c r="BNE1" s="259"/>
      <c r="BNF1" s="259"/>
      <c r="BNG1" s="259"/>
      <c r="BNH1" s="273"/>
      <c r="BNI1" s="274"/>
      <c r="BNJ1" s="259"/>
      <c r="BNK1" s="259"/>
      <c r="BNL1" s="259"/>
      <c r="BNM1" s="259"/>
      <c r="BNN1" s="259"/>
      <c r="BNO1" s="259"/>
      <c r="BNP1" s="259"/>
      <c r="BNQ1" s="259"/>
      <c r="BNR1" s="259"/>
      <c r="BNS1" s="259"/>
      <c r="BNT1" s="259"/>
      <c r="BNU1" s="259"/>
      <c r="BNV1" s="259"/>
      <c r="BNW1" s="259"/>
      <c r="BNX1" s="259"/>
      <c r="BNY1" s="259"/>
      <c r="BNZ1" s="259"/>
      <c r="BOA1" s="259"/>
      <c r="BOB1" s="259"/>
      <c r="BOC1" s="259"/>
      <c r="BOD1" s="259"/>
      <c r="BOE1" s="259"/>
      <c r="BOF1" s="259"/>
      <c r="BOG1" s="259"/>
      <c r="BOH1" s="259"/>
      <c r="BOI1" s="259"/>
      <c r="BOJ1" s="259"/>
      <c r="BOK1" s="259"/>
      <c r="BOL1" s="259"/>
      <c r="BOM1" s="259"/>
      <c r="BON1" s="259"/>
      <c r="BOO1" s="259"/>
      <c r="BOP1" s="259"/>
      <c r="BOQ1" s="259"/>
      <c r="BOR1" s="259"/>
      <c r="BOS1" s="258" t="s">
        <v>275</v>
      </c>
      <c r="BOT1" s="259"/>
      <c r="BOU1" s="259"/>
      <c r="BOV1" s="259"/>
      <c r="BOW1" s="259"/>
      <c r="BOX1" s="259"/>
      <c r="BOY1" s="259"/>
      <c r="BOZ1" s="259"/>
      <c r="BPA1" s="259"/>
      <c r="BPB1" s="259"/>
      <c r="BPC1" s="259"/>
      <c r="BPD1" s="259"/>
      <c r="BPE1" s="259"/>
      <c r="BPF1" s="259"/>
      <c r="BPG1" s="259"/>
      <c r="BPH1" s="259"/>
      <c r="BPI1" s="259"/>
      <c r="BPJ1" s="259"/>
      <c r="BPK1" s="273"/>
      <c r="BPL1" s="274"/>
      <c r="BPM1" s="259"/>
      <c r="BPN1" s="259"/>
      <c r="BPO1" s="259"/>
      <c r="BPP1" s="259"/>
      <c r="BPQ1" s="259"/>
      <c r="BPR1" s="259"/>
      <c r="BPS1" s="259"/>
      <c r="BPT1" s="259"/>
      <c r="BPU1" s="259"/>
      <c r="BPV1" s="259"/>
      <c r="BPW1" s="259"/>
      <c r="BPX1" s="259"/>
      <c r="BPY1" s="259"/>
      <c r="BPZ1" s="259"/>
      <c r="BQA1" s="259"/>
      <c r="BQB1" s="259"/>
      <c r="BQC1" s="259"/>
      <c r="BQD1" s="259"/>
      <c r="BQE1" s="259"/>
      <c r="BQF1" s="259"/>
      <c r="BQG1" s="259"/>
      <c r="BQH1" s="259"/>
      <c r="BQI1" s="259"/>
      <c r="BQJ1" s="259"/>
      <c r="BQK1" s="259"/>
      <c r="BQL1" s="259"/>
      <c r="BQM1" s="259"/>
      <c r="BQN1" s="259"/>
      <c r="BQO1" s="259"/>
      <c r="BQP1" s="259"/>
      <c r="BQQ1" s="259"/>
      <c r="BQR1" s="259"/>
      <c r="BQS1" s="259"/>
      <c r="BQT1" s="259"/>
      <c r="BQU1" s="259"/>
      <c r="BQV1" s="258" t="s">
        <v>275</v>
      </c>
      <c r="BQW1" s="259"/>
      <c r="BQX1" s="259"/>
      <c r="BQY1" s="259"/>
      <c r="BQZ1" s="259"/>
      <c r="BRA1" s="259"/>
      <c r="BRB1" s="259"/>
      <c r="BRC1" s="259"/>
      <c r="BRD1" s="259"/>
      <c r="BRE1" s="259"/>
      <c r="BRF1" s="259"/>
      <c r="BRG1" s="259"/>
      <c r="BRH1" s="259"/>
      <c r="BRI1" s="259"/>
      <c r="BRJ1" s="259"/>
      <c r="BRK1" s="259"/>
      <c r="BRL1" s="259"/>
      <c r="BRM1" s="259"/>
      <c r="BRN1" s="273"/>
      <c r="BRO1" s="274"/>
      <c r="BRP1" s="259"/>
      <c r="BRQ1" s="259"/>
      <c r="BRR1" s="259"/>
      <c r="BRS1" s="259"/>
      <c r="BRT1" s="259"/>
      <c r="BRU1" s="259"/>
      <c r="BRV1" s="259"/>
      <c r="BRW1" s="259"/>
      <c r="BRX1" s="259"/>
      <c r="BRY1" s="259"/>
      <c r="BRZ1" s="259"/>
      <c r="BSA1" s="259"/>
      <c r="BSB1" s="259"/>
      <c r="BSC1" s="259"/>
      <c r="BSD1" s="259"/>
      <c r="BSE1" s="259"/>
      <c r="BSF1" s="259"/>
      <c r="BSG1" s="259"/>
      <c r="BSH1" s="259"/>
      <c r="BSI1" s="259"/>
      <c r="BSJ1" s="259"/>
      <c r="BSK1" s="259"/>
      <c r="BSL1" s="259"/>
      <c r="BSM1" s="259"/>
      <c r="BSN1" s="259"/>
      <c r="BSO1" s="259"/>
      <c r="BSP1" s="259"/>
      <c r="BSQ1" s="259"/>
      <c r="BSR1" s="259"/>
      <c r="BSS1" s="259"/>
      <c r="BST1" s="259"/>
      <c r="BSU1" s="259"/>
      <c r="BSV1" s="259"/>
      <c r="BSW1" s="259"/>
      <c r="BSX1" s="259"/>
      <c r="BSY1" s="258" t="s">
        <v>275</v>
      </c>
      <c r="BSZ1" s="259"/>
      <c r="BTA1" s="259"/>
      <c r="BTB1" s="259"/>
      <c r="BTC1" s="259"/>
      <c r="BTD1" s="259"/>
      <c r="BTE1" s="259"/>
      <c r="BTF1" s="259"/>
      <c r="BTG1" s="259"/>
      <c r="BTH1" s="259"/>
      <c r="BTI1" s="259"/>
      <c r="BTJ1" s="259"/>
      <c r="BTK1" s="259"/>
      <c r="BTL1" s="259"/>
      <c r="BTM1" s="259"/>
      <c r="BTN1" s="259"/>
      <c r="BTO1" s="259"/>
      <c r="BTP1" s="259"/>
      <c r="BTQ1" s="273"/>
      <c r="BTR1" s="274"/>
      <c r="BTS1" s="259"/>
      <c r="BTT1" s="259"/>
      <c r="BTU1" s="259"/>
      <c r="BTV1" s="259"/>
      <c r="BTW1" s="259"/>
      <c r="BTX1" s="259"/>
      <c r="BTY1" s="259"/>
      <c r="BTZ1" s="259"/>
      <c r="BUA1" s="259"/>
      <c r="BUB1" s="259"/>
      <c r="BUC1" s="259"/>
      <c r="BUD1" s="259"/>
      <c r="BUE1" s="259"/>
      <c r="BUF1" s="259"/>
      <c r="BUG1" s="259"/>
      <c r="BUH1" s="259"/>
      <c r="BUI1" s="259"/>
      <c r="BUJ1" s="259"/>
      <c r="BUK1" s="259"/>
      <c r="BUL1" s="259"/>
      <c r="BUM1" s="259"/>
      <c r="BUN1" s="259"/>
      <c r="BUO1" s="259"/>
      <c r="BUP1" s="259"/>
      <c r="BUQ1" s="259"/>
      <c r="BUR1" s="259"/>
      <c r="BUS1" s="259"/>
      <c r="BUT1" s="259"/>
      <c r="BUU1" s="259"/>
      <c r="BUV1" s="259"/>
      <c r="BUW1" s="259"/>
      <c r="BUX1" s="259"/>
      <c r="BUY1" s="259"/>
      <c r="BUZ1" s="259"/>
      <c r="BVA1" s="259"/>
      <c r="BVB1" s="258" t="s">
        <v>275</v>
      </c>
      <c r="BVC1" s="259"/>
      <c r="BVD1" s="259"/>
      <c r="BVE1" s="259"/>
      <c r="BVF1" s="259"/>
      <c r="BVG1" s="259"/>
      <c r="BVH1" s="259"/>
      <c r="BVI1" s="259"/>
      <c r="BVJ1" s="259"/>
      <c r="BVK1" s="259"/>
      <c r="BVL1" s="259"/>
      <c r="BVM1" s="259"/>
      <c r="BVN1" s="259"/>
      <c r="BVO1" s="259"/>
      <c r="BVP1" s="259"/>
      <c r="BVQ1" s="259"/>
      <c r="BVR1" s="259"/>
      <c r="BVS1" s="259"/>
      <c r="BVT1" s="273"/>
      <c r="BVU1" s="274"/>
      <c r="BVV1" s="259"/>
      <c r="BVW1" s="259"/>
      <c r="BVX1" s="259"/>
      <c r="BVY1" s="259"/>
      <c r="BVZ1" s="259"/>
      <c r="BWA1" s="259"/>
      <c r="BWB1" s="259"/>
      <c r="BWC1" s="259"/>
      <c r="BWD1" s="259"/>
      <c r="BWE1" s="259"/>
      <c r="BWF1" s="259"/>
      <c r="BWG1" s="259"/>
      <c r="BWH1" s="259"/>
      <c r="BWI1" s="259"/>
      <c r="BWJ1" s="259"/>
      <c r="BWK1" s="259"/>
      <c r="BWL1" s="259"/>
      <c r="BWM1" s="259"/>
      <c r="BWN1" s="259"/>
      <c r="BWO1" s="259"/>
      <c r="BWP1" s="259"/>
      <c r="BWQ1" s="259"/>
      <c r="BWR1" s="259"/>
      <c r="BWS1" s="259"/>
      <c r="BWT1" s="259"/>
      <c r="BWU1" s="259"/>
      <c r="BWV1" s="259"/>
      <c r="BWW1" s="259"/>
      <c r="BWX1" s="259"/>
      <c r="BWY1" s="259"/>
      <c r="BWZ1" s="259"/>
      <c r="BXA1" s="259"/>
      <c r="BXB1" s="259"/>
      <c r="BXC1" s="259"/>
      <c r="BXD1" s="259"/>
      <c r="BXE1" s="258" t="s">
        <v>275</v>
      </c>
      <c r="BXF1" s="259"/>
      <c r="BXG1" s="259"/>
      <c r="BXH1" s="259"/>
      <c r="BXI1" s="259"/>
      <c r="BXJ1" s="259"/>
      <c r="BXK1" s="259"/>
      <c r="BXL1" s="259"/>
      <c r="BXM1" s="259"/>
      <c r="BXN1" s="259"/>
      <c r="BXO1" s="259"/>
      <c r="BXP1" s="259"/>
      <c r="BXQ1" s="259"/>
      <c r="BXR1" s="259"/>
      <c r="BXS1" s="259"/>
      <c r="BXT1" s="259"/>
      <c r="BXU1" s="259"/>
      <c r="BXV1" s="259"/>
      <c r="BXW1" s="273"/>
      <c r="BXX1" s="274"/>
      <c r="BXY1" s="259"/>
      <c r="BXZ1" s="259"/>
      <c r="BYA1" s="259"/>
      <c r="BYB1" s="259"/>
      <c r="BYC1" s="259"/>
      <c r="BYD1" s="259"/>
      <c r="BYE1" s="259"/>
      <c r="BYF1" s="259"/>
      <c r="BYG1" s="259"/>
      <c r="BYH1" s="259"/>
      <c r="BYI1" s="259"/>
      <c r="BYJ1" s="259"/>
      <c r="BYK1" s="259"/>
      <c r="BYL1" s="259"/>
      <c r="BYM1" s="259"/>
      <c r="BYN1" s="259"/>
      <c r="BYO1" s="259"/>
      <c r="BYP1" s="259"/>
      <c r="BYQ1" s="259"/>
      <c r="BYR1" s="259"/>
      <c r="BYS1" s="259"/>
      <c r="BYT1" s="259"/>
      <c r="BYU1" s="259"/>
      <c r="BYV1" s="259"/>
      <c r="BYW1" s="259"/>
      <c r="BYX1" s="259"/>
      <c r="BYY1" s="259"/>
      <c r="BYZ1" s="259"/>
      <c r="BZA1" s="259"/>
      <c r="BZB1" s="259"/>
      <c r="BZC1" s="259"/>
      <c r="BZD1" s="259"/>
      <c r="BZE1" s="259"/>
      <c r="BZF1" s="259"/>
      <c r="BZG1" s="259"/>
      <c r="BZH1" s="258" t="s">
        <v>275</v>
      </c>
      <c r="BZI1" s="259"/>
      <c r="BZJ1" s="259"/>
      <c r="BZK1" s="259"/>
      <c r="BZL1" s="259"/>
      <c r="BZM1" s="259"/>
      <c r="BZN1" s="259"/>
      <c r="BZO1" s="259"/>
      <c r="BZP1" s="259"/>
      <c r="BZQ1" s="259"/>
      <c r="BZR1" s="259"/>
      <c r="BZS1" s="259"/>
      <c r="BZT1" s="259"/>
      <c r="BZU1" s="259"/>
      <c r="BZV1" s="259"/>
      <c r="BZW1" s="259"/>
      <c r="BZX1" s="259"/>
      <c r="BZY1" s="259"/>
      <c r="BZZ1" s="273"/>
      <c r="CAA1" s="274"/>
      <c r="CAB1" s="259"/>
      <c r="CAC1" s="259"/>
      <c r="CAD1" s="259"/>
      <c r="CAE1" s="259"/>
      <c r="CAF1" s="259"/>
      <c r="CAG1" s="259"/>
      <c r="CAH1" s="259"/>
      <c r="CAI1" s="259"/>
      <c r="CAJ1" s="259"/>
      <c r="CAK1" s="259"/>
      <c r="CAL1" s="259"/>
      <c r="CAM1" s="259"/>
      <c r="CAN1" s="259"/>
      <c r="CAO1" s="259"/>
      <c r="CAP1" s="259"/>
      <c r="CAQ1" s="259"/>
      <c r="CAR1" s="259"/>
      <c r="CAS1" s="259"/>
      <c r="CAT1" s="259"/>
      <c r="CAU1" s="259"/>
      <c r="CAV1" s="259"/>
      <c r="CAW1" s="259"/>
      <c r="CAX1" s="259"/>
      <c r="CAY1" s="259"/>
      <c r="CAZ1" s="259"/>
      <c r="CBA1" s="259"/>
      <c r="CBB1" s="259"/>
      <c r="CBC1" s="259"/>
      <c r="CBD1" s="259"/>
      <c r="CBE1" s="259"/>
      <c r="CBF1" s="259"/>
      <c r="CBG1" s="259"/>
      <c r="CBH1" s="259"/>
      <c r="CBI1" s="259"/>
      <c r="CBJ1" s="259"/>
      <c r="CBK1" s="258" t="s">
        <v>275</v>
      </c>
      <c r="CBL1" s="259"/>
      <c r="CBM1" s="259"/>
      <c r="CBN1" s="259"/>
      <c r="CBO1" s="259"/>
      <c r="CBP1" s="259"/>
      <c r="CBQ1" s="259"/>
      <c r="CBR1" s="259"/>
      <c r="CBS1" s="259"/>
      <c r="CBT1" s="259"/>
      <c r="CBU1" s="259"/>
      <c r="CBV1" s="259"/>
      <c r="CBW1" s="259"/>
      <c r="CBX1" s="259"/>
      <c r="CBY1" s="259"/>
      <c r="CBZ1" s="259"/>
      <c r="CCA1" s="259"/>
      <c r="CCB1" s="259"/>
      <c r="CCC1" s="273"/>
      <c r="CCD1" s="274"/>
      <c r="CCE1" s="259"/>
      <c r="CCF1" s="259"/>
      <c r="CCG1" s="259"/>
      <c r="CCH1" s="259"/>
      <c r="CCI1" s="259"/>
      <c r="CCJ1" s="259"/>
      <c r="CCK1" s="259"/>
      <c r="CCL1" s="259"/>
      <c r="CCM1" s="259"/>
      <c r="CCN1" s="259"/>
      <c r="CCO1" s="259"/>
      <c r="CCP1" s="259"/>
      <c r="CCQ1" s="259"/>
      <c r="CCR1" s="259"/>
      <c r="CCS1" s="259"/>
      <c r="CCT1" s="259"/>
      <c r="CCU1" s="259"/>
      <c r="CCV1" s="259"/>
      <c r="CCW1" s="259"/>
      <c r="CCX1" s="259"/>
      <c r="CCY1" s="259"/>
      <c r="CCZ1" s="259"/>
      <c r="CDA1" s="259"/>
      <c r="CDB1" s="259"/>
      <c r="CDC1" s="259"/>
      <c r="CDD1" s="259"/>
      <c r="CDE1" s="259"/>
      <c r="CDF1" s="259"/>
      <c r="CDG1" s="259"/>
      <c r="CDH1" s="259"/>
      <c r="CDI1" s="259"/>
      <c r="CDJ1" s="259"/>
      <c r="CDK1" s="259"/>
      <c r="CDL1" s="259"/>
      <c r="CDM1" s="259"/>
      <c r="CDN1" s="258" t="s">
        <v>275</v>
      </c>
      <c r="CDO1" s="259"/>
      <c r="CDP1" s="259"/>
      <c r="CDQ1" s="259"/>
      <c r="CDR1" s="259"/>
      <c r="CDS1" s="259"/>
      <c r="CDT1" s="259"/>
      <c r="CDU1" s="259"/>
      <c r="CDV1" s="259"/>
      <c r="CDW1" s="259"/>
      <c r="CDX1" s="259"/>
      <c r="CDY1" s="259"/>
      <c r="CDZ1" s="259"/>
      <c r="CEA1" s="259"/>
      <c r="CEB1" s="259"/>
      <c r="CEC1" s="259"/>
      <c r="CED1" s="259"/>
      <c r="CEE1" s="259"/>
      <c r="CEF1" s="273"/>
      <c r="CEG1" s="274"/>
      <c r="CEH1" s="259"/>
      <c r="CEI1" s="259"/>
      <c r="CEJ1" s="259"/>
      <c r="CEK1" s="259"/>
      <c r="CEL1" s="259"/>
      <c r="CEM1" s="259"/>
      <c r="CEN1" s="259"/>
      <c r="CEO1" s="259"/>
      <c r="CEP1" s="259"/>
      <c r="CEQ1" s="259"/>
      <c r="CER1" s="259"/>
      <c r="CES1" s="259"/>
      <c r="CET1" s="259"/>
      <c r="CEU1" s="259"/>
      <c r="CEV1" s="259"/>
      <c r="CEW1" s="259"/>
      <c r="CEX1" s="259"/>
      <c r="CEY1" s="259"/>
      <c r="CEZ1" s="259"/>
      <c r="CFA1" s="259"/>
      <c r="CFB1" s="259"/>
      <c r="CFC1" s="259"/>
      <c r="CFD1" s="259"/>
      <c r="CFE1" s="259"/>
      <c r="CFF1" s="259"/>
      <c r="CFG1" s="259"/>
      <c r="CFH1" s="259"/>
      <c r="CFI1" s="259"/>
      <c r="CFJ1" s="259"/>
      <c r="CFK1" s="259"/>
      <c r="CFL1" s="259"/>
      <c r="CFM1" s="259"/>
      <c r="CFN1" s="259"/>
      <c r="CFO1" s="259"/>
      <c r="CFP1" s="259"/>
      <c r="CFQ1" s="258" t="s">
        <v>275</v>
      </c>
      <c r="CFR1" s="259"/>
      <c r="CFS1" s="259"/>
      <c r="CFT1" s="259"/>
      <c r="CFU1" s="259"/>
      <c r="CFV1" s="259"/>
      <c r="CFW1" s="259"/>
      <c r="CFX1" s="259"/>
      <c r="CFY1" s="259"/>
      <c r="CFZ1" s="259"/>
      <c r="CGA1" s="259"/>
      <c r="CGB1" s="259"/>
      <c r="CGC1" s="259"/>
      <c r="CGD1" s="259"/>
      <c r="CGE1" s="259"/>
      <c r="CGF1" s="259"/>
      <c r="CGG1" s="259"/>
      <c r="CGH1" s="259"/>
      <c r="CGI1" s="273"/>
      <c r="CGJ1" s="274"/>
      <c r="CGK1" s="259"/>
      <c r="CGL1" s="259"/>
      <c r="CGM1" s="259"/>
      <c r="CGN1" s="259"/>
      <c r="CGO1" s="259"/>
      <c r="CGP1" s="259"/>
      <c r="CGQ1" s="259"/>
      <c r="CGR1" s="259"/>
      <c r="CGS1" s="259"/>
      <c r="CGT1" s="259"/>
      <c r="CGU1" s="259"/>
      <c r="CGV1" s="259"/>
      <c r="CGW1" s="259"/>
      <c r="CGX1" s="259"/>
      <c r="CGY1" s="259"/>
      <c r="CGZ1" s="259"/>
      <c r="CHA1" s="259"/>
      <c r="CHB1" s="259"/>
      <c r="CHC1" s="259"/>
      <c r="CHD1" s="259"/>
      <c r="CHE1" s="259"/>
      <c r="CHF1" s="259"/>
      <c r="CHG1" s="259"/>
      <c r="CHH1" s="259"/>
      <c r="CHI1" s="259"/>
      <c r="CHJ1" s="259"/>
      <c r="CHK1" s="259"/>
      <c r="CHL1" s="259"/>
      <c r="CHM1" s="259"/>
      <c r="CHN1" s="259"/>
      <c r="CHO1" s="259"/>
      <c r="CHP1" s="259"/>
      <c r="CHQ1" s="259"/>
      <c r="CHR1" s="259"/>
      <c r="CHS1" s="259"/>
      <c r="CHT1" s="258" t="s">
        <v>275</v>
      </c>
      <c r="CHU1" s="259"/>
      <c r="CHV1" s="259"/>
      <c r="CHW1" s="259"/>
      <c r="CHX1" s="259"/>
      <c r="CHY1" s="259"/>
      <c r="CHZ1" s="259"/>
      <c r="CIA1" s="259"/>
      <c r="CIB1" s="259"/>
      <c r="CIC1" s="259"/>
      <c r="CID1" s="259"/>
      <c r="CIE1" s="259"/>
      <c r="CIF1" s="259"/>
      <c r="CIG1" s="259"/>
      <c r="CIH1" s="259"/>
      <c r="CII1" s="259"/>
      <c r="CIJ1" s="259"/>
      <c r="CIK1" s="259"/>
      <c r="CIL1" s="273"/>
      <c r="CIM1" s="274"/>
      <c r="CIN1" s="259"/>
      <c r="CIO1" s="259"/>
      <c r="CIP1" s="259"/>
      <c r="CIQ1" s="259"/>
      <c r="CIR1" s="259"/>
      <c r="CIS1" s="259"/>
      <c r="CIT1" s="259"/>
      <c r="CIU1" s="259"/>
      <c r="CIV1" s="259"/>
      <c r="CIW1" s="259"/>
      <c r="CIX1" s="259"/>
      <c r="CIY1" s="259"/>
      <c r="CIZ1" s="259"/>
      <c r="CJA1" s="259"/>
      <c r="CJB1" s="259"/>
      <c r="CJC1" s="259"/>
      <c r="CJD1" s="259"/>
      <c r="CJE1" s="259"/>
      <c r="CJF1" s="259"/>
      <c r="CJG1" s="259"/>
      <c r="CJH1" s="259"/>
      <c r="CJI1" s="259"/>
      <c r="CJJ1" s="259"/>
      <c r="CJK1" s="259"/>
      <c r="CJL1" s="259"/>
      <c r="CJM1" s="259"/>
      <c r="CJN1" s="259"/>
      <c r="CJO1" s="259"/>
      <c r="CJP1" s="259"/>
      <c r="CJQ1" s="259"/>
      <c r="CJR1" s="259"/>
      <c r="CJS1" s="259"/>
      <c r="CJT1" s="259"/>
      <c r="CJU1" s="259"/>
      <c r="CJV1" s="259"/>
      <c r="CJW1" s="258" t="s">
        <v>275</v>
      </c>
      <c r="CJX1" s="259"/>
      <c r="CJY1" s="259"/>
      <c r="CJZ1" s="259"/>
      <c r="CKA1" s="259"/>
      <c r="CKB1" s="259"/>
      <c r="CKC1" s="259"/>
      <c r="CKD1" s="259"/>
      <c r="CKE1" s="259"/>
      <c r="CKF1" s="259"/>
      <c r="CKG1" s="259"/>
      <c r="CKH1" s="259"/>
      <c r="CKI1" s="259"/>
      <c r="CKJ1" s="259"/>
      <c r="CKK1" s="259"/>
      <c r="CKL1" s="259"/>
      <c r="CKM1" s="259"/>
      <c r="CKN1" s="259"/>
      <c r="CKO1" s="273"/>
      <c r="CKP1" s="274"/>
      <c r="CKQ1" s="259"/>
      <c r="CKR1" s="259"/>
      <c r="CKS1" s="259"/>
      <c r="CKT1" s="259"/>
      <c r="CKU1" s="259"/>
      <c r="CKV1" s="259"/>
      <c r="CKW1" s="259"/>
      <c r="CKX1" s="259"/>
      <c r="CKY1" s="259"/>
      <c r="CKZ1" s="259"/>
      <c r="CLA1" s="259"/>
      <c r="CLB1" s="259"/>
      <c r="CLC1" s="259"/>
      <c r="CLD1" s="259"/>
      <c r="CLE1" s="259"/>
      <c r="CLF1" s="259"/>
      <c r="CLG1" s="259"/>
      <c r="CLH1" s="259"/>
      <c r="CLI1" s="259"/>
      <c r="CLJ1" s="259"/>
      <c r="CLK1" s="259"/>
      <c r="CLL1" s="259"/>
      <c r="CLM1" s="259"/>
      <c r="CLN1" s="259"/>
      <c r="CLO1" s="259"/>
      <c r="CLP1" s="259"/>
      <c r="CLQ1" s="259"/>
      <c r="CLR1" s="259"/>
      <c r="CLS1" s="259"/>
      <c r="CLT1" s="259"/>
      <c r="CLU1" s="259"/>
      <c r="CLV1" s="259"/>
      <c r="CLW1" s="259"/>
      <c r="CLX1" s="259"/>
      <c r="CLY1" s="259"/>
      <c r="CLZ1" s="258" t="s">
        <v>275</v>
      </c>
      <c r="CMA1" s="259"/>
      <c r="CMB1" s="259"/>
      <c r="CMC1" s="259"/>
      <c r="CMD1" s="259"/>
      <c r="CME1" s="259"/>
      <c r="CMF1" s="259"/>
      <c r="CMG1" s="259"/>
      <c r="CMH1" s="259"/>
      <c r="CMI1" s="259"/>
      <c r="CMJ1" s="259"/>
      <c r="CMK1" s="259"/>
      <c r="CML1" s="259"/>
      <c r="CMM1" s="259"/>
      <c r="CMN1" s="259"/>
      <c r="CMO1" s="259"/>
      <c r="CMP1" s="259"/>
      <c r="CMQ1" s="259"/>
      <c r="CMR1" s="273"/>
      <c r="CMS1" s="274"/>
      <c r="CMT1" s="259"/>
      <c r="CMU1" s="259"/>
      <c r="CMV1" s="259"/>
      <c r="CMW1" s="259"/>
      <c r="CMX1" s="259"/>
      <c r="CMY1" s="259"/>
      <c r="CMZ1" s="259"/>
      <c r="CNA1" s="259"/>
      <c r="CNB1" s="259"/>
      <c r="CNC1" s="259"/>
      <c r="CND1" s="259"/>
      <c r="CNE1" s="259"/>
      <c r="CNF1" s="259"/>
      <c r="CNG1" s="259"/>
      <c r="CNH1" s="259"/>
      <c r="CNI1" s="259"/>
      <c r="CNJ1" s="259"/>
      <c r="CNK1" s="259"/>
      <c r="CNL1" s="259"/>
      <c r="CNM1" s="259"/>
      <c r="CNN1" s="259"/>
      <c r="CNO1" s="259"/>
      <c r="CNP1" s="259"/>
      <c r="CNQ1" s="259"/>
      <c r="CNR1" s="259"/>
      <c r="CNS1" s="259"/>
      <c r="CNT1" s="259"/>
      <c r="CNU1" s="259"/>
      <c r="CNV1" s="259"/>
      <c r="CNW1" s="259"/>
      <c r="CNX1" s="259"/>
      <c r="CNY1" s="259"/>
      <c r="CNZ1" s="259"/>
      <c r="COA1" s="259"/>
      <c r="COB1" s="259"/>
      <c r="COC1" s="258" t="s">
        <v>275</v>
      </c>
      <c r="COD1" s="259"/>
      <c r="COE1" s="259"/>
      <c r="COF1" s="259"/>
      <c r="COG1" s="259"/>
      <c r="COH1" s="259"/>
      <c r="COI1" s="259"/>
      <c r="COJ1" s="259"/>
      <c r="COK1" s="259"/>
      <c r="COL1" s="259"/>
      <c r="COM1" s="259"/>
      <c r="CON1" s="259"/>
      <c r="COO1" s="259"/>
      <c r="COP1" s="259"/>
      <c r="COQ1" s="259"/>
      <c r="COR1" s="259"/>
      <c r="COS1" s="259"/>
      <c r="COT1" s="259"/>
      <c r="COU1" s="273"/>
      <c r="COV1" s="274"/>
      <c r="COW1" s="259"/>
      <c r="COX1" s="259"/>
      <c r="COY1" s="259"/>
      <c r="COZ1" s="259"/>
      <c r="CPA1" s="259"/>
      <c r="CPB1" s="259"/>
      <c r="CPC1" s="259"/>
      <c r="CPD1" s="259"/>
      <c r="CPE1" s="259"/>
      <c r="CPF1" s="259"/>
      <c r="CPG1" s="259"/>
      <c r="CPH1" s="259"/>
      <c r="CPI1" s="259"/>
      <c r="CPJ1" s="259"/>
      <c r="CPK1" s="259"/>
      <c r="CPL1" s="259"/>
      <c r="CPM1" s="259"/>
      <c r="CPN1" s="259"/>
      <c r="CPO1" s="259"/>
      <c r="CPP1" s="259"/>
      <c r="CPQ1" s="259"/>
      <c r="CPR1" s="259"/>
      <c r="CPS1" s="259"/>
      <c r="CPT1" s="259"/>
      <c r="CPU1" s="259"/>
      <c r="CPV1" s="259"/>
      <c r="CPW1" s="259"/>
      <c r="CPX1" s="259"/>
      <c r="CPY1" s="259"/>
      <c r="CPZ1" s="259"/>
      <c r="CQA1" s="259"/>
      <c r="CQB1" s="259"/>
      <c r="CQC1" s="259"/>
      <c r="CQD1" s="259"/>
      <c r="CQE1" s="259"/>
      <c r="CQF1" s="258" t="s">
        <v>275</v>
      </c>
      <c r="CQG1" s="259"/>
      <c r="CQH1" s="259"/>
      <c r="CQI1" s="259"/>
      <c r="CQJ1" s="259"/>
      <c r="CQK1" s="259"/>
      <c r="CQL1" s="259"/>
      <c r="CQM1" s="259"/>
      <c r="CQN1" s="259"/>
      <c r="CQO1" s="259"/>
      <c r="CQP1" s="259"/>
      <c r="CQQ1" s="259"/>
      <c r="CQR1" s="259"/>
      <c r="CQS1" s="259"/>
      <c r="CQT1" s="259"/>
      <c r="CQU1" s="259"/>
      <c r="CQV1" s="259"/>
      <c r="CQW1" s="259"/>
      <c r="CQX1" s="273"/>
      <c r="CQY1" s="274"/>
      <c r="CQZ1" s="259"/>
      <c r="CRA1" s="259"/>
      <c r="CRB1" s="259"/>
      <c r="CRC1" s="259"/>
      <c r="CRD1" s="259"/>
      <c r="CRE1" s="259"/>
      <c r="CRF1" s="259"/>
      <c r="CRG1" s="259"/>
      <c r="CRH1" s="259"/>
      <c r="CRI1" s="259"/>
      <c r="CRJ1" s="259"/>
      <c r="CRK1" s="259"/>
      <c r="CRL1" s="259"/>
      <c r="CRM1" s="259"/>
      <c r="CRN1" s="259"/>
      <c r="CRO1" s="259"/>
      <c r="CRP1" s="259"/>
      <c r="CRQ1" s="259"/>
      <c r="CRR1" s="259"/>
      <c r="CRS1" s="259"/>
      <c r="CRT1" s="259"/>
      <c r="CRU1" s="259"/>
      <c r="CRV1" s="259"/>
      <c r="CRW1" s="259"/>
      <c r="CRX1" s="259"/>
      <c r="CRY1" s="259"/>
      <c r="CRZ1" s="259"/>
      <c r="CSA1" s="259"/>
      <c r="CSB1" s="259"/>
      <c r="CSC1" s="259"/>
      <c r="CSD1" s="259"/>
      <c r="CSE1" s="259"/>
      <c r="CSF1" s="259"/>
      <c r="CSG1" s="259"/>
      <c r="CSH1" s="259"/>
      <c r="CSI1" s="258" t="s">
        <v>275</v>
      </c>
      <c r="CSJ1" s="259"/>
      <c r="CSK1" s="259"/>
      <c r="CSL1" s="259"/>
      <c r="CSM1" s="259"/>
      <c r="CSN1" s="259"/>
      <c r="CSO1" s="259"/>
      <c r="CSP1" s="259"/>
      <c r="CSQ1" s="259"/>
      <c r="CSR1" s="259"/>
      <c r="CSS1" s="259"/>
      <c r="CST1" s="259"/>
      <c r="CSU1" s="259"/>
      <c r="CSV1" s="259"/>
      <c r="CSW1" s="259"/>
      <c r="CSX1" s="259"/>
      <c r="CSY1" s="259"/>
      <c r="CSZ1" s="259"/>
      <c r="CTA1" s="273"/>
      <c r="CTB1" s="274"/>
      <c r="CTC1" s="259"/>
      <c r="CTD1" s="259"/>
      <c r="CTE1" s="259"/>
      <c r="CTF1" s="259"/>
      <c r="CTG1" s="259"/>
      <c r="CTH1" s="259"/>
      <c r="CTI1" s="259"/>
      <c r="CTJ1" s="259"/>
      <c r="CTK1" s="259"/>
      <c r="CTL1" s="259"/>
      <c r="CTM1" s="259"/>
      <c r="CTN1" s="259"/>
      <c r="CTO1" s="259"/>
      <c r="CTP1" s="259"/>
      <c r="CTQ1" s="259"/>
      <c r="CTR1" s="259"/>
      <c r="CTS1" s="259"/>
      <c r="CTT1" s="259"/>
      <c r="CTU1" s="259"/>
      <c r="CTV1" s="259"/>
      <c r="CTW1" s="259"/>
      <c r="CTX1" s="259"/>
      <c r="CTY1" s="259"/>
      <c r="CTZ1" s="259"/>
      <c r="CUA1" s="259"/>
      <c r="CUB1" s="259"/>
      <c r="CUC1" s="259"/>
      <c r="CUD1" s="259"/>
      <c r="CUE1" s="259"/>
      <c r="CUF1" s="259"/>
      <c r="CUG1" s="259"/>
      <c r="CUH1" s="259"/>
      <c r="CUI1" s="259"/>
      <c r="CUJ1" s="259"/>
      <c r="CUK1" s="259"/>
      <c r="CUL1" s="258" t="s">
        <v>275</v>
      </c>
      <c r="CUM1" s="259"/>
      <c r="CUN1" s="259"/>
      <c r="CUO1" s="259"/>
      <c r="CUP1" s="259"/>
      <c r="CUQ1" s="259"/>
      <c r="CUR1" s="259"/>
      <c r="CUS1" s="259"/>
      <c r="CUT1" s="259"/>
      <c r="CUU1" s="259"/>
      <c r="CUV1" s="259"/>
      <c r="CUW1" s="259"/>
      <c r="CUX1" s="259"/>
      <c r="CUY1" s="259"/>
      <c r="CUZ1" s="259"/>
      <c r="CVA1" s="259"/>
      <c r="CVB1" s="259"/>
      <c r="CVC1" s="259"/>
      <c r="CVD1" s="273"/>
      <c r="CVE1" s="274"/>
      <c r="CVF1" s="259"/>
      <c r="CVG1" s="259"/>
      <c r="CVH1" s="259"/>
      <c r="CVI1" s="259"/>
      <c r="CVJ1" s="259"/>
      <c r="CVK1" s="259"/>
      <c r="CVL1" s="259"/>
      <c r="CVM1" s="259"/>
      <c r="CVN1" s="259"/>
      <c r="CVO1" s="259"/>
      <c r="CVP1" s="259"/>
      <c r="CVQ1" s="259"/>
      <c r="CVR1" s="259"/>
      <c r="CVS1" s="259"/>
      <c r="CVT1" s="259"/>
      <c r="CVU1" s="259"/>
      <c r="CVV1" s="259"/>
      <c r="CVW1" s="259"/>
      <c r="CVX1" s="259"/>
      <c r="CVY1" s="259"/>
      <c r="CVZ1" s="259"/>
      <c r="CWA1" s="259"/>
      <c r="CWB1" s="259"/>
      <c r="CWC1" s="259"/>
      <c r="CWD1" s="259"/>
      <c r="CWE1" s="259"/>
      <c r="CWF1" s="259"/>
      <c r="CWG1" s="259"/>
      <c r="CWH1" s="259"/>
      <c r="CWI1" s="259"/>
      <c r="CWJ1" s="259"/>
      <c r="CWK1" s="259"/>
      <c r="CWL1" s="259"/>
      <c r="CWM1" s="259"/>
      <c r="CWN1" s="259"/>
      <c r="CWO1" s="258" t="s">
        <v>275</v>
      </c>
      <c r="CWP1" s="259"/>
      <c r="CWQ1" s="259"/>
      <c r="CWR1" s="259"/>
      <c r="CWS1" s="259"/>
      <c r="CWT1" s="259"/>
      <c r="CWU1" s="259"/>
      <c r="CWV1" s="259"/>
      <c r="CWW1" s="259"/>
      <c r="CWX1" s="259"/>
      <c r="CWY1" s="259"/>
      <c r="CWZ1" s="259"/>
      <c r="CXA1" s="259"/>
      <c r="CXB1" s="259"/>
      <c r="CXC1" s="259"/>
      <c r="CXD1" s="259"/>
      <c r="CXE1" s="259"/>
      <c r="CXF1" s="259"/>
      <c r="CXG1" s="273"/>
      <c r="CXH1" s="274"/>
      <c r="CXI1" s="259"/>
      <c r="CXJ1" s="259"/>
      <c r="CXK1" s="259"/>
      <c r="CXL1" s="259"/>
      <c r="CXM1" s="259"/>
      <c r="CXN1" s="259"/>
      <c r="CXO1" s="259"/>
      <c r="CXP1" s="259"/>
      <c r="CXQ1" s="259"/>
      <c r="CXR1" s="259"/>
      <c r="CXS1" s="259"/>
      <c r="CXT1" s="259"/>
      <c r="CXU1" s="259"/>
      <c r="CXV1" s="259"/>
      <c r="CXW1" s="259"/>
      <c r="CXX1" s="259"/>
      <c r="CXY1" s="259"/>
      <c r="CXZ1" s="259"/>
      <c r="CYA1" s="259"/>
      <c r="CYB1" s="259"/>
      <c r="CYC1" s="259"/>
      <c r="CYD1" s="259"/>
      <c r="CYE1" s="259"/>
      <c r="CYF1" s="259"/>
      <c r="CYG1" s="259"/>
      <c r="CYH1" s="259"/>
      <c r="CYI1" s="259"/>
      <c r="CYJ1" s="259"/>
      <c r="CYK1" s="259"/>
      <c r="CYL1" s="259"/>
      <c r="CYM1" s="259"/>
      <c r="CYN1" s="259"/>
      <c r="CYO1" s="259"/>
      <c r="CYP1" s="259"/>
      <c r="CYQ1" s="259"/>
      <c r="CYR1" s="258" t="s">
        <v>275</v>
      </c>
      <c r="CYS1" s="259"/>
      <c r="CYT1" s="259"/>
      <c r="CYU1" s="259"/>
      <c r="CYV1" s="259"/>
      <c r="CYW1" s="259"/>
      <c r="CYX1" s="259"/>
      <c r="CYY1" s="259"/>
      <c r="CYZ1" s="259"/>
      <c r="CZA1" s="259"/>
      <c r="CZB1" s="259"/>
      <c r="CZC1" s="259"/>
      <c r="CZD1" s="259"/>
      <c r="CZE1" s="259"/>
      <c r="CZF1" s="259"/>
      <c r="CZG1" s="259"/>
      <c r="CZH1" s="259"/>
      <c r="CZI1" s="259"/>
      <c r="CZJ1" s="273"/>
      <c r="CZK1" s="274"/>
      <c r="CZL1" s="259"/>
      <c r="CZM1" s="259"/>
      <c r="CZN1" s="259"/>
      <c r="CZO1" s="259"/>
      <c r="CZP1" s="259"/>
      <c r="CZQ1" s="259"/>
      <c r="CZR1" s="259"/>
      <c r="CZS1" s="259"/>
      <c r="CZT1" s="259"/>
      <c r="CZU1" s="259"/>
      <c r="CZV1" s="259"/>
      <c r="CZW1" s="259"/>
      <c r="CZX1" s="259"/>
      <c r="CZY1" s="259"/>
      <c r="CZZ1" s="259"/>
      <c r="DAA1" s="259"/>
      <c r="DAB1" s="259"/>
      <c r="DAC1" s="259"/>
      <c r="DAD1" s="259"/>
      <c r="DAE1" s="259"/>
      <c r="DAF1" s="259"/>
      <c r="DAG1" s="259"/>
      <c r="DAH1" s="259"/>
      <c r="DAI1" s="259"/>
      <c r="DAJ1" s="259"/>
      <c r="DAK1" s="259"/>
      <c r="DAL1" s="259"/>
      <c r="DAM1" s="259"/>
      <c r="DAN1" s="259"/>
      <c r="DAO1" s="259"/>
      <c r="DAP1" s="259"/>
      <c r="DAQ1" s="259"/>
      <c r="DAR1" s="259"/>
      <c r="DAS1" s="259"/>
      <c r="DAT1" s="259"/>
      <c r="DAU1" s="258" t="s">
        <v>275</v>
      </c>
      <c r="DAV1" s="259"/>
      <c r="DAW1" s="259"/>
      <c r="DAX1" s="259"/>
      <c r="DAY1" s="259"/>
      <c r="DAZ1" s="259"/>
      <c r="DBA1" s="259"/>
      <c r="DBB1" s="259"/>
      <c r="DBC1" s="259"/>
      <c r="DBD1" s="259"/>
      <c r="DBE1" s="259"/>
      <c r="DBF1" s="259"/>
      <c r="DBG1" s="259"/>
      <c r="DBH1" s="259"/>
      <c r="DBI1" s="259"/>
      <c r="DBJ1" s="259"/>
      <c r="DBK1" s="259"/>
      <c r="DBL1" s="259"/>
      <c r="DBM1" s="273"/>
      <c r="DBN1" s="274"/>
      <c r="DBO1" s="259"/>
      <c r="DBP1" s="259"/>
      <c r="DBQ1" s="259"/>
      <c r="DBR1" s="259"/>
      <c r="DBS1" s="259"/>
      <c r="DBT1" s="259"/>
      <c r="DBU1" s="259"/>
      <c r="DBV1" s="259"/>
      <c r="DBW1" s="259"/>
      <c r="DBX1" s="259"/>
      <c r="DBY1" s="259"/>
      <c r="DBZ1" s="259"/>
      <c r="DCA1" s="259"/>
      <c r="DCB1" s="259"/>
      <c r="DCC1" s="259"/>
      <c r="DCD1" s="259"/>
      <c r="DCE1" s="259"/>
      <c r="DCF1" s="259"/>
      <c r="DCG1" s="259"/>
      <c r="DCH1" s="259"/>
      <c r="DCI1" s="259"/>
      <c r="DCJ1" s="259"/>
      <c r="DCK1" s="259"/>
      <c r="DCL1" s="259"/>
      <c r="DCM1" s="259"/>
      <c r="DCN1" s="259"/>
      <c r="DCO1" s="259"/>
      <c r="DCP1" s="259"/>
      <c r="DCQ1" s="259"/>
      <c r="DCR1" s="259"/>
      <c r="DCS1" s="259"/>
      <c r="DCT1" s="259"/>
      <c r="DCU1" s="259"/>
      <c r="DCV1" s="259"/>
      <c r="DCW1" s="259"/>
      <c r="DCX1" s="258" t="s">
        <v>275</v>
      </c>
      <c r="DCY1" s="259"/>
      <c r="DCZ1" s="259"/>
      <c r="DDA1" s="259"/>
      <c r="DDB1" s="259"/>
      <c r="DDC1" s="259"/>
      <c r="DDD1" s="259"/>
      <c r="DDE1" s="259"/>
      <c r="DDF1" s="259"/>
      <c r="DDG1" s="259"/>
      <c r="DDH1" s="259"/>
      <c r="DDI1" s="259"/>
      <c r="DDJ1" s="259"/>
      <c r="DDK1" s="259"/>
      <c r="DDL1" s="259"/>
      <c r="DDM1" s="259"/>
      <c r="DDN1" s="259"/>
      <c r="DDO1" s="259"/>
      <c r="DDP1" s="273"/>
      <c r="DDQ1" s="274"/>
      <c r="DDR1" s="259"/>
      <c r="DDS1" s="259"/>
      <c r="DDT1" s="259"/>
      <c r="DDU1" s="259"/>
      <c r="DDV1" s="259"/>
      <c r="DDW1" s="259"/>
      <c r="DDX1" s="259"/>
      <c r="DDY1" s="259"/>
      <c r="DDZ1" s="259"/>
      <c r="DEA1" s="259"/>
      <c r="DEB1" s="259"/>
      <c r="DEC1" s="259"/>
      <c r="DED1" s="259"/>
      <c r="DEE1" s="259"/>
      <c r="DEF1" s="259"/>
      <c r="DEG1" s="259"/>
      <c r="DEH1" s="259"/>
      <c r="DEI1" s="259"/>
      <c r="DEJ1" s="259"/>
      <c r="DEK1" s="259"/>
      <c r="DEL1" s="259"/>
      <c r="DEM1" s="259"/>
      <c r="DEN1" s="259"/>
      <c r="DEO1" s="259"/>
      <c r="DEP1" s="259"/>
      <c r="DEQ1" s="259"/>
      <c r="DER1" s="259"/>
      <c r="DES1" s="259"/>
      <c r="DET1" s="259"/>
      <c r="DEU1" s="259"/>
      <c r="DEV1" s="259"/>
      <c r="DEW1" s="259"/>
      <c r="DEX1" s="259"/>
      <c r="DEY1" s="259"/>
      <c r="DEZ1" s="259"/>
      <c r="DFA1" s="258" t="s">
        <v>275</v>
      </c>
      <c r="DFB1" s="259"/>
      <c r="DFC1" s="259"/>
      <c r="DFD1" s="259"/>
      <c r="DFE1" s="259"/>
      <c r="DFF1" s="259"/>
      <c r="DFG1" s="259"/>
      <c r="DFH1" s="259"/>
      <c r="DFI1" s="259"/>
      <c r="DFJ1" s="259"/>
      <c r="DFK1" s="259"/>
      <c r="DFL1" s="259"/>
      <c r="DFM1" s="259"/>
      <c r="DFN1" s="259"/>
      <c r="DFO1" s="259"/>
      <c r="DFP1" s="259"/>
      <c r="DFQ1" s="259"/>
      <c r="DFR1" s="259"/>
      <c r="DFS1" s="273"/>
      <c r="DFT1" s="274"/>
      <c r="DFU1" s="259"/>
      <c r="DFV1" s="259"/>
      <c r="DFW1" s="259"/>
      <c r="DFX1" s="259"/>
      <c r="DFY1" s="259"/>
      <c r="DFZ1" s="259"/>
      <c r="DGA1" s="259"/>
      <c r="DGB1" s="259"/>
      <c r="DGC1" s="259"/>
      <c r="DGD1" s="259"/>
      <c r="DGE1" s="259"/>
      <c r="DGF1" s="259"/>
      <c r="DGG1" s="259"/>
      <c r="DGH1" s="259"/>
      <c r="DGI1" s="259"/>
      <c r="DGJ1" s="259"/>
      <c r="DGK1" s="259"/>
      <c r="DGL1" s="259"/>
      <c r="DGM1" s="259"/>
      <c r="DGN1" s="259"/>
      <c r="DGO1" s="259"/>
      <c r="DGP1" s="259"/>
      <c r="DGQ1" s="259"/>
      <c r="DGR1" s="259"/>
      <c r="DGS1" s="259"/>
      <c r="DGT1" s="259"/>
      <c r="DGU1" s="259"/>
      <c r="DGV1" s="259"/>
      <c r="DGW1" s="259"/>
      <c r="DGX1" s="259"/>
      <c r="DGY1" s="259"/>
      <c r="DGZ1" s="259"/>
      <c r="DHA1" s="259"/>
      <c r="DHB1" s="259"/>
      <c r="DHC1" s="259"/>
      <c r="DHD1" s="258" t="s">
        <v>275</v>
      </c>
      <c r="DHE1" s="259"/>
      <c r="DHF1" s="259"/>
      <c r="DHG1" s="259"/>
      <c r="DHH1" s="259"/>
      <c r="DHI1" s="259"/>
      <c r="DHJ1" s="259"/>
      <c r="DHK1" s="259"/>
      <c r="DHL1" s="259"/>
      <c r="DHM1" s="259"/>
      <c r="DHN1" s="259"/>
      <c r="DHO1" s="259"/>
      <c r="DHP1" s="259"/>
      <c r="DHQ1" s="259"/>
      <c r="DHR1" s="259"/>
      <c r="DHS1" s="259"/>
      <c r="DHT1" s="259"/>
      <c r="DHU1" s="259"/>
      <c r="DHV1" s="273"/>
      <c r="DHW1" s="274"/>
      <c r="DHX1" s="259"/>
      <c r="DHY1" s="259"/>
      <c r="DHZ1" s="259"/>
      <c r="DIA1" s="259"/>
      <c r="DIB1" s="259"/>
      <c r="DIC1" s="259"/>
      <c r="DID1" s="259"/>
      <c r="DIE1" s="259"/>
      <c r="DIF1" s="259"/>
      <c r="DIG1" s="259"/>
      <c r="DIH1" s="259"/>
      <c r="DII1" s="259"/>
      <c r="DIJ1" s="259"/>
      <c r="DIK1" s="259"/>
      <c r="DIL1" s="259"/>
      <c r="DIM1" s="259"/>
      <c r="DIN1" s="259"/>
      <c r="DIO1" s="259"/>
      <c r="DIP1" s="259"/>
      <c r="DIQ1" s="259"/>
      <c r="DIR1" s="259"/>
      <c r="DIS1" s="259"/>
      <c r="DIT1" s="259"/>
      <c r="DIU1" s="259"/>
      <c r="DIV1" s="259"/>
      <c r="DIW1" s="259"/>
      <c r="DIX1" s="259"/>
      <c r="DIY1" s="259"/>
      <c r="DIZ1" s="259"/>
      <c r="DJA1" s="259"/>
      <c r="DJB1" s="259"/>
      <c r="DJC1" s="259"/>
      <c r="DJD1" s="259"/>
      <c r="DJE1" s="259"/>
      <c r="DJF1" s="259"/>
      <c r="DJG1" s="258" t="s">
        <v>275</v>
      </c>
      <c r="DJH1" s="259"/>
      <c r="DJI1" s="259"/>
      <c r="DJJ1" s="259"/>
      <c r="DJK1" s="259"/>
      <c r="DJL1" s="259"/>
      <c r="DJM1" s="259"/>
      <c r="DJN1" s="259"/>
      <c r="DJO1" s="259"/>
      <c r="DJP1" s="259"/>
      <c r="DJQ1" s="259"/>
      <c r="DJR1" s="259"/>
      <c r="DJS1" s="259"/>
      <c r="DJT1" s="259"/>
      <c r="DJU1" s="259"/>
      <c r="DJV1" s="259"/>
      <c r="DJW1" s="259"/>
      <c r="DJX1" s="259"/>
      <c r="DJY1" s="273"/>
      <c r="DJZ1" s="274"/>
      <c r="DKA1" s="259"/>
      <c r="DKB1" s="259"/>
      <c r="DKC1" s="259"/>
      <c r="DKD1" s="259"/>
      <c r="DKE1" s="259"/>
      <c r="DKF1" s="259"/>
      <c r="DKG1" s="259"/>
      <c r="DKH1" s="259"/>
      <c r="DKI1" s="259"/>
      <c r="DKJ1" s="259"/>
      <c r="DKK1" s="259"/>
      <c r="DKL1" s="259"/>
      <c r="DKM1" s="259"/>
      <c r="DKN1" s="259"/>
      <c r="DKO1" s="259"/>
      <c r="DKP1" s="259"/>
      <c r="DKQ1" s="259"/>
      <c r="DKR1" s="259"/>
      <c r="DKS1" s="259"/>
      <c r="DKT1" s="259"/>
      <c r="DKU1" s="259"/>
      <c r="DKV1" s="259"/>
      <c r="DKW1" s="259"/>
      <c r="DKX1" s="259"/>
      <c r="DKY1" s="259"/>
      <c r="DKZ1" s="259"/>
      <c r="DLA1" s="259"/>
      <c r="DLB1" s="259"/>
      <c r="DLC1" s="259"/>
      <c r="DLD1" s="259"/>
      <c r="DLE1" s="259"/>
      <c r="DLF1" s="259"/>
      <c r="DLG1" s="259"/>
      <c r="DLH1" s="259"/>
      <c r="DLI1" s="259"/>
      <c r="DLJ1" s="258" t="s">
        <v>275</v>
      </c>
      <c r="DLK1" s="259"/>
      <c r="DLL1" s="259"/>
      <c r="DLM1" s="259"/>
      <c r="DLN1" s="259"/>
      <c r="DLO1" s="259"/>
      <c r="DLP1" s="259"/>
      <c r="DLQ1" s="259"/>
      <c r="DLR1" s="259"/>
      <c r="DLS1" s="259"/>
      <c r="DLT1" s="259"/>
      <c r="DLU1" s="259"/>
      <c r="DLV1" s="259"/>
      <c r="DLW1" s="259"/>
      <c r="DLX1" s="259"/>
      <c r="DLY1" s="259"/>
      <c r="DLZ1" s="259"/>
      <c r="DMA1" s="259"/>
      <c r="DMB1" s="273"/>
      <c r="DMC1" s="274"/>
      <c r="DMD1" s="259"/>
      <c r="DME1" s="259"/>
      <c r="DMF1" s="259"/>
      <c r="DMG1" s="259"/>
      <c r="DMH1" s="259"/>
      <c r="DMI1" s="259"/>
      <c r="DMJ1" s="259"/>
      <c r="DMK1" s="259"/>
      <c r="DML1" s="259"/>
      <c r="DMM1" s="259"/>
      <c r="DMN1" s="259"/>
      <c r="DMO1" s="259"/>
      <c r="DMP1" s="259"/>
      <c r="DMQ1" s="259"/>
      <c r="DMR1" s="259"/>
      <c r="DMS1" s="259"/>
      <c r="DMT1" s="259"/>
      <c r="DMU1" s="259"/>
      <c r="DMV1" s="259"/>
      <c r="DMW1" s="259"/>
      <c r="DMX1" s="259"/>
      <c r="DMY1" s="259"/>
      <c r="DMZ1" s="259"/>
      <c r="DNA1" s="259"/>
      <c r="DNB1" s="259"/>
      <c r="DNC1" s="259"/>
      <c r="DND1" s="259"/>
      <c r="DNE1" s="259"/>
      <c r="DNF1" s="259"/>
      <c r="DNG1" s="259"/>
      <c r="DNH1" s="259"/>
      <c r="DNI1" s="259"/>
      <c r="DNJ1" s="259"/>
      <c r="DNK1" s="259"/>
      <c r="DNL1" s="259"/>
      <c r="DNM1" s="258" t="s">
        <v>275</v>
      </c>
      <c r="DNN1" s="259"/>
      <c r="DNO1" s="259"/>
      <c r="DNP1" s="259"/>
      <c r="DNQ1" s="259"/>
      <c r="DNR1" s="259"/>
      <c r="DNS1" s="259"/>
      <c r="DNT1" s="259"/>
      <c r="DNU1" s="259"/>
      <c r="DNV1" s="259"/>
      <c r="DNW1" s="259"/>
      <c r="DNX1" s="259"/>
      <c r="DNY1" s="259"/>
      <c r="DNZ1" s="259"/>
      <c r="DOA1" s="259"/>
      <c r="DOB1" s="259"/>
      <c r="DOC1" s="259"/>
      <c r="DOD1" s="259"/>
      <c r="DOE1" s="273"/>
      <c r="DOF1" s="274"/>
      <c r="DOG1" s="259"/>
      <c r="DOH1" s="259"/>
      <c r="DOI1" s="259"/>
      <c r="DOJ1" s="259"/>
      <c r="DOK1" s="259"/>
      <c r="DOL1" s="259"/>
      <c r="DOM1" s="259"/>
      <c r="DON1" s="259"/>
      <c r="DOO1" s="259"/>
      <c r="DOP1" s="259"/>
      <c r="DOQ1" s="259"/>
      <c r="DOR1" s="259"/>
      <c r="DOS1" s="259"/>
      <c r="DOT1" s="259"/>
      <c r="DOU1" s="259"/>
      <c r="DOV1" s="259"/>
      <c r="DOW1" s="259"/>
      <c r="DOX1" s="259"/>
      <c r="DOY1" s="259"/>
      <c r="DOZ1" s="259"/>
      <c r="DPA1" s="259"/>
      <c r="DPB1" s="259"/>
      <c r="DPC1" s="259"/>
      <c r="DPD1" s="259"/>
      <c r="DPE1" s="259"/>
      <c r="DPF1" s="259"/>
      <c r="DPG1" s="259"/>
      <c r="DPH1" s="259"/>
      <c r="DPI1" s="259"/>
      <c r="DPJ1" s="259"/>
      <c r="DPK1" s="259"/>
      <c r="DPL1" s="259"/>
      <c r="DPM1" s="259"/>
      <c r="DPN1" s="259"/>
      <c r="DPO1" s="259"/>
      <c r="DPP1" s="258" t="s">
        <v>275</v>
      </c>
      <c r="DPQ1" s="259"/>
      <c r="DPR1" s="259"/>
      <c r="DPS1" s="259"/>
      <c r="DPT1" s="259"/>
      <c r="DPU1" s="259"/>
      <c r="DPV1" s="259"/>
      <c r="DPW1" s="259"/>
      <c r="DPX1" s="259"/>
      <c r="DPY1" s="259"/>
      <c r="DPZ1" s="259"/>
      <c r="DQA1" s="259"/>
      <c r="DQB1" s="259"/>
      <c r="DQC1" s="259"/>
      <c r="DQD1" s="259"/>
      <c r="DQE1" s="259"/>
      <c r="DQF1" s="259"/>
      <c r="DQG1" s="259"/>
      <c r="DQH1" s="273"/>
      <c r="DQI1" s="274"/>
      <c r="DQJ1" s="259"/>
      <c r="DQK1" s="259"/>
      <c r="DQL1" s="259"/>
      <c r="DQM1" s="259"/>
      <c r="DQN1" s="259"/>
      <c r="DQO1" s="259"/>
      <c r="DQP1" s="259"/>
      <c r="DQQ1" s="259"/>
      <c r="DQR1" s="259"/>
      <c r="DQS1" s="259"/>
      <c r="DQT1" s="259"/>
      <c r="DQU1" s="259"/>
      <c r="DQV1" s="259"/>
      <c r="DQW1" s="259"/>
      <c r="DQX1" s="259"/>
      <c r="DQY1" s="259"/>
      <c r="DQZ1" s="259"/>
      <c r="DRA1" s="259"/>
      <c r="DRB1" s="259"/>
      <c r="DRC1" s="259"/>
      <c r="DRD1" s="259"/>
      <c r="DRE1" s="259"/>
      <c r="DRF1" s="259"/>
      <c r="DRG1" s="259"/>
      <c r="DRH1" s="259"/>
      <c r="DRI1" s="259"/>
      <c r="DRJ1" s="259"/>
      <c r="DRK1" s="259"/>
      <c r="DRL1" s="259"/>
      <c r="DRM1" s="259"/>
      <c r="DRN1" s="259"/>
      <c r="DRO1" s="259"/>
      <c r="DRP1" s="259"/>
      <c r="DRQ1" s="259"/>
      <c r="DRR1" s="259"/>
      <c r="DRS1" s="258" t="s">
        <v>275</v>
      </c>
      <c r="DRT1" s="259"/>
      <c r="DRU1" s="259"/>
      <c r="DRV1" s="259"/>
      <c r="DRW1" s="259"/>
      <c r="DRX1" s="259"/>
      <c r="DRY1" s="259"/>
      <c r="DRZ1" s="259"/>
      <c r="DSA1" s="259"/>
      <c r="DSB1" s="259"/>
      <c r="DSC1" s="259"/>
      <c r="DSD1" s="259"/>
      <c r="DSE1" s="259"/>
      <c r="DSF1" s="259"/>
      <c r="DSG1" s="259"/>
      <c r="DSH1" s="259"/>
      <c r="DSI1" s="259"/>
      <c r="DSJ1" s="259"/>
      <c r="DSK1" s="273"/>
      <c r="DSL1" s="274"/>
      <c r="DSM1" s="259"/>
      <c r="DSN1" s="259"/>
      <c r="DSO1" s="259"/>
      <c r="DSP1" s="259"/>
      <c r="DSQ1" s="259"/>
      <c r="DSR1" s="259"/>
      <c r="DSS1" s="259"/>
      <c r="DST1" s="259"/>
      <c r="DSU1" s="259"/>
      <c r="DSV1" s="259"/>
      <c r="DSW1" s="259"/>
      <c r="DSX1" s="259"/>
      <c r="DSY1" s="259"/>
      <c r="DSZ1" s="259"/>
      <c r="DTA1" s="259"/>
      <c r="DTB1" s="259"/>
      <c r="DTC1" s="259"/>
      <c r="DTD1" s="259"/>
      <c r="DTE1" s="259"/>
      <c r="DTF1" s="259"/>
      <c r="DTG1" s="259"/>
      <c r="DTH1" s="259"/>
      <c r="DTI1" s="259"/>
      <c r="DTJ1" s="259"/>
      <c r="DTK1" s="259"/>
      <c r="DTL1" s="259"/>
      <c r="DTM1" s="259"/>
      <c r="DTN1" s="259"/>
      <c r="DTO1" s="259"/>
      <c r="DTP1" s="259"/>
      <c r="DTQ1" s="259"/>
      <c r="DTR1" s="259"/>
      <c r="DTS1" s="259"/>
      <c r="DTT1" s="259"/>
      <c r="DTU1" s="259"/>
      <c r="DTV1" s="258" t="s">
        <v>275</v>
      </c>
      <c r="DTW1" s="259"/>
      <c r="DTX1" s="259"/>
      <c r="DTY1" s="259"/>
      <c r="DTZ1" s="259"/>
      <c r="DUA1" s="259"/>
      <c r="DUB1" s="259"/>
      <c r="DUC1" s="259"/>
      <c r="DUD1" s="259"/>
      <c r="DUE1" s="259"/>
      <c r="DUF1" s="259"/>
      <c r="DUG1" s="259"/>
      <c r="DUH1" s="259"/>
      <c r="DUI1" s="259"/>
      <c r="DUJ1" s="259"/>
      <c r="DUK1" s="259"/>
      <c r="DUL1" s="259"/>
      <c r="DUM1" s="259"/>
      <c r="DUN1" s="273"/>
      <c r="DUO1" s="274"/>
      <c r="DUP1" s="259"/>
      <c r="DUQ1" s="259"/>
      <c r="DUR1" s="259"/>
      <c r="DUS1" s="259"/>
      <c r="DUT1" s="259"/>
      <c r="DUU1" s="259"/>
      <c r="DUV1" s="259"/>
      <c r="DUW1" s="259"/>
      <c r="DUX1" s="259"/>
      <c r="DUY1" s="259"/>
      <c r="DUZ1" s="259"/>
      <c r="DVA1" s="259"/>
      <c r="DVB1" s="259"/>
      <c r="DVC1" s="259"/>
      <c r="DVD1" s="259"/>
      <c r="DVE1" s="259"/>
      <c r="DVF1" s="259"/>
      <c r="DVG1" s="259"/>
      <c r="DVH1" s="259"/>
      <c r="DVI1" s="259"/>
      <c r="DVJ1" s="259"/>
      <c r="DVK1" s="259"/>
      <c r="DVL1" s="259"/>
      <c r="DVM1" s="259"/>
      <c r="DVN1" s="259"/>
      <c r="DVO1" s="259"/>
      <c r="DVP1" s="259"/>
      <c r="DVQ1" s="259"/>
      <c r="DVR1" s="259"/>
      <c r="DVS1" s="259"/>
      <c r="DVT1" s="259"/>
      <c r="DVU1" s="259"/>
      <c r="DVV1" s="259"/>
      <c r="DVW1" s="259"/>
      <c r="DVX1" s="259"/>
    </row>
    <row r="2" spans="1:3300" ht="7.25" customHeight="1">
      <c r="A2" s="258"/>
      <c r="B2" s="259"/>
      <c r="C2" s="259"/>
      <c r="D2" s="259"/>
      <c r="E2" s="259"/>
      <c r="F2" s="259"/>
      <c r="G2" s="259"/>
      <c r="H2" s="259"/>
      <c r="I2" s="259"/>
      <c r="J2" s="259"/>
      <c r="K2" s="259"/>
      <c r="L2" s="259"/>
      <c r="M2" s="259"/>
      <c r="N2" s="259"/>
      <c r="O2" s="259"/>
      <c r="P2" s="259"/>
      <c r="Q2" s="259"/>
      <c r="R2" s="259"/>
      <c r="S2" s="273"/>
      <c r="T2" s="274"/>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8"/>
      <c r="BE2" s="259"/>
      <c r="BF2" s="259"/>
      <c r="BG2" s="259"/>
      <c r="BH2" s="259"/>
      <c r="BI2" s="259"/>
      <c r="BJ2" s="259"/>
      <c r="BK2" s="259"/>
      <c r="BL2" s="259"/>
      <c r="BM2" s="259"/>
      <c r="BN2" s="259"/>
      <c r="BO2" s="259"/>
      <c r="BP2" s="259"/>
      <c r="BQ2" s="259"/>
      <c r="BR2" s="259"/>
      <c r="BS2" s="259"/>
      <c r="BT2" s="259"/>
      <c r="BU2" s="259"/>
      <c r="BV2" s="273"/>
      <c r="BW2" s="274"/>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8"/>
      <c r="DH2" s="259"/>
      <c r="DI2" s="259"/>
      <c r="DJ2" s="259"/>
      <c r="DK2" s="259"/>
      <c r="DL2" s="259"/>
      <c r="DM2" s="259"/>
      <c r="DN2" s="259"/>
      <c r="DO2" s="259"/>
      <c r="DP2" s="259"/>
      <c r="DQ2" s="259"/>
      <c r="DR2" s="259"/>
      <c r="DS2" s="259"/>
      <c r="DT2" s="259"/>
      <c r="DU2" s="259"/>
      <c r="DV2" s="259"/>
      <c r="DW2" s="259"/>
      <c r="DX2" s="259"/>
      <c r="DY2" s="273"/>
      <c r="DZ2" s="274"/>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8"/>
      <c r="FK2" s="259"/>
      <c r="FL2" s="259"/>
      <c r="FM2" s="259"/>
      <c r="FN2" s="259"/>
      <c r="FO2" s="259"/>
      <c r="FP2" s="259"/>
      <c r="FQ2" s="259"/>
      <c r="FR2" s="259"/>
      <c r="FS2" s="259"/>
      <c r="FT2" s="259"/>
      <c r="FU2" s="259"/>
      <c r="FV2" s="259"/>
      <c r="FW2" s="259"/>
      <c r="FX2" s="259"/>
      <c r="FY2" s="259"/>
      <c r="FZ2" s="259"/>
      <c r="GA2" s="259"/>
      <c r="GB2" s="273"/>
      <c r="GC2" s="274"/>
      <c r="GD2" s="259"/>
      <c r="GE2" s="259"/>
      <c r="GF2" s="259"/>
      <c r="GG2" s="259"/>
      <c r="GH2" s="259"/>
      <c r="GI2" s="259"/>
      <c r="GJ2" s="259"/>
      <c r="GK2" s="259"/>
      <c r="GL2" s="259"/>
      <c r="GM2" s="259"/>
      <c r="GN2" s="259"/>
      <c r="GO2" s="259"/>
      <c r="GP2" s="259"/>
      <c r="GQ2" s="259"/>
      <c r="GR2" s="259"/>
      <c r="GS2" s="259"/>
      <c r="GT2" s="259"/>
      <c r="GU2" s="259"/>
      <c r="GV2" s="259"/>
      <c r="GW2" s="259"/>
      <c r="GX2" s="259"/>
      <c r="GY2" s="259"/>
      <c r="GZ2" s="259"/>
      <c r="HA2" s="259"/>
      <c r="HB2" s="259"/>
      <c r="HC2" s="259"/>
      <c r="HD2" s="259"/>
      <c r="HE2" s="259"/>
      <c r="HF2" s="259"/>
      <c r="HG2" s="259"/>
      <c r="HH2" s="259"/>
      <c r="HI2" s="259"/>
      <c r="HJ2" s="259"/>
      <c r="HK2" s="259"/>
      <c r="HL2" s="259"/>
      <c r="HM2" s="258"/>
      <c r="HN2" s="259"/>
      <c r="HO2" s="259"/>
      <c r="HP2" s="259"/>
      <c r="HQ2" s="259"/>
      <c r="HR2" s="259"/>
      <c r="HS2" s="259"/>
      <c r="HT2" s="259"/>
      <c r="HU2" s="259"/>
      <c r="HV2" s="259"/>
      <c r="HW2" s="259"/>
      <c r="HX2" s="259"/>
      <c r="HY2" s="259"/>
      <c r="HZ2" s="259"/>
      <c r="IA2" s="259"/>
      <c r="IB2" s="259"/>
      <c r="IC2" s="259"/>
      <c r="ID2" s="259"/>
      <c r="IE2" s="273"/>
      <c r="IF2" s="274"/>
      <c r="IG2" s="259"/>
      <c r="IH2" s="259"/>
      <c r="II2" s="259"/>
      <c r="IJ2" s="259"/>
      <c r="IK2" s="259"/>
      <c r="IL2" s="259"/>
      <c r="IM2" s="259"/>
      <c r="IN2" s="259"/>
      <c r="IO2" s="259"/>
      <c r="IP2" s="259"/>
      <c r="IQ2" s="259"/>
      <c r="IR2" s="259"/>
      <c r="IS2" s="259"/>
      <c r="IT2" s="259"/>
      <c r="IU2" s="259"/>
      <c r="IV2" s="259"/>
      <c r="IW2" s="259"/>
      <c r="IX2" s="259"/>
      <c r="IY2" s="259"/>
      <c r="IZ2" s="259"/>
      <c r="JA2" s="259"/>
      <c r="JB2" s="259"/>
      <c r="JC2" s="259"/>
      <c r="JD2" s="259"/>
      <c r="JE2" s="259"/>
      <c r="JF2" s="259"/>
      <c r="JG2" s="259"/>
      <c r="JH2" s="259"/>
      <c r="JI2" s="259"/>
      <c r="JJ2" s="259"/>
      <c r="JK2" s="259"/>
      <c r="JL2" s="259"/>
      <c r="JM2" s="259"/>
      <c r="JN2" s="259"/>
      <c r="JO2" s="259"/>
      <c r="JP2" s="258"/>
      <c r="JQ2" s="259"/>
      <c r="JR2" s="259"/>
      <c r="JS2" s="259"/>
      <c r="JT2" s="259"/>
      <c r="JU2" s="259"/>
      <c r="JV2" s="259"/>
      <c r="JW2" s="259"/>
      <c r="JX2" s="259"/>
      <c r="JY2" s="259"/>
      <c r="JZ2" s="259"/>
      <c r="KA2" s="259"/>
      <c r="KB2" s="259"/>
      <c r="KC2" s="259"/>
      <c r="KD2" s="259"/>
      <c r="KE2" s="259"/>
      <c r="KF2" s="259"/>
      <c r="KG2" s="259"/>
      <c r="KH2" s="273"/>
      <c r="KI2" s="274"/>
      <c r="KJ2" s="259"/>
      <c r="KK2" s="259"/>
      <c r="KL2" s="259"/>
      <c r="KM2" s="259"/>
      <c r="KN2" s="259"/>
      <c r="KO2" s="259"/>
      <c r="KP2" s="259"/>
      <c r="KQ2" s="259"/>
      <c r="KR2" s="259"/>
      <c r="KS2" s="259"/>
      <c r="KT2" s="259"/>
      <c r="KU2" s="259"/>
      <c r="KV2" s="259"/>
      <c r="KW2" s="259"/>
      <c r="KX2" s="259"/>
      <c r="KY2" s="259"/>
      <c r="KZ2" s="259"/>
      <c r="LA2" s="259"/>
      <c r="LB2" s="259"/>
      <c r="LC2" s="259"/>
      <c r="LD2" s="259"/>
      <c r="LE2" s="259"/>
      <c r="LF2" s="259"/>
      <c r="LG2" s="259"/>
      <c r="LH2" s="259"/>
      <c r="LI2" s="259"/>
      <c r="LJ2" s="259"/>
      <c r="LK2" s="259"/>
      <c r="LL2" s="259"/>
      <c r="LM2" s="259"/>
      <c r="LN2" s="259"/>
      <c r="LO2" s="259"/>
      <c r="LP2" s="259"/>
      <c r="LQ2" s="259"/>
      <c r="LR2" s="259"/>
      <c r="LS2" s="258"/>
      <c r="LT2" s="259"/>
      <c r="LU2" s="259"/>
      <c r="LV2" s="259"/>
      <c r="LW2" s="259"/>
      <c r="LX2" s="259"/>
      <c r="LY2" s="259"/>
      <c r="LZ2" s="259"/>
      <c r="MA2" s="259"/>
      <c r="MB2" s="259"/>
      <c r="MC2" s="259"/>
      <c r="MD2" s="259"/>
      <c r="ME2" s="259"/>
      <c r="MF2" s="259"/>
      <c r="MG2" s="259"/>
      <c r="MH2" s="259"/>
      <c r="MI2" s="259"/>
      <c r="MJ2" s="259"/>
      <c r="MK2" s="273"/>
      <c r="ML2" s="274"/>
      <c r="MM2" s="259"/>
      <c r="MN2" s="259"/>
      <c r="MO2" s="259"/>
      <c r="MP2" s="259"/>
      <c r="MQ2" s="259"/>
      <c r="MR2" s="259"/>
      <c r="MS2" s="259"/>
      <c r="MT2" s="259"/>
      <c r="MU2" s="259"/>
      <c r="MV2" s="259"/>
      <c r="MW2" s="259"/>
      <c r="MX2" s="259"/>
      <c r="MY2" s="259"/>
      <c r="MZ2" s="259"/>
      <c r="NA2" s="259"/>
      <c r="NB2" s="259"/>
      <c r="NC2" s="259"/>
      <c r="ND2" s="259"/>
      <c r="NE2" s="259"/>
      <c r="NF2" s="259"/>
      <c r="NG2" s="259"/>
      <c r="NH2" s="259"/>
      <c r="NI2" s="259"/>
      <c r="NJ2" s="259"/>
      <c r="NK2" s="259"/>
      <c r="NL2" s="259"/>
      <c r="NM2" s="259"/>
      <c r="NN2" s="259"/>
      <c r="NO2" s="259"/>
      <c r="NP2" s="259"/>
      <c r="NQ2" s="259"/>
      <c r="NR2" s="259"/>
      <c r="NS2" s="259"/>
      <c r="NT2" s="259"/>
      <c r="NU2" s="259"/>
      <c r="NV2" s="258"/>
      <c r="NW2" s="259"/>
      <c r="NX2" s="259"/>
      <c r="NY2" s="259"/>
      <c r="NZ2" s="259"/>
      <c r="OA2" s="259"/>
      <c r="OB2" s="259"/>
      <c r="OC2" s="259"/>
      <c r="OD2" s="259"/>
      <c r="OE2" s="259"/>
      <c r="OF2" s="259"/>
      <c r="OG2" s="259"/>
      <c r="OH2" s="259"/>
      <c r="OI2" s="259"/>
      <c r="OJ2" s="259"/>
      <c r="OK2" s="259"/>
      <c r="OL2" s="259"/>
      <c r="OM2" s="259"/>
      <c r="ON2" s="273"/>
      <c r="OO2" s="274"/>
      <c r="OP2" s="259"/>
      <c r="OQ2" s="259"/>
      <c r="OR2" s="259"/>
      <c r="OS2" s="259"/>
      <c r="OT2" s="259"/>
      <c r="OU2" s="259"/>
      <c r="OV2" s="259"/>
      <c r="OW2" s="259"/>
      <c r="OX2" s="259"/>
      <c r="OY2" s="259"/>
      <c r="OZ2" s="259"/>
      <c r="PA2" s="259"/>
      <c r="PB2" s="259"/>
      <c r="PC2" s="259"/>
      <c r="PD2" s="259"/>
      <c r="PE2" s="259"/>
      <c r="PF2" s="259"/>
      <c r="PG2" s="259"/>
      <c r="PH2" s="259"/>
      <c r="PI2" s="259"/>
      <c r="PJ2" s="259"/>
      <c r="PK2" s="259"/>
      <c r="PL2" s="259"/>
      <c r="PM2" s="259"/>
      <c r="PN2" s="259"/>
      <c r="PO2" s="259"/>
      <c r="PP2" s="259"/>
      <c r="PQ2" s="259"/>
      <c r="PR2" s="259"/>
      <c r="PS2" s="259"/>
      <c r="PT2" s="259"/>
      <c r="PU2" s="259"/>
      <c r="PV2" s="259"/>
      <c r="PW2" s="259"/>
      <c r="PX2" s="259"/>
      <c r="PY2" s="258"/>
      <c r="PZ2" s="259"/>
      <c r="QA2" s="259"/>
      <c r="QB2" s="259"/>
      <c r="QC2" s="259"/>
      <c r="QD2" s="259"/>
      <c r="QE2" s="259"/>
      <c r="QF2" s="259"/>
      <c r="QG2" s="259"/>
      <c r="QH2" s="259"/>
      <c r="QI2" s="259"/>
      <c r="QJ2" s="259"/>
      <c r="QK2" s="259"/>
      <c r="QL2" s="259"/>
      <c r="QM2" s="259"/>
      <c r="QN2" s="259"/>
      <c r="QO2" s="259"/>
      <c r="QP2" s="259"/>
      <c r="QQ2" s="273"/>
      <c r="QR2" s="274"/>
      <c r="QS2" s="259"/>
      <c r="QT2" s="259"/>
      <c r="QU2" s="259"/>
      <c r="QV2" s="259"/>
      <c r="QW2" s="259"/>
      <c r="QX2" s="259"/>
      <c r="QY2" s="259"/>
      <c r="QZ2" s="259"/>
      <c r="RA2" s="259"/>
      <c r="RB2" s="259"/>
      <c r="RC2" s="259"/>
      <c r="RD2" s="259"/>
      <c r="RE2" s="259"/>
      <c r="RF2" s="259"/>
      <c r="RG2" s="259"/>
      <c r="RH2" s="259"/>
      <c r="RI2" s="259"/>
      <c r="RJ2" s="259"/>
      <c r="RK2" s="259"/>
      <c r="RL2" s="259"/>
      <c r="RM2" s="259"/>
      <c r="RN2" s="259"/>
      <c r="RO2" s="259"/>
      <c r="RP2" s="259"/>
      <c r="RQ2" s="259"/>
      <c r="RR2" s="259"/>
      <c r="RS2" s="259"/>
      <c r="RT2" s="259"/>
      <c r="RU2" s="259"/>
      <c r="RV2" s="259"/>
      <c r="RW2" s="259"/>
      <c r="RX2" s="259"/>
      <c r="RY2" s="259"/>
      <c r="RZ2" s="259"/>
      <c r="SA2" s="259"/>
      <c r="SB2" s="258"/>
      <c r="SC2" s="259"/>
      <c r="SD2" s="259"/>
      <c r="SE2" s="259"/>
      <c r="SF2" s="259"/>
      <c r="SG2" s="259"/>
      <c r="SH2" s="259"/>
      <c r="SI2" s="259"/>
      <c r="SJ2" s="259"/>
      <c r="SK2" s="259"/>
      <c r="SL2" s="259"/>
      <c r="SM2" s="259"/>
      <c r="SN2" s="259"/>
      <c r="SO2" s="259"/>
      <c r="SP2" s="259"/>
      <c r="SQ2" s="259"/>
      <c r="SR2" s="259"/>
      <c r="SS2" s="259"/>
      <c r="ST2" s="273"/>
      <c r="SU2" s="274"/>
      <c r="SV2" s="259"/>
      <c r="SW2" s="259"/>
      <c r="SX2" s="259"/>
      <c r="SY2" s="259"/>
      <c r="SZ2" s="259"/>
      <c r="TA2" s="259"/>
      <c r="TB2" s="259"/>
      <c r="TC2" s="259"/>
      <c r="TD2" s="259"/>
      <c r="TE2" s="259"/>
      <c r="TF2" s="259"/>
      <c r="TG2" s="259"/>
      <c r="TH2" s="259"/>
      <c r="TI2" s="259"/>
      <c r="TJ2" s="259"/>
      <c r="TK2" s="259"/>
      <c r="TL2" s="259"/>
      <c r="TM2" s="259"/>
      <c r="TN2" s="259"/>
      <c r="TO2" s="259"/>
      <c r="TP2" s="259"/>
      <c r="TQ2" s="259"/>
      <c r="TR2" s="259"/>
      <c r="TS2" s="259"/>
      <c r="TT2" s="259"/>
      <c r="TU2" s="259"/>
      <c r="TV2" s="259"/>
      <c r="TW2" s="259"/>
      <c r="TX2" s="259"/>
      <c r="TY2" s="259"/>
      <c r="TZ2" s="259"/>
      <c r="UA2" s="259"/>
      <c r="UB2" s="259"/>
      <c r="UC2" s="259"/>
      <c r="UD2" s="259"/>
      <c r="UE2" s="258"/>
      <c r="UF2" s="259"/>
      <c r="UG2" s="259"/>
      <c r="UH2" s="259"/>
      <c r="UI2" s="259"/>
      <c r="UJ2" s="259"/>
      <c r="UK2" s="259"/>
      <c r="UL2" s="259"/>
      <c r="UM2" s="259"/>
      <c r="UN2" s="259"/>
      <c r="UO2" s="259"/>
      <c r="UP2" s="259"/>
      <c r="UQ2" s="259"/>
      <c r="UR2" s="259"/>
      <c r="US2" s="259"/>
      <c r="UT2" s="259"/>
      <c r="UU2" s="259"/>
      <c r="UV2" s="259"/>
      <c r="UW2" s="273"/>
      <c r="UX2" s="274"/>
      <c r="UY2" s="259"/>
      <c r="UZ2" s="259"/>
      <c r="VA2" s="259"/>
      <c r="VB2" s="259"/>
      <c r="VC2" s="259"/>
      <c r="VD2" s="259"/>
      <c r="VE2" s="259"/>
      <c r="VF2" s="259"/>
      <c r="VG2" s="259"/>
      <c r="VH2" s="259"/>
      <c r="VI2" s="259"/>
      <c r="VJ2" s="259"/>
      <c r="VK2" s="259"/>
      <c r="VL2" s="259"/>
      <c r="VM2" s="259"/>
      <c r="VN2" s="259"/>
      <c r="VO2" s="259"/>
      <c r="VP2" s="259"/>
      <c r="VQ2" s="259"/>
      <c r="VR2" s="259"/>
      <c r="VS2" s="259"/>
      <c r="VT2" s="259"/>
      <c r="VU2" s="259"/>
      <c r="VV2" s="259"/>
      <c r="VW2" s="259"/>
      <c r="VX2" s="259"/>
      <c r="VY2" s="259"/>
      <c r="VZ2" s="259"/>
      <c r="WA2" s="259"/>
      <c r="WB2" s="259"/>
      <c r="WC2" s="259"/>
      <c r="WD2" s="259"/>
      <c r="WE2" s="259"/>
      <c r="WF2" s="259"/>
      <c r="WG2" s="259"/>
      <c r="WH2" s="258"/>
      <c r="WI2" s="259"/>
      <c r="WJ2" s="259"/>
      <c r="WK2" s="259"/>
      <c r="WL2" s="259"/>
      <c r="WM2" s="259"/>
      <c r="WN2" s="259"/>
      <c r="WO2" s="259"/>
      <c r="WP2" s="259"/>
      <c r="WQ2" s="259"/>
      <c r="WR2" s="259"/>
      <c r="WS2" s="259"/>
      <c r="WT2" s="259"/>
      <c r="WU2" s="259"/>
      <c r="WV2" s="259"/>
      <c r="WW2" s="259"/>
      <c r="WX2" s="259"/>
      <c r="WY2" s="259"/>
      <c r="WZ2" s="273"/>
      <c r="XA2" s="274"/>
      <c r="XB2" s="259"/>
      <c r="XC2" s="259"/>
      <c r="XD2" s="259"/>
      <c r="XE2" s="259"/>
      <c r="XF2" s="259"/>
      <c r="XG2" s="259"/>
      <c r="XH2" s="259"/>
      <c r="XI2" s="259"/>
      <c r="XJ2" s="259"/>
      <c r="XK2" s="259"/>
      <c r="XL2" s="259"/>
      <c r="XM2" s="259"/>
      <c r="XN2" s="259"/>
      <c r="XO2" s="259"/>
      <c r="XP2" s="259"/>
      <c r="XQ2" s="259"/>
      <c r="XR2" s="259"/>
      <c r="XS2" s="259"/>
      <c r="XT2" s="259"/>
      <c r="XU2" s="259"/>
      <c r="XV2" s="259"/>
      <c r="XW2" s="259"/>
      <c r="XX2" s="259"/>
      <c r="XY2" s="259"/>
      <c r="XZ2" s="259"/>
      <c r="YA2" s="259"/>
      <c r="YB2" s="259"/>
      <c r="YC2" s="259"/>
      <c r="YD2" s="259"/>
      <c r="YE2" s="259"/>
      <c r="YF2" s="259"/>
      <c r="YG2" s="259"/>
      <c r="YH2" s="259"/>
      <c r="YI2" s="259"/>
      <c r="YJ2" s="259"/>
      <c r="YK2" s="258"/>
      <c r="YL2" s="259"/>
      <c r="YM2" s="259"/>
      <c r="YN2" s="259"/>
      <c r="YO2" s="259"/>
      <c r="YP2" s="259"/>
      <c r="YQ2" s="259"/>
      <c r="YR2" s="259"/>
      <c r="YS2" s="259"/>
      <c r="YT2" s="259"/>
      <c r="YU2" s="259"/>
      <c r="YV2" s="259"/>
      <c r="YW2" s="259"/>
      <c r="YX2" s="259"/>
      <c r="YY2" s="259"/>
      <c r="YZ2" s="259"/>
      <c r="ZA2" s="259"/>
      <c r="ZB2" s="259"/>
      <c r="ZC2" s="273"/>
      <c r="ZD2" s="274"/>
      <c r="ZE2" s="259"/>
      <c r="ZF2" s="259"/>
      <c r="ZG2" s="259"/>
      <c r="ZH2" s="259"/>
      <c r="ZI2" s="259"/>
      <c r="ZJ2" s="259"/>
      <c r="ZK2" s="259"/>
      <c r="ZL2" s="259"/>
      <c r="ZM2" s="259"/>
      <c r="ZN2" s="259"/>
      <c r="ZO2" s="259"/>
      <c r="ZP2" s="259"/>
      <c r="ZQ2" s="259"/>
      <c r="ZR2" s="259"/>
      <c r="ZS2" s="259"/>
      <c r="ZT2" s="259"/>
      <c r="ZU2" s="259"/>
      <c r="ZV2" s="259"/>
      <c r="ZW2" s="259"/>
      <c r="ZX2" s="259"/>
      <c r="ZY2" s="259"/>
      <c r="ZZ2" s="259"/>
      <c r="AAA2" s="259"/>
      <c r="AAB2" s="259"/>
      <c r="AAC2" s="259"/>
      <c r="AAD2" s="259"/>
      <c r="AAE2" s="259"/>
      <c r="AAF2" s="259"/>
      <c r="AAG2" s="259"/>
      <c r="AAH2" s="259"/>
      <c r="AAI2" s="259"/>
      <c r="AAJ2" s="259"/>
      <c r="AAK2" s="259"/>
      <c r="AAL2" s="259"/>
      <c r="AAM2" s="259"/>
      <c r="AAN2" s="258"/>
      <c r="AAO2" s="259"/>
      <c r="AAP2" s="259"/>
      <c r="AAQ2" s="259"/>
      <c r="AAR2" s="259"/>
      <c r="AAS2" s="259"/>
      <c r="AAT2" s="259"/>
      <c r="AAU2" s="259"/>
      <c r="AAV2" s="259"/>
      <c r="AAW2" s="259"/>
      <c r="AAX2" s="259"/>
      <c r="AAY2" s="259"/>
      <c r="AAZ2" s="259"/>
      <c r="ABA2" s="259"/>
      <c r="ABB2" s="259"/>
      <c r="ABC2" s="259"/>
      <c r="ABD2" s="259"/>
      <c r="ABE2" s="259"/>
      <c r="ABF2" s="273"/>
      <c r="ABG2" s="274"/>
      <c r="ABH2" s="259"/>
      <c r="ABI2" s="259"/>
      <c r="ABJ2" s="259"/>
      <c r="ABK2" s="259"/>
      <c r="ABL2" s="259"/>
      <c r="ABM2" s="259"/>
      <c r="ABN2" s="259"/>
      <c r="ABO2" s="259"/>
      <c r="ABP2" s="259"/>
      <c r="ABQ2" s="259"/>
      <c r="ABR2" s="259"/>
      <c r="ABS2" s="259"/>
      <c r="ABT2" s="259"/>
      <c r="ABU2" s="259"/>
      <c r="ABV2" s="259"/>
      <c r="ABW2" s="259"/>
      <c r="ABX2" s="259"/>
      <c r="ABY2" s="259"/>
      <c r="ABZ2" s="259"/>
      <c r="ACA2" s="259"/>
      <c r="ACB2" s="259"/>
      <c r="ACC2" s="259"/>
      <c r="ACD2" s="259"/>
      <c r="ACE2" s="259"/>
      <c r="ACF2" s="259"/>
      <c r="ACG2" s="259"/>
      <c r="ACH2" s="259"/>
      <c r="ACI2" s="259"/>
      <c r="ACJ2" s="259"/>
      <c r="ACK2" s="259"/>
      <c r="ACL2" s="259"/>
      <c r="ACM2" s="259"/>
      <c r="ACN2" s="259"/>
      <c r="ACO2" s="259"/>
      <c r="ACP2" s="259"/>
      <c r="ACQ2" s="258"/>
      <c r="ACR2" s="259"/>
      <c r="ACS2" s="259"/>
      <c r="ACT2" s="259"/>
      <c r="ACU2" s="259"/>
      <c r="ACV2" s="259"/>
      <c r="ACW2" s="259"/>
      <c r="ACX2" s="259"/>
      <c r="ACY2" s="259"/>
      <c r="ACZ2" s="259"/>
      <c r="ADA2" s="259"/>
      <c r="ADB2" s="259"/>
      <c r="ADC2" s="259"/>
      <c r="ADD2" s="259"/>
      <c r="ADE2" s="259"/>
      <c r="ADF2" s="259"/>
      <c r="ADG2" s="259"/>
      <c r="ADH2" s="259"/>
      <c r="ADI2" s="273"/>
      <c r="ADJ2" s="274"/>
      <c r="ADK2" s="259"/>
      <c r="ADL2" s="259"/>
      <c r="ADM2" s="259"/>
      <c r="ADN2" s="259"/>
      <c r="ADO2" s="259"/>
      <c r="ADP2" s="259"/>
      <c r="ADQ2" s="259"/>
      <c r="ADR2" s="259"/>
      <c r="ADS2" s="259"/>
      <c r="ADT2" s="259"/>
      <c r="ADU2" s="259"/>
      <c r="ADV2" s="259"/>
      <c r="ADW2" s="259"/>
      <c r="ADX2" s="259"/>
      <c r="ADY2" s="259"/>
      <c r="ADZ2" s="259"/>
      <c r="AEA2" s="259"/>
      <c r="AEB2" s="259"/>
      <c r="AEC2" s="259"/>
      <c r="AED2" s="259"/>
      <c r="AEE2" s="259"/>
      <c r="AEF2" s="259"/>
      <c r="AEG2" s="259"/>
      <c r="AEH2" s="259"/>
      <c r="AEI2" s="259"/>
      <c r="AEJ2" s="259"/>
      <c r="AEK2" s="259"/>
      <c r="AEL2" s="259"/>
      <c r="AEM2" s="259"/>
      <c r="AEN2" s="259"/>
      <c r="AEO2" s="259"/>
      <c r="AEP2" s="259"/>
      <c r="AEQ2" s="259"/>
      <c r="AER2" s="259"/>
      <c r="AES2" s="259"/>
      <c r="AET2" s="258"/>
      <c r="AEU2" s="259"/>
      <c r="AEV2" s="259"/>
      <c r="AEW2" s="259"/>
      <c r="AEX2" s="259"/>
      <c r="AEY2" s="259"/>
      <c r="AEZ2" s="259"/>
      <c r="AFA2" s="259"/>
      <c r="AFB2" s="259"/>
      <c r="AFC2" s="259"/>
      <c r="AFD2" s="259"/>
      <c r="AFE2" s="259"/>
      <c r="AFF2" s="259"/>
      <c r="AFG2" s="259"/>
      <c r="AFH2" s="259"/>
      <c r="AFI2" s="259"/>
      <c r="AFJ2" s="259"/>
      <c r="AFK2" s="259"/>
      <c r="AFL2" s="273"/>
      <c r="AFM2" s="274"/>
      <c r="AFN2" s="259"/>
      <c r="AFO2" s="259"/>
      <c r="AFP2" s="259"/>
      <c r="AFQ2" s="259"/>
      <c r="AFR2" s="259"/>
      <c r="AFS2" s="259"/>
      <c r="AFT2" s="259"/>
      <c r="AFU2" s="259"/>
      <c r="AFV2" s="259"/>
      <c r="AFW2" s="259"/>
      <c r="AFX2" s="259"/>
      <c r="AFY2" s="259"/>
      <c r="AFZ2" s="259"/>
      <c r="AGA2" s="259"/>
      <c r="AGB2" s="259"/>
      <c r="AGC2" s="259"/>
      <c r="AGD2" s="259"/>
      <c r="AGE2" s="259"/>
      <c r="AGF2" s="259"/>
      <c r="AGG2" s="259"/>
      <c r="AGH2" s="259"/>
      <c r="AGI2" s="259"/>
      <c r="AGJ2" s="259"/>
      <c r="AGK2" s="259"/>
      <c r="AGL2" s="259"/>
      <c r="AGM2" s="259"/>
      <c r="AGN2" s="259"/>
      <c r="AGO2" s="259"/>
      <c r="AGP2" s="259"/>
      <c r="AGQ2" s="259"/>
      <c r="AGR2" s="259"/>
      <c r="AGS2" s="259"/>
      <c r="AGT2" s="259"/>
      <c r="AGU2" s="259"/>
      <c r="AGV2" s="259"/>
      <c r="AGW2" s="258"/>
      <c r="AGX2" s="259"/>
      <c r="AGY2" s="259"/>
      <c r="AGZ2" s="259"/>
      <c r="AHA2" s="259"/>
      <c r="AHB2" s="259"/>
      <c r="AHC2" s="259"/>
      <c r="AHD2" s="259"/>
      <c r="AHE2" s="259"/>
      <c r="AHF2" s="259"/>
      <c r="AHG2" s="259"/>
      <c r="AHH2" s="259"/>
      <c r="AHI2" s="259"/>
      <c r="AHJ2" s="259"/>
      <c r="AHK2" s="259"/>
      <c r="AHL2" s="259"/>
      <c r="AHM2" s="259"/>
      <c r="AHN2" s="259"/>
      <c r="AHO2" s="273"/>
      <c r="AHP2" s="274"/>
      <c r="AHQ2" s="259"/>
      <c r="AHR2" s="259"/>
      <c r="AHS2" s="259"/>
      <c r="AHT2" s="259"/>
      <c r="AHU2" s="259"/>
      <c r="AHV2" s="259"/>
      <c r="AHW2" s="259"/>
      <c r="AHX2" s="259"/>
      <c r="AHY2" s="259"/>
      <c r="AHZ2" s="259"/>
      <c r="AIA2" s="259"/>
      <c r="AIB2" s="259"/>
      <c r="AIC2" s="259"/>
      <c r="AID2" s="259"/>
      <c r="AIE2" s="259"/>
      <c r="AIF2" s="259"/>
      <c r="AIG2" s="259"/>
      <c r="AIH2" s="259"/>
      <c r="AII2" s="259"/>
      <c r="AIJ2" s="259"/>
      <c r="AIK2" s="259"/>
      <c r="AIL2" s="259"/>
      <c r="AIM2" s="259"/>
      <c r="AIN2" s="259"/>
      <c r="AIO2" s="259"/>
      <c r="AIP2" s="259"/>
      <c r="AIQ2" s="259"/>
      <c r="AIR2" s="259"/>
      <c r="AIS2" s="259"/>
      <c r="AIT2" s="259"/>
      <c r="AIU2" s="259"/>
      <c r="AIV2" s="259"/>
      <c r="AIW2" s="259"/>
      <c r="AIX2" s="259"/>
      <c r="AIY2" s="259"/>
      <c r="AIZ2" s="258"/>
      <c r="AJA2" s="259"/>
      <c r="AJB2" s="259"/>
      <c r="AJC2" s="259"/>
      <c r="AJD2" s="259"/>
      <c r="AJE2" s="259"/>
      <c r="AJF2" s="259"/>
      <c r="AJG2" s="259"/>
      <c r="AJH2" s="259"/>
      <c r="AJI2" s="259"/>
      <c r="AJJ2" s="259"/>
      <c r="AJK2" s="259"/>
      <c r="AJL2" s="259"/>
      <c r="AJM2" s="259"/>
      <c r="AJN2" s="259"/>
      <c r="AJO2" s="259"/>
      <c r="AJP2" s="259"/>
      <c r="AJQ2" s="259"/>
      <c r="AJR2" s="273"/>
      <c r="AJS2" s="274"/>
      <c r="AJT2" s="259"/>
      <c r="AJU2" s="259"/>
      <c r="AJV2" s="259"/>
      <c r="AJW2" s="259"/>
      <c r="AJX2" s="259"/>
      <c r="AJY2" s="259"/>
      <c r="AJZ2" s="259"/>
      <c r="AKA2" s="259"/>
      <c r="AKB2" s="259"/>
      <c r="AKC2" s="259"/>
      <c r="AKD2" s="259"/>
      <c r="AKE2" s="259"/>
      <c r="AKF2" s="259"/>
      <c r="AKG2" s="259"/>
      <c r="AKH2" s="259"/>
      <c r="AKI2" s="259"/>
      <c r="AKJ2" s="259"/>
      <c r="AKK2" s="259"/>
      <c r="AKL2" s="259"/>
      <c r="AKM2" s="259"/>
      <c r="AKN2" s="259"/>
      <c r="AKO2" s="259"/>
      <c r="AKP2" s="259"/>
      <c r="AKQ2" s="259"/>
      <c r="AKR2" s="259"/>
      <c r="AKS2" s="259"/>
      <c r="AKT2" s="259"/>
      <c r="AKU2" s="259"/>
      <c r="AKV2" s="259"/>
      <c r="AKW2" s="259"/>
      <c r="AKX2" s="259"/>
      <c r="AKY2" s="259"/>
      <c r="AKZ2" s="259"/>
      <c r="ALA2" s="259"/>
      <c r="ALB2" s="259"/>
      <c r="ALC2" s="258"/>
      <c r="ALD2" s="259"/>
      <c r="ALE2" s="259"/>
      <c r="ALF2" s="259"/>
      <c r="ALG2" s="259"/>
      <c r="ALH2" s="259"/>
      <c r="ALI2" s="259"/>
      <c r="ALJ2" s="259"/>
      <c r="ALK2" s="259"/>
      <c r="ALL2" s="259"/>
      <c r="ALM2" s="259"/>
      <c r="ALN2" s="259"/>
      <c r="ALO2" s="259"/>
      <c r="ALP2" s="259"/>
      <c r="ALQ2" s="259"/>
      <c r="ALR2" s="259"/>
      <c r="ALS2" s="259"/>
      <c r="ALT2" s="259"/>
      <c r="ALU2" s="273"/>
      <c r="ALV2" s="274"/>
      <c r="ALW2" s="259"/>
      <c r="ALX2" s="259"/>
      <c r="ALY2" s="259"/>
      <c r="ALZ2" s="259"/>
      <c r="AMA2" s="259"/>
      <c r="AMB2" s="259"/>
      <c r="AMC2" s="259"/>
      <c r="AMD2" s="259"/>
      <c r="AME2" s="259"/>
      <c r="AMF2" s="259"/>
      <c r="AMG2" s="259"/>
      <c r="AMH2" s="259"/>
      <c r="AMI2" s="259"/>
      <c r="AMJ2" s="259"/>
      <c r="AMK2" s="259"/>
      <c r="AML2" s="259"/>
      <c r="AMM2" s="259"/>
      <c r="AMN2" s="259"/>
      <c r="AMO2" s="259"/>
      <c r="AMP2" s="259"/>
      <c r="AMQ2" s="259"/>
      <c r="AMR2" s="259"/>
      <c r="AMS2" s="259"/>
      <c r="AMT2" s="259"/>
      <c r="AMU2" s="259"/>
      <c r="AMV2" s="259"/>
      <c r="AMW2" s="259"/>
      <c r="AMX2" s="259"/>
      <c r="AMY2" s="259"/>
      <c r="AMZ2" s="259"/>
      <c r="ANA2" s="259"/>
      <c r="ANB2" s="259"/>
      <c r="ANC2" s="259"/>
      <c r="AND2" s="259"/>
      <c r="ANE2" s="259"/>
      <c r="ANF2" s="258"/>
      <c r="ANG2" s="259"/>
      <c r="ANH2" s="259"/>
      <c r="ANI2" s="259"/>
      <c r="ANJ2" s="259"/>
      <c r="ANK2" s="259"/>
      <c r="ANL2" s="259"/>
      <c r="ANM2" s="259"/>
      <c r="ANN2" s="259"/>
      <c r="ANO2" s="259"/>
      <c r="ANP2" s="259"/>
      <c r="ANQ2" s="259"/>
      <c r="ANR2" s="259"/>
      <c r="ANS2" s="259"/>
      <c r="ANT2" s="259"/>
      <c r="ANU2" s="259"/>
      <c r="ANV2" s="259"/>
      <c r="ANW2" s="259"/>
      <c r="ANX2" s="273"/>
      <c r="ANY2" s="274"/>
      <c r="ANZ2" s="259"/>
      <c r="AOA2" s="259"/>
      <c r="AOB2" s="259"/>
      <c r="AOC2" s="259"/>
      <c r="AOD2" s="259"/>
      <c r="AOE2" s="259"/>
      <c r="AOF2" s="259"/>
      <c r="AOG2" s="259"/>
      <c r="AOH2" s="259"/>
      <c r="AOI2" s="259"/>
      <c r="AOJ2" s="259"/>
      <c r="AOK2" s="259"/>
      <c r="AOL2" s="259"/>
      <c r="AOM2" s="259"/>
      <c r="AON2" s="259"/>
      <c r="AOO2" s="259"/>
      <c r="AOP2" s="259"/>
      <c r="AOQ2" s="259"/>
      <c r="AOR2" s="259"/>
      <c r="AOS2" s="259"/>
      <c r="AOT2" s="259"/>
      <c r="AOU2" s="259"/>
      <c r="AOV2" s="259"/>
      <c r="AOW2" s="259"/>
      <c r="AOX2" s="259"/>
      <c r="AOY2" s="259"/>
      <c r="AOZ2" s="259"/>
      <c r="APA2" s="259"/>
      <c r="APB2" s="259"/>
      <c r="APC2" s="259"/>
      <c r="APD2" s="259"/>
      <c r="APE2" s="259"/>
      <c r="APF2" s="259"/>
      <c r="APG2" s="259"/>
      <c r="APH2" s="259"/>
      <c r="API2" s="258"/>
      <c r="APJ2" s="259"/>
      <c r="APK2" s="259"/>
      <c r="APL2" s="259"/>
      <c r="APM2" s="259"/>
      <c r="APN2" s="259"/>
      <c r="APO2" s="259"/>
      <c r="APP2" s="259"/>
      <c r="APQ2" s="259"/>
      <c r="APR2" s="259"/>
      <c r="APS2" s="259"/>
      <c r="APT2" s="259"/>
      <c r="APU2" s="259"/>
      <c r="APV2" s="259"/>
      <c r="APW2" s="259"/>
      <c r="APX2" s="259"/>
      <c r="APY2" s="259"/>
      <c r="APZ2" s="259"/>
      <c r="AQA2" s="273"/>
      <c r="AQB2" s="274"/>
      <c r="AQC2" s="259"/>
      <c r="AQD2" s="259"/>
      <c r="AQE2" s="259"/>
      <c r="AQF2" s="259"/>
      <c r="AQG2" s="259"/>
      <c r="AQH2" s="259"/>
      <c r="AQI2" s="259"/>
      <c r="AQJ2" s="259"/>
      <c r="AQK2" s="259"/>
      <c r="AQL2" s="259"/>
      <c r="AQM2" s="259"/>
      <c r="AQN2" s="259"/>
      <c r="AQO2" s="259"/>
      <c r="AQP2" s="259"/>
      <c r="AQQ2" s="259"/>
      <c r="AQR2" s="259"/>
      <c r="AQS2" s="259"/>
      <c r="AQT2" s="259"/>
      <c r="AQU2" s="259"/>
      <c r="AQV2" s="259"/>
      <c r="AQW2" s="259"/>
      <c r="AQX2" s="259"/>
      <c r="AQY2" s="259"/>
      <c r="AQZ2" s="259"/>
      <c r="ARA2" s="259"/>
      <c r="ARB2" s="259"/>
      <c r="ARC2" s="259"/>
      <c r="ARD2" s="259"/>
      <c r="ARE2" s="259"/>
      <c r="ARF2" s="259"/>
      <c r="ARG2" s="259"/>
      <c r="ARH2" s="259"/>
      <c r="ARI2" s="259"/>
      <c r="ARJ2" s="259"/>
      <c r="ARK2" s="259"/>
      <c r="ARL2" s="258"/>
      <c r="ARM2" s="259"/>
      <c r="ARN2" s="259"/>
      <c r="ARO2" s="259"/>
      <c r="ARP2" s="259"/>
      <c r="ARQ2" s="259"/>
      <c r="ARR2" s="259"/>
      <c r="ARS2" s="259"/>
      <c r="ART2" s="259"/>
      <c r="ARU2" s="259"/>
      <c r="ARV2" s="259"/>
      <c r="ARW2" s="259"/>
      <c r="ARX2" s="259"/>
      <c r="ARY2" s="259"/>
      <c r="ARZ2" s="259"/>
      <c r="ASA2" s="259"/>
      <c r="ASB2" s="259"/>
      <c r="ASC2" s="259"/>
      <c r="ASD2" s="273"/>
      <c r="ASE2" s="274"/>
      <c r="ASF2" s="259"/>
      <c r="ASG2" s="259"/>
      <c r="ASH2" s="259"/>
      <c r="ASI2" s="259"/>
      <c r="ASJ2" s="259"/>
      <c r="ASK2" s="259"/>
      <c r="ASL2" s="259"/>
      <c r="ASM2" s="259"/>
      <c r="ASN2" s="259"/>
      <c r="ASO2" s="259"/>
      <c r="ASP2" s="259"/>
      <c r="ASQ2" s="259"/>
      <c r="ASR2" s="259"/>
      <c r="ASS2" s="259"/>
      <c r="AST2" s="259"/>
      <c r="ASU2" s="259"/>
      <c r="ASV2" s="259"/>
      <c r="ASW2" s="259"/>
      <c r="ASX2" s="259"/>
      <c r="ASY2" s="259"/>
      <c r="ASZ2" s="259"/>
      <c r="ATA2" s="259"/>
      <c r="ATB2" s="259"/>
      <c r="ATC2" s="259"/>
      <c r="ATD2" s="259"/>
      <c r="ATE2" s="259"/>
      <c r="ATF2" s="259"/>
      <c r="ATG2" s="259"/>
      <c r="ATH2" s="259"/>
      <c r="ATI2" s="259"/>
      <c r="ATJ2" s="259"/>
      <c r="ATK2" s="259"/>
      <c r="ATL2" s="259"/>
      <c r="ATM2" s="259"/>
      <c r="ATN2" s="259"/>
      <c r="ATO2" s="258"/>
      <c r="ATP2" s="259"/>
      <c r="ATQ2" s="259"/>
      <c r="ATR2" s="259"/>
      <c r="ATS2" s="259"/>
      <c r="ATT2" s="259"/>
      <c r="ATU2" s="259"/>
      <c r="ATV2" s="259"/>
      <c r="ATW2" s="259"/>
      <c r="ATX2" s="259"/>
      <c r="ATY2" s="259"/>
      <c r="ATZ2" s="259"/>
      <c r="AUA2" s="259"/>
      <c r="AUB2" s="259"/>
      <c r="AUC2" s="259"/>
      <c r="AUD2" s="259"/>
      <c r="AUE2" s="259"/>
      <c r="AUF2" s="259"/>
      <c r="AUG2" s="273"/>
      <c r="AUH2" s="274"/>
      <c r="AUI2" s="259"/>
      <c r="AUJ2" s="259"/>
      <c r="AUK2" s="259"/>
      <c r="AUL2" s="259"/>
      <c r="AUM2" s="259"/>
      <c r="AUN2" s="259"/>
      <c r="AUO2" s="259"/>
      <c r="AUP2" s="259"/>
      <c r="AUQ2" s="259"/>
      <c r="AUR2" s="259"/>
      <c r="AUS2" s="259"/>
      <c r="AUT2" s="259"/>
      <c r="AUU2" s="259"/>
      <c r="AUV2" s="259"/>
      <c r="AUW2" s="259"/>
      <c r="AUX2" s="259"/>
      <c r="AUY2" s="259"/>
      <c r="AUZ2" s="259"/>
      <c r="AVA2" s="259"/>
      <c r="AVB2" s="259"/>
      <c r="AVC2" s="259"/>
      <c r="AVD2" s="259"/>
      <c r="AVE2" s="259"/>
      <c r="AVF2" s="259"/>
      <c r="AVG2" s="259"/>
      <c r="AVH2" s="259"/>
      <c r="AVI2" s="259"/>
      <c r="AVJ2" s="259"/>
      <c r="AVK2" s="259"/>
      <c r="AVL2" s="259"/>
      <c r="AVM2" s="259"/>
      <c r="AVN2" s="259"/>
      <c r="AVO2" s="259"/>
      <c r="AVP2" s="259"/>
      <c r="AVQ2" s="259"/>
      <c r="AVR2" s="258"/>
      <c r="AVS2" s="259"/>
      <c r="AVT2" s="259"/>
      <c r="AVU2" s="259"/>
      <c r="AVV2" s="259"/>
      <c r="AVW2" s="259"/>
      <c r="AVX2" s="259"/>
      <c r="AVY2" s="259"/>
      <c r="AVZ2" s="259"/>
      <c r="AWA2" s="259"/>
      <c r="AWB2" s="259"/>
      <c r="AWC2" s="259"/>
      <c r="AWD2" s="259"/>
      <c r="AWE2" s="259"/>
      <c r="AWF2" s="259"/>
      <c r="AWG2" s="259"/>
      <c r="AWH2" s="259"/>
      <c r="AWI2" s="259"/>
      <c r="AWJ2" s="273"/>
      <c r="AWK2" s="274"/>
      <c r="AWL2" s="259"/>
      <c r="AWM2" s="259"/>
      <c r="AWN2" s="259"/>
      <c r="AWO2" s="259"/>
      <c r="AWP2" s="259"/>
      <c r="AWQ2" s="259"/>
      <c r="AWR2" s="259"/>
      <c r="AWS2" s="259"/>
      <c r="AWT2" s="259"/>
      <c r="AWU2" s="259"/>
      <c r="AWV2" s="259"/>
      <c r="AWW2" s="259"/>
      <c r="AWX2" s="259"/>
      <c r="AWY2" s="259"/>
      <c r="AWZ2" s="259"/>
      <c r="AXA2" s="259"/>
      <c r="AXB2" s="259"/>
      <c r="AXC2" s="259"/>
      <c r="AXD2" s="259"/>
      <c r="AXE2" s="259"/>
      <c r="AXF2" s="259"/>
      <c r="AXG2" s="259"/>
      <c r="AXH2" s="259"/>
      <c r="AXI2" s="259"/>
      <c r="AXJ2" s="259"/>
      <c r="AXK2" s="259"/>
      <c r="AXL2" s="259"/>
      <c r="AXM2" s="259"/>
      <c r="AXN2" s="259"/>
      <c r="AXO2" s="259"/>
      <c r="AXP2" s="259"/>
      <c r="AXQ2" s="259"/>
      <c r="AXR2" s="259"/>
      <c r="AXS2" s="259"/>
      <c r="AXT2" s="259"/>
      <c r="AXU2" s="258"/>
      <c r="AXV2" s="259"/>
      <c r="AXW2" s="259"/>
      <c r="AXX2" s="259"/>
      <c r="AXY2" s="259"/>
      <c r="AXZ2" s="259"/>
      <c r="AYA2" s="259"/>
      <c r="AYB2" s="259"/>
      <c r="AYC2" s="259"/>
      <c r="AYD2" s="259"/>
      <c r="AYE2" s="259"/>
      <c r="AYF2" s="259"/>
      <c r="AYG2" s="259"/>
      <c r="AYH2" s="259"/>
      <c r="AYI2" s="259"/>
      <c r="AYJ2" s="259"/>
      <c r="AYK2" s="259"/>
      <c r="AYL2" s="259"/>
      <c r="AYM2" s="273"/>
      <c r="AYN2" s="274"/>
      <c r="AYO2" s="259"/>
      <c r="AYP2" s="259"/>
      <c r="AYQ2" s="259"/>
      <c r="AYR2" s="259"/>
      <c r="AYS2" s="259"/>
      <c r="AYT2" s="259"/>
      <c r="AYU2" s="259"/>
      <c r="AYV2" s="259"/>
      <c r="AYW2" s="259"/>
      <c r="AYX2" s="259"/>
      <c r="AYY2" s="259"/>
      <c r="AYZ2" s="259"/>
      <c r="AZA2" s="259"/>
      <c r="AZB2" s="259"/>
      <c r="AZC2" s="259"/>
      <c r="AZD2" s="259"/>
      <c r="AZE2" s="259"/>
      <c r="AZF2" s="259"/>
      <c r="AZG2" s="259"/>
      <c r="AZH2" s="259"/>
      <c r="AZI2" s="259"/>
      <c r="AZJ2" s="259"/>
      <c r="AZK2" s="259"/>
      <c r="AZL2" s="259"/>
      <c r="AZM2" s="259"/>
      <c r="AZN2" s="259"/>
      <c r="AZO2" s="259"/>
      <c r="AZP2" s="259"/>
      <c r="AZQ2" s="259"/>
      <c r="AZR2" s="259"/>
      <c r="AZS2" s="259"/>
      <c r="AZT2" s="259"/>
      <c r="AZU2" s="259"/>
      <c r="AZV2" s="259"/>
      <c r="AZW2" s="259"/>
      <c r="AZX2" s="258"/>
      <c r="AZY2" s="259"/>
      <c r="AZZ2" s="259"/>
      <c r="BAA2" s="259"/>
      <c r="BAB2" s="259"/>
      <c r="BAC2" s="259"/>
      <c r="BAD2" s="259"/>
      <c r="BAE2" s="259"/>
      <c r="BAF2" s="259"/>
      <c r="BAG2" s="259"/>
      <c r="BAH2" s="259"/>
      <c r="BAI2" s="259"/>
      <c r="BAJ2" s="259"/>
      <c r="BAK2" s="259"/>
      <c r="BAL2" s="259"/>
      <c r="BAM2" s="259"/>
      <c r="BAN2" s="259"/>
      <c r="BAO2" s="259"/>
      <c r="BAP2" s="273"/>
      <c r="BAQ2" s="274"/>
      <c r="BAR2" s="259"/>
      <c r="BAS2" s="259"/>
      <c r="BAT2" s="259"/>
      <c r="BAU2" s="259"/>
      <c r="BAV2" s="259"/>
      <c r="BAW2" s="259"/>
      <c r="BAX2" s="259"/>
      <c r="BAY2" s="259"/>
      <c r="BAZ2" s="259"/>
      <c r="BBA2" s="259"/>
      <c r="BBB2" s="259"/>
      <c r="BBC2" s="259"/>
      <c r="BBD2" s="259"/>
      <c r="BBE2" s="259"/>
      <c r="BBF2" s="259"/>
      <c r="BBG2" s="259"/>
      <c r="BBH2" s="259"/>
      <c r="BBI2" s="259"/>
      <c r="BBJ2" s="259"/>
      <c r="BBK2" s="259"/>
      <c r="BBL2" s="259"/>
      <c r="BBM2" s="259"/>
      <c r="BBN2" s="259"/>
      <c r="BBO2" s="259"/>
      <c r="BBP2" s="259"/>
      <c r="BBQ2" s="259"/>
      <c r="BBR2" s="259"/>
      <c r="BBS2" s="259"/>
      <c r="BBT2" s="259"/>
      <c r="BBU2" s="259"/>
      <c r="BBV2" s="259"/>
      <c r="BBW2" s="259"/>
      <c r="BBX2" s="259"/>
      <c r="BBY2" s="259"/>
      <c r="BBZ2" s="259"/>
      <c r="BCA2" s="258"/>
      <c r="BCB2" s="259"/>
      <c r="BCC2" s="259"/>
      <c r="BCD2" s="259"/>
      <c r="BCE2" s="259"/>
      <c r="BCF2" s="259"/>
      <c r="BCG2" s="259"/>
      <c r="BCH2" s="259"/>
      <c r="BCI2" s="259"/>
      <c r="BCJ2" s="259"/>
      <c r="BCK2" s="259"/>
      <c r="BCL2" s="259"/>
      <c r="BCM2" s="259"/>
      <c r="BCN2" s="259"/>
      <c r="BCO2" s="259"/>
      <c r="BCP2" s="259"/>
      <c r="BCQ2" s="259"/>
      <c r="BCR2" s="259"/>
      <c r="BCS2" s="273"/>
      <c r="BCT2" s="274"/>
      <c r="BCU2" s="259"/>
      <c r="BCV2" s="259"/>
      <c r="BCW2" s="259"/>
      <c r="BCX2" s="259"/>
      <c r="BCY2" s="259"/>
      <c r="BCZ2" s="259"/>
      <c r="BDA2" s="259"/>
      <c r="BDB2" s="259"/>
      <c r="BDC2" s="259"/>
      <c r="BDD2" s="259"/>
      <c r="BDE2" s="259"/>
      <c r="BDF2" s="259"/>
      <c r="BDG2" s="259"/>
      <c r="BDH2" s="259"/>
      <c r="BDI2" s="259"/>
      <c r="BDJ2" s="259"/>
      <c r="BDK2" s="259"/>
      <c r="BDL2" s="259"/>
      <c r="BDM2" s="259"/>
      <c r="BDN2" s="259"/>
      <c r="BDO2" s="259"/>
      <c r="BDP2" s="259"/>
      <c r="BDQ2" s="259"/>
      <c r="BDR2" s="259"/>
      <c r="BDS2" s="259"/>
      <c r="BDT2" s="259"/>
      <c r="BDU2" s="259"/>
      <c r="BDV2" s="259"/>
      <c r="BDW2" s="259"/>
      <c r="BDX2" s="259"/>
      <c r="BDY2" s="259"/>
      <c r="BDZ2" s="259"/>
      <c r="BEA2" s="259"/>
      <c r="BEB2" s="259"/>
      <c r="BEC2" s="259"/>
      <c r="BED2" s="258"/>
      <c r="BEE2" s="259"/>
      <c r="BEF2" s="259"/>
      <c r="BEG2" s="259"/>
      <c r="BEH2" s="259"/>
      <c r="BEI2" s="259"/>
      <c r="BEJ2" s="259"/>
      <c r="BEK2" s="259"/>
      <c r="BEL2" s="259"/>
      <c r="BEM2" s="259"/>
      <c r="BEN2" s="259"/>
      <c r="BEO2" s="259"/>
      <c r="BEP2" s="259"/>
      <c r="BEQ2" s="259"/>
      <c r="BER2" s="259"/>
      <c r="BES2" s="259"/>
      <c r="BET2" s="259"/>
      <c r="BEU2" s="259"/>
      <c r="BEV2" s="273"/>
      <c r="BEW2" s="274"/>
      <c r="BEX2" s="259"/>
      <c r="BEY2" s="259"/>
      <c r="BEZ2" s="259"/>
      <c r="BFA2" s="259"/>
      <c r="BFB2" s="259"/>
      <c r="BFC2" s="259"/>
      <c r="BFD2" s="259"/>
      <c r="BFE2" s="259"/>
      <c r="BFF2" s="259"/>
      <c r="BFG2" s="259"/>
      <c r="BFH2" s="259"/>
      <c r="BFI2" s="259"/>
      <c r="BFJ2" s="259"/>
      <c r="BFK2" s="259"/>
      <c r="BFL2" s="259"/>
      <c r="BFM2" s="259"/>
      <c r="BFN2" s="259"/>
      <c r="BFO2" s="259"/>
      <c r="BFP2" s="259"/>
      <c r="BFQ2" s="259"/>
      <c r="BFR2" s="259"/>
      <c r="BFS2" s="259"/>
      <c r="BFT2" s="259"/>
      <c r="BFU2" s="259"/>
      <c r="BFV2" s="259"/>
      <c r="BFW2" s="259"/>
      <c r="BFX2" s="259"/>
      <c r="BFY2" s="259"/>
      <c r="BFZ2" s="259"/>
      <c r="BGA2" s="259"/>
      <c r="BGB2" s="259"/>
      <c r="BGC2" s="259"/>
      <c r="BGD2" s="259"/>
      <c r="BGE2" s="259"/>
      <c r="BGF2" s="259"/>
      <c r="BGG2" s="258"/>
      <c r="BGH2" s="259"/>
      <c r="BGI2" s="259"/>
      <c r="BGJ2" s="259"/>
      <c r="BGK2" s="259"/>
      <c r="BGL2" s="259"/>
      <c r="BGM2" s="259"/>
      <c r="BGN2" s="259"/>
      <c r="BGO2" s="259"/>
      <c r="BGP2" s="259"/>
      <c r="BGQ2" s="259"/>
      <c r="BGR2" s="259"/>
      <c r="BGS2" s="259"/>
      <c r="BGT2" s="259"/>
      <c r="BGU2" s="259"/>
      <c r="BGV2" s="259"/>
      <c r="BGW2" s="259"/>
      <c r="BGX2" s="259"/>
      <c r="BGY2" s="273"/>
      <c r="BGZ2" s="274"/>
      <c r="BHA2" s="259"/>
      <c r="BHB2" s="259"/>
      <c r="BHC2" s="259"/>
      <c r="BHD2" s="259"/>
      <c r="BHE2" s="259"/>
      <c r="BHF2" s="259"/>
      <c r="BHG2" s="259"/>
      <c r="BHH2" s="259"/>
      <c r="BHI2" s="259"/>
      <c r="BHJ2" s="259"/>
      <c r="BHK2" s="259"/>
      <c r="BHL2" s="259"/>
      <c r="BHM2" s="259"/>
      <c r="BHN2" s="259"/>
      <c r="BHO2" s="259"/>
      <c r="BHP2" s="259"/>
      <c r="BHQ2" s="259"/>
      <c r="BHR2" s="259"/>
      <c r="BHS2" s="259"/>
      <c r="BHT2" s="259"/>
      <c r="BHU2" s="259"/>
      <c r="BHV2" s="259"/>
      <c r="BHW2" s="259"/>
      <c r="BHX2" s="259"/>
      <c r="BHY2" s="259"/>
      <c r="BHZ2" s="259"/>
      <c r="BIA2" s="259"/>
      <c r="BIB2" s="259"/>
      <c r="BIC2" s="259"/>
      <c r="BID2" s="259"/>
      <c r="BIE2" s="259"/>
      <c r="BIF2" s="259"/>
      <c r="BIG2" s="259"/>
      <c r="BIH2" s="259"/>
      <c r="BII2" s="259"/>
      <c r="BIJ2" s="258"/>
      <c r="BIK2" s="259"/>
      <c r="BIL2" s="259"/>
      <c r="BIM2" s="259"/>
      <c r="BIN2" s="259"/>
      <c r="BIO2" s="259"/>
      <c r="BIP2" s="259"/>
      <c r="BIQ2" s="259"/>
      <c r="BIR2" s="259"/>
      <c r="BIS2" s="259"/>
      <c r="BIT2" s="259"/>
      <c r="BIU2" s="259"/>
      <c r="BIV2" s="259"/>
      <c r="BIW2" s="259"/>
      <c r="BIX2" s="259"/>
      <c r="BIY2" s="259"/>
      <c r="BIZ2" s="259"/>
      <c r="BJA2" s="259"/>
      <c r="BJB2" s="273"/>
      <c r="BJC2" s="274"/>
      <c r="BJD2" s="259"/>
      <c r="BJE2" s="259"/>
      <c r="BJF2" s="259"/>
      <c r="BJG2" s="259"/>
      <c r="BJH2" s="259"/>
      <c r="BJI2" s="259"/>
      <c r="BJJ2" s="259"/>
      <c r="BJK2" s="259"/>
      <c r="BJL2" s="259"/>
      <c r="BJM2" s="259"/>
      <c r="BJN2" s="259"/>
      <c r="BJO2" s="259"/>
      <c r="BJP2" s="259"/>
      <c r="BJQ2" s="259"/>
      <c r="BJR2" s="259"/>
      <c r="BJS2" s="259"/>
      <c r="BJT2" s="259"/>
      <c r="BJU2" s="259"/>
      <c r="BJV2" s="259"/>
      <c r="BJW2" s="259"/>
      <c r="BJX2" s="259"/>
      <c r="BJY2" s="259"/>
      <c r="BJZ2" s="259"/>
      <c r="BKA2" s="259"/>
      <c r="BKB2" s="259"/>
      <c r="BKC2" s="259"/>
      <c r="BKD2" s="259"/>
      <c r="BKE2" s="259"/>
      <c r="BKF2" s="259"/>
      <c r="BKG2" s="259"/>
      <c r="BKH2" s="259"/>
      <c r="BKI2" s="259"/>
      <c r="BKJ2" s="259"/>
      <c r="BKK2" s="259"/>
      <c r="BKL2" s="259"/>
      <c r="BKM2" s="258"/>
      <c r="BKN2" s="259"/>
      <c r="BKO2" s="259"/>
      <c r="BKP2" s="259"/>
      <c r="BKQ2" s="259"/>
      <c r="BKR2" s="259"/>
      <c r="BKS2" s="259"/>
      <c r="BKT2" s="259"/>
      <c r="BKU2" s="259"/>
      <c r="BKV2" s="259"/>
      <c r="BKW2" s="259"/>
      <c r="BKX2" s="259"/>
      <c r="BKY2" s="259"/>
      <c r="BKZ2" s="259"/>
      <c r="BLA2" s="259"/>
      <c r="BLB2" s="259"/>
      <c r="BLC2" s="259"/>
      <c r="BLD2" s="259"/>
      <c r="BLE2" s="273"/>
      <c r="BLF2" s="274"/>
      <c r="BLG2" s="259"/>
      <c r="BLH2" s="259"/>
      <c r="BLI2" s="259"/>
      <c r="BLJ2" s="259"/>
      <c r="BLK2" s="259"/>
      <c r="BLL2" s="259"/>
      <c r="BLM2" s="259"/>
      <c r="BLN2" s="259"/>
      <c r="BLO2" s="259"/>
      <c r="BLP2" s="259"/>
      <c r="BLQ2" s="259"/>
      <c r="BLR2" s="259"/>
      <c r="BLS2" s="259"/>
      <c r="BLT2" s="259"/>
      <c r="BLU2" s="259"/>
      <c r="BLV2" s="259"/>
      <c r="BLW2" s="259"/>
      <c r="BLX2" s="259"/>
      <c r="BLY2" s="259"/>
      <c r="BLZ2" s="259"/>
      <c r="BMA2" s="259"/>
      <c r="BMB2" s="259"/>
      <c r="BMC2" s="259"/>
      <c r="BMD2" s="259"/>
      <c r="BME2" s="259"/>
      <c r="BMF2" s="259"/>
      <c r="BMG2" s="259"/>
      <c r="BMH2" s="259"/>
      <c r="BMI2" s="259"/>
      <c r="BMJ2" s="259"/>
      <c r="BMK2" s="259"/>
      <c r="BML2" s="259"/>
      <c r="BMM2" s="259"/>
      <c r="BMN2" s="259"/>
      <c r="BMO2" s="259"/>
      <c r="BMP2" s="258"/>
      <c r="BMQ2" s="259"/>
      <c r="BMR2" s="259"/>
      <c r="BMS2" s="259"/>
      <c r="BMT2" s="259"/>
      <c r="BMU2" s="259"/>
      <c r="BMV2" s="259"/>
      <c r="BMW2" s="259"/>
      <c r="BMX2" s="259"/>
      <c r="BMY2" s="259"/>
      <c r="BMZ2" s="259"/>
      <c r="BNA2" s="259"/>
      <c r="BNB2" s="259"/>
      <c r="BNC2" s="259"/>
      <c r="BND2" s="259"/>
      <c r="BNE2" s="259"/>
      <c r="BNF2" s="259"/>
      <c r="BNG2" s="259"/>
      <c r="BNH2" s="273"/>
      <c r="BNI2" s="274"/>
      <c r="BNJ2" s="259"/>
      <c r="BNK2" s="259"/>
      <c r="BNL2" s="259"/>
      <c r="BNM2" s="259"/>
      <c r="BNN2" s="259"/>
      <c r="BNO2" s="259"/>
      <c r="BNP2" s="259"/>
      <c r="BNQ2" s="259"/>
      <c r="BNR2" s="259"/>
      <c r="BNS2" s="259"/>
      <c r="BNT2" s="259"/>
      <c r="BNU2" s="259"/>
      <c r="BNV2" s="259"/>
      <c r="BNW2" s="259"/>
      <c r="BNX2" s="259"/>
      <c r="BNY2" s="259"/>
      <c r="BNZ2" s="259"/>
      <c r="BOA2" s="259"/>
      <c r="BOB2" s="259"/>
      <c r="BOC2" s="259"/>
      <c r="BOD2" s="259"/>
      <c r="BOE2" s="259"/>
      <c r="BOF2" s="259"/>
      <c r="BOG2" s="259"/>
      <c r="BOH2" s="259"/>
      <c r="BOI2" s="259"/>
      <c r="BOJ2" s="259"/>
      <c r="BOK2" s="259"/>
      <c r="BOL2" s="259"/>
      <c r="BOM2" s="259"/>
      <c r="BON2" s="259"/>
      <c r="BOO2" s="259"/>
      <c r="BOP2" s="259"/>
      <c r="BOQ2" s="259"/>
      <c r="BOR2" s="259"/>
      <c r="BOS2" s="258"/>
      <c r="BOT2" s="259"/>
      <c r="BOU2" s="259"/>
      <c r="BOV2" s="259"/>
      <c r="BOW2" s="259"/>
      <c r="BOX2" s="259"/>
      <c r="BOY2" s="259"/>
      <c r="BOZ2" s="259"/>
      <c r="BPA2" s="259"/>
      <c r="BPB2" s="259"/>
      <c r="BPC2" s="259"/>
      <c r="BPD2" s="259"/>
      <c r="BPE2" s="259"/>
      <c r="BPF2" s="259"/>
      <c r="BPG2" s="259"/>
      <c r="BPH2" s="259"/>
      <c r="BPI2" s="259"/>
      <c r="BPJ2" s="259"/>
      <c r="BPK2" s="273"/>
      <c r="BPL2" s="274"/>
      <c r="BPM2" s="259"/>
      <c r="BPN2" s="259"/>
      <c r="BPO2" s="259"/>
      <c r="BPP2" s="259"/>
      <c r="BPQ2" s="259"/>
      <c r="BPR2" s="259"/>
      <c r="BPS2" s="259"/>
      <c r="BPT2" s="259"/>
      <c r="BPU2" s="259"/>
      <c r="BPV2" s="259"/>
      <c r="BPW2" s="259"/>
      <c r="BPX2" s="259"/>
      <c r="BPY2" s="259"/>
      <c r="BPZ2" s="259"/>
      <c r="BQA2" s="259"/>
      <c r="BQB2" s="259"/>
      <c r="BQC2" s="259"/>
      <c r="BQD2" s="259"/>
      <c r="BQE2" s="259"/>
      <c r="BQF2" s="259"/>
      <c r="BQG2" s="259"/>
      <c r="BQH2" s="259"/>
      <c r="BQI2" s="259"/>
      <c r="BQJ2" s="259"/>
      <c r="BQK2" s="259"/>
      <c r="BQL2" s="259"/>
      <c r="BQM2" s="259"/>
      <c r="BQN2" s="259"/>
      <c r="BQO2" s="259"/>
      <c r="BQP2" s="259"/>
      <c r="BQQ2" s="259"/>
      <c r="BQR2" s="259"/>
      <c r="BQS2" s="259"/>
      <c r="BQT2" s="259"/>
      <c r="BQU2" s="259"/>
      <c r="BQV2" s="258"/>
      <c r="BQW2" s="259"/>
      <c r="BQX2" s="259"/>
      <c r="BQY2" s="259"/>
      <c r="BQZ2" s="259"/>
      <c r="BRA2" s="259"/>
      <c r="BRB2" s="259"/>
      <c r="BRC2" s="259"/>
      <c r="BRD2" s="259"/>
      <c r="BRE2" s="259"/>
      <c r="BRF2" s="259"/>
      <c r="BRG2" s="259"/>
      <c r="BRH2" s="259"/>
      <c r="BRI2" s="259"/>
      <c r="BRJ2" s="259"/>
      <c r="BRK2" s="259"/>
      <c r="BRL2" s="259"/>
      <c r="BRM2" s="259"/>
      <c r="BRN2" s="273"/>
      <c r="BRO2" s="274"/>
      <c r="BRP2" s="259"/>
      <c r="BRQ2" s="259"/>
      <c r="BRR2" s="259"/>
      <c r="BRS2" s="259"/>
      <c r="BRT2" s="259"/>
      <c r="BRU2" s="259"/>
      <c r="BRV2" s="259"/>
      <c r="BRW2" s="259"/>
      <c r="BRX2" s="259"/>
      <c r="BRY2" s="259"/>
      <c r="BRZ2" s="259"/>
      <c r="BSA2" s="259"/>
      <c r="BSB2" s="259"/>
      <c r="BSC2" s="259"/>
      <c r="BSD2" s="259"/>
      <c r="BSE2" s="259"/>
      <c r="BSF2" s="259"/>
      <c r="BSG2" s="259"/>
      <c r="BSH2" s="259"/>
      <c r="BSI2" s="259"/>
      <c r="BSJ2" s="259"/>
      <c r="BSK2" s="259"/>
      <c r="BSL2" s="259"/>
      <c r="BSM2" s="259"/>
      <c r="BSN2" s="259"/>
      <c r="BSO2" s="259"/>
      <c r="BSP2" s="259"/>
      <c r="BSQ2" s="259"/>
      <c r="BSR2" s="259"/>
      <c r="BSS2" s="259"/>
      <c r="BST2" s="259"/>
      <c r="BSU2" s="259"/>
      <c r="BSV2" s="259"/>
      <c r="BSW2" s="259"/>
      <c r="BSX2" s="259"/>
      <c r="BSY2" s="258"/>
      <c r="BSZ2" s="259"/>
      <c r="BTA2" s="259"/>
      <c r="BTB2" s="259"/>
      <c r="BTC2" s="259"/>
      <c r="BTD2" s="259"/>
      <c r="BTE2" s="259"/>
      <c r="BTF2" s="259"/>
      <c r="BTG2" s="259"/>
      <c r="BTH2" s="259"/>
      <c r="BTI2" s="259"/>
      <c r="BTJ2" s="259"/>
      <c r="BTK2" s="259"/>
      <c r="BTL2" s="259"/>
      <c r="BTM2" s="259"/>
      <c r="BTN2" s="259"/>
      <c r="BTO2" s="259"/>
      <c r="BTP2" s="259"/>
      <c r="BTQ2" s="273"/>
      <c r="BTR2" s="274"/>
      <c r="BTS2" s="259"/>
      <c r="BTT2" s="259"/>
      <c r="BTU2" s="259"/>
      <c r="BTV2" s="259"/>
      <c r="BTW2" s="259"/>
      <c r="BTX2" s="259"/>
      <c r="BTY2" s="259"/>
      <c r="BTZ2" s="259"/>
      <c r="BUA2" s="259"/>
      <c r="BUB2" s="259"/>
      <c r="BUC2" s="259"/>
      <c r="BUD2" s="259"/>
      <c r="BUE2" s="259"/>
      <c r="BUF2" s="259"/>
      <c r="BUG2" s="259"/>
      <c r="BUH2" s="259"/>
      <c r="BUI2" s="259"/>
      <c r="BUJ2" s="259"/>
      <c r="BUK2" s="259"/>
      <c r="BUL2" s="259"/>
      <c r="BUM2" s="259"/>
      <c r="BUN2" s="259"/>
      <c r="BUO2" s="259"/>
      <c r="BUP2" s="259"/>
      <c r="BUQ2" s="259"/>
      <c r="BUR2" s="259"/>
      <c r="BUS2" s="259"/>
      <c r="BUT2" s="259"/>
      <c r="BUU2" s="259"/>
      <c r="BUV2" s="259"/>
      <c r="BUW2" s="259"/>
      <c r="BUX2" s="259"/>
      <c r="BUY2" s="259"/>
      <c r="BUZ2" s="259"/>
      <c r="BVA2" s="259"/>
      <c r="BVB2" s="258"/>
      <c r="BVC2" s="259"/>
      <c r="BVD2" s="259"/>
      <c r="BVE2" s="259"/>
      <c r="BVF2" s="259"/>
      <c r="BVG2" s="259"/>
      <c r="BVH2" s="259"/>
      <c r="BVI2" s="259"/>
      <c r="BVJ2" s="259"/>
      <c r="BVK2" s="259"/>
      <c r="BVL2" s="259"/>
      <c r="BVM2" s="259"/>
      <c r="BVN2" s="259"/>
      <c r="BVO2" s="259"/>
      <c r="BVP2" s="259"/>
      <c r="BVQ2" s="259"/>
      <c r="BVR2" s="259"/>
      <c r="BVS2" s="259"/>
      <c r="BVT2" s="273"/>
      <c r="BVU2" s="274"/>
      <c r="BVV2" s="259"/>
      <c r="BVW2" s="259"/>
      <c r="BVX2" s="259"/>
      <c r="BVY2" s="259"/>
      <c r="BVZ2" s="259"/>
      <c r="BWA2" s="259"/>
      <c r="BWB2" s="259"/>
      <c r="BWC2" s="259"/>
      <c r="BWD2" s="259"/>
      <c r="BWE2" s="259"/>
      <c r="BWF2" s="259"/>
      <c r="BWG2" s="259"/>
      <c r="BWH2" s="259"/>
      <c r="BWI2" s="259"/>
      <c r="BWJ2" s="259"/>
      <c r="BWK2" s="259"/>
      <c r="BWL2" s="259"/>
      <c r="BWM2" s="259"/>
      <c r="BWN2" s="259"/>
      <c r="BWO2" s="259"/>
      <c r="BWP2" s="259"/>
      <c r="BWQ2" s="259"/>
      <c r="BWR2" s="259"/>
      <c r="BWS2" s="259"/>
      <c r="BWT2" s="259"/>
      <c r="BWU2" s="259"/>
      <c r="BWV2" s="259"/>
      <c r="BWW2" s="259"/>
      <c r="BWX2" s="259"/>
      <c r="BWY2" s="259"/>
      <c r="BWZ2" s="259"/>
      <c r="BXA2" s="259"/>
      <c r="BXB2" s="259"/>
      <c r="BXC2" s="259"/>
      <c r="BXD2" s="259"/>
      <c r="BXE2" s="258"/>
      <c r="BXF2" s="259"/>
      <c r="BXG2" s="259"/>
      <c r="BXH2" s="259"/>
      <c r="BXI2" s="259"/>
      <c r="BXJ2" s="259"/>
      <c r="BXK2" s="259"/>
      <c r="BXL2" s="259"/>
      <c r="BXM2" s="259"/>
      <c r="BXN2" s="259"/>
      <c r="BXO2" s="259"/>
      <c r="BXP2" s="259"/>
      <c r="BXQ2" s="259"/>
      <c r="BXR2" s="259"/>
      <c r="BXS2" s="259"/>
      <c r="BXT2" s="259"/>
      <c r="BXU2" s="259"/>
      <c r="BXV2" s="259"/>
      <c r="BXW2" s="273"/>
      <c r="BXX2" s="274"/>
      <c r="BXY2" s="259"/>
      <c r="BXZ2" s="259"/>
      <c r="BYA2" s="259"/>
      <c r="BYB2" s="259"/>
      <c r="BYC2" s="259"/>
      <c r="BYD2" s="259"/>
      <c r="BYE2" s="259"/>
      <c r="BYF2" s="259"/>
      <c r="BYG2" s="259"/>
      <c r="BYH2" s="259"/>
      <c r="BYI2" s="259"/>
      <c r="BYJ2" s="259"/>
      <c r="BYK2" s="259"/>
      <c r="BYL2" s="259"/>
      <c r="BYM2" s="259"/>
      <c r="BYN2" s="259"/>
      <c r="BYO2" s="259"/>
      <c r="BYP2" s="259"/>
      <c r="BYQ2" s="259"/>
      <c r="BYR2" s="259"/>
      <c r="BYS2" s="259"/>
      <c r="BYT2" s="259"/>
      <c r="BYU2" s="259"/>
      <c r="BYV2" s="259"/>
      <c r="BYW2" s="259"/>
      <c r="BYX2" s="259"/>
      <c r="BYY2" s="259"/>
      <c r="BYZ2" s="259"/>
      <c r="BZA2" s="259"/>
      <c r="BZB2" s="259"/>
      <c r="BZC2" s="259"/>
      <c r="BZD2" s="259"/>
      <c r="BZE2" s="259"/>
      <c r="BZF2" s="259"/>
      <c r="BZG2" s="259"/>
      <c r="BZH2" s="258"/>
      <c r="BZI2" s="259"/>
      <c r="BZJ2" s="259"/>
      <c r="BZK2" s="259"/>
      <c r="BZL2" s="259"/>
      <c r="BZM2" s="259"/>
      <c r="BZN2" s="259"/>
      <c r="BZO2" s="259"/>
      <c r="BZP2" s="259"/>
      <c r="BZQ2" s="259"/>
      <c r="BZR2" s="259"/>
      <c r="BZS2" s="259"/>
      <c r="BZT2" s="259"/>
      <c r="BZU2" s="259"/>
      <c r="BZV2" s="259"/>
      <c r="BZW2" s="259"/>
      <c r="BZX2" s="259"/>
      <c r="BZY2" s="259"/>
      <c r="BZZ2" s="273"/>
      <c r="CAA2" s="274"/>
      <c r="CAB2" s="259"/>
      <c r="CAC2" s="259"/>
      <c r="CAD2" s="259"/>
      <c r="CAE2" s="259"/>
      <c r="CAF2" s="259"/>
      <c r="CAG2" s="259"/>
      <c r="CAH2" s="259"/>
      <c r="CAI2" s="259"/>
      <c r="CAJ2" s="259"/>
      <c r="CAK2" s="259"/>
      <c r="CAL2" s="259"/>
      <c r="CAM2" s="259"/>
      <c r="CAN2" s="259"/>
      <c r="CAO2" s="259"/>
      <c r="CAP2" s="259"/>
      <c r="CAQ2" s="259"/>
      <c r="CAR2" s="259"/>
      <c r="CAS2" s="259"/>
      <c r="CAT2" s="259"/>
      <c r="CAU2" s="259"/>
      <c r="CAV2" s="259"/>
      <c r="CAW2" s="259"/>
      <c r="CAX2" s="259"/>
      <c r="CAY2" s="259"/>
      <c r="CAZ2" s="259"/>
      <c r="CBA2" s="259"/>
      <c r="CBB2" s="259"/>
      <c r="CBC2" s="259"/>
      <c r="CBD2" s="259"/>
      <c r="CBE2" s="259"/>
      <c r="CBF2" s="259"/>
      <c r="CBG2" s="259"/>
      <c r="CBH2" s="259"/>
      <c r="CBI2" s="259"/>
      <c r="CBJ2" s="259"/>
      <c r="CBK2" s="258"/>
      <c r="CBL2" s="259"/>
      <c r="CBM2" s="259"/>
      <c r="CBN2" s="259"/>
      <c r="CBO2" s="259"/>
      <c r="CBP2" s="259"/>
      <c r="CBQ2" s="259"/>
      <c r="CBR2" s="259"/>
      <c r="CBS2" s="259"/>
      <c r="CBT2" s="259"/>
      <c r="CBU2" s="259"/>
      <c r="CBV2" s="259"/>
      <c r="CBW2" s="259"/>
      <c r="CBX2" s="259"/>
      <c r="CBY2" s="259"/>
      <c r="CBZ2" s="259"/>
      <c r="CCA2" s="259"/>
      <c r="CCB2" s="259"/>
      <c r="CCC2" s="273"/>
      <c r="CCD2" s="274"/>
      <c r="CCE2" s="259"/>
      <c r="CCF2" s="259"/>
      <c r="CCG2" s="259"/>
      <c r="CCH2" s="259"/>
      <c r="CCI2" s="259"/>
      <c r="CCJ2" s="259"/>
      <c r="CCK2" s="259"/>
      <c r="CCL2" s="259"/>
      <c r="CCM2" s="259"/>
      <c r="CCN2" s="259"/>
      <c r="CCO2" s="259"/>
      <c r="CCP2" s="259"/>
      <c r="CCQ2" s="259"/>
      <c r="CCR2" s="259"/>
      <c r="CCS2" s="259"/>
      <c r="CCT2" s="259"/>
      <c r="CCU2" s="259"/>
      <c r="CCV2" s="259"/>
      <c r="CCW2" s="259"/>
      <c r="CCX2" s="259"/>
      <c r="CCY2" s="259"/>
      <c r="CCZ2" s="259"/>
      <c r="CDA2" s="259"/>
      <c r="CDB2" s="259"/>
      <c r="CDC2" s="259"/>
      <c r="CDD2" s="259"/>
      <c r="CDE2" s="259"/>
      <c r="CDF2" s="259"/>
      <c r="CDG2" s="259"/>
      <c r="CDH2" s="259"/>
      <c r="CDI2" s="259"/>
      <c r="CDJ2" s="259"/>
      <c r="CDK2" s="259"/>
      <c r="CDL2" s="259"/>
      <c r="CDM2" s="259"/>
      <c r="CDN2" s="258"/>
      <c r="CDO2" s="259"/>
      <c r="CDP2" s="259"/>
      <c r="CDQ2" s="259"/>
      <c r="CDR2" s="259"/>
      <c r="CDS2" s="259"/>
      <c r="CDT2" s="259"/>
      <c r="CDU2" s="259"/>
      <c r="CDV2" s="259"/>
      <c r="CDW2" s="259"/>
      <c r="CDX2" s="259"/>
      <c r="CDY2" s="259"/>
      <c r="CDZ2" s="259"/>
      <c r="CEA2" s="259"/>
      <c r="CEB2" s="259"/>
      <c r="CEC2" s="259"/>
      <c r="CED2" s="259"/>
      <c r="CEE2" s="259"/>
      <c r="CEF2" s="273"/>
      <c r="CEG2" s="274"/>
      <c r="CEH2" s="259"/>
      <c r="CEI2" s="259"/>
      <c r="CEJ2" s="259"/>
      <c r="CEK2" s="259"/>
      <c r="CEL2" s="259"/>
      <c r="CEM2" s="259"/>
      <c r="CEN2" s="259"/>
      <c r="CEO2" s="259"/>
      <c r="CEP2" s="259"/>
      <c r="CEQ2" s="259"/>
      <c r="CER2" s="259"/>
      <c r="CES2" s="259"/>
      <c r="CET2" s="259"/>
      <c r="CEU2" s="259"/>
      <c r="CEV2" s="259"/>
      <c r="CEW2" s="259"/>
      <c r="CEX2" s="259"/>
      <c r="CEY2" s="259"/>
      <c r="CEZ2" s="259"/>
      <c r="CFA2" s="259"/>
      <c r="CFB2" s="259"/>
      <c r="CFC2" s="259"/>
      <c r="CFD2" s="259"/>
      <c r="CFE2" s="259"/>
      <c r="CFF2" s="259"/>
      <c r="CFG2" s="259"/>
      <c r="CFH2" s="259"/>
      <c r="CFI2" s="259"/>
      <c r="CFJ2" s="259"/>
      <c r="CFK2" s="259"/>
      <c r="CFL2" s="259"/>
      <c r="CFM2" s="259"/>
      <c r="CFN2" s="259"/>
      <c r="CFO2" s="259"/>
      <c r="CFP2" s="259"/>
      <c r="CFQ2" s="258"/>
      <c r="CFR2" s="259"/>
      <c r="CFS2" s="259"/>
      <c r="CFT2" s="259"/>
      <c r="CFU2" s="259"/>
      <c r="CFV2" s="259"/>
      <c r="CFW2" s="259"/>
      <c r="CFX2" s="259"/>
      <c r="CFY2" s="259"/>
      <c r="CFZ2" s="259"/>
      <c r="CGA2" s="259"/>
      <c r="CGB2" s="259"/>
      <c r="CGC2" s="259"/>
      <c r="CGD2" s="259"/>
      <c r="CGE2" s="259"/>
      <c r="CGF2" s="259"/>
      <c r="CGG2" s="259"/>
      <c r="CGH2" s="259"/>
      <c r="CGI2" s="273"/>
      <c r="CGJ2" s="274"/>
      <c r="CGK2" s="259"/>
      <c r="CGL2" s="259"/>
      <c r="CGM2" s="259"/>
      <c r="CGN2" s="259"/>
      <c r="CGO2" s="259"/>
      <c r="CGP2" s="259"/>
      <c r="CGQ2" s="259"/>
      <c r="CGR2" s="259"/>
      <c r="CGS2" s="259"/>
      <c r="CGT2" s="259"/>
      <c r="CGU2" s="259"/>
      <c r="CGV2" s="259"/>
      <c r="CGW2" s="259"/>
      <c r="CGX2" s="259"/>
      <c r="CGY2" s="259"/>
      <c r="CGZ2" s="259"/>
      <c r="CHA2" s="259"/>
      <c r="CHB2" s="259"/>
      <c r="CHC2" s="259"/>
      <c r="CHD2" s="259"/>
      <c r="CHE2" s="259"/>
      <c r="CHF2" s="259"/>
      <c r="CHG2" s="259"/>
      <c r="CHH2" s="259"/>
      <c r="CHI2" s="259"/>
      <c r="CHJ2" s="259"/>
      <c r="CHK2" s="259"/>
      <c r="CHL2" s="259"/>
      <c r="CHM2" s="259"/>
      <c r="CHN2" s="259"/>
      <c r="CHO2" s="259"/>
      <c r="CHP2" s="259"/>
      <c r="CHQ2" s="259"/>
      <c r="CHR2" s="259"/>
      <c r="CHS2" s="259"/>
      <c r="CHT2" s="258"/>
      <c r="CHU2" s="259"/>
      <c r="CHV2" s="259"/>
      <c r="CHW2" s="259"/>
      <c r="CHX2" s="259"/>
      <c r="CHY2" s="259"/>
      <c r="CHZ2" s="259"/>
      <c r="CIA2" s="259"/>
      <c r="CIB2" s="259"/>
      <c r="CIC2" s="259"/>
      <c r="CID2" s="259"/>
      <c r="CIE2" s="259"/>
      <c r="CIF2" s="259"/>
      <c r="CIG2" s="259"/>
      <c r="CIH2" s="259"/>
      <c r="CII2" s="259"/>
      <c r="CIJ2" s="259"/>
      <c r="CIK2" s="259"/>
      <c r="CIL2" s="273"/>
      <c r="CIM2" s="274"/>
      <c r="CIN2" s="259"/>
      <c r="CIO2" s="259"/>
      <c r="CIP2" s="259"/>
      <c r="CIQ2" s="259"/>
      <c r="CIR2" s="259"/>
      <c r="CIS2" s="259"/>
      <c r="CIT2" s="259"/>
      <c r="CIU2" s="259"/>
      <c r="CIV2" s="259"/>
      <c r="CIW2" s="259"/>
      <c r="CIX2" s="259"/>
      <c r="CIY2" s="259"/>
      <c r="CIZ2" s="259"/>
      <c r="CJA2" s="259"/>
      <c r="CJB2" s="259"/>
      <c r="CJC2" s="259"/>
      <c r="CJD2" s="259"/>
      <c r="CJE2" s="259"/>
      <c r="CJF2" s="259"/>
      <c r="CJG2" s="259"/>
      <c r="CJH2" s="259"/>
      <c r="CJI2" s="259"/>
      <c r="CJJ2" s="259"/>
      <c r="CJK2" s="259"/>
      <c r="CJL2" s="259"/>
      <c r="CJM2" s="259"/>
      <c r="CJN2" s="259"/>
      <c r="CJO2" s="259"/>
      <c r="CJP2" s="259"/>
      <c r="CJQ2" s="259"/>
      <c r="CJR2" s="259"/>
      <c r="CJS2" s="259"/>
      <c r="CJT2" s="259"/>
      <c r="CJU2" s="259"/>
      <c r="CJV2" s="259"/>
      <c r="CJW2" s="258"/>
      <c r="CJX2" s="259"/>
      <c r="CJY2" s="259"/>
      <c r="CJZ2" s="259"/>
      <c r="CKA2" s="259"/>
      <c r="CKB2" s="259"/>
      <c r="CKC2" s="259"/>
      <c r="CKD2" s="259"/>
      <c r="CKE2" s="259"/>
      <c r="CKF2" s="259"/>
      <c r="CKG2" s="259"/>
      <c r="CKH2" s="259"/>
      <c r="CKI2" s="259"/>
      <c r="CKJ2" s="259"/>
      <c r="CKK2" s="259"/>
      <c r="CKL2" s="259"/>
      <c r="CKM2" s="259"/>
      <c r="CKN2" s="259"/>
      <c r="CKO2" s="273"/>
      <c r="CKP2" s="274"/>
      <c r="CKQ2" s="259"/>
      <c r="CKR2" s="259"/>
      <c r="CKS2" s="259"/>
      <c r="CKT2" s="259"/>
      <c r="CKU2" s="259"/>
      <c r="CKV2" s="259"/>
      <c r="CKW2" s="259"/>
      <c r="CKX2" s="259"/>
      <c r="CKY2" s="259"/>
      <c r="CKZ2" s="259"/>
      <c r="CLA2" s="259"/>
      <c r="CLB2" s="259"/>
      <c r="CLC2" s="259"/>
      <c r="CLD2" s="259"/>
      <c r="CLE2" s="259"/>
      <c r="CLF2" s="259"/>
      <c r="CLG2" s="259"/>
      <c r="CLH2" s="259"/>
      <c r="CLI2" s="259"/>
      <c r="CLJ2" s="259"/>
      <c r="CLK2" s="259"/>
      <c r="CLL2" s="259"/>
      <c r="CLM2" s="259"/>
      <c r="CLN2" s="259"/>
      <c r="CLO2" s="259"/>
      <c r="CLP2" s="259"/>
      <c r="CLQ2" s="259"/>
      <c r="CLR2" s="259"/>
      <c r="CLS2" s="259"/>
      <c r="CLT2" s="259"/>
      <c r="CLU2" s="259"/>
      <c r="CLV2" s="259"/>
      <c r="CLW2" s="259"/>
      <c r="CLX2" s="259"/>
      <c r="CLY2" s="259"/>
      <c r="CLZ2" s="258"/>
      <c r="CMA2" s="259"/>
      <c r="CMB2" s="259"/>
      <c r="CMC2" s="259"/>
      <c r="CMD2" s="259"/>
      <c r="CME2" s="259"/>
      <c r="CMF2" s="259"/>
      <c r="CMG2" s="259"/>
      <c r="CMH2" s="259"/>
      <c r="CMI2" s="259"/>
      <c r="CMJ2" s="259"/>
      <c r="CMK2" s="259"/>
      <c r="CML2" s="259"/>
      <c r="CMM2" s="259"/>
      <c r="CMN2" s="259"/>
      <c r="CMO2" s="259"/>
      <c r="CMP2" s="259"/>
      <c r="CMQ2" s="259"/>
      <c r="CMR2" s="273"/>
      <c r="CMS2" s="274"/>
      <c r="CMT2" s="259"/>
      <c r="CMU2" s="259"/>
      <c r="CMV2" s="259"/>
      <c r="CMW2" s="259"/>
      <c r="CMX2" s="259"/>
      <c r="CMY2" s="259"/>
      <c r="CMZ2" s="259"/>
      <c r="CNA2" s="259"/>
      <c r="CNB2" s="259"/>
      <c r="CNC2" s="259"/>
      <c r="CND2" s="259"/>
      <c r="CNE2" s="259"/>
      <c r="CNF2" s="259"/>
      <c r="CNG2" s="259"/>
      <c r="CNH2" s="259"/>
      <c r="CNI2" s="259"/>
      <c r="CNJ2" s="259"/>
      <c r="CNK2" s="259"/>
      <c r="CNL2" s="259"/>
      <c r="CNM2" s="259"/>
      <c r="CNN2" s="259"/>
      <c r="CNO2" s="259"/>
      <c r="CNP2" s="259"/>
      <c r="CNQ2" s="259"/>
      <c r="CNR2" s="259"/>
      <c r="CNS2" s="259"/>
      <c r="CNT2" s="259"/>
      <c r="CNU2" s="259"/>
      <c r="CNV2" s="259"/>
      <c r="CNW2" s="259"/>
      <c r="CNX2" s="259"/>
      <c r="CNY2" s="259"/>
      <c r="CNZ2" s="259"/>
      <c r="COA2" s="259"/>
      <c r="COB2" s="259"/>
      <c r="COC2" s="258"/>
      <c r="COD2" s="259"/>
      <c r="COE2" s="259"/>
      <c r="COF2" s="259"/>
      <c r="COG2" s="259"/>
      <c r="COH2" s="259"/>
      <c r="COI2" s="259"/>
      <c r="COJ2" s="259"/>
      <c r="COK2" s="259"/>
      <c r="COL2" s="259"/>
      <c r="COM2" s="259"/>
      <c r="CON2" s="259"/>
      <c r="COO2" s="259"/>
      <c r="COP2" s="259"/>
      <c r="COQ2" s="259"/>
      <c r="COR2" s="259"/>
      <c r="COS2" s="259"/>
      <c r="COT2" s="259"/>
      <c r="COU2" s="273"/>
      <c r="COV2" s="274"/>
      <c r="COW2" s="259"/>
      <c r="COX2" s="259"/>
      <c r="COY2" s="259"/>
      <c r="COZ2" s="259"/>
      <c r="CPA2" s="259"/>
      <c r="CPB2" s="259"/>
      <c r="CPC2" s="259"/>
      <c r="CPD2" s="259"/>
      <c r="CPE2" s="259"/>
      <c r="CPF2" s="259"/>
      <c r="CPG2" s="259"/>
      <c r="CPH2" s="259"/>
      <c r="CPI2" s="259"/>
      <c r="CPJ2" s="259"/>
      <c r="CPK2" s="259"/>
      <c r="CPL2" s="259"/>
      <c r="CPM2" s="259"/>
      <c r="CPN2" s="259"/>
      <c r="CPO2" s="259"/>
      <c r="CPP2" s="259"/>
      <c r="CPQ2" s="259"/>
      <c r="CPR2" s="259"/>
      <c r="CPS2" s="259"/>
      <c r="CPT2" s="259"/>
      <c r="CPU2" s="259"/>
      <c r="CPV2" s="259"/>
      <c r="CPW2" s="259"/>
      <c r="CPX2" s="259"/>
      <c r="CPY2" s="259"/>
      <c r="CPZ2" s="259"/>
      <c r="CQA2" s="259"/>
      <c r="CQB2" s="259"/>
      <c r="CQC2" s="259"/>
      <c r="CQD2" s="259"/>
      <c r="CQE2" s="259"/>
      <c r="CQF2" s="258"/>
      <c r="CQG2" s="259"/>
      <c r="CQH2" s="259"/>
      <c r="CQI2" s="259"/>
      <c r="CQJ2" s="259"/>
      <c r="CQK2" s="259"/>
      <c r="CQL2" s="259"/>
      <c r="CQM2" s="259"/>
      <c r="CQN2" s="259"/>
      <c r="CQO2" s="259"/>
      <c r="CQP2" s="259"/>
      <c r="CQQ2" s="259"/>
      <c r="CQR2" s="259"/>
      <c r="CQS2" s="259"/>
      <c r="CQT2" s="259"/>
      <c r="CQU2" s="259"/>
      <c r="CQV2" s="259"/>
      <c r="CQW2" s="259"/>
      <c r="CQX2" s="273"/>
      <c r="CQY2" s="274"/>
      <c r="CQZ2" s="259"/>
      <c r="CRA2" s="259"/>
      <c r="CRB2" s="259"/>
      <c r="CRC2" s="259"/>
      <c r="CRD2" s="259"/>
      <c r="CRE2" s="259"/>
      <c r="CRF2" s="259"/>
      <c r="CRG2" s="259"/>
      <c r="CRH2" s="259"/>
      <c r="CRI2" s="259"/>
      <c r="CRJ2" s="259"/>
      <c r="CRK2" s="259"/>
      <c r="CRL2" s="259"/>
      <c r="CRM2" s="259"/>
      <c r="CRN2" s="259"/>
      <c r="CRO2" s="259"/>
      <c r="CRP2" s="259"/>
      <c r="CRQ2" s="259"/>
      <c r="CRR2" s="259"/>
      <c r="CRS2" s="259"/>
      <c r="CRT2" s="259"/>
      <c r="CRU2" s="259"/>
      <c r="CRV2" s="259"/>
      <c r="CRW2" s="259"/>
      <c r="CRX2" s="259"/>
      <c r="CRY2" s="259"/>
      <c r="CRZ2" s="259"/>
      <c r="CSA2" s="259"/>
      <c r="CSB2" s="259"/>
      <c r="CSC2" s="259"/>
      <c r="CSD2" s="259"/>
      <c r="CSE2" s="259"/>
      <c r="CSF2" s="259"/>
      <c r="CSG2" s="259"/>
      <c r="CSH2" s="259"/>
      <c r="CSI2" s="258"/>
      <c r="CSJ2" s="259"/>
      <c r="CSK2" s="259"/>
      <c r="CSL2" s="259"/>
      <c r="CSM2" s="259"/>
      <c r="CSN2" s="259"/>
      <c r="CSO2" s="259"/>
      <c r="CSP2" s="259"/>
      <c r="CSQ2" s="259"/>
      <c r="CSR2" s="259"/>
      <c r="CSS2" s="259"/>
      <c r="CST2" s="259"/>
      <c r="CSU2" s="259"/>
      <c r="CSV2" s="259"/>
      <c r="CSW2" s="259"/>
      <c r="CSX2" s="259"/>
      <c r="CSY2" s="259"/>
      <c r="CSZ2" s="259"/>
      <c r="CTA2" s="273"/>
      <c r="CTB2" s="274"/>
      <c r="CTC2" s="259"/>
      <c r="CTD2" s="259"/>
      <c r="CTE2" s="259"/>
      <c r="CTF2" s="259"/>
      <c r="CTG2" s="259"/>
      <c r="CTH2" s="259"/>
      <c r="CTI2" s="259"/>
      <c r="CTJ2" s="259"/>
      <c r="CTK2" s="259"/>
      <c r="CTL2" s="259"/>
      <c r="CTM2" s="259"/>
      <c r="CTN2" s="259"/>
      <c r="CTO2" s="259"/>
      <c r="CTP2" s="259"/>
      <c r="CTQ2" s="259"/>
      <c r="CTR2" s="259"/>
      <c r="CTS2" s="259"/>
      <c r="CTT2" s="259"/>
      <c r="CTU2" s="259"/>
      <c r="CTV2" s="259"/>
      <c r="CTW2" s="259"/>
      <c r="CTX2" s="259"/>
      <c r="CTY2" s="259"/>
      <c r="CTZ2" s="259"/>
      <c r="CUA2" s="259"/>
      <c r="CUB2" s="259"/>
      <c r="CUC2" s="259"/>
      <c r="CUD2" s="259"/>
      <c r="CUE2" s="259"/>
      <c r="CUF2" s="259"/>
      <c r="CUG2" s="259"/>
      <c r="CUH2" s="259"/>
      <c r="CUI2" s="259"/>
      <c r="CUJ2" s="259"/>
      <c r="CUK2" s="259"/>
      <c r="CUL2" s="258"/>
      <c r="CUM2" s="259"/>
      <c r="CUN2" s="259"/>
      <c r="CUO2" s="259"/>
      <c r="CUP2" s="259"/>
      <c r="CUQ2" s="259"/>
      <c r="CUR2" s="259"/>
      <c r="CUS2" s="259"/>
      <c r="CUT2" s="259"/>
      <c r="CUU2" s="259"/>
      <c r="CUV2" s="259"/>
      <c r="CUW2" s="259"/>
      <c r="CUX2" s="259"/>
      <c r="CUY2" s="259"/>
      <c r="CUZ2" s="259"/>
      <c r="CVA2" s="259"/>
      <c r="CVB2" s="259"/>
      <c r="CVC2" s="259"/>
      <c r="CVD2" s="273"/>
      <c r="CVE2" s="274"/>
      <c r="CVF2" s="259"/>
      <c r="CVG2" s="259"/>
      <c r="CVH2" s="259"/>
      <c r="CVI2" s="259"/>
      <c r="CVJ2" s="259"/>
      <c r="CVK2" s="259"/>
      <c r="CVL2" s="259"/>
      <c r="CVM2" s="259"/>
      <c r="CVN2" s="259"/>
      <c r="CVO2" s="259"/>
      <c r="CVP2" s="259"/>
      <c r="CVQ2" s="259"/>
      <c r="CVR2" s="259"/>
      <c r="CVS2" s="259"/>
      <c r="CVT2" s="259"/>
      <c r="CVU2" s="259"/>
      <c r="CVV2" s="259"/>
      <c r="CVW2" s="259"/>
      <c r="CVX2" s="259"/>
      <c r="CVY2" s="259"/>
      <c r="CVZ2" s="259"/>
      <c r="CWA2" s="259"/>
      <c r="CWB2" s="259"/>
      <c r="CWC2" s="259"/>
      <c r="CWD2" s="259"/>
      <c r="CWE2" s="259"/>
      <c r="CWF2" s="259"/>
      <c r="CWG2" s="259"/>
      <c r="CWH2" s="259"/>
      <c r="CWI2" s="259"/>
      <c r="CWJ2" s="259"/>
      <c r="CWK2" s="259"/>
      <c r="CWL2" s="259"/>
      <c r="CWM2" s="259"/>
      <c r="CWN2" s="259"/>
      <c r="CWO2" s="258"/>
      <c r="CWP2" s="259"/>
      <c r="CWQ2" s="259"/>
      <c r="CWR2" s="259"/>
      <c r="CWS2" s="259"/>
      <c r="CWT2" s="259"/>
      <c r="CWU2" s="259"/>
      <c r="CWV2" s="259"/>
      <c r="CWW2" s="259"/>
      <c r="CWX2" s="259"/>
      <c r="CWY2" s="259"/>
      <c r="CWZ2" s="259"/>
      <c r="CXA2" s="259"/>
      <c r="CXB2" s="259"/>
      <c r="CXC2" s="259"/>
      <c r="CXD2" s="259"/>
      <c r="CXE2" s="259"/>
      <c r="CXF2" s="259"/>
      <c r="CXG2" s="273"/>
      <c r="CXH2" s="274"/>
      <c r="CXI2" s="259"/>
      <c r="CXJ2" s="259"/>
      <c r="CXK2" s="259"/>
      <c r="CXL2" s="259"/>
      <c r="CXM2" s="259"/>
      <c r="CXN2" s="259"/>
      <c r="CXO2" s="259"/>
      <c r="CXP2" s="259"/>
      <c r="CXQ2" s="259"/>
      <c r="CXR2" s="259"/>
      <c r="CXS2" s="259"/>
      <c r="CXT2" s="259"/>
      <c r="CXU2" s="259"/>
      <c r="CXV2" s="259"/>
      <c r="CXW2" s="259"/>
      <c r="CXX2" s="259"/>
      <c r="CXY2" s="259"/>
      <c r="CXZ2" s="259"/>
      <c r="CYA2" s="259"/>
      <c r="CYB2" s="259"/>
      <c r="CYC2" s="259"/>
      <c r="CYD2" s="259"/>
      <c r="CYE2" s="259"/>
      <c r="CYF2" s="259"/>
      <c r="CYG2" s="259"/>
      <c r="CYH2" s="259"/>
      <c r="CYI2" s="259"/>
      <c r="CYJ2" s="259"/>
      <c r="CYK2" s="259"/>
      <c r="CYL2" s="259"/>
      <c r="CYM2" s="259"/>
      <c r="CYN2" s="259"/>
      <c r="CYO2" s="259"/>
      <c r="CYP2" s="259"/>
      <c r="CYQ2" s="259"/>
      <c r="CYR2" s="258"/>
      <c r="CYS2" s="259"/>
      <c r="CYT2" s="259"/>
      <c r="CYU2" s="259"/>
      <c r="CYV2" s="259"/>
      <c r="CYW2" s="259"/>
      <c r="CYX2" s="259"/>
      <c r="CYY2" s="259"/>
      <c r="CYZ2" s="259"/>
      <c r="CZA2" s="259"/>
      <c r="CZB2" s="259"/>
      <c r="CZC2" s="259"/>
      <c r="CZD2" s="259"/>
      <c r="CZE2" s="259"/>
      <c r="CZF2" s="259"/>
      <c r="CZG2" s="259"/>
      <c r="CZH2" s="259"/>
      <c r="CZI2" s="259"/>
      <c r="CZJ2" s="273"/>
      <c r="CZK2" s="274"/>
      <c r="CZL2" s="259"/>
      <c r="CZM2" s="259"/>
      <c r="CZN2" s="259"/>
      <c r="CZO2" s="259"/>
      <c r="CZP2" s="259"/>
      <c r="CZQ2" s="259"/>
      <c r="CZR2" s="259"/>
      <c r="CZS2" s="259"/>
      <c r="CZT2" s="259"/>
      <c r="CZU2" s="259"/>
      <c r="CZV2" s="259"/>
      <c r="CZW2" s="259"/>
      <c r="CZX2" s="259"/>
      <c r="CZY2" s="259"/>
      <c r="CZZ2" s="259"/>
      <c r="DAA2" s="259"/>
      <c r="DAB2" s="259"/>
      <c r="DAC2" s="259"/>
      <c r="DAD2" s="259"/>
      <c r="DAE2" s="259"/>
      <c r="DAF2" s="259"/>
      <c r="DAG2" s="259"/>
      <c r="DAH2" s="259"/>
      <c r="DAI2" s="259"/>
      <c r="DAJ2" s="259"/>
      <c r="DAK2" s="259"/>
      <c r="DAL2" s="259"/>
      <c r="DAM2" s="259"/>
      <c r="DAN2" s="259"/>
      <c r="DAO2" s="259"/>
      <c r="DAP2" s="259"/>
      <c r="DAQ2" s="259"/>
      <c r="DAR2" s="259"/>
      <c r="DAS2" s="259"/>
      <c r="DAT2" s="259"/>
      <c r="DAU2" s="258"/>
      <c r="DAV2" s="259"/>
      <c r="DAW2" s="259"/>
      <c r="DAX2" s="259"/>
      <c r="DAY2" s="259"/>
      <c r="DAZ2" s="259"/>
      <c r="DBA2" s="259"/>
      <c r="DBB2" s="259"/>
      <c r="DBC2" s="259"/>
      <c r="DBD2" s="259"/>
      <c r="DBE2" s="259"/>
      <c r="DBF2" s="259"/>
      <c r="DBG2" s="259"/>
      <c r="DBH2" s="259"/>
      <c r="DBI2" s="259"/>
      <c r="DBJ2" s="259"/>
      <c r="DBK2" s="259"/>
      <c r="DBL2" s="259"/>
      <c r="DBM2" s="273"/>
      <c r="DBN2" s="274"/>
      <c r="DBO2" s="259"/>
      <c r="DBP2" s="259"/>
      <c r="DBQ2" s="259"/>
      <c r="DBR2" s="259"/>
      <c r="DBS2" s="259"/>
      <c r="DBT2" s="259"/>
      <c r="DBU2" s="259"/>
      <c r="DBV2" s="259"/>
      <c r="DBW2" s="259"/>
      <c r="DBX2" s="259"/>
      <c r="DBY2" s="259"/>
      <c r="DBZ2" s="259"/>
      <c r="DCA2" s="259"/>
      <c r="DCB2" s="259"/>
      <c r="DCC2" s="259"/>
      <c r="DCD2" s="259"/>
      <c r="DCE2" s="259"/>
      <c r="DCF2" s="259"/>
      <c r="DCG2" s="259"/>
      <c r="DCH2" s="259"/>
      <c r="DCI2" s="259"/>
      <c r="DCJ2" s="259"/>
      <c r="DCK2" s="259"/>
      <c r="DCL2" s="259"/>
      <c r="DCM2" s="259"/>
      <c r="DCN2" s="259"/>
      <c r="DCO2" s="259"/>
      <c r="DCP2" s="259"/>
      <c r="DCQ2" s="259"/>
      <c r="DCR2" s="259"/>
      <c r="DCS2" s="259"/>
      <c r="DCT2" s="259"/>
      <c r="DCU2" s="259"/>
      <c r="DCV2" s="259"/>
      <c r="DCW2" s="259"/>
      <c r="DCX2" s="258"/>
      <c r="DCY2" s="259"/>
      <c r="DCZ2" s="259"/>
      <c r="DDA2" s="259"/>
      <c r="DDB2" s="259"/>
      <c r="DDC2" s="259"/>
      <c r="DDD2" s="259"/>
      <c r="DDE2" s="259"/>
      <c r="DDF2" s="259"/>
      <c r="DDG2" s="259"/>
      <c r="DDH2" s="259"/>
      <c r="DDI2" s="259"/>
      <c r="DDJ2" s="259"/>
      <c r="DDK2" s="259"/>
      <c r="DDL2" s="259"/>
      <c r="DDM2" s="259"/>
      <c r="DDN2" s="259"/>
      <c r="DDO2" s="259"/>
      <c r="DDP2" s="273"/>
      <c r="DDQ2" s="274"/>
      <c r="DDR2" s="259"/>
      <c r="DDS2" s="259"/>
      <c r="DDT2" s="259"/>
      <c r="DDU2" s="259"/>
      <c r="DDV2" s="259"/>
      <c r="DDW2" s="259"/>
      <c r="DDX2" s="259"/>
      <c r="DDY2" s="259"/>
      <c r="DDZ2" s="259"/>
      <c r="DEA2" s="259"/>
      <c r="DEB2" s="259"/>
      <c r="DEC2" s="259"/>
      <c r="DED2" s="259"/>
      <c r="DEE2" s="259"/>
      <c r="DEF2" s="259"/>
      <c r="DEG2" s="259"/>
      <c r="DEH2" s="259"/>
      <c r="DEI2" s="259"/>
      <c r="DEJ2" s="259"/>
      <c r="DEK2" s="259"/>
      <c r="DEL2" s="259"/>
      <c r="DEM2" s="259"/>
      <c r="DEN2" s="259"/>
      <c r="DEO2" s="259"/>
      <c r="DEP2" s="259"/>
      <c r="DEQ2" s="259"/>
      <c r="DER2" s="259"/>
      <c r="DES2" s="259"/>
      <c r="DET2" s="259"/>
      <c r="DEU2" s="259"/>
      <c r="DEV2" s="259"/>
      <c r="DEW2" s="259"/>
      <c r="DEX2" s="259"/>
      <c r="DEY2" s="259"/>
      <c r="DEZ2" s="259"/>
      <c r="DFA2" s="258"/>
      <c r="DFB2" s="259"/>
      <c r="DFC2" s="259"/>
      <c r="DFD2" s="259"/>
      <c r="DFE2" s="259"/>
      <c r="DFF2" s="259"/>
      <c r="DFG2" s="259"/>
      <c r="DFH2" s="259"/>
      <c r="DFI2" s="259"/>
      <c r="DFJ2" s="259"/>
      <c r="DFK2" s="259"/>
      <c r="DFL2" s="259"/>
      <c r="DFM2" s="259"/>
      <c r="DFN2" s="259"/>
      <c r="DFO2" s="259"/>
      <c r="DFP2" s="259"/>
      <c r="DFQ2" s="259"/>
      <c r="DFR2" s="259"/>
      <c r="DFS2" s="273"/>
      <c r="DFT2" s="274"/>
      <c r="DFU2" s="259"/>
      <c r="DFV2" s="259"/>
      <c r="DFW2" s="259"/>
      <c r="DFX2" s="259"/>
      <c r="DFY2" s="259"/>
      <c r="DFZ2" s="259"/>
      <c r="DGA2" s="259"/>
      <c r="DGB2" s="259"/>
      <c r="DGC2" s="259"/>
      <c r="DGD2" s="259"/>
      <c r="DGE2" s="259"/>
      <c r="DGF2" s="259"/>
      <c r="DGG2" s="259"/>
      <c r="DGH2" s="259"/>
      <c r="DGI2" s="259"/>
      <c r="DGJ2" s="259"/>
      <c r="DGK2" s="259"/>
      <c r="DGL2" s="259"/>
      <c r="DGM2" s="259"/>
      <c r="DGN2" s="259"/>
      <c r="DGO2" s="259"/>
      <c r="DGP2" s="259"/>
      <c r="DGQ2" s="259"/>
      <c r="DGR2" s="259"/>
      <c r="DGS2" s="259"/>
      <c r="DGT2" s="259"/>
      <c r="DGU2" s="259"/>
      <c r="DGV2" s="259"/>
      <c r="DGW2" s="259"/>
      <c r="DGX2" s="259"/>
      <c r="DGY2" s="259"/>
      <c r="DGZ2" s="259"/>
      <c r="DHA2" s="259"/>
      <c r="DHB2" s="259"/>
      <c r="DHC2" s="259"/>
      <c r="DHD2" s="258"/>
      <c r="DHE2" s="259"/>
      <c r="DHF2" s="259"/>
      <c r="DHG2" s="259"/>
      <c r="DHH2" s="259"/>
      <c r="DHI2" s="259"/>
      <c r="DHJ2" s="259"/>
      <c r="DHK2" s="259"/>
      <c r="DHL2" s="259"/>
      <c r="DHM2" s="259"/>
      <c r="DHN2" s="259"/>
      <c r="DHO2" s="259"/>
      <c r="DHP2" s="259"/>
      <c r="DHQ2" s="259"/>
      <c r="DHR2" s="259"/>
      <c r="DHS2" s="259"/>
      <c r="DHT2" s="259"/>
      <c r="DHU2" s="259"/>
      <c r="DHV2" s="273"/>
      <c r="DHW2" s="274"/>
      <c r="DHX2" s="259"/>
      <c r="DHY2" s="259"/>
      <c r="DHZ2" s="259"/>
      <c r="DIA2" s="259"/>
      <c r="DIB2" s="259"/>
      <c r="DIC2" s="259"/>
      <c r="DID2" s="259"/>
      <c r="DIE2" s="259"/>
      <c r="DIF2" s="259"/>
      <c r="DIG2" s="259"/>
      <c r="DIH2" s="259"/>
      <c r="DII2" s="259"/>
      <c r="DIJ2" s="259"/>
      <c r="DIK2" s="259"/>
      <c r="DIL2" s="259"/>
      <c r="DIM2" s="259"/>
      <c r="DIN2" s="259"/>
      <c r="DIO2" s="259"/>
      <c r="DIP2" s="259"/>
      <c r="DIQ2" s="259"/>
      <c r="DIR2" s="259"/>
      <c r="DIS2" s="259"/>
      <c r="DIT2" s="259"/>
      <c r="DIU2" s="259"/>
      <c r="DIV2" s="259"/>
      <c r="DIW2" s="259"/>
      <c r="DIX2" s="259"/>
      <c r="DIY2" s="259"/>
      <c r="DIZ2" s="259"/>
      <c r="DJA2" s="259"/>
      <c r="DJB2" s="259"/>
      <c r="DJC2" s="259"/>
      <c r="DJD2" s="259"/>
      <c r="DJE2" s="259"/>
      <c r="DJF2" s="259"/>
      <c r="DJG2" s="258"/>
      <c r="DJH2" s="259"/>
      <c r="DJI2" s="259"/>
      <c r="DJJ2" s="259"/>
      <c r="DJK2" s="259"/>
      <c r="DJL2" s="259"/>
      <c r="DJM2" s="259"/>
      <c r="DJN2" s="259"/>
      <c r="DJO2" s="259"/>
      <c r="DJP2" s="259"/>
      <c r="DJQ2" s="259"/>
      <c r="DJR2" s="259"/>
      <c r="DJS2" s="259"/>
      <c r="DJT2" s="259"/>
      <c r="DJU2" s="259"/>
      <c r="DJV2" s="259"/>
      <c r="DJW2" s="259"/>
      <c r="DJX2" s="259"/>
      <c r="DJY2" s="273"/>
      <c r="DJZ2" s="274"/>
      <c r="DKA2" s="259"/>
      <c r="DKB2" s="259"/>
      <c r="DKC2" s="259"/>
      <c r="DKD2" s="259"/>
      <c r="DKE2" s="259"/>
      <c r="DKF2" s="259"/>
      <c r="DKG2" s="259"/>
      <c r="DKH2" s="259"/>
      <c r="DKI2" s="259"/>
      <c r="DKJ2" s="259"/>
      <c r="DKK2" s="259"/>
      <c r="DKL2" s="259"/>
      <c r="DKM2" s="259"/>
      <c r="DKN2" s="259"/>
      <c r="DKO2" s="259"/>
      <c r="DKP2" s="259"/>
      <c r="DKQ2" s="259"/>
      <c r="DKR2" s="259"/>
      <c r="DKS2" s="259"/>
      <c r="DKT2" s="259"/>
      <c r="DKU2" s="259"/>
      <c r="DKV2" s="259"/>
      <c r="DKW2" s="259"/>
      <c r="DKX2" s="259"/>
      <c r="DKY2" s="259"/>
      <c r="DKZ2" s="259"/>
      <c r="DLA2" s="259"/>
      <c r="DLB2" s="259"/>
      <c r="DLC2" s="259"/>
      <c r="DLD2" s="259"/>
      <c r="DLE2" s="259"/>
      <c r="DLF2" s="259"/>
      <c r="DLG2" s="259"/>
      <c r="DLH2" s="259"/>
      <c r="DLI2" s="259"/>
      <c r="DLJ2" s="258"/>
      <c r="DLK2" s="259"/>
      <c r="DLL2" s="259"/>
      <c r="DLM2" s="259"/>
      <c r="DLN2" s="259"/>
      <c r="DLO2" s="259"/>
      <c r="DLP2" s="259"/>
      <c r="DLQ2" s="259"/>
      <c r="DLR2" s="259"/>
      <c r="DLS2" s="259"/>
      <c r="DLT2" s="259"/>
      <c r="DLU2" s="259"/>
      <c r="DLV2" s="259"/>
      <c r="DLW2" s="259"/>
      <c r="DLX2" s="259"/>
      <c r="DLY2" s="259"/>
      <c r="DLZ2" s="259"/>
      <c r="DMA2" s="259"/>
      <c r="DMB2" s="273"/>
      <c r="DMC2" s="274"/>
      <c r="DMD2" s="259"/>
      <c r="DME2" s="259"/>
      <c r="DMF2" s="259"/>
      <c r="DMG2" s="259"/>
      <c r="DMH2" s="259"/>
      <c r="DMI2" s="259"/>
      <c r="DMJ2" s="259"/>
      <c r="DMK2" s="259"/>
      <c r="DML2" s="259"/>
      <c r="DMM2" s="259"/>
      <c r="DMN2" s="259"/>
      <c r="DMO2" s="259"/>
      <c r="DMP2" s="259"/>
      <c r="DMQ2" s="259"/>
      <c r="DMR2" s="259"/>
      <c r="DMS2" s="259"/>
      <c r="DMT2" s="259"/>
      <c r="DMU2" s="259"/>
      <c r="DMV2" s="259"/>
      <c r="DMW2" s="259"/>
      <c r="DMX2" s="259"/>
      <c r="DMY2" s="259"/>
      <c r="DMZ2" s="259"/>
      <c r="DNA2" s="259"/>
      <c r="DNB2" s="259"/>
      <c r="DNC2" s="259"/>
      <c r="DND2" s="259"/>
      <c r="DNE2" s="259"/>
      <c r="DNF2" s="259"/>
      <c r="DNG2" s="259"/>
      <c r="DNH2" s="259"/>
      <c r="DNI2" s="259"/>
      <c r="DNJ2" s="259"/>
      <c r="DNK2" s="259"/>
      <c r="DNL2" s="259"/>
      <c r="DNM2" s="258"/>
      <c r="DNN2" s="259"/>
      <c r="DNO2" s="259"/>
      <c r="DNP2" s="259"/>
      <c r="DNQ2" s="259"/>
      <c r="DNR2" s="259"/>
      <c r="DNS2" s="259"/>
      <c r="DNT2" s="259"/>
      <c r="DNU2" s="259"/>
      <c r="DNV2" s="259"/>
      <c r="DNW2" s="259"/>
      <c r="DNX2" s="259"/>
      <c r="DNY2" s="259"/>
      <c r="DNZ2" s="259"/>
      <c r="DOA2" s="259"/>
      <c r="DOB2" s="259"/>
      <c r="DOC2" s="259"/>
      <c r="DOD2" s="259"/>
      <c r="DOE2" s="273"/>
      <c r="DOF2" s="274"/>
      <c r="DOG2" s="259"/>
      <c r="DOH2" s="259"/>
      <c r="DOI2" s="259"/>
      <c r="DOJ2" s="259"/>
      <c r="DOK2" s="259"/>
      <c r="DOL2" s="259"/>
      <c r="DOM2" s="259"/>
      <c r="DON2" s="259"/>
      <c r="DOO2" s="259"/>
      <c r="DOP2" s="259"/>
      <c r="DOQ2" s="259"/>
      <c r="DOR2" s="259"/>
      <c r="DOS2" s="259"/>
      <c r="DOT2" s="259"/>
      <c r="DOU2" s="259"/>
      <c r="DOV2" s="259"/>
      <c r="DOW2" s="259"/>
      <c r="DOX2" s="259"/>
      <c r="DOY2" s="259"/>
      <c r="DOZ2" s="259"/>
      <c r="DPA2" s="259"/>
      <c r="DPB2" s="259"/>
      <c r="DPC2" s="259"/>
      <c r="DPD2" s="259"/>
      <c r="DPE2" s="259"/>
      <c r="DPF2" s="259"/>
      <c r="DPG2" s="259"/>
      <c r="DPH2" s="259"/>
      <c r="DPI2" s="259"/>
      <c r="DPJ2" s="259"/>
      <c r="DPK2" s="259"/>
      <c r="DPL2" s="259"/>
      <c r="DPM2" s="259"/>
      <c r="DPN2" s="259"/>
      <c r="DPO2" s="259"/>
      <c r="DPP2" s="258"/>
      <c r="DPQ2" s="259"/>
      <c r="DPR2" s="259"/>
      <c r="DPS2" s="259"/>
      <c r="DPT2" s="259"/>
      <c r="DPU2" s="259"/>
      <c r="DPV2" s="259"/>
      <c r="DPW2" s="259"/>
      <c r="DPX2" s="259"/>
      <c r="DPY2" s="259"/>
      <c r="DPZ2" s="259"/>
      <c r="DQA2" s="259"/>
      <c r="DQB2" s="259"/>
      <c r="DQC2" s="259"/>
      <c r="DQD2" s="259"/>
      <c r="DQE2" s="259"/>
      <c r="DQF2" s="259"/>
      <c r="DQG2" s="259"/>
      <c r="DQH2" s="273"/>
      <c r="DQI2" s="274"/>
      <c r="DQJ2" s="259"/>
      <c r="DQK2" s="259"/>
      <c r="DQL2" s="259"/>
      <c r="DQM2" s="259"/>
      <c r="DQN2" s="259"/>
      <c r="DQO2" s="259"/>
      <c r="DQP2" s="259"/>
      <c r="DQQ2" s="259"/>
      <c r="DQR2" s="259"/>
      <c r="DQS2" s="259"/>
      <c r="DQT2" s="259"/>
      <c r="DQU2" s="259"/>
      <c r="DQV2" s="259"/>
      <c r="DQW2" s="259"/>
      <c r="DQX2" s="259"/>
      <c r="DQY2" s="259"/>
      <c r="DQZ2" s="259"/>
      <c r="DRA2" s="259"/>
      <c r="DRB2" s="259"/>
      <c r="DRC2" s="259"/>
      <c r="DRD2" s="259"/>
      <c r="DRE2" s="259"/>
      <c r="DRF2" s="259"/>
      <c r="DRG2" s="259"/>
      <c r="DRH2" s="259"/>
      <c r="DRI2" s="259"/>
      <c r="DRJ2" s="259"/>
      <c r="DRK2" s="259"/>
      <c r="DRL2" s="259"/>
      <c r="DRM2" s="259"/>
      <c r="DRN2" s="259"/>
      <c r="DRO2" s="259"/>
      <c r="DRP2" s="259"/>
      <c r="DRQ2" s="259"/>
      <c r="DRR2" s="259"/>
      <c r="DRS2" s="258"/>
      <c r="DRT2" s="259"/>
      <c r="DRU2" s="259"/>
      <c r="DRV2" s="259"/>
      <c r="DRW2" s="259"/>
      <c r="DRX2" s="259"/>
      <c r="DRY2" s="259"/>
      <c r="DRZ2" s="259"/>
      <c r="DSA2" s="259"/>
      <c r="DSB2" s="259"/>
      <c r="DSC2" s="259"/>
      <c r="DSD2" s="259"/>
      <c r="DSE2" s="259"/>
      <c r="DSF2" s="259"/>
      <c r="DSG2" s="259"/>
      <c r="DSH2" s="259"/>
      <c r="DSI2" s="259"/>
      <c r="DSJ2" s="259"/>
      <c r="DSK2" s="273"/>
      <c r="DSL2" s="274"/>
      <c r="DSM2" s="259"/>
      <c r="DSN2" s="259"/>
      <c r="DSO2" s="259"/>
      <c r="DSP2" s="259"/>
      <c r="DSQ2" s="259"/>
      <c r="DSR2" s="259"/>
      <c r="DSS2" s="259"/>
      <c r="DST2" s="259"/>
      <c r="DSU2" s="259"/>
      <c r="DSV2" s="259"/>
      <c r="DSW2" s="259"/>
      <c r="DSX2" s="259"/>
      <c r="DSY2" s="259"/>
      <c r="DSZ2" s="259"/>
      <c r="DTA2" s="259"/>
      <c r="DTB2" s="259"/>
      <c r="DTC2" s="259"/>
      <c r="DTD2" s="259"/>
      <c r="DTE2" s="259"/>
      <c r="DTF2" s="259"/>
      <c r="DTG2" s="259"/>
      <c r="DTH2" s="259"/>
      <c r="DTI2" s="259"/>
      <c r="DTJ2" s="259"/>
      <c r="DTK2" s="259"/>
      <c r="DTL2" s="259"/>
      <c r="DTM2" s="259"/>
      <c r="DTN2" s="259"/>
      <c r="DTO2" s="259"/>
      <c r="DTP2" s="259"/>
      <c r="DTQ2" s="259"/>
      <c r="DTR2" s="259"/>
      <c r="DTS2" s="259"/>
      <c r="DTT2" s="259"/>
      <c r="DTU2" s="259"/>
      <c r="DTV2" s="258"/>
      <c r="DTW2" s="259"/>
      <c r="DTX2" s="259"/>
      <c r="DTY2" s="259"/>
      <c r="DTZ2" s="259"/>
      <c r="DUA2" s="259"/>
      <c r="DUB2" s="259"/>
      <c r="DUC2" s="259"/>
      <c r="DUD2" s="259"/>
      <c r="DUE2" s="259"/>
      <c r="DUF2" s="259"/>
      <c r="DUG2" s="259"/>
      <c r="DUH2" s="259"/>
      <c r="DUI2" s="259"/>
      <c r="DUJ2" s="259"/>
      <c r="DUK2" s="259"/>
      <c r="DUL2" s="259"/>
      <c r="DUM2" s="259"/>
      <c r="DUN2" s="273"/>
      <c r="DUO2" s="274"/>
      <c r="DUP2" s="259"/>
      <c r="DUQ2" s="259"/>
      <c r="DUR2" s="259"/>
      <c r="DUS2" s="259"/>
      <c r="DUT2" s="259"/>
      <c r="DUU2" s="259"/>
      <c r="DUV2" s="259"/>
      <c r="DUW2" s="259"/>
      <c r="DUX2" s="259"/>
      <c r="DUY2" s="259"/>
      <c r="DUZ2" s="259"/>
      <c r="DVA2" s="259"/>
      <c r="DVB2" s="259"/>
      <c r="DVC2" s="259"/>
      <c r="DVD2" s="259"/>
      <c r="DVE2" s="259"/>
      <c r="DVF2" s="259"/>
      <c r="DVG2" s="259"/>
      <c r="DVH2" s="259"/>
      <c r="DVI2" s="259"/>
      <c r="DVJ2" s="259"/>
      <c r="DVK2" s="259"/>
      <c r="DVL2" s="259"/>
      <c r="DVM2" s="259"/>
      <c r="DVN2" s="259"/>
      <c r="DVO2" s="259"/>
      <c r="DVP2" s="259"/>
      <c r="DVQ2" s="259"/>
      <c r="DVR2" s="259"/>
      <c r="DVS2" s="259"/>
      <c r="DVT2" s="259"/>
      <c r="DVU2" s="259"/>
      <c r="DVV2" s="259"/>
      <c r="DVW2" s="259"/>
      <c r="DVX2" s="259"/>
    </row>
    <row r="3" spans="1:3300" ht="19.5" customHeight="1">
      <c r="A3" s="297">
        <v>1</v>
      </c>
      <c r="B3" s="258" t="str">
        <f>DBCS("従事者　"&amp;A3)</f>
        <v>従事者　１</v>
      </c>
      <c r="C3" s="259"/>
      <c r="D3" s="259"/>
      <c r="E3" s="259"/>
      <c r="F3" s="259"/>
      <c r="G3" s="259"/>
      <c r="H3" s="259"/>
      <c r="I3" s="259"/>
      <c r="J3" s="259"/>
      <c r="K3" s="259"/>
      <c r="L3" s="259"/>
      <c r="M3" s="259"/>
      <c r="N3" s="259"/>
      <c r="O3" s="259"/>
      <c r="P3" s="259"/>
      <c r="Q3" s="259"/>
      <c r="R3" s="259"/>
      <c r="S3" s="259"/>
      <c r="T3" s="274"/>
      <c r="U3" s="259"/>
      <c r="V3" s="259"/>
      <c r="W3" s="259"/>
      <c r="X3" s="259"/>
      <c r="Y3" s="259"/>
      <c r="Z3" s="259"/>
      <c r="AA3" s="259"/>
      <c r="AB3" s="259"/>
      <c r="AC3" s="259"/>
      <c r="AD3" s="259"/>
      <c r="AE3" s="259"/>
      <c r="AF3" s="259"/>
      <c r="AG3" s="259"/>
      <c r="AH3" s="259"/>
      <c r="AI3" s="259"/>
      <c r="AJ3" s="259"/>
      <c r="AK3" s="259"/>
      <c r="AL3" s="259"/>
      <c r="AM3" s="259"/>
      <c r="AN3" s="259"/>
      <c r="AO3" s="613" t="s">
        <v>37</v>
      </c>
      <c r="AP3" s="614"/>
      <c r="AQ3" s="615"/>
      <c r="AR3" s="692">
        <f>'別紙2-1【最初に入力】'!O17</f>
        <v>0</v>
      </c>
      <c r="AS3" s="693"/>
      <c r="AT3" s="693"/>
      <c r="AU3" s="693"/>
      <c r="AV3" s="693"/>
      <c r="AW3" s="693"/>
      <c r="AX3" s="693"/>
      <c r="AY3" s="693"/>
      <c r="AZ3" s="693"/>
      <c r="BA3" s="693"/>
      <c r="BB3" s="693"/>
      <c r="BC3" s="694"/>
      <c r="BD3" s="297">
        <f>A3+1</f>
        <v>2</v>
      </c>
      <c r="BE3" s="258" t="str">
        <f>DBCS("従事者　"&amp;BD3)</f>
        <v>従事者　２</v>
      </c>
      <c r="BF3" s="259"/>
      <c r="BG3" s="259"/>
      <c r="BH3" s="259"/>
      <c r="BI3" s="259"/>
      <c r="BJ3" s="259"/>
      <c r="BK3" s="259"/>
      <c r="BL3" s="259"/>
      <c r="BM3" s="259"/>
      <c r="BN3" s="259"/>
      <c r="BO3" s="259"/>
      <c r="BP3" s="259"/>
      <c r="BQ3" s="259"/>
      <c r="BR3" s="259"/>
      <c r="BS3" s="259"/>
      <c r="BT3" s="259"/>
      <c r="BU3" s="259"/>
      <c r="BV3" s="259"/>
      <c r="BW3" s="274"/>
      <c r="BX3" s="259"/>
      <c r="BY3" s="259"/>
      <c r="BZ3" s="259"/>
      <c r="CA3" s="259"/>
      <c r="CB3" s="259"/>
      <c r="CC3" s="259"/>
      <c r="CD3" s="259"/>
      <c r="CE3" s="259"/>
      <c r="CF3" s="259"/>
      <c r="CG3" s="259"/>
      <c r="CH3" s="259"/>
      <c r="CI3" s="259"/>
      <c r="CJ3" s="259"/>
      <c r="CK3" s="259"/>
      <c r="CL3" s="259"/>
      <c r="CM3" s="259"/>
      <c r="CN3" s="259"/>
      <c r="CO3" s="259"/>
      <c r="CP3" s="259"/>
      <c r="CQ3" s="259"/>
      <c r="CR3" s="613" t="s">
        <v>37</v>
      </c>
      <c r="CS3" s="614"/>
      <c r="CT3" s="615"/>
      <c r="CU3" s="692">
        <f>$AR$3</f>
        <v>0</v>
      </c>
      <c r="CV3" s="693"/>
      <c r="CW3" s="693"/>
      <c r="CX3" s="693"/>
      <c r="CY3" s="693"/>
      <c r="CZ3" s="693"/>
      <c r="DA3" s="693"/>
      <c r="DB3" s="693"/>
      <c r="DC3" s="693"/>
      <c r="DD3" s="693"/>
      <c r="DE3" s="693"/>
      <c r="DF3" s="694"/>
      <c r="DG3" s="297">
        <f>BD3+1</f>
        <v>3</v>
      </c>
      <c r="DH3" s="258" t="str">
        <f>DBCS("従事者　"&amp;DG3)</f>
        <v>従事者　３</v>
      </c>
      <c r="DI3" s="259"/>
      <c r="DJ3" s="259"/>
      <c r="DK3" s="259"/>
      <c r="DL3" s="259"/>
      <c r="DM3" s="259"/>
      <c r="DN3" s="259"/>
      <c r="DO3" s="259"/>
      <c r="DP3" s="259"/>
      <c r="DQ3" s="259"/>
      <c r="DR3" s="259"/>
      <c r="DS3" s="259"/>
      <c r="DT3" s="259"/>
      <c r="DU3" s="259"/>
      <c r="DV3" s="259"/>
      <c r="DW3" s="259"/>
      <c r="DX3" s="259"/>
      <c r="DY3" s="259"/>
      <c r="DZ3" s="274"/>
      <c r="EA3" s="259"/>
      <c r="EB3" s="259"/>
      <c r="EC3" s="259"/>
      <c r="ED3" s="259"/>
      <c r="EE3" s="259"/>
      <c r="EF3" s="259"/>
      <c r="EG3" s="259"/>
      <c r="EH3" s="259"/>
      <c r="EI3" s="259"/>
      <c r="EJ3" s="259"/>
      <c r="EK3" s="259"/>
      <c r="EL3" s="259"/>
      <c r="EM3" s="259"/>
      <c r="EN3" s="259"/>
      <c r="EO3" s="259"/>
      <c r="EP3" s="259"/>
      <c r="EQ3" s="259"/>
      <c r="ER3" s="259"/>
      <c r="ES3" s="259"/>
      <c r="ET3" s="259"/>
      <c r="EU3" s="613" t="s">
        <v>37</v>
      </c>
      <c r="EV3" s="614"/>
      <c r="EW3" s="615"/>
      <c r="EX3" s="692">
        <f>$AR$3</f>
        <v>0</v>
      </c>
      <c r="EY3" s="693"/>
      <c r="EZ3" s="693"/>
      <c r="FA3" s="693"/>
      <c r="FB3" s="693"/>
      <c r="FC3" s="693"/>
      <c r="FD3" s="693"/>
      <c r="FE3" s="693"/>
      <c r="FF3" s="693"/>
      <c r="FG3" s="693"/>
      <c r="FH3" s="693"/>
      <c r="FI3" s="694"/>
      <c r="FJ3" s="297">
        <f>DG3+1</f>
        <v>4</v>
      </c>
      <c r="FK3" s="258" t="str">
        <f>DBCS("従事者　"&amp;FJ3)</f>
        <v>従事者　４</v>
      </c>
      <c r="FL3" s="259"/>
      <c r="FM3" s="259"/>
      <c r="FN3" s="259"/>
      <c r="FO3" s="259"/>
      <c r="FP3" s="259"/>
      <c r="FQ3" s="259"/>
      <c r="FR3" s="259"/>
      <c r="FS3" s="259"/>
      <c r="FT3" s="259"/>
      <c r="FU3" s="259"/>
      <c r="FV3" s="259"/>
      <c r="FW3" s="259"/>
      <c r="FX3" s="259"/>
      <c r="FY3" s="259"/>
      <c r="FZ3" s="259"/>
      <c r="GA3" s="259"/>
      <c r="GB3" s="259"/>
      <c r="GC3" s="274"/>
      <c r="GD3" s="259"/>
      <c r="GE3" s="259"/>
      <c r="GF3" s="259"/>
      <c r="GG3" s="259"/>
      <c r="GH3" s="259"/>
      <c r="GI3" s="259"/>
      <c r="GJ3" s="259"/>
      <c r="GK3" s="259"/>
      <c r="GL3" s="259"/>
      <c r="GM3" s="259"/>
      <c r="GN3" s="259"/>
      <c r="GO3" s="259"/>
      <c r="GP3" s="259"/>
      <c r="GQ3" s="259"/>
      <c r="GR3" s="259"/>
      <c r="GS3" s="259"/>
      <c r="GT3" s="259"/>
      <c r="GU3" s="259"/>
      <c r="GV3" s="259"/>
      <c r="GW3" s="259"/>
      <c r="GX3" s="613" t="s">
        <v>37</v>
      </c>
      <c r="GY3" s="614"/>
      <c r="GZ3" s="615"/>
      <c r="HA3" s="692">
        <f>$AR$3</f>
        <v>0</v>
      </c>
      <c r="HB3" s="693"/>
      <c r="HC3" s="693"/>
      <c r="HD3" s="693"/>
      <c r="HE3" s="693"/>
      <c r="HF3" s="693"/>
      <c r="HG3" s="693"/>
      <c r="HH3" s="693"/>
      <c r="HI3" s="693"/>
      <c r="HJ3" s="693"/>
      <c r="HK3" s="693"/>
      <c r="HL3" s="694"/>
      <c r="HM3" s="297">
        <f>FJ3+1</f>
        <v>5</v>
      </c>
      <c r="HN3" s="258" t="str">
        <f>DBCS("従事者　"&amp;HM3)</f>
        <v>従事者　５</v>
      </c>
      <c r="HO3" s="259"/>
      <c r="HP3" s="259"/>
      <c r="HQ3" s="259"/>
      <c r="HR3" s="259"/>
      <c r="HS3" s="259"/>
      <c r="HT3" s="259"/>
      <c r="HU3" s="259"/>
      <c r="HV3" s="259"/>
      <c r="HW3" s="259"/>
      <c r="HX3" s="259"/>
      <c r="HY3" s="259"/>
      <c r="HZ3" s="259"/>
      <c r="IA3" s="259"/>
      <c r="IB3" s="259"/>
      <c r="IC3" s="259"/>
      <c r="ID3" s="259"/>
      <c r="IE3" s="259"/>
      <c r="IF3" s="274"/>
      <c r="IG3" s="259"/>
      <c r="IH3" s="259"/>
      <c r="II3" s="259"/>
      <c r="IJ3" s="259"/>
      <c r="IK3" s="259"/>
      <c r="IL3" s="259"/>
      <c r="IM3" s="259"/>
      <c r="IN3" s="259"/>
      <c r="IO3" s="259"/>
      <c r="IP3" s="259"/>
      <c r="IQ3" s="259"/>
      <c r="IR3" s="259"/>
      <c r="IS3" s="259"/>
      <c r="IT3" s="259"/>
      <c r="IU3" s="259"/>
      <c r="IV3" s="259"/>
      <c r="IW3" s="259"/>
      <c r="IX3" s="259"/>
      <c r="IY3" s="259"/>
      <c r="IZ3" s="259"/>
      <c r="JA3" s="613" t="s">
        <v>37</v>
      </c>
      <c r="JB3" s="614"/>
      <c r="JC3" s="615"/>
      <c r="JD3" s="692">
        <f>$AR$3</f>
        <v>0</v>
      </c>
      <c r="JE3" s="693"/>
      <c r="JF3" s="693"/>
      <c r="JG3" s="693"/>
      <c r="JH3" s="693"/>
      <c r="JI3" s="693"/>
      <c r="JJ3" s="693"/>
      <c r="JK3" s="693"/>
      <c r="JL3" s="693"/>
      <c r="JM3" s="693"/>
      <c r="JN3" s="693"/>
      <c r="JO3" s="694"/>
      <c r="JP3" s="297">
        <f>HM3+1</f>
        <v>6</v>
      </c>
      <c r="JQ3" s="258" t="str">
        <f>DBCS("従事者　"&amp;JP3)</f>
        <v>従事者　６</v>
      </c>
      <c r="JR3" s="259"/>
      <c r="JS3" s="259"/>
      <c r="JT3" s="259"/>
      <c r="JU3" s="259"/>
      <c r="JV3" s="259"/>
      <c r="JW3" s="259"/>
      <c r="JX3" s="259"/>
      <c r="JY3" s="259"/>
      <c r="JZ3" s="259"/>
      <c r="KA3" s="259"/>
      <c r="KB3" s="259"/>
      <c r="KC3" s="259"/>
      <c r="KD3" s="259"/>
      <c r="KE3" s="259"/>
      <c r="KF3" s="259"/>
      <c r="KG3" s="259"/>
      <c r="KH3" s="259"/>
      <c r="KI3" s="274"/>
      <c r="KJ3" s="259"/>
      <c r="KK3" s="259"/>
      <c r="KL3" s="259"/>
      <c r="KM3" s="259"/>
      <c r="KN3" s="259"/>
      <c r="KO3" s="259"/>
      <c r="KP3" s="259"/>
      <c r="KQ3" s="259"/>
      <c r="KR3" s="259"/>
      <c r="KS3" s="259"/>
      <c r="KT3" s="259"/>
      <c r="KU3" s="259"/>
      <c r="KV3" s="259"/>
      <c r="KW3" s="259"/>
      <c r="KX3" s="259"/>
      <c r="KY3" s="259"/>
      <c r="KZ3" s="259"/>
      <c r="LA3" s="259"/>
      <c r="LB3" s="259"/>
      <c r="LC3" s="259"/>
      <c r="LD3" s="613" t="s">
        <v>37</v>
      </c>
      <c r="LE3" s="614"/>
      <c r="LF3" s="615"/>
      <c r="LG3" s="692">
        <f>$AR$3</f>
        <v>0</v>
      </c>
      <c r="LH3" s="693"/>
      <c r="LI3" s="693"/>
      <c r="LJ3" s="693"/>
      <c r="LK3" s="693"/>
      <c r="LL3" s="693"/>
      <c r="LM3" s="693"/>
      <c r="LN3" s="693"/>
      <c r="LO3" s="693"/>
      <c r="LP3" s="693"/>
      <c r="LQ3" s="693"/>
      <c r="LR3" s="694"/>
      <c r="LS3" s="297">
        <f>JP3+1</f>
        <v>7</v>
      </c>
      <c r="LT3" s="258" t="str">
        <f>DBCS("従事者　"&amp;LS3)</f>
        <v>従事者　７</v>
      </c>
      <c r="LU3" s="259"/>
      <c r="LV3" s="259"/>
      <c r="LW3" s="259"/>
      <c r="LX3" s="259"/>
      <c r="LY3" s="259"/>
      <c r="LZ3" s="259"/>
      <c r="MA3" s="259"/>
      <c r="MB3" s="259"/>
      <c r="MC3" s="259"/>
      <c r="MD3" s="259"/>
      <c r="ME3" s="259"/>
      <c r="MF3" s="259"/>
      <c r="MG3" s="259"/>
      <c r="MH3" s="259"/>
      <c r="MI3" s="259"/>
      <c r="MJ3" s="259"/>
      <c r="MK3" s="259"/>
      <c r="ML3" s="274"/>
      <c r="MM3" s="259"/>
      <c r="MN3" s="259"/>
      <c r="MO3" s="259"/>
      <c r="MP3" s="259"/>
      <c r="MQ3" s="259"/>
      <c r="MR3" s="259"/>
      <c r="MS3" s="259"/>
      <c r="MT3" s="259"/>
      <c r="MU3" s="259"/>
      <c r="MV3" s="259"/>
      <c r="MW3" s="259"/>
      <c r="MX3" s="259"/>
      <c r="MY3" s="259"/>
      <c r="MZ3" s="259"/>
      <c r="NA3" s="259"/>
      <c r="NB3" s="259"/>
      <c r="NC3" s="259"/>
      <c r="ND3" s="259"/>
      <c r="NE3" s="259"/>
      <c r="NF3" s="259"/>
      <c r="NG3" s="613" t="s">
        <v>37</v>
      </c>
      <c r="NH3" s="614"/>
      <c r="NI3" s="615"/>
      <c r="NJ3" s="692">
        <f>$AR$3</f>
        <v>0</v>
      </c>
      <c r="NK3" s="693"/>
      <c r="NL3" s="693"/>
      <c r="NM3" s="693"/>
      <c r="NN3" s="693"/>
      <c r="NO3" s="693"/>
      <c r="NP3" s="693"/>
      <c r="NQ3" s="693"/>
      <c r="NR3" s="693"/>
      <c r="NS3" s="693"/>
      <c r="NT3" s="693"/>
      <c r="NU3" s="694"/>
      <c r="NV3" s="297">
        <f>LS3+1</f>
        <v>8</v>
      </c>
      <c r="NW3" s="258" t="str">
        <f>DBCS("従事者　"&amp;NV3)</f>
        <v>従事者　８</v>
      </c>
      <c r="NX3" s="259"/>
      <c r="NY3" s="259"/>
      <c r="NZ3" s="259"/>
      <c r="OA3" s="259"/>
      <c r="OB3" s="259"/>
      <c r="OC3" s="259"/>
      <c r="OD3" s="259"/>
      <c r="OE3" s="259"/>
      <c r="OF3" s="259"/>
      <c r="OG3" s="259"/>
      <c r="OH3" s="259"/>
      <c r="OI3" s="259"/>
      <c r="OJ3" s="259"/>
      <c r="OK3" s="259"/>
      <c r="OL3" s="259"/>
      <c r="OM3" s="259"/>
      <c r="ON3" s="259"/>
      <c r="OO3" s="274"/>
      <c r="OP3" s="259"/>
      <c r="OQ3" s="259"/>
      <c r="OR3" s="259"/>
      <c r="OS3" s="259"/>
      <c r="OT3" s="259"/>
      <c r="OU3" s="259"/>
      <c r="OV3" s="259"/>
      <c r="OW3" s="259"/>
      <c r="OX3" s="259"/>
      <c r="OY3" s="259"/>
      <c r="OZ3" s="259"/>
      <c r="PA3" s="259"/>
      <c r="PB3" s="259"/>
      <c r="PC3" s="259"/>
      <c r="PD3" s="259"/>
      <c r="PE3" s="259"/>
      <c r="PF3" s="259"/>
      <c r="PG3" s="259"/>
      <c r="PH3" s="259"/>
      <c r="PI3" s="259"/>
      <c r="PJ3" s="613" t="s">
        <v>37</v>
      </c>
      <c r="PK3" s="614"/>
      <c r="PL3" s="615"/>
      <c r="PM3" s="692">
        <f>$AR$3</f>
        <v>0</v>
      </c>
      <c r="PN3" s="693"/>
      <c r="PO3" s="693"/>
      <c r="PP3" s="693"/>
      <c r="PQ3" s="693"/>
      <c r="PR3" s="693"/>
      <c r="PS3" s="693"/>
      <c r="PT3" s="693"/>
      <c r="PU3" s="693"/>
      <c r="PV3" s="693"/>
      <c r="PW3" s="693"/>
      <c r="PX3" s="694"/>
      <c r="PY3" s="297">
        <f>NV3+1</f>
        <v>9</v>
      </c>
      <c r="PZ3" s="258" t="str">
        <f>DBCS("従事者　"&amp;PY3)</f>
        <v>従事者　９</v>
      </c>
      <c r="QA3" s="259"/>
      <c r="QB3" s="259"/>
      <c r="QC3" s="259"/>
      <c r="QD3" s="259"/>
      <c r="QE3" s="259"/>
      <c r="QF3" s="259"/>
      <c r="QG3" s="259"/>
      <c r="QH3" s="259"/>
      <c r="QI3" s="259"/>
      <c r="QJ3" s="259"/>
      <c r="QK3" s="259"/>
      <c r="QL3" s="259"/>
      <c r="QM3" s="259"/>
      <c r="QN3" s="259"/>
      <c r="QO3" s="259"/>
      <c r="QP3" s="259"/>
      <c r="QQ3" s="259"/>
      <c r="QR3" s="274"/>
      <c r="QS3" s="259"/>
      <c r="QT3" s="259"/>
      <c r="QU3" s="259"/>
      <c r="QV3" s="259"/>
      <c r="QW3" s="259"/>
      <c r="QX3" s="259"/>
      <c r="QY3" s="259"/>
      <c r="QZ3" s="259"/>
      <c r="RA3" s="259"/>
      <c r="RB3" s="259"/>
      <c r="RC3" s="259"/>
      <c r="RD3" s="259"/>
      <c r="RE3" s="259"/>
      <c r="RF3" s="259"/>
      <c r="RG3" s="259"/>
      <c r="RH3" s="259"/>
      <c r="RI3" s="259"/>
      <c r="RJ3" s="259"/>
      <c r="RK3" s="259"/>
      <c r="RL3" s="259"/>
      <c r="RM3" s="613" t="s">
        <v>37</v>
      </c>
      <c r="RN3" s="614"/>
      <c r="RO3" s="615"/>
      <c r="RP3" s="692">
        <f>$AR$3</f>
        <v>0</v>
      </c>
      <c r="RQ3" s="693"/>
      <c r="RR3" s="693"/>
      <c r="RS3" s="693"/>
      <c r="RT3" s="693"/>
      <c r="RU3" s="693"/>
      <c r="RV3" s="693"/>
      <c r="RW3" s="693"/>
      <c r="RX3" s="693"/>
      <c r="RY3" s="693"/>
      <c r="RZ3" s="693"/>
      <c r="SA3" s="694"/>
      <c r="SB3" s="297">
        <f>PY3+1</f>
        <v>10</v>
      </c>
      <c r="SC3" s="258" t="str">
        <f>DBCS("従事者　"&amp;SB3)</f>
        <v>従事者　１０</v>
      </c>
      <c r="SD3" s="259"/>
      <c r="SE3" s="259"/>
      <c r="SF3" s="259"/>
      <c r="SG3" s="259"/>
      <c r="SH3" s="259"/>
      <c r="SI3" s="259"/>
      <c r="SJ3" s="259"/>
      <c r="SK3" s="259"/>
      <c r="SL3" s="259"/>
      <c r="SM3" s="259"/>
      <c r="SN3" s="259"/>
      <c r="SO3" s="259"/>
      <c r="SP3" s="259"/>
      <c r="SQ3" s="259"/>
      <c r="SR3" s="259"/>
      <c r="SS3" s="259"/>
      <c r="ST3" s="259"/>
      <c r="SU3" s="274"/>
      <c r="SV3" s="259"/>
      <c r="SW3" s="259"/>
      <c r="SX3" s="259"/>
      <c r="SY3" s="259"/>
      <c r="SZ3" s="259"/>
      <c r="TA3" s="259"/>
      <c r="TB3" s="259"/>
      <c r="TC3" s="259"/>
      <c r="TD3" s="259"/>
      <c r="TE3" s="259"/>
      <c r="TF3" s="259"/>
      <c r="TG3" s="259"/>
      <c r="TH3" s="259"/>
      <c r="TI3" s="259"/>
      <c r="TJ3" s="259"/>
      <c r="TK3" s="259"/>
      <c r="TL3" s="259"/>
      <c r="TM3" s="259"/>
      <c r="TN3" s="259"/>
      <c r="TO3" s="259"/>
      <c r="TP3" s="613" t="s">
        <v>37</v>
      </c>
      <c r="TQ3" s="614"/>
      <c r="TR3" s="615"/>
      <c r="TS3" s="692">
        <f>$AR$3</f>
        <v>0</v>
      </c>
      <c r="TT3" s="693"/>
      <c r="TU3" s="693"/>
      <c r="TV3" s="693"/>
      <c r="TW3" s="693"/>
      <c r="TX3" s="693"/>
      <c r="TY3" s="693"/>
      <c r="TZ3" s="693"/>
      <c r="UA3" s="693"/>
      <c r="UB3" s="693"/>
      <c r="UC3" s="693"/>
      <c r="UD3" s="694"/>
      <c r="UE3" s="297">
        <f>SB3+1</f>
        <v>11</v>
      </c>
      <c r="UF3" s="258" t="str">
        <f>DBCS("従事者　"&amp;UE3)</f>
        <v>従事者　１１</v>
      </c>
      <c r="UG3" s="259"/>
      <c r="UH3" s="259"/>
      <c r="UI3" s="259"/>
      <c r="UJ3" s="259"/>
      <c r="UK3" s="259"/>
      <c r="UL3" s="259"/>
      <c r="UM3" s="259"/>
      <c r="UN3" s="259"/>
      <c r="UO3" s="259"/>
      <c r="UP3" s="259"/>
      <c r="UQ3" s="259"/>
      <c r="UR3" s="259"/>
      <c r="US3" s="259"/>
      <c r="UT3" s="259"/>
      <c r="UU3" s="259"/>
      <c r="UV3" s="259"/>
      <c r="UW3" s="259"/>
      <c r="UX3" s="274"/>
      <c r="UY3" s="259"/>
      <c r="UZ3" s="259"/>
      <c r="VA3" s="259"/>
      <c r="VB3" s="259"/>
      <c r="VC3" s="259"/>
      <c r="VD3" s="259"/>
      <c r="VE3" s="259"/>
      <c r="VF3" s="259"/>
      <c r="VG3" s="259"/>
      <c r="VH3" s="259"/>
      <c r="VI3" s="259"/>
      <c r="VJ3" s="259"/>
      <c r="VK3" s="259"/>
      <c r="VL3" s="259"/>
      <c r="VM3" s="259"/>
      <c r="VN3" s="259"/>
      <c r="VO3" s="259"/>
      <c r="VP3" s="259"/>
      <c r="VQ3" s="259"/>
      <c r="VR3" s="259"/>
      <c r="VS3" s="613" t="s">
        <v>37</v>
      </c>
      <c r="VT3" s="614"/>
      <c r="VU3" s="615"/>
      <c r="VV3" s="692">
        <f>$AR$3</f>
        <v>0</v>
      </c>
      <c r="VW3" s="693"/>
      <c r="VX3" s="693"/>
      <c r="VY3" s="693"/>
      <c r="VZ3" s="693"/>
      <c r="WA3" s="693"/>
      <c r="WB3" s="693"/>
      <c r="WC3" s="693"/>
      <c r="WD3" s="693"/>
      <c r="WE3" s="693"/>
      <c r="WF3" s="693"/>
      <c r="WG3" s="694"/>
      <c r="WH3" s="297">
        <f>UE3+1</f>
        <v>12</v>
      </c>
      <c r="WI3" s="258" t="str">
        <f>DBCS("従事者　"&amp;WH3)</f>
        <v>従事者　１２</v>
      </c>
      <c r="WJ3" s="259"/>
      <c r="WK3" s="259"/>
      <c r="WL3" s="259"/>
      <c r="WM3" s="259"/>
      <c r="WN3" s="259"/>
      <c r="WO3" s="259"/>
      <c r="WP3" s="259"/>
      <c r="WQ3" s="259"/>
      <c r="WR3" s="259"/>
      <c r="WS3" s="259"/>
      <c r="WT3" s="259"/>
      <c r="WU3" s="259"/>
      <c r="WV3" s="259"/>
      <c r="WW3" s="259"/>
      <c r="WX3" s="259"/>
      <c r="WY3" s="259"/>
      <c r="WZ3" s="259"/>
      <c r="XA3" s="274"/>
      <c r="XB3" s="259"/>
      <c r="XC3" s="259"/>
      <c r="XD3" s="259"/>
      <c r="XE3" s="259"/>
      <c r="XF3" s="259"/>
      <c r="XG3" s="259"/>
      <c r="XH3" s="259"/>
      <c r="XI3" s="259"/>
      <c r="XJ3" s="259"/>
      <c r="XK3" s="259"/>
      <c r="XL3" s="259"/>
      <c r="XM3" s="259"/>
      <c r="XN3" s="259"/>
      <c r="XO3" s="259"/>
      <c r="XP3" s="259"/>
      <c r="XQ3" s="259"/>
      <c r="XR3" s="259"/>
      <c r="XS3" s="259"/>
      <c r="XT3" s="259"/>
      <c r="XU3" s="259"/>
      <c r="XV3" s="613" t="s">
        <v>37</v>
      </c>
      <c r="XW3" s="614"/>
      <c r="XX3" s="615"/>
      <c r="XY3" s="692">
        <f>$AR$3</f>
        <v>0</v>
      </c>
      <c r="XZ3" s="693"/>
      <c r="YA3" s="693"/>
      <c r="YB3" s="693"/>
      <c r="YC3" s="693"/>
      <c r="YD3" s="693"/>
      <c r="YE3" s="693"/>
      <c r="YF3" s="693"/>
      <c r="YG3" s="693"/>
      <c r="YH3" s="693"/>
      <c r="YI3" s="693"/>
      <c r="YJ3" s="694"/>
      <c r="YK3" s="297">
        <f>WH3+1</f>
        <v>13</v>
      </c>
      <c r="YL3" s="258" t="str">
        <f>DBCS("従事者　"&amp;YK3)</f>
        <v>従事者　１３</v>
      </c>
      <c r="YM3" s="259"/>
      <c r="YN3" s="259"/>
      <c r="YO3" s="259"/>
      <c r="YP3" s="259"/>
      <c r="YQ3" s="259"/>
      <c r="YR3" s="259"/>
      <c r="YS3" s="259"/>
      <c r="YT3" s="259"/>
      <c r="YU3" s="259"/>
      <c r="YV3" s="259"/>
      <c r="YW3" s="259"/>
      <c r="YX3" s="259"/>
      <c r="YY3" s="259"/>
      <c r="YZ3" s="259"/>
      <c r="ZA3" s="259"/>
      <c r="ZB3" s="259"/>
      <c r="ZC3" s="259"/>
      <c r="ZD3" s="274"/>
      <c r="ZE3" s="259"/>
      <c r="ZF3" s="259"/>
      <c r="ZG3" s="259"/>
      <c r="ZH3" s="259"/>
      <c r="ZI3" s="259"/>
      <c r="ZJ3" s="259"/>
      <c r="ZK3" s="259"/>
      <c r="ZL3" s="259"/>
      <c r="ZM3" s="259"/>
      <c r="ZN3" s="259"/>
      <c r="ZO3" s="259"/>
      <c r="ZP3" s="259"/>
      <c r="ZQ3" s="259"/>
      <c r="ZR3" s="259"/>
      <c r="ZS3" s="259"/>
      <c r="ZT3" s="259"/>
      <c r="ZU3" s="259"/>
      <c r="ZV3" s="259"/>
      <c r="ZW3" s="259"/>
      <c r="ZX3" s="259"/>
      <c r="ZY3" s="613" t="s">
        <v>37</v>
      </c>
      <c r="ZZ3" s="614"/>
      <c r="AAA3" s="615"/>
      <c r="AAB3" s="692">
        <f>$AR$3</f>
        <v>0</v>
      </c>
      <c r="AAC3" s="693"/>
      <c r="AAD3" s="693"/>
      <c r="AAE3" s="693"/>
      <c r="AAF3" s="693"/>
      <c r="AAG3" s="693"/>
      <c r="AAH3" s="693"/>
      <c r="AAI3" s="693"/>
      <c r="AAJ3" s="693"/>
      <c r="AAK3" s="693"/>
      <c r="AAL3" s="693"/>
      <c r="AAM3" s="694"/>
      <c r="AAN3" s="297">
        <f>YK3+1</f>
        <v>14</v>
      </c>
      <c r="AAO3" s="258" t="str">
        <f>DBCS("従事者　"&amp;AAN3)</f>
        <v>従事者　１４</v>
      </c>
      <c r="AAP3" s="259"/>
      <c r="AAQ3" s="259"/>
      <c r="AAR3" s="259"/>
      <c r="AAS3" s="259"/>
      <c r="AAT3" s="259"/>
      <c r="AAU3" s="259"/>
      <c r="AAV3" s="259"/>
      <c r="AAW3" s="259"/>
      <c r="AAX3" s="259"/>
      <c r="AAY3" s="259"/>
      <c r="AAZ3" s="259"/>
      <c r="ABA3" s="259"/>
      <c r="ABB3" s="259"/>
      <c r="ABC3" s="259"/>
      <c r="ABD3" s="259"/>
      <c r="ABE3" s="259"/>
      <c r="ABF3" s="259"/>
      <c r="ABG3" s="274"/>
      <c r="ABH3" s="259"/>
      <c r="ABI3" s="259"/>
      <c r="ABJ3" s="259"/>
      <c r="ABK3" s="259"/>
      <c r="ABL3" s="259"/>
      <c r="ABM3" s="259"/>
      <c r="ABN3" s="259"/>
      <c r="ABO3" s="259"/>
      <c r="ABP3" s="259"/>
      <c r="ABQ3" s="259"/>
      <c r="ABR3" s="259"/>
      <c r="ABS3" s="259"/>
      <c r="ABT3" s="259"/>
      <c r="ABU3" s="259"/>
      <c r="ABV3" s="259"/>
      <c r="ABW3" s="259"/>
      <c r="ABX3" s="259"/>
      <c r="ABY3" s="259"/>
      <c r="ABZ3" s="259"/>
      <c r="ACA3" s="259"/>
      <c r="ACB3" s="613" t="s">
        <v>37</v>
      </c>
      <c r="ACC3" s="614"/>
      <c r="ACD3" s="615"/>
      <c r="ACE3" s="692">
        <f>$AR$3</f>
        <v>0</v>
      </c>
      <c r="ACF3" s="693"/>
      <c r="ACG3" s="693"/>
      <c r="ACH3" s="693"/>
      <c r="ACI3" s="693"/>
      <c r="ACJ3" s="693"/>
      <c r="ACK3" s="693"/>
      <c r="ACL3" s="693"/>
      <c r="ACM3" s="693"/>
      <c r="ACN3" s="693"/>
      <c r="ACO3" s="693"/>
      <c r="ACP3" s="694"/>
      <c r="ACQ3" s="297">
        <f>AAN3+1</f>
        <v>15</v>
      </c>
      <c r="ACR3" s="258" t="str">
        <f>DBCS("従事者　"&amp;ACQ3)</f>
        <v>従事者　１５</v>
      </c>
      <c r="ACS3" s="259"/>
      <c r="ACT3" s="259"/>
      <c r="ACU3" s="259"/>
      <c r="ACV3" s="259"/>
      <c r="ACW3" s="259"/>
      <c r="ACX3" s="259"/>
      <c r="ACY3" s="259"/>
      <c r="ACZ3" s="259"/>
      <c r="ADA3" s="259"/>
      <c r="ADB3" s="259"/>
      <c r="ADC3" s="259"/>
      <c r="ADD3" s="259"/>
      <c r="ADE3" s="259"/>
      <c r="ADF3" s="259"/>
      <c r="ADG3" s="259"/>
      <c r="ADH3" s="259"/>
      <c r="ADI3" s="259"/>
      <c r="ADJ3" s="274"/>
      <c r="ADK3" s="259"/>
      <c r="ADL3" s="259"/>
      <c r="ADM3" s="259"/>
      <c r="ADN3" s="259"/>
      <c r="ADO3" s="259"/>
      <c r="ADP3" s="259"/>
      <c r="ADQ3" s="259"/>
      <c r="ADR3" s="259"/>
      <c r="ADS3" s="259"/>
      <c r="ADT3" s="259"/>
      <c r="ADU3" s="259"/>
      <c r="ADV3" s="259"/>
      <c r="ADW3" s="259"/>
      <c r="ADX3" s="259"/>
      <c r="ADY3" s="259"/>
      <c r="ADZ3" s="259"/>
      <c r="AEA3" s="259"/>
      <c r="AEB3" s="259"/>
      <c r="AEC3" s="259"/>
      <c r="AED3" s="259"/>
      <c r="AEE3" s="613" t="s">
        <v>37</v>
      </c>
      <c r="AEF3" s="614"/>
      <c r="AEG3" s="615"/>
      <c r="AEH3" s="692">
        <f>$AR$3</f>
        <v>0</v>
      </c>
      <c r="AEI3" s="693"/>
      <c r="AEJ3" s="693"/>
      <c r="AEK3" s="693"/>
      <c r="AEL3" s="693"/>
      <c r="AEM3" s="693"/>
      <c r="AEN3" s="693"/>
      <c r="AEO3" s="693"/>
      <c r="AEP3" s="693"/>
      <c r="AEQ3" s="693"/>
      <c r="AER3" s="693"/>
      <c r="AES3" s="694"/>
      <c r="AET3" s="297">
        <f>ACQ3+1</f>
        <v>16</v>
      </c>
      <c r="AEU3" s="258" t="str">
        <f>DBCS("従事者　"&amp;AET3)</f>
        <v>従事者　１６</v>
      </c>
      <c r="AEV3" s="259"/>
      <c r="AEW3" s="259"/>
      <c r="AEX3" s="259"/>
      <c r="AEY3" s="259"/>
      <c r="AEZ3" s="259"/>
      <c r="AFA3" s="259"/>
      <c r="AFB3" s="259"/>
      <c r="AFC3" s="259"/>
      <c r="AFD3" s="259"/>
      <c r="AFE3" s="259"/>
      <c r="AFF3" s="259"/>
      <c r="AFG3" s="259"/>
      <c r="AFH3" s="259"/>
      <c r="AFI3" s="259"/>
      <c r="AFJ3" s="259"/>
      <c r="AFK3" s="259"/>
      <c r="AFL3" s="259"/>
      <c r="AFM3" s="274"/>
      <c r="AFN3" s="259"/>
      <c r="AFO3" s="259"/>
      <c r="AFP3" s="259"/>
      <c r="AFQ3" s="259"/>
      <c r="AFR3" s="259"/>
      <c r="AFS3" s="259"/>
      <c r="AFT3" s="259"/>
      <c r="AFU3" s="259"/>
      <c r="AFV3" s="259"/>
      <c r="AFW3" s="259"/>
      <c r="AFX3" s="259"/>
      <c r="AFY3" s="259"/>
      <c r="AFZ3" s="259"/>
      <c r="AGA3" s="259"/>
      <c r="AGB3" s="259"/>
      <c r="AGC3" s="259"/>
      <c r="AGD3" s="259"/>
      <c r="AGE3" s="259"/>
      <c r="AGF3" s="259"/>
      <c r="AGG3" s="259"/>
      <c r="AGH3" s="613" t="s">
        <v>37</v>
      </c>
      <c r="AGI3" s="614"/>
      <c r="AGJ3" s="615"/>
      <c r="AGK3" s="692">
        <f>$AR$3</f>
        <v>0</v>
      </c>
      <c r="AGL3" s="693"/>
      <c r="AGM3" s="693"/>
      <c r="AGN3" s="693"/>
      <c r="AGO3" s="693"/>
      <c r="AGP3" s="693"/>
      <c r="AGQ3" s="693"/>
      <c r="AGR3" s="693"/>
      <c r="AGS3" s="693"/>
      <c r="AGT3" s="693"/>
      <c r="AGU3" s="693"/>
      <c r="AGV3" s="694"/>
      <c r="AGW3" s="297">
        <f>AET3+1</f>
        <v>17</v>
      </c>
      <c r="AGX3" s="258" t="str">
        <f>DBCS("従事者　"&amp;AGW3)</f>
        <v>従事者　１７</v>
      </c>
      <c r="AGY3" s="259"/>
      <c r="AGZ3" s="259"/>
      <c r="AHA3" s="259"/>
      <c r="AHB3" s="259"/>
      <c r="AHC3" s="259"/>
      <c r="AHD3" s="259"/>
      <c r="AHE3" s="259"/>
      <c r="AHF3" s="259"/>
      <c r="AHG3" s="259"/>
      <c r="AHH3" s="259"/>
      <c r="AHI3" s="259"/>
      <c r="AHJ3" s="259"/>
      <c r="AHK3" s="259"/>
      <c r="AHL3" s="259"/>
      <c r="AHM3" s="259"/>
      <c r="AHN3" s="259"/>
      <c r="AHO3" s="259"/>
      <c r="AHP3" s="274"/>
      <c r="AHQ3" s="259"/>
      <c r="AHR3" s="259"/>
      <c r="AHS3" s="259"/>
      <c r="AHT3" s="259"/>
      <c r="AHU3" s="259"/>
      <c r="AHV3" s="259"/>
      <c r="AHW3" s="259"/>
      <c r="AHX3" s="259"/>
      <c r="AHY3" s="259"/>
      <c r="AHZ3" s="259"/>
      <c r="AIA3" s="259"/>
      <c r="AIB3" s="259"/>
      <c r="AIC3" s="259"/>
      <c r="AID3" s="259"/>
      <c r="AIE3" s="259"/>
      <c r="AIF3" s="259"/>
      <c r="AIG3" s="259"/>
      <c r="AIH3" s="259"/>
      <c r="AII3" s="259"/>
      <c r="AIJ3" s="259"/>
      <c r="AIK3" s="613" t="s">
        <v>37</v>
      </c>
      <c r="AIL3" s="614"/>
      <c r="AIM3" s="615"/>
      <c r="AIN3" s="692">
        <f>$AR$3</f>
        <v>0</v>
      </c>
      <c r="AIO3" s="693"/>
      <c r="AIP3" s="693"/>
      <c r="AIQ3" s="693"/>
      <c r="AIR3" s="693"/>
      <c r="AIS3" s="693"/>
      <c r="AIT3" s="693"/>
      <c r="AIU3" s="693"/>
      <c r="AIV3" s="693"/>
      <c r="AIW3" s="693"/>
      <c r="AIX3" s="693"/>
      <c r="AIY3" s="694"/>
      <c r="AIZ3" s="297">
        <f>AGW3+1</f>
        <v>18</v>
      </c>
      <c r="AJA3" s="258" t="str">
        <f>DBCS("従事者　"&amp;AIZ3)</f>
        <v>従事者　１８</v>
      </c>
      <c r="AJB3" s="259"/>
      <c r="AJC3" s="259"/>
      <c r="AJD3" s="259"/>
      <c r="AJE3" s="259"/>
      <c r="AJF3" s="259"/>
      <c r="AJG3" s="259"/>
      <c r="AJH3" s="259"/>
      <c r="AJI3" s="259"/>
      <c r="AJJ3" s="259"/>
      <c r="AJK3" s="259"/>
      <c r="AJL3" s="259"/>
      <c r="AJM3" s="259"/>
      <c r="AJN3" s="259"/>
      <c r="AJO3" s="259"/>
      <c r="AJP3" s="259"/>
      <c r="AJQ3" s="259"/>
      <c r="AJR3" s="259"/>
      <c r="AJS3" s="274"/>
      <c r="AJT3" s="259"/>
      <c r="AJU3" s="259"/>
      <c r="AJV3" s="259"/>
      <c r="AJW3" s="259"/>
      <c r="AJX3" s="259"/>
      <c r="AJY3" s="259"/>
      <c r="AJZ3" s="259"/>
      <c r="AKA3" s="259"/>
      <c r="AKB3" s="259"/>
      <c r="AKC3" s="259"/>
      <c r="AKD3" s="259"/>
      <c r="AKE3" s="259"/>
      <c r="AKF3" s="259"/>
      <c r="AKG3" s="259"/>
      <c r="AKH3" s="259"/>
      <c r="AKI3" s="259"/>
      <c r="AKJ3" s="259"/>
      <c r="AKK3" s="259"/>
      <c r="AKL3" s="259"/>
      <c r="AKM3" s="259"/>
      <c r="AKN3" s="613" t="s">
        <v>37</v>
      </c>
      <c r="AKO3" s="614"/>
      <c r="AKP3" s="615"/>
      <c r="AKQ3" s="692">
        <f>$AR$3</f>
        <v>0</v>
      </c>
      <c r="AKR3" s="693"/>
      <c r="AKS3" s="693"/>
      <c r="AKT3" s="693"/>
      <c r="AKU3" s="693"/>
      <c r="AKV3" s="693"/>
      <c r="AKW3" s="693"/>
      <c r="AKX3" s="693"/>
      <c r="AKY3" s="693"/>
      <c r="AKZ3" s="693"/>
      <c r="ALA3" s="693"/>
      <c r="ALB3" s="694"/>
      <c r="ALC3" s="297">
        <f>AIZ3+1</f>
        <v>19</v>
      </c>
      <c r="ALD3" s="258" t="str">
        <f>DBCS("従事者　"&amp;ALC3)</f>
        <v>従事者　１９</v>
      </c>
      <c r="ALE3" s="259"/>
      <c r="ALF3" s="259"/>
      <c r="ALG3" s="259"/>
      <c r="ALH3" s="259"/>
      <c r="ALI3" s="259"/>
      <c r="ALJ3" s="259"/>
      <c r="ALK3" s="259"/>
      <c r="ALL3" s="259"/>
      <c r="ALM3" s="259"/>
      <c r="ALN3" s="259"/>
      <c r="ALO3" s="259"/>
      <c r="ALP3" s="259"/>
      <c r="ALQ3" s="259"/>
      <c r="ALR3" s="259"/>
      <c r="ALS3" s="259"/>
      <c r="ALT3" s="259"/>
      <c r="ALU3" s="259"/>
      <c r="ALV3" s="274"/>
      <c r="ALW3" s="259"/>
      <c r="ALX3" s="259"/>
      <c r="ALY3" s="259"/>
      <c r="ALZ3" s="259"/>
      <c r="AMA3" s="259"/>
      <c r="AMB3" s="259"/>
      <c r="AMC3" s="259"/>
      <c r="AMD3" s="259"/>
      <c r="AME3" s="259"/>
      <c r="AMF3" s="259"/>
      <c r="AMG3" s="259"/>
      <c r="AMH3" s="259"/>
      <c r="AMI3" s="259"/>
      <c r="AMJ3" s="259"/>
      <c r="AMK3" s="259"/>
      <c r="AML3" s="259"/>
      <c r="AMM3" s="259"/>
      <c r="AMN3" s="259"/>
      <c r="AMO3" s="259"/>
      <c r="AMP3" s="259"/>
      <c r="AMQ3" s="613" t="s">
        <v>37</v>
      </c>
      <c r="AMR3" s="614"/>
      <c r="AMS3" s="615"/>
      <c r="AMT3" s="692">
        <f>$AR$3</f>
        <v>0</v>
      </c>
      <c r="AMU3" s="693"/>
      <c r="AMV3" s="693"/>
      <c r="AMW3" s="693"/>
      <c r="AMX3" s="693"/>
      <c r="AMY3" s="693"/>
      <c r="AMZ3" s="693"/>
      <c r="ANA3" s="693"/>
      <c r="ANB3" s="693"/>
      <c r="ANC3" s="693"/>
      <c r="AND3" s="693"/>
      <c r="ANE3" s="694"/>
      <c r="ANF3" s="297">
        <f>ALC3+1</f>
        <v>20</v>
      </c>
      <c r="ANG3" s="258" t="str">
        <f>DBCS("従事者　"&amp;ANF3)</f>
        <v>従事者　２０</v>
      </c>
      <c r="ANH3" s="259"/>
      <c r="ANI3" s="259"/>
      <c r="ANJ3" s="259"/>
      <c r="ANK3" s="259"/>
      <c r="ANL3" s="259"/>
      <c r="ANM3" s="259"/>
      <c r="ANN3" s="259"/>
      <c r="ANO3" s="259"/>
      <c r="ANP3" s="259"/>
      <c r="ANQ3" s="259"/>
      <c r="ANR3" s="259"/>
      <c r="ANS3" s="259"/>
      <c r="ANT3" s="259"/>
      <c r="ANU3" s="259"/>
      <c r="ANV3" s="259"/>
      <c r="ANW3" s="259"/>
      <c r="ANX3" s="259"/>
      <c r="ANY3" s="274"/>
      <c r="ANZ3" s="259"/>
      <c r="AOA3" s="259"/>
      <c r="AOB3" s="259"/>
      <c r="AOC3" s="259"/>
      <c r="AOD3" s="259"/>
      <c r="AOE3" s="259"/>
      <c r="AOF3" s="259"/>
      <c r="AOG3" s="259"/>
      <c r="AOH3" s="259"/>
      <c r="AOI3" s="259"/>
      <c r="AOJ3" s="259"/>
      <c r="AOK3" s="259"/>
      <c r="AOL3" s="259"/>
      <c r="AOM3" s="259"/>
      <c r="AON3" s="259"/>
      <c r="AOO3" s="259"/>
      <c r="AOP3" s="259"/>
      <c r="AOQ3" s="259"/>
      <c r="AOR3" s="259"/>
      <c r="AOS3" s="259"/>
      <c r="AOT3" s="613" t="s">
        <v>37</v>
      </c>
      <c r="AOU3" s="614"/>
      <c r="AOV3" s="615"/>
      <c r="AOW3" s="692">
        <f>$AR$3</f>
        <v>0</v>
      </c>
      <c r="AOX3" s="693"/>
      <c r="AOY3" s="693"/>
      <c r="AOZ3" s="693"/>
      <c r="APA3" s="693"/>
      <c r="APB3" s="693"/>
      <c r="APC3" s="693"/>
      <c r="APD3" s="693"/>
      <c r="APE3" s="693"/>
      <c r="APF3" s="693"/>
      <c r="APG3" s="693"/>
      <c r="APH3" s="694"/>
      <c r="API3" s="297">
        <f>ANF3+1</f>
        <v>21</v>
      </c>
      <c r="APJ3" s="258" t="str">
        <f>DBCS("従事者　"&amp;API3)</f>
        <v>従事者　２１</v>
      </c>
      <c r="APK3" s="259"/>
      <c r="APL3" s="259"/>
      <c r="APM3" s="259"/>
      <c r="APN3" s="259"/>
      <c r="APO3" s="259"/>
      <c r="APP3" s="259"/>
      <c r="APQ3" s="259"/>
      <c r="APR3" s="259"/>
      <c r="APS3" s="259"/>
      <c r="APT3" s="259"/>
      <c r="APU3" s="259"/>
      <c r="APV3" s="259"/>
      <c r="APW3" s="259"/>
      <c r="APX3" s="259"/>
      <c r="APY3" s="259"/>
      <c r="APZ3" s="259"/>
      <c r="AQA3" s="259"/>
      <c r="AQB3" s="274"/>
      <c r="AQC3" s="259"/>
      <c r="AQD3" s="259"/>
      <c r="AQE3" s="259"/>
      <c r="AQF3" s="259"/>
      <c r="AQG3" s="259"/>
      <c r="AQH3" s="259"/>
      <c r="AQI3" s="259"/>
      <c r="AQJ3" s="259"/>
      <c r="AQK3" s="259"/>
      <c r="AQL3" s="259"/>
      <c r="AQM3" s="259"/>
      <c r="AQN3" s="259"/>
      <c r="AQO3" s="259"/>
      <c r="AQP3" s="259"/>
      <c r="AQQ3" s="259"/>
      <c r="AQR3" s="259"/>
      <c r="AQS3" s="259"/>
      <c r="AQT3" s="259"/>
      <c r="AQU3" s="259"/>
      <c r="AQV3" s="259"/>
      <c r="AQW3" s="613" t="s">
        <v>37</v>
      </c>
      <c r="AQX3" s="614"/>
      <c r="AQY3" s="615"/>
      <c r="AQZ3" s="692">
        <f>$AR$3</f>
        <v>0</v>
      </c>
      <c r="ARA3" s="693"/>
      <c r="ARB3" s="693"/>
      <c r="ARC3" s="693"/>
      <c r="ARD3" s="693"/>
      <c r="ARE3" s="693"/>
      <c r="ARF3" s="693"/>
      <c r="ARG3" s="693"/>
      <c r="ARH3" s="693"/>
      <c r="ARI3" s="693"/>
      <c r="ARJ3" s="693"/>
      <c r="ARK3" s="694"/>
      <c r="ARL3" s="297">
        <f>API3+1</f>
        <v>22</v>
      </c>
      <c r="ARM3" s="258" t="str">
        <f>DBCS("従事者　"&amp;ARL3)</f>
        <v>従事者　２２</v>
      </c>
      <c r="ARN3" s="259"/>
      <c r="ARO3" s="259"/>
      <c r="ARP3" s="259"/>
      <c r="ARQ3" s="259"/>
      <c r="ARR3" s="259"/>
      <c r="ARS3" s="259"/>
      <c r="ART3" s="259"/>
      <c r="ARU3" s="259"/>
      <c r="ARV3" s="259"/>
      <c r="ARW3" s="259"/>
      <c r="ARX3" s="259"/>
      <c r="ARY3" s="259"/>
      <c r="ARZ3" s="259"/>
      <c r="ASA3" s="259"/>
      <c r="ASB3" s="259"/>
      <c r="ASC3" s="259"/>
      <c r="ASD3" s="259"/>
      <c r="ASE3" s="274"/>
      <c r="ASF3" s="259"/>
      <c r="ASG3" s="259"/>
      <c r="ASH3" s="259"/>
      <c r="ASI3" s="259"/>
      <c r="ASJ3" s="259"/>
      <c r="ASK3" s="259"/>
      <c r="ASL3" s="259"/>
      <c r="ASM3" s="259"/>
      <c r="ASN3" s="259"/>
      <c r="ASO3" s="259"/>
      <c r="ASP3" s="259"/>
      <c r="ASQ3" s="259"/>
      <c r="ASR3" s="259"/>
      <c r="ASS3" s="259"/>
      <c r="AST3" s="259"/>
      <c r="ASU3" s="259"/>
      <c r="ASV3" s="259"/>
      <c r="ASW3" s="259"/>
      <c r="ASX3" s="259"/>
      <c r="ASY3" s="259"/>
      <c r="ASZ3" s="613" t="s">
        <v>37</v>
      </c>
      <c r="ATA3" s="614"/>
      <c r="ATB3" s="615"/>
      <c r="ATC3" s="692">
        <f>$AR$3</f>
        <v>0</v>
      </c>
      <c r="ATD3" s="693"/>
      <c r="ATE3" s="693"/>
      <c r="ATF3" s="693"/>
      <c r="ATG3" s="693"/>
      <c r="ATH3" s="693"/>
      <c r="ATI3" s="693"/>
      <c r="ATJ3" s="693"/>
      <c r="ATK3" s="693"/>
      <c r="ATL3" s="693"/>
      <c r="ATM3" s="693"/>
      <c r="ATN3" s="694"/>
      <c r="ATO3" s="297">
        <f>ARL3+1</f>
        <v>23</v>
      </c>
      <c r="ATP3" s="258" t="str">
        <f>DBCS("従事者　"&amp;ATO3)</f>
        <v>従事者　２３</v>
      </c>
      <c r="ATQ3" s="259"/>
      <c r="ATR3" s="259"/>
      <c r="ATS3" s="259"/>
      <c r="ATT3" s="259"/>
      <c r="ATU3" s="259"/>
      <c r="ATV3" s="259"/>
      <c r="ATW3" s="259"/>
      <c r="ATX3" s="259"/>
      <c r="ATY3" s="259"/>
      <c r="ATZ3" s="259"/>
      <c r="AUA3" s="259"/>
      <c r="AUB3" s="259"/>
      <c r="AUC3" s="259"/>
      <c r="AUD3" s="259"/>
      <c r="AUE3" s="259"/>
      <c r="AUF3" s="259"/>
      <c r="AUG3" s="259"/>
      <c r="AUH3" s="274"/>
      <c r="AUI3" s="259"/>
      <c r="AUJ3" s="259"/>
      <c r="AUK3" s="259"/>
      <c r="AUL3" s="259"/>
      <c r="AUM3" s="259"/>
      <c r="AUN3" s="259"/>
      <c r="AUO3" s="259"/>
      <c r="AUP3" s="259"/>
      <c r="AUQ3" s="259"/>
      <c r="AUR3" s="259"/>
      <c r="AUS3" s="259"/>
      <c r="AUT3" s="259"/>
      <c r="AUU3" s="259"/>
      <c r="AUV3" s="259"/>
      <c r="AUW3" s="259"/>
      <c r="AUX3" s="259"/>
      <c r="AUY3" s="259"/>
      <c r="AUZ3" s="259"/>
      <c r="AVA3" s="259"/>
      <c r="AVB3" s="259"/>
      <c r="AVC3" s="613" t="s">
        <v>37</v>
      </c>
      <c r="AVD3" s="614"/>
      <c r="AVE3" s="615"/>
      <c r="AVF3" s="692">
        <f>$AR$3</f>
        <v>0</v>
      </c>
      <c r="AVG3" s="693"/>
      <c r="AVH3" s="693"/>
      <c r="AVI3" s="693"/>
      <c r="AVJ3" s="693"/>
      <c r="AVK3" s="693"/>
      <c r="AVL3" s="693"/>
      <c r="AVM3" s="693"/>
      <c r="AVN3" s="693"/>
      <c r="AVO3" s="693"/>
      <c r="AVP3" s="693"/>
      <c r="AVQ3" s="694"/>
      <c r="AVR3" s="297">
        <f>ATO3+1</f>
        <v>24</v>
      </c>
      <c r="AVS3" s="258" t="str">
        <f>DBCS("従事者　"&amp;AVR3)</f>
        <v>従事者　２４</v>
      </c>
      <c r="AVT3" s="259"/>
      <c r="AVU3" s="259"/>
      <c r="AVV3" s="259"/>
      <c r="AVW3" s="259"/>
      <c r="AVX3" s="259"/>
      <c r="AVY3" s="259"/>
      <c r="AVZ3" s="259"/>
      <c r="AWA3" s="259"/>
      <c r="AWB3" s="259"/>
      <c r="AWC3" s="259"/>
      <c r="AWD3" s="259"/>
      <c r="AWE3" s="259"/>
      <c r="AWF3" s="259"/>
      <c r="AWG3" s="259"/>
      <c r="AWH3" s="259"/>
      <c r="AWI3" s="259"/>
      <c r="AWJ3" s="259"/>
      <c r="AWK3" s="274"/>
      <c r="AWL3" s="259"/>
      <c r="AWM3" s="259"/>
      <c r="AWN3" s="259"/>
      <c r="AWO3" s="259"/>
      <c r="AWP3" s="259"/>
      <c r="AWQ3" s="259"/>
      <c r="AWR3" s="259"/>
      <c r="AWS3" s="259"/>
      <c r="AWT3" s="259"/>
      <c r="AWU3" s="259"/>
      <c r="AWV3" s="259"/>
      <c r="AWW3" s="259"/>
      <c r="AWX3" s="259"/>
      <c r="AWY3" s="259"/>
      <c r="AWZ3" s="259"/>
      <c r="AXA3" s="259"/>
      <c r="AXB3" s="259"/>
      <c r="AXC3" s="259"/>
      <c r="AXD3" s="259"/>
      <c r="AXE3" s="259"/>
      <c r="AXF3" s="613" t="s">
        <v>37</v>
      </c>
      <c r="AXG3" s="614"/>
      <c r="AXH3" s="615"/>
      <c r="AXI3" s="692">
        <f>$AR$3</f>
        <v>0</v>
      </c>
      <c r="AXJ3" s="693"/>
      <c r="AXK3" s="693"/>
      <c r="AXL3" s="693"/>
      <c r="AXM3" s="693"/>
      <c r="AXN3" s="693"/>
      <c r="AXO3" s="693"/>
      <c r="AXP3" s="693"/>
      <c r="AXQ3" s="693"/>
      <c r="AXR3" s="693"/>
      <c r="AXS3" s="693"/>
      <c r="AXT3" s="694"/>
      <c r="AXU3" s="297">
        <f>AVR3+1</f>
        <v>25</v>
      </c>
      <c r="AXV3" s="258" t="str">
        <f>DBCS("従事者　"&amp;AXU3)</f>
        <v>従事者　２５</v>
      </c>
      <c r="AXW3" s="259"/>
      <c r="AXX3" s="259"/>
      <c r="AXY3" s="259"/>
      <c r="AXZ3" s="259"/>
      <c r="AYA3" s="259"/>
      <c r="AYB3" s="259"/>
      <c r="AYC3" s="259"/>
      <c r="AYD3" s="259"/>
      <c r="AYE3" s="259"/>
      <c r="AYF3" s="259"/>
      <c r="AYG3" s="259"/>
      <c r="AYH3" s="259"/>
      <c r="AYI3" s="259"/>
      <c r="AYJ3" s="259"/>
      <c r="AYK3" s="259"/>
      <c r="AYL3" s="259"/>
      <c r="AYM3" s="259"/>
      <c r="AYN3" s="274"/>
      <c r="AYO3" s="259"/>
      <c r="AYP3" s="259"/>
      <c r="AYQ3" s="259"/>
      <c r="AYR3" s="259"/>
      <c r="AYS3" s="259"/>
      <c r="AYT3" s="259"/>
      <c r="AYU3" s="259"/>
      <c r="AYV3" s="259"/>
      <c r="AYW3" s="259"/>
      <c r="AYX3" s="259"/>
      <c r="AYY3" s="259"/>
      <c r="AYZ3" s="259"/>
      <c r="AZA3" s="259"/>
      <c r="AZB3" s="259"/>
      <c r="AZC3" s="259"/>
      <c r="AZD3" s="259"/>
      <c r="AZE3" s="259"/>
      <c r="AZF3" s="259"/>
      <c r="AZG3" s="259"/>
      <c r="AZH3" s="259"/>
      <c r="AZI3" s="613" t="s">
        <v>37</v>
      </c>
      <c r="AZJ3" s="614"/>
      <c r="AZK3" s="615"/>
      <c r="AZL3" s="692">
        <f>$AR$3</f>
        <v>0</v>
      </c>
      <c r="AZM3" s="693"/>
      <c r="AZN3" s="693"/>
      <c r="AZO3" s="693"/>
      <c r="AZP3" s="693"/>
      <c r="AZQ3" s="693"/>
      <c r="AZR3" s="693"/>
      <c r="AZS3" s="693"/>
      <c r="AZT3" s="693"/>
      <c r="AZU3" s="693"/>
      <c r="AZV3" s="693"/>
      <c r="AZW3" s="694"/>
      <c r="AZX3" s="297">
        <f>AXU3+1</f>
        <v>26</v>
      </c>
      <c r="AZY3" s="258" t="str">
        <f>DBCS("従事者　"&amp;AZX3)</f>
        <v>従事者　２６</v>
      </c>
      <c r="AZZ3" s="259"/>
      <c r="BAA3" s="259"/>
      <c r="BAB3" s="259"/>
      <c r="BAC3" s="259"/>
      <c r="BAD3" s="259"/>
      <c r="BAE3" s="259"/>
      <c r="BAF3" s="259"/>
      <c r="BAG3" s="259"/>
      <c r="BAH3" s="259"/>
      <c r="BAI3" s="259"/>
      <c r="BAJ3" s="259"/>
      <c r="BAK3" s="259"/>
      <c r="BAL3" s="259"/>
      <c r="BAM3" s="259"/>
      <c r="BAN3" s="259"/>
      <c r="BAO3" s="259"/>
      <c r="BAP3" s="259"/>
      <c r="BAQ3" s="274"/>
      <c r="BAR3" s="259"/>
      <c r="BAS3" s="259"/>
      <c r="BAT3" s="259"/>
      <c r="BAU3" s="259"/>
      <c r="BAV3" s="259"/>
      <c r="BAW3" s="259"/>
      <c r="BAX3" s="259"/>
      <c r="BAY3" s="259"/>
      <c r="BAZ3" s="259"/>
      <c r="BBA3" s="259"/>
      <c r="BBB3" s="259"/>
      <c r="BBC3" s="259"/>
      <c r="BBD3" s="259"/>
      <c r="BBE3" s="259"/>
      <c r="BBF3" s="259"/>
      <c r="BBG3" s="259"/>
      <c r="BBH3" s="259"/>
      <c r="BBI3" s="259"/>
      <c r="BBJ3" s="259"/>
      <c r="BBK3" s="259"/>
      <c r="BBL3" s="613" t="s">
        <v>37</v>
      </c>
      <c r="BBM3" s="614"/>
      <c r="BBN3" s="615"/>
      <c r="BBO3" s="692">
        <f>$AR$3</f>
        <v>0</v>
      </c>
      <c r="BBP3" s="693"/>
      <c r="BBQ3" s="693"/>
      <c r="BBR3" s="693"/>
      <c r="BBS3" s="693"/>
      <c r="BBT3" s="693"/>
      <c r="BBU3" s="693"/>
      <c r="BBV3" s="693"/>
      <c r="BBW3" s="693"/>
      <c r="BBX3" s="693"/>
      <c r="BBY3" s="693"/>
      <c r="BBZ3" s="694"/>
      <c r="BCA3" s="297">
        <f>AZX3+1</f>
        <v>27</v>
      </c>
      <c r="BCB3" s="258" t="str">
        <f>DBCS("従事者　"&amp;BCA3)</f>
        <v>従事者　２７</v>
      </c>
      <c r="BCC3" s="259"/>
      <c r="BCD3" s="259"/>
      <c r="BCE3" s="259"/>
      <c r="BCF3" s="259"/>
      <c r="BCG3" s="259"/>
      <c r="BCH3" s="259"/>
      <c r="BCI3" s="259"/>
      <c r="BCJ3" s="259"/>
      <c r="BCK3" s="259"/>
      <c r="BCL3" s="259"/>
      <c r="BCM3" s="259"/>
      <c r="BCN3" s="259"/>
      <c r="BCO3" s="259"/>
      <c r="BCP3" s="259"/>
      <c r="BCQ3" s="259"/>
      <c r="BCR3" s="259"/>
      <c r="BCS3" s="259"/>
      <c r="BCT3" s="274"/>
      <c r="BCU3" s="259"/>
      <c r="BCV3" s="259"/>
      <c r="BCW3" s="259"/>
      <c r="BCX3" s="259"/>
      <c r="BCY3" s="259"/>
      <c r="BCZ3" s="259"/>
      <c r="BDA3" s="259"/>
      <c r="BDB3" s="259"/>
      <c r="BDC3" s="259"/>
      <c r="BDD3" s="259"/>
      <c r="BDE3" s="259"/>
      <c r="BDF3" s="259"/>
      <c r="BDG3" s="259"/>
      <c r="BDH3" s="259"/>
      <c r="BDI3" s="259"/>
      <c r="BDJ3" s="259"/>
      <c r="BDK3" s="259"/>
      <c r="BDL3" s="259"/>
      <c r="BDM3" s="259"/>
      <c r="BDN3" s="259"/>
      <c r="BDO3" s="613" t="s">
        <v>37</v>
      </c>
      <c r="BDP3" s="614"/>
      <c r="BDQ3" s="615"/>
      <c r="BDR3" s="692">
        <f>$AR$3</f>
        <v>0</v>
      </c>
      <c r="BDS3" s="693"/>
      <c r="BDT3" s="693"/>
      <c r="BDU3" s="693"/>
      <c r="BDV3" s="693"/>
      <c r="BDW3" s="693"/>
      <c r="BDX3" s="693"/>
      <c r="BDY3" s="693"/>
      <c r="BDZ3" s="693"/>
      <c r="BEA3" s="693"/>
      <c r="BEB3" s="693"/>
      <c r="BEC3" s="694"/>
      <c r="BED3" s="297">
        <f>BCA3+1</f>
        <v>28</v>
      </c>
      <c r="BEE3" s="258" t="str">
        <f>DBCS("従事者　"&amp;BED3)</f>
        <v>従事者　２８</v>
      </c>
      <c r="BEF3" s="259"/>
      <c r="BEG3" s="259"/>
      <c r="BEH3" s="259"/>
      <c r="BEI3" s="259"/>
      <c r="BEJ3" s="259"/>
      <c r="BEK3" s="259"/>
      <c r="BEL3" s="259"/>
      <c r="BEM3" s="259"/>
      <c r="BEN3" s="259"/>
      <c r="BEO3" s="259"/>
      <c r="BEP3" s="259"/>
      <c r="BEQ3" s="259"/>
      <c r="BER3" s="259"/>
      <c r="BES3" s="259"/>
      <c r="BET3" s="259"/>
      <c r="BEU3" s="259"/>
      <c r="BEV3" s="259"/>
      <c r="BEW3" s="274"/>
      <c r="BEX3" s="259"/>
      <c r="BEY3" s="259"/>
      <c r="BEZ3" s="259"/>
      <c r="BFA3" s="259"/>
      <c r="BFB3" s="259"/>
      <c r="BFC3" s="259"/>
      <c r="BFD3" s="259"/>
      <c r="BFE3" s="259"/>
      <c r="BFF3" s="259"/>
      <c r="BFG3" s="259"/>
      <c r="BFH3" s="259"/>
      <c r="BFI3" s="259"/>
      <c r="BFJ3" s="259"/>
      <c r="BFK3" s="259"/>
      <c r="BFL3" s="259"/>
      <c r="BFM3" s="259"/>
      <c r="BFN3" s="259"/>
      <c r="BFO3" s="259"/>
      <c r="BFP3" s="259"/>
      <c r="BFQ3" s="259"/>
      <c r="BFR3" s="613" t="s">
        <v>37</v>
      </c>
      <c r="BFS3" s="614"/>
      <c r="BFT3" s="615"/>
      <c r="BFU3" s="692">
        <f>$AR$3</f>
        <v>0</v>
      </c>
      <c r="BFV3" s="693"/>
      <c r="BFW3" s="693"/>
      <c r="BFX3" s="693"/>
      <c r="BFY3" s="693"/>
      <c r="BFZ3" s="693"/>
      <c r="BGA3" s="693"/>
      <c r="BGB3" s="693"/>
      <c r="BGC3" s="693"/>
      <c r="BGD3" s="693"/>
      <c r="BGE3" s="693"/>
      <c r="BGF3" s="694"/>
      <c r="BGG3" s="297">
        <f>BED3+1</f>
        <v>29</v>
      </c>
      <c r="BGH3" s="258" t="str">
        <f>DBCS("従事者　"&amp;BGG3)</f>
        <v>従事者　２９</v>
      </c>
      <c r="BGI3" s="259"/>
      <c r="BGJ3" s="259"/>
      <c r="BGK3" s="259"/>
      <c r="BGL3" s="259"/>
      <c r="BGM3" s="259"/>
      <c r="BGN3" s="259"/>
      <c r="BGO3" s="259"/>
      <c r="BGP3" s="259"/>
      <c r="BGQ3" s="259"/>
      <c r="BGR3" s="259"/>
      <c r="BGS3" s="259"/>
      <c r="BGT3" s="259"/>
      <c r="BGU3" s="259"/>
      <c r="BGV3" s="259"/>
      <c r="BGW3" s="259"/>
      <c r="BGX3" s="259"/>
      <c r="BGY3" s="259"/>
      <c r="BGZ3" s="274"/>
      <c r="BHA3" s="259"/>
      <c r="BHB3" s="259"/>
      <c r="BHC3" s="259"/>
      <c r="BHD3" s="259"/>
      <c r="BHE3" s="259"/>
      <c r="BHF3" s="259"/>
      <c r="BHG3" s="259"/>
      <c r="BHH3" s="259"/>
      <c r="BHI3" s="259"/>
      <c r="BHJ3" s="259"/>
      <c r="BHK3" s="259"/>
      <c r="BHL3" s="259"/>
      <c r="BHM3" s="259"/>
      <c r="BHN3" s="259"/>
      <c r="BHO3" s="259"/>
      <c r="BHP3" s="259"/>
      <c r="BHQ3" s="259"/>
      <c r="BHR3" s="259"/>
      <c r="BHS3" s="259"/>
      <c r="BHT3" s="259"/>
      <c r="BHU3" s="613" t="s">
        <v>37</v>
      </c>
      <c r="BHV3" s="614"/>
      <c r="BHW3" s="615"/>
      <c r="BHX3" s="692">
        <f>$AR$3</f>
        <v>0</v>
      </c>
      <c r="BHY3" s="693"/>
      <c r="BHZ3" s="693"/>
      <c r="BIA3" s="693"/>
      <c r="BIB3" s="693"/>
      <c r="BIC3" s="693"/>
      <c r="BID3" s="693"/>
      <c r="BIE3" s="693"/>
      <c r="BIF3" s="693"/>
      <c r="BIG3" s="693"/>
      <c r="BIH3" s="693"/>
      <c r="BII3" s="694"/>
      <c r="BIJ3" s="297">
        <f>BGG3+1</f>
        <v>30</v>
      </c>
      <c r="BIK3" s="258" t="str">
        <f>DBCS("従事者　"&amp;BIJ3)</f>
        <v>従事者　３０</v>
      </c>
      <c r="BIL3" s="259"/>
      <c r="BIM3" s="259"/>
      <c r="BIN3" s="259"/>
      <c r="BIO3" s="259"/>
      <c r="BIP3" s="259"/>
      <c r="BIQ3" s="259"/>
      <c r="BIR3" s="259"/>
      <c r="BIS3" s="259"/>
      <c r="BIT3" s="259"/>
      <c r="BIU3" s="259"/>
      <c r="BIV3" s="259"/>
      <c r="BIW3" s="259"/>
      <c r="BIX3" s="259"/>
      <c r="BIY3" s="259"/>
      <c r="BIZ3" s="259"/>
      <c r="BJA3" s="259"/>
      <c r="BJB3" s="259"/>
      <c r="BJC3" s="274"/>
      <c r="BJD3" s="259"/>
      <c r="BJE3" s="259"/>
      <c r="BJF3" s="259"/>
      <c r="BJG3" s="259"/>
      <c r="BJH3" s="259"/>
      <c r="BJI3" s="259"/>
      <c r="BJJ3" s="259"/>
      <c r="BJK3" s="259"/>
      <c r="BJL3" s="259"/>
      <c r="BJM3" s="259"/>
      <c r="BJN3" s="259"/>
      <c r="BJO3" s="259"/>
      <c r="BJP3" s="259"/>
      <c r="BJQ3" s="259"/>
      <c r="BJR3" s="259"/>
      <c r="BJS3" s="259"/>
      <c r="BJT3" s="259"/>
      <c r="BJU3" s="259"/>
      <c r="BJV3" s="259"/>
      <c r="BJW3" s="259"/>
      <c r="BJX3" s="613" t="s">
        <v>37</v>
      </c>
      <c r="BJY3" s="614"/>
      <c r="BJZ3" s="615"/>
      <c r="BKA3" s="692">
        <f>$AR$3</f>
        <v>0</v>
      </c>
      <c r="BKB3" s="693"/>
      <c r="BKC3" s="693"/>
      <c r="BKD3" s="693"/>
      <c r="BKE3" s="693"/>
      <c r="BKF3" s="693"/>
      <c r="BKG3" s="693"/>
      <c r="BKH3" s="693"/>
      <c r="BKI3" s="693"/>
      <c r="BKJ3" s="693"/>
      <c r="BKK3" s="693"/>
      <c r="BKL3" s="694"/>
      <c r="BKM3" s="297">
        <f>BIJ3+1</f>
        <v>31</v>
      </c>
      <c r="BKN3" s="258" t="str">
        <f>DBCS("従事者　"&amp;BKM3)</f>
        <v>従事者　３１</v>
      </c>
      <c r="BKO3" s="259"/>
      <c r="BKP3" s="259"/>
      <c r="BKQ3" s="259"/>
      <c r="BKR3" s="259"/>
      <c r="BKS3" s="259"/>
      <c r="BKT3" s="259"/>
      <c r="BKU3" s="259"/>
      <c r="BKV3" s="259"/>
      <c r="BKW3" s="259"/>
      <c r="BKX3" s="259"/>
      <c r="BKY3" s="259"/>
      <c r="BKZ3" s="259"/>
      <c r="BLA3" s="259"/>
      <c r="BLB3" s="259"/>
      <c r="BLC3" s="259"/>
      <c r="BLD3" s="259"/>
      <c r="BLE3" s="259"/>
      <c r="BLF3" s="274"/>
      <c r="BLG3" s="259"/>
      <c r="BLH3" s="259"/>
      <c r="BLI3" s="259"/>
      <c r="BLJ3" s="259"/>
      <c r="BLK3" s="259"/>
      <c r="BLL3" s="259"/>
      <c r="BLM3" s="259"/>
      <c r="BLN3" s="259"/>
      <c r="BLO3" s="259"/>
      <c r="BLP3" s="259"/>
      <c r="BLQ3" s="259"/>
      <c r="BLR3" s="259"/>
      <c r="BLS3" s="259"/>
      <c r="BLT3" s="259"/>
      <c r="BLU3" s="259"/>
      <c r="BLV3" s="259"/>
      <c r="BLW3" s="259"/>
      <c r="BLX3" s="259"/>
      <c r="BLY3" s="259"/>
      <c r="BLZ3" s="259"/>
      <c r="BMA3" s="613" t="s">
        <v>37</v>
      </c>
      <c r="BMB3" s="614"/>
      <c r="BMC3" s="615"/>
      <c r="BMD3" s="692">
        <f>$AR$3</f>
        <v>0</v>
      </c>
      <c r="BME3" s="693"/>
      <c r="BMF3" s="693"/>
      <c r="BMG3" s="693"/>
      <c r="BMH3" s="693"/>
      <c r="BMI3" s="693"/>
      <c r="BMJ3" s="693"/>
      <c r="BMK3" s="693"/>
      <c r="BML3" s="693"/>
      <c r="BMM3" s="693"/>
      <c r="BMN3" s="693"/>
      <c r="BMO3" s="694"/>
      <c r="BMP3" s="297">
        <f>BKM3+1</f>
        <v>32</v>
      </c>
      <c r="BMQ3" s="258" t="str">
        <f>DBCS("従事者　"&amp;BMP3)</f>
        <v>従事者　３２</v>
      </c>
      <c r="BMR3" s="259"/>
      <c r="BMS3" s="259"/>
      <c r="BMT3" s="259"/>
      <c r="BMU3" s="259"/>
      <c r="BMV3" s="259"/>
      <c r="BMW3" s="259"/>
      <c r="BMX3" s="259"/>
      <c r="BMY3" s="259"/>
      <c r="BMZ3" s="259"/>
      <c r="BNA3" s="259"/>
      <c r="BNB3" s="259"/>
      <c r="BNC3" s="259"/>
      <c r="BND3" s="259"/>
      <c r="BNE3" s="259"/>
      <c r="BNF3" s="259"/>
      <c r="BNG3" s="259"/>
      <c r="BNH3" s="259"/>
      <c r="BNI3" s="274"/>
      <c r="BNJ3" s="259"/>
      <c r="BNK3" s="259"/>
      <c r="BNL3" s="259"/>
      <c r="BNM3" s="259"/>
      <c r="BNN3" s="259"/>
      <c r="BNO3" s="259"/>
      <c r="BNP3" s="259"/>
      <c r="BNQ3" s="259"/>
      <c r="BNR3" s="259"/>
      <c r="BNS3" s="259"/>
      <c r="BNT3" s="259"/>
      <c r="BNU3" s="259"/>
      <c r="BNV3" s="259"/>
      <c r="BNW3" s="259"/>
      <c r="BNX3" s="259"/>
      <c r="BNY3" s="259"/>
      <c r="BNZ3" s="259"/>
      <c r="BOA3" s="259"/>
      <c r="BOB3" s="259"/>
      <c r="BOC3" s="259"/>
      <c r="BOD3" s="613" t="s">
        <v>37</v>
      </c>
      <c r="BOE3" s="614"/>
      <c r="BOF3" s="615"/>
      <c r="BOG3" s="692">
        <f>$AR$3</f>
        <v>0</v>
      </c>
      <c r="BOH3" s="693"/>
      <c r="BOI3" s="693"/>
      <c r="BOJ3" s="693"/>
      <c r="BOK3" s="693"/>
      <c r="BOL3" s="693"/>
      <c r="BOM3" s="693"/>
      <c r="BON3" s="693"/>
      <c r="BOO3" s="693"/>
      <c r="BOP3" s="693"/>
      <c r="BOQ3" s="693"/>
      <c r="BOR3" s="694"/>
      <c r="BOS3" s="297">
        <f>BMP3+1</f>
        <v>33</v>
      </c>
      <c r="BOT3" s="258" t="str">
        <f>DBCS("従事者　"&amp;BOS3)</f>
        <v>従事者　３３</v>
      </c>
      <c r="BOU3" s="259"/>
      <c r="BOV3" s="259"/>
      <c r="BOW3" s="259"/>
      <c r="BOX3" s="259"/>
      <c r="BOY3" s="259"/>
      <c r="BOZ3" s="259"/>
      <c r="BPA3" s="259"/>
      <c r="BPB3" s="259"/>
      <c r="BPC3" s="259"/>
      <c r="BPD3" s="259"/>
      <c r="BPE3" s="259"/>
      <c r="BPF3" s="259"/>
      <c r="BPG3" s="259"/>
      <c r="BPH3" s="259"/>
      <c r="BPI3" s="259"/>
      <c r="BPJ3" s="259"/>
      <c r="BPK3" s="259"/>
      <c r="BPL3" s="274"/>
      <c r="BPM3" s="259"/>
      <c r="BPN3" s="259"/>
      <c r="BPO3" s="259"/>
      <c r="BPP3" s="259"/>
      <c r="BPQ3" s="259"/>
      <c r="BPR3" s="259"/>
      <c r="BPS3" s="259"/>
      <c r="BPT3" s="259"/>
      <c r="BPU3" s="259"/>
      <c r="BPV3" s="259"/>
      <c r="BPW3" s="259"/>
      <c r="BPX3" s="259"/>
      <c r="BPY3" s="259"/>
      <c r="BPZ3" s="259"/>
      <c r="BQA3" s="259"/>
      <c r="BQB3" s="259"/>
      <c r="BQC3" s="259"/>
      <c r="BQD3" s="259"/>
      <c r="BQE3" s="259"/>
      <c r="BQF3" s="259"/>
      <c r="BQG3" s="613" t="s">
        <v>37</v>
      </c>
      <c r="BQH3" s="614"/>
      <c r="BQI3" s="615"/>
      <c r="BQJ3" s="692">
        <f>$AR$3</f>
        <v>0</v>
      </c>
      <c r="BQK3" s="693"/>
      <c r="BQL3" s="693"/>
      <c r="BQM3" s="693"/>
      <c r="BQN3" s="693"/>
      <c r="BQO3" s="693"/>
      <c r="BQP3" s="693"/>
      <c r="BQQ3" s="693"/>
      <c r="BQR3" s="693"/>
      <c r="BQS3" s="693"/>
      <c r="BQT3" s="693"/>
      <c r="BQU3" s="694"/>
      <c r="BQV3" s="297">
        <f>BOS3+1</f>
        <v>34</v>
      </c>
      <c r="BQW3" s="258" t="str">
        <f>DBCS("従事者　"&amp;BQV3)</f>
        <v>従事者　３４</v>
      </c>
      <c r="BQX3" s="259"/>
      <c r="BQY3" s="259"/>
      <c r="BQZ3" s="259"/>
      <c r="BRA3" s="259"/>
      <c r="BRB3" s="259"/>
      <c r="BRC3" s="259"/>
      <c r="BRD3" s="259"/>
      <c r="BRE3" s="259"/>
      <c r="BRF3" s="259"/>
      <c r="BRG3" s="259"/>
      <c r="BRH3" s="259"/>
      <c r="BRI3" s="259"/>
      <c r="BRJ3" s="259"/>
      <c r="BRK3" s="259"/>
      <c r="BRL3" s="259"/>
      <c r="BRM3" s="259"/>
      <c r="BRN3" s="259"/>
      <c r="BRO3" s="274"/>
      <c r="BRP3" s="259"/>
      <c r="BRQ3" s="259"/>
      <c r="BRR3" s="259"/>
      <c r="BRS3" s="259"/>
      <c r="BRT3" s="259"/>
      <c r="BRU3" s="259"/>
      <c r="BRV3" s="259"/>
      <c r="BRW3" s="259"/>
      <c r="BRX3" s="259"/>
      <c r="BRY3" s="259"/>
      <c r="BRZ3" s="259"/>
      <c r="BSA3" s="259"/>
      <c r="BSB3" s="259"/>
      <c r="BSC3" s="259"/>
      <c r="BSD3" s="259"/>
      <c r="BSE3" s="259"/>
      <c r="BSF3" s="259"/>
      <c r="BSG3" s="259"/>
      <c r="BSH3" s="259"/>
      <c r="BSI3" s="259"/>
      <c r="BSJ3" s="613" t="s">
        <v>37</v>
      </c>
      <c r="BSK3" s="614"/>
      <c r="BSL3" s="615"/>
      <c r="BSM3" s="692">
        <f>$AR$3</f>
        <v>0</v>
      </c>
      <c r="BSN3" s="693"/>
      <c r="BSO3" s="693"/>
      <c r="BSP3" s="693"/>
      <c r="BSQ3" s="693"/>
      <c r="BSR3" s="693"/>
      <c r="BSS3" s="693"/>
      <c r="BST3" s="693"/>
      <c r="BSU3" s="693"/>
      <c r="BSV3" s="693"/>
      <c r="BSW3" s="693"/>
      <c r="BSX3" s="694"/>
      <c r="BSY3" s="297">
        <f>BQV3+1</f>
        <v>35</v>
      </c>
      <c r="BSZ3" s="258" t="str">
        <f>DBCS("従事者　"&amp;BSY3)</f>
        <v>従事者　３５</v>
      </c>
      <c r="BTA3" s="259"/>
      <c r="BTB3" s="259"/>
      <c r="BTC3" s="259"/>
      <c r="BTD3" s="259"/>
      <c r="BTE3" s="259"/>
      <c r="BTF3" s="259"/>
      <c r="BTG3" s="259"/>
      <c r="BTH3" s="259"/>
      <c r="BTI3" s="259"/>
      <c r="BTJ3" s="259"/>
      <c r="BTK3" s="259"/>
      <c r="BTL3" s="259"/>
      <c r="BTM3" s="259"/>
      <c r="BTN3" s="259"/>
      <c r="BTO3" s="259"/>
      <c r="BTP3" s="259"/>
      <c r="BTQ3" s="259"/>
      <c r="BTR3" s="274"/>
      <c r="BTS3" s="259"/>
      <c r="BTT3" s="259"/>
      <c r="BTU3" s="259"/>
      <c r="BTV3" s="259"/>
      <c r="BTW3" s="259"/>
      <c r="BTX3" s="259"/>
      <c r="BTY3" s="259"/>
      <c r="BTZ3" s="259"/>
      <c r="BUA3" s="259"/>
      <c r="BUB3" s="259"/>
      <c r="BUC3" s="259"/>
      <c r="BUD3" s="259"/>
      <c r="BUE3" s="259"/>
      <c r="BUF3" s="259"/>
      <c r="BUG3" s="259"/>
      <c r="BUH3" s="259"/>
      <c r="BUI3" s="259"/>
      <c r="BUJ3" s="259"/>
      <c r="BUK3" s="259"/>
      <c r="BUL3" s="259"/>
      <c r="BUM3" s="613" t="s">
        <v>37</v>
      </c>
      <c r="BUN3" s="614"/>
      <c r="BUO3" s="615"/>
      <c r="BUP3" s="692">
        <f>$AR$3</f>
        <v>0</v>
      </c>
      <c r="BUQ3" s="693"/>
      <c r="BUR3" s="693"/>
      <c r="BUS3" s="693"/>
      <c r="BUT3" s="693"/>
      <c r="BUU3" s="693"/>
      <c r="BUV3" s="693"/>
      <c r="BUW3" s="693"/>
      <c r="BUX3" s="693"/>
      <c r="BUY3" s="693"/>
      <c r="BUZ3" s="693"/>
      <c r="BVA3" s="694"/>
      <c r="BVB3" s="297">
        <f>BSY3+1</f>
        <v>36</v>
      </c>
      <c r="BVC3" s="258" t="str">
        <f>DBCS("従事者　"&amp;BVB3)</f>
        <v>従事者　３６</v>
      </c>
      <c r="BVD3" s="259"/>
      <c r="BVE3" s="259"/>
      <c r="BVF3" s="259"/>
      <c r="BVG3" s="259"/>
      <c r="BVH3" s="259"/>
      <c r="BVI3" s="259"/>
      <c r="BVJ3" s="259"/>
      <c r="BVK3" s="259"/>
      <c r="BVL3" s="259"/>
      <c r="BVM3" s="259"/>
      <c r="BVN3" s="259"/>
      <c r="BVO3" s="259"/>
      <c r="BVP3" s="259"/>
      <c r="BVQ3" s="259"/>
      <c r="BVR3" s="259"/>
      <c r="BVS3" s="259"/>
      <c r="BVT3" s="259"/>
      <c r="BVU3" s="274"/>
      <c r="BVV3" s="259"/>
      <c r="BVW3" s="259"/>
      <c r="BVX3" s="259"/>
      <c r="BVY3" s="259"/>
      <c r="BVZ3" s="259"/>
      <c r="BWA3" s="259"/>
      <c r="BWB3" s="259"/>
      <c r="BWC3" s="259"/>
      <c r="BWD3" s="259"/>
      <c r="BWE3" s="259"/>
      <c r="BWF3" s="259"/>
      <c r="BWG3" s="259"/>
      <c r="BWH3" s="259"/>
      <c r="BWI3" s="259"/>
      <c r="BWJ3" s="259"/>
      <c r="BWK3" s="259"/>
      <c r="BWL3" s="259"/>
      <c r="BWM3" s="259"/>
      <c r="BWN3" s="259"/>
      <c r="BWO3" s="259"/>
      <c r="BWP3" s="613" t="s">
        <v>37</v>
      </c>
      <c r="BWQ3" s="614"/>
      <c r="BWR3" s="615"/>
      <c r="BWS3" s="692">
        <f>$AR$3</f>
        <v>0</v>
      </c>
      <c r="BWT3" s="693"/>
      <c r="BWU3" s="693"/>
      <c r="BWV3" s="693"/>
      <c r="BWW3" s="693"/>
      <c r="BWX3" s="693"/>
      <c r="BWY3" s="693"/>
      <c r="BWZ3" s="693"/>
      <c r="BXA3" s="693"/>
      <c r="BXB3" s="693"/>
      <c r="BXC3" s="693"/>
      <c r="BXD3" s="694"/>
      <c r="BXE3" s="297">
        <f>BVB3+1</f>
        <v>37</v>
      </c>
      <c r="BXF3" s="258" t="str">
        <f>DBCS("従事者　"&amp;BXE3)</f>
        <v>従事者　３７</v>
      </c>
      <c r="BXG3" s="259"/>
      <c r="BXH3" s="259"/>
      <c r="BXI3" s="259"/>
      <c r="BXJ3" s="259"/>
      <c r="BXK3" s="259"/>
      <c r="BXL3" s="259"/>
      <c r="BXM3" s="259"/>
      <c r="BXN3" s="259"/>
      <c r="BXO3" s="259"/>
      <c r="BXP3" s="259"/>
      <c r="BXQ3" s="259"/>
      <c r="BXR3" s="259"/>
      <c r="BXS3" s="259"/>
      <c r="BXT3" s="259"/>
      <c r="BXU3" s="259"/>
      <c r="BXV3" s="259"/>
      <c r="BXW3" s="259"/>
      <c r="BXX3" s="274"/>
      <c r="BXY3" s="259"/>
      <c r="BXZ3" s="259"/>
      <c r="BYA3" s="259"/>
      <c r="BYB3" s="259"/>
      <c r="BYC3" s="259"/>
      <c r="BYD3" s="259"/>
      <c r="BYE3" s="259"/>
      <c r="BYF3" s="259"/>
      <c r="BYG3" s="259"/>
      <c r="BYH3" s="259"/>
      <c r="BYI3" s="259"/>
      <c r="BYJ3" s="259"/>
      <c r="BYK3" s="259"/>
      <c r="BYL3" s="259"/>
      <c r="BYM3" s="259"/>
      <c r="BYN3" s="259"/>
      <c r="BYO3" s="259"/>
      <c r="BYP3" s="259"/>
      <c r="BYQ3" s="259"/>
      <c r="BYR3" s="259"/>
      <c r="BYS3" s="613" t="s">
        <v>37</v>
      </c>
      <c r="BYT3" s="614"/>
      <c r="BYU3" s="615"/>
      <c r="BYV3" s="692">
        <f>$AR$3</f>
        <v>0</v>
      </c>
      <c r="BYW3" s="693"/>
      <c r="BYX3" s="693"/>
      <c r="BYY3" s="693"/>
      <c r="BYZ3" s="693"/>
      <c r="BZA3" s="693"/>
      <c r="BZB3" s="693"/>
      <c r="BZC3" s="693"/>
      <c r="BZD3" s="693"/>
      <c r="BZE3" s="693"/>
      <c r="BZF3" s="693"/>
      <c r="BZG3" s="694"/>
      <c r="BZH3" s="297">
        <f>BXE3+1</f>
        <v>38</v>
      </c>
      <c r="BZI3" s="258" t="str">
        <f>DBCS("従事者　"&amp;BZH3)</f>
        <v>従事者　３８</v>
      </c>
      <c r="BZJ3" s="259"/>
      <c r="BZK3" s="259"/>
      <c r="BZL3" s="259"/>
      <c r="BZM3" s="259"/>
      <c r="BZN3" s="259"/>
      <c r="BZO3" s="259"/>
      <c r="BZP3" s="259"/>
      <c r="BZQ3" s="259"/>
      <c r="BZR3" s="259"/>
      <c r="BZS3" s="259"/>
      <c r="BZT3" s="259"/>
      <c r="BZU3" s="259"/>
      <c r="BZV3" s="259"/>
      <c r="BZW3" s="259"/>
      <c r="BZX3" s="259"/>
      <c r="BZY3" s="259"/>
      <c r="BZZ3" s="259"/>
      <c r="CAA3" s="274"/>
      <c r="CAB3" s="259"/>
      <c r="CAC3" s="259"/>
      <c r="CAD3" s="259"/>
      <c r="CAE3" s="259"/>
      <c r="CAF3" s="259"/>
      <c r="CAG3" s="259"/>
      <c r="CAH3" s="259"/>
      <c r="CAI3" s="259"/>
      <c r="CAJ3" s="259"/>
      <c r="CAK3" s="259"/>
      <c r="CAL3" s="259"/>
      <c r="CAM3" s="259"/>
      <c r="CAN3" s="259"/>
      <c r="CAO3" s="259"/>
      <c r="CAP3" s="259"/>
      <c r="CAQ3" s="259"/>
      <c r="CAR3" s="259"/>
      <c r="CAS3" s="259"/>
      <c r="CAT3" s="259"/>
      <c r="CAU3" s="259"/>
      <c r="CAV3" s="613" t="s">
        <v>37</v>
      </c>
      <c r="CAW3" s="614"/>
      <c r="CAX3" s="615"/>
      <c r="CAY3" s="692">
        <f>$AR$3</f>
        <v>0</v>
      </c>
      <c r="CAZ3" s="693"/>
      <c r="CBA3" s="693"/>
      <c r="CBB3" s="693"/>
      <c r="CBC3" s="693"/>
      <c r="CBD3" s="693"/>
      <c r="CBE3" s="693"/>
      <c r="CBF3" s="693"/>
      <c r="CBG3" s="693"/>
      <c r="CBH3" s="693"/>
      <c r="CBI3" s="693"/>
      <c r="CBJ3" s="694"/>
      <c r="CBK3" s="297">
        <f>BZH3+1</f>
        <v>39</v>
      </c>
      <c r="CBL3" s="258" t="str">
        <f>DBCS("従事者　"&amp;CBK3)</f>
        <v>従事者　３９</v>
      </c>
      <c r="CBM3" s="259"/>
      <c r="CBN3" s="259"/>
      <c r="CBO3" s="259"/>
      <c r="CBP3" s="259"/>
      <c r="CBQ3" s="259"/>
      <c r="CBR3" s="259"/>
      <c r="CBS3" s="259"/>
      <c r="CBT3" s="259"/>
      <c r="CBU3" s="259"/>
      <c r="CBV3" s="259"/>
      <c r="CBW3" s="259"/>
      <c r="CBX3" s="259"/>
      <c r="CBY3" s="259"/>
      <c r="CBZ3" s="259"/>
      <c r="CCA3" s="259"/>
      <c r="CCB3" s="259"/>
      <c r="CCC3" s="259"/>
      <c r="CCD3" s="274"/>
      <c r="CCE3" s="259"/>
      <c r="CCF3" s="259"/>
      <c r="CCG3" s="259"/>
      <c r="CCH3" s="259"/>
      <c r="CCI3" s="259"/>
      <c r="CCJ3" s="259"/>
      <c r="CCK3" s="259"/>
      <c r="CCL3" s="259"/>
      <c r="CCM3" s="259"/>
      <c r="CCN3" s="259"/>
      <c r="CCO3" s="259"/>
      <c r="CCP3" s="259"/>
      <c r="CCQ3" s="259"/>
      <c r="CCR3" s="259"/>
      <c r="CCS3" s="259"/>
      <c r="CCT3" s="259"/>
      <c r="CCU3" s="259"/>
      <c r="CCV3" s="259"/>
      <c r="CCW3" s="259"/>
      <c r="CCX3" s="259"/>
      <c r="CCY3" s="613" t="s">
        <v>37</v>
      </c>
      <c r="CCZ3" s="614"/>
      <c r="CDA3" s="615"/>
      <c r="CDB3" s="692">
        <f>$AR$3</f>
        <v>0</v>
      </c>
      <c r="CDC3" s="693"/>
      <c r="CDD3" s="693"/>
      <c r="CDE3" s="693"/>
      <c r="CDF3" s="693"/>
      <c r="CDG3" s="693"/>
      <c r="CDH3" s="693"/>
      <c r="CDI3" s="693"/>
      <c r="CDJ3" s="693"/>
      <c r="CDK3" s="693"/>
      <c r="CDL3" s="693"/>
      <c r="CDM3" s="694"/>
      <c r="CDN3" s="297">
        <f>CBK3+1</f>
        <v>40</v>
      </c>
      <c r="CDO3" s="258" t="str">
        <f>DBCS("従事者　"&amp;CDN3)</f>
        <v>従事者　４０</v>
      </c>
      <c r="CDP3" s="259"/>
      <c r="CDQ3" s="259"/>
      <c r="CDR3" s="259"/>
      <c r="CDS3" s="259"/>
      <c r="CDT3" s="259"/>
      <c r="CDU3" s="259"/>
      <c r="CDV3" s="259"/>
      <c r="CDW3" s="259"/>
      <c r="CDX3" s="259"/>
      <c r="CDY3" s="259"/>
      <c r="CDZ3" s="259"/>
      <c r="CEA3" s="259"/>
      <c r="CEB3" s="259"/>
      <c r="CEC3" s="259"/>
      <c r="CED3" s="259"/>
      <c r="CEE3" s="259"/>
      <c r="CEF3" s="259"/>
      <c r="CEG3" s="274"/>
      <c r="CEH3" s="259"/>
      <c r="CEI3" s="259"/>
      <c r="CEJ3" s="259"/>
      <c r="CEK3" s="259"/>
      <c r="CEL3" s="259"/>
      <c r="CEM3" s="259"/>
      <c r="CEN3" s="259"/>
      <c r="CEO3" s="259"/>
      <c r="CEP3" s="259"/>
      <c r="CEQ3" s="259"/>
      <c r="CER3" s="259"/>
      <c r="CES3" s="259"/>
      <c r="CET3" s="259"/>
      <c r="CEU3" s="259"/>
      <c r="CEV3" s="259"/>
      <c r="CEW3" s="259"/>
      <c r="CEX3" s="259"/>
      <c r="CEY3" s="259"/>
      <c r="CEZ3" s="259"/>
      <c r="CFA3" s="259"/>
      <c r="CFB3" s="613" t="s">
        <v>37</v>
      </c>
      <c r="CFC3" s="614"/>
      <c r="CFD3" s="615"/>
      <c r="CFE3" s="692">
        <f>$AR$3</f>
        <v>0</v>
      </c>
      <c r="CFF3" s="693"/>
      <c r="CFG3" s="693"/>
      <c r="CFH3" s="693"/>
      <c r="CFI3" s="693"/>
      <c r="CFJ3" s="693"/>
      <c r="CFK3" s="693"/>
      <c r="CFL3" s="693"/>
      <c r="CFM3" s="693"/>
      <c r="CFN3" s="693"/>
      <c r="CFO3" s="693"/>
      <c r="CFP3" s="694"/>
      <c r="CFQ3" s="297">
        <f>CDN3+1</f>
        <v>41</v>
      </c>
      <c r="CFR3" s="258" t="str">
        <f>DBCS("従事者　"&amp;CFQ3)</f>
        <v>従事者　４１</v>
      </c>
      <c r="CFS3" s="259"/>
      <c r="CFT3" s="259"/>
      <c r="CFU3" s="259"/>
      <c r="CFV3" s="259"/>
      <c r="CFW3" s="259"/>
      <c r="CFX3" s="259"/>
      <c r="CFY3" s="259"/>
      <c r="CFZ3" s="259"/>
      <c r="CGA3" s="259"/>
      <c r="CGB3" s="259"/>
      <c r="CGC3" s="259"/>
      <c r="CGD3" s="259"/>
      <c r="CGE3" s="259"/>
      <c r="CGF3" s="259"/>
      <c r="CGG3" s="259"/>
      <c r="CGH3" s="259"/>
      <c r="CGI3" s="259"/>
      <c r="CGJ3" s="274"/>
      <c r="CGK3" s="259"/>
      <c r="CGL3" s="259"/>
      <c r="CGM3" s="259"/>
      <c r="CGN3" s="259"/>
      <c r="CGO3" s="259"/>
      <c r="CGP3" s="259"/>
      <c r="CGQ3" s="259"/>
      <c r="CGR3" s="259"/>
      <c r="CGS3" s="259"/>
      <c r="CGT3" s="259"/>
      <c r="CGU3" s="259"/>
      <c r="CGV3" s="259"/>
      <c r="CGW3" s="259"/>
      <c r="CGX3" s="259"/>
      <c r="CGY3" s="259"/>
      <c r="CGZ3" s="259"/>
      <c r="CHA3" s="259"/>
      <c r="CHB3" s="259"/>
      <c r="CHC3" s="259"/>
      <c r="CHD3" s="259"/>
      <c r="CHE3" s="613" t="s">
        <v>37</v>
      </c>
      <c r="CHF3" s="614"/>
      <c r="CHG3" s="615"/>
      <c r="CHH3" s="692">
        <f>$AR$3</f>
        <v>0</v>
      </c>
      <c r="CHI3" s="693"/>
      <c r="CHJ3" s="693"/>
      <c r="CHK3" s="693"/>
      <c r="CHL3" s="693"/>
      <c r="CHM3" s="693"/>
      <c r="CHN3" s="693"/>
      <c r="CHO3" s="693"/>
      <c r="CHP3" s="693"/>
      <c r="CHQ3" s="693"/>
      <c r="CHR3" s="693"/>
      <c r="CHS3" s="694"/>
      <c r="CHT3" s="297">
        <f>CFQ3+1</f>
        <v>42</v>
      </c>
      <c r="CHU3" s="258" t="str">
        <f>DBCS("従事者　"&amp;CHT3)</f>
        <v>従事者　４２</v>
      </c>
      <c r="CHV3" s="259"/>
      <c r="CHW3" s="259"/>
      <c r="CHX3" s="259"/>
      <c r="CHY3" s="259"/>
      <c r="CHZ3" s="259"/>
      <c r="CIA3" s="259"/>
      <c r="CIB3" s="259"/>
      <c r="CIC3" s="259"/>
      <c r="CID3" s="259"/>
      <c r="CIE3" s="259"/>
      <c r="CIF3" s="259"/>
      <c r="CIG3" s="259"/>
      <c r="CIH3" s="259"/>
      <c r="CII3" s="259"/>
      <c r="CIJ3" s="259"/>
      <c r="CIK3" s="259"/>
      <c r="CIL3" s="259"/>
      <c r="CIM3" s="274"/>
      <c r="CIN3" s="259"/>
      <c r="CIO3" s="259"/>
      <c r="CIP3" s="259"/>
      <c r="CIQ3" s="259"/>
      <c r="CIR3" s="259"/>
      <c r="CIS3" s="259"/>
      <c r="CIT3" s="259"/>
      <c r="CIU3" s="259"/>
      <c r="CIV3" s="259"/>
      <c r="CIW3" s="259"/>
      <c r="CIX3" s="259"/>
      <c r="CIY3" s="259"/>
      <c r="CIZ3" s="259"/>
      <c r="CJA3" s="259"/>
      <c r="CJB3" s="259"/>
      <c r="CJC3" s="259"/>
      <c r="CJD3" s="259"/>
      <c r="CJE3" s="259"/>
      <c r="CJF3" s="259"/>
      <c r="CJG3" s="259"/>
      <c r="CJH3" s="613" t="s">
        <v>37</v>
      </c>
      <c r="CJI3" s="614"/>
      <c r="CJJ3" s="615"/>
      <c r="CJK3" s="692">
        <f>$AR$3</f>
        <v>0</v>
      </c>
      <c r="CJL3" s="693"/>
      <c r="CJM3" s="693"/>
      <c r="CJN3" s="693"/>
      <c r="CJO3" s="693"/>
      <c r="CJP3" s="693"/>
      <c r="CJQ3" s="693"/>
      <c r="CJR3" s="693"/>
      <c r="CJS3" s="693"/>
      <c r="CJT3" s="693"/>
      <c r="CJU3" s="693"/>
      <c r="CJV3" s="694"/>
      <c r="CJW3" s="297">
        <f>CHT3+1</f>
        <v>43</v>
      </c>
      <c r="CJX3" s="258" t="str">
        <f>DBCS("従事者　"&amp;CJW3)</f>
        <v>従事者　４３</v>
      </c>
      <c r="CJY3" s="259"/>
      <c r="CJZ3" s="259"/>
      <c r="CKA3" s="259"/>
      <c r="CKB3" s="259"/>
      <c r="CKC3" s="259"/>
      <c r="CKD3" s="259"/>
      <c r="CKE3" s="259"/>
      <c r="CKF3" s="259"/>
      <c r="CKG3" s="259"/>
      <c r="CKH3" s="259"/>
      <c r="CKI3" s="259"/>
      <c r="CKJ3" s="259"/>
      <c r="CKK3" s="259"/>
      <c r="CKL3" s="259"/>
      <c r="CKM3" s="259"/>
      <c r="CKN3" s="259"/>
      <c r="CKO3" s="259"/>
      <c r="CKP3" s="274"/>
      <c r="CKQ3" s="259"/>
      <c r="CKR3" s="259"/>
      <c r="CKS3" s="259"/>
      <c r="CKT3" s="259"/>
      <c r="CKU3" s="259"/>
      <c r="CKV3" s="259"/>
      <c r="CKW3" s="259"/>
      <c r="CKX3" s="259"/>
      <c r="CKY3" s="259"/>
      <c r="CKZ3" s="259"/>
      <c r="CLA3" s="259"/>
      <c r="CLB3" s="259"/>
      <c r="CLC3" s="259"/>
      <c r="CLD3" s="259"/>
      <c r="CLE3" s="259"/>
      <c r="CLF3" s="259"/>
      <c r="CLG3" s="259"/>
      <c r="CLH3" s="259"/>
      <c r="CLI3" s="259"/>
      <c r="CLJ3" s="259"/>
      <c r="CLK3" s="613" t="s">
        <v>37</v>
      </c>
      <c r="CLL3" s="614"/>
      <c r="CLM3" s="615"/>
      <c r="CLN3" s="692">
        <f>$AR$3</f>
        <v>0</v>
      </c>
      <c r="CLO3" s="693"/>
      <c r="CLP3" s="693"/>
      <c r="CLQ3" s="693"/>
      <c r="CLR3" s="693"/>
      <c r="CLS3" s="693"/>
      <c r="CLT3" s="693"/>
      <c r="CLU3" s="693"/>
      <c r="CLV3" s="693"/>
      <c r="CLW3" s="693"/>
      <c r="CLX3" s="693"/>
      <c r="CLY3" s="694"/>
      <c r="CLZ3" s="297">
        <f>CJW3+1</f>
        <v>44</v>
      </c>
      <c r="CMA3" s="258" t="str">
        <f>DBCS("従事者　"&amp;CLZ3)</f>
        <v>従事者　４４</v>
      </c>
      <c r="CMB3" s="259"/>
      <c r="CMC3" s="259"/>
      <c r="CMD3" s="259"/>
      <c r="CME3" s="259"/>
      <c r="CMF3" s="259"/>
      <c r="CMG3" s="259"/>
      <c r="CMH3" s="259"/>
      <c r="CMI3" s="259"/>
      <c r="CMJ3" s="259"/>
      <c r="CMK3" s="259"/>
      <c r="CML3" s="259"/>
      <c r="CMM3" s="259"/>
      <c r="CMN3" s="259"/>
      <c r="CMO3" s="259"/>
      <c r="CMP3" s="259"/>
      <c r="CMQ3" s="259"/>
      <c r="CMR3" s="259"/>
      <c r="CMS3" s="274"/>
      <c r="CMT3" s="259"/>
      <c r="CMU3" s="259"/>
      <c r="CMV3" s="259"/>
      <c r="CMW3" s="259"/>
      <c r="CMX3" s="259"/>
      <c r="CMY3" s="259"/>
      <c r="CMZ3" s="259"/>
      <c r="CNA3" s="259"/>
      <c r="CNB3" s="259"/>
      <c r="CNC3" s="259"/>
      <c r="CND3" s="259"/>
      <c r="CNE3" s="259"/>
      <c r="CNF3" s="259"/>
      <c r="CNG3" s="259"/>
      <c r="CNH3" s="259"/>
      <c r="CNI3" s="259"/>
      <c r="CNJ3" s="259"/>
      <c r="CNK3" s="259"/>
      <c r="CNL3" s="259"/>
      <c r="CNM3" s="259"/>
      <c r="CNN3" s="613" t="s">
        <v>37</v>
      </c>
      <c r="CNO3" s="614"/>
      <c r="CNP3" s="615"/>
      <c r="CNQ3" s="692">
        <f>$AR$3</f>
        <v>0</v>
      </c>
      <c r="CNR3" s="693"/>
      <c r="CNS3" s="693"/>
      <c r="CNT3" s="693"/>
      <c r="CNU3" s="693"/>
      <c r="CNV3" s="693"/>
      <c r="CNW3" s="693"/>
      <c r="CNX3" s="693"/>
      <c r="CNY3" s="693"/>
      <c r="CNZ3" s="693"/>
      <c r="COA3" s="693"/>
      <c r="COB3" s="694"/>
      <c r="COC3" s="297">
        <f>CLZ3+1</f>
        <v>45</v>
      </c>
      <c r="COD3" s="258" t="str">
        <f>DBCS("従事者　"&amp;COC3)</f>
        <v>従事者　４５</v>
      </c>
      <c r="COE3" s="259"/>
      <c r="COF3" s="259"/>
      <c r="COG3" s="259"/>
      <c r="COH3" s="259"/>
      <c r="COI3" s="259"/>
      <c r="COJ3" s="259"/>
      <c r="COK3" s="259"/>
      <c r="COL3" s="259"/>
      <c r="COM3" s="259"/>
      <c r="CON3" s="259"/>
      <c r="COO3" s="259"/>
      <c r="COP3" s="259"/>
      <c r="COQ3" s="259"/>
      <c r="COR3" s="259"/>
      <c r="COS3" s="259"/>
      <c r="COT3" s="259"/>
      <c r="COU3" s="259"/>
      <c r="COV3" s="274"/>
      <c r="COW3" s="259"/>
      <c r="COX3" s="259"/>
      <c r="COY3" s="259"/>
      <c r="COZ3" s="259"/>
      <c r="CPA3" s="259"/>
      <c r="CPB3" s="259"/>
      <c r="CPC3" s="259"/>
      <c r="CPD3" s="259"/>
      <c r="CPE3" s="259"/>
      <c r="CPF3" s="259"/>
      <c r="CPG3" s="259"/>
      <c r="CPH3" s="259"/>
      <c r="CPI3" s="259"/>
      <c r="CPJ3" s="259"/>
      <c r="CPK3" s="259"/>
      <c r="CPL3" s="259"/>
      <c r="CPM3" s="259"/>
      <c r="CPN3" s="259"/>
      <c r="CPO3" s="259"/>
      <c r="CPP3" s="259"/>
      <c r="CPQ3" s="613" t="s">
        <v>37</v>
      </c>
      <c r="CPR3" s="614"/>
      <c r="CPS3" s="615"/>
      <c r="CPT3" s="692">
        <f>$AR$3</f>
        <v>0</v>
      </c>
      <c r="CPU3" s="693"/>
      <c r="CPV3" s="693"/>
      <c r="CPW3" s="693"/>
      <c r="CPX3" s="693"/>
      <c r="CPY3" s="693"/>
      <c r="CPZ3" s="693"/>
      <c r="CQA3" s="693"/>
      <c r="CQB3" s="693"/>
      <c r="CQC3" s="693"/>
      <c r="CQD3" s="693"/>
      <c r="CQE3" s="694"/>
      <c r="CQF3" s="297">
        <f>COC3+1</f>
        <v>46</v>
      </c>
      <c r="CQG3" s="258" t="str">
        <f>DBCS("従事者　"&amp;CQF3)</f>
        <v>従事者　４６</v>
      </c>
      <c r="CQH3" s="259"/>
      <c r="CQI3" s="259"/>
      <c r="CQJ3" s="259"/>
      <c r="CQK3" s="259"/>
      <c r="CQL3" s="259"/>
      <c r="CQM3" s="259"/>
      <c r="CQN3" s="259"/>
      <c r="CQO3" s="259"/>
      <c r="CQP3" s="259"/>
      <c r="CQQ3" s="259"/>
      <c r="CQR3" s="259"/>
      <c r="CQS3" s="259"/>
      <c r="CQT3" s="259"/>
      <c r="CQU3" s="259"/>
      <c r="CQV3" s="259"/>
      <c r="CQW3" s="259"/>
      <c r="CQX3" s="259"/>
      <c r="CQY3" s="274"/>
      <c r="CQZ3" s="259"/>
      <c r="CRA3" s="259"/>
      <c r="CRB3" s="259"/>
      <c r="CRC3" s="259"/>
      <c r="CRD3" s="259"/>
      <c r="CRE3" s="259"/>
      <c r="CRF3" s="259"/>
      <c r="CRG3" s="259"/>
      <c r="CRH3" s="259"/>
      <c r="CRI3" s="259"/>
      <c r="CRJ3" s="259"/>
      <c r="CRK3" s="259"/>
      <c r="CRL3" s="259"/>
      <c r="CRM3" s="259"/>
      <c r="CRN3" s="259"/>
      <c r="CRO3" s="259"/>
      <c r="CRP3" s="259"/>
      <c r="CRQ3" s="259"/>
      <c r="CRR3" s="259"/>
      <c r="CRS3" s="259"/>
      <c r="CRT3" s="613" t="s">
        <v>37</v>
      </c>
      <c r="CRU3" s="614"/>
      <c r="CRV3" s="615"/>
      <c r="CRW3" s="692">
        <f>$AR$3</f>
        <v>0</v>
      </c>
      <c r="CRX3" s="693"/>
      <c r="CRY3" s="693"/>
      <c r="CRZ3" s="693"/>
      <c r="CSA3" s="693"/>
      <c r="CSB3" s="693"/>
      <c r="CSC3" s="693"/>
      <c r="CSD3" s="693"/>
      <c r="CSE3" s="693"/>
      <c r="CSF3" s="693"/>
      <c r="CSG3" s="693"/>
      <c r="CSH3" s="694"/>
      <c r="CSI3" s="297">
        <f>CQF3+1</f>
        <v>47</v>
      </c>
      <c r="CSJ3" s="258" t="str">
        <f>DBCS("従事者　"&amp;CSI3)</f>
        <v>従事者　４７</v>
      </c>
      <c r="CSK3" s="259"/>
      <c r="CSL3" s="259"/>
      <c r="CSM3" s="259"/>
      <c r="CSN3" s="259"/>
      <c r="CSO3" s="259"/>
      <c r="CSP3" s="259"/>
      <c r="CSQ3" s="259"/>
      <c r="CSR3" s="259"/>
      <c r="CSS3" s="259"/>
      <c r="CST3" s="259"/>
      <c r="CSU3" s="259"/>
      <c r="CSV3" s="259"/>
      <c r="CSW3" s="259"/>
      <c r="CSX3" s="259"/>
      <c r="CSY3" s="259"/>
      <c r="CSZ3" s="259"/>
      <c r="CTA3" s="259"/>
      <c r="CTB3" s="274"/>
      <c r="CTC3" s="259"/>
      <c r="CTD3" s="259"/>
      <c r="CTE3" s="259"/>
      <c r="CTF3" s="259"/>
      <c r="CTG3" s="259"/>
      <c r="CTH3" s="259"/>
      <c r="CTI3" s="259"/>
      <c r="CTJ3" s="259"/>
      <c r="CTK3" s="259"/>
      <c r="CTL3" s="259"/>
      <c r="CTM3" s="259"/>
      <c r="CTN3" s="259"/>
      <c r="CTO3" s="259"/>
      <c r="CTP3" s="259"/>
      <c r="CTQ3" s="259"/>
      <c r="CTR3" s="259"/>
      <c r="CTS3" s="259"/>
      <c r="CTT3" s="259"/>
      <c r="CTU3" s="259"/>
      <c r="CTV3" s="259"/>
      <c r="CTW3" s="613" t="s">
        <v>37</v>
      </c>
      <c r="CTX3" s="614"/>
      <c r="CTY3" s="615"/>
      <c r="CTZ3" s="692">
        <f>$AR$3</f>
        <v>0</v>
      </c>
      <c r="CUA3" s="693"/>
      <c r="CUB3" s="693"/>
      <c r="CUC3" s="693"/>
      <c r="CUD3" s="693"/>
      <c r="CUE3" s="693"/>
      <c r="CUF3" s="693"/>
      <c r="CUG3" s="693"/>
      <c r="CUH3" s="693"/>
      <c r="CUI3" s="693"/>
      <c r="CUJ3" s="693"/>
      <c r="CUK3" s="694"/>
      <c r="CUL3" s="297">
        <f>CSI3+1</f>
        <v>48</v>
      </c>
      <c r="CUM3" s="258" t="str">
        <f>DBCS("従事者　"&amp;CUL3)</f>
        <v>従事者　４８</v>
      </c>
      <c r="CUN3" s="259"/>
      <c r="CUO3" s="259"/>
      <c r="CUP3" s="259"/>
      <c r="CUQ3" s="259"/>
      <c r="CUR3" s="259"/>
      <c r="CUS3" s="259"/>
      <c r="CUT3" s="259"/>
      <c r="CUU3" s="259"/>
      <c r="CUV3" s="259"/>
      <c r="CUW3" s="259"/>
      <c r="CUX3" s="259"/>
      <c r="CUY3" s="259"/>
      <c r="CUZ3" s="259"/>
      <c r="CVA3" s="259"/>
      <c r="CVB3" s="259"/>
      <c r="CVC3" s="259"/>
      <c r="CVD3" s="259"/>
      <c r="CVE3" s="274"/>
      <c r="CVF3" s="259"/>
      <c r="CVG3" s="259"/>
      <c r="CVH3" s="259"/>
      <c r="CVI3" s="259"/>
      <c r="CVJ3" s="259"/>
      <c r="CVK3" s="259"/>
      <c r="CVL3" s="259"/>
      <c r="CVM3" s="259"/>
      <c r="CVN3" s="259"/>
      <c r="CVO3" s="259"/>
      <c r="CVP3" s="259"/>
      <c r="CVQ3" s="259"/>
      <c r="CVR3" s="259"/>
      <c r="CVS3" s="259"/>
      <c r="CVT3" s="259"/>
      <c r="CVU3" s="259"/>
      <c r="CVV3" s="259"/>
      <c r="CVW3" s="259"/>
      <c r="CVX3" s="259"/>
      <c r="CVY3" s="259"/>
      <c r="CVZ3" s="613" t="s">
        <v>37</v>
      </c>
      <c r="CWA3" s="614"/>
      <c r="CWB3" s="615"/>
      <c r="CWC3" s="692">
        <f>$AR$3</f>
        <v>0</v>
      </c>
      <c r="CWD3" s="693"/>
      <c r="CWE3" s="693"/>
      <c r="CWF3" s="693"/>
      <c r="CWG3" s="693"/>
      <c r="CWH3" s="693"/>
      <c r="CWI3" s="693"/>
      <c r="CWJ3" s="693"/>
      <c r="CWK3" s="693"/>
      <c r="CWL3" s="693"/>
      <c r="CWM3" s="693"/>
      <c r="CWN3" s="694"/>
      <c r="CWO3" s="297">
        <f>CUL3+1</f>
        <v>49</v>
      </c>
      <c r="CWP3" s="258" t="str">
        <f>DBCS("従事者　"&amp;CWO3)</f>
        <v>従事者　４９</v>
      </c>
      <c r="CWQ3" s="259"/>
      <c r="CWR3" s="259"/>
      <c r="CWS3" s="259"/>
      <c r="CWT3" s="259"/>
      <c r="CWU3" s="259"/>
      <c r="CWV3" s="259"/>
      <c r="CWW3" s="259"/>
      <c r="CWX3" s="259"/>
      <c r="CWY3" s="259"/>
      <c r="CWZ3" s="259"/>
      <c r="CXA3" s="259"/>
      <c r="CXB3" s="259"/>
      <c r="CXC3" s="259"/>
      <c r="CXD3" s="259"/>
      <c r="CXE3" s="259"/>
      <c r="CXF3" s="259"/>
      <c r="CXG3" s="259"/>
      <c r="CXH3" s="274"/>
      <c r="CXI3" s="259"/>
      <c r="CXJ3" s="259"/>
      <c r="CXK3" s="259"/>
      <c r="CXL3" s="259"/>
      <c r="CXM3" s="259"/>
      <c r="CXN3" s="259"/>
      <c r="CXO3" s="259"/>
      <c r="CXP3" s="259"/>
      <c r="CXQ3" s="259"/>
      <c r="CXR3" s="259"/>
      <c r="CXS3" s="259"/>
      <c r="CXT3" s="259"/>
      <c r="CXU3" s="259"/>
      <c r="CXV3" s="259"/>
      <c r="CXW3" s="259"/>
      <c r="CXX3" s="259"/>
      <c r="CXY3" s="259"/>
      <c r="CXZ3" s="259"/>
      <c r="CYA3" s="259"/>
      <c r="CYB3" s="259"/>
      <c r="CYC3" s="613" t="s">
        <v>37</v>
      </c>
      <c r="CYD3" s="614"/>
      <c r="CYE3" s="615"/>
      <c r="CYF3" s="692">
        <f>$AR$3</f>
        <v>0</v>
      </c>
      <c r="CYG3" s="693"/>
      <c r="CYH3" s="693"/>
      <c r="CYI3" s="693"/>
      <c r="CYJ3" s="693"/>
      <c r="CYK3" s="693"/>
      <c r="CYL3" s="693"/>
      <c r="CYM3" s="693"/>
      <c r="CYN3" s="693"/>
      <c r="CYO3" s="693"/>
      <c r="CYP3" s="693"/>
      <c r="CYQ3" s="694"/>
      <c r="CYR3" s="297">
        <f>CWO3+1</f>
        <v>50</v>
      </c>
      <c r="CYS3" s="258" t="str">
        <f>DBCS("従事者　"&amp;CYR3)</f>
        <v>従事者　５０</v>
      </c>
      <c r="CYT3" s="259"/>
      <c r="CYU3" s="259"/>
      <c r="CYV3" s="259"/>
      <c r="CYW3" s="259"/>
      <c r="CYX3" s="259"/>
      <c r="CYY3" s="259"/>
      <c r="CYZ3" s="259"/>
      <c r="CZA3" s="259"/>
      <c r="CZB3" s="259"/>
      <c r="CZC3" s="259"/>
      <c r="CZD3" s="259"/>
      <c r="CZE3" s="259"/>
      <c r="CZF3" s="259"/>
      <c r="CZG3" s="259"/>
      <c r="CZH3" s="259"/>
      <c r="CZI3" s="259"/>
      <c r="CZJ3" s="259"/>
      <c r="CZK3" s="274"/>
      <c r="CZL3" s="259"/>
      <c r="CZM3" s="259"/>
      <c r="CZN3" s="259"/>
      <c r="CZO3" s="259"/>
      <c r="CZP3" s="259"/>
      <c r="CZQ3" s="259"/>
      <c r="CZR3" s="259"/>
      <c r="CZS3" s="259"/>
      <c r="CZT3" s="259"/>
      <c r="CZU3" s="259"/>
      <c r="CZV3" s="259"/>
      <c r="CZW3" s="259"/>
      <c r="CZX3" s="259"/>
      <c r="CZY3" s="259"/>
      <c r="CZZ3" s="259"/>
      <c r="DAA3" s="259"/>
      <c r="DAB3" s="259"/>
      <c r="DAC3" s="259"/>
      <c r="DAD3" s="259"/>
      <c r="DAE3" s="259"/>
      <c r="DAF3" s="613" t="s">
        <v>37</v>
      </c>
      <c r="DAG3" s="614"/>
      <c r="DAH3" s="615"/>
      <c r="DAI3" s="692">
        <f>$AR$3</f>
        <v>0</v>
      </c>
      <c r="DAJ3" s="693"/>
      <c r="DAK3" s="693"/>
      <c r="DAL3" s="693"/>
      <c r="DAM3" s="693"/>
      <c r="DAN3" s="693"/>
      <c r="DAO3" s="693"/>
      <c r="DAP3" s="693"/>
      <c r="DAQ3" s="693"/>
      <c r="DAR3" s="693"/>
      <c r="DAS3" s="693"/>
      <c r="DAT3" s="694"/>
      <c r="DAU3" s="297">
        <f>CYR3+1</f>
        <v>51</v>
      </c>
      <c r="DAV3" s="258" t="str">
        <f>DBCS("従事者　"&amp;DAU3)</f>
        <v>従事者　５１</v>
      </c>
      <c r="DAW3" s="259"/>
      <c r="DAX3" s="259"/>
      <c r="DAY3" s="259"/>
      <c r="DAZ3" s="259"/>
      <c r="DBA3" s="259"/>
      <c r="DBB3" s="259"/>
      <c r="DBC3" s="259"/>
      <c r="DBD3" s="259"/>
      <c r="DBE3" s="259"/>
      <c r="DBF3" s="259"/>
      <c r="DBG3" s="259"/>
      <c r="DBH3" s="259"/>
      <c r="DBI3" s="259"/>
      <c r="DBJ3" s="259"/>
      <c r="DBK3" s="259"/>
      <c r="DBL3" s="259"/>
      <c r="DBM3" s="259"/>
      <c r="DBN3" s="274"/>
      <c r="DBO3" s="259"/>
      <c r="DBP3" s="259"/>
      <c r="DBQ3" s="259"/>
      <c r="DBR3" s="259"/>
      <c r="DBS3" s="259"/>
      <c r="DBT3" s="259"/>
      <c r="DBU3" s="259"/>
      <c r="DBV3" s="259"/>
      <c r="DBW3" s="259"/>
      <c r="DBX3" s="259"/>
      <c r="DBY3" s="259"/>
      <c r="DBZ3" s="259"/>
      <c r="DCA3" s="259"/>
      <c r="DCB3" s="259"/>
      <c r="DCC3" s="259"/>
      <c r="DCD3" s="259"/>
      <c r="DCE3" s="259"/>
      <c r="DCF3" s="259"/>
      <c r="DCG3" s="259"/>
      <c r="DCH3" s="259"/>
      <c r="DCI3" s="613" t="s">
        <v>37</v>
      </c>
      <c r="DCJ3" s="614"/>
      <c r="DCK3" s="615"/>
      <c r="DCL3" s="692">
        <f>$AR$3</f>
        <v>0</v>
      </c>
      <c r="DCM3" s="693"/>
      <c r="DCN3" s="693"/>
      <c r="DCO3" s="693"/>
      <c r="DCP3" s="693"/>
      <c r="DCQ3" s="693"/>
      <c r="DCR3" s="693"/>
      <c r="DCS3" s="693"/>
      <c r="DCT3" s="693"/>
      <c r="DCU3" s="693"/>
      <c r="DCV3" s="693"/>
      <c r="DCW3" s="694"/>
      <c r="DCX3" s="297">
        <f>DAU3+1</f>
        <v>52</v>
      </c>
      <c r="DCY3" s="258" t="str">
        <f>DBCS("従事者　"&amp;DCX3)</f>
        <v>従事者　５２</v>
      </c>
      <c r="DCZ3" s="259"/>
      <c r="DDA3" s="259"/>
      <c r="DDB3" s="259"/>
      <c r="DDC3" s="259"/>
      <c r="DDD3" s="259"/>
      <c r="DDE3" s="259"/>
      <c r="DDF3" s="259"/>
      <c r="DDG3" s="259"/>
      <c r="DDH3" s="259"/>
      <c r="DDI3" s="259"/>
      <c r="DDJ3" s="259"/>
      <c r="DDK3" s="259"/>
      <c r="DDL3" s="259"/>
      <c r="DDM3" s="259"/>
      <c r="DDN3" s="259"/>
      <c r="DDO3" s="259"/>
      <c r="DDP3" s="259"/>
      <c r="DDQ3" s="274"/>
      <c r="DDR3" s="259"/>
      <c r="DDS3" s="259"/>
      <c r="DDT3" s="259"/>
      <c r="DDU3" s="259"/>
      <c r="DDV3" s="259"/>
      <c r="DDW3" s="259"/>
      <c r="DDX3" s="259"/>
      <c r="DDY3" s="259"/>
      <c r="DDZ3" s="259"/>
      <c r="DEA3" s="259"/>
      <c r="DEB3" s="259"/>
      <c r="DEC3" s="259"/>
      <c r="DED3" s="259"/>
      <c r="DEE3" s="259"/>
      <c r="DEF3" s="259"/>
      <c r="DEG3" s="259"/>
      <c r="DEH3" s="259"/>
      <c r="DEI3" s="259"/>
      <c r="DEJ3" s="259"/>
      <c r="DEK3" s="259"/>
      <c r="DEL3" s="613" t="s">
        <v>37</v>
      </c>
      <c r="DEM3" s="614"/>
      <c r="DEN3" s="615"/>
      <c r="DEO3" s="692">
        <f>$AR$3</f>
        <v>0</v>
      </c>
      <c r="DEP3" s="693"/>
      <c r="DEQ3" s="693"/>
      <c r="DER3" s="693"/>
      <c r="DES3" s="693"/>
      <c r="DET3" s="693"/>
      <c r="DEU3" s="693"/>
      <c r="DEV3" s="693"/>
      <c r="DEW3" s="693"/>
      <c r="DEX3" s="693"/>
      <c r="DEY3" s="693"/>
      <c r="DEZ3" s="694"/>
      <c r="DFA3" s="297">
        <f>DCX3+1</f>
        <v>53</v>
      </c>
      <c r="DFB3" s="258" t="str">
        <f>DBCS("従事者　"&amp;DFA3)</f>
        <v>従事者　５３</v>
      </c>
      <c r="DFC3" s="259"/>
      <c r="DFD3" s="259"/>
      <c r="DFE3" s="259"/>
      <c r="DFF3" s="259"/>
      <c r="DFG3" s="259"/>
      <c r="DFH3" s="259"/>
      <c r="DFI3" s="259"/>
      <c r="DFJ3" s="259"/>
      <c r="DFK3" s="259"/>
      <c r="DFL3" s="259"/>
      <c r="DFM3" s="259"/>
      <c r="DFN3" s="259"/>
      <c r="DFO3" s="259"/>
      <c r="DFP3" s="259"/>
      <c r="DFQ3" s="259"/>
      <c r="DFR3" s="259"/>
      <c r="DFS3" s="259"/>
      <c r="DFT3" s="274"/>
      <c r="DFU3" s="259"/>
      <c r="DFV3" s="259"/>
      <c r="DFW3" s="259"/>
      <c r="DFX3" s="259"/>
      <c r="DFY3" s="259"/>
      <c r="DFZ3" s="259"/>
      <c r="DGA3" s="259"/>
      <c r="DGB3" s="259"/>
      <c r="DGC3" s="259"/>
      <c r="DGD3" s="259"/>
      <c r="DGE3" s="259"/>
      <c r="DGF3" s="259"/>
      <c r="DGG3" s="259"/>
      <c r="DGH3" s="259"/>
      <c r="DGI3" s="259"/>
      <c r="DGJ3" s="259"/>
      <c r="DGK3" s="259"/>
      <c r="DGL3" s="259"/>
      <c r="DGM3" s="259"/>
      <c r="DGN3" s="259"/>
      <c r="DGO3" s="613" t="s">
        <v>37</v>
      </c>
      <c r="DGP3" s="614"/>
      <c r="DGQ3" s="615"/>
      <c r="DGR3" s="692">
        <f>$AR$3</f>
        <v>0</v>
      </c>
      <c r="DGS3" s="693"/>
      <c r="DGT3" s="693"/>
      <c r="DGU3" s="693"/>
      <c r="DGV3" s="693"/>
      <c r="DGW3" s="693"/>
      <c r="DGX3" s="693"/>
      <c r="DGY3" s="693"/>
      <c r="DGZ3" s="693"/>
      <c r="DHA3" s="693"/>
      <c r="DHB3" s="693"/>
      <c r="DHC3" s="694"/>
      <c r="DHD3" s="297">
        <f>DFA3+1</f>
        <v>54</v>
      </c>
      <c r="DHE3" s="258" t="str">
        <f>DBCS("従事者　"&amp;DHD3)</f>
        <v>従事者　５４</v>
      </c>
      <c r="DHF3" s="259"/>
      <c r="DHG3" s="259"/>
      <c r="DHH3" s="259"/>
      <c r="DHI3" s="259"/>
      <c r="DHJ3" s="259"/>
      <c r="DHK3" s="259"/>
      <c r="DHL3" s="259"/>
      <c r="DHM3" s="259"/>
      <c r="DHN3" s="259"/>
      <c r="DHO3" s="259"/>
      <c r="DHP3" s="259"/>
      <c r="DHQ3" s="259"/>
      <c r="DHR3" s="259"/>
      <c r="DHS3" s="259"/>
      <c r="DHT3" s="259"/>
      <c r="DHU3" s="259"/>
      <c r="DHV3" s="259"/>
      <c r="DHW3" s="274"/>
      <c r="DHX3" s="259"/>
      <c r="DHY3" s="259"/>
      <c r="DHZ3" s="259"/>
      <c r="DIA3" s="259"/>
      <c r="DIB3" s="259"/>
      <c r="DIC3" s="259"/>
      <c r="DID3" s="259"/>
      <c r="DIE3" s="259"/>
      <c r="DIF3" s="259"/>
      <c r="DIG3" s="259"/>
      <c r="DIH3" s="259"/>
      <c r="DII3" s="259"/>
      <c r="DIJ3" s="259"/>
      <c r="DIK3" s="259"/>
      <c r="DIL3" s="259"/>
      <c r="DIM3" s="259"/>
      <c r="DIN3" s="259"/>
      <c r="DIO3" s="259"/>
      <c r="DIP3" s="259"/>
      <c r="DIQ3" s="259"/>
      <c r="DIR3" s="613" t="s">
        <v>37</v>
      </c>
      <c r="DIS3" s="614"/>
      <c r="DIT3" s="615"/>
      <c r="DIU3" s="692">
        <f>$AR$3</f>
        <v>0</v>
      </c>
      <c r="DIV3" s="693"/>
      <c r="DIW3" s="693"/>
      <c r="DIX3" s="693"/>
      <c r="DIY3" s="693"/>
      <c r="DIZ3" s="693"/>
      <c r="DJA3" s="693"/>
      <c r="DJB3" s="693"/>
      <c r="DJC3" s="693"/>
      <c r="DJD3" s="693"/>
      <c r="DJE3" s="693"/>
      <c r="DJF3" s="694"/>
      <c r="DJG3" s="297">
        <f>DHD3+1</f>
        <v>55</v>
      </c>
      <c r="DJH3" s="258" t="str">
        <f>DBCS("従事者　"&amp;DJG3)</f>
        <v>従事者　５５</v>
      </c>
      <c r="DJI3" s="259"/>
      <c r="DJJ3" s="259"/>
      <c r="DJK3" s="259"/>
      <c r="DJL3" s="259"/>
      <c r="DJM3" s="259"/>
      <c r="DJN3" s="259"/>
      <c r="DJO3" s="259"/>
      <c r="DJP3" s="259"/>
      <c r="DJQ3" s="259"/>
      <c r="DJR3" s="259"/>
      <c r="DJS3" s="259"/>
      <c r="DJT3" s="259"/>
      <c r="DJU3" s="259"/>
      <c r="DJV3" s="259"/>
      <c r="DJW3" s="259"/>
      <c r="DJX3" s="259"/>
      <c r="DJY3" s="259"/>
      <c r="DJZ3" s="274"/>
      <c r="DKA3" s="259"/>
      <c r="DKB3" s="259"/>
      <c r="DKC3" s="259"/>
      <c r="DKD3" s="259"/>
      <c r="DKE3" s="259"/>
      <c r="DKF3" s="259"/>
      <c r="DKG3" s="259"/>
      <c r="DKH3" s="259"/>
      <c r="DKI3" s="259"/>
      <c r="DKJ3" s="259"/>
      <c r="DKK3" s="259"/>
      <c r="DKL3" s="259"/>
      <c r="DKM3" s="259"/>
      <c r="DKN3" s="259"/>
      <c r="DKO3" s="259"/>
      <c r="DKP3" s="259"/>
      <c r="DKQ3" s="259"/>
      <c r="DKR3" s="259"/>
      <c r="DKS3" s="259"/>
      <c r="DKT3" s="259"/>
      <c r="DKU3" s="613" t="s">
        <v>37</v>
      </c>
      <c r="DKV3" s="614"/>
      <c r="DKW3" s="615"/>
      <c r="DKX3" s="692">
        <f>$AR$3</f>
        <v>0</v>
      </c>
      <c r="DKY3" s="693"/>
      <c r="DKZ3" s="693"/>
      <c r="DLA3" s="693"/>
      <c r="DLB3" s="693"/>
      <c r="DLC3" s="693"/>
      <c r="DLD3" s="693"/>
      <c r="DLE3" s="693"/>
      <c r="DLF3" s="693"/>
      <c r="DLG3" s="693"/>
      <c r="DLH3" s="693"/>
      <c r="DLI3" s="694"/>
      <c r="DLJ3" s="297">
        <f>DJG3+1</f>
        <v>56</v>
      </c>
      <c r="DLK3" s="258" t="str">
        <f>DBCS("従事者　"&amp;DLJ3)</f>
        <v>従事者　５６</v>
      </c>
      <c r="DLL3" s="259"/>
      <c r="DLM3" s="259"/>
      <c r="DLN3" s="259"/>
      <c r="DLO3" s="259"/>
      <c r="DLP3" s="259"/>
      <c r="DLQ3" s="259"/>
      <c r="DLR3" s="259"/>
      <c r="DLS3" s="259"/>
      <c r="DLT3" s="259"/>
      <c r="DLU3" s="259"/>
      <c r="DLV3" s="259"/>
      <c r="DLW3" s="259"/>
      <c r="DLX3" s="259"/>
      <c r="DLY3" s="259"/>
      <c r="DLZ3" s="259"/>
      <c r="DMA3" s="259"/>
      <c r="DMB3" s="259"/>
      <c r="DMC3" s="274"/>
      <c r="DMD3" s="259"/>
      <c r="DME3" s="259"/>
      <c r="DMF3" s="259"/>
      <c r="DMG3" s="259"/>
      <c r="DMH3" s="259"/>
      <c r="DMI3" s="259"/>
      <c r="DMJ3" s="259"/>
      <c r="DMK3" s="259"/>
      <c r="DML3" s="259"/>
      <c r="DMM3" s="259"/>
      <c r="DMN3" s="259"/>
      <c r="DMO3" s="259"/>
      <c r="DMP3" s="259"/>
      <c r="DMQ3" s="259"/>
      <c r="DMR3" s="259"/>
      <c r="DMS3" s="259"/>
      <c r="DMT3" s="259"/>
      <c r="DMU3" s="259"/>
      <c r="DMV3" s="259"/>
      <c r="DMW3" s="259"/>
      <c r="DMX3" s="613" t="s">
        <v>37</v>
      </c>
      <c r="DMY3" s="614"/>
      <c r="DMZ3" s="615"/>
      <c r="DNA3" s="692">
        <f>$AR$3</f>
        <v>0</v>
      </c>
      <c r="DNB3" s="693"/>
      <c r="DNC3" s="693"/>
      <c r="DND3" s="693"/>
      <c r="DNE3" s="693"/>
      <c r="DNF3" s="693"/>
      <c r="DNG3" s="693"/>
      <c r="DNH3" s="693"/>
      <c r="DNI3" s="693"/>
      <c r="DNJ3" s="693"/>
      <c r="DNK3" s="693"/>
      <c r="DNL3" s="694"/>
      <c r="DNM3" s="297">
        <f>DLJ3+1</f>
        <v>57</v>
      </c>
      <c r="DNN3" s="258" t="str">
        <f>DBCS("従事者　"&amp;DNM3)</f>
        <v>従事者　５７</v>
      </c>
      <c r="DNO3" s="259"/>
      <c r="DNP3" s="259"/>
      <c r="DNQ3" s="259"/>
      <c r="DNR3" s="259"/>
      <c r="DNS3" s="259"/>
      <c r="DNT3" s="259"/>
      <c r="DNU3" s="259"/>
      <c r="DNV3" s="259"/>
      <c r="DNW3" s="259"/>
      <c r="DNX3" s="259"/>
      <c r="DNY3" s="259"/>
      <c r="DNZ3" s="259"/>
      <c r="DOA3" s="259"/>
      <c r="DOB3" s="259"/>
      <c r="DOC3" s="259"/>
      <c r="DOD3" s="259"/>
      <c r="DOE3" s="259"/>
      <c r="DOF3" s="274"/>
      <c r="DOG3" s="259"/>
      <c r="DOH3" s="259"/>
      <c r="DOI3" s="259"/>
      <c r="DOJ3" s="259"/>
      <c r="DOK3" s="259"/>
      <c r="DOL3" s="259"/>
      <c r="DOM3" s="259"/>
      <c r="DON3" s="259"/>
      <c r="DOO3" s="259"/>
      <c r="DOP3" s="259"/>
      <c r="DOQ3" s="259"/>
      <c r="DOR3" s="259"/>
      <c r="DOS3" s="259"/>
      <c r="DOT3" s="259"/>
      <c r="DOU3" s="259"/>
      <c r="DOV3" s="259"/>
      <c r="DOW3" s="259"/>
      <c r="DOX3" s="259"/>
      <c r="DOY3" s="259"/>
      <c r="DOZ3" s="259"/>
      <c r="DPA3" s="613" t="s">
        <v>37</v>
      </c>
      <c r="DPB3" s="614"/>
      <c r="DPC3" s="615"/>
      <c r="DPD3" s="692">
        <f>$AR$3</f>
        <v>0</v>
      </c>
      <c r="DPE3" s="693"/>
      <c r="DPF3" s="693"/>
      <c r="DPG3" s="693"/>
      <c r="DPH3" s="693"/>
      <c r="DPI3" s="693"/>
      <c r="DPJ3" s="693"/>
      <c r="DPK3" s="693"/>
      <c r="DPL3" s="693"/>
      <c r="DPM3" s="693"/>
      <c r="DPN3" s="693"/>
      <c r="DPO3" s="694"/>
      <c r="DPP3" s="297">
        <f>DNM3+1</f>
        <v>58</v>
      </c>
      <c r="DPQ3" s="258" t="str">
        <f>DBCS("従事者　"&amp;DPP3)</f>
        <v>従事者　５８</v>
      </c>
      <c r="DPR3" s="259"/>
      <c r="DPS3" s="259"/>
      <c r="DPT3" s="259"/>
      <c r="DPU3" s="259"/>
      <c r="DPV3" s="259"/>
      <c r="DPW3" s="259"/>
      <c r="DPX3" s="259"/>
      <c r="DPY3" s="259"/>
      <c r="DPZ3" s="259"/>
      <c r="DQA3" s="259"/>
      <c r="DQB3" s="259"/>
      <c r="DQC3" s="259"/>
      <c r="DQD3" s="259"/>
      <c r="DQE3" s="259"/>
      <c r="DQF3" s="259"/>
      <c r="DQG3" s="259"/>
      <c r="DQH3" s="259"/>
      <c r="DQI3" s="274"/>
      <c r="DQJ3" s="259"/>
      <c r="DQK3" s="259"/>
      <c r="DQL3" s="259"/>
      <c r="DQM3" s="259"/>
      <c r="DQN3" s="259"/>
      <c r="DQO3" s="259"/>
      <c r="DQP3" s="259"/>
      <c r="DQQ3" s="259"/>
      <c r="DQR3" s="259"/>
      <c r="DQS3" s="259"/>
      <c r="DQT3" s="259"/>
      <c r="DQU3" s="259"/>
      <c r="DQV3" s="259"/>
      <c r="DQW3" s="259"/>
      <c r="DQX3" s="259"/>
      <c r="DQY3" s="259"/>
      <c r="DQZ3" s="259"/>
      <c r="DRA3" s="259"/>
      <c r="DRB3" s="259"/>
      <c r="DRC3" s="259"/>
      <c r="DRD3" s="613" t="s">
        <v>37</v>
      </c>
      <c r="DRE3" s="614"/>
      <c r="DRF3" s="615"/>
      <c r="DRG3" s="692">
        <f>$AR$3</f>
        <v>0</v>
      </c>
      <c r="DRH3" s="693"/>
      <c r="DRI3" s="693"/>
      <c r="DRJ3" s="693"/>
      <c r="DRK3" s="693"/>
      <c r="DRL3" s="693"/>
      <c r="DRM3" s="693"/>
      <c r="DRN3" s="693"/>
      <c r="DRO3" s="693"/>
      <c r="DRP3" s="693"/>
      <c r="DRQ3" s="693"/>
      <c r="DRR3" s="694"/>
      <c r="DRS3" s="297">
        <f>DPP3+1</f>
        <v>59</v>
      </c>
      <c r="DRT3" s="258" t="str">
        <f>DBCS("従事者　"&amp;DRS3)</f>
        <v>従事者　５９</v>
      </c>
      <c r="DRU3" s="259"/>
      <c r="DRV3" s="259"/>
      <c r="DRW3" s="259"/>
      <c r="DRX3" s="259"/>
      <c r="DRY3" s="259"/>
      <c r="DRZ3" s="259"/>
      <c r="DSA3" s="259"/>
      <c r="DSB3" s="259"/>
      <c r="DSC3" s="259"/>
      <c r="DSD3" s="259"/>
      <c r="DSE3" s="259"/>
      <c r="DSF3" s="259"/>
      <c r="DSG3" s="259"/>
      <c r="DSH3" s="259"/>
      <c r="DSI3" s="259"/>
      <c r="DSJ3" s="259"/>
      <c r="DSK3" s="259"/>
      <c r="DSL3" s="274"/>
      <c r="DSM3" s="259"/>
      <c r="DSN3" s="259"/>
      <c r="DSO3" s="259"/>
      <c r="DSP3" s="259"/>
      <c r="DSQ3" s="259"/>
      <c r="DSR3" s="259"/>
      <c r="DSS3" s="259"/>
      <c r="DST3" s="259"/>
      <c r="DSU3" s="259"/>
      <c r="DSV3" s="259"/>
      <c r="DSW3" s="259"/>
      <c r="DSX3" s="259"/>
      <c r="DSY3" s="259"/>
      <c r="DSZ3" s="259"/>
      <c r="DTA3" s="259"/>
      <c r="DTB3" s="259"/>
      <c r="DTC3" s="259"/>
      <c r="DTD3" s="259"/>
      <c r="DTE3" s="259"/>
      <c r="DTF3" s="259"/>
      <c r="DTG3" s="613" t="s">
        <v>37</v>
      </c>
      <c r="DTH3" s="614"/>
      <c r="DTI3" s="615"/>
      <c r="DTJ3" s="692">
        <f>$AR$3</f>
        <v>0</v>
      </c>
      <c r="DTK3" s="693"/>
      <c r="DTL3" s="693"/>
      <c r="DTM3" s="693"/>
      <c r="DTN3" s="693"/>
      <c r="DTO3" s="693"/>
      <c r="DTP3" s="693"/>
      <c r="DTQ3" s="693"/>
      <c r="DTR3" s="693"/>
      <c r="DTS3" s="693"/>
      <c r="DTT3" s="693"/>
      <c r="DTU3" s="694"/>
      <c r="DTV3" s="297">
        <f>DRS3+1</f>
        <v>60</v>
      </c>
      <c r="DTW3" s="258" t="str">
        <f>DBCS("従事者　"&amp;DTV3)</f>
        <v>従事者　６０</v>
      </c>
      <c r="DTX3" s="259"/>
      <c r="DTY3" s="259"/>
      <c r="DTZ3" s="259"/>
      <c r="DUA3" s="259"/>
      <c r="DUB3" s="259"/>
      <c r="DUC3" s="259"/>
      <c r="DUD3" s="259"/>
      <c r="DUE3" s="259"/>
      <c r="DUF3" s="259"/>
      <c r="DUG3" s="259"/>
      <c r="DUH3" s="259"/>
      <c r="DUI3" s="259"/>
      <c r="DUJ3" s="259"/>
      <c r="DUK3" s="259"/>
      <c r="DUL3" s="259"/>
      <c r="DUM3" s="259"/>
      <c r="DUN3" s="259"/>
      <c r="DUO3" s="274"/>
      <c r="DUP3" s="259"/>
      <c r="DUQ3" s="259"/>
      <c r="DUR3" s="259"/>
      <c r="DUS3" s="259"/>
      <c r="DUT3" s="259"/>
      <c r="DUU3" s="259"/>
      <c r="DUV3" s="259"/>
      <c r="DUW3" s="259"/>
      <c r="DUX3" s="259"/>
      <c r="DUY3" s="259"/>
      <c r="DUZ3" s="259"/>
      <c r="DVA3" s="259"/>
      <c r="DVB3" s="259"/>
      <c r="DVC3" s="259"/>
      <c r="DVD3" s="259"/>
      <c r="DVE3" s="259"/>
      <c r="DVF3" s="259"/>
      <c r="DVG3" s="259"/>
      <c r="DVH3" s="259"/>
      <c r="DVI3" s="259"/>
      <c r="DVJ3" s="613" t="s">
        <v>37</v>
      </c>
      <c r="DVK3" s="614"/>
      <c r="DVL3" s="615"/>
      <c r="DVM3" s="692">
        <f>$AR$3</f>
        <v>0</v>
      </c>
      <c r="DVN3" s="693"/>
      <c r="DVO3" s="693"/>
      <c r="DVP3" s="693"/>
      <c r="DVQ3" s="693"/>
      <c r="DVR3" s="693"/>
      <c r="DVS3" s="693"/>
      <c r="DVT3" s="693"/>
      <c r="DVU3" s="693"/>
      <c r="DVV3" s="693"/>
      <c r="DVW3" s="693"/>
      <c r="DVX3" s="694"/>
    </row>
    <row r="4" spans="1:3300" ht="12" customHeight="1">
      <c r="B4" s="628" t="s">
        <v>276</v>
      </c>
      <c r="C4" s="628"/>
      <c r="D4" s="628"/>
      <c r="E4" s="629"/>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1"/>
      <c r="AL4" s="635" t="s">
        <v>278</v>
      </c>
      <c r="AM4" s="636"/>
      <c r="AN4" s="636"/>
      <c r="AO4" s="636"/>
      <c r="AP4" s="636"/>
      <c r="AQ4" s="637"/>
      <c r="AR4" s="722"/>
      <c r="AS4" s="723"/>
      <c r="AT4" s="723"/>
      <c r="AU4" s="724"/>
      <c r="AV4" s="260"/>
      <c r="AW4" s="725">
        <f>'別紙2-1【最初に入力】'!O2</f>
        <v>45748</v>
      </c>
      <c r="AX4" s="726"/>
      <c r="AY4" s="726"/>
      <c r="AZ4" s="726"/>
      <c r="BA4" s="382">
        <f>'別紙2-1【最初に入力】'!Q2</f>
        <v>5</v>
      </c>
      <c r="BB4" s="382"/>
      <c r="BC4" s="655" t="s">
        <v>247</v>
      </c>
      <c r="BE4" s="695" t="s">
        <v>276</v>
      </c>
      <c r="BF4" s="696"/>
      <c r="BG4" s="697"/>
      <c r="BH4" s="629"/>
      <c r="BI4" s="630"/>
      <c r="BJ4" s="630"/>
      <c r="BK4" s="630"/>
      <c r="BL4" s="630"/>
      <c r="BM4" s="630"/>
      <c r="BN4" s="630"/>
      <c r="BO4" s="630"/>
      <c r="BP4" s="630"/>
      <c r="BQ4" s="630"/>
      <c r="BR4" s="630"/>
      <c r="BS4" s="630"/>
      <c r="BT4" s="630"/>
      <c r="BU4" s="630"/>
      <c r="BV4" s="630"/>
      <c r="BW4" s="630"/>
      <c r="BX4" s="630"/>
      <c r="BY4" s="630"/>
      <c r="BZ4" s="630"/>
      <c r="CA4" s="630"/>
      <c r="CB4" s="630"/>
      <c r="CC4" s="630"/>
      <c r="CD4" s="630"/>
      <c r="CE4" s="630"/>
      <c r="CF4" s="630"/>
      <c r="CG4" s="630"/>
      <c r="CH4" s="630"/>
      <c r="CI4" s="630"/>
      <c r="CJ4" s="630"/>
      <c r="CK4" s="630"/>
      <c r="CL4" s="630"/>
      <c r="CM4" s="631"/>
      <c r="CO4" s="635" t="s">
        <v>278</v>
      </c>
      <c r="CP4" s="636"/>
      <c r="CQ4" s="636"/>
      <c r="CR4" s="636"/>
      <c r="CS4" s="636"/>
      <c r="CT4" s="637"/>
      <c r="CU4" s="629"/>
      <c r="CV4" s="630"/>
      <c r="CW4" s="630"/>
      <c r="CX4" s="631"/>
      <c r="CY4" s="260"/>
      <c r="CZ4" s="647">
        <f>$AW$4</f>
        <v>45748</v>
      </c>
      <c r="DA4" s="648"/>
      <c r="DB4" s="648"/>
      <c r="DC4" s="648"/>
      <c r="DD4" s="654">
        <f>$BA$4</f>
        <v>5</v>
      </c>
      <c r="DE4" s="654"/>
      <c r="DF4" s="619" t="s">
        <v>247</v>
      </c>
      <c r="DH4" s="695" t="s">
        <v>276</v>
      </c>
      <c r="DI4" s="696"/>
      <c r="DJ4" s="697"/>
      <c r="DK4" s="629"/>
      <c r="DL4" s="630"/>
      <c r="DM4" s="630"/>
      <c r="DN4" s="630"/>
      <c r="DO4" s="630"/>
      <c r="DP4" s="630"/>
      <c r="DQ4" s="630"/>
      <c r="DR4" s="630"/>
      <c r="DS4" s="630"/>
      <c r="DT4" s="630"/>
      <c r="DU4" s="630"/>
      <c r="DV4" s="630"/>
      <c r="DW4" s="630"/>
      <c r="DX4" s="630"/>
      <c r="DY4" s="630"/>
      <c r="DZ4" s="630"/>
      <c r="EA4" s="630"/>
      <c r="EB4" s="630"/>
      <c r="EC4" s="630"/>
      <c r="ED4" s="630"/>
      <c r="EE4" s="630"/>
      <c r="EF4" s="630"/>
      <c r="EG4" s="630"/>
      <c r="EH4" s="630"/>
      <c r="EI4" s="630"/>
      <c r="EJ4" s="630"/>
      <c r="EK4" s="630"/>
      <c r="EL4" s="630"/>
      <c r="EM4" s="630"/>
      <c r="EN4" s="630"/>
      <c r="EO4" s="630"/>
      <c r="EP4" s="631"/>
      <c r="ER4" s="635" t="s">
        <v>278</v>
      </c>
      <c r="ES4" s="636"/>
      <c r="ET4" s="636"/>
      <c r="EU4" s="636"/>
      <c r="EV4" s="636"/>
      <c r="EW4" s="637"/>
      <c r="EX4" s="629"/>
      <c r="EY4" s="630"/>
      <c r="EZ4" s="630"/>
      <c r="FA4" s="631"/>
      <c r="FB4" s="260"/>
      <c r="FC4" s="647">
        <f>$AW$4</f>
        <v>45748</v>
      </c>
      <c r="FD4" s="648"/>
      <c r="FE4" s="648"/>
      <c r="FF4" s="648"/>
      <c r="FG4" s="654">
        <f>$BA$4</f>
        <v>5</v>
      </c>
      <c r="FH4" s="654"/>
      <c r="FI4" s="619" t="s">
        <v>247</v>
      </c>
      <c r="FK4" s="695" t="s">
        <v>276</v>
      </c>
      <c r="FL4" s="696"/>
      <c r="FM4" s="697"/>
      <c r="FN4" s="629"/>
      <c r="FO4" s="630"/>
      <c r="FP4" s="630"/>
      <c r="FQ4" s="630"/>
      <c r="FR4" s="630"/>
      <c r="FS4" s="630"/>
      <c r="FT4" s="630"/>
      <c r="FU4" s="630"/>
      <c r="FV4" s="630"/>
      <c r="FW4" s="630"/>
      <c r="FX4" s="630"/>
      <c r="FY4" s="630"/>
      <c r="FZ4" s="630"/>
      <c r="GA4" s="630"/>
      <c r="GB4" s="630"/>
      <c r="GC4" s="630"/>
      <c r="GD4" s="630"/>
      <c r="GE4" s="630"/>
      <c r="GF4" s="630"/>
      <c r="GG4" s="630"/>
      <c r="GH4" s="630"/>
      <c r="GI4" s="630"/>
      <c r="GJ4" s="630"/>
      <c r="GK4" s="630"/>
      <c r="GL4" s="630"/>
      <c r="GM4" s="630"/>
      <c r="GN4" s="630"/>
      <c r="GO4" s="630"/>
      <c r="GP4" s="630"/>
      <c r="GQ4" s="630"/>
      <c r="GR4" s="630"/>
      <c r="GS4" s="631"/>
      <c r="GU4" s="635" t="s">
        <v>278</v>
      </c>
      <c r="GV4" s="636"/>
      <c r="GW4" s="636"/>
      <c r="GX4" s="636"/>
      <c r="GY4" s="636"/>
      <c r="GZ4" s="637"/>
      <c r="HA4" s="629"/>
      <c r="HB4" s="630"/>
      <c r="HC4" s="630"/>
      <c r="HD4" s="631"/>
      <c r="HE4" s="260"/>
      <c r="HF4" s="647">
        <f>$AW$4</f>
        <v>45748</v>
      </c>
      <c r="HG4" s="648"/>
      <c r="HH4" s="648"/>
      <c r="HI4" s="648"/>
      <c r="HJ4" s="654">
        <f>$BA$4</f>
        <v>5</v>
      </c>
      <c r="HK4" s="654"/>
      <c r="HL4" s="619" t="s">
        <v>247</v>
      </c>
      <c r="HN4" s="695" t="s">
        <v>276</v>
      </c>
      <c r="HO4" s="696"/>
      <c r="HP4" s="697"/>
      <c r="HQ4" s="629"/>
      <c r="HR4" s="630"/>
      <c r="HS4" s="630"/>
      <c r="HT4" s="630"/>
      <c r="HU4" s="630"/>
      <c r="HV4" s="630"/>
      <c r="HW4" s="630"/>
      <c r="HX4" s="630"/>
      <c r="HY4" s="630"/>
      <c r="HZ4" s="630"/>
      <c r="IA4" s="630"/>
      <c r="IB4" s="630"/>
      <c r="IC4" s="630"/>
      <c r="ID4" s="630"/>
      <c r="IE4" s="630"/>
      <c r="IF4" s="630"/>
      <c r="IG4" s="630"/>
      <c r="IH4" s="630"/>
      <c r="II4" s="630"/>
      <c r="IJ4" s="630"/>
      <c r="IK4" s="630"/>
      <c r="IL4" s="630"/>
      <c r="IM4" s="630"/>
      <c r="IN4" s="630"/>
      <c r="IO4" s="630"/>
      <c r="IP4" s="630"/>
      <c r="IQ4" s="630"/>
      <c r="IR4" s="630"/>
      <c r="IS4" s="630"/>
      <c r="IT4" s="630"/>
      <c r="IU4" s="630"/>
      <c r="IV4" s="631"/>
      <c r="IX4" s="635" t="s">
        <v>278</v>
      </c>
      <c r="IY4" s="636"/>
      <c r="IZ4" s="636"/>
      <c r="JA4" s="636"/>
      <c r="JB4" s="636"/>
      <c r="JC4" s="637"/>
      <c r="JD4" s="629"/>
      <c r="JE4" s="630"/>
      <c r="JF4" s="630"/>
      <c r="JG4" s="631"/>
      <c r="JH4" s="260"/>
      <c r="JI4" s="647">
        <f>$AW$4</f>
        <v>45748</v>
      </c>
      <c r="JJ4" s="648"/>
      <c r="JK4" s="648"/>
      <c r="JL4" s="648"/>
      <c r="JM4" s="654">
        <f>$BA$4</f>
        <v>5</v>
      </c>
      <c r="JN4" s="654"/>
      <c r="JO4" s="619" t="s">
        <v>247</v>
      </c>
      <c r="JQ4" s="695" t="s">
        <v>276</v>
      </c>
      <c r="JR4" s="696"/>
      <c r="JS4" s="697"/>
      <c r="JT4" s="629"/>
      <c r="JU4" s="630"/>
      <c r="JV4" s="630"/>
      <c r="JW4" s="630"/>
      <c r="JX4" s="630"/>
      <c r="JY4" s="630"/>
      <c r="JZ4" s="630"/>
      <c r="KA4" s="630"/>
      <c r="KB4" s="630"/>
      <c r="KC4" s="630"/>
      <c r="KD4" s="630"/>
      <c r="KE4" s="630"/>
      <c r="KF4" s="630"/>
      <c r="KG4" s="630"/>
      <c r="KH4" s="630"/>
      <c r="KI4" s="630"/>
      <c r="KJ4" s="630"/>
      <c r="KK4" s="630"/>
      <c r="KL4" s="630"/>
      <c r="KM4" s="630"/>
      <c r="KN4" s="630"/>
      <c r="KO4" s="630"/>
      <c r="KP4" s="630"/>
      <c r="KQ4" s="630"/>
      <c r="KR4" s="630"/>
      <c r="KS4" s="630"/>
      <c r="KT4" s="630"/>
      <c r="KU4" s="630"/>
      <c r="KV4" s="630"/>
      <c r="KW4" s="630"/>
      <c r="KX4" s="630"/>
      <c r="KY4" s="631"/>
      <c r="LA4" s="635" t="s">
        <v>278</v>
      </c>
      <c r="LB4" s="636"/>
      <c r="LC4" s="636"/>
      <c r="LD4" s="636"/>
      <c r="LE4" s="636"/>
      <c r="LF4" s="637"/>
      <c r="LG4" s="629"/>
      <c r="LH4" s="630"/>
      <c r="LI4" s="630"/>
      <c r="LJ4" s="631"/>
      <c r="LK4" s="260"/>
      <c r="LL4" s="647">
        <f>$AW$4</f>
        <v>45748</v>
      </c>
      <c r="LM4" s="648"/>
      <c r="LN4" s="648"/>
      <c r="LO4" s="648"/>
      <c r="LP4" s="654">
        <f>$BA$4</f>
        <v>5</v>
      </c>
      <c r="LQ4" s="654"/>
      <c r="LR4" s="619" t="s">
        <v>247</v>
      </c>
      <c r="LT4" s="695" t="s">
        <v>276</v>
      </c>
      <c r="LU4" s="696"/>
      <c r="LV4" s="697"/>
      <c r="LW4" s="629"/>
      <c r="LX4" s="630"/>
      <c r="LY4" s="630"/>
      <c r="LZ4" s="630"/>
      <c r="MA4" s="630"/>
      <c r="MB4" s="630"/>
      <c r="MC4" s="630"/>
      <c r="MD4" s="630"/>
      <c r="ME4" s="630"/>
      <c r="MF4" s="630"/>
      <c r="MG4" s="630"/>
      <c r="MH4" s="630"/>
      <c r="MI4" s="630"/>
      <c r="MJ4" s="630"/>
      <c r="MK4" s="630"/>
      <c r="ML4" s="630"/>
      <c r="MM4" s="630"/>
      <c r="MN4" s="630"/>
      <c r="MO4" s="630"/>
      <c r="MP4" s="630"/>
      <c r="MQ4" s="630"/>
      <c r="MR4" s="630"/>
      <c r="MS4" s="630"/>
      <c r="MT4" s="630"/>
      <c r="MU4" s="630"/>
      <c r="MV4" s="630"/>
      <c r="MW4" s="630"/>
      <c r="MX4" s="630"/>
      <c r="MY4" s="630"/>
      <c r="MZ4" s="630"/>
      <c r="NA4" s="630"/>
      <c r="NB4" s="631"/>
      <c r="ND4" s="635" t="s">
        <v>278</v>
      </c>
      <c r="NE4" s="636"/>
      <c r="NF4" s="636"/>
      <c r="NG4" s="636"/>
      <c r="NH4" s="636"/>
      <c r="NI4" s="637"/>
      <c r="NJ4" s="629"/>
      <c r="NK4" s="630"/>
      <c r="NL4" s="630"/>
      <c r="NM4" s="631"/>
      <c r="NN4" s="260"/>
      <c r="NO4" s="647">
        <f>$AW$4</f>
        <v>45748</v>
      </c>
      <c r="NP4" s="648"/>
      <c r="NQ4" s="648"/>
      <c r="NR4" s="648"/>
      <c r="NS4" s="654">
        <f>$BA$4</f>
        <v>5</v>
      </c>
      <c r="NT4" s="654"/>
      <c r="NU4" s="619" t="s">
        <v>247</v>
      </c>
      <c r="NW4" s="695" t="s">
        <v>276</v>
      </c>
      <c r="NX4" s="696"/>
      <c r="NY4" s="697"/>
      <c r="NZ4" s="629"/>
      <c r="OA4" s="630"/>
      <c r="OB4" s="630"/>
      <c r="OC4" s="630"/>
      <c r="OD4" s="630"/>
      <c r="OE4" s="630"/>
      <c r="OF4" s="630"/>
      <c r="OG4" s="630"/>
      <c r="OH4" s="630"/>
      <c r="OI4" s="630"/>
      <c r="OJ4" s="630"/>
      <c r="OK4" s="630"/>
      <c r="OL4" s="630"/>
      <c r="OM4" s="630"/>
      <c r="ON4" s="630"/>
      <c r="OO4" s="630"/>
      <c r="OP4" s="630"/>
      <c r="OQ4" s="630"/>
      <c r="OR4" s="630"/>
      <c r="OS4" s="630"/>
      <c r="OT4" s="630"/>
      <c r="OU4" s="630"/>
      <c r="OV4" s="630"/>
      <c r="OW4" s="630"/>
      <c r="OX4" s="630"/>
      <c r="OY4" s="630"/>
      <c r="OZ4" s="630"/>
      <c r="PA4" s="630"/>
      <c r="PB4" s="630"/>
      <c r="PC4" s="630"/>
      <c r="PD4" s="630"/>
      <c r="PE4" s="631"/>
      <c r="PG4" s="635" t="s">
        <v>278</v>
      </c>
      <c r="PH4" s="636"/>
      <c r="PI4" s="636"/>
      <c r="PJ4" s="636"/>
      <c r="PK4" s="636"/>
      <c r="PL4" s="637"/>
      <c r="PM4" s="629"/>
      <c r="PN4" s="630"/>
      <c r="PO4" s="630"/>
      <c r="PP4" s="631"/>
      <c r="PQ4" s="260"/>
      <c r="PR4" s="647">
        <f>$AW$4</f>
        <v>45748</v>
      </c>
      <c r="PS4" s="648"/>
      <c r="PT4" s="648"/>
      <c r="PU4" s="648"/>
      <c r="PV4" s="654">
        <f>$BA$4</f>
        <v>5</v>
      </c>
      <c r="PW4" s="654"/>
      <c r="PX4" s="619" t="s">
        <v>247</v>
      </c>
      <c r="PZ4" s="695" t="s">
        <v>276</v>
      </c>
      <c r="QA4" s="696"/>
      <c r="QB4" s="697"/>
      <c r="QC4" s="629"/>
      <c r="QD4" s="630"/>
      <c r="QE4" s="630"/>
      <c r="QF4" s="630"/>
      <c r="QG4" s="630"/>
      <c r="QH4" s="630"/>
      <c r="QI4" s="630"/>
      <c r="QJ4" s="630"/>
      <c r="QK4" s="630"/>
      <c r="QL4" s="630"/>
      <c r="QM4" s="630"/>
      <c r="QN4" s="630"/>
      <c r="QO4" s="630"/>
      <c r="QP4" s="630"/>
      <c r="QQ4" s="630"/>
      <c r="QR4" s="630"/>
      <c r="QS4" s="630"/>
      <c r="QT4" s="630"/>
      <c r="QU4" s="630"/>
      <c r="QV4" s="630"/>
      <c r="QW4" s="630"/>
      <c r="QX4" s="630"/>
      <c r="QY4" s="630"/>
      <c r="QZ4" s="630"/>
      <c r="RA4" s="630"/>
      <c r="RB4" s="630"/>
      <c r="RC4" s="630"/>
      <c r="RD4" s="630"/>
      <c r="RE4" s="630"/>
      <c r="RF4" s="630"/>
      <c r="RG4" s="630"/>
      <c r="RH4" s="631"/>
      <c r="RJ4" s="635" t="s">
        <v>278</v>
      </c>
      <c r="RK4" s="636"/>
      <c r="RL4" s="636"/>
      <c r="RM4" s="636"/>
      <c r="RN4" s="636"/>
      <c r="RO4" s="637"/>
      <c r="RP4" s="629"/>
      <c r="RQ4" s="630"/>
      <c r="RR4" s="630"/>
      <c r="RS4" s="631"/>
      <c r="RT4" s="260"/>
      <c r="RU4" s="647">
        <f>$AW$4</f>
        <v>45748</v>
      </c>
      <c r="RV4" s="648"/>
      <c r="RW4" s="648"/>
      <c r="RX4" s="648"/>
      <c r="RY4" s="654">
        <f>$BA$4</f>
        <v>5</v>
      </c>
      <c r="RZ4" s="654"/>
      <c r="SA4" s="619" t="s">
        <v>247</v>
      </c>
      <c r="SC4" s="695" t="s">
        <v>276</v>
      </c>
      <c r="SD4" s="696"/>
      <c r="SE4" s="697"/>
      <c r="SF4" s="629"/>
      <c r="SG4" s="630"/>
      <c r="SH4" s="630"/>
      <c r="SI4" s="630"/>
      <c r="SJ4" s="630"/>
      <c r="SK4" s="630"/>
      <c r="SL4" s="630"/>
      <c r="SM4" s="630"/>
      <c r="SN4" s="630"/>
      <c r="SO4" s="630"/>
      <c r="SP4" s="630"/>
      <c r="SQ4" s="630"/>
      <c r="SR4" s="630"/>
      <c r="SS4" s="630"/>
      <c r="ST4" s="630"/>
      <c r="SU4" s="630"/>
      <c r="SV4" s="630"/>
      <c r="SW4" s="630"/>
      <c r="SX4" s="630"/>
      <c r="SY4" s="630"/>
      <c r="SZ4" s="630"/>
      <c r="TA4" s="630"/>
      <c r="TB4" s="630"/>
      <c r="TC4" s="630"/>
      <c r="TD4" s="630"/>
      <c r="TE4" s="630"/>
      <c r="TF4" s="630"/>
      <c r="TG4" s="630"/>
      <c r="TH4" s="630"/>
      <c r="TI4" s="630"/>
      <c r="TJ4" s="630"/>
      <c r="TK4" s="631"/>
      <c r="TM4" s="635" t="s">
        <v>278</v>
      </c>
      <c r="TN4" s="636"/>
      <c r="TO4" s="636"/>
      <c r="TP4" s="636"/>
      <c r="TQ4" s="636"/>
      <c r="TR4" s="637"/>
      <c r="TS4" s="629"/>
      <c r="TT4" s="630"/>
      <c r="TU4" s="630"/>
      <c r="TV4" s="631"/>
      <c r="TW4" s="260"/>
      <c r="TX4" s="647">
        <f>$AW$4</f>
        <v>45748</v>
      </c>
      <c r="TY4" s="648"/>
      <c r="TZ4" s="648"/>
      <c r="UA4" s="648"/>
      <c r="UB4" s="654">
        <f>$BA$4</f>
        <v>5</v>
      </c>
      <c r="UC4" s="654"/>
      <c r="UD4" s="619" t="s">
        <v>247</v>
      </c>
      <c r="UF4" s="695" t="s">
        <v>276</v>
      </c>
      <c r="UG4" s="696"/>
      <c r="UH4" s="697"/>
      <c r="UI4" s="629"/>
      <c r="UJ4" s="630"/>
      <c r="UK4" s="630"/>
      <c r="UL4" s="630"/>
      <c r="UM4" s="630"/>
      <c r="UN4" s="630"/>
      <c r="UO4" s="630"/>
      <c r="UP4" s="630"/>
      <c r="UQ4" s="630"/>
      <c r="UR4" s="630"/>
      <c r="US4" s="630"/>
      <c r="UT4" s="630"/>
      <c r="UU4" s="630"/>
      <c r="UV4" s="630"/>
      <c r="UW4" s="630"/>
      <c r="UX4" s="630"/>
      <c r="UY4" s="630"/>
      <c r="UZ4" s="630"/>
      <c r="VA4" s="630"/>
      <c r="VB4" s="630"/>
      <c r="VC4" s="630"/>
      <c r="VD4" s="630"/>
      <c r="VE4" s="630"/>
      <c r="VF4" s="630"/>
      <c r="VG4" s="630"/>
      <c r="VH4" s="630"/>
      <c r="VI4" s="630"/>
      <c r="VJ4" s="630"/>
      <c r="VK4" s="630"/>
      <c r="VL4" s="630"/>
      <c r="VM4" s="630"/>
      <c r="VN4" s="631"/>
      <c r="VP4" s="635" t="s">
        <v>278</v>
      </c>
      <c r="VQ4" s="636"/>
      <c r="VR4" s="636"/>
      <c r="VS4" s="636"/>
      <c r="VT4" s="636"/>
      <c r="VU4" s="637"/>
      <c r="VV4" s="629"/>
      <c r="VW4" s="630"/>
      <c r="VX4" s="630"/>
      <c r="VY4" s="631"/>
      <c r="VZ4" s="260"/>
      <c r="WA4" s="647">
        <f>$AW$4</f>
        <v>45748</v>
      </c>
      <c r="WB4" s="648"/>
      <c r="WC4" s="648"/>
      <c r="WD4" s="648"/>
      <c r="WE4" s="654">
        <f>$BA$4</f>
        <v>5</v>
      </c>
      <c r="WF4" s="654"/>
      <c r="WG4" s="619" t="s">
        <v>247</v>
      </c>
      <c r="WI4" s="695" t="s">
        <v>276</v>
      </c>
      <c r="WJ4" s="696"/>
      <c r="WK4" s="697"/>
      <c r="WL4" s="629"/>
      <c r="WM4" s="630"/>
      <c r="WN4" s="630"/>
      <c r="WO4" s="630"/>
      <c r="WP4" s="630"/>
      <c r="WQ4" s="630"/>
      <c r="WR4" s="630"/>
      <c r="WS4" s="630"/>
      <c r="WT4" s="630"/>
      <c r="WU4" s="630"/>
      <c r="WV4" s="630"/>
      <c r="WW4" s="630"/>
      <c r="WX4" s="630"/>
      <c r="WY4" s="630"/>
      <c r="WZ4" s="630"/>
      <c r="XA4" s="630"/>
      <c r="XB4" s="630"/>
      <c r="XC4" s="630"/>
      <c r="XD4" s="630"/>
      <c r="XE4" s="630"/>
      <c r="XF4" s="630"/>
      <c r="XG4" s="630"/>
      <c r="XH4" s="630"/>
      <c r="XI4" s="630"/>
      <c r="XJ4" s="630"/>
      <c r="XK4" s="630"/>
      <c r="XL4" s="630"/>
      <c r="XM4" s="630"/>
      <c r="XN4" s="630"/>
      <c r="XO4" s="630"/>
      <c r="XP4" s="630"/>
      <c r="XQ4" s="631"/>
      <c r="XS4" s="635" t="s">
        <v>278</v>
      </c>
      <c r="XT4" s="636"/>
      <c r="XU4" s="636"/>
      <c r="XV4" s="636"/>
      <c r="XW4" s="636"/>
      <c r="XX4" s="637"/>
      <c r="XY4" s="629"/>
      <c r="XZ4" s="630"/>
      <c r="YA4" s="630"/>
      <c r="YB4" s="631"/>
      <c r="YC4" s="260"/>
      <c r="YD4" s="647">
        <f>$AW$4</f>
        <v>45748</v>
      </c>
      <c r="YE4" s="648"/>
      <c r="YF4" s="648"/>
      <c r="YG4" s="648"/>
      <c r="YH4" s="654">
        <f>$BA$4</f>
        <v>5</v>
      </c>
      <c r="YI4" s="654"/>
      <c r="YJ4" s="619" t="s">
        <v>247</v>
      </c>
      <c r="YL4" s="695" t="s">
        <v>276</v>
      </c>
      <c r="YM4" s="696"/>
      <c r="YN4" s="697"/>
      <c r="YO4" s="629"/>
      <c r="YP4" s="630"/>
      <c r="YQ4" s="630"/>
      <c r="YR4" s="630"/>
      <c r="YS4" s="630"/>
      <c r="YT4" s="630"/>
      <c r="YU4" s="630"/>
      <c r="YV4" s="630"/>
      <c r="YW4" s="630"/>
      <c r="YX4" s="630"/>
      <c r="YY4" s="630"/>
      <c r="YZ4" s="630"/>
      <c r="ZA4" s="630"/>
      <c r="ZB4" s="630"/>
      <c r="ZC4" s="630"/>
      <c r="ZD4" s="630"/>
      <c r="ZE4" s="630"/>
      <c r="ZF4" s="630"/>
      <c r="ZG4" s="630"/>
      <c r="ZH4" s="630"/>
      <c r="ZI4" s="630"/>
      <c r="ZJ4" s="630"/>
      <c r="ZK4" s="630"/>
      <c r="ZL4" s="630"/>
      <c r="ZM4" s="630"/>
      <c r="ZN4" s="630"/>
      <c r="ZO4" s="630"/>
      <c r="ZP4" s="630"/>
      <c r="ZQ4" s="630"/>
      <c r="ZR4" s="630"/>
      <c r="ZS4" s="630"/>
      <c r="ZT4" s="631"/>
      <c r="ZV4" s="635" t="s">
        <v>278</v>
      </c>
      <c r="ZW4" s="636"/>
      <c r="ZX4" s="636"/>
      <c r="ZY4" s="636"/>
      <c r="ZZ4" s="636"/>
      <c r="AAA4" s="637"/>
      <c r="AAB4" s="629"/>
      <c r="AAC4" s="630"/>
      <c r="AAD4" s="630"/>
      <c r="AAE4" s="631"/>
      <c r="AAF4" s="260"/>
      <c r="AAG4" s="647">
        <f>$AW$4</f>
        <v>45748</v>
      </c>
      <c r="AAH4" s="648"/>
      <c r="AAI4" s="648"/>
      <c r="AAJ4" s="648"/>
      <c r="AAK4" s="654">
        <f>$BA$4</f>
        <v>5</v>
      </c>
      <c r="AAL4" s="654"/>
      <c r="AAM4" s="619" t="s">
        <v>247</v>
      </c>
      <c r="AAO4" s="695" t="s">
        <v>276</v>
      </c>
      <c r="AAP4" s="696"/>
      <c r="AAQ4" s="697"/>
      <c r="AAR4" s="629"/>
      <c r="AAS4" s="630"/>
      <c r="AAT4" s="630"/>
      <c r="AAU4" s="630"/>
      <c r="AAV4" s="630"/>
      <c r="AAW4" s="630"/>
      <c r="AAX4" s="630"/>
      <c r="AAY4" s="630"/>
      <c r="AAZ4" s="630"/>
      <c r="ABA4" s="630"/>
      <c r="ABB4" s="630"/>
      <c r="ABC4" s="630"/>
      <c r="ABD4" s="630"/>
      <c r="ABE4" s="630"/>
      <c r="ABF4" s="630"/>
      <c r="ABG4" s="630"/>
      <c r="ABH4" s="630"/>
      <c r="ABI4" s="630"/>
      <c r="ABJ4" s="630"/>
      <c r="ABK4" s="630"/>
      <c r="ABL4" s="630"/>
      <c r="ABM4" s="630"/>
      <c r="ABN4" s="630"/>
      <c r="ABO4" s="630"/>
      <c r="ABP4" s="630"/>
      <c r="ABQ4" s="630"/>
      <c r="ABR4" s="630"/>
      <c r="ABS4" s="630"/>
      <c r="ABT4" s="630"/>
      <c r="ABU4" s="630"/>
      <c r="ABV4" s="630"/>
      <c r="ABW4" s="631"/>
      <c r="ABY4" s="635" t="s">
        <v>278</v>
      </c>
      <c r="ABZ4" s="636"/>
      <c r="ACA4" s="636"/>
      <c r="ACB4" s="636"/>
      <c r="ACC4" s="636"/>
      <c r="ACD4" s="637"/>
      <c r="ACE4" s="629"/>
      <c r="ACF4" s="630"/>
      <c r="ACG4" s="630"/>
      <c r="ACH4" s="631"/>
      <c r="ACI4" s="260"/>
      <c r="ACJ4" s="647">
        <f>$AW$4</f>
        <v>45748</v>
      </c>
      <c r="ACK4" s="648"/>
      <c r="ACL4" s="648"/>
      <c r="ACM4" s="648"/>
      <c r="ACN4" s="654">
        <f>$BA$4</f>
        <v>5</v>
      </c>
      <c r="ACO4" s="654"/>
      <c r="ACP4" s="619" t="s">
        <v>247</v>
      </c>
      <c r="ACR4" s="695" t="s">
        <v>276</v>
      </c>
      <c r="ACS4" s="696"/>
      <c r="ACT4" s="697"/>
      <c r="ACU4" s="629"/>
      <c r="ACV4" s="630"/>
      <c r="ACW4" s="630"/>
      <c r="ACX4" s="630"/>
      <c r="ACY4" s="630"/>
      <c r="ACZ4" s="630"/>
      <c r="ADA4" s="630"/>
      <c r="ADB4" s="630"/>
      <c r="ADC4" s="630"/>
      <c r="ADD4" s="630"/>
      <c r="ADE4" s="630"/>
      <c r="ADF4" s="630"/>
      <c r="ADG4" s="630"/>
      <c r="ADH4" s="630"/>
      <c r="ADI4" s="630"/>
      <c r="ADJ4" s="630"/>
      <c r="ADK4" s="630"/>
      <c r="ADL4" s="630"/>
      <c r="ADM4" s="630"/>
      <c r="ADN4" s="630"/>
      <c r="ADO4" s="630"/>
      <c r="ADP4" s="630"/>
      <c r="ADQ4" s="630"/>
      <c r="ADR4" s="630"/>
      <c r="ADS4" s="630"/>
      <c r="ADT4" s="630"/>
      <c r="ADU4" s="630"/>
      <c r="ADV4" s="630"/>
      <c r="ADW4" s="630"/>
      <c r="ADX4" s="630"/>
      <c r="ADY4" s="630"/>
      <c r="ADZ4" s="631"/>
      <c r="AEB4" s="635" t="s">
        <v>278</v>
      </c>
      <c r="AEC4" s="636"/>
      <c r="AED4" s="636"/>
      <c r="AEE4" s="636"/>
      <c r="AEF4" s="636"/>
      <c r="AEG4" s="637"/>
      <c r="AEH4" s="629"/>
      <c r="AEI4" s="630"/>
      <c r="AEJ4" s="630"/>
      <c r="AEK4" s="631"/>
      <c r="AEL4" s="260"/>
      <c r="AEM4" s="647">
        <f>$AW$4</f>
        <v>45748</v>
      </c>
      <c r="AEN4" s="648"/>
      <c r="AEO4" s="648"/>
      <c r="AEP4" s="648"/>
      <c r="AEQ4" s="654">
        <f>$BA$4</f>
        <v>5</v>
      </c>
      <c r="AER4" s="654"/>
      <c r="AES4" s="619" t="s">
        <v>247</v>
      </c>
      <c r="AEU4" s="695" t="s">
        <v>276</v>
      </c>
      <c r="AEV4" s="696"/>
      <c r="AEW4" s="697"/>
      <c r="AEX4" s="629"/>
      <c r="AEY4" s="630"/>
      <c r="AEZ4" s="630"/>
      <c r="AFA4" s="630"/>
      <c r="AFB4" s="630"/>
      <c r="AFC4" s="630"/>
      <c r="AFD4" s="630"/>
      <c r="AFE4" s="630"/>
      <c r="AFF4" s="630"/>
      <c r="AFG4" s="630"/>
      <c r="AFH4" s="630"/>
      <c r="AFI4" s="630"/>
      <c r="AFJ4" s="630"/>
      <c r="AFK4" s="630"/>
      <c r="AFL4" s="630"/>
      <c r="AFM4" s="630"/>
      <c r="AFN4" s="630"/>
      <c r="AFO4" s="630"/>
      <c r="AFP4" s="630"/>
      <c r="AFQ4" s="630"/>
      <c r="AFR4" s="630"/>
      <c r="AFS4" s="630"/>
      <c r="AFT4" s="630"/>
      <c r="AFU4" s="630"/>
      <c r="AFV4" s="630"/>
      <c r="AFW4" s="630"/>
      <c r="AFX4" s="630"/>
      <c r="AFY4" s="630"/>
      <c r="AFZ4" s="630"/>
      <c r="AGA4" s="630"/>
      <c r="AGB4" s="630"/>
      <c r="AGC4" s="631"/>
      <c r="AGE4" s="635" t="s">
        <v>278</v>
      </c>
      <c r="AGF4" s="636"/>
      <c r="AGG4" s="636"/>
      <c r="AGH4" s="636"/>
      <c r="AGI4" s="636"/>
      <c r="AGJ4" s="637"/>
      <c r="AGK4" s="629"/>
      <c r="AGL4" s="630"/>
      <c r="AGM4" s="630"/>
      <c r="AGN4" s="631"/>
      <c r="AGO4" s="260"/>
      <c r="AGP4" s="647">
        <f>$AW$4</f>
        <v>45748</v>
      </c>
      <c r="AGQ4" s="648"/>
      <c r="AGR4" s="648"/>
      <c r="AGS4" s="648"/>
      <c r="AGT4" s="654">
        <f>$BA$4</f>
        <v>5</v>
      </c>
      <c r="AGU4" s="654"/>
      <c r="AGV4" s="619" t="s">
        <v>247</v>
      </c>
      <c r="AGX4" s="695" t="s">
        <v>276</v>
      </c>
      <c r="AGY4" s="696"/>
      <c r="AGZ4" s="697"/>
      <c r="AHA4" s="629"/>
      <c r="AHB4" s="630"/>
      <c r="AHC4" s="630"/>
      <c r="AHD4" s="630"/>
      <c r="AHE4" s="630"/>
      <c r="AHF4" s="630"/>
      <c r="AHG4" s="630"/>
      <c r="AHH4" s="630"/>
      <c r="AHI4" s="630"/>
      <c r="AHJ4" s="630"/>
      <c r="AHK4" s="630"/>
      <c r="AHL4" s="630"/>
      <c r="AHM4" s="630"/>
      <c r="AHN4" s="630"/>
      <c r="AHO4" s="630"/>
      <c r="AHP4" s="630"/>
      <c r="AHQ4" s="630"/>
      <c r="AHR4" s="630"/>
      <c r="AHS4" s="630"/>
      <c r="AHT4" s="630"/>
      <c r="AHU4" s="630"/>
      <c r="AHV4" s="630"/>
      <c r="AHW4" s="630"/>
      <c r="AHX4" s="630"/>
      <c r="AHY4" s="630"/>
      <c r="AHZ4" s="630"/>
      <c r="AIA4" s="630"/>
      <c r="AIB4" s="630"/>
      <c r="AIC4" s="630"/>
      <c r="AID4" s="630"/>
      <c r="AIE4" s="630"/>
      <c r="AIF4" s="631"/>
      <c r="AIH4" s="635" t="s">
        <v>278</v>
      </c>
      <c r="AII4" s="636"/>
      <c r="AIJ4" s="636"/>
      <c r="AIK4" s="636"/>
      <c r="AIL4" s="636"/>
      <c r="AIM4" s="637"/>
      <c r="AIN4" s="629"/>
      <c r="AIO4" s="630"/>
      <c r="AIP4" s="630"/>
      <c r="AIQ4" s="631"/>
      <c r="AIR4" s="260"/>
      <c r="AIS4" s="647">
        <f>$AW$4</f>
        <v>45748</v>
      </c>
      <c r="AIT4" s="648"/>
      <c r="AIU4" s="648"/>
      <c r="AIV4" s="648"/>
      <c r="AIW4" s="654">
        <f>$BA$4</f>
        <v>5</v>
      </c>
      <c r="AIX4" s="654"/>
      <c r="AIY4" s="619" t="s">
        <v>247</v>
      </c>
      <c r="AJA4" s="695" t="s">
        <v>276</v>
      </c>
      <c r="AJB4" s="696"/>
      <c r="AJC4" s="697"/>
      <c r="AJD4" s="629"/>
      <c r="AJE4" s="630"/>
      <c r="AJF4" s="630"/>
      <c r="AJG4" s="630"/>
      <c r="AJH4" s="630"/>
      <c r="AJI4" s="630"/>
      <c r="AJJ4" s="630"/>
      <c r="AJK4" s="630"/>
      <c r="AJL4" s="630"/>
      <c r="AJM4" s="630"/>
      <c r="AJN4" s="630"/>
      <c r="AJO4" s="630"/>
      <c r="AJP4" s="630"/>
      <c r="AJQ4" s="630"/>
      <c r="AJR4" s="630"/>
      <c r="AJS4" s="630"/>
      <c r="AJT4" s="630"/>
      <c r="AJU4" s="630"/>
      <c r="AJV4" s="630"/>
      <c r="AJW4" s="630"/>
      <c r="AJX4" s="630"/>
      <c r="AJY4" s="630"/>
      <c r="AJZ4" s="630"/>
      <c r="AKA4" s="630"/>
      <c r="AKB4" s="630"/>
      <c r="AKC4" s="630"/>
      <c r="AKD4" s="630"/>
      <c r="AKE4" s="630"/>
      <c r="AKF4" s="630"/>
      <c r="AKG4" s="630"/>
      <c r="AKH4" s="630"/>
      <c r="AKI4" s="631"/>
      <c r="AKK4" s="635" t="s">
        <v>278</v>
      </c>
      <c r="AKL4" s="636"/>
      <c r="AKM4" s="636"/>
      <c r="AKN4" s="636"/>
      <c r="AKO4" s="636"/>
      <c r="AKP4" s="637"/>
      <c r="AKQ4" s="629"/>
      <c r="AKR4" s="630"/>
      <c r="AKS4" s="630"/>
      <c r="AKT4" s="631"/>
      <c r="AKU4" s="260"/>
      <c r="AKV4" s="647">
        <f>$AW$4</f>
        <v>45748</v>
      </c>
      <c r="AKW4" s="648"/>
      <c r="AKX4" s="648"/>
      <c r="AKY4" s="648"/>
      <c r="AKZ4" s="654">
        <f>$BA$4</f>
        <v>5</v>
      </c>
      <c r="ALA4" s="654"/>
      <c r="ALB4" s="619" t="s">
        <v>247</v>
      </c>
      <c r="ALD4" s="695" t="s">
        <v>276</v>
      </c>
      <c r="ALE4" s="696"/>
      <c r="ALF4" s="697"/>
      <c r="ALG4" s="629"/>
      <c r="ALH4" s="630"/>
      <c r="ALI4" s="630"/>
      <c r="ALJ4" s="630"/>
      <c r="ALK4" s="630"/>
      <c r="ALL4" s="630"/>
      <c r="ALM4" s="630"/>
      <c r="ALN4" s="630"/>
      <c r="ALO4" s="630"/>
      <c r="ALP4" s="630"/>
      <c r="ALQ4" s="630"/>
      <c r="ALR4" s="630"/>
      <c r="ALS4" s="630"/>
      <c r="ALT4" s="630"/>
      <c r="ALU4" s="630"/>
      <c r="ALV4" s="630"/>
      <c r="ALW4" s="630"/>
      <c r="ALX4" s="630"/>
      <c r="ALY4" s="630"/>
      <c r="ALZ4" s="630"/>
      <c r="AMA4" s="630"/>
      <c r="AMB4" s="630"/>
      <c r="AMC4" s="630"/>
      <c r="AMD4" s="630"/>
      <c r="AME4" s="630"/>
      <c r="AMF4" s="630"/>
      <c r="AMG4" s="630"/>
      <c r="AMH4" s="630"/>
      <c r="AMI4" s="630"/>
      <c r="AMJ4" s="630"/>
      <c r="AMK4" s="630"/>
      <c r="AML4" s="631"/>
      <c r="AMN4" s="635" t="s">
        <v>278</v>
      </c>
      <c r="AMO4" s="636"/>
      <c r="AMP4" s="636"/>
      <c r="AMQ4" s="636"/>
      <c r="AMR4" s="636"/>
      <c r="AMS4" s="637"/>
      <c r="AMT4" s="629"/>
      <c r="AMU4" s="630"/>
      <c r="AMV4" s="630"/>
      <c r="AMW4" s="631"/>
      <c r="AMX4" s="260"/>
      <c r="AMY4" s="647">
        <f>$AW$4</f>
        <v>45748</v>
      </c>
      <c r="AMZ4" s="648"/>
      <c r="ANA4" s="648"/>
      <c r="ANB4" s="648"/>
      <c r="ANC4" s="654">
        <f>$BA$4</f>
        <v>5</v>
      </c>
      <c r="AND4" s="654"/>
      <c r="ANE4" s="619" t="s">
        <v>247</v>
      </c>
      <c r="ANG4" s="695" t="s">
        <v>276</v>
      </c>
      <c r="ANH4" s="696"/>
      <c r="ANI4" s="697"/>
      <c r="ANJ4" s="629"/>
      <c r="ANK4" s="630"/>
      <c r="ANL4" s="630"/>
      <c r="ANM4" s="630"/>
      <c r="ANN4" s="630"/>
      <c r="ANO4" s="630"/>
      <c r="ANP4" s="630"/>
      <c r="ANQ4" s="630"/>
      <c r="ANR4" s="630"/>
      <c r="ANS4" s="630"/>
      <c r="ANT4" s="630"/>
      <c r="ANU4" s="630"/>
      <c r="ANV4" s="630"/>
      <c r="ANW4" s="630"/>
      <c r="ANX4" s="630"/>
      <c r="ANY4" s="630"/>
      <c r="ANZ4" s="630"/>
      <c r="AOA4" s="630"/>
      <c r="AOB4" s="630"/>
      <c r="AOC4" s="630"/>
      <c r="AOD4" s="630"/>
      <c r="AOE4" s="630"/>
      <c r="AOF4" s="630"/>
      <c r="AOG4" s="630"/>
      <c r="AOH4" s="630"/>
      <c r="AOI4" s="630"/>
      <c r="AOJ4" s="630"/>
      <c r="AOK4" s="630"/>
      <c r="AOL4" s="630"/>
      <c r="AOM4" s="630"/>
      <c r="AON4" s="630"/>
      <c r="AOO4" s="631"/>
      <c r="AOQ4" s="635" t="s">
        <v>278</v>
      </c>
      <c r="AOR4" s="636"/>
      <c r="AOS4" s="636"/>
      <c r="AOT4" s="636"/>
      <c r="AOU4" s="636"/>
      <c r="AOV4" s="637"/>
      <c r="AOW4" s="629"/>
      <c r="AOX4" s="630"/>
      <c r="AOY4" s="630"/>
      <c r="AOZ4" s="631"/>
      <c r="APA4" s="260"/>
      <c r="APB4" s="647">
        <f>$AW$4</f>
        <v>45748</v>
      </c>
      <c r="APC4" s="648"/>
      <c r="APD4" s="648"/>
      <c r="APE4" s="648"/>
      <c r="APF4" s="654">
        <f>$BA$4</f>
        <v>5</v>
      </c>
      <c r="APG4" s="654"/>
      <c r="APH4" s="619" t="s">
        <v>247</v>
      </c>
      <c r="APJ4" s="695" t="s">
        <v>276</v>
      </c>
      <c r="APK4" s="696"/>
      <c r="APL4" s="697"/>
      <c r="APM4" s="629"/>
      <c r="APN4" s="630"/>
      <c r="APO4" s="630"/>
      <c r="APP4" s="630"/>
      <c r="APQ4" s="630"/>
      <c r="APR4" s="630"/>
      <c r="APS4" s="630"/>
      <c r="APT4" s="630"/>
      <c r="APU4" s="630"/>
      <c r="APV4" s="630"/>
      <c r="APW4" s="630"/>
      <c r="APX4" s="630"/>
      <c r="APY4" s="630"/>
      <c r="APZ4" s="630"/>
      <c r="AQA4" s="630"/>
      <c r="AQB4" s="630"/>
      <c r="AQC4" s="630"/>
      <c r="AQD4" s="630"/>
      <c r="AQE4" s="630"/>
      <c r="AQF4" s="630"/>
      <c r="AQG4" s="630"/>
      <c r="AQH4" s="630"/>
      <c r="AQI4" s="630"/>
      <c r="AQJ4" s="630"/>
      <c r="AQK4" s="630"/>
      <c r="AQL4" s="630"/>
      <c r="AQM4" s="630"/>
      <c r="AQN4" s="630"/>
      <c r="AQO4" s="630"/>
      <c r="AQP4" s="630"/>
      <c r="AQQ4" s="630"/>
      <c r="AQR4" s="631"/>
      <c r="AQT4" s="635" t="s">
        <v>278</v>
      </c>
      <c r="AQU4" s="636"/>
      <c r="AQV4" s="636"/>
      <c r="AQW4" s="636"/>
      <c r="AQX4" s="636"/>
      <c r="AQY4" s="637"/>
      <c r="AQZ4" s="629"/>
      <c r="ARA4" s="630"/>
      <c r="ARB4" s="630"/>
      <c r="ARC4" s="631"/>
      <c r="ARD4" s="260"/>
      <c r="ARE4" s="647">
        <f>$AW$4</f>
        <v>45748</v>
      </c>
      <c r="ARF4" s="648"/>
      <c r="ARG4" s="648"/>
      <c r="ARH4" s="648"/>
      <c r="ARI4" s="654">
        <f>$BA$4</f>
        <v>5</v>
      </c>
      <c r="ARJ4" s="654"/>
      <c r="ARK4" s="619" t="s">
        <v>247</v>
      </c>
      <c r="ARM4" s="695" t="s">
        <v>276</v>
      </c>
      <c r="ARN4" s="696"/>
      <c r="ARO4" s="697"/>
      <c r="ARP4" s="629"/>
      <c r="ARQ4" s="630"/>
      <c r="ARR4" s="630"/>
      <c r="ARS4" s="630"/>
      <c r="ART4" s="630"/>
      <c r="ARU4" s="630"/>
      <c r="ARV4" s="630"/>
      <c r="ARW4" s="630"/>
      <c r="ARX4" s="630"/>
      <c r="ARY4" s="630"/>
      <c r="ARZ4" s="630"/>
      <c r="ASA4" s="630"/>
      <c r="ASB4" s="630"/>
      <c r="ASC4" s="630"/>
      <c r="ASD4" s="630"/>
      <c r="ASE4" s="630"/>
      <c r="ASF4" s="630"/>
      <c r="ASG4" s="630"/>
      <c r="ASH4" s="630"/>
      <c r="ASI4" s="630"/>
      <c r="ASJ4" s="630"/>
      <c r="ASK4" s="630"/>
      <c r="ASL4" s="630"/>
      <c r="ASM4" s="630"/>
      <c r="ASN4" s="630"/>
      <c r="ASO4" s="630"/>
      <c r="ASP4" s="630"/>
      <c r="ASQ4" s="630"/>
      <c r="ASR4" s="630"/>
      <c r="ASS4" s="630"/>
      <c r="AST4" s="630"/>
      <c r="ASU4" s="631"/>
      <c r="ASW4" s="635" t="s">
        <v>278</v>
      </c>
      <c r="ASX4" s="636"/>
      <c r="ASY4" s="636"/>
      <c r="ASZ4" s="636"/>
      <c r="ATA4" s="636"/>
      <c r="ATB4" s="637"/>
      <c r="ATC4" s="629"/>
      <c r="ATD4" s="630"/>
      <c r="ATE4" s="630"/>
      <c r="ATF4" s="631"/>
      <c r="ATG4" s="260"/>
      <c r="ATH4" s="647">
        <f>$AW$4</f>
        <v>45748</v>
      </c>
      <c r="ATI4" s="648"/>
      <c r="ATJ4" s="648"/>
      <c r="ATK4" s="648"/>
      <c r="ATL4" s="654">
        <f>$BA$4</f>
        <v>5</v>
      </c>
      <c r="ATM4" s="654"/>
      <c r="ATN4" s="619" t="s">
        <v>247</v>
      </c>
      <c r="ATP4" s="695" t="s">
        <v>276</v>
      </c>
      <c r="ATQ4" s="696"/>
      <c r="ATR4" s="697"/>
      <c r="ATS4" s="629"/>
      <c r="ATT4" s="630"/>
      <c r="ATU4" s="630"/>
      <c r="ATV4" s="630"/>
      <c r="ATW4" s="630"/>
      <c r="ATX4" s="630"/>
      <c r="ATY4" s="630"/>
      <c r="ATZ4" s="630"/>
      <c r="AUA4" s="630"/>
      <c r="AUB4" s="630"/>
      <c r="AUC4" s="630"/>
      <c r="AUD4" s="630"/>
      <c r="AUE4" s="630"/>
      <c r="AUF4" s="630"/>
      <c r="AUG4" s="630"/>
      <c r="AUH4" s="630"/>
      <c r="AUI4" s="630"/>
      <c r="AUJ4" s="630"/>
      <c r="AUK4" s="630"/>
      <c r="AUL4" s="630"/>
      <c r="AUM4" s="630"/>
      <c r="AUN4" s="630"/>
      <c r="AUO4" s="630"/>
      <c r="AUP4" s="630"/>
      <c r="AUQ4" s="630"/>
      <c r="AUR4" s="630"/>
      <c r="AUS4" s="630"/>
      <c r="AUT4" s="630"/>
      <c r="AUU4" s="630"/>
      <c r="AUV4" s="630"/>
      <c r="AUW4" s="630"/>
      <c r="AUX4" s="631"/>
      <c r="AUZ4" s="635" t="s">
        <v>278</v>
      </c>
      <c r="AVA4" s="636"/>
      <c r="AVB4" s="636"/>
      <c r="AVC4" s="636"/>
      <c r="AVD4" s="636"/>
      <c r="AVE4" s="637"/>
      <c r="AVF4" s="629"/>
      <c r="AVG4" s="630"/>
      <c r="AVH4" s="630"/>
      <c r="AVI4" s="631"/>
      <c r="AVJ4" s="260"/>
      <c r="AVK4" s="647">
        <f>$AW$4</f>
        <v>45748</v>
      </c>
      <c r="AVL4" s="648"/>
      <c r="AVM4" s="648"/>
      <c r="AVN4" s="648"/>
      <c r="AVO4" s="654">
        <f>$BA$4</f>
        <v>5</v>
      </c>
      <c r="AVP4" s="654"/>
      <c r="AVQ4" s="619" t="s">
        <v>247</v>
      </c>
      <c r="AVS4" s="695" t="s">
        <v>276</v>
      </c>
      <c r="AVT4" s="696"/>
      <c r="AVU4" s="697"/>
      <c r="AVV4" s="629"/>
      <c r="AVW4" s="630"/>
      <c r="AVX4" s="630"/>
      <c r="AVY4" s="630"/>
      <c r="AVZ4" s="630"/>
      <c r="AWA4" s="630"/>
      <c r="AWB4" s="630"/>
      <c r="AWC4" s="630"/>
      <c r="AWD4" s="630"/>
      <c r="AWE4" s="630"/>
      <c r="AWF4" s="630"/>
      <c r="AWG4" s="630"/>
      <c r="AWH4" s="630"/>
      <c r="AWI4" s="630"/>
      <c r="AWJ4" s="630"/>
      <c r="AWK4" s="630"/>
      <c r="AWL4" s="630"/>
      <c r="AWM4" s="630"/>
      <c r="AWN4" s="630"/>
      <c r="AWO4" s="630"/>
      <c r="AWP4" s="630"/>
      <c r="AWQ4" s="630"/>
      <c r="AWR4" s="630"/>
      <c r="AWS4" s="630"/>
      <c r="AWT4" s="630"/>
      <c r="AWU4" s="630"/>
      <c r="AWV4" s="630"/>
      <c r="AWW4" s="630"/>
      <c r="AWX4" s="630"/>
      <c r="AWY4" s="630"/>
      <c r="AWZ4" s="630"/>
      <c r="AXA4" s="631"/>
      <c r="AXC4" s="635" t="s">
        <v>278</v>
      </c>
      <c r="AXD4" s="636"/>
      <c r="AXE4" s="636"/>
      <c r="AXF4" s="636"/>
      <c r="AXG4" s="636"/>
      <c r="AXH4" s="637"/>
      <c r="AXI4" s="629"/>
      <c r="AXJ4" s="630"/>
      <c r="AXK4" s="630"/>
      <c r="AXL4" s="631"/>
      <c r="AXM4" s="260"/>
      <c r="AXN4" s="647">
        <f>$AW$4</f>
        <v>45748</v>
      </c>
      <c r="AXO4" s="648"/>
      <c r="AXP4" s="648"/>
      <c r="AXQ4" s="648"/>
      <c r="AXR4" s="654">
        <f>$BA$4</f>
        <v>5</v>
      </c>
      <c r="AXS4" s="654"/>
      <c r="AXT4" s="619" t="s">
        <v>247</v>
      </c>
      <c r="AXV4" s="695" t="s">
        <v>276</v>
      </c>
      <c r="AXW4" s="696"/>
      <c r="AXX4" s="697"/>
      <c r="AXY4" s="629"/>
      <c r="AXZ4" s="630"/>
      <c r="AYA4" s="630"/>
      <c r="AYB4" s="630"/>
      <c r="AYC4" s="630"/>
      <c r="AYD4" s="630"/>
      <c r="AYE4" s="630"/>
      <c r="AYF4" s="630"/>
      <c r="AYG4" s="630"/>
      <c r="AYH4" s="630"/>
      <c r="AYI4" s="630"/>
      <c r="AYJ4" s="630"/>
      <c r="AYK4" s="630"/>
      <c r="AYL4" s="630"/>
      <c r="AYM4" s="630"/>
      <c r="AYN4" s="630"/>
      <c r="AYO4" s="630"/>
      <c r="AYP4" s="630"/>
      <c r="AYQ4" s="630"/>
      <c r="AYR4" s="630"/>
      <c r="AYS4" s="630"/>
      <c r="AYT4" s="630"/>
      <c r="AYU4" s="630"/>
      <c r="AYV4" s="630"/>
      <c r="AYW4" s="630"/>
      <c r="AYX4" s="630"/>
      <c r="AYY4" s="630"/>
      <c r="AYZ4" s="630"/>
      <c r="AZA4" s="630"/>
      <c r="AZB4" s="630"/>
      <c r="AZC4" s="630"/>
      <c r="AZD4" s="631"/>
      <c r="AZF4" s="635" t="s">
        <v>278</v>
      </c>
      <c r="AZG4" s="636"/>
      <c r="AZH4" s="636"/>
      <c r="AZI4" s="636"/>
      <c r="AZJ4" s="636"/>
      <c r="AZK4" s="637"/>
      <c r="AZL4" s="629"/>
      <c r="AZM4" s="630"/>
      <c r="AZN4" s="630"/>
      <c r="AZO4" s="631"/>
      <c r="AZP4" s="260"/>
      <c r="AZQ4" s="647">
        <f>$AW$4</f>
        <v>45748</v>
      </c>
      <c r="AZR4" s="648"/>
      <c r="AZS4" s="648"/>
      <c r="AZT4" s="648"/>
      <c r="AZU4" s="654">
        <f>$BA$4</f>
        <v>5</v>
      </c>
      <c r="AZV4" s="654"/>
      <c r="AZW4" s="619" t="s">
        <v>247</v>
      </c>
      <c r="AZY4" s="695" t="s">
        <v>276</v>
      </c>
      <c r="AZZ4" s="696"/>
      <c r="BAA4" s="697"/>
      <c r="BAB4" s="629"/>
      <c r="BAC4" s="630"/>
      <c r="BAD4" s="630"/>
      <c r="BAE4" s="630"/>
      <c r="BAF4" s="630"/>
      <c r="BAG4" s="630"/>
      <c r="BAH4" s="630"/>
      <c r="BAI4" s="630"/>
      <c r="BAJ4" s="630"/>
      <c r="BAK4" s="630"/>
      <c r="BAL4" s="630"/>
      <c r="BAM4" s="630"/>
      <c r="BAN4" s="630"/>
      <c r="BAO4" s="630"/>
      <c r="BAP4" s="630"/>
      <c r="BAQ4" s="630"/>
      <c r="BAR4" s="630"/>
      <c r="BAS4" s="630"/>
      <c r="BAT4" s="630"/>
      <c r="BAU4" s="630"/>
      <c r="BAV4" s="630"/>
      <c r="BAW4" s="630"/>
      <c r="BAX4" s="630"/>
      <c r="BAY4" s="630"/>
      <c r="BAZ4" s="630"/>
      <c r="BBA4" s="630"/>
      <c r="BBB4" s="630"/>
      <c r="BBC4" s="630"/>
      <c r="BBD4" s="630"/>
      <c r="BBE4" s="630"/>
      <c r="BBF4" s="630"/>
      <c r="BBG4" s="631"/>
      <c r="BBI4" s="635" t="s">
        <v>278</v>
      </c>
      <c r="BBJ4" s="636"/>
      <c r="BBK4" s="636"/>
      <c r="BBL4" s="636"/>
      <c r="BBM4" s="636"/>
      <c r="BBN4" s="637"/>
      <c r="BBO4" s="629"/>
      <c r="BBP4" s="630"/>
      <c r="BBQ4" s="630"/>
      <c r="BBR4" s="631"/>
      <c r="BBS4" s="260"/>
      <c r="BBT4" s="647">
        <f>$AW$4</f>
        <v>45748</v>
      </c>
      <c r="BBU4" s="648"/>
      <c r="BBV4" s="648"/>
      <c r="BBW4" s="648"/>
      <c r="BBX4" s="654">
        <f>$BA$4</f>
        <v>5</v>
      </c>
      <c r="BBY4" s="654"/>
      <c r="BBZ4" s="619" t="s">
        <v>247</v>
      </c>
      <c r="BCB4" s="695" t="s">
        <v>276</v>
      </c>
      <c r="BCC4" s="696"/>
      <c r="BCD4" s="697"/>
      <c r="BCE4" s="629"/>
      <c r="BCF4" s="630"/>
      <c r="BCG4" s="630"/>
      <c r="BCH4" s="630"/>
      <c r="BCI4" s="630"/>
      <c r="BCJ4" s="630"/>
      <c r="BCK4" s="630"/>
      <c r="BCL4" s="630"/>
      <c r="BCM4" s="630"/>
      <c r="BCN4" s="630"/>
      <c r="BCO4" s="630"/>
      <c r="BCP4" s="630"/>
      <c r="BCQ4" s="630"/>
      <c r="BCR4" s="630"/>
      <c r="BCS4" s="630"/>
      <c r="BCT4" s="630"/>
      <c r="BCU4" s="630"/>
      <c r="BCV4" s="630"/>
      <c r="BCW4" s="630"/>
      <c r="BCX4" s="630"/>
      <c r="BCY4" s="630"/>
      <c r="BCZ4" s="630"/>
      <c r="BDA4" s="630"/>
      <c r="BDB4" s="630"/>
      <c r="BDC4" s="630"/>
      <c r="BDD4" s="630"/>
      <c r="BDE4" s="630"/>
      <c r="BDF4" s="630"/>
      <c r="BDG4" s="630"/>
      <c r="BDH4" s="630"/>
      <c r="BDI4" s="630"/>
      <c r="BDJ4" s="631"/>
      <c r="BDL4" s="635" t="s">
        <v>278</v>
      </c>
      <c r="BDM4" s="636"/>
      <c r="BDN4" s="636"/>
      <c r="BDO4" s="636"/>
      <c r="BDP4" s="636"/>
      <c r="BDQ4" s="637"/>
      <c r="BDR4" s="629"/>
      <c r="BDS4" s="630"/>
      <c r="BDT4" s="630"/>
      <c r="BDU4" s="631"/>
      <c r="BDV4" s="260"/>
      <c r="BDW4" s="647">
        <f>$AW$4</f>
        <v>45748</v>
      </c>
      <c r="BDX4" s="648"/>
      <c r="BDY4" s="648"/>
      <c r="BDZ4" s="648"/>
      <c r="BEA4" s="654">
        <f>$BA$4</f>
        <v>5</v>
      </c>
      <c r="BEB4" s="654"/>
      <c r="BEC4" s="619" t="s">
        <v>247</v>
      </c>
      <c r="BEE4" s="695" t="s">
        <v>276</v>
      </c>
      <c r="BEF4" s="696"/>
      <c r="BEG4" s="697"/>
      <c r="BEH4" s="629"/>
      <c r="BEI4" s="630"/>
      <c r="BEJ4" s="630"/>
      <c r="BEK4" s="630"/>
      <c r="BEL4" s="630"/>
      <c r="BEM4" s="630"/>
      <c r="BEN4" s="630"/>
      <c r="BEO4" s="630"/>
      <c r="BEP4" s="630"/>
      <c r="BEQ4" s="630"/>
      <c r="BER4" s="630"/>
      <c r="BES4" s="630"/>
      <c r="BET4" s="630"/>
      <c r="BEU4" s="630"/>
      <c r="BEV4" s="630"/>
      <c r="BEW4" s="630"/>
      <c r="BEX4" s="630"/>
      <c r="BEY4" s="630"/>
      <c r="BEZ4" s="630"/>
      <c r="BFA4" s="630"/>
      <c r="BFB4" s="630"/>
      <c r="BFC4" s="630"/>
      <c r="BFD4" s="630"/>
      <c r="BFE4" s="630"/>
      <c r="BFF4" s="630"/>
      <c r="BFG4" s="630"/>
      <c r="BFH4" s="630"/>
      <c r="BFI4" s="630"/>
      <c r="BFJ4" s="630"/>
      <c r="BFK4" s="630"/>
      <c r="BFL4" s="630"/>
      <c r="BFM4" s="631"/>
      <c r="BFO4" s="635" t="s">
        <v>278</v>
      </c>
      <c r="BFP4" s="636"/>
      <c r="BFQ4" s="636"/>
      <c r="BFR4" s="636"/>
      <c r="BFS4" s="636"/>
      <c r="BFT4" s="637"/>
      <c r="BFU4" s="629"/>
      <c r="BFV4" s="630"/>
      <c r="BFW4" s="630"/>
      <c r="BFX4" s="631"/>
      <c r="BFY4" s="260"/>
      <c r="BFZ4" s="647">
        <f>$AW$4</f>
        <v>45748</v>
      </c>
      <c r="BGA4" s="648"/>
      <c r="BGB4" s="648"/>
      <c r="BGC4" s="648"/>
      <c r="BGD4" s="654">
        <f>$BA$4</f>
        <v>5</v>
      </c>
      <c r="BGE4" s="654"/>
      <c r="BGF4" s="619" t="s">
        <v>247</v>
      </c>
      <c r="BGH4" s="695" t="s">
        <v>276</v>
      </c>
      <c r="BGI4" s="696"/>
      <c r="BGJ4" s="697"/>
      <c r="BGK4" s="629"/>
      <c r="BGL4" s="630"/>
      <c r="BGM4" s="630"/>
      <c r="BGN4" s="630"/>
      <c r="BGO4" s="630"/>
      <c r="BGP4" s="630"/>
      <c r="BGQ4" s="630"/>
      <c r="BGR4" s="630"/>
      <c r="BGS4" s="630"/>
      <c r="BGT4" s="630"/>
      <c r="BGU4" s="630"/>
      <c r="BGV4" s="630"/>
      <c r="BGW4" s="630"/>
      <c r="BGX4" s="630"/>
      <c r="BGY4" s="630"/>
      <c r="BGZ4" s="630"/>
      <c r="BHA4" s="630"/>
      <c r="BHB4" s="630"/>
      <c r="BHC4" s="630"/>
      <c r="BHD4" s="630"/>
      <c r="BHE4" s="630"/>
      <c r="BHF4" s="630"/>
      <c r="BHG4" s="630"/>
      <c r="BHH4" s="630"/>
      <c r="BHI4" s="630"/>
      <c r="BHJ4" s="630"/>
      <c r="BHK4" s="630"/>
      <c r="BHL4" s="630"/>
      <c r="BHM4" s="630"/>
      <c r="BHN4" s="630"/>
      <c r="BHO4" s="630"/>
      <c r="BHP4" s="631"/>
      <c r="BHR4" s="635" t="s">
        <v>278</v>
      </c>
      <c r="BHS4" s="636"/>
      <c r="BHT4" s="636"/>
      <c r="BHU4" s="636"/>
      <c r="BHV4" s="636"/>
      <c r="BHW4" s="637"/>
      <c r="BHX4" s="629"/>
      <c r="BHY4" s="630"/>
      <c r="BHZ4" s="630"/>
      <c r="BIA4" s="631"/>
      <c r="BIB4" s="260"/>
      <c r="BIC4" s="647">
        <f>$AW$4</f>
        <v>45748</v>
      </c>
      <c r="BID4" s="648"/>
      <c r="BIE4" s="648"/>
      <c r="BIF4" s="648"/>
      <c r="BIG4" s="654">
        <f>$BA$4</f>
        <v>5</v>
      </c>
      <c r="BIH4" s="654"/>
      <c r="BII4" s="619" t="s">
        <v>247</v>
      </c>
      <c r="BIK4" s="695" t="s">
        <v>276</v>
      </c>
      <c r="BIL4" s="696"/>
      <c r="BIM4" s="697"/>
      <c r="BIN4" s="629"/>
      <c r="BIO4" s="630"/>
      <c r="BIP4" s="630"/>
      <c r="BIQ4" s="630"/>
      <c r="BIR4" s="630"/>
      <c r="BIS4" s="630"/>
      <c r="BIT4" s="630"/>
      <c r="BIU4" s="630"/>
      <c r="BIV4" s="630"/>
      <c r="BIW4" s="630"/>
      <c r="BIX4" s="630"/>
      <c r="BIY4" s="630"/>
      <c r="BIZ4" s="630"/>
      <c r="BJA4" s="630"/>
      <c r="BJB4" s="630"/>
      <c r="BJC4" s="630"/>
      <c r="BJD4" s="630"/>
      <c r="BJE4" s="630"/>
      <c r="BJF4" s="630"/>
      <c r="BJG4" s="630"/>
      <c r="BJH4" s="630"/>
      <c r="BJI4" s="630"/>
      <c r="BJJ4" s="630"/>
      <c r="BJK4" s="630"/>
      <c r="BJL4" s="630"/>
      <c r="BJM4" s="630"/>
      <c r="BJN4" s="630"/>
      <c r="BJO4" s="630"/>
      <c r="BJP4" s="630"/>
      <c r="BJQ4" s="630"/>
      <c r="BJR4" s="630"/>
      <c r="BJS4" s="631"/>
      <c r="BJU4" s="635" t="s">
        <v>278</v>
      </c>
      <c r="BJV4" s="636"/>
      <c r="BJW4" s="636"/>
      <c r="BJX4" s="636"/>
      <c r="BJY4" s="636"/>
      <c r="BJZ4" s="637"/>
      <c r="BKA4" s="629"/>
      <c r="BKB4" s="630"/>
      <c r="BKC4" s="630"/>
      <c r="BKD4" s="631"/>
      <c r="BKE4" s="260"/>
      <c r="BKF4" s="647">
        <f>$AW$4</f>
        <v>45748</v>
      </c>
      <c r="BKG4" s="648"/>
      <c r="BKH4" s="648"/>
      <c r="BKI4" s="648"/>
      <c r="BKJ4" s="654">
        <f>$BA$4</f>
        <v>5</v>
      </c>
      <c r="BKK4" s="654"/>
      <c r="BKL4" s="619" t="s">
        <v>247</v>
      </c>
      <c r="BKN4" s="695" t="s">
        <v>276</v>
      </c>
      <c r="BKO4" s="696"/>
      <c r="BKP4" s="697"/>
      <c r="BKQ4" s="629"/>
      <c r="BKR4" s="630"/>
      <c r="BKS4" s="630"/>
      <c r="BKT4" s="630"/>
      <c r="BKU4" s="630"/>
      <c r="BKV4" s="630"/>
      <c r="BKW4" s="630"/>
      <c r="BKX4" s="630"/>
      <c r="BKY4" s="630"/>
      <c r="BKZ4" s="630"/>
      <c r="BLA4" s="630"/>
      <c r="BLB4" s="630"/>
      <c r="BLC4" s="630"/>
      <c r="BLD4" s="630"/>
      <c r="BLE4" s="630"/>
      <c r="BLF4" s="630"/>
      <c r="BLG4" s="630"/>
      <c r="BLH4" s="630"/>
      <c r="BLI4" s="630"/>
      <c r="BLJ4" s="630"/>
      <c r="BLK4" s="630"/>
      <c r="BLL4" s="630"/>
      <c r="BLM4" s="630"/>
      <c r="BLN4" s="630"/>
      <c r="BLO4" s="630"/>
      <c r="BLP4" s="630"/>
      <c r="BLQ4" s="630"/>
      <c r="BLR4" s="630"/>
      <c r="BLS4" s="630"/>
      <c r="BLT4" s="630"/>
      <c r="BLU4" s="630"/>
      <c r="BLV4" s="631"/>
      <c r="BLX4" s="635" t="s">
        <v>278</v>
      </c>
      <c r="BLY4" s="636"/>
      <c r="BLZ4" s="636"/>
      <c r="BMA4" s="636"/>
      <c r="BMB4" s="636"/>
      <c r="BMC4" s="637"/>
      <c r="BMD4" s="629"/>
      <c r="BME4" s="630"/>
      <c r="BMF4" s="630"/>
      <c r="BMG4" s="631"/>
      <c r="BMH4" s="260"/>
      <c r="BMI4" s="647">
        <f>$AW$4</f>
        <v>45748</v>
      </c>
      <c r="BMJ4" s="648"/>
      <c r="BMK4" s="648"/>
      <c r="BML4" s="648"/>
      <c r="BMM4" s="654">
        <f>$BA$4</f>
        <v>5</v>
      </c>
      <c r="BMN4" s="654"/>
      <c r="BMO4" s="619" t="s">
        <v>247</v>
      </c>
      <c r="BMQ4" s="695" t="s">
        <v>276</v>
      </c>
      <c r="BMR4" s="696"/>
      <c r="BMS4" s="697"/>
      <c r="BMT4" s="629"/>
      <c r="BMU4" s="630"/>
      <c r="BMV4" s="630"/>
      <c r="BMW4" s="630"/>
      <c r="BMX4" s="630"/>
      <c r="BMY4" s="630"/>
      <c r="BMZ4" s="630"/>
      <c r="BNA4" s="630"/>
      <c r="BNB4" s="630"/>
      <c r="BNC4" s="630"/>
      <c r="BND4" s="630"/>
      <c r="BNE4" s="630"/>
      <c r="BNF4" s="630"/>
      <c r="BNG4" s="630"/>
      <c r="BNH4" s="630"/>
      <c r="BNI4" s="630"/>
      <c r="BNJ4" s="630"/>
      <c r="BNK4" s="630"/>
      <c r="BNL4" s="630"/>
      <c r="BNM4" s="630"/>
      <c r="BNN4" s="630"/>
      <c r="BNO4" s="630"/>
      <c r="BNP4" s="630"/>
      <c r="BNQ4" s="630"/>
      <c r="BNR4" s="630"/>
      <c r="BNS4" s="630"/>
      <c r="BNT4" s="630"/>
      <c r="BNU4" s="630"/>
      <c r="BNV4" s="630"/>
      <c r="BNW4" s="630"/>
      <c r="BNX4" s="630"/>
      <c r="BNY4" s="631"/>
      <c r="BOA4" s="635" t="s">
        <v>278</v>
      </c>
      <c r="BOB4" s="636"/>
      <c r="BOC4" s="636"/>
      <c r="BOD4" s="636"/>
      <c r="BOE4" s="636"/>
      <c r="BOF4" s="637"/>
      <c r="BOG4" s="629"/>
      <c r="BOH4" s="630"/>
      <c r="BOI4" s="630"/>
      <c r="BOJ4" s="631"/>
      <c r="BOK4" s="260"/>
      <c r="BOL4" s="647">
        <f>$AW$4</f>
        <v>45748</v>
      </c>
      <c r="BOM4" s="648"/>
      <c r="BON4" s="648"/>
      <c r="BOO4" s="648"/>
      <c r="BOP4" s="654">
        <f>$BA$4</f>
        <v>5</v>
      </c>
      <c r="BOQ4" s="654"/>
      <c r="BOR4" s="619" t="s">
        <v>247</v>
      </c>
      <c r="BOT4" s="695" t="s">
        <v>276</v>
      </c>
      <c r="BOU4" s="696"/>
      <c r="BOV4" s="697"/>
      <c r="BOW4" s="629"/>
      <c r="BOX4" s="630"/>
      <c r="BOY4" s="630"/>
      <c r="BOZ4" s="630"/>
      <c r="BPA4" s="630"/>
      <c r="BPB4" s="630"/>
      <c r="BPC4" s="630"/>
      <c r="BPD4" s="630"/>
      <c r="BPE4" s="630"/>
      <c r="BPF4" s="630"/>
      <c r="BPG4" s="630"/>
      <c r="BPH4" s="630"/>
      <c r="BPI4" s="630"/>
      <c r="BPJ4" s="630"/>
      <c r="BPK4" s="630"/>
      <c r="BPL4" s="630"/>
      <c r="BPM4" s="630"/>
      <c r="BPN4" s="630"/>
      <c r="BPO4" s="630"/>
      <c r="BPP4" s="630"/>
      <c r="BPQ4" s="630"/>
      <c r="BPR4" s="630"/>
      <c r="BPS4" s="630"/>
      <c r="BPT4" s="630"/>
      <c r="BPU4" s="630"/>
      <c r="BPV4" s="630"/>
      <c r="BPW4" s="630"/>
      <c r="BPX4" s="630"/>
      <c r="BPY4" s="630"/>
      <c r="BPZ4" s="630"/>
      <c r="BQA4" s="630"/>
      <c r="BQB4" s="631"/>
      <c r="BQD4" s="635" t="s">
        <v>278</v>
      </c>
      <c r="BQE4" s="636"/>
      <c r="BQF4" s="636"/>
      <c r="BQG4" s="636"/>
      <c r="BQH4" s="636"/>
      <c r="BQI4" s="637"/>
      <c r="BQJ4" s="629"/>
      <c r="BQK4" s="630"/>
      <c r="BQL4" s="630"/>
      <c r="BQM4" s="631"/>
      <c r="BQN4" s="260"/>
      <c r="BQO4" s="647">
        <f>$AW$4</f>
        <v>45748</v>
      </c>
      <c r="BQP4" s="648"/>
      <c r="BQQ4" s="648"/>
      <c r="BQR4" s="648"/>
      <c r="BQS4" s="654">
        <f>$BA$4</f>
        <v>5</v>
      </c>
      <c r="BQT4" s="654"/>
      <c r="BQU4" s="619" t="s">
        <v>247</v>
      </c>
      <c r="BQW4" s="695" t="s">
        <v>276</v>
      </c>
      <c r="BQX4" s="696"/>
      <c r="BQY4" s="697"/>
      <c r="BQZ4" s="629"/>
      <c r="BRA4" s="630"/>
      <c r="BRB4" s="630"/>
      <c r="BRC4" s="630"/>
      <c r="BRD4" s="630"/>
      <c r="BRE4" s="630"/>
      <c r="BRF4" s="630"/>
      <c r="BRG4" s="630"/>
      <c r="BRH4" s="630"/>
      <c r="BRI4" s="630"/>
      <c r="BRJ4" s="630"/>
      <c r="BRK4" s="630"/>
      <c r="BRL4" s="630"/>
      <c r="BRM4" s="630"/>
      <c r="BRN4" s="630"/>
      <c r="BRO4" s="630"/>
      <c r="BRP4" s="630"/>
      <c r="BRQ4" s="630"/>
      <c r="BRR4" s="630"/>
      <c r="BRS4" s="630"/>
      <c r="BRT4" s="630"/>
      <c r="BRU4" s="630"/>
      <c r="BRV4" s="630"/>
      <c r="BRW4" s="630"/>
      <c r="BRX4" s="630"/>
      <c r="BRY4" s="630"/>
      <c r="BRZ4" s="630"/>
      <c r="BSA4" s="630"/>
      <c r="BSB4" s="630"/>
      <c r="BSC4" s="630"/>
      <c r="BSD4" s="630"/>
      <c r="BSE4" s="631"/>
      <c r="BSG4" s="635" t="s">
        <v>278</v>
      </c>
      <c r="BSH4" s="636"/>
      <c r="BSI4" s="636"/>
      <c r="BSJ4" s="636"/>
      <c r="BSK4" s="636"/>
      <c r="BSL4" s="637"/>
      <c r="BSM4" s="629"/>
      <c r="BSN4" s="630"/>
      <c r="BSO4" s="630"/>
      <c r="BSP4" s="631"/>
      <c r="BSQ4" s="260"/>
      <c r="BSR4" s="647">
        <f>$AW$4</f>
        <v>45748</v>
      </c>
      <c r="BSS4" s="648"/>
      <c r="BST4" s="648"/>
      <c r="BSU4" s="648"/>
      <c r="BSV4" s="654">
        <f>$BA$4</f>
        <v>5</v>
      </c>
      <c r="BSW4" s="654"/>
      <c r="BSX4" s="619" t="s">
        <v>247</v>
      </c>
      <c r="BSZ4" s="695" t="s">
        <v>276</v>
      </c>
      <c r="BTA4" s="696"/>
      <c r="BTB4" s="697"/>
      <c r="BTC4" s="629"/>
      <c r="BTD4" s="630"/>
      <c r="BTE4" s="630"/>
      <c r="BTF4" s="630"/>
      <c r="BTG4" s="630"/>
      <c r="BTH4" s="630"/>
      <c r="BTI4" s="630"/>
      <c r="BTJ4" s="630"/>
      <c r="BTK4" s="630"/>
      <c r="BTL4" s="630"/>
      <c r="BTM4" s="630"/>
      <c r="BTN4" s="630"/>
      <c r="BTO4" s="630"/>
      <c r="BTP4" s="630"/>
      <c r="BTQ4" s="630"/>
      <c r="BTR4" s="630"/>
      <c r="BTS4" s="630"/>
      <c r="BTT4" s="630"/>
      <c r="BTU4" s="630"/>
      <c r="BTV4" s="630"/>
      <c r="BTW4" s="630"/>
      <c r="BTX4" s="630"/>
      <c r="BTY4" s="630"/>
      <c r="BTZ4" s="630"/>
      <c r="BUA4" s="630"/>
      <c r="BUB4" s="630"/>
      <c r="BUC4" s="630"/>
      <c r="BUD4" s="630"/>
      <c r="BUE4" s="630"/>
      <c r="BUF4" s="630"/>
      <c r="BUG4" s="630"/>
      <c r="BUH4" s="631"/>
      <c r="BUJ4" s="635" t="s">
        <v>278</v>
      </c>
      <c r="BUK4" s="636"/>
      <c r="BUL4" s="636"/>
      <c r="BUM4" s="636"/>
      <c r="BUN4" s="636"/>
      <c r="BUO4" s="637"/>
      <c r="BUP4" s="629"/>
      <c r="BUQ4" s="630"/>
      <c r="BUR4" s="630"/>
      <c r="BUS4" s="631"/>
      <c r="BUT4" s="260"/>
      <c r="BUU4" s="647">
        <f>$AW$4</f>
        <v>45748</v>
      </c>
      <c r="BUV4" s="648"/>
      <c r="BUW4" s="648"/>
      <c r="BUX4" s="648"/>
      <c r="BUY4" s="654">
        <f>$BA$4</f>
        <v>5</v>
      </c>
      <c r="BUZ4" s="654"/>
      <c r="BVA4" s="619" t="s">
        <v>247</v>
      </c>
      <c r="BVC4" s="695" t="s">
        <v>276</v>
      </c>
      <c r="BVD4" s="696"/>
      <c r="BVE4" s="697"/>
      <c r="BVF4" s="629"/>
      <c r="BVG4" s="630"/>
      <c r="BVH4" s="630"/>
      <c r="BVI4" s="630"/>
      <c r="BVJ4" s="630"/>
      <c r="BVK4" s="630"/>
      <c r="BVL4" s="630"/>
      <c r="BVM4" s="630"/>
      <c r="BVN4" s="630"/>
      <c r="BVO4" s="630"/>
      <c r="BVP4" s="630"/>
      <c r="BVQ4" s="630"/>
      <c r="BVR4" s="630"/>
      <c r="BVS4" s="630"/>
      <c r="BVT4" s="630"/>
      <c r="BVU4" s="630"/>
      <c r="BVV4" s="630"/>
      <c r="BVW4" s="630"/>
      <c r="BVX4" s="630"/>
      <c r="BVY4" s="630"/>
      <c r="BVZ4" s="630"/>
      <c r="BWA4" s="630"/>
      <c r="BWB4" s="630"/>
      <c r="BWC4" s="630"/>
      <c r="BWD4" s="630"/>
      <c r="BWE4" s="630"/>
      <c r="BWF4" s="630"/>
      <c r="BWG4" s="630"/>
      <c r="BWH4" s="630"/>
      <c r="BWI4" s="630"/>
      <c r="BWJ4" s="630"/>
      <c r="BWK4" s="631"/>
      <c r="BWM4" s="635" t="s">
        <v>278</v>
      </c>
      <c r="BWN4" s="636"/>
      <c r="BWO4" s="636"/>
      <c r="BWP4" s="636"/>
      <c r="BWQ4" s="636"/>
      <c r="BWR4" s="637"/>
      <c r="BWS4" s="629"/>
      <c r="BWT4" s="630"/>
      <c r="BWU4" s="630"/>
      <c r="BWV4" s="631"/>
      <c r="BWW4" s="260"/>
      <c r="BWX4" s="647">
        <f>$AW$4</f>
        <v>45748</v>
      </c>
      <c r="BWY4" s="648"/>
      <c r="BWZ4" s="648"/>
      <c r="BXA4" s="648"/>
      <c r="BXB4" s="654">
        <f>$BA$4</f>
        <v>5</v>
      </c>
      <c r="BXC4" s="654"/>
      <c r="BXD4" s="619" t="s">
        <v>247</v>
      </c>
      <c r="BXF4" s="695" t="s">
        <v>276</v>
      </c>
      <c r="BXG4" s="696"/>
      <c r="BXH4" s="697"/>
      <c r="BXI4" s="629"/>
      <c r="BXJ4" s="630"/>
      <c r="BXK4" s="630"/>
      <c r="BXL4" s="630"/>
      <c r="BXM4" s="630"/>
      <c r="BXN4" s="630"/>
      <c r="BXO4" s="630"/>
      <c r="BXP4" s="630"/>
      <c r="BXQ4" s="630"/>
      <c r="BXR4" s="630"/>
      <c r="BXS4" s="630"/>
      <c r="BXT4" s="630"/>
      <c r="BXU4" s="630"/>
      <c r="BXV4" s="630"/>
      <c r="BXW4" s="630"/>
      <c r="BXX4" s="630"/>
      <c r="BXY4" s="630"/>
      <c r="BXZ4" s="630"/>
      <c r="BYA4" s="630"/>
      <c r="BYB4" s="630"/>
      <c r="BYC4" s="630"/>
      <c r="BYD4" s="630"/>
      <c r="BYE4" s="630"/>
      <c r="BYF4" s="630"/>
      <c r="BYG4" s="630"/>
      <c r="BYH4" s="630"/>
      <c r="BYI4" s="630"/>
      <c r="BYJ4" s="630"/>
      <c r="BYK4" s="630"/>
      <c r="BYL4" s="630"/>
      <c r="BYM4" s="630"/>
      <c r="BYN4" s="631"/>
      <c r="BYP4" s="635" t="s">
        <v>278</v>
      </c>
      <c r="BYQ4" s="636"/>
      <c r="BYR4" s="636"/>
      <c r="BYS4" s="636"/>
      <c r="BYT4" s="636"/>
      <c r="BYU4" s="637"/>
      <c r="BYV4" s="629"/>
      <c r="BYW4" s="630"/>
      <c r="BYX4" s="630"/>
      <c r="BYY4" s="631"/>
      <c r="BYZ4" s="260"/>
      <c r="BZA4" s="647">
        <f>$AW$4</f>
        <v>45748</v>
      </c>
      <c r="BZB4" s="648"/>
      <c r="BZC4" s="648"/>
      <c r="BZD4" s="648"/>
      <c r="BZE4" s="654">
        <f>$BA$4</f>
        <v>5</v>
      </c>
      <c r="BZF4" s="654"/>
      <c r="BZG4" s="619" t="s">
        <v>247</v>
      </c>
      <c r="BZI4" s="695" t="s">
        <v>276</v>
      </c>
      <c r="BZJ4" s="696"/>
      <c r="BZK4" s="697"/>
      <c r="BZL4" s="629"/>
      <c r="BZM4" s="630"/>
      <c r="BZN4" s="630"/>
      <c r="BZO4" s="630"/>
      <c r="BZP4" s="630"/>
      <c r="BZQ4" s="630"/>
      <c r="BZR4" s="630"/>
      <c r="BZS4" s="630"/>
      <c r="BZT4" s="630"/>
      <c r="BZU4" s="630"/>
      <c r="BZV4" s="630"/>
      <c r="BZW4" s="630"/>
      <c r="BZX4" s="630"/>
      <c r="BZY4" s="630"/>
      <c r="BZZ4" s="630"/>
      <c r="CAA4" s="630"/>
      <c r="CAB4" s="630"/>
      <c r="CAC4" s="630"/>
      <c r="CAD4" s="630"/>
      <c r="CAE4" s="630"/>
      <c r="CAF4" s="630"/>
      <c r="CAG4" s="630"/>
      <c r="CAH4" s="630"/>
      <c r="CAI4" s="630"/>
      <c r="CAJ4" s="630"/>
      <c r="CAK4" s="630"/>
      <c r="CAL4" s="630"/>
      <c r="CAM4" s="630"/>
      <c r="CAN4" s="630"/>
      <c r="CAO4" s="630"/>
      <c r="CAP4" s="630"/>
      <c r="CAQ4" s="631"/>
      <c r="CAS4" s="635" t="s">
        <v>278</v>
      </c>
      <c r="CAT4" s="636"/>
      <c r="CAU4" s="636"/>
      <c r="CAV4" s="636"/>
      <c r="CAW4" s="636"/>
      <c r="CAX4" s="637"/>
      <c r="CAY4" s="629"/>
      <c r="CAZ4" s="630"/>
      <c r="CBA4" s="630"/>
      <c r="CBB4" s="631"/>
      <c r="CBC4" s="260"/>
      <c r="CBD4" s="647">
        <f>$AW$4</f>
        <v>45748</v>
      </c>
      <c r="CBE4" s="648"/>
      <c r="CBF4" s="648"/>
      <c r="CBG4" s="648"/>
      <c r="CBH4" s="654">
        <f>$BA$4</f>
        <v>5</v>
      </c>
      <c r="CBI4" s="654"/>
      <c r="CBJ4" s="619" t="s">
        <v>247</v>
      </c>
      <c r="CBL4" s="695" t="s">
        <v>276</v>
      </c>
      <c r="CBM4" s="696"/>
      <c r="CBN4" s="697"/>
      <c r="CBO4" s="629"/>
      <c r="CBP4" s="630"/>
      <c r="CBQ4" s="630"/>
      <c r="CBR4" s="630"/>
      <c r="CBS4" s="630"/>
      <c r="CBT4" s="630"/>
      <c r="CBU4" s="630"/>
      <c r="CBV4" s="630"/>
      <c r="CBW4" s="630"/>
      <c r="CBX4" s="630"/>
      <c r="CBY4" s="630"/>
      <c r="CBZ4" s="630"/>
      <c r="CCA4" s="630"/>
      <c r="CCB4" s="630"/>
      <c r="CCC4" s="630"/>
      <c r="CCD4" s="630"/>
      <c r="CCE4" s="630"/>
      <c r="CCF4" s="630"/>
      <c r="CCG4" s="630"/>
      <c r="CCH4" s="630"/>
      <c r="CCI4" s="630"/>
      <c r="CCJ4" s="630"/>
      <c r="CCK4" s="630"/>
      <c r="CCL4" s="630"/>
      <c r="CCM4" s="630"/>
      <c r="CCN4" s="630"/>
      <c r="CCO4" s="630"/>
      <c r="CCP4" s="630"/>
      <c r="CCQ4" s="630"/>
      <c r="CCR4" s="630"/>
      <c r="CCS4" s="630"/>
      <c r="CCT4" s="631"/>
      <c r="CCV4" s="635" t="s">
        <v>278</v>
      </c>
      <c r="CCW4" s="636"/>
      <c r="CCX4" s="636"/>
      <c r="CCY4" s="636"/>
      <c r="CCZ4" s="636"/>
      <c r="CDA4" s="637"/>
      <c r="CDB4" s="629"/>
      <c r="CDC4" s="630"/>
      <c r="CDD4" s="630"/>
      <c r="CDE4" s="631"/>
      <c r="CDF4" s="260"/>
      <c r="CDG4" s="647">
        <f>$AW$4</f>
        <v>45748</v>
      </c>
      <c r="CDH4" s="648"/>
      <c r="CDI4" s="648"/>
      <c r="CDJ4" s="648"/>
      <c r="CDK4" s="654">
        <f>$BA$4</f>
        <v>5</v>
      </c>
      <c r="CDL4" s="654"/>
      <c r="CDM4" s="619" t="s">
        <v>247</v>
      </c>
      <c r="CDO4" s="695" t="s">
        <v>276</v>
      </c>
      <c r="CDP4" s="696"/>
      <c r="CDQ4" s="697"/>
      <c r="CDR4" s="629"/>
      <c r="CDS4" s="630"/>
      <c r="CDT4" s="630"/>
      <c r="CDU4" s="630"/>
      <c r="CDV4" s="630"/>
      <c r="CDW4" s="630"/>
      <c r="CDX4" s="630"/>
      <c r="CDY4" s="630"/>
      <c r="CDZ4" s="630"/>
      <c r="CEA4" s="630"/>
      <c r="CEB4" s="630"/>
      <c r="CEC4" s="630"/>
      <c r="CED4" s="630"/>
      <c r="CEE4" s="630"/>
      <c r="CEF4" s="630"/>
      <c r="CEG4" s="630"/>
      <c r="CEH4" s="630"/>
      <c r="CEI4" s="630"/>
      <c r="CEJ4" s="630"/>
      <c r="CEK4" s="630"/>
      <c r="CEL4" s="630"/>
      <c r="CEM4" s="630"/>
      <c r="CEN4" s="630"/>
      <c r="CEO4" s="630"/>
      <c r="CEP4" s="630"/>
      <c r="CEQ4" s="630"/>
      <c r="CER4" s="630"/>
      <c r="CES4" s="630"/>
      <c r="CET4" s="630"/>
      <c r="CEU4" s="630"/>
      <c r="CEV4" s="630"/>
      <c r="CEW4" s="631"/>
      <c r="CEY4" s="635" t="s">
        <v>278</v>
      </c>
      <c r="CEZ4" s="636"/>
      <c r="CFA4" s="636"/>
      <c r="CFB4" s="636"/>
      <c r="CFC4" s="636"/>
      <c r="CFD4" s="637"/>
      <c r="CFE4" s="629"/>
      <c r="CFF4" s="630"/>
      <c r="CFG4" s="630"/>
      <c r="CFH4" s="631"/>
      <c r="CFI4" s="260"/>
      <c r="CFJ4" s="647">
        <f>$AW$4</f>
        <v>45748</v>
      </c>
      <c r="CFK4" s="648"/>
      <c r="CFL4" s="648"/>
      <c r="CFM4" s="648"/>
      <c r="CFN4" s="654">
        <f>$BA$4</f>
        <v>5</v>
      </c>
      <c r="CFO4" s="654"/>
      <c r="CFP4" s="619" t="s">
        <v>247</v>
      </c>
      <c r="CFR4" s="695" t="s">
        <v>276</v>
      </c>
      <c r="CFS4" s="696"/>
      <c r="CFT4" s="697"/>
      <c r="CFU4" s="629"/>
      <c r="CFV4" s="630"/>
      <c r="CFW4" s="630"/>
      <c r="CFX4" s="630"/>
      <c r="CFY4" s="630"/>
      <c r="CFZ4" s="630"/>
      <c r="CGA4" s="630"/>
      <c r="CGB4" s="630"/>
      <c r="CGC4" s="630"/>
      <c r="CGD4" s="630"/>
      <c r="CGE4" s="630"/>
      <c r="CGF4" s="630"/>
      <c r="CGG4" s="630"/>
      <c r="CGH4" s="630"/>
      <c r="CGI4" s="630"/>
      <c r="CGJ4" s="630"/>
      <c r="CGK4" s="630"/>
      <c r="CGL4" s="630"/>
      <c r="CGM4" s="630"/>
      <c r="CGN4" s="630"/>
      <c r="CGO4" s="630"/>
      <c r="CGP4" s="630"/>
      <c r="CGQ4" s="630"/>
      <c r="CGR4" s="630"/>
      <c r="CGS4" s="630"/>
      <c r="CGT4" s="630"/>
      <c r="CGU4" s="630"/>
      <c r="CGV4" s="630"/>
      <c r="CGW4" s="630"/>
      <c r="CGX4" s="630"/>
      <c r="CGY4" s="630"/>
      <c r="CGZ4" s="631"/>
      <c r="CHB4" s="635" t="s">
        <v>278</v>
      </c>
      <c r="CHC4" s="636"/>
      <c r="CHD4" s="636"/>
      <c r="CHE4" s="636"/>
      <c r="CHF4" s="636"/>
      <c r="CHG4" s="637"/>
      <c r="CHH4" s="629"/>
      <c r="CHI4" s="630"/>
      <c r="CHJ4" s="630"/>
      <c r="CHK4" s="631"/>
      <c r="CHL4" s="260"/>
      <c r="CHM4" s="647">
        <f>$AW$4</f>
        <v>45748</v>
      </c>
      <c r="CHN4" s="648"/>
      <c r="CHO4" s="648"/>
      <c r="CHP4" s="648"/>
      <c r="CHQ4" s="654">
        <f>$BA$4</f>
        <v>5</v>
      </c>
      <c r="CHR4" s="654"/>
      <c r="CHS4" s="619" t="s">
        <v>247</v>
      </c>
      <c r="CHU4" s="695" t="s">
        <v>276</v>
      </c>
      <c r="CHV4" s="696"/>
      <c r="CHW4" s="697"/>
      <c r="CHX4" s="629"/>
      <c r="CHY4" s="630"/>
      <c r="CHZ4" s="630"/>
      <c r="CIA4" s="630"/>
      <c r="CIB4" s="630"/>
      <c r="CIC4" s="630"/>
      <c r="CID4" s="630"/>
      <c r="CIE4" s="630"/>
      <c r="CIF4" s="630"/>
      <c r="CIG4" s="630"/>
      <c r="CIH4" s="630"/>
      <c r="CII4" s="630"/>
      <c r="CIJ4" s="630"/>
      <c r="CIK4" s="630"/>
      <c r="CIL4" s="630"/>
      <c r="CIM4" s="630"/>
      <c r="CIN4" s="630"/>
      <c r="CIO4" s="630"/>
      <c r="CIP4" s="630"/>
      <c r="CIQ4" s="630"/>
      <c r="CIR4" s="630"/>
      <c r="CIS4" s="630"/>
      <c r="CIT4" s="630"/>
      <c r="CIU4" s="630"/>
      <c r="CIV4" s="630"/>
      <c r="CIW4" s="630"/>
      <c r="CIX4" s="630"/>
      <c r="CIY4" s="630"/>
      <c r="CIZ4" s="630"/>
      <c r="CJA4" s="630"/>
      <c r="CJB4" s="630"/>
      <c r="CJC4" s="631"/>
      <c r="CJE4" s="635" t="s">
        <v>278</v>
      </c>
      <c r="CJF4" s="636"/>
      <c r="CJG4" s="636"/>
      <c r="CJH4" s="636"/>
      <c r="CJI4" s="636"/>
      <c r="CJJ4" s="637"/>
      <c r="CJK4" s="629"/>
      <c r="CJL4" s="630"/>
      <c r="CJM4" s="630"/>
      <c r="CJN4" s="631"/>
      <c r="CJO4" s="260"/>
      <c r="CJP4" s="647">
        <f>$AW$4</f>
        <v>45748</v>
      </c>
      <c r="CJQ4" s="648"/>
      <c r="CJR4" s="648"/>
      <c r="CJS4" s="648"/>
      <c r="CJT4" s="654">
        <f>$BA$4</f>
        <v>5</v>
      </c>
      <c r="CJU4" s="654"/>
      <c r="CJV4" s="619" t="s">
        <v>247</v>
      </c>
      <c r="CJX4" s="695" t="s">
        <v>276</v>
      </c>
      <c r="CJY4" s="696"/>
      <c r="CJZ4" s="697"/>
      <c r="CKA4" s="629"/>
      <c r="CKB4" s="630"/>
      <c r="CKC4" s="630"/>
      <c r="CKD4" s="630"/>
      <c r="CKE4" s="630"/>
      <c r="CKF4" s="630"/>
      <c r="CKG4" s="630"/>
      <c r="CKH4" s="630"/>
      <c r="CKI4" s="630"/>
      <c r="CKJ4" s="630"/>
      <c r="CKK4" s="630"/>
      <c r="CKL4" s="630"/>
      <c r="CKM4" s="630"/>
      <c r="CKN4" s="630"/>
      <c r="CKO4" s="630"/>
      <c r="CKP4" s="630"/>
      <c r="CKQ4" s="630"/>
      <c r="CKR4" s="630"/>
      <c r="CKS4" s="630"/>
      <c r="CKT4" s="630"/>
      <c r="CKU4" s="630"/>
      <c r="CKV4" s="630"/>
      <c r="CKW4" s="630"/>
      <c r="CKX4" s="630"/>
      <c r="CKY4" s="630"/>
      <c r="CKZ4" s="630"/>
      <c r="CLA4" s="630"/>
      <c r="CLB4" s="630"/>
      <c r="CLC4" s="630"/>
      <c r="CLD4" s="630"/>
      <c r="CLE4" s="630"/>
      <c r="CLF4" s="631"/>
      <c r="CLH4" s="635" t="s">
        <v>278</v>
      </c>
      <c r="CLI4" s="636"/>
      <c r="CLJ4" s="636"/>
      <c r="CLK4" s="636"/>
      <c r="CLL4" s="636"/>
      <c r="CLM4" s="637"/>
      <c r="CLN4" s="629"/>
      <c r="CLO4" s="630"/>
      <c r="CLP4" s="630"/>
      <c r="CLQ4" s="631"/>
      <c r="CLR4" s="260"/>
      <c r="CLS4" s="647">
        <f>$AW$4</f>
        <v>45748</v>
      </c>
      <c r="CLT4" s="648"/>
      <c r="CLU4" s="648"/>
      <c r="CLV4" s="648"/>
      <c r="CLW4" s="654">
        <f>$BA$4</f>
        <v>5</v>
      </c>
      <c r="CLX4" s="654"/>
      <c r="CLY4" s="619" t="s">
        <v>247</v>
      </c>
      <c r="CMA4" s="695" t="s">
        <v>276</v>
      </c>
      <c r="CMB4" s="696"/>
      <c r="CMC4" s="697"/>
      <c r="CMD4" s="629"/>
      <c r="CME4" s="630"/>
      <c r="CMF4" s="630"/>
      <c r="CMG4" s="630"/>
      <c r="CMH4" s="630"/>
      <c r="CMI4" s="630"/>
      <c r="CMJ4" s="630"/>
      <c r="CMK4" s="630"/>
      <c r="CML4" s="630"/>
      <c r="CMM4" s="630"/>
      <c r="CMN4" s="630"/>
      <c r="CMO4" s="630"/>
      <c r="CMP4" s="630"/>
      <c r="CMQ4" s="630"/>
      <c r="CMR4" s="630"/>
      <c r="CMS4" s="630"/>
      <c r="CMT4" s="630"/>
      <c r="CMU4" s="630"/>
      <c r="CMV4" s="630"/>
      <c r="CMW4" s="630"/>
      <c r="CMX4" s="630"/>
      <c r="CMY4" s="630"/>
      <c r="CMZ4" s="630"/>
      <c r="CNA4" s="630"/>
      <c r="CNB4" s="630"/>
      <c r="CNC4" s="630"/>
      <c r="CND4" s="630"/>
      <c r="CNE4" s="630"/>
      <c r="CNF4" s="630"/>
      <c r="CNG4" s="630"/>
      <c r="CNH4" s="630"/>
      <c r="CNI4" s="631"/>
      <c r="CNK4" s="635" t="s">
        <v>278</v>
      </c>
      <c r="CNL4" s="636"/>
      <c r="CNM4" s="636"/>
      <c r="CNN4" s="636"/>
      <c r="CNO4" s="636"/>
      <c r="CNP4" s="637"/>
      <c r="CNQ4" s="629"/>
      <c r="CNR4" s="630"/>
      <c r="CNS4" s="630"/>
      <c r="CNT4" s="631"/>
      <c r="CNU4" s="260"/>
      <c r="CNV4" s="647">
        <f>$AW$4</f>
        <v>45748</v>
      </c>
      <c r="CNW4" s="648"/>
      <c r="CNX4" s="648"/>
      <c r="CNY4" s="648"/>
      <c r="CNZ4" s="654">
        <f>$BA$4</f>
        <v>5</v>
      </c>
      <c r="COA4" s="654"/>
      <c r="COB4" s="619" t="s">
        <v>247</v>
      </c>
      <c r="COD4" s="695" t="s">
        <v>276</v>
      </c>
      <c r="COE4" s="696"/>
      <c r="COF4" s="697"/>
      <c r="COG4" s="629"/>
      <c r="COH4" s="630"/>
      <c r="COI4" s="630"/>
      <c r="COJ4" s="630"/>
      <c r="COK4" s="630"/>
      <c r="COL4" s="630"/>
      <c r="COM4" s="630"/>
      <c r="CON4" s="630"/>
      <c r="COO4" s="630"/>
      <c r="COP4" s="630"/>
      <c r="COQ4" s="630"/>
      <c r="COR4" s="630"/>
      <c r="COS4" s="630"/>
      <c r="COT4" s="630"/>
      <c r="COU4" s="630"/>
      <c r="COV4" s="630"/>
      <c r="COW4" s="630"/>
      <c r="COX4" s="630"/>
      <c r="COY4" s="630"/>
      <c r="COZ4" s="630"/>
      <c r="CPA4" s="630"/>
      <c r="CPB4" s="630"/>
      <c r="CPC4" s="630"/>
      <c r="CPD4" s="630"/>
      <c r="CPE4" s="630"/>
      <c r="CPF4" s="630"/>
      <c r="CPG4" s="630"/>
      <c r="CPH4" s="630"/>
      <c r="CPI4" s="630"/>
      <c r="CPJ4" s="630"/>
      <c r="CPK4" s="630"/>
      <c r="CPL4" s="631"/>
      <c r="CPN4" s="635" t="s">
        <v>278</v>
      </c>
      <c r="CPO4" s="636"/>
      <c r="CPP4" s="636"/>
      <c r="CPQ4" s="636"/>
      <c r="CPR4" s="636"/>
      <c r="CPS4" s="637"/>
      <c r="CPT4" s="629"/>
      <c r="CPU4" s="630"/>
      <c r="CPV4" s="630"/>
      <c r="CPW4" s="631"/>
      <c r="CPX4" s="260"/>
      <c r="CPY4" s="647">
        <f>$AW$4</f>
        <v>45748</v>
      </c>
      <c r="CPZ4" s="648"/>
      <c r="CQA4" s="648"/>
      <c r="CQB4" s="648"/>
      <c r="CQC4" s="654">
        <f>$BA$4</f>
        <v>5</v>
      </c>
      <c r="CQD4" s="654"/>
      <c r="CQE4" s="619" t="s">
        <v>247</v>
      </c>
      <c r="CQG4" s="695" t="s">
        <v>276</v>
      </c>
      <c r="CQH4" s="696"/>
      <c r="CQI4" s="697"/>
      <c r="CQJ4" s="629"/>
      <c r="CQK4" s="630"/>
      <c r="CQL4" s="630"/>
      <c r="CQM4" s="630"/>
      <c r="CQN4" s="630"/>
      <c r="CQO4" s="630"/>
      <c r="CQP4" s="630"/>
      <c r="CQQ4" s="630"/>
      <c r="CQR4" s="630"/>
      <c r="CQS4" s="630"/>
      <c r="CQT4" s="630"/>
      <c r="CQU4" s="630"/>
      <c r="CQV4" s="630"/>
      <c r="CQW4" s="630"/>
      <c r="CQX4" s="630"/>
      <c r="CQY4" s="630"/>
      <c r="CQZ4" s="630"/>
      <c r="CRA4" s="630"/>
      <c r="CRB4" s="630"/>
      <c r="CRC4" s="630"/>
      <c r="CRD4" s="630"/>
      <c r="CRE4" s="630"/>
      <c r="CRF4" s="630"/>
      <c r="CRG4" s="630"/>
      <c r="CRH4" s="630"/>
      <c r="CRI4" s="630"/>
      <c r="CRJ4" s="630"/>
      <c r="CRK4" s="630"/>
      <c r="CRL4" s="630"/>
      <c r="CRM4" s="630"/>
      <c r="CRN4" s="630"/>
      <c r="CRO4" s="631"/>
      <c r="CRQ4" s="635" t="s">
        <v>278</v>
      </c>
      <c r="CRR4" s="636"/>
      <c r="CRS4" s="636"/>
      <c r="CRT4" s="636"/>
      <c r="CRU4" s="636"/>
      <c r="CRV4" s="637"/>
      <c r="CRW4" s="629"/>
      <c r="CRX4" s="630"/>
      <c r="CRY4" s="630"/>
      <c r="CRZ4" s="631"/>
      <c r="CSA4" s="260"/>
      <c r="CSB4" s="647">
        <f>$AW$4</f>
        <v>45748</v>
      </c>
      <c r="CSC4" s="648"/>
      <c r="CSD4" s="648"/>
      <c r="CSE4" s="648"/>
      <c r="CSF4" s="654">
        <f>$BA$4</f>
        <v>5</v>
      </c>
      <c r="CSG4" s="654"/>
      <c r="CSH4" s="619" t="s">
        <v>247</v>
      </c>
      <c r="CSJ4" s="695" t="s">
        <v>276</v>
      </c>
      <c r="CSK4" s="696"/>
      <c r="CSL4" s="697"/>
      <c r="CSM4" s="629"/>
      <c r="CSN4" s="630"/>
      <c r="CSO4" s="630"/>
      <c r="CSP4" s="630"/>
      <c r="CSQ4" s="630"/>
      <c r="CSR4" s="630"/>
      <c r="CSS4" s="630"/>
      <c r="CST4" s="630"/>
      <c r="CSU4" s="630"/>
      <c r="CSV4" s="630"/>
      <c r="CSW4" s="630"/>
      <c r="CSX4" s="630"/>
      <c r="CSY4" s="630"/>
      <c r="CSZ4" s="630"/>
      <c r="CTA4" s="630"/>
      <c r="CTB4" s="630"/>
      <c r="CTC4" s="630"/>
      <c r="CTD4" s="630"/>
      <c r="CTE4" s="630"/>
      <c r="CTF4" s="630"/>
      <c r="CTG4" s="630"/>
      <c r="CTH4" s="630"/>
      <c r="CTI4" s="630"/>
      <c r="CTJ4" s="630"/>
      <c r="CTK4" s="630"/>
      <c r="CTL4" s="630"/>
      <c r="CTM4" s="630"/>
      <c r="CTN4" s="630"/>
      <c r="CTO4" s="630"/>
      <c r="CTP4" s="630"/>
      <c r="CTQ4" s="630"/>
      <c r="CTR4" s="631"/>
      <c r="CTT4" s="635" t="s">
        <v>278</v>
      </c>
      <c r="CTU4" s="636"/>
      <c r="CTV4" s="636"/>
      <c r="CTW4" s="636"/>
      <c r="CTX4" s="636"/>
      <c r="CTY4" s="637"/>
      <c r="CTZ4" s="629"/>
      <c r="CUA4" s="630"/>
      <c r="CUB4" s="630"/>
      <c r="CUC4" s="631"/>
      <c r="CUD4" s="260"/>
      <c r="CUE4" s="647">
        <f>$AW$4</f>
        <v>45748</v>
      </c>
      <c r="CUF4" s="648"/>
      <c r="CUG4" s="648"/>
      <c r="CUH4" s="648"/>
      <c r="CUI4" s="654">
        <f>$BA$4</f>
        <v>5</v>
      </c>
      <c r="CUJ4" s="654"/>
      <c r="CUK4" s="619" t="s">
        <v>247</v>
      </c>
      <c r="CUM4" s="695" t="s">
        <v>276</v>
      </c>
      <c r="CUN4" s="696"/>
      <c r="CUO4" s="697"/>
      <c r="CUP4" s="629"/>
      <c r="CUQ4" s="630"/>
      <c r="CUR4" s="630"/>
      <c r="CUS4" s="630"/>
      <c r="CUT4" s="630"/>
      <c r="CUU4" s="630"/>
      <c r="CUV4" s="630"/>
      <c r="CUW4" s="630"/>
      <c r="CUX4" s="630"/>
      <c r="CUY4" s="630"/>
      <c r="CUZ4" s="630"/>
      <c r="CVA4" s="630"/>
      <c r="CVB4" s="630"/>
      <c r="CVC4" s="630"/>
      <c r="CVD4" s="630"/>
      <c r="CVE4" s="630"/>
      <c r="CVF4" s="630"/>
      <c r="CVG4" s="630"/>
      <c r="CVH4" s="630"/>
      <c r="CVI4" s="630"/>
      <c r="CVJ4" s="630"/>
      <c r="CVK4" s="630"/>
      <c r="CVL4" s="630"/>
      <c r="CVM4" s="630"/>
      <c r="CVN4" s="630"/>
      <c r="CVO4" s="630"/>
      <c r="CVP4" s="630"/>
      <c r="CVQ4" s="630"/>
      <c r="CVR4" s="630"/>
      <c r="CVS4" s="630"/>
      <c r="CVT4" s="630"/>
      <c r="CVU4" s="631"/>
      <c r="CVW4" s="635" t="s">
        <v>278</v>
      </c>
      <c r="CVX4" s="636"/>
      <c r="CVY4" s="636"/>
      <c r="CVZ4" s="636"/>
      <c r="CWA4" s="636"/>
      <c r="CWB4" s="637"/>
      <c r="CWC4" s="629"/>
      <c r="CWD4" s="630"/>
      <c r="CWE4" s="630"/>
      <c r="CWF4" s="631"/>
      <c r="CWG4" s="260"/>
      <c r="CWH4" s="647">
        <f>$AW$4</f>
        <v>45748</v>
      </c>
      <c r="CWI4" s="648"/>
      <c r="CWJ4" s="648"/>
      <c r="CWK4" s="648"/>
      <c r="CWL4" s="654">
        <f>$BA$4</f>
        <v>5</v>
      </c>
      <c r="CWM4" s="654"/>
      <c r="CWN4" s="619" t="s">
        <v>247</v>
      </c>
      <c r="CWP4" s="695" t="s">
        <v>276</v>
      </c>
      <c r="CWQ4" s="696"/>
      <c r="CWR4" s="697"/>
      <c r="CWS4" s="629"/>
      <c r="CWT4" s="630"/>
      <c r="CWU4" s="630"/>
      <c r="CWV4" s="630"/>
      <c r="CWW4" s="630"/>
      <c r="CWX4" s="630"/>
      <c r="CWY4" s="630"/>
      <c r="CWZ4" s="630"/>
      <c r="CXA4" s="630"/>
      <c r="CXB4" s="630"/>
      <c r="CXC4" s="630"/>
      <c r="CXD4" s="630"/>
      <c r="CXE4" s="630"/>
      <c r="CXF4" s="630"/>
      <c r="CXG4" s="630"/>
      <c r="CXH4" s="630"/>
      <c r="CXI4" s="630"/>
      <c r="CXJ4" s="630"/>
      <c r="CXK4" s="630"/>
      <c r="CXL4" s="630"/>
      <c r="CXM4" s="630"/>
      <c r="CXN4" s="630"/>
      <c r="CXO4" s="630"/>
      <c r="CXP4" s="630"/>
      <c r="CXQ4" s="630"/>
      <c r="CXR4" s="630"/>
      <c r="CXS4" s="630"/>
      <c r="CXT4" s="630"/>
      <c r="CXU4" s="630"/>
      <c r="CXV4" s="630"/>
      <c r="CXW4" s="630"/>
      <c r="CXX4" s="631"/>
      <c r="CXZ4" s="635" t="s">
        <v>278</v>
      </c>
      <c r="CYA4" s="636"/>
      <c r="CYB4" s="636"/>
      <c r="CYC4" s="636"/>
      <c r="CYD4" s="636"/>
      <c r="CYE4" s="637"/>
      <c r="CYF4" s="629"/>
      <c r="CYG4" s="630"/>
      <c r="CYH4" s="630"/>
      <c r="CYI4" s="631"/>
      <c r="CYJ4" s="260"/>
      <c r="CYK4" s="647">
        <f>$AW$4</f>
        <v>45748</v>
      </c>
      <c r="CYL4" s="648"/>
      <c r="CYM4" s="648"/>
      <c r="CYN4" s="648"/>
      <c r="CYO4" s="654">
        <f>$BA$4</f>
        <v>5</v>
      </c>
      <c r="CYP4" s="654"/>
      <c r="CYQ4" s="619" t="s">
        <v>247</v>
      </c>
      <c r="CYS4" s="695" t="s">
        <v>276</v>
      </c>
      <c r="CYT4" s="696"/>
      <c r="CYU4" s="697"/>
      <c r="CYV4" s="629"/>
      <c r="CYW4" s="630"/>
      <c r="CYX4" s="630"/>
      <c r="CYY4" s="630"/>
      <c r="CYZ4" s="630"/>
      <c r="CZA4" s="630"/>
      <c r="CZB4" s="630"/>
      <c r="CZC4" s="630"/>
      <c r="CZD4" s="630"/>
      <c r="CZE4" s="630"/>
      <c r="CZF4" s="630"/>
      <c r="CZG4" s="630"/>
      <c r="CZH4" s="630"/>
      <c r="CZI4" s="630"/>
      <c r="CZJ4" s="630"/>
      <c r="CZK4" s="630"/>
      <c r="CZL4" s="630"/>
      <c r="CZM4" s="630"/>
      <c r="CZN4" s="630"/>
      <c r="CZO4" s="630"/>
      <c r="CZP4" s="630"/>
      <c r="CZQ4" s="630"/>
      <c r="CZR4" s="630"/>
      <c r="CZS4" s="630"/>
      <c r="CZT4" s="630"/>
      <c r="CZU4" s="630"/>
      <c r="CZV4" s="630"/>
      <c r="CZW4" s="630"/>
      <c r="CZX4" s="630"/>
      <c r="CZY4" s="630"/>
      <c r="CZZ4" s="630"/>
      <c r="DAA4" s="631"/>
      <c r="DAC4" s="635" t="s">
        <v>278</v>
      </c>
      <c r="DAD4" s="636"/>
      <c r="DAE4" s="636"/>
      <c r="DAF4" s="636"/>
      <c r="DAG4" s="636"/>
      <c r="DAH4" s="637"/>
      <c r="DAI4" s="629"/>
      <c r="DAJ4" s="630"/>
      <c r="DAK4" s="630"/>
      <c r="DAL4" s="631"/>
      <c r="DAM4" s="260"/>
      <c r="DAN4" s="647">
        <f>$AW$4</f>
        <v>45748</v>
      </c>
      <c r="DAO4" s="648"/>
      <c r="DAP4" s="648"/>
      <c r="DAQ4" s="648"/>
      <c r="DAR4" s="654">
        <f>$BA$4</f>
        <v>5</v>
      </c>
      <c r="DAS4" s="654"/>
      <c r="DAT4" s="619" t="s">
        <v>247</v>
      </c>
      <c r="DAV4" s="695" t="s">
        <v>276</v>
      </c>
      <c r="DAW4" s="696"/>
      <c r="DAX4" s="697"/>
      <c r="DAY4" s="629"/>
      <c r="DAZ4" s="630"/>
      <c r="DBA4" s="630"/>
      <c r="DBB4" s="630"/>
      <c r="DBC4" s="630"/>
      <c r="DBD4" s="630"/>
      <c r="DBE4" s="630"/>
      <c r="DBF4" s="630"/>
      <c r="DBG4" s="630"/>
      <c r="DBH4" s="630"/>
      <c r="DBI4" s="630"/>
      <c r="DBJ4" s="630"/>
      <c r="DBK4" s="630"/>
      <c r="DBL4" s="630"/>
      <c r="DBM4" s="630"/>
      <c r="DBN4" s="630"/>
      <c r="DBO4" s="630"/>
      <c r="DBP4" s="630"/>
      <c r="DBQ4" s="630"/>
      <c r="DBR4" s="630"/>
      <c r="DBS4" s="630"/>
      <c r="DBT4" s="630"/>
      <c r="DBU4" s="630"/>
      <c r="DBV4" s="630"/>
      <c r="DBW4" s="630"/>
      <c r="DBX4" s="630"/>
      <c r="DBY4" s="630"/>
      <c r="DBZ4" s="630"/>
      <c r="DCA4" s="630"/>
      <c r="DCB4" s="630"/>
      <c r="DCC4" s="630"/>
      <c r="DCD4" s="631"/>
      <c r="DCF4" s="635" t="s">
        <v>278</v>
      </c>
      <c r="DCG4" s="636"/>
      <c r="DCH4" s="636"/>
      <c r="DCI4" s="636"/>
      <c r="DCJ4" s="636"/>
      <c r="DCK4" s="637"/>
      <c r="DCL4" s="629"/>
      <c r="DCM4" s="630"/>
      <c r="DCN4" s="630"/>
      <c r="DCO4" s="631"/>
      <c r="DCP4" s="260"/>
      <c r="DCQ4" s="647">
        <f>$AW$4</f>
        <v>45748</v>
      </c>
      <c r="DCR4" s="648"/>
      <c r="DCS4" s="648"/>
      <c r="DCT4" s="648"/>
      <c r="DCU4" s="654">
        <f>$BA$4</f>
        <v>5</v>
      </c>
      <c r="DCV4" s="654"/>
      <c r="DCW4" s="619" t="s">
        <v>247</v>
      </c>
      <c r="DCY4" s="695" t="s">
        <v>276</v>
      </c>
      <c r="DCZ4" s="696"/>
      <c r="DDA4" s="697"/>
      <c r="DDB4" s="629"/>
      <c r="DDC4" s="630"/>
      <c r="DDD4" s="630"/>
      <c r="DDE4" s="630"/>
      <c r="DDF4" s="630"/>
      <c r="DDG4" s="630"/>
      <c r="DDH4" s="630"/>
      <c r="DDI4" s="630"/>
      <c r="DDJ4" s="630"/>
      <c r="DDK4" s="630"/>
      <c r="DDL4" s="630"/>
      <c r="DDM4" s="630"/>
      <c r="DDN4" s="630"/>
      <c r="DDO4" s="630"/>
      <c r="DDP4" s="630"/>
      <c r="DDQ4" s="630"/>
      <c r="DDR4" s="630"/>
      <c r="DDS4" s="630"/>
      <c r="DDT4" s="630"/>
      <c r="DDU4" s="630"/>
      <c r="DDV4" s="630"/>
      <c r="DDW4" s="630"/>
      <c r="DDX4" s="630"/>
      <c r="DDY4" s="630"/>
      <c r="DDZ4" s="630"/>
      <c r="DEA4" s="630"/>
      <c r="DEB4" s="630"/>
      <c r="DEC4" s="630"/>
      <c r="DED4" s="630"/>
      <c r="DEE4" s="630"/>
      <c r="DEF4" s="630"/>
      <c r="DEG4" s="631"/>
      <c r="DEI4" s="635" t="s">
        <v>278</v>
      </c>
      <c r="DEJ4" s="636"/>
      <c r="DEK4" s="636"/>
      <c r="DEL4" s="636"/>
      <c r="DEM4" s="636"/>
      <c r="DEN4" s="637"/>
      <c r="DEO4" s="629"/>
      <c r="DEP4" s="630"/>
      <c r="DEQ4" s="630"/>
      <c r="DER4" s="631"/>
      <c r="DES4" s="260"/>
      <c r="DET4" s="647">
        <f>$AW$4</f>
        <v>45748</v>
      </c>
      <c r="DEU4" s="648"/>
      <c r="DEV4" s="648"/>
      <c r="DEW4" s="648"/>
      <c r="DEX4" s="654">
        <f>$BA$4</f>
        <v>5</v>
      </c>
      <c r="DEY4" s="654"/>
      <c r="DEZ4" s="619" t="s">
        <v>247</v>
      </c>
      <c r="DFB4" s="695" t="s">
        <v>276</v>
      </c>
      <c r="DFC4" s="696"/>
      <c r="DFD4" s="697"/>
      <c r="DFE4" s="629"/>
      <c r="DFF4" s="630"/>
      <c r="DFG4" s="630"/>
      <c r="DFH4" s="630"/>
      <c r="DFI4" s="630"/>
      <c r="DFJ4" s="630"/>
      <c r="DFK4" s="630"/>
      <c r="DFL4" s="630"/>
      <c r="DFM4" s="630"/>
      <c r="DFN4" s="630"/>
      <c r="DFO4" s="630"/>
      <c r="DFP4" s="630"/>
      <c r="DFQ4" s="630"/>
      <c r="DFR4" s="630"/>
      <c r="DFS4" s="630"/>
      <c r="DFT4" s="630"/>
      <c r="DFU4" s="630"/>
      <c r="DFV4" s="630"/>
      <c r="DFW4" s="630"/>
      <c r="DFX4" s="630"/>
      <c r="DFY4" s="630"/>
      <c r="DFZ4" s="630"/>
      <c r="DGA4" s="630"/>
      <c r="DGB4" s="630"/>
      <c r="DGC4" s="630"/>
      <c r="DGD4" s="630"/>
      <c r="DGE4" s="630"/>
      <c r="DGF4" s="630"/>
      <c r="DGG4" s="630"/>
      <c r="DGH4" s="630"/>
      <c r="DGI4" s="630"/>
      <c r="DGJ4" s="631"/>
      <c r="DGL4" s="635" t="s">
        <v>278</v>
      </c>
      <c r="DGM4" s="636"/>
      <c r="DGN4" s="636"/>
      <c r="DGO4" s="636"/>
      <c r="DGP4" s="636"/>
      <c r="DGQ4" s="637"/>
      <c r="DGR4" s="629"/>
      <c r="DGS4" s="630"/>
      <c r="DGT4" s="630"/>
      <c r="DGU4" s="631"/>
      <c r="DGV4" s="260"/>
      <c r="DGW4" s="647">
        <f>$AW$4</f>
        <v>45748</v>
      </c>
      <c r="DGX4" s="648"/>
      <c r="DGY4" s="648"/>
      <c r="DGZ4" s="648"/>
      <c r="DHA4" s="654">
        <f>$BA$4</f>
        <v>5</v>
      </c>
      <c r="DHB4" s="654"/>
      <c r="DHC4" s="619" t="s">
        <v>247</v>
      </c>
      <c r="DHE4" s="695" t="s">
        <v>276</v>
      </c>
      <c r="DHF4" s="696"/>
      <c r="DHG4" s="697"/>
      <c r="DHH4" s="629"/>
      <c r="DHI4" s="630"/>
      <c r="DHJ4" s="630"/>
      <c r="DHK4" s="630"/>
      <c r="DHL4" s="630"/>
      <c r="DHM4" s="630"/>
      <c r="DHN4" s="630"/>
      <c r="DHO4" s="630"/>
      <c r="DHP4" s="630"/>
      <c r="DHQ4" s="630"/>
      <c r="DHR4" s="630"/>
      <c r="DHS4" s="630"/>
      <c r="DHT4" s="630"/>
      <c r="DHU4" s="630"/>
      <c r="DHV4" s="630"/>
      <c r="DHW4" s="630"/>
      <c r="DHX4" s="630"/>
      <c r="DHY4" s="630"/>
      <c r="DHZ4" s="630"/>
      <c r="DIA4" s="630"/>
      <c r="DIB4" s="630"/>
      <c r="DIC4" s="630"/>
      <c r="DID4" s="630"/>
      <c r="DIE4" s="630"/>
      <c r="DIF4" s="630"/>
      <c r="DIG4" s="630"/>
      <c r="DIH4" s="630"/>
      <c r="DII4" s="630"/>
      <c r="DIJ4" s="630"/>
      <c r="DIK4" s="630"/>
      <c r="DIL4" s="630"/>
      <c r="DIM4" s="631"/>
      <c r="DIO4" s="635" t="s">
        <v>278</v>
      </c>
      <c r="DIP4" s="636"/>
      <c r="DIQ4" s="636"/>
      <c r="DIR4" s="636"/>
      <c r="DIS4" s="636"/>
      <c r="DIT4" s="637"/>
      <c r="DIU4" s="629"/>
      <c r="DIV4" s="630"/>
      <c r="DIW4" s="630"/>
      <c r="DIX4" s="631"/>
      <c r="DIY4" s="260"/>
      <c r="DIZ4" s="647">
        <f>$AW$4</f>
        <v>45748</v>
      </c>
      <c r="DJA4" s="648"/>
      <c r="DJB4" s="648"/>
      <c r="DJC4" s="648"/>
      <c r="DJD4" s="654">
        <f>$BA$4</f>
        <v>5</v>
      </c>
      <c r="DJE4" s="654"/>
      <c r="DJF4" s="619" t="s">
        <v>247</v>
      </c>
      <c r="DJH4" s="695" t="s">
        <v>276</v>
      </c>
      <c r="DJI4" s="696"/>
      <c r="DJJ4" s="697"/>
      <c r="DJK4" s="629"/>
      <c r="DJL4" s="630"/>
      <c r="DJM4" s="630"/>
      <c r="DJN4" s="630"/>
      <c r="DJO4" s="630"/>
      <c r="DJP4" s="630"/>
      <c r="DJQ4" s="630"/>
      <c r="DJR4" s="630"/>
      <c r="DJS4" s="630"/>
      <c r="DJT4" s="630"/>
      <c r="DJU4" s="630"/>
      <c r="DJV4" s="630"/>
      <c r="DJW4" s="630"/>
      <c r="DJX4" s="630"/>
      <c r="DJY4" s="630"/>
      <c r="DJZ4" s="630"/>
      <c r="DKA4" s="630"/>
      <c r="DKB4" s="630"/>
      <c r="DKC4" s="630"/>
      <c r="DKD4" s="630"/>
      <c r="DKE4" s="630"/>
      <c r="DKF4" s="630"/>
      <c r="DKG4" s="630"/>
      <c r="DKH4" s="630"/>
      <c r="DKI4" s="630"/>
      <c r="DKJ4" s="630"/>
      <c r="DKK4" s="630"/>
      <c r="DKL4" s="630"/>
      <c r="DKM4" s="630"/>
      <c r="DKN4" s="630"/>
      <c r="DKO4" s="630"/>
      <c r="DKP4" s="631"/>
      <c r="DKR4" s="635" t="s">
        <v>278</v>
      </c>
      <c r="DKS4" s="636"/>
      <c r="DKT4" s="636"/>
      <c r="DKU4" s="636"/>
      <c r="DKV4" s="636"/>
      <c r="DKW4" s="637"/>
      <c r="DKX4" s="629"/>
      <c r="DKY4" s="630"/>
      <c r="DKZ4" s="630"/>
      <c r="DLA4" s="631"/>
      <c r="DLB4" s="260"/>
      <c r="DLC4" s="647">
        <f>$AW$4</f>
        <v>45748</v>
      </c>
      <c r="DLD4" s="648"/>
      <c r="DLE4" s="648"/>
      <c r="DLF4" s="648"/>
      <c r="DLG4" s="654">
        <f>$BA$4</f>
        <v>5</v>
      </c>
      <c r="DLH4" s="654"/>
      <c r="DLI4" s="619" t="s">
        <v>247</v>
      </c>
      <c r="DLK4" s="695" t="s">
        <v>276</v>
      </c>
      <c r="DLL4" s="696"/>
      <c r="DLM4" s="697"/>
      <c r="DLN4" s="629"/>
      <c r="DLO4" s="630"/>
      <c r="DLP4" s="630"/>
      <c r="DLQ4" s="630"/>
      <c r="DLR4" s="630"/>
      <c r="DLS4" s="630"/>
      <c r="DLT4" s="630"/>
      <c r="DLU4" s="630"/>
      <c r="DLV4" s="630"/>
      <c r="DLW4" s="630"/>
      <c r="DLX4" s="630"/>
      <c r="DLY4" s="630"/>
      <c r="DLZ4" s="630"/>
      <c r="DMA4" s="630"/>
      <c r="DMB4" s="630"/>
      <c r="DMC4" s="630"/>
      <c r="DMD4" s="630"/>
      <c r="DME4" s="630"/>
      <c r="DMF4" s="630"/>
      <c r="DMG4" s="630"/>
      <c r="DMH4" s="630"/>
      <c r="DMI4" s="630"/>
      <c r="DMJ4" s="630"/>
      <c r="DMK4" s="630"/>
      <c r="DML4" s="630"/>
      <c r="DMM4" s="630"/>
      <c r="DMN4" s="630"/>
      <c r="DMO4" s="630"/>
      <c r="DMP4" s="630"/>
      <c r="DMQ4" s="630"/>
      <c r="DMR4" s="630"/>
      <c r="DMS4" s="631"/>
      <c r="DMU4" s="635" t="s">
        <v>278</v>
      </c>
      <c r="DMV4" s="636"/>
      <c r="DMW4" s="636"/>
      <c r="DMX4" s="636"/>
      <c r="DMY4" s="636"/>
      <c r="DMZ4" s="637"/>
      <c r="DNA4" s="629"/>
      <c r="DNB4" s="630"/>
      <c r="DNC4" s="630"/>
      <c r="DND4" s="631"/>
      <c r="DNE4" s="260"/>
      <c r="DNF4" s="647">
        <f>$AW$4</f>
        <v>45748</v>
      </c>
      <c r="DNG4" s="648"/>
      <c r="DNH4" s="648"/>
      <c r="DNI4" s="648"/>
      <c r="DNJ4" s="654">
        <f>$BA$4</f>
        <v>5</v>
      </c>
      <c r="DNK4" s="654"/>
      <c r="DNL4" s="619" t="s">
        <v>247</v>
      </c>
      <c r="DNN4" s="695" t="s">
        <v>276</v>
      </c>
      <c r="DNO4" s="696"/>
      <c r="DNP4" s="697"/>
      <c r="DNQ4" s="629"/>
      <c r="DNR4" s="630"/>
      <c r="DNS4" s="630"/>
      <c r="DNT4" s="630"/>
      <c r="DNU4" s="630"/>
      <c r="DNV4" s="630"/>
      <c r="DNW4" s="630"/>
      <c r="DNX4" s="630"/>
      <c r="DNY4" s="630"/>
      <c r="DNZ4" s="630"/>
      <c r="DOA4" s="630"/>
      <c r="DOB4" s="630"/>
      <c r="DOC4" s="630"/>
      <c r="DOD4" s="630"/>
      <c r="DOE4" s="630"/>
      <c r="DOF4" s="630"/>
      <c r="DOG4" s="630"/>
      <c r="DOH4" s="630"/>
      <c r="DOI4" s="630"/>
      <c r="DOJ4" s="630"/>
      <c r="DOK4" s="630"/>
      <c r="DOL4" s="630"/>
      <c r="DOM4" s="630"/>
      <c r="DON4" s="630"/>
      <c r="DOO4" s="630"/>
      <c r="DOP4" s="630"/>
      <c r="DOQ4" s="630"/>
      <c r="DOR4" s="630"/>
      <c r="DOS4" s="630"/>
      <c r="DOT4" s="630"/>
      <c r="DOU4" s="630"/>
      <c r="DOV4" s="631"/>
      <c r="DOX4" s="635" t="s">
        <v>278</v>
      </c>
      <c r="DOY4" s="636"/>
      <c r="DOZ4" s="636"/>
      <c r="DPA4" s="636"/>
      <c r="DPB4" s="636"/>
      <c r="DPC4" s="637"/>
      <c r="DPD4" s="629"/>
      <c r="DPE4" s="630"/>
      <c r="DPF4" s="630"/>
      <c r="DPG4" s="631"/>
      <c r="DPH4" s="260"/>
      <c r="DPI4" s="647">
        <f>$AW$4</f>
        <v>45748</v>
      </c>
      <c r="DPJ4" s="648"/>
      <c r="DPK4" s="648"/>
      <c r="DPL4" s="648"/>
      <c r="DPM4" s="654">
        <f>$BA$4</f>
        <v>5</v>
      </c>
      <c r="DPN4" s="654"/>
      <c r="DPO4" s="619" t="s">
        <v>247</v>
      </c>
      <c r="DPQ4" s="695" t="s">
        <v>276</v>
      </c>
      <c r="DPR4" s="696"/>
      <c r="DPS4" s="697"/>
      <c r="DPT4" s="629"/>
      <c r="DPU4" s="630"/>
      <c r="DPV4" s="630"/>
      <c r="DPW4" s="630"/>
      <c r="DPX4" s="630"/>
      <c r="DPY4" s="630"/>
      <c r="DPZ4" s="630"/>
      <c r="DQA4" s="630"/>
      <c r="DQB4" s="630"/>
      <c r="DQC4" s="630"/>
      <c r="DQD4" s="630"/>
      <c r="DQE4" s="630"/>
      <c r="DQF4" s="630"/>
      <c r="DQG4" s="630"/>
      <c r="DQH4" s="630"/>
      <c r="DQI4" s="630"/>
      <c r="DQJ4" s="630"/>
      <c r="DQK4" s="630"/>
      <c r="DQL4" s="630"/>
      <c r="DQM4" s="630"/>
      <c r="DQN4" s="630"/>
      <c r="DQO4" s="630"/>
      <c r="DQP4" s="630"/>
      <c r="DQQ4" s="630"/>
      <c r="DQR4" s="630"/>
      <c r="DQS4" s="630"/>
      <c r="DQT4" s="630"/>
      <c r="DQU4" s="630"/>
      <c r="DQV4" s="630"/>
      <c r="DQW4" s="630"/>
      <c r="DQX4" s="630"/>
      <c r="DQY4" s="631"/>
      <c r="DRA4" s="635" t="s">
        <v>278</v>
      </c>
      <c r="DRB4" s="636"/>
      <c r="DRC4" s="636"/>
      <c r="DRD4" s="636"/>
      <c r="DRE4" s="636"/>
      <c r="DRF4" s="637"/>
      <c r="DRG4" s="629"/>
      <c r="DRH4" s="630"/>
      <c r="DRI4" s="630"/>
      <c r="DRJ4" s="631"/>
      <c r="DRK4" s="260"/>
      <c r="DRL4" s="647">
        <f>$AW$4</f>
        <v>45748</v>
      </c>
      <c r="DRM4" s="648"/>
      <c r="DRN4" s="648"/>
      <c r="DRO4" s="648"/>
      <c r="DRP4" s="654">
        <f>$BA$4</f>
        <v>5</v>
      </c>
      <c r="DRQ4" s="654"/>
      <c r="DRR4" s="619" t="s">
        <v>247</v>
      </c>
      <c r="DRT4" s="695" t="s">
        <v>276</v>
      </c>
      <c r="DRU4" s="696"/>
      <c r="DRV4" s="697"/>
      <c r="DRW4" s="629"/>
      <c r="DRX4" s="630"/>
      <c r="DRY4" s="630"/>
      <c r="DRZ4" s="630"/>
      <c r="DSA4" s="630"/>
      <c r="DSB4" s="630"/>
      <c r="DSC4" s="630"/>
      <c r="DSD4" s="630"/>
      <c r="DSE4" s="630"/>
      <c r="DSF4" s="630"/>
      <c r="DSG4" s="630"/>
      <c r="DSH4" s="630"/>
      <c r="DSI4" s="630"/>
      <c r="DSJ4" s="630"/>
      <c r="DSK4" s="630"/>
      <c r="DSL4" s="630"/>
      <c r="DSM4" s="630"/>
      <c r="DSN4" s="630"/>
      <c r="DSO4" s="630"/>
      <c r="DSP4" s="630"/>
      <c r="DSQ4" s="630"/>
      <c r="DSR4" s="630"/>
      <c r="DSS4" s="630"/>
      <c r="DST4" s="630"/>
      <c r="DSU4" s="630"/>
      <c r="DSV4" s="630"/>
      <c r="DSW4" s="630"/>
      <c r="DSX4" s="630"/>
      <c r="DSY4" s="630"/>
      <c r="DSZ4" s="630"/>
      <c r="DTA4" s="630"/>
      <c r="DTB4" s="631"/>
      <c r="DTD4" s="635" t="s">
        <v>278</v>
      </c>
      <c r="DTE4" s="636"/>
      <c r="DTF4" s="636"/>
      <c r="DTG4" s="636"/>
      <c r="DTH4" s="636"/>
      <c r="DTI4" s="637"/>
      <c r="DTJ4" s="629"/>
      <c r="DTK4" s="630"/>
      <c r="DTL4" s="630"/>
      <c r="DTM4" s="631"/>
      <c r="DTN4" s="260"/>
      <c r="DTO4" s="647">
        <f>$AW$4</f>
        <v>45748</v>
      </c>
      <c r="DTP4" s="648"/>
      <c r="DTQ4" s="648"/>
      <c r="DTR4" s="648"/>
      <c r="DTS4" s="654">
        <f>$BA$4</f>
        <v>5</v>
      </c>
      <c r="DTT4" s="654"/>
      <c r="DTU4" s="619" t="s">
        <v>247</v>
      </c>
      <c r="DTW4" s="695" t="s">
        <v>276</v>
      </c>
      <c r="DTX4" s="696"/>
      <c r="DTY4" s="697"/>
      <c r="DTZ4" s="629"/>
      <c r="DUA4" s="630"/>
      <c r="DUB4" s="630"/>
      <c r="DUC4" s="630"/>
      <c r="DUD4" s="630"/>
      <c r="DUE4" s="630"/>
      <c r="DUF4" s="630"/>
      <c r="DUG4" s="630"/>
      <c r="DUH4" s="630"/>
      <c r="DUI4" s="630"/>
      <c r="DUJ4" s="630"/>
      <c r="DUK4" s="630"/>
      <c r="DUL4" s="630"/>
      <c r="DUM4" s="630"/>
      <c r="DUN4" s="630"/>
      <c r="DUO4" s="630"/>
      <c r="DUP4" s="630"/>
      <c r="DUQ4" s="630"/>
      <c r="DUR4" s="630"/>
      <c r="DUS4" s="630"/>
      <c r="DUT4" s="630"/>
      <c r="DUU4" s="630"/>
      <c r="DUV4" s="630"/>
      <c r="DUW4" s="630"/>
      <c r="DUX4" s="630"/>
      <c r="DUY4" s="630"/>
      <c r="DUZ4" s="630"/>
      <c r="DVA4" s="630"/>
      <c r="DVB4" s="630"/>
      <c r="DVC4" s="630"/>
      <c r="DVD4" s="630"/>
      <c r="DVE4" s="631"/>
      <c r="DVG4" s="635" t="s">
        <v>278</v>
      </c>
      <c r="DVH4" s="636"/>
      <c r="DVI4" s="636"/>
      <c r="DVJ4" s="636"/>
      <c r="DVK4" s="636"/>
      <c r="DVL4" s="637"/>
      <c r="DVM4" s="629"/>
      <c r="DVN4" s="630"/>
      <c r="DVO4" s="630"/>
      <c r="DVP4" s="631"/>
      <c r="DVQ4" s="260"/>
      <c r="DVR4" s="647">
        <f>$AW$4</f>
        <v>45748</v>
      </c>
      <c r="DVS4" s="648"/>
      <c r="DVT4" s="648"/>
      <c r="DVU4" s="648"/>
      <c r="DVV4" s="654">
        <f>$BA$4</f>
        <v>5</v>
      </c>
      <c r="DVW4" s="654"/>
      <c r="DVX4" s="619" t="s">
        <v>247</v>
      </c>
    </row>
    <row r="5" spans="1:3300" ht="12" customHeight="1">
      <c r="B5" s="628"/>
      <c r="C5" s="628"/>
      <c r="D5" s="628"/>
      <c r="E5" s="632"/>
      <c r="F5" s="633"/>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4"/>
      <c r="AL5" s="638"/>
      <c r="AM5" s="639"/>
      <c r="AN5" s="639"/>
      <c r="AO5" s="639"/>
      <c r="AP5" s="639"/>
      <c r="AQ5" s="640"/>
      <c r="AR5" s="632"/>
      <c r="AS5" s="633"/>
      <c r="AT5" s="633"/>
      <c r="AU5" s="634"/>
      <c r="AV5" s="260"/>
      <c r="AW5" s="649"/>
      <c r="AX5" s="650"/>
      <c r="AY5" s="650"/>
      <c r="AZ5" s="650"/>
      <c r="BA5" s="593"/>
      <c r="BB5" s="593"/>
      <c r="BC5" s="594"/>
      <c r="BE5" s="698"/>
      <c r="BF5" s="699"/>
      <c r="BG5" s="700"/>
      <c r="BH5" s="632"/>
      <c r="BI5" s="633"/>
      <c r="BJ5" s="633"/>
      <c r="BK5" s="633"/>
      <c r="BL5" s="633"/>
      <c r="BM5" s="633"/>
      <c r="BN5" s="633"/>
      <c r="BO5" s="633"/>
      <c r="BP5" s="633"/>
      <c r="BQ5" s="633"/>
      <c r="BR5" s="633"/>
      <c r="BS5" s="633"/>
      <c r="BT5" s="633"/>
      <c r="BU5" s="633"/>
      <c r="BV5" s="633"/>
      <c r="BW5" s="633"/>
      <c r="BX5" s="633"/>
      <c r="BY5" s="633"/>
      <c r="BZ5" s="633"/>
      <c r="CA5" s="633"/>
      <c r="CB5" s="633"/>
      <c r="CC5" s="633"/>
      <c r="CD5" s="633"/>
      <c r="CE5" s="633"/>
      <c r="CF5" s="633"/>
      <c r="CG5" s="633"/>
      <c r="CH5" s="633"/>
      <c r="CI5" s="633"/>
      <c r="CJ5" s="633"/>
      <c r="CK5" s="633"/>
      <c r="CL5" s="633"/>
      <c r="CM5" s="634"/>
      <c r="CO5" s="638"/>
      <c r="CP5" s="639"/>
      <c r="CQ5" s="639"/>
      <c r="CR5" s="639"/>
      <c r="CS5" s="639"/>
      <c r="CT5" s="640"/>
      <c r="CU5" s="632"/>
      <c r="CV5" s="633"/>
      <c r="CW5" s="633"/>
      <c r="CX5" s="634"/>
      <c r="CY5" s="260"/>
      <c r="CZ5" s="649"/>
      <c r="DA5" s="650"/>
      <c r="DB5" s="650"/>
      <c r="DC5" s="650"/>
      <c r="DD5" s="593"/>
      <c r="DE5" s="593"/>
      <c r="DF5" s="594"/>
      <c r="DH5" s="698"/>
      <c r="DI5" s="699"/>
      <c r="DJ5" s="700"/>
      <c r="DK5" s="632"/>
      <c r="DL5" s="633"/>
      <c r="DM5" s="633"/>
      <c r="DN5" s="633"/>
      <c r="DO5" s="633"/>
      <c r="DP5" s="633"/>
      <c r="DQ5" s="633"/>
      <c r="DR5" s="633"/>
      <c r="DS5" s="633"/>
      <c r="DT5" s="633"/>
      <c r="DU5" s="633"/>
      <c r="DV5" s="633"/>
      <c r="DW5" s="633"/>
      <c r="DX5" s="633"/>
      <c r="DY5" s="633"/>
      <c r="DZ5" s="633"/>
      <c r="EA5" s="633"/>
      <c r="EB5" s="633"/>
      <c r="EC5" s="633"/>
      <c r="ED5" s="633"/>
      <c r="EE5" s="633"/>
      <c r="EF5" s="633"/>
      <c r="EG5" s="633"/>
      <c r="EH5" s="633"/>
      <c r="EI5" s="633"/>
      <c r="EJ5" s="633"/>
      <c r="EK5" s="633"/>
      <c r="EL5" s="633"/>
      <c r="EM5" s="633"/>
      <c r="EN5" s="633"/>
      <c r="EO5" s="633"/>
      <c r="EP5" s="634"/>
      <c r="ER5" s="638"/>
      <c r="ES5" s="639"/>
      <c r="ET5" s="639"/>
      <c r="EU5" s="639"/>
      <c r="EV5" s="639"/>
      <c r="EW5" s="640"/>
      <c r="EX5" s="632"/>
      <c r="EY5" s="633"/>
      <c r="EZ5" s="633"/>
      <c r="FA5" s="634"/>
      <c r="FB5" s="260"/>
      <c r="FC5" s="649"/>
      <c r="FD5" s="650"/>
      <c r="FE5" s="650"/>
      <c r="FF5" s="650"/>
      <c r="FG5" s="593"/>
      <c r="FH5" s="593"/>
      <c r="FI5" s="594"/>
      <c r="FK5" s="698"/>
      <c r="FL5" s="699"/>
      <c r="FM5" s="700"/>
      <c r="FN5" s="632"/>
      <c r="FO5" s="633"/>
      <c r="FP5" s="633"/>
      <c r="FQ5" s="633"/>
      <c r="FR5" s="633"/>
      <c r="FS5" s="633"/>
      <c r="FT5" s="633"/>
      <c r="FU5" s="633"/>
      <c r="FV5" s="633"/>
      <c r="FW5" s="633"/>
      <c r="FX5" s="633"/>
      <c r="FY5" s="633"/>
      <c r="FZ5" s="633"/>
      <c r="GA5" s="633"/>
      <c r="GB5" s="633"/>
      <c r="GC5" s="633"/>
      <c r="GD5" s="633"/>
      <c r="GE5" s="633"/>
      <c r="GF5" s="633"/>
      <c r="GG5" s="633"/>
      <c r="GH5" s="633"/>
      <c r="GI5" s="633"/>
      <c r="GJ5" s="633"/>
      <c r="GK5" s="633"/>
      <c r="GL5" s="633"/>
      <c r="GM5" s="633"/>
      <c r="GN5" s="633"/>
      <c r="GO5" s="633"/>
      <c r="GP5" s="633"/>
      <c r="GQ5" s="633"/>
      <c r="GR5" s="633"/>
      <c r="GS5" s="634"/>
      <c r="GU5" s="638"/>
      <c r="GV5" s="639"/>
      <c r="GW5" s="639"/>
      <c r="GX5" s="639"/>
      <c r="GY5" s="639"/>
      <c r="GZ5" s="640"/>
      <c r="HA5" s="632"/>
      <c r="HB5" s="633"/>
      <c r="HC5" s="633"/>
      <c r="HD5" s="634"/>
      <c r="HE5" s="260"/>
      <c r="HF5" s="649"/>
      <c r="HG5" s="650"/>
      <c r="HH5" s="650"/>
      <c r="HI5" s="650"/>
      <c r="HJ5" s="593"/>
      <c r="HK5" s="593"/>
      <c r="HL5" s="594"/>
      <c r="HN5" s="698"/>
      <c r="HO5" s="699"/>
      <c r="HP5" s="700"/>
      <c r="HQ5" s="632"/>
      <c r="HR5" s="633"/>
      <c r="HS5" s="633"/>
      <c r="HT5" s="633"/>
      <c r="HU5" s="633"/>
      <c r="HV5" s="633"/>
      <c r="HW5" s="633"/>
      <c r="HX5" s="633"/>
      <c r="HY5" s="633"/>
      <c r="HZ5" s="633"/>
      <c r="IA5" s="633"/>
      <c r="IB5" s="633"/>
      <c r="IC5" s="633"/>
      <c r="ID5" s="633"/>
      <c r="IE5" s="633"/>
      <c r="IF5" s="633"/>
      <c r="IG5" s="633"/>
      <c r="IH5" s="633"/>
      <c r="II5" s="633"/>
      <c r="IJ5" s="633"/>
      <c r="IK5" s="633"/>
      <c r="IL5" s="633"/>
      <c r="IM5" s="633"/>
      <c r="IN5" s="633"/>
      <c r="IO5" s="633"/>
      <c r="IP5" s="633"/>
      <c r="IQ5" s="633"/>
      <c r="IR5" s="633"/>
      <c r="IS5" s="633"/>
      <c r="IT5" s="633"/>
      <c r="IU5" s="633"/>
      <c r="IV5" s="634"/>
      <c r="IX5" s="638"/>
      <c r="IY5" s="639"/>
      <c r="IZ5" s="639"/>
      <c r="JA5" s="639"/>
      <c r="JB5" s="639"/>
      <c r="JC5" s="640"/>
      <c r="JD5" s="632"/>
      <c r="JE5" s="633"/>
      <c r="JF5" s="633"/>
      <c r="JG5" s="634"/>
      <c r="JH5" s="260"/>
      <c r="JI5" s="649"/>
      <c r="JJ5" s="650"/>
      <c r="JK5" s="650"/>
      <c r="JL5" s="650"/>
      <c r="JM5" s="593"/>
      <c r="JN5" s="593"/>
      <c r="JO5" s="594"/>
      <c r="JQ5" s="698"/>
      <c r="JR5" s="699"/>
      <c r="JS5" s="700"/>
      <c r="JT5" s="632"/>
      <c r="JU5" s="633"/>
      <c r="JV5" s="633"/>
      <c r="JW5" s="633"/>
      <c r="JX5" s="633"/>
      <c r="JY5" s="633"/>
      <c r="JZ5" s="633"/>
      <c r="KA5" s="633"/>
      <c r="KB5" s="633"/>
      <c r="KC5" s="633"/>
      <c r="KD5" s="633"/>
      <c r="KE5" s="633"/>
      <c r="KF5" s="633"/>
      <c r="KG5" s="633"/>
      <c r="KH5" s="633"/>
      <c r="KI5" s="633"/>
      <c r="KJ5" s="633"/>
      <c r="KK5" s="633"/>
      <c r="KL5" s="633"/>
      <c r="KM5" s="633"/>
      <c r="KN5" s="633"/>
      <c r="KO5" s="633"/>
      <c r="KP5" s="633"/>
      <c r="KQ5" s="633"/>
      <c r="KR5" s="633"/>
      <c r="KS5" s="633"/>
      <c r="KT5" s="633"/>
      <c r="KU5" s="633"/>
      <c r="KV5" s="633"/>
      <c r="KW5" s="633"/>
      <c r="KX5" s="633"/>
      <c r="KY5" s="634"/>
      <c r="LA5" s="638"/>
      <c r="LB5" s="639"/>
      <c r="LC5" s="639"/>
      <c r="LD5" s="639"/>
      <c r="LE5" s="639"/>
      <c r="LF5" s="640"/>
      <c r="LG5" s="632"/>
      <c r="LH5" s="633"/>
      <c r="LI5" s="633"/>
      <c r="LJ5" s="634"/>
      <c r="LK5" s="260"/>
      <c r="LL5" s="649"/>
      <c r="LM5" s="650"/>
      <c r="LN5" s="650"/>
      <c r="LO5" s="650"/>
      <c r="LP5" s="593"/>
      <c r="LQ5" s="593"/>
      <c r="LR5" s="594"/>
      <c r="LT5" s="698"/>
      <c r="LU5" s="699"/>
      <c r="LV5" s="700"/>
      <c r="LW5" s="632"/>
      <c r="LX5" s="633"/>
      <c r="LY5" s="633"/>
      <c r="LZ5" s="633"/>
      <c r="MA5" s="633"/>
      <c r="MB5" s="633"/>
      <c r="MC5" s="633"/>
      <c r="MD5" s="633"/>
      <c r="ME5" s="633"/>
      <c r="MF5" s="633"/>
      <c r="MG5" s="633"/>
      <c r="MH5" s="633"/>
      <c r="MI5" s="633"/>
      <c r="MJ5" s="633"/>
      <c r="MK5" s="633"/>
      <c r="ML5" s="633"/>
      <c r="MM5" s="633"/>
      <c r="MN5" s="633"/>
      <c r="MO5" s="633"/>
      <c r="MP5" s="633"/>
      <c r="MQ5" s="633"/>
      <c r="MR5" s="633"/>
      <c r="MS5" s="633"/>
      <c r="MT5" s="633"/>
      <c r="MU5" s="633"/>
      <c r="MV5" s="633"/>
      <c r="MW5" s="633"/>
      <c r="MX5" s="633"/>
      <c r="MY5" s="633"/>
      <c r="MZ5" s="633"/>
      <c r="NA5" s="633"/>
      <c r="NB5" s="634"/>
      <c r="ND5" s="638"/>
      <c r="NE5" s="639"/>
      <c r="NF5" s="639"/>
      <c r="NG5" s="639"/>
      <c r="NH5" s="639"/>
      <c r="NI5" s="640"/>
      <c r="NJ5" s="632"/>
      <c r="NK5" s="633"/>
      <c r="NL5" s="633"/>
      <c r="NM5" s="634"/>
      <c r="NN5" s="260"/>
      <c r="NO5" s="649"/>
      <c r="NP5" s="650"/>
      <c r="NQ5" s="650"/>
      <c r="NR5" s="650"/>
      <c r="NS5" s="593"/>
      <c r="NT5" s="593"/>
      <c r="NU5" s="594"/>
      <c r="NW5" s="698"/>
      <c r="NX5" s="699"/>
      <c r="NY5" s="700"/>
      <c r="NZ5" s="632"/>
      <c r="OA5" s="633"/>
      <c r="OB5" s="633"/>
      <c r="OC5" s="633"/>
      <c r="OD5" s="633"/>
      <c r="OE5" s="633"/>
      <c r="OF5" s="633"/>
      <c r="OG5" s="633"/>
      <c r="OH5" s="633"/>
      <c r="OI5" s="633"/>
      <c r="OJ5" s="633"/>
      <c r="OK5" s="633"/>
      <c r="OL5" s="633"/>
      <c r="OM5" s="633"/>
      <c r="ON5" s="633"/>
      <c r="OO5" s="633"/>
      <c r="OP5" s="633"/>
      <c r="OQ5" s="633"/>
      <c r="OR5" s="633"/>
      <c r="OS5" s="633"/>
      <c r="OT5" s="633"/>
      <c r="OU5" s="633"/>
      <c r="OV5" s="633"/>
      <c r="OW5" s="633"/>
      <c r="OX5" s="633"/>
      <c r="OY5" s="633"/>
      <c r="OZ5" s="633"/>
      <c r="PA5" s="633"/>
      <c r="PB5" s="633"/>
      <c r="PC5" s="633"/>
      <c r="PD5" s="633"/>
      <c r="PE5" s="634"/>
      <c r="PG5" s="638"/>
      <c r="PH5" s="639"/>
      <c r="PI5" s="639"/>
      <c r="PJ5" s="639"/>
      <c r="PK5" s="639"/>
      <c r="PL5" s="640"/>
      <c r="PM5" s="632"/>
      <c r="PN5" s="633"/>
      <c r="PO5" s="633"/>
      <c r="PP5" s="634"/>
      <c r="PQ5" s="260"/>
      <c r="PR5" s="649"/>
      <c r="PS5" s="650"/>
      <c r="PT5" s="650"/>
      <c r="PU5" s="650"/>
      <c r="PV5" s="593"/>
      <c r="PW5" s="593"/>
      <c r="PX5" s="594"/>
      <c r="PZ5" s="698"/>
      <c r="QA5" s="699"/>
      <c r="QB5" s="700"/>
      <c r="QC5" s="632"/>
      <c r="QD5" s="633"/>
      <c r="QE5" s="633"/>
      <c r="QF5" s="633"/>
      <c r="QG5" s="633"/>
      <c r="QH5" s="633"/>
      <c r="QI5" s="633"/>
      <c r="QJ5" s="633"/>
      <c r="QK5" s="633"/>
      <c r="QL5" s="633"/>
      <c r="QM5" s="633"/>
      <c r="QN5" s="633"/>
      <c r="QO5" s="633"/>
      <c r="QP5" s="633"/>
      <c r="QQ5" s="633"/>
      <c r="QR5" s="633"/>
      <c r="QS5" s="633"/>
      <c r="QT5" s="633"/>
      <c r="QU5" s="633"/>
      <c r="QV5" s="633"/>
      <c r="QW5" s="633"/>
      <c r="QX5" s="633"/>
      <c r="QY5" s="633"/>
      <c r="QZ5" s="633"/>
      <c r="RA5" s="633"/>
      <c r="RB5" s="633"/>
      <c r="RC5" s="633"/>
      <c r="RD5" s="633"/>
      <c r="RE5" s="633"/>
      <c r="RF5" s="633"/>
      <c r="RG5" s="633"/>
      <c r="RH5" s="634"/>
      <c r="RJ5" s="638"/>
      <c r="RK5" s="639"/>
      <c r="RL5" s="639"/>
      <c r="RM5" s="639"/>
      <c r="RN5" s="639"/>
      <c r="RO5" s="640"/>
      <c r="RP5" s="632"/>
      <c r="RQ5" s="633"/>
      <c r="RR5" s="633"/>
      <c r="RS5" s="634"/>
      <c r="RT5" s="260"/>
      <c r="RU5" s="649"/>
      <c r="RV5" s="650"/>
      <c r="RW5" s="650"/>
      <c r="RX5" s="650"/>
      <c r="RY5" s="593"/>
      <c r="RZ5" s="593"/>
      <c r="SA5" s="594"/>
      <c r="SC5" s="698"/>
      <c r="SD5" s="699"/>
      <c r="SE5" s="700"/>
      <c r="SF5" s="632"/>
      <c r="SG5" s="633"/>
      <c r="SH5" s="633"/>
      <c r="SI5" s="633"/>
      <c r="SJ5" s="633"/>
      <c r="SK5" s="633"/>
      <c r="SL5" s="633"/>
      <c r="SM5" s="633"/>
      <c r="SN5" s="633"/>
      <c r="SO5" s="633"/>
      <c r="SP5" s="633"/>
      <c r="SQ5" s="633"/>
      <c r="SR5" s="633"/>
      <c r="SS5" s="633"/>
      <c r="ST5" s="633"/>
      <c r="SU5" s="633"/>
      <c r="SV5" s="633"/>
      <c r="SW5" s="633"/>
      <c r="SX5" s="633"/>
      <c r="SY5" s="633"/>
      <c r="SZ5" s="633"/>
      <c r="TA5" s="633"/>
      <c r="TB5" s="633"/>
      <c r="TC5" s="633"/>
      <c r="TD5" s="633"/>
      <c r="TE5" s="633"/>
      <c r="TF5" s="633"/>
      <c r="TG5" s="633"/>
      <c r="TH5" s="633"/>
      <c r="TI5" s="633"/>
      <c r="TJ5" s="633"/>
      <c r="TK5" s="634"/>
      <c r="TM5" s="638"/>
      <c r="TN5" s="639"/>
      <c r="TO5" s="639"/>
      <c r="TP5" s="639"/>
      <c r="TQ5" s="639"/>
      <c r="TR5" s="640"/>
      <c r="TS5" s="632"/>
      <c r="TT5" s="633"/>
      <c r="TU5" s="633"/>
      <c r="TV5" s="634"/>
      <c r="TW5" s="260"/>
      <c r="TX5" s="649"/>
      <c r="TY5" s="650"/>
      <c r="TZ5" s="650"/>
      <c r="UA5" s="650"/>
      <c r="UB5" s="593"/>
      <c r="UC5" s="593"/>
      <c r="UD5" s="594"/>
      <c r="UF5" s="698"/>
      <c r="UG5" s="699"/>
      <c r="UH5" s="700"/>
      <c r="UI5" s="632"/>
      <c r="UJ5" s="633"/>
      <c r="UK5" s="633"/>
      <c r="UL5" s="633"/>
      <c r="UM5" s="633"/>
      <c r="UN5" s="633"/>
      <c r="UO5" s="633"/>
      <c r="UP5" s="633"/>
      <c r="UQ5" s="633"/>
      <c r="UR5" s="633"/>
      <c r="US5" s="633"/>
      <c r="UT5" s="633"/>
      <c r="UU5" s="633"/>
      <c r="UV5" s="633"/>
      <c r="UW5" s="633"/>
      <c r="UX5" s="633"/>
      <c r="UY5" s="633"/>
      <c r="UZ5" s="633"/>
      <c r="VA5" s="633"/>
      <c r="VB5" s="633"/>
      <c r="VC5" s="633"/>
      <c r="VD5" s="633"/>
      <c r="VE5" s="633"/>
      <c r="VF5" s="633"/>
      <c r="VG5" s="633"/>
      <c r="VH5" s="633"/>
      <c r="VI5" s="633"/>
      <c r="VJ5" s="633"/>
      <c r="VK5" s="633"/>
      <c r="VL5" s="633"/>
      <c r="VM5" s="633"/>
      <c r="VN5" s="634"/>
      <c r="VP5" s="638"/>
      <c r="VQ5" s="639"/>
      <c r="VR5" s="639"/>
      <c r="VS5" s="639"/>
      <c r="VT5" s="639"/>
      <c r="VU5" s="640"/>
      <c r="VV5" s="632"/>
      <c r="VW5" s="633"/>
      <c r="VX5" s="633"/>
      <c r="VY5" s="634"/>
      <c r="VZ5" s="260"/>
      <c r="WA5" s="649"/>
      <c r="WB5" s="650"/>
      <c r="WC5" s="650"/>
      <c r="WD5" s="650"/>
      <c r="WE5" s="593"/>
      <c r="WF5" s="593"/>
      <c r="WG5" s="594"/>
      <c r="WI5" s="698"/>
      <c r="WJ5" s="699"/>
      <c r="WK5" s="700"/>
      <c r="WL5" s="632"/>
      <c r="WM5" s="633"/>
      <c r="WN5" s="633"/>
      <c r="WO5" s="633"/>
      <c r="WP5" s="633"/>
      <c r="WQ5" s="633"/>
      <c r="WR5" s="633"/>
      <c r="WS5" s="633"/>
      <c r="WT5" s="633"/>
      <c r="WU5" s="633"/>
      <c r="WV5" s="633"/>
      <c r="WW5" s="633"/>
      <c r="WX5" s="633"/>
      <c r="WY5" s="633"/>
      <c r="WZ5" s="633"/>
      <c r="XA5" s="633"/>
      <c r="XB5" s="633"/>
      <c r="XC5" s="633"/>
      <c r="XD5" s="633"/>
      <c r="XE5" s="633"/>
      <c r="XF5" s="633"/>
      <c r="XG5" s="633"/>
      <c r="XH5" s="633"/>
      <c r="XI5" s="633"/>
      <c r="XJ5" s="633"/>
      <c r="XK5" s="633"/>
      <c r="XL5" s="633"/>
      <c r="XM5" s="633"/>
      <c r="XN5" s="633"/>
      <c r="XO5" s="633"/>
      <c r="XP5" s="633"/>
      <c r="XQ5" s="634"/>
      <c r="XS5" s="638"/>
      <c r="XT5" s="639"/>
      <c r="XU5" s="639"/>
      <c r="XV5" s="639"/>
      <c r="XW5" s="639"/>
      <c r="XX5" s="640"/>
      <c r="XY5" s="632"/>
      <c r="XZ5" s="633"/>
      <c r="YA5" s="633"/>
      <c r="YB5" s="634"/>
      <c r="YC5" s="260"/>
      <c r="YD5" s="649"/>
      <c r="YE5" s="650"/>
      <c r="YF5" s="650"/>
      <c r="YG5" s="650"/>
      <c r="YH5" s="593"/>
      <c r="YI5" s="593"/>
      <c r="YJ5" s="594"/>
      <c r="YL5" s="698"/>
      <c r="YM5" s="699"/>
      <c r="YN5" s="700"/>
      <c r="YO5" s="632"/>
      <c r="YP5" s="633"/>
      <c r="YQ5" s="633"/>
      <c r="YR5" s="633"/>
      <c r="YS5" s="633"/>
      <c r="YT5" s="633"/>
      <c r="YU5" s="633"/>
      <c r="YV5" s="633"/>
      <c r="YW5" s="633"/>
      <c r="YX5" s="633"/>
      <c r="YY5" s="633"/>
      <c r="YZ5" s="633"/>
      <c r="ZA5" s="633"/>
      <c r="ZB5" s="633"/>
      <c r="ZC5" s="633"/>
      <c r="ZD5" s="633"/>
      <c r="ZE5" s="633"/>
      <c r="ZF5" s="633"/>
      <c r="ZG5" s="633"/>
      <c r="ZH5" s="633"/>
      <c r="ZI5" s="633"/>
      <c r="ZJ5" s="633"/>
      <c r="ZK5" s="633"/>
      <c r="ZL5" s="633"/>
      <c r="ZM5" s="633"/>
      <c r="ZN5" s="633"/>
      <c r="ZO5" s="633"/>
      <c r="ZP5" s="633"/>
      <c r="ZQ5" s="633"/>
      <c r="ZR5" s="633"/>
      <c r="ZS5" s="633"/>
      <c r="ZT5" s="634"/>
      <c r="ZV5" s="638"/>
      <c r="ZW5" s="639"/>
      <c r="ZX5" s="639"/>
      <c r="ZY5" s="639"/>
      <c r="ZZ5" s="639"/>
      <c r="AAA5" s="640"/>
      <c r="AAB5" s="632"/>
      <c r="AAC5" s="633"/>
      <c r="AAD5" s="633"/>
      <c r="AAE5" s="634"/>
      <c r="AAF5" s="260"/>
      <c r="AAG5" s="649"/>
      <c r="AAH5" s="650"/>
      <c r="AAI5" s="650"/>
      <c r="AAJ5" s="650"/>
      <c r="AAK5" s="593"/>
      <c r="AAL5" s="593"/>
      <c r="AAM5" s="594"/>
      <c r="AAO5" s="698"/>
      <c r="AAP5" s="699"/>
      <c r="AAQ5" s="700"/>
      <c r="AAR5" s="632"/>
      <c r="AAS5" s="633"/>
      <c r="AAT5" s="633"/>
      <c r="AAU5" s="633"/>
      <c r="AAV5" s="633"/>
      <c r="AAW5" s="633"/>
      <c r="AAX5" s="633"/>
      <c r="AAY5" s="633"/>
      <c r="AAZ5" s="633"/>
      <c r="ABA5" s="633"/>
      <c r="ABB5" s="633"/>
      <c r="ABC5" s="633"/>
      <c r="ABD5" s="633"/>
      <c r="ABE5" s="633"/>
      <c r="ABF5" s="633"/>
      <c r="ABG5" s="633"/>
      <c r="ABH5" s="633"/>
      <c r="ABI5" s="633"/>
      <c r="ABJ5" s="633"/>
      <c r="ABK5" s="633"/>
      <c r="ABL5" s="633"/>
      <c r="ABM5" s="633"/>
      <c r="ABN5" s="633"/>
      <c r="ABO5" s="633"/>
      <c r="ABP5" s="633"/>
      <c r="ABQ5" s="633"/>
      <c r="ABR5" s="633"/>
      <c r="ABS5" s="633"/>
      <c r="ABT5" s="633"/>
      <c r="ABU5" s="633"/>
      <c r="ABV5" s="633"/>
      <c r="ABW5" s="634"/>
      <c r="ABY5" s="638"/>
      <c r="ABZ5" s="639"/>
      <c r="ACA5" s="639"/>
      <c r="ACB5" s="639"/>
      <c r="ACC5" s="639"/>
      <c r="ACD5" s="640"/>
      <c r="ACE5" s="632"/>
      <c r="ACF5" s="633"/>
      <c r="ACG5" s="633"/>
      <c r="ACH5" s="634"/>
      <c r="ACI5" s="260"/>
      <c r="ACJ5" s="649"/>
      <c r="ACK5" s="650"/>
      <c r="ACL5" s="650"/>
      <c r="ACM5" s="650"/>
      <c r="ACN5" s="593"/>
      <c r="ACO5" s="593"/>
      <c r="ACP5" s="594"/>
      <c r="ACR5" s="698"/>
      <c r="ACS5" s="699"/>
      <c r="ACT5" s="700"/>
      <c r="ACU5" s="632"/>
      <c r="ACV5" s="633"/>
      <c r="ACW5" s="633"/>
      <c r="ACX5" s="633"/>
      <c r="ACY5" s="633"/>
      <c r="ACZ5" s="633"/>
      <c r="ADA5" s="633"/>
      <c r="ADB5" s="633"/>
      <c r="ADC5" s="633"/>
      <c r="ADD5" s="633"/>
      <c r="ADE5" s="633"/>
      <c r="ADF5" s="633"/>
      <c r="ADG5" s="633"/>
      <c r="ADH5" s="633"/>
      <c r="ADI5" s="633"/>
      <c r="ADJ5" s="633"/>
      <c r="ADK5" s="633"/>
      <c r="ADL5" s="633"/>
      <c r="ADM5" s="633"/>
      <c r="ADN5" s="633"/>
      <c r="ADO5" s="633"/>
      <c r="ADP5" s="633"/>
      <c r="ADQ5" s="633"/>
      <c r="ADR5" s="633"/>
      <c r="ADS5" s="633"/>
      <c r="ADT5" s="633"/>
      <c r="ADU5" s="633"/>
      <c r="ADV5" s="633"/>
      <c r="ADW5" s="633"/>
      <c r="ADX5" s="633"/>
      <c r="ADY5" s="633"/>
      <c r="ADZ5" s="634"/>
      <c r="AEB5" s="638"/>
      <c r="AEC5" s="639"/>
      <c r="AED5" s="639"/>
      <c r="AEE5" s="639"/>
      <c r="AEF5" s="639"/>
      <c r="AEG5" s="640"/>
      <c r="AEH5" s="632"/>
      <c r="AEI5" s="633"/>
      <c r="AEJ5" s="633"/>
      <c r="AEK5" s="634"/>
      <c r="AEL5" s="260"/>
      <c r="AEM5" s="649"/>
      <c r="AEN5" s="650"/>
      <c r="AEO5" s="650"/>
      <c r="AEP5" s="650"/>
      <c r="AEQ5" s="593"/>
      <c r="AER5" s="593"/>
      <c r="AES5" s="594"/>
      <c r="AEU5" s="698"/>
      <c r="AEV5" s="699"/>
      <c r="AEW5" s="700"/>
      <c r="AEX5" s="632"/>
      <c r="AEY5" s="633"/>
      <c r="AEZ5" s="633"/>
      <c r="AFA5" s="633"/>
      <c r="AFB5" s="633"/>
      <c r="AFC5" s="633"/>
      <c r="AFD5" s="633"/>
      <c r="AFE5" s="633"/>
      <c r="AFF5" s="633"/>
      <c r="AFG5" s="633"/>
      <c r="AFH5" s="633"/>
      <c r="AFI5" s="633"/>
      <c r="AFJ5" s="633"/>
      <c r="AFK5" s="633"/>
      <c r="AFL5" s="633"/>
      <c r="AFM5" s="633"/>
      <c r="AFN5" s="633"/>
      <c r="AFO5" s="633"/>
      <c r="AFP5" s="633"/>
      <c r="AFQ5" s="633"/>
      <c r="AFR5" s="633"/>
      <c r="AFS5" s="633"/>
      <c r="AFT5" s="633"/>
      <c r="AFU5" s="633"/>
      <c r="AFV5" s="633"/>
      <c r="AFW5" s="633"/>
      <c r="AFX5" s="633"/>
      <c r="AFY5" s="633"/>
      <c r="AFZ5" s="633"/>
      <c r="AGA5" s="633"/>
      <c r="AGB5" s="633"/>
      <c r="AGC5" s="634"/>
      <c r="AGE5" s="638"/>
      <c r="AGF5" s="639"/>
      <c r="AGG5" s="639"/>
      <c r="AGH5" s="639"/>
      <c r="AGI5" s="639"/>
      <c r="AGJ5" s="640"/>
      <c r="AGK5" s="632"/>
      <c r="AGL5" s="633"/>
      <c r="AGM5" s="633"/>
      <c r="AGN5" s="634"/>
      <c r="AGO5" s="260"/>
      <c r="AGP5" s="649"/>
      <c r="AGQ5" s="650"/>
      <c r="AGR5" s="650"/>
      <c r="AGS5" s="650"/>
      <c r="AGT5" s="593"/>
      <c r="AGU5" s="593"/>
      <c r="AGV5" s="594"/>
      <c r="AGX5" s="698"/>
      <c r="AGY5" s="699"/>
      <c r="AGZ5" s="700"/>
      <c r="AHA5" s="632"/>
      <c r="AHB5" s="633"/>
      <c r="AHC5" s="633"/>
      <c r="AHD5" s="633"/>
      <c r="AHE5" s="633"/>
      <c r="AHF5" s="633"/>
      <c r="AHG5" s="633"/>
      <c r="AHH5" s="633"/>
      <c r="AHI5" s="633"/>
      <c r="AHJ5" s="633"/>
      <c r="AHK5" s="633"/>
      <c r="AHL5" s="633"/>
      <c r="AHM5" s="633"/>
      <c r="AHN5" s="633"/>
      <c r="AHO5" s="633"/>
      <c r="AHP5" s="633"/>
      <c r="AHQ5" s="633"/>
      <c r="AHR5" s="633"/>
      <c r="AHS5" s="633"/>
      <c r="AHT5" s="633"/>
      <c r="AHU5" s="633"/>
      <c r="AHV5" s="633"/>
      <c r="AHW5" s="633"/>
      <c r="AHX5" s="633"/>
      <c r="AHY5" s="633"/>
      <c r="AHZ5" s="633"/>
      <c r="AIA5" s="633"/>
      <c r="AIB5" s="633"/>
      <c r="AIC5" s="633"/>
      <c r="AID5" s="633"/>
      <c r="AIE5" s="633"/>
      <c r="AIF5" s="634"/>
      <c r="AIH5" s="638"/>
      <c r="AII5" s="639"/>
      <c r="AIJ5" s="639"/>
      <c r="AIK5" s="639"/>
      <c r="AIL5" s="639"/>
      <c r="AIM5" s="640"/>
      <c r="AIN5" s="632"/>
      <c r="AIO5" s="633"/>
      <c r="AIP5" s="633"/>
      <c r="AIQ5" s="634"/>
      <c r="AIR5" s="260"/>
      <c r="AIS5" s="649"/>
      <c r="AIT5" s="650"/>
      <c r="AIU5" s="650"/>
      <c r="AIV5" s="650"/>
      <c r="AIW5" s="593"/>
      <c r="AIX5" s="593"/>
      <c r="AIY5" s="594"/>
      <c r="AJA5" s="698"/>
      <c r="AJB5" s="699"/>
      <c r="AJC5" s="700"/>
      <c r="AJD5" s="632"/>
      <c r="AJE5" s="633"/>
      <c r="AJF5" s="633"/>
      <c r="AJG5" s="633"/>
      <c r="AJH5" s="633"/>
      <c r="AJI5" s="633"/>
      <c r="AJJ5" s="633"/>
      <c r="AJK5" s="633"/>
      <c r="AJL5" s="633"/>
      <c r="AJM5" s="633"/>
      <c r="AJN5" s="633"/>
      <c r="AJO5" s="633"/>
      <c r="AJP5" s="633"/>
      <c r="AJQ5" s="633"/>
      <c r="AJR5" s="633"/>
      <c r="AJS5" s="633"/>
      <c r="AJT5" s="633"/>
      <c r="AJU5" s="633"/>
      <c r="AJV5" s="633"/>
      <c r="AJW5" s="633"/>
      <c r="AJX5" s="633"/>
      <c r="AJY5" s="633"/>
      <c r="AJZ5" s="633"/>
      <c r="AKA5" s="633"/>
      <c r="AKB5" s="633"/>
      <c r="AKC5" s="633"/>
      <c r="AKD5" s="633"/>
      <c r="AKE5" s="633"/>
      <c r="AKF5" s="633"/>
      <c r="AKG5" s="633"/>
      <c r="AKH5" s="633"/>
      <c r="AKI5" s="634"/>
      <c r="AKK5" s="638"/>
      <c r="AKL5" s="639"/>
      <c r="AKM5" s="639"/>
      <c r="AKN5" s="639"/>
      <c r="AKO5" s="639"/>
      <c r="AKP5" s="640"/>
      <c r="AKQ5" s="632"/>
      <c r="AKR5" s="633"/>
      <c r="AKS5" s="633"/>
      <c r="AKT5" s="634"/>
      <c r="AKU5" s="260"/>
      <c r="AKV5" s="649"/>
      <c r="AKW5" s="650"/>
      <c r="AKX5" s="650"/>
      <c r="AKY5" s="650"/>
      <c r="AKZ5" s="593"/>
      <c r="ALA5" s="593"/>
      <c r="ALB5" s="594"/>
      <c r="ALD5" s="698"/>
      <c r="ALE5" s="699"/>
      <c r="ALF5" s="700"/>
      <c r="ALG5" s="632"/>
      <c r="ALH5" s="633"/>
      <c r="ALI5" s="633"/>
      <c r="ALJ5" s="633"/>
      <c r="ALK5" s="633"/>
      <c r="ALL5" s="633"/>
      <c r="ALM5" s="633"/>
      <c r="ALN5" s="633"/>
      <c r="ALO5" s="633"/>
      <c r="ALP5" s="633"/>
      <c r="ALQ5" s="633"/>
      <c r="ALR5" s="633"/>
      <c r="ALS5" s="633"/>
      <c r="ALT5" s="633"/>
      <c r="ALU5" s="633"/>
      <c r="ALV5" s="633"/>
      <c r="ALW5" s="633"/>
      <c r="ALX5" s="633"/>
      <c r="ALY5" s="633"/>
      <c r="ALZ5" s="633"/>
      <c r="AMA5" s="633"/>
      <c r="AMB5" s="633"/>
      <c r="AMC5" s="633"/>
      <c r="AMD5" s="633"/>
      <c r="AME5" s="633"/>
      <c r="AMF5" s="633"/>
      <c r="AMG5" s="633"/>
      <c r="AMH5" s="633"/>
      <c r="AMI5" s="633"/>
      <c r="AMJ5" s="633"/>
      <c r="AMK5" s="633"/>
      <c r="AML5" s="634"/>
      <c r="AMN5" s="638"/>
      <c r="AMO5" s="639"/>
      <c r="AMP5" s="639"/>
      <c r="AMQ5" s="639"/>
      <c r="AMR5" s="639"/>
      <c r="AMS5" s="640"/>
      <c r="AMT5" s="632"/>
      <c r="AMU5" s="633"/>
      <c r="AMV5" s="633"/>
      <c r="AMW5" s="634"/>
      <c r="AMX5" s="260"/>
      <c r="AMY5" s="649"/>
      <c r="AMZ5" s="650"/>
      <c r="ANA5" s="650"/>
      <c r="ANB5" s="650"/>
      <c r="ANC5" s="593"/>
      <c r="AND5" s="593"/>
      <c r="ANE5" s="594"/>
      <c r="ANG5" s="698"/>
      <c r="ANH5" s="699"/>
      <c r="ANI5" s="700"/>
      <c r="ANJ5" s="632"/>
      <c r="ANK5" s="633"/>
      <c r="ANL5" s="633"/>
      <c r="ANM5" s="633"/>
      <c r="ANN5" s="633"/>
      <c r="ANO5" s="633"/>
      <c r="ANP5" s="633"/>
      <c r="ANQ5" s="633"/>
      <c r="ANR5" s="633"/>
      <c r="ANS5" s="633"/>
      <c r="ANT5" s="633"/>
      <c r="ANU5" s="633"/>
      <c r="ANV5" s="633"/>
      <c r="ANW5" s="633"/>
      <c r="ANX5" s="633"/>
      <c r="ANY5" s="633"/>
      <c r="ANZ5" s="633"/>
      <c r="AOA5" s="633"/>
      <c r="AOB5" s="633"/>
      <c r="AOC5" s="633"/>
      <c r="AOD5" s="633"/>
      <c r="AOE5" s="633"/>
      <c r="AOF5" s="633"/>
      <c r="AOG5" s="633"/>
      <c r="AOH5" s="633"/>
      <c r="AOI5" s="633"/>
      <c r="AOJ5" s="633"/>
      <c r="AOK5" s="633"/>
      <c r="AOL5" s="633"/>
      <c r="AOM5" s="633"/>
      <c r="AON5" s="633"/>
      <c r="AOO5" s="634"/>
      <c r="AOQ5" s="638"/>
      <c r="AOR5" s="639"/>
      <c r="AOS5" s="639"/>
      <c r="AOT5" s="639"/>
      <c r="AOU5" s="639"/>
      <c r="AOV5" s="640"/>
      <c r="AOW5" s="632"/>
      <c r="AOX5" s="633"/>
      <c r="AOY5" s="633"/>
      <c r="AOZ5" s="634"/>
      <c r="APA5" s="260"/>
      <c r="APB5" s="649"/>
      <c r="APC5" s="650"/>
      <c r="APD5" s="650"/>
      <c r="APE5" s="650"/>
      <c r="APF5" s="593"/>
      <c r="APG5" s="593"/>
      <c r="APH5" s="594"/>
      <c r="APJ5" s="698"/>
      <c r="APK5" s="699"/>
      <c r="APL5" s="700"/>
      <c r="APM5" s="632"/>
      <c r="APN5" s="633"/>
      <c r="APO5" s="633"/>
      <c r="APP5" s="633"/>
      <c r="APQ5" s="633"/>
      <c r="APR5" s="633"/>
      <c r="APS5" s="633"/>
      <c r="APT5" s="633"/>
      <c r="APU5" s="633"/>
      <c r="APV5" s="633"/>
      <c r="APW5" s="633"/>
      <c r="APX5" s="633"/>
      <c r="APY5" s="633"/>
      <c r="APZ5" s="633"/>
      <c r="AQA5" s="633"/>
      <c r="AQB5" s="633"/>
      <c r="AQC5" s="633"/>
      <c r="AQD5" s="633"/>
      <c r="AQE5" s="633"/>
      <c r="AQF5" s="633"/>
      <c r="AQG5" s="633"/>
      <c r="AQH5" s="633"/>
      <c r="AQI5" s="633"/>
      <c r="AQJ5" s="633"/>
      <c r="AQK5" s="633"/>
      <c r="AQL5" s="633"/>
      <c r="AQM5" s="633"/>
      <c r="AQN5" s="633"/>
      <c r="AQO5" s="633"/>
      <c r="AQP5" s="633"/>
      <c r="AQQ5" s="633"/>
      <c r="AQR5" s="634"/>
      <c r="AQT5" s="638"/>
      <c r="AQU5" s="639"/>
      <c r="AQV5" s="639"/>
      <c r="AQW5" s="639"/>
      <c r="AQX5" s="639"/>
      <c r="AQY5" s="640"/>
      <c r="AQZ5" s="632"/>
      <c r="ARA5" s="633"/>
      <c r="ARB5" s="633"/>
      <c r="ARC5" s="634"/>
      <c r="ARD5" s="260"/>
      <c r="ARE5" s="649"/>
      <c r="ARF5" s="650"/>
      <c r="ARG5" s="650"/>
      <c r="ARH5" s="650"/>
      <c r="ARI5" s="593"/>
      <c r="ARJ5" s="593"/>
      <c r="ARK5" s="594"/>
      <c r="ARM5" s="698"/>
      <c r="ARN5" s="699"/>
      <c r="ARO5" s="700"/>
      <c r="ARP5" s="632"/>
      <c r="ARQ5" s="633"/>
      <c r="ARR5" s="633"/>
      <c r="ARS5" s="633"/>
      <c r="ART5" s="633"/>
      <c r="ARU5" s="633"/>
      <c r="ARV5" s="633"/>
      <c r="ARW5" s="633"/>
      <c r="ARX5" s="633"/>
      <c r="ARY5" s="633"/>
      <c r="ARZ5" s="633"/>
      <c r="ASA5" s="633"/>
      <c r="ASB5" s="633"/>
      <c r="ASC5" s="633"/>
      <c r="ASD5" s="633"/>
      <c r="ASE5" s="633"/>
      <c r="ASF5" s="633"/>
      <c r="ASG5" s="633"/>
      <c r="ASH5" s="633"/>
      <c r="ASI5" s="633"/>
      <c r="ASJ5" s="633"/>
      <c r="ASK5" s="633"/>
      <c r="ASL5" s="633"/>
      <c r="ASM5" s="633"/>
      <c r="ASN5" s="633"/>
      <c r="ASO5" s="633"/>
      <c r="ASP5" s="633"/>
      <c r="ASQ5" s="633"/>
      <c r="ASR5" s="633"/>
      <c r="ASS5" s="633"/>
      <c r="AST5" s="633"/>
      <c r="ASU5" s="634"/>
      <c r="ASW5" s="638"/>
      <c r="ASX5" s="639"/>
      <c r="ASY5" s="639"/>
      <c r="ASZ5" s="639"/>
      <c r="ATA5" s="639"/>
      <c r="ATB5" s="640"/>
      <c r="ATC5" s="632"/>
      <c r="ATD5" s="633"/>
      <c r="ATE5" s="633"/>
      <c r="ATF5" s="634"/>
      <c r="ATG5" s="260"/>
      <c r="ATH5" s="649"/>
      <c r="ATI5" s="650"/>
      <c r="ATJ5" s="650"/>
      <c r="ATK5" s="650"/>
      <c r="ATL5" s="593"/>
      <c r="ATM5" s="593"/>
      <c r="ATN5" s="594"/>
      <c r="ATP5" s="698"/>
      <c r="ATQ5" s="699"/>
      <c r="ATR5" s="700"/>
      <c r="ATS5" s="632"/>
      <c r="ATT5" s="633"/>
      <c r="ATU5" s="633"/>
      <c r="ATV5" s="633"/>
      <c r="ATW5" s="633"/>
      <c r="ATX5" s="633"/>
      <c r="ATY5" s="633"/>
      <c r="ATZ5" s="633"/>
      <c r="AUA5" s="633"/>
      <c r="AUB5" s="633"/>
      <c r="AUC5" s="633"/>
      <c r="AUD5" s="633"/>
      <c r="AUE5" s="633"/>
      <c r="AUF5" s="633"/>
      <c r="AUG5" s="633"/>
      <c r="AUH5" s="633"/>
      <c r="AUI5" s="633"/>
      <c r="AUJ5" s="633"/>
      <c r="AUK5" s="633"/>
      <c r="AUL5" s="633"/>
      <c r="AUM5" s="633"/>
      <c r="AUN5" s="633"/>
      <c r="AUO5" s="633"/>
      <c r="AUP5" s="633"/>
      <c r="AUQ5" s="633"/>
      <c r="AUR5" s="633"/>
      <c r="AUS5" s="633"/>
      <c r="AUT5" s="633"/>
      <c r="AUU5" s="633"/>
      <c r="AUV5" s="633"/>
      <c r="AUW5" s="633"/>
      <c r="AUX5" s="634"/>
      <c r="AUZ5" s="638"/>
      <c r="AVA5" s="639"/>
      <c r="AVB5" s="639"/>
      <c r="AVC5" s="639"/>
      <c r="AVD5" s="639"/>
      <c r="AVE5" s="640"/>
      <c r="AVF5" s="632"/>
      <c r="AVG5" s="633"/>
      <c r="AVH5" s="633"/>
      <c r="AVI5" s="634"/>
      <c r="AVJ5" s="260"/>
      <c r="AVK5" s="649"/>
      <c r="AVL5" s="650"/>
      <c r="AVM5" s="650"/>
      <c r="AVN5" s="650"/>
      <c r="AVO5" s="593"/>
      <c r="AVP5" s="593"/>
      <c r="AVQ5" s="594"/>
      <c r="AVS5" s="698"/>
      <c r="AVT5" s="699"/>
      <c r="AVU5" s="700"/>
      <c r="AVV5" s="632"/>
      <c r="AVW5" s="633"/>
      <c r="AVX5" s="633"/>
      <c r="AVY5" s="633"/>
      <c r="AVZ5" s="633"/>
      <c r="AWA5" s="633"/>
      <c r="AWB5" s="633"/>
      <c r="AWC5" s="633"/>
      <c r="AWD5" s="633"/>
      <c r="AWE5" s="633"/>
      <c r="AWF5" s="633"/>
      <c r="AWG5" s="633"/>
      <c r="AWH5" s="633"/>
      <c r="AWI5" s="633"/>
      <c r="AWJ5" s="633"/>
      <c r="AWK5" s="633"/>
      <c r="AWL5" s="633"/>
      <c r="AWM5" s="633"/>
      <c r="AWN5" s="633"/>
      <c r="AWO5" s="633"/>
      <c r="AWP5" s="633"/>
      <c r="AWQ5" s="633"/>
      <c r="AWR5" s="633"/>
      <c r="AWS5" s="633"/>
      <c r="AWT5" s="633"/>
      <c r="AWU5" s="633"/>
      <c r="AWV5" s="633"/>
      <c r="AWW5" s="633"/>
      <c r="AWX5" s="633"/>
      <c r="AWY5" s="633"/>
      <c r="AWZ5" s="633"/>
      <c r="AXA5" s="634"/>
      <c r="AXC5" s="638"/>
      <c r="AXD5" s="639"/>
      <c r="AXE5" s="639"/>
      <c r="AXF5" s="639"/>
      <c r="AXG5" s="639"/>
      <c r="AXH5" s="640"/>
      <c r="AXI5" s="632"/>
      <c r="AXJ5" s="633"/>
      <c r="AXK5" s="633"/>
      <c r="AXL5" s="634"/>
      <c r="AXM5" s="260"/>
      <c r="AXN5" s="649"/>
      <c r="AXO5" s="650"/>
      <c r="AXP5" s="650"/>
      <c r="AXQ5" s="650"/>
      <c r="AXR5" s="593"/>
      <c r="AXS5" s="593"/>
      <c r="AXT5" s="594"/>
      <c r="AXV5" s="698"/>
      <c r="AXW5" s="699"/>
      <c r="AXX5" s="700"/>
      <c r="AXY5" s="632"/>
      <c r="AXZ5" s="633"/>
      <c r="AYA5" s="633"/>
      <c r="AYB5" s="633"/>
      <c r="AYC5" s="633"/>
      <c r="AYD5" s="633"/>
      <c r="AYE5" s="633"/>
      <c r="AYF5" s="633"/>
      <c r="AYG5" s="633"/>
      <c r="AYH5" s="633"/>
      <c r="AYI5" s="633"/>
      <c r="AYJ5" s="633"/>
      <c r="AYK5" s="633"/>
      <c r="AYL5" s="633"/>
      <c r="AYM5" s="633"/>
      <c r="AYN5" s="633"/>
      <c r="AYO5" s="633"/>
      <c r="AYP5" s="633"/>
      <c r="AYQ5" s="633"/>
      <c r="AYR5" s="633"/>
      <c r="AYS5" s="633"/>
      <c r="AYT5" s="633"/>
      <c r="AYU5" s="633"/>
      <c r="AYV5" s="633"/>
      <c r="AYW5" s="633"/>
      <c r="AYX5" s="633"/>
      <c r="AYY5" s="633"/>
      <c r="AYZ5" s="633"/>
      <c r="AZA5" s="633"/>
      <c r="AZB5" s="633"/>
      <c r="AZC5" s="633"/>
      <c r="AZD5" s="634"/>
      <c r="AZF5" s="638"/>
      <c r="AZG5" s="639"/>
      <c r="AZH5" s="639"/>
      <c r="AZI5" s="639"/>
      <c r="AZJ5" s="639"/>
      <c r="AZK5" s="640"/>
      <c r="AZL5" s="632"/>
      <c r="AZM5" s="633"/>
      <c r="AZN5" s="633"/>
      <c r="AZO5" s="634"/>
      <c r="AZP5" s="260"/>
      <c r="AZQ5" s="649"/>
      <c r="AZR5" s="650"/>
      <c r="AZS5" s="650"/>
      <c r="AZT5" s="650"/>
      <c r="AZU5" s="593"/>
      <c r="AZV5" s="593"/>
      <c r="AZW5" s="594"/>
      <c r="AZY5" s="698"/>
      <c r="AZZ5" s="699"/>
      <c r="BAA5" s="700"/>
      <c r="BAB5" s="632"/>
      <c r="BAC5" s="633"/>
      <c r="BAD5" s="633"/>
      <c r="BAE5" s="633"/>
      <c r="BAF5" s="633"/>
      <c r="BAG5" s="633"/>
      <c r="BAH5" s="633"/>
      <c r="BAI5" s="633"/>
      <c r="BAJ5" s="633"/>
      <c r="BAK5" s="633"/>
      <c r="BAL5" s="633"/>
      <c r="BAM5" s="633"/>
      <c r="BAN5" s="633"/>
      <c r="BAO5" s="633"/>
      <c r="BAP5" s="633"/>
      <c r="BAQ5" s="633"/>
      <c r="BAR5" s="633"/>
      <c r="BAS5" s="633"/>
      <c r="BAT5" s="633"/>
      <c r="BAU5" s="633"/>
      <c r="BAV5" s="633"/>
      <c r="BAW5" s="633"/>
      <c r="BAX5" s="633"/>
      <c r="BAY5" s="633"/>
      <c r="BAZ5" s="633"/>
      <c r="BBA5" s="633"/>
      <c r="BBB5" s="633"/>
      <c r="BBC5" s="633"/>
      <c r="BBD5" s="633"/>
      <c r="BBE5" s="633"/>
      <c r="BBF5" s="633"/>
      <c r="BBG5" s="634"/>
      <c r="BBI5" s="638"/>
      <c r="BBJ5" s="639"/>
      <c r="BBK5" s="639"/>
      <c r="BBL5" s="639"/>
      <c r="BBM5" s="639"/>
      <c r="BBN5" s="640"/>
      <c r="BBO5" s="632"/>
      <c r="BBP5" s="633"/>
      <c r="BBQ5" s="633"/>
      <c r="BBR5" s="634"/>
      <c r="BBS5" s="260"/>
      <c r="BBT5" s="649"/>
      <c r="BBU5" s="650"/>
      <c r="BBV5" s="650"/>
      <c r="BBW5" s="650"/>
      <c r="BBX5" s="593"/>
      <c r="BBY5" s="593"/>
      <c r="BBZ5" s="594"/>
      <c r="BCB5" s="698"/>
      <c r="BCC5" s="699"/>
      <c r="BCD5" s="700"/>
      <c r="BCE5" s="632"/>
      <c r="BCF5" s="633"/>
      <c r="BCG5" s="633"/>
      <c r="BCH5" s="633"/>
      <c r="BCI5" s="633"/>
      <c r="BCJ5" s="633"/>
      <c r="BCK5" s="633"/>
      <c r="BCL5" s="633"/>
      <c r="BCM5" s="633"/>
      <c r="BCN5" s="633"/>
      <c r="BCO5" s="633"/>
      <c r="BCP5" s="633"/>
      <c r="BCQ5" s="633"/>
      <c r="BCR5" s="633"/>
      <c r="BCS5" s="633"/>
      <c r="BCT5" s="633"/>
      <c r="BCU5" s="633"/>
      <c r="BCV5" s="633"/>
      <c r="BCW5" s="633"/>
      <c r="BCX5" s="633"/>
      <c r="BCY5" s="633"/>
      <c r="BCZ5" s="633"/>
      <c r="BDA5" s="633"/>
      <c r="BDB5" s="633"/>
      <c r="BDC5" s="633"/>
      <c r="BDD5" s="633"/>
      <c r="BDE5" s="633"/>
      <c r="BDF5" s="633"/>
      <c r="BDG5" s="633"/>
      <c r="BDH5" s="633"/>
      <c r="BDI5" s="633"/>
      <c r="BDJ5" s="634"/>
      <c r="BDL5" s="638"/>
      <c r="BDM5" s="639"/>
      <c r="BDN5" s="639"/>
      <c r="BDO5" s="639"/>
      <c r="BDP5" s="639"/>
      <c r="BDQ5" s="640"/>
      <c r="BDR5" s="632"/>
      <c r="BDS5" s="633"/>
      <c r="BDT5" s="633"/>
      <c r="BDU5" s="634"/>
      <c r="BDV5" s="260"/>
      <c r="BDW5" s="649"/>
      <c r="BDX5" s="650"/>
      <c r="BDY5" s="650"/>
      <c r="BDZ5" s="650"/>
      <c r="BEA5" s="593"/>
      <c r="BEB5" s="593"/>
      <c r="BEC5" s="594"/>
      <c r="BEE5" s="698"/>
      <c r="BEF5" s="699"/>
      <c r="BEG5" s="700"/>
      <c r="BEH5" s="632"/>
      <c r="BEI5" s="633"/>
      <c r="BEJ5" s="633"/>
      <c r="BEK5" s="633"/>
      <c r="BEL5" s="633"/>
      <c r="BEM5" s="633"/>
      <c r="BEN5" s="633"/>
      <c r="BEO5" s="633"/>
      <c r="BEP5" s="633"/>
      <c r="BEQ5" s="633"/>
      <c r="BER5" s="633"/>
      <c r="BES5" s="633"/>
      <c r="BET5" s="633"/>
      <c r="BEU5" s="633"/>
      <c r="BEV5" s="633"/>
      <c r="BEW5" s="633"/>
      <c r="BEX5" s="633"/>
      <c r="BEY5" s="633"/>
      <c r="BEZ5" s="633"/>
      <c r="BFA5" s="633"/>
      <c r="BFB5" s="633"/>
      <c r="BFC5" s="633"/>
      <c r="BFD5" s="633"/>
      <c r="BFE5" s="633"/>
      <c r="BFF5" s="633"/>
      <c r="BFG5" s="633"/>
      <c r="BFH5" s="633"/>
      <c r="BFI5" s="633"/>
      <c r="BFJ5" s="633"/>
      <c r="BFK5" s="633"/>
      <c r="BFL5" s="633"/>
      <c r="BFM5" s="634"/>
      <c r="BFO5" s="638"/>
      <c r="BFP5" s="639"/>
      <c r="BFQ5" s="639"/>
      <c r="BFR5" s="639"/>
      <c r="BFS5" s="639"/>
      <c r="BFT5" s="640"/>
      <c r="BFU5" s="632"/>
      <c r="BFV5" s="633"/>
      <c r="BFW5" s="633"/>
      <c r="BFX5" s="634"/>
      <c r="BFY5" s="260"/>
      <c r="BFZ5" s="649"/>
      <c r="BGA5" s="650"/>
      <c r="BGB5" s="650"/>
      <c r="BGC5" s="650"/>
      <c r="BGD5" s="593"/>
      <c r="BGE5" s="593"/>
      <c r="BGF5" s="594"/>
      <c r="BGH5" s="698"/>
      <c r="BGI5" s="699"/>
      <c r="BGJ5" s="700"/>
      <c r="BGK5" s="632"/>
      <c r="BGL5" s="633"/>
      <c r="BGM5" s="633"/>
      <c r="BGN5" s="633"/>
      <c r="BGO5" s="633"/>
      <c r="BGP5" s="633"/>
      <c r="BGQ5" s="633"/>
      <c r="BGR5" s="633"/>
      <c r="BGS5" s="633"/>
      <c r="BGT5" s="633"/>
      <c r="BGU5" s="633"/>
      <c r="BGV5" s="633"/>
      <c r="BGW5" s="633"/>
      <c r="BGX5" s="633"/>
      <c r="BGY5" s="633"/>
      <c r="BGZ5" s="633"/>
      <c r="BHA5" s="633"/>
      <c r="BHB5" s="633"/>
      <c r="BHC5" s="633"/>
      <c r="BHD5" s="633"/>
      <c r="BHE5" s="633"/>
      <c r="BHF5" s="633"/>
      <c r="BHG5" s="633"/>
      <c r="BHH5" s="633"/>
      <c r="BHI5" s="633"/>
      <c r="BHJ5" s="633"/>
      <c r="BHK5" s="633"/>
      <c r="BHL5" s="633"/>
      <c r="BHM5" s="633"/>
      <c r="BHN5" s="633"/>
      <c r="BHO5" s="633"/>
      <c r="BHP5" s="634"/>
      <c r="BHR5" s="638"/>
      <c r="BHS5" s="639"/>
      <c r="BHT5" s="639"/>
      <c r="BHU5" s="639"/>
      <c r="BHV5" s="639"/>
      <c r="BHW5" s="640"/>
      <c r="BHX5" s="632"/>
      <c r="BHY5" s="633"/>
      <c r="BHZ5" s="633"/>
      <c r="BIA5" s="634"/>
      <c r="BIB5" s="260"/>
      <c r="BIC5" s="649"/>
      <c r="BID5" s="650"/>
      <c r="BIE5" s="650"/>
      <c r="BIF5" s="650"/>
      <c r="BIG5" s="593"/>
      <c r="BIH5" s="593"/>
      <c r="BII5" s="594"/>
      <c r="BIK5" s="698"/>
      <c r="BIL5" s="699"/>
      <c r="BIM5" s="700"/>
      <c r="BIN5" s="632"/>
      <c r="BIO5" s="633"/>
      <c r="BIP5" s="633"/>
      <c r="BIQ5" s="633"/>
      <c r="BIR5" s="633"/>
      <c r="BIS5" s="633"/>
      <c r="BIT5" s="633"/>
      <c r="BIU5" s="633"/>
      <c r="BIV5" s="633"/>
      <c r="BIW5" s="633"/>
      <c r="BIX5" s="633"/>
      <c r="BIY5" s="633"/>
      <c r="BIZ5" s="633"/>
      <c r="BJA5" s="633"/>
      <c r="BJB5" s="633"/>
      <c r="BJC5" s="633"/>
      <c r="BJD5" s="633"/>
      <c r="BJE5" s="633"/>
      <c r="BJF5" s="633"/>
      <c r="BJG5" s="633"/>
      <c r="BJH5" s="633"/>
      <c r="BJI5" s="633"/>
      <c r="BJJ5" s="633"/>
      <c r="BJK5" s="633"/>
      <c r="BJL5" s="633"/>
      <c r="BJM5" s="633"/>
      <c r="BJN5" s="633"/>
      <c r="BJO5" s="633"/>
      <c r="BJP5" s="633"/>
      <c r="BJQ5" s="633"/>
      <c r="BJR5" s="633"/>
      <c r="BJS5" s="634"/>
      <c r="BJU5" s="638"/>
      <c r="BJV5" s="639"/>
      <c r="BJW5" s="639"/>
      <c r="BJX5" s="639"/>
      <c r="BJY5" s="639"/>
      <c r="BJZ5" s="640"/>
      <c r="BKA5" s="632"/>
      <c r="BKB5" s="633"/>
      <c r="BKC5" s="633"/>
      <c r="BKD5" s="634"/>
      <c r="BKE5" s="260"/>
      <c r="BKF5" s="649"/>
      <c r="BKG5" s="650"/>
      <c r="BKH5" s="650"/>
      <c r="BKI5" s="650"/>
      <c r="BKJ5" s="593"/>
      <c r="BKK5" s="593"/>
      <c r="BKL5" s="594"/>
      <c r="BKN5" s="698"/>
      <c r="BKO5" s="699"/>
      <c r="BKP5" s="700"/>
      <c r="BKQ5" s="632"/>
      <c r="BKR5" s="633"/>
      <c r="BKS5" s="633"/>
      <c r="BKT5" s="633"/>
      <c r="BKU5" s="633"/>
      <c r="BKV5" s="633"/>
      <c r="BKW5" s="633"/>
      <c r="BKX5" s="633"/>
      <c r="BKY5" s="633"/>
      <c r="BKZ5" s="633"/>
      <c r="BLA5" s="633"/>
      <c r="BLB5" s="633"/>
      <c r="BLC5" s="633"/>
      <c r="BLD5" s="633"/>
      <c r="BLE5" s="633"/>
      <c r="BLF5" s="633"/>
      <c r="BLG5" s="633"/>
      <c r="BLH5" s="633"/>
      <c r="BLI5" s="633"/>
      <c r="BLJ5" s="633"/>
      <c r="BLK5" s="633"/>
      <c r="BLL5" s="633"/>
      <c r="BLM5" s="633"/>
      <c r="BLN5" s="633"/>
      <c r="BLO5" s="633"/>
      <c r="BLP5" s="633"/>
      <c r="BLQ5" s="633"/>
      <c r="BLR5" s="633"/>
      <c r="BLS5" s="633"/>
      <c r="BLT5" s="633"/>
      <c r="BLU5" s="633"/>
      <c r="BLV5" s="634"/>
      <c r="BLX5" s="638"/>
      <c r="BLY5" s="639"/>
      <c r="BLZ5" s="639"/>
      <c r="BMA5" s="639"/>
      <c r="BMB5" s="639"/>
      <c r="BMC5" s="640"/>
      <c r="BMD5" s="632"/>
      <c r="BME5" s="633"/>
      <c r="BMF5" s="633"/>
      <c r="BMG5" s="634"/>
      <c r="BMH5" s="260"/>
      <c r="BMI5" s="649"/>
      <c r="BMJ5" s="650"/>
      <c r="BMK5" s="650"/>
      <c r="BML5" s="650"/>
      <c r="BMM5" s="593"/>
      <c r="BMN5" s="593"/>
      <c r="BMO5" s="594"/>
      <c r="BMQ5" s="698"/>
      <c r="BMR5" s="699"/>
      <c r="BMS5" s="700"/>
      <c r="BMT5" s="632"/>
      <c r="BMU5" s="633"/>
      <c r="BMV5" s="633"/>
      <c r="BMW5" s="633"/>
      <c r="BMX5" s="633"/>
      <c r="BMY5" s="633"/>
      <c r="BMZ5" s="633"/>
      <c r="BNA5" s="633"/>
      <c r="BNB5" s="633"/>
      <c r="BNC5" s="633"/>
      <c r="BND5" s="633"/>
      <c r="BNE5" s="633"/>
      <c r="BNF5" s="633"/>
      <c r="BNG5" s="633"/>
      <c r="BNH5" s="633"/>
      <c r="BNI5" s="633"/>
      <c r="BNJ5" s="633"/>
      <c r="BNK5" s="633"/>
      <c r="BNL5" s="633"/>
      <c r="BNM5" s="633"/>
      <c r="BNN5" s="633"/>
      <c r="BNO5" s="633"/>
      <c r="BNP5" s="633"/>
      <c r="BNQ5" s="633"/>
      <c r="BNR5" s="633"/>
      <c r="BNS5" s="633"/>
      <c r="BNT5" s="633"/>
      <c r="BNU5" s="633"/>
      <c r="BNV5" s="633"/>
      <c r="BNW5" s="633"/>
      <c r="BNX5" s="633"/>
      <c r="BNY5" s="634"/>
      <c r="BOA5" s="638"/>
      <c r="BOB5" s="639"/>
      <c r="BOC5" s="639"/>
      <c r="BOD5" s="639"/>
      <c r="BOE5" s="639"/>
      <c r="BOF5" s="640"/>
      <c r="BOG5" s="632"/>
      <c r="BOH5" s="633"/>
      <c r="BOI5" s="633"/>
      <c r="BOJ5" s="634"/>
      <c r="BOK5" s="260"/>
      <c r="BOL5" s="649"/>
      <c r="BOM5" s="650"/>
      <c r="BON5" s="650"/>
      <c r="BOO5" s="650"/>
      <c r="BOP5" s="593"/>
      <c r="BOQ5" s="593"/>
      <c r="BOR5" s="594"/>
      <c r="BOT5" s="698"/>
      <c r="BOU5" s="699"/>
      <c r="BOV5" s="700"/>
      <c r="BOW5" s="632"/>
      <c r="BOX5" s="633"/>
      <c r="BOY5" s="633"/>
      <c r="BOZ5" s="633"/>
      <c r="BPA5" s="633"/>
      <c r="BPB5" s="633"/>
      <c r="BPC5" s="633"/>
      <c r="BPD5" s="633"/>
      <c r="BPE5" s="633"/>
      <c r="BPF5" s="633"/>
      <c r="BPG5" s="633"/>
      <c r="BPH5" s="633"/>
      <c r="BPI5" s="633"/>
      <c r="BPJ5" s="633"/>
      <c r="BPK5" s="633"/>
      <c r="BPL5" s="633"/>
      <c r="BPM5" s="633"/>
      <c r="BPN5" s="633"/>
      <c r="BPO5" s="633"/>
      <c r="BPP5" s="633"/>
      <c r="BPQ5" s="633"/>
      <c r="BPR5" s="633"/>
      <c r="BPS5" s="633"/>
      <c r="BPT5" s="633"/>
      <c r="BPU5" s="633"/>
      <c r="BPV5" s="633"/>
      <c r="BPW5" s="633"/>
      <c r="BPX5" s="633"/>
      <c r="BPY5" s="633"/>
      <c r="BPZ5" s="633"/>
      <c r="BQA5" s="633"/>
      <c r="BQB5" s="634"/>
      <c r="BQD5" s="638"/>
      <c r="BQE5" s="639"/>
      <c r="BQF5" s="639"/>
      <c r="BQG5" s="639"/>
      <c r="BQH5" s="639"/>
      <c r="BQI5" s="640"/>
      <c r="BQJ5" s="632"/>
      <c r="BQK5" s="633"/>
      <c r="BQL5" s="633"/>
      <c r="BQM5" s="634"/>
      <c r="BQN5" s="260"/>
      <c r="BQO5" s="649"/>
      <c r="BQP5" s="650"/>
      <c r="BQQ5" s="650"/>
      <c r="BQR5" s="650"/>
      <c r="BQS5" s="593"/>
      <c r="BQT5" s="593"/>
      <c r="BQU5" s="594"/>
      <c r="BQW5" s="698"/>
      <c r="BQX5" s="699"/>
      <c r="BQY5" s="700"/>
      <c r="BQZ5" s="632"/>
      <c r="BRA5" s="633"/>
      <c r="BRB5" s="633"/>
      <c r="BRC5" s="633"/>
      <c r="BRD5" s="633"/>
      <c r="BRE5" s="633"/>
      <c r="BRF5" s="633"/>
      <c r="BRG5" s="633"/>
      <c r="BRH5" s="633"/>
      <c r="BRI5" s="633"/>
      <c r="BRJ5" s="633"/>
      <c r="BRK5" s="633"/>
      <c r="BRL5" s="633"/>
      <c r="BRM5" s="633"/>
      <c r="BRN5" s="633"/>
      <c r="BRO5" s="633"/>
      <c r="BRP5" s="633"/>
      <c r="BRQ5" s="633"/>
      <c r="BRR5" s="633"/>
      <c r="BRS5" s="633"/>
      <c r="BRT5" s="633"/>
      <c r="BRU5" s="633"/>
      <c r="BRV5" s="633"/>
      <c r="BRW5" s="633"/>
      <c r="BRX5" s="633"/>
      <c r="BRY5" s="633"/>
      <c r="BRZ5" s="633"/>
      <c r="BSA5" s="633"/>
      <c r="BSB5" s="633"/>
      <c r="BSC5" s="633"/>
      <c r="BSD5" s="633"/>
      <c r="BSE5" s="634"/>
      <c r="BSG5" s="638"/>
      <c r="BSH5" s="639"/>
      <c r="BSI5" s="639"/>
      <c r="BSJ5" s="639"/>
      <c r="BSK5" s="639"/>
      <c r="BSL5" s="640"/>
      <c r="BSM5" s="632"/>
      <c r="BSN5" s="633"/>
      <c r="BSO5" s="633"/>
      <c r="BSP5" s="634"/>
      <c r="BSQ5" s="260"/>
      <c r="BSR5" s="649"/>
      <c r="BSS5" s="650"/>
      <c r="BST5" s="650"/>
      <c r="BSU5" s="650"/>
      <c r="BSV5" s="593"/>
      <c r="BSW5" s="593"/>
      <c r="BSX5" s="594"/>
      <c r="BSZ5" s="698"/>
      <c r="BTA5" s="699"/>
      <c r="BTB5" s="700"/>
      <c r="BTC5" s="632"/>
      <c r="BTD5" s="633"/>
      <c r="BTE5" s="633"/>
      <c r="BTF5" s="633"/>
      <c r="BTG5" s="633"/>
      <c r="BTH5" s="633"/>
      <c r="BTI5" s="633"/>
      <c r="BTJ5" s="633"/>
      <c r="BTK5" s="633"/>
      <c r="BTL5" s="633"/>
      <c r="BTM5" s="633"/>
      <c r="BTN5" s="633"/>
      <c r="BTO5" s="633"/>
      <c r="BTP5" s="633"/>
      <c r="BTQ5" s="633"/>
      <c r="BTR5" s="633"/>
      <c r="BTS5" s="633"/>
      <c r="BTT5" s="633"/>
      <c r="BTU5" s="633"/>
      <c r="BTV5" s="633"/>
      <c r="BTW5" s="633"/>
      <c r="BTX5" s="633"/>
      <c r="BTY5" s="633"/>
      <c r="BTZ5" s="633"/>
      <c r="BUA5" s="633"/>
      <c r="BUB5" s="633"/>
      <c r="BUC5" s="633"/>
      <c r="BUD5" s="633"/>
      <c r="BUE5" s="633"/>
      <c r="BUF5" s="633"/>
      <c r="BUG5" s="633"/>
      <c r="BUH5" s="634"/>
      <c r="BUJ5" s="638"/>
      <c r="BUK5" s="639"/>
      <c r="BUL5" s="639"/>
      <c r="BUM5" s="639"/>
      <c r="BUN5" s="639"/>
      <c r="BUO5" s="640"/>
      <c r="BUP5" s="632"/>
      <c r="BUQ5" s="633"/>
      <c r="BUR5" s="633"/>
      <c r="BUS5" s="634"/>
      <c r="BUT5" s="260"/>
      <c r="BUU5" s="649"/>
      <c r="BUV5" s="650"/>
      <c r="BUW5" s="650"/>
      <c r="BUX5" s="650"/>
      <c r="BUY5" s="593"/>
      <c r="BUZ5" s="593"/>
      <c r="BVA5" s="594"/>
      <c r="BVC5" s="698"/>
      <c r="BVD5" s="699"/>
      <c r="BVE5" s="700"/>
      <c r="BVF5" s="632"/>
      <c r="BVG5" s="633"/>
      <c r="BVH5" s="633"/>
      <c r="BVI5" s="633"/>
      <c r="BVJ5" s="633"/>
      <c r="BVK5" s="633"/>
      <c r="BVL5" s="633"/>
      <c r="BVM5" s="633"/>
      <c r="BVN5" s="633"/>
      <c r="BVO5" s="633"/>
      <c r="BVP5" s="633"/>
      <c r="BVQ5" s="633"/>
      <c r="BVR5" s="633"/>
      <c r="BVS5" s="633"/>
      <c r="BVT5" s="633"/>
      <c r="BVU5" s="633"/>
      <c r="BVV5" s="633"/>
      <c r="BVW5" s="633"/>
      <c r="BVX5" s="633"/>
      <c r="BVY5" s="633"/>
      <c r="BVZ5" s="633"/>
      <c r="BWA5" s="633"/>
      <c r="BWB5" s="633"/>
      <c r="BWC5" s="633"/>
      <c r="BWD5" s="633"/>
      <c r="BWE5" s="633"/>
      <c r="BWF5" s="633"/>
      <c r="BWG5" s="633"/>
      <c r="BWH5" s="633"/>
      <c r="BWI5" s="633"/>
      <c r="BWJ5" s="633"/>
      <c r="BWK5" s="634"/>
      <c r="BWM5" s="638"/>
      <c r="BWN5" s="639"/>
      <c r="BWO5" s="639"/>
      <c r="BWP5" s="639"/>
      <c r="BWQ5" s="639"/>
      <c r="BWR5" s="640"/>
      <c r="BWS5" s="632"/>
      <c r="BWT5" s="633"/>
      <c r="BWU5" s="633"/>
      <c r="BWV5" s="634"/>
      <c r="BWW5" s="260"/>
      <c r="BWX5" s="649"/>
      <c r="BWY5" s="650"/>
      <c r="BWZ5" s="650"/>
      <c r="BXA5" s="650"/>
      <c r="BXB5" s="593"/>
      <c r="BXC5" s="593"/>
      <c r="BXD5" s="594"/>
      <c r="BXF5" s="698"/>
      <c r="BXG5" s="699"/>
      <c r="BXH5" s="700"/>
      <c r="BXI5" s="632"/>
      <c r="BXJ5" s="633"/>
      <c r="BXK5" s="633"/>
      <c r="BXL5" s="633"/>
      <c r="BXM5" s="633"/>
      <c r="BXN5" s="633"/>
      <c r="BXO5" s="633"/>
      <c r="BXP5" s="633"/>
      <c r="BXQ5" s="633"/>
      <c r="BXR5" s="633"/>
      <c r="BXS5" s="633"/>
      <c r="BXT5" s="633"/>
      <c r="BXU5" s="633"/>
      <c r="BXV5" s="633"/>
      <c r="BXW5" s="633"/>
      <c r="BXX5" s="633"/>
      <c r="BXY5" s="633"/>
      <c r="BXZ5" s="633"/>
      <c r="BYA5" s="633"/>
      <c r="BYB5" s="633"/>
      <c r="BYC5" s="633"/>
      <c r="BYD5" s="633"/>
      <c r="BYE5" s="633"/>
      <c r="BYF5" s="633"/>
      <c r="BYG5" s="633"/>
      <c r="BYH5" s="633"/>
      <c r="BYI5" s="633"/>
      <c r="BYJ5" s="633"/>
      <c r="BYK5" s="633"/>
      <c r="BYL5" s="633"/>
      <c r="BYM5" s="633"/>
      <c r="BYN5" s="634"/>
      <c r="BYP5" s="638"/>
      <c r="BYQ5" s="639"/>
      <c r="BYR5" s="639"/>
      <c r="BYS5" s="639"/>
      <c r="BYT5" s="639"/>
      <c r="BYU5" s="640"/>
      <c r="BYV5" s="632"/>
      <c r="BYW5" s="633"/>
      <c r="BYX5" s="633"/>
      <c r="BYY5" s="634"/>
      <c r="BYZ5" s="260"/>
      <c r="BZA5" s="649"/>
      <c r="BZB5" s="650"/>
      <c r="BZC5" s="650"/>
      <c r="BZD5" s="650"/>
      <c r="BZE5" s="593"/>
      <c r="BZF5" s="593"/>
      <c r="BZG5" s="594"/>
      <c r="BZI5" s="698"/>
      <c r="BZJ5" s="699"/>
      <c r="BZK5" s="700"/>
      <c r="BZL5" s="632"/>
      <c r="BZM5" s="633"/>
      <c r="BZN5" s="633"/>
      <c r="BZO5" s="633"/>
      <c r="BZP5" s="633"/>
      <c r="BZQ5" s="633"/>
      <c r="BZR5" s="633"/>
      <c r="BZS5" s="633"/>
      <c r="BZT5" s="633"/>
      <c r="BZU5" s="633"/>
      <c r="BZV5" s="633"/>
      <c r="BZW5" s="633"/>
      <c r="BZX5" s="633"/>
      <c r="BZY5" s="633"/>
      <c r="BZZ5" s="633"/>
      <c r="CAA5" s="633"/>
      <c r="CAB5" s="633"/>
      <c r="CAC5" s="633"/>
      <c r="CAD5" s="633"/>
      <c r="CAE5" s="633"/>
      <c r="CAF5" s="633"/>
      <c r="CAG5" s="633"/>
      <c r="CAH5" s="633"/>
      <c r="CAI5" s="633"/>
      <c r="CAJ5" s="633"/>
      <c r="CAK5" s="633"/>
      <c r="CAL5" s="633"/>
      <c r="CAM5" s="633"/>
      <c r="CAN5" s="633"/>
      <c r="CAO5" s="633"/>
      <c r="CAP5" s="633"/>
      <c r="CAQ5" s="634"/>
      <c r="CAS5" s="638"/>
      <c r="CAT5" s="639"/>
      <c r="CAU5" s="639"/>
      <c r="CAV5" s="639"/>
      <c r="CAW5" s="639"/>
      <c r="CAX5" s="640"/>
      <c r="CAY5" s="632"/>
      <c r="CAZ5" s="633"/>
      <c r="CBA5" s="633"/>
      <c r="CBB5" s="634"/>
      <c r="CBC5" s="260"/>
      <c r="CBD5" s="649"/>
      <c r="CBE5" s="650"/>
      <c r="CBF5" s="650"/>
      <c r="CBG5" s="650"/>
      <c r="CBH5" s="593"/>
      <c r="CBI5" s="593"/>
      <c r="CBJ5" s="594"/>
      <c r="CBL5" s="698"/>
      <c r="CBM5" s="699"/>
      <c r="CBN5" s="700"/>
      <c r="CBO5" s="632"/>
      <c r="CBP5" s="633"/>
      <c r="CBQ5" s="633"/>
      <c r="CBR5" s="633"/>
      <c r="CBS5" s="633"/>
      <c r="CBT5" s="633"/>
      <c r="CBU5" s="633"/>
      <c r="CBV5" s="633"/>
      <c r="CBW5" s="633"/>
      <c r="CBX5" s="633"/>
      <c r="CBY5" s="633"/>
      <c r="CBZ5" s="633"/>
      <c r="CCA5" s="633"/>
      <c r="CCB5" s="633"/>
      <c r="CCC5" s="633"/>
      <c r="CCD5" s="633"/>
      <c r="CCE5" s="633"/>
      <c r="CCF5" s="633"/>
      <c r="CCG5" s="633"/>
      <c r="CCH5" s="633"/>
      <c r="CCI5" s="633"/>
      <c r="CCJ5" s="633"/>
      <c r="CCK5" s="633"/>
      <c r="CCL5" s="633"/>
      <c r="CCM5" s="633"/>
      <c r="CCN5" s="633"/>
      <c r="CCO5" s="633"/>
      <c r="CCP5" s="633"/>
      <c r="CCQ5" s="633"/>
      <c r="CCR5" s="633"/>
      <c r="CCS5" s="633"/>
      <c r="CCT5" s="634"/>
      <c r="CCV5" s="638"/>
      <c r="CCW5" s="639"/>
      <c r="CCX5" s="639"/>
      <c r="CCY5" s="639"/>
      <c r="CCZ5" s="639"/>
      <c r="CDA5" s="640"/>
      <c r="CDB5" s="632"/>
      <c r="CDC5" s="633"/>
      <c r="CDD5" s="633"/>
      <c r="CDE5" s="634"/>
      <c r="CDF5" s="260"/>
      <c r="CDG5" s="649"/>
      <c r="CDH5" s="650"/>
      <c r="CDI5" s="650"/>
      <c r="CDJ5" s="650"/>
      <c r="CDK5" s="593"/>
      <c r="CDL5" s="593"/>
      <c r="CDM5" s="594"/>
      <c r="CDO5" s="698"/>
      <c r="CDP5" s="699"/>
      <c r="CDQ5" s="700"/>
      <c r="CDR5" s="632"/>
      <c r="CDS5" s="633"/>
      <c r="CDT5" s="633"/>
      <c r="CDU5" s="633"/>
      <c r="CDV5" s="633"/>
      <c r="CDW5" s="633"/>
      <c r="CDX5" s="633"/>
      <c r="CDY5" s="633"/>
      <c r="CDZ5" s="633"/>
      <c r="CEA5" s="633"/>
      <c r="CEB5" s="633"/>
      <c r="CEC5" s="633"/>
      <c r="CED5" s="633"/>
      <c r="CEE5" s="633"/>
      <c r="CEF5" s="633"/>
      <c r="CEG5" s="633"/>
      <c r="CEH5" s="633"/>
      <c r="CEI5" s="633"/>
      <c r="CEJ5" s="633"/>
      <c r="CEK5" s="633"/>
      <c r="CEL5" s="633"/>
      <c r="CEM5" s="633"/>
      <c r="CEN5" s="633"/>
      <c r="CEO5" s="633"/>
      <c r="CEP5" s="633"/>
      <c r="CEQ5" s="633"/>
      <c r="CER5" s="633"/>
      <c r="CES5" s="633"/>
      <c r="CET5" s="633"/>
      <c r="CEU5" s="633"/>
      <c r="CEV5" s="633"/>
      <c r="CEW5" s="634"/>
      <c r="CEY5" s="638"/>
      <c r="CEZ5" s="639"/>
      <c r="CFA5" s="639"/>
      <c r="CFB5" s="639"/>
      <c r="CFC5" s="639"/>
      <c r="CFD5" s="640"/>
      <c r="CFE5" s="632"/>
      <c r="CFF5" s="633"/>
      <c r="CFG5" s="633"/>
      <c r="CFH5" s="634"/>
      <c r="CFI5" s="260"/>
      <c r="CFJ5" s="649"/>
      <c r="CFK5" s="650"/>
      <c r="CFL5" s="650"/>
      <c r="CFM5" s="650"/>
      <c r="CFN5" s="593"/>
      <c r="CFO5" s="593"/>
      <c r="CFP5" s="594"/>
      <c r="CFR5" s="698"/>
      <c r="CFS5" s="699"/>
      <c r="CFT5" s="700"/>
      <c r="CFU5" s="632"/>
      <c r="CFV5" s="633"/>
      <c r="CFW5" s="633"/>
      <c r="CFX5" s="633"/>
      <c r="CFY5" s="633"/>
      <c r="CFZ5" s="633"/>
      <c r="CGA5" s="633"/>
      <c r="CGB5" s="633"/>
      <c r="CGC5" s="633"/>
      <c r="CGD5" s="633"/>
      <c r="CGE5" s="633"/>
      <c r="CGF5" s="633"/>
      <c r="CGG5" s="633"/>
      <c r="CGH5" s="633"/>
      <c r="CGI5" s="633"/>
      <c r="CGJ5" s="633"/>
      <c r="CGK5" s="633"/>
      <c r="CGL5" s="633"/>
      <c r="CGM5" s="633"/>
      <c r="CGN5" s="633"/>
      <c r="CGO5" s="633"/>
      <c r="CGP5" s="633"/>
      <c r="CGQ5" s="633"/>
      <c r="CGR5" s="633"/>
      <c r="CGS5" s="633"/>
      <c r="CGT5" s="633"/>
      <c r="CGU5" s="633"/>
      <c r="CGV5" s="633"/>
      <c r="CGW5" s="633"/>
      <c r="CGX5" s="633"/>
      <c r="CGY5" s="633"/>
      <c r="CGZ5" s="634"/>
      <c r="CHB5" s="638"/>
      <c r="CHC5" s="639"/>
      <c r="CHD5" s="639"/>
      <c r="CHE5" s="639"/>
      <c r="CHF5" s="639"/>
      <c r="CHG5" s="640"/>
      <c r="CHH5" s="632"/>
      <c r="CHI5" s="633"/>
      <c r="CHJ5" s="633"/>
      <c r="CHK5" s="634"/>
      <c r="CHL5" s="260"/>
      <c r="CHM5" s="649"/>
      <c r="CHN5" s="650"/>
      <c r="CHO5" s="650"/>
      <c r="CHP5" s="650"/>
      <c r="CHQ5" s="593"/>
      <c r="CHR5" s="593"/>
      <c r="CHS5" s="594"/>
      <c r="CHU5" s="698"/>
      <c r="CHV5" s="699"/>
      <c r="CHW5" s="700"/>
      <c r="CHX5" s="632"/>
      <c r="CHY5" s="633"/>
      <c r="CHZ5" s="633"/>
      <c r="CIA5" s="633"/>
      <c r="CIB5" s="633"/>
      <c r="CIC5" s="633"/>
      <c r="CID5" s="633"/>
      <c r="CIE5" s="633"/>
      <c r="CIF5" s="633"/>
      <c r="CIG5" s="633"/>
      <c r="CIH5" s="633"/>
      <c r="CII5" s="633"/>
      <c r="CIJ5" s="633"/>
      <c r="CIK5" s="633"/>
      <c r="CIL5" s="633"/>
      <c r="CIM5" s="633"/>
      <c r="CIN5" s="633"/>
      <c r="CIO5" s="633"/>
      <c r="CIP5" s="633"/>
      <c r="CIQ5" s="633"/>
      <c r="CIR5" s="633"/>
      <c r="CIS5" s="633"/>
      <c r="CIT5" s="633"/>
      <c r="CIU5" s="633"/>
      <c r="CIV5" s="633"/>
      <c r="CIW5" s="633"/>
      <c r="CIX5" s="633"/>
      <c r="CIY5" s="633"/>
      <c r="CIZ5" s="633"/>
      <c r="CJA5" s="633"/>
      <c r="CJB5" s="633"/>
      <c r="CJC5" s="634"/>
      <c r="CJE5" s="638"/>
      <c r="CJF5" s="639"/>
      <c r="CJG5" s="639"/>
      <c r="CJH5" s="639"/>
      <c r="CJI5" s="639"/>
      <c r="CJJ5" s="640"/>
      <c r="CJK5" s="632"/>
      <c r="CJL5" s="633"/>
      <c r="CJM5" s="633"/>
      <c r="CJN5" s="634"/>
      <c r="CJO5" s="260"/>
      <c r="CJP5" s="649"/>
      <c r="CJQ5" s="650"/>
      <c r="CJR5" s="650"/>
      <c r="CJS5" s="650"/>
      <c r="CJT5" s="593"/>
      <c r="CJU5" s="593"/>
      <c r="CJV5" s="594"/>
      <c r="CJX5" s="698"/>
      <c r="CJY5" s="699"/>
      <c r="CJZ5" s="700"/>
      <c r="CKA5" s="632"/>
      <c r="CKB5" s="633"/>
      <c r="CKC5" s="633"/>
      <c r="CKD5" s="633"/>
      <c r="CKE5" s="633"/>
      <c r="CKF5" s="633"/>
      <c r="CKG5" s="633"/>
      <c r="CKH5" s="633"/>
      <c r="CKI5" s="633"/>
      <c r="CKJ5" s="633"/>
      <c r="CKK5" s="633"/>
      <c r="CKL5" s="633"/>
      <c r="CKM5" s="633"/>
      <c r="CKN5" s="633"/>
      <c r="CKO5" s="633"/>
      <c r="CKP5" s="633"/>
      <c r="CKQ5" s="633"/>
      <c r="CKR5" s="633"/>
      <c r="CKS5" s="633"/>
      <c r="CKT5" s="633"/>
      <c r="CKU5" s="633"/>
      <c r="CKV5" s="633"/>
      <c r="CKW5" s="633"/>
      <c r="CKX5" s="633"/>
      <c r="CKY5" s="633"/>
      <c r="CKZ5" s="633"/>
      <c r="CLA5" s="633"/>
      <c r="CLB5" s="633"/>
      <c r="CLC5" s="633"/>
      <c r="CLD5" s="633"/>
      <c r="CLE5" s="633"/>
      <c r="CLF5" s="634"/>
      <c r="CLH5" s="638"/>
      <c r="CLI5" s="639"/>
      <c r="CLJ5" s="639"/>
      <c r="CLK5" s="639"/>
      <c r="CLL5" s="639"/>
      <c r="CLM5" s="640"/>
      <c r="CLN5" s="632"/>
      <c r="CLO5" s="633"/>
      <c r="CLP5" s="633"/>
      <c r="CLQ5" s="634"/>
      <c r="CLR5" s="260"/>
      <c r="CLS5" s="649"/>
      <c r="CLT5" s="650"/>
      <c r="CLU5" s="650"/>
      <c r="CLV5" s="650"/>
      <c r="CLW5" s="593"/>
      <c r="CLX5" s="593"/>
      <c r="CLY5" s="594"/>
      <c r="CMA5" s="698"/>
      <c r="CMB5" s="699"/>
      <c r="CMC5" s="700"/>
      <c r="CMD5" s="632"/>
      <c r="CME5" s="633"/>
      <c r="CMF5" s="633"/>
      <c r="CMG5" s="633"/>
      <c r="CMH5" s="633"/>
      <c r="CMI5" s="633"/>
      <c r="CMJ5" s="633"/>
      <c r="CMK5" s="633"/>
      <c r="CML5" s="633"/>
      <c r="CMM5" s="633"/>
      <c r="CMN5" s="633"/>
      <c r="CMO5" s="633"/>
      <c r="CMP5" s="633"/>
      <c r="CMQ5" s="633"/>
      <c r="CMR5" s="633"/>
      <c r="CMS5" s="633"/>
      <c r="CMT5" s="633"/>
      <c r="CMU5" s="633"/>
      <c r="CMV5" s="633"/>
      <c r="CMW5" s="633"/>
      <c r="CMX5" s="633"/>
      <c r="CMY5" s="633"/>
      <c r="CMZ5" s="633"/>
      <c r="CNA5" s="633"/>
      <c r="CNB5" s="633"/>
      <c r="CNC5" s="633"/>
      <c r="CND5" s="633"/>
      <c r="CNE5" s="633"/>
      <c r="CNF5" s="633"/>
      <c r="CNG5" s="633"/>
      <c r="CNH5" s="633"/>
      <c r="CNI5" s="634"/>
      <c r="CNK5" s="638"/>
      <c r="CNL5" s="639"/>
      <c r="CNM5" s="639"/>
      <c r="CNN5" s="639"/>
      <c r="CNO5" s="639"/>
      <c r="CNP5" s="640"/>
      <c r="CNQ5" s="632"/>
      <c r="CNR5" s="633"/>
      <c r="CNS5" s="633"/>
      <c r="CNT5" s="634"/>
      <c r="CNU5" s="260"/>
      <c r="CNV5" s="649"/>
      <c r="CNW5" s="650"/>
      <c r="CNX5" s="650"/>
      <c r="CNY5" s="650"/>
      <c r="CNZ5" s="593"/>
      <c r="COA5" s="593"/>
      <c r="COB5" s="594"/>
      <c r="COD5" s="698"/>
      <c r="COE5" s="699"/>
      <c r="COF5" s="700"/>
      <c r="COG5" s="632"/>
      <c r="COH5" s="633"/>
      <c r="COI5" s="633"/>
      <c r="COJ5" s="633"/>
      <c r="COK5" s="633"/>
      <c r="COL5" s="633"/>
      <c r="COM5" s="633"/>
      <c r="CON5" s="633"/>
      <c r="COO5" s="633"/>
      <c r="COP5" s="633"/>
      <c r="COQ5" s="633"/>
      <c r="COR5" s="633"/>
      <c r="COS5" s="633"/>
      <c r="COT5" s="633"/>
      <c r="COU5" s="633"/>
      <c r="COV5" s="633"/>
      <c r="COW5" s="633"/>
      <c r="COX5" s="633"/>
      <c r="COY5" s="633"/>
      <c r="COZ5" s="633"/>
      <c r="CPA5" s="633"/>
      <c r="CPB5" s="633"/>
      <c r="CPC5" s="633"/>
      <c r="CPD5" s="633"/>
      <c r="CPE5" s="633"/>
      <c r="CPF5" s="633"/>
      <c r="CPG5" s="633"/>
      <c r="CPH5" s="633"/>
      <c r="CPI5" s="633"/>
      <c r="CPJ5" s="633"/>
      <c r="CPK5" s="633"/>
      <c r="CPL5" s="634"/>
      <c r="CPN5" s="638"/>
      <c r="CPO5" s="639"/>
      <c r="CPP5" s="639"/>
      <c r="CPQ5" s="639"/>
      <c r="CPR5" s="639"/>
      <c r="CPS5" s="640"/>
      <c r="CPT5" s="632"/>
      <c r="CPU5" s="633"/>
      <c r="CPV5" s="633"/>
      <c r="CPW5" s="634"/>
      <c r="CPX5" s="260"/>
      <c r="CPY5" s="649"/>
      <c r="CPZ5" s="650"/>
      <c r="CQA5" s="650"/>
      <c r="CQB5" s="650"/>
      <c r="CQC5" s="593"/>
      <c r="CQD5" s="593"/>
      <c r="CQE5" s="594"/>
      <c r="CQG5" s="698"/>
      <c r="CQH5" s="699"/>
      <c r="CQI5" s="700"/>
      <c r="CQJ5" s="632"/>
      <c r="CQK5" s="633"/>
      <c r="CQL5" s="633"/>
      <c r="CQM5" s="633"/>
      <c r="CQN5" s="633"/>
      <c r="CQO5" s="633"/>
      <c r="CQP5" s="633"/>
      <c r="CQQ5" s="633"/>
      <c r="CQR5" s="633"/>
      <c r="CQS5" s="633"/>
      <c r="CQT5" s="633"/>
      <c r="CQU5" s="633"/>
      <c r="CQV5" s="633"/>
      <c r="CQW5" s="633"/>
      <c r="CQX5" s="633"/>
      <c r="CQY5" s="633"/>
      <c r="CQZ5" s="633"/>
      <c r="CRA5" s="633"/>
      <c r="CRB5" s="633"/>
      <c r="CRC5" s="633"/>
      <c r="CRD5" s="633"/>
      <c r="CRE5" s="633"/>
      <c r="CRF5" s="633"/>
      <c r="CRG5" s="633"/>
      <c r="CRH5" s="633"/>
      <c r="CRI5" s="633"/>
      <c r="CRJ5" s="633"/>
      <c r="CRK5" s="633"/>
      <c r="CRL5" s="633"/>
      <c r="CRM5" s="633"/>
      <c r="CRN5" s="633"/>
      <c r="CRO5" s="634"/>
      <c r="CRQ5" s="638"/>
      <c r="CRR5" s="639"/>
      <c r="CRS5" s="639"/>
      <c r="CRT5" s="639"/>
      <c r="CRU5" s="639"/>
      <c r="CRV5" s="640"/>
      <c r="CRW5" s="632"/>
      <c r="CRX5" s="633"/>
      <c r="CRY5" s="633"/>
      <c r="CRZ5" s="634"/>
      <c r="CSA5" s="260"/>
      <c r="CSB5" s="649"/>
      <c r="CSC5" s="650"/>
      <c r="CSD5" s="650"/>
      <c r="CSE5" s="650"/>
      <c r="CSF5" s="593"/>
      <c r="CSG5" s="593"/>
      <c r="CSH5" s="594"/>
      <c r="CSJ5" s="698"/>
      <c r="CSK5" s="699"/>
      <c r="CSL5" s="700"/>
      <c r="CSM5" s="632"/>
      <c r="CSN5" s="633"/>
      <c r="CSO5" s="633"/>
      <c r="CSP5" s="633"/>
      <c r="CSQ5" s="633"/>
      <c r="CSR5" s="633"/>
      <c r="CSS5" s="633"/>
      <c r="CST5" s="633"/>
      <c r="CSU5" s="633"/>
      <c r="CSV5" s="633"/>
      <c r="CSW5" s="633"/>
      <c r="CSX5" s="633"/>
      <c r="CSY5" s="633"/>
      <c r="CSZ5" s="633"/>
      <c r="CTA5" s="633"/>
      <c r="CTB5" s="633"/>
      <c r="CTC5" s="633"/>
      <c r="CTD5" s="633"/>
      <c r="CTE5" s="633"/>
      <c r="CTF5" s="633"/>
      <c r="CTG5" s="633"/>
      <c r="CTH5" s="633"/>
      <c r="CTI5" s="633"/>
      <c r="CTJ5" s="633"/>
      <c r="CTK5" s="633"/>
      <c r="CTL5" s="633"/>
      <c r="CTM5" s="633"/>
      <c r="CTN5" s="633"/>
      <c r="CTO5" s="633"/>
      <c r="CTP5" s="633"/>
      <c r="CTQ5" s="633"/>
      <c r="CTR5" s="634"/>
      <c r="CTT5" s="638"/>
      <c r="CTU5" s="639"/>
      <c r="CTV5" s="639"/>
      <c r="CTW5" s="639"/>
      <c r="CTX5" s="639"/>
      <c r="CTY5" s="640"/>
      <c r="CTZ5" s="632"/>
      <c r="CUA5" s="633"/>
      <c r="CUB5" s="633"/>
      <c r="CUC5" s="634"/>
      <c r="CUD5" s="260"/>
      <c r="CUE5" s="649"/>
      <c r="CUF5" s="650"/>
      <c r="CUG5" s="650"/>
      <c r="CUH5" s="650"/>
      <c r="CUI5" s="593"/>
      <c r="CUJ5" s="593"/>
      <c r="CUK5" s="594"/>
      <c r="CUM5" s="698"/>
      <c r="CUN5" s="699"/>
      <c r="CUO5" s="700"/>
      <c r="CUP5" s="632"/>
      <c r="CUQ5" s="633"/>
      <c r="CUR5" s="633"/>
      <c r="CUS5" s="633"/>
      <c r="CUT5" s="633"/>
      <c r="CUU5" s="633"/>
      <c r="CUV5" s="633"/>
      <c r="CUW5" s="633"/>
      <c r="CUX5" s="633"/>
      <c r="CUY5" s="633"/>
      <c r="CUZ5" s="633"/>
      <c r="CVA5" s="633"/>
      <c r="CVB5" s="633"/>
      <c r="CVC5" s="633"/>
      <c r="CVD5" s="633"/>
      <c r="CVE5" s="633"/>
      <c r="CVF5" s="633"/>
      <c r="CVG5" s="633"/>
      <c r="CVH5" s="633"/>
      <c r="CVI5" s="633"/>
      <c r="CVJ5" s="633"/>
      <c r="CVK5" s="633"/>
      <c r="CVL5" s="633"/>
      <c r="CVM5" s="633"/>
      <c r="CVN5" s="633"/>
      <c r="CVO5" s="633"/>
      <c r="CVP5" s="633"/>
      <c r="CVQ5" s="633"/>
      <c r="CVR5" s="633"/>
      <c r="CVS5" s="633"/>
      <c r="CVT5" s="633"/>
      <c r="CVU5" s="634"/>
      <c r="CVW5" s="638"/>
      <c r="CVX5" s="639"/>
      <c r="CVY5" s="639"/>
      <c r="CVZ5" s="639"/>
      <c r="CWA5" s="639"/>
      <c r="CWB5" s="640"/>
      <c r="CWC5" s="632"/>
      <c r="CWD5" s="633"/>
      <c r="CWE5" s="633"/>
      <c r="CWF5" s="634"/>
      <c r="CWG5" s="260"/>
      <c r="CWH5" s="649"/>
      <c r="CWI5" s="650"/>
      <c r="CWJ5" s="650"/>
      <c r="CWK5" s="650"/>
      <c r="CWL5" s="593"/>
      <c r="CWM5" s="593"/>
      <c r="CWN5" s="594"/>
      <c r="CWP5" s="698"/>
      <c r="CWQ5" s="699"/>
      <c r="CWR5" s="700"/>
      <c r="CWS5" s="632"/>
      <c r="CWT5" s="633"/>
      <c r="CWU5" s="633"/>
      <c r="CWV5" s="633"/>
      <c r="CWW5" s="633"/>
      <c r="CWX5" s="633"/>
      <c r="CWY5" s="633"/>
      <c r="CWZ5" s="633"/>
      <c r="CXA5" s="633"/>
      <c r="CXB5" s="633"/>
      <c r="CXC5" s="633"/>
      <c r="CXD5" s="633"/>
      <c r="CXE5" s="633"/>
      <c r="CXF5" s="633"/>
      <c r="CXG5" s="633"/>
      <c r="CXH5" s="633"/>
      <c r="CXI5" s="633"/>
      <c r="CXJ5" s="633"/>
      <c r="CXK5" s="633"/>
      <c r="CXL5" s="633"/>
      <c r="CXM5" s="633"/>
      <c r="CXN5" s="633"/>
      <c r="CXO5" s="633"/>
      <c r="CXP5" s="633"/>
      <c r="CXQ5" s="633"/>
      <c r="CXR5" s="633"/>
      <c r="CXS5" s="633"/>
      <c r="CXT5" s="633"/>
      <c r="CXU5" s="633"/>
      <c r="CXV5" s="633"/>
      <c r="CXW5" s="633"/>
      <c r="CXX5" s="634"/>
      <c r="CXZ5" s="638"/>
      <c r="CYA5" s="639"/>
      <c r="CYB5" s="639"/>
      <c r="CYC5" s="639"/>
      <c r="CYD5" s="639"/>
      <c r="CYE5" s="640"/>
      <c r="CYF5" s="632"/>
      <c r="CYG5" s="633"/>
      <c r="CYH5" s="633"/>
      <c r="CYI5" s="634"/>
      <c r="CYJ5" s="260"/>
      <c r="CYK5" s="649"/>
      <c r="CYL5" s="650"/>
      <c r="CYM5" s="650"/>
      <c r="CYN5" s="650"/>
      <c r="CYO5" s="593"/>
      <c r="CYP5" s="593"/>
      <c r="CYQ5" s="594"/>
      <c r="CYS5" s="698"/>
      <c r="CYT5" s="699"/>
      <c r="CYU5" s="700"/>
      <c r="CYV5" s="632"/>
      <c r="CYW5" s="633"/>
      <c r="CYX5" s="633"/>
      <c r="CYY5" s="633"/>
      <c r="CYZ5" s="633"/>
      <c r="CZA5" s="633"/>
      <c r="CZB5" s="633"/>
      <c r="CZC5" s="633"/>
      <c r="CZD5" s="633"/>
      <c r="CZE5" s="633"/>
      <c r="CZF5" s="633"/>
      <c r="CZG5" s="633"/>
      <c r="CZH5" s="633"/>
      <c r="CZI5" s="633"/>
      <c r="CZJ5" s="633"/>
      <c r="CZK5" s="633"/>
      <c r="CZL5" s="633"/>
      <c r="CZM5" s="633"/>
      <c r="CZN5" s="633"/>
      <c r="CZO5" s="633"/>
      <c r="CZP5" s="633"/>
      <c r="CZQ5" s="633"/>
      <c r="CZR5" s="633"/>
      <c r="CZS5" s="633"/>
      <c r="CZT5" s="633"/>
      <c r="CZU5" s="633"/>
      <c r="CZV5" s="633"/>
      <c r="CZW5" s="633"/>
      <c r="CZX5" s="633"/>
      <c r="CZY5" s="633"/>
      <c r="CZZ5" s="633"/>
      <c r="DAA5" s="634"/>
      <c r="DAC5" s="638"/>
      <c r="DAD5" s="639"/>
      <c r="DAE5" s="639"/>
      <c r="DAF5" s="639"/>
      <c r="DAG5" s="639"/>
      <c r="DAH5" s="640"/>
      <c r="DAI5" s="632"/>
      <c r="DAJ5" s="633"/>
      <c r="DAK5" s="633"/>
      <c r="DAL5" s="634"/>
      <c r="DAM5" s="260"/>
      <c r="DAN5" s="649"/>
      <c r="DAO5" s="650"/>
      <c r="DAP5" s="650"/>
      <c r="DAQ5" s="650"/>
      <c r="DAR5" s="593"/>
      <c r="DAS5" s="593"/>
      <c r="DAT5" s="594"/>
      <c r="DAV5" s="698"/>
      <c r="DAW5" s="699"/>
      <c r="DAX5" s="700"/>
      <c r="DAY5" s="632"/>
      <c r="DAZ5" s="633"/>
      <c r="DBA5" s="633"/>
      <c r="DBB5" s="633"/>
      <c r="DBC5" s="633"/>
      <c r="DBD5" s="633"/>
      <c r="DBE5" s="633"/>
      <c r="DBF5" s="633"/>
      <c r="DBG5" s="633"/>
      <c r="DBH5" s="633"/>
      <c r="DBI5" s="633"/>
      <c r="DBJ5" s="633"/>
      <c r="DBK5" s="633"/>
      <c r="DBL5" s="633"/>
      <c r="DBM5" s="633"/>
      <c r="DBN5" s="633"/>
      <c r="DBO5" s="633"/>
      <c r="DBP5" s="633"/>
      <c r="DBQ5" s="633"/>
      <c r="DBR5" s="633"/>
      <c r="DBS5" s="633"/>
      <c r="DBT5" s="633"/>
      <c r="DBU5" s="633"/>
      <c r="DBV5" s="633"/>
      <c r="DBW5" s="633"/>
      <c r="DBX5" s="633"/>
      <c r="DBY5" s="633"/>
      <c r="DBZ5" s="633"/>
      <c r="DCA5" s="633"/>
      <c r="DCB5" s="633"/>
      <c r="DCC5" s="633"/>
      <c r="DCD5" s="634"/>
      <c r="DCF5" s="638"/>
      <c r="DCG5" s="639"/>
      <c r="DCH5" s="639"/>
      <c r="DCI5" s="639"/>
      <c r="DCJ5" s="639"/>
      <c r="DCK5" s="640"/>
      <c r="DCL5" s="632"/>
      <c r="DCM5" s="633"/>
      <c r="DCN5" s="633"/>
      <c r="DCO5" s="634"/>
      <c r="DCP5" s="260"/>
      <c r="DCQ5" s="649"/>
      <c r="DCR5" s="650"/>
      <c r="DCS5" s="650"/>
      <c r="DCT5" s="650"/>
      <c r="DCU5" s="593"/>
      <c r="DCV5" s="593"/>
      <c r="DCW5" s="594"/>
      <c r="DCY5" s="698"/>
      <c r="DCZ5" s="699"/>
      <c r="DDA5" s="700"/>
      <c r="DDB5" s="632"/>
      <c r="DDC5" s="633"/>
      <c r="DDD5" s="633"/>
      <c r="DDE5" s="633"/>
      <c r="DDF5" s="633"/>
      <c r="DDG5" s="633"/>
      <c r="DDH5" s="633"/>
      <c r="DDI5" s="633"/>
      <c r="DDJ5" s="633"/>
      <c r="DDK5" s="633"/>
      <c r="DDL5" s="633"/>
      <c r="DDM5" s="633"/>
      <c r="DDN5" s="633"/>
      <c r="DDO5" s="633"/>
      <c r="DDP5" s="633"/>
      <c r="DDQ5" s="633"/>
      <c r="DDR5" s="633"/>
      <c r="DDS5" s="633"/>
      <c r="DDT5" s="633"/>
      <c r="DDU5" s="633"/>
      <c r="DDV5" s="633"/>
      <c r="DDW5" s="633"/>
      <c r="DDX5" s="633"/>
      <c r="DDY5" s="633"/>
      <c r="DDZ5" s="633"/>
      <c r="DEA5" s="633"/>
      <c r="DEB5" s="633"/>
      <c r="DEC5" s="633"/>
      <c r="DED5" s="633"/>
      <c r="DEE5" s="633"/>
      <c r="DEF5" s="633"/>
      <c r="DEG5" s="634"/>
      <c r="DEI5" s="638"/>
      <c r="DEJ5" s="639"/>
      <c r="DEK5" s="639"/>
      <c r="DEL5" s="639"/>
      <c r="DEM5" s="639"/>
      <c r="DEN5" s="640"/>
      <c r="DEO5" s="632"/>
      <c r="DEP5" s="633"/>
      <c r="DEQ5" s="633"/>
      <c r="DER5" s="634"/>
      <c r="DES5" s="260"/>
      <c r="DET5" s="649"/>
      <c r="DEU5" s="650"/>
      <c r="DEV5" s="650"/>
      <c r="DEW5" s="650"/>
      <c r="DEX5" s="593"/>
      <c r="DEY5" s="593"/>
      <c r="DEZ5" s="594"/>
      <c r="DFB5" s="698"/>
      <c r="DFC5" s="699"/>
      <c r="DFD5" s="700"/>
      <c r="DFE5" s="632"/>
      <c r="DFF5" s="633"/>
      <c r="DFG5" s="633"/>
      <c r="DFH5" s="633"/>
      <c r="DFI5" s="633"/>
      <c r="DFJ5" s="633"/>
      <c r="DFK5" s="633"/>
      <c r="DFL5" s="633"/>
      <c r="DFM5" s="633"/>
      <c r="DFN5" s="633"/>
      <c r="DFO5" s="633"/>
      <c r="DFP5" s="633"/>
      <c r="DFQ5" s="633"/>
      <c r="DFR5" s="633"/>
      <c r="DFS5" s="633"/>
      <c r="DFT5" s="633"/>
      <c r="DFU5" s="633"/>
      <c r="DFV5" s="633"/>
      <c r="DFW5" s="633"/>
      <c r="DFX5" s="633"/>
      <c r="DFY5" s="633"/>
      <c r="DFZ5" s="633"/>
      <c r="DGA5" s="633"/>
      <c r="DGB5" s="633"/>
      <c r="DGC5" s="633"/>
      <c r="DGD5" s="633"/>
      <c r="DGE5" s="633"/>
      <c r="DGF5" s="633"/>
      <c r="DGG5" s="633"/>
      <c r="DGH5" s="633"/>
      <c r="DGI5" s="633"/>
      <c r="DGJ5" s="634"/>
      <c r="DGL5" s="638"/>
      <c r="DGM5" s="639"/>
      <c r="DGN5" s="639"/>
      <c r="DGO5" s="639"/>
      <c r="DGP5" s="639"/>
      <c r="DGQ5" s="640"/>
      <c r="DGR5" s="632"/>
      <c r="DGS5" s="633"/>
      <c r="DGT5" s="633"/>
      <c r="DGU5" s="634"/>
      <c r="DGV5" s="260"/>
      <c r="DGW5" s="649"/>
      <c r="DGX5" s="650"/>
      <c r="DGY5" s="650"/>
      <c r="DGZ5" s="650"/>
      <c r="DHA5" s="593"/>
      <c r="DHB5" s="593"/>
      <c r="DHC5" s="594"/>
      <c r="DHE5" s="698"/>
      <c r="DHF5" s="699"/>
      <c r="DHG5" s="700"/>
      <c r="DHH5" s="632"/>
      <c r="DHI5" s="633"/>
      <c r="DHJ5" s="633"/>
      <c r="DHK5" s="633"/>
      <c r="DHL5" s="633"/>
      <c r="DHM5" s="633"/>
      <c r="DHN5" s="633"/>
      <c r="DHO5" s="633"/>
      <c r="DHP5" s="633"/>
      <c r="DHQ5" s="633"/>
      <c r="DHR5" s="633"/>
      <c r="DHS5" s="633"/>
      <c r="DHT5" s="633"/>
      <c r="DHU5" s="633"/>
      <c r="DHV5" s="633"/>
      <c r="DHW5" s="633"/>
      <c r="DHX5" s="633"/>
      <c r="DHY5" s="633"/>
      <c r="DHZ5" s="633"/>
      <c r="DIA5" s="633"/>
      <c r="DIB5" s="633"/>
      <c r="DIC5" s="633"/>
      <c r="DID5" s="633"/>
      <c r="DIE5" s="633"/>
      <c r="DIF5" s="633"/>
      <c r="DIG5" s="633"/>
      <c r="DIH5" s="633"/>
      <c r="DII5" s="633"/>
      <c r="DIJ5" s="633"/>
      <c r="DIK5" s="633"/>
      <c r="DIL5" s="633"/>
      <c r="DIM5" s="634"/>
      <c r="DIO5" s="638"/>
      <c r="DIP5" s="639"/>
      <c r="DIQ5" s="639"/>
      <c r="DIR5" s="639"/>
      <c r="DIS5" s="639"/>
      <c r="DIT5" s="640"/>
      <c r="DIU5" s="632"/>
      <c r="DIV5" s="633"/>
      <c r="DIW5" s="633"/>
      <c r="DIX5" s="634"/>
      <c r="DIY5" s="260"/>
      <c r="DIZ5" s="649"/>
      <c r="DJA5" s="650"/>
      <c r="DJB5" s="650"/>
      <c r="DJC5" s="650"/>
      <c r="DJD5" s="593"/>
      <c r="DJE5" s="593"/>
      <c r="DJF5" s="594"/>
      <c r="DJH5" s="698"/>
      <c r="DJI5" s="699"/>
      <c r="DJJ5" s="700"/>
      <c r="DJK5" s="632"/>
      <c r="DJL5" s="633"/>
      <c r="DJM5" s="633"/>
      <c r="DJN5" s="633"/>
      <c r="DJO5" s="633"/>
      <c r="DJP5" s="633"/>
      <c r="DJQ5" s="633"/>
      <c r="DJR5" s="633"/>
      <c r="DJS5" s="633"/>
      <c r="DJT5" s="633"/>
      <c r="DJU5" s="633"/>
      <c r="DJV5" s="633"/>
      <c r="DJW5" s="633"/>
      <c r="DJX5" s="633"/>
      <c r="DJY5" s="633"/>
      <c r="DJZ5" s="633"/>
      <c r="DKA5" s="633"/>
      <c r="DKB5" s="633"/>
      <c r="DKC5" s="633"/>
      <c r="DKD5" s="633"/>
      <c r="DKE5" s="633"/>
      <c r="DKF5" s="633"/>
      <c r="DKG5" s="633"/>
      <c r="DKH5" s="633"/>
      <c r="DKI5" s="633"/>
      <c r="DKJ5" s="633"/>
      <c r="DKK5" s="633"/>
      <c r="DKL5" s="633"/>
      <c r="DKM5" s="633"/>
      <c r="DKN5" s="633"/>
      <c r="DKO5" s="633"/>
      <c r="DKP5" s="634"/>
      <c r="DKR5" s="638"/>
      <c r="DKS5" s="639"/>
      <c r="DKT5" s="639"/>
      <c r="DKU5" s="639"/>
      <c r="DKV5" s="639"/>
      <c r="DKW5" s="640"/>
      <c r="DKX5" s="632"/>
      <c r="DKY5" s="633"/>
      <c r="DKZ5" s="633"/>
      <c r="DLA5" s="634"/>
      <c r="DLB5" s="260"/>
      <c r="DLC5" s="649"/>
      <c r="DLD5" s="650"/>
      <c r="DLE5" s="650"/>
      <c r="DLF5" s="650"/>
      <c r="DLG5" s="593"/>
      <c r="DLH5" s="593"/>
      <c r="DLI5" s="594"/>
      <c r="DLK5" s="698"/>
      <c r="DLL5" s="699"/>
      <c r="DLM5" s="700"/>
      <c r="DLN5" s="632"/>
      <c r="DLO5" s="633"/>
      <c r="DLP5" s="633"/>
      <c r="DLQ5" s="633"/>
      <c r="DLR5" s="633"/>
      <c r="DLS5" s="633"/>
      <c r="DLT5" s="633"/>
      <c r="DLU5" s="633"/>
      <c r="DLV5" s="633"/>
      <c r="DLW5" s="633"/>
      <c r="DLX5" s="633"/>
      <c r="DLY5" s="633"/>
      <c r="DLZ5" s="633"/>
      <c r="DMA5" s="633"/>
      <c r="DMB5" s="633"/>
      <c r="DMC5" s="633"/>
      <c r="DMD5" s="633"/>
      <c r="DME5" s="633"/>
      <c r="DMF5" s="633"/>
      <c r="DMG5" s="633"/>
      <c r="DMH5" s="633"/>
      <c r="DMI5" s="633"/>
      <c r="DMJ5" s="633"/>
      <c r="DMK5" s="633"/>
      <c r="DML5" s="633"/>
      <c r="DMM5" s="633"/>
      <c r="DMN5" s="633"/>
      <c r="DMO5" s="633"/>
      <c r="DMP5" s="633"/>
      <c r="DMQ5" s="633"/>
      <c r="DMR5" s="633"/>
      <c r="DMS5" s="634"/>
      <c r="DMU5" s="638"/>
      <c r="DMV5" s="639"/>
      <c r="DMW5" s="639"/>
      <c r="DMX5" s="639"/>
      <c r="DMY5" s="639"/>
      <c r="DMZ5" s="640"/>
      <c r="DNA5" s="632"/>
      <c r="DNB5" s="633"/>
      <c r="DNC5" s="633"/>
      <c r="DND5" s="634"/>
      <c r="DNE5" s="260"/>
      <c r="DNF5" s="649"/>
      <c r="DNG5" s="650"/>
      <c r="DNH5" s="650"/>
      <c r="DNI5" s="650"/>
      <c r="DNJ5" s="593"/>
      <c r="DNK5" s="593"/>
      <c r="DNL5" s="594"/>
      <c r="DNN5" s="698"/>
      <c r="DNO5" s="699"/>
      <c r="DNP5" s="700"/>
      <c r="DNQ5" s="632"/>
      <c r="DNR5" s="633"/>
      <c r="DNS5" s="633"/>
      <c r="DNT5" s="633"/>
      <c r="DNU5" s="633"/>
      <c r="DNV5" s="633"/>
      <c r="DNW5" s="633"/>
      <c r="DNX5" s="633"/>
      <c r="DNY5" s="633"/>
      <c r="DNZ5" s="633"/>
      <c r="DOA5" s="633"/>
      <c r="DOB5" s="633"/>
      <c r="DOC5" s="633"/>
      <c r="DOD5" s="633"/>
      <c r="DOE5" s="633"/>
      <c r="DOF5" s="633"/>
      <c r="DOG5" s="633"/>
      <c r="DOH5" s="633"/>
      <c r="DOI5" s="633"/>
      <c r="DOJ5" s="633"/>
      <c r="DOK5" s="633"/>
      <c r="DOL5" s="633"/>
      <c r="DOM5" s="633"/>
      <c r="DON5" s="633"/>
      <c r="DOO5" s="633"/>
      <c r="DOP5" s="633"/>
      <c r="DOQ5" s="633"/>
      <c r="DOR5" s="633"/>
      <c r="DOS5" s="633"/>
      <c r="DOT5" s="633"/>
      <c r="DOU5" s="633"/>
      <c r="DOV5" s="634"/>
      <c r="DOX5" s="638"/>
      <c r="DOY5" s="639"/>
      <c r="DOZ5" s="639"/>
      <c r="DPA5" s="639"/>
      <c r="DPB5" s="639"/>
      <c r="DPC5" s="640"/>
      <c r="DPD5" s="632"/>
      <c r="DPE5" s="633"/>
      <c r="DPF5" s="633"/>
      <c r="DPG5" s="634"/>
      <c r="DPH5" s="260"/>
      <c r="DPI5" s="649"/>
      <c r="DPJ5" s="650"/>
      <c r="DPK5" s="650"/>
      <c r="DPL5" s="650"/>
      <c r="DPM5" s="593"/>
      <c r="DPN5" s="593"/>
      <c r="DPO5" s="594"/>
      <c r="DPQ5" s="698"/>
      <c r="DPR5" s="699"/>
      <c r="DPS5" s="700"/>
      <c r="DPT5" s="632"/>
      <c r="DPU5" s="633"/>
      <c r="DPV5" s="633"/>
      <c r="DPW5" s="633"/>
      <c r="DPX5" s="633"/>
      <c r="DPY5" s="633"/>
      <c r="DPZ5" s="633"/>
      <c r="DQA5" s="633"/>
      <c r="DQB5" s="633"/>
      <c r="DQC5" s="633"/>
      <c r="DQD5" s="633"/>
      <c r="DQE5" s="633"/>
      <c r="DQF5" s="633"/>
      <c r="DQG5" s="633"/>
      <c r="DQH5" s="633"/>
      <c r="DQI5" s="633"/>
      <c r="DQJ5" s="633"/>
      <c r="DQK5" s="633"/>
      <c r="DQL5" s="633"/>
      <c r="DQM5" s="633"/>
      <c r="DQN5" s="633"/>
      <c r="DQO5" s="633"/>
      <c r="DQP5" s="633"/>
      <c r="DQQ5" s="633"/>
      <c r="DQR5" s="633"/>
      <c r="DQS5" s="633"/>
      <c r="DQT5" s="633"/>
      <c r="DQU5" s="633"/>
      <c r="DQV5" s="633"/>
      <c r="DQW5" s="633"/>
      <c r="DQX5" s="633"/>
      <c r="DQY5" s="634"/>
      <c r="DRA5" s="638"/>
      <c r="DRB5" s="639"/>
      <c r="DRC5" s="639"/>
      <c r="DRD5" s="639"/>
      <c r="DRE5" s="639"/>
      <c r="DRF5" s="640"/>
      <c r="DRG5" s="632"/>
      <c r="DRH5" s="633"/>
      <c r="DRI5" s="633"/>
      <c r="DRJ5" s="634"/>
      <c r="DRK5" s="260"/>
      <c r="DRL5" s="649"/>
      <c r="DRM5" s="650"/>
      <c r="DRN5" s="650"/>
      <c r="DRO5" s="650"/>
      <c r="DRP5" s="593"/>
      <c r="DRQ5" s="593"/>
      <c r="DRR5" s="594"/>
      <c r="DRT5" s="698"/>
      <c r="DRU5" s="699"/>
      <c r="DRV5" s="700"/>
      <c r="DRW5" s="632"/>
      <c r="DRX5" s="633"/>
      <c r="DRY5" s="633"/>
      <c r="DRZ5" s="633"/>
      <c r="DSA5" s="633"/>
      <c r="DSB5" s="633"/>
      <c r="DSC5" s="633"/>
      <c r="DSD5" s="633"/>
      <c r="DSE5" s="633"/>
      <c r="DSF5" s="633"/>
      <c r="DSG5" s="633"/>
      <c r="DSH5" s="633"/>
      <c r="DSI5" s="633"/>
      <c r="DSJ5" s="633"/>
      <c r="DSK5" s="633"/>
      <c r="DSL5" s="633"/>
      <c r="DSM5" s="633"/>
      <c r="DSN5" s="633"/>
      <c r="DSO5" s="633"/>
      <c r="DSP5" s="633"/>
      <c r="DSQ5" s="633"/>
      <c r="DSR5" s="633"/>
      <c r="DSS5" s="633"/>
      <c r="DST5" s="633"/>
      <c r="DSU5" s="633"/>
      <c r="DSV5" s="633"/>
      <c r="DSW5" s="633"/>
      <c r="DSX5" s="633"/>
      <c r="DSY5" s="633"/>
      <c r="DSZ5" s="633"/>
      <c r="DTA5" s="633"/>
      <c r="DTB5" s="634"/>
      <c r="DTD5" s="638"/>
      <c r="DTE5" s="639"/>
      <c r="DTF5" s="639"/>
      <c r="DTG5" s="639"/>
      <c r="DTH5" s="639"/>
      <c r="DTI5" s="640"/>
      <c r="DTJ5" s="632"/>
      <c r="DTK5" s="633"/>
      <c r="DTL5" s="633"/>
      <c r="DTM5" s="634"/>
      <c r="DTN5" s="260"/>
      <c r="DTO5" s="649"/>
      <c r="DTP5" s="650"/>
      <c r="DTQ5" s="650"/>
      <c r="DTR5" s="650"/>
      <c r="DTS5" s="593"/>
      <c r="DTT5" s="593"/>
      <c r="DTU5" s="594"/>
      <c r="DTW5" s="698"/>
      <c r="DTX5" s="699"/>
      <c r="DTY5" s="700"/>
      <c r="DTZ5" s="632"/>
      <c r="DUA5" s="633"/>
      <c r="DUB5" s="633"/>
      <c r="DUC5" s="633"/>
      <c r="DUD5" s="633"/>
      <c r="DUE5" s="633"/>
      <c r="DUF5" s="633"/>
      <c r="DUG5" s="633"/>
      <c r="DUH5" s="633"/>
      <c r="DUI5" s="633"/>
      <c r="DUJ5" s="633"/>
      <c r="DUK5" s="633"/>
      <c r="DUL5" s="633"/>
      <c r="DUM5" s="633"/>
      <c r="DUN5" s="633"/>
      <c r="DUO5" s="633"/>
      <c r="DUP5" s="633"/>
      <c r="DUQ5" s="633"/>
      <c r="DUR5" s="633"/>
      <c r="DUS5" s="633"/>
      <c r="DUT5" s="633"/>
      <c r="DUU5" s="633"/>
      <c r="DUV5" s="633"/>
      <c r="DUW5" s="633"/>
      <c r="DUX5" s="633"/>
      <c r="DUY5" s="633"/>
      <c r="DUZ5" s="633"/>
      <c r="DVA5" s="633"/>
      <c r="DVB5" s="633"/>
      <c r="DVC5" s="633"/>
      <c r="DVD5" s="633"/>
      <c r="DVE5" s="634"/>
      <c r="DVG5" s="638"/>
      <c r="DVH5" s="639"/>
      <c r="DVI5" s="639"/>
      <c r="DVJ5" s="639"/>
      <c r="DVK5" s="639"/>
      <c r="DVL5" s="640"/>
      <c r="DVM5" s="632"/>
      <c r="DVN5" s="633"/>
      <c r="DVO5" s="633"/>
      <c r="DVP5" s="634"/>
      <c r="DVQ5" s="260"/>
      <c r="DVR5" s="649"/>
      <c r="DVS5" s="650"/>
      <c r="DVT5" s="650"/>
      <c r="DVU5" s="650"/>
      <c r="DVV5" s="593"/>
      <c r="DVW5" s="593"/>
      <c r="DVX5" s="594"/>
    </row>
    <row r="6" spans="1:3300" ht="15.75" customHeight="1"/>
    <row r="7" spans="1:3300" ht="26.25" customHeight="1">
      <c r="A7" s="621" t="s">
        <v>280</v>
      </c>
      <c r="B7" s="621"/>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c r="AL7" s="621"/>
      <c r="AM7" s="621"/>
      <c r="AN7" s="621"/>
      <c r="AO7" s="621"/>
      <c r="AP7" s="621"/>
      <c r="AQ7" s="621"/>
      <c r="AR7" s="621"/>
      <c r="AS7" s="621"/>
      <c r="AT7" s="621"/>
      <c r="AU7" s="621"/>
      <c r="AV7" s="621"/>
      <c r="AW7" s="621"/>
      <c r="AX7" s="621"/>
      <c r="AY7" s="621"/>
      <c r="AZ7" s="621"/>
      <c r="BA7" s="621"/>
      <c r="BB7" s="621"/>
      <c r="BC7" s="621"/>
      <c r="BD7" s="621" t="s">
        <v>280</v>
      </c>
      <c r="BE7" s="621"/>
      <c r="BF7" s="621"/>
      <c r="BG7" s="621"/>
      <c r="BH7" s="621"/>
      <c r="BI7" s="621"/>
      <c r="BJ7" s="621"/>
      <c r="BK7" s="621"/>
      <c r="BL7" s="621"/>
      <c r="BM7" s="621"/>
      <c r="BN7" s="621"/>
      <c r="BO7" s="621"/>
      <c r="BP7" s="621"/>
      <c r="BQ7" s="621"/>
      <c r="BR7" s="621"/>
      <c r="BS7" s="621"/>
      <c r="BT7" s="621"/>
      <c r="BU7" s="621"/>
      <c r="BV7" s="621"/>
      <c r="BW7" s="621"/>
      <c r="BX7" s="621"/>
      <c r="BY7" s="621"/>
      <c r="BZ7" s="621"/>
      <c r="CA7" s="621"/>
      <c r="CB7" s="621"/>
      <c r="CC7" s="621"/>
      <c r="CD7" s="621"/>
      <c r="CE7" s="621"/>
      <c r="CF7" s="621"/>
      <c r="CG7" s="621"/>
      <c r="CH7" s="621"/>
      <c r="CI7" s="621"/>
      <c r="CJ7" s="621"/>
      <c r="CK7" s="621"/>
      <c r="CL7" s="621"/>
      <c r="CM7" s="621"/>
      <c r="CN7" s="621"/>
      <c r="CO7" s="621"/>
      <c r="CP7" s="621"/>
      <c r="CQ7" s="621"/>
      <c r="CR7" s="621"/>
      <c r="CS7" s="621"/>
      <c r="CT7" s="621"/>
      <c r="CU7" s="621"/>
      <c r="CV7" s="621"/>
      <c r="CW7" s="621"/>
      <c r="CX7" s="621"/>
      <c r="CY7" s="621"/>
      <c r="CZ7" s="621"/>
      <c r="DA7" s="621"/>
      <c r="DB7" s="621"/>
      <c r="DC7" s="621"/>
      <c r="DD7" s="621"/>
      <c r="DE7" s="621"/>
      <c r="DF7" s="621"/>
      <c r="DG7" s="621" t="s">
        <v>280</v>
      </c>
      <c r="DH7" s="621"/>
      <c r="DI7" s="621"/>
      <c r="DJ7" s="621"/>
      <c r="DK7" s="621"/>
      <c r="DL7" s="621"/>
      <c r="DM7" s="621"/>
      <c r="DN7" s="621"/>
      <c r="DO7" s="621"/>
      <c r="DP7" s="621"/>
      <c r="DQ7" s="621"/>
      <c r="DR7" s="621"/>
      <c r="DS7" s="621"/>
      <c r="DT7" s="621"/>
      <c r="DU7" s="621"/>
      <c r="DV7" s="621"/>
      <c r="DW7" s="621"/>
      <c r="DX7" s="621"/>
      <c r="DY7" s="621"/>
      <c r="DZ7" s="621"/>
      <c r="EA7" s="621"/>
      <c r="EB7" s="621"/>
      <c r="EC7" s="621"/>
      <c r="ED7" s="621"/>
      <c r="EE7" s="621"/>
      <c r="EF7" s="621"/>
      <c r="EG7" s="621"/>
      <c r="EH7" s="621"/>
      <c r="EI7" s="621"/>
      <c r="EJ7" s="621"/>
      <c r="EK7" s="621"/>
      <c r="EL7" s="621"/>
      <c r="EM7" s="621"/>
      <c r="EN7" s="621"/>
      <c r="EO7" s="621"/>
      <c r="EP7" s="621"/>
      <c r="EQ7" s="621"/>
      <c r="ER7" s="621"/>
      <c r="ES7" s="621"/>
      <c r="ET7" s="621"/>
      <c r="EU7" s="621"/>
      <c r="EV7" s="621"/>
      <c r="EW7" s="621"/>
      <c r="EX7" s="621"/>
      <c r="EY7" s="621"/>
      <c r="EZ7" s="621"/>
      <c r="FA7" s="621"/>
      <c r="FB7" s="621"/>
      <c r="FC7" s="621"/>
      <c r="FD7" s="621"/>
      <c r="FE7" s="621"/>
      <c r="FF7" s="621"/>
      <c r="FG7" s="621"/>
      <c r="FH7" s="621"/>
      <c r="FI7" s="621"/>
      <c r="FJ7" s="621" t="s">
        <v>280</v>
      </c>
      <c r="FK7" s="621"/>
      <c r="FL7" s="621"/>
      <c r="FM7" s="621"/>
      <c r="FN7" s="621"/>
      <c r="FO7" s="621"/>
      <c r="FP7" s="621"/>
      <c r="FQ7" s="621"/>
      <c r="FR7" s="621"/>
      <c r="FS7" s="621"/>
      <c r="FT7" s="621"/>
      <c r="FU7" s="621"/>
      <c r="FV7" s="621"/>
      <c r="FW7" s="621"/>
      <c r="FX7" s="621"/>
      <c r="FY7" s="621"/>
      <c r="FZ7" s="621"/>
      <c r="GA7" s="621"/>
      <c r="GB7" s="621"/>
      <c r="GC7" s="621"/>
      <c r="GD7" s="621"/>
      <c r="GE7" s="621"/>
      <c r="GF7" s="621"/>
      <c r="GG7" s="621"/>
      <c r="GH7" s="621"/>
      <c r="GI7" s="621"/>
      <c r="GJ7" s="621"/>
      <c r="GK7" s="621"/>
      <c r="GL7" s="621"/>
      <c r="GM7" s="621"/>
      <c r="GN7" s="621"/>
      <c r="GO7" s="621"/>
      <c r="GP7" s="621"/>
      <c r="GQ7" s="621"/>
      <c r="GR7" s="621"/>
      <c r="GS7" s="621"/>
      <c r="GT7" s="621"/>
      <c r="GU7" s="621"/>
      <c r="GV7" s="621"/>
      <c r="GW7" s="621"/>
      <c r="GX7" s="621"/>
      <c r="GY7" s="621"/>
      <c r="GZ7" s="621"/>
      <c r="HA7" s="621"/>
      <c r="HB7" s="621"/>
      <c r="HC7" s="621"/>
      <c r="HD7" s="621"/>
      <c r="HE7" s="621"/>
      <c r="HF7" s="621"/>
      <c r="HG7" s="621"/>
      <c r="HH7" s="621"/>
      <c r="HI7" s="621"/>
      <c r="HJ7" s="621"/>
      <c r="HK7" s="621"/>
      <c r="HL7" s="621"/>
      <c r="HM7" s="621" t="s">
        <v>280</v>
      </c>
      <c r="HN7" s="621"/>
      <c r="HO7" s="621"/>
      <c r="HP7" s="621"/>
      <c r="HQ7" s="621"/>
      <c r="HR7" s="621"/>
      <c r="HS7" s="621"/>
      <c r="HT7" s="621"/>
      <c r="HU7" s="621"/>
      <c r="HV7" s="621"/>
      <c r="HW7" s="621"/>
      <c r="HX7" s="621"/>
      <c r="HY7" s="621"/>
      <c r="HZ7" s="621"/>
      <c r="IA7" s="621"/>
      <c r="IB7" s="621"/>
      <c r="IC7" s="621"/>
      <c r="ID7" s="621"/>
      <c r="IE7" s="621"/>
      <c r="IF7" s="621"/>
      <c r="IG7" s="621"/>
      <c r="IH7" s="621"/>
      <c r="II7" s="621"/>
      <c r="IJ7" s="621"/>
      <c r="IK7" s="621"/>
      <c r="IL7" s="621"/>
      <c r="IM7" s="621"/>
      <c r="IN7" s="621"/>
      <c r="IO7" s="621"/>
      <c r="IP7" s="621"/>
      <c r="IQ7" s="621"/>
      <c r="IR7" s="621"/>
      <c r="IS7" s="621"/>
      <c r="IT7" s="621"/>
      <c r="IU7" s="621"/>
      <c r="IV7" s="621"/>
      <c r="IW7" s="621"/>
      <c r="IX7" s="621"/>
      <c r="IY7" s="621"/>
      <c r="IZ7" s="621"/>
      <c r="JA7" s="621"/>
      <c r="JB7" s="621"/>
      <c r="JC7" s="621"/>
      <c r="JD7" s="621"/>
      <c r="JE7" s="621"/>
      <c r="JF7" s="621"/>
      <c r="JG7" s="621"/>
      <c r="JH7" s="621"/>
      <c r="JI7" s="621"/>
      <c r="JJ7" s="621"/>
      <c r="JK7" s="621"/>
      <c r="JL7" s="621"/>
      <c r="JM7" s="621"/>
      <c r="JN7" s="621"/>
      <c r="JO7" s="621"/>
      <c r="JP7" s="621" t="s">
        <v>280</v>
      </c>
      <c r="JQ7" s="621"/>
      <c r="JR7" s="621"/>
      <c r="JS7" s="621"/>
      <c r="JT7" s="621"/>
      <c r="JU7" s="621"/>
      <c r="JV7" s="621"/>
      <c r="JW7" s="621"/>
      <c r="JX7" s="621"/>
      <c r="JY7" s="621"/>
      <c r="JZ7" s="621"/>
      <c r="KA7" s="621"/>
      <c r="KB7" s="621"/>
      <c r="KC7" s="621"/>
      <c r="KD7" s="621"/>
      <c r="KE7" s="621"/>
      <c r="KF7" s="621"/>
      <c r="KG7" s="621"/>
      <c r="KH7" s="621"/>
      <c r="KI7" s="621"/>
      <c r="KJ7" s="621"/>
      <c r="KK7" s="621"/>
      <c r="KL7" s="621"/>
      <c r="KM7" s="621"/>
      <c r="KN7" s="621"/>
      <c r="KO7" s="621"/>
      <c r="KP7" s="621"/>
      <c r="KQ7" s="621"/>
      <c r="KR7" s="621"/>
      <c r="KS7" s="621"/>
      <c r="KT7" s="621"/>
      <c r="KU7" s="621"/>
      <c r="KV7" s="621"/>
      <c r="KW7" s="621"/>
      <c r="KX7" s="621"/>
      <c r="KY7" s="621"/>
      <c r="KZ7" s="621"/>
      <c r="LA7" s="621"/>
      <c r="LB7" s="621"/>
      <c r="LC7" s="621"/>
      <c r="LD7" s="621"/>
      <c r="LE7" s="621"/>
      <c r="LF7" s="621"/>
      <c r="LG7" s="621"/>
      <c r="LH7" s="621"/>
      <c r="LI7" s="621"/>
      <c r="LJ7" s="621"/>
      <c r="LK7" s="621"/>
      <c r="LL7" s="621"/>
      <c r="LM7" s="621"/>
      <c r="LN7" s="621"/>
      <c r="LO7" s="621"/>
      <c r="LP7" s="621"/>
      <c r="LQ7" s="621"/>
      <c r="LR7" s="621"/>
      <c r="LS7" s="621" t="s">
        <v>280</v>
      </c>
      <c r="LT7" s="621"/>
      <c r="LU7" s="621"/>
      <c r="LV7" s="621"/>
      <c r="LW7" s="621"/>
      <c r="LX7" s="621"/>
      <c r="LY7" s="621"/>
      <c r="LZ7" s="621"/>
      <c r="MA7" s="621"/>
      <c r="MB7" s="621"/>
      <c r="MC7" s="621"/>
      <c r="MD7" s="621"/>
      <c r="ME7" s="621"/>
      <c r="MF7" s="621"/>
      <c r="MG7" s="621"/>
      <c r="MH7" s="621"/>
      <c r="MI7" s="621"/>
      <c r="MJ7" s="621"/>
      <c r="MK7" s="621"/>
      <c r="ML7" s="621"/>
      <c r="MM7" s="621"/>
      <c r="MN7" s="621"/>
      <c r="MO7" s="621"/>
      <c r="MP7" s="621"/>
      <c r="MQ7" s="621"/>
      <c r="MR7" s="621"/>
      <c r="MS7" s="621"/>
      <c r="MT7" s="621"/>
      <c r="MU7" s="621"/>
      <c r="MV7" s="621"/>
      <c r="MW7" s="621"/>
      <c r="MX7" s="621"/>
      <c r="MY7" s="621"/>
      <c r="MZ7" s="621"/>
      <c r="NA7" s="621"/>
      <c r="NB7" s="621"/>
      <c r="NC7" s="621"/>
      <c r="ND7" s="621"/>
      <c r="NE7" s="621"/>
      <c r="NF7" s="621"/>
      <c r="NG7" s="621"/>
      <c r="NH7" s="621"/>
      <c r="NI7" s="621"/>
      <c r="NJ7" s="621"/>
      <c r="NK7" s="621"/>
      <c r="NL7" s="621"/>
      <c r="NM7" s="621"/>
      <c r="NN7" s="621"/>
      <c r="NO7" s="621"/>
      <c r="NP7" s="621"/>
      <c r="NQ7" s="621"/>
      <c r="NR7" s="621"/>
      <c r="NS7" s="621"/>
      <c r="NT7" s="621"/>
      <c r="NU7" s="621"/>
      <c r="NV7" s="621" t="s">
        <v>280</v>
      </c>
      <c r="NW7" s="621"/>
      <c r="NX7" s="621"/>
      <c r="NY7" s="621"/>
      <c r="NZ7" s="621"/>
      <c r="OA7" s="621"/>
      <c r="OB7" s="621"/>
      <c r="OC7" s="621"/>
      <c r="OD7" s="621"/>
      <c r="OE7" s="621"/>
      <c r="OF7" s="621"/>
      <c r="OG7" s="621"/>
      <c r="OH7" s="621"/>
      <c r="OI7" s="621"/>
      <c r="OJ7" s="621"/>
      <c r="OK7" s="621"/>
      <c r="OL7" s="621"/>
      <c r="OM7" s="621"/>
      <c r="ON7" s="621"/>
      <c r="OO7" s="621"/>
      <c r="OP7" s="621"/>
      <c r="OQ7" s="621"/>
      <c r="OR7" s="621"/>
      <c r="OS7" s="621"/>
      <c r="OT7" s="621"/>
      <c r="OU7" s="621"/>
      <c r="OV7" s="621"/>
      <c r="OW7" s="621"/>
      <c r="OX7" s="621"/>
      <c r="OY7" s="621"/>
      <c r="OZ7" s="621"/>
      <c r="PA7" s="621"/>
      <c r="PB7" s="621"/>
      <c r="PC7" s="621"/>
      <c r="PD7" s="621"/>
      <c r="PE7" s="621"/>
      <c r="PF7" s="621"/>
      <c r="PG7" s="621"/>
      <c r="PH7" s="621"/>
      <c r="PI7" s="621"/>
      <c r="PJ7" s="621"/>
      <c r="PK7" s="621"/>
      <c r="PL7" s="621"/>
      <c r="PM7" s="621"/>
      <c r="PN7" s="621"/>
      <c r="PO7" s="621"/>
      <c r="PP7" s="621"/>
      <c r="PQ7" s="621"/>
      <c r="PR7" s="621"/>
      <c r="PS7" s="621"/>
      <c r="PT7" s="621"/>
      <c r="PU7" s="621"/>
      <c r="PV7" s="621"/>
      <c r="PW7" s="621"/>
      <c r="PX7" s="621"/>
      <c r="PY7" s="621" t="s">
        <v>280</v>
      </c>
      <c r="PZ7" s="621"/>
      <c r="QA7" s="621"/>
      <c r="QB7" s="621"/>
      <c r="QC7" s="621"/>
      <c r="QD7" s="621"/>
      <c r="QE7" s="621"/>
      <c r="QF7" s="621"/>
      <c r="QG7" s="621"/>
      <c r="QH7" s="621"/>
      <c r="QI7" s="621"/>
      <c r="QJ7" s="621"/>
      <c r="QK7" s="621"/>
      <c r="QL7" s="621"/>
      <c r="QM7" s="621"/>
      <c r="QN7" s="621"/>
      <c r="QO7" s="621"/>
      <c r="QP7" s="621"/>
      <c r="QQ7" s="621"/>
      <c r="QR7" s="621"/>
      <c r="QS7" s="621"/>
      <c r="QT7" s="621"/>
      <c r="QU7" s="621"/>
      <c r="QV7" s="621"/>
      <c r="QW7" s="621"/>
      <c r="QX7" s="621"/>
      <c r="QY7" s="621"/>
      <c r="QZ7" s="621"/>
      <c r="RA7" s="621"/>
      <c r="RB7" s="621"/>
      <c r="RC7" s="621"/>
      <c r="RD7" s="621"/>
      <c r="RE7" s="621"/>
      <c r="RF7" s="621"/>
      <c r="RG7" s="621"/>
      <c r="RH7" s="621"/>
      <c r="RI7" s="621"/>
      <c r="RJ7" s="621"/>
      <c r="RK7" s="621"/>
      <c r="RL7" s="621"/>
      <c r="RM7" s="621"/>
      <c r="RN7" s="621"/>
      <c r="RO7" s="621"/>
      <c r="RP7" s="621"/>
      <c r="RQ7" s="621"/>
      <c r="RR7" s="621"/>
      <c r="RS7" s="621"/>
      <c r="RT7" s="621"/>
      <c r="RU7" s="621"/>
      <c r="RV7" s="621"/>
      <c r="RW7" s="621"/>
      <c r="RX7" s="621"/>
      <c r="RY7" s="621"/>
      <c r="RZ7" s="621"/>
      <c r="SA7" s="621"/>
      <c r="SB7" s="621" t="s">
        <v>280</v>
      </c>
      <c r="SC7" s="621"/>
      <c r="SD7" s="621"/>
      <c r="SE7" s="621"/>
      <c r="SF7" s="621"/>
      <c r="SG7" s="621"/>
      <c r="SH7" s="621"/>
      <c r="SI7" s="621"/>
      <c r="SJ7" s="621"/>
      <c r="SK7" s="621"/>
      <c r="SL7" s="621"/>
      <c r="SM7" s="621"/>
      <c r="SN7" s="621"/>
      <c r="SO7" s="621"/>
      <c r="SP7" s="621"/>
      <c r="SQ7" s="621"/>
      <c r="SR7" s="621"/>
      <c r="SS7" s="621"/>
      <c r="ST7" s="621"/>
      <c r="SU7" s="621"/>
      <c r="SV7" s="621"/>
      <c r="SW7" s="621"/>
      <c r="SX7" s="621"/>
      <c r="SY7" s="621"/>
      <c r="SZ7" s="621"/>
      <c r="TA7" s="621"/>
      <c r="TB7" s="621"/>
      <c r="TC7" s="621"/>
      <c r="TD7" s="621"/>
      <c r="TE7" s="621"/>
      <c r="TF7" s="621"/>
      <c r="TG7" s="621"/>
      <c r="TH7" s="621"/>
      <c r="TI7" s="621"/>
      <c r="TJ7" s="621"/>
      <c r="TK7" s="621"/>
      <c r="TL7" s="621"/>
      <c r="TM7" s="621"/>
      <c r="TN7" s="621"/>
      <c r="TO7" s="621"/>
      <c r="TP7" s="621"/>
      <c r="TQ7" s="621"/>
      <c r="TR7" s="621"/>
      <c r="TS7" s="621"/>
      <c r="TT7" s="621"/>
      <c r="TU7" s="621"/>
      <c r="TV7" s="621"/>
      <c r="TW7" s="621"/>
      <c r="TX7" s="621"/>
      <c r="TY7" s="621"/>
      <c r="TZ7" s="621"/>
      <c r="UA7" s="621"/>
      <c r="UB7" s="621"/>
      <c r="UC7" s="621"/>
      <c r="UD7" s="621"/>
      <c r="UE7" s="621" t="s">
        <v>280</v>
      </c>
      <c r="UF7" s="621"/>
      <c r="UG7" s="621"/>
      <c r="UH7" s="621"/>
      <c r="UI7" s="621"/>
      <c r="UJ7" s="621"/>
      <c r="UK7" s="621"/>
      <c r="UL7" s="621"/>
      <c r="UM7" s="621"/>
      <c r="UN7" s="621"/>
      <c r="UO7" s="621"/>
      <c r="UP7" s="621"/>
      <c r="UQ7" s="621"/>
      <c r="UR7" s="621"/>
      <c r="US7" s="621"/>
      <c r="UT7" s="621"/>
      <c r="UU7" s="621"/>
      <c r="UV7" s="621"/>
      <c r="UW7" s="621"/>
      <c r="UX7" s="621"/>
      <c r="UY7" s="621"/>
      <c r="UZ7" s="621"/>
      <c r="VA7" s="621"/>
      <c r="VB7" s="621"/>
      <c r="VC7" s="621"/>
      <c r="VD7" s="621"/>
      <c r="VE7" s="621"/>
      <c r="VF7" s="621"/>
      <c r="VG7" s="621"/>
      <c r="VH7" s="621"/>
      <c r="VI7" s="621"/>
      <c r="VJ7" s="621"/>
      <c r="VK7" s="621"/>
      <c r="VL7" s="621"/>
      <c r="VM7" s="621"/>
      <c r="VN7" s="621"/>
      <c r="VO7" s="621"/>
      <c r="VP7" s="621"/>
      <c r="VQ7" s="621"/>
      <c r="VR7" s="621"/>
      <c r="VS7" s="621"/>
      <c r="VT7" s="621"/>
      <c r="VU7" s="621"/>
      <c r="VV7" s="621"/>
      <c r="VW7" s="621"/>
      <c r="VX7" s="621"/>
      <c r="VY7" s="621"/>
      <c r="VZ7" s="621"/>
      <c r="WA7" s="621"/>
      <c r="WB7" s="621"/>
      <c r="WC7" s="621"/>
      <c r="WD7" s="621"/>
      <c r="WE7" s="621"/>
      <c r="WF7" s="621"/>
      <c r="WG7" s="621"/>
      <c r="WH7" s="621" t="s">
        <v>280</v>
      </c>
      <c r="WI7" s="621"/>
      <c r="WJ7" s="621"/>
      <c r="WK7" s="621"/>
      <c r="WL7" s="621"/>
      <c r="WM7" s="621"/>
      <c r="WN7" s="621"/>
      <c r="WO7" s="621"/>
      <c r="WP7" s="621"/>
      <c r="WQ7" s="621"/>
      <c r="WR7" s="621"/>
      <c r="WS7" s="621"/>
      <c r="WT7" s="621"/>
      <c r="WU7" s="621"/>
      <c r="WV7" s="621"/>
      <c r="WW7" s="621"/>
      <c r="WX7" s="621"/>
      <c r="WY7" s="621"/>
      <c r="WZ7" s="621"/>
      <c r="XA7" s="621"/>
      <c r="XB7" s="621"/>
      <c r="XC7" s="621"/>
      <c r="XD7" s="621"/>
      <c r="XE7" s="621"/>
      <c r="XF7" s="621"/>
      <c r="XG7" s="621"/>
      <c r="XH7" s="621"/>
      <c r="XI7" s="621"/>
      <c r="XJ7" s="621"/>
      <c r="XK7" s="621"/>
      <c r="XL7" s="621"/>
      <c r="XM7" s="621"/>
      <c r="XN7" s="621"/>
      <c r="XO7" s="621"/>
      <c r="XP7" s="621"/>
      <c r="XQ7" s="621"/>
      <c r="XR7" s="621"/>
      <c r="XS7" s="621"/>
      <c r="XT7" s="621"/>
      <c r="XU7" s="621"/>
      <c r="XV7" s="621"/>
      <c r="XW7" s="621"/>
      <c r="XX7" s="621"/>
      <c r="XY7" s="621"/>
      <c r="XZ7" s="621"/>
      <c r="YA7" s="621"/>
      <c r="YB7" s="621"/>
      <c r="YC7" s="621"/>
      <c r="YD7" s="621"/>
      <c r="YE7" s="621"/>
      <c r="YF7" s="621"/>
      <c r="YG7" s="621"/>
      <c r="YH7" s="621"/>
      <c r="YI7" s="621"/>
      <c r="YJ7" s="621"/>
      <c r="YK7" s="621" t="s">
        <v>280</v>
      </c>
      <c r="YL7" s="621"/>
      <c r="YM7" s="621"/>
      <c r="YN7" s="621"/>
      <c r="YO7" s="621"/>
      <c r="YP7" s="621"/>
      <c r="YQ7" s="621"/>
      <c r="YR7" s="621"/>
      <c r="YS7" s="621"/>
      <c r="YT7" s="621"/>
      <c r="YU7" s="621"/>
      <c r="YV7" s="621"/>
      <c r="YW7" s="621"/>
      <c r="YX7" s="621"/>
      <c r="YY7" s="621"/>
      <c r="YZ7" s="621"/>
      <c r="ZA7" s="621"/>
      <c r="ZB7" s="621"/>
      <c r="ZC7" s="621"/>
      <c r="ZD7" s="621"/>
      <c r="ZE7" s="621"/>
      <c r="ZF7" s="621"/>
      <c r="ZG7" s="621"/>
      <c r="ZH7" s="621"/>
      <c r="ZI7" s="621"/>
      <c r="ZJ7" s="621"/>
      <c r="ZK7" s="621"/>
      <c r="ZL7" s="621"/>
      <c r="ZM7" s="621"/>
      <c r="ZN7" s="621"/>
      <c r="ZO7" s="621"/>
      <c r="ZP7" s="621"/>
      <c r="ZQ7" s="621"/>
      <c r="ZR7" s="621"/>
      <c r="ZS7" s="621"/>
      <c r="ZT7" s="621"/>
      <c r="ZU7" s="621"/>
      <c r="ZV7" s="621"/>
      <c r="ZW7" s="621"/>
      <c r="ZX7" s="621"/>
      <c r="ZY7" s="621"/>
      <c r="ZZ7" s="621"/>
      <c r="AAA7" s="621"/>
      <c r="AAB7" s="621"/>
      <c r="AAC7" s="621"/>
      <c r="AAD7" s="621"/>
      <c r="AAE7" s="621"/>
      <c r="AAF7" s="621"/>
      <c r="AAG7" s="621"/>
      <c r="AAH7" s="621"/>
      <c r="AAI7" s="621"/>
      <c r="AAJ7" s="621"/>
      <c r="AAK7" s="621"/>
      <c r="AAL7" s="621"/>
      <c r="AAM7" s="621"/>
      <c r="AAN7" s="621" t="s">
        <v>280</v>
      </c>
      <c r="AAO7" s="621"/>
      <c r="AAP7" s="621"/>
      <c r="AAQ7" s="621"/>
      <c r="AAR7" s="621"/>
      <c r="AAS7" s="621"/>
      <c r="AAT7" s="621"/>
      <c r="AAU7" s="621"/>
      <c r="AAV7" s="621"/>
      <c r="AAW7" s="621"/>
      <c r="AAX7" s="621"/>
      <c r="AAY7" s="621"/>
      <c r="AAZ7" s="621"/>
      <c r="ABA7" s="621"/>
      <c r="ABB7" s="621"/>
      <c r="ABC7" s="621"/>
      <c r="ABD7" s="621"/>
      <c r="ABE7" s="621"/>
      <c r="ABF7" s="621"/>
      <c r="ABG7" s="621"/>
      <c r="ABH7" s="621"/>
      <c r="ABI7" s="621"/>
      <c r="ABJ7" s="621"/>
      <c r="ABK7" s="621"/>
      <c r="ABL7" s="621"/>
      <c r="ABM7" s="621"/>
      <c r="ABN7" s="621"/>
      <c r="ABO7" s="621"/>
      <c r="ABP7" s="621"/>
      <c r="ABQ7" s="621"/>
      <c r="ABR7" s="621"/>
      <c r="ABS7" s="621"/>
      <c r="ABT7" s="621"/>
      <c r="ABU7" s="621"/>
      <c r="ABV7" s="621"/>
      <c r="ABW7" s="621"/>
      <c r="ABX7" s="621"/>
      <c r="ABY7" s="621"/>
      <c r="ABZ7" s="621"/>
      <c r="ACA7" s="621"/>
      <c r="ACB7" s="621"/>
      <c r="ACC7" s="621"/>
      <c r="ACD7" s="621"/>
      <c r="ACE7" s="621"/>
      <c r="ACF7" s="621"/>
      <c r="ACG7" s="621"/>
      <c r="ACH7" s="621"/>
      <c r="ACI7" s="621"/>
      <c r="ACJ7" s="621"/>
      <c r="ACK7" s="621"/>
      <c r="ACL7" s="621"/>
      <c r="ACM7" s="621"/>
      <c r="ACN7" s="621"/>
      <c r="ACO7" s="621"/>
      <c r="ACP7" s="621"/>
      <c r="ACQ7" s="621" t="s">
        <v>280</v>
      </c>
      <c r="ACR7" s="621"/>
      <c r="ACS7" s="621"/>
      <c r="ACT7" s="621"/>
      <c r="ACU7" s="621"/>
      <c r="ACV7" s="621"/>
      <c r="ACW7" s="621"/>
      <c r="ACX7" s="621"/>
      <c r="ACY7" s="621"/>
      <c r="ACZ7" s="621"/>
      <c r="ADA7" s="621"/>
      <c r="ADB7" s="621"/>
      <c r="ADC7" s="621"/>
      <c r="ADD7" s="621"/>
      <c r="ADE7" s="621"/>
      <c r="ADF7" s="621"/>
      <c r="ADG7" s="621"/>
      <c r="ADH7" s="621"/>
      <c r="ADI7" s="621"/>
      <c r="ADJ7" s="621"/>
      <c r="ADK7" s="621"/>
      <c r="ADL7" s="621"/>
      <c r="ADM7" s="621"/>
      <c r="ADN7" s="621"/>
      <c r="ADO7" s="621"/>
      <c r="ADP7" s="621"/>
      <c r="ADQ7" s="621"/>
      <c r="ADR7" s="621"/>
      <c r="ADS7" s="621"/>
      <c r="ADT7" s="621"/>
      <c r="ADU7" s="621"/>
      <c r="ADV7" s="621"/>
      <c r="ADW7" s="621"/>
      <c r="ADX7" s="621"/>
      <c r="ADY7" s="621"/>
      <c r="ADZ7" s="621"/>
      <c r="AEA7" s="621"/>
      <c r="AEB7" s="621"/>
      <c r="AEC7" s="621"/>
      <c r="AED7" s="621"/>
      <c r="AEE7" s="621"/>
      <c r="AEF7" s="621"/>
      <c r="AEG7" s="621"/>
      <c r="AEH7" s="621"/>
      <c r="AEI7" s="621"/>
      <c r="AEJ7" s="621"/>
      <c r="AEK7" s="621"/>
      <c r="AEL7" s="621"/>
      <c r="AEM7" s="621"/>
      <c r="AEN7" s="621"/>
      <c r="AEO7" s="621"/>
      <c r="AEP7" s="621"/>
      <c r="AEQ7" s="621"/>
      <c r="AER7" s="621"/>
      <c r="AES7" s="621"/>
      <c r="AET7" s="621" t="s">
        <v>280</v>
      </c>
      <c r="AEU7" s="621"/>
      <c r="AEV7" s="621"/>
      <c r="AEW7" s="621"/>
      <c r="AEX7" s="621"/>
      <c r="AEY7" s="621"/>
      <c r="AEZ7" s="621"/>
      <c r="AFA7" s="621"/>
      <c r="AFB7" s="621"/>
      <c r="AFC7" s="621"/>
      <c r="AFD7" s="621"/>
      <c r="AFE7" s="621"/>
      <c r="AFF7" s="621"/>
      <c r="AFG7" s="621"/>
      <c r="AFH7" s="621"/>
      <c r="AFI7" s="621"/>
      <c r="AFJ7" s="621"/>
      <c r="AFK7" s="621"/>
      <c r="AFL7" s="621"/>
      <c r="AFM7" s="621"/>
      <c r="AFN7" s="621"/>
      <c r="AFO7" s="621"/>
      <c r="AFP7" s="621"/>
      <c r="AFQ7" s="621"/>
      <c r="AFR7" s="621"/>
      <c r="AFS7" s="621"/>
      <c r="AFT7" s="621"/>
      <c r="AFU7" s="621"/>
      <c r="AFV7" s="621"/>
      <c r="AFW7" s="621"/>
      <c r="AFX7" s="621"/>
      <c r="AFY7" s="621"/>
      <c r="AFZ7" s="621"/>
      <c r="AGA7" s="621"/>
      <c r="AGB7" s="621"/>
      <c r="AGC7" s="621"/>
      <c r="AGD7" s="621"/>
      <c r="AGE7" s="621"/>
      <c r="AGF7" s="621"/>
      <c r="AGG7" s="621"/>
      <c r="AGH7" s="621"/>
      <c r="AGI7" s="621"/>
      <c r="AGJ7" s="621"/>
      <c r="AGK7" s="621"/>
      <c r="AGL7" s="621"/>
      <c r="AGM7" s="621"/>
      <c r="AGN7" s="621"/>
      <c r="AGO7" s="621"/>
      <c r="AGP7" s="621"/>
      <c r="AGQ7" s="621"/>
      <c r="AGR7" s="621"/>
      <c r="AGS7" s="621"/>
      <c r="AGT7" s="621"/>
      <c r="AGU7" s="621"/>
      <c r="AGV7" s="621"/>
      <c r="AGW7" s="621" t="s">
        <v>280</v>
      </c>
      <c r="AGX7" s="621"/>
      <c r="AGY7" s="621"/>
      <c r="AGZ7" s="621"/>
      <c r="AHA7" s="621"/>
      <c r="AHB7" s="621"/>
      <c r="AHC7" s="621"/>
      <c r="AHD7" s="621"/>
      <c r="AHE7" s="621"/>
      <c r="AHF7" s="621"/>
      <c r="AHG7" s="621"/>
      <c r="AHH7" s="621"/>
      <c r="AHI7" s="621"/>
      <c r="AHJ7" s="621"/>
      <c r="AHK7" s="621"/>
      <c r="AHL7" s="621"/>
      <c r="AHM7" s="621"/>
      <c r="AHN7" s="621"/>
      <c r="AHO7" s="621"/>
      <c r="AHP7" s="621"/>
      <c r="AHQ7" s="621"/>
      <c r="AHR7" s="621"/>
      <c r="AHS7" s="621"/>
      <c r="AHT7" s="621"/>
      <c r="AHU7" s="621"/>
      <c r="AHV7" s="621"/>
      <c r="AHW7" s="621"/>
      <c r="AHX7" s="621"/>
      <c r="AHY7" s="621"/>
      <c r="AHZ7" s="621"/>
      <c r="AIA7" s="621"/>
      <c r="AIB7" s="621"/>
      <c r="AIC7" s="621"/>
      <c r="AID7" s="621"/>
      <c r="AIE7" s="621"/>
      <c r="AIF7" s="621"/>
      <c r="AIG7" s="621"/>
      <c r="AIH7" s="621"/>
      <c r="AII7" s="621"/>
      <c r="AIJ7" s="621"/>
      <c r="AIK7" s="621"/>
      <c r="AIL7" s="621"/>
      <c r="AIM7" s="621"/>
      <c r="AIN7" s="621"/>
      <c r="AIO7" s="621"/>
      <c r="AIP7" s="621"/>
      <c r="AIQ7" s="621"/>
      <c r="AIR7" s="621"/>
      <c r="AIS7" s="621"/>
      <c r="AIT7" s="621"/>
      <c r="AIU7" s="621"/>
      <c r="AIV7" s="621"/>
      <c r="AIW7" s="621"/>
      <c r="AIX7" s="621"/>
      <c r="AIY7" s="621"/>
      <c r="AIZ7" s="621" t="s">
        <v>280</v>
      </c>
      <c r="AJA7" s="621"/>
      <c r="AJB7" s="621"/>
      <c r="AJC7" s="621"/>
      <c r="AJD7" s="621"/>
      <c r="AJE7" s="621"/>
      <c r="AJF7" s="621"/>
      <c r="AJG7" s="621"/>
      <c r="AJH7" s="621"/>
      <c r="AJI7" s="621"/>
      <c r="AJJ7" s="621"/>
      <c r="AJK7" s="621"/>
      <c r="AJL7" s="621"/>
      <c r="AJM7" s="621"/>
      <c r="AJN7" s="621"/>
      <c r="AJO7" s="621"/>
      <c r="AJP7" s="621"/>
      <c r="AJQ7" s="621"/>
      <c r="AJR7" s="621"/>
      <c r="AJS7" s="621"/>
      <c r="AJT7" s="621"/>
      <c r="AJU7" s="621"/>
      <c r="AJV7" s="621"/>
      <c r="AJW7" s="621"/>
      <c r="AJX7" s="621"/>
      <c r="AJY7" s="621"/>
      <c r="AJZ7" s="621"/>
      <c r="AKA7" s="621"/>
      <c r="AKB7" s="621"/>
      <c r="AKC7" s="621"/>
      <c r="AKD7" s="621"/>
      <c r="AKE7" s="621"/>
      <c r="AKF7" s="621"/>
      <c r="AKG7" s="621"/>
      <c r="AKH7" s="621"/>
      <c r="AKI7" s="621"/>
      <c r="AKJ7" s="621"/>
      <c r="AKK7" s="621"/>
      <c r="AKL7" s="621"/>
      <c r="AKM7" s="621"/>
      <c r="AKN7" s="621"/>
      <c r="AKO7" s="621"/>
      <c r="AKP7" s="621"/>
      <c r="AKQ7" s="621"/>
      <c r="AKR7" s="621"/>
      <c r="AKS7" s="621"/>
      <c r="AKT7" s="621"/>
      <c r="AKU7" s="621"/>
      <c r="AKV7" s="621"/>
      <c r="AKW7" s="621"/>
      <c r="AKX7" s="621"/>
      <c r="AKY7" s="621"/>
      <c r="AKZ7" s="621"/>
      <c r="ALA7" s="621"/>
      <c r="ALB7" s="621"/>
      <c r="ALC7" s="621" t="s">
        <v>280</v>
      </c>
      <c r="ALD7" s="621"/>
      <c r="ALE7" s="621"/>
      <c r="ALF7" s="621"/>
      <c r="ALG7" s="621"/>
      <c r="ALH7" s="621"/>
      <c r="ALI7" s="621"/>
      <c r="ALJ7" s="621"/>
      <c r="ALK7" s="621"/>
      <c r="ALL7" s="621"/>
      <c r="ALM7" s="621"/>
      <c r="ALN7" s="621"/>
      <c r="ALO7" s="621"/>
      <c r="ALP7" s="621"/>
      <c r="ALQ7" s="621"/>
      <c r="ALR7" s="621"/>
      <c r="ALS7" s="621"/>
      <c r="ALT7" s="621"/>
      <c r="ALU7" s="621"/>
      <c r="ALV7" s="621"/>
      <c r="ALW7" s="621"/>
      <c r="ALX7" s="621"/>
      <c r="ALY7" s="621"/>
      <c r="ALZ7" s="621"/>
      <c r="AMA7" s="621"/>
      <c r="AMB7" s="621"/>
      <c r="AMC7" s="621"/>
      <c r="AMD7" s="621"/>
      <c r="AME7" s="621"/>
      <c r="AMF7" s="621"/>
      <c r="AMG7" s="621"/>
      <c r="AMH7" s="621"/>
      <c r="AMI7" s="621"/>
      <c r="AMJ7" s="621"/>
      <c r="AMK7" s="621"/>
      <c r="AML7" s="621"/>
      <c r="AMM7" s="621"/>
      <c r="AMN7" s="621"/>
      <c r="AMO7" s="621"/>
      <c r="AMP7" s="621"/>
      <c r="AMQ7" s="621"/>
      <c r="AMR7" s="621"/>
      <c r="AMS7" s="621"/>
      <c r="AMT7" s="621"/>
      <c r="AMU7" s="621"/>
      <c r="AMV7" s="621"/>
      <c r="AMW7" s="621"/>
      <c r="AMX7" s="621"/>
      <c r="AMY7" s="621"/>
      <c r="AMZ7" s="621"/>
      <c r="ANA7" s="621"/>
      <c r="ANB7" s="621"/>
      <c r="ANC7" s="621"/>
      <c r="AND7" s="621"/>
      <c r="ANE7" s="621"/>
      <c r="ANF7" s="621" t="s">
        <v>280</v>
      </c>
      <c r="ANG7" s="621"/>
      <c r="ANH7" s="621"/>
      <c r="ANI7" s="621"/>
      <c r="ANJ7" s="621"/>
      <c r="ANK7" s="621"/>
      <c r="ANL7" s="621"/>
      <c r="ANM7" s="621"/>
      <c r="ANN7" s="621"/>
      <c r="ANO7" s="621"/>
      <c r="ANP7" s="621"/>
      <c r="ANQ7" s="621"/>
      <c r="ANR7" s="621"/>
      <c r="ANS7" s="621"/>
      <c r="ANT7" s="621"/>
      <c r="ANU7" s="621"/>
      <c r="ANV7" s="621"/>
      <c r="ANW7" s="621"/>
      <c r="ANX7" s="621"/>
      <c r="ANY7" s="621"/>
      <c r="ANZ7" s="621"/>
      <c r="AOA7" s="621"/>
      <c r="AOB7" s="621"/>
      <c r="AOC7" s="621"/>
      <c r="AOD7" s="621"/>
      <c r="AOE7" s="621"/>
      <c r="AOF7" s="621"/>
      <c r="AOG7" s="621"/>
      <c r="AOH7" s="621"/>
      <c r="AOI7" s="621"/>
      <c r="AOJ7" s="621"/>
      <c r="AOK7" s="621"/>
      <c r="AOL7" s="621"/>
      <c r="AOM7" s="621"/>
      <c r="AON7" s="621"/>
      <c r="AOO7" s="621"/>
      <c r="AOP7" s="621"/>
      <c r="AOQ7" s="621"/>
      <c r="AOR7" s="621"/>
      <c r="AOS7" s="621"/>
      <c r="AOT7" s="621"/>
      <c r="AOU7" s="621"/>
      <c r="AOV7" s="621"/>
      <c r="AOW7" s="621"/>
      <c r="AOX7" s="621"/>
      <c r="AOY7" s="621"/>
      <c r="AOZ7" s="621"/>
      <c r="APA7" s="621"/>
      <c r="APB7" s="621"/>
      <c r="APC7" s="621"/>
      <c r="APD7" s="621"/>
      <c r="APE7" s="621"/>
      <c r="APF7" s="621"/>
      <c r="APG7" s="621"/>
      <c r="APH7" s="621"/>
      <c r="API7" s="621" t="s">
        <v>280</v>
      </c>
      <c r="APJ7" s="621"/>
      <c r="APK7" s="621"/>
      <c r="APL7" s="621"/>
      <c r="APM7" s="621"/>
      <c r="APN7" s="621"/>
      <c r="APO7" s="621"/>
      <c r="APP7" s="621"/>
      <c r="APQ7" s="621"/>
      <c r="APR7" s="621"/>
      <c r="APS7" s="621"/>
      <c r="APT7" s="621"/>
      <c r="APU7" s="621"/>
      <c r="APV7" s="621"/>
      <c r="APW7" s="621"/>
      <c r="APX7" s="621"/>
      <c r="APY7" s="621"/>
      <c r="APZ7" s="621"/>
      <c r="AQA7" s="621"/>
      <c r="AQB7" s="621"/>
      <c r="AQC7" s="621"/>
      <c r="AQD7" s="621"/>
      <c r="AQE7" s="621"/>
      <c r="AQF7" s="621"/>
      <c r="AQG7" s="621"/>
      <c r="AQH7" s="621"/>
      <c r="AQI7" s="621"/>
      <c r="AQJ7" s="621"/>
      <c r="AQK7" s="621"/>
      <c r="AQL7" s="621"/>
      <c r="AQM7" s="621"/>
      <c r="AQN7" s="621"/>
      <c r="AQO7" s="621"/>
      <c r="AQP7" s="621"/>
      <c r="AQQ7" s="621"/>
      <c r="AQR7" s="621"/>
      <c r="AQS7" s="621"/>
      <c r="AQT7" s="621"/>
      <c r="AQU7" s="621"/>
      <c r="AQV7" s="621"/>
      <c r="AQW7" s="621"/>
      <c r="AQX7" s="621"/>
      <c r="AQY7" s="621"/>
      <c r="AQZ7" s="621"/>
      <c r="ARA7" s="621"/>
      <c r="ARB7" s="621"/>
      <c r="ARC7" s="621"/>
      <c r="ARD7" s="621"/>
      <c r="ARE7" s="621"/>
      <c r="ARF7" s="621"/>
      <c r="ARG7" s="621"/>
      <c r="ARH7" s="621"/>
      <c r="ARI7" s="621"/>
      <c r="ARJ7" s="621"/>
      <c r="ARK7" s="621"/>
      <c r="ARL7" s="621" t="s">
        <v>280</v>
      </c>
      <c r="ARM7" s="621"/>
      <c r="ARN7" s="621"/>
      <c r="ARO7" s="621"/>
      <c r="ARP7" s="621"/>
      <c r="ARQ7" s="621"/>
      <c r="ARR7" s="621"/>
      <c r="ARS7" s="621"/>
      <c r="ART7" s="621"/>
      <c r="ARU7" s="621"/>
      <c r="ARV7" s="621"/>
      <c r="ARW7" s="621"/>
      <c r="ARX7" s="621"/>
      <c r="ARY7" s="621"/>
      <c r="ARZ7" s="621"/>
      <c r="ASA7" s="621"/>
      <c r="ASB7" s="621"/>
      <c r="ASC7" s="621"/>
      <c r="ASD7" s="621"/>
      <c r="ASE7" s="621"/>
      <c r="ASF7" s="621"/>
      <c r="ASG7" s="621"/>
      <c r="ASH7" s="621"/>
      <c r="ASI7" s="621"/>
      <c r="ASJ7" s="621"/>
      <c r="ASK7" s="621"/>
      <c r="ASL7" s="621"/>
      <c r="ASM7" s="621"/>
      <c r="ASN7" s="621"/>
      <c r="ASO7" s="621"/>
      <c r="ASP7" s="621"/>
      <c r="ASQ7" s="621"/>
      <c r="ASR7" s="621"/>
      <c r="ASS7" s="621"/>
      <c r="AST7" s="621"/>
      <c r="ASU7" s="621"/>
      <c r="ASV7" s="621"/>
      <c r="ASW7" s="621"/>
      <c r="ASX7" s="621"/>
      <c r="ASY7" s="621"/>
      <c r="ASZ7" s="621"/>
      <c r="ATA7" s="621"/>
      <c r="ATB7" s="621"/>
      <c r="ATC7" s="621"/>
      <c r="ATD7" s="621"/>
      <c r="ATE7" s="621"/>
      <c r="ATF7" s="621"/>
      <c r="ATG7" s="621"/>
      <c r="ATH7" s="621"/>
      <c r="ATI7" s="621"/>
      <c r="ATJ7" s="621"/>
      <c r="ATK7" s="621"/>
      <c r="ATL7" s="621"/>
      <c r="ATM7" s="621"/>
      <c r="ATN7" s="621"/>
      <c r="ATO7" s="621" t="s">
        <v>280</v>
      </c>
      <c r="ATP7" s="621"/>
      <c r="ATQ7" s="621"/>
      <c r="ATR7" s="621"/>
      <c r="ATS7" s="621"/>
      <c r="ATT7" s="621"/>
      <c r="ATU7" s="621"/>
      <c r="ATV7" s="621"/>
      <c r="ATW7" s="621"/>
      <c r="ATX7" s="621"/>
      <c r="ATY7" s="621"/>
      <c r="ATZ7" s="621"/>
      <c r="AUA7" s="621"/>
      <c r="AUB7" s="621"/>
      <c r="AUC7" s="621"/>
      <c r="AUD7" s="621"/>
      <c r="AUE7" s="621"/>
      <c r="AUF7" s="621"/>
      <c r="AUG7" s="621"/>
      <c r="AUH7" s="621"/>
      <c r="AUI7" s="621"/>
      <c r="AUJ7" s="621"/>
      <c r="AUK7" s="621"/>
      <c r="AUL7" s="621"/>
      <c r="AUM7" s="621"/>
      <c r="AUN7" s="621"/>
      <c r="AUO7" s="621"/>
      <c r="AUP7" s="621"/>
      <c r="AUQ7" s="621"/>
      <c r="AUR7" s="621"/>
      <c r="AUS7" s="621"/>
      <c r="AUT7" s="621"/>
      <c r="AUU7" s="621"/>
      <c r="AUV7" s="621"/>
      <c r="AUW7" s="621"/>
      <c r="AUX7" s="621"/>
      <c r="AUY7" s="621"/>
      <c r="AUZ7" s="621"/>
      <c r="AVA7" s="621"/>
      <c r="AVB7" s="621"/>
      <c r="AVC7" s="621"/>
      <c r="AVD7" s="621"/>
      <c r="AVE7" s="621"/>
      <c r="AVF7" s="621"/>
      <c r="AVG7" s="621"/>
      <c r="AVH7" s="621"/>
      <c r="AVI7" s="621"/>
      <c r="AVJ7" s="621"/>
      <c r="AVK7" s="621"/>
      <c r="AVL7" s="621"/>
      <c r="AVM7" s="621"/>
      <c r="AVN7" s="621"/>
      <c r="AVO7" s="621"/>
      <c r="AVP7" s="621"/>
      <c r="AVQ7" s="621"/>
      <c r="AVR7" s="621" t="s">
        <v>280</v>
      </c>
      <c r="AVS7" s="621"/>
      <c r="AVT7" s="621"/>
      <c r="AVU7" s="621"/>
      <c r="AVV7" s="621"/>
      <c r="AVW7" s="621"/>
      <c r="AVX7" s="621"/>
      <c r="AVY7" s="621"/>
      <c r="AVZ7" s="621"/>
      <c r="AWA7" s="621"/>
      <c r="AWB7" s="621"/>
      <c r="AWC7" s="621"/>
      <c r="AWD7" s="621"/>
      <c r="AWE7" s="621"/>
      <c r="AWF7" s="621"/>
      <c r="AWG7" s="621"/>
      <c r="AWH7" s="621"/>
      <c r="AWI7" s="621"/>
      <c r="AWJ7" s="621"/>
      <c r="AWK7" s="621"/>
      <c r="AWL7" s="621"/>
      <c r="AWM7" s="621"/>
      <c r="AWN7" s="621"/>
      <c r="AWO7" s="621"/>
      <c r="AWP7" s="621"/>
      <c r="AWQ7" s="621"/>
      <c r="AWR7" s="621"/>
      <c r="AWS7" s="621"/>
      <c r="AWT7" s="621"/>
      <c r="AWU7" s="621"/>
      <c r="AWV7" s="621"/>
      <c r="AWW7" s="621"/>
      <c r="AWX7" s="621"/>
      <c r="AWY7" s="621"/>
      <c r="AWZ7" s="621"/>
      <c r="AXA7" s="621"/>
      <c r="AXB7" s="621"/>
      <c r="AXC7" s="621"/>
      <c r="AXD7" s="621"/>
      <c r="AXE7" s="621"/>
      <c r="AXF7" s="621"/>
      <c r="AXG7" s="621"/>
      <c r="AXH7" s="621"/>
      <c r="AXI7" s="621"/>
      <c r="AXJ7" s="621"/>
      <c r="AXK7" s="621"/>
      <c r="AXL7" s="621"/>
      <c r="AXM7" s="621"/>
      <c r="AXN7" s="621"/>
      <c r="AXO7" s="621"/>
      <c r="AXP7" s="621"/>
      <c r="AXQ7" s="621"/>
      <c r="AXR7" s="621"/>
      <c r="AXS7" s="621"/>
      <c r="AXT7" s="621"/>
      <c r="AXU7" s="621" t="s">
        <v>280</v>
      </c>
      <c r="AXV7" s="621"/>
      <c r="AXW7" s="621"/>
      <c r="AXX7" s="621"/>
      <c r="AXY7" s="621"/>
      <c r="AXZ7" s="621"/>
      <c r="AYA7" s="621"/>
      <c r="AYB7" s="621"/>
      <c r="AYC7" s="621"/>
      <c r="AYD7" s="621"/>
      <c r="AYE7" s="621"/>
      <c r="AYF7" s="621"/>
      <c r="AYG7" s="621"/>
      <c r="AYH7" s="621"/>
      <c r="AYI7" s="621"/>
      <c r="AYJ7" s="621"/>
      <c r="AYK7" s="621"/>
      <c r="AYL7" s="621"/>
      <c r="AYM7" s="621"/>
      <c r="AYN7" s="621"/>
      <c r="AYO7" s="621"/>
      <c r="AYP7" s="621"/>
      <c r="AYQ7" s="621"/>
      <c r="AYR7" s="621"/>
      <c r="AYS7" s="621"/>
      <c r="AYT7" s="621"/>
      <c r="AYU7" s="621"/>
      <c r="AYV7" s="621"/>
      <c r="AYW7" s="621"/>
      <c r="AYX7" s="621"/>
      <c r="AYY7" s="621"/>
      <c r="AYZ7" s="621"/>
      <c r="AZA7" s="621"/>
      <c r="AZB7" s="621"/>
      <c r="AZC7" s="621"/>
      <c r="AZD7" s="621"/>
      <c r="AZE7" s="621"/>
      <c r="AZF7" s="621"/>
      <c r="AZG7" s="621"/>
      <c r="AZH7" s="621"/>
      <c r="AZI7" s="621"/>
      <c r="AZJ7" s="621"/>
      <c r="AZK7" s="621"/>
      <c r="AZL7" s="621"/>
      <c r="AZM7" s="621"/>
      <c r="AZN7" s="621"/>
      <c r="AZO7" s="621"/>
      <c r="AZP7" s="621"/>
      <c r="AZQ7" s="621"/>
      <c r="AZR7" s="621"/>
      <c r="AZS7" s="621"/>
      <c r="AZT7" s="621"/>
      <c r="AZU7" s="621"/>
      <c r="AZV7" s="621"/>
      <c r="AZW7" s="621"/>
      <c r="AZX7" s="621" t="s">
        <v>280</v>
      </c>
      <c r="AZY7" s="621"/>
      <c r="AZZ7" s="621"/>
      <c r="BAA7" s="621"/>
      <c r="BAB7" s="621"/>
      <c r="BAC7" s="621"/>
      <c r="BAD7" s="621"/>
      <c r="BAE7" s="621"/>
      <c r="BAF7" s="621"/>
      <c r="BAG7" s="621"/>
      <c r="BAH7" s="621"/>
      <c r="BAI7" s="621"/>
      <c r="BAJ7" s="621"/>
      <c r="BAK7" s="621"/>
      <c r="BAL7" s="621"/>
      <c r="BAM7" s="621"/>
      <c r="BAN7" s="621"/>
      <c r="BAO7" s="621"/>
      <c r="BAP7" s="621"/>
      <c r="BAQ7" s="621"/>
      <c r="BAR7" s="621"/>
      <c r="BAS7" s="621"/>
      <c r="BAT7" s="621"/>
      <c r="BAU7" s="621"/>
      <c r="BAV7" s="621"/>
      <c r="BAW7" s="621"/>
      <c r="BAX7" s="621"/>
      <c r="BAY7" s="621"/>
      <c r="BAZ7" s="621"/>
      <c r="BBA7" s="621"/>
      <c r="BBB7" s="621"/>
      <c r="BBC7" s="621"/>
      <c r="BBD7" s="621"/>
      <c r="BBE7" s="621"/>
      <c r="BBF7" s="621"/>
      <c r="BBG7" s="621"/>
      <c r="BBH7" s="621"/>
      <c r="BBI7" s="621"/>
      <c r="BBJ7" s="621"/>
      <c r="BBK7" s="621"/>
      <c r="BBL7" s="621"/>
      <c r="BBM7" s="621"/>
      <c r="BBN7" s="621"/>
      <c r="BBO7" s="621"/>
      <c r="BBP7" s="621"/>
      <c r="BBQ7" s="621"/>
      <c r="BBR7" s="621"/>
      <c r="BBS7" s="621"/>
      <c r="BBT7" s="621"/>
      <c r="BBU7" s="621"/>
      <c r="BBV7" s="621"/>
      <c r="BBW7" s="621"/>
      <c r="BBX7" s="621"/>
      <c r="BBY7" s="621"/>
      <c r="BBZ7" s="621"/>
      <c r="BCA7" s="621" t="s">
        <v>280</v>
      </c>
      <c r="BCB7" s="621"/>
      <c r="BCC7" s="621"/>
      <c r="BCD7" s="621"/>
      <c r="BCE7" s="621"/>
      <c r="BCF7" s="621"/>
      <c r="BCG7" s="621"/>
      <c r="BCH7" s="621"/>
      <c r="BCI7" s="621"/>
      <c r="BCJ7" s="621"/>
      <c r="BCK7" s="621"/>
      <c r="BCL7" s="621"/>
      <c r="BCM7" s="621"/>
      <c r="BCN7" s="621"/>
      <c r="BCO7" s="621"/>
      <c r="BCP7" s="621"/>
      <c r="BCQ7" s="621"/>
      <c r="BCR7" s="621"/>
      <c r="BCS7" s="621"/>
      <c r="BCT7" s="621"/>
      <c r="BCU7" s="621"/>
      <c r="BCV7" s="621"/>
      <c r="BCW7" s="621"/>
      <c r="BCX7" s="621"/>
      <c r="BCY7" s="621"/>
      <c r="BCZ7" s="621"/>
      <c r="BDA7" s="621"/>
      <c r="BDB7" s="621"/>
      <c r="BDC7" s="621"/>
      <c r="BDD7" s="621"/>
      <c r="BDE7" s="621"/>
      <c r="BDF7" s="621"/>
      <c r="BDG7" s="621"/>
      <c r="BDH7" s="621"/>
      <c r="BDI7" s="621"/>
      <c r="BDJ7" s="621"/>
      <c r="BDK7" s="621"/>
      <c r="BDL7" s="621"/>
      <c r="BDM7" s="621"/>
      <c r="BDN7" s="621"/>
      <c r="BDO7" s="621"/>
      <c r="BDP7" s="621"/>
      <c r="BDQ7" s="621"/>
      <c r="BDR7" s="621"/>
      <c r="BDS7" s="621"/>
      <c r="BDT7" s="621"/>
      <c r="BDU7" s="621"/>
      <c r="BDV7" s="621"/>
      <c r="BDW7" s="621"/>
      <c r="BDX7" s="621"/>
      <c r="BDY7" s="621"/>
      <c r="BDZ7" s="621"/>
      <c r="BEA7" s="621"/>
      <c r="BEB7" s="621"/>
      <c r="BEC7" s="621"/>
      <c r="BED7" s="621" t="s">
        <v>280</v>
      </c>
      <c r="BEE7" s="621"/>
      <c r="BEF7" s="621"/>
      <c r="BEG7" s="621"/>
      <c r="BEH7" s="621"/>
      <c r="BEI7" s="621"/>
      <c r="BEJ7" s="621"/>
      <c r="BEK7" s="621"/>
      <c r="BEL7" s="621"/>
      <c r="BEM7" s="621"/>
      <c r="BEN7" s="621"/>
      <c r="BEO7" s="621"/>
      <c r="BEP7" s="621"/>
      <c r="BEQ7" s="621"/>
      <c r="BER7" s="621"/>
      <c r="BES7" s="621"/>
      <c r="BET7" s="621"/>
      <c r="BEU7" s="621"/>
      <c r="BEV7" s="621"/>
      <c r="BEW7" s="621"/>
      <c r="BEX7" s="621"/>
      <c r="BEY7" s="621"/>
      <c r="BEZ7" s="621"/>
      <c r="BFA7" s="621"/>
      <c r="BFB7" s="621"/>
      <c r="BFC7" s="621"/>
      <c r="BFD7" s="621"/>
      <c r="BFE7" s="621"/>
      <c r="BFF7" s="621"/>
      <c r="BFG7" s="621"/>
      <c r="BFH7" s="621"/>
      <c r="BFI7" s="621"/>
      <c r="BFJ7" s="621"/>
      <c r="BFK7" s="621"/>
      <c r="BFL7" s="621"/>
      <c r="BFM7" s="621"/>
      <c r="BFN7" s="621"/>
      <c r="BFO7" s="621"/>
      <c r="BFP7" s="621"/>
      <c r="BFQ7" s="621"/>
      <c r="BFR7" s="621"/>
      <c r="BFS7" s="621"/>
      <c r="BFT7" s="621"/>
      <c r="BFU7" s="621"/>
      <c r="BFV7" s="621"/>
      <c r="BFW7" s="621"/>
      <c r="BFX7" s="621"/>
      <c r="BFY7" s="621"/>
      <c r="BFZ7" s="621"/>
      <c r="BGA7" s="621"/>
      <c r="BGB7" s="621"/>
      <c r="BGC7" s="621"/>
      <c r="BGD7" s="621"/>
      <c r="BGE7" s="621"/>
      <c r="BGF7" s="621"/>
      <c r="BGG7" s="621" t="s">
        <v>280</v>
      </c>
      <c r="BGH7" s="621"/>
      <c r="BGI7" s="621"/>
      <c r="BGJ7" s="621"/>
      <c r="BGK7" s="621"/>
      <c r="BGL7" s="621"/>
      <c r="BGM7" s="621"/>
      <c r="BGN7" s="621"/>
      <c r="BGO7" s="621"/>
      <c r="BGP7" s="621"/>
      <c r="BGQ7" s="621"/>
      <c r="BGR7" s="621"/>
      <c r="BGS7" s="621"/>
      <c r="BGT7" s="621"/>
      <c r="BGU7" s="621"/>
      <c r="BGV7" s="621"/>
      <c r="BGW7" s="621"/>
      <c r="BGX7" s="621"/>
      <c r="BGY7" s="621"/>
      <c r="BGZ7" s="621"/>
      <c r="BHA7" s="621"/>
      <c r="BHB7" s="621"/>
      <c r="BHC7" s="621"/>
      <c r="BHD7" s="621"/>
      <c r="BHE7" s="621"/>
      <c r="BHF7" s="621"/>
      <c r="BHG7" s="621"/>
      <c r="BHH7" s="621"/>
      <c r="BHI7" s="621"/>
      <c r="BHJ7" s="621"/>
      <c r="BHK7" s="621"/>
      <c r="BHL7" s="621"/>
      <c r="BHM7" s="621"/>
      <c r="BHN7" s="621"/>
      <c r="BHO7" s="621"/>
      <c r="BHP7" s="621"/>
      <c r="BHQ7" s="621"/>
      <c r="BHR7" s="621"/>
      <c r="BHS7" s="621"/>
      <c r="BHT7" s="621"/>
      <c r="BHU7" s="621"/>
      <c r="BHV7" s="621"/>
      <c r="BHW7" s="621"/>
      <c r="BHX7" s="621"/>
      <c r="BHY7" s="621"/>
      <c r="BHZ7" s="621"/>
      <c r="BIA7" s="621"/>
      <c r="BIB7" s="621"/>
      <c r="BIC7" s="621"/>
      <c r="BID7" s="621"/>
      <c r="BIE7" s="621"/>
      <c r="BIF7" s="621"/>
      <c r="BIG7" s="621"/>
      <c r="BIH7" s="621"/>
      <c r="BII7" s="621"/>
      <c r="BIJ7" s="621" t="s">
        <v>280</v>
      </c>
      <c r="BIK7" s="621"/>
      <c r="BIL7" s="621"/>
      <c r="BIM7" s="621"/>
      <c r="BIN7" s="621"/>
      <c r="BIO7" s="621"/>
      <c r="BIP7" s="621"/>
      <c r="BIQ7" s="621"/>
      <c r="BIR7" s="621"/>
      <c r="BIS7" s="621"/>
      <c r="BIT7" s="621"/>
      <c r="BIU7" s="621"/>
      <c r="BIV7" s="621"/>
      <c r="BIW7" s="621"/>
      <c r="BIX7" s="621"/>
      <c r="BIY7" s="621"/>
      <c r="BIZ7" s="621"/>
      <c r="BJA7" s="621"/>
      <c r="BJB7" s="621"/>
      <c r="BJC7" s="621"/>
      <c r="BJD7" s="621"/>
      <c r="BJE7" s="621"/>
      <c r="BJF7" s="621"/>
      <c r="BJG7" s="621"/>
      <c r="BJH7" s="621"/>
      <c r="BJI7" s="621"/>
      <c r="BJJ7" s="621"/>
      <c r="BJK7" s="621"/>
      <c r="BJL7" s="621"/>
      <c r="BJM7" s="621"/>
      <c r="BJN7" s="621"/>
      <c r="BJO7" s="621"/>
      <c r="BJP7" s="621"/>
      <c r="BJQ7" s="621"/>
      <c r="BJR7" s="621"/>
      <c r="BJS7" s="621"/>
      <c r="BJT7" s="621"/>
      <c r="BJU7" s="621"/>
      <c r="BJV7" s="621"/>
      <c r="BJW7" s="621"/>
      <c r="BJX7" s="621"/>
      <c r="BJY7" s="621"/>
      <c r="BJZ7" s="621"/>
      <c r="BKA7" s="621"/>
      <c r="BKB7" s="621"/>
      <c r="BKC7" s="621"/>
      <c r="BKD7" s="621"/>
      <c r="BKE7" s="621"/>
      <c r="BKF7" s="621"/>
      <c r="BKG7" s="621"/>
      <c r="BKH7" s="621"/>
      <c r="BKI7" s="621"/>
      <c r="BKJ7" s="621"/>
      <c r="BKK7" s="621"/>
      <c r="BKL7" s="621"/>
      <c r="BKM7" s="621" t="s">
        <v>280</v>
      </c>
      <c r="BKN7" s="621"/>
      <c r="BKO7" s="621"/>
      <c r="BKP7" s="621"/>
      <c r="BKQ7" s="621"/>
      <c r="BKR7" s="621"/>
      <c r="BKS7" s="621"/>
      <c r="BKT7" s="621"/>
      <c r="BKU7" s="621"/>
      <c r="BKV7" s="621"/>
      <c r="BKW7" s="621"/>
      <c r="BKX7" s="621"/>
      <c r="BKY7" s="621"/>
      <c r="BKZ7" s="621"/>
      <c r="BLA7" s="621"/>
      <c r="BLB7" s="621"/>
      <c r="BLC7" s="621"/>
      <c r="BLD7" s="621"/>
      <c r="BLE7" s="621"/>
      <c r="BLF7" s="621"/>
      <c r="BLG7" s="621"/>
      <c r="BLH7" s="621"/>
      <c r="BLI7" s="621"/>
      <c r="BLJ7" s="621"/>
      <c r="BLK7" s="621"/>
      <c r="BLL7" s="621"/>
      <c r="BLM7" s="621"/>
      <c r="BLN7" s="621"/>
      <c r="BLO7" s="621"/>
      <c r="BLP7" s="621"/>
      <c r="BLQ7" s="621"/>
      <c r="BLR7" s="621"/>
      <c r="BLS7" s="621"/>
      <c r="BLT7" s="621"/>
      <c r="BLU7" s="621"/>
      <c r="BLV7" s="621"/>
      <c r="BLW7" s="621"/>
      <c r="BLX7" s="621"/>
      <c r="BLY7" s="621"/>
      <c r="BLZ7" s="621"/>
      <c r="BMA7" s="621"/>
      <c r="BMB7" s="621"/>
      <c r="BMC7" s="621"/>
      <c r="BMD7" s="621"/>
      <c r="BME7" s="621"/>
      <c r="BMF7" s="621"/>
      <c r="BMG7" s="621"/>
      <c r="BMH7" s="621"/>
      <c r="BMI7" s="621"/>
      <c r="BMJ7" s="621"/>
      <c r="BMK7" s="621"/>
      <c r="BML7" s="621"/>
      <c r="BMM7" s="621"/>
      <c r="BMN7" s="621"/>
      <c r="BMO7" s="621"/>
      <c r="BMP7" s="621" t="s">
        <v>280</v>
      </c>
      <c r="BMQ7" s="621"/>
      <c r="BMR7" s="621"/>
      <c r="BMS7" s="621"/>
      <c r="BMT7" s="621"/>
      <c r="BMU7" s="621"/>
      <c r="BMV7" s="621"/>
      <c r="BMW7" s="621"/>
      <c r="BMX7" s="621"/>
      <c r="BMY7" s="621"/>
      <c r="BMZ7" s="621"/>
      <c r="BNA7" s="621"/>
      <c r="BNB7" s="621"/>
      <c r="BNC7" s="621"/>
      <c r="BND7" s="621"/>
      <c r="BNE7" s="621"/>
      <c r="BNF7" s="621"/>
      <c r="BNG7" s="621"/>
      <c r="BNH7" s="621"/>
      <c r="BNI7" s="621"/>
      <c r="BNJ7" s="621"/>
      <c r="BNK7" s="621"/>
      <c r="BNL7" s="621"/>
      <c r="BNM7" s="621"/>
      <c r="BNN7" s="621"/>
      <c r="BNO7" s="621"/>
      <c r="BNP7" s="621"/>
      <c r="BNQ7" s="621"/>
      <c r="BNR7" s="621"/>
      <c r="BNS7" s="621"/>
      <c r="BNT7" s="621"/>
      <c r="BNU7" s="621"/>
      <c r="BNV7" s="621"/>
      <c r="BNW7" s="621"/>
      <c r="BNX7" s="621"/>
      <c r="BNY7" s="621"/>
      <c r="BNZ7" s="621"/>
      <c r="BOA7" s="621"/>
      <c r="BOB7" s="621"/>
      <c r="BOC7" s="621"/>
      <c r="BOD7" s="621"/>
      <c r="BOE7" s="621"/>
      <c r="BOF7" s="621"/>
      <c r="BOG7" s="621"/>
      <c r="BOH7" s="621"/>
      <c r="BOI7" s="621"/>
      <c r="BOJ7" s="621"/>
      <c r="BOK7" s="621"/>
      <c r="BOL7" s="621"/>
      <c r="BOM7" s="621"/>
      <c r="BON7" s="621"/>
      <c r="BOO7" s="621"/>
      <c r="BOP7" s="621"/>
      <c r="BOQ7" s="621"/>
      <c r="BOR7" s="621"/>
      <c r="BOS7" s="621" t="s">
        <v>280</v>
      </c>
      <c r="BOT7" s="621"/>
      <c r="BOU7" s="621"/>
      <c r="BOV7" s="621"/>
      <c r="BOW7" s="621"/>
      <c r="BOX7" s="621"/>
      <c r="BOY7" s="621"/>
      <c r="BOZ7" s="621"/>
      <c r="BPA7" s="621"/>
      <c r="BPB7" s="621"/>
      <c r="BPC7" s="621"/>
      <c r="BPD7" s="621"/>
      <c r="BPE7" s="621"/>
      <c r="BPF7" s="621"/>
      <c r="BPG7" s="621"/>
      <c r="BPH7" s="621"/>
      <c r="BPI7" s="621"/>
      <c r="BPJ7" s="621"/>
      <c r="BPK7" s="621"/>
      <c r="BPL7" s="621"/>
      <c r="BPM7" s="621"/>
      <c r="BPN7" s="621"/>
      <c r="BPO7" s="621"/>
      <c r="BPP7" s="621"/>
      <c r="BPQ7" s="621"/>
      <c r="BPR7" s="621"/>
      <c r="BPS7" s="621"/>
      <c r="BPT7" s="621"/>
      <c r="BPU7" s="621"/>
      <c r="BPV7" s="621"/>
      <c r="BPW7" s="621"/>
      <c r="BPX7" s="621"/>
      <c r="BPY7" s="621"/>
      <c r="BPZ7" s="621"/>
      <c r="BQA7" s="621"/>
      <c r="BQB7" s="621"/>
      <c r="BQC7" s="621"/>
      <c r="BQD7" s="621"/>
      <c r="BQE7" s="621"/>
      <c r="BQF7" s="621"/>
      <c r="BQG7" s="621"/>
      <c r="BQH7" s="621"/>
      <c r="BQI7" s="621"/>
      <c r="BQJ7" s="621"/>
      <c r="BQK7" s="621"/>
      <c r="BQL7" s="621"/>
      <c r="BQM7" s="621"/>
      <c r="BQN7" s="621"/>
      <c r="BQO7" s="621"/>
      <c r="BQP7" s="621"/>
      <c r="BQQ7" s="621"/>
      <c r="BQR7" s="621"/>
      <c r="BQS7" s="621"/>
      <c r="BQT7" s="621"/>
      <c r="BQU7" s="621"/>
      <c r="BQV7" s="621" t="s">
        <v>280</v>
      </c>
      <c r="BQW7" s="621"/>
      <c r="BQX7" s="621"/>
      <c r="BQY7" s="621"/>
      <c r="BQZ7" s="621"/>
      <c r="BRA7" s="621"/>
      <c r="BRB7" s="621"/>
      <c r="BRC7" s="621"/>
      <c r="BRD7" s="621"/>
      <c r="BRE7" s="621"/>
      <c r="BRF7" s="621"/>
      <c r="BRG7" s="621"/>
      <c r="BRH7" s="621"/>
      <c r="BRI7" s="621"/>
      <c r="BRJ7" s="621"/>
      <c r="BRK7" s="621"/>
      <c r="BRL7" s="621"/>
      <c r="BRM7" s="621"/>
      <c r="BRN7" s="621"/>
      <c r="BRO7" s="621"/>
      <c r="BRP7" s="621"/>
      <c r="BRQ7" s="621"/>
      <c r="BRR7" s="621"/>
      <c r="BRS7" s="621"/>
      <c r="BRT7" s="621"/>
      <c r="BRU7" s="621"/>
      <c r="BRV7" s="621"/>
      <c r="BRW7" s="621"/>
      <c r="BRX7" s="621"/>
      <c r="BRY7" s="621"/>
      <c r="BRZ7" s="621"/>
      <c r="BSA7" s="621"/>
      <c r="BSB7" s="621"/>
      <c r="BSC7" s="621"/>
      <c r="BSD7" s="621"/>
      <c r="BSE7" s="621"/>
      <c r="BSF7" s="621"/>
      <c r="BSG7" s="621"/>
      <c r="BSH7" s="621"/>
      <c r="BSI7" s="621"/>
      <c r="BSJ7" s="621"/>
      <c r="BSK7" s="621"/>
      <c r="BSL7" s="621"/>
      <c r="BSM7" s="621"/>
      <c r="BSN7" s="621"/>
      <c r="BSO7" s="621"/>
      <c r="BSP7" s="621"/>
      <c r="BSQ7" s="621"/>
      <c r="BSR7" s="621"/>
      <c r="BSS7" s="621"/>
      <c r="BST7" s="621"/>
      <c r="BSU7" s="621"/>
      <c r="BSV7" s="621"/>
      <c r="BSW7" s="621"/>
      <c r="BSX7" s="621"/>
      <c r="BSY7" s="621" t="s">
        <v>280</v>
      </c>
      <c r="BSZ7" s="621"/>
      <c r="BTA7" s="621"/>
      <c r="BTB7" s="621"/>
      <c r="BTC7" s="621"/>
      <c r="BTD7" s="621"/>
      <c r="BTE7" s="621"/>
      <c r="BTF7" s="621"/>
      <c r="BTG7" s="621"/>
      <c r="BTH7" s="621"/>
      <c r="BTI7" s="621"/>
      <c r="BTJ7" s="621"/>
      <c r="BTK7" s="621"/>
      <c r="BTL7" s="621"/>
      <c r="BTM7" s="621"/>
      <c r="BTN7" s="621"/>
      <c r="BTO7" s="621"/>
      <c r="BTP7" s="621"/>
      <c r="BTQ7" s="621"/>
      <c r="BTR7" s="621"/>
      <c r="BTS7" s="621"/>
      <c r="BTT7" s="621"/>
      <c r="BTU7" s="621"/>
      <c r="BTV7" s="621"/>
      <c r="BTW7" s="621"/>
      <c r="BTX7" s="621"/>
      <c r="BTY7" s="621"/>
      <c r="BTZ7" s="621"/>
      <c r="BUA7" s="621"/>
      <c r="BUB7" s="621"/>
      <c r="BUC7" s="621"/>
      <c r="BUD7" s="621"/>
      <c r="BUE7" s="621"/>
      <c r="BUF7" s="621"/>
      <c r="BUG7" s="621"/>
      <c r="BUH7" s="621"/>
      <c r="BUI7" s="621"/>
      <c r="BUJ7" s="621"/>
      <c r="BUK7" s="621"/>
      <c r="BUL7" s="621"/>
      <c r="BUM7" s="621"/>
      <c r="BUN7" s="621"/>
      <c r="BUO7" s="621"/>
      <c r="BUP7" s="621"/>
      <c r="BUQ7" s="621"/>
      <c r="BUR7" s="621"/>
      <c r="BUS7" s="621"/>
      <c r="BUT7" s="621"/>
      <c r="BUU7" s="621"/>
      <c r="BUV7" s="621"/>
      <c r="BUW7" s="621"/>
      <c r="BUX7" s="621"/>
      <c r="BUY7" s="621"/>
      <c r="BUZ7" s="621"/>
      <c r="BVA7" s="621"/>
      <c r="BVB7" s="621" t="s">
        <v>280</v>
      </c>
      <c r="BVC7" s="621"/>
      <c r="BVD7" s="621"/>
      <c r="BVE7" s="621"/>
      <c r="BVF7" s="621"/>
      <c r="BVG7" s="621"/>
      <c r="BVH7" s="621"/>
      <c r="BVI7" s="621"/>
      <c r="BVJ7" s="621"/>
      <c r="BVK7" s="621"/>
      <c r="BVL7" s="621"/>
      <c r="BVM7" s="621"/>
      <c r="BVN7" s="621"/>
      <c r="BVO7" s="621"/>
      <c r="BVP7" s="621"/>
      <c r="BVQ7" s="621"/>
      <c r="BVR7" s="621"/>
      <c r="BVS7" s="621"/>
      <c r="BVT7" s="621"/>
      <c r="BVU7" s="621"/>
      <c r="BVV7" s="621"/>
      <c r="BVW7" s="621"/>
      <c r="BVX7" s="621"/>
      <c r="BVY7" s="621"/>
      <c r="BVZ7" s="621"/>
      <c r="BWA7" s="621"/>
      <c r="BWB7" s="621"/>
      <c r="BWC7" s="621"/>
      <c r="BWD7" s="621"/>
      <c r="BWE7" s="621"/>
      <c r="BWF7" s="621"/>
      <c r="BWG7" s="621"/>
      <c r="BWH7" s="621"/>
      <c r="BWI7" s="621"/>
      <c r="BWJ7" s="621"/>
      <c r="BWK7" s="621"/>
      <c r="BWL7" s="621"/>
      <c r="BWM7" s="621"/>
      <c r="BWN7" s="621"/>
      <c r="BWO7" s="621"/>
      <c r="BWP7" s="621"/>
      <c r="BWQ7" s="621"/>
      <c r="BWR7" s="621"/>
      <c r="BWS7" s="621"/>
      <c r="BWT7" s="621"/>
      <c r="BWU7" s="621"/>
      <c r="BWV7" s="621"/>
      <c r="BWW7" s="621"/>
      <c r="BWX7" s="621"/>
      <c r="BWY7" s="621"/>
      <c r="BWZ7" s="621"/>
      <c r="BXA7" s="621"/>
      <c r="BXB7" s="621"/>
      <c r="BXC7" s="621"/>
      <c r="BXD7" s="621"/>
      <c r="BXE7" s="621" t="s">
        <v>280</v>
      </c>
      <c r="BXF7" s="621"/>
      <c r="BXG7" s="621"/>
      <c r="BXH7" s="621"/>
      <c r="BXI7" s="621"/>
      <c r="BXJ7" s="621"/>
      <c r="BXK7" s="621"/>
      <c r="BXL7" s="621"/>
      <c r="BXM7" s="621"/>
      <c r="BXN7" s="621"/>
      <c r="BXO7" s="621"/>
      <c r="BXP7" s="621"/>
      <c r="BXQ7" s="621"/>
      <c r="BXR7" s="621"/>
      <c r="BXS7" s="621"/>
      <c r="BXT7" s="621"/>
      <c r="BXU7" s="621"/>
      <c r="BXV7" s="621"/>
      <c r="BXW7" s="621"/>
      <c r="BXX7" s="621"/>
      <c r="BXY7" s="621"/>
      <c r="BXZ7" s="621"/>
      <c r="BYA7" s="621"/>
      <c r="BYB7" s="621"/>
      <c r="BYC7" s="621"/>
      <c r="BYD7" s="621"/>
      <c r="BYE7" s="621"/>
      <c r="BYF7" s="621"/>
      <c r="BYG7" s="621"/>
      <c r="BYH7" s="621"/>
      <c r="BYI7" s="621"/>
      <c r="BYJ7" s="621"/>
      <c r="BYK7" s="621"/>
      <c r="BYL7" s="621"/>
      <c r="BYM7" s="621"/>
      <c r="BYN7" s="621"/>
      <c r="BYO7" s="621"/>
      <c r="BYP7" s="621"/>
      <c r="BYQ7" s="621"/>
      <c r="BYR7" s="621"/>
      <c r="BYS7" s="621"/>
      <c r="BYT7" s="621"/>
      <c r="BYU7" s="621"/>
      <c r="BYV7" s="621"/>
      <c r="BYW7" s="621"/>
      <c r="BYX7" s="621"/>
      <c r="BYY7" s="621"/>
      <c r="BYZ7" s="621"/>
      <c r="BZA7" s="621"/>
      <c r="BZB7" s="621"/>
      <c r="BZC7" s="621"/>
      <c r="BZD7" s="621"/>
      <c r="BZE7" s="621"/>
      <c r="BZF7" s="621"/>
      <c r="BZG7" s="621"/>
      <c r="BZH7" s="621" t="s">
        <v>280</v>
      </c>
      <c r="BZI7" s="621"/>
      <c r="BZJ7" s="621"/>
      <c r="BZK7" s="621"/>
      <c r="BZL7" s="621"/>
      <c r="BZM7" s="621"/>
      <c r="BZN7" s="621"/>
      <c r="BZO7" s="621"/>
      <c r="BZP7" s="621"/>
      <c r="BZQ7" s="621"/>
      <c r="BZR7" s="621"/>
      <c r="BZS7" s="621"/>
      <c r="BZT7" s="621"/>
      <c r="BZU7" s="621"/>
      <c r="BZV7" s="621"/>
      <c r="BZW7" s="621"/>
      <c r="BZX7" s="621"/>
      <c r="BZY7" s="621"/>
      <c r="BZZ7" s="621"/>
      <c r="CAA7" s="621"/>
      <c r="CAB7" s="621"/>
      <c r="CAC7" s="621"/>
      <c r="CAD7" s="621"/>
      <c r="CAE7" s="621"/>
      <c r="CAF7" s="621"/>
      <c r="CAG7" s="621"/>
      <c r="CAH7" s="621"/>
      <c r="CAI7" s="621"/>
      <c r="CAJ7" s="621"/>
      <c r="CAK7" s="621"/>
      <c r="CAL7" s="621"/>
      <c r="CAM7" s="621"/>
      <c r="CAN7" s="621"/>
      <c r="CAO7" s="621"/>
      <c r="CAP7" s="621"/>
      <c r="CAQ7" s="621"/>
      <c r="CAR7" s="621"/>
      <c r="CAS7" s="621"/>
      <c r="CAT7" s="621"/>
      <c r="CAU7" s="621"/>
      <c r="CAV7" s="621"/>
      <c r="CAW7" s="621"/>
      <c r="CAX7" s="621"/>
      <c r="CAY7" s="621"/>
      <c r="CAZ7" s="621"/>
      <c r="CBA7" s="621"/>
      <c r="CBB7" s="621"/>
      <c r="CBC7" s="621"/>
      <c r="CBD7" s="621"/>
      <c r="CBE7" s="621"/>
      <c r="CBF7" s="621"/>
      <c r="CBG7" s="621"/>
      <c r="CBH7" s="621"/>
      <c r="CBI7" s="621"/>
      <c r="CBJ7" s="621"/>
      <c r="CBK7" s="621" t="s">
        <v>280</v>
      </c>
      <c r="CBL7" s="621"/>
      <c r="CBM7" s="621"/>
      <c r="CBN7" s="621"/>
      <c r="CBO7" s="621"/>
      <c r="CBP7" s="621"/>
      <c r="CBQ7" s="621"/>
      <c r="CBR7" s="621"/>
      <c r="CBS7" s="621"/>
      <c r="CBT7" s="621"/>
      <c r="CBU7" s="621"/>
      <c r="CBV7" s="621"/>
      <c r="CBW7" s="621"/>
      <c r="CBX7" s="621"/>
      <c r="CBY7" s="621"/>
      <c r="CBZ7" s="621"/>
      <c r="CCA7" s="621"/>
      <c r="CCB7" s="621"/>
      <c r="CCC7" s="621"/>
      <c r="CCD7" s="621"/>
      <c r="CCE7" s="621"/>
      <c r="CCF7" s="621"/>
      <c r="CCG7" s="621"/>
      <c r="CCH7" s="621"/>
      <c r="CCI7" s="621"/>
      <c r="CCJ7" s="621"/>
      <c r="CCK7" s="621"/>
      <c r="CCL7" s="621"/>
      <c r="CCM7" s="621"/>
      <c r="CCN7" s="621"/>
      <c r="CCO7" s="621"/>
      <c r="CCP7" s="621"/>
      <c r="CCQ7" s="621"/>
      <c r="CCR7" s="621"/>
      <c r="CCS7" s="621"/>
      <c r="CCT7" s="621"/>
      <c r="CCU7" s="621"/>
      <c r="CCV7" s="621"/>
      <c r="CCW7" s="621"/>
      <c r="CCX7" s="621"/>
      <c r="CCY7" s="621"/>
      <c r="CCZ7" s="621"/>
      <c r="CDA7" s="621"/>
      <c r="CDB7" s="621"/>
      <c r="CDC7" s="621"/>
      <c r="CDD7" s="621"/>
      <c r="CDE7" s="621"/>
      <c r="CDF7" s="621"/>
      <c r="CDG7" s="621"/>
      <c r="CDH7" s="621"/>
      <c r="CDI7" s="621"/>
      <c r="CDJ7" s="621"/>
      <c r="CDK7" s="621"/>
      <c r="CDL7" s="621"/>
      <c r="CDM7" s="621"/>
      <c r="CDN7" s="621" t="s">
        <v>280</v>
      </c>
      <c r="CDO7" s="621"/>
      <c r="CDP7" s="621"/>
      <c r="CDQ7" s="621"/>
      <c r="CDR7" s="621"/>
      <c r="CDS7" s="621"/>
      <c r="CDT7" s="621"/>
      <c r="CDU7" s="621"/>
      <c r="CDV7" s="621"/>
      <c r="CDW7" s="621"/>
      <c r="CDX7" s="621"/>
      <c r="CDY7" s="621"/>
      <c r="CDZ7" s="621"/>
      <c r="CEA7" s="621"/>
      <c r="CEB7" s="621"/>
      <c r="CEC7" s="621"/>
      <c r="CED7" s="621"/>
      <c r="CEE7" s="621"/>
      <c r="CEF7" s="621"/>
      <c r="CEG7" s="621"/>
      <c r="CEH7" s="621"/>
      <c r="CEI7" s="621"/>
      <c r="CEJ7" s="621"/>
      <c r="CEK7" s="621"/>
      <c r="CEL7" s="621"/>
      <c r="CEM7" s="621"/>
      <c r="CEN7" s="621"/>
      <c r="CEO7" s="621"/>
      <c r="CEP7" s="621"/>
      <c r="CEQ7" s="621"/>
      <c r="CER7" s="621"/>
      <c r="CES7" s="621"/>
      <c r="CET7" s="621"/>
      <c r="CEU7" s="621"/>
      <c r="CEV7" s="621"/>
      <c r="CEW7" s="621"/>
      <c r="CEX7" s="621"/>
      <c r="CEY7" s="621"/>
      <c r="CEZ7" s="621"/>
      <c r="CFA7" s="621"/>
      <c r="CFB7" s="621"/>
      <c r="CFC7" s="621"/>
      <c r="CFD7" s="621"/>
      <c r="CFE7" s="621"/>
      <c r="CFF7" s="621"/>
      <c r="CFG7" s="621"/>
      <c r="CFH7" s="621"/>
      <c r="CFI7" s="621"/>
      <c r="CFJ7" s="621"/>
      <c r="CFK7" s="621"/>
      <c r="CFL7" s="621"/>
      <c r="CFM7" s="621"/>
      <c r="CFN7" s="621"/>
      <c r="CFO7" s="621"/>
      <c r="CFP7" s="621"/>
      <c r="CFQ7" s="621" t="s">
        <v>280</v>
      </c>
      <c r="CFR7" s="621"/>
      <c r="CFS7" s="621"/>
      <c r="CFT7" s="621"/>
      <c r="CFU7" s="621"/>
      <c r="CFV7" s="621"/>
      <c r="CFW7" s="621"/>
      <c r="CFX7" s="621"/>
      <c r="CFY7" s="621"/>
      <c r="CFZ7" s="621"/>
      <c r="CGA7" s="621"/>
      <c r="CGB7" s="621"/>
      <c r="CGC7" s="621"/>
      <c r="CGD7" s="621"/>
      <c r="CGE7" s="621"/>
      <c r="CGF7" s="621"/>
      <c r="CGG7" s="621"/>
      <c r="CGH7" s="621"/>
      <c r="CGI7" s="621"/>
      <c r="CGJ7" s="621"/>
      <c r="CGK7" s="621"/>
      <c r="CGL7" s="621"/>
      <c r="CGM7" s="621"/>
      <c r="CGN7" s="621"/>
      <c r="CGO7" s="621"/>
      <c r="CGP7" s="621"/>
      <c r="CGQ7" s="621"/>
      <c r="CGR7" s="621"/>
      <c r="CGS7" s="621"/>
      <c r="CGT7" s="621"/>
      <c r="CGU7" s="621"/>
      <c r="CGV7" s="621"/>
      <c r="CGW7" s="621"/>
      <c r="CGX7" s="621"/>
      <c r="CGY7" s="621"/>
      <c r="CGZ7" s="621"/>
      <c r="CHA7" s="621"/>
      <c r="CHB7" s="621"/>
      <c r="CHC7" s="621"/>
      <c r="CHD7" s="621"/>
      <c r="CHE7" s="621"/>
      <c r="CHF7" s="621"/>
      <c r="CHG7" s="621"/>
      <c r="CHH7" s="621"/>
      <c r="CHI7" s="621"/>
      <c r="CHJ7" s="621"/>
      <c r="CHK7" s="621"/>
      <c r="CHL7" s="621"/>
      <c r="CHM7" s="621"/>
      <c r="CHN7" s="621"/>
      <c r="CHO7" s="621"/>
      <c r="CHP7" s="621"/>
      <c r="CHQ7" s="621"/>
      <c r="CHR7" s="621"/>
      <c r="CHS7" s="621"/>
      <c r="CHT7" s="621" t="s">
        <v>280</v>
      </c>
      <c r="CHU7" s="621"/>
      <c r="CHV7" s="621"/>
      <c r="CHW7" s="621"/>
      <c r="CHX7" s="621"/>
      <c r="CHY7" s="621"/>
      <c r="CHZ7" s="621"/>
      <c r="CIA7" s="621"/>
      <c r="CIB7" s="621"/>
      <c r="CIC7" s="621"/>
      <c r="CID7" s="621"/>
      <c r="CIE7" s="621"/>
      <c r="CIF7" s="621"/>
      <c r="CIG7" s="621"/>
      <c r="CIH7" s="621"/>
      <c r="CII7" s="621"/>
      <c r="CIJ7" s="621"/>
      <c r="CIK7" s="621"/>
      <c r="CIL7" s="621"/>
      <c r="CIM7" s="621"/>
      <c r="CIN7" s="621"/>
      <c r="CIO7" s="621"/>
      <c r="CIP7" s="621"/>
      <c r="CIQ7" s="621"/>
      <c r="CIR7" s="621"/>
      <c r="CIS7" s="621"/>
      <c r="CIT7" s="621"/>
      <c r="CIU7" s="621"/>
      <c r="CIV7" s="621"/>
      <c r="CIW7" s="621"/>
      <c r="CIX7" s="621"/>
      <c r="CIY7" s="621"/>
      <c r="CIZ7" s="621"/>
      <c r="CJA7" s="621"/>
      <c r="CJB7" s="621"/>
      <c r="CJC7" s="621"/>
      <c r="CJD7" s="621"/>
      <c r="CJE7" s="621"/>
      <c r="CJF7" s="621"/>
      <c r="CJG7" s="621"/>
      <c r="CJH7" s="621"/>
      <c r="CJI7" s="621"/>
      <c r="CJJ7" s="621"/>
      <c r="CJK7" s="621"/>
      <c r="CJL7" s="621"/>
      <c r="CJM7" s="621"/>
      <c r="CJN7" s="621"/>
      <c r="CJO7" s="621"/>
      <c r="CJP7" s="621"/>
      <c r="CJQ7" s="621"/>
      <c r="CJR7" s="621"/>
      <c r="CJS7" s="621"/>
      <c r="CJT7" s="621"/>
      <c r="CJU7" s="621"/>
      <c r="CJV7" s="621"/>
      <c r="CJW7" s="621" t="s">
        <v>280</v>
      </c>
      <c r="CJX7" s="621"/>
      <c r="CJY7" s="621"/>
      <c r="CJZ7" s="621"/>
      <c r="CKA7" s="621"/>
      <c r="CKB7" s="621"/>
      <c r="CKC7" s="621"/>
      <c r="CKD7" s="621"/>
      <c r="CKE7" s="621"/>
      <c r="CKF7" s="621"/>
      <c r="CKG7" s="621"/>
      <c r="CKH7" s="621"/>
      <c r="CKI7" s="621"/>
      <c r="CKJ7" s="621"/>
      <c r="CKK7" s="621"/>
      <c r="CKL7" s="621"/>
      <c r="CKM7" s="621"/>
      <c r="CKN7" s="621"/>
      <c r="CKO7" s="621"/>
      <c r="CKP7" s="621"/>
      <c r="CKQ7" s="621"/>
      <c r="CKR7" s="621"/>
      <c r="CKS7" s="621"/>
      <c r="CKT7" s="621"/>
      <c r="CKU7" s="621"/>
      <c r="CKV7" s="621"/>
      <c r="CKW7" s="621"/>
      <c r="CKX7" s="621"/>
      <c r="CKY7" s="621"/>
      <c r="CKZ7" s="621"/>
      <c r="CLA7" s="621"/>
      <c r="CLB7" s="621"/>
      <c r="CLC7" s="621"/>
      <c r="CLD7" s="621"/>
      <c r="CLE7" s="621"/>
      <c r="CLF7" s="621"/>
      <c r="CLG7" s="621"/>
      <c r="CLH7" s="621"/>
      <c r="CLI7" s="621"/>
      <c r="CLJ7" s="621"/>
      <c r="CLK7" s="621"/>
      <c r="CLL7" s="621"/>
      <c r="CLM7" s="621"/>
      <c r="CLN7" s="621"/>
      <c r="CLO7" s="621"/>
      <c r="CLP7" s="621"/>
      <c r="CLQ7" s="621"/>
      <c r="CLR7" s="621"/>
      <c r="CLS7" s="621"/>
      <c r="CLT7" s="621"/>
      <c r="CLU7" s="621"/>
      <c r="CLV7" s="621"/>
      <c r="CLW7" s="621"/>
      <c r="CLX7" s="621"/>
      <c r="CLY7" s="621"/>
      <c r="CLZ7" s="621" t="s">
        <v>280</v>
      </c>
      <c r="CMA7" s="621"/>
      <c r="CMB7" s="621"/>
      <c r="CMC7" s="621"/>
      <c r="CMD7" s="621"/>
      <c r="CME7" s="621"/>
      <c r="CMF7" s="621"/>
      <c r="CMG7" s="621"/>
      <c r="CMH7" s="621"/>
      <c r="CMI7" s="621"/>
      <c r="CMJ7" s="621"/>
      <c r="CMK7" s="621"/>
      <c r="CML7" s="621"/>
      <c r="CMM7" s="621"/>
      <c r="CMN7" s="621"/>
      <c r="CMO7" s="621"/>
      <c r="CMP7" s="621"/>
      <c r="CMQ7" s="621"/>
      <c r="CMR7" s="621"/>
      <c r="CMS7" s="621"/>
      <c r="CMT7" s="621"/>
      <c r="CMU7" s="621"/>
      <c r="CMV7" s="621"/>
      <c r="CMW7" s="621"/>
      <c r="CMX7" s="621"/>
      <c r="CMY7" s="621"/>
      <c r="CMZ7" s="621"/>
      <c r="CNA7" s="621"/>
      <c r="CNB7" s="621"/>
      <c r="CNC7" s="621"/>
      <c r="CND7" s="621"/>
      <c r="CNE7" s="621"/>
      <c r="CNF7" s="621"/>
      <c r="CNG7" s="621"/>
      <c r="CNH7" s="621"/>
      <c r="CNI7" s="621"/>
      <c r="CNJ7" s="621"/>
      <c r="CNK7" s="621"/>
      <c r="CNL7" s="621"/>
      <c r="CNM7" s="621"/>
      <c r="CNN7" s="621"/>
      <c r="CNO7" s="621"/>
      <c r="CNP7" s="621"/>
      <c r="CNQ7" s="621"/>
      <c r="CNR7" s="621"/>
      <c r="CNS7" s="621"/>
      <c r="CNT7" s="621"/>
      <c r="CNU7" s="621"/>
      <c r="CNV7" s="621"/>
      <c r="CNW7" s="621"/>
      <c r="CNX7" s="621"/>
      <c r="CNY7" s="621"/>
      <c r="CNZ7" s="621"/>
      <c r="COA7" s="621"/>
      <c r="COB7" s="621"/>
      <c r="COC7" s="621" t="s">
        <v>280</v>
      </c>
      <c r="COD7" s="621"/>
      <c r="COE7" s="621"/>
      <c r="COF7" s="621"/>
      <c r="COG7" s="621"/>
      <c r="COH7" s="621"/>
      <c r="COI7" s="621"/>
      <c r="COJ7" s="621"/>
      <c r="COK7" s="621"/>
      <c r="COL7" s="621"/>
      <c r="COM7" s="621"/>
      <c r="CON7" s="621"/>
      <c r="COO7" s="621"/>
      <c r="COP7" s="621"/>
      <c r="COQ7" s="621"/>
      <c r="COR7" s="621"/>
      <c r="COS7" s="621"/>
      <c r="COT7" s="621"/>
      <c r="COU7" s="621"/>
      <c r="COV7" s="621"/>
      <c r="COW7" s="621"/>
      <c r="COX7" s="621"/>
      <c r="COY7" s="621"/>
      <c r="COZ7" s="621"/>
      <c r="CPA7" s="621"/>
      <c r="CPB7" s="621"/>
      <c r="CPC7" s="621"/>
      <c r="CPD7" s="621"/>
      <c r="CPE7" s="621"/>
      <c r="CPF7" s="621"/>
      <c r="CPG7" s="621"/>
      <c r="CPH7" s="621"/>
      <c r="CPI7" s="621"/>
      <c r="CPJ7" s="621"/>
      <c r="CPK7" s="621"/>
      <c r="CPL7" s="621"/>
      <c r="CPM7" s="621"/>
      <c r="CPN7" s="621"/>
      <c r="CPO7" s="621"/>
      <c r="CPP7" s="621"/>
      <c r="CPQ7" s="621"/>
      <c r="CPR7" s="621"/>
      <c r="CPS7" s="621"/>
      <c r="CPT7" s="621"/>
      <c r="CPU7" s="621"/>
      <c r="CPV7" s="621"/>
      <c r="CPW7" s="621"/>
      <c r="CPX7" s="621"/>
      <c r="CPY7" s="621"/>
      <c r="CPZ7" s="621"/>
      <c r="CQA7" s="621"/>
      <c r="CQB7" s="621"/>
      <c r="CQC7" s="621"/>
      <c r="CQD7" s="621"/>
      <c r="CQE7" s="621"/>
      <c r="CQF7" s="621" t="s">
        <v>280</v>
      </c>
      <c r="CQG7" s="621"/>
      <c r="CQH7" s="621"/>
      <c r="CQI7" s="621"/>
      <c r="CQJ7" s="621"/>
      <c r="CQK7" s="621"/>
      <c r="CQL7" s="621"/>
      <c r="CQM7" s="621"/>
      <c r="CQN7" s="621"/>
      <c r="CQO7" s="621"/>
      <c r="CQP7" s="621"/>
      <c r="CQQ7" s="621"/>
      <c r="CQR7" s="621"/>
      <c r="CQS7" s="621"/>
      <c r="CQT7" s="621"/>
      <c r="CQU7" s="621"/>
      <c r="CQV7" s="621"/>
      <c r="CQW7" s="621"/>
      <c r="CQX7" s="621"/>
      <c r="CQY7" s="621"/>
      <c r="CQZ7" s="621"/>
      <c r="CRA7" s="621"/>
      <c r="CRB7" s="621"/>
      <c r="CRC7" s="621"/>
      <c r="CRD7" s="621"/>
      <c r="CRE7" s="621"/>
      <c r="CRF7" s="621"/>
      <c r="CRG7" s="621"/>
      <c r="CRH7" s="621"/>
      <c r="CRI7" s="621"/>
      <c r="CRJ7" s="621"/>
      <c r="CRK7" s="621"/>
      <c r="CRL7" s="621"/>
      <c r="CRM7" s="621"/>
      <c r="CRN7" s="621"/>
      <c r="CRO7" s="621"/>
      <c r="CRP7" s="621"/>
      <c r="CRQ7" s="621"/>
      <c r="CRR7" s="621"/>
      <c r="CRS7" s="621"/>
      <c r="CRT7" s="621"/>
      <c r="CRU7" s="621"/>
      <c r="CRV7" s="621"/>
      <c r="CRW7" s="621"/>
      <c r="CRX7" s="621"/>
      <c r="CRY7" s="621"/>
      <c r="CRZ7" s="621"/>
      <c r="CSA7" s="621"/>
      <c r="CSB7" s="621"/>
      <c r="CSC7" s="621"/>
      <c r="CSD7" s="621"/>
      <c r="CSE7" s="621"/>
      <c r="CSF7" s="621"/>
      <c r="CSG7" s="621"/>
      <c r="CSH7" s="621"/>
      <c r="CSI7" s="621" t="s">
        <v>280</v>
      </c>
      <c r="CSJ7" s="621"/>
      <c r="CSK7" s="621"/>
      <c r="CSL7" s="621"/>
      <c r="CSM7" s="621"/>
      <c r="CSN7" s="621"/>
      <c r="CSO7" s="621"/>
      <c r="CSP7" s="621"/>
      <c r="CSQ7" s="621"/>
      <c r="CSR7" s="621"/>
      <c r="CSS7" s="621"/>
      <c r="CST7" s="621"/>
      <c r="CSU7" s="621"/>
      <c r="CSV7" s="621"/>
      <c r="CSW7" s="621"/>
      <c r="CSX7" s="621"/>
      <c r="CSY7" s="621"/>
      <c r="CSZ7" s="621"/>
      <c r="CTA7" s="621"/>
      <c r="CTB7" s="621"/>
      <c r="CTC7" s="621"/>
      <c r="CTD7" s="621"/>
      <c r="CTE7" s="621"/>
      <c r="CTF7" s="621"/>
      <c r="CTG7" s="621"/>
      <c r="CTH7" s="621"/>
      <c r="CTI7" s="621"/>
      <c r="CTJ7" s="621"/>
      <c r="CTK7" s="621"/>
      <c r="CTL7" s="621"/>
      <c r="CTM7" s="621"/>
      <c r="CTN7" s="621"/>
      <c r="CTO7" s="621"/>
      <c r="CTP7" s="621"/>
      <c r="CTQ7" s="621"/>
      <c r="CTR7" s="621"/>
      <c r="CTS7" s="621"/>
      <c r="CTT7" s="621"/>
      <c r="CTU7" s="621"/>
      <c r="CTV7" s="621"/>
      <c r="CTW7" s="621"/>
      <c r="CTX7" s="621"/>
      <c r="CTY7" s="621"/>
      <c r="CTZ7" s="621"/>
      <c r="CUA7" s="621"/>
      <c r="CUB7" s="621"/>
      <c r="CUC7" s="621"/>
      <c r="CUD7" s="621"/>
      <c r="CUE7" s="621"/>
      <c r="CUF7" s="621"/>
      <c r="CUG7" s="621"/>
      <c r="CUH7" s="621"/>
      <c r="CUI7" s="621"/>
      <c r="CUJ7" s="621"/>
      <c r="CUK7" s="621"/>
      <c r="CUL7" s="621" t="s">
        <v>280</v>
      </c>
      <c r="CUM7" s="621"/>
      <c r="CUN7" s="621"/>
      <c r="CUO7" s="621"/>
      <c r="CUP7" s="621"/>
      <c r="CUQ7" s="621"/>
      <c r="CUR7" s="621"/>
      <c r="CUS7" s="621"/>
      <c r="CUT7" s="621"/>
      <c r="CUU7" s="621"/>
      <c r="CUV7" s="621"/>
      <c r="CUW7" s="621"/>
      <c r="CUX7" s="621"/>
      <c r="CUY7" s="621"/>
      <c r="CUZ7" s="621"/>
      <c r="CVA7" s="621"/>
      <c r="CVB7" s="621"/>
      <c r="CVC7" s="621"/>
      <c r="CVD7" s="621"/>
      <c r="CVE7" s="621"/>
      <c r="CVF7" s="621"/>
      <c r="CVG7" s="621"/>
      <c r="CVH7" s="621"/>
      <c r="CVI7" s="621"/>
      <c r="CVJ7" s="621"/>
      <c r="CVK7" s="621"/>
      <c r="CVL7" s="621"/>
      <c r="CVM7" s="621"/>
      <c r="CVN7" s="621"/>
      <c r="CVO7" s="621"/>
      <c r="CVP7" s="621"/>
      <c r="CVQ7" s="621"/>
      <c r="CVR7" s="621"/>
      <c r="CVS7" s="621"/>
      <c r="CVT7" s="621"/>
      <c r="CVU7" s="621"/>
      <c r="CVV7" s="621"/>
      <c r="CVW7" s="621"/>
      <c r="CVX7" s="621"/>
      <c r="CVY7" s="621"/>
      <c r="CVZ7" s="621"/>
      <c r="CWA7" s="621"/>
      <c r="CWB7" s="621"/>
      <c r="CWC7" s="621"/>
      <c r="CWD7" s="621"/>
      <c r="CWE7" s="621"/>
      <c r="CWF7" s="621"/>
      <c r="CWG7" s="621"/>
      <c r="CWH7" s="621"/>
      <c r="CWI7" s="621"/>
      <c r="CWJ7" s="621"/>
      <c r="CWK7" s="621"/>
      <c r="CWL7" s="621"/>
      <c r="CWM7" s="621"/>
      <c r="CWN7" s="621"/>
      <c r="CWO7" s="621" t="s">
        <v>280</v>
      </c>
      <c r="CWP7" s="621"/>
      <c r="CWQ7" s="621"/>
      <c r="CWR7" s="621"/>
      <c r="CWS7" s="621"/>
      <c r="CWT7" s="621"/>
      <c r="CWU7" s="621"/>
      <c r="CWV7" s="621"/>
      <c r="CWW7" s="621"/>
      <c r="CWX7" s="621"/>
      <c r="CWY7" s="621"/>
      <c r="CWZ7" s="621"/>
      <c r="CXA7" s="621"/>
      <c r="CXB7" s="621"/>
      <c r="CXC7" s="621"/>
      <c r="CXD7" s="621"/>
      <c r="CXE7" s="621"/>
      <c r="CXF7" s="621"/>
      <c r="CXG7" s="621"/>
      <c r="CXH7" s="621"/>
      <c r="CXI7" s="621"/>
      <c r="CXJ7" s="621"/>
      <c r="CXK7" s="621"/>
      <c r="CXL7" s="621"/>
      <c r="CXM7" s="621"/>
      <c r="CXN7" s="621"/>
      <c r="CXO7" s="621"/>
      <c r="CXP7" s="621"/>
      <c r="CXQ7" s="621"/>
      <c r="CXR7" s="621"/>
      <c r="CXS7" s="621"/>
      <c r="CXT7" s="621"/>
      <c r="CXU7" s="621"/>
      <c r="CXV7" s="621"/>
      <c r="CXW7" s="621"/>
      <c r="CXX7" s="621"/>
      <c r="CXY7" s="621"/>
      <c r="CXZ7" s="621"/>
      <c r="CYA7" s="621"/>
      <c r="CYB7" s="621"/>
      <c r="CYC7" s="621"/>
      <c r="CYD7" s="621"/>
      <c r="CYE7" s="621"/>
      <c r="CYF7" s="621"/>
      <c r="CYG7" s="621"/>
      <c r="CYH7" s="621"/>
      <c r="CYI7" s="621"/>
      <c r="CYJ7" s="621"/>
      <c r="CYK7" s="621"/>
      <c r="CYL7" s="621"/>
      <c r="CYM7" s="621"/>
      <c r="CYN7" s="621"/>
      <c r="CYO7" s="621"/>
      <c r="CYP7" s="621"/>
      <c r="CYQ7" s="621"/>
      <c r="CYR7" s="621" t="s">
        <v>280</v>
      </c>
      <c r="CYS7" s="621"/>
      <c r="CYT7" s="621"/>
      <c r="CYU7" s="621"/>
      <c r="CYV7" s="621"/>
      <c r="CYW7" s="621"/>
      <c r="CYX7" s="621"/>
      <c r="CYY7" s="621"/>
      <c r="CYZ7" s="621"/>
      <c r="CZA7" s="621"/>
      <c r="CZB7" s="621"/>
      <c r="CZC7" s="621"/>
      <c r="CZD7" s="621"/>
      <c r="CZE7" s="621"/>
      <c r="CZF7" s="621"/>
      <c r="CZG7" s="621"/>
      <c r="CZH7" s="621"/>
      <c r="CZI7" s="621"/>
      <c r="CZJ7" s="621"/>
      <c r="CZK7" s="621"/>
      <c r="CZL7" s="621"/>
      <c r="CZM7" s="621"/>
      <c r="CZN7" s="621"/>
      <c r="CZO7" s="621"/>
      <c r="CZP7" s="621"/>
      <c r="CZQ7" s="621"/>
      <c r="CZR7" s="621"/>
      <c r="CZS7" s="621"/>
      <c r="CZT7" s="621"/>
      <c r="CZU7" s="621"/>
      <c r="CZV7" s="621"/>
      <c r="CZW7" s="621"/>
      <c r="CZX7" s="621"/>
      <c r="CZY7" s="621"/>
      <c r="CZZ7" s="621"/>
      <c r="DAA7" s="621"/>
      <c r="DAB7" s="621"/>
      <c r="DAC7" s="621"/>
      <c r="DAD7" s="621"/>
      <c r="DAE7" s="621"/>
      <c r="DAF7" s="621"/>
      <c r="DAG7" s="621"/>
      <c r="DAH7" s="621"/>
      <c r="DAI7" s="621"/>
      <c r="DAJ7" s="621"/>
      <c r="DAK7" s="621"/>
      <c r="DAL7" s="621"/>
      <c r="DAM7" s="621"/>
      <c r="DAN7" s="621"/>
      <c r="DAO7" s="621"/>
      <c r="DAP7" s="621"/>
      <c r="DAQ7" s="621"/>
      <c r="DAR7" s="621"/>
      <c r="DAS7" s="621"/>
      <c r="DAT7" s="621"/>
      <c r="DAU7" s="621" t="s">
        <v>280</v>
      </c>
      <c r="DAV7" s="621"/>
      <c r="DAW7" s="621"/>
      <c r="DAX7" s="621"/>
      <c r="DAY7" s="621"/>
      <c r="DAZ7" s="621"/>
      <c r="DBA7" s="621"/>
      <c r="DBB7" s="621"/>
      <c r="DBC7" s="621"/>
      <c r="DBD7" s="621"/>
      <c r="DBE7" s="621"/>
      <c r="DBF7" s="621"/>
      <c r="DBG7" s="621"/>
      <c r="DBH7" s="621"/>
      <c r="DBI7" s="621"/>
      <c r="DBJ7" s="621"/>
      <c r="DBK7" s="621"/>
      <c r="DBL7" s="621"/>
      <c r="DBM7" s="621"/>
      <c r="DBN7" s="621"/>
      <c r="DBO7" s="621"/>
      <c r="DBP7" s="621"/>
      <c r="DBQ7" s="621"/>
      <c r="DBR7" s="621"/>
      <c r="DBS7" s="621"/>
      <c r="DBT7" s="621"/>
      <c r="DBU7" s="621"/>
      <c r="DBV7" s="621"/>
      <c r="DBW7" s="621"/>
      <c r="DBX7" s="621"/>
      <c r="DBY7" s="621"/>
      <c r="DBZ7" s="621"/>
      <c r="DCA7" s="621"/>
      <c r="DCB7" s="621"/>
      <c r="DCC7" s="621"/>
      <c r="DCD7" s="621"/>
      <c r="DCE7" s="621"/>
      <c r="DCF7" s="621"/>
      <c r="DCG7" s="621"/>
      <c r="DCH7" s="621"/>
      <c r="DCI7" s="621"/>
      <c r="DCJ7" s="621"/>
      <c r="DCK7" s="621"/>
      <c r="DCL7" s="621"/>
      <c r="DCM7" s="621"/>
      <c r="DCN7" s="621"/>
      <c r="DCO7" s="621"/>
      <c r="DCP7" s="621"/>
      <c r="DCQ7" s="621"/>
      <c r="DCR7" s="621"/>
      <c r="DCS7" s="621"/>
      <c r="DCT7" s="621"/>
      <c r="DCU7" s="621"/>
      <c r="DCV7" s="621"/>
      <c r="DCW7" s="621"/>
      <c r="DCX7" s="621" t="s">
        <v>280</v>
      </c>
      <c r="DCY7" s="621"/>
      <c r="DCZ7" s="621"/>
      <c r="DDA7" s="621"/>
      <c r="DDB7" s="621"/>
      <c r="DDC7" s="621"/>
      <c r="DDD7" s="621"/>
      <c r="DDE7" s="621"/>
      <c r="DDF7" s="621"/>
      <c r="DDG7" s="621"/>
      <c r="DDH7" s="621"/>
      <c r="DDI7" s="621"/>
      <c r="DDJ7" s="621"/>
      <c r="DDK7" s="621"/>
      <c r="DDL7" s="621"/>
      <c r="DDM7" s="621"/>
      <c r="DDN7" s="621"/>
      <c r="DDO7" s="621"/>
      <c r="DDP7" s="621"/>
      <c r="DDQ7" s="621"/>
      <c r="DDR7" s="621"/>
      <c r="DDS7" s="621"/>
      <c r="DDT7" s="621"/>
      <c r="DDU7" s="621"/>
      <c r="DDV7" s="621"/>
      <c r="DDW7" s="621"/>
      <c r="DDX7" s="621"/>
      <c r="DDY7" s="621"/>
      <c r="DDZ7" s="621"/>
      <c r="DEA7" s="621"/>
      <c r="DEB7" s="621"/>
      <c r="DEC7" s="621"/>
      <c r="DED7" s="621"/>
      <c r="DEE7" s="621"/>
      <c r="DEF7" s="621"/>
      <c r="DEG7" s="621"/>
      <c r="DEH7" s="621"/>
      <c r="DEI7" s="621"/>
      <c r="DEJ7" s="621"/>
      <c r="DEK7" s="621"/>
      <c r="DEL7" s="621"/>
      <c r="DEM7" s="621"/>
      <c r="DEN7" s="621"/>
      <c r="DEO7" s="621"/>
      <c r="DEP7" s="621"/>
      <c r="DEQ7" s="621"/>
      <c r="DER7" s="621"/>
      <c r="DES7" s="621"/>
      <c r="DET7" s="621"/>
      <c r="DEU7" s="621"/>
      <c r="DEV7" s="621"/>
      <c r="DEW7" s="621"/>
      <c r="DEX7" s="621"/>
      <c r="DEY7" s="621"/>
      <c r="DEZ7" s="621"/>
      <c r="DFA7" s="621" t="s">
        <v>280</v>
      </c>
      <c r="DFB7" s="621"/>
      <c r="DFC7" s="621"/>
      <c r="DFD7" s="621"/>
      <c r="DFE7" s="621"/>
      <c r="DFF7" s="621"/>
      <c r="DFG7" s="621"/>
      <c r="DFH7" s="621"/>
      <c r="DFI7" s="621"/>
      <c r="DFJ7" s="621"/>
      <c r="DFK7" s="621"/>
      <c r="DFL7" s="621"/>
      <c r="DFM7" s="621"/>
      <c r="DFN7" s="621"/>
      <c r="DFO7" s="621"/>
      <c r="DFP7" s="621"/>
      <c r="DFQ7" s="621"/>
      <c r="DFR7" s="621"/>
      <c r="DFS7" s="621"/>
      <c r="DFT7" s="621"/>
      <c r="DFU7" s="621"/>
      <c r="DFV7" s="621"/>
      <c r="DFW7" s="621"/>
      <c r="DFX7" s="621"/>
      <c r="DFY7" s="621"/>
      <c r="DFZ7" s="621"/>
      <c r="DGA7" s="621"/>
      <c r="DGB7" s="621"/>
      <c r="DGC7" s="621"/>
      <c r="DGD7" s="621"/>
      <c r="DGE7" s="621"/>
      <c r="DGF7" s="621"/>
      <c r="DGG7" s="621"/>
      <c r="DGH7" s="621"/>
      <c r="DGI7" s="621"/>
      <c r="DGJ7" s="621"/>
      <c r="DGK7" s="621"/>
      <c r="DGL7" s="621"/>
      <c r="DGM7" s="621"/>
      <c r="DGN7" s="621"/>
      <c r="DGO7" s="621"/>
      <c r="DGP7" s="621"/>
      <c r="DGQ7" s="621"/>
      <c r="DGR7" s="621"/>
      <c r="DGS7" s="621"/>
      <c r="DGT7" s="621"/>
      <c r="DGU7" s="621"/>
      <c r="DGV7" s="621"/>
      <c r="DGW7" s="621"/>
      <c r="DGX7" s="621"/>
      <c r="DGY7" s="621"/>
      <c r="DGZ7" s="621"/>
      <c r="DHA7" s="621"/>
      <c r="DHB7" s="621"/>
      <c r="DHC7" s="621"/>
      <c r="DHD7" s="621" t="s">
        <v>280</v>
      </c>
      <c r="DHE7" s="621"/>
      <c r="DHF7" s="621"/>
      <c r="DHG7" s="621"/>
      <c r="DHH7" s="621"/>
      <c r="DHI7" s="621"/>
      <c r="DHJ7" s="621"/>
      <c r="DHK7" s="621"/>
      <c r="DHL7" s="621"/>
      <c r="DHM7" s="621"/>
      <c r="DHN7" s="621"/>
      <c r="DHO7" s="621"/>
      <c r="DHP7" s="621"/>
      <c r="DHQ7" s="621"/>
      <c r="DHR7" s="621"/>
      <c r="DHS7" s="621"/>
      <c r="DHT7" s="621"/>
      <c r="DHU7" s="621"/>
      <c r="DHV7" s="621"/>
      <c r="DHW7" s="621"/>
      <c r="DHX7" s="621"/>
      <c r="DHY7" s="621"/>
      <c r="DHZ7" s="621"/>
      <c r="DIA7" s="621"/>
      <c r="DIB7" s="621"/>
      <c r="DIC7" s="621"/>
      <c r="DID7" s="621"/>
      <c r="DIE7" s="621"/>
      <c r="DIF7" s="621"/>
      <c r="DIG7" s="621"/>
      <c r="DIH7" s="621"/>
      <c r="DII7" s="621"/>
      <c r="DIJ7" s="621"/>
      <c r="DIK7" s="621"/>
      <c r="DIL7" s="621"/>
      <c r="DIM7" s="621"/>
      <c r="DIN7" s="621"/>
      <c r="DIO7" s="621"/>
      <c r="DIP7" s="621"/>
      <c r="DIQ7" s="621"/>
      <c r="DIR7" s="621"/>
      <c r="DIS7" s="621"/>
      <c r="DIT7" s="621"/>
      <c r="DIU7" s="621"/>
      <c r="DIV7" s="621"/>
      <c r="DIW7" s="621"/>
      <c r="DIX7" s="621"/>
      <c r="DIY7" s="621"/>
      <c r="DIZ7" s="621"/>
      <c r="DJA7" s="621"/>
      <c r="DJB7" s="621"/>
      <c r="DJC7" s="621"/>
      <c r="DJD7" s="621"/>
      <c r="DJE7" s="621"/>
      <c r="DJF7" s="621"/>
      <c r="DJG7" s="621" t="s">
        <v>280</v>
      </c>
      <c r="DJH7" s="621"/>
      <c r="DJI7" s="621"/>
      <c r="DJJ7" s="621"/>
      <c r="DJK7" s="621"/>
      <c r="DJL7" s="621"/>
      <c r="DJM7" s="621"/>
      <c r="DJN7" s="621"/>
      <c r="DJO7" s="621"/>
      <c r="DJP7" s="621"/>
      <c r="DJQ7" s="621"/>
      <c r="DJR7" s="621"/>
      <c r="DJS7" s="621"/>
      <c r="DJT7" s="621"/>
      <c r="DJU7" s="621"/>
      <c r="DJV7" s="621"/>
      <c r="DJW7" s="621"/>
      <c r="DJX7" s="621"/>
      <c r="DJY7" s="621"/>
      <c r="DJZ7" s="621"/>
      <c r="DKA7" s="621"/>
      <c r="DKB7" s="621"/>
      <c r="DKC7" s="621"/>
      <c r="DKD7" s="621"/>
      <c r="DKE7" s="621"/>
      <c r="DKF7" s="621"/>
      <c r="DKG7" s="621"/>
      <c r="DKH7" s="621"/>
      <c r="DKI7" s="621"/>
      <c r="DKJ7" s="621"/>
      <c r="DKK7" s="621"/>
      <c r="DKL7" s="621"/>
      <c r="DKM7" s="621"/>
      <c r="DKN7" s="621"/>
      <c r="DKO7" s="621"/>
      <c r="DKP7" s="621"/>
      <c r="DKQ7" s="621"/>
      <c r="DKR7" s="621"/>
      <c r="DKS7" s="621"/>
      <c r="DKT7" s="621"/>
      <c r="DKU7" s="621"/>
      <c r="DKV7" s="621"/>
      <c r="DKW7" s="621"/>
      <c r="DKX7" s="621"/>
      <c r="DKY7" s="621"/>
      <c r="DKZ7" s="621"/>
      <c r="DLA7" s="621"/>
      <c r="DLB7" s="621"/>
      <c r="DLC7" s="621"/>
      <c r="DLD7" s="621"/>
      <c r="DLE7" s="621"/>
      <c r="DLF7" s="621"/>
      <c r="DLG7" s="621"/>
      <c r="DLH7" s="621"/>
      <c r="DLI7" s="621"/>
      <c r="DLJ7" s="621" t="s">
        <v>280</v>
      </c>
      <c r="DLK7" s="621"/>
      <c r="DLL7" s="621"/>
      <c r="DLM7" s="621"/>
      <c r="DLN7" s="621"/>
      <c r="DLO7" s="621"/>
      <c r="DLP7" s="621"/>
      <c r="DLQ7" s="621"/>
      <c r="DLR7" s="621"/>
      <c r="DLS7" s="621"/>
      <c r="DLT7" s="621"/>
      <c r="DLU7" s="621"/>
      <c r="DLV7" s="621"/>
      <c r="DLW7" s="621"/>
      <c r="DLX7" s="621"/>
      <c r="DLY7" s="621"/>
      <c r="DLZ7" s="621"/>
      <c r="DMA7" s="621"/>
      <c r="DMB7" s="621"/>
      <c r="DMC7" s="621"/>
      <c r="DMD7" s="621"/>
      <c r="DME7" s="621"/>
      <c r="DMF7" s="621"/>
      <c r="DMG7" s="621"/>
      <c r="DMH7" s="621"/>
      <c r="DMI7" s="621"/>
      <c r="DMJ7" s="621"/>
      <c r="DMK7" s="621"/>
      <c r="DML7" s="621"/>
      <c r="DMM7" s="621"/>
      <c r="DMN7" s="621"/>
      <c r="DMO7" s="621"/>
      <c r="DMP7" s="621"/>
      <c r="DMQ7" s="621"/>
      <c r="DMR7" s="621"/>
      <c r="DMS7" s="621"/>
      <c r="DMT7" s="621"/>
      <c r="DMU7" s="621"/>
      <c r="DMV7" s="621"/>
      <c r="DMW7" s="621"/>
      <c r="DMX7" s="621"/>
      <c r="DMY7" s="621"/>
      <c r="DMZ7" s="621"/>
      <c r="DNA7" s="621"/>
      <c r="DNB7" s="621"/>
      <c r="DNC7" s="621"/>
      <c r="DND7" s="621"/>
      <c r="DNE7" s="621"/>
      <c r="DNF7" s="621"/>
      <c r="DNG7" s="621"/>
      <c r="DNH7" s="621"/>
      <c r="DNI7" s="621"/>
      <c r="DNJ7" s="621"/>
      <c r="DNK7" s="621"/>
      <c r="DNL7" s="621"/>
      <c r="DNM7" s="621" t="s">
        <v>280</v>
      </c>
      <c r="DNN7" s="621"/>
      <c r="DNO7" s="621"/>
      <c r="DNP7" s="621"/>
      <c r="DNQ7" s="621"/>
      <c r="DNR7" s="621"/>
      <c r="DNS7" s="621"/>
      <c r="DNT7" s="621"/>
      <c r="DNU7" s="621"/>
      <c r="DNV7" s="621"/>
      <c r="DNW7" s="621"/>
      <c r="DNX7" s="621"/>
      <c r="DNY7" s="621"/>
      <c r="DNZ7" s="621"/>
      <c r="DOA7" s="621"/>
      <c r="DOB7" s="621"/>
      <c r="DOC7" s="621"/>
      <c r="DOD7" s="621"/>
      <c r="DOE7" s="621"/>
      <c r="DOF7" s="621"/>
      <c r="DOG7" s="621"/>
      <c r="DOH7" s="621"/>
      <c r="DOI7" s="621"/>
      <c r="DOJ7" s="621"/>
      <c r="DOK7" s="621"/>
      <c r="DOL7" s="621"/>
      <c r="DOM7" s="621"/>
      <c r="DON7" s="621"/>
      <c r="DOO7" s="621"/>
      <c r="DOP7" s="621"/>
      <c r="DOQ7" s="621"/>
      <c r="DOR7" s="621"/>
      <c r="DOS7" s="621"/>
      <c r="DOT7" s="621"/>
      <c r="DOU7" s="621"/>
      <c r="DOV7" s="621"/>
      <c r="DOW7" s="621"/>
      <c r="DOX7" s="621"/>
      <c r="DOY7" s="621"/>
      <c r="DOZ7" s="621"/>
      <c r="DPA7" s="621"/>
      <c r="DPB7" s="621"/>
      <c r="DPC7" s="621"/>
      <c r="DPD7" s="621"/>
      <c r="DPE7" s="621"/>
      <c r="DPF7" s="621"/>
      <c r="DPG7" s="621"/>
      <c r="DPH7" s="621"/>
      <c r="DPI7" s="621"/>
      <c r="DPJ7" s="621"/>
      <c r="DPK7" s="621"/>
      <c r="DPL7" s="621"/>
      <c r="DPM7" s="621"/>
      <c r="DPN7" s="621"/>
      <c r="DPO7" s="621"/>
      <c r="DPP7" s="621" t="s">
        <v>280</v>
      </c>
      <c r="DPQ7" s="621"/>
      <c r="DPR7" s="621"/>
      <c r="DPS7" s="621"/>
      <c r="DPT7" s="621"/>
      <c r="DPU7" s="621"/>
      <c r="DPV7" s="621"/>
      <c r="DPW7" s="621"/>
      <c r="DPX7" s="621"/>
      <c r="DPY7" s="621"/>
      <c r="DPZ7" s="621"/>
      <c r="DQA7" s="621"/>
      <c r="DQB7" s="621"/>
      <c r="DQC7" s="621"/>
      <c r="DQD7" s="621"/>
      <c r="DQE7" s="621"/>
      <c r="DQF7" s="621"/>
      <c r="DQG7" s="621"/>
      <c r="DQH7" s="621"/>
      <c r="DQI7" s="621"/>
      <c r="DQJ7" s="621"/>
      <c r="DQK7" s="621"/>
      <c r="DQL7" s="621"/>
      <c r="DQM7" s="621"/>
      <c r="DQN7" s="621"/>
      <c r="DQO7" s="621"/>
      <c r="DQP7" s="621"/>
      <c r="DQQ7" s="621"/>
      <c r="DQR7" s="621"/>
      <c r="DQS7" s="621"/>
      <c r="DQT7" s="621"/>
      <c r="DQU7" s="621"/>
      <c r="DQV7" s="621"/>
      <c r="DQW7" s="621"/>
      <c r="DQX7" s="621"/>
      <c r="DQY7" s="621"/>
      <c r="DQZ7" s="621"/>
      <c r="DRA7" s="621"/>
      <c r="DRB7" s="621"/>
      <c r="DRC7" s="621"/>
      <c r="DRD7" s="621"/>
      <c r="DRE7" s="621"/>
      <c r="DRF7" s="621"/>
      <c r="DRG7" s="621"/>
      <c r="DRH7" s="621"/>
      <c r="DRI7" s="621"/>
      <c r="DRJ7" s="621"/>
      <c r="DRK7" s="621"/>
      <c r="DRL7" s="621"/>
      <c r="DRM7" s="621"/>
      <c r="DRN7" s="621"/>
      <c r="DRO7" s="621"/>
      <c r="DRP7" s="621"/>
      <c r="DRQ7" s="621"/>
      <c r="DRR7" s="621"/>
      <c r="DRS7" s="621" t="s">
        <v>280</v>
      </c>
      <c r="DRT7" s="621"/>
      <c r="DRU7" s="621"/>
      <c r="DRV7" s="621"/>
      <c r="DRW7" s="621"/>
      <c r="DRX7" s="621"/>
      <c r="DRY7" s="621"/>
      <c r="DRZ7" s="621"/>
      <c r="DSA7" s="621"/>
      <c r="DSB7" s="621"/>
      <c r="DSC7" s="621"/>
      <c r="DSD7" s="621"/>
      <c r="DSE7" s="621"/>
      <c r="DSF7" s="621"/>
      <c r="DSG7" s="621"/>
      <c r="DSH7" s="621"/>
      <c r="DSI7" s="621"/>
      <c r="DSJ7" s="621"/>
      <c r="DSK7" s="621"/>
      <c r="DSL7" s="621"/>
      <c r="DSM7" s="621"/>
      <c r="DSN7" s="621"/>
      <c r="DSO7" s="621"/>
      <c r="DSP7" s="621"/>
      <c r="DSQ7" s="621"/>
      <c r="DSR7" s="621"/>
      <c r="DSS7" s="621"/>
      <c r="DST7" s="621"/>
      <c r="DSU7" s="621"/>
      <c r="DSV7" s="621"/>
      <c r="DSW7" s="621"/>
      <c r="DSX7" s="621"/>
      <c r="DSY7" s="621"/>
      <c r="DSZ7" s="621"/>
      <c r="DTA7" s="621"/>
      <c r="DTB7" s="621"/>
      <c r="DTC7" s="621"/>
      <c r="DTD7" s="621"/>
      <c r="DTE7" s="621"/>
      <c r="DTF7" s="621"/>
      <c r="DTG7" s="621"/>
      <c r="DTH7" s="621"/>
      <c r="DTI7" s="621"/>
      <c r="DTJ7" s="621"/>
      <c r="DTK7" s="621"/>
      <c r="DTL7" s="621"/>
      <c r="DTM7" s="621"/>
      <c r="DTN7" s="621"/>
      <c r="DTO7" s="621"/>
      <c r="DTP7" s="621"/>
      <c r="DTQ7" s="621"/>
      <c r="DTR7" s="621"/>
      <c r="DTS7" s="621"/>
      <c r="DTT7" s="621"/>
      <c r="DTU7" s="621"/>
      <c r="DTV7" s="621" t="s">
        <v>280</v>
      </c>
      <c r="DTW7" s="621"/>
      <c r="DTX7" s="621"/>
      <c r="DTY7" s="621"/>
      <c r="DTZ7" s="621"/>
      <c r="DUA7" s="621"/>
      <c r="DUB7" s="621"/>
      <c r="DUC7" s="621"/>
      <c r="DUD7" s="621"/>
      <c r="DUE7" s="621"/>
      <c r="DUF7" s="621"/>
      <c r="DUG7" s="621"/>
      <c r="DUH7" s="621"/>
      <c r="DUI7" s="621"/>
      <c r="DUJ7" s="621"/>
      <c r="DUK7" s="621"/>
      <c r="DUL7" s="621"/>
      <c r="DUM7" s="621"/>
      <c r="DUN7" s="621"/>
      <c r="DUO7" s="621"/>
      <c r="DUP7" s="621"/>
      <c r="DUQ7" s="621"/>
      <c r="DUR7" s="621"/>
      <c r="DUS7" s="621"/>
      <c r="DUT7" s="621"/>
      <c r="DUU7" s="621"/>
      <c r="DUV7" s="621"/>
      <c r="DUW7" s="621"/>
      <c r="DUX7" s="621"/>
      <c r="DUY7" s="621"/>
      <c r="DUZ7" s="621"/>
      <c r="DVA7" s="621"/>
      <c r="DVB7" s="621"/>
      <c r="DVC7" s="621"/>
      <c r="DVD7" s="621"/>
      <c r="DVE7" s="621"/>
      <c r="DVF7" s="621"/>
      <c r="DVG7" s="621"/>
      <c r="DVH7" s="621"/>
      <c r="DVI7" s="621"/>
      <c r="DVJ7" s="621"/>
      <c r="DVK7" s="621"/>
      <c r="DVL7" s="621"/>
      <c r="DVM7" s="621"/>
      <c r="DVN7" s="621"/>
      <c r="DVO7" s="621"/>
      <c r="DVP7" s="621"/>
      <c r="DVQ7" s="621"/>
      <c r="DVR7" s="621"/>
      <c r="DVS7" s="621"/>
      <c r="DVT7" s="621"/>
      <c r="DVU7" s="621"/>
      <c r="DVV7" s="621"/>
      <c r="DVW7" s="621"/>
      <c r="DVX7" s="621"/>
    </row>
    <row r="8" spans="1:3300" ht="15" customHeight="1">
      <c r="A8" s="622" t="s">
        <v>281</v>
      </c>
      <c r="B8" s="624" t="s">
        <v>282</v>
      </c>
      <c r="C8" s="353" t="s">
        <v>283</v>
      </c>
      <c r="D8" s="626"/>
      <c r="E8" s="353" t="s">
        <v>284</v>
      </c>
      <c r="F8" s="626"/>
      <c r="G8" s="708" t="s">
        <v>122</v>
      </c>
      <c r="H8" s="708"/>
      <c r="I8" s="708"/>
      <c r="J8" s="708"/>
      <c r="K8" s="708"/>
      <c r="L8" s="708"/>
      <c r="M8" s="708"/>
      <c r="N8" s="708"/>
      <c r="O8" s="708"/>
      <c r="P8" s="708"/>
      <c r="Q8" s="708"/>
      <c r="R8" s="708"/>
      <c r="S8" s="707" t="s">
        <v>285</v>
      </c>
      <c r="T8" s="708"/>
      <c r="U8" s="708"/>
      <c r="V8" s="708"/>
      <c r="W8" s="708"/>
      <c r="X8" s="708"/>
      <c r="Y8" s="708"/>
      <c r="Z8" s="708"/>
      <c r="AA8" s="708"/>
      <c r="AB8" s="708"/>
      <c r="AC8" s="708"/>
      <c r="AD8" s="708"/>
      <c r="AE8" s="628" t="s">
        <v>286</v>
      </c>
      <c r="AF8" s="628"/>
      <c r="AG8" s="628"/>
      <c r="AH8" s="628"/>
      <c r="AI8" s="628"/>
      <c r="AJ8" s="628"/>
      <c r="AK8" s="628"/>
      <c r="AL8" s="628"/>
      <c r="AM8" s="628"/>
      <c r="AN8" s="628"/>
      <c r="AO8" s="628"/>
      <c r="AP8" s="628"/>
      <c r="AQ8" s="628"/>
      <c r="AR8" s="628"/>
      <c r="AS8" s="628"/>
      <c r="AT8" s="628"/>
      <c r="AU8" s="658" t="s">
        <v>287</v>
      </c>
      <c r="AV8" s="659"/>
      <c r="AW8" s="659"/>
      <c r="AX8" s="659"/>
      <c r="AY8" s="659"/>
      <c r="AZ8" s="653" t="s">
        <v>267</v>
      </c>
      <c r="BA8" s="654"/>
      <c r="BB8" s="654"/>
      <c r="BC8" s="619"/>
      <c r="BD8" s="623" t="s">
        <v>281</v>
      </c>
      <c r="BE8" s="625" t="s">
        <v>282</v>
      </c>
      <c r="BF8" s="703" t="s">
        <v>283</v>
      </c>
      <c r="BG8" s="704"/>
      <c r="BH8" s="703" t="s">
        <v>284</v>
      </c>
      <c r="BI8" s="704"/>
      <c r="BJ8" s="707" t="s">
        <v>122</v>
      </c>
      <c r="BK8" s="708"/>
      <c r="BL8" s="708"/>
      <c r="BM8" s="708"/>
      <c r="BN8" s="708"/>
      <c r="BO8" s="708"/>
      <c r="BP8" s="708"/>
      <c r="BQ8" s="708"/>
      <c r="BR8" s="708"/>
      <c r="BS8" s="708"/>
      <c r="BT8" s="708"/>
      <c r="BU8" s="709"/>
      <c r="BV8" s="707" t="s">
        <v>285</v>
      </c>
      <c r="BW8" s="708"/>
      <c r="BX8" s="708"/>
      <c r="BY8" s="708"/>
      <c r="BZ8" s="708"/>
      <c r="CA8" s="708"/>
      <c r="CB8" s="708"/>
      <c r="CC8" s="708"/>
      <c r="CD8" s="708"/>
      <c r="CE8" s="708"/>
      <c r="CF8" s="708"/>
      <c r="CG8" s="709"/>
      <c r="CH8" s="710" t="s">
        <v>286</v>
      </c>
      <c r="CI8" s="711"/>
      <c r="CJ8" s="711"/>
      <c r="CK8" s="711"/>
      <c r="CL8" s="711"/>
      <c r="CM8" s="711"/>
      <c r="CN8" s="711"/>
      <c r="CO8" s="711"/>
      <c r="CP8" s="711"/>
      <c r="CQ8" s="711"/>
      <c r="CR8" s="711"/>
      <c r="CS8" s="711"/>
      <c r="CT8" s="711"/>
      <c r="CU8" s="711"/>
      <c r="CV8" s="711"/>
      <c r="CW8" s="712"/>
      <c r="CX8" s="658" t="s">
        <v>287</v>
      </c>
      <c r="CY8" s="659"/>
      <c r="CZ8" s="659"/>
      <c r="DA8" s="659"/>
      <c r="DB8" s="713"/>
      <c r="DC8" s="653" t="s">
        <v>267</v>
      </c>
      <c r="DD8" s="654"/>
      <c r="DE8" s="654"/>
      <c r="DF8" s="619"/>
      <c r="DG8" s="623" t="s">
        <v>281</v>
      </c>
      <c r="DH8" s="625" t="s">
        <v>282</v>
      </c>
      <c r="DI8" s="703" t="s">
        <v>283</v>
      </c>
      <c r="DJ8" s="704"/>
      <c r="DK8" s="703" t="s">
        <v>284</v>
      </c>
      <c r="DL8" s="704"/>
      <c r="DM8" s="707" t="s">
        <v>122</v>
      </c>
      <c r="DN8" s="708"/>
      <c r="DO8" s="708"/>
      <c r="DP8" s="708"/>
      <c r="DQ8" s="708"/>
      <c r="DR8" s="708"/>
      <c r="DS8" s="708"/>
      <c r="DT8" s="708"/>
      <c r="DU8" s="708"/>
      <c r="DV8" s="708"/>
      <c r="DW8" s="708"/>
      <c r="DX8" s="709"/>
      <c r="DY8" s="707" t="s">
        <v>285</v>
      </c>
      <c r="DZ8" s="708"/>
      <c r="EA8" s="708"/>
      <c r="EB8" s="708"/>
      <c r="EC8" s="708"/>
      <c r="ED8" s="708"/>
      <c r="EE8" s="708"/>
      <c r="EF8" s="708"/>
      <c r="EG8" s="708"/>
      <c r="EH8" s="708"/>
      <c r="EI8" s="708"/>
      <c r="EJ8" s="709"/>
      <c r="EK8" s="710" t="s">
        <v>286</v>
      </c>
      <c r="EL8" s="711"/>
      <c r="EM8" s="711"/>
      <c r="EN8" s="711"/>
      <c r="EO8" s="711"/>
      <c r="EP8" s="711"/>
      <c r="EQ8" s="711"/>
      <c r="ER8" s="711"/>
      <c r="ES8" s="711"/>
      <c r="ET8" s="711"/>
      <c r="EU8" s="711"/>
      <c r="EV8" s="711"/>
      <c r="EW8" s="711"/>
      <c r="EX8" s="711"/>
      <c r="EY8" s="711"/>
      <c r="EZ8" s="712"/>
      <c r="FA8" s="658" t="s">
        <v>287</v>
      </c>
      <c r="FB8" s="659"/>
      <c r="FC8" s="659"/>
      <c r="FD8" s="659"/>
      <c r="FE8" s="713"/>
      <c r="FF8" s="653" t="s">
        <v>267</v>
      </c>
      <c r="FG8" s="654"/>
      <c r="FH8" s="654"/>
      <c r="FI8" s="619"/>
      <c r="FJ8" s="623" t="s">
        <v>281</v>
      </c>
      <c r="FK8" s="625" t="s">
        <v>282</v>
      </c>
      <c r="FL8" s="703" t="s">
        <v>283</v>
      </c>
      <c r="FM8" s="704"/>
      <c r="FN8" s="703" t="s">
        <v>284</v>
      </c>
      <c r="FO8" s="704"/>
      <c r="FP8" s="707" t="s">
        <v>122</v>
      </c>
      <c r="FQ8" s="708"/>
      <c r="FR8" s="708"/>
      <c r="FS8" s="708"/>
      <c r="FT8" s="708"/>
      <c r="FU8" s="708"/>
      <c r="FV8" s="708"/>
      <c r="FW8" s="708"/>
      <c r="FX8" s="708"/>
      <c r="FY8" s="708"/>
      <c r="FZ8" s="708"/>
      <c r="GA8" s="709"/>
      <c r="GB8" s="707" t="s">
        <v>285</v>
      </c>
      <c r="GC8" s="708"/>
      <c r="GD8" s="708"/>
      <c r="GE8" s="708"/>
      <c r="GF8" s="708"/>
      <c r="GG8" s="708"/>
      <c r="GH8" s="708"/>
      <c r="GI8" s="708"/>
      <c r="GJ8" s="708"/>
      <c r="GK8" s="708"/>
      <c r="GL8" s="708"/>
      <c r="GM8" s="709"/>
      <c r="GN8" s="710" t="s">
        <v>286</v>
      </c>
      <c r="GO8" s="711"/>
      <c r="GP8" s="711"/>
      <c r="GQ8" s="711"/>
      <c r="GR8" s="711"/>
      <c r="GS8" s="711"/>
      <c r="GT8" s="711"/>
      <c r="GU8" s="711"/>
      <c r="GV8" s="711"/>
      <c r="GW8" s="711"/>
      <c r="GX8" s="711"/>
      <c r="GY8" s="711"/>
      <c r="GZ8" s="711"/>
      <c r="HA8" s="711"/>
      <c r="HB8" s="711"/>
      <c r="HC8" s="712"/>
      <c r="HD8" s="658" t="s">
        <v>287</v>
      </c>
      <c r="HE8" s="659"/>
      <c r="HF8" s="659"/>
      <c r="HG8" s="659"/>
      <c r="HH8" s="713"/>
      <c r="HI8" s="653" t="s">
        <v>267</v>
      </c>
      <c r="HJ8" s="654"/>
      <c r="HK8" s="654"/>
      <c r="HL8" s="619"/>
      <c r="HM8" s="623" t="s">
        <v>281</v>
      </c>
      <c r="HN8" s="625" t="s">
        <v>282</v>
      </c>
      <c r="HO8" s="703" t="s">
        <v>283</v>
      </c>
      <c r="HP8" s="704"/>
      <c r="HQ8" s="703" t="s">
        <v>284</v>
      </c>
      <c r="HR8" s="704"/>
      <c r="HS8" s="707" t="s">
        <v>122</v>
      </c>
      <c r="HT8" s="708"/>
      <c r="HU8" s="708"/>
      <c r="HV8" s="708"/>
      <c r="HW8" s="708"/>
      <c r="HX8" s="708"/>
      <c r="HY8" s="708"/>
      <c r="HZ8" s="708"/>
      <c r="IA8" s="708"/>
      <c r="IB8" s="708"/>
      <c r="IC8" s="708"/>
      <c r="ID8" s="709"/>
      <c r="IE8" s="707" t="s">
        <v>285</v>
      </c>
      <c r="IF8" s="708"/>
      <c r="IG8" s="708"/>
      <c r="IH8" s="708"/>
      <c r="II8" s="708"/>
      <c r="IJ8" s="708"/>
      <c r="IK8" s="708"/>
      <c r="IL8" s="708"/>
      <c r="IM8" s="708"/>
      <c r="IN8" s="708"/>
      <c r="IO8" s="708"/>
      <c r="IP8" s="709"/>
      <c r="IQ8" s="710" t="s">
        <v>286</v>
      </c>
      <c r="IR8" s="711"/>
      <c r="IS8" s="711"/>
      <c r="IT8" s="711"/>
      <c r="IU8" s="711"/>
      <c r="IV8" s="711"/>
      <c r="IW8" s="711"/>
      <c r="IX8" s="711"/>
      <c r="IY8" s="711"/>
      <c r="IZ8" s="711"/>
      <c r="JA8" s="711"/>
      <c r="JB8" s="711"/>
      <c r="JC8" s="711"/>
      <c r="JD8" s="711"/>
      <c r="JE8" s="711"/>
      <c r="JF8" s="712"/>
      <c r="JG8" s="658" t="s">
        <v>287</v>
      </c>
      <c r="JH8" s="659"/>
      <c r="JI8" s="659"/>
      <c r="JJ8" s="659"/>
      <c r="JK8" s="713"/>
      <c r="JL8" s="653" t="s">
        <v>267</v>
      </c>
      <c r="JM8" s="654"/>
      <c r="JN8" s="654"/>
      <c r="JO8" s="619"/>
      <c r="JP8" s="623" t="s">
        <v>281</v>
      </c>
      <c r="JQ8" s="625" t="s">
        <v>282</v>
      </c>
      <c r="JR8" s="703" t="s">
        <v>283</v>
      </c>
      <c r="JS8" s="704"/>
      <c r="JT8" s="703" t="s">
        <v>284</v>
      </c>
      <c r="JU8" s="704"/>
      <c r="JV8" s="707" t="s">
        <v>122</v>
      </c>
      <c r="JW8" s="708"/>
      <c r="JX8" s="708"/>
      <c r="JY8" s="708"/>
      <c r="JZ8" s="708"/>
      <c r="KA8" s="708"/>
      <c r="KB8" s="708"/>
      <c r="KC8" s="708"/>
      <c r="KD8" s="708"/>
      <c r="KE8" s="708"/>
      <c r="KF8" s="708"/>
      <c r="KG8" s="709"/>
      <c r="KH8" s="707" t="s">
        <v>285</v>
      </c>
      <c r="KI8" s="708"/>
      <c r="KJ8" s="708"/>
      <c r="KK8" s="708"/>
      <c r="KL8" s="708"/>
      <c r="KM8" s="708"/>
      <c r="KN8" s="708"/>
      <c r="KO8" s="708"/>
      <c r="KP8" s="708"/>
      <c r="KQ8" s="708"/>
      <c r="KR8" s="708"/>
      <c r="KS8" s="709"/>
      <c r="KT8" s="710" t="s">
        <v>286</v>
      </c>
      <c r="KU8" s="711"/>
      <c r="KV8" s="711"/>
      <c r="KW8" s="711"/>
      <c r="KX8" s="711"/>
      <c r="KY8" s="711"/>
      <c r="KZ8" s="711"/>
      <c r="LA8" s="711"/>
      <c r="LB8" s="711"/>
      <c r="LC8" s="711"/>
      <c r="LD8" s="711"/>
      <c r="LE8" s="711"/>
      <c r="LF8" s="711"/>
      <c r="LG8" s="711"/>
      <c r="LH8" s="711"/>
      <c r="LI8" s="712"/>
      <c r="LJ8" s="658" t="s">
        <v>287</v>
      </c>
      <c r="LK8" s="659"/>
      <c r="LL8" s="659"/>
      <c r="LM8" s="659"/>
      <c r="LN8" s="713"/>
      <c r="LO8" s="653" t="s">
        <v>267</v>
      </c>
      <c r="LP8" s="654"/>
      <c r="LQ8" s="654"/>
      <c r="LR8" s="619"/>
      <c r="LS8" s="623" t="s">
        <v>281</v>
      </c>
      <c r="LT8" s="625" t="s">
        <v>282</v>
      </c>
      <c r="LU8" s="703" t="s">
        <v>283</v>
      </c>
      <c r="LV8" s="704"/>
      <c r="LW8" s="703" t="s">
        <v>284</v>
      </c>
      <c r="LX8" s="704"/>
      <c r="LY8" s="707" t="s">
        <v>122</v>
      </c>
      <c r="LZ8" s="708"/>
      <c r="MA8" s="708"/>
      <c r="MB8" s="708"/>
      <c r="MC8" s="708"/>
      <c r="MD8" s="708"/>
      <c r="ME8" s="708"/>
      <c r="MF8" s="708"/>
      <c r="MG8" s="708"/>
      <c r="MH8" s="708"/>
      <c r="MI8" s="708"/>
      <c r="MJ8" s="709"/>
      <c r="MK8" s="707" t="s">
        <v>285</v>
      </c>
      <c r="ML8" s="708"/>
      <c r="MM8" s="708"/>
      <c r="MN8" s="708"/>
      <c r="MO8" s="708"/>
      <c r="MP8" s="708"/>
      <c r="MQ8" s="708"/>
      <c r="MR8" s="708"/>
      <c r="MS8" s="708"/>
      <c r="MT8" s="708"/>
      <c r="MU8" s="708"/>
      <c r="MV8" s="709"/>
      <c r="MW8" s="710" t="s">
        <v>286</v>
      </c>
      <c r="MX8" s="711"/>
      <c r="MY8" s="711"/>
      <c r="MZ8" s="711"/>
      <c r="NA8" s="711"/>
      <c r="NB8" s="711"/>
      <c r="NC8" s="711"/>
      <c r="ND8" s="711"/>
      <c r="NE8" s="711"/>
      <c r="NF8" s="711"/>
      <c r="NG8" s="711"/>
      <c r="NH8" s="711"/>
      <c r="NI8" s="711"/>
      <c r="NJ8" s="711"/>
      <c r="NK8" s="711"/>
      <c r="NL8" s="712"/>
      <c r="NM8" s="658" t="s">
        <v>287</v>
      </c>
      <c r="NN8" s="659"/>
      <c r="NO8" s="659"/>
      <c r="NP8" s="659"/>
      <c r="NQ8" s="713"/>
      <c r="NR8" s="653" t="s">
        <v>267</v>
      </c>
      <c r="NS8" s="654"/>
      <c r="NT8" s="654"/>
      <c r="NU8" s="619"/>
      <c r="NV8" s="623" t="s">
        <v>281</v>
      </c>
      <c r="NW8" s="625" t="s">
        <v>282</v>
      </c>
      <c r="NX8" s="703" t="s">
        <v>283</v>
      </c>
      <c r="NY8" s="704"/>
      <c r="NZ8" s="703" t="s">
        <v>284</v>
      </c>
      <c r="OA8" s="704"/>
      <c r="OB8" s="707" t="s">
        <v>122</v>
      </c>
      <c r="OC8" s="708"/>
      <c r="OD8" s="708"/>
      <c r="OE8" s="708"/>
      <c r="OF8" s="708"/>
      <c r="OG8" s="708"/>
      <c r="OH8" s="708"/>
      <c r="OI8" s="708"/>
      <c r="OJ8" s="708"/>
      <c r="OK8" s="708"/>
      <c r="OL8" s="708"/>
      <c r="OM8" s="709"/>
      <c r="ON8" s="707" t="s">
        <v>285</v>
      </c>
      <c r="OO8" s="708"/>
      <c r="OP8" s="708"/>
      <c r="OQ8" s="708"/>
      <c r="OR8" s="708"/>
      <c r="OS8" s="708"/>
      <c r="OT8" s="708"/>
      <c r="OU8" s="708"/>
      <c r="OV8" s="708"/>
      <c r="OW8" s="708"/>
      <c r="OX8" s="708"/>
      <c r="OY8" s="709"/>
      <c r="OZ8" s="710" t="s">
        <v>286</v>
      </c>
      <c r="PA8" s="711"/>
      <c r="PB8" s="711"/>
      <c r="PC8" s="711"/>
      <c r="PD8" s="711"/>
      <c r="PE8" s="711"/>
      <c r="PF8" s="711"/>
      <c r="PG8" s="711"/>
      <c r="PH8" s="711"/>
      <c r="PI8" s="711"/>
      <c r="PJ8" s="711"/>
      <c r="PK8" s="711"/>
      <c r="PL8" s="711"/>
      <c r="PM8" s="711"/>
      <c r="PN8" s="711"/>
      <c r="PO8" s="712"/>
      <c r="PP8" s="658" t="s">
        <v>287</v>
      </c>
      <c r="PQ8" s="659"/>
      <c r="PR8" s="659"/>
      <c r="PS8" s="659"/>
      <c r="PT8" s="713"/>
      <c r="PU8" s="653" t="s">
        <v>267</v>
      </c>
      <c r="PV8" s="654"/>
      <c r="PW8" s="654"/>
      <c r="PX8" s="619"/>
      <c r="PY8" s="623" t="s">
        <v>281</v>
      </c>
      <c r="PZ8" s="625" t="s">
        <v>282</v>
      </c>
      <c r="QA8" s="703" t="s">
        <v>283</v>
      </c>
      <c r="QB8" s="704"/>
      <c r="QC8" s="703" t="s">
        <v>284</v>
      </c>
      <c r="QD8" s="704"/>
      <c r="QE8" s="707" t="s">
        <v>122</v>
      </c>
      <c r="QF8" s="708"/>
      <c r="QG8" s="708"/>
      <c r="QH8" s="708"/>
      <c r="QI8" s="708"/>
      <c r="QJ8" s="708"/>
      <c r="QK8" s="708"/>
      <c r="QL8" s="708"/>
      <c r="QM8" s="708"/>
      <c r="QN8" s="708"/>
      <c r="QO8" s="708"/>
      <c r="QP8" s="709"/>
      <c r="QQ8" s="707" t="s">
        <v>285</v>
      </c>
      <c r="QR8" s="708"/>
      <c r="QS8" s="708"/>
      <c r="QT8" s="708"/>
      <c r="QU8" s="708"/>
      <c r="QV8" s="708"/>
      <c r="QW8" s="708"/>
      <c r="QX8" s="708"/>
      <c r="QY8" s="708"/>
      <c r="QZ8" s="708"/>
      <c r="RA8" s="708"/>
      <c r="RB8" s="709"/>
      <c r="RC8" s="710" t="s">
        <v>286</v>
      </c>
      <c r="RD8" s="711"/>
      <c r="RE8" s="711"/>
      <c r="RF8" s="711"/>
      <c r="RG8" s="711"/>
      <c r="RH8" s="711"/>
      <c r="RI8" s="711"/>
      <c r="RJ8" s="711"/>
      <c r="RK8" s="711"/>
      <c r="RL8" s="711"/>
      <c r="RM8" s="711"/>
      <c r="RN8" s="711"/>
      <c r="RO8" s="711"/>
      <c r="RP8" s="711"/>
      <c r="RQ8" s="711"/>
      <c r="RR8" s="712"/>
      <c r="RS8" s="658" t="s">
        <v>287</v>
      </c>
      <c r="RT8" s="659"/>
      <c r="RU8" s="659"/>
      <c r="RV8" s="659"/>
      <c r="RW8" s="713"/>
      <c r="RX8" s="653" t="s">
        <v>267</v>
      </c>
      <c r="RY8" s="654"/>
      <c r="RZ8" s="654"/>
      <c r="SA8" s="619"/>
      <c r="SB8" s="623" t="s">
        <v>281</v>
      </c>
      <c r="SC8" s="625" t="s">
        <v>282</v>
      </c>
      <c r="SD8" s="703" t="s">
        <v>283</v>
      </c>
      <c r="SE8" s="704"/>
      <c r="SF8" s="703" t="s">
        <v>284</v>
      </c>
      <c r="SG8" s="704"/>
      <c r="SH8" s="707" t="s">
        <v>122</v>
      </c>
      <c r="SI8" s="708"/>
      <c r="SJ8" s="708"/>
      <c r="SK8" s="708"/>
      <c r="SL8" s="708"/>
      <c r="SM8" s="708"/>
      <c r="SN8" s="708"/>
      <c r="SO8" s="708"/>
      <c r="SP8" s="708"/>
      <c r="SQ8" s="708"/>
      <c r="SR8" s="708"/>
      <c r="SS8" s="709"/>
      <c r="ST8" s="707" t="s">
        <v>285</v>
      </c>
      <c r="SU8" s="708"/>
      <c r="SV8" s="708"/>
      <c r="SW8" s="708"/>
      <c r="SX8" s="708"/>
      <c r="SY8" s="708"/>
      <c r="SZ8" s="708"/>
      <c r="TA8" s="708"/>
      <c r="TB8" s="708"/>
      <c r="TC8" s="708"/>
      <c r="TD8" s="708"/>
      <c r="TE8" s="709"/>
      <c r="TF8" s="710" t="s">
        <v>286</v>
      </c>
      <c r="TG8" s="711"/>
      <c r="TH8" s="711"/>
      <c r="TI8" s="711"/>
      <c r="TJ8" s="711"/>
      <c r="TK8" s="711"/>
      <c r="TL8" s="711"/>
      <c r="TM8" s="711"/>
      <c r="TN8" s="711"/>
      <c r="TO8" s="711"/>
      <c r="TP8" s="711"/>
      <c r="TQ8" s="711"/>
      <c r="TR8" s="711"/>
      <c r="TS8" s="711"/>
      <c r="TT8" s="711"/>
      <c r="TU8" s="712"/>
      <c r="TV8" s="658" t="s">
        <v>287</v>
      </c>
      <c r="TW8" s="659"/>
      <c r="TX8" s="659"/>
      <c r="TY8" s="659"/>
      <c r="TZ8" s="713"/>
      <c r="UA8" s="653" t="s">
        <v>267</v>
      </c>
      <c r="UB8" s="654"/>
      <c r="UC8" s="654"/>
      <c r="UD8" s="619"/>
      <c r="UE8" s="623" t="s">
        <v>281</v>
      </c>
      <c r="UF8" s="625" t="s">
        <v>282</v>
      </c>
      <c r="UG8" s="703" t="s">
        <v>283</v>
      </c>
      <c r="UH8" s="704"/>
      <c r="UI8" s="703" t="s">
        <v>284</v>
      </c>
      <c r="UJ8" s="704"/>
      <c r="UK8" s="707" t="s">
        <v>122</v>
      </c>
      <c r="UL8" s="708"/>
      <c r="UM8" s="708"/>
      <c r="UN8" s="708"/>
      <c r="UO8" s="708"/>
      <c r="UP8" s="708"/>
      <c r="UQ8" s="708"/>
      <c r="UR8" s="708"/>
      <c r="US8" s="708"/>
      <c r="UT8" s="708"/>
      <c r="UU8" s="708"/>
      <c r="UV8" s="709"/>
      <c r="UW8" s="707" t="s">
        <v>285</v>
      </c>
      <c r="UX8" s="708"/>
      <c r="UY8" s="708"/>
      <c r="UZ8" s="708"/>
      <c r="VA8" s="708"/>
      <c r="VB8" s="708"/>
      <c r="VC8" s="708"/>
      <c r="VD8" s="708"/>
      <c r="VE8" s="708"/>
      <c r="VF8" s="708"/>
      <c r="VG8" s="708"/>
      <c r="VH8" s="709"/>
      <c r="VI8" s="710" t="s">
        <v>286</v>
      </c>
      <c r="VJ8" s="711"/>
      <c r="VK8" s="711"/>
      <c r="VL8" s="711"/>
      <c r="VM8" s="711"/>
      <c r="VN8" s="711"/>
      <c r="VO8" s="711"/>
      <c r="VP8" s="711"/>
      <c r="VQ8" s="711"/>
      <c r="VR8" s="711"/>
      <c r="VS8" s="711"/>
      <c r="VT8" s="711"/>
      <c r="VU8" s="711"/>
      <c r="VV8" s="711"/>
      <c r="VW8" s="711"/>
      <c r="VX8" s="712"/>
      <c r="VY8" s="658" t="s">
        <v>287</v>
      </c>
      <c r="VZ8" s="659"/>
      <c r="WA8" s="659"/>
      <c r="WB8" s="659"/>
      <c r="WC8" s="713"/>
      <c r="WD8" s="653" t="s">
        <v>267</v>
      </c>
      <c r="WE8" s="654"/>
      <c r="WF8" s="654"/>
      <c r="WG8" s="619"/>
      <c r="WH8" s="623" t="s">
        <v>281</v>
      </c>
      <c r="WI8" s="625" t="s">
        <v>282</v>
      </c>
      <c r="WJ8" s="703" t="s">
        <v>283</v>
      </c>
      <c r="WK8" s="704"/>
      <c r="WL8" s="703" t="s">
        <v>284</v>
      </c>
      <c r="WM8" s="704"/>
      <c r="WN8" s="707" t="s">
        <v>122</v>
      </c>
      <c r="WO8" s="708"/>
      <c r="WP8" s="708"/>
      <c r="WQ8" s="708"/>
      <c r="WR8" s="708"/>
      <c r="WS8" s="708"/>
      <c r="WT8" s="708"/>
      <c r="WU8" s="708"/>
      <c r="WV8" s="708"/>
      <c r="WW8" s="708"/>
      <c r="WX8" s="708"/>
      <c r="WY8" s="709"/>
      <c r="WZ8" s="707" t="s">
        <v>285</v>
      </c>
      <c r="XA8" s="708"/>
      <c r="XB8" s="708"/>
      <c r="XC8" s="708"/>
      <c r="XD8" s="708"/>
      <c r="XE8" s="708"/>
      <c r="XF8" s="708"/>
      <c r="XG8" s="708"/>
      <c r="XH8" s="708"/>
      <c r="XI8" s="708"/>
      <c r="XJ8" s="708"/>
      <c r="XK8" s="709"/>
      <c r="XL8" s="710" t="s">
        <v>286</v>
      </c>
      <c r="XM8" s="711"/>
      <c r="XN8" s="711"/>
      <c r="XO8" s="711"/>
      <c r="XP8" s="711"/>
      <c r="XQ8" s="711"/>
      <c r="XR8" s="711"/>
      <c r="XS8" s="711"/>
      <c r="XT8" s="711"/>
      <c r="XU8" s="711"/>
      <c r="XV8" s="711"/>
      <c r="XW8" s="711"/>
      <c r="XX8" s="711"/>
      <c r="XY8" s="711"/>
      <c r="XZ8" s="711"/>
      <c r="YA8" s="712"/>
      <c r="YB8" s="658" t="s">
        <v>287</v>
      </c>
      <c r="YC8" s="659"/>
      <c r="YD8" s="659"/>
      <c r="YE8" s="659"/>
      <c r="YF8" s="713"/>
      <c r="YG8" s="653" t="s">
        <v>267</v>
      </c>
      <c r="YH8" s="654"/>
      <c r="YI8" s="654"/>
      <c r="YJ8" s="619"/>
      <c r="YK8" s="623" t="s">
        <v>281</v>
      </c>
      <c r="YL8" s="625" t="s">
        <v>282</v>
      </c>
      <c r="YM8" s="703" t="s">
        <v>283</v>
      </c>
      <c r="YN8" s="704"/>
      <c r="YO8" s="703" t="s">
        <v>284</v>
      </c>
      <c r="YP8" s="704"/>
      <c r="YQ8" s="707" t="s">
        <v>122</v>
      </c>
      <c r="YR8" s="708"/>
      <c r="YS8" s="708"/>
      <c r="YT8" s="708"/>
      <c r="YU8" s="708"/>
      <c r="YV8" s="708"/>
      <c r="YW8" s="708"/>
      <c r="YX8" s="708"/>
      <c r="YY8" s="708"/>
      <c r="YZ8" s="708"/>
      <c r="ZA8" s="708"/>
      <c r="ZB8" s="709"/>
      <c r="ZC8" s="707" t="s">
        <v>285</v>
      </c>
      <c r="ZD8" s="708"/>
      <c r="ZE8" s="708"/>
      <c r="ZF8" s="708"/>
      <c r="ZG8" s="708"/>
      <c r="ZH8" s="708"/>
      <c r="ZI8" s="708"/>
      <c r="ZJ8" s="708"/>
      <c r="ZK8" s="708"/>
      <c r="ZL8" s="708"/>
      <c r="ZM8" s="708"/>
      <c r="ZN8" s="709"/>
      <c r="ZO8" s="710" t="s">
        <v>286</v>
      </c>
      <c r="ZP8" s="711"/>
      <c r="ZQ8" s="711"/>
      <c r="ZR8" s="711"/>
      <c r="ZS8" s="711"/>
      <c r="ZT8" s="711"/>
      <c r="ZU8" s="711"/>
      <c r="ZV8" s="711"/>
      <c r="ZW8" s="711"/>
      <c r="ZX8" s="711"/>
      <c r="ZY8" s="711"/>
      <c r="ZZ8" s="711"/>
      <c r="AAA8" s="711"/>
      <c r="AAB8" s="711"/>
      <c r="AAC8" s="711"/>
      <c r="AAD8" s="712"/>
      <c r="AAE8" s="658" t="s">
        <v>287</v>
      </c>
      <c r="AAF8" s="659"/>
      <c r="AAG8" s="659"/>
      <c r="AAH8" s="659"/>
      <c r="AAI8" s="713"/>
      <c r="AAJ8" s="653" t="s">
        <v>267</v>
      </c>
      <c r="AAK8" s="654"/>
      <c r="AAL8" s="654"/>
      <c r="AAM8" s="619"/>
      <c r="AAN8" s="623" t="s">
        <v>281</v>
      </c>
      <c r="AAO8" s="625" t="s">
        <v>282</v>
      </c>
      <c r="AAP8" s="703" t="s">
        <v>283</v>
      </c>
      <c r="AAQ8" s="704"/>
      <c r="AAR8" s="703" t="s">
        <v>284</v>
      </c>
      <c r="AAS8" s="704"/>
      <c r="AAT8" s="707" t="s">
        <v>122</v>
      </c>
      <c r="AAU8" s="708"/>
      <c r="AAV8" s="708"/>
      <c r="AAW8" s="708"/>
      <c r="AAX8" s="708"/>
      <c r="AAY8" s="708"/>
      <c r="AAZ8" s="708"/>
      <c r="ABA8" s="708"/>
      <c r="ABB8" s="708"/>
      <c r="ABC8" s="708"/>
      <c r="ABD8" s="708"/>
      <c r="ABE8" s="709"/>
      <c r="ABF8" s="707" t="s">
        <v>285</v>
      </c>
      <c r="ABG8" s="708"/>
      <c r="ABH8" s="708"/>
      <c r="ABI8" s="708"/>
      <c r="ABJ8" s="708"/>
      <c r="ABK8" s="708"/>
      <c r="ABL8" s="708"/>
      <c r="ABM8" s="708"/>
      <c r="ABN8" s="708"/>
      <c r="ABO8" s="708"/>
      <c r="ABP8" s="708"/>
      <c r="ABQ8" s="709"/>
      <c r="ABR8" s="710" t="s">
        <v>286</v>
      </c>
      <c r="ABS8" s="711"/>
      <c r="ABT8" s="711"/>
      <c r="ABU8" s="711"/>
      <c r="ABV8" s="711"/>
      <c r="ABW8" s="711"/>
      <c r="ABX8" s="711"/>
      <c r="ABY8" s="711"/>
      <c r="ABZ8" s="711"/>
      <c r="ACA8" s="711"/>
      <c r="ACB8" s="711"/>
      <c r="ACC8" s="711"/>
      <c r="ACD8" s="711"/>
      <c r="ACE8" s="711"/>
      <c r="ACF8" s="711"/>
      <c r="ACG8" s="712"/>
      <c r="ACH8" s="658" t="s">
        <v>287</v>
      </c>
      <c r="ACI8" s="659"/>
      <c r="ACJ8" s="659"/>
      <c r="ACK8" s="659"/>
      <c r="ACL8" s="713"/>
      <c r="ACM8" s="653" t="s">
        <v>267</v>
      </c>
      <c r="ACN8" s="654"/>
      <c r="ACO8" s="654"/>
      <c r="ACP8" s="619"/>
      <c r="ACQ8" s="623" t="s">
        <v>281</v>
      </c>
      <c r="ACR8" s="625" t="s">
        <v>282</v>
      </c>
      <c r="ACS8" s="703" t="s">
        <v>283</v>
      </c>
      <c r="ACT8" s="704"/>
      <c r="ACU8" s="703" t="s">
        <v>284</v>
      </c>
      <c r="ACV8" s="704"/>
      <c r="ACW8" s="707" t="s">
        <v>122</v>
      </c>
      <c r="ACX8" s="708"/>
      <c r="ACY8" s="708"/>
      <c r="ACZ8" s="708"/>
      <c r="ADA8" s="708"/>
      <c r="ADB8" s="708"/>
      <c r="ADC8" s="708"/>
      <c r="ADD8" s="708"/>
      <c r="ADE8" s="708"/>
      <c r="ADF8" s="708"/>
      <c r="ADG8" s="708"/>
      <c r="ADH8" s="709"/>
      <c r="ADI8" s="707" t="s">
        <v>285</v>
      </c>
      <c r="ADJ8" s="708"/>
      <c r="ADK8" s="708"/>
      <c r="ADL8" s="708"/>
      <c r="ADM8" s="708"/>
      <c r="ADN8" s="708"/>
      <c r="ADO8" s="708"/>
      <c r="ADP8" s="708"/>
      <c r="ADQ8" s="708"/>
      <c r="ADR8" s="708"/>
      <c r="ADS8" s="708"/>
      <c r="ADT8" s="709"/>
      <c r="ADU8" s="710" t="s">
        <v>286</v>
      </c>
      <c r="ADV8" s="711"/>
      <c r="ADW8" s="711"/>
      <c r="ADX8" s="711"/>
      <c r="ADY8" s="711"/>
      <c r="ADZ8" s="711"/>
      <c r="AEA8" s="711"/>
      <c r="AEB8" s="711"/>
      <c r="AEC8" s="711"/>
      <c r="AED8" s="711"/>
      <c r="AEE8" s="711"/>
      <c r="AEF8" s="711"/>
      <c r="AEG8" s="711"/>
      <c r="AEH8" s="711"/>
      <c r="AEI8" s="711"/>
      <c r="AEJ8" s="712"/>
      <c r="AEK8" s="658" t="s">
        <v>287</v>
      </c>
      <c r="AEL8" s="659"/>
      <c r="AEM8" s="659"/>
      <c r="AEN8" s="659"/>
      <c r="AEO8" s="713"/>
      <c r="AEP8" s="653" t="s">
        <v>267</v>
      </c>
      <c r="AEQ8" s="654"/>
      <c r="AER8" s="654"/>
      <c r="AES8" s="619"/>
      <c r="AET8" s="623" t="s">
        <v>281</v>
      </c>
      <c r="AEU8" s="625" t="s">
        <v>282</v>
      </c>
      <c r="AEV8" s="703" t="s">
        <v>283</v>
      </c>
      <c r="AEW8" s="704"/>
      <c r="AEX8" s="703" t="s">
        <v>284</v>
      </c>
      <c r="AEY8" s="704"/>
      <c r="AEZ8" s="707" t="s">
        <v>122</v>
      </c>
      <c r="AFA8" s="708"/>
      <c r="AFB8" s="708"/>
      <c r="AFC8" s="708"/>
      <c r="AFD8" s="708"/>
      <c r="AFE8" s="708"/>
      <c r="AFF8" s="708"/>
      <c r="AFG8" s="708"/>
      <c r="AFH8" s="708"/>
      <c r="AFI8" s="708"/>
      <c r="AFJ8" s="708"/>
      <c r="AFK8" s="709"/>
      <c r="AFL8" s="707" t="s">
        <v>285</v>
      </c>
      <c r="AFM8" s="708"/>
      <c r="AFN8" s="708"/>
      <c r="AFO8" s="708"/>
      <c r="AFP8" s="708"/>
      <c r="AFQ8" s="708"/>
      <c r="AFR8" s="708"/>
      <c r="AFS8" s="708"/>
      <c r="AFT8" s="708"/>
      <c r="AFU8" s="708"/>
      <c r="AFV8" s="708"/>
      <c r="AFW8" s="709"/>
      <c r="AFX8" s="710" t="s">
        <v>286</v>
      </c>
      <c r="AFY8" s="711"/>
      <c r="AFZ8" s="711"/>
      <c r="AGA8" s="711"/>
      <c r="AGB8" s="711"/>
      <c r="AGC8" s="711"/>
      <c r="AGD8" s="711"/>
      <c r="AGE8" s="711"/>
      <c r="AGF8" s="711"/>
      <c r="AGG8" s="711"/>
      <c r="AGH8" s="711"/>
      <c r="AGI8" s="711"/>
      <c r="AGJ8" s="711"/>
      <c r="AGK8" s="711"/>
      <c r="AGL8" s="711"/>
      <c r="AGM8" s="712"/>
      <c r="AGN8" s="658" t="s">
        <v>287</v>
      </c>
      <c r="AGO8" s="659"/>
      <c r="AGP8" s="659"/>
      <c r="AGQ8" s="659"/>
      <c r="AGR8" s="713"/>
      <c r="AGS8" s="653" t="s">
        <v>267</v>
      </c>
      <c r="AGT8" s="654"/>
      <c r="AGU8" s="654"/>
      <c r="AGV8" s="619"/>
      <c r="AGW8" s="623" t="s">
        <v>281</v>
      </c>
      <c r="AGX8" s="625" t="s">
        <v>282</v>
      </c>
      <c r="AGY8" s="703" t="s">
        <v>283</v>
      </c>
      <c r="AGZ8" s="704"/>
      <c r="AHA8" s="703" t="s">
        <v>284</v>
      </c>
      <c r="AHB8" s="704"/>
      <c r="AHC8" s="707" t="s">
        <v>122</v>
      </c>
      <c r="AHD8" s="708"/>
      <c r="AHE8" s="708"/>
      <c r="AHF8" s="708"/>
      <c r="AHG8" s="708"/>
      <c r="AHH8" s="708"/>
      <c r="AHI8" s="708"/>
      <c r="AHJ8" s="708"/>
      <c r="AHK8" s="708"/>
      <c r="AHL8" s="708"/>
      <c r="AHM8" s="708"/>
      <c r="AHN8" s="709"/>
      <c r="AHO8" s="707" t="s">
        <v>285</v>
      </c>
      <c r="AHP8" s="708"/>
      <c r="AHQ8" s="708"/>
      <c r="AHR8" s="708"/>
      <c r="AHS8" s="708"/>
      <c r="AHT8" s="708"/>
      <c r="AHU8" s="708"/>
      <c r="AHV8" s="708"/>
      <c r="AHW8" s="708"/>
      <c r="AHX8" s="708"/>
      <c r="AHY8" s="708"/>
      <c r="AHZ8" s="709"/>
      <c r="AIA8" s="710" t="s">
        <v>286</v>
      </c>
      <c r="AIB8" s="711"/>
      <c r="AIC8" s="711"/>
      <c r="AID8" s="711"/>
      <c r="AIE8" s="711"/>
      <c r="AIF8" s="711"/>
      <c r="AIG8" s="711"/>
      <c r="AIH8" s="711"/>
      <c r="AII8" s="711"/>
      <c r="AIJ8" s="711"/>
      <c r="AIK8" s="711"/>
      <c r="AIL8" s="711"/>
      <c r="AIM8" s="711"/>
      <c r="AIN8" s="711"/>
      <c r="AIO8" s="711"/>
      <c r="AIP8" s="712"/>
      <c r="AIQ8" s="658" t="s">
        <v>287</v>
      </c>
      <c r="AIR8" s="659"/>
      <c r="AIS8" s="659"/>
      <c r="AIT8" s="659"/>
      <c r="AIU8" s="713"/>
      <c r="AIV8" s="653" t="s">
        <v>267</v>
      </c>
      <c r="AIW8" s="654"/>
      <c r="AIX8" s="654"/>
      <c r="AIY8" s="619"/>
      <c r="AIZ8" s="623" t="s">
        <v>281</v>
      </c>
      <c r="AJA8" s="625" t="s">
        <v>282</v>
      </c>
      <c r="AJB8" s="703" t="s">
        <v>283</v>
      </c>
      <c r="AJC8" s="704"/>
      <c r="AJD8" s="703" t="s">
        <v>284</v>
      </c>
      <c r="AJE8" s="704"/>
      <c r="AJF8" s="707" t="s">
        <v>122</v>
      </c>
      <c r="AJG8" s="708"/>
      <c r="AJH8" s="708"/>
      <c r="AJI8" s="708"/>
      <c r="AJJ8" s="708"/>
      <c r="AJK8" s="708"/>
      <c r="AJL8" s="708"/>
      <c r="AJM8" s="708"/>
      <c r="AJN8" s="708"/>
      <c r="AJO8" s="708"/>
      <c r="AJP8" s="708"/>
      <c r="AJQ8" s="709"/>
      <c r="AJR8" s="707" t="s">
        <v>285</v>
      </c>
      <c r="AJS8" s="708"/>
      <c r="AJT8" s="708"/>
      <c r="AJU8" s="708"/>
      <c r="AJV8" s="708"/>
      <c r="AJW8" s="708"/>
      <c r="AJX8" s="708"/>
      <c r="AJY8" s="708"/>
      <c r="AJZ8" s="708"/>
      <c r="AKA8" s="708"/>
      <c r="AKB8" s="708"/>
      <c r="AKC8" s="709"/>
      <c r="AKD8" s="710" t="s">
        <v>286</v>
      </c>
      <c r="AKE8" s="711"/>
      <c r="AKF8" s="711"/>
      <c r="AKG8" s="711"/>
      <c r="AKH8" s="711"/>
      <c r="AKI8" s="711"/>
      <c r="AKJ8" s="711"/>
      <c r="AKK8" s="711"/>
      <c r="AKL8" s="711"/>
      <c r="AKM8" s="711"/>
      <c r="AKN8" s="711"/>
      <c r="AKO8" s="711"/>
      <c r="AKP8" s="711"/>
      <c r="AKQ8" s="711"/>
      <c r="AKR8" s="711"/>
      <c r="AKS8" s="712"/>
      <c r="AKT8" s="658" t="s">
        <v>287</v>
      </c>
      <c r="AKU8" s="659"/>
      <c r="AKV8" s="659"/>
      <c r="AKW8" s="659"/>
      <c r="AKX8" s="713"/>
      <c r="AKY8" s="653" t="s">
        <v>267</v>
      </c>
      <c r="AKZ8" s="654"/>
      <c r="ALA8" s="654"/>
      <c r="ALB8" s="619"/>
      <c r="ALC8" s="623" t="s">
        <v>281</v>
      </c>
      <c r="ALD8" s="625" t="s">
        <v>282</v>
      </c>
      <c r="ALE8" s="703" t="s">
        <v>283</v>
      </c>
      <c r="ALF8" s="704"/>
      <c r="ALG8" s="703" t="s">
        <v>284</v>
      </c>
      <c r="ALH8" s="704"/>
      <c r="ALI8" s="707" t="s">
        <v>122</v>
      </c>
      <c r="ALJ8" s="708"/>
      <c r="ALK8" s="708"/>
      <c r="ALL8" s="708"/>
      <c r="ALM8" s="708"/>
      <c r="ALN8" s="708"/>
      <c r="ALO8" s="708"/>
      <c r="ALP8" s="708"/>
      <c r="ALQ8" s="708"/>
      <c r="ALR8" s="708"/>
      <c r="ALS8" s="708"/>
      <c r="ALT8" s="709"/>
      <c r="ALU8" s="707" t="s">
        <v>285</v>
      </c>
      <c r="ALV8" s="708"/>
      <c r="ALW8" s="708"/>
      <c r="ALX8" s="708"/>
      <c r="ALY8" s="708"/>
      <c r="ALZ8" s="708"/>
      <c r="AMA8" s="708"/>
      <c r="AMB8" s="708"/>
      <c r="AMC8" s="708"/>
      <c r="AMD8" s="708"/>
      <c r="AME8" s="708"/>
      <c r="AMF8" s="709"/>
      <c r="AMG8" s="710" t="s">
        <v>286</v>
      </c>
      <c r="AMH8" s="711"/>
      <c r="AMI8" s="711"/>
      <c r="AMJ8" s="711"/>
      <c r="AMK8" s="711"/>
      <c r="AML8" s="711"/>
      <c r="AMM8" s="711"/>
      <c r="AMN8" s="711"/>
      <c r="AMO8" s="711"/>
      <c r="AMP8" s="711"/>
      <c r="AMQ8" s="711"/>
      <c r="AMR8" s="711"/>
      <c r="AMS8" s="711"/>
      <c r="AMT8" s="711"/>
      <c r="AMU8" s="711"/>
      <c r="AMV8" s="712"/>
      <c r="AMW8" s="658" t="s">
        <v>287</v>
      </c>
      <c r="AMX8" s="659"/>
      <c r="AMY8" s="659"/>
      <c r="AMZ8" s="659"/>
      <c r="ANA8" s="713"/>
      <c r="ANB8" s="653" t="s">
        <v>267</v>
      </c>
      <c r="ANC8" s="654"/>
      <c r="AND8" s="654"/>
      <c r="ANE8" s="619"/>
      <c r="ANF8" s="623" t="s">
        <v>281</v>
      </c>
      <c r="ANG8" s="625" t="s">
        <v>282</v>
      </c>
      <c r="ANH8" s="703" t="s">
        <v>283</v>
      </c>
      <c r="ANI8" s="704"/>
      <c r="ANJ8" s="703" t="s">
        <v>284</v>
      </c>
      <c r="ANK8" s="704"/>
      <c r="ANL8" s="707" t="s">
        <v>122</v>
      </c>
      <c r="ANM8" s="708"/>
      <c r="ANN8" s="708"/>
      <c r="ANO8" s="708"/>
      <c r="ANP8" s="708"/>
      <c r="ANQ8" s="708"/>
      <c r="ANR8" s="708"/>
      <c r="ANS8" s="708"/>
      <c r="ANT8" s="708"/>
      <c r="ANU8" s="708"/>
      <c r="ANV8" s="708"/>
      <c r="ANW8" s="709"/>
      <c r="ANX8" s="707" t="s">
        <v>285</v>
      </c>
      <c r="ANY8" s="708"/>
      <c r="ANZ8" s="708"/>
      <c r="AOA8" s="708"/>
      <c r="AOB8" s="708"/>
      <c r="AOC8" s="708"/>
      <c r="AOD8" s="708"/>
      <c r="AOE8" s="708"/>
      <c r="AOF8" s="708"/>
      <c r="AOG8" s="708"/>
      <c r="AOH8" s="708"/>
      <c r="AOI8" s="709"/>
      <c r="AOJ8" s="710" t="s">
        <v>286</v>
      </c>
      <c r="AOK8" s="711"/>
      <c r="AOL8" s="711"/>
      <c r="AOM8" s="711"/>
      <c r="AON8" s="711"/>
      <c r="AOO8" s="711"/>
      <c r="AOP8" s="711"/>
      <c r="AOQ8" s="711"/>
      <c r="AOR8" s="711"/>
      <c r="AOS8" s="711"/>
      <c r="AOT8" s="711"/>
      <c r="AOU8" s="711"/>
      <c r="AOV8" s="711"/>
      <c r="AOW8" s="711"/>
      <c r="AOX8" s="711"/>
      <c r="AOY8" s="712"/>
      <c r="AOZ8" s="658" t="s">
        <v>287</v>
      </c>
      <c r="APA8" s="659"/>
      <c r="APB8" s="659"/>
      <c r="APC8" s="659"/>
      <c r="APD8" s="713"/>
      <c r="APE8" s="653" t="s">
        <v>267</v>
      </c>
      <c r="APF8" s="654"/>
      <c r="APG8" s="654"/>
      <c r="APH8" s="619"/>
      <c r="API8" s="623" t="s">
        <v>281</v>
      </c>
      <c r="APJ8" s="625" t="s">
        <v>282</v>
      </c>
      <c r="APK8" s="703" t="s">
        <v>283</v>
      </c>
      <c r="APL8" s="704"/>
      <c r="APM8" s="703" t="s">
        <v>284</v>
      </c>
      <c r="APN8" s="704"/>
      <c r="APO8" s="707" t="s">
        <v>122</v>
      </c>
      <c r="APP8" s="708"/>
      <c r="APQ8" s="708"/>
      <c r="APR8" s="708"/>
      <c r="APS8" s="708"/>
      <c r="APT8" s="708"/>
      <c r="APU8" s="708"/>
      <c r="APV8" s="708"/>
      <c r="APW8" s="708"/>
      <c r="APX8" s="708"/>
      <c r="APY8" s="708"/>
      <c r="APZ8" s="709"/>
      <c r="AQA8" s="707" t="s">
        <v>285</v>
      </c>
      <c r="AQB8" s="708"/>
      <c r="AQC8" s="708"/>
      <c r="AQD8" s="708"/>
      <c r="AQE8" s="708"/>
      <c r="AQF8" s="708"/>
      <c r="AQG8" s="708"/>
      <c r="AQH8" s="708"/>
      <c r="AQI8" s="708"/>
      <c r="AQJ8" s="708"/>
      <c r="AQK8" s="708"/>
      <c r="AQL8" s="709"/>
      <c r="AQM8" s="710" t="s">
        <v>286</v>
      </c>
      <c r="AQN8" s="711"/>
      <c r="AQO8" s="711"/>
      <c r="AQP8" s="711"/>
      <c r="AQQ8" s="711"/>
      <c r="AQR8" s="711"/>
      <c r="AQS8" s="711"/>
      <c r="AQT8" s="711"/>
      <c r="AQU8" s="711"/>
      <c r="AQV8" s="711"/>
      <c r="AQW8" s="711"/>
      <c r="AQX8" s="711"/>
      <c r="AQY8" s="711"/>
      <c r="AQZ8" s="711"/>
      <c r="ARA8" s="711"/>
      <c r="ARB8" s="712"/>
      <c r="ARC8" s="658" t="s">
        <v>287</v>
      </c>
      <c r="ARD8" s="659"/>
      <c r="ARE8" s="659"/>
      <c r="ARF8" s="659"/>
      <c r="ARG8" s="713"/>
      <c r="ARH8" s="653" t="s">
        <v>267</v>
      </c>
      <c r="ARI8" s="654"/>
      <c r="ARJ8" s="654"/>
      <c r="ARK8" s="619"/>
      <c r="ARL8" s="623" t="s">
        <v>281</v>
      </c>
      <c r="ARM8" s="625" t="s">
        <v>282</v>
      </c>
      <c r="ARN8" s="703" t="s">
        <v>283</v>
      </c>
      <c r="ARO8" s="704"/>
      <c r="ARP8" s="703" t="s">
        <v>284</v>
      </c>
      <c r="ARQ8" s="704"/>
      <c r="ARR8" s="707" t="s">
        <v>122</v>
      </c>
      <c r="ARS8" s="708"/>
      <c r="ART8" s="708"/>
      <c r="ARU8" s="708"/>
      <c r="ARV8" s="708"/>
      <c r="ARW8" s="708"/>
      <c r="ARX8" s="708"/>
      <c r="ARY8" s="708"/>
      <c r="ARZ8" s="708"/>
      <c r="ASA8" s="708"/>
      <c r="ASB8" s="708"/>
      <c r="ASC8" s="709"/>
      <c r="ASD8" s="707" t="s">
        <v>285</v>
      </c>
      <c r="ASE8" s="708"/>
      <c r="ASF8" s="708"/>
      <c r="ASG8" s="708"/>
      <c r="ASH8" s="708"/>
      <c r="ASI8" s="708"/>
      <c r="ASJ8" s="708"/>
      <c r="ASK8" s="708"/>
      <c r="ASL8" s="708"/>
      <c r="ASM8" s="708"/>
      <c r="ASN8" s="708"/>
      <c r="ASO8" s="709"/>
      <c r="ASP8" s="710" t="s">
        <v>286</v>
      </c>
      <c r="ASQ8" s="711"/>
      <c r="ASR8" s="711"/>
      <c r="ASS8" s="711"/>
      <c r="AST8" s="711"/>
      <c r="ASU8" s="711"/>
      <c r="ASV8" s="711"/>
      <c r="ASW8" s="711"/>
      <c r="ASX8" s="711"/>
      <c r="ASY8" s="711"/>
      <c r="ASZ8" s="711"/>
      <c r="ATA8" s="711"/>
      <c r="ATB8" s="711"/>
      <c r="ATC8" s="711"/>
      <c r="ATD8" s="711"/>
      <c r="ATE8" s="712"/>
      <c r="ATF8" s="658" t="s">
        <v>287</v>
      </c>
      <c r="ATG8" s="659"/>
      <c r="ATH8" s="659"/>
      <c r="ATI8" s="659"/>
      <c r="ATJ8" s="713"/>
      <c r="ATK8" s="653" t="s">
        <v>267</v>
      </c>
      <c r="ATL8" s="654"/>
      <c r="ATM8" s="654"/>
      <c r="ATN8" s="619"/>
      <c r="ATO8" s="623" t="s">
        <v>281</v>
      </c>
      <c r="ATP8" s="625" t="s">
        <v>282</v>
      </c>
      <c r="ATQ8" s="703" t="s">
        <v>283</v>
      </c>
      <c r="ATR8" s="704"/>
      <c r="ATS8" s="703" t="s">
        <v>284</v>
      </c>
      <c r="ATT8" s="704"/>
      <c r="ATU8" s="707" t="s">
        <v>122</v>
      </c>
      <c r="ATV8" s="708"/>
      <c r="ATW8" s="708"/>
      <c r="ATX8" s="708"/>
      <c r="ATY8" s="708"/>
      <c r="ATZ8" s="708"/>
      <c r="AUA8" s="708"/>
      <c r="AUB8" s="708"/>
      <c r="AUC8" s="708"/>
      <c r="AUD8" s="708"/>
      <c r="AUE8" s="708"/>
      <c r="AUF8" s="709"/>
      <c r="AUG8" s="707" t="s">
        <v>285</v>
      </c>
      <c r="AUH8" s="708"/>
      <c r="AUI8" s="708"/>
      <c r="AUJ8" s="708"/>
      <c r="AUK8" s="708"/>
      <c r="AUL8" s="708"/>
      <c r="AUM8" s="708"/>
      <c r="AUN8" s="708"/>
      <c r="AUO8" s="708"/>
      <c r="AUP8" s="708"/>
      <c r="AUQ8" s="708"/>
      <c r="AUR8" s="709"/>
      <c r="AUS8" s="710" t="s">
        <v>286</v>
      </c>
      <c r="AUT8" s="711"/>
      <c r="AUU8" s="711"/>
      <c r="AUV8" s="711"/>
      <c r="AUW8" s="711"/>
      <c r="AUX8" s="711"/>
      <c r="AUY8" s="711"/>
      <c r="AUZ8" s="711"/>
      <c r="AVA8" s="711"/>
      <c r="AVB8" s="711"/>
      <c r="AVC8" s="711"/>
      <c r="AVD8" s="711"/>
      <c r="AVE8" s="711"/>
      <c r="AVF8" s="711"/>
      <c r="AVG8" s="711"/>
      <c r="AVH8" s="712"/>
      <c r="AVI8" s="658" t="s">
        <v>287</v>
      </c>
      <c r="AVJ8" s="659"/>
      <c r="AVK8" s="659"/>
      <c r="AVL8" s="659"/>
      <c r="AVM8" s="713"/>
      <c r="AVN8" s="653" t="s">
        <v>267</v>
      </c>
      <c r="AVO8" s="654"/>
      <c r="AVP8" s="654"/>
      <c r="AVQ8" s="619"/>
      <c r="AVR8" s="623" t="s">
        <v>281</v>
      </c>
      <c r="AVS8" s="625" t="s">
        <v>282</v>
      </c>
      <c r="AVT8" s="703" t="s">
        <v>283</v>
      </c>
      <c r="AVU8" s="704"/>
      <c r="AVV8" s="703" t="s">
        <v>284</v>
      </c>
      <c r="AVW8" s="704"/>
      <c r="AVX8" s="707" t="s">
        <v>122</v>
      </c>
      <c r="AVY8" s="708"/>
      <c r="AVZ8" s="708"/>
      <c r="AWA8" s="708"/>
      <c r="AWB8" s="708"/>
      <c r="AWC8" s="708"/>
      <c r="AWD8" s="708"/>
      <c r="AWE8" s="708"/>
      <c r="AWF8" s="708"/>
      <c r="AWG8" s="708"/>
      <c r="AWH8" s="708"/>
      <c r="AWI8" s="709"/>
      <c r="AWJ8" s="707" t="s">
        <v>285</v>
      </c>
      <c r="AWK8" s="708"/>
      <c r="AWL8" s="708"/>
      <c r="AWM8" s="708"/>
      <c r="AWN8" s="708"/>
      <c r="AWO8" s="708"/>
      <c r="AWP8" s="708"/>
      <c r="AWQ8" s="708"/>
      <c r="AWR8" s="708"/>
      <c r="AWS8" s="708"/>
      <c r="AWT8" s="708"/>
      <c r="AWU8" s="709"/>
      <c r="AWV8" s="710" t="s">
        <v>286</v>
      </c>
      <c r="AWW8" s="711"/>
      <c r="AWX8" s="711"/>
      <c r="AWY8" s="711"/>
      <c r="AWZ8" s="711"/>
      <c r="AXA8" s="711"/>
      <c r="AXB8" s="711"/>
      <c r="AXC8" s="711"/>
      <c r="AXD8" s="711"/>
      <c r="AXE8" s="711"/>
      <c r="AXF8" s="711"/>
      <c r="AXG8" s="711"/>
      <c r="AXH8" s="711"/>
      <c r="AXI8" s="711"/>
      <c r="AXJ8" s="711"/>
      <c r="AXK8" s="712"/>
      <c r="AXL8" s="658" t="s">
        <v>287</v>
      </c>
      <c r="AXM8" s="659"/>
      <c r="AXN8" s="659"/>
      <c r="AXO8" s="659"/>
      <c r="AXP8" s="713"/>
      <c r="AXQ8" s="653" t="s">
        <v>267</v>
      </c>
      <c r="AXR8" s="654"/>
      <c r="AXS8" s="654"/>
      <c r="AXT8" s="619"/>
      <c r="AXU8" s="623" t="s">
        <v>281</v>
      </c>
      <c r="AXV8" s="625" t="s">
        <v>282</v>
      </c>
      <c r="AXW8" s="703" t="s">
        <v>283</v>
      </c>
      <c r="AXX8" s="704"/>
      <c r="AXY8" s="703" t="s">
        <v>284</v>
      </c>
      <c r="AXZ8" s="704"/>
      <c r="AYA8" s="707" t="s">
        <v>122</v>
      </c>
      <c r="AYB8" s="708"/>
      <c r="AYC8" s="708"/>
      <c r="AYD8" s="708"/>
      <c r="AYE8" s="708"/>
      <c r="AYF8" s="708"/>
      <c r="AYG8" s="708"/>
      <c r="AYH8" s="708"/>
      <c r="AYI8" s="708"/>
      <c r="AYJ8" s="708"/>
      <c r="AYK8" s="708"/>
      <c r="AYL8" s="709"/>
      <c r="AYM8" s="707" t="s">
        <v>285</v>
      </c>
      <c r="AYN8" s="708"/>
      <c r="AYO8" s="708"/>
      <c r="AYP8" s="708"/>
      <c r="AYQ8" s="708"/>
      <c r="AYR8" s="708"/>
      <c r="AYS8" s="708"/>
      <c r="AYT8" s="708"/>
      <c r="AYU8" s="708"/>
      <c r="AYV8" s="708"/>
      <c r="AYW8" s="708"/>
      <c r="AYX8" s="709"/>
      <c r="AYY8" s="710" t="s">
        <v>286</v>
      </c>
      <c r="AYZ8" s="711"/>
      <c r="AZA8" s="711"/>
      <c r="AZB8" s="711"/>
      <c r="AZC8" s="711"/>
      <c r="AZD8" s="711"/>
      <c r="AZE8" s="711"/>
      <c r="AZF8" s="711"/>
      <c r="AZG8" s="711"/>
      <c r="AZH8" s="711"/>
      <c r="AZI8" s="711"/>
      <c r="AZJ8" s="711"/>
      <c r="AZK8" s="711"/>
      <c r="AZL8" s="711"/>
      <c r="AZM8" s="711"/>
      <c r="AZN8" s="712"/>
      <c r="AZO8" s="658" t="s">
        <v>287</v>
      </c>
      <c r="AZP8" s="659"/>
      <c r="AZQ8" s="659"/>
      <c r="AZR8" s="659"/>
      <c r="AZS8" s="713"/>
      <c r="AZT8" s="653" t="s">
        <v>267</v>
      </c>
      <c r="AZU8" s="654"/>
      <c r="AZV8" s="654"/>
      <c r="AZW8" s="619"/>
      <c r="AZX8" s="623" t="s">
        <v>281</v>
      </c>
      <c r="AZY8" s="625" t="s">
        <v>282</v>
      </c>
      <c r="AZZ8" s="703" t="s">
        <v>283</v>
      </c>
      <c r="BAA8" s="704"/>
      <c r="BAB8" s="703" t="s">
        <v>284</v>
      </c>
      <c r="BAC8" s="704"/>
      <c r="BAD8" s="707" t="s">
        <v>122</v>
      </c>
      <c r="BAE8" s="708"/>
      <c r="BAF8" s="708"/>
      <c r="BAG8" s="708"/>
      <c r="BAH8" s="708"/>
      <c r="BAI8" s="708"/>
      <c r="BAJ8" s="708"/>
      <c r="BAK8" s="708"/>
      <c r="BAL8" s="708"/>
      <c r="BAM8" s="708"/>
      <c r="BAN8" s="708"/>
      <c r="BAO8" s="709"/>
      <c r="BAP8" s="707" t="s">
        <v>285</v>
      </c>
      <c r="BAQ8" s="708"/>
      <c r="BAR8" s="708"/>
      <c r="BAS8" s="708"/>
      <c r="BAT8" s="708"/>
      <c r="BAU8" s="708"/>
      <c r="BAV8" s="708"/>
      <c r="BAW8" s="708"/>
      <c r="BAX8" s="708"/>
      <c r="BAY8" s="708"/>
      <c r="BAZ8" s="708"/>
      <c r="BBA8" s="709"/>
      <c r="BBB8" s="710" t="s">
        <v>286</v>
      </c>
      <c r="BBC8" s="711"/>
      <c r="BBD8" s="711"/>
      <c r="BBE8" s="711"/>
      <c r="BBF8" s="711"/>
      <c r="BBG8" s="711"/>
      <c r="BBH8" s="711"/>
      <c r="BBI8" s="711"/>
      <c r="BBJ8" s="711"/>
      <c r="BBK8" s="711"/>
      <c r="BBL8" s="711"/>
      <c r="BBM8" s="711"/>
      <c r="BBN8" s="711"/>
      <c r="BBO8" s="711"/>
      <c r="BBP8" s="711"/>
      <c r="BBQ8" s="712"/>
      <c r="BBR8" s="658" t="s">
        <v>287</v>
      </c>
      <c r="BBS8" s="659"/>
      <c r="BBT8" s="659"/>
      <c r="BBU8" s="659"/>
      <c r="BBV8" s="713"/>
      <c r="BBW8" s="653" t="s">
        <v>267</v>
      </c>
      <c r="BBX8" s="654"/>
      <c r="BBY8" s="654"/>
      <c r="BBZ8" s="619"/>
      <c r="BCA8" s="623" t="s">
        <v>281</v>
      </c>
      <c r="BCB8" s="625" t="s">
        <v>282</v>
      </c>
      <c r="BCC8" s="703" t="s">
        <v>283</v>
      </c>
      <c r="BCD8" s="704"/>
      <c r="BCE8" s="703" t="s">
        <v>284</v>
      </c>
      <c r="BCF8" s="704"/>
      <c r="BCG8" s="707" t="s">
        <v>122</v>
      </c>
      <c r="BCH8" s="708"/>
      <c r="BCI8" s="708"/>
      <c r="BCJ8" s="708"/>
      <c r="BCK8" s="708"/>
      <c r="BCL8" s="708"/>
      <c r="BCM8" s="708"/>
      <c r="BCN8" s="708"/>
      <c r="BCO8" s="708"/>
      <c r="BCP8" s="708"/>
      <c r="BCQ8" s="708"/>
      <c r="BCR8" s="709"/>
      <c r="BCS8" s="707" t="s">
        <v>285</v>
      </c>
      <c r="BCT8" s="708"/>
      <c r="BCU8" s="708"/>
      <c r="BCV8" s="708"/>
      <c r="BCW8" s="708"/>
      <c r="BCX8" s="708"/>
      <c r="BCY8" s="708"/>
      <c r="BCZ8" s="708"/>
      <c r="BDA8" s="708"/>
      <c r="BDB8" s="708"/>
      <c r="BDC8" s="708"/>
      <c r="BDD8" s="709"/>
      <c r="BDE8" s="710" t="s">
        <v>286</v>
      </c>
      <c r="BDF8" s="711"/>
      <c r="BDG8" s="711"/>
      <c r="BDH8" s="711"/>
      <c r="BDI8" s="711"/>
      <c r="BDJ8" s="711"/>
      <c r="BDK8" s="711"/>
      <c r="BDL8" s="711"/>
      <c r="BDM8" s="711"/>
      <c r="BDN8" s="711"/>
      <c r="BDO8" s="711"/>
      <c r="BDP8" s="711"/>
      <c r="BDQ8" s="711"/>
      <c r="BDR8" s="711"/>
      <c r="BDS8" s="711"/>
      <c r="BDT8" s="712"/>
      <c r="BDU8" s="658" t="s">
        <v>287</v>
      </c>
      <c r="BDV8" s="659"/>
      <c r="BDW8" s="659"/>
      <c r="BDX8" s="659"/>
      <c r="BDY8" s="713"/>
      <c r="BDZ8" s="653" t="s">
        <v>267</v>
      </c>
      <c r="BEA8" s="654"/>
      <c r="BEB8" s="654"/>
      <c r="BEC8" s="619"/>
      <c r="BED8" s="623" t="s">
        <v>281</v>
      </c>
      <c r="BEE8" s="625" t="s">
        <v>282</v>
      </c>
      <c r="BEF8" s="703" t="s">
        <v>283</v>
      </c>
      <c r="BEG8" s="704"/>
      <c r="BEH8" s="703" t="s">
        <v>284</v>
      </c>
      <c r="BEI8" s="704"/>
      <c r="BEJ8" s="707" t="s">
        <v>122</v>
      </c>
      <c r="BEK8" s="708"/>
      <c r="BEL8" s="708"/>
      <c r="BEM8" s="708"/>
      <c r="BEN8" s="708"/>
      <c r="BEO8" s="708"/>
      <c r="BEP8" s="708"/>
      <c r="BEQ8" s="708"/>
      <c r="BER8" s="708"/>
      <c r="BES8" s="708"/>
      <c r="BET8" s="708"/>
      <c r="BEU8" s="709"/>
      <c r="BEV8" s="707" t="s">
        <v>285</v>
      </c>
      <c r="BEW8" s="708"/>
      <c r="BEX8" s="708"/>
      <c r="BEY8" s="708"/>
      <c r="BEZ8" s="708"/>
      <c r="BFA8" s="708"/>
      <c r="BFB8" s="708"/>
      <c r="BFC8" s="708"/>
      <c r="BFD8" s="708"/>
      <c r="BFE8" s="708"/>
      <c r="BFF8" s="708"/>
      <c r="BFG8" s="709"/>
      <c r="BFH8" s="710" t="s">
        <v>286</v>
      </c>
      <c r="BFI8" s="711"/>
      <c r="BFJ8" s="711"/>
      <c r="BFK8" s="711"/>
      <c r="BFL8" s="711"/>
      <c r="BFM8" s="711"/>
      <c r="BFN8" s="711"/>
      <c r="BFO8" s="711"/>
      <c r="BFP8" s="711"/>
      <c r="BFQ8" s="711"/>
      <c r="BFR8" s="711"/>
      <c r="BFS8" s="711"/>
      <c r="BFT8" s="711"/>
      <c r="BFU8" s="711"/>
      <c r="BFV8" s="711"/>
      <c r="BFW8" s="712"/>
      <c r="BFX8" s="658" t="s">
        <v>287</v>
      </c>
      <c r="BFY8" s="659"/>
      <c r="BFZ8" s="659"/>
      <c r="BGA8" s="659"/>
      <c r="BGB8" s="713"/>
      <c r="BGC8" s="653" t="s">
        <v>267</v>
      </c>
      <c r="BGD8" s="654"/>
      <c r="BGE8" s="654"/>
      <c r="BGF8" s="619"/>
      <c r="BGG8" s="623" t="s">
        <v>281</v>
      </c>
      <c r="BGH8" s="625" t="s">
        <v>282</v>
      </c>
      <c r="BGI8" s="703" t="s">
        <v>283</v>
      </c>
      <c r="BGJ8" s="704"/>
      <c r="BGK8" s="703" t="s">
        <v>284</v>
      </c>
      <c r="BGL8" s="704"/>
      <c r="BGM8" s="707" t="s">
        <v>122</v>
      </c>
      <c r="BGN8" s="708"/>
      <c r="BGO8" s="708"/>
      <c r="BGP8" s="708"/>
      <c r="BGQ8" s="708"/>
      <c r="BGR8" s="708"/>
      <c r="BGS8" s="708"/>
      <c r="BGT8" s="708"/>
      <c r="BGU8" s="708"/>
      <c r="BGV8" s="708"/>
      <c r="BGW8" s="708"/>
      <c r="BGX8" s="709"/>
      <c r="BGY8" s="707" t="s">
        <v>285</v>
      </c>
      <c r="BGZ8" s="708"/>
      <c r="BHA8" s="708"/>
      <c r="BHB8" s="708"/>
      <c r="BHC8" s="708"/>
      <c r="BHD8" s="708"/>
      <c r="BHE8" s="708"/>
      <c r="BHF8" s="708"/>
      <c r="BHG8" s="708"/>
      <c r="BHH8" s="708"/>
      <c r="BHI8" s="708"/>
      <c r="BHJ8" s="709"/>
      <c r="BHK8" s="710" t="s">
        <v>286</v>
      </c>
      <c r="BHL8" s="711"/>
      <c r="BHM8" s="711"/>
      <c r="BHN8" s="711"/>
      <c r="BHO8" s="711"/>
      <c r="BHP8" s="711"/>
      <c r="BHQ8" s="711"/>
      <c r="BHR8" s="711"/>
      <c r="BHS8" s="711"/>
      <c r="BHT8" s="711"/>
      <c r="BHU8" s="711"/>
      <c r="BHV8" s="711"/>
      <c r="BHW8" s="711"/>
      <c r="BHX8" s="711"/>
      <c r="BHY8" s="711"/>
      <c r="BHZ8" s="712"/>
      <c r="BIA8" s="658" t="s">
        <v>287</v>
      </c>
      <c r="BIB8" s="659"/>
      <c r="BIC8" s="659"/>
      <c r="BID8" s="659"/>
      <c r="BIE8" s="713"/>
      <c r="BIF8" s="653" t="s">
        <v>267</v>
      </c>
      <c r="BIG8" s="654"/>
      <c r="BIH8" s="654"/>
      <c r="BII8" s="619"/>
      <c r="BIJ8" s="623" t="s">
        <v>281</v>
      </c>
      <c r="BIK8" s="625" t="s">
        <v>282</v>
      </c>
      <c r="BIL8" s="703" t="s">
        <v>283</v>
      </c>
      <c r="BIM8" s="704"/>
      <c r="BIN8" s="703" t="s">
        <v>284</v>
      </c>
      <c r="BIO8" s="704"/>
      <c r="BIP8" s="707" t="s">
        <v>122</v>
      </c>
      <c r="BIQ8" s="708"/>
      <c r="BIR8" s="708"/>
      <c r="BIS8" s="708"/>
      <c r="BIT8" s="708"/>
      <c r="BIU8" s="708"/>
      <c r="BIV8" s="708"/>
      <c r="BIW8" s="708"/>
      <c r="BIX8" s="708"/>
      <c r="BIY8" s="708"/>
      <c r="BIZ8" s="708"/>
      <c r="BJA8" s="709"/>
      <c r="BJB8" s="707" t="s">
        <v>285</v>
      </c>
      <c r="BJC8" s="708"/>
      <c r="BJD8" s="708"/>
      <c r="BJE8" s="708"/>
      <c r="BJF8" s="708"/>
      <c r="BJG8" s="708"/>
      <c r="BJH8" s="708"/>
      <c r="BJI8" s="708"/>
      <c r="BJJ8" s="708"/>
      <c r="BJK8" s="708"/>
      <c r="BJL8" s="708"/>
      <c r="BJM8" s="709"/>
      <c r="BJN8" s="710" t="s">
        <v>286</v>
      </c>
      <c r="BJO8" s="711"/>
      <c r="BJP8" s="711"/>
      <c r="BJQ8" s="711"/>
      <c r="BJR8" s="711"/>
      <c r="BJS8" s="711"/>
      <c r="BJT8" s="711"/>
      <c r="BJU8" s="711"/>
      <c r="BJV8" s="711"/>
      <c r="BJW8" s="711"/>
      <c r="BJX8" s="711"/>
      <c r="BJY8" s="711"/>
      <c r="BJZ8" s="711"/>
      <c r="BKA8" s="711"/>
      <c r="BKB8" s="711"/>
      <c r="BKC8" s="712"/>
      <c r="BKD8" s="658" t="s">
        <v>287</v>
      </c>
      <c r="BKE8" s="659"/>
      <c r="BKF8" s="659"/>
      <c r="BKG8" s="659"/>
      <c r="BKH8" s="713"/>
      <c r="BKI8" s="653" t="s">
        <v>267</v>
      </c>
      <c r="BKJ8" s="654"/>
      <c r="BKK8" s="654"/>
      <c r="BKL8" s="619"/>
      <c r="BKM8" s="623" t="s">
        <v>281</v>
      </c>
      <c r="BKN8" s="625" t="s">
        <v>282</v>
      </c>
      <c r="BKO8" s="703" t="s">
        <v>283</v>
      </c>
      <c r="BKP8" s="704"/>
      <c r="BKQ8" s="703" t="s">
        <v>284</v>
      </c>
      <c r="BKR8" s="704"/>
      <c r="BKS8" s="707" t="s">
        <v>122</v>
      </c>
      <c r="BKT8" s="708"/>
      <c r="BKU8" s="708"/>
      <c r="BKV8" s="708"/>
      <c r="BKW8" s="708"/>
      <c r="BKX8" s="708"/>
      <c r="BKY8" s="708"/>
      <c r="BKZ8" s="708"/>
      <c r="BLA8" s="708"/>
      <c r="BLB8" s="708"/>
      <c r="BLC8" s="708"/>
      <c r="BLD8" s="709"/>
      <c r="BLE8" s="707" t="s">
        <v>285</v>
      </c>
      <c r="BLF8" s="708"/>
      <c r="BLG8" s="708"/>
      <c r="BLH8" s="708"/>
      <c r="BLI8" s="708"/>
      <c r="BLJ8" s="708"/>
      <c r="BLK8" s="708"/>
      <c r="BLL8" s="708"/>
      <c r="BLM8" s="708"/>
      <c r="BLN8" s="708"/>
      <c r="BLO8" s="708"/>
      <c r="BLP8" s="709"/>
      <c r="BLQ8" s="710" t="s">
        <v>286</v>
      </c>
      <c r="BLR8" s="711"/>
      <c r="BLS8" s="711"/>
      <c r="BLT8" s="711"/>
      <c r="BLU8" s="711"/>
      <c r="BLV8" s="711"/>
      <c r="BLW8" s="711"/>
      <c r="BLX8" s="711"/>
      <c r="BLY8" s="711"/>
      <c r="BLZ8" s="711"/>
      <c r="BMA8" s="711"/>
      <c r="BMB8" s="711"/>
      <c r="BMC8" s="711"/>
      <c r="BMD8" s="711"/>
      <c r="BME8" s="711"/>
      <c r="BMF8" s="712"/>
      <c r="BMG8" s="658" t="s">
        <v>287</v>
      </c>
      <c r="BMH8" s="659"/>
      <c r="BMI8" s="659"/>
      <c r="BMJ8" s="659"/>
      <c r="BMK8" s="713"/>
      <c r="BML8" s="653" t="s">
        <v>267</v>
      </c>
      <c r="BMM8" s="654"/>
      <c r="BMN8" s="654"/>
      <c r="BMO8" s="619"/>
      <c r="BMP8" s="623" t="s">
        <v>281</v>
      </c>
      <c r="BMQ8" s="625" t="s">
        <v>282</v>
      </c>
      <c r="BMR8" s="703" t="s">
        <v>283</v>
      </c>
      <c r="BMS8" s="704"/>
      <c r="BMT8" s="703" t="s">
        <v>284</v>
      </c>
      <c r="BMU8" s="704"/>
      <c r="BMV8" s="707" t="s">
        <v>122</v>
      </c>
      <c r="BMW8" s="708"/>
      <c r="BMX8" s="708"/>
      <c r="BMY8" s="708"/>
      <c r="BMZ8" s="708"/>
      <c r="BNA8" s="708"/>
      <c r="BNB8" s="708"/>
      <c r="BNC8" s="708"/>
      <c r="BND8" s="708"/>
      <c r="BNE8" s="708"/>
      <c r="BNF8" s="708"/>
      <c r="BNG8" s="709"/>
      <c r="BNH8" s="707" t="s">
        <v>285</v>
      </c>
      <c r="BNI8" s="708"/>
      <c r="BNJ8" s="708"/>
      <c r="BNK8" s="708"/>
      <c r="BNL8" s="708"/>
      <c r="BNM8" s="708"/>
      <c r="BNN8" s="708"/>
      <c r="BNO8" s="708"/>
      <c r="BNP8" s="708"/>
      <c r="BNQ8" s="708"/>
      <c r="BNR8" s="708"/>
      <c r="BNS8" s="709"/>
      <c r="BNT8" s="710" t="s">
        <v>286</v>
      </c>
      <c r="BNU8" s="711"/>
      <c r="BNV8" s="711"/>
      <c r="BNW8" s="711"/>
      <c r="BNX8" s="711"/>
      <c r="BNY8" s="711"/>
      <c r="BNZ8" s="711"/>
      <c r="BOA8" s="711"/>
      <c r="BOB8" s="711"/>
      <c r="BOC8" s="711"/>
      <c r="BOD8" s="711"/>
      <c r="BOE8" s="711"/>
      <c r="BOF8" s="711"/>
      <c r="BOG8" s="711"/>
      <c r="BOH8" s="711"/>
      <c r="BOI8" s="712"/>
      <c r="BOJ8" s="658" t="s">
        <v>287</v>
      </c>
      <c r="BOK8" s="659"/>
      <c r="BOL8" s="659"/>
      <c r="BOM8" s="659"/>
      <c r="BON8" s="713"/>
      <c r="BOO8" s="653" t="s">
        <v>267</v>
      </c>
      <c r="BOP8" s="654"/>
      <c r="BOQ8" s="654"/>
      <c r="BOR8" s="619"/>
      <c r="BOS8" s="623" t="s">
        <v>281</v>
      </c>
      <c r="BOT8" s="625" t="s">
        <v>282</v>
      </c>
      <c r="BOU8" s="703" t="s">
        <v>283</v>
      </c>
      <c r="BOV8" s="704"/>
      <c r="BOW8" s="703" t="s">
        <v>284</v>
      </c>
      <c r="BOX8" s="704"/>
      <c r="BOY8" s="707" t="s">
        <v>122</v>
      </c>
      <c r="BOZ8" s="708"/>
      <c r="BPA8" s="708"/>
      <c r="BPB8" s="708"/>
      <c r="BPC8" s="708"/>
      <c r="BPD8" s="708"/>
      <c r="BPE8" s="708"/>
      <c r="BPF8" s="708"/>
      <c r="BPG8" s="708"/>
      <c r="BPH8" s="708"/>
      <c r="BPI8" s="708"/>
      <c r="BPJ8" s="709"/>
      <c r="BPK8" s="707" t="s">
        <v>285</v>
      </c>
      <c r="BPL8" s="708"/>
      <c r="BPM8" s="708"/>
      <c r="BPN8" s="708"/>
      <c r="BPO8" s="708"/>
      <c r="BPP8" s="708"/>
      <c r="BPQ8" s="708"/>
      <c r="BPR8" s="708"/>
      <c r="BPS8" s="708"/>
      <c r="BPT8" s="708"/>
      <c r="BPU8" s="708"/>
      <c r="BPV8" s="709"/>
      <c r="BPW8" s="710" t="s">
        <v>286</v>
      </c>
      <c r="BPX8" s="711"/>
      <c r="BPY8" s="711"/>
      <c r="BPZ8" s="711"/>
      <c r="BQA8" s="711"/>
      <c r="BQB8" s="711"/>
      <c r="BQC8" s="711"/>
      <c r="BQD8" s="711"/>
      <c r="BQE8" s="711"/>
      <c r="BQF8" s="711"/>
      <c r="BQG8" s="711"/>
      <c r="BQH8" s="711"/>
      <c r="BQI8" s="711"/>
      <c r="BQJ8" s="711"/>
      <c r="BQK8" s="711"/>
      <c r="BQL8" s="712"/>
      <c r="BQM8" s="658" t="s">
        <v>287</v>
      </c>
      <c r="BQN8" s="659"/>
      <c r="BQO8" s="659"/>
      <c r="BQP8" s="659"/>
      <c r="BQQ8" s="713"/>
      <c r="BQR8" s="653" t="s">
        <v>267</v>
      </c>
      <c r="BQS8" s="654"/>
      <c r="BQT8" s="654"/>
      <c r="BQU8" s="619"/>
      <c r="BQV8" s="623" t="s">
        <v>281</v>
      </c>
      <c r="BQW8" s="625" t="s">
        <v>282</v>
      </c>
      <c r="BQX8" s="703" t="s">
        <v>283</v>
      </c>
      <c r="BQY8" s="704"/>
      <c r="BQZ8" s="703" t="s">
        <v>284</v>
      </c>
      <c r="BRA8" s="704"/>
      <c r="BRB8" s="707" t="s">
        <v>122</v>
      </c>
      <c r="BRC8" s="708"/>
      <c r="BRD8" s="708"/>
      <c r="BRE8" s="708"/>
      <c r="BRF8" s="708"/>
      <c r="BRG8" s="708"/>
      <c r="BRH8" s="708"/>
      <c r="BRI8" s="708"/>
      <c r="BRJ8" s="708"/>
      <c r="BRK8" s="708"/>
      <c r="BRL8" s="708"/>
      <c r="BRM8" s="709"/>
      <c r="BRN8" s="707" t="s">
        <v>285</v>
      </c>
      <c r="BRO8" s="708"/>
      <c r="BRP8" s="708"/>
      <c r="BRQ8" s="708"/>
      <c r="BRR8" s="708"/>
      <c r="BRS8" s="708"/>
      <c r="BRT8" s="708"/>
      <c r="BRU8" s="708"/>
      <c r="BRV8" s="708"/>
      <c r="BRW8" s="708"/>
      <c r="BRX8" s="708"/>
      <c r="BRY8" s="709"/>
      <c r="BRZ8" s="710" t="s">
        <v>286</v>
      </c>
      <c r="BSA8" s="711"/>
      <c r="BSB8" s="711"/>
      <c r="BSC8" s="711"/>
      <c r="BSD8" s="711"/>
      <c r="BSE8" s="711"/>
      <c r="BSF8" s="711"/>
      <c r="BSG8" s="711"/>
      <c r="BSH8" s="711"/>
      <c r="BSI8" s="711"/>
      <c r="BSJ8" s="711"/>
      <c r="BSK8" s="711"/>
      <c r="BSL8" s="711"/>
      <c r="BSM8" s="711"/>
      <c r="BSN8" s="711"/>
      <c r="BSO8" s="712"/>
      <c r="BSP8" s="658" t="s">
        <v>287</v>
      </c>
      <c r="BSQ8" s="659"/>
      <c r="BSR8" s="659"/>
      <c r="BSS8" s="659"/>
      <c r="BST8" s="713"/>
      <c r="BSU8" s="653" t="s">
        <v>267</v>
      </c>
      <c r="BSV8" s="654"/>
      <c r="BSW8" s="654"/>
      <c r="BSX8" s="619"/>
      <c r="BSY8" s="623" t="s">
        <v>281</v>
      </c>
      <c r="BSZ8" s="625" t="s">
        <v>282</v>
      </c>
      <c r="BTA8" s="703" t="s">
        <v>283</v>
      </c>
      <c r="BTB8" s="704"/>
      <c r="BTC8" s="703" t="s">
        <v>284</v>
      </c>
      <c r="BTD8" s="704"/>
      <c r="BTE8" s="707" t="s">
        <v>122</v>
      </c>
      <c r="BTF8" s="708"/>
      <c r="BTG8" s="708"/>
      <c r="BTH8" s="708"/>
      <c r="BTI8" s="708"/>
      <c r="BTJ8" s="708"/>
      <c r="BTK8" s="708"/>
      <c r="BTL8" s="708"/>
      <c r="BTM8" s="708"/>
      <c r="BTN8" s="708"/>
      <c r="BTO8" s="708"/>
      <c r="BTP8" s="709"/>
      <c r="BTQ8" s="707" t="s">
        <v>285</v>
      </c>
      <c r="BTR8" s="708"/>
      <c r="BTS8" s="708"/>
      <c r="BTT8" s="708"/>
      <c r="BTU8" s="708"/>
      <c r="BTV8" s="708"/>
      <c r="BTW8" s="708"/>
      <c r="BTX8" s="708"/>
      <c r="BTY8" s="708"/>
      <c r="BTZ8" s="708"/>
      <c r="BUA8" s="708"/>
      <c r="BUB8" s="709"/>
      <c r="BUC8" s="710" t="s">
        <v>286</v>
      </c>
      <c r="BUD8" s="711"/>
      <c r="BUE8" s="711"/>
      <c r="BUF8" s="711"/>
      <c r="BUG8" s="711"/>
      <c r="BUH8" s="711"/>
      <c r="BUI8" s="711"/>
      <c r="BUJ8" s="711"/>
      <c r="BUK8" s="711"/>
      <c r="BUL8" s="711"/>
      <c r="BUM8" s="711"/>
      <c r="BUN8" s="711"/>
      <c r="BUO8" s="711"/>
      <c r="BUP8" s="711"/>
      <c r="BUQ8" s="711"/>
      <c r="BUR8" s="712"/>
      <c r="BUS8" s="658" t="s">
        <v>287</v>
      </c>
      <c r="BUT8" s="659"/>
      <c r="BUU8" s="659"/>
      <c r="BUV8" s="659"/>
      <c r="BUW8" s="713"/>
      <c r="BUX8" s="653" t="s">
        <v>267</v>
      </c>
      <c r="BUY8" s="654"/>
      <c r="BUZ8" s="654"/>
      <c r="BVA8" s="619"/>
      <c r="BVB8" s="623" t="s">
        <v>281</v>
      </c>
      <c r="BVC8" s="625" t="s">
        <v>282</v>
      </c>
      <c r="BVD8" s="703" t="s">
        <v>283</v>
      </c>
      <c r="BVE8" s="704"/>
      <c r="BVF8" s="703" t="s">
        <v>284</v>
      </c>
      <c r="BVG8" s="704"/>
      <c r="BVH8" s="707" t="s">
        <v>122</v>
      </c>
      <c r="BVI8" s="708"/>
      <c r="BVJ8" s="708"/>
      <c r="BVK8" s="708"/>
      <c r="BVL8" s="708"/>
      <c r="BVM8" s="708"/>
      <c r="BVN8" s="708"/>
      <c r="BVO8" s="708"/>
      <c r="BVP8" s="708"/>
      <c r="BVQ8" s="708"/>
      <c r="BVR8" s="708"/>
      <c r="BVS8" s="709"/>
      <c r="BVT8" s="707" t="s">
        <v>285</v>
      </c>
      <c r="BVU8" s="708"/>
      <c r="BVV8" s="708"/>
      <c r="BVW8" s="708"/>
      <c r="BVX8" s="708"/>
      <c r="BVY8" s="708"/>
      <c r="BVZ8" s="708"/>
      <c r="BWA8" s="708"/>
      <c r="BWB8" s="708"/>
      <c r="BWC8" s="708"/>
      <c r="BWD8" s="708"/>
      <c r="BWE8" s="709"/>
      <c r="BWF8" s="710" t="s">
        <v>286</v>
      </c>
      <c r="BWG8" s="711"/>
      <c r="BWH8" s="711"/>
      <c r="BWI8" s="711"/>
      <c r="BWJ8" s="711"/>
      <c r="BWK8" s="711"/>
      <c r="BWL8" s="711"/>
      <c r="BWM8" s="711"/>
      <c r="BWN8" s="711"/>
      <c r="BWO8" s="711"/>
      <c r="BWP8" s="711"/>
      <c r="BWQ8" s="711"/>
      <c r="BWR8" s="711"/>
      <c r="BWS8" s="711"/>
      <c r="BWT8" s="711"/>
      <c r="BWU8" s="712"/>
      <c r="BWV8" s="658" t="s">
        <v>287</v>
      </c>
      <c r="BWW8" s="659"/>
      <c r="BWX8" s="659"/>
      <c r="BWY8" s="659"/>
      <c r="BWZ8" s="713"/>
      <c r="BXA8" s="653" t="s">
        <v>267</v>
      </c>
      <c r="BXB8" s="654"/>
      <c r="BXC8" s="654"/>
      <c r="BXD8" s="619"/>
      <c r="BXE8" s="623" t="s">
        <v>281</v>
      </c>
      <c r="BXF8" s="625" t="s">
        <v>282</v>
      </c>
      <c r="BXG8" s="703" t="s">
        <v>283</v>
      </c>
      <c r="BXH8" s="704"/>
      <c r="BXI8" s="703" t="s">
        <v>284</v>
      </c>
      <c r="BXJ8" s="704"/>
      <c r="BXK8" s="707" t="s">
        <v>122</v>
      </c>
      <c r="BXL8" s="708"/>
      <c r="BXM8" s="708"/>
      <c r="BXN8" s="708"/>
      <c r="BXO8" s="708"/>
      <c r="BXP8" s="708"/>
      <c r="BXQ8" s="708"/>
      <c r="BXR8" s="708"/>
      <c r="BXS8" s="708"/>
      <c r="BXT8" s="708"/>
      <c r="BXU8" s="708"/>
      <c r="BXV8" s="709"/>
      <c r="BXW8" s="707" t="s">
        <v>285</v>
      </c>
      <c r="BXX8" s="708"/>
      <c r="BXY8" s="708"/>
      <c r="BXZ8" s="708"/>
      <c r="BYA8" s="708"/>
      <c r="BYB8" s="708"/>
      <c r="BYC8" s="708"/>
      <c r="BYD8" s="708"/>
      <c r="BYE8" s="708"/>
      <c r="BYF8" s="708"/>
      <c r="BYG8" s="708"/>
      <c r="BYH8" s="709"/>
      <c r="BYI8" s="710" t="s">
        <v>286</v>
      </c>
      <c r="BYJ8" s="711"/>
      <c r="BYK8" s="711"/>
      <c r="BYL8" s="711"/>
      <c r="BYM8" s="711"/>
      <c r="BYN8" s="711"/>
      <c r="BYO8" s="711"/>
      <c r="BYP8" s="711"/>
      <c r="BYQ8" s="711"/>
      <c r="BYR8" s="711"/>
      <c r="BYS8" s="711"/>
      <c r="BYT8" s="711"/>
      <c r="BYU8" s="711"/>
      <c r="BYV8" s="711"/>
      <c r="BYW8" s="711"/>
      <c r="BYX8" s="712"/>
      <c r="BYY8" s="658" t="s">
        <v>287</v>
      </c>
      <c r="BYZ8" s="659"/>
      <c r="BZA8" s="659"/>
      <c r="BZB8" s="659"/>
      <c r="BZC8" s="713"/>
      <c r="BZD8" s="653" t="s">
        <v>267</v>
      </c>
      <c r="BZE8" s="654"/>
      <c r="BZF8" s="654"/>
      <c r="BZG8" s="619"/>
      <c r="BZH8" s="623" t="s">
        <v>281</v>
      </c>
      <c r="BZI8" s="625" t="s">
        <v>282</v>
      </c>
      <c r="BZJ8" s="703" t="s">
        <v>283</v>
      </c>
      <c r="BZK8" s="704"/>
      <c r="BZL8" s="703" t="s">
        <v>284</v>
      </c>
      <c r="BZM8" s="704"/>
      <c r="BZN8" s="707" t="s">
        <v>122</v>
      </c>
      <c r="BZO8" s="708"/>
      <c r="BZP8" s="708"/>
      <c r="BZQ8" s="708"/>
      <c r="BZR8" s="708"/>
      <c r="BZS8" s="708"/>
      <c r="BZT8" s="708"/>
      <c r="BZU8" s="708"/>
      <c r="BZV8" s="708"/>
      <c r="BZW8" s="708"/>
      <c r="BZX8" s="708"/>
      <c r="BZY8" s="709"/>
      <c r="BZZ8" s="707" t="s">
        <v>285</v>
      </c>
      <c r="CAA8" s="708"/>
      <c r="CAB8" s="708"/>
      <c r="CAC8" s="708"/>
      <c r="CAD8" s="708"/>
      <c r="CAE8" s="708"/>
      <c r="CAF8" s="708"/>
      <c r="CAG8" s="708"/>
      <c r="CAH8" s="708"/>
      <c r="CAI8" s="708"/>
      <c r="CAJ8" s="708"/>
      <c r="CAK8" s="709"/>
      <c r="CAL8" s="710" t="s">
        <v>286</v>
      </c>
      <c r="CAM8" s="711"/>
      <c r="CAN8" s="711"/>
      <c r="CAO8" s="711"/>
      <c r="CAP8" s="711"/>
      <c r="CAQ8" s="711"/>
      <c r="CAR8" s="711"/>
      <c r="CAS8" s="711"/>
      <c r="CAT8" s="711"/>
      <c r="CAU8" s="711"/>
      <c r="CAV8" s="711"/>
      <c r="CAW8" s="711"/>
      <c r="CAX8" s="711"/>
      <c r="CAY8" s="711"/>
      <c r="CAZ8" s="711"/>
      <c r="CBA8" s="712"/>
      <c r="CBB8" s="658" t="s">
        <v>287</v>
      </c>
      <c r="CBC8" s="659"/>
      <c r="CBD8" s="659"/>
      <c r="CBE8" s="659"/>
      <c r="CBF8" s="713"/>
      <c r="CBG8" s="653" t="s">
        <v>267</v>
      </c>
      <c r="CBH8" s="654"/>
      <c r="CBI8" s="654"/>
      <c r="CBJ8" s="619"/>
      <c r="CBK8" s="623" t="s">
        <v>281</v>
      </c>
      <c r="CBL8" s="625" t="s">
        <v>282</v>
      </c>
      <c r="CBM8" s="703" t="s">
        <v>283</v>
      </c>
      <c r="CBN8" s="704"/>
      <c r="CBO8" s="703" t="s">
        <v>284</v>
      </c>
      <c r="CBP8" s="704"/>
      <c r="CBQ8" s="707" t="s">
        <v>122</v>
      </c>
      <c r="CBR8" s="708"/>
      <c r="CBS8" s="708"/>
      <c r="CBT8" s="708"/>
      <c r="CBU8" s="708"/>
      <c r="CBV8" s="708"/>
      <c r="CBW8" s="708"/>
      <c r="CBX8" s="708"/>
      <c r="CBY8" s="708"/>
      <c r="CBZ8" s="708"/>
      <c r="CCA8" s="708"/>
      <c r="CCB8" s="709"/>
      <c r="CCC8" s="707" t="s">
        <v>285</v>
      </c>
      <c r="CCD8" s="708"/>
      <c r="CCE8" s="708"/>
      <c r="CCF8" s="708"/>
      <c r="CCG8" s="708"/>
      <c r="CCH8" s="708"/>
      <c r="CCI8" s="708"/>
      <c r="CCJ8" s="708"/>
      <c r="CCK8" s="708"/>
      <c r="CCL8" s="708"/>
      <c r="CCM8" s="708"/>
      <c r="CCN8" s="709"/>
      <c r="CCO8" s="710" t="s">
        <v>286</v>
      </c>
      <c r="CCP8" s="711"/>
      <c r="CCQ8" s="711"/>
      <c r="CCR8" s="711"/>
      <c r="CCS8" s="711"/>
      <c r="CCT8" s="711"/>
      <c r="CCU8" s="711"/>
      <c r="CCV8" s="711"/>
      <c r="CCW8" s="711"/>
      <c r="CCX8" s="711"/>
      <c r="CCY8" s="711"/>
      <c r="CCZ8" s="711"/>
      <c r="CDA8" s="711"/>
      <c r="CDB8" s="711"/>
      <c r="CDC8" s="711"/>
      <c r="CDD8" s="712"/>
      <c r="CDE8" s="658" t="s">
        <v>287</v>
      </c>
      <c r="CDF8" s="659"/>
      <c r="CDG8" s="659"/>
      <c r="CDH8" s="659"/>
      <c r="CDI8" s="713"/>
      <c r="CDJ8" s="653" t="s">
        <v>267</v>
      </c>
      <c r="CDK8" s="654"/>
      <c r="CDL8" s="654"/>
      <c r="CDM8" s="619"/>
      <c r="CDN8" s="623" t="s">
        <v>281</v>
      </c>
      <c r="CDO8" s="625" t="s">
        <v>282</v>
      </c>
      <c r="CDP8" s="703" t="s">
        <v>283</v>
      </c>
      <c r="CDQ8" s="704"/>
      <c r="CDR8" s="703" t="s">
        <v>284</v>
      </c>
      <c r="CDS8" s="704"/>
      <c r="CDT8" s="707" t="s">
        <v>122</v>
      </c>
      <c r="CDU8" s="708"/>
      <c r="CDV8" s="708"/>
      <c r="CDW8" s="708"/>
      <c r="CDX8" s="708"/>
      <c r="CDY8" s="708"/>
      <c r="CDZ8" s="708"/>
      <c r="CEA8" s="708"/>
      <c r="CEB8" s="708"/>
      <c r="CEC8" s="708"/>
      <c r="CED8" s="708"/>
      <c r="CEE8" s="709"/>
      <c r="CEF8" s="707" t="s">
        <v>285</v>
      </c>
      <c r="CEG8" s="708"/>
      <c r="CEH8" s="708"/>
      <c r="CEI8" s="708"/>
      <c r="CEJ8" s="708"/>
      <c r="CEK8" s="708"/>
      <c r="CEL8" s="708"/>
      <c r="CEM8" s="708"/>
      <c r="CEN8" s="708"/>
      <c r="CEO8" s="708"/>
      <c r="CEP8" s="708"/>
      <c r="CEQ8" s="709"/>
      <c r="CER8" s="710" t="s">
        <v>286</v>
      </c>
      <c r="CES8" s="711"/>
      <c r="CET8" s="711"/>
      <c r="CEU8" s="711"/>
      <c r="CEV8" s="711"/>
      <c r="CEW8" s="711"/>
      <c r="CEX8" s="711"/>
      <c r="CEY8" s="711"/>
      <c r="CEZ8" s="711"/>
      <c r="CFA8" s="711"/>
      <c r="CFB8" s="711"/>
      <c r="CFC8" s="711"/>
      <c r="CFD8" s="711"/>
      <c r="CFE8" s="711"/>
      <c r="CFF8" s="711"/>
      <c r="CFG8" s="712"/>
      <c r="CFH8" s="658" t="s">
        <v>287</v>
      </c>
      <c r="CFI8" s="659"/>
      <c r="CFJ8" s="659"/>
      <c r="CFK8" s="659"/>
      <c r="CFL8" s="713"/>
      <c r="CFM8" s="653" t="s">
        <v>267</v>
      </c>
      <c r="CFN8" s="654"/>
      <c r="CFO8" s="654"/>
      <c r="CFP8" s="619"/>
      <c r="CFQ8" s="623" t="s">
        <v>281</v>
      </c>
      <c r="CFR8" s="625" t="s">
        <v>282</v>
      </c>
      <c r="CFS8" s="703" t="s">
        <v>283</v>
      </c>
      <c r="CFT8" s="704"/>
      <c r="CFU8" s="703" t="s">
        <v>284</v>
      </c>
      <c r="CFV8" s="704"/>
      <c r="CFW8" s="707" t="s">
        <v>122</v>
      </c>
      <c r="CFX8" s="708"/>
      <c r="CFY8" s="708"/>
      <c r="CFZ8" s="708"/>
      <c r="CGA8" s="708"/>
      <c r="CGB8" s="708"/>
      <c r="CGC8" s="708"/>
      <c r="CGD8" s="708"/>
      <c r="CGE8" s="708"/>
      <c r="CGF8" s="708"/>
      <c r="CGG8" s="708"/>
      <c r="CGH8" s="709"/>
      <c r="CGI8" s="707" t="s">
        <v>285</v>
      </c>
      <c r="CGJ8" s="708"/>
      <c r="CGK8" s="708"/>
      <c r="CGL8" s="708"/>
      <c r="CGM8" s="708"/>
      <c r="CGN8" s="708"/>
      <c r="CGO8" s="708"/>
      <c r="CGP8" s="708"/>
      <c r="CGQ8" s="708"/>
      <c r="CGR8" s="708"/>
      <c r="CGS8" s="708"/>
      <c r="CGT8" s="709"/>
      <c r="CGU8" s="710" t="s">
        <v>286</v>
      </c>
      <c r="CGV8" s="711"/>
      <c r="CGW8" s="711"/>
      <c r="CGX8" s="711"/>
      <c r="CGY8" s="711"/>
      <c r="CGZ8" s="711"/>
      <c r="CHA8" s="711"/>
      <c r="CHB8" s="711"/>
      <c r="CHC8" s="711"/>
      <c r="CHD8" s="711"/>
      <c r="CHE8" s="711"/>
      <c r="CHF8" s="711"/>
      <c r="CHG8" s="711"/>
      <c r="CHH8" s="711"/>
      <c r="CHI8" s="711"/>
      <c r="CHJ8" s="712"/>
      <c r="CHK8" s="658" t="s">
        <v>287</v>
      </c>
      <c r="CHL8" s="659"/>
      <c r="CHM8" s="659"/>
      <c r="CHN8" s="659"/>
      <c r="CHO8" s="713"/>
      <c r="CHP8" s="653" t="s">
        <v>267</v>
      </c>
      <c r="CHQ8" s="654"/>
      <c r="CHR8" s="654"/>
      <c r="CHS8" s="619"/>
      <c r="CHT8" s="623" t="s">
        <v>281</v>
      </c>
      <c r="CHU8" s="625" t="s">
        <v>282</v>
      </c>
      <c r="CHV8" s="703" t="s">
        <v>283</v>
      </c>
      <c r="CHW8" s="704"/>
      <c r="CHX8" s="703" t="s">
        <v>284</v>
      </c>
      <c r="CHY8" s="704"/>
      <c r="CHZ8" s="707" t="s">
        <v>122</v>
      </c>
      <c r="CIA8" s="708"/>
      <c r="CIB8" s="708"/>
      <c r="CIC8" s="708"/>
      <c r="CID8" s="708"/>
      <c r="CIE8" s="708"/>
      <c r="CIF8" s="708"/>
      <c r="CIG8" s="708"/>
      <c r="CIH8" s="708"/>
      <c r="CII8" s="708"/>
      <c r="CIJ8" s="708"/>
      <c r="CIK8" s="709"/>
      <c r="CIL8" s="707" t="s">
        <v>285</v>
      </c>
      <c r="CIM8" s="708"/>
      <c r="CIN8" s="708"/>
      <c r="CIO8" s="708"/>
      <c r="CIP8" s="708"/>
      <c r="CIQ8" s="708"/>
      <c r="CIR8" s="708"/>
      <c r="CIS8" s="708"/>
      <c r="CIT8" s="708"/>
      <c r="CIU8" s="708"/>
      <c r="CIV8" s="708"/>
      <c r="CIW8" s="709"/>
      <c r="CIX8" s="710" t="s">
        <v>286</v>
      </c>
      <c r="CIY8" s="711"/>
      <c r="CIZ8" s="711"/>
      <c r="CJA8" s="711"/>
      <c r="CJB8" s="711"/>
      <c r="CJC8" s="711"/>
      <c r="CJD8" s="711"/>
      <c r="CJE8" s="711"/>
      <c r="CJF8" s="711"/>
      <c r="CJG8" s="711"/>
      <c r="CJH8" s="711"/>
      <c r="CJI8" s="711"/>
      <c r="CJJ8" s="711"/>
      <c r="CJK8" s="711"/>
      <c r="CJL8" s="711"/>
      <c r="CJM8" s="712"/>
      <c r="CJN8" s="658" t="s">
        <v>287</v>
      </c>
      <c r="CJO8" s="659"/>
      <c r="CJP8" s="659"/>
      <c r="CJQ8" s="659"/>
      <c r="CJR8" s="713"/>
      <c r="CJS8" s="653" t="s">
        <v>267</v>
      </c>
      <c r="CJT8" s="654"/>
      <c r="CJU8" s="654"/>
      <c r="CJV8" s="619"/>
      <c r="CJW8" s="623" t="s">
        <v>281</v>
      </c>
      <c r="CJX8" s="625" t="s">
        <v>282</v>
      </c>
      <c r="CJY8" s="703" t="s">
        <v>283</v>
      </c>
      <c r="CJZ8" s="704"/>
      <c r="CKA8" s="703" t="s">
        <v>284</v>
      </c>
      <c r="CKB8" s="704"/>
      <c r="CKC8" s="707" t="s">
        <v>122</v>
      </c>
      <c r="CKD8" s="708"/>
      <c r="CKE8" s="708"/>
      <c r="CKF8" s="708"/>
      <c r="CKG8" s="708"/>
      <c r="CKH8" s="708"/>
      <c r="CKI8" s="708"/>
      <c r="CKJ8" s="708"/>
      <c r="CKK8" s="708"/>
      <c r="CKL8" s="708"/>
      <c r="CKM8" s="708"/>
      <c r="CKN8" s="709"/>
      <c r="CKO8" s="707" t="s">
        <v>285</v>
      </c>
      <c r="CKP8" s="708"/>
      <c r="CKQ8" s="708"/>
      <c r="CKR8" s="708"/>
      <c r="CKS8" s="708"/>
      <c r="CKT8" s="708"/>
      <c r="CKU8" s="708"/>
      <c r="CKV8" s="708"/>
      <c r="CKW8" s="708"/>
      <c r="CKX8" s="708"/>
      <c r="CKY8" s="708"/>
      <c r="CKZ8" s="709"/>
      <c r="CLA8" s="710" t="s">
        <v>286</v>
      </c>
      <c r="CLB8" s="711"/>
      <c r="CLC8" s="711"/>
      <c r="CLD8" s="711"/>
      <c r="CLE8" s="711"/>
      <c r="CLF8" s="711"/>
      <c r="CLG8" s="711"/>
      <c r="CLH8" s="711"/>
      <c r="CLI8" s="711"/>
      <c r="CLJ8" s="711"/>
      <c r="CLK8" s="711"/>
      <c r="CLL8" s="711"/>
      <c r="CLM8" s="711"/>
      <c r="CLN8" s="711"/>
      <c r="CLO8" s="711"/>
      <c r="CLP8" s="712"/>
      <c r="CLQ8" s="658" t="s">
        <v>287</v>
      </c>
      <c r="CLR8" s="659"/>
      <c r="CLS8" s="659"/>
      <c r="CLT8" s="659"/>
      <c r="CLU8" s="713"/>
      <c r="CLV8" s="653" t="s">
        <v>267</v>
      </c>
      <c r="CLW8" s="654"/>
      <c r="CLX8" s="654"/>
      <c r="CLY8" s="619"/>
      <c r="CLZ8" s="623" t="s">
        <v>281</v>
      </c>
      <c r="CMA8" s="625" t="s">
        <v>282</v>
      </c>
      <c r="CMB8" s="703" t="s">
        <v>283</v>
      </c>
      <c r="CMC8" s="704"/>
      <c r="CMD8" s="703" t="s">
        <v>284</v>
      </c>
      <c r="CME8" s="704"/>
      <c r="CMF8" s="707" t="s">
        <v>122</v>
      </c>
      <c r="CMG8" s="708"/>
      <c r="CMH8" s="708"/>
      <c r="CMI8" s="708"/>
      <c r="CMJ8" s="708"/>
      <c r="CMK8" s="708"/>
      <c r="CML8" s="708"/>
      <c r="CMM8" s="708"/>
      <c r="CMN8" s="708"/>
      <c r="CMO8" s="708"/>
      <c r="CMP8" s="708"/>
      <c r="CMQ8" s="709"/>
      <c r="CMR8" s="707" t="s">
        <v>285</v>
      </c>
      <c r="CMS8" s="708"/>
      <c r="CMT8" s="708"/>
      <c r="CMU8" s="708"/>
      <c r="CMV8" s="708"/>
      <c r="CMW8" s="708"/>
      <c r="CMX8" s="708"/>
      <c r="CMY8" s="708"/>
      <c r="CMZ8" s="708"/>
      <c r="CNA8" s="708"/>
      <c r="CNB8" s="708"/>
      <c r="CNC8" s="709"/>
      <c r="CND8" s="710" t="s">
        <v>286</v>
      </c>
      <c r="CNE8" s="711"/>
      <c r="CNF8" s="711"/>
      <c r="CNG8" s="711"/>
      <c r="CNH8" s="711"/>
      <c r="CNI8" s="711"/>
      <c r="CNJ8" s="711"/>
      <c r="CNK8" s="711"/>
      <c r="CNL8" s="711"/>
      <c r="CNM8" s="711"/>
      <c r="CNN8" s="711"/>
      <c r="CNO8" s="711"/>
      <c r="CNP8" s="711"/>
      <c r="CNQ8" s="711"/>
      <c r="CNR8" s="711"/>
      <c r="CNS8" s="712"/>
      <c r="CNT8" s="658" t="s">
        <v>287</v>
      </c>
      <c r="CNU8" s="659"/>
      <c r="CNV8" s="659"/>
      <c r="CNW8" s="659"/>
      <c r="CNX8" s="713"/>
      <c r="CNY8" s="653" t="s">
        <v>267</v>
      </c>
      <c r="CNZ8" s="654"/>
      <c r="COA8" s="654"/>
      <c r="COB8" s="619"/>
      <c r="COC8" s="623" t="s">
        <v>281</v>
      </c>
      <c r="COD8" s="625" t="s">
        <v>282</v>
      </c>
      <c r="COE8" s="703" t="s">
        <v>283</v>
      </c>
      <c r="COF8" s="704"/>
      <c r="COG8" s="703" t="s">
        <v>284</v>
      </c>
      <c r="COH8" s="704"/>
      <c r="COI8" s="707" t="s">
        <v>122</v>
      </c>
      <c r="COJ8" s="708"/>
      <c r="COK8" s="708"/>
      <c r="COL8" s="708"/>
      <c r="COM8" s="708"/>
      <c r="CON8" s="708"/>
      <c r="COO8" s="708"/>
      <c r="COP8" s="708"/>
      <c r="COQ8" s="708"/>
      <c r="COR8" s="708"/>
      <c r="COS8" s="708"/>
      <c r="COT8" s="709"/>
      <c r="COU8" s="707" t="s">
        <v>285</v>
      </c>
      <c r="COV8" s="708"/>
      <c r="COW8" s="708"/>
      <c r="COX8" s="708"/>
      <c r="COY8" s="708"/>
      <c r="COZ8" s="708"/>
      <c r="CPA8" s="708"/>
      <c r="CPB8" s="708"/>
      <c r="CPC8" s="708"/>
      <c r="CPD8" s="708"/>
      <c r="CPE8" s="708"/>
      <c r="CPF8" s="709"/>
      <c r="CPG8" s="710" t="s">
        <v>286</v>
      </c>
      <c r="CPH8" s="711"/>
      <c r="CPI8" s="711"/>
      <c r="CPJ8" s="711"/>
      <c r="CPK8" s="711"/>
      <c r="CPL8" s="711"/>
      <c r="CPM8" s="711"/>
      <c r="CPN8" s="711"/>
      <c r="CPO8" s="711"/>
      <c r="CPP8" s="711"/>
      <c r="CPQ8" s="711"/>
      <c r="CPR8" s="711"/>
      <c r="CPS8" s="711"/>
      <c r="CPT8" s="711"/>
      <c r="CPU8" s="711"/>
      <c r="CPV8" s="712"/>
      <c r="CPW8" s="658" t="s">
        <v>287</v>
      </c>
      <c r="CPX8" s="659"/>
      <c r="CPY8" s="659"/>
      <c r="CPZ8" s="659"/>
      <c r="CQA8" s="713"/>
      <c r="CQB8" s="653" t="s">
        <v>267</v>
      </c>
      <c r="CQC8" s="654"/>
      <c r="CQD8" s="654"/>
      <c r="CQE8" s="619"/>
      <c r="CQF8" s="623" t="s">
        <v>281</v>
      </c>
      <c r="CQG8" s="625" t="s">
        <v>282</v>
      </c>
      <c r="CQH8" s="703" t="s">
        <v>283</v>
      </c>
      <c r="CQI8" s="704"/>
      <c r="CQJ8" s="703" t="s">
        <v>284</v>
      </c>
      <c r="CQK8" s="704"/>
      <c r="CQL8" s="707" t="s">
        <v>122</v>
      </c>
      <c r="CQM8" s="708"/>
      <c r="CQN8" s="708"/>
      <c r="CQO8" s="708"/>
      <c r="CQP8" s="708"/>
      <c r="CQQ8" s="708"/>
      <c r="CQR8" s="708"/>
      <c r="CQS8" s="708"/>
      <c r="CQT8" s="708"/>
      <c r="CQU8" s="708"/>
      <c r="CQV8" s="708"/>
      <c r="CQW8" s="709"/>
      <c r="CQX8" s="707" t="s">
        <v>285</v>
      </c>
      <c r="CQY8" s="708"/>
      <c r="CQZ8" s="708"/>
      <c r="CRA8" s="708"/>
      <c r="CRB8" s="708"/>
      <c r="CRC8" s="708"/>
      <c r="CRD8" s="708"/>
      <c r="CRE8" s="708"/>
      <c r="CRF8" s="708"/>
      <c r="CRG8" s="708"/>
      <c r="CRH8" s="708"/>
      <c r="CRI8" s="709"/>
      <c r="CRJ8" s="710" t="s">
        <v>286</v>
      </c>
      <c r="CRK8" s="711"/>
      <c r="CRL8" s="711"/>
      <c r="CRM8" s="711"/>
      <c r="CRN8" s="711"/>
      <c r="CRO8" s="711"/>
      <c r="CRP8" s="711"/>
      <c r="CRQ8" s="711"/>
      <c r="CRR8" s="711"/>
      <c r="CRS8" s="711"/>
      <c r="CRT8" s="711"/>
      <c r="CRU8" s="711"/>
      <c r="CRV8" s="711"/>
      <c r="CRW8" s="711"/>
      <c r="CRX8" s="711"/>
      <c r="CRY8" s="712"/>
      <c r="CRZ8" s="658" t="s">
        <v>287</v>
      </c>
      <c r="CSA8" s="659"/>
      <c r="CSB8" s="659"/>
      <c r="CSC8" s="659"/>
      <c r="CSD8" s="713"/>
      <c r="CSE8" s="653" t="s">
        <v>267</v>
      </c>
      <c r="CSF8" s="654"/>
      <c r="CSG8" s="654"/>
      <c r="CSH8" s="619"/>
      <c r="CSI8" s="623" t="s">
        <v>281</v>
      </c>
      <c r="CSJ8" s="625" t="s">
        <v>282</v>
      </c>
      <c r="CSK8" s="703" t="s">
        <v>283</v>
      </c>
      <c r="CSL8" s="704"/>
      <c r="CSM8" s="703" t="s">
        <v>284</v>
      </c>
      <c r="CSN8" s="704"/>
      <c r="CSO8" s="707" t="s">
        <v>122</v>
      </c>
      <c r="CSP8" s="708"/>
      <c r="CSQ8" s="708"/>
      <c r="CSR8" s="708"/>
      <c r="CSS8" s="708"/>
      <c r="CST8" s="708"/>
      <c r="CSU8" s="708"/>
      <c r="CSV8" s="708"/>
      <c r="CSW8" s="708"/>
      <c r="CSX8" s="708"/>
      <c r="CSY8" s="708"/>
      <c r="CSZ8" s="709"/>
      <c r="CTA8" s="707" t="s">
        <v>285</v>
      </c>
      <c r="CTB8" s="708"/>
      <c r="CTC8" s="708"/>
      <c r="CTD8" s="708"/>
      <c r="CTE8" s="708"/>
      <c r="CTF8" s="708"/>
      <c r="CTG8" s="708"/>
      <c r="CTH8" s="708"/>
      <c r="CTI8" s="708"/>
      <c r="CTJ8" s="708"/>
      <c r="CTK8" s="708"/>
      <c r="CTL8" s="709"/>
      <c r="CTM8" s="710" t="s">
        <v>286</v>
      </c>
      <c r="CTN8" s="711"/>
      <c r="CTO8" s="711"/>
      <c r="CTP8" s="711"/>
      <c r="CTQ8" s="711"/>
      <c r="CTR8" s="711"/>
      <c r="CTS8" s="711"/>
      <c r="CTT8" s="711"/>
      <c r="CTU8" s="711"/>
      <c r="CTV8" s="711"/>
      <c r="CTW8" s="711"/>
      <c r="CTX8" s="711"/>
      <c r="CTY8" s="711"/>
      <c r="CTZ8" s="711"/>
      <c r="CUA8" s="711"/>
      <c r="CUB8" s="712"/>
      <c r="CUC8" s="658" t="s">
        <v>287</v>
      </c>
      <c r="CUD8" s="659"/>
      <c r="CUE8" s="659"/>
      <c r="CUF8" s="659"/>
      <c r="CUG8" s="713"/>
      <c r="CUH8" s="653" t="s">
        <v>267</v>
      </c>
      <c r="CUI8" s="654"/>
      <c r="CUJ8" s="654"/>
      <c r="CUK8" s="619"/>
      <c r="CUL8" s="623" t="s">
        <v>281</v>
      </c>
      <c r="CUM8" s="625" t="s">
        <v>282</v>
      </c>
      <c r="CUN8" s="703" t="s">
        <v>283</v>
      </c>
      <c r="CUO8" s="704"/>
      <c r="CUP8" s="703" t="s">
        <v>284</v>
      </c>
      <c r="CUQ8" s="704"/>
      <c r="CUR8" s="707" t="s">
        <v>122</v>
      </c>
      <c r="CUS8" s="708"/>
      <c r="CUT8" s="708"/>
      <c r="CUU8" s="708"/>
      <c r="CUV8" s="708"/>
      <c r="CUW8" s="708"/>
      <c r="CUX8" s="708"/>
      <c r="CUY8" s="708"/>
      <c r="CUZ8" s="708"/>
      <c r="CVA8" s="708"/>
      <c r="CVB8" s="708"/>
      <c r="CVC8" s="709"/>
      <c r="CVD8" s="707" t="s">
        <v>285</v>
      </c>
      <c r="CVE8" s="708"/>
      <c r="CVF8" s="708"/>
      <c r="CVG8" s="708"/>
      <c r="CVH8" s="708"/>
      <c r="CVI8" s="708"/>
      <c r="CVJ8" s="708"/>
      <c r="CVK8" s="708"/>
      <c r="CVL8" s="708"/>
      <c r="CVM8" s="708"/>
      <c r="CVN8" s="708"/>
      <c r="CVO8" s="709"/>
      <c r="CVP8" s="710" t="s">
        <v>286</v>
      </c>
      <c r="CVQ8" s="711"/>
      <c r="CVR8" s="711"/>
      <c r="CVS8" s="711"/>
      <c r="CVT8" s="711"/>
      <c r="CVU8" s="711"/>
      <c r="CVV8" s="711"/>
      <c r="CVW8" s="711"/>
      <c r="CVX8" s="711"/>
      <c r="CVY8" s="711"/>
      <c r="CVZ8" s="711"/>
      <c r="CWA8" s="711"/>
      <c r="CWB8" s="711"/>
      <c r="CWC8" s="711"/>
      <c r="CWD8" s="711"/>
      <c r="CWE8" s="712"/>
      <c r="CWF8" s="658" t="s">
        <v>287</v>
      </c>
      <c r="CWG8" s="659"/>
      <c r="CWH8" s="659"/>
      <c r="CWI8" s="659"/>
      <c r="CWJ8" s="713"/>
      <c r="CWK8" s="653" t="s">
        <v>267</v>
      </c>
      <c r="CWL8" s="654"/>
      <c r="CWM8" s="654"/>
      <c r="CWN8" s="619"/>
      <c r="CWO8" s="623" t="s">
        <v>281</v>
      </c>
      <c r="CWP8" s="625" t="s">
        <v>282</v>
      </c>
      <c r="CWQ8" s="703" t="s">
        <v>283</v>
      </c>
      <c r="CWR8" s="704"/>
      <c r="CWS8" s="703" t="s">
        <v>284</v>
      </c>
      <c r="CWT8" s="704"/>
      <c r="CWU8" s="707" t="s">
        <v>122</v>
      </c>
      <c r="CWV8" s="708"/>
      <c r="CWW8" s="708"/>
      <c r="CWX8" s="708"/>
      <c r="CWY8" s="708"/>
      <c r="CWZ8" s="708"/>
      <c r="CXA8" s="708"/>
      <c r="CXB8" s="708"/>
      <c r="CXC8" s="708"/>
      <c r="CXD8" s="708"/>
      <c r="CXE8" s="708"/>
      <c r="CXF8" s="709"/>
      <c r="CXG8" s="707" t="s">
        <v>285</v>
      </c>
      <c r="CXH8" s="708"/>
      <c r="CXI8" s="708"/>
      <c r="CXJ8" s="708"/>
      <c r="CXK8" s="708"/>
      <c r="CXL8" s="708"/>
      <c r="CXM8" s="708"/>
      <c r="CXN8" s="708"/>
      <c r="CXO8" s="708"/>
      <c r="CXP8" s="708"/>
      <c r="CXQ8" s="708"/>
      <c r="CXR8" s="709"/>
      <c r="CXS8" s="710" t="s">
        <v>286</v>
      </c>
      <c r="CXT8" s="711"/>
      <c r="CXU8" s="711"/>
      <c r="CXV8" s="711"/>
      <c r="CXW8" s="711"/>
      <c r="CXX8" s="711"/>
      <c r="CXY8" s="711"/>
      <c r="CXZ8" s="711"/>
      <c r="CYA8" s="711"/>
      <c r="CYB8" s="711"/>
      <c r="CYC8" s="711"/>
      <c r="CYD8" s="711"/>
      <c r="CYE8" s="711"/>
      <c r="CYF8" s="711"/>
      <c r="CYG8" s="711"/>
      <c r="CYH8" s="712"/>
      <c r="CYI8" s="658" t="s">
        <v>287</v>
      </c>
      <c r="CYJ8" s="659"/>
      <c r="CYK8" s="659"/>
      <c r="CYL8" s="659"/>
      <c r="CYM8" s="713"/>
      <c r="CYN8" s="653" t="s">
        <v>267</v>
      </c>
      <c r="CYO8" s="654"/>
      <c r="CYP8" s="654"/>
      <c r="CYQ8" s="619"/>
      <c r="CYR8" s="623" t="s">
        <v>281</v>
      </c>
      <c r="CYS8" s="625" t="s">
        <v>282</v>
      </c>
      <c r="CYT8" s="703" t="s">
        <v>283</v>
      </c>
      <c r="CYU8" s="704"/>
      <c r="CYV8" s="703" t="s">
        <v>284</v>
      </c>
      <c r="CYW8" s="704"/>
      <c r="CYX8" s="707" t="s">
        <v>122</v>
      </c>
      <c r="CYY8" s="708"/>
      <c r="CYZ8" s="708"/>
      <c r="CZA8" s="708"/>
      <c r="CZB8" s="708"/>
      <c r="CZC8" s="708"/>
      <c r="CZD8" s="708"/>
      <c r="CZE8" s="708"/>
      <c r="CZF8" s="708"/>
      <c r="CZG8" s="708"/>
      <c r="CZH8" s="708"/>
      <c r="CZI8" s="709"/>
      <c r="CZJ8" s="707" t="s">
        <v>285</v>
      </c>
      <c r="CZK8" s="708"/>
      <c r="CZL8" s="708"/>
      <c r="CZM8" s="708"/>
      <c r="CZN8" s="708"/>
      <c r="CZO8" s="708"/>
      <c r="CZP8" s="708"/>
      <c r="CZQ8" s="708"/>
      <c r="CZR8" s="708"/>
      <c r="CZS8" s="708"/>
      <c r="CZT8" s="708"/>
      <c r="CZU8" s="709"/>
      <c r="CZV8" s="710" t="s">
        <v>286</v>
      </c>
      <c r="CZW8" s="711"/>
      <c r="CZX8" s="711"/>
      <c r="CZY8" s="711"/>
      <c r="CZZ8" s="711"/>
      <c r="DAA8" s="711"/>
      <c r="DAB8" s="711"/>
      <c r="DAC8" s="711"/>
      <c r="DAD8" s="711"/>
      <c r="DAE8" s="711"/>
      <c r="DAF8" s="711"/>
      <c r="DAG8" s="711"/>
      <c r="DAH8" s="711"/>
      <c r="DAI8" s="711"/>
      <c r="DAJ8" s="711"/>
      <c r="DAK8" s="712"/>
      <c r="DAL8" s="658" t="s">
        <v>287</v>
      </c>
      <c r="DAM8" s="659"/>
      <c r="DAN8" s="659"/>
      <c r="DAO8" s="659"/>
      <c r="DAP8" s="713"/>
      <c r="DAQ8" s="653" t="s">
        <v>267</v>
      </c>
      <c r="DAR8" s="654"/>
      <c r="DAS8" s="654"/>
      <c r="DAT8" s="619"/>
      <c r="DAU8" s="623" t="s">
        <v>281</v>
      </c>
      <c r="DAV8" s="625" t="s">
        <v>282</v>
      </c>
      <c r="DAW8" s="703" t="s">
        <v>283</v>
      </c>
      <c r="DAX8" s="704"/>
      <c r="DAY8" s="703" t="s">
        <v>284</v>
      </c>
      <c r="DAZ8" s="704"/>
      <c r="DBA8" s="707" t="s">
        <v>122</v>
      </c>
      <c r="DBB8" s="708"/>
      <c r="DBC8" s="708"/>
      <c r="DBD8" s="708"/>
      <c r="DBE8" s="708"/>
      <c r="DBF8" s="708"/>
      <c r="DBG8" s="708"/>
      <c r="DBH8" s="708"/>
      <c r="DBI8" s="708"/>
      <c r="DBJ8" s="708"/>
      <c r="DBK8" s="708"/>
      <c r="DBL8" s="709"/>
      <c r="DBM8" s="707" t="s">
        <v>285</v>
      </c>
      <c r="DBN8" s="708"/>
      <c r="DBO8" s="708"/>
      <c r="DBP8" s="708"/>
      <c r="DBQ8" s="708"/>
      <c r="DBR8" s="708"/>
      <c r="DBS8" s="708"/>
      <c r="DBT8" s="708"/>
      <c r="DBU8" s="708"/>
      <c r="DBV8" s="708"/>
      <c r="DBW8" s="708"/>
      <c r="DBX8" s="709"/>
      <c r="DBY8" s="710" t="s">
        <v>286</v>
      </c>
      <c r="DBZ8" s="711"/>
      <c r="DCA8" s="711"/>
      <c r="DCB8" s="711"/>
      <c r="DCC8" s="711"/>
      <c r="DCD8" s="711"/>
      <c r="DCE8" s="711"/>
      <c r="DCF8" s="711"/>
      <c r="DCG8" s="711"/>
      <c r="DCH8" s="711"/>
      <c r="DCI8" s="711"/>
      <c r="DCJ8" s="711"/>
      <c r="DCK8" s="711"/>
      <c r="DCL8" s="711"/>
      <c r="DCM8" s="711"/>
      <c r="DCN8" s="712"/>
      <c r="DCO8" s="658" t="s">
        <v>287</v>
      </c>
      <c r="DCP8" s="659"/>
      <c r="DCQ8" s="659"/>
      <c r="DCR8" s="659"/>
      <c r="DCS8" s="713"/>
      <c r="DCT8" s="653" t="s">
        <v>267</v>
      </c>
      <c r="DCU8" s="654"/>
      <c r="DCV8" s="654"/>
      <c r="DCW8" s="619"/>
      <c r="DCX8" s="623" t="s">
        <v>281</v>
      </c>
      <c r="DCY8" s="625" t="s">
        <v>282</v>
      </c>
      <c r="DCZ8" s="703" t="s">
        <v>283</v>
      </c>
      <c r="DDA8" s="704"/>
      <c r="DDB8" s="703" t="s">
        <v>284</v>
      </c>
      <c r="DDC8" s="704"/>
      <c r="DDD8" s="707" t="s">
        <v>122</v>
      </c>
      <c r="DDE8" s="708"/>
      <c r="DDF8" s="708"/>
      <c r="DDG8" s="708"/>
      <c r="DDH8" s="708"/>
      <c r="DDI8" s="708"/>
      <c r="DDJ8" s="708"/>
      <c r="DDK8" s="708"/>
      <c r="DDL8" s="708"/>
      <c r="DDM8" s="708"/>
      <c r="DDN8" s="708"/>
      <c r="DDO8" s="709"/>
      <c r="DDP8" s="707" t="s">
        <v>285</v>
      </c>
      <c r="DDQ8" s="708"/>
      <c r="DDR8" s="708"/>
      <c r="DDS8" s="708"/>
      <c r="DDT8" s="708"/>
      <c r="DDU8" s="708"/>
      <c r="DDV8" s="708"/>
      <c r="DDW8" s="708"/>
      <c r="DDX8" s="708"/>
      <c r="DDY8" s="708"/>
      <c r="DDZ8" s="708"/>
      <c r="DEA8" s="709"/>
      <c r="DEB8" s="710" t="s">
        <v>286</v>
      </c>
      <c r="DEC8" s="711"/>
      <c r="DED8" s="711"/>
      <c r="DEE8" s="711"/>
      <c r="DEF8" s="711"/>
      <c r="DEG8" s="711"/>
      <c r="DEH8" s="711"/>
      <c r="DEI8" s="711"/>
      <c r="DEJ8" s="711"/>
      <c r="DEK8" s="711"/>
      <c r="DEL8" s="711"/>
      <c r="DEM8" s="711"/>
      <c r="DEN8" s="711"/>
      <c r="DEO8" s="711"/>
      <c r="DEP8" s="711"/>
      <c r="DEQ8" s="712"/>
      <c r="DER8" s="658" t="s">
        <v>287</v>
      </c>
      <c r="DES8" s="659"/>
      <c r="DET8" s="659"/>
      <c r="DEU8" s="659"/>
      <c r="DEV8" s="713"/>
      <c r="DEW8" s="653" t="s">
        <v>267</v>
      </c>
      <c r="DEX8" s="654"/>
      <c r="DEY8" s="654"/>
      <c r="DEZ8" s="619"/>
      <c r="DFA8" s="623" t="s">
        <v>281</v>
      </c>
      <c r="DFB8" s="625" t="s">
        <v>282</v>
      </c>
      <c r="DFC8" s="703" t="s">
        <v>283</v>
      </c>
      <c r="DFD8" s="704"/>
      <c r="DFE8" s="703" t="s">
        <v>284</v>
      </c>
      <c r="DFF8" s="704"/>
      <c r="DFG8" s="707" t="s">
        <v>122</v>
      </c>
      <c r="DFH8" s="708"/>
      <c r="DFI8" s="708"/>
      <c r="DFJ8" s="708"/>
      <c r="DFK8" s="708"/>
      <c r="DFL8" s="708"/>
      <c r="DFM8" s="708"/>
      <c r="DFN8" s="708"/>
      <c r="DFO8" s="708"/>
      <c r="DFP8" s="708"/>
      <c r="DFQ8" s="708"/>
      <c r="DFR8" s="709"/>
      <c r="DFS8" s="707" t="s">
        <v>285</v>
      </c>
      <c r="DFT8" s="708"/>
      <c r="DFU8" s="708"/>
      <c r="DFV8" s="708"/>
      <c r="DFW8" s="708"/>
      <c r="DFX8" s="708"/>
      <c r="DFY8" s="708"/>
      <c r="DFZ8" s="708"/>
      <c r="DGA8" s="708"/>
      <c r="DGB8" s="708"/>
      <c r="DGC8" s="708"/>
      <c r="DGD8" s="709"/>
      <c r="DGE8" s="710" t="s">
        <v>286</v>
      </c>
      <c r="DGF8" s="711"/>
      <c r="DGG8" s="711"/>
      <c r="DGH8" s="711"/>
      <c r="DGI8" s="711"/>
      <c r="DGJ8" s="711"/>
      <c r="DGK8" s="711"/>
      <c r="DGL8" s="711"/>
      <c r="DGM8" s="711"/>
      <c r="DGN8" s="711"/>
      <c r="DGO8" s="711"/>
      <c r="DGP8" s="711"/>
      <c r="DGQ8" s="711"/>
      <c r="DGR8" s="711"/>
      <c r="DGS8" s="711"/>
      <c r="DGT8" s="712"/>
      <c r="DGU8" s="658" t="s">
        <v>287</v>
      </c>
      <c r="DGV8" s="659"/>
      <c r="DGW8" s="659"/>
      <c r="DGX8" s="659"/>
      <c r="DGY8" s="713"/>
      <c r="DGZ8" s="653" t="s">
        <v>267</v>
      </c>
      <c r="DHA8" s="654"/>
      <c r="DHB8" s="654"/>
      <c r="DHC8" s="619"/>
      <c r="DHD8" s="623" t="s">
        <v>281</v>
      </c>
      <c r="DHE8" s="625" t="s">
        <v>282</v>
      </c>
      <c r="DHF8" s="703" t="s">
        <v>283</v>
      </c>
      <c r="DHG8" s="704"/>
      <c r="DHH8" s="703" t="s">
        <v>284</v>
      </c>
      <c r="DHI8" s="704"/>
      <c r="DHJ8" s="707" t="s">
        <v>122</v>
      </c>
      <c r="DHK8" s="708"/>
      <c r="DHL8" s="708"/>
      <c r="DHM8" s="708"/>
      <c r="DHN8" s="708"/>
      <c r="DHO8" s="708"/>
      <c r="DHP8" s="708"/>
      <c r="DHQ8" s="708"/>
      <c r="DHR8" s="708"/>
      <c r="DHS8" s="708"/>
      <c r="DHT8" s="708"/>
      <c r="DHU8" s="709"/>
      <c r="DHV8" s="707" t="s">
        <v>285</v>
      </c>
      <c r="DHW8" s="708"/>
      <c r="DHX8" s="708"/>
      <c r="DHY8" s="708"/>
      <c r="DHZ8" s="708"/>
      <c r="DIA8" s="708"/>
      <c r="DIB8" s="708"/>
      <c r="DIC8" s="708"/>
      <c r="DID8" s="708"/>
      <c r="DIE8" s="708"/>
      <c r="DIF8" s="708"/>
      <c r="DIG8" s="709"/>
      <c r="DIH8" s="710" t="s">
        <v>286</v>
      </c>
      <c r="DII8" s="711"/>
      <c r="DIJ8" s="711"/>
      <c r="DIK8" s="711"/>
      <c r="DIL8" s="711"/>
      <c r="DIM8" s="711"/>
      <c r="DIN8" s="711"/>
      <c r="DIO8" s="711"/>
      <c r="DIP8" s="711"/>
      <c r="DIQ8" s="711"/>
      <c r="DIR8" s="711"/>
      <c r="DIS8" s="711"/>
      <c r="DIT8" s="711"/>
      <c r="DIU8" s="711"/>
      <c r="DIV8" s="711"/>
      <c r="DIW8" s="712"/>
      <c r="DIX8" s="658" t="s">
        <v>287</v>
      </c>
      <c r="DIY8" s="659"/>
      <c r="DIZ8" s="659"/>
      <c r="DJA8" s="659"/>
      <c r="DJB8" s="713"/>
      <c r="DJC8" s="653" t="s">
        <v>267</v>
      </c>
      <c r="DJD8" s="654"/>
      <c r="DJE8" s="654"/>
      <c r="DJF8" s="619"/>
      <c r="DJG8" s="623" t="s">
        <v>281</v>
      </c>
      <c r="DJH8" s="625" t="s">
        <v>282</v>
      </c>
      <c r="DJI8" s="703" t="s">
        <v>283</v>
      </c>
      <c r="DJJ8" s="704"/>
      <c r="DJK8" s="703" t="s">
        <v>284</v>
      </c>
      <c r="DJL8" s="704"/>
      <c r="DJM8" s="707" t="s">
        <v>122</v>
      </c>
      <c r="DJN8" s="708"/>
      <c r="DJO8" s="708"/>
      <c r="DJP8" s="708"/>
      <c r="DJQ8" s="708"/>
      <c r="DJR8" s="708"/>
      <c r="DJS8" s="708"/>
      <c r="DJT8" s="708"/>
      <c r="DJU8" s="708"/>
      <c r="DJV8" s="708"/>
      <c r="DJW8" s="708"/>
      <c r="DJX8" s="709"/>
      <c r="DJY8" s="707" t="s">
        <v>285</v>
      </c>
      <c r="DJZ8" s="708"/>
      <c r="DKA8" s="708"/>
      <c r="DKB8" s="708"/>
      <c r="DKC8" s="708"/>
      <c r="DKD8" s="708"/>
      <c r="DKE8" s="708"/>
      <c r="DKF8" s="708"/>
      <c r="DKG8" s="708"/>
      <c r="DKH8" s="708"/>
      <c r="DKI8" s="708"/>
      <c r="DKJ8" s="709"/>
      <c r="DKK8" s="710" t="s">
        <v>286</v>
      </c>
      <c r="DKL8" s="711"/>
      <c r="DKM8" s="711"/>
      <c r="DKN8" s="711"/>
      <c r="DKO8" s="711"/>
      <c r="DKP8" s="711"/>
      <c r="DKQ8" s="711"/>
      <c r="DKR8" s="711"/>
      <c r="DKS8" s="711"/>
      <c r="DKT8" s="711"/>
      <c r="DKU8" s="711"/>
      <c r="DKV8" s="711"/>
      <c r="DKW8" s="711"/>
      <c r="DKX8" s="711"/>
      <c r="DKY8" s="711"/>
      <c r="DKZ8" s="712"/>
      <c r="DLA8" s="658" t="s">
        <v>287</v>
      </c>
      <c r="DLB8" s="659"/>
      <c r="DLC8" s="659"/>
      <c r="DLD8" s="659"/>
      <c r="DLE8" s="713"/>
      <c r="DLF8" s="653" t="s">
        <v>267</v>
      </c>
      <c r="DLG8" s="654"/>
      <c r="DLH8" s="654"/>
      <c r="DLI8" s="619"/>
      <c r="DLJ8" s="623" t="s">
        <v>281</v>
      </c>
      <c r="DLK8" s="625" t="s">
        <v>282</v>
      </c>
      <c r="DLL8" s="703" t="s">
        <v>283</v>
      </c>
      <c r="DLM8" s="704"/>
      <c r="DLN8" s="703" t="s">
        <v>284</v>
      </c>
      <c r="DLO8" s="704"/>
      <c r="DLP8" s="707" t="s">
        <v>122</v>
      </c>
      <c r="DLQ8" s="708"/>
      <c r="DLR8" s="708"/>
      <c r="DLS8" s="708"/>
      <c r="DLT8" s="708"/>
      <c r="DLU8" s="708"/>
      <c r="DLV8" s="708"/>
      <c r="DLW8" s="708"/>
      <c r="DLX8" s="708"/>
      <c r="DLY8" s="708"/>
      <c r="DLZ8" s="708"/>
      <c r="DMA8" s="709"/>
      <c r="DMB8" s="707" t="s">
        <v>285</v>
      </c>
      <c r="DMC8" s="708"/>
      <c r="DMD8" s="708"/>
      <c r="DME8" s="708"/>
      <c r="DMF8" s="708"/>
      <c r="DMG8" s="708"/>
      <c r="DMH8" s="708"/>
      <c r="DMI8" s="708"/>
      <c r="DMJ8" s="708"/>
      <c r="DMK8" s="708"/>
      <c r="DML8" s="708"/>
      <c r="DMM8" s="709"/>
      <c r="DMN8" s="710" t="s">
        <v>286</v>
      </c>
      <c r="DMO8" s="711"/>
      <c r="DMP8" s="711"/>
      <c r="DMQ8" s="711"/>
      <c r="DMR8" s="711"/>
      <c r="DMS8" s="711"/>
      <c r="DMT8" s="711"/>
      <c r="DMU8" s="711"/>
      <c r="DMV8" s="711"/>
      <c r="DMW8" s="711"/>
      <c r="DMX8" s="711"/>
      <c r="DMY8" s="711"/>
      <c r="DMZ8" s="711"/>
      <c r="DNA8" s="711"/>
      <c r="DNB8" s="711"/>
      <c r="DNC8" s="712"/>
      <c r="DND8" s="658" t="s">
        <v>287</v>
      </c>
      <c r="DNE8" s="659"/>
      <c r="DNF8" s="659"/>
      <c r="DNG8" s="659"/>
      <c r="DNH8" s="713"/>
      <c r="DNI8" s="653" t="s">
        <v>267</v>
      </c>
      <c r="DNJ8" s="654"/>
      <c r="DNK8" s="654"/>
      <c r="DNL8" s="619"/>
      <c r="DNM8" s="623" t="s">
        <v>281</v>
      </c>
      <c r="DNN8" s="625" t="s">
        <v>282</v>
      </c>
      <c r="DNO8" s="703" t="s">
        <v>283</v>
      </c>
      <c r="DNP8" s="704"/>
      <c r="DNQ8" s="703" t="s">
        <v>284</v>
      </c>
      <c r="DNR8" s="704"/>
      <c r="DNS8" s="707" t="s">
        <v>122</v>
      </c>
      <c r="DNT8" s="708"/>
      <c r="DNU8" s="708"/>
      <c r="DNV8" s="708"/>
      <c r="DNW8" s="708"/>
      <c r="DNX8" s="708"/>
      <c r="DNY8" s="708"/>
      <c r="DNZ8" s="708"/>
      <c r="DOA8" s="708"/>
      <c r="DOB8" s="708"/>
      <c r="DOC8" s="708"/>
      <c r="DOD8" s="709"/>
      <c r="DOE8" s="707" t="s">
        <v>285</v>
      </c>
      <c r="DOF8" s="708"/>
      <c r="DOG8" s="708"/>
      <c r="DOH8" s="708"/>
      <c r="DOI8" s="708"/>
      <c r="DOJ8" s="708"/>
      <c r="DOK8" s="708"/>
      <c r="DOL8" s="708"/>
      <c r="DOM8" s="708"/>
      <c r="DON8" s="708"/>
      <c r="DOO8" s="708"/>
      <c r="DOP8" s="709"/>
      <c r="DOQ8" s="710" t="s">
        <v>286</v>
      </c>
      <c r="DOR8" s="711"/>
      <c r="DOS8" s="711"/>
      <c r="DOT8" s="711"/>
      <c r="DOU8" s="711"/>
      <c r="DOV8" s="711"/>
      <c r="DOW8" s="711"/>
      <c r="DOX8" s="711"/>
      <c r="DOY8" s="711"/>
      <c r="DOZ8" s="711"/>
      <c r="DPA8" s="711"/>
      <c r="DPB8" s="711"/>
      <c r="DPC8" s="711"/>
      <c r="DPD8" s="711"/>
      <c r="DPE8" s="711"/>
      <c r="DPF8" s="712"/>
      <c r="DPG8" s="658" t="s">
        <v>287</v>
      </c>
      <c r="DPH8" s="659"/>
      <c r="DPI8" s="659"/>
      <c r="DPJ8" s="659"/>
      <c r="DPK8" s="713"/>
      <c r="DPL8" s="653" t="s">
        <v>267</v>
      </c>
      <c r="DPM8" s="654"/>
      <c r="DPN8" s="654"/>
      <c r="DPO8" s="619"/>
      <c r="DPP8" s="623" t="s">
        <v>281</v>
      </c>
      <c r="DPQ8" s="625" t="s">
        <v>282</v>
      </c>
      <c r="DPR8" s="703" t="s">
        <v>283</v>
      </c>
      <c r="DPS8" s="704"/>
      <c r="DPT8" s="703" t="s">
        <v>284</v>
      </c>
      <c r="DPU8" s="704"/>
      <c r="DPV8" s="707" t="s">
        <v>122</v>
      </c>
      <c r="DPW8" s="708"/>
      <c r="DPX8" s="708"/>
      <c r="DPY8" s="708"/>
      <c r="DPZ8" s="708"/>
      <c r="DQA8" s="708"/>
      <c r="DQB8" s="708"/>
      <c r="DQC8" s="708"/>
      <c r="DQD8" s="708"/>
      <c r="DQE8" s="708"/>
      <c r="DQF8" s="708"/>
      <c r="DQG8" s="709"/>
      <c r="DQH8" s="707" t="s">
        <v>285</v>
      </c>
      <c r="DQI8" s="708"/>
      <c r="DQJ8" s="708"/>
      <c r="DQK8" s="708"/>
      <c r="DQL8" s="708"/>
      <c r="DQM8" s="708"/>
      <c r="DQN8" s="708"/>
      <c r="DQO8" s="708"/>
      <c r="DQP8" s="708"/>
      <c r="DQQ8" s="708"/>
      <c r="DQR8" s="708"/>
      <c r="DQS8" s="709"/>
      <c r="DQT8" s="710" t="s">
        <v>286</v>
      </c>
      <c r="DQU8" s="711"/>
      <c r="DQV8" s="711"/>
      <c r="DQW8" s="711"/>
      <c r="DQX8" s="711"/>
      <c r="DQY8" s="711"/>
      <c r="DQZ8" s="711"/>
      <c r="DRA8" s="711"/>
      <c r="DRB8" s="711"/>
      <c r="DRC8" s="711"/>
      <c r="DRD8" s="711"/>
      <c r="DRE8" s="711"/>
      <c r="DRF8" s="711"/>
      <c r="DRG8" s="711"/>
      <c r="DRH8" s="711"/>
      <c r="DRI8" s="712"/>
      <c r="DRJ8" s="658" t="s">
        <v>287</v>
      </c>
      <c r="DRK8" s="659"/>
      <c r="DRL8" s="659"/>
      <c r="DRM8" s="659"/>
      <c r="DRN8" s="713"/>
      <c r="DRO8" s="653" t="s">
        <v>267</v>
      </c>
      <c r="DRP8" s="654"/>
      <c r="DRQ8" s="654"/>
      <c r="DRR8" s="619"/>
      <c r="DRS8" s="623" t="s">
        <v>281</v>
      </c>
      <c r="DRT8" s="625" t="s">
        <v>282</v>
      </c>
      <c r="DRU8" s="703" t="s">
        <v>283</v>
      </c>
      <c r="DRV8" s="704"/>
      <c r="DRW8" s="703" t="s">
        <v>284</v>
      </c>
      <c r="DRX8" s="704"/>
      <c r="DRY8" s="707" t="s">
        <v>122</v>
      </c>
      <c r="DRZ8" s="708"/>
      <c r="DSA8" s="708"/>
      <c r="DSB8" s="708"/>
      <c r="DSC8" s="708"/>
      <c r="DSD8" s="708"/>
      <c r="DSE8" s="708"/>
      <c r="DSF8" s="708"/>
      <c r="DSG8" s="708"/>
      <c r="DSH8" s="708"/>
      <c r="DSI8" s="708"/>
      <c r="DSJ8" s="709"/>
      <c r="DSK8" s="707" t="s">
        <v>285</v>
      </c>
      <c r="DSL8" s="708"/>
      <c r="DSM8" s="708"/>
      <c r="DSN8" s="708"/>
      <c r="DSO8" s="708"/>
      <c r="DSP8" s="708"/>
      <c r="DSQ8" s="708"/>
      <c r="DSR8" s="708"/>
      <c r="DSS8" s="708"/>
      <c r="DST8" s="708"/>
      <c r="DSU8" s="708"/>
      <c r="DSV8" s="709"/>
      <c r="DSW8" s="710" t="s">
        <v>286</v>
      </c>
      <c r="DSX8" s="711"/>
      <c r="DSY8" s="711"/>
      <c r="DSZ8" s="711"/>
      <c r="DTA8" s="711"/>
      <c r="DTB8" s="711"/>
      <c r="DTC8" s="711"/>
      <c r="DTD8" s="711"/>
      <c r="DTE8" s="711"/>
      <c r="DTF8" s="711"/>
      <c r="DTG8" s="711"/>
      <c r="DTH8" s="711"/>
      <c r="DTI8" s="711"/>
      <c r="DTJ8" s="711"/>
      <c r="DTK8" s="711"/>
      <c r="DTL8" s="712"/>
      <c r="DTM8" s="658" t="s">
        <v>287</v>
      </c>
      <c r="DTN8" s="659"/>
      <c r="DTO8" s="659"/>
      <c r="DTP8" s="659"/>
      <c r="DTQ8" s="713"/>
      <c r="DTR8" s="653" t="s">
        <v>267</v>
      </c>
      <c r="DTS8" s="654"/>
      <c r="DTT8" s="654"/>
      <c r="DTU8" s="619"/>
      <c r="DTV8" s="623" t="s">
        <v>281</v>
      </c>
      <c r="DTW8" s="625" t="s">
        <v>282</v>
      </c>
      <c r="DTX8" s="703" t="s">
        <v>283</v>
      </c>
      <c r="DTY8" s="704"/>
      <c r="DTZ8" s="703" t="s">
        <v>284</v>
      </c>
      <c r="DUA8" s="704"/>
      <c r="DUB8" s="707" t="s">
        <v>122</v>
      </c>
      <c r="DUC8" s="708"/>
      <c r="DUD8" s="708"/>
      <c r="DUE8" s="708"/>
      <c r="DUF8" s="708"/>
      <c r="DUG8" s="708"/>
      <c r="DUH8" s="708"/>
      <c r="DUI8" s="708"/>
      <c r="DUJ8" s="708"/>
      <c r="DUK8" s="708"/>
      <c r="DUL8" s="708"/>
      <c r="DUM8" s="709"/>
      <c r="DUN8" s="707" t="s">
        <v>285</v>
      </c>
      <c r="DUO8" s="708"/>
      <c r="DUP8" s="708"/>
      <c r="DUQ8" s="708"/>
      <c r="DUR8" s="708"/>
      <c r="DUS8" s="708"/>
      <c r="DUT8" s="708"/>
      <c r="DUU8" s="708"/>
      <c r="DUV8" s="708"/>
      <c r="DUW8" s="708"/>
      <c r="DUX8" s="708"/>
      <c r="DUY8" s="709"/>
      <c r="DUZ8" s="710" t="s">
        <v>286</v>
      </c>
      <c r="DVA8" s="711"/>
      <c r="DVB8" s="711"/>
      <c r="DVC8" s="711"/>
      <c r="DVD8" s="711"/>
      <c r="DVE8" s="711"/>
      <c r="DVF8" s="711"/>
      <c r="DVG8" s="711"/>
      <c r="DVH8" s="711"/>
      <c r="DVI8" s="711"/>
      <c r="DVJ8" s="711"/>
      <c r="DVK8" s="711"/>
      <c r="DVL8" s="711"/>
      <c r="DVM8" s="711"/>
      <c r="DVN8" s="711"/>
      <c r="DVO8" s="712"/>
      <c r="DVP8" s="658" t="s">
        <v>287</v>
      </c>
      <c r="DVQ8" s="659"/>
      <c r="DVR8" s="659"/>
      <c r="DVS8" s="659"/>
      <c r="DVT8" s="713"/>
      <c r="DVU8" s="653" t="s">
        <v>267</v>
      </c>
      <c r="DVV8" s="654"/>
      <c r="DVW8" s="654"/>
      <c r="DVX8" s="619"/>
    </row>
    <row r="9" spans="1:3300" ht="15" customHeight="1">
      <c r="A9" s="622"/>
      <c r="B9" s="624"/>
      <c r="C9" s="626"/>
      <c r="D9" s="626"/>
      <c r="E9" s="626"/>
      <c r="F9" s="626"/>
      <c r="G9" s="707" t="s">
        <v>125</v>
      </c>
      <c r="H9" s="708"/>
      <c r="I9" s="708"/>
      <c r="J9" s="708"/>
      <c r="K9" s="708"/>
      <c r="L9" s="709"/>
      <c r="M9" s="707" t="s">
        <v>126</v>
      </c>
      <c r="N9" s="708"/>
      <c r="O9" s="708"/>
      <c r="P9" s="708"/>
      <c r="Q9" s="708"/>
      <c r="R9" s="708"/>
      <c r="S9" s="707" t="s">
        <v>125</v>
      </c>
      <c r="T9" s="708"/>
      <c r="U9" s="708"/>
      <c r="V9" s="708"/>
      <c r="W9" s="708"/>
      <c r="X9" s="708"/>
      <c r="Y9" s="707" t="s">
        <v>126</v>
      </c>
      <c r="Z9" s="708"/>
      <c r="AA9" s="708"/>
      <c r="AB9" s="708"/>
      <c r="AC9" s="708"/>
      <c r="AD9" s="708"/>
      <c r="AE9" s="628" t="s">
        <v>125</v>
      </c>
      <c r="AF9" s="628"/>
      <c r="AG9" s="628"/>
      <c r="AH9" s="628"/>
      <c r="AI9" s="628"/>
      <c r="AJ9" s="628"/>
      <c r="AK9" s="628"/>
      <c r="AL9" s="628"/>
      <c r="AM9" s="628" t="s">
        <v>126</v>
      </c>
      <c r="AN9" s="628"/>
      <c r="AO9" s="628"/>
      <c r="AP9" s="628"/>
      <c r="AQ9" s="628"/>
      <c r="AR9" s="628"/>
      <c r="AS9" s="628"/>
      <c r="AT9" s="628"/>
      <c r="AU9" s="656" t="s">
        <v>288</v>
      </c>
      <c r="AV9" s="657"/>
      <c r="AW9" s="657"/>
      <c r="AX9" s="657"/>
      <c r="AY9" s="657"/>
      <c r="AZ9" s="620"/>
      <c r="BA9" s="382"/>
      <c r="BB9" s="382"/>
      <c r="BC9" s="655"/>
      <c r="BD9" s="701"/>
      <c r="BE9" s="702"/>
      <c r="BF9" s="705"/>
      <c r="BG9" s="706"/>
      <c r="BH9" s="705"/>
      <c r="BI9" s="706"/>
      <c r="BJ9" s="707" t="s">
        <v>125</v>
      </c>
      <c r="BK9" s="708"/>
      <c r="BL9" s="708"/>
      <c r="BM9" s="708"/>
      <c r="BN9" s="708"/>
      <c r="BO9" s="709"/>
      <c r="BP9" s="707" t="s">
        <v>126</v>
      </c>
      <c r="BQ9" s="708"/>
      <c r="BR9" s="708"/>
      <c r="BS9" s="708"/>
      <c r="BT9" s="708"/>
      <c r="BU9" s="709"/>
      <c r="BV9" s="707" t="s">
        <v>125</v>
      </c>
      <c r="BW9" s="708"/>
      <c r="BX9" s="708"/>
      <c r="BY9" s="708"/>
      <c r="BZ9" s="708"/>
      <c r="CA9" s="709"/>
      <c r="CB9" s="707" t="s">
        <v>126</v>
      </c>
      <c r="CC9" s="708"/>
      <c r="CD9" s="708"/>
      <c r="CE9" s="708"/>
      <c r="CF9" s="708"/>
      <c r="CG9" s="709"/>
      <c r="CH9" s="710" t="s">
        <v>125</v>
      </c>
      <c r="CI9" s="711"/>
      <c r="CJ9" s="711"/>
      <c r="CK9" s="711"/>
      <c r="CL9" s="711"/>
      <c r="CM9" s="711"/>
      <c r="CN9" s="711"/>
      <c r="CO9" s="712"/>
      <c r="CP9" s="710" t="s">
        <v>126</v>
      </c>
      <c r="CQ9" s="711"/>
      <c r="CR9" s="711"/>
      <c r="CS9" s="711"/>
      <c r="CT9" s="711"/>
      <c r="CU9" s="711"/>
      <c r="CV9" s="711"/>
      <c r="CW9" s="712"/>
      <c r="CX9" s="656" t="s">
        <v>288</v>
      </c>
      <c r="CY9" s="657"/>
      <c r="CZ9" s="657"/>
      <c r="DA9" s="657"/>
      <c r="DB9" s="714"/>
      <c r="DC9" s="620"/>
      <c r="DD9" s="382"/>
      <c r="DE9" s="382"/>
      <c r="DF9" s="655"/>
      <c r="DG9" s="701"/>
      <c r="DH9" s="702"/>
      <c r="DI9" s="705"/>
      <c r="DJ9" s="706"/>
      <c r="DK9" s="705"/>
      <c r="DL9" s="706"/>
      <c r="DM9" s="707" t="s">
        <v>125</v>
      </c>
      <c r="DN9" s="708"/>
      <c r="DO9" s="708"/>
      <c r="DP9" s="708"/>
      <c r="DQ9" s="708"/>
      <c r="DR9" s="709"/>
      <c r="DS9" s="707" t="s">
        <v>126</v>
      </c>
      <c r="DT9" s="708"/>
      <c r="DU9" s="708"/>
      <c r="DV9" s="708"/>
      <c r="DW9" s="708"/>
      <c r="DX9" s="709"/>
      <c r="DY9" s="707" t="s">
        <v>125</v>
      </c>
      <c r="DZ9" s="708"/>
      <c r="EA9" s="708"/>
      <c r="EB9" s="708"/>
      <c r="EC9" s="708"/>
      <c r="ED9" s="709"/>
      <c r="EE9" s="707" t="s">
        <v>126</v>
      </c>
      <c r="EF9" s="708"/>
      <c r="EG9" s="708"/>
      <c r="EH9" s="708"/>
      <c r="EI9" s="708"/>
      <c r="EJ9" s="709"/>
      <c r="EK9" s="710" t="s">
        <v>125</v>
      </c>
      <c r="EL9" s="711"/>
      <c r="EM9" s="711"/>
      <c r="EN9" s="711"/>
      <c r="EO9" s="711"/>
      <c r="EP9" s="711"/>
      <c r="EQ9" s="711"/>
      <c r="ER9" s="712"/>
      <c r="ES9" s="710" t="s">
        <v>126</v>
      </c>
      <c r="ET9" s="711"/>
      <c r="EU9" s="711"/>
      <c r="EV9" s="711"/>
      <c r="EW9" s="711"/>
      <c r="EX9" s="711"/>
      <c r="EY9" s="711"/>
      <c r="EZ9" s="712"/>
      <c r="FA9" s="656" t="s">
        <v>288</v>
      </c>
      <c r="FB9" s="657"/>
      <c r="FC9" s="657"/>
      <c r="FD9" s="657"/>
      <c r="FE9" s="714"/>
      <c r="FF9" s="620"/>
      <c r="FG9" s="382"/>
      <c r="FH9" s="382"/>
      <c r="FI9" s="655"/>
      <c r="FJ9" s="701"/>
      <c r="FK9" s="702"/>
      <c r="FL9" s="705"/>
      <c r="FM9" s="706"/>
      <c r="FN9" s="705"/>
      <c r="FO9" s="706"/>
      <c r="FP9" s="707" t="s">
        <v>125</v>
      </c>
      <c r="FQ9" s="708"/>
      <c r="FR9" s="708"/>
      <c r="FS9" s="708"/>
      <c r="FT9" s="708"/>
      <c r="FU9" s="709"/>
      <c r="FV9" s="707" t="s">
        <v>126</v>
      </c>
      <c r="FW9" s="708"/>
      <c r="FX9" s="708"/>
      <c r="FY9" s="708"/>
      <c r="FZ9" s="708"/>
      <c r="GA9" s="709"/>
      <c r="GB9" s="707" t="s">
        <v>125</v>
      </c>
      <c r="GC9" s="708"/>
      <c r="GD9" s="708"/>
      <c r="GE9" s="708"/>
      <c r="GF9" s="708"/>
      <c r="GG9" s="709"/>
      <c r="GH9" s="707" t="s">
        <v>126</v>
      </c>
      <c r="GI9" s="708"/>
      <c r="GJ9" s="708"/>
      <c r="GK9" s="708"/>
      <c r="GL9" s="708"/>
      <c r="GM9" s="709"/>
      <c r="GN9" s="710" t="s">
        <v>125</v>
      </c>
      <c r="GO9" s="711"/>
      <c r="GP9" s="711"/>
      <c r="GQ9" s="711"/>
      <c r="GR9" s="711"/>
      <c r="GS9" s="711"/>
      <c r="GT9" s="711"/>
      <c r="GU9" s="712"/>
      <c r="GV9" s="710" t="s">
        <v>126</v>
      </c>
      <c r="GW9" s="711"/>
      <c r="GX9" s="711"/>
      <c r="GY9" s="711"/>
      <c r="GZ9" s="711"/>
      <c r="HA9" s="711"/>
      <c r="HB9" s="711"/>
      <c r="HC9" s="712"/>
      <c r="HD9" s="656" t="s">
        <v>288</v>
      </c>
      <c r="HE9" s="657"/>
      <c r="HF9" s="657"/>
      <c r="HG9" s="657"/>
      <c r="HH9" s="714"/>
      <c r="HI9" s="620"/>
      <c r="HJ9" s="382"/>
      <c r="HK9" s="382"/>
      <c r="HL9" s="655"/>
      <c r="HM9" s="701"/>
      <c r="HN9" s="702"/>
      <c r="HO9" s="705"/>
      <c r="HP9" s="706"/>
      <c r="HQ9" s="705"/>
      <c r="HR9" s="706"/>
      <c r="HS9" s="707" t="s">
        <v>125</v>
      </c>
      <c r="HT9" s="708"/>
      <c r="HU9" s="708"/>
      <c r="HV9" s="708"/>
      <c r="HW9" s="708"/>
      <c r="HX9" s="709"/>
      <c r="HY9" s="707" t="s">
        <v>126</v>
      </c>
      <c r="HZ9" s="708"/>
      <c r="IA9" s="708"/>
      <c r="IB9" s="708"/>
      <c r="IC9" s="708"/>
      <c r="ID9" s="709"/>
      <c r="IE9" s="707" t="s">
        <v>125</v>
      </c>
      <c r="IF9" s="708"/>
      <c r="IG9" s="708"/>
      <c r="IH9" s="708"/>
      <c r="II9" s="708"/>
      <c r="IJ9" s="709"/>
      <c r="IK9" s="707" t="s">
        <v>126</v>
      </c>
      <c r="IL9" s="708"/>
      <c r="IM9" s="708"/>
      <c r="IN9" s="708"/>
      <c r="IO9" s="708"/>
      <c r="IP9" s="709"/>
      <c r="IQ9" s="710" t="s">
        <v>125</v>
      </c>
      <c r="IR9" s="711"/>
      <c r="IS9" s="711"/>
      <c r="IT9" s="711"/>
      <c r="IU9" s="711"/>
      <c r="IV9" s="711"/>
      <c r="IW9" s="711"/>
      <c r="IX9" s="712"/>
      <c r="IY9" s="710" t="s">
        <v>126</v>
      </c>
      <c r="IZ9" s="711"/>
      <c r="JA9" s="711"/>
      <c r="JB9" s="711"/>
      <c r="JC9" s="711"/>
      <c r="JD9" s="711"/>
      <c r="JE9" s="711"/>
      <c r="JF9" s="712"/>
      <c r="JG9" s="656" t="s">
        <v>288</v>
      </c>
      <c r="JH9" s="657"/>
      <c r="JI9" s="657"/>
      <c r="JJ9" s="657"/>
      <c r="JK9" s="714"/>
      <c r="JL9" s="620"/>
      <c r="JM9" s="382"/>
      <c r="JN9" s="382"/>
      <c r="JO9" s="655"/>
      <c r="JP9" s="701"/>
      <c r="JQ9" s="702"/>
      <c r="JR9" s="705"/>
      <c r="JS9" s="706"/>
      <c r="JT9" s="705"/>
      <c r="JU9" s="706"/>
      <c r="JV9" s="707" t="s">
        <v>125</v>
      </c>
      <c r="JW9" s="708"/>
      <c r="JX9" s="708"/>
      <c r="JY9" s="708"/>
      <c r="JZ9" s="708"/>
      <c r="KA9" s="709"/>
      <c r="KB9" s="707" t="s">
        <v>126</v>
      </c>
      <c r="KC9" s="708"/>
      <c r="KD9" s="708"/>
      <c r="KE9" s="708"/>
      <c r="KF9" s="708"/>
      <c r="KG9" s="709"/>
      <c r="KH9" s="707" t="s">
        <v>125</v>
      </c>
      <c r="KI9" s="708"/>
      <c r="KJ9" s="708"/>
      <c r="KK9" s="708"/>
      <c r="KL9" s="708"/>
      <c r="KM9" s="709"/>
      <c r="KN9" s="707" t="s">
        <v>126</v>
      </c>
      <c r="KO9" s="708"/>
      <c r="KP9" s="708"/>
      <c r="KQ9" s="708"/>
      <c r="KR9" s="708"/>
      <c r="KS9" s="709"/>
      <c r="KT9" s="710" t="s">
        <v>125</v>
      </c>
      <c r="KU9" s="711"/>
      <c r="KV9" s="711"/>
      <c r="KW9" s="711"/>
      <c r="KX9" s="711"/>
      <c r="KY9" s="711"/>
      <c r="KZ9" s="711"/>
      <c r="LA9" s="712"/>
      <c r="LB9" s="710" t="s">
        <v>126</v>
      </c>
      <c r="LC9" s="711"/>
      <c r="LD9" s="711"/>
      <c r="LE9" s="711"/>
      <c r="LF9" s="711"/>
      <c r="LG9" s="711"/>
      <c r="LH9" s="711"/>
      <c r="LI9" s="712"/>
      <c r="LJ9" s="656" t="s">
        <v>288</v>
      </c>
      <c r="LK9" s="657"/>
      <c r="LL9" s="657"/>
      <c r="LM9" s="657"/>
      <c r="LN9" s="714"/>
      <c r="LO9" s="620"/>
      <c r="LP9" s="382"/>
      <c r="LQ9" s="382"/>
      <c r="LR9" s="655"/>
      <c r="LS9" s="701"/>
      <c r="LT9" s="702"/>
      <c r="LU9" s="705"/>
      <c r="LV9" s="706"/>
      <c r="LW9" s="705"/>
      <c r="LX9" s="706"/>
      <c r="LY9" s="707" t="s">
        <v>125</v>
      </c>
      <c r="LZ9" s="708"/>
      <c r="MA9" s="708"/>
      <c r="MB9" s="708"/>
      <c r="MC9" s="708"/>
      <c r="MD9" s="709"/>
      <c r="ME9" s="707" t="s">
        <v>126</v>
      </c>
      <c r="MF9" s="708"/>
      <c r="MG9" s="708"/>
      <c r="MH9" s="708"/>
      <c r="MI9" s="708"/>
      <c r="MJ9" s="709"/>
      <c r="MK9" s="707" t="s">
        <v>125</v>
      </c>
      <c r="ML9" s="708"/>
      <c r="MM9" s="708"/>
      <c r="MN9" s="708"/>
      <c r="MO9" s="708"/>
      <c r="MP9" s="709"/>
      <c r="MQ9" s="707" t="s">
        <v>126</v>
      </c>
      <c r="MR9" s="708"/>
      <c r="MS9" s="708"/>
      <c r="MT9" s="708"/>
      <c r="MU9" s="708"/>
      <c r="MV9" s="709"/>
      <c r="MW9" s="710" t="s">
        <v>125</v>
      </c>
      <c r="MX9" s="711"/>
      <c r="MY9" s="711"/>
      <c r="MZ9" s="711"/>
      <c r="NA9" s="711"/>
      <c r="NB9" s="711"/>
      <c r="NC9" s="711"/>
      <c r="ND9" s="712"/>
      <c r="NE9" s="710" t="s">
        <v>126</v>
      </c>
      <c r="NF9" s="711"/>
      <c r="NG9" s="711"/>
      <c r="NH9" s="711"/>
      <c r="NI9" s="711"/>
      <c r="NJ9" s="711"/>
      <c r="NK9" s="711"/>
      <c r="NL9" s="712"/>
      <c r="NM9" s="656" t="s">
        <v>288</v>
      </c>
      <c r="NN9" s="657"/>
      <c r="NO9" s="657"/>
      <c r="NP9" s="657"/>
      <c r="NQ9" s="714"/>
      <c r="NR9" s="620"/>
      <c r="NS9" s="382"/>
      <c r="NT9" s="382"/>
      <c r="NU9" s="655"/>
      <c r="NV9" s="701"/>
      <c r="NW9" s="702"/>
      <c r="NX9" s="705"/>
      <c r="NY9" s="706"/>
      <c r="NZ9" s="705"/>
      <c r="OA9" s="706"/>
      <c r="OB9" s="707" t="s">
        <v>125</v>
      </c>
      <c r="OC9" s="708"/>
      <c r="OD9" s="708"/>
      <c r="OE9" s="708"/>
      <c r="OF9" s="708"/>
      <c r="OG9" s="709"/>
      <c r="OH9" s="707" t="s">
        <v>126</v>
      </c>
      <c r="OI9" s="708"/>
      <c r="OJ9" s="708"/>
      <c r="OK9" s="708"/>
      <c r="OL9" s="708"/>
      <c r="OM9" s="709"/>
      <c r="ON9" s="707" t="s">
        <v>125</v>
      </c>
      <c r="OO9" s="708"/>
      <c r="OP9" s="708"/>
      <c r="OQ9" s="708"/>
      <c r="OR9" s="708"/>
      <c r="OS9" s="709"/>
      <c r="OT9" s="707" t="s">
        <v>126</v>
      </c>
      <c r="OU9" s="708"/>
      <c r="OV9" s="708"/>
      <c r="OW9" s="708"/>
      <c r="OX9" s="708"/>
      <c r="OY9" s="709"/>
      <c r="OZ9" s="710" t="s">
        <v>125</v>
      </c>
      <c r="PA9" s="711"/>
      <c r="PB9" s="711"/>
      <c r="PC9" s="711"/>
      <c r="PD9" s="711"/>
      <c r="PE9" s="711"/>
      <c r="PF9" s="711"/>
      <c r="PG9" s="712"/>
      <c r="PH9" s="710" t="s">
        <v>126</v>
      </c>
      <c r="PI9" s="711"/>
      <c r="PJ9" s="711"/>
      <c r="PK9" s="711"/>
      <c r="PL9" s="711"/>
      <c r="PM9" s="711"/>
      <c r="PN9" s="711"/>
      <c r="PO9" s="712"/>
      <c r="PP9" s="656" t="s">
        <v>288</v>
      </c>
      <c r="PQ9" s="657"/>
      <c r="PR9" s="657"/>
      <c r="PS9" s="657"/>
      <c r="PT9" s="714"/>
      <c r="PU9" s="620"/>
      <c r="PV9" s="382"/>
      <c r="PW9" s="382"/>
      <c r="PX9" s="655"/>
      <c r="PY9" s="701"/>
      <c r="PZ9" s="702"/>
      <c r="QA9" s="705"/>
      <c r="QB9" s="706"/>
      <c r="QC9" s="705"/>
      <c r="QD9" s="706"/>
      <c r="QE9" s="707" t="s">
        <v>125</v>
      </c>
      <c r="QF9" s="708"/>
      <c r="QG9" s="708"/>
      <c r="QH9" s="708"/>
      <c r="QI9" s="708"/>
      <c r="QJ9" s="709"/>
      <c r="QK9" s="707" t="s">
        <v>126</v>
      </c>
      <c r="QL9" s="708"/>
      <c r="QM9" s="708"/>
      <c r="QN9" s="708"/>
      <c r="QO9" s="708"/>
      <c r="QP9" s="709"/>
      <c r="QQ9" s="707" t="s">
        <v>125</v>
      </c>
      <c r="QR9" s="708"/>
      <c r="QS9" s="708"/>
      <c r="QT9" s="708"/>
      <c r="QU9" s="708"/>
      <c r="QV9" s="709"/>
      <c r="QW9" s="707" t="s">
        <v>126</v>
      </c>
      <c r="QX9" s="708"/>
      <c r="QY9" s="708"/>
      <c r="QZ9" s="708"/>
      <c r="RA9" s="708"/>
      <c r="RB9" s="709"/>
      <c r="RC9" s="710" t="s">
        <v>125</v>
      </c>
      <c r="RD9" s="711"/>
      <c r="RE9" s="711"/>
      <c r="RF9" s="711"/>
      <c r="RG9" s="711"/>
      <c r="RH9" s="711"/>
      <c r="RI9" s="711"/>
      <c r="RJ9" s="712"/>
      <c r="RK9" s="710" t="s">
        <v>126</v>
      </c>
      <c r="RL9" s="711"/>
      <c r="RM9" s="711"/>
      <c r="RN9" s="711"/>
      <c r="RO9" s="711"/>
      <c r="RP9" s="711"/>
      <c r="RQ9" s="711"/>
      <c r="RR9" s="712"/>
      <c r="RS9" s="656" t="s">
        <v>288</v>
      </c>
      <c r="RT9" s="657"/>
      <c r="RU9" s="657"/>
      <c r="RV9" s="657"/>
      <c r="RW9" s="714"/>
      <c r="RX9" s="620"/>
      <c r="RY9" s="382"/>
      <c r="RZ9" s="382"/>
      <c r="SA9" s="655"/>
      <c r="SB9" s="701"/>
      <c r="SC9" s="702"/>
      <c r="SD9" s="705"/>
      <c r="SE9" s="706"/>
      <c r="SF9" s="705"/>
      <c r="SG9" s="706"/>
      <c r="SH9" s="707" t="s">
        <v>125</v>
      </c>
      <c r="SI9" s="708"/>
      <c r="SJ9" s="708"/>
      <c r="SK9" s="708"/>
      <c r="SL9" s="708"/>
      <c r="SM9" s="709"/>
      <c r="SN9" s="707" t="s">
        <v>126</v>
      </c>
      <c r="SO9" s="708"/>
      <c r="SP9" s="708"/>
      <c r="SQ9" s="708"/>
      <c r="SR9" s="708"/>
      <c r="SS9" s="709"/>
      <c r="ST9" s="707" t="s">
        <v>125</v>
      </c>
      <c r="SU9" s="708"/>
      <c r="SV9" s="708"/>
      <c r="SW9" s="708"/>
      <c r="SX9" s="708"/>
      <c r="SY9" s="709"/>
      <c r="SZ9" s="707" t="s">
        <v>126</v>
      </c>
      <c r="TA9" s="708"/>
      <c r="TB9" s="708"/>
      <c r="TC9" s="708"/>
      <c r="TD9" s="708"/>
      <c r="TE9" s="709"/>
      <c r="TF9" s="710" t="s">
        <v>125</v>
      </c>
      <c r="TG9" s="711"/>
      <c r="TH9" s="711"/>
      <c r="TI9" s="711"/>
      <c r="TJ9" s="711"/>
      <c r="TK9" s="711"/>
      <c r="TL9" s="711"/>
      <c r="TM9" s="712"/>
      <c r="TN9" s="710" t="s">
        <v>126</v>
      </c>
      <c r="TO9" s="711"/>
      <c r="TP9" s="711"/>
      <c r="TQ9" s="711"/>
      <c r="TR9" s="711"/>
      <c r="TS9" s="711"/>
      <c r="TT9" s="711"/>
      <c r="TU9" s="712"/>
      <c r="TV9" s="656" t="s">
        <v>288</v>
      </c>
      <c r="TW9" s="657"/>
      <c r="TX9" s="657"/>
      <c r="TY9" s="657"/>
      <c r="TZ9" s="714"/>
      <c r="UA9" s="620"/>
      <c r="UB9" s="382"/>
      <c r="UC9" s="382"/>
      <c r="UD9" s="655"/>
      <c r="UE9" s="701"/>
      <c r="UF9" s="702"/>
      <c r="UG9" s="705"/>
      <c r="UH9" s="706"/>
      <c r="UI9" s="705"/>
      <c r="UJ9" s="706"/>
      <c r="UK9" s="707" t="s">
        <v>125</v>
      </c>
      <c r="UL9" s="708"/>
      <c r="UM9" s="708"/>
      <c r="UN9" s="708"/>
      <c r="UO9" s="708"/>
      <c r="UP9" s="709"/>
      <c r="UQ9" s="707" t="s">
        <v>126</v>
      </c>
      <c r="UR9" s="708"/>
      <c r="US9" s="708"/>
      <c r="UT9" s="708"/>
      <c r="UU9" s="708"/>
      <c r="UV9" s="709"/>
      <c r="UW9" s="707" t="s">
        <v>125</v>
      </c>
      <c r="UX9" s="708"/>
      <c r="UY9" s="708"/>
      <c r="UZ9" s="708"/>
      <c r="VA9" s="708"/>
      <c r="VB9" s="709"/>
      <c r="VC9" s="707" t="s">
        <v>126</v>
      </c>
      <c r="VD9" s="708"/>
      <c r="VE9" s="708"/>
      <c r="VF9" s="708"/>
      <c r="VG9" s="708"/>
      <c r="VH9" s="709"/>
      <c r="VI9" s="710" t="s">
        <v>125</v>
      </c>
      <c r="VJ9" s="711"/>
      <c r="VK9" s="711"/>
      <c r="VL9" s="711"/>
      <c r="VM9" s="711"/>
      <c r="VN9" s="711"/>
      <c r="VO9" s="711"/>
      <c r="VP9" s="712"/>
      <c r="VQ9" s="710" t="s">
        <v>126</v>
      </c>
      <c r="VR9" s="711"/>
      <c r="VS9" s="711"/>
      <c r="VT9" s="711"/>
      <c r="VU9" s="711"/>
      <c r="VV9" s="711"/>
      <c r="VW9" s="711"/>
      <c r="VX9" s="712"/>
      <c r="VY9" s="656" t="s">
        <v>288</v>
      </c>
      <c r="VZ9" s="657"/>
      <c r="WA9" s="657"/>
      <c r="WB9" s="657"/>
      <c r="WC9" s="714"/>
      <c r="WD9" s="620"/>
      <c r="WE9" s="382"/>
      <c r="WF9" s="382"/>
      <c r="WG9" s="655"/>
      <c r="WH9" s="701"/>
      <c r="WI9" s="702"/>
      <c r="WJ9" s="705"/>
      <c r="WK9" s="706"/>
      <c r="WL9" s="705"/>
      <c r="WM9" s="706"/>
      <c r="WN9" s="707" t="s">
        <v>125</v>
      </c>
      <c r="WO9" s="708"/>
      <c r="WP9" s="708"/>
      <c r="WQ9" s="708"/>
      <c r="WR9" s="708"/>
      <c r="WS9" s="709"/>
      <c r="WT9" s="707" t="s">
        <v>126</v>
      </c>
      <c r="WU9" s="708"/>
      <c r="WV9" s="708"/>
      <c r="WW9" s="708"/>
      <c r="WX9" s="708"/>
      <c r="WY9" s="709"/>
      <c r="WZ9" s="707" t="s">
        <v>125</v>
      </c>
      <c r="XA9" s="708"/>
      <c r="XB9" s="708"/>
      <c r="XC9" s="708"/>
      <c r="XD9" s="708"/>
      <c r="XE9" s="709"/>
      <c r="XF9" s="707" t="s">
        <v>126</v>
      </c>
      <c r="XG9" s="708"/>
      <c r="XH9" s="708"/>
      <c r="XI9" s="708"/>
      <c r="XJ9" s="708"/>
      <c r="XK9" s="709"/>
      <c r="XL9" s="710" t="s">
        <v>125</v>
      </c>
      <c r="XM9" s="711"/>
      <c r="XN9" s="711"/>
      <c r="XO9" s="711"/>
      <c r="XP9" s="711"/>
      <c r="XQ9" s="711"/>
      <c r="XR9" s="711"/>
      <c r="XS9" s="712"/>
      <c r="XT9" s="710" t="s">
        <v>126</v>
      </c>
      <c r="XU9" s="711"/>
      <c r="XV9" s="711"/>
      <c r="XW9" s="711"/>
      <c r="XX9" s="711"/>
      <c r="XY9" s="711"/>
      <c r="XZ9" s="711"/>
      <c r="YA9" s="712"/>
      <c r="YB9" s="656" t="s">
        <v>288</v>
      </c>
      <c r="YC9" s="657"/>
      <c r="YD9" s="657"/>
      <c r="YE9" s="657"/>
      <c r="YF9" s="714"/>
      <c r="YG9" s="620"/>
      <c r="YH9" s="382"/>
      <c r="YI9" s="382"/>
      <c r="YJ9" s="655"/>
      <c r="YK9" s="701"/>
      <c r="YL9" s="702"/>
      <c r="YM9" s="705"/>
      <c r="YN9" s="706"/>
      <c r="YO9" s="705"/>
      <c r="YP9" s="706"/>
      <c r="YQ9" s="707" t="s">
        <v>125</v>
      </c>
      <c r="YR9" s="708"/>
      <c r="YS9" s="708"/>
      <c r="YT9" s="708"/>
      <c r="YU9" s="708"/>
      <c r="YV9" s="709"/>
      <c r="YW9" s="707" t="s">
        <v>126</v>
      </c>
      <c r="YX9" s="708"/>
      <c r="YY9" s="708"/>
      <c r="YZ9" s="708"/>
      <c r="ZA9" s="708"/>
      <c r="ZB9" s="709"/>
      <c r="ZC9" s="707" t="s">
        <v>125</v>
      </c>
      <c r="ZD9" s="708"/>
      <c r="ZE9" s="708"/>
      <c r="ZF9" s="708"/>
      <c r="ZG9" s="708"/>
      <c r="ZH9" s="709"/>
      <c r="ZI9" s="707" t="s">
        <v>126</v>
      </c>
      <c r="ZJ9" s="708"/>
      <c r="ZK9" s="708"/>
      <c r="ZL9" s="708"/>
      <c r="ZM9" s="708"/>
      <c r="ZN9" s="709"/>
      <c r="ZO9" s="710" t="s">
        <v>125</v>
      </c>
      <c r="ZP9" s="711"/>
      <c r="ZQ9" s="711"/>
      <c r="ZR9" s="711"/>
      <c r="ZS9" s="711"/>
      <c r="ZT9" s="711"/>
      <c r="ZU9" s="711"/>
      <c r="ZV9" s="712"/>
      <c r="ZW9" s="710" t="s">
        <v>126</v>
      </c>
      <c r="ZX9" s="711"/>
      <c r="ZY9" s="711"/>
      <c r="ZZ9" s="711"/>
      <c r="AAA9" s="711"/>
      <c r="AAB9" s="711"/>
      <c r="AAC9" s="711"/>
      <c r="AAD9" s="712"/>
      <c r="AAE9" s="656" t="s">
        <v>288</v>
      </c>
      <c r="AAF9" s="657"/>
      <c r="AAG9" s="657"/>
      <c r="AAH9" s="657"/>
      <c r="AAI9" s="714"/>
      <c r="AAJ9" s="620"/>
      <c r="AAK9" s="382"/>
      <c r="AAL9" s="382"/>
      <c r="AAM9" s="655"/>
      <c r="AAN9" s="701"/>
      <c r="AAO9" s="702"/>
      <c r="AAP9" s="705"/>
      <c r="AAQ9" s="706"/>
      <c r="AAR9" s="705"/>
      <c r="AAS9" s="706"/>
      <c r="AAT9" s="707" t="s">
        <v>125</v>
      </c>
      <c r="AAU9" s="708"/>
      <c r="AAV9" s="708"/>
      <c r="AAW9" s="708"/>
      <c r="AAX9" s="708"/>
      <c r="AAY9" s="709"/>
      <c r="AAZ9" s="707" t="s">
        <v>126</v>
      </c>
      <c r="ABA9" s="708"/>
      <c r="ABB9" s="708"/>
      <c r="ABC9" s="708"/>
      <c r="ABD9" s="708"/>
      <c r="ABE9" s="709"/>
      <c r="ABF9" s="707" t="s">
        <v>125</v>
      </c>
      <c r="ABG9" s="708"/>
      <c r="ABH9" s="708"/>
      <c r="ABI9" s="708"/>
      <c r="ABJ9" s="708"/>
      <c r="ABK9" s="709"/>
      <c r="ABL9" s="707" t="s">
        <v>126</v>
      </c>
      <c r="ABM9" s="708"/>
      <c r="ABN9" s="708"/>
      <c r="ABO9" s="708"/>
      <c r="ABP9" s="708"/>
      <c r="ABQ9" s="709"/>
      <c r="ABR9" s="710" t="s">
        <v>125</v>
      </c>
      <c r="ABS9" s="711"/>
      <c r="ABT9" s="711"/>
      <c r="ABU9" s="711"/>
      <c r="ABV9" s="711"/>
      <c r="ABW9" s="711"/>
      <c r="ABX9" s="711"/>
      <c r="ABY9" s="712"/>
      <c r="ABZ9" s="710" t="s">
        <v>126</v>
      </c>
      <c r="ACA9" s="711"/>
      <c r="ACB9" s="711"/>
      <c r="ACC9" s="711"/>
      <c r="ACD9" s="711"/>
      <c r="ACE9" s="711"/>
      <c r="ACF9" s="711"/>
      <c r="ACG9" s="712"/>
      <c r="ACH9" s="656" t="s">
        <v>288</v>
      </c>
      <c r="ACI9" s="657"/>
      <c r="ACJ9" s="657"/>
      <c r="ACK9" s="657"/>
      <c r="ACL9" s="714"/>
      <c r="ACM9" s="620"/>
      <c r="ACN9" s="382"/>
      <c r="ACO9" s="382"/>
      <c r="ACP9" s="655"/>
      <c r="ACQ9" s="701"/>
      <c r="ACR9" s="702"/>
      <c r="ACS9" s="705"/>
      <c r="ACT9" s="706"/>
      <c r="ACU9" s="705"/>
      <c r="ACV9" s="706"/>
      <c r="ACW9" s="707" t="s">
        <v>125</v>
      </c>
      <c r="ACX9" s="708"/>
      <c r="ACY9" s="708"/>
      <c r="ACZ9" s="708"/>
      <c r="ADA9" s="708"/>
      <c r="ADB9" s="709"/>
      <c r="ADC9" s="707" t="s">
        <v>126</v>
      </c>
      <c r="ADD9" s="708"/>
      <c r="ADE9" s="708"/>
      <c r="ADF9" s="708"/>
      <c r="ADG9" s="708"/>
      <c r="ADH9" s="709"/>
      <c r="ADI9" s="707" t="s">
        <v>125</v>
      </c>
      <c r="ADJ9" s="708"/>
      <c r="ADK9" s="708"/>
      <c r="ADL9" s="708"/>
      <c r="ADM9" s="708"/>
      <c r="ADN9" s="709"/>
      <c r="ADO9" s="707" t="s">
        <v>126</v>
      </c>
      <c r="ADP9" s="708"/>
      <c r="ADQ9" s="708"/>
      <c r="ADR9" s="708"/>
      <c r="ADS9" s="708"/>
      <c r="ADT9" s="709"/>
      <c r="ADU9" s="710" t="s">
        <v>125</v>
      </c>
      <c r="ADV9" s="711"/>
      <c r="ADW9" s="711"/>
      <c r="ADX9" s="711"/>
      <c r="ADY9" s="711"/>
      <c r="ADZ9" s="711"/>
      <c r="AEA9" s="711"/>
      <c r="AEB9" s="712"/>
      <c r="AEC9" s="710" t="s">
        <v>126</v>
      </c>
      <c r="AED9" s="711"/>
      <c r="AEE9" s="711"/>
      <c r="AEF9" s="711"/>
      <c r="AEG9" s="711"/>
      <c r="AEH9" s="711"/>
      <c r="AEI9" s="711"/>
      <c r="AEJ9" s="712"/>
      <c r="AEK9" s="656" t="s">
        <v>288</v>
      </c>
      <c r="AEL9" s="657"/>
      <c r="AEM9" s="657"/>
      <c r="AEN9" s="657"/>
      <c r="AEO9" s="714"/>
      <c r="AEP9" s="620"/>
      <c r="AEQ9" s="382"/>
      <c r="AER9" s="382"/>
      <c r="AES9" s="655"/>
      <c r="AET9" s="701"/>
      <c r="AEU9" s="702"/>
      <c r="AEV9" s="705"/>
      <c r="AEW9" s="706"/>
      <c r="AEX9" s="705"/>
      <c r="AEY9" s="706"/>
      <c r="AEZ9" s="707" t="s">
        <v>125</v>
      </c>
      <c r="AFA9" s="708"/>
      <c r="AFB9" s="708"/>
      <c r="AFC9" s="708"/>
      <c r="AFD9" s="708"/>
      <c r="AFE9" s="709"/>
      <c r="AFF9" s="707" t="s">
        <v>126</v>
      </c>
      <c r="AFG9" s="708"/>
      <c r="AFH9" s="708"/>
      <c r="AFI9" s="708"/>
      <c r="AFJ9" s="708"/>
      <c r="AFK9" s="709"/>
      <c r="AFL9" s="707" t="s">
        <v>125</v>
      </c>
      <c r="AFM9" s="708"/>
      <c r="AFN9" s="708"/>
      <c r="AFO9" s="708"/>
      <c r="AFP9" s="708"/>
      <c r="AFQ9" s="709"/>
      <c r="AFR9" s="707" t="s">
        <v>126</v>
      </c>
      <c r="AFS9" s="708"/>
      <c r="AFT9" s="708"/>
      <c r="AFU9" s="708"/>
      <c r="AFV9" s="708"/>
      <c r="AFW9" s="709"/>
      <c r="AFX9" s="710" t="s">
        <v>125</v>
      </c>
      <c r="AFY9" s="711"/>
      <c r="AFZ9" s="711"/>
      <c r="AGA9" s="711"/>
      <c r="AGB9" s="711"/>
      <c r="AGC9" s="711"/>
      <c r="AGD9" s="711"/>
      <c r="AGE9" s="712"/>
      <c r="AGF9" s="710" t="s">
        <v>126</v>
      </c>
      <c r="AGG9" s="711"/>
      <c r="AGH9" s="711"/>
      <c r="AGI9" s="711"/>
      <c r="AGJ9" s="711"/>
      <c r="AGK9" s="711"/>
      <c r="AGL9" s="711"/>
      <c r="AGM9" s="712"/>
      <c r="AGN9" s="656" t="s">
        <v>288</v>
      </c>
      <c r="AGO9" s="657"/>
      <c r="AGP9" s="657"/>
      <c r="AGQ9" s="657"/>
      <c r="AGR9" s="714"/>
      <c r="AGS9" s="620"/>
      <c r="AGT9" s="382"/>
      <c r="AGU9" s="382"/>
      <c r="AGV9" s="655"/>
      <c r="AGW9" s="701"/>
      <c r="AGX9" s="702"/>
      <c r="AGY9" s="705"/>
      <c r="AGZ9" s="706"/>
      <c r="AHA9" s="705"/>
      <c r="AHB9" s="706"/>
      <c r="AHC9" s="707" t="s">
        <v>125</v>
      </c>
      <c r="AHD9" s="708"/>
      <c r="AHE9" s="708"/>
      <c r="AHF9" s="708"/>
      <c r="AHG9" s="708"/>
      <c r="AHH9" s="709"/>
      <c r="AHI9" s="707" t="s">
        <v>126</v>
      </c>
      <c r="AHJ9" s="708"/>
      <c r="AHK9" s="708"/>
      <c r="AHL9" s="708"/>
      <c r="AHM9" s="708"/>
      <c r="AHN9" s="709"/>
      <c r="AHO9" s="707" t="s">
        <v>125</v>
      </c>
      <c r="AHP9" s="708"/>
      <c r="AHQ9" s="708"/>
      <c r="AHR9" s="708"/>
      <c r="AHS9" s="708"/>
      <c r="AHT9" s="709"/>
      <c r="AHU9" s="707" t="s">
        <v>126</v>
      </c>
      <c r="AHV9" s="708"/>
      <c r="AHW9" s="708"/>
      <c r="AHX9" s="708"/>
      <c r="AHY9" s="708"/>
      <c r="AHZ9" s="709"/>
      <c r="AIA9" s="710" t="s">
        <v>125</v>
      </c>
      <c r="AIB9" s="711"/>
      <c r="AIC9" s="711"/>
      <c r="AID9" s="711"/>
      <c r="AIE9" s="711"/>
      <c r="AIF9" s="711"/>
      <c r="AIG9" s="711"/>
      <c r="AIH9" s="712"/>
      <c r="AII9" s="710" t="s">
        <v>126</v>
      </c>
      <c r="AIJ9" s="711"/>
      <c r="AIK9" s="711"/>
      <c r="AIL9" s="711"/>
      <c r="AIM9" s="711"/>
      <c r="AIN9" s="711"/>
      <c r="AIO9" s="711"/>
      <c r="AIP9" s="712"/>
      <c r="AIQ9" s="656" t="s">
        <v>288</v>
      </c>
      <c r="AIR9" s="657"/>
      <c r="AIS9" s="657"/>
      <c r="AIT9" s="657"/>
      <c r="AIU9" s="714"/>
      <c r="AIV9" s="620"/>
      <c r="AIW9" s="382"/>
      <c r="AIX9" s="382"/>
      <c r="AIY9" s="655"/>
      <c r="AIZ9" s="701"/>
      <c r="AJA9" s="702"/>
      <c r="AJB9" s="705"/>
      <c r="AJC9" s="706"/>
      <c r="AJD9" s="705"/>
      <c r="AJE9" s="706"/>
      <c r="AJF9" s="707" t="s">
        <v>125</v>
      </c>
      <c r="AJG9" s="708"/>
      <c r="AJH9" s="708"/>
      <c r="AJI9" s="708"/>
      <c r="AJJ9" s="708"/>
      <c r="AJK9" s="709"/>
      <c r="AJL9" s="707" t="s">
        <v>126</v>
      </c>
      <c r="AJM9" s="708"/>
      <c r="AJN9" s="708"/>
      <c r="AJO9" s="708"/>
      <c r="AJP9" s="708"/>
      <c r="AJQ9" s="709"/>
      <c r="AJR9" s="707" t="s">
        <v>125</v>
      </c>
      <c r="AJS9" s="708"/>
      <c r="AJT9" s="708"/>
      <c r="AJU9" s="708"/>
      <c r="AJV9" s="708"/>
      <c r="AJW9" s="709"/>
      <c r="AJX9" s="707" t="s">
        <v>126</v>
      </c>
      <c r="AJY9" s="708"/>
      <c r="AJZ9" s="708"/>
      <c r="AKA9" s="708"/>
      <c r="AKB9" s="708"/>
      <c r="AKC9" s="709"/>
      <c r="AKD9" s="710" t="s">
        <v>125</v>
      </c>
      <c r="AKE9" s="711"/>
      <c r="AKF9" s="711"/>
      <c r="AKG9" s="711"/>
      <c r="AKH9" s="711"/>
      <c r="AKI9" s="711"/>
      <c r="AKJ9" s="711"/>
      <c r="AKK9" s="712"/>
      <c r="AKL9" s="710" t="s">
        <v>126</v>
      </c>
      <c r="AKM9" s="711"/>
      <c r="AKN9" s="711"/>
      <c r="AKO9" s="711"/>
      <c r="AKP9" s="711"/>
      <c r="AKQ9" s="711"/>
      <c r="AKR9" s="711"/>
      <c r="AKS9" s="712"/>
      <c r="AKT9" s="656" t="s">
        <v>288</v>
      </c>
      <c r="AKU9" s="657"/>
      <c r="AKV9" s="657"/>
      <c r="AKW9" s="657"/>
      <c r="AKX9" s="714"/>
      <c r="AKY9" s="620"/>
      <c r="AKZ9" s="382"/>
      <c r="ALA9" s="382"/>
      <c r="ALB9" s="655"/>
      <c r="ALC9" s="701"/>
      <c r="ALD9" s="702"/>
      <c r="ALE9" s="705"/>
      <c r="ALF9" s="706"/>
      <c r="ALG9" s="705"/>
      <c r="ALH9" s="706"/>
      <c r="ALI9" s="707" t="s">
        <v>125</v>
      </c>
      <c r="ALJ9" s="708"/>
      <c r="ALK9" s="708"/>
      <c r="ALL9" s="708"/>
      <c r="ALM9" s="708"/>
      <c r="ALN9" s="709"/>
      <c r="ALO9" s="707" t="s">
        <v>126</v>
      </c>
      <c r="ALP9" s="708"/>
      <c r="ALQ9" s="708"/>
      <c r="ALR9" s="708"/>
      <c r="ALS9" s="708"/>
      <c r="ALT9" s="709"/>
      <c r="ALU9" s="707" t="s">
        <v>125</v>
      </c>
      <c r="ALV9" s="708"/>
      <c r="ALW9" s="708"/>
      <c r="ALX9" s="708"/>
      <c r="ALY9" s="708"/>
      <c r="ALZ9" s="709"/>
      <c r="AMA9" s="707" t="s">
        <v>126</v>
      </c>
      <c r="AMB9" s="708"/>
      <c r="AMC9" s="708"/>
      <c r="AMD9" s="708"/>
      <c r="AME9" s="708"/>
      <c r="AMF9" s="709"/>
      <c r="AMG9" s="710" t="s">
        <v>125</v>
      </c>
      <c r="AMH9" s="711"/>
      <c r="AMI9" s="711"/>
      <c r="AMJ9" s="711"/>
      <c r="AMK9" s="711"/>
      <c r="AML9" s="711"/>
      <c r="AMM9" s="711"/>
      <c r="AMN9" s="712"/>
      <c r="AMO9" s="710" t="s">
        <v>126</v>
      </c>
      <c r="AMP9" s="711"/>
      <c r="AMQ9" s="711"/>
      <c r="AMR9" s="711"/>
      <c r="AMS9" s="711"/>
      <c r="AMT9" s="711"/>
      <c r="AMU9" s="711"/>
      <c r="AMV9" s="712"/>
      <c r="AMW9" s="656" t="s">
        <v>288</v>
      </c>
      <c r="AMX9" s="657"/>
      <c r="AMY9" s="657"/>
      <c r="AMZ9" s="657"/>
      <c r="ANA9" s="714"/>
      <c r="ANB9" s="620"/>
      <c r="ANC9" s="382"/>
      <c r="AND9" s="382"/>
      <c r="ANE9" s="655"/>
      <c r="ANF9" s="701"/>
      <c r="ANG9" s="702"/>
      <c r="ANH9" s="705"/>
      <c r="ANI9" s="706"/>
      <c r="ANJ9" s="705"/>
      <c r="ANK9" s="706"/>
      <c r="ANL9" s="707" t="s">
        <v>125</v>
      </c>
      <c r="ANM9" s="708"/>
      <c r="ANN9" s="708"/>
      <c r="ANO9" s="708"/>
      <c r="ANP9" s="708"/>
      <c r="ANQ9" s="709"/>
      <c r="ANR9" s="707" t="s">
        <v>126</v>
      </c>
      <c r="ANS9" s="708"/>
      <c r="ANT9" s="708"/>
      <c r="ANU9" s="708"/>
      <c r="ANV9" s="708"/>
      <c r="ANW9" s="709"/>
      <c r="ANX9" s="707" t="s">
        <v>125</v>
      </c>
      <c r="ANY9" s="708"/>
      <c r="ANZ9" s="708"/>
      <c r="AOA9" s="708"/>
      <c r="AOB9" s="708"/>
      <c r="AOC9" s="709"/>
      <c r="AOD9" s="707" t="s">
        <v>126</v>
      </c>
      <c r="AOE9" s="708"/>
      <c r="AOF9" s="708"/>
      <c r="AOG9" s="708"/>
      <c r="AOH9" s="708"/>
      <c r="AOI9" s="709"/>
      <c r="AOJ9" s="710" t="s">
        <v>125</v>
      </c>
      <c r="AOK9" s="711"/>
      <c r="AOL9" s="711"/>
      <c r="AOM9" s="711"/>
      <c r="AON9" s="711"/>
      <c r="AOO9" s="711"/>
      <c r="AOP9" s="711"/>
      <c r="AOQ9" s="712"/>
      <c r="AOR9" s="710" t="s">
        <v>126</v>
      </c>
      <c r="AOS9" s="711"/>
      <c r="AOT9" s="711"/>
      <c r="AOU9" s="711"/>
      <c r="AOV9" s="711"/>
      <c r="AOW9" s="711"/>
      <c r="AOX9" s="711"/>
      <c r="AOY9" s="712"/>
      <c r="AOZ9" s="656" t="s">
        <v>288</v>
      </c>
      <c r="APA9" s="657"/>
      <c r="APB9" s="657"/>
      <c r="APC9" s="657"/>
      <c r="APD9" s="714"/>
      <c r="APE9" s="620"/>
      <c r="APF9" s="382"/>
      <c r="APG9" s="382"/>
      <c r="APH9" s="655"/>
      <c r="API9" s="701"/>
      <c r="APJ9" s="702"/>
      <c r="APK9" s="705"/>
      <c r="APL9" s="706"/>
      <c r="APM9" s="705"/>
      <c r="APN9" s="706"/>
      <c r="APO9" s="707" t="s">
        <v>125</v>
      </c>
      <c r="APP9" s="708"/>
      <c r="APQ9" s="708"/>
      <c r="APR9" s="708"/>
      <c r="APS9" s="708"/>
      <c r="APT9" s="709"/>
      <c r="APU9" s="707" t="s">
        <v>126</v>
      </c>
      <c r="APV9" s="708"/>
      <c r="APW9" s="708"/>
      <c r="APX9" s="708"/>
      <c r="APY9" s="708"/>
      <c r="APZ9" s="709"/>
      <c r="AQA9" s="707" t="s">
        <v>125</v>
      </c>
      <c r="AQB9" s="708"/>
      <c r="AQC9" s="708"/>
      <c r="AQD9" s="708"/>
      <c r="AQE9" s="708"/>
      <c r="AQF9" s="709"/>
      <c r="AQG9" s="707" t="s">
        <v>126</v>
      </c>
      <c r="AQH9" s="708"/>
      <c r="AQI9" s="708"/>
      <c r="AQJ9" s="708"/>
      <c r="AQK9" s="708"/>
      <c r="AQL9" s="709"/>
      <c r="AQM9" s="710" t="s">
        <v>125</v>
      </c>
      <c r="AQN9" s="711"/>
      <c r="AQO9" s="711"/>
      <c r="AQP9" s="711"/>
      <c r="AQQ9" s="711"/>
      <c r="AQR9" s="711"/>
      <c r="AQS9" s="711"/>
      <c r="AQT9" s="712"/>
      <c r="AQU9" s="710" t="s">
        <v>126</v>
      </c>
      <c r="AQV9" s="711"/>
      <c r="AQW9" s="711"/>
      <c r="AQX9" s="711"/>
      <c r="AQY9" s="711"/>
      <c r="AQZ9" s="711"/>
      <c r="ARA9" s="711"/>
      <c r="ARB9" s="712"/>
      <c r="ARC9" s="656" t="s">
        <v>288</v>
      </c>
      <c r="ARD9" s="657"/>
      <c r="ARE9" s="657"/>
      <c r="ARF9" s="657"/>
      <c r="ARG9" s="714"/>
      <c r="ARH9" s="620"/>
      <c r="ARI9" s="382"/>
      <c r="ARJ9" s="382"/>
      <c r="ARK9" s="655"/>
      <c r="ARL9" s="701"/>
      <c r="ARM9" s="702"/>
      <c r="ARN9" s="705"/>
      <c r="ARO9" s="706"/>
      <c r="ARP9" s="705"/>
      <c r="ARQ9" s="706"/>
      <c r="ARR9" s="707" t="s">
        <v>125</v>
      </c>
      <c r="ARS9" s="708"/>
      <c r="ART9" s="708"/>
      <c r="ARU9" s="708"/>
      <c r="ARV9" s="708"/>
      <c r="ARW9" s="709"/>
      <c r="ARX9" s="707" t="s">
        <v>126</v>
      </c>
      <c r="ARY9" s="708"/>
      <c r="ARZ9" s="708"/>
      <c r="ASA9" s="708"/>
      <c r="ASB9" s="708"/>
      <c r="ASC9" s="709"/>
      <c r="ASD9" s="707" t="s">
        <v>125</v>
      </c>
      <c r="ASE9" s="708"/>
      <c r="ASF9" s="708"/>
      <c r="ASG9" s="708"/>
      <c r="ASH9" s="708"/>
      <c r="ASI9" s="709"/>
      <c r="ASJ9" s="707" t="s">
        <v>126</v>
      </c>
      <c r="ASK9" s="708"/>
      <c r="ASL9" s="708"/>
      <c r="ASM9" s="708"/>
      <c r="ASN9" s="708"/>
      <c r="ASO9" s="709"/>
      <c r="ASP9" s="710" t="s">
        <v>125</v>
      </c>
      <c r="ASQ9" s="711"/>
      <c r="ASR9" s="711"/>
      <c r="ASS9" s="711"/>
      <c r="AST9" s="711"/>
      <c r="ASU9" s="711"/>
      <c r="ASV9" s="711"/>
      <c r="ASW9" s="712"/>
      <c r="ASX9" s="710" t="s">
        <v>126</v>
      </c>
      <c r="ASY9" s="711"/>
      <c r="ASZ9" s="711"/>
      <c r="ATA9" s="711"/>
      <c r="ATB9" s="711"/>
      <c r="ATC9" s="711"/>
      <c r="ATD9" s="711"/>
      <c r="ATE9" s="712"/>
      <c r="ATF9" s="656" t="s">
        <v>288</v>
      </c>
      <c r="ATG9" s="657"/>
      <c r="ATH9" s="657"/>
      <c r="ATI9" s="657"/>
      <c r="ATJ9" s="714"/>
      <c r="ATK9" s="620"/>
      <c r="ATL9" s="382"/>
      <c r="ATM9" s="382"/>
      <c r="ATN9" s="655"/>
      <c r="ATO9" s="701"/>
      <c r="ATP9" s="702"/>
      <c r="ATQ9" s="705"/>
      <c r="ATR9" s="706"/>
      <c r="ATS9" s="705"/>
      <c r="ATT9" s="706"/>
      <c r="ATU9" s="707" t="s">
        <v>125</v>
      </c>
      <c r="ATV9" s="708"/>
      <c r="ATW9" s="708"/>
      <c r="ATX9" s="708"/>
      <c r="ATY9" s="708"/>
      <c r="ATZ9" s="709"/>
      <c r="AUA9" s="707" t="s">
        <v>126</v>
      </c>
      <c r="AUB9" s="708"/>
      <c r="AUC9" s="708"/>
      <c r="AUD9" s="708"/>
      <c r="AUE9" s="708"/>
      <c r="AUF9" s="709"/>
      <c r="AUG9" s="707" t="s">
        <v>125</v>
      </c>
      <c r="AUH9" s="708"/>
      <c r="AUI9" s="708"/>
      <c r="AUJ9" s="708"/>
      <c r="AUK9" s="708"/>
      <c r="AUL9" s="709"/>
      <c r="AUM9" s="707" t="s">
        <v>126</v>
      </c>
      <c r="AUN9" s="708"/>
      <c r="AUO9" s="708"/>
      <c r="AUP9" s="708"/>
      <c r="AUQ9" s="708"/>
      <c r="AUR9" s="709"/>
      <c r="AUS9" s="710" t="s">
        <v>125</v>
      </c>
      <c r="AUT9" s="711"/>
      <c r="AUU9" s="711"/>
      <c r="AUV9" s="711"/>
      <c r="AUW9" s="711"/>
      <c r="AUX9" s="711"/>
      <c r="AUY9" s="711"/>
      <c r="AUZ9" s="712"/>
      <c r="AVA9" s="710" t="s">
        <v>126</v>
      </c>
      <c r="AVB9" s="711"/>
      <c r="AVC9" s="711"/>
      <c r="AVD9" s="711"/>
      <c r="AVE9" s="711"/>
      <c r="AVF9" s="711"/>
      <c r="AVG9" s="711"/>
      <c r="AVH9" s="712"/>
      <c r="AVI9" s="656" t="s">
        <v>288</v>
      </c>
      <c r="AVJ9" s="657"/>
      <c r="AVK9" s="657"/>
      <c r="AVL9" s="657"/>
      <c r="AVM9" s="714"/>
      <c r="AVN9" s="620"/>
      <c r="AVO9" s="382"/>
      <c r="AVP9" s="382"/>
      <c r="AVQ9" s="655"/>
      <c r="AVR9" s="701"/>
      <c r="AVS9" s="702"/>
      <c r="AVT9" s="705"/>
      <c r="AVU9" s="706"/>
      <c r="AVV9" s="705"/>
      <c r="AVW9" s="706"/>
      <c r="AVX9" s="707" t="s">
        <v>125</v>
      </c>
      <c r="AVY9" s="708"/>
      <c r="AVZ9" s="708"/>
      <c r="AWA9" s="708"/>
      <c r="AWB9" s="708"/>
      <c r="AWC9" s="709"/>
      <c r="AWD9" s="707" t="s">
        <v>126</v>
      </c>
      <c r="AWE9" s="708"/>
      <c r="AWF9" s="708"/>
      <c r="AWG9" s="708"/>
      <c r="AWH9" s="708"/>
      <c r="AWI9" s="709"/>
      <c r="AWJ9" s="707" t="s">
        <v>125</v>
      </c>
      <c r="AWK9" s="708"/>
      <c r="AWL9" s="708"/>
      <c r="AWM9" s="708"/>
      <c r="AWN9" s="708"/>
      <c r="AWO9" s="709"/>
      <c r="AWP9" s="707" t="s">
        <v>126</v>
      </c>
      <c r="AWQ9" s="708"/>
      <c r="AWR9" s="708"/>
      <c r="AWS9" s="708"/>
      <c r="AWT9" s="708"/>
      <c r="AWU9" s="709"/>
      <c r="AWV9" s="710" t="s">
        <v>125</v>
      </c>
      <c r="AWW9" s="711"/>
      <c r="AWX9" s="711"/>
      <c r="AWY9" s="711"/>
      <c r="AWZ9" s="711"/>
      <c r="AXA9" s="711"/>
      <c r="AXB9" s="711"/>
      <c r="AXC9" s="712"/>
      <c r="AXD9" s="710" t="s">
        <v>126</v>
      </c>
      <c r="AXE9" s="711"/>
      <c r="AXF9" s="711"/>
      <c r="AXG9" s="711"/>
      <c r="AXH9" s="711"/>
      <c r="AXI9" s="711"/>
      <c r="AXJ9" s="711"/>
      <c r="AXK9" s="712"/>
      <c r="AXL9" s="656" t="s">
        <v>288</v>
      </c>
      <c r="AXM9" s="657"/>
      <c r="AXN9" s="657"/>
      <c r="AXO9" s="657"/>
      <c r="AXP9" s="714"/>
      <c r="AXQ9" s="620"/>
      <c r="AXR9" s="382"/>
      <c r="AXS9" s="382"/>
      <c r="AXT9" s="655"/>
      <c r="AXU9" s="701"/>
      <c r="AXV9" s="702"/>
      <c r="AXW9" s="705"/>
      <c r="AXX9" s="706"/>
      <c r="AXY9" s="705"/>
      <c r="AXZ9" s="706"/>
      <c r="AYA9" s="707" t="s">
        <v>125</v>
      </c>
      <c r="AYB9" s="708"/>
      <c r="AYC9" s="708"/>
      <c r="AYD9" s="708"/>
      <c r="AYE9" s="708"/>
      <c r="AYF9" s="709"/>
      <c r="AYG9" s="707" t="s">
        <v>126</v>
      </c>
      <c r="AYH9" s="708"/>
      <c r="AYI9" s="708"/>
      <c r="AYJ9" s="708"/>
      <c r="AYK9" s="708"/>
      <c r="AYL9" s="709"/>
      <c r="AYM9" s="707" t="s">
        <v>125</v>
      </c>
      <c r="AYN9" s="708"/>
      <c r="AYO9" s="708"/>
      <c r="AYP9" s="708"/>
      <c r="AYQ9" s="708"/>
      <c r="AYR9" s="709"/>
      <c r="AYS9" s="707" t="s">
        <v>126</v>
      </c>
      <c r="AYT9" s="708"/>
      <c r="AYU9" s="708"/>
      <c r="AYV9" s="708"/>
      <c r="AYW9" s="708"/>
      <c r="AYX9" s="709"/>
      <c r="AYY9" s="710" t="s">
        <v>125</v>
      </c>
      <c r="AYZ9" s="711"/>
      <c r="AZA9" s="711"/>
      <c r="AZB9" s="711"/>
      <c r="AZC9" s="711"/>
      <c r="AZD9" s="711"/>
      <c r="AZE9" s="711"/>
      <c r="AZF9" s="712"/>
      <c r="AZG9" s="710" t="s">
        <v>126</v>
      </c>
      <c r="AZH9" s="711"/>
      <c r="AZI9" s="711"/>
      <c r="AZJ9" s="711"/>
      <c r="AZK9" s="711"/>
      <c r="AZL9" s="711"/>
      <c r="AZM9" s="711"/>
      <c r="AZN9" s="712"/>
      <c r="AZO9" s="656" t="s">
        <v>288</v>
      </c>
      <c r="AZP9" s="657"/>
      <c r="AZQ9" s="657"/>
      <c r="AZR9" s="657"/>
      <c r="AZS9" s="714"/>
      <c r="AZT9" s="620"/>
      <c r="AZU9" s="382"/>
      <c r="AZV9" s="382"/>
      <c r="AZW9" s="655"/>
      <c r="AZX9" s="701"/>
      <c r="AZY9" s="702"/>
      <c r="AZZ9" s="705"/>
      <c r="BAA9" s="706"/>
      <c r="BAB9" s="705"/>
      <c r="BAC9" s="706"/>
      <c r="BAD9" s="707" t="s">
        <v>125</v>
      </c>
      <c r="BAE9" s="708"/>
      <c r="BAF9" s="708"/>
      <c r="BAG9" s="708"/>
      <c r="BAH9" s="708"/>
      <c r="BAI9" s="709"/>
      <c r="BAJ9" s="707" t="s">
        <v>126</v>
      </c>
      <c r="BAK9" s="708"/>
      <c r="BAL9" s="708"/>
      <c r="BAM9" s="708"/>
      <c r="BAN9" s="708"/>
      <c r="BAO9" s="709"/>
      <c r="BAP9" s="707" t="s">
        <v>125</v>
      </c>
      <c r="BAQ9" s="708"/>
      <c r="BAR9" s="708"/>
      <c r="BAS9" s="708"/>
      <c r="BAT9" s="708"/>
      <c r="BAU9" s="709"/>
      <c r="BAV9" s="707" t="s">
        <v>126</v>
      </c>
      <c r="BAW9" s="708"/>
      <c r="BAX9" s="708"/>
      <c r="BAY9" s="708"/>
      <c r="BAZ9" s="708"/>
      <c r="BBA9" s="709"/>
      <c r="BBB9" s="710" t="s">
        <v>125</v>
      </c>
      <c r="BBC9" s="711"/>
      <c r="BBD9" s="711"/>
      <c r="BBE9" s="711"/>
      <c r="BBF9" s="711"/>
      <c r="BBG9" s="711"/>
      <c r="BBH9" s="711"/>
      <c r="BBI9" s="712"/>
      <c r="BBJ9" s="710" t="s">
        <v>126</v>
      </c>
      <c r="BBK9" s="711"/>
      <c r="BBL9" s="711"/>
      <c r="BBM9" s="711"/>
      <c r="BBN9" s="711"/>
      <c r="BBO9" s="711"/>
      <c r="BBP9" s="711"/>
      <c r="BBQ9" s="712"/>
      <c r="BBR9" s="656" t="s">
        <v>288</v>
      </c>
      <c r="BBS9" s="657"/>
      <c r="BBT9" s="657"/>
      <c r="BBU9" s="657"/>
      <c r="BBV9" s="714"/>
      <c r="BBW9" s="620"/>
      <c r="BBX9" s="382"/>
      <c r="BBY9" s="382"/>
      <c r="BBZ9" s="655"/>
      <c r="BCA9" s="701"/>
      <c r="BCB9" s="702"/>
      <c r="BCC9" s="705"/>
      <c r="BCD9" s="706"/>
      <c r="BCE9" s="705"/>
      <c r="BCF9" s="706"/>
      <c r="BCG9" s="707" t="s">
        <v>125</v>
      </c>
      <c r="BCH9" s="708"/>
      <c r="BCI9" s="708"/>
      <c r="BCJ9" s="708"/>
      <c r="BCK9" s="708"/>
      <c r="BCL9" s="709"/>
      <c r="BCM9" s="707" t="s">
        <v>126</v>
      </c>
      <c r="BCN9" s="708"/>
      <c r="BCO9" s="708"/>
      <c r="BCP9" s="708"/>
      <c r="BCQ9" s="708"/>
      <c r="BCR9" s="709"/>
      <c r="BCS9" s="707" t="s">
        <v>125</v>
      </c>
      <c r="BCT9" s="708"/>
      <c r="BCU9" s="708"/>
      <c r="BCV9" s="708"/>
      <c r="BCW9" s="708"/>
      <c r="BCX9" s="709"/>
      <c r="BCY9" s="707" t="s">
        <v>126</v>
      </c>
      <c r="BCZ9" s="708"/>
      <c r="BDA9" s="708"/>
      <c r="BDB9" s="708"/>
      <c r="BDC9" s="708"/>
      <c r="BDD9" s="709"/>
      <c r="BDE9" s="710" t="s">
        <v>125</v>
      </c>
      <c r="BDF9" s="711"/>
      <c r="BDG9" s="711"/>
      <c r="BDH9" s="711"/>
      <c r="BDI9" s="711"/>
      <c r="BDJ9" s="711"/>
      <c r="BDK9" s="711"/>
      <c r="BDL9" s="712"/>
      <c r="BDM9" s="710" t="s">
        <v>126</v>
      </c>
      <c r="BDN9" s="711"/>
      <c r="BDO9" s="711"/>
      <c r="BDP9" s="711"/>
      <c r="BDQ9" s="711"/>
      <c r="BDR9" s="711"/>
      <c r="BDS9" s="711"/>
      <c r="BDT9" s="712"/>
      <c r="BDU9" s="656" t="s">
        <v>288</v>
      </c>
      <c r="BDV9" s="657"/>
      <c r="BDW9" s="657"/>
      <c r="BDX9" s="657"/>
      <c r="BDY9" s="714"/>
      <c r="BDZ9" s="620"/>
      <c r="BEA9" s="382"/>
      <c r="BEB9" s="382"/>
      <c r="BEC9" s="655"/>
      <c r="BED9" s="701"/>
      <c r="BEE9" s="702"/>
      <c r="BEF9" s="705"/>
      <c r="BEG9" s="706"/>
      <c r="BEH9" s="705"/>
      <c r="BEI9" s="706"/>
      <c r="BEJ9" s="707" t="s">
        <v>125</v>
      </c>
      <c r="BEK9" s="708"/>
      <c r="BEL9" s="708"/>
      <c r="BEM9" s="708"/>
      <c r="BEN9" s="708"/>
      <c r="BEO9" s="709"/>
      <c r="BEP9" s="707" t="s">
        <v>126</v>
      </c>
      <c r="BEQ9" s="708"/>
      <c r="BER9" s="708"/>
      <c r="BES9" s="708"/>
      <c r="BET9" s="708"/>
      <c r="BEU9" s="709"/>
      <c r="BEV9" s="707" t="s">
        <v>125</v>
      </c>
      <c r="BEW9" s="708"/>
      <c r="BEX9" s="708"/>
      <c r="BEY9" s="708"/>
      <c r="BEZ9" s="708"/>
      <c r="BFA9" s="709"/>
      <c r="BFB9" s="707" t="s">
        <v>126</v>
      </c>
      <c r="BFC9" s="708"/>
      <c r="BFD9" s="708"/>
      <c r="BFE9" s="708"/>
      <c r="BFF9" s="708"/>
      <c r="BFG9" s="709"/>
      <c r="BFH9" s="710" t="s">
        <v>125</v>
      </c>
      <c r="BFI9" s="711"/>
      <c r="BFJ9" s="711"/>
      <c r="BFK9" s="711"/>
      <c r="BFL9" s="711"/>
      <c r="BFM9" s="711"/>
      <c r="BFN9" s="711"/>
      <c r="BFO9" s="712"/>
      <c r="BFP9" s="710" t="s">
        <v>126</v>
      </c>
      <c r="BFQ9" s="711"/>
      <c r="BFR9" s="711"/>
      <c r="BFS9" s="711"/>
      <c r="BFT9" s="711"/>
      <c r="BFU9" s="711"/>
      <c r="BFV9" s="711"/>
      <c r="BFW9" s="712"/>
      <c r="BFX9" s="656" t="s">
        <v>288</v>
      </c>
      <c r="BFY9" s="657"/>
      <c r="BFZ9" s="657"/>
      <c r="BGA9" s="657"/>
      <c r="BGB9" s="714"/>
      <c r="BGC9" s="620"/>
      <c r="BGD9" s="382"/>
      <c r="BGE9" s="382"/>
      <c r="BGF9" s="655"/>
      <c r="BGG9" s="701"/>
      <c r="BGH9" s="702"/>
      <c r="BGI9" s="705"/>
      <c r="BGJ9" s="706"/>
      <c r="BGK9" s="705"/>
      <c r="BGL9" s="706"/>
      <c r="BGM9" s="707" t="s">
        <v>125</v>
      </c>
      <c r="BGN9" s="708"/>
      <c r="BGO9" s="708"/>
      <c r="BGP9" s="708"/>
      <c r="BGQ9" s="708"/>
      <c r="BGR9" s="709"/>
      <c r="BGS9" s="707" t="s">
        <v>126</v>
      </c>
      <c r="BGT9" s="708"/>
      <c r="BGU9" s="708"/>
      <c r="BGV9" s="708"/>
      <c r="BGW9" s="708"/>
      <c r="BGX9" s="709"/>
      <c r="BGY9" s="707" t="s">
        <v>125</v>
      </c>
      <c r="BGZ9" s="708"/>
      <c r="BHA9" s="708"/>
      <c r="BHB9" s="708"/>
      <c r="BHC9" s="708"/>
      <c r="BHD9" s="709"/>
      <c r="BHE9" s="707" t="s">
        <v>126</v>
      </c>
      <c r="BHF9" s="708"/>
      <c r="BHG9" s="708"/>
      <c r="BHH9" s="708"/>
      <c r="BHI9" s="708"/>
      <c r="BHJ9" s="709"/>
      <c r="BHK9" s="710" t="s">
        <v>125</v>
      </c>
      <c r="BHL9" s="711"/>
      <c r="BHM9" s="711"/>
      <c r="BHN9" s="711"/>
      <c r="BHO9" s="711"/>
      <c r="BHP9" s="711"/>
      <c r="BHQ9" s="711"/>
      <c r="BHR9" s="712"/>
      <c r="BHS9" s="710" t="s">
        <v>126</v>
      </c>
      <c r="BHT9" s="711"/>
      <c r="BHU9" s="711"/>
      <c r="BHV9" s="711"/>
      <c r="BHW9" s="711"/>
      <c r="BHX9" s="711"/>
      <c r="BHY9" s="711"/>
      <c r="BHZ9" s="712"/>
      <c r="BIA9" s="656" t="s">
        <v>288</v>
      </c>
      <c r="BIB9" s="657"/>
      <c r="BIC9" s="657"/>
      <c r="BID9" s="657"/>
      <c r="BIE9" s="714"/>
      <c r="BIF9" s="620"/>
      <c r="BIG9" s="382"/>
      <c r="BIH9" s="382"/>
      <c r="BII9" s="655"/>
      <c r="BIJ9" s="701"/>
      <c r="BIK9" s="702"/>
      <c r="BIL9" s="705"/>
      <c r="BIM9" s="706"/>
      <c r="BIN9" s="705"/>
      <c r="BIO9" s="706"/>
      <c r="BIP9" s="707" t="s">
        <v>125</v>
      </c>
      <c r="BIQ9" s="708"/>
      <c r="BIR9" s="708"/>
      <c r="BIS9" s="708"/>
      <c r="BIT9" s="708"/>
      <c r="BIU9" s="709"/>
      <c r="BIV9" s="707" t="s">
        <v>126</v>
      </c>
      <c r="BIW9" s="708"/>
      <c r="BIX9" s="708"/>
      <c r="BIY9" s="708"/>
      <c r="BIZ9" s="708"/>
      <c r="BJA9" s="709"/>
      <c r="BJB9" s="707" t="s">
        <v>125</v>
      </c>
      <c r="BJC9" s="708"/>
      <c r="BJD9" s="708"/>
      <c r="BJE9" s="708"/>
      <c r="BJF9" s="708"/>
      <c r="BJG9" s="709"/>
      <c r="BJH9" s="707" t="s">
        <v>126</v>
      </c>
      <c r="BJI9" s="708"/>
      <c r="BJJ9" s="708"/>
      <c r="BJK9" s="708"/>
      <c r="BJL9" s="708"/>
      <c r="BJM9" s="709"/>
      <c r="BJN9" s="710" t="s">
        <v>125</v>
      </c>
      <c r="BJO9" s="711"/>
      <c r="BJP9" s="711"/>
      <c r="BJQ9" s="711"/>
      <c r="BJR9" s="711"/>
      <c r="BJS9" s="711"/>
      <c r="BJT9" s="711"/>
      <c r="BJU9" s="712"/>
      <c r="BJV9" s="710" t="s">
        <v>126</v>
      </c>
      <c r="BJW9" s="711"/>
      <c r="BJX9" s="711"/>
      <c r="BJY9" s="711"/>
      <c r="BJZ9" s="711"/>
      <c r="BKA9" s="711"/>
      <c r="BKB9" s="711"/>
      <c r="BKC9" s="712"/>
      <c r="BKD9" s="656" t="s">
        <v>288</v>
      </c>
      <c r="BKE9" s="657"/>
      <c r="BKF9" s="657"/>
      <c r="BKG9" s="657"/>
      <c r="BKH9" s="714"/>
      <c r="BKI9" s="620"/>
      <c r="BKJ9" s="382"/>
      <c r="BKK9" s="382"/>
      <c r="BKL9" s="655"/>
      <c r="BKM9" s="701"/>
      <c r="BKN9" s="702"/>
      <c r="BKO9" s="705"/>
      <c r="BKP9" s="706"/>
      <c r="BKQ9" s="705"/>
      <c r="BKR9" s="706"/>
      <c r="BKS9" s="707" t="s">
        <v>125</v>
      </c>
      <c r="BKT9" s="708"/>
      <c r="BKU9" s="708"/>
      <c r="BKV9" s="708"/>
      <c r="BKW9" s="708"/>
      <c r="BKX9" s="709"/>
      <c r="BKY9" s="707" t="s">
        <v>126</v>
      </c>
      <c r="BKZ9" s="708"/>
      <c r="BLA9" s="708"/>
      <c r="BLB9" s="708"/>
      <c r="BLC9" s="708"/>
      <c r="BLD9" s="709"/>
      <c r="BLE9" s="707" t="s">
        <v>125</v>
      </c>
      <c r="BLF9" s="708"/>
      <c r="BLG9" s="708"/>
      <c r="BLH9" s="708"/>
      <c r="BLI9" s="708"/>
      <c r="BLJ9" s="709"/>
      <c r="BLK9" s="707" t="s">
        <v>126</v>
      </c>
      <c r="BLL9" s="708"/>
      <c r="BLM9" s="708"/>
      <c r="BLN9" s="708"/>
      <c r="BLO9" s="708"/>
      <c r="BLP9" s="709"/>
      <c r="BLQ9" s="710" t="s">
        <v>125</v>
      </c>
      <c r="BLR9" s="711"/>
      <c r="BLS9" s="711"/>
      <c r="BLT9" s="711"/>
      <c r="BLU9" s="711"/>
      <c r="BLV9" s="711"/>
      <c r="BLW9" s="711"/>
      <c r="BLX9" s="712"/>
      <c r="BLY9" s="710" t="s">
        <v>126</v>
      </c>
      <c r="BLZ9" s="711"/>
      <c r="BMA9" s="711"/>
      <c r="BMB9" s="711"/>
      <c r="BMC9" s="711"/>
      <c r="BMD9" s="711"/>
      <c r="BME9" s="711"/>
      <c r="BMF9" s="712"/>
      <c r="BMG9" s="656" t="s">
        <v>288</v>
      </c>
      <c r="BMH9" s="657"/>
      <c r="BMI9" s="657"/>
      <c r="BMJ9" s="657"/>
      <c r="BMK9" s="714"/>
      <c r="BML9" s="620"/>
      <c r="BMM9" s="382"/>
      <c r="BMN9" s="382"/>
      <c r="BMO9" s="655"/>
      <c r="BMP9" s="701"/>
      <c r="BMQ9" s="702"/>
      <c r="BMR9" s="705"/>
      <c r="BMS9" s="706"/>
      <c r="BMT9" s="705"/>
      <c r="BMU9" s="706"/>
      <c r="BMV9" s="707" t="s">
        <v>125</v>
      </c>
      <c r="BMW9" s="708"/>
      <c r="BMX9" s="708"/>
      <c r="BMY9" s="708"/>
      <c r="BMZ9" s="708"/>
      <c r="BNA9" s="709"/>
      <c r="BNB9" s="707" t="s">
        <v>126</v>
      </c>
      <c r="BNC9" s="708"/>
      <c r="BND9" s="708"/>
      <c r="BNE9" s="708"/>
      <c r="BNF9" s="708"/>
      <c r="BNG9" s="709"/>
      <c r="BNH9" s="707" t="s">
        <v>125</v>
      </c>
      <c r="BNI9" s="708"/>
      <c r="BNJ9" s="708"/>
      <c r="BNK9" s="708"/>
      <c r="BNL9" s="708"/>
      <c r="BNM9" s="709"/>
      <c r="BNN9" s="707" t="s">
        <v>126</v>
      </c>
      <c r="BNO9" s="708"/>
      <c r="BNP9" s="708"/>
      <c r="BNQ9" s="708"/>
      <c r="BNR9" s="708"/>
      <c r="BNS9" s="709"/>
      <c r="BNT9" s="710" t="s">
        <v>125</v>
      </c>
      <c r="BNU9" s="711"/>
      <c r="BNV9" s="711"/>
      <c r="BNW9" s="711"/>
      <c r="BNX9" s="711"/>
      <c r="BNY9" s="711"/>
      <c r="BNZ9" s="711"/>
      <c r="BOA9" s="712"/>
      <c r="BOB9" s="710" t="s">
        <v>126</v>
      </c>
      <c r="BOC9" s="711"/>
      <c r="BOD9" s="711"/>
      <c r="BOE9" s="711"/>
      <c r="BOF9" s="711"/>
      <c r="BOG9" s="711"/>
      <c r="BOH9" s="711"/>
      <c r="BOI9" s="712"/>
      <c r="BOJ9" s="656" t="s">
        <v>288</v>
      </c>
      <c r="BOK9" s="657"/>
      <c r="BOL9" s="657"/>
      <c r="BOM9" s="657"/>
      <c r="BON9" s="714"/>
      <c r="BOO9" s="620"/>
      <c r="BOP9" s="382"/>
      <c r="BOQ9" s="382"/>
      <c r="BOR9" s="655"/>
      <c r="BOS9" s="701"/>
      <c r="BOT9" s="702"/>
      <c r="BOU9" s="705"/>
      <c r="BOV9" s="706"/>
      <c r="BOW9" s="705"/>
      <c r="BOX9" s="706"/>
      <c r="BOY9" s="707" t="s">
        <v>125</v>
      </c>
      <c r="BOZ9" s="708"/>
      <c r="BPA9" s="708"/>
      <c r="BPB9" s="708"/>
      <c r="BPC9" s="708"/>
      <c r="BPD9" s="709"/>
      <c r="BPE9" s="707" t="s">
        <v>126</v>
      </c>
      <c r="BPF9" s="708"/>
      <c r="BPG9" s="708"/>
      <c r="BPH9" s="708"/>
      <c r="BPI9" s="708"/>
      <c r="BPJ9" s="709"/>
      <c r="BPK9" s="707" t="s">
        <v>125</v>
      </c>
      <c r="BPL9" s="708"/>
      <c r="BPM9" s="708"/>
      <c r="BPN9" s="708"/>
      <c r="BPO9" s="708"/>
      <c r="BPP9" s="709"/>
      <c r="BPQ9" s="707" t="s">
        <v>126</v>
      </c>
      <c r="BPR9" s="708"/>
      <c r="BPS9" s="708"/>
      <c r="BPT9" s="708"/>
      <c r="BPU9" s="708"/>
      <c r="BPV9" s="709"/>
      <c r="BPW9" s="710" t="s">
        <v>125</v>
      </c>
      <c r="BPX9" s="711"/>
      <c r="BPY9" s="711"/>
      <c r="BPZ9" s="711"/>
      <c r="BQA9" s="711"/>
      <c r="BQB9" s="711"/>
      <c r="BQC9" s="711"/>
      <c r="BQD9" s="712"/>
      <c r="BQE9" s="710" t="s">
        <v>126</v>
      </c>
      <c r="BQF9" s="711"/>
      <c r="BQG9" s="711"/>
      <c r="BQH9" s="711"/>
      <c r="BQI9" s="711"/>
      <c r="BQJ9" s="711"/>
      <c r="BQK9" s="711"/>
      <c r="BQL9" s="712"/>
      <c r="BQM9" s="656" t="s">
        <v>288</v>
      </c>
      <c r="BQN9" s="657"/>
      <c r="BQO9" s="657"/>
      <c r="BQP9" s="657"/>
      <c r="BQQ9" s="714"/>
      <c r="BQR9" s="620"/>
      <c r="BQS9" s="382"/>
      <c r="BQT9" s="382"/>
      <c r="BQU9" s="655"/>
      <c r="BQV9" s="701"/>
      <c r="BQW9" s="702"/>
      <c r="BQX9" s="705"/>
      <c r="BQY9" s="706"/>
      <c r="BQZ9" s="705"/>
      <c r="BRA9" s="706"/>
      <c r="BRB9" s="707" t="s">
        <v>125</v>
      </c>
      <c r="BRC9" s="708"/>
      <c r="BRD9" s="708"/>
      <c r="BRE9" s="708"/>
      <c r="BRF9" s="708"/>
      <c r="BRG9" s="709"/>
      <c r="BRH9" s="707" t="s">
        <v>126</v>
      </c>
      <c r="BRI9" s="708"/>
      <c r="BRJ9" s="708"/>
      <c r="BRK9" s="708"/>
      <c r="BRL9" s="708"/>
      <c r="BRM9" s="709"/>
      <c r="BRN9" s="707" t="s">
        <v>125</v>
      </c>
      <c r="BRO9" s="708"/>
      <c r="BRP9" s="708"/>
      <c r="BRQ9" s="708"/>
      <c r="BRR9" s="708"/>
      <c r="BRS9" s="709"/>
      <c r="BRT9" s="707" t="s">
        <v>126</v>
      </c>
      <c r="BRU9" s="708"/>
      <c r="BRV9" s="708"/>
      <c r="BRW9" s="708"/>
      <c r="BRX9" s="708"/>
      <c r="BRY9" s="709"/>
      <c r="BRZ9" s="710" t="s">
        <v>125</v>
      </c>
      <c r="BSA9" s="711"/>
      <c r="BSB9" s="711"/>
      <c r="BSC9" s="711"/>
      <c r="BSD9" s="711"/>
      <c r="BSE9" s="711"/>
      <c r="BSF9" s="711"/>
      <c r="BSG9" s="712"/>
      <c r="BSH9" s="710" t="s">
        <v>126</v>
      </c>
      <c r="BSI9" s="711"/>
      <c r="BSJ9" s="711"/>
      <c r="BSK9" s="711"/>
      <c r="BSL9" s="711"/>
      <c r="BSM9" s="711"/>
      <c r="BSN9" s="711"/>
      <c r="BSO9" s="712"/>
      <c r="BSP9" s="656" t="s">
        <v>288</v>
      </c>
      <c r="BSQ9" s="657"/>
      <c r="BSR9" s="657"/>
      <c r="BSS9" s="657"/>
      <c r="BST9" s="714"/>
      <c r="BSU9" s="620"/>
      <c r="BSV9" s="382"/>
      <c r="BSW9" s="382"/>
      <c r="BSX9" s="655"/>
      <c r="BSY9" s="701"/>
      <c r="BSZ9" s="702"/>
      <c r="BTA9" s="705"/>
      <c r="BTB9" s="706"/>
      <c r="BTC9" s="705"/>
      <c r="BTD9" s="706"/>
      <c r="BTE9" s="707" t="s">
        <v>125</v>
      </c>
      <c r="BTF9" s="708"/>
      <c r="BTG9" s="708"/>
      <c r="BTH9" s="708"/>
      <c r="BTI9" s="708"/>
      <c r="BTJ9" s="709"/>
      <c r="BTK9" s="707" t="s">
        <v>126</v>
      </c>
      <c r="BTL9" s="708"/>
      <c r="BTM9" s="708"/>
      <c r="BTN9" s="708"/>
      <c r="BTO9" s="708"/>
      <c r="BTP9" s="709"/>
      <c r="BTQ9" s="707" t="s">
        <v>125</v>
      </c>
      <c r="BTR9" s="708"/>
      <c r="BTS9" s="708"/>
      <c r="BTT9" s="708"/>
      <c r="BTU9" s="708"/>
      <c r="BTV9" s="709"/>
      <c r="BTW9" s="707" t="s">
        <v>126</v>
      </c>
      <c r="BTX9" s="708"/>
      <c r="BTY9" s="708"/>
      <c r="BTZ9" s="708"/>
      <c r="BUA9" s="708"/>
      <c r="BUB9" s="709"/>
      <c r="BUC9" s="710" t="s">
        <v>125</v>
      </c>
      <c r="BUD9" s="711"/>
      <c r="BUE9" s="711"/>
      <c r="BUF9" s="711"/>
      <c r="BUG9" s="711"/>
      <c r="BUH9" s="711"/>
      <c r="BUI9" s="711"/>
      <c r="BUJ9" s="712"/>
      <c r="BUK9" s="710" t="s">
        <v>126</v>
      </c>
      <c r="BUL9" s="711"/>
      <c r="BUM9" s="711"/>
      <c r="BUN9" s="711"/>
      <c r="BUO9" s="711"/>
      <c r="BUP9" s="711"/>
      <c r="BUQ9" s="711"/>
      <c r="BUR9" s="712"/>
      <c r="BUS9" s="656" t="s">
        <v>288</v>
      </c>
      <c r="BUT9" s="657"/>
      <c r="BUU9" s="657"/>
      <c r="BUV9" s="657"/>
      <c r="BUW9" s="714"/>
      <c r="BUX9" s="620"/>
      <c r="BUY9" s="382"/>
      <c r="BUZ9" s="382"/>
      <c r="BVA9" s="655"/>
      <c r="BVB9" s="701"/>
      <c r="BVC9" s="702"/>
      <c r="BVD9" s="705"/>
      <c r="BVE9" s="706"/>
      <c r="BVF9" s="705"/>
      <c r="BVG9" s="706"/>
      <c r="BVH9" s="707" t="s">
        <v>125</v>
      </c>
      <c r="BVI9" s="708"/>
      <c r="BVJ9" s="708"/>
      <c r="BVK9" s="708"/>
      <c r="BVL9" s="708"/>
      <c r="BVM9" s="709"/>
      <c r="BVN9" s="707" t="s">
        <v>126</v>
      </c>
      <c r="BVO9" s="708"/>
      <c r="BVP9" s="708"/>
      <c r="BVQ9" s="708"/>
      <c r="BVR9" s="708"/>
      <c r="BVS9" s="709"/>
      <c r="BVT9" s="707" t="s">
        <v>125</v>
      </c>
      <c r="BVU9" s="708"/>
      <c r="BVV9" s="708"/>
      <c r="BVW9" s="708"/>
      <c r="BVX9" s="708"/>
      <c r="BVY9" s="709"/>
      <c r="BVZ9" s="707" t="s">
        <v>126</v>
      </c>
      <c r="BWA9" s="708"/>
      <c r="BWB9" s="708"/>
      <c r="BWC9" s="708"/>
      <c r="BWD9" s="708"/>
      <c r="BWE9" s="709"/>
      <c r="BWF9" s="710" t="s">
        <v>125</v>
      </c>
      <c r="BWG9" s="711"/>
      <c r="BWH9" s="711"/>
      <c r="BWI9" s="711"/>
      <c r="BWJ9" s="711"/>
      <c r="BWK9" s="711"/>
      <c r="BWL9" s="711"/>
      <c r="BWM9" s="712"/>
      <c r="BWN9" s="710" t="s">
        <v>126</v>
      </c>
      <c r="BWO9" s="711"/>
      <c r="BWP9" s="711"/>
      <c r="BWQ9" s="711"/>
      <c r="BWR9" s="711"/>
      <c r="BWS9" s="711"/>
      <c r="BWT9" s="711"/>
      <c r="BWU9" s="712"/>
      <c r="BWV9" s="656" t="s">
        <v>288</v>
      </c>
      <c r="BWW9" s="657"/>
      <c r="BWX9" s="657"/>
      <c r="BWY9" s="657"/>
      <c r="BWZ9" s="714"/>
      <c r="BXA9" s="620"/>
      <c r="BXB9" s="382"/>
      <c r="BXC9" s="382"/>
      <c r="BXD9" s="655"/>
      <c r="BXE9" s="701"/>
      <c r="BXF9" s="702"/>
      <c r="BXG9" s="705"/>
      <c r="BXH9" s="706"/>
      <c r="BXI9" s="705"/>
      <c r="BXJ9" s="706"/>
      <c r="BXK9" s="707" t="s">
        <v>125</v>
      </c>
      <c r="BXL9" s="708"/>
      <c r="BXM9" s="708"/>
      <c r="BXN9" s="708"/>
      <c r="BXO9" s="708"/>
      <c r="BXP9" s="709"/>
      <c r="BXQ9" s="707" t="s">
        <v>126</v>
      </c>
      <c r="BXR9" s="708"/>
      <c r="BXS9" s="708"/>
      <c r="BXT9" s="708"/>
      <c r="BXU9" s="708"/>
      <c r="BXV9" s="709"/>
      <c r="BXW9" s="707" t="s">
        <v>125</v>
      </c>
      <c r="BXX9" s="708"/>
      <c r="BXY9" s="708"/>
      <c r="BXZ9" s="708"/>
      <c r="BYA9" s="708"/>
      <c r="BYB9" s="709"/>
      <c r="BYC9" s="707" t="s">
        <v>126</v>
      </c>
      <c r="BYD9" s="708"/>
      <c r="BYE9" s="708"/>
      <c r="BYF9" s="708"/>
      <c r="BYG9" s="708"/>
      <c r="BYH9" s="709"/>
      <c r="BYI9" s="710" t="s">
        <v>125</v>
      </c>
      <c r="BYJ9" s="711"/>
      <c r="BYK9" s="711"/>
      <c r="BYL9" s="711"/>
      <c r="BYM9" s="711"/>
      <c r="BYN9" s="711"/>
      <c r="BYO9" s="711"/>
      <c r="BYP9" s="712"/>
      <c r="BYQ9" s="710" t="s">
        <v>126</v>
      </c>
      <c r="BYR9" s="711"/>
      <c r="BYS9" s="711"/>
      <c r="BYT9" s="711"/>
      <c r="BYU9" s="711"/>
      <c r="BYV9" s="711"/>
      <c r="BYW9" s="711"/>
      <c r="BYX9" s="712"/>
      <c r="BYY9" s="656" t="s">
        <v>288</v>
      </c>
      <c r="BYZ9" s="657"/>
      <c r="BZA9" s="657"/>
      <c r="BZB9" s="657"/>
      <c r="BZC9" s="714"/>
      <c r="BZD9" s="620"/>
      <c r="BZE9" s="382"/>
      <c r="BZF9" s="382"/>
      <c r="BZG9" s="655"/>
      <c r="BZH9" s="701"/>
      <c r="BZI9" s="702"/>
      <c r="BZJ9" s="705"/>
      <c r="BZK9" s="706"/>
      <c r="BZL9" s="705"/>
      <c r="BZM9" s="706"/>
      <c r="BZN9" s="707" t="s">
        <v>125</v>
      </c>
      <c r="BZO9" s="708"/>
      <c r="BZP9" s="708"/>
      <c r="BZQ9" s="708"/>
      <c r="BZR9" s="708"/>
      <c r="BZS9" s="709"/>
      <c r="BZT9" s="707" t="s">
        <v>126</v>
      </c>
      <c r="BZU9" s="708"/>
      <c r="BZV9" s="708"/>
      <c r="BZW9" s="708"/>
      <c r="BZX9" s="708"/>
      <c r="BZY9" s="709"/>
      <c r="BZZ9" s="707" t="s">
        <v>125</v>
      </c>
      <c r="CAA9" s="708"/>
      <c r="CAB9" s="708"/>
      <c r="CAC9" s="708"/>
      <c r="CAD9" s="708"/>
      <c r="CAE9" s="709"/>
      <c r="CAF9" s="707" t="s">
        <v>126</v>
      </c>
      <c r="CAG9" s="708"/>
      <c r="CAH9" s="708"/>
      <c r="CAI9" s="708"/>
      <c r="CAJ9" s="708"/>
      <c r="CAK9" s="709"/>
      <c r="CAL9" s="710" t="s">
        <v>125</v>
      </c>
      <c r="CAM9" s="711"/>
      <c r="CAN9" s="711"/>
      <c r="CAO9" s="711"/>
      <c r="CAP9" s="711"/>
      <c r="CAQ9" s="711"/>
      <c r="CAR9" s="711"/>
      <c r="CAS9" s="712"/>
      <c r="CAT9" s="710" t="s">
        <v>126</v>
      </c>
      <c r="CAU9" s="711"/>
      <c r="CAV9" s="711"/>
      <c r="CAW9" s="711"/>
      <c r="CAX9" s="711"/>
      <c r="CAY9" s="711"/>
      <c r="CAZ9" s="711"/>
      <c r="CBA9" s="712"/>
      <c r="CBB9" s="656" t="s">
        <v>288</v>
      </c>
      <c r="CBC9" s="657"/>
      <c r="CBD9" s="657"/>
      <c r="CBE9" s="657"/>
      <c r="CBF9" s="714"/>
      <c r="CBG9" s="620"/>
      <c r="CBH9" s="382"/>
      <c r="CBI9" s="382"/>
      <c r="CBJ9" s="655"/>
      <c r="CBK9" s="701"/>
      <c r="CBL9" s="702"/>
      <c r="CBM9" s="705"/>
      <c r="CBN9" s="706"/>
      <c r="CBO9" s="705"/>
      <c r="CBP9" s="706"/>
      <c r="CBQ9" s="707" t="s">
        <v>125</v>
      </c>
      <c r="CBR9" s="708"/>
      <c r="CBS9" s="708"/>
      <c r="CBT9" s="708"/>
      <c r="CBU9" s="708"/>
      <c r="CBV9" s="709"/>
      <c r="CBW9" s="707" t="s">
        <v>126</v>
      </c>
      <c r="CBX9" s="708"/>
      <c r="CBY9" s="708"/>
      <c r="CBZ9" s="708"/>
      <c r="CCA9" s="708"/>
      <c r="CCB9" s="709"/>
      <c r="CCC9" s="707" t="s">
        <v>125</v>
      </c>
      <c r="CCD9" s="708"/>
      <c r="CCE9" s="708"/>
      <c r="CCF9" s="708"/>
      <c r="CCG9" s="708"/>
      <c r="CCH9" s="709"/>
      <c r="CCI9" s="707" t="s">
        <v>126</v>
      </c>
      <c r="CCJ9" s="708"/>
      <c r="CCK9" s="708"/>
      <c r="CCL9" s="708"/>
      <c r="CCM9" s="708"/>
      <c r="CCN9" s="709"/>
      <c r="CCO9" s="710" t="s">
        <v>125</v>
      </c>
      <c r="CCP9" s="711"/>
      <c r="CCQ9" s="711"/>
      <c r="CCR9" s="711"/>
      <c r="CCS9" s="711"/>
      <c r="CCT9" s="711"/>
      <c r="CCU9" s="711"/>
      <c r="CCV9" s="712"/>
      <c r="CCW9" s="710" t="s">
        <v>126</v>
      </c>
      <c r="CCX9" s="711"/>
      <c r="CCY9" s="711"/>
      <c r="CCZ9" s="711"/>
      <c r="CDA9" s="711"/>
      <c r="CDB9" s="711"/>
      <c r="CDC9" s="711"/>
      <c r="CDD9" s="712"/>
      <c r="CDE9" s="656" t="s">
        <v>288</v>
      </c>
      <c r="CDF9" s="657"/>
      <c r="CDG9" s="657"/>
      <c r="CDH9" s="657"/>
      <c r="CDI9" s="714"/>
      <c r="CDJ9" s="620"/>
      <c r="CDK9" s="382"/>
      <c r="CDL9" s="382"/>
      <c r="CDM9" s="655"/>
      <c r="CDN9" s="701"/>
      <c r="CDO9" s="702"/>
      <c r="CDP9" s="705"/>
      <c r="CDQ9" s="706"/>
      <c r="CDR9" s="705"/>
      <c r="CDS9" s="706"/>
      <c r="CDT9" s="707" t="s">
        <v>125</v>
      </c>
      <c r="CDU9" s="708"/>
      <c r="CDV9" s="708"/>
      <c r="CDW9" s="708"/>
      <c r="CDX9" s="708"/>
      <c r="CDY9" s="709"/>
      <c r="CDZ9" s="707" t="s">
        <v>126</v>
      </c>
      <c r="CEA9" s="708"/>
      <c r="CEB9" s="708"/>
      <c r="CEC9" s="708"/>
      <c r="CED9" s="708"/>
      <c r="CEE9" s="709"/>
      <c r="CEF9" s="707" t="s">
        <v>125</v>
      </c>
      <c r="CEG9" s="708"/>
      <c r="CEH9" s="708"/>
      <c r="CEI9" s="708"/>
      <c r="CEJ9" s="708"/>
      <c r="CEK9" s="709"/>
      <c r="CEL9" s="707" t="s">
        <v>126</v>
      </c>
      <c r="CEM9" s="708"/>
      <c r="CEN9" s="708"/>
      <c r="CEO9" s="708"/>
      <c r="CEP9" s="708"/>
      <c r="CEQ9" s="709"/>
      <c r="CER9" s="710" t="s">
        <v>125</v>
      </c>
      <c r="CES9" s="711"/>
      <c r="CET9" s="711"/>
      <c r="CEU9" s="711"/>
      <c r="CEV9" s="711"/>
      <c r="CEW9" s="711"/>
      <c r="CEX9" s="711"/>
      <c r="CEY9" s="712"/>
      <c r="CEZ9" s="710" t="s">
        <v>126</v>
      </c>
      <c r="CFA9" s="711"/>
      <c r="CFB9" s="711"/>
      <c r="CFC9" s="711"/>
      <c r="CFD9" s="711"/>
      <c r="CFE9" s="711"/>
      <c r="CFF9" s="711"/>
      <c r="CFG9" s="712"/>
      <c r="CFH9" s="656" t="s">
        <v>288</v>
      </c>
      <c r="CFI9" s="657"/>
      <c r="CFJ9" s="657"/>
      <c r="CFK9" s="657"/>
      <c r="CFL9" s="714"/>
      <c r="CFM9" s="620"/>
      <c r="CFN9" s="382"/>
      <c r="CFO9" s="382"/>
      <c r="CFP9" s="655"/>
      <c r="CFQ9" s="701"/>
      <c r="CFR9" s="702"/>
      <c r="CFS9" s="705"/>
      <c r="CFT9" s="706"/>
      <c r="CFU9" s="705"/>
      <c r="CFV9" s="706"/>
      <c r="CFW9" s="707" t="s">
        <v>125</v>
      </c>
      <c r="CFX9" s="708"/>
      <c r="CFY9" s="708"/>
      <c r="CFZ9" s="708"/>
      <c r="CGA9" s="708"/>
      <c r="CGB9" s="709"/>
      <c r="CGC9" s="707" t="s">
        <v>126</v>
      </c>
      <c r="CGD9" s="708"/>
      <c r="CGE9" s="708"/>
      <c r="CGF9" s="708"/>
      <c r="CGG9" s="708"/>
      <c r="CGH9" s="709"/>
      <c r="CGI9" s="707" t="s">
        <v>125</v>
      </c>
      <c r="CGJ9" s="708"/>
      <c r="CGK9" s="708"/>
      <c r="CGL9" s="708"/>
      <c r="CGM9" s="708"/>
      <c r="CGN9" s="709"/>
      <c r="CGO9" s="707" t="s">
        <v>126</v>
      </c>
      <c r="CGP9" s="708"/>
      <c r="CGQ9" s="708"/>
      <c r="CGR9" s="708"/>
      <c r="CGS9" s="708"/>
      <c r="CGT9" s="709"/>
      <c r="CGU9" s="710" t="s">
        <v>125</v>
      </c>
      <c r="CGV9" s="711"/>
      <c r="CGW9" s="711"/>
      <c r="CGX9" s="711"/>
      <c r="CGY9" s="711"/>
      <c r="CGZ9" s="711"/>
      <c r="CHA9" s="711"/>
      <c r="CHB9" s="712"/>
      <c r="CHC9" s="710" t="s">
        <v>126</v>
      </c>
      <c r="CHD9" s="711"/>
      <c r="CHE9" s="711"/>
      <c r="CHF9" s="711"/>
      <c r="CHG9" s="711"/>
      <c r="CHH9" s="711"/>
      <c r="CHI9" s="711"/>
      <c r="CHJ9" s="712"/>
      <c r="CHK9" s="656" t="s">
        <v>288</v>
      </c>
      <c r="CHL9" s="657"/>
      <c r="CHM9" s="657"/>
      <c r="CHN9" s="657"/>
      <c r="CHO9" s="714"/>
      <c r="CHP9" s="620"/>
      <c r="CHQ9" s="382"/>
      <c r="CHR9" s="382"/>
      <c r="CHS9" s="655"/>
      <c r="CHT9" s="701"/>
      <c r="CHU9" s="702"/>
      <c r="CHV9" s="705"/>
      <c r="CHW9" s="706"/>
      <c r="CHX9" s="705"/>
      <c r="CHY9" s="706"/>
      <c r="CHZ9" s="707" t="s">
        <v>125</v>
      </c>
      <c r="CIA9" s="708"/>
      <c r="CIB9" s="708"/>
      <c r="CIC9" s="708"/>
      <c r="CID9" s="708"/>
      <c r="CIE9" s="709"/>
      <c r="CIF9" s="707" t="s">
        <v>126</v>
      </c>
      <c r="CIG9" s="708"/>
      <c r="CIH9" s="708"/>
      <c r="CII9" s="708"/>
      <c r="CIJ9" s="708"/>
      <c r="CIK9" s="709"/>
      <c r="CIL9" s="707" t="s">
        <v>125</v>
      </c>
      <c r="CIM9" s="708"/>
      <c r="CIN9" s="708"/>
      <c r="CIO9" s="708"/>
      <c r="CIP9" s="708"/>
      <c r="CIQ9" s="709"/>
      <c r="CIR9" s="707" t="s">
        <v>126</v>
      </c>
      <c r="CIS9" s="708"/>
      <c r="CIT9" s="708"/>
      <c r="CIU9" s="708"/>
      <c r="CIV9" s="708"/>
      <c r="CIW9" s="709"/>
      <c r="CIX9" s="710" t="s">
        <v>125</v>
      </c>
      <c r="CIY9" s="711"/>
      <c r="CIZ9" s="711"/>
      <c r="CJA9" s="711"/>
      <c r="CJB9" s="711"/>
      <c r="CJC9" s="711"/>
      <c r="CJD9" s="711"/>
      <c r="CJE9" s="712"/>
      <c r="CJF9" s="710" t="s">
        <v>126</v>
      </c>
      <c r="CJG9" s="711"/>
      <c r="CJH9" s="711"/>
      <c r="CJI9" s="711"/>
      <c r="CJJ9" s="711"/>
      <c r="CJK9" s="711"/>
      <c r="CJL9" s="711"/>
      <c r="CJM9" s="712"/>
      <c r="CJN9" s="656" t="s">
        <v>288</v>
      </c>
      <c r="CJO9" s="657"/>
      <c r="CJP9" s="657"/>
      <c r="CJQ9" s="657"/>
      <c r="CJR9" s="714"/>
      <c r="CJS9" s="620"/>
      <c r="CJT9" s="382"/>
      <c r="CJU9" s="382"/>
      <c r="CJV9" s="655"/>
      <c r="CJW9" s="701"/>
      <c r="CJX9" s="702"/>
      <c r="CJY9" s="705"/>
      <c r="CJZ9" s="706"/>
      <c r="CKA9" s="705"/>
      <c r="CKB9" s="706"/>
      <c r="CKC9" s="707" t="s">
        <v>125</v>
      </c>
      <c r="CKD9" s="708"/>
      <c r="CKE9" s="708"/>
      <c r="CKF9" s="708"/>
      <c r="CKG9" s="708"/>
      <c r="CKH9" s="709"/>
      <c r="CKI9" s="707" t="s">
        <v>126</v>
      </c>
      <c r="CKJ9" s="708"/>
      <c r="CKK9" s="708"/>
      <c r="CKL9" s="708"/>
      <c r="CKM9" s="708"/>
      <c r="CKN9" s="709"/>
      <c r="CKO9" s="707" t="s">
        <v>125</v>
      </c>
      <c r="CKP9" s="708"/>
      <c r="CKQ9" s="708"/>
      <c r="CKR9" s="708"/>
      <c r="CKS9" s="708"/>
      <c r="CKT9" s="709"/>
      <c r="CKU9" s="707" t="s">
        <v>126</v>
      </c>
      <c r="CKV9" s="708"/>
      <c r="CKW9" s="708"/>
      <c r="CKX9" s="708"/>
      <c r="CKY9" s="708"/>
      <c r="CKZ9" s="709"/>
      <c r="CLA9" s="710" t="s">
        <v>125</v>
      </c>
      <c r="CLB9" s="711"/>
      <c r="CLC9" s="711"/>
      <c r="CLD9" s="711"/>
      <c r="CLE9" s="711"/>
      <c r="CLF9" s="711"/>
      <c r="CLG9" s="711"/>
      <c r="CLH9" s="712"/>
      <c r="CLI9" s="710" t="s">
        <v>126</v>
      </c>
      <c r="CLJ9" s="711"/>
      <c r="CLK9" s="711"/>
      <c r="CLL9" s="711"/>
      <c r="CLM9" s="711"/>
      <c r="CLN9" s="711"/>
      <c r="CLO9" s="711"/>
      <c r="CLP9" s="712"/>
      <c r="CLQ9" s="656" t="s">
        <v>288</v>
      </c>
      <c r="CLR9" s="657"/>
      <c r="CLS9" s="657"/>
      <c r="CLT9" s="657"/>
      <c r="CLU9" s="714"/>
      <c r="CLV9" s="620"/>
      <c r="CLW9" s="382"/>
      <c r="CLX9" s="382"/>
      <c r="CLY9" s="655"/>
      <c r="CLZ9" s="701"/>
      <c r="CMA9" s="702"/>
      <c r="CMB9" s="705"/>
      <c r="CMC9" s="706"/>
      <c r="CMD9" s="705"/>
      <c r="CME9" s="706"/>
      <c r="CMF9" s="707" t="s">
        <v>125</v>
      </c>
      <c r="CMG9" s="708"/>
      <c r="CMH9" s="708"/>
      <c r="CMI9" s="708"/>
      <c r="CMJ9" s="708"/>
      <c r="CMK9" s="709"/>
      <c r="CML9" s="707" t="s">
        <v>126</v>
      </c>
      <c r="CMM9" s="708"/>
      <c r="CMN9" s="708"/>
      <c r="CMO9" s="708"/>
      <c r="CMP9" s="708"/>
      <c r="CMQ9" s="709"/>
      <c r="CMR9" s="707" t="s">
        <v>125</v>
      </c>
      <c r="CMS9" s="708"/>
      <c r="CMT9" s="708"/>
      <c r="CMU9" s="708"/>
      <c r="CMV9" s="708"/>
      <c r="CMW9" s="709"/>
      <c r="CMX9" s="707" t="s">
        <v>126</v>
      </c>
      <c r="CMY9" s="708"/>
      <c r="CMZ9" s="708"/>
      <c r="CNA9" s="708"/>
      <c r="CNB9" s="708"/>
      <c r="CNC9" s="709"/>
      <c r="CND9" s="710" t="s">
        <v>125</v>
      </c>
      <c r="CNE9" s="711"/>
      <c r="CNF9" s="711"/>
      <c r="CNG9" s="711"/>
      <c r="CNH9" s="711"/>
      <c r="CNI9" s="711"/>
      <c r="CNJ9" s="711"/>
      <c r="CNK9" s="712"/>
      <c r="CNL9" s="710" t="s">
        <v>126</v>
      </c>
      <c r="CNM9" s="711"/>
      <c r="CNN9" s="711"/>
      <c r="CNO9" s="711"/>
      <c r="CNP9" s="711"/>
      <c r="CNQ9" s="711"/>
      <c r="CNR9" s="711"/>
      <c r="CNS9" s="712"/>
      <c r="CNT9" s="656" t="s">
        <v>288</v>
      </c>
      <c r="CNU9" s="657"/>
      <c r="CNV9" s="657"/>
      <c r="CNW9" s="657"/>
      <c r="CNX9" s="714"/>
      <c r="CNY9" s="620"/>
      <c r="CNZ9" s="382"/>
      <c r="COA9" s="382"/>
      <c r="COB9" s="655"/>
      <c r="COC9" s="701"/>
      <c r="COD9" s="702"/>
      <c r="COE9" s="705"/>
      <c r="COF9" s="706"/>
      <c r="COG9" s="705"/>
      <c r="COH9" s="706"/>
      <c r="COI9" s="707" t="s">
        <v>125</v>
      </c>
      <c r="COJ9" s="708"/>
      <c r="COK9" s="708"/>
      <c r="COL9" s="708"/>
      <c r="COM9" s="708"/>
      <c r="CON9" s="709"/>
      <c r="COO9" s="707" t="s">
        <v>126</v>
      </c>
      <c r="COP9" s="708"/>
      <c r="COQ9" s="708"/>
      <c r="COR9" s="708"/>
      <c r="COS9" s="708"/>
      <c r="COT9" s="709"/>
      <c r="COU9" s="707" t="s">
        <v>125</v>
      </c>
      <c r="COV9" s="708"/>
      <c r="COW9" s="708"/>
      <c r="COX9" s="708"/>
      <c r="COY9" s="708"/>
      <c r="COZ9" s="709"/>
      <c r="CPA9" s="707" t="s">
        <v>126</v>
      </c>
      <c r="CPB9" s="708"/>
      <c r="CPC9" s="708"/>
      <c r="CPD9" s="708"/>
      <c r="CPE9" s="708"/>
      <c r="CPF9" s="709"/>
      <c r="CPG9" s="710" t="s">
        <v>125</v>
      </c>
      <c r="CPH9" s="711"/>
      <c r="CPI9" s="711"/>
      <c r="CPJ9" s="711"/>
      <c r="CPK9" s="711"/>
      <c r="CPL9" s="711"/>
      <c r="CPM9" s="711"/>
      <c r="CPN9" s="712"/>
      <c r="CPO9" s="710" t="s">
        <v>126</v>
      </c>
      <c r="CPP9" s="711"/>
      <c r="CPQ9" s="711"/>
      <c r="CPR9" s="711"/>
      <c r="CPS9" s="711"/>
      <c r="CPT9" s="711"/>
      <c r="CPU9" s="711"/>
      <c r="CPV9" s="712"/>
      <c r="CPW9" s="656" t="s">
        <v>288</v>
      </c>
      <c r="CPX9" s="657"/>
      <c r="CPY9" s="657"/>
      <c r="CPZ9" s="657"/>
      <c r="CQA9" s="714"/>
      <c r="CQB9" s="620"/>
      <c r="CQC9" s="382"/>
      <c r="CQD9" s="382"/>
      <c r="CQE9" s="655"/>
      <c r="CQF9" s="701"/>
      <c r="CQG9" s="702"/>
      <c r="CQH9" s="705"/>
      <c r="CQI9" s="706"/>
      <c r="CQJ9" s="705"/>
      <c r="CQK9" s="706"/>
      <c r="CQL9" s="707" t="s">
        <v>125</v>
      </c>
      <c r="CQM9" s="708"/>
      <c r="CQN9" s="708"/>
      <c r="CQO9" s="708"/>
      <c r="CQP9" s="708"/>
      <c r="CQQ9" s="709"/>
      <c r="CQR9" s="707" t="s">
        <v>126</v>
      </c>
      <c r="CQS9" s="708"/>
      <c r="CQT9" s="708"/>
      <c r="CQU9" s="708"/>
      <c r="CQV9" s="708"/>
      <c r="CQW9" s="709"/>
      <c r="CQX9" s="707" t="s">
        <v>125</v>
      </c>
      <c r="CQY9" s="708"/>
      <c r="CQZ9" s="708"/>
      <c r="CRA9" s="708"/>
      <c r="CRB9" s="708"/>
      <c r="CRC9" s="709"/>
      <c r="CRD9" s="707" t="s">
        <v>126</v>
      </c>
      <c r="CRE9" s="708"/>
      <c r="CRF9" s="708"/>
      <c r="CRG9" s="708"/>
      <c r="CRH9" s="708"/>
      <c r="CRI9" s="709"/>
      <c r="CRJ9" s="710" t="s">
        <v>125</v>
      </c>
      <c r="CRK9" s="711"/>
      <c r="CRL9" s="711"/>
      <c r="CRM9" s="711"/>
      <c r="CRN9" s="711"/>
      <c r="CRO9" s="711"/>
      <c r="CRP9" s="711"/>
      <c r="CRQ9" s="712"/>
      <c r="CRR9" s="710" t="s">
        <v>126</v>
      </c>
      <c r="CRS9" s="711"/>
      <c r="CRT9" s="711"/>
      <c r="CRU9" s="711"/>
      <c r="CRV9" s="711"/>
      <c r="CRW9" s="711"/>
      <c r="CRX9" s="711"/>
      <c r="CRY9" s="712"/>
      <c r="CRZ9" s="656" t="s">
        <v>288</v>
      </c>
      <c r="CSA9" s="657"/>
      <c r="CSB9" s="657"/>
      <c r="CSC9" s="657"/>
      <c r="CSD9" s="714"/>
      <c r="CSE9" s="620"/>
      <c r="CSF9" s="382"/>
      <c r="CSG9" s="382"/>
      <c r="CSH9" s="655"/>
      <c r="CSI9" s="701"/>
      <c r="CSJ9" s="702"/>
      <c r="CSK9" s="705"/>
      <c r="CSL9" s="706"/>
      <c r="CSM9" s="705"/>
      <c r="CSN9" s="706"/>
      <c r="CSO9" s="707" t="s">
        <v>125</v>
      </c>
      <c r="CSP9" s="708"/>
      <c r="CSQ9" s="708"/>
      <c r="CSR9" s="708"/>
      <c r="CSS9" s="708"/>
      <c r="CST9" s="709"/>
      <c r="CSU9" s="707" t="s">
        <v>126</v>
      </c>
      <c r="CSV9" s="708"/>
      <c r="CSW9" s="708"/>
      <c r="CSX9" s="708"/>
      <c r="CSY9" s="708"/>
      <c r="CSZ9" s="709"/>
      <c r="CTA9" s="707" t="s">
        <v>125</v>
      </c>
      <c r="CTB9" s="708"/>
      <c r="CTC9" s="708"/>
      <c r="CTD9" s="708"/>
      <c r="CTE9" s="708"/>
      <c r="CTF9" s="709"/>
      <c r="CTG9" s="707" t="s">
        <v>126</v>
      </c>
      <c r="CTH9" s="708"/>
      <c r="CTI9" s="708"/>
      <c r="CTJ9" s="708"/>
      <c r="CTK9" s="708"/>
      <c r="CTL9" s="709"/>
      <c r="CTM9" s="710" t="s">
        <v>125</v>
      </c>
      <c r="CTN9" s="711"/>
      <c r="CTO9" s="711"/>
      <c r="CTP9" s="711"/>
      <c r="CTQ9" s="711"/>
      <c r="CTR9" s="711"/>
      <c r="CTS9" s="711"/>
      <c r="CTT9" s="712"/>
      <c r="CTU9" s="710" t="s">
        <v>126</v>
      </c>
      <c r="CTV9" s="711"/>
      <c r="CTW9" s="711"/>
      <c r="CTX9" s="711"/>
      <c r="CTY9" s="711"/>
      <c r="CTZ9" s="711"/>
      <c r="CUA9" s="711"/>
      <c r="CUB9" s="712"/>
      <c r="CUC9" s="656" t="s">
        <v>288</v>
      </c>
      <c r="CUD9" s="657"/>
      <c r="CUE9" s="657"/>
      <c r="CUF9" s="657"/>
      <c r="CUG9" s="714"/>
      <c r="CUH9" s="620"/>
      <c r="CUI9" s="382"/>
      <c r="CUJ9" s="382"/>
      <c r="CUK9" s="655"/>
      <c r="CUL9" s="701"/>
      <c r="CUM9" s="702"/>
      <c r="CUN9" s="705"/>
      <c r="CUO9" s="706"/>
      <c r="CUP9" s="705"/>
      <c r="CUQ9" s="706"/>
      <c r="CUR9" s="707" t="s">
        <v>125</v>
      </c>
      <c r="CUS9" s="708"/>
      <c r="CUT9" s="708"/>
      <c r="CUU9" s="708"/>
      <c r="CUV9" s="708"/>
      <c r="CUW9" s="709"/>
      <c r="CUX9" s="707" t="s">
        <v>126</v>
      </c>
      <c r="CUY9" s="708"/>
      <c r="CUZ9" s="708"/>
      <c r="CVA9" s="708"/>
      <c r="CVB9" s="708"/>
      <c r="CVC9" s="709"/>
      <c r="CVD9" s="707" t="s">
        <v>125</v>
      </c>
      <c r="CVE9" s="708"/>
      <c r="CVF9" s="708"/>
      <c r="CVG9" s="708"/>
      <c r="CVH9" s="708"/>
      <c r="CVI9" s="709"/>
      <c r="CVJ9" s="707" t="s">
        <v>126</v>
      </c>
      <c r="CVK9" s="708"/>
      <c r="CVL9" s="708"/>
      <c r="CVM9" s="708"/>
      <c r="CVN9" s="708"/>
      <c r="CVO9" s="709"/>
      <c r="CVP9" s="710" t="s">
        <v>125</v>
      </c>
      <c r="CVQ9" s="711"/>
      <c r="CVR9" s="711"/>
      <c r="CVS9" s="711"/>
      <c r="CVT9" s="711"/>
      <c r="CVU9" s="711"/>
      <c r="CVV9" s="711"/>
      <c r="CVW9" s="712"/>
      <c r="CVX9" s="710" t="s">
        <v>126</v>
      </c>
      <c r="CVY9" s="711"/>
      <c r="CVZ9" s="711"/>
      <c r="CWA9" s="711"/>
      <c r="CWB9" s="711"/>
      <c r="CWC9" s="711"/>
      <c r="CWD9" s="711"/>
      <c r="CWE9" s="712"/>
      <c r="CWF9" s="656" t="s">
        <v>288</v>
      </c>
      <c r="CWG9" s="657"/>
      <c r="CWH9" s="657"/>
      <c r="CWI9" s="657"/>
      <c r="CWJ9" s="714"/>
      <c r="CWK9" s="620"/>
      <c r="CWL9" s="382"/>
      <c r="CWM9" s="382"/>
      <c r="CWN9" s="655"/>
      <c r="CWO9" s="701"/>
      <c r="CWP9" s="702"/>
      <c r="CWQ9" s="705"/>
      <c r="CWR9" s="706"/>
      <c r="CWS9" s="705"/>
      <c r="CWT9" s="706"/>
      <c r="CWU9" s="707" t="s">
        <v>125</v>
      </c>
      <c r="CWV9" s="708"/>
      <c r="CWW9" s="708"/>
      <c r="CWX9" s="708"/>
      <c r="CWY9" s="708"/>
      <c r="CWZ9" s="709"/>
      <c r="CXA9" s="707" t="s">
        <v>126</v>
      </c>
      <c r="CXB9" s="708"/>
      <c r="CXC9" s="708"/>
      <c r="CXD9" s="708"/>
      <c r="CXE9" s="708"/>
      <c r="CXF9" s="709"/>
      <c r="CXG9" s="707" t="s">
        <v>125</v>
      </c>
      <c r="CXH9" s="708"/>
      <c r="CXI9" s="708"/>
      <c r="CXJ9" s="708"/>
      <c r="CXK9" s="708"/>
      <c r="CXL9" s="709"/>
      <c r="CXM9" s="707" t="s">
        <v>126</v>
      </c>
      <c r="CXN9" s="708"/>
      <c r="CXO9" s="708"/>
      <c r="CXP9" s="708"/>
      <c r="CXQ9" s="708"/>
      <c r="CXR9" s="709"/>
      <c r="CXS9" s="710" t="s">
        <v>125</v>
      </c>
      <c r="CXT9" s="711"/>
      <c r="CXU9" s="711"/>
      <c r="CXV9" s="711"/>
      <c r="CXW9" s="711"/>
      <c r="CXX9" s="711"/>
      <c r="CXY9" s="711"/>
      <c r="CXZ9" s="712"/>
      <c r="CYA9" s="710" t="s">
        <v>126</v>
      </c>
      <c r="CYB9" s="711"/>
      <c r="CYC9" s="711"/>
      <c r="CYD9" s="711"/>
      <c r="CYE9" s="711"/>
      <c r="CYF9" s="711"/>
      <c r="CYG9" s="711"/>
      <c r="CYH9" s="712"/>
      <c r="CYI9" s="656" t="s">
        <v>288</v>
      </c>
      <c r="CYJ9" s="657"/>
      <c r="CYK9" s="657"/>
      <c r="CYL9" s="657"/>
      <c r="CYM9" s="714"/>
      <c r="CYN9" s="620"/>
      <c r="CYO9" s="382"/>
      <c r="CYP9" s="382"/>
      <c r="CYQ9" s="655"/>
      <c r="CYR9" s="701"/>
      <c r="CYS9" s="702"/>
      <c r="CYT9" s="705"/>
      <c r="CYU9" s="706"/>
      <c r="CYV9" s="705"/>
      <c r="CYW9" s="706"/>
      <c r="CYX9" s="707" t="s">
        <v>125</v>
      </c>
      <c r="CYY9" s="708"/>
      <c r="CYZ9" s="708"/>
      <c r="CZA9" s="708"/>
      <c r="CZB9" s="708"/>
      <c r="CZC9" s="709"/>
      <c r="CZD9" s="707" t="s">
        <v>126</v>
      </c>
      <c r="CZE9" s="708"/>
      <c r="CZF9" s="708"/>
      <c r="CZG9" s="708"/>
      <c r="CZH9" s="708"/>
      <c r="CZI9" s="709"/>
      <c r="CZJ9" s="707" t="s">
        <v>125</v>
      </c>
      <c r="CZK9" s="708"/>
      <c r="CZL9" s="708"/>
      <c r="CZM9" s="708"/>
      <c r="CZN9" s="708"/>
      <c r="CZO9" s="709"/>
      <c r="CZP9" s="707" t="s">
        <v>126</v>
      </c>
      <c r="CZQ9" s="708"/>
      <c r="CZR9" s="708"/>
      <c r="CZS9" s="708"/>
      <c r="CZT9" s="708"/>
      <c r="CZU9" s="709"/>
      <c r="CZV9" s="710" t="s">
        <v>125</v>
      </c>
      <c r="CZW9" s="711"/>
      <c r="CZX9" s="711"/>
      <c r="CZY9" s="711"/>
      <c r="CZZ9" s="711"/>
      <c r="DAA9" s="711"/>
      <c r="DAB9" s="711"/>
      <c r="DAC9" s="712"/>
      <c r="DAD9" s="710" t="s">
        <v>126</v>
      </c>
      <c r="DAE9" s="711"/>
      <c r="DAF9" s="711"/>
      <c r="DAG9" s="711"/>
      <c r="DAH9" s="711"/>
      <c r="DAI9" s="711"/>
      <c r="DAJ9" s="711"/>
      <c r="DAK9" s="712"/>
      <c r="DAL9" s="656" t="s">
        <v>288</v>
      </c>
      <c r="DAM9" s="657"/>
      <c r="DAN9" s="657"/>
      <c r="DAO9" s="657"/>
      <c r="DAP9" s="714"/>
      <c r="DAQ9" s="620"/>
      <c r="DAR9" s="382"/>
      <c r="DAS9" s="382"/>
      <c r="DAT9" s="655"/>
      <c r="DAU9" s="701"/>
      <c r="DAV9" s="702"/>
      <c r="DAW9" s="705"/>
      <c r="DAX9" s="706"/>
      <c r="DAY9" s="705"/>
      <c r="DAZ9" s="706"/>
      <c r="DBA9" s="707" t="s">
        <v>125</v>
      </c>
      <c r="DBB9" s="708"/>
      <c r="DBC9" s="708"/>
      <c r="DBD9" s="708"/>
      <c r="DBE9" s="708"/>
      <c r="DBF9" s="709"/>
      <c r="DBG9" s="707" t="s">
        <v>126</v>
      </c>
      <c r="DBH9" s="708"/>
      <c r="DBI9" s="708"/>
      <c r="DBJ9" s="708"/>
      <c r="DBK9" s="708"/>
      <c r="DBL9" s="709"/>
      <c r="DBM9" s="707" t="s">
        <v>125</v>
      </c>
      <c r="DBN9" s="708"/>
      <c r="DBO9" s="708"/>
      <c r="DBP9" s="708"/>
      <c r="DBQ9" s="708"/>
      <c r="DBR9" s="709"/>
      <c r="DBS9" s="707" t="s">
        <v>126</v>
      </c>
      <c r="DBT9" s="708"/>
      <c r="DBU9" s="708"/>
      <c r="DBV9" s="708"/>
      <c r="DBW9" s="708"/>
      <c r="DBX9" s="709"/>
      <c r="DBY9" s="710" t="s">
        <v>125</v>
      </c>
      <c r="DBZ9" s="711"/>
      <c r="DCA9" s="711"/>
      <c r="DCB9" s="711"/>
      <c r="DCC9" s="711"/>
      <c r="DCD9" s="711"/>
      <c r="DCE9" s="711"/>
      <c r="DCF9" s="712"/>
      <c r="DCG9" s="710" t="s">
        <v>126</v>
      </c>
      <c r="DCH9" s="711"/>
      <c r="DCI9" s="711"/>
      <c r="DCJ9" s="711"/>
      <c r="DCK9" s="711"/>
      <c r="DCL9" s="711"/>
      <c r="DCM9" s="711"/>
      <c r="DCN9" s="712"/>
      <c r="DCO9" s="656" t="s">
        <v>288</v>
      </c>
      <c r="DCP9" s="657"/>
      <c r="DCQ9" s="657"/>
      <c r="DCR9" s="657"/>
      <c r="DCS9" s="714"/>
      <c r="DCT9" s="620"/>
      <c r="DCU9" s="382"/>
      <c r="DCV9" s="382"/>
      <c r="DCW9" s="655"/>
      <c r="DCX9" s="701"/>
      <c r="DCY9" s="702"/>
      <c r="DCZ9" s="705"/>
      <c r="DDA9" s="706"/>
      <c r="DDB9" s="705"/>
      <c r="DDC9" s="706"/>
      <c r="DDD9" s="707" t="s">
        <v>125</v>
      </c>
      <c r="DDE9" s="708"/>
      <c r="DDF9" s="708"/>
      <c r="DDG9" s="708"/>
      <c r="DDH9" s="708"/>
      <c r="DDI9" s="709"/>
      <c r="DDJ9" s="707" t="s">
        <v>126</v>
      </c>
      <c r="DDK9" s="708"/>
      <c r="DDL9" s="708"/>
      <c r="DDM9" s="708"/>
      <c r="DDN9" s="708"/>
      <c r="DDO9" s="709"/>
      <c r="DDP9" s="707" t="s">
        <v>125</v>
      </c>
      <c r="DDQ9" s="708"/>
      <c r="DDR9" s="708"/>
      <c r="DDS9" s="708"/>
      <c r="DDT9" s="708"/>
      <c r="DDU9" s="709"/>
      <c r="DDV9" s="707" t="s">
        <v>126</v>
      </c>
      <c r="DDW9" s="708"/>
      <c r="DDX9" s="708"/>
      <c r="DDY9" s="708"/>
      <c r="DDZ9" s="708"/>
      <c r="DEA9" s="709"/>
      <c r="DEB9" s="710" t="s">
        <v>125</v>
      </c>
      <c r="DEC9" s="711"/>
      <c r="DED9" s="711"/>
      <c r="DEE9" s="711"/>
      <c r="DEF9" s="711"/>
      <c r="DEG9" s="711"/>
      <c r="DEH9" s="711"/>
      <c r="DEI9" s="712"/>
      <c r="DEJ9" s="710" t="s">
        <v>126</v>
      </c>
      <c r="DEK9" s="711"/>
      <c r="DEL9" s="711"/>
      <c r="DEM9" s="711"/>
      <c r="DEN9" s="711"/>
      <c r="DEO9" s="711"/>
      <c r="DEP9" s="711"/>
      <c r="DEQ9" s="712"/>
      <c r="DER9" s="656" t="s">
        <v>288</v>
      </c>
      <c r="DES9" s="657"/>
      <c r="DET9" s="657"/>
      <c r="DEU9" s="657"/>
      <c r="DEV9" s="714"/>
      <c r="DEW9" s="620"/>
      <c r="DEX9" s="382"/>
      <c r="DEY9" s="382"/>
      <c r="DEZ9" s="655"/>
      <c r="DFA9" s="701"/>
      <c r="DFB9" s="702"/>
      <c r="DFC9" s="705"/>
      <c r="DFD9" s="706"/>
      <c r="DFE9" s="705"/>
      <c r="DFF9" s="706"/>
      <c r="DFG9" s="707" t="s">
        <v>125</v>
      </c>
      <c r="DFH9" s="708"/>
      <c r="DFI9" s="708"/>
      <c r="DFJ9" s="708"/>
      <c r="DFK9" s="708"/>
      <c r="DFL9" s="709"/>
      <c r="DFM9" s="707" t="s">
        <v>126</v>
      </c>
      <c r="DFN9" s="708"/>
      <c r="DFO9" s="708"/>
      <c r="DFP9" s="708"/>
      <c r="DFQ9" s="708"/>
      <c r="DFR9" s="709"/>
      <c r="DFS9" s="707" t="s">
        <v>125</v>
      </c>
      <c r="DFT9" s="708"/>
      <c r="DFU9" s="708"/>
      <c r="DFV9" s="708"/>
      <c r="DFW9" s="708"/>
      <c r="DFX9" s="709"/>
      <c r="DFY9" s="707" t="s">
        <v>126</v>
      </c>
      <c r="DFZ9" s="708"/>
      <c r="DGA9" s="708"/>
      <c r="DGB9" s="708"/>
      <c r="DGC9" s="708"/>
      <c r="DGD9" s="709"/>
      <c r="DGE9" s="710" t="s">
        <v>125</v>
      </c>
      <c r="DGF9" s="711"/>
      <c r="DGG9" s="711"/>
      <c r="DGH9" s="711"/>
      <c r="DGI9" s="711"/>
      <c r="DGJ9" s="711"/>
      <c r="DGK9" s="711"/>
      <c r="DGL9" s="712"/>
      <c r="DGM9" s="710" t="s">
        <v>126</v>
      </c>
      <c r="DGN9" s="711"/>
      <c r="DGO9" s="711"/>
      <c r="DGP9" s="711"/>
      <c r="DGQ9" s="711"/>
      <c r="DGR9" s="711"/>
      <c r="DGS9" s="711"/>
      <c r="DGT9" s="712"/>
      <c r="DGU9" s="656" t="s">
        <v>288</v>
      </c>
      <c r="DGV9" s="657"/>
      <c r="DGW9" s="657"/>
      <c r="DGX9" s="657"/>
      <c r="DGY9" s="714"/>
      <c r="DGZ9" s="620"/>
      <c r="DHA9" s="382"/>
      <c r="DHB9" s="382"/>
      <c r="DHC9" s="655"/>
      <c r="DHD9" s="701"/>
      <c r="DHE9" s="702"/>
      <c r="DHF9" s="705"/>
      <c r="DHG9" s="706"/>
      <c r="DHH9" s="705"/>
      <c r="DHI9" s="706"/>
      <c r="DHJ9" s="707" t="s">
        <v>125</v>
      </c>
      <c r="DHK9" s="708"/>
      <c r="DHL9" s="708"/>
      <c r="DHM9" s="708"/>
      <c r="DHN9" s="708"/>
      <c r="DHO9" s="709"/>
      <c r="DHP9" s="707" t="s">
        <v>126</v>
      </c>
      <c r="DHQ9" s="708"/>
      <c r="DHR9" s="708"/>
      <c r="DHS9" s="708"/>
      <c r="DHT9" s="708"/>
      <c r="DHU9" s="709"/>
      <c r="DHV9" s="707" t="s">
        <v>125</v>
      </c>
      <c r="DHW9" s="708"/>
      <c r="DHX9" s="708"/>
      <c r="DHY9" s="708"/>
      <c r="DHZ9" s="708"/>
      <c r="DIA9" s="709"/>
      <c r="DIB9" s="707" t="s">
        <v>126</v>
      </c>
      <c r="DIC9" s="708"/>
      <c r="DID9" s="708"/>
      <c r="DIE9" s="708"/>
      <c r="DIF9" s="708"/>
      <c r="DIG9" s="709"/>
      <c r="DIH9" s="710" t="s">
        <v>125</v>
      </c>
      <c r="DII9" s="711"/>
      <c r="DIJ9" s="711"/>
      <c r="DIK9" s="711"/>
      <c r="DIL9" s="711"/>
      <c r="DIM9" s="711"/>
      <c r="DIN9" s="711"/>
      <c r="DIO9" s="712"/>
      <c r="DIP9" s="710" t="s">
        <v>126</v>
      </c>
      <c r="DIQ9" s="711"/>
      <c r="DIR9" s="711"/>
      <c r="DIS9" s="711"/>
      <c r="DIT9" s="711"/>
      <c r="DIU9" s="711"/>
      <c r="DIV9" s="711"/>
      <c r="DIW9" s="712"/>
      <c r="DIX9" s="656" t="s">
        <v>288</v>
      </c>
      <c r="DIY9" s="657"/>
      <c r="DIZ9" s="657"/>
      <c r="DJA9" s="657"/>
      <c r="DJB9" s="714"/>
      <c r="DJC9" s="620"/>
      <c r="DJD9" s="382"/>
      <c r="DJE9" s="382"/>
      <c r="DJF9" s="655"/>
      <c r="DJG9" s="701"/>
      <c r="DJH9" s="702"/>
      <c r="DJI9" s="705"/>
      <c r="DJJ9" s="706"/>
      <c r="DJK9" s="705"/>
      <c r="DJL9" s="706"/>
      <c r="DJM9" s="707" t="s">
        <v>125</v>
      </c>
      <c r="DJN9" s="708"/>
      <c r="DJO9" s="708"/>
      <c r="DJP9" s="708"/>
      <c r="DJQ9" s="708"/>
      <c r="DJR9" s="709"/>
      <c r="DJS9" s="707" t="s">
        <v>126</v>
      </c>
      <c r="DJT9" s="708"/>
      <c r="DJU9" s="708"/>
      <c r="DJV9" s="708"/>
      <c r="DJW9" s="708"/>
      <c r="DJX9" s="709"/>
      <c r="DJY9" s="707" t="s">
        <v>125</v>
      </c>
      <c r="DJZ9" s="708"/>
      <c r="DKA9" s="708"/>
      <c r="DKB9" s="708"/>
      <c r="DKC9" s="708"/>
      <c r="DKD9" s="709"/>
      <c r="DKE9" s="707" t="s">
        <v>126</v>
      </c>
      <c r="DKF9" s="708"/>
      <c r="DKG9" s="708"/>
      <c r="DKH9" s="708"/>
      <c r="DKI9" s="708"/>
      <c r="DKJ9" s="709"/>
      <c r="DKK9" s="710" t="s">
        <v>125</v>
      </c>
      <c r="DKL9" s="711"/>
      <c r="DKM9" s="711"/>
      <c r="DKN9" s="711"/>
      <c r="DKO9" s="711"/>
      <c r="DKP9" s="711"/>
      <c r="DKQ9" s="711"/>
      <c r="DKR9" s="712"/>
      <c r="DKS9" s="710" t="s">
        <v>126</v>
      </c>
      <c r="DKT9" s="711"/>
      <c r="DKU9" s="711"/>
      <c r="DKV9" s="711"/>
      <c r="DKW9" s="711"/>
      <c r="DKX9" s="711"/>
      <c r="DKY9" s="711"/>
      <c r="DKZ9" s="712"/>
      <c r="DLA9" s="656" t="s">
        <v>288</v>
      </c>
      <c r="DLB9" s="657"/>
      <c r="DLC9" s="657"/>
      <c r="DLD9" s="657"/>
      <c r="DLE9" s="714"/>
      <c r="DLF9" s="620"/>
      <c r="DLG9" s="382"/>
      <c r="DLH9" s="382"/>
      <c r="DLI9" s="655"/>
      <c r="DLJ9" s="701"/>
      <c r="DLK9" s="702"/>
      <c r="DLL9" s="705"/>
      <c r="DLM9" s="706"/>
      <c r="DLN9" s="705"/>
      <c r="DLO9" s="706"/>
      <c r="DLP9" s="707" t="s">
        <v>125</v>
      </c>
      <c r="DLQ9" s="708"/>
      <c r="DLR9" s="708"/>
      <c r="DLS9" s="708"/>
      <c r="DLT9" s="708"/>
      <c r="DLU9" s="709"/>
      <c r="DLV9" s="707" t="s">
        <v>126</v>
      </c>
      <c r="DLW9" s="708"/>
      <c r="DLX9" s="708"/>
      <c r="DLY9" s="708"/>
      <c r="DLZ9" s="708"/>
      <c r="DMA9" s="709"/>
      <c r="DMB9" s="707" t="s">
        <v>125</v>
      </c>
      <c r="DMC9" s="708"/>
      <c r="DMD9" s="708"/>
      <c r="DME9" s="708"/>
      <c r="DMF9" s="708"/>
      <c r="DMG9" s="709"/>
      <c r="DMH9" s="707" t="s">
        <v>126</v>
      </c>
      <c r="DMI9" s="708"/>
      <c r="DMJ9" s="708"/>
      <c r="DMK9" s="708"/>
      <c r="DML9" s="708"/>
      <c r="DMM9" s="709"/>
      <c r="DMN9" s="710" t="s">
        <v>125</v>
      </c>
      <c r="DMO9" s="711"/>
      <c r="DMP9" s="711"/>
      <c r="DMQ9" s="711"/>
      <c r="DMR9" s="711"/>
      <c r="DMS9" s="711"/>
      <c r="DMT9" s="711"/>
      <c r="DMU9" s="712"/>
      <c r="DMV9" s="710" t="s">
        <v>126</v>
      </c>
      <c r="DMW9" s="711"/>
      <c r="DMX9" s="711"/>
      <c r="DMY9" s="711"/>
      <c r="DMZ9" s="711"/>
      <c r="DNA9" s="711"/>
      <c r="DNB9" s="711"/>
      <c r="DNC9" s="712"/>
      <c r="DND9" s="656" t="s">
        <v>288</v>
      </c>
      <c r="DNE9" s="657"/>
      <c r="DNF9" s="657"/>
      <c r="DNG9" s="657"/>
      <c r="DNH9" s="714"/>
      <c r="DNI9" s="620"/>
      <c r="DNJ9" s="382"/>
      <c r="DNK9" s="382"/>
      <c r="DNL9" s="655"/>
      <c r="DNM9" s="701"/>
      <c r="DNN9" s="702"/>
      <c r="DNO9" s="705"/>
      <c r="DNP9" s="706"/>
      <c r="DNQ9" s="705"/>
      <c r="DNR9" s="706"/>
      <c r="DNS9" s="707" t="s">
        <v>125</v>
      </c>
      <c r="DNT9" s="708"/>
      <c r="DNU9" s="708"/>
      <c r="DNV9" s="708"/>
      <c r="DNW9" s="708"/>
      <c r="DNX9" s="709"/>
      <c r="DNY9" s="707" t="s">
        <v>126</v>
      </c>
      <c r="DNZ9" s="708"/>
      <c r="DOA9" s="708"/>
      <c r="DOB9" s="708"/>
      <c r="DOC9" s="708"/>
      <c r="DOD9" s="709"/>
      <c r="DOE9" s="707" t="s">
        <v>125</v>
      </c>
      <c r="DOF9" s="708"/>
      <c r="DOG9" s="708"/>
      <c r="DOH9" s="708"/>
      <c r="DOI9" s="708"/>
      <c r="DOJ9" s="709"/>
      <c r="DOK9" s="707" t="s">
        <v>126</v>
      </c>
      <c r="DOL9" s="708"/>
      <c r="DOM9" s="708"/>
      <c r="DON9" s="708"/>
      <c r="DOO9" s="708"/>
      <c r="DOP9" s="709"/>
      <c r="DOQ9" s="710" t="s">
        <v>125</v>
      </c>
      <c r="DOR9" s="711"/>
      <c r="DOS9" s="711"/>
      <c r="DOT9" s="711"/>
      <c r="DOU9" s="711"/>
      <c r="DOV9" s="711"/>
      <c r="DOW9" s="711"/>
      <c r="DOX9" s="712"/>
      <c r="DOY9" s="710" t="s">
        <v>126</v>
      </c>
      <c r="DOZ9" s="711"/>
      <c r="DPA9" s="711"/>
      <c r="DPB9" s="711"/>
      <c r="DPC9" s="711"/>
      <c r="DPD9" s="711"/>
      <c r="DPE9" s="711"/>
      <c r="DPF9" s="712"/>
      <c r="DPG9" s="656" t="s">
        <v>288</v>
      </c>
      <c r="DPH9" s="657"/>
      <c r="DPI9" s="657"/>
      <c r="DPJ9" s="657"/>
      <c r="DPK9" s="714"/>
      <c r="DPL9" s="620"/>
      <c r="DPM9" s="382"/>
      <c r="DPN9" s="382"/>
      <c r="DPO9" s="655"/>
      <c r="DPP9" s="701"/>
      <c r="DPQ9" s="702"/>
      <c r="DPR9" s="705"/>
      <c r="DPS9" s="706"/>
      <c r="DPT9" s="705"/>
      <c r="DPU9" s="706"/>
      <c r="DPV9" s="707" t="s">
        <v>125</v>
      </c>
      <c r="DPW9" s="708"/>
      <c r="DPX9" s="708"/>
      <c r="DPY9" s="708"/>
      <c r="DPZ9" s="708"/>
      <c r="DQA9" s="709"/>
      <c r="DQB9" s="707" t="s">
        <v>126</v>
      </c>
      <c r="DQC9" s="708"/>
      <c r="DQD9" s="708"/>
      <c r="DQE9" s="708"/>
      <c r="DQF9" s="708"/>
      <c r="DQG9" s="709"/>
      <c r="DQH9" s="707" t="s">
        <v>125</v>
      </c>
      <c r="DQI9" s="708"/>
      <c r="DQJ9" s="708"/>
      <c r="DQK9" s="708"/>
      <c r="DQL9" s="708"/>
      <c r="DQM9" s="709"/>
      <c r="DQN9" s="707" t="s">
        <v>126</v>
      </c>
      <c r="DQO9" s="708"/>
      <c r="DQP9" s="708"/>
      <c r="DQQ9" s="708"/>
      <c r="DQR9" s="708"/>
      <c r="DQS9" s="709"/>
      <c r="DQT9" s="710" t="s">
        <v>125</v>
      </c>
      <c r="DQU9" s="711"/>
      <c r="DQV9" s="711"/>
      <c r="DQW9" s="711"/>
      <c r="DQX9" s="711"/>
      <c r="DQY9" s="711"/>
      <c r="DQZ9" s="711"/>
      <c r="DRA9" s="712"/>
      <c r="DRB9" s="710" t="s">
        <v>126</v>
      </c>
      <c r="DRC9" s="711"/>
      <c r="DRD9" s="711"/>
      <c r="DRE9" s="711"/>
      <c r="DRF9" s="711"/>
      <c r="DRG9" s="711"/>
      <c r="DRH9" s="711"/>
      <c r="DRI9" s="712"/>
      <c r="DRJ9" s="656" t="s">
        <v>288</v>
      </c>
      <c r="DRK9" s="657"/>
      <c r="DRL9" s="657"/>
      <c r="DRM9" s="657"/>
      <c r="DRN9" s="714"/>
      <c r="DRO9" s="620"/>
      <c r="DRP9" s="382"/>
      <c r="DRQ9" s="382"/>
      <c r="DRR9" s="655"/>
      <c r="DRS9" s="701"/>
      <c r="DRT9" s="702"/>
      <c r="DRU9" s="705"/>
      <c r="DRV9" s="706"/>
      <c r="DRW9" s="705"/>
      <c r="DRX9" s="706"/>
      <c r="DRY9" s="707" t="s">
        <v>125</v>
      </c>
      <c r="DRZ9" s="708"/>
      <c r="DSA9" s="708"/>
      <c r="DSB9" s="708"/>
      <c r="DSC9" s="708"/>
      <c r="DSD9" s="709"/>
      <c r="DSE9" s="707" t="s">
        <v>126</v>
      </c>
      <c r="DSF9" s="708"/>
      <c r="DSG9" s="708"/>
      <c r="DSH9" s="708"/>
      <c r="DSI9" s="708"/>
      <c r="DSJ9" s="709"/>
      <c r="DSK9" s="707" t="s">
        <v>125</v>
      </c>
      <c r="DSL9" s="708"/>
      <c r="DSM9" s="708"/>
      <c r="DSN9" s="708"/>
      <c r="DSO9" s="708"/>
      <c r="DSP9" s="709"/>
      <c r="DSQ9" s="707" t="s">
        <v>126</v>
      </c>
      <c r="DSR9" s="708"/>
      <c r="DSS9" s="708"/>
      <c r="DST9" s="708"/>
      <c r="DSU9" s="708"/>
      <c r="DSV9" s="709"/>
      <c r="DSW9" s="710" t="s">
        <v>125</v>
      </c>
      <c r="DSX9" s="711"/>
      <c r="DSY9" s="711"/>
      <c r="DSZ9" s="711"/>
      <c r="DTA9" s="711"/>
      <c r="DTB9" s="711"/>
      <c r="DTC9" s="711"/>
      <c r="DTD9" s="712"/>
      <c r="DTE9" s="710" t="s">
        <v>126</v>
      </c>
      <c r="DTF9" s="711"/>
      <c r="DTG9" s="711"/>
      <c r="DTH9" s="711"/>
      <c r="DTI9" s="711"/>
      <c r="DTJ9" s="711"/>
      <c r="DTK9" s="711"/>
      <c r="DTL9" s="712"/>
      <c r="DTM9" s="656" t="s">
        <v>288</v>
      </c>
      <c r="DTN9" s="657"/>
      <c r="DTO9" s="657"/>
      <c r="DTP9" s="657"/>
      <c r="DTQ9" s="714"/>
      <c r="DTR9" s="620"/>
      <c r="DTS9" s="382"/>
      <c r="DTT9" s="382"/>
      <c r="DTU9" s="655"/>
      <c r="DTV9" s="701"/>
      <c r="DTW9" s="702"/>
      <c r="DTX9" s="705"/>
      <c r="DTY9" s="706"/>
      <c r="DTZ9" s="705"/>
      <c r="DUA9" s="706"/>
      <c r="DUB9" s="707" t="s">
        <v>125</v>
      </c>
      <c r="DUC9" s="708"/>
      <c r="DUD9" s="708"/>
      <c r="DUE9" s="708"/>
      <c r="DUF9" s="708"/>
      <c r="DUG9" s="709"/>
      <c r="DUH9" s="707" t="s">
        <v>126</v>
      </c>
      <c r="DUI9" s="708"/>
      <c r="DUJ9" s="708"/>
      <c r="DUK9" s="708"/>
      <c r="DUL9" s="708"/>
      <c r="DUM9" s="709"/>
      <c r="DUN9" s="707" t="s">
        <v>125</v>
      </c>
      <c r="DUO9" s="708"/>
      <c r="DUP9" s="708"/>
      <c r="DUQ9" s="708"/>
      <c r="DUR9" s="708"/>
      <c r="DUS9" s="709"/>
      <c r="DUT9" s="707" t="s">
        <v>126</v>
      </c>
      <c r="DUU9" s="708"/>
      <c r="DUV9" s="708"/>
      <c r="DUW9" s="708"/>
      <c r="DUX9" s="708"/>
      <c r="DUY9" s="709"/>
      <c r="DUZ9" s="710" t="s">
        <v>125</v>
      </c>
      <c r="DVA9" s="711"/>
      <c r="DVB9" s="711"/>
      <c r="DVC9" s="711"/>
      <c r="DVD9" s="711"/>
      <c r="DVE9" s="711"/>
      <c r="DVF9" s="711"/>
      <c r="DVG9" s="712"/>
      <c r="DVH9" s="710" t="s">
        <v>126</v>
      </c>
      <c r="DVI9" s="711"/>
      <c r="DVJ9" s="711"/>
      <c r="DVK9" s="711"/>
      <c r="DVL9" s="711"/>
      <c r="DVM9" s="711"/>
      <c r="DVN9" s="711"/>
      <c r="DVO9" s="712"/>
      <c r="DVP9" s="656" t="s">
        <v>288</v>
      </c>
      <c r="DVQ9" s="657"/>
      <c r="DVR9" s="657"/>
      <c r="DVS9" s="657"/>
      <c r="DVT9" s="714"/>
      <c r="DVU9" s="620"/>
      <c r="DVV9" s="382"/>
      <c r="DVW9" s="382"/>
      <c r="DVX9" s="655"/>
    </row>
    <row r="10" spans="1:3300" ht="17.25" customHeight="1">
      <c r="A10" s="622"/>
      <c r="B10" s="624"/>
      <c r="C10" s="626"/>
      <c r="D10" s="626"/>
      <c r="E10" s="626"/>
      <c r="F10" s="626"/>
      <c r="G10" s="598" t="e">
        <f>"朝"&amp;CHAR(10)&amp;G13&amp;"～"&amp;CHAR(10)&amp;H13&amp;CHAR(10)&amp;"("&amp;I13&amp;"H)"</f>
        <v>#N/A</v>
      </c>
      <c r="H10" s="566"/>
      <c r="I10" s="566"/>
      <c r="J10" s="598" t="e">
        <f>"夕"&amp;CHAR(10)&amp;J13&amp;"～"&amp;CHAR(10)&amp;K13&amp;CHAR(10)&amp;"("&amp;L13&amp;"H)"</f>
        <v>#N/A</v>
      </c>
      <c r="K10" s="566"/>
      <c r="L10" s="566"/>
      <c r="M10" s="598" t="e">
        <f>"平日"&amp;CHAR(10)&amp;M13&amp;"～"&amp;CHAR(10)&amp;N13&amp;CHAR(10)&amp;"("&amp;O13&amp;"H)"</f>
        <v>#N/A</v>
      </c>
      <c r="N10" s="566"/>
      <c r="O10" s="566"/>
      <c r="P10" s="598" t="e">
        <f>"平日"&amp;CHAR(10)&amp;P13&amp;"～"&amp;CHAR(10)&amp;Q13&amp;CHAR(10)&amp;"("&amp;R13&amp;"H)"</f>
        <v>#N/A</v>
      </c>
      <c r="Q10" s="566"/>
      <c r="R10" s="566"/>
      <c r="S10" s="598" t="e">
        <f>"朝"&amp;CHAR(10)&amp;S13&amp;"～"&amp;CHAR(10)&amp;T13&amp;CHAR(10)&amp;"("&amp;U13&amp;"H)"</f>
        <v>#N/A</v>
      </c>
      <c r="T10" s="566"/>
      <c r="U10" s="566"/>
      <c r="V10" s="598" t="e">
        <f>"夕"&amp;CHAR(10)&amp;V13&amp;"～"&amp;CHAR(10)&amp;W13&amp;CHAR(10)&amp;"("&amp;X13&amp;"H)"</f>
        <v>#N/A</v>
      </c>
      <c r="W10" s="566"/>
      <c r="X10" s="566"/>
      <c r="Y10" s="598" t="e">
        <f>"平日"&amp;CHAR(10)&amp;Y13&amp;"～"&amp;CHAR(10)&amp;Z13&amp;CHAR(10)&amp;"("&amp;AA13&amp;"H)"</f>
        <v>#N/A</v>
      </c>
      <c r="Z10" s="566"/>
      <c r="AA10" s="566"/>
      <c r="AB10" s="598" t="e">
        <f>"平日"&amp;CHAR(10)&amp;AB13&amp;"～"&amp;CHAR(10)&amp;AC13&amp;CHAR(10)&amp;"("&amp;AD13&amp;"H)"</f>
        <v>#N/A</v>
      </c>
      <c r="AC10" s="566"/>
      <c r="AD10" s="566"/>
      <c r="AE10" s="607" t="str">
        <f>IF(AR4="常勤",S10,IF(AR4="非常勤",G10," "))</f>
        <v xml:space="preserve"> </v>
      </c>
      <c r="AF10" s="608"/>
      <c r="AG10" s="609"/>
      <c r="AH10" s="595" t="s">
        <v>289</v>
      </c>
      <c r="AI10" s="598" t="str">
        <f>IF(AR4="常勤",V10,IF(AR4="非常勤",J10," "))</f>
        <v xml:space="preserve"> </v>
      </c>
      <c r="AJ10" s="566"/>
      <c r="AK10" s="566"/>
      <c r="AL10" s="595" t="s">
        <v>289</v>
      </c>
      <c r="AM10" s="598" t="str">
        <f>IF(AR4="常勤",Y10,IF(AR4="非常勤",M10," "))</f>
        <v xml:space="preserve"> </v>
      </c>
      <c r="AN10" s="566"/>
      <c r="AO10" s="566"/>
      <c r="AP10" s="595" t="s">
        <v>289</v>
      </c>
      <c r="AQ10" s="598" t="str">
        <f>IF(AR4="常勤",AB10,IF(AR4="非常勤",P10," "))</f>
        <v xml:space="preserve"> </v>
      </c>
      <c r="AR10" s="566"/>
      <c r="AS10" s="566"/>
      <c r="AT10" s="595" t="s">
        <v>289</v>
      </c>
      <c r="AU10" s="600" t="s">
        <v>290</v>
      </c>
      <c r="AV10" s="601"/>
      <c r="AW10" s="600" t="s">
        <v>291</v>
      </c>
      <c r="AX10" s="604"/>
      <c r="AY10" s="604"/>
      <c r="AZ10" s="620"/>
      <c r="BA10" s="382"/>
      <c r="BB10" s="382"/>
      <c r="BC10" s="655"/>
      <c r="BD10" s="701"/>
      <c r="BE10" s="702"/>
      <c r="BF10" s="705"/>
      <c r="BG10" s="706"/>
      <c r="BH10" s="705"/>
      <c r="BI10" s="706"/>
      <c r="BJ10" s="607" t="e">
        <f>$G$10</f>
        <v>#N/A</v>
      </c>
      <c r="BK10" s="608"/>
      <c r="BL10" s="609"/>
      <c r="BM10" s="607" t="e">
        <f>$J$10</f>
        <v>#N/A</v>
      </c>
      <c r="BN10" s="608"/>
      <c r="BO10" s="609"/>
      <c r="BP10" s="607" t="e">
        <f>$M$10</f>
        <v>#N/A</v>
      </c>
      <c r="BQ10" s="608"/>
      <c r="BR10" s="609"/>
      <c r="BS10" s="607" t="e">
        <f>$P$10</f>
        <v>#N/A</v>
      </c>
      <c r="BT10" s="608"/>
      <c r="BU10" s="609"/>
      <c r="BV10" s="607" t="e">
        <f>$S$10</f>
        <v>#N/A</v>
      </c>
      <c r="BW10" s="608"/>
      <c r="BX10" s="609"/>
      <c r="BY10" s="607" t="e">
        <f>$V$10</f>
        <v>#N/A</v>
      </c>
      <c r="BZ10" s="608"/>
      <c r="CA10" s="609"/>
      <c r="CB10" s="607" t="e">
        <f>$Y$10</f>
        <v>#N/A</v>
      </c>
      <c r="CC10" s="608"/>
      <c r="CD10" s="609"/>
      <c r="CE10" s="607" t="e">
        <f>$AB$10</f>
        <v>#N/A</v>
      </c>
      <c r="CF10" s="608"/>
      <c r="CG10" s="609"/>
      <c r="CH10" s="607" t="str">
        <f>IF(CU4="常勤",BV10,IF(CU4="非常勤",BJ10," "))</f>
        <v xml:space="preserve"> </v>
      </c>
      <c r="CI10" s="608"/>
      <c r="CJ10" s="609"/>
      <c r="CK10" s="595" t="s">
        <v>289</v>
      </c>
      <c r="CL10" s="598" t="str">
        <f>IF(CU4="常勤",BY10,IF(CU4="非常勤",BM10," "))</f>
        <v xml:space="preserve"> </v>
      </c>
      <c r="CM10" s="566"/>
      <c r="CN10" s="566"/>
      <c r="CO10" s="595" t="s">
        <v>289</v>
      </c>
      <c r="CP10" s="598" t="str">
        <f>IF(CU4="常勤",CB10,IF(CU4="非常勤",BP10," "))</f>
        <v xml:space="preserve"> </v>
      </c>
      <c r="CQ10" s="566"/>
      <c r="CR10" s="566"/>
      <c r="CS10" s="595" t="s">
        <v>289</v>
      </c>
      <c r="CT10" s="598" t="str">
        <f>IF(CU4="常勤",CE10,IF(CU4="非常勤",BS10," "))</f>
        <v xml:space="preserve"> </v>
      </c>
      <c r="CU10" s="566"/>
      <c r="CV10" s="566"/>
      <c r="CW10" s="595" t="s">
        <v>289</v>
      </c>
      <c r="CX10" s="600" t="s">
        <v>290</v>
      </c>
      <c r="CY10" s="601"/>
      <c r="CZ10" s="600" t="s">
        <v>291</v>
      </c>
      <c r="DA10" s="604"/>
      <c r="DB10" s="601"/>
      <c r="DC10" s="620"/>
      <c r="DD10" s="382"/>
      <c r="DE10" s="382"/>
      <c r="DF10" s="655"/>
      <c r="DG10" s="701"/>
      <c r="DH10" s="702"/>
      <c r="DI10" s="705"/>
      <c r="DJ10" s="706"/>
      <c r="DK10" s="705"/>
      <c r="DL10" s="706"/>
      <c r="DM10" s="607" t="e">
        <f>$G$10</f>
        <v>#N/A</v>
      </c>
      <c r="DN10" s="608"/>
      <c r="DO10" s="609"/>
      <c r="DP10" s="607" t="e">
        <f>$J$10</f>
        <v>#N/A</v>
      </c>
      <c r="DQ10" s="608"/>
      <c r="DR10" s="609"/>
      <c r="DS10" s="607" t="e">
        <f>$M$10</f>
        <v>#N/A</v>
      </c>
      <c r="DT10" s="608"/>
      <c r="DU10" s="609"/>
      <c r="DV10" s="607" t="e">
        <f>$P$10</f>
        <v>#N/A</v>
      </c>
      <c r="DW10" s="608"/>
      <c r="DX10" s="609"/>
      <c r="DY10" s="607" t="e">
        <f>$S$10</f>
        <v>#N/A</v>
      </c>
      <c r="DZ10" s="608"/>
      <c r="EA10" s="609"/>
      <c r="EB10" s="607" t="e">
        <f>$V$10</f>
        <v>#N/A</v>
      </c>
      <c r="EC10" s="608"/>
      <c r="ED10" s="609"/>
      <c r="EE10" s="607" t="e">
        <f>$Y$10</f>
        <v>#N/A</v>
      </c>
      <c r="EF10" s="608"/>
      <c r="EG10" s="609"/>
      <c r="EH10" s="607" t="e">
        <f>$AB$10</f>
        <v>#N/A</v>
      </c>
      <c r="EI10" s="608"/>
      <c r="EJ10" s="609"/>
      <c r="EK10" s="607" t="str">
        <f>IF(EX4="常勤",DY10,IF(EX4="非常勤",DM10," "))</f>
        <v xml:space="preserve"> </v>
      </c>
      <c r="EL10" s="608"/>
      <c r="EM10" s="609"/>
      <c r="EN10" s="595" t="s">
        <v>289</v>
      </c>
      <c r="EO10" s="598" t="str">
        <f>IF(EX4="常勤",EB10,IF(EX4="非常勤",DP10," "))</f>
        <v xml:space="preserve"> </v>
      </c>
      <c r="EP10" s="566"/>
      <c r="EQ10" s="566"/>
      <c r="ER10" s="595" t="s">
        <v>289</v>
      </c>
      <c r="ES10" s="598" t="str">
        <f>IF(EX4="常勤",EE10,IF(EX4="非常勤",DS10," "))</f>
        <v xml:space="preserve"> </v>
      </c>
      <c r="ET10" s="566"/>
      <c r="EU10" s="566"/>
      <c r="EV10" s="595" t="s">
        <v>289</v>
      </c>
      <c r="EW10" s="598" t="str">
        <f>IF(EX4="常勤",EH10,IF(EX4="非常勤",DV10," "))</f>
        <v xml:space="preserve"> </v>
      </c>
      <c r="EX10" s="566"/>
      <c r="EY10" s="566"/>
      <c r="EZ10" s="595" t="s">
        <v>289</v>
      </c>
      <c r="FA10" s="600" t="s">
        <v>290</v>
      </c>
      <c r="FB10" s="601"/>
      <c r="FC10" s="600" t="s">
        <v>291</v>
      </c>
      <c r="FD10" s="604"/>
      <c r="FE10" s="601"/>
      <c r="FF10" s="620"/>
      <c r="FG10" s="382"/>
      <c r="FH10" s="382"/>
      <c r="FI10" s="655"/>
      <c r="FJ10" s="701"/>
      <c r="FK10" s="702"/>
      <c r="FL10" s="705"/>
      <c r="FM10" s="706"/>
      <c r="FN10" s="705"/>
      <c r="FO10" s="706"/>
      <c r="FP10" s="607" t="e">
        <f>$G$10</f>
        <v>#N/A</v>
      </c>
      <c r="FQ10" s="608"/>
      <c r="FR10" s="609"/>
      <c r="FS10" s="607" t="e">
        <f>$J$10</f>
        <v>#N/A</v>
      </c>
      <c r="FT10" s="608"/>
      <c r="FU10" s="609"/>
      <c r="FV10" s="607" t="e">
        <f>$M$10</f>
        <v>#N/A</v>
      </c>
      <c r="FW10" s="608"/>
      <c r="FX10" s="609"/>
      <c r="FY10" s="607" t="e">
        <f>$P$10</f>
        <v>#N/A</v>
      </c>
      <c r="FZ10" s="608"/>
      <c r="GA10" s="609"/>
      <c r="GB10" s="607" t="e">
        <f>$S$10</f>
        <v>#N/A</v>
      </c>
      <c r="GC10" s="608"/>
      <c r="GD10" s="609"/>
      <c r="GE10" s="607" t="e">
        <f>$V$10</f>
        <v>#N/A</v>
      </c>
      <c r="GF10" s="608"/>
      <c r="GG10" s="609"/>
      <c r="GH10" s="607" t="e">
        <f>$Y$10</f>
        <v>#N/A</v>
      </c>
      <c r="GI10" s="608"/>
      <c r="GJ10" s="609"/>
      <c r="GK10" s="607" t="e">
        <f>$AB$10</f>
        <v>#N/A</v>
      </c>
      <c r="GL10" s="608"/>
      <c r="GM10" s="609"/>
      <c r="GN10" s="607" t="str">
        <f>IF(HA4="常勤",GB10,IF(HA4="非常勤",FP10," "))</f>
        <v xml:space="preserve"> </v>
      </c>
      <c r="GO10" s="608"/>
      <c r="GP10" s="609"/>
      <c r="GQ10" s="595" t="s">
        <v>289</v>
      </c>
      <c r="GR10" s="598" t="str">
        <f>IF(HA4="常勤",GE10,IF(HA4="非常勤",FS10," "))</f>
        <v xml:space="preserve"> </v>
      </c>
      <c r="GS10" s="566"/>
      <c r="GT10" s="566"/>
      <c r="GU10" s="595" t="s">
        <v>289</v>
      </c>
      <c r="GV10" s="598" t="str">
        <f>IF(HA4="常勤",GH10,IF(HA4="非常勤",FV10," "))</f>
        <v xml:space="preserve"> </v>
      </c>
      <c r="GW10" s="566"/>
      <c r="GX10" s="566"/>
      <c r="GY10" s="595" t="s">
        <v>289</v>
      </c>
      <c r="GZ10" s="598" t="str">
        <f>IF(HA4="常勤",GK10,IF(HA4="非常勤",FY10," "))</f>
        <v xml:space="preserve"> </v>
      </c>
      <c r="HA10" s="566"/>
      <c r="HB10" s="566"/>
      <c r="HC10" s="595" t="s">
        <v>289</v>
      </c>
      <c r="HD10" s="600" t="s">
        <v>290</v>
      </c>
      <c r="HE10" s="601"/>
      <c r="HF10" s="600" t="s">
        <v>291</v>
      </c>
      <c r="HG10" s="604"/>
      <c r="HH10" s="601"/>
      <c r="HI10" s="620"/>
      <c r="HJ10" s="382"/>
      <c r="HK10" s="382"/>
      <c r="HL10" s="655"/>
      <c r="HM10" s="701"/>
      <c r="HN10" s="702"/>
      <c r="HO10" s="705"/>
      <c r="HP10" s="706"/>
      <c r="HQ10" s="705"/>
      <c r="HR10" s="706"/>
      <c r="HS10" s="607" t="e">
        <f>$G$10</f>
        <v>#N/A</v>
      </c>
      <c r="HT10" s="608"/>
      <c r="HU10" s="609"/>
      <c r="HV10" s="607" t="e">
        <f>$J$10</f>
        <v>#N/A</v>
      </c>
      <c r="HW10" s="608"/>
      <c r="HX10" s="609"/>
      <c r="HY10" s="607" t="e">
        <f>$M$10</f>
        <v>#N/A</v>
      </c>
      <c r="HZ10" s="608"/>
      <c r="IA10" s="609"/>
      <c r="IB10" s="607" t="e">
        <f>$P$10</f>
        <v>#N/A</v>
      </c>
      <c r="IC10" s="608"/>
      <c r="ID10" s="609"/>
      <c r="IE10" s="607" t="e">
        <f>$S$10</f>
        <v>#N/A</v>
      </c>
      <c r="IF10" s="608"/>
      <c r="IG10" s="609"/>
      <c r="IH10" s="607" t="e">
        <f>$V$10</f>
        <v>#N/A</v>
      </c>
      <c r="II10" s="608"/>
      <c r="IJ10" s="609"/>
      <c r="IK10" s="607" t="e">
        <f>$Y$10</f>
        <v>#N/A</v>
      </c>
      <c r="IL10" s="608"/>
      <c r="IM10" s="609"/>
      <c r="IN10" s="607" t="e">
        <f>$AB$10</f>
        <v>#N/A</v>
      </c>
      <c r="IO10" s="608"/>
      <c r="IP10" s="609"/>
      <c r="IQ10" s="607" t="str">
        <f>IF(JD4="常勤",IE10,IF(JD4="非常勤",HS10," "))</f>
        <v xml:space="preserve"> </v>
      </c>
      <c r="IR10" s="608"/>
      <c r="IS10" s="609"/>
      <c r="IT10" s="595" t="s">
        <v>289</v>
      </c>
      <c r="IU10" s="598" t="str">
        <f>IF(JD4="常勤",IH10,IF(JD4="非常勤",HV10," "))</f>
        <v xml:space="preserve"> </v>
      </c>
      <c r="IV10" s="566"/>
      <c r="IW10" s="566"/>
      <c r="IX10" s="595" t="s">
        <v>289</v>
      </c>
      <c r="IY10" s="598" t="str">
        <f>IF(JD4="常勤",IK10,IF(JD4="非常勤",HY10," "))</f>
        <v xml:space="preserve"> </v>
      </c>
      <c r="IZ10" s="566"/>
      <c r="JA10" s="566"/>
      <c r="JB10" s="595" t="s">
        <v>289</v>
      </c>
      <c r="JC10" s="598" t="str">
        <f>IF(JD4="常勤",IN10,IF(JD4="非常勤",IB10," "))</f>
        <v xml:space="preserve"> </v>
      </c>
      <c r="JD10" s="566"/>
      <c r="JE10" s="566"/>
      <c r="JF10" s="595" t="s">
        <v>289</v>
      </c>
      <c r="JG10" s="600" t="s">
        <v>290</v>
      </c>
      <c r="JH10" s="601"/>
      <c r="JI10" s="600" t="s">
        <v>291</v>
      </c>
      <c r="JJ10" s="604"/>
      <c r="JK10" s="601"/>
      <c r="JL10" s="620"/>
      <c r="JM10" s="382"/>
      <c r="JN10" s="382"/>
      <c r="JO10" s="655"/>
      <c r="JP10" s="701"/>
      <c r="JQ10" s="702"/>
      <c r="JR10" s="705"/>
      <c r="JS10" s="706"/>
      <c r="JT10" s="705"/>
      <c r="JU10" s="706"/>
      <c r="JV10" s="607" t="e">
        <f>$G$10</f>
        <v>#N/A</v>
      </c>
      <c r="JW10" s="608"/>
      <c r="JX10" s="609"/>
      <c r="JY10" s="607" t="e">
        <f>$J$10</f>
        <v>#N/A</v>
      </c>
      <c r="JZ10" s="608"/>
      <c r="KA10" s="609"/>
      <c r="KB10" s="607" t="e">
        <f>$M$10</f>
        <v>#N/A</v>
      </c>
      <c r="KC10" s="608"/>
      <c r="KD10" s="609"/>
      <c r="KE10" s="607" t="e">
        <f>$P$10</f>
        <v>#N/A</v>
      </c>
      <c r="KF10" s="608"/>
      <c r="KG10" s="609"/>
      <c r="KH10" s="607" t="e">
        <f>$S$10</f>
        <v>#N/A</v>
      </c>
      <c r="KI10" s="608"/>
      <c r="KJ10" s="609"/>
      <c r="KK10" s="607" t="e">
        <f>$V$10</f>
        <v>#N/A</v>
      </c>
      <c r="KL10" s="608"/>
      <c r="KM10" s="609"/>
      <c r="KN10" s="607" t="e">
        <f>$Y$10</f>
        <v>#N/A</v>
      </c>
      <c r="KO10" s="608"/>
      <c r="KP10" s="609"/>
      <c r="KQ10" s="607" t="e">
        <f>$AB$10</f>
        <v>#N/A</v>
      </c>
      <c r="KR10" s="608"/>
      <c r="KS10" s="609"/>
      <c r="KT10" s="607" t="str">
        <f>IF(LG4="常勤",KH10,IF(LG4="非常勤",JV10," "))</f>
        <v xml:space="preserve"> </v>
      </c>
      <c r="KU10" s="608"/>
      <c r="KV10" s="609"/>
      <c r="KW10" s="595" t="s">
        <v>289</v>
      </c>
      <c r="KX10" s="598" t="str">
        <f>IF(LG4="常勤",KK10,IF(LG4="非常勤",JY10," "))</f>
        <v xml:space="preserve"> </v>
      </c>
      <c r="KY10" s="566"/>
      <c r="KZ10" s="566"/>
      <c r="LA10" s="595" t="s">
        <v>289</v>
      </c>
      <c r="LB10" s="598" t="str">
        <f>IF(LG4="常勤",KN10,IF(LG4="非常勤",KB10," "))</f>
        <v xml:space="preserve"> </v>
      </c>
      <c r="LC10" s="566"/>
      <c r="LD10" s="566"/>
      <c r="LE10" s="595" t="s">
        <v>289</v>
      </c>
      <c r="LF10" s="598" t="str">
        <f>IF(LG4="常勤",KQ10,IF(LG4="非常勤",KE10," "))</f>
        <v xml:space="preserve"> </v>
      </c>
      <c r="LG10" s="566"/>
      <c r="LH10" s="566"/>
      <c r="LI10" s="595" t="s">
        <v>289</v>
      </c>
      <c r="LJ10" s="600" t="s">
        <v>290</v>
      </c>
      <c r="LK10" s="601"/>
      <c r="LL10" s="600" t="s">
        <v>291</v>
      </c>
      <c r="LM10" s="604"/>
      <c r="LN10" s="601"/>
      <c r="LO10" s="620"/>
      <c r="LP10" s="382"/>
      <c r="LQ10" s="382"/>
      <c r="LR10" s="655"/>
      <c r="LS10" s="701"/>
      <c r="LT10" s="702"/>
      <c r="LU10" s="705"/>
      <c r="LV10" s="706"/>
      <c r="LW10" s="705"/>
      <c r="LX10" s="706"/>
      <c r="LY10" s="607" t="e">
        <f>$G$10</f>
        <v>#N/A</v>
      </c>
      <c r="LZ10" s="608"/>
      <c r="MA10" s="609"/>
      <c r="MB10" s="607" t="e">
        <f>$J$10</f>
        <v>#N/A</v>
      </c>
      <c r="MC10" s="608"/>
      <c r="MD10" s="609"/>
      <c r="ME10" s="607" t="e">
        <f>$M$10</f>
        <v>#N/A</v>
      </c>
      <c r="MF10" s="608"/>
      <c r="MG10" s="609"/>
      <c r="MH10" s="607" t="e">
        <f>$P$10</f>
        <v>#N/A</v>
      </c>
      <c r="MI10" s="608"/>
      <c r="MJ10" s="609"/>
      <c r="MK10" s="607" t="e">
        <f>$S$10</f>
        <v>#N/A</v>
      </c>
      <c r="ML10" s="608"/>
      <c r="MM10" s="609"/>
      <c r="MN10" s="607" t="e">
        <f>$V$10</f>
        <v>#N/A</v>
      </c>
      <c r="MO10" s="608"/>
      <c r="MP10" s="609"/>
      <c r="MQ10" s="607" t="e">
        <f>$Y$10</f>
        <v>#N/A</v>
      </c>
      <c r="MR10" s="608"/>
      <c r="MS10" s="609"/>
      <c r="MT10" s="607" t="e">
        <f>$AB$10</f>
        <v>#N/A</v>
      </c>
      <c r="MU10" s="608"/>
      <c r="MV10" s="609"/>
      <c r="MW10" s="607" t="str">
        <f>IF(NJ4="常勤",MK10,IF(NJ4="非常勤",LY10," "))</f>
        <v xml:space="preserve"> </v>
      </c>
      <c r="MX10" s="608"/>
      <c r="MY10" s="609"/>
      <c r="MZ10" s="595" t="s">
        <v>289</v>
      </c>
      <c r="NA10" s="598" t="str">
        <f>IF(NJ4="常勤",MN10,IF(NJ4="非常勤",MB10," "))</f>
        <v xml:space="preserve"> </v>
      </c>
      <c r="NB10" s="566"/>
      <c r="NC10" s="566"/>
      <c r="ND10" s="595" t="s">
        <v>289</v>
      </c>
      <c r="NE10" s="598" t="str">
        <f>IF(NJ4="常勤",MQ10,IF(NJ4="非常勤",ME10," "))</f>
        <v xml:space="preserve"> </v>
      </c>
      <c r="NF10" s="566"/>
      <c r="NG10" s="566"/>
      <c r="NH10" s="595" t="s">
        <v>289</v>
      </c>
      <c r="NI10" s="598" t="str">
        <f>IF(NJ4="常勤",MT10,IF(NJ4="非常勤",MH10," "))</f>
        <v xml:space="preserve"> </v>
      </c>
      <c r="NJ10" s="566"/>
      <c r="NK10" s="566"/>
      <c r="NL10" s="595" t="s">
        <v>289</v>
      </c>
      <c r="NM10" s="600" t="s">
        <v>290</v>
      </c>
      <c r="NN10" s="601"/>
      <c r="NO10" s="600" t="s">
        <v>291</v>
      </c>
      <c r="NP10" s="604"/>
      <c r="NQ10" s="601"/>
      <c r="NR10" s="620"/>
      <c r="NS10" s="382"/>
      <c r="NT10" s="382"/>
      <c r="NU10" s="655"/>
      <c r="NV10" s="701"/>
      <c r="NW10" s="702"/>
      <c r="NX10" s="705"/>
      <c r="NY10" s="706"/>
      <c r="NZ10" s="705"/>
      <c r="OA10" s="706"/>
      <c r="OB10" s="607" t="e">
        <f>$G$10</f>
        <v>#N/A</v>
      </c>
      <c r="OC10" s="608"/>
      <c r="OD10" s="609"/>
      <c r="OE10" s="607" t="e">
        <f>$J$10</f>
        <v>#N/A</v>
      </c>
      <c r="OF10" s="608"/>
      <c r="OG10" s="609"/>
      <c r="OH10" s="607" t="e">
        <f>$M$10</f>
        <v>#N/A</v>
      </c>
      <c r="OI10" s="608"/>
      <c r="OJ10" s="609"/>
      <c r="OK10" s="607" t="e">
        <f>$P$10</f>
        <v>#N/A</v>
      </c>
      <c r="OL10" s="608"/>
      <c r="OM10" s="609"/>
      <c r="ON10" s="607" t="e">
        <f>$S$10</f>
        <v>#N/A</v>
      </c>
      <c r="OO10" s="608"/>
      <c r="OP10" s="609"/>
      <c r="OQ10" s="607" t="e">
        <f>$V$10</f>
        <v>#N/A</v>
      </c>
      <c r="OR10" s="608"/>
      <c r="OS10" s="609"/>
      <c r="OT10" s="607" t="e">
        <f>$Y$10</f>
        <v>#N/A</v>
      </c>
      <c r="OU10" s="608"/>
      <c r="OV10" s="609"/>
      <c r="OW10" s="607" t="e">
        <f>$AB$10</f>
        <v>#N/A</v>
      </c>
      <c r="OX10" s="608"/>
      <c r="OY10" s="609"/>
      <c r="OZ10" s="607" t="str">
        <f>IF(PM4="常勤",ON10,IF(PM4="非常勤",OB10," "))</f>
        <v xml:space="preserve"> </v>
      </c>
      <c r="PA10" s="608"/>
      <c r="PB10" s="609"/>
      <c r="PC10" s="595" t="s">
        <v>289</v>
      </c>
      <c r="PD10" s="598" t="str">
        <f>IF(PM4="常勤",OQ10,IF(PM4="非常勤",OE10," "))</f>
        <v xml:space="preserve"> </v>
      </c>
      <c r="PE10" s="566"/>
      <c r="PF10" s="566"/>
      <c r="PG10" s="595" t="s">
        <v>289</v>
      </c>
      <c r="PH10" s="598" t="str">
        <f>IF(PM4="常勤",OT10,IF(PM4="非常勤",OH10," "))</f>
        <v xml:space="preserve"> </v>
      </c>
      <c r="PI10" s="566"/>
      <c r="PJ10" s="566"/>
      <c r="PK10" s="595" t="s">
        <v>289</v>
      </c>
      <c r="PL10" s="598" t="str">
        <f>IF(PM4="常勤",OW10,IF(PM4="非常勤",OK10," "))</f>
        <v xml:space="preserve"> </v>
      </c>
      <c r="PM10" s="566"/>
      <c r="PN10" s="566"/>
      <c r="PO10" s="595" t="s">
        <v>289</v>
      </c>
      <c r="PP10" s="600" t="s">
        <v>290</v>
      </c>
      <c r="PQ10" s="601"/>
      <c r="PR10" s="600" t="s">
        <v>291</v>
      </c>
      <c r="PS10" s="604"/>
      <c r="PT10" s="601"/>
      <c r="PU10" s="620"/>
      <c r="PV10" s="382"/>
      <c r="PW10" s="382"/>
      <c r="PX10" s="655"/>
      <c r="PY10" s="701"/>
      <c r="PZ10" s="702"/>
      <c r="QA10" s="705"/>
      <c r="QB10" s="706"/>
      <c r="QC10" s="705"/>
      <c r="QD10" s="706"/>
      <c r="QE10" s="607" t="e">
        <f>$G$10</f>
        <v>#N/A</v>
      </c>
      <c r="QF10" s="608"/>
      <c r="QG10" s="609"/>
      <c r="QH10" s="607" t="e">
        <f>$J$10</f>
        <v>#N/A</v>
      </c>
      <c r="QI10" s="608"/>
      <c r="QJ10" s="609"/>
      <c r="QK10" s="607" t="e">
        <f>$M$10</f>
        <v>#N/A</v>
      </c>
      <c r="QL10" s="608"/>
      <c r="QM10" s="609"/>
      <c r="QN10" s="607" t="e">
        <f>$P$10</f>
        <v>#N/A</v>
      </c>
      <c r="QO10" s="608"/>
      <c r="QP10" s="609"/>
      <c r="QQ10" s="607" t="e">
        <f>$S$10</f>
        <v>#N/A</v>
      </c>
      <c r="QR10" s="608"/>
      <c r="QS10" s="609"/>
      <c r="QT10" s="607" t="e">
        <f>$V$10</f>
        <v>#N/A</v>
      </c>
      <c r="QU10" s="608"/>
      <c r="QV10" s="609"/>
      <c r="QW10" s="607" t="e">
        <f>$Y$10</f>
        <v>#N/A</v>
      </c>
      <c r="QX10" s="608"/>
      <c r="QY10" s="609"/>
      <c r="QZ10" s="607" t="e">
        <f>$AB$10</f>
        <v>#N/A</v>
      </c>
      <c r="RA10" s="608"/>
      <c r="RB10" s="609"/>
      <c r="RC10" s="607" t="str">
        <f>IF(RP4="常勤",QQ10,IF(RP4="非常勤",QE10," "))</f>
        <v xml:space="preserve"> </v>
      </c>
      <c r="RD10" s="608"/>
      <c r="RE10" s="609"/>
      <c r="RF10" s="595" t="s">
        <v>289</v>
      </c>
      <c r="RG10" s="598" t="str">
        <f>IF(RP4="常勤",QT10,IF(RP4="非常勤",QH10," "))</f>
        <v xml:space="preserve"> </v>
      </c>
      <c r="RH10" s="566"/>
      <c r="RI10" s="566"/>
      <c r="RJ10" s="595" t="s">
        <v>289</v>
      </c>
      <c r="RK10" s="598" t="str">
        <f>IF(RP4="常勤",QW10,IF(RP4="非常勤",QK10," "))</f>
        <v xml:space="preserve"> </v>
      </c>
      <c r="RL10" s="566"/>
      <c r="RM10" s="566"/>
      <c r="RN10" s="595" t="s">
        <v>289</v>
      </c>
      <c r="RO10" s="598" t="str">
        <f>IF(RP4="常勤",QZ10,IF(RP4="非常勤",QN10," "))</f>
        <v xml:space="preserve"> </v>
      </c>
      <c r="RP10" s="566"/>
      <c r="RQ10" s="566"/>
      <c r="RR10" s="595" t="s">
        <v>289</v>
      </c>
      <c r="RS10" s="600" t="s">
        <v>290</v>
      </c>
      <c r="RT10" s="601"/>
      <c r="RU10" s="600" t="s">
        <v>291</v>
      </c>
      <c r="RV10" s="604"/>
      <c r="RW10" s="601"/>
      <c r="RX10" s="620"/>
      <c r="RY10" s="382"/>
      <c r="RZ10" s="382"/>
      <c r="SA10" s="655"/>
      <c r="SB10" s="701"/>
      <c r="SC10" s="702"/>
      <c r="SD10" s="705"/>
      <c r="SE10" s="706"/>
      <c r="SF10" s="705"/>
      <c r="SG10" s="706"/>
      <c r="SH10" s="607" t="e">
        <f>$G$10</f>
        <v>#N/A</v>
      </c>
      <c r="SI10" s="608"/>
      <c r="SJ10" s="609"/>
      <c r="SK10" s="607" t="e">
        <f>$J$10</f>
        <v>#N/A</v>
      </c>
      <c r="SL10" s="608"/>
      <c r="SM10" s="609"/>
      <c r="SN10" s="607" t="e">
        <f>$M$10</f>
        <v>#N/A</v>
      </c>
      <c r="SO10" s="608"/>
      <c r="SP10" s="609"/>
      <c r="SQ10" s="607" t="e">
        <f>$P$10</f>
        <v>#N/A</v>
      </c>
      <c r="SR10" s="608"/>
      <c r="SS10" s="609"/>
      <c r="ST10" s="607" t="e">
        <f>$S$10</f>
        <v>#N/A</v>
      </c>
      <c r="SU10" s="608"/>
      <c r="SV10" s="609"/>
      <c r="SW10" s="607" t="e">
        <f>$V$10</f>
        <v>#N/A</v>
      </c>
      <c r="SX10" s="608"/>
      <c r="SY10" s="609"/>
      <c r="SZ10" s="607" t="e">
        <f>$Y$10</f>
        <v>#N/A</v>
      </c>
      <c r="TA10" s="608"/>
      <c r="TB10" s="609"/>
      <c r="TC10" s="607" t="e">
        <f>$AB$10</f>
        <v>#N/A</v>
      </c>
      <c r="TD10" s="608"/>
      <c r="TE10" s="609"/>
      <c r="TF10" s="607" t="str">
        <f>IF(TS4="常勤",ST10,IF(TS4="非常勤",SH10," "))</f>
        <v xml:space="preserve"> </v>
      </c>
      <c r="TG10" s="608"/>
      <c r="TH10" s="609"/>
      <c r="TI10" s="595" t="s">
        <v>289</v>
      </c>
      <c r="TJ10" s="598" t="str">
        <f>IF(TS4="常勤",SW10,IF(TS4="非常勤",SK10," "))</f>
        <v xml:space="preserve"> </v>
      </c>
      <c r="TK10" s="566"/>
      <c r="TL10" s="566"/>
      <c r="TM10" s="595" t="s">
        <v>289</v>
      </c>
      <c r="TN10" s="598" t="str">
        <f>IF(TS4="常勤",SZ10,IF(TS4="非常勤",SN10," "))</f>
        <v xml:space="preserve"> </v>
      </c>
      <c r="TO10" s="566"/>
      <c r="TP10" s="566"/>
      <c r="TQ10" s="595" t="s">
        <v>289</v>
      </c>
      <c r="TR10" s="598" t="str">
        <f>IF(TS4="常勤",TC10,IF(TS4="非常勤",SQ10," "))</f>
        <v xml:space="preserve"> </v>
      </c>
      <c r="TS10" s="566"/>
      <c r="TT10" s="566"/>
      <c r="TU10" s="595" t="s">
        <v>289</v>
      </c>
      <c r="TV10" s="600" t="s">
        <v>290</v>
      </c>
      <c r="TW10" s="601"/>
      <c r="TX10" s="600" t="s">
        <v>291</v>
      </c>
      <c r="TY10" s="604"/>
      <c r="TZ10" s="601"/>
      <c r="UA10" s="620"/>
      <c r="UB10" s="382"/>
      <c r="UC10" s="382"/>
      <c r="UD10" s="655"/>
      <c r="UE10" s="701"/>
      <c r="UF10" s="702"/>
      <c r="UG10" s="705"/>
      <c r="UH10" s="706"/>
      <c r="UI10" s="705"/>
      <c r="UJ10" s="706"/>
      <c r="UK10" s="607" t="e">
        <f>$G$10</f>
        <v>#N/A</v>
      </c>
      <c r="UL10" s="608"/>
      <c r="UM10" s="609"/>
      <c r="UN10" s="607" t="e">
        <f>$J$10</f>
        <v>#N/A</v>
      </c>
      <c r="UO10" s="608"/>
      <c r="UP10" s="609"/>
      <c r="UQ10" s="607" t="e">
        <f>$M$10</f>
        <v>#N/A</v>
      </c>
      <c r="UR10" s="608"/>
      <c r="US10" s="609"/>
      <c r="UT10" s="607" t="e">
        <f>$P$10</f>
        <v>#N/A</v>
      </c>
      <c r="UU10" s="608"/>
      <c r="UV10" s="609"/>
      <c r="UW10" s="607" t="e">
        <f>$S$10</f>
        <v>#N/A</v>
      </c>
      <c r="UX10" s="608"/>
      <c r="UY10" s="609"/>
      <c r="UZ10" s="607" t="e">
        <f>$V$10</f>
        <v>#N/A</v>
      </c>
      <c r="VA10" s="608"/>
      <c r="VB10" s="609"/>
      <c r="VC10" s="607" t="e">
        <f>$Y$10</f>
        <v>#N/A</v>
      </c>
      <c r="VD10" s="608"/>
      <c r="VE10" s="609"/>
      <c r="VF10" s="607" t="e">
        <f>$AB$10</f>
        <v>#N/A</v>
      </c>
      <c r="VG10" s="608"/>
      <c r="VH10" s="609"/>
      <c r="VI10" s="607" t="str">
        <f>IF(VV4="常勤",UW10,IF(VV4="非常勤",UK10," "))</f>
        <v xml:space="preserve"> </v>
      </c>
      <c r="VJ10" s="608"/>
      <c r="VK10" s="609"/>
      <c r="VL10" s="595" t="s">
        <v>289</v>
      </c>
      <c r="VM10" s="598" t="str">
        <f>IF(VV4="常勤",UZ10,IF(VV4="非常勤",UN10," "))</f>
        <v xml:space="preserve"> </v>
      </c>
      <c r="VN10" s="566"/>
      <c r="VO10" s="566"/>
      <c r="VP10" s="595" t="s">
        <v>289</v>
      </c>
      <c r="VQ10" s="598" t="str">
        <f>IF(VV4="常勤",VC10,IF(VV4="非常勤",UQ10," "))</f>
        <v xml:space="preserve"> </v>
      </c>
      <c r="VR10" s="566"/>
      <c r="VS10" s="566"/>
      <c r="VT10" s="595" t="s">
        <v>289</v>
      </c>
      <c r="VU10" s="598" t="str">
        <f>IF(VV4="常勤",VF10,IF(VV4="非常勤",UT10," "))</f>
        <v xml:space="preserve"> </v>
      </c>
      <c r="VV10" s="566"/>
      <c r="VW10" s="566"/>
      <c r="VX10" s="595" t="s">
        <v>289</v>
      </c>
      <c r="VY10" s="600" t="s">
        <v>290</v>
      </c>
      <c r="VZ10" s="601"/>
      <c r="WA10" s="600" t="s">
        <v>291</v>
      </c>
      <c r="WB10" s="604"/>
      <c r="WC10" s="601"/>
      <c r="WD10" s="620"/>
      <c r="WE10" s="382"/>
      <c r="WF10" s="382"/>
      <c r="WG10" s="655"/>
      <c r="WH10" s="701"/>
      <c r="WI10" s="702"/>
      <c r="WJ10" s="705"/>
      <c r="WK10" s="706"/>
      <c r="WL10" s="705"/>
      <c r="WM10" s="706"/>
      <c r="WN10" s="607" t="e">
        <f>$G$10</f>
        <v>#N/A</v>
      </c>
      <c r="WO10" s="608"/>
      <c r="WP10" s="609"/>
      <c r="WQ10" s="607" t="e">
        <f>$J$10</f>
        <v>#N/A</v>
      </c>
      <c r="WR10" s="608"/>
      <c r="WS10" s="609"/>
      <c r="WT10" s="607" t="e">
        <f>$M$10</f>
        <v>#N/A</v>
      </c>
      <c r="WU10" s="608"/>
      <c r="WV10" s="609"/>
      <c r="WW10" s="607" t="e">
        <f>$P$10</f>
        <v>#N/A</v>
      </c>
      <c r="WX10" s="608"/>
      <c r="WY10" s="609"/>
      <c r="WZ10" s="607" t="e">
        <f>$S$10</f>
        <v>#N/A</v>
      </c>
      <c r="XA10" s="608"/>
      <c r="XB10" s="609"/>
      <c r="XC10" s="607" t="e">
        <f>$V$10</f>
        <v>#N/A</v>
      </c>
      <c r="XD10" s="608"/>
      <c r="XE10" s="609"/>
      <c r="XF10" s="607" t="e">
        <f>$Y$10</f>
        <v>#N/A</v>
      </c>
      <c r="XG10" s="608"/>
      <c r="XH10" s="609"/>
      <c r="XI10" s="607" t="e">
        <f>$AB$10</f>
        <v>#N/A</v>
      </c>
      <c r="XJ10" s="608"/>
      <c r="XK10" s="609"/>
      <c r="XL10" s="607" t="str">
        <f>IF(XY4="常勤",WZ10,IF(XY4="非常勤",WN10," "))</f>
        <v xml:space="preserve"> </v>
      </c>
      <c r="XM10" s="608"/>
      <c r="XN10" s="609"/>
      <c r="XO10" s="595" t="s">
        <v>289</v>
      </c>
      <c r="XP10" s="598" t="str">
        <f>IF(XY4="常勤",XC10,IF(XY4="非常勤",WQ10," "))</f>
        <v xml:space="preserve"> </v>
      </c>
      <c r="XQ10" s="566"/>
      <c r="XR10" s="566"/>
      <c r="XS10" s="595" t="s">
        <v>289</v>
      </c>
      <c r="XT10" s="598" t="str">
        <f>IF(XY4="常勤",XF10,IF(XY4="非常勤",WT10," "))</f>
        <v xml:space="preserve"> </v>
      </c>
      <c r="XU10" s="566"/>
      <c r="XV10" s="566"/>
      <c r="XW10" s="595" t="s">
        <v>289</v>
      </c>
      <c r="XX10" s="598" t="str">
        <f>IF(XY4="常勤",XI10,IF(XY4="非常勤",WW10," "))</f>
        <v xml:space="preserve"> </v>
      </c>
      <c r="XY10" s="566"/>
      <c r="XZ10" s="566"/>
      <c r="YA10" s="595" t="s">
        <v>289</v>
      </c>
      <c r="YB10" s="600" t="s">
        <v>290</v>
      </c>
      <c r="YC10" s="601"/>
      <c r="YD10" s="600" t="s">
        <v>291</v>
      </c>
      <c r="YE10" s="604"/>
      <c r="YF10" s="601"/>
      <c r="YG10" s="620"/>
      <c r="YH10" s="382"/>
      <c r="YI10" s="382"/>
      <c r="YJ10" s="655"/>
      <c r="YK10" s="701"/>
      <c r="YL10" s="702"/>
      <c r="YM10" s="705"/>
      <c r="YN10" s="706"/>
      <c r="YO10" s="705"/>
      <c r="YP10" s="706"/>
      <c r="YQ10" s="607" t="e">
        <f>$G$10</f>
        <v>#N/A</v>
      </c>
      <c r="YR10" s="608"/>
      <c r="YS10" s="609"/>
      <c r="YT10" s="607" t="e">
        <f>$J$10</f>
        <v>#N/A</v>
      </c>
      <c r="YU10" s="608"/>
      <c r="YV10" s="609"/>
      <c r="YW10" s="607" t="e">
        <f>$M$10</f>
        <v>#N/A</v>
      </c>
      <c r="YX10" s="608"/>
      <c r="YY10" s="609"/>
      <c r="YZ10" s="607" t="e">
        <f>$P$10</f>
        <v>#N/A</v>
      </c>
      <c r="ZA10" s="608"/>
      <c r="ZB10" s="609"/>
      <c r="ZC10" s="607" t="e">
        <f>$S$10</f>
        <v>#N/A</v>
      </c>
      <c r="ZD10" s="608"/>
      <c r="ZE10" s="609"/>
      <c r="ZF10" s="607" t="e">
        <f>$V$10</f>
        <v>#N/A</v>
      </c>
      <c r="ZG10" s="608"/>
      <c r="ZH10" s="609"/>
      <c r="ZI10" s="607" t="e">
        <f>$Y$10</f>
        <v>#N/A</v>
      </c>
      <c r="ZJ10" s="608"/>
      <c r="ZK10" s="609"/>
      <c r="ZL10" s="607" t="e">
        <f>$AB$10</f>
        <v>#N/A</v>
      </c>
      <c r="ZM10" s="608"/>
      <c r="ZN10" s="609"/>
      <c r="ZO10" s="607" t="str">
        <f>IF(AAB4="常勤",ZC10,IF(AAB4="非常勤",YQ10," "))</f>
        <v xml:space="preserve"> </v>
      </c>
      <c r="ZP10" s="608"/>
      <c r="ZQ10" s="609"/>
      <c r="ZR10" s="595" t="s">
        <v>289</v>
      </c>
      <c r="ZS10" s="598" t="str">
        <f>IF(AAB4="常勤",ZF10,IF(AAB4="非常勤",YT10," "))</f>
        <v xml:space="preserve"> </v>
      </c>
      <c r="ZT10" s="566"/>
      <c r="ZU10" s="566"/>
      <c r="ZV10" s="595" t="s">
        <v>289</v>
      </c>
      <c r="ZW10" s="598" t="str">
        <f>IF(AAB4="常勤",ZI10,IF(AAB4="非常勤",YW10," "))</f>
        <v xml:space="preserve"> </v>
      </c>
      <c r="ZX10" s="566"/>
      <c r="ZY10" s="566"/>
      <c r="ZZ10" s="595" t="s">
        <v>289</v>
      </c>
      <c r="AAA10" s="598" t="str">
        <f>IF(AAB4="常勤",ZL10,IF(AAB4="非常勤",YZ10," "))</f>
        <v xml:space="preserve"> </v>
      </c>
      <c r="AAB10" s="566"/>
      <c r="AAC10" s="566"/>
      <c r="AAD10" s="595" t="s">
        <v>289</v>
      </c>
      <c r="AAE10" s="600" t="s">
        <v>290</v>
      </c>
      <c r="AAF10" s="601"/>
      <c r="AAG10" s="600" t="s">
        <v>291</v>
      </c>
      <c r="AAH10" s="604"/>
      <c r="AAI10" s="601"/>
      <c r="AAJ10" s="620"/>
      <c r="AAK10" s="382"/>
      <c r="AAL10" s="382"/>
      <c r="AAM10" s="655"/>
      <c r="AAN10" s="701"/>
      <c r="AAO10" s="702"/>
      <c r="AAP10" s="705"/>
      <c r="AAQ10" s="706"/>
      <c r="AAR10" s="705"/>
      <c r="AAS10" s="706"/>
      <c r="AAT10" s="607" t="e">
        <f>$G$10</f>
        <v>#N/A</v>
      </c>
      <c r="AAU10" s="608"/>
      <c r="AAV10" s="609"/>
      <c r="AAW10" s="607" t="e">
        <f>$J$10</f>
        <v>#N/A</v>
      </c>
      <c r="AAX10" s="608"/>
      <c r="AAY10" s="609"/>
      <c r="AAZ10" s="607" t="e">
        <f>$M$10</f>
        <v>#N/A</v>
      </c>
      <c r="ABA10" s="608"/>
      <c r="ABB10" s="609"/>
      <c r="ABC10" s="607" t="e">
        <f>$P$10</f>
        <v>#N/A</v>
      </c>
      <c r="ABD10" s="608"/>
      <c r="ABE10" s="609"/>
      <c r="ABF10" s="607" t="e">
        <f>$S$10</f>
        <v>#N/A</v>
      </c>
      <c r="ABG10" s="608"/>
      <c r="ABH10" s="609"/>
      <c r="ABI10" s="607" t="e">
        <f>$V$10</f>
        <v>#N/A</v>
      </c>
      <c r="ABJ10" s="608"/>
      <c r="ABK10" s="609"/>
      <c r="ABL10" s="607" t="e">
        <f>$Y$10</f>
        <v>#N/A</v>
      </c>
      <c r="ABM10" s="608"/>
      <c r="ABN10" s="609"/>
      <c r="ABO10" s="607" t="e">
        <f>$AB$10</f>
        <v>#N/A</v>
      </c>
      <c r="ABP10" s="608"/>
      <c r="ABQ10" s="609"/>
      <c r="ABR10" s="607" t="str">
        <f>IF(ACE4="常勤",ABF10,IF(ACE4="非常勤",AAT10," "))</f>
        <v xml:space="preserve"> </v>
      </c>
      <c r="ABS10" s="608"/>
      <c r="ABT10" s="609"/>
      <c r="ABU10" s="595" t="s">
        <v>289</v>
      </c>
      <c r="ABV10" s="598" t="str">
        <f>IF(ACE4="常勤",ABI10,IF(ACE4="非常勤",AAW10," "))</f>
        <v xml:space="preserve"> </v>
      </c>
      <c r="ABW10" s="566"/>
      <c r="ABX10" s="566"/>
      <c r="ABY10" s="595" t="s">
        <v>289</v>
      </c>
      <c r="ABZ10" s="598" t="str">
        <f>IF(ACE4="常勤",ABL10,IF(ACE4="非常勤",AAZ10," "))</f>
        <v xml:space="preserve"> </v>
      </c>
      <c r="ACA10" s="566"/>
      <c r="ACB10" s="566"/>
      <c r="ACC10" s="595" t="s">
        <v>289</v>
      </c>
      <c r="ACD10" s="598" t="str">
        <f>IF(ACE4="常勤",ABO10,IF(ACE4="非常勤",ABC10," "))</f>
        <v xml:space="preserve"> </v>
      </c>
      <c r="ACE10" s="566"/>
      <c r="ACF10" s="566"/>
      <c r="ACG10" s="595" t="s">
        <v>289</v>
      </c>
      <c r="ACH10" s="600" t="s">
        <v>290</v>
      </c>
      <c r="ACI10" s="601"/>
      <c r="ACJ10" s="600" t="s">
        <v>291</v>
      </c>
      <c r="ACK10" s="604"/>
      <c r="ACL10" s="601"/>
      <c r="ACM10" s="620"/>
      <c r="ACN10" s="382"/>
      <c r="ACO10" s="382"/>
      <c r="ACP10" s="655"/>
      <c r="ACQ10" s="701"/>
      <c r="ACR10" s="702"/>
      <c r="ACS10" s="705"/>
      <c r="ACT10" s="706"/>
      <c r="ACU10" s="705"/>
      <c r="ACV10" s="706"/>
      <c r="ACW10" s="607" t="e">
        <f>$G$10</f>
        <v>#N/A</v>
      </c>
      <c r="ACX10" s="608"/>
      <c r="ACY10" s="609"/>
      <c r="ACZ10" s="607" t="e">
        <f>$J$10</f>
        <v>#N/A</v>
      </c>
      <c r="ADA10" s="608"/>
      <c r="ADB10" s="609"/>
      <c r="ADC10" s="607" t="e">
        <f>$M$10</f>
        <v>#N/A</v>
      </c>
      <c r="ADD10" s="608"/>
      <c r="ADE10" s="609"/>
      <c r="ADF10" s="607" t="e">
        <f>$P$10</f>
        <v>#N/A</v>
      </c>
      <c r="ADG10" s="608"/>
      <c r="ADH10" s="609"/>
      <c r="ADI10" s="607" t="e">
        <f>$S$10</f>
        <v>#N/A</v>
      </c>
      <c r="ADJ10" s="608"/>
      <c r="ADK10" s="609"/>
      <c r="ADL10" s="607" t="e">
        <f>$V$10</f>
        <v>#N/A</v>
      </c>
      <c r="ADM10" s="608"/>
      <c r="ADN10" s="609"/>
      <c r="ADO10" s="607" t="e">
        <f>$Y$10</f>
        <v>#N/A</v>
      </c>
      <c r="ADP10" s="608"/>
      <c r="ADQ10" s="609"/>
      <c r="ADR10" s="607" t="e">
        <f>$AB$10</f>
        <v>#N/A</v>
      </c>
      <c r="ADS10" s="608"/>
      <c r="ADT10" s="609"/>
      <c r="ADU10" s="607" t="str">
        <f>IF(AEH4="常勤",ADI10,IF(AEH4="非常勤",ACW10," "))</f>
        <v xml:space="preserve"> </v>
      </c>
      <c r="ADV10" s="608"/>
      <c r="ADW10" s="609"/>
      <c r="ADX10" s="595" t="s">
        <v>289</v>
      </c>
      <c r="ADY10" s="598" t="str">
        <f>IF(AEH4="常勤",ADL10,IF(AEH4="非常勤",ACZ10," "))</f>
        <v xml:space="preserve"> </v>
      </c>
      <c r="ADZ10" s="566"/>
      <c r="AEA10" s="566"/>
      <c r="AEB10" s="595" t="s">
        <v>289</v>
      </c>
      <c r="AEC10" s="598" t="str">
        <f>IF(AEH4="常勤",ADO10,IF(AEH4="非常勤",ADC10," "))</f>
        <v xml:space="preserve"> </v>
      </c>
      <c r="AED10" s="566"/>
      <c r="AEE10" s="566"/>
      <c r="AEF10" s="595" t="s">
        <v>289</v>
      </c>
      <c r="AEG10" s="598" t="str">
        <f>IF(AEH4="常勤",ADR10,IF(AEH4="非常勤",ADF10," "))</f>
        <v xml:space="preserve"> </v>
      </c>
      <c r="AEH10" s="566"/>
      <c r="AEI10" s="566"/>
      <c r="AEJ10" s="595" t="s">
        <v>289</v>
      </c>
      <c r="AEK10" s="600" t="s">
        <v>290</v>
      </c>
      <c r="AEL10" s="601"/>
      <c r="AEM10" s="600" t="s">
        <v>291</v>
      </c>
      <c r="AEN10" s="604"/>
      <c r="AEO10" s="601"/>
      <c r="AEP10" s="620"/>
      <c r="AEQ10" s="382"/>
      <c r="AER10" s="382"/>
      <c r="AES10" s="655"/>
      <c r="AET10" s="701"/>
      <c r="AEU10" s="702"/>
      <c r="AEV10" s="705"/>
      <c r="AEW10" s="706"/>
      <c r="AEX10" s="705"/>
      <c r="AEY10" s="706"/>
      <c r="AEZ10" s="607" t="e">
        <f>$G$10</f>
        <v>#N/A</v>
      </c>
      <c r="AFA10" s="608"/>
      <c r="AFB10" s="609"/>
      <c r="AFC10" s="607" t="e">
        <f>$J$10</f>
        <v>#N/A</v>
      </c>
      <c r="AFD10" s="608"/>
      <c r="AFE10" s="609"/>
      <c r="AFF10" s="607" t="e">
        <f>$M$10</f>
        <v>#N/A</v>
      </c>
      <c r="AFG10" s="608"/>
      <c r="AFH10" s="609"/>
      <c r="AFI10" s="607" t="e">
        <f>$P$10</f>
        <v>#N/A</v>
      </c>
      <c r="AFJ10" s="608"/>
      <c r="AFK10" s="609"/>
      <c r="AFL10" s="607" t="e">
        <f>$S$10</f>
        <v>#N/A</v>
      </c>
      <c r="AFM10" s="608"/>
      <c r="AFN10" s="609"/>
      <c r="AFO10" s="607" t="e">
        <f>$V$10</f>
        <v>#N/A</v>
      </c>
      <c r="AFP10" s="608"/>
      <c r="AFQ10" s="609"/>
      <c r="AFR10" s="607" t="e">
        <f>$Y$10</f>
        <v>#N/A</v>
      </c>
      <c r="AFS10" s="608"/>
      <c r="AFT10" s="609"/>
      <c r="AFU10" s="607" t="e">
        <f>$AB$10</f>
        <v>#N/A</v>
      </c>
      <c r="AFV10" s="608"/>
      <c r="AFW10" s="609"/>
      <c r="AFX10" s="607" t="str">
        <f>IF(AGK4="常勤",AFL10,IF(AGK4="非常勤",AEZ10," "))</f>
        <v xml:space="preserve"> </v>
      </c>
      <c r="AFY10" s="608"/>
      <c r="AFZ10" s="609"/>
      <c r="AGA10" s="595" t="s">
        <v>289</v>
      </c>
      <c r="AGB10" s="598" t="str">
        <f>IF(AGK4="常勤",AFO10,IF(AGK4="非常勤",AFC10," "))</f>
        <v xml:space="preserve"> </v>
      </c>
      <c r="AGC10" s="566"/>
      <c r="AGD10" s="566"/>
      <c r="AGE10" s="595" t="s">
        <v>289</v>
      </c>
      <c r="AGF10" s="598" t="str">
        <f>IF(AGK4="常勤",AFR10,IF(AGK4="非常勤",AFF10," "))</f>
        <v xml:space="preserve"> </v>
      </c>
      <c r="AGG10" s="566"/>
      <c r="AGH10" s="566"/>
      <c r="AGI10" s="595" t="s">
        <v>289</v>
      </c>
      <c r="AGJ10" s="598" t="str">
        <f>IF(AGK4="常勤",AFU10,IF(AGK4="非常勤",AFI10," "))</f>
        <v xml:space="preserve"> </v>
      </c>
      <c r="AGK10" s="566"/>
      <c r="AGL10" s="566"/>
      <c r="AGM10" s="595" t="s">
        <v>289</v>
      </c>
      <c r="AGN10" s="600" t="s">
        <v>290</v>
      </c>
      <c r="AGO10" s="601"/>
      <c r="AGP10" s="600" t="s">
        <v>291</v>
      </c>
      <c r="AGQ10" s="604"/>
      <c r="AGR10" s="601"/>
      <c r="AGS10" s="620"/>
      <c r="AGT10" s="382"/>
      <c r="AGU10" s="382"/>
      <c r="AGV10" s="655"/>
      <c r="AGW10" s="701"/>
      <c r="AGX10" s="702"/>
      <c r="AGY10" s="705"/>
      <c r="AGZ10" s="706"/>
      <c r="AHA10" s="705"/>
      <c r="AHB10" s="706"/>
      <c r="AHC10" s="607" t="e">
        <f>$G$10</f>
        <v>#N/A</v>
      </c>
      <c r="AHD10" s="608"/>
      <c r="AHE10" s="609"/>
      <c r="AHF10" s="607" t="e">
        <f>$J$10</f>
        <v>#N/A</v>
      </c>
      <c r="AHG10" s="608"/>
      <c r="AHH10" s="609"/>
      <c r="AHI10" s="607" t="e">
        <f>$M$10</f>
        <v>#N/A</v>
      </c>
      <c r="AHJ10" s="608"/>
      <c r="AHK10" s="609"/>
      <c r="AHL10" s="607" t="e">
        <f>$P$10</f>
        <v>#N/A</v>
      </c>
      <c r="AHM10" s="608"/>
      <c r="AHN10" s="609"/>
      <c r="AHO10" s="607" t="e">
        <f>$S$10</f>
        <v>#N/A</v>
      </c>
      <c r="AHP10" s="608"/>
      <c r="AHQ10" s="609"/>
      <c r="AHR10" s="607" t="e">
        <f>$V$10</f>
        <v>#N/A</v>
      </c>
      <c r="AHS10" s="608"/>
      <c r="AHT10" s="609"/>
      <c r="AHU10" s="607" t="e">
        <f>$Y$10</f>
        <v>#N/A</v>
      </c>
      <c r="AHV10" s="608"/>
      <c r="AHW10" s="609"/>
      <c r="AHX10" s="607" t="e">
        <f>$AB$10</f>
        <v>#N/A</v>
      </c>
      <c r="AHY10" s="608"/>
      <c r="AHZ10" s="609"/>
      <c r="AIA10" s="607" t="str">
        <f>IF(AIN4="常勤",AHO10,IF(AIN4="非常勤",AHC10," "))</f>
        <v xml:space="preserve"> </v>
      </c>
      <c r="AIB10" s="608"/>
      <c r="AIC10" s="609"/>
      <c r="AID10" s="595" t="s">
        <v>289</v>
      </c>
      <c r="AIE10" s="598" t="str">
        <f>IF(AIN4="常勤",AHR10,IF(AIN4="非常勤",AHF10," "))</f>
        <v xml:space="preserve"> </v>
      </c>
      <c r="AIF10" s="566"/>
      <c r="AIG10" s="566"/>
      <c r="AIH10" s="595" t="s">
        <v>289</v>
      </c>
      <c r="AII10" s="598" t="str">
        <f>IF(AIN4="常勤",AHU10,IF(AIN4="非常勤",AHI10," "))</f>
        <v xml:space="preserve"> </v>
      </c>
      <c r="AIJ10" s="566"/>
      <c r="AIK10" s="566"/>
      <c r="AIL10" s="595" t="s">
        <v>289</v>
      </c>
      <c r="AIM10" s="598" t="str">
        <f>IF(AIN4="常勤",AHX10,IF(AIN4="非常勤",AHL10," "))</f>
        <v xml:space="preserve"> </v>
      </c>
      <c r="AIN10" s="566"/>
      <c r="AIO10" s="566"/>
      <c r="AIP10" s="595" t="s">
        <v>289</v>
      </c>
      <c r="AIQ10" s="600" t="s">
        <v>290</v>
      </c>
      <c r="AIR10" s="601"/>
      <c r="AIS10" s="600" t="s">
        <v>291</v>
      </c>
      <c r="AIT10" s="604"/>
      <c r="AIU10" s="601"/>
      <c r="AIV10" s="620"/>
      <c r="AIW10" s="382"/>
      <c r="AIX10" s="382"/>
      <c r="AIY10" s="655"/>
      <c r="AIZ10" s="701"/>
      <c r="AJA10" s="702"/>
      <c r="AJB10" s="705"/>
      <c r="AJC10" s="706"/>
      <c r="AJD10" s="705"/>
      <c r="AJE10" s="706"/>
      <c r="AJF10" s="607" t="e">
        <f>$G$10</f>
        <v>#N/A</v>
      </c>
      <c r="AJG10" s="608"/>
      <c r="AJH10" s="609"/>
      <c r="AJI10" s="607" t="e">
        <f>$J$10</f>
        <v>#N/A</v>
      </c>
      <c r="AJJ10" s="608"/>
      <c r="AJK10" s="609"/>
      <c r="AJL10" s="607" t="e">
        <f>$M$10</f>
        <v>#N/A</v>
      </c>
      <c r="AJM10" s="608"/>
      <c r="AJN10" s="609"/>
      <c r="AJO10" s="607" t="e">
        <f>$P$10</f>
        <v>#N/A</v>
      </c>
      <c r="AJP10" s="608"/>
      <c r="AJQ10" s="609"/>
      <c r="AJR10" s="607" t="e">
        <f>$S$10</f>
        <v>#N/A</v>
      </c>
      <c r="AJS10" s="608"/>
      <c r="AJT10" s="609"/>
      <c r="AJU10" s="607" t="e">
        <f>$V$10</f>
        <v>#N/A</v>
      </c>
      <c r="AJV10" s="608"/>
      <c r="AJW10" s="609"/>
      <c r="AJX10" s="607" t="e">
        <f>$Y$10</f>
        <v>#N/A</v>
      </c>
      <c r="AJY10" s="608"/>
      <c r="AJZ10" s="609"/>
      <c r="AKA10" s="607" t="e">
        <f>$AB$10</f>
        <v>#N/A</v>
      </c>
      <c r="AKB10" s="608"/>
      <c r="AKC10" s="609"/>
      <c r="AKD10" s="607" t="str">
        <f>IF(AKQ4="常勤",AJR10,IF(AKQ4="非常勤",AJF10," "))</f>
        <v xml:space="preserve"> </v>
      </c>
      <c r="AKE10" s="608"/>
      <c r="AKF10" s="609"/>
      <c r="AKG10" s="595" t="s">
        <v>289</v>
      </c>
      <c r="AKH10" s="598" t="str">
        <f>IF(AKQ4="常勤",AJU10,IF(AKQ4="非常勤",AJI10," "))</f>
        <v xml:space="preserve"> </v>
      </c>
      <c r="AKI10" s="566"/>
      <c r="AKJ10" s="566"/>
      <c r="AKK10" s="595" t="s">
        <v>289</v>
      </c>
      <c r="AKL10" s="598" t="str">
        <f>IF(AKQ4="常勤",AJX10,IF(AKQ4="非常勤",AJL10," "))</f>
        <v xml:space="preserve"> </v>
      </c>
      <c r="AKM10" s="566"/>
      <c r="AKN10" s="566"/>
      <c r="AKO10" s="595" t="s">
        <v>289</v>
      </c>
      <c r="AKP10" s="598" t="str">
        <f>IF(AKQ4="常勤",AKA10,IF(AKQ4="非常勤",AJO10," "))</f>
        <v xml:space="preserve"> </v>
      </c>
      <c r="AKQ10" s="566"/>
      <c r="AKR10" s="566"/>
      <c r="AKS10" s="595" t="s">
        <v>289</v>
      </c>
      <c r="AKT10" s="600" t="s">
        <v>290</v>
      </c>
      <c r="AKU10" s="601"/>
      <c r="AKV10" s="600" t="s">
        <v>291</v>
      </c>
      <c r="AKW10" s="604"/>
      <c r="AKX10" s="601"/>
      <c r="AKY10" s="620"/>
      <c r="AKZ10" s="382"/>
      <c r="ALA10" s="382"/>
      <c r="ALB10" s="655"/>
      <c r="ALC10" s="701"/>
      <c r="ALD10" s="702"/>
      <c r="ALE10" s="705"/>
      <c r="ALF10" s="706"/>
      <c r="ALG10" s="705"/>
      <c r="ALH10" s="706"/>
      <c r="ALI10" s="607" t="e">
        <f>$G$10</f>
        <v>#N/A</v>
      </c>
      <c r="ALJ10" s="608"/>
      <c r="ALK10" s="609"/>
      <c r="ALL10" s="607" t="e">
        <f>$J$10</f>
        <v>#N/A</v>
      </c>
      <c r="ALM10" s="608"/>
      <c r="ALN10" s="609"/>
      <c r="ALO10" s="607" t="e">
        <f>$M$10</f>
        <v>#N/A</v>
      </c>
      <c r="ALP10" s="608"/>
      <c r="ALQ10" s="609"/>
      <c r="ALR10" s="607" t="e">
        <f>$P$10</f>
        <v>#N/A</v>
      </c>
      <c r="ALS10" s="608"/>
      <c r="ALT10" s="609"/>
      <c r="ALU10" s="607" t="e">
        <f>$S$10</f>
        <v>#N/A</v>
      </c>
      <c r="ALV10" s="608"/>
      <c r="ALW10" s="609"/>
      <c r="ALX10" s="607" t="e">
        <f>$V$10</f>
        <v>#N/A</v>
      </c>
      <c r="ALY10" s="608"/>
      <c r="ALZ10" s="609"/>
      <c r="AMA10" s="607" t="e">
        <f>$Y$10</f>
        <v>#N/A</v>
      </c>
      <c r="AMB10" s="608"/>
      <c r="AMC10" s="609"/>
      <c r="AMD10" s="607" t="e">
        <f>$AB$10</f>
        <v>#N/A</v>
      </c>
      <c r="AME10" s="608"/>
      <c r="AMF10" s="609"/>
      <c r="AMG10" s="607" t="str">
        <f>IF(AMT4="常勤",ALU10,IF(AMT4="非常勤",ALI10," "))</f>
        <v xml:space="preserve"> </v>
      </c>
      <c r="AMH10" s="608"/>
      <c r="AMI10" s="609"/>
      <c r="AMJ10" s="595" t="s">
        <v>289</v>
      </c>
      <c r="AMK10" s="598" t="str">
        <f>IF(AMT4="常勤",ALX10,IF(AMT4="非常勤",ALL10," "))</f>
        <v xml:space="preserve"> </v>
      </c>
      <c r="AML10" s="566"/>
      <c r="AMM10" s="566"/>
      <c r="AMN10" s="595" t="s">
        <v>289</v>
      </c>
      <c r="AMO10" s="598" t="str">
        <f>IF(AMT4="常勤",AMA10,IF(AMT4="非常勤",ALO10," "))</f>
        <v xml:space="preserve"> </v>
      </c>
      <c r="AMP10" s="566"/>
      <c r="AMQ10" s="566"/>
      <c r="AMR10" s="595" t="s">
        <v>289</v>
      </c>
      <c r="AMS10" s="598" t="str">
        <f>IF(AMT4="常勤",AMD10,IF(AMT4="非常勤",ALR10," "))</f>
        <v xml:space="preserve"> </v>
      </c>
      <c r="AMT10" s="566"/>
      <c r="AMU10" s="566"/>
      <c r="AMV10" s="595" t="s">
        <v>289</v>
      </c>
      <c r="AMW10" s="600" t="s">
        <v>290</v>
      </c>
      <c r="AMX10" s="601"/>
      <c r="AMY10" s="600" t="s">
        <v>291</v>
      </c>
      <c r="AMZ10" s="604"/>
      <c r="ANA10" s="601"/>
      <c r="ANB10" s="620"/>
      <c r="ANC10" s="382"/>
      <c r="AND10" s="382"/>
      <c r="ANE10" s="655"/>
      <c r="ANF10" s="701"/>
      <c r="ANG10" s="702"/>
      <c r="ANH10" s="705"/>
      <c r="ANI10" s="706"/>
      <c r="ANJ10" s="705"/>
      <c r="ANK10" s="706"/>
      <c r="ANL10" s="607" t="e">
        <f>$G$10</f>
        <v>#N/A</v>
      </c>
      <c r="ANM10" s="608"/>
      <c r="ANN10" s="609"/>
      <c r="ANO10" s="607" t="e">
        <f>$J$10</f>
        <v>#N/A</v>
      </c>
      <c r="ANP10" s="608"/>
      <c r="ANQ10" s="609"/>
      <c r="ANR10" s="607" t="e">
        <f>$M$10</f>
        <v>#N/A</v>
      </c>
      <c r="ANS10" s="608"/>
      <c r="ANT10" s="609"/>
      <c r="ANU10" s="607" t="e">
        <f>$P$10</f>
        <v>#N/A</v>
      </c>
      <c r="ANV10" s="608"/>
      <c r="ANW10" s="609"/>
      <c r="ANX10" s="607" t="e">
        <f>$S$10</f>
        <v>#N/A</v>
      </c>
      <c r="ANY10" s="608"/>
      <c r="ANZ10" s="609"/>
      <c r="AOA10" s="607" t="e">
        <f>$V$10</f>
        <v>#N/A</v>
      </c>
      <c r="AOB10" s="608"/>
      <c r="AOC10" s="609"/>
      <c r="AOD10" s="607" t="e">
        <f>$Y$10</f>
        <v>#N/A</v>
      </c>
      <c r="AOE10" s="608"/>
      <c r="AOF10" s="609"/>
      <c r="AOG10" s="607" t="e">
        <f>$AB$10</f>
        <v>#N/A</v>
      </c>
      <c r="AOH10" s="608"/>
      <c r="AOI10" s="609"/>
      <c r="AOJ10" s="607" t="str">
        <f>IF(AOW4="常勤",ANX10,IF(AOW4="非常勤",ANL10," "))</f>
        <v xml:space="preserve"> </v>
      </c>
      <c r="AOK10" s="608"/>
      <c r="AOL10" s="609"/>
      <c r="AOM10" s="595" t="s">
        <v>289</v>
      </c>
      <c r="AON10" s="598" t="str">
        <f>IF(AOW4="常勤",AOA10,IF(AOW4="非常勤",ANO10," "))</f>
        <v xml:space="preserve"> </v>
      </c>
      <c r="AOO10" s="566"/>
      <c r="AOP10" s="566"/>
      <c r="AOQ10" s="595" t="s">
        <v>289</v>
      </c>
      <c r="AOR10" s="598" t="str">
        <f>IF(AOW4="常勤",AOD10,IF(AOW4="非常勤",ANR10," "))</f>
        <v xml:space="preserve"> </v>
      </c>
      <c r="AOS10" s="566"/>
      <c r="AOT10" s="566"/>
      <c r="AOU10" s="595" t="s">
        <v>289</v>
      </c>
      <c r="AOV10" s="598" t="str">
        <f>IF(AOW4="常勤",AOG10,IF(AOW4="非常勤",ANU10," "))</f>
        <v xml:space="preserve"> </v>
      </c>
      <c r="AOW10" s="566"/>
      <c r="AOX10" s="566"/>
      <c r="AOY10" s="595" t="s">
        <v>289</v>
      </c>
      <c r="AOZ10" s="600" t="s">
        <v>290</v>
      </c>
      <c r="APA10" s="601"/>
      <c r="APB10" s="600" t="s">
        <v>291</v>
      </c>
      <c r="APC10" s="604"/>
      <c r="APD10" s="601"/>
      <c r="APE10" s="620"/>
      <c r="APF10" s="382"/>
      <c r="APG10" s="382"/>
      <c r="APH10" s="655"/>
      <c r="API10" s="701"/>
      <c r="APJ10" s="702"/>
      <c r="APK10" s="705"/>
      <c r="APL10" s="706"/>
      <c r="APM10" s="705"/>
      <c r="APN10" s="706"/>
      <c r="APO10" s="607" t="e">
        <f>$G$10</f>
        <v>#N/A</v>
      </c>
      <c r="APP10" s="608"/>
      <c r="APQ10" s="609"/>
      <c r="APR10" s="607" t="e">
        <f>$J$10</f>
        <v>#N/A</v>
      </c>
      <c r="APS10" s="608"/>
      <c r="APT10" s="609"/>
      <c r="APU10" s="607" t="e">
        <f>$M$10</f>
        <v>#N/A</v>
      </c>
      <c r="APV10" s="608"/>
      <c r="APW10" s="609"/>
      <c r="APX10" s="607" t="e">
        <f>$P$10</f>
        <v>#N/A</v>
      </c>
      <c r="APY10" s="608"/>
      <c r="APZ10" s="609"/>
      <c r="AQA10" s="607" t="e">
        <f>$S$10</f>
        <v>#N/A</v>
      </c>
      <c r="AQB10" s="608"/>
      <c r="AQC10" s="609"/>
      <c r="AQD10" s="607" t="e">
        <f>$V$10</f>
        <v>#N/A</v>
      </c>
      <c r="AQE10" s="608"/>
      <c r="AQF10" s="609"/>
      <c r="AQG10" s="607" t="e">
        <f>$Y$10</f>
        <v>#N/A</v>
      </c>
      <c r="AQH10" s="608"/>
      <c r="AQI10" s="609"/>
      <c r="AQJ10" s="607" t="e">
        <f>$AB$10</f>
        <v>#N/A</v>
      </c>
      <c r="AQK10" s="608"/>
      <c r="AQL10" s="609"/>
      <c r="AQM10" s="607" t="str">
        <f>IF(AQZ4="常勤",AQA10,IF(AQZ4="非常勤",APO10," "))</f>
        <v xml:space="preserve"> </v>
      </c>
      <c r="AQN10" s="608"/>
      <c r="AQO10" s="609"/>
      <c r="AQP10" s="595" t="s">
        <v>289</v>
      </c>
      <c r="AQQ10" s="598" t="str">
        <f>IF(AQZ4="常勤",AQD10,IF(AQZ4="非常勤",APR10," "))</f>
        <v xml:space="preserve"> </v>
      </c>
      <c r="AQR10" s="566"/>
      <c r="AQS10" s="566"/>
      <c r="AQT10" s="595" t="s">
        <v>289</v>
      </c>
      <c r="AQU10" s="598" t="str">
        <f>IF(AQZ4="常勤",AQG10,IF(AQZ4="非常勤",APU10," "))</f>
        <v xml:space="preserve"> </v>
      </c>
      <c r="AQV10" s="566"/>
      <c r="AQW10" s="566"/>
      <c r="AQX10" s="595" t="s">
        <v>289</v>
      </c>
      <c r="AQY10" s="598" t="str">
        <f>IF(AQZ4="常勤",AQJ10,IF(AQZ4="非常勤",APX10," "))</f>
        <v xml:space="preserve"> </v>
      </c>
      <c r="AQZ10" s="566"/>
      <c r="ARA10" s="566"/>
      <c r="ARB10" s="595" t="s">
        <v>289</v>
      </c>
      <c r="ARC10" s="600" t="s">
        <v>290</v>
      </c>
      <c r="ARD10" s="601"/>
      <c r="ARE10" s="600" t="s">
        <v>291</v>
      </c>
      <c r="ARF10" s="604"/>
      <c r="ARG10" s="601"/>
      <c r="ARH10" s="620"/>
      <c r="ARI10" s="382"/>
      <c r="ARJ10" s="382"/>
      <c r="ARK10" s="655"/>
      <c r="ARL10" s="701"/>
      <c r="ARM10" s="702"/>
      <c r="ARN10" s="705"/>
      <c r="ARO10" s="706"/>
      <c r="ARP10" s="705"/>
      <c r="ARQ10" s="706"/>
      <c r="ARR10" s="607" t="e">
        <f>$G$10</f>
        <v>#N/A</v>
      </c>
      <c r="ARS10" s="608"/>
      <c r="ART10" s="609"/>
      <c r="ARU10" s="607" t="e">
        <f>$J$10</f>
        <v>#N/A</v>
      </c>
      <c r="ARV10" s="608"/>
      <c r="ARW10" s="609"/>
      <c r="ARX10" s="607" t="e">
        <f>$M$10</f>
        <v>#N/A</v>
      </c>
      <c r="ARY10" s="608"/>
      <c r="ARZ10" s="609"/>
      <c r="ASA10" s="607" t="e">
        <f>$P$10</f>
        <v>#N/A</v>
      </c>
      <c r="ASB10" s="608"/>
      <c r="ASC10" s="609"/>
      <c r="ASD10" s="607" t="e">
        <f>$S$10</f>
        <v>#N/A</v>
      </c>
      <c r="ASE10" s="608"/>
      <c r="ASF10" s="609"/>
      <c r="ASG10" s="607" t="e">
        <f>$V$10</f>
        <v>#N/A</v>
      </c>
      <c r="ASH10" s="608"/>
      <c r="ASI10" s="609"/>
      <c r="ASJ10" s="607" t="e">
        <f>$Y$10</f>
        <v>#N/A</v>
      </c>
      <c r="ASK10" s="608"/>
      <c r="ASL10" s="609"/>
      <c r="ASM10" s="607" t="e">
        <f>$AB$10</f>
        <v>#N/A</v>
      </c>
      <c r="ASN10" s="608"/>
      <c r="ASO10" s="609"/>
      <c r="ASP10" s="607" t="str">
        <f>IF(ATC4="常勤",ASD10,IF(ATC4="非常勤",ARR10," "))</f>
        <v xml:space="preserve"> </v>
      </c>
      <c r="ASQ10" s="608"/>
      <c r="ASR10" s="609"/>
      <c r="ASS10" s="595" t="s">
        <v>289</v>
      </c>
      <c r="AST10" s="598" t="str">
        <f>IF(ATC4="常勤",ASG10,IF(ATC4="非常勤",ARU10," "))</f>
        <v xml:space="preserve"> </v>
      </c>
      <c r="ASU10" s="566"/>
      <c r="ASV10" s="566"/>
      <c r="ASW10" s="595" t="s">
        <v>289</v>
      </c>
      <c r="ASX10" s="598" t="str">
        <f>IF(ATC4="常勤",ASJ10,IF(ATC4="非常勤",ARX10," "))</f>
        <v xml:space="preserve"> </v>
      </c>
      <c r="ASY10" s="566"/>
      <c r="ASZ10" s="566"/>
      <c r="ATA10" s="595" t="s">
        <v>289</v>
      </c>
      <c r="ATB10" s="598" t="str">
        <f>IF(ATC4="常勤",ASM10,IF(ATC4="非常勤",ASA10," "))</f>
        <v xml:space="preserve"> </v>
      </c>
      <c r="ATC10" s="566"/>
      <c r="ATD10" s="566"/>
      <c r="ATE10" s="595" t="s">
        <v>289</v>
      </c>
      <c r="ATF10" s="600" t="s">
        <v>290</v>
      </c>
      <c r="ATG10" s="601"/>
      <c r="ATH10" s="600" t="s">
        <v>291</v>
      </c>
      <c r="ATI10" s="604"/>
      <c r="ATJ10" s="601"/>
      <c r="ATK10" s="620"/>
      <c r="ATL10" s="382"/>
      <c r="ATM10" s="382"/>
      <c r="ATN10" s="655"/>
      <c r="ATO10" s="701"/>
      <c r="ATP10" s="702"/>
      <c r="ATQ10" s="705"/>
      <c r="ATR10" s="706"/>
      <c r="ATS10" s="705"/>
      <c r="ATT10" s="706"/>
      <c r="ATU10" s="607" t="e">
        <f>$G$10</f>
        <v>#N/A</v>
      </c>
      <c r="ATV10" s="608"/>
      <c r="ATW10" s="609"/>
      <c r="ATX10" s="607" t="e">
        <f>$J$10</f>
        <v>#N/A</v>
      </c>
      <c r="ATY10" s="608"/>
      <c r="ATZ10" s="609"/>
      <c r="AUA10" s="607" t="e">
        <f>$M$10</f>
        <v>#N/A</v>
      </c>
      <c r="AUB10" s="608"/>
      <c r="AUC10" s="609"/>
      <c r="AUD10" s="607" t="e">
        <f>$P$10</f>
        <v>#N/A</v>
      </c>
      <c r="AUE10" s="608"/>
      <c r="AUF10" s="609"/>
      <c r="AUG10" s="607" t="e">
        <f>$S$10</f>
        <v>#N/A</v>
      </c>
      <c r="AUH10" s="608"/>
      <c r="AUI10" s="609"/>
      <c r="AUJ10" s="607" t="e">
        <f>$V$10</f>
        <v>#N/A</v>
      </c>
      <c r="AUK10" s="608"/>
      <c r="AUL10" s="609"/>
      <c r="AUM10" s="607" t="e">
        <f>$Y$10</f>
        <v>#N/A</v>
      </c>
      <c r="AUN10" s="608"/>
      <c r="AUO10" s="609"/>
      <c r="AUP10" s="607" t="e">
        <f>$AB$10</f>
        <v>#N/A</v>
      </c>
      <c r="AUQ10" s="608"/>
      <c r="AUR10" s="609"/>
      <c r="AUS10" s="607" t="str">
        <f>IF(AVF4="常勤",AUG10,IF(AVF4="非常勤",ATU10," "))</f>
        <v xml:space="preserve"> </v>
      </c>
      <c r="AUT10" s="608"/>
      <c r="AUU10" s="609"/>
      <c r="AUV10" s="595" t="s">
        <v>289</v>
      </c>
      <c r="AUW10" s="598" t="str">
        <f>IF(AVF4="常勤",AUJ10,IF(AVF4="非常勤",ATX10," "))</f>
        <v xml:space="preserve"> </v>
      </c>
      <c r="AUX10" s="566"/>
      <c r="AUY10" s="566"/>
      <c r="AUZ10" s="595" t="s">
        <v>289</v>
      </c>
      <c r="AVA10" s="598" t="str">
        <f>IF(AVF4="常勤",AUM10,IF(AVF4="非常勤",AUA10," "))</f>
        <v xml:space="preserve"> </v>
      </c>
      <c r="AVB10" s="566"/>
      <c r="AVC10" s="566"/>
      <c r="AVD10" s="595" t="s">
        <v>289</v>
      </c>
      <c r="AVE10" s="598" t="str">
        <f>IF(AVF4="常勤",AUP10,IF(AVF4="非常勤",AUD10," "))</f>
        <v xml:space="preserve"> </v>
      </c>
      <c r="AVF10" s="566"/>
      <c r="AVG10" s="566"/>
      <c r="AVH10" s="595" t="s">
        <v>289</v>
      </c>
      <c r="AVI10" s="600" t="s">
        <v>290</v>
      </c>
      <c r="AVJ10" s="601"/>
      <c r="AVK10" s="600" t="s">
        <v>291</v>
      </c>
      <c r="AVL10" s="604"/>
      <c r="AVM10" s="601"/>
      <c r="AVN10" s="620"/>
      <c r="AVO10" s="382"/>
      <c r="AVP10" s="382"/>
      <c r="AVQ10" s="655"/>
      <c r="AVR10" s="701"/>
      <c r="AVS10" s="702"/>
      <c r="AVT10" s="705"/>
      <c r="AVU10" s="706"/>
      <c r="AVV10" s="705"/>
      <c r="AVW10" s="706"/>
      <c r="AVX10" s="607" t="e">
        <f>$G$10</f>
        <v>#N/A</v>
      </c>
      <c r="AVY10" s="608"/>
      <c r="AVZ10" s="609"/>
      <c r="AWA10" s="607" t="e">
        <f>$J$10</f>
        <v>#N/A</v>
      </c>
      <c r="AWB10" s="608"/>
      <c r="AWC10" s="609"/>
      <c r="AWD10" s="607" t="e">
        <f>$M$10</f>
        <v>#N/A</v>
      </c>
      <c r="AWE10" s="608"/>
      <c r="AWF10" s="609"/>
      <c r="AWG10" s="607" t="e">
        <f>$P$10</f>
        <v>#N/A</v>
      </c>
      <c r="AWH10" s="608"/>
      <c r="AWI10" s="609"/>
      <c r="AWJ10" s="607" t="e">
        <f>$S$10</f>
        <v>#N/A</v>
      </c>
      <c r="AWK10" s="608"/>
      <c r="AWL10" s="609"/>
      <c r="AWM10" s="607" t="e">
        <f>$V$10</f>
        <v>#N/A</v>
      </c>
      <c r="AWN10" s="608"/>
      <c r="AWO10" s="609"/>
      <c r="AWP10" s="607" t="e">
        <f>$Y$10</f>
        <v>#N/A</v>
      </c>
      <c r="AWQ10" s="608"/>
      <c r="AWR10" s="609"/>
      <c r="AWS10" s="607" t="e">
        <f>$AB$10</f>
        <v>#N/A</v>
      </c>
      <c r="AWT10" s="608"/>
      <c r="AWU10" s="609"/>
      <c r="AWV10" s="607" t="str">
        <f>IF(AXI4="常勤",AWJ10,IF(AXI4="非常勤",AVX10," "))</f>
        <v xml:space="preserve"> </v>
      </c>
      <c r="AWW10" s="608"/>
      <c r="AWX10" s="609"/>
      <c r="AWY10" s="595" t="s">
        <v>289</v>
      </c>
      <c r="AWZ10" s="598" t="str">
        <f>IF(AXI4="常勤",AWM10,IF(AXI4="非常勤",AWA10," "))</f>
        <v xml:space="preserve"> </v>
      </c>
      <c r="AXA10" s="566"/>
      <c r="AXB10" s="566"/>
      <c r="AXC10" s="595" t="s">
        <v>289</v>
      </c>
      <c r="AXD10" s="598" t="str">
        <f>IF(AXI4="常勤",AWP10,IF(AXI4="非常勤",AWD10," "))</f>
        <v xml:space="preserve"> </v>
      </c>
      <c r="AXE10" s="566"/>
      <c r="AXF10" s="566"/>
      <c r="AXG10" s="595" t="s">
        <v>289</v>
      </c>
      <c r="AXH10" s="598" t="str">
        <f>IF(AXI4="常勤",AWS10,IF(AXI4="非常勤",AWG10," "))</f>
        <v xml:space="preserve"> </v>
      </c>
      <c r="AXI10" s="566"/>
      <c r="AXJ10" s="566"/>
      <c r="AXK10" s="595" t="s">
        <v>289</v>
      </c>
      <c r="AXL10" s="600" t="s">
        <v>290</v>
      </c>
      <c r="AXM10" s="601"/>
      <c r="AXN10" s="600" t="s">
        <v>291</v>
      </c>
      <c r="AXO10" s="604"/>
      <c r="AXP10" s="601"/>
      <c r="AXQ10" s="620"/>
      <c r="AXR10" s="382"/>
      <c r="AXS10" s="382"/>
      <c r="AXT10" s="655"/>
      <c r="AXU10" s="701"/>
      <c r="AXV10" s="702"/>
      <c r="AXW10" s="705"/>
      <c r="AXX10" s="706"/>
      <c r="AXY10" s="705"/>
      <c r="AXZ10" s="706"/>
      <c r="AYA10" s="607" t="e">
        <f>$G$10</f>
        <v>#N/A</v>
      </c>
      <c r="AYB10" s="608"/>
      <c r="AYC10" s="609"/>
      <c r="AYD10" s="607" t="e">
        <f>$J$10</f>
        <v>#N/A</v>
      </c>
      <c r="AYE10" s="608"/>
      <c r="AYF10" s="609"/>
      <c r="AYG10" s="607" t="e">
        <f>$M$10</f>
        <v>#N/A</v>
      </c>
      <c r="AYH10" s="608"/>
      <c r="AYI10" s="609"/>
      <c r="AYJ10" s="607" t="e">
        <f>$P$10</f>
        <v>#N/A</v>
      </c>
      <c r="AYK10" s="608"/>
      <c r="AYL10" s="609"/>
      <c r="AYM10" s="607" t="e">
        <f>$S$10</f>
        <v>#N/A</v>
      </c>
      <c r="AYN10" s="608"/>
      <c r="AYO10" s="609"/>
      <c r="AYP10" s="607" t="e">
        <f>$V$10</f>
        <v>#N/A</v>
      </c>
      <c r="AYQ10" s="608"/>
      <c r="AYR10" s="609"/>
      <c r="AYS10" s="607" t="e">
        <f>$Y$10</f>
        <v>#N/A</v>
      </c>
      <c r="AYT10" s="608"/>
      <c r="AYU10" s="609"/>
      <c r="AYV10" s="607" t="e">
        <f>$AB$10</f>
        <v>#N/A</v>
      </c>
      <c r="AYW10" s="608"/>
      <c r="AYX10" s="609"/>
      <c r="AYY10" s="607" t="str">
        <f>IF(AZL4="常勤",AYM10,IF(AZL4="非常勤",AYA10," "))</f>
        <v xml:space="preserve"> </v>
      </c>
      <c r="AYZ10" s="608"/>
      <c r="AZA10" s="609"/>
      <c r="AZB10" s="595" t="s">
        <v>289</v>
      </c>
      <c r="AZC10" s="598" t="str">
        <f>IF(AZL4="常勤",AYP10,IF(AZL4="非常勤",AYD10," "))</f>
        <v xml:space="preserve"> </v>
      </c>
      <c r="AZD10" s="566"/>
      <c r="AZE10" s="566"/>
      <c r="AZF10" s="595" t="s">
        <v>289</v>
      </c>
      <c r="AZG10" s="598" t="str">
        <f>IF(AZL4="常勤",AYS10,IF(AZL4="非常勤",AYG10," "))</f>
        <v xml:space="preserve"> </v>
      </c>
      <c r="AZH10" s="566"/>
      <c r="AZI10" s="566"/>
      <c r="AZJ10" s="595" t="s">
        <v>289</v>
      </c>
      <c r="AZK10" s="598" t="str">
        <f>IF(AZL4="常勤",AYV10,IF(AZL4="非常勤",AYJ10," "))</f>
        <v xml:space="preserve"> </v>
      </c>
      <c r="AZL10" s="566"/>
      <c r="AZM10" s="566"/>
      <c r="AZN10" s="595" t="s">
        <v>289</v>
      </c>
      <c r="AZO10" s="600" t="s">
        <v>290</v>
      </c>
      <c r="AZP10" s="601"/>
      <c r="AZQ10" s="600" t="s">
        <v>291</v>
      </c>
      <c r="AZR10" s="604"/>
      <c r="AZS10" s="601"/>
      <c r="AZT10" s="620"/>
      <c r="AZU10" s="382"/>
      <c r="AZV10" s="382"/>
      <c r="AZW10" s="655"/>
      <c r="AZX10" s="701"/>
      <c r="AZY10" s="702"/>
      <c r="AZZ10" s="705"/>
      <c r="BAA10" s="706"/>
      <c r="BAB10" s="705"/>
      <c r="BAC10" s="706"/>
      <c r="BAD10" s="607" t="e">
        <f>$G$10</f>
        <v>#N/A</v>
      </c>
      <c r="BAE10" s="608"/>
      <c r="BAF10" s="609"/>
      <c r="BAG10" s="607" t="e">
        <f>$J$10</f>
        <v>#N/A</v>
      </c>
      <c r="BAH10" s="608"/>
      <c r="BAI10" s="609"/>
      <c r="BAJ10" s="607" t="e">
        <f>$M$10</f>
        <v>#N/A</v>
      </c>
      <c r="BAK10" s="608"/>
      <c r="BAL10" s="609"/>
      <c r="BAM10" s="607" t="e">
        <f>$P$10</f>
        <v>#N/A</v>
      </c>
      <c r="BAN10" s="608"/>
      <c r="BAO10" s="609"/>
      <c r="BAP10" s="607" t="e">
        <f>$S$10</f>
        <v>#N/A</v>
      </c>
      <c r="BAQ10" s="608"/>
      <c r="BAR10" s="609"/>
      <c r="BAS10" s="607" t="e">
        <f>$V$10</f>
        <v>#N/A</v>
      </c>
      <c r="BAT10" s="608"/>
      <c r="BAU10" s="609"/>
      <c r="BAV10" s="607" t="e">
        <f>$Y$10</f>
        <v>#N/A</v>
      </c>
      <c r="BAW10" s="608"/>
      <c r="BAX10" s="609"/>
      <c r="BAY10" s="607" t="e">
        <f>$AB$10</f>
        <v>#N/A</v>
      </c>
      <c r="BAZ10" s="608"/>
      <c r="BBA10" s="609"/>
      <c r="BBB10" s="607" t="str">
        <f>IF(BBO4="常勤",BAP10,IF(BBO4="非常勤",BAD10," "))</f>
        <v xml:space="preserve"> </v>
      </c>
      <c r="BBC10" s="608"/>
      <c r="BBD10" s="609"/>
      <c r="BBE10" s="595" t="s">
        <v>289</v>
      </c>
      <c r="BBF10" s="598" t="str">
        <f>IF(BBO4="常勤",BAS10,IF(BBO4="非常勤",BAG10," "))</f>
        <v xml:space="preserve"> </v>
      </c>
      <c r="BBG10" s="566"/>
      <c r="BBH10" s="566"/>
      <c r="BBI10" s="595" t="s">
        <v>289</v>
      </c>
      <c r="BBJ10" s="598" t="str">
        <f>IF(BBO4="常勤",BAV10,IF(BBO4="非常勤",BAJ10," "))</f>
        <v xml:space="preserve"> </v>
      </c>
      <c r="BBK10" s="566"/>
      <c r="BBL10" s="566"/>
      <c r="BBM10" s="595" t="s">
        <v>289</v>
      </c>
      <c r="BBN10" s="598" t="str">
        <f>IF(BBO4="常勤",BAY10,IF(BBO4="非常勤",BAM10," "))</f>
        <v xml:space="preserve"> </v>
      </c>
      <c r="BBO10" s="566"/>
      <c r="BBP10" s="566"/>
      <c r="BBQ10" s="595" t="s">
        <v>289</v>
      </c>
      <c r="BBR10" s="600" t="s">
        <v>290</v>
      </c>
      <c r="BBS10" s="601"/>
      <c r="BBT10" s="600" t="s">
        <v>291</v>
      </c>
      <c r="BBU10" s="604"/>
      <c r="BBV10" s="601"/>
      <c r="BBW10" s="620"/>
      <c r="BBX10" s="382"/>
      <c r="BBY10" s="382"/>
      <c r="BBZ10" s="655"/>
      <c r="BCA10" s="701"/>
      <c r="BCB10" s="702"/>
      <c r="BCC10" s="705"/>
      <c r="BCD10" s="706"/>
      <c r="BCE10" s="705"/>
      <c r="BCF10" s="706"/>
      <c r="BCG10" s="607" t="e">
        <f>$G$10</f>
        <v>#N/A</v>
      </c>
      <c r="BCH10" s="608"/>
      <c r="BCI10" s="609"/>
      <c r="BCJ10" s="607" t="e">
        <f>$J$10</f>
        <v>#N/A</v>
      </c>
      <c r="BCK10" s="608"/>
      <c r="BCL10" s="609"/>
      <c r="BCM10" s="607" t="e">
        <f>$M$10</f>
        <v>#N/A</v>
      </c>
      <c r="BCN10" s="608"/>
      <c r="BCO10" s="609"/>
      <c r="BCP10" s="607" t="e">
        <f>$P$10</f>
        <v>#N/A</v>
      </c>
      <c r="BCQ10" s="608"/>
      <c r="BCR10" s="609"/>
      <c r="BCS10" s="607" t="e">
        <f>$S$10</f>
        <v>#N/A</v>
      </c>
      <c r="BCT10" s="608"/>
      <c r="BCU10" s="609"/>
      <c r="BCV10" s="607" t="e">
        <f>$V$10</f>
        <v>#N/A</v>
      </c>
      <c r="BCW10" s="608"/>
      <c r="BCX10" s="609"/>
      <c r="BCY10" s="607" t="e">
        <f>$Y$10</f>
        <v>#N/A</v>
      </c>
      <c r="BCZ10" s="608"/>
      <c r="BDA10" s="609"/>
      <c r="BDB10" s="607" t="e">
        <f>$AB$10</f>
        <v>#N/A</v>
      </c>
      <c r="BDC10" s="608"/>
      <c r="BDD10" s="609"/>
      <c r="BDE10" s="607" t="str">
        <f>IF(BDR4="常勤",BCS10,IF(BDR4="非常勤",BCG10," "))</f>
        <v xml:space="preserve"> </v>
      </c>
      <c r="BDF10" s="608"/>
      <c r="BDG10" s="609"/>
      <c r="BDH10" s="595" t="s">
        <v>289</v>
      </c>
      <c r="BDI10" s="598" t="str">
        <f>IF(BDR4="常勤",BCV10,IF(BDR4="非常勤",BCJ10," "))</f>
        <v xml:space="preserve"> </v>
      </c>
      <c r="BDJ10" s="566"/>
      <c r="BDK10" s="566"/>
      <c r="BDL10" s="595" t="s">
        <v>289</v>
      </c>
      <c r="BDM10" s="598" t="str">
        <f>IF(BDR4="常勤",BCY10,IF(BDR4="非常勤",BCM10," "))</f>
        <v xml:space="preserve"> </v>
      </c>
      <c r="BDN10" s="566"/>
      <c r="BDO10" s="566"/>
      <c r="BDP10" s="595" t="s">
        <v>289</v>
      </c>
      <c r="BDQ10" s="598" t="str">
        <f>IF(BDR4="常勤",BDB10,IF(BDR4="非常勤",BCP10," "))</f>
        <v xml:space="preserve"> </v>
      </c>
      <c r="BDR10" s="566"/>
      <c r="BDS10" s="566"/>
      <c r="BDT10" s="595" t="s">
        <v>289</v>
      </c>
      <c r="BDU10" s="600" t="s">
        <v>290</v>
      </c>
      <c r="BDV10" s="601"/>
      <c r="BDW10" s="600" t="s">
        <v>291</v>
      </c>
      <c r="BDX10" s="604"/>
      <c r="BDY10" s="601"/>
      <c r="BDZ10" s="620"/>
      <c r="BEA10" s="382"/>
      <c r="BEB10" s="382"/>
      <c r="BEC10" s="655"/>
      <c r="BED10" s="701"/>
      <c r="BEE10" s="702"/>
      <c r="BEF10" s="705"/>
      <c r="BEG10" s="706"/>
      <c r="BEH10" s="705"/>
      <c r="BEI10" s="706"/>
      <c r="BEJ10" s="607" t="e">
        <f>$G$10</f>
        <v>#N/A</v>
      </c>
      <c r="BEK10" s="608"/>
      <c r="BEL10" s="609"/>
      <c r="BEM10" s="607" t="e">
        <f>$J$10</f>
        <v>#N/A</v>
      </c>
      <c r="BEN10" s="608"/>
      <c r="BEO10" s="609"/>
      <c r="BEP10" s="607" t="e">
        <f>$M$10</f>
        <v>#N/A</v>
      </c>
      <c r="BEQ10" s="608"/>
      <c r="BER10" s="609"/>
      <c r="BES10" s="607" t="e">
        <f>$P$10</f>
        <v>#N/A</v>
      </c>
      <c r="BET10" s="608"/>
      <c r="BEU10" s="609"/>
      <c r="BEV10" s="607" t="e">
        <f>$S$10</f>
        <v>#N/A</v>
      </c>
      <c r="BEW10" s="608"/>
      <c r="BEX10" s="609"/>
      <c r="BEY10" s="607" t="e">
        <f>$V$10</f>
        <v>#N/A</v>
      </c>
      <c r="BEZ10" s="608"/>
      <c r="BFA10" s="609"/>
      <c r="BFB10" s="607" t="e">
        <f>$Y$10</f>
        <v>#N/A</v>
      </c>
      <c r="BFC10" s="608"/>
      <c r="BFD10" s="609"/>
      <c r="BFE10" s="607" t="e">
        <f>$AB$10</f>
        <v>#N/A</v>
      </c>
      <c r="BFF10" s="608"/>
      <c r="BFG10" s="609"/>
      <c r="BFH10" s="607" t="str">
        <f>IF(BFU4="常勤",BEV10,IF(BFU4="非常勤",BEJ10," "))</f>
        <v xml:space="preserve"> </v>
      </c>
      <c r="BFI10" s="608"/>
      <c r="BFJ10" s="609"/>
      <c r="BFK10" s="595" t="s">
        <v>289</v>
      </c>
      <c r="BFL10" s="598" t="str">
        <f>IF(BFU4="常勤",BEY10,IF(BFU4="非常勤",BEM10," "))</f>
        <v xml:space="preserve"> </v>
      </c>
      <c r="BFM10" s="566"/>
      <c r="BFN10" s="566"/>
      <c r="BFO10" s="595" t="s">
        <v>289</v>
      </c>
      <c r="BFP10" s="598" t="str">
        <f>IF(BFU4="常勤",BFB10,IF(BFU4="非常勤",BEP10," "))</f>
        <v xml:space="preserve"> </v>
      </c>
      <c r="BFQ10" s="566"/>
      <c r="BFR10" s="566"/>
      <c r="BFS10" s="595" t="s">
        <v>289</v>
      </c>
      <c r="BFT10" s="598" t="str">
        <f>IF(BFU4="常勤",BFE10,IF(BFU4="非常勤",BES10," "))</f>
        <v xml:space="preserve"> </v>
      </c>
      <c r="BFU10" s="566"/>
      <c r="BFV10" s="566"/>
      <c r="BFW10" s="595" t="s">
        <v>289</v>
      </c>
      <c r="BFX10" s="600" t="s">
        <v>290</v>
      </c>
      <c r="BFY10" s="601"/>
      <c r="BFZ10" s="600" t="s">
        <v>291</v>
      </c>
      <c r="BGA10" s="604"/>
      <c r="BGB10" s="601"/>
      <c r="BGC10" s="620"/>
      <c r="BGD10" s="382"/>
      <c r="BGE10" s="382"/>
      <c r="BGF10" s="655"/>
      <c r="BGG10" s="701"/>
      <c r="BGH10" s="702"/>
      <c r="BGI10" s="705"/>
      <c r="BGJ10" s="706"/>
      <c r="BGK10" s="705"/>
      <c r="BGL10" s="706"/>
      <c r="BGM10" s="607" t="e">
        <f>$G$10</f>
        <v>#N/A</v>
      </c>
      <c r="BGN10" s="608"/>
      <c r="BGO10" s="609"/>
      <c r="BGP10" s="607" t="e">
        <f>$J$10</f>
        <v>#N/A</v>
      </c>
      <c r="BGQ10" s="608"/>
      <c r="BGR10" s="609"/>
      <c r="BGS10" s="607" t="e">
        <f>$M$10</f>
        <v>#N/A</v>
      </c>
      <c r="BGT10" s="608"/>
      <c r="BGU10" s="609"/>
      <c r="BGV10" s="607" t="e">
        <f>$P$10</f>
        <v>#N/A</v>
      </c>
      <c r="BGW10" s="608"/>
      <c r="BGX10" s="609"/>
      <c r="BGY10" s="607" t="e">
        <f>$S$10</f>
        <v>#N/A</v>
      </c>
      <c r="BGZ10" s="608"/>
      <c r="BHA10" s="609"/>
      <c r="BHB10" s="607" t="e">
        <f>$V$10</f>
        <v>#N/A</v>
      </c>
      <c r="BHC10" s="608"/>
      <c r="BHD10" s="609"/>
      <c r="BHE10" s="607" t="e">
        <f>$Y$10</f>
        <v>#N/A</v>
      </c>
      <c r="BHF10" s="608"/>
      <c r="BHG10" s="609"/>
      <c r="BHH10" s="607" t="e">
        <f>$AB$10</f>
        <v>#N/A</v>
      </c>
      <c r="BHI10" s="608"/>
      <c r="BHJ10" s="609"/>
      <c r="BHK10" s="607" t="str">
        <f>IF(BHX4="常勤",BGY10,IF(BHX4="非常勤",BGM10," "))</f>
        <v xml:space="preserve"> </v>
      </c>
      <c r="BHL10" s="608"/>
      <c r="BHM10" s="609"/>
      <c r="BHN10" s="595" t="s">
        <v>289</v>
      </c>
      <c r="BHO10" s="598" t="str">
        <f>IF(BHX4="常勤",BHB10,IF(BHX4="非常勤",BGP10," "))</f>
        <v xml:space="preserve"> </v>
      </c>
      <c r="BHP10" s="566"/>
      <c r="BHQ10" s="566"/>
      <c r="BHR10" s="595" t="s">
        <v>289</v>
      </c>
      <c r="BHS10" s="598" t="str">
        <f>IF(BHX4="常勤",BHE10,IF(BHX4="非常勤",BGS10," "))</f>
        <v xml:space="preserve"> </v>
      </c>
      <c r="BHT10" s="566"/>
      <c r="BHU10" s="566"/>
      <c r="BHV10" s="595" t="s">
        <v>289</v>
      </c>
      <c r="BHW10" s="598" t="str">
        <f>IF(BHX4="常勤",BHH10,IF(BHX4="非常勤",BGV10," "))</f>
        <v xml:space="preserve"> </v>
      </c>
      <c r="BHX10" s="566"/>
      <c r="BHY10" s="566"/>
      <c r="BHZ10" s="595" t="s">
        <v>289</v>
      </c>
      <c r="BIA10" s="600" t="s">
        <v>290</v>
      </c>
      <c r="BIB10" s="601"/>
      <c r="BIC10" s="600" t="s">
        <v>291</v>
      </c>
      <c r="BID10" s="604"/>
      <c r="BIE10" s="601"/>
      <c r="BIF10" s="620"/>
      <c r="BIG10" s="382"/>
      <c r="BIH10" s="382"/>
      <c r="BII10" s="655"/>
      <c r="BIJ10" s="701"/>
      <c r="BIK10" s="702"/>
      <c r="BIL10" s="705"/>
      <c r="BIM10" s="706"/>
      <c r="BIN10" s="705"/>
      <c r="BIO10" s="706"/>
      <c r="BIP10" s="607" t="e">
        <f>$G$10</f>
        <v>#N/A</v>
      </c>
      <c r="BIQ10" s="608"/>
      <c r="BIR10" s="609"/>
      <c r="BIS10" s="607" t="e">
        <f>$J$10</f>
        <v>#N/A</v>
      </c>
      <c r="BIT10" s="608"/>
      <c r="BIU10" s="609"/>
      <c r="BIV10" s="607" t="e">
        <f>$M$10</f>
        <v>#N/A</v>
      </c>
      <c r="BIW10" s="608"/>
      <c r="BIX10" s="609"/>
      <c r="BIY10" s="607" t="e">
        <f>$P$10</f>
        <v>#N/A</v>
      </c>
      <c r="BIZ10" s="608"/>
      <c r="BJA10" s="609"/>
      <c r="BJB10" s="607" t="e">
        <f>$S$10</f>
        <v>#N/A</v>
      </c>
      <c r="BJC10" s="608"/>
      <c r="BJD10" s="609"/>
      <c r="BJE10" s="607" t="e">
        <f>$V$10</f>
        <v>#N/A</v>
      </c>
      <c r="BJF10" s="608"/>
      <c r="BJG10" s="609"/>
      <c r="BJH10" s="607" t="e">
        <f>$Y$10</f>
        <v>#N/A</v>
      </c>
      <c r="BJI10" s="608"/>
      <c r="BJJ10" s="609"/>
      <c r="BJK10" s="607" t="e">
        <f>$AB$10</f>
        <v>#N/A</v>
      </c>
      <c r="BJL10" s="608"/>
      <c r="BJM10" s="609"/>
      <c r="BJN10" s="607" t="str">
        <f>IF(BKA4="常勤",BJB10,IF(BKA4="非常勤",BIP10," "))</f>
        <v xml:space="preserve"> </v>
      </c>
      <c r="BJO10" s="608"/>
      <c r="BJP10" s="609"/>
      <c r="BJQ10" s="595" t="s">
        <v>289</v>
      </c>
      <c r="BJR10" s="598" t="str">
        <f>IF(BKA4="常勤",BJE10,IF(BKA4="非常勤",BIS10," "))</f>
        <v xml:space="preserve"> </v>
      </c>
      <c r="BJS10" s="566"/>
      <c r="BJT10" s="566"/>
      <c r="BJU10" s="595" t="s">
        <v>289</v>
      </c>
      <c r="BJV10" s="598" t="str">
        <f>IF(BKA4="常勤",BJH10,IF(BKA4="非常勤",BIV10," "))</f>
        <v xml:space="preserve"> </v>
      </c>
      <c r="BJW10" s="566"/>
      <c r="BJX10" s="566"/>
      <c r="BJY10" s="595" t="s">
        <v>289</v>
      </c>
      <c r="BJZ10" s="598" t="str">
        <f>IF(BKA4="常勤",BJK10,IF(BKA4="非常勤",BIY10," "))</f>
        <v xml:space="preserve"> </v>
      </c>
      <c r="BKA10" s="566"/>
      <c r="BKB10" s="566"/>
      <c r="BKC10" s="595" t="s">
        <v>289</v>
      </c>
      <c r="BKD10" s="600" t="s">
        <v>290</v>
      </c>
      <c r="BKE10" s="601"/>
      <c r="BKF10" s="600" t="s">
        <v>291</v>
      </c>
      <c r="BKG10" s="604"/>
      <c r="BKH10" s="601"/>
      <c r="BKI10" s="620"/>
      <c r="BKJ10" s="382"/>
      <c r="BKK10" s="382"/>
      <c r="BKL10" s="655"/>
      <c r="BKM10" s="701"/>
      <c r="BKN10" s="702"/>
      <c r="BKO10" s="705"/>
      <c r="BKP10" s="706"/>
      <c r="BKQ10" s="705"/>
      <c r="BKR10" s="706"/>
      <c r="BKS10" s="607" t="e">
        <f>$G$10</f>
        <v>#N/A</v>
      </c>
      <c r="BKT10" s="608"/>
      <c r="BKU10" s="609"/>
      <c r="BKV10" s="607" t="e">
        <f>$J$10</f>
        <v>#N/A</v>
      </c>
      <c r="BKW10" s="608"/>
      <c r="BKX10" s="609"/>
      <c r="BKY10" s="607" t="e">
        <f>$M$10</f>
        <v>#N/A</v>
      </c>
      <c r="BKZ10" s="608"/>
      <c r="BLA10" s="609"/>
      <c r="BLB10" s="607" t="e">
        <f>$P$10</f>
        <v>#N/A</v>
      </c>
      <c r="BLC10" s="608"/>
      <c r="BLD10" s="609"/>
      <c r="BLE10" s="607" t="e">
        <f>$S$10</f>
        <v>#N/A</v>
      </c>
      <c r="BLF10" s="608"/>
      <c r="BLG10" s="609"/>
      <c r="BLH10" s="607" t="e">
        <f>$V$10</f>
        <v>#N/A</v>
      </c>
      <c r="BLI10" s="608"/>
      <c r="BLJ10" s="609"/>
      <c r="BLK10" s="607" t="e">
        <f>$Y$10</f>
        <v>#N/A</v>
      </c>
      <c r="BLL10" s="608"/>
      <c r="BLM10" s="609"/>
      <c r="BLN10" s="607" t="e">
        <f>$AB$10</f>
        <v>#N/A</v>
      </c>
      <c r="BLO10" s="608"/>
      <c r="BLP10" s="609"/>
      <c r="BLQ10" s="607" t="str">
        <f>IF(BMD4="常勤",BLE10,IF(BMD4="非常勤",BKS10," "))</f>
        <v xml:space="preserve"> </v>
      </c>
      <c r="BLR10" s="608"/>
      <c r="BLS10" s="609"/>
      <c r="BLT10" s="595" t="s">
        <v>289</v>
      </c>
      <c r="BLU10" s="598" t="str">
        <f>IF(BMD4="常勤",BLH10,IF(BMD4="非常勤",BKV10," "))</f>
        <v xml:space="preserve"> </v>
      </c>
      <c r="BLV10" s="566"/>
      <c r="BLW10" s="566"/>
      <c r="BLX10" s="595" t="s">
        <v>289</v>
      </c>
      <c r="BLY10" s="598" t="str">
        <f>IF(BMD4="常勤",BLK10,IF(BMD4="非常勤",BKY10," "))</f>
        <v xml:space="preserve"> </v>
      </c>
      <c r="BLZ10" s="566"/>
      <c r="BMA10" s="566"/>
      <c r="BMB10" s="595" t="s">
        <v>289</v>
      </c>
      <c r="BMC10" s="598" t="str">
        <f>IF(BMD4="常勤",BLN10,IF(BMD4="非常勤",BLB10," "))</f>
        <v xml:space="preserve"> </v>
      </c>
      <c r="BMD10" s="566"/>
      <c r="BME10" s="566"/>
      <c r="BMF10" s="595" t="s">
        <v>289</v>
      </c>
      <c r="BMG10" s="600" t="s">
        <v>290</v>
      </c>
      <c r="BMH10" s="601"/>
      <c r="BMI10" s="600" t="s">
        <v>291</v>
      </c>
      <c r="BMJ10" s="604"/>
      <c r="BMK10" s="601"/>
      <c r="BML10" s="620"/>
      <c r="BMM10" s="382"/>
      <c r="BMN10" s="382"/>
      <c r="BMO10" s="655"/>
      <c r="BMP10" s="701"/>
      <c r="BMQ10" s="702"/>
      <c r="BMR10" s="705"/>
      <c r="BMS10" s="706"/>
      <c r="BMT10" s="705"/>
      <c r="BMU10" s="706"/>
      <c r="BMV10" s="607" t="e">
        <f>$G$10</f>
        <v>#N/A</v>
      </c>
      <c r="BMW10" s="608"/>
      <c r="BMX10" s="609"/>
      <c r="BMY10" s="607" t="e">
        <f>$J$10</f>
        <v>#N/A</v>
      </c>
      <c r="BMZ10" s="608"/>
      <c r="BNA10" s="609"/>
      <c r="BNB10" s="607" t="e">
        <f>$M$10</f>
        <v>#N/A</v>
      </c>
      <c r="BNC10" s="608"/>
      <c r="BND10" s="609"/>
      <c r="BNE10" s="607" t="e">
        <f>$P$10</f>
        <v>#N/A</v>
      </c>
      <c r="BNF10" s="608"/>
      <c r="BNG10" s="609"/>
      <c r="BNH10" s="607" t="e">
        <f>$S$10</f>
        <v>#N/A</v>
      </c>
      <c r="BNI10" s="608"/>
      <c r="BNJ10" s="609"/>
      <c r="BNK10" s="607" t="e">
        <f>$V$10</f>
        <v>#N/A</v>
      </c>
      <c r="BNL10" s="608"/>
      <c r="BNM10" s="609"/>
      <c r="BNN10" s="607" t="e">
        <f>$Y$10</f>
        <v>#N/A</v>
      </c>
      <c r="BNO10" s="608"/>
      <c r="BNP10" s="609"/>
      <c r="BNQ10" s="607" t="e">
        <f>$AB$10</f>
        <v>#N/A</v>
      </c>
      <c r="BNR10" s="608"/>
      <c r="BNS10" s="609"/>
      <c r="BNT10" s="607" t="str">
        <f>IF(BOG4="常勤",BNH10,IF(BOG4="非常勤",BMV10," "))</f>
        <v xml:space="preserve"> </v>
      </c>
      <c r="BNU10" s="608"/>
      <c r="BNV10" s="609"/>
      <c r="BNW10" s="595" t="s">
        <v>289</v>
      </c>
      <c r="BNX10" s="598" t="str">
        <f>IF(BOG4="常勤",BNK10,IF(BOG4="非常勤",BMY10," "))</f>
        <v xml:space="preserve"> </v>
      </c>
      <c r="BNY10" s="566"/>
      <c r="BNZ10" s="566"/>
      <c r="BOA10" s="595" t="s">
        <v>289</v>
      </c>
      <c r="BOB10" s="598" t="str">
        <f>IF(BOG4="常勤",BNN10,IF(BOG4="非常勤",BNB10," "))</f>
        <v xml:space="preserve"> </v>
      </c>
      <c r="BOC10" s="566"/>
      <c r="BOD10" s="566"/>
      <c r="BOE10" s="595" t="s">
        <v>289</v>
      </c>
      <c r="BOF10" s="598" t="str">
        <f>IF(BOG4="常勤",BNQ10,IF(BOG4="非常勤",BNE10," "))</f>
        <v xml:space="preserve"> </v>
      </c>
      <c r="BOG10" s="566"/>
      <c r="BOH10" s="566"/>
      <c r="BOI10" s="595" t="s">
        <v>289</v>
      </c>
      <c r="BOJ10" s="600" t="s">
        <v>290</v>
      </c>
      <c r="BOK10" s="601"/>
      <c r="BOL10" s="600" t="s">
        <v>291</v>
      </c>
      <c r="BOM10" s="604"/>
      <c r="BON10" s="601"/>
      <c r="BOO10" s="620"/>
      <c r="BOP10" s="382"/>
      <c r="BOQ10" s="382"/>
      <c r="BOR10" s="655"/>
      <c r="BOS10" s="701"/>
      <c r="BOT10" s="702"/>
      <c r="BOU10" s="705"/>
      <c r="BOV10" s="706"/>
      <c r="BOW10" s="705"/>
      <c r="BOX10" s="706"/>
      <c r="BOY10" s="607" t="e">
        <f>$G$10</f>
        <v>#N/A</v>
      </c>
      <c r="BOZ10" s="608"/>
      <c r="BPA10" s="609"/>
      <c r="BPB10" s="607" t="e">
        <f>$J$10</f>
        <v>#N/A</v>
      </c>
      <c r="BPC10" s="608"/>
      <c r="BPD10" s="609"/>
      <c r="BPE10" s="607" t="e">
        <f>$M$10</f>
        <v>#N/A</v>
      </c>
      <c r="BPF10" s="608"/>
      <c r="BPG10" s="609"/>
      <c r="BPH10" s="607" t="e">
        <f>$P$10</f>
        <v>#N/A</v>
      </c>
      <c r="BPI10" s="608"/>
      <c r="BPJ10" s="609"/>
      <c r="BPK10" s="607" t="e">
        <f>$S$10</f>
        <v>#N/A</v>
      </c>
      <c r="BPL10" s="608"/>
      <c r="BPM10" s="609"/>
      <c r="BPN10" s="607" t="e">
        <f>$V$10</f>
        <v>#N/A</v>
      </c>
      <c r="BPO10" s="608"/>
      <c r="BPP10" s="609"/>
      <c r="BPQ10" s="607" t="e">
        <f>$Y$10</f>
        <v>#N/A</v>
      </c>
      <c r="BPR10" s="608"/>
      <c r="BPS10" s="609"/>
      <c r="BPT10" s="607" t="e">
        <f>$AB$10</f>
        <v>#N/A</v>
      </c>
      <c r="BPU10" s="608"/>
      <c r="BPV10" s="609"/>
      <c r="BPW10" s="607" t="str">
        <f>IF(BQJ4="常勤",BPK10,IF(BQJ4="非常勤",BOY10," "))</f>
        <v xml:space="preserve"> </v>
      </c>
      <c r="BPX10" s="608"/>
      <c r="BPY10" s="609"/>
      <c r="BPZ10" s="595" t="s">
        <v>289</v>
      </c>
      <c r="BQA10" s="598" t="str">
        <f>IF(BQJ4="常勤",BPN10,IF(BQJ4="非常勤",BPB10," "))</f>
        <v xml:space="preserve"> </v>
      </c>
      <c r="BQB10" s="566"/>
      <c r="BQC10" s="566"/>
      <c r="BQD10" s="595" t="s">
        <v>289</v>
      </c>
      <c r="BQE10" s="598" t="str">
        <f>IF(BQJ4="常勤",BPQ10,IF(BQJ4="非常勤",BPE10," "))</f>
        <v xml:space="preserve"> </v>
      </c>
      <c r="BQF10" s="566"/>
      <c r="BQG10" s="566"/>
      <c r="BQH10" s="595" t="s">
        <v>289</v>
      </c>
      <c r="BQI10" s="598" t="str">
        <f>IF(BQJ4="常勤",BPT10,IF(BQJ4="非常勤",BPH10," "))</f>
        <v xml:space="preserve"> </v>
      </c>
      <c r="BQJ10" s="566"/>
      <c r="BQK10" s="566"/>
      <c r="BQL10" s="595" t="s">
        <v>289</v>
      </c>
      <c r="BQM10" s="600" t="s">
        <v>290</v>
      </c>
      <c r="BQN10" s="601"/>
      <c r="BQO10" s="600" t="s">
        <v>291</v>
      </c>
      <c r="BQP10" s="604"/>
      <c r="BQQ10" s="601"/>
      <c r="BQR10" s="620"/>
      <c r="BQS10" s="382"/>
      <c r="BQT10" s="382"/>
      <c r="BQU10" s="655"/>
      <c r="BQV10" s="701"/>
      <c r="BQW10" s="702"/>
      <c r="BQX10" s="705"/>
      <c r="BQY10" s="706"/>
      <c r="BQZ10" s="705"/>
      <c r="BRA10" s="706"/>
      <c r="BRB10" s="607" t="e">
        <f>$G$10</f>
        <v>#N/A</v>
      </c>
      <c r="BRC10" s="608"/>
      <c r="BRD10" s="609"/>
      <c r="BRE10" s="607" t="e">
        <f>$J$10</f>
        <v>#N/A</v>
      </c>
      <c r="BRF10" s="608"/>
      <c r="BRG10" s="609"/>
      <c r="BRH10" s="607" t="e">
        <f>$M$10</f>
        <v>#N/A</v>
      </c>
      <c r="BRI10" s="608"/>
      <c r="BRJ10" s="609"/>
      <c r="BRK10" s="607" t="e">
        <f>$P$10</f>
        <v>#N/A</v>
      </c>
      <c r="BRL10" s="608"/>
      <c r="BRM10" s="609"/>
      <c r="BRN10" s="607" t="e">
        <f>$S$10</f>
        <v>#N/A</v>
      </c>
      <c r="BRO10" s="608"/>
      <c r="BRP10" s="609"/>
      <c r="BRQ10" s="607" t="e">
        <f>$V$10</f>
        <v>#N/A</v>
      </c>
      <c r="BRR10" s="608"/>
      <c r="BRS10" s="609"/>
      <c r="BRT10" s="607" t="e">
        <f>$Y$10</f>
        <v>#N/A</v>
      </c>
      <c r="BRU10" s="608"/>
      <c r="BRV10" s="609"/>
      <c r="BRW10" s="607" t="e">
        <f>$AB$10</f>
        <v>#N/A</v>
      </c>
      <c r="BRX10" s="608"/>
      <c r="BRY10" s="609"/>
      <c r="BRZ10" s="607" t="str">
        <f>IF(BSM4="常勤",BRN10,IF(BSM4="非常勤",BRB10," "))</f>
        <v xml:space="preserve"> </v>
      </c>
      <c r="BSA10" s="608"/>
      <c r="BSB10" s="609"/>
      <c r="BSC10" s="595" t="s">
        <v>289</v>
      </c>
      <c r="BSD10" s="598" t="str">
        <f>IF(BSM4="常勤",BRQ10,IF(BSM4="非常勤",BRE10," "))</f>
        <v xml:space="preserve"> </v>
      </c>
      <c r="BSE10" s="566"/>
      <c r="BSF10" s="566"/>
      <c r="BSG10" s="595" t="s">
        <v>289</v>
      </c>
      <c r="BSH10" s="598" t="str">
        <f>IF(BSM4="常勤",BRT10,IF(BSM4="非常勤",BRH10," "))</f>
        <v xml:space="preserve"> </v>
      </c>
      <c r="BSI10" s="566"/>
      <c r="BSJ10" s="566"/>
      <c r="BSK10" s="595" t="s">
        <v>289</v>
      </c>
      <c r="BSL10" s="598" t="str">
        <f>IF(BSM4="常勤",BRW10,IF(BSM4="非常勤",BRK10," "))</f>
        <v xml:space="preserve"> </v>
      </c>
      <c r="BSM10" s="566"/>
      <c r="BSN10" s="566"/>
      <c r="BSO10" s="595" t="s">
        <v>289</v>
      </c>
      <c r="BSP10" s="600" t="s">
        <v>290</v>
      </c>
      <c r="BSQ10" s="601"/>
      <c r="BSR10" s="600" t="s">
        <v>291</v>
      </c>
      <c r="BSS10" s="604"/>
      <c r="BST10" s="601"/>
      <c r="BSU10" s="620"/>
      <c r="BSV10" s="382"/>
      <c r="BSW10" s="382"/>
      <c r="BSX10" s="655"/>
      <c r="BSY10" s="701"/>
      <c r="BSZ10" s="702"/>
      <c r="BTA10" s="705"/>
      <c r="BTB10" s="706"/>
      <c r="BTC10" s="705"/>
      <c r="BTD10" s="706"/>
      <c r="BTE10" s="607" t="e">
        <f>$G$10</f>
        <v>#N/A</v>
      </c>
      <c r="BTF10" s="608"/>
      <c r="BTG10" s="609"/>
      <c r="BTH10" s="607" t="e">
        <f>$J$10</f>
        <v>#N/A</v>
      </c>
      <c r="BTI10" s="608"/>
      <c r="BTJ10" s="609"/>
      <c r="BTK10" s="607" t="e">
        <f>$M$10</f>
        <v>#N/A</v>
      </c>
      <c r="BTL10" s="608"/>
      <c r="BTM10" s="609"/>
      <c r="BTN10" s="607" t="e">
        <f>$P$10</f>
        <v>#N/A</v>
      </c>
      <c r="BTO10" s="608"/>
      <c r="BTP10" s="609"/>
      <c r="BTQ10" s="607" t="e">
        <f>$S$10</f>
        <v>#N/A</v>
      </c>
      <c r="BTR10" s="608"/>
      <c r="BTS10" s="609"/>
      <c r="BTT10" s="607" t="e">
        <f>$V$10</f>
        <v>#N/A</v>
      </c>
      <c r="BTU10" s="608"/>
      <c r="BTV10" s="609"/>
      <c r="BTW10" s="607" t="e">
        <f>$Y$10</f>
        <v>#N/A</v>
      </c>
      <c r="BTX10" s="608"/>
      <c r="BTY10" s="609"/>
      <c r="BTZ10" s="607" t="e">
        <f>$AB$10</f>
        <v>#N/A</v>
      </c>
      <c r="BUA10" s="608"/>
      <c r="BUB10" s="609"/>
      <c r="BUC10" s="607" t="str">
        <f>IF(BUP4="常勤",BTQ10,IF(BUP4="非常勤",BTE10," "))</f>
        <v xml:space="preserve"> </v>
      </c>
      <c r="BUD10" s="608"/>
      <c r="BUE10" s="609"/>
      <c r="BUF10" s="595" t="s">
        <v>289</v>
      </c>
      <c r="BUG10" s="598" t="str">
        <f>IF(BUP4="常勤",BTT10,IF(BUP4="非常勤",BTH10," "))</f>
        <v xml:space="preserve"> </v>
      </c>
      <c r="BUH10" s="566"/>
      <c r="BUI10" s="566"/>
      <c r="BUJ10" s="595" t="s">
        <v>289</v>
      </c>
      <c r="BUK10" s="598" t="str">
        <f>IF(BUP4="常勤",BTW10,IF(BUP4="非常勤",BTK10," "))</f>
        <v xml:space="preserve"> </v>
      </c>
      <c r="BUL10" s="566"/>
      <c r="BUM10" s="566"/>
      <c r="BUN10" s="595" t="s">
        <v>289</v>
      </c>
      <c r="BUO10" s="598" t="str">
        <f>IF(BUP4="常勤",BTZ10,IF(BUP4="非常勤",BTN10," "))</f>
        <v xml:space="preserve"> </v>
      </c>
      <c r="BUP10" s="566"/>
      <c r="BUQ10" s="566"/>
      <c r="BUR10" s="595" t="s">
        <v>289</v>
      </c>
      <c r="BUS10" s="600" t="s">
        <v>290</v>
      </c>
      <c r="BUT10" s="601"/>
      <c r="BUU10" s="600" t="s">
        <v>291</v>
      </c>
      <c r="BUV10" s="604"/>
      <c r="BUW10" s="601"/>
      <c r="BUX10" s="620"/>
      <c r="BUY10" s="382"/>
      <c r="BUZ10" s="382"/>
      <c r="BVA10" s="655"/>
      <c r="BVB10" s="701"/>
      <c r="BVC10" s="702"/>
      <c r="BVD10" s="705"/>
      <c r="BVE10" s="706"/>
      <c r="BVF10" s="705"/>
      <c r="BVG10" s="706"/>
      <c r="BVH10" s="607" t="e">
        <f>$G$10</f>
        <v>#N/A</v>
      </c>
      <c r="BVI10" s="608"/>
      <c r="BVJ10" s="609"/>
      <c r="BVK10" s="607" t="e">
        <f>$J$10</f>
        <v>#N/A</v>
      </c>
      <c r="BVL10" s="608"/>
      <c r="BVM10" s="609"/>
      <c r="BVN10" s="607" t="e">
        <f>$M$10</f>
        <v>#N/A</v>
      </c>
      <c r="BVO10" s="608"/>
      <c r="BVP10" s="609"/>
      <c r="BVQ10" s="607" t="e">
        <f>$P$10</f>
        <v>#N/A</v>
      </c>
      <c r="BVR10" s="608"/>
      <c r="BVS10" s="609"/>
      <c r="BVT10" s="607" t="e">
        <f>$S$10</f>
        <v>#N/A</v>
      </c>
      <c r="BVU10" s="608"/>
      <c r="BVV10" s="609"/>
      <c r="BVW10" s="607" t="e">
        <f>$V$10</f>
        <v>#N/A</v>
      </c>
      <c r="BVX10" s="608"/>
      <c r="BVY10" s="609"/>
      <c r="BVZ10" s="607" t="e">
        <f>$Y$10</f>
        <v>#N/A</v>
      </c>
      <c r="BWA10" s="608"/>
      <c r="BWB10" s="609"/>
      <c r="BWC10" s="607" t="e">
        <f>$AB$10</f>
        <v>#N/A</v>
      </c>
      <c r="BWD10" s="608"/>
      <c r="BWE10" s="609"/>
      <c r="BWF10" s="607" t="str">
        <f>IF(BWS4="常勤",BVT10,IF(BWS4="非常勤",BVH10," "))</f>
        <v xml:space="preserve"> </v>
      </c>
      <c r="BWG10" s="608"/>
      <c r="BWH10" s="609"/>
      <c r="BWI10" s="595" t="s">
        <v>289</v>
      </c>
      <c r="BWJ10" s="598" t="str">
        <f>IF(BWS4="常勤",BVW10,IF(BWS4="非常勤",BVK10," "))</f>
        <v xml:space="preserve"> </v>
      </c>
      <c r="BWK10" s="566"/>
      <c r="BWL10" s="566"/>
      <c r="BWM10" s="595" t="s">
        <v>289</v>
      </c>
      <c r="BWN10" s="598" t="str">
        <f>IF(BWS4="常勤",BVZ10,IF(BWS4="非常勤",BVN10," "))</f>
        <v xml:space="preserve"> </v>
      </c>
      <c r="BWO10" s="566"/>
      <c r="BWP10" s="566"/>
      <c r="BWQ10" s="595" t="s">
        <v>289</v>
      </c>
      <c r="BWR10" s="598" t="str">
        <f>IF(BWS4="常勤",BWC10,IF(BWS4="非常勤",BVQ10," "))</f>
        <v xml:space="preserve"> </v>
      </c>
      <c r="BWS10" s="566"/>
      <c r="BWT10" s="566"/>
      <c r="BWU10" s="595" t="s">
        <v>289</v>
      </c>
      <c r="BWV10" s="600" t="s">
        <v>290</v>
      </c>
      <c r="BWW10" s="601"/>
      <c r="BWX10" s="600" t="s">
        <v>291</v>
      </c>
      <c r="BWY10" s="604"/>
      <c r="BWZ10" s="601"/>
      <c r="BXA10" s="620"/>
      <c r="BXB10" s="382"/>
      <c r="BXC10" s="382"/>
      <c r="BXD10" s="655"/>
      <c r="BXE10" s="701"/>
      <c r="BXF10" s="702"/>
      <c r="BXG10" s="705"/>
      <c r="BXH10" s="706"/>
      <c r="BXI10" s="705"/>
      <c r="BXJ10" s="706"/>
      <c r="BXK10" s="607" t="e">
        <f>$G$10</f>
        <v>#N/A</v>
      </c>
      <c r="BXL10" s="608"/>
      <c r="BXM10" s="609"/>
      <c r="BXN10" s="607" t="e">
        <f>$J$10</f>
        <v>#N/A</v>
      </c>
      <c r="BXO10" s="608"/>
      <c r="BXP10" s="609"/>
      <c r="BXQ10" s="607" t="e">
        <f>$M$10</f>
        <v>#N/A</v>
      </c>
      <c r="BXR10" s="608"/>
      <c r="BXS10" s="609"/>
      <c r="BXT10" s="607" t="e">
        <f>$P$10</f>
        <v>#N/A</v>
      </c>
      <c r="BXU10" s="608"/>
      <c r="BXV10" s="609"/>
      <c r="BXW10" s="607" t="e">
        <f>$S$10</f>
        <v>#N/A</v>
      </c>
      <c r="BXX10" s="608"/>
      <c r="BXY10" s="609"/>
      <c r="BXZ10" s="607" t="e">
        <f>$V$10</f>
        <v>#N/A</v>
      </c>
      <c r="BYA10" s="608"/>
      <c r="BYB10" s="609"/>
      <c r="BYC10" s="607" t="e">
        <f>$Y$10</f>
        <v>#N/A</v>
      </c>
      <c r="BYD10" s="608"/>
      <c r="BYE10" s="609"/>
      <c r="BYF10" s="607" t="e">
        <f>$AB$10</f>
        <v>#N/A</v>
      </c>
      <c r="BYG10" s="608"/>
      <c r="BYH10" s="609"/>
      <c r="BYI10" s="607" t="str">
        <f>IF(BYV4="常勤",BXW10,IF(BYV4="非常勤",BXK10," "))</f>
        <v xml:space="preserve"> </v>
      </c>
      <c r="BYJ10" s="608"/>
      <c r="BYK10" s="609"/>
      <c r="BYL10" s="595" t="s">
        <v>289</v>
      </c>
      <c r="BYM10" s="598" t="str">
        <f>IF(BYV4="常勤",BXZ10,IF(BYV4="非常勤",BXN10," "))</f>
        <v xml:space="preserve"> </v>
      </c>
      <c r="BYN10" s="566"/>
      <c r="BYO10" s="566"/>
      <c r="BYP10" s="595" t="s">
        <v>289</v>
      </c>
      <c r="BYQ10" s="598" t="str">
        <f>IF(BYV4="常勤",BYC10,IF(BYV4="非常勤",BXQ10," "))</f>
        <v xml:space="preserve"> </v>
      </c>
      <c r="BYR10" s="566"/>
      <c r="BYS10" s="566"/>
      <c r="BYT10" s="595" t="s">
        <v>289</v>
      </c>
      <c r="BYU10" s="598" t="str">
        <f>IF(BYV4="常勤",BYF10,IF(BYV4="非常勤",BXT10," "))</f>
        <v xml:space="preserve"> </v>
      </c>
      <c r="BYV10" s="566"/>
      <c r="BYW10" s="566"/>
      <c r="BYX10" s="595" t="s">
        <v>289</v>
      </c>
      <c r="BYY10" s="600" t="s">
        <v>290</v>
      </c>
      <c r="BYZ10" s="601"/>
      <c r="BZA10" s="600" t="s">
        <v>291</v>
      </c>
      <c r="BZB10" s="604"/>
      <c r="BZC10" s="601"/>
      <c r="BZD10" s="620"/>
      <c r="BZE10" s="382"/>
      <c r="BZF10" s="382"/>
      <c r="BZG10" s="655"/>
      <c r="BZH10" s="701"/>
      <c r="BZI10" s="702"/>
      <c r="BZJ10" s="705"/>
      <c r="BZK10" s="706"/>
      <c r="BZL10" s="705"/>
      <c r="BZM10" s="706"/>
      <c r="BZN10" s="607" t="e">
        <f>$G$10</f>
        <v>#N/A</v>
      </c>
      <c r="BZO10" s="608"/>
      <c r="BZP10" s="609"/>
      <c r="BZQ10" s="607" t="e">
        <f>$J$10</f>
        <v>#N/A</v>
      </c>
      <c r="BZR10" s="608"/>
      <c r="BZS10" s="609"/>
      <c r="BZT10" s="607" t="e">
        <f>$M$10</f>
        <v>#N/A</v>
      </c>
      <c r="BZU10" s="608"/>
      <c r="BZV10" s="609"/>
      <c r="BZW10" s="607" t="e">
        <f>$P$10</f>
        <v>#N/A</v>
      </c>
      <c r="BZX10" s="608"/>
      <c r="BZY10" s="609"/>
      <c r="BZZ10" s="607" t="e">
        <f>$S$10</f>
        <v>#N/A</v>
      </c>
      <c r="CAA10" s="608"/>
      <c r="CAB10" s="609"/>
      <c r="CAC10" s="607" t="e">
        <f>$V$10</f>
        <v>#N/A</v>
      </c>
      <c r="CAD10" s="608"/>
      <c r="CAE10" s="609"/>
      <c r="CAF10" s="607" t="e">
        <f>$Y$10</f>
        <v>#N/A</v>
      </c>
      <c r="CAG10" s="608"/>
      <c r="CAH10" s="609"/>
      <c r="CAI10" s="607" t="e">
        <f>$AB$10</f>
        <v>#N/A</v>
      </c>
      <c r="CAJ10" s="608"/>
      <c r="CAK10" s="609"/>
      <c r="CAL10" s="607" t="str">
        <f>IF(CAY4="常勤",BZZ10,IF(CAY4="非常勤",BZN10," "))</f>
        <v xml:space="preserve"> </v>
      </c>
      <c r="CAM10" s="608"/>
      <c r="CAN10" s="609"/>
      <c r="CAO10" s="595" t="s">
        <v>289</v>
      </c>
      <c r="CAP10" s="598" t="str">
        <f>IF(CAY4="常勤",CAC10,IF(CAY4="非常勤",BZQ10," "))</f>
        <v xml:space="preserve"> </v>
      </c>
      <c r="CAQ10" s="566"/>
      <c r="CAR10" s="566"/>
      <c r="CAS10" s="595" t="s">
        <v>289</v>
      </c>
      <c r="CAT10" s="598" t="str">
        <f>IF(CAY4="常勤",CAF10,IF(CAY4="非常勤",BZT10," "))</f>
        <v xml:space="preserve"> </v>
      </c>
      <c r="CAU10" s="566"/>
      <c r="CAV10" s="566"/>
      <c r="CAW10" s="595" t="s">
        <v>289</v>
      </c>
      <c r="CAX10" s="598" t="str">
        <f>IF(CAY4="常勤",CAI10,IF(CAY4="非常勤",BZW10," "))</f>
        <v xml:space="preserve"> </v>
      </c>
      <c r="CAY10" s="566"/>
      <c r="CAZ10" s="566"/>
      <c r="CBA10" s="595" t="s">
        <v>289</v>
      </c>
      <c r="CBB10" s="600" t="s">
        <v>290</v>
      </c>
      <c r="CBC10" s="601"/>
      <c r="CBD10" s="600" t="s">
        <v>291</v>
      </c>
      <c r="CBE10" s="604"/>
      <c r="CBF10" s="601"/>
      <c r="CBG10" s="620"/>
      <c r="CBH10" s="382"/>
      <c r="CBI10" s="382"/>
      <c r="CBJ10" s="655"/>
      <c r="CBK10" s="701"/>
      <c r="CBL10" s="702"/>
      <c r="CBM10" s="705"/>
      <c r="CBN10" s="706"/>
      <c r="CBO10" s="705"/>
      <c r="CBP10" s="706"/>
      <c r="CBQ10" s="607" t="e">
        <f>$G$10</f>
        <v>#N/A</v>
      </c>
      <c r="CBR10" s="608"/>
      <c r="CBS10" s="609"/>
      <c r="CBT10" s="607" t="e">
        <f>$J$10</f>
        <v>#N/A</v>
      </c>
      <c r="CBU10" s="608"/>
      <c r="CBV10" s="609"/>
      <c r="CBW10" s="607" t="e">
        <f>$M$10</f>
        <v>#N/A</v>
      </c>
      <c r="CBX10" s="608"/>
      <c r="CBY10" s="609"/>
      <c r="CBZ10" s="607" t="e">
        <f>$P$10</f>
        <v>#N/A</v>
      </c>
      <c r="CCA10" s="608"/>
      <c r="CCB10" s="609"/>
      <c r="CCC10" s="607" t="e">
        <f>$S$10</f>
        <v>#N/A</v>
      </c>
      <c r="CCD10" s="608"/>
      <c r="CCE10" s="609"/>
      <c r="CCF10" s="607" t="e">
        <f>$V$10</f>
        <v>#N/A</v>
      </c>
      <c r="CCG10" s="608"/>
      <c r="CCH10" s="609"/>
      <c r="CCI10" s="607" t="e">
        <f>$Y$10</f>
        <v>#N/A</v>
      </c>
      <c r="CCJ10" s="608"/>
      <c r="CCK10" s="609"/>
      <c r="CCL10" s="607" t="e">
        <f>$AB$10</f>
        <v>#N/A</v>
      </c>
      <c r="CCM10" s="608"/>
      <c r="CCN10" s="609"/>
      <c r="CCO10" s="607" t="str">
        <f>IF(CDB4="常勤",CCC10,IF(CDB4="非常勤",CBQ10," "))</f>
        <v xml:space="preserve"> </v>
      </c>
      <c r="CCP10" s="608"/>
      <c r="CCQ10" s="609"/>
      <c r="CCR10" s="595" t="s">
        <v>289</v>
      </c>
      <c r="CCS10" s="598" t="str">
        <f>IF(CDB4="常勤",CCF10,IF(CDB4="非常勤",CBT10," "))</f>
        <v xml:space="preserve"> </v>
      </c>
      <c r="CCT10" s="566"/>
      <c r="CCU10" s="566"/>
      <c r="CCV10" s="595" t="s">
        <v>289</v>
      </c>
      <c r="CCW10" s="598" t="str">
        <f>IF(CDB4="常勤",CCI10,IF(CDB4="非常勤",CBW10," "))</f>
        <v xml:space="preserve"> </v>
      </c>
      <c r="CCX10" s="566"/>
      <c r="CCY10" s="566"/>
      <c r="CCZ10" s="595" t="s">
        <v>289</v>
      </c>
      <c r="CDA10" s="598" t="str">
        <f>IF(CDB4="常勤",CCL10,IF(CDB4="非常勤",CBZ10," "))</f>
        <v xml:space="preserve"> </v>
      </c>
      <c r="CDB10" s="566"/>
      <c r="CDC10" s="566"/>
      <c r="CDD10" s="595" t="s">
        <v>289</v>
      </c>
      <c r="CDE10" s="600" t="s">
        <v>290</v>
      </c>
      <c r="CDF10" s="601"/>
      <c r="CDG10" s="600" t="s">
        <v>291</v>
      </c>
      <c r="CDH10" s="604"/>
      <c r="CDI10" s="601"/>
      <c r="CDJ10" s="620"/>
      <c r="CDK10" s="382"/>
      <c r="CDL10" s="382"/>
      <c r="CDM10" s="655"/>
      <c r="CDN10" s="701"/>
      <c r="CDO10" s="702"/>
      <c r="CDP10" s="705"/>
      <c r="CDQ10" s="706"/>
      <c r="CDR10" s="705"/>
      <c r="CDS10" s="706"/>
      <c r="CDT10" s="607" t="e">
        <f>$G$10</f>
        <v>#N/A</v>
      </c>
      <c r="CDU10" s="608"/>
      <c r="CDV10" s="609"/>
      <c r="CDW10" s="607" t="e">
        <f>$J$10</f>
        <v>#N/A</v>
      </c>
      <c r="CDX10" s="608"/>
      <c r="CDY10" s="609"/>
      <c r="CDZ10" s="607" t="e">
        <f>$M$10</f>
        <v>#N/A</v>
      </c>
      <c r="CEA10" s="608"/>
      <c r="CEB10" s="609"/>
      <c r="CEC10" s="607" t="e">
        <f>$P$10</f>
        <v>#N/A</v>
      </c>
      <c r="CED10" s="608"/>
      <c r="CEE10" s="609"/>
      <c r="CEF10" s="607" t="e">
        <f>$S$10</f>
        <v>#N/A</v>
      </c>
      <c r="CEG10" s="608"/>
      <c r="CEH10" s="609"/>
      <c r="CEI10" s="607" t="e">
        <f>$V$10</f>
        <v>#N/A</v>
      </c>
      <c r="CEJ10" s="608"/>
      <c r="CEK10" s="609"/>
      <c r="CEL10" s="607" t="e">
        <f>$Y$10</f>
        <v>#N/A</v>
      </c>
      <c r="CEM10" s="608"/>
      <c r="CEN10" s="609"/>
      <c r="CEO10" s="607" t="e">
        <f>$AB$10</f>
        <v>#N/A</v>
      </c>
      <c r="CEP10" s="608"/>
      <c r="CEQ10" s="609"/>
      <c r="CER10" s="607" t="str">
        <f>IF(CFE4="常勤",CEF10,IF(CFE4="非常勤",CDT10," "))</f>
        <v xml:space="preserve"> </v>
      </c>
      <c r="CES10" s="608"/>
      <c r="CET10" s="609"/>
      <c r="CEU10" s="595" t="s">
        <v>289</v>
      </c>
      <c r="CEV10" s="598" t="str">
        <f>IF(CFE4="常勤",CEI10,IF(CFE4="非常勤",CDW10," "))</f>
        <v xml:space="preserve"> </v>
      </c>
      <c r="CEW10" s="566"/>
      <c r="CEX10" s="566"/>
      <c r="CEY10" s="595" t="s">
        <v>289</v>
      </c>
      <c r="CEZ10" s="598" t="str">
        <f>IF(CFE4="常勤",CEL10,IF(CFE4="非常勤",CDZ10," "))</f>
        <v xml:space="preserve"> </v>
      </c>
      <c r="CFA10" s="566"/>
      <c r="CFB10" s="566"/>
      <c r="CFC10" s="595" t="s">
        <v>289</v>
      </c>
      <c r="CFD10" s="598" t="str">
        <f>IF(CFE4="常勤",CEO10,IF(CFE4="非常勤",CEC10," "))</f>
        <v xml:space="preserve"> </v>
      </c>
      <c r="CFE10" s="566"/>
      <c r="CFF10" s="566"/>
      <c r="CFG10" s="595" t="s">
        <v>289</v>
      </c>
      <c r="CFH10" s="600" t="s">
        <v>290</v>
      </c>
      <c r="CFI10" s="601"/>
      <c r="CFJ10" s="600" t="s">
        <v>291</v>
      </c>
      <c r="CFK10" s="604"/>
      <c r="CFL10" s="601"/>
      <c r="CFM10" s="620"/>
      <c r="CFN10" s="382"/>
      <c r="CFO10" s="382"/>
      <c r="CFP10" s="655"/>
      <c r="CFQ10" s="701"/>
      <c r="CFR10" s="702"/>
      <c r="CFS10" s="705"/>
      <c r="CFT10" s="706"/>
      <c r="CFU10" s="705"/>
      <c r="CFV10" s="706"/>
      <c r="CFW10" s="607" t="e">
        <f>$G$10</f>
        <v>#N/A</v>
      </c>
      <c r="CFX10" s="608"/>
      <c r="CFY10" s="609"/>
      <c r="CFZ10" s="607" t="e">
        <f>$J$10</f>
        <v>#N/A</v>
      </c>
      <c r="CGA10" s="608"/>
      <c r="CGB10" s="609"/>
      <c r="CGC10" s="607" t="e">
        <f>$M$10</f>
        <v>#N/A</v>
      </c>
      <c r="CGD10" s="608"/>
      <c r="CGE10" s="609"/>
      <c r="CGF10" s="607" t="e">
        <f>$P$10</f>
        <v>#N/A</v>
      </c>
      <c r="CGG10" s="608"/>
      <c r="CGH10" s="609"/>
      <c r="CGI10" s="607" t="e">
        <f>$S$10</f>
        <v>#N/A</v>
      </c>
      <c r="CGJ10" s="608"/>
      <c r="CGK10" s="609"/>
      <c r="CGL10" s="607" t="e">
        <f>$V$10</f>
        <v>#N/A</v>
      </c>
      <c r="CGM10" s="608"/>
      <c r="CGN10" s="609"/>
      <c r="CGO10" s="607" t="e">
        <f>$Y$10</f>
        <v>#N/A</v>
      </c>
      <c r="CGP10" s="608"/>
      <c r="CGQ10" s="609"/>
      <c r="CGR10" s="607" t="e">
        <f>$AB$10</f>
        <v>#N/A</v>
      </c>
      <c r="CGS10" s="608"/>
      <c r="CGT10" s="609"/>
      <c r="CGU10" s="607" t="str">
        <f>IF(CHH4="常勤",CGI10,IF(CHH4="非常勤",CFW10," "))</f>
        <v xml:space="preserve"> </v>
      </c>
      <c r="CGV10" s="608"/>
      <c r="CGW10" s="609"/>
      <c r="CGX10" s="595" t="s">
        <v>289</v>
      </c>
      <c r="CGY10" s="598" t="str">
        <f>IF(CHH4="常勤",CGL10,IF(CHH4="非常勤",CFZ10," "))</f>
        <v xml:space="preserve"> </v>
      </c>
      <c r="CGZ10" s="566"/>
      <c r="CHA10" s="566"/>
      <c r="CHB10" s="595" t="s">
        <v>289</v>
      </c>
      <c r="CHC10" s="598" t="str">
        <f>IF(CHH4="常勤",CGO10,IF(CHH4="非常勤",CGC10," "))</f>
        <v xml:space="preserve"> </v>
      </c>
      <c r="CHD10" s="566"/>
      <c r="CHE10" s="566"/>
      <c r="CHF10" s="595" t="s">
        <v>289</v>
      </c>
      <c r="CHG10" s="598" t="str">
        <f>IF(CHH4="常勤",CGR10,IF(CHH4="非常勤",CGF10," "))</f>
        <v xml:space="preserve"> </v>
      </c>
      <c r="CHH10" s="566"/>
      <c r="CHI10" s="566"/>
      <c r="CHJ10" s="595" t="s">
        <v>289</v>
      </c>
      <c r="CHK10" s="600" t="s">
        <v>290</v>
      </c>
      <c r="CHL10" s="601"/>
      <c r="CHM10" s="600" t="s">
        <v>291</v>
      </c>
      <c r="CHN10" s="604"/>
      <c r="CHO10" s="601"/>
      <c r="CHP10" s="620"/>
      <c r="CHQ10" s="382"/>
      <c r="CHR10" s="382"/>
      <c r="CHS10" s="655"/>
      <c r="CHT10" s="701"/>
      <c r="CHU10" s="702"/>
      <c r="CHV10" s="705"/>
      <c r="CHW10" s="706"/>
      <c r="CHX10" s="705"/>
      <c r="CHY10" s="706"/>
      <c r="CHZ10" s="607" t="e">
        <f>$G$10</f>
        <v>#N/A</v>
      </c>
      <c r="CIA10" s="608"/>
      <c r="CIB10" s="609"/>
      <c r="CIC10" s="607" t="e">
        <f>$J$10</f>
        <v>#N/A</v>
      </c>
      <c r="CID10" s="608"/>
      <c r="CIE10" s="609"/>
      <c r="CIF10" s="607" t="e">
        <f>$M$10</f>
        <v>#N/A</v>
      </c>
      <c r="CIG10" s="608"/>
      <c r="CIH10" s="609"/>
      <c r="CII10" s="607" t="e">
        <f>$P$10</f>
        <v>#N/A</v>
      </c>
      <c r="CIJ10" s="608"/>
      <c r="CIK10" s="609"/>
      <c r="CIL10" s="607" t="e">
        <f>$S$10</f>
        <v>#N/A</v>
      </c>
      <c r="CIM10" s="608"/>
      <c r="CIN10" s="609"/>
      <c r="CIO10" s="607" t="e">
        <f>$V$10</f>
        <v>#N/A</v>
      </c>
      <c r="CIP10" s="608"/>
      <c r="CIQ10" s="609"/>
      <c r="CIR10" s="607" t="e">
        <f>$Y$10</f>
        <v>#N/A</v>
      </c>
      <c r="CIS10" s="608"/>
      <c r="CIT10" s="609"/>
      <c r="CIU10" s="607" t="e">
        <f>$AB$10</f>
        <v>#N/A</v>
      </c>
      <c r="CIV10" s="608"/>
      <c r="CIW10" s="609"/>
      <c r="CIX10" s="607" t="str">
        <f>IF(CJK4="常勤",CIL10,IF(CJK4="非常勤",CHZ10," "))</f>
        <v xml:space="preserve"> </v>
      </c>
      <c r="CIY10" s="608"/>
      <c r="CIZ10" s="609"/>
      <c r="CJA10" s="595" t="s">
        <v>289</v>
      </c>
      <c r="CJB10" s="598" t="str">
        <f>IF(CJK4="常勤",CIO10,IF(CJK4="非常勤",CIC10," "))</f>
        <v xml:space="preserve"> </v>
      </c>
      <c r="CJC10" s="566"/>
      <c r="CJD10" s="566"/>
      <c r="CJE10" s="595" t="s">
        <v>289</v>
      </c>
      <c r="CJF10" s="598" t="str">
        <f>IF(CJK4="常勤",CIR10,IF(CJK4="非常勤",CIF10," "))</f>
        <v xml:space="preserve"> </v>
      </c>
      <c r="CJG10" s="566"/>
      <c r="CJH10" s="566"/>
      <c r="CJI10" s="595" t="s">
        <v>289</v>
      </c>
      <c r="CJJ10" s="598" t="str">
        <f>IF(CJK4="常勤",CIU10,IF(CJK4="非常勤",CII10," "))</f>
        <v xml:space="preserve"> </v>
      </c>
      <c r="CJK10" s="566"/>
      <c r="CJL10" s="566"/>
      <c r="CJM10" s="595" t="s">
        <v>289</v>
      </c>
      <c r="CJN10" s="600" t="s">
        <v>290</v>
      </c>
      <c r="CJO10" s="601"/>
      <c r="CJP10" s="600" t="s">
        <v>291</v>
      </c>
      <c r="CJQ10" s="604"/>
      <c r="CJR10" s="601"/>
      <c r="CJS10" s="620"/>
      <c r="CJT10" s="382"/>
      <c r="CJU10" s="382"/>
      <c r="CJV10" s="655"/>
      <c r="CJW10" s="701"/>
      <c r="CJX10" s="702"/>
      <c r="CJY10" s="705"/>
      <c r="CJZ10" s="706"/>
      <c r="CKA10" s="705"/>
      <c r="CKB10" s="706"/>
      <c r="CKC10" s="607" t="e">
        <f>$G$10</f>
        <v>#N/A</v>
      </c>
      <c r="CKD10" s="608"/>
      <c r="CKE10" s="609"/>
      <c r="CKF10" s="607" t="e">
        <f>$J$10</f>
        <v>#N/A</v>
      </c>
      <c r="CKG10" s="608"/>
      <c r="CKH10" s="609"/>
      <c r="CKI10" s="607" t="e">
        <f>$M$10</f>
        <v>#N/A</v>
      </c>
      <c r="CKJ10" s="608"/>
      <c r="CKK10" s="609"/>
      <c r="CKL10" s="607" t="e">
        <f>$P$10</f>
        <v>#N/A</v>
      </c>
      <c r="CKM10" s="608"/>
      <c r="CKN10" s="609"/>
      <c r="CKO10" s="607" t="e">
        <f>$S$10</f>
        <v>#N/A</v>
      </c>
      <c r="CKP10" s="608"/>
      <c r="CKQ10" s="609"/>
      <c r="CKR10" s="607" t="e">
        <f>$V$10</f>
        <v>#N/A</v>
      </c>
      <c r="CKS10" s="608"/>
      <c r="CKT10" s="609"/>
      <c r="CKU10" s="607" t="e">
        <f>$Y$10</f>
        <v>#N/A</v>
      </c>
      <c r="CKV10" s="608"/>
      <c r="CKW10" s="609"/>
      <c r="CKX10" s="607" t="e">
        <f>$AB$10</f>
        <v>#N/A</v>
      </c>
      <c r="CKY10" s="608"/>
      <c r="CKZ10" s="609"/>
      <c r="CLA10" s="607" t="str">
        <f>IF(CLN4="常勤",CKO10,IF(CLN4="非常勤",CKC10," "))</f>
        <v xml:space="preserve"> </v>
      </c>
      <c r="CLB10" s="608"/>
      <c r="CLC10" s="609"/>
      <c r="CLD10" s="595" t="s">
        <v>289</v>
      </c>
      <c r="CLE10" s="598" t="str">
        <f>IF(CLN4="常勤",CKR10,IF(CLN4="非常勤",CKF10," "))</f>
        <v xml:space="preserve"> </v>
      </c>
      <c r="CLF10" s="566"/>
      <c r="CLG10" s="566"/>
      <c r="CLH10" s="595" t="s">
        <v>289</v>
      </c>
      <c r="CLI10" s="598" t="str">
        <f>IF(CLN4="常勤",CKU10,IF(CLN4="非常勤",CKI10," "))</f>
        <v xml:space="preserve"> </v>
      </c>
      <c r="CLJ10" s="566"/>
      <c r="CLK10" s="566"/>
      <c r="CLL10" s="595" t="s">
        <v>289</v>
      </c>
      <c r="CLM10" s="598" t="str">
        <f>IF(CLN4="常勤",CKX10,IF(CLN4="非常勤",CKL10," "))</f>
        <v xml:space="preserve"> </v>
      </c>
      <c r="CLN10" s="566"/>
      <c r="CLO10" s="566"/>
      <c r="CLP10" s="595" t="s">
        <v>289</v>
      </c>
      <c r="CLQ10" s="600" t="s">
        <v>290</v>
      </c>
      <c r="CLR10" s="601"/>
      <c r="CLS10" s="600" t="s">
        <v>291</v>
      </c>
      <c r="CLT10" s="604"/>
      <c r="CLU10" s="601"/>
      <c r="CLV10" s="620"/>
      <c r="CLW10" s="382"/>
      <c r="CLX10" s="382"/>
      <c r="CLY10" s="655"/>
      <c r="CLZ10" s="701"/>
      <c r="CMA10" s="702"/>
      <c r="CMB10" s="705"/>
      <c r="CMC10" s="706"/>
      <c r="CMD10" s="705"/>
      <c r="CME10" s="706"/>
      <c r="CMF10" s="607" t="e">
        <f>$G$10</f>
        <v>#N/A</v>
      </c>
      <c r="CMG10" s="608"/>
      <c r="CMH10" s="609"/>
      <c r="CMI10" s="607" t="e">
        <f>$J$10</f>
        <v>#N/A</v>
      </c>
      <c r="CMJ10" s="608"/>
      <c r="CMK10" s="609"/>
      <c r="CML10" s="607" t="e">
        <f>$M$10</f>
        <v>#N/A</v>
      </c>
      <c r="CMM10" s="608"/>
      <c r="CMN10" s="609"/>
      <c r="CMO10" s="607" t="e">
        <f>$P$10</f>
        <v>#N/A</v>
      </c>
      <c r="CMP10" s="608"/>
      <c r="CMQ10" s="609"/>
      <c r="CMR10" s="607" t="e">
        <f>$S$10</f>
        <v>#N/A</v>
      </c>
      <c r="CMS10" s="608"/>
      <c r="CMT10" s="609"/>
      <c r="CMU10" s="607" t="e">
        <f>$V$10</f>
        <v>#N/A</v>
      </c>
      <c r="CMV10" s="608"/>
      <c r="CMW10" s="609"/>
      <c r="CMX10" s="607" t="e">
        <f>$Y$10</f>
        <v>#N/A</v>
      </c>
      <c r="CMY10" s="608"/>
      <c r="CMZ10" s="609"/>
      <c r="CNA10" s="607" t="e">
        <f>$AB$10</f>
        <v>#N/A</v>
      </c>
      <c r="CNB10" s="608"/>
      <c r="CNC10" s="609"/>
      <c r="CND10" s="607" t="str">
        <f>IF(CNQ4="常勤",CMR10,IF(CNQ4="非常勤",CMF10," "))</f>
        <v xml:space="preserve"> </v>
      </c>
      <c r="CNE10" s="608"/>
      <c r="CNF10" s="609"/>
      <c r="CNG10" s="595" t="s">
        <v>289</v>
      </c>
      <c r="CNH10" s="598" t="str">
        <f>IF(CNQ4="常勤",CMU10,IF(CNQ4="非常勤",CMI10," "))</f>
        <v xml:space="preserve"> </v>
      </c>
      <c r="CNI10" s="566"/>
      <c r="CNJ10" s="566"/>
      <c r="CNK10" s="595" t="s">
        <v>289</v>
      </c>
      <c r="CNL10" s="598" t="str">
        <f>IF(CNQ4="常勤",CMX10,IF(CNQ4="非常勤",CML10," "))</f>
        <v xml:space="preserve"> </v>
      </c>
      <c r="CNM10" s="566"/>
      <c r="CNN10" s="566"/>
      <c r="CNO10" s="595" t="s">
        <v>289</v>
      </c>
      <c r="CNP10" s="598" t="str">
        <f>IF(CNQ4="常勤",CNA10,IF(CNQ4="非常勤",CMO10," "))</f>
        <v xml:space="preserve"> </v>
      </c>
      <c r="CNQ10" s="566"/>
      <c r="CNR10" s="566"/>
      <c r="CNS10" s="595" t="s">
        <v>289</v>
      </c>
      <c r="CNT10" s="600" t="s">
        <v>290</v>
      </c>
      <c r="CNU10" s="601"/>
      <c r="CNV10" s="600" t="s">
        <v>291</v>
      </c>
      <c r="CNW10" s="604"/>
      <c r="CNX10" s="601"/>
      <c r="CNY10" s="620"/>
      <c r="CNZ10" s="382"/>
      <c r="COA10" s="382"/>
      <c r="COB10" s="655"/>
      <c r="COC10" s="701"/>
      <c r="COD10" s="702"/>
      <c r="COE10" s="705"/>
      <c r="COF10" s="706"/>
      <c r="COG10" s="705"/>
      <c r="COH10" s="706"/>
      <c r="COI10" s="607" t="e">
        <f>$G$10</f>
        <v>#N/A</v>
      </c>
      <c r="COJ10" s="608"/>
      <c r="COK10" s="609"/>
      <c r="COL10" s="607" t="e">
        <f>$J$10</f>
        <v>#N/A</v>
      </c>
      <c r="COM10" s="608"/>
      <c r="CON10" s="609"/>
      <c r="COO10" s="607" t="e">
        <f>$M$10</f>
        <v>#N/A</v>
      </c>
      <c r="COP10" s="608"/>
      <c r="COQ10" s="609"/>
      <c r="COR10" s="607" t="e">
        <f>$P$10</f>
        <v>#N/A</v>
      </c>
      <c r="COS10" s="608"/>
      <c r="COT10" s="609"/>
      <c r="COU10" s="607" t="e">
        <f>$S$10</f>
        <v>#N/A</v>
      </c>
      <c r="COV10" s="608"/>
      <c r="COW10" s="609"/>
      <c r="COX10" s="607" t="e">
        <f>$V$10</f>
        <v>#N/A</v>
      </c>
      <c r="COY10" s="608"/>
      <c r="COZ10" s="609"/>
      <c r="CPA10" s="607" t="e">
        <f>$Y$10</f>
        <v>#N/A</v>
      </c>
      <c r="CPB10" s="608"/>
      <c r="CPC10" s="609"/>
      <c r="CPD10" s="607" t="e">
        <f>$AB$10</f>
        <v>#N/A</v>
      </c>
      <c r="CPE10" s="608"/>
      <c r="CPF10" s="609"/>
      <c r="CPG10" s="607" t="str">
        <f>IF(CPT4="常勤",COU10,IF(CPT4="非常勤",COI10," "))</f>
        <v xml:space="preserve"> </v>
      </c>
      <c r="CPH10" s="608"/>
      <c r="CPI10" s="609"/>
      <c r="CPJ10" s="595" t="s">
        <v>289</v>
      </c>
      <c r="CPK10" s="598" t="str">
        <f>IF(CPT4="常勤",COX10,IF(CPT4="非常勤",COL10," "))</f>
        <v xml:space="preserve"> </v>
      </c>
      <c r="CPL10" s="566"/>
      <c r="CPM10" s="566"/>
      <c r="CPN10" s="595" t="s">
        <v>289</v>
      </c>
      <c r="CPO10" s="598" t="str">
        <f>IF(CPT4="常勤",CPA10,IF(CPT4="非常勤",COO10," "))</f>
        <v xml:space="preserve"> </v>
      </c>
      <c r="CPP10" s="566"/>
      <c r="CPQ10" s="566"/>
      <c r="CPR10" s="595" t="s">
        <v>289</v>
      </c>
      <c r="CPS10" s="598" t="str">
        <f>IF(CPT4="常勤",CPD10,IF(CPT4="非常勤",COR10," "))</f>
        <v xml:space="preserve"> </v>
      </c>
      <c r="CPT10" s="566"/>
      <c r="CPU10" s="566"/>
      <c r="CPV10" s="595" t="s">
        <v>289</v>
      </c>
      <c r="CPW10" s="600" t="s">
        <v>290</v>
      </c>
      <c r="CPX10" s="601"/>
      <c r="CPY10" s="600" t="s">
        <v>291</v>
      </c>
      <c r="CPZ10" s="604"/>
      <c r="CQA10" s="601"/>
      <c r="CQB10" s="620"/>
      <c r="CQC10" s="382"/>
      <c r="CQD10" s="382"/>
      <c r="CQE10" s="655"/>
      <c r="CQF10" s="701"/>
      <c r="CQG10" s="702"/>
      <c r="CQH10" s="705"/>
      <c r="CQI10" s="706"/>
      <c r="CQJ10" s="705"/>
      <c r="CQK10" s="706"/>
      <c r="CQL10" s="607" t="e">
        <f>$G$10</f>
        <v>#N/A</v>
      </c>
      <c r="CQM10" s="608"/>
      <c r="CQN10" s="609"/>
      <c r="CQO10" s="607" t="e">
        <f>$J$10</f>
        <v>#N/A</v>
      </c>
      <c r="CQP10" s="608"/>
      <c r="CQQ10" s="609"/>
      <c r="CQR10" s="607" t="e">
        <f>$M$10</f>
        <v>#N/A</v>
      </c>
      <c r="CQS10" s="608"/>
      <c r="CQT10" s="609"/>
      <c r="CQU10" s="607" t="e">
        <f>$P$10</f>
        <v>#N/A</v>
      </c>
      <c r="CQV10" s="608"/>
      <c r="CQW10" s="609"/>
      <c r="CQX10" s="607" t="e">
        <f>$S$10</f>
        <v>#N/A</v>
      </c>
      <c r="CQY10" s="608"/>
      <c r="CQZ10" s="609"/>
      <c r="CRA10" s="607" t="e">
        <f>$V$10</f>
        <v>#N/A</v>
      </c>
      <c r="CRB10" s="608"/>
      <c r="CRC10" s="609"/>
      <c r="CRD10" s="607" t="e">
        <f>$Y$10</f>
        <v>#N/A</v>
      </c>
      <c r="CRE10" s="608"/>
      <c r="CRF10" s="609"/>
      <c r="CRG10" s="607" t="e">
        <f>$AB$10</f>
        <v>#N/A</v>
      </c>
      <c r="CRH10" s="608"/>
      <c r="CRI10" s="609"/>
      <c r="CRJ10" s="607" t="str">
        <f>IF(CRW4="常勤",CQX10,IF(CRW4="非常勤",CQL10," "))</f>
        <v xml:space="preserve"> </v>
      </c>
      <c r="CRK10" s="608"/>
      <c r="CRL10" s="609"/>
      <c r="CRM10" s="595" t="s">
        <v>289</v>
      </c>
      <c r="CRN10" s="598" t="str">
        <f>IF(CRW4="常勤",CRA10,IF(CRW4="非常勤",CQO10," "))</f>
        <v xml:space="preserve"> </v>
      </c>
      <c r="CRO10" s="566"/>
      <c r="CRP10" s="566"/>
      <c r="CRQ10" s="595" t="s">
        <v>289</v>
      </c>
      <c r="CRR10" s="598" t="str">
        <f>IF(CRW4="常勤",CRD10,IF(CRW4="非常勤",CQR10," "))</f>
        <v xml:space="preserve"> </v>
      </c>
      <c r="CRS10" s="566"/>
      <c r="CRT10" s="566"/>
      <c r="CRU10" s="595" t="s">
        <v>289</v>
      </c>
      <c r="CRV10" s="598" t="str">
        <f>IF(CRW4="常勤",CRG10,IF(CRW4="非常勤",CQU10," "))</f>
        <v xml:space="preserve"> </v>
      </c>
      <c r="CRW10" s="566"/>
      <c r="CRX10" s="566"/>
      <c r="CRY10" s="595" t="s">
        <v>289</v>
      </c>
      <c r="CRZ10" s="600" t="s">
        <v>290</v>
      </c>
      <c r="CSA10" s="601"/>
      <c r="CSB10" s="600" t="s">
        <v>291</v>
      </c>
      <c r="CSC10" s="604"/>
      <c r="CSD10" s="601"/>
      <c r="CSE10" s="620"/>
      <c r="CSF10" s="382"/>
      <c r="CSG10" s="382"/>
      <c r="CSH10" s="655"/>
      <c r="CSI10" s="701"/>
      <c r="CSJ10" s="702"/>
      <c r="CSK10" s="705"/>
      <c r="CSL10" s="706"/>
      <c r="CSM10" s="705"/>
      <c r="CSN10" s="706"/>
      <c r="CSO10" s="607" t="e">
        <f>$G$10</f>
        <v>#N/A</v>
      </c>
      <c r="CSP10" s="608"/>
      <c r="CSQ10" s="609"/>
      <c r="CSR10" s="607" t="e">
        <f>$J$10</f>
        <v>#N/A</v>
      </c>
      <c r="CSS10" s="608"/>
      <c r="CST10" s="609"/>
      <c r="CSU10" s="607" t="e">
        <f>$M$10</f>
        <v>#N/A</v>
      </c>
      <c r="CSV10" s="608"/>
      <c r="CSW10" s="609"/>
      <c r="CSX10" s="607" t="e">
        <f>$P$10</f>
        <v>#N/A</v>
      </c>
      <c r="CSY10" s="608"/>
      <c r="CSZ10" s="609"/>
      <c r="CTA10" s="607" t="e">
        <f>$S$10</f>
        <v>#N/A</v>
      </c>
      <c r="CTB10" s="608"/>
      <c r="CTC10" s="609"/>
      <c r="CTD10" s="607" t="e">
        <f>$V$10</f>
        <v>#N/A</v>
      </c>
      <c r="CTE10" s="608"/>
      <c r="CTF10" s="609"/>
      <c r="CTG10" s="607" t="e">
        <f>$Y$10</f>
        <v>#N/A</v>
      </c>
      <c r="CTH10" s="608"/>
      <c r="CTI10" s="609"/>
      <c r="CTJ10" s="607" t="e">
        <f>$AB$10</f>
        <v>#N/A</v>
      </c>
      <c r="CTK10" s="608"/>
      <c r="CTL10" s="609"/>
      <c r="CTM10" s="607" t="str">
        <f>IF(CTZ4="常勤",CTA10,IF(CTZ4="非常勤",CSO10," "))</f>
        <v xml:space="preserve"> </v>
      </c>
      <c r="CTN10" s="608"/>
      <c r="CTO10" s="609"/>
      <c r="CTP10" s="595" t="s">
        <v>289</v>
      </c>
      <c r="CTQ10" s="598" t="str">
        <f>IF(CTZ4="常勤",CTD10,IF(CTZ4="非常勤",CSR10," "))</f>
        <v xml:space="preserve"> </v>
      </c>
      <c r="CTR10" s="566"/>
      <c r="CTS10" s="566"/>
      <c r="CTT10" s="595" t="s">
        <v>289</v>
      </c>
      <c r="CTU10" s="598" t="str">
        <f>IF(CTZ4="常勤",CTG10,IF(CTZ4="非常勤",CSU10," "))</f>
        <v xml:space="preserve"> </v>
      </c>
      <c r="CTV10" s="566"/>
      <c r="CTW10" s="566"/>
      <c r="CTX10" s="595" t="s">
        <v>289</v>
      </c>
      <c r="CTY10" s="598" t="str">
        <f>IF(CTZ4="常勤",CTJ10,IF(CTZ4="非常勤",CSX10," "))</f>
        <v xml:space="preserve"> </v>
      </c>
      <c r="CTZ10" s="566"/>
      <c r="CUA10" s="566"/>
      <c r="CUB10" s="595" t="s">
        <v>289</v>
      </c>
      <c r="CUC10" s="600" t="s">
        <v>290</v>
      </c>
      <c r="CUD10" s="601"/>
      <c r="CUE10" s="600" t="s">
        <v>291</v>
      </c>
      <c r="CUF10" s="604"/>
      <c r="CUG10" s="601"/>
      <c r="CUH10" s="620"/>
      <c r="CUI10" s="382"/>
      <c r="CUJ10" s="382"/>
      <c r="CUK10" s="655"/>
      <c r="CUL10" s="701"/>
      <c r="CUM10" s="702"/>
      <c r="CUN10" s="705"/>
      <c r="CUO10" s="706"/>
      <c r="CUP10" s="705"/>
      <c r="CUQ10" s="706"/>
      <c r="CUR10" s="607" t="e">
        <f>$G$10</f>
        <v>#N/A</v>
      </c>
      <c r="CUS10" s="608"/>
      <c r="CUT10" s="609"/>
      <c r="CUU10" s="607" t="e">
        <f>$J$10</f>
        <v>#N/A</v>
      </c>
      <c r="CUV10" s="608"/>
      <c r="CUW10" s="609"/>
      <c r="CUX10" s="607" t="e">
        <f>$M$10</f>
        <v>#N/A</v>
      </c>
      <c r="CUY10" s="608"/>
      <c r="CUZ10" s="609"/>
      <c r="CVA10" s="607" t="e">
        <f>$P$10</f>
        <v>#N/A</v>
      </c>
      <c r="CVB10" s="608"/>
      <c r="CVC10" s="609"/>
      <c r="CVD10" s="607" t="e">
        <f>$S$10</f>
        <v>#N/A</v>
      </c>
      <c r="CVE10" s="608"/>
      <c r="CVF10" s="609"/>
      <c r="CVG10" s="607" t="e">
        <f>$V$10</f>
        <v>#N/A</v>
      </c>
      <c r="CVH10" s="608"/>
      <c r="CVI10" s="609"/>
      <c r="CVJ10" s="607" t="e">
        <f>$Y$10</f>
        <v>#N/A</v>
      </c>
      <c r="CVK10" s="608"/>
      <c r="CVL10" s="609"/>
      <c r="CVM10" s="607" t="e">
        <f>$AB$10</f>
        <v>#N/A</v>
      </c>
      <c r="CVN10" s="608"/>
      <c r="CVO10" s="609"/>
      <c r="CVP10" s="607" t="str">
        <f>IF(CWC4="常勤",CVD10,IF(CWC4="非常勤",CUR10," "))</f>
        <v xml:space="preserve"> </v>
      </c>
      <c r="CVQ10" s="608"/>
      <c r="CVR10" s="609"/>
      <c r="CVS10" s="595" t="s">
        <v>289</v>
      </c>
      <c r="CVT10" s="598" t="str">
        <f>IF(CWC4="常勤",CVG10,IF(CWC4="非常勤",CUU10," "))</f>
        <v xml:space="preserve"> </v>
      </c>
      <c r="CVU10" s="566"/>
      <c r="CVV10" s="566"/>
      <c r="CVW10" s="595" t="s">
        <v>289</v>
      </c>
      <c r="CVX10" s="598" t="str">
        <f>IF(CWC4="常勤",CVJ10,IF(CWC4="非常勤",CUX10," "))</f>
        <v xml:space="preserve"> </v>
      </c>
      <c r="CVY10" s="566"/>
      <c r="CVZ10" s="566"/>
      <c r="CWA10" s="595" t="s">
        <v>289</v>
      </c>
      <c r="CWB10" s="598" t="str">
        <f>IF(CWC4="常勤",CVM10,IF(CWC4="非常勤",CVA10," "))</f>
        <v xml:space="preserve"> </v>
      </c>
      <c r="CWC10" s="566"/>
      <c r="CWD10" s="566"/>
      <c r="CWE10" s="595" t="s">
        <v>289</v>
      </c>
      <c r="CWF10" s="600" t="s">
        <v>290</v>
      </c>
      <c r="CWG10" s="601"/>
      <c r="CWH10" s="600" t="s">
        <v>291</v>
      </c>
      <c r="CWI10" s="604"/>
      <c r="CWJ10" s="601"/>
      <c r="CWK10" s="620"/>
      <c r="CWL10" s="382"/>
      <c r="CWM10" s="382"/>
      <c r="CWN10" s="655"/>
      <c r="CWO10" s="701"/>
      <c r="CWP10" s="702"/>
      <c r="CWQ10" s="705"/>
      <c r="CWR10" s="706"/>
      <c r="CWS10" s="705"/>
      <c r="CWT10" s="706"/>
      <c r="CWU10" s="607" t="e">
        <f>$G$10</f>
        <v>#N/A</v>
      </c>
      <c r="CWV10" s="608"/>
      <c r="CWW10" s="609"/>
      <c r="CWX10" s="607" t="e">
        <f>$J$10</f>
        <v>#N/A</v>
      </c>
      <c r="CWY10" s="608"/>
      <c r="CWZ10" s="609"/>
      <c r="CXA10" s="607" t="e">
        <f>$M$10</f>
        <v>#N/A</v>
      </c>
      <c r="CXB10" s="608"/>
      <c r="CXC10" s="609"/>
      <c r="CXD10" s="607" t="e">
        <f>$P$10</f>
        <v>#N/A</v>
      </c>
      <c r="CXE10" s="608"/>
      <c r="CXF10" s="609"/>
      <c r="CXG10" s="607" t="e">
        <f>$S$10</f>
        <v>#N/A</v>
      </c>
      <c r="CXH10" s="608"/>
      <c r="CXI10" s="609"/>
      <c r="CXJ10" s="607" t="e">
        <f>$V$10</f>
        <v>#N/A</v>
      </c>
      <c r="CXK10" s="608"/>
      <c r="CXL10" s="609"/>
      <c r="CXM10" s="607" t="e">
        <f>$Y$10</f>
        <v>#N/A</v>
      </c>
      <c r="CXN10" s="608"/>
      <c r="CXO10" s="609"/>
      <c r="CXP10" s="607" t="e">
        <f>$AB$10</f>
        <v>#N/A</v>
      </c>
      <c r="CXQ10" s="608"/>
      <c r="CXR10" s="609"/>
      <c r="CXS10" s="607" t="str">
        <f>IF(CYF4="常勤",CXG10,IF(CYF4="非常勤",CWU10," "))</f>
        <v xml:space="preserve"> </v>
      </c>
      <c r="CXT10" s="608"/>
      <c r="CXU10" s="609"/>
      <c r="CXV10" s="595" t="s">
        <v>289</v>
      </c>
      <c r="CXW10" s="598" t="str">
        <f>IF(CYF4="常勤",CXJ10,IF(CYF4="非常勤",CWX10," "))</f>
        <v xml:space="preserve"> </v>
      </c>
      <c r="CXX10" s="566"/>
      <c r="CXY10" s="566"/>
      <c r="CXZ10" s="595" t="s">
        <v>289</v>
      </c>
      <c r="CYA10" s="598" t="str">
        <f>IF(CYF4="常勤",CXM10,IF(CYF4="非常勤",CXA10," "))</f>
        <v xml:space="preserve"> </v>
      </c>
      <c r="CYB10" s="566"/>
      <c r="CYC10" s="566"/>
      <c r="CYD10" s="595" t="s">
        <v>289</v>
      </c>
      <c r="CYE10" s="598" t="str">
        <f>IF(CYF4="常勤",CXP10,IF(CYF4="非常勤",CXD10," "))</f>
        <v xml:space="preserve"> </v>
      </c>
      <c r="CYF10" s="566"/>
      <c r="CYG10" s="566"/>
      <c r="CYH10" s="595" t="s">
        <v>289</v>
      </c>
      <c r="CYI10" s="600" t="s">
        <v>290</v>
      </c>
      <c r="CYJ10" s="601"/>
      <c r="CYK10" s="600" t="s">
        <v>291</v>
      </c>
      <c r="CYL10" s="604"/>
      <c r="CYM10" s="601"/>
      <c r="CYN10" s="620"/>
      <c r="CYO10" s="382"/>
      <c r="CYP10" s="382"/>
      <c r="CYQ10" s="655"/>
      <c r="CYR10" s="701"/>
      <c r="CYS10" s="702"/>
      <c r="CYT10" s="705"/>
      <c r="CYU10" s="706"/>
      <c r="CYV10" s="705"/>
      <c r="CYW10" s="706"/>
      <c r="CYX10" s="607" t="e">
        <f>$G$10</f>
        <v>#N/A</v>
      </c>
      <c r="CYY10" s="608"/>
      <c r="CYZ10" s="609"/>
      <c r="CZA10" s="607" t="e">
        <f>$J$10</f>
        <v>#N/A</v>
      </c>
      <c r="CZB10" s="608"/>
      <c r="CZC10" s="609"/>
      <c r="CZD10" s="607" t="e">
        <f>$M$10</f>
        <v>#N/A</v>
      </c>
      <c r="CZE10" s="608"/>
      <c r="CZF10" s="609"/>
      <c r="CZG10" s="607" t="e">
        <f>$P$10</f>
        <v>#N/A</v>
      </c>
      <c r="CZH10" s="608"/>
      <c r="CZI10" s="609"/>
      <c r="CZJ10" s="607" t="e">
        <f>$S$10</f>
        <v>#N/A</v>
      </c>
      <c r="CZK10" s="608"/>
      <c r="CZL10" s="609"/>
      <c r="CZM10" s="607" t="e">
        <f>$V$10</f>
        <v>#N/A</v>
      </c>
      <c r="CZN10" s="608"/>
      <c r="CZO10" s="609"/>
      <c r="CZP10" s="607" t="e">
        <f>$Y$10</f>
        <v>#N/A</v>
      </c>
      <c r="CZQ10" s="608"/>
      <c r="CZR10" s="609"/>
      <c r="CZS10" s="607" t="e">
        <f>$AB$10</f>
        <v>#N/A</v>
      </c>
      <c r="CZT10" s="608"/>
      <c r="CZU10" s="609"/>
      <c r="CZV10" s="607" t="str">
        <f>IF(DAI4="常勤",CZJ10,IF(DAI4="非常勤",CYX10," "))</f>
        <v xml:space="preserve"> </v>
      </c>
      <c r="CZW10" s="608"/>
      <c r="CZX10" s="609"/>
      <c r="CZY10" s="595" t="s">
        <v>289</v>
      </c>
      <c r="CZZ10" s="598" t="str">
        <f>IF(DAI4="常勤",CZM10,IF(DAI4="非常勤",CZA10," "))</f>
        <v xml:space="preserve"> </v>
      </c>
      <c r="DAA10" s="566"/>
      <c r="DAB10" s="566"/>
      <c r="DAC10" s="595" t="s">
        <v>289</v>
      </c>
      <c r="DAD10" s="598" t="str">
        <f>IF(DAI4="常勤",CZP10,IF(DAI4="非常勤",CZD10," "))</f>
        <v xml:space="preserve"> </v>
      </c>
      <c r="DAE10" s="566"/>
      <c r="DAF10" s="566"/>
      <c r="DAG10" s="595" t="s">
        <v>289</v>
      </c>
      <c r="DAH10" s="598" t="str">
        <f>IF(DAI4="常勤",CZS10,IF(DAI4="非常勤",CZG10," "))</f>
        <v xml:space="preserve"> </v>
      </c>
      <c r="DAI10" s="566"/>
      <c r="DAJ10" s="566"/>
      <c r="DAK10" s="595" t="s">
        <v>289</v>
      </c>
      <c r="DAL10" s="600" t="s">
        <v>290</v>
      </c>
      <c r="DAM10" s="601"/>
      <c r="DAN10" s="600" t="s">
        <v>291</v>
      </c>
      <c r="DAO10" s="604"/>
      <c r="DAP10" s="601"/>
      <c r="DAQ10" s="620"/>
      <c r="DAR10" s="382"/>
      <c r="DAS10" s="382"/>
      <c r="DAT10" s="655"/>
      <c r="DAU10" s="701"/>
      <c r="DAV10" s="702"/>
      <c r="DAW10" s="705"/>
      <c r="DAX10" s="706"/>
      <c r="DAY10" s="705"/>
      <c r="DAZ10" s="706"/>
      <c r="DBA10" s="607" t="e">
        <f>$G$10</f>
        <v>#N/A</v>
      </c>
      <c r="DBB10" s="608"/>
      <c r="DBC10" s="609"/>
      <c r="DBD10" s="607" t="e">
        <f>$J$10</f>
        <v>#N/A</v>
      </c>
      <c r="DBE10" s="608"/>
      <c r="DBF10" s="609"/>
      <c r="DBG10" s="607" t="e">
        <f>$M$10</f>
        <v>#N/A</v>
      </c>
      <c r="DBH10" s="608"/>
      <c r="DBI10" s="609"/>
      <c r="DBJ10" s="607" t="e">
        <f>$P$10</f>
        <v>#N/A</v>
      </c>
      <c r="DBK10" s="608"/>
      <c r="DBL10" s="609"/>
      <c r="DBM10" s="607" t="e">
        <f>$S$10</f>
        <v>#N/A</v>
      </c>
      <c r="DBN10" s="608"/>
      <c r="DBO10" s="609"/>
      <c r="DBP10" s="607" t="e">
        <f>$V$10</f>
        <v>#N/A</v>
      </c>
      <c r="DBQ10" s="608"/>
      <c r="DBR10" s="609"/>
      <c r="DBS10" s="607" t="e">
        <f>$Y$10</f>
        <v>#N/A</v>
      </c>
      <c r="DBT10" s="608"/>
      <c r="DBU10" s="609"/>
      <c r="DBV10" s="607" t="e">
        <f>$AB$10</f>
        <v>#N/A</v>
      </c>
      <c r="DBW10" s="608"/>
      <c r="DBX10" s="609"/>
      <c r="DBY10" s="607" t="str">
        <f>IF(DCL4="常勤",DBM10,IF(DCL4="非常勤",DBA10," "))</f>
        <v xml:space="preserve"> </v>
      </c>
      <c r="DBZ10" s="608"/>
      <c r="DCA10" s="609"/>
      <c r="DCB10" s="595" t="s">
        <v>289</v>
      </c>
      <c r="DCC10" s="598" t="str">
        <f>IF(DCL4="常勤",DBP10,IF(DCL4="非常勤",DBD10," "))</f>
        <v xml:space="preserve"> </v>
      </c>
      <c r="DCD10" s="566"/>
      <c r="DCE10" s="566"/>
      <c r="DCF10" s="595" t="s">
        <v>289</v>
      </c>
      <c r="DCG10" s="598" t="str">
        <f>IF(DCL4="常勤",DBS10,IF(DCL4="非常勤",DBG10," "))</f>
        <v xml:space="preserve"> </v>
      </c>
      <c r="DCH10" s="566"/>
      <c r="DCI10" s="566"/>
      <c r="DCJ10" s="595" t="s">
        <v>289</v>
      </c>
      <c r="DCK10" s="598" t="str">
        <f>IF(DCL4="常勤",DBV10,IF(DCL4="非常勤",DBJ10," "))</f>
        <v xml:space="preserve"> </v>
      </c>
      <c r="DCL10" s="566"/>
      <c r="DCM10" s="566"/>
      <c r="DCN10" s="595" t="s">
        <v>289</v>
      </c>
      <c r="DCO10" s="600" t="s">
        <v>290</v>
      </c>
      <c r="DCP10" s="601"/>
      <c r="DCQ10" s="600" t="s">
        <v>291</v>
      </c>
      <c r="DCR10" s="604"/>
      <c r="DCS10" s="601"/>
      <c r="DCT10" s="620"/>
      <c r="DCU10" s="382"/>
      <c r="DCV10" s="382"/>
      <c r="DCW10" s="655"/>
      <c r="DCX10" s="701"/>
      <c r="DCY10" s="702"/>
      <c r="DCZ10" s="705"/>
      <c r="DDA10" s="706"/>
      <c r="DDB10" s="705"/>
      <c r="DDC10" s="706"/>
      <c r="DDD10" s="607" t="e">
        <f>$G$10</f>
        <v>#N/A</v>
      </c>
      <c r="DDE10" s="608"/>
      <c r="DDF10" s="609"/>
      <c r="DDG10" s="607" t="e">
        <f>$J$10</f>
        <v>#N/A</v>
      </c>
      <c r="DDH10" s="608"/>
      <c r="DDI10" s="609"/>
      <c r="DDJ10" s="607" t="e">
        <f>$M$10</f>
        <v>#N/A</v>
      </c>
      <c r="DDK10" s="608"/>
      <c r="DDL10" s="609"/>
      <c r="DDM10" s="607" t="e">
        <f>$P$10</f>
        <v>#N/A</v>
      </c>
      <c r="DDN10" s="608"/>
      <c r="DDO10" s="609"/>
      <c r="DDP10" s="607" t="e">
        <f>$S$10</f>
        <v>#N/A</v>
      </c>
      <c r="DDQ10" s="608"/>
      <c r="DDR10" s="609"/>
      <c r="DDS10" s="607" t="e">
        <f>$V$10</f>
        <v>#N/A</v>
      </c>
      <c r="DDT10" s="608"/>
      <c r="DDU10" s="609"/>
      <c r="DDV10" s="607" t="e">
        <f>$Y$10</f>
        <v>#N/A</v>
      </c>
      <c r="DDW10" s="608"/>
      <c r="DDX10" s="609"/>
      <c r="DDY10" s="607" t="e">
        <f>$AB$10</f>
        <v>#N/A</v>
      </c>
      <c r="DDZ10" s="608"/>
      <c r="DEA10" s="609"/>
      <c r="DEB10" s="607" t="str">
        <f>IF(DEO4="常勤",DDP10,IF(DEO4="非常勤",DDD10," "))</f>
        <v xml:space="preserve"> </v>
      </c>
      <c r="DEC10" s="608"/>
      <c r="DED10" s="609"/>
      <c r="DEE10" s="595" t="s">
        <v>289</v>
      </c>
      <c r="DEF10" s="598" t="str">
        <f>IF(DEO4="常勤",DDS10,IF(DEO4="非常勤",DDG10," "))</f>
        <v xml:space="preserve"> </v>
      </c>
      <c r="DEG10" s="566"/>
      <c r="DEH10" s="566"/>
      <c r="DEI10" s="595" t="s">
        <v>289</v>
      </c>
      <c r="DEJ10" s="598" t="str">
        <f>IF(DEO4="常勤",DDV10,IF(DEO4="非常勤",DDJ10," "))</f>
        <v xml:space="preserve"> </v>
      </c>
      <c r="DEK10" s="566"/>
      <c r="DEL10" s="566"/>
      <c r="DEM10" s="595" t="s">
        <v>289</v>
      </c>
      <c r="DEN10" s="598" t="str">
        <f>IF(DEO4="常勤",DDY10,IF(DEO4="非常勤",DDM10," "))</f>
        <v xml:space="preserve"> </v>
      </c>
      <c r="DEO10" s="566"/>
      <c r="DEP10" s="566"/>
      <c r="DEQ10" s="595" t="s">
        <v>289</v>
      </c>
      <c r="DER10" s="600" t="s">
        <v>290</v>
      </c>
      <c r="DES10" s="601"/>
      <c r="DET10" s="600" t="s">
        <v>291</v>
      </c>
      <c r="DEU10" s="604"/>
      <c r="DEV10" s="601"/>
      <c r="DEW10" s="620"/>
      <c r="DEX10" s="382"/>
      <c r="DEY10" s="382"/>
      <c r="DEZ10" s="655"/>
      <c r="DFA10" s="701"/>
      <c r="DFB10" s="702"/>
      <c r="DFC10" s="705"/>
      <c r="DFD10" s="706"/>
      <c r="DFE10" s="705"/>
      <c r="DFF10" s="706"/>
      <c r="DFG10" s="607" t="e">
        <f>$G$10</f>
        <v>#N/A</v>
      </c>
      <c r="DFH10" s="608"/>
      <c r="DFI10" s="609"/>
      <c r="DFJ10" s="607" t="e">
        <f>$J$10</f>
        <v>#N/A</v>
      </c>
      <c r="DFK10" s="608"/>
      <c r="DFL10" s="609"/>
      <c r="DFM10" s="607" t="e">
        <f>$M$10</f>
        <v>#N/A</v>
      </c>
      <c r="DFN10" s="608"/>
      <c r="DFO10" s="609"/>
      <c r="DFP10" s="607" t="e">
        <f>$P$10</f>
        <v>#N/A</v>
      </c>
      <c r="DFQ10" s="608"/>
      <c r="DFR10" s="609"/>
      <c r="DFS10" s="607" t="e">
        <f>$S$10</f>
        <v>#N/A</v>
      </c>
      <c r="DFT10" s="608"/>
      <c r="DFU10" s="609"/>
      <c r="DFV10" s="607" t="e">
        <f>$V$10</f>
        <v>#N/A</v>
      </c>
      <c r="DFW10" s="608"/>
      <c r="DFX10" s="609"/>
      <c r="DFY10" s="607" t="e">
        <f>$Y$10</f>
        <v>#N/A</v>
      </c>
      <c r="DFZ10" s="608"/>
      <c r="DGA10" s="609"/>
      <c r="DGB10" s="607" t="e">
        <f>$AB$10</f>
        <v>#N/A</v>
      </c>
      <c r="DGC10" s="608"/>
      <c r="DGD10" s="609"/>
      <c r="DGE10" s="607" t="str">
        <f>IF(DGR4="常勤",DFS10,IF(DGR4="非常勤",DFG10," "))</f>
        <v xml:space="preserve"> </v>
      </c>
      <c r="DGF10" s="608"/>
      <c r="DGG10" s="609"/>
      <c r="DGH10" s="595" t="s">
        <v>289</v>
      </c>
      <c r="DGI10" s="598" t="str">
        <f>IF(DGR4="常勤",DFV10,IF(DGR4="非常勤",DFJ10," "))</f>
        <v xml:space="preserve"> </v>
      </c>
      <c r="DGJ10" s="566"/>
      <c r="DGK10" s="566"/>
      <c r="DGL10" s="595" t="s">
        <v>289</v>
      </c>
      <c r="DGM10" s="598" t="str">
        <f>IF(DGR4="常勤",DFY10,IF(DGR4="非常勤",DFM10," "))</f>
        <v xml:space="preserve"> </v>
      </c>
      <c r="DGN10" s="566"/>
      <c r="DGO10" s="566"/>
      <c r="DGP10" s="595" t="s">
        <v>289</v>
      </c>
      <c r="DGQ10" s="598" t="str">
        <f>IF(DGR4="常勤",DGB10,IF(DGR4="非常勤",DFP10," "))</f>
        <v xml:space="preserve"> </v>
      </c>
      <c r="DGR10" s="566"/>
      <c r="DGS10" s="566"/>
      <c r="DGT10" s="595" t="s">
        <v>289</v>
      </c>
      <c r="DGU10" s="600" t="s">
        <v>290</v>
      </c>
      <c r="DGV10" s="601"/>
      <c r="DGW10" s="600" t="s">
        <v>291</v>
      </c>
      <c r="DGX10" s="604"/>
      <c r="DGY10" s="601"/>
      <c r="DGZ10" s="620"/>
      <c r="DHA10" s="382"/>
      <c r="DHB10" s="382"/>
      <c r="DHC10" s="655"/>
      <c r="DHD10" s="701"/>
      <c r="DHE10" s="702"/>
      <c r="DHF10" s="705"/>
      <c r="DHG10" s="706"/>
      <c r="DHH10" s="705"/>
      <c r="DHI10" s="706"/>
      <c r="DHJ10" s="607" t="e">
        <f>$G$10</f>
        <v>#N/A</v>
      </c>
      <c r="DHK10" s="608"/>
      <c r="DHL10" s="609"/>
      <c r="DHM10" s="607" t="e">
        <f>$J$10</f>
        <v>#N/A</v>
      </c>
      <c r="DHN10" s="608"/>
      <c r="DHO10" s="609"/>
      <c r="DHP10" s="607" t="e">
        <f>$M$10</f>
        <v>#N/A</v>
      </c>
      <c r="DHQ10" s="608"/>
      <c r="DHR10" s="609"/>
      <c r="DHS10" s="607" t="e">
        <f>$P$10</f>
        <v>#N/A</v>
      </c>
      <c r="DHT10" s="608"/>
      <c r="DHU10" s="609"/>
      <c r="DHV10" s="607" t="e">
        <f>$S$10</f>
        <v>#N/A</v>
      </c>
      <c r="DHW10" s="608"/>
      <c r="DHX10" s="609"/>
      <c r="DHY10" s="607" t="e">
        <f>$V$10</f>
        <v>#N/A</v>
      </c>
      <c r="DHZ10" s="608"/>
      <c r="DIA10" s="609"/>
      <c r="DIB10" s="607" t="e">
        <f>$Y$10</f>
        <v>#N/A</v>
      </c>
      <c r="DIC10" s="608"/>
      <c r="DID10" s="609"/>
      <c r="DIE10" s="607" t="e">
        <f>$AB$10</f>
        <v>#N/A</v>
      </c>
      <c r="DIF10" s="608"/>
      <c r="DIG10" s="609"/>
      <c r="DIH10" s="607" t="str">
        <f>IF(DIU4="常勤",DHV10,IF(DIU4="非常勤",DHJ10," "))</f>
        <v xml:space="preserve"> </v>
      </c>
      <c r="DII10" s="608"/>
      <c r="DIJ10" s="609"/>
      <c r="DIK10" s="595" t="s">
        <v>289</v>
      </c>
      <c r="DIL10" s="598" t="str">
        <f>IF(DIU4="常勤",DHY10,IF(DIU4="非常勤",DHM10," "))</f>
        <v xml:space="preserve"> </v>
      </c>
      <c r="DIM10" s="566"/>
      <c r="DIN10" s="566"/>
      <c r="DIO10" s="595" t="s">
        <v>289</v>
      </c>
      <c r="DIP10" s="598" t="str">
        <f>IF(DIU4="常勤",DIB10,IF(DIU4="非常勤",DHP10," "))</f>
        <v xml:space="preserve"> </v>
      </c>
      <c r="DIQ10" s="566"/>
      <c r="DIR10" s="566"/>
      <c r="DIS10" s="595" t="s">
        <v>289</v>
      </c>
      <c r="DIT10" s="598" t="str">
        <f>IF(DIU4="常勤",DIE10,IF(DIU4="非常勤",DHS10," "))</f>
        <v xml:space="preserve"> </v>
      </c>
      <c r="DIU10" s="566"/>
      <c r="DIV10" s="566"/>
      <c r="DIW10" s="595" t="s">
        <v>289</v>
      </c>
      <c r="DIX10" s="600" t="s">
        <v>290</v>
      </c>
      <c r="DIY10" s="601"/>
      <c r="DIZ10" s="600" t="s">
        <v>291</v>
      </c>
      <c r="DJA10" s="604"/>
      <c r="DJB10" s="601"/>
      <c r="DJC10" s="620"/>
      <c r="DJD10" s="382"/>
      <c r="DJE10" s="382"/>
      <c r="DJF10" s="655"/>
      <c r="DJG10" s="701"/>
      <c r="DJH10" s="702"/>
      <c r="DJI10" s="705"/>
      <c r="DJJ10" s="706"/>
      <c r="DJK10" s="705"/>
      <c r="DJL10" s="706"/>
      <c r="DJM10" s="607" t="e">
        <f>$G$10</f>
        <v>#N/A</v>
      </c>
      <c r="DJN10" s="608"/>
      <c r="DJO10" s="609"/>
      <c r="DJP10" s="607" t="e">
        <f>$J$10</f>
        <v>#N/A</v>
      </c>
      <c r="DJQ10" s="608"/>
      <c r="DJR10" s="609"/>
      <c r="DJS10" s="607" t="e">
        <f>$M$10</f>
        <v>#N/A</v>
      </c>
      <c r="DJT10" s="608"/>
      <c r="DJU10" s="609"/>
      <c r="DJV10" s="607" t="e">
        <f>$P$10</f>
        <v>#N/A</v>
      </c>
      <c r="DJW10" s="608"/>
      <c r="DJX10" s="609"/>
      <c r="DJY10" s="607" t="e">
        <f>$S$10</f>
        <v>#N/A</v>
      </c>
      <c r="DJZ10" s="608"/>
      <c r="DKA10" s="609"/>
      <c r="DKB10" s="607" t="e">
        <f>$V$10</f>
        <v>#N/A</v>
      </c>
      <c r="DKC10" s="608"/>
      <c r="DKD10" s="609"/>
      <c r="DKE10" s="607" t="e">
        <f>$Y$10</f>
        <v>#N/A</v>
      </c>
      <c r="DKF10" s="608"/>
      <c r="DKG10" s="609"/>
      <c r="DKH10" s="607" t="e">
        <f>$AB$10</f>
        <v>#N/A</v>
      </c>
      <c r="DKI10" s="608"/>
      <c r="DKJ10" s="609"/>
      <c r="DKK10" s="607" t="str">
        <f>IF(DKX4="常勤",DJY10,IF(DKX4="非常勤",DJM10," "))</f>
        <v xml:space="preserve"> </v>
      </c>
      <c r="DKL10" s="608"/>
      <c r="DKM10" s="609"/>
      <c r="DKN10" s="595" t="s">
        <v>289</v>
      </c>
      <c r="DKO10" s="598" t="str">
        <f>IF(DKX4="常勤",DKB10,IF(DKX4="非常勤",DJP10," "))</f>
        <v xml:space="preserve"> </v>
      </c>
      <c r="DKP10" s="566"/>
      <c r="DKQ10" s="566"/>
      <c r="DKR10" s="595" t="s">
        <v>289</v>
      </c>
      <c r="DKS10" s="598" t="str">
        <f>IF(DKX4="常勤",DKE10,IF(DKX4="非常勤",DJS10," "))</f>
        <v xml:space="preserve"> </v>
      </c>
      <c r="DKT10" s="566"/>
      <c r="DKU10" s="566"/>
      <c r="DKV10" s="595" t="s">
        <v>289</v>
      </c>
      <c r="DKW10" s="598" t="str">
        <f>IF(DKX4="常勤",DKH10,IF(DKX4="非常勤",DJV10," "))</f>
        <v xml:space="preserve"> </v>
      </c>
      <c r="DKX10" s="566"/>
      <c r="DKY10" s="566"/>
      <c r="DKZ10" s="595" t="s">
        <v>289</v>
      </c>
      <c r="DLA10" s="600" t="s">
        <v>290</v>
      </c>
      <c r="DLB10" s="601"/>
      <c r="DLC10" s="600" t="s">
        <v>291</v>
      </c>
      <c r="DLD10" s="604"/>
      <c r="DLE10" s="601"/>
      <c r="DLF10" s="620"/>
      <c r="DLG10" s="382"/>
      <c r="DLH10" s="382"/>
      <c r="DLI10" s="655"/>
      <c r="DLJ10" s="701"/>
      <c r="DLK10" s="702"/>
      <c r="DLL10" s="705"/>
      <c r="DLM10" s="706"/>
      <c r="DLN10" s="705"/>
      <c r="DLO10" s="706"/>
      <c r="DLP10" s="607" t="e">
        <f>$G$10</f>
        <v>#N/A</v>
      </c>
      <c r="DLQ10" s="608"/>
      <c r="DLR10" s="609"/>
      <c r="DLS10" s="607" t="e">
        <f>$J$10</f>
        <v>#N/A</v>
      </c>
      <c r="DLT10" s="608"/>
      <c r="DLU10" s="609"/>
      <c r="DLV10" s="607" t="e">
        <f>$M$10</f>
        <v>#N/A</v>
      </c>
      <c r="DLW10" s="608"/>
      <c r="DLX10" s="609"/>
      <c r="DLY10" s="607" t="e">
        <f>$P$10</f>
        <v>#N/A</v>
      </c>
      <c r="DLZ10" s="608"/>
      <c r="DMA10" s="609"/>
      <c r="DMB10" s="607" t="e">
        <f>$S$10</f>
        <v>#N/A</v>
      </c>
      <c r="DMC10" s="608"/>
      <c r="DMD10" s="609"/>
      <c r="DME10" s="607" t="e">
        <f>$V$10</f>
        <v>#N/A</v>
      </c>
      <c r="DMF10" s="608"/>
      <c r="DMG10" s="609"/>
      <c r="DMH10" s="607" t="e">
        <f>$Y$10</f>
        <v>#N/A</v>
      </c>
      <c r="DMI10" s="608"/>
      <c r="DMJ10" s="609"/>
      <c r="DMK10" s="607" t="e">
        <f>$AB$10</f>
        <v>#N/A</v>
      </c>
      <c r="DML10" s="608"/>
      <c r="DMM10" s="609"/>
      <c r="DMN10" s="607" t="str">
        <f>IF(DNA4="常勤",DMB10,IF(DNA4="非常勤",DLP10," "))</f>
        <v xml:space="preserve"> </v>
      </c>
      <c r="DMO10" s="608"/>
      <c r="DMP10" s="609"/>
      <c r="DMQ10" s="595" t="s">
        <v>289</v>
      </c>
      <c r="DMR10" s="598" t="str">
        <f>IF(DNA4="常勤",DME10,IF(DNA4="非常勤",DLS10," "))</f>
        <v xml:space="preserve"> </v>
      </c>
      <c r="DMS10" s="566"/>
      <c r="DMT10" s="566"/>
      <c r="DMU10" s="595" t="s">
        <v>289</v>
      </c>
      <c r="DMV10" s="598" t="str">
        <f>IF(DNA4="常勤",DMH10,IF(DNA4="非常勤",DLV10," "))</f>
        <v xml:space="preserve"> </v>
      </c>
      <c r="DMW10" s="566"/>
      <c r="DMX10" s="566"/>
      <c r="DMY10" s="595" t="s">
        <v>289</v>
      </c>
      <c r="DMZ10" s="598" t="str">
        <f>IF(DNA4="常勤",DMK10,IF(DNA4="非常勤",DLY10," "))</f>
        <v xml:space="preserve"> </v>
      </c>
      <c r="DNA10" s="566"/>
      <c r="DNB10" s="566"/>
      <c r="DNC10" s="595" t="s">
        <v>289</v>
      </c>
      <c r="DND10" s="600" t="s">
        <v>290</v>
      </c>
      <c r="DNE10" s="601"/>
      <c r="DNF10" s="600" t="s">
        <v>291</v>
      </c>
      <c r="DNG10" s="604"/>
      <c r="DNH10" s="601"/>
      <c r="DNI10" s="620"/>
      <c r="DNJ10" s="382"/>
      <c r="DNK10" s="382"/>
      <c r="DNL10" s="655"/>
      <c r="DNM10" s="701"/>
      <c r="DNN10" s="702"/>
      <c r="DNO10" s="705"/>
      <c r="DNP10" s="706"/>
      <c r="DNQ10" s="705"/>
      <c r="DNR10" s="706"/>
      <c r="DNS10" s="607" t="e">
        <f>$G$10</f>
        <v>#N/A</v>
      </c>
      <c r="DNT10" s="608"/>
      <c r="DNU10" s="609"/>
      <c r="DNV10" s="607" t="e">
        <f>$J$10</f>
        <v>#N/A</v>
      </c>
      <c r="DNW10" s="608"/>
      <c r="DNX10" s="609"/>
      <c r="DNY10" s="607" t="e">
        <f>$M$10</f>
        <v>#N/A</v>
      </c>
      <c r="DNZ10" s="608"/>
      <c r="DOA10" s="609"/>
      <c r="DOB10" s="607" t="e">
        <f>$P$10</f>
        <v>#N/A</v>
      </c>
      <c r="DOC10" s="608"/>
      <c r="DOD10" s="609"/>
      <c r="DOE10" s="607" t="e">
        <f>$S$10</f>
        <v>#N/A</v>
      </c>
      <c r="DOF10" s="608"/>
      <c r="DOG10" s="609"/>
      <c r="DOH10" s="607" t="e">
        <f>$V$10</f>
        <v>#N/A</v>
      </c>
      <c r="DOI10" s="608"/>
      <c r="DOJ10" s="609"/>
      <c r="DOK10" s="607" t="e">
        <f>$Y$10</f>
        <v>#N/A</v>
      </c>
      <c r="DOL10" s="608"/>
      <c r="DOM10" s="609"/>
      <c r="DON10" s="607" t="e">
        <f>$AB$10</f>
        <v>#N/A</v>
      </c>
      <c r="DOO10" s="608"/>
      <c r="DOP10" s="609"/>
      <c r="DOQ10" s="607" t="str">
        <f>IF(DPD4="常勤",DOE10,IF(DPD4="非常勤",DNS10," "))</f>
        <v xml:space="preserve"> </v>
      </c>
      <c r="DOR10" s="608"/>
      <c r="DOS10" s="609"/>
      <c r="DOT10" s="595" t="s">
        <v>289</v>
      </c>
      <c r="DOU10" s="598" t="str">
        <f>IF(DPD4="常勤",DOH10,IF(DPD4="非常勤",DNV10," "))</f>
        <v xml:space="preserve"> </v>
      </c>
      <c r="DOV10" s="566"/>
      <c r="DOW10" s="566"/>
      <c r="DOX10" s="595" t="s">
        <v>289</v>
      </c>
      <c r="DOY10" s="598" t="str">
        <f>IF(DPD4="常勤",DOK10,IF(DPD4="非常勤",DNY10," "))</f>
        <v xml:space="preserve"> </v>
      </c>
      <c r="DOZ10" s="566"/>
      <c r="DPA10" s="566"/>
      <c r="DPB10" s="595" t="s">
        <v>289</v>
      </c>
      <c r="DPC10" s="598" t="str">
        <f>IF(DPD4="常勤",DON10,IF(DPD4="非常勤",DOB10," "))</f>
        <v xml:space="preserve"> </v>
      </c>
      <c r="DPD10" s="566"/>
      <c r="DPE10" s="566"/>
      <c r="DPF10" s="595" t="s">
        <v>289</v>
      </c>
      <c r="DPG10" s="600" t="s">
        <v>290</v>
      </c>
      <c r="DPH10" s="601"/>
      <c r="DPI10" s="600" t="s">
        <v>291</v>
      </c>
      <c r="DPJ10" s="604"/>
      <c r="DPK10" s="601"/>
      <c r="DPL10" s="620"/>
      <c r="DPM10" s="382"/>
      <c r="DPN10" s="382"/>
      <c r="DPO10" s="655"/>
      <c r="DPP10" s="701"/>
      <c r="DPQ10" s="702"/>
      <c r="DPR10" s="705"/>
      <c r="DPS10" s="706"/>
      <c r="DPT10" s="705"/>
      <c r="DPU10" s="706"/>
      <c r="DPV10" s="607" t="e">
        <f>$G$10</f>
        <v>#N/A</v>
      </c>
      <c r="DPW10" s="608"/>
      <c r="DPX10" s="609"/>
      <c r="DPY10" s="607" t="e">
        <f>$J$10</f>
        <v>#N/A</v>
      </c>
      <c r="DPZ10" s="608"/>
      <c r="DQA10" s="609"/>
      <c r="DQB10" s="607" t="e">
        <f>$M$10</f>
        <v>#N/A</v>
      </c>
      <c r="DQC10" s="608"/>
      <c r="DQD10" s="609"/>
      <c r="DQE10" s="607" t="e">
        <f>$P$10</f>
        <v>#N/A</v>
      </c>
      <c r="DQF10" s="608"/>
      <c r="DQG10" s="609"/>
      <c r="DQH10" s="607" t="e">
        <f>$S$10</f>
        <v>#N/A</v>
      </c>
      <c r="DQI10" s="608"/>
      <c r="DQJ10" s="609"/>
      <c r="DQK10" s="607" t="e">
        <f>$V$10</f>
        <v>#N/A</v>
      </c>
      <c r="DQL10" s="608"/>
      <c r="DQM10" s="609"/>
      <c r="DQN10" s="607" t="e">
        <f>$Y$10</f>
        <v>#N/A</v>
      </c>
      <c r="DQO10" s="608"/>
      <c r="DQP10" s="609"/>
      <c r="DQQ10" s="607" t="e">
        <f>$AB$10</f>
        <v>#N/A</v>
      </c>
      <c r="DQR10" s="608"/>
      <c r="DQS10" s="609"/>
      <c r="DQT10" s="607" t="str">
        <f>IF(DRG4="常勤",DQH10,IF(DRG4="非常勤",DPV10," "))</f>
        <v xml:space="preserve"> </v>
      </c>
      <c r="DQU10" s="608"/>
      <c r="DQV10" s="609"/>
      <c r="DQW10" s="595" t="s">
        <v>289</v>
      </c>
      <c r="DQX10" s="598" t="str">
        <f>IF(DRG4="常勤",DQK10,IF(DRG4="非常勤",DPY10," "))</f>
        <v xml:space="preserve"> </v>
      </c>
      <c r="DQY10" s="566"/>
      <c r="DQZ10" s="566"/>
      <c r="DRA10" s="595" t="s">
        <v>289</v>
      </c>
      <c r="DRB10" s="598" t="str">
        <f>IF(DRG4="常勤",DQN10,IF(DRG4="非常勤",DQB10," "))</f>
        <v xml:space="preserve"> </v>
      </c>
      <c r="DRC10" s="566"/>
      <c r="DRD10" s="566"/>
      <c r="DRE10" s="595" t="s">
        <v>289</v>
      </c>
      <c r="DRF10" s="598" t="str">
        <f>IF(DRG4="常勤",DQQ10,IF(DRG4="非常勤",DQE10," "))</f>
        <v xml:space="preserve"> </v>
      </c>
      <c r="DRG10" s="566"/>
      <c r="DRH10" s="566"/>
      <c r="DRI10" s="595" t="s">
        <v>289</v>
      </c>
      <c r="DRJ10" s="600" t="s">
        <v>290</v>
      </c>
      <c r="DRK10" s="601"/>
      <c r="DRL10" s="600" t="s">
        <v>291</v>
      </c>
      <c r="DRM10" s="604"/>
      <c r="DRN10" s="601"/>
      <c r="DRO10" s="620"/>
      <c r="DRP10" s="382"/>
      <c r="DRQ10" s="382"/>
      <c r="DRR10" s="655"/>
      <c r="DRS10" s="701"/>
      <c r="DRT10" s="702"/>
      <c r="DRU10" s="705"/>
      <c r="DRV10" s="706"/>
      <c r="DRW10" s="705"/>
      <c r="DRX10" s="706"/>
      <c r="DRY10" s="607" t="e">
        <f>$G$10</f>
        <v>#N/A</v>
      </c>
      <c r="DRZ10" s="608"/>
      <c r="DSA10" s="609"/>
      <c r="DSB10" s="607" t="e">
        <f>$J$10</f>
        <v>#N/A</v>
      </c>
      <c r="DSC10" s="608"/>
      <c r="DSD10" s="609"/>
      <c r="DSE10" s="607" t="e">
        <f>$M$10</f>
        <v>#N/A</v>
      </c>
      <c r="DSF10" s="608"/>
      <c r="DSG10" s="609"/>
      <c r="DSH10" s="607" t="e">
        <f>$P$10</f>
        <v>#N/A</v>
      </c>
      <c r="DSI10" s="608"/>
      <c r="DSJ10" s="609"/>
      <c r="DSK10" s="607" t="e">
        <f>$S$10</f>
        <v>#N/A</v>
      </c>
      <c r="DSL10" s="608"/>
      <c r="DSM10" s="609"/>
      <c r="DSN10" s="607" t="e">
        <f>$V$10</f>
        <v>#N/A</v>
      </c>
      <c r="DSO10" s="608"/>
      <c r="DSP10" s="609"/>
      <c r="DSQ10" s="607" t="e">
        <f>$Y$10</f>
        <v>#N/A</v>
      </c>
      <c r="DSR10" s="608"/>
      <c r="DSS10" s="609"/>
      <c r="DST10" s="607" t="e">
        <f>$AB$10</f>
        <v>#N/A</v>
      </c>
      <c r="DSU10" s="608"/>
      <c r="DSV10" s="609"/>
      <c r="DSW10" s="607" t="str">
        <f>IF(DTJ4="常勤",DSK10,IF(DTJ4="非常勤",DRY10," "))</f>
        <v xml:space="preserve"> </v>
      </c>
      <c r="DSX10" s="608"/>
      <c r="DSY10" s="609"/>
      <c r="DSZ10" s="595" t="s">
        <v>289</v>
      </c>
      <c r="DTA10" s="598" t="str">
        <f>IF(DTJ4="常勤",DSN10,IF(DTJ4="非常勤",DSB10," "))</f>
        <v xml:space="preserve"> </v>
      </c>
      <c r="DTB10" s="566"/>
      <c r="DTC10" s="566"/>
      <c r="DTD10" s="595" t="s">
        <v>289</v>
      </c>
      <c r="DTE10" s="598" t="str">
        <f>IF(DTJ4="常勤",DSQ10,IF(DTJ4="非常勤",DSE10," "))</f>
        <v xml:space="preserve"> </v>
      </c>
      <c r="DTF10" s="566"/>
      <c r="DTG10" s="566"/>
      <c r="DTH10" s="595" t="s">
        <v>289</v>
      </c>
      <c r="DTI10" s="598" t="str">
        <f>IF(DTJ4="常勤",DST10,IF(DTJ4="非常勤",DSH10," "))</f>
        <v xml:space="preserve"> </v>
      </c>
      <c r="DTJ10" s="566"/>
      <c r="DTK10" s="566"/>
      <c r="DTL10" s="595" t="s">
        <v>289</v>
      </c>
      <c r="DTM10" s="600" t="s">
        <v>290</v>
      </c>
      <c r="DTN10" s="601"/>
      <c r="DTO10" s="600" t="s">
        <v>291</v>
      </c>
      <c r="DTP10" s="604"/>
      <c r="DTQ10" s="601"/>
      <c r="DTR10" s="620"/>
      <c r="DTS10" s="382"/>
      <c r="DTT10" s="382"/>
      <c r="DTU10" s="655"/>
      <c r="DTV10" s="701"/>
      <c r="DTW10" s="702"/>
      <c r="DTX10" s="705"/>
      <c r="DTY10" s="706"/>
      <c r="DTZ10" s="705"/>
      <c r="DUA10" s="706"/>
      <c r="DUB10" s="607" t="e">
        <f>$G$10</f>
        <v>#N/A</v>
      </c>
      <c r="DUC10" s="608"/>
      <c r="DUD10" s="609"/>
      <c r="DUE10" s="607" t="e">
        <f>$J$10</f>
        <v>#N/A</v>
      </c>
      <c r="DUF10" s="608"/>
      <c r="DUG10" s="609"/>
      <c r="DUH10" s="607" t="e">
        <f>$M$10</f>
        <v>#N/A</v>
      </c>
      <c r="DUI10" s="608"/>
      <c r="DUJ10" s="609"/>
      <c r="DUK10" s="607" t="e">
        <f>$P$10</f>
        <v>#N/A</v>
      </c>
      <c r="DUL10" s="608"/>
      <c r="DUM10" s="609"/>
      <c r="DUN10" s="607" t="e">
        <f>$S$10</f>
        <v>#N/A</v>
      </c>
      <c r="DUO10" s="608"/>
      <c r="DUP10" s="609"/>
      <c r="DUQ10" s="607" t="e">
        <f>$V$10</f>
        <v>#N/A</v>
      </c>
      <c r="DUR10" s="608"/>
      <c r="DUS10" s="609"/>
      <c r="DUT10" s="607" t="e">
        <f>$Y$10</f>
        <v>#N/A</v>
      </c>
      <c r="DUU10" s="608"/>
      <c r="DUV10" s="609"/>
      <c r="DUW10" s="607" t="e">
        <f>$AB$10</f>
        <v>#N/A</v>
      </c>
      <c r="DUX10" s="608"/>
      <c r="DUY10" s="609"/>
      <c r="DUZ10" s="607" t="str">
        <f>IF(DVM4="常勤",DUN10,IF(DVM4="非常勤",DUB10," "))</f>
        <v xml:space="preserve"> </v>
      </c>
      <c r="DVA10" s="608"/>
      <c r="DVB10" s="609"/>
      <c r="DVC10" s="595" t="s">
        <v>289</v>
      </c>
      <c r="DVD10" s="598" t="str">
        <f>IF(DVM4="常勤",DUQ10,IF(DVM4="非常勤",DUE10," "))</f>
        <v xml:space="preserve"> </v>
      </c>
      <c r="DVE10" s="566"/>
      <c r="DVF10" s="566"/>
      <c r="DVG10" s="595" t="s">
        <v>289</v>
      </c>
      <c r="DVH10" s="598" t="str">
        <f>IF(DVM4="常勤",DUT10,IF(DVM4="非常勤",DUH10," "))</f>
        <v xml:space="preserve"> </v>
      </c>
      <c r="DVI10" s="566"/>
      <c r="DVJ10" s="566"/>
      <c r="DVK10" s="595" t="s">
        <v>289</v>
      </c>
      <c r="DVL10" s="598" t="str">
        <f>IF(DVM4="常勤",DUW10,IF(DVM4="非常勤",DUK10," "))</f>
        <v xml:space="preserve"> </v>
      </c>
      <c r="DVM10" s="566"/>
      <c r="DVN10" s="566"/>
      <c r="DVO10" s="595" t="s">
        <v>289</v>
      </c>
      <c r="DVP10" s="600" t="s">
        <v>290</v>
      </c>
      <c r="DVQ10" s="601"/>
      <c r="DVR10" s="600" t="s">
        <v>291</v>
      </c>
      <c r="DVS10" s="604"/>
      <c r="DVT10" s="601"/>
      <c r="DVU10" s="620"/>
      <c r="DVV10" s="382"/>
      <c r="DVW10" s="382"/>
      <c r="DVX10" s="655"/>
    </row>
    <row r="11" spans="1:3300" ht="17.25" customHeight="1">
      <c r="A11" s="622"/>
      <c r="B11" s="624"/>
      <c r="C11" s="626"/>
      <c r="D11" s="626"/>
      <c r="E11" s="626"/>
      <c r="F11" s="62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610"/>
      <c r="AF11" s="611"/>
      <c r="AG11" s="612"/>
      <c r="AH11" s="596"/>
      <c r="AI11" s="566"/>
      <c r="AJ11" s="566"/>
      <c r="AK11" s="566"/>
      <c r="AL11" s="596"/>
      <c r="AM11" s="566"/>
      <c r="AN11" s="566"/>
      <c r="AO11" s="566"/>
      <c r="AP11" s="596"/>
      <c r="AQ11" s="566"/>
      <c r="AR11" s="566"/>
      <c r="AS11" s="566"/>
      <c r="AT11" s="596"/>
      <c r="AU11" s="602"/>
      <c r="AV11" s="603"/>
      <c r="AW11" s="602"/>
      <c r="AX11" s="605"/>
      <c r="AY11" s="605"/>
      <c r="AZ11" s="620"/>
      <c r="BA11" s="382"/>
      <c r="BB11" s="382"/>
      <c r="BC11" s="655"/>
      <c r="BD11" s="701"/>
      <c r="BE11" s="702"/>
      <c r="BF11" s="705"/>
      <c r="BG11" s="706"/>
      <c r="BH11" s="705"/>
      <c r="BI11" s="706"/>
      <c r="BJ11" s="610"/>
      <c r="BK11" s="611"/>
      <c r="BL11" s="612"/>
      <c r="BM11" s="610"/>
      <c r="BN11" s="611"/>
      <c r="BO11" s="612"/>
      <c r="BP11" s="610"/>
      <c r="BQ11" s="611"/>
      <c r="BR11" s="612"/>
      <c r="BS11" s="610"/>
      <c r="BT11" s="611"/>
      <c r="BU11" s="612"/>
      <c r="BV11" s="610"/>
      <c r="BW11" s="611"/>
      <c r="BX11" s="612"/>
      <c r="BY11" s="610"/>
      <c r="BZ11" s="611"/>
      <c r="CA11" s="612"/>
      <c r="CB11" s="610"/>
      <c r="CC11" s="611"/>
      <c r="CD11" s="612"/>
      <c r="CE11" s="610"/>
      <c r="CF11" s="611"/>
      <c r="CG11" s="612"/>
      <c r="CH11" s="610"/>
      <c r="CI11" s="611"/>
      <c r="CJ11" s="612"/>
      <c r="CK11" s="596"/>
      <c r="CL11" s="566"/>
      <c r="CM11" s="566"/>
      <c r="CN11" s="566"/>
      <c r="CO11" s="596"/>
      <c r="CP11" s="566"/>
      <c r="CQ11" s="566"/>
      <c r="CR11" s="566"/>
      <c r="CS11" s="596"/>
      <c r="CT11" s="566"/>
      <c r="CU11" s="566"/>
      <c r="CV11" s="566"/>
      <c r="CW11" s="596"/>
      <c r="CX11" s="602"/>
      <c r="CY11" s="603"/>
      <c r="CZ11" s="602"/>
      <c r="DA11" s="605"/>
      <c r="DB11" s="603"/>
      <c r="DC11" s="620"/>
      <c r="DD11" s="382"/>
      <c r="DE11" s="382"/>
      <c r="DF11" s="655"/>
      <c r="DG11" s="701"/>
      <c r="DH11" s="702"/>
      <c r="DI11" s="705"/>
      <c r="DJ11" s="706"/>
      <c r="DK11" s="705"/>
      <c r="DL11" s="706"/>
      <c r="DM11" s="610"/>
      <c r="DN11" s="611"/>
      <c r="DO11" s="612"/>
      <c r="DP11" s="610"/>
      <c r="DQ11" s="611"/>
      <c r="DR11" s="612"/>
      <c r="DS11" s="610"/>
      <c r="DT11" s="611"/>
      <c r="DU11" s="612"/>
      <c r="DV11" s="610"/>
      <c r="DW11" s="611"/>
      <c r="DX11" s="612"/>
      <c r="DY11" s="610"/>
      <c r="DZ11" s="611"/>
      <c r="EA11" s="612"/>
      <c r="EB11" s="610"/>
      <c r="EC11" s="611"/>
      <c r="ED11" s="612"/>
      <c r="EE11" s="610"/>
      <c r="EF11" s="611"/>
      <c r="EG11" s="612"/>
      <c r="EH11" s="610"/>
      <c r="EI11" s="611"/>
      <c r="EJ11" s="612"/>
      <c r="EK11" s="610"/>
      <c r="EL11" s="611"/>
      <c r="EM11" s="612"/>
      <c r="EN11" s="596"/>
      <c r="EO11" s="566"/>
      <c r="EP11" s="566"/>
      <c r="EQ11" s="566"/>
      <c r="ER11" s="596"/>
      <c r="ES11" s="566"/>
      <c r="ET11" s="566"/>
      <c r="EU11" s="566"/>
      <c r="EV11" s="596"/>
      <c r="EW11" s="566"/>
      <c r="EX11" s="566"/>
      <c r="EY11" s="566"/>
      <c r="EZ11" s="596"/>
      <c r="FA11" s="602"/>
      <c r="FB11" s="603"/>
      <c r="FC11" s="602"/>
      <c r="FD11" s="605"/>
      <c r="FE11" s="603"/>
      <c r="FF11" s="620"/>
      <c r="FG11" s="382"/>
      <c r="FH11" s="382"/>
      <c r="FI11" s="655"/>
      <c r="FJ11" s="701"/>
      <c r="FK11" s="702"/>
      <c r="FL11" s="705"/>
      <c r="FM11" s="706"/>
      <c r="FN11" s="705"/>
      <c r="FO11" s="706"/>
      <c r="FP11" s="610"/>
      <c r="FQ11" s="611"/>
      <c r="FR11" s="612"/>
      <c r="FS11" s="610"/>
      <c r="FT11" s="611"/>
      <c r="FU11" s="612"/>
      <c r="FV11" s="610"/>
      <c r="FW11" s="611"/>
      <c r="FX11" s="612"/>
      <c r="FY11" s="610"/>
      <c r="FZ11" s="611"/>
      <c r="GA11" s="612"/>
      <c r="GB11" s="610"/>
      <c r="GC11" s="611"/>
      <c r="GD11" s="612"/>
      <c r="GE11" s="610"/>
      <c r="GF11" s="611"/>
      <c r="GG11" s="612"/>
      <c r="GH11" s="610"/>
      <c r="GI11" s="611"/>
      <c r="GJ11" s="612"/>
      <c r="GK11" s="610"/>
      <c r="GL11" s="611"/>
      <c r="GM11" s="612"/>
      <c r="GN11" s="610"/>
      <c r="GO11" s="611"/>
      <c r="GP11" s="612"/>
      <c r="GQ11" s="596"/>
      <c r="GR11" s="566"/>
      <c r="GS11" s="566"/>
      <c r="GT11" s="566"/>
      <c r="GU11" s="596"/>
      <c r="GV11" s="566"/>
      <c r="GW11" s="566"/>
      <c r="GX11" s="566"/>
      <c r="GY11" s="596"/>
      <c r="GZ11" s="566"/>
      <c r="HA11" s="566"/>
      <c r="HB11" s="566"/>
      <c r="HC11" s="596"/>
      <c r="HD11" s="602"/>
      <c r="HE11" s="603"/>
      <c r="HF11" s="602"/>
      <c r="HG11" s="605"/>
      <c r="HH11" s="603"/>
      <c r="HI11" s="620"/>
      <c r="HJ11" s="382"/>
      <c r="HK11" s="382"/>
      <c r="HL11" s="655"/>
      <c r="HM11" s="701"/>
      <c r="HN11" s="702"/>
      <c r="HO11" s="705"/>
      <c r="HP11" s="706"/>
      <c r="HQ11" s="705"/>
      <c r="HR11" s="706"/>
      <c r="HS11" s="610"/>
      <c r="HT11" s="611"/>
      <c r="HU11" s="612"/>
      <c r="HV11" s="610"/>
      <c r="HW11" s="611"/>
      <c r="HX11" s="612"/>
      <c r="HY11" s="610"/>
      <c r="HZ11" s="611"/>
      <c r="IA11" s="612"/>
      <c r="IB11" s="610"/>
      <c r="IC11" s="611"/>
      <c r="ID11" s="612"/>
      <c r="IE11" s="610"/>
      <c r="IF11" s="611"/>
      <c r="IG11" s="612"/>
      <c r="IH11" s="610"/>
      <c r="II11" s="611"/>
      <c r="IJ11" s="612"/>
      <c r="IK11" s="610"/>
      <c r="IL11" s="611"/>
      <c r="IM11" s="612"/>
      <c r="IN11" s="610"/>
      <c r="IO11" s="611"/>
      <c r="IP11" s="612"/>
      <c r="IQ11" s="610"/>
      <c r="IR11" s="611"/>
      <c r="IS11" s="612"/>
      <c r="IT11" s="596"/>
      <c r="IU11" s="566"/>
      <c r="IV11" s="566"/>
      <c r="IW11" s="566"/>
      <c r="IX11" s="596"/>
      <c r="IY11" s="566"/>
      <c r="IZ11" s="566"/>
      <c r="JA11" s="566"/>
      <c r="JB11" s="596"/>
      <c r="JC11" s="566"/>
      <c r="JD11" s="566"/>
      <c r="JE11" s="566"/>
      <c r="JF11" s="596"/>
      <c r="JG11" s="602"/>
      <c r="JH11" s="603"/>
      <c r="JI11" s="602"/>
      <c r="JJ11" s="605"/>
      <c r="JK11" s="603"/>
      <c r="JL11" s="620"/>
      <c r="JM11" s="382"/>
      <c r="JN11" s="382"/>
      <c r="JO11" s="655"/>
      <c r="JP11" s="701"/>
      <c r="JQ11" s="702"/>
      <c r="JR11" s="705"/>
      <c r="JS11" s="706"/>
      <c r="JT11" s="705"/>
      <c r="JU11" s="706"/>
      <c r="JV11" s="610"/>
      <c r="JW11" s="611"/>
      <c r="JX11" s="612"/>
      <c r="JY11" s="610"/>
      <c r="JZ11" s="611"/>
      <c r="KA11" s="612"/>
      <c r="KB11" s="610"/>
      <c r="KC11" s="611"/>
      <c r="KD11" s="612"/>
      <c r="KE11" s="610"/>
      <c r="KF11" s="611"/>
      <c r="KG11" s="612"/>
      <c r="KH11" s="610"/>
      <c r="KI11" s="611"/>
      <c r="KJ11" s="612"/>
      <c r="KK11" s="610"/>
      <c r="KL11" s="611"/>
      <c r="KM11" s="612"/>
      <c r="KN11" s="610"/>
      <c r="KO11" s="611"/>
      <c r="KP11" s="612"/>
      <c r="KQ11" s="610"/>
      <c r="KR11" s="611"/>
      <c r="KS11" s="612"/>
      <c r="KT11" s="610"/>
      <c r="KU11" s="611"/>
      <c r="KV11" s="612"/>
      <c r="KW11" s="596"/>
      <c r="KX11" s="566"/>
      <c r="KY11" s="566"/>
      <c r="KZ11" s="566"/>
      <c r="LA11" s="596"/>
      <c r="LB11" s="566"/>
      <c r="LC11" s="566"/>
      <c r="LD11" s="566"/>
      <c r="LE11" s="596"/>
      <c r="LF11" s="566"/>
      <c r="LG11" s="566"/>
      <c r="LH11" s="566"/>
      <c r="LI11" s="596"/>
      <c r="LJ11" s="602"/>
      <c r="LK11" s="603"/>
      <c r="LL11" s="602"/>
      <c r="LM11" s="605"/>
      <c r="LN11" s="603"/>
      <c r="LO11" s="620"/>
      <c r="LP11" s="382"/>
      <c r="LQ11" s="382"/>
      <c r="LR11" s="655"/>
      <c r="LS11" s="701"/>
      <c r="LT11" s="702"/>
      <c r="LU11" s="705"/>
      <c r="LV11" s="706"/>
      <c r="LW11" s="705"/>
      <c r="LX11" s="706"/>
      <c r="LY11" s="610"/>
      <c r="LZ11" s="611"/>
      <c r="MA11" s="612"/>
      <c r="MB11" s="610"/>
      <c r="MC11" s="611"/>
      <c r="MD11" s="612"/>
      <c r="ME11" s="610"/>
      <c r="MF11" s="611"/>
      <c r="MG11" s="612"/>
      <c r="MH11" s="610"/>
      <c r="MI11" s="611"/>
      <c r="MJ11" s="612"/>
      <c r="MK11" s="610"/>
      <c r="ML11" s="611"/>
      <c r="MM11" s="612"/>
      <c r="MN11" s="610"/>
      <c r="MO11" s="611"/>
      <c r="MP11" s="612"/>
      <c r="MQ11" s="610"/>
      <c r="MR11" s="611"/>
      <c r="MS11" s="612"/>
      <c r="MT11" s="610"/>
      <c r="MU11" s="611"/>
      <c r="MV11" s="612"/>
      <c r="MW11" s="610"/>
      <c r="MX11" s="611"/>
      <c r="MY11" s="612"/>
      <c r="MZ11" s="596"/>
      <c r="NA11" s="566"/>
      <c r="NB11" s="566"/>
      <c r="NC11" s="566"/>
      <c r="ND11" s="596"/>
      <c r="NE11" s="566"/>
      <c r="NF11" s="566"/>
      <c r="NG11" s="566"/>
      <c r="NH11" s="596"/>
      <c r="NI11" s="566"/>
      <c r="NJ11" s="566"/>
      <c r="NK11" s="566"/>
      <c r="NL11" s="596"/>
      <c r="NM11" s="602"/>
      <c r="NN11" s="603"/>
      <c r="NO11" s="602"/>
      <c r="NP11" s="605"/>
      <c r="NQ11" s="603"/>
      <c r="NR11" s="620"/>
      <c r="NS11" s="382"/>
      <c r="NT11" s="382"/>
      <c r="NU11" s="655"/>
      <c r="NV11" s="701"/>
      <c r="NW11" s="702"/>
      <c r="NX11" s="705"/>
      <c r="NY11" s="706"/>
      <c r="NZ11" s="705"/>
      <c r="OA11" s="706"/>
      <c r="OB11" s="610"/>
      <c r="OC11" s="611"/>
      <c r="OD11" s="612"/>
      <c r="OE11" s="610"/>
      <c r="OF11" s="611"/>
      <c r="OG11" s="612"/>
      <c r="OH11" s="610"/>
      <c r="OI11" s="611"/>
      <c r="OJ11" s="612"/>
      <c r="OK11" s="610"/>
      <c r="OL11" s="611"/>
      <c r="OM11" s="612"/>
      <c r="ON11" s="610"/>
      <c r="OO11" s="611"/>
      <c r="OP11" s="612"/>
      <c r="OQ11" s="610"/>
      <c r="OR11" s="611"/>
      <c r="OS11" s="612"/>
      <c r="OT11" s="610"/>
      <c r="OU11" s="611"/>
      <c r="OV11" s="612"/>
      <c r="OW11" s="610"/>
      <c r="OX11" s="611"/>
      <c r="OY11" s="612"/>
      <c r="OZ11" s="610"/>
      <c r="PA11" s="611"/>
      <c r="PB11" s="612"/>
      <c r="PC11" s="596"/>
      <c r="PD11" s="566"/>
      <c r="PE11" s="566"/>
      <c r="PF11" s="566"/>
      <c r="PG11" s="596"/>
      <c r="PH11" s="566"/>
      <c r="PI11" s="566"/>
      <c r="PJ11" s="566"/>
      <c r="PK11" s="596"/>
      <c r="PL11" s="566"/>
      <c r="PM11" s="566"/>
      <c r="PN11" s="566"/>
      <c r="PO11" s="596"/>
      <c r="PP11" s="602"/>
      <c r="PQ11" s="603"/>
      <c r="PR11" s="602"/>
      <c r="PS11" s="605"/>
      <c r="PT11" s="603"/>
      <c r="PU11" s="620"/>
      <c r="PV11" s="382"/>
      <c r="PW11" s="382"/>
      <c r="PX11" s="655"/>
      <c r="PY11" s="701"/>
      <c r="PZ11" s="702"/>
      <c r="QA11" s="705"/>
      <c r="QB11" s="706"/>
      <c r="QC11" s="705"/>
      <c r="QD11" s="706"/>
      <c r="QE11" s="610"/>
      <c r="QF11" s="611"/>
      <c r="QG11" s="612"/>
      <c r="QH11" s="610"/>
      <c r="QI11" s="611"/>
      <c r="QJ11" s="612"/>
      <c r="QK11" s="610"/>
      <c r="QL11" s="611"/>
      <c r="QM11" s="612"/>
      <c r="QN11" s="610"/>
      <c r="QO11" s="611"/>
      <c r="QP11" s="612"/>
      <c r="QQ11" s="610"/>
      <c r="QR11" s="611"/>
      <c r="QS11" s="612"/>
      <c r="QT11" s="610"/>
      <c r="QU11" s="611"/>
      <c r="QV11" s="612"/>
      <c r="QW11" s="610"/>
      <c r="QX11" s="611"/>
      <c r="QY11" s="612"/>
      <c r="QZ11" s="610"/>
      <c r="RA11" s="611"/>
      <c r="RB11" s="612"/>
      <c r="RC11" s="610"/>
      <c r="RD11" s="611"/>
      <c r="RE11" s="612"/>
      <c r="RF11" s="596"/>
      <c r="RG11" s="566"/>
      <c r="RH11" s="566"/>
      <c r="RI11" s="566"/>
      <c r="RJ11" s="596"/>
      <c r="RK11" s="566"/>
      <c r="RL11" s="566"/>
      <c r="RM11" s="566"/>
      <c r="RN11" s="596"/>
      <c r="RO11" s="566"/>
      <c r="RP11" s="566"/>
      <c r="RQ11" s="566"/>
      <c r="RR11" s="596"/>
      <c r="RS11" s="602"/>
      <c r="RT11" s="603"/>
      <c r="RU11" s="602"/>
      <c r="RV11" s="605"/>
      <c r="RW11" s="603"/>
      <c r="RX11" s="620"/>
      <c r="RY11" s="382"/>
      <c r="RZ11" s="382"/>
      <c r="SA11" s="655"/>
      <c r="SB11" s="701"/>
      <c r="SC11" s="702"/>
      <c r="SD11" s="705"/>
      <c r="SE11" s="706"/>
      <c r="SF11" s="705"/>
      <c r="SG11" s="706"/>
      <c r="SH11" s="610"/>
      <c r="SI11" s="611"/>
      <c r="SJ11" s="612"/>
      <c r="SK11" s="610"/>
      <c r="SL11" s="611"/>
      <c r="SM11" s="612"/>
      <c r="SN11" s="610"/>
      <c r="SO11" s="611"/>
      <c r="SP11" s="612"/>
      <c r="SQ11" s="610"/>
      <c r="SR11" s="611"/>
      <c r="SS11" s="612"/>
      <c r="ST11" s="610"/>
      <c r="SU11" s="611"/>
      <c r="SV11" s="612"/>
      <c r="SW11" s="610"/>
      <c r="SX11" s="611"/>
      <c r="SY11" s="612"/>
      <c r="SZ11" s="610"/>
      <c r="TA11" s="611"/>
      <c r="TB11" s="612"/>
      <c r="TC11" s="610"/>
      <c r="TD11" s="611"/>
      <c r="TE11" s="612"/>
      <c r="TF11" s="610"/>
      <c r="TG11" s="611"/>
      <c r="TH11" s="612"/>
      <c r="TI11" s="596"/>
      <c r="TJ11" s="566"/>
      <c r="TK11" s="566"/>
      <c r="TL11" s="566"/>
      <c r="TM11" s="596"/>
      <c r="TN11" s="566"/>
      <c r="TO11" s="566"/>
      <c r="TP11" s="566"/>
      <c r="TQ11" s="596"/>
      <c r="TR11" s="566"/>
      <c r="TS11" s="566"/>
      <c r="TT11" s="566"/>
      <c r="TU11" s="596"/>
      <c r="TV11" s="602"/>
      <c r="TW11" s="603"/>
      <c r="TX11" s="602"/>
      <c r="TY11" s="605"/>
      <c r="TZ11" s="603"/>
      <c r="UA11" s="620"/>
      <c r="UB11" s="382"/>
      <c r="UC11" s="382"/>
      <c r="UD11" s="655"/>
      <c r="UE11" s="701"/>
      <c r="UF11" s="702"/>
      <c r="UG11" s="705"/>
      <c r="UH11" s="706"/>
      <c r="UI11" s="705"/>
      <c r="UJ11" s="706"/>
      <c r="UK11" s="610"/>
      <c r="UL11" s="611"/>
      <c r="UM11" s="612"/>
      <c r="UN11" s="610"/>
      <c r="UO11" s="611"/>
      <c r="UP11" s="612"/>
      <c r="UQ11" s="610"/>
      <c r="UR11" s="611"/>
      <c r="US11" s="612"/>
      <c r="UT11" s="610"/>
      <c r="UU11" s="611"/>
      <c r="UV11" s="612"/>
      <c r="UW11" s="610"/>
      <c r="UX11" s="611"/>
      <c r="UY11" s="612"/>
      <c r="UZ11" s="610"/>
      <c r="VA11" s="611"/>
      <c r="VB11" s="612"/>
      <c r="VC11" s="610"/>
      <c r="VD11" s="611"/>
      <c r="VE11" s="612"/>
      <c r="VF11" s="610"/>
      <c r="VG11" s="611"/>
      <c r="VH11" s="612"/>
      <c r="VI11" s="610"/>
      <c r="VJ11" s="611"/>
      <c r="VK11" s="612"/>
      <c r="VL11" s="596"/>
      <c r="VM11" s="566"/>
      <c r="VN11" s="566"/>
      <c r="VO11" s="566"/>
      <c r="VP11" s="596"/>
      <c r="VQ11" s="566"/>
      <c r="VR11" s="566"/>
      <c r="VS11" s="566"/>
      <c r="VT11" s="596"/>
      <c r="VU11" s="566"/>
      <c r="VV11" s="566"/>
      <c r="VW11" s="566"/>
      <c r="VX11" s="596"/>
      <c r="VY11" s="602"/>
      <c r="VZ11" s="603"/>
      <c r="WA11" s="602"/>
      <c r="WB11" s="605"/>
      <c r="WC11" s="603"/>
      <c r="WD11" s="620"/>
      <c r="WE11" s="382"/>
      <c r="WF11" s="382"/>
      <c r="WG11" s="655"/>
      <c r="WH11" s="701"/>
      <c r="WI11" s="702"/>
      <c r="WJ11" s="705"/>
      <c r="WK11" s="706"/>
      <c r="WL11" s="705"/>
      <c r="WM11" s="706"/>
      <c r="WN11" s="610"/>
      <c r="WO11" s="611"/>
      <c r="WP11" s="612"/>
      <c r="WQ11" s="610"/>
      <c r="WR11" s="611"/>
      <c r="WS11" s="612"/>
      <c r="WT11" s="610"/>
      <c r="WU11" s="611"/>
      <c r="WV11" s="612"/>
      <c r="WW11" s="610"/>
      <c r="WX11" s="611"/>
      <c r="WY11" s="612"/>
      <c r="WZ11" s="610"/>
      <c r="XA11" s="611"/>
      <c r="XB11" s="612"/>
      <c r="XC11" s="610"/>
      <c r="XD11" s="611"/>
      <c r="XE11" s="612"/>
      <c r="XF11" s="610"/>
      <c r="XG11" s="611"/>
      <c r="XH11" s="612"/>
      <c r="XI11" s="610"/>
      <c r="XJ11" s="611"/>
      <c r="XK11" s="612"/>
      <c r="XL11" s="610"/>
      <c r="XM11" s="611"/>
      <c r="XN11" s="612"/>
      <c r="XO11" s="596"/>
      <c r="XP11" s="566"/>
      <c r="XQ11" s="566"/>
      <c r="XR11" s="566"/>
      <c r="XS11" s="596"/>
      <c r="XT11" s="566"/>
      <c r="XU11" s="566"/>
      <c r="XV11" s="566"/>
      <c r="XW11" s="596"/>
      <c r="XX11" s="566"/>
      <c r="XY11" s="566"/>
      <c r="XZ11" s="566"/>
      <c r="YA11" s="596"/>
      <c r="YB11" s="602"/>
      <c r="YC11" s="603"/>
      <c r="YD11" s="602"/>
      <c r="YE11" s="605"/>
      <c r="YF11" s="603"/>
      <c r="YG11" s="620"/>
      <c r="YH11" s="382"/>
      <c r="YI11" s="382"/>
      <c r="YJ11" s="655"/>
      <c r="YK11" s="701"/>
      <c r="YL11" s="702"/>
      <c r="YM11" s="705"/>
      <c r="YN11" s="706"/>
      <c r="YO11" s="705"/>
      <c r="YP11" s="706"/>
      <c r="YQ11" s="610"/>
      <c r="YR11" s="611"/>
      <c r="YS11" s="612"/>
      <c r="YT11" s="610"/>
      <c r="YU11" s="611"/>
      <c r="YV11" s="612"/>
      <c r="YW11" s="610"/>
      <c r="YX11" s="611"/>
      <c r="YY11" s="612"/>
      <c r="YZ11" s="610"/>
      <c r="ZA11" s="611"/>
      <c r="ZB11" s="612"/>
      <c r="ZC11" s="610"/>
      <c r="ZD11" s="611"/>
      <c r="ZE11" s="612"/>
      <c r="ZF11" s="610"/>
      <c r="ZG11" s="611"/>
      <c r="ZH11" s="612"/>
      <c r="ZI11" s="610"/>
      <c r="ZJ11" s="611"/>
      <c r="ZK11" s="612"/>
      <c r="ZL11" s="610"/>
      <c r="ZM11" s="611"/>
      <c r="ZN11" s="612"/>
      <c r="ZO11" s="610"/>
      <c r="ZP11" s="611"/>
      <c r="ZQ11" s="612"/>
      <c r="ZR11" s="596"/>
      <c r="ZS11" s="566"/>
      <c r="ZT11" s="566"/>
      <c r="ZU11" s="566"/>
      <c r="ZV11" s="596"/>
      <c r="ZW11" s="566"/>
      <c r="ZX11" s="566"/>
      <c r="ZY11" s="566"/>
      <c r="ZZ11" s="596"/>
      <c r="AAA11" s="566"/>
      <c r="AAB11" s="566"/>
      <c r="AAC11" s="566"/>
      <c r="AAD11" s="596"/>
      <c r="AAE11" s="602"/>
      <c r="AAF11" s="603"/>
      <c r="AAG11" s="602"/>
      <c r="AAH11" s="605"/>
      <c r="AAI11" s="603"/>
      <c r="AAJ11" s="620"/>
      <c r="AAK11" s="382"/>
      <c r="AAL11" s="382"/>
      <c r="AAM11" s="655"/>
      <c r="AAN11" s="701"/>
      <c r="AAO11" s="702"/>
      <c r="AAP11" s="705"/>
      <c r="AAQ11" s="706"/>
      <c r="AAR11" s="705"/>
      <c r="AAS11" s="706"/>
      <c r="AAT11" s="610"/>
      <c r="AAU11" s="611"/>
      <c r="AAV11" s="612"/>
      <c r="AAW11" s="610"/>
      <c r="AAX11" s="611"/>
      <c r="AAY11" s="612"/>
      <c r="AAZ11" s="610"/>
      <c r="ABA11" s="611"/>
      <c r="ABB11" s="612"/>
      <c r="ABC11" s="610"/>
      <c r="ABD11" s="611"/>
      <c r="ABE11" s="612"/>
      <c r="ABF11" s="610"/>
      <c r="ABG11" s="611"/>
      <c r="ABH11" s="612"/>
      <c r="ABI11" s="610"/>
      <c r="ABJ11" s="611"/>
      <c r="ABK11" s="612"/>
      <c r="ABL11" s="610"/>
      <c r="ABM11" s="611"/>
      <c r="ABN11" s="612"/>
      <c r="ABO11" s="610"/>
      <c r="ABP11" s="611"/>
      <c r="ABQ11" s="612"/>
      <c r="ABR11" s="610"/>
      <c r="ABS11" s="611"/>
      <c r="ABT11" s="612"/>
      <c r="ABU11" s="596"/>
      <c r="ABV11" s="566"/>
      <c r="ABW11" s="566"/>
      <c r="ABX11" s="566"/>
      <c r="ABY11" s="596"/>
      <c r="ABZ11" s="566"/>
      <c r="ACA11" s="566"/>
      <c r="ACB11" s="566"/>
      <c r="ACC11" s="596"/>
      <c r="ACD11" s="566"/>
      <c r="ACE11" s="566"/>
      <c r="ACF11" s="566"/>
      <c r="ACG11" s="596"/>
      <c r="ACH11" s="602"/>
      <c r="ACI11" s="603"/>
      <c r="ACJ11" s="602"/>
      <c r="ACK11" s="605"/>
      <c r="ACL11" s="603"/>
      <c r="ACM11" s="620"/>
      <c r="ACN11" s="382"/>
      <c r="ACO11" s="382"/>
      <c r="ACP11" s="655"/>
      <c r="ACQ11" s="701"/>
      <c r="ACR11" s="702"/>
      <c r="ACS11" s="705"/>
      <c r="ACT11" s="706"/>
      <c r="ACU11" s="705"/>
      <c r="ACV11" s="706"/>
      <c r="ACW11" s="610"/>
      <c r="ACX11" s="611"/>
      <c r="ACY11" s="612"/>
      <c r="ACZ11" s="610"/>
      <c r="ADA11" s="611"/>
      <c r="ADB11" s="612"/>
      <c r="ADC11" s="610"/>
      <c r="ADD11" s="611"/>
      <c r="ADE11" s="612"/>
      <c r="ADF11" s="610"/>
      <c r="ADG11" s="611"/>
      <c r="ADH11" s="612"/>
      <c r="ADI11" s="610"/>
      <c r="ADJ11" s="611"/>
      <c r="ADK11" s="612"/>
      <c r="ADL11" s="610"/>
      <c r="ADM11" s="611"/>
      <c r="ADN11" s="612"/>
      <c r="ADO11" s="610"/>
      <c r="ADP11" s="611"/>
      <c r="ADQ11" s="612"/>
      <c r="ADR11" s="610"/>
      <c r="ADS11" s="611"/>
      <c r="ADT11" s="612"/>
      <c r="ADU11" s="610"/>
      <c r="ADV11" s="611"/>
      <c r="ADW11" s="612"/>
      <c r="ADX11" s="596"/>
      <c r="ADY11" s="566"/>
      <c r="ADZ11" s="566"/>
      <c r="AEA11" s="566"/>
      <c r="AEB11" s="596"/>
      <c r="AEC11" s="566"/>
      <c r="AED11" s="566"/>
      <c r="AEE11" s="566"/>
      <c r="AEF11" s="596"/>
      <c r="AEG11" s="566"/>
      <c r="AEH11" s="566"/>
      <c r="AEI11" s="566"/>
      <c r="AEJ11" s="596"/>
      <c r="AEK11" s="602"/>
      <c r="AEL11" s="603"/>
      <c r="AEM11" s="602"/>
      <c r="AEN11" s="605"/>
      <c r="AEO11" s="603"/>
      <c r="AEP11" s="620"/>
      <c r="AEQ11" s="382"/>
      <c r="AER11" s="382"/>
      <c r="AES11" s="655"/>
      <c r="AET11" s="701"/>
      <c r="AEU11" s="702"/>
      <c r="AEV11" s="705"/>
      <c r="AEW11" s="706"/>
      <c r="AEX11" s="705"/>
      <c r="AEY11" s="706"/>
      <c r="AEZ11" s="610"/>
      <c r="AFA11" s="611"/>
      <c r="AFB11" s="612"/>
      <c r="AFC11" s="610"/>
      <c r="AFD11" s="611"/>
      <c r="AFE11" s="612"/>
      <c r="AFF11" s="610"/>
      <c r="AFG11" s="611"/>
      <c r="AFH11" s="612"/>
      <c r="AFI11" s="610"/>
      <c r="AFJ11" s="611"/>
      <c r="AFK11" s="612"/>
      <c r="AFL11" s="610"/>
      <c r="AFM11" s="611"/>
      <c r="AFN11" s="612"/>
      <c r="AFO11" s="610"/>
      <c r="AFP11" s="611"/>
      <c r="AFQ11" s="612"/>
      <c r="AFR11" s="610"/>
      <c r="AFS11" s="611"/>
      <c r="AFT11" s="612"/>
      <c r="AFU11" s="610"/>
      <c r="AFV11" s="611"/>
      <c r="AFW11" s="612"/>
      <c r="AFX11" s="610"/>
      <c r="AFY11" s="611"/>
      <c r="AFZ11" s="612"/>
      <c r="AGA11" s="596"/>
      <c r="AGB11" s="566"/>
      <c r="AGC11" s="566"/>
      <c r="AGD11" s="566"/>
      <c r="AGE11" s="596"/>
      <c r="AGF11" s="566"/>
      <c r="AGG11" s="566"/>
      <c r="AGH11" s="566"/>
      <c r="AGI11" s="596"/>
      <c r="AGJ11" s="566"/>
      <c r="AGK11" s="566"/>
      <c r="AGL11" s="566"/>
      <c r="AGM11" s="596"/>
      <c r="AGN11" s="602"/>
      <c r="AGO11" s="603"/>
      <c r="AGP11" s="602"/>
      <c r="AGQ11" s="605"/>
      <c r="AGR11" s="603"/>
      <c r="AGS11" s="620"/>
      <c r="AGT11" s="382"/>
      <c r="AGU11" s="382"/>
      <c r="AGV11" s="655"/>
      <c r="AGW11" s="701"/>
      <c r="AGX11" s="702"/>
      <c r="AGY11" s="705"/>
      <c r="AGZ11" s="706"/>
      <c r="AHA11" s="705"/>
      <c r="AHB11" s="706"/>
      <c r="AHC11" s="610"/>
      <c r="AHD11" s="611"/>
      <c r="AHE11" s="612"/>
      <c r="AHF11" s="610"/>
      <c r="AHG11" s="611"/>
      <c r="AHH11" s="612"/>
      <c r="AHI11" s="610"/>
      <c r="AHJ11" s="611"/>
      <c r="AHK11" s="612"/>
      <c r="AHL11" s="610"/>
      <c r="AHM11" s="611"/>
      <c r="AHN11" s="612"/>
      <c r="AHO11" s="610"/>
      <c r="AHP11" s="611"/>
      <c r="AHQ11" s="612"/>
      <c r="AHR11" s="610"/>
      <c r="AHS11" s="611"/>
      <c r="AHT11" s="612"/>
      <c r="AHU11" s="610"/>
      <c r="AHV11" s="611"/>
      <c r="AHW11" s="612"/>
      <c r="AHX11" s="610"/>
      <c r="AHY11" s="611"/>
      <c r="AHZ11" s="612"/>
      <c r="AIA11" s="610"/>
      <c r="AIB11" s="611"/>
      <c r="AIC11" s="612"/>
      <c r="AID11" s="596"/>
      <c r="AIE11" s="566"/>
      <c r="AIF11" s="566"/>
      <c r="AIG11" s="566"/>
      <c r="AIH11" s="596"/>
      <c r="AII11" s="566"/>
      <c r="AIJ11" s="566"/>
      <c r="AIK11" s="566"/>
      <c r="AIL11" s="596"/>
      <c r="AIM11" s="566"/>
      <c r="AIN11" s="566"/>
      <c r="AIO11" s="566"/>
      <c r="AIP11" s="596"/>
      <c r="AIQ11" s="602"/>
      <c r="AIR11" s="603"/>
      <c r="AIS11" s="602"/>
      <c r="AIT11" s="605"/>
      <c r="AIU11" s="603"/>
      <c r="AIV11" s="620"/>
      <c r="AIW11" s="382"/>
      <c r="AIX11" s="382"/>
      <c r="AIY11" s="655"/>
      <c r="AIZ11" s="701"/>
      <c r="AJA11" s="702"/>
      <c r="AJB11" s="705"/>
      <c r="AJC11" s="706"/>
      <c r="AJD11" s="705"/>
      <c r="AJE11" s="706"/>
      <c r="AJF11" s="610"/>
      <c r="AJG11" s="611"/>
      <c r="AJH11" s="612"/>
      <c r="AJI11" s="610"/>
      <c r="AJJ11" s="611"/>
      <c r="AJK11" s="612"/>
      <c r="AJL11" s="610"/>
      <c r="AJM11" s="611"/>
      <c r="AJN11" s="612"/>
      <c r="AJO11" s="610"/>
      <c r="AJP11" s="611"/>
      <c r="AJQ11" s="612"/>
      <c r="AJR11" s="610"/>
      <c r="AJS11" s="611"/>
      <c r="AJT11" s="612"/>
      <c r="AJU11" s="610"/>
      <c r="AJV11" s="611"/>
      <c r="AJW11" s="612"/>
      <c r="AJX11" s="610"/>
      <c r="AJY11" s="611"/>
      <c r="AJZ11" s="612"/>
      <c r="AKA11" s="610"/>
      <c r="AKB11" s="611"/>
      <c r="AKC11" s="612"/>
      <c r="AKD11" s="610"/>
      <c r="AKE11" s="611"/>
      <c r="AKF11" s="612"/>
      <c r="AKG11" s="596"/>
      <c r="AKH11" s="566"/>
      <c r="AKI11" s="566"/>
      <c r="AKJ11" s="566"/>
      <c r="AKK11" s="596"/>
      <c r="AKL11" s="566"/>
      <c r="AKM11" s="566"/>
      <c r="AKN11" s="566"/>
      <c r="AKO11" s="596"/>
      <c r="AKP11" s="566"/>
      <c r="AKQ11" s="566"/>
      <c r="AKR11" s="566"/>
      <c r="AKS11" s="596"/>
      <c r="AKT11" s="602"/>
      <c r="AKU11" s="603"/>
      <c r="AKV11" s="602"/>
      <c r="AKW11" s="605"/>
      <c r="AKX11" s="603"/>
      <c r="AKY11" s="620"/>
      <c r="AKZ11" s="382"/>
      <c r="ALA11" s="382"/>
      <c r="ALB11" s="655"/>
      <c r="ALC11" s="701"/>
      <c r="ALD11" s="702"/>
      <c r="ALE11" s="705"/>
      <c r="ALF11" s="706"/>
      <c r="ALG11" s="705"/>
      <c r="ALH11" s="706"/>
      <c r="ALI11" s="610"/>
      <c r="ALJ11" s="611"/>
      <c r="ALK11" s="612"/>
      <c r="ALL11" s="610"/>
      <c r="ALM11" s="611"/>
      <c r="ALN11" s="612"/>
      <c r="ALO11" s="610"/>
      <c r="ALP11" s="611"/>
      <c r="ALQ11" s="612"/>
      <c r="ALR11" s="610"/>
      <c r="ALS11" s="611"/>
      <c r="ALT11" s="612"/>
      <c r="ALU11" s="610"/>
      <c r="ALV11" s="611"/>
      <c r="ALW11" s="612"/>
      <c r="ALX11" s="610"/>
      <c r="ALY11" s="611"/>
      <c r="ALZ11" s="612"/>
      <c r="AMA11" s="610"/>
      <c r="AMB11" s="611"/>
      <c r="AMC11" s="612"/>
      <c r="AMD11" s="610"/>
      <c r="AME11" s="611"/>
      <c r="AMF11" s="612"/>
      <c r="AMG11" s="610"/>
      <c r="AMH11" s="611"/>
      <c r="AMI11" s="612"/>
      <c r="AMJ11" s="596"/>
      <c r="AMK11" s="566"/>
      <c r="AML11" s="566"/>
      <c r="AMM11" s="566"/>
      <c r="AMN11" s="596"/>
      <c r="AMO11" s="566"/>
      <c r="AMP11" s="566"/>
      <c r="AMQ11" s="566"/>
      <c r="AMR11" s="596"/>
      <c r="AMS11" s="566"/>
      <c r="AMT11" s="566"/>
      <c r="AMU11" s="566"/>
      <c r="AMV11" s="596"/>
      <c r="AMW11" s="602"/>
      <c r="AMX11" s="603"/>
      <c r="AMY11" s="602"/>
      <c r="AMZ11" s="605"/>
      <c r="ANA11" s="603"/>
      <c r="ANB11" s="620"/>
      <c r="ANC11" s="382"/>
      <c r="AND11" s="382"/>
      <c r="ANE11" s="655"/>
      <c r="ANF11" s="701"/>
      <c r="ANG11" s="702"/>
      <c r="ANH11" s="705"/>
      <c r="ANI11" s="706"/>
      <c r="ANJ11" s="705"/>
      <c r="ANK11" s="706"/>
      <c r="ANL11" s="610"/>
      <c r="ANM11" s="611"/>
      <c r="ANN11" s="612"/>
      <c r="ANO11" s="610"/>
      <c r="ANP11" s="611"/>
      <c r="ANQ11" s="612"/>
      <c r="ANR11" s="610"/>
      <c r="ANS11" s="611"/>
      <c r="ANT11" s="612"/>
      <c r="ANU11" s="610"/>
      <c r="ANV11" s="611"/>
      <c r="ANW11" s="612"/>
      <c r="ANX11" s="610"/>
      <c r="ANY11" s="611"/>
      <c r="ANZ11" s="612"/>
      <c r="AOA11" s="610"/>
      <c r="AOB11" s="611"/>
      <c r="AOC11" s="612"/>
      <c r="AOD11" s="610"/>
      <c r="AOE11" s="611"/>
      <c r="AOF11" s="612"/>
      <c r="AOG11" s="610"/>
      <c r="AOH11" s="611"/>
      <c r="AOI11" s="612"/>
      <c r="AOJ11" s="610"/>
      <c r="AOK11" s="611"/>
      <c r="AOL11" s="612"/>
      <c r="AOM11" s="596"/>
      <c r="AON11" s="566"/>
      <c r="AOO11" s="566"/>
      <c r="AOP11" s="566"/>
      <c r="AOQ11" s="596"/>
      <c r="AOR11" s="566"/>
      <c r="AOS11" s="566"/>
      <c r="AOT11" s="566"/>
      <c r="AOU11" s="596"/>
      <c r="AOV11" s="566"/>
      <c r="AOW11" s="566"/>
      <c r="AOX11" s="566"/>
      <c r="AOY11" s="596"/>
      <c r="AOZ11" s="602"/>
      <c r="APA11" s="603"/>
      <c r="APB11" s="602"/>
      <c r="APC11" s="605"/>
      <c r="APD11" s="603"/>
      <c r="APE11" s="620"/>
      <c r="APF11" s="382"/>
      <c r="APG11" s="382"/>
      <c r="APH11" s="655"/>
      <c r="API11" s="701"/>
      <c r="APJ11" s="702"/>
      <c r="APK11" s="705"/>
      <c r="APL11" s="706"/>
      <c r="APM11" s="705"/>
      <c r="APN11" s="706"/>
      <c r="APO11" s="610"/>
      <c r="APP11" s="611"/>
      <c r="APQ11" s="612"/>
      <c r="APR11" s="610"/>
      <c r="APS11" s="611"/>
      <c r="APT11" s="612"/>
      <c r="APU11" s="610"/>
      <c r="APV11" s="611"/>
      <c r="APW11" s="612"/>
      <c r="APX11" s="610"/>
      <c r="APY11" s="611"/>
      <c r="APZ11" s="612"/>
      <c r="AQA11" s="610"/>
      <c r="AQB11" s="611"/>
      <c r="AQC11" s="612"/>
      <c r="AQD11" s="610"/>
      <c r="AQE11" s="611"/>
      <c r="AQF11" s="612"/>
      <c r="AQG11" s="610"/>
      <c r="AQH11" s="611"/>
      <c r="AQI11" s="612"/>
      <c r="AQJ11" s="610"/>
      <c r="AQK11" s="611"/>
      <c r="AQL11" s="612"/>
      <c r="AQM11" s="610"/>
      <c r="AQN11" s="611"/>
      <c r="AQO11" s="612"/>
      <c r="AQP11" s="596"/>
      <c r="AQQ11" s="566"/>
      <c r="AQR11" s="566"/>
      <c r="AQS11" s="566"/>
      <c r="AQT11" s="596"/>
      <c r="AQU11" s="566"/>
      <c r="AQV11" s="566"/>
      <c r="AQW11" s="566"/>
      <c r="AQX11" s="596"/>
      <c r="AQY11" s="566"/>
      <c r="AQZ11" s="566"/>
      <c r="ARA11" s="566"/>
      <c r="ARB11" s="596"/>
      <c r="ARC11" s="602"/>
      <c r="ARD11" s="603"/>
      <c r="ARE11" s="602"/>
      <c r="ARF11" s="605"/>
      <c r="ARG11" s="603"/>
      <c r="ARH11" s="620"/>
      <c r="ARI11" s="382"/>
      <c r="ARJ11" s="382"/>
      <c r="ARK11" s="655"/>
      <c r="ARL11" s="701"/>
      <c r="ARM11" s="702"/>
      <c r="ARN11" s="705"/>
      <c r="ARO11" s="706"/>
      <c r="ARP11" s="705"/>
      <c r="ARQ11" s="706"/>
      <c r="ARR11" s="610"/>
      <c r="ARS11" s="611"/>
      <c r="ART11" s="612"/>
      <c r="ARU11" s="610"/>
      <c r="ARV11" s="611"/>
      <c r="ARW11" s="612"/>
      <c r="ARX11" s="610"/>
      <c r="ARY11" s="611"/>
      <c r="ARZ11" s="612"/>
      <c r="ASA11" s="610"/>
      <c r="ASB11" s="611"/>
      <c r="ASC11" s="612"/>
      <c r="ASD11" s="610"/>
      <c r="ASE11" s="611"/>
      <c r="ASF11" s="612"/>
      <c r="ASG11" s="610"/>
      <c r="ASH11" s="611"/>
      <c r="ASI11" s="612"/>
      <c r="ASJ11" s="610"/>
      <c r="ASK11" s="611"/>
      <c r="ASL11" s="612"/>
      <c r="ASM11" s="610"/>
      <c r="ASN11" s="611"/>
      <c r="ASO11" s="612"/>
      <c r="ASP11" s="610"/>
      <c r="ASQ11" s="611"/>
      <c r="ASR11" s="612"/>
      <c r="ASS11" s="596"/>
      <c r="AST11" s="566"/>
      <c r="ASU11" s="566"/>
      <c r="ASV11" s="566"/>
      <c r="ASW11" s="596"/>
      <c r="ASX11" s="566"/>
      <c r="ASY11" s="566"/>
      <c r="ASZ11" s="566"/>
      <c r="ATA11" s="596"/>
      <c r="ATB11" s="566"/>
      <c r="ATC11" s="566"/>
      <c r="ATD11" s="566"/>
      <c r="ATE11" s="596"/>
      <c r="ATF11" s="602"/>
      <c r="ATG11" s="603"/>
      <c r="ATH11" s="602"/>
      <c r="ATI11" s="605"/>
      <c r="ATJ11" s="603"/>
      <c r="ATK11" s="620"/>
      <c r="ATL11" s="382"/>
      <c r="ATM11" s="382"/>
      <c r="ATN11" s="655"/>
      <c r="ATO11" s="701"/>
      <c r="ATP11" s="702"/>
      <c r="ATQ11" s="705"/>
      <c r="ATR11" s="706"/>
      <c r="ATS11" s="705"/>
      <c r="ATT11" s="706"/>
      <c r="ATU11" s="610"/>
      <c r="ATV11" s="611"/>
      <c r="ATW11" s="612"/>
      <c r="ATX11" s="610"/>
      <c r="ATY11" s="611"/>
      <c r="ATZ11" s="612"/>
      <c r="AUA11" s="610"/>
      <c r="AUB11" s="611"/>
      <c r="AUC11" s="612"/>
      <c r="AUD11" s="610"/>
      <c r="AUE11" s="611"/>
      <c r="AUF11" s="612"/>
      <c r="AUG11" s="610"/>
      <c r="AUH11" s="611"/>
      <c r="AUI11" s="612"/>
      <c r="AUJ11" s="610"/>
      <c r="AUK11" s="611"/>
      <c r="AUL11" s="612"/>
      <c r="AUM11" s="610"/>
      <c r="AUN11" s="611"/>
      <c r="AUO11" s="612"/>
      <c r="AUP11" s="610"/>
      <c r="AUQ11" s="611"/>
      <c r="AUR11" s="612"/>
      <c r="AUS11" s="610"/>
      <c r="AUT11" s="611"/>
      <c r="AUU11" s="612"/>
      <c r="AUV11" s="596"/>
      <c r="AUW11" s="566"/>
      <c r="AUX11" s="566"/>
      <c r="AUY11" s="566"/>
      <c r="AUZ11" s="596"/>
      <c r="AVA11" s="566"/>
      <c r="AVB11" s="566"/>
      <c r="AVC11" s="566"/>
      <c r="AVD11" s="596"/>
      <c r="AVE11" s="566"/>
      <c r="AVF11" s="566"/>
      <c r="AVG11" s="566"/>
      <c r="AVH11" s="596"/>
      <c r="AVI11" s="602"/>
      <c r="AVJ11" s="603"/>
      <c r="AVK11" s="602"/>
      <c r="AVL11" s="605"/>
      <c r="AVM11" s="603"/>
      <c r="AVN11" s="620"/>
      <c r="AVO11" s="382"/>
      <c r="AVP11" s="382"/>
      <c r="AVQ11" s="655"/>
      <c r="AVR11" s="701"/>
      <c r="AVS11" s="702"/>
      <c r="AVT11" s="705"/>
      <c r="AVU11" s="706"/>
      <c r="AVV11" s="705"/>
      <c r="AVW11" s="706"/>
      <c r="AVX11" s="610"/>
      <c r="AVY11" s="611"/>
      <c r="AVZ11" s="612"/>
      <c r="AWA11" s="610"/>
      <c r="AWB11" s="611"/>
      <c r="AWC11" s="612"/>
      <c r="AWD11" s="610"/>
      <c r="AWE11" s="611"/>
      <c r="AWF11" s="612"/>
      <c r="AWG11" s="610"/>
      <c r="AWH11" s="611"/>
      <c r="AWI11" s="612"/>
      <c r="AWJ11" s="610"/>
      <c r="AWK11" s="611"/>
      <c r="AWL11" s="612"/>
      <c r="AWM11" s="610"/>
      <c r="AWN11" s="611"/>
      <c r="AWO11" s="612"/>
      <c r="AWP11" s="610"/>
      <c r="AWQ11" s="611"/>
      <c r="AWR11" s="612"/>
      <c r="AWS11" s="610"/>
      <c r="AWT11" s="611"/>
      <c r="AWU11" s="612"/>
      <c r="AWV11" s="610"/>
      <c r="AWW11" s="611"/>
      <c r="AWX11" s="612"/>
      <c r="AWY11" s="596"/>
      <c r="AWZ11" s="566"/>
      <c r="AXA11" s="566"/>
      <c r="AXB11" s="566"/>
      <c r="AXC11" s="596"/>
      <c r="AXD11" s="566"/>
      <c r="AXE11" s="566"/>
      <c r="AXF11" s="566"/>
      <c r="AXG11" s="596"/>
      <c r="AXH11" s="566"/>
      <c r="AXI11" s="566"/>
      <c r="AXJ11" s="566"/>
      <c r="AXK11" s="596"/>
      <c r="AXL11" s="602"/>
      <c r="AXM11" s="603"/>
      <c r="AXN11" s="602"/>
      <c r="AXO11" s="605"/>
      <c r="AXP11" s="603"/>
      <c r="AXQ11" s="620"/>
      <c r="AXR11" s="382"/>
      <c r="AXS11" s="382"/>
      <c r="AXT11" s="655"/>
      <c r="AXU11" s="701"/>
      <c r="AXV11" s="702"/>
      <c r="AXW11" s="705"/>
      <c r="AXX11" s="706"/>
      <c r="AXY11" s="705"/>
      <c r="AXZ11" s="706"/>
      <c r="AYA11" s="610"/>
      <c r="AYB11" s="611"/>
      <c r="AYC11" s="612"/>
      <c r="AYD11" s="610"/>
      <c r="AYE11" s="611"/>
      <c r="AYF11" s="612"/>
      <c r="AYG11" s="610"/>
      <c r="AYH11" s="611"/>
      <c r="AYI11" s="612"/>
      <c r="AYJ11" s="610"/>
      <c r="AYK11" s="611"/>
      <c r="AYL11" s="612"/>
      <c r="AYM11" s="610"/>
      <c r="AYN11" s="611"/>
      <c r="AYO11" s="612"/>
      <c r="AYP11" s="610"/>
      <c r="AYQ11" s="611"/>
      <c r="AYR11" s="612"/>
      <c r="AYS11" s="610"/>
      <c r="AYT11" s="611"/>
      <c r="AYU11" s="612"/>
      <c r="AYV11" s="610"/>
      <c r="AYW11" s="611"/>
      <c r="AYX11" s="612"/>
      <c r="AYY11" s="610"/>
      <c r="AYZ11" s="611"/>
      <c r="AZA11" s="612"/>
      <c r="AZB11" s="596"/>
      <c r="AZC11" s="566"/>
      <c r="AZD11" s="566"/>
      <c r="AZE11" s="566"/>
      <c r="AZF11" s="596"/>
      <c r="AZG11" s="566"/>
      <c r="AZH11" s="566"/>
      <c r="AZI11" s="566"/>
      <c r="AZJ11" s="596"/>
      <c r="AZK11" s="566"/>
      <c r="AZL11" s="566"/>
      <c r="AZM11" s="566"/>
      <c r="AZN11" s="596"/>
      <c r="AZO11" s="602"/>
      <c r="AZP11" s="603"/>
      <c r="AZQ11" s="602"/>
      <c r="AZR11" s="605"/>
      <c r="AZS11" s="603"/>
      <c r="AZT11" s="620"/>
      <c r="AZU11" s="382"/>
      <c r="AZV11" s="382"/>
      <c r="AZW11" s="655"/>
      <c r="AZX11" s="701"/>
      <c r="AZY11" s="702"/>
      <c r="AZZ11" s="705"/>
      <c r="BAA11" s="706"/>
      <c r="BAB11" s="705"/>
      <c r="BAC11" s="706"/>
      <c r="BAD11" s="610"/>
      <c r="BAE11" s="611"/>
      <c r="BAF11" s="612"/>
      <c r="BAG11" s="610"/>
      <c r="BAH11" s="611"/>
      <c r="BAI11" s="612"/>
      <c r="BAJ11" s="610"/>
      <c r="BAK11" s="611"/>
      <c r="BAL11" s="612"/>
      <c r="BAM11" s="610"/>
      <c r="BAN11" s="611"/>
      <c r="BAO11" s="612"/>
      <c r="BAP11" s="610"/>
      <c r="BAQ11" s="611"/>
      <c r="BAR11" s="612"/>
      <c r="BAS11" s="610"/>
      <c r="BAT11" s="611"/>
      <c r="BAU11" s="612"/>
      <c r="BAV11" s="610"/>
      <c r="BAW11" s="611"/>
      <c r="BAX11" s="612"/>
      <c r="BAY11" s="610"/>
      <c r="BAZ11" s="611"/>
      <c r="BBA11" s="612"/>
      <c r="BBB11" s="610"/>
      <c r="BBC11" s="611"/>
      <c r="BBD11" s="612"/>
      <c r="BBE11" s="596"/>
      <c r="BBF11" s="566"/>
      <c r="BBG11" s="566"/>
      <c r="BBH11" s="566"/>
      <c r="BBI11" s="596"/>
      <c r="BBJ11" s="566"/>
      <c r="BBK11" s="566"/>
      <c r="BBL11" s="566"/>
      <c r="BBM11" s="596"/>
      <c r="BBN11" s="566"/>
      <c r="BBO11" s="566"/>
      <c r="BBP11" s="566"/>
      <c r="BBQ11" s="596"/>
      <c r="BBR11" s="602"/>
      <c r="BBS11" s="603"/>
      <c r="BBT11" s="602"/>
      <c r="BBU11" s="605"/>
      <c r="BBV11" s="603"/>
      <c r="BBW11" s="620"/>
      <c r="BBX11" s="382"/>
      <c r="BBY11" s="382"/>
      <c r="BBZ11" s="655"/>
      <c r="BCA11" s="701"/>
      <c r="BCB11" s="702"/>
      <c r="BCC11" s="705"/>
      <c r="BCD11" s="706"/>
      <c r="BCE11" s="705"/>
      <c r="BCF11" s="706"/>
      <c r="BCG11" s="610"/>
      <c r="BCH11" s="611"/>
      <c r="BCI11" s="612"/>
      <c r="BCJ11" s="610"/>
      <c r="BCK11" s="611"/>
      <c r="BCL11" s="612"/>
      <c r="BCM11" s="610"/>
      <c r="BCN11" s="611"/>
      <c r="BCO11" s="612"/>
      <c r="BCP11" s="610"/>
      <c r="BCQ11" s="611"/>
      <c r="BCR11" s="612"/>
      <c r="BCS11" s="610"/>
      <c r="BCT11" s="611"/>
      <c r="BCU11" s="612"/>
      <c r="BCV11" s="610"/>
      <c r="BCW11" s="611"/>
      <c r="BCX11" s="612"/>
      <c r="BCY11" s="610"/>
      <c r="BCZ11" s="611"/>
      <c r="BDA11" s="612"/>
      <c r="BDB11" s="610"/>
      <c r="BDC11" s="611"/>
      <c r="BDD11" s="612"/>
      <c r="BDE11" s="610"/>
      <c r="BDF11" s="611"/>
      <c r="BDG11" s="612"/>
      <c r="BDH11" s="596"/>
      <c r="BDI11" s="566"/>
      <c r="BDJ11" s="566"/>
      <c r="BDK11" s="566"/>
      <c r="BDL11" s="596"/>
      <c r="BDM11" s="566"/>
      <c r="BDN11" s="566"/>
      <c r="BDO11" s="566"/>
      <c r="BDP11" s="596"/>
      <c r="BDQ11" s="566"/>
      <c r="BDR11" s="566"/>
      <c r="BDS11" s="566"/>
      <c r="BDT11" s="596"/>
      <c r="BDU11" s="602"/>
      <c r="BDV11" s="603"/>
      <c r="BDW11" s="602"/>
      <c r="BDX11" s="605"/>
      <c r="BDY11" s="603"/>
      <c r="BDZ11" s="620"/>
      <c r="BEA11" s="382"/>
      <c r="BEB11" s="382"/>
      <c r="BEC11" s="655"/>
      <c r="BED11" s="701"/>
      <c r="BEE11" s="702"/>
      <c r="BEF11" s="705"/>
      <c r="BEG11" s="706"/>
      <c r="BEH11" s="705"/>
      <c r="BEI11" s="706"/>
      <c r="BEJ11" s="610"/>
      <c r="BEK11" s="611"/>
      <c r="BEL11" s="612"/>
      <c r="BEM11" s="610"/>
      <c r="BEN11" s="611"/>
      <c r="BEO11" s="612"/>
      <c r="BEP11" s="610"/>
      <c r="BEQ11" s="611"/>
      <c r="BER11" s="612"/>
      <c r="BES11" s="610"/>
      <c r="BET11" s="611"/>
      <c r="BEU11" s="612"/>
      <c r="BEV11" s="610"/>
      <c r="BEW11" s="611"/>
      <c r="BEX11" s="612"/>
      <c r="BEY11" s="610"/>
      <c r="BEZ11" s="611"/>
      <c r="BFA11" s="612"/>
      <c r="BFB11" s="610"/>
      <c r="BFC11" s="611"/>
      <c r="BFD11" s="612"/>
      <c r="BFE11" s="610"/>
      <c r="BFF11" s="611"/>
      <c r="BFG11" s="612"/>
      <c r="BFH11" s="610"/>
      <c r="BFI11" s="611"/>
      <c r="BFJ11" s="612"/>
      <c r="BFK11" s="596"/>
      <c r="BFL11" s="566"/>
      <c r="BFM11" s="566"/>
      <c r="BFN11" s="566"/>
      <c r="BFO11" s="596"/>
      <c r="BFP11" s="566"/>
      <c r="BFQ11" s="566"/>
      <c r="BFR11" s="566"/>
      <c r="BFS11" s="596"/>
      <c r="BFT11" s="566"/>
      <c r="BFU11" s="566"/>
      <c r="BFV11" s="566"/>
      <c r="BFW11" s="596"/>
      <c r="BFX11" s="602"/>
      <c r="BFY11" s="603"/>
      <c r="BFZ11" s="602"/>
      <c r="BGA11" s="605"/>
      <c r="BGB11" s="603"/>
      <c r="BGC11" s="620"/>
      <c r="BGD11" s="382"/>
      <c r="BGE11" s="382"/>
      <c r="BGF11" s="655"/>
      <c r="BGG11" s="701"/>
      <c r="BGH11" s="702"/>
      <c r="BGI11" s="705"/>
      <c r="BGJ11" s="706"/>
      <c r="BGK11" s="705"/>
      <c r="BGL11" s="706"/>
      <c r="BGM11" s="610"/>
      <c r="BGN11" s="611"/>
      <c r="BGO11" s="612"/>
      <c r="BGP11" s="610"/>
      <c r="BGQ11" s="611"/>
      <c r="BGR11" s="612"/>
      <c r="BGS11" s="610"/>
      <c r="BGT11" s="611"/>
      <c r="BGU11" s="612"/>
      <c r="BGV11" s="610"/>
      <c r="BGW11" s="611"/>
      <c r="BGX11" s="612"/>
      <c r="BGY11" s="610"/>
      <c r="BGZ11" s="611"/>
      <c r="BHA11" s="612"/>
      <c r="BHB11" s="610"/>
      <c r="BHC11" s="611"/>
      <c r="BHD11" s="612"/>
      <c r="BHE11" s="610"/>
      <c r="BHF11" s="611"/>
      <c r="BHG11" s="612"/>
      <c r="BHH11" s="610"/>
      <c r="BHI11" s="611"/>
      <c r="BHJ11" s="612"/>
      <c r="BHK11" s="610"/>
      <c r="BHL11" s="611"/>
      <c r="BHM11" s="612"/>
      <c r="BHN11" s="596"/>
      <c r="BHO11" s="566"/>
      <c r="BHP11" s="566"/>
      <c r="BHQ11" s="566"/>
      <c r="BHR11" s="596"/>
      <c r="BHS11" s="566"/>
      <c r="BHT11" s="566"/>
      <c r="BHU11" s="566"/>
      <c r="BHV11" s="596"/>
      <c r="BHW11" s="566"/>
      <c r="BHX11" s="566"/>
      <c r="BHY11" s="566"/>
      <c r="BHZ11" s="596"/>
      <c r="BIA11" s="602"/>
      <c r="BIB11" s="603"/>
      <c r="BIC11" s="602"/>
      <c r="BID11" s="605"/>
      <c r="BIE11" s="603"/>
      <c r="BIF11" s="620"/>
      <c r="BIG11" s="382"/>
      <c r="BIH11" s="382"/>
      <c r="BII11" s="655"/>
      <c r="BIJ11" s="701"/>
      <c r="BIK11" s="702"/>
      <c r="BIL11" s="705"/>
      <c r="BIM11" s="706"/>
      <c r="BIN11" s="705"/>
      <c r="BIO11" s="706"/>
      <c r="BIP11" s="610"/>
      <c r="BIQ11" s="611"/>
      <c r="BIR11" s="612"/>
      <c r="BIS11" s="610"/>
      <c r="BIT11" s="611"/>
      <c r="BIU11" s="612"/>
      <c r="BIV11" s="610"/>
      <c r="BIW11" s="611"/>
      <c r="BIX11" s="612"/>
      <c r="BIY11" s="610"/>
      <c r="BIZ11" s="611"/>
      <c r="BJA11" s="612"/>
      <c r="BJB11" s="610"/>
      <c r="BJC11" s="611"/>
      <c r="BJD11" s="612"/>
      <c r="BJE11" s="610"/>
      <c r="BJF11" s="611"/>
      <c r="BJG11" s="612"/>
      <c r="BJH11" s="610"/>
      <c r="BJI11" s="611"/>
      <c r="BJJ11" s="612"/>
      <c r="BJK11" s="610"/>
      <c r="BJL11" s="611"/>
      <c r="BJM11" s="612"/>
      <c r="BJN11" s="610"/>
      <c r="BJO11" s="611"/>
      <c r="BJP11" s="612"/>
      <c r="BJQ11" s="596"/>
      <c r="BJR11" s="566"/>
      <c r="BJS11" s="566"/>
      <c r="BJT11" s="566"/>
      <c r="BJU11" s="596"/>
      <c r="BJV11" s="566"/>
      <c r="BJW11" s="566"/>
      <c r="BJX11" s="566"/>
      <c r="BJY11" s="596"/>
      <c r="BJZ11" s="566"/>
      <c r="BKA11" s="566"/>
      <c r="BKB11" s="566"/>
      <c r="BKC11" s="596"/>
      <c r="BKD11" s="602"/>
      <c r="BKE11" s="603"/>
      <c r="BKF11" s="602"/>
      <c r="BKG11" s="605"/>
      <c r="BKH11" s="603"/>
      <c r="BKI11" s="620"/>
      <c r="BKJ11" s="382"/>
      <c r="BKK11" s="382"/>
      <c r="BKL11" s="655"/>
      <c r="BKM11" s="701"/>
      <c r="BKN11" s="702"/>
      <c r="BKO11" s="705"/>
      <c r="BKP11" s="706"/>
      <c r="BKQ11" s="705"/>
      <c r="BKR11" s="706"/>
      <c r="BKS11" s="610"/>
      <c r="BKT11" s="611"/>
      <c r="BKU11" s="612"/>
      <c r="BKV11" s="610"/>
      <c r="BKW11" s="611"/>
      <c r="BKX11" s="612"/>
      <c r="BKY11" s="610"/>
      <c r="BKZ11" s="611"/>
      <c r="BLA11" s="612"/>
      <c r="BLB11" s="610"/>
      <c r="BLC11" s="611"/>
      <c r="BLD11" s="612"/>
      <c r="BLE11" s="610"/>
      <c r="BLF11" s="611"/>
      <c r="BLG11" s="612"/>
      <c r="BLH11" s="610"/>
      <c r="BLI11" s="611"/>
      <c r="BLJ11" s="612"/>
      <c r="BLK11" s="610"/>
      <c r="BLL11" s="611"/>
      <c r="BLM11" s="612"/>
      <c r="BLN11" s="610"/>
      <c r="BLO11" s="611"/>
      <c r="BLP11" s="612"/>
      <c r="BLQ11" s="610"/>
      <c r="BLR11" s="611"/>
      <c r="BLS11" s="612"/>
      <c r="BLT11" s="596"/>
      <c r="BLU11" s="566"/>
      <c r="BLV11" s="566"/>
      <c r="BLW11" s="566"/>
      <c r="BLX11" s="596"/>
      <c r="BLY11" s="566"/>
      <c r="BLZ11" s="566"/>
      <c r="BMA11" s="566"/>
      <c r="BMB11" s="596"/>
      <c r="BMC11" s="566"/>
      <c r="BMD11" s="566"/>
      <c r="BME11" s="566"/>
      <c r="BMF11" s="596"/>
      <c r="BMG11" s="602"/>
      <c r="BMH11" s="603"/>
      <c r="BMI11" s="602"/>
      <c r="BMJ11" s="605"/>
      <c r="BMK11" s="603"/>
      <c r="BML11" s="620"/>
      <c r="BMM11" s="382"/>
      <c r="BMN11" s="382"/>
      <c r="BMO11" s="655"/>
      <c r="BMP11" s="701"/>
      <c r="BMQ11" s="702"/>
      <c r="BMR11" s="705"/>
      <c r="BMS11" s="706"/>
      <c r="BMT11" s="705"/>
      <c r="BMU11" s="706"/>
      <c r="BMV11" s="610"/>
      <c r="BMW11" s="611"/>
      <c r="BMX11" s="612"/>
      <c r="BMY11" s="610"/>
      <c r="BMZ11" s="611"/>
      <c r="BNA11" s="612"/>
      <c r="BNB11" s="610"/>
      <c r="BNC11" s="611"/>
      <c r="BND11" s="612"/>
      <c r="BNE11" s="610"/>
      <c r="BNF11" s="611"/>
      <c r="BNG11" s="612"/>
      <c r="BNH11" s="610"/>
      <c r="BNI11" s="611"/>
      <c r="BNJ11" s="612"/>
      <c r="BNK11" s="610"/>
      <c r="BNL11" s="611"/>
      <c r="BNM11" s="612"/>
      <c r="BNN11" s="610"/>
      <c r="BNO11" s="611"/>
      <c r="BNP11" s="612"/>
      <c r="BNQ11" s="610"/>
      <c r="BNR11" s="611"/>
      <c r="BNS11" s="612"/>
      <c r="BNT11" s="610"/>
      <c r="BNU11" s="611"/>
      <c r="BNV11" s="612"/>
      <c r="BNW11" s="596"/>
      <c r="BNX11" s="566"/>
      <c r="BNY11" s="566"/>
      <c r="BNZ11" s="566"/>
      <c r="BOA11" s="596"/>
      <c r="BOB11" s="566"/>
      <c r="BOC11" s="566"/>
      <c r="BOD11" s="566"/>
      <c r="BOE11" s="596"/>
      <c r="BOF11" s="566"/>
      <c r="BOG11" s="566"/>
      <c r="BOH11" s="566"/>
      <c r="BOI11" s="596"/>
      <c r="BOJ11" s="602"/>
      <c r="BOK11" s="603"/>
      <c r="BOL11" s="602"/>
      <c r="BOM11" s="605"/>
      <c r="BON11" s="603"/>
      <c r="BOO11" s="620"/>
      <c r="BOP11" s="382"/>
      <c r="BOQ11" s="382"/>
      <c r="BOR11" s="655"/>
      <c r="BOS11" s="701"/>
      <c r="BOT11" s="702"/>
      <c r="BOU11" s="705"/>
      <c r="BOV11" s="706"/>
      <c r="BOW11" s="705"/>
      <c r="BOX11" s="706"/>
      <c r="BOY11" s="610"/>
      <c r="BOZ11" s="611"/>
      <c r="BPA11" s="612"/>
      <c r="BPB11" s="610"/>
      <c r="BPC11" s="611"/>
      <c r="BPD11" s="612"/>
      <c r="BPE11" s="610"/>
      <c r="BPF11" s="611"/>
      <c r="BPG11" s="612"/>
      <c r="BPH11" s="610"/>
      <c r="BPI11" s="611"/>
      <c r="BPJ11" s="612"/>
      <c r="BPK11" s="610"/>
      <c r="BPL11" s="611"/>
      <c r="BPM11" s="612"/>
      <c r="BPN11" s="610"/>
      <c r="BPO11" s="611"/>
      <c r="BPP11" s="612"/>
      <c r="BPQ11" s="610"/>
      <c r="BPR11" s="611"/>
      <c r="BPS11" s="612"/>
      <c r="BPT11" s="610"/>
      <c r="BPU11" s="611"/>
      <c r="BPV11" s="612"/>
      <c r="BPW11" s="610"/>
      <c r="BPX11" s="611"/>
      <c r="BPY11" s="612"/>
      <c r="BPZ11" s="596"/>
      <c r="BQA11" s="566"/>
      <c r="BQB11" s="566"/>
      <c r="BQC11" s="566"/>
      <c r="BQD11" s="596"/>
      <c r="BQE11" s="566"/>
      <c r="BQF11" s="566"/>
      <c r="BQG11" s="566"/>
      <c r="BQH11" s="596"/>
      <c r="BQI11" s="566"/>
      <c r="BQJ11" s="566"/>
      <c r="BQK11" s="566"/>
      <c r="BQL11" s="596"/>
      <c r="BQM11" s="602"/>
      <c r="BQN11" s="603"/>
      <c r="BQO11" s="602"/>
      <c r="BQP11" s="605"/>
      <c r="BQQ11" s="603"/>
      <c r="BQR11" s="620"/>
      <c r="BQS11" s="382"/>
      <c r="BQT11" s="382"/>
      <c r="BQU11" s="655"/>
      <c r="BQV11" s="701"/>
      <c r="BQW11" s="702"/>
      <c r="BQX11" s="705"/>
      <c r="BQY11" s="706"/>
      <c r="BQZ11" s="705"/>
      <c r="BRA11" s="706"/>
      <c r="BRB11" s="610"/>
      <c r="BRC11" s="611"/>
      <c r="BRD11" s="612"/>
      <c r="BRE11" s="610"/>
      <c r="BRF11" s="611"/>
      <c r="BRG11" s="612"/>
      <c r="BRH11" s="610"/>
      <c r="BRI11" s="611"/>
      <c r="BRJ11" s="612"/>
      <c r="BRK11" s="610"/>
      <c r="BRL11" s="611"/>
      <c r="BRM11" s="612"/>
      <c r="BRN11" s="610"/>
      <c r="BRO11" s="611"/>
      <c r="BRP11" s="612"/>
      <c r="BRQ11" s="610"/>
      <c r="BRR11" s="611"/>
      <c r="BRS11" s="612"/>
      <c r="BRT11" s="610"/>
      <c r="BRU11" s="611"/>
      <c r="BRV11" s="612"/>
      <c r="BRW11" s="610"/>
      <c r="BRX11" s="611"/>
      <c r="BRY11" s="612"/>
      <c r="BRZ11" s="610"/>
      <c r="BSA11" s="611"/>
      <c r="BSB11" s="612"/>
      <c r="BSC11" s="596"/>
      <c r="BSD11" s="566"/>
      <c r="BSE11" s="566"/>
      <c r="BSF11" s="566"/>
      <c r="BSG11" s="596"/>
      <c r="BSH11" s="566"/>
      <c r="BSI11" s="566"/>
      <c r="BSJ11" s="566"/>
      <c r="BSK11" s="596"/>
      <c r="BSL11" s="566"/>
      <c r="BSM11" s="566"/>
      <c r="BSN11" s="566"/>
      <c r="BSO11" s="596"/>
      <c r="BSP11" s="602"/>
      <c r="BSQ11" s="603"/>
      <c r="BSR11" s="602"/>
      <c r="BSS11" s="605"/>
      <c r="BST11" s="603"/>
      <c r="BSU11" s="620"/>
      <c r="BSV11" s="382"/>
      <c r="BSW11" s="382"/>
      <c r="BSX11" s="655"/>
      <c r="BSY11" s="701"/>
      <c r="BSZ11" s="702"/>
      <c r="BTA11" s="705"/>
      <c r="BTB11" s="706"/>
      <c r="BTC11" s="705"/>
      <c r="BTD11" s="706"/>
      <c r="BTE11" s="610"/>
      <c r="BTF11" s="611"/>
      <c r="BTG11" s="612"/>
      <c r="BTH11" s="610"/>
      <c r="BTI11" s="611"/>
      <c r="BTJ11" s="612"/>
      <c r="BTK11" s="610"/>
      <c r="BTL11" s="611"/>
      <c r="BTM11" s="612"/>
      <c r="BTN11" s="610"/>
      <c r="BTO11" s="611"/>
      <c r="BTP11" s="612"/>
      <c r="BTQ11" s="610"/>
      <c r="BTR11" s="611"/>
      <c r="BTS11" s="612"/>
      <c r="BTT11" s="610"/>
      <c r="BTU11" s="611"/>
      <c r="BTV11" s="612"/>
      <c r="BTW11" s="610"/>
      <c r="BTX11" s="611"/>
      <c r="BTY11" s="612"/>
      <c r="BTZ11" s="610"/>
      <c r="BUA11" s="611"/>
      <c r="BUB11" s="612"/>
      <c r="BUC11" s="610"/>
      <c r="BUD11" s="611"/>
      <c r="BUE11" s="612"/>
      <c r="BUF11" s="596"/>
      <c r="BUG11" s="566"/>
      <c r="BUH11" s="566"/>
      <c r="BUI11" s="566"/>
      <c r="BUJ11" s="596"/>
      <c r="BUK11" s="566"/>
      <c r="BUL11" s="566"/>
      <c r="BUM11" s="566"/>
      <c r="BUN11" s="596"/>
      <c r="BUO11" s="566"/>
      <c r="BUP11" s="566"/>
      <c r="BUQ11" s="566"/>
      <c r="BUR11" s="596"/>
      <c r="BUS11" s="602"/>
      <c r="BUT11" s="603"/>
      <c r="BUU11" s="602"/>
      <c r="BUV11" s="605"/>
      <c r="BUW11" s="603"/>
      <c r="BUX11" s="620"/>
      <c r="BUY11" s="382"/>
      <c r="BUZ11" s="382"/>
      <c r="BVA11" s="655"/>
      <c r="BVB11" s="701"/>
      <c r="BVC11" s="702"/>
      <c r="BVD11" s="705"/>
      <c r="BVE11" s="706"/>
      <c r="BVF11" s="705"/>
      <c r="BVG11" s="706"/>
      <c r="BVH11" s="610"/>
      <c r="BVI11" s="611"/>
      <c r="BVJ11" s="612"/>
      <c r="BVK11" s="610"/>
      <c r="BVL11" s="611"/>
      <c r="BVM11" s="612"/>
      <c r="BVN11" s="610"/>
      <c r="BVO11" s="611"/>
      <c r="BVP11" s="612"/>
      <c r="BVQ11" s="610"/>
      <c r="BVR11" s="611"/>
      <c r="BVS11" s="612"/>
      <c r="BVT11" s="610"/>
      <c r="BVU11" s="611"/>
      <c r="BVV11" s="612"/>
      <c r="BVW11" s="610"/>
      <c r="BVX11" s="611"/>
      <c r="BVY11" s="612"/>
      <c r="BVZ11" s="610"/>
      <c r="BWA11" s="611"/>
      <c r="BWB11" s="612"/>
      <c r="BWC11" s="610"/>
      <c r="BWD11" s="611"/>
      <c r="BWE11" s="612"/>
      <c r="BWF11" s="610"/>
      <c r="BWG11" s="611"/>
      <c r="BWH11" s="612"/>
      <c r="BWI11" s="596"/>
      <c r="BWJ11" s="566"/>
      <c r="BWK11" s="566"/>
      <c r="BWL11" s="566"/>
      <c r="BWM11" s="596"/>
      <c r="BWN11" s="566"/>
      <c r="BWO11" s="566"/>
      <c r="BWP11" s="566"/>
      <c r="BWQ11" s="596"/>
      <c r="BWR11" s="566"/>
      <c r="BWS11" s="566"/>
      <c r="BWT11" s="566"/>
      <c r="BWU11" s="596"/>
      <c r="BWV11" s="602"/>
      <c r="BWW11" s="603"/>
      <c r="BWX11" s="602"/>
      <c r="BWY11" s="605"/>
      <c r="BWZ11" s="603"/>
      <c r="BXA11" s="620"/>
      <c r="BXB11" s="382"/>
      <c r="BXC11" s="382"/>
      <c r="BXD11" s="655"/>
      <c r="BXE11" s="701"/>
      <c r="BXF11" s="702"/>
      <c r="BXG11" s="705"/>
      <c r="BXH11" s="706"/>
      <c r="BXI11" s="705"/>
      <c r="BXJ11" s="706"/>
      <c r="BXK11" s="610"/>
      <c r="BXL11" s="611"/>
      <c r="BXM11" s="612"/>
      <c r="BXN11" s="610"/>
      <c r="BXO11" s="611"/>
      <c r="BXP11" s="612"/>
      <c r="BXQ11" s="610"/>
      <c r="BXR11" s="611"/>
      <c r="BXS11" s="612"/>
      <c r="BXT11" s="610"/>
      <c r="BXU11" s="611"/>
      <c r="BXV11" s="612"/>
      <c r="BXW11" s="610"/>
      <c r="BXX11" s="611"/>
      <c r="BXY11" s="612"/>
      <c r="BXZ11" s="610"/>
      <c r="BYA11" s="611"/>
      <c r="BYB11" s="612"/>
      <c r="BYC11" s="610"/>
      <c r="BYD11" s="611"/>
      <c r="BYE11" s="612"/>
      <c r="BYF11" s="610"/>
      <c r="BYG11" s="611"/>
      <c r="BYH11" s="612"/>
      <c r="BYI11" s="610"/>
      <c r="BYJ11" s="611"/>
      <c r="BYK11" s="612"/>
      <c r="BYL11" s="596"/>
      <c r="BYM11" s="566"/>
      <c r="BYN11" s="566"/>
      <c r="BYO11" s="566"/>
      <c r="BYP11" s="596"/>
      <c r="BYQ11" s="566"/>
      <c r="BYR11" s="566"/>
      <c r="BYS11" s="566"/>
      <c r="BYT11" s="596"/>
      <c r="BYU11" s="566"/>
      <c r="BYV11" s="566"/>
      <c r="BYW11" s="566"/>
      <c r="BYX11" s="596"/>
      <c r="BYY11" s="602"/>
      <c r="BYZ11" s="603"/>
      <c r="BZA11" s="602"/>
      <c r="BZB11" s="605"/>
      <c r="BZC11" s="603"/>
      <c r="BZD11" s="620"/>
      <c r="BZE11" s="382"/>
      <c r="BZF11" s="382"/>
      <c r="BZG11" s="655"/>
      <c r="BZH11" s="701"/>
      <c r="BZI11" s="702"/>
      <c r="BZJ11" s="705"/>
      <c r="BZK11" s="706"/>
      <c r="BZL11" s="705"/>
      <c r="BZM11" s="706"/>
      <c r="BZN11" s="610"/>
      <c r="BZO11" s="611"/>
      <c r="BZP11" s="612"/>
      <c r="BZQ11" s="610"/>
      <c r="BZR11" s="611"/>
      <c r="BZS11" s="612"/>
      <c r="BZT11" s="610"/>
      <c r="BZU11" s="611"/>
      <c r="BZV11" s="612"/>
      <c r="BZW11" s="610"/>
      <c r="BZX11" s="611"/>
      <c r="BZY11" s="612"/>
      <c r="BZZ11" s="610"/>
      <c r="CAA11" s="611"/>
      <c r="CAB11" s="612"/>
      <c r="CAC11" s="610"/>
      <c r="CAD11" s="611"/>
      <c r="CAE11" s="612"/>
      <c r="CAF11" s="610"/>
      <c r="CAG11" s="611"/>
      <c r="CAH11" s="612"/>
      <c r="CAI11" s="610"/>
      <c r="CAJ11" s="611"/>
      <c r="CAK11" s="612"/>
      <c r="CAL11" s="610"/>
      <c r="CAM11" s="611"/>
      <c r="CAN11" s="612"/>
      <c r="CAO11" s="596"/>
      <c r="CAP11" s="566"/>
      <c r="CAQ11" s="566"/>
      <c r="CAR11" s="566"/>
      <c r="CAS11" s="596"/>
      <c r="CAT11" s="566"/>
      <c r="CAU11" s="566"/>
      <c r="CAV11" s="566"/>
      <c r="CAW11" s="596"/>
      <c r="CAX11" s="566"/>
      <c r="CAY11" s="566"/>
      <c r="CAZ11" s="566"/>
      <c r="CBA11" s="596"/>
      <c r="CBB11" s="602"/>
      <c r="CBC11" s="603"/>
      <c r="CBD11" s="602"/>
      <c r="CBE11" s="605"/>
      <c r="CBF11" s="603"/>
      <c r="CBG11" s="620"/>
      <c r="CBH11" s="382"/>
      <c r="CBI11" s="382"/>
      <c r="CBJ11" s="655"/>
      <c r="CBK11" s="701"/>
      <c r="CBL11" s="702"/>
      <c r="CBM11" s="705"/>
      <c r="CBN11" s="706"/>
      <c r="CBO11" s="705"/>
      <c r="CBP11" s="706"/>
      <c r="CBQ11" s="610"/>
      <c r="CBR11" s="611"/>
      <c r="CBS11" s="612"/>
      <c r="CBT11" s="610"/>
      <c r="CBU11" s="611"/>
      <c r="CBV11" s="612"/>
      <c r="CBW11" s="610"/>
      <c r="CBX11" s="611"/>
      <c r="CBY11" s="612"/>
      <c r="CBZ11" s="610"/>
      <c r="CCA11" s="611"/>
      <c r="CCB11" s="612"/>
      <c r="CCC11" s="610"/>
      <c r="CCD11" s="611"/>
      <c r="CCE11" s="612"/>
      <c r="CCF11" s="610"/>
      <c r="CCG11" s="611"/>
      <c r="CCH11" s="612"/>
      <c r="CCI11" s="610"/>
      <c r="CCJ11" s="611"/>
      <c r="CCK11" s="612"/>
      <c r="CCL11" s="610"/>
      <c r="CCM11" s="611"/>
      <c r="CCN11" s="612"/>
      <c r="CCO11" s="610"/>
      <c r="CCP11" s="611"/>
      <c r="CCQ11" s="612"/>
      <c r="CCR11" s="596"/>
      <c r="CCS11" s="566"/>
      <c r="CCT11" s="566"/>
      <c r="CCU11" s="566"/>
      <c r="CCV11" s="596"/>
      <c r="CCW11" s="566"/>
      <c r="CCX11" s="566"/>
      <c r="CCY11" s="566"/>
      <c r="CCZ11" s="596"/>
      <c r="CDA11" s="566"/>
      <c r="CDB11" s="566"/>
      <c r="CDC11" s="566"/>
      <c r="CDD11" s="596"/>
      <c r="CDE11" s="602"/>
      <c r="CDF11" s="603"/>
      <c r="CDG11" s="602"/>
      <c r="CDH11" s="605"/>
      <c r="CDI11" s="603"/>
      <c r="CDJ11" s="620"/>
      <c r="CDK11" s="382"/>
      <c r="CDL11" s="382"/>
      <c r="CDM11" s="655"/>
      <c r="CDN11" s="701"/>
      <c r="CDO11" s="702"/>
      <c r="CDP11" s="705"/>
      <c r="CDQ11" s="706"/>
      <c r="CDR11" s="705"/>
      <c r="CDS11" s="706"/>
      <c r="CDT11" s="610"/>
      <c r="CDU11" s="611"/>
      <c r="CDV11" s="612"/>
      <c r="CDW11" s="610"/>
      <c r="CDX11" s="611"/>
      <c r="CDY11" s="612"/>
      <c r="CDZ11" s="610"/>
      <c r="CEA11" s="611"/>
      <c r="CEB11" s="612"/>
      <c r="CEC11" s="610"/>
      <c r="CED11" s="611"/>
      <c r="CEE11" s="612"/>
      <c r="CEF11" s="610"/>
      <c r="CEG11" s="611"/>
      <c r="CEH11" s="612"/>
      <c r="CEI11" s="610"/>
      <c r="CEJ11" s="611"/>
      <c r="CEK11" s="612"/>
      <c r="CEL11" s="610"/>
      <c r="CEM11" s="611"/>
      <c r="CEN11" s="612"/>
      <c r="CEO11" s="610"/>
      <c r="CEP11" s="611"/>
      <c r="CEQ11" s="612"/>
      <c r="CER11" s="610"/>
      <c r="CES11" s="611"/>
      <c r="CET11" s="612"/>
      <c r="CEU11" s="596"/>
      <c r="CEV11" s="566"/>
      <c r="CEW11" s="566"/>
      <c r="CEX11" s="566"/>
      <c r="CEY11" s="596"/>
      <c r="CEZ11" s="566"/>
      <c r="CFA11" s="566"/>
      <c r="CFB11" s="566"/>
      <c r="CFC11" s="596"/>
      <c r="CFD11" s="566"/>
      <c r="CFE11" s="566"/>
      <c r="CFF11" s="566"/>
      <c r="CFG11" s="596"/>
      <c r="CFH11" s="602"/>
      <c r="CFI11" s="603"/>
      <c r="CFJ11" s="602"/>
      <c r="CFK11" s="605"/>
      <c r="CFL11" s="603"/>
      <c r="CFM11" s="620"/>
      <c r="CFN11" s="382"/>
      <c r="CFO11" s="382"/>
      <c r="CFP11" s="655"/>
      <c r="CFQ11" s="701"/>
      <c r="CFR11" s="702"/>
      <c r="CFS11" s="705"/>
      <c r="CFT11" s="706"/>
      <c r="CFU11" s="705"/>
      <c r="CFV11" s="706"/>
      <c r="CFW11" s="610"/>
      <c r="CFX11" s="611"/>
      <c r="CFY11" s="612"/>
      <c r="CFZ11" s="610"/>
      <c r="CGA11" s="611"/>
      <c r="CGB11" s="612"/>
      <c r="CGC11" s="610"/>
      <c r="CGD11" s="611"/>
      <c r="CGE11" s="612"/>
      <c r="CGF11" s="610"/>
      <c r="CGG11" s="611"/>
      <c r="CGH11" s="612"/>
      <c r="CGI11" s="610"/>
      <c r="CGJ11" s="611"/>
      <c r="CGK11" s="612"/>
      <c r="CGL11" s="610"/>
      <c r="CGM11" s="611"/>
      <c r="CGN11" s="612"/>
      <c r="CGO11" s="610"/>
      <c r="CGP11" s="611"/>
      <c r="CGQ11" s="612"/>
      <c r="CGR11" s="610"/>
      <c r="CGS11" s="611"/>
      <c r="CGT11" s="612"/>
      <c r="CGU11" s="610"/>
      <c r="CGV11" s="611"/>
      <c r="CGW11" s="612"/>
      <c r="CGX11" s="596"/>
      <c r="CGY11" s="566"/>
      <c r="CGZ11" s="566"/>
      <c r="CHA11" s="566"/>
      <c r="CHB11" s="596"/>
      <c r="CHC11" s="566"/>
      <c r="CHD11" s="566"/>
      <c r="CHE11" s="566"/>
      <c r="CHF11" s="596"/>
      <c r="CHG11" s="566"/>
      <c r="CHH11" s="566"/>
      <c r="CHI11" s="566"/>
      <c r="CHJ11" s="596"/>
      <c r="CHK11" s="602"/>
      <c r="CHL11" s="603"/>
      <c r="CHM11" s="602"/>
      <c r="CHN11" s="605"/>
      <c r="CHO11" s="603"/>
      <c r="CHP11" s="620"/>
      <c r="CHQ11" s="382"/>
      <c r="CHR11" s="382"/>
      <c r="CHS11" s="655"/>
      <c r="CHT11" s="701"/>
      <c r="CHU11" s="702"/>
      <c r="CHV11" s="705"/>
      <c r="CHW11" s="706"/>
      <c r="CHX11" s="705"/>
      <c r="CHY11" s="706"/>
      <c r="CHZ11" s="610"/>
      <c r="CIA11" s="611"/>
      <c r="CIB11" s="612"/>
      <c r="CIC11" s="610"/>
      <c r="CID11" s="611"/>
      <c r="CIE11" s="612"/>
      <c r="CIF11" s="610"/>
      <c r="CIG11" s="611"/>
      <c r="CIH11" s="612"/>
      <c r="CII11" s="610"/>
      <c r="CIJ11" s="611"/>
      <c r="CIK11" s="612"/>
      <c r="CIL11" s="610"/>
      <c r="CIM11" s="611"/>
      <c r="CIN11" s="612"/>
      <c r="CIO11" s="610"/>
      <c r="CIP11" s="611"/>
      <c r="CIQ11" s="612"/>
      <c r="CIR11" s="610"/>
      <c r="CIS11" s="611"/>
      <c r="CIT11" s="612"/>
      <c r="CIU11" s="610"/>
      <c r="CIV11" s="611"/>
      <c r="CIW11" s="612"/>
      <c r="CIX11" s="610"/>
      <c r="CIY11" s="611"/>
      <c r="CIZ11" s="612"/>
      <c r="CJA11" s="596"/>
      <c r="CJB11" s="566"/>
      <c r="CJC11" s="566"/>
      <c r="CJD11" s="566"/>
      <c r="CJE11" s="596"/>
      <c r="CJF11" s="566"/>
      <c r="CJG11" s="566"/>
      <c r="CJH11" s="566"/>
      <c r="CJI11" s="596"/>
      <c r="CJJ11" s="566"/>
      <c r="CJK11" s="566"/>
      <c r="CJL11" s="566"/>
      <c r="CJM11" s="596"/>
      <c r="CJN11" s="602"/>
      <c r="CJO11" s="603"/>
      <c r="CJP11" s="602"/>
      <c r="CJQ11" s="605"/>
      <c r="CJR11" s="603"/>
      <c r="CJS11" s="620"/>
      <c r="CJT11" s="382"/>
      <c r="CJU11" s="382"/>
      <c r="CJV11" s="655"/>
      <c r="CJW11" s="701"/>
      <c r="CJX11" s="702"/>
      <c r="CJY11" s="705"/>
      <c r="CJZ11" s="706"/>
      <c r="CKA11" s="705"/>
      <c r="CKB11" s="706"/>
      <c r="CKC11" s="610"/>
      <c r="CKD11" s="611"/>
      <c r="CKE11" s="612"/>
      <c r="CKF11" s="610"/>
      <c r="CKG11" s="611"/>
      <c r="CKH11" s="612"/>
      <c r="CKI11" s="610"/>
      <c r="CKJ11" s="611"/>
      <c r="CKK11" s="612"/>
      <c r="CKL11" s="610"/>
      <c r="CKM11" s="611"/>
      <c r="CKN11" s="612"/>
      <c r="CKO11" s="610"/>
      <c r="CKP11" s="611"/>
      <c r="CKQ11" s="612"/>
      <c r="CKR11" s="610"/>
      <c r="CKS11" s="611"/>
      <c r="CKT11" s="612"/>
      <c r="CKU11" s="610"/>
      <c r="CKV11" s="611"/>
      <c r="CKW11" s="612"/>
      <c r="CKX11" s="610"/>
      <c r="CKY11" s="611"/>
      <c r="CKZ11" s="612"/>
      <c r="CLA11" s="610"/>
      <c r="CLB11" s="611"/>
      <c r="CLC11" s="612"/>
      <c r="CLD11" s="596"/>
      <c r="CLE11" s="566"/>
      <c r="CLF11" s="566"/>
      <c r="CLG11" s="566"/>
      <c r="CLH11" s="596"/>
      <c r="CLI11" s="566"/>
      <c r="CLJ11" s="566"/>
      <c r="CLK11" s="566"/>
      <c r="CLL11" s="596"/>
      <c r="CLM11" s="566"/>
      <c r="CLN11" s="566"/>
      <c r="CLO11" s="566"/>
      <c r="CLP11" s="596"/>
      <c r="CLQ11" s="602"/>
      <c r="CLR11" s="603"/>
      <c r="CLS11" s="602"/>
      <c r="CLT11" s="605"/>
      <c r="CLU11" s="603"/>
      <c r="CLV11" s="620"/>
      <c r="CLW11" s="382"/>
      <c r="CLX11" s="382"/>
      <c r="CLY11" s="655"/>
      <c r="CLZ11" s="701"/>
      <c r="CMA11" s="702"/>
      <c r="CMB11" s="705"/>
      <c r="CMC11" s="706"/>
      <c r="CMD11" s="705"/>
      <c r="CME11" s="706"/>
      <c r="CMF11" s="610"/>
      <c r="CMG11" s="611"/>
      <c r="CMH11" s="612"/>
      <c r="CMI11" s="610"/>
      <c r="CMJ11" s="611"/>
      <c r="CMK11" s="612"/>
      <c r="CML11" s="610"/>
      <c r="CMM11" s="611"/>
      <c r="CMN11" s="612"/>
      <c r="CMO11" s="610"/>
      <c r="CMP11" s="611"/>
      <c r="CMQ11" s="612"/>
      <c r="CMR11" s="610"/>
      <c r="CMS11" s="611"/>
      <c r="CMT11" s="612"/>
      <c r="CMU11" s="610"/>
      <c r="CMV11" s="611"/>
      <c r="CMW11" s="612"/>
      <c r="CMX11" s="610"/>
      <c r="CMY11" s="611"/>
      <c r="CMZ11" s="612"/>
      <c r="CNA11" s="610"/>
      <c r="CNB11" s="611"/>
      <c r="CNC11" s="612"/>
      <c r="CND11" s="610"/>
      <c r="CNE11" s="611"/>
      <c r="CNF11" s="612"/>
      <c r="CNG11" s="596"/>
      <c r="CNH11" s="566"/>
      <c r="CNI11" s="566"/>
      <c r="CNJ11" s="566"/>
      <c r="CNK11" s="596"/>
      <c r="CNL11" s="566"/>
      <c r="CNM11" s="566"/>
      <c r="CNN11" s="566"/>
      <c r="CNO11" s="596"/>
      <c r="CNP11" s="566"/>
      <c r="CNQ11" s="566"/>
      <c r="CNR11" s="566"/>
      <c r="CNS11" s="596"/>
      <c r="CNT11" s="602"/>
      <c r="CNU11" s="603"/>
      <c r="CNV11" s="602"/>
      <c r="CNW11" s="605"/>
      <c r="CNX11" s="603"/>
      <c r="CNY11" s="620"/>
      <c r="CNZ11" s="382"/>
      <c r="COA11" s="382"/>
      <c r="COB11" s="655"/>
      <c r="COC11" s="701"/>
      <c r="COD11" s="702"/>
      <c r="COE11" s="705"/>
      <c r="COF11" s="706"/>
      <c r="COG11" s="705"/>
      <c r="COH11" s="706"/>
      <c r="COI11" s="610"/>
      <c r="COJ11" s="611"/>
      <c r="COK11" s="612"/>
      <c r="COL11" s="610"/>
      <c r="COM11" s="611"/>
      <c r="CON11" s="612"/>
      <c r="COO11" s="610"/>
      <c r="COP11" s="611"/>
      <c r="COQ11" s="612"/>
      <c r="COR11" s="610"/>
      <c r="COS11" s="611"/>
      <c r="COT11" s="612"/>
      <c r="COU11" s="610"/>
      <c r="COV11" s="611"/>
      <c r="COW11" s="612"/>
      <c r="COX11" s="610"/>
      <c r="COY11" s="611"/>
      <c r="COZ11" s="612"/>
      <c r="CPA11" s="610"/>
      <c r="CPB11" s="611"/>
      <c r="CPC11" s="612"/>
      <c r="CPD11" s="610"/>
      <c r="CPE11" s="611"/>
      <c r="CPF11" s="612"/>
      <c r="CPG11" s="610"/>
      <c r="CPH11" s="611"/>
      <c r="CPI11" s="612"/>
      <c r="CPJ11" s="596"/>
      <c r="CPK11" s="566"/>
      <c r="CPL11" s="566"/>
      <c r="CPM11" s="566"/>
      <c r="CPN11" s="596"/>
      <c r="CPO11" s="566"/>
      <c r="CPP11" s="566"/>
      <c r="CPQ11" s="566"/>
      <c r="CPR11" s="596"/>
      <c r="CPS11" s="566"/>
      <c r="CPT11" s="566"/>
      <c r="CPU11" s="566"/>
      <c r="CPV11" s="596"/>
      <c r="CPW11" s="602"/>
      <c r="CPX11" s="603"/>
      <c r="CPY11" s="602"/>
      <c r="CPZ11" s="605"/>
      <c r="CQA11" s="603"/>
      <c r="CQB11" s="620"/>
      <c r="CQC11" s="382"/>
      <c r="CQD11" s="382"/>
      <c r="CQE11" s="655"/>
      <c r="CQF11" s="701"/>
      <c r="CQG11" s="702"/>
      <c r="CQH11" s="705"/>
      <c r="CQI11" s="706"/>
      <c r="CQJ11" s="705"/>
      <c r="CQK11" s="706"/>
      <c r="CQL11" s="610"/>
      <c r="CQM11" s="611"/>
      <c r="CQN11" s="612"/>
      <c r="CQO11" s="610"/>
      <c r="CQP11" s="611"/>
      <c r="CQQ11" s="612"/>
      <c r="CQR11" s="610"/>
      <c r="CQS11" s="611"/>
      <c r="CQT11" s="612"/>
      <c r="CQU11" s="610"/>
      <c r="CQV11" s="611"/>
      <c r="CQW11" s="612"/>
      <c r="CQX11" s="610"/>
      <c r="CQY11" s="611"/>
      <c r="CQZ11" s="612"/>
      <c r="CRA11" s="610"/>
      <c r="CRB11" s="611"/>
      <c r="CRC11" s="612"/>
      <c r="CRD11" s="610"/>
      <c r="CRE11" s="611"/>
      <c r="CRF11" s="612"/>
      <c r="CRG11" s="610"/>
      <c r="CRH11" s="611"/>
      <c r="CRI11" s="612"/>
      <c r="CRJ11" s="610"/>
      <c r="CRK11" s="611"/>
      <c r="CRL11" s="612"/>
      <c r="CRM11" s="596"/>
      <c r="CRN11" s="566"/>
      <c r="CRO11" s="566"/>
      <c r="CRP11" s="566"/>
      <c r="CRQ11" s="596"/>
      <c r="CRR11" s="566"/>
      <c r="CRS11" s="566"/>
      <c r="CRT11" s="566"/>
      <c r="CRU11" s="596"/>
      <c r="CRV11" s="566"/>
      <c r="CRW11" s="566"/>
      <c r="CRX11" s="566"/>
      <c r="CRY11" s="596"/>
      <c r="CRZ11" s="602"/>
      <c r="CSA11" s="603"/>
      <c r="CSB11" s="602"/>
      <c r="CSC11" s="605"/>
      <c r="CSD11" s="603"/>
      <c r="CSE11" s="620"/>
      <c r="CSF11" s="382"/>
      <c r="CSG11" s="382"/>
      <c r="CSH11" s="655"/>
      <c r="CSI11" s="701"/>
      <c r="CSJ11" s="702"/>
      <c r="CSK11" s="705"/>
      <c r="CSL11" s="706"/>
      <c r="CSM11" s="705"/>
      <c r="CSN11" s="706"/>
      <c r="CSO11" s="610"/>
      <c r="CSP11" s="611"/>
      <c r="CSQ11" s="612"/>
      <c r="CSR11" s="610"/>
      <c r="CSS11" s="611"/>
      <c r="CST11" s="612"/>
      <c r="CSU11" s="610"/>
      <c r="CSV11" s="611"/>
      <c r="CSW11" s="612"/>
      <c r="CSX11" s="610"/>
      <c r="CSY11" s="611"/>
      <c r="CSZ11" s="612"/>
      <c r="CTA11" s="610"/>
      <c r="CTB11" s="611"/>
      <c r="CTC11" s="612"/>
      <c r="CTD11" s="610"/>
      <c r="CTE11" s="611"/>
      <c r="CTF11" s="612"/>
      <c r="CTG11" s="610"/>
      <c r="CTH11" s="611"/>
      <c r="CTI11" s="612"/>
      <c r="CTJ11" s="610"/>
      <c r="CTK11" s="611"/>
      <c r="CTL11" s="612"/>
      <c r="CTM11" s="610"/>
      <c r="CTN11" s="611"/>
      <c r="CTO11" s="612"/>
      <c r="CTP11" s="596"/>
      <c r="CTQ11" s="566"/>
      <c r="CTR11" s="566"/>
      <c r="CTS11" s="566"/>
      <c r="CTT11" s="596"/>
      <c r="CTU11" s="566"/>
      <c r="CTV11" s="566"/>
      <c r="CTW11" s="566"/>
      <c r="CTX11" s="596"/>
      <c r="CTY11" s="566"/>
      <c r="CTZ11" s="566"/>
      <c r="CUA11" s="566"/>
      <c r="CUB11" s="596"/>
      <c r="CUC11" s="602"/>
      <c r="CUD11" s="603"/>
      <c r="CUE11" s="602"/>
      <c r="CUF11" s="605"/>
      <c r="CUG11" s="603"/>
      <c r="CUH11" s="620"/>
      <c r="CUI11" s="382"/>
      <c r="CUJ11" s="382"/>
      <c r="CUK11" s="655"/>
      <c r="CUL11" s="701"/>
      <c r="CUM11" s="702"/>
      <c r="CUN11" s="705"/>
      <c r="CUO11" s="706"/>
      <c r="CUP11" s="705"/>
      <c r="CUQ11" s="706"/>
      <c r="CUR11" s="610"/>
      <c r="CUS11" s="611"/>
      <c r="CUT11" s="612"/>
      <c r="CUU11" s="610"/>
      <c r="CUV11" s="611"/>
      <c r="CUW11" s="612"/>
      <c r="CUX11" s="610"/>
      <c r="CUY11" s="611"/>
      <c r="CUZ11" s="612"/>
      <c r="CVA11" s="610"/>
      <c r="CVB11" s="611"/>
      <c r="CVC11" s="612"/>
      <c r="CVD11" s="610"/>
      <c r="CVE11" s="611"/>
      <c r="CVF11" s="612"/>
      <c r="CVG11" s="610"/>
      <c r="CVH11" s="611"/>
      <c r="CVI11" s="612"/>
      <c r="CVJ11" s="610"/>
      <c r="CVK11" s="611"/>
      <c r="CVL11" s="612"/>
      <c r="CVM11" s="610"/>
      <c r="CVN11" s="611"/>
      <c r="CVO11" s="612"/>
      <c r="CVP11" s="610"/>
      <c r="CVQ11" s="611"/>
      <c r="CVR11" s="612"/>
      <c r="CVS11" s="596"/>
      <c r="CVT11" s="566"/>
      <c r="CVU11" s="566"/>
      <c r="CVV11" s="566"/>
      <c r="CVW11" s="596"/>
      <c r="CVX11" s="566"/>
      <c r="CVY11" s="566"/>
      <c r="CVZ11" s="566"/>
      <c r="CWA11" s="596"/>
      <c r="CWB11" s="566"/>
      <c r="CWC11" s="566"/>
      <c r="CWD11" s="566"/>
      <c r="CWE11" s="596"/>
      <c r="CWF11" s="602"/>
      <c r="CWG11" s="603"/>
      <c r="CWH11" s="602"/>
      <c r="CWI11" s="605"/>
      <c r="CWJ11" s="603"/>
      <c r="CWK11" s="620"/>
      <c r="CWL11" s="382"/>
      <c r="CWM11" s="382"/>
      <c r="CWN11" s="655"/>
      <c r="CWO11" s="701"/>
      <c r="CWP11" s="702"/>
      <c r="CWQ11" s="705"/>
      <c r="CWR11" s="706"/>
      <c r="CWS11" s="705"/>
      <c r="CWT11" s="706"/>
      <c r="CWU11" s="610"/>
      <c r="CWV11" s="611"/>
      <c r="CWW11" s="612"/>
      <c r="CWX11" s="610"/>
      <c r="CWY11" s="611"/>
      <c r="CWZ11" s="612"/>
      <c r="CXA11" s="610"/>
      <c r="CXB11" s="611"/>
      <c r="CXC11" s="612"/>
      <c r="CXD11" s="610"/>
      <c r="CXE11" s="611"/>
      <c r="CXF11" s="612"/>
      <c r="CXG11" s="610"/>
      <c r="CXH11" s="611"/>
      <c r="CXI11" s="612"/>
      <c r="CXJ11" s="610"/>
      <c r="CXK11" s="611"/>
      <c r="CXL11" s="612"/>
      <c r="CXM11" s="610"/>
      <c r="CXN11" s="611"/>
      <c r="CXO11" s="612"/>
      <c r="CXP11" s="610"/>
      <c r="CXQ11" s="611"/>
      <c r="CXR11" s="612"/>
      <c r="CXS11" s="610"/>
      <c r="CXT11" s="611"/>
      <c r="CXU11" s="612"/>
      <c r="CXV11" s="596"/>
      <c r="CXW11" s="566"/>
      <c r="CXX11" s="566"/>
      <c r="CXY11" s="566"/>
      <c r="CXZ11" s="596"/>
      <c r="CYA11" s="566"/>
      <c r="CYB11" s="566"/>
      <c r="CYC11" s="566"/>
      <c r="CYD11" s="596"/>
      <c r="CYE11" s="566"/>
      <c r="CYF11" s="566"/>
      <c r="CYG11" s="566"/>
      <c r="CYH11" s="596"/>
      <c r="CYI11" s="602"/>
      <c r="CYJ11" s="603"/>
      <c r="CYK11" s="602"/>
      <c r="CYL11" s="605"/>
      <c r="CYM11" s="603"/>
      <c r="CYN11" s="620"/>
      <c r="CYO11" s="382"/>
      <c r="CYP11" s="382"/>
      <c r="CYQ11" s="655"/>
      <c r="CYR11" s="701"/>
      <c r="CYS11" s="702"/>
      <c r="CYT11" s="705"/>
      <c r="CYU11" s="706"/>
      <c r="CYV11" s="705"/>
      <c r="CYW11" s="706"/>
      <c r="CYX11" s="610"/>
      <c r="CYY11" s="611"/>
      <c r="CYZ11" s="612"/>
      <c r="CZA11" s="610"/>
      <c r="CZB11" s="611"/>
      <c r="CZC11" s="612"/>
      <c r="CZD11" s="610"/>
      <c r="CZE11" s="611"/>
      <c r="CZF11" s="612"/>
      <c r="CZG11" s="610"/>
      <c r="CZH11" s="611"/>
      <c r="CZI11" s="612"/>
      <c r="CZJ11" s="610"/>
      <c r="CZK11" s="611"/>
      <c r="CZL11" s="612"/>
      <c r="CZM11" s="610"/>
      <c r="CZN11" s="611"/>
      <c r="CZO11" s="612"/>
      <c r="CZP11" s="610"/>
      <c r="CZQ11" s="611"/>
      <c r="CZR11" s="612"/>
      <c r="CZS11" s="610"/>
      <c r="CZT11" s="611"/>
      <c r="CZU11" s="612"/>
      <c r="CZV11" s="610"/>
      <c r="CZW11" s="611"/>
      <c r="CZX11" s="612"/>
      <c r="CZY11" s="596"/>
      <c r="CZZ11" s="566"/>
      <c r="DAA11" s="566"/>
      <c r="DAB11" s="566"/>
      <c r="DAC11" s="596"/>
      <c r="DAD11" s="566"/>
      <c r="DAE11" s="566"/>
      <c r="DAF11" s="566"/>
      <c r="DAG11" s="596"/>
      <c r="DAH11" s="566"/>
      <c r="DAI11" s="566"/>
      <c r="DAJ11" s="566"/>
      <c r="DAK11" s="596"/>
      <c r="DAL11" s="602"/>
      <c r="DAM11" s="603"/>
      <c r="DAN11" s="602"/>
      <c r="DAO11" s="605"/>
      <c r="DAP11" s="603"/>
      <c r="DAQ11" s="620"/>
      <c r="DAR11" s="382"/>
      <c r="DAS11" s="382"/>
      <c r="DAT11" s="655"/>
      <c r="DAU11" s="701"/>
      <c r="DAV11" s="702"/>
      <c r="DAW11" s="705"/>
      <c r="DAX11" s="706"/>
      <c r="DAY11" s="705"/>
      <c r="DAZ11" s="706"/>
      <c r="DBA11" s="610"/>
      <c r="DBB11" s="611"/>
      <c r="DBC11" s="612"/>
      <c r="DBD11" s="610"/>
      <c r="DBE11" s="611"/>
      <c r="DBF11" s="612"/>
      <c r="DBG11" s="610"/>
      <c r="DBH11" s="611"/>
      <c r="DBI11" s="612"/>
      <c r="DBJ11" s="610"/>
      <c r="DBK11" s="611"/>
      <c r="DBL11" s="612"/>
      <c r="DBM11" s="610"/>
      <c r="DBN11" s="611"/>
      <c r="DBO11" s="612"/>
      <c r="DBP11" s="610"/>
      <c r="DBQ11" s="611"/>
      <c r="DBR11" s="612"/>
      <c r="DBS11" s="610"/>
      <c r="DBT11" s="611"/>
      <c r="DBU11" s="612"/>
      <c r="DBV11" s="610"/>
      <c r="DBW11" s="611"/>
      <c r="DBX11" s="612"/>
      <c r="DBY11" s="610"/>
      <c r="DBZ11" s="611"/>
      <c r="DCA11" s="612"/>
      <c r="DCB11" s="596"/>
      <c r="DCC11" s="566"/>
      <c r="DCD11" s="566"/>
      <c r="DCE11" s="566"/>
      <c r="DCF11" s="596"/>
      <c r="DCG11" s="566"/>
      <c r="DCH11" s="566"/>
      <c r="DCI11" s="566"/>
      <c r="DCJ11" s="596"/>
      <c r="DCK11" s="566"/>
      <c r="DCL11" s="566"/>
      <c r="DCM11" s="566"/>
      <c r="DCN11" s="596"/>
      <c r="DCO11" s="602"/>
      <c r="DCP11" s="603"/>
      <c r="DCQ11" s="602"/>
      <c r="DCR11" s="605"/>
      <c r="DCS11" s="603"/>
      <c r="DCT11" s="620"/>
      <c r="DCU11" s="382"/>
      <c r="DCV11" s="382"/>
      <c r="DCW11" s="655"/>
      <c r="DCX11" s="701"/>
      <c r="DCY11" s="702"/>
      <c r="DCZ11" s="705"/>
      <c r="DDA11" s="706"/>
      <c r="DDB11" s="705"/>
      <c r="DDC11" s="706"/>
      <c r="DDD11" s="610"/>
      <c r="DDE11" s="611"/>
      <c r="DDF11" s="612"/>
      <c r="DDG11" s="610"/>
      <c r="DDH11" s="611"/>
      <c r="DDI11" s="612"/>
      <c r="DDJ11" s="610"/>
      <c r="DDK11" s="611"/>
      <c r="DDL11" s="612"/>
      <c r="DDM11" s="610"/>
      <c r="DDN11" s="611"/>
      <c r="DDO11" s="612"/>
      <c r="DDP11" s="610"/>
      <c r="DDQ11" s="611"/>
      <c r="DDR11" s="612"/>
      <c r="DDS11" s="610"/>
      <c r="DDT11" s="611"/>
      <c r="DDU11" s="612"/>
      <c r="DDV11" s="610"/>
      <c r="DDW11" s="611"/>
      <c r="DDX11" s="612"/>
      <c r="DDY11" s="610"/>
      <c r="DDZ11" s="611"/>
      <c r="DEA11" s="612"/>
      <c r="DEB11" s="610"/>
      <c r="DEC11" s="611"/>
      <c r="DED11" s="612"/>
      <c r="DEE11" s="596"/>
      <c r="DEF11" s="566"/>
      <c r="DEG11" s="566"/>
      <c r="DEH11" s="566"/>
      <c r="DEI11" s="596"/>
      <c r="DEJ11" s="566"/>
      <c r="DEK11" s="566"/>
      <c r="DEL11" s="566"/>
      <c r="DEM11" s="596"/>
      <c r="DEN11" s="566"/>
      <c r="DEO11" s="566"/>
      <c r="DEP11" s="566"/>
      <c r="DEQ11" s="596"/>
      <c r="DER11" s="602"/>
      <c r="DES11" s="603"/>
      <c r="DET11" s="602"/>
      <c r="DEU11" s="605"/>
      <c r="DEV11" s="603"/>
      <c r="DEW11" s="620"/>
      <c r="DEX11" s="382"/>
      <c r="DEY11" s="382"/>
      <c r="DEZ11" s="655"/>
      <c r="DFA11" s="701"/>
      <c r="DFB11" s="702"/>
      <c r="DFC11" s="705"/>
      <c r="DFD11" s="706"/>
      <c r="DFE11" s="705"/>
      <c r="DFF11" s="706"/>
      <c r="DFG11" s="610"/>
      <c r="DFH11" s="611"/>
      <c r="DFI11" s="612"/>
      <c r="DFJ11" s="610"/>
      <c r="DFK11" s="611"/>
      <c r="DFL11" s="612"/>
      <c r="DFM11" s="610"/>
      <c r="DFN11" s="611"/>
      <c r="DFO11" s="612"/>
      <c r="DFP11" s="610"/>
      <c r="DFQ11" s="611"/>
      <c r="DFR11" s="612"/>
      <c r="DFS11" s="610"/>
      <c r="DFT11" s="611"/>
      <c r="DFU11" s="612"/>
      <c r="DFV11" s="610"/>
      <c r="DFW11" s="611"/>
      <c r="DFX11" s="612"/>
      <c r="DFY11" s="610"/>
      <c r="DFZ11" s="611"/>
      <c r="DGA11" s="612"/>
      <c r="DGB11" s="610"/>
      <c r="DGC11" s="611"/>
      <c r="DGD11" s="612"/>
      <c r="DGE11" s="610"/>
      <c r="DGF11" s="611"/>
      <c r="DGG11" s="612"/>
      <c r="DGH11" s="596"/>
      <c r="DGI11" s="566"/>
      <c r="DGJ11" s="566"/>
      <c r="DGK11" s="566"/>
      <c r="DGL11" s="596"/>
      <c r="DGM11" s="566"/>
      <c r="DGN11" s="566"/>
      <c r="DGO11" s="566"/>
      <c r="DGP11" s="596"/>
      <c r="DGQ11" s="566"/>
      <c r="DGR11" s="566"/>
      <c r="DGS11" s="566"/>
      <c r="DGT11" s="596"/>
      <c r="DGU11" s="602"/>
      <c r="DGV11" s="603"/>
      <c r="DGW11" s="602"/>
      <c r="DGX11" s="605"/>
      <c r="DGY11" s="603"/>
      <c r="DGZ11" s="620"/>
      <c r="DHA11" s="382"/>
      <c r="DHB11" s="382"/>
      <c r="DHC11" s="655"/>
      <c r="DHD11" s="701"/>
      <c r="DHE11" s="702"/>
      <c r="DHF11" s="705"/>
      <c r="DHG11" s="706"/>
      <c r="DHH11" s="705"/>
      <c r="DHI11" s="706"/>
      <c r="DHJ11" s="610"/>
      <c r="DHK11" s="611"/>
      <c r="DHL11" s="612"/>
      <c r="DHM11" s="610"/>
      <c r="DHN11" s="611"/>
      <c r="DHO11" s="612"/>
      <c r="DHP11" s="610"/>
      <c r="DHQ11" s="611"/>
      <c r="DHR11" s="612"/>
      <c r="DHS11" s="610"/>
      <c r="DHT11" s="611"/>
      <c r="DHU11" s="612"/>
      <c r="DHV11" s="610"/>
      <c r="DHW11" s="611"/>
      <c r="DHX11" s="612"/>
      <c r="DHY11" s="610"/>
      <c r="DHZ11" s="611"/>
      <c r="DIA11" s="612"/>
      <c r="DIB11" s="610"/>
      <c r="DIC11" s="611"/>
      <c r="DID11" s="612"/>
      <c r="DIE11" s="610"/>
      <c r="DIF11" s="611"/>
      <c r="DIG11" s="612"/>
      <c r="DIH11" s="610"/>
      <c r="DII11" s="611"/>
      <c r="DIJ11" s="612"/>
      <c r="DIK11" s="596"/>
      <c r="DIL11" s="566"/>
      <c r="DIM11" s="566"/>
      <c r="DIN11" s="566"/>
      <c r="DIO11" s="596"/>
      <c r="DIP11" s="566"/>
      <c r="DIQ11" s="566"/>
      <c r="DIR11" s="566"/>
      <c r="DIS11" s="596"/>
      <c r="DIT11" s="566"/>
      <c r="DIU11" s="566"/>
      <c r="DIV11" s="566"/>
      <c r="DIW11" s="596"/>
      <c r="DIX11" s="602"/>
      <c r="DIY11" s="603"/>
      <c r="DIZ11" s="602"/>
      <c r="DJA11" s="605"/>
      <c r="DJB11" s="603"/>
      <c r="DJC11" s="620"/>
      <c r="DJD11" s="382"/>
      <c r="DJE11" s="382"/>
      <c r="DJF11" s="655"/>
      <c r="DJG11" s="701"/>
      <c r="DJH11" s="702"/>
      <c r="DJI11" s="705"/>
      <c r="DJJ11" s="706"/>
      <c r="DJK11" s="705"/>
      <c r="DJL11" s="706"/>
      <c r="DJM11" s="610"/>
      <c r="DJN11" s="611"/>
      <c r="DJO11" s="612"/>
      <c r="DJP11" s="610"/>
      <c r="DJQ11" s="611"/>
      <c r="DJR11" s="612"/>
      <c r="DJS11" s="610"/>
      <c r="DJT11" s="611"/>
      <c r="DJU11" s="612"/>
      <c r="DJV11" s="610"/>
      <c r="DJW11" s="611"/>
      <c r="DJX11" s="612"/>
      <c r="DJY11" s="610"/>
      <c r="DJZ11" s="611"/>
      <c r="DKA11" s="612"/>
      <c r="DKB11" s="610"/>
      <c r="DKC11" s="611"/>
      <c r="DKD11" s="612"/>
      <c r="DKE11" s="610"/>
      <c r="DKF11" s="611"/>
      <c r="DKG11" s="612"/>
      <c r="DKH11" s="610"/>
      <c r="DKI11" s="611"/>
      <c r="DKJ11" s="612"/>
      <c r="DKK11" s="610"/>
      <c r="DKL11" s="611"/>
      <c r="DKM11" s="612"/>
      <c r="DKN11" s="596"/>
      <c r="DKO11" s="566"/>
      <c r="DKP11" s="566"/>
      <c r="DKQ11" s="566"/>
      <c r="DKR11" s="596"/>
      <c r="DKS11" s="566"/>
      <c r="DKT11" s="566"/>
      <c r="DKU11" s="566"/>
      <c r="DKV11" s="596"/>
      <c r="DKW11" s="566"/>
      <c r="DKX11" s="566"/>
      <c r="DKY11" s="566"/>
      <c r="DKZ11" s="596"/>
      <c r="DLA11" s="602"/>
      <c r="DLB11" s="603"/>
      <c r="DLC11" s="602"/>
      <c r="DLD11" s="605"/>
      <c r="DLE11" s="603"/>
      <c r="DLF11" s="620"/>
      <c r="DLG11" s="382"/>
      <c r="DLH11" s="382"/>
      <c r="DLI11" s="655"/>
      <c r="DLJ11" s="701"/>
      <c r="DLK11" s="702"/>
      <c r="DLL11" s="705"/>
      <c r="DLM11" s="706"/>
      <c r="DLN11" s="705"/>
      <c r="DLO11" s="706"/>
      <c r="DLP11" s="610"/>
      <c r="DLQ11" s="611"/>
      <c r="DLR11" s="612"/>
      <c r="DLS11" s="610"/>
      <c r="DLT11" s="611"/>
      <c r="DLU11" s="612"/>
      <c r="DLV11" s="610"/>
      <c r="DLW11" s="611"/>
      <c r="DLX11" s="612"/>
      <c r="DLY11" s="610"/>
      <c r="DLZ11" s="611"/>
      <c r="DMA11" s="612"/>
      <c r="DMB11" s="610"/>
      <c r="DMC11" s="611"/>
      <c r="DMD11" s="612"/>
      <c r="DME11" s="610"/>
      <c r="DMF11" s="611"/>
      <c r="DMG11" s="612"/>
      <c r="DMH11" s="610"/>
      <c r="DMI11" s="611"/>
      <c r="DMJ11" s="612"/>
      <c r="DMK11" s="610"/>
      <c r="DML11" s="611"/>
      <c r="DMM11" s="612"/>
      <c r="DMN11" s="610"/>
      <c r="DMO11" s="611"/>
      <c r="DMP11" s="612"/>
      <c r="DMQ11" s="596"/>
      <c r="DMR11" s="566"/>
      <c r="DMS11" s="566"/>
      <c r="DMT11" s="566"/>
      <c r="DMU11" s="596"/>
      <c r="DMV11" s="566"/>
      <c r="DMW11" s="566"/>
      <c r="DMX11" s="566"/>
      <c r="DMY11" s="596"/>
      <c r="DMZ11" s="566"/>
      <c r="DNA11" s="566"/>
      <c r="DNB11" s="566"/>
      <c r="DNC11" s="596"/>
      <c r="DND11" s="602"/>
      <c r="DNE11" s="603"/>
      <c r="DNF11" s="602"/>
      <c r="DNG11" s="605"/>
      <c r="DNH11" s="603"/>
      <c r="DNI11" s="620"/>
      <c r="DNJ11" s="382"/>
      <c r="DNK11" s="382"/>
      <c r="DNL11" s="655"/>
      <c r="DNM11" s="701"/>
      <c r="DNN11" s="702"/>
      <c r="DNO11" s="705"/>
      <c r="DNP11" s="706"/>
      <c r="DNQ11" s="705"/>
      <c r="DNR11" s="706"/>
      <c r="DNS11" s="610"/>
      <c r="DNT11" s="611"/>
      <c r="DNU11" s="612"/>
      <c r="DNV11" s="610"/>
      <c r="DNW11" s="611"/>
      <c r="DNX11" s="612"/>
      <c r="DNY11" s="610"/>
      <c r="DNZ11" s="611"/>
      <c r="DOA11" s="612"/>
      <c r="DOB11" s="610"/>
      <c r="DOC11" s="611"/>
      <c r="DOD11" s="612"/>
      <c r="DOE11" s="610"/>
      <c r="DOF11" s="611"/>
      <c r="DOG11" s="612"/>
      <c r="DOH11" s="610"/>
      <c r="DOI11" s="611"/>
      <c r="DOJ11" s="612"/>
      <c r="DOK11" s="610"/>
      <c r="DOL11" s="611"/>
      <c r="DOM11" s="612"/>
      <c r="DON11" s="610"/>
      <c r="DOO11" s="611"/>
      <c r="DOP11" s="612"/>
      <c r="DOQ11" s="610"/>
      <c r="DOR11" s="611"/>
      <c r="DOS11" s="612"/>
      <c r="DOT11" s="596"/>
      <c r="DOU11" s="566"/>
      <c r="DOV11" s="566"/>
      <c r="DOW11" s="566"/>
      <c r="DOX11" s="596"/>
      <c r="DOY11" s="566"/>
      <c r="DOZ11" s="566"/>
      <c r="DPA11" s="566"/>
      <c r="DPB11" s="596"/>
      <c r="DPC11" s="566"/>
      <c r="DPD11" s="566"/>
      <c r="DPE11" s="566"/>
      <c r="DPF11" s="596"/>
      <c r="DPG11" s="602"/>
      <c r="DPH11" s="603"/>
      <c r="DPI11" s="602"/>
      <c r="DPJ11" s="605"/>
      <c r="DPK11" s="603"/>
      <c r="DPL11" s="620"/>
      <c r="DPM11" s="382"/>
      <c r="DPN11" s="382"/>
      <c r="DPO11" s="655"/>
      <c r="DPP11" s="701"/>
      <c r="DPQ11" s="702"/>
      <c r="DPR11" s="705"/>
      <c r="DPS11" s="706"/>
      <c r="DPT11" s="705"/>
      <c r="DPU11" s="706"/>
      <c r="DPV11" s="610"/>
      <c r="DPW11" s="611"/>
      <c r="DPX11" s="612"/>
      <c r="DPY11" s="610"/>
      <c r="DPZ11" s="611"/>
      <c r="DQA11" s="612"/>
      <c r="DQB11" s="610"/>
      <c r="DQC11" s="611"/>
      <c r="DQD11" s="612"/>
      <c r="DQE11" s="610"/>
      <c r="DQF11" s="611"/>
      <c r="DQG11" s="612"/>
      <c r="DQH11" s="610"/>
      <c r="DQI11" s="611"/>
      <c r="DQJ11" s="612"/>
      <c r="DQK11" s="610"/>
      <c r="DQL11" s="611"/>
      <c r="DQM11" s="612"/>
      <c r="DQN11" s="610"/>
      <c r="DQO11" s="611"/>
      <c r="DQP11" s="612"/>
      <c r="DQQ11" s="610"/>
      <c r="DQR11" s="611"/>
      <c r="DQS11" s="612"/>
      <c r="DQT11" s="610"/>
      <c r="DQU11" s="611"/>
      <c r="DQV11" s="612"/>
      <c r="DQW11" s="596"/>
      <c r="DQX11" s="566"/>
      <c r="DQY11" s="566"/>
      <c r="DQZ11" s="566"/>
      <c r="DRA11" s="596"/>
      <c r="DRB11" s="566"/>
      <c r="DRC11" s="566"/>
      <c r="DRD11" s="566"/>
      <c r="DRE11" s="596"/>
      <c r="DRF11" s="566"/>
      <c r="DRG11" s="566"/>
      <c r="DRH11" s="566"/>
      <c r="DRI11" s="596"/>
      <c r="DRJ11" s="602"/>
      <c r="DRK11" s="603"/>
      <c r="DRL11" s="602"/>
      <c r="DRM11" s="605"/>
      <c r="DRN11" s="603"/>
      <c r="DRO11" s="620"/>
      <c r="DRP11" s="382"/>
      <c r="DRQ11" s="382"/>
      <c r="DRR11" s="655"/>
      <c r="DRS11" s="701"/>
      <c r="DRT11" s="702"/>
      <c r="DRU11" s="705"/>
      <c r="DRV11" s="706"/>
      <c r="DRW11" s="705"/>
      <c r="DRX11" s="706"/>
      <c r="DRY11" s="610"/>
      <c r="DRZ11" s="611"/>
      <c r="DSA11" s="612"/>
      <c r="DSB11" s="610"/>
      <c r="DSC11" s="611"/>
      <c r="DSD11" s="612"/>
      <c r="DSE11" s="610"/>
      <c r="DSF11" s="611"/>
      <c r="DSG11" s="612"/>
      <c r="DSH11" s="610"/>
      <c r="DSI11" s="611"/>
      <c r="DSJ11" s="612"/>
      <c r="DSK11" s="610"/>
      <c r="DSL11" s="611"/>
      <c r="DSM11" s="612"/>
      <c r="DSN11" s="610"/>
      <c r="DSO11" s="611"/>
      <c r="DSP11" s="612"/>
      <c r="DSQ11" s="610"/>
      <c r="DSR11" s="611"/>
      <c r="DSS11" s="612"/>
      <c r="DST11" s="610"/>
      <c r="DSU11" s="611"/>
      <c r="DSV11" s="612"/>
      <c r="DSW11" s="610"/>
      <c r="DSX11" s="611"/>
      <c r="DSY11" s="612"/>
      <c r="DSZ11" s="596"/>
      <c r="DTA11" s="566"/>
      <c r="DTB11" s="566"/>
      <c r="DTC11" s="566"/>
      <c r="DTD11" s="596"/>
      <c r="DTE11" s="566"/>
      <c r="DTF11" s="566"/>
      <c r="DTG11" s="566"/>
      <c r="DTH11" s="596"/>
      <c r="DTI11" s="566"/>
      <c r="DTJ11" s="566"/>
      <c r="DTK11" s="566"/>
      <c r="DTL11" s="596"/>
      <c r="DTM11" s="602"/>
      <c r="DTN11" s="603"/>
      <c r="DTO11" s="602"/>
      <c r="DTP11" s="605"/>
      <c r="DTQ11" s="603"/>
      <c r="DTR11" s="620"/>
      <c r="DTS11" s="382"/>
      <c r="DTT11" s="382"/>
      <c r="DTU11" s="655"/>
      <c r="DTV11" s="701"/>
      <c r="DTW11" s="702"/>
      <c r="DTX11" s="705"/>
      <c r="DTY11" s="706"/>
      <c r="DTZ11" s="705"/>
      <c r="DUA11" s="706"/>
      <c r="DUB11" s="610"/>
      <c r="DUC11" s="611"/>
      <c r="DUD11" s="612"/>
      <c r="DUE11" s="610"/>
      <c r="DUF11" s="611"/>
      <c r="DUG11" s="612"/>
      <c r="DUH11" s="610"/>
      <c r="DUI11" s="611"/>
      <c r="DUJ11" s="612"/>
      <c r="DUK11" s="610"/>
      <c r="DUL11" s="611"/>
      <c r="DUM11" s="612"/>
      <c r="DUN11" s="610"/>
      <c r="DUO11" s="611"/>
      <c r="DUP11" s="612"/>
      <c r="DUQ11" s="610"/>
      <c r="DUR11" s="611"/>
      <c r="DUS11" s="612"/>
      <c r="DUT11" s="610"/>
      <c r="DUU11" s="611"/>
      <c r="DUV11" s="612"/>
      <c r="DUW11" s="610"/>
      <c r="DUX11" s="611"/>
      <c r="DUY11" s="612"/>
      <c r="DUZ11" s="610"/>
      <c r="DVA11" s="611"/>
      <c r="DVB11" s="612"/>
      <c r="DVC11" s="596"/>
      <c r="DVD11" s="566"/>
      <c r="DVE11" s="566"/>
      <c r="DVF11" s="566"/>
      <c r="DVG11" s="596"/>
      <c r="DVH11" s="566"/>
      <c r="DVI11" s="566"/>
      <c r="DVJ11" s="566"/>
      <c r="DVK11" s="596"/>
      <c r="DVL11" s="566"/>
      <c r="DVM11" s="566"/>
      <c r="DVN11" s="566"/>
      <c r="DVO11" s="596"/>
      <c r="DVP11" s="602"/>
      <c r="DVQ11" s="603"/>
      <c r="DVR11" s="602"/>
      <c r="DVS11" s="605"/>
      <c r="DVT11" s="603"/>
      <c r="DVU11" s="620"/>
      <c r="DVV11" s="382"/>
      <c r="DVW11" s="382"/>
      <c r="DVX11" s="655"/>
    </row>
    <row r="12" spans="1:3300" ht="17.25" customHeight="1">
      <c r="A12" s="623"/>
      <c r="B12" s="625"/>
      <c r="C12" s="627"/>
      <c r="D12" s="627"/>
      <c r="E12" s="627"/>
      <c r="F12" s="627"/>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610"/>
      <c r="AF12" s="611"/>
      <c r="AG12" s="612"/>
      <c r="AH12" s="596"/>
      <c r="AI12" s="599"/>
      <c r="AJ12" s="599"/>
      <c r="AK12" s="599"/>
      <c r="AL12" s="596"/>
      <c r="AM12" s="599"/>
      <c r="AN12" s="599"/>
      <c r="AO12" s="599"/>
      <c r="AP12" s="596"/>
      <c r="AQ12" s="599"/>
      <c r="AR12" s="599"/>
      <c r="AS12" s="599"/>
      <c r="AT12" s="596"/>
      <c r="AU12" s="602"/>
      <c r="AV12" s="603"/>
      <c r="AW12" s="602"/>
      <c r="AX12" s="605"/>
      <c r="AY12" s="605"/>
      <c r="AZ12" s="620"/>
      <c r="BA12" s="382"/>
      <c r="BB12" s="382"/>
      <c r="BC12" s="655"/>
      <c r="BD12" s="701"/>
      <c r="BE12" s="702"/>
      <c r="BF12" s="705"/>
      <c r="BG12" s="706"/>
      <c r="BH12" s="705"/>
      <c r="BI12" s="706"/>
      <c r="BJ12" s="715"/>
      <c r="BK12" s="716"/>
      <c r="BL12" s="717"/>
      <c r="BM12" s="715"/>
      <c r="BN12" s="716"/>
      <c r="BO12" s="717"/>
      <c r="BP12" s="715"/>
      <c r="BQ12" s="716"/>
      <c r="BR12" s="717"/>
      <c r="BS12" s="715"/>
      <c r="BT12" s="716"/>
      <c r="BU12" s="717"/>
      <c r="BV12" s="715"/>
      <c r="BW12" s="716"/>
      <c r="BX12" s="717"/>
      <c r="BY12" s="715"/>
      <c r="BZ12" s="716"/>
      <c r="CA12" s="717"/>
      <c r="CB12" s="715"/>
      <c r="CC12" s="716"/>
      <c r="CD12" s="717"/>
      <c r="CE12" s="715"/>
      <c r="CF12" s="716"/>
      <c r="CG12" s="717"/>
      <c r="CH12" s="610"/>
      <c r="CI12" s="611"/>
      <c r="CJ12" s="612"/>
      <c r="CK12" s="596"/>
      <c r="CL12" s="599"/>
      <c r="CM12" s="599"/>
      <c r="CN12" s="599"/>
      <c r="CO12" s="596"/>
      <c r="CP12" s="599"/>
      <c r="CQ12" s="599"/>
      <c r="CR12" s="599"/>
      <c r="CS12" s="596"/>
      <c r="CT12" s="599"/>
      <c r="CU12" s="599"/>
      <c r="CV12" s="599"/>
      <c r="CW12" s="596"/>
      <c r="CX12" s="602"/>
      <c r="CY12" s="603"/>
      <c r="CZ12" s="602"/>
      <c r="DA12" s="605"/>
      <c r="DB12" s="603"/>
      <c r="DC12" s="620"/>
      <c r="DD12" s="382"/>
      <c r="DE12" s="382"/>
      <c r="DF12" s="655"/>
      <c r="DG12" s="701"/>
      <c r="DH12" s="702"/>
      <c r="DI12" s="705"/>
      <c r="DJ12" s="706"/>
      <c r="DK12" s="705"/>
      <c r="DL12" s="706"/>
      <c r="DM12" s="715"/>
      <c r="DN12" s="716"/>
      <c r="DO12" s="717"/>
      <c r="DP12" s="715"/>
      <c r="DQ12" s="716"/>
      <c r="DR12" s="717"/>
      <c r="DS12" s="715"/>
      <c r="DT12" s="716"/>
      <c r="DU12" s="717"/>
      <c r="DV12" s="715"/>
      <c r="DW12" s="716"/>
      <c r="DX12" s="717"/>
      <c r="DY12" s="715"/>
      <c r="DZ12" s="716"/>
      <c r="EA12" s="717"/>
      <c r="EB12" s="715"/>
      <c r="EC12" s="716"/>
      <c r="ED12" s="717"/>
      <c r="EE12" s="715"/>
      <c r="EF12" s="716"/>
      <c r="EG12" s="717"/>
      <c r="EH12" s="715"/>
      <c r="EI12" s="716"/>
      <c r="EJ12" s="717"/>
      <c r="EK12" s="610"/>
      <c r="EL12" s="611"/>
      <c r="EM12" s="612"/>
      <c r="EN12" s="596"/>
      <c r="EO12" s="599"/>
      <c r="EP12" s="599"/>
      <c r="EQ12" s="599"/>
      <c r="ER12" s="596"/>
      <c r="ES12" s="599"/>
      <c r="ET12" s="599"/>
      <c r="EU12" s="599"/>
      <c r="EV12" s="596"/>
      <c r="EW12" s="599"/>
      <c r="EX12" s="599"/>
      <c r="EY12" s="599"/>
      <c r="EZ12" s="596"/>
      <c r="FA12" s="602"/>
      <c r="FB12" s="603"/>
      <c r="FC12" s="602"/>
      <c r="FD12" s="605"/>
      <c r="FE12" s="603"/>
      <c r="FF12" s="620"/>
      <c r="FG12" s="382"/>
      <c r="FH12" s="382"/>
      <c r="FI12" s="655"/>
      <c r="FJ12" s="701"/>
      <c r="FK12" s="702"/>
      <c r="FL12" s="705"/>
      <c r="FM12" s="706"/>
      <c r="FN12" s="705"/>
      <c r="FO12" s="706"/>
      <c r="FP12" s="715"/>
      <c r="FQ12" s="716"/>
      <c r="FR12" s="717"/>
      <c r="FS12" s="715"/>
      <c r="FT12" s="716"/>
      <c r="FU12" s="717"/>
      <c r="FV12" s="715"/>
      <c r="FW12" s="716"/>
      <c r="FX12" s="717"/>
      <c r="FY12" s="715"/>
      <c r="FZ12" s="716"/>
      <c r="GA12" s="717"/>
      <c r="GB12" s="715"/>
      <c r="GC12" s="716"/>
      <c r="GD12" s="717"/>
      <c r="GE12" s="715"/>
      <c r="GF12" s="716"/>
      <c r="GG12" s="717"/>
      <c r="GH12" s="715"/>
      <c r="GI12" s="716"/>
      <c r="GJ12" s="717"/>
      <c r="GK12" s="715"/>
      <c r="GL12" s="716"/>
      <c r="GM12" s="717"/>
      <c r="GN12" s="610"/>
      <c r="GO12" s="611"/>
      <c r="GP12" s="612"/>
      <c r="GQ12" s="596"/>
      <c r="GR12" s="599"/>
      <c r="GS12" s="599"/>
      <c r="GT12" s="599"/>
      <c r="GU12" s="596"/>
      <c r="GV12" s="599"/>
      <c r="GW12" s="599"/>
      <c r="GX12" s="599"/>
      <c r="GY12" s="596"/>
      <c r="GZ12" s="599"/>
      <c r="HA12" s="599"/>
      <c r="HB12" s="599"/>
      <c r="HC12" s="596"/>
      <c r="HD12" s="602"/>
      <c r="HE12" s="603"/>
      <c r="HF12" s="602"/>
      <c r="HG12" s="605"/>
      <c r="HH12" s="603"/>
      <c r="HI12" s="620"/>
      <c r="HJ12" s="382"/>
      <c r="HK12" s="382"/>
      <c r="HL12" s="655"/>
      <c r="HM12" s="701"/>
      <c r="HN12" s="702"/>
      <c r="HO12" s="705"/>
      <c r="HP12" s="706"/>
      <c r="HQ12" s="705"/>
      <c r="HR12" s="706"/>
      <c r="HS12" s="715"/>
      <c r="HT12" s="716"/>
      <c r="HU12" s="717"/>
      <c r="HV12" s="715"/>
      <c r="HW12" s="716"/>
      <c r="HX12" s="717"/>
      <c r="HY12" s="715"/>
      <c r="HZ12" s="716"/>
      <c r="IA12" s="717"/>
      <c r="IB12" s="715"/>
      <c r="IC12" s="716"/>
      <c r="ID12" s="717"/>
      <c r="IE12" s="715"/>
      <c r="IF12" s="716"/>
      <c r="IG12" s="717"/>
      <c r="IH12" s="715"/>
      <c r="II12" s="716"/>
      <c r="IJ12" s="717"/>
      <c r="IK12" s="715"/>
      <c r="IL12" s="716"/>
      <c r="IM12" s="717"/>
      <c r="IN12" s="715"/>
      <c r="IO12" s="716"/>
      <c r="IP12" s="717"/>
      <c r="IQ12" s="610"/>
      <c r="IR12" s="611"/>
      <c r="IS12" s="612"/>
      <c r="IT12" s="596"/>
      <c r="IU12" s="599"/>
      <c r="IV12" s="599"/>
      <c r="IW12" s="599"/>
      <c r="IX12" s="596"/>
      <c r="IY12" s="599"/>
      <c r="IZ12" s="599"/>
      <c r="JA12" s="599"/>
      <c r="JB12" s="596"/>
      <c r="JC12" s="599"/>
      <c r="JD12" s="599"/>
      <c r="JE12" s="599"/>
      <c r="JF12" s="596"/>
      <c r="JG12" s="602"/>
      <c r="JH12" s="603"/>
      <c r="JI12" s="602"/>
      <c r="JJ12" s="605"/>
      <c r="JK12" s="603"/>
      <c r="JL12" s="620"/>
      <c r="JM12" s="382"/>
      <c r="JN12" s="382"/>
      <c r="JO12" s="655"/>
      <c r="JP12" s="701"/>
      <c r="JQ12" s="702"/>
      <c r="JR12" s="705"/>
      <c r="JS12" s="706"/>
      <c r="JT12" s="705"/>
      <c r="JU12" s="706"/>
      <c r="JV12" s="715"/>
      <c r="JW12" s="716"/>
      <c r="JX12" s="717"/>
      <c r="JY12" s="715"/>
      <c r="JZ12" s="716"/>
      <c r="KA12" s="717"/>
      <c r="KB12" s="715"/>
      <c r="KC12" s="716"/>
      <c r="KD12" s="717"/>
      <c r="KE12" s="715"/>
      <c r="KF12" s="716"/>
      <c r="KG12" s="717"/>
      <c r="KH12" s="715"/>
      <c r="KI12" s="716"/>
      <c r="KJ12" s="717"/>
      <c r="KK12" s="715"/>
      <c r="KL12" s="716"/>
      <c r="KM12" s="717"/>
      <c r="KN12" s="715"/>
      <c r="KO12" s="716"/>
      <c r="KP12" s="717"/>
      <c r="KQ12" s="715"/>
      <c r="KR12" s="716"/>
      <c r="KS12" s="717"/>
      <c r="KT12" s="610"/>
      <c r="KU12" s="611"/>
      <c r="KV12" s="612"/>
      <c r="KW12" s="596"/>
      <c r="KX12" s="599"/>
      <c r="KY12" s="599"/>
      <c r="KZ12" s="599"/>
      <c r="LA12" s="596"/>
      <c r="LB12" s="599"/>
      <c r="LC12" s="599"/>
      <c r="LD12" s="599"/>
      <c r="LE12" s="596"/>
      <c r="LF12" s="599"/>
      <c r="LG12" s="599"/>
      <c r="LH12" s="599"/>
      <c r="LI12" s="596"/>
      <c r="LJ12" s="602"/>
      <c r="LK12" s="603"/>
      <c r="LL12" s="602"/>
      <c r="LM12" s="605"/>
      <c r="LN12" s="603"/>
      <c r="LO12" s="620"/>
      <c r="LP12" s="382"/>
      <c r="LQ12" s="382"/>
      <c r="LR12" s="655"/>
      <c r="LS12" s="701"/>
      <c r="LT12" s="702"/>
      <c r="LU12" s="705"/>
      <c r="LV12" s="706"/>
      <c r="LW12" s="705"/>
      <c r="LX12" s="706"/>
      <c r="LY12" s="715"/>
      <c r="LZ12" s="716"/>
      <c r="MA12" s="717"/>
      <c r="MB12" s="715"/>
      <c r="MC12" s="716"/>
      <c r="MD12" s="717"/>
      <c r="ME12" s="715"/>
      <c r="MF12" s="716"/>
      <c r="MG12" s="717"/>
      <c r="MH12" s="715"/>
      <c r="MI12" s="716"/>
      <c r="MJ12" s="717"/>
      <c r="MK12" s="715"/>
      <c r="ML12" s="716"/>
      <c r="MM12" s="717"/>
      <c r="MN12" s="715"/>
      <c r="MO12" s="716"/>
      <c r="MP12" s="717"/>
      <c r="MQ12" s="715"/>
      <c r="MR12" s="716"/>
      <c r="MS12" s="717"/>
      <c r="MT12" s="715"/>
      <c r="MU12" s="716"/>
      <c r="MV12" s="717"/>
      <c r="MW12" s="610"/>
      <c r="MX12" s="611"/>
      <c r="MY12" s="612"/>
      <c r="MZ12" s="596"/>
      <c r="NA12" s="599"/>
      <c r="NB12" s="599"/>
      <c r="NC12" s="599"/>
      <c r="ND12" s="596"/>
      <c r="NE12" s="599"/>
      <c r="NF12" s="599"/>
      <c r="NG12" s="599"/>
      <c r="NH12" s="596"/>
      <c r="NI12" s="599"/>
      <c r="NJ12" s="599"/>
      <c r="NK12" s="599"/>
      <c r="NL12" s="596"/>
      <c r="NM12" s="602"/>
      <c r="NN12" s="603"/>
      <c r="NO12" s="602"/>
      <c r="NP12" s="605"/>
      <c r="NQ12" s="603"/>
      <c r="NR12" s="620"/>
      <c r="NS12" s="382"/>
      <c r="NT12" s="382"/>
      <c r="NU12" s="655"/>
      <c r="NV12" s="701"/>
      <c r="NW12" s="702"/>
      <c r="NX12" s="705"/>
      <c r="NY12" s="706"/>
      <c r="NZ12" s="705"/>
      <c r="OA12" s="706"/>
      <c r="OB12" s="715"/>
      <c r="OC12" s="716"/>
      <c r="OD12" s="717"/>
      <c r="OE12" s="715"/>
      <c r="OF12" s="716"/>
      <c r="OG12" s="717"/>
      <c r="OH12" s="715"/>
      <c r="OI12" s="716"/>
      <c r="OJ12" s="717"/>
      <c r="OK12" s="715"/>
      <c r="OL12" s="716"/>
      <c r="OM12" s="717"/>
      <c r="ON12" s="715"/>
      <c r="OO12" s="716"/>
      <c r="OP12" s="717"/>
      <c r="OQ12" s="715"/>
      <c r="OR12" s="716"/>
      <c r="OS12" s="717"/>
      <c r="OT12" s="715"/>
      <c r="OU12" s="716"/>
      <c r="OV12" s="717"/>
      <c r="OW12" s="715"/>
      <c r="OX12" s="716"/>
      <c r="OY12" s="717"/>
      <c r="OZ12" s="610"/>
      <c r="PA12" s="611"/>
      <c r="PB12" s="612"/>
      <c r="PC12" s="596"/>
      <c r="PD12" s="599"/>
      <c r="PE12" s="599"/>
      <c r="PF12" s="599"/>
      <c r="PG12" s="596"/>
      <c r="PH12" s="599"/>
      <c r="PI12" s="599"/>
      <c r="PJ12" s="599"/>
      <c r="PK12" s="596"/>
      <c r="PL12" s="599"/>
      <c r="PM12" s="599"/>
      <c r="PN12" s="599"/>
      <c r="PO12" s="596"/>
      <c r="PP12" s="602"/>
      <c r="PQ12" s="603"/>
      <c r="PR12" s="602"/>
      <c r="PS12" s="605"/>
      <c r="PT12" s="603"/>
      <c r="PU12" s="620"/>
      <c r="PV12" s="382"/>
      <c r="PW12" s="382"/>
      <c r="PX12" s="655"/>
      <c r="PY12" s="701"/>
      <c r="PZ12" s="702"/>
      <c r="QA12" s="705"/>
      <c r="QB12" s="706"/>
      <c r="QC12" s="705"/>
      <c r="QD12" s="706"/>
      <c r="QE12" s="715"/>
      <c r="QF12" s="716"/>
      <c r="QG12" s="717"/>
      <c r="QH12" s="715"/>
      <c r="QI12" s="716"/>
      <c r="QJ12" s="717"/>
      <c r="QK12" s="715"/>
      <c r="QL12" s="716"/>
      <c r="QM12" s="717"/>
      <c r="QN12" s="715"/>
      <c r="QO12" s="716"/>
      <c r="QP12" s="717"/>
      <c r="QQ12" s="715"/>
      <c r="QR12" s="716"/>
      <c r="QS12" s="717"/>
      <c r="QT12" s="715"/>
      <c r="QU12" s="716"/>
      <c r="QV12" s="717"/>
      <c r="QW12" s="715"/>
      <c r="QX12" s="716"/>
      <c r="QY12" s="717"/>
      <c r="QZ12" s="715"/>
      <c r="RA12" s="716"/>
      <c r="RB12" s="717"/>
      <c r="RC12" s="610"/>
      <c r="RD12" s="611"/>
      <c r="RE12" s="612"/>
      <c r="RF12" s="596"/>
      <c r="RG12" s="599"/>
      <c r="RH12" s="599"/>
      <c r="RI12" s="599"/>
      <c r="RJ12" s="596"/>
      <c r="RK12" s="599"/>
      <c r="RL12" s="599"/>
      <c r="RM12" s="599"/>
      <c r="RN12" s="596"/>
      <c r="RO12" s="599"/>
      <c r="RP12" s="599"/>
      <c r="RQ12" s="599"/>
      <c r="RR12" s="596"/>
      <c r="RS12" s="602"/>
      <c r="RT12" s="603"/>
      <c r="RU12" s="602"/>
      <c r="RV12" s="605"/>
      <c r="RW12" s="603"/>
      <c r="RX12" s="620"/>
      <c r="RY12" s="382"/>
      <c r="RZ12" s="382"/>
      <c r="SA12" s="655"/>
      <c r="SB12" s="701"/>
      <c r="SC12" s="702"/>
      <c r="SD12" s="705"/>
      <c r="SE12" s="706"/>
      <c r="SF12" s="705"/>
      <c r="SG12" s="706"/>
      <c r="SH12" s="715"/>
      <c r="SI12" s="716"/>
      <c r="SJ12" s="717"/>
      <c r="SK12" s="715"/>
      <c r="SL12" s="716"/>
      <c r="SM12" s="717"/>
      <c r="SN12" s="715"/>
      <c r="SO12" s="716"/>
      <c r="SP12" s="717"/>
      <c r="SQ12" s="715"/>
      <c r="SR12" s="716"/>
      <c r="SS12" s="717"/>
      <c r="ST12" s="715"/>
      <c r="SU12" s="716"/>
      <c r="SV12" s="717"/>
      <c r="SW12" s="715"/>
      <c r="SX12" s="716"/>
      <c r="SY12" s="717"/>
      <c r="SZ12" s="715"/>
      <c r="TA12" s="716"/>
      <c r="TB12" s="717"/>
      <c r="TC12" s="715"/>
      <c r="TD12" s="716"/>
      <c r="TE12" s="717"/>
      <c r="TF12" s="610"/>
      <c r="TG12" s="611"/>
      <c r="TH12" s="612"/>
      <c r="TI12" s="596"/>
      <c r="TJ12" s="599"/>
      <c r="TK12" s="599"/>
      <c r="TL12" s="599"/>
      <c r="TM12" s="596"/>
      <c r="TN12" s="599"/>
      <c r="TO12" s="599"/>
      <c r="TP12" s="599"/>
      <c r="TQ12" s="596"/>
      <c r="TR12" s="599"/>
      <c r="TS12" s="599"/>
      <c r="TT12" s="599"/>
      <c r="TU12" s="596"/>
      <c r="TV12" s="602"/>
      <c r="TW12" s="603"/>
      <c r="TX12" s="602"/>
      <c r="TY12" s="605"/>
      <c r="TZ12" s="603"/>
      <c r="UA12" s="620"/>
      <c r="UB12" s="382"/>
      <c r="UC12" s="382"/>
      <c r="UD12" s="655"/>
      <c r="UE12" s="701"/>
      <c r="UF12" s="702"/>
      <c r="UG12" s="705"/>
      <c r="UH12" s="706"/>
      <c r="UI12" s="705"/>
      <c r="UJ12" s="706"/>
      <c r="UK12" s="715"/>
      <c r="UL12" s="716"/>
      <c r="UM12" s="717"/>
      <c r="UN12" s="715"/>
      <c r="UO12" s="716"/>
      <c r="UP12" s="717"/>
      <c r="UQ12" s="715"/>
      <c r="UR12" s="716"/>
      <c r="US12" s="717"/>
      <c r="UT12" s="715"/>
      <c r="UU12" s="716"/>
      <c r="UV12" s="717"/>
      <c r="UW12" s="715"/>
      <c r="UX12" s="716"/>
      <c r="UY12" s="717"/>
      <c r="UZ12" s="715"/>
      <c r="VA12" s="716"/>
      <c r="VB12" s="717"/>
      <c r="VC12" s="715"/>
      <c r="VD12" s="716"/>
      <c r="VE12" s="717"/>
      <c r="VF12" s="715"/>
      <c r="VG12" s="716"/>
      <c r="VH12" s="717"/>
      <c r="VI12" s="610"/>
      <c r="VJ12" s="611"/>
      <c r="VK12" s="612"/>
      <c r="VL12" s="596"/>
      <c r="VM12" s="599"/>
      <c r="VN12" s="599"/>
      <c r="VO12" s="599"/>
      <c r="VP12" s="596"/>
      <c r="VQ12" s="599"/>
      <c r="VR12" s="599"/>
      <c r="VS12" s="599"/>
      <c r="VT12" s="596"/>
      <c r="VU12" s="599"/>
      <c r="VV12" s="599"/>
      <c r="VW12" s="599"/>
      <c r="VX12" s="596"/>
      <c r="VY12" s="602"/>
      <c r="VZ12" s="603"/>
      <c r="WA12" s="602"/>
      <c r="WB12" s="605"/>
      <c r="WC12" s="603"/>
      <c r="WD12" s="620"/>
      <c r="WE12" s="382"/>
      <c r="WF12" s="382"/>
      <c r="WG12" s="655"/>
      <c r="WH12" s="701"/>
      <c r="WI12" s="702"/>
      <c r="WJ12" s="705"/>
      <c r="WK12" s="706"/>
      <c r="WL12" s="705"/>
      <c r="WM12" s="706"/>
      <c r="WN12" s="715"/>
      <c r="WO12" s="716"/>
      <c r="WP12" s="717"/>
      <c r="WQ12" s="715"/>
      <c r="WR12" s="716"/>
      <c r="WS12" s="717"/>
      <c r="WT12" s="715"/>
      <c r="WU12" s="716"/>
      <c r="WV12" s="717"/>
      <c r="WW12" s="715"/>
      <c r="WX12" s="716"/>
      <c r="WY12" s="717"/>
      <c r="WZ12" s="715"/>
      <c r="XA12" s="716"/>
      <c r="XB12" s="717"/>
      <c r="XC12" s="715"/>
      <c r="XD12" s="716"/>
      <c r="XE12" s="717"/>
      <c r="XF12" s="715"/>
      <c r="XG12" s="716"/>
      <c r="XH12" s="717"/>
      <c r="XI12" s="715"/>
      <c r="XJ12" s="716"/>
      <c r="XK12" s="717"/>
      <c r="XL12" s="610"/>
      <c r="XM12" s="611"/>
      <c r="XN12" s="612"/>
      <c r="XO12" s="596"/>
      <c r="XP12" s="599"/>
      <c r="XQ12" s="599"/>
      <c r="XR12" s="599"/>
      <c r="XS12" s="596"/>
      <c r="XT12" s="599"/>
      <c r="XU12" s="599"/>
      <c r="XV12" s="599"/>
      <c r="XW12" s="596"/>
      <c r="XX12" s="599"/>
      <c r="XY12" s="599"/>
      <c r="XZ12" s="599"/>
      <c r="YA12" s="596"/>
      <c r="YB12" s="602"/>
      <c r="YC12" s="603"/>
      <c r="YD12" s="602"/>
      <c r="YE12" s="605"/>
      <c r="YF12" s="603"/>
      <c r="YG12" s="620"/>
      <c r="YH12" s="382"/>
      <c r="YI12" s="382"/>
      <c r="YJ12" s="655"/>
      <c r="YK12" s="701"/>
      <c r="YL12" s="702"/>
      <c r="YM12" s="705"/>
      <c r="YN12" s="706"/>
      <c r="YO12" s="705"/>
      <c r="YP12" s="706"/>
      <c r="YQ12" s="715"/>
      <c r="YR12" s="716"/>
      <c r="YS12" s="717"/>
      <c r="YT12" s="715"/>
      <c r="YU12" s="716"/>
      <c r="YV12" s="717"/>
      <c r="YW12" s="715"/>
      <c r="YX12" s="716"/>
      <c r="YY12" s="717"/>
      <c r="YZ12" s="715"/>
      <c r="ZA12" s="716"/>
      <c r="ZB12" s="717"/>
      <c r="ZC12" s="715"/>
      <c r="ZD12" s="716"/>
      <c r="ZE12" s="717"/>
      <c r="ZF12" s="715"/>
      <c r="ZG12" s="716"/>
      <c r="ZH12" s="717"/>
      <c r="ZI12" s="715"/>
      <c r="ZJ12" s="716"/>
      <c r="ZK12" s="717"/>
      <c r="ZL12" s="715"/>
      <c r="ZM12" s="716"/>
      <c r="ZN12" s="717"/>
      <c r="ZO12" s="610"/>
      <c r="ZP12" s="611"/>
      <c r="ZQ12" s="612"/>
      <c r="ZR12" s="596"/>
      <c r="ZS12" s="599"/>
      <c r="ZT12" s="599"/>
      <c r="ZU12" s="599"/>
      <c r="ZV12" s="596"/>
      <c r="ZW12" s="599"/>
      <c r="ZX12" s="599"/>
      <c r="ZY12" s="599"/>
      <c r="ZZ12" s="596"/>
      <c r="AAA12" s="599"/>
      <c r="AAB12" s="599"/>
      <c r="AAC12" s="599"/>
      <c r="AAD12" s="596"/>
      <c r="AAE12" s="602"/>
      <c r="AAF12" s="603"/>
      <c r="AAG12" s="602"/>
      <c r="AAH12" s="605"/>
      <c r="AAI12" s="603"/>
      <c r="AAJ12" s="620"/>
      <c r="AAK12" s="382"/>
      <c r="AAL12" s="382"/>
      <c r="AAM12" s="655"/>
      <c r="AAN12" s="701"/>
      <c r="AAO12" s="702"/>
      <c r="AAP12" s="705"/>
      <c r="AAQ12" s="706"/>
      <c r="AAR12" s="705"/>
      <c r="AAS12" s="706"/>
      <c r="AAT12" s="715"/>
      <c r="AAU12" s="716"/>
      <c r="AAV12" s="717"/>
      <c r="AAW12" s="715"/>
      <c r="AAX12" s="716"/>
      <c r="AAY12" s="717"/>
      <c r="AAZ12" s="715"/>
      <c r="ABA12" s="716"/>
      <c r="ABB12" s="717"/>
      <c r="ABC12" s="715"/>
      <c r="ABD12" s="716"/>
      <c r="ABE12" s="717"/>
      <c r="ABF12" s="715"/>
      <c r="ABG12" s="716"/>
      <c r="ABH12" s="717"/>
      <c r="ABI12" s="715"/>
      <c r="ABJ12" s="716"/>
      <c r="ABK12" s="717"/>
      <c r="ABL12" s="715"/>
      <c r="ABM12" s="716"/>
      <c r="ABN12" s="717"/>
      <c r="ABO12" s="715"/>
      <c r="ABP12" s="716"/>
      <c r="ABQ12" s="717"/>
      <c r="ABR12" s="610"/>
      <c r="ABS12" s="611"/>
      <c r="ABT12" s="612"/>
      <c r="ABU12" s="596"/>
      <c r="ABV12" s="599"/>
      <c r="ABW12" s="599"/>
      <c r="ABX12" s="599"/>
      <c r="ABY12" s="596"/>
      <c r="ABZ12" s="599"/>
      <c r="ACA12" s="599"/>
      <c r="ACB12" s="599"/>
      <c r="ACC12" s="596"/>
      <c r="ACD12" s="599"/>
      <c r="ACE12" s="599"/>
      <c r="ACF12" s="599"/>
      <c r="ACG12" s="596"/>
      <c r="ACH12" s="602"/>
      <c r="ACI12" s="603"/>
      <c r="ACJ12" s="602"/>
      <c r="ACK12" s="605"/>
      <c r="ACL12" s="603"/>
      <c r="ACM12" s="620"/>
      <c r="ACN12" s="382"/>
      <c r="ACO12" s="382"/>
      <c r="ACP12" s="655"/>
      <c r="ACQ12" s="701"/>
      <c r="ACR12" s="702"/>
      <c r="ACS12" s="705"/>
      <c r="ACT12" s="706"/>
      <c r="ACU12" s="705"/>
      <c r="ACV12" s="706"/>
      <c r="ACW12" s="715"/>
      <c r="ACX12" s="716"/>
      <c r="ACY12" s="717"/>
      <c r="ACZ12" s="715"/>
      <c r="ADA12" s="716"/>
      <c r="ADB12" s="717"/>
      <c r="ADC12" s="715"/>
      <c r="ADD12" s="716"/>
      <c r="ADE12" s="717"/>
      <c r="ADF12" s="715"/>
      <c r="ADG12" s="716"/>
      <c r="ADH12" s="717"/>
      <c r="ADI12" s="715"/>
      <c r="ADJ12" s="716"/>
      <c r="ADK12" s="717"/>
      <c r="ADL12" s="715"/>
      <c r="ADM12" s="716"/>
      <c r="ADN12" s="717"/>
      <c r="ADO12" s="715"/>
      <c r="ADP12" s="716"/>
      <c r="ADQ12" s="717"/>
      <c r="ADR12" s="715"/>
      <c r="ADS12" s="716"/>
      <c r="ADT12" s="717"/>
      <c r="ADU12" s="610"/>
      <c r="ADV12" s="611"/>
      <c r="ADW12" s="612"/>
      <c r="ADX12" s="596"/>
      <c r="ADY12" s="599"/>
      <c r="ADZ12" s="599"/>
      <c r="AEA12" s="599"/>
      <c r="AEB12" s="596"/>
      <c r="AEC12" s="599"/>
      <c r="AED12" s="599"/>
      <c r="AEE12" s="599"/>
      <c r="AEF12" s="596"/>
      <c r="AEG12" s="599"/>
      <c r="AEH12" s="599"/>
      <c r="AEI12" s="599"/>
      <c r="AEJ12" s="596"/>
      <c r="AEK12" s="602"/>
      <c r="AEL12" s="603"/>
      <c r="AEM12" s="602"/>
      <c r="AEN12" s="605"/>
      <c r="AEO12" s="603"/>
      <c r="AEP12" s="620"/>
      <c r="AEQ12" s="382"/>
      <c r="AER12" s="382"/>
      <c r="AES12" s="655"/>
      <c r="AET12" s="701"/>
      <c r="AEU12" s="702"/>
      <c r="AEV12" s="705"/>
      <c r="AEW12" s="706"/>
      <c r="AEX12" s="705"/>
      <c r="AEY12" s="706"/>
      <c r="AEZ12" s="715"/>
      <c r="AFA12" s="716"/>
      <c r="AFB12" s="717"/>
      <c r="AFC12" s="715"/>
      <c r="AFD12" s="716"/>
      <c r="AFE12" s="717"/>
      <c r="AFF12" s="715"/>
      <c r="AFG12" s="716"/>
      <c r="AFH12" s="717"/>
      <c r="AFI12" s="715"/>
      <c r="AFJ12" s="716"/>
      <c r="AFK12" s="717"/>
      <c r="AFL12" s="715"/>
      <c r="AFM12" s="716"/>
      <c r="AFN12" s="717"/>
      <c r="AFO12" s="715"/>
      <c r="AFP12" s="716"/>
      <c r="AFQ12" s="717"/>
      <c r="AFR12" s="715"/>
      <c r="AFS12" s="716"/>
      <c r="AFT12" s="717"/>
      <c r="AFU12" s="715"/>
      <c r="AFV12" s="716"/>
      <c r="AFW12" s="717"/>
      <c r="AFX12" s="610"/>
      <c r="AFY12" s="611"/>
      <c r="AFZ12" s="612"/>
      <c r="AGA12" s="596"/>
      <c r="AGB12" s="599"/>
      <c r="AGC12" s="599"/>
      <c r="AGD12" s="599"/>
      <c r="AGE12" s="596"/>
      <c r="AGF12" s="599"/>
      <c r="AGG12" s="599"/>
      <c r="AGH12" s="599"/>
      <c r="AGI12" s="596"/>
      <c r="AGJ12" s="599"/>
      <c r="AGK12" s="599"/>
      <c r="AGL12" s="599"/>
      <c r="AGM12" s="596"/>
      <c r="AGN12" s="602"/>
      <c r="AGO12" s="603"/>
      <c r="AGP12" s="602"/>
      <c r="AGQ12" s="605"/>
      <c r="AGR12" s="603"/>
      <c r="AGS12" s="620"/>
      <c r="AGT12" s="382"/>
      <c r="AGU12" s="382"/>
      <c r="AGV12" s="655"/>
      <c r="AGW12" s="701"/>
      <c r="AGX12" s="702"/>
      <c r="AGY12" s="705"/>
      <c r="AGZ12" s="706"/>
      <c r="AHA12" s="705"/>
      <c r="AHB12" s="706"/>
      <c r="AHC12" s="715"/>
      <c r="AHD12" s="716"/>
      <c r="AHE12" s="717"/>
      <c r="AHF12" s="715"/>
      <c r="AHG12" s="716"/>
      <c r="AHH12" s="717"/>
      <c r="AHI12" s="715"/>
      <c r="AHJ12" s="716"/>
      <c r="AHK12" s="717"/>
      <c r="AHL12" s="715"/>
      <c r="AHM12" s="716"/>
      <c r="AHN12" s="717"/>
      <c r="AHO12" s="715"/>
      <c r="AHP12" s="716"/>
      <c r="AHQ12" s="717"/>
      <c r="AHR12" s="715"/>
      <c r="AHS12" s="716"/>
      <c r="AHT12" s="717"/>
      <c r="AHU12" s="715"/>
      <c r="AHV12" s="716"/>
      <c r="AHW12" s="717"/>
      <c r="AHX12" s="715"/>
      <c r="AHY12" s="716"/>
      <c r="AHZ12" s="717"/>
      <c r="AIA12" s="610"/>
      <c r="AIB12" s="611"/>
      <c r="AIC12" s="612"/>
      <c r="AID12" s="596"/>
      <c r="AIE12" s="599"/>
      <c r="AIF12" s="599"/>
      <c r="AIG12" s="599"/>
      <c r="AIH12" s="596"/>
      <c r="AII12" s="599"/>
      <c r="AIJ12" s="599"/>
      <c r="AIK12" s="599"/>
      <c r="AIL12" s="596"/>
      <c r="AIM12" s="599"/>
      <c r="AIN12" s="599"/>
      <c r="AIO12" s="599"/>
      <c r="AIP12" s="596"/>
      <c r="AIQ12" s="602"/>
      <c r="AIR12" s="603"/>
      <c r="AIS12" s="602"/>
      <c r="AIT12" s="605"/>
      <c r="AIU12" s="603"/>
      <c r="AIV12" s="620"/>
      <c r="AIW12" s="382"/>
      <c r="AIX12" s="382"/>
      <c r="AIY12" s="655"/>
      <c r="AIZ12" s="701"/>
      <c r="AJA12" s="702"/>
      <c r="AJB12" s="705"/>
      <c r="AJC12" s="706"/>
      <c r="AJD12" s="705"/>
      <c r="AJE12" s="706"/>
      <c r="AJF12" s="715"/>
      <c r="AJG12" s="716"/>
      <c r="AJH12" s="717"/>
      <c r="AJI12" s="715"/>
      <c r="AJJ12" s="716"/>
      <c r="AJK12" s="717"/>
      <c r="AJL12" s="715"/>
      <c r="AJM12" s="716"/>
      <c r="AJN12" s="717"/>
      <c r="AJO12" s="715"/>
      <c r="AJP12" s="716"/>
      <c r="AJQ12" s="717"/>
      <c r="AJR12" s="715"/>
      <c r="AJS12" s="716"/>
      <c r="AJT12" s="717"/>
      <c r="AJU12" s="715"/>
      <c r="AJV12" s="716"/>
      <c r="AJW12" s="717"/>
      <c r="AJX12" s="715"/>
      <c r="AJY12" s="716"/>
      <c r="AJZ12" s="717"/>
      <c r="AKA12" s="715"/>
      <c r="AKB12" s="716"/>
      <c r="AKC12" s="717"/>
      <c r="AKD12" s="610"/>
      <c r="AKE12" s="611"/>
      <c r="AKF12" s="612"/>
      <c r="AKG12" s="596"/>
      <c r="AKH12" s="599"/>
      <c r="AKI12" s="599"/>
      <c r="AKJ12" s="599"/>
      <c r="AKK12" s="596"/>
      <c r="AKL12" s="599"/>
      <c r="AKM12" s="599"/>
      <c r="AKN12" s="599"/>
      <c r="AKO12" s="596"/>
      <c r="AKP12" s="599"/>
      <c r="AKQ12" s="599"/>
      <c r="AKR12" s="599"/>
      <c r="AKS12" s="596"/>
      <c r="AKT12" s="602"/>
      <c r="AKU12" s="603"/>
      <c r="AKV12" s="602"/>
      <c r="AKW12" s="605"/>
      <c r="AKX12" s="603"/>
      <c r="AKY12" s="620"/>
      <c r="AKZ12" s="382"/>
      <c r="ALA12" s="382"/>
      <c r="ALB12" s="655"/>
      <c r="ALC12" s="701"/>
      <c r="ALD12" s="702"/>
      <c r="ALE12" s="705"/>
      <c r="ALF12" s="706"/>
      <c r="ALG12" s="705"/>
      <c r="ALH12" s="706"/>
      <c r="ALI12" s="715"/>
      <c r="ALJ12" s="716"/>
      <c r="ALK12" s="717"/>
      <c r="ALL12" s="715"/>
      <c r="ALM12" s="716"/>
      <c r="ALN12" s="717"/>
      <c r="ALO12" s="715"/>
      <c r="ALP12" s="716"/>
      <c r="ALQ12" s="717"/>
      <c r="ALR12" s="715"/>
      <c r="ALS12" s="716"/>
      <c r="ALT12" s="717"/>
      <c r="ALU12" s="715"/>
      <c r="ALV12" s="716"/>
      <c r="ALW12" s="717"/>
      <c r="ALX12" s="715"/>
      <c r="ALY12" s="716"/>
      <c r="ALZ12" s="717"/>
      <c r="AMA12" s="715"/>
      <c r="AMB12" s="716"/>
      <c r="AMC12" s="717"/>
      <c r="AMD12" s="715"/>
      <c r="AME12" s="716"/>
      <c r="AMF12" s="717"/>
      <c r="AMG12" s="610"/>
      <c r="AMH12" s="611"/>
      <c r="AMI12" s="612"/>
      <c r="AMJ12" s="596"/>
      <c r="AMK12" s="599"/>
      <c r="AML12" s="599"/>
      <c r="AMM12" s="599"/>
      <c r="AMN12" s="596"/>
      <c r="AMO12" s="599"/>
      <c r="AMP12" s="599"/>
      <c r="AMQ12" s="599"/>
      <c r="AMR12" s="596"/>
      <c r="AMS12" s="599"/>
      <c r="AMT12" s="599"/>
      <c r="AMU12" s="599"/>
      <c r="AMV12" s="596"/>
      <c r="AMW12" s="602"/>
      <c r="AMX12" s="603"/>
      <c r="AMY12" s="602"/>
      <c r="AMZ12" s="605"/>
      <c r="ANA12" s="603"/>
      <c r="ANB12" s="620"/>
      <c r="ANC12" s="382"/>
      <c r="AND12" s="382"/>
      <c r="ANE12" s="655"/>
      <c r="ANF12" s="701"/>
      <c r="ANG12" s="702"/>
      <c r="ANH12" s="705"/>
      <c r="ANI12" s="706"/>
      <c r="ANJ12" s="705"/>
      <c r="ANK12" s="706"/>
      <c r="ANL12" s="715"/>
      <c r="ANM12" s="716"/>
      <c r="ANN12" s="717"/>
      <c r="ANO12" s="715"/>
      <c r="ANP12" s="716"/>
      <c r="ANQ12" s="717"/>
      <c r="ANR12" s="715"/>
      <c r="ANS12" s="716"/>
      <c r="ANT12" s="717"/>
      <c r="ANU12" s="715"/>
      <c r="ANV12" s="716"/>
      <c r="ANW12" s="717"/>
      <c r="ANX12" s="715"/>
      <c r="ANY12" s="716"/>
      <c r="ANZ12" s="717"/>
      <c r="AOA12" s="715"/>
      <c r="AOB12" s="716"/>
      <c r="AOC12" s="717"/>
      <c r="AOD12" s="715"/>
      <c r="AOE12" s="716"/>
      <c r="AOF12" s="717"/>
      <c r="AOG12" s="715"/>
      <c r="AOH12" s="716"/>
      <c r="AOI12" s="717"/>
      <c r="AOJ12" s="610"/>
      <c r="AOK12" s="611"/>
      <c r="AOL12" s="612"/>
      <c r="AOM12" s="596"/>
      <c r="AON12" s="599"/>
      <c r="AOO12" s="599"/>
      <c r="AOP12" s="599"/>
      <c r="AOQ12" s="596"/>
      <c r="AOR12" s="599"/>
      <c r="AOS12" s="599"/>
      <c r="AOT12" s="599"/>
      <c r="AOU12" s="596"/>
      <c r="AOV12" s="599"/>
      <c r="AOW12" s="599"/>
      <c r="AOX12" s="599"/>
      <c r="AOY12" s="596"/>
      <c r="AOZ12" s="602"/>
      <c r="APA12" s="603"/>
      <c r="APB12" s="602"/>
      <c r="APC12" s="605"/>
      <c r="APD12" s="603"/>
      <c r="APE12" s="620"/>
      <c r="APF12" s="382"/>
      <c r="APG12" s="382"/>
      <c r="APH12" s="655"/>
      <c r="API12" s="701"/>
      <c r="APJ12" s="702"/>
      <c r="APK12" s="705"/>
      <c r="APL12" s="706"/>
      <c r="APM12" s="705"/>
      <c r="APN12" s="706"/>
      <c r="APO12" s="715"/>
      <c r="APP12" s="716"/>
      <c r="APQ12" s="717"/>
      <c r="APR12" s="715"/>
      <c r="APS12" s="716"/>
      <c r="APT12" s="717"/>
      <c r="APU12" s="715"/>
      <c r="APV12" s="716"/>
      <c r="APW12" s="717"/>
      <c r="APX12" s="715"/>
      <c r="APY12" s="716"/>
      <c r="APZ12" s="717"/>
      <c r="AQA12" s="715"/>
      <c r="AQB12" s="716"/>
      <c r="AQC12" s="717"/>
      <c r="AQD12" s="715"/>
      <c r="AQE12" s="716"/>
      <c r="AQF12" s="717"/>
      <c r="AQG12" s="715"/>
      <c r="AQH12" s="716"/>
      <c r="AQI12" s="717"/>
      <c r="AQJ12" s="715"/>
      <c r="AQK12" s="716"/>
      <c r="AQL12" s="717"/>
      <c r="AQM12" s="610"/>
      <c r="AQN12" s="611"/>
      <c r="AQO12" s="612"/>
      <c r="AQP12" s="596"/>
      <c r="AQQ12" s="599"/>
      <c r="AQR12" s="599"/>
      <c r="AQS12" s="599"/>
      <c r="AQT12" s="596"/>
      <c r="AQU12" s="599"/>
      <c r="AQV12" s="599"/>
      <c r="AQW12" s="599"/>
      <c r="AQX12" s="596"/>
      <c r="AQY12" s="599"/>
      <c r="AQZ12" s="599"/>
      <c r="ARA12" s="599"/>
      <c r="ARB12" s="596"/>
      <c r="ARC12" s="602"/>
      <c r="ARD12" s="603"/>
      <c r="ARE12" s="602"/>
      <c r="ARF12" s="605"/>
      <c r="ARG12" s="603"/>
      <c r="ARH12" s="620"/>
      <c r="ARI12" s="382"/>
      <c r="ARJ12" s="382"/>
      <c r="ARK12" s="655"/>
      <c r="ARL12" s="701"/>
      <c r="ARM12" s="702"/>
      <c r="ARN12" s="705"/>
      <c r="ARO12" s="706"/>
      <c r="ARP12" s="705"/>
      <c r="ARQ12" s="706"/>
      <c r="ARR12" s="715"/>
      <c r="ARS12" s="716"/>
      <c r="ART12" s="717"/>
      <c r="ARU12" s="715"/>
      <c r="ARV12" s="716"/>
      <c r="ARW12" s="717"/>
      <c r="ARX12" s="715"/>
      <c r="ARY12" s="716"/>
      <c r="ARZ12" s="717"/>
      <c r="ASA12" s="715"/>
      <c r="ASB12" s="716"/>
      <c r="ASC12" s="717"/>
      <c r="ASD12" s="715"/>
      <c r="ASE12" s="716"/>
      <c r="ASF12" s="717"/>
      <c r="ASG12" s="715"/>
      <c r="ASH12" s="716"/>
      <c r="ASI12" s="717"/>
      <c r="ASJ12" s="715"/>
      <c r="ASK12" s="716"/>
      <c r="ASL12" s="717"/>
      <c r="ASM12" s="715"/>
      <c r="ASN12" s="716"/>
      <c r="ASO12" s="717"/>
      <c r="ASP12" s="610"/>
      <c r="ASQ12" s="611"/>
      <c r="ASR12" s="612"/>
      <c r="ASS12" s="596"/>
      <c r="AST12" s="599"/>
      <c r="ASU12" s="599"/>
      <c r="ASV12" s="599"/>
      <c r="ASW12" s="596"/>
      <c r="ASX12" s="599"/>
      <c r="ASY12" s="599"/>
      <c r="ASZ12" s="599"/>
      <c r="ATA12" s="596"/>
      <c r="ATB12" s="599"/>
      <c r="ATC12" s="599"/>
      <c r="ATD12" s="599"/>
      <c r="ATE12" s="596"/>
      <c r="ATF12" s="602"/>
      <c r="ATG12" s="603"/>
      <c r="ATH12" s="602"/>
      <c r="ATI12" s="605"/>
      <c r="ATJ12" s="603"/>
      <c r="ATK12" s="620"/>
      <c r="ATL12" s="382"/>
      <c r="ATM12" s="382"/>
      <c r="ATN12" s="655"/>
      <c r="ATO12" s="701"/>
      <c r="ATP12" s="702"/>
      <c r="ATQ12" s="705"/>
      <c r="ATR12" s="706"/>
      <c r="ATS12" s="705"/>
      <c r="ATT12" s="706"/>
      <c r="ATU12" s="715"/>
      <c r="ATV12" s="716"/>
      <c r="ATW12" s="717"/>
      <c r="ATX12" s="715"/>
      <c r="ATY12" s="716"/>
      <c r="ATZ12" s="717"/>
      <c r="AUA12" s="715"/>
      <c r="AUB12" s="716"/>
      <c r="AUC12" s="717"/>
      <c r="AUD12" s="715"/>
      <c r="AUE12" s="716"/>
      <c r="AUF12" s="717"/>
      <c r="AUG12" s="715"/>
      <c r="AUH12" s="716"/>
      <c r="AUI12" s="717"/>
      <c r="AUJ12" s="715"/>
      <c r="AUK12" s="716"/>
      <c r="AUL12" s="717"/>
      <c r="AUM12" s="715"/>
      <c r="AUN12" s="716"/>
      <c r="AUO12" s="717"/>
      <c r="AUP12" s="715"/>
      <c r="AUQ12" s="716"/>
      <c r="AUR12" s="717"/>
      <c r="AUS12" s="610"/>
      <c r="AUT12" s="611"/>
      <c r="AUU12" s="612"/>
      <c r="AUV12" s="596"/>
      <c r="AUW12" s="599"/>
      <c r="AUX12" s="599"/>
      <c r="AUY12" s="599"/>
      <c r="AUZ12" s="596"/>
      <c r="AVA12" s="599"/>
      <c r="AVB12" s="599"/>
      <c r="AVC12" s="599"/>
      <c r="AVD12" s="596"/>
      <c r="AVE12" s="599"/>
      <c r="AVF12" s="599"/>
      <c r="AVG12" s="599"/>
      <c r="AVH12" s="596"/>
      <c r="AVI12" s="602"/>
      <c r="AVJ12" s="603"/>
      <c r="AVK12" s="602"/>
      <c r="AVL12" s="605"/>
      <c r="AVM12" s="603"/>
      <c r="AVN12" s="620"/>
      <c r="AVO12" s="382"/>
      <c r="AVP12" s="382"/>
      <c r="AVQ12" s="655"/>
      <c r="AVR12" s="701"/>
      <c r="AVS12" s="702"/>
      <c r="AVT12" s="705"/>
      <c r="AVU12" s="706"/>
      <c r="AVV12" s="705"/>
      <c r="AVW12" s="706"/>
      <c r="AVX12" s="715"/>
      <c r="AVY12" s="716"/>
      <c r="AVZ12" s="717"/>
      <c r="AWA12" s="715"/>
      <c r="AWB12" s="716"/>
      <c r="AWC12" s="717"/>
      <c r="AWD12" s="715"/>
      <c r="AWE12" s="716"/>
      <c r="AWF12" s="717"/>
      <c r="AWG12" s="715"/>
      <c r="AWH12" s="716"/>
      <c r="AWI12" s="717"/>
      <c r="AWJ12" s="715"/>
      <c r="AWK12" s="716"/>
      <c r="AWL12" s="717"/>
      <c r="AWM12" s="715"/>
      <c r="AWN12" s="716"/>
      <c r="AWO12" s="717"/>
      <c r="AWP12" s="715"/>
      <c r="AWQ12" s="716"/>
      <c r="AWR12" s="717"/>
      <c r="AWS12" s="715"/>
      <c r="AWT12" s="716"/>
      <c r="AWU12" s="717"/>
      <c r="AWV12" s="610"/>
      <c r="AWW12" s="611"/>
      <c r="AWX12" s="612"/>
      <c r="AWY12" s="596"/>
      <c r="AWZ12" s="599"/>
      <c r="AXA12" s="599"/>
      <c r="AXB12" s="599"/>
      <c r="AXC12" s="596"/>
      <c r="AXD12" s="599"/>
      <c r="AXE12" s="599"/>
      <c r="AXF12" s="599"/>
      <c r="AXG12" s="596"/>
      <c r="AXH12" s="599"/>
      <c r="AXI12" s="599"/>
      <c r="AXJ12" s="599"/>
      <c r="AXK12" s="596"/>
      <c r="AXL12" s="602"/>
      <c r="AXM12" s="603"/>
      <c r="AXN12" s="602"/>
      <c r="AXO12" s="605"/>
      <c r="AXP12" s="603"/>
      <c r="AXQ12" s="620"/>
      <c r="AXR12" s="382"/>
      <c r="AXS12" s="382"/>
      <c r="AXT12" s="655"/>
      <c r="AXU12" s="701"/>
      <c r="AXV12" s="702"/>
      <c r="AXW12" s="705"/>
      <c r="AXX12" s="706"/>
      <c r="AXY12" s="705"/>
      <c r="AXZ12" s="706"/>
      <c r="AYA12" s="715"/>
      <c r="AYB12" s="716"/>
      <c r="AYC12" s="717"/>
      <c r="AYD12" s="715"/>
      <c r="AYE12" s="716"/>
      <c r="AYF12" s="717"/>
      <c r="AYG12" s="715"/>
      <c r="AYH12" s="716"/>
      <c r="AYI12" s="717"/>
      <c r="AYJ12" s="715"/>
      <c r="AYK12" s="716"/>
      <c r="AYL12" s="717"/>
      <c r="AYM12" s="715"/>
      <c r="AYN12" s="716"/>
      <c r="AYO12" s="717"/>
      <c r="AYP12" s="715"/>
      <c r="AYQ12" s="716"/>
      <c r="AYR12" s="717"/>
      <c r="AYS12" s="715"/>
      <c r="AYT12" s="716"/>
      <c r="AYU12" s="717"/>
      <c r="AYV12" s="715"/>
      <c r="AYW12" s="716"/>
      <c r="AYX12" s="717"/>
      <c r="AYY12" s="610"/>
      <c r="AYZ12" s="611"/>
      <c r="AZA12" s="612"/>
      <c r="AZB12" s="596"/>
      <c r="AZC12" s="599"/>
      <c r="AZD12" s="599"/>
      <c r="AZE12" s="599"/>
      <c r="AZF12" s="596"/>
      <c r="AZG12" s="599"/>
      <c r="AZH12" s="599"/>
      <c r="AZI12" s="599"/>
      <c r="AZJ12" s="596"/>
      <c r="AZK12" s="599"/>
      <c r="AZL12" s="599"/>
      <c r="AZM12" s="599"/>
      <c r="AZN12" s="596"/>
      <c r="AZO12" s="602"/>
      <c r="AZP12" s="603"/>
      <c r="AZQ12" s="602"/>
      <c r="AZR12" s="605"/>
      <c r="AZS12" s="603"/>
      <c r="AZT12" s="620"/>
      <c r="AZU12" s="382"/>
      <c r="AZV12" s="382"/>
      <c r="AZW12" s="655"/>
      <c r="AZX12" s="701"/>
      <c r="AZY12" s="702"/>
      <c r="AZZ12" s="705"/>
      <c r="BAA12" s="706"/>
      <c r="BAB12" s="705"/>
      <c r="BAC12" s="706"/>
      <c r="BAD12" s="715"/>
      <c r="BAE12" s="716"/>
      <c r="BAF12" s="717"/>
      <c r="BAG12" s="715"/>
      <c r="BAH12" s="716"/>
      <c r="BAI12" s="717"/>
      <c r="BAJ12" s="715"/>
      <c r="BAK12" s="716"/>
      <c r="BAL12" s="717"/>
      <c r="BAM12" s="715"/>
      <c r="BAN12" s="716"/>
      <c r="BAO12" s="717"/>
      <c r="BAP12" s="715"/>
      <c r="BAQ12" s="716"/>
      <c r="BAR12" s="717"/>
      <c r="BAS12" s="715"/>
      <c r="BAT12" s="716"/>
      <c r="BAU12" s="717"/>
      <c r="BAV12" s="715"/>
      <c r="BAW12" s="716"/>
      <c r="BAX12" s="717"/>
      <c r="BAY12" s="715"/>
      <c r="BAZ12" s="716"/>
      <c r="BBA12" s="717"/>
      <c r="BBB12" s="610"/>
      <c r="BBC12" s="611"/>
      <c r="BBD12" s="612"/>
      <c r="BBE12" s="596"/>
      <c r="BBF12" s="599"/>
      <c r="BBG12" s="599"/>
      <c r="BBH12" s="599"/>
      <c r="BBI12" s="596"/>
      <c r="BBJ12" s="599"/>
      <c r="BBK12" s="599"/>
      <c r="BBL12" s="599"/>
      <c r="BBM12" s="596"/>
      <c r="BBN12" s="599"/>
      <c r="BBO12" s="599"/>
      <c r="BBP12" s="599"/>
      <c r="BBQ12" s="596"/>
      <c r="BBR12" s="602"/>
      <c r="BBS12" s="603"/>
      <c r="BBT12" s="602"/>
      <c r="BBU12" s="605"/>
      <c r="BBV12" s="603"/>
      <c r="BBW12" s="620"/>
      <c r="BBX12" s="382"/>
      <c r="BBY12" s="382"/>
      <c r="BBZ12" s="655"/>
      <c r="BCA12" s="701"/>
      <c r="BCB12" s="702"/>
      <c r="BCC12" s="705"/>
      <c r="BCD12" s="706"/>
      <c r="BCE12" s="705"/>
      <c r="BCF12" s="706"/>
      <c r="BCG12" s="715"/>
      <c r="BCH12" s="716"/>
      <c r="BCI12" s="717"/>
      <c r="BCJ12" s="715"/>
      <c r="BCK12" s="716"/>
      <c r="BCL12" s="717"/>
      <c r="BCM12" s="715"/>
      <c r="BCN12" s="716"/>
      <c r="BCO12" s="717"/>
      <c r="BCP12" s="715"/>
      <c r="BCQ12" s="716"/>
      <c r="BCR12" s="717"/>
      <c r="BCS12" s="715"/>
      <c r="BCT12" s="716"/>
      <c r="BCU12" s="717"/>
      <c r="BCV12" s="715"/>
      <c r="BCW12" s="716"/>
      <c r="BCX12" s="717"/>
      <c r="BCY12" s="715"/>
      <c r="BCZ12" s="716"/>
      <c r="BDA12" s="717"/>
      <c r="BDB12" s="715"/>
      <c r="BDC12" s="716"/>
      <c r="BDD12" s="717"/>
      <c r="BDE12" s="610"/>
      <c r="BDF12" s="611"/>
      <c r="BDG12" s="612"/>
      <c r="BDH12" s="596"/>
      <c r="BDI12" s="599"/>
      <c r="BDJ12" s="599"/>
      <c r="BDK12" s="599"/>
      <c r="BDL12" s="596"/>
      <c r="BDM12" s="599"/>
      <c r="BDN12" s="599"/>
      <c r="BDO12" s="599"/>
      <c r="BDP12" s="596"/>
      <c r="BDQ12" s="599"/>
      <c r="BDR12" s="599"/>
      <c r="BDS12" s="599"/>
      <c r="BDT12" s="596"/>
      <c r="BDU12" s="602"/>
      <c r="BDV12" s="603"/>
      <c r="BDW12" s="602"/>
      <c r="BDX12" s="605"/>
      <c r="BDY12" s="603"/>
      <c r="BDZ12" s="620"/>
      <c r="BEA12" s="382"/>
      <c r="BEB12" s="382"/>
      <c r="BEC12" s="655"/>
      <c r="BED12" s="701"/>
      <c r="BEE12" s="702"/>
      <c r="BEF12" s="705"/>
      <c r="BEG12" s="706"/>
      <c r="BEH12" s="705"/>
      <c r="BEI12" s="706"/>
      <c r="BEJ12" s="715"/>
      <c r="BEK12" s="716"/>
      <c r="BEL12" s="717"/>
      <c r="BEM12" s="715"/>
      <c r="BEN12" s="716"/>
      <c r="BEO12" s="717"/>
      <c r="BEP12" s="715"/>
      <c r="BEQ12" s="716"/>
      <c r="BER12" s="717"/>
      <c r="BES12" s="715"/>
      <c r="BET12" s="716"/>
      <c r="BEU12" s="717"/>
      <c r="BEV12" s="715"/>
      <c r="BEW12" s="716"/>
      <c r="BEX12" s="717"/>
      <c r="BEY12" s="715"/>
      <c r="BEZ12" s="716"/>
      <c r="BFA12" s="717"/>
      <c r="BFB12" s="715"/>
      <c r="BFC12" s="716"/>
      <c r="BFD12" s="717"/>
      <c r="BFE12" s="715"/>
      <c r="BFF12" s="716"/>
      <c r="BFG12" s="717"/>
      <c r="BFH12" s="610"/>
      <c r="BFI12" s="611"/>
      <c r="BFJ12" s="612"/>
      <c r="BFK12" s="596"/>
      <c r="BFL12" s="599"/>
      <c r="BFM12" s="599"/>
      <c r="BFN12" s="599"/>
      <c r="BFO12" s="596"/>
      <c r="BFP12" s="599"/>
      <c r="BFQ12" s="599"/>
      <c r="BFR12" s="599"/>
      <c r="BFS12" s="596"/>
      <c r="BFT12" s="599"/>
      <c r="BFU12" s="599"/>
      <c r="BFV12" s="599"/>
      <c r="BFW12" s="596"/>
      <c r="BFX12" s="602"/>
      <c r="BFY12" s="603"/>
      <c r="BFZ12" s="602"/>
      <c r="BGA12" s="605"/>
      <c r="BGB12" s="603"/>
      <c r="BGC12" s="620"/>
      <c r="BGD12" s="382"/>
      <c r="BGE12" s="382"/>
      <c r="BGF12" s="655"/>
      <c r="BGG12" s="701"/>
      <c r="BGH12" s="702"/>
      <c r="BGI12" s="705"/>
      <c r="BGJ12" s="706"/>
      <c r="BGK12" s="705"/>
      <c r="BGL12" s="706"/>
      <c r="BGM12" s="715"/>
      <c r="BGN12" s="716"/>
      <c r="BGO12" s="717"/>
      <c r="BGP12" s="715"/>
      <c r="BGQ12" s="716"/>
      <c r="BGR12" s="717"/>
      <c r="BGS12" s="715"/>
      <c r="BGT12" s="716"/>
      <c r="BGU12" s="717"/>
      <c r="BGV12" s="715"/>
      <c r="BGW12" s="716"/>
      <c r="BGX12" s="717"/>
      <c r="BGY12" s="715"/>
      <c r="BGZ12" s="716"/>
      <c r="BHA12" s="717"/>
      <c r="BHB12" s="715"/>
      <c r="BHC12" s="716"/>
      <c r="BHD12" s="717"/>
      <c r="BHE12" s="715"/>
      <c r="BHF12" s="716"/>
      <c r="BHG12" s="717"/>
      <c r="BHH12" s="715"/>
      <c r="BHI12" s="716"/>
      <c r="BHJ12" s="717"/>
      <c r="BHK12" s="610"/>
      <c r="BHL12" s="611"/>
      <c r="BHM12" s="612"/>
      <c r="BHN12" s="596"/>
      <c r="BHO12" s="599"/>
      <c r="BHP12" s="599"/>
      <c r="BHQ12" s="599"/>
      <c r="BHR12" s="596"/>
      <c r="BHS12" s="599"/>
      <c r="BHT12" s="599"/>
      <c r="BHU12" s="599"/>
      <c r="BHV12" s="596"/>
      <c r="BHW12" s="599"/>
      <c r="BHX12" s="599"/>
      <c r="BHY12" s="599"/>
      <c r="BHZ12" s="596"/>
      <c r="BIA12" s="602"/>
      <c r="BIB12" s="603"/>
      <c r="BIC12" s="602"/>
      <c r="BID12" s="605"/>
      <c r="BIE12" s="603"/>
      <c r="BIF12" s="620"/>
      <c r="BIG12" s="382"/>
      <c r="BIH12" s="382"/>
      <c r="BII12" s="655"/>
      <c r="BIJ12" s="701"/>
      <c r="BIK12" s="702"/>
      <c r="BIL12" s="705"/>
      <c r="BIM12" s="706"/>
      <c r="BIN12" s="705"/>
      <c r="BIO12" s="706"/>
      <c r="BIP12" s="715"/>
      <c r="BIQ12" s="716"/>
      <c r="BIR12" s="717"/>
      <c r="BIS12" s="715"/>
      <c r="BIT12" s="716"/>
      <c r="BIU12" s="717"/>
      <c r="BIV12" s="715"/>
      <c r="BIW12" s="716"/>
      <c r="BIX12" s="717"/>
      <c r="BIY12" s="715"/>
      <c r="BIZ12" s="716"/>
      <c r="BJA12" s="717"/>
      <c r="BJB12" s="715"/>
      <c r="BJC12" s="716"/>
      <c r="BJD12" s="717"/>
      <c r="BJE12" s="715"/>
      <c r="BJF12" s="716"/>
      <c r="BJG12" s="717"/>
      <c r="BJH12" s="715"/>
      <c r="BJI12" s="716"/>
      <c r="BJJ12" s="717"/>
      <c r="BJK12" s="715"/>
      <c r="BJL12" s="716"/>
      <c r="BJM12" s="717"/>
      <c r="BJN12" s="610"/>
      <c r="BJO12" s="611"/>
      <c r="BJP12" s="612"/>
      <c r="BJQ12" s="596"/>
      <c r="BJR12" s="599"/>
      <c r="BJS12" s="599"/>
      <c r="BJT12" s="599"/>
      <c r="BJU12" s="596"/>
      <c r="BJV12" s="599"/>
      <c r="BJW12" s="599"/>
      <c r="BJX12" s="599"/>
      <c r="BJY12" s="596"/>
      <c r="BJZ12" s="599"/>
      <c r="BKA12" s="599"/>
      <c r="BKB12" s="599"/>
      <c r="BKC12" s="596"/>
      <c r="BKD12" s="602"/>
      <c r="BKE12" s="603"/>
      <c r="BKF12" s="602"/>
      <c r="BKG12" s="605"/>
      <c r="BKH12" s="603"/>
      <c r="BKI12" s="620"/>
      <c r="BKJ12" s="382"/>
      <c r="BKK12" s="382"/>
      <c r="BKL12" s="655"/>
      <c r="BKM12" s="701"/>
      <c r="BKN12" s="702"/>
      <c r="BKO12" s="705"/>
      <c r="BKP12" s="706"/>
      <c r="BKQ12" s="705"/>
      <c r="BKR12" s="706"/>
      <c r="BKS12" s="715"/>
      <c r="BKT12" s="716"/>
      <c r="BKU12" s="717"/>
      <c r="BKV12" s="715"/>
      <c r="BKW12" s="716"/>
      <c r="BKX12" s="717"/>
      <c r="BKY12" s="715"/>
      <c r="BKZ12" s="716"/>
      <c r="BLA12" s="717"/>
      <c r="BLB12" s="715"/>
      <c r="BLC12" s="716"/>
      <c r="BLD12" s="717"/>
      <c r="BLE12" s="715"/>
      <c r="BLF12" s="716"/>
      <c r="BLG12" s="717"/>
      <c r="BLH12" s="715"/>
      <c r="BLI12" s="716"/>
      <c r="BLJ12" s="717"/>
      <c r="BLK12" s="715"/>
      <c r="BLL12" s="716"/>
      <c r="BLM12" s="717"/>
      <c r="BLN12" s="715"/>
      <c r="BLO12" s="716"/>
      <c r="BLP12" s="717"/>
      <c r="BLQ12" s="610"/>
      <c r="BLR12" s="611"/>
      <c r="BLS12" s="612"/>
      <c r="BLT12" s="596"/>
      <c r="BLU12" s="599"/>
      <c r="BLV12" s="599"/>
      <c r="BLW12" s="599"/>
      <c r="BLX12" s="596"/>
      <c r="BLY12" s="599"/>
      <c r="BLZ12" s="599"/>
      <c r="BMA12" s="599"/>
      <c r="BMB12" s="596"/>
      <c r="BMC12" s="599"/>
      <c r="BMD12" s="599"/>
      <c r="BME12" s="599"/>
      <c r="BMF12" s="596"/>
      <c r="BMG12" s="602"/>
      <c r="BMH12" s="603"/>
      <c r="BMI12" s="602"/>
      <c r="BMJ12" s="605"/>
      <c r="BMK12" s="603"/>
      <c r="BML12" s="620"/>
      <c r="BMM12" s="382"/>
      <c r="BMN12" s="382"/>
      <c r="BMO12" s="655"/>
      <c r="BMP12" s="701"/>
      <c r="BMQ12" s="702"/>
      <c r="BMR12" s="705"/>
      <c r="BMS12" s="706"/>
      <c r="BMT12" s="705"/>
      <c r="BMU12" s="706"/>
      <c r="BMV12" s="715"/>
      <c r="BMW12" s="716"/>
      <c r="BMX12" s="717"/>
      <c r="BMY12" s="715"/>
      <c r="BMZ12" s="716"/>
      <c r="BNA12" s="717"/>
      <c r="BNB12" s="715"/>
      <c r="BNC12" s="716"/>
      <c r="BND12" s="717"/>
      <c r="BNE12" s="715"/>
      <c r="BNF12" s="716"/>
      <c r="BNG12" s="717"/>
      <c r="BNH12" s="715"/>
      <c r="BNI12" s="716"/>
      <c r="BNJ12" s="717"/>
      <c r="BNK12" s="715"/>
      <c r="BNL12" s="716"/>
      <c r="BNM12" s="717"/>
      <c r="BNN12" s="715"/>
      <c r="BNO12" s="716"/>
      <c r="BNP12" s="717"/>
      <c r="BNQ12" s="715"/>
      <c r="BNR12" s="716"/>
      <c r="BNS12" s="717"/>
      <c r="BNT12" s="610"/>
      <c r="BNU12" s="611"/>
      <c r="BNV12" s="612"/>
      <c r="BNW12" s="596"/>
      <c r="BNX12" s="599"/>
      <c r="BNY12" s="599"/>
      <c r="BNZ12" s="599"/>
      <c r="BOA12" s="596"/>
      <c r="BOB12" s="599"/>
      <c r="BOC12" s="599"/>
      <c r="BOD12" s="599"/>
      <c r="BOE12" s="596"/>
      <c r="BOF12" s="599"/>
      <c r="BOG12" s="599"/>
      <c r="BOH12" s="599"/>
      <c r="BOI12" s="596"/>
      <c r="BOJ12" s="602"/>
      <c r="BOK12" s="603"/>
      <c r="BOL12" s="602"/>
      <c r="BOM12" s="605"/>
      <c r="BON12" s="603"/>
      <c r="BOO12" s="620"/>
      <c r="BOP12" s="382"/>
      <c r="BOQ12" s="382"/>
      <c r="BOR12" s="655"/>
      <c r="BOS12" s="701"/>
      <c r="BOT12" s="702"/>
      <c r="BOU12" s="705"/>
      <c r="BOV12" s="706"/>
      <c r="BOW12" s="705"/>
      <c r="BOX12" s="706"/>
      <c r="BOY12" s="715"/>
      <c r="BOZ12" s="716"/>
      <c r="BPA12" s="717"/>
      <c r="BPB12" s="715"/>
      <c r="BPC12" s="716"/>
      <c r="BPD12" s="717"/>
      <c r="BPE12" s="715"/>
      <c r="BPF12" s="716"/>
      <c r="BPG12" s="717"/>
      <c r="BPH12" s="715"/>
      <c r="BPI12" s="716"/>
      <c r="BPJ12" s="717"/>
      <c r="BPK12" s="715"/>
      <c r="BPL12" s="716"/>
      <c r="BPM12" s="717"/>
      <c r="BPN12" s="715"/>
      <c r="BPO12" s="716"/>
      <c r="BPP12" s="717"/>
      <c r="BPQ12" s="715"/>
      <c r="BPR12" s="716"/>
      <c r="BPS12" s="717"/>
      <c r="BPT12" s="715"/>
      <c r="BPU12" s="716"/>
      <c r="BPV12" s="717"/>
      <c r="BPW12" s="610"/>
      <c r="BPX12" s="611"/>
      <c r="BPY12" s="612"/>
      <c r="BPZ12" s="596"/>
      <c r="BQA12" s="599"/>
      <c r="BQB12" s="599"/>
      <c r="BQC12" s="599"/>
      <c r="BQD12" s="596"/>
      <c r="BQE12" s="599"/>
      <c r="BQF12" s="599"/>
      <c r="BQG12" s="599"/>
      <c r="BQH12" s="596"/>
      <c r="BQI12" s="599"/>
      <c r="BQJ12" s="599"/>
      <c r="BQK12" s="599"/>
      <c r="BQL12" s="596"/>
      <c r="BQM12" s="602"/>
      <c r="BQN12" s="603"/>
      <c r="BQO12" s="602"/>
      <c r="BQP12" s="605"/>
      <c r="BQQ12" s="603"/>
      <c r="BQR12" s="620"/>
      <c r="BQS12" s="382"/>
      <c r="BQT12" s="382"/>
      <c r="BQU12" s="655"/>
      <c r="BQV12" s="701"/>
      <c r="BQW12" s="702"/>
      <c r="BQX12" s="705"/>
      <c r="BQY12" s="706"/>
      <c r="BQZ12" s="705"/>
      <c r="BRA12" s="706"/>
      <c r="BRB12" s="715"/>
      <c r="BRC12" s="716"/>
      <c r="BRD12" s="717"/>
      <c r="BRE12" s="715"/>
      <c r="BRF12" s="716"/>
      <c r="BRG12" s="717"/>
      <c r="BRH12" s="715"/>
      <c r="BRI12" s="716"/>
      <c r="BRJ12" s="717"/>
      <c r="BRK12" s="715"/>
      <c r="BRL12" s="716"/>
      <c r="BRM12" s="717"/>
      <c r="BRN12" s="715"/>
      <c r="BRO12" s="716"/>
      <c r="BRP12" s="717"/>
      <c r="BRQ12" s="715"/>
      <c r="BRR12" s="716"/>
      <c r="BRS12" s="717"/>
      <c r="BRT12" s="715"/>
      <c r="BRU12" s="716"/>
      <c r="BRV12" s="717"/>
      <c r="BRW12" s="715"/>
      <c r="BRX12" s="716"/>
      <c r="BRY12" s="717"/>
      <c r="BRZ12" s="610"/>
      <c r="BSA12" s="611"/>
      <c r="BSB12" s="612"/>
      <c r="BSC12" s="596"/>
      <c r="BSD12" s="599"/>
      <c r="BSE12" s="599"/>
      <c r="BSF12" s="599"/>
      <c r="BSG12" s="596"/>
      <c r="BSH12" s="599"/>
      <c r="BSI12" s="599"/>
      <c r="BSJ12" s="599"/>
      <c r="BSK12" s="596"/>
      <c r="BSL12" s="599"/>
      <c r="BSM12" s="599"/>
      <c r="BSN12" s="599"/>
      <c r="BSO12" s="596"/>
      <c r="BSP12" s="602"/>
      <c r="BSQ12" s="603"/>
      <c r="BSR12" s="602"/>
      <c r="BSS12" s="605"/>
      <c r="BST12" s="603"/>
      <c r="BSU12" s="620"/>
      <c r="BSV12" s="382"/>
      <c r="BSW12" s="382"/>
      <c r="BSX12" s="655"/>
      <c r="BSY12" s="701"/>
      <c r="BSZ12" s="702"/>
      <c r="BTA12" s="705"/>
      <c r="BTB12" s="706"/>
      <c r="BTC12" s="705"/>
      <c r="BTD12" s="706"/>
      <c r="BTE12" s="715"/>
      <c r="BTF12" s="716"/>
      <c r="BTG12" s="717"/>
      <c r="BTH12" s="715"/>
      <c r="BTI12" s="716"/>
      <c r="BTJ12" s="717"/>
      <c r="BTK12" s="715"/>
      <c r="BTL12" s="716"/>
      <c r="BTM12" s="717"/>
      <c r="BTN12" s="715"/>
      <c r="BTO12" s="716"/>
      <c r="BTP12" s="717"/>
      <c r="BTQ12" s="715"/>
      <c r="BTR12" s="716"/>
      <c r="BTS12" s="717"/>
      <c r="BTT12" s="715"/>
      <c r="BTU12" s="716"/>
      <c r="BTV12" s="717"/>
      <c r="BTW12" s="715"/>
      <c r="BTX12" s="716"/>
      <c r="BTY12" s="717"/>
      <c r="BTZ12" s="715"/>
      <c r="BUA12" s="716"/>
      <c r="BUB12" s="717"/>
      <c r="BUC12" s="610"/>
      <c r="BUD12" s="611"/>
      <c r="BUE12" s="612"/>
      <c r="BUF12" s="596"/>
      <c r="BUG12" s="599"/>
      <c r="BUH12" s="599"/>
      <c r="BUI12" s="599"/>
      <c r="BUJ12" s="596"/>
      <c r="BUK12" s="599"/>
      <c r="BUL12" s="599"/>
      <c r="BUM12" s="599"/>
      <c r="BUN12" s="596"/>
      <c r="BUO12" s="599"/>
      <c r="BUP12" s="599"/>
      <c r="BUQ12" s="599"/>
      <c r="BUR12" s="596"/>
      <c r="BUS12" s="602"/>
      <c r="BUT12" s="603"/>
      <c r="BUU12" s="602"/>
      <c r="BUV12" s="605"/>
      <c r="BUW12" s="603"/>
      <c r="BUX12" s="620"/>
      <c r="BUY12" s="382"/>
      <c r="BUZ12" s="382"/>
      <c r="BVA12" s="655"/>
      <c r="BVB12" s="701"/>
      <c r="BVC12" s="702"/>
      <c r="BVD12" s="705"/>
      <c r="BVE12" s="706"/>
      <c r="BVF12" s="705"/>
      <c r="BVG12" s="706"/>
      <c r="BVH12" s="715"/>
      <c r="BVI12" s="716"/>
      <c r="BVJ12" s="717"/>
      <c r="BVK12" s="715"/>
      <c r="BVL12" s="716"/>
      <c r="BVM12" s="717"/>
      <c r="BVN12" s="715"/>
      <c r="BVO12" s="716"/>
      <c r="BVP12" s="717"/>
      <c r="BVQ12" s="715"/>
      <c r="BVR12" s="716"/>
      <c r="BVS12" s="717"/>
      <c r="BVT12" s="715"/>
      <c r="BVU12" s="716"/>
      <c r="BVV12" s="717"/>
      <c r="BVW12" s="715"/>
      <c r="BVX12" s="716"/>
      <c r="BVY12" s="717"/>
      <c r="BVZ12" s="715"/>
      <c r="BWA12" s="716"/>
      <c r="BWB12" s="717"/>
      <c r="BWC12" s="715"/>
      <c r="BWD12" s="716"/>
      <c r="BWE12" s="717"/>
      <c r="BWF12" s="610"/>
      <c r="BWG12" s="611"/>
      <c r="BWH12" s="612"/>
      <c r="BWI12" s="596"/>
      <c r="BWJ12" s="599"/>
      <c r="BWK12" s="599"/>
      <c r="BWL12" s="599"/>
      <c r="BWM12" s="596"/>
      <c r="BWN12" s="599"/>
      <c r="BWO12" s="599"/>
      <c r="BWP12" s="599"/>
      <c r="BWQ12" s="596"/>
      <c r="BWR12" s="599"/>
      <c r="BWS12" s="599"/>
      <c r="BWT12" s="599"/>
      <c r="BWU12" s="596"/>
      <c r="BWV12" s="602"/>
      <c r="BWW12" s="603"/>
      <c r="BWX12" s="602"/>
      <c r="BWY12" s="605"/>
      <c r="BWZ12" s="603"/>
      <c r="BXA12" s="620"/>
      <c r="BXB12" s="382"/>
      <c r="BXC12" s="382"/>
      <c r="BXD12" s="655"/>
      <c r="BXE12" s="701"/>
      <c r="BXF12" s="702"/>
      <c r="BXG12" s="705"/>
      <c r="BXH12" s="706"/>
      <c r="BXI12" s="705"/>
      <c r="BXJ12" s="706"/>
      <c r="BXK12" s="715"/>
      <c r="BXL12" s="716"/>
      <c r="BXM12" s="717"/>
      <c r="BXN12" s="715"/>
      <c r="BXO12" s="716"/>
      <c r="BXP12" s="717"/>
      <c r="BXQ12" s="715"/>
      <c r="BXR12" s="716"/>
      <c r="BXS12" s="717"/>
      <c r="BXT12" s="715"/>
      <c r="BXU12" s="716"/>
      <c r="BXV12" s="717"/>
      <c r="BXW12" s="715"/>
      <c r="BXX12" s="716"/>
      <c r="BXY12" s="717"/>
      <c r="BXZ12" s="715"/>
      <c r="BYA12" s="716"/>
      <c r="BYB12" s="717"/>
      <c r="BYC12" s="715"/>
      <c r="BYD12" s="716"/>
      <c r="BYE12" s="717"/>
      <c r="BYF12" s="715"/>
      <c r="BYG12" s="716"/>
      <c r="BYH12" s="717"/>
      <c r="BYI12" s="610"/>
      <c r="BYJ12" s="611"/>
      <c r="BYK12" s="612"/>
      <c r="BYL12" s="596"/>
      <c r="BYM12" s="599"/>
      <c r="BYN12" s="599"/>
      <c r="BYO12" s="599"/>
      <c r="BYP12" s="596"/>
      <c r="BYQ12" s="599"/>
      <c r="BYR12" s="599"/>
      <c r="BYS12" s="599"/>
      <c r="BYT12" s="596"/>
      <c r="BYU12" s="599"/>
      <c r="BYV12" s="599"/>
      <c r="BYW12" s="599"/>
      <c r="BYX12" s="596"/>
      <c r="BYY12" s="602"/>
      <c r="BYZ12" s="603"/>
      <c r="BZA12" s="602"/>
      <c r="BZB12" s="605"/>
      <c r="BZC12" s="603"/>
      <c r="BZD12" s="620"/>
      <c r="BZE12" s="382"/>
      <c r="BZF12" s="382"/>
      <c r="BZG12" s="655"/>
      <c r="BZH12" s="701"/>
      <c r="BZI12" s="702"/>
      <c r="BZJ12" s="705"/>
      <c r="BZK12" s="706"/>
      <c r="BZL12" s="705"/>
      <c r="BZM12" s="706"/>
      <c r="BZN12" s="715"/>
      <c r="BZO12" s="716"/>
      <c r="BZP12" s="717"/>
      <c r="BZQ12" s="715"/>
      <c r="BZR12" s="716"/>
      <c r="BZS12" s="717"/>
      <c r="BZT12" s="715"/>
      <c r="BZU12" s="716"/>
      <c r="BZV12" s="717"/>
      <c r="BZW12" s="715"/>
      <c r="BZX12" s="716"/>
      <c r="BZY12" s="717"/>
      <c r="BZZ12" s="715"/>
      <c r="CAA12" s="716"/>
      <c r="CAB12" s="717"/>
      <c r="CAC12" s="715"/>
      <c r="CAD12" s="716"/>
      <c r="CAE12" s="717"/>
      <c r="CAF12" s="715"/>
      <c r="CAG12" s="716"/>
      <c r="CAH12" s="717"/>
      <c r="CAI12" s="715"/>
      <c r="CAJ12" s="716"/>
      <c r="CAK12" s="717"/>
      <c r="CAL12" s="610"/>
      <c r="CAM12" s="611"/>
      <c r="CAN12" s="612"/>
      <c r="CAO12" s="596"/>
      <c r="CAP12" s="599"/>
      <c r="CAQ12" s="599"/>
      <c r="CAR12" s="599"/>
      <c r="CAS12" s="596"/>
      <c r="CAT12" s="599"/>
      <c r="CAU12" s="599"/>
      <c r="CAV12" s="599"/>
      <c r="CAW12" s="596"/>
      <c r="CAX12" s="599"/>
      <c r="CAY12" s="599"/>
      <c r="CAZ12" s="599"/>
      <c r="CBA12" s="596"/>
      <c r="CBB12" s="602"/>
      <c r="CBC12" s="603"/>
      <c r="CBD12" s="602"/>
      <c r="CBE12" s="605"/>
      <c r="CBF12" s="603"/>
      <c r="CBG12" s="620"/>
      <c r="CBH12" s="382"/>
      <c r="CBI12" s="382"/>
      <c r="CBJ12" s="655"/>
      <c r="CBK12" s="701"/>
      <c r="CBL12" s="702"/>
      <c r="CBM12" s="705"/>
      <c r="CBN12" s="706"/>
      <c r="CBO12" s="705"/>
      <c r="CBP12" s="706"/>
      <c r="CBQ12" s="715"/>
      <c r="CBR12" s="716"/>
      <c r="CBS12" s="717"/>
      <c r="CBT12" s="715"/>
      <c r="CBU12" s="716"/>
      <c r="CBV12" s="717"/>
      <c r="CBW12" s="715"/>
      <c r="CBX12" s="716"/>
      <c r="CBY12" s="717"/>
      <c r="CBZ12" s="715"/>
      <c r="CCA12" s="716"/>
      <c r="CCB12" s="717"/>
      <c r="CCC12" s="715"/>
      <c r="CCD12" s="716"/>
      <c r="CCE12" s="717"/>
      <c r="CCF12" s="715"/>
      <c r="CCG12" s="716"/>
      <c r="CCH12" s="717"/>
      <c r="CCI12" s="715"/>
      <c r="CCJ12" s="716"/>
      <c r="CCK12" s="717"/>
      <c r="CCL12" s="715"/>
      <c r="CCM12" s="716"/>
      <c r="CCN12" s="717"/>
      <c r="CCO12" s="610"/>
      <c r="CCP12" s="611"/>
      <c r="CCQ12" s="612"/>
      <c r="CCR12" s="596"/>
      <c r="CCS12" s="599"/>
      <c r="CCT12" s="599"/>
      <c r="CCU12" s="599"/>
      <c r="CCV12" s="596"/>
      <c r="CCW12" s="599"/>
      <c r="CCX12" s="599"/>
      <c r="CCY12" s="599"/>
      <c r="CCZ12" s="596"/>
      <c r="CDA12" s="599"/>
      <c r="CDB12" s="599"/>
      <c r="CDC12" s="599"/>
      <c r="CDD12" s="596"/>
      <c r="CDE12" s="602"/>
      <c r="CDF12" s="603"/>
      <c r="CDG12" s="602"/>
      <c r="CDH12" s="605"/>
      <c r="CDI12" s="603"/>
      <c r="CDJ12" s="620"/>
      <c r="CDK12" s="382"/>
      <c r="CDL12" s="382"/>
      <c r="CDM12" s="655"/>
      <c r="CDN12" s="701"/>
      <c r="CDO12" s="702"/>
      <c r="CDP12" s="705"/>
      <c r="CDQ12" s="706"/>
      <c r="CDR12" s="705"/>
      <c r="CDS12" s="706"/>
      <c r="CDT12" s="715"/>
      <c r="CDU12" s="716"/>
      <c r="CDV12" s="717"/>
      <c r="CDW12" s="715"/>
      <c r="CDX12" s="716"/>
      <c r="CDY12" s="717"/>
      <c r="CDZ12" s="715"/>
      <c r="CEA12" s="716"/>
      <c r="CEB12" s="717"/>
      <c r="CEC12" s="715"/>
      <c r="CED12" s="716"/>
      <c r="CEE12" s="717"/>
      <c r="CEF12" s="715"/>
      <c r="CEG12" s="716"/>
      <c r="CEH12" s="717"/>
      <c r="CEI12" s="715"/>
      <c r="CEJ12" s="716"/>
      <c r="CEK12" s="717"/>
      <c r="CEL12" s="715"/>
      <c r="CEM12" s="716"/>
      <c r="CEN12" s="717"/>
      <c r="CEO12" s="715"/>
      <c r="CEP12" s="716"/>
      <c r="CEQ12" s="717"/>
      <c r="CER12" s="610"/>
      <c r="CES12" s="611"/>
      <c r="CET12" s="612"/>
      <c r="CEU12" s="596"/>
      <c r="CEV12" s="599"/>
      <c r="CEW12" s="599"/>
      <c r="CEX12" s="599"/>
      <c r="CEY12" s="596"/>
      <c r="CEZ12" s="599"/>
      <c r="CFA12" s="599"/>
      <c r="CFB12" s="599"/>
      <c r="CFC12" s="596"/>
      <c r="CFD12" s="599"/>
      <c r="CFE12" s="599"/>
      <c r="CFF12" s="599"/>
      <c r="CFG12" s="596"/>
      <c r="CFH12" s="602"/>
      <c r="CFI12" s="603"/>
      <c r="CFJ12" s="602"/>
      <c r="CFK12" s="605"/>
      <c r="CFL12" s="603"/>
      <c r="CFM12" s="620"/>
      <c r="CFN12" s="382"/>
      <c r="CFO12" s="382"/>
      <c r="CFP12" s="655"/>
      <c r="CFQ12" s="701"/>
      <c r="CFR12" s="702"/>
      <c r="CFS12" s="705"/>
      <c r="CFT12" s="706"/>
      <c r="CFU12" s="705"/>
      <c r="CFV12" s="706"/>
      <c r="CFW12" s="715"/>
      <c r="CFX12" s="716"/>
      <c r="CFY12" s="717"/>
      <c r="CFZ12" s="715"/>
      <c r="CGA12" s="716"/>
      <c r="CGB12" s="717"/>
      <c r="CGC12" s="715"/>
      <c r="CGD12" s="716"/>
      <c r="CGE12" s="717"/>
      <c r="CGF12" s="715"/>
      <c r="CGG12" s="716"/>
      <c r="CGH12" s="717"/>
      <c r="CGI12" s="715"/>
      <c r="CGJ12" s="716"/>
      <c r="CGK12" s="717"/>
      <c r="CGL12" s="715"/>
      <c r="CGM12" s="716"/>
      <c r="CGN12" s="717"/>
      <c r="CGO12" s="715"/>
      <c r="CGP12" s="716"/>
      <c r="CGQ12" s="717"/>
      <c r="CGR12" s="715"/>
      <c r="CGS12" s="716"/>
      <c r="CGT12" s="717"/>
      <c r="CGU12" s="610"/>
      <c r="CGV12" s="611"/>
      <c r="CGW12" s="612"/>
      <c r="CGX12" s="596"/>
      <c r="CGY12" s="599"/>
      <c r="CGZ12" s="599"/>
      <c r="CHA12" s="599"/>
      <c r="CHB12" s="596"/>
      <c r="CHC12" s="599"/>
      <c r="CHD12" s="599"/>
      <c r="CHE12" s="599"/>
      <c r="CHF12" s="596"/>
      <c r="CHG12" s="599"/>
      <c r="CHH12" s="599"/>
      <c r="CHI12" s="599"/>
      <c r="CHJ12" s="596"/>
      <c r="CHK12" s="602"/>
      <c r="CHL12" s="603"/>
      <c r="CHM12" s="602"/>
      <c r="CHN12" s="605"/>
      <c r="CHO12" s="603"/>
      <c r="CHP12" s="620"/>
      <c r="CHQ12" s="382"/>
      <c r="CHR12" s="382"/>
      <c r="CHS12" s="655"/>
      <c r="CHT12" s="701"/>
      <c r="CHU12" s="702"/>
      <c r="CHV12" s="705"/>
      <c r="CHW12" s="706"/>
      <c r="CHX12" s="705"/>
      <c r="CHY12" s="706"/>
      <c r="CHZ12" s="715"/>
      <c r="CIA12" s="716"/>
      <c r="CIB12" s="717"/>
      <c r="CIC12" s="715"/>
      <c r="CID12" s="716"/>
      <c r="CIE12" s="717"/>
      <c r="CIF12" s="715"/>
      <c r="CIG12" s="716"/>
      <c r="CIH12" s="717"/>
      <c r="CII12" s="715"/>
      <c r="CIJ12" s="716"/>
      <c r="CIK12" s="717"/>
      <c r="CIL12" s="715"/>
      <c r="CIM12" s="716"/>
      <c r="CIN12" s="717"/>
      <c r="CIO12" s="715"/>
      <c r="CIP12" s="716"/>
      <c r="CIQ12" s="717"/>
      <c r="CIR12" s="715"/>
      <c r="CIS12" s="716"/>
      <c r="CIT12" s="717"/>
      <c r="CIU12" s="715"/>
      <c r="CIV12" s="716"/>
      <c r="CIW12" s="717"/>
      <c r="CIX12" s="610"/>
      <c r="CIY12" s="611"/>
      <c r="CIZ12" s="612"/>
      <c r="CJA12" s="596"/>
      <c r="CJB12" s="599"/>
      <c r="CJC12" s="599"/>
      <c r="CJD12" s="599"/>
      <c r="CJE12" s="596"/>
      <c r="CJF12" s="599"/>
      <c r="CJG12" s="599"/>
      <c r="CJH12" s="599"/>
      <c r="CJI12" s="596"/>
      <c r="CJJ12" s="599"/>
      <c r="CJK12" s="599"/>
      <c r="CJL12" s="599"/>
      <c r="CJM12" s="596"/>
      <c r="CJN12" s="602"/>
      <c r="CJO12" s="603"/>
      <c r="CJP12" s="602"/>
      <c r="CJQ12" s="605"/>
      <c r="CJR12" s="603"/>
      <c r="CJS12" s="620"/>
      <c r="CJT12" s="382"/>
      <c r="CJU12" s="382"/>
      <c r="CJV12" s="655"/>
      <c r="CJW12" s="701"/>
      <c r="CJX12" s="702"/>
      <c r="CJY12" s="705"/>
      <c r="CJZ12" s="706"/>
      <c r="CKA12" s="705"/>
      <c r="CKB12" s="706"/>
      <c r="CKC12" s="715"/>
      <c r="CKD12" s="716"/>
      <c r="CKE12" s="717"/>
      <c r="CKF12" s="715"/>
      <c r="CKG12" s="716"/>
      <c r="CKH12" s="717"/>
      <c r="CKI12" s="715"/>
      <c r="CKJ12" s="716"/>
      <c r="CKK12" s="717"/>
      <c r="CKL12" s="715"/>
      <c r="CKM12" s="716"/>
      <c r="CKN12" s="717"/>
      <c r="CKO12" s="715"/>
      <c r="CKP12" s="716"/>
      <c r="CKQ12" s="717"/>
      <c r="CKR12" s="715"/>
      <c r="CKS12" s="716"/>
      <c r="CKT12" s="717"/>
      <c r="CKU12" s="715"/>
      <c r="CKV12" s="716"/>
      <c r="CKW12" s="717"/>
      <c r="CKX12" s="715"/>
      <c r="CKY12" s="716"/>
      <c r="CKZ12" s="717"/>
      <c r="CLA12" s="610"/>
      <c r="CLB12" s="611"/>
      <c r="CLC12" s="612"/>
      <c r="CLD12" s="596"/>
      <c r="CLE12" s="599"/>
      <c r="CLF12" s="599"/>
      <c r="CLG12" s="599"/>
      <c r="CLH12" s="596"/>
      <c r="CLI12" s="599"/>
      <c r="CLJ12" s="599"/>
      <c r="CLK12" s="599"/>
      <c r="CLL12" s="596"/>
      <c r="CLM12" s="599"/>
      <c r="CLN12" s="599"/>
      <c r="CLO12" s="599"/>
      <c r="CLP12" s="596"/>
      <c r="CLQ12" s="602"/>
      <c r="CLR12" s="603"/>
      <c r="CLS12" s="602"/>
      <c r="CLT12" s="605"/>
      <c r="CLU12" s="603"/>
      <c r="CLV12" s="620"/>
      <c r="CLW12" s="382"/>
      <c r="CLX12" s="382"/>
      <c r="CLY12" s="655"/>
      <c r="CLZ12" s="701"/>
      <c r="CMA12" s="702"/>
      <c r="CMB12" s="705"/>
      <c r="CMC12" s="706"/>
      <c r="CMD12" s="705"/>
      <c r="CME12" s="706"/>
      <c r="CMF12" s="715"/>
      <c r="CMG12" s="716"/>
      <c r="CMH12" s="717"/>
      <c r="CMI12" s="715"/>
      <c r="CMJ12" s="716"/>
      <c r="CMK12" s="717"/>
      <c r="CML12" s="715"/>
      <c r="CMM12" s="716"/>
      <c r="CMN12" s="717"/>
      <c r="CMO12" s="715"/>
      <c r="CMP12" s="716"/>
      <c r="CMQ12" s="717"/>
      <c r="CMR12" s="715"/>
      <c r="CMS12" s="716"/>
      <c r="CMT12" s="717"/>
      <c r="CMU12" s="715"/>
      <c r="CMV12" s="716"/>
      <c r="CMW12" s="717"/>
      <c r="CMX12" s="715"/>
      <c r="CMY12" s="716"/>
      <c r="CMZ12" s="717"/>
      <c r="CNA12" s="715"/>
      <c r="CNB12" s="716"/>
      <c r="CNC12" s="717"/>
      <c r="CND12" s="610"/>
      <c r="CNE12" s="611"/>
      <c r="CNF12" s="612"/>
      <c r="CNG12" s="596"/>
      <c r="CNH12" s="599"/>
      <c r="CNI12" s="599"/>
      <c r="CNJ12" s="599"/>
      <c r="CNK12" s="596"/>
      <c r="CNL12" s="599"/>
      <c r="CNM12" s="599"/>
      <c r="CNN12" s="599"/>
      <c r="CNO12" s="596"/>
      <c r="CNP12" s="599"/>
      <c r="CNQ12" s="599"/>
      <c r="CNR12" s="599"/>
      <c r="CNS12" s="596"/>
      <c r="CNT12" s="602"/>
      <c r="CNU12" s="603"/>
      <c r="CNV12" s="602"/>
      <c r="CNW12" s="605"/>
      <c r="CNX12" s="603"/>
      <c r="CNY12" s="620"/>
      <c r="CNZ12" s="382"/>
      <c r="COA12" s="382"/>
      <c r="COB12" s="655"/>
      <c r="COC12" s="701"/>
      <c r="COD12" s="702"/>
      <c r="COE12" s="705"/>
      <c r="COF12" s="706"/>
      <c r="COG12" s="705"/>
      <c r="COH12" s="706"/>
      <c r="COI12" s="715"/>
      <c r="COJ12" s="716"/>
      <c r="COK12" s="717"/>
      <c r="COL12" s="715"/>
      <c r="COM12" s="716"/>
      <c r="CON12" s="717"/>
      <c r="COO12" s="715"/>
      <c r="COP12" s="716"/>
      <c r="COQ12" s="717"/>
      <c r="COR12" s="715"/>
      <c r="COS12" s="716"/>
      <c r="COT12" s="717"/>
      <c r="COU12" s="715"/>
      <c r="COV12" s="716"/>
      <c r="COW12" s="717"/>
      <c r="COX12" s="715"/>
      <c r="COY12" s="716"/>
      <c r="COZ12" s="717"/>
      <c r="CPA12" s="715"/>
      <c r="CPB12" s="716"/>
      <c r="CPC12" s="717"/>
      <c r="CPD12" s="715"/>
      <c r="CPE12" s="716"/>
      <c r="CPF12" s="717"/>
      <c r="CPG12" s="610"/>
      <c r="CPH12" s="611"/>
      <c r="CPI12" s="612"/>
      <c r="CPJ12" s="596"/>
      <c r="CPK12" s="599"/>
      <c r="CPL12" s="599"/>
      <c r="CPM12" s="599"/>
      <c r="CPN12" s="596"/>
      <c r="CPO12" s="599"/>
      <c r="CPP12" s="599"/>
      <c r="CPQ12" s="599"/>
      <c r="CPR12" s="596"/>
      <c r="CPS12" s="599"/>
      <c r="CPT12" s="599"/>
      <c r="CPU12" s="599"/>
      <c r="CPV12" s="596"/>
      <c r="CPW12" s="602"/>
      <c r="CPX12" s="603"/>
      <c r="CPY12" s="602"/>
      <c r="CPZ12" s="605"/>
      <c r="CQA12" s="603"/>
      <c r="CQB12" s="620"/>
      <c r="CQC12" s="382"/>
      <c r="CQD12" s="382"/>
      <c r="CQE12" s="655"/>
      <c r="CQF12" s="701"/>
      <c r="CQG12" s="702"/>
      <c r="CQH12" s="705"/>
      <c r="CQI12" s="706"/>
      <c r="CQJ12" s="705"/>
      <c r="CQK12" s="706"/>
      <c r="CQL12" s="715"/>
      <c r="CQM12" s="716"/>
      <c r="CQN12" s="717"/>
      <c r="CQO12" s="715"/>
      <c r="CQP12" s="716"/>
      <c r="CQQ12" s="717"/>
      <c r="CQR12" s="715"/>
      <c r="CQS12" s="716"/>
      <c r="CQT12" s="717"/>
      <c r="CQU12" s="715"/>
      <c r="CQV12" s="716"/>
      <c r="CQW12" s="717"/>
      <c r="CQX12" s="715"/>
      <c r="CQY12" s="716"/>
      <c r="CQZ12" s="717"/>
      <c r="CRA12" s="715"/>
      <c r="CRB12" s="716"/>
      <c r="CRC12" s="717"/>
      <c r="CRD12" s="715"/>
      <c r="CRE12" s="716"/>
      <c r="CRF12" s="717"/>
      <c r="CRG12" s="715"/>
      <c r="CRH12" s="716"/>
      <c r="CRI12" s="717"/>
      <c r="CRJ12" s="610"/>
      <c r="CRK12" s="611"/>
      <c r="CRL12" s="612"/>
      <c r="CRM12" s="596"/>
      <c r="CRN12" s="599"/>
      <c r="CRO12" s="599"/>
      <c r="CRP12" s="599"/>
      <c r="CRQ12" s="596"/>
      <c r="CRR12" s="599"/>
      <c r="CRS12" s="599"/>
      <c r="CRT12" s="599"/>
      <c r="CRU12" s="596"/>
      <c r="CRV12" s="599"/>
      <c r="CRW12" s="599"/>
      <c r="CRX12" s="599"/>
      <c r="CRY12" s="596"/>
      <c r="CRZ12" s="602"/>
      <c r="CSA12" s="603"/>
      <c r="CSB12" s="602"/>
      <c r="CSC12" s="605"/>
      <c r="CSD12" s="603"/>
      <c r="CSE12" s="620"/>
      <c r="CSF12" s="382"/>
      <c r="CSG12" s="382"/>
      <c r="CSH12" s="655"/>
      <c r="CSI12" s="701"/>
      <c r="CSJ12" s="702"/>
      <c r="CSK12" s="705"/>
      <c r="CSL12" s="706"/>
      <c r="CSM12" s="705"/>
      <c r="CSN12" s="706"/>
      <c r="CSO12" s="715"/>
      <c r="CSP12" s="716"/>
      <c r="CSQ12" s="717"/>
      <c r="CSR12" s="715"/>
      <c r="CSS12" s="716"/>
      <c r="CST12" s="717"/>
      <c r="CSU12" s="715"/>
      <c r="CSV12" s="716"/>
      <c r="CSW12" s="717"/>
      <c r="CSX12" s="715"/>
      <c r="CSY12" s="716"/>
      <c r="CSZ12" s="717"/>
      <c r="CTA12" s="715"/>
      <c r="CTB12" s="716"/>
      <c r="CTC12" s="717"/>
      <c r="CTD12" s="715"/>
      <c r="CTE12" s="716"/>
      <c r="CTF12" s="717"/>
      <c r="CTG12" s="715"/>
      <c r="CTH12" s="716"/>
      <c r="CTI12" s="717"/>
      <c r="CTJ12" s="715"/>
      <c r="CTK12" s="716"/>
      <c r="CTL12" s="717"/>
      <c r="CTM12" s="610"/>
      <c r="CTN12" s="611"/>
      <c r="CTO12" s="612"/>
      <c r="CTP12" s="596"/>
      <c r="CTQ12" s="599"/>
      <c r="CTR12" s="599"/>
      <c r="CTS12" s="599"/>
      <c r="CTT12" s="596"/>
      <c r="CTU12" s="599"/>
      <c r="CTV12" s="599"/>
      <c r="CTW12" s="599"/>
      <c r="CTX12" s="596"/>
      <c r="CTY12" s="599"/>
      <c r="CTZ12" s="599"/>
      <c r="CUA12" s="599"/>
      <c r="CUB12" s="596"/>
      <c r="CUC12" s="602"/>
      <c r="CUD12" s="603"/>
      <c r="CUE12" s="602"/>
      <c r="CUF12" s="605"/>
      <c r="CUG12" s="603"/>
      <c r="CUH12" s="620"/>
      <c r="CUI12" s="382"/>
      <c r="CUJ12" s="382"/>
      <c r="CUK12" s="655"/>
      <c r="CUL12" s="701"/>
      <c r="CUM12" s="702"/>
      <c r="CUN12" s="705"/>
      <c r="CUO12" s="706"/>
      <c r="CUP12" s="705"/>
      <c r="CUQ12" s="706"/>
      <c r="CUR12" s="715"/>
      <c r="CUS12" s="716"/>
      <c r="CUT12" s="717"/>
      <c r="CUU12" s="715"/>
      <c r="CUV12" s="716"/>
      <c r="CUW12" s="717"/>
      <c r="CUX12" s="715"/>
      <c r="CUY12" s="716"/>
      <c r="CUZ12" s="717"/>
      <c r="CVA12" s="715"/>
      <c r="CVB12" s="716"/>
      <c r="CVC12" s="717"/>
      <c r="CVD12" s="715"/>
      <c r="CVE12" s="716"/>
      <c r="CVF12" s="717"/>
      <c r="CVG12" s="715"/>
      <c r="CVH12" s="716"/>
      <c r="CVI12" s="717"/>
      <c r="CVJ12" s="715"/>
      <c r="CVK12" s="716"/>
      <c r="CVL12" s="717"/>
      <c r="CVM12" s="715"/>
      <c r="CVN12" s="716"/>
      <c r="CVO12" s="717"/>
      <c r="CVP12" s="610"/>
      <c r="CVQ12" s="611"/>
      <c r="CVR12" s="612"/>
      <c r="CVS12" s="596"/>
      <c r="CVT12" s="599"/>
      <c r="CVU12" s="599"/>
      <c r="CVV12" s="599"/>
      <c r="CVW12" s="596"/>
      <c r="CVX12" s="599"/>
      <c r="CVY12" s="599"/>
      <c r="CVZ12" s="599"/>
      <c r="CWA12" s="596"/>
      <c r="CWB12" s="599"/>
      <c r="CWC12" s="599"/>
      <c r="CWD12" s="599"/>
      <c r="CWE12" s="596"/>
      <c r="CWF12" s="602"/>
      <c r="CWG12" s="603"/>
      <c r="CWH12" s="602"/>
      <c r="CWI12" s="605"/>
      <c r="CWJ12" s="603"/>
      <c r="CWK12" s="620"/>
      <c r="CWL12" s="382"/>
      <c r="CWM12" s="382"/>
      <c r="CWN12" s="655"/>
      <c r="CWO12" s="701"/>
      <c r="CWP12" s="702"/>
      <c r="CWQ12" s="705"/>
      <c r="CWR12" s="706"/>
      <c r="CWS12" s="705"/>
      <c r="CWT12" s="706"/>
      <c r="CWU12" s="715"/>
      <c r="CWV12" s="716"/>
      <c r="CWW12" s="717"/>
      <c r="CWX12" s="715"/>
      <c r="CWY12" s="716"/>
      <c r="CWZ12" s="717"/>
      <c r="CXA12" s="715"/>
      <c r="CXB12" s="716"/>
      <c r="CXC12" s="717"/>
      <c r="CXD12" s="715"/>
      <c r="CXE12" s="716"/>
      <c r="CXF12" s="717"/>
      <c r="CXG12" s="715"/>
      <c r="CXH12" s="716"/>
      <c r="CXI12" s="717"/>
      <c r="CXJ12" s="715"/>
      <c r="CXK12" s="716"/>
      <c r="CXL12" s="717"/>
      <c r="CXM12" s="715"/>
      <c r="CXN12" s="716"/>
      <c r="CXO12" s="717"/>
      <c r="CXP12" s="715"/>
      <c r="CXQ12" s="716"/>
      <c r="CXR12" s="717"/>
      <c r="CXS12" s="610"/>
      <c r="CXT12" s="611"/>
      <c r="CXU12" s="612"/>
      <c r="CXV12" s="596"/>
      <c r="CXW12" s="599"/>
      <c r="CXX12" s="599"/>
      <c r="CXY12" s="599"/>
      <c r="CXZ12" s="596"/>
      <c r="CYA12" s="599"/>
      <c r="CYB12" s="599"/>
      <c r="CYC12" s="599"/>
      <c r="CYD12" s="596"/>
      <c r="CYE12" s="599"/>
      <c r="CYF12" s="599"/>
      <c r="CYG12" s="599"/>
      <c r="CYH12" s="596"/>
      <c r="CYI12" s="602"/>
      <c r="CYJ12" s="603"/>
      <c r="CYK12" s="602"/>
      <c r="CYL12" s="605"/>
      <c r="CYM12" s="603"/>
      <c r="CYN12" s="620"/>
      <c r="CYO12" s="382"/>
      <c r="CYP12" s="382"/>
      <c r="CYQ12" s="655"/>
      <c r="CYR12" s="701"/>
      <c r="CYS12" s="702"/>
      <c r="CYT12" s="705"/>
      <c r="CYU12" s="706"/>
      <c r="CYV12" s="705"/>
      <c r="CYW12" s="706"/>
      <c r="CYX12" s="715"/>
      <c r="CYY12" s="716"/>
      <c r="CYZ12" s="717"/>
      <c r="CZA12" s="715"/>
      <c r="CZB12" s="716"/>
      <c r="CZC12" s="717"/>
      <c r="CZD12" s="715"/>
      <c r="CZE12" s="716"/>
      <c r="CZF12" s="717"/>
      <c r="CZG12" s="715"/>
      <c r="CZH12" s="716"/>
      <c r="CZI12" s="717"/>
      <c r="CZJ12" s="715"/>
      <c r="CZK12" s="716"/>
      <c r="CZL12" s="717"/>
      <c r="CZM12" s="715"/>
      <c r="CZN12" s="716"/>
      <c r="CZO12" s="717"/>
      <c r="CZP12" s="715"/>
      <c r="CZQ12" s="716"/>
      <c r="CZR12" s="717"/>
      <c r="CZS12" s="715"/>
      <c r="CZT12" s="716"/>
      <c r="CZU12" s="717"/>
      <c r="CZV12" s="610"/>
      <c r="CZW12" s="611"/>
      <c r="CZX12" s="612"/>
      <c r="CZY12" s="596"/>
      <c r="CZZ12" s="599"/>
      <c r="DAA12" s="599"/>
      <c r="DAB12" s="599"/>
      <c r="DAC12" s="596"/>
      <c r="DAD12" s="599"/>
      <c r="DAE12" s="599"/>
      <c r="DAF12" s="599"/>
      <c r="DAG12" s="596"/>
      <c r="DAH12" s="599"/>
      <c r="DAI12" s="599"/>
      <c r="DAJ12" s="599"/>
      <c r="DAK12" s="596"/>
      <c r="DAL12" s="602"/>
      <c r="DAM12" s="603"/>
      <c r="DAN12" s="602"/>
      <c r="DAO12" s="605"/>
      <c r="DAP12" s="603"/>
      <c r="DAQ12" s="620"/>
      <c r="DAR12" s="382"/>
      <c r="DAS12" s="382"/>
      <c r="DAT12" s="655"/>
      <c r="DAU12" s="701"/>
      <c r="DAV12" s="702"/>
      <c r="DAW12" s="705"/>
      <c r="DAX12" s="706"/>
      <c r="DAY12" s="705"/>
      <c r="DAZ12" s="706"/>
      <c r="DBA12" s="715"/>
      <c r="DBB12" s="716"/>
      <c r="DBC12" s="717"/>
      <c r="DBD12" s="715"/>
      <c r="DBE12" s="716"/>
      <c r="DBF12" s="717"/>
      <c r="DBG12" s="715"/>
      <c r="DBH12" s="716"/>
      <c r="DBI12" s="717"/>
      <c r="DBJ12" s="715"/>
      <c r="DBK12" s="716"/>
      <c r="DBL12" s="717"/>
      <c r="DBM12" s="715"/>
      <c r="DBN12" s="716"/>
      <c r="DBO12" s="717"/>
      <c r="DBP12" s="715"/>
      <c r="DBQ12" s="716"/>
      <c r="DBR12" s="717"/>
      <c r="DBS12" s="715"/>
      <c r="DBT12" s="716"/>
      <c r="DBU12" s="717"/>
      <c r="DBV12" s="715"/>
      <c r="DBW12" s="716"/>
      <c r="DBX12" s="717"/>
      <c r="DBY12" s="610"/>
      <c r="DBZ12" s="611"/>
      <c r="DCA12" s="612"/>
      <c r="DCB12" s="596"/>
      <c r="DCC12" s="599"/>
      <c r="DCD12" s="599"/>
      <c r="DCE12" s="599"/>
      <c r="DCF12" s="596"/>
      <c r="DCG12" s="599"/>
      <c r="DCH12" s="599"/>
      <c r="DCI12" s="599"/>
      <c r="DCJ12" s="596"/>
      <c r="DCK12" s="599"/>
      <c r="DCL12" s="599"/>
      <c r="DCM12" s="599"/>
      <c r="DCN12" s="596"/>
      <c r="DCO12" s="602"/>
      <c r="DCP12" s="603"/>
      <c r="DCQ12" s="602"/>
      <c r="DCR12" s="605"/>
      <c r="DCS12" s="603"/>
      <c r="DCT12" s="620"/>
      <c r="DCU12" s="382"/>
      <c r="DCV12" s="382"/>
      <c r="DCW12" s="655"/>
      <c r="DCX12" s="701"/>
      <c r="DCY12" s="702"/>
      <c r="DCZ12" s="705"/>
      <c r="DDA12" s="706"/>
      <c r="DDB12" s="705"/>
      <c r="DDC12" s="706"/>
      <c r="DDD12" s="715"/>
      <c r="DDE12" s="716"/>
      <c r="DDF12" s="717"/>
      <c r="DDG12" s="715"/>
      <c r="DDH12" s="716"/>
      <c r="DDI12" s="717"/>
      <c r="DDJ12" s="715"/>
      <c r="DDK12" s="716"/>
      <c r="DDL12" s="717"/>
      <c r="DDM12" s="715"/>
      <c r="DDN12" s="716"/>
      <c r="DDO12" s="717"/>
      <c r="DDP12" s="715"/>
      <c r="DDQ12" s="716"/>
      <c r="DDR12" s="717"/>
      <c r="DDS12" s="715"/>
      <c r="DDT12" s="716"/>
      <c r="DDU12" s="717"/>
      <c r="DDV12" s="715"/>
      <c r="DDW12" s="716"/>
      <c r="DDX12" s="717"/>
      <c r="DDY12" s="715"/>
      <c r="DDZ12" s="716"/>
      <c r="DEA12" s="717"/>
      <c r="DEB12" s="610"/>
      <c r="DEC12" s="611"/>
      <c r="DED12" s="612"/>
      <c r="DEE12" s="596"/>
      <c r="DEF12" s="599"/>
      <c r="DEG12" s="599"/>
      <c r="DEH12" s="599"/>
      <c r="DEI12" s="596"/>
      <c r="DEJ12" s="599"/>
      <c r="DEK12" s="599"/>
      <c r="DEL12" s="599"/>
      <c r="DEM12" s="596"/>
      <c r="DEN12" s="599"/>
      <c r="DEO12" s="599"/>
      <c r="DEP12" s="599"/>
      <c r="DEQ12" s="596"/>
      <c r="DER12" s="602"/>
      <c r="DES12" s="603"/>
      <c r="DET12" s="602"/>
      <c r="DEU12" s="605"/>
      <c r="DEV12" s="603"/>
      <c r="DEW12" s="620"/>
      <c r="DEX12" s="382"/>
      <c r="DEY12" s="382"/>
      <c r="DEZ12" s="655"/>
      <c r="DFA12" s="701"/>
      <c r="DFB12" s="702"/>
      <c r="DFC12" s="705"/>
      <c r="DFD12" s="706"/>
      <c r="DFE12" s="705"/>
      <c r="DFF12" s="706"/>
      <c r="DFG12" s="715"/>
      <c r="DFH12" s="716"/>
      <c r="DFI12" s="717"/>
      <c r="DFJ12" s="715"/>
      <c r="DFK12" s="716"/>
      <c r="DFL12" s="717"/>
      <c r="DFM12" s="715"/>
      <c r="DFN12" s="716"/>
      <c r="DFO12" s="717"/>
      <c r="DFP12" s="715"/>
      <c r="DFQ12" s="716"/>
      <c r="DFR12" s="717"/>
      <c r="DFS12" s="715"/>
      <c r="DFT12" s="716"/>
      <c r="DFU12" s="717"/>
      <c r="DFV12" s="715"/>
      <c r="DFW12" s="716"/>
      <c r="DFX12" s="717"/>
      <c r="DFY12" s="715"/>
      <c r="DFZ12" s="716"/>
      <c r="DGA12" s="717"/>
      <c r="DGB12" s="715"/>
      <c r="DGC12" s="716"/>
      <c r="DGD12" s="717"/>
      <c r="DGE12" s="610"/>
      <c r="DGF12" s="611"/>
      <c r="DGG12" s="612"/>
      <c r="DGH12" s="596"/>
      <c r="DGI12" s="599"/>
      <c r="DGJ12" s="599"/>
      <c r="DGK12" s="599"/>
      <c r="DGL12" s="596"/>
      <c r="DGM12" s="599"/>
      <c r="DGN12" s="599"/>
      <c r="DGO12" s="599"/>
      <c r="DGP12" s="596"/>
      <c r="DGQ12" s="599"/>
      <c r="DGR12" s="599"/>
      <c r="DGS12" s="599"/>
      <c r="DGT12" s="596"/>
      <c r="DGU12" s="602"/>
      <c r="DGV12" s="603"/>
      <c r="DGW12" s="602"/>
      <c r="DGX12" s="605"/>
      <c r="DGY12" s="603"/>
      <c r="DGZ12" s="620"/>
      <c r="DHA12" s="382"/>
      <c r="DHB12" s="382"/>
      <c r="DHC12" s="655"/>
      <c r="DHD12" s="701"/>
      <c r="DHE12" s="702"/>
      <c r="DHF12" s="705"/>
      <c r="DHG12" s="706"/>
      <c r="DHH12" s="705"/>
      <c r="DHI12" s="706"/>
      <c r="DHJ12" s="715"/>
      <c r="DHK12" s="716"/>
      <c r="DHL12" s="717"/>
      <c r="DHM12" s="715"/>
      <c r="DHN12" s="716"/>
      <c r="DHO12" s="717"/>
      <c r="DHP12" s="715"/>
      <c r="DHQ12" s="716"/>
      <c r="DHR12" s="717"/>
      <c r="DHS12" s="715"/>
      <c r="DHT12" s="716"/>
      <c r="DHU12" s="717"/>
      <c r="DHV12" s="715"/>
      <c r="DHW12" s="716"/>
      <c r="DHX12" s="717"/>
      <c r="DHY12" s="715"/>
      <c r="DHZ12" s="716"/>
      <c r="DIA12" s="717"/>
      <c r="DIB12" s="715"/>
      <c r="DIC12" s="716"/>
      <c r="DID12" s="717"/>
      <c r="DIE12" s="715"/>
      <c r="DIF12" s="716"/>
      <c r="DIG12" s="717"/>
      <c r="DIH12" s="610"/>
      <c r="DII12" s="611"/>
      <c r="DIJ12" s="612"/>
      <c r="DIK12" s="596"/>
      <c r="DIL12" s="599"/>
      <c r="DIM12" s="599"/>
      <c r="DIN12" s="599"/>
      <c r="DIO12" s="596"/>
      <c r="DIP12" s="599"/>
      <c r="DIQ12" s="599"/>
      <c r="DIR12" s="599"/>
      <c r="DIS12" s="596"/>
      <c r="DIT12" s="599"/>
      <c r="DIU12" s="599"/>
      <c r="DIV12" s="599"/>
      <c r="DIW12" s="596"/>
      <c r="DIX12" s="602"/>
      <c r="DIY12" s="603"/>
      <c r="DIZ12" s="602"/>
      <c r="DJA12" s="605"/>
      <c r="DJB12" s="603"/>
      <c r="DJC12" s="620"/>
      <c r="DJD12" s="382"/>
      <c r="DJE12" s="382"/>
      <c r="DJF12" s="655"/>
      <c r="DJG12" s="701"/>
      <c r="DJH12" s="702"/>
      <c r="DJI12" s="705"/>
      <c r="DJJ12" s="706"/>
      <c r="DJK12" s="705"/>
      <c r="DJL12" s="706"/>
      <c r="DJM12" s="715"/>
      <c r="DJN12" s="716"/>
      <c r="DJO12" s="717"/>
      <c r="DJP12" s="715"/>
      <c r="DJQ12" s="716"/>
      <c r="DJR12" s="717"/>
      <c r="DJS12" s="715"/>
      <c r="DJT12" s="716"/>
      <c r="DJU12" s="717"/>
      <c r="DJV12" s="715"/>
      <c r="DJW12" s="716"/>
      <c r="DJX12" s="717"/>
      <c r="DJY12" s="715"/>
      <c r="DJZ12" s="716"/>
      <c r="DKA12" s="717"/>
      <c r="DKB12" s="715"/>
      <c r="DKC12" s="716"/>
      <c r="DKD12" s="717"/>
      <c r="DKE12" s="715"/>
      <c r="DKF12" s="716"/>
      <c r="DKG12" s="717"/>
      <c r="DKH12" s="715"/>
      <c r="DKI12" s="716"/>
      <c r="DKJ12" s="717"/>
      <c r="DKK12" s="610"/>
      <c r="DKL12" s="611"/>
      <c r="DKM12" s="612"/>
      <c r="DKN12" s="596"/>
      <c r="DKO12" s="599"/>
      <c r="DKP12" s="599"/>
      <c r="DKQ12" s="599"/>
      <c r="DKR12" s="596"/>
      <c r="DKS12" s="599"/>
      <c r="DKT12" s="599"/>
      <c r="DKU12" s="599"/>
      <c r="DKV12" s="596"/>
      <c r="DKW12" s="599"/>
      <c r="DKX12" s="599"/>
      <c r="DKY12" s="599"/>
      <c r="DKZ12" s="596"/>
      <c r="DLA12" s="602"/>
      <c r="DLB12" s="603"/>
      <c r="DLC12" s="602"/>
      <c r="DLD12" s="605"/>
      <c r="DLE12" s="603"/>
      <c r="DLF12" s="620"/>
      <c r="DLG12" s="382"/>
      <c r="DLH12" s="382"/>
      <c r="DLI12" s="655"/>
      <c r="DLJ12" s="701"/>
      <c r="DLK12" s="702"/>
      <c r="DLL12" s="705"/>
      <c r="DLM12" s="706"/>
      <c r="DLN12" s="705"/>
      <c r="DLO12" s="706"/>
      <c r="DLP12" s="715"/>
      <c r="DLQ12" s="716"/>
      <c r="DLR12" s="717"/>
      <c r="DLS12" s="715"/>
      <c r="DLT12" s="716"/>
      <c r="DLU12" s="717"/>
      <c r="DLV12" s="715"/>
      <c r="DLW12" s="716"/>
      <c r="DLX12" s="717"/>
      <c r="DLY12" s="715"/>
      <c r="DLZ12" s="716"/>
      <c r="DMA12" s="717"/>
      <c r="DMB12" s="715"/>
      <c r="DMC12" s="716"/>
      <c r="DMD12" s="717"/>
      <c r="DME12" s="715"/>
      <c r="DMF12" s="716"/>
      <c r="DMG12" s="717"/>
      <c r="DMH12" s="715"/>
      <c r="DMI12" s="716"/>
      <c r="DMJ12" s="717"/>
      <c r="DMK12" s="715"/>
      <c r="DML12" s="716"/>
      <c r="DMM12" s="717"/>
      <c r="DMN12" s="610"/>
      <c r="DMO12" s="611"/>
      <c r="DMP12" s="612"/>
      <c r="DMQ12" s="596"/>
      <c r="DMR12" s="599"/>
      <c r="DMS12" s="599"/>
      <c r="DMT12" s="599"/>
      <c r="DMU12" s="596"/>
      <c r="DMV12" s="599"/>
      <c r="DMW12" s="599"/>
      <c r="DMX12" s="599"/>
      <c r="DMY12" s="596"/>
      <c r="DMZ12" s="599"/>
      <c r="DNA12" s="599"/>
      <c r="DNB12" s="599"/>
      <c r="DNC12" s="596"/>
      <c r="DND12" s="602"/>
      <c r="DNE12" s="603"/>
      <c r="DNF12" s="602"/>
      <c r="DNG12" s="605"/>
      <c r="DNH12" s="603"/>
      <c r="DNI12" s="620"/>
      <c r="DNJ12" s="382"/>
      <c r="DNK12" s="382"/>
      <c r="DNL12" s="655"/>
      <c r="DNM12" s="701"/>
      <c r="DNN12" s="702"/>
      <c r="DNO12" s="705"/>
      <c r="DNP12" s="706"/>
      <c r="DNQ12" s="705"/>
      <c r="DNR12" s="706"/>
      <c r="DNS12" s="715"/>
      <c r="DNT12" s="716"/>
      <c r="DNU12" s="717"/>
      <c r="DNV12" s="715"/>
      <c r="DNW12" s="716"/>
      <c r="DNX12" s="717"/>
      <c r="DNY12" s="715"/>
      <c r="DNZ12" s="716"/>
      <c r="DOA12" s="717"/>
      <c r="DOB12" s="715"/>
      <c r="DOC12" s="716"/>
      <c r="DOD12" s="717"/>
      <c r="DOE12" s="715"/>
      <c r="DOF12" s="716"/>
      <c r="DOG12" s="717"/>
      <c r="DOH12" s="715"/>
      <c r="DOI12" s="716"/>
      <c r="DOJ12" s="717"/>
      <c r="DOK12" s="715"/>
      <c r="DOL12" s="716"/>
      <c r="DOM12" s="717"/>
      <c r="DON12" s="715"/>
      <c r="DOO12" s="716"/>
      <c r="DOP12" s="717"/>
      <c r="DOQ12" s="610"/>
      <c r="DOR12" s="611"/>
      <c r="DOS12" s="612"/>
      <c r="DOT12" s="596"/>
      <c r="DOU12" s="599"/>
      <c r="DOV12" s="599"/>
      <c r="DOW12" s="599"/>
      <c r="DOX12" s="596"/>
      <c r="DOY12" s="599"/>
      <c r="DOZ12" s="599"/>
      <c r="DPA12" s="599"/>
      <c r="DPB12" s="596"/>
      <c r="DPC12" s="599"/>
      <c r="DPD12" s="599"/>
      <c r="DPE12" s="599"/>
      <c r="DPF12" s="596"/>
      <c r="DPG12" s="602"/>
      <c r="DPH12" s="603"/>
      <c r="DPI12" s="602"/>
      <c r="DPJ12" s="605"/>
      <c r="DPK12" s="603"/>
      <c r="DPL12" s="620"/>
      <c r="DPM12" s="382"/>
      <c r="DPN12" s="382"/>
      <c r="DPO12" s="655"/>
      <c r="DPP12" s="701"/>
      <c r="DPQ12" s="702"/>
      <c r="DPR12" s="705"/>
      <c r="DPS12" s="706"/>
      <c r="DPT12" s="705"/>
      <c r="DPU12" s="706"/>
      <c r="DPV12" s="715"/>
      <c r="DPW12" s="716"/>
      <c r="DPX12" s="717"/>
      <c r="DPY12" s="715"/>
      <c r="DPZ12" s="716"/>
      <c r="DQA12" s="717"/>
      <c r="DQB12" s="715"/>
      <c r="DQC12" s="716"/>
      <c r="DQD12" s="717"/>
      <c r="DQE12" s="715"/>
      <c r="DQF12" s="716"/>
      <c r="DQG12" s="717"/>
      <c r="DQH12" s="715"/>
      <c r="DQI12" s="716"/>
      <c r="DQJ12" s="717"/>
      <c r="DQK12" s="715"/>
      <c r="DQL12" s="716"/>
      <c r="DQM12" s="717"/>
      <c r="DQN12" s="715"/>
      <c r="DQO12" s="716"/>
      <c r="DQP12" s="717"/>
      <c r="DQQ12" s="715"/>
      <c r="DQR12" s="716"/>
      <c r="DQS12" s="717"/>
      <c r="DQT12" s="610"/>
      <c r="DQU12" s="611"/>
      <c r="DQV12" s="612"/>
      <c r="DQW12" s="596"/>
      <c r="DQX12" s="599"/>
      <c r="DQY12" s="599"/>
      <c r="DQZ12" s="599"/>
      <c r="DRA12" s="596"/>
      <c r="DRB12" s="599"/>
      <c r="DRC12" s="599"/>
      <c r="DRD12" s="599"/>
      <c r="DRE12" s="596"/>
      <c r="DRF12" s="599"/>
      <c r="DRG12" s="599"/>
      <c r="DRH12" s="599"/>
      <c r="DRI12" s="596"/>
      <c r="DRJ12" s="602"/>
      <c r="DRK12" s="603"/>
      <c r="DRL12" s="602"/>
      <c r="DRM12" s="605"/>
      <c r="DRN12" s="603"/>
      <c r="DRO12" s="620"/>
      <c r="DRP12" s="382"/>
      <c r="DRQ12" s="382"/>
      <c r="DRR12" s="655"/>
      <c r="DRS12" s="701"/>
      <c r="DRT12" s="702"/>
      <c r="DRU12" s="705"/>
      <c r="DRV12" s="706"/>
      <c r="DRW12" s="705"/>
      <c r="DRX12" s="706"/>
      <c r="DRY12" s="715"/>
      <c r="DRZ12" s="716"/>
      <c r="DSA12" s="717"/>
      <c r="DSB12" s="715"/>
      <c r="DSC12" s="716"/>
      <c r="DSD12" s="717"/>
      <c r="DSE12" s="715"/>
      <c r="DSF12" s="716"/>
      <c r="DSG12" s="717"/>
      <c r="DSH12" s="715"/>
      <c r="DSI12" s="716"/>
      <c r="DSJ12" s="717"/>
      <c r="DSK12" s="715"/>
      <c r="DSL12" s="716"/>
      <c r="DSM12" s="717"/>
      <c r="DSN12" s="715"/>
      <c r="DSO12" s="716"/>
      <c r="DSP12" s="717"/>
      <c r="DSQ12" s="715"/>
      <c r="DSR12" s="716"/>
      <c r="DSS12" s="717"/>
      <c r="DST12" s="715"/>
      <c r="DSU12" s="716"/>
      <c r="DSV12" s="717"/>
      <c r="DSW12" s="610"/>
      <c r="DSX12" s="611"/>
      <c r="DSY12" s="612"/>
      <c r="DSZ12" s="596"/>
      <c r="DTA12" s="599"/>
      <c r="DTB12" s="599"/>
      <c r="DTC12" s="599"/>
      <c r="DTD12" s="596"/>
      <c r="DTE12" s="599"/>
      <c r="DTF12" s="599"/>
      <c r="DTG12" s="599"/>
      <c r="DTH12" s="596"/>
      <c r="DTI12" s="599"/>
      <c r="DTJ12" s="599"/>
      <c r="DTK12" s="599"/>
      <c r="DTL12" s="596"/>
      <c r="DTM12" s="602"/>
      <c r="DTN12" s="603"/>
      <c r="DTO12" s="602"/>
      <c r="DTP12" s="605"/>
      <c r="DTQ12" s="603"/>
      <c r="DTR12" s="620"/>
      <c r="DTS12" s="382"/>
      <c r="DTT12" s="382"/>
      <c r="DTU12" s="655"/>
      <c r="DTV12" s="701"/>
      <c r="DTW12" s="702"/>
      <c r="DTX12" s="705"/>
      <c r="DTY12" s="706"/>
      <c r="DTZ12" s="705"/>
      <c r="DUA12" s="706"/>
      <c r="DUB12" s="715"/>
      <c r="DUC12" s="716"/>
      <c r="DUD12" s="717"/>
      <c r="DUE12" s="715"/>
      <c r="DUF12" s="716"/>
      <c r="DUG12" s="717"/>
      <c r="DUH12" s="715"/>
      <c r="DUI12" s="716"/>
      <c r="DUJ12" s="717"/>
      <c r="DUK12" s="715"/>
      <c r="DUL12" s="716"/>
      <c r="DUM12" s="717"/>
      <c r="DUN12" s="715"/>
      <c r="DUO12" s="716"/>
      <c r="DUP12" s="717"/>
      <c r="DUQ12" s="715"/>
      <c r="DUR12" s="716"/>
      <c r="DUS12" s="717"/>
      <c r="DUT12" s="715"/>
      <c r="DUU12" s="716"/>
      <c r="DUV12" s="717"/>
      <c r="DUW12" s="715"/>
      <c r="DUX12" s="716"/>
      <c r="DUY12" s="717"/>
      <c r="DUZ12" s="610"/>
      <c r="DVA12" s="611"/>
      <c r="DVB12" s="612"/>
      <c r="DVC12" s="596"/>
      <c r="DVD12" s="599"/>
      <c r="DVE12" s="599"/>
      <c r="DVF12" s="599"/>
      <c r="DVG12" s="596"/>
      <c r="DVH12" s="599"/>
      <c r="DVI12" s="599"/>
      <c r="DVJ12" s="599"/>
      <c r="DVK12" s="596"/>
      <c r="DVL12" s="599"/>
      <c r="DVM12" s="599"/>
      <c r="DVN12" s="599"/>
      <c r="DVO12" s="596"/>
      <c r="DVP12" s="602"/>
      <c r="DVQ12" s="603"/>
      <c r="DVR12" s="602"/>
      <c r="DVS12" s="605"/>
      <c r="DVT12" s="603"/>
      <c r="DVU12" s="620"/>
      <c r="DVV12" s="382"/>
      <c r="DVW12" s="382"/>
      <c r="DVX12" s="655"/>
    </row>
    <row r="13" spans="1:3300" ht="15" customHeight="1">
      <c r="A13" s="261"/>
      <c r="B13" s="262" t="s">
        <v>292</v>
      </c>
      <c r="C13" s="606" t="s">
        <v>293</v>
      </c>
      <c r="D13" s="606"/>
      <c r="E13" s="606" t="s">
        <v>294</v>
      </c>
      <c r="F13" s="606"/>
      <c r="G13" s="289" t="e">
        <f>'別紙1-1【要入力】'!$S$18</f>
        <v>#N/A</v>
      </c>
      <c r="H13" s="290" t="e">
        <f>'別紙1-1【要入力】'!$U$18</f>
        <v>#N/A</v>
      </c>
      <c r="I13" s="291" t="e">
        <f>ROUND(24*(TIMEVALUE(H13)-TIMEVALUE(G13)),1)</f>
        <v>#N/A</v>
      </c>
      <c r="J13" s="289" t="e">
        <f>'別紙1-1【要入力】'!$W$18</f>
        <v>#N/A</v>
      </c>
      <c r="K13" s="292" t="e">
        <f>'別紙1-1【要入力】'!$X$18</f>
        <v>#N/A</v>
      </c>
      <c r="L13" s="291" t="e">
        <f>ROUND(24*(TIMEVALUE(K13)-TIMEVALUE(J13)),1)</f>
        <v>#N/A</v>
      </c>
      <c r="M13" s="289" t="e">
        <f>'別紙1-1【要入力】'!$Z$18</f>
        <v>#N/A</v>
      </c>
      <c r="N13" s="290" t="e">
        <f>'別紙1-1【要入力】'!$X$18</f>
        <v>#N/A</v>
      </c>
      <c r="O13" s="291" t="e">
        <f>ROUND(24*(TIMEVALUE(N13)-TIMEVALUE(M13)),1)</f>
        <v>#N/A</v>
      </c>
      <c r="P13" s="289" t="e">
        <f>N13</f>
        <v>#N/A</v>
      </c>
      <c r="Q13" s="290" t="str">
        <f>'別紙1-1【要入力】'!$AA$18</f>
        <v/>
      </c>
      <c r="R13" s="291" t="e">
        <f>ROUND(24*(TIMEVALUE(Q13)-TIMEVALUE(P13)),1)</f>
        <v>#VALUE!</v>
      </c>
      <c r="S13" s="289" t="e">
        <f>G13</f>
        <v>#N/A</v>
      </c>
      <c r="T13" s="290" t="e">
        <f>'別紙1-1【要入力】'!$T$18</f>
        <v>#N/A</v>
      </c>
      <c r="U13" s="291" t="e">
        <f>ROUND(24*(TIMEVALUE(T13)-TIMEVALUE(S13)),1)</f>
        <v>#N/A</v>
      </c>
      <c r="V13" s="289" t="e">
        <f>'別紙1-1【要入力】'!$V$18</f>
        <v>#N/A</v>
      </c>
      <c r="W13" s="290" t="e">
        <f>K13</f>
        <v>#N/A</v>
      </c>
      <c r="X13" s="291" t="e">
        <f>ROUND(24*(TIMEVALUE(W13)-TIMEVALUE(V13)),1)</f>
        <v>#N/A</v>
      </c>
      <c r="Y13" s="294" t="e">
        <f>'別紙1-1【要入力】'!$Y$18</f>
        <v>#N/A</v>
      </c>
      <c r="Z13" s="290" t="e">
        <f>N13</f>
        <v>#N/A</v>
      </c>
      <c r="AA13" s="291" t="e">
        <f>ROUND(24*(TIMEVALUE(Z13)-TIMEVALUE(Y13)),1)</f>
        <v>#N/A</v>
      </c>
      <c r="AB13" s="289" t="e">
        <f>Z13</f>
        <v>#N/A</v>
      </c>
      <c r="AC13" s="290" t="str">
        <f>Q13</f>
        <v/>
      </c>
      <c r="AD13" s="291" t="e">
        <f>ROUND(24*(TIMEVALUE(AC13)-TIMEVALUE(AB13)),1)</f>
        <v>#VALUE!</v>
      </c>
      <c r="AE13" s="592" t="s">
        <v>295</v>
      </c>
      <c r="AF13" s="593"/>
      <c r="AG13" s="594"/>
      <c r="AH13" s="597"/>
      <c r="AI13" s="592" t="s">
        <v>296</v>
      </c>
      <c r="AJ13" s="593"/>
      <c r="AK13" s="594"/>
      <c r="AL13" s="597"/>
      <c r="AM13" s="592" t="s">
        <v>297</v>
      </c>
      <c r="AN13" s="593"/>
      <c r="AO13" s="594"/>
      <c r="AP13" s="597"/>
      <c r="AQ13" s="592" t="s">
        <v>298</v>
      </c>
      <c r="AR13" s="593"/>
      <c r="AS13" s="594"/>
      <c r="AT13" s="597"/>
      <c r="AU13" s="589" t="s">
        <v>299</v>
      </c>
      <c r="AV13" s="589"/>
      <c r="AW13" s="590" t="s">
        <v>300</v>
      </c>
      <c r="AX13" s="590"/>
      <c r="AY13" s="591"/>
      <c r="AZ13" s="592" t="s">
        <v>301</v>
      </c>
      <c r="BA13" s="593"/>
      <c r="BB13" s="593"/>
      <c r="BC13" s="594"/>
      <c r="BD13" s="261"/>
      <c r="BE13" s="262" t="s">
        <v>292</v>
      </c>
      <c r="BF13" s="698" t="s">
        <v>293</v>
      </c>
      <c r="BG13" s="700"/>
      <c r="BH13" s="698" t="s">
        <v>294</v>
      </c>
      <c r="BI13" s="700"/>
      <c r="BJ13" s="289" t="e">
        <f>$G$13</f>
        <v>#N/A</v>
      </c>
      <c r="BK13" s="290" t="e">
        <f>$H$13</f>
        <v>#N/A</v>
      </c>
      <c r="BL13" s="291" t="e">
        <f>$I$13</f>
        <v>#N/A</v>
      </c>
      <c r="BM13" s="289" t="e">
        <f>$J$13</f>
        <v>#N/A</v>
      </c>
      <c r="BN13" s="292" t="e">
        <f>$K$13</f>
        <v>#N/A</v>
      </c>
      <c r="BO13" s="291" t="e">
        <f>$L$13</f>
        <v>#N/A</v>
      </c>
      <c r="BP13" s="289" t="e">
        <f>$M$13</f>
        <v>#N/A</v>
      </c>
      <c r="BQ13" s="290" t="e">
        <f>$N$13</f>
        <v>#N/A</v>
      </c>
      <c r="BR13" s="291" t="e">
        <f>$O$13</f>
        <v>#N/A</v>
      </c>
      <c r="BS13" s="289" t="e">
        <f>$P$13</f>
        <v>#N/A</v>
      </c>
      <c r="BT13" s="290" t="str">
        <f>$Q$13</f>
        <v/>
      </c>
      <c r="BU13" s="291" t="e">
        <f>$R$13</f>
        <v>#VALUE!</v>
      </c>
      <c r="BV13" s="289" t="e">
        <f>$S$13</f>
        <v>#N/A</v>
      </c>
      <c r="BW13" s="290" t="e">
        <f>$T$13</f>
        <v>#N/A</v>
      </c>
      <c r="BX13" s="291" t="e">
        <f>$U$13</f>
        <v>#N/A</v>
      </c>
      <c r="BY13" s="289" t="e">
        <f>$V$13</f>
        <v>#N/A</v>
      </c>
      <c r="BZ13" s="290" t="e">
        <f>$W$13</f>
        <v>#N/A</v>
      </c>
      <c r="CA13" s="291" t="e">
        <f>$X$13</f>
        <v>#N/A</v>
      </c>
      <c r="CB13" s="294" t="e">
        <f>$Y$13</f>
        <v>#N/A</v>
      </c>
      <c r="CC13" s="290" t="e">
        <f>$Z$13</f>
        <v>#N/A</v>
      </c>
      <c r="CD13" s="291" t="e">
        <f>$AA$13</f>
        <v>#N/A</v>
      </c>
      <c r="CE13" s="289" t="e">
        <f>$AB$13</f>
        <v>#N/A</v>
      </c>
      <c r="CF13" s="290" t="str">
        <f>$AC$13</f>
        <v/>
      </c>
      <c r="CG13" s="291" t="e">
        <f>$AD$13</f>
        <v>#VALUE!</v>
      </c>
      <c r="CH13" s="592" t="s">
        <v>295</v>
      </c>
      <c r="CI13" s="593"/>
      <c r="CJ13" s="594"/>
      <c r="CK13" s="597"/>
      <c r="CL13" s="592" t="s">
        <v>296</v>
      </c>
      <c r="CM13" s="593"/>
      <c r="CN13" s="594"/>
      <c r="CO13" s="597"/>
      <c r="CP13" s="592" t="s">
        <v>297</v>
      </c>
      <c r="CQ13" s="593"/>
      <c r="CR13" s="594"/>
      <c r="CS13" s="597"/>
      <c r="CT13" s="592" t="s">
        <v>298</v>
      </c>
      <c r="CU13" s="593"/>
      <c r="CV13" s="594"/>
      <c r="CW13" s="597"/>
      <c r="CX13" s="592" t="s">
        <v>299</v>
      </c>
      <c r="CY13" s="594"/>
      <c r="CZ13" s="591" t="s">
        <v>300</v>
      </c>
      <c r="DA13" s="718"/>
      <c r="DB13" s="719"/>
      <c r="DC13" s="592" t="s">
        <v>301</v>
      </c>
      <c r="DD13" s="593"/>
      <c r="DE13" s="593"/>
      <c r="DF13" s="594"/>
      <c r="DG13" s="261"/>
      <c r="DH13" s="262" t="s">
        <v>292</v>
      </c>
      <c r="DI13" s="698" t="s">
        <v>293</v>
      </c>
      <c r="DJ13" s="700"/>
      <c r="DK13" s="698" t="s">
        <v>294</v>
      </c>
      <c r="DL13" s="700"/>
      <c r="DM13" s="289" t="e">
        <f>$G$13</f>
        <v>#N/A</v>
      </c>
      <c r="DN13" s="290" t="e">
        <f>$H$13</f>
        <v>#N/A</v>
      </c>
      <c r="DO13" s="291" t="e">
        <f>$I$13</f>
        <v>#N/A</v>
      </c>
      <c r="DP13" s="289" t="e">
        <f>$J$13</f>
        <v>#N/A</v>
      </c>
      <c r="DQ13" s="292" t="e">
        <f>$K$13</f>
        <v>#N/A</v>
      </c>
      <c r="DR13" s="291" t="e">
        <f>$L$13</f>
        <v>#N/A</v>
      </c>
      <c r="DS13" s="289" t="e">
        <f>$M$13</f>
        <v>#N/A</v>
      </c>
      <c r="DT13" s="290" t="e">
        <f>$N$13</f>
        <v>#N/A</v>
      </c>
      <c r="DU13" s="291" t="e">
        <f>$O$13</f>
        <v>#N/A</v>
      </c>
      <c r="DV13" s="289" t="e">
        <f>$P$13</f>
        <v>#N/A</v>
      </c>
      <c r="DW13" s="290" t="str">
        <f>$Q$13</f>
        <v/>
      </c>
      <c r="DX13" s="291" t="e">
        <f>$R$13</f>
        <v>#VALUE!</v>
      </c>
      <c r="DY13" s="289" t="e">
        <f>$S$13</f>
        <v>#N/A</v>
      </c>
      <c r="DZ13" s="290" t="e">
        <f>$T$13</f>
        <v>#N/A</v>
      </c>
      <c r="EA13" s="291" t="e">
        <f>$U$13</f>
        <v>#N/A</v>
      </c>
      <c r="EB13" s="289" t="e">
        <f>$V$13</f>
        <v>#N/A</v>
      </c>
      <c r="EC13" s="290" t="e">
        <f>$W$13</f>
        <v>#N/A</v>
      </c>
      <c r="ED13" s="291" t="e">
        <f>$X$13</f>
        <v>#N/A</v>
      </c>
      <c r="EE13" s="294" t="e">
        <f>$Y$13</f>
        <v>#N/A</v>
      </c>
      <c r="EF13" s="290" t="e">
        <f>$Z$13</f>
        <v>#N/A</v>
      </c>
      <c r="EG13" s="291" t="e">
        <f>$AA$13</f>
        <v>#N/A</v>
      </c>
      <c r="EH13" s="289" t="e">
        <f>$AB$13</f>
        <v>#N/A</v>
      </c>
      <c r="EI13" s="290" t="str">
        <f>$AC$13</f>
        <v/>
      </c>
      <c r="EJ13" s="291" t="e">
        <f>$AD$13</f>
        <v>#VALUE!</v>
      </c>
      <c r="EK13" s="592" t="s">
        <v>295</v>
      </c>
      <c r="EL13" s="593"/>
      <c r="EM13" s="594"/>
      <c r="EN13" s="597"/>
      <c r="EO13" s="592" t="s">
        <v>296</v>
      </c>
      <c r="EP13" s="593"/>
      <c r="EQ13" s="594"/>
      <c r="ER13" s="597"/>
      <c r="ES13" s="592" t="s">
        <v>297</v>
      </c>
      <c r="ET13" s="593"/>
      <c r="EU13" s="594"/>
      <c r="EV13" s="597"/>
      <c r="EW13" s="592" t="s">
        <v>298</v>
      </c>
      <c r="EX13" s="593"/>
      <c r="EY13" s="594"/>
      <c r="EZ13" s="597"/>
      <c r="FA13" s="592" t="s">
        <v>299</v>
      </c>
      <c r="FB13" s="594"/>
      <c r="FC13" s="591" t="s">
        <v>300</v>
      </c>
      <c r="FD13" s="718"/>
      <c r="FE13" s="719"/>
      <c r="FF13" s="592" t="s">
        <v>301</v>
      </c>
      <c r="FG13" s="593"/>
      <c r="FH13" s="593"/>
      <c r="FI13" s="594"/>
      <c r="FJ13" s="261"/>
      <c r="FK13" s="262" t="s">
        <v>292</v>
      </c>
      <c r="FL13" s="698" t="s">
        <v>293</v>
      </c>
      <c r="FM13" s="700"/>
      <c r="FN13" s="698" t="s">
        <v>294</v>
      </c>
      <c r="FO13" s="700"/>
      <c r="FP13" s="289" t="e">
        <f>$G$13</f>
        <v>#N/A</v>
      </c>
      <c r="FQ13" s="290" t="e">
        <f>$H$13</f>
        <v>#N/A</v>
      </c>
      <c r="FR13" s="291" t="e">
        <f>$I$13</f>
        <v>#N/A</v>
      </c>
      <c r="FS13" s="289" t="e">
        <f>$J$13</f>
        <v>#N/A</v>
      </c>
      <c r="FT13" s="292" t="e">
        <f>$K$13</f>
        <v>#N/A</v>
      </c>
      <c r="FU13" s="291" t="e">
        <f>$L$13</f>
        <v>#N/A</v>
      </c>
      <c r="FV13" s="289" t="e">
        <f>$M$13</f>
        <v>#N/A</v>
      </c>
      <c r="FW13" s="290" t="e">
        <f>$N$13</f>
        <v>#N/A</v>
      </c>
      <c r="FX13" s="291" t="e">
        <f>$O$13</f>
        <v>#N/A</v>
      </c>
      <c r="FY13" s="289" t="e">
        <f>$P$13</f>
        <v>#N/A</v>
      </c>
      <c r="FZ13" s="290" t="str">
        <f>$Q$13</f>
        <v/>
      </c>
      <c r="GA13" s="291" t="e">
        <f>$R$13</f>
        <v>#VALUE!</v>
      </c>
      <c r="GB13" s="289" t="e">
        <f>$S$13</f>
        <v>#N/A</v>
      </c>
      <c r="GC13" s="290" t="e">
        <f>$T$13</f>
        <v>#N/A</v>
      </c>
      <c r="GD13" s="291" t="e">
        <f>$U$13</f>
        <v>#N/A</v>
      </c>
      <c r="GE13" s="289" t="e">
        <f>$V$13</f>
        <v>#N/A</v>
      </c>
      <c r="GF13" s="290" t="e">
        <f>$W$13</f>
        <v>#N/A</v>
      </c>
      <c r="GG13" s="291" t="e">
        <f>$X$13</f>
        <v>#N/A</v>
      </c>
      <c r="GH13" s="294" t="e">
        <f>$Y$13</f>
        <v>#N/A</v>
      </c>
      <c r="GI13" s="290" t="e">
        <f>$Z$13</f>
        <v>#N/A</v>
      </c>
      <c r="GJ13" s="291" t="e">
        <f>$AA$13</f>
        <v>#N/A</v>
      </c>
      <c r="GK13" s="289" t="e">
        <f>$AB$13</f>
        <v>#N/A</v>
      </c>
      <c r="GL13" s="290" t="str">
        <f>$AC$13</f>
        <v/>
      </c>
      <c r="GM13" s="291" t="e">
        <f>$AD$13</f>
        <v>#VALUE!</v>
      </c>
      <c r="GN13" s="592" t="s">
        <v>295</v>
      </c>
      <c r="GO13" s="593"/>
      <c r="GP13" s="594"/>
      <c r="GQ13" s="597"/>
      <c r="GR13" s="592" t="s">
        <v>296</v>
      </c>
      <c r="GS13" s="593"/>
      <c r="GT13" s="594"/>
      <c r="GU13" s="597"/>
      <c r="GV13" s="592" t="s">
        <v>297</v>
      </c>
      <c r="GW13" s="593"/>
      <c r="GX13" s="594"/>
      <c r="GY13" s="597"/>
      <c r="GZ13" s="592" t="s">
        <v>298</v>
      </c>
      <c r="HA13" s="593"/>
      <c r="HB13" s="594"/>
      <c r="HC13" s="597"/>
      <c r="HD13" s="592" t="s">
        <v>299</v>
      </c>
      <c r="HE13" s="594"/>
      <c r="HF13" s="591" t="s">
        <v>300</v>
      </c>
      <c r="HG13" s="718"/>
      <c r="HH13" s="719"/>
      <c r="HI13" s="592" t="s">
        <v>301</v>
      </c>
      <c r="HJ13" s="593"/>
      <c r="HK13" s="593"/>
      <c r="HL13" s="594"/>
      <c r="HM13" s="261"/>
      <c r="HN13" s="262" t="s">
        <v>292</v>
      </c>
      <c r="HO13" s="698" t="s">
        <v>293</v>
      </c>
      <c r="HP13" s="700"/>
      <c r="HQ13" s="698" t="s">
        <v>294</v>
      </c>
      <c r="HR13" s="700"/>
      <c r="HS13" s="289" t="e">
        <f>$G$13</f>
        <v>#N/A</v>
      </c>
      <c r="HT13" s="290" t="e">
        <f>$H$13</f>
        <v>#N/A</v>
      </c>
      <c r="HU13" s="291" t="e">
        <f>$I$13</f>
        <v>#N/A</v>
      </c>
      <c r="HV13" s="289" t="e">
        <f>$J$13</f>
        <v>#N/A</v>
      </c>
      <c r="HW13" s="292" t="e">
        <f>$K$13</f>
        <v>#N/A</v>
      </c>
      <c r="HX13" s="291" t="e">
        <f>$L$13</f>
        <v>#N/A</v>
      </c>
      <c r="HY13" s="289" t="e">
        <f>$M$13</f>
        <v>#N/A</v>
      </c>
      <c r="HZ13" s="290" t="e">
        <f>$N$13</f>
        <v>#N/A</v>
      </c>
      <c r="IA13" s="291" t="e">
        <f>$O$13</f>
        <v>#N/A</v>
      </c>
      <c r="IB13" s="289" t="e">
        <f>$P$13</f>
        <v>#N/A</v>
      </c>
      <c r="IC13" s="290" t="str">
        <f>$Q$13</f>
        <v/>
      </c>
      <c r="ID13" s="291" t="e">
        <f>$R$13</f>
        <v>#VALUE!</v>
      </c>
      <c r="IE13" s="289" t="e">
        <f>$S$13</f>
        <v>#N/A</v>
      </c>
      <c r="IF13" s="290" t="e">
        <f>$T$13</f>
        <v>#N/A</v>
      </c>
      <c r="IG13" s="291" t="e">
        <f>$U$13</f>
        <v>#N/A</v>
      </c>
      <c r="IH13" s="289" t="e">
        <f>$V$13</f>
        <v>#N/A</v>
      </c>
      <c r="II13" s="290" t="e">
        <f>$W$13</f>
        <v>#N/A</v>
      </c>
      <c r="IJ13" s="291" t="e">
        <f>$X$13</f>
        <v>#N/A</v>
      </c>
      <c r="IK13" s="294" t="e">
        <f>$Y$13</f>
        <v>#N/A</v>
      </c>
      <c r="IL13" s="290" t="e">
        <f>$Z$13</f>
        <v>#N/A</v>
      </c>
      <c r="IM13" s="291" t="e">
        <f>$AA$13</f>
        <v>#N/A</v>
      </c>
      <c r="IN13" s="289" t="e">
        <f>$AB$13</f>
        <v>#N/A</v>
      </c>
      <c r="IO13" s="290" t="str">
        <f>$AC$13</f>
        <v/>
      </c>
      <c r="IP13" s="291" t="e">
        <f>$AD$13</f>
        <v>#VALUE!</v>
      </c>
      <c r="IQ13" s="592" t="s">
        <v>295</v>
      </c>
      <c r="IR13" s="593"/>
      <c r="IS13" s="594"/>
      <c r="IT13" s="597"/>
      <c r="IU13" s="592" t="s">
        <v>296</v>
      </c>
      <c r="IV13" s="593"/>
      <c r="IW13" s="594"/>
      <c r="IX13" s="597"/>
      <c r="IY13" s="592" t="s">
        <v>297</v>
      </c>
      <c r="IZ13" s="593"/>
      <c r="JA13" s="594"/>
      <c r="JB13" s="597"/>
      <c r="JC13" s="592" t="s">
        <v>298</v>
      </c>
      <c r="JD13" s="593"/>
      <c r="JE13" s="594"/>
      <c r="JF13" s="597"/>
      <c r="JG13" s="592" t="s">
        <v>299</v>
      </c>
      <c r="JH13" s="594"/>
      <c r="JI13" s="591" t="s">
        <v>300</v>
      </c>
      <c r="JJ13" s="718"/>
      <c r="JK13" s="719"/>
      <c r="JL13" s="592" t="s">
        <v>301</v>
      </c>
      <c r="JM13" s="593"/>
      <c r="JN13" s="593"/>
      <c r="JO13" s="594"/>
      <c r="JP13" s="261"/>
      <c r="JQ13" s="262" t="s">
        <v>292</v>
      </c>
      <c r="JR13" s="698" t="s">
        <v>293</v>
      </c>
      <c r="JS13" s="700"/>
      <c r="JT13" s="698" t="s">
        <v>294</v>
      </c>
      <c r="JU13" s="700"/>
      <c r="JV13" s="289" t="e">
        <f>$G$13</f>
        <v>#N/A</v>
      </c>
      <c r="JW13" s="290" t="e">
        <f>$H$13</f>
        <v>#N/A</v>
      </c>
      <c r="JX13" s="291" t="e">
        <f>$I$13</f>
        <v>#N/A</v>
      </c>
      <c r="JY13" s="289" t="e">
        <f>$J$13</f>
        <v>#N/A</v>
      </c>
      <c r="JZ13" s="292" t="e">
        <f>$K$13</f>
        <v>#N/A</v>
      </c>
      <c r="KA13" s="291" t="e">
        <f>$L$13</f>
        <v>#N/A</v>
      </c>
      <c r="KB13" s="289" t="e">
        <f>$M$13</f>
        <v>#N/A</v>
      </c>
      <c r="KC13" s="290" t="e">
        <f>$N$13</f>
        <v>#N/A</v>
      </c>
      <c r="KD13" s="291" t="e">
        <f>$O$13</f>
        <v>#N/A</v>
      </c>
      <c r="KE13" s="289" t="e">
        <f>$P$13</f>
        <v>#N/A</v>
      </c>
      <c r="KF13" s="290" t="str">
        <f>$Q$13</f>
        <v/>
      </c>
      <c r="KG13" s="291" t="e">
        <f>$R$13</f>
        <v>#VALUE!</v>
      </c>
      <c r="KH13" s="289" t="e">
        <f>$S$13</f>
        <v>#N/A</v>
      </c>
      <c r="KI13" s="290" t="e">
        <f>$T$13</f>
        <v>#N/A</v>
      </c>
      <c r="KJ13" s="291" t="e">
        <f>$U$13</f>
        <v>#N/A</v>
      </c>
      <c r="KK13" s="289" t="e">
        <f>$V$13</f>
        <v>#N/A</v>
      </c>
      <c r="KL13" s="290" t="e">
        <f>$W$13</f>
        <v>#N/A</v>
      </c>
      <c r="KM13" s="291" t="e">
        <f>$X$13</f>
        <v>#N/A</v>
      </c>
      <c r="KN13" s="294" t="e">
        <f>$Y$13</f>
        <v>#N/A</v>
      </c>
      <c r="KO13" s="290" t="e">
        <f>$Z$13</f>
        <v>#N/A</v>
      </c>
      <c r="KP13" s="291" t="e">
        <f>$AA$13</f>
        <v>#N/A</v>
      </c>
      <c r="KQ13" s="289" t="e">
        <f>$AB$13</f>
        <v>#N/A</v>
      </c>
      <c r="KR13" s="290" t="str">
        <f>$AC$13</f>
        <v/>
      </c>
      <c r="KS13" s="291" t="e">
        <f>$AD$13</f>
        <v>#VALUE!</v>
      </c>
      <c r="KT13" s="592" t="s">
        <v>295</v>
      </c>
      <c r="KU13" s="593"/>
      <c r="KV13" s="594"/>
      <c r="KW13" s="597"/>
      <c r="KX13" s="592" t="s">
        <v>296</v>
      </c>
      <c r="KY13" s="593"/>
      <c r="KZ13" s="594"/>
      <c r="LA13" s="597"/>
      <c r="LB13" s="592" t="s">
        <v>297</v>
      </c>
      <c r="LC13" s="593"/>
      <c r="LD13" s="594"/>
      <c r="LE13" s="597"/>
      <c r="LF13" s="592" t="s">
        <v>298</v>
      </c>
      <c r="LG13" s="593"/>
      <c r="LH13" s="594"/>
      <c r="LI13" s="597"/>
      <c r="LJ13" s="592" t="s">
        <v>299</v>
      </c>
      <c r="LK13" s="594"/>
      <c r="LL13" s="591" t="s">
        <v>300</v>
      </c>
      <c r="LM13" s="718"/>
      <c r="LN13" s="719"/>
      <c r="LO13" s="592" t="s">
        <v>301</v>
      </c>
      <c r="LP13" s="593"/>
      <c r="LQ13" s="593"/>
      <c r="LR13" s="594"/>
      <c r="LS13" s="261"/>
      <c r="LT13" s="262" t="s">
        <v>292</v>
      </c>
      <c r="LU13" s="698" t="s">
        <v>293</v>
      </c>
      <c r="LV13" s="700"/>
      <c r="LW13" s="698" t="s">
        <v>294</v>
      </c>
      <c r="LX13" s="700"/>
      <c r="LY13" s="289" t="e">
        <f>$G$13</f>
        <v>#N/A</v>
      </c>
      <c r="LZ13" s="290" t="e">
        <f>$H$13</f>
        <v>#N/A</v>
      </c>
      <c r="MA13" s="291" t="e">
        <f>$I$13</f>
        <v>#N/A</v>
      </c>
      <c r="MB13" s="289" t="e">
        <f>$J$13</f>
        <v>#N/A</v>
      </c>
      <c r="MC13" s="292" t="e">
        <f>$K$13</f>
        <v>#N/A</v>
      </c>
      <c r="MD13" s="291" t="e">
        <f>$L$13</f>
        <v>#N/A</v>
      </c>
      <c r="ME13" s="289" t="e">
        <f>$M$13</f>
        <v>#N/A</v>
      </c>
      <c r="MF13" s="290" t="e">
        <f>$N$13</f>
        <v>#N/A</v>
      </c>
      <c r="MG13" s="291" t="e">
        <f>$O$13</f>
        <v>#N/A</v>
      </c>
      <c r="MH13" s="289" t="e">
        <f>$P$13</f>
        <v>#N/A</v>
      </c>
      <c r="MI13" s="290" t="str">
        <f>$Q$13</f>
        <v/>
      </c>
      <c r="MJ13" s="291" t="e">
        <f>$R$13</f>
        <v>#VALUE!</v>
      </c>
      <c r="MK13" s="289" t="e">
        <f>$S$13</f>
        <v>#N/A</v>
      </c>
      <c r="ML13" s="290" t="e">
        <f>$T$13</f>
        <v>#N/A</v>
      </c>
      <c r="MM13" s="291" t="e">
        <f>$U$13</f>
        <v>#N/A</v>
      </c>
      <c r="MN13" s="289" t="e">
        <f>$V$13</f>
        <v>#N/A</v>
      </c>
      <c r="MO13" s="290" t="e">
        <f>$W$13</f>
        <v>#N/A</v>
      </c>
      <c r="MP13" s="291" t="e">
        <f>$X$13</f>
        <v>#N/A</v>
      </c>
      <c r="MQ13" s="294" t="e">
        <f>$Y$13</f>
        <v>#N/A</v>
      </c>
      <c r="MR13" s="290" t="e">
        <f>$Z$13</f>
        <v>#N/A</v>
      </c>
      <c r="MS13" s="291" t="e">
        <f>$AA$13</f>
        <v>#N/A</v>
      </c>
      <c r="MT13" s="289" t="e">
        <f>$AB$13</f>
        <v>#N/A</v>
      </c>
      <c r="MU13" s="290" t="str">
        <f>$AC$13</f>
        <v/>
      </c>
      <c r="MV13" s="291" t="e">
        <f>$AD$13</f>
        <v>#VALUE!</v>
      </c>
      <c r="MW13" s="592" t="s">
        <v>295</v>
      </c>
      <c r="MX13" s="593"/>
      <c r="MY13" s="594"/>
      <c r="MZ13" s="597"/>
      <c r="NA13" s="592" t="s">
        <v>296</v>
      </c>
      <c r="NB13" s="593"/>
      <c r="NC13" s="594"/>
      <c r="ND13" s="597"/>
      <c r="NE13" s="592" t="s">
        <v>297</v>
      </c>
      <c r="NF13" s="593"/>
      <c r="NG13" s="594"/>
      <c r="NH13" s="597"/>
      <c r="NI13" s="592" t="s">
        <v>298</v>
      </c>
      <c r="NJ13" s="593"/>
      <c r="NK13" s="594"/>
      <c r="NL13" s="597"/>
      <c r="NM13" s="592" t="s">
        <v>299</v>
      </c>
      <c r="NN13" s="594"/>
      <c r="NO13" s="591" t="s">
        <v>300</v>
      </c>
      <c r="NP13" s="718"/>
      <c r="NQ13" s="719"/>
      <c r="NR13" s="592" t="s">
        <v>301</v>
      </c>
      <c r="NS13" s="593"/>
      <c r="NT13" s="593"/>
      <c r="NU13" s="594"/>
      <c r="NV13" s="261"/>
      <c r="NW13" s="262" t="s">
        <v>292</v>
      </c>
      <c r="NX13" s="698" t="s">
        <v>293</v>
      </c>
      <c r="NY13" s="700"/>
      <c r="NZ13" s="698" t="s">
        <v>294</v>
      </c>
      <c r="OA13" s="700"/>
      <c r="OB13" s="289" t="e">
        <f>$G$13</f>
        <v>#N/A</v>
      </c>
      <c r="OC13" s="290" t="e">
        <f>$H$13</f>
        <v>#N/A</v>
      </c>
      <c r="OD13" s="291" t="e">
        <f>$I$13</f>
        <v>#N/A</v>
      </c>
      <c r="OE13" s="289" t="e">
        <f>$J$13</f>
        <v>#N/A</v>
      </c>
      <c r="OF13" s="292" t="e">
        <f>$K$13</f>
        <v>#N/A</v>
      </c>
      <c r="OG13" s="291" t="e">
        <f>$L$13</f>
        <v>#N/A</v>
      </c>
      <c r="OH13" s="289" t="e">
        <f>$M$13</f>
        <v>#N/A</v>
      </c>
      <c r="OI13" s="290" t="e">
        <f>$N$13</f>
        <v>#N/A</v>
      </c>
      <c r="OJ13" s="291" t="e">
        <f>$O$13</f>
        <v>#N/A</v>
      </c>
      <c r="OK13" s="289" t="e">
        <f>$P$13</f>
        <v>#N/A</v>
      </c>
      <c r="OL13" s="290" t="str">
        <f>$Q$13</f>
        <v/>
      </c>
      <c r="OM13" s="291" t="e">
        <f>$R$13</f>
        <v>#VALUE!</v>
      </c>
      <c r="ON13" s="289" t="e">
        <f>$S$13</f>
        <v>#N/A</v>
      </c>
      <c r="OO13" s="290" t="e">
        <f>$T$13</f>
        <v>#N/A</v>
      </c>
      <c r="OP13" s="291" t="e">
        <f>$U$13</f>
        <v>#N/A</v>
      </c>
      <c r="OQ13" s="289" t="e">
        <f>$V$13</f>
        <v>#N/A</v>
      </c>
      <c r="OR13" s="290" t="e">
        <f>$W$13</f>
        <v>#N/A</v>
      </c>
      <c r="OS13" s="291" t="e">
        <f>$X$13</f>
        <v>#N/A</v>
      </c>
      <c r="OT13" s="294" t="e">
        <f>$Y$13</f>
        <v>#N/A</v>
      </c>
      <c r="OU13" s="290" t="e">
        <f>$Z$13</f>
        <v>#N/A</v>
      </c>
      <c r="OV13" s="291" t="e">
        <f>$AA$13</f>
        <v>#N/A</v>
      </c>
      <c r="OW13" s="289" t="e">
        <f>$AB$13</f>
        <v>#N/A</v>
      </c>
      <c r="OX13" s="290" t="str">
        <f>$AC$13</f>
        <v/>
      </c>
      <c r="OY13" s="291" t="e">
        <f>$AD$13</f>
        <v>#VALUE!</v>
      </c>
      <c r="OZ13" s="592" t="s">
        <v>295</v>
      </c>
      <c r="PA13" s="593"/>
      <c r="PB13" s="594"/>
      <c r="PC13" s="597"/>
      <c r="PD13" s="592" t="s">
        <v>296</v>
      </c>
      <c r="PE13" s="593"/>
      <c r="PF13" s="594"/>
      <c r="PG13" s="597"/>
      <c r="PH13" s="592" t="s">
        <v>297</v>
      </c>
      <c r="PI13" s="593"/>
      <c r="PJ13" s="594"/>
      <c r="PK13" s="597"/>
      <c r="PL13" s="592" t="s">
        <v>298</v>
      </c>
      <c r="PM13" s="593"/>
      <c r="PN13" s="594"/>
      <c r="PO13" s="597"/>
      <c r="PP13" s="592" t="s">
        <v>299</v>
      </c>
      <c r="PQ13" s="594"/>
      <c r="PR13" s="591" t="s">
        <v>300</v>
      </c>
      <c r="PS13" s="718"/>
      <c r="PT13" s="719"/>
      <c r="PU13" s="592" t="s">
        <v>301</v>
      </c>
      <c r="PV13" s="593"/>
      <c r="PW13" s="593"/>
      <c r="PX13" s="594"/>
      <c r="PY13" s="261"/>
      <c r="PZ13" s="262" t="s">
        <v>292</v>
      </c>
      <c r="QA13" s="698" t="s">
        <v>293</v>
      </c>
      <c r="QB13" s="700"/>
      <c r="QC13" s="698" t="s">
        <v>294</v>
      </c>
      <c r="QD13" s="700"/>
      <c r="QE13" s="289" t="e">
        <f>$G$13</f>
        <v>#N/A</v>
      </c>
      <c r="QF13" s="290" t="e">
        <f>$H$13</f>
        <v>#N/A</v>
      </c>
      <c r="QG13" s="291" t="e">
        <f>$I$13</f>
        <v>#N/A</v>
      </c>
      <c r="QH13" s="289" t="e">
        <f>$J$13</f>
        <v>#N/A</v>
      </c>
      <c r="QI13" s="292" t="e">
        <f>$K$13</f>
        <v>#N/A</v>
      </c>
      <c r="QJ13" s="291" t="e">
        <f>$L$13</f>
        <v>#N/A</v>
      </c>
      <c r="QK13" s="289" t="e">
        <f>$M$13</f>
        <v>#N/A</v>
      </c>
      <c r="QL13" s="290" t="e">
        <f>$N$13</f>
        <v>#N/A</v>
      </c>
      <c r="QM13" s="291" t="e">
        <f>$O$13</f>
        <v>#N/A</v>
      </c>
      <c r="QN13" s="289" t="e">
        <f>$P$13</f>
        <v>#N/A</v>
      </c>
      <c r="QO13" s="290" t="str">
        <f>$Q$13</f>
        <v/>
      </c>
      <c r="QP13" s="291" t="e">
        <f>$R$13</f>
        <v>#VALUE!</v>
      </c>
      <c r="QQ13" s="289" t="e">
        <f>$S$13</f>
        <v>#N/A</v>
      </c>
      <c r="QR13" s="290" t="e">
        <f>$T$13</f>
        <v>#N/A</v>
      </c>
      <c r="QS13" s="291" t="e">
        <f>$U$13</f>
        <v>#N/A</v>
      </c>
      <c r="QT13" s="289" t="e">
        <f>$V$13</f>
        <v>#N/A</v>
      </c>
      <c r="QU13" s="290" t="e">
        <f>$W$13</f>
        <v>#N/A</v>
      </c>
      <c r="QV13" s="291" t="e">
        <f>$X$13</f>
        <v>#N/A</v>
      </c>
      <c r="QW13" s="294" t="e">
        <f>$Y$13</f>
        <v>#N/A</v>
      </c>
      <c r="QX13" s="290" t="e">
        <f>$Z$13</f>
        <v>#N/A</v>
      </c>
      <c r="QY13" s="291" t="e">
        <f>$AA$13</f>
        <v>#N/A</v>
      </c>
      <c r="QZ13" s="289" t="e">
        <f>$AB$13</f>
        <v>#N/A</v>
      </c>
      <c r="RA13" s="290" t="str">
        <f>$AC$13</f>
        <v/>
      </c>
      <c r="RB13" s="291" t="e">
        <f>$AD$13</f>
        <v>#VALUE!</v>
      </c>
      <c r="RC13" s="592" t="s">
        <v>295</v>
      </c>
      <c r="RD13" s="593"/>
      <c r="RE13" s="594"/>
      <c r="RF13" s="597"/>
      <c r="RG13" s="592" t="s">
        <v>296</v>
      </c>
      <c r="RH13" s="593"/>
      <c r="RI13" s="594"/>
      <c r="RJ13" s="597"/>
      <c r="RK13" s="592" t="s">
        <v>297</v>
      </c>
      <c r="RL13" s="593"/>
      <c r="RM13" s="594"/>
      <c r="RN13" s="597"/>
      <c r="RO13" s="592" t="s">
        <v>298</v>
      </c>
      <c r="RP13" s="593"/>
      <c r="RQ13" s="594"/>
      <c r="RR13" s="597"/>
      <c r="RS13" s="592" t="s">
        <v>299</v>
      </c>
      <c r="RT13" s="594"/>
      <c r="RU13" s="591" t="s">
        <v>300</v>
      </c>
      <c r="RV13" s="718"/>
      <c r="RW13" s="719"/>
      <c r="RX13" s="592" t="s">
        <v>301</v>
      </c>
      <c r="RY13" s="593"/>
      <c r="RZ13" s="593"/>
      <c r="SA13" s="594"/>
      <c r="SB13" s="261"/>
      <c r="SC13" s="262" t="s">
        <v>292</v>
      </c>
      <c r="SD13" s="698" t="s">
        <v>293</v>
      </c>
      <c r="SE13" s="700"/>
      <c r="SF13" s="698" t="s">
        <v>294</v>
      </c>
      <c r="SG13" s="700"/>
      <c r="SH13" s="289" t="e">
        <f>$G$13</f>
        <v>#N/A</v>
      </c>
      <c r="SI13" s="290" t="e">
        <f>$H$13</f>
        <v>#N/A</v>
      </c>
      <c r="SJ13" s="291" t="e">
        <f>$I$13</f>
        <v>#N/A</v>
      </c>
      <c r="SK13" s="289" t="e">
        <f>$J$13</f>
        <v>#N/A</v>
      </c>
      <c r="SL13" s="292" t="e">
        <f>$K$13</f>
        <v>#N/A</v>
      </c>
      <c r="SM13" s="291" t="e">
        <f>$L$13</f>
        <v>#N/A</v>
      </c>
      <c r="SN13" s="289" t="e">
        <f>$M$13</f>
        <v>#N/A</v>
      </c>
      <c r="SO13" s="290" t="e">
        <f>$N$13</f>
        <v>#N/A</v>
      </c>
      <c r="SP13" s="291" t="e">
        <f>$O$13</f>
        <v>#N/A</v>
      </c>
      <c r="SQ13" s="289" t="e">
        <f>$P$13</f>
        <v>#N/A</v>
      </c>
      <c r="SR13" s="290" t="str">
        <f>$Q$13</f>
        <v/>
      </c>
      <c r="SS13" s="291" t="e">
        <f>$R$13</f>
        <v>#VALUE!</v>
      </c>
      <c r="ST13" s="289" t="e">
        <f>$S$13</f>
        <v>#N/A</v>
      </c>
      <c r="SU13" s="290" t="e">
        <f>$T$13</f>
        <v>#N/A</v>
      </c>
      <c r="SV13" s="291" t="e">
        <f>$U$13</f>
        <v>#N/A</v>
      </c>
      <c r="SW13" s="289" t="e">
        <f>$V$13</f>
        <v>#N/A</v>
      </c>
      <c r="SX13" s="290" t="e">
        <f>$W$13</f>
        <v>#N/A</v>
      </c>
      <c r="SY13" s="291" t="e">
        <f>$X$13</f>
        <v>#N/A</v>
      </c>
      <c r="SZ13" s="294" t="e">
        <f>$Y$13</f>
        <v>#N/A</v>
      </c>
      <c r="TA13" s="290" t="e">
        <f>$Z$13</f>
        <v>#N/A</v>
      </c>
      <c r="TB13" s="291" t="e">
        <f>$AA$13</f>
        <v>#N/A</v>
      </c>
      <c r="TC13" s="289" t="e">
        <f>$AB$13</f>
        <v>#N/A</v>
      </c>
      <c r="TD13" s="290" t="str">
        <f>$AC$13</f>
        <v/>
      </c>
      <c r="TE13" s="291" t="e">
        <f>$AD$13</f>
        <v>#VALUE!</v>
      </c>
      <c r="TF13" s="592" t="s">
        <v>295</v>
      </c>
      <c r="TG13" s="593"/>
      <c r="TH13" s="594"/>
      <c r="TI13" s="597"/>
      <c r="TJ13" s="592" t="s">
        <v>296</v>
      </c>
      <c r="TK13" s="593"/>
      <c r="TL13" s="594"/>
      <c r="TM13" s="597"/>
      <c r="TN13" s="592" t="s">
        <v>297</v>
      </c>
      <c r="TO13" s="593"/>
      <c r="TP13" s="594"/>
      <c r="TQ13" s="597"/>
      <c r="TR13" s="592" t="s">
        <v>298</v>
      </c>
      <c r="TS13" s="593"/>
      <c r="TT13" s="594"/>
      <c r="TU13" s="597"/>
      <c r="TV13" s="592" t="s">
        <v>299</v>
      </c>
      <c r="TW13" s="594"/>
      <c r="TX13" s="591" t="s">
        <v>300</v>
      </c>
      <c r="TY13" s="718"/>
      <c r="TZ13" s="719"/>
      <c r="UA13" s="592" t="s">
        <v>301</v>
      </c>
      <c r="UB13" s="593"/>
      <c r="UC13" s="593"/>
      <c r="UD13" s="594"/>
      <c r="UE13" s="261"/>
      <c r="UF13" s="262" t="s">
        <v>292</v>
      </c>
      <c r="UG13" s="698" t="s">
        <v>293</v>
      </c>
      <c r="UH13" s="700"/>
      <c r="UI13" s="698" t="s">
        <v>294</v>
      </c>
      <c r="UJ13" s="700"/>
      <c r="UK13" s="289" t="e">
        <f>$G$13</f>
        <v>#N/A</v>
      </c>
      <c r="UL13" s="290" t="e">
        <f>$H$13</f>
        <v>#N/A</v>
      </c>
      <c r="UM13" s="291" t="e">
        <f>$I$13</f>
        <v>#N/A</v>
      </c>
      <c r="UN13" s="289" t="e">
        <f>$J$13</f>
        <v>#N/A</v>
      </c>
      <c r="UO13" s="292" t="e">
        <f>$K$13</f>
        <v>#N/A</v>
      </c>
      <c r="UP13" s="291" t="e">
        <f>$L$13</f>
        <v>#N/A</v>
      </c>
      <c r="UQ13" s="289" t="e">
        <f>$M$13</f>
        <v>#N/A</v>
      </c>
      <c r="UR13" s="290" t="e">
        <f>$N$13</f>
        <v>#N/A</v>
      </c>
      <c r="US13" s="291" t="e">
        <f>$O$13</f>
        <v>#N/A</v>
      </c>
      <c r="UT13" s="289" t="e">
        <f>$P$13</f>
        <v>#N/A</v>
      </c>
      <c r="UU13" s="290" t="str">
        <f>$Q$13</f>
        <v/>
      </c>
      <c r="UV13" s="291" t="e">
        <f>$R$13</f>
        <v>#VALUE!</v>
      </c>
      <c r="UW13" s="289" t="e">
        <f>$S$13</f>
        <v>#N/A</v>
      </c>
      <c r="UX13" s="290" t="e">
        <f>$T$13</f>
        <v>#N/A</v>
      </c>
      <c r="UY13" s="291" t="e">
        <f>$U$13</f>
        <v>#N/A</v>
      </c>
      <c r="UZ13" s="289" t="e">
        <f>$V$13</f>
        <v>#N/A</v>
      </c>
      <c r="VA13" s="290" t="e">
        <f>$W$13</f>
        <v>#N/A</v>
      </c>
      <c r="VB13" s="291" t="e">
        <f>$X$13</f>
        <v>#N/A</v>
      </c>
      <c r="VC13" s="294" t="e">
        <f>$Y$13</f>
        <v>#N/A</v>
      </c>
      <c r="VD13" s="290" t="e">
        <f>$Z$13</f>
        <v>#N/A</v>
      </c>
      <c r="VE13" s="291" t="e">
        <f>$AA$13</f>
        <v>#N/A</v>
      </c>
      <c r="VF13" s="289" t="e">
        <f>$AB$13</f>
        <v>#N/A</v>
      </c>
      <c r="VG13" s="290" t="str">
        <f>$AC$13</f>
        <v/>
      </c>
      <c r="VH13" s="291" t="e">
        <f>$AD$13</f>
        <v>#VALUE!</v>
      </c>
      <c r="VI13" s="592" t="s">
        <v>295</v>
      </c>
      <c r="VJ13" s="593"/>
      <c r="VK13" s="594"/>
      <c r="VL13" s="597"/>
      <c r="VM13" s="592" t="s">
        <v>296</v>
      </c>
      <c r="VN13" s="593"/>
      <c r="VO13" s="594"/>
      <c r="VP13" s="597"/>
      <c r="VQ13" s="592" t="s">
        <v>297</v>
      </c>
      <c r="VR13" s="593"/>
      <c r="VS13" s="594"/>
      <c r="VT13" s="597"/>
      <c r="VU13" s="592" t="s">
        <v>298</v>
      </c>
      <c r="VV13" s="593"/>
      <c r="VW13" s="594"/>
      <c r="VX13" s="597"/>
      <c r="VY13" s="592" t="s">
        <v>299</v>
      </c>
      <c r="VZ13" s="594"/>
      <c r="WA13" s="591" t="s">
        <v>300</v>
      </c>
      <c r="WB13" s="718"/>
      <c r="WC13" s="719"/>
      <c r="WD13" s="592" t="s">
        <v>301</v>
      </c>
      <c r="WE13" s="593"/>
      <c r="WF13" s="593"/>
      <c r="WG13" s="594"/>
      <c r="WH13" s="261"/>
      <c r="WI13" s="262" t="s">
        <v>292</v>
      </c>
      <c r="WJ13" s="698" t="s">
        <v>293</v>
      </c>
      <c r="WK13" s="700"/>
      <c r="WL13" s="698" t="s">
        <v>294</v>
      </c>
      <c r="WM13" s="700"/>
      <c r="WN13" s="289" t="e">
        <f>$G$13</f>
        <v>#N/A</v>
      </c>
      <c r="WO13" s="290" t="e">
        <f>$H$13</f>
        <v>#N/A</v>
      </c>
      <c r="WP13" s="291" t="e">
        <f>$I$13</f>
        <v>#N/A</v>
      </c>
      <c r="WQ13" s="289" t="e">
        <f>$J$13</f>
        <v>#N/A</v>
      </c>
      <c r="WR13" s="292" t="e">
        <f>$K$13</f>
        <v>#N/A</v>
      </c>
      <c r="WS13" s="291" t="e">
        <f>$L$13</f>
        <v>#N/A</v>
      </c>
      <c r="WT13" s="289" t="e">
        <f>$M$13</f>
        <v>#N/A</v>
      </c>
      <c r="WU13" s="290" t="e">
        <f>$N$13</f>
        <v>#N/A</v>
      </c>
      <c r="WV13" s="291" t="e">
        <f>$O$13</f>
        <v>#N/A</v>
      </c>
      <c r="WW13" s="289" t="e">
        <f>$P$13</f>
        <v>#N/A</v>
      </c>
      <c r="WX13" s="290" t="str">
        <f>$Q$13</f>
        <v/>
      </c>
      <c r="WY13" s="291" t="e">
        <f>$R$13</f>
        <v>#VALUE!</v>
      </c>
      <c r="WZ13" s="289" t="e">
        <f>$S$13</f>
        <v>#N/A</v>
      </c>
      <c r="XA13" s="290" t="e">
        <f>$T$13</f>
        <v>#N/A</v>
      </c>
      <c r="XB13" s="291" t="e">
        <f>$U$13</f>
        <v>#N/A</v>
      </c>
      <c r="XC13" s="289" t="e">
        <f>$V$13</f>
        <v>#N/A</v>
      </c>
      <c r="XD13" s="290" t="e">
        <f>$W$13</f>
        <v>#N/A</v>
      </c>
      <c r="XE13" s="291" t="e">
        <f>$X$13</f>
        <v>#N/A</v>
      </c>
      <c r="XF13" s="294" t="e">
        <f>$Y$13</f>
        <v>#N/A</v>
      </c>
      <c r="XG13" s="290" t="e">
        <f>$Z$13</f>
        <v>#N/A</v>
      </c>
      <c r="XH13" s="291" t="e">
        <f>$AA$13</f>
        <v>#N/A</v>
      </c>
      <c r="XI13" s="289" t="e">
        <f>$AB$13</f>
        <v>#N/A</v>
      </c>
      <c r="XJ13" s="290" t="str">
        <f>$AC$13</f>
        <v/>
      </c>
      <c r="XK13" s="291" t="e">
        <f>$AD$13</f>
        <v>#VALUE!</v>
      </c>
      <c r="XL13" s="592" t="s">
        <v>295</v>
      </c>
      <c r="XM13" s="593"/>
      <c r="XN13" s="594"/>
      <c r="XO13" s="597"/>
      <c r="XP13" s="592" t="s">
        <v>296</v>
      </c>
      <c r="XQ13" s="593"/>
      <c r="XR13" s="594"/>
      <c r="XS13" s="597"/>
      <c r="XT13" s="592" t="s">
        <v>297</v>
      </c>
      <c r="XU13" s="593"/>
      <c r="XV13" s="594"/>
      <c r="XW13" s="597"/>
      <c r="XX13" s="592" t="s">
        <v>298</v>
      </c>
      <c r="XY13" s="593"/>
      <c r="XZ13" s="594"/>
      <c r="YA13" s="597"/>
      <c r="YB13" s="592" t="s">
        <v>299</v>
      </c>
      <c r="YC13" s="594"/>
      <c r="YD13" s="591" t="s">
        <v>300</v>
      </c>
      <c r="YE13" s="718"/>
      <c r="YF13" s="719"/>
      <c r="YG13" s="592" t="s">
        <v>301</v>
      </c>
      <c r="YH13" s="593"/>
      <c r="YI13" s="593"/>
      <c r="YJ13" s="594"/>
      <c r="YK13" s="261"/>
      <c r="YL13" s="262" t="s">
        <v>292</v>
      </c>
      <c r="YM13" s="698" t="s">
        <v>293</v>
      </c>
      <c r="YN13" s="700"/>
      <c r="YO13" s="698" t="s">
        <v>294</v>
      </c>
      <c r="YP13" s="700"/>
      <c r="YQ13" s="289" t="e">
        <f>$G$13</f>
        <v>#N/A</v>
      </c>
      <c r="YR13" s="290" t="e">
        <f>$H$13</f>
        <v>#N/A</v>
      </c>
      <c r="YS13" s="291" t="e">
        <f>$I$13</f>
        <v>#N/A</v>
      </c>
      <c r="YT13" s="289" t="e">
        <f>$J$13</f>
        <v>#N/A</v>
      </c>
      <c r="YU13" s="292" t="e">
        <f>$K$13</f>
        <v>#N/A</v>
      </c>
      <c r="YV13" s="291" t="e">
        <f>$L$13</f>
        <v>#N/A</v>
      </c>
      <c r="YW13" s="289" t="e">
        <f>$M$13</f>
        <v>#N/A</v>
      </c>
      <c r="YX13" s="290" t="e">
        <f>$N$13</f>
        <v>#N/A</v>
      </c>
      <c r="YY13" s="291" t="e">
        <f>$O$13</f>
        <v>#N/A</v>
      </c>
      <c r="YZ13" s="289" t="e">
        <f>$P$13</f>
        <v>#N/A</v>
      </c>
      <c r="ZA13" s="290" t="str">
        <f>$Q$13</f>
        <v/>
      </c>
      <c r="ZB13" s="291" t="e">
        <f>$R$13</f>
        <v>#VALUE!</v>
      </c>
      <c r="ZC13" s="289" t="e">
        <f>$S$13</f>
        <v>#N/A</v>
      </c>
      <c r="ZD13" s="290" t="e">
        <f>$T$13</f>
        <v>#N/A</v>
      </c>
      <c r="ZE13" s="291" t="e">
        <f>$U$13</f>
        <v>#N/A</v>
      </c>
      <c r="ZF13" s="289" t="e">
        <f>$V$13</f>
        <v>#N/A</v>
      </c>
      <c r="ZG13" s="290" t="e">
        <f>$W$13</f>
        <v>#N/A</v>
      </c>
      <c r="ZH13" s="291" t="e">
        <f>$X$13</f>
        <v>#N/A</v>
      </c>
      <c r="ZI13" s="294" t="e">
        <f>$Y$13</f>
        <v>#N/A</v>
      </c>
      <c r="ZJ13" s="290" t="e">
        <f>$Z$13</f>
        <v>#N/A</v>
      </c>
      <c r="ZK13" s="291" t="e">
        <f>$AA$13</f>
        <v>#N/A</v>
      </c>
      <c r="ZL13" s="289" t="e">
        <f>$AB$13</f>
        <v>#N/A</v>
      </c>
      <c r="ZM13" s="290" t="str">
        <f>$AC$13</f>
        <v/>
      </c>
      <c r="ZN13" s="291" t="e">
        <f>$AD$13</f>
        <v>#VALUE!</v>
      </c>
      <c r="ZO13" s="592" t="s">
        <v>295</v>
      </c>
      <c r="ZP13" s="593"/>
      <c r="ZQ13" s="594"/>
      <c r="ZR13" s="597"/>
      <c r="ZS13" s="592" t="s">
        <v>296</v>
      </c>
      <c r="ZT13" s="593"/>
      <c r="ZU13" s="594"/>
      <c r="ZV13" s="597"/>
      <c r="ZW13" s="592" t="s">
        <v>297</v>
      </c>
      <c r="ZX13" s="593"/>
      <c r="ZY13" s="594"/>
      <c r="ZZ13" s="597"/>
      <c r="AAA13" s="592" t="s">
        <v>298</v>
      </c>
      <c r="AAB13" s="593"/>
      <c r="AAC13" s="594"/>
      <c r="AAD13" s="597"/>
      <c r="AAE13" s="592" t="s">
        <v>299</v>
      </c>
      <c r="AAF13" s="594"/>
      <c r="AAG13" s="591" t="s">
        <v>300</v>
      </c>
      <c r="AAH13" s="718"/>
      <c r="AAI13" s="719"/>
      <c r="AAJ13" s="592" t="s">
        <v>301</v>
      </c>
      <c r="AAK13" s="593"/>
      <c r="AAL13" s="593"/>
      <c r="AAM13" s="594"/>
      <c r="AAN13" s="261"/>
      <c r="AAO13" s="262" t="s">
        <v>292</v>
      </c>
      <c r="AAP13" s="698" t="s">
        <v>293</v>
      </c>
      <c r="AAQ13" s="700"/>
      <c r="AAR13" s="698" t="s">
        <v>294</v>
      </c>
      <c r="AAS13" s="700"/>
      <c r="AAT13" s="289" t="e">
        <f>$G$13</f>
        <v>#N/A</v>
      </c>
      <c r="AAU13" s="290" t="e">
        <f>$H$13</f>
        <v>#N/A</v>
      </c>
      <c r="AAV13" s="291" t="e">
        <f>$I$13</f>
        <v>#N/A</v>
      </c>
      <c r="AAW13" s="289" t="e">
        <f>$J$13</f>
        <v>#N/A</v>
      </c>
      <c r="AAX13" s="292" t="e">
        <f>$K$13</f>
        <v>#N/A</v>
      </c>
      <c r="AAY13" s="291" t="e">
        <f>$L$13</f>
        <v>#N/A</v>
      </c>
      <c r="AAZ13" s="289" t="e">
        <f>$M$13</f>
        <v>#N/A</v>
      </c>
      <c r="ABA13" s="290" t="e">
        <f>$N$13</f>
        <v>#N/A</v>
      </c>
      <c r="ABB13" s="291" t="e">
        <f>$O$13</f>
        <v>#N/A</v>
      </c>
      <c r="ABC13" s="289" t="e">
        <f>$P$13</f>
        <v>#N/A</v>
      </c>
      <c r="ABD13" s="290" t="str">
        <f>$Q$13</f>
        <v/>
      </c>
      <c r="ABE13" s="291" t="e">
        <f>$R$13</f>
        <v>#VALUE!</v>
      </c>
      <c r="ABF13" s="289" t="e">
        <f>$S$13</f>
        <v>#N/A</v>
      </c>
      <c r="ABG13" s="290" t="e">
        <f>$T$13</f>
        <v>#N/A</v>
      </c>
      <c r="ABH13" s="291" t="e">
        <f>$U$13</f>
        <v>#N/A</v>
      </c>
      <c r="ABI13" s="289" t="e">
        <f>$V$13</f>
        <v>#N/A</v>
      </c>
      <c r="ABJ13" s="290" t="e">
        <f>$W$13</f>
        <v>#N/A</v>
      </c>
      <c r="ABK13" s="291" t="e">
        <f>$X$13</f>
        <v>#N/A</v>
      </c>
      <c r="ABL13" s="294" t="e">
        <f>$Y$13</f>
        <v>#N/A</v>
      </c>
      <c r="ABM13" s="290" t="e">
        <f>$Z$13</f>
        <v>#N/A</v>
      </c>
      <c r="ABN13" s="291" t="e">
        <f>$AA$13</f>
        <v>#N/A</v>
      </c>
      <c r="ABO13" s="289" t="e">
        <f>$AB$13</f>
        <v>#N/A</v>
      </c>
      <c r="ABP13" s="290" t="str">
        <f>$AC$13</f>
        <v/>
      </c>
      <c r="ABQ13" s="291" t="e">
        <f>$AD$13</f>
        <v>#VALUE!</v>
      </c>
      <c r="ABR13" s="592" t="s">
        <v>295</v>
      </c>
      <c r="ABS13" s="593"/>
      <c r="ABT13" s="594"/>
      <c r="ABU13" s="597"/>
      <c r="ABV13" s="592" t="s">
        <v>296</v>
      </c>
      <c r="ABW13" s="593"/>
      <c r="ABX13" s="594"/>
      <c r="ABY13" s="597"/>
      <c r="ABZ13" s="592" t="s">
        <v>297</v>
      </c>
      <c r="ACA13" s="593"/>
      <c r="ACB13" s="594"/>
      <c r="ACC13" s="597"/>
      <c r="ACD13" s="592" t="s">
        <v>298</v>
      </c>
      <c r="ACE13" s="593"/>
      <c r="ACF13" s="594"/>
      <c r="ACG13" s="597"/>
      <c r="ACH13" s="592" t="s">
        <v>299</v>
      </c>
      <c r="ACI13" s="594"/>
      <c r="ACJ13" s="591" t="s">
        <v>300</v>
      </c>
      <c r="ACK13" s="718"/>
      <c r="ACL13" s="719"/>
      <c r="ACM13" s="592" t="s">
        <v>301</v>
      </c>
      <c r="ACN13" s="593"/>
      <c r="ACO13" s="593"/>
      <c r="ACP13" s="594"/>
      <c r="ACQ13" s="261"/>
      <c r="ACR13" s="262" t="s">
        <v>292</v>
      </c>
      <c r="ACS13" s="698" t="s">
        <v>293</v>
      </c>
      <c r="ACT13" s="700"/>
      <c r="ACU13" s="698" t="s">
        <v>294</v>
      </c>
      <c r="ACV13" s="700"/>
      <c r="ACW13" s="289" t="e">
        <f>$G$13</f>
        <v>#N/A</v>
      </c>
      <c r="ACX13" s="290" t="e">
        <f>$H$13</f>
        <v>#N/A</v>
      </c>
      <c r="ACY13" s="291" t="e">
        <f>$I$13</f>
        <v>#N/A</v>
      </c>
      <c r="ACZ13" s="289" t="e">
        <f>$J$13</f>
        <v>#N/A</v>
      </c>
      <c r="ADA13" s="292" t="e">
        <f>$K$13</f>
        <v>#N/A</v>
      </c>
      <c r="ADB13" s="291" t="e">
        <f>$L$13</f>
        <v>#N/A</v>
      </c>
      <c r="ADC13" s="289" t="e">
        <f>$M$13</f>
        <v>#N/A</v>
      </c>
      <c r="ADD13" s="290" t="e">
        <f>$N$13</f>
        <v>#N/A</v>
      </c>
      <c r="ADE13" s="291" t="e">
        <f>$O$13</f>
        <v>#N/A</v>
      </c>
      <c r="ADF13" s="289" t="e">
        <f>$P$13</f>
        <v>#N/A</v>
      </c>
      <c r="ADG13" s="290" t="str">
        <f>$Q$13</f>
        <v/>
      </c>
      <c r="ADH13" s="291" t="e">
        <f>$R$13</f>
        <v>#VALUE!</v>
      </c>
      <c r="ADI13" s="289" t="e">
        <f>$S$13</f>
        <v>#N/A</v>
      </c>
      <c r="ADJ13" s="290" t="e">
        <f>$T$13</f>
        <v>#N/A</v>
      </c>
      <c r="ADK13" s="291" t="e">
        <f>$U$13</f>
        <v>#N/A</v>
      </c>
      <c r="ADL13" s="289" t="e">
        <f>$V$13</f>
        <v>#N/A</v>
      </c>
      <c r="ADM13" s="290" t="e">
        <f>$W$13</f>
        <v>#N/A</v>
      </c>
      <c r="ADN13" s="291" t="e">
        <f>$X$13</f>
        <v>#N/A</v>
      </c>
      <c r="ADO13" s="294" t="e">
        <f>$Y$13</f>
        <v>#N/A</v>
      </c>
      <c r="ADP13" s="290" t="e">
        <f>$Z$13</f>
        <v>#N/A</v>
      </c>
      <c r="ADQ13" s="291" t="e">
        <f>$AA$13</f>
        <v>#N/A</v>
      </c>
      <c r="ADR13" s="289" t="e">
        <f>$AB$13</f>
        <v>#N/A</v>
      </c>
      <c r="ADS13" s="290" t="str">
        <f>$AC$13</f>
        <v/>
      </c>
      <c r="ADT13" s="291" t="e">
        <f>$AD$13</f>
        <v>#VALUE!</v>
      </c>
      <c r="ADU13" s="592" t="s">
        <v>295</v>
      </c>
      <c r="ADV13" s="593"/>
      <c r="ADW13" s="594"/>
      <c r="ADX13" s="597"/>
      <c r="ADY13" s="592" t="s">
        <v>296</v>
      </c>
      <c r="ADZ13" s="593"/>
      <c r="AEA13" s="594"/>
      <c r="AEB13" s="597"/>
      <c r="AEC13" s="592" t="s">
        <v>297</v>
      </c>
      <c r="AED13" s="593"/>
      <c r="AEE13" s="594"/>
      <c r="AEF13" s="597"/>
      <c r="AEG13" s="592" t="s">
        <v>298</v>
      </c>
      <c r="AEH13" s="593"/>
      <c r="AEI13" s="594"/>
      <c r="AEJ13" s="597"/>
      <c r="AEK13" s="592" t="s">
        <v>299</v>
      </c>
      <c r="AEL13" s="594"/>
      <c r="AEM13" s="591" t="s">
        <v>300</v>
      </c>
      <c r="AEN13" s="718"/>
      <c r="AEO13" s="719"/>
      <c r="AEP13" s="592" t="s">
        <v>301</v>
      </c>
      <c r="AEQ13" s="593"/>
      <c r="AER13" s="593"/>
      <c r="AES13" s="594"/>
      <c r="AET13" s="261"/>
      <c r="AEU13" s="262" t="s">
        <v>292</v>
      </c>
      <c r="AEV13" s="698" t="s">
        <v>293</v>
      </c>
      <c r="AEW13" s="700"/>
      <c r="AEX13" s="698" t="s">
        <v>294</v>
      </c>
      <c r="AEY13" s="700"/>
      <c r="AEZ13" s="289" t="e">
        <f>$G$13</f>
        <v>#N/A</v>
      </c>
      <c r="AFA13" s="290" t="e">
        <f>$H$13</f>
        <v>#N/A</v>
      </c>
      <c r="AFB13" s="291" t="e">
        <f>$I$13</f>
        <v>#N/A</v>
      </c>
      <c r="AFC13" s="289" t="e">
        <f>$J$13</f>
        <v>#N/A</v>
      </c>
      <c r="AFD13" s="292" t="e">
        <f>$K$13</f>
        <v>#N/A</v>
      </c>
      <c r="AFE13" s="291" t="e">
        <f>$L$13</f>
        <v>#N/A</v>
      </c>
      <c r="AFF13" s="289" t="e">
        <f>$M$13</f>
        <v>#N/A</v>
      </c>
      <c r="AFG13" s="290" t="e">
        <f>$N$13</f>
        <v>#N/A</v>
      </c>
      <c r="AFH13" s="291" t="e">
        <f>$O$13</f>
        <v>#N/A</v>
      </c>
      <c r="AFI13" s="289" t="e">
        <f>$P$13</f>
        <v>#N/A</v>
      </c>
      <c r="AFJ13" s="290" t="str">
        <f>$Q$13</f>
        <v/>
      </c>
      <c r="AFK13" s="291" t="e">
        <f>$R$13</f>
        <v>#VALUE!</v>
      </c>
      <c r="AFL13" s="289" t="e">
        <f>$S$13</f>
        <v>#N/A</v>
      </c>
      <c r="AFM13" s="290" t="e">
        <f>$T$13</f>
        <v>#N/A</v>
      </c>
      <c r="AFN13" s="291" t="e">
        <f>$U$13</f>
        <v>#N/A</v>
      </c>
      <c r="AFO13" s="289" t="e">
        <f>$V$13</f>
        <v>#N/A</v>
      </c>
      <c r="AFP13" s="290" t="e">
        <f>$W$13</f>
        <v>#N/A</v>
      </c>
      <c r="AFQ13" s="291" t="e">
        <f>$X$13</f>
        <v>#N/A</v>
      </c>
      <c r="AFR13" s="294" t="e">
        <f>$Y$13</f>
        <v>#N/A</v>
      </c>
      <c r="AFS13" s="290" t="e">
        <f>$Z$13</f>
        <v>#N/A</v>
      </c>
      <c r="AFT13" s="291" t="e">
        <f>$AA$13</f>
        <v>#N/A</v>
      </c>
      <c r="AFU13" s="289" t="e">
        <f>$AB$13</f>
        <v>#N/A</v>
      </c>
      <c r="AFV13" s="290" t="str">
        <f>$AC$13</f>
        <v/>
      </c>
      <c r="AFW13" s="291" t="e">
        <f>$AD$13</f>
        <v>#VALUE!</v>
      </c>
      <c r="AFX13" s="592" t="s">
        <v>295</v>
      </c>
      <c r="AFY13" s="593"/>
      <c r="AFZ13" s="594"/>
      <c r="AGA13" s="597"/>
      <c r="AGB13" s="592" t="s">
        <v>296</v>
      </c>
      <c r="AGC13" s="593"/>
      <c r="AGD13" s="594"/>
      <c r="AGE13" s="597"/>
      <c r="AGF13" s="592" t="s">
        <v>297</v>
      </c>
      <c r="AGG13" s="593"/>
      <c r="AGH13" s="594"/>
      <c r="AGI13" s="597"/>
      <c r="AGJ13" s="592" t="s">
        <v>298</v>
      </c>
      <c r="AGK13" s="593"/>
      <c r="AGL13" s="594"/>
      <c r="AGM13" s="597"/>
      <c r="AGN13" s="592" t="s">
        <v>299</v>
      </c>
      <c r="AGO13" s="594"/>
      <c r="AGP13" s="591" t="s">
        <v>300</v>
      </c>
      <c r="AGQ13" s="718"/>
      <c r="AGR13" s="719"/>
      <c r="AGS13" s="592" t="s">
        <v>301</v>
      </c>
      <c r="AGT13" s="593"/>
      <c r="AGU13" s="593"/>
      <c r="AGV13" s="594"/>
      <c r="AGW13" s="261"/>
      <c r="AGX13" s="262" t="s">
        <v>292</v>
      </c>
      <c r="AGY13" s="698" t="s">
        <v>293</v>
      </c>
      <c r="AGZ13" s="700"/>
      <c r="AHA13" s="698" t="s">
        <v>294</v>
      </c>
      <c r="AHB13" s="700"/>
      <c r="AHC13" s="289" t="e">
        <f>$G$13</f>
        <v>#N/A</v>
      </c>
      <c r="AHD13" s="290" t="e">
        <f>$H$13</f>
        <v>#N/A</v>
      </c>
      <c r="AHE13" s="291" t="e">
        <f>$I$13</f>
        <v>#N/A</v>
      </c>
      <c r="AHF13" s="289" t="e">
        <f>$J$13</f>
        <v>#N/A</v>
      </c>
      <c r="AHG13" s="292" t="e">
        <f>$K$13</f>
        <v>#N/A</v>
      </c>
      <c r="AHH13" s="291" t="e">
        <f>$L$13</f>
        <v>#N/A</v>
      </c>
      <c r="AHI13" s="289" t="e">
        <f>$M$13</f>
        <v>#N/A</v>
      </c>
      <c r="AHJ13" s="290" t="e">
        <f>$N$13</f>
        <v>#N/A</v>
      </c>
      <c r="AHK13" s="291" t="e">
        <f>$O$13</f>
        <v>#N/A</v>
      </c>
      <c r="AHL13" s="289" t="e">
        <f>$P$13</f>
        <v>#N/A</v>
      </c>
      <c r="AHM13" s="290" t="str">
        <f>$Q$13</f>
        <v/>
      </c>
      <c r="AHN13" s="291" t="e">
        <f>$R$13</f>
        <v>#VALUE!</v>
      </c>
      <c r="AHO13" s="289" t="e">
        <f>$S$13</f>
        <v>#N/A</v>
      </c>
      <c r="AHP13" s="290" t="e">
        <f>$T$13</f>
        <v>#N/A</v>
      </c>
      <c r="AHQ13" s="291" t="e">
        <f>$U$13</f>
        <v>#N/A</v>
      </c>
      <c r="AHR13" s="289" t="e">
        <f>$V$13</f>
        <v>#N/A</v>
      </c>
      <c r="AHS13" s="290" t="e">
        <f>$W$13</f>
        <v>#N/A</v>
      </c>
      <c r="AHT13" s="291" t="e">
        <f>$X$13</f>
        <v>#N/A</v>
      </c>
      <c r="AHU13" s="294" t="e">
        <f>$Y$13</f>
        <v>#N/A</v>
      </c>
      <c r="AHV13" s="290" t="e">
        <f>$Z$13</f>
        <v>#N/A</v>
      </c>
      <c r="AHW13" s="291" t="e">
        <f>$AA$13</f>
        <v>#N/A</v>
      </c>
      <c r="AHX13" s="289" t="e">
        <f>$AB$13</f>
        <v>#N/A</v>
      </c>
      <c r="AHY13" s="290" t="str">
        <f>$AC$13</f>
        <v/>
      </c>
      <c r="AHZ13" s="291" t="e">
        <f>$AD$13</f>
        <v>#VALUE!</v>
      </c>
      <c r="AIA13" s="592" t="s">
        <v>295</v>
      </c>
      <c r="AIB13" s="593"/>
      <c r="AIC13" s="594"/>
      <c r="AID13" s="597"/>
      <c r="AIE13" s="592" t="s">
        <v>296</v>
      </c>
      <c r="AIF13" s="593"/>
      <c r="AIG13" s="594"/>
      <c r="AIH13" s="597"/>
      <c r="AII13" s="592" t="s">
        <v>297</v>
      </c>
      <c r="AIJ13" s="593"/>
      <c r="AIK13" s="594"/>
      <c r="AIL13" s="597"/>
      <c r="AIM13" s="592" t="s">
        <v>298</v>
      </c>
      <c r="AIN13" s="593"/>
      <c r="AIO13" s="594"/>
      <c r="AIP13" s="597"/>
      <c r="AIQ13" s="592" t="s">
        <v>299</v>
      </c>
      <c r="AIR13" s="594"/>
      <c r="AIS13" s="591" t="s">
        <v>300</v>
      </c>
      <c r="AIT13" s="718"/>
      <c r="AIU13" s="719"/>
      <c r="AIV13" s="592" t="s">
        <v>301</v>
      </c>
      <c r="AIW13" s="593"/>
      <c r="AIX13" s="593"/>
      <c r="AIY13" s="594"/>
      <c r="AIZ13" s="261"/>
      <c r="AJA13" s="262" t="s">
        <v>292</v>
      </c>
      <c r="AJB13" s="698" t="s">
        <v>293</v>
      </c>
      <c r="AJC13" s="700"/>
      <c r="AJD13" s="698" t="s">
        <v>294</v>
      </c>
      <c r="AJE13" s="700"/>
      <c r="AJF13" s="289" t="e">
        <f>$G$13</f>
        <v>#N/A</v>
      </c>
      <c r="AJG13" s="290" t="e">
        <f>$H$13</f>
        <v>#N/A</v>
      </c>
      <c r="AJH13" s="291" t="e">
        <f>$I$13</f>
        <v>#N/A</v>
      </c>
      <c r="AJI13" s="289" t="e">
        <f>$J$13</f>
        <v>#N/A</v>
      </c>
      <c r="AJJ13" s="292" t="e">
        <f>$K$13</f>
        <v>#N/A</v>
      </c>
      <c r="AJK13" s="291" t="e">
        <f>$L$13</f>
        <v>#N/A</v>
      </c>
      <c r="AJL13" s="289" t="e">
        <f>$M$13</f>
        <v>#N/A</v>
      </c>
      <c r="AJM13" s="290" t="e">
        <f>$N$13</f>
        <v>#N/A</v>
      </c>
      <c r="AJN13" s="291" t="e">
        <f>$O$13</f>
        <v>#N/A</v>
      </c>
      <c r="AJO13" s="289" t="e">
        <f>$P$13</f>
        <v>#N/A</v>
      </c>
      <c r="AJP13" s="290" t="str">
        <f>$Q$13</f>
        <v/>
      </c>
      <c r="AJQ13" s="291" t="e">
        <f>$R$13</f>
        <v>#VALUE!</v>
      </c>
      <c r="AJR13" s="289" t="e">
        <f>$S$13</f>
        <v>#N/A</v>
      </c>
      <c r="AJS13" s="290" t="e">
        <f>$T$13</f>
        <v>#N/A</v>
      </c>
      <c r="AJT13" s="291" t="e">
        <f>$U$13</f>
        <v>#N/A</v>
      </c>
      <c r="AJU13" s="289" t="e">
        <f>$V$13</f>
        <v>#N/A</v>
      </c>
      <c r="AJV13" s="290" t="e">
        <f>$W$13</f>
        <v>#N/A</v>
      </c>
      <c r="AJW13" s="291" t="e">
        <f>$X$13</f>
        <v>#N/A</v>
      </c>
      <c r="AJX13" s="294" t="e">
        <f>$Y$13</f>
        <v>#N/A</v>
      </c>
      <c r="AJY13" s="290" t="e">
        <f>$Z$13</f>
        <v>#N/A</v>
      </c>
      <c r="AJZ13" s="291" t="e">
        <f>$AA$13</f>
        <v>#N/A</v>
      </c>
      <c r="AKA13" s="289" t="e">
        <f>$AB$13</f>
        <v>#N/A</v>
      </c>
      <c r="AKB13" s="290" t="str">
        <f>$AC$13</f>
        <v/>
      </c>
      <c r="AKC13" s="291" t="e">
        <f>$AD$13</f>
        <v>#VALUE!</v>
      </c>
      <c r="AKD13" s="592" t="s">
        <v>295</v>
      </c>
      <c r="AKE13" s="593"/>
      <c r="AKF13" s="594"/>
      <c r="AKG13" s="597"/>
      <c r="AKH13" s="592" t="s">
        <v>296</v>
      </c>
      <c r="AKI13" s="593"/>
      <c r="AKJ13" s="594"/>
      <c r="AKK13" s="597"/>
      <c r="AKL13" s="592" t="s">
        <v>297</v>
      </c>
      <c r="AKM13" s="593"/>
      <c r="AKN13" s="594"/>
      <c r="AKO13" s="597"/>
      <c r="AKP13" s="592" t="s">
        <v>298</v>
      </c>
      <c r="AKQ13" s="593"/>
      <c r="AKR13" s="594"/>
      <c r="AKS13" s="597"/>
      <c r="AKT13" s="592" t="s">
        <v>299</v>
      </c>
      <c r="AKU13" s="594"/>
      <c r="AKV13" s="591" t="s">
        <v>300</v>
      </c>
      <c r="AKW13" s="718"/>
      <c r="AKX13" s="719"/>
      <c r="AKY13" s="592" t="s">
        <v>301</v>
      </c>
      <c r="AKZ13" s="593"/>
      <c r="ALA13" s="593"/>
      <c r="ALB13" s="594"/>
      <c r="ALC13" s="261"/>
      <c r="ALD13" s="262" t="s">
        <v>292</v>
      </c>
      <c r="ALE13" s="698" t="s">
        <v>293</v>
      </c>
      <c r="ALF13" s="700"/>
      <c r="ALG13" s="698" t="s">
        <v>294</v>
      </c>
      <c r="ALH13" s="700"/>
      <c r="ALI13" s="289" t="e">
        <f>$G$13</f>
        <v>#N/A</v>
      </c>
      <c r="ALJ13" s="290" t="e">
        <f>$H$13</f>
        <v>#N/A</v>
      </c>
      <c r="ALK13" s="291" t="e">
        <f>$I$13</f>
        <v>#N/A</v>
      </c>
      <c r="ALL13" s="289" t="e">
        <f>$J$13</f>
        <v>#N/A</v>
      </c>
      <c r="ALM13" s="292" t="e">
        <f>$K$13</f>
        <v>#N/A</v>
      </c>
      <c r="ALN13" s="291" t="e">
        <f>$L$13</f>
        <v>#N/A</v>
      </c>
      <c r="ALO13" s="289" t="e">
        <f>$M$13</f>
        <v>#N/A</v>
      </c>
      <c r="ALP13" s="290" t="e">
        <f>$N$13</f>
        <v>#N/A</v>
      </c>
      <c r="ALQ13" s="291" t="e">
        <f>$O$13</f>
        <v>#N/A</v>
      </c>
      <c r="ALR13" s="289" t="e">
        <f>$P$13</f>
        <v>#N/A</v>
      </c>
      <c r="ALS13" s="290" t="str">
        <f>$Q$13</f>
        <v/>
      </c>
      <c r="ALT13" s="291" t="e">
        <f>$R$13</f>
        <v>#VALUE!</v>
      </c>
      <c r="ALU13" s="289" t="e">
        <f>$S$13</f>
        <v>#N/A</v>
      </c>
      <c r="ALV13" s="290" t="e">
        <f>$T$13</f>
        <v>#N/A</v>
      </c>
      <c r="ALW13" s="291" t="e">
        <f>$U$13</f>
        <v>#N/A</v>
      </c>
      <c r="ALX13" s="289" t="e">
        <f>$V$13</f>
        <v>#N/A</v>
      </c>
      <c r="ALY13" s="290" t="e">
        <f>$W$13</f>
        <v>#N/A</v>
      </c>
      <c r="ALZ13" s="291" t="e">
        <f>$X$13</f>
        <v>#N/A</v>
      </c>
      <c r="AMA13" s="294" t="e">
        <f>$Y$13</f>
        <v>#N/A</v>
      </c>
      <c r="AMB13" s="290" t="e">
        <f>$Z$13</f>
        <v>#N/A</v>
      </c>
      <c r="AMC13" s="291" t="e">
        <f>$AA$13</f>
        <v>#N/A</v>
      </c>
      <c r="AMD13" s="289" t="e">
        <f>$AB$13</f>
        <v>#N/A</v>
      </c>
      <c r="AME13" s="290" t="str">
        <f>$AC$13</f>
        <v/>
      </c>
      <c r="AMF13" s="291" t="e">
        <f>$AD$13</f>
        <v>#VALUE!</v>
      </c>
      <c r="AMG13" s="592" t="s">
        <v>295</v>
      </c>
      <c r="AMH13" s="593"/>
      <c r="AMI13" s="594"/>
      <c r="AMJ13" s="597"/>
      <c r="AMK13" s="592" t="s">
        <v>296</v>
      </c>
      <c r="AML13" s="593"/>
      <c r="AMM13" s="594"/>
      <c r="AMN13" s="597"/>
      <c r="AMO13" s="592" t="s">
        <v>297</v>
      </c>
      <c r="AMP13" s="593"/>
      <c r="AMQ13" s="594"/>
      <c r="AMR13" s="597"/>
      <c r="AMS13" s="592" t="s">
        <v>298</v>
      </c>
      <c r="AMT13" s="593"/>
      <c r="AMU13" s="594"/>
      <c r="AMV13" s="597"/>
      <c r="AMW13" s="592" t="s">
        <v>299</v>
      </c>
      <c r="AMX13" s="594"/>
      <c r="AMY13" s="591" t="s">
        <v>300</v>
      </c>
      <c r="AMZ13" s="718"/>
      <c r="ANA13" s="719"/>
      <c r="ANB13" s="592" t="s">
        <v>301</v>
      </c>
      <c r="ANC13" s="593"/>
      <c r="AND13" s="593"/>
      <c r="ANE13" s="594"/>
      <c r="ANF13" s="261"/>
      <c r="ANG13" s="262" t="s">
        <v>292</v>
      </c>
      <c r="ANH13" s="698" t="s">
        <v>293</v>
      </c>
      <c r="ANI13" s="700"/>
      <c r="ANJ13" s="698" t="s">
        <v>294</v>
      </c>
      <c r="ANK13" s="700"/>
      <c r="ANL13" s="289" t="e">
        <f>$G$13</f>
        <v>#N/A</v>
      </c>
      <c r="ANM13" s="290" t="e">
        <f>$H$13</f>
        <v>#N/A</v>
      </c>
      <c r="ANN13" s="291" t="e">
        <f>$I$13</f>
        <v>#N/A</v>
      </c>
      <c r="ANO13" s="289" t="e">
        <f>$J$13</f>
        <v>#N/A</v>
      </c>
      <c r="ANP13" s="292" t="e">
        <f>$K$13</f>
        <v>#N/A</v>
      </c>
      <c r="ANQ13" s="291" t="e">
        <f>$L$13</f>
        <v>#N/A</v>
      </c>
      <c r="ANR13" s="289" t="e">
        <f>$M$13</f>
        <v>#N/A</v>
      </c>
      <c r="ANS13" s="290" t="e">
        <f>$N$13</f>
        <v>#N/A</v>
      </c>
      <c r="ANT13" s="291" t="e">
        <f>$O$13</f>
        <v>#N/A</v>
      </c>
      <c r="ANU13" s="289" t="e">
        <f>$P$13</f>
        <v>#N/A</v>
      </c>
      <c r="ANV13" s="290" t="str">
        <f>$Q$13</f>
        <v/>
      </c>
      <c r="ANW13" s="291" t="e">
        <f>$R$13</f>
        <v>#VALUE!</v>
      </c>
      <c r="ANX13" s="289" t="e">
        <f>$S$13</f>
        <v>#N/A</v>
      </c>
      <c r="ANY13" s="290" t="e">
        <f>$T$13</f>
        <v>#N/A</v>
      </c>
      <c r="ANZ13" s="291" t="e">
        <f>$U$13</f>
        <v>#N/A</v>
      </c>
      <c r="AOA13" s="289" t="e">
        <f>$V$13</f>
        <v>#N/A</v>
      </c>
      <c r="AOB13" s="290" t="e">
        <f>$W$13</f>
        <v>#N/A</v>
      </c>
      <c r="AOC13" s="291" t="e">
        <f>$X$13</f>
        <v>#N/A</v>
      </c>
      <c r="AOD13" s="294" t="e">
        <f>$Y$13</f>
        <v>#N/A</v>
      </c>
      <c r="AOE13" s="290" t="e">
        <f>$Z$13</f>
        <v>#N/A</v>
      </c>
      <c r="AOF13" s="291" t="e">
        <f>$AA$13</f>
        <v>#N/A</v>
      </c>
      <c r="AOG13" s="289" t="e">
        <f>$AB$13</f>
        <v>#N/A</v>
      </c>
      <c r="AOH13" s="290" t="str">
        <f>$AC$13</f>
        <v/>
      </c>
      <c r="AOI13" s="291" t="e">
        <f>$AD$13</f>
        <v>#VALUE!</v>
      </c>
      <c r="AOJ13" s="592" t="s">
        <v>295</v>
      </c>
      <c r="AOK13" s="593"/>
      <c r="AOL13" s="594"/>
      <c r="AOM13" s="597"/>
      <c r="AON13" s="592" t="s">
        <v>296</v>
      </c>
      <c r="AOO13" s="593"/>
      <c r="AOP13" s="594"/>
      <c r="AOQ13" s="597"/>
      <c r="AOR13" s="592" t="s">
        <v>297</v>
      </c>
      <c r="AOS13" s="593"/>
      <c r="AOT13" s="594"/>
      <c r="AOU13" s="597"/>
      <c r="AOV13" s="592" t="s">
        <v>298</v>
      </c>
      <c r="AOW13" s="593"/>
      <c r="AOX13" s="594"/>
      <c r="AOY13" s="597"/>
      <c r="AOZ13" s="592" t="s">
        <v>299</v>
      </c>
      <c r="APA13" s="594"/>
      <c r="APB13" s="591" t="s">
        <v>300</v>
      </c>
      <c r="APC13" s="718"/>
      <c r="APD13" s="719"/>
      <c r="APE13" s="592" t="s">
        <v>301</v>
      </c>
      <c r="APF13" s="593"/>
      <c r="APG13" s="593"/>
      <c r="APH13" s="594"/>
      <c r="API13" s="261"/>
      <c r="APJ13" s="262" t="s">
        <v>292</v>
      </c>
      <c r="APK13" s="698" t="s">
        <v>293</v>
      </c>
      <c r="APL13" s="700"/>
      <c r="APM13" s="698" t="s">
        <v>294</v>
      </c>
      <c r="APN13" s="700"/>
      <c r="APO13" s="289" t="e">
        <f>$G$13</f>
        <v>#N/A</v>
      </c>
      <c r="APP13" s="290" t="e">
        <f>$H$13</f>
        <v>#N/A</v>
      </c>
      <c r="APQ13" s="291" t="e">
        <f>$I$13</f>
        <v>#N/A</v>
      </c>
      <c r="APR13" s="289" t="e">
        <f>$J$13</f>
        <v>#N/A</v>
      </c>
      <c r="APS13" s="292" t="e">
        <f>$K$13</f>
        <v>#N/A</v>
      </c>
      <c r="APT13" s="291" t="e">
        <f>$L$13</f>
        <v>#N/A</v>
      </c>
      <c r="APU13" s="289" t="e">
        <f>$M$13</f>
        <v>#N/A</v>
      </c>
      <c r="APV13" s="290" t="e">
        <f>$N$13</f>
        <v>#N/A</v>
      </c>
      <c r="APW13" s="291" t="e">
        <f>$O$13</f>
        <v>#N/A</v>
      </c>
      <c r="APX13" s="289" t="e">
        <f>$P$13</f>
        <v>#N/A</v>
      </c>
      <c r="APY13" s="290" t="str">
        <f>$Q$13</f>
        <v/>
      </c>
      <c r="APZ13" s="291" t="e">
        <f>$R$13</f>
        <v>#VALUE!</v>
      </c>
      <c r="AQA13" s="289" t="e">
        <f>$S$13</f>
        <v>#N/A</v>
      </c>
      <c r="AQB13" s="290" t="e">
        <f>$T$13</f>
        <v>#N/A</v>
      </c>
      <c r="AQC13" s="291" t="e">
        <f>$U$13</f>
        <v>#N/A</v>
      </c>
      <c r="AQD13" s="289" t="e">
        <f>$V$13</f>
        <v>#N/A</v>
      </c>
      <c r="AQE13" s="290" t="e">
        <f>$W$13</f>
        <v>#N/A</v>
      </c>
      <c r="AQF13" s="291" t="e">
        <f>$X$13</f>
        <v>#N/A</v>
      </c>
      <c r="AQG13" s="294" t="e">
        <f>$Y$13</f>
        <v>#N/A</v>
      </c>
      <c r="AQH13" s="290" t="e">
        <f>$Z$13</f>
        <v>#N/A</v>
      </c>
      <c r="AQI13" s="291" t="e">
        <f>$AA$13</f>
        <v>#N/A</v>
      </c>
      <c r="AQJ13" s="289" t="e">
        <f>$AB$13</f>
        <v>#N/A</v>
      </c>
      <c r="AQK13" s="290" t="str">
        <f>$AC$13</f>
        <v/>
      </c>
      <c r="AQL13" s="291" t="e">
        <f>$AD$13</f>
        <v>#VALUE!</v>
      </c>
      <c r="AQM13" s="592" t="s">
        <v>295</v>
      </c>
      <c r="AQN13" s="593"/>
      <c r="AQO13" s="594"/>
      <c r="AQP13" s="597"/>
      <c r="AQQ13" s="592" t="s">
        <v>296</v>
      </c>
      <c r="AQR13" s="593"/>
      <c r="AQS13" s="594"/>
      <c r="AQT13" s="597"/>
      <c r="AQU13" s="592" t="s">
        <v>297</v>
      </c>
      <c r="AQV13" s="593"/>
      <c r="AQW13" s="594"/>
      <c r="AQX13" s="597"/>
      <c r="AQY13" s="592" t="s">
        <v>298</v>
      </c>
      <c r="AQZ13" s="593"/>
      <c r="ARA13" s="594"/>
      <c r="ARB13" s="597"/>
      <c r="ARC13" s="592" t="s">
        <v>299</v>
      </c>
      <c r="ARD13" s="594"/>
      <c r="ARE13" s="591" t="s">
        <v>300</v>
      </c>
      <c r="ARF13" s="718"/>
      <c r="ARG13" s="719"/>
      <c r="ARH13" s="592" t="s">
        <v>301</v>
      </c>
      <c r="ARI13" s="593"/>
      <c r="ARJ13" s="593"/>
      <c r="ARK13" s="594"/>
      <c r="ARL13" s="261"/>
      <c r="ARM13" s="262" t="s">
        <v>292</v>
      </c>
      <c r="ARN13" s="698" t="s">
        <v>293</v>
      </c>
      <c r="ARO13" s="700"/>
      <c r="ARP13" s="698" t="s">
        <v>294</v>
      </c>
      <c r="ARQ13" s="700"/>
      <c r="ARR13" s="289" t="e">
        <f>$G$13</f>
        <v>#N/A</v>
      </c>
      <c r="ARS13" s="290" t="e">
        <f>$H$13</f>
        <v>#N/A</v>
      </c>
      <c r="ART13" s="291" t="e">
        <f>$I$13</f>
        <v>#N/A</v>
      </c>
      <c r="ARU13" s="289" t="e">
        <f>$J$13</f>
        <v>#N/A</v>
      </c>
      <c r="ARV13" s="292" t="e">
        <f>$K$13</f>
        <v>#N/A</v>
      </c>
      <c r="ARW13" s="291" t="e">
        <f>$L$13</f>
        <v>#N/A</v>
      </c>
      <c r="ARX13" s="289" t="e">
        <f>$M$13</f>
        <v>#N/A</v>
      </c>
      <c r="ARY13" s="290" t="e">
        <f>$N$13</f>
        <v>#N/A</v>
      </c>
      <c r="ARZ13" s="291" t="e">
        <f>$O$13</f>
        <v>#N/A</v>
      </c>
      <c r="ASA13" s="289" t="e">
        <f>$P$13</f>
        <v>#N/A</v>
      </c>
      <c r="ASB13" s="290" t="str">
        <f>$Q$13</f>
        <v/>
      </c>
      <c r="ASC13" s="291" t="e">
        <f>$R$13</f>
        <v>#VALUE!</v>
      </c>
      <c r="ASD13" s="289" t="e">
        <f>$S$13</f>
        <v>#N/A</v>
      </c>
      <c r="ASE13" s="290" t="e">
        <f>$T$13</f>
        <v>#N/A</v>
      </c>
      <c r="ASF13" s="291" t="e">
        <f>$U$13</f>
        <v>#N/A</v>
      </c>
      <c r="ASG13" s="289" t="e">
        <f>$V$13</f>
        <v>#N/A</v>
      </c>
      <c r="ASH13" s="290" t="e">
        <f>$W$13</f>
        <v>#N/A</v>
      </c>
      <c r="ASI13" s="291" t="e">
        <f>$X$13</f>
        <v>#N/A</v>
      </c>
      <c r="ASJ13" s="294" t="e">
        <f>$Y$13</f>
        <v>#N/A</v>
      </c>
      <c r="ASK13" s="290" t="e">
        <f>$Z$13</f>
        <v>#N/A</v>
      </c>
      <c r="ASL13" s="291" t="e">
        <f>$AA$13</f>
        <v>#N/A</v>
      </c>
      <c r="ASM13" s="289" t="e">
        <f>$AB$13</f>
        <v>#N/A</v>
      </c>
      <c r="ASN13" s="290" t="str">
        <f>$AC$13</f>
        <v/>
      </c>
      <c r="ASO13" s="291" t="e">
        <f>$AD$13</f>
        <v>#VALUE!</v>
      </c>
      <c r="ASP13" s="592" t="s">
        <v>295</v>
      </c>
      <c r="ASQ13" s="593"/>
      <c r="ASR13" s="594"/>
      <c r="ASS13" s="597"/>
      <c r="AST13" s="592" t="s">
        <v>296</v>
      </c>
      <c r="ASU13" s="593"/>
      <c r="ASV13" s="594"/>
      <c r="ASW13" s="597"/>
      <c r="ASX13" s="592" t="s">
        <v>297</v>
      </c>
      <c r="ASY13" s="593"/>
      <c r="ASZ13" s="594"/>
      <c r="ATA13" s="597"/>
      <c r="ATB13" s="592" t="s">
        <v>298</v>
      </c>
      <c r="ATC13" s="593"/>
      <c r="ATD13" s="594"/>
      <c r="ATE13" s="597"/>
      <c r="ATF13" s="592" t="s">
        <v>299</v>
      </c>
      <c r="ATG13" s="594"/>
      <c r="ATH13" s="591" t="s">
        <v>300</v>
      </c>
      <c r="ATI13" s="718"/>
      <c r="ATJ13" s="719"/>
      <c r="ATK13" s="592" t="s">
        <v>301</v>
      </c>
      <c r="ATL13" s="593"/>
      <c r="ATM13" s="593"/>
      <c r="ATN13" s="594"/>
      <c r="ATO13" s="261"/>
      <c r="ATP13" s="262" t="s">
        <v>292</v>
      </c>
      <c r="ATQ13" s="698" t="s">
        <v>293</v>
      </c>
      <c r="ATR13" s="700"/>
      <c r="ATS13" s="698" t="s">
        <v>294</v>
      </c>
      <c r="ATT13" s="700"/>
      <c r="ATU13" s="289" t="e">
        <f>$G$13</f>
        <v>#N/A</v>
      </c>
      <c r="ATV13" s="290" t="e">
        <f>$H$13</f>
        <v>#N/A</v>
      </c>
      <c r="ATW13" s="291" t="e">
        <f>$I$13</f>
        <v>#N/A</v>
      </c>
      <c r="ATX13" s="289" t="e">
        <f>$J$13</f>
        <v>#N/A</v>
      </c>
      <c r="ATY13" s="292" t="e">
        <f>$K$13</f>
        <v>#N/A</v>
      </c>
      <c r="ATZ13" s="291" t="e">
        <f>$L$13</f>
        <v>#N/A</v>
      </c>
      <c r="AUA13" s="289" t="e">
        <f>$M$13</f>
        <v>#N/A</v>
      </c>
      <c r="AUB13" s="290" t="e">
        <f>$N$13</f>
        <v>#N/A</v>
      </c>
      <c r="AUC13" s="291" t="e">
        <f>$O$13</f>
        <v>#N/A</v>
      </c>
      <c r="AUD13" s="289" t="e">
        <f>$P$13</f>
        <v>#N/A</v>
      </c>
      <c r="AUE13" s="290" t="str">
        <f>$Q$13</f>
        <v/>
      </c>
      <c r="AUF13" s="291" t="e">
        <f>$R$13</f>
        <v>#VALUE!</v>
      </c>
      <c r="AUG13" s="289" t="e">
        <f>$S$13</f>
        <v>#N/A</v>
      </c>
      <c r="AUH13" s="290" t="e">
        <f>$T$13</f>
        <v>#N/A</v>
      </c>
      <c r="AUI13" s="291" t="e">
        <f>$U$13</f>
        <v>#N/A</v>
      </c>
      <c r="AUJ13" s="289" t="e">
        <f>$V$13</f>
        <v>#N/A</v>
      </c>
      <c r="AUK13" s="290" t="e">
        <f>$W$13</f>
        <v>#N/A</v>
      </c>
      <c r="AUL13" s="291" t="e">
        <f>$X$13</f>
        <v>#N/A</v>
      </c>
      <c r="AUM13" s="294" t="e">
        <f>$Y$13</f>
        <v>#N/A</v>
      </c>
      <c r="AUN13" s="290" t="e">
        <f>$Z$13</f>
        <v>#N/A</v>
      </c>
      <c r="AUO13" s="291" t="e">
        <f>$AA$13</f>
        <v>#N/A</v>
      </c>
      <c r="AUP13" s="289" t="e">
        <f>$AB$13</f>
        <v>#N/A</v>
      </c>
      <c r="AUQ13" s="290" t="str">
        <f>$AC$13</f>
        <v/>
      </c>
      <c r="AUR13" s="291" t="e">
        <f>$AD$13</f>
        <v>#VALUE!</v>
      </c>
      <c r="AUS13" s="592" t="s">
        <v>295</v>
      </c>
      <c r="AUT13" s="593"/>
      <c r="AUU13" s="594"/>
      <c r="AUV13" s="597"/>
      <c r="AUW13" s="592" t="s">
        <v>296</v>
      </c>
      <c r="AUX13" s="593"/>
      <c r="AUY13" s="594"/>
      <c r="AUZ13" s="597"/>
      <c r="AVA13" s="592" t="s">
        <v>297</v>
      </c>
      <c r="AVB13" s="593"/>
      <c r="AVC13" s="594"/>
      <c r="AVD13" s="597"/>
      <c r="AVE13" s="592" t="s">
        <v>298</v>
      </c>
      <c r="AVF13" s="593"/>
      <c r="AVG13" s="594"/>
      <c r="AVH13" s="597"/>
      <c r="AVI13" s="592" t="s">
        <v>299</v>
      </c>
      <c r="AVJ13" s="594"/>
      <c r="AVK13" s="591" t="s">
        <v>300</v>
      </c>
      <c r="AVL13" s="718"/>
      <c r="AVM13" s="719"/>
      <c r="AVN13" s="592" t="s">
        <v>301</v>
      </c>
      <c r="AVO13" s="593"/>
      <c r="AVP13" s="593"/>
      <c r="AVQ13" s="594"/>
      <c r="AVR13" s="261"/>
      <c r="AVS13" s="262" t="s">
        <v>292</v>
      </c>
      <c r="AVT13" s="698" t="s">
        <v>293</v>
      </c>
      <c r="AVU13" s="700"/>
      <c r="AVV13" s="698" t="s">
        <v>294</v>
      </c>
      <c r="AVW13" s="700"/>
      <c r="AVX13" s="289" t="e">
        <f>$G$13</f>
        <v>#N/A</v>
      </c>
      <c r="AVY13" s="290" t="e">
        <f>$H$13</f>
        <v>#N/A</v>
      </c>
      <c r="AVZ13" s="291" t="e">
        <f>$I$13</f>
        <v>#N/A</v>
      </c>
      <c r="AWA13" s="289" t="e">
        <f>$J$13</f>
        <v>#N/A</v>
      </c>
      <c r="AWB13" s="292" t="e">
        <f>$K$13</f>
        <v>#N/A</v>
      </c>
      <c r="AWC13" s="291" t="e">
        <f>$L$13</f>
        <v>#N/A</v>
      </c>
      <c r="AWD13" s="289" t="e">
        <f>$M$13</f>
        <v>#N/A</v>
      </c>
      <c r="AWE13" s="290" t="e">
        <f>$N$13</f>
        <v>#N/A</v>
      </c>
      <c r="AWF13" s="291" t="e">
        <f>$O$13</f>
        <v>#N/A</v>
      </c>
      <c r="AWG13" s="289" t="e">
        <f>$P$13</f>
        <v>#N/A</v>
      </c>
      <c r="AWH13" s="290" t="str">
        <f>$Q$13</f>
        <v/>
      </c>
      <c r="AWI13" s="291" t="e">
        <f>$R$13</f>
        <v>#VALUE!</v>
      </c>
      <c r="AWJ13" s="289" t="e">
        <f>$S$13</f>
        <v>#N/A</v>
      </c>
      <c r="AWK13" s="290" t="e">
        <f>$T$13</f>
        <v>#N/A</v>
      </c>
      <c r="AWL13" s="291" t="e">
        <f>$U$13</f>
        <v>#N/A</v>
      </c>
      <c r="AWM13" s="289" t="e">
        <f>$V$13</f>
        <v>#N/A</v>
      </c>
      <c r="AWN13" s="290" t="e">
        <f>$W$13</f>
        <v>#N/A</v>
      </c>
      <c r="AWO13" s="291" t="e">
        <f>$X$13</f>
        <v>#N/A</v>
      </c>
      <c r="AWP13" s="294" t="e">
        <f>$Y$13</f>
        <v>#N/A</v>
      </c>
      <c r="AWQ13" s="290" t="e">
        <f>$Z$13</f>
        <v>#N/A</v>
      </c>
      <c r="AWR13" s="291" t="e">
        <f>$AA$13</f>
        <v>#N/A</v>
      </c>
      <c r="AWS13" s="289" t="e">
        <f>$AB$13</f>
        <v>#N/A</v>
      </c>
      <c r="AWT13" s="290" t="str">
        <f>$AC$13</f>
        <v/>
      </c>
      <c r="AWU13" s="291" t="e">
        <f>$AD$13</f>
        <v>#VALUE!</v>
      </c>
      <c r="AWV13" s="592" t="s">
        <v>295</v>
      </c>
      <c r="AWW13" s="593"/>
      <c r="AWX13" s="594"/>
      <c r="AWY13" s="597"/>
      <c r="AWZ13" s="592" t="s">
        <v>296</v>
      </c>
      <c r="AXA13" s="593"/>
      <c r="AXB13" s="594"/>
      <c r="AXC13" s="597"/>
      <c r="AXD13" s="592" t="s">
        <v>297</v>
      </c>
      <c r="AXE13" s="593"/>
      <c r="AXF13" s="594"/>
      <c r="AXG13" s="597"/>
      <c r="AXH13" s="592" t="s">
        <v>298</v>
      </c>
      <c r="AXI13" s="593"/>
      <c r="AXJ13" s="594"/>
      <c r="AXK13" s="597"/>
      <c r="AXL13" s="592" t="s">
        <v>299</v>
      </c>
      <c r="AXM13" s="594"/>
      <c r="AXN13" s="591" t="s">
        <v>300</v>
      </c>
      <c r="AXO13" s="718"/>
      <c r="AXP13" s="719"/>
      <c r="AXQ13" s="592" t="s">
        <v>301</v>
      </c>
      <c r="AXR13" s="593"/>
      <c r="AXS13" s="593"/>
      <c r="AXT13" s="594"/>
      <c r="AXU13" s="261"/>
      <c r="AXV13" s="262" t="s">
        <v>292</v>
      </c>
      <c r="AXW13" s="698" t="s">
        <v>293</v>
      </c>
      <c r="AXX13" s="700"/>
      <c r="AXY13" s="698" t="s">
        <v>294</v>
      </c>
      <c r="AXZ13" s="700"/>
      <c r="AYA13" s="289" t="e">
        <f>$G$13</f>
        <v>#N/A</v>
      </c>
      <c r="AYB13" s="290" t="e">
        <f>$H$13</f>
        <v>#N/A</v>
      </c>
      <c r="AYC13" s="291" t="e">
        <f>$I$13</f>
        <v>#N/A</v>
      </c>
      <c r="AYD13" s="289" t="e">
        <f>$J$13</f>
        <v>#N/A</v>
      </c>
      <c r="AYE13" s="292" t="e">
        <f>$K$13</f>
        <v>#N/A</v>
      </c>
      <c r="AYF13" s="291" t="e">
        <f>$L$13</f>
        <v>#N/A</v>
      </c>
      <c r="AYG13" s="289" t="e">
        <f>$M$13</f>
        <v>#N/A</v>
      </c>
      <c r="AYH13" s="290" t="e">
        <f>$N$13</f>
        <v>#N/A</v>
      </c>
      <c r="AYI13" s="291" t="e">
        <f>$O$13</f>
        <v>#N/A</v>
      </c>
      <c r="AYJ13" s="289" t="e">
        <f>$P$13</f>
        <v>#N/A</v>
      </c>
      <c r="AYK13" s="290" t="str">
        <f>$Q$13</f>
        <v/>
      </c>
      <c r="AYL13" s="291" t="e">
        <f>$R$13</f>
        <v>#VALUE!</v>
      </c>
      <c r="AYM13" s="289" t="e">
        <f>$S$13</f>
        <v>#N/A</v>
      </c>
      <c r="AYN13" s="290" t="e">
        <f>$T$13</f>
        <v>#N/A</v>
      </c>
      <c r="AYO13" s="291" t="e">
        <f>$U$13</f>
        <v>#N/A</v>
      </c>
      <c r="AYP13" s="289" t="e">
        <f>$V$13</f>
        <v>#N/A</v>
      </c>
      <c r="AYQ13" s="290" t="e">
        <f>$W$13</f>
        <v>#N/A</v>
      </c>
      <c r="AYR13" s="291" t="e">
        <f>$X$13</f>
        <v>#N/A</v>
      </c>
      <c r="AYS13" s="294" t="e">
        <f>$Y$13</f>
        <v>#N/A</v>
      </c>
      <c r="AYT13" s="290" t="e">
        <f>$Z$13</f>
        <v>#N/A</v>
      </c>
      <c r="AYU13" s="291" t="e">
        <f>$AA$13</f>
        <v>#N/A</v>
      </c>
      <c r="AYV13" s="289" t="e">
        <f>$AB$13</f>
        <v>#N/A</v>
      </c>
      <c r="AYW13" s="290" t="str">
        <f>$AC$13</f>
        <v/>
      </c>
      <c r="AYX13" s="291" t="e">
        <f>$AD$13</f>
        <v>#VALUE!</v>
      </c>
      <c r="AYY13" s="592" t="s">
        <v>295</v>
      </c>
      <c r="AYZ13" s="593"/>
      <c r="AZA13" s="594"/>
      <c r="AZB13" s="597"/>
      <c r="AZC13" s="592" t="s">
        <v>296</v>
      </c>
      <c r="AZD13" s="593"/>
      <c r="AZE13" s="594"/>
      <c r="AZF13" s="597"/>
      <c r="AZG13" s="592" t="s">
        <v>297</v>
      </c>
      <c r="AZH13" s="593"/>
      <c r="AZI13" s="594"/>
      <c r="AZJ13" s="597"/>
      <c r="AZK13" s="592" t="s">
        <v>298</v>
      </c>
      <c r="AZL13" s="593"/>
      <c r="AZM13" s="594"/>
      <c r="AZN13" s="597"/>
      <c r="AZO13" s="592" t="s">
        <v>299</v>
      </c>
      <c r="AZP13" s="594"/>
      <c r="AZQ13" s="591" t="s">
        <v>300</v>
      </c>
      <c r="AZR13" s="718"/>
      <c r="AZS13" s="719"/>
      <c r="AZT13" s="592" t="s">
        <v>301</v>
      </c>
      <c r="AZU13" s="593"/>
      <c r="AZV13" s="593"/>
      <c r="AZW13" s="594"/>
      <c r="AZX13" s="261"/>
      <c r="AZY13" s="262" t="s">
        <v>292</v>
      </c>
      <c r="AZZ13" s="698" t="s">
        <v>293</v>
      </c>
      <c r="BAA13" s="700"/>
      <c r="BAB13" s="698" t="s">
        <v>294</v>
      </c>
      <c r="BAC13" s="700"/>
      <c r="BAD13" s="289" t="e">
        <f>$G$13</f>
        <v>#N/A</v>
      </c>
      <c r="BAE13" s="290" t="e">
        <f>$H$13</f>
        <v>#N/A</v>
      </c>
      <c r="BAF13" s="291" t="e">
        <f>$I$13</f>
        <v>#N/A</v>
      </c>
      <c r="BAG13" s="289" t="e">
        <f>$J$13</f>
        <v>#N/A</v>
      </c>
      <c r="BAH13" s="292" t="e">
        <f>$K$13</f>
        <v>#N/A</v>
      </c>
      <c r="BAI13" s="291" t="e">
        <f>$L$13</f>
        <v>#N/A</v>
      </c>
      <c r="BAJ13" s="289" t="e">
        <f>$M$13</f>
        <v>#N/A</v>
      </c>
      <c r="BAK13" s="290" t="e">
        <f>$N$13</f>
        <v>#N/A</v>
      </c>
      <c r="BAL13" s="291" t="e">
        <f>$O$13</f>
        <v>#N/A</v>
      </c>
      <c r="BAM13" s="289" t="e">
        <f>$P$13</f>
        <v>#N/A</v>
      </c>
      <c r="BAN13" s="290" t="str">
        <f>$Q$13</f>
        <v/>
      </c>
      <c r="BAO13" s="291" t="e">
        <f>$R$13</f>
        <v>#VALUE!</v>
      </c>
      <c r="BAP13" s="289" t="e">
        <f>$S$13</f>
        <v>#N/A</v>
      </c>
      <c r="BAQ13" s="290" t="e">
        <f>$T$13</f>
        <v>#N/A</v>
      </c>
      <c r="BAR13" s="291" t="e">
        <f>$U$13</f>
        <v>#N/A</v>
      </c>
      <c r="BAS13" s="289" t="e">
        <f>$V$13</f>
        <v>#N/A</v>
      </c>
      <c r="BAT13" s="290" t="e">
        <f>$W$13</f>
        <v>#N/A</v>
      </c>
      <c r="BAU13" s="291" t="e">
        <f>$X$13</f>
        <v>#N/A</v>
      </c>
      <c r="BAV13" s="294" t="e">
        <f>$Y$13</f>
        <v>#N/A</v>
      </c>
      <c r="BAW13" s="290" t="e">
        <f>$Z$13</f>
        <v>#N/A</v>
      </c>
      <c r="BAX13" s="291" t="e">
        <f>$AA$13</f>
        <v>#N/A</v>
      </c>
      <c r="BAY13" s="289" t="e">
        <f>$AB$13</f>
        <v>#N/A</v>
      </c>
      <c r="BAZ13" s="290" t="str">
        <f>$AC$13</f>
        <v/>
      </c>
      <c r="BBA13" s="291" t="e">
        <f>$AD$13</f>
        <v>#VALUE!</v>
      </c>
      <c r="BBB13" s="592" t="s">
        <v>295</v>
      </c>
      <c r="BBC13" s="593"/>
      <c r="BBD13" s="594"/>
      <c r="BBE13" s="597"/>
      <c r="BBF13" s="592" t="s">
        <v>296</v>
      </c>
      <c r="BBG13" s="593"/>
      <c r="BBH13" s="594"/>
      <c r="BBI13" s="597"/>
      <c r="BBJ13" s="592" t="s">
        <v>297</v>
      </c>
      <c r="BBK13" s="593"/>
      <c r="BBL13" s="594"/>
      <c r="BBM13" s="597"/>
      <c r="BBN13" s="592" t="s">
        <v>298</v>
      </c>
      <c r="BBO13" s="593"/>
      <c r="BBP13" s="594"/>
      <c r="BBQ13" s="597"/>
      <c r="BBR13" s="592" t="s">
        <v>299</v>
      </c>
      <c r="BBS13" s="594"/>
      <c r="BBT13" s="591" t="s">
        <v>300</v>
      </c>
      <c r="BBU13" s="718"/>
      <c r="BBV13" s="719"/>
      <c r="BBW13" s="592" t="s">
        <v>301</v>
      </c>
      <c r="BBX13" s="593"/>
      <c r="BBY13" s="593"/>
      <c r="BBZ13" s="594"/>
      <c r="BCA13" s="261"/>
      <c r="BCB13" s="262" t="s">
        <v>292</v>
      </c>
      <c r="BCC13" s="698" t="s">
        <v>293</v>
      </c>
      <c r="BCD13" s="700"/>
      <c r="BCE13" s="698" t="s">
        <v>294</v>
      </c>
      <c r="BCF13" s="700"/>
      <c r="BCG13" s="289" t="e">
        <f>$G$13</f>
        <v>#N/A</v>
      </c>
      <c r="BCH13" s="290" t="e">
        <f>$H$13</f>
        <v>#N/A</v>
      </c>
      <c r="BCI13" s="291" t="e">
        <f>$I$13</f>
        <v>#N/A</v>
      </c>
      <c r="BCJ13" s="289" t="e">
        <f>$J$13</f>
        <v>#N/A</v>
      </c>
      <c r="BCK13" s="292" t="e">
        <f>$K$13</f>
        <v>#N/A</v>
      </c>
      <c r="BCL13" s="291" t="e">
        <f>$L$13</f>
        <v>#N/A</v>
      </c>
      <c r="BCM13" s="289" t="e">
        <f>$M$13</f>
        <v>#N/A</v>
      </c>
      <c r="BCN13" s="290" t="e">
        <f>$N$13</f>
        <v>#N/A</v>
      </c>
      <c r="BCO13" s="291" t="e">
        <f>$O$13</f>
        <v>#N/A</v>
      </c>
      <c r="BCP13" s="289" t="e">
        <f>$P$13</f>
        <v>#N/A</v>
      </c>
      <c r="BCQ13" s="290" t="str">
        <f>$Q$13</f>
        <v/>
      </c>
      <c r="BCR13" s="291" t="e">
        <f>$R$13</f>
        <v>#VALUE!</v>
      </c>
      <c r="BCS13" s="289" t="e">
        <f>$S$13</f>
        <v>#N/A</v>
      </c>
      <c r="BCT13" s="290" t="e">
        <f>$T$13</f>
        <v>#N/A</v>
      </c>
      <c r="BCU13" s="291" t="e">
        <f>$U$13</f>
        <v>#N/A</v>
      </c>
      <c r="BCV13" s="289" t="e">
        <f>$V$13</f>
        <v>#N/A</v>
      </c>
      <c r="BCW13" s="290" t="e">
        <f>$W$13</f>
        <v>#N/A</v>
      </c>
      <c r="BCX13" s="291" t="e">
        <f>$X$13</f>
        <v>#N/A</v>
      </c>
      <c r="BCY13" s="294" t="e">
        <f>$Y$13</f>
        <v>#N/A</v>
      </c>
      <c r="BCZ13" s="290" t="e">
        <f>$Z$13</f>
        <v>#N/A</v>
      </c>
      <c r="BDA13" s="291" t="e">
        <f>$AA$13</f>
        <v>#N/A</v>
      </c>
      <c r="BDB13" s="289" t="e">
        <f>$AB$13</f>
        <v>#N/A</v>
      </c>
      <c r="BDC13" s="290" t="str">
        <f>$AC$13</f>
        <v/>
      </c>
      <c r="BDD13" s="291" t="e">
        <f>$AD$13</f>
        <v>#VALUE!</v>
      </c>
      <c r="BDE13" s="592" t="s">
        <v>295</v>
      </c>
      <c r="BDF13" s="593"/>
      <c r="BDG13" s="594"/>
      <c r="BDH13" s="597"/>
      <c r="BDI13" s="592" t="s">
        <v>296</v>
      </c>
      <c r="BDJ13" s="593"/>
      <c r="BDK13" s="594"/>
      <c r="BDL13" s="597"/>
      <c r="BDM13" s="592" t="s">
        <v>297</v>
      </c>
      <c r="BDN13" s="593"/>
      <c r="BDO13" s="594"/>
      <c r="BDP13" s="597"/>
      <c r="BDQ13" s="592" t="s">
        <v>298</v>
      </c>
      <c r="BDR13" s="593"/>
      <c r="BDS13" s="594"/>
      <c r="BDT13" s="597"/>
      <c r="BDU13" s="592" t="s">
        <v>299</v>
      </c>
      <c r="BDV13" s="594"/>
      <c r="BDW13" s="591" t="s">
        <v>300</v>
      </c>
      <c r="BDX13" s="718"/>
      <c r="BDY13" s="719"/>
      <c r="BDZ13" s="592" t="s">
        <v>301</v>
      </c>
      <c r="BEA13" s="593"/>
      <c r="BEB13" s="593"/>
      <c r="BEC13" s="594"/>
      <c r="BED13" s="261"/>
      <c r="BEE13" s="262" t="s">
        <v>292</v>
      </c>
      <c r="BEF13" s="698" t="s">
        <v>293</v>
      </c>
      <c r="BEG13" s="700"/>
      <c r="BEH13" s="698" t="s">
        <v>294</v>
      </c>
      <c r="BEI13" s="700"/>
      <c r="BEJ13" s="289" t="e">
        <f>$G$13</f>
        <v>#N/A</v>
      </c>
      <c r="BEK13" s="290" t="e">
        <f>$H$13</f>
        <v>#N/A</v>
      </c>
      <c r="BEL13" s="291" t="e">
        <f>$I$13</f>
        <v>#N/A</v>
      </c>
      <c r="BEM13" s="289" t="e">
        <f>$J$13</f>
        <v>#N/A</v>
      </c>
      <c r="BEN13" s="292" t="e">
        <f>$K$13</f>
        <v>#N/A</v>
      </c>
      <c r="BEO13" s="291" t="e">
        <f>$L$13</f>
        <v>#N/A</v>
      </c>
      <c r="BEP13" s="289" t="e">
        <f>$M$13</f>
        <v>#N/A</v>
      </c>
      <c r="BEQ13" s="290" t="e">
        <f>$N$13</f>
        <v>#N/A</v>
      </c>
      <c r="BER13" s="291" t="e">
        <f>$O$13</f>
        <v>#N/A</v>
      </c>
      <c r="BES13" s="289" t="e">
        <f>$P$13</f>
        <v>#N/A</v>
      </c>
      <c r="BET13" s="290" t="str">
        <f>$Q$13</f>
        <v/>
      </c>
      <c r="BEU13" s="291" t="e">
        <f>$R$13</f>
        <v>#VALUE!</v>
      </c>
      <c r="BEV13" s="289" t="e">
        <f>$S$13</f>
        <v>#N/A</v>
      </c>
      <c r="BEW13" s="290" t="e">
        <f>$T$13</f>
        <v>#N/A</v>
      </c>
      <c r="BEX13" s="291" t="e">
        <f>$U$13</f>
        <v>#N/A</v>
      </c>
      <c r="BEY13" s="289" t="e">
        <f>$V$13</f>
        <v>#N/A</v>
      </c>
      <c r="BEZ13" s="290" t="e">
        <f>$W$13</f>
        <v>#N/A</v>
      </c>
      <c r="BFA13" s="291" t="e">
        <f>$X$13</f>
        <v>#N/A</v>
      </c>
      <c r="BFB13" s="294" t="e">
        <f>$Y$13</f>
        <v>#N/A</v>
      </c>
      <c r="BFC13" s="290" t="e">
        <f>$Z$13</f>
        <v>#N/A</v>
      </c>
      <c r="BFD13" s="291" t="e">
        <f>$AA$13</f>
        <v>#N/A</v>
      </c>
      <c r="BFE13" s="289" t="e">
        <f>$AB$13</f>
        <v>#N/A</v>
      </c>
      <c r="BFF13" s="290" t="str">
        <f>$AC$13</f>
        <v/>
      </c>
      <c r="BFG13" s="291" t="e">
        <f>$AD$13</f>
        <v>#VALUE!</v>
      </c>
      <c r="BFH13" s="592" t="s">
        <v>295</v>
      </c>
      <c r="BFI13" s="593"/>
      <c r="BFJ13" s="594"/>
      <c r="BFK13" s="597"/>
      <c r="BFL13" s="592" t="s">
        <v>296</v>
      </c>
      <c r="BFM13" s="593"/>
      <c r="BFN13" s="594"/>
      <c r="BFO13" s="597"/>
      <c r="BFP13" s="592" t="s">
        <v>297</v>
      </c>
      <c r="BFQ13" s="593"/>
      <c r="BFR13" s="594"/>
      <c r="BFS13" s="597"/>
      <c r="BFT13" s="592" t="s">
        <v>298</v>
      </c>
      <c r="BFU13" s="593"/>
      <c r="BFV13" s="594"/>
      <c r="BFW13" s="597"/>
      <c r="BFX13" s="592" t="s">
        <v>299</v>
      </c>
      <c r="BFY13" s="594"/>
      <c r="BFZ13" s="591" t="s">
        <v>300</v>
      </c>
      <c r="BGA13" s="718"/>
      <c r="BGB13" s="719"/>
      <c r="BGC13" s="592" t="s">
        <v>301</v>
      </c>
      <c r="BGD13" s="593"/>
      <c r="BGE13" s="593"/>
      <c r="BGF13" s="594"/>
      <c r="BGG13" s="261"/>
      <c r="BGH13" s="262" t="s">
        <v>292</v>
      </c>
      <c r="BGI13" s="698" t="s">
        <v>293</v>
      </c>
      <c r="BGJ13" s="700"/>
      <c r="BGK13" s="698" t="s">
        <v>294</v>
      </c>
      <c r="BGL13" s="700"/>
      <c r="BGM13" s="289" t="e">
        <f>$G$13</f>
        <v>#N/A</v>
      </c>
      <c r="BGN13" s="290" t="e">
        <f>$H$13</f>
        <v>#N/A</v>
      </c>
      <c r="BGO13" s="291" t="e">
        <f>$I$13</f>
        <v>#N/A</v>
      </c>
      <c r="BGP13" s="289" t="e">
        <f>$J$13</f>
        <v>#N/A</v>
      </c>
      <c r="BGQ13" s="292" t="e">
        <f>$K$13</f>
        <v>#N/A</v>
      </c>
      <c r="BGR13" s="291" t="e">
        <f>$L$13</f>
        <v>#N/A</v>
      </c>
      <c r="BGS13" s="289" t="e">
        <f>$M$13</f>
        <v>#N/A</v>
      </c>
      <c r="BGT13" s="290" t="e">
        <f>$N$13</f>
        <v>#N/A</v>
      </c>
      <c r="BGU13" s="291" t="e">
        <f>$O$13</f>
        <v>#N/A</v>
      </c>
      <c r="BGV13" s="289" t="e">
        <f>$P$13</f>
        <v>#N/A</v>
      </c>
      <c r="BGW13" s="290" t="str">
        <f>$Q$13</f>
        <v/>
      </c>
      <c r="BGX13" s="291" t="e">
        <f>$R$13</f>
        <v>#VALUE!</v>
      </c>
      <c r="BGY13" s="289" t="e">
        <f>$S$13</f>
        <v>#N/A</v>
      </c>
      <c r="BGZ13" s="290" t="e">
        <f>$T$13</f>
        <v>#N/A</v>
      </c>
      <c r="BHA13" s="291" t="e">
        <f>$U$13</f>
        <v>#N/A</v>
      </c>
      <c r="BHB13" s="289" t="e">
        <f>$V$13</f>
        <v>#N/A</v>
      </c>
      <c r="BHC13" s="290" t="e">
        <f>$W$13</f>
        <v>#N/A</v>
      </c>
      <c r="BHD13" s="291" t="e">
        <f>$X$13</f>
        <v>#N/A</v>
      </c>
      <c r="BHE13" s="294" t="e">
        <f>$Y$13</f>
        <v>#N/A</v>
      </c>
      <c r="BHF13" s="290" t="e">
        <f>$Z$13</f>
        <v>#N/A</v>
      </c>
      <c r="BHG13" s="291" t="e">
        <f>$AA$13</f>
        <v>#N/A</v>
      </c>
      <c r="BHH13" s="289" t="e">
        <f>$AB$13</f>
        <v>#N/A</v>
      </c>
      <c r="BHI13" s="290" t="str">
        <f>$AC$13</f>
        <v/>
      </c>
      <c r="BHJ13" s="291" t="e">
        <f>$AD$13</f>
        <v>#VALUE!</v>
      </c>
      <c r="BHK13" s="592" t="s">
        <v>295</v>
      </c>
      <c r="BHL13" s="593"/>
      <c r="BHM13" s="594"/>
      <c r="BHN13" s="597"/>
      <c r="BHO13" s="592" t="s">
        <v>296</v>
      </c>
      <c r="BHP13" s="593"/>
      <c r="BHQ13" s="594"/>
      <c r="BHR13" s="597"/>
      <c r="BHS13" s="592" t="s">
        <v>297</v>
      </c>
      <c r="BHT13" s="593"/>
      <c r="BHU13" s="594"/>
      <c r="BHV13" s="597"/>
      <c r="BHW13" s="592" t="s">
        <v>298</v>
      </c>
      <c r="BHX13" s="593"/>
      <c r="BHY13" s="594"/>
      <c r="BHZ13" s="597"/>
      <c r="BIA13" s="592" t="s">
        <v>299</v>
      </c>
      <c r="BIB13" s="594"/>
      <c r="BIC13" s="591" t="s">
        <v>300</v>
      </c>
      <c r="BID13" s="718"/>
      <c r="BIE13" s="719"/>
      <c r="BIF13" s="592" t="s">
        <v>301</v>
      </c>
      <c r="BIG13" s="593"/>
      <c r="BIH13" s="593"/>
      <c r="BII13" s="594"/>
      <c r="BIJ13" s="261"/>
      <c r="BIK13" s="262" t="s">
        <v>292</v>
      </c>
      <c r="BIL13" s="698" t="s">
        <v>293</v>
      </c>
      <c r="BIM13" s="700"/>
      <c r="BIN13" s="698" t="s">
        <v>294</v>
      </c>
      <c r="BIO13" s="700"/>
      <c r="BIP13" s="289" t="e">
        <f>$G$13</f>
        <v>#N/A</v>
      </c>
      <c r="BIQ13" s="290" t="e">
        <f>$H$13</f>
        <v>#N/A</v>
      </c>
      <c r="BIR13" s="291" t="e">
        <f>$I$13</f>
        <v>#N/A</v>
      </c>
      <c r="BIS13" s="289" t="e">
        <f>$J$13</f>
        <v>#N/A</v>
      </c>
      <c r="BIT13" s="292" t="e">
        <f>$K$13</f>
        <v>#N/A</v>
      </c>
      <c r="BIU13" s="291" t="e">
        <f>$L$13</f>
        <v>#N/A</v>
      </c>
      <c r="BIV13" s="289" t="e">
        <f>$M$13</f>
        <v>#N/A</v>
      </c>
      <c r="BIW13" s="290" t="e">
        <f>$N$13</f>
        <v>#N/A</v>
      </c>
      <c r="BIX13" s="291" t="e">
        <f>$O$13</f>
        <v>#N/A</v>
      </c>
      <c r="BIY13" s="289" t="e">
        <f>$P$13</f>
        <v>#N/A</v>
      </c>
      <c r="BIZ13" s="290" t="str">
        <f>$Q$13</f>
        <v/>
      </c>
      <c r="BJA13" s="291" t="e">
        <f>$R$13</f>
        <v>#VALUE!</v>
      </c>
      <c r="BJB13" s="289" t="e">
        <f>$S$13</f>
        <v>#N/A</v>
      </c>
      <c r="BJC13" s="290" t="e">
        <f>$T$13</f>
        <v>#N/A</v>
      </c>
      <c r="BJD13" s="291" t="e">
        <f>$U$13</f>
        <v>#N/A</v>
      </c>
      <c r="BJE13" s="289" t="e">
        <f>$V$13</f>
        <v>#N/A</v>
      </c>
      <c r="BJF13" s="290" t="e">
        <f>$W$13</f>
        <v>#N/A</v>
      </c>
      <c r="BJG13" s="291" t="e">
        <f>$X$13</f>
        <v>#N/A</v>
      </c>
      <c r="BJH13" s="294" t="e">
        <f>$Y$13</f>
        <v>#N/A</v>
      </c>
      <c r="BJI13" s="290" t="e">
        <f>$Z$13</f>
        <v>#N/A</v>
      </c>
      <c r="BJJ13" s="291" t="e">
        <f>$AA$13</f>
        <v>#N/A</v>
      </c>
      <c r="BJK13" s="289" t="e">
        <f>$AB$13</f>
        <v>#N/A</v>
      </c>
      <c r="BJL13" s="290" t="str">
        <f>$AC$13</f>
        <v/>
      </c>
      <c r="BJM13" s="291" t="e">
        <f>$AD$13</f>
        <v>#VALUE!</v>
      </c>
      <c r="BJN13" s="592" t="s">
        <v>295</v>
      </c>
      <c r="BJO13" s="593"/>
      <c r="BJP13" s="594"/>
      <c r="BJQ13" s="597"/>
      <c r="BJR13" s="592" t="s">
        <v>296</v>
      </c>
      <c r="BJS13" s="593"/>
      <c r="BJT13" s="594"/>
      <c r="BJU13" s="597"/>
      <c r="BJV13" s="592" t="s">
        <v>297</v>
      </c>
      <c r="BJW13" s="593"/>
      <c r="BJX13" s="594"/>
      <c r="BJY13" s="597"/>
      <c r="BJZ13" s="592" t="s">
        <v>298</v>
      </c>
      <c r="BKA13" s="593"/>
      <c r="BKB13" s="594"/>
      <c r="BKC13" s="597"/>
      <c r="BKD13" s="592" t="s">
        <v>299</v>
      </c>
      <c r="BKE13" s="594"/>
      <c r="BKF13" s="591" t="s">
        <v>300</v>
      </c>
      <c r="BKG13" s="718"/>
      <c r="BKH13" s="719"/>
      <c r="BKI13" s="592" t="s">
        <v>301</v>
      </c>
      <c r="BKJ13" s="593"/>
      <c r="BKK13" s="593"/>
      <c r="BKL13" s="594"/>
      <c r="BKM13" s="261"/>
      <c r="BKN13" s="262" t="s">
        <v>292</v>
      </c>
      <c r="BKO13" s="698" t="s">
        <v>293</v>
      </c>
      <c r="BKP13" s="700"/>
      <c r="BKQ13" s="698" t="s">
        <v>294</v>
      </c>
      <c r="BKR13" s="700"/>
      <c r="BKS13" s="289" t="e">
        <f>$G$13</f>
        <v>#N/A</v>
      </c>
      <c r="BKT13" s="290" t="e">
        <f>$H$13</f>
        <v>#N/A</v>
      </c>
      <c r="BKU13" s="291" t="e">
        <f>$I$13</f>
        <v>#N/A</v>
      </c>
      <c r="BKV13" s="289" t="e">
        <f>$J$13</f>
        <v>#N/A</v>
      </c>
      <c r="BKW13" s="292" t="e">
        <f>$K$13</f>
        <v>#N/A</v>
      </c>
      <c r="BKX13" s="291" t="e">
        <f>$L$13</f>
        <v>#N/A</v>
      </c>
      <c r="BKY13" s="289" t="e">
        <f>$M$13</f>
        <v>#N/A</v>
      </c>
      <c r="BKZ13" s="290" t="e">
        <f>$N$13</f>
        <v>#N/A</v>
      </c>
      <c r="BLA13" s="291" t="e">
        <f>$O$13</f>
        <v>#N/A</v>
      </c>
      <c r="BLB13" s="289" t="e">
        <f>$P$13</f>
        <v>#N/A</v>
      </c>
      <c r="BLC13" s="290" t="str">
        <f>$Q$13</f>
        <v/>
      </c>
      <c r="BLD13" s="291" t="e">
        <f>$R$13</f>
        <v>#VALUE!</v>
      </c>
      <c r="BLE13" s="289" t="e">
        <f>$S$13</f>
        <v>#N/A</v>
      </c>
      <c r="BLF13" s="290" t="e">
        <f>$T$13</f>
        <v>#N/A</v>
      </c>
      <c r="BLG13" s="291" t="e">
        <f>$U$13</f>
        <v>#N/A</v>
      </c>
      <c r="BLH13" s="289" t="e">
        <f>$V$13</f>
        <v>#N/A</v>
      </c>
      <c r="BLI13" s="290" t="e">
        <f>$W$13</f>
        <v>#N/A</v>
      </c>
      <c r="BLJ13" s="291" t="e">
        <f>$X$13</f>
        <v>#N/A</v>
      </c>
      <c r="BLK13" s="294" t="e">
        <f>$Y$13</f>
        <v>#N/A</v>
      </c>
      <c r="BLL13" s="290" t="e">
        <f>$Z$13</f>
        <v>#N/A</v>
      </c>
      <c r="BLM13" s="291" t="e">
        <f>$AA$13</f>
        <v>#N/A</v>
      </c>
      <c r="BLN13" s="289" t="e">
        <f>$AB$13</f>
        <v>#N/A</v>
      </c>
      <c r="BLO13" s="290" t="str">
        <f>$AC$13</f>
        <v/>
      </c>
      <c r="BLP13" s="291" t="e">
        <f>$AD$13</f>
        <v>#VALUE!</v>
      </c>
      <c r="BLQ13" s="592" t="s">
        <v>295</v>
      </c>
      <c r="BLR13" s="593"/>
      <c r="BLS13" s="594"/>
      <c r="BLT13" s="597"/>
      <c r="BLU13" s="592" t="s">
        <v>296</v>
      </c>
      <c r="BLV13" s="593"/>
      <c r="BLW13" s="594"/>
      <c r="BLX13" s="597"/>
      <c r="BLY13" s="592" t="s">
        <v>297</v>
      </c>
      <c r="BLZ13" s="593"/>
      <c r="BMA13" s="594"/>
      <c r="BMB13" s="597"/>
      <c r="BMC13" s="592" t="s">
        <v>298</v>
      </c>
      <c r="BMD13" s="593"/>
      <c r="BME13" s="594"/>
      <c r="BMF13" s="597"/>
      <c r="BMG13" s="592" t="s">
        <v>299</v>
      </c>
      <c r="BMH13" s="594"/>
      <c r="BMI13" s="591" t="s">
        <v>300</v>
      </c>
      <c r="BMJ13" s="718"/>
      <c r="BMK13" s="719"/>
      <c r="BML13" s="592" t="s">
        <v>301</v>
      </c>
      <c r="BMM13" s="593"/>
      <c r="BMN13" s="593"/>
      <c r="BMO13" s="594"/>
      <c r="BMP13" s="261"/>
      <c r="BMQ13" s="262" t="s">
        <v>292</v>
      </c>
      <c r="BMR13" s="698" t="s">
        <v>293</v>
      </c>
      <c r="BMS13" s="700"/>
      <c r="BMT13" s="698" t="s">
        <v>294</v>
      </c>
      <c r="BMU13" s="700"/>
      <c r="BMV13" s="289" t="e">
        <f>$G$13</f>
        <v>#N/A</v>
      </c>
      <c r="BMW13" s="290" t="e">
        <f>$H$13</f>
        <v>#N/A</v>
      </c>
      <c r="BMX13" s="291" t="e">
        <f>$I$13</f>
        <v>#N/A</v>
      </c>
      <c r="BMY13" s="289" t="e">
        <f>$J$13</f>
        <v>#N/A</v>
      </c>
      <c r="BMZ13" s="292" t="e">
        <f>$K$13</f>
        <v>#N/A</v>
      </c>
      <c r="BNA13" s="291" t="e">
        <f>$L$13</f>
        <v>#N/A</v>
      </c>
      <c r="BNB13" s="289" t="e">
        <f>$M$13</f>
        <v>#N/A</v>
      </c>
      <c r="BNC13" s="290" t="e">
        <f>$N$13</f>
        <v>#N/A</v>
      </c>
      <c r="BND13" s="291" t="e">
        <f>$O$13</f>
        <v>#N/A</v>
      </c>
      <c r="BNE13" s="289" t="e">
        <f>$P$13</f>
        <v>#N/A</v>
      </c>
      <c r="BNF13" s="290" t="str">
        <f>$Q$13</f>
        <v/>
      </c>
      <c r="BNG13" s="291" t="e">
        <f>$R$13</f>
        <v>#VALUE!</v>
      </c>
      <c r="BNH13" s="289" t="e">
        <f>$S$13</f>
        <v>#N/A</v>
      </c>
      <c r="BNI13" s="290" t="e">
        <f>$T$13</f>
        <v>#N/A</v>
      </c>
      <c r="BNJ13" s="291" t="e">
        <f>$U$13</f>
        <v>#N/A</v>
      </c>
      <c r="BNK13" s="289" t="e">
        <f>$V$13</f>
        <v>#N/A</v>
      </c>
      <c r="BNL13" s="290" t="e">
        <f>$W$13</f>
        <v>#N/A</v>
      </c>
      <c r="BNM13" s="291" t="e">
        <f>$X$13</f>
        <v>#N/A</v>
      </c>
      <c r="BNN13" s="294" t="e">
        <f>$Y$13</f>
        <v>#N/A</v>
      </c>
      <c r="BNO13" s="290" t="e">
        <f>$Z$13</f>
        <v>#N/A</v>
      </c>
      <c r="BNP13" s="291" t="e">
        <f>$AA$13</f>
        <v>#N/A</v>
      </c>
      <c r="BNQ13" s="289" t="e">
        <f>$AB$13</f>
        <v>#N/A</v>
      </c>
      <c r="BNR13" s="290" t="str">
        <f>$AC$13</f>
        <v/>
      </c>
      <c r="BNS13" s="291" t="e">
        <f>$AD$13</f>
        <v>#VALUE!</v>
      </c>
      <c r="BNT13" s="592" t="s">
        <v>295</v>
      </c>
      <c r="BNU13" s="593"/>
      <c r="BNV13" s="594"/>
      <c r="BNW13" s="597"/>
      <c r="BNX13" s="592" t="s">
        <v>296</v>
      </c>
      <c r="BNY13" s="593"/>
      <c r="BNZ13" s="594"/>
      <c r="BOA13" s="597"/>
      <c r="BOB13" s="592" t="s">
        <v>297</v>
      </c>
      <c r="BOC13" s="593"/>
      <c r="BOD13" s="594"/>
      <c r="BOE13" s="597"/>
      <c r="BOF13" s="592" t="s">
        <v>298</v>
      </c>
      <c r="BOG13" s="593"/>
      <c r="BOH13" s="594"/>
      <c r="BOI13" s="597"/>
      <c r="BOJ13" s="592" t="s">
        <v>299</v>
      </c>
      <c r="BOK13" s="594"/>
      <c r="BOL13" s="591" t="s">
        <v>300</v>
      </c>
      <c r="BOM13" s="718"/>
      <c r="BON13" s="719"/>
      <c r="BOO13" s="592" t="s">
        <v>301</v>
      </c>
      <c r="BOP13" s="593"/>
      <c r="BOQ13" s="593"/>
      <c r="BOR13" s="594"/>
      <c r="BOS13" s="261"/>
      <c r="BOT13" s="262" t="s">
        <v>292</v>
      </c>
      <c r="BOU13" s="698" t="s">
        <v>293</v>
      </c>
      <c r="BOV13" s="700"/>
      <c r="BOW13" s="698" t="s">
        <v>294</v>
      </c>
      <c r="BOX13" s="700"/>
      <c r="BOY13" s="289" t="e">
        <f>$G$13</f>
        <v>#N/A</v>
      </c>
      <c r="BOZ13" s="290" t="e">
        <f>$H$13</f>
        <v>#N/A</v>
      </c>
      <c r="BPA13" s="291" t="e">
        <f>$I$13</f>
        <v>#N/A</v>
      </c>
      <c r="BPB13" s="289" t="e">
        <f>$J$13</f>
        <v>#N/A</v>
      </c>
      <c r="BPC13" s="292" t="e">
        <f>$K$13</f>
        <v>#N/A</v>
      </c>
      <c r="BPD13" s="291" t="e">
        <f>$L$13</f>
        <v>#N/A</v>
      </c>
      <c r="BPE13" s="289" t="e">
        <f>$M$13</f>
        <v>#N/A</v>
      </c>
      <c r="BPF13" s="290" t="e">
        <f>$N$13</f>
        <v>#N/A</v>
      </c>
      <c r="BPG13" s="291" t="e">
        <f>$O$13</f>
        <v>#N/A</v>
      </c>
      <c r="BPH13" s="289" t="e">
        <f>$P$13</f>
        <v>#N/A</v>
      </c>
      <c r="BPI13" s="290" t="str">
        <f>$Q$13</f>
        <v/>
      </c>
      <c r="BPJ13" s="291" t="e">
        <f>$R$13</f>
        <v>#VALUE!</v>
      </c>
      <c r="BPK13" s="289" t="e">
        <f>$S$13</f>
        <v>#N/A</v>
      </c>
      <c r="BPL13" s="290" t="e">
        <f>$T$13</f>
        <v>#N/A</v>
      </c>
      <c r="BPM13" s="291" t="e">
        <f>$U$13</f>
        <v>#N/A</v>
      </c>
      <c r="BPN13" s="289" t="e">
        <f>$V$13</f>
        <v>#N/A</v>
      </c>
      <c r="BPO13" s="290" t="e">
        <f>$W$13</f>
        <v>#N/A</v>
      </c>
      <c r="BPP13" s="291" t="e">
        <f>$X$13</f>
        <v>#N/A</v>
      </c>
      <c r="BPQ13" s="294" t="e">
        <f>$Y$13</f>
        <v>#N/A</v>
      </c>
      <c r="BPR13" s="290" t="e">
        <f>$Z$13</f>
        <v>#N/A</v>
      </c>
      <c r="BPS13" s="291" t="e">
        <f>$AA$13</f>
        <v>#N/A</v>
      </c>
      <c r="BPT13" s="289" t="e">
        <f>$AB$13</f>
        <v>#N/A</v>
      </c>
      <c r="BPU13" s="290" t="str">
        <f>$AC$13</f>
        <v/>
      </c>
      <c r="BPV13" s="291" t="e">
        <f>$AD$13</f>
        <v>#VALUE!</v>
      </c>
      <c r="BPW13" s="592" t="s">
        <v>295</v>
      </c>
      <c r="BPX13" s="593"/>
      <c r="BPY13" s="594"/>
      <c r="BPZ13" s="597"/>
      <c r="BQA13" s="592" t="s">
        <v>296</v>
      </c>
      <c r="BQB13" s="593"/>
      <c r="BQC13" s="594"/>
      <c r="BQD13" s="597"/>
      <c r="BQE13" s="592" t="s">
        <v>297</v>
      </c>
      <c r="BQF13" s="593"/>
      <c r="BQG13" s="594"/>
      <c r="BQH13" s="597"/>
      <c r="BQI13" s="592" t="s">
        <v>298</v>
      </c>
      <c r="BQJ13" s="593"/>
      <c r="BQK13" s="594"/>
      <c r="BQL13" s="597"/>
      <c r="BQM13" s="592" t="s">
        <v>299</v>
      </c>
      <c r="BQN13" s="594"/>
      <c r="BQO13" s="591" t="s">
        <v>300</v>
      </c>
      <c r="BQP13" s="718"/>
      <c r="BQQ13" s="719"/>
      <c r="BQR13" s="592" t="s">
        <v>301</v>
      </c>
      <c r="BQS13" s="593"/>
      <c r="BQT13" s="593"/>
      <c r="BQU13" s="594"/>
      <c r="BQV13" s="261"/>
      <c r="BQW13" s="262" t="s">
        <v>292</v>
      </c>
      <c r="BQX13" s="698" t="s">
        <v>293</v>
      </c>
      <c r="BQY13" s="700"/>
      <c r="BQZ13" s="698" t="s">
        <v>294</v>
      </c>
      <c r="BRA13" s="700"/>
      <c r="BRB13" s="289" t="e">
        <f>$G$13</f>
        <v>#N/A</v>
      </c>
      <c r="BRC13" s="290" t="e">
        <f>$H$13</f>
        <v>#N/A</v>
      </c>
      <c r="BRD13" s="291" t="e">
        <f>$I$13</f>
        <v>#N/A</v>
      </c>
      <c r="BRE13" s="289" t="e">
        <f>$J$13</f>
        <v>#N/A</v>
      </c>
      <c r="BRF13" s="292" t="e">
        <f>$K$13</f>
        <v>#N/A</v>
      </c>
      <c r="BRG13" s="291" t="e">
        <f>$L$13</f>
        <v>#N/A</v>
      </c>
      <c r="BRH13" s="289" t="e">
        <f>$M$13</f>
        <v>#N/A</v>
      </c>
      <c r="BRI13" s="290" t="e">
        <f>$N$13</f>
        <v>#N/A</v>
      </c>
      <c r="BRJ13" s="291" t="e">
        <f>$O$13</f>
        <v>#N/A</v>
      </c>
      <c r="BRK13" s="289" t="e">
        <f>$P$13</f>
        <v>#N/A</v>
      </c>
      <c r="BRL13" s="290" t="str">
        <f>$Q$13</f>
        <v/>
      </c>
      <c r="BRM13" s="291" t="e">
        <f>$R$13</f>
        <v>#VALUE!</v>
      </c>
      <c r="BRN13" s="289" t="e">
        <f>$S$13</f>
        <v>#N/A</v>
      </c>
      <c r="BRO13" s="290" t="e">
        <f>$T$13</f>
        <v>#N/A</v>
      </c>
      <c r="BRP13" s="291" t="e">
        <f>$U$13</f>
        <v>#N/A</v>
      </c>
      <c r="BRQ13" s="289" t="e">
        <f>$V$13</f>
        <v>#N/A</v>
      </c>
      <c r="BRR13" s="290" t="e">
        <f>$W$13</f>
        <v>#N/A</v>
      </c>
      <c r="BRS13" s="291" t="e">
        <f>$X$13</f>
        <v>#N/A</v>
      </c>
      <c r="BRT13" s="294" t="e">
        <f>$Y$13</f>
        <v>#N/A</v>
      </c>
      <c r="BRU13" s="290" t="e">
        <f>$Z$13</f>
        <v>#N/A</v>
      </c>
      <c r="BRV13" s="291" t="e">
        <f>$AA$13</f>
        <v>#N/A</v>
      </c>
      <c r="BRW13" s="289" t="e">
        <f>$AB$13</f>
        <v>#N/A</v>
      </c>
      <c r="BRX13" s="290" t="str">
        <f>$AC$13</f>
        <v/>
      </c>
      <c r="BRY13" s="291" t="e">
        <f>$AD$13</f>
        <v>#VALUE!</v>
      </c>
      <c r="BRZ13" s="592" t="s">
        <v>295</v>
      </c>
      <c r="BSA13" s="593"/>
      <c r="BSB13" s="594"/>
      <c r="BSC13" s="597"/>
      <c r="BSD13" s="592" t="s">
        <v>296</v>
      </c>
      <c r="BSE13" s="593"/>
      <c r="BSF13" s="594"/>
      <c r="BSG13" s="597"/>
      <c r="BSH13" s="592" t="s">
        <v>297</v>
      </c>
      <c r="BSI13" s="593"/>
      <c r="BSJ13" s="594"/>
      <c r="BSK13" s="597"/>
      <c r="BSL13" s="592" t="s">
        <v>298</v>
      </c>
      <c r="BSM13" s="593"/>
      <c r="BSN13" s="594"/>
      <c r="BSO13" s="597"/>
      <c r="BSP13" s="592" t="s">
        <v>299</v>
      </c>
      <c r="BSQ13" s="594"/>
      <c r="BSR13" s="591" t="s">
        <v>300</v>
      </c>
      <c r="BSS13" s="718"/>
      <c r="BST13" s="719"/>
      <c r="BSU13" s="592" t="s">
        <v>301</v>
      </c>
      <c r="BSV13" s="593"/>
      <c r="BSW13" s="593"/>
      <c r="BSX13" s="594"/>
      <c r="BSY13" s="261"/>
      <c r="BSZ13" s="262" t="s">
        <v>292</v>
      </c>
      <c r="BTA13" s="698" t="s">
        <v>293</v>
      </c>
      <c r="BTB13" s="700"/>
      <c r="BTC13" s="698" t="s">
        <v>294</v>
      </c>
      <c r="BTD13" s="700"/>
      <c r="BTE13" s="289" t="e">
        <f>$G$13</f>
        <v>#N/A</v>
      </c>
      <c r="BTF13" s="290" t="e">
        <f>$H$13</f>
        <v>#N/A</v>
      </c>
      <c r="BTG13" s="291" t="e">
        <f>$I$13</f>
        <v>#N/A</v>
      </c>
      <c r="BTH13" s="289" t="e">
        <f>$J$13</f>
        <v>#N/A</v>
      </c>
      <c r="BTI13" s="292" t="e">
        <f>$K$13</f>
        <v>#N/A</v>
      </c>
      <c r="BTJ13" s="291" t="e">
        <f>$L$13</f>
        <v>#N/A</v>
      </c>
      <c r="BTK13" s="289" t="e">
        <f>$M$13</f>
        <v>#N/A</v>
      </c>
      <c r="BTL13" s="290" t="e">
        <f>$N$13</f>
        <v>#N/A</v>
      </c>
      <c r="BTM13" s="291" t="e">
        <f>$O$13</f>
        <v>#N/A</v>
      </c>
      <c r="BTN13" s="289" t="e">
        <f>$P$13</f>
        <v>#N/A</v>
      </c>
      <c r="BTO13" s="290" t="str">
        <f>$Q$13</f>
        <v/>
      </c>
      <c r="BTP13" s="291" t="e">
        <f>$R$13</f>
        <v>#VALUE!</v>
      </c>
      <c r="BTQ13" s="289" t="e">
        <f>$S$13</f>
        <v>#N/A</v>
      </c>
      <c r="BTR13" s="290" t="e">
        <f>$T$13</f>
        <v>#N/A</v>
      </c>
      <c r="BTS13" s="291" t="e">
        <f>$U$13</f>
        <v>#N/A</v>
      </c>
      <c r="BTT13" s="289" t="e">
        <f>$V$13</f>
        <v>#N/A</v>
      </c>
      <c r="BTU13" s="290" t="e">
        <f>$W$13</f>
        <v>#N/A</v>
      </c>
      <c r="BTV13" s="291" t="e">
        <f>$X$13</f>
        <v>#N/A</v>
      </c>
      <c r="BTW13" s="294" t="e">
        <f>$Y$13</f>
        <v>#N/A</v>
      </c>
      <c r="BTX13" s="290" t="e">
        <f>$Z$13</f>
        <v>#N/A</v>
      </c>
      <c r="BTY13" s="291" t="e">
        <f>$AA$13</f>
        <v>#N/A</v>
      </c>
      <c r="BTZ13" s="289" t="e">
        <f>$AB$13</f>
        <v>#N/A</v>
      </c>
      <c r="BUA13" s="290" t="str">
        <f>$AC$13</f>
        <v/>
      </c>
      <c r="BUB13" s="291" t="e">
        <f>$AD$13</f>
        <v>#VALUE!</v>
      </c>
      <c r="BUC13" s="592" t="s">
        <v>295</v>
      </c>
      <c r="BUD13" s="593"/>
      <c r="BUE13" s="594"/>
      <c r="BUF13" s="597"/>
      <c r="BUG13" s="592" t="s">
        <v>296</v>
      </c>
      <c r="BUH13" s="593"/>
      <c r="BUI13" s="594"/>
      <c r="BUJ13" s="597"/>
      <c r="BUK13" s="592" t="s">
        <v>297</v>
      </c>
      <c r="BUL13" s="593"/>
      <c r="BUM13" s="594"/>
      <c r="BUN13" s="597"/>
      <c r="BUO13" s="592" t="s">
        <v>298</v>
      </c>
      <c r="BUP13" s="593"/>
      <c r="BUQ13" s="594"/>
      <c r="BUR13" s="597"/>
      <c r="BUS13" s="592" t="s">
        <v>299</v>
      </c>
      <c r="BUT13" s="594"/>
      <c r="BUU13" s="591" t="s">
        <v>300</v>
      </c>
      <c r="BUV13" s="718"/>
      <c r="BUW13" s="719"/>
      <c r="BUX13" s="592" t="s">
        <v>301</v>
      </c>
      <c r="BUY13" s="593"/>
      <c r="BUZ13" s="593"/>
      <c r="BVA13" s="594"/>
      <c r="BVB13" s="261"/>
      <c r="BVC13" s="262" t="s">
        <v>292</v>
      </c>
      <c r="BVD13" s="698" t="s">
        <v>293</v>
      </c>
      <c r="BVE13" s="700"/>
      <c r="BVF13" s="698" t="s">
        <v>294</v>
      </c>
      <c r="BVG13" s="700"/>
      <c r="BVH13" s="289" t="e">
        <f>$G$13</f>
        <v>#N/A</v>
      </c>
      <c r="BVI13" s="290" t="e">
        <f>$H$13</f>
        <v>#N/A</v>
      </c>
      <c r="BVJ13" s="291" t="e">
        <f>$I$13</f>
        <v>#N/A</v>
      </c>
      <c r="BVK13" s="289" t="e">
        <f>$J$13</f>
        <v>#N/A</v>
      </c>
      <c r="BVL13" s="292" t="e">
        <f>$K$13</f>
        <v>#N/A</v>
      </c>
      <c r="BVM13" s="291" t="e">
        <f>$L$13</f>
        <v>#N/A</v>
      </c>
      <c r="BVN13" s="289" t="e">
        <f>$M$13</f>
        <v>#N/A</v>
      </c>
      <c r="BVO13" s="290" t="e">
        <f>$N$13</f>
        <v>#N/A</v>
      </c>
      <c r="BVP13" s="291" t="e">
        <f>$O$13</f>
        <v>#N/A</v>
      </c>
      <c r="BVQ13" s="289" t="e">
        <f>$P$13</f>
        <v>#N/A</v>
      </c>
      <c r="BVR13" s="290" t="str">
        <f>$Q$13</f>
        <v/>
      </c>
      <c r="BVS13" s="291" t="e">
        <f>$R$13</f>
        <v>#VALUE!</v>
      </c>
      <c r="BVT13" s="289" t="e">
        <f>$S$13</f>
        <v>#N/A</v>
      </c>
      <c r="BVU13" s="290" t="e">
        <f>$T$13</f>
        <v>#N/A</v>
      </c>
      <c r="BVV13" s="291" t="e">
        <f>$U$13</f>
        <v>#N/A</v>
      </c>
      <c r="BVW13" s="289" t="e">
        <f>$V$13</f>
        <v>#N/A</v>
      </c>
      <c r="BVX13" s="290" t="e">
        <f>$W$13</f>
        <v>#N/A</v>
      </c>
      <c r="BVY13" s="291" t="e">
        <f>$X$13</f>
        <v>#N/A</v>
      </c>
      <c r="BVZ13" s="294" t="e">
        <f>$Y$13</f>
        <v>#N/A</v>
      </c>
      <c r="BWA13" s="290" t="e">
        <f>$Z$13</f>
        <v>#N/A</v>
      </c>
      <c r="BWB13" s="291" t="e">
        <f>$AA$13</f>
        <v>#N/A</v>
      </c>
      <c r="BWC13" s="289" t="e">
        <f>$AB$13</f>
        <v>#N/A</v>
      </c>
      <c r="BWD13" s="290" t="str">
        <f>$AC$13</f>
        <v/>
      </c>
      <c r="BWE13" s="291" t="e">
        <f>$AD$13</f>
        <v>#VALUE!</v>
      </c>
      <c r="BWF13" s="592" t="s">
        <v>295</v>
      </c>
      <c r="BWG13" s="593"/>
      <c r="BWH13" s="594"/>
      <c r="BWI13" s="597"/>
      <c r="BWJ13" s="592" t="s">
        <v>296</v>
      </c>
      <c r="BWK13" s="593"/>
      <c r="BWL13" s="594"/>
      <c r="BWM13" s="597"/>
      <c r="BWN13" s="592" t="s">
        <v>297</v>
      </c>
      <c r="BWO13" s="593"/>
      <c r="BWP13" s="594"/>
      <c r="BWQ13" s="597"/>
      <c r="BWR13" s="592" t="s">
        <v>298</v>
      </c>
      <c r="BWS13" s="593"/>
      <c r="BWT13" s="594"/>
      <c r="BWU13" s="597"/>
      <c r="BWV13" s="592" t="s">
        <v>299</v>
      </c>
      <c r="BWW13" s="594"/>
      <c r="BWX13" s="591" t="s">
        <v>300</v>
      </c>
      <c r="BWY13" s="718"/>
      <c r="BWZ13" s="719"/>
      <c r="BXA13" s="592" t="s">
        <v>301</v>
      </c>
      <c r="BXB13" s="593"/>
      <c r="BXC13" s="593"/>
      <c r="BXD13" s="594"/>
      <c r="BXE13" s="261"/>
      <c r="BXF13" s="262" t="s">
        <v>292</v>
      </c>
      <c r="BXG13" s="698" t="s">
        <v>293</v>
      </c>
      <c r="BXH13" s="700"/>
      <c r="BXI13" s="698" t="s">
        <v>294</v>
      </c>
      <c r="BXJ13" s="700"/>
      <c r="BXK13" s="289" t="e">
        <f>$G$13</f>
        <v>#N/A</v>
      </c>
      <c r="BXL13" s="290" t="e">
        <f>$H$13</f>
        <v>#N/A</v>
      </c>
      <c r="BXM13" s="291" t="e">
        <f>$I$13</f>
        <v>#N/A</v>
      </c>
      <c r="BXN13" s="289" t="e">
        <f>$J$13</f>
        <v>#N/A</v>
      </c>
      <c r="BXO13" s="292" t="e">
        <f>$K$13</f>
        <v>#N/A</v>
      </c>
      <c r="BXP13" s="291" t="e">
        <f>$L$13</f>
        <v>#N/A</v>
      </c>
      <c r="BXQ13" s="289" t="e">
        <f>$M$13</f>
        <v>#N/A</v>
      </c>
      <c r="BXR13" s="290" t="e">
        <f>$N$13</f>
        <v>#N/A</v>
      </c>
      <c r="BXS13" s="291" t="e">
        <f>$O$13</f>
        <v>#N/A</v>
      </c>
      <c r="BXT13" s="289" t="e">
        <f>$P$13</f>
        <v>#N/A</v>
      </c>
      <c r="BXU13" s="290" t="str">
        <f>$Q$13</f>
        <v/>
      </c>
      <c r="BXV13" s="291" t="e">
        <f>$R$13</f>
        <v>#VALUE!</v>
      </c>
      <c r="BXW13" s="289" t="e">
        <f>$S$13</f>
        <v>#N/A</v>
      </c>
      <c r="BXX13" s="290" t="e">
        <f>$T$13</f>
        <v>#N/A</v>
      </c>
      <c r="BXY13" s="291" t="e">
        <f>$U$13</f>
        <v>#N/A</v>
      </c>
      <c r="BXZ13" s="289" t="e">
        <f>$V$13</f>
        <v>#N/A</v>
      </c>
      <c r="BYA13" s="290" t="e">
        <f>$W$13</f>
        <v>#N/A</v>
      </c>
      <c r="BYB13" s="291" t="e">
        <f>$X$13</f>
        <v>#N/A</v>
      </c>
      <c r="BYC13" s="294" t="e">
        <f>$Y$13</f>
        <v>#N/A</v>
      </c>
      <c r="BYD13" s="290" t="e">
        <f>$Z$13</f>
        <v>#N/A</v>
      </c>
      <c r="BYE13" s="291" t="e">
        <f>$AA$13</f>
        <v>#N/A</v>
      </c>
      <c r="BYF13" s="289" t="e">
        <f>$AB$13</f>
        <v>#N/A</v>
      </c>
      <c r="BYG13" s="290" t="str">
        <f>$AC$13</f>
        <v/>
      </c>
      <c r="BYH13" s="291" t="e">
        <f>$AD$13</f>
        <v>#VALUE!</v>
      </c>
      <c r="BYI13" s="592" t="s">
        <v>295</v>
      </c>
      <c r="BYJ13" s="593"/>
      <c r="BYK13" s="594"/>
      <c r="BYL13" s="597"/>
      <c r="BYM13" s="592" t="s">
        <v>296</v>
      </c>
      <c r="BYN13" s="593"/>
      <c r="BYO13" s="594"/>
      <c r="BYP13" s="597"/>
      <c r="BYQ13" s="592" t="s">
        <v>297</v>
      </c>
      <c r="BYR13" s="593"/>
      <c r="BYS13" s="594"/>
      <c r="BYT13" s="597"/>
      <c r="BYU13" s="592" t="s">
        <v>298</v>
      </c>
      <c r="BYV13" s="593"/>
      <c r="BYW13" s="594"/>
      <c r="BYX13" s="597"/>
      <c r="BYY13" s="592" t="s">
        <v>299</v>
      </c>
      <c r="BYZ13" s="594"/>
      <c r="BZA13" s="591" t="s">
        <v>300</v>
      </c>
      <c r="BZB13" s="718"/>
      <c r="BZC13" s="719"/>
      <c r="BZD13" s="592" t="s">
        <v>301</v>
      </c>
      <c r="BZE13" s="593"/>
      <c r="BZF13" s="593"/>
      <c r="BZG13" s="594"/>
      <c r="BZH13" s="261"/>
      <c r="BZI13" s="262" t="s">
        <v>292</v>
      </c>
      <c r="BZJ13" s="698" t="s">
        <v>293</v>
      </c>
      <c r="BZK13" s="700"/>
      <c r="BZL13" s="698" t="s">
        <v>294</v>
      </c>
      <c r="BZM13" s="700"/>
      <c r="BZN13" s="289" t="e">
        <f>$G$13</f>
        <v>#N/A</v>
      </c>
      <c r="BZO13" s="290" t="e">
        <f>$H$13</f>
        <v>#N/A</v>
      </c>
      <c r="BZP13" s="291" t="e">
        <f>$I$13</f>
        <v>#N/A</v>
      </c>
      <c r="BZQ13" s="289" t="e">
        <f>$J$13</f>
        <v>#N/A</v>
      </c>
      <c r="BZR13" s="292" t="e">
        <f>$K$13</f>
        <v>#N/A</v>
      </c>
      <c r="BZS13" s="291" t="e">
        <f>$L$13</f>
        <v>#N/A</v>
      </c>
      <c r="BZT13" s="289" t="e">
        <f>$M$13</f>
        <v>#N/A</v>
      </c>
      <c r="BZU13" s="290" t="e">
        <f>$N$13</f>
        <v>#N/A</v>
      </c>
      <c r="BZV13" s="291" t="e">
        <f>$O$13</f>
        <v>#N/A</v>
      </c>
      <c r="BZW13" s="289" t="e">
        <f>$P$13</f>
        <v>#N/A</v>
      </c>
      <c r="BZX13" s="290" t="str">
        <f>$Q$13</f>
        <v/>
      </c>
      <c r="BZY13" s="291" t="e">
        <f>$R$13</f>
        <v>#VALUE!</v>
      </c>
      <c r="BZZ13" s="289" t="e">
        <f>$S$13</f>
        <v>#N/A</v>
      </c>
      <c r="CAA13" s="290" t="e">
        <f>$T$13</f>
        <v>#N/A</v>
      </c>
      <c r="CAB13" s="291" t="e">
        <f>$U$13</f>
        <v>#N/A</v>
      </c>
      <c r="CAC13" s="289" t="e">
        <f>$V$13</f>
        <v>#N/A</v>
      </c>
      <c r="CAD13" s="290" t="e">
        <f>$W$13</f>
        <v>#N/A</v>
      </c>
      <c r="CAE13" s="291" t="e">
        <f>$X$13</f>
        <v>#N/A</v>
      </c>
      <c r="CAF13" s="294" t="e">
        <f>$Y$13</f>
        <v>#N/A</v>
      </c>
      <c r="CAG13" s="290" t="e">
        <f>$Z$13</f>
        <v>#N/A</v>
      </c>
      <c r="CAH13" s="291" t="e">
        <f>$AA$13</f>
        <v>#N/A</v>
      </c>
      <c r="CAI13" s="289" t="e">
        <f>$AB$13</f>
        <v>#N/A</v>
      </c>
      <c r="CAJ13" s="290" t="str">
        <f>$AC$13</f>
        <v/>
      </c>
      <c r="CAK13" s="291" t="e">
        <f>$AD$13</f>
        <v>#VALUE!</v>
      </c>
      <c r="CAL13" s="592" t="s">
        <v>295</v>
      </c>
      <c r="CAM13" s="593"/>
      <c r="CAN13" s="594"/>
      <c r="CAO13" s="597"/>
      <c r="CAP13" s="592" t="s">
        <v>296</v>
      </c>
      <c r="CAQ13" s="593"/>
      <c r="CAR13" s="594"/>
      <c r="CAS13" s="597"/>
      <c r="CAT13" s="592" t="s">
        <v>297</v>
      </c>
      <c r="CAU13" s="593"/>
      <c r="CAV13" s="594"/>
      <c r="CAW13" s="597"/>
      <c r="CAX13" s="592" t="s">
        <v>298</v>
      </c>
      <c r="CAY13" s="593"/>
      <c r="CAZ13" s="594"/>
      <c r="CBA13" s="597"/>
      <c r="CBB13" s="592" t="s">
        <v>299</v>
      </c>
      <c r="CBC13" s="594"/>
      <c r="CBD13" s="591" t="s">
        <v>300</v>
      </c>
      <c r="CBE13" s="718"/>
      <c r="CBF13" s="719"/>
      <c r="CBG13" s="592" t="s">
        <v>301</v>
      </c>
      <c r="CBH13" s="593"/>
      <c r="CBI13" s="593"/>
      <c r="CBJ13" s="594"/>
      <c r="CBK13" s="261"/>
      <c r="CBL13" s="262" t="s">
        <v>292</v>
      </c>
      <c r="CBM13" s="698" t="s">
        <v>293</v>
      </c>
      <c r="CBN13" s="700"/>
      <c r="CBO13" s="698" t="s">
        <v>294</v>
      </c>
      <c r="CBP13" s="700"/>
      <c r="CBQ13" s="289" t="e">
        <f>$G$13</f>
        <v>#N/A</v>
      </c>
      <c r="CBR13" s="290" t="e">
        <f>$H$13</f>
        <v>#N/A</v>
      </c>
      <c r="CBS13" s="291" t="e">
        <f>$I$13</f>
        <v>#N/A</v>
      </c>
      <c r="CBT13" s="289" t="e">
        <f>$J$13</f>
        <v>#N/A</v>
      </c>
      <c r="CBU13" s="292" t="e">
        <f>$K$13</f>
        <v>#N/A</v>
      </c>
      <c r="CBV13" s="291" t="e">
        <f>$L$13</f>
        <v>#N/A</v>
      </c>
      <c r="CBW13" s="289" t="e">
        <f>$M$13</f>
        <v>#N/A</v>
      </c>
      <c r="CBX13" s="290" t="e">
        <f>$N$13</f>
        <v>#N/A</v>
      </c>
      <c r="CBY13" s="291" t="e">
        <f>$O$13</f>
        <v>#N/A</v>
      </c>
      <c r="CBZ13" s="289" t="e">
        <f>$P$13</f>
        <v>#N/A</v>
      </c>
      <c r="CCA13" s="290" t="str">
        <f>$Q$13</f>
        <v/>
      </c>
      <c r="CCB13" s="291" t="e">
        <f>$R$13</f>
        <v>#VALUE!</v>
      </c>
      <c r="CCC13" s="289" t="e">
        <f>$S$13</f>
        <v>#N/A</v>
      </c>
      <c r="CCD13" s="290" t="e">
        <f>$T$13</f>
        <v>#N/A</v>
      </c>
      <c r="CCE13" s="291" t="e">
        <f>$U$13</f>
        <v>#N/A</v>
      </c>
      <c r="CCF13" s="289" t="e">
        <f>$V$13</f>
        <v>#N/A</v>
      </c>
      <c r="CCG13" s="290" t="e">
        <f>$W$13</f>
        <v>#N/A</v>
      </c>
      <c r="CCH13" s="291" t="e">
        <f>$X$13</f>
        <v>#N/A</v>
      </c>
      <c r="CCI13" s="294" t="e">
        <f>$Y$13</f>
        <v>#N/A</v>
      </c>
      <c r="CCJ13" s="290" t="e">
        <f>$Z$13</f>
        <v>#N/A</v>
      </c>
      <c r="CCK13" s="291" t="e">
        <f>$AA$13</f>
        <v>#N/A</v>
      </c>
      <c r="CCL13" s="289" t="e">
        <f>$AB$13</f>
        <v>#N/A</v>
      </c>
      <c r="CCM13" s="290" t="str">
        <f>$AC$13</f>
        <v/>
      </c>
      <c r="CCN13" s="291" t="e">
        <f>$AD$13</f>
        <v>#VALUE!</v>
      </c>
      <c r="CCO13" s="592" t="s">
        <v>295</v>
      </c>
      <c r="CCP13" s="593"/>
      <c r="CCQ13" s="594"/>
      <c r="CCR13" s="597"/>
      <c r="CCS13" s="592" t="s">
        <v>296</v>
      </c>
      <c r="CCT13" s="593"/>
      <c r="CCU13" s="594"/>
      <c r="CCV13" s="597"/>
      <c r="CCW13" s="592" t="s">
        <v>297</v>
      </c>
      <c r="CCX13" s="593"/>
      <c r="CCY13" s="594"/>
      <c r="CCZ13" s="597"/>
      <c r="CDA13" s="592" t="s">
        <v>298</v>
      </c>
      <c r="CDB13" s="593"/>
      <c r="CDC13" s="594"/>
      <c r="CDD13" s="597"/>
      <c r="CDE13" s="592" t="s">
        <v>299</v>
      </c>
      <c r="CDF13" s="594"/>
      <c r="CDG13" s="591" t="s">
        <v>300</v>
      </c>
      <c r="CDH13" s="718"/>
      <c r="CDI13" s="719"/>
      <c r="CDJ13" s="592" t="s">
        <v>301</v>
      </c>
      <c r="CDK13" s="593"/>
      <c r="CDL13" s="593"/>
      <c r="CDM13" s="594"/>
      <c r="CDN13" s="261"/>
      <c r="CDO13" s="262" t="s">
        <v>292</v>
      </c>
      <c r="CDP13" s="698" t="s">
        <v>293</v>
      </c>
      <c r="CDQ13" s="700"/>
      <c r="CDR13" s="698" t="s">
        <v>294</v>
      </c>
      <c r="CDS13" s="700"/>
      <c r="CDT13" s="289" t="e">
        <f>$G$13</f>
        <v>#N/A</v>
      </c>
      <c r="CDU13" s="290" t="e">
        <f>$H$13</f>
        <v>#N/A</v>
      </c>
      <c r="CDV13" s="291" t="e">
        <f>$I$13</f>
        <v>#N/A</v>
      </c>
      <c r="CDW13" s="289" t="e">
        <f>$J$13</f>
        <v>#N/A</v>
      </c>
      <c r="CDX13" s="292" t="e">
        <f>$K$13</f>
        <v>#N/A</v>
      </c>
      <c r="CDY13" s="291" t="e">
        <f>$L$13</f>
        <v>#N/A</v>
      </c>
      <c r="CDZ13" s="289" t="e">
        <f>$M$13</f>
        <v>#N/A</v>
      </c>
      <c r="CEA13" s="290" t="e">
        <f>$N$13</f>
        <v>#N/A</v>
      </c>
      <c r="CEB13" s="291" t="e">
        <f>$O$13</f>
        <v>#N/A</v>
      </c>
      <c r="CEC13" s="289" t="e">
        <f>$P$13</f>
        <v>#N/A</v>
      </c>
      <c r="CED13" s="290" t="str">
        <f>$Q$13</f>
        <v/>
      </c>
      <c r="CEE13" s="291" t="e">
        <f>$R$13</f>
        <v>#VALUE!</v>
      </c>
      <c r="CEF13" s="289" t="e">
        <f>$S$13</f>
        <v>#N/A</v>
      </c>
      <c r="CEG13" s="290" t="e">
        <f>$T$13</f>
        <v>#N/A</v>
      </c>
      <c r="CEH13" s="291" t="e">
        <f>$U$13</f>
        <v>#N/A</v>
      </c>
      <c r="CEI13" s="289" t="e">
        <f>$V$13</f>
        <v>#N/A</v>
      </c>
      <c r="CEJ13" s="290" t="e">
        <f>$W$13</f>
        <v>#N/A</v>
      </c>
      <c r="CEK13" s="291" t="e">
        <f>$X$13</f>
        <v>#N/A</v>
      </c>
      <c r="CEL13" s="294" t="e">
        <f>$Y$13</f>
        <v>#N/A</v>
      </c>
      <c r="CEM13" s="290" t="e">
        <f>$Z$13</f>
        <v>#N/A</v>
      </c>
      <c r="CEN13" s="291" t="e">
        <f>$AA$13</f>
        <v>#N/A</v>
      </c>
      <c r="CEO13" s="289" t="e">
        <f>$AB$13</f>
        <v>#N/A</v>
      </c>
      <c r="CEP13" s="290" t="str">
        <f>$AC$13</f>
        <v/>
      </c>
      <c r="CEQ13" s="291" t="e">
        <f>$AD$13</f>
        <v>#VALUE!</v>
      </c>
      <c r="CER13" s="592" t="s">
        <v>295</v>
      </c>
      <c r="CES13" s="593"/>
      <c r="CET13" s="594"/>
      <c r="CEU13" s="597"/>
      <c r="CEV13" s="592" t="s">
        <v>296</v>
      </c>
      <c r="CEW13" s="593"/>
      <c r="CEX13" s="594"/>
      <c r="CEY13" s="597"/>
      <c r="CEZ13" s="592" t="s">
        <v>297</v>
      </c>
      <c r="CFA13" s="593"/>
      <c r="CFB13" s="594"/>
      <c r="CFC13" s="597"/>
      <c r="CFD13" s="592" t="s">
        <v>298</v>
      </c>
      <c r="CFE13" s="593"/>
      <c r="CFF13" s="594"/>
      <c r="CFG13" s="597"/>
      <c r="CFH13" s="592" t="s">
        <v>299</v>
      </c>
      <c r="CFI13" s="594"/>
      <c r="CFJ13" s="591" t="s">
        <v>300</v>
      </c>
      <c r="CFK13" s="718"/>
      <c r="CFL13" s="719"/>
      <c r="CFM13" s="592" t="s">
        <v>301</v>
      </c>
      <c r="CFN13" s="593"/>
      <c r="CFO13" s="593"/>
      <c r="CFP13" s="594"/>
      <c r="CFQ13" s="261"/>
      <c r="CFR13" s="262" t="s">
        <v>292</v>
      </c>
      <c r="CFS13" s="698" t="s">
        <v>293</v>
      </c>
      <c r="CFT13" s="700"/>
      <c r="CFU13" s="698" t="s">
        <v>294</v>
      </c>
      <c r="CFV13" s="700"/>
      <c r="CFW13" s="289" t="e">
        <f>$G$13</f>
        <v>#N/A</v>
      </c>
      <c r="CFX13" s="290" t="e">
        <f>$H$13</f>
        <v>#N/A</v>
      </c>
      <c r="CFY13" s="291" t="e">
        <f>$I$13</f>
        <v>#N/A</v>
      </c>
      <c r="CFZ13" s="289" t="e">
        <f>$J$13</f>
        <v>#N/A</v>
      </c>
      <c r="CGA13" s="292" t="e">
        <f>$K$13</f>
        <v>#N/A</v>
      </c>
      <c r="CGB13" s="291" t="e">
        <f>$L$13</f>
        <v>#N/A</v>
      </c>
      <c r="CGC13" s="289" t="e">
        <f>$M$13</f>
        <v>#N/A</v>
      </c>
      <c r="CGD13" s="290" t="e">
        <f>$N$13</f>
        <v>#N/A</v>
      </c>
      <c r="CGE13" s="291" t="e">
        <f>$O$13</f>
        <v>#N/A</v>
      </c>
      <c r="CGF13" s="289" t="e">
        <f>$P$13</f>
        <v>#N/A</v>
      </c>
      <c r="CGG13" s="290" t="str">
        <f>$Q$13</f>
        <v/>
      </c>
      <c r="CGH13" s="291" t="e">
        <f>$R$13</f>
        <v>#VALUE!</v>
      </c>
      <c r="CGI13" s="289" t="e">
        <f>$S$13</f>
        <v>#N/A</v>
      </c>
      <c r="CGJ13" s="290" t="e">
        <f>$T$13</f>
        <v>#N/A</v>
      </c>
      <c r="CGK13" s="291" t="e">
        <f>$U$13</f>
        <v>#N/A</v>
      </c>
      <c r="CGL13" s="289" t="e">
        <f>$V$13</f>
        <v>#N/A</v>
      </c>
      <c r="CGM13" s="290" t="e">
        <f>$W$13</f>
        <v>#N/A</v>
      </c>
      <c r="CGN13" s="291" t="e">
        <f>$X$13</f>
        <v>#N/A</v>
      </c>
      <c r="CGO13" s="294" t="e">
        <f>$Y$13</f>
        <v>#N/A</v>
      </c>
      <c r="CGP13" s="290" t="e">
        <f>$Z$13</f>
        <v>#N/A</v>
      </c>
      <c r="CGQ13" s="291" t="e">
        <f>$AA$13</f>
        <v>#N/A</v>
      </c>
      <c r="CGR13" s="289" t="e">
        <f>$AB$13</f>
        <v>#N/A</v>
      </c>
      <c r="CGS13" s="290" t="str">
        <f>$AC$13</f>
        <v/>
      </c>
      <c r="CGT13" s="291" t="e">
        <f>$AD$13</f>
        <v>#VALUE!</v>
      </c>
      <c r="CGU13" s="592" t="s">
        <v>295</v>
      </c>
      <c r="CGV13" s="593"/>
      <c r="CGW13" s="594"/>
      <c r="CGX13" s="597"/>
      <c r="CGY13" s="592" t="s">
        <v>296</v>
      </c>
      <c r="CGZ13" s="593"/>
      <c r="CHA13" s="594"/>
      <c r="CHB13" s="597"/>
      <c r="CHC13" s="592" t="s">
        <v>297</v>
      </c>
      <c r="CHD13" s="593"/>
      <c r="CHE13" s="594"/>
      <c r="CHF13" s="597"/>
      <c r="CHG13" s="592" t="s">
        <v>298</v>
      </c>
      <c r="CHH13" s="593"/>
      <c r="CHI13" s="594"/>
      <c r="CHJ13" s="597"/>
      <c r="CHK13" s="592" t="s">
        <v>299</v>
      </c>
      <c r="CHL13" s="594"/>
      <c r="CHM13" s="591" t="s">
        <v>300</v>
      </c>
      <c r="CHN13" s="718"/>
      <c r="CHO13" s="719"/>
      <c r="CHP13" s="592" t="s">
        <v>301</v>
      </c>
      <c r="CHQ13" s="593"/>
      <c r="CHR13" s="593"/>
      <c r="CHS13" s="594"/>
      <c r="CHT13" s="261"/>
      <c r="CHU13" s="262" t="s">
        <v>292</v>
      </c>
      <c r="CHV13" s="698" t="s">
        <v>293</v>
      </c>
      <c r="CHW13" s="700"/>
      <c r="CHX13" s="698" t="s">
        <v>294</v>
      </c>
      <c r="CHY13" s="700"/>
      <c r="CHZ13" s="289" t="e">
        <f>$G$13</f>
        <v>#N/A</v>
      </c>
      <c r="CIA13" s="290" t="e">
        <f>$H$13</f>
        <v>#N/A</v>
      </c>
      <c r="CIB13" s="291" t="e">
        <f>$I$13</f>
        <v>#N/A</v>
      </c>
      <c r="CIC13" s="289" t="e">
        <f>$J$13</f>
        <v>#N/A</v>
      </c>
      <c r="CID13" s="292" t="e">
        <f>$K$13</f>
        <v>#N/A</v>
      </c>
      <c r="CIE13" s="291" t="e">
        <f>$L$13</f>
        <v>#N/A</v>
      </c>
      <c r="CIF13" s="289" t="e">
        <f>$M$13</f>
        <v>#N/A</v>
      </c>
      <c r="CIG13" s="290" t="e">
        <f>$N$13</f>
        <v>#N/A</v>
      </c>
      <c r="CIH13" s="291" t="e">
        <f>$O$13</f>
        <v>#N/A</v>
      </c>
      <c r="CII13" s="289" t="e">
        <f>$P$13</f>
        <v>#N/A</v>
      </c>
      <c r="CIJ13" s="290" t="str">
        <f>$Q$13</f>
        <v/>
      </c>
      <c r="CIK13" s="291" t="e">
        <f>$R$13</f>
        <v>#VALUE!</v>
      </c>
      <c r="CIL13" s="289" t="e">
        <f>$S$13</f>
        <v>#N/A</v>
      </c>
      <c r="CIM13" s="290" t="e">
        <f>$T$13</f>
        <v>#N/A</v>
      </c>
      <c r="CIN13" s="291" t="e">
        <f>$U$13</f>
        <v>#N/A</v>
      </c>
      <c r="CIO13" s="289" t="e">
        <f>$V$13</f>
        <v>#N/A</v>
      </c>
      <c r="CIP13" s="290" t="e">
        <f>$W$13</f>
        <v>#N/A</v>
      </c>
      <c r="CIQ13" s="291" t="e">
        <f>$X$13</f>
        <v>#N/A</v>
      </c>
      <c r="CIR13" s="294" t="e">
        <f>$Y$13</f>
        <v>#N/A</v>
      </c>
      <c r="CIS13" s="290" t="e">
        <f>$Z$13</f>
        <v>#N/A</v>
      </c>
      <c r="CIT13" s="291" t="e">
        <f>$AA$13</f>
        <v>#N/A</v>
      </c>
      <c r="CIU13" s="289" t="e">
        <f>$AB$13</f>
        <v>#N/A</v>
      </c>
      <c r="CIV13" s="290" t="str">
        <f>$AC$13</f>
        <v/>
      </c>
      <c r="CIW13" s="291" t="e">
        <f>$AD$13</f>
        <v>#VALUE!</v>
      </c>
      <c r="CIX13" s="592" t="s">
        <v>295</v>
      </c>
      <c r="CIY13" s="593"/>
      <c r="CIZ13" s="594"/>
      <c r="CJA13" s="597"/>
      <c r="CJB13" s="592" t="s">
        <v>296</v>
      </c>
      <c r="CJC13" s="593"/>
      <c r="CJD13" s="594"/>
      <c r="CJE13" s="597"/>
      <c r="CJF13" s="592" t="s">
        <v>297</v>
      </c>
      <c r="CJG13" s="593"/>
      <c r="CJH13" s="594"/>
      <c r="CJI13" s="597"/>
      <c r="CJJ13" s="592" t="s">
        <v>298</v>
      </c>
      <c r="CJK13" s="593"/>
      <c r="CJL13" s="594"/>
      <c r="CJM13" s="597"/>
      <c r="CJN13" s="592" t="s">
        <v>299</v>
      </c>
      <c r="CJO13" s="594"/>
      <c r="CJP13" s="591" t="s">
        <v>300</v>
      </c>
      <c r="CJQ13" s="718"/>
      <c r="CJR13" s="719"/>
      <c r="CJS13" s="592" t="s">
        <v>301</v>
      </c>
      <c r="CJT13" s="593"/>
      <c r="CJU13" s="593"/>
      <c r="CJV13" s="594"/>
      <c r="CJW13" s="261"/>
      <c r="CJX13" s="262" t="s">
        <v>292</v>
      </c>
      <c r="CJY13" s="698" t="s">
        <v>293</v>
      </c>
      <c r="CJZ13" s="700"/>
      <c r="CKA13" s="698" t="s">
        <v>294</v>
      </c>
      <c r="CKB13" s="700"/>
      <c r="CKC13" s="289" t="e">
        <f>$G$13</f>
        <v>#N/A</v>
      </c>
      <c r="CKD13" s="290" t="e">
        <f>$H$13</f>
        <v>#N/A</v>
      </c>
      <c r="CKE13" s="291" t="e">
        <f>$I$13</f>
        <v>#N/A</v>
      </c>
      <c r="CKF13" s="289" t="e">
        <f>$J$13</f>
        <v>#N/A</v>
      </c>
      <c r="CKG13" s="292" t="e">
        <f>$K$13</f>
        <v>#N/A</v>
      </c>
      <c r="CKH13" s="291" t="e">
        <f>$L$13</f>
        <v>#N/A</v>
      </c>
      <c r="CKI13" s="289" t="e">
        <f>$M$13</f>
        <v>#N/A</v>
      </c>
      <c r="CKJ13" s="290" t="e">
        <f>$N$13</f>
        <v>#N/A</v>
      </c>
      <c r="CKK13" s="291" t="e">
        <f>$O$13</f>
        <v>#N/A</v>
      </c>
      <c r="CKL13" s="289" t="e">
        <f>$P$13</f>
        <v>#N/A</v>
      </c>
      <c r="CKM13" s="290" t="str">
        <f>$Q$13</f>
        <v/>
      </c>
      <c r="CKN13" s="291" t="e">
        <f>$R$13</f>
        <v>#VALUE!</v>
      </c>
      <c r="CKO13" s="289" t="e">
        <f>$S$13</f>
        <v>#N/A</v>
      </c>
      <c r="CKP13" s="290" t="e">
        <f>$T$13</f>
        <v>#N/A</v>
      </c>
      <c r="CKQ13" s="291" t="e">
        <f>$U$13</f>
        <v>#N/A</v>
      </c>
      <c r="CKR13" s="289" t="e">
        <f>$V$13</f>
        <v>#N/A</v>
      </c>
      <c r="CKS13" s="290" t="e">
        <f>$W$13</f>
        <v>#N/A</v>
      </c>
      <c r="CKT13" s="291" t="e">
        <f>$X$13</f>
        <v>#N/A</v>
      </c>
      <c r="CKU13" s="294" t="e">
        <f>$Y$13</f>
        <v>#N/A</v>
      </c>
      <c r="CKV13" s="290" t="e">
        <f>$Z$13</f>
        <v>#N/A</v>
      </c>
      <c r="CKW13" s="291" t="e">
        <f>$AA$13</f>
        <v>#N/A</v>
      </c>
      <c r="CKX13" s="289" t="e">
        <f>$AB$13</f>
        <v>#N/A</v>
      </c>
      <c r="CKY13" s="290" t="str">
        <f>$AC$13</f>
        <v/>
      </c>
      <c r="CKZ13" s="291" t="e">
        <f>$AD$13</f>
        <v>#VALUE!</v>
      </c>
      <c r="CLA13" s="592" t="s">
        <v>295</v>
      </c>
      <c r="CLB13" s="593"/>
      <c r="CLC13" s="594"/>
      <c r="CLD13" s="597"/>
      <c r="CLE13" s="592" t="s">
        <v>296</v>
      </c>
      <c r="CLF13" s="593"/>
      <c r="CLG13" s="594"/>
      <c r="CLH13" s="597"/>
      <c r="CLI13" s="592" t="s">
        <v>297</v>
      </c>
      <c r="CLJ13" s="593"/>
      <c r="CLK13" s="594"/>
      <c r="CLL13" s="597"/>
      <c r="CLM13" s="592" t="s">
        <v>298</v>
      </c>
      <c r="CLN13" s="593"/>
      <c r="CLO13" s="594"/>
      <c r="CLP13" s="597"/>
      <c r="CLQ13" s="592" t="s">
        <v>299</v>
      </c>
      <c r="CLR13" s="594"/>
      <c r="CLS13" s="591" t="s">
        <v>300</v>
      </c>
      <c r="CLT13" s="718"/>
      <c r="CLU13" s="719"/>
      <c r="CLV13" s="592" t="s">
        <v>301</v>
      </c>
      <c r="CLW13" s="593"/>
      <c r="CLX13" s="593"/>
      <c r="CLY13" s="594"/>
      <c r="CLZ13" s="261"/>
      <c r="CMA13" s="262" t="s">
        <v>292</v>
      </c>
      <c r="CMB13" s="698" t="s">
        <v>293</v>
      </c>
      <c r="CMC13" s="700"/>
      <c r="CMD13" s="698" t="s">
        <v>294</v>
      </c>
      <c r="CME13" s="700"/>
      <c r="CMF13" s="289" t="e">
        <f>$G$13</f>
        <v>#N/A</v>
      </c>
      <c r="CMG13" s="290" t="e">
        <f>$H$13</f>
        <v>#N/A</v>
      </c>
      <c r="CMH13" s="291" t="e">
        <f>$I$13</f>
        <v>#N/A</v>
      </c>
      <c r="CMI13" s="289" t="e">
        <f>$J$13</f>
        <v>#N/A</v>
      </c>
      <c r="CMJ13" s="292" t="e">
        <f>$K$13</f>
        <v>#N/A</v>
      </c>
      <c r="CMK13" s="291" t="e">
        <f>$L$13</f>
        <v>#N/A</v>
      </c>
      <c r="CML13" s="289" t="e">
        <f>$M$13</f>
        <v>#N/A</v>
      </c>
      <c r="CMM13" s="290" t="e">
        <f>$N$13</f>
        <v>#N/A</v>
      </c>
      <c r="CMN13" s="291" t="e">
        <f>$O$13</f>
        <v>#N/A</v>
      </c>
      <c r="CMO13" s="289" t="e">
        <f>$P$13</f>
        <v>#N/A</v>
      </c>
      <c r="CMP13" s="290" t="str">
        <f>$Q$13</f>
        <v/>
      </c>
      <c r="CMQ13" s="291" t="e">
        <f>$R$13</f>
        <v>#VALUE!</v>
      </c>
      <c r="CMR13" s="289" t="e">
        <f>$S$13</f>
        <v>#N/A</v>
      </c>
      <c r="CMS13" s="290" t="e">
        <f>$T$13</f>
        <v>#N/A</v>
      </c>
      <c r="CMT13" s="291" t="e">
        <f>$U$13</f>
        <v>#N/A</v>
      </c>
      <c r="CMU13" s="289" t="e">
        <f>$V$13</f>
        <v>#N/A</v>
      </c>
      <c r="CMV13" s="290" t="e">
        <f>$W$13</f>
        <v>#N/A</v>
      </c>
      <c r="CMW13" s="291" t="e">
        <f>$X$13</f>
        <v>#N/A</v>
      </c>
      <c r="CMX13" s="294" t="e">
        <f>$Y$13</f>
        <v>#N/A</v>
      </c>
      <c r="CMY13" s="290" t="e">
        <f>$Z$13</f>
        <v>#N/A</v>
      </c>
      <c r="CMZ13" s="291" t="e">
        <f>$AA$13</f>
        <v>#N/A</v>
      </c>
      <c r="CNA13" s="289" t="e">
        <f>$AB$13</f>
        <v>#N/A</v>
      </c>
      <c r="CNB13" s="290" t="str">
        <f>$AC$13</f>
        <v/>
      </c>
      <c r="CNC13" s="291" t="e">
        <f>$AD$13</f>
        <v>#VALUE!</v>
      </c>
      <c r="CND13" s="592" t="s">
        <v>295</v>
      </c>
      <c r="CNE13" s="593"/>
      <c r="CNF13" s="594"/>
      <c r="CNG13" s="597"/>
      <c r="CNH13" s="592" t="s">
        <v>296</v>
      </c>
      <c r="CNI13" s="593"/>
      <c r="CNJ13" s="594"/>
      <c r="CNK13" s="597"/>
      <c r="CNL13" s="592" t="s">
        <v>297</v>
      </c>
      <c r="CNM13" s="593"/>
      <c r="CNN13" s="594"/>
      <c r="CNO13" s="597"/>
      <c r="CNP13" s="592" t="s">
        <v>298</v>
      </c>
      <c r="CNQ13" s="593"/>
      <c r="CNR13" s="594"/>
      <c r="CNS13" s="597"/>
      <c r="CNT13" s="592" t="s">
        <v>299</v>
      </c>
      <c r="CNU13" s="594"/>
      <c r="CNV13" s="591" t="s">
        <v>300</v>
      </c>
      <c r="CNW13" s="718"/>
      <c r="CNX13" s="719"/>
      <c r="CNY13" s="592" t="s">
        <v>301</v>
      </c>
      <c r="CNZ13" s="593"/>
      <c r="COA13" s="593"/>
      <c r="COB13" s="594"/>
      <c r="COC13" s="261"/>
      <c r="COD13" s="262" t="s">
        <v>292</v>
      </c>
      <c r="COE13" s="698" t="s">
        <v>293</v>
      </c>
      <c r="COF13" s="700"/>
      <c r="COG13" s="698" t="s">
        <v>294</v>
      </c>
      <c r="COH13" s="700"/>
      <c r="COI13" s="289" t="e">
        <f>$G$13</f>
        <v>#N/A</v>
      </c>
      <c r="COJ13" s="290" t="e">
        <f>$H$13</f>
        <v>#N/A</v>
      </c>
      <c r="COK13" s="291" t="e">
        <f>$I$13</f>
        <v>#N/A</v>
      </c>
      <c r="COL13" s="289" t="e">
        <f>$J$13</f>
        <v>#N/A</v>
      </c>
      <c r="COM13" s="292" t="e">
        <f>$K$13</f>
        <v>#N/A</v>
      </c>
      <c r="CON13" s="291" t="e">
        <f>$L$13</f>
        <v>#N/A</v>
      </c>
      <c r="COO13" s="289" t="e">
        <f>$M$13</f>
        <v>#N/A</v>
      </c>
      <c r="COP13" s="290" t="e">
        <f>$N$13</f>
        <v>#N/A</v>
      </c>
      <c r="COQ13" s="291" t="e">
        <f>$O$13</f>
        <v>#N/A</v>
      </c>
      <c r="COR13" s="289" t="e">
        <f>$P$13</f>
        <v>#N/A</v>
      </c>
      <c r="COS13" s="290" t="str">
        <f>$Q$13</f>
        <v/>
      </c>
      <c r="COT13" s="291" t="e">
        <f>$R$13</f>
        <v>#VALUE!</v>
      </c>
      <c r="COU13" s="289" t="e">
        <f>$S$13</f>
        <v>#N/A</v>
      </c>
      <c r="COV13" s="290" t="e">
        <f>$T$13</f>
        <v>#N/A</v>
      </c>
      <c r="COW13" s="291" t="e">
        <f>$U$13</f>
        <v>#N/A</v>
      </c>
      <c r="COX13" s="289" t="e">
        <f>$V$13</f>
        <v>#N/A</v>
      </c>
      <c r="COY13" s="290" t="e">
        <f>$W$13</f>
        <v>#N/A</v>
      </c>
      <c r="COZ13" s="291" t="e">
        <f>$X$13</f>
        <v>#N/A</v>
      </c>
      <c r="CPA13" s="294" t="e">
        <f>$Y$13</f>
        <v>#N/A</v>
      </c>
      <c r="CPB13" s="290" t="e">
        <f>$Z$13</f>
        <v>#N/A</v>
      </c>
      <c r="CPC13" s="291" t="e">
        <f>$AA$13</f>
        <v>#N/A</v>
      </c>
      <c r="CPD13" s="289" t="e">
        <f>$AB$13</f>
        <v>#N/A</v>
      </c>
      <c r="CPE13" s="290" t="str">
        <f>$AC$13</f>
        <v/>
      </c>
      <c r="CPF13" s="291" t="e">
        <f>$AD$13</f>
        <v>#VALUE!</v>
      </c>
      <c r="CPG13" s="592" t="s">
        <v>295</v>
      </c>
      <c r="CPH13" s="593"/>
      <c r="CPI13" s="594"/>
      <c r="CPJ13" s="597"/>
      <c r="CPK13" s="592" t="s">
        <v>296</v>
      </c>
      <c r="CPL13" s="593"/>
      <c r="CPM13" s="594"/>
      <c r="CPN13" s="597"/>
      <c r="CPO13" s="592" t="s">
        <v>297</v>
      </c>
      <c r="CPP13" s="593"/>
      <c r="CPQ13" s="594"/>
      <c r="CPR13" s="597"/>
      <c r="CPS13" s="592" t="s">
        <v>298</v>
      </c>
      <c r="CPT13" s="593"/>
      <c r="CPU13" s="594"/>
      <c r="CPV13" s="597"/>
      <c r="CPW13" s="592" t="s">
        <v>299</v>
      </c>
      <c r="CPX13" s="594"/>
      <c r="CPY13" s="591" t="s">
        <v>300</v>
      </c>
      <c r="CPZ13" s="718"/>
      <c r="CQA13" s="719"/>
      <c r="CQB13" s="592" t="s">
        <v>301</v>
      </c>
      <c r="CQC13" s="593"/>
      <c r="CQD13" s="593"/>
      <c r="CQE13" s="594"/>
      <c r="CQF13" s="261"/>
      <c r="CQG13" s="262" t="s">
        <v>292</v>
      </c>
      <c r="CQH13" s="698" t="s">
        <v>293</v>
      </c>
      <c r="CQI13" s="700"/>
      <c r="CQJ13" s="698" t="s">
        <v>294</v>
      </c>
      <c r="CQK13" s="700"/>
      <c r="CQL13" s="289" t="e">
        <f>$G$13</f>
        <v>#N/A</v>
      </c>
      <c r="CQM13" s="290" t="e">
        <f>$H$13</f>
        <v>#N/A</v>
      </c>
      <c r="CQN13" s="291" t="e">
        <f>$I$13</f>
        <v>#N/A</v>
      </c>
      <c r="CQO13" s="289" t="e">
        <f>$J$13</f>
        <v>#N/A</v>
      </c>
      <c r="CQP13" s="292" t="e">
        <f>$K$13</f>
        <v>#N/A</v>
      </c>
      <c r="CQQ13" s="291" t="e">
        <f>$L$13</f>
        <v>#N/A</v>
      </c>
      <c r="CQR13" s="289" t="e">
        <f>$M$13</f>
        <v>#N/A</v>
      </c>
      <c r="CQS13" s="290" t="e">
        <f>$N$13</f>
        <v>#N/A</v>
      </c>
      <c r="CQT13" s="291" t="e">
        <f>$O$13</f>
        <v>#N/A</v>
      </c>
      <c r="CQU13" s="289" t="e">
        <f>$P$13</f>
        <v>#N/A</v>
      </c>
      <c r="CQV13" s="290" t="str">
        <f>$Q$13</f>
        <v/>
      </c>
      <c r="CQW13" s="291" t="e">
        <f>$R$13</f>
        <v>#VALUE!</v>
      </c>
      <c r="CQX13" s="289" t="e">
        <f>$S$13</f>
        <v>#N/A</v>
      </c>
      <c r="CQY13" s="290" t="e">
        <f>$T$13</f>
        <v>#N/A</v>
      </c>
      <c r="CQZ13" s="291" t="e">
        <f>$U$13</f>
        <v>#N/A</v>
      </c>
      <c r="CRA13" s="289" t="e">
        <f>$V$13</f>
        <v>#N/A</v>
      </c>
      <c r="CRB13" s="290" t="e">
        <f>$W$13</f>
        <v>#N/A</v>
      </c>
      <c r="CRC13" s="291" t="e">
        <f>$X$13</f>
        <v>#N/A</v>
      </c>
      <c r="CRD13" s="294" t="e">
        <f>$Y$13</f>
        <v>#N/A</v>
      </c>
      <c r="CRE13" s="290" t="e">
        <f>$Z$13</f>
        <v>#N/A</v>
      </c>
      <c r="CRF13" s="291" t="e">
        <f>$AA$13</f>
        <v>#N/A</v>
      </c>
      <c r="CRG13" s="289" t="e">
        <f>$AB$13</f>
        <v>#N/A</v>
      </c>
      <c r="CRH13" s="290" t="str">
        <f>$AC$13</f>
        <v/>
      </c>
      <c r="CRI13" s="291" t="e">
        <f>$AD$13</f>
        <v>#VALUE!</v>
      </c>
      <c r="CRJ13" s="592" t="s">
        <v>295</v>
      </c>
      <c r="CRK13" s="593"/>
      <c r="CRL13" s="594"/>
      <c r="CRM13" s="597"/>
      <c r="CRN13" s="592" t="s">
        <v>296</v>
      </c>
      <c r="CRO13" s="593"/>
      <c r="CRP13" s="594"/>
      <c r="CRQ13" s="597"/>
      <c r="CRR13" s="592" t="s">
        <v>297</v>
      </c>
      <c r="CRS13" s="593"/>
      <c r="CRT13" s="594"/>
      <c r="CRU13" s="597"/>
      <c r="CRV13" s="592" t="s">
        <v>298</v>
      </c>
      <c r="CRW13" s="593"/>
      <c r="CRX13" s="594"/>
      <c r="CRY13" s="597"/>
      <c r="CRZ13" s="592" t="s">
        <v>299</v>
      </c>
      <c r="CSA13" s="594"/>
      <c r="CSB13" s="591" t="s">
        <v>300</v>
      </c>
      <c r="CSC13" s="718"/>
      <c r="CSD13" s="719"/>
      <c r="CSE13" s="592" t="s">
        <v>301</v>
      </c>
      <c r="CSF13" s="593"/>
      <c r="CSG13" s="593"/>
      <c r="CSH13" s="594"/>
      <c r="CSI13" s="261"/>
      <c r="CSJ13" s="262" t="s">
        <v>292</v>
      </c>
      <c r="CSK13" s="698" t="s">
        <v>293</v>
      </c>
      <c r="CSL13" s="700"/>
      <c r="CSM13" s="698" t="s">
        <v>294</v>
      </c>
      <c r="CSN13" s="700"/>
      <c r="CSO13" s="289" t="e">
        <f>$G$13</f>
        <v>#N/A</v>
      </c>
      <c r="CSP13" s="290" t="e">
        <f>$H$13</f>
        <v>#N/A</v>
      </c>
      <c r="CSQ13" s="291" t="e">
        <f>$I$13</f>
        <v>#N/A</v>
      </c>
      <c r="CSR13" s="289" t="e">
        <f>$J$13</f>
        <v>#N/A</v>
      </c>
      <c r="CSS13" s="292" t="e">
        <f>$K$13</f>
        <v>#N/A</v>
      </c>
      <c r="CST13" s="291" t="e">
        <f>$L$13</f>
        <v>#N/A</v>
      </c>
      <c r="CSU13" s="289" t="e">
        <f>$M$13</f>
        <v>#N/A</v>
      </c>
      <c r="CSV13" s="290" t="e">
        <f>$N$13</f>
        <v>#N/A</v>
      </c>
      <c r="CSW13" s="291" t="e">
        <f>$O$13</f>
        <v>#N/A</v>
      </c>
      <c r="CSX13" s="289" t="e">
        <f>$P$13</f>
        <v>#N/A</v>
      </c>
      <c r="CSY13" s="290" t="str">
        <f>$Q$13</f>
        <v/>
      </c>
      <c r="CSZ13" s="291" t="e">
        <f>$R$13</f>
        <v>#VALUE!</v>
      </c>
      <c r="CTA13" s="289" t="e">
        <f>$S$13</f>
        <v>#N/A</v>
      </c>
      <c r="CTB13" s="290" t="e">
        <f>$T$13</f>
        <v>#N/A</v>
      </c>
      <c r="CTC13" s="291" t="e">
        <f>$U$13</f>
        <v>#N/A</v>
      </c>
      <c r="CTD13" s="289" t="e">
        <f>$V$13</f>
        <v>#N/A</v>
      </c>
      <c r="CTE13" s="290" t="e">
        <f>$W$13</f>
        <v>#N/A</v>
      </c>
      <c r="CTF13" s="291" t="e">
        <f>$X$13</f>
        <v>#N/A</v>
      </c>
      <c r="CTG13" s="294" t="e">
        <f>$Y$13</f>
        <v>#N/A</v>
      </c>
      <c r="CTH13" s="290" t="e">
        <f>$Z$13</f>
        <v>#N/A</v>
      </c>
      <c r="CTI13" s="291" t="e">
        <f>$AA$13</f>
        <v>#N/A</v>
      </c>
      <c r="CTJ13" s="289" t="e">
        <f>$AB$13</f>
        <v>#N/A</v>
      </c>
      <c r="CTK13" s="290" t="str">
        <f>$AC$13</f>
        <v/>
      </c>
      <c r="CTL13" s="291" t="e">
        <f>$AD$13</f>
        <v>#VALUE!</v>
      </c>
      <c r="CTM13" s="592" t="s">
        <v>295</v>
      </c>
      <c r="CTN13" s="593"/>
      <c r="CTO13" s="594"/>
      <c r="CTP13" s="597"/>
      <c r="CTQ13" s="592" t="s">
        <v>296</v>
      </c>
      <c r="CTR13" s="593"/>
      <c r="CTS13" s="594"/>
      <c r="CTT13" s="597"/>
      <c r="CTU13" s="592" t="s">
        <v>297</v>
      </c>
      <c r="CTV13" s="593"/>
      <c r="CTW13" s="594"/>
      <c r="CTX13" s="597"/>
      <c r="CTY13" s="592" t="s">
        <v>298</v>
      </c>
      <c r="CTZ13" s="593"/>
      <c r="CUA13" s="594"/>
      <c r="CUB13" s="597"/>
      <c r="CUC13" s="592" t="s">
        <v>299</v>
      </c>
      <c r="CUD13" s="594"/>
      <c r="CUE13" s="591" t="s">
        <v>300</v>
      </c>
      <c r="CUF13" s="718"/>
      <c r="CUG13" s="719"/>
      <c r="CUH13" s="592" t="s">
        <v>301</v>
      </c>
      <c r="CUI13" s="593"/>
      <c r="CUJ13" s="593"/>
      <c r="CUK13" s="594"/>
      <c r="CUL13" s="261"/>
      <c r="CUM13" s="262" t="s">
        <v>292</v>
      </c>
      <c r="CUN13" s="698" t="s">
        <v>293</v>
      </c>
      <c r="CUO13" s="700"/>
      <c r="CUP13" s="698" t="s">
        <v>294</v>
      </c>
      <c r="CUQ13" s="700"/>
      <c r="CUR13" s="289" t="e">
        <f>$G$13</f>
        <v>#N/A</v>
      </c>
      <c r="CUS13" s="290" t="e">
        <f>$H$13</f>
        <v>#N/A</v>
      </c>
      <c r="CUT13" s="291" t="e">
        <f>$I$13</f>
        <v>#N/A</v>
      </c>
      <c r="CUU13" s="289" t="e">
        <f>$J$13</f>
        <v>#N/A</v>
      </c>
      <c r="CUV13" s="292" t="e">
        <f>$K$13</f>
        <v>#N/A</v>
      </c>
      <c r="CUW13" s="291" t="e">
        <f>$L$13</f>
        <v>#N/A</v>
      </c>
      <c r="CUX13" s="289" t="e">
        <f>$M$13</f>
        <v>#N/A</v>
      </c>
      <c r="CUY13" s="290" t="e">
        <f>$N$13</f>
        <v>#N/A</v>
      </c>
      <c r="CUZ13" s="291" t="e">
        <f>$O$13</f>
        <v>#N/A</v>
      </c>
      <c r="CVA13" s="289" t="e">
        <f>$P$13</f>
        <v>#N/A</v>
      </c>
      <c r="CVB13" s="290" t="str">
        <f>$Q$13</f>
        <v/>
      </c>
      <c r="CVC13" s="291" t="e">
        <f>$R$13</f>
        <v>#VALUE!</v>
      </c>
      <c r="CVD13" s="289" t="e">
        <f>$S$13</f>
        <v>#N/A</v>
      </c>
      <c r="CVE13" s="290" t="e">
        <f>$T$13</f>
        <v>#N/A</v>
      </c>
      <c r="CVF13" s="291" t="e">
        <f>$U$13</f>
        <v>#N/A</v>
      </c>
      <c r="CVG13" s="289" t="e">
        <f>$V$13</f>
        <v>#N/A</v>
      </c>
      <c r="CVH13" s="290" t="e">
        <f>$W$13</f>
        <v>#N/A</v>
      </c>
      <c r="CVI13" s="291" t="e">
        <f>$X$13</f>
        <v>#N/A</v>
      </c>
      <c r="CVJ13" s="294" t="e">
        <f>$Y$13</f>
        <v>#N/A</v>
      </c>
      <c r="CVK13" s="290" t="e">
        <f>$Z$13</f>
        <v>#N/A</v>
      </c>
      <c r="CVL13" s="291" t="e">
        <f>$AA$13</f>
        <v>#N/A</v>
      </c>
      <c r="CVM13" s="289" t="e">
        <f>$AB$13</f>
        <v>#N/A</v>
      </c>
      <c r="CVN13" s="290" t="str">
        <f>$AC$13</f>
        <v/>
      </c>
      <c r="CVO13" s="291" t="e">
        <f>$AD$13</f>
        <v>#VALUE!</v>
      </c>
      <c r="CVP13" s="592" t="s">
        <v>295</v>
      </c>
      <c r="CVQ13" s="593"/>
      <c r="CVR13" s="594"/>
      <c r="CVS13" s="597"/>
      <c r="CVT13" s="592" t="s">
        <v>296</v>
      </c>
      <c r="CVU13" s="593"/>
      <c r="CVV13" s="594"/>
      <c r="CVW13" s="597"/>
      <c r="CVX13" s="592" t="s">
        <v>297</v>
      </c>
      <c r="CVY13" s="593"/>
      <c r="CVZ13" s="594"/>
      <c r="CWA13" s="597"/>
      <c r="CWB13" s="592" t="s">
        <v>298</v>
      </c>
      <c r="CWC13" s="593"/>
      <c r="CWD13" s="594"/>
      <c r="CWE13" s="597"/>
      <c r="CWF13" s="592" t="s">
        <v>299</v>
      </c>
      <c r="CWG13" s="594"/>
      <c r="CWH13" s="591" t="s">
        <v>300</v>
      </c>
      <c r="CWI13" s="718"/>
      <c r="CWJ13" s="719"/>
      <c r="CWK13" s="592" t="s">
        <v>301</v>
      </c>
      <c r="CWL13" s="593"/>
      <c r="CWM13" s="593"/>
      <c r="CWN13" s="594"/>
      <c r="CWO13" s="261"/>
      <c r="CWP13" s="262" t="s">
        <v>292</v>
      </c>
      <c r="CWQ13" s="698" t="s">
        <v>293</v>
      </c>
      <c r="CWR13" s="700"/>
      <c r="CWS13" s="698" t="s">
        <v>294</v>
      </c>
      <c r="CWT13" s="700"/>
      <c r="CWU13" s="289" t="e">
        <f>$G$13</f>
        <v>#N/A</v>
      </c>
      <c r="CWV13" s="290" t="e">
        <f>$H$13</f>
        <v>#N/A</v>
      </c>
      <c r="CWW13" s="291" t="e">
        <f>$I$13</f>
        <v>#N/A</v>
      </c>
      <c r="CWX13" s="289" t="e">
        <f>$J$13</f>
        <v>#N/A</v>
      </c>
      <c r="CWY13" s="292" t="e">
        <f>$K$13</f>
        <v>#N/A</v>
      </c>
      <c r="CWZ13" s="291" t="e">
        <f>$L$13</f>
        <v>#N/A</v>
      </c>
      <c r="CXA13" s="289" t="e">
        <f>$M$13</f>
        <v>#N/A</v>
      </c>
      <c r="CXB13" s="290" t="e">
        <f>$N$13</f>
        <v>#N/A</v>
      </c>
      <c r="CXC13" s="291" t="e">
        <f>$O$13</f>
        <v>#N/A</v>
      </c>
      <c r="CXD13" s="289" t="e">
        <f>$P$13</f>
        <v>#N/A</v>
      </c>
      <c r="CXE13" s="290" t="str">
        <f>$Q$13</f>
        <v/>
      </c>
      <c r="CXF13" s="291" t="e">
        <f>$R$13</f>
        <v>#VALUE!</v>
      </c>
      <c r="CXG13" s="289" t="e">
        <f>$S$13</f>
        <v>#N/A</v>
      </c>
      <c r="CXH13" s="290" t="e">
        <f>$T$13</f>
        <v>#N/A</v>
      </c>
      <c r="CXI13" s="291" t="e">
        <f>$U$13</f>
        <v>#N/A</v>
      </c>
      <c r="CXJ13" s="289" t="e">
        <f>$V$13</f>
        <v>#N/A</v>
      </c>
      <c r="CXK13" s="290" t="e">
        <f>$W$13</f>
        <v>#N/A</v>
      </c>
      <c r="CXL13" s="291" t="e">
        <f>$X$13</f>
        <v>#N/A</v>
      </c>
      <c r="CXM13" s="294" t="e">
        <f>$Y$13</f>
        <v>#N/A</v>
      </c>
      <c r="CXN13" s="290" t="e">
        <f>$Z$13</f>
        <v>#N/A</v>
      </c>
      <c r="CXO13" s="291" t="e">
        <f>$AA$13</f>
        <v>#N/A</v>
      </c>
      <c r="CXP13" s="289" t="e">
        <f>$AB$13</f>
        <v>#N/A</v>
      </c>
      <c r="CXQ13" s="290" t="str">
        <f>$AC$13</f>
        <v/>
      </c>
      <c r="CXR13" s="291" t="e">
        <f>$AD$13</f>
        <v>#VALUE!</v>
      </c>
      <c r="CXS13" s="592" t="s">
        <v>295</v>
      </c>
      <c r="CXT13" s="593"/>
      <c r="CXU13" s="594"/>
      <c r="CXV13" s="597"/>
      <c r="CXW13" s="592" t="s">
        <v>296</v>
      </c>
      <c r="CXX13" s="593"/>
      <c r="CXY13" s="594"/>
      <c r="CXZ13" s="597"/>
      <c r="CYA13" s="592" t="s">
        <v>297</v>
      </c>
      <c r="CYB13" s="593"/>
      <c r="CYC13" s="594"/>
      <c r="CYD13" s="597"/>
      <c r="CYE13" s="592" t="s">
        <v>298</v>
      </c>
      <c r="CYF13" s="593"/>
      <c r="CYG13" s="594"/>
      <c r="CYH13" s="597"/>
      <c r="CYI13" s="592" t="s">
        <v>299</v>
      </c>
      <c r="CYJ13" s="594"/>
      <c r="CYK13" s="591" t="s">
        <v>300</v>
      </c>
      <c r="CYL13" s="718"/>
      <c r="CYM13" s="719"/>
      <c r="CYN13" s="592" t="s">
        <v>301</v>
      </c>
      <c r="CYO13" s="593"/>
      <c r="CYP13" s="593"/>
      <c r="CYQ13" s="594"/>
      <c r="CYR13" s="261"/>
      <c r="CYS13" s="262" t="s">
        <v>292</v>
      </c>
      <c r="CYT13" s="698" t="s">
        <v>293</v>
      </c>
      <c r="CYU13" s="700"/>
      <c r="CYV13" s="698" t="s">
        <v>294</v>
      </c>
      <c r="CYW13" s="700"/>
      <c r="CYX13" s="289" t="e">
        <f>$G$13</f>
        <v>#N/A</v>
      </c>
      <c r="CYY13" s="290" t="e">
        <f>$H$13</f>
        <v>#N/A</v>
      </c>
      <c r="CYZ13" s="291" t="e">
        <f>$I$13</f>
        <v>#N/A</v>
      </c>
      <c r="CZA13" s="289" t="e">
        <f>$J$13</f>
        <v>#N/A</v>
      </c>
      <c r="CZB13" s="292" t="e">
        <f>$K$13</f>
        <v>#N/A</v>
      </c>
      <c r="CZC13" s="291" t="e">
        <f>$L$13</f>
        <v>#N/A</v>
      </c>
      <c r="CZD13" s="289" t="e">
        <f>$M$13</f>
        <v>#N/A</v>
      </c>
      <c r="CZE13" s="290" t="e">
        <f>$N$13</f>
        <v>#N/A</v>
      </c>
      <c r="CZF13" s="291" t="e">
        <f>$O$13</f>
        <v>#N/A</v>
      </c>
      <c r="CZG13" s="289" t="e">
        <f>$P$13</f>
        <v>#N/A</v>
      </c>
      <c r="CZH13" s="290" t="str">
        <f>$Q$13</f>
        <v/>
      </c>
      <c r="CZI13" s="291" t="e">
        <f>$R$13</f>
        <v>#VALUE!</v>
      </c>
      <c r="CZJ13" s="289" t="e">
        <f>$S$13</f>
        <v>#N/A</v>
      </c>
      <c r="CZK13" s="290" t="e">
        <f>$T$13</f>
        <v>#N/A</v>
      </c>
      <c r="CZL13" s="291" t="e">
        <f>$U$13</f>
        <v>#N/A</v>
      </c>
      <c r="CZM13" s="289" t="e">
        <f>$V$13</f>
        <v>#N/A</v>
      </c>
      <c r="CZN13" s="290" t="e">
        <f>$W$13</f>
        <v>#N/A</v>
      </c>
      <c r="CZO13" s="291" t="e">
        <f>$X$13</f>
        <v>#N/A</v>
      </c>
      <c r="CZP13" s="294" t="e">
        <f>$Y$13</f>
        <v>#N/A</v>
      </c>
      <c r="CZQ13" s="290" t="e">
        <f>$Z$13</f>
        <v>#N/A</v>
      </c>
      <c r="CZR13" s="291" t="e">
        <f>$AA$13</f>
        <v>#N/A</v>
      </c>
      <c r="CZS13" s="289" t="e">
        <f>$AB$13</f>
        <v>#N/A</v>
      </c>
      <c r="CZT13" s="290" t="str">
        <f>$AC$13</f>
        <v/>
      </c>
      <c r="CZU13" s="291" t="e">
        <f>$AD$13</f>
        <v>#VALUE!</v>
      </c>
      <c r="CZV13" s="592" t="s">
        <v>295</v>
      </c>
      <c r="CZW13" s="593"/>
      <c r="CZX13" s="594"/>
      <c r="CZY13" s="597"/>
      <c r="CZZ13" s="592" t="s">
        <v>296</v>
      </c>
      <c r="DAA13" s="593"/>
      <c r="DAB13" s="594"/>
      <c r="DAC13" s="597"/>
      <c r="DAD13" s="592" t="s">
        <v>297</v>
      </c>
      <c r="DAE13" s="593"/>
      <c r="DAF13" s="594"/>
      <c r="DAG13" s="597"/>
      <c r="DAH13" s="592" t="s">
        <v>298</v>
      </c>
      <c r="DAI13" s="593"/>
      <c r="DAJ13" s="594"/>
      <c r="DAK13" s="597"/>
      <c r="DAL13" s="592" t="s">
        <v>299</v>
      </c>
      <c r="DAM13" s="594"/>
      <c r="DAN13" s="591" t="s">
        <v>300</v>
      </c>
      <c r="DAO13" s="718"/>
      <c r="DAP13" s="719"/>
      <c r="DAQ13" s="592" t="s">
        <v>301</v>
      </c>
      <c r="DAR13" s="593"/>
      <c r="DAS13" s="593"/>
      <c r="DAT13" s="594"/>
      <c r="DAU13" s="261"/>
      <c r="DAV13" s="262" t="s">
        <v>292</v>
      </c>
      <c r="DAW13" s="698" t="s">
        <v>293</v>
      </c>
      <c r="DAX13" s="700"/>
      <c r="DAY13" s="698" t="s">
        <v>294</v>
      </c>
      <c r="DAZ13" s="700"/>
      <c r="DBA13" s="289" t="e">
        <f>$G$13</f>
        <v>#N/A</v>
      </c>
      <c r="DBB13" s="290" t="e">
        <f>$H$13</f>
        <v>#N/A</v>
      </c>
      <c r="DBC13" s="291" t="e">
        <f>$I$13</f>
        <v>#N/A</v>
      </c>
      <c r="DBD13" s="289" t="e">
        <f>$J$13</f>
        <v>#N/A</v>
      </c>
      <c r="DBE13" s="292" t="e">
        <f>$K$13</f>
        <v>#N/A</v>
      </c>
      <c r="DBF13" s="291" t="e">
        <f>$L$13</f>
        <v>#N/A</v>
      </c>
      <c r="DBG13" s="289" t="e">
        <f>$M$13</f>
        <v>#N/A</v>
      </c>
      <c r="DBH13" s="290" t="e">
        <f>$N$13</f>
        <v>#N/A</v>
      </c>
      <c r="DBI13" s="291" t="e">
        <f>$O$13</f>
        <v>#N/A</v>
      </c>
      <c r="DBJ13" s="289" t="e">
        <f>$P$13</f>
        <v>#N/A</v>
      </c>
      <c r="DBK13" s="290" t="str">
        <f>$Q$13</f>
        <v/>
      </c>
      <c r="DBL13" s="291" t="e">
        <f>$R$13</f>
        <v>#VALUE!</v>
      </c>
      <c r="DBM13" s="289" t="e">
        <f>$S$13</f>
        <v>#N/A</v>
      </c>
      <c r="DBN13" s="290" t="e">
        <f>$T$13</f>
        <v>#N/A</v>
      </c>
      <c r="DBO13" s="291" t="e">
        <f>$U$13</f>
        <v>#N/A</v>
      </c>
      <c r="DBP13" s="289" t="e">
        <f>$V$13</f>
        <v>#N/A</v>
      </c>
      <c r="DBQ13" s="290" t="e">
        <f>$W$13</f>
        <v>#N/A</v>
      </c>
      <c r="DBR13" s="291" t="e">
        <f>$X$13</f>
        <v>#N/A</v>
      </c>
      <c r="DBS13" s="294" t="e">
        <f>$Y$13</f>
        <v>#N/A</v>
      </c>
      <c r="DBT13" s="290" t="e">
        <f>$Z$13</f>
        <v>#N/A</v>
      </c>
      <c r="DBU13" s="291" t="e">
        <f>$AA$13</f>
        <v>#N/A</v>
      </c>
      <c r="DBV13" s="289" t="e">
        <f>$AB$13</f>
        <v>#N/A</v>
      </c>
      <c r="DBW13" s="290" t="str">
        <f>$AC$13</f>
        <v/>
      </c>
      <c r="DBX13" s="291" t="e">
        <f>$AD$13</f>
        <v>#VALUE!</v>
      </c>
      <c r="DBY13" s="592" t="s">
        <v>295</v>
      </c>
      <c r="DBZ13" s="593"/>
      <c r="DCA13" s="594"/>
      <c r="DCB13" s="597"/>
      <c r="DCC13" s="592" t="s">
        <v>296</v>
      </c>
      <c r="DCD13" s="593"/>
      <c r="DCE13" s="594"/>
      <c r="DCF13" s="597"/>
      <c r="DCG13" s="592" t="s">
        <v>297</v>
      </c>
      <c r="DCH13" s="593"/>
      <c r="DCI13" s="594"/>
      <c r="DCJ13" s="597"/>
      <c r="DCK13" s="592" t="s">
        <v>298</v>
      </c>
      <c r="DCL13" s="593"/>
      <c r="DCM13" s="594"/>
      <c r="DCN13" s="597"/>
      <c r="DCO13" s="592" t="s">
        <v>299</v>
      </c>
      <c r="DCP13" s="594"/>
      <c r="DCQ13" s="591" t="s">
        <v>300</v>
      </c>
      <c r="DCR13" s="718"/>
      <c r="DCS13" s="719"/>
      <c r="DCT13" s="592" t="s">
        <v>301</v>
      </c>
      <c r="DCU13" s="593"/>
      <c r="DCV13" s="593"/>
      <c r="DCW13" s="594"/>
      <c r="DCX13" s="261"/>
      <c r="DCY13" s="262" t="s">
        <v>292</v>
      </c>
      <c r="DCZ13" s="698" t="s">
        <v>293</v>
      </c>
      <c r="DDA13" s="700"/>
      <c r="DDB13" s="698" t="s">
        <v>294</v>
      </c>
      <c r="DDC13" s="700"/>
      <c r="DDD13" s="289" t="e">
        <f>$G$13</f>
        <v>#N/A</v>
      </c>
      <c r="DDE13" s="290" t="e">
        <f>$H$13</f>
        <v>#N/A</v>
      </c>
      <c r="DDF13" s="291" t="e">
        <f>$I$13</f>
        <v>#N/A</v>
      </c>
      <c r="DDG13" s="289" t="e">
        <f>$J$13</f>
        <v>#N/A</v>
      </c>
      <c r="DDH13" s="292" t="e">
        <f>$K$13</f>
        <v>#N/A</v>
      </c>
      <c r="DDI13" s="291" t="e">
        <f>$L$13</f>
        <v>#N/A</v>
      </c>
      <c r="DDJ13" s="289" t="e">
        <f>$M$13</f>
        <v>#N/A</v>
      </c>
      <c r="DDK13" s="290" t="e">
        <f>$N$13</f>
        <v>#N/A</v>
      </c>
      <c r="DDL13" s="291" t="e">
        <f>$O$13</f>
        <v>#N/A</v>
      </c>
      <c r="DDM13" s="289" t="e">
        <f>$P$13</f>
        <v>#N/A</v>
      </c>
      <c r="DDN13" s="290" t="str">
        <f>$Q$13</f>
        <v/>
      </c>
      <c r="DDO13" s="291" t="e">
        <f>$R$13</f>
        <v>#VALUE!</v>
      </c>
      <c r="DDP13" s="289" t="e">
        <f>$S$13</f>
        <v>#N/A</v>
      </c>
      <c r="DDQ13" s="290" t="e">
        <f>$T$13</f>
        <v>#N/A</v>
      </c>
      <c r="DDR13" s="291" t="e">
        <f>$U$13</f>
        <v>#N/A</v>
      </c>
      <c r="DDS13" s="289" t="e">
        <f>$V$13</f>
        <v>#N/A</v>
      </c>
      <c r="DDT13" s="290" t="e">
        <f>$W$13</f>
        <v>#N/A</v>
      </c>
      <c r="DDU13" s="291" t="e">
        <f>$X$13</f>
        <v>#N/A</v>
      </c>
      <c r="DDV13" s="294" t="e">
        <f>$Y$13</f>
        <v>#N/A</v>
      </c>
      <c r="DDW13" s="290" t="e">
        <f>$Z$13</f>
        <v>#N/A</v>
      </c>
      <c r="DDX13" s="291" t="e">
        <f>$AA$13</f>
        <v>#N/A</v>
      </c>
      <c r="DDY13" s="289" t="e">
        <f>$AB$13</f>
        <v>#N/A</v>
      </c>
      <c r="DDZ13" s="290" t="str">
        <f>$AC$13</f>
        <v/>
      </c>
      <c r="DEA13" s="291" t="e">
        <f>$AD$13</f>
        <v>#VALUE!</v>
      </c>
      <c r="DEB13" s="592" t="s">
        <v>295</v>
      </c>
      <c r="DEC13" s="593"/>
      <c r="DED13" s="594"/>
      <c r="DEE13" s="597"/>
      <c r="DEF13" s="592" t="s">
        <v>296</v>
      </c>
      <c r="DEG13" s="593"/>
      <c r="DEH13" s="594"/>
      <c r="DEI13" s="597"/>
      <c r="DEJ13" s="592" t="s">
        <v>297</v>
      </c>
      <c r="DEK13" s="593"/>
      <c r="DEL13" s="594"/>
      <c r="DEM13" s="597"/>
      <c r="DEN13" s="592" t="s">
        <v>298</v>
      </c>
      <c r="DEO13" s="593"/>
      <c r="DEP13" s="594"/>
      <c r="DEQ13" s="597"/>
      <c r="DER13" s="592" t="s">
        <v>299</v>
      </c>
      <c r="DES13" s="594"/>
      <c r="DET13" s="591" t="s">
        <v>300</v>
      </c>
      <c r="DEU13" s="718"/>
      <c r="DEV13" s="719"/>
      <c r="DEW13" s="592" t="s">
        <v>301</v>
      </c>
      <c r="DEX13" s="593"/>
      <c r="DEY13" s="593"/>
      <c r="DEZ13" s="594"/>
      <c r="DFA13" s="261"/>
      <c r="DFB13" s="262" t="s">
        <v>292</v>
      </c>
      <c r="DFC13" s="698" t="s">
        <v>293</v>
      </c>
      <c r="DFD13" s="700"/>
      <c r="DFE13" s="698" t="s">
        <v>294</v>
      </c>
      <c r="DFF13" s="700"/>
      <c r="DFG13" s="289" t="e">
        <f>$G$13</f>
        <v>#N/A</v>
      </c>
      <c r="DFH13" s="290" t="e">
        <f>$H$13</f>
        <v>#N/A</v>
      </c>
      <c r="DFI13" s="291" t="e">
        <f>$I$13</f>
        <v>#N/A</v>
      </c>
      <c r="DFJ13" s="289" t="e">
        <f>$J$13</f>
        <v>#N/A</v>
      </c>
      <c r="DFK13" s="292" t="e">
        <f>$K$13</f>
        <v>#N/A</v>
      </c>
      <c r="DFL13" s="291" t="e">
        <f>$L$13</f>
        <v>#N/A</v>
      </c>
      <c r="DFM13" s="289" t="e">
        <f>$M$13</f>
        <v>#N/A</v>
      </c>
      <c r="DFN13" s="290" t="e">
        <f>$N$13</f>
        <v>#N/A</v>
      </c>
      <c r="DFO13" s="291" t="e">
        <f>$O$13</f>
        <v>#N/A</v>
      </c>
      <c r="DFP13" s="289" t="e">
        <f>$P$13</f>
        <v>#N/A</v>
      </c>
      <c r="DFQ13" s="290" t="str">
        <f>$Q$13</f>
        <v/>
      </c>
      <c r="DFR13" s="291" t="e">
        <f>$R$13</f>
        <v>#VALUE!</v>
      </c>
      <c r="DFS13" s="289" t="e">
        <f>$S$13</f>
        <v>#N/A</v>
      </c>
      <c r="DFT13" s="290" t="e">
        <f>$T$13</f>
        <v>#N/A</v>
      </c>
      <c r="DFU13" s="291" t="e">
        <f>$U$13</f>
        <v>#N/A</v>
      </c>
      <c r="DFV13" s="289" t="e">
        <f>$V$13</f>
        <v>#N/A</v>
      </c>
      <c r="DFW13" s="290" t="e">
        <f>$W$13</f>
        <v>#N/A</v>
      </c>
      <c r="DFX13" s="291" t="e">
        <f>$X$13</f>
        <v>#N/A</v>
      </c>
      <c r="DFY13" s="294" t="e">
        <f>$Y$13</f>
        <v>#N/A</v>
      </c>
      <c r="DFZ13" s="290" t="e">
        <f>$Z$13</f>
        <v>#N/A</v>
      </c>
      <c r="DGA13" s="291" t="e">
        <f>$AA$13</f>
        <v>#N/A</v>
      </c>
      <c r="DGB13" s="289" t="e">
        <f>$AB$13</f>
        <v>#N/A</v>
      </c>
      <c r="DGC13" s="290" t="str">
        <f>$AC$13</f>
        <v/>
      </c>
      <c r="DGD13" s="291" t="e">
        <f>$AD$13</f>
        <v>#VALUE!</v>
      </c>
      <c r="DGE13" s="592" t="s">
        <v>295</v>
      </c>
      <c r="DGF13" s="593"/>
      <c r="DGG13" s="594"/>
      <c r="DGH13" s="597"/>
      <c r="DGI13" s="592" t="s">
        <v>296</v>
      </c>
      <c r="DGJ13" s="593"/>
      <c r="DGK13" s="594"/>
      <c r="DGL13" s="597"/>
      <c r="DGM13" s="592" t="s">
        <v>297</v>
      </c>
      <c r="DGN13" s="593"/>
      <c r="DGO13" s="594"/>
      <c r="DGP13" s="597"/>
      <c r="DGQ13" s="592" t="s">
        <v>298</v>
      </c>
      <c r="DGR13" s="593"/>
      <c r="DGS13" s="594"/>
      <c r="DGT13" s="597"/>
      <c r="DGU13" s="592" t="s">
        <v>299</v>
      </c>
      <c r="DGV13" s="594"/>
      <c r="DGW13" s="591" t="s">
        <v>300</v>
      </c>
      <c r="DGX13" s="718"/>
      <c r="DGY13" s="719"/>
      <c r="DGZ13" s="592" t="s">
        <v>301</v>
      </c>
      <c r="DHA13" s="593"/>
      <c r="DHB13" s="593"/>
      <c r="DHC13" s="594"/>
      <c r="DHD13" s="261"/>
      <c r="DHE13" s="262" t="s">
        <v>292</v>
      </c>
      <c r="DHF13" s="698" t="s">
        <v>293</v>
      </c>
      <c r="DHG13" s="700"/>
      <c r="DHH13" s="698" t="s">
        <v>294</v>
      </c>
      <c r="DHI13" s="700"/>
      <c r="DHJ13" s="289" t="e">
        <f>$G$13</f>
        <v>#N/A</v>
      </c>
      <c r="DHK13" s="290" t="e">
        <f>$H$13</f>
        <v>#N/A</v>
      </c>
      <c r="DHL13" s="291" t="e">
        <f>$I$13</f>
        <v>#N/A</v>
      </c>
      <c r="DHM13" s="289" t="e">
        <f>$J$13</f>
        <v>#N/A</v>
      </c>
      <c r="DHN13" s="292" t="e">
        <f>$K$13</f>
        <v>#N/A</v>
      </c>
      <c r="DHO13" s="291" t="e">
        <f>$L$13</f>
        <v>#N/A</v>
      </c>
      <c r="DHP13" s="289" t="e">
        <f>$M$13</f>
        <v>#N/A</v>
      </c>
      <c r="DHQ13" s="290" t="e">
        <f>$N$13</f>
        <v>#N/A</v>
      </c>
      <c r="DHR13" s="291" t="e">
        <f>$O$13</f>
        <v>#N/A</v>
      </c>
      <c r="DHS13" s="289" t="e">
        <f>$P$13</f>
        <v>#N/A</v>
      </c>
      <c r="DHT13" s="290" t="str">
        <f>$Q$13</f>
        <v/>
      </c>
      <c r="DHU13" s="291" t="e">
        <f>$R$13</f>
        <v>#VALUE!</v>
      </c>
      <c r="DHV13" s="289" t="e">
        <f>$S$13</f>
        <v>#N/A</v>
      </c>
      <c r="DHW13" s="290" t="e">
        <f>$T$13</f>
        <v>#N/A</v>
      </c>
      <c r="DHX13" s="291" t="e">
        <f>$U$13</f>
        <v>#N/A</v>
      </c>
      <c r="DHY13" s="289" t="e">
        <f>$V$13</f>
        <v>#N/A</v>
      </c>
      <c r="DHZ13" s="290" t="e">
        <f>$W$13</f>
        <v>#N/A</v>
      </c>
      <c r="DIA13" s="291" t="e">
        <f>$X$13</f>
        <v>#N/A</v>
      </c>
      <c r="DIB13" s="294" t="e">
        <f>$Y$13</f>
        <v>#N/A</v>
      </c>
      <c r="DIC13" s="290" t="e">
        <f>$Z$13</f>
        <v>#N/A</v>
      </c>
      <c r="DID13" s="291" t="e">
        <f>$AA$13</f>
        <v>#N/A</v>
      </c>
      <c r="DIE13" s="289" t="e">
        <f>$AB$13</f>
        <v>#N/A</v>
      </c>
      <c r="DIF13" s="290" t="str">
        <f>$AC$13</f>
        <v/>
      </c>
      <c r="DIG13" s="291" t="e">
        <f>$AD$13</f>
        <v>#VALUE!</v>
      </c>
      <c r="DIH13" s="592" t="s">
        <v>295</v>
      </c>
      <c r="DII13" s="593"/>
      <c r="DIJ13" s="594"/>
      <c r="DIK13" s="597"/>
      <c r="DIL13" s="592" t="s">
        <v>296</v>
      </c>
      <c r="DIM13" s="593"/>
      <c r="DIN13" s="594"/>
      <c r="DIO13" s="597"/>
      <c r="DIP13" s="592" t="s">
        <v>297</v>
      </c>
      <c r="DIQ13" s="593"/>
      <c r="DIR13" s="594"/>
      <c r="DIS13" s="597"/>
      <c r="DIT13" s="592" t="s">
        <v>298</v>
      </c>
      <c r="DIU13" s="593"/>
      <c r="DIV13" s="594"/>
      <c r="DIW13" s="597"/>
      <c r="DIX13" s="592" t="s">
        <v>299</v>
      </c>
      <c r="DIY13" s="594"/>
      <c r="DIZ13" s="591" t="s">
        <v>300</v>
      </c>
      <c r="DJA13" s="718"/>
      <c r="DJB13" s="719"/>
      <c r="DJC13" s="592" t="s">
        <v>301</v>
      </c>
      <c r="DJD13" s="593"/>
      <c r="DJE13" s="593"/>
      <c r="DJF13" s="594"/>
      <c r="DJG13" s="261"/>
      <c r="DJH13" s="262" t="s">
        <v>292</v>
      </c>
      <c r="DJI13" s="698" t="s">
        <v>293</v>
      </c>
      <c r="DJJ13" s="700"/>
      <c r="DJK13" s="698" t="s">
        <v>294</v>
      </c>
      <c r="DJL13" s="700"/>
      <c r="DJM13" s="289" t="e">
        <f>$G$13</f>
        <v>#N/A</v>
      </c>
      <c r="DJN13" s="290" t="e">
        <f>$H$13</f>
        <v>#N/A</v>
      </c>
      <c r="DJO13" s="291" t="e">
        <f>$I$13</f>
        <v>#N/A</v>
      </c>
      <c r="DJP13" s="289" t="e">
        <f>$J$13</f>
        <v>#N/A</v>
      </c>
      <c r="DJQ13" s="292" t="e">
        <f>$K$13</f>
        <v>#N/A</v>
      </c>
      <c r="DJR13" s="291" t="e">
        <f>$L$13</f>
        <v>#N/A</v>
      </c>
      <c r="DJS13" s="289" t="e">
        <f>$M$13</f>
        <v>#N/A</v>
      </c>
      <c r="DJT13" s="290" t="e">
        <f>$N$13</f>
        <v>#N/A</v>
      </c>
      <c r="DJU13" s="291" t="e">
        <f>$O$13</f>
        <v>#N/A</v>
      </c>
      <c r="DJV13" s="289" t="e">
        <f>$P$13</f>
        <v>#N/A</v>
      </c>
      <c r="DJW13" s="290" t="str">
        <f>$Q$13</f>
        <v/>
      </c>
      <c r="DJX13" s="291" t="e">
        <f>$R$13</f>
        <v>#VALUE!</v>
      </c>
      <c r="DJY13" s="289" t="e">
        <f>$S$13</f>
        <v>#N/A</v>
      </c>
      <c r="DJZ13" s="290" t="e">
        <f>$T$13</f>
        <v>#N/A</v>
      </c>
      <c r="DKA13" s="291" t="e">
        <f>$U$13</f>
        <v>#N/A</v>
      </c>
      <c r="DKB13" s="289" t="e">
        <f>$V$13</f>
        <v>#N/A</v>
      </c>
      <c r="DKC13" s="290" t="e">
        <f>$W$13</f>
        <v>#N/A</v>
      </c>
      <c r="DKD13" s="291" t="e">
        <f>$X$13</f>
        <v>#N/A</v>
      </c>
      <c r="DKE13" s="294" t="e">
        <f>$Y$13</f>
        <v>#N/A</v>
      </c>
      <c r="DKF13" s="290" t="e">
        <f>$Z$13</f>
        <v>#N/A</v>
      </c>
      <c r="DKG13" s="291" t="e">
        <f>$AA$13</f>
        <v>#N/A</v>
      </c>
      <c r="DKH13" s="289" t="e">
        <f>$AB$13</f>
        <v>#N/A</v>
      </c>
      <c r="DKI13" s="290" t="str">
        <f>$AC$13</f>
        <v/>
      </c>
      <c r="DKJ13" s="291" t="e">
        <f>$AD$13</f>
        <v>#VALUE!</v>
      </c>
      <c r="DKK13" s="592" t="s">
        <v>295</v>
      </c>
      <c r="DKL13" s="593"/>
      <c r="DKM13" s="594"/>
      <c r="DKN13" s="597"/>
      <c r="DKO13" s="592" t="s">
        <v>296</v>
      </c>
      <c r="DKP13" s="593"/>
      <c r="DKQ13" s="594"/>
      <c r="DKR13" s="597"/>
      <c r="DKS13" s="592" t="s">
        <v>297</v>
      </c>
      <c r="DKT13" s="593"/>
      <c r="DKU13" s="594"/>
      <c r="DKV13" s="597"/>
      <c r="DKW13" s="592" t="s">
        <v>298</v>
      </c>
      <c r="DKX13" s="593"/>
      <c r="DKY13" s="594"/>
      <c r="DKZ13" s="597"/>
      <c r="DLA13" s="592" t="s">
        <v>299</v>
      </c>
      <c r="DLB13" s="594"/>
      <c r="DLC13" s="591" t="s">
        <v>300</v>
      </c>
      <c r="DLD13" s="718"/>
      <c r="DLE13" s="719"/>
      <c r="DLF13" s="592" t="s">
        <v>301</v>
      </c>
      <c r="DLG13" s="593"/>
      <c r="DLH13" s="593"/>
      <c r="DLI13" s="594"/>
      <c r="DLJ13" s="261"/>
      <c r="DLK13" s="262" t="s">
        <v>292</v>
      </c>
      <c r="DLL13" s="698" t="s">
        <v>293</v>
      </c>
      <c r="DLM13" s="700"/>
      <c r="DLN13" s="698" t="s">
        <v>294</v>
      </c>
      <c r="DLO13" s="700"/>
      <c r="DLP13" s="289" t="e">
        <f>$G$13</f>
        <v>#N/A</v>
      </c>
      <c r="DLQ13" s="290" t="e">
        <f>$H$13</f>
        <v>#N/A</v>
      </c>
      <c r="DLR13" s="291" t="e">
        <f>$I$13</f>
        <v>#N/A</v>
      </c>
      <c r="DLS13" s="289" t="e">
        <f>$J$13</f>
        <v>#N/A</v>
      </c>
      <c r="DLT13" s="292" t="e">
        <f>$K$13</f>
        <v>#N/A</v>
      </c>
      <c r="DLU13" s="291" t="e">
        <f>$L$13</f>
        <v>#N/A</v>
      </c>
      <c r="DLV13" s="289" t="e">
        <f>$M$13</f>
        <v>#N/A</v>
      </c>
      <c r="DLW13" s="290" t="e">
        <f>$N$13</f>
        <v>#N/A</v>
      </c>
      <c r="DLX13" s="291" t="e">
        <f>$O$13</f>
        <v>#N/A</v>
      </c>
      <c r="DLY13" s="289" t="e">
        <f>$P$13</f>
        <v>#N/A</v>
      </c>
      <c r="DLZ13" s="290" t="str">
        <f>$Q$13</f>
        <v/>
      </c>
      <c r="DMA13" s="291" t="e">
        <f>$R$13</f>
        <v>#VALUE!</v>
      </c>
      <c r="DMB13" s="289" t="e">
        <f>$S$13</f>
        <v>#N/A</v>
      </c>
      <c r="DMC13" s="290" t="e">
        <f>$T$13</f>
        <v>#N/A</v>
      </c>
      <c r="DMD13" s="291" t="e">
        <f>$U$13</f>
        <v>#N/A</v>
      </c>
      <c r="DME13" s="289" t="e">
        <f>$V$13</f>
        <v>#N/A</v>
      </c>
      <c r="DMF13" s="290" t="e">
        <f>$W$13</f>
        <v>#N/A</v>
      </c>
      <c r="DMG13" s="291" t="e">
        <f>$X$13</f>
        <v>#N/A</v>
      </c>
      <c r="DMH13" s="294" t="e">
        <f>$Y$13</f>
        <v>#N/A</v>
      </c>
      <c r="DMI13" s="290" t="e">
        <f>$Z$13</f>
        <v>#N/A</v>
      </c>
      <c r="DMJ13" s="291" t="e">
        <f>$AA$13</f>
        <v>#N/A</v>
      </c>
      <c r="DMK13" s="289" t="e">
        <f>$AB$13</f>
        <v>#N/A</v>
      </c>
      <c r="DML13" s="290" t="str">
        <f>$AC$13</f>
        <v/>
      </c>
      <c r="DMM13" s="291" t="e">
        <f>$AD$13</f>
        <v>#VALUE!</v>
      </c>
      <c r="DMN13" s="592" t="s">
        <v>295</v>
      </c>
      <c r="DMO13" s="593"/>
      <c r="DMP13" s="594"/>
      <c r="DMQ13" s="597"/>
      <c r="DMR13" s="592" t="s">
        <v>296</v>
      </c>
      <c r="DMS13" s="593"/>
      <c r="DMT13" s="594"/>
      <c r="DMU13" s="597"/>
      <c r="DMV13" s="592" t="s">
        <v>297</v>
      </c>
      <c r="DMW13" s="593"/>
      <c r="DMX13" s="594"/>
      <c r="DMY13" s="597"/>
      <c r="DMZ13" s="592" t="s">
        <v>298</v>
      </c>
      <c r="DNA13" s="593"/>
      <c r="DNB13" s="594"/>
      <c r="DNC13" s="597"/>
      <c r="DND13" s="592" t="s">
        <v>299</v>
      </c>
      <c r="DNE13" s="594"/>
      <c r="DNF13" s="591" t="s">
        <v>300</v>
      </c>
      <c r="DNG13" s="718"/>
      <c r="DNH13" s="719"/>
      <c r="DNI13" s="592" t="s">
        <v>301</v>
      </c>
      <c r="DNJ13" s="593"/>
      <c r="DNK13" s="593"/>
      <c r="DNL13" s="594"/>
      <c r="DNM13" s="261"/>
      <c r="DNN13" s="262" t="s">
        <v>292</v>
      </c>
      <c r="DNO13" s="698" t="s">
        <v>293</v>
      </c>
      <c r="DNP13" s="700"/>
      <c r="DNQ13" s="698" t="s">
        <v>294</v>
      </c>
      <c r="DNR13" s="700"/>
      <c r="DNS13" s="289" t="e">
        <f>$G$13</f>
        <v>#N/A</v>
      </c>
      <c r="DNT13" s="290" t="e">
        <f>$H$13</f>
        <v>#N/A</v>
      </c>
      <c r="DNU13" s="291" t="e">
        <f>$I$13</f>
        <v>#N/A</v>
      </c>
      <c r="DNV13" s="289" t="e">
        <f>$J$13</f>
        <v>#N/A</v>
      </c>
      <c r="DNW13" s="292" t="e">
        <f>$K$13</f>
        <v>#N/A</v>
      </c>
      <c r="DNX13" s="291" t="e">
        <f>$L$13</f>
        <v>#N/A</v>
      </c>
      <c r="DNY13" s="289" t="e">
        <f>$M$13</f>
        <v>#N/A</v>
      </c>
      <c r="DNZ13" s="290" t="e">
        <f>$N$13</f>
        <v>#N/A</v>
      </c>
      <c r="DOA13" s="291" t="e">
        <f>$O$13</f>
        <v>#N/A</v>
      </c>
      <c r="DOB13" s="289" t="e">
        <f>$P$13</f>
        <v>#N/A</v>
      </c>
      <c r="DOC13" s="290" t="str">
        <f>$Q$13</f>
        <v/>
      </c>
      <c r="DOD13" s="291" t="e">
        <f>$R$13</f>
        <v>#VALUE!</v>
      </c>
      <c r="DOE13" s="289" t="e">
        <f>$S$13</f>
        <v>#N/A</v>
      </c>
      <c r="DOF13" s="290" t="e">
        <f>$T$13</f>
        <v>#N/A</v>
      </c>
      <c r="DOG13" s="291" t="e">
        <f>$U$13</f>
        <v>#N/A</v>
      </c>
      <c r="DOH13" s="289" t="e">
        <f>$V$13</f>
        <v>#N/A</v>
      </c>
      <c r="DOI13" s="290" t="e">
        <f>$W$13</f>
        <v>#N/A</v>
      </c>
      <c r="DOJ13" s="291" t="e">
        <f>$X$13</f>
        <v>#N/A</v>
      </c>
      <c r="DOK13" s="294" t="e">
        <f>$Y$13</f>
        <v>#N/A</v>
      </c>
      <c r="DOL13" s="290" t="e">
        <f>$Z$13</f>
        <v>#N/A</v>
      </c>
      <c r="DOM13" s="291" t="e">
        <f>$AA$13</f>
        <v>#N/A</v>
      </c>
      <c r="DON13" s="289" t="e">
        <f>$AB$13</f>
        <v>#N/A</v>
      </c>
      <c r="DOO13" s="290" t="str">
        <f>$AC$13</f>
        <v/>
      </c>
      <c r="DOP13" s="291" t="e">
        <f>$AD$13</f>
        <v>#VALUE!</v>
      </c>
      <c r="DOQ13" s="592" t="s">
        <v>295</v>
      </c>
      <c r="DOR13" s="593"/>
      <c r="DOS13" s="594"/>
      <c r="DOT13" s="597"/>
      <c r="DOU13" s="592" t="s">
        <v>296</v>
      </c>
      <c r="DOV13" s="593"/>
      <c r="DOW13" s="594"/>
      <c r="DOX13" s="597"/>
      <c r="DOY13" s="592" t="s">
        <v>297</v>
      </c>
      <c r="DOZ13" s="593"/>
      <c r="DPA13" s="594"/>
      <c r="DPB13" s="597"/>
      <c r="DPC13" s="592" t="s">
        <v>298</v>
      </c>
      <c r="DPD13" s="593"/>
      <c r="DPE13" s="594"/>
      <c r="DPF13" s="597"/>
      <c r="DPG13" s="592" t="s">
        <v>299</v>
      </c>
      <c r="DPH13" s="594"/>
      <c r="DPI13" s="591" t="s">
        <v>300</v>
      </c>
      <c r="DPJ13" s="718"/>
      <c r="DPK13" s="719"/>
      <c r="DPL13" s="592" t="s">
        <v>301</v>
      </c>
      <c r="DPM13" s="593"/>
      <c r="DPN13" s="593"/>
      <c r="DPO13" s="594"/>
      <c r="DPP13" s="261"/>
      <c r="DPQ13" s="262" t="s">
        <v>292</v>
      </c>
      <c r="DPR13" s="698" t="s">
        <v>293</v>
      </c>
      <c r="DPS13" s="700"/>
      <c r="DPT13" s="698" t="s">
        <v>294</v>
      </c>
      <c r="DPU13" s="700"/>
      <c r="DPV13" s="289" t="e">
        <f>$G$13</f>
        <v>#N/A</v>
      </c>
      <c r="DPW13" s="290" t="e">
        <f>$H$13</f>
        <v>#N/A</v>
      </c>
      <c r="DPX13" s="291" t="e">
        <f>$I$13</f>
        <v>#N/A</v>
      </c>
      <c r="DPY13" s="289" t="e">
        <f>$J$13</f>
        <v>#N/A</v>
      </c>
      <c r="DPZ13" s="292" t="e">
        <f>$K$13</f>
        <v>#N/A</v>
      </c>
      <c r="DQA13" s="291" t="e">
        <f>$L$13</f>
        <v>#N/A</v>
      </c>
      <c r="DQB13" s="289" t="e">
        <f>$M$13</f>
        <v>#N/A</v>
      </c>
      <c r="DQC13" s="290" t="e">
        <f>$N$13</f>
        <v>#N/A</v>
      </c>
      <c r="DQD13" s="291" t="e">
        <f>$O$13</f>
        <v>#N/A</v>
      </c>
      <c r="DQE13" s="289" t="e">
        <f>$P$13</f>
        <v>#N/A</v>
      </c>
      <c r="DQF13" s="290" t="str">
        <f>$Q$13</f>
        <v/>
      </c>
      <c r="DQG13" s="291" t="e">
        <f>$R$13</f>
        <v>#VALUE!</v>
      </c>
      <c r="DQH13" s="289" t="e">
        <f>$S$13</f>
        <v>#N/A</v>
      </c>
      <c r="DQI13" s="290" t="e">
        <f>$T$13</f>
        <v>#N/A</v>
      </c>
      <c r="DQJ13" s="291" t="e">
        <f>$U$13</f>
        <v>#N/A</v>
      </c>
      <c r="DQK13" s="289" t="e">
        <f>$V$13</f>
        <v>#N/A</v>
      </c>
      <c r="DQL13" s="290" t="e">
        <f>$W$13</f>
        <v>#N/A</v>
      </c>
      <c r="DQM13" s="291" t="e">
        <f>$X$13</f>
        <v>#N/A</v>
      </c>
      <c r="DQN13" s="294" t="e">
        <f>$Y$13</f>
        <v>#N/A</v>
      </c>
      <c r="DQO13" s="290" t="e">
        <f>$Z$13</f>
        <v>#N/A</v>
      </c>
      <c r="DQP13" s="291" t="e">
        <f>$AA$13</f>
        <v>#N/A</v>
      </c>
      <c r="DQQ13" s="289" t="e">
        <f>$AB$13</f>
        <v>#N/A</v>
      </c>
      <c r="DQR13" s="290" t="str">
        <f>$AC$13</f>
        <v/>
      </c>
      <c r="DQS13" s="291" t="e">
        <f>$AD$13</f>
        <v>#VALUE!</v>
      </c>
      <c r="DQT13" s="592" t="s">
        <v>295</v>
      </c>
      <c r="DQU13" s="593"/>
      <c r="DQV13" s="594"/>
      <c r="DQW13" s="597"/>
      <c r="DQX13" s="592" t="s">
        <v>296</v>
      </c>
      <c r="DQY13" s="593"/>
      <c r="DQZ13" s="594"/>
      <c r="DRA13" s="597"/>
      <c r="DRB13" s="592" t="s">
        <v>297</v>
      </c>
      <c r="DRC13" s="593"/>
      <c r="DRD13" s="594"/>
      <c r="DRE13" s="597"/>
      <c r="DRF13" s="592" t="s">
        <v>298</v>
      </c>
      <c r="DRG13" s="593"/>
      <c r="DRH13" s="594"/>
      <c r="DRI13" s="597"/>
      <c r="DRJ13" s="592" t="s">
        <v>299</v>
      </c>
      <c r="DRK13" s="594"/>
      <c r="DRL13" s="591" t="s">
        <v>300</v>
      </c>
      <c r="DRM13" s="718"/>
      <c r="DRN13" s="719"/>
      <c r="DRO13" s="592" t="s">
        <v>301</v>
      </c>
      <c r="DRP13" s="593"/>
      <c r="DRQ13" s="593"/>
      <c r="DRR13" s="594"/>
      <c r="DRS13" s="261"/>
      <c r="DRT13" s="262" t="s">
        <v>292</v>
      </c>
      <c r="DRU13" s="698" t="s">
        <v>293</v>
      </c>
      <c r="DRV13" s="700"/>
      <c r="DRW13" s="698" t="s">
        <v>294</v>
      </c>
      <c r="DRX13" s="700"/>
      <c r="DRY13" s="289" t="e">
        <f>$G$13</f>
        <v>#N/A</v>
      </c>
      <c r="DRZ13" s="290" t="e">
        <f>$H$13</f>
        <v>#N/A</v>
      </c>
      <c r="DSA13" s="291" t="e">
        <f>$I$13</f>
        <v>#N/A</v>
      </c>
      <c r="DSB13" s="289" t="e">
        <f>$J$13</f>
        <v>#N/A</v>
      </c>
      <c r="DSC13" s="292" t="e">
        <f>$K$13</f>
        <v>#N/A</v>
      </c>
      <c r="DSD13" s="291" t="e">
        <f>$L$13</f>
        <v>#N/A</v>
      </c>
      <c r="DSE13" s="289" t="e">
        <f>$M$13</f>
        <v>#N/A</v>
      </c>
      <c r="DSF13" s="290" t="e">
        <f>$N$13</f>
        <v>#N/A</v>
      </c>
      <c r="DSG13" s="291" t="e">
        <f>$O$13</f>
        <v>#N/A</v>
      </c>
      <c r="DSH13" s="289" t="e">
        <f>$P$13</f>
        <v>#N/A</v>
      </c>
      <c r="DSI13" s="290" t="str">
        <f>$Q$13</f>
        <v/>
      </c>
      <c r="DSJ13" s="291" t="e">
        <f>$R$13</f>
        <v>#VALUE!</v>
      </c>
      <c r="DSK13" s="289" t="e">
        <f>$S$13</f>
        <v>#N/A</v>
      </c>
      <c r="DSL13" s="290" t="e">
        <f>$T$13</f>
        <v>#N/A</v>
      </c>
      <c r="DSM13" s="291" t="e">
        <f>$U$13</f>
        <v>#N/A</v>
      </c>
      <c r="DSN13" s="289" t="e">
        <f>$V$13</f>
        <v>#N/A</v>
      </c>
      <c r="DSO13" s="290" t="e">
        <f>$W$13</f>
        <v>#N/A</v>
      </c>
      <c r="DSP13" s="291" t="e">
        <f>$X$13</f>
        <v>#N/A</v>
      </c>
      <c r="DSQ13" s="294" t="e">
        <f>$Y$13</f>
        <v>#N/A</v>
      </c>
      <c r="DSR13" s="290" t="e">
        <f>$Z$13</f>
        <v>#N/A</v>
      </c>
      <c r="DSS13" s="291" t="e">
        <f>$AA$13</f>
        <v>#N/A</v>
      </c>
      <c r="DST13" s="289" t="e">
        <f>$AB$13</f>
        <v>#N/A</v>
      </c>
      <c r="DSU13" s="290" t="str">
        <f>$AC$13</f>
        <v/>
      </c>
      <c r="DSV13" s="291" t="e">
        <f>$AD$13</f>
        <v>#VALUE!</v>
      </c>
      <c r="DSW13" s="592" t="s">
        <v>295</v>
      </c>
      <c r="DSX13" s="593"/>
      <c r="DSY13" s="594"/>
      <c r="DSZ13" s="597"/>
      <c r="DTA13" s="592" t="s">
        <v>296</v>
      </c>
      <c r="DTB13" s="593"/>
      <c r="DTC13" s="594"/>
      <c r="DTD13" s="597"/>
      <c r="DTE13" s="592" t="s">
        <v>297</v>
      </c>
      <c r="DTF13" s="593"/>
      <c r="DTG13" s="594"/>
      <c r="DTH13" s="597"/>
      <c r="DTI13" s="592" t="s">
        <v>298</v>
      </c>
      <c r="DTJ13" s="593"/>
      <c r="DTK13" s="594"/>
      <c r="DTL13" s="597"/>
      <c r="DTM13" s="592" t="s">
        <v>299</v>
      </c>
      <c r="DTN13" s="594"/>
      <c r="DTO13" s="591" t="s">
        <v>300</v>
      </c>
      <c r="DTP13" s="718"/>
      <c r="DTQ13" s="719"/>
      <c r="DTR13" s="592" t="s">
        <v>301</v>
      </c>
      <c r="DTS13" s="593"/>
      <c r="DTT13" s="593"/>
      <c r="DTU13" s="594"/>
      <c r="DTV13" s="261"/>
      <c r="DTW13" s="262" t="s">
        <v>292</v>
      </c>
      <c r="DTX13" s="698" t="s">
        <v>293</v>
      </c>
      <c r="DTY13" s="700"/>
      <c r="DTZ13" s="698" t="s">
        <v>294</v>
      </c>
      <c r="DUA13" s="700"/>
      <c r="DUB13" s="289" t="e">
        <f>$G$13</f>
        <v>#N/A</v>
      </c>
      <c r="DUC13" s="290" t="e">
        <f>$H$13</f>
        <v>#N/A</v>
      </c>
      <c r="DUD13" s="291" t="e">
        <f>$I$13</f>
        <v>#N/A</v>
      </c>
      <c r="DUE13" s="289" t="e">
        <f>$J$13</f>
        <v>#N/A</v>
      </c>
      <c r="DUF13" s="292" t="e">
        <f>$K$13</f>
        <v>#N/A</v>
      </c>
      <c r="DUG13" s="291" t="e">
        <f>$L$13</f>
        <v>#N/A</v>
      </c>
      <c r="DUH13" s="289" t="e">
        <f>$M$13</f>
        <v>#N/A</v>
      </c>
      <c r="DUI13" s="290" t="e">
        <f>$N$13</f>
        <v>#N/A</v>
      </c>
      <c r="DUJ13" s="291" t="e">
        <f>$O$13</f>
        <v>#N/A</v>
      </c>
      <c r="DUK13" s="289" t="e">
        <f>$P$13</f>
        <v>#N/A</v>
      </c>
      <c r="DUL13" s="290" t="str">
        <f>$Q$13</f>
        <v/>
      </c>
      <c r="DUM13" s="291" t="e">
        <f>$R$13</f>
        <v>#VALUE!</v>
      </c>
      <c r="DUN13" s="289" t="e">
        <f>$S$13</f>
        <v>#N/A</v>
      </c>
      <c r="DUO13" s="290" t="e">
        <f>$T$13</f>
        <v>#N/A</v>
      </c>
      <c r="DUP13" s="291" t="e">
        <f>$U$13</f>
        <v>#N/A</v>
      </c>
      <c r="DUQ13" s="289" t="e">
        <f>$V$13</f>
        <v>#N/A</v>
      </c>
      <c r="DUR13" s="290" t="e">
        <f>$W$13</f>
        <v>#N/A</v>
      </c>
      <c r="DUS13" s="291" t="e">
        <f>$X$13</f>
        <v>#N/A</v>
      </c>
      <c r="DUT13" s="294" t="e">
        <f>$Y$13</f>
        <v>#N/A</v>
      </c>
      <c r="DUU13" s="290" t="e">
        <f>$Z$13</f>
        <v>#N/A</v>
      </c>
      <c r="DUV13" s="291" t="e">
        <f>$AA$13</f>
        <v>#N/A</v>
      </c>
      <c r="DUW13" s="289" t="e">
        <f>$AB$13</f>
        <v>#N/A</v>
      </c>
      <c r="DUX13" s="290" t="str">
        <f>$AC$13</f>
        <v/>
      </c>
      <c r="DUY13" s="291" t="e">
        <f>$AD$13</f>
        <v>#VALUE!</v>
      </c>
      <c r="DUZ13" s="592" t="s">
        <v>295</v>
      </c>
      <c r="DVA13" s="593"/>
      <c r="DVB13" s="594"/>
      <c r="DVC13" s="597"/>
      <c r="DVD13" s="592" t="s">
        <v>296</v>
      </c>
      <c r="DVE13" s="593"/>
      <c r="DVF13" s="594"/>
      <c r="DVG13" s="597"/>
      <c r="DVH13" s="592" t="s">
        <v>297</v>
      </c>
      <c r="DVI13" s="593"/>
      <c r="DVJ13" s="594"/>
      <c r="DVK13" s="597"/>
      <c r="DVL13" s="592" t="s">
        <v>298</v>
      </c>
      <c r="DVM13" s="593"/>
      <c r="DVN13" s="594"/>
      <c r="DVO13" s="597"/>
      <c r="DVP13" s="592" t="s">
        <v>299</v>
      </c>
      <c r="DVQ13" s="594"/>
      <c r="DVR13" s="591" t="s">
        <v>300</v>
      </c>
      <c r="DVS13" s="718"/>
      <c r="DVT13" s="719"/>
      <c r="DVU13" s="592" t="s">
        <v>301</v>
      </c>
      <c r="DVV13" s="593"/>
      <c r="DVW13" s="593"/>
      <c r="DVX13" s="594"/>
    </row>
    <row r="14" spans="1:3300" ht="15" hidden="1" customHeight="1">
      <c r="A14" s="261"/>
      <c r="B14" s="262"/>
      <c r="C14" s="276"/>
      <c r="D14" s="276"/>
      <c r="E14" s="276"/>
      <c r="F14" s="276"/>
      <c r="G14" s="296" t="e">
        <f>TIMEVALUE(G13)</f>
        <v>#N/A</v>
      </c>
      <c r="H14" s="296" t="e">
        <f>TIMEVALUE(H13)</f>
        <v>#N/A</v>
      </c>
      <c r="I14" s="291"/>
      <c r="J14" s="296" t="e">
        <f>TIMEVALUE(J13)</f>
        <v>#N/A</v>
      </c>
      <c r="K14" s="298" t="e">
        <f>TIMEVALUE(K13)</f>
        <v>#N/A</v>
      </c>
      <c r="L14" s="296"/>
      <c r="M14" s="296" t="e">
        <f>TIMEVALUE(M13)</f>
        <v>#N/A</v>
      </c>
      <c r="N14" s="296" t="e">
        <f>TIMEVALUE(N13)</f>
        <v>#N/A</v>
      </c>
      <c r="O14" s="291"/>
      <c r="P14" s="296" t="e">
        <f>TIMEVALUE(P13)</f>
        <v>#N/A</v>
      </c>
      <c r="Q14" s="296" t="e">
        <f>TIMEVALUE(Q13)</f>
        <v>#VALUE!</v>
      </c>
      <c r="R14" s="291"/>
      <c r="S14" s="296" t="e">
        <f>TIMEVALUE(S13)</f>
        <v>#N/A</v>
      </c>
      <c r="T14" s="296" t="e">
        <f>TIMEVALUE(T13)</f>
        <v>#N/A</v>
      </c>
      <c r="U14" s="291"/>
      <c r="V14" s="296" t="e">
        <f>TIMEVALUE(V13)</f>
        <v>#N/A</v>
      </c>
      <c r="W14" s="296" t="e">
        <f>TIMEVALUE(W13)</f>
        <v>#N/A</v>
      </c>
      <c r="X14" s="291"/>
      <c r="Y14" s="296" t="e">
        <f>TIMEVALUE(Y13)</f>
        <v>#N/A</v>
      </c>
      <c r="Z14" s="296" t="e">
        <f>TIMEVALUE(Z13)</f>
        <v>#N/A</v>
      </c>
      <c r="AA14" s="291"/>
      <c r="AB14" s="296" t="e">
        <f>TIMEVALUE(AB13)</f>
        <v>#N/A</v>
      </c>
      <c r="AC14" s="296" t="e">
        <f>TIMEVALUE(AC13)</f>
        <v>#VALUE!</v>
      </c>
      <c r="AD14" s="291"/>
      <c r="AE14" s="277"/>
      <c r="AF14" s="275"/>
      <c r="AG14" s="278"/>
      <c r="AH14" s="279"/>
      <c r="AI14" s="277"/>
      <c r="AJ14" s="275"/>
      <c r="AK14" s="278"/>
      <c r="AL14" s="279"/>
      <c r="AM14" s="277"/>
      <c r="AN14" s="275"/>
      <c r="AO14" s="278"/>
      <c r="AP14" s="279"/>
      <c r="AQ14" s="277"/>
      <c r="AR14" s="275"/>
      <c r="AS14" s="275"/>
      <c r="AT14" s="279"/>
      <c r="AU14" s="106"/>
      <c r="AV14" s="106"/>
      <c r="AW14" s="280"/>
      <c r="AX14" s="295"/>
      <c r="AY14" s="295"/>
      <c r="AZ14" s="277"/>
      <c r="BA14" s="275"/>
      <c r="BB14" s="275"/>
      <c r="BC14" s="278"/>
      <c r="BD14" s="261"/>
      <c r="BE14" s="262"/>
      <c r="BF14" s="276"/>
      <c r="BG14" s="276"/>
      <c r="BH14" s="276"/>
      <c r="BI14" s="276"/>
      <c r="BJ14" s="296" t="e">
        <f>$G$14</f>
        <v>#N/A</v>
      </c>
      <c r="BK14" s="296" t="e">
        <f>$H$14</f>
        <v>#N/A</v>
      </c>
      <c r="BL14" s="291"/>
      <c r="BM14" s="296" t="e">
        <f>$J$14</f>
        <v>#N/A</v>
      </c>
      <c r="BN14" s="296" t="e">
        <f>$K$14</f>
        <v>#N/A</v>
      </c>
      <c r="BO14" s="291"/>
      <c r="BP14" s="296" t="e">
        <f>$M$14</f>
        <v>#N/A</v>
      </c>
      <c r="BQ14" s="296" t="e">
        <f>$N$14</f>
        <v>#N/A</v>
      </c>
      <c r="BR14" s="291"/>
      <c r="BS14" s="296" t="e">
        <f>$P$14</f>
        <v>#N/A</v>
      </c>
      <c r="BT14" s="296" t="e">
        <f>$Q$14</f>
        <v>#VALUE!</v>
      </c>
      <c r="BU14" s="291"/>
      <c r="BV14" s="296" t="e">
        <f>$S$14</f>
        <v>#N/A</v>
      </c>
      <c r="BW14" s="296" t="e">
        <f>$T$14</f>
        <v>#N/A</v>
      </c>
      <c r="BX14" s="291"/>
      <c r="BY14" s="296" t="e">
        <f>$V$14</f>
        <v>#N/A</v>
      </c>
      <c r="BZ14" s="296" t="e">
        <f>$W$14</f>
        <v>#N/A</v>
      </c>
      <c r="CA14" s="291"/>
      <c r="CB14" s="296" t="e">
        <f>$Y$14</f>
        <v>#N/A</v>
      </c>
      <c r="CC14" s="296" t="e">
        <f>$Z$14</f>
        <v>#N/A</v>
      </c>
      <c r="CD14" s="291"/>
      <c r="CE14" s="296" t="e">
        <f>$AB$14</f>
        <v>#N/A</v>
      </c>
      <c r="CF14" s="296" t="e">
        <f>$AC$14</f>
        <v>#VALUE!</v>
      </c>
      <c r="CG14" s="291"/>
      <c r="CH14" s="277"/>
      <c r="CI14" s="275"/>
      <c r="CJ14" s="278"/>
      <c r="CK14" s="279"/>
      <c r="CL14" s="277"/>
      <c r="CM14" s="275"/>
      <c r="CN14" s="278"/>
      <c r="CO14" s="279"/>
      <c r="CP14" s="277"/>
      <c r="CQ14" s="275"/>
      <c r="CR14" s="278"/>
      <c r="CS14" s="279"/>
      <c r="CT14" s="277"/>
      <c r="CU14" s="275"/>
      <c r="CV14" s="275"/>
      <c r="CW14" s="279"/>
      <c r="CX14" s="106"/>
      <c r="CY14" s="106"/>
      <c r="CZ14" s="280"/>
      <c r="DA14" s="295"/>
      <c r="DB14" s="295"/>
      <c r="DC14" s="277"/>
      <c r="DD14" s="275"/>
      <c r="DE14" s="275"/>
      <c r="DF14" s="278"/>
      <c r="DG14" s="261"/>
      <c r="DH14" s="262"/>
      <c r="DI14" s="276"/>
      <c r="DJ14" s="276"/>
      <c r="DK14" s="276"/>
      <c r="DL14" s="276"/>
      <c r="DM14" s="296" t="e">
        <f>$G$14</f>
        <v>#N/A</v>
      </c>
      <c r="DN14" s="296" t="e">
        <f>$H$14</f>
        <v>#N/A</v>
      </c>
      <c r="DO14" s="291"/>
      <c r="DP14" s="296" t="e">
        <f>$J$14</f>
        <v>#N/A</v>
      </c>
      <c r="DQ14" s="296" t="e">
        <f>$K$14</f>
        <v>#N/A</v>
      </c>
      <c r="DR14" s="291"/>
      <c r="DS14" s="296" t="e">
        <f>$M$14</f>
        <v>#N/A</v>
      </c>
      <c r="DT14" s="296" t="e">
        <f>$N$14</f>
        <v>#N/A</v>
      </c>
      <c r="DU14" s="291"/>
      <c r="DV14" s="296" t="e">
        <f>$P$14</f>
        <v>#N/A</v>
      </c>
      <c r="DW14" s="296" t="e">
        <f>$Q$14</f>
        <v>#VALUE!</v>
      </c>
      <c r="DX14" s="291"/>
      <c r="DY14" s="296" t="e">
        <f>$S$14</f>
        <v>#N/A</v>
      </c>
      <c r="DZ14" s="296" t="e">
        <f>$T$14</f>
        <v>#N/A</v>
      </c>
      <c r="EA14" s="291"/>
      <c r="EB14" s="296" t="e">
        <f>$V$14</f>
        <v>#N/A</v>
      </c>
      <c r="EC14" s="296" t="e">
        <f>$W$14</f>
        <v>#N/A</v>
      </c>
      <c r="ED14" s="291"/>
      <c r="EE14" s="296" t="e">
        <f>$Y$14</f>
        <v>#N/A</v>
      </c>
      <c r="EF14" s="296" t="e">
        <f>$Z$14</f>
        <v>#N/A</v>
      </c>
      <c r="EG14" s="291"/>
      <c r="EH14" s="296" t="e">
        <f>$AB$14</f>
        <v>#N/A</v>
      </c>
      <c r="EI14" s="296" t="e">
        <f>$AC$14</f>
        <v>#VALUE!</v>
      </c>
      <c r="EJ14" s="291"/>
      <c r="EK14" s="277"/>
      <c r="EL14" s="275"/>
      <c r="EM14" s="278"/>
      <c r="EN14" s="279"/>
      <c r="EO14" s="277"/>
      <c r="EP14" s="275"/>
      <c r="EQ14" s="278"/>
      <c r="ER14" s="279"/>
      <c r="ES14" s="277"/>
      <c r="ET14" s="275"/>
      <c r="EU14" s="278"/>
      <c r="EV14" s="279"/>
      <c r="EW14" s="277"/>
      <c r="EX14" s="275"/>
      <c r="EY14" s="275"/>
      <c r="EZ14" s="279"/>
      <c r="FA14" s="106"/>
      <c r="FB14" s="106"/>
      <c r="FC14" s="280"/>
      <c r="FD14" s="295"/>
      <c r="FE14" s="295"/>
      <c r="FF14" s="277"/>
      <c r="FG14" s="275"/>
      <c r="FH14" s="275"/>
      <c r="FI14" s="278"/>
      <c r="FJ14" s="261"/>
      <c r="FK14" s="262"/>
      <c r="FL14" s="276"/>
      <c r="FM14" s="276"/>
      <c r="FN14" s="276"/>
      <c r="FO14" s="276"/>
      <c r="FP14" s="296" t="e">
        <f>$G$14</f>
        <v>#N/A</v>
      </c>
      <c r="FQ14" s="296" t="e">
        <f>$H$14</f>
        <v>#N/A</v>
      </c>
      <c r="FR14" s="291"/>
      <c r="FS14" s="296" t="e">
        <f>$J$14</f>
        <v>#N/A</v>
      </c>
      <c r="FT14" s="296" t="e">
        <f>$K$14</f>
        <v>#N/A</v>
      </c>
      <c r="FU14" s="291"/>
      <c r="FV14" s="296" t="e">
        <f>$M$14</f>
        <v>#N/A</v>
      </c>
      <c r="FW14" s="296" t="e">
        <f>$N$14</f>
        <v>#N/A</v>
      </c>
      <c r="FX14" s="291"/>
      <c r="FY14" s="296" t="e">
        <f>$P$14</f>
        <v>#N/A</v>
      </c>
      <c r="FZ14" s="296" t="e">
        <f>$Q$14</f>
        <v>#VALUE!</v>
      </c>
      <c r="GA14" s="291"/>
      <c r="GB14" s="296" t="e">
        <f>$S$14</f>
        <v>#N/A</v>
      </c>
      <c r="GC14" s="296" t="e">
        <f>$T$14</f>
        <v>#N/A</v>
      </c>
      <c r="GD14" s="291"/>
      <c r="GE14" s="296" t="e">
        <f>$V$14</f>
        <v>#N/A</v>
      </c>
      <c r="GF14" s="296" t="e">
        <f>$W$14</f>
        <v>#N/A</v>
      </c>
      <c r="GG14" s="291"/>
      <c r="GH14" s="296" t="e">
        <f>$Y$14</f>
        <v>#N/A</v>
      </c>
      <c r="GI14" s="296" t="e">
        <f>$Z$14</f>
        <v>#N/A</v>
      </c>
      <c r="GJ14" s="291"/>
      <c r="GK14" s="296" t="e">
        <f>$AB$14</f>
        <v>#N/A</v>
      </c>
      <c r="GL14" s="296" t="e">
        <f>$AC$14</f>
        <v>#VALUE!</v>
      </c>
      <c r="GM14" s="291"/>
      <c r="GN14" s="277"/>
      <c r="GO14" s="275"/>
      <c r="GP14" s="278"/>
      <c r="GQ14" s="279"/>
      <c r="GR14" s="277"/>
      <c r="GS14" s="275"/>
      <c r="GT14" s="278"/>
      <c r="GU14" s="279"/>
      <c r="GV14" s="277"/>
      <c r="GW14" s="275"/>
      <c r="GX14" s="278"/>
      <c r="GY14" s="279"/>
      <c r="GZ14" s="277"/>
      <c r="HA14" s="275"/>
      <c r="HB14" s="275"/>
      <c r="HC14" s="279"/>
      <c r="HD14" s="106"/>
      <c r="HE14" s="106"/>
      <c r="HF14" s="280"/>
      <c r="HG14" s="295"/>
      <c r="HH14" s="295"/>
      <c r="HI14" s="277"/>
      <c r="HJ14" s="275"/>
      <c r="HK14" s="275"/>
      <c r="HL14" s="278"/>
      <c r="HM14" s="261"/>
      <c r="HN14" s="262"/>
      <c r="HO14" s="276"/>
      <c r="HP14" s="276"/>
      <c r="HQ14" s="276"/>
      <c r="HR14" s="276"/>
      <c r="HS14" s="296" t="e">
        <f>$G$14</f>
        <v>#N/A</v>
      </c>
      <c r="HT14" s="296" t="e">
        <f>$H$14</f>
        <v>#N/A</v>
      </c>
      <c r="HU14" s="291"/>
      <c r="HV14" s="296" t="e">
        <f>$J$14</f>
        <v>#N/A</v>
      </c>
      <c r="HW14" s="296" t="e">
        <f>$K$14</f>
        <v>#N/A</v>
      </c>
      <c r="HX14" s="291"/>
      <c r="HY14" s="296" t="e">
        <f>$M$14</f>
        <v>#N/A</v>
      </c>
      <c r="HZ14" s="296" t="e">
        <f>$N$14</f>
        <v>#N/A</v>
      </c>
      <c r="IA14" s="291"/>
      <c r="IB14" s="296" t="e">
        <f>$P$14</f>
        <v>#N/A</v>
      </c>
      <c r="IC14" s="296" t="e">
        <f>$Q$14</f>
        <v>#VALUE!</v>
      </c>
      <c r="ID14" s="291"/>
      <c r="IE14" s="296" t="e">
        <f>$S$14</f>
        <v>#N/A</v>
      </c>
      <c r="IF14" s="296" t="e">
        <f>$T$14</f>
        <v>#N/A</v>
      </c>
      <c r="IG14" s="291"/>
      <c r="IH14" s="296" t="e">
        <f>$V$14</f>
        <v>#N/A</v>
      </c>
      <c r="II14" s="296" t="e">
        <f>$W$14</f>
        <v>#N/A</v>
      </c>
      <c r="IJ14" s="291"/>
      <c r="IK14" s="296" t="e">
        <f>$Y$14</f>
        <v>#N/A</v>
      </c>
      <c r="IL14" s="296" t="e">
        <f>$Z$14</f>
        <v>#N/A</v>
      </c>
      <c r="IM14" s="291"/>
      <c r="IN14" s="296" t="e">
        <f>$AB$14</f>
        <v>#N/A</v>
      </c>
      <c r="IO14" s="296" t="e">
        <f>$AC$14</f>
        <v>#VALUE!</v>
      </c>
      <c r="IP14" s="291"/>
      <c r="IQ14" s="277"/>
      <c r="IR14" s="275"/>
      <c r="IS14" s="278"/>
      <c r="IT14" s="279"/>
      <c r="IU14" s="277"/>
      <c r="IV14" s="275"/>
      <c r="IW14" s="278"/>
      <c r="IX14" s="279"/>
      <c r="IY14" s="277"/>
      <c r="IZ14" s="275"/>
      <c r="JA14" s="278"/>
      <c r="JB14" s="279"/>
      <c r="JC14" s="277"/>
      <c r="JD14" s="275"/>
      <c r="JE14" s="275"/>
      <c r="JF14" s="279"/>
      <c r="JG14" s="106"/>
      <c r="JH14" s="106"/>
      <c r="JI14" s="280"/>
      <c r="JJ14" s="295"/>
      <c r="JK14" s="295"/>
      <c r="JL14" s="277"/>
      <c r="JM14" s="275"/>
      <c r="JN14" s="275"/>
      <c r="JO14" s="278"/>
      <c r="JP14" s="261"/>
      <c r="JQ14" s="262"/>
      <c r="JR14" s="276"/>
      <c r="JS14" s="276"/>
      <c r="JT14" s="276"/>
      <c r="JU14" s="276"/>
      <c r="JV14" s="296" t="e">
        <f>$G$14</f>
        <v>#N/A</v>
      </c>
      <c r="JW14" s="296" t="e">
        <f>$H$14</f>
        <v>#N/A</v>
      </c>
      <c r="JX14" s="291"/>
      <c r="JY14" s="296" t="e">
        <f>$J$14</f>
        <v>#N/A</v>
      </c>
      <c r="JZ14" s="296" t="e">
        <f>$K$14</f>
        <v>#N/A</v>
      </c>
      <c r="KA14" s="291"/>
      <c r="KB14" s="296" t="e">
        <f>$M$14</f>
        <v>#N/A</v>
      </c>
      <c r="KC14" s="296" t="e">
        <f>$N$14</f>
        <v>#N/A</v>
      </c>
      <c r="KD14" s="291"/>
      <c r="KE14" s="296" t="e">
        <f>$P$14</f>
        <v>#N/A</v>
      </c>
      <c r="KF14" s="296" t="e">
        <f>$Q$14</f>
        <v>#VALUE!</v>
      </c>
      <c r="KG14" s="291"/>
      <c r="KH14" s="296" t="e">
        <f>$S$14</f>
        <v>#N/A</v>
      </c>
      <c r="KI14" s="296" t="e">
        <f>$T$14</f>
        <v>#N/A</v>
      </c>
      <c r="KJ14" s="291"/>
      <c r="KK14" s="296" t="e">
        <f>$V$14</f>
        <v>#N/A</v>
      </c>
      <c r="KL14" s="296" t="e">
        <f>$W$14</f>
        <v>#N/A</v>
      </c>
      <c r="KM14" s="291"/>
      <c r="KN14" s="296" t="e">
        <f>$Y$14</f>
        <v>#N/A</v>
      </c>
      <c r="KO14" s="296" t="e">
        <f>$Z$14</f>
        <v>#N/A</v>
      </c>
      <c r="KP14" s="291"/>
      <c r="KQ14" s="296" t="e">
        <f>$AB$14</f>
        <v>#N/A</v>
      </c>
      <c r="KR14" s="296" t="e">
        <f>$AC$14</f>
        <v>#VALUE!</v>
      </c>
      <c r="KS14" s="291"/>
      <c r="KT14" s="277"/>
      <c r="KU14" s="275"/>
      <c r="KV14" s="278"/>
      <c r="KW14" s="279"/>
      <c r="KX14" s="277"/>
      <c r="KY14" s="275"/>
      <c r="KZ14" s="278"/>
      <c r="LA14" s="279"/>
      <c r="LB14" s="277"/>
      <c r="LC14" s="275"/>
      <c r="LD14" s="278"/>
      <c r="LE14" s="279"/>
      <c r="LF14" s="277"/>
      <c r="LG14" s="275"/>
      <c r="LH14" s="275"/>
      <c r="LI14" s="279"/>
      <c r="LJ14" s="106"/>
      <c r="LK14" s="106"/>
      <c r="LL14" s="280"/>
      <c r="LM14" s="295"/>
      <c r="LN14" s="295"/>
      <c r="LO14" s="277"/>
      <c r="LP14" s="275"/>
      <c r="LQ14" s="275"/>
      <c r="LR14" s="278"/>
      <c r="LS14" s="261"/>
      <c r="LT14" s="262"/>
      <c r="LU14" s="276"/>
      <c r="LV14" s="276"/>
      <c r="LW14" s="276"/>
      <c r="LX14" s="276"/>
      <c r="LY14" s="296" t="e">
        <f>$G$14</f>
        <v>#N/A</v>
      </c>
      <c r="LZ14" s="296" t="e">
        <f>$H$14</f>
        <v>#N/A</v>
      </c>
      <c r="MA14" s="291"/>
      <c r="MB14" s="296" t="e">
        <f>$J$14</f>
        <v>#N/A</v>
      </c>
      <c r="MC14" s="296" t="e">
        <f>$K$14</f>
        <v>#N/A</v>
      </c>
      <c r="MD14" s="291"/>
      <c r="ME14" s="296" t="e">
        <f>$M$14</f>
        <v>#N/A</v>
      </c>
      <c r="MF14" s="296" t="e">
        <f>$N$14</f>
        <v>#N/A</v>
      </c>
      <c r="MG14" s="291"/>
      <c r="MH14" s="296" t="e">
        <f>$P$14</f>
        <v>#N/A</v>
      </c>
      <c r="MI14" s="296" t="e">
        <f>$Q$14</f>
        <v>#VALUE!</v>
      </c>
      <c r="MJ14" s="291"/>
      <c r="MK14" s="296" t="e">
        <f>$S$14</f>
        <v>#N/A</v>
      </c>
      <c r="ML14" s="296" t="e">
        <f>$T$14</f>
        <v>#N/A</v>
      </c>
      <c r="MM14" s="291"/>
      <c r="MN14" s="296" t="e">
        <f>$V$14</f>
        <v>#N/A</v>
      </c>
      <c r="MO14" s="296" t="e">
        <f>$W$14</f>
        <v>#N/A</v>
      </c>
      <c r="MP14" s="291"/>
      <c r="MQ14" s="296" t="e">
        <f>$Y$14</f>
        <v>#N/A</v>
      </c>
      <c r="MR14" s="296" t="e">
        <f>$Z$14</f>
        <v>#N/A</v>
      </c>
      <c r="MS14" s="291"/>
      <c r="MT14" s="296" t="e">
        <f>$AB$14</f>
        <v>#N/A</v>
      </c>
      <c r="MU14" s="296" t="e">
        <f>$AC$14</f>
        <v>#VALUE!</v>
      </c>
      <c r="MV14" s="291"/>
      <c r="MW14" s="277"/>
      <c r="MX14" s="275"/>
      <c r="MY14" s="278"/>
      <c r="MZ14" s="279"/>
      <c r="NA14" s="277"/>
      <c r="NB14" s="275"/>
      <c r="NC14" s="278"/>
      <c r="ND14" s="279"/>
      <c r="NE14" s="277"/>
      <c r="NF14" s="275"/>
      <c r="NG14" s="278"/>
      <c r="NH14" s="279"/>
      <c r="NI14" s="277"/>
      <c r="NJ14" s="275"/>
      <c r="NK14" s="275"/>
      <c r="NL14" s="279"/>
      <c r="NM14" s="106"/>
      <c r="NN14" s="106"/>
      <c r="NO14" s="280"/>
      <c r="NP14" s="295"/>
      <c r="NQ14" s="295"/>
      <c r="NR14" s="277"/>
      <c r="NS14" s="275"/>
      <c r="NT14" s="275"/>
      <c r="NU14" s="278"/>
      <c r="NV14" s="261"/>
      <c r="NW14" s="262"/>
      <c r="NX14" s="276"/>
      <c r="NY14" s="276"/>
      <c r="NZ14" s="276"/>
      <c r="OA14" s="276"/>
      <c r="OB14" s="296" t="e">
        <f>$G$14</f>
        <v>#N/A</v>
      </c>
      <c r="OC14" s="296" t="e">
        <f>$H$14</f>
        <v>#N/A</v>
      </c>
      <c r="OD14" s="291"/>
      <c r="OE14" s="296" t="e">
        <f>$J$14</f>
        <v>#N/A</v>
      </c>
      <c r="OF14" s="296" t="e">
        <f>$K$14</f>
        <v>#N/A</v>
      </c>
      <c r="OG14" s="291"/>
      <c r="OH14" s="296" t="e">
        <f>$M$14</f>
        <v>#N/A</v>
      </c>
      <c r="OI14" s="296" t="e">
        <f>$N$14</f>
        <v>#N/A</v>
      </c>
      <c r="OJ14" s="291"/>
      <c r="OK14" s="296" t="e">
        <f>$P$14</f>
        <v>#N/A</v>
      </c>
      <c r="OL14" s="296" t="e">
        <f>$Q$14</f>
        <v>#VALUE!</v>
      </c>
      <c r="OM14" s="291"/>
      <c r="ON14" s="296" t="e">
        <f>$S$14</f>
        <v>#N/A</v>
      </c>
      <c r="OO14" s="296" t="e">
        <f>$T$14</f>
        <v>#N/A</v>
      </c>
      <c r="OP14" s="291"/>
      <c r="OQ14" s="296" t="e">
        <f>$V$14</f>
        <v>#N/A</v>
      </c>
      <c r="OR14" s="296" t="e">
        <f>$W$14</f>
        <v>#N/A</v>
      </c>
      <c r="OS14" s="291"/>
      <c r="OT14" s="296" t="e">
        <f>$Y$14</f>
        <v>#N/A</v>
      </c>
      <c r="OU14" s="296" t="e">
        <f>$Z$14</f>
        <v>#N/A</v>
      </c>
      <c r="OV14" s="291"/>
      <c r="OW14" s="296" t="e">
        <f>$AB$14</f>
        <v>#N/A</v>
      </c>
      <c r="OX14" s="296" t="e">
        <f>$AC$14</f>
        <v>#VALUE!</v>
      </c>
      <c r="OY14" s="291"/>
      <c r="OZ14" s="277"/>
      <c r="PA14" s="275"/>
      <c r="PB14" s="278"/>
      <c r="PC14" s="279"/>
      <c r="PD14" s="277"/>
      <c r="PE14" s="275"/>
      <c r="PF14" s="278"/>
      <c r="PG14" s="279"/>
      <c r="PH14" s="277"/>
      <c r="PI14" s="275"/>
      <c r="PJ14" s="278"/>
      <c r="PK14" s="279"/>
      <c r="PL14" s="277"/>
      <c r="PM14" s="275"/>
      <c r="PN14" s="275"/>
      <c r="PO14" s="279"/>
      <c r="PP14" s="106"/>
      <c r="PQ14" s="106"/>
      <c r="PR14" s="280"/>
      <c r="PS14" s="295"/>
      <c r="PT14" s="295"/>
      <c r="PU14" s="277"/>
      <c r="PV14" s="275"/>
      <c r="PW14" s="275"/>
      <c r="PX14" s="278"/>
      <c r="PY14" s="261"/>
      <c r="PZ14" s="262"/>
      <c r="QA14" s="276"/>
      <c r="QB14" s="276"/>
      <c r="QC14" s="276"/>
      <c r="QD14" s="276"/>
      <c r="QE14" s="296" t="e">
        <f>$G$14</f>
        <v>#N/A</v>
      </c>
      <c r="QF14" s="296" t="e">
        <f>$H$14</f>
        <v>#N/A</v>
      </c>
      <c r="QG14" s="291"/>
      <c r="QH14" s="296" t="e">
        <f>$J$14</f>
        <v>#N/A</v>
      </c>
      <c r="QI14" s="296" t="e">
        <f>$K$14</f>
        <v>#N/A</v>
      </c>
      <c r="QJ14" s="291"/>
      <c r="QK14" s="296" t="e">
        <f>$M$14</f>
        <v>#N/A</v>
      </c>
      <c r="QL14" s="296" t="e">
        <f>$N$14</f>
        <v>#N/A</v>
      </c>
      <c r="QM14" s="291"/>
      <c r="QN14" s="296" t="e">
        <f>$P$14</f>
        <v>#N/A</v>
      </c>
      <c r="QO14" s="296" t="e">
        <f>$Q$14</f>
        <v>#VALUE!</v>
      </c>
      <c r="QP14" s="291"/>
      <c r="QQ14" s="296" t="e">
        <f>$S$14</f>
        <v>#N/A</v>
      </c>
      <c r="QR14" s="296" t="e">
        <f>$T$14</f>
        <v>#N/A</v>
      </c>
      <c r="QS14" s="291"/>
      <c r="QT14" s="296" t="e">
        <f>$V$14</f>
        <v>#N/A</v>
      </c>
      <c r="QU14" s="296" t="e">
        <f>$W$14</f>
        <v>#N/A</v>
      </c>
      <c r="QV14" s="291"/>
      <c r="QW14" s="296" t="e">
        <f>$Y$14</f>
        <v>#N/A</v>
      </c>
      <c r="QX14" s="296" t="e">
        <f>$Z$14</f>
        <v>#N/A</v>
      </c>
      <c r="QY14" s="291"/>
      <c r="QZ14" s="296" t="e">
        <f>$AB$14</f>
        <v>#N/A</v>
      </c>
      <c r="RA14" s="296" t="e">
        <f>$AC$14</f>
        <v>#VALUE!</v>
      </c>
      <c r="RB14" s="291"/>
      <c r="RC14" s="277"/>
      <c r="RD14" s="275"/>
      <c r="RE14" s="278"/>
      <c r="RF14" s="279"/>
      <c r="RG14" s="277"/>
      <c r="RH14" s="275"/>
      <c r="RI14" s="278"/>
      <c r="RJ14" s="279"/>
      <c r="RK14" s="277"/>
      <c r="RL14" s="275"/>
      <c r="RM14" s="278"/>
      <c r="RN14" s="279"/>
      <c r="RO14" s="277"/>
      <c r="RP14" s="275"/>
      <c r="RQ14" s="275"/>
      <c r="RR14" s="279"/>
      <c r="RS14" s="106"/>
      <c r="RT14" s="106"/>
      <c r="RU14" s="280"/>
      <c r="RV14" s="295"/>
      <c r="RW14" s="295"/>
      <c r="RX14" s="277"/>
      <c r="RY14" s="275"/>
      <c r="RZ14" s="275"/>
      <c r="SA14" s="278"/>
      <c r="SB14" s="261"/>
      <c r="SC14" s="262"/>
      <c r="SD14" s="276"/>
      <c r="SE14" s="276"/>
      <c r="SF14" s="276"/>
      <c r="SG14" s="276"/>
      <c r="SH14" s="296" t="e">
        <f>$G$14</f>
        <v>#N/A</v>
      </c>
      <c r="SI14" s="296" t="e">
        <f>$H$14</f>
        <v>#N/A</v>
      </c>
      <c r="SJ14" s="291"/>
      <c r="SK14" s="296" t="e">
        <f>$J$14</f>
        <v>#N/A</v>
      </c>
      <c r="SL14" s="296" t="e">
        <f>$K$14</f>
        <v>#N/A</v>
      </c>
      <c r="SM14" s="291"/>
      <c r="SN14" s="296" t="e">
        <f>$M$14</f>
        <v>#N/A</v>
      </c>
      <c r="SO14" s="296" t="e">
        <f>$N$14</f>
        <v>#N/A</v>
      </c>
      <c r="SP14" s="291"/>
      <c r="SQ14" s="296" t="e">
        <f>$P$14</f>
        <v>#N/A</v>
      </c>
      <c r="SR14" s="296" t="e">
        <f>$Q$14</f>
        <v>#VALUE!</v>
      </c>
      <c r="SS14" s="291"/>
      <c r="ST14" s="296" t="e">
        <f>$S$14</f>
        <v>#N/A</v>
      </c>
      <c r="SU14" s="296" t="e">
        <f>$T$14</f>
        <v>#N/A</v>
      </c>
      <c r="SV14" s="291"/>
      <c r="SW14" s="296" t="e">
        <f>$V$14</f>
        <v>#N/A</v>
      </c>
      <c r="SX14" s="296" t="e">
        <f>$W$14</f>
        <v>#N/A</v>
      </c>
      <c r="SY14" s="291"/>
      <c r="SZ14" s="296" t="e">
        <f>$Y$14</f>
        <v>#N/A</v>
      </c>
      <c r="TA14" s="296" t="e">
        <f>$Z$14</f>
        <v>#N/A</v>
      </c>
      <c r="TB14" s="291"/>
      <c r="TC14" s="296" t="e">
        <f>$AB$14</f>
        <v>#N/A</v>
      </c>
      <c r="TD14" s="296" t="e">
        <f>$AC$14</f>
        <v>#VALUE!</v>
      </c>
      <c r="TE14" s="291"/>
      <c r="TF14" s="277"/>
      <c r="TG14" s="275"/>
      <c r="TH14" s="278"/>
      <c r="TI14" s="279"/>
      <c r="TJ14" s="277"/>
      <c r="TK14" s="275"/>
      <c r="TL14" s="278"/>
      <c r="TM14" s="279"/>
      <c r="TN14" s="277"/>
      <c r="TO14" s="275"/>
      <c r="TP14" s="278"/>
      <c r="TQ14" s="279"/>
      <c r="TR14" s="277"/>
      <c r="TS14" s="275"/>
      <c r="TT14" s="275"/>
      <c r="TU14" s="279"/>
      <c r="TV14" s="106"/>
      <c r="TW14" s="106"/>
      <c r="TX14" s="280"/>
      <c r="TY14" s="295"/>
      <c r="TZ14" s="295"/>
      <c r="UA14" s="277"/>
      <c r="UB14" s="275"/>
      <c r="UC14" s="275"/>
      <c r="UD14" s="278"/>
      <c r="UE14" s="261"/>
      <c r="UF14" s="262"/>
      <c r="UG14" s="276"/>
      <c r="UH14" s="276"/>
      <c r="UI14" s="276"/>
      <c r="UJ14" s="276"/>
      <c r="UK14" s="296" t="e">
        <f>$G$14</f>
        <v>#N/A</v>
      </c>
      <c r="UL14" s="296" t="e">
        <f>$H$14</f>
        <v>#N/A</v>
      </c>
      <c r="UM14" s="291"/>
      <c r="UN14" s="296" t="e">
        <f>$J$14</f>
        <v>#N/A</v>
      </c>
      <c r="UO14" s="296" t="e">
        <f>$K$14</f>
        <v>#N/A</v>
      </c>
      <c r="UP14" s="291"/>
      <c r="UQ14" s="296" t="e">
        <f>$M$14</f>
        <v>#N/A</v>
      </c>
      <c r="UR14" s="296" t="e">
        <f>$N$14</f>
        <v>#N/A</v>
      </c>
      <c r="US14" s="291"/>
      <c r="UT14" s="296" t="e">
        <f>$P$14</f>
        <v>#N/A</v>
      </c>
      <c r="UU14" s="296" t="e">
        <f>$Q$14</f>
        <v>#VALUE!</v>
      </c>
      <c r="UV14" s="291"/>
      <c r="UW14" s="296" t="e">
        <f>$S$14</f>
        <v>#N/A</v>
      </c>
      <c r="UX14" s="296" t="e">
        <f>$T$14</f>
        <v>#N/A</v>
      </c>
      <c r="UY14" s="291"/>
      <c r="UZ14" s="296" t="e">
        <f>$V$14</f>
        <v>#N/A</v>
      </c>
      <c r="VA14" s="296" t="e">
        <f>$W$14</f>
        <v>#N/A</v>
      </c>
      <c r="VB14" s="291"/>
      <c r="VC14" s="296" t="e">
        <f>$Y$14</f>
        <v>#N/A</v>
      </c>
      <c r="VD14" s="296" t="e">
        <f>$Z$14</f>
        <v>#N/A</v>
      </c>
      <c r="VE14" s="291"/>
      <c r="VF14" s="296" t="e">
        <f>$AB$14</f>
        <v>#N/A</v>
      </c>
      <c r="VG14" s="296" t="e">
        <f>$AC$14</f>
        <v>#VALUE!</v>
      </c>
      <c r="VH14" s="291"/>
      <c r="VI14" s="277"/>
      <c r="VJ14" s="275"/>
      <c r="VK14" s="278"/>
      <c r="VL14" s="279"/>
      <c r="VM14" s="277"/>
      <c r="VN14" s="275"/>
      <c r="VO14" s="278"/>
      <c r="VP14" s="279"/>
      <c r="VQ14" s="277"/>
      <c r="VR14" s="275"/>
      <c r="VS14" s="278"/>
      <c r="VT14" s="279"/>
      <c r="VU14" s="277"/>
      <c r="VV14" s="275"/>
      <c r="VW14" s="275"/>
      <c r="VX14" s="279"/>
      <c r="VY14" s="106"/>
      <c r="VZ14" s="106"/>
      <c r="WA14" s="280"/>
      <c r="WB14" s="295"/>
      <c r="WC14" s="295"/>
      <c r="WD14" s="277"/>
      <c r="WE14" s="275"/>
      <c r="WF14" s="275"/>
      <c r="WG14" s="278"/>
      <c r="WH14" s="261"/>
      <c r="WI14" s="262"/>
      <c r="WJ14" s="276"/>
      <c r="WK14" s="276"/>
      <c r="WL14" s="276"/>
      <c r="WM14" s="276"/>
      <c r="WN14" s="296" t="e">
        <f>$G$14</f>
        <v>#N/A</v>
      </c>
      <c r="WO14" s="296" t="e">
        <f>$H$14</f>
        <v>#N/A</v>
      </c>
      <c r="WP14" s="291"/>
      <c r="WQ14" s="296" t="e">
        <f>$J$14</f>
        <v>#N/A</v>
      </c>
      <c r="WR14" s="296" t="e">
        <f>$K$14</f>
        <v>#N/A</v>
      </c>
      <c r="WS14" s="291"/>
      <c r="WT14" s="296" t="e">
        <f>$M$14</f>
        <v>#N/A</v>
      </c>
      <c r="WU14" s="296" t="e">
        <f>$N$14</f>
        <v>#N/A</v>
      </c>
      <c r="WV14" s="291"/>
      <c r="WW14" s="296" t="e">
        <f>$P$14</f>
        <v>#N/A</v>
      </c>
      <c r="WX14" s="296" t="e">
        <f>$Q$14</f>
        <v>#VALUE!</v>
      </c>
      <c r="WY14" s="291"/>
      <c r="WZ14" s="296" t="e">
        <f>$S$14</f>
        <v>#N/A</v>
      </c>
      <c r="XA14" s="296" t="e">
        <f>$T$14</f>
        <v>#N/A</v>
      </c>
      <c r="XB14" s="291"/>
      <c r="XC14" s="296" t="e">
        <f>$V$14</f>
        <v>#N/A</v>
      </c>
      <c r="XD14" s="296" t="e">
        <f>$W$14</f>
        <v>#N/A</v>
      </c>
      <c r="XE14" s="291"/>
      <c r="XF14" s="296" t="e">
        <f>$Y$14</f>
        <v>#N/A</v>
      </c>
      <c r="XG14" s="296" t="e">
        <f>$Z$14</f>
        <v>#N/A</v>
      </c>
      <c r="XH14" s="291"/>
      <c r="XI14" s="296" t="e">
        <f>$AB$14</f>
        <v>#N/A</v>
      </c>
      <c r="XJ14" s="296" t="e">
        <f>$AC$14</f>
        <v>#VALUE!</v>
      </c>
      <c r="XK14" s="291"/>
      <c r="XL14" s="277"/>
      <c r="XM14" s="275"/>
      <c r="XN14" s="278"/>
      <c r="XO14" s="279"/>
      <c r="XP14" s="277"/>
      <c r="XQ14" s="275"/>
      <c r="XR14" s="278"/>
      <c r="XS14" s="279"/>
      <c r="XT14" s="277"/>
      <c r="XU14" s="275"/>
      <c r="XV14" s="278"/>
      <c r="XW14" s="279"/>
      <c r="XX14" s="277"/>
      <c r="XY14" s="275"/>
      <c r="XZ14" s="275"/>
      <c r="YA14" s="279"/>
      <c r="YB14" s="106"/>
      <c r="YC14" s="106"/>
      <c r="YD14" s="280"/>
      <c r="YE14" s="295"/>
      <c r="YF14" s="295"/>
      <c r="YG14" s="277"/>
      <c r="YH14" s="275"/>
      <c r="YI14" s="275"/>
      <c r="YJ14" s="278"/>
      <c r="YK14" s="261"/>
      <c r="YL14" s="262"/>
      <c r="YM14" s="276"/>
      <c r="YN14" s="276"/>
      <c r="YO14" s="276"/>
      <c r="YP14" s="276"/>
      <c r="YQ14" s="296" t="e">
        <f>$G$14</f>
        <v>#N/A</v>
      </c>
      <c r="YR14" s="296" t="e">
        <f>$H$14</f>
        <v>#N/A</v>
      </c>
      <c r="YS14" s="291"/>
      <c r="YT14" s="296" t="e">
        <f>$J$14</f>
        <v>#N/A</v>
      </c>
      <c r="YU14" s="296" t="e">
        <f>$K$14</f>
        <v>#N/A</v>
      </c>
      <c r="YV14" s="291"/>
      <c r="YW14" s="296" t="e">
        <f>$M$14</f>
        <v>#N/A</v>
      </c>
      <c r="YX14" s="296" t="e">
        <f>$N$14</f>
        <v>#N/A</v>
      </c>
      <c r="YY14" s="291"/>
      <c r="YZ14" s="296" t="e">
        <f>$P$14</f>
        <v>#N/A</v>
      </c>
      <c r="ZA14" s="296" t="e">
        <f>$Q$14</f>
        <v>#VALUE!</v>
      </c>
      <c r="ZB14" s="291"/>
      <c r="ZC14" s="296" t="e">
        <f>$S$14</f>
        <v>#N/A</v>
      </c>
      <c r="ZD14" s="296" t="e">
        <f>$T$14</f>
        <v>#N/A</v>
      </c>
      <c r="ZE14" s="291"/>
      <c r="ZF14" s="296" t="e">
        <f>$V$14</f>
        <v>#N/A</v>
      </c>
      <c r="ZG14" s="296" t="e">
        <f>$W$14</f>
        <v>#N/A</v>
      </c>
      <c r="ZH14" s="291"/>
      <c r="ZI14" s="296" t="e">
        <f>$Y$14</f>
        <v>#N/A</v>
      </c>
      <c r="ZJ14" s="296" t="e">
        <f>$Z$14</f>
        <v>#N/A</v>
      </c>
      <c r="ZK14" s="291"/>
      <c r="ZL14" s="296" t="e">
        <f>$AB$14</f>
        <v>#N/A</v>
      </c>
      <c r="ZM14" s="296" t="e">
        <f>$AC$14</f>
        <v>#VALUE!</v>
      </c>
      <c r="ZN14" s="291"/>
      <c r="ZO14" s="277"/>
      <c r="ZP14" s="275"/>
      <c r="ZQ14" s="278"/>
      <c r="ZR14" s="279"/>
      <c r="ZS14" s="277"/>
      <c r="ZT14" s="275"/>
      <c r="ZU14" s="278"/>
      <c r="ZV14" s="279"/>
      <c r="ZW14" s="277"/>
      <c r="ZX14" s="275"/>
      <c r="ZY14" s="278"/>
      <c r="ZZ14" s="279"/>
      <c r="AAA14" s="277"/>
      <c r="AAB14" s="275"/>
      <c r="AAC14" s="275"/>
      <c r="AAD14" s="279"/>
      <c r="AAE14" s="106"/>
      <c r="AAF14" s="106"/>
      <c r="AAG14" s="280"/>
      <c r="AAH14" s="295"/>
      <c r="AAI14" s="295"/>
      <c r="AAJ14" s="277"/>
      <c r="AAK14" s="275"/>
      <c r="AAL14" s="275"/>
      <c r="AAM14" s="278"/>
      <c r="AAN14" s="261"/>
      <c r="AAO14" s="262"/>
      <c r="AAP14" s="276"/>
      <c r="AAQ14" s="276"/>
      <c r="AAR14" s="276"/>
      <c r="AAS14" s="276"/>
      <c r="AAT14" s="296" t="e">
        <f>$G$14</f>
        <v>#N/A</v>
      </c>
      <c r="AAU14" s="296" t="e">
        <f>$H$14</f>
        <v>#N/A</v>
      </c>
      <c r="AAV14" s="291"/>
      <c r="AAW14" s="296" t="e">
        <f>$J$14</f>
        <v>#N/A</v>
      </c>
      <c r="AAX14" s="296" t="e">
        <f>$K$14</f>
        <v>#N/A</v>
      </c>
      <c r="AAY14" s="291"/>
      <c r="AAZ14" s="296" t="e">
        <f>$M$14</f>
        <v>#N/A</v>
      </c>
      <c r="ABA14" s="296" t="e">
        <f>$N$14</f>
        <v>#N/A</v>
      </c>
      <c r="ABB14" s="291"/>
      <c r="ABC14" s="296" t="e">
        <f>$P$14</f>
        <v>#N/A</v>
      </c>
      <c r="ABD14" s="296" t="e">
        <f>$Q$14</f>
        <v>#VALUE!</v>
      </c>
      <c r="ABE14" s="291"/>
      <c r="ABF14" s="296" t="e">
        <f>$S$14</f>
        <v>#N/A</v>
      </c>
      <c r="ABG14" s="296" t="e">
        <f>$T$14</f>
        <v>#N/A</v>
      </c>
      <c r="ABH14" s="291"/>
      <c r="ABI14" s="296" t="e">
        <f>$V$14</f>
        <v>#N/A</v>
      </c>
      <c r="ABJ14" s="296" t="e">
        <f>$W$14</f>
        <v>#N/A</v>
      </c>
      <c r="ABK14" s="291"/>
      <c r="ABL14" s="296" t="e">
        <f>$Y$14</f>
        <v>#N/A</v>
      </c>
      <c r="ABM14" s="296" t="e">
        <f>$Z$14</f>
        <v>#N/A</v>
      </c>
      <c r="ABN14" s="291"/>
      <c r="ABO14" s="296" t="e">
        <f>$AB$14</f>
        <v>#N/A</v>
      </c>
      <c r="ABP14" s="296" t="e">
        <f>$AC$14</f>
        <v>#VALUE!</v>
      </c>
      <c r="ABQ14" s="291"/>
      <c r="ABR14" s="277"/>
      <c r="ABS14" s="275"/>
      <c r="ABT14" s="278"/>
      <c r="ABU14" s="279"/>
      <c r="ABV14" s="277"/>
      <c r="ABW14" s="275"/>
      <c r="ABX14" s="278"/>
      <c r="ABY14" s="279"/>
      <c r="ABZ14" s="277"/>
      <c r="ACA14" s="275"/>
      <c r="ACB14" s="278"/>
      <c r="ACC14" s="279"/>
      <c r="ACD14" s="277"/>
      <c r="ACE14" s="275"/>
      <c r="ACF14" s="275"/>
      <c r="ACG14" s="279"/>
      <c r="ACH14" s="106"/>
      <c r="ACI14" s="106"/>
      <c r="ACJ14" s="280"/>
      <c r="ACK14" s="295"/>
      <c r="ACL14" s="295"/>
      <c r="ACM14" s="277"/>
      <c r="ACN14" s="275"/>
      <c r="ACO14" s="275"/>
      <c r="ACP14" s="278"/>
      <c r="ACQ14" s="261"/>
      <c r="ACR14" s="262"/>
      <c r="ACS14" s="276"/>
      <c r="ACT14" s="276"/>
      <c r="ACU14" s="276"/>
      <c r="ACV14" s="276"/>
      <c r="ACW14" s="296" t="e">
        <f>$G$14</f>
        <v>#N/A</v>
      </c>
      <c r="ACX14" s="296" t="e">
        <f>$H$14</f>
        <v>#N/A</v>
      </c>
      <c r="ACY14" s="291"/>
      <c r="ACZ14" s="296" t="e">
        <f>$J$14</f>
        <v>#N/A</v>
      </c>
      <c r="ADA14" s="296" t="e">
        <f>$K$14</f>
        <v>#N/A</v>
      </c>
      <c r="ADB14" s="291"/>
      <c r="ADC14" s="296" t="e">
        <f>$M$14</f>
        <v>#N/A</v>
      </c>
      <c r="ADD14" s="296" t="e">
        <f>$N$14</f>
        <v>#N/A</v>
      </c>
      <c r="ADE14" s="291"/>
      <c r="ADF14" s="296" t="e">
        <f>$P$14</f>
        <v>#N/A</v>
      </c>
      <c r="ADG14" s="296" t="e">
        <f>$Q$14</f>
        <v>#VALUE!</v>
      </c>
      <c r="ADH14" s="291"/>
      <c r="ADI14" s="296" t="e">
        <f>$S$14</f>
        <v>#N/A</v>
      </c>
      <c r="ADJ14" s="296" t="e">
        <f>$T$14</f>
        <v>#N/A</v>
      </c>
      <c r="ADK14" s="291"/>
      <c r="ADL14" s="296" t="e">
        <f>$V$14</f>
        <v>#N/A</v>
      </c>
      <c r="ADM14" s="296" t="e">
        <f>$W$14</f>
        <v>#N/A</v>
      </c>
      <c r="ADN14" s="291"/>
      <c r="ADO14" s="296" t="e">
        <f>$Y$14</f>
        <v>#N/A</v>
      </c>
      <c r="ADP14" s="296" t="e">
        <f>$Z$14</f>
        <v>#N/A</v>
      </c>
      <c r="ADQ14" s="291"/>
      <c r="ADR14" s="296" t="e">
        <f>$AB$14</f>
        <v>#N/A</v>
      </c>
      <c r="ADS14" s="296" t="e">
        <f>$AC$14</f>
        <v>#VALUE!</v>
      </c>
      <c r="ADT14" s="291"/>
      <c r="ADU14" s="277"/>
      <c r="ADV14" s="275"/>
      <c r="ADW14" s="278"/>
      <c r="ADX14" s="279"/>
      <c r="ADY14" s="277"/>
      <c r="ADZ14" s="275"/>
      <c r="AEA14" s="278"/>
      <c r="AEB14" s="279"/>
      <c r="AEC14" s="277"/>
      <c r="AED14" s="275"/>
      <c r="AEE14" s="278"/>
      <c r="AEF14" s="279"/>
      <c r="AEG14" s="277"/>
      <c r="AEH14" s="275"/>
      <c r="AEI14" s="275"/>
      <c r="AEJ14" s="279"/>
      <c r="AEK14" s="106"/>
      <c r="AEL14" s="106"/>
      <c r="AEM14" s="280"/>
      <c r="AEN14" s="295"/>
      <c r="AEO14" s="295"/>
      <c r="AEP14" s="277"/>
      <c r="AEQ14" s="275"/>
      <c r="AER14" s="275"/>
      <c r="AES14" s="278"/>
      <c r="AET14" s="261"/>
      <c r="AEU14" s="262"/>
      <c r="AEV14" s="276"/>
      <c r="AEW14" s="276"/>
      <c r="AEX14" s="276"/>
      <c r="AEY14" s="276"/>
      <c r="AEZ14" s="296" t="e">
        <f>$G$14</f>
        <v>#N/A</v>
      </c>
      <c r="AFA14" s="296" t="e">
        <f>$H$14</f>
        <v>#N/A</v>
      </c>
      <c r="AFB14" s="291"/>
      <c r="AFC14" s="296" t="e">
        <f>$J$14</f>
        <v>#N/A</v>
      </c>
      <c r="AFD14" s="296" t="e">
        <f>$K$14</f>
        <v>#N/A</v>
      </c>
      <c r="AFE14" s="291"/>
      <c r="AFF14" s="296" t="e">
        <f>$M$14</f>
        <v>#N/A</v>
      </c>
      <c r="AFG14" s="296" t="e">
        <f>$N$14</f>
        <v>#N/A</v>
      </c>
      <c r="AFH14" s="291"/>
      <c r="AFI14" s="296" t="e">
        <f>$P$14</f>
        <v>#N/A</v>
      </c>
      <c r="AFJ14" s="296" t="e">
        <f>$Q$14</f>
        <v>#VALUE!</v>
      </c>
      <c r="AFK14" s="291"/>
      <c r="AFL14" s="296" t="e">
        <f>$S$14</f>
        <v>#N/A</v>
      </c>
      <c r="AFM14" s="296" t="e">
        <f>$T$14</f>
        <v>#N/A</v>
      </c>
      <c r="AFN14" s="291"/>
      <c r="AFO14" s="296" t="e">
        <f>$V$14</f>
        <v>#N/A</v>
      </c>
      <c r="AFP14" s="296" t="e">
        <f>$W$14</f>
        <v>#N/A</v>
      </c>
      <c r="AFQ14" s="291"/>
      <c r="AFR14" s="296" t="e">
        <f>$Y$14</f>
        <v>#N/A</v>
      </c>
      <c r="AFS14" s="296" t="e">
        <f>$Z$14</f>
        <v>#N/A</v>
      </c>
      <c r="AFT14" s="291"/>
      <c r="AFU14" s="296" t="e">
        <f>$AB$14</f>
        <v>#N/A</v>
      </c>
      <c r="AFV14" s="296" t="e">
        <f>$AC$14</f>
        <v>#VALUE!</v>
      </c>
      <c r="AFW14" s="291"/>
      <c r="AFX14" s="277"/>
      <c r="AFY14" s="275"/>
      <c r="AFZ14" s="278"/>
      <c r="AGA14" s="279"/>
      <c r="AGB14" s="277"/>
      <c r="AGC14" s="275"/>
      <c r="AGD14" s="278"/>
      <c r="AGE14" s="279"/>
      <c r="AGF14" s="277"/>
      <c r="AGG14" s="275"/>
      <c r="AGH14" s="278"/>
      <c r="AGI14" s="279"/>
      <c r="AGJ14" s="277"/>
      <c r="AGK14" s="275"/>
      <c r="AGL14" s="275"/>
      <c r="AGM14" s="279"/>
      <c r="AGN14" s="106"/>
      <c r="AGO14" s="106"/>
      <c r="AGP14" s="280"/>
      <c r="AGQ14" s="295"/>
      <c r="AGR14" s="295"/>
      <c r="AGS14" s="277"/>
      <c r="AGT14" s="275"/>
      <c r="AGU14" s="275"/>
      <c r="AGV14" s="278"/>
      <c r="AGW14" s="261"/>
      <c r="AGX14" s="262"/>
      <c r="AGY14" s="276"/>
      <c r="AGZ14" s="276"/>
      <c r="AHA14" s="276"/>
      <c r="AHB14" s="276"/>
      <c r="AHC14" s="296" t="e">
        <f>$G$14</f>
        <v>#N/A</v>
      </c>
      <c r="AHD14" s="296" t="e">
        <f>$H$14</f>
        <v>#N/A</v>
      </c>
      <c r="AHE14" s="291"/>
      <c r="AHF14" s="296" t="e">
        <f>$J$14</f>
        <v>#N/A</v>
      </c>
      <c r="AHG14" s="296" t="e">
        <f>$K$14</f>
        <v>#N/A</v>
      </c>
      <c r="AHH14" s="291"/>
      <c r="AHI14" s="296" t="e">
        <f>$M$14</f>
        <v>#N/A</v>
      </c>
      <c r="AHJ14" s="296" t="e">
        <f>$N$14</f>
        <v>#N/A</v>
      </c>
      <c r="AHK14" s="291"/>
      <c r="AHL14" s="296" t="e">
        <f>$P$14</f>
        <v>#N/A</v>
      </c>
      <c r="AHM14" s="296" t="e">
        <f>$Q$14</f>
        <v>#VALUE!</v>
      </c>
      <c r="AHN14" s="291"/>
      <c r="AHO14" s="296" t="e">
        <f>$S$14</f>
        <v>#N/A</v>
      </c>
      <c r="AHP14" s="296" t="e">
        <f>$T$14</f>
        <v>#N/A</v>
      </c>
      <c r="AHQ14" s="291"/>
      <c r="AHR14" s="296" t="e">
        <f>$V$14</f>
        <v>#N/A</v>
      </c>
      <c r="AHS14" s="296" t="e">
        <f>$W$14</f>
        <v>#N/A</v>
      </c>
      <c r="AHT14" s="291"/>
      <c r="AHU14" s="296" t="e">
        <f>$Y$14</f>
        <v>#N/A</v>
      </c>
      <c r="AHV14" s="296" t="e">
        <f>$Z$14</f>
        <v>#N/A</v>
      </c>
      <c r="AHW14" s="291"/>
      <c r="AHX14" s="296" t="e">
        <f>$AB$14</f>
        <v>#N/A</v>
      </c>
      <c r="AHY14" s="296" t="e">
        <f>$AC$14</f>
        <v>#VALUE!</v>
      </c>
      <c r="AHZ14" s="291"/>
      <c r="AIA14" s="277"/>
      <c r="AIB14" s="275"/>
      <c r="AIC14" s="278"/>
      <c r="AID14" s="279"/>
      <c r="AIE14" s="277"/>
      <c r="AIF14" s="275"/>
      <c r="AIG14" s="278"/>
      <c r="AIH14" s="279"/>
      <c r="AII14" s="277"/>
      <c r="AIJ14" s="275"/>
      <c r="AIK14" s="278"/>
      <c r="AIL14" s="279"/>
      <c r="AIM14" s="277"/>
      <c r="AIN14" s="275"/>
      <c r="AIO14" s="275"/>
      <c r="AIP14" s="279"/>
      <c r="AIQ14" s="106"/>
      <c r="AIR14" s="106"/>
      <c r="AIS14" s="280"/>
      <c r="AIT14" s="295"/>
      <c r="AIU14" s="295"/>
      <c r="AIV14" s="277"/>
      <c r="AIW14" s="275"/>
      <c r="AIX14" s="275"/>
      <c r="AIY14" s="278"/>
      <c r="AIZ14" s="261"/>
      <c r="AJA14" s="262"/>
      <c r="AJB14" s="276"/>
      <c r="AJC14" s="276"/>
      <c r="AJD14" s="276"/>
      <c r="AJE14" s="276"/>
      <c r="AJF14" s="296" t="e">
        <f>$G$14</f>
        <v>#N/A</v>
      </c>
      <c r="AJG14" s="296" t="e">
        <f>$H$14</f>
        <v>#N/A</v>
      </c>
      <c r="AJH14" s="291"/>
      <c r="AJI14" s="296" t="e">
        <f>$J$14</f>
        <v>#N/A</v>
      </c>
      <c r="AJJ14" s="296" t="e">
        <f>$K$14</f>
        <v>#N/A</v>
      </c>
      <c r="AJK14" s="291"/>
      <c r="AJL14" s="296" t="e">
        <f>$M$14</f>
        <v>#N/A</v>
      </c>
      <c r="AJM14" s="296" t="e">
        <f>$N$14</f>
        <v>#N/A</v>
      </c>
      <c r="AJN14" s="291"/>
      <c r="AJO14" s="296" t="e">
        <f>$P$14</f>
        <v>#N/A</v>
      </c>
      <c r="AJP14" s="296" t="e">
        <f>$Q$14</f>
        <v>#VALUE!</v>
      </c>
      <c r="AJQ14" s="291"/>
      <c r="AJR14" s="296" t="e">
        <f>$S$14</f>
        <v>#N/A</v>
      </c>
      <c r="AJS14" s="296" t="e">
        <f>$T$14</f>
        <v>#N/A</v>
      </c>
      <c r="AJT14" s="291"/>
      <c r="AJU14" s="296" t="e">
        <f>$V$14</f>
        <v>#N/A</v>
      </c>
      <c r="AJV14" s="296" t="e">
        <f>$W$14</f>
        <v>#N/A</v>
      </c>
      <c r="AJW14" s="291"/>
      <c r="AJX14" s="296" t="e">
        <f>$Y$14</f>
        <v>#N/A</v>
      </c>
      <c r="AJY14" s="296" t="e">
        <f>$Z$14</f>
        <v>#N/A</v>
      </c>
      <c r="AJZ14" s="291"/>
      <c r="AKA14" s="296" t="e">
        <f>$AB$14</f>
        <v>#N/A</v>
      </c>
      <c r="AKB14" s="296" t="e">
        <f>$AC$14</f>
        <v>#VALUE!</v>
      </c>
      <c r="AKC14" s="291"/>
      <c r="AKD14" s="277"/>
      <c r="AKE14" s="275"/>
      <c r="AKF14" s="278"/>
      <c r="AKG14" s="279"/>
      <c r="AKH14" s="277"/>
      <c r="AKI14" s="275"/>
      <c r="AKJ14" s="278"/>
      <c r="AKK14" s="279"/>
      <c r="AKL14" s="277"/>
      <c r="AKM14" s="275"/>
      <c r="AKN14" s="278"/>
      <c r="AKO14" s="279"/>
      <c r="AKP14" s="277"/>
      <c r="AKQ14" s="275"/>
      <c r="AKR14" s="275"/>
      <c r="AKS14" s="279"/>
      <c r="AKT14" s="106"/>
      <c r="AKU14" s="106"/>
      <c r="AKV14" s="280"/>
      <c r="AKW14" s="295"/>
      <c r="AKX14" s="295"/>
      <c r="AKY14" s="277"/>
      <c r="AKZ14" s="275"/>
      <c r="ALA14" s="275"/>
      <c r="ALB14" s="278"/>
      <c r="ALC14" s="261"/>
      <c r="ALD14" s="262"/>
      <c r="ALE14" s="276"/>
      <c r="ALF14" s="276"/>
      <c r="ALG14" s="276"/>
      <c r="ALH14" s="276"/>
      <c r="ALI14" s="296" t="e">
        <f>$G$14</f>
        <v>#N/A</v>
      </c>
      <c r="ALJ14" s="296" t="e">
        <f>$H$14</f>
        <v>#N/A</v>
      </c>
      <c r="ALK14" s="291"/>
      <c r="ALL14" s="296" t="e">
        <f>$J$14</f>
        <v>#N/A</v>
      </c>
      <c r="ALM14" s="296" t="e">
        <f>$K$14</f>
        <v>#N/A</v>
      </c>
      <c r="ALN14" s="291"/>
      <c r="ALO14" s="296" t="e">
        <f>$M$14</f>
        <v>#N/A</v>
      </c>
      <c r="ALP14" s="296" t="e">
        <f>$N$14</f>
        <v>#N/A</v>
      </c>
      <c r="ALQ14" s="291"/>
      <c r="ALR14" s="296" t="e">
        <f>$P$14</f>
        <v>#N/A</v>
      </c>
      <c r="ALS14" s="296" t="e">
        <f>$Q$14</f>
        <v>#VALUE!</v>
      </c>
      <c r="ALT14" s="291"/>
      <c r="ALU14" s="296" t="e">
        <f>$S$14</f>
        <v>#N/A</v>
      </c>
      <c r="ALV14" s="296" t="e">
        <f>$T$14</f>
        <v>#N/A</v>
      </c>
      <c r="ALW14" s="291"/>
      <c r="ALX14" s="296" t="e">
        <f>$V$14</f>
        <v>#N/A</v>
      </c>
      <c r="ALY14" s="296" t="e">
        <f>$W$14</f>
        <v>#N/A</v>
      </c>
      <c r="ALZ14" s="291"/>
      <c r="AMA14" s="296" t="e">
        <f>$Y$14</f>
        <v>#N/A</v>
      </c>
      <c r="AMB14" s="296" t="e">
        <f>$Z$14</f>
        <v>#N/A</v>
      </c>
      <c r="AMC14" s="291"/>
      <c r="AMD14" s="296" t="e">
        <f>$AB$14</f>
        <v>#N/A</v>
      </c>
      <c r="AME14" s="296" t="e">
        <f>$AC$14</f>
        <v>#VALUE!</v>
      </c>
      <c r="AMF14" s="291"/>
      <c r="AMG14" s="277"/>
      <c r="AMH14" s="275"/>
      <c r="AMI14" s="278"/>
      <c r="AMJ14" s="279"/>
      <c r="AMK14" s="277"/>
      <c r="AML14" s="275"/>
      <c r="AMM14" s="278"/>
      <c r="AMN14" s="279"/>
      <c r="AMO14" s="277"/>
      <c r="AMP14" s="275"/>
      <c r="AMQ14" s="278"/>
      <c r="AMR14" s="279"/>
      <c r="AMS14" s="277"/>
      <c r="AMT14" s="275"/>
      <c r="AMU14" s="275"/>
      <c r="AMV14" s="279"/>
      <c r="AMW14" s="106"/>
      <c r="AMX14" s="106"/>
      <c r="AMY14" s="280"/>
      <c r="AMZ14" s="295"/>
      <c r="ANA14" s="295"/>
      <c r="ANB14" s="277"/>
      <c r="ANC14" s="275"/>
      <c r="AND14" s="275"/>
      <c r="ANE14" s="278"/>
      <c r="ANF14" s="261"/>
      <c r="ANG14" s="262"/>
      <c r="ANH14" s="276"/>
      <c r="ANI14" s="276"/>
      <c r="ANJ14" s="276"/>
      <c r="ANK14" s="276"/>
      <c r="ANL14" s="296" t="e">
        <f>$G$14</f>
        <v>#N/A</v>
      </c>
      <c r="ANM14" s="296" t="e">
        <f>$H$14</f>
        <v>#N/A</v>
      </c>
      <c r="ANN14" s="291"/>
      <c r="ANO14" s="296" t="e">
        <f>$J$14</f>
        <v>#N/A</v>
      </c>
      <c r="ANP14" s="296" t="e">
        <f>$K$14</f>
        <v>#N/A</v>
      </c>
      <c r="ANQ14" s="291"/>
      <c r="ANR14" s="296" t="e">
        <f>$M$14</f>
        <v>#N/A</v>
      </c>
      <c r="ANS14" s="296" t="e">
        <f>$N$14</f>
        <v>#N/A</v>
      </c>
      <c r="ANT14" s="291"/>
      <c r="ANU14" s="296" t="e">
        <f>$P$14</f>
        <v>#N/A</v>
      </c>
      <c r="ANV14" s="296" t="e">
        <f>$Q$14</f>
        <v>#VALUE!</v>
      </c>
      <c r="ANW14" s="291"/>
      <c r="ANX14" s="296" t="e">
        <f>$S$14</f>
        <v>#N/A</v>
      </c>
      <c r="ANY14" s="296" t="e">
        <f>$T$14</f>
        <v>#N/A</v>
      </c>
      <c r="ANZ14" s="291"/>
      <c r="AOA14" s="296" t="e">
        <f>$V$14</f>
        <v>#N/A</v>
      </c>
      <c r="AOB14" s="296" t="e">
        <f>$W$14</f>
        <v>#N/A</v>
      </c>
      <c r="AOC14" s="291"/>
      <c r="AOD14" s="296" t="e">
        <f>$Y$14</f>
        <v>#N/A</v>
      </c>
      <c r="AOE14" s="296" t="e">
        <f>$Z$14</f>
        <v>#N/A</v>
      </c>
      <c r="AOF14" s="291"/>
      <c r="AOG14" s="296" t="e">
        <f>$AB$14</f>
        <v>#N/A</v>
      </c>
      <c r="AOH14" s="296" t="e">
        <f>$AC$14</f>
        <v>#VALUE!</v>
      </c>
      <c r="AOI14" s="291"/>
      <c r="AOJ14" s="277"/>
      <c r="AOK14" s="275"/>
      <c r="AOL14" s="278"/>
      <c r="AOM14" s="279"/>
      <c r="AON14" s="277"/>
      <c r="AOO14" s="275"/>
      <c r="AOP14" s="278"/>
      <c r="AOQ14" s="279"/>
      <c r="AOR14" s="277"/>
      <c r="AOS14" s="275"/>
      <c r="AOT14" s="278"/>
      <c r="AOU14" s="279"/>
      <c r="AOV14" s="277"/>
      <c r="AOW14" s="275"/>
      <c r="AOX14" s="275"/>
      <c r="AOY14" s="279"/>
      <c r="AOZ14" s="106"/>
      <c r="APA14" s="106"/>
      <c r="APB14" s="280"/>
      <c r="APC14" s="295"/>
      <c r="APD14" s="295"/>
      <c r="APE14" s="277"/>
      <c r="APF14" s="275"/>
      <c r="APG14" s="275"/>
      <c r="APH14" s="278"/>
      <c r="API14" s="261"/>
      <c r="APJ14" s="262"/>
      <c r="APK14" s="276"/>
      <c r="APL14" s="276"/>
      <c r="APM14" s="276"/>
      <c r="APN14" s="276"/>
      <c r="APO14" s="296" t="e">
        <f>$G$14</f>
        <v>#N/A</v>
      </c>
      <c r="APP14" s="296" t="e">
        <f>$H$14</f>
        <v>#N/A</v>
      </c>
      <c r="APQ14" s="291"/>
      <c r="APR14" s="296" t="e">
        <f>$J$14</f>
        <v>#N/A</v>
      </c>
      <c r="APS14" s="296" t="e">
        <f>$K$14</f>
        <v>#N/A</v>
      </c>
      <c r="APT14" s="291"/>
      <c r="APU14" s="296" t="e">
        <f>$M$14</f>
        <v>#N/A</v>
      </c>
      <c r="APV14" s="296" t="e">
        <f>$N$14</f>
        <v>#N/A</v>
      </c>
      <c r="APW14" s="291"/>
      <c r="APX14" s="296" t="e">
        <f>$P$14</f>
        <v>#N/A</v>
      </c>
      <c r="APY14" s="296" t="e">
        <f>$Q$14</f>
        <v>#VALUE!</v>
      </c>
      <c r="APZ14" s="291"/>
      <c r="AQA14" s="296" t="e">
        <f>$S$14</f>
        <v>#N/A</v>
      </c>
      <c r="AQB14" s="296" t="e">
        <f>$T$14</f>
        <v>#N/A</v>
      </c>
      <c r="AQC14" s="291"/>
      <c r="AQD14" s="296" t="e">
        <f>$V$14</f>
        <v>#N/A</v>
      </c>
      <c r="AQE14" s="296" t="e">
        <f>$W$14</f>
        <v>#N/A</v>
      </c>
      <c r="AQF14" s="291"/>
      <c r="AQG14" s="296" t="e">
        <f>$Y$14</f>
        <v>#N/A</v>
      </c>
      <c r="AQH14" s="296" t="e">
        <f>$Z$14</f>
        <v>#N/A</v>
      </c>
      <c r="AQI14" s="291"/>
      <c r="AQJ14" s="296" t="e">
        <f>$AB$14</f>
        <v>#N/A</v>
      </c>
      <c r="AQK14" s="296" t="e">
        <f>$AC$14</f>
        <v>#VALUE!</v>
      </c>
      <c r="AQL14" s="291"/>
      <c r="AQM14" s="277"/>
      <c r="AQN14" s="275"/>
      <c r="AQO14" s="278"/>
      <c r="AQP14" s="279"/>
      <c r="AQQ14" s="277"/>
      <c r="AQR14" s="275"/>
      <c r="AQS14" s="278"/>
      <c r="AQT14" s="279"/>
      <c r="AQU14" s="277"/>
      <c r="AQV14" s="275"/>
      <c r="AQW14" s="278"/>
      <c r="AQX14" s="279"/>
      <c r="AQY14" s="277"/>
      <c r="AQZ14" s="275"/>
      <c r="ARA14" s="275"/>
      <c r="ARB14" s="279"/>
      <c r="ARC14" s="106"/>
      <c r="ARD14" s="106"/>
      <c r="ARE14" s="280"/>
      <c r="ARF14" s="295"/>
      <c r="ARG14" s="295"/>
      <c r="ARH14" s="277"/>
      <c r="ARI14" s="275"/>
      <c r="ARJ14" s="275"/>
      <c r="ARK14" s="278"/>
      <c r="ARL14" s="261"/>
      <c r="ARM14" s="262"/>
      <c r="ARN14" s="276"/>
      <c r="ARO14" s="276"/>
      <c r="ARP14" s="276"/>
      <c r="ARQ14" s="276"/>
      <c r="ARR14" s="296" t="e">
        <f>$G$14</f>
        <v>#N/A</v>
      </c>
      <c r="ARS14" s="296" t="e">
        <f>$H$14</f>
        <v>#N/A</v>
      </c>
      <c r="ART14" s="291"/>
      <c r="ARU14" s="296" t="e">
        <f>$J$14</f>
        <v>#N/A</v>
      </c>
      <c r="ARV14" s="296" t="e">
        <f>$K$14</f>
        <v>#N/A</v>
      </c>
      <c r="ARW14" s="291"/>
      <c r="ARX14" s="296" t="e">
        <f>$M$14</f>
        <v>#N/A</v>
      </c>
      <c r="ARY14" s="296" t="e">
        <f>$N$14</f>
        <v>#N/A</v>
      </c>
      <c r="ARZ14" s="291"/>
      <c r="ASA14" s="296" t="e">
        <f>$P$14</f>
        <v>#N/A</v>
      </c>
      <c r="ASB14" s="296" t="e">
        <f>$Q$14</f>
        <v>#VALUE!</v>
      </c>
      <c r="ASC14" s="291"/>
      <c r="ASD14" s="296" t="e">
        <f>$S$14</f>
        <v>#N/A</v>
      </c>
      <c r="ASE14" s="296" t="e">
        <f>$T$14</f>
        <v>#N/A</v>
      </c>
      <c r="ASF14" s="291"/>
      <c r="ASG14" s="296" t="e">
        <f>$V$14</f>
        <v>#N/A</v>
      </c>
      <c r="ASH14" s="296" t="e">
        <f>$W$14</f>
        <v>#N/A</v>
      </c>
      <c r="ASI14" s="291"/>
      <c r="ASJ14" s="296" t="e">
        <f>$Y$14</f>
        <v>#N/A</v>
      </c>
      <c r="ASK14" s="296" t="e">
        <f>$Z$14</f>
        <v>#N/A</v>
      </c>
      <c r="ASL14" s="291"/>
      <c r="ASM14" s="296" t="e">
        <f>$AB$14</f>
        <v>#N/A</v>
      </c>
      <c r="ASN14" s="296" t="e">
        <f>$AC$14</f>
        <v>#VALUE!</v>
      </c>
      <c r="ASO14" s="291"/>
      <c r="ASP14" s="277"/>
      <c r="ASQ14" s="275"/>
      <c r="ASR14" s="278"/>
      <c r="ASS14" s="279"/>
      <c r="AST14" s="277"/>
      <c r="ASU14" s="275"/>
      <c r="ASV14" s="278"/>
      <c r="ASW14" s="279"/>
      <c r="ASX14" s="277"/>
      <c r="ASY14" s="275"/>
      <c r="ASZ14" s="278"/>
      <c r="ATA14" s="279"/>
      <c r="ATB14" s="277"/>
      <c r="ATC14" s="275"/>
      <c r="ATD14" s="275"/>
      <c r="ATE14" s="279"/>
      <c r="ATF14" s="106"/>
      <c r="ATG14" s="106"/>
      <c r="ATH14" s="280"/>
      <c r="ATI14" s="295"/>
      <c r="ATJ14" s="295"/>
      <c r="ATK14" s="277"/>
      <c r="ATL14" s="275"/>
      <c r="ATM14" s="275"/>
      <c r="ATN14" s="278"/>
      <c r="ATO14" s="261"/>
      <c r="ATP14" s="262"/>
      <c r="ATQ14" s="276"/>
      <c r="ATR14" s="276"/>
      <c r="ATS14" s="276"/>
      <c r="ATT14" s="276"/>
      <c r="ATU14" s="296" t="e">
        <f>$G$14</f>
        <v>#N/A</v>
      </c>
      <c r="ATV14" s="296" t="e">
        <f>$H$14</f>
        <v>#N/A</v>
      </c>
      <c r="ATW14" s="291"/>
      <c r="ATX14" s="296" t="e">
        <f>$J$14</f>
        <v>#N/A</v>
      </c>
      <c r="ATY14" s="296" t="e">
        <f>$K$14</f>
        <v>#N/A</v>
      </c>
      <c r="ATZ14" s="291"/>
      <c r="AUA14" s="296" t="e">
        <f>$M$14</f>
        <v>#N/A</v>
      </c>
      <c r="AUB14" s="296" t="e">
        <f>$N$14</f>
        <v>#N/A</v>
      </c>
      <c r="AUC14" s="291"/>
      <c r="AUD14" s="296" t="e">
        <f>$P$14</f>
        <v>#N/A</v>
      </c>
      <c r="AUE14" s="296" t="e">
        <f>$Q$14</f>
        <v>#VALUE!</v>
      </c>
      <c r="AUF14" s="291"/>
      <c r="AUG14" s="296" t="e">
        <f>$S$14</f>
        <v>#N/A</v>
      </c>
      <c r="AUH14" s="296" t="e">
        <f>$T$14</f>
        <v>#N/A</v>
      </c>
      <c r="AUI14" s="291"/>
      <c r="AUJ14" s="296" t="e">
        <f>$V$14</f>
        <v>#N/A</v>
      </c>
      <c r="AUK14" s="296" t="e">
        <f>$W$14</f>
        <v>#N/A</v>
      </c>
      <c r="AUL14" s="291"/>
      <c r="AUM14" s="296" t="e">
        <f>$Y$14</f>
        <v>#N/A</v>
      </c>
      <c r="AUN14" s="296" t="e">
        <f>$Z$14</f>
        <v>#N/A</v>
      </c>
      <c r="AUO14" s="291"/>
      <c r="AUP14" s="296" t="e">
        <f>$AB$14</f>
        <v>#N/A</v>
      </c>
      <c r="AUQ14" s="296" t="e">
        <f>$AC$14</f>
        <v>#VALUE!</v>
      </c>
      <c r="AUR14" s="291"/>
      <c r="AUS14" s="277"/>
      <c r="AUT14" s="275"/>
      <c r="AUU14" s="278"/>
      <c r="AUV14" s="279"/>
      <c r="AUW14" s="277"/>
      <c r="AUX14" s="275"/>
      <c r="AUY14" s="278"/>
      <c r="AUZ14" s="279"/>
      <c r="AVA14" s="277"/>
      <c r="AVB14" s="275"/>
      <c r="AVC14" s="278"/>
      <c r="AVD14" s="279"/>
      <c r="AVE14" s="277"/>
      <c r="AVF14" s="275"/>
      <c r="AVG14" s="275"/>
      <c r="AVH14" s="279"/>
      <c r="AVI14" s="106"/>
      <c r="AVJ14" s="106"/>
      <c r="AVK14" s="280"/>
      <c r="AVL14" s="295"/>
      <c r="AVM14" s="295"/>
      <c r="AVN14" s="277"/>
      <c r="AVO14" s="275"/>
      <c r="AVP14" s="275"/>
      <c r="AVQ14" s="278"/>
      <c r="AVR14" s="261"/>
      <c r="AVS14" s="262"/>
      <c r="AVT14" s="276"/>
      <c r="AVU14" s="276"/>
      <c r="AVV14" s="276"/>
      <c r="AVW14" s="276"/>
      <c r="AVX14" s="296" t="e">
        <f>$G$14</f>
        <v>#N/A</v>
      </c>
      <c r="AVY14" s="296" t="e">
        <f>$H$14</f>
        <v>#N/A</v>
      </c>
      <c r="AVZ14" s="291"/>
      <c r="AWA14" s="296" t="e">
        <f>$J$14</f>
        <v>#N/A</v>
      </c>
      <c r="AWB14" s="296" t="e">
        <f>$K$14</f>
        <v>#N/A</v>
      </c>
      <c r="AWC14" s="291"/>
      <c r="AWD14" s="296" t="e">
        <f>$M$14</f>
        <v>#N/A</v>
      </c>
      <c r="AWE14" s="296" t="e">
        <f>$N$14</f>
        <v>#N/A</v>
      </c>
      <c r="AWF14" s="291"/>
      <c r="AWG14" s="296" t="e">
        <f>$P$14</f>
        <v>#N/A</v>
      </c>
      <c r="AWH14" s="296" t="e">
        <f>$Q$14</f>
        <v>#VALUE!</v>
      </c>
      <c r="AWI14" s="291"/>
      <c r="AWJ14" s="296" t="e">
        <f>$S$14</f>
        <v>#N/A</v>
      </c>
      <c r="AWK14" s="296" t="e">
        <f>$T$14</f>
        <v>#N/A</v>
      </c>
      <c r="AWL14" s="291"/>
      <c r="AWM14" s="296" t="e">
        <f>$V$14</f>
        <v>#N/A</v>
      </c>
      <c r="AWN14" s="296" t="e">
        <f>$W$14</f>
        <v>#N/A</v>
      </c>
      <c r="AWO14" s="291"/>
      <c r="AWP14" s="296" t="e">
        <f>$Y$14</f>
        <v>#N/A</v>
      </c>
      <c r="AWQ14" s="296" t="e">
        <f>$Z$14</f>
        <v>#N/A</v>
      </c>
      <c r="AWR14" s="291"/>
      <c r="AWS14" s="296" t="e">
        <f>$AB$14</f>
        <v>#N/A</v>
      </c>
      <c r="AWT14" s="296" t="e">
        <f>$AC$14</f>
        <v>#VALUE!</v>
      </c>
      <c r="AWU14" s="291"/>
      <c r="AWV14" s="277"/>
      <c r="AWW14" s="275"/>
      <c r="AWX14" s="278"/>
      <c r="AWY14" s="279"/>
      <c r="AWZ14" s="277"/>
      <c r="AXA14" s="275"/>
      <c r="AXB14" s="278"/>
      <c r="AXC14" s="279"/>
      <c r="AXD14" s="277"/>
      <c r="AXE14" s="275"/>
      <c r="AXF14" s="278"/>
      <c r="AXG14" s="279"/>
      <c r="AXH14" s="277"/>
      <c r="AXI14" s="275"/>
      <c r="AXJ14" s="275"/>
      <c r="AXK14" s="279"/>
      <c r="AXL14" s="106"/>
      <c r="AXM14" s="106"/>
      <c r="AXN14" s="280"/>
      <c r="AXO14" s="295"/>
      <c r="AXP14" s="295"/>
      <c r="AXQ14" s="277"/>
      <c r="AXR14" s="275"/>
      <c r="AXS14" s="275"/>
      <c r="AXT14" s="278"/>
      <c r="AXU14" s="261"/>
      <c r="AXV14" s="262"/>
      <c r="AXW14" s="276"/>
      <c r="AXX14" s="276"/>
      <c r="AXY14" s="276"/>
      <c r="AXZ14" s="276"/>
      <c r="AYA14" s="296" t="e">
        <f>$G$14</f>
        <v>#N/A</v>
      </c>
      <c r="AYB14" s="296" t="e">
        <f>$H$14</f>
        <v>#N/A</v>
      </c>
      <c r="AYC14" s="291"/>
      <c r="AYD14" s="296" t="e">
        <f>$J$14</f>
        <v>#N/A</v>
      </c>
      <c r="AYE14" s="296" t="e">
        <f>$K$14</f>
        <v>#N/A</v>
      </c>
      <c r="AYF14" s="291"/>
      <c r="AYG14" s="296" t="e">
        <f>$M$14</f>
        <v>#N/A</v>
      </c>
      <c r="AYH14" s="296" t="e">
        <f>$N$14</f>
        <v>#N/A</v>
      </c>
      <c r="AYI14" s="291"/>
      <c r="AYJ14" s="296" t="e">
        <f>$P$14</f>
        <v>#N/A</v>
      </c>
      <c r="AYK14" s="296" t="e">
        <f>$Q$14</f>
        <v>#VALUE!</v>
      </c>
      <c r="AYL14" s="291"/>
      <c r="AYM14" s="296" t="e">
        <f>$S$14</f>
        <v>#N/A</v>
      </c>
      <c r="AYN14" s="296" t="e">
        <f>$T$14</f>
        <v>#N/A</v>
      </c>
      <c r="AYO14" s="291"/>
      <c r="AYP14" s="296" t="e">
        <f>$V$14</f>
        <v>#N/A</v>
      </c>
      <c r="AYQ14" s="296" t="e">
        <f>$W$14</f>
        <v>#N/A</v>
      </c>
      <c r="AYR14" s="291"/>
      <c r="AYS14" s="296" t="e">
        <f>$Y$14</f>
        <v>#N/A</v>
      </c>
      <c r="AYT14" s="296" t="e">
        <f>$Z$14</f>
        <v>#N/A</v>
      </c>
      <c r="AYU14" s="291"/>
      <c r="AYV14" s="296" t="e">
        <f>$AB$14</f>
        <v>#N/A</v>
      </c>
      <c r="AYW14" s="296" t="e">
        <f>$AC$14</f>
        <v>#VALUE!</v>
      </c>
      <c r="AYX14" s="291"/>
      <c r="AYY14" s="277"/>
      <c r="AYZ14" s="275"/>
      <c r="AZA14" s="278"/>
      <c r="AZB14" s="279"/>
      <c r="AZC14" s="277"/>
      <c r="AZD14" s="275"/>
      <c r="AZE14" s="278"/>
      <c r="AZF14" s="279"/>
      <c r="AZG14" s="277"/>
      <c r="AZH14" s="275"/>
      <c r="AZI14" s="278"/>
      <c r="AZJ14" s="279"/>
      <c r="AZK14" s="277"/>
      <c r="AZL14" s="275"/>
      <c r="AZM14" s="275"/>
      <c r="AZN14" s="279"/>
      <c r="AZO14" s="106"/>
      <c r="AZP14" s="106"/>
      <c r="AZQ14" s="280"/>
      <c r="AZR14" s="295"/>
      <c r="AZS14" s="295"/>
      <c r="AZT14" s="277"/>
      <c r="AZU14" s="275"/>
      <c r="AZV14" s="275"/>
      <c r="AZW14" s="278"/>
      <c r="AZX14" s="261"/>
      <c r="AZY14" s="262"/>
      <c r="AZZ14" s="276"/>
      <c r="BAA14" s="276"/>
      <c r="BAB14" s="276"/>
      <c r="BAC14" s="276"/>
      <c r="BAD14" s="296" t="e">
        <f>$G$14</f>
        <v>#N/A</v>
      </c>
      <c r="BAE14" s="296" t="e">
        <f>$H$14</f>
        <v>#N/A</v>
      </c>
      <c r="BAF14" s="291"/>
      <c r="BAG14" s="296" t="e">
        <f>$J$14</f>
        <v>#N/A</v>
      </c>
      <c r="BAH14" s="296" t="e">
        <f>$K$14</f>
        <v>#N/A</v>
      </c>
      <c r="BAI14" s="291"/>
      <c r="BAJ14" s="296" t="e">
        <f>$M$14</f>
        <v>#N/A</v>
      </c>
      <c r="BAK14" s="296" t="e">
        <f>$N$14</f>
        <v>#N/A</v>
      </c>
      <c r="BAL14" s="291"/>
      <c r="BAM14" s="296" t="e">
        <f>$P$14</f>
        <v>#N/A</v>
      </c>
      <c r="BAN14" s="296" t="e">
        <f>$Q$14</f>
        <v>#VALUE!</v>
      </c>
      <c r="BAO14" s="291"/>
      <c r="BAP14" s="296" t="e">
        <f>$S$14</f>
        <v>#N/A</v>
      </c>
      <c r="BAQ14" s="296" t="e">
        <f>$T$14</f>
        <v>#N/A</v>
      </c>
      <c r="BAR14" s="291"/>
      <c r="BAS14" s="296" t="e">
        <f>$V$14</f>
        <v>#N/A</v>
      </c>
      <c r="BAT14" s="296" t="e">
        <f>$W$14</f>
        <v>#N/A</v>
      </c>
      <c r="BAU14" s="291"/>
      <c r="BAV14" s="296" t="e">
        <f>$Y$14</f>
        <v>#N/A</v>
      </c>
      <c r="BAW14" s="296" t="e">
        <f>$Z$14</f>
        <v>#N/A</v>
      </c>
      <c r="BAX14" s="291"/>
      <c r="BAY14" s="296" t="e">
        <f>$AB$14</f>
        <v>#N/A</v>
      </c>
      <c r="BAZ14" s="296" t="e">
        <f>$AC$14</f>
        <v>#VALUE!</v>
      </c>
      <c r="BBA14" s="291"/>
      <c r="BBB14" s="277"/>
      <c r="BBC14" s="275"/>
      <c r="BBD14" s="278"/>
      <c r="BBE14" s="279"/>
      <c r="BBF14" s="277"/>
      <c r="BBG14" s="275"/>
      <c r="BBH14" s="278"/>
      <c r="BBI14" s="279"/>
      <c r="BBJ14" s="277"/>
      <c r="BBK14" s="275"/>
      <c r="BBL14" s="278"/>
      <c r="BBM14" s="279"/>
      <c r="BBN14" s="277"/>
      <c r="BBO14" s="275"/>
      <c r="BBP14" s="275"/>
      <c r="BBQ14" s="279"/>
      <c r="BBR14" s="106"/>
      <c r="BBS14" s="106"/>
      <c r="BBT14" s="280"/>
      <c r="BBU14" s="295"/>
      <c r="BBV14" s="295"/>
      <c r="BBW14" s="277"/>
      <c r="BBX14" s="275"/>
      <c r="BBY14" s="275"/>
      <c r="BBZ14" s="278"/>
      <c r="BCA14" s="261"/>
      <c r="BCB14" s="262"/>
      <c r="BCC14" s="276"/>
      <c r="BCD14" s="276"/>
      <c r="BCE14" s="276"/>
      <c r="BCF14" s="276"/>
      <c r="BCG14" s="296" t="e">
        <f>$G$14</f>
        <v>#N/A</v>
      </c>
      <c r="BCH14" s="296" t="e">
        <f>$H$14</f>
        <v>#N/A</v>
      </c>
      <c r="BCI14" s="291"/>
      <c r="BCJ14" s="296" t="e">
        <f>$J$14</f>
        <v>#N/A</v>
      </c>
      <c r="BCK14" s="296" t="e">
        <f>$K$14</f>
        <v>#N/A</v>
      </c>
      <c r="BCL14" s="291"/>
      <c r="BCM14" s="296" t="e">
        <f>$M$14</f>
        <v>#N/A</v>
      </c>
      <c r="BCN14" s="296" t="e">
        <f>$N$14</f>
        <v>#N/A</v>
      </c>
      <c r="BCO14" s="291"/>
      <c r="BCP14" s="296" t="e">
        <f>$P$14</f>
        <v>#N/A</v>
      </c>
      <c r="BCQ14" s="296" t="e">
        <f>$Q$14</f>
        <v>#VALUE!</v>
      </c>
      <c r="BCR14" s="291"/>
      <c r="BCS14" s="296" t="e">
        <f>$S$14</f>
        <v>#N/A</v>
      </c>
      <c r="BCT14" s="296" t="e">
        <f>$T$14</f>
        <v>#N/A</v>
      </c>
      <c r="BCU14" s="291"/>
      <c r="BCV14" s="296" t="e">
        <f>$V$14</f>
        <v>#N/A</v>
      </c>
      <c r="BCW14" s="296" t="e">
        <f>$W$14</f>
        <v>#N/A</v>
      </c>
      <c r="BCX14" s="291"/>
      <c r="BCY14" s="296" t="e">
        <f>$Y$14</f>
        <v>#N/A</v>
      </c>
      <c r="BCZ14" s="296" t="e">
        <f>$Z$14</f>
        <v>#N/A</v>
      </c>
      <c r="BDA14" s="291"/>
      <c r="BDB14" s="296" t="e">
        <f>$AB$14</f>
        <v>#N/A</v>
      </c>
      <c r="BDC14" s="296" t="e">
        <f>$AC$14</f>
        <v>#VALUE!</v>
      </c>
      <c r="BDD14" s="291"/>
      <c r="BDE14" s="277"/>
      <c r="BDF14" s="275"/>
      <c r="BDG14" s="278"/>
      <c r="BDH14" s="279"/>
      <c r="BDI14" s="277"/>
      <c r="BDJ14" s="275"/>
      <c r="BDK14" s="278"/>
      <c r="BDL14" s="279"/>
      <c r="BDM14" s="277"/>
      <c r="BDN14" s="275"/>
      <c r="BDO14" s="278"/>
      <c r="BDP14" s="279"/>
      <c r="BDQ14" s="277"/>
      <c r="BDR14" s="275"/>
      <c r="BDS14" s="275"/>
      <c r="BDT14" s="279"/>
      <c r="BDU14" s="106"/>
      <c r="BDV14" s="106"/>
      <c r="BDW14" s="280"/>
      <c r="BDX14" s="295"/>
      <c r="BDY14" s="295"/>
      <c r="BDZ14" s="277"/>
      <c r="BEA14" s="275"/>
      <c r="BEB14" s="275"/>
      <c r="BEC14" s="278"/>
      <c r="BED14" s="261"/>
      <c r="BEE14" s="262"/>
      <c r="BEF14" s="276"/>
      <c r="BEG14" s="276"/>
      <c r="BEH14" s="276"/>
      <c r="BEI14" s="276"/>
      <c r="BEJ14" s="296" t="e">
        <f>$G$14</f>
        <v>#N/A</v>
      </c>
      <c r="BEK14" s="296" t="e">
        <f>$H$14</f>
        <v>#N/A</v>
      </c>
      <c r="BEL14" s="291"/>
      <c r="BEM14" s="296" t="e">
        <f>$J$14</f>
        <v>#N/A</v>
      </c>
      <c r="BEN14" s="296" t="e">
        <f>$K$14</f>
        <v>#N/A</v>
      </c>
      <c r="BEO14" s="291"/>
      <c r="BEP14" s="296" t="e">
        <f>$M$14</f>
        <v>#N/A</v>
      </c>
      <c r="BEQ14" s="296" t="e">
        <f>$N$14</f>
        <v>#N/A</v>
      </c>
      <c r="BER14" s="291"/>
      <c r="BES14" s="296" t="e">
        <f>$P$14</f>
        <v>#N/A</v>
      </c>
      <c r="BET14" s="296" t="e">
        <f>$Q$14</f>
        <v>#VALUE!</v>
      </c>
      <c r="BEU14" s="291"/>
      <c r="BEV14" s="296" t="e">
        <f>$S$14</f>
        <v>#N/A</v>
      </c>
      <c r="BEW14" s="296" t="e">
        <f>$T$14</f>
        <v>#N/A</v>
      </c>
      <c r="BEX14" s="291"/>
      <c r="BEY14" s="296" t="e">
        <f>$V$14</f>
        <v>#N/A</v>
      </c>
      <c r="BEZ14" s="296" t="e">
        <f>$W$14</f>
        <v>#N/A</v>
      </c>
      <c r="BFA14" s="291"/>
      <c r="BFB14" s="296" t="e">
        <f>$Y$14</f>
        <v>#N/A</v>
      </c>
      <c r="BFC14" s="296" t="e">
        <f>$Z$14</f>
        <v>#N/A</v>
      </c>
      <c r="BFD14" s="291"/>
      <c r="BFE14" s="296" t="e">
        <f>$AB$14</f>
        <v>#N/A</v>
      </c>
      <c r="BFF14" s="296" t="e">
        <f>$AC$14</f>
        <v>#VALUE!</v>
      </c>
      <c r="BFG14" s="291"/>
      <c r="BFH14" s="277"/>
      <c r="BFI14" s="275"/>
      <c r="BFJ14" s="278"/>
      <c r="BFK14" s="279"/>
      <c r="BFL14" s="277"/>
      <c r="BFM14" s="275"/>
      <c r="BFN14" s="278"/>
      <c r="BFO14" s="279"/>
      <c r="BFP14" s="277"/>
      <c r="BFQ14" s="275"/>
      <c r="BFR14" s="278"/>
      <c r="BFS14" s="279"/>
      <c r="BFT14" s="277"/>
      <c r="BFU14" s="275"/>
      <c r="BFV14" s="275"/>
      <c r="BFW14" s="279"/>
      <c r="BFX14" s="106"/>
      <c r="BFY14" s="106"/>
      <c r="BFZ14" s="280"/>
      <c r="BGA14" s="295"/>
      <c r="BGB14" s="295"/>
      <c r="BGC14" s="277"/>
      <c r="BGD14" s="275"/>
      <c r="BGE14" s="275"/>
      <c r="BGF14" s="278"/>
      <c r="BGG14" s="261"/>
      <c r="BGH14" s="262"/>
      <c r="BGI14" s="276"/>
      <c r="BGJ14" s="276"/>
      <c r="BGK14" s="276"/>
      <c r="BGL14" s="276"/>
      <c r="BGM14" s="296" t="e">
        <f>$G$14</f>
        <v>#N/A</v>
      </c>
      <c r="BGN14" s="296" t="e">
        <f>$H$14</f>
        <v>#N/A</v>
      </c>
      <c r="BGO14" s="291"/>
      <c r="BGP14" s="296" t="e">
        <f>$J$14</f>
        <v>#N/A</v>
      </c>
      <c r="BGQ14" s="296" t="e">
        <f>$K$14</f>
        <v>#N/A</v>
      </c>
      <c r="BGR14" s="291"/>
      <c r="BGS14" s="296" t="e">
        <f>$M$14</f>
        <v>#N/A</v>
      </c>
      <c r="BGT14" s="296" t="e">
        <f>$N$14</f>
        <v>#N/A</v>
      </c>
      <c r="BGU14" s="291"/>
      <c r="BGV14" s="296" t="e">
        <f>$P$14</f>
        <v>#N/A</v>
      </c>
      <c r="BGW14" s="296" t="e">
        <f>$Q$14</f>
        <v>#VALUE!</v>
      </c>
      <c r="BGX14" s="291"/>
      <c r="BGY14" s="296" t="e">
        <f>$S$14</f>
        <v>#N/A</v>
      </c>
      <c r="BGZ14" s="296" t="e">
        <f>$T$14</f>
        <v>#N/A</v>
      </c>
      <c r="BHA14" s="291"/>
      <c r="BHB14" s="296" t="e">
        <f>$V$14</f>
        <v>#N/A</v>
      </c>
      <c r="BHC14" s="296" t="e">
        <f>$W$14</f>
        <v>#N/A</v>
      </c>
      <c r="BHD14" s="291"/>
      <c r="BHE14" s="296" t="e">
        <f>$Y$14</f>
        <v>#N/A</v>
      </c>
      <c r="BHF14" s="296" t="e">
        <f>$Z$14</f>
        <v>#N/A</v>
      </c>
      <c r="BHG14" s="291"/>
      <c r="BHH14" s="296" t="e">
        <f>$AB$14</f>
        <v>#N/A</v>
      </c>
      <c r="BHI14" s="296" t="e">
        <f>$AC$14</f>
        <v>#VALUE!</v>
      </c>
      <c r="BHJ14" s="291"/>
      <c r="BHK14" s="277"/>
      <c r="BHL14" s="275"/>
      <c r="BHM14" s="278"/>
      <c r="BHN14" s="279"/>
      <c r="BHO14" s="277"/>
      <c r="BHP14" s="275"/>
      <c r="BHQ14" s="278"/>
      <c r="BHR14" s="279"/>
      <c r="BHS14" s="277"/>
      <c r="BHT14" s="275"/>
      <c r="BHU14" s="278"/>
      <c r="BHV14" s="279"/>
      <c r="BHW14" s="277"/>
      <c r="BHX14" s="275"/>
      <c r="BHY14" s="275"/>
      <c r="BHZ14" s="279"/>
      <c r="BIA14" s="106"/>
      <c r="BIB14" s="106"/>
      <c r="BIC14" s="280"/>
      <c r="BID14" s="295"/>
      <c r="BIE14" s="295"/>
      <c r="BIF14" s="277"/>
      <c r="BIG14" s="275"/>
      <c r="BIH14" s="275"/>
      <c r="BII14" s="278"/>
      <c r="BIJ14" s="261"/>
      <c r="BIK14" s="262"/>
      <c r="BIL14" s="276"/>
      <c r="BIM14" s="276"/>
      <c r="BIN14" s="276"/>
      <c r="BIO14" s="276"/>
      <c r="BIP14" s="296" t="e">
        <f>$G$14</f>
        <v>#N/A</v>
      </c>
      <c r="BIQ14" s="296" t="e">
        <f>$H$14</f>
        <v>#N/A</v>
      </c>
      <c r="BIR14" s="291"/>
      <c r="BIS14" s="296" t="e">
        <f>$J$14</f>
        <v>#N/A</v>
      </c>
      <c r="BIT14" s="296" t="e">
        <f>$K$14</f>
        <v>#N/A</v>
      </c>
      <c r="BIU14" s="291"/>
      <c r="BIV14" s="296" t="e">
        <f>$M$14</f>
        <v>#N/A</v>
      </c>
      <c r="BIW14" s="296" t="e">
        <f>$N$14</f>
        <v>#N/A</v>
      </c>
      <c r="BIX14" s="291"/>
      <c r="BIY14" s="296" t="e">
        <f>$P$14</f>
        <v>#N/A</v>
      </c>
      <c r="BIZ14" s="296" t="e">
        <f>$Q$14</f>
        <v>#VALUE!</v>
      </c>
      <c r="BJA14" s="291"/>
      <c r="BJB14" s="296" t="e">
        <f>$S$14</f>
        <v>#N/A</v>
      </c>
      <c r="BJC14" s="296" t="e">
        <f>$T$14</f>
        <v>#N/A</v>
      </c>
      <c r="BJD14" s="291"/>
      <c r="BJE14" s="296" t="e">
        <f>$V$14</f>
        <v>#N/A</v>
      </c>
      <c r="BJF14" s="296" t="e">
        <f>$W$14</f>
        <v>#N/A</v>
      </c>
      <c r="BJG14" s="291"/>
      <c r="BJH14" s="296" t="e">
        <f>$Y$14</f>
        <v>#N/A</v>
      </c>
      <c r="BJI14" s="296" t="e">
        <f>$Z$14</f>
        <v>#N/A</v>
      </c>
      <c r="BJJ14" s="291"/>
      <c r="BJK14" s="296" t="e">
        <f>$AB$14</f>
        <v>#N/A</v>
      </c>
      <c r="BJL14" s="296" t="e">
        <f>$AC$14</f>
        <v>#VALUE!</v>
      </c>
      <c r="BJM14" s="291"/>
      <c r="BJN14" s="277"/>
      <c r="BJO14" s="275"/>
      <c r="BJP14" s="278"/>
      <c r="BJQ14" s="279"/>
      <c r="BJR14" s="277"/>
      <c r="BJS14" s="275"/>
      <c r="BJT14" s="278"/>
      <c r="BJU14" s="279"/>
      <c r="BJV14" s="277"/>
      <c r="BJW14" s="275"/>
      <c r="BJX14" s="278"/>
      <c r="BJY14" s="279"/>
      <c r="BJZ14" s="277"/>
      <c r="BKA14" s="275"/>
      <c r="BKB14" s="275"/>
      <c r="BKC14" s="279"/>
      <c r="BKD14" s="106"/>
      <c r="BKE14" s="106"/>
      <c r="BKF14" s="280"/>
      <c r="BKG14" s="295"/>
      <c r="BKH14" s="295"/>
      <c r="BKI14" s="277"/>
      <c r="BKJ14" s="275"/>
      <c r="BKK14" s="275"/>
      <c r="BKL14" s="278"/>
      <c r="BKM14" s="261"/>
      <c r="BKN14" s="262"/>
      <c r="BKO14" s="276"/>
      <c r="BKP14" s="276"/>
      <c r="BKQ14" s="276"/>
      <c r="BKR14" s="276"/>
      <c r="BKS14" s="296" t="e">
        <f>$G$14</f>
        <v>#N/A</v>
      </c>
      <c r="BKT14" s="296" t="e">
        <f>$H$14</f>
        <v>#N/A</v>
      </c>
      <c r="BKU14" s="291"/>
      <c r="BKV14" s="296" t="e">
        <f>$J$14</f>
        <v>#N/A</v>
      </c>
      <c r="BKW14" s="296" t="e">
        <f>$K$14</f>
        <v>#N/A</v>
      </c>
      <c r="BKX14" s="291"/>
      <c r="BKY14" s="296" t="e">
        <f>$M$14</f>
        <v>#N/A</v>
      </c>
      <c r="BKZ14" s="296" t="e">
        <f>$N$14</f>
        <v>#N/A</v>
      </c>
      <c r="BLA14" s="291"/>
      <c r="BLB14" s="296" t="e">
        <f>$P$14</f>
        <v>#N/A</v>
      </c>
      <c r="BLC14" s="296" t="e">
        <f>$Q$14</f>
        <v>#VALUE!</v>
      </c>
      <c r="BLD14" s="291"/>
      <c r="BLE14" s="296" t="e">
        <f>$S$14</f>
        <v>#N/A</v>
      </c>
      <c r="BLF14" s="296" t="e">
        <f>$T$14</f>
        <v>#N/A</v>
      </c>
      <c r="BLG14" s="291"/>
      <c r="BLH14" s="296" t="e">
        <f>$V$14</f>
        <v>#N/A</v>
      </c>
      <c r="BLI14" s="296" t="e">
        <f>$W$14</f>
        <v>#N/A</v>
      </c>
      <c r="BLJ14" s="291"/>
      <c r="BLK14" s="296" t="e">
        <f>$Y$14</f>
        <v>#N/A</v>
      </c>
      <c r="BLL14" s="296" t="e">
        <f>$Z$14</f>
        <v>#N/A</v>
      </c>
      <c r="BLM14" s="291"/>
      <c r="BLN14" s="296" t="e">
        <f>$AB$14</f>
        <v>#N/A</v>
      </c>
      <c r="BLO14" s="296" t="e">
        <f>$AC$14</f>
        <v>#VALUE!</v>
      </c>
      <c r="BLP14" s="291"/>
      <c r="BLQ14" s="277"/>
      <c r="BLR14" s="275"/>
      <c r="BLS14" s="278"/>
      <c r="BLT14" s="279"/>
      <c r="BLU14" s="277"/>
      <c r="BLV14" s="275"/>
      <c r="BLW14" s="278"/>
      <c r="BLX14" s="279"/>
      <c r="BLY14" s="277"/>
      <c r="BLZ14" s="275"/>
      <c r="BMA14" s="278"/>
      <c r="BMB14" s="279"/>
      <c r="BMC14" s="277"/>
      <c r="BMD14" s="275"/>
      <c r="BME14" s="275"/>
      <c r="BMF14" s="279"/>
      <c r="BMG14" s="106"/>
      <c r="BMH14" s="106"/>
      <c r="BMI14" s="280"/>
      <c r="BMJ14" s="295"/>
      <c r="BMK14" s="295"/>
      <c r="BML14" s="277"/>
      <c r="BMM14" s="275"/>
      <c r="BMN14" s="275"/>
      <c r="BMO14" s="278"/>
      <c r="BMP14" s="261"/>
      <c r="BMQ14" s="262"/>
      <c r="BMR14" s="276"/>
      <c r="BMS14" s="276"/>
      <c r="BMT14" s="276"/>
      <c r="BMU14" s="276"/>
      <c r="BMV14" s="296" t="e">
        <f>$G$14</f>
        <v>#N/A</v>
      </c>
      <c r="BMW14" s="296" t="e">
        <f>$H$14</f>
        <v>#N/A</v>
      </c>
      <c r="BMX14" s="291"/>
      <c r="BMY14" s="296" t="e">
        <f>$J$14</f>
        <v>#N/A</v>
      </c>
      <c r="BMZ14" s="296" t="e">
        <f>$K$14</f>
        <v>#N/A</v>
      </c>
      <c r="BNA14" s="291"/>
      <c r="BNB14" s="296" t="e">
        <f>$M$14</f>
        <v>#N/A</v>
      </c>
      <c r="BNC14" s="296" t="e">
        <f>$N$14</f>
        <v>#N/A</v>
      </c>
      <c r="BND14" s="291"/>
      <c r="BNE14" s="296" t="e">
        <f>$P$14</f>
        <v>#N/A</v>
      </c>
      <c r="BNF14" s="296" t="e">
        <f>$Q$14</f>
        <v>#VALUE!</v>
      </c>
      <c r="BNG14" s="291"/>
      <c r="BNH14" s="296" t="e">
        <f>$S$14</f>
        <v>#N/A</v>
      </c>
      <c r="BNI14" s="296" t="e">
        <f>$T$14</f>
        <v>#N/A</v>
      </c>
      <c r="BNJ14" s="291"/>
      <c r="BNK14" s="296" t="e">
        <f>$V$14</f>
        <v>#N/A</v>
      </c>
      <c r="BNL14" s="296" t="e">
        <f>$W$14</f>
        <v>#N/A</v>
      </c>
      <c r="BNM14" s="291"/>
      <c r="BNN14" s="296" t="e">
        <f>$Y$14</f>
        <v>#N/A</v>
      </c>
      <c r="BNO14" s="296" t="e">
        <f>$Z$14</f>
        <v>#N/A</v>
      </c>
      <c r="BNP14" s="291"/>
      <c r="BNQ14" s="296" t="e">
        <f>$AB$14</f>
        <v>#N/A</v>
      </c>
      <c r="BNR14" s="296" t="e">
        <f>$AC$14</f>
        <v>#VALUE!</v>
      </c>
      <c r="BNS14" s="291"/>
      <c r="BNT14" s="277"/>
      <c r="BNU14" s="275"/>
      <c r="BNV14" s="278"/>
      <c r="BNW14" s="279"/>
      <c r="BNX14" s="277"/>
      <c r="BNY14" s="275"/>
      <c r="BNZ14" s="278"/>
      <c r="BOA14" s="279"/>
      <c r="BOB14" s="277"/>
      <c r="BOC14" s="275"/>
      <c r="BOD14" s="278"/>
      <c r="BOE14" s="279"/>
      <c r="BOF14" s="277"/>
      <c r="BOG14" s="275"/>
      <c r="BOH14" s="275"/>
      <c r="BOI14" s="279"/>
      <c r="BOJ14" s="106"/>
      <c r="BOK14" s="106"/>
      <c r="BOL14" s="280"/>
      <c r="BOM14" s="295"/>
      <c r="BON14" s="295"/>
      <c r="BOO14" s="277"/>
      <c r="BOP14" s="275"/>
      <c r="BOQ14" s="275"/>
      <c r="BOR14" s="278"/>
      <c r="BOS14" s="261"/>
      <c r="BOT14" s="262"/>
      <c r="BOU14" s="276"/>
      <c r="BOV14" s="276"/>
      <c r="BOW14" s="276"/>
      <c r="BOX14" s="276"/>
      <c r="BOY14" s="296" t="e">
        <f>$G$14</f>
        <v>#N/A</v>
      </c>
      <c r="BOZ14" s="296" t="e">
        <f>$H$14</f>
        <v>#N/A</v>
      </c>
      <c r="BPA14" s="291"/>
      <c r="BPB14" s="296" t="e">
        <f>$J$14</f>
        <v>#N/A</v>
      </c>
      <c r="BPC14" s="296" t="e">
        <f>$K$14</f>
        <v>#N/A</v>
      </c>
      <c r="BPD14" s="291"/>
      <c r="BPE14" s="296" t="e">
        <f>$M$14</f>
        <v>#N/A</v>
      </c>
      <c r="BPF14" s="296" t="e">
        <f>$N$14</f>
        <v>#N/A</v>
      </c>
      <c r="BPG14" s="291"/>
      <c r="BPH14" s="296" t="e">
        <f>$P$14</f>
        <v>#N/A</v>
      </c>
      <c r="BPI14" s="296" t="e">
        <f>$Q$14</f>
        <v>#VALUE!</v>
      </c>
      <c r="BPJ14" s="291"/>
      <c r="BPK14" s="296" t="e">
        <f>$S$14</f>
        <v>#N/A</v>
      </c>
      <c r="BPL14" s="296" t="e">
        <f>$T$14</f>
        <v>#N/A</v>
      </c>
      <c r="BPM14" s="291"/>
      <c r="BPN14" s="296" t="e">
        <f>$V$14</f>
        <v>#N/A</v>
      </c>
      <c r="BPO14" s="296" t="e">
        <f>$W$14</f>
        <v>#N/A</v>
      </c>
      <c r="BPP14" s="291"/>
      <c r="BPQ14" s="296" t="e">
        <f>$Y$14</f>
        <v>#N/A</v>
      </c>
      <c r="BPR14" s="296" t="e">
        <f>$Z$14</f>
        <v>#N/A</v>
      </c>
      <c r="BPS14" s="291"/>
      <c r="BPT14" s="296" t="e">
        <f>$AB$14</f>
        <v>#N/A</v>
      </c>
      <c r="BPU14" s="296" t="e">
        <f>$AC$14</f>
        <v>#VALUE!</v>
      </c>
      <c r="BPV14" s="291"/>
      <c r="BPW14" s="277"/>
      <c r="BPX14" s="275"/>
      <c r="BPY14" s="278"/>
      <c r="BPZ14" s="279"/>
      <c r="BQA14" s="277"/>
      <c r="BQB14" s="275"/>
      <c r="BQC14" s="278"/>
      <c r="BQD14" s="279"/>
      <c r="BQE14" s="277"/>
      <c r="BQF14" s="275"/>
      <c r="BQG14" s="278"/>
      <c r="BQH14" s="279"/>
      <c r="BQI14" s="277"/>
      <c r="BQJ14" s="275"/>
      <c r="BQK14" s="275"/>
      <c r="BQL14" s="279"/>
      <c r="BQM14" s="106"/>
      <c r="BQN14" s="106"/>
      <c r="BQO14" s="280"/>
      <c r="BQP14" s="295"/>
      <c r="BQQ14" s="295"/>
      <c r="BQR14" s="277"/>
      <c r="BQS14" s="275"/>
      <c r="BQT14" s="275"/>
      <c r="BQU14" s="278"/>
      <c r="BQV14" s="261"/>
      <c r="BQW14" s="262"/>
      <c r="BQX14" s="276"/>
      <c r="BQY14" s="276"/>
      <c r="BQZ14" s="276"/>
      <c r="BRA14" s="276"/>
      <c r="BRB14" s="296" t="e">
        <f>$G$14</f>
        <v>#N/A</v>
      </c>
      <c r="BRC14" s="296" t="e">
        <f>$H$14</f>
        <v>#N/A</v>
      </c>
      <c r="BRD14" s="291"/>
      <c r="BRE14" s="296" t="e">
        <f>$J$14</f>
        <v>#N/A</v>
      </c>
      <c r="BRF14" s="296" t="e">
        <f>$K$14</f>
        <v>#N/A</v>
      </c>
      <c r="BRG14" s="291"/>
      <c r="BRH14" s="296" t="e">
        <f>$M$14</f>
        <v>#N/A</v>
      </c>
      <c r="BRI14" s="296" t="e">
        <f>$N$14</f>
        <v>#N/A</v>
      </c>
      <c r="BRJ14" s="291"/>
      <c r="BRK14" s="296" t="e">
        <f>$P$14</f>
        <v>#N/A</v>
      </c>
      <c r="BRL14" s="296" t="e">
        <f>$Q$14</f>
        <v>#VALUE!</v>
      </c>
      <c r="BRM14" s="291"/>
      <c r="BRN14" s="296" t="e">
        <f>$S$14</f>
        <v>#N/A</v>
      </c>
      <c r="BRO14" s="296" t="e">
        <f>$T$14</f>
        <v>#N/A</v>
      </c>
      <c r="BRP14" s="291"/>
      <c r="BRQ14" s="296" t="e">
        <f>$V$14</f>
        <v>#N/A</v>
      </c>
      <c r="BRR14" s="296" t="e">
        <f>$W$14</f>
        <v>#N/A</v>
      </c>
      <c r="BRS14" s="291"/>
      <c r="BRT14" s="296" t="e">
        <f>$Y$14</f>
        <v>#N/A</v>
      </c>
      <c r="BRU14" s="296" t="e">
        <f>$Z$14</f>
        <v>#N/A</v>
      </c>
      <c r="BRV14" s="291"/>
      <c r="BRW14" s="296" t="e">
        <f>$AB$14</f>
        <v>#N/A</v>
      </c>
      <c r="BRX14" s="296" t="e">
        <f>$AC$14</f>
        <v>#VALUE!</v>
      </c>
      <c r="BRY14" s="291"/>
      <c r="BRZ14" s="277"/>
      <c r="BSA14" s="275"/>
      <c r="BSB14" s="278"/>
      <c r="BSC14" s="279"/>
      <c r="BSD14" s="277"/>
      <c r="BSE14" s="275"/>
      <c r="BSF14" s="278"/>
      <c r="BSG14" s="279"/>
      <c r="BSH14" s="277"/>
      <c r="BSI14" s="275"/>
      <c r="BSJ14" s="278"/>
      <c r="BSK14" s="279"/>
      <c r="BSL14" s="277"/>
      <c r="BSM14" s="275"/>
      <c r="BSN14" s="275"/>
      <c r="BSO14" s="279"/>
      <c r="BSP14" s="106"/>
      <c r="BSQ14" s="106"/>
      <c r="BSR14" s="280"/>
      <c r="BSS14" s="295"/>
      <c r="BST14" s="295"/>
      <c r="BSU14" s="277"/>
      <c r="BSV14" s="275"/>
      <c r="BSW14" s="275"/>
      <c r="BSX14" s="278"/>
      <c r="BSY14" s="261"/>
      <c r="BSZ14" s="262"/>
      <c r="BTA14" s="276"/>
      <c r="BTB14" s="276"/>
      <c r="BTC14" s="276"/>
      <c r="BTD14" s="276"/>
      <c r="BTE14" s="296" t="e">
        <f>$G$14</f>
        <v>#N/A</v>
      </c>
      <c r="BTF14" s="296" t="e">
        <f>$H$14</f>
        <v>#N/A</v>
      </c>
      <c r="BTG14" s="291"/>
      <c r="BTH14" s="296" t="e">
        <f>$J$14</f>
        <v>#N/A</v>
      </c>
      <c r="BTI14" s="296" t="e">
        <f>$K$14</f>
        <v>#N/A</v>
      </c>
      <c r="BTJ14" s="291"/>
      <c r="BTK14" s="296" t="e">
        <f>$M$14</f>
        <v>#N/A</v>
      </c>
      <c r="BTL14" s="296" t="e">
        <f>$N$14</f>
        <v>#N/A</v>
      </c>
      <c r="BTM14" s="291"/>
      <c r="BTN14" s="296" t="e">
        <f>$P$14</f>
        <v>#N/A</v>
      </c>
      <c r="BTO14" s="296" t="e">
        <f>$Q$14</f>
        <v>#VALUE!</v>
      </c>
      <c r="BTP14" s="291"/>
      <c r="BTQ14" s="296" t="e">
        <f>$S$14</f>
        <v>#N/A</v>
      </c>
      <c r="BTR14" s="296" t="e">
        <f>$T$14</f>
        <v>#N/A</v>
      </c>
      <c r="BTS14" s="291"/>
      <c r="BTT14" s="296" t="e">
        <f>$V$14</f>
        <v>#N/A</v>
      </c>
      <c r="BTU14" s="296" t="e">
        <f>$W$14</f>
        <v>#N/A</v>
      </c>
      <c r="BTV14" s="291"/>
      <c r="BTW14" s="296" t="e">
        <f>$Y$14</f>
        <v>#N/A</v>
      </c>
      <c r="BTX14" s="296" t="e">
        <f>$Z$14</f>
        <v>#N/A</v>
      </c>
      <c r="BTY14" s="291"/>
      <c r="BTZ14" s="296" t="e">
        <f>$AB$14</f>
        <v>#N/A</v>
      </c>
      <c r="BUA14" s="296" t="e">
        <f>$AC$14</f>
        <v>#VALUE!</v>
      </c>
      <c r="BUB14" s="291"/>
      <c r="BUC14" s="277"/>
      <c r="BUD14" s="275"/>
      <c r="BUE14" s="278"/>
      <c r="BUF14" s="279"/>
      <c r="BUG14" s="277"/>
      <c r="BUH14" s="275"/>
      <c r="BUI14" s="278"/>
      <c r="BUJ14" s="279"/>
      <c r="BUK14" s="277"/>
      <c r="BUL14" s="275"/>
      <c r="BUM14" s="278"/>
      <c r="BUN14" s="279"/>
      <c r="BUO14" s="277"/>
      <c r="BUP14" s="275"/>
      <c r="BUQ14" s="275"/>
      <c r="BUR14" s="279"/>
      <c r="BUS14" s="106"/>
      <c r="BUT14" s="106"/>
      <c r="BUU14" s="280"/>
      <c r="BUV14" s="295"/>
      <c r="BUW14" s="295"/>
      <c r="BUX14" s="277"/>
      <c r="BUY14" s="275"/>
      <c r="BUZ14" s="275"/>
      <c r="BVA14" s="278"/>
      <c r="BVB14" s="261"/>
      <c r="BVC14" s="262"/>
      <c r="BVD14" s="276"/>
      <c r="BVE14" s="276"/>
      <c r="BVF14" s="276"/>
      <c r="BVG14" s="276"/>
      <c r="BVH14" s="296" t="e">
        <f>$G$14</f>
        <v>#N/A</v>
      </c>
      <c r="BVI14" s="296" t="e">
        <f>$H$14</f>
        <v>#N/A</v>
      </c>
      <c r="BVJ14" s="291"/>
      <c r="BVK14" s="296" t="e">
        <f>$J$14</f>
        <v>#N/A</v>
      </c>
      <c r="BVL14" s="296" t="e">
        <f>$K$14</f>
        <v>#N/A</v>
      </c>
      <c r="BVM14" s="291"/>
      <c r="BVN14" s="296" t="e">
        <f>$M$14</f>
        <v>#N/A</v>
      </c>
      <c r="BVO14" s="296" t="e">
        <f>$N$14</f>
        <v>#N/A</v>
      </c>
      <c r="BVP14" s="291"/>
      <c r="BVQ14" s="296" t="e">
        <f>$P$14</f>
        <v>#N/A</v>
      </c>
      <c r="BVR14" s="296" t="e">
        <f>$Q$14</f>
        <v>#VALUE!</v>
      </c>
      <c r="BVS14" s="291"/>
      <c r="BVT14" s="296" t="e">
        <f>$S$14</f>
        <v>#N/A</v>
      </c>
      <c r="BVU14" s="296" t="e">
        <f>$T$14</f>
        <v>#N/A</v>
      </c>
      <c r="BVV14" s="291"/>
      <c r="BVW14" s="296" t="e">
        <f>$V$14</f>
        <v>#N/A</v>
      </c>
      <c r="BVX14" s="296" t="e">
        <f>$W$14</f>
        <v>#N/A</v>
      </c>
      <c r="BVY14" s="291"/>
      <c r="BVZ14" s="296" t="e">
        <f>$Y$14</f>
        <v>#N/A</v>
      </c>
      <c r="BWA14" s="296" t="e">
        <f>$Z$14</f>
        <v>#N/A</v>
      </c>
      <c r="BWB14" s="291"/>
      <c r="BWC14" s="296" t="e">
        <f>$AB$14</f>
        <v>#N/A</v>
      </c>
      <c r="BWD14" s="296" t="e">
        <f>$AC$14</f>
        <v>#VALUE!</v>
      </c>
      <c r="BWE14" s="291"/>
      <c r="BWF14" s="277"/>
      <c r="BWG14" s="275"/>
      <c r="BWH14" s="278"/>
      <c r="BWI14" s="279"/>
      <c r="BWJ14" s="277"/>
      <c r="BWK14" s="275"/>
      <c r="BWL14" s="278"/>
      <c r="BWM14" s="279"/>
      <c r="BWN14" s="277"/>
      <c r="BWO14" s="275"/>
      <c r="BWP14" s="278"/>
      <c r="BWQ14" s="279"/>
      <c r="BWR14" s="277"/>
      <c r="BWS14" s="275"/>
      <c r="BWT14" s="275"/>
      <c r="BWU14" s="279"/>
      <c r="BWV14" s="106"/>
      <c r="BWW14" s="106"/>
      <c r="BWX14" s="280"/>
      <c r="BWY14" s="295"/>
      <c r="BWZ14" s="295"/>
      <c r="BXA14" s="277"/>
      <c r="BXB14" s="275"/>
      <c r="BXC14" s="275"/>
      <c r="BXD14" s="278"/>
      <c r="BXE14" s="261"/>
      <c r="BXF14" s="262"/>
      <c r="BXG14" s="276"/>
      <c r="BXH14" s="276"/>
      <c r="BXI14" s="276"/>
      <c r="BXJ14" s="276"/>
      <c r="BXK14" s="296" t="e">
        <f>$G$14</f>
        <v>#N/A</v>
      </c>
      <c r="BXL14" s="296" t="e">
        <f>$H$14</f>
        <v>#N/A</v>
      </c>
      <c r="BXM14" s="291"/>
      <c r="BXN14" s="296" t="e">
        <f>$J$14</f>
        <v>#N/A</v>
      </c>
      <c r="BXO14" s="296" t="e">
        <f>$K$14</f>
        <v>#N/A</v>
      </c>
      <c r="BXP14" s="291"/>
      <c r="BXQ14" s="296" t="e">
        <f>$M$14</f>
        <v>#N/A</v>
      </c>
      <c r="BXR14" s="296" t="e">
        <f>$N$14</f>
        <v>#N/A</v>
      </c>
      <c r="BXS14" s="291"/>
      <c r="BXT14" s="296" t="e">
        <f>$P$14</f>
        <v>#N/A</v>
      </c>
      <c r="BXU14" s="296" t="e">
        <f>$Q$14</f>
        <v>#VALUE!</v>
      </c>
      <c r="BXV14" s="291"/>
      <c r="BXW14" s="296" t="e">
        <f>$S$14</f>
        <v>#N/A</v>
      </c>
      <c r="BXX14" s="296" t="e">
        <f>$T$14</f>
        <v>#N/A</v>
      </c>
      <c r="BXY14" s="291"/>
      <c r="BXZ14" s="296" t="e">
        <f>$V$14</f>
        <v>#N/A</v>
      </c>
      <c r="BYA14" s="296" t="e">
        <f>$W$14</f>
        <v>#N/A</v>
      </c>
      <c r="BYB14" s="291"/>
      <c r="BYC14" s="296" t="e">
        <f>$Y$14</f>
        <v>#N/A</v>
      </c>
      <c r="BYD14" s="296" t="e">
        <f>$Z$14</f>
        <v>#N/A</v>
      </c>
      <c r="BYE14" s="291"/>
      <c r="BYF14" s="296" t="e">
        <f>$AB$14</f>
        <v>#N/A</v>
      </c>
      <c r="BYG14" s="296" t="e">
        <f>$AC$14</f>
        <v>#VALUE!</v>
      </c>
      <c r="BYH14" s="291"/>
      <c r="BYI14" s="277"/>
      <c r="BYJ14" s="275"/>
      <c r="BYK14" s="278"/>
      <c r="BYL14" s="279"/>
      <c r="BYM14" s="277"/>
      <c r="BYN14" s="275"/>
      <c r="BYO14" s="278"/>
      <c r="BYP14" s="279"/>
      <c r="BYQ14" s="277"/>
      <c r="BYR14" s="275"/>
      <c r="BYS14" s="278"/>
      <c r="BYT14" s="279"/>
      <c r="BYU14" s="277"/>
      <c r="BYV14" s="275"/>
      <c r="BYW14" s="275"/>
      <c r="BYX14" s="279"/>
      <c r="BYY14" s="106"/>
      <c r="BYZ14" s="106"/>
      <c r="BZA14" s="280"/>
      <c r="BZB14" s="295"/>
      <c r="BZC14" s="295"/>
      <c r="BZD14" s="277"/>
      <c r="BZE14" s="275"/>
      <c r="BZF14" s="275"/>
      <c r="BZG14" s="278"/>
      <c r="BZH14" s="261"/>
      <c r="BZI14" s="262"/>
      <c r="BZJ14" s="276"/>
      <c r="BZK14" s="276"/>
      <c r="BZL14" s="276"/>
      <c r="BZM14" s="276"/>
      <c r="BZN14" s="296" t="e">
        <f>$G$14</f>
        <v>#N/A</v>
      </c>
      <c r="BZO14" s="296" t="e">
        <f>$H$14</f>
        <v>#N/A</v>
      </c>
      <c r="BZP14" s="291"/>
      <c r="BZQ14" s="296" t="e">
        <f>$J$14</f>
        <v>#N/A</v>
      </c>
      <c r="BZR14" s="296" t="e">
        <f>$K$14</f>
        <v>#N/A</v>
      </c>
      <c r="BZS14" s="291"/>
      <c r="BZT14" s="296" t="e">
        <f>$M$14</f>
        <v>#N/A</v>
      </c>
      <c r="BZU14" s="296" t="e">
        <f>$N$14</f>
        <v>#N/A</v>
      </c>
      <c r="BZV14" s="291"/>
      <c r="BZW14" s="296" t="e">
        <f>$P$14</f>
        <v>#N/A</v>
      </c>
      <c r="BZX14" s="296" t="e">
        <f>$Q$14</f>
        <v>#VALUE!</v>
      </c>
      <c r="BZY14" s="291"/>
      <c r="BZZ14" s="296" t="e">
        <f>$S$14</f>
        <v>#N/A</v>
      </c>
      <c r="CAA14" s="296" t="e">
        <f>$T$14</f>
        <v>#N/A</v>
      </c>
      <c r="CAB14" s="291"/>
      <c r="CAC14" s="296" t="e">
        <f>$V$14</f>
        <v>#N/A</v>
      </c>
      <c r="CAD14" s="296" t="e">
        <f>$W$14</f>
        <v>#N/A</v>
      </c>
      <c r="CAE14" s="291"/>
      <c r="CAF14" s="296" t="e">
        <f>$Y$14</f>
        <v>#N/A</v>
      </c>
      <c r="CAG14" s="296" t="e">
        <f>$Z$14</f>
        <v>#N/A</v>
      </c>
      <c r="CAH14" s="291"/>
      <c r="CAI14" s="296" t="e">
        <f>$AB$14</f>
        <v>#N/A</v>
      </c>
      <c r="CAJ14" s="296" t="e">
        <f>$AC$14</f>
        <v>#VALUE!</v>
      </c>
      <c r="CAK14" s="291"/>
      <c r="CAL14" s="277"/>
      <c r="CAM14" s="275"/>
      <c r="CAN14" s="278"/>
      <c r="CAO14" s="279"/>
      <c r="CAP14" s="277"/>
      <c r="CAQ14" s="275"/>
      <c r="CAR14" s="278"/>
      <c r="CAS14" s="279"/>
      <c r="CAT14" s="277"/>
      <c r="CAU14" s="275"/>
      <c r="CAV14" s="278"/>
      <c r="CAW14" s="279"/>
      <c r="CAX14" s="277"/>
      <c r="CAY14" s="275"/>
      <c r="CAZ14" s="275"/>
      <c r="CBA14" s="279"/>
      <c r="CBB14" s="106"/>
      <c r="CBC14" s="106"/>
      <c r="CBD14" s="280"/>
      <c r="CBE14" s="295"/>
      <c r="CBF14" s="295"/>
      <c r="CBG14" s="277"/>
      <c r="CBH14" s="275"/>
      <c r="CBI14" s="275"/>
      <c r="CBJ14" s="278"/>
      <c r="CBK14" s="261"/>
      <c r="CBL14" s="262"/>
      <c r="CBM14" s="276"/>
      <c r="CBN14" s="276"/>
      <c r="CBO14" s="276"/>
      <c r="CBP14" s="276"/>
      <c r="CBQ14" s="296" t="e">
        <f>$G$14</f>
        <v>#N/A</v>
      </c>
      <c r="CBR14" s="296" t="e">
        <f>$H$14</f>
        <v>#N/A</v>
      </c>
      <c r="CBS14" s="291"/>
      <c r="CBT14" s="296" t="e">
        <f>$J$14</f>
        <v>#N/A</v>
      </c>
      <c r="CBU14" s="296" t="e">
        <f>$K$14</f>
        <v>#N/A</v>
      </c>
      <c r="CBV14" s="291"/>
      <c r="CBW14" s="296" t="e">
        <f>$M$14</f>
        <v>#N/A</v>
      </c>
      <c r="CBX14" s="296" t="e">
        <f>$N$14</f>
        <v>#N/A</v>
      </c>
      <c r="CBY14" s="291"/>
      <c r="CBZ14" s="296" t="e">
        <f>$P$14</f>
        <v>#N/A</v>
      </c>
      <c r="CCA14" s="296" t="e">
        <f>$Q$14</f>
        <v>#VALUE!</v>
      </c>
      <c r="CCB14" s="291"/>
      <c r="CCC14" s="296" t="e">
        <f>$S$14</f>
        <v>#N/A</v>
      </c>
      <c r="CCD14" s="296" t="e">
        <f>$T$14</f>
        <v>#N/A</v>
      </c>
      <c r="CCE14" s="291"/>
      <c r="CCF14" s="296" t="e">
        <f>$V$14</f>
        <v>#N/A</v>
      </c>
      <c r="CCG14" s="296" t="e">
        <f>$W$14</f>
        <v>#N/A</v>
      </c>
      <c r="CCH14" s="291"/>
      <c r="CCI14" s="296" t="e">
        <f>$Y$14</f>
        <v>#N/A</v>
      </c>
      <c r="CCJ14" s="296" t="e">
        <f>$Z$14</f>
        <v>#N/A</v>
      </c>
      <c r="CCK14" s="291"/>
      <c r="CCL14" s="296" t="e">
        <f>$AB$14</f>
        <v>#N/A</v>
      </c>
      <c r="CCM14" s="296" t="e">
        <f>$AC$14</f>
        <v>#VALUE!</v>
      </c>
      <c r="CCN14" s="291"/>
      <c r="CCO14" s="277"/>
      <c r="CCP14" s="275"/>
      <c r="CCQ14" s="278"/>
      <c r="CCR14" s="279"/>
      <c r="CCS14" s="277"/>
      <c r="CCT14" s="275"/>
      <c r="CCU14" s="278"/>
      <c r="CCV14" s="279"/>
      <c r="CCW14" s="277"/>
      <c r="CCX14" s="275"/>
      <c r="CCY14" s="278"/>
      <c r="CCZ14" s="279"/>
      <c r="CDA14" s="277"/>
      <c r="CDB14" s="275"/>
      <c r="CDC14" s="275"/>
      <c r="CDD14" s="279"/>
      <c r="CDE14" s="106"/>
      <c r="CDF14" s="106"/>
      <c r="CDG14" s="280"/>
      <c r="CDH14" s="295"/>
      <c r="CDI14" s="295"/>
      <c r="CDJ14" s="277"/>
      <c r="CDK14" s="275"/>
      <c r="CDL14" s="275"/>
      <c r="CDM14" s="278"/>
      <c r="CDN14" s="261"/>
      <c r="CDO14" s="262"/>
      <c r="CDP14" s="276"/>
      <c r="CDQ14" s="276"/>
      <c r="CDR14" s="276"/>
      <c r="CDS14" s="276"/>
      <c r="CDT14" s="296" t="e">
        <f>$G$14</f>
        <v>#N/A</v>
      </c>
      <c r="CDU14" s="296" t="e">
        <f>$H$14</f>
        <v>#N/A</v>
      </c>
      <c r="CDV14" s="291"/>
      <c r="CDW14" s="296" t="e">
        <f>$J$14</f>
        <v>#N/A</v>
      </c>
      <c r="CDX14" s="296" t="e">
        <f>$K$14</f>
        <v>#N/A</v>
      </c>
      <c r="CDY14" s="291"/>
      <c r="CDZ14" s="296" t="e">
        <f>$M$14</f>
        <v>#N/A</v>
      </c>
      <c r="CEA14" s="296" t="e">
        <f>$N$14</f>
        <v>#N/A</v>
      </c>
      <c r="CEB14" s="291"/>
      <c r="CEC14" s="296" t="e">
        <f>$P$14</f>
        <v>#N/A</v>
      </c>
      <c r="CED14" s="296" t="e">
        <f>$Q$14</f>
        <v>#VALUE!</v>
      </c>
      <c r="CEE14" s="291"/>
      <c r="CEF14" s="296" t="e">
        <f>$S$14</f>
        <v>#N/A</v>
      </c>
      <c r="CEG14" s="296" t="e">
        <f>$T$14</f>
        <v>#N/A</v>
      </c>
      <c r="CEH14" s="291"/>
      <c r="CEI14" s="296" t="e">
        <f>$V$14</f>
        <v>#N/A</v>
      </c>
      <c r="CEJ14" s="296" t="e">
        <f>$W$14</f>
        <v>#N/A</v>
      </c>
      <c r="CEK14" s="291"/>
      <c r="CEL14" s="296" t="e">
        <f>$Y$14</f>
        <v>#N/A</v>
      </c>
      <c r="CEM14" s="296" t="e">
        <f>$Z$14</f>
        <v>#N/A</v>
      </c>
      <c r="CEN14" s="291"/>
      <c r="CEO14" s="296" t="e">
        <f>$AB$14</f>
        <v>#N/A</v>
      </c>
      <c r="CEP14" s="296" t="e">
        <f>$AC$14</f>
        <v>#VALUE!</v>
      </c>
      <c r="CEQ14" s="291"/>
      <c r="CER14" s="277"/>
      <c r="CES14" s="275"/>
      <c r="CET14" s="278"/>
      <c r="CEU14" s="279"/>
      <c r="CEV14" s="277"/>
      <c r="CEW14" s="275"/>
      <c r="CEX14" s="278"/>
      <c r="CEY14" s="279"/>
      <c r="CEZ14" s="277"/>
      <c r="CFA14" s="275"/>
      <c r="CFB14" s="278"/>
      <c r="CFC14" s="279"/>
      <c r="CFD14" s="277"/>
      <c r="CFE14" s="275"/>
      <c r="CFF14" s="275"/>
      <c r="CFG14" s="279"/>
      <c r="CFH14" s="106"/>
      <c r="CFI14" s="106"/>
      <c r="CFJ14" s="280"/>
      <c r="CFK14" s="295"/>
      <c r="CFL14" s="295"/>
      <c r="CFM14" s="277"/>
      <c r="CFN14" s="275"/>
      <c r="CFO14" s="275"/>
      <c r="CFP14" s="278"/>
      <c r="CFQ14" s="261"/>
      <c r="CFR14" s="262"/>
      <c r="CFS14" s="276"/>
      <c r="CFT14" s="276"/>
      <c r="CFU14" s="276"/>
      <c r="CFV14" s="276"/>
      <c r="CFW14" s="296" t="e">
        <f>$G$14</f>
        <v>#N/A</v>
      </c>
      <c r="CFX14" s="296" t="e">
        <f>$H$14</f>
        <v>#N/A</v>
      </c>
      <c r="CFY14" s="291"/>
      <c r="CFZ14" s="296" t="e">
        <f>$J$14</f>
        <v>#N/A</v>
      </c>
      <c r="CGA14" s="296" t="e">
        <f>$K$14</f>
        <v>#N/A</v>
      </c>
      <c r="CGB14" s="291"/>
      <c r="CGC14" s="296" t="e">
        <f>$M$14</f>
        <v>#N/A</v>
      </c>
      <c r="CGD14" s="296" t="e">
        <f>$N$14</f>
        <v>#N/A</v>
      </c>
      <c r="CGE14" s="291"/>
      <c r="CGF14" s="296" t="e">
        <f>$P$14</f>
        <v>#N/A</v>
      </c>
      <c r="CGG14" s="296" t="e">
        <f>$Q$14</f>
        <v>#VALUE!</v>
      </c>
      <c r="CGH14" s="291"/>
      <c r="CGI14" s="296" t="e">
        <f>$S$14</f>
        <v>#N/A</v>
      </c>
      <c r="CGJ14" s="296" t="e">
        <f>$T$14</f>
        <v>#N/A</v>
      </c>
      <c r="CGK14" s="291"/>
      <c r="CGL14" s="296" t="e">
        <f>$V$14</f>
        <v>#N/A</v>
      </c>
      <c r="CGM14" s="296" t="e">
        <f>$W$14</f>
        <v>#N/A</v>
      </c>
      <c r="CGN14" s="291"/>
      <c r="CGO14" s="296" t="e">
        <f>$Y$14</f>
        <v>#N/A</v>
      </c>
      <c r="CGP14" s="296" t="e">
        <f>$Z$14</f>
        <v>#N/A</v>
      </c>
      <c r="CGQ14" s="291"/>
      <c r="CGR14" s="296" t="e">
        <f>$AB$14</f>
        <v>#N/A</v>
      </c>
      <c r="CGS14" s="296" t="e">
        <f>$AC$14</f>
        <v>#VALUE!</v>
      </c>
      <c r="CGT14" s="291"/>
      <c r="CGU14" s="277"/>
      <c r="CGV14" s="275"/>
      <c r="CGW14" s="278"/>
      <c r="CGX14" s="279"/>
      <c r="CGY14" s="277"/>
      <c r="CGZ14" s="275"/>
      <c r="CHA14" s="278"/>
      <c r="CHB14" s="279"/>
      <c r="CHC14" s="277"/>
      <c r="CHD14" s="275"/>
      <c r="CHE14" s="278"/>
      <c r="CHF14" s="279"/>
      <c r="CHG14" s="277"/>
      <c r="CHH14" s="275"/>
      <c r="CHI14" s="275"/>
      <c r="CHJ14" s="279"/>
      <c r="CHK14" s="106"/>
      <c r="CHL14" s="106"/>
      <c r="CHM14" s="280"/>
      <c r="CHN14" s="295"/>
      <c r="CHO14" s="295"/>
      <c r="CHP14" s="277"/>
      <c r="CHQ14" s="275"/>
      <c r="CHR14" s="275"/>
      <c r="CHS14" s="278"/>
      <c r="CHT14" s="261"/>
      <c r="CHU14" s="262"/>
      <c r="CHV14" s="276"/>
      <c r="CHW14" s="276"/>
      <c r="CHX14" s="276"/>
      <c r="CHY14" s="276"/>
      <c r="CHZ14" s="296" t="e">
        <f>$G$14</f>
        <v>#N/A</v>
      </c>
      <c r="CIA14" s="296" t="e">
        <f>$H$14</f>
        <v>#N/A</v>
      </c>
      <c r="CIB14" s="291"/>
      <c r="CIC14" s="296" t="e">
        <f>$J$14</f>
        <v>#N/A</v>
      </c>
      <c r="CID14" s="296" t="e">
        <f>$K$14</f>
        <v>#N/A</v>
      </c>
      <c r="CIE14" s="291"/>
      <c r="CIF14" s="296" t="e">
        <f>$M$14</f>
        <v>#N/A</v>
      </c>
      <c r="CIG14" s="296" t="e">
        <f>$N$14</f>
        <v>#N/A</v>
      </c>
      <c r="CIH14" s="291"/>
      <c r="CII14" s="296" t="e">
        <f>$P$14</f>
        <v>#N/A</v>
      </c>
      <c r="CIJ14" s="296" t="e">
        <f>$Q$14</f>
        <v>#VALUE!</v>
      </c>
      <c r="CIK14" s="291"/>
      <c r="CIL14" s="296" t="e">
        <f>$S$14</f>
        <v>#N/A</v>
      </c>
      <c r="CIM14" s="296" t="e">
        <f>$T$14</f>
        <v>#N/A</v>
      </c>
      <c r="CIN14" s="291"/>
      <c r="CIO14" s="296" t="e">
        <f>$V$14</f>
        <v>#N/A</v>
      </c>
      <c r="CIP14" s="296" t="e">
        <f>$W$14</f>
        <v>#N/A</v>
      </c>
      <c r="CIQ14" s="291"/>
      <c r="CIR14" s="296" t="e">
        <f>$Y$14</f>
        <v>#N/A</v>
      </c>
      <c r="CIS14" s="296" t="e">
        <f>$Z$14</f>
        <v>#N/A</v>
      </c>
      <c r="CIT14" s="291"/>
      <c r="CIU14" s="296" t="e">
        <f>$AB$14</f>
        <v>#N/A</v>
      </c>
      <c r="CIV14" s="296" t="e">
        <f>$AC$14</f>
        <v>#VALUE!</v>
      </c>
      <c r="CIW14" s="291"/>
      <c r="CIX14" s="277"/>
      <c r="CIY14" s="275"/>
      <c r="CIZ14" s="278"/>
      <c r="CJA14" s="279"/>
      <c r="CJB14" s="277"/>
      <c r="CJC14" s="275"/>
      <c r="CJD14" s="278"/>
      <c r="CJE14" s="279"/>
      <c r="CJF14" s="277"/>
      <c r="CJG14" s="275"/>
      <c r="CJH14" s="278"/>
      <c r="CJI14" s="279"/>
      <c r="CJJ14" s="277"/>
      <c r="CJK14" s="275"/>
      <c r="CJL14" s="275"/>
      <c r="CJM14" s="279"/>
      <c r="CJN14" s="106"/>
      <c r="CJO14" s="106"/>
      <c r="CJP14" s="280"/>
      <c r="CJQ14" s="295"/>
      <c r="CJR14" s="295"/>
      <c r="CJS14" s="277"/>
      <c r="CJT14" s="275"/>
      <c r="CJU14" s="275"/>
      <c r="CJV14" s="278"/>
      <c r="CJW14" s="261"/>
      <c r="CJX14" s="262"/>
      <c r="CJY14" s="276"/>
      <c r="CJZ14" s="276"/>
      <c r="CKA14" s="276"/>
      <c r="CKB14" s="276"/>
      <c r="CKC14" s="296" t="e">
        <f>$G$14</f>
        <v>#N/A</v>
      </c>
      <c r="CKD14" s="296" t="e">
        <f>$H$14</f>
        <v>#N/A</v>
      </c>
      <c r="CKE14" s="291"/>
      <c r="CKF14" s="296" t="e">
        <f>$J$14</f>
        <v>#N/A</v>
      </c>
      <c r="CKG14" s="296" t="e">
        <f>$K$14</f>
        <v>#N/A</v>
      </c>
      <c r="CKH14" s="291"/>
      <c r="CKI14" s="296" t="e">
        <f>$M$14</f>
        <v>#N/A</v>
      </c>
      <c r="CKJ14" s="296" t="e">
        <f>$N$14</f>
        <v>#N/A</v>
      </c>
      <c r="CKK14" s="291"/>
      <c r="CKL14" s="296" t="e">
        <f>$P$14</f>
        <v>#N/A</v>
      </c>
      <c r="CKM14" s="296" t="e">
        <f>$Q$14</f>
        <v>#VALUE!</v>
      </c>
      <c r="CKN14" s="291"/>
      <c r="CKO14" s="296" t="e">
        <f>$S$14</f>
        <v>#N/A</v>
      </c>
      <c r="CKP14" s="296" t="e">
        <f>$T$14</f>
        <v>#N/A</v>
      </c>
      <c r="CKQ14" s="291"/>
      <c r="CKR14" s="296" t="e">
        <f>$V$14</f>
        <v>#N/A</v>
      </c>
      <c r="CKS14" s="296" t="e">
        <f>$W$14</f>
        <v>#N/A</v>
      </c>
      <c r="CKT14" s="291"/>
      <c r="CKU14" s="296" t="e">
        <f>$Y$14</f>
        <v>#N/A</v>
      </c>
      <c r="CKV14" s="296" t="e">
        <f>$Z$14</f>
        <v>#N/A</v>
      </c>
      <c r="CKW14" s="291"/>
      <c r="CKX14" s="296" t="e">
        <f>$AB$14</f>
        <v>#N/A</v>
      </c>
      <c r="CKY14" s="296" t="e">
        <f>$AC$14</f>
        <v>#VALUE!</v>
      </c>
      <c r="CKZ14" s="291"/>
      <c r="CLA14" s="277"/>
      <c r="CLB14" s="275"/>
      <c r="CLC14" s="278"/>
      <c r="CLD14" s="279"/>
      <c r="CLE14" s="277"/>
      <c r="CLF14" s="275"/>
      <c r="CLG14" s="278"/>
      <c r="CLH14" s="279"/>
      <c r="CLI14" s="277"/>
      <c r="CLJ14" s="275"/>
      <c r="CLK14" s="278"/>
      <c r="CLL14" s="279"/>
      <c r="CLM14" s="277"/>
      <c r="CLN14" s="275"/>
      <c r="CLO14" s="275"/>
      <c r="CLP14" s="279"/>
      <c r="CLQ14" s="106"/>
      <c r="CLR14" s="106"/>
      <c r="CLS14" s="280"/>
      <c r="CLT14" s="295"/>
      <c r="CLU14" s="295"/>
      <c r="CLV14" s="277"/>
      <c r="CLW14" s="275"/>
      <c r="CLX14" s="275"/>
      <c r="CLY14" s="278"/>
      <c r="CLZ14" s="261"/>
      <c r="CMA14" s="262"/>
      <c r="CMB14" s="276"/>
      <c r="CMC14" s="276"/>
      <c r="CMD14" s="276"/>
      <c r="CME14" s="276"/>
      <c r="CMF14" s="296" t="e">
        <f>$G$14</f>
        <v>#N/A</v>
      </c>
      <c r="CMG14" s="296" t="e">
        <f>$H$14</f>
        <v>#N/A</v>
      </c>
      <c r="CMH14" s="291"/>
      <c r="CMI14" s="296" t="e">
        <f>$J$14</f>
        <v>#N/A</v>
      </c>
      <c r="CMJ14" s="296" t="e">
        <f>$K$14</f>
        <v>#N/A</v>
      </c>
      <c r="CMK14" s="291"/>
      <c r="CML14" s="296" t="e">
        <f>$M$14</f>
        <v>#N/A</v>
      </c>
      <c r="CMM14" s="296" t="e">
        <f>$N$14</f>
        <v>#N/A</v>
      </c>
      <c r="CMN14" s="291"/>
      <c r="CMO14" s="296" t="e">
        <f>$P$14</f>
        <v>#N/A</v>
      </c>
      <c r="CMP14" s="296" t="e">
        <f>$Q$14</f>
        <v>#VALUE!</v>
      </c>
      <c r="CMQ14" s="291"/>
      <c r="CMR14" s="296" t="e">
        <f>$S$14</f>
        <v>#N/A</v>
      </c>
      <c r="CMS14" s="296" t="e">
        <f>$T$14</f>
        <v>#N/A</v>
      </c>
      <c r="CMT14" s="291"/>
      <c r="CMU14" s="296" t="e">
        <f>$V$14</f>
        <v>#N/A</v>
      </c>
      <c r="CMV14" s="296" t="e">
        <f>$W$14</f>
        <v>#N/A</v>
      </c>
      <c r="CMW14" s="291"/>
      <c r="CMX14" s="296" t="e">
        <f>$Y$14</f>
        <v>#N/A</v>
      </c>
      <c r="CMY14" s="296" t="e">
        <f>$Z$14</f>
        <v>#N/A</v>
      </c>
      <c r="CMZ14" s="291"/>
      <c r="CNA14" s="296" t="e">
        <f>$AB$14</f>
        <v>#N/A</v>
      </c>
      <c r="CNB14" s="296" t="e">
        <f>$AC$14</f>
        <v>#VALUE!</v>
      </c>
      <c r="CNC14" s="291"/>
      <c r="CND14" s="277"/>
      <c r="CNE14" s="275"/>
      <c r="CNF14" s="278"/>
      <c r="CNG14" s="279"/>
      <c r="CNH14" s="277"/>
      <c r="CNI14" s="275"/>
      <c r="CNJ14" s="278"/>
      <c r="CNK14" s="279"/>
      <c r="CNL14" s="277"/>
      <c r="CNM14" s="275"/>
      <c r="CNN14" s="278"/>
      <c r="CNO14" s="279"/>
      <c r="CNP14" s="277"/>
      <c r="CNQ14" s="275"/>
      <c r="CNR14" s="275"/>
      <c r="CNS14" s="279"/>
      <c r="CNT14" s="106"/>
      <c r="CNU14" s="106"/>
      <c r="CNV14" s="280"/>
      <c r="CNW14" s="295"/>
      <c r="CNX14" s="295"/>
      <c r="CNY14" s="277"/>
      <c r="CNZ14" s="275"/>
      <c r="COA14" s="275"/>
      <c r="COB14" s="278"/>
      <c r="COC14" s="261"/>
      <c r="COD14" s="262"/>
      <c r="COE14" s="276"/>
      <c r="COF14" s="276"/>
      <c r="COG14" s="276"/>
      <c r="COH14" s="276"/>
      <c r="COI14" s="296" t="e">
        <f>$G$14</f>
        <v>#N/A</v>
      </c>
      <c r="COJ14" s="296" t="e">
        <f>$H$14</f>
        <v>#N/A</v>
      </c>
      <c r="COK14" s="291"/>
      <c r="COL14" s="296" t="e">
        <f>$J$14</f>
        <v>#N/A</v>
      </c>
      <c r="COM14" s="296" t="e">
        <f>$K$14</f>
        <v>#N/A</v>
      </c>
      <c r="CON14" s="291"/>
      <c r="COO14" s="296" t="e">
        <f>$M$14</f>
        <v>#N/A</v>
      </c>
      <c r="COP14" s="296" t="e">
        <f>$N$14</f>
        <v>#N/A</v>
      </c>
      <c r="COQ14" s="291"/>
      <c r="COR14" s="296" t="e">
        <f>$P$14</f>
        <v>#N/A</v>
      </c>
      <c r="COS14" s="296" t="e">
        <f>$Q$14</f>
        <v>#VALUE!</v>
      </c>
      <c r="COT14" s="291"/>
      <c r="COU14" s="296" t="e">
        <f>$S$14</f>
        <v>#N/A</v>
      </c>
      <c r="COV14" s="296" t="e">
        <f>$T$14</f>
        <v>#N/A</v>
      </c>
      <c r="COW14" s="291"/>
      <c r="COX14" s="296" t="e">
        <f>$V$14</f>
        <v>#N/A</v>
      </c>
      <c r="COY14" s="296" t="e">
        <f>$W$14</f>
        <v>#N/A</v>
      </c>
      <c r="COZ14" s="291"/>
      <c r="CPA14" s="296" t="e">
        <f>$Y$14</f>
        <v>#N/A</v>
      </c>
      <c r="CPB14" s="296" t="e">
        <f>$Z$14</f>
        <v>#N/A</v>
      </c>
      <c r="CPC14" s="291"/>
      <c r="CPD14" s="296" t="e">
        <f>$AB$14</f>
        <v>#N/A</v>
      </c>
      <c r="CPE14" s="296" t="e">
        <f>$AC$14</f>
        <v>#VALUE!</v>
      </c>
      <c r="CPF14" s="291"/>
      <c r="CPG14" s="277"/>
      <c r="CPH14" s="275"/>
      <c r="CPI14" s="278"/>
      <c r="CPJ14" s="279"/>
      <c r="CPK14" s="277"/>
      <c r="CPL14" s="275"/>
      <c r="CPM14" s="278"/>
      <c r="CPN14" s="279"/>
      <c r="CPO14" s="277"/>
      <c r="CPP14" s="275"/>
      <c r="CPQ14" s="278"/>
      <c r="CPR14" s="279"/>
      <c r="CPS14" s="277"/>
      <c r="CPT14" s="275"/>
      <c r="CPU14" s="275"/>
      <c r="CPV14" s="279"/>
      <c r="CPW14" s="106"/>
      <c r="CPX14" s="106"/>
      <c r="CPY14" s="280"/>
      <c r="CPZ14" s="295"/>
      <c r="CQA14" s="295"/>
      <c r="CQB14" s="277"/>
      <c r="CQC14" s="275"/>
      <c r="CQD14" s="275"/>
      <c r="CQE14" s="278"/>
      <c r="CQF14" s="261"/>
      <c r="CQG14" s="262"/>
      <c r="CQH14" s="276"/>
      <c r="CQI14" s="276"/>
      <c r="CQJ14" s="276"/>
      <c r="CQK14" s="276"/>
      <c r="CQL14" s="296" t="e">
        <f>$G$14</f>
        <v>#N/A</v>
      </c>
      <c r="CQM14" s="296" t="e">
        <f>$H$14</f>
        <v>#N/A</v>
      </c>
      <c r="CQN14" s="291"/>
      <c r="CQO14" s="296" t="e">
        <f>$J$14</f>
        <v>#N/A</v>
      </c>
      <c r="CQP14" s="296" t="e">
        <f>$K$14</f>
        <v>#N/A</v>
      </c>
      <c r="CQQ14" s="291"/>
      <c r="CQR14" s="296" t="e">
        <f>$M$14</f>
        <v>#N/A</v>
      </c>
      <c r="CQS14" s="296" t="e">
        <f>$N$14</f>
        <v>#N/A</v>
      </c>
      <c r="CQT14" s="291"/>
      <c r="CQU14" s="296" t="e">
        <f>$P$14</f>
        <v>#N/A</v>
      </c>
      <c r="CQV14" s="296" t="e">
        <f>$Q$14</f>
        <v>#VALUE!</v>
      </c>
      <c r="CQW14" s="291"/>
      <c r="CQX14" s="296" t="e">
        <f>$S$14</f>
        <v>#N/A</v>
      </c>
      <c r="CQY14" s="296" t="e">
        <f>$T$14</f>
        <v>#N/A</v>
      </c>
      <c r="CQZ14" s="291"/>
      <c r="CRA14" s="296" t="e">
        <f>$V$14</f>
        <v>#N/A</v>
      </c>
      <c r="CRB14" s="296" t="e">
        <f>$W$14</f>
        <v>#N/A</v>
      </c>
      <c r="CRC14" s="291"/>
      <c r="CRD14" s="296" t="e">
        <f>$Y$14</f>
        <v>#N/A</v>
      </c>
      <c r="CRE14" s="296" t="e">
        <f>$Z$14</f>
        <v>#N/A</v>
      </c>
      <c r="CRF14" s="291"/>
      <c r="CRG14" s="296" t="e">
        <f>$AB$14</f>
        <v>#N/A</v>
      </c>
      <c r="CRH14" s="296" t="e">
        <f>$AC$14</f>
        <v>#VALUE!</v>
      </c>
      <c r="CRI14" s="291"/>
      <c r="CRJ14" s="277"/>
      <c r="CRK14" s="275"/>
      <c r="CRL14" s="278"/>
      <c r="CRM14" s="279"/>
      <c r="CRN14" s="277"/>
      <c r="CRO14" s="275"/>
      <c r="CRP14" s="278"/>
      <c r="CRQ14" s="279"/>
      <c r="CRR14" s="277"/>
      <c r="CRS14" s="275"/>
      <c r="CRT14" s="278"/>
      <c r="CRU14" s="279"/>
      <c r="CRV14" s="277"/>
      <c r="CRW14" s="275"/>
      <c r="CRX14" s="275"/>
      <c r="CRY14" s="279"/>
      <c r="CRZ14" s="106"/>
      <c r="CSA14" s="106"/>
      <c r="CSB14" s="280"/>
      <c r="CSC14" s="295"/>
      <c r="CSD14" s="295"/>
      <c r="CSE14" s="277"/>
      <c r="CSF14" s="275"/>
      <c r="CSG14" s="275"/>
      <c r="CSH14" s="278"/>
      <c r="CSI14" s="261"/>
      <c r="CSJ14" s="262"/>
      <c r="CSK14" s="276"/>
      <c r="CSL14" s="276"/>
      <c r="CSM14" s="276"/>
      <c r="CSN14" s="276"/>
      <c r="CSO14" s="296" t="e">
        <f>$G$14</f>
        <v>#N/A</v>
      </c>
      <c r="CSP14" s="296" t="e">
        <f>$H$14</f>
        <v>#N/A</v>
      </c>
      <c r="CSQ14" s="291"/>
      <c r="CSR14" s="296" t="e">
        <f>$J$14</f>
        <v>#N/A</v>
      </c>
      <c r="CSS14" s="296" t="e">
        <f>$K$14</f>
        <v>#N/A</v>
      </c>
      <c r="CST14" s="291"/>
      <c r="CSU14" s="296" t="e">
        <f>$M$14</f>
        <v>#N/A</v>
      </c>
      <c r="CSV14" s="296" t="e">
        <f>$N$14</f>
        <v>#N/A</v>
      </c>
      <c r="CSW14" s="291"/>
      <c r="CSX14" s="296" t="e">
        <f>$P$14</f>
        <v>#N/A</v>
      </c>
      <c r="CSY14" s="296" t="e">
        <f>$Q$14</f>
        <v>#VALUE!</v>
      </c>
      <c r="CSZ14" s="291"/>
      <c r="CTA14" s="296" t="e">
        <f>$S$14</f>
        <v>#N/A</v>
      </c>
      <c r="CTB14" s="296" t="e">
        <f>$T$14</f>
        <v>#N/A</v>
      </c>
      <c r="CTC14" s="291"/>
      <c r="CTD14" s="296" t="e">
        <f>$V$14</f>
        <v>#N/A</v>
      </c>
      <c r="CTE14" s="296" t="e">
        <f>$W$14</f>
        <v>#N/A</v>
      </c>
      <c r="CTF14" s="291"/>
      <c r="CTG14" s="296" t="e">
        <f>$Y$14</f>
        <v>#N/A</v>
      </c>
      <c r="CTH14" s="296" t="e">
        <f>$Z$14</f>
        <v>#N/A</v>
      </c>
      <c r="CTI14" s="291"/>
      <c r="CTJ14" s="296" t="e">
        <f>$AB$14</f>
        <v>#N/A</v>
      </c>
      <c r="CTK14" s="296" t="e">
        <f>$AC$14</f>
        <v>#VALUE!</v>
      </c>
      <c r="CTL14" s="291"/>
      <c r="CTM14" s="277"/>
      <c r="CTN14" s="275"/>
      <c r="CTO14" s="278"/>
      <c r="CTP14" s="279"/>
      <c r="CTQ14" s="277"/>
      <c r="CTR14" s="275"/>
      <c r="CTS14" s="278"/>
      <c r="CTT14" s="279"/>
      <c r="CTU14" s="277"/>
      <c r="CTV14" s="275"/>
      <c r="CTW14" s="278"/>
      <c r="CTX14" s="279"/>
      <c r="CTY14" s="277"/>
      <c r="CTZ14" s="275"/>
      <c r="CUA14" s="275"/>
      <c r="CUB14" s="279"/>
      <c r="CUC14" s="106"/>
      <c r="CUD14" s="106"/>
      <c r="CUE14" s="280"/>
      <c r="CUF14" s="295"/>
      <c r="CUG14" s="295"/>
      <c r="CUH14" s="277"/>
      <c r="CUI14" s="275"/>
      <c r="CUJ14" s="275"/>
      <c r="CUK14" s="278"/>
      <c r="CUL14" s="261"/>
      <c r="CUM14" s="262"/>
      <c r="CUN14" s="276"/>
      <c r="CUO14" s="276"/>
      <c r="CUP14" s="276"/>
      <c r="CUQ14" s="276"/>
      <c r="CUR14" s="296" t="e">
        <f>$G$14</f>
        <v>#N/A</v>
      </c>
      <c r="CUS14" s="296" t="e">
        <f>$H$14</f>
        <v>#N/A</v>
      </c>
      <c r="CUT14" s="291"/>
      <c r="CUU14" s="296" t="e">
        <f>$J$14</f>
        <v>#N/A</v>
      </c>
      <c r="CUV14" s="296" t="e">
        <f>$K$14</f>
        <v>#N/A</v>
      </c>
      <c r="CUW14" s="291"/>
      <c r="CUX14" s="296" t="e">
        <f>$M$14</f>
        <v>#N/A</v>
      </c>
      <c r="CUY14" s="296" t="e">
        <f>$N$14</f>
        <v>#N/A</v>
      </c>
      <c r="CUZ14" s="291"/>
      <c r="CVA14" s="296" t="e">
        <f>$P$14</f>
        <v>#N/A</v>
      </c>
      <c r="CVB14" s="296" t="e">
        <f>$Q$14</f>
        <v>#VALUE!</v>
      </c>
      <c r="CVC14" s="291"/>
      <c r="CVD14" s="296" t="e">
        <f>$S$14</f>
        <v>#N/A</v>
      </c>
      <c r="CVE14" s="296" t="e">
        <f>$T$14</f>
        <v>#N/A</v>
      </c>
      <c r="CVF14" s="291"/>
      <c r="CVG14" s="296" t="e">
        <f>$V$14</f>
        <v>#N/A</v>
      </c>
      <c r="CVH14" s="296" t="e">
        <f>$W$14</f>
        <v>#N/A</v>
      </c>
      <c r="CVI14" s="291"/>
      <c r="CVJ14" s="296" t="e">
        <f>$Y$14</f>
        <v>#N/A</v>
      </c>
      <c r="CVK14" s="296" t="e">
        <f>$Z$14</f>
        <v>#N/A</v>
      </c>
      <c r="CVL14" s="291"/>
      <c r="CVM14" s="296" t="e">
        <f>$AB$14</f>
        <v>#N/A</v>
      </c>
      <c r="CVN14" s="296" t="e">
        <f>$AC$14</f>
        <v>#VALUE!</v>
      </c>
      <c r="CVO14" s="291"/>
      <c r="CVP14" s="277"/>
      <c r="CVQ14" s="275"/>
      <c r="CVR14" s="278"/>
      <c r="CVS14" s="279"/>
      <c r="CVT14" s="277"/>
      <c r="CVU14" s="275"/>
      <c r="CVV14" s="278"/>
      <c r="CVW14" s="279"/>
      <c r="CVX14" s="277"/>
      <c r="CVY14" s="275"/>
      <c r="CVZ14" s="278"/>
      <c r="CWA14" s="279"/>
      <c r="CWB14" s="277"/>
      <c r="CWC14" s="275"/>
      <c r="CWD14" s="275"/>
      <c r="CWE14" s="279"/>
      <c r="CWF14" s="106"/>
      <c r="CWG14" s="106"/>
      <c r="CWH14" s="280"/>
      <c r="CWI14" s="295"/>
      <c r="CWJ14" s="295"/>
      <c r="CWK14" s="277"/>
      <c r="CWL14" s="275"/>
      <c r="CWM14" s="275"/>
      <c r="CWN14" s="278"/>
      <c r="CWO14" s="261"/>
      <c r="CWP14" s="262"/>
      <c r="CWQ14" s="276"/>
      <c r="CWR14" s="276"/>
      <c r="CWS14" s="276"/>
      <c r="CWT14" s="276"/>
      <c r="CWU14" s="296" t="e">
        <f>$G$14</f>
        <v>#N/A</v>
      </c>
      <c r="CWV14" s="296" t="e">
        <f>$H$14</f>
        <v>#N/A</v>
      </c>
      <c r="CWW14" s="291"/>
      <c r="CWX14" s="296" t="e">
        <f>$J$14</f>
        <v>#N/A</v>
      </c>
      <c r="CWY14" s="296" t="e">
        <f>$K$14</f>
        <v>#N/A</v>
      </c>
      <c r="CWZ14" s="291"/>
      <c r="CXA14" s="296" t="e">
        <f>$M$14</f>
        <v>#N/A</v>
      </c>
      <c r="CXB14" s="296" t="e">
        <f>$N$14</f>
        <v>#N/A</v>
      </c>
      <c r="CXC14" s="291"/>
      <c r="CXD14" s="296" t="e">
        <f>$P$14</f>
        <v>#N/A</v>
      </c>
      <c r="CXE14" s="296" t="e">
        <f>$Q$14</f>
        <v>#VALUE!</v>
      </c>
      <c r="CXF14" s="291"/>
      <c r="CXG14" s="296" t="e">
        <f>$S$14</f>
        <v>#N/A</v>
      </c>
      <c r="CXH14" s="296" t="e">
        <f>$T$14</f>
        <v>#N/A</v>
      </c>
      <c r="CXI14" s="291"/>
      <c r="CXJ14" s="296" t="e">
        <f>$V$14</f>
        <v>#N/A</v>
      </c>
      <c r="CXK14" s="296" t="e">
        <f>$W$14</f>
        <v>#N/A</v>
      </c>
      <c r="CXL14" s="291"/>
      <c r="CXM14" s="296" t="e">
        <f>$Y$14</f>
        <v>#N/A</v>
      </c>
      <c r="CXN14" s="296" t="e">
        <f>$Z$14</f>
        <v>#N/A</v>
      </c>
      <c r="CXO14" s="291"/>
      <c r="CXP14" s="296" t="e">
        <f>$AB$14</f>
        <v>#N/A</v>
      </c>
      <c r="CXQ14" s="296" t="e">
        <f>$AC$14</f>
        <v>#VALUE!</v>
      </c>
      <c r="CXR14" s="291"/>
      <c r="CXS14" s="277"/>
      <c r="CXT14" s="275"/>
      <c r="CXU14" s="278"/>
      <c r="CXV14" s="279"/>
      <c r="CXW14" s="277"/>
      <c r="CXX14" s="275"/>
      <c r="CXY14" s="278"/>
      <c r="CXZ14" s="279"/>
      <c r="CYA14" s="277"/>
      <c r="CYB14" s="275"/>
      <c r="CYC14" s="278"/>
      <c r="CYD14" s="279"/>
      <c r="CYE14" s="277"/>
      <c r="CYF14" s="275"/>
      <c r="CYG14" s="275"/>
      <c r="CYH14" s="279"/>
      <c r="CYI14" s="106"/>
      <c r="CYJ14" s="106"/>
      <c r="CYK14" s="280"/>
      <c r="CYL14" s="295"/>
      <c r="CYM14" s="295"/>
      <c r="CYN14" s="277"/>
      <c r="CYO14" s="275"/>
      <c r="CYP14" s="275"/>
      <c r="CYQ14" s="278"/>
      <c r="CYR14" s="261"/>
      <c r="CYS14" s="262"/>
      <c r="CYT14" s="276"/>
      <c r="CYU14" s="276"/>
      <c r="CYV14" s="276"/>
      <c r="CYW14" s="276"/>
      <c r="CYX14" s="296" t="e">
        <f>$G$14</f>
        <v>#N/A</v>
      </c>
      <c r="CYY14" s="296" t="e">
        <f>$H$14</f>
        <v>#N/A</v>
      </c>
      <c r="CYZ14" s="291"/>
      <c r="CZA14" s="296" t="e">
        <f>$J$14</f>
        <v>#N/A</v>
      </c>
      <c r="CZB14" s="296" t="e">
        <f>$K$14</f>
        <v>#N/A</v>
      </c>
      <c r="CZC14" s="291"/>
      <c r="CZD14" s="296" t="e">
        <f>$M$14</f>
        <v>#N/A</v>
      </c>
      <c r="CZE14" s="296" t="e">
        <f>$N$14</f>
        <v>#N/A</v>
      </c>
      <c r="CZF14" s="291"/>
      <c r="CZG14" s="296" t="e">
        <f>$P$14</f>
        <v>#N/A</v>
      </c>
      <c r="CZH14" s="296" t="e">
        <f>$Q$14</f>
        <v>#VALUE!</v>
      </c>
      <c r="CZI14" s="291"/>
      <c r="CZJ14" s="296" t="e">
        <f>$S$14</f>
        <v>#N/A</v>
      </c>
      <c r="CZK14" s="296" t="e">
        <f>$T$14</f>
        <v>#N/A</v>
      </c>
      <c r="CZL14" s="291"/>
      <c r="CZM14" s="296" t="e">
        <f>$V$14</f>
        <v>#N/A</v>
      </c>
      <c r="CZN14" s="296" t="e">
        <f>$W$14</f>
        <v>#N/A</v>
      </c>
      <c r="CZO14" s="291"/>
      <c r="CZP14" s="296" t="e">
        <f>$Y$14</f>
        <v>#N/A</v>
      </c>
      <c r="CZQ14" s="296" t="e">
        <f>$Z$14</f>
        <v>#N/A</v>
      </c>
      <c r="CZR14" s="291"/>
      <c r="CZS14" s="296" t="e">
        <f>$AB$14</f>
        <v>#N/A</v>
      </c>
      <c r="CZT14" s="296" t="e">
        <f>$AC$14</f>
        <v>#VALUE!</v>
      </c>
      <c r="CZU14" s="291"/>
      <c r="CZV14" s="277"/>
      <c r="CZW14" s="275"/>
      <c r="CZX14" s="278"/>
      <c r="CZY14" s="279"/>
      <c r="CZZ14" s="277"/>
      <c r="DAA14" s="275"/>
      <c r="DAB14" s="278"/>
      <c r="DAC14" s="279"/>
      <c r="DAD14" s="277"/>
      <c r="DAE14" s="275"/>
      <c r="DAF14" s="278"/>
      <c r="DAG14" s="279"/>
      <c r="DAH14" s="277"/>
      <c r="DAI14" s="275"/>
      <c r="DAJ14" s="275"/>
      <c r="DAK14" s="279"/>
      <c r="DAL14" s="106"/>
      <c r="DAM14" s="106"/>
      <c r="DAN14" s="280"/>
      <c r="DAO14" s="295"/>
      <c r="DAP14" s="295"/>
      <c r="DAQ14" s="277"/>
      <c r="DAR14" s="275"/>
      <c r="DAS14" s="275"/>
      <c r="DAT14" s="278"/>
      <c r="DAU14" s="261"/>
      <c r="DAV14" s="262"/>
      <c r="DAW14" s="276"/>
      <c r="DAX14" s="276"/>
      <c r="DAY14" s="276"/>
      <c r="DAZ14" s="276"/>
      <c r="DBA14" s="296" t="e">
        <f>$G$14</f>
        <v>#N/A</v>
      </c>
      <c r="DBB14" s="296" t="e">
        <f>$H$14</f>
        <v>#N/A</v>
      </c>
      <c r="DBC14" s="291"/>
      <c r="DBD14" s="296" t="e">
        <f>$J$14</f>
        <v>#N/A</v>
      </c>
      <c r="DBE14" s="296" t="e">
        <f>$K$14</f>
        <v>#N/A</v>
      </c>
      <c r="DBF14" s="291"/>
      <c r="DBG14" s="296" t="e">
        <f>$M$14</f>
        <v>#N/A</v>
      </c>
      <c r="DBH14" s="296" t="e">
        <f>$N$14</f>
        <v>#N/A</v>
      </c>
      <c r="DBI14" s="291"/>
      <c r="DBJ14" s="296" t="e">
        <f>$P$14</f>
        <v>#N/A</v>
      </c>
      <c r="DBK14" s="296" t="e">
        <f>$Q$14</f>
        <v>#VALUE!</v>
      </c>
      <c r="DBL14" s="291"/>
      <c r="DBM14" s="296" t="e">
        <f>$S$14</f>
        <v>#N/A</v>
      </c>
      <c r="DBN14" s="296" t="e">
        <f>$T$14</f>
        <v>#N/A</v>
      </c>
      <c r="DBO14" s="291"/>
      <c r="DBP14" s="296" t="e">
        <f>$V$14</f>
        <v>#N/A</v>
      </c>
      <c r="DBQ14" s="296" t="e">
        <f>$W$14</f>
        <v>#N/A</v>
      </c>
      <c r="DBR14" s="291"/>
      <c r="DBS14" s="296" t="e">
        <f>$Y$14</f>
        <v>#N/A</v>
      </c>
      <c r="DBT14" s="296" t="e">
        <f>$Z$14</f>
        <v>#N/A</v>
      </c>
      <c r="DBU14" s="291"/>
      <c r="DBV14" s="296" t="e">
        <f>$AB$14</f>
        <v>#N/A</v>
      </c>
      <c r="DBW14" s="296" t="e">
        <f>$AC$14</f>
        <v>#VALUE!</v>
      </c>
      <c r="DBX14" s="291"/>
      <c r="DBY14" s="277"/>
      <c r="DBZ14" s="275"/>
      <c r="DCA14" s="278"/>
      <c r="DCB14" s="279"/>
      <c r="DCC14" s="277"/>
      <c r="DCD14" s="275"/>
      <c r="DCE14" s="278"/>
      <c r="DCF14" s="279"/>
      <c r="DCG14" s="277"/>
      <c r="DCH14" s="275"/>
      <c r="DCI14" s="278"/>
      <c r="DCJ14" s="279"/>
      <c r="DCK14" s="277"/>
      <c r="DCL14" s="275"/>
      <c r="DCM14" s="275"/>
      <c r="DCN14" s="279"/>
      <c r="DCO14" s="106"/>
      <c r="DCP14" s="106"/>
      <c r="DCQ14" s="280"/>
      <c r="DCR14" s="295"/>
      <c r="DCS14" s="295"/>
      <c r="DCT14" s="277"/>
      <c r="DCU14" s="275"/>
      <c r="DCV14" s="275"/>
      <c r="DCW14" s="278"/>
      <c r="DCX14" s="261"/>
      <c r="DCY14" s="262"/>
      <c r="DCZ14" s="276"/>
      <c r="DDA14" s="276"/>
      <c r="DDB14" s="276"/>
      <c r="DDC14" s="276"/>
      <c r="DDD14" s="296" t="e">
        <f>$G$14</f>
        <v>#N/A</v>
      </c>
      <c r="DDE14" s="296" t="e">
        <f>$H$14</f>
        <v>#N/A</v>
      </c>
      <c r="DDF14" s="291"/>
      <c r="DDG14" s="296" t="e">
        <f>$J$14</f>
        <v>#N/A</v>
      </c>
      <c r="DDH14" s="296" t="e">
        <f>$K$14</f>
        <v>#N/A</v>
      </c>
      <c r="DDI14" s="291"/>
      <c r="DDJ14" s="296" t="e">
        <f>$M$14</f>
        <v>#N/A</v>
      </c>
      <c r="DDK14" s="296" t="e">
        <f>$N$14</f>
        <v>#N/A</v>
      </c>
      <c r="DDL14" s="291"/>
      <c r="DDM14" s="296" t="e">
        <f>$P$14</f>
        <v>#N/A</v>
      </c>
      <c r="DDN14" s="296" t="e">
        <f>$Q$14</f>
        <v>#VALUE!</v>
      </c>
      <c r="DDO14" s="291"/>
      <c r="DDP14" s="296" t="e">
        <f>$S$14</f>
        <v>#N/A</v>
      </c>
      <c r="DDQ14" s="296" t="e">
        <f>$T$14</f>
        <v>#N/A</v>
      </c>
      <c r="DDR14" s="291"/>
      <c r="DDS14" s="296" t="e">
        <f>$V$14</f>
        <v>#N/A</v>
      </c>
      <c r="DDT14" s="296" t="e">
        <f>$W$14</f>
        <v>#N/A</v>
      </c>
      <c r="DDU14" s="291"/>
      <c r="DDV14" s="296" t="e">
        <f>$Y$14</f>
        <v>#N/A</v>
      </c>
      <c r="DDW14" s="296" t="e">
        <f>$Z$14</f>
        <v>#N/A</v>
      </c>
      <c r="DDX14" s="291"/>
      <c r="DDY14" s="296" t="e">
        <f>$AB$14</f>
        <v>#N/A</v>
      </c>
      <c r="DDZ14" s="296" t="e">
        <f>$AC$14</f>
        <v>#VALUE!</v>
      </c>
      <c r="DEA14" s="291"/>
      <c r="DEB14" s="277"/>
      <c r="DEC14" s="275"/>
      <c r="DED14" s="278"/>
      <c r="DEE14" s="279"/>
      <c r="DEF14" s="277"/>
      <c r="DEG14" s="275"/>
      <c r="DEH14" s="278"/>
      <c r="DEI14" s="279"/>
      <c r="DEJ14" s="277"/>
      <c r="DEK14" s="275"/>
      <c r="DEL14" s="278"/>
      <c r="DEM14" s="279"/>
      <c r="DEN14" s="277"/>
      <c r="DEO14" s="275"/>
      <c r="DEP14" s="275"/>
      <c r="DEQ14" s="279"/>
      <c r="DER14" s="106"/>
      <c r="DES14" s="106"/>
      <c r="DET14" s="280"/>
      <c r="DEU14" s="295"/>
      <c r="DEV14" s="295"/>
      <c r="DEW14" s="277"/>
      <c r="DEX14" s="275"/>
      <c r="DEY14" s="275"/>
      <c r="DEZ14" s="278"/>
      <c r="DFA14" s="261"/>
      <c r="DFB14" s="262"/>
      <c r="DFC14" s="276"/>
      <c r="DFD14" s="276"/>
      <c r="DFE14" s="276"/>
      <c r="DFF14" s="276"/>
      <c r="DFG14" s="296" t="e">
        <f>$G$14</f>
        <v>#N/A</v>
      </c>
      <c r="DFH14" s="296" t="e">
        <f>$H$14</f>
        <v>#N/A</v>
      </c>
      <c r="DFI14" s="291"/>
      <c r="DFJ14" s="296" t="e">
        <f>$J$14</f>
        <v>#N/A</v>
      </c>
      <c r="DFK14" s="296" t="e">
        <f>$K$14</f>
        <v>#N/A</v>
      </c>
      <c r="DFL14" s="291"/>
      <c r="DFM14" s="296" t="e">
        <f>$M$14</f>
        <v>#N/A</v>
      </c>
      <c r="DFN14" s="296" t="e">
        <f>$N$14</f>
        <v>#N/A</v>
      </c>
      <c r="DFO14" s="291"/>
      <c r="DFP14" s="296" t="e">
        <f>$P$14</f>
        <v>#N/A</v>
      </c>
      <c r="DFQ14" s="296" t="e">
        <f>$Q$14</f>
        <v>#VALUE!</v>
      </c>
      <c r="DFR14" s="291"/>
      <c r="DFS14" s="296" t="e">
        <f>$S$14</f>
        <v>#N/A</v>
      </c>
      <c r="DFT14" s="296" t="e">
        <f>$T$14</f>
        <v>#N/A</v>
      </c>
      <c r="DFU14" s="291"/>
      <c r="DFV14" s="296" t="e">
        <f>$V$14</f>
        <v>#N/A</v>
      </c>
      <c r="DFW14" s="296" t="e">
        <f>$W$14</f>
        <v>#N/A</v>
      </c>
      <c r="DFX14" s="291"/>
      <c r="DFY14" s="296" t="e">
        <f>$Y$14</f>
        <v>#N/A</v>
      </c>
      <c r="DFZ14" s="296" t="e">
        <f>$Z$14</f>
        <v>#N/A</v>
      </c>
      <c r="DGA14" s="291"/>
      <c r="DGB14" s="296" t="e">
        <f>$AB$14</f>
        <v>#N/A</v>
      </c>
      <c r="DGC14" s="296" t="e">
        <f>$AC$14</f>
        <v>#VALUE!</v>
      </c>
      <c r="DGD14" s="291"/>
      <c r="DGE14" s="277"/>
      <c r="DGF14" s="275"/>
      <c r="DGG14" s="278"/>
      <c r="DGH14" s="279"/>
      <c r="DGI14" s="277"/>
      <c r="DGJ14" s="275"/>
      <c r="DGK14" s="278"/>
      <c r="DGL14" s="279"/>
      <c r="DGM14" s="277"/>
      <c r="DGN14" s="275"/>
      <c r="DGO14" s="278"/>
      <c r="DGP14" s="279"/>
      <c r="DGQ14" s="277"/>
      <c r="DGR14" s="275"/>
      <c r="DGS14" s="275"/>
      <c r="DGT14" s="279"/>
      <c r="DGU14" s="106"/>
      <c r="DGV14" s="106"/>
      <c r="DGW14" s="280"/>
      <c r="DGX14" s="295"/>
      <c r="DGY14" s="295"/>
      <c r="DGZ14" s="277"/>
      <c r="DHA14" s="275"/>
      <c r="DHB14" s="275"/>
      <c r="DHC14" s="278"/>
      <c r="DHD14" s="261"/>
      <c r="DHE14" s="262"/>
      <c r="DHF14" s="276"/>
      <c r="DHG14" s="276"/>
      <c r="DHH14" s="276"/>
      <c r="DHI14" s="276"/>
      <c r="DHJ14" s="296" t="e">
        <f>$G$14</f>
        <v>#N/A</v>
      </c>
      <c r="DHK14" s="296" t="e">
        <f>$H$14</f>
        <v>#N/A</v>
      </c>
      <c r="DHL14" s="291"/>
      <c r="DHM14" s="296" t="e">
        <f>$J$14</f>
        <v>#N/A</v>
      </c>
      <c r="DHN14" s="296" t="e">
        <f>$K$14</f>
        <v>#N/A</v>
      </c>
      <c r="DHO14" s="291"/>
      <c r="DHP14" s="296" t="e">
        <f>$M$14</f>
        <v>#N/A</v>
      </c>
      <c r="DHQ14" s="296" t="e">
        <f>$N$14</f>
        <v>#N/A</v>
      </c>
      <c r="DHR14" s="291"/>
      <c r="DHS14" s="296" t="e">
        <f>$P$14</f>
        <v>#N/A</v>
      </c>
      <c r="DHT14" s="296" t="e">
        <f>$Q$14</f>
        <v>#VALUE!</v>
      </c>
      <c r="DHU14" s="291"/>
      <c r="DHV14" s="296" t="e">
        <f>$S$14</f>
        <v>#N/A</v>
      </c>
      <c r="DHW14" s="296" t="e">
        <f>$T$14</f>
        <v>#N/A</v>
      </c>
      <c r="DHX14" s="291"/>
      <c r="DHY14" s="296" t="e">
        <f>$V$14</f>
        <v>#N/A</v>
      </c>
      <c r="DHZ14" s="296" t="e">
        <f>$W$14</f>
        <v>#N/A</v>
      </c>
      <c r="DIA14" s="291"/>
      <c r="DIB14" s="296" t="e">
        <f>$Y$14</f>
        <v>#N/A</v>
      </c>
      <c r="DIC14" s="296" t="e">
        <f>$Z$14</f>
        <v>#N/A</v>
      </c>
      <c r="DID14" s="291"/>
      <c r="DIE14" s="296" t="e">
        <f>$AB$14</f>
        <v>#N/A</v>
      </c>
      <c r="DIF14" s="296" t="e">
        <f>$AC$14</f>
        <v>#VALUE!</v>
      </c>
      <c r="DIG14" s="291"/>
      <c r="DIH14" s="277"/>
      <c r="DII14" s="275"/>
      <c r="DIJ14" s="278"/>
      <c r="DIK14" s="279"/>
      <c r="DIL14" s="277"/>
      <c r="DIM14" s="275"/>
      <c r="DIN14" s="278"/>
      <c r="DIO14" s="279"/>
      <c r="DIP14" s="277"/>
      <c r="DIQ14" s="275"/>
      <c r="DIR14" s="278"/>
      <c r="DIS14" s="279"/>
      <c r="DIT14" s="277"/>
      <c r="DIU14" s="275"/>
      <c r="DIV14" s="275"/>
      <c r="DIW14" s="279"/>
      <c r="DIX14" s="106"/>
      <c r="DIY14" s="106"/>
      <c r="DIZ14" s="280"/>
      <c r="DJA14" s="295"/>
      <c r="DJB14" s="295"/>
      <c r="DJC14" s="277"/>
      <c r="DJD14" s="275"/>
      <c r="DJE14" s="275"/>
      <c r="DJF14" s="278"/>
      <c r="DJG14" s="261"/>
      <c r="DJH14" s="262"/>
      <c r="DJI14" s="276"/>
      <c r="DJJ14" s="276"/>
      <c r="DJK14" s="276"/>
      <c r="DJL14" s="276"/>
      <c r="DJM14" s="296" t="e">
        <f>$G$14</f>
        <v>#N/A</v>
      </c>
      <c r="DJN14" s="296" t="e">
        <f>$H$14</f>
        <v>#N/A</v>
      </c>
      <c r="DJO14" s="291"/>
      <c r="DJP14" s="296" t="e">
        <f>$J$14</f>
        <v>#N/A</v>
      </c>
      <c r="DJQ14" s="296" t="e">
        <f>$K$14</f>
        <v>#N/A</v>
      </c>
      <c r="DJR14" s="291"/>
      <c r="DJS14" s="296" t="e">
        <f>$M$14</f>
        <v>#N/A</v>
      </c>
      <c r="DJT14" s="296" t="e">
        <f>$N$14</f>
        <v>#N/A</v>
      </c>
      <c r="DJU14" s="291"/>
      <c r="DJV14" s="296" t="e">
        <f>$P$14</f>
        <v>#N/A</v>
      </c>
      <c r="DJW14" s="296" t="e">
        <f>$Q$14</f>
        <v>#VALUE!</v>
      </c>
      <c r="DJX14" s="291"/>
      <c r="DJY14" s="296" t="e">
        <f>$S$14</f>
        <v>#N/A</v>
      </c>
      <c r="DJZ14" s="296" t="e">
        <f>$T$14</f>
        <v>#N/A</v>
      </c>
      <c r="DKA14" s="291"/>
      <c r="DKB14" s="296" t="e">
        <f>$V$14</f>
        <v>#N/A</v>
      </c>
      <c r="DKC14" s="296" t="e">
        <f>$W$14</f>
        <v>#N/A</v>
      </c>
      <c r="DKD14" s="291"/>
      <c r="DKE14" s="296" t="e">
        <f>$Y$14</f>
        <v>#N/A</v>
      </c>
      <c r="DKF14" s="296" t="e">
        <f>$Z$14</f>
        <v>#N/A</v>
      </c>
      <c r="DKG14" s="291"/>
      <c r="DKH14" s="296" t="e">
        <f>$AB$14</f>
        <v>#N/A</v>
      </c>
      <c r="DKI14" s="296" t="e">
        <f>$AC$14</f>
        <v>#VALUE!</v>
      </c>
      <c r="DKJ14" s="291"/>
      <c r="DKK14" s="277"/>
      <c r="DKL14" s="275"/>
      <c r="DKM14" s="278"/>
      <c r="DKN14" s="279"/>
      <c r="DKO14" s="277"/>
      <c r="DKP14" s="275"/>
      <c r="DKQ14" s="278"/>
      <c r="DKR14" s="279"/>
      <c r="DKS14" s="277"/>
      <c r="DKT14" s="275"/>
      <c r="DKU14" s="278"/>
      <c r="DKV14" s="279"/>
      <c r="DKW14" s="277"/>
      <c r="DKX14" s="275"/>
      <c r="DKY14" s="275"/>
      <c r="DKZ14" s="279"/>
      <c r="DLA14" s="106"/>
      <c r="DLB14" s="106"/>
      <c r="DLC14" s="280"/>
      <c r="DLD14" s="295"/>
      <c r="DLE14" s="295"/>
      <c r="DLF14" s="277"/>
      <c r="DLG14" s="275"/>
      <c r="DLH14" s="275"/>
      <c r="DLI14" s="278"/>
      <c r="DLJ14" s="261"/>
      <c r="DLK14" s="262"/>
      <c r="DLL14" s="276"/>
      <c r="DLM14" s="276"/>
      <c r="DLN14" s="276"/>
      <c r="DLO14" s="276"/>
      <c r="DLP14" s="296" t="e">
        <f>$G$14</f>
        <v>#N/A</v>
      </c>
      <c r="DLQ14" s="296" t="e">
        <f>$H$14</f>
        <v>#N/A</v>
      </c>
      <c r="DLR14" s="291"/>
      <c r="DLS14" s="296" t="e">
        <f>$J$14</f>
        <v>#N/A</v>
      </c>
      <c r="DLT14" s="296" t="e">
        <f>$K$14</f>
        <v>#N/A</v>
      </c>
      <c r="DLU14" s="291"/>
      <c r="DLV14" s="296" t="e">
        <f>$M$14</f>
        <v>#N/A</v>
      </c>
      <c r="DLW14" s="296" t="e">
        <f>$N$14</f>
        <v>#N/A</v>
      </c>
      <c r="DLX14" s="291"/>
      <c r="DLY14" s="296" t="e">
        <f>$P$14</f>
        <v>#N/A</v>
      </c>
      <c r="DLZ14" s="296" t="e">
        <f>$Q$14</f>
        <v>#VALUE!</v>
      </c>
      <c r="DMA14" s="291"/>
      <c r="DMB14" s="296" t="e">
        <f>$S$14</f>
        <v>#N/A</v>
      </c>
      <c r="DMC14" s="296" t="e">
        <f>$T$14</f>
        <v>#N/A</v>
      </c>
      <c r="DMD14" s="291"/>
      <c r="DME14" s="296" t="e">
        <f>$V$14</f>
        <v>#N/A</v>
      </c>
      <c r="DMF14" s="296" t="e">
        <f>$W$14</f>
        <v>#N/A</v>
      </c>
      <c r="DMG14" s="291"/>
      <c r="DMH14" s="296" t="e">
        <f>$Y$14</f>
        <v>#N/A</v>
      </c>
      <c r="DMI14" s="296" t="e">
        <f>$Z$14</f>
        <v>#N/A</v>
      </c>
      <c r="DMJ14" s="291"/>
      <c r="DMK14" s="296" t="e">
        <f>$AB$14</f>
        <v>#N/A</v>
      </c>
      <c r="DML14" s="296" t="e">
        <f>$AC$14</f>
        <v>#VALUE!</v>
      </c>
      <c r="DMM14" s="291"/>
      <c r="DMN14" s="277"/>
      <c r="DMO14" s="275"/>
      <c r="DMP14" s="278"/>
      <c r="DMQ14" s="279"/>
      <c r="DMR14" s="277"/>
      <c r="DMS14" s="275"/>
      <c r="DMT14" s="278"/>
      <c r="DMU14" s="279"/>
      <c r="DMV14" s="277"/>
      <c r="DMW14" s="275"/>
      <c r="DMX14" s="278"/>
      <c r="DMY14" s="279"/>
      <c r="DMZ14" s="277"/>
      <c r="DNA14" s="275"/>
      <c r="DNB14" s="275"/>
      <c r="DNC14" s="279"/>
      <c r="DND14" s="106"/>
      <c r="DNE14" s="106"/>
      <c r="DNF14" s="280"/>
      <c r="DNG14" s="295"/>
      <c r="DNH14" s="295"/>
      <c r="DNI14" s="277"/>
      <c r="DNJ14" s="275"/>
      <c r="DNK14" s="275"/>
      <c r="DNL14" s="278"/>
      <c r="DNM14" s="261"/>
      <c r="DNN14" s="262"/>
      <c r="DNO14" s="276"/>
      <c r="DNP14" s="276"/>
      <c r="DNQ14" s="276"/>
      <c r="DNR14" s="276"/>
      <c r="DNS14" s="296" t="e">
        <f>$G$14</f>
        <v>#N/A</v>
      </c>
      <c r="DNT14" s="296" t="e">
        <f>$H$14</f>
        <v>#N/A</v>
      </c>
      <c r="DNU14" s="291"/>
      <c r="DNV14" s="296" t="e">
        <f>$J$14</f>
        <v>#N/A</v>
      </c>
      <c r="DNW14" s="296" t="e">
        <f>$K$14</f>
        <v>#N/A</v>
      </c>
      <c r="DNX14" s="291"/>
      <c r="DNY14" s="296" t="e">
        <f>$M$14</f>
        <v>#N/A</v>
      </c>
      <c r="DNZ14" s="296" t="e">
        <f>$N$14</f>
        <v>#N/A</v>
      </c>
      <c r="DOA14" s="291"/>
      <c r="DOB14" s="296" t="e">
        <f>$P$14</f>
        <v>#N/A</v>
      </c>
      <c r="DOC14" s="296" t="e">
        <f>$Q$14</f>
        <v>#VALUE!</v>
      </c>
      <c r="DOD14" s="291"/>
      <c r="DOE14" s="296" t="e">
        <f>$S$14</f>
        <v>#N/A</v>
      </c>
      <c r="DOF14" s="296" t="e">
        <f>$T$14</f>
        <v>#N/A</v>
      </c>
      <c r="DOG14" s="291"/>
      <c r="DOH14" s="296" t="e">
        <f>$V$14</f>
        <v>#N/A</v>
      </c>
      <c r="DOI14" s="296" t="e">
        <f>$W$14</f>
        <v>#N/A</v>
      </c>
      <c r="DOJ14" s="291"/>
      <c r="DOK14" s="296" t="e">
        <f>$Y$14</f>
        <v>#N/A</v>
      </c>
      <c r="DOL14" s="296" t="e">
        <f>$Z$14</f>
        <v>#N/A</v>
      </c>
      <c r="DOM14" s="291"/>
      <c r="DON14" s="296" t="e">
        <f>$AB$14</f>
        <v>#N/A</v>
      </c>
      <c r="DOO14" s="296" t="e">
        <f>$AC$14</f>
        <v>#VALUE!</v>
      </c>
      <c r="DOP14" s="291"/>
      <c r="DOQ14" s="277"/>
      <c r="DOR14" s="275"/>
      <c r="DOS14" s="278"/>
      <c r="DOT14" s="279"/>
      <c r="DOU14" s="277"/>
      <c r="DOV14" s="275"/>
      <c r="DOW14" s="278"/>
      <c r="DOX14" s="279"/>
      <c r="DOY14" s="277"/>
      <c r="DOZ14" s="275"/>
      <c r="DPA14" s="278"/>
      <c r="DPB14" s="279"/>
      <c r="DPC14" s="277"/>
      <c r="DPD14" s="275"/>
      <c r="DPE14" s="275"/>
      <c r="DPF14" s="279"/>
      <c r="DPG14" s="106"/>
      <c r="DPH14" s="106"/>
      <c r="DPI14" s="280"/>
      <c r="DPJ14" s="295"/>
      <c r="DPK14" s="295"/>
      <c r="DPL14" s="277"/>
      <c r="DPM14" s="275"/>
      <c r="DPN14" s="275"/>
      <c r="DPO14" s="278"/>
      <c r="DPP14" s="261"/>
      <c r="DPQ14" s="262"/>
      <c r="DPR14" s="276"/>
      <c r="DPS14" s="276"/>
      <c r="DPT14" s="276"/>
      <c r="DPU14" s="276"/>
      <c r="DPV14" s="296" t="e">
        <f>$G$14</f>
        <v>#N/A</v>
      </c>
      <c r="DPW14" s="296" t="e">
        <f>$H$14</f>
        <v>#N/A</v>
      </c>
      <c r="DPX14" s="291"/>
      <c r="DPY14" s="296" t="e">
        <f>$J$14</f>
        <v>#N/A</v>
      </c>
      <c r="DPZ14" s="296" t="e">
        <f>$K$14</f>
        <v>#N/A</v>
      </c>
      <c r="DQA14" s="291"/>
      <c r="DQB14" s="296" t="e">
        <f>$M$14</f>
        <v>#N/A</v>
      </c>
      <c r="DQC14" s="296" t="e">
        <f>$N$14</f>
        <v>#N/A</v>
      </c>
      <c r="DQD14" s="291"/>
      <c r="DQE14" s="296" t="e">
        <f>$P$14</f>
        <v>#N/A</v>
      </c>
      <c r="DQF14" s="296" t="e">
        <f>$Q$14</f>
        <v>#VALUE!</v>
      </c>
      <c r="DQG14" s="291"/>
      <c r="DQH14" s="296" t="e">
        <f>$S$14</f>
        <v>#N/A</v>
      </c>
      <c r="DQI14" s="296" t="e">
        <f>$T$14</f>
        <v>#N/A</v>
      </c>
      <c r="DQJ14" s="291"/>
      <c r="DQK14" s="296" t="e">
        <f>$V$14</f>
        <v>#N/A</v>
      </c>
      <c r="DQL14" s="296" t="e">
        <f>$W$14</f>
        <v>#N/A</v>
      </c>
      <c r="DQM14" s="291"/>
      <c r="DQN14" s="296" t="e">
        <f>$Y$14</f>
        <v>#N/A</v>
      </c>
      <c r="DQO14" s="296" t="e">
        <f>$Z$14</f>
        <v>#N/A</v>
      </c>
      <c r="DQP14" s="291"/>
      <c r="DQQ14" s="296" t="e">
        <f>$AB$14</f>
        <v>#N/A</v>
      </c>
      <c r="DQR14" s="296" t="e">
        <f>$AC$14</f>
        <v>#VALUE!</v>
      </c>
      <c r="DQS14" s="291"/>
      <c r="DQT14" s="277"/>
      <c r="DQU14" s="275"/>
      <c r="DQV14" s="278"/>
      <c r="DQW14" s="279"/>
      <c r="DQX14" s="277"/>
      <c r="DQY14" s="275"/>
      <c r="DQZ14" s="278"/>
      <c r="DRA14" s="279"/>
      <c r="DRB14" s="277"/>
      <c r="DRC14" s="275"/>
      <c r="DRD14" s="278"/>
      <c r="DRE14" s="279"/>
      <c r="DRF14" s="277"/>
      <c r="DRG14" s="275"/>
      <c r="DRH14" s="275"/>
      <c r="DRI14" s="279"/>
      <c r="DRJ14" s="106"/>
      <c r="DRK14" s="106"/>
      <c r="DRL14" s="280"/>
      <c r="DRM14" s="295"/>
      <c r="DRN14" s="295"/>
      <c r="DRO14" s="277"/>
      <c r="DRP14" s="275"/>
      <c r="DRQ14" s="275"/>
      <c r="DRR14" s="278"/>
      <c r="DRS14" s="261"/>
      <c r="DRT14" s="262"/>
      <c r="DRU14" s="276"/>
      <c r="DRV14" s="276"/>
      <c r="DRW14" s="276"/>
      <c r="DRX14" s="276"/>
      <c r="DRY14" s="296" t="e">
        <f>$G$14</f>
        <v>#N/A</v>
      </c>
      <c r="DRZ14" s="296" t="e">
        <f>$H$14</f>
        <v>#N/A</v>
      </c>
      <c r="DSA14" s="291"/>
      <c r="DSB14" s="296" t="e">
        <f>$J$14</f>
        <v>#N/A</v>
      </c>
      <c r="DSC14" s="296" t="e">
        <f>$K$14</f>
        <v>#N/A</v>
      </c>
      <c r="DSD14" s="291"/>
      <c r="DSE14" s="296" t="e">
        <f>$M$14</f>
        <v>#N/A</v>
      </c>
      <c r="DSF14" s="296" t="e">
        <f>$N$14</f>
        <v>#N/A</v>
      </c>
      <c r="DSG14" s="291"/>
      <c r="DSH14" s="296" t="e">
        <f>$P$14</f>
        <v>#N/A</v>
      </c>
      <c r="DSI14" s="296" t="e">
        <f>$Q$14</f>
        <v>#VALUE!</v>
      </c>
      <c r="DSJ14" s="291"/>
      <c r="DSK14" s="296" t="e">
        <f>$S$14</f>
        <v>#N/A</v>
      </c>
      <c r="DSL14" s="296" t="e">
        <f>$T$14</f>
        <v>#N/A</v>
      </c>
      <c r="DSM14" s="291"/>
      <c r="DSN14" s="296" t="e">
        <f>$V$14</f>
        <v>#N/A</v>
      </c>
      <c r="DSO14" s="296" t="e">
        <f>$W$14</f>
        <v>#N/A</v>
      </c>
      <c r="DSP14" s="291"/>
      <c r="DSQ14" s="296" t="e">
        <f>$Y$14</f>
        <v>#N/A</v>
      </c>
      <c r="DSR14" s="296" t="e">
        <f>$Z$14</f>
        <v>#N/A</v>
      </c>
      <c r="DSS14" s="291"/>
      <c r="DST14" s="296" t="e">
        <f>$AB$14</f>
        <v>#N/A</v>
      </c>
      <c r="DSU14" s="296" t="e">
        <f>$AC$14</f>
        <v>#VALUE!</v>
      </c>
      <c r="DSV14" s="291"/>
      <c r="DSW14" s="277"/>
      <c r="DSX14" s="275"/>
      <c r="DSY14" s="278"/>
      <c r="DSZ14" s="279"/>
      <c r="DTA14" s="277"/>
      <c r="DTB14" s="275"/>
      <c r="DTC14" s="278"/>
      <c r="DTD14" s="279"/>
      <c r="DTE14" s="277"/>
      <c r="DTF14" s="275"/>
      <c r="DTG14" s="278"/>
      <c r="DTH14" s="279"/>
      <c r="DTI14" s="277"/>
      <c r="DTJ14" s="275"/>
      <c r="DTK14" s="275"/>
      <c r="DTL14" s="279"/>
      <c r="DTM14" s="106"/>
      <c r="DTN14" s="106"/>
      <c r="DTO14" s="280"/>
      <c r="DTP14" s="295"/>
      <c r="DTQ14" s="295"/>
      <c r="DTR14" s="277"/>
      <c r="DTS14" s="275"/>
      <c r="DTT14" s="275"/>
      <c r="DTU14" s="278"/>
      <c r="DTV14" s="261"/>
      <c r="DTW14" s="262"/>
      <c r="DTX14" s="276"/>
      <c r="DTY14" s="276"/>
      <c r="DTZ14" s="276"/>
      <c r="DUA14" s="276"/>
      <c r="DUB14" s="296" t="e">
        <f>$G$14</f>
        <v>#N/A</v>
      </c>
      <c r="DUC14" s="296" t="e">
        <f>$H$14</f>
        <v>#N/A</v>
      </c>
      <c r="DUD14" s="291"/>
      <c r="DUE14" s="296" t="e">
        <f>$J$14</f>
        <v>#N/A</v>
      </c>
      <c r="DUF14" s="296" t="e">
        <f>$K$14</f>
        <v>#N/A</v>
      </c>
      <c r="DUG14" s="291"/>
      <c r="DUH14" s="296" t="e">
        <f>$M$14</f>
        <v>#N/A</v>
      </c>
      <c r="DUI14" s="296" t="e">
        <f>$N$14</f>
        <v>#N/A</v>
      </c>
      <c r="DUJ14" s="291"/>
      <c r="DUK14" s="296" t="e">
        <f>$P$14</f>
        <v>#N/A</v>
      </c>
      <c r="DUL14" s="296" t="e">
        <f>$Q$14</f>
        <v>#VALUE!</v>
      </c>
      <c r="DUM14" s="291"/>
      <c r="DUN14" s="296" t="e">
        <f>$S$14</f>
        <v>#N/A</v>
      </c>
      <c r="DUO14" s="296" t="e">
        <f>$T$14</f>
        <v>#N/A</v>
      </c>
      <c r="DUP14" s="291"/>
      <c r="DUQ14" s="296" t="e">
        <f>$V$14</f>
        <v>#N/A</v>
      </c>
      <c r="DUR14" s="296" t="e">
        <f>$W$14</f>
        <v>#N/A</v>
      </c>
      <c r="DUS14" s="291"/>
      <c r="DUT14" s="296" t="e">
        <f>$Y$14</f>
        <v>#N/A</v>
      </c>
      <c r="DUU14" s="296" t="e">
        <f>$Z$14</f>
        <v>#N/A</v>
      </c>
      <c r="DUV14" s="291"/>
      <c r="DUW14" s="296" t="e">
        <f>$AB$14</f>
        <v>#N/A</v>
      </c>
      <c r="DUX14" s="296" t="e">
        <f>$AC$14</f>
        <v>#VALUE!</v>
      </c>
      <c r="DUY14" s="291"/>
      <c r="DUZ14" s="277"/>
      <c r="DVA14" s="275"/>
      <c r="DVB14" s="278"/>
      <c r="DVC14" s="279"/>
      <c r="DVD14" s="277"/>
      <c r="DVE14" s="275"/>
      <c r="DVF14" s="278"/>
      <c r="DVG14" s="279"/>
      <c r="DVH14" s="277"/>
      <c r="DVI14" s="275"/>
      <c r="DVJ14" s="278"/>
      <c r="DVK14" s="279"/>
      <c r="DVL14" s="277"/>
      <c r="DVM14" s="275"/>
      <c r="DVN14" s="275"/>
      <c r="DVO14" s="279"/>
      <c r="DVP14" s="106"/>
      <c r="DVQ14" s="106"/>
      <c r="DVR14" s="280"/>
      <c r="DVS14" s="295"/>
      <c r="DVT14" s="295"/>
      <c r="DVU14" s="277"/>
      <c r="DVV14" s="275"/>
      <c r="DVW14" s="275"/>
      <c r="DVX14" s="278"/>
    </row>
    <row r="15" spans="1:3300" ht="15" customHeight="1">
      <c r="A15" s="263">
        <f>DAY(DATE('別紙2-1【最初に入力】'!$W$2,'別紙2-1【最初に入力】'!$Q$2,1))</f>
        <v>1</v>
      </c>
      <c r="B15" s="264" t="str">
        <f>IF(IFERROR(MATCH(DATE('別紙2-1【最初に入力】'!$W$2,'別紙2-1【最初に入力】'!$Q$2,$A15),万年カレンダー・祝日!$K$2:$K$27,0),0)&gt;=1,"祝",TEXT(WEEKDAY(DATE('別紙2-1【最初に入力】'!$W$2,'別紙2-1【最初に入力】'!$Q$2,'別表_個別勤務状況（1～60）'!A15)),"aaa"))</f>
        <v>木</v>
      </c>
      <c r="C15" s="575"/>
      <c r="D15" s="575"/>
      <c r="E15" s="575"/>
      <c r="F15" s="575"/>
      <c r="G15" s="662" t="str">
        <f>IFERROR(IF(OR(B15="日",B15="祝",B15=0,C15=""),"　",MAX(IF(AND(C15&lt;=G14,E15&gt;H14),H14-G14,IF(AND(C15&gt;G14,E15&lt;=H14),E15-C15,IF(AND(C15&lt;=G14,E15&lt;=H14),E15-G14,IF(AND(C15&gt;G14,E15&gt;H14),H14-C15,0)))),0)),0)</f>
        <v>　</v>
      </c>
      <c r="H15" s="663"/>
      <c r="I15" s="664"/>
      <c r="J15" s="662" t="str">
        <f>IFERROR(IF(OR(B15="日",B15="祝",B15=0,C15=""),"　",MAX(IF(AND(C15&gt;M14,E15&gt;K14),0,IF(AND(C15&lt;=M14,C15&gt;J14,E15&gt;K14),M14-C15,IF(AND(C15&lt;=M14,C15&lt;=J14,E15&gt;K14),M14-J14,IF(AND(C15&gt;J14,E15&lt;=K14),E15-C15,IF(AND(C15&lt;=J14,E15&lt;=K14),E15-J14,0))))),0)),0)</f>
        <v>　</v>
      </c>
      <c r="K15" s="663"/>
      <c r="L15" s="664"/>
      <c r="M15" s="662" t="str">
        <f>IFERROR(IF(OR(B15="日",B15="祝",B15=0,C15=""),"　",MAX(IF(AND(C15&lt;=M14,E15&gt;N14),N14-M14,IF(E15&lt;=N14,0,IF(AND(C15&gt;M14,E15&gt;N14),N14-C15,0))),0)),0)</f>
        <v>　</v>
      </c>
      <c r="N15" s="663"/>
      <c r="O15" s="664"/>
      <c r="P15" s="662" t="str">
        <f>IFERROR(IF(OR(B15="日",B15="祝",B15=0,C15=""),"　",MAX(IF(C15&gt;P14,E15-C15,IF(C15&lt;=P14,E15-P14,0)),0)),0)</f>
        <v>　</v>
      </c>
      <c r="Q15" s="663"/>
      <c r="R15" s="664"/>
      <c r="S15" s="662" t="str">
        <f>IFERROR(IF(OR(B15="日",B15="祝",B15=0,C15=""),"　",MAX(IF(AND(C15&lt;=S14,E15&gt;T14),T14-S14,IF(AND(C15&gt;S14,E15&lt;=T14),E15-C15,IF(AND(C15&lt;=S14,E15&lt;=T14),E15-S14,IF(AND(C15&gt;S14,E15&gt;T14),T14-C15,0)))),0)),0)</f>
        <v>　</v>
      </c>
      <c r="T15" s="663"/>
      <c r="U15" s="664"/>
      <c r="V15" s="662" t="str">
        <f>IFERROR(IF(OR(B15="日",B15="祝",B15=0,C15=""),"　",MAX(IF(AND(C15&gt;Y14,E15&gt;W14),0,IF(AND(C15&lt;=Y14,C15&gt;V14,E15&gt;W14),Y14-C15,IF(AND(C15&lt;=Y14,C15&lt;=V14,E15&gt;W14),Y14-V14,IF(AND(C15&gt;V14,E15&lt;=W14),E15-C15,IF(AND(C15&lt;=V14,E15&lt;=W14),E15-V14,0))))),0)),0)</f>
        <v>　</v>
      </c>
      <c r="W15" s="663"/>
      <c r="X15" s="664"/>
      <c r="Y15" s="662" t="str">
        <f>IFERROR(IF(OR(B15="日",B15="祝",B15=0,C15=""),"　",MAX(IF(AND(C15&lt;=Y14,E15&gt;Z14),Z14-Y14,IF(E15&lt;=Z14,0,IF(AND(C15&gt;Y14,E15&gt;Z14),Z14-C15,0))),0)),0)</f>
        <v>　</v>
      </c>
      <c r="Z15" s="663"/>
      <c r="AA15" s="664"/>
      <c r="AB15" s="662" t="str">
        <f>P15</f>
        <v>　</v>
      </c>
      <c r="AC15" s="663"/>
      <c r="AD15" s="664"/>
      <c r="AE15" s="565" t="str">
        <f>IF(AH15="×",TIME(0,0,0),IF(AR4="非常勤",G15,S15))</f>
        <v>　</v>
      </c>
      <c r="AF15" s="566"/>
      <c r="AG15" s="566"/>
      <c r="AH15" s="265"/>
      <c r="AI15" s="565" t="str">
        <f>IF(AL15="×",TIME(0,0,0),IF(AR4="非常勤",J15,V15))</f>
        <v>　</v>
      </c>
      <c r="AJ15" s="566"/>
      <c r="AK15" s="566"/>
      <c r="AL15" s="265"/>
      <c r="AM15" s="565" t="str">
        <f>IF(AP15="×",TIME(0,0,0),IF(AR4="非常勤",M15,Y15))</f>
        <v>　</v>
      </c>
      <c r="AN15" s="566"/>
      <c r="AO15" s="566"/>
      <c r="AP15" s="265"/>
      <c r="AQ15" s="565" t="str">
        <f>IF(AT15="×",TIME(0,0,0),IF(AR4="非常勤",P15,AB15))</f>
        <v>　</v>
      </c>
      <c r="AR15" s="566"/>
      <c r="AS15" s="567"/>
      <c r="AT15" s="265"/>
      <c r="AU15" s="720"/>
      <c r="AV15" s="720"/>
      <c r="AW15" s="668"/>
      <c r="AX15" s="670"/>
      <c r="AY15" s="669"/>
      <c r="AZ15" s="671"/>
      <c r="BA15" s="672"/>
      <c r="BB15" s="672"/>
      <c r="BC15" s="673"/>
      <c r="BD15" s="263">
        <f>$A$15</f>
        <v>1</v>
      </c>
      <c r="BE15" s="264" t="str">
        <f>$B$15</f>
        <v>木</v>
      </c>
      <c r="BF15" s="660"/>
      <c r="BG15" s="661"/>
      <c r="BH15" s="660"/>
      <c r="BI15" s="661"/>
      <c r="BJ15" s="662" t="str">
        <f>IFERROR(IF(OR(BE15="日",BE15="祝",BE15=0,BF15=""),"　",MAX(IF(AND(BF15&lt;=BJ14,BH15&gt;BK14),BK14-BJ14,IF(AND(BF15&gt;BJ14,BH15&lt;=BK14),BH15-BF15,IF(AND(BF15&lt;=BJ14,BH15&lt;=BK14),BH15-BJ14,IF(AND(BF15&gt;BJ14,BH15&gt;BK14),BK14-BF15,0)))),0)),0)</f>
        <v>　</v>
      </c>
      <c r="BK15" s="663"/>
      <c r="BL15" s="664"/>
      <c r="BM15" s="662" t="str">
        <f>IFERROR(IF(OR(BE15="日",BE15="祝",BE15=0,BF15=""),"　",MAX(IF(AND(BF15&gt;BP14,BH15&gt;BN14),0,IF(AND(BF15&lt;=BP14,BF15&gt;BM14,BH15&gt;BN14),BP14-BF15,IF(AND(BF15&lt;=BP14,BF15&lt;=BM14,BH15&gt;BN14),BP14-BM14,IF(AND(BF15&gt;BM14,BH15&lt;=BN14),BH15-BF15,IF(AND(BF15&lt;=BM14,BH15&lt;=BN14),BH15-BM14,0))))),0)),0)</f>
        <v>　</v>
      </c>
      <c r="BN15" s="663"/>
      <c r="BO15" s="664"/>
      <c r="BP15" s="662" t="str">
        <f>IFERROR(IF(OR(BE15="日",BE15="祝",BE15=0,BF15=""),"　",MAX(IF(AND(BF15&lt;=BP14,BH15&gt;BQ14),BQ14-BP14,IF(BH15&lt;=BQ14,0,IF(AND(BF15&gt;BP14,BH15&gt;BQ14),BQ14-BF15,0))),0)),0)</f>
        <v>　</v>
      </c>
      <c r="BQ15" s="663"/>
      <c r="BR15" s="664"/>
      <c r="BS15" s="662" t="str">
        <f>IFERROR(IF(OR(BE15="日",BE15="祝",BE15=0,BF15=""),"　",MAX(IF(BF15&gt;BS14,BH15-BF15,IF(BF15&lt;=BS14,BH15-BS14,0)),0)),0)</f>
        <v>　</v>
      </c>
      <c r="BT15" s="663"/>
      <c r="BU15" s="664"/>
      <c r="BV15" s="662" t="str">
        <f>IFERROR(IF(OR(BE15="日",BE15="祝",BE15=0,BF15=""),"　",MAX(IF(AND(BF15&lt;=BV14,BH15&gt;BW14),BW14-BV14,IF(AND(BF15&gt;BV14,BH15&lt;=BW14),BH15-BF15,IF(AND(BF15&lt;=BV14,BH15&lt;=BW14),BH15-BV14,IF(AND(BF15&gt;BV14,BH15&gt;BW14),BW14-BF15,0)))),0)),0)</f>
        <v>　</v>
      </c>
      <c r="BW15" s="663"/>
      <c r="BX15" s="664"/>
      <c r="BY15" s="662" t="str">
        <f>IFERROR(IF(OR(BE15="日",BE15="祝",BE15=0,BF15=""),"　",MAX(IF(AND(BF15&gt;CB14,BH15&gt;BZ14),0,IF(AND(BF15&lt;=CB14,BF15&gt;BY14,BH15&gt;BZ14),CB14-BF15,IF(AND(BF15&lt;=CB14,BF15&lt;=BY14,BH15&gt;BZ14),CB14-BY14,IF(AND(BF15&gt;BY14,BH15&lt;=BZ14),BH15-BF15,IF(AND(BF15&lt;=BY14,BH15&lt;=BZ14),BH15-BY14,0))))),0)),0)</f>
        <v>　</v>
      </c>
      <c r="BZ15" s="663"/>
      <c r="CA15" s="664"/>
      <c r="CB15" s="662" t="str">
        <f>IFERROR(IF(OR(BE15="日",BE15="祝",BE15=0,BF15=""),"　",MAX(IF(AND(BF15&lt;=CB14,BH15&gt;CC14),CC14-CB14,IF(BH15&lt;=CC14,0,IF(AND(BF15&gt;CB14,BH15&gt;CC14),CC14-BF15,0))),0)),0)</f>
        <v>　</v>
      </c>
      <c r="CC15" s="663"/>
      <c r="CD15" s="664"/>
      <c r="CE15" s="662" t="str">
        <f>BS15</f>
        <v>　</v>
      </c>
      <c r="CF15" s="663"/>
      <c r="CG15" s="664"/>
      <c r="CH15" s="665" t="str">
        <f>IF(CK15="×",TIME(0,0,0),IF(CU4="非常勤",BJ15,BV15))</f>
        <v>　</v>
      </c>
      <c r="CI15" s="666"/>
      <c r="CJ15" s="667"/>
      <c r="CK15" s="265"/>
      <c r="CL15" s="665" t="str">
        <f>IF(CO15="×",TIME(0,0,0),IF(CU4="非常勤",BM15,BY15))</f>
        <v>　</v>
      </c>
      <c r="CM15" s="666"/>
      <c r="CN15" s="667"/>
      <c r="CO15" s="265"/>
      <c r="CP15" s="665" t="str">
        <f>IF(CS15="×",TIME(0,0,0),IF(CU4="非常勤",BP15,CB15))</f>
        <v>　</v>
      </c>
      <c r="CQ15" s="666"/>
      <c r="CR15" s="667"/>
      <c r="CS15" s="265"/>
      <c r="CT15" s="665" t="str">
        <f>IF(CW15="×",TIME(0,0,0),IF(CU4="非常勤",BS15,CE15))</f>
        <v>　</v>
      </c>
      <c r="CU15" s="666"/>
      <c r="CV15" s="667"/>
      <c r="CW15" s="265"/>
      <c r="CX15" s="720"/>
      <c r="CY15" s="720"/>
      <c r="CZ15" s="668"/>
      <c r="DA15" s="670"/>
      <c r="DB15" s="669"/>
      <c r="DC15" s="671"/>
      <c r="DD15" s="672"/>
      <c r="DE15" s="672"/>
      <c r="DF15" s="673"/>
      <c r="DG15" s="263">
        <f>$A$15</f>
        <v>1</v>
      </c>
      <c r="DH15" s="264" t="str">
        <f>$B$15</f>
        <v>木</v>
      </c>
      <c r="DI15" s="660"/>
      <c r="DJ15" s="661"/>
      <c r="DK15" s="660"/>
      <c r="DL15" s="661"/>
      <c r="DM15" s="662" t="str">
        <f>IFERROR(IF(OR(DH15="日",DH15="祝",DH15=0,DI15=""),"　",MAX(IF(AND(DI15&lt;=DM14,DK15&gt;DN14),DN14-DM14,IF(AND(DI15&gt;DM14,DK15&lt;=DN14),DK15-DI15,IF(AND(DI15&lt;=DM14,DK15&lt;=DN14),DK15-DM14,IF(AND(DI15&gt;DM14,DK15&gt;DN14),DN14-DI15,0)))),0)),0)</f>
        <v>　</v>
      </c>
      <c r="DN15" s="663"/>
      <c r="DO15" s="664"/>
      <c r="DP15" s="662" t="str">
        <f>IFERROR(IF(OR(DH15="日",DH15="祝",DH15=0,DI15=""),"　",MAX(IF(AND(DI15&gt;DS14,DK15&gt;DQ14),0,IF(AND(DI15&lt;=DS14,DI15&gt;DP14,DK15&gt;DQ14),DS14-DI15,IF(AND(DI15&lt;=DS14,DI15&lt;=DP14,DK15&gt;DQ14),DS14-DP14,IF(AND(DI15&gt;DP14,DK15&lt;=DQ14),DK15-DI15,IF(AND(DI15&lt;=DP14,DK15&lt;=DQ14),DK15-DP14,0))))),0)),0)</f>
        <v>　</v>
      </c>
      <c r="DQ15" s="663"/>
      <c r="DR15" s="664"/>
      <c r="DS15" s="662" t="str">
        <f>IFERROR(IF(OR(DH15="日",DH15="祝",DH15=0,DI15=""),"　",MAX(IF(AND(DI15&lt;=DS14,DK15&gt;DT14),DT14-DS14,IF(DK15&lt;=DT14,0,IF(AND(DI15&gt;DS14,DK15&gt;DT14),DT14-DI15,0))),0)),0)</f>
        <v>　</v>
      </c>
      <c r="DT15" s="663"/>
      <c r="DU15" s="664"/>
      <c r="DV15" s="662" t="str">
        <f>IFERROR(IF(OR(DH15="日",DH15="祝",DH15=0,DI15=""),"　",MAX(IF(DI15&gt;DV14,DK15-DI15,IF(DI15&lt;=DV14,DK15-DV14,0)),0)),0)</f>
        <v>　</v>
      </c>
      <c r="DW15" s="663"/>
      <c r="DX15" s="664"/>
      <c r="DY15" s="662" t="str">
        <f>IFERROR(IF(OR(DH15="日",DH15="祝",DH15=0,DI15=""),"　",MAX(IF(AND(DI15&lt;=DY14,DK15&gt;DZ14),DZ14-DY14,IF(AND(DI15&gt;DY14,DK15&lt;=DZ14),DK15-DI15,IF(AND(DI15&lt;=DY14,DK15&lt;=DZ14),DK15-DY14,IF(AND(DI15&gt;DY14,DK15&gt;DZ14),DZ14-DI15,0)))),0)),0)</f>
        <v>　</v>
      </c>
      <c r="DZ15" s="663"/>
      <c r="EA15" s="664"/>
      <c r="EB15" s="662" t="str">
        <f>IFERROR(IF(OR(DH15="日",DH15="祝",DH15=0,DI15=""),"　",MAX(IF(AND(DI15&gt;EE14,DK15&gt;EC14),0,IF(AND(DI15&lt;=EE14,DI15&gt;EB14,DK15&gt;EC14),EE14-DI15,IF(AND(DI15&lt;=EE14,DI15&lt;=EB14,DK15&gt;EC14),EE14-EB14,IF(AND(DI15&gt;EB14,DK15&lt;=EC14),DK15-DI15,IF(AND(DI15&lt;=EB14,DK15&lt;=EC14),DK15-EB14,0))))),0)),0)</f>
        <v>　</v>
      </c>
      <c r="EC15" s="663"/>
      <c r="ED15" s="664"/>
      <c r="EE15" s="662" t="str">
        <f>IFERROR(IF(OR(DH15="日",DH15="祝",DH15=0,DI15=""),"　",MAX(IF(AND(DI15&lt;=EE14,DK15&gt;EF14),EF14-EE14,IF(DK15&lt;=EF14,0,IF(AND(DI15&gt;EE14,DK15&gt;EF14),EF14-DI15,0))),0)),0)</f>
        <v>　</v>
      </c>
      <c r="EF15" s="663"/>
      <c r="EG15" s="664"/>
      <c r="EH15" s="662" t="str">
        <f>DV15</f>
        <v>　</v>
      </c>
      <c r="EI15" s="663"/>
      <c r="EJ15" s="664"/>
      <c r="EK15" s="665" t="str">
        <f>IF(EN15="×",TIME(0,0,0),IF(EX4="非常勤",DM15,DY15))</f>
        <v>　</v>
      </c>
      <c r="EL15" s="666"/>
      <c r="EM15" s="667"/>
      <c r="EN15" s="265"/>
      <c r="EO15" s="665" t="str">
        <f>IF(ER15="×",TIME(0,0,0),IF(EX4="非常勤",DP15,EB15))</f>
        <v>　</v>
      </c>
      <c r="EP15" s="666"/>
      <c r="EQ15" s="667"/>
      <c r="ER15" s="265"/>
      <c r="ES15" s="665" t="str">
        <f>IF(EV15="×",TIME(0,0,0),IF(EX4="非常勤",DS15,EE15))</f>
        <v>　</v>
      </c>
      <c r="ET15" s="666"/>
      <c r="EU15" s="667"/>
      <c r="EV15" s="265"/>
      <c r="EW15" s="665" t="str">
        <f>IF(EZ15="×",TIME(0,0,0),IF(EX4="非常勤",DV15,EH15))</f>
        <v>　</v>
      </c>
      <c r="EX15" s="666"/>
      <c r="EY15" s="667"/>
      <c r="EZ15" s="265"/>
      <c r="FA15" s="720"/>
      <c r="FB15" s="720"/>
      <c r="FC15" s="668"/>
      <c r="FD15" s="670"/>
      <c r="FE15" s="669"/>
      <c r="FF15" s="671"/>
      <c r="FG15" s="672"/>
      <c r="FH15" s="672"/>
      <c r="FI15" s="673"/>
      <c r="FJ15" s="263">
        <f>$A$15</f>
        <v>1</v>
      </c>
      <c r="FK15" s="264" t="str">
        <f>$B$15</f>
        <v>木</v>
      </c>
      <c r="FL15" s="660"/>
      <c r="FM15" s="661"/>
      <c r="FN15" s="660"/>
      <c r="FO15" s="661"/>
      <c r="FP15" s="662" t="str">
        <f>IFERROR(IF(OR(FK15="日",FK15="祝",FK15=0,FL15=""),"　",MAX(IF(AND(FL15&lt;=FP14,FN15&gt;FQ14),FQ14-FP14,IF(AND(FL15&gt;FP14,FN15&lt;=FQ14),FN15-FL15,IF(AND(FL15&lt;=FP14,FN15&lt;=FQ14),FN15-FP14,IF(AND(FL15&gt;FP14,FN15&gt;FQ14),FQ14-FL15,0)))),0)),0)</f>
        <v>　</v>
      </c>
      <c r="FQ15" s="663"/>
      <c r="FR15" s="664"/>
      <c r="FS15" s="662" t="str">
        <f>IFERROR(IF(OR(FK15="日",FK15="祝",FK15=0,FL15=""),"　",MAX(IF(AND(FL15&gt;FV14,FN15&gt;FT14),0,IF(AND(FL15&lt;=FV14,FL15&gt;FS14,FN15&gt;FT14),FV14-FL15,IF(AND(FL15&lt;=FV14,FL15&lt;=FS14,FN15&gt;FT14),FV14-FS14,IF(AND(FL15&gt;FS14,FN15&lt;=FT14),FN15-FL15,IF(AND(FL15&lt;=FS14,FN15&lt;=FT14),FN15-FS14,0))))),0)),0)</f>
        <v>　</v>
      </c>
      <c r="FT15" s="663"/>
      <c r="FU15" s="664"/>
      <c r="FV15" s="662" t="str">
        <f>IFERROR(IF(OR(FK15="日",FK15="祝",FK15=0,FL15=""),"　",MAX(IF(AND(FL15&lt;=FV14,FN15&gt;FW14),FW14-FV14,IF(FN15&lt;=FW14,0,IF(AND(FL15&gt;FV14,FN15&gt;FW14),FW14-FL15,0))),0)),0)</f>
        <v>　</v>
      </c>
      <c r="FW15" s="663"/>
      <c r="FX15" s="664"/>
      <c r="FY15" s="662" t="str">
        <f>IFERROR(IF(OR(FK15="日",FK15="祝",FK15=0,FL15=""),"　",MAX(IF(FL15&gt;FY14,FN15-FL15,IF(FL15&lt;=FY14,FN15-FY14,0)),0)),0)</f>
        <v>　</v>
      </c>
      <c r="FZ15" s="663"/>
      <c r="GA15" s="664"/>
      <c r="GB15" s="662" t="str">
        <f>IFERROR(IF(OR(FK15="日",FK15="祝",FK15=0,FL15=""),"　",MAX(IF(AND(FL15&lt;=GB14,FN15&gt;GC14),GC14-GB14,IF(AND(FL15&gt;GB14,FN15&lt;=GC14),FN15-FL15,IF(AND(FL15&lt;=GB14,FN15&lt;=GC14),FN15-GB14,IF(AND(FL15&gt;GB14,FN15&gt;GC14),GC14-FL15,0)))),0)),0)</f>
        <v>　</v>
      </c>
      <c r="GC15" s="663"/>
      <c r="GD15" s="664"/>
      <c r="GE15" s="662" t="str">
        <f>IFERROR(IF(OR(FK15="日",FK15="祝",FK15=0,FL15=""),"　",MAX(IF(AND(FL15&gt;GH14,FN15&gt;GF14),0,IF(AND(FL15&lt;=GH14,FL15&gt;GE14,FN15&gt;GF14),GH14-FL15,IF(AND(FL15&lt;=GH14,FL15&lt;=GE14,FN15&gt;GF14),GH14-GE14,IF(AND(FL15&gt;GE14,FN15&lt;=GF14),FN15-FL15,IF(AND(FL15&lt;=GE14,FN15&lt;=GF14),FN15-GE14,0))))),0)),0)</f>
        <v>　</v>
      </c>
      <c r="GF15" s="663"/>
      <c r="GG15" s="664"/>
      <c r="GH15" s="662" t="str">
        <f>IFERROR(IF(OR(FK15="日",FK15="祝",FK15=0,FL15=""),"　",MAX(IF(AND(FL15&lt;=GH14,FN15&gt;GI14),GI14-GH14,IF(FN15&lt;=GI14,0,IF(AND(FL15&gt;GH14,FN15&gt;GI14),GI14-FL15,0))),0)),0)</f>
        <v>　</v>
      </c>
      <c r="GI15" s="663"/>
      <c r="GJ15" s="664"/>
      <c r="GK15" s="662" t="str">
        <f>FY15</f>
        <v>　</v>
      </c>
      <c r="GL15" s="663"/>
      <c r="GM15" s="664"/>
      <c r="GN15" s="665" t="str">
        <f>IF(GQ15="×",TIME(0,0,0),IF(HA4="非常勤",FP15,GB15))</f>
        <v>　</v>
      </c>
      <c r="GO15" s="666"/>
      <c r="GP15" s="667"/>
      <c r="GQ15" s="265"/>
      <c r="GR15" s="665" t="str">
        <f>IF(GU15="×",TIME(0,0,0),IF(HA4="非常勤",FS15,GE15))</f>
        <v>　</v>
      </c>
      <c r="GS15" s="666"/>
      <c r="GT15" s="667"/>
      <c r="GU15" s="265"/>
      <c r="GV15" s="665" t="str">
        <f>IF(GY15="×",TIME(0,0,0),IF(HA4="非常勤",FV15,GH15))</f>
        <v>　</v>
      </c>
      <c r="GW15" s="666"/>
      <c r="GX15" s="667"/>
      <c r="GY15" s="265"/>
      <c r="GZ15" s="665" t="str">
        <f>IF(HC15="×",TIME(0,0,0),IF(HA4="非常勤",FY15,GK15))</f>
        <v>　</v>
      </c>
      <c r="HA15" s="666"/>
      <c r="HB15" s="667"/>
      <c r="HC15" s="265"/>
      <c r="HD15" s="668"/>
      <c r="HE15" s="669"/>
      <c r="HF15" s="668"/>
      <c r="HG15" s="670"/>
      <c r="HH15" s="669"/>
      <c r="HI15" s="671"/>
      <c r="HJ15" s="672"/>
      <c r="HK15" s="672"/>
      <c r="HL15" s="673"/>
      <c r="HM15" s="263">
        <f>$A$15</f>
        <v>1</v>
      </c>
      <c r="HN15" s="264" t="str">
        <f>$B$15</f>
        <v>木</v>
      </c>
      <c r="HO15" s="660"/>
      <c r="HP15" s="661"/>
      <c r="HQ15" s="660"/>
      <c r="HR15" s="661"/>
      <c r="HS15" s="662" t="str">
        <f>IFERROR(IF(OR(HN15="日",HN15="祝",HN15=0,HO15=""),"　",MAX(IF(AND(HO15&lt;=HS14,HQ15&gt;HT14),HT14-HS14,IF(AND(HO15&gt;HS14,HQ15&lt;=HT14),HQ15-HO15,IF(AND(HO15&lt;=HS14,HQ15&lt;=HT14),HQ15-HS14,IF(AND(HO15&gt;HS14,HQ15&gt;HT14),HT14-HO15,0)))),0)),0)</f>
        <v>　</v>
      </c>
      <c r="HT15" s="663"/>
      <c r="HU15" s="664"/>
      <c r="HV15" s="662" t="str">
        <f>IFERROR(IF(OR(HN15="日",HN15="祝",HN15=0,HO15=""),"　",MAX(IF(AND(HO15&gt;HY14,HQ15&gt;HW14),0,IF(AND(HO15&lt;=HY14,HO15&gt;HV14,HQ15&gt;HW14),HY14-HO15,IF(AND(HO15&lt;=HY14,HO15&lt;=HV14,HQ15&gt;HW14),HY14-HV14,IF(AND(HO15&gt;HV14,HQ15&lt;=HW14),HQ15-HO15,IF(AND(HO15&lt;=HV14,HQ15&lt;=HW14),HQ15-HV14,0))))),0)),0)</f>
        <v>　</v>
      </c>
      <c r="HW15" s="663"/>
      <c r="HX15" s="664"/>
      <c r="HY15" s="662" t="str">
        <f>IFERROR(IF(OR(HN15="日",HN15="祝",HN15=0,HO15=""),"　",MAX(IF(AND(HO15&lt;=HY14,HQ15&gt;HZ14),HZ14-HY14,IF(HQ15&lt;=HZ14,0,IF(AND(HO15&gt;HY14,HQ15&gt;HZ14),HZ14-HO15,0))),0)),0)</f>
        <v>　</v>
      </c>
      <c r="HZ15" s="663"/>
      <c r="IA15" s="664"/>
      <c r="IB15" s="662" t="str">
        <f>IFERROR(IF(OR(HN15="日",HN15="祝",HN15=0,HO15=""),"　",MAX(IF(HO15&gt;IB14,HQ15-HO15,IF(HO15&lt;=IB14,HQ15-IB14,0)),0)),0)</f>
        <v>　</v>
      </c>
      <c r="IC15" s="663"/>
      <c r="ID15" s="664"/>
      <c r="IE15" s="662" t="str">
        <f>IFERROR(IF(OR(HN15="日",HN15="祝",HN15=0,HO15=""),"　",MAX(IF(AND(HO15&lt;=IE14,HQ15&gt;IF14),IF14-IE14,IF(AND(HO15&gt;IE14,HQ15&lt;=IF14),HQ15-HO15,IF(AND(HO15&lt;=IE14,HQ15&lt;=IF14),HQ15-IE14,IF(AND(HO15&gt;IE14,HQ15&gt;IF14),IF14-HO15,0)))),0)),0)</f>
        <v>　</v>
      </c>
      <c r="IF15" s="663"/>
      <c r="IG15" s="664"/>
      <c r="IH15" s="662" t="str">
        <f>IFERROR(IF(OR(HN15="日",HN15="祝",HN15=0,HO15=""),"　",MAX(IF(AND(HO15&gt;IK14,HQ15&gt;II14),0,IF(AND(HO15&lt;=IK14,HO15&gt;IH14,HQ15&gt;II14),IK14-HO15,IF(AND(HO15&lt;=IK14,HO15&lt;=IH14,HQ15&gt;II14),IK14-IH14,IF(AND(HO15&gt;IH14,HQ15&lt;=II14),HQ15-HO15,IF(AND(HO15&lt;=IH14,HQ15&lt;=II14),HQ15-IH14,0))))),0)),0)</f>
        <v>　</v>
      </c>
      <c r="II15" s="663"/>
      <c r="IJ15" s="664"/>
      <c r="IK15" s="662" t="str">
        <f>IFERROR(IF(OR(HN15="日",HN15="祝",HN15=0,HO15=""),"　",MAX(IF(AND(HO15&lt;=IK14,HQ15&gt;IL14),IL14-IK14,IF(HQ15&lt;=IL14,0,IF(AND(HO15&gt;IK14,HQ15&gt;IL14),IL14-HO15,0))),0)),0)</f>
        <v>　</v>
      </c>
      <c r="IL15" s="663"/>
      <c r="IM15" s="664"/>
      <c r="IN15" s="662" t="str">
        <f>IB15</f>
        <v>　</v>
      </c>
      <c r="IO15" s="663"/>
      <c r="IP15" s="664"/>
      <c r="IQ15" s="665" t="str">
        <f>IF(IT15="×",TIME(0,0,0),IF(JD4="非常勤",HS15,IE15))</f>
        <v>　</v>
      </c>
      <c r="IR15" s="666"/>
      <c r="IS15" s="667"/>
      <c r="IT15" s="265"/>
      <c r="IU15" s="665" t="str">
        <f>IF(IX15="×",TIME(0,0,0),IF(JD4="非常勤",HV15,IH15))</f>
        <v>　</v>
      </c>
      <c r="IV15" s="666"/>
      <c r="IW15" s="667"/>
      <c r="IX15" s="265"/>
      <c r="IY15" s="665" t="str">
        <f>IF(JB15="×",TIME(0,0,0),IF(JD4="非常勤",HY15,IK15))</f>
        <v>　</v>
      </c>
      <c r="IZ15" s="666"/>
      <c r="JA15" s="667"/>
      <c r="JB15" s="265"/>
      <c r="JC15" s="665" t="str">
        <f>IF(JF15="×",TIME(0,0,0),IF(JD4="非常勤",IB15,IN15))</f>
        <v>　</v>
      </c>
      <c r="JD15" s="666"/>
      <c r="JE15" s="667"/>
      <c r="JF15" s="265"/>
      <c r="JG15" s="668"/>
      <c r="JH15" s="669"/>
      <c r="JI15" s="668"/>
      <c r="JJ15" s="670"/>
      <c r="JK15" s="669"/>
      <c r="JL15" s="671"/>
      <c r="JM15" s="672"/>
      <c r="JN15" s="672"/>
      <c r="JO15" s="673"/>
      <c r="JP15" s="263">
        <f>$A$15</f>
        <v>1</v>
      </c>
      <c r="JQ15" s="264" t="str">
        <f>$B$15</f>
        <v>木</v>
      </c>
      <c r="JR15" s="660"/>
      <c r="JS15" s="661"/>
      <c r="JT15" s="660"/>
      <c r="JU15" s="661"/>
      <c r="JV15" s="662" t="str">
        <f>IFERROR(IF(OR(JQ15="日",JQ15="祝",JQ15=0,JR15=""),"　",MAX(IF(AND(JR15&lt;=JV14,JT15&gt;JW14),JW14-JV14,IF(AND(JR15&gt;JV14,JT15&lt;=JW14),JT15-JR15,IF(AND(JR15&lt;=JV14,JT15&lt;=JW14),JT15-JV14,IF(AND(JR15&gt;JV14,JT15&gt;JW14),JW14-JR15,0)))),0)),0)</f>
        <v>　</v>
      </c>
      <c r="JW15" s="663"/>
      <c r="JX15" s="664"/>
      <c r="JY15" s="662" t="str">
        <f>IFERROR(IF(OR(JQ15="日",JQ15="祝",JQ15=0,JR15=""),"　",MAX(IF(AND(JR15&gt;KB14,JT15&gt;JZ14),0,IF(AND(JR15&lt;=KB14,JR15&gt;JY14,JT15&gt;JZ14),KB14-JR15,IF(AND(JR15&lt;=KB14,JR15&lt;=JY14,JT15&gt;JZ14),KB14-JY14,IF(AND(JR15&gt;JY14,JT15&lt;=JZ14),JT15-JR15,IF(AND(JR15&lt;=JY14,JT15&lt;=JZ14),JT15-JY14,0))))),0)),0)</f>
        <v>　</v>
      </c>
      <c r="JZ15" s="663"/>
      <c r="KA15" s="664"/>
      <c r="KB15" s="662" t="str">
        <f>IFERROR(IF(OR(JQ15="日",JQ15="祝",JQ15=0,JR15=""),"　",MAX(IF(AND(JR15&lt;=KB14,JT15&gt;KC14),KC14-KB14,IF(JT15&lt;=KC14,0,IF(AND(JR15&gt;KB14,JT15&gt;KC14),KC14-JR15,0))),0)),0)</f>
        <v>　</v>
      </c>
      <c r="KC15" s="663"/>
      <c r="KD15" s="664"/>
      <c r="KE15" s="662" t="str">
        <f>IFERROR(IF(OR(JQ15="日",JQ15="祝",JQ15=0,JR15=""),"　",MAX(IF(JR15&gt;KE14,JT15-JR15,IF(JR15&lt;=KE14,JT15-KE14,0)),0)),0)</f>
        <v>　</v>
      </c>
      <c r="KF15" s="663"/>
      <c r="KG15" s="664"/>
      <c r="KH15" s="662" t="str">
        <f>IFERROR(IF(OR(JQ15="日",JQ15="祝",JQ15=0,JR15=""),"　",MAX(IF(AND(JR15&lt;=KH14,JT15&gt;KI14),KI14-KH14,IF(AND(JR15&gt;KH14,JT15&lt;=KI14),JT15-JR15,IF(AND(JR15&lt;=KH14,JT15&lt;=KI14),JT15-KH14,IF(AND(JR15&gt;KH14,JT15&gt;KI14),KI14-JR15,0)))),0)),0)</f>
        <v>　</v>
      </c>
      <c r="KI15" s="663"/>
      <c r="KJ15" s="664"/>
      <c r="KK15" s="662" t="str">
        <f>IFERROR(IF(OR(JQ15="日",JQ15="祝",JQ15=0,JR15=""),"　",MAX(IF(AND(JR15&gt;KN14,JT15&gt;KL14),0,IF(AND(JR15&lt;=KN14,JR15&gt;KK14,JT15&gt;KL14),KN14-JR15,IF(AND(JR15&lt;=KN14,JR15&lt;=KK14,JT15&gt;KL14),KN14-KK14,IF(AND(JR15&gt;KK14,JT15&lt;=KL14),JT15-JR15,IF(AND(JR15&lt;=KK14,JT15&lt;=KL14),JT15-KK14,0))))),0)),0)</f>
        <v>　</v>
      </c>
      <c r="KL15" s="663"/>
      <c r="KM15" s="664"/>
      <c r="KN15" s="662" t="str">
        <f>IFERROR(IF(OR(JQ15="日",JQ15="祝",JQ15=0,JR15=""),"　",MAX(IF(AND(JR15&lt;=KN14,JT15&gt;KO14),KO14-KN14,IF(JT15&lt;=KO14,0,IF(AND(JR15&gt;KN14,JT15&gt;KO14),KO14-JR15,0))),0)),0)</f>
        <v>　</v>
      </c>
      <c r="KO15" s="663"/>
      <c r="KP15" s="664"/>
      <c r="KQ15" s="662" t="str">
        <f>KE15</f>
        <v>　</v>
      </c>
      <c r="KR15" s="663"/>
      <c r="KS15" s="664"/>
      <c r="KT15" s="665" t="str">
        <f>IF(KW15="×",TIME(0,0,0),IF(LG4="非常勤",JV15,KH15))</f>
        <v>　</v>
      </c>
      <c r="KU15" s="666"/>
      <c r="KV15" s="667"/>
      <c r="KW15" s="265"/>
      <c r="KX15" s="665" t="str">
        <f>IF(LA15="×",TIME(0,0,0),IF(LG4="非常勤",JY15,KK15))</f>
        <v>　</v>
      </c>
      <c r="KY15" s="666"/>
      <c r="KZ15" s="667"/>
      <c r="LA15" s="265"/>
      <c r="LB15" s="665" t="str">
        <f>IF(LE15="×",TIME(0,0,0),IF(LG4="非常勤",KB15,KN15))</f>
        <v>　</v>
      </c>
      <c r="LC15" s="666"/>
      <c r="LD15" s="667"/>
      <c r="LE15" s="265"/>
      <c r="LF15" s="665" t="str">
        <f>IF(LI15="×",TIME(0,0,0),IF(LG4="非常勤",KE15,KQ15))</f>
        <v>　</v>
      </c>
      <c r="LG15" s="666"/>
      <c r="LH15" s="667"/>
      <c r="LI15" s="265"/>
      <c r="LJ15" s="668"/>
      <c r="LK15" s="669"/>
      <c r="LL15" s="668"/>
      <c r="LM15" s="670"/>
      <c r="LN15" s="669"/>
      <c r="LO15" s="671"/>
      <c r="LP15" s="672"/>
      <c r="LQ15" s="672"/>
      <c r="LR15" s="673"/>
      <c r="LS15" s="263">
        <f>$A$15</f>
        <v>1</v>
      </c>
      <c r="LT15" s="264" t="str">
        <f>$B$15</f>
        <v>木</v>
      </c>
      <c r="LU15" s="660"/>
      <c r="LV15" s="661"/>
      <c r="LW15" s="660"/>
      <c r="LX15" s="661"/>
      <c r="LY15" s="662" t="str">
        <f>IFERROR(IF(OR(LT15="日",LT15="祝",LT15=0,LU15=""),"　",MAX(IF(AND(LU15&lt;=LY14,LW15&gt;LZ14),LZ14-LY14,IF(AND(LU15&gt;LY14,LW15&lt;=LZ14),LW15-LU15,IF(AND(LU15&lt;=LY14,LW15&lt;=LZ14),LW15-LY14,IF(AND(LU15&gt;LY14,LW15&gt;LZ14),LZ14-LU15,0)))),0)),0)</f>
        <v>　</v>
      </c>
      <c r="LZ15" s="663"/>
      <c r="MA15" s="664"/>
      <c r="MB15" s="662" t="str">
        <f>IFERROR(IF(OR(LT15="日",LT15="祝",LT15=0,LU15=""),"　",MAX(IF(AND(LU15&gt;ME14,LW15&gt;MC14),0,IF(AND(LU15&lt;=ME14,LU15&gt;MB14,LW15&gt;MC14),ME14-LU15,IF(AND(LU15&lt;=ME14,LU15&lt;=MB14,LW15&gt;MC14),ME14-MB14,IF(AND(LU15&gt;MB14,LW15&lt;=MC14),LW15-LU15,IF(AND(LU15&lt;=MB14,LW15&lt;=MC14),LW15-MB14,0))))),0)),0)</f>
        <v>　</v>
      </c>
      <c r="MC15" s="663"/>
      <c r="MD15" s="664"/>
      <c r="ME15" s="662" t="str">
        <f>IFERROR(IF(OR(LT15="日",LT15="祝",LT15=0,LU15=""),"　",MAX(IF(AND(LU15&lt;=ME14,LW15&gt;MF14),MF14-ME14,IF(LW15&lt;=MF14,0,IF(AND(LU15&gt;ME14,LW15&gt;MF14),MF14-LU15,0))),0)),0)</f>
        <v>　</v>
      </c>
      <c r="MF15" s="663"/>
      <c r="MG15" s="664"/>
      <c r="MH15" s="662" t="str">
        <f>IFERROR(IF(OR(LT15="日",LT15="祝",LT15=0,LU15=""),"　",MAX(IF(LU15&gt;MH14,LW15-LU15,IF(LU15&lt;=MH14,LW15-MH14,0)),0)),0)</f>
        <v>　</v>
      </c>
      <c r="MI15" s="663"/>
      <c r="MJ15" s="664"/>
      <c r="MK15" s="662" t="str">
        <f>IFERROR(IF(OR(LT15="日",LT15="祝",LT15=0,LU15=""),"　",MAX(IF(AND(LU15&lt;=MK14,LW15&gt;ML14),ML14-MK14,IF(AND(LU15&gt;MK14,LW15&lt;=ML14),LW15-LU15,IF(AND(LU15&lt;=MK14,LW15&lt;=ML14),LW15-MK14,IF(AND(LU15&gt;MK14,LW15&gt;ML14),ML14-LU15,0)))),0)),0)</f>
        <v>　</v>
      </c>
      <c r="ML15" s="663"/>
      <c r="MM15" s="664"/>
      <c r="MN15" s="662" t="str">
        <f>IFERROR(IF(OR(LT15="日",LT15="祝",LT15=0,LU15=""),"　",MAX(IF(AND(LU15&gt;MQ14,LW15&gt;MO14),0,IF(AND(LU15&lt;=MQ14,LU15&gt;MN14,LW15&gt;MO14),MQ14-LU15,IF(AND(LU15&lt;=MQ14,LU15&lt;=MN14,LW15&gt;MO14),MQ14-MN14,IF(AND(LU15&gt;MN14,LW15&lt;=MO14),LW15-LU15,IF(AND(LU15&lt;=MN14,LW15&lt;=MO14),LW15-MN14,0))))),0)),0)</f>
        <v>　</v>
      </c>
      <c r="MO15" s="663"/>
      <c r="MP15" s="664"/>
      <c r="MQ15" s="662" t="str">
        <f>IFERROR(IF(OR(LT15="日",LT15="祝",LT15=0,LU15=""),"　",MAX(IF(AND(LU15&lt;=MQ14,LW15&gt;MR14),MR14-MQ14,IF(LW15&lt;=MR14,0,IF(AND(LU15&gt;MQ14,LW15&gt;MR14),MR14-LU15,0))),0)),0)</f>
        <v>　</v>
      </c>
      <c r="MR15" s="663"/>
      <c r="MS15" s="664"/>
      <c r="MT15" s="662" t="str">
        <f>MH15</f>
        <v>　</v>
      </c>
      <c r="MU15" s="663"/>
      <c r="MV15" s="664"/>
      <c r="MW15" s="665" t="str">
        <f>IF(MZ15="×",TIME(0,0,0),IF(NJ4="非常勤",LY15,MK15))</f>
        <v>　</v>
      </c>
      <c r="MX15" s="666"/>
      <c r="MY15" s="667"/>
      <c r="MZ15" s="265"/>
      <c r="NA15" s="665" t="str">
        <f>IF(ND15="×",TIME(0,0,0),IF(NJ4="非常勤",MB15,MN15))</f>
        <v>　</v>
      </c>
      <c r="NB15" s="666"/>
      <c r="NC15" s="667"/>
      <c r="ND15" s="265"/>
      <c r="NE15" s="665" t="str">
        <f>IF(NH15="×",TIME(0,0,0),IF(NJ4="非常勤",ME15,MQ15))</f>
        <v>　</v>
      </c>
      <c r="NF15" s="666"/>
      <c r="NG15" s="667"/>
      <c r="NH15" s="265"/>
      <c r="NI15" s="665" t="str">
        <f>IF(NL15="×",TIME(0,0,0),IF(NJ4="非常勤",MH15,MT15))</f>
        <v>　</v>
      </c>
      <c r="NJ15" s="666"/>
      <c r="NK15" s="667"/>
      <c r="NL15" s="265"/>
      <c r="NM15" s="668"/>
      <c r="NN15" s="669"/>
      <c r="NO15" s="668"/>
      <c r="NP15" s="670"/>
      <c r="NQ15" s="669"/>
      <c r="NR15" s="671"/>
      <c r="NS15" s="672"/>
      <c r="NT15" s="672"/>
      <c r="NU15" s="673"/>
      <c r="NV15" s="263">
        <f>$A$15</f>
        <v>1</v>
      </c>
      <c r="NW15" s="264" t="str">
        <f>$B$15</f>
        <v>木</v>
      </c>
      <c r="NX15" s="660"/>
      <c r="NY15" s="661"/>
      <c r="NZ15" s="660"/>
      <c r="OA15" s="661"/>
      <c r="OB15" s="662" t="str">
        <f>IFERROR(IF(OR(NW15="日",NW15="祝",NW15=0,NX15=""),"　",MAX(IF(AND(NX15&lt;=OB14,NZ15&gt;OC14),OC14-OB14,IF(AND(NX15&gt;OB14,NZ15&lt;=OC14),NZ15-NX15,IF(AND(NX15&lt;=OB14,NZ15&lt;=OC14),NZ15-OB14,IF(AND(NX15&gt;OB14,NZ15&gt;OC14),OC14-NX15,0)))),0)),0)</f>
        <v>　</v>
      </c>
      <c r="OC15" s="663"/>
      <c r="OD15" s="664"/>
      <c r="OE15" s="662" t="str">
        <f>IFERROR(IF(OR(NW15="日",NW15="祝",NW15=0,NX15=""),"　",MAX(IF(AND(NX15&gt;OH14,NZ15&gt;OF14),0,IF(AND(NX15&lt;=OH14,NX15&gt;OE14,NZ15&gt;OF14),OH14-NX15,IF(AND(NX15&lt;=OH14,NX15&lt;=OE14,NZ15&gt;OF14),OH14-OE14,IF(AND(NX15&gt;OE14,NZ15&lt;=OF14),NZ15-NX15,IF(AND(NX15&lt;=OE14,NZ15&lt;=OF14),NZ15-OE14,0))))),0)),0)</f>
        <v>　</v>
      </c>
      <c r="OF15" s="663"/>
      <c r="OG15" s="664"/>
      <c r="OH15" s="662" t="str">
        <f>IFERROR(IF(OR(NW15="日",NW15="祝",NW15=0,NX15=""),"　",MAX(IF(AND(NX15&lt;=OH14,NZ15&gt;OI14),OI14-OH14,IF(NZ15&lt;=OI14,0,IF(AND(NX15&gt;OH14,NZ15&gt;OI14),OI14-NX15,0))),0)),0)</f>
        <v>　</v>
      </c>
      <c r="OI15" s="663"/>
      <c r="OJ15" s="664"/>
      <c r="OK15" s="662" t="str">
        <f>IFERROR(IF(OR(NW15="日",NW15="祝",NW15=0,NX15=""),"　",MAX(IF(NX15&gt;OK14,NZ15-NX15,IF(NX15&lt;=OK14,NZ15-OK14,0)),0)),0)</f>
        <v>　</v>
      </c>
      <c r="OL15" s="663"/>
      <c r="OM15" s="664"/>
      <c r="ON15" s="662" t="str">
        <f>IFERROR(IF(OR(NW15="日",NW15="祝",NW15=0,NX15=""),"　",MAX(IF(AND(NX15&lt;=ON14,NZ15&gt;OO14),OO14-ON14,IF(AND(NX15&gt;ON14,NZ15&lt;=OO14),NZ15-NX15,IF(AND(NX15&lt;=ON14,NZ15&lt;=OO14),NZ15-ON14,IF(AND(NX15&gt;ON14,NZ15&gt;OO14),OO14-NX15,0)))),0)),0)</f>
        <v>　</v>
      </c>
      <c r="OO15" s="663"/>
      <c r="OP15" s="664"/>
      <c r="OQ15" s="662" t="str">
        <f>IFERROR(IF(OR(NW15="日",NW15="祝",NW15=0,NX15=""),"　",MAX(IF(AND(NX15&gt;OT14,NZ15&gt;OR14),0,IF(AND(NX15&lt;=OT14,NX15&gt;OQ14,NZ15&gt;OR14),OT14-NX15,IF(AND(NX15&lt;=OT14,NX15&lt;=OQ14,NZ15&gt;OR14),OT14-OQ14,IF(AND(NX15&gt;OQ14,NZ15&lt;=OR14),NZ15-NX15,IF(AND(NX15&lt;=OQ14,NZ15&lt;=OR14),NZ15-OQ14,0))))),0)),0)</f>
        <v>　</v>
      </c>
      <c r="OR15" s="663"/>
      <c r="OS15" s="664"/>
      <c r="OT15" s="662" t="str">
        <f>IFERROR(IF(OR(NW15="日",NW15="祝",NW15=0,NX15=""),"　",MAX(IF(AND(NX15&lt;=OT14,NZ15&gt;OU14),OU14-OT14,IF(NZ15&lt;=OU14,0,IF(AND(NX15&gt;OT14,NZ15&gt;OU14),OU14-NX15,0))),0)),0)</f>
        <v>　</v>
      </c>
      <c r="OU15" s="663"/>
      <c r="OV15" s="664"/>
      <c r="OW15" s="662" t="str">
        <f>OK15</f>
        <v>　</v>
      </c>
      <c r="OX15" s="663"/>
      <c r="OY15" s="664"/>
      <c r="OZ15" s="665" t="str">
        <f>IF(PC15="×",TIME(0,0,0),IF(PM4="非常勤",OB15,ON15))</f>
        <v>　</v>
      </c>
      <c r="PA15" s="666"/>
      <c r="PB15" s="667"/>
      <c r="PC15" s="265"/>
      <c r="PD15" s="665" t="str">
        <f>IF(PG15="×",TIME(0,0,0),IF(PM4="非常勤",OE15,OQ15))</f>
        <v>　</v>
      </c>
      <c r="PE15" s="666"/>
      <c r="PF15" s="667"/>
      <c r="PG15" s="265"/>
      <c r="PH15" s="665" t="str">
        <f>IF(PK15="×",TIME(0,0,0),IF(PM4="非常勤",OH15,OT15))</f>
        <v>　</v>
      </c>
      <c r="PI15" s="666"/>
      <c r="PJ15" s="667"/>
      <c r="PK15" s="265"/>
      <c r="PL15" s="665" t="str">
        <f>IF(PO15="×",TIME(0,0,0),IF(PM4="非常勤",OK15,OW15))</f>
        <v>　</v>
      </c>
      <c r="PM15" s="666"/>
      <c r="PN15" s="667"/>
      <c r="PO15" s="265"/>
      <c r="PP15" s="668"/>
      <c r="PQ15" s="669"/>
      <c r="PR15" s="668"/>
      <c r="PS15" s="670"/>
      <c r="PT15" s="669"/>
      <c r="PU15" s="671"/>
      <c r="PV15" s="672"/>
      <c r="PW15" s="672"/>
      <c r="PX15" s="673"/>
      <c r="PY15" s="263">
        <f>$A$15</f>
        <v>1</v>
      </c>
      <c r="PZ15" s="264" t="str">
        <f>$B$15</f>
        <v>木</v>
      </c>
      <c r="QA15" s="660"/>
      <c r="QB15" s="661"/>
      <c r="QC15" s="660"/>
      <c r="QD15" s="661"/>
      <c r="QE15" s="662" t="str">
        <f>IFERROR(IF(OR(PZ15="日",PZ15="祝",PZ15=0,QA15=""),"　",MAX(IF(AND(QA15&lt;=QE14,QC15&gt;QF14),QF14-QE14,IF(AND(QA15&gt;QE14,QC15&lt;=QF14),QC15-QA15,IF(AND(QA15&lt;=QE14,QC15&lt;=QF14),QC15-QE14,IF(AND(QA15&gt;QE14,QC15&gt;QF14),QF14-QA15,0)))),0)),0)</f>
        <v>　</v>
      </c>
      <c r="QF15" s="663"/>
      <c r="QG15" s="664"/>
      <c r="QH15" s="662" t="str">
        <f>IFERROR(IF(OR(PZ15="日",PZ15="祝",PZ15=0,QA15=""),"　",MAX(IF(AND(QA15&gt;QK14,QC15&gt;QI14),0,IF(AND(QA15&lt;=QK14,QA15&gt;QH14,QC15&gt;QI14),QK14-QA15,IF(AND(QA15&lt;=QK14,QA15&lt;=QH14,QC15&gt;QI14),QK14-QH14,IF(AND(QA15&gt;QH14,QC15&lt;=QI14),QC15-QA15,IF(AND(QA15&lt;=QH14,QC15&lt;=QI14),QC15-QH14,0))))),0)),0)</f>
        <v>　</v>
      </c>
      <c r="QI15" s="663"/>
      <c r="QJ15" s="664"/>
      <c r="QK15" s="662" t="str">
        <f>IFERROR(IF(OR(PZ15="日",PZ15="祝",PZ15=0,QA15=""),"　",MAX(IF(AND(QA15&lt;=QK14,QC15&gt;QL14),QL14-QK14,IF(QC15&lt;=QL14,0,IF(AND(QA15&gt;QK14,QC15&gt;QL14),QL14-QA15,0))),0)),0)</f>
        <v>　</v>
      </c>
      <c r="QL15" s="663"/>
      <c r="QM15" s="664"/>
      <c r="QN15" s="662" t="str">
        <f>IFERROR(IF(OR(PZ15="日",PZ15="祝",PZ15=0,QA15=""),"　",MAX(IF(QA15&gt;QN14,QC15-QA15,IF(QA15&lt;=QN14,QC15-QN14,0)),0)),0)</f>
        <v>　</v>
      </c>
      <c r="QO15" s="663"/>
      <c r="QP15" s="664"/>
      <c r="QQ15" s="662" t="str">
        <f>IFERROR(IF(OR(PZ15="日",PZ15="祝",PZ15=0,QA15=""),"　",MAX(IF(AND(QA15&lt;=QQ14,QC15&gt;QR14),QR14-QQ14,IF(AND(QA15&gt;QQ14,QC15&lt;=QR14),QC15-QA15,IF(AND(QA15&lt;=QQ14,QC15&lt;=QR14),QC15-QQ14,IF(AND(QA15&gt;QQ14,QC15&gt;QR14),QR14-QA15,0)))),0)),0)</f>
        <v>　</v>
      </c>
      <c r="QR15" s="663"/>
      <c r="QS15" s="664"/>
      <c r="QT15" s="662" t="str">
        <f>IFERROR(IF(OR(PZ15="日",PZ15="祝",PZ15=0,QA15=""),"　",MAX(IF(AND(QA15&gt;QW14,QC15&gt;QU14),0,IF(AND(QA15&lt;=QW14,QA15&gt;QT14,QC15&gt;QU14),QW14-QA15,IF(AND(QA15&lt;=QW14,QA15&lt;=QT14,QC15&gt;QU14),QW14-QT14,IF(AND(QA15&gt;QT14,QC15&lt;=QU14),QC15-QA15,IF(AND(QA15&lt;=QT14,QC15&lt;=QU14),QC15-QT14,0))))),0)),0)</f>
        <v>　</v>
      </c>
      <c r="QU15" s="663"/>
      <c r="QV15" s="664"/>
      <c r="QW15" s="662" t="str">
        <f>IFERROR(IF(OR(PZ15="日",PZ15="祝",PZ15=0,QA15=""),"　",MAX(IF(AND(QA15&lt;=QW14,QC15&gt;QX14),QX14-QW14,IF(QC15&lt;=QX14,0,IF(AND(QA15&gt;QW14,QC15&gt;QX14),QX14-QA15,0))),0)),0)</f>
        <v>　</v>
      </c>
      <c r="QX15" s="663"/>
      <c r="QY15" s="664"/>
      <c r="QZ15" s="662" t="str">
        <f>QN15</f>
        <v>　</v>
      </c>
      <c r="RA15" s="663"/>
      <c r="RB15" s="664"/>
      <c r="RC15" s="665" t="str">
        <f>IF(RF15="×",TIME(0,0,0),IF(RP4="非常勤",QE15,QQ15))</f>
        <v>　</v>
      </c>
      <c r="RD15" s="666"/>
      <c r="RE15" s="667"/>
      <c r="RF15" s="265"/>
      <c r="RG15" s="665" t="str">
        <f>IF(RJ15="×",TIME(0,0,0),IF(RP4="非常勤",QH15,QT15))</f>
        <v>　</v>
      </c>
      <c r="RH15" s="666"/>
      <c r="RI15" s="667"/>
      <c r="RJ15" s="265"/>
      <c r="RK15" s="665" t="str">
        <f>IF(RN15="×",TIME(0,0,0),IF(RP4="非常勤",QK15,QW15))</f>
        <v>　</v>
      </c>
      <c r="RL15" s="666"/>
      <c r="RM15" s="667"/>
      <c r="RN15" s="265"/>
      <c r="RO15" s="665" t="str">
        <f>IF(RR15="×",TIME(0,0,0),IF(RP4="非常勤",QN15,QZ15))</f>
        <v>　</v>
      </c>
      <c r="RP15" s="666"/>
      <c r="RQ15" s="667"/>
      <c r="RR15" s="265"/>
      <c r="RS15" s="668"/>
      <c r="RT15" s="669"/>
      <c r="RU15" s="668"/>
      <c r="RV15" s="670"/>
      <c r="RW15" s="669"/>
      <c r="RX15" s="671"/>
      <c r="RY15" s="672"/>
      <c r="RZ15" s="672"/>
      <c r="SA15" s="673"/>
      <c r="SB15" s="263">
        <f>$A$15</f>
        <v>1</v>
      </c>
      <c r="SC15" s="264" t="str">
        <f>$B$15</f>
        <v>木</v>
      </c>
      <c r="SD15" s="660"/>
      <c r="SE15" s="661"/>
      <c r="SF15" s="660"/>
      <c r="SG15" s="661"/>
      <c r="SH15" s="662" t="str">
        <f>IFERROR(IF(OR(SC15="日",SC15="祝",SC15=0,SD15=""),"　",MAX(IF(AND(SD15&lt;=SH14,SF15&gt;SI14),SI14-SH14,IF(AND(SD15&gt;SH14,SF15&lt;=SI14),SF15-SD15,IF(AND(SD15&lt;=SH14,SF15&lt;=SI14),SF15-SH14,IF(AND(SD15&gt;SH14,SF15&gt;SI14),SI14-SD15,0)))),0)),0)</f>
        <v>　</v>
      </c>
      <c r="SI15" s="663"/>
      <c r="SJ15" s="664"/>
      <c r="SK15" s="662" t="str">
        <f>IFERROR(IF(OR(SC15="日",SC15="祝",SC15=0,SD15=""),"　",MAX(IF(AND(SD15&gt;SN14,SF15&gt;SL14),0,IF(AND(SD15&lt;=SN14,SD15&gt;SK14,SF15&gt;SL14),SN14-SD15,IF(AND(SD15&lt;=SN14,SD15&lt;=SK14,SF15&gt;SL14),SN14-SK14,IF(AND(SD15&gt;SK14,SF15&lt;=SL14),SF15-SD15,IF(AND(SD15&lt;=SK14,SF15&lt;=SL14),SF15-SK14,0))))),0)),0)</f>
        <v>　</v>
      </c>
      <c r="SL15" s="663"/>
      <c r="SM15" s="664"/>
      <c r="SN15" s="662" t="str">
        <f>IFERROR(IF(OR(SC15="日",SC15="祝",SC15=0,SD15=""),"　",MAX(IF(AND(SD15&lt;=SN14,SF15&gt;SO14),SO14-SN14,IF(SF15&lt;=SO14,0,IF(AND(SD15&gt;SN14,SF15&gt;SO14),SO14-SD15,0))),0)),0)</f>
        <v>　</v>
      </c>
      <c r="SO15" s="663"/>
      <c r="SP15" s="664"/>
      <c r="SQ15" s="662" t="str">
        <f>IFERROR(IF(OR(SC15="日",SC15="祝",SC15=0,SD15=""),"　",MAX(IF(SD15&gt;SQ14,SF15-SD15,IF(SD15&lt;=SQ14,SF15-SQ14,0)),0)),0)</f>
        <v>　</v>
      </c>
      <c r="SR15" s="663"/>
      <c r="SS15" s="664"/>
      <c r="ST15" s="662" t="str">
        <f>IFERROR(IF(OR(SC15="日",SC15="祝",SC15=0,SD15=""),"　",MAX(IF(AND(SD15&lt;=ST14,SF15&gt;SU14),SU14-ST14,IF(AND(SD15&gt;ST14,SF15&lt;=SU14),SF15-SD15,IF(AND(SD15&lt;=ST14,SF15&lt;=SU14),SF15-ST14,IF(AND(SD15&gt;ST14,SF15&gt;SU14),SU14-SD15,0)))),0)),0)</f>
        <v>　</v>
      </c>
      <c r="SU15" s="663"/>
      <c r="SV15" s="664"/>
      <c r="SW15" s="662" t="str">
        <f>IFERROR(IF(OR(SC15="日",SC15="祝",SC15=0,SD15=""),"　",MAX(IF(AND(SD15&gt;SZ14,SF15&gt;SX14),0,IF(AND(SD15&lt;=SZ14,SD15&gt;SW14,SF15&gt;SX14),SZ14-SD15,IF(AND(SD15&lt;=SZ14,SD15&lt;=SW14,SF15&gt;SX14),SZ14-SW14,IF(AND(SD15&gt;SW14,SF15&lt;=SX14),SF15-SD15,IF(AND(SD15&lt;=SW14,SF15&lt;=SX14),SF15-SW14,0))))),0)),0)</f>
        <v>　</v>
      </c>
      <c r="SX15" s="663"/>
      <c r="SY15" s="664"/>
      <c r="SZ15" s="662" t="str">
        <f>IFERROR(IF(OR(SC15="日",SC15="祝",SC15=0,SD15=""),"　",MAX(IF(AND(SD15&lt;=SZ14,SF15&gt;TA14),TA14-SZ14,IF(SF15&lt;=TA14,0,IF(AND(SD15&gt;SZ14,SF15&gt;TA14),TA14-SD15,0))),0)),0)</f>
        <v>　</v>
      </c>
      <c r="TA15" s="663"/>
      <c r="TB15" s="664"/>
      <c r="TC15" s="662" t="str">
        <f>SQ15</f>
        <v>　</v>
      </c>
      <c r="TD15" s="663"/>
      <c r="TE15" s="664"/>
      <c r="TF15" s="665" t="str">
        <f>IF(TI15="×",TIME(0,0,0),IF(TS4="非常勤",SH15,ST15))</f>
        <v>　</v>
      </c>
      <c r="TG15" s="666"/>
      <c r="TH15" s="667"/>
      <c r="TI15" s="265"/>
      <c r="TJ15" s="665" t="str">
        <f>IF(TM15="×",TIME(0,0,0),IF(TS4="非常勤",SK15,SW15))</f>
        <v>　</v>
      </c>
      <c r="TK15" s="666"/>
      <c r="TL15" s="667"/>
      <c r="TM15" s="265"/>
      <c r="TN15" s="665" t="str">
        <f>IF(TQ15="×",TIME(0,0,0),IF(TS4="非常勤",SN15,SZ15))</f>
        <v>　</v>
      </c>
      <c r="TO15" s="666"/>
      <c r="TP15" s="667"/>
      <c r="TQ15" s="265"/>
      <c r="TR15" s="665" t="str">
        <f>IF(TU15="×",TIME(0,0,0),IF(TS4="非常勤",SQ15,TC15))</f>
        <v>　</v>
      </c>
      <c r="TS15" s="666"/>
      <c r="TT15" s="667"/>
      <c r="TU15" s="265"/>
      <c r="TV15" s="668"/>
      <c r="TW15" s="669"/>
      <c r="TX15" s="668"/>
      <c r="TY15" s="670"/>
      <c r="TZ15" s="669"/>
      <c r="UA15" s="671"/>
      <c r="UB15" s="672"/>
      <c r="UC15" s="672"/>
      <c r="UD15" s="673"/>
      <c r="UE15" s="263">
        <f>$A$15</f>
        <v>1</v>
      </c>
      <c r="UF15" s="264" t="str">
        <f>$B$15</f>
        <v>木</v>
      </c>
      <c r="UG15" s="660"/>
      <c r="UH15" s="661"/>
      <c r="UI15" s="660"/>
      <c r="UJ15" s="661"/>
      <c r="UK15" s="662" t="str">
        <f>IFERROR(IF(OR(UF15="日",UF15="祝",UF15=0,UG15=""),"　",MAX(IF(AND(UG15&lt;=UK14,UI15&gt;UL14),UL14-UK14,IF(AND(UG15&gt;UK14,UI15&lt;=UL14),UI15-UG15,IF(AND(UG15&lt;=UK14,UI15&lt;=UL14),UI15-UK14,IF(AND(UG15&gt;UK14,UI15&gt;UL14),UL14-UG15,0)))),0)),0)</f>
        <v>　</v>
      </c>
      <c r="UL15" s="663"/>
      <c r="UM15" s="664"/>
      <c r="UN15" s="662" t="str">
        <f>IFERROR(IF(OR(UF15="日",UF15="祝",UF15=0,UG15=""),"　",MAX(IF(AND(UG15&gt;UQ14,UI15&gt;UO14),0,IF(AND(UG15&lt;=UQ14,UG15&gt;UN14,UI15&gt;UO14),UQ14-UG15,IF(AND(UG15&lt;=UQ14,UG15&lt;=UN14,UI15&gt;UO14),UQ14-UN14,IF(AND(UG15&gt;UN14,UI15&lt;=UO14),UI15-UG15,IF(AND(UG15&lt;=UN14,UI15&lt;=UO14),UI15-UN14,0))))),0)),0)</f>
        <v>　</v>
      </c>
      <c r="UO15" s="663"/>
      <c r="UP15" s="664"/>
      <c r="UQ15" s="662" t="str">
        <f>IFERROR(IF(OR(UF15="日",UF15="祝",UF15=0,UG15=""),"　",MAX(IF(AND(UG15&lt;=UQ14,UI15&gt;UR14),UR14-UQ14,IF(UI15&lt;=UR14,0,IF(AND(UG15&gt;UQ14,UI15&gt;UR14),UR14-UG15,0))),0)),0)</f>
        <v>　</v>
      </c>
      <c r="UR15" s="663"/>
      <c r="US15" s="664"/>
      <c r="UT15" s="662" t="str">
        <f>IFERROR(IF(OR(UF15="日",UF15="祝",UF15=0,UG15=""),"　",MAX(IF(UG15&gt;UT14,UI15-UG15,IF(UG15&lt;=UT14,UI15-UT14,0)),0)),0)</f>
        <v>　</v>
      </c>
      <c r="UU15" s="663"/>
      <c r="UV15" s="664"/>
      <c r="UW15" s="662" t="str">
        <f>IFERROR(IF(OR(UF15="日",UF15="祝",UF15=0,UG15=""),"　",MAX(IF(AND(UG15&lt;=UW14,UI15&gt;UX14),UX14-UW14,IF(AND(UG15&gt;UW14,UI15&lt;=UX14),UI15-UG15,IF(AND(UG15&lt;=UW14,UI15&lt;=UX14),UI15-UW14,IF(AND(UG15&gt;UW14,UI15&gt;UX14),UX14-UG15,0)))),0)),0)</f>
        <v>　</v>
      </c>
      <c r="UX15" s="663"/>
      <c r="UY15" s="664"/>
      <c r="UZ15" s="662" t="str">
        <f>IFERROR(IF(OR(UF15="日",UF15="祝",UF15=0,UG15=""),"　",MAX(IF(AND(UG15&gt;VC14,UI15&gt;VA14),0,IF(AND(UG15&lt;=VC14,UG15&gt;UZ14,UI15&gt;VA14),VC14-UG15,IF(AND(UG15&lt;=VC14,UG15&lt;=UZ14,UI15&gt;VA14),VC14-UZ14,IF(AND(UG15&gt;UZ14,UI15&lt;=VA14),UI15-UG15,IF(AND(UG15&lt;=UZ14,UI15&lt;=VA14),UI15-UZ14,0))))),0)),0)</f>
        <v>　</v>
      </c>
      <c r="VA15" s="663"/>
      <c r="VB15" s="664"/>
      <c r="VC15" s="662" t="str">
        <f>IFERROR(IF(OR(UF15="日",UF15="祝",UF15=0,UG15=""),"　",MAX(IF(AND(UG15&lt;=VC14,UI15&gt;VD14),VD14-VC14,IF(UI15&lt;=VD14,0,IF(AND(UG15&gt;VC14,UI15&gt;VD14),VD14-UG15,0))),0)),0)</f>
        <v>　</v>
      </c>
      <c r="VD15" s="663"/>
      <c r="VE15" s="664"/>
      <c r="VF15" s="662" t="str">
        <f>UT15</f>
        <v>　</v>
      </c>
      <c r="VG15" s="663"/>
      <c r="VH15" s="664"/>
      <c r="VI15" s="665" t="str">
        <f>IF(VL15="×",TIME(0,0,0),IF(VV4="非常勤",UK15,UW15))</f>
        <v>　</v>
      </c>
      <c r="VJ15" s="666"/>
      <c r="VK15" s="667"/>
      <c r="VL15" s="265"/>
      <c r="VM15" s="665" t="str">
        <f>IF(VP15="×",TIME(0,0,0),IF(VV4="非常勤",UN15,UZ15))</f>
        <v>　</v>
      </c>
      <c r="VN15" s="666"/>
      <c r="VO15" s="667"/>
      <c r="VP15" s="265"/>
      <c r="VQ15" s="665" t="str">
        <f>IF(VT15="×",TIME(0,0,0),IF(VV4="非常勤",UQ15,VC15))</f>
        <v>　</v>
      </c>
      <c r="VR15" s="666"/>
      <c r="VS15" s="667"/>
      <c r="VT15" s="265"/>
      <c r="VU15" s="665" t="str">
        <f>IF(VX15="×",TIME(0,0,0),IF(VV4="非常勤",UT15,VF15))</f>
        <v>　</v>
      </c>
      <c r="VV15" s="666"/>
      <c r="VW15" s="667"/>
      <c r="VX15" s="265"/>
      <c r="VY15" s="668"/>
      <c r="VZ15" s="669"/>
      <c r="WA15" s="668"/>
      <c r="WB15" s="670"/>
      <c r="WC15" s="669"/>
      <c r="WD15" s="671"/>
      <c r="WE15" s="672"/>
      <c r="WF15" s="672"/>
      <c r="WG15" s="673"/>
      <c r="WH15" s="263">
        <f>$A$15</f>
        <v>1</v>
      </c>
      <c r="WI15" s="264" t="str">
        <f>$B$15</f>
        <v>木</v>
      </c>
      <c r="WJ15" s="660"/>
      <c r="WK15" s="661"/>
      <c r="WL15" s="660"/>
      <c r="WM15" s="661"/>
      <c r="WN15" s="662" t="str">
        <f>IFERROR(IF(OR(WI15="日",WI15="祝",WI15=0,WJ15=""),"　",MAX(IF(AND(WJ15&lt;=WN14,WL15&gt;WO14),WO14-WN14,IF(AND(WJ15&gt;WN14,WL15&lt;=WO14),WL15-WJ15,IF(AND(WJ15&lt;=WN14,WL15&lt;=WO14),WL15-WN14,IF(AND(WJ15&gt;WN14,WL15&gt;WO14),WO14-WJ15,0)))),0)),0)</f>
        <v>　</v>
      </c>
      <c r="WO15" s="663"/>
      <c r="WP15" s="664"/>
      <c r="WQ15" s="662" t="str">
        <f>IFERROR(IF(OR(WI15="日",WI15="祝",WI15=0,WJ15=""),"　",MAX(IF(AND(WJ15&gt;WT14,WL15&gt;WR14),0,IF(AND(WJ15&lt;=WT14,WJ15&gt;WQ14,WL15&gt;WR14),WT14-WJ15,IF(AND(WJ15&lt;=WT14,WJ15&lt;=WQ14,WL15&gt;WR14),WT14-WQ14,IF(AND(WJ15&gt;WQ14,WL15&lt;=WR14),WL15-WJ15,IF(AND(WJ15&lt;=WQ14,WL15&lt;=WR14),WL15-WQ14,0))))),0)),0)</f>
        <v>　</v>
      </c>
      <c r="WR15" s="663"/>
      <c r="WS15" s="664"/>
      <c r="WT15" s="662" t="str">
        <f>IFERROR(IF(OR(WI15="日",WI15="祝",WI15=0,WJ15=""),"　",MAX(IF(AND(WJ15&lt;=WT14,WL15&gt;WU14),WU14-WT14,IF(WL15&lt;=WU14,0,IF(AND(WJ15&gt;WT14,WL15&gt;WU14),WU14-WJ15,0))),0)),0)</f>
        <v>　</v>
      </c>
      <c r="WU15" s="663"/>
      <c r="WV15" s="664"/>
      <c r="WW15" s="662" t="str">
        <f>IFERROR(IF(OR(WI15="日",WI15="祝",WI15=0,WJ15=""),"　",MAX(IF(WJ15&gt;WW14,WL15-WJ15,IF(WJ15&lt;=WW14,WL15-WW14,0)),0)),0)</f>
        <v>　</v>
      </c>
      <c r="WX15" s="663"/>
      <c r="WY15" s="664"/>
      <c r="WZ15" s="662" t="str">
        <f>IFERROR(IF(OR(WI15="日",WI15="祝",WI15=0,WJ15=""),"　",MAX(IF(AND(WJ15&lt;=WZ14,WL15&gt;XA14),XA14-WZ14,IF(AND(WJ15&gt;WZ14,WL15&lt;=XA14),WL15-WJ15,IF(AND(WJ15&lt;=WZ14,WL15&lt;=XA14),WL15-WZ14,IF(AND(WJ15&gt;WZ14,WL15&gt;XA14),XA14-WJ15,0)))),0)),0)</f>
        <v>　</v>
      </c>
      <c r="XA15" s="663"/>
      <c r="XB15" s="664"/>
      <c r="XC15" s="662" t="str">
        <f>IFERROR(IF(OR(WI15="日",WI15="祝",WI15=0,WJ15=""),"　",MAX(IF(AND(WJ15&gt;XF14,WL15&gt;XD14),0,IF(AND(WJ15&lt;=XF14,WJ15&gt;XC14,WL15&gt;XD14),XF14-WJ15,IF(AND(WJ15&lt;=XF14,WJ15&lt;=XC14,WL15&gt;XD14),XF14-XC14,IF(AND(WJ15&gt;XC14,WL15&lt;=XD14),WL15-WJ15,IF(AND(WJ15&lt;=XC14,WL15&lt;=XD14),WL15-XC14,0))))),0)),0)</f>
        <v>　</v>
      </c>
      <c r="XD15" s="663"/>
      <c r="XE15" s="664"/>
      <c r="XF15" s="662" t="str">
        <f>IFERROR(IF(OR(WI15="日",WI15="祝",WI15=0,WJ15=""),"　",MAX(IF(AND(WJ15&lt;=XF14,WL15&gt;XG14),XG14-XF14,IF(WL15&lt;=XG14,0,IF(AND(WJ15&gt;XF14,WL15&gt;XG14),XG14-WJ15,0))),0)),0)</f>
        <v>　</v>
      </c>
      <c r="XG15" s="663"/>
      <c r="XH15" s="664"/>
      <c r="XI15" s="662" t="str">
        <f>WW15</f>
        <v>　</v>
      </c>
      <c r="XJ15" s="663"/>
      <c r="XK15" s="664"/>
      <c r="XL15" s="665" t="str">
        <f>IF(XO15="×",TIME(0,0,0),IF(XY4="非常勤",WN15,WZ15))</f>
        <v>　</v>
      </c>
      <c r="XM15" s="666"/>
      <c r="XN15" s="667"/>
      <c r="XO15" s="265"/>
      <c r="XP15" s="665" t="str">
        <f>IF(XS15="×",TIME(0,0,0),IF(XY4="非常勤",WQ15,XC15))</f>
        <v>　</v>
      </c>
      <c r="XQ15" s="666"/>
      <c r="XR15" s="667"/>
      <c r="XS15" s="265"/>
      <c r="XT15" s="665" t="str">
        <f>IF(XW15="×",TIME(0,0,0),IF(XY4="非常勤",WT15,XF15))</f>
        <v>　</v>
      </c>
      <c r="XU15" s="666"/>
      <c r="XV15" s="667"/>
      <c r="XW15" s="265"/>
      <c r="XX15" s="665" t="str">
        <f>IF(YA15="×",TIME(0,0,0),IF(XY4="非常勤",WW15,XI15))</f>
        <v>　</v>
      </c>
      <c r="XY15" s="666"/>
      <c r="XZ15" s="667"/>
      <c r="YA15" s="265"/>
      <c r="YB15" s="668"/>
      <c r="YC15" s="669"/>
      <c r="YD15" s="668"/>
      <c r="YE15" s="670"/>
      <c r="YF15" s="669"/>
      <c r="YG15" s="671"/>
      <c r="YH15" s="672"/>
      <c r="YI15" s="672"/>
      <c r="YJ15" s="673"/>
      <c r="YK15" s="263">
        <f>$A$15</f>
        <v>1</v>
      </c>
      <c r="YL15" s="264" t="str">
        <f>$B$15</f>
        <v>木</v>
      </c>
      <c r="YM15" s="660"/>
      <c r="YN15" s="661"/>
      <c r="YO15" s="660"/>
      <c r="YP15" s="661"/>
      <c r="YQ15" s="662" t="str">
        <f>IFERROR(IF(OR(YL15="日",YL15="祝",YL15=0,YM15=""),"　",MAX(IF(AND(YM15&lt;=YQ14,YO15&gt;YR14),YR14-YQ14,IF(AND(YM15&gt;YQ14,YO15&lt;=YR14),YO15-YM15,IF(AND(YM15&lt;=YQ14,YO15&lt;=YR14),YO15-YQ14,IF(AND(YM15&gt;YQ14,YO15&gt;YR14),YR14-YM15,0)))),0)),0)</f>
        <v>　</v>
      </c>
      <c r="YR15" s="663"/>
      <c r="YS15" s="664"/>
      <c r="YT15" s="662" t="str">
        <f>IFERROR(IF(OR(YL15="日",YL15="祝",YL15=0,YM15=""),"　",MAX(IF(AND(YM15&gt;YW14,YO15&gt;YU14),0,IF(AND(YM15&lt;=YW14,YM15&gt;YT14,YO15&gt;YU14),YW14-YM15,IF(AND(YM15&lt;=YW14,YM15&lt;=YT14,YO15&gt;YU14),YW14-YT14,IF(AND(YM15&gt;YT14,YO15&lt;=YU14),YO15-YM15,IF(AND(YM15&lt;=YT14,YO15&lt;=YU14),YO15-YT14,0))))),0)),0)</f>
        <v>　</v>
      </c>
      <c r="YU15" s="663"/>
      <c r="YV15" s="664"/>
      <c r="YW15" s="662" t="str">
        <f>IFERROR(IF(OR(YL15="日",YL15="祝",YL15=0,YM15=""),"　",MAX(IF(AND(YM15&lt;=YW14,YO15&gt;YX14),YX14-YW14,IF(YO15&lt;=YX14,0,IF(AND(YM15&gt;YW14,YO15&gt;YX14),YX14-YM15,0))),0)),0)</f>
        <v>　</v>
      </c>
      <c r="YX15" s="663"/>
      <c r="YY15" s="664"/>
      <c r="YZ15" s="662" t="str">
        <f>IFERROR(IF(OR(YL15="日",YL15="祝",YL15=0,YM15=""),"　",MAX(IF(YM15&gt;YZ14,YO15-YM15,IF(YM15&lt;=YZ14,YO15-YZ14,0)),0)),0)</f>
        <v>　</v>
      </c>
      <c r="ZA15" s="663"/>
      <c r="ZB15" s="664"/>
      <c r="ZC15" s="662" t="str">
        <f>IFERROR(IF(OR(YL15="日",YL15="祝",YL15=0,YM15=""),"　",MAX(IF(AND(YM15&lt;=ZC14,YO15&gt;ZD14),ZD14-ZC14,IF(AND(YM15&gt;ZC14,YO15&lt;=ZD14),YO15-YM15,IF(AND(YM15&lt;=ZC14,YO15&lt;=ZD14),YO15-ZC14,IF(AND(YM15&gt;ZC14,YO15&gt;ZD14),ZD14-YM15,0)))),0)),0)</f>
        <v>　</v>
      </c>
      <c r="ZD15" s="663"/>
      <c r="ZE15" s="664"/>
      <c r="ZF15" s="662" t="str">
        <f>IFERROR(IF(OR(YL15="日",YL15="祝",YL15=0,YM15=""),"　",MAX(IF(AND(YM15&gt;ZI14,YO15&gt;ZG14),0,IF(AND(YM15&lt;=ZI14,YM15&gt;ZF14,YO15&gt;ZG14),ZI14-YM15,IF(AND(YM15&lt;=ZI14,YM15&lt;=ZF14,YO15&gt;ZG14),ZI14-ZF14,IF(AND(YM15&gt;ZF14,YO15&lt;=ZG14),YO15-YM15,IF(AND(YM15&lt;=ZF14,YO15&lt;=ZG14),YO15-ZF14,0))))),0)),0)</f>
        <v>　</v>
      </c>
      <c r="ZG15" s="663"/>
      <c r="ZH15" s="664"/>
      <c r="ZI15" s="662" t="str">
        <f>IFERROR(IF(OR(YL15="日",YL15="祝",YL15=0,YM15=""),"　",MAX(IF(AND(YM15&lt;=ZI14,YO15&gt;ZJ14),ZJ14-ZI14,IF(YO15&lt;=ZJ14,0,IF(AND(YM15&gt;ZI14,YO15&gt;ZJ14),ZJ14-YM15,0))),0)),0)</f>
        <v>　</v>
      </c>
      <c r="ZJ15" s="663"/>
      <c r="ZK15" s="664"/>
      <c r="ZL15" s="662" t="str">
        <f>YZ15</f>
        <v>　</v>
      </c>
      <c r="ZM15" s="663"/>
      <c r="ZN15" s="664"/>
      <c r="ZO15" s="665" t="str">
        <f>IF(ZR15="×",TIME(0,0,0),IF(AAB4="非常勤",YQ15,ZC15))</f>
        <v>　</v>
      </c>
      <c r="ZP15" s="666"/>
      <c r="ZQ15" s="667"/>
      <c r="ZR15" s="265"/>
      <c r="ZS15" s="665" t="str">
        <f>IF(ZV15="×",TIME(0,0,0),IF(AAB4="非常勤",YT15,ZF15))</f>
        <v>　</v>
      </c>
      <c r="ZT15" s="666"/>
      <c r="ZU15" s="667"/>
      <c r="ZV15" s="265"/>
      <c r="ZW15" s="665" t="str">
        <f>IF(ZZ15="×",TIME(0,0,0),IF(AAB4="非常勤",YW15,ZI15))</f>
        <v>　</v>
      </c>
      <c r="ZX15" s="666"/>
      <c r="ZY15" s="667"/>
      <c r="ZZ15" s="265"/>
      <c r="AAA15" s="665" t="str">
        <f>IF(AAD15="×",TIME(0,0,0),IF(AAB4="非常勤",YZ15,ZL15))</f>
        <v>　</v>
      </c>
      <c r="AAB15" s="666"/>
      <c r="AAC15" s="667"/>
      <c r="AAD15" s="265"/>
      <c r="AAE15" s="668"/>
      <c r="AAF15" s="669"/>
      <c r="AAG15" s="668"/>
      <c r="AAH15" s="670"/>
      <c r="AAI15" s="669"/>
      <c r="AAJ15" s="671"/>
      <c r="AAK15" s="672"/>
      <c r="AAL15" s="672"/>
      <c r="AAM15" s="673"/>
      <c r="AAN15" s="263">
        <f>$A$15</f>
        <v>1</v>
      </c>
      <c r="AAO15" s="264" t="str">
        <f>$B$15</f>
        <v>木</v>
      </c>
      <c r="AAP15" s="660"/>
      <c r="AAQ15" s="661"/>
      <c r="AAR15" s="660"/>
      <c r="AAS15" s="661"/>
      <c r="AAT15" s="662" t="str">
        <f>IFERROR(IF(OR(AAO15="日",AAO15="祝",AAO15=0,AAP15=""),"　",MAX(IF(AND(AAP15&lt;=AAT14,AAR15&gt;AAU14),AAU14-AAT14,IF(AND(AAP15&gt;AAT14,AAR15&lt;=AAU14),AAR15-AAP15,IF(AND(AAP15&lt;=AAT14,AAR15&lt;=AAU14),AAR15-AAT14,IF(AND(AAP15&gt;AAT14,AAR15&gt;AAU14),AAU14-AAP15,0)))),0)),0)</f>
        <v>　</v>
      </c>
      <c r="AAU15" s="663"/>
      <c r="AAV15" s="664"/>
      <c r="AAW15" s="662" t="str">
        <f>IFERROR(IF(OR(AAO15="日",AAO15="祝",AAO15=0,AAP15=""),"　",MAX(IF(AND(AAP15&gt;AAZ14,AAR15&gt;AAX14),0,IF(AND(AAP15&lt;=AAZ14,AAP15&gt;AAW14,AAR15&gt;AAX14),AAZ14-AAP15,IF(AND(AAP15&lt;=AAZ14,AAP15&lt;=AAW14,AAR15&gt;AAX14),AAZ14-AAW14,IF(AND(AAP15&gt;AAW14,AAR15&lt;=AAX14),AAR15-AAP15,IF(AND(AAP15&lt;=AAW14,AAR15&lt;=AAX14),AAR15-AAW14,0))))),0)),0)</f>
        <v>　</v>
      </c>
      <c r="AAX15" s="663"/>
      <c r="AAY15" s="664"/>
      <c r="AAZ15" s="662" t="str">
        <f>IFERROR(IF(OR(AAO15="日",AAO15="祝",AAO15=0,AAP15=""),"　",MAX(IF(AND(AAP15&lt;=AAZ14,AAR15&gt;ABA14),ABA14-AAZ14,IF(AAR15&lt;=ABA14,0,IF(AND(AAP15&gt;AAZ14,AAR15&gt;ABA14),ABA14-AAP15,0))),0)),0)</f>
        <v>　</v>
      </c>
      <c r="ABA15" s="663"/>
      <c r="ABB15" s="664"/>
      <c r="ABC15" s="662" t="str">
        <f>IFERROR(IF(OR(AAO15="日",AAO15="祝",AAO15=0,AAP15=""),"　",MAX(IF(AAP15&gt;ABC14,AAR15-AAP15,IF(AAP15&lt;=ABC14,AAR15-ABC14,0)),0)),0)</f>
        <v>　</v>
      </c>
      <c r="ABD15" s="663"/>
      <c r="ABE15" s="664"/>
      <c r="ABF15" s="662" t="str">
        <f>IFERROR(IF(OR(AAO15="日",AAO15="祝",AAO15=0,AAP15=""),"　",MAX(IF(AND(AAP15&lt;=ABF14,AAR15&gt;ABG14),ABG14-ABF14,IF(AND(AAP15&gt;ABF14,AAR15&lt;=ABG14),AAR15-AAP15,IF(AND(AAP15&lt;=ABF14,AAR15&lt;=ABG14),AAR15-ABF14,IF(AND(AAP15&gt;ABF14,AAR15&gt;ABG14),ABG14-AAP15,0)))),0)),0)</f>
        <v>　</v>
      </c>
      <c r="ABG15" s="663"/>
      <c r="ABH15" s="664"/>
      <c r="ABI15" s="662" t="str">
        <f>IFERROR(IF(OR(AAO15="日",AAO15="祝",AAO15=0,AAP15=""),"　",MAX(IF(AND(AAP15&gt;ABL14,AAR15&gt;ABJ14),0,IF(AND(AAP15&lt;=ABL14,AAP15&gt;ABI14,AAR15&gt;ABJ14),ABL14-AAP15,IF(AND(AAP15&lt;=ABL14,AAP15&lt;=ABI14,AAR15&gt;ABJ14),ABL14-ABI14,IF(AND(AAP15&gt;ABI14,AAR15&lt;=ABJ14),AAR15-AAP15,IF(AND(AAP15&lt;=ABI14,AAR15&lt;=ABJ14),AAR15-ABI14,0))))),0)),0)</f>
        <v>　</v>
      </c>
      <c r="ABJ15" s="663"/>
      <c r="ABK15" s="664"/>
      <c r="ABL15" s="662" t="str">
        <f>IFERROR(IF(OR(AAO15="日",AAO15="祝",AAO15=0,AAP15=""),"　",MAX(IF(AND(AAP15&lt;=ABL14,AAR15&gt;ABM14),ABM14-ABL14,IF(AAR15&lt;=ABM14,0,IF(AND(AAP15&gt;ABL14,AAR15&gt;ABM14),ABM14-AAP15,0))),0)),0)</f>
        <v>　</v>
      </c>
      <c r="ABM15" s="663"/>
      <c r="ABN15" s="664"/>
      <c r="ABO15" s="662" t="str">
        <f>ABC15</f>
        <v>　</v>
      </c>
      <c r="ABP15" s="663"/>
      <c r="ABQ15" s="664"/>
      <c r="ABR15" s="665" t="str">
        <f>IF(ABU15="×",TIME(0,0,0),IF(ACE4="非常勤",AAT15,ABF15))</f>
        <v>　</v>
      </c>
      <c r="ABS15" s="666"/>
      <c r="ABT15" s="667"/>
      <c r="ABU15" s="265"/>
      <c r="ABV15" s="665" t="str">
        <f>IF(ABY15="×",TIME(0,0,0),IF(ACE4="非常勤",AAW15,ABI15))</f>
        <v>　</v>
      </c>
      <c r="ABW15" s="666"/>
      <c r="ABX15" s="667"/>
      <c r="ABY15" s="265"/>
      <c r="ABZ15" s="665" t="str">
        <f>IF(ACC15="×",TIME(0,0,0),IF(ACE4="非常勤",AAZ15,ABL15))</f>
        <v>　</v>
      </c>
      <c r="ACA15" s="666"/>
      <c r="ACB15" s="667"/>
      <c r="ACC15" s="265"/>
      <c r="ACD15" s="665" t="str">
        <f>IF(ACG15="×",TIME(0,0,0),IF(ACE4="非常勤",ABC15,ABO15))</f>
        <v>　</v>
      </c>
      <c r="ACE15" s="666"/>
      <c r="ACF15" s="667"/>
      <c r="ACG15" s="265"/>
      <c r="ACH15" s="668"/>
      <c r="ACI15" s="669"/>
      <c r="ACJ15" s="668"/>
      <c r="ACK15" s="670"/>
      <c r="ACL15" s="669"/>
      <c r="ACM15" s="671"/>
      <c r="ACN15" s="672"/>
      <c r="ACO15" s="672"/>
      <c r="ACP15" s="673"/>
      <c r="ACQ15" s="263">
        <f>$A$15</f>
        <v>1</v>
      </c>
      <c r="ACR15" s="264" t="str">
        <f>$B$15</f>
        <v>木</v>
      </c>
      <c r="ACS15" s="660"/>
      <c r="ACT15" s="661"/>
      <c r="ACU15" s="660"/>
      <c r="ACV15" s="661"/>
      <c r="ACW15" s="662" t="str">
        <f>IFERROR(IF(OR(ACR15="日",ACR15="祝",ACR15=0,ACS15=""),"　",MAX(IF(AND(ACS15&lt;=ACW14,ACU15&gt;ACX14),ACX14-ACW14,IF(AND(ACS15&gt;ACW14,ACU15&lt;=ACX14),ACU15-ACS15,IF(AND(ACS15&lt;=ACW14,ACU15&lt;=ACX14),ACU15-ACW14,IF(AND(ACS15&gt;ACW14,ACU15&gt;ACX14),ACX14-ACS15,0)))),0)),0)</f>
        <v>　</v>
      </c>
      <c r="ACX15" s="663"/>
      <c r="ACY15" s="664"/>
      <c r="ACZ15" s="662" t="str">
        <f>IFERROR(IF(OR(ACR15="日",ACR15="祝",ACR15=0,ACS15=""),"　",MAX(IF(AND(ACS15&gt;ADC14,ACU15&gt;ADA14),0,IF(AND(ACS15&lt;=ADC14,ACS15&gt;ACZ14,ACU15&gt;ADA14),ADC14-ACS15,IF(AND(ACS15&lt;=ADC14,ACS15&lt;=ACZ14,ACU15&gt;ADA14),ADC14-ACZ14,IF(AND(ACS15&gt;ACZ14,ACU15&lt;=ADA14),ACU15-ACS15,IF(AND(ACS15&lt;=ACZ14,ACU15&lt;=ADA14),ACU15-ACZ14,0))))),0)),0)</f>
        <v>　</v>
      </c>
      <c r="ADA15" s="663"/>
      <c r="ADB15" s="664"/>
      <c r="ADC15" s="662" t="str">
        <f>IFERROR(IF(OR(ACR15="日",ACR15="祝",ACR15=0,ACS15=""),"　",MAX(IF(AND(ACS15&lt;=ADC14,ACU15&gt;ADD14),ADD14-ADC14,IF(ACU15&lt;=ADD14,0,IF(AND(ACS15&gt;ADC14,ACU15&gt;ADD14),ADD14-ACS15,0))),0)),0)</f>
        <v>　</v>
      </c>
      <c r="ADD15" s="663"/>
      <c r="ADE15" s="664"/>
      <c r="ADF15" s="662" t="str">
        <f>IFERROR(IF(OR(ACR15="日",ACR15="祝",ACR15=0,ACS15=""),"　",MAX(IF(ACS15&gt;ADF14,ACU15-ACS15,IF(ACS15&lt;=ADF14,ACU15-ADF14,0)),0)),0)</f>
        <v>　</v>
      </c>
      <c r="ADG15" s="663"/>
      <c r="ADH15" s="664"/>
      <c r="ADI15" s="662" t="str">
        <f>IFERROR(IF(OR(ACR15="日",ACR15="祝",ACR15=0,ACS15=""),"　",MAX(IF(AND(ACS15&lt;=ADI14,ACU15&gt;ADJ14),ADJ14-ADI14,IF(AND(ACS15&gt;ADI14,ACU15&lt;=ADJ14),ACU15-ACS15,IF(AND(ACS15&lt;=ADI14,ACU15&lt;=ADJ14),ACU15-ADI14,IF(AND(ACS15&gt;ADI14,ACU15&gt;ADJ14),ADJ14-ACS15,0)))),0)),0)</f>
        <v>　</v>
      </c>
      <c r="ADJ15" s="663"/>
      <c r="ADK15" s="664"/>
      <c r="ADL15" s="662" t="str">
        <f>IFERROR(IF(OR(ACR15="日",ACR15="祝",ACR15=0,ACS15=""),"　",MAX(IF(AND(ACS15&gt;ADO14,ACU15&gt;ADM14),0,IF(AND(ACS15&lt;=ADO14,ACS15&gt;ADL14,ACU15&gt;ADM14),ADO14-ACS15,IF(AND(ACS15&lt;=ADO14,ACS15&lt;=ADL14,ACU15&gt;ADM14),ADO14-ADL14,IF(AND(ACS15&gt;ADL14,ACU15&lt;=ADM14),ACU15-ACS15,IF(AND(ACS15&lt;=ADL14,ACU15&lt;=ADM14),ACU15-ADL14,0))))),0)),0)</f>
        <v>　</v>
      </c>
      <c r="ADM15" s="663"/>
      <c r="ADN15" s="664"/>
      <c r="ADO15" s="662" t="str">
        <f>IFERROR(IF(OR(ACR15="日",ACR15="祝",ACR15=0,ACS15=""),"　",MAX(IF(AND(ACS15&lt;=ADO14,ACU15&gt;ADP14),ADP14-ADO14,IF(ACU15&lt;=ADP14,0,IF(AND(ACS15&gt;ADO14,ACU15&gt;ADP14),ADP14-ACS15,0))),0)),0)</f>
        <v>　</v>
      </c>
      <c r="ADP15" s="663"/>
      <c r="ADQ15" s="664"/>
      <c r="ADR15" s="662" t="str">
        <f>ADF15</f>
        <v>　</v>
      </c>
      <c r="ADS15" s="663"/>
      <c r="ADT15" s="664"/>
      <c r="ADU15" s="665" t="str">
        <f>IF(ADX15="×",TIME(0,0,0),IF(AEH4="非常勤",ACW15,ADI15))</f>
        <v>　</v>
      </c>
      <c r="ADV15" s="666"/>
      <c r="ADW15" s="667"/>
      <c r="ADX15" s="265"/>
      <c r="ADY15" s="665" t="str">
        <f>IF(AEB15="×",TIME(0,0,0),IF(AEH4="非常勤",ACZ15,ADL15))</f>
        <v>　</v>
      </c>
      <c r="ADZ15" s="666"/>
      <c r="AEA15" s="667"/>
      <c r="AEB15" s="265"/>
      <c r="AEC15" s="665" t="str">
        <f>IF(AEF15="×",TIME(0,0,0),IF(AEH4="非常勤",ADC15,ADO15))</f>
        <v>　</v>
      </c>
      <c r="AED15" s="666"/>
      <c r="AEE15" s="667"/>
      <c r="AEF15" s="265"/>
      <c r="AEG15" s="665" t="str">
        <f>IF(AEJ15="×",TIME(0,0,0),IF(AEH4="非常勤",ADF15,ADR15))</f>
        <v>　</v>
      </c>
      <c r="AEH15" s="666"/>
      <c r="AEI15" s="667"/>
      <c r="AEJ15" s="265"/>
      <c r="AEK15" s="668"/>
      <c r="AEL15" s="669"/>
      <c r="AEM15" s="668"/>
      <c r="AEN15" s="670"/>
      <c r="AEO15" s="669"/>
      <c r="AEP15" s="671"/>
      <c r="AEQ15" s="672"/>
      <c r="AER15" s="672"/>
      <c r="AES15" s="673"/>
      <c r="AET15" s="263">
        <f>$A$15</f>
        <v>1</v>
      </c>
      <c r="AEU15" s="264" t="str">
        <f>$B$15</f>
        <v>木</v>
      </c>
      <c r="AEV15" s="660"/>
      <c r="AEW15" s="661"/>
      <c r="AEX15" s="660"/>
      <c r="AEY15" s="661"/>
      <c r="AEZ15" s="662" t="str">
        <f>IFERROR(IF(OR(AEU15="日",AEU15="祝",AEU15=0,AEV15=""),"　",MAX(IF(AND(AEV15&lt;=AEZ14,AEX15&gt;AFA14),AFA14-AEZ14,IF(AND(AEV15&gt;AEZ14,AEX15&lt;=AFA14),AEX15-AEV15,IF(AND(AEV15&lt;=AEZ14,AEX15&lt;=AFA14),AEX15-AEZ14,IF(AND(AEV15&gt;AEZ14,AEX15&gt;AFA14),AFA14-AEV15,0)))),0)),0)</f>
        <v>　</v>
      </c>
      <c r="AFA15" s="663"/>
      <c r="AFB15" s="664"/>
      <c r="AFC15" s="662" t="str">
        <f>IFERROR(IF(OR(AEU15="日",AEU15="祝",AEU15=0,AEV15=""),"　",MAX(IF(AND(AEV15&gt;AFF14,AEX15&gt;AFD14),0,IF(AND(AEV15&lt;=AFF14,AEV15&gt;AFC14,AEX15&gt;AFD14),AFF14-AEV15,IF(AND(AEV15&lt;=AFF14,AEV15&lt;=AFC14,AEX15&gt;AFD14),AFF14-AFC14,IF(AND(AEV15&gt;AFC14,AEX15&lt;=AFD14),AEX15-AEV15,IF(AND(AEV15&lt;=AFC14,AEX15&lt;=AFD14),AEX15-AFC14,0))))),0)),0)</f>
        <v>　</v>
      </c>
      <c r="AFD15" s="663"/>
      <c r="AFE15" s="664"/>
      <c r="AFF15" s="662" t="str">
        <f>IFERROR(IF(OR(AEU15="日",AEU15="祝",AEU15=0,AEV15=""),"　",MAX(IF(AND(AEV15&lt;=AFF14,AEX15&gt;AFG14),AFG14-AFF14,IF(AEX15&lt;=AFG14,0,IF(AND(AEV15&gt;AFF14,AEX15&gt;AFG14),AFG14-AEV15,0))),0)),0)</f>
        <v>　</v>
      </c>
      <c r="AFG15" s="663"/>
      <c r="AFH15" s="664"/>
      <c r="AFI15" s="662" t="str">
        <f>IFERROR(IF(OR(AEU15="日",AEU15="祝",AEU15=0,AEV15=""),"　",MAX(IF(AEV15&gt;AFI14,AEX15-AEV15,IF(AEV15&lt;=AFI14,AEX15-AFI14,0)),0)),0)</f>
        <v>　</v>
      </c>
      <c r="AFJ15" s="663"/>
      <c r="AFK15" s="664"/>
      <c r="AFL15" s="662" t="str">
        <f>IFERROR(IF(OR(AEU15="日",AEU15="祝",AEU15=0,AEV15=""),"　",MAX(IF(AND(AEV15&lt;=AFL14,AEX15&gt;AFM14),AFM14-AFL14,IF(AND(AEV15&gt;AFL14,AEX15&lt;=AFM14),AEX15-AEV15,IF(AND(AEV15&lt;=AFL14,AEX15&lt;=AFM14),AEX15-AFL14,IF(AND(AEV15&gt;AFL14,AEX15&gt;AFM14),AFM14-AEV15,0)))),0)),0)</f>
        <v>　</v>
      </c>
      <c r="AFM15" s="663"/>
      <c r="AFN15" s="664"/>
      <c r="AFO15" s="662" t="str">
        <f>IFERROR(IF(OR(AEU15="日",AEU15="祝",AEU15=0,AEV15=""),"　",MAX(IF(AND(AEV15&gt;AFR14,AEX15&gt;AFP14),0,IF(AND(AEV15&lt;=AFR14,AEV15&gt;AFO14,AEX15&gt;AFP14),AFR14-AEV15,IF(AND(AEV15&lt;=AFR14,AEV15&lt;=AFO14,AEX15&gt;AFP14),AFR14-AFO14,IF(AND(AEV15&gt;AFO14,AEX15&lt;=AFP14),AEX15-AEV15,IF(AND(AEV15&lt;=AFO14,AEX15&lt;=AFP14),AEX15-AFO14,0))))),0)),0)</f>
        <v>　</v>
      </c>
      <c r="AFP15" s="663"/>
      <c r="AFQ15" s="664"/>
      <c r="AFR15" s="662" t="str">
        <f>IFERROR(IF(OR(AEU15="日",AEU15="祝",AEU15=0,AEV15=""),"　",MAX(IF(AND(AEV15&lt;=AFR14,AEX15&gt;AFS14),AFS14-AFR14,IF(AEX15&lt;=AFS14,0,IF(AND(AEV15&gt;AFR14,AEX15&gt;AFS14),AFS14-AEV15,0))),0)),0)</f>
        <v>　</v>
      </c>
      <c r="AFS15" s="663"/>
      <c r="AFT15" s="664"/>
      <c r="AFU15" s="662" t="str">
        <f>AFI15</f>
        <v>　</v>
      </c>
      <c r="AFV15" s="663"/>
      <c r="AFW15" s="664"/>
      <c r="AFX15" s="665" t="str">
        <f>IF(AGA15="×",TIME(0,0,0),IF(AGK4="非常勤",AEZ15,AFL15))</f>
        <v>　</v>
      </c>
      <c r="AFY15" s="666"/>
      <c r="AFZ15" s="667"/>
      <c r="AGA15" s="265"/>
      <c r="AGB15" s="665" t="str">
        <f>IF(AGE15="×",TIME(0,0,0),IF(AGK4="非常勤",AFC15,AFO15))</f>
        <v>　</v>
      </c>
      <c r="AGC15" s="666"/>
      <c r="AGD15" s="667"/>
      <c r="AGE15" s="265"/>
      <c r="AGF15" s="665" t="str">
        <f>IF(AGI15="×",TIME(0,0,0),IF(AGK4="非常勤",AFF15,AFR15))</f>
        <v>　</v>
      </c>
      <c r="AGG15" s="666"/>
      <c r="AGH15" s="667"/>
      <c r="AGI15" s="265"/>
      <c r="AGJ15" s="665" t="str">
        <f>IF(AGM15="×",TIME(0,0,0),IF(AGK4="非常勤",AFI15,AFU15))</f>
        <v>　</v>
      </c>
      <c r="AGK15" s="666"/>
      <c r="AGL15" s="667"/>
      <c r="AGM15" s="265"/>
      <c r="AGN15" s="668"/>
      <c r="AGO15" s="669"/>
      <c r="AGP15" s="668"/>
      <c r="AGQ15" s="670"/>
      <c r="AGR15" s="669"/>
      <c r="AGS15" s="671"/>
      <c r="AGT15" s="672"/>
      <c r="AGU15" s="672"/>
      <c r="AGV15" s="673"/>
      <c r="AGW15" s="263">
        <f>$A$15</f>
        <v>1</v>
      </c>
      <c r="AGX15" s="264" t="str">
        <f>$B$15</f>
        <v>木</v>
      </c>
      <c r="AGY15" s="660"/>
      <c r="AGZ15" s="661"/>
      <c r="AHA15" s="660"/>
      <c r="AHB15" s="661"/>
      <c r="AHC15" s="662" t="str">
        <f>IFERROR(IF(OR(AGX15="日",AGX15="祝",AGX15=0,AGY15=""),"　",MAX(IF(AND(AGY15&lt;=AHC14,AHA15&gt;AHD14),AHD14-AHC14,IF(AND(AGY15&gt;AHC14,AHA15&lt;=AHD14),AHA15-AGY15,IF(AND(AGY15&lt;=AHC14,AHA15&lt;=AHD14),AHA15-AHC14,IF(AND(AGY15&gt;AHC14,AHA15&gt;AHD14),AHD14-AGY15,0)))),0)),0)</f>
        <v>　</v>
      </c>
      <c r="AHD15" s="663"/>
      <c r="AHE15" s="664"/>
      <c r="AHF15" s="662" t="str">
        <f>IFERROR(IF(OR(AGX15="日",AGX15="祝",AGX15=0,AGY15=""),"　",MAX(IF(AND(AGY15&gt;AHI14,AHA15&gt;AHG14),0,IF(AND(AGY15&lt;=AHI14,AGY15&gt;AHF14,AHA15&gt;AHG14),AHI14-AGY15,IF(AND(AGY15&lt;=AHI14,AGY15&lt;=AHF14,AHA15&gt;AHG14),AHI14-AHF14,IF(AND(AGY15&gt;AHF14,AHA15&lt;=AHG14),AHA15-AGY15,IF(AND(AGY15&lt;=AHF14,AHA15&lt;=AHG14),AHA15-AHF14,0))))),0)),0)</f>
        <v>　</v>
      </c>
      <c r="AHG15" s="663"/>
      <c r="AHH15" s="664"/>
      <c r="AHI15" s="662" t="str">
        <f>IFERROR(IF(OR(AGX15="日",AGX15="祝",AGX15=0,AGY15=""),"　",MAX(IF(AND(AGY15&lt;=AHI14,AHA15&gt;AHJ14),AHJ14-AHI14,IF(AHA15&lt;=AHJ14,0,IF(AND(AGY15&gt;AHI14,AHA15&gt;AHJ14),AHJ14-AGY15,0))),0)),0)</f>
        <v>　</v>
      </c>
      <c r="AHJ15" s="663"/>
      <c r="AHK15" s="664"/>
      <c r="AHL15" s="662" t="str">
        <f>IFERROR(IF(OR(AGX15="日",AGX15="祝",AGX15=0,AGY15=""),"　",MAX(IF(AGY15&gt;AHL14,AHA15-AGY15,IF(AGY15&lt;=AHL14,AHA15-AHL14,0)),0)),0)</f>
        <v>　</v>
      </c>
      <c r="AHM15" s="663"/>
      <c r="AHN15" s="664"/>
      <c r="AHO15" s="662" t="str">
        <f>IFERROR(IF(OR(AGX15="日",AGX15="祝",AGX15=0,AGY15=""),"　",MAX(IF(AND(AGY15&lt;=AHO14,AHA15&gt;AHP14),AHP14-AHO14,IF(AND(AGY15&gt;AHO14,AHA15&lt;=AHP14),AHA15-AGY15,IF(AND(AGY15&lt;=AHO14,AHA15&lt;=AHP14),AHA15-AHO14,IF(AND(AGY15&gt;AHO14,AHA15&gt;AHP14),AHP14-AGY15,0)))),0)),0)</f>
        <v>　</v>
      </c>
      <c r="AHP15" s="663"/>
      <c r="AHQ15" s="664"/>
      <c r="AHR15" s="662" t="str">
        <f>IFERROR(IF(OR(AGX15="日",AGX15="祝",AGX15=0,AGY15=""),"　",MAX(IF(AND(AGY15&gt;AHU14,AHA15&gt;AHS14),0,IF(AND(AGY15&lt;=AHU14,AGY15&gt;AHR14,AHA15&gt;AHS14),AHU14-AGY15,IF(AND(AGY15&lt;=AHU14,AGY15&lt;=AHR14,AHA15&gt;AHS14),AHU14-AHR14,IF(AND(AGY15&gt;AHR14,AHA15&lt;=AHS14),AHA15-AGY15,IF(AND(AGY15&lt;=AHR14,AHA15&lt;=AHS14),AHA15-AHR14,0))))),0)),0)</f>
        <v>　</v>
      </c>
      <c r="AHS15" s="663"/>
      <c r="AHT15" s="664"/>
      <c r="AHU15" s="662" t="str">
        <f>IFERROR(IF(OR(AGX15="日",AGX15="祝",AGX15=0,AGY15=""),"　",MAX(IF(AND(AGY15&lt;=AHU14,AHA15&gt;AHV14),AHV14-AHU14,IF(AHA15&lt;=AHV14,0,IF(AND(AGY15&gt;AHU14,AHA15&gt;AHV14),AHV14-AGY15,0))),0)),0)</f>
        <v>　</v>
      </c>
      <c r="AHV15" s="663"/>
      <c r="AHW15" s="664"/>
      <c r="AHX15" s="662" t="str">
        <f>AHL15</f>
        <v>　</v>
      </c>
      <c r="AHY15" s="663"/>
      <c r="AHZ15" s="664"/>
      <c r="AIA15" s="665" t="str">
        <f>IF(AID15="×",TIME(0,0,0),IF(AIN4="非常勤",AHC15,AHO15))</f>
        <v>　</v>
      </c>
      <c r="AIB15" s="666"/>
      <c r="AIC15" s="667"/>
      <c r="AID15" s="265"/>
      <c r="AIE15" s="665" t="str">
        <f>IF(AIH15="×",TIME(0,0,0),IF(AIN4="非常勤",AHF15,AHR15))</f>
        <v>　</v>
      </c>
      <c r="AIF15" s="666"/>
      <c r="AIG15" s="667"/>
      <c r="AIH15" s="265"/>
      <c r="AII15" s="665" t="str">
        <f>IF(AIL15="×",TIME(0,0,0),IF(AIN4="非常勤",AHI15,AHU15))</f>
        <v>　</v>
      </c>
      <c r="AIJ15" s="666"/>
      <c r="AIK15" s="667"/>
      <c r="AIL15" s="265"/>
      <c r="AIM15" s="665" t="str">
        <f>IF(AIP15="×",TIME(0,0,0),IF(AIN4="非常勤",AHL15,AHX15))</f>
        <v>　</v>
      </c>
      <c r="AIN15" s="666"/>
      <c r="AIO15" s="667"/>
      <c r="AIP15" s="265"/>
      <c r="AIQ15" s="668"/>
      <c r="AIR15" s="669"/>
      <c r="AIS15" s="668"/>
      <c r="AIT15" s="670"/>
      <c r="AIU15" s="669"/>
      <c r="AIV15" s="671"/>
      <c r="AIW15" s="672"/>
      <c r="AIX15" s="672"/>
      <c r="AIY15" s="673"/>
      <c r="AIZ15" s="263">
        <f>$A$15</f>
        <v>1</v>
      </c>
      <c r="AJA15" s="264" t="str">
        <f>$B$15</f>
        <v>木</v>
      </c>
      <c r="AJB15" s="660"/>
      <c r="AJC15" s="661"/>
      <c r="AJD15" s="660"/>
      <c r="AJE15" s="661"/>
      <c r="AJF15" s="662" t="str">
        <f>IFERROR(IF(OR(AJA15="日",AJA15="祝",AJA15=0,AJB15=""),"　",MAX(IF(AND(AJB15&lt;=AJF14,AJD15&gt;AJG14),AJG14-AJF14,IF(AND(AJB15&gt;AJF14,AJD15&lt;=AJG14),AJD15-AJB15,IF(AND(AJB15&lt;=AJF14,AJD15&lt;=AJG14),AJD15-AJF14,IF(AND(AJB15&gt;AJF14,AJD15&gt;AJG14),AJG14-AJB15,0)))),0)),0)</f>
        <v>　</v>
      </c>
      <c r="AJG15" s="663"/>
      <c r="AJH15" s="664"/>
      <c r="AJI15" s="662" t="str">
        <f>IFERROR(IF(OR(AJA15="日",AJA15="祝",AJA15=0,AJB15=""),"　",MAX(IF(AND(AJB15&gt;AJL14,AJD15&gt;AJJ14),0,IF(AND(AJB15&lt;=AJL14,AJB15&gt;AJI14,AJD15&gt;AJJ14),AJL14-AJB15,IF(AND(AJB15&lt;=AJL14,AJB15&lt;=AJI14,AJD15&gt;AJJ14),AJL14-AJI14,IF(AND(AJB15&gt;AJI14,AJD15&lt;=AJJ14),AJD15-AJB15,IF(AND(AJB15&lt;=AJI14,AJD15&lt;=AJJ14),AJD15-AJI14,0))))),0)),0)</f>
        <v>　</v>
      </c>
      <c r="AJJ15" s="663"/>
      <c r="AJK15" s="664"/>
      <c r="AJL15" s="662" t="str">
        <f>IFERROR(IF(OR(AJA15="日",AJA15="祝",AJA15=0,AJB15=""),"　",MAX(IF(AND(AJB15&lt;=AJL14,AJD15&gt;AJM14),AJM14-AJL14,IF(AJD15&lt;=AJM14,0,IF(AND(AJB15&gt;AJL14,AJD15&gt;AJM14),AJM14-AJB15,0))),0)),0)</f>
        <v>　</v>
      </c>
      <c r="AJM15" s="663"/>
      <c r="AJN15" s="664"/>
      <c r="AJO15" s="662" t="str">
        <f>IFERROR(IF(OR(AJA15="日",AJA15="祝",AJA15=0,AJB15=""),"　",MAX(IF(AJB15&gt;AJO14,AJD15-AJB15,IF(AJB15&lt;=AJO14,AJD15-AJO14,0)),0)),0)</f>
        <v>　</v>
      </c>
      <c r="AJP15" s="663"/>
      <c r="AJQ15" s="664"/>
      <c r="AJR15" s="662" t="str">
        <f>IFERROR(IF(OR(AJA15="日",AJA15="祝",AJA15=0,AJB15=""),"　",MAX(IF(AND(AJB15&lt;=AJR14,AJD15&gt;AJS14),AJS14-AJR14,IF(AND(AJB15&gt;AJR14,AJD15&lt;=AJS14),AJD15-AJB15,IF(AND(AJB15&lt;=AJR14,AJD15&lt;=AJS14),AJD15-AJR14,IF(AND(AJB15&gt;AJR14,AJD15&gt;AJS14),AJS14-AJB15,0)))),0)),0)</f>
        <v>　</v>
      </c>
      <c r="AJS15" s="663"/>
      <c r="AJT15" s="664"/>
      <c r="AJU15" s="662" t="str">
        <f>IFERROR(IF(OR(AJA15="日",AJA15="祝",AJA15=0,AJB15=""),"　",MAX(IF(AND(AJB15&gt;AJX14,AJD15&gt;AJV14),0,IF(AND(AJB15&lt;=AJX14,AJB15&gt;AJU14,AJD15&gt;AJV14),AJX14-AJB15,IF(AND(AJB15&lt;=AJX14,AJB15&lt;=AJU14,AJD15&gt;AJV14),AJX14-AJU14,IF(AND(AJB15&gt;AJU14,AJD15&lt;=AJV14),AJD15-AJB15,IF(AND(AJB15&lt;=AJU14,AJD15&lt;=AJV14),AJD15-AJU14,0))))),0)),0)</f>
        <v>　</v>
      </c>
      <c r="AJV15" s="663"/>
      <c r="AJW15" s="664"/>
      <c r="AJX15" s="662" t="str">
        <f>IFERROR(IF(OR(AJA15="日",AJA15="祝",AJA15=0,AJB15=""),"　",MAX(IF(AND(AJB15&lt;=AJX14,AJD15&gt;AJY14),AJY14-AJX14,IF(AJD15&lt;=AJY14,0,IF(AND(AJB15&gt;AJX14,AJD15&gt;AJY14),AJY14-AJB15,0))),0)),0)</f>
        <v>　</v>
      </c>
      <c r="AJY15" s="663"/>
      <c r="AJZ15" s="664"/>
      <c r="AKA15" s="662" t="str">
        <f>AJO15</f>
        <v>　</v>
      </c>
      <c r="AKB15" s="663"/>
      <c r="AKC15" s="664"/>
      <c r="AKD15" s="665" t="str">
        <f>IF(AKG15="×",TIME(0,0,0),IF(AKQ4="非常勤",AJF15,AJR15))</f>
        <v>　</v>
      </c>
      <c r="AKE15" s="666"/>
      <c r="AKF15" s="667"/>
      <c r="AKG15" s="265"/>
      <c r="AKH15" s="665" t="str">
        <f>IF(AKK15="×",TIME(0,0,0),IF(AKQ4="非常勤",AJI15,AJU15))</f>
        <v>　</v>
      </c>
      <c r="AKI15" s="666"/>
      <c r="AKJ15" s="667"/>
      <c r="AKK15" s="265"/>
      <c r="AKL15" s="665" t="str">
        <f>IF(AKO15="×",TIME(0,0,0),IF(AKQ4="非常勤",AJL15,AJX15))</f>
        <v>　</v>
      </c>
      <c r="AKM15" s="666"/>
      <c r="AKN15" s="667"/>
      <c r="AKO15" s="265"/>
      <c r="AKP15" s="665" t="str">
        <f>IF(AKS15="×",TIME(0,0,0),IF(AKQ4="非常勤",AJO15,AKA15))</f>
        <v>　</v>
      </c>
      <c r="AKQ15" s="666"/>
      <c r="AKR15" s="667"/>
      <c r="AKS15" s="265"/>
      <c r="AKT15" s="668"/>
      <c r="AKU15" s="669"/>
      <c r="AKV15" s="668"/>
      <c r="AKW15" s="670"/>
      <c r="AKX15" s="669"/>
      <c r="AKY15" s="671"/>
      <c r="AKZ15" s="672"/>
      <c r="ALA15" s="672"/>
      <c r="ALB15" s="673"/>
      <c r="ALC15" s="263">
        <f>$A$15</f>
        <v>1</v>
      </c>
      <c r="ALD15" s="264" t="str">
        <f>$B$15</f>
        <v>木</v>
      </c>
      <c r="ALE15" s="660"/>
      <c r="ALF15" s="661"/>
      <c r="ALG15" s="660"/>
      <c r="ALH15" s="661"/>
      <c r="ALI15" s="662" t="str">
        <f>IFERROR(IF(OR(ALD15="日",ALD15="祝",ALD15=0,ALE15=""),"　",MAX(IF(AND(ALE15&lt;=ALI14,ALG15&gt;ALJ14),ALJ14-ALI14,IF(AND(ALE15&gt;ALI14,ALG15&lt;=ALJ14),ALG15-ALE15,IF(AND(ALE15&lt;=ALI14,ALG15&lt;=ALJ14),ALG15-ALI14,IF(AND(ALE15&gt;ALI14,ALG15&gt;ALJ14),ALJ14-ALE15,0)))),0)),0)</f>
        <v>　</v>
      </c>
      <c r="ALJ15" s="663"/>
      <c r="ALK15" s="664"/>
      <c r="ALL15" s="662" t="str">
        <f>IFERROR(IF(OR(ALD15="日",ALD15="祝",ALD15=0,ALE15=""),"　",MAX(IF(AND(ALE15&gt;ALO14,ALG15&gt;ALM14),0,IF(AND(ALE15&lt;=ALO14,ALE15&gt;ALL14,ALG15&gt;ALM14),ALO14-ALE15,IF(AND(ALE15&lt;=ALO14,ALE15&lt;=ALL14,ALG15&gt;ALM14),ALO14-ALL14,IF(AND(ALE15&gt;ALL14,ALG15&lt;=ALM14),ALG15-ALE15,IF(AND(ALE15&lt;=ALL14,ALG15&lt;=ALM14),ALG15-ALL14,0))))),0)),0)</f>
        <v>　</v>
      </c>
      <c r="ALM15" s="663"/>
      <c r="ALN15" s="664"/>
      <c r="ALO15" s="662" t="str">
        <f>IFERROR(IF(OR(ALD15="日",ALD15="祝",ALD15=0,ALE15=""),"　",MAX(IF(AND(ALE15&lt;=ALO14,ALG15&gt;ALP14),ALP14-ALO14,IF(ALG15&lt;=ALP14,0,IF(AND(ALE15&gt;ALO14,ALG15&gt;ALP14),ALP14-ALE15,0))),0)),0)</f>
        <v>　</v>
      </c>
      <c r="ALP15" s="663"/>
      <c r="ALQ15" s="664"/>
      <c r="ALR15" s="662" t="str">
        <f>IFERROR(IF(OR(ALD15="日",ALD15="祝",ALD15=0,ALE15=""),"　",MAX(IF(ALE15&gt;ALR14,ALG15-ALE15,IF(ALE15&lt;=ALR14,ALG15-ALR14,0)),0)),0)</f>
        <v>　</v>
      </c>
      <c r="ALS15" s="663"/>
      <c r="ALT15" s="664"/>
      <c r="ALU15" s="662" t="str">
        <f>IFERROR(IF(OR(ALD15="日",ALD15="祝",ALD15=0,ALE15=""),"　",MAX(IF(AND(ALE15&lt;=ALU14,ALG15&gt;ALV14),ALV14-ALU14,IF(AND(ALE15&gt;ALU14,ALG15&lt;=ALV14),ALG15-ALE15,IF(AND(ALE15&lt;=ALU14,ALG15&lt;=ALV14),ALG15-ALU14,IF(AND(ALE15&gt;ALU14,ALG15&gt;ALV14),ALV14-ALE15,0)))),0)),0)</f>
        <v>　</v>
      </c>
      <c r="ALV15" s="663"/>
      <c r="ALW15" s="664"/>
      <c r="ALX15" s="662" t="str">
        <f>IFERROR(IF(OR(ALD15="日",ALD15="祝",ALD15=0,ALE15=""),"　",MAX(IF(AND(ALE15&gt;AMA14,ALG15&gt;ALY14),0,IF(AND(ALE15&lt;=AMA14,ALE15&gt;ALX14,ALG15&gt;ALY14),AMA14-ALE15,IF(AND(ALE15&lt;=AMA14,ALE15&lt;=ALX14,ALG15&gt;ALY14),AMA14-ALX14,IF(AND(ALE15&gt;ALX14,ALG15&lt;=ALY14),ALG15-ALE15,IF(AND(ALE15&lt;=ALX14,ALG15&lt;=ALY14),ALG15-ALX14,0))))),0)),0)</f>
        <v>　</v>
      </c>
      <c r="ALY15" s="663"/>
      <c r="ALZ15" s="664"/>
      <c r="AMA15" s="662" t="str">
        <f>IFERROR(IF(OR(ALD15="日",ALD15="祝",ALD15=0,ALE15=""),"　",MAX(IF(AND(ALE15&lt;=AMA14,ALG15&gt;AMB14),AMB14-AMA14,IF(ALG15&lt;=AMB14,0,IF(AND(ALE15&gt;AMA14,ALG15&gt;AMB14),AMB14-ALE15,0))),0)),0)</f>
        <v>　</v>
      </c>
      <c r="AMB15" s="663"/>
      <c r="AMC15" s="664"/>
      <c r="AMD15" s="662" t="str">
        <f>ALR15</f>
        <v>　</v>
      </c>
      <c r="AME15" s="663"/>
      <c r="AMF15" s="664"/>
      <c r="AMG15" s="665" t="str">
        <f>IF(AMJ15="×",TIME(0,0,0),IF(AMT4="非常勤",ALI15,ALU15))</f>
        <v>　</v>
      </c>
      <c r="AMH15" s="666"/>
      <c r="AMI15" s="667"/>
      <c r="AMJ15" s="265"/>
      <c r="AMK15" s="665" t="str">
        <f>IF(AMN15="×",TIME(0,0,0),IF(AMT4="非常勤",ALL15,ALX15))</f>
        <v>　</v>
      </c>
      <c r="AML15" s="666"/>
      <c r="AMM15" s="667"/>
      <c r="AMN15" s="265"/>
      <c r="AMO15" s="665" t="str">
        <f>IF(AMR15="×",TIME(0,0,0),IF(AMT4="非常勤",ALO15,AMA15))</f>
        <v>　</v>
      </c>
      <c r="AMP15" s="666"/>
      <c r="AMQ15" s="667"/>
      <c r="AMR15" s="265"/>
      <c r="AMS15" s="665" t="str">
        <f>IF(AMV15="×",TIME(0,0,0),IF(AMT4="非常勤",ALR15,AMD15))</f>
        <v>　</v>
      </c>
      <c r="AMT15" s="666"/>
      <c r="AMU15" s="667"/>
      <c r="AMV15" s="265"/>
      <c r="AMW15" s="668"/>
      <c r="AMX15" s="669"/>
      <c r="AMY15" s="668"/>
      <c r="AMZ15" s="670"/>
      <c r="ANA15" s="669"/>
      <c r="ANB15" s="671"/>
      <c r="ANC15" s="672"/>
      <c r="AND15" s="672"/>
      <c r="ANE15" s="673"/>
      <c r="ANF15" s="263">
        <f>$A$15</f>
        <v>1</v>
      </c>
      <c r="ANG15" s="264" t="str">
        <f>$B$15</f>
        <v>木</v>
      </c>
      <c r="ANH15" s="660"/>
      <c r="ANI15" s="661"/>
      <c r="ANJ15" s="660"/>
      <c r="ANK15" s="661"/>
      <c r="ANL15" s="662" t="str">
        <f>IFERROR(IF(OR(ANG15="日",ANG15="祝",ANG15=0,ANH15=""),"　",MAX(IF(AND(ANH15&lt;=ANL14,ANJ15&gt;ANM14),ANM14-ANL14,IF(AND(ANH15&gt;ANL14,ANJ15&lt;=ANM14),ANJ15-ANH15,IF(AND(ANH15&lt;=ANL14,ANJ15&lt;=ANM14),ANJ15-ANL14,IF(AND(ANH15&gt;ANL14,ANJ15&gt;ANM14),ANM14-ANH15,0)))),0)),0)</f>
        <v>　</v>
      </c>
      <c r="ANM15" s="663"/>
      <c r="ANN15" s="664"/>
      <c r="ANO15" s="662" t="str">
        <f>IFERROR(IF(OR(ANG15="日",ANG15="祝",ANG15=0,ANH15=""),"　",MAX(IF(AND(ANH15&gt;ANR14,ANJ15&gt;ANP14),0,IF(AND(ANH15&lt;=ANR14,ANH15&gt;ANO14,ANJ15&gt;ANP14),ANR14-ANH15,IF(AND(ANH15&lt;=ANR14,ANH15&lt;=ANO14,ANJ15&gt;ANP14),ANR14-ANO14,IF(AND(ANH15&gt;ANO14,ANJ15&lt;=ANP14),ANJ15-ANH15,IF(AND(ANH15&lt;=ANO14,ANJ15&lt;=ANP14),ANJ15-ANO14,0))))),0)),0)</f>
        <v>　</v>
      </c>
      <c r="ANP15" s="663"/>
      <c r="ANQ15" s="664"/>
      <c r="ANR15" s="662" t="str">
        <f>IFERROR(IF(OR(ANG15="日",ANG15="祝",ANG15=0,ANH15=""),"　",MAX(IF(AND(ANH15&lt;=ANR14,ANJ15&gt;ANS14),ANS14-ANR14,IF(ANJ15&lt;=ANS14,0,IF(AND(ANH15&gt;ANR14,ANJ15&gt;ANS14),ANS14-ANH15,0))),0)),0)</f>
        <v>　</v>
      </c>
      <c r="ANS15" s="663"/>
      <c r="ANT15" s="664"/>
      <c r="ANU15" s="662" t="str">
        <f>IFERROR(IF(OR(ANG15="日",ANG15="祝",ANG15=0,ANH15=""),"　",MAX(IF(ANH15&gt;ANU14,ANJ15-ANH15,IF(ANH15&lt;=ANU14,ANJ15-ANU14,0)),0)),0)</f>
        <v>　</v>
      </c>
      <c r="ANV15" s="663"/>
      <c r="ANW15" s="664"/>
      <c r="ANX15" s="662" t="str">
        <f>IFERROR(IF(OR(ANG15="日",ANG15="祝",ANG15=0,ANH15=""),"　",MAX(IF(AND(ANH15&lt;=ANX14,ANJ15&gt;ANY14),ANY14-ANX14,IF(AND(ANH15&gt;ANX14,ANJ15&lt;=ANY14),ANJ15-ANH15,IF(AND(ANH15&lt;=ANX14,ANJ15&lt;=ANY14),ANJ15-ANX14,IF(AND(ANH15&gt;ANX14,ANJ15&gt;ANY14),ANY14-ANH15,0)))),0)),0)</f>
        <v>　</v>
      </c>
      <c r="ANY15" s="663"/>
      <c r="ANZ15" s="664"/>
      <c r="AOA15" s="662" t="str">
        <f>IFERROR(IF(OR(ANG15="日",ANG15="祝",ANG15=0,ANH15=""),"　",MAX(IF(AND(ANH15&gt;AOD14,ANJ15&gt;AOB14),0,IF(AND(ANH15&lt;=AOD14,ANH15&gt;AOA14,ANJ15&gt;AOB14),AOD14-ANH15,IF(AND(ANH15&lt;=AOD14,ANH15&lt;=AOA14,ANJ15&gt;AOB14),AOD14-AOA14,IF(AND(ANH15&gt;AOA14,ANJ15&lt;=AOB14),ANJ15-ANH15,IF(AND(ANH15&lt;=AOA14,ANJ15&lt;=AOB14),ANJ15-AOA14,0))))),0)),0)</f>
        <v>　</v>
      </c>
      <c r="AOB15" s="663"/>
      <c r="AOC15" s="664"/>
      <c r="AOD15" s="662" t="str">
        <f>IFERROR(IF(OR(ANG15="日",ANG15="祝",ANG15=0,ANH15=""),"　",MAX(IF(AND(ANH15&lt;=AOD14,ANJ15&gt;AOE14),AOE14-AOD14,IF(ANJ15&lt;=AOE14,0,IF(AND(ANH15&gt;AOD14,ANJ15&gt;AOE14),AOE14-ANH15,0))),0)),0)</f>
        <v>　</v>
      </c>
      <c r="AOE15" s="663"/>
      <c r="AOF15" s="664"/>
      <c r="AOG15" s="662" t="str">
        <f>ANU15</f>
        <v>　</v>
      </c>
      <c r="AOH15" s="663"/>
      <c r="AOI15" s="664"/>
      <c r="AOJ15" s="665" t="str">
        <f>IF(AOM15="×",TIME(0,0,0),IF(AOW4="非常勤",ANL15,ANX15))</f>
        <v>　</v>
      </c>
      <c r="AOK15" s="666"/>
      <c r="AOL15" s="667"/>
      <c r="AOM15" s="265"/>
      <c r="AON15" s="665" t="str">
        <f>IF(AOQ15="×",TIME(0,0,0),IF(AOW4="非常勤",ANO15,AOA15))</f>
        <v>　</v>
      </c>
      <c r="AOO15" s="666"/>
      <c r="AOP15" s="667"/>
      <c r="AOQ15" s="265"/>
      <c r="AOR15" s="665" t="str">
        <f>IF(AOU15="×",TIME(0,0,0),IF(AOW4="非常勤",ANR15,AOD15))</f>
        <v>　</v>
      </c>
      <c r="AOS15" s="666"/>
      <c r="AOT15" s="667"/>
      <c r="AOU15" s="265"/>
      <c r="AOV15" s="665" t="str">
        <f>IF(AOY15="×",TIME(0,0,0),IF(AOW4="非常勤",ANU15,AOG15))</f>
        <v>　</v>
      </c>
      <c r="AOW15" s="666"/>
      <c r="AOX15" s="667"/>
      <c r="AOY15" s="265"/>
      <c r="AOZ15" s="668"/>
      <c r="APA15" s="669"/>
      <c r="APB15" s="668"/>
      <c r="APC15" s="670"/>
      <c r="APD15" s="669"/>
      <c r="APE15" s="671"/>
      <c r="APF15" s="672"/>
      <c r="APG15" s="672"/>
      <c r="APH15" s="673"/>
      <c r="API15" s="263">
        <f>$A$15</f>
        <v>1</v>
      </c>
      <c r="APJ15" s="264" t="str">
        <f>$B$15</f>
        <v>木</v>
      </c>
      <c r="APK15" s="660"/>
      <c r="APL15" s="661"/>
      <c r="APM15" s="660"/>
      <c r="APN15" s="661"/>
      <c r="APO15" s="662" t="str">
        <f>IFERROR(IF(OR(APJ15="日",APJ15="祝",APJ15=0,APK15=""),"　",MAX(IF(AND(APK15&lt;=APO14,APM15&gt;APP14),APP14-APO14,IF(AND(APK15&gt;APO14,APM15&lt;=APP14),APM15-APK15,IF(AND(APK15&lt;=APO14,APM15&lt;=APP14),APM15-APO14,IF(AND(APK15&gt;APO14,APM15&gt;APP14),APP14-APK15,0)))),0)),0)</f>
        <v>　</v>
      </c>
      <c r="APP15" s="663"/>
      <c r="APQ15" s="664"/>
      <c r="APR15" s="662" t="str">
        <f>IFERROR(IF(OR(APJ15="日",APJ15="祝",APJ15=0,APK15=""),"　",MAX(IF(AND(APK15&gt;APU14,APM15&gt;APS14),0,IF(AND(APK15&lt;=APU14,APK15&gt;APR14,APM15&gt;APS14),APU14-APK15,IF(AND(APK15&lt;=APU14,APK15&lt;=APR14,APM15&gt;APS14),APU14-APR14,IF(AND(APK15&gt;APR14,APM15&lt;=APS14),APM15-APK15,IF(AND(APK15&lt;=APR14,APM15&lt;=APS14),APM15-APR14,0))))),0)),0)</f>
        <v>　</v>
      </c>
      <c r="APS15" s="663"/>
      <c r="APT15" s="664"/>
      <c r="APU15" s="662" t="str">
        <f>IFERROR(IF(OR(APJ15="日",APJ15="祝",APJ15=0,APK15=""),"　",MAX(IF(AND(APK15&lt;=APU14,APM15&gt;APV14),APV14-APU14,IF(APM15&lt;=APV14,0,IF(AND(APK15&gt;APU14,APM15&gt;APV14),APV14-APK15,0))),0)),0)</f>
        <v>　</v>
      </c>
      <c r="APV15" s="663"/>
      <c r="APW15" s="664"/>
      <c r="APX15" s="662" t="str">
        <f>IFERROR(IF(OR(APJ15="日",APJ15="祝",APJ15=0,APK15=""),"　",MAX(IF(APK15&gt;APX14,APM15-APK15,IF(APK15&lt;=APX14,APM15-APX14,0)),0)),0)</f>
        <v>　</v>
      </c>
      <c r="APY15" s="663"/>
      <c r="APZ15" s="664"/>
      <c r="AQA15" s="662" t="str">
        <f>IFERROR(IF(OR(APJ15="日",APJ15="祝",APJ15=0,APK15=""),"　",MAX(IF(AND(APK15&lt;=AQA14,APM15&gt;AQB14),AQB14-AQA14,IF(AND(APK15&gt;AQA14,APM15&lt;=AQB14),APM15-APK15,IF(AND(APK15&lt;=AQA14,APM15&lt;=AQB14),APM15-AQA14,IF(AND(APK15&gt;AQA14,APM15&gt;AQB14),AQB14-APK15,0)))),0)),0)</f>
        <v>　</v>
      </c>
      <c r="AQB15" s="663"/>
      <c r="AQC15" s="664"/>
      <c r="AQD15" s="662" t="str">
        <f>IFERROR(IF(OR(APJ15="日",APJ15="祝",APJ15=0,APK15=""),"　",MAX(IF(AND(APK15&gt;AQG14,APM15&gt;AQE14),0,IF(AND(APK15&lt;=AQG14,APK15&gt;AQD14,APM15&gt;AQE14),AQG14-APK15,IF(AND(APK15&lt;=AQG14,APK15&lt;=AQD14,APM15&gt;AQE14),AQG14-AQD14,IF(AND(APK15&gt;AQD14,APM15&lt;=AQE14),APM15-APK15,IF(AND(APK15&lt;=AQD14,APM15&lt;=AQE14),APM15-AQD14,0))))),0)),0)</f>
        <v>　</v>
      </c>
      <c r="AQE15" s="663"/>
      <c r="AQF15" s="664"/>
      <c r="AQG15" s="662" t="str">
        <f>IFERROR(IF(OR(APJ15="日",APJ15="祝",APJ15=0,APK15=""),"　",MAX(IF(AND(APK15&lt;=AQG14,APM15&gt;AQH14),AQH14-AQG14,IF(APM15&lt;=AQH14,0,IF(AND(APK15&gt;AQG14,APM15&gt;AQH14),AQH14-APK15,0))),0)),0)</f>
        <v>　</v>
      </c>
      <c r="AQH15" s="663"/>
      <c r="AQI15" s="664"/>
      <c r="AQJ15" s="662" t="str">
        <f>APX15</f>
        <v>　</v>
      </c>
      <c r="AQK15" s="663"/>
      <c r="AQL15" s="664"/>
      <c r="AQM15" s="665" t="str">
        <f>IF(AQP15="×",TIME(0,0,0),IF(AQZ4="非常勤",APO15,AQA15))</f>
        <v>　</v>
      </c>
      <c r="AQN15" s="666"/>
      <c r="AQO15" s="667"/>
      <c r="AQP15" s="265"/>
      <c r="AQQ15" s="665" t="str">
        <f>IF(AQT15="×",TIME(0,0,0),IF(AQZ4="非常勤",APR15,AQD15))</f>
        <v>　</v>
      </c>
      <c r="AQR15" s="666"/>
      <c r="AQS15" s="667"/>
      <c r="AQT15" s="265"/>
      <c r="AQU15" s="665" t="str">
        <f>IF(AQX15="×",TIME(0,0,0),IF(AQZ4="非常勤",APU15,AQG15))</f>
        <v>　</v>
      </c>
      <c r="AQV15" s="666"/>
      <c r="AQW15" s="667"/>
      <c r="AQX15" s="265"/>
      <c r="AQY15" s="665" t="str">
        <f>IF(ARB15="×",TIME(0,0,0),IF(AQZ4="非常勤",APX15,AQJ15))</f>
        <v>　</v>
      </c>
      <c r="AQZ15" s="666"/>
      <c r="ARA15" s="667"/>
      <c r="ARB15" s="265"/>
      <c r="ARC15" s="720"/>
      <c r="ARD15" s="720"/>
      <c r="ARE15" s="668"/>
      <c r="ARF15" s="670"/>
      <c r="ARG15" s="669"/>
      <c r="ARH15" s="671"/>
      <c r="ARI15" s="672"/>
      <c r="ARJ15" s="672"/>
      <c r="ARK15" s="673"/>
      <c r="ARL15" s="263">
        <f>$A$15</f>
        <v>1</v>
      </c>
      <c r="ARM15" s="264" t="str">
        <f>$B$15</f>
        <v>木</v>
      </c>
      <c r="ARN15" s="660"/>
      <c r="ARO15" s="661"/>
      <c r="ARP15" s="660"/>
      <c r="ARQ15" s="661"/>
      <c r="ARR15" s="662" t="str">
        <f>IFERROR(IF(OR(ARM15="日",ARM15="祝",ARM15=0,ARN15=""),"　",MAX(IF(AND(ARN15&lt;=ARR14,ARP15&gt;ARS14),ARS14-ARR14,IF(AND(ARN15&gt;ARR14,ARP15&lt;=ARS14),ARP15-ARN15,IF(AND(ARN15&lt;=ARR14,ARP15&lt;=ARS14),ARP15-ARR14,IF(AND(ARN15&gt;ARR14,ARP15&gt;ARS14),ARS14-ARN15,0)))),0)),0)</f>
        <v>　</v>
      </c>
      <c r="ARS15" s="663"/>
      <c r="ART15" s="664"/>
      <c r="ARU15" s="662" t="str">
        <f>IFERROR(IF(OR(ARM15="日",ARM15="祝",ARM15=0,ARN15=""),"　",MAX(IF(AND(ARN15&gt;ARX14,ARP15&gt;ARV14),0,IF(AND(ARN15&lt;=ARX14,ARN15&gt;ARU14,ARP15&gt;ARV14),ARX14-ARN15,IF(AND(ARN15&lt;=ARX14,ARN15&lt;=ARU14,ARP15&gt;ARV14),ARX14-ARU14,IF(AND(ARN15&gt;ARU14,ARP15&lt;=ARV14),ARP15-ARN15,IF(AND(ARN15&lt;=ARU14,ARP15&lt;=ARV14),ARP15-ARU14,0))))),0)),0)</f>
        <v>　</v>
      </c>
      <c r="ARV15" s="663"/>
      <c r="ARW15" s="664"/>
      <c r="ARX15" s="662" t="str">
        <f>IFERROR(IF(OR(ARM15="日",ARM15="祝",ARM15=0,ARN15=""),"　",MAX(IF(AND(ARN15&lt;=ARX14,ARP15&gt;ARY14),ARY14-ARX14,IF(ARP15&lt;=ARY14,0,IF(AND(ARN15&gt;ARX14,ARP15&gt;ARY14),ARY14-ARN15,0))),0)),0)</f>
        <v>　</v>
      </c>
      <c r="ARY15" s="663"/>
      <c r="ARZ15" s="664"/>
      <c r="ASA15" s="662" t="str">
        <f>IFERROR(IF(OR(ARM15="日",ARM15="祝",ARM15=0,ARN15=""),"　",MAX(IF(ARN15&gt;ASA14,ARP15-ARN15,IF(ARN15&lt;=ASA14,ARP15-ASA14,0)),0)),0)</f>
        <v>　</v>
      </c>
      <c r="ASB15" s="663"/>
      <c r="ASC15" s="664"/>
      <c r="ASD15" s="662" t="str">
        <f>IFERROR(IF(OR(ARM15="日",ARM15="祝",ARM15=0,ARN15=""),"　",MAX(IF(AND(ARN15&lt;=ASD14,ARP15&gt;ASE14),ASE14-ASD14,IF(AND(ARN15&gt;ASD14,ARP15&lt;=ASE14),ARP15-ARN15,IF(AND(ARN15&lt;=ASD14,ARP15&lt;=ASE14),ARP15-ASD14,IF(AND(ARN15&gt;ASD14,ARP15&gt;ASE14),ASE14-ARN15,0)))),0)),0)</f>
        <v>　</v>
      </c>
      <c r="ASE15" s="663"/>
      <c r="ASF15" s="664"/>
      <c r="ASG15" s="662" t="str">
        <f>IFERROR(IF(OR(ARM15="日",ARM15="祝",ARM15=0,ARN15=""),"　",MAX(IF(AND(ARN15&gt;ASJ14,ARP15&gt;ASH14),0,IF(AND(ARN15&lt;=ASJ14,ARN15&gt;ASG14,ARP15&gt;ASH14),ASJ14-ARN15,IF(AND(ARN15&lt;=ASJ14,ARN15&lt;=ASG14,ARP15&gt;ASH14),ASJ14-ASG14,IF(AND(ARN15&gt;ASG14,ARP15&lt;=ASH14),ARP15-ARN15,IF(AND(ARN15&lt;=ASG14,ARP15&lt;=ASH14),ARP15-ASG14,0))))),0)),0)</f>
        <v>　</v>
      </c>
      <c r="ASH15" s="663"/>
      <c r="ASI15" s="664"/>
      <c r="ASJ15" s="662" t="str">
        <f>IFERROR(IF(OR(ARM15="日",ARM15="祝",ARM15=0,ARN15=""),"　",MAX(IF(AND(ARN15&lt;=ASJ14,ARP15&gt;ASK14),ASK14-ASJ14,IF(ARP15&lt;=ASK14,0,IF(AND(ARN15&gt;ASJ14,ARP15&gt;ASK14),ASK14-ARN15,0))),0)),0)</f>
        <v>　</v>
      </c>
      <c r="ASK15" s="663"/>
      <c r="ASL15" s="664"/>
      <c r="ASM15" s="662" t="str">
        <f>ASA15</f>
        <v>　</v>
      </c>
      <c r="ASN15" s="663"/>
      <c r="ASO15" s="664"/>
      <c r="ASP15" s="665" t="str">
        <f>IF(ASS15="×",TIME(0,0,0),IF(ATC4="非常勤",ARR15,ASD15))</f>
        <v>　</v>
      </c>
      <c r="ASQ15" s="666"/>
      <c r="ASR15" s="667"/>
      <c r="ASS15" s="265"/>
      <c r="AST15" s="665" t="str">
        <f>IF(ASW15="×",TIME(0,0,0),IF(ATC4="非常勤",ARU15,ASG15))</f>
        <v>　</v>
      </c>
      <c r="ASU15" s="666"/>
      <c r="ASV15" s="667"/>
      <c r="ASW15" s="265"/>
      <c r="ASX15" s="665" t="str">
        <f>IF(ATA15="×",TIME(0,0,0),IF(ATC4="非常勤",ARX15,ASJ15))</f>
        <v>　</v>
      </c>
      <c r="ASY15" s="666"/>
      <c r="ASZ15" s="667"/>
      <c r="ATA15" s="265"/>
      <c r="ATB15" s="665" t="str">
        <f>IF(ATE15="×",TIME(0,0,0),IF(ATC4="非常勤",ASA15,ASM15))</f>
        <v>　</v>
      </c>
      <c r="ATC15" s="666"/>
      <c r="ATD15" s="667"/>
      <c r="ATE15" s="265"/>
      <c r="ATF15" s="720"/>
      <c r="ATG15" s="720"/>
      <c r="ATH15" s="668"/>
      <c r="ATI15" s="670"/>
      <c r="ATJ15" s="669"/>
      <c r="ATK15" s="671"/>
      <c r="ATL15" s="672"/>
      <c r="ATM15" s="672"/>
      <c r="ATN15" s="673"/>
      <c r="ATO15" s="263">
        <f>$A$15</f>
        <v>1</v>
      </c>
      <c r="ATP15" s="264" t="str">
        <f>$B$15</f>
        <v>木</v>
      </c>
      <c r="ATQ15" s="660"/>
      <c r="ATR15" s="661"/>
      <c r="ATS15" s="660"/>
      <c r="ATT15" s="661"/>
      <c r="ATU15" s="662" t="str">
        <f>IFERROR(IF(OR(ATP15="日",ATP15="祝",ATP15=0,ATQ15=""),"　",MAX(IF(AND(ATQ15&lt;=ATU14,ATS15&gt;ATV14),ATV14-ATU14,IF(AND(ATQ15&gt;ATU14,ATS15&lt;=ATV14),ATS15-ATQ15,IF(AND(ATQ15&lt;=ATU14,ATS15&lt;=ATV14),ATS15-ATU14,IF(AND(ATQ15&gt;ATU14,ATS15&gt;ATV14),ATV14-ATQ15,0)))),0)),0)</f>
        <v>　</v>
      </c>
      <c r="ATV15" s="663"/>
      <c r="ATW15" s="664"/>
      <c r="ATX15" s="662" t="str">
        <f>IFERROR(IF(OR(ATP15="日",ATP15="祝",ATP15=0,ATQ15=""),"　",MAX(IF(AND(ATQ15&gt;AUA14,ATS15&gt;ATY14),0,IF(AND(ATQ15&lt;=AUA14,ATQ15&gt;ATX14,ATS15&gt;ATY14),AUA14-ATQ15,IF(AND(ATQ15&lt;=AUA14,ATQ15&lt;=ATX14,ATS15&gt;ATY14),AUA14-ATX14,IF(AND(ATQ15&gt;ATX14,ATS15&lt;=ATY14),ATS15-ATQ15,IF(AND(ATQ15&lt;=ATX14,ATS15&lt;=ATY14),ATS15-ATX14,0))))),0)),0)</f>
        <v>　</v>
      </c>
      <c r="ATY15" s="663"/>
      <c r="ATZ15" s="664"/>
      <c r="AUA15" s="662" t="str">
        <f>IFERROR(IF(OR(ATP15="日",ATP15="祝",ATP15=0,ATQ15=""),"　",MAX(IF(AND(ATQ15&lt;=AUA14,ATS15&gt;AUB14),AUB14-AUA14,IF(ATS15&lt;=AUB14,0,IF(AND(ATQ15&gt;AUA14,ATS15&gt;AUB14),AUB14-ATQ15,0))),0)),0)</f>
        <v>　</v>
      </c>
      <c r="AUB15" s="663"/>
      <c r="AUC15" s="664"/>
      <c r="AUD15" s="662" t="str">
        <f>IFERROR(IF(OR(ATP15="日",ATP15="祝",ATP15=0,ATQ15=""),"　",MAX(IF(ATQ15&gt;AUD14,ATS15-ATQ15,IF(ATQ15&lt;=AUD14,ATS15-AUD14,0)),0)),0)</f>
        <v>　</v>
      </c>
      <c r="AUE15" s="663"/>
      <c r="AUF15" s="664"/>
      <c r="AUG15" s="662" t="str">
        <f>IFERROR(IF(OR(ATP15="日",ATP15="祝",ATP15=0,ATQ15=""),"　",MAX(IF(AND(ATQ15&lt;=AUG14,ATS15&gt;AUH14),AUH14-AUG14,IF(AND(ATQ15&gt;AUG14,ATS15&lt;=AUH14),ATS15-ATQ15,IF(AND(ATQ15&lt;=AUG14,ATS15&lt;=AUH14),ATS15-AUG14,IF(AND(ATQ15&gt;AUG14,ATS15&gt;AUH14),AUH14-ATQ15,0)))),0)),0)</f>
        <v>　</v>
      </c>
      <c r="AUH15" s="663"/>
      <c r="AUI15" s="664"/>
      <c r="AUJ15" s="662" t="str">
        <f>IFERROR(IF(OR(ATP15="日",ATP15="祝",ATP15=0,ATQ15=""),"　",MAX(IF(AND(ATQ15&gt;AUM14,ATS15&gt;AUK14),0,IF(AND(ATQ15&lt;=AUM14,ATQ15&gt;AUJ14,ATS15&gt;AUK14),AUM14-ATQ15,IF(AND(ATQ15&lt;=AUM14,ATQ15&lt;=AUJ14,ATS15&gt;AUK14),AUM14-AUJ14,IF(AND(ATQ15&gt;AUJ14,ATS15&lt;=AUK14),ATS15-ATQ15,IF(AND(ATQ15&lt;=AUJ14,ATS15&lt;=AUK14),ATS15-AUJ14,0))))),0)),0)</f>
        <v>　</v>
      </c>
      <c r="AUK15" s="663"/>
      <c r="AUL15" s="664"/>
      <c r="AUM15" s="662" t="str">
        <f>IFERROR(IF(OR(ATP15="日",ATP15="祝",ATP15=0,ATQ15=""),"　",MAX(IF(AND(ATQ15&lt;=AUM14,ATS15&gt;AUN14),AUN14-AUM14,IF(ATS15&lt;=AUN14,0,IF(AND(ATQ15&gt;AUM14,ATS15&gt;AUN14),AUN14-ATQ15,0))),0)),0)</f>
        <v>　</v>
      </c>
      <c r="AUN15" s="663"/>
      <c r="AUO15" s="664"/>
      <c r="AUP15" s="662" t="str">
        <f>AUD15</f>
        <v>　</v>
      </c>
      <c r="AUQ15" s="663"/>
      <c r="AUR15" s="664"/>
      <c r="AUS15" s="665" t="str">
        <f>IF(AUV15="×",TIME(0,0,0),IF(AVF4="非常勤",ATU15,AUG15))</f>
        <v>　</v>
      </c>
      <c r="AUT15" s="666"/>
      <c r="AUU15" s="667"/>
      <c r="AUV15" s="265"/>
      <c r="AUW15" s="665" t="str">
        <f>IF(AUZ15="×",TIME(0,0,0),IF(AVF4="非常勤",ATX15,AUJ15))</f>
        <v>　</v>
      </c>
      <c r="AUX15" s="666"/>
      <c r="AUY15" s="667"/>
      <c r="AUZ15" s="265"/>
      <c r="AVA15" s="665" t="str">
        <f>IF(AVD15="×",TIME(0,0,0),IF(AVF4="非常勤",AUA15,AUM15))</f>
        <v>　</v>
      </c>
      <c r="AVB15" s="666"/>
      <c r="AVC15" s="667"/>
      <c r="AVD15" s="265"/>
      <c r="AVE15" s="665" t="str">
        <f>IF(AVH15="×",TIME(0,0,0),IF(AVF4="非常勤",AUD15,AUP15))</f>
        <v>　</v>
      </c>
      <c r="AVF15" s="666"/>
      <c r="AVG15" s="667"/>
      <c r="AVH15" s="265"/>
      <c r="AVI15" s="668"/>
      <c r="AVJ15" s="669"/>
      <c r="AVK15" s="668"/>
      <c r="AVL15" s="670"/>
      <c r="AVM15" s="669"/>
      <c r="AVN15" s="671"/>
      <c r="AVO15" s="672"/>
      <c r="AVP15" s="672"/>
      <c r="AVQ15" s="673"/>
      <c r="AVR15" s="263">
        <f>$A$15</f>
        <v>1</v>
      </c>
      <c r="AVS15" s="264" t="str">
        <f>$B$15</f>
        <v>木</v>
      </c>
      <c r="AVT15" s="660"/>
      <c r="AVU15" s="661"/>
      <c r="AVV15" s="660"/>
      <c r="AVW15" s="661"/>
      <c r="AVX15" s="662" t="str">
        <f>IFERROR(IF(OR(AVS15="日",AVS15="祝",AVS15=0,AVT15=""),"　",MAX(IF(AND(AVT15&lt;=AVX14,AVV15&gt;AVY14),AVY14-AVX14,IF(AND(AVT15&gt;AVX14,AVV15&lt;=AVY14),AVV15-AVT15,IF(AND(AVT15&lt;=AVX14,AVV15&lt;=AVY14),AVV15-AVX14,IF(AND(AVT15&gt;AVX14,AVV15&gt;AVY14),AVY14-AVT15,0)))),0)),0)</f>
        <v>　</v>
      </c>
      <c r="AVY15" s="663"/>
      <c r="AVZ15" s="664"/>
      <c r="AWA15" s="662" t="str">
        <f>IFERROR(IF(OR(AVS15="日",AVS15="祝",AVS15=0,AVT15=""),"　",MAX(IF(AND(AVT15&gt;AWD14,AVV15&gt;AWB14),0,IF(AND(AVT15&lt;=AWD14,AVT15&gt;AWA14,AVV15&gt;AWB14),AWD14-AVT15,IF(AND(AVT15&lt;=AWD14,AVT15&lt;=AWA14,AVV15&gt;AWB14),AWD14-AWA14,IF(AND(AVT15&gt;AWA14,AVV15&lt;=AWB14),AVV15-AVT15,IF(AND(AVT15&lt;=AWA14,AVV15&lt;=AWB14),AVV15-AWA14,0))))),0)),0)</f>
        <v>　</v>
      </c>
      <c r="AWB15" s="663"/>
      <c r="AWC15" s="664"/>
      <c r="AWD15" s="662" t="str">
        <f>IFERROR(IF(OR(AVS15="日",AVS15="祝",AVS15=0,AVT15=""),"　",MAX(IF(AND(AVT15&lt;=AWD14,AVV15&gt;AWE14),AWE14-AWD14,IF(AVV15&lt;=AWE14,0,IF(AND(AVT15&gt;AWD14,AVV15&gt;AWE14),AWE14-AVT15,0))),0)),0)</f>
        <v>　</v>
      </c>
      <c r="AWE15" s="663"/>
      <c r="AWF15" s="664"/>
      <c r="AWG15" s="662" t="str">
        <f>IFERROR(IF(OR(AVS15="日",AVS15="祝",AVS15=0,AVT15=""),"　",MAX(IF(AVT15&gt;AWG14,AVV15-AVT15,IF(AVT15&lt;=AWG14,AVV15-AWG14,0)),0)),0)</f>
        <v>　</v>
      </c>
      <c r="AWH15" s="663"/>
      <c r="AWI15" s="664"/>
      <c r="AWJ15" s="662" t="str">
        <f>IFERROR(IF(OR(AVS15="日",AVS15="祝",AVS15=0,AVT15=""),"　",MAX(IF(AND(AVT15&lt;=AWJ14,AVV15&gt;AWK14),AWK14-AWJ14,IF(AND(AVT15&gt;AWJ14,AVV15&lt;=AWK14),AVV15-AVT15,IF(AND(AVT15&lt;=AWJ14,AVV15&lt;=AWK14),AVV15-AWJ14,IF(AND(AVT15&gt;AWJ14,AVV15&gt;AWK14),AWK14-AVT15,0)))),0)),0)</f>
        <v>　</v>
      </c>
      <c r="AWK15" s="663"/>
      <c r="AWL15" s="664"/>
      <c r="AWM15" s="662" t="str">
        <f>IFERROR(IF(OR(AVS15="日",AVS15="祝",AVS15=0,AVT15=""),"　",MAX(IF(AND(AVT15&gt;AWP14,AVV15&gt;AWN14),0,IF(AND(AVT15&lt;=AWP14,AVT15&gt;AWM14,AVV15&gt;AWN14),AWP14-AVT15,IF(AND(AVT15&lt;=AWP14,AVT15&lt;=AWM14,AVV15&gt;AWN14),AWP14-AWM14,IF(AND(AVT15&gt;AWM14,AVV15&lt;=AWN14),AVV15-AVT15,IF(AND(AVT15&lt;=AWM14,AVV15&lt;=AWN14),AVV15-AWM14,0))))),0)),0)</f>
        <v>　</v>
      </c>
      <c r="AWN15" s="663"/>
      <c r="AWO15" s="664"/>
      <c r="AWP15" s="662" t="str">
        <f>IFERROR(IF(OR(AVS15="日",AVS15="祝",AVS15=0,AVT15=""),"　",MAX(IF(AND(AVT15&lt;=AWP14,AVV15&gt;AWQ14),AWQ14-AWP14,IF(AVV15&lt;=AWQ14,0,IF(AND(AVT15&gt;AWP14,AVV15&gt;AWQ14),AWQ14-AVT15,0))),0)),0)</f>
        <v>　</v>
      </c>
      <c r="AWQ15" s="663"/>
      <c r="AWR15" s="664"/>
      <c r="AWS15" s="662" t="str">
        <f>AWG15</f>
        <v>　</v>
      </c>
      <c r="AWT15" s="663"/>
      <c r="AWU15" s="664"/>
      <c r="AWV15" s="665" t="str">
        <f>IF(AWY15="×",TIME(0,0,0),IF(AXI4="非常勤",AVX15,AWJ15))</f>
        <v>　</v>
      </c>
      <c r="AWW15" s="666"/>
      <c r="AWX15" s="667"/>
      <c r="AWY15" s="265"/>
      <c r="AWZ15" s="665" t="str">
        <f>IF(AXC15="×",TIME(0,0,0),IF(AXI4="非常勤",AWA15,AWM15))</f>
        <v>　</v>
      </c>
      <c r="AXA15" s="666"/>
      <c r="AXB15" s="667"/>
      <c r="AXC15" s="265"/>
      <c r="AXD15" s="665" t="str">
        <f>IF(AXG15="×",TIME(0,0,0),IF(AXI4="非常勤",AWD15,AWP15))</f>
        <v>　</v>
      </c>
      <c r="AXE15" s="666"/>
      <c r="AXF15" s="667"/>
      <c r="AXG15" s="265"/>
      <c r="AXH15" s="665" t="str">
        <f>IF(AXK15="×",TIME(0,0,0),IF(AXI4="非常勤",AWG15,AWS15))</f>
        <v>　</v>
      </c>
      <c r="AXI15" s="666"/>
      <c r="AXJ15" s="667"/>
      <c r="AXK15" s="265"/>
      <c r="AXL15" s="668"/>
      <c r="AXM15" s="669"/>
      <c r="AXN15" s="668"/>
      <c r="AXO15" s="670"/>
      <c r="AXP15" s="669"/>
      <c r="AXQ15" s="671"/>
      <c r="AXR15" s="672"/>
      <c r="AXS15" s="672"/>
      <c r="AXT15" s="673"/>
      <c r="AXU15" s="263">
        <f>$A$15</f>
        <v>1</v>
      </c>
      <c r="AXV15" s="264" t="str">
        <f>$B$15</f>
        <v>木</v>
      </c>
      <c r="AXW15" s="660"/>
      <c r="AXX15" s="661"/>
      <c r="AXY15" s="660"/>
      <c r="AXZ15" s="661"/>
      <c r="AYA15" s="662" t="str">
        <f>IFERROR(IF(OR(AXV15="日",AXV15="祝",AXV15=0,AXW15=""),"　",MAX(IF(AND(AXW15&lt;=AYA14,AXY15&gt;AYB14),AYB14-AYA14,IF(AND(AXW15&gt;AYA14,AXY15&lt;=AYB14),AXY15-AXW15,IF(AND(AXW15&lt;=AYA14,AXY15&lt;=AYB14),AXY15-AYA14,IF(AND(AXW15&gt;AYA14,AXY15&gt;AYB14),AYB14-AXW15,0)))),0)),0)</f>
        <v>　</v>
      </c>
      <c r="AYB15" s="663"/>
      <c r="AYC15" s="664"/>
      <c r="AYD15" s="662" t="str">
        <f>IFERROR(IF(OR(AXV15="日",AXV15="祝",AXV15=0,AXW15=""),"　",MAX(IF(AND(AXW15&gt;AYG14,AXY15&gt;AYE14),0,IF(AND(AXW15&lt;=AYG14,AXW15&gt;AYD14,AXY15&gt;AYE14),AYG14-AXW15,IF(AND(AXW15&lt;=AYG14,AXW15&lt;=AYD14,AXY15&gt;AYE14),AYG14-AYD14,IF(AND(AXW15&gt;AYD14,AXY15&lt;=AYE14),AXY15-AXW15,IF(AND(AXW15&lt;=AYD14,AXY15&lt;=AYE14),AXY15-AYD14,0))))),0)),0)</f>
        <v>　</v>
      </c>
      <c r="AYE15" s="663"/>
      <c r="AYF15" s="664"/>
      <c r="AYG15" s="662" t="str">
        <f>IFERROR(IF(OR(AXV15="日",AXV15="祝",AXV15=0,AXW15=""),"　",MAX(IF(AND(AXW15&lt;=AYG14,AXY15&gt;AYH14),AYH14-AYG14,IF(AXY15&lt;=AYH14,0,IF(AND(AXW15&gt;AYG14,AXY15&gt;AYH14),AYH14-AXW15,0))),0)),0)</f>
        <v>　</v>
      </c>
      <c r="AYH15" s="663"/>
      <c r="AYI15" s="664"/>
      <c r="AYJ15" s="662" t="str">
        <f>IFERROR(IF(OR(AXV15="日",AXV15="祝",AXV15=0,AXW15=""),"　",MAX(IF(AXW15&gt;AYJ14,AXY15-AXW15,IF(AXW15&lt;=AYJ14,AXY15-AYJ14,0)),0)),0)</f>
        <v>　</v>
      </c>
      <c r="AYK15" s="663"/>
      <c r="AYL15" s="664"/>
      <c r="AYM15" s="662" t="str">
        <f>IFERROR(IF(OR(AXV15="日",AXV15="祝",AXV15=0,AXW15=""),"　",MAX(IF(AND(AXW15&lt;=AYM14,AXY15&gt;AYN14),AYN14-AYM14,IF(AND(AXW15&gt;AYM14,AXY15&lt;=AYN14),AXY15-AXW15,IF(AND(AXW15&lt;=AYM14,AXY15&lt;=AYN14),AXY15-AYM14,IF(AND(AXW15&gt;AYM14,AXY15&gt;AYN14),AYN14-AXW15,0)))),0)),0)</f>
        <v>　</v>
      </c>
      <c r="AYN15" s="663"/>
      <c r="AYO15" s="664"/>
      <c r="AYP15" s="662" t="str">
        <f>IFERROR(IF(OR(AXV15="日",AXV15="祝",AXV15=0,AXW15=""),"　",MAX(IF(AND(AXW15&gt;AYS14,AXY15&gt;AYQ14),0,IF(AND(AXW15&lt;=AYS14,AXW15&gt;AYP14,AXY15&gt;AYQ14),AYS14-AXW15,IF(AND(AXW15&lt;=AYS14,AXW15&lt;=AYP14,AXY15&gt;AYQ14),AYS14-AYP14,IF(AND(AXW15&gt;AYP14,AXY15&lt;=AYQ14),AXY15-AXW15,IF(AND(AXW15&lt;=AYP14,AXY15&lt;=AYQ14),AXY15-AYP14,0))))),0)),0)</f>
        <v>　</v>
      </c>
      <c r="AYQ15" s="663"/>
      <c r="AYR15" s="664"/>
      <c r="AYS15" s="662" t="str">
        <f>IFERROR(IF(OR(AXV15="日",AXV15="祝",AXV15=0,AXW15=""),"　",MAX(IF(AND(AXW15&lt;=AYS14,AXY15&gt;AYT14),AYT14-AYS14,IF(AXY15&lt;=AYT14,0,IF(AND(AXW15&gt;AYS14,AXY15&gt;AYT14),AYT14-AXW15,0))),0)),0)</f>
        <v>　</v>
      </c>
      <c r="AYT15" s="663"/>
      <c r="AYU15" s="664"/>
      <c r="AYV15" s="662" t="str">
        <f>AYJ15</f>
        <v>　</v>
      </c>
      <c r="AYW15" s="663"/>
      <c r="AYX15" s="664"/>
      <c r="AYY15" s="665" t="str">
        <f>IF(AZB15="×",TIME(0,0,0),IF(AZL4="非常勤",AYA15,AYM15))</f>
        <v>　</v>
      </c>
      <c r="AYZ15" s="666"/>
      <c r="AZA15" s="667"/>
      <c r="AZB15" s="265"/>
      <c r="AZC15" s="665" t="str">
        <f>IF(AZF15="×",TIME(0,0,0),IF(AZL4="非常勤",AYD15,AYP15))</f>
        <v>　</v>
      </c>
      <c r="AZD15" s="666"/>
      <c r="AZE15" s="667"/>
      <c r="AZF15" s="265"/>
      <c r="AZG15" s="665" t="str">
        <f>IF(AZJ15="×",TIME(0,0,0),IF(AZL4="非常勤",AYG15,AYS15))</f>
        <v>　</v>
      </c>
      <c r="AZH15" s="666"/>
      <c r="AZI15" s="667"/>
      <c r="AZJ15" s="265"/>
      <c r="AZK15" s="665" t="str">
        <f>IF(AZN15="×",TIME(0,0,0),IF(AZL4="非常勤",AYJ15,AYV15))</f>
        <v>　</v>
      </c>
      <c r="AZL15" s="666"/>
      <c r="AZM15" s="667"/>
      <c r="AZN15" s="265"/>
      <c r="AZO15" s="668"/>
      <c r="AZP15" s="669"/>
      <c r="AZQ15" s="668"/>
      <c r="AZR15" s="670"/>
      <c r="AZS15" s="669"/>
      <c r="AZT15" s="671"/>
      <c r="AZU15" s="672"/>
      <c r="AZV15" s="672"/>
      <c r="AZW15" s="673"/>
      <c r="AZX15" s="263">
        <f>$A$15</f>
        <v>1</v>
      </c>
      <c r="AZY15" s="264" t="str">
        <f>$B$15</f>
        <v>木</v>
      </c>
      <c r="AZZ15" s="660"/>
      <c r="BAA15" s="661"/>
      <c r="BAB15" s="660"/>
      <c r="BAC15" s="661"/>
      <c r="BAD15" s="662" t="str">
        <f>IFERROR(IF(OR(AZY15="日",AZY15="祝",AZY15=0,AZZ15=""),"　",MAX(IF(AND(AZZ15&lt;=BAD14,BAB15&gt;BAE14),BAE14-BAD14,IF(AND(AZZ15&gt;BAD14,BAB15&lt;=BAE14),BAB15-AZZ15,IF(AND(AZZ15&lt;=BAD14,BAB15&lt;=BAE14),BAB15-BAD14,IF(AND(AZZ15&gt;BAD14,BAB15&gt;BAE14),BAE14-AZZ15,0)))),0)),0)</f>
        <v>　</v>
      </c>
      <c r="BAE15" s="663"/>
      <c r="BAF15" s="664"/>
      <c r="BAG15" s="662" t="str">
        <f>IFERROR(IF(OR(AZY15="日",AZY15="祝",AZY15=0,AZZ15=""),"　",MAX(IF(AND(AZZ15&gt;BAJ14,BAB15&gt;BAH14),0,IF(AND(AZZ15&lt;=BAJ14,AZZ15&gt;BAG14,BAB15&gt;BAH14),BAJ14-AZZ15,IF(AND(AZZ15&lt;=BAJ14,AZZ15&lt;=BAG14,BAB15&gt;BAH14),BAJ14-BAG14,IF(AND(AZZ15&gt;BAG14,BAB15&lt;=BAH14),BAB15-AZZ15,IF(AND(AZZ15&lt;=BAG14,BAB15&lt;=BAH14),BAB15-BAG14,0))))),0)),0)</f>
        <v>　</v>
      </c>
      <c r="BAH15" s="663"/>
      <c r="BAI15" s="664"/>
      <c r="BAJ15" s="662" t="str">
        <f>IFERROR(IF(OR(AZY15="日",AZY15="祝",AZY15=0,AZZ15=""),"　",MAX(IF(AND(AZZ15&lt;=BAJ14,BAB15&gt;BAK14),BAK14-BAJ14,IF(BAB15&lt;=BAK14,0,IF(AND(AZZ15&gt;BAJ14,BAB15&gt;BAK14),BAK14-AZZ15,0))),0)),0)</f>
        <v>　</v>
      </c>
      <c r="BAK15" s="663"/>
      <c r="BAL15" s="664"/>
      <c r="BAM15" s="662" t="str">
        <f>IFERROR(IF(OR(AZY15="日",AZY15="祝",AZY15=0,AZZ15=""),"　",MAX(IF(AZZ15&gt;BAM14,BAB15-AZZ15,IF(AZZ15&lt;=BAM14,BAB15-BAM14,0)),0)),0)</f>
        <v>　</v>
      </c>
      <c r="BAN15" s="663"/>
      <c r="BAO15" s="664"/>
      <c r="BAP15" s="662" t="str">
        <f>IFERROR(IF(OR(AZY15="日",AZY15="祝",AZY15=0,AZZ15=""),"　",MAX(IF(AND(AZZ15&lt;=BAP14,BAB15&gt;BAQ14),BAQ14-BAP14,IF(AND(AZZ15&gt;BAP14,BAB15&lt;=BAQ14),BAB15-AZZ15,IF(AND(AZZ15&lt;=BAP14,BAB15&lt;=BAQ14),BAB15-BAP14,IF(AND(AZZ15&gt;BAP14,BAB15&gt;BAQ14),BAQ14-AZZ15,0)))),0)),0)</f>
        <v>　</v>
      </c>
      <c r="BAQ15" s="663"/>
      <c r="BAR15" s="664"/>
      <c r="BAS15" s="662" t="str">
        <f>IFERROR(IF(OR(AZY15="日",AZY15="祝",AZY15=0,AZZ15=""),"　",MAX(IF(AND(AZZ15&gt;BAV14,BAB15&gt;BAT14),0,IF(AND(AZZ15&lt;=BAV14,AZZ15&gt;BAS14,BAB15&gt;BAT14),BAV14-AZZ15,IF(AND(AZZ15&lt;=BAV14,AZZ15&lt;=BAS14,BAB15&gt;BAT14),BAV14-BAS14,IF(AND(AZZ15&gt;BAS14,BAB15&lt;=BAT14),BAB15-AZZ15,IF(AND(AZZ15&lt;=BAS14,BAB15&lt;=BAT14),BAB15-BAS14,0))))),0)),0)</f>
        <v>　</v>
      </c>
      <c r="BAT15" s="663"/>
      <c r="BAU15" s="664"/>
      <c r="BAV15" s="662" t="str">
        <f>IFERROR(IF(OR(AZY15="日",AZY15="祝",AZY15=0,AZZ15=""),"　",MAX(IF(AND(AZZ15&lt;=BAV14,BAB15&gt;BAW14),BAW14-BAV14,IF(BAB15&lt;=BAW14,0,IF(AND(AZZ15&gt;BAV14,BAB15&gt;BAW14),BAW14-AZZ15,0))),0)),0)</f>
        <v>　</v>
      </c>
      <c r="BAW15" s="663"/>
      <c r="BAX15" s="664"/>
      <c r="BAY15" s="662" t="str">
        <f>BAM15</f>
        <v>　</v>
      </c>
      <c r="BAZ15" s="663"/>
      <c r="BBA15" s="664"/>
      <c r="BBB15" s="665" t="str">
        <f>IF(BBE15="×",TIME(0,0,0),IF(BBO4="非常勤",BAD15,BAP15))</f>
        <v>　</v>
      </c>
      <c r="BBC15" s="666"/>
      <c r="BBD15" s="667"/>
      <c r="BBE15" s="265"/>
      <c r="BBF15" s="665" t="str">
        <f>IF(BBI15="×",TIME(0,0,0),IF(BBO4="非常勤",BAG15,BAS15))</f>
        <v>　</v>
      </c>
      <c r="BBG15" s="666"/>
      <c r="BBH15" s="667"/>
      <c r="BBI15" s="265"/>
      <c r="BBJ15" s="665" t="str">
        <f>IF(BBM15="×",TIME(0,0,0),IF(BBO4="非常勤",BAJ15,BAV15))</f>
        <v>　</v>
      </c>
      <c r="BBK15" s="666"/>
      <c r="BBL15" s="667"/>
      <c r="BBM15" s="265"/>
      <c r="BBN15" s="665" t="str">
        <f>IF(BBQ15="×",TIME(0,0,0),IF(BBO4="非常勤",BAM15,BAY15))</f>
        <v>　</v>
      </c>
      <c r="BBO15" s="666"/>
      <c r="BBP15" s="667"/>
      <c r="BBQ15" s="265"/>
      <c r="BBR15" s="668"/>
      <c r="BBS15" s="669"/>
      <c r="BBT15" s="668"/>
      <c r="BBU15" s="670"/>
      <c r="BBV15" s="669"/>
      <c r="BBW15" s="671"/>
      <c r="BBX15" s="672"/>
      <c r="BBY15" s="672"/>
      <c r="BBZ15" s="673"/>
      <c r="BCA15" s="263">
        <f>$A$15</f>
        <v>1</v>
      </c>
      <c r="BCB15" s="264" t="str">
        <f>$B$15</f>
        <v>木</v>
      </c>
      <c r="BCC15" s="660"/>
      <c r="BCD15" s="661"/>
      <c r="BCE15" s="660"/>
      <c r="BCF15" s="661"/>
      <c r="BCG15" s="662" t="str">
        <f>IFERROR(IF(OR(BCB15="日",BCB15="祝",BCB15=0,BCC15=""),"　",MAX(IF(AND(BCC15&lt;=BCG14,BCE15&gt;BCH14),BCH14-BCG14,IF(AND(BCC15&gt;BCG14,BCE15&lt;=BCH14),BCE15-BCC15,IF(AND(BCC15&lt;=BCG14,BCE15&lt;=BCH14),BCE15-BCG14,IF(AND(BCC15&gt;BCG14,BCE15&gt;BCH14),BCH14-BCC15,0)))),0)),0)</f>
        <v>　</v>
      </c>
      <c r="BCH15" s="663"/>
      <c r="BCI15" s="664"/>
      <c r="BCJ15" s="662" t="str">
        <f>IFERROR(IF(OR(BCB15="日",BCB15="祝",BCB15=0,BCC15=""),"　",MAX(IF(AND(BCC15&gt;BCM14,BCE15&gt;BCK14),0,IF(AND(BCC15&lt;=BCM14,BCC15&gt;BCJ14,BCE15&gt;BCK14),BCM14-BCC15,IF(AND(BCC15&lt;=BCM14,BCC15&lt;=BCJ14,BCE15&gt;BCK14),BCM14-BCJ14,IF(AND(BCC15&gt;BCJ14,BCE15&lt;=BCK14),BCE15-BCC15,IF(AND(BCC15&lt;=BCJ14,BCE15&lt;=BCK14),BCE15-BCJ14,0))))),0)),0)</f>
        <v>　</v>
      </c>
      <c r="BCK15" s="663"/>
      <c r="BCL15" s="664"/>
      <c r="BCM15" s="662" t="str">
        <f>IFERROR(IF(OR(BCB15="日",BCB15="祝",BCB15=0,BCC15=""),"　",MAX(IF(AND(BCC15&lt;=BCM14,BCE15&gt;BCN14),BCN14-BCM14,IF(BCE15&lt;=BCN14,0,IF(AND(BCC15&gt;BCM14,BCE15&gt;BCN14),BCN14-BCC15,0))),0)),0)</f>
        <v>　</v>
      </c>
      <c r="BCN15" s="663"/>
      <c r="BCO15" s="664"/>
      <c r="BCP15" s="662" t="str">
        <f>IFERROR(IF(OR(BCB15="日",BCB15="祝",BCB15=0,BCC15=""),"　",MAX(IF(BCC15&gt;BCP14,BCE15-BCC15,IF(BCC15&lt;=BCP14,BCE15-BCP14,0)),0)),0)</f>
        <v>　</v>
      </c>
      <c r="BCQ15" s="663"/>
      <c r="BCR15" s="664"/>
      <c r="BCS15" s="662" t="str">
        <f>IFERROR(IF(OR(BCB15="日",BCB15="祝",BCB15=0,BCC15=""),"　",MAX(IF(AND(BCC15&lt;=BCS14,BCE15&gt;BCT14),BCT14-BCS14,IF(AND(BCC15&gt;BCS14,BCE15&lt;=BCT14),BCE15-BCC15,IF(AND(BCC15&lt;=BCS14,BCE15&lt;=BCT14),BCE15-BCS14,IF(AND(BCC15&gt;BCS14,BCE15&gt;BCT14),BCT14-BCC15,0)))),0)),0)</f>
        <v>　</v>
      </c>
      <c r="BCT15" s="663"/>
      <c r="BCU15" s="664"/>
      <c r="BCV15" s="662" t="str">
        <f>IFERROR(IF(OR(BCB15="日",BCB15="祝",BCB15=0,BCC15=""),"　",MAX(IF(AND(BCC15&gt;BCY14,BCE15&gt;BCW14),0,IF(AND(BCC15&lt;=BCY14,BCC15&gt;BCV14,BCE15&gt;BCW14),BCY14-BCC15,IF(AND(BCC15&lt;=BCY14,BCC15&lt;=BCV14,BCE15&gt;BCW14),BCY14-BCV14,IF(AND(BCC15&gt;BCV14,BCE15&lt;=BCW14),BCE15-BCC15,IF(AND(BCC15&lt;=BCV14,BCE15&lt;=BCW14),BCE15-BCV14,0))))),0)),0)</f>
        <v>　</v>
      </c>
      <c r="BCW15" s="663"/>
      <c r="BCX15" s="664"/>
      <c r="BCY15" s="662" t="str">
        <f>IFERROR(IF(OR(BCB15="日",BCB15="祝",BCB15=0,BCC15=""),"　",MAX(IF(AND(BCC15&lt;=BCY14,BCE15&gt;BCZ14),BCZ14-BCY14,IF(BCE15&lt;=BCZ14,0,IF(AND(BCC15&gt;BCY14,BCE15&gt;BCZ14),BCZ14-BCC15,0))),0)),0)</f>
        <v>　</v>
      </c>
      <c r="BCZ15" s="663"/>
      <c r="BDA15" s="664"/>
      <c r="BDB15" s="662" t="str">
        <f>BCP15</f>
        <v>　</v>
      </c>
      <c r="BDC15" s="663"/>
      <c r="BDD15" s="664"/>
      <c r="BDE15" s="665" t="str">
        <f>IF(BDH15="×",TIME(0,0,0),IF(BDR4="非常勤",BCG15,BCS15))</f>
        <v>　</v>
      </c>
      <c r="BDF15" s="666"/>
      <c r="BDG15" s="667"/>
      <c r="BDH15" s="265"/>
      <c r="BDI15" s="665" t="str">
        <f>IF(BDL15="×",TIME(0,0,0),IF(BDR4="非常勤",BCJ15,BCV15))</f>
        <v>　</v>
      </c>
      <c r="BDJ15" s="666"/>
      <c r="BDK15" s="667"/>
      <c r="BDL15" s="265"/>
      <c r="BDM15" s="665" t="str">
        <f>IF(BDP15="×",TIME(0,0,0),IF(BDR4="非常勤",BCM15,BCY15))</f>
        <v>　</v>
      </c>
      <c r="BDN15" s="666"/>
      <c r="BDO15" s="667"/>
      <c r="BDP15" s="265"/>
      <c r="BDQ15" s="665" t="str">
        <f>IF(BDT15="×",TIME(0,0,0),IF(BDR4="非常勤",BCP15,BDB15))</f>
        <v>　</v>
      </c>
      <c r="BDR15" s="666"/>
      <c r="BDS15" s="667"/>
      <c r="BDT15" s="265"/>
      <c r="BDU15" s="668"/>
      <c r="BDV15" s="669"/>
      <c r="BDW15" s="668"/>
      <c r="BDX15" s="670"/>
      <c r="BDY15" s="669"/>
      <c r="BDZ15" s="671"/>
      <c r="BEA15" s="672"/>
      <c r="BEB15" s="672"/>
      <c r="BEC15" s="673"/>
      <c r="BED15" s="263">
        <f>$A$15</f>
        <v>1</v>
      </c>
      <c r="BEE15" s="264" t="str">
        <f>$B$15</f>
        <v>木</v>
      </c>
      <c r="BEF15" s="660"/>
      <c r="BEG15" s="661"/>
      <c r="BEH15" s="660"/>
      <c r="BEI15" s="661"/>
      <c r="BEJ15" s="662" t="str">
        <f>IFERROR(IF(OR(BEE15="日",BEE15="祝",BEE15=0,BEF15=""),"　",MAX(IF(AND(BEF15&lt;=BEJ14,BEH15&gt;BEK14),BEK14-BEJ14,IF(AND(BEF15&gt;BEJ14,BEH15&lt;=BEK14),BEH15-BEF15,IF(AND(BEF15&lt;=BEJ14,BEH15&lt;=BEK14),BEH15-BEJ14,IF(AND(BEF15&gt;BEJ14,BEH15&gt;BEK14),BEK14-BEF15,0)))),0)),0)</f>
        <v>　</v>
      </c>
      <c r="BEK15" s="663"/>
      <c r="BEL15" s="664"/>
      <c r="BEM15" s="662" t="str">
        <f>IFERROR(IF(OR(BEE15="日",BEE15="祝",BEE15=0,BEF15=""),"　",MAX(IF(AND(BEF15&gt;BEP14,BEH15&gt;BEN14),0,IF(AND(BEF15&lt;=BEP14,BEF15&gt;BEM14,BEH15&gt;BEN14),BEP14-BEF15,IF(AND(BEF15&lt;=BEP14,BEF15&lt;=BEM14,BEH15&gt;BEN14),BEP14-BEM14,IF(AND(BEF15&gt;BEM14,BEH15&lt;=BEN14),BEH15-BEF15,IF(AND(BEF15&lt;=BEM14,BEH15&lt;=BEN14),BEH15-BEM14,0))))),0)),0)</f>
        <v>　</v>
      </c>
      <c r="BEN15" s="663"/>
      <c r="BEO15" s="664"/>
      <c r="BEP15" s="662" t="str">
        <f>IFERROR(IF(OR(BEE15="日",BEE15="祝",BEE15=0,BEF15=""),"　",MAX(IF(AND(BEF15&lt;=BEP14,BEH15&gt;BEQ14),BEQ14-BEP14,IF(BEH15&lt;=BEQ14,0,IF(AND(BEF15&gt;BEP14,BEH15&gt;BEQ14),BEQ14-BEF15,0))),0)),0)</f>
        <v>　</v>
      </c>
      <c r="BEQ15" s="663"/>
      <c r="BER15" s="664"/>
      <c r="BES15" s="662" t="str">
        <f>IFERROR(IF(OR(BEE15="日",BEE15="祝",BEE15=0,BEF15=""),"　",MAX(IF(BEF15&gt;BES14,BEH15-BEF15,IF(BEF15&lt;=BES14,BEH15-BES14,0)),0)),0)</f>
        <v>　</v>
      </c>
      <c r="BET15" s="663"/>
      <c r="BEU15" s="664"/>
      <c r="BEV15" s="662" t="str">
        <f>IFERROR(IF(OR(BEE15="日",BEE15="祝",BEE15=0,BEF15=""),"　",MAX(IF(AND(BEF15&lt;=BEV14,BEH15&gt;BEW14),BEW14-BEV14,IF(AND(BEF15&gt;BEV14,BEH15&lt;=BEW14),BEH15-BEF15,IF(AND(BEF15&lt;=BEV14,BEH15&lt;=BEW14),BEH15-BEV14,IF(AND(BEF15&gt;BEV14,BEH15&gt;BEW14),BEW14-BEF15,0)))),0)),0)</f>
        <v>　</v>
      </c>
      <c r="BEW15" s="663"/>
      <c r="BEX15" s="664"/>
      <c r="BEY15" s="662" t="str">
        <f>IFERROR(IF(OR(BEE15="日",BEE15="祝",BEE15=0,BEF15=""),"　",MAX(IF(AND(BEF15&gt;BFB14,BEH15&gt;BEZ14),0,IF(AND(BEF15&lt;=BFB14,BEF15&gt;BEY14,BEH15&gt;BEZ14),BFB14-BEF15,IF(AND(BEF15&lt;=BFB14,BEF15&lt;=BEY14,BEH15&gt;BEZ14),BFB14-BEY14,IF(AND(BEF15&gt;BEY14,BEH15&lt;=BEZ14),BEH15-BEF15,IF(AND(BEF15&lt;=BEY14,BEH15&lt;=BEZ14),BEH15-BEY14,0))))),0)),0)</f>
        <v>　</v>
      </c>
      <c r="BEZ15" s="663"/>
      <c r="BFA15" s="664"/>
      <c r="BFB15" s="662" t="str">
        <f>IFERROR(IF(OR(BEE15="日",BEE15="祝",BEE15=0,BEF15=""),"　",MAX(IF(AND(BEF15&lt;=BFB14,BEH15&gt;BFC14),BFC14-BFB14,IF(BEH15&lt;=BFC14,0,IF(AND(BEF15&gt;BFB14,BEH15&gt;BFC14),BFC14-BEF15,0))),0)),0)</f>
        <v>　</v>
      </c>
      <c r="BFC15" s="663"/>
      <c r="BFD15" s="664"/>
      <c r="BFE15" s="662" t="str">
        <f>BES15</f>
        <v>　</v>
      </c>
      <c r="BFF15" s="663"/>
      <c r="BFG15" s="664"/>
      <c r="BFH15" s="665" t="str">
        <f>IF(BFK15="×",TIME(0,0,0),IF(BFU4="非常勤",BEJ15,BEV15))</f>
        <v>　</v>
      </c>
      <c r="BFI15" s="666"/>
      <c r="BFJ15" s="667"/>
      <c r="BFK15" s="265"/>
      <c r="BFL15" s="665" t="str">
        <f>IF(BFO15="×",TIME(0,0,0),IF(BFU4="非常勤",BEM15,BEY15))</f>
        <v>　</v>
      </c>
      <c r="BFM15" s="666"/>
      <c r="BFN15" s="667"/>
      <c r="BFO15" s="265"/>
      <c r="BFP15" s="665" t="str">
        <f>IF(BFS15="×",TIME(0,0,0),IF(BFU4="非常勤",BEP15,BFB15))</f>
        <v>　</v>
      </c>
      <c r="BFQ15" s="666"/>
      <c r="BFR15" s="667"/>
      <c r="BFS15" s="265"/>
      <c r="BFT15" s="665" t="str">
        <f>IF(BFW15="×",TIME(0,0,0),IF(BFU4="非常勤",BES15,BFE15))</f>
        <v>　</v>
      </c>
      <c r="BFU15" s="666"/>
      <c r="BFV15" s="667"/>
      <c r="BFW15" s="265"/>
      <c r="BFX15" s="668"/>
      <c r="BFY15" s="669"/>
      <c r="BFZ15" s="668"/>
      <c r="BGA15" s="670"/>
      <c r="BGB15" s="669"/>
      <c r="BGC15" s="671"/>
      <c r="BGD15" s="672"/>
      <c r="BGE15" s="672"/>
      <c r="BGF15" s="673"/>
      <c r="BGG15" s="263">
        <f>$A$15</f>
        <v>1</v>
      </c>
      <c r="BGH15" s="264" t="str">
        <f>$B$15</f>
        <v>木</v>
      </c>
      <c r="BGI15" s="660"/>
      <c r="BGJ15" s="661"/>
      <c r="BGK15" s="660"/>
      <c r="BGL15" s="661"/>
      <c r="BGM15" s="662" t="str">
        <f>IFERROR(IF(OR(BGH15="日",BGH15="祝",BGH15=0,BGI15=""),"　",MAX(IF(AND(BGI15&lt;=BGM14,BGK15&gt;BGN14),BGN14-BGM14,IF(AND(BGI15&gt;BGM14,BGK15&lt;=BGN14),BGK15-BGI15,IF(AND(BGI15&lt;=BGM14,BGK15&lt;=BGN14),BGK15-BGM14,IF(AND(BGI15&gt;BGM14,BGK15&gt;BGN14),BGN14-BGI15,0)))),0)),0)</f>
        <v>　</v>
      </c>
      <c r="BGN15" s="663"/>
      <c r="BGO15" s="664"/>
      <c r="BGP15" s="662" t="str">
        <f>IFERROR(IF(OR(BGH15="日",BGH15="祝",BGH15=0,BGI15=""),"　",MAX(IF(AND(BGI15&gt;BGS14,BGK15&gt;BGQ14),0,IF(AND(BGI15&lt;=BGS14,BGI15&gt;BGP14,BGK15&gt;BGQ14),BGS14-BGI15,IF(AND(BGI15&lt;=BGS14,BGI15&lt;=BGP14,BGK15&gt;BGQ14),BGS14-BGP14,IF(AND(BGI15&gt;BGP14,BGK15&lt;=BGQ14),BGK15-BGI15,IF(AND(BGI15&lt;=BGP14,BGK15&lt;=BGQ14),BGK15-BGP14,0))))),0)),0)</f>
        <v>　</v>
      </c>
      <c r="BGQ15" s="663"/>
      <c r="BGR15" s="664"/>
      <c r="BGS15" s="662" t="str">
        <f>IFERROR(IF(OR(BGH15="日",BGH15="祝",BGH15=0,BGI15=""),"　",MAX(IF(AND(BGI15&lt;=BGS14,BGK15&gt;BGT14),BGT14-BGS14,IF(BGK15&lt;=BGT14,0,IF(AND(BGI15&gt;BGS14,BGK15&gt;BGT14),BGT14-BGI15,0))),0)),0)</f>
        <v>　</v>
      </c>
      <c r="BGT15" s="663"/>
      <c r="BGU15" s="664"/>
      <c r="BGV15" s="662" t="str">
        <f>IFERROR(IF(OR(BGH15="日",BGH15="祝",BGH15=0,BGI15=""),"　",MAX(IF(BGI15&gt;BGV14,BGK15-BGI15,IF(BGI15&lt;=BGV14,BGK15-BGV14,0)),0)),0)</f>
        <v>　</v>
      </c>
      <c r="BGW15" s="663"/>
      <c r="BGX15" s="664"/>
      <c r="BGY15" s="662" t="str">
        <f>IFERROR(IF(OR(BGH15="日",BGH15="祝",BGH15=0,BGI15=""),"　",MAX(IF(AND(BGI15&lt;=BGY14,BGK15&gt;BGZ14),BGZ14-BGY14,IF(AND(BGI15&gt;BGY14,BGK15&lt;=BGZ14),BGK15-BGI15,IF(AND(BGI15&lt;=BGY14,BGK15&lt;=BGZ14),BGK15-BGY14,IF(AND(BGI15&gt;BGY14,BGK15&gt;BGZ14),BGZ14-BGI15,0)))),0)),0)</f>
        <v>　</v>
      </c>
      <c r="BGZ15" s="663"/>
      <c r="BHA15" s="664"/>
      <c r="BHB15" s="662" t="str">
        <f>IFERROR(IF(OR(BGH15="日",BGH15="祝",BGH15=0,BGI15=""),"　",MAX(IF(AND(BGI15&gt;BHE14,BGK15&gt;BHC14),0,IF(AND(BGI15&lt;=BHE14,BGI15&gt;BHB14,BGK15&gt;BHC14),BHE14-BGI15,IF(AND(BGI15&lt;=BHE14,BGI15&lt;=BHB14,BGK15&gt;BHC14),BHE14-BHB14,IF(AND(BGI15&gt;BHB14,BGK15&lt;=BHC14),BGK15-BGI15,IF(AND(BGI15&lt;=BHB14,BGK15&lt;=BHC14),BGK15-BHB14,0))))),0)),0)</f>
        <v>　</v>
      </c>
      <c r="BHC15" s="663"/>
      <c r="BHD15" s="664"/>
      <c r="BHE15" s="662" t="str">
        <f>IFERROR(IF(OR(BGH15="日",BGH15="祝",BGH15=0,BGI15=""),"　",MAX(IF(AND(BGI15&lt;=BHE14,BGK15&gt;BHF14),BHF14-BHE14,IF(BGK15&lt;=BHF14,0,IF(AND(BGI15&gt;BHE14,BGK15&gt;BHF14),BHF14-BGI15,0))),0)),0)</f>
        <v>　</v>
      </c>
      <c r="BHF15" s="663"/>
      <c r="BHG15" s="664"/>
      <c r="BHH15" s="662" t="str">
        <f>BGV15</f>
        <v>　</v>
      </c>
      <c r="BHI15" s="663"/>
      <c r="BHJ15" s="664"/>
      <c r="BHK15" s="665" t="str">
        <f>IF(BHN15="×",TIME(0,0,0),IF(BHX4="非常勤",BGM15,BGY15))</f>
        <v>　</v>
      </c>
      <c r="BHL15" s="666"/>
      <c r="BHM15" s="667"/>
      <c r="BHN15" s="265"/>
      <c r="BHO15" s="665" t="str">
        <f>IF(BHR15="×",TIME(0,0,0),IF(BHX4="非常勤",BGP15,BHB15))</f>
        <v>　</v>
      </c>
      <c r="BHP15" s="666"/>
      <c r="BHQ15" s="667"/>
      <c r="BHR15" s="265"/>
      <c r="BHS15" s="665" t="str">
        <f>IF(BHV15="×",TIME(0,0,0),IF(BHX4="非常勤",BGS15,BHE15))</f>
        <v>　</v>
      </c>
      <c r="BHT15" s="666"/>
      <c r="BHU15" s="667"/>
      <c r="BHV15" s="265"/>
      <c r="BHW15" s="665" t="str">
        <f>IF(BHZ15="×",TIME(0,0,0),IF(BHX4="非常勤",BGV15,BHH15))</f>
        <v>　</v>
      </c>
      <c r="BHX15" s="666"/>
      <c r="BHY15" s="667"/>
      <c r="BHZ15" s="265"/>
      <c r="BIA15" s="668"/>
      <c r="BIB15" s="669"/>
      <c r="BIC15" s="668"/>
      <c r="BID15" s="670"/>
      <c r="BIE15" s="669"/>
      <c r="BIF15" s="671"/>
      <c r="BIG15" s="672"/>
      <c r="BIH15" s="672"/>
      <c r="BII15" s="673"/>
      <c r="BIJ15" s="263">
        <f>$A$15</f>
        <v>1</v>
      </c>
      <c r="BIK15" s="264" t="str">
        <f>$B$15</f>
        <v>木</v>
      </c>
      <c r="BIL15" s="660"/>
      <c r="BIM15" s="661"/>
      <c r="BIN15" s="660"/>
      <c r="BIO15" s="661"/>
      <c r="BIP15" s="662" t="str">
        <f>IFERROR(IF(OR(BIK15="日",BIK15="祝",BIK15=0,BIL15=""),"　",MAX(IF(AND(BIL15&lt;=BIP14,BIN15&gt;BIQ14),BIQ14-BIP14,IF(AND(BIL15&gt;BIP14,BIN15&lt;=BIQ14),BIN15-BIL15,IF(AND(BIL15&lt;=BIP14,BIN15&lt;=BIQ14),BIN15-BIP14,IF(AND(BIL15&gt;BIP14,BIN15&gt;BIQ14),BIQ14-BIL15,0)))),0)),0)</f>
        <v>　</v>
      </c>
      <c r="BIQ15" s="663"/>
      <c r="BIR15" s="664"/>
      <c r="BIS15" s="662" t="str">
        <f>IFERROR(IF(OR(BIK15="日",BIK15="祝",BIK15=0,BIL15=""),"　",MAX(IF(AND(BIL15&gt;BIV14,BIN15&gt;BIT14),0,IF(AND(BIL15&lt;=BIV14,BIL15&gt;BIS14,BIN15&gt;BIT14),BIV14-BIL15,IF(AND(BIL15&lt;=BIV14,BIL15&lt;=BIS14,BIN15&gt;BIT14),BIV14-BIS14,IF(AND(BIL15&gt;BIS14,BIN15&lt;=BIT14),BIN15-BIL15,IF(AND(BIL15&lt;=BIS14,BIN15&lt;=BIT14),BIN15-BIS14,0))))),0)),0)</f>
        <v>　</v>
      </c>
      <c r="BIT15" s="663"/>
      <c r="BIU15" s="664"/>
      <c r="BIV15" s="662" t="str">
        <f>IFERROR(IF(OR(BIK15="日",BIK15="祝",BIK15=0,BIL15=""),"　",MAX(IF(AND(BIL15&lt;=BIV14,BIN15&gt;BIW14),BIW14-BIV14,IF(BIN15&lt;=BIW14,0,IF(AND(BIL15&gt;BIV14,BIN15&gt;BIW14),BIW14-BIL15,0))),0)),0)</f>
        <v>　</v>
      </c>
      <c r="BIW15" s="663"/>
      <c r="BIX15" s="664"/>
      <c r="BIY15" s="662" t="str">
        <f>IFERROR(IF(OR(BIK15="日",BIK15="祝",BIK15=0,BIL15=""),"　",MAX(IF(BIL15&gt;BIY14,BIN15-BIL15,IF(BIL15&lt;=BIY14,BIN15-BIY14,0)),0)),0)</f>
        <v>　</v>
      </c>
      <c r="BIZ15" s="663"/>
      <c r="BJA15" s="664"/>
      <c r="BJB15" s="662" t="str">
        <f>IFERROR(IF(OR(BIK15="日",BIK15="祝",BIK15=0,BIL15=""),"　",MAX(IF(AND(BIL15&lt;=BJB14,BIN15&gt;BJC14),BJC14-BJB14,IF(AND(BIL15&gt;BJB14,BIN15&lt;=BJC14),BIN15-BIL15,IF(AND(BIL15&lt;=BJB14,BIN15&lt;=BJC14),BIN15-BJB14,IF(AND(BIL15&gt;BJB14,BIN15&gt;BJC14),BJC14-BIL15,0)))),0)),0)</f>
        <v>　</v>
      </c>
      <c r="BJC15" s="663"/>
      <c r="BJD15" s="664"/>
      <c r="BJE15" s="662" t="str">
        <f>IFERROR(IF(OR(BIK15="日",BIK15="祝",BIK15=0,BIL15=""),"　",MAX(IF(AND(BIL15&gt;BJH14,BIN15&gt;BJF14),0,IF(AND(BIL15&lt;=BJH14,BIL15&gt;BJE14,BIN15&gt;BJF14),BJH14-BIL15,IF(AND(BIL15&lt;=BJH14,BIL15&lt;=BJE14,BIN15&gt;BJF14),BJH14-BJE14,IF(AND(BIL15&gt;BJE14,BIN15&lt;=BJF14),BIN15-BIL15,IF(AND(BIL15&lt;=BJE14,BIN15&lt;=BJF14),BIN15-BJE14,0))))),0)),0)</f>
        <v>　</v>
      </c>
      <c r="BJF15" s="663"/>
      <c r="BJG15" s="664"/>
      <c r="BJH15" s="662" t="str">
        <f>IFERROR(IF(OR(BIK15="日",BIK15="祝",BIK15=0,BIL15=""),"　",MAX(IF(AND(BIL15&lt;=BJH14,BIN15&gt;BJI14),BJI14-BJH14,IF(BIN15&lt;=BJI14,0,IF(AND(BIL15&gt;BJH14,BIN15&gt;BJI14),BJI14-BIL15,0))),0)),0)</f>
        <v>　</v>
      </c>
      <c r="BJI15" s="663"/>
      <c r="BJJ15" s="664"/>
      <c r="BJK15" s="662" t="str">
        <f>BIY15</f>
        <v>　</v>
      </c>
      <c r="BJL15" s="663"/>
      <c r="BJM15" s="664"/>
      <c r="BJN15" s="665" t="str">
        <f>IF(BJQ15="×",TIME(0,0,0),IF(BKA4="非常勤",BIP15,BJB15))</f>
        <v>　</v>
      </c>
      <c r="BJO15" s="666"/>
      <c r="BJP15" s="667"/>
      <c r="BJQ15" s="265"/>
      <c r="BJR15" s="665" t="str">
        <f>IF(BJU15="×",TIME(0,0,0),IF(BKA4="非常勤",BIS15,BJE15))</f>
        <v>　</v>
      </c>
      <c r="BJS15" s="666"/>
      <c r="BJT15" s="667"/>
      <c r="BJU15" s="265"/>
      <c r="BJV15" s="665" t="str">
        <f>IF(BJY15="×",TIME(0,0,0),IF(BKA4="非常勤",BIV15,BJH15))</f>
        <v>　</v>
      </c>
      <c r="BJW15" s="666"/>
      <c r="BJX15" s="667"/>
      <c r="BJY15" s="265"/>
      <c r="BJZ15" s="665" t="str">
        <f>IF(BKC15="×",TIME(0,0,0),IF(BKA4="非常勤",BIY15,BJK15))</f>
        <v>　</v>
      </c>
      <c r="BKA15" s="666"/>
      <c r="BKB15" s="667"/>
      <c r="BKC15" s="265"/>
      <c r="BKD15" s="668"/>
      <c r="BKE15" s="669"/>
      <c r="BKF15" s="668"/>
      <c r="BKG15" s="670"/>
      <c r="BKH15" s="669"/>
      <c r="BKI15" s="671"/>
      <c r="BKJ15" s="672"/>
      <c r="BKK15" s="672"/>
      <c r="BKL15" s="673"/>
      <c r="BKM15" s="263">
        <f>$A$15</f>
        <v>1</v>
      </c>
      <c r="BKN15" s="264" t="str">
        <f>$B$15</f>
        <v>木</v>
      </c>
      <c r="BKO15" s="660"/>
      <c r="BKP15" s="661"/>
      <c r="BKQ15" s="660"/>
      <c r="BKR15" s="661"/>
      <c r="BKS15" s="662" t="str">
        <f>IFERROR(IF(OR(BKN15="日",BKN15="祝",BKN15=0,BKO15=""),"　",MAX(IF(AND(BKO15&lt;=BKS14,BKQ15&gt;BKT14),BKT14-BKS14,IF(AND(BKO15&gt;BKS14,BKQ15&lt;=BKT14),BKQ15-BKO15,IF(AND(BKO15&lt;=BKS14,BKQ15&lt;=BKT14),BKQ15-BKS14,IF(AND(BKO15&gt;BKS14,BKQ15&gt;BKT14),BKT14-BKO15,0)))),0)),0)</f>
        <v>　</v>
      </c>
      <c r="BKT15" s="663"/>
      <c r="BKU15" s="664"/>
      <c r="BKV15" s="662" t="str">
        <f>IFERROR(IF(OR(BKN15="日",BKN15="祝",BKN15=0,BKO15=""),"　",MAX(IF(AND(BKO15&gt;BKY14,BKQ15&gt;BKW14),0,IF(AND(BKO15&lt;=BKY14,BKO15&gt;BKV14,BKQ15&gt;BKW14),BKY14-BKO15,IF(AND(BKO15&lt;=BKY14,BKO15&lt;=BKV14,BKQ15&gt;BKW14),BKY14-BKV14,IF(AND(BKO15&gt;BKV14,BKQ15&lt;=BKW14),BKQ15-BKO15,IF(AND(BKO15&lt;=BKV14,BKQ15&lt;=BKW14),BKQ15-BKV14,0))))),0)),0)</f>
        <v>　</v>
      </c>
      <c r="BKW15" s="663"/>
      <c r="BKX15" s="664"/>
      <c r="BKY15" s="662" t="str">
        <f>IFERROR(IF(OR(BKN15="日",BKN15="祝",BKN15=0,BKO15=""),"　",MAX(IF(AND(BKO15&lt;=BKY14,BKQ15&gt;BKZ14),BKZ14-BKY14,IF(BKQ15&lt;=BKZ14,0,IF(AND(BKO15&gt;BKY14,BKQ15&gt;BKZ14),BKZ14-BKO15,0))),0)),0)</f>
        <v>　</v>
      </c>
      <c r="BKZ15" s="663"/>
      <c r="BLA15" s="664"/>
      <c r="BLB15" s="662" t="str">
        <f>IFERROR(IF(OR(BKN15="日",BKN15="祝",BKN15=0,BKO15=""),"　",MAX(IF(BKO15&gt;BLB14,BKQ15-BKO15,IF(BKO15&lt;=BLB14,BKQ15-BLB14,0)),0)),0)</f>
        <v>　</v>
      </c>
      <c r="BLC15" s="663"/>
      <c r="BLD15" s="664"/>
      <c r="BLE15" s="662" t="str">
        <f>IFERROR(IF(OR(BKN15="日",BKN15="祝",BKN15=0,BKO15=""),"　",MAX(IF(AND(BKO15&lt;=BLE14,BKQ15&gt;BLF14),BLF14-BLE14,IF(AND(BKO15&gt;BLE14,BKQ15&lt;=BLF14),BKQ15-BKO15,IF(AND(BKO15&lt;=BLE14,BKQ15&lt;=BLF14),BKQ15-BLE14,IF(AND(BKO15&gt;BLE14,BKQ15&gt;BLF14),BLF14-BKO15,0)))),0)),0)</f>
        <v>　</v>
      </c>
      <c r="BLF15" s="663"/>
      <c r="BLG15" s="664"/>
      <c r="BLH15" s="662" t="str">
        <f>IFERROR(IF(OR(BKN15="日",BKN15="祝",BKN15=0,BKO15=""),"　",MAX(IF(AND(BKO15&gt;BLK14,BKQ15&gt;BLI14),0,IF(AND(BKO15&lt;=BLK14,BKO15&gt;BLH14,BKQ15&gt;BLI14),BLK14-BKO15,IF(AND(BKO15&lt;=BLK14,BKO15&lt;=BLH14,BKQ15&gt;BLI14),BLK14-BLH14,IF(AND(BKO15&gt;BLH14,BKQ15&lt;=BLI14),BKQ15-BKO15,IF(AND(BKO15&lt;=BLH14,BKQ15&lt;=BLI14),BKQ15-BLH14,0))))),0)),0)</f>
        <v>　</v>
      </c>
      <c r="BLI15" s="663"/>
      <c r="BLJ15" s="664"/>
      <c r="BLK15" s="662" t="str">
        <f>IFERROR(IF(OR(BKN15="日",BKN15="祝",BKN15=0,BKO15=""),"　",MAX(IF(AND(BKO15&lt;=BLK14,BKQ15&gt;BLL14),BLL14-BLK14,IF(BKQ15&lt;=BLL14,0,IF(AND(BKO15&gt;BLK14,BKQ15&gt;BLL14),BLL14-BKO15,0))),0)),0)</f>
        <v>　</v>
      </c>
      <c r="BLL15" s="663"/>
      <c r="BLM15" s="664"/>
      <c r="BLN15" s="662" t="str">
        <f>BLB15</f>
        <v>　</v>
      </c>
      <c r="BLO15" s="663"/>
      <c r="BLP15" s="664"/>
      <c r="BLQ15" s="665" t="str">
        <f>IF(BLT15="×",TIME(0,0,0),IF(BMD4="非常勤",BKS15,BLE15))</f>
        <v>　</v>
      </c>
      <c r="BLR15" s="666"/>
      <c r="BLS15" s="667"/>
      <c r="BLT15" s="265"/>
      <c r="BLU15" s="665" t="str">
        <f>IF(BLX15="×",TIME(0,0,0),IF(BMD4="非常勤",BKV15,BLH15))</f>
        <v>　</v>
      </c>
      <c r="BLV15" s="666"/>
      <c r="BLW15" s="667"/>
      <c r="BLX15" s="265"/>
      <c r="BLY15" s="665" t="str">
        <f>IF(BMB15="×",TIME(0,0,0),IF(BMD4="非常勤",BKY15,BLK15))</f>
        <v>　</v>
      </c>
      <c r="BLZ15" s="666"/>
      <c r="BMA15" s="667"/>
      <c r="BMB15" s="265"/>
      <c r="BMC15" s="665" t="str">
        <f>IF(BMF15="×",TIME(0,0,0),IF(BMD4="非常勤",BLB15,BLN15))</f>
        <v>　</v>
      </c>
      <c r="BMD15" s="666"/>
      <c r="BME15" s="667"/>
      <c r="BMF15" s="265"/>
      <c r="BMG15" s="668"/>
      <c r="BMH15" s="669"/>
      <c r="BMI15" s="668"/>
      <c r="BMJ15" s="670"/>
      <c r="BMK15" s="669"/>
      <c r="BML15" s="671"/>
      <c r="BMM15" s="672"/>
      <c r="BMN15" s="672"/>
      <c r="BMO15" s="673"/>
      <c r="BMP15" s="263">
        <f>$A$15</f>
        <v>1</v>
      </c>
      <c r="BMQ15" s="264" t="str">
        <f>$B$15</f>
        <v>木</v>
      </c>
      <c r="BMR15" s="660"/>
      <c r="BMS15" s="661"/>
      <c r="BMT15" s="660"/>
      <c r="BMU15" s="661"/>
      <c r="BMV15" s="662" t="str">
        <f>IFERROR(IF(OR(BMQ15="日",BMQ15="祝",BMQ15=0,BMR15=""),"　",MAX(IF(AND(BMR15&lt;=BMV14,BMT15&gt;BMW14),BMW14-BMV14,IF(AND(BMR15&gt;BMV14,BMT15&lt;=BMW14),BMT15-BMR15,IF(AND(BMR15&lt;=BMV14,BMT15&lt;=BMW14),BMT15-BMV14,IF(AND(BMR15&gt;BMV14,BMT15&gt;BMW14),BMW14-BMR15,0)))),0)),0)</f>
        <v>　</v>
      </c>
      <c r="BMW15" s="663"/>
      <c r="BMX15" s="664"/>
      <c r="BMY15" s="662" t="str">
        <f>IFERROR(IF(OR(BMQ15="日",BMQ15="祝",BMQ15=0,BMR15=""),"　",MAX(IF(AND(BMR15&gt;BNB14,BMT15&gt;BMZ14),0,IF(AND(BMR15&lt;=BNB14,BMR15&gt;BMY14,BMT15&gt;BMZ14),BNB14-BMR15,IF(AND(BMR15&lt;=BNB14,BMR15&lt;=BMY14,BMT15&gt;BMZ14),BNB14-BMY14,IF(AND(BMR15&gt;BMY14,BMT15&lt;=BMZ14),BMT15-BMR15,IF(AND(BMR15&lt;=BMY14,BMT15&lt;=BMZ14),BMT15-BMY14,0))))),0)),0)</f>
        <v>　</v>
      </c>
      <c r="BMZ15" s="663"/>
      <c r="BNA15" s="664"/>
      <c r="BNB15" s="662" t="str">
        <f>IFERROR(IF(OR(BMQ15="日",BMQ15="祝",BMQ15=0,BMR15=""),"　",MAX(IF(AND(BMR15&lt;=BNB14,BMT15&gt;BNC14),BNC14-BNB14,IF(BMT15&lt;=BNC14,0,IF(AND(BMR15&gt;BNB14,BMT15&gt;BNC14),BNC14-BMR15,0))),0)),0)</f>
        <v>　</v>
      </c>
      <c r="BNC15" s="663"/>
      <c r="BND15" s="664"/>
      <c r="BNE15" s="662" t="str">
        <f>IFERROR(IF(OR(BMQ15="日",BMQ15="祝",BMQ15=0,BMR15=""),"　",MAX(IF(BMR15&gt;BNE14,BMT15-BMR15,IF(BMR15&lt;=BNE14,BMT15-BNE14,0)),0)),0)</f>
        <v>　</v>
      </c>
      <c r="BNF15" s="663"/>
      <c r="BNG15" s="664"/>
      <c r="BNH15" s="662" t="str">
        <f>IFERROR(IF(OR(BMQ15="日",BMQ15="祝",BMQ15=0,BMR15=""),"　",MAX(IF(AND(BMR15&lt;=BNH14,BMT15&gt;BNI14),BNI14-BNH14,IF(AND(BMR15&gt;BNH14,BMT15&lt;=BNI14),BMT15-BMR15,IF(AND(BMR15&lt;=BNH14,BMT15&lt;=BNI14),BMT15-BNH14,IF(AND(BMR15&gt;BNH14,BMT15&gt;BNI14),BNI14-BMR15,0)))),0)),0)</f>
        <v>　</v>
      </c>
      <c r="BNI15" s="663"/>
      <c r="BNJ15" s="664"/>
      <c r="BNK15" s="662" t="str">
        <f>IFERROR(IF(OR(BMQ15="日",BMQ15="祝",BMQ15=0,BMR15=""),"　",MAX(IF(AND(BMR15&gt;BNN14,BMT15&gt;BNL14),0,IF(AND(BMR15&lt;=BNN14,BMR15&gt;BNK14,BMT15&gt;BNL14),BNN14-BMR15,IF(AND(BMR15&lt;=BNN14,BMR15&lt;=BNK14,BMT15&gt;BNL14),BNN14-BNK14,IF(AND(BMR15&gt;BNK14,BMT15&lt;=BNL14),BMT15-BMR15,IF(AND(BMR15&lt;=BNK14,BMT15&lt;=BNL14),BMT15-BNK14,0))))),0)),0)</f>
        <v>　</v>
      </c>
      <c r="BNL15" s="663"/>
      <c r="BNM15" s="664"/>
      <c r="BNN15" s="662" t="str">
        <f>IFERROR(IF(OR(BMQ15="日",BMQ15="祝",BMQ15=0,BMR15=""),"　",MAX(IF(AND(BMR15&lt;=BNN14,BMT15&gt;BNO14),BNO14-BNN14,IF(BMT15&lt;=BNO14,0,IF(AND(BMR15&gt;BNN14,BMT15&gt;BNO14),BNO14-BMR15,0))),0)),0)</f>
        <v>　</v>
      </c>
      <c r="BNO15" s="663"/>
      <c r="BNP15" s="664"/>
      <c r="BNQ15" s="662" t="str">
        <f>BNE15</f>
        <v>　</v>
      </c>
      <c r="BNR15" s="663"/>
      <c r="BNS15" s="664"/>
      <c r="BNT15" s="665" t="str">
        <f>IF(BNW15="×",TIME(0,0,0),IF(BOG4="非常勤",BMV15,BNH15))</f>
        <v>　</v>
      </c>
      <c r="BNU15" s="666"/>
      <c r="BNV15" s="667"/>
      <c r="BNW15" s="265"/>
      <c r="BNX15" s="665" t="str">
        <f>IF(BOA15="×",TIME(0,0,0),IF(BOG4="非常勤",BMY15,BNK15))</f>
        <v>　</v>
      </c>
      <c r="BNY15" s="666"/>
      <c r="BNZ15" s="667"/>
      <c r="BOA15" s="265"/>
      <c r="BOB15" s="665" t="str">
        <f>IF(BOE15="×",TIME(0,0,0),IF(BOG4="非常勤",BNB15,BNN15))</f>
        <v>　</v>
      </c>
      <c r="BOC15" s="666"/>
      <c r="BOD15" s="667"/>
      <c r="BOE15" s="265"/>
      <c r="BOF15" s="665" t="str">
        <f>IF(BOI15="×",TIME(0,0,0),IF(BOG4="非常勤",BNE15,BNQ15))</f>
        <v>　</v>
      </c>
      <c r="BOG15" s="666"/>
      <c r="BOH15" s="667"/>
      <c r="BOI15" s="265"/>
      <c r="BOJ15" s="668"/>
      <c r="BOK15" s="669"/>
      <c r="BOL15" s="668"/>
      <c r="BOM15" s="670"/>
      <c r="BON15" s="669"/>
      <c r="BOO15" s="671"/>
      <c r="BOP15" s="672"/>
      <c r="BOQ15" s="672"/>
      <c r="BOR15" s="673"/>
      <c r="BOS15" s="263">
        <f>$A$15</f>
        <v>1</v>
      </c>
      <c r="BOT15" s="264" t="str">
        <f>$B$15</f>
        <v>木</v>
      </c>
      <c r="BOU15" s="660"/>
      <c r="BOV15" s="661"/>
      <c r="BOW15" s="660"/>
      <c r="BOX15" s="661"/>
      <c r="BOY15" s="662" t="str">
        <f>IFERROR(IF(OR(BOT15="日",BOT15="祝",BOT15=0,BOU15=""),"　",MAX(IF(AND(BOU15&lt;=BOY14,BOW15&gt;BOZ14),BOZ14-BOY14,IF(AND(BOU15&gt;BOY14,BOW15&lt;=BOZ14),BOW15-BOU15,IF(AND(BOU15&lt;=BOY14,BOW15&lt;=BOZ14),BOW15-BOY14,IF(AND(BOU15&gt;BOY14,BOW15&gt;BOZ14),BOZ14-BOU15,0)))),0)),0)</f>
        <v>　</v>
      </c>
      <c r="BOZ15" s="663"/>
      <c r="BPA15" s="664"/>
      <c r="BPB15" s="662" t="str">
        <f>IFERROR(IF(OR(BOT15="日",BOT15="祝",BOT15=0,BOU15=""),"　",MAX(IF(AND(BOU15&gt;BPE14,BOW15&gt;BPC14),0,IF(AND(BOU15&lt;=BPE14,BOU15&gt;BPB14,BOW15&gt;BPC14),BPE14-BOU15,IF(AND(BOU15&lt;=BPE14,BOU15&lt;=BPB14,BOW15&gt;BPC14),BPE14-BPB14,IF(AND(BOU15&gt;BPB14,BOW15&lt;=BPC14),BOW15-BOU15,IF(AND(BOU15&lt;=BPB14,BOW15&lt;=BPC14),BOW15-BPB14,0))))),0)),0)</f>
        <v>　</v>
      </c>
      <c r="BPC15" s="663"/>
      <c r="BPD15" s="664"/>
      <c r="BPE15" s="662" t="str">
        <f>IFERROR(IF(OR(BOT15="日",BOT15="祝",BOT15=0,BOU15=""),"　",MAX(IF(AND(BOU15&lt;=BPE14,BOW15&gt;BPF14),BPF14-BPE14,IF(BOW15&lt;=BPF14,0,IF(AND(BOU15&gt;BPE14,BOW15&gt;BPF14),BPF14-BOU15,0))),0)),0)</f>
        <v>　</v>
      </c>
      <c r="BPF15" s="663"/>
      <c r="BPG15" s="664"/>
      <c r="BPH15" s="662" t="str">
        <f>IFERROR(IF(OR(BOT15="日",BOT15="祝",BOT15=0,BOU15=""),"　",MAX(IF(BOU15&gt;BPH14,BOW15-BOU15,IF(BOU15&lt;=BPH14,BOW15-BPH14,0)),0)),0)</f>
        <v>　</v>
      </c>
      <c r="BPI15" s="663"/>
      <c r="BPJ15" s="664"/>
      <c r="BPK15" s="662" t="str">
        <f>IFERROR(IF(OR(BOT15="日",BOT15="祝",BOT15=0,BOU15=""),"　",MAX(IF(AND(BOU15&lt;=BPK14,BOW15&gt;BPL14),BPL14-BPK14,IF(AND(BOU15&gt;BPK14,BOW15&lt;=BPL14),BOW15-BOU15,IF(AND(BOU15&lt;=BPK14,BOW15&lt;=BPL14),BOW15-BPK14,IF(AND(BOU15&gt;BPK14,BOW15&gt;BPL14),BPL14-BOU15,0)))),0)),0)</f>
        <v>　</v>
      </c>
      <c r="BPL15" s="663"/>
      <c r="BPM15" s="664"/>
      <c r="BPN15" s="662" t="str">
        <f>IFERROR(IF(OR(BOT15="日",BOT15="祝",BOT15=0,BOU15=""),"　",MAX(IF(AND(BOU15&gt;BPQ14,BOW15&gt;BPO14),0,IF(AND(BOU15&lt;=BPQ14,BOU15&gt;BPN14,BOW15&gt;BPO14),BPQ14-BOU15,IF(AND(BOU15&lt;=BPQ14,BOU15&lt;=BPN14,BOW15&gt;BPO14),BPQ14-BPN14,IF(AND(BOU15&gt;BPN14,BOW15&lt;=BPO14),BOW15-BOU15,IF(AND(BOU15&lt;=BPN14,BOW15&lt;=BPO14),BOW15-BPN14,0))))),0)),0)</f>
        <v>　</v>
      </c>
      <c r="BPO15" s="663"/>
      <c r="BPP15" s="664"/>
      <c r="BPQ15" s="662" t="str">
        <f>IFERROR(IF(OR(BOT15="日",BOT15="祝",BOT15=0,BOU15=""),"　",MAX(IF(AND(BOU15&lt;=BPQ14,BOW15&gt;BPR14),BPR14-BPQ14,IF(BOW15&lt;=BPR14,0,IF(AND(BOU15&gt;BPQ14,BOW15&gt;BPR14),BPR14-BOU15,0))),0)),0)</f>
        <v>　</v>
      </c>
      <c r="BPR15" s="663"/>
      <c r="BPS15" s="664"/>
      <c r="BPT15" s="662" t="str">
        <f>BPH15</f>
        <v>　</v>
      </c>
      <c r="BPU15" s="663"/>
      <c r="BPV15" s="664"/>
      <c r="BPW15" s="665" t="str">
        <f>IF(BPZ15="×",TIME(0,0,0),IF(BQJ4="非常勤",BOY15,BPK15))</f>
        <v>　</v>
      </c>
      <c r="BPX15" s="666"/>
      <c r="BPY15" s="667"/>
      <c r="BPZ15" s="265"/>
      <c r="BQA15" s="665" t="str">
        <f>IF(BQD15="×",TIME(0,0,0),IF(BQJ4="非常勤",BPB15,BPN15))</f>
        <v>　</v>
      </c>
      <c r="BQB15" s="666"/>
      <c r="BQC15" s="667"/>
      <c r="BQD15" s="265"/>
      <c r="BQE15" s="665" t="str">
        <f>IF(BQH15="×",TIME(0,0,0),IF(BQJ4="非常勤",BPE15,BPQ15))</f>
        <v>　</v>
      </c>
      <c r="BQF15" s="666"/>
      <c r="BQG15" s="667"/>
      <c r="BQH15" s="265"/>
      <c r="BQI15" s="665" t="str">
        <f>IF(BQL15="×",TIME(0,0,0),IF(BQJ4="非常勤",BPH15,BPT15))</f>
        <v>　</v>
      </c>
      <c r="BQJ15" s="666"/>
      <c r="BQK15" s="667"/>
      <c r="BQL15" s="265"/>
      <c r="BQM15" s="668"/>
      <c r="BQN15" s="669"/>
      <c r="BQO15" s="668"/>
      <c r="BQP15" s="670"/>
      <c r="BQQ15" s="669"/>
      <c r="BQR15" s="671"/>
      <c r="BQS15" s="672"/>
      <c r="BQT15" s="672"/>
      <c r="BQU15" s="673"/>
      <c r="BQV15" s="263">
        <f>$A$15</f>
        <v>1</v>
      </c>
      <c r="BQW15" s="264" t="str">
        <f>$B$15</f>
        <v>木</v>
      </c>
      <c r="BQX15" s="660"/>
      <c r="BQY15" s="661"/>
      <c r="BQZ15" s="660"/>
      <c r="BRA15" s="661"/>
      <c r="BRB15" s="662" t="str">
        <f>IFERROR(IF(OR(BQW15="日",BQW15="祝",BQW15=0,BQX15=""),"　",MAX(IF(AND(BQX15&lt;=BRB14,BQZ15&gt;BRC14),BRC14-BRB14,IF(AND(BQX15&gt;BRB14,BQZ15&lt;=BRC14),BQZ15-BQX15,IF(AND(BQX15&lt;=BRB14,BQZ15&lt;=BRC14),BQZ15-BRB14,IF(AND(BQX15&gt;BRB14,BQZ15&gt;BRC14),BRC14-BQX15,0)))),0)),0)</f>
        <v>　</v>
      </c>
      <c r="BRC15" s="663"/>
      <c r="BRD15" s="664"/>
      <c r="BRE15" s="662" t="str">
        <f>IFERROR(IF(OR(BQW15="日",BQW15="祝",BQW15=0,BQX15=""),"　",MAX(IF(AND(BQX15&gt;BRH14,BQZ15&gt;BRF14),0,IF(AND(BQX15&lt;=BRH14,BQX15&gt;BRE14,BQZ15&gt;BRF14),BRH14-BQX15,IF(AND(BQX15&lt;=BRH14,BQX15&lt;=BRE14,BQZ15&gt;BRF14),BRH14-BRE14,IF(AND(BQX15&gt;BRE14,BQZ15&lt;=BRF14),BQZ15-BQX15,IF(AND(BQX15&lt;=BRE14,BQZ15&lt;=BRF14),BQZ15-BRE14,0))))),0)),0)</f>
        <v>　</v>
      </c>
      <c r="BRF15" s="663"/>
      <c r="BRG15" s="664"/>
      <c r="BRH15" s="662" t="str">
        <f>IFERROR(IF(OR(BQW15="日",BQW15="祝",BQW15=0,BQX15=""),"　",MAX(IF(AND(BQX15&lt;=BRH14,BQZ15&gt;BRI14),BRI14-BRH14,IF(BQZ15&lt;=BRI14,0,IF(AND(BQX15&gt;BRH14,BQZ15&gt;BRI14),BRI14-BQX15,0))),0)),0)</f>
        <v>　</v>
      </c>
      <c r="BRI15" s="663"/>
      <c r="BRJ15" s="664"/>
      <c r="BRK15" s="662" t="str">
        <f>IFERROR(IF(OR(BQW15="日",BQW15="祝",BQW15=0,BQX15=""),"　",MAX(IF(BQX15&gt;BRK14,BQZ15-BQX15,IF(BQX15&lt;=BRK14,BQZ15-BRK14,0)),0)),0)</f>
        <v>　</v>
      </c>
      <c r="BRL15" s="663"/>
      <c r="BRM15" s="664"/>
      <c r="BRN15" s="662" t="str">
        <f>IFERROR(IF(OR(BQW15="日",BQW15="祝",BQW15=0,BQX15=""),"　",MAX(IF(AND(BQX15&lt;=BRN14,BQZ15&gt;BRO14),BRO14-BRN14,IF(AND(BQX15&gt;BRN14,BQZ15&lt;=BRO14),BQZ15-BQX15,IF(AND(BQX15&lt;=BRN14,BQZ15&lt;=BRO14),BQZ15-BRN14,IF(AND(BQX15&gt;BRN14,BQZ15&gt;BRO14),BRO14-BQX15,0)))),0)),0)</f>
        <v>　</v>
      </c>
      <c r="BRO15" s="663"/>
      <c r="BRP15" s="664"/>
      <c r="BRQ15" s="662" t="str">
        <f>IFERROR(IF(OR(BQW15="日",BQW15="祝",BQW15=0,BQX15=""),"　",MAX(IF(AND(BQX15&gt;BRT14,BQZ15&gt;BRR14),0,IF(AND(BQX15&lt;=BRT14,BQX15&gt;BRQ14,BQZ15&gt;BRR14),BRT14-BQX15,IF(AND(BQX15&lt;=BRT14,BQX15&lt;=BRQ14,BQZ15&gt;BRR14),BRT14-BRQ14,IF(AND(BQX15&gt;BRQ14,BQZ15&lt;=BRR14),BQZ15-BQX15,IF(AND(BQX15&lt;=BRQ14,BQZ15&lt;=BRR14),BQZ15-BRQ14,0))))),0)),0)</f>
        <v>　</v>
      </c>
      <c r="BRR15" s="663"/>
      <c r="BRS15" s="664"/>
      <c r="BRT15" s="662" t="str">
        <f>IFERROR(IF(OR(BQW15="日",BQW15="祝",BQW15=0,BQX15=""),"　",MAX(IF(AND(BQX15&lt;=BRT14,BQZ15&gt;BRU14),BRU14-BRT14,IF(BQZ15&lt;=BRU14,0,IF(AND(BQX15&gt;BRT14,BQZ15&gt;BRU14),BRU14-BQX15,0))),0)),0)</f>
        <v>　</v>
      </c>
      <c r="BRU15" s="663"/>
      <c r="BRV15" s="664"/>
      <c r="BRW15" s="662" t="str">
        <f>BRK15</f>
        <v>　</v>
      </c>
      <c r="BRX15" s="663"/>
      <c r="BRY15" s="664"/>
      <c r="BRZ15" s="665" t="str">
        <f>IF(BSC15="×",TIME(0,0,0),IF(BSM4="非常勤",BRB15,BRN15))</f>
        <v>　</v>
      </c>
      <c r="BSA15" s="666"/>
      <c r="BSB15" s="667"/>
      <c r="BSC15" s="265"/>
      <c r="BSD15" s="665" t="str">
        <f>IF(BSG15="×",TIME(0,0,0),IF(BSM4="非常勤",BRE15,BRQ15))</f>
        <v>　</v>
      </c>
      <c r="BSE15" s="666"/>
      <c r="BSF15" s="667"/>
      <c r="BSG15" s="265"/>
      <c r="BSH15" s="665" t="str">
        <f>IF(BSK15="×",TIME(0,0,0),IF(BSM4="非常勤",BRH15,BRT15))</f>
        <v>　</v>
      </c>
      <c r="BSI15" s="666"/>
      <c r="BSJ15" s="667"/>
      <c r="BSK15" s="265"/>
      <c r="BSL15" s="665" t="str">
        <f>IF(BSO15="×",TIME(0,0,0),IF(BSM4="非常勤",BRK15,BRW15))</f>
        <v>　</v>
      </c>
      <c r="BSM15" s="666"/>
      <c r="BSN15" s="667"/>
      <c r="BSO15" s="265"/>
      <c r="BSP15" s="668"/>
      <c r="BSQ15" s="669"/>
      <c r="BSR15" s="668"/>
      <c r="BSS15" s="670"/>
      <c r="BST15" s="669"/>
      <c r="BSU15" s="671"/>
      <c r="BSV15" s="672"/>
      <c r="BSW15" s="672"/>
      <c r="BSX15" s="673"/>
      <c r="BSY15" s="263">
        <f>$A$15</f>
        <v>1</v>
      </c>
      <c r="BSZ15" s="264" t="str">
        <f>$B$15</f>
        <v>木</v>
      </c>
      <c r="BTA15" s="660"/>
      <c r="BTB15" s="661"/>
      <c r="BTC15" s="660"/>
      <c r="BTD15" s="661"/>
      <c r="BTE15" s="662" t="str">
        <f>IFERROR(IF(OR(BSZ15="日",BSZ15="祝",BSZ15=0,BTA15=""),"　",MAX(IF(AND(BTA15&lt;=BTE14,BTC15&gt;BTF14),BTF14-BTE14,IF(AND(BTA15&gt;BTE14,BTC15&lt;=BTF14),BTC15-BTA15,IF(AND(BTA15&lt;=BTE14,BTC15&lt;=BTF14),BTC15-BTE14,IF(AND(BTA15&gt;BTE14,BTC15&gt;BTF14),BTF14-BTA15,0)))),0)),0)</f>
        <v>　</v>
      </c>
      <c r="BTF15" s="663"/>
      <c r="BTG15" s="664"/>
      <c r="BTH15" s="662" t="str">
        <f>IFERROR(IF(OR(BSZ15="日",BSZ15="祝",BSZ15=0,BTA15=""),"　",MAX(IF(AND(BTA15&gt;BTK14,BTC15&gt;BTI14),0,IF(AND(BTA15&lt;=BTK14,BTA15&gt;BTH14,BTC15&gt;BTI14),BTK14-BTA15,IF(AND(BTA15&lt;=BTK14,BTA15&lt;=BTH14,BTC15&gt;BTI14),BTK14-BTH14,IF(AND(BTA15&gt;BTH14,BTC15&lt;=BTI14),BTC15-BTA15,IF(AND(BTA15&lt;=BTH14,BTC15&lt;=BTI14),BTC15-BTH14,0))))),0)),0)</f>
        <v>　</v>
      </c>
      <c r="BTI15" s="663"/>
      <c r="BTJ15" s="664"/>
      <c r="BTK15" s="662" t="str">
        <f>IFERROR(IF(OR(BSZ15="日",BSZ15="祝",BSZ15=0,BTA15=""),"　",MAX(IF(AND(BTA15&lt;=BTK14,BTC15&gt;BTL14),BTL14-BTK14,IF(BTC15&lt;=BTL14,0,IF(AND(BTA15&gt;BTK14,BTC15&gt;BTL14),BTL14-BTA15,0))),0)),0)</f>
        <v>　</v>
      </c>
      <c r="BTL15" s="663"/>
      <c r="BTM15" s="664"/>
      <c r="BTN15" s="662" t="str">
        <f>IFERROR(IF(OR(BSZ15="日",BSZ15="祝",BSZ15=0,BTA15=""),"　",MAX(IF(BTA15&gt;BTN14,BTC15-BTA15,IF(BTA15&lt;=BTN14,BTC15-BTN14,0)),0)),0)</f>
        <v>　</v>
      </c>
      <c r="BTO15" s="663"/>
      <c r="BTP15" s="664"/>
      <c r="BTQ15" s="662" t="str">
        <f>IFERROR(IF(OR(BSZ15="日",BSZ15="祝",BSZ15=0,BTA15=""),"　",MAX(IF(AND(BTA15&lt;=BTQ14,BTC15&gt;BTR14),BTR14-BTQ14,IF(AND(BTA15&gt;BTQ14,BTC15&lt;=BTR14),BTC15-BTA15,IF(AND(BTA15&lt;=BTQ14,BTC15&lt;=BTR14),BTC15-BTQ14,IF(AND(BTA15&gt;BTQ14,BTC15&gt;BTR14),BTR14-BTA15,0)))),0)),0)</f>
        <v>　</v>
      </c>
      <c r="BTR15" s="663"/>
      <c r="BTS15" s="664"/>
      <c r="BTT15" s="662" t="str">
        <f>IFERROR(IF(OR(BSZ15="日",BSZ15="祝",BSZ15=0,BTA15=""),"　",MAX(IF(AND(BTA15&gt;BTW14,BTC15&gt;BTU14),0,IF(AND(BTA15&lt;=BTW14,BTA15&gt;BTT14,BTC15&gt;BTU14),BTW14-BTA15,IF(AND(BTA15&lt;=BTW14,BTA15&lt;=BTT14,BTC15&gt;BTU14),BTW14-BTT14,IF(AND(BTA15&gt;BTT14,BTC15&lt;=BTU14),BTC15-BTA15,IF(AND(BTA15&lt;=BTT14,BTC15&lt;=BTU14),BTC15-BTT14,0))))),0)),0)</f>
        <v>　</v>
      </c>
      <c r="BTU15" s="663"/>
      <c r="BTV15" s="664"/>
      <c r="BTW15" s="662" t="str">
        <f>IFERROR(IF(OR(BSZ15="日",BSZ15="祝",BSZ15=0,BTA15=""),"　",MAX(IF(AND(BTA15&lt;=BTW14,BTC15&gt;BTX14),BTX14-BTW14,IF(BTC15&lt;=BTX14,0,IF(AND(BTA15&gt;BTW14,BTC15&gt;BTX14),BTX14-BTA15,0))),0)),0)</f>
        <v>　</v>
      </c>
      <c r="BTX15" s="663"/>
      <c r="BTY15" s="664"/>
      <c r="BTZ15" s="662" t="str">
        <f>BTN15</f>
        <v>　</v>
      </c>
      <c r="BUA15" s="663"/>
      <c r="BUB15" s="664"/>
      <c r="BUC15" s="665" t="str">
        <f>IF(BUF15="×",TIME(0,0,0),IF(BUP4="非常勤",BTE15,BTQ15))</f>
        <v>　</v>
      </c>
      <c r="BUD15" s="666"/>
      <c r="BUE15" s="667"/>
      <c r="BUF15" s="265"/>
      <c r="BUG15" s="665" t="str">
        <f>IF(BUJ15="×",TIME(0,0,0),IF(BUP4="非常勤",BTH15,BTT15))</f>
        <v>　</v>
      </c>
      <c r="BUH15" s="666"/>
      <c r="BUI15" s="667"/>
      <c r="BUJ15" s="265"/>
      <c r="BUK15" s="665" t="str">
        <f>IF(BUN15="×",TIME(0,0,0),IF(BUP4="非常勤",BTK15,BTW15))</f>
        <v>　</v>
      </c>
      <c r="BUL15" s="666"/>
      <c r="BUM15" s="667"/>
      <c r="BUN15" s="265"/>
      <c r="BUO15" s="665" t="str">
        <f>IF(BUR15="×",TIME(0,0,0),IF(BUP4="非常勤",BTN15,BTZ15))</f>
        <v>　</v>
      </c>
      <c r="BUP15" s="666"/>
      <c r="BUQ15" s="667"/>
      <c r="BUR15" s="265"/>
      <c r="BUS15" s="668"/>
      <c r="BUT15" s="669"/>
      <c r="BUU15" s="668"/>
      <c r="BUV15" s="670"/>
      <c r="BUW15" s="669"/>
      <c r="BUX15" s="671"/>
      <c r="BUY15" s="672"/>
      <c r="BUZ15" s="672"/>
      <c r="BVA15" s="673"/>
      <c r="BVB15" s="263">
        <f>$A$15</f>
        <v>1</v>
      </c>
      <c r="BVC15" s="264" t="str">
        <f>$B$15</f>
        <v>木</v>
      </c>
      <c r="BVD15" s="660"/>
      <c r="BVE15" s="661"/>
      <c r="BVF15" s="660"/>
      <c r="BVG15" s="661"/>
      <c r="BVH15" s="662" t="str">
        <f>IFERROR(IF(OR(BVC15="日",BVC15="祝",BVC15=0,BVD15=""),"　",MAX(IF(AND(BVD15&lt;=BVH14,BVF15&gt;BVI14),BVI14-BVH14,IF(AND(BVD15&gt;BVH14,BVF15&lt;=BVI14),BVF15-BVD15,IF(AND(BVD15&lt;=BVH14,BVF15&lt;=BVI14),BVF15-BVH14,IF(AND(BVD15&gt;BVH14,BVF15&gt;BVI14),BVI14-BVD15,0)))),0)),0)</f>
        <v>　</v>
      </c>
      <c r="BVI15" s="663"/>
      <c r="BVJ15" s="664"/>
      <c r="BVK15" s="662" t="str">
        <f>IFERROR(IF(OR(BVC15="日",BVC15="祝",BVC15=0,BVD15=""),"　",MAX(IF(AND(BVD15&gt;BVN14,BVF15&gt;BVL14),0,IF(AND(BVD15&lt;=BVN14,BVD15&gt;BVK14,BVF15&gt;BVL14),BVN14-BVD15,IF(AND(BVD15&lt;=BVN14,BVD15&lt;=BVK14,BVF15&gt;BVL14),BVN14-BVK14,IF(AND(BVD15&gt;BVK14,BVF15&lt;=BVL14),BVF15-BVD15,IF(AND(BVD15&lt;=BVK14,BVF15&lt;=BVL14),BVF15-BVK14,0))))),0)),0)</f>
        <v>　</v>
      </c>
      <c r="BVL15" s="663"/>
      <c r="BVM15" s="664"/>
      <c r="BVN15" s="662" t="str">
        <f>IFERROR(IF(OR(BVC15="日",BVC15="祝",BVC15=0,BVD15=""),"　",MAX(IF(AND(BVD15&lt;=BVN14,BVF15&gt;BVO14),BVO14-BVN14,IF(BVF15&lt;=BVO14,0,IF(AND(BVD15&gt;BVN14,BVF15&gt;BVO14),BVO14-BVD15,0))),0)),0)</f>
        <v>　</v>
      </c>
      <c r="BVO15" s="663"/>
      <c r="BVP15" s="664"/>
      <c r="BVQ15" s="662" t="str">
        <f>IFERROR(IF(OR(BVC15="日",BVC15="祝",BVC15=0,BVD15=""),"　",MAX(IF(BVD15&gt;BVQ14,BVF15-BVD15,IF(BVD15&lt;=BVQ14,BVF15-BVQ14,0)),0)),0)</f>
        <v>　</v>
      </c>
      <c r="BVR15" s="663"/>
      <c r="BVS15" s="664"/>
      <c r="BVT15" s="662" t="str">
        <f>IFERROR(IF(OR(BVC15="日",BVC15="祝",BVC15=0,BVD15=""),"　",MAX(IF(AND(BVD15&lt;=BVT14,BVF15&gt;BVU14),BVU14-BVT14,IF(AND(BVD15&gt;BVT14,BVF15&lt;=BVU14),BVF15-BVD15,IF(AND(BVD15&lt;=BVT14,BVF15&lt;=BVU14),BVF15-BVT14,IF(AND(BVD15&gt;BVT14,BVF15&gt;BVU14),BVU14-BVD15,0)))),0)),0)</f>
        <v>　</v>
      </c>
      <c r="BVU15" s="663"/>
      <c r="BVV15" s="664"/>
      <c r="BVW15" s="662" t="str">
        <f>IFERROR(IF(OR(BVC15="日",BVC15="祝",BVC15=0,BVD15=""),"　",MAX(IF(AND(BVD15&gt;BVZ14,BVF15&gt;BVX14),0,IF(AND(BVD15&lt;=BVZ14,BVD15&gt;BVW14,BVF15&gt;BVX14),BVZ14-BVD15,IF(AND(BVD15&lt;=BVZ14,BVD15&lt;=BVW14,BVF15&gt;BVX14),BVZ14-BVW14,IF(AND(BVD15&gt;BVW14,BVF15&lt;=BVX14),BVF15-BVD15,IF(AND(BVD15&lt;=BVW14,BVF15&lt;=BVX14),BVF15-BVW14,0))))),0)),0)</f>
        <v>　</v>
      </c>
      <c r="BVX15" s="663"/>
      <c r="BVY15" s="664"/>
      <c r="BVZ15" s="662" t="str">
        <f>IFERROR(IF(OR(BVC15="日",BVC15="祝",BVC15=0,BVD15=""),"　",MAX(IF(AND(BVD15&lt;=BVZ14,BVF15&gt;BWA14),BWA14-BVZ14,IF(BVF15&lt;=BWA14,0,IF(AND(BVD15&gt;BVZ14,BVF15&gt;BWA14),BWA14-BVD15,0))),0)),0)</f>
        <v>　</v>
      </c>
      <c r="BWA15" s="663"/>
      <c r="BWB15" s="664"/>
      <c r="BWC15" s="662" t="str">
        <f>BVQ15</f>
        <v>　</v>
      </c>
      <c r="BWD15" s="663"/>
      <c r="BWE15" s="664"/>
      <c r="BWF15" s="665" t="str">
        <f>IF(BWI15="×",TIME(0,0,0),IF(BWS4="非常勤",BVH15,BVT15))</f>
        <v>　</v>
      </c>
      <c r="BWG15" s="666"/>
      <c r="BWH15" s="667"/>
      <c r="BWI15" s="265"/>
      <c r="BWJ15" s="665" t="str">
        <f>IF(BWM15="×",TIME(0,0,0),IF(BWS4="非常勤",BVK15,BVW15))</f>
        <v>　</v>
      </c>
      <c r="BWK15" s="666"/>
      <c r="BWL15" s="667"/>
      <c r="BWM15" s="265"/>
      <c r="BWN15" s="665" t="str">
        <f>IF(BWQ15="×",TIME(0,0,0),IF(BWS4="非常勤",BVN15,BVZ15))</f>
        <v>　</v>
      </c>
      <c r="BWO15" s="666"/>
      <c r="BWP15" s="667"/>
      <c r="BWQ15" s="265"/>
      <c r="BWR15" s="665" t="str">
        <f>IF(BWU15="×",TIME(0,0,0),IF(BWS4="非常勤",BVQ15,BWC15))</f>
        <v>　</v>
      </c>
      <c r="BWS15" s="666"/>
      <c r="BWT15" s="667"/>
      <c r="BWU15" s="265"/>
      <c r="BWV15" s="668"/>
      <c r="BWW15" s="669"/>
      <c r="BWX15" s="668"/>
      <c r="BWY15" s="670"/>
      <c r="BWZ15" s="669"/>
      <c r="BXA15" s="671"/>
      <c r="BXB15" s="672"/>
      <c r="BXC15" s="672"/>
      <c r="BXD15" s="673"/>
      <c r="BXE15" s="263">
        <f>$A$15</f>
        <v>1</v>
      </c>
      <c r="BXF15" s="264" t="str">
        <f>$B$15</f>
        <v>木</v>
      </c>
      <c r="BXG15" s="660"/>
      <c r="BXH15" s="661"/>
      <c r="BXI15" s="660"/>
      <c r="BXJ15" s="661"/>
      <c r="BXK15" s="662" t="str">
        <f>IFERROR(IF(OR(BXF15="日",BXF15="祝",BXF15=0,BXG15=""),"　",MAX(IF(AND(BXG15&lt;=BXK14,BXI15&gt;BXL14),BXL14-BXK14,IF(AND(BXG15&gt;BXK14,BXI15&lt;=BXL14),BXI15-BXG15,IF(AND(BXG15&lt;=BXK14,BXI15&lt;=BXL14),BXI15-BXK14,IF(AND(BXG15&gt;BXK14,BXI15&gt;BXL14),BXL14-BXG15,0)))),0)),0)</f>
        <v>　</v>
      </c>
      <c r="BXL15" s="663"/>
      <c r="BXM15" s="664"/>
      <c r="BXN15" s="662" t="str">
        <f>IFERROR(IF(OR(BXF15="日",BXF15="祝",BXF15=0,BXG15=""),"　",MAX(IF(AND(BXG15&gt;BXQ14,BXI15&gt;BXO14),0,IF(AND(BXG15&lt;=BXQ14,BXG15&gt;BXN14,BXI15&gt;BXO14),BXQ14-BXG15,IF(AND(BXG15&lt;=BXQ14,BXG15&lt;=BXN14,BXI15&gt;BXO14),BXQ14-BXN14,IF(AND(BXG15&gt;BXN14,BXI15&lt;=BXO14),BXI15-BXG15,IF(AND(BXG15&lt;=BXN14,BXI15&lt;=BXO14),BXI15-BXN14,0))))),0)),0)</f>
        <v>　</v>
      </c>
      <c r="BXO15" s="663"/>
      <c r="BXP15" s="664"/>
      <c r="BXQ15" s="662" t="str">
        <f>IFERROR(IF(OR(BXF15="日",BXF15="祝",BXF15=0,BXG15=""),"　",MAX(IF(AND(BXG15&lt;=BXQ14,BXI15&gt;BXR14),BXR14-BXQ14,IF(BXI15&lt;=BXR14,0,IF(AND(BXG15&gt;BXQ14,BXI15&gt;BXR14),BXR14-BXG15,0))),0)),0)</f>
        <v>　</v>
      </c>
      <c r="BXR15" s="663"/>
      <c r="BXS15" s="664"/>
      <c r="BXT15" s="662" t="str">
        <f>IFERROR(IF(OR(BXF15="日",BXF15="祝",BXF15=0,BXG15=""),"　",MAX(IF(BXG15&gt;BXT14,BXI15-BXG15,IF(BXG15&lt;=BXT14,BXI15-BXT14,0)),0)),0)</f>
        <v>　</v>
      </c>
      <c r="BXU15" s="663"/>
      <c r="BXV15" s="664"/>
      <c r="BXW15" s="662" t="str">
        <f>IFERROR(IF(OR(BXF15="日",BXF15="祝",BXF15=0,BXG15=""),"　",MAX(IF(AND(BXG15&lt;=BXW14,BXI15&gt;BXX14),BXX14-BXW14,IF(AND(BXG15&gt;BXW14,BXI15&lt;=BXX14),BXI15-BXG15,IF(AND(BXG15&lt;=BXW14,BXI15&lt;=BXX14),BXI15-BXW14,IF(AND(BXG15&gt;BXW14,BXI15&gt;BXX14),BXX14-BXG15,0)))),0)),0)</f>
        <v>　</v>
      </c>
      <c r="BXX15" s="663"/>
      <c r="BXY15" s="664"/>
      <c r="BXZ15" s="662" t="str">
        <f>IFERROR(IF(OR(BXF15="日",BXF15="祝",BXF15=0,BXG15=""),"　",MAX(IF(AND(BXG15&gt;BYC14,BXI15&gt;BYA14),0,IF(AND(BXG15&lt;=BYC14,BXG15&gt;BXZ14,BXI15&gt;BYA14),BYC14-BXG15,IF(AND(BXG15&lt;=BYC14,BXG15&lt;=BXZ14,BXI15&gt;BYA14),BYC14-BXZ14,IF(AND(BXG15&gt;BXZ14,BXI15&lt;=BYA14),BXI15-BXG15,IF(AND(BXG15&lt;=BXZ14,BXI15&lt;=BYA14),BXI15-BXZ14,0))))),0)),0)</f>
        <v>　</v>
      </c>
      <c r="BYA15" s="663"/>
      <c r="BYB15" s="664"/>
      <c r="BYC15" s="662" t="str">
        <f>IFERROR(IF(OR(BXF15="日",BXF15="祝",BXF15=0,BXG15=""),"　",MAX(IF(AND(BXG15&lt;=BYC14,BXI15&gt;BYD14),BYD14-BYC14,IF(BXI15&lt;=BYD14,0,IF(AND(BXG15&gt;BYC14,BXI15&gt;BYD14),BYD14-BXG15,0))),0)),0)</f>
        <v>　</v>
      </c>
      <c r="BYD15" s="663"/>
      <c r="BYE15" s="664"/>
      <c r="BYF15" s="662" t="str">
        <f>BXT15</f>
        <v>　</v>
      </c>
      <c r="BYG15" s="663"/>
      <c r="BYH15" s="664"/>
      <c r="BYI15" s="665" t="str">
        <f>IF(BYL15="×",TIME(0,0,0),IF(BYV4="非常勤",BXK15,BXW15))</f>
        <v>　</v>
      </c>
      <c r="BYJ15" s="666"/>
      <c r="BYK15" s="667"/>
      <c r="BYL15" s="265"/>
      <c r="BYM15" s="665" t="str">
        <f>IF(BYP15="×",TIME(0,0,0),IF(BYV4="非常勤",BXN15,BXZ15))</f>
        <v>　</v>
      </c>
      <c r="BYN15" s="666"/>
      <c r="BYO15" s="667"/>
      <c r="BYP15" s="265"/>
      <c r="BYQ15" s="665" t="str">
        <f>IF(BYT15="×",TIME(0,0,0),IF(BYV4="非常勤",BXQ15,BYC15))</f>
        <v>　</v>
      </c>
      <c r="BYR15" s="666"/>
      <c r="BYS15" s="667"/>
      <c r="BYT15" s="265"/>
      <c r="BYU15" s="665" t="str">
        <f>IF(BYX15="×",TIME(0,0,0),IF(BYV4="非常勤",BXT15,BYF15))</f>
        <v>　</v>
      </c>
      <c r="BYV15" s="666"/>
      <c r="BYW15" s="667"/>
      <c r="BYX15" s="265"/>
      <c r="BYY15" s="668"/>
      <c r="BYZ15" s="669"/>
      <c r="BZA15" s="668"/>
      <c r="BZB15" s="670"/>
      <c r="BZC15" s="669"/>
      <c r="BZD15" s="671"/>
      <c r="BZE15" s="672"/>
      <c r="BZF15" s="672"/>
      <c r="BZG15" s="673"/>
      <c r="BZH15" s="263">
        <f>$A$15</f>
        <v>1</v>
      </c>
      <c r="BZI15" s="264" t="str">
        <f>$B$15</f>
        <v>木</v>
      </c>
      <c r="BZJ15" s="660"/>
      <c r="BZK15" s="661"/>
      <c r="BZL15" s="660"/>
      <c r="BZM15" s="661"/>
      <c r="BZN15" s="662" t="str">
        <f>IFERROR(IF(OR(BZI15="日",BZI15="祝",BZI15=0,BZJ15=""),"　",MAX(IF(AND(BZJ15&lt;=BZN14,BZL15&gt;BZO14),BZO14-BZN14,IF(AND(BZJ15&gt;BZN14,BZL15&lt;=BZO14),BZL15-BZJ15,IF(AND(BZJ15&lt;=BZN14,BZL15&lt;=BZO14),BZL15-BZN14,IF(AND(BZJ15&gt;BZN14,BZL15&gt;BZO14),BZO14-BZJ15,0)))),0)),0)</f>
        <v>　</v>
      </c>
      <c r="BZO15" s="663"/>
      <c r="BZP15" s="664"/>
      <c r="BZQ15" s="662" t="str">
        <f>IFERROR(IF(OR(BZI15="日",BZI15="祝",BZI15=0,BZJ15=""),"　",MAX(IF(AND(BZJ15&gt;BZT14,BZL15&gt;BZR14),0,IF(AND(BZJ15&lt;=BZT14,BZJ15&gt;BZQ14,BZL15&gt;BZR14),BZT14-BZJ15,IF(AND(BZJ15&lt;=BZT14,BZJ15&lt;=BZQ14,BZL15&gt;BZR14),BZT14-BZQ14,IF(AND(BZJ15&gt;BZQ14,BZL15&lt;=BZR14),BZL15-BZJ15,IF(AND(BZJ15&lt;=BZQ14,BZL15&lt;=BZR14),BZL15-BZQ14,0))))),0)),0)</f>
        <v>　</v>
      </c>
      <c r="BZR15" s="663"/>
      <c r="BZS15" s="664"/>
      <c r="BZT15" s="662" t="str">
        <f>IFERROR(IF(OR(BZI15="日",BZI15="祝",BZI15=0,BZJ15=""),"　",MAX(IF(AND(BZJ15&lt;=BZT14,BZL15&gt;BZU14),BZU14-BZT14,IF(BZL15&lt;=BZU14,0,IF(AND(BZJ15&gt;BZT14,BZL15&gt;BZU14),BZU14-BZJ15,0))),0)),0)</f>
        <v>　</v>
      </c>
      <c r="BZU15" s="663"/>
      <c r="BZV15" s="664"/>
      <c r="BZW15" s="662" t="str">
        <f>IFERROR(IF(OR(BZI15="日",BZI15="祝",BZI15=0,BZJ15=""),"　",MAX(IF(BZJ15&gt;BZW14,BZL15-BZJ15,IF(BZJ15&lt;=BZW14,BZL15-BZW14,0)),0)),0)</f>
        <v>　</v>
      </c>
      <c r="BZX15" s="663"/>
      <c r="BZY15" s="664"/>
      <c r="BZZ15" s="662" t="str">
        <f>IFERROR(IF(OR(BZI15="日",BZI15="祝",BZI15=0,BZJ15=""),"　",MAX(IF(AND(BZJ15&lt;=BZZ14,BZL15&gt;CAA14),CAA14-BZZ14,IF(AND(BZJ15&gt;BZZ14,BZL15&lt;=CAA14),BZL15-BZJ15,IF(AND(BZJ15&lt;=BZZ14,BZL15&lt;=CAA14),BZL15-BZZ14,IF(AND(BZJ15&gt;BZZ14,BZL15&gt;CAA14),CAA14-BZJ15,0)))),0)),0)</f>
        <v>　</v>
      </c>
      <c r="CAA15" s="663"/>
      <c r="CAB15" s="664"/>
      <c r="CAC15" s="662" t="str">
        <f>IFERROR(IF(OR(BZI15="日",BZI15="祝",BZI15=0,BZJ15=""),"　",MAX(IF(AND(BZJ15&gt;CAF14,BZL15&gt;CAD14),0,IF(AND(BZJ15&lt;=CAF14,BZJ15&gt;CAC14,BZL15&gt;CAD14),CAF14-BZJ15,IF(AND(BZJ15&lt;=CAF14,BZJ15&lt;=CAC14,BZL15&gt;CAD14),CAF14-CAC14,IF(AND(BZJ15&gt;CAC14,BZL15&lt;=CAD14),BZL15-BZJ15,IF(AND(BZJ15&lt;=CAC14,BZL15&lt;=CAD14),BZL15-CAC14,0))))),0)),0)</f>
        <v>　</v>
      </c>
      <c r="CAD15" s="663"/>
      <c r="CAE15" s="664"/>
      <c r="CAF15" s="662" t="str">
        <f>IFERROR(IF(OR(BZI15="日",BZI15="祝",BZI15=0,BZJ15=""),"　",MAX(IF(AND(BZJ15&lt;=CAF14,BZL15&gt;CAG14),CAG14-CAF14,IF(BZL15&lt;=CAG14,0,IF(AND(BZJ15&gt;CAF14,BZL15&gt;CAG14),CAG14-BZJ15,0))),0)),0)</f>
        <v>　</v>
      </c>
      <c r="CAG15" s="663"/>
      <c r="CAH15" s="664"/>
      <c r="CAI15" s="662" t="str">
        <f>BZW15</f>
        <v>　</v>
      </c>
      <c r="CAJ15" s="663"/>
      <c r="CAK15" s="664"/>
      <c r="CAL15" s="665" t="str">
        <f>IF(CAO15="×",TIME(0,0,0),IF(CAY4="非常勤",BZN15,BZZ15))</f>
        <v>　</v>
      </c>
      <c r="CAM15" s="666"/>
      <c r="CAN15" s="667"/>
      <c r="CAO15" s="265"/>
      <c r="CAP15" s="665" t="str">
        <f>IF(CAS15="×",TIME(0,0,0),IF(CAY4="非常勤",BZQ15,CAC15))</f>
        <v>　</v>
      </c>
      <c r="CAQ15" s="666"/>
      <c r="CAR15" s="667"/>
      <c r="CAS15" s="265"/>
      <c r="CAT15" s="665" t="str">
        <f>IF(CAW15="×",TIME(0,0,0),IF(CAY4="非常勤",BZT15,CAF15))</f>
        <v>　</v>
      </c>
      <c r="CAU15" s="666"/>
      <c r="CAV15" s="667"/>
      <c r="CAW15" s="265"/>
      <c r="CAX15" s="665" t="str">
        <f>IF(CBA15="×",TIME(0,0,0),IF(CAY4="非常勤",BZW15,CAI15))</f>
        <v>　</v>
      </c>
      <c r="CAY15" s="666"/>
      <c r="CAZ15" s="667"/>
      <c r="CBA15" s="265"/>
      <c r="CBB15" s="668"/>
      <c r="CBC15" s="669"/>
      <c r="CBD15" s="668"/>
      <c r="CBE15" s="670"/>
      <c r="CBF15" s="669"/>
      <c r="CBG15" s="671"/>
      <c r="CBH15" s="672"/>
      <c r="CBI15" s="672"/>
      <c r="CBJ15" s="673"/>
      <c r="CBK15" s="263">
        <f>$A$15</f>
        <v>1</v>
      </c>
      <c r="CBL15" s="264" t="str">
        <f>$B$15</f>
        <v>木</v>
      </c>
      <c r="CBM15" s="660"/>
      <c r="CBN15" s="661"/>
      <c r="CBO15" s="660"/>
      <c r="CBP15" s="661"/>
      <c r="CBQ15" s="662" t="str">
        <f>IFERROR(IF(OR(CBL15="日",CBL15="祝",CBL15=0,CBM15=""),"　",MAX(IF(AND(CBM15&lt;=CBQ14,CBO15&gt;CBR14),CBR14-CBQ14,IF(AND(CBM15&gt;CBQ14,CBO15&lt;=CBR14),CBO15-CBM15,IF(AND(CBM15&lt;=CBQ14,CBO15&lt;=CBR14),CBO15-CBQ14,IF(AND(CBM15&gt;CBQ14,CBO15&gt;CBR14),CBR14-CBM15,0)))),0)),0)</f>
        <v>　</v>
      </c>
      <c r="CBR15" s="663"/>
      <c r="CBS15" s="664"/>
      <c r="CBT15" s="662" t="str">
        <f>IFERROR(IF(OR(CBL15="日",CBL15="祝",CBL15=0,CBM15=""),"　",MAX(IF(AND(CBM15&gt;CBW14,CBO15&gt;CBU14),0,IF(AND(CBM15&lt;=CBW14,CBM15&gt;CBT14,CBO15&gt;CBU14),CBW14-CBM15,IF(AND(CBM15&lt;=CBW14,CBM15&lt;=CBT14,CBO15&gt;CBU14),CBW14-CBT14,IF(AND(CBM15&gt;CBT14,CBO15&lt;=CBU14),CBO15-CBM15,IF(AND(CBM15&lt;=CBT14,CBO15&lt;=CBU14),CBO15-CBT14,0))))),0)),0)</f>
        <v>　</v>
      </c>
      <c r="CBU15" s="663"/>
      <c r="CBV15" s="664"/>
      <c r="CBW15" s="662" t="str">
        <f>IFERROR(IF(OR(CBL15="日",CBL15="祝",CBL15=0,CBM15=""),"　",MAX(IF(AND(CBM15&lt;=CBW14,CBO15&gt;CBX14),CBX14-CBW14,IF(CBO15&lt;=CBX14,0,IF(AND(CBM15&gt;CBW14,CBO15&gt;CBX14),CBX14-CBM15,0))),0)),0)</f>
        <v>　</v>
      </c>
      <c r="CBX15" s="663"/>
      <c r="CBY15" s="664"/>
      <c r="CBZ15" s="662" t="str">
        <f>IFERROR(IF(OR(CBL15="日",CBL15="祝",CBL15=0,CBM15=""),"　",MAX(IF(CBM15&gt;CBZ14,CBO15-CBM15,IF(CBM15&lt;=CBZ14,CBO15-CBZ14,0)),0)),0)</f>
        <v>　</v>
      </c>
      <c r="CCA15" s="663"/>
      <c r="CCB15" s="664"/>
      <c r="CCC15" s="662" t="str">
        <f>IFERROR(IF(OR(CBL15="日",CBL15="祝",CBL15=0,CBM15=""),"　",MAX(IF(AND(CBM15&lt;=CCC14,CBO15&gt;CCD14),CCD14-CCC14,IF(AND(CBM15&gt;CCC14,CBO15&lt;=CCD14),CBO15-CBM15,IF(AND(CBM15&lt;=CCC14,CBO15&lt;=CCD14),CBO15-CCC14,IF(AND(CBM15&gt;CCC14,CBO15&gt;CCD14),CCD14-CBM15,0)))),0)),0)</f>
        <v>　</v>
      </c>
      <c r="CCD15" s="663"/>
      <c r="CCE15" s="664"/>
      <c r="CCF15" s="662" t="str">
        <f>IFERROR(IF(OR(CBL15="日",CBL15="祝",CBL15=0,CBM15=""),"　",MAX(IF(AND(CBM15&gt;CCI14,CBO15&gt;CCG14),0,IF(AND(CBM15&lt;=CCI14,CBM15&gt;CCF14,CBO15&gt;CCG14),CCI14-CBM15,IF(AND(CBM15&lt;=CCI14,CBM15&lt;=CCF14,CBO15&gt;CCG14),CCI14-CCF14,IF(AND(CBM15&gt;CCF14,CBO15&lt;=CCG14),CBO15-CBM15,IF(AND(CBM15&lt;=CCF14,CBO15&lt;=CCG14),CBO15-CCF14,0))))),0)),0)</f>
        <v>　</v>
      </c>
      <c r="CCG15" s="663"/>
      <c r="CCH15" s="664"/>
      <c r="CCI15" s="662" t="str">
        <f>IFERROR(IF(OR(CBL15="日",CBL15="祝",CBL15=0,CBM15=""),"　",MAX(IF(AND(CBM15&lt;=CCI14,CBO15&gt;CCJ14),CCJ14-CCI14,IF(CBO15&lt;=CCJ14,0,IF(AND(CBM15&gt;CCI14,CBO15&gt;CCJ14),CCJ14-CBM15,0))),0)),0)</f>
        <v>　</v>
      </c>
      <c r="CCJ15" s="663"/>
      <c r="CCK15" s="664"/>
      <c r="CCL15" s="662" t="str">
        <f>CBZ15</f>
        <v>　</v>
      </c>
      <c r="CCM15" s="663"/>
      <c r="CCN15" s="664"/>
      <c r="CCO15" s="665" t="str">
        <f>IF(CCR15="×",TIME(0,0,0),IF(CDB4="非常勤",CBQ15,CCC15))</f>
        <v>　</v>
      </c>
      <c r="CCP15" s="666"/>
      <c r="CCQ15" s="667"/>
      <c r="CCR15" s="265"/>
      <c r="CCS15" s="665" t="str">
        <f>IF(CCV15="×",TIME(0,0,0),IF(CDB4="非常勤",CBT15,CCF15))</f>
        <v>　</v>
      </c>
      <c r="CCT15" s="666"/>
      <c r="CCU15" s="667"/>
      <c r="CCV15" s="265"/>
      <c r="CCW15" s="665" t="str">
        <f>IF(CCZ15="×",TIME(0,0,0),IF(CDB4="非常勤",CBW15,CCI15))</f>
        <v>　</v>
      </c>
      <c r="CCX15" s="666"/>
      <c r="CCY15" s="667"/>
      <c r="CCZ15" s="265"/>
      <c r="CDA15" s="665" t="str">
        <f>IF(CDD15="×",TIME(0,0,0),IF(CDB4="非常勤",CBZ15,CCL15))</f>
        <v>　</v>
      </c>
      <c r="CDB15" s="666"/>
      <c r="CDC15" s="667"/>
      <c r="CDD15" s="265"/>
      <c r="CDE15" s="668"/>
      <c r="CDF15" s="669"/>
      <c r="CDG15" s="668"/>
      <c r="CDH15" s="670"/>
      <c r="CDI15" s="669"/>
      <c r="CDJ15" s="671"/>
      <c r="CDK15" s="672"/>
      <c r="CDL15" s="672"/>
      <c r="CDM15" s="673"/>
      <c r="CDN15" s="263">
        <f>$A$15</f>
        <v>1</v>
      </c>
      <c r="CDO15" s="264" t="str">
        <f>$B$15</f>
        <v>木</v>
      </c>
      <c r="CDP15" s="660"/>
      <c r="CDQ15" s="661"/>
      <c r="CDR15" s="660"/>
      <c r="CDS15" s="661"/>
      <c r="CDT15" s="662" t="str">
        <f>IFERROR(IF(OR(CDO15="日",CDO15="祝",CDO15=0,CDP15=""),"　",MAX(IF(AND(CDP15&lt;=CDT14,CDR15&gt;CDU14),CDU14-CDT14,IF(AND(CDP15&gt;CDT14,CDR15&lt;=CDU14),CDR15-CDP15,IF(AND(CDP15&lt;=CDT14,CDR15&lt;=CDU14),CDR15-CDT14,IF(AND(CDP15&gt;CDT14,CDR15&gt;CDU14),CDU14-CDP15,0)))),0)),0)</f>
        <v>　</v>
      </c>
      <c r="CDU15" s="663"/>
      <c r="CDV15" s="664"/>
      <c r="CDW15" s="662" t="str">
        <f>IFERROR(IF(OR(CDO15="日",CDO15="祝",CDO15=0,CDP15=""),"　",MAX(IF(AND(CDP15&gt;CDZ14,CDR15&gt;CDX14),0,IF(AND(CDP15&lt;=CDZ14,CDP15&gt;CDW14,CDR15&gt;CDX14),CDZ14-CDP15,IF(AND(CDP15&lt;=CDZ14,CDP15&lt;=CDW14,CDR15&gt;CDX14),CDZ14-CDW14,IF(AND(CDP15&gt;CDW14,CDR15&lt;=CDX14),CDR15-CDP15,IF(AND(CDP15&lt;=CDW14,CDR15&lt;=CDX14),CDR15-CDW14,0))))),0)),0)</f>
        <v>　</v>
      </c>
      <c r="CDX15" s="663"/>
      <c r="CDY15" s="664"/>
      <c r="CDZ15" s="662" t="str">
        <f>IFERROR(IF(OR(CDO15="日",CDO15="祝",CDO15=0,CDP15=""),"　",MAX(IF(AND(CDP15&lt;=CDZ14,CDR15&gt;CEA14),CEA14-CDZ14,IF(CDR15&lt;=CEA14,0,IF(AND(CDP15&gt;CDZ14,CDR15&gt;CEA14),CEA14-CDP15,0))),0)),0)</f>
        <v>　</v>
      </c>
      <c r="CEA15" s="663"/>
      <c r="CEB15" s="664"/>
      <c r="CEC15" s="662" t="str">
        <f>IFERROR(IF(OR(CDO15="日",CDO15="祝",CDO15=0,CDP15=""),"　",MAX(IF(CDP15&gt;CEC14,CDR15-CDP15,IF(CDP15&lt;=CEC14,CDR15-CEC14,0)),0)),0)</f>
        <v>　</v>
      </c>
      <c r="CED15" s="663"/>
      <c r="CEE15" s="664"/>
      <c r="CEF15" s="662" t="str">
        <f>IFERROR(IF(OR(CDO15="日",CDO15="祝",CDO15=0,CDP15=""),"　",MAX(IF(AND(CDP15&lt;=CEF14,CDR15&gt;CEG14),CEG14-CEF14,IF(AND(CDP15&gt;CEF14,CDR15&lt;=CEG14),CDR15-CDP15,IF(AND(CDP15&lt;=CEF14,CDR15&lt;=CEG14),CDR15-CEF14,IF(AND(CDP15&gt;CEF14,CDR15&gt;CEG14),CEG14-CDP15,0)))),0)),0)</f>
        <v>　</v>
      </c>
      <c r="CEG15" s="663"/>
      <c r="CEH15" s="664"/>
      <c r="CEI15" s="662" t="str">
        <f>IFERROR(IF(OR(CDO15="日",CDO15="祝",CDO15=0,CDP15=""),"　",MAX(IF(AND(CDP15&gt;CEL14,CDR15&gt;CEJ14),0,IF(AND(CDP15&lt;=CEL14,CDP15&gt;CEI14,CDR15&gt;CEJ14),CEL14-CDP15,IF(AND(CDP15&lt;=CEL14,CDP15&lt;=CEI14,CDR15&gt;CEJ14),CEL14-CEI14,IF(AND(CDP15&gt;CEI14,CDR15&lt;=CEJ14),CDR15-CDP15,IF(AND(CDP15&lt;=CEI14,CDR15&lt;=CEJ14),CDR15-CEI14,0))))),0)),0)</f>
        <v>　</v>
      </c>
      <c r="CEJ15" s="663"/>
      <c r="CEK15" s="664"/>
      <c r="CEL15" s="662" t="str">
        <f>IFERROR(IF(OR(CDO15="日",CDO15="祝",CDO15=0,CDP15=""),"　",MAX(IF(AND(CDP15&lt;=CEL14,CDR15&gt;CEM14),CEM14-CEL14,IF(CDR15&lt;=CEM14,0,IF(AND(CDP15&gt;CEL14,CDR15&gt;CEM14),CEM14-CDP15,0))),0)),0)</f>
        <v>　</v>
      </c>
      <c r="CEM15" s="663"/>
      <c r="CEN15" s="664"/>
      <c r="CEO15" s="662" t="str">
        <f>CEC15</f>
        <v>　</v>
      </c>
      <c r="CEP15" s="663"/>
      <c r="CEQ15" s="664"/>
      <c r="CER15" s="665" t="str">
        <f>IF(CEU15="×",TIME(0,0,0),IF(CFE4="非常勤",CDT15,CEF15))</f>
        <v>　</v>
      </c>
      <c r="CES15" s="666"/>
      <c r="CET15" s="667"/>
      <c r="CEU15" s="265"/>
      <c r="CEV15" s="665" t="str">
        <f>IF(CEY15="×",TIME(0,0,0),IF(CFE4="非常勤",CDW15,CEI15))</f>
        <v>　</v>
      </c>
      <c r="CEW15" s="666"/>
      <c r="CEX15" s="667"/>
      <c r="CEY15" s="265"/>
      <c r="CEZ15" s="665" t="str">
        <f>IF(CFC15="×",TIME(0,0,0),IF(CFE4="非常勤",CDZ15,CEL15))</f>
        <v>　</v>
      </c>
      <c r="CFA15" s="666"/>
      <c r="CFB15" s="667"/>
      <c r="CFC15" s="265"/>
      <c r="CFD15" s="665" t="str">
        <f>IF(CFG15="×",TIME(0,0,0),IF(CFE4="非常勤",CEC15,CEO15))</f>
        <v>　</v>
      </c>
      <c r="CFE15" s="666"/>
      <c r="CFF15" s="667"/>
      <c r="CFG15" s="265"/>
      <c r="CFH15" s="668"/>
      <c r="CFI15" s="669"/>
      <c r="CFJ15" s="668"/>
      <c r="CFK15" s="670"/>
      <c r="CFL15" s="669"/>
      <c r="CFM15" s="671"/>
      <c r="CFN15" s="672"/>
      <c r="CFO15" s="672"/>
      <c r="CFP15" s="673"/>
      <c r="CFQ15" s="263">
        <f>$A$15</f>
        <v>1</v>
      </c>
      <c r="CFR15" s="264" t="str">
        <f>$B$15</f>
        <v>木</v>
      </c>
      <c r="CFS15" s="660"/>
      <c r="CFT15" s="661"/>
      <c r="CFU15" s="660"/>
      <c r="CFV15" s="661"/>
      <c r="CFW15" s="662" t="str">
        <f>IFERROR(IF(OR(CFR15="日",CFR15="祝",CFR15=0,CFS15=""),"　",MAX(IF(AND(CFS15&lt;=CFW14,CFU15&gt;CFX14),CFX14-CFW14,IF(AND(CFS15&gt;CFW14,CFU15&lt;=CFX14),CFU15-CFS15,IF(AND(CFS15&lt;=CFW14,CFU15&lt;=CFX14),CFU15-CFW14,IF(AND(CFS15&gt;CFW14,CFU15&gt;CFX14),CFX14-CFS15,0)))),0)),0)</f>
        <v>　</v>
      </c>
      <c r="CFX15" s="663"/>
      <c r="CFY15" s="664"/>
      <c r="CFZ15" s="662" t="str">
        <f>IFERROR(IF(OR(CFR15="日",CFR15="祝",CFR15=0,CFS15=""),"　",MAX(IF(AND(CFS15&gt;CGC14,CFU15&gt;CGA14),0,IF(AND(CFS15&lt;=CGC14,CFS15&gt;CFZ14,CFU15&gt;CGA14),CGC14-CFS15,IF(AND(CFS15&lt;=CGC14,CFS15&lt;=CFZ14,CFU15&gt;CGA14),CGC14-CFZ14,IF(AND(CFS15&gt;CFZ14,CFU15&lt;=CGA14),CFU15-CFS15,IF(AND(CFS15&lt;=CFZ14,CFU15&lt;=CGA14),CFU15-CFZ14,0))))),0)),0)</f>
        <v>　</v>
      </c>
      <c r="CGA15" s="663"/>
      <c r="CGB15" s="664"/>
      <c r="CGC15" s="662" t="str">
        <f>IFERROR(IF(OR(CFR15="日",CFR15="祝",CFR15=0,CFS15=""),"　",MAX(IF(AND(CFS15&lt;=CGC14,CFU15&gt;CGD14),CGD14-CGC14,IF(CFU15&lt;=CGD14,0,IF(AND(CFS15&gt;CGC14,CFU15&gt;CGD14),CGD14-CFS15,0))),0)),0)</f>
        <v>　</v>
      </c>
      <c r="CGD15" s="663"/>
      <c r="CGE15" s="664"/>
      <c r="CGF15" s="662" t="str">
        <f>IFERROR(IF(OR(CFR15="日",CFR15="祝",CFR15=0,CFS15=""),"　",MAX(IF(CFS15&gt;CGF14,CFU15-CFS15,IF(CFS15&lt;=CGF14,CFU15-CGF14,0)),0)),0)</f>
        <v>　</v>
      </c>
      <c r="CGG15" s="663"/>
      <c r="CGH15" s="664"/>
      <c r="CGI15" s="662" t="str">
        <f>IFERROR(IF(OR(CFR15="日",CFR15="祝",CFR15=0,CFS15=""),"　",MAX(IF(AND(CFS15&lt;=CGI14,CFU15&gt;CGJ14),CGJ14-CGI14,IF(AND(CFS15&gt;CGI14,CFU15&lt;=CGJ14),CFU15-CFS15,IF(AND(CFS15&lt;=CGI14,CFU15&lt;=CGJ14),CFU15-CGI14,IF(AND(CFS15&gt;CGI14,CFU15&gt;CGJ14),CGJ14-CFS15,0)))),0)),0)</f>
        <v>　</v>
      </c>
      <c r="CGJ15" s="663"/>
      <c r="CGK15" s="664"/>
      <c r="CGL15" s="662" t="str">
        <f>IFERROR(IF(OR(CFR15="日",CFR15="祝",CFR15=0,CFS15=""),"　",MAX(IF(AND(CFS15&gt;CGO14,CFU15&gt;CGM14),0,IF(AND(CFS15&lt;=CGO14,CFS15&gt;CGL14,CFU15&gt;CGM14),CGO14-CFS15,IF(AND(CFS15&lt;=CGO14,CFS15&lt;=CGL14,CFU15&gt;CGM14),CGO14-CGL14,IF(AND(CFS15&gt;CGL14,CFU15&lt;=CGM14),CFU15-CFS15,IF(AND(CFS15&lt;=CGL14,CFU15&lt;=CGM14),CFU15-CGL14,0))))),0)),0)</f>
        <v>　</v>
      </c>
      <c r="CGM15" s="663"/>
      <c r="CGN15" s="664"/>
      <c r="CGO15" s="662" t="str">
        <f>IFERROR(IF(OR(CFR15="日",CFR15="祝",CFR15=0,CFS15=""),"　",MAX(IF(AND(CFS15&lt;=CGO14,CFU15&gt;CGP14),CGP14-CGO14,IF(CFU15&lt;=CGP14,0,IF(AND(CFS15&gt;CGO14,CFU15&gt;CGP14),CGP14-CFS15,0))),0)),0)</f>
        <v>　</v>
      </c>
      <c r="CGP15" s="663"/>
      <c r="CGQ15" s="664"/>
      <c r="CGR15" s="662" t="str">
        <f>CGF15</f>
        <v>　</v>
      </c>
      <c r="CGS15" s="663"/>
      <c r="CGT15" s="664"/>
      <c r="CGU15" s="665" t="str">
        <f>IF(CGX15="×",TIME(0,0,0),IF(CHH4="非常勤",CFW15,CGI15))</f>
        <v>　</v>
      </c>
      <c r="CGV15" s="666"/>
      <c r="CGW15" s="667"/>
      <c r="CGX15" s="265"/>
      <c r="CGY15" s="665" t="str">
        <f>IF(CHB15="×",TIME(0,0,0),IF(CHH4="非常勤",CFZ15,CGL15))</f>
        <v>　</v>
      </c>
      <c r="CGZ15" s="666"/>
      <c r="CHA15" s="667"/>
      <c r="CHB15" s="265"/>
      <c r="CHC15" s="665" t="str">
        <f>IF(CHF15="×",TIME(0,0,0),IF(CHH4="非常勤",CGC15,CGO15))</f>
        <v>　</v>
      </c>
      <c r="CHD15" s="666"/>
      <c r="CHE15" s="667"/>
      <c r="CHF15" s="265"/>
      <c r="CHG15" s="665" t="str">
        <f>IF(CHJ15="×",TIME(0,0,0),IF(CHH4="非常勤",CGF15,CGR15))</f>
        <v>　</v>
      </c>
      <c r="CHH15" s="666"/>
      <c r="CHI15" s="667"/>
      <c r="CHJ15" s="265"/>
      <c r="CHK15" s="668"/>
      <c r="CHL15" s="669"/>
      <c r="CHM15" s="668"/>
      <c r="CHN15" s="670"/>
      <c r="CHO15" s="669"/>
      <c r="CHP15" s="671"/>
      <c r="CHQ15" s="672"/>
      <c r="CHR15" s="672"/>
      <c r="CHS15" s="673"/>
      <c r="CHT15" s="263">
        <f>$A$15</f>
        <v>1</v>
      </c>
      <c r="CHU15" s="264" t="str">
        <f>$B$15</f>
        <v>木</v>
      </c>
      <c r="CHV15" s="660"/>
      <c r="CHW15" s="661"/>
      <c r="CHX15" s="660"/>
      <c r="CHY15" s="661"/>
      <c r="CHZ15" s="662" t="str">
        <f>IFERROR(IF(OR(CHU15="日",CHU15="祝",CHU15=0,CHV15=""),"　",MAX(IF(AND(CHV15&lt;=CHZ14,CHX15&gt;CIA14),CIA14-CHZ14,IF(AND(CHV15&gt;CHZ14,CHX15&lt;=CIA14),CHX15-CHV15,IF(AND(CHV15&lt;=CHZ14,CHX15&lt;=CIA14),CHX15-CHZ14,IF(AND(CHV15&gt;CHZ14,CHX15&gt;CIA14),CIA14-CHV15,0)))),0)),0)</f>
        <v>　</v>
      </c>
      <c r="CIA15" s="663"/>
      <c r="CIB15" s="664"/>
      <c r="CIC15" s="662" t="str">
        <f>IFERROR(IF(OR(CHU15="日",CHU15="祝",CHU15=0,CHV15=""),"　",MAX(IF(AND(CHV15&gt;CIF14,CHX15&gt;CID14),0,IF(AND(CHV15&lt;=CIF14,CHV15&gt;CIC14,CHX15&gt;CID14),CIF14-CHV15,IF(AND(CHV15&lt;=CIF14,CHV15&lt;=CIC14,CHX15&gt;CID14),CIF14-CIC14,IF(AND(CHV15&gt;CIC14,CHX15&lt;=CID14),CHX15-CHV15,IF(AND(CHV15&lt;=CIC14,CHX15&lt;=CID14),CHX15-CIC14,0))))),0)),0)</f>
        <v>　</v>
      </c>
      <c r="CID15" s="663"/>
      <c r="CIE15" s="664"/>
      <c r="CIF15" s="662" t="str">
        <f>IFERROR(IF(OR(CHU15="日",CHU15="祝",CHU15=0,CHV15=""),"　",MAX(IF(AND(CHV15&lt;=CIF14,CHX15&gt;CIG14),CIG14-CIF14,IF(CHX15&lt;=CIG14,0,IF(AND(CHV15&gt;CIF14,CHX15&gt;CIG14),CIG14-CHV15,0))),0)),0)</f>
        <v>　</v>
      </c>
      <c r="CIG15" s="663"/>
      <c r="CIH15" s="664"/>
      <c r="CII15" s="662" t="str">
        <f>IFERROR(IF(OR(CHU15="日",CHU15="祝",CHU15=0,CHV15=""),"　",MAX(IF(CHV15&gt;CII14,CHX15-CHV15,IF(CHV15&lt;=CII14,CHX15-CII14,0)),0)),0)</f>
        <v>　</v>
      </c>
      <c r="CIJ15" s="663"/>
      <c r="CIK15" s="664"/>
      <c r="CIL15" s="662" t="str">
        <f>IFERROR(IF(OR(CHU15="日",CHU15="祝",CHU15=0,CHV15=""),"　",MAX(IF(AND(CHV15&lt;=CIL14,CHX15&gt;CIM14),CIM14-CIL14,IF(AND(CHV15&gt;CIL14,CHX15&lt;=CIM14),CHX15-CHV15,IF(AND(CHV15&lt;=CIL14,CHX15&lt;=CIM14),CHX15-CIL14,IF(AND(CHV15&gt;CIL14,CHX15&gt;CIM14),CIM14-CHV15,0)))),0)),0)</f>
        <v>　</v>
      </c>
      <c r="CIM15" s="663"/>
      <c r="CIN15" s="664"/>
      <c r="CIO15" s="662" t="str">
        <f>IFERROR(IF(OR(CHU15="日",CHU15="祝",CHU15=0,CHV15=""),"　",MAX(IF(AND(CHV15&gt;CIR14,CHX15&gt;CIP14),0,IF(AND(CHV15&lt;=CIR14,CHV15&gt;CIO14,CHX15&gt;CIP14),CIR14-CHV15,IF(AND(CHV15&lt;=CIR14,CHV15&lt;=CIO14,CHX15&gt;CIP14),CIR14-CIO14,IF(AND(CHV15&gt;CIO14,CHX15&lt;=CIP14),CHX15-CHV15,IF(AND(CHV15&lt;=CIO14,CHX15&lt;=CIP14),CHX15-CIO14,0))))),0)),0)</f>
        <v>　</v>
      </c>
      <c r="CIP15" s="663"/>
      <c r="CIQ15" s="664"/>
      <c r="CIR15" s="662" t="str">
        <f>IFERROR(IF(OR(CHU15="日",CHU15="祝",CHU15=0,CHV15=""),"　",MAX(IF(AND(CHV15&lt;=CIR14,CHX15&gt;CIS14),CIS14-CIR14,IF(CHX15&lt;=CIS14,0,IF(AND(CHV15&gt;CIR14,CHX15&gt;CIS14),CIS14-CHV15,0))),0)),0)</f>
        <v>　</v>
      </c>
      <c r="CIS15" s="663"/>
      <c r="CIT15" s="664"/>
      <c r="CIU15" s="662" t="str">
        <f>CII15</f>
        <v>　</v>
      </c>
      <c r="CIV15" s="663"/>
      <c r="CIW15" s="664"/>
      <c r="CIX15" s="665" t="str">
        <f>IF(CJA15="×",TIME(0,0,0),IF(CJK4="非常勤",CHZ15,CIL15))</f>
        <v>　</v>
      </c>
      <c r="CIY15" s="666"/>
      <c r="CIZ15" s="667"/>
      <c r="CJA15" s="265"/>
      <c r="CJB15" s="665" t="str">
        <f>IF(CJE15="×",TIME(0,0,0),IF(CJK4="非常勤",CIC15,CIO15))</f>
        <v>　</v>
      </c>
      <c r="CJC15" s="666"/>
      <c r="CJD15" s="667"/>
      <c r="CJE15" s="265"/>
      <c r="CJF15" s="665" t="str">
        <f>IF(CJI15="×",TIME(0,0,0),IF(CJK4="非常勤",CIF15,CIR15))</f>
        <v>　</v>
      </c>
      <c r="CJG15" s="666"/>
      <c r="CJH15" s="667"/>
      <c r="CJI15" s="265"/>
      <c r="CJJ15" s="665" t="str">
        <f>IF(CJM15="×",TIME(0,0,0),IF(CJK4="非常勤",CII15,CIU15))</f>
        <v>　</v>
      </c>
      <c r="CJK15" s="666"/>
      <c r="CJL15" s="667"/>
      <c r="CJM15" s="265"/>
      <c r="CJN15" s="668"/>
      <c r="CJO15" s="669"/>
      <c r="CJP15" s="668"/>
      <c r="CJQ15" s="670"/>
      <c r="CJR15" s="669"/>
      <c r="CJS15" s="671"/>
      <c r="CJT15" s="672"/>
      <c r="CJU15" s="672"/>
      <c r="CJV15" s="673"/>
      <c r="CJW15" s="263">
        <f>$A$15</f>
        <v>1</v>
      </c>
      <c r="CJX15" s="264" t="str">
        <f>$B$15</f>
        <v>木</v>
      </c>
      <c r="CJY15" s="660"/>
      <c r="CJZ15" s="661"/>
      <c r="CKA15" s="660"/>
      <c r="CKB15" s="661"/>
      <c r="CKC15" s="662" t="str">
        <f>IFERROR(IF(OR(CJX15="日",CJX15="祝",CJX15=0,CJY15=""),"　",MAX(IF(AND(CJY15&lt;=CKC14,CKA15&gt;CKD14),CKD14-CKC14,IF(AND(CJY15&gt;CKC14,CKA15&lt;=CKD14),CKA15-CJY15,IF(AND(CJY15&lt;=CKC14,CKA15&lt;=CKD14),CKA15-CKC14,IF(AND(CJY15&gt;CKC14,CKA15&gt;CKD14),CKD14-CJY15,0)))),0)),0)</f>
        <v>　</v>
      </c>
      <c r="CKD15" s="663"/>
      <c r="CKE15" s="664"/>
      <c r="CKF15" s="662" t="str">
        <f>IFERROR(IF(OR(CJX15="日",CJX15="祝",CJX15=0,CJY15=""),"　",MAX(IF(AND(CJY15&gt;CKI14,CKA15&gt;CKG14),0,IF(AND(CJY15&lt;=CKI14,CJY15&gt;CKF14,CKA15&gt;CKG14),CKI14-CJY15,IF(AND(CJY15&lt;=CKI14,CJY15&lt;=CKF14,CKA15&gt;CKG14),CKI14-CKF14,IF(AND(CJY15&gt;CKF14,CKA15&lt;=CKG14),CKA15-CJY15,IF(AND(CJY15&lt;=CKF14,CKA15&lt;=CKG14),CKA15-CKF14,0))))),0)),0)</f>
        <v>　</v>
      </c>
      <c r="CKG15" s="663"/>
      <c r="CKH15" s="664"/>
      <c r="CKI15" s="662" t="str">
        <f>IFERROR(IF(OR(CJX15="日",CJX15="祝",CJX15=0,CJY15=""),"　",MAX(IF(AND(CJY15&lt;=CKI14,CKA15&gt;CKJ14),CKJ14-CKI14,IF(CKA15&lt;=CKJ14,0,IF(AND(CJY15&gt;CKI14,CKA15&gt;CKJ14),CKJ14-CJY15,0))),0)),0)</f>
        <v>　</v>
      </c>
      <c r="CKJ15" s="663"/>
      <c r="CKK15" s="664"/>
      <c r="CKL15" s="662" t="str">
        <f>IFERROR(IF(OR(CJX15="日",CJX15="祝",CJX15=0,CJY15=""),"　",MAX(IF(CJY15&gt;CKL14,CKA15-CJY15,IF(CJY15&lt;=CKL14,CKA15-CKL14,0)),0)),0)</f>
        <v>　</v>
      </c>
      <c r="CKM15" s="663"/>
      <c r="CKN15" s="664"/>
      <c r="CKO15" s="662" t="str">
        <f>IFERROR(IF(OR(CJX15="日",CJX15="祝",CJX15=0,CJY15=""),"　",MAX(IF(AND(CJY15&lt;=CKO14,CKA15&gt;CKP14),CKP14-CKO14,IF(AND(CJY15&gt;CKO14,CKA15&lt;=CKP14),CKA15-CJY15,IF(AND(CJY15&lt;=CKO14,CKA15&lt;=CKP14),CKA15-CKO14,IF(AND(CJY15&gt;CKO14,CKA15&gt;CKP14),CKP14-CJY15,0)))),0)),0)</f>
        <v>　</v>
      </c>
      <c r="CKP15" s="663"/>
      <c r="CKQ15" s="664"/>
      <c r="CKR15" s="662" t="str">
        <f>IFERROR(IF(OR(CJX15="日",CJX15="祝",CJX15=0,CJY15=""),"　",MAX(IF(AND(CJY15&gt;CKU14,CKA15&gt;CKS14),0,IF(AND(CJY15&lt;=CKU14,CJY15&gt;CKR14,CKA15&gt;CKS14),CKU14-CJY15,IF(AND(CJY15&lt;=CKU14,CJY15&lt;=CKR14,CKA15&gt;CKS14),CKU14-CKR14,IF(AND(CJY15&gt;CKR14,CKA15&lt;=CKS14),CKA15-CJY15,IF(AND(CJY15&lt;=CKR14,CKA15&lt;=CKS14),CKA15-CKR14,0))))),0)),0)</f>
        <v>　</v>
      </c>
      <c r="CKS15" s="663"/>
      <c r="CKT15" s="664"/>
      <c r="CKU15" s="662" t="str">
        <f>IFERROR(IF(OR(CJX15="日",CJX15="祝",CJX15=0,CJY15=""),"　",MAX(IF(AND(CJY15&lt;=CKU14,CKA15&gt;CKV14),CKV14-CKU14,IF(CKA15&lt;=CKV14,0,IF(AND(CJY15&gt;CKU14,CKA15&gt;CKV14),CKV14-CJY15,0))),0)),0)</f>
        <v>　</v>
      </c>
      <c r="CKV15" s="663"/>
      <c r="CKW15" s="664"/>
      <c r="CKX15" s="662" t="str">
        <f>CKL15</f>
        <v>　</v>
      </c>
      <c r="CKY15" s="663"/>
      <c r="CKZ15" s="664"/>
      <c r="CLA15" s="665" t="str">
        <f>IF(CLD15="×",TIME(0,0,0),IF(CLN4="非常勤",CKC15,CKO15))</f>
        <v>　</v>
      </c>
      <c r="CLB15" s="666"/>
      <c r="CLC15" s="667"/>
      <c r="CLD15" s="265"/>
      <c r="CLE15" s="665" t="str">
        <f>IF(CLH15="×",TIME(0,0,0),IF(CLN4="非常勤",CKF15,CKR15))</f>
        <v>　</v>
      </c>
      <c r="CLF15" s="666"/>
      <c r="CLG15" s="667"/>
      <c r="CLH15" s="265"/>
      <c r="CLI15" s="665" t="str">
        <f>IF(CLL15="×",TIME(0,0,0),IF(CLN4="非常勤",CKI15,CKU15))</f>
        <v>　</v>
      </c>
      <c r="CLJ15" s="666"/>
      <c r="CLK15" s="667"/>
      <c r="CLL15" s="265"/>
      <c r="CLM15" s="665" t="str">
        <f>IF(CLP15="×",TIME(0,0,0),IF(CLN4="非常勤",CKL15,CKX15))</f>
        <v>　</v>
      </c>
      <c r="CLN15" s="666"/>
      <c r="CLO15" s="667"/>
      <c r="CLP15" s="265"/>
      <c r="CLQ15" s="668"/>
      <c r="CLR15" s="669"/>
      <c r="CLS15" s="668"/>
      <c r="CLT15" s="670"/>
      <c r="CLU15" s="669"/>
      <c r="CLV15" s="671"/>
      <c r="CLW15" s="672"/>
      <c r="CLX15" s="672"/>
      <c r="CLY15" s="673"/>
      <c r="CLZ15" s="263">
        <f>$A$15</f>
        <v>1</v>
      </c>
      <c r="CMA15" s="264" t="str">
        <f>$B$15</f>
        <v>木</v>
      </c>
      <c r="CMB15" s="660"/>
      <c r="CMC15" s="661"/>
      <c r="CMD15" s="660"/>
      <c r="CME15" s="661"/>
      <c r="CMF15" s="662" t="str">
        <f>IFERROR(IF(OR(CMA15="日",CMA15="祝",CMA15=0,CMB15=""),"　",MAX(IF(AND(CMB15&lt;=CMF14,CMD15&gt;CMG14),CMG14-CMF14,IF(AND(CMB15&gt;CMF14,CMD15&lt;=CMG14),CMD15-CMB15,IF(AND(CMB15&lt;=CMF14,CMD15&lt;=CMG14),CMD15-CMF14,IF(AND(CMB15&gt;CMF14,CMD15&gt;CMG14),CMG14-CMB15,0)))),0)),0)</f>
        <v>　</v>
      </c>
      <c r="CMG15" s="663"/>
      <c r="CMH15" s="664"/>
      <c r="CMI15" s="662" t="str">
        <f>IFERROR(IF(OR(CMA15="日",CMA15="祝",CMA15=0,CMB15=""),"　",MAX(IF(AND(CMB15&gt;CML14,CMD15&gt;CMJ14),0,IF(AND(CMB15&lt;=CML14,CMB15&gt;CMI14,CMD15&gt;CMJ14),CML14-CMB15,IF(AND(CMB15&lt;=CML14,CMB15&lt;=CMI14,CMD15&gt;CMJ14),CML14-CMI14,IF(AND(CMB15&gt;CMI14,CMD15&lt;=CMJ14),CMD15-CMB15,IF(AND(CMB15&lt;=CMI14,CMD15&lt;=CMJ14),CMD15-CMI14,0))))),0)),0)</f>
        <v>　</v>
      </c>
      <c r="CMJ15" s="663"/>
      <c r="CMK15" s="664"/>
      <c r="CML15" s="662" t="str">
        <f>IFERROR(IF(OR(CMA15="日",CMA15="祝",CMA15=0,CMB15=""),"　",MAX(IF(AND(CMB15&lt;=CML14,CMD15&gt;CMM14),CMM14-CML14,IF(CMD15&lt;=CMM14,0,IF(AND(CMB15&gt;CML14,CMD15&gt;CMM14),CMM14-CMB15,0))),0)),0)</f>
        <v>　</v>
      </c>
      <c r="CMM15" s="663"/>
      <c r="CMN15" s="664"/>
      <c r="CMO15" s="662" t="str">
        <f>IFERROR(IF(OR(CMA15="日",CMA15="祝",CMA15=0,CMB15=""),"　",MAX(IF(CMB15&gt;CMO14,CMD15-CMB15,IF(CMB15&lt;=CMO14,CMD15-CMO14,0)),0)),0)</f>
        <v>　</v>
      </c>
      <c r="CMP15" s="663"/>
      <c r="CMQ15" s="664"/>
      <c r="CMR15" s="662" t="str">
        <f>IFERROR(IF(OR(CMA15="日",CMA15="祝",CMA15=0,CMB15=""),"　",MAX(IF(AND(CMB15&lt;=CMR14,CMD15&gt;CMS14),CMS14-CMR14,IF(AND(CMB15&gt;CMR14,CMD15&lt;=CMS14),CMD15-CMB15,IF(AND(CMB15&lt;=CMR14,CMD15&lt;=CMS14),CMD15-CMR14,IF(AND(CMB15&gt;CMR14,CMD15&gt;CMS14),CMS14-CMB15,0)))),0)),0)</f>
        <v>　</v>
      </c>
      <c r="CMS15" s="663"/>
      <c r="CMT15" s="664"/>
      <c r="CMU15" s="662" t="str">
        <f>IFERROR(IF(OR(CMA15="日",CMA15="祝",CMA15=0,CMB15=""),"　",MAX(IF(AND(CMB15&gt;CMX14,CMD15&gt;CMV14),0,IF(AND(CMB15&lt;=CMX14,CMB15&gt;CMU14,CMD15&gt;CMV14),CMX14-CMB15,IF(AND(CMB15&lt;=CMX14,CMB15&lt;=CMU14,CMD15&gt;CMV14),CMX14-CMU14,IF(AND(CMB15&gt;CMU14,CMD15&lt;=CMV14),CMD15-CMB15,IF(AND(CMB15&lt;=CMU14,CMD15&lt;=CMV14),CMD15-CMU14,0))))),0)),0)</f>
        <v>　</v>
      </c>
      <c r="CMV15" s="663"/>
      <c r="CMW15" s="664"/>
      <c r="CMX15" s="662" t="str">
        <f>IFERROR(IF(OR(CMA15="日",CMA15="祝",CMA15=0,CMB15=""),"　",MAX(IF(AND(CMB15&lt;=CMX14,CMD15&gt;CMY14),CMY14-CMX14,IF(CMD15&lt;=CMY14,0,IF(AND(CMB15&gt;CMX14,CMD15&gt;CMY14),CMY14-CMB15,0))),0)),0)</f>
        <v>　</v>
      </c>
      <c r="CMY15" s="663"/>
      <c r="CMZ15" s="664"/>
      <c r="CNA15" s="662" t="str">
        <f>CMO15</f>
        <v>　</v>
      </c>
      <c r="CNB15" s="663"/>
      <c r="CNC15" s="664"/>
      <c r="CND15" s="665" t="str">
        <f>IF(CNG15="×",TIME(0,0,0),IF(CNQ4="非常勤",CMF15,CMR15))</f>
        <v>　</v>
      </c>
      <c r="CNE15" s="666"/>
      <c r="CNF15" s="667"/>
      <c r="CNG15" s="265"/>
      <c r="CNH15" s="665" t="str">
        <f>IF(CNK15="×",TIME(0,0,0),IF(CNQ4="非常勤",CMI15,CMU15))</f>
        <v>　</v>
      </c>
      <c r="CNI15" s="666"/>
      <c r="CNJ15" s="667"/>
      <c r="CNK15" s="265"/>
      <c r="CNL15" s="665" t="str">
        <f>IF(CNO15="×",TIME(0,0,0),IF(CNQ4="非常勤",CML15,CMX15))</f>
        <v>　</v>
      </c>
      <c r="CNM15" s="666"/>
      <c r="CNN15" s="667"/>
      <c r="CNO15" s="265"/>
      <c r="CNP15" s="665" t="str">
        <f>IF(CNS15="×",TIME(0,0,0),IF(CNQ4="非常勤",CMO15,CNA15))</f>
        <v>　</v>
      </c>
      <c r="CNQ15" s="666"/>
      <c r="CNR15" s="667"/>
      <c r="CNS15" s="265"/>
      <c r="CNT15" s="668"/>
      <c r="CNU15" s="669"/>
      <c r="CNV15" s="668"/>
      <c r="CNW15" s="670"/>
      <c r="CNX15" s="669"/>
      <c r="CNY15" s="671"/>
      <c r="CNZ15" s="672"/>
      <c r="COA15" s="672"/>
      <c r="COB15" s="673"/>
      <c r="COC15" s="263">
        <f>$A$15</f>
        <v>1</v>
      </c>
      <c r="COD15" s="264" t="str">
        <f>$B$15</f>
        <v>木</v>
      </c>
      <c r="COE15" s="660"/>
      <c r="COF15" s="661"/>
      <c r="COG15" s="660"/>
      <c r="COH15" s="661"/>
      <c r="COI15" s="662" t="str">
        <f>IFERROR(IF(OR(COD15="日",COD15="祝",COD15=0,COE15=""),"　",MAX(IF(AND(COE15&lt;=COI14,COG15&gt;COJ14),COJ14-COI14,IF(AND(COE15&gt;COI14,COG15&lt;=COJ14),COG15-COE15,IF(AND(COE15&lt;=COI14,COG15&lt;=COJ14),COG15-COI14,IF(AND(COE15&gt;COI14,COG15&gt;COJ14),COJ14-COE15,0)))),0)),0)</f>
        <v>　</v>
      </c>
      <c r="COJ15" s="663"/>
      <c r="COK15" s="664"/>
      <c r="COL15" s="662" t="str">
        <f>IFERROR(IF(OR(COD15="日",COD15="祝",COD15=0,COE15=""),"　",MAX(IF(AND(COE15&gt;COO14,COG15&gt;COM14),0,IF(AND(COE15&lt;=COO14,COE15&gt;COL14,COG15&gt;COM14),COO14-COE15,IF(AND(COE15&lt;=COO14,COE15&lt;=COL14,COG15&gt;COM14),COO14-COL14,IF(AND(COE15&gt;COL14,COG15&lt;=COM14),COG15-COE15,IF(AND(COE15&lt;=COL14,COG15&lt;=COM14),COG15-COL14,0))))),0)),0)</f>
        <v>　</v>
      </c>
      <c r="COM15" s="663"/>
      <c r="CON15" s="664"/>
      <c r="COO15" s="662" t="str">
        <f>IFERROR(IF(OR(COD15="日",COD15="祝",COD15=0,COE15=""),"　",MAX(IF(AND(COE15&lt;=COO14,COG15&gt;COP14),COP14-COO14,IF(COG15&lt;=COP14,0,IF(AND(COE15&gt;COO14,COG15&gt;COP14),COP14-COE15,0))),0)),0)</f>
        <v>　</v>
      </c>
      <c r="COP15" s="663"/>
      <c r="COQ15" s="664"/>
      <c r="COR15" s="662" t="str">
        <f>IFERROR(IF(OR(COD15="日",COD15="祝",COD15=0,COE15=""),"　",MAX(IF(COE15&gt;COR14,COG15-COE15,IF(COE15&lt;=COR14,COG15-COR14,0)),0)),0)</f>
        <v>　</v>
      </c>
      <c r="COS15" s="663"/>
      <c r="COT15" s="664"/>
      <c r="COU15" s="662" t="str">
        <f>IFERROR(IF(OR(COD15="日",COD15="祝",COD15=0,COE15=""),"　",MAX(IF(AND(COE15&lt;=COU14,COG15&gt;COV14),COV14-COU14,IF(AND(COE15&gt;COU14,COG15&lt;=COV14),COG15-COE15,IF(AND(COE15&lt;=COU14,COG15&lt;=COV14),COG15-COU14,IF(AND(COE15&gt;COU14,COG15&gt;COV14),COV14-COE15,0)))),0)),0)</f>
        <v>　</v>
      </c>
      <c r="COV15" s="663"/>
      <c r="COW15" s="664"/>
      <c r="COX15" s="662" t="str">
        <f>IFERROR(IF(OR(COD15="日",COD15="祝",COD15=0,COE15=""),"　",MAX(IF(AND(COE15&gt;CPA14,COG15&gt;COY14),0,IF(AND(COE15&lt;=CPA14,COE15&gt;COX14,COG15&gt;COY14),CPA14-COE15,IF(AND(COE15&lt;=CPA14,COE15&lt;=COX14,COG15&gt;COY14),CPA14-COX14,IF(AND(COE15&gt;COX14,COG15&lt;=COY14),COG15-COE15,IF(AND(COE15&lt;=COX14,COG15&lt;=COY14),COG15-COX14,0))))),0)),0)</f>
        <v>　</v>
      </c>
      <c r="COY15" s="663"/>
      <c r="COZ15" s="664"/>
      <c r="CPA15" s="662" t="str">
        <f>IFERROR(IF(OR(COD15="日",COD15="祝",COD15=0,COE15=""),"　",MAX(IF(AND(COE15&lt;=CPA14,COG15&gt;CPB14),CPB14-CPA14,IF(COG15&lt;=CPB14,0,IF(AND(COE15&gt;CPA14,COG15&gt;CPB14),CPB14-COE15,0))),0)),0)</f>
        <v>　</v>
      </c>
      <c r="CPB15" s="663"/>
      <c r="CPC15" s="664"/>
      <c r="CPD15" s="662" t="str">
        <f>COR15</f>
        <v>　</v>
      </c>
      <c r="CPE15" s="663"/>
      <c r="CPF15" s="664"/>
      <c r="CPG15" s="665" t="str">
        <f>IF(CPJ15="×",TIME(0,0,0),IF(CPT4="非常勤",COI15,COU15))</f>
        <v>　</v>
      </c>
      <c r="CPH15" s="666"/>
      <c r="CPI15" s="667"/>
      <c r="CPJ15" s="265"/>
      <c r="CPK15" s="665" t="str">
        <f>IF(CPN15="×",TIME(0,0,0),IF(CPT4="非常勤",COL15,COX15))</f>
        <v>　</v>
      </c>
      <c r="CPL15" s="666"/>
      <c r="CPM15" s="667"/>
      <c r="CPN15" s="265"/>
      <c r="CPO15" s="665" t="str">
        <f>IF(CPR15="×",TIME(0,0,0),IF(CPT4="非常勤",COO15,CPA15))</f>
        <v>　</v>
      </c>
      <c r="CPP15" s="666"/>
      <c r="CPQ15" s="667"/>
      <c r="CPR15" s="265"/>
      <c r="CPS15" s="665" t="str">
        <f>IF(CPV15="×",TIME(0,0,0),IF(CPT4="非常勤",COR15,CPD15))</f>
        <v>　</v>
      </c>
      <c r="CPT15" s="666"/>
      <c r="CPU15" s="667"/>
      <c r="CPV15" s="265"/>
      <c r="CPW15" s="668"/>
      <c r="CPX15" s="669"/>
      <c r="CPY15" s="668"/>
      <c r="CPZ15" s="670"/>
      <c r="CQA15" s="669"/>
      <c r="CQB15" s="671"/>
      <c r="CQC15" s="672"/>
      <c r="CQD15" s="672"/>
      <c r="CQE15" s="673"/>
      <c r="CQF15" s="263">
        <f>$A$15</f>
        <v>1</v>
      </c>
      <c r="CQG15" s="264" t="str">
        <f>$B$15</f>
        <v>木</v>
      </c>
      <c r="CQH15" s="660"/>
      <c r="CQI15" s="661"/>
      <c r="CQJ15" s="660"/>
      <c r="CQK15" s="661"/>
      <c r="CQL15" s="662" t="str">
        <f>IFERROR(IF(OR(CQG15="日",CQG15="祝",CQG15=0,CQH15=""),"　",MAX(IF(AND(CQH15&lt;=CQL14,CQJ15&gt;CQM14),CQM14-CQL14,IF(AND(CQH15&gt;CQL14,CQJ15&lt;=CQM14),CQJ15-CQH15,IF(AND(CQH15&lt;=CQL14,CQJ15&lt;=CQM14),CQJ15-CQL14,IF(AND(CQH15&gt;CQL14,CQJ15&gt;CQM14),CQM14-CQH15,0)))),0)),0)</f>
        <v>　</v>
      </c>
      <c r="CQM15" s="663"/>
      <c r="CQN15" s="664"/>
      <c r="CQO15" s="662" t="str">
        <f>IFERROR(IF(OR(CQG15="日",CQG15="祝",CQG15=0,CQH15=""),"　",MAX(IF(AND(CQH15&gt;CQR14,CQJ15&gt;CQP14),0,IF(AND(CQH15&lt;=CQR14,CQH15&gt;CQO14,CQJ15&gt;CQP14),CQR14-CQH15,IF(AND(CQH15&lt;=CQR14,CQH15&lt;=CQO14,CQJ15&gt;CQP14),CQR14-CQO14,IF(AND(CQH15&gt;CQO14,CQJ15&lt;=CQP14),CQJ15-CQH15,IF(AND(CQH15&lt;=CQO14,CQJ15&lt;=CQP14),CQJ15-CQO14,0))))),0)),0)</f>
        <v>　</v>
      </c>
      <c r="CQP15" s="663"/>
      <c r="CQQ15" s="664"/>
      <c r="CQR15" s="662" t="str">
        <f>IFERROR(IF(OR(CQG15="日",CQG15="祝",CQG15=0,CQH15=""),"　",MAX(IF(AND(CQH15&lt;=CQR14,CQJ15&gt;CQS14),CQS14-CQR14,IF(CQJ15&lt;=CQS14,0,IF(AND(CQH15&gt;CQR14,CQJ15&gt;CQS14),CQS14-CQH15,0))),0)),0)</f>
        <v>　</v>
      </c>
      <c r="CQS15" s="663"/>
      <c r="CQT15" s="664"/>
      <c r="CQU15" s="662" t="str">
        <f>IFERROR(IF(OR(CQG15="日",CQG15="祝",CQG15=0,CQH15=""),"　",MAX(IF(CQH15&gt;CQU14,CQJ15-CQH15,IF(CQH15&lt;=CQU14,CQJ15-CQU14,0)),0)),0)</f>
        <v>　</v>
      </c>
      <c r="CQV15" s="663"/>
      <c r="CQW15" s="664"/>
      <c r="CQX15" s="662" t="str">
        <f>IFERROR(IF(OR(CQG15="日",CQG15="祝",CQG15=0,CQH15=""),"　",MAX(IF(AND(CQH15&lt;=CQX14,CQJ15&gt;CQY14),CQY14-CQX14,IF(AND(CQH15&gt;CQX14,CQJ15&lt;=CQY14),CQJ15-CQH15,IF(AND(CQH15&lt;=CQX14,CQJ15&lt;=CQY14),CQJ15-CQX14,IF(AND(CQH15&gt;CQX14,CQJ15&gt;CQY14),CQY14-CQH15,0)))),0)),0)</f>
        <v>　</v>
      </c>
      <c r="CQY15" s="663"/>
      <c r="CQZ15" s="664"/>
      <c r="CRA15" s="662" t="str">
        <f>IFERROR(IF(OR(CQG15="日",CQG15="祝",CQG15=0,CQH15=""),"　",MAX(IF(AND(CQH15&gt;CRD14,CQJ15&gt;CRB14),0,IF(AND(CQH15&lt;=CRD14,CQH15&gt;CRA14,CQJ15&gt;CRB14),CRD14-CQH15,IF(AND(CQH15&lt;=CRD14,CQH15&lt;=CRA14,CQJ15&gt;CRB14),CRD14-CRA14,IF(AND(CQH15&gt;CRA14,CQJ15&lt;=CRB14),CQJ15-CQH15,IF(AND(CQH15&lt;=CRA14,CQJ15&lt;=CRB14),CQJ15-CRA14,0))))),0)),0)</f>
        <v>　</v>
      </c>
      <c r="CRB15" s="663"/>
      <c r="CRC15" s="664"/>
      <c r="CRD15" s="662" t="str">
        <f>IFERROR(IF(OR(CQG15="日",CQG15="祝",CQG15=0,CQH15=""),"　",MAX(IF(AND(CQH15&lt;=CRD14,CQJ15&gt;CRE14),CRE14-CRD14,IF(CQJ15&lt;=CRE14,0,IF(AND(CQH15&gt;CRD14,CQJ15&gt;CRE14),CRE14-CQH15,0))),0)),0)</f>
        <v>　</v>
      </c>
      <c r="CRE15" s="663"/>
      <c r="CRF15" s="664"/>
      <c r="CRG15" s="662" t="str">
        <f>CQU15</f>
        <v>　</v>
      </c>
      <c r="CRH15" s="663"/>
      <c r="CRI15" s="664"/>
      <c r="CRJ15" s="665" t="str">
        <f>IF(CRM15="×",TIME(0,0,0),IF(CRW4="非常勤",CQL15,CQX15))</f>
        <v>　</v>
      </c>
      <c r="CRK15" s="666"/>
      <c r="CRL15" s="667"/>
      <c r="CRM15" s="265"/>
      <c r="CRN15" s="665" t="str">
        <f>IF(CRQ15="×",TIME(0,0,0),IF(CRW4="非常勤",CQO15,CRA15))</f>
        <v>　</v>
      </c>
      <c r="CRO15" s="666"/>
      <c r="CRP15" s="667"/>
      <c r="CRQ15" s="265"/>
      <c r="CRR15" s="665" t="str">
        <f>IF(CRU15="×",TIME(0,0,0),IF(CRW4="非常勤",CQR15,CRD15))</f>
        <v>　</v>
      </c>
      <c r="CRS15" s="666"/>
      <c r="CRT15" s="667"/>
      <c r="CRU15" s="265"/>
      <c r="CRV15" s="665" t="str">
        <f>IF(CRY15="×",TIME(0,0,0),IF(CRW4="非常勤",CQU15,CRG15))</f>
        <v>　</v>
      </c>
      <c r="CRW15" s="666"/>
      <c r="CRX15" s="667"/>
      <c r="CRY15" s="265"/>
      <c r="CRZ15" s="668"/>
      <c r="CSA15" s="669"/>
      <c r="CSB15" s="668"/>
      <c r="CSC15" s="670"/>
      <c r="CSD15" s="669"/>
      <c r="CSE15" s="671"/>
      <c r="CSF15" s="672"/>
      <c r="CSG15" s="672"/>
      <c r="CSH15" s="673"/>
      <c r="CSI15" s="263">
        <f>$A$15</f>
        <v>1</v>
      </c>
      <c r="CSJ15" s="264" t="str">
        <f>$B$15</f>
        <v>木</v>
      </c>
      <c r="CSK15" s="660"/>
      <c r="CSL15" s="661"/>
      <c r="CSM15" s="660"/>
      <c r="CSN15" s="661"/>
      <c r="CSO15" s="662" t="str">
        <f>IFERROR(IF(OR(CSJ15="日",CSJ15="祝",CSJ15=0,CSK15=""),"　",MAX(IF(AND(CSK15&lt;=CSO14,CSM15&gt;CSP14),CSP14-CSO14,IF(AND(CSK15&gt;CSO14,CSM15&lt;=CSP14),CSM15-CSK15,IF(AND(CSK15&lt;=CSO14,CSM15&lt;=CSP14),CSM15-CSO14,IF(AND(CSK15&gt;CSO14,CSM15&gt;CSP14),CSP14-CSK15,0)))),0)),0)</f>
        <v>　</v>
      </c>
      <c r="CSP15" s="663"/>
      <c r="CSQ15" s="664"/>
      <c r="CSR15" s="662" t="str">
        <f>IFERROR(IF(OR(CSJ15="日",CSJ15="祝",CSJ15=0,CSK15=""),"　",MAX(IF(AND(CSK15&gt;CSU14,CSM15&gt;CSS14),0,IF(AND(CSK15&lt;=CSU14,CSK15&gt;CSR14,CSM15&gt;CSS14),CSU14-CSK15,IF(AND(CSK15&lt;=CSU14,CSK15&lt;=CSR14,CSM15&gt;CSS14),CSU14-CSR14,IF(AND(CSK15&gt;CSR14,CSM15&lt;=CSS14),CSM15-CSK15,IF(AND(CSK15&lt;=CSR14,CSM15&lt;=CSS14),CSM15-CSR14,0))))),0)),0)</f>
        <v>　</v>
      </c>
      <c r="CSS15" s="663"/>
      <c r="CST15" s="664"/>
      <c r="CSU15" s="662" t="str">
        <f>IFERROR(IF(OR(CSJ15="日",CSJ15="祝",CSJ15=0,CSK15=""),"　",MAX(IF(AND(CSK15&lt;=CSU14,CSM15&gt;CSV14),CSV14-CSU14,IF(CSM15&lt;=CSV14,0,IF(AND(CSK15&gt;CSU14,CSM15&gt;CSV14),CSV14-CSK15,0))),0)),0)</f>
        <v>　</v>
      </c>
      <c r="CSV15" s="663"/>
      <c r="CSW15" s="664"/>
      <c r="CSX15" s="662" t="str">
        <f>IFERROR(IF(OR(CSJ15="日",CSJ15="祝",CSJ15=0,CSK15=""),"　",MAX(IF(CSK15&gt;CSX14,CSM15-CSK15,IF(CSK15&lt;=CSX14,CSM15-CSX14,0)),0)),0)</f>
        <v>　</v>
      </c>
      <c r="CSY15" s="663"/>
      <c r="CSZ15" s="664"/>
      <c r="CTA15" s="662" t="str">
        <f>IFERROR(IF(OR(CSJ15="日",CSJ15="祝",CSJ15=0,CSK15=""),"　",MAX(IF(AND(CSK15&lt;=CTA14,CSM15&gt;CTB14),CTB14-CTA14,IF(AND(CSK15&gt;CTA14,CSM15&lt;=CTB14),CSM15-CSK15,IF(AND(CSK15&lt;=CTA14,CSM15&lt;=CTB14),CSM15-CTA14,IF(AND(CSK15&gt;CTA14,CSM15&gt;CTB14),CTB14-CSK15,0)))),0)),0)</f>
        <v>　</v>
      </c>
      <c r="CTB15" s="663"/>
      <c r="CTC15" s="664"/>
      <c r="CTD15" s="662" t="str">
        <f>IFERROR(IF(OR(CSJ15="日",CSJ15="祝",CSJ15=0,CSK15=""),"　",MAX(IF(AND(CSK15&gt;CTG14,CSM15&gt;CTE14),0,IF(AND(CSK15&lt;=CTG14,CSK15&gt;CTD14,CSM15&gt;CTE14),CTG14-CSK15,IF(AND(CSK15&lt;=CTG14,CSK15&lt;=CTD14,CSM15&gt;CTE14),CTG14-CTD14,IF(AND(CSK15&gt;CTD14,CSM15&lt;=CTE14),CSM15-CSK15,IF(AND(CSK15&lt;=CTD14,CSM15&lt;=CTE14),CSM15-CTD14,0))))),0)),0)</f>
        <v>　</v>
      </c>
      <c r="CTE15" s="663"/>
      <c r="CTF15" s="664"/>
      <c r="CTG15" s="662" t="str">
        <f>IFERROR(IF(OR(CSJ15="日",CSJ15="祝",CSJ15=0,CSK15=""),"　",MAX(IF(AND(CSK15&lt;=CTG14,CSM15&gt;CTH14),CTH14-CTG14,IF(CSM15&lt;=CTH14,0,IF(AND(CSK15&gt;CTG14,CSM15&gt;CTH14),CTH14-CSK15,0))),0)),0)</f>
        <v>　</v>
      </c>
      <c r="CTH15" s="663"/>
      <c r="CTI15" s="664"/>
      <c r="CTJ15" s="662" t="str">
        <f>CSX15</f>
        <v>　</v>
      </c>
      <c r="CTK15" s="663"/>
      <c r="CTL15" s="664"/>
      <c r="CTM15" s="665" t="str">
        <f>IF(CTP15="×",TIME(0,0,0),IF(CTZ4="非常勤",CSO15,CTA15))</f>
        <v>　</v>
      </c>
      <c r="CTN15" s="666"/>
      <c r="CTO15" s="667"/>
      <c r="CTP15" s="265"/>
      <c r="CTQ15" s="665" t="str">
        <f>IF(CTT15="×",TIME(0,0,0),IF(CTZ4="非常勤",CSR15,CTD15))</f>
        <v>　</v>
      </c>
      <c r="CTR15" s="666"/>
      <c r="CTS15" s="667"/>
      <c r="CTT15" s="265"/>
      <c r="CTU15" s="665" t="str">
        <f>IF(CTX15="×",TIME(0,0,0),IF(CTZ4="非常勤",CSU15,CTG15))</f>
        <v>　</v>
      </c>
      <c r="CTV15" s="666"/>
      <c r="CTW15" s="667"/>
      <c r="CTX15" s="265"/>
      <c r="CTY15" s="665" t="str">
        <f>IF(CUB15="×",TIME(0,0,0),IF(CTZ4="非常勤",CSX15,CTJ15))</f>
        <v>　</v>
      </c>
      <c r="CTZ15" s="666"/>
      <c r="CUA15" s="667"/>
      <c r="CUB15" s="265"/>
      <c r="CUC15" s="668"/>
      <c r="CUD15" s="669"/>
      <c r="CUE15" s="668"/>
      <c r="CUF15" s="670"/>
      <c r="CUG15" s="669"/>
      <c r="CUH15" s="671"/>
      <c r="CUI15" s="672"/>
      <c r="CUJ15" s="672"/>
      <c r="CUK15" s="673"/>
      <c r="CUL15" s="263">
        <f>$A$15</f>
        <v>1</v>
      </c>
      <c r="CUM15" s="264" t="str">
        <f>$B$15</f>
        <v>木</v>
      </c>
      <c r="CUN15" s="660"/>
      <c r="CUO15" s="661"/>
      <c r="CUP15" s="660"/>
      <c r="CUQ15" s="661"/>
      <c r="CUR15" s="662" t="str">
        <f>IFERROR(IF(OR(CUM15="日",CUM15="祝",CUM15=0,CUN15=""),"　",MAX(IF(AND(CUN15&lt;=CUR14,CUP15&gt;CUS14),CUS14-CUR14,IF(AND(CUN15&gt;CUR14,CUP15&lt;=CUS14),CUP15-CUN15,IF(AND(CUN15&lt;=CUR14,CUP15&lt;=CUS14),CUP15-CUR14,IF(AND(CUN15&gt;CUR14,CUP15&gt;CUS14),CUS14-CUN15,0)))),0)),0)</f>
        <v>　</v>
      </c>
      <c r="CUS15" s="663"/>
      <c r="CUT15" s="664"/>
      <c r="CUU15" s="662" t="str">
        <f>IFERROR(IF(OR(CUM15="日",CUM15="祝",CUM15=0,CUN15=""),"　",MAX(IF(AND(CUN15&gt;CUX14,CUP15&gt;CUV14),0,IF(AND(CUN15&lt;=CUX14,CUN15&gt;CUU14,CUP15&gt;CUV14),CUX14-CUN15,IF(AND(CUN15&lt;=CUX14,CUN15&lt;=CUU14,CUP15&gt;CUV14),CUX14-CUU14,IF(AND(CUN15&gt;CUU14,CUP15&lt;=CUV14),CUP15-CUN15,IF(AND(CUN15&lt;=CUU14,CUP15&lt;=CUV14),CUP15-CUU14,0))))),0)),0)</f>
        <v>　</v>
      </c>
      <c r="CUV15" s="663"/>
      <c r="CUW15" s="664"/>
      <c r="CUX15" s="662" t="str">
        <f>IFERROR(IF(OR(CUM15="日",CUM15="祝",CUM15=0,CUN15=""),"　",MAX(IF(AND(CUN15&lt;=CUX14,CUP15&gt;CUY14),CUY14-CUX14,IF(CUP15&lt;=CUY14,0,IF(AND(CUN15&gt;CUX14,CUP15&gt;CUY14),CUY14-CUN15,0))),0)),0)</f>
        <v>　</v>
      </c>
      <c r="CUY15" s="663"/>
      <c r="CUZ15" s="664"/>
      <c r="CVA15" s="662" t="str">
        <f>IFERROR(IF(OR(CUM15="日",CUM15="祝",CUM15=0,CUN15=""),"　",MAX(IF(CUN15&gt;CVA14,CUP15-CUN15,IF(CUN15&lt;=CVA14,CUP15-CVA14,0)),0)),0)</f>
        <v>　</v>
      </c>
      <c r="CVB15" s="663"/>
      <c r="CVC15" s="664"/>
      <c r="CVD15" s="662" t="str">
        <f>IFERROR(IF(OR(CUM15="日",CUM15="祝",CUM15=0,CUN15=""),"　",MAX(IF(AND(CUN15&lt;=CVD14,CUP15&gt;CVE14),CVE14-CVD14,IF(AND(CUN15&gt;CVD14,CUP15&lt;=CVE14),CUP15-CUN15,IF(AND(CUN15&lt;=CVD14,CUP15&lt;=CVE14),CUP15-CVD14,IF(AND(CUN15&gt;CVD14,CUP15&gt;CVE14),CVE14-CUN15,0)))),0)),0)</f>
        <v>　</v>
      </c>
      <c r="CVE15" s="663"/>
      <c r="CVF15" s="664"/>
      <c r="CVG15" s="662" t="str">
        <f>IFERROR(IF(OR(CUM15="日",CUM15="祝",CUM15=0,CUN15=""),"　",MAX(IF(AND(CUN15&gt;CVJ14,CUP15&gt;CVH14),0,IF(AND(CUN15&lt;=CVJ14,CUN15&gt;CVG14,CUP15&gt;CVH14),CVJ14-CUN15,IF(AND(CUN15&lt;=CVJ14,CUN15&lt;=CVG14,CUP15&gt;CVH14),CVJ14-CVG14,IF(AND(CUN15&gt;CVG14,CUP15&lt;=CVH14),CUP15-CUN15,IF(AND(CUN15&lt;=CVG14,CUP15&lt;=CVH14),CUP15-CVG14,0))))),0)),0)</f>
        <v>　</v>
      </c>
      <c r="CVH15" s="663"/>
      <c r="CVI15" s="664"/>
      <c r="CVJ15" s="662" t="str">
        <f>IFERROR(IF(OR(CUM15="日",CUM15="祝",CUM15=0,CUN15=""),"　",MAX(IF(AND(CUN15&lt;=CVJ14,CUP15&gt;CVK14),CVK14-CVJ14,IF(CUP15&lt;=CVK14,0,IF(AND(CUN15&gt;CVJ14,CUP15&gt;CVK14),CVK14-CUN15,0))),0)),0)</f>
        <v>　</v>
      </c>
      <c r="CVK15" s="663"/>
      <c r="CVL15" s="664"/>
      <c r="CVM15" s="662" t="str">
        <f>CVA15</f>
        <v>　</v>
      </c>
      <c r="CVN15" s="663"/>
      <c r="CVO15" s="664"/>
      <c r="CVP15" s="665" t="str">
        <f>IF(CVS15="×",TIME(0,0,0),IF(CWC4="非常勤",CUR15,CVD15))</f>
        <v>　</v>
      </c>
      <c r="CVQ15" s="666"/>
      <c r="CVR15" s="667"/>
      <c r="CVS15" s="265"/>
      <c r="CVT15" s="665" t="str">
        <f>IF(CVW15="×",TIME(0,0,0),IF(CWC4="非常勤",CUU15,CVG15))</f>
        <v>　</v>
      </c>
      <c r="CVU15" s="666"/>
      <c r="CVV15" s="667"/>
      <c r="CVW15" s="265"/>
      <c r="CVX15" s="665" t="str">
        <f>IF(CWA15="×",TIME(0,0,0),IF(CWC4="非常勤",CUX15,CVJ15))</f>
        <v>　</v>
      </c>
      <c r="CVY15" s="666"/>
      <c r="CVZ15" s="667"/>
      <c r="CWA15" s="265"/>
      <c r="CWB15" s="665" t="str">
        <f>IF(CWE15="×",TIME(0,0,0),IF(CWC4="非常勤",CVA15,CVM15))</f>
        <v>　</v>
      </c>
      <c r="CWC15" s="666"/>
      <c r="CWD15" s="667"/>
      <c r="CWE15" s="265"/>
      <c r="CWF15" s="668"/>
      <c r="CWG15" s="669"/>
      <c r="CWH15" s="668"/>
      <c r="CWI15" s="670"/>
      <c r="CWJ15" s="669"/>
      <c r="CWK15" s="671"/>
      <c r="CWL15" s="672"/>
      <c r="CWM15" s="672"/>
      <c r="CWN15" s="673"/>
      <c r="CWO15" s="263">
        <f>$A$15</f>
        <v>1</v>
      </c>
      <c r="CWP15" s="264" t="str">
        <f>$B$15</f>
        <v>木</v>
      </c>
      <c r="CWQ15" s="660"/>
      <c r="CWR15" s="661"/>
      <c r="CWS15" s="660"/>
      <c r="CWT15" s="661"/>
      <c r="CWU15" s="662" t="str">
        <f>IFERROR(IF(OR(CWP15="日",CWP15="祝",CWP15=0,CWQ15=""),"　",MAX(IF(AND(CWQ15&lt;=CWU14,CWS15&gt;CWV14),CWV14-CWU14,IF(AND(CWQ15&gt;CWU14,CWS15&lt;=CWV14),CWS15-CWQ15,IF(AND(CWQ15&lt;=CWU14,CWS15&lt;=CWV14),CWS15-CWU14,IF(AND(CWQ15&gt;CWU14,CWS15&gt;CWV14),CWV14-CWQ15,0)))),0)),0)</f>
        <v>　</v>
      </c>
      <c r="CWV15" s="663"/>
      <c r="CWW15" s="664"/>
      <c r="CWX15" s="662" t="str">
        <f>IFERROR(IF(OR(CWP15="日",CWP15="祝",CWP15=0,CWQ15=""),"　",MAX(IF(AND(CWQ15&gt;CXA14,CWS15&gt;CWY14),0,IF(AND(CWQ15&lt;=CXA14,CWQ15&gt;CWX14,CWS15&gt;CWY14),CXA14-CWQ15,IF(AND(CWQ15&lt;=CXA14,CWQ15&lt;=CWX14,CWS15&gt;CWY14),CXA14-CWX14,IF(AND(CWQ15&gt;CWX14,CWS15&lt;=CWY14),CWS15-CWQ15,IF(AND(CWQ15&lt;=CWX14,CWS15&lt;=CWY14),CWS15-CWX14,0))))),0)),0)</f>
        <v>　</v>
      </c>
      <c r="CWY15" s="663"/>
      <c r="CWZ15" s="664"/>
      <c r="CXA15" s="662" t="str">
        <f>IFERROR(IF(OR(CWP15="日",CWP15="祝",CWP15=0,CWQ15=""),"　",MAX(IF(AND(CWQ15&lt;=CXA14,CWS15&gt;CXB14),CXB14-CXA14,IF(CWS15&lt;=CXB14,0,IF(AND(CWQ15&gt;CXA14,CWS15&gt;CXB14),CXB14-CWQ15,0))),0)),0)</f>
        <v>　</v>
      </c>
      <c r="CXB15" s="663"/>
      <c r="CXC15" s="664"/>
      <c r="CXD15" s="662" t="str">
        <f>IFERROR(IF(OR(CWP15="日",CWP15="祝",CWP15=0,CWQ15=""),"　",MAX(IF(CWQ15&gt;CXD14,CWS15-CWQ15,IF(CWQ15&lt;=CXD14,CWS15-CXD14,0)),0)),0)</f>
        <v>　</v>
      </c>
      <c r="CXE15" s="663"/>
      <c r="CXF15" s="664"/>
      <c r="CXG15" s="662" t="str">
        <f>IFERROR(IF(OR(CWP15="日",CWP15="祝",CWP15=0,CWQ15=""),"　",MAX(IF(AND(CWQ15&lt;=CXG14,CWS15&gt;CXH14),CXH14-CXG14,IF(AND(CWQ15&gt;CXG14,CWS15&lt;=CXH14),CWS15-CWQ15,IF(AND(CWQ15&lt;=CXG14,CWS15&lt;=CXH14),CWS15-CXG14,IF(AND(CWQ15&gt;CXG14,CWS15&gt;CXH14),CXH14-CWQ15,0)))),0)),0)</f>
        <v>　</v>
      </c>
      <c r="CXH15" s="663"/>
      <c r="CXI15" s="664"/>
      <c r="CXJ15" s="662" t="str">
        <f>IFERROR(IF(OR(CWP15="日",CWP15="祝",CWP15=0,CWQ15=""),"　",MAX(IF(AND(CWQ15&gt;CXM14,CWS15&gt;CXK14),0,IF(AND(CWQ15&lt;=CXM14,CWQ15&gt;CXJ14,CWS15&gt;CXK14),CXM14-CWQ15,IF(AND(CWQ15&lt;=CXM14,CWQ15&lt;=CXJ14,CWS15&gt;CXK14),CXM14-CXJ14,IF(AND(CWQ15&gt;CXJ14,CWS15&lt;=CXK14),CWS15-CWQ15,IF(AND(CWQ15&lt;=CXJ14,CWS15&lt;=CXK14),CWS15-CXJ14,0))))),0)),0)</f>
        <v>　</v>
      </c>
      <c r="CXK15" s="663"/>
      <c r="CXL15" s="664"/>
      <c r="CXM15" s="662" t="str">
        <f>IFERROR(IF(OR(CWP15="日",CWP15="祝",CWP15=0,CWQ15=""),"　",MAX(IF(AND(CWQ15&lt;=CXM14,CWS15&gt;CXN14),CXN14-CXM14,IF(CWS15&lt;=CXN14,0,IF(AND(CWQ15&gt;CXM14,CWS15&gt;CXN14),CXN14-CWQ15,0))),0)),0)</f>
        <v>　</v>
      </c>
      <c r="CXN15" s="663"/>
      <c r="CXO15" s="664"/>
      <c r="CXP15" s="662" t="str">
        <f>CXD15</f>
        <v>　</v>
      </c>
      <c r="CXQ15" s="663"/>
      <c r="CXR15" s="664"/>
      <c r="CXS15" s="665" t="str">
        <f>IF(CXV15="×",TIME(0,0,0),IF(CYF4="非常勤",CWU15,CXG15))</f>
        <v>　</v>
      </c>
      <c r="CXT15" s="666"/>
      <c r="CXU15" s="667"/>
      <c r="CXV15" s="265"/>
      <c r="CXW15" s="665" t="str">
        <f>IF(CXZ15="×",TIME(0,0,0),IF(CYF4="非常勤",CWX15,CXJ15))</f>
        <v>　</v>
      </c>
      <c r="CXX15" s="666"/>
      <c r="CXY15" s="667"/>
      <c r="CXZ15" s="265"/>
      <c r="CYA15" s="665" t="str">
        <f>IF(CYD15="×",TIME(0,0,0),IF(CYF4="非常勤",CXA15,CXM15))</f>
        <v>　</v>
      </c>
      <c r="CYB15" s="666"/>
      <c r="CYC15" s="667"/>
      <c r="CYD15" s="265"/>
      <c r="CYE15" s="665" t="str">
        <f>IF(CYH15="×",TIME(0,0,0),IF(CYF4="非常勤",CXD15,CXP15))</f>
        <v>　</v>
      </c>
      <c r="CYF15" s="666"/>
      <c r="CYG15" s="667"/>
      <c r="CYH15" s="265"/>
      <c r="CYI15" s="668"/>
      <c r="CYJ15" s="669"/>
      <c r="CYK15" s="668"/>
      <c r="CYL15" s="670"/>
      <c r="CYM15" s="669"/>
      <c r="CYN15" s="671"/>
      <c r="CYO15" s="672"/>
      <c r="CYP15" s="672"/>
      <c r="CYQ15" s="673"/>
      <c r="CYR15" s="263">
        <f>$A$15</f>
        <v>1</v>
      </c>
      <c r="CYS15" s="264" t="str">
        <f>$B$15</f>
        <v>木</v>
      </c>
      <c r="CYT15" s="660"/>
      <c r="CYU15" s="661"/>
      <c r="CYV15" s="660"/>
      <c r="CYW15" s="661"/>
      <c r="CYX15" s="662" t="str">
        <f>IFERROR(IF(OR(CYS15="日",CYS15="祝",CYS15=0,CYT15=""),"　",MAX(IF(AND(CYT15&lt;=CYX14,CYV15&gt;CYY14),CYY14-CYX14,IF(AND(CYT15&gt;CYX14,CYV15&lt;=CYY14),CYV15-CYT15,IF(AND(CYT15&lt;=CYX14,CYV15&lt;=CYY14),CYV15-CYX14,IF(AND(CYT15&gt;CYX14,CYV15&gt;CYY14),CYY14-CYT15,0)))),0)),0)</f>
        <v>　</v>
      </c>
      <c r="CYY15" s="663"/>
      <c r="CYZ15" s="664"/>
      <c r="CZA15" s="662" t="str">
        <f>IFERROR(IF(OR(CYS15="日",CYS15="祝",CYS15=0,CYT15=""),"　",MAX(IF(AND(CYT15&gt;CZD14,CYV15&gt;CZB14),0,IF(AND(CYT15&lt;=CZD14,CYT15&gt;CZA14,CYV15&gt;CZB14),CZD14-CYT15,IF(AND(CYT15&lt;=CZD14,CYT15&lt;=CZA14,CYV15&gt;CZB14),CZD14-CZA14,IF(AND(CYT15&gt;CZA14,CYV15&lt;=CZB14),CYV15-CYT15,IF(AND(CYT15&lt;=CZA14,CYV15&lt;=CZB14),CYV15-CZA14,0))))),0)),0)</f>
        <v>　</v>
      </c>
      <c r="CZB15" s="663"/>
      <c r="CZC15" s="664"/>
      <c r="CZD15" s="662" t="str">
        <f>IFERROR(IF(OR(CYS15="日",CYS15="祝",CYS15=0,CYT15=""),"　",MAX(IF(AND(CYT15&lt;=CZD14,CYV15&gt;CZE14),CZE14-CZD14,IF(CYV15&lt;=CZE14,0,IF(AND(CYT15&gt;CZD14,CYV15&gt;CZE14),CZE14-CYT15,0))),0)),0)</f>
        <v>　</v>
      </c>
      <c r="CZE15" s="663"/>
      <c r="CZF15" s="664"/>
      <c r="CZG15" s="662" t="str">
        <f>IFERROR(IF(OR(CYS15="日",CYS15="祝",CYS15=0,CYT15=""),"　",MAX(IF(CYT15&gt;CZG14,CYV15-CYT15,IF(CYT15&lt;=CZG14,CYV15-CZG14,0)),0)),0)</f>
        <v>　</v>
      </c>
      <c r="CZH15" s="663"/>
      <c r="CZI15" s="664"/>
      <c r="CZJ15" s="662" t="str">
        <f>IFERROR(IF(OR(CYS15="日",CYS15="祝",CYS15=0,CYT15=""),"　",MAX(IF(AND(CYT15&lt;=CZJ14,CYV15&gt;CZK14),CZK14-CZJ14,IF(AND(CYT15&gt;CZJ14,CYV15&lt;=CZK14),CYV15-CYT15,IF(AND(CYT15&lt;=CZJ14,CYV15&lt;=CZK14),CYV15-CZJ14,IF(AND(CYT15&gt;CZJ14,CYV15&gt;CZK14),CZK14-CYT15,0)))),0)),0)</f>
        <v>　</v>
      </c>
      <c r="CZK15" s="663"/>
      <c r="CZL15" s="664"/>
      <c r="CZM15" s="662" t="str">
        <f>IFERROR(IF(OR(CYS15="日",CYS15="祝",CYS15=0,CYT15=""),"　",MAX(IF(AND(CYT15&gt;CZP14,CYV15&gt;CZN14),0,IF(AND(CYT15&lt;=CZP14,CYT15&gt;CZM14,CYV15&gt;CZN14),CZP14-CYT15,IF(AND(CYT15&lt;=CZP14,CYT15&lt;=CZM14,CYV15&gt;CZN14),CZP14-CZM14,IF(AND(CYT15&gt;CZM14,CYV15&lt;=CZN14),CYV15-CYT15,IF(AND(CYT15&lt;=CZM14,CYV15&lt;=CZN14),CYV15-CZM14,0))))),0)),0)</f>
        <v>　</v>
      </c>
      <c r="CZN15" s="663"/>
      <c r="CZO15" s="664"/>
      <c r="CZP15" s="662" t="str">
        <f>IFERROR(IF(OR(CYS15="日",CYS15="祝",CYS15=0,CYT15=""),"　",MAX(IF(AND(CYT15&lt;=CZP14,CYV15&gt;CZQ14),CZQ14-CZP14,IF(CYV15&lt;=CZQ14,0,IF(AND(CYT15&gt;CZP14,CYV15&gt;CZQ14),CZQ14-CYT15,0))),0)),0)</f>
        <v>　</v>
      </c>
      <c r="CZQ15" s="663"/>
      <c r="CZR15" s="664"/>
      <c r="CZS15" s="662" t="str">
        <f>CZG15</f>
        <v>　</v>
      </c>
      <c r="CZT15" s="663"/>
      <c r="CZU15" s="664"/>
      <c r="CZV15" s="665" t="str">
        <f>IF(CZY15="×",TIME(0,0,0),IF(DAI4="非常勤",CYX15,CZJ15))</f>
        <v>　</v>
      </c>
      <c r="CZW15" s="666"/>
      <c r="CZX15" s="667"/>
      <c r="CZY15" s="265"/>
      <c r="CZZ15" s="665" t="str">
        <f>IF(DAC15="×",TIME(0,0,0),IF(DAI4="非常勤",CZA15,CZM15))</f>
        <v>　</v>
      </c>
      <c r="DAA15" s="666"/>
      <c r="DAB15" s="667"/>
      <c r="DAC15" s="265"/>
      <c r="DAD15" s="665" t="str">
        <f>IF(DAG15="×",TIME(0,0,0),IF(DAI4="非常勤",CZD15,CZP15))</f>
        <v>　</v>
      </c>
      <c r="DAE15" s="666"/>
      <c r="DAF15" s="667"/>
      <c r="DAG15" s="265"/>
      <c r="DAH15" s="665" t="str">
        <f>IF(DAK15="×",TIME(0,0,0),IF(DAI4="非常勤",CZG15,CZS15))</f>
        <v>　</v>
      </c>
      <c r="DAI15" s="666"/>
      <c r="DAJ15" s="667"/>
      <c r="DAK15" s="265"/>
      <c r="DAL15" s="668"/>
      <c r="DAM15" s="669"/>
      <c r="DAN15" s="668"/>
      <c r="DAO15" s="670"/>
      <c r="DAP15" s="669"/>
      <c r="DAQ15" s="671"/>
      <c r="DAR15" s="672"/>
      <c r="DAS15" s="672"/>
      <c r="DAT15" s="673"/>
      <c r="DAU15" s="263">
        <f>$A$15</f>
        <v>1</v>
      </c>
      <c r="DAV15" s="264" t="str">
        <f>$B$15</f>
        <v>木</v>
      </c>
      <c r="DAW15" s="660"/>
      <c r="DAX15" s="661"/>
      <c r="DAY15" s="660"/>
      <c r="DAZ15" s="661"/>
      <c r="DBA15" s="662" t="str">
        <f>IFERROR(IF(OR(DAV15="日",DAV15="祝",DAV15=0,DAW15=""),"　",MAX(IF(AND(DAW15&lt;=DBA14,DAY15&gt;DBB14),DBB14-DBA14,IF(AND(DAW15&gt;DBA14,DAY15&lt;=DBB14),DAY15-DAW15,IF(AND(DAW15&lt;=DBA14,DAY15&lt;=DBB14),DAY15-DBA14,IF(AND(DAW15&gt;DBA14,DAY15&gt;DBB14),DBB14-DAW15,0)))),0)),0)</f>
        <v>　</v>
      </c>
      <c r="DBB15" s="663"/>
      <c r="DBC15" s="664"/>
      <c r="DBD15" s="662" t="str">
        <f>IFERROR(IF(OR(DAV15="日",DAV15="祝",DAV15=0,DAW15=""),"　",MAX(IF(AND(DAW15&gt;DBG14,DAY15&gt;DBE14),0,IF(AND(DAW15&lt;=DBG14,DAW15&gt;DBD14,DAY15&gt;DBE14),DBG14-DAW15,IF(AND(DAW15&lt;=DBG14,DAW15&lt;=DBD14,DAY15&gt;DBE14),DBG14-DBD14,IF(AND(DAW15&gt;DBD14,DAY15&lt;=DBE14),DAY15-DAW15,IF(AND(DAW15&lt;=DBD14,DAY15&lt;=DBE14),DAY15-DBD14,0))))),0)),0)</f>
        <v>　</v>
      </c>
      <c r="DBE15" s="663"/>
      <c r="DBF15" s="664"/>
      <c r="DBG15" s="662" t="str">
        <f>IFERROR(IF(OR(DAV15="日",DAV15="祝",DAV15=0,DAW15=""),"　",MAX(IF(AND(DAW15&lt;=DBG14,DAY15&gt;DBH14),DBH14-DBG14,IF(DAY15&lt;=DBH14,0,IF(AND(DAW15&gt;DBG14,DAY15&gt;DBH14),DBH14-DAW15,0))),0)),0)</f>
        <v>　</v>
      </c>
      <c r="DBH15" s="663"/>
      <c r="DBI15" s="664"/>
      <c r="DBJ15" s="662" t="str">
        <f>IFERROR(IF(OR(DAV15="日",DAV15="祝",DAV15=0,DAW15=""),"　",MAX(IF(DAW15&gt;DBJ14,DAY15-DAW15,IF(DAW15&lt;=DBJ14,DAY15-DBJ14,0)),0)),0)</f>
        <v>　</v>
      </c>
      <c r="DBK15" s="663"/>
      <c r="DBL15" s="664"/>
      <c r="DBM15" s="662" t="str">
        <f>IFERROR(IF(OR(DAV15="日",DAV15="祝",DAV15=0,DAW15=""),"　",MAX(IF(AND(DAW15&lt;=DBM14,DAY15&gt;DBN14),DBN14-DBM14,IF(AND(DAW15&gt;DBM14,DAY15&lt;=DBN14),DAY15-DAW15,IF(AND(DAW15&lt;=DBM14,DAY15&lt;=DBN14),DAY15-DBM14,IF(AND(DAW15&gt;DBM14,DAY15&gt;DBN14),DBN14-DAW15,0)))),0)),0)</f>
        <v>　</v>
      </c>
      <c r="DBN15" s="663"/>
      <c r="DBO15" s="664"/>
      <c r="DBP15" s="662" t="str">
        <f>IFERROR(IF(OR(DAV15="日",DAV15="祝",DAV15=0,DAW15=""),"　",MAX(IF(AND(DAW15&gt;DBS14,DAY15&gt;DBQ14),0,IF(AND(DAW15&lt;=DBS14,DAW15&gt;DBP14,DAY15&gt;DBQ14),DBS14-DAW15,IF(AND(DAW15&lt;=DBS14,DAW15&lt;=DBP14,DAY15&gt;DBQ14),DBS14-DBP14,IF(AND(DAW15&gt;DBP14,DAY15&lt;=DBQ14),DAY15-DAW15,IF(AND(DAW15&lt;=DBP14,DAY15&lt;=DBQ14),DAY15-DBP14,0))))),0)),0)</f>
        <v>　</v>
      </c>
      <c r="DBQ15" s="663"/>
      <c r="DBR15" s="664"/>
      <c r="DBS15" s="662" t="str">
        <f>IFERROR(IF(OR(DAV15="日",DAV15="祝",DAV15=0,DAW15=""),"　",MAX(IF(AND(DAW15&lt;=DBS14,DAY15&gt;DBT14),DBT14-DBS14,IF(DAY15&lt;=DBT14,0,IF(AND(DAW15&gt;DBS14,DAY15&gt;DBT14),DBT14-DAW15,0))),0)),0)</f>
        <v>　</v>
      </c>
      <c r="DBT15" s="663"/>
      <c r="DBU15" s="664"/>
      <c r="DBV15" s="662" t="str">
        <f>DBJ15</f>
        <v>　</v>
      </c>
      <c r="DBW15" s="663"/>
      <c r="DBX15" s="664"/>
      <c r="DBY15" s="665" t="str">
        <f>IF(DCB15="×",TIME(0,0,0),IF(DCL4="非常勤",DBA15,DBM15))</f>
        <v>　</v>
      </c>
      <c r="DBZ15" s="666"/>
      <c r="DCA15" s="667"/>
      <c r="DCB15" s="265"/>
      <c r="DCC15" s="665" t="str">
        <f>IF(DCF15="×",TIME(0,0,0),IF(DCL4="非常勤",DBD15,DBP15))</f>
        <v>　</v>
      </c>
      <c r="DCD15" s="666"/>
      <c r="DCE15" s="667"/>
      <c r="DCF15" s="265"/>
      <c r="DCG15" s="665" t="str">
        <f>IF(DCJ15="×",TIME(0,0,0),IF(DCL4="非常勤",DBG15,DBS15))</f>
        <v>　</v>
      </c>
      <c r="DCH15" s="666"/>
      <c r="DCI15" s="667"/>
      <c r="DCJ15" s="265"/>
      <c r="DCK15" s="665" t="str">
        <f>IF(DCN15="×",TIME(0,0,0),IF(DCL4="非常勤",DBJ15,DBV15))</f>
        <v>　</v>
      </c>
      <c r="DCL15" s="666"/>
      <c r="DCM15" s="667"/>
      <c r="DCN15" s="265"/>
      <c r="DCO15" s="668"/>
      <c r="DCP15" s="669"/>
      <c r="DCQ15" s="668"/>
      <c r="DCR15" s="670"/>
      <c r="DCS15" s="669"/>
      <c r="DCT15" s="671"/>
      <c r="DCU15" s="672"/>
      <c r="DCV15" s="672"/>
      <c r="DCW15" s="673"/>
      <c r="DCX15" s="263">
        <f>$A$15</f>
        <v>1</v>
      </c>
      <c r="DCY15" s="264" t="str">
        <f>$B$15</f>
        <v>木</v>
      </c>
      <c r="DCZ15" s="660"/>
      <c r="DDA15" s="661"/>
      <c r="DDB15" s="660"/>
      <c r="DDC15" s="661"/>
      <c r="DDD15" s="662" t="str">
        <f>IFERROR(IF(OR(DCY15="日",DCY15="祝",DCY15=0,DCZ15=""),"　",MAX(IF(AND(DCZ15&lt;=DDD14,DDB15&gt;DDE14),DDE14-DDD14,IF(AND(DCZ15&gt;DDD14,DDB15&lt;=DDE14),DDB15-DCZ15,IF(AND(DCZ15&lt;=DDD14,DDB15&lt;=DDE14),DDB15-DDD14,IF(AND(DCZ15&gt;DDD14,DDB15&gt;DDE14),DDE14-DCZ15,0)))),0)),0)</f>
        <v>　</v>
      </c>
      <c r="DDE15" s="663"/>
      <c r="DDF15" s="664"/>
      <c r="DDG15" s="662" t="str">
        <f>IFERROR(IF(OR(DCY15="日",DCY15="祝",DCY15=0,DCZ15=""),"　",MAX(IF(AND(DCZ15&gt;DDJ14,DDB15&gt;DDH14),0,IF(AND(DCZ15&lt;=DDJ14,DCZ15&gt;DDG14,DDB15&gt;DDH14),DDJ14-DCZ15,IF(AND(DCZ15&lt;=DDJ14,DCZ15&lt;=DDG14,DDB15&gt;DDH14),DDJ14-DDG14,IF(AND(DCZ15&gt;DDG14,DDB15&lt;=DDH14),DDB15-DCZ15,IF(AND(DCZ15&lt;=DDG14,DDB15&lt;=DDH14),DDB15-DDG14,0))))),0)),0)</f>
        <v>　</v>
      </c>
      <c r="DDH15" s="663"/>
      <c r="DDI15" s="664"/>
      <c r="DDJ15" s="662" t="str">
        <f>IFERROR(IF(OR(DCY15="日",DCY15="祝",DCY15=0,DCZ15=""),"　",MAX(IF(AND(DCZ15&lt;=DDJ14,DDB15&gt;DDK14),DDK14-DDJ14,IF(DDB15&lt;=DDK14,0,IF(AND(DCZ15&gt;DDJ14,DDB15&gt;DDK14),DDK14-DCZ15,0))),0)),0)</f>
        <v>　</v>
      </c>
      <c r="DDK15" s="663"/>
      <c r="DDL15" s="664"/>
      <c r="DDM15" s="662" t="str">
        <f>IFERROR(IF(OR(DCY15="日",DCY15="祝",DCY15=0,DCZ15=""),"　",MAX(IF(DCZ15&gt;DDM14,DDB15-DCZ15,IF(DCZ15&lt;=DDM14,DDB15-DDM14,0)),0)),0)</f>
        <v>　</v>
      </c>
      <c r="DDN15" s="663"/>
      <c r="DDO15" s="664"/>
      <c r="DDP15" s="662" t="str">
        <f>IFERROR(IF(OR(DCY15="日",DCY15="祝",DCY15=0,DCZ15=""),"　",MAX(IF(AND(DCZ15&lt;=DDP14,DDB15&gt;DDQ14),DDQ14-DDP14,IF(AND(DCZ15&gt;DDP14,DDB15&lt;=DDQ14),DDB15-DCZ15,IF(AND(DCZ15&lt;=DDP14,DDB15&lt;=DDQ14),DDB15-DDP14,IF(AND(DCZ15&gt;DDP14,DDB15&gt;DDQ14),DDQ14-DCZ15,0)))),0)),0)</f>
        <v>　</v>
      </c>
      <c r="DDQ15" s="663"/>
      <c r="DDR15" s="664"/>
      <c r="DDS15" s="662" t="str">
        <f>IFERROR(IF(OR(DCY15="日",DCY15="祝",DCY15=0,DCZ15=""),"　",MAX(IF(AND(DCZ15&gt;DDV14,DDB15&gt;DDT14),0,IF(AND(DCZ15&lt;=DDV14,DCZ15&gt;DDS14,DDB15&gt;DDT14),DDV14-DCZ15,IF(AND(DCZ15&lt;=DDV14,DCZ15&lt;=DDS14,DDB15&gt;DDT14),DDV14-DDS14,IF(AND(DCZ15&gt;DDS14,DDB15&lt;=DDT14),DDB15-DCZ15,IF(AND(DCZ15&lt;=DDS14,DDB15&lt;=DDT14),DDB15-DDS14,0))))),0)),0)</f>
        <v>　</v>
      </c>
      <c r="DDT15" s="663"/>
      <c r="DDU15" s="664"/>
      <c r="DDV15" s="662" t="str">
        <f>IFERROR(IF(OR(DCY15="日",DCY15="祝",DCY15=0,DCZ15=""),"　",MAX(IF(AND(DCZ15&lt;=DDV14,DDB15&gt;DDW14),DDW14-DDV14,IF(DDB15&lt;=DDW14,0,IF(AND(DCZ15&gt;DDV14,DDB15&gt;DDW14),DDW14-DCZ15,0))),0)),0)</f>
        <v>　</v>
      </c>
      <c r="DDW15" s="663"/>
      <c r="DDX15" s="664"/>
      <c r="DDY15" s="662" t="str">
        <f>DDM15</f>
        <v>　</v>
      </c>
      <c r="DDZ15" s="663"/>
      <c r="DEA15" s="664"/>
      <c r="DEB15" s="665" t="str">
        <f>IF(DEE15="×",TIME(0,0,0),IF(DEO4="非常勤",DDD15,DDP15))</f>
        <v>　</v>
      </c>
      <c r="DEC15" s="666"/>
      <c r="DED15" s="667"/>
      <c r="DEE15" s="265"/>
      <c r="DEF15" s="665" t="str">
        <f>IF(DEI15="×",TIME(0,0,0),IF(DEO4="非常勤",DDG15,DDS15))</f>
        <v>　</v>
      </c>
      <c r="DEG15" s="666"/>
      <c r="DEH15" s="667"/>
      <c r="DEI15" s="265"/>
      <c r="DEJ15" s="665" t="str">
        <f>IF(DEM15="×",TIME(0,0,0),IF(DEO4="非常勤",DDJ15,DDV15))</f>
        <v>　</v>
      </c>
      <c r="DEK15" s="666"/>
      <c r="DEL15" s="667"/>
      <c r="DEM15" s="265"/>
      <c r="DEN15" s="665" t="str">
        <f>IF(DEQ15="×",TIME(0,0,0),IF(DEO4="非常勤",DDM15,DDY15))</f>
        <v>　</v>
      </c>
      <c r="DEO15" s="666"/>
      <c r="DEP15" s="667"/>
      <c r="DEQ15" s="265"/>
      <c r="DER15" s="668"/>
      <c r="DES15" s="669"/>
      <c r="DET15" s="668"/>
      <c r="DEU15" s="670"/>
      <c r="DEV15" s="669"/>
      <c r="DEW15" s="671"/>
      <c r="DEX15" s="672"/>
      <c r="DEY15" s="672"/>
      <c r="DEZ15" s="673"/>
      <c r="DFA15" s="263">
        <f>$A$15</f>
        <v>1</v>
      </c>
      <c r="DFB15" s="264" t="str">
        <f>$B$15</f>
        <v>木</v>
      </c>
      <c r="DFC15" s="660"/>
      <c r="DFD15" s="661"/>
      <c r="DFE15" s="660"/>
      <c r="DFF15" s="661"/>
      <c r="DFG15" s="662" t="str">
        <f>IFERROR(IF(OR(DFB15="日",DFB15="祝",DFB15=0,DFC15=""),"　",MAX(IF(AND(DFC15&lt;=DFG14,DFE15&gt;DFH14),DFH14-DFG14,IF(AND(DFC15&gt;DFG14,DFE15&lt;=DFH14),DFE15-DFC15,IF(AND(DFC15&lt;=DFG14,DFE15&lt;=DFH14),DFE15-DFG14,IF(AND(DFC15&gt;DFG14,DFE15&gt;DFH14),DFH14-DFC15,0)))),0)),0)</f>
        <v>　</v>
      </c>
      <c r="DFH15" s="663"/>
      <c r="DFI15" s="664"/>
      <c r="DFJ15" s="662" t="str">
        <f>IFERROR(IF(OR(DFB15="日",DFB15="祝",DFB15=0,DFC15=""),"　",MAX(IF(AND(DFC15&gt;DFM14,DFE15&gt;DFK14),0,IF(AND(DFC15&lt;=DFM14,DFC15&gt;DFJ14,DFE15&gt;DFK14),DFM14-DFC15,IF(AND(DFC15&lt;=DFM14,DFC15&lt;=DFJ14,DFE15&gt;DFK14),DFM14-DFJ14,IF(AND(DFC15&gt;DFJ14,DFE15&lt;=DFK14),DFE15-DFC15,IF(AND(DFC15&lt;=DFJ14,DFE15&lt;=DFK14),DFE15-DFJ14,0))))),0)),0)</f>
        <v>　</v>
      </c>
      <c r="DFK15" s="663"/>
      <c r="DFL15" s="664"/>
      <c r="DFM15" s="662" t="str">
        <f>IFERROR(IF(OR(DFB15="日",DFB15="祝",DFB15=0,DFC15=""),"　",MAX(IF(AND(DFC15&lt;=DFM14,DFE15&gt;DFN14),DFN14-DFM14,IF(DFE15&lt;=DFN14,0,IF(AND(DFC15&gt;DFM14,DFE15&gt;DFN14),DFN14-DFC15,0))),0)),0)</f>
        <v>　</v>
      </c>
      <c r="DFN15" s="663"/>
      <c r="DFO15" s="664"/>
      <c r="DFP15" s="662" t="str">
        <f>IFERROR(IF(OR(DFB15="日",DFB15="祝",DFB15=0,DFC15=""),"　",MAX(IF(DFC15&gt;DFP14,DFE15-DFC15,IF(DFC15&lt;=DFP14,DFE15-DFP14,0)),0)),0)</f>
        <v>　</v>
      </c>
      <c r="DFQ15" s="663"/>
      <c r="DFR15" s="664"/>
      <c r="DFS15" s="662" t="str">
        <f>IFERROR(IF(OR(DFB15="日",DFB15="祝",DFB15=0,DFC15=""),"　",MAX(IF(AND(DFC15&lt;=DFS14,DFE15&gt;DFT14),DFT14-DFS14,IF(AND(DFC15&gt;DFS14,DFE15&lt;=DFT14),DFE15-DFC15,IF(AND(DFC15&lt;=DFS14,DFE15&lt;=DFT14),DFE15-DFS14,IF(AND(DFC15&gt;DFS14,DFE15&gt;DFT14),DFT14-DFC15,0)))),0)),0)</f>
        <v>　</v>
      </c>
      <c r="DFT15" s="663"/>
      <c r="DFU15" s="664"/>
      <c r="DFV15" s="662" t="str">
        <f>IFERROR(IF(OR(DFB15="日",DFB15="祝",DFB15=0,DFC15=""),"　",MAX(IF(AND(DFC15&gt;DFY14,DFE15&gt;DFW14),0,IF(AND(DFC15&lt;=DFY14,DFC15&gt;DFV14,DFE15&gt;DFW14),DFY14-DFC15,IF(AND(DFC15&lt;=DFY14,DFC15&lt;=DFV14,DFE15&gt;DFW14),DFY14-DFV14,IF(AND(DFC15&gt;DFV14,DFE15&lt;=DFW14),DFE15-DFC15,IF(AND(DFC15&lt;=DFV14,DFE15&lt;=DFW14),DFE15-DFV14,0))))),0)),0)</f>
        <v>　</v>
      </c>
      <c r="DFW15" s="663"/>
      <c r="DFX15" s="664"/>
      <c r="DFY15" s="662" t="str">
        <f>IFERROR(IF(OR(DFB15="日",DFB15="祝",DFB15=0,DFC15=""),"　",MAX(IF(AND(DFC15&lt;=DFY14,DFE15&gt;DFZ14),DFZ14-DFY14,IF(DFE15&lt;=DFZ14,0,IF(AND(DFC15&gt;DFY14,DFE15&gt;DFZ14),DFZ14-DFC15,0))),0)),0)</f>
        <v>　</v>
      </c>
      <c r="DFZ15" s="663"/>
      <c r="DGA15" s="664"/>
      <c r="DGB15" s="662" t="str">
        <f>DFP15</f>
        <v>　</v>
      </c>
      <c r="DGC15" s="663"/>
      <c r="DGD15" s="664"/>
      <c r="DGE15" s="665" t="str">
        <f>IF(DGH15="×",TIME(0,0,0),IF(DGR4="非常勤",DFG15,DFS15))</f>
        <v>　</v>
      </c>
      <c r="DGF15" s="666"/>
      <c r="DGG15" s="667"/>
      <c r="DGH15" s="265"/>
      <c r="DGI15" s="665" t="str">
        <f>IF(DGL15="×",TIME(0,0,0),IF(DGR4="非常勤",DFJ15,DFV15))</f>
        <v>　</v>
      </c>
      <c r="DGJ15" s="666"/>
      <c r="DGK15" s="667"/>
      <c r="DGL15" s="265"/>
      <c r="DGM15" s="665" t="str">
        <f>IF(DGP15="×",TIME(0,0,0),IF(DGR4="非常勤",DFM15,DFY15))</f>
        <v>　</v>
      </c>
      <c r="DGN15" s="666"/>
      <c r="DGO15" s="667"/>
      <c r="DGP15" s="265"/>
      <c r="DGQ15" s="665" t="str">
        <f>IF(DGT15="×",TIME(0,0,0),IF(DGR4="非常勤",DFP15,DGB15))</f>
        <v>　</v>
      </c>
      <c r="DGR15" s="666"/>
      <c r="DGS15" s="667"/>
      <c r="DGT15" s="265"/>
      <c r="DGU15" s="668"/>
      <c r="DGV15" s="669"/>
      <c r="DGW15" s="668"/>
      <c r="DGX15" s="670"/>
      <c r="DGY15" s="669"/>
      <c r="DGZ15" s="671"/>
      <c r="DHA15" s="672"/>
      <c r="DHB15" s="672"/>
      <c r="DHC15" s="673"/>
      <c r="DHD15" s="263">
        <f>$A$15</f>
        <v>1</v>
      </c>
      <c r="DHE15" s="264" t="str">
        <f>$B$15</f>
        <v>木</v>
      </c>
      <c r="DHF15" s="660"/>
      <c r="DHG15" s="661"/>
      <c r="DHH15" s="660"/>
      <c r="DHI15" s="661"/>
      <c r="DHJ15" s="662" t="str">
        <f>IFERROR(IF(OR(DHE15="日",DHE15="祝",DHE15=0,DHF15=""),"　",MAX(IF(AND(DHF15&lt;=DHJ14,DHH15&gt;DHK14),DHK14-DHJ14,IF(AND(DHF15&gt;DHJ14,DHH15&lt;=DHK14),DHH15-DHF15,IF(AND(DHF15&lt;=DHJ14,DHH15&lt;=DHK14),DHH15-DHJ14,IF(AND(DHF15&gt;DHJ14,DHH15&gt;DHK14),DHK14-DHF15,0)))),0)),0)</f>
        <v>　</v>
      </c>
      <c r="DHK15" s="663"/>
      <c r="DHL15" s="664"/>
      <c r="DHM15" s="662" t="str">
        <f>IFERROR(IF(OR(DHE15="日",DHE15="祝",DHE15=0,DHF15=""),"　",MAX(IF(AND(DHF15&gt;DHP14,DHH15&gt;DHN14),0,IF(AND(DHF15&lt;=DHP14,DHF15&gt;DHM14,DHH15&gt;DHN14),DHP14-DHF15,IF(AND(DHF15&lt;=DHP14,DHF15&lt;=DHM14,DHH15&gt;DHN14),DHP14-DHM14,IF(AND(DHF15&gt;DHM14,DHH15&lt;=DHN14),DHH15-DHF15,IF(AND(DHF15&lt;=DHM14,DHH15&lt;=DHN14),DHH15-DHM14,0))))),0)),0)</f>
        <v>　</v>
      </c>
      <c r="DHN15" s="663"/>
      <c r="DHO15" s="664"/>
      <c r="DHP15" s="662" t="str">
        <f>IFERROR(IF(OR(DHE15="日",DHE15="祝",DHE15=0,DHF15=""),"　",MAX(IF(AND(DHF15&lt;=DHP14,DHH15&gt;DHQ14),DHQ14-DHP14,IF(DHH15&lt;=DHQ14,0,IF(AND(DHF15&gt;DHP14,DHH15&gt;DHQ14),DHQ14-DHF15,0))),0)),0)</f>
        <v>　</v>
      </c>
      <c r="DHQ15" s="663"/>
      <c r="DHR15" s="664"/>
      <c r="DHS15" s="662" t="str">
        <f>IFERROR(IF(OR(DHE15="日",DHE15="祝",DHE15=0,DHF15=""),"　",MAX(IF(DHF15&gt;DHS14,DHH15-DHF15,IF(DHF15&lt;=DHS14,DHH15-DHS14,0)),0)),0)</f>
        <v>　</v>
      </c>
      <c r="DHT15" s="663"/>
      <c r="DHU15" s="664"/>
      <c r="DHV15" s="662" t="str">
        <f>IFERROR(IF(OR(DHE15="日",DHE15="祝",DHE15=0,DHF15=""),"　",MAX(IF(AND(DHF15&lt;=DHV14,DHH15&gt;DHW14),DHW14-DHV14,IF(AND(DHF15&gt;DHV14,DHH15&lt;=DHW14),DHH15-DHF15,IF(AND(DHF15&lt;=DHV14,DHH15&lt;=DHW14),DHH15-DHV14,IF(AND(DHF15&gt;DHV14,DHH15&gt;DHW14),DHW14-DHF15,0)))),0)),0)</f>
        <v>　</v>
      </c>
      <c r="DHW15" s="663"/>
      <c r="DHX15" s="664"/>
      <c r="DHY15" s="662" t="str">
        <f>IFERROR(IF(OR(DHE15="日",DHE15="祝",DHE15=0,DHF15=""),"　",MAX(IF(AND(DHF15&gt;DIB14,DHH15&gt;DHZ14),0,IF(AND(DHF15&lt;=DIB14,DHF15&gt;DHY14,DHH15&gt;DHZ14),DIB14-DHF15,IF(AND(DHF15&lt;=DIB14,DHF15&lt;=DHY14,DHH15&gt;DHZ14),DIB14-DHY14,IF(AND(DHF15&gt;DHY14,DHH15&lt;=DHZ14),DHH15-DHF15,IF(AND(DHF15&lt;=DHY14,DHH15&lt;=DHZ14),DHH15-DHY14,0))))),0)),0)</f>
        <v>　</v>
      </c>
      <c r="DHZ15" s="663"/>
      <c r="DIA15" s="664"/>
      <c r="DIB15" s="662" t="str">
        <f>IFERROR(IF(OR(DHE15="日",DHE15="祝",DHE15=0,DHF15=""),"　",MAX(IF(AND(DHF15&lt;=DIB14,DHH15&gt;DIC14),DIC14-DIB14,IF(DHH15&lt;=DIC14,0,IF(AND(DHF15&gt;DIB14,DHH15&gt;DIC14),DIC14-DHF15,0))),0)),0)</f>
        <v>　</v>
      </c>
      <c r="DIC15" s="663"/>
      <c r="DID15" s="664"/>
      <c r="DIE15" s="662" t="str">
        <f>DHS15</f>
        <v>　</v>
      </c>
      <c r="DIF15" s="663"/>
      <c r="DIG15" s="664"/>
      <c r="DIH15" s="665" t="str">
        <f>IF(DIK15="×",TIME(0,0,0),IF(DIU4="非常勤",DHJ15,DHV15))</f>
        <v>　</v>
      </c>
      <c r="DII15" s="666"/>
      <c r="DIJ15" s="667"/>
      <c r="DIK15" s="265"/>
      <c r="DIL15" s="665" t="str">
        <f>IF(DIO15="×",TIME(0,0,0),IF(DIU4="非常勤",DHM15,DHY15))</f>
        <v>　</v>
      </c>
      <c r="DIM15" s="666"/>
      <c r="DIN15" s="667"/>
      <c r="DIO15" s="265"/>
      <c r="DIP15" s="665" t="str">
        <f>IF(DIS15="×",TIME(0,0,0),IF(DIU4="非常勤",DHP15,DIB15))</f>
        <v>　</v>
      </c>
      <c r="DIQ15" s="666"/>
      <c r="DIR15" s="667"/>
      <c r="DIS15" s="265"/>
      <c r="DIT15" s="665" t="str">
        <f>IF(DIW15="×",TIME(0,0,0),IF(DIU4="非常勤",DHS15,DIE15))</f>
        <v>　</v>
      </c>
      <c r="DIU15" s="666"/>
      <c r="DIV15" s="667"/>
      <c r="DIW15" s="265"/>
      <c r="DIX15" s="668"/>
      <c r="DIY15" s="669"/>
      <c r="DIZ15" s="668"/>
      <c r="DJA15" s="670"/>
      <c r="DJB15" s="669"/>
      <c r="DJC15" s="671"/>
      <c r="DJD15" s="672"/>
      <c r="DJE15" s="672"/>
      <c r="DJF15" s="673"/>
      <c r="DJG15" s="263">
        <f>$A$15</f>
        <v>1</v>
      </c>
      <c r="DJH15" s="264" t="str">
        <f>$B$15</f>
        <v>木</v>
      </c>
      <c r="DJI15" s="660"/>
      <c r="DJJ15" s="661"/>
      <c r="DJK15" s="660"/>
      <c r="DJL15" s="661"/>
      <c r="DJM15" s="662" t="str">
        <f>IFERROR(IF(OR(DJH15="日",DJH15="祝",DJH15=0,DJI15=""),"　",MAX(IF(AND(DJI15&lt;=DJM14,DJK15&gt;DJN14),DJN14-DJM14,IF(AND(DJI15&gt;DJM14,DJK15&lt;=DJN14),DJK15-DJI15,IF(AND(DJI15&lt;=DJM14,DJK15&lt;=DJN14),DJK15-DJM14,IF(AND(DJI15&gt;DJM14,DJK15&gt;DJN14),DJN14-DJI15,0)))),0)),0)</f>
        <v>　</v>
      </c>
      <c r="DJN15" s="663"/>
      <c r="DJO15" s="664"/>
      <c r="DJP15" s="662" t="str">
        <f>IFERROR(IF(OR(DJH15="日",DJH15="祝",DJH15=0,DJI15=""),"　",MAX(IF(AND(DJI15&gt;DJS14,DJK15&gt;DJQ14),0,IF(AND(DJI15&lt;=DJS14,DJI15&gt;DJP14,DJK15&gt;DJQ14),DJS14-DJI15,IF(AND(DJI15&lt;=DJS14,DJI15&lt;=DJP14,DJK15&gt;DJQ14),DJS14-DJP14,IF(AND(DJI15&gt;DJP14,DJK15&lt;=DJQ14),DJK15-DJI15,IF(AND(DJI15&lt;=DJP14,DJK15&lt;=DJQ14),DJK15-DJP14,0))))),0)),0)</f>
        <v>　</v>
      </c>
      <c r="DJQ15" s="663"/>
      <c r="DJR15" s="664"/>
      <c r="DJS15" s="662" t="str">
        <f>IFERROR(IF(OR(DJH15="日",DJH15="祝",DJH15=0,DJI15=""),"　",MAX(IF(AND(DJI15&lt;=DJS14,DJK15&gt;DJT14),DJT14-DJS14,IF(DJK15&lt;=DJT14,0,IF(AND(DJI15&gt;DJS14,DJK15&gt;DJT14),DJT14-DJI15,0))),0)),0)</f>
        <v>　</v>
      </c>
      <c r="DJT15" s="663"/>
      <c r="DJU15" s="664"/>
      <c r="DJV15" s="662" t="str">
        <f>IFERROR(IF(OR(DJH15="日",DJH15="祝",DJH15=0,DJI15=""),"　",MAX(IF(DJI15&gt;DJV14,DJK15-DJI15,IF(DJI15&lt;=DJV14,DJK15-DJV14,0)),0)),0)</f>
        <v>　</v>
      </c>
      <c r="DJW15" s="663"/>
      <c r="DJX15" s="664"/>
      <c r="DJY15" s="662" t="str">
        <f>IFERROR(IF(OR(DJH15="日",DJH15="祝",DJH15=0,DJI15=""),"　",MAX(IF(AND(DJI15&lt;=DJY14,DJK15&gt;DJZ14),DJZ14-DJY14,IF(AND(DJI15&gt;DJY14,DJK15&lt;=DJZ14),DJK15-DJI15,IF(AND(DJI15&lt;=DJY14,DJK15&lt;=DJZ14),DJK15-DJY14,IF(AND(DJI15&gt;DJY14,DJK15&gt;DJZ14),DJZ14-DJI15,0)))),0)),0)</f>
        <v>　</v>
      </c>
      <c r="DJZ15" s="663"/>
      <c r="DKA15" s="664"/>
      <c r="DKB15" s="662" t="str">
        <f>IFERROR(IF(OR(DJH15="日",DJH15="祝",DJH15=0,DJI15=""),"　",MAX(IF(AND(DJI15&gt;DKE14,DJK15&gt;DKC14),0,IF(AND(DJI15&lt;=DKE14,DJI15&gt;DKB14,DJK15&gt;DKC14),DKE14-DJI15,IF(AND(DJI15&lt;=DKE14,DJI15&lt;=DKB14,DJK15&gt;DKC14),DKE14-DKB14,IF(AND(DJI15&gt;DKB14,DJK15&lt;=DKC14),DJK15-DJI15,IF(AND(DJI15&lt;=DKB14,DJK15&lt;=DKC14),DJK15-DKB14,0))))),0)),0)</f>
        <v>　</v>
      </c>
      <c r="DKC15" s="663"/>
      <c r="DKD15" s="664"/>
      <c r="DKE15" s="662" t="str">
        <f>IFERROR(IF(OR(DJH15="日",DJH15="祝",DJH15=0,DJI15=""),"　",MAX(IF(AND(DJI15&lt;=DKE14,DJK15&gt;DKF14),DKF14-DKE14,IF(DJK15&lt;=DKF14,0,IF(AND(DJI15&gt;DKE14,DJK15&gt;DKF14),DKF14-DJI15,0))),0)),0)</f>
        <v>　</v>
      </c>
      <c r="DKF15" s="663"/>
      <c r="DKG15" s="664"/>
      <c r="DKH15" s="662" t="str">
        <f>DJV15</f>
        <v>　</v>
      </c>
      <c r="DKI15" s="663"/>
      <c r="DKJ15" s="664"/>
      <c r="DKK15" s="665" t="str">
        <f>IF(DKN15="×",TIME(0,0,0),IF(DKX4="非常勤",DJM15,DJY15))</f>
        <v>　</v>
      </c>
      <c r="DKL15" s="666"/>
      <c r="DKM15" s="667"/>
      <c r="DKN15" s="265"/>
      <c r="DKO15" s="665" t="str">
        <f>IF(DKR15="×",TIME(0,0,0),IF(DKX4="非常勤",DJP15,DKB15))</f>
        <v>　</v>
      </c>
      <c r="DKP15" s="666"/>
      <c r="DKQ15" s="667"/>
      <c r="DKR15" s="265"/>
      <c r="DKS15" s="665" t="str">
        <f>IF(DKV15="×",TIME(0,0,0),IF(DKX4="非常勤",DJS15,DKE15))</f>
        <v>　</v>
      </c>
      <c r="DKT15" s="666"/>
      <c r="DKU15" s="667"/>
      <c r="DKV15" s="265"/>
      <c r="DKW15" s="665" t="str">
        <f>IF(DKZ15="×",TIME(0,0,0),IF(DKX4="非常勤",DJV15,DKH15))</f>
        <v>　</v>
      </c>
      <c r="DKX15" s="666"/>
      <c r="DKY15" s="667"/>
      <c r="DKZ15" s="265"/>
      <c r="DLA15" s="668"/>
      <c r="DLB15" s="669"/>
      <c r="DLC15" s="668"/>
      <c r="DLD15" s="670"/>
      <c r="DLE15" s="669"/>
      <c r="DLF15" s="671"/>
      <c r="DLG15" s="672"/>
      <c r="DLH15" s="672"/>
      <c r="DLI15" s="673"/>
      <c r="DLJ15" s="263">
        <f>$A$15</f>
        <v>1</v>
      </c>
      <c r="DLK15" s="264" t="str">
        <f>$B$15</f>
        <v>木</v>
      </c>
      <c r="DLL15" s="660"/>
      <c r="DLM15" s="661"/>
      <c r="DLN15" s="660"/>
      <c r="DLO15" s="661"/>
      <c r="DLP15" s="662" t="str">
        <f>IFERROR(IF(OR(DLK15="日",DLK15="祝",DLK15=0,DLL15=""),"　",MAX(IF(AND(DLL15&lt;=DLP14,DLN15&gt;DLQ14),DLQ14-DLP14,IF(AND(DLL15&gt;DLP14,DLN15&lt;=DLQ14),DLN15-DLL15,IF(AND(DLL15&lt;=DLP14,DLN15&lt;=DLQ14),DLN15-DLP14,IF(AND(DLL15&gt;DLP14,DLN15&gt;DLQ14),DLQ14-DLL15,0)))),0)),0)</f>
        <v>　</v>
      </c>
      <c r="DLQ15" s="663"/>
      <c r="DLR15" s="664"/>
      <c r="DLS15" s="662" t="str">
        <f>IFERROR(IF(OR(DLK15="日",DLK15="祝",DLK15=0,DLL15=""),"　",MAX(IF(AND(DLL15&gt;DLV14,DLN15&gt;DLT14),0,IF(AND(DLL15&lt;=DLV14,DLL15&gt;DLS14,DLN15&gt;DLT14),DLV14-DLL15,IF(AND(DLL15&lt;=DLV14,DLL15&lt;=DLS14,DLN15&gt;DLT14),DLV14-DLS14,IF(AND(DLL15&gt;DLS14,DLN15&lt;=DLT14),DLN15-DLL15,IF(AND(DLL15&lt;=DLS14,DLN15&lt;=DLT14),DLN15-DLS14,0))))),0)),0)</f>
        <v>　</v>
      </c>
      <c r="DLT15" s="663"/>
      <c r="DLU15" s="664"/>
      <c r="DLV15" s="662" t="str">
        <f>IFERROR(IF(OR(DLK15="日",DLK15="祝",DLK15=0,DLL15=""),"　",MAX(IF(AND(DLL15&lt;=DLV14,DLN15&gt;DLW14),DLW14-DLV14,IF(DLN15&lt;=DLW14,0,IF(AND(DLL15&gt;DLV14,DLN15&gt;DLW14),DLW14-DLL15,0))),0)),0)</f>
        <v>　</v>
      </c>
      <c r="DLW15" s="663"/>
      <c r="DLX15" s="664"/>
      <c r="DLY15" s="662" t="str">
        <f>IFERROR(IF(OR(DLK15="日",DLK15="祝",DLK15=0,DLL15=""),"　",MAX(IF(DLL15&gt;DLY14,DLN15-DLL15,IF(DLL15&lt;=DLY14,DLN15-DLY14,0)),0)),0)</f>
        <v>　</v>
      </c>
      <c r="DLZ15" s="663"/>
      <c r="DMA15" s="664"/>
      <c r="DMB15" s="662" t="str">
        <f>IFERROR(IF(OR(DLK15="日",DLK15="祝",DLK15=0,DLL15=""),"　",MAX(IF(AND(DLL15&lt;=DMB14,DLN15&gt;DMC14),DMC14-DMB14,IF(AND(DLL15&gt;DMB14,DLN15&lt;=DMC14),DLN15-DLL15,IF(AND(DLL15&lt;=DMB14,DLN15&lt;=DMC14),DLN15-DMB14,IF(AND(DLL15&gt;DMB14,DLN15&gt;DMC14),DMC14-DLL15,0)))),0)),0)</f>
        <v>　</v>
      </c>
      <c r="DMC15" s="663"/>
      <c r="DMD15" s="664"/>
      <c r="DME15" s="662" t="str">
        <f>IFERROR(IF(OR(DLK15="日",DLK15="祝",DLK15=0,DLL15=""),"　",MAX(IF(AND(DLL15&gt;DMH14,DLN15&gt;DMF14),0,IF(AND(DLL15&lt;=DMH14,DLL15&gt;DME14,DLN15&gt;DMF14),DMH14-DLL15,IF(AND(DLL15&lt;=DMH14,DLL15&lt;=DME14,DLN15&gt;DMF14),DMH14-DME14,IF(AND(DLL15&gt;DME14,DLN15&lt;=DMF14),DLN15-DLL15,IF(AND(DLL15&lt;=DME14,DLN15&lt;=DMF14),DLN15-DME14,0))))),0)),0)</f>
        <v>　</v>
      </c>
      <c r="DMF15" s="663"/>
      <c r="DMG15" s="664"/>
      <c r="DMH15" s="662" t="str">
        <f>IFERROR(IF(OR(DLK15="日",DLK15="祝",DLK15=0,DLL15=""),"　",MAX(IF(AND(DLL15&lt;=DMH14,DLN15&gt;DMI14),DMI14-DMH14,IF(DLN15&lt;=DMI14,0,IF(AND(DLL15&gt;DMH14,DLN15&gt;DMI14),DMI14-DLL15,0))),0)),0)</f>
        <v>　</v>
      </c>
      <c r="DMI15" s="663"/>
      <c r="DMJ15" s="664"/>
      <c r="DMK15" s="662" t="str">
        <f>DLY15</f>
        <v>　</v>
      </c>
      <c r="DML15" s="663"/>
      <c r="DMM15" s="664"/>
      <c r="DMN15" s="665" t="str">
        <f>IF(DMQ15="×",TIME(0,0,0),IF(DNA4="非常勤",DLP15,DMB15))</f>
        <v>　</v>
      </c>
      <c r="DMO15" s="666"/>
      <c r="DMP15" s="667"/>
      <c r="DMQ15" s="265"/>
      <c r="DMR15" s="665" t="str">
        <f>IF(DMU15="×",TIME(0,0,0),IF(DNA4="非常勤",DLS15,DME15))</f>
        <v>　</v>
      </c>
      <c r="DMS15" s="666"/>
      <c r="DMT15" s="667"/>
      <c r="DMU15" s="265"/>
      <c r="DMV15" s="665" t="str">
        <f>IF(DMY15="×",TIME(0,0,0),IF(DNA4="非常勤",DLV15,DMH15))</f>
        <v>　</v>
      </c>
      <c r="DMW15" s="666"/>
      <c r="DMX15" s="667"/>
      <c r="DMY15" s="265"/>
      <c r="DMZ15" s="665" t="str">
        <f>IF(DNC15="×",TIME(0,0,0),IF(DNA4="非常勤",DLY15,DMK15))</f>
        <v>　</v>
      </c>
      <c r="DNA15" s="666"/>
      <c r="DNB15" s="667"/>
      <c r="DNC15" s="265"/>
      <c r="DND15" s="668"/>
      <c r="DNE15" s="669"/>
      <c r="DNF15" s="668"/>
      <c r="DNG15" s="670"/>
      <c r="DNH15" s="669"/>
      <c r="DNI15" s="671"/>
      <c r="DNJ15" s="672"/>
      <c r="DNK15" s="672"/>
      <c r="DNL15" s="673"/>
      <c r="DNM15" s="263">
        <f>$A$15</f>
        <v>1</v>
      </c>
      <c r="DNN15" s="264" t="str">
        <f>$B$15</f>
        <v>木</v>
      </c>
      <c r="DNO15" s="660"/>
      <c r="DNP15" s="661"/>
      <c r="DNQ15" s="660"/>
      <c r="DNR15" s="661"/>
      <c r="DNS15" s="662" t="str">
        <f>IFERROR(IF(OR(DNN15="日",DNN15="祝",DNN15=0,DNO15=""),"　",MAX(IF(AND(DNO15&lt;=DNS14,DNQ15&gt;DNT14),DNT14-DNS14,IF(AND(DNO15&gt;DNS14,DNQ15&lt;=DNT14),DNQ15-DNO15,IF(AND(DNO15&lt;=DNS14,DNQ15&lt;=DNT14),DNQ15-DNS14,IF(AND(DNO15&gt;DNS14,DNQ15&gt;DNT14),DNT14-DNO15,0)))),0)),0)</f>
        <v>　</v>
      </c>
      <c r="DNT15" s="663"/>
      <c r="DNU15" s="664"/>
      <c r="DNV15" s="662" t="str">
        <f>IFERROR(IF(OR(DNN15="日",DNN15="祝",DNN15=0,DNO15=""),"　",MAX(IF(AND(DNO15&gt;DNY14,DNQ15&gt;DNW14),0,IF(AND(DNO15&lt;=DNY14,DNO15&gt;DNV14,DNQ15&gt;DNW14),DNY14-DNO15,IF(AND(DNO15&lt;=DNY14,DNO15&lt;=DNV14,DNQ15&gt;DNW14),DNY14-DNV14,IF(AND(DNO15&gt;DNV14,DNQ15&lt;=DNW14),DNQ15-DNO15,IF(AND(DNO15&lt;=DNV14,DNQ15&lt;=DNW14),DNQ15-DNV14,0))))),0)),0)</f>
        <v>　</v>
      </c>
      <c r="DNW15" s="663"/>
      <c r="DNX15" s="664"/>
      <c r="DNY15" s="662" t="str">
        <f>IFERROR(IF(OR(DNN15="日",DNN15="祝",DNN15=0,DNO15=""),"　",MAX(IF(AND(DNO15&lt;=DNY14,DNQ15&gt;DNZ14),DNZ14-DNY14,IF(DNQ15&lt;=DNZ14,0,IF(AND(DNO15&gt;DNY14,DNQ15&gt;DNZ14),DNZ14-DNO15,0))),0)),0)</f>
        <v>　</v>
      </c>
      <c r="DNZ15" s="663"/>
      <c r="DOA15" s="664"/>
      <c r="DOB15" s="662" t="str">
        <f>IFERROR(IF(OR(DNN15="日",DNN15="祝",DNN15=0,DNO15=""),"　",MAX(IF(DNO15&gt;DOB14,DNQ15-DNO15,IF(DNO15&lt;=DOB14,DNQ15-DOB14,0)),0)),0)</f>
        <v>　</v>
      </c>
      <c r="DOC15" s="663"/>
      <c r="DOD15" s="664"/>
      <c r="DOE15" s="662" t="str">
        <f>IFERROR(IF(OR(DNN15="日",DNN15="祝",DNN15=0,DNO15=""),"　",MAX(IF(AND(DNO15&lt;=DOE14,DNQ15&gt;DOF14),DOF14-DOE14,IF(AND(DNO15&gt;DOE14,DNQ15&lt;=DOF14),DNQ15-DNO15,IF(AND(DNO15&lt;=DOE14,DNQ15&lt;=DOF14),DNQ15-DOE14,IF(AND(DNO15&gt;DOE14,DNQ15&gt;DOF14),DOF14-DNO15,0)))),0)),0)</f>
        <v>　</v>
      </c>
      <c r="DOF15" s="663"/>
      <c r="DOG15" s="664"/>
      <c r="DOH15" s="662" t="str">
        <f>IFERROR(IF(OR(DNN15="日",DNN15="祝",DNN15=0,DNO15=""),"　",MAX(IF(AND(DNO15&gt;DOK14,DNQ15&gt;DOI14),0,IF(AND(DNO15&lt;=DOK14,DNO15&gt;DOH14,DNQ15&gt;DOI14),DOK14-DNO15,IF(AND(DNO15&lt;=DOK14,DNO15&lt;=DOH14,DNQ15&gt;DOI14),DOK14-DOH14,IF(AND(DNO15&gt;DOH14,DNQ15&lt;=DOI14),DNQ15-DNO15,IF(AND(DNO15&lt;=DOH14,DNQ15&lt;=DOI14),DNQ15-DOH14,0))))),0)),0)</f>
        <v>　</v>
      </c>
      <c r="DOI15" s="663"/>
      <c r="DOJ15" s="664"/>
      <c r="DOK15" s="662" t="str">
        <f>IFERROR(IF(OR(DNN15="日",DNN15="祝",DNN15=0,DNO15=""),"　",MAX(IF(AND(DNO15&lt;=DOK14,DNQ15&gt;DOL14),DOL14-DOK14,IF(DNQ15&lt;=DOL14,0,IF(AND(DNO15&gt;DOK14,DNQ15&gt;DOL14),DOL14-DNO15,0))),0)),0)</f>
        <v>　</v>
      </c>
      <c r="DOL15" s="663"/>
      <c r="DOM15" s="664"/>
      <c r="DON15" s="662" t="str">
        <f>DOB15</f>
        <v>　</v>
      </c>
      <c r="DOO15" s="663"/>
      <c r="DOP15" s="664"/>
      <c r="DOQ15" s="665" t="str">
        <f>IF(DOT15="×",TIME(0,0,0),IF(DPD4="非常勤",DNS15,DOE15))</f>
        <v>　</v>
      </c>
      <c r="DOR15" s="666"/>
      <c r="DOS15" s="667"/>
      <c r="DOT15" s="265"/>
      <c r="DOU15" s="665" t="str">
        <f>IF(DOX15="×",TIME(0,0,0),IF(DPD4="非常勤",DNV15,DOH15))</f>
        <v>　</v>
      </c>
      <c r="DOV15" s="666"/>
      <c r="DOW15" s="667"/>
      <c r="DOX15" s="265"/>
      <c r="DOY15" s="665" t="str">
        <f>IF(DPB15="×",TIME(0,0,0),IF(DPD4="非常勤",DNY15,DOK15))</f>
        <v>　</v>
      </c>
      <c r="DOZ15" s="666"/>
      <c r="DPA15" s="667"/>
      <c r="DPB15" s="265"/>
      <c r="DPC15" s="665" t="str">
        <f>IF(DPF15="×",TIME(0,0,0),IF(DPD4="非常勤",DOB15,DON15))</f>
        <v>　</v>
      </c>
      <c r="DPD15" s="666"/>
      <c r="DPE15" s="667"/>
      <c r="DPF15" s="265"/>
      <c r="DPG15" s="668"/>
      <c r="DPH15" s="669"/>
      <c r="DPI15" s="668"/>
      <c r="DPJ15" s="670"/>
      <c r="DPK15" s="669"/>
      <c r="DPL15" s="671"/>
      <c r="DPM15" s="672"/>
      <c r="DPN15" s="672"/>
      <c r="DPO15" s="673"/>
      <c r="DPP15" s="263">
        <f>$A$15</f>
        <v>1</v>
      </c>
      <c r="DPQ15" s="264" t="str">
        <f>$B$15</f>
        <v>木</v>
      </c>
      <c r="DPR15" s="660"/>
      <c r="DPS15" s="661"/>
      <c r="DPT15" s="660"/>
      <c r="DPU15" s="661"/>
      <c r="DPV15" s="662" t="str">
        <f>IFERROR(IF(OR(DPQ15="日",DPQ15="祝",DPQ15=0,DPR15=""),"　",MAX(IF(AND(DPR15&lt;=DPV14,DPT15&gt;DPW14),DPW14-DPV14,IF(AND(DPR15&gt;DPV14,DPT15&lt;=DPW14),DPT15-DPR15,IF(AND(DPR15&lt;=DPV14,DPT15&lt;=DPW14),DPT15-DPV14,IF(AND(DPR15&gt;DPV14,DPT15&gt;DPW14),DPW14-DPR15,0)))),0)),0)</f>
        <v>　</v>
      </c>
      <c r="DPW15" s="663"/>
      <c r="DPX15" s="664"/>
      <c r="DPY15" s="662" t="str">
        <f>IFERROR(IF(OR(DPQ15="日",DPQ15="祝",DPQ15=0,DPR15=""),"　",MAX(IF(AND(DPR15&gt;DQB14,DPT15&gt;DPZ14),0,IF(AND(DPR15&lt;=DQB14,DPR15&gt;DPY14,DPT15&gt;DPZ14),DQB14-DPR15,IF(AND(DPR15&lt;=DQB14,DPR15&lt;=DPY14,DPT15&gt;DPZ14),DQB14-DPY14,IF(AND(DPR15&gt;DPY14,DPT15&lt;=DPZ14),DPT15-DPR15,IF(AND(DPR15&lt;=DPY14,DPT15&lt;=DPZ14),DPT15-DPY14,0))))),0)),0)</f>
        <v>　</v>
      </c>
      <c r="DPZ15" s="663"/>
      <c r="DQA15" s="664"/>
      <c r="DQB15" s="662" t="str">
        <f>IFERROR(IF(OR(DPQ15="日",DPQ15="祝",DPQ15=0,DPR15=""),"　",MAX(IF(AND(DPR15&lt;=DQB14,DPT15&gt;DQC14),DQC14-DQB14,IF(DPT15&lt;=DQC14,0,IF(AND(DPR15&gt;DQB14,DPT15&gt;DQC14),DQC14-DPR15,0))),0)),0)</f>
        <v>　</v>
      </c>
      <c r="DQC15" s="663"/>
      <c r="DQD15" s="664"/>
      <c r="DQE15" s="662" t="str">
        <f>IFERROR(IF(OR(DPQ15="日",DPQ15="祝",DPQ15=0,DPR15=""),"　",MAX(IF(DPR15&gt;DQE14,DPT15-DPR15,IF(DPR15&lt;=DQE14,DPT15-DQE14,0)),0)),0)</f>
        <v>　</v>
      </c>
      <c r="DQF15" s="663"/>
      <c r="DQG15" s="664"/>
      <c r="DQH15" s="662" t="str">
        <f>IFERROR(IF(OR(DPQ15="日",DPQ15="祝",DPQ15=0,DPR15=""),"　",MAX(IF(AND(DPR15&lt;=DQH14,DPT15&gt;DQI14),DQI14-DQH14,IF(AND(DPR15&gt;DQH14,DPT15&lt;=DQI14),DPT15-DPR15,IF(AND(DPR15&lt;=DQH14,DPT15&lt;=DQI14),DPT15-DQH14,IF(AND(DPR15&gt;DQH14,DPT15&gt;DQI14),DQI14-DPR15,0)))),0)),0)</f>
        <v>　</v>
      </c>
      <c r="DQI15" s="663"/>
      <c r="DQJ15" s="664"/>
      <c r="DQK15" s="662" t="str">
        <f>IFERROR(IF(OR(DPQ15="日",DPQ15="祝",DPQ15=0,DPR15=""),"　",MAX(IF(AND(DPR15&gt;DQN14,DPT15&gt;DQL14),0,IF(AND(DPR15&lt;=DQN14,DPR15&gt;DQK14,DPT15&gt;DQL14),DQN14-DPR15,IF(AND(DPR15&lt;=DQN14,DPR15&lt;=DQK14,DPT15&gt;DQL14),DQN14-DQK14,IF(AND(DPR15&gt;DQK14,DPT15&lt;=DQL14),DPT15-DPR15,IF(AND(DPR15&lt;=DQK14,DPT15&lt;=DQL14),DPT15-DQK14,0))))),0)),0)</f>
        <v>　</v>
      </c>
      <c r="DQL15" s="663"/>
      <c r="DQM15" s="664"/>
      <c r="DQN15" s="662" t="str">
        <f>IFERROR(IF(OR(DPQ15="日",DPQ15="祝",DPQ15=0,DPR15=""),"　",MAX(IF(AND(DPR15&lt;=DQN14,DPT15&gt;DQO14),DQO14-DQN14,IF(DPT15&lt;=DQO14,0,IF(AND(DPR15&gt;DQN14,DPT15&gt;DQO14),DQO14-DPR15,0))),0)),0)</f>
        <v>　</v>
      </c>
      <c r="DQO15" s="663"/>
      <c r="DQP15" s="664"/>
      <c r="DQQ15" s="662" t="str">
        <f>DQE15</f>
        <v>　</v>
      </c>
      <c r="DQR15" s="663"/>
      <c r="DQS15" s="664"/>
      <c r="DQT15" s="665" t="str">
        <f>IF(DQW15="×",TIME(0,0,0),IF(DRG4="非常勤",DPV15,DQH15))</f>
        <v>　</v>
      </c>
      <c r="DQU15" s="666"/>
      <c r="DQV15" s="667"/>
      <c r="DQW15" s="265"/>
      <c r="DQX15" s="665" t="str">
        <f>IF(DRA15="×",TIME(0,0,0),IF(DRG4="非常勤",DPY15,DQK15))</f>
        <v>　</v>
      </c>
      <c r="DQY15" s="666"/>
      <c r="DQZ15" s="667"/>
      <c r="DRA15" s="265"/>
      <c r="DRB15" s="665" t="str">
        <f>IF(DRE15="×",TIME(0,0,0),IF(DRG4="非常勤",DQB15,DQN15))</f>
        <v>　</v>
      </c>
      <c r="DRC15" s="666"/>
      <c r="DRD15" s="667"/>
      <c r="DRE15" s="265"/>
      <c r="DRF15" s="665" t="str">
        <f>IF(DRI15="×",TIME(0,0,0),IF(DRG4="非常勤",DQE15,DQQ15))</f>
        <v>　</v>
      </c>
      <c r="DRG15" s="666"/>
      <c r="DRH15" s="667"/>
      <c r="DRI15" s="265"/>
      <c r="DRJ15" s="668"/>
      <c r="DRK15" s="669"/>
      <c r="DRL15" s="668"/>
      <c r="DRM15" s="670"/>
      <c r="DRN15" s="669"/>
      <c r="DRO15" s="671"/>
      <c r="DRP15" s="672"/>
      <c r="DRQ15" s="672"/>
      <c r="DRR15" s="673"/>
      <c r="DRS15" s="263">
        <f>$A$15</f>
        <v>1</v>
      </c>
      <c r="DRT15" s="264" t="str">
        <f>$B$15</f>
        <v>木</v>
      </c>
      <c r="DRU15" s="660"/>
      <c r="DRV15" s="661"/>
      <c r="DRW15" s="660"/>
      <c r="DRX15" s="661"/>
      <c r="DRY15" s="662" t="str">
        <f>IFERROR(IF(OR(DRT15="日",DRT15="祝",DRT15=0,DRU15=""),"　",MAX(IF(AND(DRU15&lt;=DRY14,DRW15&gt;DRZ14),DRZ14-DRY14,IF(AND(DRU15&gt;DRY14,DRW15&lt;=DRZ14),DRW15-DRU15,IF(AND(DRU15&lt;=DRY14,DRW15&lt;=DRZ14),DRW15-DRY14,IF(AND(DRU15&gt;DRY14,DRW15&gt;DRZ14),DRZ14-DRU15,0)))),0)),0)</f>
        <v>　</v>
      </c>
      <c r="DRZ15" s="663"/>
      <c r="DSA15" s="664"/>
      <c r="DSB15" s="662" t="str">
        <f>IFERROR(IF(OR(DRT15="日",DRT15="祝",DRT15=0,DRU15=""),"　",MAX(IF(AND(DRU15&gt;DSE14,DRW15&gt;DSC14),0,IF(AND(DRU15&lt;=DSE14,DRU15&gt;DSB14,DRW15&gt;DSC14),DSE14-DRU15,IF(AND(DRU15&lt;=DSE14,DRU15&lt;=DSB14,DRW15&gt;DSC14),DSE14-DSB14,IF(AND(DRU15&gt;DSB14,DRW15&lt;=DSC14),DRW15-DRU15,IF(AND(DRU15&lt;=DSB14,DRW15&lt;=DSC14),DRW15-DSB14,0))))),0)),0)</f>
        <v>　</v>
      </c>
      <c r="DSC15" s="663"/>
      <c r="DSD15" s="664"/>
      <c r="DSE15" s="662" t="str">
        <f>IFERROR(IF(OR(DRT15="日",DRT15="祝",DRT15=0,DRU15=""),"　",MAX(IF(AND(DRU15&lt;=DSE14,DRW15&gt;DSF14),DSF14-DSE14,IF(DRW15&lt;=DSF14,0,IF(AND(DRU15&gt;DSE14,DRW15&gt;DSF14),DSF14-DRU15,0))),0)),0)</f>
        <v>　</v>
      </c>
      <c r="DSF15" s="663"/>
      <c r="DSG15" s="664"/>
      <c r="DSH15" s="662" t="str">
        <f>IFERROR(IF(OR(DRT15="日",DRT15="祝",DRT15=0,DRU15=""),"　",MAX(IF(DRU15&gt;DSH14,DRW15-DRU15,IF(DRU15&lt;=DSH14,DRW15-DSH14,0)),0)),0)</f>
        <v>　</v>
      </c>
      <c r="DSI15" s="663"/>
      <c r="DSJ15" s="664"/>
      <c r="DSK15" s="662" t="str">
        <f>IFERROR(IF(OR(DRT15="日",DRT15="祝",DRT15=0,DRU15=""),"　",MAX(IF(AND(DRU15&lt;=DSK14,DRW15&gt;DSL14),DSL14-DSK14,IF(AND(DRU15&gt;DSK14,DRW15&lt;=DSL14),DRW15-DRU15,IF(AND(DRU15&lt;=DSK14,DRW15&lt;=DSL14),DRW15-DSK14,IF(AND(DRU15&gt;DSK14,DRW15&gt;DSL14),DSL14-DRU15,0)))),0)),0)</f>
        <v>　</v>
      </c>
      <c r="DSL15" s="663"/>
      <c r="DSM15" s="664"/>
      <c r="DSN15" s="662" t="str">
        <f>IFERROR(IF(OR(DRT15="日",DRT15="祝",DRT15=0,DRU15=""),"　",MAX(IF(AND(DRU15&gt;DSQ14,DRW15&gt;DSO14),0,IF(AND(DRU15&lt;=DSQ14,DRU15&gt;DSN14,DRW15&gt;DSO14),DSQ14-DRU15,IF(AND(DRU15&lt;=DSQ14,DRU15&lt;=DSN14,DRW15&gt;DSO14),DSQ14-DSN14,IF(AND(DRU15&gt;DSN14,DRW15&lt;=DSO14),DRW15-DRU15,IF(AND(DRU15&lt;=DSN14,DRW15&lt;=DSO14),DRW15-DSN14,0))))),0)),0)</f>
        <v>　</v>
      </c>
      <c r="DSO15" s="663"/>
      <c r="DSP15" s="664"/>
      <c r="DSQ15" s="662" t="str">
        <f>IFERROR(IF(OR(DRT15="日",DRT15="祝",DRT15=0,DRU15=""),"　",MAX(IF(AND(DRU15&lt;=DSQ14,DRW15&gt;DSR14),DSR14-DSQ14,IF(DRW15&lt;=DSR14,0,IF(AND(DRU15&gt;DSQ14,DRW15&gt;DSR14),DSR14-DRU15,0))),0)),0)</f>
        <v>　</v>
      </c>
      <c r="DSR15" s="663"/>
      <c r="DSS15" s="664"/>
      <c r="DST15" s="662" t="str">
        <f>DSH15</f>
        <v>　</v>
      </c>
      <c r="DSU15" s="663"/>
      <c r="DSV15" s="664"/>
      <c r="DSW15" s="665" t="str">
        <f>IF(DSZ15="×",TIME(0,0,0),IF(DTJ4="非常勤",DRY15,DSK15))</f>
        <v>　</v>
      </c>
      <c r="DSX15" s="666"/>
      <c r="DSY15" s="667"/>
      <c r="DSZ15" s="265"/>
      <c r="DTA15" s="665" t="str">
        <f>IF(DTD15="×",TIME(0,0,0),IF(DTJ4="非常勤",DSB15,DSN15))</f>
        <v>　</v>
      </c>
      <c r="DTB15" s="666"/>
      <c r="DTC15" s="667"/>
      <c r="DTD15" s="265"/>
      <c r="DTE15" s="665" t="str">
        <f>IF(DTH15="×",TIME(0,0,0),IF(DTJ4="非常勤",DSE15,DSQ15))</f>
        <v>　</v>
      </c>
      <c r="DTF15" s="666"/>
      <c r="DTG15" s="667"/>
      <c r="DTH15" s="265"/>
      <c r="DTI15" s="665" t="str">
        <f>IF(DTL15="×",TIME(0,0,0),IF(DTJ4="非常勤",DSH15,DST15))</f>
        <v>　</v>
      </c>
      <c r="DTJ15" s="666"/>
      <c r="DTK15" s="667"/>
      <c r="DTL15" s="265"/>
      <c r="DTM15" s="668"/>
      <c r="DTN15" s="669"/>
      <c r="DTO15" s="668"/>
      <c r="DTP15" s="670"/>
      <c r="DTQ15" s="669"/>
      <c r="DTR15" s="671"/>
      <c r="DTS15" s="672"/>
      <c r="DTT15" s="672"/>
      <c r="DTU15" s="673"/>
      <c r="DTV15" s="263">
        <f>$A$15</f>
        <v>1</v>
      </c>
      <c r="DTW15" s="264" t="str">
        <f>$B$15</f>
        <v>木</v>
      </c>
      <c r="DTX15" s="660"/>
      <c r="DTY15" s="661"/>
      <c r="DTZ15" s="660"/>
      <c r="DUA15" s="661"/>
      <c r="DUB15" s="662" t="str">
        <f>IFERROR(IF(OR(DTW15="日",DTW15="祝",DTW15=0,DTX15=""),"　",MAX(IF(AND(DTX15&lt;=DUB14,DTZ15&gt;DUC14),DUC14-DUB14,IF(AND(DTX15&gt;DUB14,DTZ15&lt;=DUC14),DTZ15-DTX15,IF(AND(DTX15&lt;=DUB14,DTZ15&lt;=DUC14),DTZ15-DUB14,IF(AND(DTX15&gt;DUB14,DTZ15&gt;DUC14),DUC14-DTX15,0)))),0)),0)</f>
        <v>　</v>
      </c>
      <c r="DUC15" s="663"/>
      <c r="DUD15" s="664"/>
      <c r="DUE15" s="662" t="str">
        <f>IFERROR(IF(OR(DTW15="日",DTW15="祝",DTW15=0,DTX15=""),"　",MAX(IF(AND(DTX15&gt;DUH14,DTZ15&gt;DUF14),0,IF(AND(DTX15&lt;=DUH14,DTX15&gt;DUE14,DTZ15&gt;DUF14),DUH14-DTX15,IF(AND(DTX15&lt;=DUH14,DTX15&lt;=DUE14,DTZ15&gt;DUF14),DUH14-DUE14,IF(AND(DTX15&gt;DUE14,DTZ15&lt;=DUF14),DTZ15-DTX15,IF(AND(DTX15&lt;=DUE14,DTZ15&lt;=DUF14),DTZ15-DUE14,0))))),0)),0)</f>
        <v>　</v>
      </c>
      <c r="DUF15" s="663"/>
      <c r="DUG15" s="664"/>
      <c r="DUH15" s="662" t="str">
        <f>IFERROR(IF(OR(DTW15="日",DTW15="祝",DTW15=0,DTX15=""),"　",MAX(IF(AND(DTX15&lt;=DUH14,DTZ15&gt;DUI14),DUI14-DUH14,IF(DTZ15&lt;=DUI14,0,IF(AND(DTX15&gt;DUH14,DTZ15&gt;DUI14),DUI14-DTX15,0))),0)),0)</f>
        <v>　</v>
      </c>
      <c r="DUI15" s="663"/>
      <c r="DUJ15" s="664"/>
      <c r="DUK15" s="662" t="str">
        <f>IFERROR(IF(OR(DTW15="日",DTW15="祝",DTW15=0,DTX15=""),"　",MAX(IF(DTX15&gt;DUK14,DTZ15-DTX15,IF(DTX15&lt;=DUK14,DTZ15-DUK14,0)),0)),0)</f>
        <v>　</v>
      </c>
      <c r="DUL15" s="663"/>
      <c r="DUM15" s="664"/>
      <c r="DUN15" s="662" t="str">
        <f>IFERROR(IF(OR(DTW15="日",DTW15="祝",DTW15=0,DTX15=""),"　",MAX(IF(AND(DTX15&lt;=DUN14,DTZ15&gt;DUO14),DUO14-DUN14,IF(AND(DTX15&gt;DUN14,DTZ15&lt;=DUO14),DTZ15-DTX15,IF(AND(DTX15&lt;=DUN14,DTZ15&lt;=DUO14),DTZ15-DUN14,IF(AND(DTX15&gt;DUN14,DTZ15&gt;DUO14),DUO14-DTX15,0)))),0)),0)</f>
        <v>　</v>
      </c>
      <c r="DUO15" s="663"/>
      <c r="DUP15" s="664"/>
      <c r="DUQ15" s="662" t="str">
        <f>IFERROR(IF(OR(DTW15="日",DTW15="祝",DTW15=0,DTX15=""),"　",MAX(IF(AND(DTX15&gt;DUT14,DTZ15&gt;DUR14),0,IF(AND(DTX15&lt;=DUT14,DTX15&gt;DUQ14,DTZ15&gt;DUR14),DUT14-DTX15,IF(AND(DTX15&lt;=DUT14,DTX15&lt;=DUQ14,DTZ15&gt;DUR14),DUT14-DUQ14,IF(AND(DTX15&gt;DUQ14,DTZ15&lt;=DUR14),DTZ15-DTX15,IF(AND(DTX15&lt;=DUQ14,DTZ15&lt;=DUR14),DTZ15-DUQ14,0))))),0)),0)</f>
        <v>　</v>
      </c>
      <c r="DUR15" s="663"/>
      <c r="DUS15" s="664"/>
      <c r="DUT15" s="662" t="str">
        <f>IFERROR(IF(OR(DTW15="日",DTW15="祝",DTW15=0,DTX15=""),"　",MAX(IF(AND(DTX15&lt;=DUT14,DTZ15&gt;DUU14),DUU14-DUT14,IF(DTZ15&lt;=DUU14,0,IF(AND(DTX15&gt;DUT14,DTZ15&gt;DUU14),DUU14-DTX15,0))),0)),0)</f>
        <v>　</v>
      </c>
      <c r="DUU15" s="663"/>
      <c r="DUV15" s="664"/>
      <c r="DUW15" s="662" t="str">
        <f>DUK15</f>
        <v>　</v>
      </c>
      <c r="DUX15" s="663"/>
      <c r="DUY15" s="664"/>
      <c r="DUZ15" s="665" t="str">
        <f>IF(DVC15="×",TIME(0,0,0),IF(DVM4="非常勤",DUB15,DUN15))</f>
        <v>　</v>
      </c>
      <c r="DVA15" s="666"/>
      <c r="DVB15" s="667"/>
      <c r="DVC15" s="265"/>
      <c r="DVD15" s="665" t="str">
        <f>IF(DVG15="×",TIME(0,0,0),IF(DVM4="非常勤",DUE15,DUQ15))</f>
        <v>　</v>
      </c>
      <c r="DVE15" s="666"/>
      <c r="DVF15" s="667"/>
      <c r="DVG15" s="265"/>
      <c r="DVH15" s="665" t="str">
        <f>IF(DVK15="×",TIME(0,0,0),IF(DVM4="非常勤",DUH15,DUT15))</f>
        <v>　</v>
      </c>
      <c r="DVI15" s="666"/>
      <c r="DVJ15" s="667"/>
      <c r="DVK15" s="265"/>
      <c r="DVL15" s="665" t="str">
        <f>IF(DVO15="×",TIME(0,0,0),IF(DVM4="非常勤",DUK15,DUW15))</f>
        <v>　</v>
      </c>
      <c r="DVM15" s="666"/>
      <c r="DVN15" s="667"/>
      <c r="DVO15" s="265"/>
      <c r="DVP15" s="668"/>
      <c r="DVQ15" s="669"/>
      <c r="DVR15" s="668"/>
      <c r="DVS15" s="670"/>
      <c r="DVT15" s="669"/>
      <c r="DVU15" s="671"/>
      <c r="DVV15" s="672"/>
      <c r="DVW15" s="672"/>
      <c r="DVX15" s="673"/>
    </row>
    <row r="16" spans="1:3300" ht="15" customHeight="1">
      <c r="A16" s="263">
        <f>DAY(DATE('別紙2-1【最初に入力】'!$W$2,'別紙2-1【最初に入力】'!$Q$2,A15+1))</f>
        <v>2</v>
      </c>
      <c r="B16" s="264" t="str">
        <f>IF(IFERROR(MATCH(DATE('別紙2-1【最初に入力】'!$W$2,'別紙2-1【最初に入力】'!$Q$2,$A16),万年カレンダー・祝日!$K$2:$K$27,0),0)&gt;=1,"祝",TEXT(WEEKDAY(DATE('別紙2-1【最初に入力】'!$W$2,'別紙2-1【最初に入力】'!$Q$2,'別表_個別勤務状況（1～60）'!A16)),"aaa"))</f>
        <v>金</v>
      </c>
      <c r="C16" s="575"/>
      <c r="D16" s="575"/>
      <c r="E16" s="575"/>
      <c r="F16" s="575"/>
      <c r="G16" s="662" t="str">
        <f>IFERROR(IF(OR(B16="日",B16="祝",B16=0,C16=""),"　",MAX(IF(AND(C16&lt;=G14,E16&gt;H14),H14-G14,IF(AND(C16&gt;G14,E16&lt;=H14),E16-C16,IF(AND(C16&lt;=G14,E16&lt;=H14),E16-G14,IF(AND(C16&gt;G14,E16&gt;H14),H14-C16,0)))),0)),0)</f>
        <v>　</v>
      </c>
      <c r="H16" s="663"/>
      <c r="I16" s="664"/>
      <c r="J16" s="662" t="str">
        <f>IFERROR(IF(OR(B16="日",B16="祝",B16=0,C16=""),"　",MAX(IF(AND(C16&gt;M14,E16&gt;K14),0,IF(AND(C16&lt;=M14,C16&gt;J14,E16&gt;K14),M14-C16,IF(AND(C16&lt;=M14,C16&lt;=J14,E16&gt;K14),M14-J14,IF(AND(C16&gt;J14,E16&lt;=K14),E16-C16,IF(AND(C16&lt;=J14,E16&lt;=K14),E16-J14,0))))),0)),0)</f>
        <v>　</v>
      </c>
      <c r="K16" s="663"/>
      <c r="L16" s="664"/>
      <c r="M16" s="662" t="str">
        <f>IFERROR(IF(OR(B16="日",B16="祝",B16=0,C16=""),"　",MAX(IF(AND(C16&lt;=M14,E16&gt;N14),N14-M14,IF(E16&lt;=N14,0,IF(AND(C16&gt;M14,E16&gt;N14),N14-C16,0))),0)),0)</f>
        <v>　</v>
      </c>
      <c r="N16" s="663"/>
      <c r="O16" s="664"/>
      <c r="P16" s="662" t="str">
        <f>IFERROR(IF(OR(B16="日",B16="祝",B16=0,C16=""),"　",MAX(IF(C16&gt;P14,E16-C16,IF(C16&lt;=P14,E16-P14,0)),0)),0)</f>
        <v>　</v>
      </c>
      <c r="Q16" s="663"/>
      <c r="R16" s="664"/>
      <c r="S16" s="662" t="str">
        <f>IFERROR(IF(OR(B16="日",B16="祝",B16=0,C16=""),"　",MAX(IF(AND(C16&lt;=S14,E16&gt;T14),T14-S14,IF(AND(C16&gt;S14,E16&lt;=T14),E16-C16,IF(AND(C16&lt;=S14,E16&lt;=T14),E16-S14,IF(AND(C16&gt;S14,E16&gt;T14),T14-C16,0)))),0)),0)</f>
        <v>　</v>
      </c>
      <c r="T16" s="663"/>
      <c r="U16" s="664"/>
      <c r="V16" s="662" t="str">
        <f>IFERROR(IF(OR(B16="日",B16="祝",B16=0,C16=""),"　",MAX(IF(AND(C16&gt;Y14,E16&gt;W14),0,IF(AND(C16&lt;=Y14,C16&gt;V14,E16&gt;W14),Y14-C16,IF(AND(C16&lt;=Y14,C16&lt;=V14,E16&gt;W14),Y14-V14,IF(AND(C16&gt;V14,E16&lt;=W14),E16-C16,IF(AND(C16&lt;=V14,E16&lt;=W14),E16-V14,0))))),0)),0)</f>
        <v>　</v>
      </c>
      <c r="W16" s="663"/>
      <c r="X16" s="664"/>
      <c r="Y16" s="662" t="str">
        <f>IFERROR(IF(OR(B16="日",B16="祝",B16=0,C16=""),"　",MAX(IF(AND(C16&lt;=Y14,E16&gt;Z14),Z14-Y14,IF(E16&lt;=Z14,0,IF(AND(C16&gt;Y14,E16&gt;Z14),Z14-C16,0))),0)),0)</f>
        <v>　</v>
      </c>
      <c r="Z16" s="663"/>
      <c r="AA16" s="664"/>
      <c r="AB16" s="662" t="str">
        <f t="shared" ref="AB16:AB45" si="0">P16</f>
        <v>　</v>
      </c>
      <c r="AC16" s="663"/>
      <c r="AD16" s="664"/>
      <c r="AE16" s="565" t="str">
        <f>IF(AH16="×",TIME(0,0,0),IF(AR4="非常勤",G16,S16))</f>
        <v>　</v>
      </c>
      <c r="AF16" s="566"/>
      <c r="AG16" s="566"/>
      <c r="AH16" s="265"/>
      <c r="AI16" s="565" t="str">
        <f>IF(AL16="×",TIME(0,0,0),IF(AR4="非常勤",J16,V16))</f>
        <v>　</v>
      </c>
      <c r="AJ16" s="566"/>
      <c r="AK16" s="566"/>
      <c r="AL16" s="265"/>
      <c r="AM16" s="565" t="str">
        <f>IF(AP16="×",TIME(0,0,0),IF(AR4="非常勤",M16,Y16))</f>
        <v>　</v>
      </c>
      <c r="AN16" s="566"/>
      <c r="AO16" s="566"/>
      <c r="AP16" s="265"/>
      <c r="AQ16" s="565" t="str">
        <f>IF(AT16="×",TIME(0,0,0),IF(AR4="非常勤",P16,AB16))</f>
        <v>　</v>
      </c>
      <c r="AR16" s="566"/>
      <c r="AS16" s="567"/>
      <c r="AT16" s="265"/>
      <c r="AU16" s="720"/>
      <c r="AV16" s="720"/>
      <c r="AW16" s="668"/>
      <c r="AX16" s="670"/>
      <c r="AY16" s="669"/>
      <c r="AZ16" s="671"/>
      <c r="BA16" s="672"/>
      <c r="BB16" s="672"/>
      <c r="BC16" s="673"/>
      <c r="BD16" s="263">
        <f>$A$16</f>
        <v>2</v>
      </c>
      <c r="BE16" s="264" t="str">
        <f>$B$16</f>
        <v>金</v>
      </c>
      <c r="BF16" s="660"/>
      <c r="BG16" s="661"/>
      <c r="BH16" s="660"/>
      <c r="BI16" s="661"/>
      <c r="BJ16" s="662" t="str">
        <f>IFERROR(IF(OR(BE16="日",BE16="祝",BE16=0,BF16=""),"　",MAX(IF(AND(BF16&lt;=BJ14,BH16&gt;BK14),BK14-BJ14,IF(AND(BF16&gt;BJ14,BH16&lt;=BK14),BH16-BF16,IF(AND(BF16&lt;=BJ14,BH16&lt;=BK14),BH16-BJ14,IF(AND(BF16&gt;BJ14,BH16&gt;BK14),BK14-BF16,0)))),0)),0)</f>
        <v>　</v>
      </c>
      <c r="BK16" s="663"/>
      <c r="BL16" s="664"/>
      <c r="BM16" s="662" t="str">
        <f>IFERROR(IF(OR(BE16="日",BE16="祝",BE16=0,BF16=""),"　",MAX(IF(AND(BF16&gt;BP14,BH16&gt;BN14),0,IF(AND(BF16&lt;=BP14,BF16&gt;BM14,BH16&gt;BN14),BP14-BF16,IF(AND(BF16&lt;=BP14,BF16&lt;=BM14,BH16&gt;BN14),BP14-BM14,IF(AND(BF16&gt;BM14,BH16&lt;=BN14),BH16-BF16,IF(AND(BF16&lt;=BM14,BH16&lt;=BN14),BH16-BM14,0))))),0)),0)</f>
        <v>　</v>
      </c>
      <c r="BN16" s="663"/>
      <c r="BO16" s="664"/>
      <c r="BP16" s="662" t="str">
        <f>IFERROR(IF(OR(BE16="日",BE16="祝",BE16=0,BF16=""),"　",MAX(IF(AND(BF16&lt;=BP14,BH16&gt;BQ14),BQ14-BP14,IF(BH16&lt;=BQ14,0,IF(AND(BF16&gt;BP14,BH16&gt;BQ14),BQ14-BF16,0))),0)),0)</f>
        <v>　</v>
      </c>
      <c r="BQ16" s="663"/>
      <c r="BR16" s="664"/>
      <c r="BS16" s="662" t="str">
        <f>IFERROR(IF(OR(BE16="日",BE16="祝",BE16=0,BF16=""),"　",MAX(IF(BF16&gt;BS14,BH16-BF16,IF(BF16&lt;=BS14,BH16-BS14,0)),0)),0)</f>
        <v>　</v>
      </c>
      <c r="BT16" s="663"/>
      <c r="BU16" s="664"/>
      <c r="BV16" s="662" t="str">
        <f>IFERROR(IF(OR(BE16="日",BE16="祝",BE16=0,BF16=""),"　",MAX(IF(AND(BF16&lt;=BV14,BH16&gt;BW14),BW14-BV14,IF(AND(BF16&gt;BV14,BH16&lt;=BW14),BH16-BF16,IF(AND(BF16&lt;=BV14,BH16&lt;=BW14),BH16-BV14,IF(AND(BF16&gt;BV14,BH16&gt;BW14),BW14-BF16,0)))),0)),0)</f>
        <v>　</v>
      </c>
      <c r="BW16" s="663"/>
      <c r="BX16" s="664"/>
      <c r="BY16" s="662" t="str">
        <f>IFERROR(IF(OR(BE16="日",BE16="祝",BE16=0,BF16=""),"　",MAX(IF(AND(BF16&gt;CB14,BH16&gt;BZ14),0,IF(AND(BF16&lt;=CB14,BF16&gt;BY14,BH16&gt;BZ14),CB14-BF16,IF(AND(BF16&lt;=CB14,BF16&lt;=BY14,BH16&gt;BZ14),CB14-BY14,IF(AND(BF16&gt;BY14,BH16&lt;=BZ14),BH16-BF16,IF(AND(BF16&lt;=BY14,BH16&lt;=BZ14),BH16-BY14,0))))),0)),0)</f>
        <v>　</v>
      </c>
      <c r="BZ16" s="663"/>
      <c r="CA16" s="664"/>
      <c r="CB16" s="662" t="str">
        <f>IFERROR(IF(OR(BE16="日",BE16="祝",BE16=0,BF16=""),"　",MAX(IF(AND(BF16&lt;=CB14,BH16&gt;CC14),CC14-CB14,IF(BH16&lt;=CC14,0,IF(AND(BF16&gt;CB14,BH16&gt;CC14),CC14-BF16,0))),0)),0)</f>
        <v>　</v>
      </c>
      <c r="CC16" s="663"/>
      <c r="CD16" s="664"/>
      <c r="CE16" s="662" t="str">
        <f t="shared" ref="CE16:CE45" si="1">BS16</f>
        <v>　</v>
      </c>
      <c r="CF16" s="663"/>
      <c r="CG16" s="664"/>
      <c r="CH16" s="665" t="str">
        <f>IF(CK16="×",TIME(0,0,0),IF(CU4="非常勤",BJ16,BV16))</f>
        <v>　</v>
      </c>
      <c r="CI16" s="666"/>
      <c r="CJ16" s="667"/>
      <c r="CK16" s="265"/>
      <c r="CL16" s="665" t="str">
        <f>IF(CO16="×",TIME(0,0,0),IF(CU4="非常勤",BM16,BY16))</f>
        <v>　</v>
      </c>
      <c r="CM16" s="666"/>
      <c r="CN16" s="667"/>
      <c r="CO16" s="265"/>
      <c r="CP16" s="665" t="str">
        <f>IF(CS16="×",TIME(0,0,0),IF(CU4="非常勤",BP16,CB16))</f>
        <v>　</v>
      </c>
      <c r="CQ16" s="666"/>
      <c r="CR16" s="667"/>
      <c r="CS16" s="265"/>
      <c r="CT16" s="665" t="str">
        <f>IF(CW16="×",TIME(0,0,0),IF(CU4="非常勤",BS16,CE16))</f>
        <v>　</v>
      </c>
      <c r="CU16" s="666"/>
      <c r="CV16" s="667"/>
      <c r="CW16" s="265"/>
      <c r="CX16" s="720"/>
      <c r="CY16" s="720"/>
      <c r="CZ16" s="668"/>
      <c r="DA16" s="670"/>
      <c r="DB16" s="669"/>
      <c r="DC16" s="671"/>
      <c r="DD16" s="672"/>
      <c r="DE16" s="672"/>
      <c r="DF16" s="673"/>
      <c r="DG16" s="263">
        <f>$A$16</f>
        <v>2</v>
      </c>
      <c r="DH16" s="264" t="str">
        <f>$B$16</f>
        <v>金</v>
      </c>
      <c r="DI16" s="660"/>
      <c r="DJ16" s="661"/>
      <c r="DK16" s="660"/>
      <c r="DL16" s="661"/>
      <c r="DM16" s="662" t="str">
        <f>IFERROR(IF(OR(DH16="日",DH16="祝",DH16=0,DI16=""),"　",MAX(IF(AND(DI16&lt;=DM14,DK16&gt;DN14),DN14-DM14,IF(AND(DI16&gt;DM14,DK16&lt;=DN14),DK16-DI16,IF(AND(DI16&lt;=DM14,DK16&lt;=DN14),DK16-DM14,IF(AND(DI16&gt;DM14,DK16&gt;DN14),DN14-DI16,0)))),0)),0)</f>
        <v>　</v>
      </c>
      <c r="DN16" s="663"/>
      <c r="DO16" s="664"/>
      <c r="DP16" s="662" t="str">
        <f>IFERROR(IF(OR(DH16="日",DH16="祝",DH16=0,DI16=""),"　",MAX(IF(AND(DI16&gt;DS14,DK16&gt;DQ14),0,IF(AND(DI16&lt;=DS14,DI16&gt;DP14,DK16&gt;DQ14),DS14-DI16,IF(AND(DI16&lt;=DS14,DI16&lt;=DP14,DK16&gt;DQ14),DS14-DP14,IF(AND(DI16&gt;DP14,DK16&lt;=DQ14),DK16-DI16,IF(AND(DI16&lt;=DP14,DK16&lt;=DQ14),DK16-DP14,0))))),0)),0)</f>
        <v>　</v>
      </c>
      <c r="DQ16" s="663"/>
      <c r="DR16" s="664"/>
      <c r="DS16" s="662" t="str">
        <f>IFERROR(IF(OR(DH16="日",DH16="祝",DH16=0,DI16=""),"　",MAX(IF(AND(DI16&lt;=DS14,DK16&gt;DT14),DT14-DS14,IF(DK16&lt;=DT14,0,IF(AND(DI16&gt;DS14,DK16&gt;DT14),DT14-DI16,0))),0)),0)</f>
        <v>　</v>
      </c>
      <c r="DT16" s="663"/>
      <c r="DU16" s="664"/>
      <c r="DV16" s="662" t="str">
        <f>IFERROR(IF(OR(DH16="日",DH16="祝",DH16=0,DI16=""),"　",MAX(IF(DI16&gt;DV14,DK16-DI16,IF(DI16&lt;=DV14,DK16-DV14,0)),0)),0)</f>
        <v>　</v>
      </c>
      <c r="DW16" s="663"/>
      <c r="DX16" s="664"/>
      <c r="DY16" s="662" t="str">
        <f>IFERROR(IF(OR(DH16="日",DH16="祝",DH16=0,DI16=""),"　",MAX(IF(AND(DI16&lt;=DY14,DK16&gt;DZ14),DZ14-DY14,IF(AND(DI16&gt;DY14,DK16&lt;=DZ14),DK16-DI16,IF(AND(DI16&lt;=DY14,DK16&lt;=DZ14),DK16-DY14,IF(AND(DI16&gt;DY14,DK16&gt;DZ14),DZ14-DI16,0)))),0)),0)</f>
        <v>　</v>
      </c>
      <c r="DZ16" s="663"/>
      <c r="EA16" s="664"/>
      <c r="EB16" s="662" t="str">
        <f>IFERROR(IF(OR(DH16="日",DH16="祝",DH16=0,DI16=""),"　",MAX(IF(AND(DI16&gt;EE14,DK16&gt;EC14),0,IF(AND(DI16&lt;=EE14,DI16&gt;EB14,DK16&gt;EC14),EE14-DI16,IF(AND(DI16&lt;=EE14,DI16&lt;=EB14,DK16&gt;EC14),EE14-EB14,IF(AND(DI16&gt;EB14,DK16&lt;=EC14),DK16-DI16,IF(AND(DI16&lt;=EB14,DK16&lt;=EC14),DK16-EB14,0))))),0)),0)</f>
        <v>　</v>
      </c>
      <c r="EC16" s="663"/>
      <c r="ED16" s="664"/>
      <c r="EE16" s="662" t="str">
        <f>IFERROR(IF(OR(DH16="日",DH16="祝",DH16=0,DI16=""),"　",MAX(IF(AND(DI16&lt;=EE14,DK16&gt;EF14),EF14-EE14,IF(DK16&lt;=EF14,0,IF(AND(DI16&gt;EE14,DK16&gt;EF14),EF14-DI16,0))),0)),0)</f>
        <v>　</v>
      </c>
      <c r="EF16" s="663"/>
      <c r="EG16" s="664"/>
      <c r="EH16" s="662" t="str">
        <f t="shared" ref="EH16:EH45" si="2">DV16</f>
        <v>　</v>
      </c>
      <c r="EI16" s="663"/>
      <c r="EJ16" s="664"/>
      <c r="EK16" s="665" t="str">
        <f>IF(EN16="×",TIME(0,0,0),IF(EX4="非常勤",DM16,DY16))</f>
        <v>　</v>
      </c>
      <c r="EL16" s="666"/>
      <c r="EM16" s="667"/>
      <c r="EN16" s="265"/>
      <c r="EO16" s="665" t="str">
        <f>IF(ER16="×",TIME(0,0,0),IF(EX4="非常勤",DP16,EB16))</f>
        <v>　</v>
      </c>
      <c r="EP16" s="666"/>
      <c r="EQ16" s="667"/>
      <c r="ER16" s="265"/>
      <c r="ES16" s="665" t="str">
        <f>IF(EV16="×",TIME(0,0,0),IF(EX4="非常勤",DS16,EE16))</f>
        <v>　</v>
      </c>
      <c r="ET16" s="666"/>
      <c r="EU16" s="667"/>
      <c r="EV16" s="265"/>
      <c r="EW16" s="665" t="str">
        <f>IF(EZ16="×",TIME(0,0,0),IF(EX4="非常勤",DV16,EH16))</f>
        <v>　</v>
      </c>
      <c r="EX16" s="666"/>
      <c r="EY16" s="667"/>
      <c r="EZ16" s="265"/>
      <c r="FA16" s="720"/>
      <c r="FB16" s="720"/>
      <c r="FC16" s="668"/>
      <c r="FD16" s="670"/>
      <c r="FE16" s="669"/>
      <c r="FF16" s="671"/>
      <c r="FG16" s="672"/>
      <c r="FH16" s="672"/>
      <c r="FI16" s="673"/>
      <c r="FJ16" s="263">
        <f>$A$16</f>
        <v>2</v>
      </c>
      <c r="FK16" s="264" t="str">
        <f>$B$16</f>
        <v>金</v>
      </c>
      <c r="FL16" s="660"/>
      <c r="FM16" s="661"/>
      <c r="FN16" s="660"/>
      <c r="FO16" s="661"/>
      <c r="FP16" s="662" t="str">
        <f>IFERROR(IF(OR(FK16="日",FK16="祝",FK16=0,FL16=""),"　",MAX(IF(AND(FL16&lt;=FP14,FN16&gt;FQ14),FQ14-FP14,IF(AND(FL16&gt;FP14,FN16&lt;=FQ14),FN16-FL16,IF(AND(FL16&lt;=FP14,FN16&lt;=FQ14),FN16-FP14,IF(AND(FL16&gt;FP14,FN16&gt;FQ14),FQ14-FL16,0)))),0)),0)</f>
        <v>　</v>
      </c>
      <c r="FQ16" s="663"/>
      <c r="FR16" s="664"/>
      <c r="FS16" s="662" t="str">
        <f>IFERROR(IF(OR(FK16="日",FK16="祝",FK16=0,FL16=""),"　",MAX(IF(AND(FL16&gt;FV14,FN16&gt;FT14),0,IF(AND(FL16&lt;=FV14,FL16&gt;FS14,FN16&gt;FT14),FV14-FL16,IF(AND(FL16&lt;=FV14,FL16&lt;=FS14,FN16&gt;FT14),FV14-FS14,IF(AND(FL16&gt;FS14,FN16&lt;=FT14),FN16-FL16,IF(AND(FL16&lt;=FS14,FN16&lt;=FT14),FN16-FS14,0))))),0)),0)</f>
        <v>　</v>
      </c>
      <c r="FT16" s="663"/>
      <c r="FU16" s="664"/>
      <c r="FV16" s="662" t="str">
        <f>IFERROR(IF(OR(FK16="日",FK16="祝",FK16=0,FL16=""),"　",MAX(IF(AND(FL16&lt;=FV14,FN16&gt;FW14),FW14-FV14,IF(FN16&lt;=FW14,0,IF(AND(FL16&gt;FV14,FN16&gt;FW14),FW14-FL16,0))),0)),0)</f>
        <v>　</v>
      </c>
      <c r="FW16" s="663"/>
      <c r="FX16" s="664"/>
      <c r="FY16" s="662" t="str">
        <f>IFERROR(IF(OR(FK16="日",FK16="祝",FK16=0,FL16=""),"　",MAX(IF(FL16&gt;FY14,FN16-FL16,IF(FL16&lt;=FY14,FN16-FY14,0)),0)),0)</f>
        <v>　</v>
      </c>
      <c r="FZ16" s="663"/>
      <c r="GA16" s="664"/>
      <c r="GB16" s="662" t="str">
        <f>IFERROR(IF(OR(FK16="日",FK16="祝",FK16=0,FL16=""),"　",MAX(IF(AND(FL16&lt;=GB14,FN16&gt;GC14),GC14-GB14,IF(AND(FL16&gt;GB14,FN16&lt;=GC14),FN16-FL16,IF(AND(FL16&lt;=GB14,FN16&lt;=GC14),FN16-GB14,IF(AND(FL16&gt;GB14,FN16&gt;GC14),GC14-FL16,0)))),0)),0)</f>
        <v>　</v>
      </c>
      <c r="GC16" s="663"/>
      <c r="GD16" s="664"/>
      <c r="GE16" s="662" t="str">
        <f>IFERROR(IF(OR(FK16="日",FK16="祝",FK16=0,FL16=""),"　",MAX(IF(AND(FL16&gt;GH14,FN16&gt;GF14),0,IF(AND(FL16&lt;=GH14,FL16&gt;GE14,FN16&gt;GF14),GH14-FL16,IF(AND(FL16&lt;=GH14,FL16&lt;=GE14,FN16&gt;GF14),GH14-GE14,IF(AND(FL16&gt;GE14,FN16&lt;=GF14),FN16-FL16,IF(AND(FL16&lt;=GE14,FN16&lt;=GF14),FN16-GE14,0))))),0)),0)</f>
        <v>　</v>
      </c>
      <c r="GF16" s="663"/>
      <c r="GG16" s="664"/>
      <c r="GH16" s="662" t="str">
        <f>IFERROR(IF(OR(FK16="日",FK16="祝",FK16=0,FL16=""),"　",MAX(IF(AND(FL16&lt;=GH14,FN16&gt;GI14),GI14-GH14,IF(FN16&lt;=GI14,0,IF(AND(FL16&gt;GH14,FN16&gt;GI14),GI14-FL16,0))),0)),0)</f>
        <v>　</v>
      </c>
      <c r="GI16" s="663"/>
      <c r="GJ16" s="664"/>
      <c r="GK16" s="662" t="str">
        <f t="shared" ref="GK16:GK45" si="3">FY16</f>
        <v>　</v>
      </c>
      <c r="GL16" s="663"/>
      <c r="GM16" s="664"/>
      <c r="GN16" s="665" t="str">
        <f>IF(GQ16="×",TIME(0,0,0),IF(HA4="非常勤",FP16,GB16))</f>
        <v>　</v>
      </c>
      <c r="GO16" s="666"/>
      <c r="GP16" s="667"/>
      <c r="GQ16" s="265"/>
      <c r="GR16" s="665" t="str">
        <f>IF(GU16="×",TIME(0,0,0),IF(HA4="非常勤",FS16,GE16))</f>
        <v>　</v>
      </c>
      <c r="GS16" s="666"/>
      <c r="GT16" s="667"/>
      <c r="GU16" s="265"/>
      <c r="GV16" s="665" t="str">
        <f>IF(GY16="×",TIME(0,0,0),IF(HA4="非常勤",FV16,GH16))</f>
        <v>　</v>
      </c>
      <c r="GW16" s="666"/>
      <c r="GX16" s="667"/>
      <c r="GY16" s="265"/>
      <c r="GZ16" s="665" t="str">
        <f>IF(HC16="×",TIME(0,0,0),IF(HA4="非常勤",FY16,GK16))</f>
        <v>　</v>
      </c>
      <c r="HA16" s="666"/>
      <c r="HB16" s="667"/>
      <c r="HC16" s="265"/>
      <c r="HD16" s="668"/>
      <c r="HE16" s="669"/>
      <c r="HF16" s="668"/>
      <c r="HG16" s="670"/>
      <c r="HH16" s="669"/>
      <c r="HI16" s="671"/>
      <c r="HJ16" s="672"/>
      <c r="HK16" s="672"/>
      <c r="HL16" s="673"/>
      <c r="HM16" s="263">
        <f>$A$16</f>
        <v>2</v>
      </c>
      <c r="HN16" s="264" t="str">
        <f>$B$16</f>
        <v>金</v>
      </c>
      <c r="HO16" s="660"/>
      <c r="HP16" s="661"/>
      <c r="HQ16" s="660"/>
      <c r="HR16" s="661"/>
      <c r="HS16" s="662" t="str">
        <f>IFERROR(IF(OR(HN16="日",HN16="祝",HN16=0,HO16=""),"　",MAX(IF(AND(HO16&lt;=HS14,HQ16&gt;HT14),HT14-HS14,IF(AND(HO16&gt;HS14,HQ16&lt;=HT14),HQ16-HO16,IF(AND(HO16&lt;=HS14,HQ16&lt;=HT14),HQ16-HS14,IF(AND(HO16&gt;HS14,HQ16&gt;HT14),HT14-HO16,0)))),0)),0)</f>
        <v>　</v>
      </c>
      <c r="HT16" s="663"/>
      <c r="HU16" s="664"/>
      <c r="HV16" s="662" t="str">
        <f>IFERROR(IF(OR(HN16="日",HN16="祝",HN16=0,HO16=""),"　",MAX(IF(AND(HO16&gt;HY14,HQ16&gt;HW14),0,IF(AND(HO16&lt;=HY14,HO16&gt;HV14,HQ16&gt;HW14),HY14-HO16,IF(AND(HO16&lt;=HY14,HO16&lt;=HV14,HQ16&gt;HW14),HY14-HV14,IF(AND(HO16&gt;HV14,HQ16&lt;=HW14),HQ16-HO16,IF(AND(HO16&lt;=HV14,HQ16&lt;=HW14),HQ16-HV14,0))))),0)),0)</f>
        <v>　</v>
      </c>
      <c r="HW16" s="663"/>
      <c r="HX16" s="664"/>
      <c r="HY16" s="662" t="str">
        <f>IFERROR(IF(OR(HN16="日",HN16="祝",HN16=0,HO16=""),"　",MAX(IF(AND(HO16&lt;=HY14,HQ16&gt;HZ14),HZ14-HY14,IF(HQ16&lt;=HZ14,0,IF(AND(HO16&gt;HY14,HQ16&gt;HZ14),HZ14-HO16,0))),0)),0)</f>
        <v>　</v>
      </c>
      <c r="HZ16" s="663"/>
      <c r="IA16" s="664"/>
      <c r="IB16" s="662" t="str">
        <f>IFERROR(IF(OR(HN16="日",HN16="祝",HN16=0,HO16=""),"　",MAX(IF(HO16&gt;IB14,HQ16-HO16,IF(HO16&lt;=IB14,HQ16-IB14,0)),0)),0)</f>
        <v>　</v>
      </c>
      <c r="IC16" s="663"/>
      <c r="ID16" s="664"/>
      <c r="IE16" s="662" t="str">
        <f>IFERROR(IF(OR(HN16="日",HN16="祝",HN16=0,HO16=""),"　",MAX(IF(AND(HO16&lt;=IE14,HQ16&gt;IF14),IF14-IE14,IF(AND(HO16&gt;IE14,HQ16&lt;=IF14),HQ16-HO16,IF(AND(HO16&lt;=IE14,HQ16&lt;=IF14),HQ16-IE14,IF(AND(HO16&gt;IE14,HQ16&gt;IF14),IF14-HO16,0)))),0)),0)</f>
        <v>　</v>
      </c>
      <c r="IF16" s="663"/>
      <c r="IG16" s="664"/>
      <c r="IH16" s="662" t="str">
        <f>IFERROR(IF(OR(HN16="日",HN16="祝",HN16=0,HO16=""),"　",MAX(IF(AND(HO16&gt;IK14,HQ16&gt;II14),0,IF(AND(HO16&lt;=IK14,HO16&gt;IH14,HQ16&gt;II14),IK14-HO16,IF(AND(HO16&lt;=IK14,HO16&lt;=IH14,HQ16&gt;II14),IK14-IH14,IF(AND(HO16&gt;IH14,HQ16&lt;=II14),HQ16-HO16,IF(AND(HO16&lt;=IH14,HQ16&lt;=II14),HQ16-IH14,0))))),0)),0)</f>
        <v>　</v>
      </c>
      <c r="II16" s="663"/>
      <c r="IJ16" s="664"/>
      <c r="IK16" s="662" t="str">
        <f>IFERROR(IF(OR(HN16="日",HN16="祝",HN16=0,HO16=""),"　",MAX(IF(AND(HO16&lt;=IK14,HQ16&gt;IL14),IL14-IK14,IF(HQ16&lt;=IL14,0,IF(AND(HO16&gt;IK14,HQ16&gt;IL14),IL14-HO16,0))),0)),0)</f>
        <v>　</v>
      </c>
      <c r="IL16" s="663"/>
      <c r="IM16" s="664"/>
      <c r="IN16" s="662" t="str">
        <f t="shared" ref="IN16:IN45" si="4">IB16</f>
        <v>　</v>
      </c>
      <c r="IO16" s="663"/>
      <c r="IP16" s="664"/>
      <c r="IQ16" s="665" t="str">
        <f>IF(IT16="×",TIME(0,0,0),IF(JD4="非常勤",HS16,IE16))</f>
        <v>　</v>
      </c>
      <c r="IR16" s="666"/>
      <c r="IS16" s="667"/>
      <c r="IT16" s="265"/>
      <c r="IU16" s="665" t="str">
        <f>IF(IX16="×",TIME(0,0,0),IF(JD4="非常勤",HV16,IH16))</f>
        <v>　</v>
      </c>
      <c r="IV16" s="666"/>
      <c r="IW16" s="667"/>
      <c r="IX16" s="265"/>
      <c r="IY16" s="665" t="str">
        <f>IF(JB16="×",TIME(0,0,0),IF(JD4="非常勤",HY16,IK16))</f>
        <v>　</v>
      </c>
      <c r="IZ16" s="666"/>
      <c r="JA16" s="667"/>
      <c r="JB16" s="265"/>
      <c r="JC16" s="665" t="str">
        <f>IF(JF16="×",TIME(0,0,0),IF(JD4="非常勤",IB16,IN16))</f>
        <v>　</v>
      </c>
      <c r="JD16" s="666"/>
      <c r="JE16" s="667"/>
      <c r="JF16" s="265"/>
      <c r="JG16" s="668"/>
      <c r="JH16" s="669"/>
      <c r="JI16" s="668"/>
      <c r="JJ16" s="670"/>
      <c r="JK16" s="669"/>
      <c r="JL16" s="671"/>
      <c r="JM16" s="672"/>
      <c r="JN16" s="672"/>
      <c r="JO16" s="673"/>
      <c r="JP16" s="263">
        <f>$A$16</f>
        <v>2</v>
      </c>
      <c r="JQ16" s="264" t="str">
        <f>$B$16</f>
        <v>金</v>
      </c>
      <c r="JR16" s="660"/>
      <c r="JS16" s="661"/>
      <c r="JT16" s="660"/>
      <c r="JU16" s="661"/>
      <c r="JV16" s="662" t="str">
        <f>IFERROR(IF(OR(JQ16="日",JQ16="祝",JQ16=0,JR16=""),"　",MAX(IF(AND(JR16&lt;=JV14,JT16&gt;JW14),JW14-JV14,IF(AND(JR16&gt;JV14,JT16&lt;=JW14),JT16-JR16,IF(AND(JR16&lt;=JV14,JT16&lt;=JW14),JT16-JV14,IF(AND(JR16&gt;JV14,JT16&gt;JW14),JW14-JR16,0)))),0)),0)</f>
        <v>　</v>
      </c>
      <c r="JW16" s="663"/>
      <c r="JX16" s="664"/>
      <c r="JY16" s="662" t="str">
        <f>IFERROR(IF(OR(JQ16="日",JQ16="祝",JQ16=0,JR16=""),"　",MAX(IF(AND(JR16&gt;KB14,JT16&gt;JZ14),0,IF(AND(JR16&lt;=KB14,JR16&gt;JY14,JT16&gt;JZ14),KB14-JR16,IF(AND(JR16&lt;=KB14,JR16&lt;=JY14,JT16&gt;JZ14),KB14-JY14,IF(AND(JR16&gt;JY14,JT16&lt;=JZ14),JT16-JR16,IF(AND(JR16&lt;=JY14,JT16&lt;=JZ14),JT16-JY14,0))))),0)),0)</f>
        <v>　</v>
      </c>
      <c r="JZ16" s="663"/>
      <c r="KA16" s="664"/>
      <c r="KB16" s="662" t="str">
        <f>IFERROR(IF(OR(JQ16="日",JQ16="祝",JQ16=0,JR16=""),"　",MAX(IF(AND(JR16&lt;=KB14,JT16&gt;KC14),KC14-KB14,IF(JT16&lt;=KC14,0,IF(AND(JR16&gt;KB14,JT16&gt;KC14),KC14-JR16,0))),0)),0)</f>
        <v>　</v>
      </c>
      <c r="KC16" s="663"/>
      <c r="KD16" s="664"/>
      <c r="KE16" s="662" t="str">
        <f>IFERROR(IF(OR(JQ16="日",JQ16="祝",JQ16=0,JR16=""),"　",MAX(IF(JR16&gt;KE14,JT16-JR16,IF(JR16&lt;=KE14,JT16-KE14,0)),0)),0)</f>
        <v>　</v>
      </c>
      <c r="KF16" s="663"/>
      <c r="KG16" s="664"/>
      <c r="KH16" s="662" t="str">
        <f>IFERROR(IF(OR(JQ16="日",JQ16="祝",JQ16=0,JR16=""),"　",MAX(IF(AND(JR16&lt;=KH14,JT16&gt;KI14),KI14-KH14,IF(AND(JR16&gt;KH14,JT16&lt;=KI14),JT16-JR16,IF(AND(JR16&lt;=KH14,JT16&lt;=KI14),JT16-KH14,IF(AND(JR16&gt;KH14,JT16&gt;KI14),KI14-JR16,0)))),0)),0)</f>
        <v>　</v>
      </c>
      <c r="KI16" s="663"/>
      <c r="KJ16" s="664"/>
      <c r="KK16" s="662" t="str">
        <f>IFERROR(IF(OR(JQ16="日",JQ16="祝",JQ16=0,JR16=""),"　",MAX(IF(AND(JR16&gt;KN14,JT16&gt;KL14),0,IF(AND(JR16&lt;=KN14,JR16&gt;KK14,JT16&gt;KL14),KN14-JR16,IF(AND(JR16&lt;=KN14,JR16&lt;=KK14,JT16&gt;KL14),KN14-KK14,IF(AND(JR16&gt;KK14,JT16&lt;=KL14),JT16-JR16,IF(AND(JR16&lt;=KK14,JT16&lt;=KL14),JT16-KK14,0))))),0)),0)</f>
        <v>　</v>
      </c>
      <c r="KL16" s="663"/>
      <c r="KM16" s="664"/>
      <c r="KN16" s="662" t="str">
        <f>IFERROR(IF(OR(JQ16="日",JQ16="祝",JQ16=0,JR16=""),"　",MAX(IF(AND(JR16&lt;=KN14,JT16&gt;KO14),KO14-KN14,IF(JT16&lt;=KO14,0,IF(AND(JR16&gt;KN14,JT16&gt;KO14),KO14-JR16,0))),0)),0)</f>
        <v>　</v>
      </c>
      <c r="KO16" s="663"/>
      <c r="KP16" s="664"/>
      <c r="KQ16" s="662" t="str">
        <f t="shared" ref="KQ16:KQ45" si="5">KE16</f>
        <v>　</v>
      </c>
      <c r="KR16" s="663"/>
      <c r="KS16" s="664"/>
      <c r="KT16" s="665" t="str">
        <f>IF(KW16="×",TIME(0,0,0),IF(LG4="非常勤",JV16,KH16))</f>
        <v>　</v>
      </c>
      <c r="KU16" s="666"/>
      <c r="KV16" s="667"/>
      <c r="KW16" s="265"/>
      <c r="KX16" s="665" t="str">
        <f>IF(LA16="×",TIME(0,0,0),IF(LG4="非常勤",JY16,KK16))</f>
        <v>　</v>
      </c>
      <c r="KY16" s="666"/>
      <c r="KZ16" s="667"/>
      <c r="LA16" s="265"/>
      <c r="LB16" s="665" t="str">
        <f>IF(LE16="×",TIME(0,0,0),IF(LG4="非常勤",KB16,KN16))</f>
        <v>　</v>
      </c>
      <c r="LC16" s="666"/>
      <c r="LD16" s="667"/>
      <c r="LE16" s="265"/>
      <c r="LF16" s="665" t="str">
        <f>IF(LI16="×",TIME(0,0,0),IF(LG4="非常勤",KE16,KQ16))</f>
        <v>　</v>
      </c>
      <c r="LG16" s="666"/>
      <c r="LH16" s="667"/>
      <c r="LI16" s="265"/>
      <c r="LJ16" s="668"/>
      <c r="LK16" s="669"/>
      <c r="LL16" s="668"/>
      <c r="LM16" s="670"/>
      <c r="LN16" s="669"/>
      <c r="LO16" s="671"/>
      <c r="LP16" s="672"/>
      <c r="LQ16" s="672"/>
      <c r="LR16" s="673"/>
      <c r="LS16" s="263">
        <f>$A$16</f>
        <v>2</v>
      </c>
      <c r="LT16" s="264" t="str">
        <f>$B$16</f>
        <v>金</v>
      </c>
      <c r="LU16" s="660"/>
      <c r="LV16" s="661"/>
      <c r="LW16" s="660"/>
      <c r="LX16" s="661"/>
      <c r="LY16" s="662" t="str">
        <f>IFERROR(IF(OR(LT16="日",LT16="祝",LT16=0,LU16=""),"　",MAX(IF(AND(LU16&lt;=LY14,LW16&gt;LZ14),LZ14-LY14,IF(AND(LU16&gt;LY14,LW16&lt;=LZ14),LW16-LU16,IF(AND(LU16&lt;=LY14,LW16&lt;=LZ14),LW16-LY14,IF(AND(LU16&gt;LY14,LW16&gt;LZ14),LZ14-LU16,0)))),0)),0)</f>
        <v>　</v>
      </c>
      <c r="LZ16" s="663"/>
      <c r="MA16" s="664"/>
      <c r="MB16" s="662" t="str">
        <f>IFERROR(IF(OR(LT16="日",LT16="祝",LT16=0,LU16=""),"　",MAX(IF(AND(LU16&gt;ME14,LW16&gt;MC14),0,IF(AND(LU16&lt;=ME14,LU16&gt;MB14,LW16&gt;MC14),ME14-LU16,IF(AND(LU16&lt;=ME14,LU16&lt;=MB14,LW16&gt;MC14),ME14-MB14,IF(AND(LU16&gt;MB14,LW16&lt;=MC14),LW16-LU16,IF(AND(LU16&lt;=MB14,LW16&lt;=MC14),LW16-MB14,0))))),0)),0)</f>
        <v>　</v>
      </c>
      <c r="MC16" s="663"/>
      <c r="MD16" s="664"/>
      <c r="ME16" s="662" t="str">
        <f>IFERROR(IF(OR(LT16="日",LT16="祝",LT16=0,LU16=""),"　",MAX(IF(AND(LU16&lt;=ME14,LW16&gt;MF14),MF14-ME14,IF(LW16&lt;=MF14,0,IF(AND(LU16&gt;ME14,LW16&gt;MF14),MF14-LU16,0))),0)),0)</f>
        <v>　</v>
      </c>
      <c r="MF16" s="663"/>
      <c r="MG16" s="664"/>
      <c r="MH16" s="662" t="str">
        <f>IFERROR(IF(OR(LT16="日",LT16="祝",LT16=0,LU16=""),"　",MAX(IF(LU16&gt;MH14,LW16-LU16,IF(LU16&lt;=MH14,LW16-MH14,0)),0)),0)</f>
        <v>　</v>
      </c>
      <c r="MI16" s="663"/>
      <c r="MJ16" s="664"/>
      <c r="MK16" s="662" t="str">
        <f>IFERROR(IF(OR(LT16="日",LT16="祝",LT16=0,LU16=""),"　",MAX(IF(AND(LU16&lt;=MK14,LW16&gt;ML14),ML14-MK14,IF(AND(LU16&gt;MK14,LW16&lt;=ML14),LW16-LU16,IF(AND(LU16&lt;=MK14,LW16&lt;=ML14),LW16-MK14,IF(AND(LU16&gt;MK14,LW16&gt;ML14),ML14-LU16,0)))),0)),0)</f>
        <v>　</v>
      </c>
      <c r="ML16" s="663"/>
      <c r="MM16" s="664"/>
      <c r="MN16" s="662" t="str">
        <f>IFERROR(IF(OR(LT16="日",LT16="祝",LT16=0,LU16=""),"　",MAX(IF(AND(LU16&gt;MQ14,LW16&gt;MO14),0,IF(AND(LU16&lt;=MQ14,LU16&gt;MN14,LW16&gt;MO14),MQ14-LU16,IF(AND(LU16&lt;=MQ14,LU16&lt;=MN14,LW16&gt;MO14),MQ14-MN14,IF(AND(LU16&gt;MN14,LW16&lt;=MO14),LW16-LU16,IF(AND(LU16&lt;=MN14,LW16&lt;=MO14),LW16-MN14,0))))),0)),0)</f>
        <v>　</v>
      </c>
      <c r="MO16" s="663"/>
      <c r="MP16" s="664"/>
      <c r="MQ16" s="662" t="str">
        <f>IFERROR(IF(OR(LT16="日",LT16="祝",LT16=0,LU16=""),"　",MAX(IF(AND(LU16&lt;=MQ14,LW16&gt;MR14),MR14-MQ14,IF(LW16&lt;=MR14,0,IF(AND(LU16&gt;MQ14,LW16&gt;MR14),MR14-LU16,0))),0)),0)</f>
        <v>　</v>
      </c>
      <c r="MR16" s="663"/>
      <c r="MS16" s="664"/>
      <c r="MT16" s="662" t="str">
        <f t="shared" ref="MT16:MT45" si="6">MH16</f>
        <v>　</v>
      </c>
      <c r="MU16" s="663"/>
      <c r="MV16" s="664"/>
      <c r="MW16" s="665" t="str">
        <f>IF(MZ16="×",TIME(0,0,0),IF(NJ4="非常勤",LY16,MK16))</f>
        <v>　</v>
      </c>
      <c r="MX16" s="666"/>
      <c r="MY16" s="667"/>
      <c r="MZ16" s="265"/>
      <c r="NA16" s="665" t="str">
        <f>IF(ND16="×",TIME(0,0,0),IF(NJ4="非常勤",MB16,MN16))</f>
        <v>　</v>
      </c>
      <c r="NB16" s="666"/>
      <c r="NC16" s="667"/>
      <c r="ND16" s="265"/>
      <c r="NE16" s="665" t="str">
        <f>IF(NH16="×",TIME(0,0,0),IF(NJ4="非常勤",ME16,MQ16))</f>
        <v>　</v>
      </c>
      <c r="NF16" s="666"/>
      <c r="NG16" s="667"/>
      <c r="NH16" s="265"/>
      <c r="NI16" s="665" t="str">
        <f>IF(NL16="×",TIME(0,0,0),IF(NJ4="非常勤",MH16,MT16))</f>
        <v>　</v>
      </c>
      <c r="NJ16" s="666"/>
      <c r="NK16" s="667"/>
      <c r="NL16" s="265"/>
      <c r="NM16" s="668"/>
      <c r="NN16" s="669"/>
      <c r="NO16" s="668"/>
      <c r="NP16" s="670"/>
      <c r="NQ16" s="669"/>
      <c r="NR16" s="671"/>
      <c r="NS16" s="672"/>
      <c r="NT16" s="672"/>
      <c r="NU16" s="673"/>
      <c r="NV16" s="263">
        <f>$A$16</f>
        <v>2</v>
      </c>
      <c r="NW16" s="264" t="str">
        <f>$B$16</f>
        <v>金</v>
      </c>
      <c r="NX16" s="660"/>
      <c r="NY16" s="661"/>
      <c r="NZ16" s="660"/>
      <c r="OA16" s="661"/>
      <c r="OB16" s="662" t="str">
        <f>IFERROR(IF(OR(NW16="日",NW16="祝",NW16=0,NX16=""),"　",MAX(IF(AND(NX16&lt;=OB14,NZ16&gt;OC14),OC14-OB14,IF(AND(NX16&gt;OB14,NZ16&lt;=OC14),NZ16-NX16,IF(AND(NX16&lt;=OB14,NZ16&lt;=OC14),NZ16-OB14,IF(AND(NX16&gt;OB14,NZ16&gt;OC14),OC14-NX16,0)))),0)),0)</f>
        <v>　</v>
      </c>
      <c r="OC16" s="663"/>
      <c r="OD16" s="664"/>
      <c r="OE16" s="662" t="str">
        <f>IFERROR(IF(OR(NW16="日",NW16="祝",NW16=0,NX16=""),"　",MAX(IF(AND(NX16&gt;OH14,NZ16&gt;OF14),0,IF(AND(NX16&lt;=OH14,NX16&gt;OE14,NZ16&gt;OF14),OH14-NX16,IF(AND(NX16&lt;=OH14,NX16&lt;=OE14,NZ16&gt;OF14),OH14-OE14,IF(AND(NX16&gt;OE14,NZ16&lt;=OF14),NZ16-NX16,IF(AND(NX16&lt;=OE14,NZ16&lt;=OF14),NZ16-OE14,0))))),0)),0)</f>
        <v>　</v>
      </c>
      <c r="OF16" s="663"/>
      <c r="OG16" s="664"/>
      <c r="OH16" s="662" t="str">
        <f>IFERROR(IF(OR(NW16="日",NW16="祝",NW16=0,NX16=""),"　",MAX(IF(AND(NX16&lt;=OH14,NZ16&gt;OI14),OI14-OH14,IF(NZ16&lt;=OI14,0,IF(AND(NX16&gt;OH14,NZ16&gt;OI14),OI14-NX16,0))),0)),0)</f>
        <v>　</v>
      </c>
      <c r="OI16" s="663"/>
      <c r="OJ16" s="664"/>
      <c r="OK16" s="662" t="str">
        <f>IFERROR(IF(OR(NW16="日",NW16="祝",NW16=0,NX16=""),"　",MAX(IF(NX16&gt;OK14,NZ16-NX16,IF(NX16&lt;=OK14,NZ16-OK14,0)),0)),0)</f>
        <v>　</v>
      </c>
      <c r="OL16" s="663"/>
      <c r="OM16" s="664"/>
      <c r="ON16" s="662" t="str">
        <f>IFERROR(IF(OR(NW16="日",NW16="祝",NW16=0,NX16=""),"　",MAX(IF(AND(NX16&lt;=ON14,NZ16&gt;OO14),OO14-ON14,IF(AND(NX16&gt;ON14,NZ16&lt;=OO14),NZ16-NX16,IF(AND(NX16&lt;=ON14,NZ16&lt;=OO14),NZ16-ON14,IF(AND(NX16&gt;ON14,NZ16&gt;OO14),OO14-NX16,0)))),0)),0)</f>
        <v>　</v>
      </c>
      <c r="OO16" s="663"/>
      <c r="OP16" s="664"/>
      <c r="OQ16" s="662" t="str">
        <f>IFERROR(IF(OR(NW16="日",NW16="祝",NW16=0,NX16=""),"　",MAX(IF(AND(NX16&gt;OT14,NZ16&gt;OR14),0,IF(AND(NX16&lt;=OT14,NX16&gt;OQ14,NZ16&gt;OR14),OT14-NX16,IF(AND(NX16&lt;=OT14,NX16&lt;=OQ14,NZ16&gt;OR14),OT14-OQ14,IF(AND(NX16&gt;OQ14,NZ16&lt;=OR14),NZ16-NX16,IF(AND(NX16&lt;=OQ14,NZ16&lt;=OR14),NZ16-OQ14,0))))),0)),0)</f>
        <v>　</v>
      </c>
      <c r="OR16" s="663"/>
      <c r="OS16" s="664"/>
      <c r="OT16" s="662" t="str">
        <f>IFERROR(IF(OR(NW16="日",NW16="祝",NW16=0,NX16=""),"　",MAX(IF(AND(NX16&lt;=OT14,NZ16&gt;OU14),OU14-OT14,IF(NZ16&lt;=OU14,0,IF(AND(NX16&gt;OT14,NZ16&gt;OU14),OU14-NX16,0))),0)),0)</f>
        <v>　</v>
      </c>
      <c r="OU16" s="663"/>
      <c r="OV16" s="664"/>
      <c r="OW16" s="662" t="str">
        <f t="shared" ref="OW16:OW45" si="7">OK16</f>
        <v>　</v>
      </c>
      <c r="OX16" s="663"/>
      <c r="OY16" s="664"/>
      <c r="OZ16" s="665" t="str">
        <f>IF(PC16="×",TIME(0,0,0),IF(PM4="非常勤",OB16,ON16))</f>
        <v>　</v>
      </c>
      <c r="PA16" s="666"/>
      <c r="PB16" s="667"/>
      <c r="PC16" s="265"/>
      <c r="PD16" s="665" t="str">
        <f>IF(PG16="×",TIME(0,0,0),IF(PM4="非常勤",OE16,OQ16))</f>
        <v>　</v>
      </c>
      <c r="PE16" s="666"/>
      <c r="PF16" s="667"/>
      <c r="PG16" s="265"/>
      <c r="PH16" s="665" t="str">
        <f>IF(PK16="×",TIME(0,0,0),IF(PM4="非常勤",OH16,OT16))</f>
        <v>　</v>
      </c>
      <c r="PI16" s="666"/>
      <c r="PJ16" s="667"/>
      <c r="PK16" s="265"/>
      <c r="PL16" s="665" t="str">
        <f>IF(PO16="×",TIME(0,0,0),IF(PM4="非常勤",OK16,OW16))</f>
        <v>　</v>
      </c>
      <c r="PM16" s="666"/>
      <c r="PN16" s="667"/>
      <c r="PO16" s="265"/>
      <c r="PP16" s="668"/>
      <c r="PQ16" s="669"/>
      <c r="PR16" s="668"/>
      <c r="PS16" s="670"/>
      <c r="PT16" s="669"/>
      <c r="PU16" s="671"/>
      <c r="PV16" s="672"/>
      <c r="PW16" s="672"/>
      <c r="PX16" s="673"/>
      <c r="PY16" s="263">
        <f>$A$16</f>
        <v>2</v>
      </c>
      <c r="PZ16" s="264" t="str">
        <f>$B$16</f>
        <v>金</v>
      </c>
      <c r="QA16" s="660"/>
      <c r="QB16" s="661"/>
      <c r="QC16" s="660"/>
      <c r="QD16" s="661"/>
      <c r="QE16" s="662" t="str">
        <f>IFERROR(IF(OR(PZ16="日",PZ16="祝",PZ16=0,QA16=""),"　",MAX(IF(AND(QA16&lt;=QE14,QC16&gt;QF14),QF14-QE14,IF(AND(QA16&gt;QE14,QC16&lt;=QF14),QC16-QA16,IF(AND(QA16&lt;=QE14,QC16&lt;=QF14),QC16-QE14,IF(AND(QA16&gt;QE14,QC16&gt;QF14),QF14-QA16,0)))),0)),0)</f>
        <v>　</v>
      </c>
      <c r="QF16" s="663"/>
      <c r="QG16" s="664"/>
      <c r="QH16" s="662" t="str">
        <f>IFERROR(IF(OR(PZ16="日",PZ16="祝",PZ16=0,QA16=""),"　",MAX(IF(AND(QA16&gt;QK14,QC16&gt;QI14),0,IF(AND(QA16&lt;=QK14,QA16&gt;QH14,QC16&gt;QI14),QK14-QA16,IF(AND(QA16&lt;=QK14,QA16&lt;=QH14,QC16&gt;QI14),QK14-QH14,IF(AND(QA16&gt;QH14,QC16&lt;=QI14),QC16-QA16,IF(AND(QA16&lt;=QH14,QC16&lt;=QI14),QC16-QH14,0))))),0)),0)</f>
        <v>　</v>
      </c>
      <c r="QI16" s="663"/>
      <c r="QJ16" s="664"/>
      <c r="QK16" s="662" t="str">
        <f>IFERROR(IF(OR(PZ16="日",PZ16="祝",PZ16=0,QA16=""),"　",MAX(IF(AND(QA16&lt;=QK14,QC16&gt;QL14),QL14-QK14,IF(QC16&lt;=QL14,0,IF(AND(QA16&gt;QK14,QC16&gt;QL14),QL14-QA16,0))),0)),0)</f>
        <v>　</v>
      </c>
      <c r="QL16" s="663"/>
      <c r="QM16" s="664"/>
      <c r="QN16" s="662" t="str">
        <f>IFERROR(IF(OR(PZ16="日",PZ16="祝",PZ16=0,QA16=""),"　",MAX(IF(QA16&gt;QN14,QC16-QA16,IF(QA16&lt;=QN14,QC16-QN14,0)),0)),0)</f>
        <v>　</v>
      </c>
      <c r="QO16" s="663"/>
      <c r="QP16" s="664"/>
      <c r="QQ16" s="662" t="str">
        <f>IFERROR(IF(OR(PZ16="日",PZ16="祝",PZ16=0,QA16=""),"　",MAX(IF(AND(QA16&lt;=QQ14,QC16&gt;QR14),QR14-QQ14,IF(AND(QA16&gt;QQ14,QC16&lt;=QR14),QC16-QA16,IF(AND(QA16&lt;=QQ14,QC16&lt;=QR14),QC16-QQ14,IF(AND(QA16&gt;QQ14,QC16&gt;QR14),QR14-QA16,0)))),0)),0)</f>
        <v>　</v>
      </c>
      <c r="QR16" s="663"/>
      <c r="QS16" s="664"/>
      <c r="QT16" s="662" t="str">
        <f>IFERROR(IF(OR(PZ16="日",PZ16="祝",PZ16=0,QA16=""),"　",MAX(IF(AND(QA16&gt;QW14,QC16&gt;QU14),0,IF(AND(QA16&lt;=QW14,QA16&gt;QT14,QC16&gt;QU14),QW14-QA16,IF(AND(QA16&lt;=QW14,QA16&lt;=QT14,QC16&gt;QU14),QW14-QT14,IF(AND(QA16&gt;QT14,QC16&lt;=QU14),QC16-QA16,IF(AND(QA16&lt;=QT14,QC16&lt;=QU14),QC16-QT14,0))))),0)),0)</f>
        <v>　</v>
      </c>
      <c r="QU16" s="663"/>
      <c r="QV16" s="664"/>
      <c r="QW16" s="662" t="str">
        <f>IFERROR(IF(OR(PZ16="日",PZ16="祝",PZ16=0,QA16=""),"　",MAX(IF(AND(QA16&lt;=QW14,QC16&gt;QX14),QX14-QW14,IF(QC16&lt;=QX14,0,IF(AND(QA16&gt;QW14,QC16&gt;QX14),QX14-QA16,0))),0)),0)</f>
        <v>　</v>
      </c>
      <c r="QX16" s="663"/>
      <c r="QY16" s="664"/>
      <c r="QZ16" s="662" t="str">
        <f t="shared" ref="QZ16:QZ45" si="8">QN16</f>
        <v>　</v>
      </c>
      <c r="RA16" s="663"/>
      <c r="RB16" s="664"/>
      <c r="RC16" s="665" t="str">
        <f>IF(RF16="×",TIME(0,0,0),IF(RP4="非常勤",QE16,QQ16))</f>
        <v>　</v>
      </c>
      <c r="RD16" s="666"/>
      <c r="RE16" s="667"/>
      <c r="RF16" s="265"/>
      <c r="RG16" s="665" t="str">
        <f>IF(RJ16="×",TIME(0,0,0),IF(RP4="非常勤",QH16,QT16))</f>
        <v>　</v>
      </c>
      <c r="RH16" s="666"/>
      <c r="RI16" s="667"/>
      <c r="RJ16" s="265"/>
      <c r="RK16" s="665" t="str">
        <f>IF(RN16="×",TIME(0,0,0),IF(RP4="非常勤",QK16,QW16))</f>
        <v>　</v>
      </c>
      <c r="RL16" s="666"/>
      <c r="RM16" s="667"/>
      <c r="RN16" s="265"/>
      <c r="RO16" s="665" t="str">
        <f>IF(RR16="×",TIME(0,0,0),IF(RP4="非常勤",QN16,QZ16))</f>
        <v>　</v>
      </c>
      <c r="RP16" s="666"/>
      <c r="RQ16" s="667"/>
      <c r="RR16" s="265"/>
      <c r="RS16" s="668"/>
      <c r="RT16" s="669"/>
      <c r="RU16" s="668"/>
      <c r="RV16" s="670"/>
      <c r="RW16" s="669"/>
      <c r="RX16" s="671"/>
      <c r="RY16" s="672"/>
      <c r="RZ16" s="672"/>
      <c r="SA16" s="673"/>
      <c r="SB16" s="263">
        <f>$A$16</f>
        <v>2</v>
      </c>
      <c r="SC16" s="264" t="str">
        <f>$B$16</f>
        <v>金</v>
      </c>
      <c r="SD16" s="660"/>
      <c r="SE16" s="661"/>
      <c r="SF16" s="660"/>
      <c r="SG16" s="661"/>
      <c r="SH16" s="662" t="str">
        <f>IFERROR(IF(OR(SC16="日",SC16="祝",SC16=0,SD16=""),"　",MAX(IF(AND(SD16&lt;=SH14,SF16&gt;SI14),SI14-SH14,IF(AND(SD16&gt;SH14,SF16&lt;=SI14),SF16-SD16,IF(AND(SD16&lt;=SH14,SF16&lt;=SI14),SF16-SH14,IF(AND(SD16&gt;SH14,SF16&gt;SI14),SI14-SD16,0)))),0)),0)</f>
        <v>　</v>
      </c>
      <c r="SI16" s="663"/>
      <c r="SJ16" s="664"/>
      <c r="SK16" s="662" t="str">
        <f>IFERROR(IF(OR(SC16="日",SC16="祝",SC16=0,SD16=""),"　",MAX(IF(AND(SD16&gt;SN14,SF16&gt;SL14),0,IF(AND(SD16&lt;=SN14,SD16&gt;SK14,SF16&gt;SL14),SN14-SD16,IF(AND(SD16&lt;=SN14,SD16&lt;=SK14,SF16&gt;SL14),SN14-SK14,IF(AND(SD16&gt;SK14,SF16&lt;=SL14),SF16-SD16,IF(AND(SD16&lt;=SK14,SF16&lt;=SL14),SF16-SK14,0))))),0)),0)</f>
        <v>　</v>
      </c>
      <c r="SL16" s="663"/>
      <c r="SM16" s="664"/>
      <c r="SN16" s="662" t="str">
        <f>IFERROR(IF(OR(SC16="日",SC16="祝",SC16=0,SD16=""),"　",MAX(IF(AND(SD16&lt;=SN14,SF16&gt;SO14),SO14-SN14,IF(SF16&lt;=SO14,0,IF(AND(SD16&gt;SN14,SF16&gt;SO14),SO14-SD16,0))),0)),0)</f>
        <v>　</v>
      </c>
      <c r="SO16" s="663"/>
      <c r="SP16" s="664"/>
      <c r="SQ16" s="662" t="str">
        <f>IFERROR(IF(OR(SC16="日",SC16="祝",SC16=0,SD16=""),"　",MAX(IF(SD16&gt;SQ14,SF16-SD16,IF(SD16&lt;=SQ14,SF16-SQ14,0)),0)),0)</f>
        <v>　</v>
      </c>
      <c r="SR16" s="663"/>
      <c r="SS16" s="664"/>
      <c r="ST16" s="662" t="str">
        <f>IFERROR(IF(OR(SC16="日",SC16="祝",SC16=0,SD16=""),"　",MAX(IF(AND(SD16&lt;=ST14,SF16&gt;SU14),SU14-ST14,IF(AND(SD16&gt;ST14,SF16&lt;=SU14),SF16-SD16,IF(AND(SD16&lt;=ST14,SF16&lt;=SU14),SF16-ST14,IF(AND(SD16&gt;ST14,SF16&gt;SU14),SU14-SD16,0)))),0)),0)</f>
        <v>　</v>
      </c>
      <c r="SU16" s="663"/>
      <c r="SV16" s="664"/>
      <c r="SW16" s="662" t="str">
        <f>IFERROR(IF(OR(SC16="日",SC16="祝",SC16=0,SD16=""),"　",MAX(IF(AND(SD16&gt;SZ14,SF16&gt;SX14),0,IF(AND(SD16&lt;=SZ14,SD16&gt;SW14,SF16&gt;SX14),SZ14-SD16,IF(AND(SD16&lt;=SZ14,SD16&lt;=SW14,SF16&gt;SX14),SZ14-SW14,IF(AND(SD16&gt;SW14,SF16&lt;=SX14),SF16-SD16,IF(AND(SD16&lt;=SW14,SF16&lt;=SX14),SF16-SW14,0))))),0)),0)</f>
        <v>　</v>
      </c>
      <c r="SX16" s="663"/>
      <c r="SY16" s="664"/>
      <c r="SZ16" s="662" t="str">
        <f>IFERROR(IF(OR(SC16="日",SC16="祝",SC16=0,SD16=""),"　",MAX(IF(AND(SD16&lt;=SZ14,SF16&gt;TA14),TA14-SZ14,IF(SF16&lt;=TA14,0,IF(AND(SD16&gt;SZ14,SF16&gt;TA14),TA14-SD16,0))),0)),0)</f>
        <v>　</v>
      </c>
      <c r="TA16" s="663"/>
      <c r="TB16" s="664"/>
      <c r="TC16" s="662" t="str">
        <f t="shared" ref="TC16:TC45" si="9">SQ16</f>
        <v>　</v>
      </c>
      <c r="TD16" s="663"/>
      <c r="TE16" s="664"/>
      <c r="TF16" s="665" t="str">
        <f>IF(TI16="×",TIME(0,0,0),IF(TS4="非常勤",SH16,ST16))</f>
        <v>　</v>
      </c>
      <c r="TG16" s="666"/>
      <c r="TH16" s="667"/>
      <c r="TI16" s="265"/>
      <c r="TJ16" s="665" t="str">
        <f>IF(TM16="×",TIME(0,0,0),IF(TS4="非常勤",SK16,SW16))</f>
        <v>　</v>
      </c>
      <c r="TK16" s="666"/>
      <c r="TL16" s="667"/>
      <c r="TM16" s="265"/>
      <c r="TN16" s="665" t="str">
        <f>IF(TQ16="×",TIME(0,0,0),IF(TS4="非常勤",SN16,SZ16))</f>
        <v>　</v>
      </c>
      <c r="TO16" s="666"/>
      <c r="TP16" s="667"/>
      <c r="TQ16" s="265"/>
      <c r="TR16" s="665" t="str">
        <f>IF(TU16="×",TIME(0,0,0),IF(TS4="非常勤",SQ16,TC16))</f>
        <v>　</v>
      </c>
      <c r="TS16" s="666"/>
      <c r="TT16" s="667"/>
      <c r="TU16" s="265"/>
      <c r="TV16" s="668"/>
      <c r="TW16" s="669"/>
      <c r="TX16" s="668"/>
      <c r="TY16" s="670"/>
      <c r="TZ16" s="669"/>
      <c r="UA16" s="671"/>
      <c r="UB16" s="672"/>
      <c r="UC16" s="672"/>
      <c r="UD16" s="673"/>
      <c r="UE16" s="263">
        <f>$A$16</f>
        <v>2</v>
      </c>
      <c r="UF16" s="264" t="str">
        <f>$B$16</f>
        <v>金</v>
      </c>
      <c r="UG16" s="660"/>
      <c r="UH16" s="661"/>
      <c r="UI16" s="660"/>
      <c r="UJ16" s="661"/>
      <c r="UK16" s="662" t="str">
        <f>IFERROR(IF(OR(UF16="日",UF16="祝",UF16=0,UG16=""),"　",MAX(IF(AND(UG16&lt;=UK14,UI16&gt;UL14),UL14-UK14,IF(AND(UG16&gt;UK14,UI16&lt;=UL14),UI16-UG16,IF(AND(UG16&lt;=UK14,UI16&lt;=UL14),UI16-UK14,IF(AND(UG16&gt;UK14,UI16&gt;UL14),UL14-UG16,0)))),0)),0)</f>
        <v>　</v>
      </c>
      <c r="UL16" s="663"/>
      <c r="UM16" s="664"/>
      <c r="UN16" s="662" t="str">
        <f>IFERROR(IF(OR(UF16="日",UF16="祝",UF16=0,UG16=""),"　",MAX(IF(AND(UG16&gt;UQ14,UI16&gt;UO14),0,IF(AND(UG16&lt;=UQ14,UG16&gt;UN14,UI16&gt;UO14),UQ14-UG16,IF(AND(UG16&lt;=UQ14,UG16&lt;=UN14,UI16&gt;UO14),UQ14-UN14,IF(AND(UG16&gt;UN14,UI16&lt;=UO14),UI16-UG16,IF(AND(UG16&lt;=UN14,UI16&lt;=UO14),UI16-UN14,0))))),0)),0)</f>
        <v>　</v>
      </c>
      <c r="UO16" s="663"/>
      <c r="UP16" s="664"/>
      <c r="UQ16" s="662" t="str">
        <f>IFERROR(IF(OR(UF16="日",UF16="祝",UF16=0,UG16=""),"　",MAX(IF(AND(UG16&lt;=UQ14,UI16&gt;UR14),UR14-UQ14,IF(UI16&lt;=UR14,0,IF(AND(UG16&gt;UQ14,UI16&gt;UR14),UR14-UG16,0))),0)),0)</f>
        <v>　</v>
      </c>
      <c r="UR16" s="663"/>
      <c r="US16" s="664"/>
      <c r="UT16" s="662" t="str">
        <f>IFERROR(IF(OR(UF16="日",UF16="祝",UF16=0,UG16=""),"　",MAX(IF(UG16&gt;UT14,UI16-UG16,IF(UG16&lt;=UT14,UI16-UT14,0)),0)),0)</f>
        <v>　</v>
      </c>
      <c r="UU16" s="663"/>
      <c r="UV16" s="664"/>
      <c r="UW16" s="662" t="str">
        <f>IFERROR(IF(OR(UF16="日",UF16="祝",UF16=0,UG16=""),"　",MAX(IF(AND(UG16&lt;=UW14,UI16&gt;UX14),UX14-UW14,IF(AND(UG16&gt;UW14,UI16&lt;=UX14),UI16-UG16,IF(AND(UG16&lt;=UW14,UI16&lt;=UX14),UI16-UW14,IF(AND(UG16&gt;UW14,UI16&gt;UX14),UX14-UG16,0)))),0)),0)</f>
        <v>　</v>
      </c>
      <c r="UX16" s="663"/>
      <c r="UY16" s="664"/>
      <c r="UZ16" s="662" t="str">
        <f>IFERROR(IF(OR(UF16="日",UF16="祝",UF16=0,UG16=""),"　",MAX(IF(AND(UG16&gt;VC14,UI16&gt;VA14),0,IF(AND(UG16&lt;=VC14,UG16&gt;UZ14,UI16&gt;VA14),VC14-UG16,IF(AND(UG16&lt;=VC14,UG16&lt;=UZ14,UI16&gt;VA14),VC14-UZ14,IF(AND(UG16&gt;UZ14,UI16&lt;=VA14),UI16-UG16,IF(AND(UG16&lt;=UZ14,UI16&lt;=VA14),UI16-UZ14,0))))),0)),0)</f>
        <v>　</v>
      </c>
      <c r="VA16" s="663"/>
      <c r="VB16" s="664"/>
      <c r="VC16" s="662" t="str">
        <f>IFERROR(IF(OR(UF16="日",UF16="祝",UF16=0,UG16=""),"　",MAX(IF(AND(UG16&lt;=VC14,UI16&gt;VD14),VD14-VC14,IF(UI16&lt;=VD14,0,IF(AND(UG16&gt;VC14,UI16&gt;VD14),VD14-UG16,0))),0)),0)</f>
        <v>　</v>
      </c>
      <c r="VD16" s="663"/>
      <c r="VE16" s="664"/>
      <c r="VF16" s="662" t="str">
        <f t="shared" ref="VF16:VF45" si="10">UT16</f>
        <v>　</v>
      </c>
      <c r="VG16" s="663"/>
      <c r="VH16" s="664"/>
      <c r="VI16" s="665" t="str">
        <f>IF(VL16="×",TIME(0,0,0),IF(VV4="非常勤",UK16,UW16))</f>
        <v>　</v>
      </c>
      <c r="VJ16" s="666"/>
      <c r="VK16" s="667"/>
      <c r="VL16" s="265"/>
      <c r="VM16" s="665" t="str">
        <f>IF(VP16="×",TIME(0,0,0),IF(VV4="非常勤",UN16,UZ16))</f>
        <v>　</v>
      </c>
      <c r="VN16" s="666"/>
      <c r="VO16" s="667"/>
      <c r="VP16" s="265"/>
      <c r="VQ16" s="665" t="str">
        <f>IF(VT16="×",TIME(0,0,0),IF(VV4="非常勤",UQ16,VC16))</f>
        <v>　</v>
      </c>
      <c r="VR16" s="666"/>
      <c r="VS16" s="667"/>
      <c r="VT16" s="265"/>
      <c r="VU16" s="665" t="str">
        <f>IF(VX16="×",TIME(0,0,0),IF(VV4="非常勤",UT16,VF16))</f>
        <v>　</v>
      </c>
      <c r="VV16" s="666"/>
      <c r="VW16" s="667"/>
      <c r="VX16" s="265"/>
      <c r="VY16" s="668"/>
      <c r="VZ16" s="669"/>
      <c r="WA16" s="668"/>
      <c r="WB16" s="670"/>
      <c r="WC16" s="669"/>
      <c r="WD16" s="671"/>
      <c r="WE16" s="672"/>
      <c r="WF16" s="672"/>
      <c r="WG16" s="673"/>
      <c r="WH16" s="263">
        <f>$A$16</f>
        <v>2</v>
      </c>
      <c r="WI16" s="264" t="str">
        <f>$B$16</f>
        <v>金</v>
      </c>
      <c r="WJ16" s="660"/>
      <c r="WK16" s="661"/>
      <c r="WL16" s="660"/>
      <c r="WM16" s="661"/>
      <c r="WN16" s="662" t="str">
        <f>IFERROR(IF(OR(WI16="日",WI16="祝",WI16=0,WJ16=""),"　",MAX(IF(AND(WJ16&lt;=WN14,WL16&gt;WO14),WO14-WN14,IF(AND(WJ16&gt;WN14,WL16&lt;=WO14),WL16-WJ16,IF(AND(WJ16&lt;=WN14,WL16&lt;=WO14),WL16-WN14,IF(AND(WJ16&gt;WN14,WL16&gt;WO14),WO14-WJ16,0)))),0)),0)</f>
        <v>　</v>
      </c>
      <c r="WO16" s="663"/>
      <c r="WP16" s="664"/>
      <c r="WQ16" s="662" t="str">
        <f>IFERROR(IF(OR(WI16="日",WI16="祝",WI16=0,WJ16=""),"　",MAX(IF(AND(WJ16&gt;WT14,WL16&gt;WR14),0,IF(AND(WJ16&lt;=WT14,WJ16&gt;WQ14,WL16&gt;WR14),WT14-WJ16,IF(AND(WJ16&lt;=WT14,WJ16&lt;=WQ14,WL16&gt;WR14),WT14-WQ14,IF(AND(WJ16&gt;WQ14,WL16&lt;=WR14),WL16-WJ16,IF(AND(WJ16&lt;=WQ14,WL16&lt;=WR14),WL16-WQ14,0))))),0)),0)</f>
        <v>　</v>
      </c>
      <c r="WR16" s="663"/>
      <c r="WS16" s="664"/>
      <c r="WT16" s="662" t="str">
        <f>IFERROR(IF(OR(WI16="日",WI16="祝",WI16=0,WJ16=""),"　",MAX(IF(AND(WJ16&lt;=WT14,WL16&gt;WU14),WU14-WT14,IF(WL16&lt;=WU14,0,IF(AND(WJ16&gt;WT14,WL16&gt;WU14),WU14-WJ16,0))),0)),0)</f>
        <v>　</v>
      </c>
      <c r="WU16" s="663"/>
      <c r="WV16" s="664"/>
      <c r="WW16" s="662" t="str">
        <f>IFERROR(IF(OR(WI16="日",WI16="祝",WI16=0,WJ16=""),"　",MAX(IF(WJ16&gt;WW14,WL16-WJ16,IF(WJ16&lt;=WW14,WL16-WW14,0)),0)),0)</f>
        <v>　</v>
      </c>
      <c r="WX16" s="663"/>
      <c r="WY16" s="664"/>
      <c r="WZ16" s="662" t="str">
        <f>IFERROR(IF(OR(WI16="日",WI16="祝",WI16=0,WJ16=""),"　",MAX(IF(AND(WJ16&lt;=WZ14,WL16&gt;XA14),XA14-WZ14,IF(AND(WJ16&gt;WZ14,WL16&lt;=XA14),WL16-WJ16,IF(AND(WJ16&lt;=WZ14,WL16&lt;=XA14),WL16-WZ14,IF(AND(WJ16&gt;WZ14,WL16&gt;XA14),XA14-WJ16,0)))),0)),0)</f>
        <v>　</v>
      </c>
      <c r="XA16" s="663"/>
      <c r="XB16" s="664"/>
      <c r="XC16" s="662" t="str">
        <f>IFERROR(IF(OR(WI16="日",WI16="祝",WI16=0,WJ16=""),"　",MAX(IF(AND(WJ16&gt;XF14,WL16&gt;XD14),0,IF(AND(WJ16&lt;=XF14,WJ16&gt;XC14,WL16&gt;XD14),XF14-WJ16,IF(AND(WJ16&lt;=XF14,WJ16&lt;=XC14,WL16&gt;XD14),XF14-XC14,IF(AND(WJ16&gt;XC14,WL16&lt;=XD14),WL16-WJ16,IF(AND(WJ16&lt;=XC14,WL16&lt;=XD14),WL16-XC14,0))))),0)),0)</f>
        <v>　</v>
      </c>
      <c r="XD16" s="663"/>
      <c r="XE16" s="664"/>
      <c r="XF16" s="662" t="str">
        <f>IFERROR(IF(OR(WI16="日",WI16="祝",WI16=0,WJ16=""),"　",MAX(IF(AND(WJ16&lt;=XF14,WL16&gt;XG14),XG14-XF14,IF(WL16&lt;=XG14,0,IF(AND(WJ16&gt;XF14,WL16&gt;XG14),XG14-WJ16,0))),0)),0)</f>
        <v>　</v>
      </c>
      <c r="XG16" s="663"/>
      <c r="XH16" s="664"/>
      <c r="XI16" s="662" t="str">
        <f t="shared" ref="XI16:XI45" si="11">WW16</f>
        <v>　</v>
      </c>
      <c r="XJ16" s="663"/>
      <c r="XK16" s="664"/>
      <c r="XL16" s="665" t="str">
        <f>IF(XO16="×",TIME(0,0,0),IF(XY4="非常勤",WN16,WZ16))</f>
        <v>　</v>
      </c>
      <c r="XM16" s="666"/>
      <c r="XN16" s="667"/>
      <c r="XO16" s="265"/>
      <c r="XP16" s="665" t="str">
        <f>IF(XS16="×",TIME(0,0,0),IF(XY4="非常勤",WQ16,XC16))</f>
        <v>　</v>
      </c>
      <c r="XQ16" s="666"/>
      <c r="XR16" s="667"/>
      <c r="XS16" s="265"/>
      <c r="XT16" s="665" t="str">
        <f>IF(XW16="×",TIME(0,0,0),IF(XY4="非常勤",WT16,XF16))</f>
        <v>　</v>
      </c>
      <c r="XU16" s="666"/>
      <c r="XV16" s="667"/>
      <c r="XW16" s="265"/>
      <c r="XX16" s="665" t="str">
        <f>IF(YA16="×",TIME(0,0,0),IF(XY4="非常勤",WW16,XI16))</f>
        <v>　</v>
      </c>
      <c r="XY16" s="666"/>
      <c r="XZ16" s="667"/>
      <c r="YA16" s="265"/>
      <c r="YB16" s="668"/>
      <c r="YC16" s="669"/>
      <c r="YD16" s="668"/>
      <c r="YE16" s="670"/>
      <c r="YF16" s="669"/>
      <c r="YG16" s="671"/>
      <c r="YH16" s="672"/>
      <c r="YI16" s="672"/>
      <c r="YJ16" s="673"/>
      <c r="YK16" s="263">
        <f>$A$16</f>
        <v>2</v>
      </c>
      <c r="YL16" s="264" t="str">
        <f>$B$16</f>
        <v>金</v>
      </c>
      <c r="YM16" s="660"/>
      <c r="YN16" s="661"/>
      <c r="YO16" s="660"/>
      <c r="YP16" s="661"/>
      <c r="YQ16" s="662" t="str">
        <f>IFERROR(IF(OR(YL16="日",YL16="祝",YL16=0,YM16=""),"　",MAX(IF(AND(YM16&lt;=YQ14,YO16&gt;YR14),YR14-YQ14,IF(AND(YM16&gt;YQ14,YO16&lt;=YR14),YO16-YM16,IF(AND(YM16&lt;=YQ14,YO16&lt;=YR14),YO16-YQ14,IF(AND(YM16&gt;YQ14,YO16&gt;YR14),YR14-YM16,0)))),0)),0)</f>
        <v>　</v>
      </c>
      <c r="YR16" s="663"/>
      <c r="YS16" s="664"/>
      <c r="YT16" s="662" t="str">
        <f>IFERROR(IF(OR(YL16="日",YL16="祝",YL16=0,YM16=""),"　",MAX(IF(AND(YM16&gt;YW14,YO16&gt;YU14),0,IF(AND(YM16&lt;=YW14,YM16&gt;YT14,YO16&gt;YU14),YW14-YM16,IF(AND(YM16&lt;=YW14,YM16&lt;=YT14,YO16&gt;YU14),YW14-YT14,IF(AND(YM16&gt;YT14,YO16&lt;=YU14),YO16-YM16,IF(AND(YM16&lt;=YT14,YO16&lt;=YU14),YO16-YT14,0))))),0)),0)</f>
        <v>　</v>
      </c>
      <c r="YU16" s="663"/>
      <c r="YV16" s="664"/>
      <c r="YW16" s="662" t="str">
        <f>IFERROR(IF(OR(YL16="日",YL16="祝",YL16=0,YM16=""),"　",MAX(IF(AND(YM16&lt;=YW14,YO16&gt;YX14),YX14-YW14,IF(YO16&lt;=YX14,0,IF(AND(YM16&gt;YW14,YO16&gt;YX14),YX14-YM16,0))),0)),0)</f>
        <v>　</v>
      </c>
      <c r="YX16" s="663"/>
      <c r="YY16" s="664"/>
      <c r="YZ16" s="662" t="str">
        <f>IFERROR(IF(OR(YL16="日",YL16="祝",YL16=0,YM16=""),"　",MAX(IF(YM16&gt;YZ14,YO16-YM16,IF(YM16&lt;=YZ14,YO16-YZ14,0)),0)),0)</f>
        <v>　</v>
      </c>
      <c r="ZA16" s="663"/>
      <c r="ZB16" s="664"/>
      <c r="ZC16" s="662" t="str">
        <f>IFERROR(IF(OR(YL16="日",YL16="祝",YL16=0,YM16=""),"　",MAX(IF(AND(YM16&lt;=ZC14,YO16&gt;ZD14),ZD14-ZC14,IF(AND(YM16&gt;ZC14,YO16&lt;=ZD14),YO16-YM16,IF(AND(YM16&lt;=ZC14,YO16&lt;=ZD14),YO16-ZC14,IF(AND(YM16&gt;ZC14,YO16&gt;ZD14),ZD14-YM16,0)))),0)),0)</f>
        <v>　</v>
      </c>
      <c r="ZD16" s="663"/>
      <c r="ZE16" s="664"/>
      <c r="ZF16" s="662" t="str">
        <f>IFERROR(IF(OR(YL16="日",YL16="祝",YL16=0,YM16=""),"　",MAX(IF(AND(YM16&gt;ZI14,YO16&gt;ZG14),0,IF(AND(YM16&lt;=ZI14,YM16&gt;ZF14,YO16&gt;ZG14),ZI14-YM16,IF(AND(YM16&lt;=ZI14,YM16&lt;=ZF14,YO16&gt;ZG14),ZI14-ZF14,IF(AND(YM16&gt;ZF14,YO16&lt;=ZG14),YO16-YM16,IF(AND(YM16&lt;=ZF14,YO16&lt;=ZG14),YO16-ZF14,0))))),0)),0)</f>
        <v>　</v>
      </c>
      <c r="ZG16" s="663"/>
      <c r="ZH16" s="664"/>
      <c r="ZI16" s="662" t="str">
        <f>IFERROR(IF(OR(YL16="日",YL16="祝",YL16=0,YM16=""),"　",MAX(IF(AND(YM16&lt;=ZI14,YO16&gt;ZJ14),ZJ14-ZI14,IF(YO16&lt;=ZJ14,0,IF(AND(YM16&gt;ZI14,YO16&gt;ZJ14),ZJ14-YM16,0))),0)),0)</f>
        <v>　</v>
      </c>
      <c r="ZJ16" s="663"/>
      <c r="ZK16" s="664"/>
      <c r="ZL16" s="662" t="str">
        <f t="shared" ref="ZL16:ZL45" si="12">YZ16</f>
        <v>　</v>
      </c>
      <c r="ZM16" s="663"/>
      <c r="ZN16" s="664"/>
      <c r="ZO16" s="665" t="str">
        <f>IF(ZR16="×",TIME(0,0,0),IF(AAB4="非常勤",YQ16,ZC16))</f>
        <v>　</v>
      </c>
      <c r="ZP16" s="666"/>
      <c r="ZQ16" s="667"/>
      <c r="ZR16" s="265"/>
      <c r="ZS16" s="665" t="str">
        <f>IF(ZV16="×",TIME(0,0,0),IF(AAB4="非常勤",YT16,ZF16))</f>
        <v>　</v>
      </c>
      <c r="ZT16" s="666"/>
      <c r="ZU16" s="667"/>
      <c r="ZV16" s="265"/>
      <c r="ZW16" s="665" t="str">
        <f>IF(ZZ16="×",TIME(0,0,0),IF(AAB4="非常勤",YW16,ZI16))</f>
        <v>　</v>
      </c>
      <c r="ZX16" s="666"/>
      <c r="ZY16" s="667"/>
      <c r="ZZ16" s="265"/>
      <c r="AAA16" s="665" t="str">
        <f>IF(AAD16="×",TIME(0,0,0),IF(AAB4="非常勤",YZ16,ZL16))</f>
        <v>　</v>
      </c>
      <c r="AAB16" s="666"/>
      <c r="AAC16" s="667"/>
      <c r="AAD16" s="265"/>
      <c r="AAE16" s="668"/>
      <c r="AAF16" s="669"/>
      <c r="AAG16" s="668"/>
      <c r="AAH16" s="670"/>
      <c r="AAI16" s="669"/>
      <c r="AAJ16" s="671"/>
      <c r="AAK16" s="672"/>
      <c r="AAL16" s="672"/>
      <c r="AAM16" s="673"/>
      <c r="AAN16" s="263">
        <f>$A$16</f>
        <v>2</v>
      </c>
      <c r="AAO16" s="264" t="str">
        <f>$B$16</f>
        <v>金</v>
      </c>
      <c r="AAP16" s="660"/>
      <c r="AAQ16" s="661"/>
      <c r="AAR16" s="660"/>
      <c r="AAS16" s="661"/>
      <c r="AAT16" s="662" t="str">
        <f>IFERROR(IF(OR(AAO16="日",AAO16="祝",AAO16=0,AAP16=""),"　",MAX(IF(AND(AAP16&lt;=AAT14,AAR16&gt;AAU14),AAU14-AAT14,IF(AND(AAP16&gt;AAT14,AAR16&lt;=AAU14),AAR16-AAP16,IF(AND(AAP16&lt;=AAT14,AAR16&lt;=AAU14),AAR16-AAT14,IF(AND(AAP16&gt;AAT14,AAR16&gt;AAU14),AAU14-AAP16,0)))),0)),0)</f>
        <v>　</v>
      </c>
      <c r="AAU16" s="663"/>
      <c r="AAV16" s="664"/>
      <c r="AAW16" s="662" t="str">
        <f>IFERROR(IF(OR(AAO16="日",AAO16="祝",AAO16=0,AAP16=""),"　",MAX(IF(AND(AAP16&gt;AAZ14,AAR16&gt;AAX14),0,IF(AND(AAP16&lt;=AAZ14,AAP16&gt;AAW14,AAR16&gt;AAX14),AAZ14-AAP16,IF(AND(AAP16&lt;=AAZ14,AAP16&lt;=AAW14,AAR16&gt;AAX14),AAZ14-AAW14,IF(AND(AAP16&gt;AAW14,AAR16&lt;=AAX14),AAR16-AAP16,IF(AND(AAP16&lt;=AAW14,AAR16&lt;=AAX14),AAR16-AAW14,0))))),0)),0)</f>
        <v>　</v>
      </c>
      <c r="AAX16" s="663"/>
      <c r="AAY16" s="664"/>
      <c r="AAZ16" s="662" t="str">
        <f>IFERROR(IF(OR(AAO16="日",AAO16="祝",AAO16=0,AAP16=""),"　",MAX(IF(AND(AAP16&lt;=AAZ14,AAR16&gt;ABA14),ABA14-AAZ14,IF(AAR16&lt;=ABA14,0,IF(AND(AAP16&gt;AAZ14,AAR16&gt;ABA14),ABA14-AAP16,0))),0)),0)</f>
        <v>　</v>
      </c>
      <c r="ABA16" s="663"/>
      <c r="ABB16" s="664"/>
      <c r="ABC16" s="662" t="str">
        <f>IFERROR(IF(OR(AAO16="日",AAO16="祝",AAO16=0,AAP16=""),"　",MAX(IF(AAP16&gt;ABC14,AAR16-AAP16,IF(AAP16&lt;=ABC14,AAR16-ABC14,0)),0)),0)</f>
        <v>　</v>
      </c>
      <c r="ABD16" s="663"/>
      <c r="ABE16" s="664"/>
      <c r="ABF16" s="662" t="str">
        <f>IFERROR(IF(OR(AAO16="日",AAO16="祝",AAO16=0,AAP16=""),"　",MAX(IF(AND(AAP16&lt;=ABF14,AAR16&gt;ABG14),ABG14-ABF14,IF(AND(AAP16&gt;ABF14,AAR16&lt;=ABG14),AAR16-AAP16,IF(AND(AAP16&lt;=ABF14,AAR16&lt;=ABG14),AAR16-ABF14,IF(AND(AAP16&gt;ABF14,AAR16&gt;ABG14),ABG14-AAP16,0)))),0)),0)</f>
        <v>　</v>
      </c>
      <c r="ABG16" s="663"/>
      <c r="ABH16" s="664"/>
      <c r="ABI16" s="662" t="str">
        <f>IFERROR(IF(OR(AAO16="日",AAO16="祝",AAO16=0,AAP16=""),"　",MAX(IF(AND(AAP16&gt;ABL14,AAR16&gt;ABJ14),0,IF(AND(AAP16&lt;=ABL14,AAP16&gt;ABI14,AAR16&gt;ABJ14),ABL14-AAP16,IF(AND(AAP16&lt;=ABL14,AAP16&lt;=ABI14,AAR16&gt;ABJ14),ABL14-ABI14,IF(AND(AAP16&gt;ABI14,AAR16&lt;=ABJ14),AAR16-AAP16,IF(AND(AAP16&lt;=ABI14,AAR16&lt;=ABJ14),AAR16-ABI14,0))))),0)),0)</f>
        <v>　</v>
      </c>
      <c r="ABJ16" s="663"/>
      <c r="ABK16" s="664"/>
      <c r="ABL16" s="662" t="str">
        <f>IFERROR(IF(OR(AAO16="日",AAO16="祝",AAO16=0,AAP16=""),"　",MAX(IF(AND(AAP16&lt;=ABL14,AAR16&gt;ABM14),ABM14-ABL14,IF(AAR16&lt;=ABM14,0,IF(AND(AAP16&gt;ABL14,AAR16&gt;ABM14),ABM14-AAP16,0))),0)),0)</f>
        <v>　</v>
      </c>
      <c r="ABM16" s="663"/>
      <c r="ABN16" s="664"/>
      <c r="ABO16" s="662" t="str">
        <f t="shared" ref="ABO16:ABO45" si="13">ABC16</f>
        <v>　</v>
      </c>
      <c r="ABP16" s="663"/>
      <c r="ABQ16" s="664"/>
      <c r="ABR16" s="665" t="str">
        <f>IF(ABU16="×",TIME(0,0,0),IF(ACE4="非常勤",AAT16,ABF16))</f>
        <v>　</v>
      </c>
      <c r="ABS16" s="666"/>
      <c r="ABT16" s="667"/>
      <c r="ABU16" s="265"/>
      <c r="ABV16" s="665" t="str">
        <f>IF(ABY16="×",TIME(0,0,0),IF(ACE4="非常勤",AAW16,ABI16))</f>
        <v>　</v>
      </c>
      <c r="ABW16" s="666"/>
      <c r="ABX16" s="667"/>
      <c r="ABY16" s="265"/>
      <c r="ABZ16" s="665" t="str">
        <f>IF(ACC16="×",TIME(0,0,0),IF(ACE4="非常勤",AAZ16,ABL16))</f>
        <v>　</v>
      </c>
      <c r="ACA16" s="666"/>
      <c r="ACB16" s="667"/>
      <c r="ACC16" s="265"/>
      <c r="ACD16" s="665" t="str">
        <f>IF(ACG16="×",TIME(0,0,0),IF(ACE4="非常勤",ABC16,ABO16))</f>
        <v>　</v>
      </c>
      <c r="ACE16" s="666"/>
      <c r="ACF16" s="667"/>
      <c r="ACG16" s="265"/>
      <c r="ACH16" s="668"/>
      <c r="ACI16" s="669"/>
      <c r="ACJ16" s="668"/>
      <c r="ACK16" s="670"/>
      <c r="ACL16" s="669"/>
      <c r="ACM16" s="671"/>
      <c r="ACN16" s="672"/>
      <c r="ACO16" s="672"/>
      <c r="ACP16" s="673"/>
      <c r="ACQ16" s="263">
        <f>$A$16</f>
        <v>2</v>
      </c>
      <c r="ACR16" s="264" t="str">
        <f>$B$16</f>
        <v>金</v>
      </c>
      <c r="ACS16" s="660"/>
      <c r="ACT16" s="661"/>
      <c r="ACU16" s="660"/>
      <c r="ACV16" s="661"/>
      <c r="ACW16" s="662" t="str">
        <f>IFERROR(IF(OR(ACR16="日",ACR16="祝",ACR16=0,ACS16=""),"　",MAX(IF(AND(ACS16&lt;=ACW14,ACU16&gt;ACX14),ACX14-ACW14,IF(AND(ACS16&gt;ACW14,ACU16&lt;=ACX14),ACU16-ACS16,IF(AND(ACS16&lt;=ACW14,ACU16&lt;=ACX14),ACU16-ACW14,IF(AND(ACS16&gt;ACW14,ACU16&gt;ACX14),ACX14-ACS16,0)))),0)),0)</f>
        <v>　</v>
      </c>
      <c r="ACX16" s="663"/>
      <c r="ACY16" s="664"/>
      <c r="ACZ16" s="662" t="str">
        <f>IFERROR(IF(OR(ACR16="日",ACR16="祝",ACR16=0,ACS16=""),"　",MAX(IF(AND(ACS16&gt;ADC14,ACU16&gt;ADA14),0,IF(AND(ACS16&lt;=ADC14,ACS16&gt;ACZ14,ACU16&gt;ADA14),ADC14-ACS16,IF(AND(ACS16&lt;=ADC14,ACS16&lt;=ACZ14,ACU16&gt;ADA14),ADC14-ACZ14,IF(AND(ACS16&gt;ACZ14,ACU16&lt;=ADA14),ACU16-ACS16,IF(AND(ACS16&lt;=ACZ14,ACU16&lt;=ADA14),ACU16-ACZ14,0))))),0)),0)</f>
        <v>　</v>
      </c>
      <c r="ADA16" s="663"/>
      <c r="ADB16" s="664"/>
      <c r="ADC16" s="662" t="str">
        <f>IFERROR(IF(OR(ACR16="日",ACR16="祝",ACR16=0,ACS16=""),"　",MAX(IF(AND(ACS16&lt;=ADC14,ACU16&gt;ADD14),ADD14-ADC14,IF(ACU16&lt;=ADD14,0,IF(AND(ACS16&gt;ADC14,ACU16&gt;ADD14),ADD14-ACS16,0))),0)),0)</f>
        <v>　</v>
      </c>
      <c r="ADD16" s="663"/>
      <c r="ADE16" s="664"/>
      <c r="ADF16" s="662" t="str">
        <f>IFERROR(IF(OR(ACR16="日",ACR16="祝",ACR16=0,ACS16=""),"　",MAX(IF(ACS16&gt;ADF14,ACU16-ACS16,IF(ACS16&lt;=ADF14,ACU16-ADF14,0)),0)),0)</f>
        <v>　</v>
      </c>
      <c r="ADG16" s="663"/>
      <c r="ADH16" s="664"/>
      <c r="ADI16" s="662" t="str">
        <f>IFERROR(IF(OR(ACR16="日",ACR16="祝",ACR16=0,ACS16=""),"　",MAX(IF(AND(ACS16&lt;=ADI14,ACU16&gt;ADJ14),ADJ14-ADI14,IF(AND(ACS16&gt;ADI14,ACU16&lt;=ADJ14),ACU16-ACS16,IF(AND(ACS16&lt;=ADI14,ACU16&lt;=ADJ14),ACU16-ADI14,IF(AND(ACS16&gt;ADI14,ACU16&gt;ADJ14),ADJ14-ACS16,0)))),0)),0)</f>
        <v>　</v>
      </c>
      <c r="ADJ16" s="663"/>
      <c r="ADK16" s="664"/>
      <c r="ADL16" s="662" t="str">
        <f>IFERROR(IF(OR(ACR16="日",ACR16="祝",ACR16=0,ACS16=""),"　",MAX(IF(AND(ACS16&gt;ADO14,ACU16&gt;ADM14),0,IF(AND(ACS16&lt;=ADO14,ACS16&gt;ADL14,ACU16&gt;ADM14),ADO14-ACS16,IF(AND(ACS16&lt;=ADO14,ACS16&lt;=ADL14,ACU16&gt;ADM14),ADO14-ADL14,IF(AND(ACS16&gt;ADL14,ACU16&lt;=ADM14),ACU16-ACS16,IF(AND(ACS16&lt;=ADL14,ACU16&lt;=ADM14),ACU16-ADL14,0))))),0)),0)</f>
        <v>　</v>
      </c>
      <c r="ADM16" s="663"/>
      <c r="ADN16" s="664"/>
      <c r="ADO16" s="662" t="str">
        <f>IFERROR(IF(OR(ACR16="日",ACR16="祝",ACR16=0,ACS16=""),"　",MAX(IF(AND(ACS16&lt;=ADO14,ACU16&gt;ADP14),ADP14-ADO14,IF(ACU16&lt;=ADP14,0,IF(AND(ACS16&gt;ADO14,ACU16&gt;ADP14),ADP14-ACS16,0))),0)),0)</f>
        <v>　</v>
      </c>
      <c r="ADP16" s="663"/>
      <c r="ADQ16" s="664"/>
      <c r="ADR16" s="662" t="str">
        <f t="shared" ref="ADR16:ADR45" si="14">ADF16</f>
        <v>　</v>
      </c>
      <c r="ADS16" s="663"/>
      <c r="ADT16" s="664"/>
      <c r="ADU16" s="665" t="str">
        <f>IF(ADX16="×",TIME(0,0,0),IF(AEH4="非常勤",ACW16,ADI16))</f>
        <v>　</v>
      </c>
      <c r="ADV16" s="666"/>
      <c r="ADW16" s="667"/>
      <c r="ADX16" s="265"/>
      <c r="ADY16" s="665" t="str">
        <f>IF(AEB16="×",TIME(0,0,0),IF(AEH4="非常勤",ACZ16,ADL16))</f>
        <v>　</v>
      </c>
      <c r="ADZ16" s="666"/>
      <c r="AEA16" s="667"/>
      <c r="AEB16" s="265"/>
      <c r="AEC16" s="665" t="str">
        <f>IF(AEF16="×",TIME(0,0,0),IF(AEH4="非常勤",ADC16,ADO16))</f>
        <v>　</v>
      </c>
      <c r="AED16" s="666"/>
      <c r="AEE16" s="667"/>
      <c r="AEF16" s="265"/>
      <c r="AEG16" s="665" t="str">
        <f>IF(AEJ16="×",TIME(0,0,0),IF(AEH4="非常勤",ADF16,ADR16))</f>
        <v>　</v>
      </c>
      <c r="AEH16" s="666"/>
      <c r="AEI16" s="667"/>
      <c r="AEJ16" s="265"/>
      <c r="AEK16" s="668"/>
      <c r="AEL16" s="669"/>
      <c r="AEM16" s="668"/>
      <c r="AEN16" s="670"/>
      <c r="AEO16" s="669"/>
      <c r="AEP16" s="671"/>
      <c r="AEQ16" s="672"/>
      <c r="AER16" s="672"/>
      <c r="AES16" s="673"/>
      <c r="AET16" s="263">
        <f>$A$16</f>
        <v>2</v>
      </c>
      <c r="AEU16" s="264" t="str">
        <f>$B$16</f>
        <v>金</v>
      </c>
      <c r="AEV16" s="660"/>
      <c r="AEW16" s="661"/>
      <c r="AEX16" s="660"/>
      <c r="AEY16" s="661"/>
      <c r="AEZ16" s="662" t="str">
        <f>IFERROR(IF(OR(AEU16="日",AEU16="祝",AEU16=0,AEV16=""),"　",MAX(IF(AND(AEV16&lt;=AEZ14,AEX16&gt;AFA14),AFA14-AEZ14,IF(AND(AEV16&gt;AEZ14,AEX16&lt;=AFA14),AEX16-AEV16,IF(AND(AEV16&lt;=AEZ14,AEX16&lt;=AFA14),AEX16-AEZ14,IF(AND(AEV16&gt;AEZ14,AEX16&gt;AFA14),AFA14-AEV16,0)))),0)),0)</f>
        <v>　</v>
      </c>
      <c r="AFA16" s="663"/>
      <c r="AFB16" s="664"/>
      <c r="AFC16" s="662" t="str">
        <f>IFERROR(IF(OR(AEU16="日",AEU16="祝",AEU16=0,AEV16=""),"　",MAX(IF(AND(AEV16&gt;AFF14,AEX16&gt;AFD14),0,IF(AND(AEV16&lt;=AFF14,AEV16&gt;AFC14,AEX16&gt;AFD14),AFF14-AEV16,IF(AND(AEV16&lt;=AFF14,AEV16&lt;=AFC14,AEX16&gt;AFD14),AFF14-AFC14,IF(AND(AEV16&gt;AFC14,AEX16&lt;=AFD14),AEX16-AEV16,IF(AND(AEV16&lt;=AFC14,AEX16&lt;=AFD14),AEX16-AFC14,0))))),0)),0)</f>
        <v>　</v>
      </c>
      <c r="AFD16" s="663"/>
      <c r="AFE16" s="664"/>
      <c r="AFF16" s="662" t="str">
        <f>IFERROR(IF(OR(AEU16="日",AEU16="祝",AEU16=0,AEV16=""),"　",MAX(IF(AND(AEV16&lt;=AFF14,AEX16&gt;AFG14),AFG14-AFF14,IF(AEX16&lt;=AFG14,0,IF(AND(AEV16&gt;AFF14,AEX16&gt;AFG14),AFG14-AEV16,0))),0)),0)</f>
        <v>　</v>
      </c>
      <c r="AFG16" s="663"/>
      <c r="AFH16" s="664"/>
      <c r="AFI16" s="662" t="str">
        <f>IFERROR(IF(OR(AEU16="日",AEU16="祝",AEU16=0,AEV16=""),"　",MAX(IF(AEV16&gt;AFI14,AEX16-AEV16,IF(AEV16&lt;=AFI14,AEX16-AFI14,0)),0)),0)</f>
        <v>　</v>
      </c>
      <c r="AFJ16" s="663"/>
      <c r="AFK16" s="664"/>
      <c r="AFL16" s="662" t="str">
        <f>IFERROR(IF(OR(AEU16="日",AEU16="祝",AEU16=0,AEV16=""),"　",MAX(IF(AND(AEV16&lt;=AFL14,AEX16&gt;AFM14),AFM14-AFL14,IF(AND(AEV16&gt;AFL14,AEX16&lt;=AFM14),AEX16-AEV16,IF(AND(AEV16&lt;=AFL14,AEX16&lt;=AFM14),AEX16-AFL14,IF(AND(AEV16&gt;AFL14,AEX16&gt;AFM14),AFM14-AEV16,0)))),0)),0)</f>
        <v>　</v>
      </c>
      <c r="AFM16" s="663"/>
      <c r="AFN16" s="664"/>
      <c r="AFO16" s="662" t="str">
        <f>IFERROR(IF(OR(AEU16="日",AEU16="祝",AEU16=0,AEV16=""),"　",MAX(IF(AND(AEV16&gt;AFR14,AEX16&gt;AFP14),0,IF(AND(AEV16&lt;=AFR14,AEV16&gt;AFO14,AEX16&gt;AFP14),AFR14-AEV16,IF(AND(AEV16&lt;=AFR14,AEV16&lt;=AFO14,AEX16&gt;AFP14),AFR14-AFO14,IF(AND(AEV16&gt;AFO14,AEX16&lt;=AFP14),AEX16-AEV16,IF(AND(AEV16&lt;=AFO14,AEX16&lt;=AFP14),AEX16-AFO14,0))))),0)),0)</f>
        <v>　</v>
      </c>
      <c r="AFP16" s="663"/>
      <c r="AFQ16" s="664"/>
      <c r="AFR16" s="662" t="str">
        <f>IFERROR(IF(OR(AEU16="日",AEU16="祝",AEU16=0,AEV16=""),"　",MAX(IF(AND(AEV16&lt;=AFR14,AEX16&gt;AFS14),AFS14-AFR14,IF(AEX16&lt;=AFS14,0,IF(AND(AEV16&gt;AFR14,AEX16&gt;AFS14),AFS14-AEV16,0))),0)),0)</f>
        <v>　</v>
      </c>
      <c r="AFS16" s="663"/>
      <c r="AFT16" s="664"/>
      <c r="AFU16" s="662" t="str">
        <f t="shared" ref="AFU16:AFU45" si="15">AFI16</f>
        <v>　</v>
      </c>
      <c r="AFV16" s="663"/>
      <c r="AFW16" s="664"/>
      <c r="AFX16" s="665" t="str">
        <f>IF(AGA16="×",TIME(0,0,0),IF(AGK4="非常勤",AEZ16,AFL16))</f>
        <v>　</v>
      </c>
      <c r="AFY16" s="666"/>
      <c r="AFZ16" s="667"/>
      <c r="AGA16" s="265"/>
      <c r="AGB16" s="665" t="str">
        <f>IF(AGE16="×",TIME(0,0,0),IF(AGK4="非常勤",AFC16,AFO16))</f>
        <v>　</v>
      </c>
      <c r="AGC16" s="666"/>
      <c r="AGD16" s="667"/>
      <c r="AGE16" s="265"/>
      <c r="AGF16" s="665" t="str">
        <f>IF(AGI16="×",TIME(0,0,0),IF(AGK4="非常勤",AFF16,AFR16))</f>
        <v>　</v>
      </c>
      <c r="AGG16" s="666"/>
      <c r="AGH16" s="667"/>
      <c r="AGI16" s="265"/>
      <c r="AGJ16" s="665" t="str">
        <f>IF(AGM16="×",TIME(0,0,0),IF(AGK4="非常勤",AFI16,AFU16))</f>
        <v>　</v>
      </c>
      <c r="AGK16" s="666"/>
      <c r="AGL16" s="667"/>
      <c r="AGM16" s="265"/>
      <c r="AGN16" s="668"/>
      <c r="AGO16" s="669"/>
      <c r="AGP16" s="668"/>
      <c r="AGQ16" s="670"/>
      <c r="AGR16" s="669"/>
      <c r="AGS16" s="671"/>
      <c r="AGT16" s="672"/>
      <c r="AGU16" s="672"/>
      <c r="AGV16" s="673"/>
      <c r="AGW16" s="263">
        <f>$A$16</f>
        <v>2</v>
      </c>
      <c r="AGX16" s="264" t="str">
        <f>$B$16</f>
        <v>金</v>
      </c>
      <c r="AGY16" s="660"/>
      <c r="AGZ16" s="661"/>
      <c r="AHA16" s="660"/>
      <c r="AHB16" s="661"/>
      <c r="AHC16" s="662" t="str">
        <f>IFERROR(IF(OR(AGX16="日",AGX16="祝",AGX16=0,AGY16=""),"　",MAX(IF(AND(AGY16&lt;=AHC14,AHA16&gt;AHD14),AHD14-AHC14,IF(AND(AGY16&gt;AHC14,AHA16&lt;=AHD14),AHA16-AGY16,IF(AND(AGY16&lt;=AHC14,AHA16&lt;=AHD14),AHA16-AHC14,IF(AND(AGY16&gt;AHC14,AHA16&gt;AHD14),AHD14-AGY16,0)))),0)),0)</f>
        <v>　</v>
      </c>
      <c r="AHD16" s="663"/>
      <c r="AHE16" s="664"/>
      <c r="AHF16" s="662" t="str">
        <f>IFERROR(IF(OR(AGX16="日",AGX16="祝",AGX16=0,AGY16=""),"　",MAX(IF(AND(AGY16&gt;AHI14,AHA16&gt;AHG14),0,IF(AND(AGY16&lt;=AHI14,AGY16&gt;AHF14,AHA16&gt;AHG14),AHI14-AGY16,IF(AND(AGY16&lt;=AHI14,AGY16&lt;=AHF14,AHA16&gt;AHG14),AHI14-AHF14,IF(AND(AGY16&gt;AHF14,AHA16&lt;=AHG14),AHA16-AGY16,IF(AND(AGY16&lt;=AHF14,AHA16&lt;=AHG14),AHA16-AHF14,0))))),0)),0)</f>
        <v>　</v>
      </c>
      <c r="AHG16" s="663"/>
      <c r="AHH16" s="664"/>
      <c r="AHI16" s="662" t="str">
        <f>IFERROR(IF(OR(AGX16="日",AGX16="祝",AGX16=0,AGY16=""),"　",MAX(IF(AND(AGY16&lt;=AHI14,AHA16&gt;AHJ14),AHJ14-AHI14,IF(AHA16&lt;=AHJ14,0,IF(AND(AGY16&gt;AHI14,AHA16&gt;AHJ14),AHJ14-AGY16,0))),0)),0)</f>
        <v>　</v>
      </c>
      <c r="AHJ16" s="663"/>
      <c r="AHK16" s="664"/>
      <c r="AHL16" s="662" t="str">
        <f>IFERROR(IF(OR(AGX16="日",AGX16="祝",AGX16=0,AGY16=""),"　",MAX(IF(AGY16&gt;AHL14,AHA16-AGY16,IF(AGY16&lt;=AHL14,AHA16-AHL14,0)),0)),0)</f>
        <v>　</v>
      </c>
      <c r="AHM16" s="663"/>
      <c r="AHN16" s="664"/>
      <c r="AHO16" s="662" t="str">
        <f>IFERROR(IF(OR(AGX16="日",AGX16="祝",AGX16=0,AGY16=""),"　",MAX(IF(AND(AGY16&lt;=AHO14,AHA16&gt;AHP14),AHP14-AHO14,IF(AND(AGY16&gt;AHO14,AHA16&lt;=AHP14),AHA16-AGY16,IF(AND(AGY16&lt;=AHO14,AHA16&lt;=AHP14),AHA16-AHO14,IF(AND(AGY16&gt;AHO14,AHA16&gt;AHP14),AHP14-AGY16,0)))),0)),0)</f>
        <v>　</v>
      </c>
      <c r="AHP16" s="663"/>
      <c r="AHQ16" s="664"/>
      <c r="AHR16" s="662" t="str">
        <f>IFERROR(IF(OR(AGX16="日",AGX16="祝",AGX16=0,AGY16=""),"　",MAX(IF(AND(AGY16&gt;AHU14,AHA16&gt;AHS14),0,IF(AND(AGY16&lt;=AHU14,AGY16&gt;AHR14,AHA16&gt;AHS14),AHU14-AGY16,IF(AND(AGY16&lt;=AHU14,AGY16&lt;=AHR14,AHA16&gt;AHS14),AHU14-AHR14,IF(AND(AGY16&gt;AHR14,AHA16&lt;=AHS14),AHA16-AGY16,IF(AND(AGY16&lt;=AHR14,AHA16&lt;=AHS14),AHA16-AHR14,0))))),0)),0)</f>
        <v>　</v>
      </c>
      <c r="AHS16" s="663"/>
      <c r="AHT16" s="664"/>
      <c r="AHU16" s="662" t="str">
        <f>IFERROR(IF(OR(AGX16="日",AGX16="祝",AGX16=0,AGY16=""),"　",MAX(IF(AND(AGY16&lt;=AHU14,AHA16&gt;AHV14),AHV14-AHU14,IF(AHA16&lt;=AHV14,0,IF(AND(AGY16&gt;AHU14,AHA16&gt;AHV14),AHV14-AGY16,0))),0)),0)</f>
        <v>　</v>
      </c>
      <c r="AHV16" s="663"/>
      <c r="AHW16" s="664"/>
      <c r="AHX16" s="662" t="str">
        <f t="shared" ref="AHX16:AHX45" si="16">AHL16</f>
        <v>　</v>
      </c>
      <c r="AHY16" s="663"/>
      <c r="AHZ16" s="664"/>
      <c r="AIA16" s="665" t="str">
        <f>IF(AID16="×",TIME(0,0,0),IF(AIN4="非常勤",AHC16,AHO16))</f>
        <v>　</v>
      </c>
      <c r="AIB16" s="666"/>
      <c r="AIC16" s="667"/>
      <c r="AID16" s="265"/>
      <c r="AIE16" s="665" t="str">
        <f>IF(AIH16="×",TIME(0,0,0),IF(AIN4="非常勤",AHF16,AHR16))</f>
        <v>　</v>
      </c>
      <c r="AIF16" s="666"/>
      <c r="AIG16" s="667"/>
      <c r="AIH16" s="265"/>
      <c r="AII16" s="665" t="str">
        <f>IF(AIL16="×",TIME(0,0,0),IF(AIN4="非常勤",AHI16,AHU16))</f>
        <v>　</v>
      </c>
      <c r="AIJ16" s="666"/>
      <c r="AIK16" s="667"/>
      <c r="AIL16" s="265"/>
      <c r="AIM16" s="665" t="str">
        <f>IF(AIP16="×",TIME(0,0,0),IF(AIN4="非常勤",AHL16,AHX16))</f>
        <v>　</v>
      </c>
      <c r="AIN16" s="666"/>
      <c r="AIO16" s="667"/>
      <c r="AIP16" s="265"/>
      <c r="AIQ16" s="668"/>
      <c r="AIR16" s="669"/>
      <c r="AIS16" s="668"/>
      <c r="AIT16" s="670"/>
      <c r="AIU16" s="669"/>
      <c r="AIV16" s="671"/>
      <c r="AIW16" s="672"/>
      <c r="AIX16" s="672"/>
      <c r="AIY16" s="673"/>
      <c r="AIZ16" s="263">
        <f>$A$16</f>
        <v>2</v>
      </c>
      <c r="AJA16" s="264" t="str">
        <f>$B$16</f>
        <v>金</v>
      </c>
      <c r="AJB16" s="660"/>
      <c r="AJC16" s="661"/>
      <c r="AJD16" s="660"/>
      <c r="AJE16" s="661"/>
      <c r="AJF16" s="662" t="str">
        <f>IFERROR(IF(OR(AJA16="日",AJA16="祝",AJA16=0,AJB16=""),"　",MAX(IF(AND(AJB16&lt;=AJF14,AJD16&gt;AJG14),AJG14-AJF14,IF(AND(AJB16&gt;AJF14,AJD16&lt;=AJG14),AJD16-AJB16,IF(AND(AJB16&lt;=AJF14,AJD16&lt;=AJG14),AJD16-AJF14,IF(AND(AJB16&gt;AJF14,AJD16&gt;AJG14),AJG14-AJB16,0)))),0)),0)</f>
        <v>　</v>
      </c>
      <c r="AJG16" s="663"/>
      <c r="AJH16" s="664"/>
      <c r="AJI16" s="662" t="str">
        <f>IFERROR(IF(OR(AJA16="日",AJA16="祝",AJA16=0,AJB16=""),"　",MAX(IF(AND(AJB16&gt;AJL14,AJD16&gt;AJJ14),0,IF(AND(AJB16&lt;=AJL14,AJB16&gt;AJI14,AJD16&gt;AJJ14),AJL14-AJB16,IF(AND(AJB16&lt;=AJL14,AJB16&lt;=AJI14,AJD16&gt;AJJ14),AJL14-AJI14,IF(AND(AJB16&gt;AJI14,AJD16&lt;=AJJ14),AJD16-AJB16,IF(AND(AJB16&lt;=AJI14,AJD16&lt;=AJJ14),AJD16-AJI14,0))))),0)),0)</f>
        <v>　</v>
      </c>
      <c r="AJJ16" s="663"/>
      <c r="AJK16" s="664"/>
      <c r="AJL16" s="662" t="str">
        <f>IFERROR(IF(OR(AJA16="日",AJA16="祝",AJA16=0,AJB16=""),"　",MAX(IF(AND(AJB16&lt;=AJL14,AJD16&gt;AJM14),AJM14-AJL14,IF(AJD16&lt;=AJM14,0,IF(AND(AJB16&gt;AJL14,AJD16&gt;AJM14),AJM14-AJB16,0))),0)),0)</f>
        <v>　</v>
      </c>
      <c r="AJM16" s="663"/>
      <c r="AJN16" s="664"/>
      <c r="AJO16" s="662" t="str">
        <f>IFERROR(IF(OR(AJA16="日",AJA16="祝",AJA16=0,AJB16=""),"　",MAX(IF(AJB16&gt;AJO14,AJD16-AJB16,IF(AJB16&lt;=AJO14,AJD16-AJO14,0)),0)),0)</f>
        <v>　</v>
      </c>
      <c r="AJP16" s="663"/>
      <c r="AJQ16" s="664"/>
      <c r="AJR16" s="662" t="str">
        <f>IFERROR(IF(OR(AJA16="日",AJA16="祝",AJA16=0,AJB16=""),"　",MAX(IF(AND(AJB16&lt;=AJR14,AJD16&gt;AJS14),AJS14-AJR14,IF(AND(AJB16&gt;AJR14,AJD16&lt;=AJS14),AJD16-AJB16,IF(AND(AJB16&lt;=AJR14,AJD16&lt;=AJS14),AJD16-AJR14,IF(AND(AJB16&gt;AJR14,AJD16&gt;AJS14),AJS14-AJB16,0)))),0)),0)</f>
        <v>　</v>
      </c>
      <c r="AJS16" s="663"/>
      <c r="AJT16" s="664"/>
      <c r="AJU16" s="662" t="str">
        <f>IFERROR(IF(OR(AJA16="日",AJA16="祝",AJA16=0,AJB16=""),"　",MAX(IF(AND(AJB16&gt;AJX14,AJD16&gt;AJV14),0,IF(AND(AJB16&lt;=AJX14,AJB16&gt;AJU14,AJD16&gt;AJV14),AJX14-AJB16,IF(AND(AJB16&lt;=AJX14,AJB16&lt;=AJU14,AJD16&gt;AJV14),AJX14-AJU14,IF(AND(AJB16&gt;AJU14,AJD16&lt;=AJV14),AJD16-AJB16,IF(AND(AJB16&lt;=AJU14,AJD16&lt;=AJV14),AJD16-AJU14,0))))),0)),0)</f>
        <v>　</v>
      </c>
      <c r="AJV16" s="663"/>
      <c r="AJW16" s="664"/>
      <c r="AJX16" s="662" t="str">
        <f>IFERROR(IF(OR(AJA16="日",AJA16="祝",AJA16=0,AJB16=""),"　",MAX(IF(AND(AJB16&lt;=AJX14,AJD16&gt;AJY14),AJY14-AJX14,IF(AJD16&lt;=AJY14,0,IF(AND(AJB16&gt;AJX14,AJD16&gt;AJY14),AJY14-AJB16,0))),0)),0)</f>
        <v>　</v>
      </c>
      <c r="AJY16" s="663"/>
      <c r="AJZ16" s="664"/>
      <c r="AKA16" s="662" t="str">
        <f t="shared" ref="AKA16:AKA45" si="17">AJO16</f>
        <v>　</v>
      </c>
      <c r="AKB16" s="663"/>
      <c r="AKC16" s="664"/>
      <c r="AKD16" s="665" t="str">
        <f>IF(AKG16="×",TIME(0,0,0),IF(AKQ4="非常勤",AJF16,AJR16))</f>
        <v>　</v>
      </c>
      <c r="AKE16" s="666"/>
      <c r="AKF16" s="667"/>
      <c r="AKG16" s="265"/>
      <c r="AKH16" s="665" t="str">
        <f>IF(AKK16="×",TIME(0,0,0),IF(AKQ4="非常勤",AJI16,AJU16))</f>
        <v>　</v>
      </c>
      <c r="AKI16" s="666"/>
      <c r="AKJ16" s="667"/>
      <c r="AKK16" s="265"/>
      <c r="AKL16" s="665" t="str">
        <f>IF(AKO16="×",TIME(0,0,0),IF(AKQ4="非常勤",AJL16,AJX16))</f>
        <v>　</v>
      </c>
      <c r="AKM16" s="666"/>
      <c r="AKN16" s="667"/>
      <c r="AKO16" s="265"/>
      <c r="AKP16" s="665" t="str">
        <f>IF(AKS16="×",TIME(0,0,0),IF(AKQ4="非常勤",AJO16,AKA16))</f>
        <v>　</v>
      </c>
      <c r="AKQ16" s="666"/>
      <c r="AKR16" s="667"/>
      <c r="AKS16" s="265"/>
      <c r="AKT16" s="668"/>
      <c r="AKU16" s="669"/>
      <c r="AKV16" s="668"/>
      <c r="AKW16" s="670"/>
      <c r="AKX16" s="669"/>
      <c r="AKY16" s="671"/>
      <c r="AKZ16" s="672"/>
      <c r="ALA16" s="672"/>
      <c r="ALB16" s="673"/>
      <c r="ALC16" s="263">
        <f>$A$16</f>
        <v>2</v>
      </c>
      <c r="ALD16" s="264" t="str">
        <f>$B$16</f>
        <v>金</v>
      </c>
      <c r="ALE16" s="660"/>
      <c r="ALF16" s="661"/>
      <c r="ALG16" s="660"/>
      <c r="ALH16" s="661"/>
      <c r="ALI16" s="662" t="str">
        <f>IFERROR(IF(OR(ALD16="日",ALD16="祝",ALD16=0,ALE16=""),"　",MAX(IF(AND(ALE16&lt;=ALI14,ALG16&gt;ALJ14),ALJ14-ALI14,IF(AND(ALE16&gt;ALI14,ALG16&lt;=ALJ14),ALG16-ALE16,IF(AND(ALE16&lt;=ALI14,ALG16&lt;=ALJ14),ALG16-ALI14,IF(AND(ALE16&gt;ALI14,ALG16&gt;ALJ14),ALJ14-ALE16,0)))),0)),0)</f>
        <v>　</v>
      </c>
      <c r="ALJ16" s="663"/>
      <c r="ALK16" s="664"/>
      <c r="ALL16" s="662" t="str">
        <f>IFERROR(IF(OR(ALD16="日",ALD16="祝",ALD16=0,ALE16=""),"　",MAX(IF(AND(ALE16&gt;ALO14,ALG16&gt;ALM14),0,IF(AND(ALE16&lt;=ALO14,ALE16&gt;ALL14,ALG16&gt;ALM14),ALO14-ALE16,IF(AND(ALE16&lt;=ALO14,ALE16&lt;=ALL14,ALG16&gt;ALM14),ALO14-ALL14,IF(AND(ALE16&gt;ALL14,ALG16&lt;=ALM14),ALG16-ALE16,IF(AND(ALE16&lt;=ALL14,ALG16&lt;=ALM14),ALG16-ALL14,0))))),0)),0)</f>
        <v>　</v>
      </c>
      <c r="ALM16" s="663"/>
      <c r="ALN16" s="664"/>
      <c r="ALO16" s="662" t="str">
        <f>IFERROR(IF(OR(ALD16="日",ALD16="祝",ALD16=0,ALE16=""),"　",MAX(IF(AND(ALE16&lt;=ALO14,ALG16&gt;ALP14),ALP14-ALO14,IF(ALG16&lt;=ALP14,0,IF(AND(ALE16&gt;ALO14,ALG16&gt;ALP14),ALP14-ALE16,0))),0)),0)</f>
        <v>　</v>
      </c>
      <c r="ALP16" s="663"/>
      <c r="ALQ16" s="664"/>
      <c r="ALR16" s="662" t="str">
        <f>IFERROR(IF(OR(ALD16="日",ALD16="祝",ALD16=0,ALE16=""),"　",MAX(IF(ALE16&gt;ALR14,ALG16-ALE16,IF(ALE16&lt;=ALR14,ALG16-ALR14,0)),0)),0)</f>
        <v>　</v>
      </c>
      <c r="ALS16" s="663"/>
      <c r="ALT16" s="664"/>
      <c r="ALU16" s="662" t="str">
        <f>IFERROR(IF(OR(ALD16="日",ALD16="祝",ALD16=0,ALE16=""),"　",MAX(IF(AND(ALE16&lt;=ALU14,ALG16&gt;ALV14),ALV14-ALU14,IF(AND(ALE16&gt;ALU14,ALG16&lt;=ALV14),ALG16-ALE16,IF(AND(ALE16&lt;=ALU14,ALG16&lt;=ALV14),ALG16-ALU14,IF(AND(ALE16&gt;ALU14,ALG16&gt;ALV14),ALV14-ALE16,0)))),0)),0)</f>
        <v>　</v>
      </c>
      <c r="ALV16" s="663"/>
      <c r="ALW16" s="664"/>
      <c r="ALX16" s="662" t="str">
        <f>IFERROR(IF(OR(ALD16="日",ALD16="祝",ALD16=0,ALE16=""),"　",MAX(IF(AND(ALE16&gt;AMA14,ALG16&gt;ALY14),0,IF(AND(ALE16&lt;=AMA14,ALE16&gt;ALX14,ALG16&gt;ALY14),AMA14-ALE16,IF(AND(ALE16&lt;=AMA14,ALE16&lt;=ALX14,ALG16&gt;ALY14),AMA14-ALX14,IF(AND(ALE16&gt;ALX14,ALG16&lt;=ALY14),ALG16-ALE16,IF(AND(ALE16&lt;=ALX14,ALG16&lt;=ALY14),ALG16-ALX14,0))))),0)),0)</f>
        <v>　</v>
      </c>
      <c r="ALY16" s="663"/>
      <c r="ALZ16" s="664"/>
      <c r="AMA16" s="662" t="str">
        <f>IFERROR(IF(OR(ALD16="日",ALD16="祝",ALD16=0,ALE16=""),"　",MAX(IF(AND(ALE16&lt;=AMA14,ALG16&gt;AMB14),AMB14-AMA14,IF(ALG16&lt;=AMB14,0,IF(AND(ALE16&gt;AMA14,ALG16&gt;AMB14),AMB14-ALE16,0))),0)),0)</f>
        <v>　</v>
      </c>
      <c r="AMB16" s="663"/>
      <c r="AMC16" s="664"/>
      <c r="AMD16" s="662" t="str">
        <f t="shared" ref="AMD16:AMD45" si="18">ALR16</f>
        <v>　</v>
      </c>
      <c r="AME16" s="663"/>
      <c r="AMF16" s="664"/>
      <c r="AMG16" s="665" t="str">
        <f>IF(AMJ16="×",TIME(0,0,0),IF(AMT4="非常勤",ALI16,ALU16))</f>
        <v>　</v>
      </c>
      <c r="AMH16" s="666"/>
      <c r="AMI16" s="667"/>
      <c r="AMJ16" s="265"/>
      <c r="AMK16" s="665" t="str">
        <f>IF(AMN16="×",TIME(0,0,0),IF(AMT4="非常勤",ALL16,ALX16))</f>
        <v>　</v>
      </c>
      <c r="AML16" s="666"/>
      <c r="AMM16" s="667"/>
      <c r="AMN16" s="265"/>
      <c r="AMO16" s="665" t="str">
        <f>IF(AMR16="×",TIME(0,0,0),IF(AMT4="非常勤",ALO16,AMA16))</f>
        <v>　</v>
      </c>
      <c r="AMP16" s="666"/>
      <c r="AMQ16" s="667"/>
      <c r="AMR16" s="265"/>
      <c r="AMS16" s="665" t="str">
        <f>IF(AMV16="×",TIME(0,0,0),IF(AMT4="非常勤",ALR16,AMD16))</f>
        <v>　</v>
      </c>
      <c r="AMT16" s="666"/>
      <c r="AMU16" s="667"/>
      <c r="AMV16" s="265"/>
      <c r="AMW16" s="668"/>
      <c r="AMX16" s="669"/>
      <c r="AMY16" s="668"/>
      <c r="AMZ16" s="670"/>
      <c r="ANA16" s="669"/>
      <c r="ANB16" s="671"/>
      <c r="ANC16" s="672"/>
      <c r="AND16" s="672"/>
      <c r="ANE16" s="673"/>
      <c r="ANF16" s="263">
        <f>$A$16</f>
        <v>2</v>
      </c>
      <c r="ANG16" s="264" t="str">
        <f>$B$16</f>
        <v>金</v>
      </c>
      <c r="ANH16" s="660"/>
      <c r="ANI16" s="661"/>
      <c r="ANJ16" s="660"/>
      <c r="ANK16" s="661"/>
      <c r="ANL16" s="662" t="str">
        <f>IFERROR(IF(OR(ANG16="日",ANG16="祝",ANG16=0,ANH16=""),"　",MAX(IF(AND(ANH16&lt;=ANL14,ANJ16&gt;ANM14),ANM14-ANL14,IF(AND(ANH16&gt;ANL14,ANJ16&lt;=ANM14),ANJ16-ANH16,IF(AND(ANH16&lt;=ANL14,ANJ16&lt;=ANM14),ANJ16-ANL14,IF(AND(ANH16&gt;ANL14,ANJ16&gt;ANM14),ANM14-ANH16,0)))),0)),0)</f>
        <v>　</v>
      </c>
      <c r="ANM16" s="663"/>
      <c r="ANN16" s="664"/>
      <c r="ANO16" s="662" t="str">
        <f>IFERROR(IF(OR(ANG16="日",ANG16="祝",ANG16=0,ANH16=""),"　",MAX(IF(AND(ANH16&gt;ANR14,ANJ16&gt;ANP14),0,IF(AND(ANH16&lt;=ANR14,ANH16&gt;ANO14,ANJ16&gt;ANP14),ANR14-ANH16,IF(AND(ANH16&lt;=ANR14,ANH16&lt;=ANO14,ANJ16&gt;ANP14),ANR14-ANO14,IF(AND(ANH16&gt;ANO14,ANJ16&lt;=ANP14),ANJ16-ANH16,IF(AND(ANH16&lt;=ANO14,ANJ16&lt;=ANP14),ANJ16-ANO14,0))))),0)),0)</f>
        <v>　</v>
      </c>
      <c r="ANP16" s="663"/>
      <c r="ANQ16" s="664"/>
      <c r="ANR16" s="662" t="str">
        <f>IFERROR(IF(OR(ANG16="日",ANG16="祝",ANG16=0,ANH16=""),"　",MAX(IF(AND(ANH16&lt;=ANR14,ANJ16&gt;ANS14),ANS14-ANR14,IF(ANJ16&lt;=ANS14,0,IF(AND(ANH16&gt;ANR14,ANJ16&gt;ANS14),ANS14-ANH16,0))),0)),0)</f>
        <v>　</v>
      </c>
      <c r="ANS16" s="663"/>
      <c r="ANT16" s="664"/>
      <c r="ANU16" s="662" t="str">
        <f>IFERROR(IF(OR(ANG16="日",ANG16="祝",ANG16=0,ANH16=""),"　",MAX(IF(ANH16&gt;ANU14,ANJ16-ANH16,IF(ANH16&lt;=ANU14,ANJ16-ANU14,0)),0)),0)</f>
        <v>　</v>
      </c>
      <c r="ANV16" s="663"/>
      <c r="ANW16" s="664"/>
      <c r="ANX16" s="662" t="str">
        <f>IFERROR(IF(OR(ANG16="日",ANG16="祝",ANG16=0,ANH16=""),"　",MAX(IF(AND(ANH16&lt;=ANX14,ANJ16&gt;ANY14),ANY14-ANX14,IF(AND(ANH16&gt;ANX14,ANJ16&lt;=ANY14),ANJ16-ANH16,IF(AND(ANH16&lt;=ANX14,ANJ16&lt;=ANY14),ANJ16-ANX14,IF(AND(ANH16&gt;ANX14,ANJ16&gt;ANY14),ANY14-ANH16,0)))),0)),0)</f>
        <v>　</v>
      </c>
      <c r="ANY16" s="663"/>
      <c r="ANZ16" s="664"/>
      <c r="AOA16" s="662" t="str">
        <f>IFERROR(IF(OR(ANG16="日",ANG16="祝",ANG16=0,ANH16=""),"　",MAX(IF(AND(ANH16&gt;AOD14,ANJ16&gt;AOB14),0,IF(AND(ANH16&lt;=AOD14,ANH16&gt;AOA14,ANJ16&gt;AOB14),AOD14-ANH16,IF(AND(ANH16&lt;=AOD14,ANH16&lt;=AOA14,ANJ16&gt;AOB14),AOD14-AOA14,IF(AND(ANH16&gt;AOA14,ANJ16&lt;=AOB14),ANJ16-ANH16,IF(AND(ANH16&lt;=AOA14,ANJ16&lt;=AOB14),ANJ16-AOA14,0))))),0)),0)</f>
        <v>　</v>
      </c>
      <c r="AOB16" s="663"/>
      <c r="AOC16" s="664"/>
      <c r="AOD16" s="662" t="str">
        <f>IFERROR(IF(OR(ANG16="日",ANG16="祝",ANG16=0,ANH16=""),"　",MAX(IF(AND(ANH16&lt;=AOD14,ANJ16&gt;AOE14),AOE14-AOD14,IF(ANJ16&lt;=AOE14,0,IF(AND(ANH16&gt;AOD14,ANJ16&gt;AOE14),AOE14-ANH16,0))),0)),0)</f>
        <v>　</v>
      </c>
      <c r="AOE16" s="663"/>
      <c r="AOF16" s="664"/>
      <c r="AOG16" s="662" t="str">
        <f t="shared" ref="AOG16:AOG45" si="19">ANU16</f>
        <v>　</v>
      </c>
      <c r="AOH16" s="663"/>
      <c r="AOI16" s="664"/>
      <c r="AOJ16" s="665" t="str">
        <f>IF(AOM16="×",TIME(0,0,0),IF(AOW4="非常勤",ANL16,ANX16))</f>
        <v>　</v>
      </c>
      <c r="AOK16" s="666"/>
      <c r="AOL16" s="667"/>
      <c r="AOM16" s="265"/>
      <c r="AON16" s="665" t="str">
        <f>IF(AOQ16="×",TIME(0,0,0),IF(AOW4="非常勤",ANO16,AOA16))</f>
        <v>　</v>
      </c>
      <c r="AOO16" s="666"/>
      <c r="AOP16" s="667"/>
      <c r="AOQ16" s="265"/>
      <c r="AOR16" s="665" t="str">
        <f>IF(AOU16="×",TIME(0,0,0),IF(AOW4="非常勤",ANR16,AOD16))</f>
        <v>　</v>
      </c>
      <c r="AOS16" s="666"/>
      <c r="AOT16" s="667"/>
      <c r="AOU16" s="265"/>
      <c r="AOV16" s="665" t="str">
        <f>IF(AOY16="×",TIME(0,0,0),IF(AOW4="非常勤",ANU16,AOG16))</f>
        <v>　</v>
      </c>
      <c r="AOW16" s="666"/>
      <c r="AOX16" s="667"/>
      <c r="AOY16" s="265"/>
      <c r="AOZ16" s="668"/>
      <c r="APA16" s="669"/>
      <c r="APB16" s="668"/>
      <c r="APC16" s="670"/>
      <c r="APD16" s="669"/>
      <c r="APE16" s="671"/>
      <c r="APF16" s="672"/>
      <c r="APG16" s="672"/>
      <c r="APH16" s="673"/>
      <c r="API16" s="263">
        <f>$A$16</f>
        <v>2</v>
      </c>
      <c r="APJ16" s="264" t="str">
        <f>$B$16</f>
        <v>金</v>
      </c>
      <c r="APK16" s="660"/>
      <c r="APL16" s="661"/>
      <c r="APM16" s="660"/>
      <c r="APN16" s="661"/>
      <c r="APO16" s="662" t="str">
        <f>IFERROR(IF(OR(APJ16="日",APJ16="祝",APJ16=0,APK16=""),"　",MAX(IF(AND(APK16&lt;=APO14,APM16&gt;APP14),APP14-APO14,IF(AND(APK16&gt;APO14,APM16&lt;=APP14),APM16-APK16,IF(AND(APK16&lt;=APO14,APM16&lt;=APP14),APM16-APO14,IF(AND(APK16&gt;APO14,APM16&gt;APP14),APP14-APK16,0)))),0)),0)</f>
        <v>　</v>
      </c>
      <c r="APP16" s="663"/>
      <c r="APQ16" s="664"/>
      <c r="APR16" s="662" t="str">
        <f>IFERROR(IF(OR(APJ16="日",APJ16="祝",APJ16=0,APK16=""),"　",MAX(IF(AND(APK16&gt;APU14,APM16&gt;APS14),0,IF(AND(APK16&lt;=APU14,APK16&gt;APR14,APM16&gt;APS14),APU14-APK16,IF(AND(APK16&lt;=APU14,APK16&lt;=APR14,APM16&gt;APS14),APU14-APR14,IF(AND(APK16&gt;APR14,APM16&lt;=APS14),APM16-APK16,IF(AND(APK16&lt;=APR14,APM16&lt;=APS14),APM16-APR14,0))))),0)),0)</f>
        <v>　</v>
      </c>
      <c r="APS16" s="663"/>
      <c r="APT16" s="664"/>
      <c r="APU16" s="662" t="str">
        <f>IFERROR(IF(OR(APJ16="日",APJ16="祝",APJ16=0,APK16=""),"　",MAX(IF(AND(APK16&lt;=APU14,APM16&gt;APV14),APV14-APU14,IF(APM16&lt;=APV14,0,IF(AND(APK16&gt;APU14,APM16&gt;APV14),APV14-APK16,0))),0)),0)</f>
        <v>　</v>
      </c>
      <c r="APV16" s="663"/>
      <c r="APW16" s="664"/>
      <c r="APX16" s="662" t="str">
        <f>IFERROR(IF(OR(APJ16="日",APJ16="祝",APJ16=0,APK16=""),"　",MAX(IF(APK16&gt;APX14,APM16-APK16,IF(APK16&lt;=APX14,APM16-APX14,0)),0)),0)</f>
        <v>　</v>
      </c>
      <c r="APY16" s="663"/>
      <c r="APZ16" s="664"/>
      <c r="AQA16" s="662" t="str">
        <f>IFERROR(IF(OR(APJ16="日",APJ16="祝",APJ16=0,APK16=""),"　",MAX(IF(AND(APK16&lt;=AQA14,APM16&gt;AQB14),AQB14-AQA14,IF(AND(APK16&gt;AQA14,APM16&lt;=AQB14),APM16-APK16,IF(AND(APK16&lt;=AQA14,APM16&lt;=AQB14),APM16-AQA14,IF(AND(APK16&gt;AQA14,APM16&gt;AQB14),AQB14-APK16,0)))),0)),0)</f>
        <v>　</v>
      </c>
      <c r="AQB16" s="663"/>
      <c r="AQC16" s="664"/>
      <c r="AQD16" s="662" t="str">
        <f>IFERROR(IF(OR(APJ16="日",APJ16="祝",APJ16=0,APK16=""),"　",MAX(IF(AND(APK16&gt;AQG14,APM16&gt;AQE14),0,IF(AND(APK16&lt;=AQG14,APK16&gt;AQD14,APM16&gt;AQE14),AQG14-APK16,IF(AND(APK16&lt;=AQG14,APK16&lt;=AQD14,APM16&gt;AQE14),AQG14-AQD14,IF(AND(APK16&gt;AQD14,APM16&lt;=AQE14),APM16-APK16,IF(AND(APK16&lt;=AQD14,APM16&lt;=AQE14),APM16-AQD14,0))))),0)),0)</f>
        <v>　</v>
      </c>
      <c r="AQE16" s="663"/>
      <c r="AQF16" s="664"/>
      <c r="AQG16" s="662" t="str">
        <f>IFERROR(IF(OR(APJ16="日",APJ16="祝",APJ16=0,APK16=""),"　",MAX(IF(AND(APK16&lt;=AQG14,APM16&gt;AQH14),AQH14-AQG14,IF(APM16&lt;=AQH14,0,IF(AND(APK16&gt;AQG14,APM16&gt;AQH14),AQH14-APK16,0))),0)),0)</f>
        <v>　</v>
      </c>
      <c r="AQH16" s="663"/>
      <c r="AQI16" s="664"/>
      <c r="AQJ16" s="662" t="str">
        <f t="shared" ref="AQJ16:AQJ45" si="20">APX16</f>
        <v>　</v>
      </c>
      <c r="AQK16" s="663"/>
      <c r="AQL16" s="664"/>
      <c r="AQM16" s="665" t="str">
        <f>IF(AQP16="×",TIME(0,0,0),IF(AQZ4="非常勤",APO16,AQA16))</f>
        <v>　</v>
      </c>
      <c r="AQN16" s="666"/>
      <c r="AQO16" s="667"/>
      <c r="AQP16" s="265"/>
      <c r="AQQ16" s="665" t="str">
        <f>IF(AQT16="×",TIME(0,0,0),IF(AQZ4="非常勤",APR16,AQD16))</f>
        <v>　</v>
      </c>
      <c r="AQR16" s="666"/>
      <c r="AQS16" s="667"/>
      <c r="AQT16" s="265"/>
      <c r="AQU16" s="665" t="str">
        <f>IF(AQX16="×",TIME(0,0,0),IF(AQZ4="非常勤",APU16,AQG16))</f>
        <v>　</v>
      </c>
      <c r="AQV16" s="666"/>
      <c r="AQW16" s="667"/>
      <c r="AQX16" s="265"/>
      <c r="AQY16" s="665" t="str">
        <f>IF(ARB16="×",TIME(0,0,0),IF(AQZ4="非常勤",APX16,AQJ16))</f>
        <v>　</v>
      </c>
      <c r="AQZ16" s="666"/>
      <c r="ARA16" s="667"/>
      <c r="ARB16" s="265"/>
      <c r="ARC16" s="720"/>
      <c r="ARD16" s="720"/>
      <c r="ARE16" s="668"/>
      <c r="ARF16" s="670"/>
      <c r="ARG16" s="669"/>
      <c r="ARH16" s="671"/>
      <c r="ARI16" s="672"/>
      <c r="ARJ16" s="672"/>
      <c r="ARK16" s="673"/>
      <c r="ARL16" s="263">
        <f>$A$16</f>
        <v>2</v>
      </c>
      <c r="ARM16" s="264" t="str">
        <f>$B$16</f>
        <v>金</v>
      </c>
      <c r="ARN16" s="660"/>
      <c r="ARO16" s="661"/>
      <c r="ARP16" s="660"/>
      <c r="ARQ16" s="661"/>
      <c r="ARR16" s="662" t="str">
        <f>IFERROR(IF(OR(ARM16="日",ARM16="祝",ARM16=0,ARN16=""),"　",MAX(IF(AND(ARN16&lt;=ARR14,ARP16&gt;ARS14),ARS14-ARR14,IF(AND(ARN16&gt;ARR14,ARP16&lt;=ARS14),ARP16-ARN16,IF(AND(ARN16&lt;=ARR14,ARP16&lt;=ARS14),ARP16-ARR14,IF(AND(ARN16&gt;ARR14,ARP16&gt;ARS14),ARS14-ARN16,0)))),0)),0)</f>
        <v>　</v>
      </c>
      <c r="ARS16" s="663"/>
      <c r="ART16" s="664"/>
      <c r="ARU16" s="662" t="str">
        <f>IFERROR(IF(OR(ARM16="日",ARM16="祝",ARM16=0,ARN16=""),"　",MAX(IF(AND(ARN16&gt;ARX14,ARP16&gt;ARV14),0,IF(AND(ARN16&lt;=ARX14,ARN16&gt;ARU14,ARP16&gt;ARV14),ARX14-ARN16,IF(AND(ARN16&lt;=ARX14,ARN16&lt;=ARU14,ARP16&gt;ARV14),ARX14-ARU14,IF(AND(ARN16&gt;ARU14,ARP16&lt;=ARV14),ARP16-ARN16,IF(AND(ARN16&lt;=ARU14,ARP16&lt;=ARV14),ARP16-ARU14,0))))),0)),0)</f>
        <v>　</v>
      </c>
      <c r="ARV16" s="663"/>
      <c r="ARW16" s="664"/>
      <c r="ARX16" s="662" t="str">
        <f>IFERROR(IF(OR(ARM16="日",ARM16="祝",ARM16=0,ARN16=""),"　",MAX(IF(AND(ARN16&lt;=ARX14,ARP16&gt;ARY14),ARY14-ARX14,IF(ARP16&lt;=ARY14,0,IF(AND(ARN16&gt;ARX14,ARP16&gt;ARY14),ARY14-ARN16,0))),0)),0)</f>
        <v>　</v>
      </c>
      <c r="ARY16" s="663"/>
      <c r="ARZ16" s="664"/>
      <c r="ASA16" s="662" t="str">
        <f>IFERROR(IF(OR(ARM16="日",ARM16="祝",ARM16=0,ARN16=""),"　",MAX(IF(ARN16&gt;ASA14,ARP16-ARN16,IF(ARN16&lt;=ASA14,ARP16-ASA14,0)),0)),0)</f>
        <v>　</v>
      </c>
      <c r="ASB16" s="663"/>
      <c r="ASC16" s="664"/>
      <c r="ASD16" s="662" t="str">
        <f>IFERROR(IF(OR(ARM16="日",ARM16="祝",ARM16=0,ARN16=""),"　",MAX(IF(AND(ARN16&lt;=ASD14,ARP16&gt;ASE14),ASE14-ASD14,IF(AND(ARN16&gt;ASD14,ARP16&lt;=ASE14),ARP16-ARN16,IF(AND(ARN16&lt;=ASD14,ARP16&lt;=ASE14),ARP16-ASD14,IF(AND(ARN16&gt;ASD14,ARP16&gt;ASE14),ASE14-ARN16,0)))),0)),0)</f>
        <v>　</v>
      </c>
      <c r="ASE16" s="663"/>
      <c r="ASF16" s="664"/>
      <c r="ASG16" s="662" t="str">
        <f>IFERROR(IF(OR(ARM16="日",ARM16="祝",ARM16=0,ARN16=""),"　",MAX(IF(AND(ARN16&gt;ASJ14,ARP16&gt;ASH14),0,IF(AND(ARN16&lt;=ASJ14,ARN16&gt;ASG14,ARP16&gt;ASH14),ASJ14-ARN16,IF(AND(ARN16&lt;=ASJ14,ARN16&lt;=ASG14,ARP16&gt;ASH14),ASJ14-ASG14,IF(AND(ARN16&gt;ASG14,ARP16&lt;=ASH14),ARP16-ARN16,IF(AND(ARN16&lt;=ASG14,ARP16&lt;=ASH14),ARP16-ASG14,0))))),0)),0)</f>
        <v>　</v>
      </c>
      <c r="ASH16" s="663"/>
      <c r="ASI16" s="664"/>
      <c r="ASJ16" s="662" t="str">
        <f>IFERROR(IF(OR(ARM16="日",ARM16="祝",ARM16=0,ARN16=""),"　",MAX(IF(AND(ARN16&lt;=ASJ14,ARP16&gt;ASK14),ASK14-ASJ14,IF(ARP16&lt;=ASK14,0,IF(AND(ARN16&gt;ASJ14,ARP16&gt;ASK14),ASK14-ARN16,0))),0)),0)</f>
        <v>　</v>
      </c>
      <c r="ASK16" s="663"/>
      <c r="ASL16" s="664"/>
      <c r="ASM16" s="662" t="str">
        <f t="shared" ref="ASM16:ASM45" si="21">ASA16</f>
        <v>　</v>
      </c>
      <c r="ASN16" s="663"/>
      <c r="ASO16" s="664"/>
      <c r="ASP16" s="665" t="str">
        <f>IF(ASS16="×",TIME(0,0,0),IF(ATC4="非常勤",ARR16,ASD16))</f>
        <v>　</v>
      </c>
      <c r="ASQ16" s="666"/>
      <c r="ASR16" s="667"/>
      <c r="ASS16" s="265"/>
      <c r="AST16" s="665" t="str">
        <f>IF(ASW16="×",TIME(0,0,0),IF(ATC4="非常勤",ARU16,ASG16))</f>
        <v>　</v>
      </c>
      <c r="ASU16" s="666"/>
      <c r="ASV16" s="667"/>
      <c r="ASW16" s="265"/>
      <c r="ASX16" s="665" t="str">
        <f>IF(ATA16="×",TIME(0,0,0),IF(ATC4="非常勤",ARX16,ASJ16))</f>
        <v>　</v>
      </c>
      <c r="ASY16" s="666"/>
      <c r="ASZ16" s="667"/>
      <c r="ATA16" s="265"/>
      <c r="ATB16" s="665" t="str">
        <f>IF(ATE16="×",TIME(0,0,0),IF(ATC4="非常勤",ASA16,ASM16))</f>
        <v>　</v>
      </c>
      <c r="ATC16" s="666"/>
      <c r="ATD16" s="667"/>
      <c r="ATE16" s="265"/>
      <c r="ATF16" s="720"/>
      <c r="ATG16" s="720"/>
      <c r="ATH16" s="668"/>
      <c r="ATI16" s="670"/>
      <c r="ATJ16" s="669"/>
      <c r="ATK16" s="671"/>
      <c r="ATL16" s="672"/>
      <c r="ATM16" s="672"/>
      <c r="ATN16" s="673"/>
      <c r="ATO16" s="263">
        <f>$A$16</f>
        <v>2</v>
      </c>
      <c r="ATP16" s="264" t="str">
        <f>$B$16</f>
        <v>金</v>
      </c>
      <c r="ATQ16" s="660"/>
      <c r="ATR16" s="661"/>
      <c r="ATS16" s="660"/>
      <c r="ATT16" s="661"/>
      <c r="ATU16" s="662" t="str">
        <f>IFERROR(IF(OR(ATP16="日",ATP16="祝",ATP16=0,ATQ16=""),"　",MAX(IF(AND(ATQ16&lt;=ATU14,ATS16&gt;ATV14),ATV14-ATU14,IF(AND(ATQ16&gt;ATU14,ATS16&lt;=ATV14),ATS16-ATQ16,IF(AND(ATQ16&lt;=ATU14,ATS16&lt;=ATV14),ATS16-ATU14,IF(AND(ATQ16&gt;ATU14,ATS16&gt;ATV14),ATV14-ATQ16,0)))),0)),0)</f>
        <v>　</v>
      </c>
      <c r="ATV16" s="663"/>
      <c r="ATW16" s="664"/>
      <c r="ATX16" s="662" t="str">
        <f>IFERROR(IF(OR(ATP16="日",ATP16="祝",ATP16=0,ATQ16=""),"　",MAX(IF(AND(ATQ16&gt;AUA14,ATS16&gt;ATY14),0,IF(AND(ATQ16&lt;=AUA14,ATQ16&gt;ATX14,ATS16&gt;ATY14),AUA14-ATQ16,IF(AND(ATQ16&lt;=AUA14,ATQ16&lt;=ATX14,ATS16&gt;ATY14),AUA14-ATX14,IF(AND(ATQ16&gt;ATX14,ATS16&lt;=ATY14),ATS16-ATQ16,IF(AND(ATQ16&lt;=ATX14,ATS16&lt;=ATY14),ATS16-ATX14,0))))),0)),0)</f>
        <v>　</v>
      </c>
      <c r="ATY16" s="663"/>
      <c r="ATZ16" s="664"/>
      <c r="AUA16" s="662" t="str">
        <f>IFERROR(IF(OR(ATP16="日",ATP16="祝",ATP16=0,ATQ16=""),"　",MAX(IF(AND(ATQ16&lt;=AUA14,ATS16&gt;AUB14),AUB14-AUA14,IF(ATS16&lt;=AUB14,0,IF(AND(ATQ16&gt;AUA14,ATS16&gt;AUB14),AUB14-ATQ16,0))),0)),0)</f>
        <v>　</v>
      </c>
      <c r="AUB16" s="663"/>
      <c r="AUC16" s="664"/>
      <c r="AUD16" s="662" t="str">
        <f>IFERROR(IF(OR(ATP16="日",ATP16="祝",ATP16=0,ATQ16=""),"　",MAX(IF(ATQ16&gt;AUD14,ATS16-ATQ16,IF(ATQ16&lt;=AUD14,ATS16-AUD14,0)),0)),0)</f>
        <v>　</v>
      </c>
      <c r="AUE16" s="663"/>
      <c r="AUF16" s="664"/>
      <c r="AUG16" s="662" t="str">
        <f>IFERROR(IF(OR(ATP16="日",ATP16="祝",ATP16=0,ATQ16=""),"　",MAX(IF(AND(ATQ16&lt;=AUG14,ATS16&gt;AUH14),AUH14-AUG14,IF(AND(ATQ16&gt;AUG14,ATS16&lt;=AUH14),ATS16-ATQ16,IF(AND(ATQ16&lt;=AUG14,ATS16&lt;=AUH14),ATS16-AUG14,IF(AND(ATQ16&gt;AUG14,ATS16&gt;AUH14),AUH14-ATQ16,0)))),0)),0)</f>
        <v>　</v>
      </c>
      <c r="AUH16" s="663"/>
      <c r="AUI16" s="664"/>
      <c r="AUJ16" s="662" t="str">
        <f>IFERROR(IF(OR(ATP16="日",ATP16="祝",ATP16=0,ATQ16=""),"　",MAX(IF(AND(ATQ16&gt;AUM14,ATS16&gt;AUK14),0,IF(AND(ATQ16&lt;=AUM14,ATQ16&gt;AUJ14,ATS16&gt;AUK14),AUM14-ATQ16,IF(AND(ATQ16&lt;=AUM14,ATQ16&lt;=AUJ14,ATS16&gt;AUK14),AUM14-AUJ14,IF(AND(ATQ16&gt;AUJ14,ATS16&lt;=AUK14),ATS16-ATQ16,IF(AND(ATQ16&lt;=AUJ14,ATS16&lt;=AUK14),ATS16-AUJ14,0))))),0)),0)</f>
        <v>　</v>
      </c>
      <c r="AUK16" s="663"/>
      <c r="AUL16" s="664"/>
      <c r="AUM16" s="662" t="str">
        <f>IFERROR(IF(OR(ATP16="日",ATP16="祝",ATP16=0,ATQ16=""),"　",MAX(IF(AND(ATQ16&lt;=AUM14,ATS16&gt;AUN14),AUN14-AUM14,IF(ATS16&lt;=AUN14,0,IF(AND(ATQ16&gt;AUM14,ATS16&gt;AUN14),AUN14-ATQ16,0))),0)),0)</f>
        <v>　</v>
      </c>
      <c r="AUN16" s="663"/>
      <c r="AUO16" s="664"/>
      <c r="AUP16" s="662" t="str">
        <f t="shared" ref="AUP16:AUP45" si="22">AUD16</f>
        <v>　</v>
      </c>
      <c r="AUQ16" s="663"/>
      <c r="AUR16" s="664"/>
      <c r="AUS16" s="665" t="str">
        <f>IF(AUV16="×",TIME(0,0,0),IF(AVF4="非常勤",ATU16,AUG16))</f>
        <v>　</v>
      </c>
      <c r="AUT16" s="666"/>
      <c r="AUU16" s="667"/>
      <c r="AUV16" s="265"/>
      <c r="AUW16" s="665" t="str">
        <f>IF(AUZ16="×",TIME(0,0,0),IF(AVF4="非常勤",ATX16,AUJ16))</f>
        <v>　</v>
      </c>
      <c r="AUX16" s="666"/>
      <c r="AUY16" s="667"/>
      <c r="AUZ16" s="265"/>
      <c r="AVA16" s="665" t="str">
        <f>IF(AVD16="×",TIME(0,0,0),IF(AVF4="非常勤",AUA16,AUM16))</f>
        <v>　</v>
      </c>
      <c r="AVB16" s="666"/>
      <c r="AVC16" s="667"/>
      <c r="AVD16" s="265"/>
      <c r="AVE16" s="665" t="str">
        <f>IF(AVH16="×",TIME(0,0,0),IF(AVF4="非常勤",AUD16,AUP16))</f>
        <v>　</v>
      </c>
      <c r="AVF16" s="666"/>
      <c r="AVG16" s="667"/>
      <c r="AVH16" s="265"/>
      <c r="AVI16" s="668"/>
      <c r="AVJ16" s="669"/>
      <c r="AVK16" s="668"/>
      <c r="AVL16" s="670"/>
      <c r="AVM16" s="669"/>
      <c r="AVN16" s="671"/>
      <c r="AVO16" s="672"/>
      <c r="AVP16" s="672"/>
      <c r="AVQ16" s="673"/>
      <c r="AVR16" s="263">
        <f>$A$16</f>
        <v>2</v>
      </c>
      <c r="AVS16" s="264" t="str">
        <f>$B$16</f>
        <v>金</v>
      </c>
      <c r="AVT16" s="660"/>
      <c r="AVU16" s="661"/>
      <c r="AVV16" s="660"/>
      <c r="AVW16" s="661"/>
      <c r="AVX16" s="662" t="str">
        <f>IFERROR(IF(OR(AVS16="日",AVS16="祝",AVS16=0,AVT16=""),"　",MAX(IF(AND(AVT16&lt;=AVX14,AVV16&gt;AVY14),AVY14-AVX14,IF(AND(AVT16&gt;AVX14,AVV16&lt;=AVY14),AVV16-AVT16,IF(AND(AVT16&lt;=AVX14,AVV16&lt;=AVY14),AVV16-AVX14,IF(AND(AVT16&gt;AVX14,AVV16&gt;AVY14),AVY14-AVT16,0)))),0)),0)</f>
        <v>　</v>
      </c>
      <c r="AVY16" s="663"/>
      <c r="AVZ16" s="664"/>
      <c r="AWA16" s="662" t="str">
        <f>IFERROR(IF(OR(AVS16="日",AVS16="祝",AVS16=0,AVT16=""),"　",MAX(IF(AND(AVT16&gt;AWD14,AVV16&gt;AWB14),0,IF(AND(AVT16&lt;=AWD14,AVT16&gt;AWA14,AVV16&gt;AWB14),AWD14-AVT16,IF(AND(AVT16&lt;=AWD14,AVT16&lt;=AWA14,AVV16&gt;AWB14),AWD14-AWA14,IF(AND(AVT16&gt;AWA14,AVV16&lt;=AWB14),AVV16-AVT16,IF(AND(AVT16&lt;=AWA14,AVV16&lt;=AWB14),AVV16-AWA14,0))))),0)),0)</f>
        <v>　</v>
      </c>
      <c r="AWB16" s="663"/>
      <c r="AWC16" s="664"/>
      <c r="AWD16" s="662" t="str">
        <f>IFERROR(IF(OR(AVS16="日",AVS16="祝",AVS16=0,AVT16=""),"　",MAX(IF(AND(AVT16&lt;=AWD14,AVV16&gt;AWE14),AWE14-AWD14,IF(AVV16&lt;=AWE14,0,IF(AND(AVT16&gt;AWD14,AVV16&gt;AWE14),AWE14-AVT16,0))),0)),0)</f>
        <v>　</v>
      </c>
      <c r="AWE16" s="663"/>
      <c r="AWF16" s="664"/>
      <c r="AWG16" s="662" t="str">
        <f>IFERROR(IF(OR(AVS16="日",AVS16="祝",AVS16=0,AVT16=""),"　",MAX(IF(AVT16&gt;AWG14,AVV16-AVT16,IF(AVT16&lt;=AWG14,AVV16-AWG14,0)),0)),0)</f>
        <v>　</v>
      </c>
      <c r="AWH16" s="663"/>
      <c r="AWI16" s="664"/>
      <c r="AWJ16" s="662" t="str">
        <f>IFERROR(IF(OR(AVS16="日",AVS16="祝",AVS16=0,AVT16=""),"　",MAX(IF(AND(AVT16&lt;=AWJ14,AVV16&gt;AWK14),AWK14-AWJ14,IF(AND(AVT16&gt;AWJ14,AVV16&lt;=AWK14),AVV16-AVT16,IF(AND(AVT16&lt;=AWJ14,AVV16&lt;=AWK14),AVV16-AWJ14,IF(AND(AVT16&gt;AWJ14,AVV16&gt;AWK14),AWK14-AVT16,0)))),0)),0)</f>
        <v>　</v>
      </c>
      <c r="AWK16" s="663"/>
      <c r="AWL16" s="664"/>
      <c r="AWM16" s="662" t="str">
        <f>IFERROR(IF(OR(AVS16="日",AVS16="祝",AVS16=0,AVT16=""),"　",MAX(IF(AND(AVT16&gt;AWP14,AVV16&gt;AWN14),0,IF(AND(AVT16&lt;=AWP14,AVT16&gt;AWM14,AVV16&gt;AWN14),AWP14-AVT16,IF(AND(AVT16&lt;=AWP14,AVT16&lt;=AWM14,AVV16&gt;AWN14),AWP14-AWM14,IF(AND(AVT16&gt;AWM14,AVV16&lt;=AWN14),AVV16-AVT16,IF(AND(AVT16&lt;=AWM14,AVV16&lt;=AWN14),AVV16-AWM14,0))))),0)),0)</f>
        <v>　</v>
      </c>
      <c r="AWN16" s="663"/>
      <c r="AWO16" s="664"/>
      <c r="AWP16" s="662" t="str">
        <f>IFERROR(IF(OR(AVS16="日",AVS16="祝",AVS16=0,AVT16=""),"　",MAX(IF(AND(AVT16&lt;=AWP14,AVV16&gt;AWQ14),AWQ14-AWP14,IF(AVV16&lt;=AWQ14,0,IF(AND(AVT16&gt;AWP14,AVV16&gt;AWQ14),AWQ14-AVT16,0))),0)),0)</f>
        <v>　</v>
      </c>
      <c r="AWQ16" s="663"/>
      <c r="AWR16" s="664"/>
      <c r="AWS16" s="662" t="str">
        <f t="shared" ref="AWS16:AWS45" si="23">AWG16</f>
        <v>　</v>
      </c>
      <c r="AWT16" s="663"/>
      <c r="AWU16" s="664"/>
      <c r="AWV16" s="665" t="str">
        <f>IF(AWY16="×",TIME(0,0,0),IF(AXI4="非常勤",AVX16,AWJ16))</f>
        <v>　</v>
      </c>
      <c r="AWW16" s="666"/>
      <c r="AWX16" s="667"/>
      <c r="AWY16" s="265"/>
      <c r="AWZ16" s="665" t="str">
        <f>IF(AXC16="×",TIME(0,0,0),IF(AXI4="非常勤",AWA16,AWM16))</f>
        <v>　</v>
      </c>
      <c r="AXA16" s="666"/>
      <c r="AXB16" s="667"/>
      <c r="AXC16" s="265"/>
      <c r="AXD16" s="665" t="str">
        <f>IF(AXG16="×",TIME(0,0,0),IF(AXI4="非常勤",AWD16,AWP16))</f>
        <v>　</v>
      </c>
      <c r="AXE16" s="666"/>
      <c r="AXF16" s="667"/>
      <c r="AXG16" s="265"/>
      <c r="AXH16" s="665" t="str">
        <f>IF(AXK16="×",TIME(0,0,0),IF(AXI4="非常勤",AWG16,AWS16))</f>
        <v>　</v>
      </c>
      <c r="AXI16" s="666"/>
      <c r="AXJ16" s="667"/>
      <c r="AXK16" s="265"/>
      <c r="AXL16" s="668"/>
      <c r="AXM16" s="669"/>
      <c r="AXN16" s="668"/>
      <c r="AXO16" s="670"/>
      <c r="AXP16" s="669"/>
      <c r="AXQ16" s="671"/>
      <c r="AXR16" s="672"/>
      <c r="AXS16" s="672"/>
      <c r="AXT16" s="673"/>
      <c r="AXU16" s="263">
        <f>$A$16</f>
        <v>2</v>
      </c>
      <c r="AXV16" s="264" t="str">
        <f>$B$16</f>
        <v>金</v>
      </c>
      <c r="AXW16" s="660"/>
      <c r="AXX16" s="661"/>
      <c r="AXY16" s="660"/>
      <c r="AXZ16" s="661"/>
      <c r="AYA16" s="662" t="str">
        <f>IFERROR(IF(OR(AXV16="日",AXV16="祝",AXV16=0,AXW16=""),"　",MAX(IF(AND(AXW16&lt;=AYA14,AXY16&gt;AYB14),AYB14-AYA14,IF(AND(AXW16&gt;AYA14,AXY16&lt;=AYB14),AXY16-AXW16,IF(AND(AXW16&lt;=AYA14,AXY16&lt;=AYB14),AXY16-AYA14,IF(AND(AXW16&gt;AYA14,AXY16&gt;AYB14),AYB14-AXW16,0)))),0)),0)</f>
        <v>　</v>
      </c>
      <c r="AYB16" s="663"/>
      <c r="AYC16" s="664"/>
      <c r="AYD16" s="662" t="str">
        <f>IFERROR(IF(OR(AXV16="日",AXV16="祝",AXV16=0,AXW16=""),"　",MAX(IF(AND(AXW16&gt;AYG14,AXY16&gt;AYE14),0,IF(AND(AXW16&lt;=AYG14,AXW16&gt;AYD14,AXY16&gt;AYE14),AYG14-AXW16,IF(AND(AXW16&lt;=AYG14,AXW16&lt;=AYD14,AXY16&gt;AYE14),AYG14-AYD14,IF(AND(AXW16&gt;AYD14,AXY16&lt;=AYE14),AXY16-AXW16,IF(AND(AXW16&lt;=AYD14,AXY16&lt;=AYE14),AXY16-AYD14,0))))),0)),0)</f>
        <v>　</v>
      </c>
      <c r="AYE16" s="663"/>
      <c r="AYF16" s="664"/>
      <c r="AYG16" s="662" t="str">
        <f>IFERROR(IF(OR(AXV16="日",AXV16="祝",AXV16=0,AXW16=""),"　",MAX(IF(AND(AXW16&lt;=AYG14,AXY16&gt;AYH14),AYH14-AYG14,IF(AXY16&lt;=AYH14,0,IF(AND(AXW16&gt;AYG14,AXY16&gt;AYH14),AYH14-AXW16,0))),0)),0)</f>
        <v>　</v>
      </c>
      <c r="AYH16" s="663"/>
      <c r="AYI16" s="664"/>
      <c r="AYJ16" s="662" t="str">
        <f>IFERROR(IF(OR(AXV16="日",AXV16="祝",AXV16=0,AXW16=""),"　",MAX(IF(AXW16&gt;AYJ14,AXY16-AXW16,IF(AXW16&lt;=AYJ14,AXY16-AYJ14,0)),0)),0)</f>
        <v>　</v>
      </c>
      <c r="AYK16" s="663"/>
      <c r="AYL16" s="664"/>
      <c r="AYM16" s="662" t="str">
        <f>IFERROR(IF(OR(AXV16="日",AXV16="祝",AXV16=0,AXW16=""),"　",MAX(IF(AND(AXW16&lt;=AYM14,AXY16&gt;AYN14),AYN14-AYM14,IF(AND(AXW16&gt;AYM14,AXY16&lt;=AYN14),AXY16-AXW16,IF(AND(AXW16&lt;=AYM14,AXY16&lt;=AYN14),AXY16-AYM14,IF(AND(AXW16&gt;AYM14,AXY16&gt;AYN14),AYN14-AXW16,0)))),0)),0)</f>
        <v>　</v>
      </c>
      <c r="AYN16" s="663"/>
      <c r="AYO16" s="664"/>
      <c r="AYP16" s="662" t="str">
        <f>IFERROR(IF(OR(AXV16="日",AXV16="祝",AXV16=0,AXW16=""),"　",MAX(IF(AND(AXW16&gt;AYS14,AXY16&gt;AYQ14),0,IF(AND(AXW16&lt;=AYS14,AXW16&gt;AYP14,AXY16&gt;AYQ14),AYS14-AXW16,IF(AND(AXW16&lt;=AYS14,AXW16&lt;=AYP14,AXY16&gt;AYQ14),AYS14-AYP14,IF(AND(AXW16&gt;AYP14,AXY16&lt;=AYQ14),AXY16-AXW16,IF(AND(AXW16&lt;=AYP14,AXY16&lt;=AYQ14),AXY16-AYP14,0))))),0)),0)</f>
        <v>　</v>
      </c>
      <c r="AYQ16" s="663"/>
      <c r="AYR16" s="664"/>
      <c r="AYS16" s="662" t="str">
        <f>IFERROR(IF(OR(AXV16="日",AXV16="祝",AXV16=0,AXW16=""),"　",MAX(IF(AND(AXW16&lt;=AYS14,AXY16&gt;AYT14),AYT14-AYS14,IF(AXY16&lt;=AYT14,0,IF(AND(AXW16&gt;AYS14,AXY16&gt;AYT14),AYT14-AXW16,0))),0)),0)</f>
        <v>　</v>
      </c>
      <c r="AYT16" s="663"/>
      <c r="AYU16" s="664"/>
      <c r="AYV16" s="662" t="str">
        <f t="shared" ref="AYV16:AYV45" si="24">AYJ16</f>
        <v>　</v>
      </c>
      <c r="AYW16" s="663"/>
      <c r="AYX16" s="664"/>
      <c r="AYY16" s="665" t="str">
        <f>IF(AZB16="×",TIME(0,0,0),IF(AZL4="非常勤",AYA16,AYM16))</f>
        <v>　</v>
      </c>
      <c r="AYZ16" s="666"/>
      <c r="AZA16" s="667"/>
      <c r="AZB16" s="265"/>
      <c r="AZC16" s="665" t="str">
        <f>IF(AZF16="×",TIME(0,0,0),IF(AZL4="非常勤",AYD16,AYP16))</f>
        <v>　</v>
      </c>
      <c r="AZD16" s="666"/>
      <c r="AZE16" s="667"/>
      <c r="AZF16" s="265"/>
      <c r="AZG16" s="665" t="str">
        <f>IF(AZJ16="×",TIME(0,0,0),IF(AZL4="非常勤",AYG16,AYS16))</f>
        <v>　</v>
      </c>
      <c r="AZH16" s="666"/>
      <c r="AZI16" s="667"/>
      <c r="AZJ16" s="265"/>
      <c r="AZK16" s="665" t="str">
        <f>IF(AZN16="×",TIME(0,0,0),IF(AZL4="非常勤",AYJ16,AYV16))</f>
        <v>　</v>
      </c>
      <c r="AZL16" s="666"/>
      <c r="AZM16" s="667"/>
      <c r="AZN16" s="265"/>
      <c r="AZO16" s="668"/>
      <c r="AZP16" s="669"/>
      <c r="AZQ16" s="668"/>
      <c r="AZR16" s="670"/>
      <c r="AZS16" s="669"/>
      <c r="AZT16" s="671"/>
      <c r="AZU16" s="672"/>
      <c r="AZV16" s="672"/>
      <c r="AZW16" s="673"/>
      <c r="AZX16" s="263">
        <f>$A$16</f>
        <v>2</v>
      </c>
      <c r="AZY16" s="264" t="str">
        <f>$B$16</f>
        <v>金</v>
      </c>
      <c r="AZZ16" s="660"/>
      <c r="BAA16" s="661"/>
      <c r="BAB16" s="660"/>
      <c r="BAC16" s="661"/>
      <c r="BAD16" s="662" t="str">
        <f>IFERROR(IF(OR(AZY16="日",AZY16="祝",AZY16=0,AZZ16=""),"　",MAX(IF(AND(AZZ16&lt;=BAD14,BAB16&gt;BAE14),BAE14-BAD14,IF(AND(AZZ16&gt;BAD14,BAB16&lt;=BAE14),BAB16-AZZ16,IF(AND(AZZ16&lt;=BAD14,BAB16&lt;=BAE14),BAB16-BAD14,IF(AND(AZZ16&gt;BAD14,BAB16&gt;BAE14),BAE14-AZZ16,0)))),0)),0)</f>
        <v>　</v>
      </c>
      <c r="BAE16" s="663"/>
      <c r="BAF16" s="664"/>
      <c r="BAG16" s="662" t="str">
        <f>IFERROR(IF(OR(AZY16="日",AZY16="祝",AZY16=0,AZZ16=""),"　",MAX(IF(AND(AZZ16&gt;BAJ14,BAB16&gt;BAH14),0,IF(AND(AZZ16&lt;=BAJ14,AZZ16&gt;BAG14,BAB16&gt;BAH14),BAJ14-AZZ16,IF(AND(AZZ16&lt;=BAJ14,AZZ16&lt;=BAG14,BAB16&gt;BAH14),BAJ14-BAG14,IF(AND(AZZ16&gt;BAG14,BAB16&lt;=BAH14),BAB16-AZZ16,IF(AND(AZZ16&lt;=BAG14,BAB16&lt;=BAH14),BAB16-BAG14,0))))),0)),0)</f>
        <v>　</v>
      </c>
      <c r="BAH16" s="663"/>
      <c r="BAI16" s="664"/>
      <c r="BAJ16" s="662" t="str">
        <f>IFERROR(IF(OR(AZY16="日",AZY16="祝",AZY16=0,AZZ16=""),"　",MAX(IF(AND(AZZ16&lt;=BAJ14,BAB16&gt;BAK14),BAK14-BAJ14,IF(BAB16&lt;=BAK14,0,IF(AND(AZZ16&gt;BAJ14,BAB16&gt;BAK14),BAK14-AZZ16,0))),0)),0)</f>
        <v>　</v>
      </c>
      <c r="BAK16" s="663"/>
      <c r="BAL16" s="664"/>
      <c r="BAM16" s="662" t="str">
        <f>IFERROR(IF(OR(AZY16="日",AZY16="祝",AZY16=0,AZZ16=""),"　",MAX(IF(AZZ16&gt;BAM14,BAB16-AZZ16,IF(AZZ16&lt;=BAM14,BAB16-BAM14,0)),0)),0)</f>
        <v>　</v>
      </c>
      <c r="BAN16" s="663"/>
      <c r="BAO16" s="664"/>
      <c r="BAP16" s="662" t="str">
        <f>IFERROR(IF(OR(AZY16="日",AZY16="祝",AZY16=0,AZZ16=""),"　",MAX(IF(AND(AZZ16&lt;=BAP14,BAB16&gt;BAQ14),BAQ14-BAP14,IF(AND(AZZ16&gt;BAP14,BAB16&lt;=BAQ14),BAB16-AZZ16,IF(AND(AZZ16&lt;=BAP14,BAB16&lt;=BAQ14),BAB16-BAP14,IF(AND(AZZ16&gt;BAP14,BAB16&gt;BAQ14),BAQ14-AZZ16,0)))),0)),0)</f>
        <v>　</v>
      </c>
      <c r="BAQ16" s="663"/>
      <c r="BAR16" s="664"/>
      <c r="BAS16" s="662" t="str">
        <f>IFERROR(IF(OR(AZY16="日",AZY16="祝",AZY16=0,AZZ16=""),"　",MAX(IF(AND(AZZ16&gt;BAV14,BAB16&gt;BAT14),0,IF(AND(AZZ16&lt;=BAV14,AZZ16&gt;BAS14,BAB16&gt;BAT14),BAV14-AZZ16,IF(AND(AZZ16&lt;=BAV14,AZZ16&lt;=BAS14,BAB16&gt;BAT14),BAV14-BAS14,IF(AND(AZZ16&gt;BAS14,BAB16&lt;=BAT14),BAB16-AZZ16,IF(AND(AZZ16&lt;=BAS14,BAB16&lt;=BAT14),BAB16-BAS14,0))))),0)),0)</f>
        <v>　</v>
      </c>
      <c r="BAT16" s="663"/>
      <c r="BAU16" s="664"/>
      <c r="BAV16" s="662" t="str">
        <f>IFERROR(IF(OR(AZY16="日",AZY16="祝",AZY16=0,AZZ16=""),"　",MAX(IF(AND(AZZ16&lt;=BAV14,BAB16&gt;BAW14),BAW14-BAV14,IF(BAB16&lt;=BAW14,0,IF(AND(AZZ16&gt;BAV14,BAB16&gt;BAW14),BAW14-AZZ16,0))),0)),0)</f>
        <v>　</v>
      </c>
      <c r="BAW16" s="663"/>
      <c r="BAX16" s="664"/>
      <c r="BAY16" s="662" t="str">
        <f t="shared" ref="BAY16:BAY45" si="25">BAM16</f>
        <v>　</v>
      </c>
      <c r="BAZ16" s="663"/>
      <c r="BBA16" s="664"/>
      <c r="BBB16" s="665" t="str">
        <f>IF(BBE16="×",TIME(0,0,0),IF(BBO4="非常勤",BAD16,BAP16))</f>
        <v>　</v>
      </c>
      <c r="BBC16" s="666"/>
      <c r="BBD16" s="667"/>
      <c r="BBE16" s="265"/>
      <c r="BBF16" s="665" t="str">
        <f>IF(BBI16="×",TIME(0,0,0),IF(BBO4="非常勤",BAG16,BAS16))</f>
        <v>　</v>
      </c>
      <c r="BBG16" s="666"/>
      <c r="BBH16" s="667"/>
      <c r="BBI16" s="265"/>
      <c r="BBJ16" s="665" t="str">
        <f>IF(BBM16="×",TIME(0,0,0),IF(BBO4="非常勤",BAJ16,BAV16))</f>
        <v>　</v>
      </c>
      <c r="BBK16" s="666"/>
      <c r="BBL16" s="667"/>
      <c r="BBM16" s="265"/>
      <c r="BBN16" s="665" t="str">
        <f>IF(BBQ16="×",TIME(0,0,0),IF(BBO4="非常勤",BAM16,BAY16))</f>
        <v>　</v>
      </c>
      <c r="BBO16" s="666"/>
      <c r="BBP16" s="667"/>
      <c r="BBQ16" s="265"/>
      <c r="BBR16" s="668"/>
      <c r="BBS16" s="669"/>
      <c r="BBT16" s="668"/>
      <c r="BBU16" s="670"/>
      <c r="BBV16" s="669"/>
      <c r="BBW16" s="671"/>
      <c r="BBX16" s="672"/>
      <c r="BBY16" s="672"/>
      <c r="BBZ16" s="673"/>
      <c r="BCA16" s="263">
        <f>$A$16</f>
        <v>2</v>
      </c>
      <c r="BCB16" s="264" t="str">
        <f>$B$16</f>
        <v>金</v>
      </c>
      <c r="BCC16" s="660"/>
      <c r="BCD16" s="661"/>
      <c r="BCE16" s="660"/>
      <c r="BCF16" s="661"/>
      <c r="BCG16" s="662" t="str">
        <f>IFERROR(IF(OR(BCB16="日",BCB16="祝",BCB16=0,BCC16=""),"　",MAX(IF(AND(BCC16&lt;=BCG14,BCE16&gt;BCH14),BCH14-BCG14,IF(AND(BCC16&gt;BCG14,BCE16&lt;=BCH14),BCE16-BCC16,IF(AND(BCC16&lt;=BCG14,BCE16&lt;=BCH14),BCE16-BCG14,IF(AND(BCC16&gt;BCG14,BCE16&gt;BCH14),BCH14-BCC16,0)))),0)),0)</f>
        <v>　</v>
      </c>
      <c r="BCH16" s="663"/>
      <c r="BCI16" s="664"/>
      <c r="BCJ16" s="662" t="str">
        <f>IFERROR(IF(OR(BCB16="日",BCB16="祝",BCB16=0,BCC16=""),"　",MAX(IF(AND(BCC16&gt;BCM14,BCE16&gt;BCK14),0,IF(AND(BCC16&lt;=BCM14,BCC16&gt;BCJ14,BCE16&gt;BCK14),BCM14-BCC16,IF(AND(BCC16&lt;=BCM14,BCC16&lt;=BCJ14,BCE16&gt;BCK14),BCM14-BCJ14,IF(AND(BCC16&gt;BCJ14,BCE16&lt;=BCK14),BCE16-BCC16,IF(AND(BCC16&lt;=BCJ14,BCE16&lt;=BCK14),BCE16-BCJ14,0))))),0)),0)</f>
        <v>　</v>
      </c>
      <c r="BCK16" s="663"/>
      <c r="BCL16" s="664"/>
      <c r="BCM16" s="662" t="str">
        <f>IFERROR(IF(OR(BCB16="日",BCB16="祝",BCB16=0,BCC16=""),"　",MAX(IF(AND(BCC16&lt;=BCM14,BCE16&gt;BCN14),BCN14-BCM14,IF(BCE16&lt;=BCN14,0,IF(AND(BCC16&gt;BCM14,BCE16&gt;BCN14),BCN14-BCC16,0))),0)),0)</f>
        <v>　</v>
      </c>
      <c r="BCN16" s="663"/>
      <c r="BCO16" s="664"/>
      <c r="BCP16" s="662" t="str">
        <f>IFERROR(IF(OR(BCB16="日",BCB16="祝",BCB16=0,BCC16=""),"　",MAX(IF(BCC16&gt;BCP14,BCE16-BCC16,IF(BCC16&lt;=BCP14,BCE16-BCP14,0)),0)),0)</f>
        <v>　</v>
      </c>
      <c r="BCQ16" s="663"/>
      <c r="BCR16" s="664"/>
      <c r="BCS16" s="662" t="str">
        <f>IFERROR(IF(OR(BCB16="日",BCB16="祝",BCB16=0,BCC16=""),"　",MAX(IF(AND(BCC16&lt;=BCS14,BCE16&gt;BCT14),BCT14-BCS14,IF(AND(BCC16&gt;BCS14,BCE16&lt;=BCT14),BCE16-BCC16,IF(AND(BCC16&lt;=BCS14,BCE16&lt;=BCT14),BCE16-BCS14,IF(AND(BCC16&gt;BCS14,BCE16&gt;BCT14),BCT14-BCC16,0)))),0)),0)</f>
        <v>　</v>
      </c>
      <c r="BCT16" s="663"/>
      <c r="BCU16" s="664"/>
      <c r="BCV16" s="662" t="str">
        <f>IFERROR(IF(OR(BCB16="日",BCB16="祝",BCB16=0,BCC16=""),"　",MAX(IF(AND(BCC16&gt;BCY14,BCE16&gt;BCW14),0,IF(AND(BCC16&lt;=BCY14,BCC16&gt;BCV14,BCE16&gt;BCW14),BCY14-BCC16,IF(AND(BCC16&lt;=BCY14,BCC16&lt;=BCV14,BCE16&gt;BCW14),BCY14-BCV14,IF(AND(BCC16&gt;BCV14,BCE16&lt;=BCW14),BCE16-BCC16,IF(AND(BCC16&lt;=BCV14,BCE16&lt;=BCW14),BCE16-BCV14,0))))),0)),0)</f>
        <v>　</v>
      </c>
      <c r="BCW16" s="663"/>
      <c r="BCX16" s="664"/>
      <c r="BCY16" s="662" t="str">
        <f>IFERROR(IF(OR(BCB16="日",BCB16="祝",BCB16=0,BCC16=""),"　",MAX(IF(AND(BCC16&lt;=BCY14,BCE16&gt;BCZ14),BCZ14-BCY14,IF(BCE16&lt;=BCZ14,0,IF(AND(BCC16&gt;BCY14,BCE16&gt;BCZ14),BCZ14-BCC16,0))),0)),0)</f>
        <v>　</v>
      </c>
      <c r="BCZ16" s="663"/>
      <c r="BDA16" s="664"/>
      <c r="BDB16" s="662" t="str">
        <f t="shared" ref="BDB16:BDB45" si="26">BCP16</f>
        <v>　</v>
      </c>
      <c r="BDC16" s="663"/>
      <c r="BDD16" s="664"/>
      <c r="BDE16" s="665" t="str">
        <f>IF(BDH16="×",TIME(0,0,0),IF(BDR4="非常勤",BCG16,BCS16))</f>
        <v>　</v>
      </c>
      <c r="BDF16" s="666"/>
      <c r="BDG16" s="667"/>
      <c r="BDH16" s="265"/>
      <c r="BDI16" s="665" t="str">
        <f>IF(BDL16="×",TIME(0,0,0),IF(BDR4="非常勤",BCJ16,BCV16))</f>
        <v>　</v>
      </c>
      <c r="BDJ16" s="666"/>
      <c r="BDK16" s="667"/>
      <c r="BDL16" s="265"/>
      <c r="BDM16" s="665" t="str">
        <f>IF(BDP16="×",TIME(0,0,0),IF(BDR4="非常勤",BCM16,BCY16))</f>
        <v>　</v>
      </c>
      <c r="BDN16" s="666"/>
      <c r="BDO16" s="667"/>
      <c r="BDP16" s="265"/>
      <c r="BDQ16" s="665" t="str">
        <f>IF(BDT16="×",TIME(0,0,0),IF(BDR4="非常勤",BCP16,BDB16))</f>
        <v>　</v>
      </c>
      <c r="BDR16" s="666"/>
      <c r="BDS16" s="667"/>
      <c r="BDT16" s="265"/>
      <c r="BDU16" s="668"/>
      <c r="BDV16" s="669"/>
      <c r="BDW16" s="668"/>
      <c r="BDX16" s="670"/>
      <c r="BDY16" s="669"/>
      <c r="BDZ16" s="671"/>
      <c r="BEA16" s="672"/>
      <c r="BEB16" s="672"/>
      <c r="BEC16" s="673"/>
      <c r="BED16" s="263">
        <f>$A$16</f>
        <v>2</v>
      </c>
      <c r="BEE16" s="264" t="str">
        <f>$B$16</f>
        <v>金</v>
      </c>
      <c r="BEF16" s="660"/>
      <c r="BEG16" s="661"/>
      <c r="BEH16" s="660"/>
      <c r="BEI16" s="661"/>
      <c r="BEJ16" s="662" t="str">
        <f>IFERROR(IF(OR(BEE16="日",BEE16="祝",BEE16=0,BEF16=""),"　",MAX(IF(AND(BEF16&lt;=BEJ14,BEH16&gt;BEK14),BEK14-BEJ14,IF(AND(BEF16&gt;BEJ14,BEH16&lt;=BEK14),BEH16-BEF16,IF(AND(BEF16&lt;=BEJ14,BEH16&lt;=BEK14),BEH16-BEJ14,IF(AND(BEF16&gt;BEJ14,BEH16&gt;BEK14),BEK14-BEF16,0)))),0)),0)</f>
        <v>　</v>
      </c>
      <c r="BEK16" s="663"/>
      <c r="BEL16" s="664"/>
      <c r="BEM16" s="662" t="str">
        <f>IFERROR(IF(OR(BEE16="日",BEE16="祝",BEE16=0,BEF16=""),"　",MAX(IF(AND(BEF16&gt;BEP14,BEH16&gt;BEN14),0,IF(AND(BEF16&lt;=BEP14,BEF16&gt;BEM14,BEH16&gt;BEN14),BEP14-BEF16,IF(AND(BEF16&lt;=BEP14,BEF16&lt;=BEM14,BEH16&gt;BEN14),BEP14-BEM14,IF(AND(BEF16&gt;BEM14,BEH16&lt;=BEN14),BEH16-BEF16,IF(AND(BEF16&lt;=BEM14,BEH16&lt;=BEN14),BEH16-BEM14,0))))),0)),0)</f>
        <v>　</v>
      </c>
      <c r="BEN16" s="663"/>
      <c r="BEO16" s="664"/>
      <c r="BEP16" s="662" t="str">
        <f>IFERROR(IF(OR(BEE16="日",BEE16="祝",BEE16=0,BEF16=""),"　",MAX(IF(AND(BEF16&lt;=BEP14,BEH16&gt;BEQ14),BEQ14-BEP14,IF(BEH16&lt;=BEQ14,0,IF(AND(BEF16&gt;BEP14,BEH16&gt;BEQ14),BEQ14-BEF16,0))),0)),0)</f>
        <v>　</v>
      </c>
      <c r="BEQ16" s="663"/>
      <c r="BER16" s="664"/>
      <c r="BES16" s="662" t="str">
        <f>IFERROR(IF(OR(BEE16="日",BEE16="祝",BEE16=0,BEF16=""),"　",MAX(IF(BEF16&gt;BES14,BEH16-BEF16,IF(BEF16&lt;=BES14,BEH16-BES14,0)),0)),0)</f>
        <v>　</v>
      </c>
      <c r="BET16" s="663"/>
      <c r="BEU16" s="664"/>
      <c r="BEV16" s="662" t="str">
        <f>IFERROR(IF(OR(BEE16="日",BEE16="祝",BEE16=0,BEF16=""),"　",MAX(IF(AND(BEF16&lt;=BEV14,BEH16&gt;BEW14),BEW14-BEV14,IF(AND(BEF16&gt;BEV14,BEH16&lt;=BEW14),BEH16-BEF16,IF(AND(BEF16&lt;=BEV14,BEH16&lt;=BEW14),BEH16-BEV14,IF(AND(BEF16&gt;BEV14,BEH16&gt;BEW14),BEW14-BEF16,0)))),0)),0)</f>
        <v>　</v>
      </c>
      <c r="BEW16" s="663"/>
      <c r="BEX16" s="664"/>
      <c r="BEY16" s="662" t="str">
        <f>IFERROR(IF(OR(BEE16="日",BEE16="祝",BEE16=0,BEF16=""),"　",MAX(IF(AND(BEF16&gt;BFB14,BEH16&gt;BEZ14),0,IF(AND(BEF16&lt;=BFB14,BEF16&gt;BEY14,BEH16&gt;BEZ14),BFB14-BEF16,IF(AND(BEF16&lt;=BFB14,BEF16&lt;=BEY14,BEH16&gt;BEZ14),BFB14-BEY14,IF(AND(BEF16&gt;BEY14,BEH16&lt;=BEZ14),BEH16-BEF16,IF(AND(BEF16&lt;=BEY14,BEH16&lt;=BEZ14),BEH16-BEY14,0))))),0)),0)</f>
        <v>　</v>
      </c>
      <c r="BEZ16" s="663"/>
      <c r="BFA16" s="664"/>
      <c r="BFB16" s="662" t="str">
        <f>IFERROR(IF(OR(BEE16="日",BEE16="祝",BEE16=0,BEF16=""),"　",MAX(IF(AND(BEF16&lt;=BFB14,BEH16&gt;BFC14),BFC14-BFB14,IF(BEH16&lt;=BFC14,0,IF(AND(BEF16&gt;BFB14,BEH16&gt;BFC14),BFC14-BEF16,0))),0)),0)</f>
        <v>　</v>
      </c>
      <c r="BFC16" s="663"/>
      <c r="BFD16" s="664"/>
      <c r="BFE16" s="662" t="str">
        <f t="shared" ref="BFE16:BFE45" si="27">BES16</f>
        <v>　</v>
      </c>
      <c r="BFF16" s="663"/>
      <c r="BFG16" s="664"/>
      <c r="BFH16" s="665" t="str">
        <f>IF(BFK16="×",TIME(0,0,0),IF(BFU4="非常勤",BEJ16,BEV16))</f>
        <v>　</v>
      </c>
      <c r="BFI16" s="666"/>
      <c r="BFJ16" s="667"/>
      <c r="BFK16" s="265"/>
      <c r="BFL16" s="665" t="str">
        <f>IF(BFO16="×",TIME(0,0,0),IF(BFU4="非常勤",BEM16,BEY16))</f>
        <v>　</v>
      </c>
      <c r="BFM16" s="666"/>
      <c r="BFN16" s="667"/>
      <c r="BFO16" s="265"/>
      <c r="BFP16" s="665" t="str">
        <f>IF(BFS16="×",TIME(0,0,0),IF(BFU4="非常勤",BEP16,BFB16))</f>
        <v>　</v>
      </c>
      <c r="BFQ16" s="666"/>
      <c r="BFR16" s="667"/>
      <c r="BFS16" s="265"/>
      <c r="BFT16" s="665" t="str">
        <f>IF(BFW16="×",TIME(0,0,0),IF(BFU4="非常勤",BES16,BFE16))</f>
        <v>　</v>
      </c>
      <c r="BFU16" s="666"/>
      <c r="BFV16" s="667"/>
      <c r="BFW16" s="265"/>
      <c r="BFX16" s="668"/>
      <c r="BFY16" s="669"/>
      <c r="BFZ16" s="668"/>
      <c r="BGA16" s="670"/>
      <c r="BGB16" s="669"/>
      <c r="BGC16" s="671"/>
      <c r="BGD16" s="672"/>
      <c r="BGE16" s="672"/>
      <c r="BGF16" s="673"/>
      <c r="BGG16" s="263">
        <f>$A$16</f>
        <v>2</v>
      </c>
      <c r="BGH16" s="264" t="str">
        <f>$B$16</f>
        <v>金</v>
      </c>
      <c r="BGI16" s="660"/>
      <c r="BGJ16" s="661"/>
      <c r="BGK16" s="660"/>
      <c r="BGL16" s="661"/>
      <c r="BGM16" s="662" t="str">
        <f>IFERROR(IF(OR(BGH16="日",BGH16="祝",BGH16=0,BGI16=""),"　",MAX(IF(AND(BGI16&lt;=BGM14,BGK16&gt;BGN14),BGN14-BGM14,IF(AND(BGI16&gt;BGM14,BGK16&lt;=BGN14),BGK16-BGI16,IF(AND(BGI16&lt;=BGM14,BGK16&lt;=BGN14),BGK16-BGM14,IF(AND(BGI16&gt;BGM14,BGK16&gt;BGN14),BGN14-BGI16,0)))),0)),0)</f>
        <v>　</v>
      </c>
      <c r="BGN16" s="663"/>
      <c r="BGO16" s="664"/>
      <c r="BGP16" s="662" t="str">
        <f>IFERROR(IF(OR(BGH16="日",BGH16="祝",BGH16=0,BGI16=""),"　",MAX(IF(AND(BGI16&gt;BGS14,BGK16&gt;BGQ14),0,IF(AND(BGI16&lt;=BGS14,BGI16&gt;BGP14,BGK16&gt;BGQ14),BGS14-BGI16,IF(AND(BGI16&lt;=BGS14,BGI16&lt;=BGP14,BGK16&gt;BGQ14),BGS14-BGP14,IF(AND(BGI16&gt;BGP14,BGK16&lt;=BGQ14),BGK16-BGI16,IF(AND(BGI16&lt;=BGP14,BGK16&lt;=BGQ14),BGK16-BGP14,0))))),0)),0)</f>
        <v>　</v>
      </c>
      <c r="BGQ16" s="663"/>
      <c r="BGR16" s="664"/>
      <c r="BGS16" s="662" t="str">
        <f>IFERROR(IF(OR(BGH16="日",BGH16="祝",BGH16=0,BGI16=""),"　",MAX(IF(AND(BGI16&lt;=BGS14,BGK16&gt;BGT14),BGT14-BGS14,IF(BGK16&lt;=BGT14,0,IF(AND(BGI16&gt;BGS14,BGK16&gt;BGT14),BGT14-BGI16,0))),0)),0)</f>
        <v>　</v>
      </c>
      <c r="BGT16" s="663"/>
      <c r="BGU16" s="664"/>
      <c r="BGV16" s="662" t="str">
        <f>IFERROR(IF(OR(BGH16="日",BGH16="祝",BGH16=0,BGI16=""),"　",MAX(IF(BGI16&gt;BGV14,BGK16-BGI16,IF(BGI16&lt;=BGV14,BGK16-BGV14,0)),0)),0)</f>
        <v>　</v>
      </c>
      <c r="BGW16" s="663"/>
      <c r="BGX16" s="664"/>
      <c r="BGY16" s="662" t="str">
        <f>IFERROR(IF(OR(BGH16="日",BGH16="祝",BGH16=0,BGI16=""),"　",MAX(IF(AND(BGI16&lt;=BGY14,BGK16&gt;BGZ14),BGZ14-BGY14,IF(AND(BGI16&gt;BGY14,BGK16&lt;=BGZ14),BGK16-BGI16,IF(AND(BGI16&lt;=BGY14,BGK16&lt;=BGZ14),BGK16-BGY14,IF(AND(BGI16&gt;BGY14,BGK16&gt;BGZ14),BGZ14-BGI16,0)))),0)),0)</f>
        <v>　</v>
      </c>
      <c r="BGZ16" s="663"/>
      <c r="BHA16" s="664"/>
      <c r="BHB16" s="662" t="str">
        <f>IFERROR(IF(OR(BGH16="日",BGH16="祝",BGH16=0,BGI16=""),"　",MAX(IF(AND(BGI16&gt;BHE14,BGK16&gt;BHC14),0,IF(AND(BGI16&lt;=BHE14,BGI16&gt;BHB14,BGK16&gt;BHC14),BHE14-BGI16,IF(AND(BGI16&lt;=BHE14,BGI16&lt;=BHB14,BGK16&gt;BHC14),BHE14-BHB14,IF(AND(BGI16&gt;BHB14,BGK16&lt;=BHC14),BGK16-BGI16,IF(AND(BGI16&lt;=BHB14,BGK16&lt;=BHC14),BGK16-BHB14,0))))),0)),0)</f>
        <v>　</v>
      </c>
      <c r="BHC16" s="663"/>
      <c r="BHD16" s="664"/>
      <c r="BHE16" s="662" t="str">
        <f>IFERROR(IF(OR(BGH16="日",BGH16="祝",BGH16=0,BGI16=""),"　",MAX(IF(AND(BGI16&lt;=BHE14,BGK16&gt;BHF14),BHF14-BHE14,IF(BGK16&lt;=BHF14,0,IF(AND(BGI16&gt;BHE14,BGK16&gt;BHF14),BHF14-BGI16,0))),0)),0)</f>
        <v>　</v>
      </c>
      <c r="BHF16" s="663"/>
      <c r="BHG16" s="664"/>
      <c r="BHH16" s="662" t="str">
        <f t="shared" ref="BHH16:BHH45" si="28">BGV16</f>
        <v>　</v>
      </c>
      <c r="BHI16" s="663"/>
      <c r="BHJ16" s="664"/>
      <c r="BHK16" s="665" t="str">
        <f>IF(BHN16="×",TIME(0,0,0),IF(BHX4="非常勤",BGM16,BGY16))</f>
        <v>　</v>
      </c>
      <c r="BHL16" s="666"/>
      <c r="BHM16" s="667"/>
      <c r="BHN16" s="265"/>
      <c r="BHO16" s="665" t="str">
        <f>IF(BHR16="×",TIME(0,0,0),IF(BHX4="非常勤",BGP16,BHB16))</f>
        <v>　</v>
      </c>
      <c r="BHP16" s="666"/>
      <c r="BHQ16" s="667"/>
      <c r="BHR16" s="265"/>
      <c r="BHS16" s="665" t="str">
        <f>IF(BHV16="×",TIME(0,0,0),IF(BHX4="非常勤",BGS16,BHE16))</f>
        <v>　</v>
      </c>
      <c r="BHT16" s="666"/>
      <c r="BHU16" s="667"/>
      <c r="BHV16" s="265"/>
      <c r="BHW16" s="665" t="str">
        <f>IF(BHZ16="×",TIME(0,0,0),IF(BHX4="非常勤",BGV16,BHH16))</f>
        <v>　</v>
      </c>
      <c r="BHX16" s="666"/>
      <c r="BHY16" s="667"/>
      <c r="BHZ16" s="265"/>
      <c r="BIA16" s="668"/>
      <c r="BIB16" s="669"/>
      <c r="BIC16" s="668"/>
      <c r="BID16" s="670"/>
      <c r="BIE16" s="669"/>
      <c r="BIF16" s="671"/>
      <c r="BIG16" s="672"/>
      <c r="BIH16" s="672"/>
      <c r="BII16" s="673"/>
      <c r="BIJ16" s="263">
        <f>$A$16</f>
        <v>2</v>
      </c>
      <c r="BIK16" s="264" t="str">
        <f>$B$16</f>
        <v>金</v>
      </c>
      <c r="BIL16" s="660"/>
      <c r="BIM16" s="661"/>
      <c r="BIN16" s="660"/>
      <c r="BIO16" s="661"/>
      <c r="BIP16" s="662" t="str">
        <f>IFERROR(IF(OR(BIK16="日",BIK16="祝",BIK16=0,BIL16=""),"　",MAX(IF(AND(BIL16&lt;=BIP14,BIN16&gt;BIQ14),BIQ14-BIP14,IF(AND(BIL16&gt;BIP14,BIN16&lt;=BIQ14),BIN16-BIL16,IF(AND(BIL16&lt;=BIP14,BIN16&lt;=BIQ14),BIN16-BIP14,IF(AND(BIL16&gt;BIP14,BIN16&gt;BIQ14),BIQ14-BIL16,0)))),0)),0)</f>
        <v>　</v>
      </c>
      <c r="BIQ16" s="663"/>
      <c r="BIR16" s="664"/>
      <c r="BIS16" s="662" t="str">
        <f>IFERROR(IF(OR(BIK16="日",BIK16="祝",BIK16=0,BIL16=""),"　",MAX(IF(AND(BIL16&gt;BIV14,BIN16&gt;BIT14),0,IF(AND(BIL16&lt;=BIV14,BIL16&gt;BIS14,BIN16&gt;BIT14),BIV14-BIL16,IF(AND(BIL16&lt;=BIV14,BIL16&lt;=BIS14,BIN16&gt;BIT14),BIV14-BIS14,IF(AND(BIL16&gt;BIS14,BIN16&lt;=BIT14),BIN16-BIL16,IF(AND(BIL16&lt;=BIS14,BIN16&lt;=BIT14),BIN16-BIS14,0))))),0)),0)</f>
        <v>　</v>
      </c>
      <c r="BIT16" s="663"/>
      <c r="BIU16" s="664"/>
      <c r="BIV16" s="662" t="str">
        <f>IFERROR(IF(OR(BIK16="日",BIK16="祝",BIK16=0,BIL16=""),"　",MAX(IF(AND(BIL16&lt;=BIV14,BIN16&gt;BIW14),BIW14-BIV14,IF(BIN16&lt;=BIW14,0,IF(AND(BIL16&gt;BIV14,BIN16&gt;BIW14),BIW14-BIL16,0))),0)),0)</f>
        <v>　</v>
      </c>
      <c r="BIW16" s="663"/>
      <c r="BIX16" s="664"/>
      <c r="BIY16" s="662" t="str">
        <f>IFERROR(IF(OR(BIK16="日",BIK16="祝",BIK16=0,BIL16=""),"　",MAX(IF(BIL16&gt;BIY14,BIN16-BIL16,IF(BIL16&lt;=BIY14,BIN16-BIY14,0)),0)),0)</f>
        <v>　</v>
      </c>
      <c r="BIZ16" s="663"/>
      <c r="BJA16" s="664"/>
      <c r="BJB16" s="662" t="str">
        <f>IFERROR(IF(OR(BIK16="日",BIK16="祝",BIK16=0,BIL16=""),"　",MAX(IF(AND(BIL16&lt;=BJB14,BIN16&gt;BJC14),BJC14-BJB14,IF(AND(BIL16&gt;BJB14,BIN16&lt;=BJC14),BIN16-BIL16,IF(AND(BIL16&lt;=BJB14,BIN16&lt;=BJC14),BIN16-BJB14,IF(AND(BIL16&gt;BJB14,BIN16&gt;BJC14),BJC14-BIL16,0)))),0)),0)</f>
        <v>　</v>
      </c>
      <c r="BJC16" s="663"/>
      <c r="BJD16" s="664"/>
      <c r="BJE16" s="662" t="str">
        <f>IFERROR(IF(OR(BIK16="日",BIK16="祝",BIK16=0,BIL16=""),"　",MAX(IF(AND(BIL16&gt;BJH14,BIN16&gt;BJF14),0,IF(AND(BIL16&lt;=BJH14,BIL16&gt;BJE14,BIN16&gt;BJF14),BJH14-BIL16,IF(AND(BIL16&lt;=BJH14,BIL16&lt;=BJE14,BIN16&gt;BJF14),BJH14-BJE14,IF(AND(BIL16&gt;BJE14,BIN16&lt;=BJF14),BIN16-BIL16,IF(AND(BIL16&lt;=BJE14,BIN16&lt;=BJF14),BIN16-BJE14,0))))),0)),0)</f>
        <v>　</v>
      </c>
      <c r="BJF16" s="663"/>
      <c r="BJG16" s="664"/>
      <c r="BJH16" s="662" t="str">
        <f>IFERROR(IF(OR(BIK16="日",BIK16="祝",BIK16=0,BIL16=""),"　",MAX(IF(AND(BIL16&lt;=BJH14,BIN16&gt;BJI14),BJI14-BJH14,IF(BIN16&lt;=BJI14,0,IF(AND(BIL16&gt;BJH14,BIN16&gt;BJI14),BJI14-BIL16,0))),0)),0)</f>
        <v>　</v>
      </c>
      <c r="BJI16" s="663"/>
      <c r="BJJ16" s="664"/>
      <c r="BJK16" s="662" t="str">
        <f t="shared" ref="BJK16:BJK45" si="29">BIY16</f>
        <v>　</v>
      </c>
      <c r="BJL16" s="663"/>
      <c r="BJM16" s="664"/>
      <c r="BJN16" s="665" t="str">
        <f>IF(BJQ16="×",TIME(0,0,0),IF(BKA4="非常勤",BIP16,BJB16))</f>
        <v>　</v>
      </c>
      <c r="BJO16" s="666"/>
      <c r="BJP16" s="667"/>
      <c r="BJQ16" s="265"/>
      <c r="BJR16" s="665" t="str">
        <f>IF(BJU16="×",TIME(0,0,0),IF(BKA4="非常勤",BIS16,BJE16))</f>
        <v>　</v>
      </c>
      <c r="BJS16" s="666"/>
      <c r="BJT16" s="667"/>
      <c r="BJU16" s="265"/>
      <c r="BJV16" s="665" t="str">
        <f>IF(BJY16="×",TIME(0,0,0),IF(BKA4="非常勤",BIV16,BJH16))</f>
        <v>　</v>
      </c>
      <c r="BJW16" s="666"/>
      <c r="BJX16" s="667"/>
      <c r="BJY16" s="265"/>
      <c r="BJZ16" s="665" t="str">
        <f>IF(BKC16="×",TIME(0,0,0),IF(BKA4="非常勤",BIY16,BJK16))</f>
        <v>　</v>
      </c>
      <c r="BKA16" s="666"/>
      <c r="BKB16" s="667"/>
      <c r="BKC16" s="265"/>
      <c r="BKD16" s="668"/>
      <c r="BKE16" s="669"/>
      <c r="BKF16" s="668"/>
      <c r="BKG16" s="670"/>
      <c r="BKH16" s="669"/>
      <c r="BKI16" s="671"/>
      <c r="BKJ16" s="672"/>
      <c r="BKK16" s="672"/>
      <c r="BKL16" s="673"/>
      <c r="BKM16" s="263">
        <f>$A$16</f>
        <v>2</v>
      </c>
      <c r="BKN16" s="264" t="str">
        <f>$B$16</f>
        <v>金</v>
      </c>
      <c r="BKO16" s="660"/>
      <c r="BKP16" s="661"/>
      <c r="BKQ16" s="660"/>
      <c r="BKR16" s="661"/>
      <c r="BKS16" s="662" t="str">
        <f>IFERROR(IF(OR(BKN16="日",BKN16="祝",BKN16=0,BKO16=""),"　",MAX(IF(AND(BKO16&lt;=BKS14,BKQ16&gt;BKT14),BKT14-BKS14,IF(AND(BKO16&gt;BKS14,BKQ16&lt;=BKT14),BKQ16-BKO16,IF(AND(BKO16&lt;=BKS14,BKQ16&lt;=BKT14),BKQ16-BKS14,IF(AND(BKO16&gt;BKS14,BKQ16&gt;BKT14),BKT14-BKO16,0)))),0)),0)</f>
        <v>　</v>
      </c>
      <c r="BKT16" s="663"/>
      <c r="BKU16" s="664"/>
      <c r="BKV16" s="662" t="str">
        <f>IFERROR(IF(OR(BKN16="日",BKN16="祝",BKN16=0,BKO16=""),"　",MAX(IF(AND(BKO16&gt;BKY14,BKQ16&gt;BKW14),0,IF(AND(BKO16&lt;=BKY14,BKO16&gt;BKV14,BKQ16&gt;BKW14),BKY14-BKO16,IF(AND(BKO16&lt;=BKY14,BKO16&lt;=BKV14,BKQ16&gt;BKW14),BKY14-BKV14,IF(AND(BKO16&gt;BKV14,BKQ16&lt;=BKW14),BKQ16-BKO16,IF(AND(BKO16&lt;=BKV14,BKQ16&lt;=BKW14),BKQ16-BKV14,0))))),0)),0)</f>
        <v>　</v>
      </c>
      <c r="BKW16" s="663"/>
      <c r="BKX16" s="664"/>
      <c r="BKY16" s="662" t="str">
        <f>IFERROR(IF(OR(BKN16="日",BKN16="祝",BKN16=0,BKO16=""),"　",MAX(IF(AND(BKO16&lt;=BKY14,BKQ16&gt;BKZ14),BKZ14-BKY14,IF(BKQ16&lt;=BKZ14,0,IF(AND(BKO16&gt;BKY14,BKQ16&gt;BKZ14),BKZ14-BKO16,0))),0)),0)</f>
        <v>　</v>
      </c>
      <c r="BKZ16" s="663"/>
      <c r="BLA16" s="664"/>
      <c r="BLB16" s="662" t="str">
        <f>IFERROR(IF(OR(BKN16="日",BKN16="祝",BKN16=0,BKO16=""),"　",MAX(IF(BKO16&gt;BLB14,BKQ16-BKO16,IF(BKO16&lt;=BLB14,BKQ16-BLB14,0)),0)),0)</f>
        <v>　</v>
      </c>
      <c r="BLC16" s="663"/>
      <c r="BLD16" s="664"/>
      <c r="BLE16" s="662" t="str">
        <f>IFERROR(IF(OR(BKN16="日",BKN16="祝",BKN16=0,BKO16=""),"　",MAX(IF(AND(BKO16&lt;=BLE14,BKQ16&gt;BLF14),BLF14-BLE14,IF(AND(BKO16&gt;BLE14,BKQ16&lt;=BLF14),BKQ16-BKO16,IF(AND(BKO16&lt;=BLE14,BKQ16&lt;=BLF14),BKQ16-BLE14,IF(AND(BKO16&gt;BLE14,BKQ16&gt;BLF14),BLF14-BKO16,0)))),0)),0)</f>
        <v>　</v>
      </c>
      <c r="BLF16" s="663"/>
      <c r="BLG16" s="664"/>
      <c r="BLH16" s="662" t="str">
        <f>IFERROR(IF(OR(BKN16="日",BKN16="祝",BKN16=0,BKO16=""),"　",MAX(IF(AND(BKO16&gt;BLK14,BKQ16&gt;BLI14),0,IF(AND(BKO16&lt;=BLK14,BKO16&gt;BLH14,BKQ16&gt;BLI14),BLK14-BKO16,IF(AND(BKO16&lt;=BLK14,BKO16&lt;=BLH14,BKQ16&gt;BLI14),BLK14-BLH14,IF(AND(BKO16&gt;BLH14,BKQ16&lt;=BLI14),BKQ16-BKO16,IF(AND(BKO16&lt;=BLH14,BKQ16&lt;=BLI14),BKQ16-BLH14,0))))),0)),0)</f>
        <v>　</v>
      </c>
      <c r="BLI16" s="663"/>
      <c r="BLJ16" s="664"/>
      <c r="BLK16" s="662" t="str">
        <f>IFERROR(IF(OR(BKN16="日",BKN16="祝",BKN16=0,BKO16=""),"　",MAX(IF(AND(BKO16&lt;=BLK14,BKQ16&gt;BLL14),BLL14-BLK14,IF(BKQ16&lt;=BLL14,0,IF(AND(BKO16&gt;BLK14,BKQ16&gt;BLL14),BLL14-BKO16,0))),0)),0)</f>
        <v>　</v>
      </c>
      <c r="BLL16" s="663"/>
      <c r="BLM16" s="664"/>
      <c r="BLN16" s="662" t="str">
        <f t="shared" ref="BLN16:BLN45" si="30">BLB16</f>
        <v>　</v>
      </c>
      <c r="BLO16" s="663"/>
      <c r="BLP16" s="664"/>
      <c r="BLQ16" s="665" t="str">
        <f>IF(BLT16="×",TIME(0,0,0),IF(BMD4="非常勤",BKS16,BLE16))</f>
        <v>　</v>
      </c>
      <c r="BLR16" s="666"/>
      <c r="BLS16" s="667"/>
      <c r="BLT16" s="265"/>
      <c r="BLU16" s="665" t="str">
        <f>IF(BLX16="×",TIME(0,0,0),IF(BMD4="非常勤",BKV16,BLH16))</f>
        <v>　</v>
      </c>
      <c r="BLV16" s="666"/>
      <c r="BLW16" s="667"/>
      <c r="BLX16" s="265"/>
      <c r="BLY16" s="665" t="str">
        <f>IF(BMB16="×",TIME(0,0,0),IF(BMD4="非常勤",BKY16,BLK16))</f>
        <v>　</v>
      </c>
      <c r="BLZ16" s="666"/>
      <c r="BMA16" s="667"/>
      <c r="BMB16" s="265"/>
      <c r="BMC16" s="665" t="str">
        <f>IF(BMF16="×",TIME(0,0,0),IF(BMD4="非常勤",BLB16,BLN16))</f>
        <v>　</v>
      </c>
      <c r="BMD16" s="666"/>
      <c r="BME16" s="667"/>
      <c r="BMF16" s="265"/>
      <c r="BMG16" s="668"/>
      <c r="BMH16" s="669"/>
      <c r="BMI16" s="668"/>
      <c r="BMJ16" s="670"/>
      <c r="BMK16" s="669"/>
      <c r="BML16" s="671"/>
      <c r="BMM16" s="672"/>
      <c r="BMN16" s="672"/>
      <c r="BMO16" s="673"/>
      <c r="BMP16" s="263">
        <f>$A$16</f>
        <v>2</v>
      </c>
      <c r="BMQ16" s="264" t="str">
        <f>$B$16</f>
        <v>金</v>
      </c>
      <c r="BMR16" s="660"/>
      <c r="BMS16" s="661"/>
      <c r="BMT16" s="660"/>
      <c r="BMU16" s="661"/>
      <c r="BMV16" s="662" t="str">
        <f>IFERROR(IF(OR(BMQ16="日",BMQ16="祝",BMQ16=0,BMR16=""),"　",MAX(IF(AND(BMR16&lt;=BMV14,BMT16&gt;BMW14),BMW14-BMV14,IF(AND(BMR16&gt;BMV14,BMT16&lt;=BMW14),BMT16-BMR16,IF(AND(BMR16&lt;=BMV14,BMT16&lt;=BMW14),BMT16-BMV14,IF(AND(BMR16&gt;BMV14,BMT16&gt;BMW14),BMW14-BMR16,0)))),0)),0)</f>
        <v>　</v>
      </c>
      <c r="BMW16" s="663"/>
      <c r="BMX16" s="664"/>
      <c r="BMY16" s="662" t="str">
        <f>IFERROR(IF(OR(BMQ16="日",BMQ16="祝",BMQ16=0,BMR16=""),"　",MAX(IF(AND(BMR16&gt;BNB14,BMT16&gt;BMZ14),0,IF(AND(BMR16&lt;=BNB14,BMR16&gt;BMY14,BMT16&gt;BMZ14),BNB14-BMR16,IF(AND(BMR16&lt;=BNB14,BMR16&lt;=BMY14,BMT16&gt;BMZ14),BNB14-BMY14,IF(AND(BMR16&gt;BMY14,BMT16&lt;=BMZ14),BMT16-BMR16,IF(AND(BMR16&lt;=BMY14,BMT16&lt;=BMZ14),BMT16-BMY14,0))))),0)),0)</f>
        <v>　</v>
      </c>
      <c r="BMZ16" s="663"/>
      <c r="BNA16" s="664"/>
      <c r="BNB16" s="662" t="str">
        <f>IFERROR(IF(OR(BMQ16="日",BMQ16="祝",BMQ16=0,BMR16=""),"　",MAX(IF(AND(BMR16&lt;=BNB14,BMT16&gt;BNC14),BNC14-BNB14,IF(BMT16&lt;=BNC14,0,IF(AND(BMR16&gt;BNB14,BMT16&gt;BNC14),BNC14-BMR16,0))),0)),0)</f>
        <v>　</v>
      </c>
      <c r="BNC16" s="663"/>
      <c r="BND16" s="664"/>
      <c r="BNE16" s="662" t="str">
        <f>IFERROR(IF(OR(BMQ16="日",BMQ16="祝",BMQ16=0,BMR16=""),"　",MAX(IF(BMR16&gt;BNE14,BMT16-BMR16,IF(BMR16&lt;=BNE14,BMT16-BNE14,0)),0)),0)</f>
        <v>　</v>
      </c>
      <c r="BNF16" s="663"/>
      <c r="BNG16" s="664"/>
      <c r="BNH16" s="662" t="str">
        <f>IFERROR(IF(OR(BMQ16="日",BMQ16="祝",BMQ16=0,BMR16=""),"　",MAX(IF(AND(BMR16&lt;=BNH14,BMT16&gt;BNI14),BNI14-BNH14,IF(AND(BMR16&gt;BNH14,BMT16&lt;=BNI14),BMT16-BMR16,IF(AND(BMR16&lt;=BNH14,BMT16&lt;=BNI14),BMT16-BNH14,IF(AND(BMR16&gt;BNH14,BMT16&gt;BNI14),BNI14-BMR16,0)))),0)),0)</f>
        <v>　</v>
      </c>
      <c r="BNI16" s="663"/>
      <c r="BNJ16" s="664"/>
      <c r="BNK16" s="662" t="str">
        <f>IFERROR(IF(OR(BMQ16="日",BMQ16="祝",BMQ16=0,BMR16=""),"　",MAX(IF(AND(BMR16&gt;BNN14,BMT16&gt;BNL14),0,IF(AND(BMR16&lt;=BNN14,BMR16&gt;BNK14,BMT16&gt;BNL14),BNN14-BMR16,IF(AND(BMR16&lt;=BNN14,BMR16&lt;=BNK14,BMT16&gt;BNL14),BNN14-BNK14,IF(AND(BMR16&gt;BNK14,BMT16&lt;=BNL14),BMT16-BMR16,IF(AND(BMR16&lt;=BNK14,BMT16&lt;=BNL14),BMT16-BNK14,0))))),0)),0)</f>
        <v>　</v>
      </c>
      <c r="BNL16" s="663"/>
      <c r="BNM16" s="664"/>
      <c r="BNN16" s="662" t="str">
        <f>IFERROR(IF(OR(BMQ16="日",BMQ16="祝",BMQ16=0,BMR16=""),"　",MAX(IF(AND(BMR16&lt;=BNN14,BMT16&gt;BNO14),BNO14-BNN14,IF(BMT16&lt;=BNO14,0,IF(AND(BMR16&gt;BNN14,BMT16&gt;BNO14),BNO14-BMR16,0))),0)),0)</f>
        <v>　</v>
      </c>
      <c r="BNO16" s="663"/>
      <c r="BNP16" s="664"/>
      <c r="BNQ16" s="662" t="str">
        <f t="shared" ref="BNQ16:BNQ45" si="31">BNE16</f>
        <v>　</v>
      </c>
      <c r="BNR16" s="663"/>
      <c r="BNS16" s="664"/>
      <c r="BNT16" s="665" t="str">
        <f>IF(BNW16="×",TIME(0,0,0),IF(BOG4="非常勤",BMV16,BNH16))</f>
        <v>　</v>
      </c>
      <c r="BNU16" s="666"/>
      <c r="BNV16" s="667"/>
      <c r="BNW16" s="265"/>
      <c r="BNX16" s="665" t="str">
        <f>IF(BOA16="×",TIME(0,0,0),IF(BOG4="非常勤",BMY16,BNK16))</f>
        <v>　</v>
      </c>
      <c r="BNY16" s="666"/>
      <c r="BNZ16" s="667"/>
      <c r="BOA16" s="265"/>
      <c r="BOB16" s="665" t="str">
        <f>IF(BOE16="×",TIME(0,0,0),IF(BOG4="非常勤",BNB16,BNN16))</f>
        <v>　</v>
      </c>
      <c r="BOC16" s="666"/>
      <c r="BOD16" s="667"/>
      <c r="BOE16" s="265"/>
      <c r="BOF16" s="665" t="str">
        <f>IF(BOI16="×",TIME(0,0,0),IF(BOG4="非常勤",BNE16,BNQ16))</f>
        <v>　</v>
      </c>
      <c r="BOG16" s="666"/>
      <c r="BOH16" s="667"/>
      <c r="BOI16" s="265"/>
      <c r="BOJ16" s="668"/>
      <c r="BOK16" s="669"/>
      <c r="BOL16" s="668"/>
      <c r="BOM16" s="670"/>
      <c r="BON16" s="669"/>
      <c r="BOO16" s="671"/>
      <c r="BOP16" s="672"/>
      <c r="BOQ16" s="672"/>
      <c r="BOR16" s="673"/>
      <c r="BOS16" s="263">
        <f>$A$16</f>
        <v>2</v>
      </c>
      <c r="BOT16" s="264" t="str">
        <f>$B$16</f>
        <v>金</v>
      </c>
      <c r="BOU16" s="660"/>
      <c r="BOV16" s="661"/>
      <c r="BOW16" s="660"/>
      <c r="BOX16" s="661"/>
      <c r="BOY16" s="662" t="str">
        <f>IFERROR(IF(OR(BOT16="日",BOT16="祝",BOT16=0,BOU16=""),"　",MAX(IF(AND(BOU16&lt;=BOY14,BOW16&gt;BOZ14),BOZ14-BOY14,IF(AND(BOU16&gt;BOY14,BOW16&lt;=BOZ14),BOW16-BOU16,IF(AND(BOU16&lt;=BOY14,BOW16&lt;=BOZ14),BOW16-BOY14,IF(AND(BOU16&gt;BOY14,BOW16&gt;BOZ14),BOZ14-BOU16,0)))),0)),0)</f>
        <v>　</v>
      </c>
      <c r="BOZ16" s="663"/>
      <c r="BPA16" s="664"/>
      <c r="BPB16" s="662" t="str">
        <f>IFERROR(IF(OR(BOT16="日",BOT16="祝",BOT16=0,BOU16=""),"　",MAX(IF(AND(BOU16&gt;BPE14,BOW16&gt;BPC14),0,IF(AND(BOU16&lt;=BPE14,BOU16&gt;BPB14,BOW16&gt;BPC14),BPE14-BOU16,IF(AND(BOU16&lt;=BPE14,BOU16&lt;=BPB14,BOW16&gt;BPC14),BPE14-BPB14,IF(AND(BOU16&gt;BPB14,BOW16&lt;=BPC14),BOW16-BOU16,IF(AND(BOU16&lt;=BPB14,BOW16&lt;=BPC14),BOW16-BPB14,0))))),0)),0)</f>
        <v>　</v>
      </c>
      <c r="BPC16" s="663"/>
      <c r="BPD16" s="664"/>
      <c r="BPE16" s="662" t="str">
        <f>IFERROR(IF(OR(BOT16="日",BOT16="祝",BOT16=0,BOU16=""),"　",MAX(IF(AND(BOU16&lt;=BPE14,BOW16&gt;BPF14),BPF14-BPE14,IF(BOW16&lt;=BPF14,0,IF(AND(BOU16&gt;BPE14,BOW16&gt;BPF14),BPF14-BOU16,0))),0)),0)</f>
        <v>　</v>
      </c>
      <c r="BPF16" s="663"/>
      <c r="BPG16" s="664"/>
      <c r="BPH16" s="662" t="str">
        <f>IFERROR(IF(OR(BOT16="日",BOT16="祝",BOT16=0,BOU16=""),"　",MAX(IF(BOU16&gt;BPH14,BOW16-BOU16,IF(BOU16&lt;=BPH14,BOW16-BPH14,0)),0)),0)</f>
        <v>　</v>
      </c>
      <c r="BPI16" s="663"/>
      <c r="BPJ16" s="664"/>
      <c r="BPK16" s="662" t="str">
        <f>IFERROR(IF(OR(BOT16="日",BOT16="祝",BOT16=0,BOU16=""),"　",MAX(IF(AND(BOU16&lt;=BPK14,BOW16&gt;BPL14),BPL14-BPK14,IF(AND(BOU16&gt;BPK14,BOW16&lt;=BPL14),BOW16-BOU16,IF(AND(BOU16&lt;=BPK14,BOW16&lt;=BPL14),BOW16-BPK14,IF(AND(BOU16&gt;BPK14,BOW16&gt;BPL14),BPL14-BOU16,0)))),0)),0)</f>
        <v>　</v>
      </c>
      <c r="BPL16" s="663"/>
      <c r="BPM16" s="664"/>
      <c r="BPN16" s="662" t="str">
        <f>IFERROR(IF(OR(BOT16="日",BOT16="祝",BOT16=0,BOU16=""),"　",MAX(IF(AND(BOU16&gt;BPQ14,BOW16&gt;BPO14),0,IF(AND(BOU16&lt;=BPQ14,BOU16&gt;BPN14,BOW16&gt;BPO14),BPQ14-BOU16,IF(AND(BOU16&lt;=BPQ14,BOU16&lt;=BPN14,BOW16&gt;BPO14),BPQ14-BPN14,IF(AND(BOU16&gt;BPN14,BOW16&lt;=BPO14),BOW16-BOU16,IF(AND(BOU16&lt;=BPN14,BOW16&lt;=BPO14),BOW16-BPN14,0))))),0)),0)</f>
        <v>　</v>
      </c>
      <c r="BPO16" s="663"/>
      <c r="BPP16" s="664"/>
      <c r="BPQ16" s="662" t="str">
        <f>IFERROR(IF(OR(BOT16="日",BOT16="祝",BOT16=0,BOU16=""),"　",MAX(IF(AND(BOU16&lt;=BPQ14,BOW16&gt;BPR14),BPR14-BPQ14,IF(BOW16&lt;=BPR14,0,IF(AND(BOU16&gt;BPQ14,BOW16&gt;BPR14),BPR14-BOU16,0))),0)),0)</f>
        <v>　</v>
      </c>
      <c r="BPR16" s="663"/>
      <c r="BPS16" s="664"/>
      <c r="BPT16" s="662" t="str">
        <f t="shared" ref="BPT16:BPT45" si="32">BPH16</f>
        <v>　</v>
      </c>
      <c r="BPU16" s="663"/>
      <c r="BPV16" s="664"/>
      <c r="BPW16" s="665" t="str">
        <f>IF(BPZ16="×",TIME(0,0,0),IF(BQJ4="非常勤",BOY16,BPK16))</f>
        <v>　</v>
      </c>
      <c r="BPX16" s="666"/>
      <c r="BPY16" s="667"/>
      <c r="BPZ16" s="265"/>
      <c r="BQA16" s="665" t="str">
        <f>IF(BQD16="×",TIME(0,0,0),IF(BQJ4="非常勤",BPB16,BPN16))</f>
        <v>　</v>
      </c>
      <c r="BQB16" s="666"/>
      <c r="BQC16" s="667"/>
      <c r="BQD16" s="265"/>
      <c r="BQE16" s="665" t="str">
        <f>IF(BQH16="×",TIME(0,0,0),IF(BQJ4="非常勤",BPE16,BPQ16))</f>
        <v>　</v>
      </c>
      <c r="BQF16" s="666"/>
      <c r="BQG16" s="667"/>
      <c r="BQH16" s="265"/>
      <c r="BQI16" s="665" t="str">
        <f>IF(BQL16="×",TIME(0,0,0),IF(BQJ4="非常勤",BPH16,BPT16))</f>
        <v>　</v>
      </c>
      <c r="BQJ16" s="666"/>
      <c r="BQK16" s="667"/>
      <c r="BQL16" s="265"/>
      <c r="BQM16" s="668"/>
      <c r="BQN16" s="669"/>
      <c r="BQO16" s="668"/>
      <c r="BQP16" s="670"/>
      <c r="BQQ16" s="669"/>
      <c r="BQR16" s="671"/>
      <c r="BQS16" s="672"/>
      <c r="BQT16" s="672"/>
      <c r="BQU16" s="673"/>
      <c r="BQV16" s="263">
        <f>$A$16</f>
        <v>2</v>
      </c>
      <c r="BQW16" s="264" t="str">
        <f>$B$16</f>
        <v>金</v>
      </c>
      <c r="BQX16" s="660"/>
      <c r="BQY16" s="661"/>
      <c r="BQZ16" s="660"/>
      <c r="BRA16" s="661"/>
      <c r="BRB16" s="662" t="str">
        <f>IFERROR(IF(OR(BQW16="日",BQW16="祝",BQW16=0,BQX16=""),"　",MAX(IF(AND(BQX16&lt;=BRB14,BQZ16&gt;BRC14),BRC14-BRB14,IF(AND(BQX16&gt;BRB14,BQZ16&lt;=BRC14),BQZ16-BQX16,IF(AND(BQX16&lt;=BRB14,BQZ16&lt;=BRC14),BQZ16-BRB14,IF(AND(BQX16&gt;BRB14,BQZ16&gt;BRC14),BRC14-BQX16,0)))),0)),0)</f>
        <v>　</v>
      </c>
      <c r="BRC16" s="663"/>
      <c r="BRD16" s="664"/>
      <c r="BRE16" s="662" t="str">
        <f>IFERROR(IF(OR(BQW16="日",BQW16="祝",BQW16=0,BQX16=""),"　",MAX(IF(AND(BQX16&gt;BRH14,BQZ16&gt;BRF14),0,IF(AND(BQX16&lt;=BRH14,BQX16&gt;BRE14,BQZ16&gt;BRF14),BRH14-BQX16,IF(AND(BQX16&lt;=BRH14,BQX16&lt;=BRE14,BQZ16&gt;BRF14),BRH14-BRE14,IF(AND(BQX16&gt;BRE14,BQZ16&lt;=BRF14),BQZ16-BQX16,IF(AND(BQX16&lt;=BRE14,BQZ16&lt;=BRF14),BQZ16-BRE14,0))))),0)),0)</f>
        <v>　</v>
      </c>
      <c r="BRF16" s="663"/>
      <c r="BRG16" s="664"/>
      <c r="BRH16" s="662" t="str">
        <f>IFERROR(IF(OR(BQW16="日",BQW16="祝",BQW16=0,BQX16=""),"　",MAX(IF(AND(BQX16&lt;=BRH14,BQZ16&gt;BRI14),BRI14-BRH14,IF(BQZ16&lt;=BRI14,0,IF(AND(BQX16&gt;BRH14,BQZ16&gt;BRI14),BRI14-BQX16,0))),0)),0)</f>
        <v>　</v>
      </c>
      <c r="BRI16" s="663"/>
      <c r="BRJ16" s="664"/>
      <c r="BRK16" s="662" t="str">
        <f>IFERROR(IF(OR(BQW16="日",BQW16="祝",BQW16=0,BQX16=""),"　",MAX(IF(BQX16&gt;BRK14,BQZ16-BQX16,IF(BQX16&lt;=BRK14,BQZ16-BRK14,0)),0)),0)</f>
        <v>　</v>
      </c>
      <c r="BRL16" s="663"/>
      <c r="BRM16" s="664"/>
      <c r="BRN16" s="662" t="str">
        <f>IFERROR(IF(OR(BQW16="日",BQW16="祝",BQW16=0,BQX16=""),"　",MAX(IF(AND(BQX16&lt;=BRN14,BQZ16&gt;BRO14),BRO14-BRN14,IF(AND(BQX16&gt;BRN14,BQZ16&lt;=BRO14),BQZ16-BQX16,IF(AND(BQX16&lt;=BRN14,BQZ16&lt;=BRO14),BQZ16-BRN14,IF(AND(BQX16&gt;BRN14,BQZ16&gt;BRO14),BRO14-BQX16,0)))),0)),0)</f>
        <v>　</v>
      </c>
      <c r="BRO16" s="663"/>
      <c r="BRP16" s="664"/>
      <c r="BRQ16" s="662" t="str">
        <f>IFERROR(IF(OR(BQW16="日",BQW16="祝",BQW16=0,BQX16=""),"　",MAX(IF(AND(BQX16&gt;BRT14,BQZ16&gt;BRR14),0,IF(AND(BQX16&lt;=BRT14,BQX16&gt;BRQ14,BQZ16&gt;BRR14),BRT14-BQX16,IF(AND(BQX16&lt;=BRT14,BQX16&lt;=BRQ14,BQZ16&gt;BRR14),BRT14-BRQ14,IF(AND(BQX16&gt;BRQ14,BQZ16&lt;=BRR14),BQZ16-BQX16,IF(AND(BQX16&lt;=BRQ14,BQZ16&lt;=BRR14),BQZ16-BRQ14,0))))),0)),0)</f>
        <v>　</v>
      </c>
      <c r="BRR16" s="663"/>
      <c r="BRS16" s="664"/>
      <c r="BRT16" s="662" t="str">
        <f>IFERROR(IF(OR(BQW16="日",BQW16="祝",BQW16=0,BQX16=""),"　",MAX(IF(AND(BQX16&lt;=BRT14,BQZ16&gt;BRU14),BRU14-BRT14,IF(BQZ16&lt;=BRU14,0,IF(AND(BQX16&gt;BRT14,BQZ16&gt;BRU14),BRU14-BQX16,0))),0)),0)</f>
        <v>　</v>
      </c>
      <c r="BRU16" s="663"/>
      <c r="BRV16" s="664"/>
      <c r="BRW16" s="662" t="str">
        <f t="shared" ref="BRW16:BRW45" si="33">BRK16</f>
        <v>　</v>
      </c>
      <c r="BRX16" s="663"/>
      <c r="BRY16" s="664"/>
      <c r="BRZ16" s="665" t="str">
        <f>IF(BSC16="×",TIME(0,0,0),IF(BSM4="非常勤",BRB16,BRN16))</f>
        <v>　</v>
      </c>
      <c r="BSA16" s="666"/>
      <c r="BSB16" s="667"/>
      <c r="BSC16" s="265"/>
      <c r="BSD16" s="665" t="str">
        <f>IF(BSG16="×",TIME(0,0,0),IF(BSM4="非常勤",BRE16,BRQ16))</f>
        <v>　</v>
      </c>
      <c r="BSE16" s="666"/>
      <c r="BSF16" s="667"/>
      <c r="BSG16" s="265"/>
      <c r="BSH16" s="665" t="str">
        <f>IF(BSK16="×",TIME(0,0,0),IF(BSM4="非常勤",BRH16,BRT16))</f>
        <v>　</v>
      </c>
      <c r="BSI16" s="666"/>
      <c r="BSJ16" s="667"/>
      <c r="BSK16" s="265"/>
      <c r="BSL16" s="665" t="str">
        <f>IF(BSO16="×",TIME(0,0,0),IF(BSM4="非常勤",BRK16,BRW16))</f>
        <v>　</v>
      </c>
      <c r="BSM16" s="666"/>
      <c r="BSN16" s="667"/>
      <c r="BSO16" s="265"/>
      <c r="BSP16" s="668"/>
      <c r="BSQ16" s="669"/>
      <c r="BSR16" s="668"/>
      <c r="BSS16" s="670"/>
      <c r="BST16" s="669"/>
      <c r="BSU16" s="671"/>
      <c r="BSV16" s="672"/>
      <c r="BSW16" s="672"/>
      <c r="BSX16" s="673"/>
      <c r="BSY16" s="263">
        <f>$A$16</f>
        <v>2</v>
      </c>
      <c r="BSZ16" s="264" t="str">
        <f>$B$16</f>
        <v>金</v>
      </c>
      <c r="BTA16" s="660"/>
      <c r="BTB16" s="661"/>
      <c r="BTC16" s="660"/>
      <c r="BTD16" s="661"/>
      <c r="BTE16" s="662" t="str">
        <f>IFERROR(IF(OR(BSZ16="日",BSZ16="祝",BSZ16=0,BTA16=""),"　",MAX(IF(AND(BTA16&lt;=BTE14,BTC16&gt;BTF14),BTF14-BTE14,IF(AND(BTA16&gt;BTE14,BTC16&lt;=BTF14),BTC16-BTA16,IF(AND(BTA16&lt;=BTE14,BTC16&lt;=BTF14),BTC16-BTE14,IF(AND(BTA16&gt;BTE14,BTC16&gt;BTF14),BTF14-BTA16,0)))),0)),0)</f>
        <v>　</v>
      </c>
      <c r="BTF16" s="663"/>
      <c r="BTG16" s="664"/>
      <c r="BTH16" s="662" t="str">
        <f>IFERROR(IF(OR(BSZ16="日",BSZ16="祝",BSZ16=0,BTA16=""),"　",MAX(IF(AND(BTA16&gt;BTK14,BTC16&gt;BTI14),0,IF(AND(BTA16&lt;=BTK14,BTA16&gt;BTH14,BTC16&gt;BTI14),BTK14-BTA16,IF(AND(BTA16&lt;=BTK14,BTA16&lt;=BTH14,BTC16&gt;BTI14),BTK14-BTH14,IF(AND(BTA16&gt;BTH14,BTC16&lt;=BTI14),BTC16-BTA16,IF(AND(BTA16&lt;=BTH14,BTC16&lt;=BTI14),BTC16-BTH14,0))))),0)),0)</f>
        <v>　</v>
      </c>
      <c r="BTI16" s="663"/>
      <c r="BTJ16" s="664"/>
      <c r="BTK16" s="662" t="str">
        <f>IFERROR(IF(OR(BSZ16="日",BSZ16="祝",BSZ16=0,BTA16=""),"　",MAX(IF(AND(BTA16&lt;=BTK14,BTC16&gt;BTL14),BTL14-BTK14,IF(BTC16&lt;=BTL14,0,IF(AND(BTA16&gt;BTK14,BTC16&gt;BTL14),BTL14-BTA16,0))),0)),0)</f>
        <v>　</v>
      </c>
      <c r="BTL16" s="663"/>
      <c r="BTM16" s="664"/>
      <c r="BTN16" s="662" t="str">
        <f>IFERROR(IF(OR(BSZ16="日",BSZ16="祝",BSZ16=0,BTA16=""),"　",MAX(IF(BTA16&gt;BTN14,BTC16-BTA16,IF(BTA16&lt;=BTN14,BTC16-BTN14,0)),0)),0)</f>
        <v>　</v>
      </c>
      <c r="BTO16" s="663"/>
      <c r="BTP16" s="664"/>
      <c r="BTQ16" s="662" t="str">
        <f>IFERROR(IF(OR(BSZ16="日",BSZ16="祝",BSZ16=0,BTA16=""),"　",MAX(IF(AND(BTA16&lt;=BTQ14,BTC16&gt;BTR14),BTR14-BTQ14,IF(AND(BTA16&gt;BTQ14,BTC16&lt;=BTR14),BTC16-BTA16,IF(AND(BTA16&lt;=BTQ14,BTC16&lt;=BTR14),BTC16-BTQ14,IF(AND(BTA16&gt;BTQ14,BTC16&gt;BTR14),BTR14-BTA16,0)))),0)),0)</f>
        <v>　</v>
      </c>
      <c r="BTR16" s="663"/>
      <c r="BTS16" s="664"/>
      <c r="BTT16" s="662" t="str">
        <f>IFERROR(IF(OR(BSZ16="日",BSZ16="祝",BSZ16=0,BTA16=""),"　",MAX(IF(AND(BTA16&gt;BTW14,BTC16&gt;BTU14),0,IF(AND(BTA16&lt;=BTW14,BTA16&gt;BTT14,BTC16&gt;BTU14),BTW14-BTA16,IF(AND(BTA16&lt;=BTW14,BTA16&lt;=BTT14,BTC16&gt;BTU14),BTW14-BTT14,IF(AND(BTA16&gt;BTT14,BTC16&lt;=BTU14),BTC16-BTA16,IF(AND(BTA16&lt;=BTT14,BTC16&lt;=BTU14),BTC16-BTT14,0))))),0)),0)</f>
        <v>　</v>
      </c>
      <c r="BTU16" s="663"/>
      <c r="BTV16" s="664"/>
      <c r="BTW16" s="662" t="str">
        <f>IFERROR(IF(OR(BSZ16="日",BSZ16="祝",BSZ16=0,BTA16=""),"　",MAX(IF(AND(BTA16&lt;=BTW14,BTC16&gt;BTX14),BTX14-BTW14,IF(BTC16&lt;=BTX14,0,IF(AND(BTA16&gt;BTW14,BTC16&gt;BTX14),BTX14-BTA16,0))),0)),0)</f>
        <v>　</v>
      </c>
      <c r="BTX16" s="663"/>
      <c r="BTY16" s="664"/>
      <c r="BTZ16" s="662" t="str">
        <f t="shared" ref="BTZ16:BTZ45" si="34">BTN16</f>
        <v>　</v>
      </c>
      <c r="BUA16" s="663"/>
      <c r="BUB16" s="664"/>
      <c r="BUC16" s="665" t="str">
        <f>IF(BUF16="×",TIME(0,0,0),IF(BUP4="非常勤",BTE16,BTQ16))</f>
        <v>　</v>
      </c>
      <c r="BUD16" s="666"/>
      <c r="BUE16" s="667"/>
      <c r="BUF16" s="265"/>
      <c r="BUG16" s="665" t="str">
        <f>IF(BUJ16="×",TIME(0,0,0),IF(BUP4="非常勤",BTH16,BTT16))</f>
        <v>　</v>
      </c>
      <c r="BUH16" s="666"/>
      <c r="BUI16" s="667"/>
      <c r="BUJ16" s="265"/>
      <c r="BUK16" s="665" t="str">
        <f>IF(BUN16="×",TIME(0,0,0),IF(BUP4="非常勤",BTK16,BTW16))</f>
        <v>　</v>
      </c>
      <c r="BUL16" s="666"/>
      <c r="BUM16" s="667"/>
      <c r="BUN16" s="265"/>
      <c r="BUO16" s="665" t="str">
        <f>IF(BUR16="×",TIME(0,0,0),IF(BUP4="非常勤",BTN16,BTZ16))</f>
        <v>　</v>
      </c>
      <c r="BUP16" s="666"/>
      <c r="BUQ16" s="667"/>
      <c r="BUR16" s="265"/>
      <c r="BUS16" s="668"/>
      <c r="BUT16" s="669"/>
      <c r="BUU16" s="668"/>
      <c r="BUV16" s="670"/>
      <c r="BUW16" s="669"/>
      <c r="BUX16" s="671"/>
      <c r="BUY16" s="672"/>
      <c r="BUZ16" s="672"/>
      <c r="BVA16" s="673"/>
      <c r="BVB16" s="263">
        <f>$A$16</f>
        <v>2</v>
      </c>
      <c r="BVC16" s="264" t="str">
        <f>$B$16</f>
        <v>金</v>
      </c>
      <c r="BVD16" s="660"/>
      <c r="BVE16" s="661"/>
      <c r="BVF16" s="660"/>
      <c r="BVG16" s="661"/>
      <c r="BVH16" s="662" t="str">
        <f>IFERROR(IF(OR(BVC16="日",BVC16="祝",BVC16=0,BVD16=""),"　",MAX(IF(AND(BVD16&lt;=BVH14,BVF16&gt;BVI14),BVI14-BVH14,IF(AND(BVD16&gt;BVH14,BVF16&lt;=BVI14),BVF16-BVD16,IF(AND(BVD16&lt;=BVH14,BVF16&lt;=BVI14),BVF16-BVH14,IF(AND(BVD16&gt;BVH14,BVF16&gt;BVI14),BVI14-BVD16,0)))),0)),0)</f>
        <v>　</v>
      </c>
      <c r="BVI16" s="663"/>
      <c r="BVJ16" s="664"/>
      <c r="BVK16" s="662" t="str">
        <f>IFERROR(IF(OR(BVC16="日",BVC16="祝",BVC16=0,BVD16=""),"　",MAX(IF(AND(BVD16&gt;BVN14,BVF16&gt;BVL14),0,IF(AND(BVD16&lt;=BVN14,BVD16&gt;BVK14,BVF16&gt;BVL14),BVN14-BVD16,IF(AND(BVD16&lt;=BVN14,BVD16&lt;=BVK14,BVF16&gt;BVL14),BVN14-BVK14,IF(AND(BVD16&gt;BVK14,BVF16&lt;=BVL14),BVF16-BVD16,IF(AND(BVD16&lt;=BVK14,BVF16&lt;=BVL14),BVF16-BVK14,0))))),0)),0)</f>
        <v>　</v>
      </c>
      <c r="BVL16" s="663"/>
      <c r="BVM16" s="664"/>
      <c r="BVN16" s="662" t="str">
        <f>IFERROR(IF(OR(BVC16="日",BVC16="祝",BVC16=0,BVD16=""),"　",MAX(IF(AND(BVD16&lt;=BVN14,BVF16&gt;BVO14),BVO14-BVN14,IF(BVF16&lt;=BVO14,0,IF(AND(BVD16&gt;BVN14,BVF16&gt;BVO14),BVO14-BVD16,0))),0)),0)</f>
        <v>　</v>
      </c>
      <c r="BVO16" s="663"/>
      <c r="BVP16" s="664"/>
      <c r="BVQ16" s="662" t="str">
        <f>IFERROR(IF(OR(BVC16="日",BVC16="祝",BVC16=0,BVD16=""),"　",MAX(IF(BVD16&gt;BVQ14,BVF16-BVD16,IF(BVD16&lt;=BVQ14,BVF16-BVQ14,0)),0)),0)</f>
        <v>　</v>
      </c>
      <c r="BVR16" s="663"/>
      <c r="BVS16" s="664"/>
      <c r="BVT16" s="662" t="str">
        <f>IFERROR(IF(OR(BVC16="日",BVC16="祝",BVC16=0,BVD16=""),"　",MAX(IF(AND(BVD16&lt;=BVT14,BVF16&gt;BVU14),BVU14-BVT14,IF(AND(BVD16&gt;BVT14,BVF16&lt;=BVU14),BVF16-BVD16,IF(AND(BVD16&lt;=BVT14,BVF16&lt;=BVU14),BVF16-BVT14,IF(AND(BVD16&gt;BVT14,BVF16&gt;BVU14),BVU14-BVD16,0)))),0)),0)</f>
        <v>　</v>
      </c>
      <c r="BVU16" s="663"/>
      <c r="BVV16" s="664"/>
      <c r="BVW16" s="662" t="str">
        <f>IFERROR(IF(OR(BVC16="日",BVC16="祝",BVC16=0,BVD16=""),"　",MAX(IF(AND(BVD16&gt;BVZ14,BVF16&gt;BVX14),0,IF(AND(BVD16&lt;=BVZ14,BVD16&gt;BVW14,BVF16&gt;BVX14),BVZ14-BVD16,IF(AND(BVD16&lt;=BVZ14,BVD16&lt;=BVW14,BVF16&gt;BVX14),BVZ14-BVW14,IF(AND(BVD16&gt;BVW14,BVF16&lt;=BVX14),BVF16-BVD16,IF(AND(BVD16&lt;=BVW14,BVF16&lt;=BVX14),BVF16-BVW14,0))))),0)),0)</f>
        <v>　</v>
      </c>
      <c r="BVX16" s="663"/>
      <c r="BVY16" s="664"/>
      <c r="BVZ16" s="662" t="str">
        <f>IFERROR(IF(OR(BVC16="日",BVC16="祝",BVC16=0,BVD16=""),"　",MAX(IF(AND(BVD16&lt;=BVZ14,BVF16&gt;BWA14),BWA14-BVZ14,IF(BVF16&lt;=BWA14,0,IF(AND(BVD16&gt;BVZ14,BVF16&gt;BWA14),BWA14-BVD16,0))),0)),0)</f>
        <v>　</v>
      </c>
      <c r="BWA16" s="663"/>
      <c r="BWB16" s="664"/>
      <c r="BWC16" s="662" t="str">
        <f t="shared" ref="BWC16:BWC45" si="35">BVQ16</f>
        <v>　</v>
      </c>
      <c r="BWD16" s="663"/>
      <c r="BWE16" s="664"/>
      <c r="BWF16" s="665" t="str">
        <f>IF(BWI16="×",TIME(0,0,0),IF(BWS4="非常勤",BVH16,BVT16))</f>
        <v>　</v>
      </c>
      <c r="BWG16" s="666"/>
      <c r="BWH16" s="667"/>
      <c r="BWI16" s="265"/>
      <c r="BWJ16" s="665" t="str">
        <f>IF(BWM16="×",TIME(0,0,0),IF(BWS4="非常勤",BVK16,BVW16))</f>
        <v>　</v>
      </c>
      <c r="BWK16" s="666"/>
      <c r="BWL16" s="667"/>
      <c r="BWM16" s="265"/>
      <c r="BWN16" s="665" t="str">
        <f>IF(BWQ16="×",TIME(0,0,0),IF(BWS4="非常勤",BVN16,BVZ16))</f>
        <v>　</v>
      </c>
      <c r="BWO16" s="666"/>
      <c r="BWP16" s="667"/>
      <c r="BWQ16" s="265"/>
      <c r="BWR16" s="665" t="str">
        <f>IF(BWU16="×",TIME(0,0,0),IF(BWS4="非常勤",BVQ16,BWC16))</f>
        <v>　</v>
      </c>
      <c r="BWS16" s="666"/>
      <c r="BWT16" s="667"/>
      <c r="BWU16" s="265"/>
      <c r="BWV16" s="668"/>
      <c r="BWW16" s="669"/>
      <c r="BWX16" s="668"/>
      <c r="BWY16" s="670"/>
      <c r="BWZ16" s="669"/>
      <c r="BXA16" s="671"/>
      <c r="BXB16" s="672"/>
      <c r="BXC16" s="672"/>
      <c r="BXD16" s="673"/>
      <c r="BXE16" s="263">
        <f>$A$16</f>
        <v>2</v>
      </c>
      <c r="BXF16" s="264" t="str">
        <f>$B$16</f>
        <v>金</v>
      </c>
      <c r="BXG16" s="660"/>
      <c r="BXH16" s="661"/>
      <c r="BXI16" s="660"/>
      <c r="BXJ16" s="661"/>
      <c r="BXK16" s="662" t="str">
        <f>IFERROR(IF(OR(BXF16="日",BXF16="祝",BXF16=0,BXG16=""),"　",MAX(IF(AND(BXG16&lt;=BXK14,BXI16&gt;BXL14),BXL14-BXK14,IF(AND(BXG16&gt;BXK14,BXI16&lt;=BXL14),BXI16-BXG16,IF(AND(BXG16&lt;=BXK14,BXI16&lt;=BXL14),BXI16-BXK14,IF(AND(BXG16&gt;BXK14,BXI16&gt;BXL14),BXL14-BXG16,0)))),0)),0)</f>
        <v>　</v>
      </c>
      <c r="BXL16" s="663"/>
      <c r="BXM16" s="664"/>
      <c r="BXN16" s="662" t="str">
        <f>IFERROR(IF(OR(BXF16="日",BXF16="祝",BXF16=0,BXG16=""),"　",MAX(IF(AND(BXG16&gt;BXQ14,BXI16&gt;BXO14),0,IF(AND(BXG16&lt;=BXQ14,BXG16&gt;BXN14,BXI16&gt;BXO14),BXQ14-BXG16,IF(AND(BXG16&lt;=BXQ14,BXG16&lt;=BXN14,BXI16&gt;BXO14),BXQ14-BXN14,IF(AND(BXG16&gt;BXN14,BXI16&lt;=BXO14),BXI16-BXG16,IF(AND(BXG16&lt;=BXN14,BXI16&lt;=BXO14),BXI16-BXN14,0))))),0)),0)</f>
        <v>　</v>
      </c>
      <c r="BXO16" s="663"/>
      <c r="BXP16" s="664"/>
      <c r="BXQ16" s="662" t="str">
        <f>IFERROR(IF(OR(BXF16="日",BXF16="祝",BXF16=0,BXG16=""),"　",MAX(IF(AND(BXG16&lt;=BXQ14,BXI16&gt;BXR14),BXR14-BXQ14,IF(BXI16&lt;=BXR14,0,IF(AND(BXG16&gt;BXQ14,BXI16&gt;BXR14),BXR14-BXG16,0))),0)),0)</f>
        <v>　</v>
      </c>
      <c r="BXR16" s="663"/>
      <c r="BXS16" s="664"/>
      <c r="BXT16" s="662" t="str">
        <f>IFERROR(IF(OR(BXF16="日",BXF16="祝",BXF16=0,BXG16=""),"　",MAX(IF(BXG16&gt;BXT14,BXI16-BXG16,IF(BXG16&lt;=BXT14,BXI16-BXT14,0)),0)),0)</f>
        <v>　</v>
      </c>
      <c r="BXU16" s="663"/>
      <c r="BXV16" s="664"/>
      <c r="BXW16" s="662" t="str">
        <f>IFERROR(IF(OR(BXF16="日",BXF16="祝",BXF16=0,BXG16=""),"　",MAX(IF(AND(BXG16&lt;=BXW14,BXI16&gt;BXX14),BXX14-BXW14,IF(AND(BXG16&gt;BXW14,BXI16&lt;=BXX14),BXI16-BXG16,IF(AND(BXG16&lt;=BXW14,BXI16&lt;=BXX14),BXI16-BXW14,IF(AND(BXG16&gt;BXW14,BXI16&gt;BXX14),BXX14-BXG16,0)))),0)),0)</f>
        <v>　</v>
      </c>
      <c r="BXX16" s="663"/>
      <c r="BXY16" s="664"/>
      <c r="BXZ16" s="662" t="str">
        <f>IFERROR(IF(OR(BXF16="日",BXF16="祝",BXF16=0,BXG16=""),"　",MAX(IF(AND(BXG16&gt;BYC14,BXI16&gt;BYA14),0,IF(AND(BXG16&lt;=BYC14,BXG16&gt;BXZ14,BXI16&gt;BYA14),BYC14-BXG16,IF(AND(BXG16&lt;=BYC14,BXG16&lt;=BXZ14,BXI16&gt;BYA14),BYC14-BXZ14,IF(AND(BXG16&gt;BXZ14,BXI16&lt;=BYA14),BXI16-BXG16,IF(AND(BXG16&lt;=BXZ14,BXI16&lt;=BYA14),BXI16-BXZ14,0))))),0)),0)</f>
        <v>　</v>
      </c>
      <c r="BYA16" s="663"/>
      <c r="BYB16" s="664"/>
      <c r="BYC16" s="662" t="str">
        <f>IFERROR(IF(OR(BXF16="日",BXF16="祝",BXF16=0,BXG16=""),"　",MAX(IF(AND(BXG16&lt;=BYC14,BXI16&gt;BYD14),BYD14-BYC14,IF(BXI16&lt;=BYD14,0,IF(AND(BXG16&gt;BYC14,BXI16&gt;BYD14),BYD14-BXG16,0))),0)),0)</f>
        <v>　</v>
      </c>
      <c r="BYD16" s="663"/>
      <c r="BYE16" s="664"/>
      <c r="BYF16" s="662" t="str">
        <f t="shared" ref="BYF16:BYF45" si="36">BXT16</f>
        <v>　</v>
      </c>
      <c r="BYG16" s="663"/>
      <c r="BYH16" s="664"/>
      <c r="BYI16" s="665" t="str">
        <f>IF(BYL16="×",TIME(0,0,0),IF(BYV4="非常勤",BXK16,BXW16))</f>
        <v>　</v>
      </c>
      <c r="BYJ16" s="666"/>
      <c r="BYK16" s="667"/>
      <c r="BYL16" s="265"/>
      <c r="BYM16" s="665" t="str">
        <f>IF(BYP16="×",TIME(0,0,0),IF(BYV4="非常勤",BXN16,BXZ16))</f>
        <v>　</v>
      </c>
      <c r="BYN16" s="666"/>
      <c r="BYO16" s="667"/>
      <c r="BYP16" s="265"/>
      <c r="BYQ16" s="665" t="str">
        <f>IF(BYT16="×",TIME(0,0,0),IF(BYV4="非常勤",BXQ16,BYC16))</f>
        <v>　</v>
      </c>
      <c r="BYR16" s="666"/>
      <c r="BYS16" s="667"/>
      <c r="BYT16" s="265"/>
      <c r="BYU16" s="665" t="str">
        <f>IF(BYX16="×",TIME(0,0,0),IF(BYV4="非常勤",BXT16,BYF16))</f>
        <v>　</v>
      </c>
      <c r="BYV16" s="666"/>
      <c r="BYW16" s="667"/>
      <c r="BYX16" s="265"/>
      <c r="BYY16" s="668"/>
      <c r="BYZ16" s="669"/>
      <c r="BZA16" s="668"/>
      <c r="BZB16" s="670"/>
      <c r="BZC16" s="669"/>
      <c r="BZD16" s="671"/>
      <c r="BZE16" s="672"/>
      <c r="BZF16" s="672"/>
      <c r="BZG16" s="673"/>
      <c r="BZH16" s="263">
        <f>$A$16</f>
        <v>2</v>
      </c>
      <c r="BZI16" s="264" t="str">
        <f>$B$16</f>
        <v>金</v>
      </c>
      <c r="BZJ16" s="660"/>
      <c r="BZK16" s="661"/>
      <c r="BZL16" s="660"/>
      <c r="BZM16" s="661"/>
      <c r="BZN16" s="662" t="str">
        <f>IFERROR(IF(OR(BZI16="日",BZI16="祝",BZI16=0,BZJ16=""),"　",MAX(IF(AND(BZJ16&lt;=BZN14,BZL16&gt;BZO14),BZO14-BZN14,IF(AND(BZJ16&gt;BZN14,BZL16&lt;=BZO14),BZL16-BZJ16,IF(AND(BZJ16&lt;=BZN14,BZL16&lt;=BZO14),BZL16-BZN14,IF(AND(BZJ16&gt;BZN14,BZL16&gt;BZO14),BZO14-BZJ16,0)))),0)),0)</f>
        <v>　</v>
      </c>
      <c r="BZO16" s="663"/>
      <c r="BZP16" s="664"/>
      <c r="BZQ16" s="662" t="str">
        <f>IFERROR(IF(OR(BZI16="日",BZI16="祝",BZI16=0,BZJ16=""),"　",MAX(IF(AND(BZJ16&gt;BZT14,BZL16&gt;BZR14),0,IF(AND(BZJ16&lt;=BZT14,BZJ16&gt;BZQ14,BZL16&gt;BZR14),BZT14-BZJ16,IF(AND(BZJ16&lt;=BZT14,BZJ16&lt;=BZQ14,BZL16&gt;BZR14),BZT14-BZQ14,IF(AND(BZJ16&gt;BZQ14,BZL16&lt;=BZR14),BZL16-BZJ16,IF(AND(BZJ16&lt;=BZQ14,BZL16&lt;=BZR14),BZL16-BZQ14,0))))),0)),0)</f>
        <v>　</v>
      </c>
      <c r="BZR16" s="663"/>
      <c r="BZS16" s="664"/>
      <c r="BZT16" s="662" t="str">
        <f>IFERROR(IF(OR(BZI16="日",BZI16="祝",BZI16=0,BZJ16=""),"　",MAX(IF(AND(BZJ16&lt;=BZT14,BZL16&gt;BZU14),BZU14-BZT14,IF(BZL16&lt;=BZU14,0,IF(AND(BZJ16&gt;BZT14,BZL16&gt;BZU14),BZU14-BZJ16,0))),0)),0)</f>
        <v>　</v>
      </c>
      <c r="BZU16" s="663"/>
      <c r="BZV16" s="664"/>
      <c r="BZW16" s="662" t="str">
        <f>IFERROR(IF(OR(BZI16="日",BZI16="祝",BZI16=0,BZJ16=""),"　",MAX(IF(BZJ16&gt;BZW14,BZL16-BZJ16,IF(BZJ16&lt;=BZW14,BZL16-BZW14,0)),0)),0)</f>
        <v>　</v>
      </c>
      <c r="BZX16" s="663"/>
      <c r="BZY16" s="664"/>
      <c r="BZZ16" s="662" t="str">
        <f>IFERROR(IF(OR(BZI16="日",BZI16="祝",BZI16=0,BZJ16=""),"　",MAX(IF(AND(BZJ16&lt;=BZZ14,BZL16&gt;CAA14),CAA14-BZZ14,IF(AND(BZJ16&gt;BZZ14,BZL16&lt;=CAA14),BZL16-BZJ16,IF(AND(BZJ16&lt;=BZZ14,BZL16&lt;=CAA14),BZL16-BZZ14,IF(AND(BZJ16&gt;BZZ14,BZL16&gt;CAA14),CAA14-BZJ16,0)))),0)),0)</f>
        <v>　</v>
      </c>
      <c r="CAA16" s="663"/>
      <c r="CAB16" s="664"/>
      <c r="CAC16" s="662" t="str">
        <f>IFERROR(IF(OR(BZI16="日",BZI16="祝",BZI16=0,BZJ16=""),"　",MAX(IF(AND(BZJ16&gt;CAF14,BZL16&gt;CAD14),0,IF(AND(BZJ16&lt;=CAF14,BZJ16&gt;CAC14,BZL16&gt;CAD14),CAF14-BZJ16,IF(AND(BZJ16&lt;=CAF14,BZJ16&lt;=CAC14,BZL16&gt;CAD14),CAF14-CAC14,IF(AND(BZJ16&gt;CAC14,BZL16&lt;=CAD14),BZL16-BZJ16,IF(AND(BZJ16&lt;=CAC14,BZL16&lt;=CAD14),BZL16-CAC14,0))))),0)),0)</f>
        <v>　</v>
      </c>
      <c r="CAD16" s="663"/>
      <c r="CAE16" s="664"/>
      <c r="CAF16" s="662" t="str">
        <f>IFERROR(IF(OR(BZI16="日",BZI16="祝",BZI16=0,BZJ16=""),"　",MAX(IF(AND(BZJ16&lt;=CAF14,BZL16&gt;CAG14),CAG14-CAF14,IF(BZL16&lt;=CAG14,0,IF(AND(BZJ16&gt;CAF14,BZL16&gt;CAG14),CAG14-BZJ16,0))),0)),0)</f>
        <v>　</v>
      </c>
      <c r="CAG16" s="663"/>
      <c r="CAH16" s="664"/>
      <c r="CAI16" s="662" t="str">
        <f t="shared" ref="CAI16:CAI45" si="37">BZW16</f>
        <v>　</v>
      </c>
      <c r="CAJ16" s="663"/>
      <c r="CAK16" s="664"/>
      <c r="CAL16" s="665" t="str">
        <f>IF(CAO16="×",TIME(0,0,0),IF(CAY4="非常勤",BZN16,BZZ16))</f>
        <v>　</v>
      </c>
      <c r="CAM16" s="666"/>
      <c r="CAN16" s="667"/>
      <c r="CAO16" s="265"/>
      <c r="CAP16" s="665" t="str">
        <f>IF(CAS16="×",TIME(0,0,0),IF(CAY4="非常勤",BZQ16,CAC16))</f>
        <v>　</v>
      </c>
      <c r="CAQ16" s="666"/>
      <c r="CAR16" s="667"/>
      <c r="CAS16" s="265"/>
      <c r="CAT16" s="665" t="str">
        <f>IF(CAW16="×",TIME(0,0,0),IF(CAY4="非常勤",BZT16,CAF16))</f>
        <v>　</v>
      </c>
      <c r="CAU16" s="666"/>
      <c r="CAV16" s="667"/>
      <c r="CAW16" s="265"/>
      <c r="CAX16" s="665" t="str">
        <f>IF(CBA16="×",TIME(0,0,0),IF(CAY4="非常勤",BZW16,CAI16))</f>
        <v>　</v>
      </c>
      <c r="CAY16" s="666"/>
      <c r="CAZ16" s="667"/>
      <c r="CBA16" s="265"/>
      <c r="CBB16" s="668"/>
      <c r="CBC16" s="669"/>
      <c r="CBD16" s="668"/>
      <c r="CBE16" s="670"/>
      <c r="CBF16" s="669"/>
      <c r="CBG16" s="671"/>
      <c r="CBH16" s="672"/>
      <c r="CBI16" s="672"/>
      <c r="CBJ16" s="673"/>
      <c r="CBK16" s="263">
        <f>$A$16</f>
        <v>2</v>
      </c>
      <c r="CBL16" s="264" t="str">
        <f>$B$16</f>
        <v>金</v>
      </c>
      <c r="CBM16" s="660"/>
      <c r="CBN16" s="661"/>
      <c r="CBO16" s="660"/>
      <c r="CBP16" s="661"/>
      <c r="CBQ16" s="662" t="str">
        <f>IFERROR(IF(OR(CBL16="日",CBL16="祝",CBL16=0,CBM16=""),"　",MAX(IF(AND(CBM16&lt;=CBQ14,CBO16&gt;CBR14),CBR14-CBQ14,IF(AND(CBM16&gt;CBQ14,CBO16&lt;=CBR14),CBO16-CBM16,IF(AND(CBM16&lt;=CBQ14,CBO16&lt;=CBR14),CBO16-CBQ14,IF(AND(CBM16&gt;CBQ14,CBO16&gt;CBR14),CBR14-CBM16,0)))),0)),0)</f>
        <v>　</v>
      </c>
      <c r="CBR16" s="663"/>
      <c r="CBS16" s="664"/>
      <c r="CBT16" s="662" t="str">
        <f>IFERROR(IF(OR(CBL16="日",CBL16="祝",CBL16=0,CBM16=""),"　",MAX(IF(AND(CBM16&gt;CBW14,CBO16&gt;CBU14),0,IF(AND(CBM16&lt;=CBW14,CBM16&gt;CBT14,CBO16&gt;CBU14),CBW14-CBM16,IF(AND(CBM16&lt;=CBW14,CBM16&lt;=CBT14,CBO16&gt;CBU14),CBW14-CBT14,IF(AND(CBM16&gt;CBT14,CBO16&lt;=CBU14),CBO16-CBM16,IF(AND(CBM16&lt;=CBT14,CBO16&lt;=CBU14),CBO16-CBT14,0))))),0)),0)</f>
        <v>　</v>
      </c>
      <c r="CBU16" s="663"/>
      <c r="CBV16" s="664"/>
      <c r="CBW16" s="662" t="str">
        <f>IFERROR(IF(OR(CBL16="日",CBL16="祝",CBL16=0,CBM16=""),"　",MAX(IF(AND(CBM16&lt;=CBW14,CBO16&gt;CBX14),CBX14-CBW14,IF(CBO16&lt;=CBX14,0,IF(AND(CBM16&gt;CBW14,CBO16&gt;CBX14),CBX14-CBM16,0))),0)),0)</f>
        <v>　</v>
      </c>
      <c r="CBX16" s="663"/>
      <c r="CBY16" s="664"/>
      <c r="CBZ16" s="662" t="str">
        <f>IFERROR(IF(OR(CBL16="日",CBL16="祝",CBL16=0,CBM16=""),"　",MAX(IF(CBM16&gt;CBZ14,CBO16-CBM16,IF(CBM16&lt;=CBZ14,CBO16-CBZ14,0)),0)),0)</f>
        <v>　</v>
      </c>
      <c r="CCA16" s="663"/>
      <c r="CCB16" s="664"/>
      <c r="CCC16" s="662" t="str">
        <f>IFERROR(IF(OR(CBL16="日",CBL16="祝",CBL16=0,CBM16=""),"　",MAX(IF(AND(CBM16&lt;=CCC14,CBO16&gt;CCD14),CCD14-CCC14,IF(AND(CBM16&gt;CCC14,CBO16&lt;=CCD14),CBO16-CBM16,IF(AND(CBM16&lt;=CCC14,CBO16&lt;=CCD14),CBO16-CCC14,IF(AND(CBM16&gt;CCC14,CBO16&gt;CCD14),CCD14-CBM16,0)))),0)),0)</f>
        <v>　</v>
      </c>
      <c r="CCD16" s="663"/>
      <c r="CCE16" s="664"/>
      <c r="CCF16" s="662" t="str">
        <f>IFERROR(IF(OR(CBL16="日",CBL16="祝",CBL16=0,CBM16=""),"　",MAX(IF(AND(CBM16&gt;CCI14,CBO16&gt;CCG14),0,IF(AND(CBM16&lt;=CCI14,CBM16&gt;CCF14,CBO16&gt;CCG14),CCI14-CBM16,IF(AND(CBM16&lt;=CCI14,CBM16&lt;=CCF14,CBO16&gt;CCG14),CCI14-CCF14,IF(AND(CBM16&gt;CCF14,CBO16&lt;=CCG14),CBO16-CBM16,IF(AND(CBM16&lt;=CCF14,CBO16&lt;=CCG14),CBO16-CCF14,0))))),0)),0)</f>
        <v>　</v>
      </c>
      <c r="CCG16" s="663"/>
      <c r="CCH16" s="664"/>
      <c r="CCI16" s="662" t="str">
        <f>IFERROR(IF(OR(CBL16="日",CBL16="祝",CBL16=0,CBM16=""),"　",MAX(IF(AND(CBM16&lt;=CCI14,CBO16&gt;CCJ14),CCJ14-CCI14,IF(CBO16&lt;=CCJ14,0,IF(AND(CBM16&gt;CCI14,CBO16&gt;CCJ14),CCJ14-CBM16,0))),0)),0)</f>
        <v>　</v>
      </c>
      <c r="CCJ16" s="663"/>
      <c r="CCK16" s="664"/>
      <c r="CCL16" s="662" t="str">
        <f t="shared" ref="CCL16:CCL45" si="38">CBZ16</f>
        <v>　</v>
      </c>
      <c r="CCM16" s="663"/>
      <c r="CCN16" s="664"/>
      <c r="CCO16" s="665" t="str">
        <f>IF(CCR16="×",TIME(0,0,0),IF(CDB4="非常勤",CBQ16,CCC16))</f>
        <v>　</v>
      </c>
      <c r="CCP16" s="666"/>
      <c r="CCQ16" s="667"/>
      <c r="CCR16" s="265"/>
      <c r="CCS16" s="665" t="str">
        <f>IF(CCV16="×",TIME(0,0,0),IF(CDB4="非常勤",CBT16,CCF16))</f>
        <v>　</v>
      </c>
      <c r="CCT16" s="666"/>
      <c r="CCU16" s="667"/>
      <c r="CCV16" s="265"/>
      <c r="CCW16" s="665" t="str">
        <f>IF(CCZ16="×",TIME(0,0,0),IF(CDB4="非常勤",CBW16,CCI16))</f>
        <v>　</v>
      </c>
      <c r="CCX16" s="666"/>
      <c r="CCY16" s="667"/>
      <c r="CCZ16" s="265"/>
      <c r="CDA16" s="665" t="str">
        <f>IF(CDD16="×",TIME(0,0,0),IF(CDB4="非常勤",CBZ16,CCL16))</f>
        <v>　</v>
      </c>
      <c r="CDB16" s="666"/>
      <c r="CDC16" s="667"/>
      <c r="CDD16" s="265"/>
      <c r="CDE16" s="668"/>
      <c r="CDF16" s="669"/>
      <c r="CDG16" s="668"/>
      <c r="CDH16" s="670"/>
      <c r="CDI16" s="669"/>
      <c r="CDJ16" s="671"/>
      <c r="CDK16" s="672"/>
      <c r="CDL16" s="672"/>
      <c r="CDM16" s="673"/>
      <c r="CDN16" s="263">
        <f>$A$16</f>
        <v>2</v>
      </c>
      <c r="CDO16" s="264" t="str">
        <f>$B$16</f>
        <v>金</v>
      </c>
      <c r="CDP16" s="660"/>
      <c r="CDQ16" s="661"/>
      <c r="CDR16" s="660"/>
      <c r="CDS16" s="661"/>
      <c r="CDT16" s="662" t="str">
        <f>IFERROR(IF(OR(CDO16="日",CDO16="祝",CDO16=0,CDP16=""),"　",MAX(IF(AND(CDP16&lt;=CDT14,CDR16&gt;CDU14),CDU14-CDT14,IF(AND(CDP16&gt;CDT14,CDR16&lt;=CDU14),CDR16-CDP16,IF(AND(CDP16&lt;=CDT14,CDR16&lt;=CDU14),CDR16-CDT14,IF(AND(CDP16&gt;CDT14,CDR16&gt;CDU14),CDU14-CDP16,0)))),0)),0)</f>
        <v>　</v>
      </c>
      <c r="CDU16" s="663"/>
      <c r="CDV16" s="664"/>
      <c r="CDW16" s="662" t="str">
        <f>IFERROR(IF(OR(CDO16="日",CDO16="祝",CDO16=0,CDP16=""),"　",MAX(IF(AND(CDP16&gt;CDZ14,CDR16&gt;CDX14),0,IF(AND(CDP16&lt;=CDZ14,CDP16&gt;CDW14,CDR16&gt;CDX14),CDZ14-CDP16,IF(AND(CDP16&lt;=CDZ14,CDP16&lt;=CDW14,CDR16&gt;CDX14),CDZ14-CDW14,IF(AND(CDP16&gt;CDW14,CDR16&lt;=CDX14),CDR16-CDP16,IF(AND(CDP16&lt;=CDW14,CDR16&lt;=CDX14),CDR16-CDW14,0))))),0)),0)</f>
        <v>　</v>
      </c>
      <c r="CDX16" s="663"/>
      <c r="CDY16" s="664"/>
      <c r="CDZ16" s="662" t="str">
        <f>IFERROR(IF(OR(CDO16="日",CDO16="祝",CDO16=0,CDP16=""),"　",MAX(IF(AND(CDP16&lt;=CDZ14,CDR16&gt;CEA14),CEA14-CDZ14,IF(CDR16&lt;=CEA14,0,IF(AND(CDP16&gt;CDZ14,CDR16&gt;CEA14),CEA14-CDP16,0))),0)),0)</f>
        <v>　</v>
      </c>
      <c r="CEA16" s="663"/>
      <c r="CEB16" s="664"/>
      <c r="CEC16" s="662" t="str">
        <f>IFERROR(IF(OR(CDO16="日",CDO16="祝",CDO16=0,CDP16=""),"　",MAX(IF(CDP16&gt;CEC14,CDR16-CDP16,IF(CDP16&lt;=CEC14,CDR16-CEC14,0)),0)),0)</f>
        <v>　</v>
      </c>
      <c r="CED16" s="663"/>
      <c r="CEE16" s="664"/>
      <c r="CEF16" s="662" t="str">
        <f>IFERROR(IF(OR(CDO16="日",CDO16="祝",CDO16=0,CDP16=""),"　",MAX(IF(AND(CDP16&lt;=CEF14,CDR16&gt;CEG14),CEG14-CEF14,IF(AND(CDP16&gt;CEF14,CDR16&lt;=CEG14),CDR16-CDP16,IF(AND(CDP16&lt;=CEF14,CDR16&lt;=CEG14),CDR16-CEF14,IF(AND(CDP16&gt;CEF14,CDR16&gt;CEG14),CEG14-CDP16,0)))),0)),0)</f>
        <v>　</v>
      </c>
      <c r="CEG16" s="663"/>
      <c r="CEH16" s="664"/>
      <c r="CEI16" s="662" t="str">
        <f>IFERROR(IF(OR(CDO16="日",CDO16="祝",CDO16=0,CDP16=""),"　",MAX(IF(AND(CDP16&gt;CEL14,CDR16&gt;CEJ14),0,IF(AND(CDP16&lt;=CEL14,CDP16&gt;CEI14,CDR16&gt;CEJ14),CEL14-CDP16,IF(AND(CDP16&lt;=CEL14,CDP16&lt;=CEI14,CDR16&gt;CEJ14),CEL14-CEI14,IF(AND(CDP16&gt;CEI14,CDR16&lt;=CEJ14),CDR16-CDP16,IF(AND(CDP16&lt;=CEI14,CDR16&lt;=CEJ14),CDR16-CEI14,0))))),0)),0)</f>
        <v>　</v>
      </c>
      <c r="CEJ16" s="663"/>
      <c r="CEK16" s="664"/>
      <c r="CEL16" s="662" t="str">
        <f>IFERROR(IF(OR(CDO16="日",CDO16="祝",CDO16=0,CDP16=""),"　",MAX(IF(AND(CDP16&lt;=CEL14,CDR16&gt;CEM14),CEM14-CEL14,IF(CDR16&lt;=CEM14,0,IF(AND(CDP16&gt;CEL14,CDR16&gt;CEM14),CEM14-CDP16,0))),0)),0)</f>
        <v>　</v>
      </c>
      <c r="CEM16" s="663"/>
      <c r="CEN16" s="664"/>
      <c r="CEO16" s="662" t="str">
        <f t="shared" ref="CEO16:CEO45" si="39">CEC16</f>
        <v>　</v>
      </c>
      <c r="CEP16" s="663"/>
      <c r="CEQ16" s="664"/>
      <c r="CER16" s="665" t="str">
        <f>IF(CEU16="×",TIME(0,0,0),IF(CFE4="非常勤",CDT16,CEF16))</f>
        <v>　</v>
      </c>
      <c r="CES16" s="666"/>
      <c r="CET16" s="667"/>
      <c r="CEU16" s="265"/>
      <c r="CEV16" s="665" t="str">
        <f>IF(CEY16="×",TIME(0,0,0),IF(CFE4="非常勤",CDW16,CEI16))</f>
        <v>　</v>
      </c>
      <c r="CEW16" s="666"/>
      <c r="CEX16" s="667"/>
      <c r="CEY16" s="265"/>
      <c r="CEZ16" s="665" t="str">
        <f>IF(CFC16="×",TIME(0,0,0),IF(CFE4="非常勤",CDZ16,CEL16))</f>
        <v>　</v>
      </c>
      <c r="CFA16" s="666"/>
      <c r="CFB16" s="667"/>
      <c r="CFC16" s="265"/>
      <c r="CFD16" s="665" t="str">
        <f>IF(CFG16="×",TIME(0,0,0),IF(CFE4="非常勤",CEC16,CEO16))</f>
        <v>　</v>
      </c>
      <c r="CFE16" s="666"/>
      <c r="CFF16" s="667"/>
      <c r="CFG16" s="265"/>
      <c r="CFH16" s="668"/>
      <c r="CFI16" s="669"/>
      <c r="CFJ16" s="668"/>
      <c r="CFK16" s="670"/>
      <c r="CFL16" s="669"/>
      <c r="CFM16" s="671"/>
      <c r="CFN16" s="672"/>
      <c r="CFO16" s="672"/>
      <c r="CFP16" s="673"/>
      <c r="CFQ16" s="263">
        <f>$A$16</f>
        <v>2</v>
      </c>
      <c r="CFR16" s="264" t="str">
        <f>$B$16</f>
        <v>金</v>
      </c>
      <c r="CFS16" s="660"/>
      <c r="CFT16" s="661"/>
      <c r="CFU16" s="660"/>
      <c r="CFV16" s="661"/>
      <c r="CFW16" s="662" t="str">
        <f>IFERROR(IF(OR(CFR16="日",CFR16="祝",CFR16=0,CFS16=""),"　",MAX(IF(AND(CFS16&lt;=CFW14,CFU16&gt;CFX14),CFX14-CFW14,IF(AND(CFS16&gt;CFW14,CFU16&lt;=CFX14),CFU16-CFS16,IF(AND(CFS16&lt;=CFW14,CFU16&lt;=CFX14),CFU16-CFW14,IF(AND(CFS16&gt;CFW14,CFU16&gt;CFX14),CFX14-CFS16,0)))),0)),0)</f>
        <v>　</v>
      </c>
      <c r="CFX16" s="663"/>
      <c r="CFY16" s="664"/>
      <c r="CFZ16" s="662" t="str">
        <f>IFERROR(IF(OR(CFR16="日",CFR16="祝",CFR16=0,CFS16=""),"　",MAX(IF(AND(CFS16&gt;CGC14,CFU16&gt;CGA14),0,IF(AND(CFS16&lt;=CGC14,CFS16&gt;CFZ14,CFU16&gt;CGA14),CGC14-CFS16,IF(AND(CFS16&lt;=CGC14,CFS16&lt;=CFZ14,CFU16&gt;CGA14),CGC14-CFZ14,IF(AND(CFS16&gt;CFZ14,CFU16&lt;=CGA14),CFU16-CFS16,IF(AND(CFS16&lt;=CFZ14,CFU16&lt;=CGA14),CFU16-CFZ14,0))))),0)),0)</f>
        <v>　</v>
      </c>
      <c r="CGA16" s="663"/>
      <c r="CGB16" s="664"/>
      <c r="CGC16" s="662" t="str">
        <f>IFERROR(IF(OR(CFR16="日",CFR16="祝",CFR16=0,CFS16=""),"　",MAX(IF(AND(CFS16&lt;=CGC14,CFU16&gt;CGD14),CGD14-CGC14,IF(CFU16&lt;=CGD14,0,IF(AND(CFS16&gt;CGC14,CFU16&gt;CGD14),CGD14-CFS16,0))),0)),0)</f>
        <v>　</v>
      </c>
      <c r="CGD16" s="663"/>
      <c r="CGE16" s="664"/>
      <c r="CGF16" s="662" t="str">
        <f>IFERROR(IF(OR(CFR16="日",CFR16="祝",CFR16=0,CFS16=""),"　",MAX(IF(CFS16&gt;CGF14,CFU16-CFS16,IF(CFS16&lt;=CGF14,CFU16-CGF14,0)),0)),0)</f>
        <v>　</v>
      </c>
      <c r="CGG16" s="663"/>
      <c r="CGH16" s="664"/>
      <c r="CGI16" s="662" t="str">
        <f>IFERROR(IF(OR(CFR16="日",CFR16="祝",CFR16=0,CFS16=""),"　",MAX(IF(AND(CFS16&lt;=CGI14,CFU16&gt;CGJ14),CGJ14-CGI14,IF(AND(CFS16&gt;CGI14,CFU16&lt;=CGJ14),CFU16-CFS16,IF(AND(CFS16&lt;=CGI14,CFU16&lt;=CGJ14),CFU16-CGI14,IF(AND(CFS16&gt;CGI14,CFU16&gt;CGJ14),CGJ14-CFS16,0)))),0)),0)</f>
        <v>　</v>
      </c>
      <c r="CGJ16" s="663"/>
      <c r="CGK16" s="664"/>
      <c r="CGL16" s="662" t="str">
        <f>IFERROR(IF(OR(CFR16="日",CFR16="祝",CFR16=0,CFS16=""),"　",MAX(IF(AND(CFS16&gt;CGO14,CFU16&gt;CGM14),0,IF(AND(CFS16&lt;=CGO14,CFS16&gt;CGL14,CFU16&gt;CGM14),CGO14-CFS16,IF(AND(CFS16&lt;=CGO14,CFS16&lt;=CGL14,CFU16&gt;CGM14),CGO14-CGL14,IF(AND(CFS16&gt;CGL14,CFU16&lt;=CGM14),CFU16-CFS16,IF(AND(CFS16&lt;=CGL14,CFU16&lt;=CGM14),CFU16-CGL14,0))))),0)),0)</f>
        <v>　</v>
      </c>
      <c r="CGM16" s="663"/>
      <c r="CGN16" s="664"/>
      <c r="CGO16" s="662" t="str">
        <f>IFERROR(IF(OR(CFR16="日",CFR16="祝",CFR16=0,CFS16=""),"　",MAX(IF(AND(CFS16&lt;=CGO14,CFU16&gt;CGP14),CGP14-CGO14,IF(CFU16&lt;=CGP14,0,IF(AND(CFS16&gt;CGO14,CFU16&gt;CGP14),CGP14-CFS16,0))),0)),0)</f>
        <v>　</v>
      </c>
      <c r="CGP16" s="663"/>
      <c r="CGQ16" s="664"/>
      <c r="CGR16" s="662" t="str">
        <f t="shared" ref="CGR16:CGR45" si="40">CGF16</f>
        <v>　</v>
      </c>
      <c r="CGS16" s="663"/>
      <c r="CGT16" s="664"/>
      <c r="CGU16" s="665" t="str">
        <f>IF(CGX16="×",TIME(0,0,0),IF(CHH4="非常勤",CFW16,CGI16))</f>
        <v>　</v>
      </c>
      <c r="CGV16" s="666"/>
      <c r="CGW16" s="667"/>
      <c r="CGX16" s="265"/>
      <c r="CGY16" s="665" t="str">
        <f>IF(CHB16="×",TIME(0,0,0),IF(CHH4="非常勤",CFZ16,CGL16))</f>
        <v>　</v>
      </c>
      <c r="CGZ16" s="666"/>
      <c r="CHA16" s="667"/>
      <c r="CHB16" s="265"/>
      <c r="CHC16" s="665" t="str">
        <f>IF(CHF16="×",TIME(0,0,0),IF(CHH4="非常勤",CGC16,CGO16))</f>
        <v>　</v>
      </c>
      <c r="CHD16" s="666"/>
      <c r="CHE16" s="667"/>
      <c r="CHF16" s="265"/>
      <c r="CHG16" s="665" t="str">
        <f>IF(CHJ16="×",TIME(0,0,0),IF(CHH4="非常勤",CGF16,CGR16))</f>
        <v>　</v>
      </c>
      <c r="CHH16" s="666"/>
      <c r="CHI16" s="667"/>
      <c r="CHJ16" s="265"/>
      <c r="CHK16" s="668"/>
      <c r="CHL16" s="669"/>
      <c r="CHM16" s="668"/>
      <c r="CHN16" s="670"/>
      <c r="CHO16" s="669"/>
      <c r="CHP16" s="671"/>
      <c r="CHQ16" s="672"/>
      <c r="CHR16" s="672"/>
      <c r="CHS16" s="673"/>
      <c r="CHT16" s="263">
        <f>$A$16</f>
        <v>2</v>
      </c>
      <c r="CHU16" s="264" t="str">
        <f>$B$16</f>
        <v>金</v>
      </c>
      <c r="CHV16" s="660"/>
      <c r="CHW16" s="661"/>
      <c r="CHX16" s="660"/>
      <c r="CHY16" s="661"/>
      <c r="CHZ16" s="662" t="str">
        <f>IFERROR(IF(OR(CHU16="日",CHU16="祝",CHU16=0,CHV16=""),"　",MAX(IF(AND(CHV16&lt;=CHZ14,CHX16&gt;CIA14),CIA14-CHZ14,IF(AND(CHV16&gt;CHZ14,CHX16&lt;=CIA14),CHX16-CHV16,IF(AND(CHV16&lt;=CHZ14,CHX16&lt;=CIA14),CHX16-CHZ14,IF(AND(CHV16&gt;CHZ14,CHX16&gt;CIA14),CIA14-CHV16,0)))),0)),0)</f>
        <v>　</v>
      </c>
      <c r="CIA16" s="663"/>
      <c r="CIB16" s="664"/>
      <c r="CIC16" s="662" t="str">
        <f>IFERROR(IF(OR(CHU16="日",CHU16="祝",CHU16=0,CHV16=""),"　",MAX(IF(AND(CHV16&gt;CIF14,CHX16&gt;CID14),0,IF(AND(CHV16&lt;=CIF14,CHV16&gt;CIC14,CHX16&gt;CID14),CIF14-CHV16,IF(AND(CHV16&lt;=CIF14,CHV16&lt;=CIC14,CHX16&gt;CID14),CIF14-CIC14,IF(AND(CHV16&gt;CIC14,CHX16&lt;=CID14),CHX16-CHV16,IF(AND(CHV16&lt;=CIC14,CHX16&lt;=CID14),CHX16-CIC14,0))))),0)),0)</f>
        <v>　</v>
      </c>
      <c r="CID16" s="663"/>
      <c r="CIE16" s="664"/>
      <c r="CIF16" s="662" t="str">
        <f>IFERROR(IF(OR(CHU16="日",CHU16="祝",CHU16=0,CHV16=""),"　",MAX(IF(AND(CHV16&lt;=CIF14,CHX16&gt;CIG14),CIG14-CIF14,IF(CHX16&lt;=CIG14,0,IF(AND(CHV16&gt;CIF14,CHX16&gt;CIG14),CIG14-CHV16,0))),0)),0)</f>
        <v>　</v>
      </c>
      <c r="CIG16" s="663"/>
      <c r="CIH16" s="664"/>
      <c r="CII16" s="662" t="str">
        <f>IFERROR(IF(OR(CHU16="日",CHU16="祝",CHU16=0,CHV16=""),"　",MAX(IF(CHV16&gt;CII14,CHX16-CHV16,IF(CHV16&lt;=CII14,CHX16-CII14,0)),0)),0)</f>
        <v>　</v>
      </c>
      <c r="CIJ16" s="663"/>
      <c r="CIK16" s="664"/>
      <c r="CIL16" s="662" t="str">
        <f>IFERROR(IF(OR(CHU16="日",CHU16="祝",CHU16=0,CHV16=""),"　",MAX(IF(AND(CHV16&lt;=CIL14,CHX16&gt;CIM14),CIM14-CIL14,IF(AND(CHV16&gt;CIL14,CHX16&lt;=CIM14),CHX16-CHV16,IF(AND(CHV16&lt;=CIL14,CHX16&lt;=CIM14),CHX16-CIL14,IF(AND(CHV16&gt;CIL14,CHX16&gt;CIM14),CIM14-CHV16,0)))),0)),0)</f>
        <v>　</v>
      </c>
      <c r="CIM16" s="663"/>
      <c r="CIN16" s="664"/>
      <c r="CIO16" s="662" t="str">
        <f>IFERROR(IF(OR(CHU16="日",CHU16="祝",CHU16=0,CHV16=""),"　",MAX(IF(AND(CHV16&gt;CIR14,CHX16&gt;CIP14),0,IF(AND(CHV16&lt;=CIR14,CHV16&gt;CIO14,CHX16&gt;CIP14),CIR14-CHV16,IF(AND(CHV16&lt;=CIR14,CHV16&lt;=CIO14,CHX16&gt;CIP14),CIR14-CIO14,IF(AND(CHV16&gt;CIO14,CHX16&lt;=CIP14),CHX16-CHV16,IF(AND(CHV16&lt;=CIO14,CHX16&lt;=CIP14),CHX16-CIO14,0))))),0)),0)</f>
        <v>　</v>
      </c>
      <c r="CIP16" s="663"/>
      <c r="CIQ16" s="664"/>
      <c r="CIR16" s="662" t="str">
        <f>IFERROR(IF(OR(CHU16="日",CHU16="祝",CHU16=0,CHV16=""),"　",MAX(IF(AND(CHV16&lt;=CIR14,CHX16&gt;CIS14),CIS14-CIR14,IF(CHX16&lt;=CIS14,0,IF(AND(CHV16&gt;CIR14,CHX16&gt;CIS14),CIS14-CHV16,0))),0)),0)</f>
        <v>　</v>
      </c>
      <c r="CIS16" s="663"/>
      <c r="CIT16" s="664"/>
      <c r="CIU16" s="662" t="str">
        <f t="shared" ref="CIU16:CIU45" si="41">CII16</f>
        <v>　</v>
      </c>
      <c r="CIV16" s="663"/>
      <c r="CIW16" s="664"/>
      <c r="CIX16" s="665" t="str">
        <f>IF(CJA16="×",TIME(0,0,0),IF(CJK4="非常勤",CHZ16,CIL16))</f>
        <v>　</v>
      </c>
      <c r="CIY16" s="666"/>
      <c r="CIZ16" s="667"/>
      <c r="CJA16" s="265"/>
      <c r="CJB16" s="665" t="str">
        <f>IF(CJE16="×",TIME(0,0,0),IF(CJK4="非常勤",CIC16,CIO16))</f>
        <v>　</v>
      </c>
      <c r="CJC16" s="666"/>
      <c r="CJD16" s="667"/>
      <c r="CJE16" s="265"/>
      <c r="CJF16" s="665" t="str">
        <f>IF(CJI16="×",TIME(0,0,0),IF(CJK4="非常勤",CIF16,CIR16))</f>
        <v>　</v>
      </c>
      <c r="CJG16" s="666"/>
      <c r="CJH16" s="667"/>
      <c r="CJI16" s="265"/>
      <c r="CJJ16" s="665" t="str">
        <f>IF(CJM16="×",TIME(0,0,0),IF(CJK4="非常勤",CII16,CIU16))</f>
        <v>　</v>
      </c>
      <c r="CJK16" s="666"/>
      <c r="CJL16" s="667"/>
      <c r="CJM16" s="265"/>
      <c r="CJN16" s="668"/>
      <c r="CJO16" s="669"/>
      <c r="CJP16" s="668"/>
      <c r="CJQ16" s="670"/>
      <c r="CJR16" s="669"/>
      <c r="CJS16" s="671"/>
      <c r="CJT16" s="672"/>
      <c r="CJU16" s="672"/>
      <c r="CJV16" s="673"/>
      <c r="CJW16" s="263">
        <f>$A$16</f>
        <v>2</v>
      </c>
      <c r="CJX16" s="264" t="str">
        <f>$B$16</f>
        <v>金</v>
      </c>
      <c r="CJY16" s="660"/>
      <c r="CJZ16" s="661"/>
      <c r="CKA16" s="660"/>
      <c r="CKB16" s="661"/>
      <c r="CKC16" s="662" t="str">
        <f>IFERROR(IF(OR(CJX16="日",CJX16="祝",CJX16=0,CJY16=""),"　",MAX(IF(AND(CJY16&lt;=CKC14,CKA16&gt;CKD14),CKD14-CKC14,IF(AND(CJY16&gt;CKC14,CKA16&lt;=CKD14),CKA16-CJY16,IF(AND(CJY16&lt;=CKC14,CKA16&lt;=CKD14),CKA16-CKC14,IF(AND(CJY16&gt;CKC14,CKA16&gt;CKD14),CKD14-CJY16,0)))),0)),0)</f>
        <v>　</v>
      </c>
      <c r="CKD16" s="663"/>
      <c r="CKE16" s="664"/>
      <c r="CKF16" s="662" t="str">
        <f>IFERROR(IF(OR(CJX16="日",CJX16="祝",CJX16=0,CJY16=""),"　",MAX(IF(AND(CJY16&gt;CKI14,CKA16&gt;CKG14),0,IF(AND(CJY16&lt;=CKI14,CJY16&gt;CKF14,CKA16&gt;CKG14),CKI14-CJY16,IF(AND(CJY16&lt;=CKI14,CJY16&lt;=CKF14,CKA16&gt;CKG14),CKI14-CKF14,IF(AND(CJY16&gt;CKF14,CKA16&lt;=CKG14),CKA16-CJY16,IF(AND(CJY16&lt;=CKF14,CKA16&lt;=CKG14),CKA16-CKF14,0))))),0)),0)</f>
        <v>　</v>
      </c>
      <c r="CKG16" s="663"/>
      <c r="CKH16" s="664"/>
      <c r="CKI16" s="662" t="str">
        <f>IFERROR(IF(OR(CJX16="日",CJX16="祝",CJX16=0,CJY16=""),"　",MAX(IF(AND(CJY16&lt;=CKI14,CKA16&gt;CKJ14),CKJ14-CKI14,IF(CKA16&lt;=CKJ14,0,IF(AND(CJY16&gt;CKI14,CKA16&gt;CKJ14),CKJ14-CJY16,0))),0)),0)</f>
        <v>　</v>
      </c>
      <c r="CKJ16" s="663"/>
      <c r="CKK16" s="664"/>
      <c r="CKL16" s="662" t="str">
        <f>IFERROR(IF(OR(CJX16="日",CJX16="祝",CJX16=0,CJY16=""),"　",MAX(IF(CJY16&gt;CKL14,CKA16-CJY16,IF(CJY16&lt;=CKL14,CKA16-CKL14,0)),0)),0)</f>
        <v>　</v>
      </c>
      <c r="CKM16" s="663"/>
      <c r="CKN16" s="664"/>
      <c r="CKO16" s="662" t="str">
        <f>IFERROR(IF(OR(CJX16="日",CJX16="祝",CJX16=0,CJY16=""),"　",MAX(IF(AND(CJY16&lt;=CKO14,CKA16&gt;CKP14),CKP14-CKO14,IF(AND(CJY16&gt;CKO14,CKA16&lt;=CKP14),CKA16-CJY16,IF(AND(CJY16&lt;=CKO14,CKA16&lt;=CKP14),CKA16-CKO14,IF(AND(CJY16&gt;CKO14,CKA16&gt;CKP14),CKP14-CJY16,0)))),0)),0)</f>
        <v>　</v>
      </c>
      <c r="CKP16" s="663"/>
      <c r="CKQ16" s="664"/>
      <c r="CKR16" s="662" t="str">
        <f>IFERROR(IF(OR(CJX16="日",CJX16="祝",CJX16=0,CJY16=""),"　",MAX(IF(AND(CJY16&gt;CKU14,CKA16&gt;CKS14),0,IF(AND(CJY16&lt;=CKU14,CJY16&gt;CKR14,CKA16&gt;CKS14),CKU14-CJY16,IF(AND(CJY16&lt;=CKU14,CJY16&lt;=CKR14,CKA16&gt;CKS14),CKU14-CKR14,IF(AND(CJY16&gt;CKR14,CKA16&lt;=CKS14),CKA16-CJY16,IF(AND(CJY16&lt;=CKR14,CKA16&lt;=CKS14),CKA16-CKR14,0))))),0)),0)</f>
        <v>　</v>
      </c>
      <c r="CKS16" s="663"/>
      <c r="CKT16" s="664"/>
      <c r="CKU16" s="662" t="str">
        <f>IFERROR(IF(OR(CJX16="日",CJX16="祝",CJX16=0,CJY16=""),"　",MAX(IF(AND(CJY16&lt;=CKU14,CKA16&gt;CKV14),CKV14-CKU14,IF(CKA16&lt;=CKV14,0,IF(AND(CJY16&gt;CKU14,CKA16&gt;CKV14),CKV14-CJY16,0))),0)),0)</f>
        <v>　</v>
      </c>
      <c r="CKV16" s="663"/>
      <c r="CKW16" s="664"/>
      <c r="CKX16" s="662" t="str">
        <f t="shared" ref="CKX16:CKX45" si="42">CKL16</f>
        <v>　</v>
      </c>
      <c r="CKY16" s="663"/>
      <c r="CKZ16" s="664"/>
      <c r="CLA16" s="665" t="str">
        <f>IF(CLD16="×",TIME(0,0,0),IF(CLN4="非常勤",CKC16,CKO16))</f>
        <v>　</v>
      </c>
      <c r="CLB16" s="666"/>
      <c r="CLC16" s="667"/>
      <c r="CLD16" s="265"/>
      <c r="CLE16" s="665" t="str">
        <f>IF(CLH16="×",TIME(0,0,0),IF(CLN4="非常勤",CKF16,CKR16))</f>
        <v>　</v>
      </c>
      <c r="CLF16" s="666"/>
      <c r="CLG16" s="667"/>
      <c r="CLH16" s="265"/>
      <c r="CLI16" s="665" t="str">
        <f>IF(CLL16="×",TIME(0,0,0),IF(CLN4="非常勤",CKI16,CKU16))</f>
        <v>　</v>
      </c>
      <c r="CLJ16" s="666"/>
      <c r="CLK16" s="667"/>
      <c r="CLL16" s="265"/>
      <c r="CLM16" s="665" t="str">
        <f>IF(CLP16="×",TIME(0,0,0),IF(CLN4="非常勤",CKL16,CKX16))</f>
        <v>　</v>
      </c>
      <c r="CLN16" s="666"/>
      <c r="CLO16" s="667"/>
      <c r="CLP16" s="265"/>
      <c r="CLQ16" s="668"/>
      <c r="CLR16" s="669"/>
      <c r="CLS16" s="668"/>
      <c r="CLT16" s="670"/>
      <c r="CLU16" s="669"/>
      <c r="CLV16" s="671"/>
      <c r="CLW16" s="672"/>
      <c r="CLX16" s="672"/>
      <c r="CLY16" s="673"/>
      <c r="CLZ16" s="263">
        <f>$A$16</f>
        <v>2</v>
      </c>
      <c r="CMA16" s="264" t="str">
        <f>$B$16</f>
        <v>金</v>
      </c>
      <c r="CMB16" s="660"/>
      <c r="CMC16" s="661"/>
      <c r="CMD16" s="660"/>
      <c r="CME16" s="661"/>
      <c r="CMF16" s="662" t="str">
        <f>IFERROR(IF(OR(CMA16="日",CMA16="祝",CMA16=0,CMB16=""),"　",MAX(IF(AND(CMB16&lt;=CMF14,CMD16&gt;CMG14),CMG14-CMF14,IF(AND(CMB16&gt;CMF14,CMD16&lt;=CMG14),CMD16-CMB16,IF(AND(CMB16&lt;=CMF14,CMD16&lt;=CMG14),CMD16-CMF14,IF(AND(CMB16&gt;CMF14,CMD16&gt;CMG14),CMG14-CMB16,0)))),0)),0)</f>
        <v>　</v>
      </c>
      <c r="CMG16" s="663"/>
      <c r="CMH16" s="664"/>
      <c r="CMI16" s="662" t="str">
        <f>IFERROR(IF(OR(CMA16="日",CMA16="祝",CMA16=0,CMB16=""),"　",MAX(IF(AND(CMB16&gt;CML14,CMD16&gt;CMJ14),0,IF(AND(CMB16&lt;=CML14,CMB16&gt;CMI14,CMD16&gt;CMJ14),CML14-CMB16,IF(AND(CMB16&lt;=CML14,CMB16&lt;=CMI14,CMD16&gt;CMJ14),CML14-CMI14,IF(AND(CMB16&gt;CMI14,CMD16&lt;=CMJ14),CMD16-CMB16,IF(AND(CMB16&lt;=CMI14,CMD16&lt;=CMJ14),CMD16-CMI14,0))))),0)),0)</f>
        <v>　</v>
      </c>
      <c r="CMJ16" s="663"/>
      <c r="CMK16" s="664"/>
      <c r="CML16" s="662" t="str">
        <f>IFERROR(IF(OR(CMA16="日",CMA16="祝",CMA16=0,CMB16=""),"　",MAX(IF(AND(CMB16&lt;=CML14,CMD16&gt;CMM14),CMM14-CML14,IF(CMD16&lt;=CMM14,0,IF(AND(CMB16&gt;CML14,CMD16&gt;CMM14),CMM14-CMB16,0))),0)),0)</f>
        <v>　</v>
      </c>
      <c r="CMM16" s="663"/>
      <c r="CMN16" s="664"/>
      <c r="CMO16" s="662" t="str">
        <f>IFERROR(IF(OR(CMA16="日",CMA16="祝",CMA16=0,CMB16=""),"　",MAX(IF(CMB16&gt;CMO14,CMD16-CMB16,IF(CMB16&lt;=CMO14,CMD16-CMO14,0)),0)),0)</f>
        <v>　</v>
      </c>
      <c r="CMP16" s="663"/>
      <c r="CMQ16" s="664"/>
      <c r="CMR16" s="662" t="str">
        <f>IFERROR(IF(OR(CMA16="日",CMA16="祝",CMA16=0,CMB16=""),"　",MAX(IF(AND(CMB16&lt;=CMR14,CMD16&gt;CMS14),CMS14-CMR14,IF(AND(CMB16&gt;CMR14,CMD16&lt;=CMS14),CMD16-CMB16,IF(AND(CMB16&lt;=CMR14,CMD16&lt;=CMS14),CMD16-CMR14,IF(AND(CMB16&gt;CMR14,CMD16&gt;CMS14),CMS14-CMB16,0)))),0)),0)</f>
        <v>　</v>
      </c>
      <c r="CMS16" s="663"/>
      <c r="CMT16" s="664"/>
      <c r="CMU16" s="662" t="str">
        <f>IFERROR(IF(OR(CMA16="日",CMA16="祝",CMA16=0,CMB16=""),"　",MAX(IF(AND(CMB16&gt;CMX14,CMD16&gt;CMV14),0,IF(AND(CMB16&lt;=CMX14,CMB16&gt;CMU14,CMD16&gt;CMV14),CMX14-CMB16,IF(AND(CMB16&lt;=CMX14,CMB16&lt;=CMU14,CMD16&gt;CMV14),CMX14-CMU14,IF(AND(CMB16&gt;CMU14,CMD16&lt;=CMV14),CMD16-CMB16,IF(AND(CMB16&lt;=CMU14,CMD16&lt;=CMV14),CMD16-CMU14,0))))),0)),0)</f>
        <v>　</v>
      </c>
      <c r="CMV16" s="663"/>
      <c r="CMW16" s="664"/>
      <c r="CMX16" s="662" t="str">
        <f>IFERROR(IF(OR(CMA16="日",CMA16="祝",CMA16=0,CMB16=""),"　",MAX(IF(AND(CMB16&lt;=CMX14,CMD16&gt;CMY14),CMY14-CMX14,IF(CMD16&lt;=CMY14,0,IF(AND(CMB16&gt;CMX14,CMD16&gt;CMY14),CMY14-CMB16,0))),0)),0)</f>
        <v>　</v>
      </c>
      <c r="CMY16" s="663"/>
      <c r="CMZ16" s="664"/>
      <c r="CNA16" s="662" t="str">
        <f t="shared" ref="CNA16:CNA45" si="43">CMO16</f>
        <v>　</v>
      </c>
      <c r="CNB16" s="663"/>
      <c r="CNC16" s="664"/>
      <c r="CND16" s="665" t="str">
        <f>IF(CNG16="×",TIME(0,0,0),IF(CNQ4="非常勤",CMF16,CMR16))</f>
        <v>　</v>
      </c>
      <c r="CNE16" s="666"/>
      <c r="CNF16" s="667"/>
      <c r="CNG16" s="265"/>
      <c r="CNH16" s="665" t="str">
        <f>IF(CNK16="×",TIME(0,0,0),IF(CNQ4="非常勤",CMI16,CMU16))</f>
        <v>　</v>
      </c>
      <c r="CNI16" s="666"/>
      <c r="CNJ16" s="667"/>
      <c r="CNK16" s="265"/>
      <c r="CNL16" s="665" t="str">
        <f>IF(CNO16="×",TIME(0,0,0),IF(CNQ4="非常勤",CML16,CMX16))</f>
        <v>　</v>
      </c>
      <c r="CNM16" s="666"/>
      <c r="CNN16" s="667"/>
      <c r="CNO16" s="265"/>
      <c r="CNP16" s="665" t="str">
        <f>IF(CNS16="×",TIME(0,0,0),IF(CNQ4="非常勤",CMO16,CNA16))</f>
        <v>　</v>
      </c>
      <c r="CNQ16" s="666"/>
      <c r="CNR16" s="667"/>
      <c r="CNS16" s="265"/>
      <c r="CNT16" s="668"/>
      <c r="CNU16" s="669"/>
      <c r="CNV16" s="668"/>
      <c r="CNW16" s="670"/>
      <c r="CNX16" s="669"/>
      <c r="CNY16" s="671"/>
      <c r="CNZ16" s="672"/>
      <c r="COA16" s="672"/>
      <c r="COB16" s="673"/>
      <c r="COC16" s="263">
        <f>$A$16</f>
        <v>2</v>
      </c>
      <c r="COD16" s="264" t="str">
        <f>$B$16</f>
        <v>金</v>
      </c>
      <c r="COE16" s="660"/>
      <c r="COF16" s="661"/>
      <c r="COG16" s="660"/>
      <c r="COH16" s="661"/>
      <c r="COI16" s="662" t="str">
        <f>IFERROR(IF(OR(COD16="日",COD16="祝",COD16=0,COE16=""),"　",MAX(IF(AND(COE16&lt;=COI14,COG16&gt;COJ14),COJ14-COI14,IF(AND(COE16&gt;COI14,COG16&lt;=COJ14),COG16-COE16,IF(AND(COE16&lt;=COI14,COG16&lt;=COJ14),COG16-COI14,IF(AND(COE16&gt;COI14,COG16&gt;COJ14),COJ14-COE16,0)))),0)),0)</f>
        <v>　</v>
      </c>
      <c r="COJ16" s="663"/>
      <c r="COK16" s="664"/>
      <c r="COL16" s="662" t="str">
        <f>IFERROR(IF(OR(COD16="日",COD16="祝",COD16=0,COE16=""),"　",MAX(IF(AND(COE16&gt;COO14,COG16&gt;COM14),0,IF(AND(COE16&lt;=COO14,COE16&gt;COL14,COG16&gt;COM14),COO14-COE16,IF(AND(COE16&lt;=COO14,COE16&lt;=COL14,COG16&gt;COM14),COO14-COL14,IF(AND(COE16&gt;COL14,COG16&lt;=COM14),COG16-COE16,IF(AND(COE16&lt;=COL14,COG16&lt;=COM14),COG16-COL14,0))))),0)),0)</f>
        <v>　</v>
      </c>
      <c r="COM16" s="663"/>
      <c r="CON16" s="664"/>
      <c r="COO16" s="662" t="str">
        <f>IFERROR(IF(OR(COD16="日",COD16="祝",COD16=0,COE16=""),"　",MAX(IF(AND(COE16&lt;=COO14,COG16&gt;COP14),COP14-COO14,IF(COG16&lt;=COP14,0,IF(AND(COE16&gt;COO14,COG16&gt;COP14),COP14-COE16,0))),0)),0)</f>
        <v>　</v>
      </c>
      <c r="COP16" s="663"/>
      <c r="COQ16" s="664"/>
      <c r="COR16" s="662" t="str">
        <f>IFERROR(IF(OR(COD16="日",COD16="祝",COD16=0,COE16=""),"　",MAX(IF(COE16&gt;COR14,COG16-COE16,IF(COE16&lt;=COR14,COG16-COR14,0)),0)),0)</f>
        <v>　</v>
      </c>
      <c r="COS16" s="663"/>
      <c r="COT16" s="664"/>
      <c r="COU16" s="662" t="str">
        <f>IFERROR(IF(OR(COD16="日",COD16="祝",COD16=0,COE16=""),"　",MAX(IF(AND(COE16&lt;=COU14,COG16&gt;COV14),COV14-COU14,IF(AND(COE16&gt;COU14,COG16&lt;=COV14),COG16-COE16,IF(AND(COE16&lt;=COU14,COG16&lt;=COV14),COG16-COU14,IF(AND(COE16&gt;COU14,COG16&gt;COV14),COV14-COE16,0)))),0)),0)</f>
        <v>　</v>
      </c>
      <c r="COV16" s="663"/>
      <c r="COW16" s="664"/>
      <c r="COX16" s="662" t="str">
        <f>IFERROR(IF(OR(COD16="日",COD16="祝",COD16=0,COE16=""),"　",MAX(IF(AND(COE16&gt;CPA14,COG16&gt;COY14),0,IF(AND(COE16&lt;=CPA14,COE16&gt;COX14,COG16&gt;COY14),CPA14-COE16,IF(AND(COE16&lt;=CPA14,COE16&lt;=COX14,COG16&gt;COY14),CPA14-COX14,IF(AND(COE16&gt;COX14,COG16&lt;=COY14),COG16-COE16,IF(AND(COE16&lt;=COX14,COG16&lt;=COY14),COG16-COX14,0))))),0)),0)</f>
        <v>　</v>
      </c>
      <c r="COY16" s="663"/>
      <c r="COZ16" s="664"/>
      <c r="CPA16" s="662" t="str">
        <f>IFERROR(IF(OR(COD16="日",COD16="祝",COD16=0,COE16=""),"　",MAX(IF(AND(COE16&lt;=CPA14,COG16&gt;CPB14),CPB14-CPA14,IF(COG16&lt;=CPB14,0,IF(AND(COE16&gt;CPA14,COG16&gt;CPB14),CPB14-COE16,0))),0)),0)</f>
        <v>　</v>
      </c>
      <c r="CPB16" s="663"/>
      <c r="CPC16" s="664"/>
      <c r="CPD16" s="662" t="str">
        <f t="shared" ref="CPD16:CPD45" si="44">COR16</f>
        <v>　</v>
      </c>
      <c r="CPE16" s="663"/>
      <c r="CPF16" s="664"/>
      <c r="CPG16" s="665" t="str">
        <f>IF(CPJ16="×",TIME(0,0,0),IF(CPT4="非常勤",COI16,COU16))</f>
        <v>　</v>
      </c>
      <c r="CPH16" s="666"/>
      <c r="CPI16" s="667"/>
      <c r="CPJ16" s="265"/>
      <c r="CPK16" s="665" t="str">
        <f>IF(CPN16="×",TIME(0,0,0),IF(CPT4="非常勤",COL16,COX16))</f>
        <v>　</v>
      </c>
      <c r="CPL16" s="666"/>
      <c r="CPM16" s="667"/>
      <c r="CPN16" s="265"/>
      <c r="CPO16" s="665" t="str">
        <f>IF(CPR16="×",TIME(0,0,0),IF(CPT4="非常勤",COO16,CPA16))</f>
        <v>　</v>
      </c>
      <c r="CPP16" s="666"/>
      <c r="CPQ16" s="667"/>
      <c r="CPR16" s="265"/>
      <c r="CPS16" s="665" t="str">
        <f>IF(CPV16="×",TIME(0,0,0),IF(CPT4="非常勤",COR16,CPD16))</f>
        <v>　</v>
      </c>
      <c r="CPT16" s="666"/>
      <c r="CPU16" s="667"/>
      <c r="CPV16" s="265"/>
      <c r="CPW16" s="668"/>
      <c r="CPX16" s="669"/>
      <c r="CPY16" s="668"/>
      <c r="CPZ16" s="670"/>
      <c r="CQA16" s="669"/>
      <c r="CQB16" s="671"/>
      <c r="CQC16" s="672"/>
      <c r="CQD16" s="672"/>
      <c r="CQE16" s="673"/>
      <c r="CQF16" s="263">
        <f>$A$16</f>
        <v>2</v>
      </c>
      <c r="CQG16" s="264" t="str">
        <f>$B$16</f>
        <v>金</v>
      </c>
      <c r="CQH16" s="660"/>
      <c r="CQI16" s="661"/>
      <c r="CQJ16" s="660"/>
      <c r="CQK16" s="661"/>
      <c r="CQL16" s="662" t="str">
        <f>IFERROR(IF(OR(CQG16="日",CQG16="祝",CQG16=0,CQH16=""),"　",MAX(IF(AND(CQH16&lt;=CQL14,CQJ16&gt;CQM14),CQM14-CQL14,IF(AND(CQH16&gt;CQL14,CQJ16&lt;=CQM14),CQJ16-CQH16,IF(AND(CQH16&lt;=CQL14,CQJ16&lt;=CQM14),CQJ16-CQL14,IF(AND(CQH16&gt;CQL14,CQJ16&gt;CQM14),CQM14-CQH16,0)))),0)),0)</f>
        <v>　</v>
      </c>
      <c r="CQM16" s="663"/>
      <c r="CQN16" s="664"/>
      <c r="CQO16" s="662" t="str">
        <f>IFERROR(IF(OR(CQG16="日",CQG16="祝",CQG16=0,CQH16=""),"　",MAX(IF(AND(CQH16&gt;CQR14,CQJ16&gt;CQP14),0,IF(AND(CQH16&lt;=CQR14,CQH16&gt;CQO14,CQJ16&gt;CQP14),CQR14-CQH16,IF(AND(CQH16&lt;=CQR14,CQH16&lt;=CQO14,CQJ16&gt;CQP14),CQR14-CQO14,IF(AND(CQH16&gt;CQO14,CQJ16&lt;=CQP14),CQJ16-CQH16,IF(AND(CQH16&lt;=CQO14,CQJ16&lt;=CQP14),CQJ16-CQO14,0))))),0)),0)</f>
        <v>　</v>
      </c>
      <c r="CQP16" s="663"/>
      <c r="CQQ16" s="664"/>
      <c r="CQR16" s="662" t="str">
        <f>IFERROR(IF(OR(CQG16="日",CQG16="祝",CQG16=0,CQH16=""),"　",MAX(IF(AND(CQH16&lt;=CQR14,CQJ16&gt;CQS14),CQS14-CQR14,IF(CQJ16&lt;=CQS14,0,IF(AND(CQH16&gt;CQR14,CQJ16&gt;CQS14),CQS14-CQH16,0))),0)),0)</f>
        <v>　</v>
      </c>
      <c r="CQS16" s="663"/>
      <c r="CQT16" s="664"/>
      <c r="CQU16" s="662" t="str">
        <f>IFERROR(IF(OR(CQG16="日",CQG16="祝",CQG16=0,CQH16=""),"　",MAX(IF(CQH16&gt;CQU14,CQJ16-CQH16,IF(CQH16&lt;=CQU14,CQJ16-CQU14,0)),0)),0)</f>
        <v>　</v>
      </c>
      <c r="CQV16" s="663"/>
      <c r="CQW16" s="664"/>
      <c r="CQX16" s="662" t="str">
        <f>IFERROR(IF(OR(CQG16="日",CQG16="祝",CQG16=0,CQH16=""),"　",MAX(IF(AND(CQH16&lt;=CQX14,CQJ16&gt;CQY14),CQY14-CQX14,IF(AND(CQH16&gt;CQX14,CQJ16&lt;=CQY14),CQJ16-CQH16,IF(AND(CQH16&lt;=CQX14,CQJ16&lt;=CQY14),CQJ16-CQX14,IF(AND(CQH16&gt;CQX14,CQJ16&gt;CQY14),CQY14-CQH16,0)))),0)),0)</f>
        <v>　</v>
      </c>
      <c r="CQY16" s="663"/>
      <c r="CQZ16" s="664"/>
      <c r="CRA16" s="662" t="str">
        <f>IFERROR(IF(OR(CQG16="日",CQG16="祝",CQG16=0,CQH16=""),"　",MAX(IF(AND(CQH16&gt;CRD14,CQJ16&gt;CRB14),0,IF(AND(CQH16&lt;=CRD14,CQH16&gt;CRA14,CQJ16&gt;CRB14),CRD14-CQH16,IF(AND(CQH16&lt;=CRD14,CQH16&lt;=CRA14,CQJ16&gt;CRB14),CRD14-CRA14,IF(AND(CQH16&gt;CRA14,CQJ16&lt;=CRB14),CQJ16-CQH16,IF(AND(CQH16&lt;=CRA14,CQJ16&lt;=CRB14),CQJ16-CRA14,0))))),0)),0)</f>
        <v>　</v>
      </c>
      <c r="CRB16" s="663"/>
      <c r="CRC16" s="664"/>
      <c r="CRD16" s="662" t="str">
        <f>IFERROR(IF(OR(CQG16="日",CQG16="祝",CQG16=0,CQH16=""),"　",MAX(IF(AND(CQH16&lt;=CRD14,CQJ16&gt;CRE14),CRE14-CRD14,IF(CQJ16&lt;=CRE14,0,IF(AND(CQH16&gt;CRD14,CQJ16&gt;CRE14),CRE14-CQH16,0))),0)),0)</f>
        <v>　</v>
      </c>
      <c r="CRE16" s="663"/>
      <c r="CRF16" s="664"/>
      <c r="CRG16" s="662" t="str">
        <f t="shared" ref="CRG16:CRG45" si="45">CQU16</f>
        <v>　</v>
      </c>
      <c r="CRH16" s="663"/>
      <c r="CRI16" s="664"/>
      <c r="CRJ16" s="665" t="str">
        <f>IF(CRM16="×",TIME(0,0,0),IF(CRW4="非常勤",CQL16,CQX16))</f>
        <v>　</v>
      </c>
      <c r="CRK16" s="666"/>
      <c r="CRL16" s="667"/>
      <c r="CRM16" s="265"/>
      <c r="CRN16" s="665" t="str">
        <f>IF(CRQ16="×",TIME(0,0,0),IF(CRW4="非常勤",CQO16,CRA16))</f>
        <v>　</v>
      </c>
      <c r="CRO16" s="666"/>
      <c r="CRP16" s="667"/>
      <c r="CRQ16" s="265"/>
      <c r="CRR16" s="665" t="str">
        <f>IF(CRU16="×",TIME(0,0,0),IF(CRW4="非常勤",CQR16,CRD16))</f>
        <v>　</v>
      </c>
      <c r="CRS16" s="666"/>
      <c r="CRT16" s="667"/>
      <c r="CRU16" s="265"/>
      <c r="CRV16" s="665" t="str">
        <f>IF(CRY16="×",TIME(0,0,0),IF(CRW4="非常勤",CQU16,CRG16))</f>
        <v>　</v>
      </c>
      <c r="CRW16" s="666"/>
      <c r="CRX16" s="667"/>
      <c r="CRY16" s="265"/>
      <c r="CRZ16" s="668"/>
      <c r="CSA16" s="669"/>
      <c r="CSB16" s="668"/>
      <c r="CSC16" s="670"/>
      <c r="CSD16" s="669"/>
      <c r="CSE16" s="671"/>
      <c r="CSF16" s="672"/>
      <c r="CSG16" s="672"/>
      <c r="CSH16" s="673"/>
      <c r="CSI16" s="263">
        <f>$A$16</f>
        <v>2</v>
      </c>
      <c r="CSJ16" s="264" t="str">
        <f>$B$16</f>
        <v>金</v>
      </c>
      <c r="CSK16" s="660"/>
      <c r="CSL16" s="661"/>
      <c r="CSM16" s="660"/>
      <c r="CSN16" s="661"/>
      <c r="CSO16" s="662" t="str">
        <f>IFERROR(IF(OR(CSJ16="日",CSJ16="祝",CSJ16=0,CSK16=""),"　",MAX(IF(AND(CSK16&lt;=CSO14,CSM16&gt;CSP14),CSP14-CSO14,IF(AND(CSK16&gt;CSO14,CSM16&lt;=CSP14),CSM16-CSK16,IF(AND(CSK16&lt;=CSO14,CSM16&lt;=CSP14),CSM16-CSO14,IF(AND(CSK16&gt;CSO14,CSM16&gt;CSP14),CSP14-CSK16,0)))),0)),0)</f>
        <v>　</v>
      </c>
      <c r="CSP16" s="663"/>
      <c r="CSQ16" s="664"/>
      <c r="CSR16" s="662" t="str">
        <f>IFERROR(IF(OR(CSJ16="日",CSJ16="祝",CSJ16=0,CSK16=""),"　",MAX(IF(AND(CSK16&gt;CSU14,CSM16&gt;CSS14),0,IF(AND(CSK16&lt;=CSU14,CSK16&gt;CSR14,CSM16&gt;CSS14),CSU14-CSK16,IF(AND(CSK16&lt;=CSU14,CSK16&lt;=CSR14,CSM16&gt;CSS14),CSU14-CSR14,IF(AND(CSK16&gt;CSR14,CSM16&lt;=CSS14),CSM16-CSK16,IF(AND(CSK16&lt;=CSR14,CSM16&lt;=CSS14),CSM16-CSR14,0))))),0)),0)</f>
        <v>　</v>
      </c>
      <c r="CSS16" s="663"/>
      <c r="CST16" s="664"/>
      <c r="CSU16" s="662" t="str">
        <f>IFERROR(IF(OR(CSJ16="日",CSJ16="祝",CSJ16=0,CSK16=""),"　",MAX(IF(AND(CSK16&lt;=CSU14,CSM16&gt;CSV14),CSV14-CSU14,IF(CSM16&lt;=CSV14,0,IF(AND(CSK16&gt;CSU14,CSM16&gt;CSV14),CSV14-CSK16,0))),0)),0)</f>
        <v>　</v>
      </c>
      <c r="CSV16" s="663"/>
      <c r="CSW16" s="664"/>
      <c r="CSX16" s="662" t="str">
        <f>IFERROR(IF(OR(CSJ16="日",CSJ16="祝",CSJ16=0,CSK16=""),"　",MAX(IF(CSK16&gt;CSX14,CSM16-CSK16,IF(CSK16&lt;=CSX14,CSM16-CSX14,0)),0)),0)</f>
        <v>　</v>
      </c>
      <c r="CSY16" s="663"/>
      <c r="CSZ16" s="664"/>
      <c r="CTA16" s="662" t="str">
        <f>IFERROR(IF(OR(CSJ16="日",CSJ16="祝",CSJ16=0,CSK16=""),"　",MAX(IF(AND(CSK16&lt;=CTA14,CSM16&gt;CTB14),CTB14-CTA14,IF(AND(CSK16&gt;CTA14,CSM16&lt;=CTB14),CSM16-CSK16,IF(AND(CSK16&lt;=CTA14,CSM16&lt;=CTB14),CSM16-CTA14,IF(AND(CSK16&gt;CTA14,CSM16&gt;CTB14),CTB14-CSK16,0)))),0)),0)</f>
        <v>　</v>
      </c>
      <c r="CTB16" s="663"/>
      <c r="CTC16" s="664"/>
      <c r="CTD16" s="662" t="str">
        <f>IFERROR(IF(OR(CSJ16="日",CSJ16="祝",CSJ16=0,CSK16=""),"　",MAX(IF(AND(CSK16&gt;CTG14,CSM16&gt;CTE14),0,IF(AND(CSK16&lt;=CTG14,CSK16&gt;CTD14,CSM16&gt;CTE14),CTG14-CSK16,IF(AND(CSK16&lt;=CTG14,CSK16&lt;=CTD14,CSM16&gt;CTE14),CTG14-CTD14,IF(AND(CSK16&gt;CTD14,CSM16&lt;=CTE14),CSM16-CSK16,IF(AND(CSK16&lt;=CTD14,CSM16&lt;=CTE14),CSM16-CTD14,0))))),0)),0)</f>
        <v>　</v>
      </c>
      <c r="CTE16" s="663"/>
      <c r="CTF16" s="664"/>
      <c r="CTG16" s="662" t="str">
        <f>IFERROR(IF(OR(CSJ16="日",CSJ16="祝",CSJ16=0,CSK16=""),"　",MAX(IF(AND(CSK16&lt;=CTG14,CSM16&gt;CTH14),CTH14-CTG14,IF(CSM16&lt;=CTH14,0,IF(AND(CSK16&gt;CTG14,CSM16&gt;CTH14),CTH14-CSK16,0))),0)),0)</f>
        <v>　</v>
      </c>
      <c r="CTH16" s="663"/>
      <c r="CTI16" s="664"/>
      <c r="CTJ16" s="662" t="str">
        <f t="shared" ref="CTJ16:CTJ45" si="46">CSX16</f>
        <v>　</v>
      </c>
      <c r="CTK16" s="663"/>
      <c r="CTL16" s="664"/>
      <c r="CTM16" s="665" t="str">
        <f>IF(CTP16="×",TIME(0,0,0),IF(CTZ4="非常勤",CSO16,CTA16))</f>
        <v>　</v>
      </c>
      <c r="CTN16" s="666"/>
      <c r="CTO16" s="667"/>
      <c r="CTP16" s="265"/>
      <c r="CTQ16" s="665" t="str">
        <f>IF(CTT16="×",TIME(0,0,0),IF(CTZ4="非常勤",CSR16,CTD16))</f>
        <v>　</v>
      </c>
      <c r="CTR16" s="666"/>
      <c r="CTS16" s="667"/>
      <c r="CTT16" s="265"/>
      <c r="CTU16" s="665" t="str">
        <f>IF(CTX16="×",TIME(0,0,0),IF(CTZ4="非常勤",CSU16,CTG16))</f>
        <v>　</v>
      </c>
      <c r="CTV16" s="666"/>
      <c r="CTW16" s="667"/>
      <c r="CTX16" s="265"/>
      <c r="CTY16" s="665" t="str">
        <f>IF(CUB16="×",TIME(0,0,0),IF(CTZ4="非常勤",CSX16,CTJ16))</f>
        <v>　</v>
      </c>
      <c r="CTZ16" s="666"/>
      <c r="CUA16" s="667"/>
      <c r="CUB16" s="265"/>
      <c r="CUC16" s="668"/>
      <c r="CUD16" s="669"/>
      <c r="CUE16" s="668"/>
      <c r="CUF16" s="670"/>
      <c r="CUG16" s="669"/>
      <c r="CUH16" s="671"/>
      <c r="CUI16" s="672"/>
      <c r="CUJ16" s="672"/>
      <c r="CUK16" s="673"/>
      <c r="CUL16" s="263">
        <f>$A$16</f>
        <v>2</v>
      </c>
      <c r="CUM16" s="264" t="str">
        <f>$B$16</f>
        <v>金</v>
      </c>
      <c r="CUN16" s="660"/>
      <c r="CUO16" s="661"/>
      <c r="CUP16" s="660"/>
      <c r="CUQ16" s="661"/>
      <c r="CUR16" s="662" t="str">
        <f>IFERROR(IF(OR(CUM16="日",CUM16="祝",CUM16=0,CUN16=""),"　",MAX(IF(AND(CUN16&lt;=CUR14,CUP16&gt;CUS14),CUS14-CUR14,IF(AND(CUN16&gt;CUR14,CUP16&lt;=CUS14),CUP16-CUN16,IF(AND(CUN16&lt;=CUR14,CUP16&lt;=CUS14),CUP16-CUR14,IF(AND(CUN16&gt;CUR14,CUP16&gt;CUS14),CUS14-CUN16,0)))),0)),0)</f>
        <v>　</v>
      </c>
      <c r="CUS16" s="663"/>
      <c r="CUT16" s="664"/>
      <c r="CUU16" s="662" t="str">
        <f>IFERROR(IF(OR(CUM16="日",CUM16="祝",CUM16=0,CUN16=""),"　",MAX(IF(AND(CUN16&gt;CUX14,CUP16&gt;CUV14),0,IF(AND(CUN16&lt;=CUX14,CUN16&gt;CUU14,CUP16&gt;CUV14),CUX14-CUN16,IF(AND(CUN16&lt;=CUX14,CUN16&lt;=CUU14,CUP16&gt;CUV14),CUX14-CUU14,IF(AND(CUN16&gt;CUU14,CUP16&lt;=CUV14),CUP16-CUN16,IF(AND(CUN16&lt;=CUU14,CUP16&lt;=CUV14),CUP16-CUU14,0))))),0)),0)</f>
        <v>　</v>
      </c>
      <c r="CUV16" s="663"/>
      <c r="CUW16" s="664"/>
      <c r="CUX16" s="662" t="str">
        <f>IFERROR(IF(OR(CUM16="日",CUM16="祝",CUM16=0,CUN16=""),"　",MAX(IF(AND(CUN16&lt;=CUX14,CUP16&gt;CUY14),CUY14-CUX14,IF(CUP16&lt;=CUY14,0,IF(AND(CUN16&gt;CUX14,CUP16&gt;CUY14),CUY14-CUN16,0))),0)),0)</f>
        <v>　</v>
      </c>
      <c r="CUY16" s="663"/>
      <c r="CUZ16" s="664"/>
      <c r="CVA16" s="662" t="str">
        <f>IFERROR(IF(OR(CUM16="日",CUM16="祝",CUM16=0,CUN16=""),"　",MAX(IF(CUN16&gt;CVA14,CUP16-CUN16,IF(CUN16&lt;=CVA14,CUP16-CVA14,0)),0)),0)</f>
        <v>　</v>
      </c>
      <c r="CVB16" s="663"/>
      <c r="CVC16" s="664"/>
      <c r="CVD16" s="662" t="str">
        <f>IFERROR(IF(OR(CUM16="日",CUM16="祝",CUM16=0,CUN16=""),"　",MAX(IF(AND(CUN16&lt;=CVD14,CUP16&gt;CVE14),CVE14-CVD14,IF(AND(CUN16&gt;CVD14,CUP16&lt;=CVE14),CUP16-CUN16,IF(AND(CUN16&lt;=CVD14,CUP16&lt;=CVE14),CUP16-CVD14,IF(AND(CUN16&gt;CVD14,CUP16&gt;CVE14),CVE14-CUN16,0)))),0)),0)</f>
        <v>　</v>
      </c>
      <c r="CVE16" s="663"/>
      <c r="CVF16" s="664"/>
      <c r="CVG16" s="662" t="str">
        <f>IFERROR(IF(OR(CUM16="日",CUM16="祝",CUM16=0,CUN16=""),"　",MAX(IF(AND(CUN16&gt;CVJ14,CUP16&gt;CVH14),0,IF(AND(CUN16&lt;=CVJ14,CUN16&gt;CVG14,CUP16&gt;CVH14),CVJ14-CUN16,IF(AND(CUN16&lt;=CVJ14,CUN16&lt;=CVG14,CUP16&gt;CVH14),CVJ14-CVG14,IF(AND(CUN16&gt;CVG14,CUP16&lt;=CVH14),CUP16-CUN16,IF(AND(CUN16&lt;=CVG14,CUP16&lt;=CVH14),CUP16-CVG14,0))))),0)),0)</f>
        <v>　</v>
      </c>
      <c r="CVH16" s="663"/>
      <c r="CVI16" s="664"/>
      <c r="CVJ16" s="662" t="str">
        <f>IFERROR(IF(OR(CUM16="日",CUM16="祝",CUM16=0,CUN16=""),"　",MAX(IF(AND(CUN16&lt;=CVJ14,CUP16&gt;CVK14),CVK14-CVJ14,IF(CUP16&lt;=CVK14,0,IF(AND(CUN16&gt;CVJ14,CUP16&gt;CVK14),CVK14-CUN16,0))),0)),0)</f>
        <v>　</v>
      </c>
      <c r="CVK16" s="663"/>
      <c r="CVL16" s="664"/>
      <c r="CVM16" s="662" t="str">
        <f t="shared" ref="CVM16:CVM45" si="47">CVA16</f>
        <v>　</v>
      </c>
      <c r="CVN16" s="663"/>
      <c r="CVO16" s="664"/>
      <c r="CVP16" s="665" t="str">
        <f>IF(CVS16="×",TIME(0,0,0),IF(CWC4="非常勤",CUR16,CVD16))</f>
        <v>　</v>
      </c>
      <c r="CVQ16" s="666"/>
      <c r="CVR16" s="667"/>
      <c r="CVS16" s="265"/>
      <c r="CVT16" s="665" t="str">
        <f>IF(CVW16="×",TIME(0,0,0),IF(CWC4="非常勤",CUU16,CVG16))</f>
        <v>　</v>
      </c>
      <c r="CVU16" s="666"/>
      <c r="CVV16" s="667"/>
      <c r="CVW16" s="265"/>
      <c r="CVX16" s="665" t="str">
        <f>IF(CWA16="×",TIME(0,0,0),IF(CWC4="非常勤",CUX16,CVJ16))</f>
        <v>　</v>
      </c>
      <c r="CVY16" s="666"/>
      <c r="CVZ16" s="667"/>
      <c r="CWA16" s="265"/>
      <c r="CWB16" s="665" t="str">
        <f>IF(CWE16="×",TIME(0,0,0),IF(CWC4="非常勤",CVA16,CVM16))</f>
        <v>　</v>
      </c>
      <c r="CWC16" s="666"/>
      <c r="CWD16" s="667"/>
      <c r="CWE16" s="265"/>
      <c r="CWF16" s="668"/>
      <c r="CWG16" s="669"/>
      <c r="CWH16" s="668"/>
      <c r="CWI16" s="670"/>
      <c r="CWJ16" s="669"/>
      <c r="CWK16" s="671"/>
      <c r="CWL16" s="672"/>
      <c r="CWM16" s="672"/>
      <c r="CWN16" s="673"/>
      <c r="CWO16" s="263">
        <f>$A$16</f>
        <v>2</v>
      </c>
      <c r="CWP16" s="264" t="str">
        <f>$B$16</f>
        <v>金</v>
      </c>
      <c r="CWQ16" s="660"/>
      <c r="CWR16" s="661"/>
      <c r="CWS16" s="660"/>
      <c r="CWT16" s="661"/>
      <c r="CWU16" s="662" t="str">
        <f>IFERROR(IF(OR(CWP16="日",CWP16="祝",CWP16=0,CWQ16=""),"　",MAX(IF(AND(CWQ16&lt;=CWU14,CWS16&gt;CWV14),CWV14-CWU14,IF(AND(CWQ16&gt;CWU14,CWS16&lt;=CWV14),CWS16-CWQ16,IF(AND(CWQ16&lt;=CWU14,CWS16&lt;=CWV14),CWS16-CWU14,IF(AND(CWQ16&gt;CWU14,CWS16&gt;CWV14),CWV14-CWQ16,0)))),0)),0)</f>
        <v>　</v>
      </c>
      <c r="CWV16" s="663"/>
      <c r="CWW16" s="664"/>
      <c r="CWX16" s="662" t="str">
        <f>IFERROR(IF(OR(CWP16="日",CWP16="祝",CWP16=0,CWQ16=""),"　",MAX(IF(AND(CWQ16&gt;CXA14,CWS16&gt;CWY14),0,IF(AND(CWQ16&lt;=CXA14,CWQ16&gt;CWX14,CWS16&gt;CWY14),CXA14-CWQ16,IF(AND(CWQ16&lt;=CXA14,CWQ16&lt;=CWX14,CWS16&gt;CWY14),CXA14-CWX14,IF(AND(CWQ16&gt;CWX14,CWS16&lt;=CWY14),CWS16-CWQ16,IF(AND(CWQ16&lt;=CWX14,CWS16&lt;=CWY14),CWS16-CWX14,0))))),0)),0)</f>
        <v>　</v>
      </c>
      <c r="CWY16" s="663"/>
      <c r="CWZ16" s="664"/>
      <c r="CXA16" s="662" t="str">
        <f>IFERROR(IF(OR(CWP16="日",CWP16="祝",CWP16=0,CWQ16=""),"　",MAX(IF(AND(CWQ16&lt;=CXA14,CWS16&gt;CXB14),CXB14-CXA14,IF(CWS16&lt;=CXB14,0,IF(AND(CWQ16&gt;CXA14,CWS16&gt;CXB14),CXB14-CWQ16,0))),0)),0)</f>
        <v>　</v>
      </c>
      <c r="CXB16" s="663"/>
      <c r="CXC16" s="664"/>
      <c r="CXD16" s="662" t="str">
        <f>IFERROR(IF(OR(CWP16="日",CWP16="祝",CWP16=0,CWQ16=""),"　",MAX(IF(CWQ16&gt;CXD14,CWS16-CWQ16,IF(CWQ16&lt;=CXD14,CWS16-CXD14,0)),0)),0)</f>
        <v>　</v>
      </c>
      <c r="CXE16" s="663"/>
      <c r="CXF16" s="664"/>
      <c r="CXG16" s="662" t="str">
        <f>IFERROR(IF(OR(CWP16="日",CWP16="祝",CWP16=0,CWQ16=""),"　",MAX(IF(AND(CWQ16&lt;=CXG14,CWS16&gt;CXH14),CXH14-CXG14,IF(AND(CWQ16&gt;CXG14,CWS16&lt;=CXH14),CWS16-CWQ16,IF(AND(CWQ16&lt;=CXG14,CWS16&lt;=CXH14),CWS16-CXG14,IF(AND(CWQ16&gt;CXG14,CWS16&gt;CXH14),CXH14-CWQ16,0)))),0)),0)</f>
        <v>　</v>
      </c>
      <c r="CXH16" s="663"/>
      <c r="CXI16" s="664"/>
      <c r="CXJ16" s="662" t="str">
        <f>IFERROR(IF(OR(CWP16="日",CWP16="祝",CWP16=0,CWQ16=""),"　",MAX(IF(AND(CWQ16&gt;CXM14,CWS16&gt;CXK14),0,IF(AND(CWQ16&lt;=CXM14,CWQ16&gt;CXJ14,CWS16&gt;CXK14),CXM14-CWQ16,IF(AND(CWQ16&lt;=CXM14,CWQ16&lt;=CXJ14,CWS16&gt;CXK14),CXM14-CXJ14,IF(AND(CWQ16&gt;CXJ14,CWS16&lt;=CXK14),CWS16-CWQ16,IF(AND(CWQ16&lt;=CXJ14,CWS16&lt;=CXK14),CWS16-CXJ14,0))))),0)),0)</f>
        <v>　</v>
      </c>
      <c r="CXK16" s="663"/>
      <c r="CXL16" s="664"/>
      <c r="CXM16" s="662" t="str">
        <f>IFERROR(IF(OR(CWP16="日",CWP16="祝",CWP16=0,CWQ16=""),"　",MAX(IF(AND(CWQ16&lt;=CXM14,CWS16&gt;CXN14),CXN14-CXM14,IF(CWS16&lt;=CXN14,0,IF(AND(CWQ16&gt;CXM14,CWS16&gt;CXN14),CXN14-CWQ16,0))),0)),0)</f>
        <v>　</v>
      </c>
      <c r="CXN16" s="663"/>
      <c r="CXO16" s="664"/>
      <c r="CXP16" s="662" t="str">
        <f t="shared" ref="CXP16:CXP45" si="48">CXD16</f>
        <v>　</v>
      </c>
      <c r="CXQ16" s="663"/>
      <c r="CXR16" s="664"/>
      <c r="CXS16" s="665" t="str">
        <f>IF(CXV16="×",TIME(0,0,0),IF(CYF4="非常勤",CWU16,CXG16))</f>
        <v>　</v>
      </c>
      <c r="CXT16" s="666"/>
      <c r="CXU16" s="667"/>
      <c r="CXV16" s="265"/>
      <c r="CXW16" s="665" t="str">
        <f>IF(CXZ16="×",TIME(0,0,0),IF(CYF4="非常勤",CWX16,CXJ16))</f>
        <v>　</v>
      </c>
      <c r="CXX16" s="666"/>
      <c r="CXY16" s="667"/>
      <c r="CXZ16" s="265"/>
      <c r="CYA16" s="665" t="str">
        <f>IF(CYD16="×",TIME(0,0,0),IF(CYF4="非常勤",CXA16,CXM16))</f>
        <v>　</v>
      </c>
      <c r="CYB16" s="666"/>
      <c r="CYC16" s="667"/>
      <c r="CYD16" s="265"/>
      <c r="CYE16" s="665" t="str">
        <f>IF(CYH16="×",TIME(0,0,0),IF(CYF4="非常勤",CXD16,CXP16))</f>
        <v>　</v>
      </c>
      <c r="CYF16" s="666"/>
      <c r="CYG16" s="667"/>
      <c r="CYH16" s="265"/>
      <c r="CYI16" s="668"/>
      <c r="CYJ16" s="669"/>
      <c r="CYK16" s="668"/>
      <c r="CYL16" s="670"/>
      <c r="CYM16" s="669"/>
      <c r="CYN16" s="671"/>
      <c r="CYO16" s="672"/>
      <c r="CYP16" s="672"/>
      <c r="CYQ16" s="673"/>
      <c r="CYR16" s="263">
        <f>$A$16</f>
        <v>2</v>
      </c>
      <c r="CYS16" s="264" t="str">
        <f>$B$16</f>
        <v>金</v>
      </c>
      <c r="CYT16" s="660"/>
      <c r="CYU16" s="661"/>
      <c r="CYV16" s="660"/>
      <c r="CYW16" s="661"/>
      <c r="CYX16" s="662" t="str">
        <f>IFERROR(IF(OR(CYS16="日",CYS16="祝",CYS16=0,CYT16=""),"　",MAX(IF(AND(CYT16&lt;=CYX14,CYV16&gt;CYY14),CYY14-CYX14,IF(AND(CYT16&gt;CYX14,CYV16&lt;=CYY14),CYV16-CYT16,IF(AND(CYT16&lt;=CYX14,CYV16&lt;=CYY14),CYV16-CYX14,IF(AND(CYT16&gt;CYX14,CYV16&gt;CYY14),CYY14-CYT16,0)))),0)),0)</f>
        <v>　</v>
      </c>
      <c r="CYY16" s="663"/>
      <c r="CYZ16" s="664"/>
      <c r="CZA16" s="662" t="str">
        <f>IFERROR(IF(OR(CYS16="日",CYS16="祝",CYS16=0,CYT16=""),"　",MAX(IF(AND(CYT16&gt;CZD14,CYV16&gt;CZB14),0,IF(AND(CYT16&lt;=CZD14,CYT16&gt;CZA14,CYV16&gt;CZB14),CZD14-CYT16,IF(AND(CYT16&lt;=CZD14,CYT16&lt;=CZA14,CYV16&gt;CZB14),CZD14-CZA14,IF(AND(CYT16&gt;CZA14,CYV16&lt;=CZB14),CYV16-CYT16,IF(AND(CYT16&lt;=CZA14,CYV16&lt;=CZB14),CYV16-CZA14,0))))),0)),0)</f>
        <v>　</v>
      </c>
      <c r="CZB16" s="663"/>
      <c r="CZC16" s="664"/>
      <c r="CZD16" s="662" t="str">
        <f>IFERROR(IF(OR(CYS16="日",CYS16="祝",CYS16=0,CYT16=""),"　",MAX(IF(AND(CYT16&lt;=CZD14,CYV16&gt;CZE14),CZE14-CZD14,IF(CYV16&lt;=CZE14,0,IF(AND(CYT16&gt;CZD14,CYV16&gt;CZE14),CZE14-CYT16,0))),0)),0)</f>
        <v>　</v>
      </c>
      <c r="CZE16" s="663"/>
      <c r="CZF16" s="664"/>
      <c r="CZG16" s="662" t="str">
        <f>IFERROR(IF(OR(CYS16="日",CYS16="祝",CYS16=0,CYT16=""),"　",MAX(IF(CYT16&gt;CZG14,CYV16-CYT16,IF(CYT16&lt;=CZG14,CYV16-CZG14,0)),0)),0)</f>
        <v>　</v>
      </c>
      <c r="CZH16" s="663"/>
      <c r="CZI16" s="664"/>
      <c r="CZJ16" s="662" t="str">
        <f>IFERROR(IF(OR(CYS16="日",CYS16="祝",CYS16=0,CYT16=""),"　",MAX(IF(AND(CYT16&lt;=CZJ14,CYV16&gt;CZK14),CZK14-CZJ14,IF(AND(CYT16&gt;CZJ14,CYV16&lt;=CZK14),CYV16-CYT16,IF(AND(CYT16&lt;=CZJ14,CYV16&lt;=CZK14),CYV16-CZJ14,IF(AND(CYT16&gt;CZJ14,CYV16&gt;CZK14),CZK14-CYT16,0)))),0)),0)</f>
        <v>　</v>
      </c>
      <c r="CZK16" s="663"/>
      <c r="CZL16" s="664"/>
      <c r="CZM16" s="662" t="str">
        <f>IFERROR(IF(OR(CYS16="日",CYS16="祝",CYS16=0,CYT16=""),"　",MAX(IF(AND(CYT16&gt;CZP14,CYV16&gt;CZN14),0,IF(AND(CYT16&lt;=CZP14,CYT16&gt;CZM14,CYV16&gt;CZN14),CZP14-CYT16,IF(AND(CYT16&lt;=CZP14,CYT16&lt;=CZM14,CYV16&gt;CZN14),CZP14-CZM14,IF(AND(CYT16&gt;CZM14,CYV16&lt;=CZN14),CYV16-CYT16,IF(AND(CYT16&lt;=CZM14,CYV16&lt;=CZN14),CYV16-CZM14,0))))),0)),0)</f>
        <v>　</v>
      </c>
      <c r="CZN16" s="663"/>
      <c r="CZO16" s="664"/>
      <c r="CZP16" s="662" t="str">
        <f>IFERROR(IF(OR(CYS16="日",CYS16="祝",CYS16=0,CYT16=""),"　",MAX(IF(AND(CYT16&lt;=CZP14,CYV16&gt;CZQ14),CZQ14-CZP14,IF(CYV16&lt;=CZQ14,0,IF(AND(CYT16&gt;CZP14,CYV16&gt;CZQ14),CZQ14-CYT16,0))),0)),0)</f>
        <v>　</v>
      </c>
      <c r="CZQ16" s="663"/>
      <c r="CZR16" s="664"/>
      <c r="CZS16" s="662" t="str">
        <f t="shared" ref="CZS16:CZS45" si="49">CZG16</f>
        <v>　</v>
      </c>
      <c r="CZT16" s="663"/>
      <c r="CZU16" s="664"/>
      <c r="CZV16" s="665" t="str">
        <f>IF(CZY16="×",TIME(0,0,0),IF(DAI4="非常勤",CYX16,CZJ16))</f>
        <v>　</v>
      </c>
      <c r="CZW16" s="666"/>
      <c r="CZX16" s="667"/>
      <c r="CZY16" s="265"/>
      <c r="CZZ16" s="665" t="str">
        <f>IF(DAC16="×",TIME(0,0,0),IF(DAI4="非常勤",CZA16,CZM16))</f>
        <v>　</v>
      </c>
      <c r="DAA16" s="666"/>
      <c r="DAB16" s="667"/>
      <c r="DAC16" s="265"/>
      <c r="DAD16" s="665" t="str">
        <f>IF(DAG16="×",TIME(0,0,0),IF(DAI4="非常勤",CZD16,CZP16))</f>
        <v>　</v>
      </c>
      <c r="DAE16" s="666"/>
      <c r="DAF16" s="667"/>
      <c r="DAG16" s="265"/>
      <c r="DAH16" s="665" t="str">
        <f>IF(DAK16="×",TIME(0,0,0),IF(DAI4="非常勤",CZG16,CZS16))</f>
        <v>　</v>
      </c>
      <c r="DAI16" s="666"/>
      <c r="DAJ16" s="667"/>
      <c r="DAK16" s="265"/>
      <c r="DAL16" s="668"/>
      <c r="DAM16" s="669"/>
      <c r="DAN16" s="668"/>
      <c r="DAO16" s="670"/>
      <c r="DAP16" s="669"/>
      <c r="DAQ16" s="671"/>
      <c r="DAR16" s="672"/>
      <c r="DAS16" s="672"/>
      <c r="DAT16" s="673"/>
      <c r="DAU16" s="263">
        <f>$A$16</f>
        <v>2</v>
      </c>
      <c r="DAV16" s="264" t="str">
        <f>$B$16</f>
        <v>金</v>
      </c>
      <c r="DAW16" s="660"/>
      <c r="DAX16" s="661"/>
      <c r="DAY16" s="660"/>
      <c r="DAZ16" s="661"/>
      <c r="DBA16" s="662" t="str">
        <f>IFERROR(IF(OR(DAV16="日",DAV16="祝",DAV16=0,DAW16=""),"　",MAX(IF(AND(DAW16&lt;=DBA14,DAY16&gt;DBB14),DBB14-DBA14,IF(AND(DAW16&gt;DBA14,DAY16&lt;=DBB14),DAY16-DAW16,IF(AND(DAW16&lt;=DBA14,DAY16&lt;=DBB14),DAY16-DBA14,IF(AND(DAW16&gt;DBA14,DAY16&gt;DBB14),DBB14-DAW16,0)))),0)),0)</f>
        <v>　</v>
      </c>
      <c r="DBB16" s="663"/>
      <c r="DBC16" s="664"/>
      <c r="DBD16" s="662" t="str">
        <f>IFERROR(IF(OR(DAV16="日",DAV16="祝",DAV16=0,DAW16=""),"　",MAX(IF(AND(DAW16&gt;DBG14,DAY16&gt;DBE14),0,IF(AND(DAW16&lt;=DBG14,DAW16&gt;DBD14,DAY16&gt;DBE14),DBG14-DAW16,IF(AND(DAW16&lt;=DBG14,DAW16&lt;=DBD14,DAY16&gt;DBE14),DBG14-DBD14,IF(AND(DAW16&gt;DBD14,DAY16&lt;=DBE14),DAY16-DAW16,IF(AND(DAW16&lt;=DBD14,DAY16&lt;=DBE14),DAY16-DBD14,0))))),0)),0)</f>
        <v>　</v>
      </c>
      <c r="DBE16" s="663"/>
      <c r="DBF16" s="664"/>
      <c r="DBG16" s="662" t="str">
        <f>IFERROR(IF(OR(DAV16="日",DAV16="祝",DAV16=0,DAW16=""),"　",MAX(IF(AND(DAW16&lt;=DBG14,DAY16&gt;DBH14),DBH14-DBG14,IF(DAY16&lt;=DBH14,0,IF(AND(DAW16&gt;DBG14,DAY16&gt;DBH14),DBH14-DAW16,0))),0)),0)</f>
        <v>　</v>
      </c>
      <c r="DBH16" s="663"/>
      <c r="DBI16" s="664"/>
      <c r="DBJ16" s="662" t="str">
        <f>IFERROR(IF(OR(DAV16="日",DAV16="祝",DAV16=0,DAW16=""),"　",MAX(IF(DAW16&gt;DBJ14,DAY16-DAW16,IF(DAW16&lt;=DBJ14,DAY16-DBJ14,0)),0)),0)</f>
        <v>　</v>
      </c>
      <c r="DBK16" s="663"/>
      <c r="DBL16" s="664"/>
      <c r="DBM16" s="662" t="str">
        <f>IFERROR(IF(OR(DAV16="日",DAV16="祝",DAV16=0,DAW16=""),"　",MAX(IF(AND(DAW16&lt;=DBM14,DAY16&gt;DBN14),DBN14-DBM14,IF(AND(DAW16&gt;DBM14,DAY16&lt;=DBN14),DAY16-DAW16,IF(AND(DAW16&lt;=DBM14,DAY16&lt;=DBN14),DAY16-DBM14,IF(AND(DAW16&gt;DBM14,DAY16&gt;DBN14),DBN14-DAW16,0)))),0)),0)</f>
        <v>　</v>
      </c>
      <c r="DBN16" s="663"/>
      <c r="DBO16" s="664"/>
      <c r="DBP16" s="662" t="str">
        <f>IFERROR(IF(OR(DAV16="日",DAV16="祝",DAV16=0,DAW16=""),"　",MAX(IF(AND(DAW16&gt;DBS14,DAY16&gt;DBQ14),0,IF(AND(DAW16&lt;=DBS14,DAW16&gt;DBP14,DAY16&gt;DBQ14),DBS14-DAW16,IF(AND(DAW16&lt;=DBS14,DAW16&lt;=DBP14,DAY16&gt;DBQ14),DBS14-DBP14,IF(AND(DAW16&gt;DBP14,DAY16&lt;=DBQ14),DAY16-DAW16,IF(AND(DAW16&lt;=DBP14,DAY16&lt;=DBQ14),DAY16-DBP14,0))))),0)),0)</f>
        <v>　</v>
      </c>
      <c r="DBQ16" s="663"/>
      <c r="DBR16" s="664"/>
      <c r="DBS16" s="662" t="str">
        <f>IFERROR(IF(OR(DAV16="日",DAV16="祝",DAV16=0,DAW16=""),"　",MAX(IF(AND(DAW16&lt;=DBS14,DAY16&gt;DBT14),DBT14-DBS14,IF(DAY16&lt;=DBT14,0,IF(AND(DAW16&gt;DBS14,DAY16&gt;DBT14),DBT14-DAW16,0))),0)),0)</f>
        <v>　</v>
      </c>
      <c r="DBT16" s="663"/>
      <c r="DBU16" s="664"/>
      <c r="DBV16" s="662" t="str">
        <f t="shared" ref="DBV16:DBV45" si="50">DBJ16</f>
        <v>　</v>
      </c>
      <c r="DBW16" s="663"/>
      <c r="DBX16" s="664"/>
      <c r="DBY16" s="665" t="str">
        <f>IF(DCB16="×",TIME(0,0,0),IF(DCL4="非常勤",DBA16,DBM16))</f>
        <v>　</v>
      </c>
      <c r="DBZ16" s="666"/>
      <c r="DCA16" s="667"/>
      <c r="DCB16" s="265"/>
      <c r="DCC16" s="665" t="str">
        <f>IF(DCF16="×",TIME(0,0,0),IF(DCL4="非常勤",DBD16,DBP16))</f>
        <v>　</v>
      </c>
      <c r="DCD16" s="666"/>
      <c r="DCE16" s="667"/>
      <c r="DCF16" s="265"/>
      <c r="DCG16" s="665" t="str">
        <f>IF(DCJ16="×",TIME(0,0,0),IF(DCL4="非常勤",DBG16,DBS16))</f>
        <v>　</v>
      </c>
      <c r="DCH16" s="666"/>
      <c r="DCI16" s="667"/>
      <c r="DCJ16" s="265"/>
      <c r="DCK16" s="665" t="str">
        <f>IF(DCN16="×",TIME(0,0,0),IF(DCL4="非常勤",DBJ16,DBV16))</f>
        <v>　</v>
      </c>
      <c r="DCL16" s="666"/>
      <c r="DCM16" s="667"/>
      <c r="DCN16" s="265"/>
      <c r="DCO16" s="668"/>
      <c r="DCP16" s="669"/>
      <c r="DCQ16" s="668"/>
      <c r="DCR16" s="670"/>
      <c r="DCS16" s="669"/>
      <c r="DCT16" s="671"/>
      <c r="DCU16" s="672"/>
      <c r="DCV16" s="672"/>
      <c r="DCW16" s="673"/>
      <c r="DCX16" s="263">
        <f>$A$16</f>
        <v>2</v>
      </c>
      <c r="DCY16" s="264" t="str">
        <f>$B$16</f>
        <v>金</v>
      </c>
      <c r="DCZ16" s="660"/>
      <c r="DDA16" s="661"/>
      <c r="DDB16" s="660"/>
      <c r="DDC16" s="661"/>
      <c r="DDD16" s="662" t="str">
        <f>IFERROR(IF(OR(DCY16="日",DCY16="祝",DCY16=0,DCZ16=""),"　",MAX(IF(AND(DCZ16&lt;=DDD14,DDB16&gt;DDE14),DDE14-DDD14,IF(AND(DCZ16&gt;DDD14,DDB16&lt;=DDE14),DDB16-DCZ16,IF(AND(DCZ16&lt;=DDD14,DDB16&lt;=DDE14),DDB16-DDD14,IF(AND(DCZ16&gt;DDD14,DDB16&gt;DDE14),DDE14-DCZ16,0)))),0)),0)</f>
        <v>　</v>
      </c>
      <c r="DDE16" s="663"/>
      <c r="DDF16" s="664"/>
      <c r="DDG16" s="662" t="str">
        <f>IFERROR(IF(OR(DCY16="日",DCY16="祝",DCY16=0,DCZ16=""),"　",MAX(IF(AND(DCZ16&gt;DDJ14,DDB16&gt;DDH14),0,IF(AND(DCZ16&lt;=DDJ14,DCZ16&gt;DDG14,DDB16&gt;DDH14),DDJ14-DCZ16,IF(AND(DCZ16&lt;=DDJ14,DCZ16&lt;=DDG14,DDB16&gt;DDH14),DDJ14-DDG14,IF(AND(DCZ16&gt;DDG14,DDB16&lt;=DDH14),DDB16-DCZ16,IF(AND(DCZ16&lt;=DDG14,DDB16&lt;=DDH14),DDB16-DDG14,0))))),0)),0)</f>
        <v>　</v>
      </c>
      <c r="DDH16" s="663"/>
      <c r="DDI16" s="664"/>
      <c r="DDJ16" s="662" t="str">
        <f>IFERROR(IF(OR(DCY16="日",DCY16="祝",DCY16=0,DCZ16=""),"　",MAX(IF(AND(DCZ16&lt;=DDJ14,DDB16&gt;DDK14),DDK14-DDJ14,IF(DDB16&lt;=DDK14,0,IF(AND(DCZ16&gt;DDJ14,DDB16&gt;DDK14),DDK14-DCZ16,0))),0)),0)</f>
        <v>　</v>
      </c>
      <c r="DDK16" s="663"/>
      <c r="DDL16" s="664"/>
      <c r="DDM16" s="662" t="str">
        <f>IFERROR(IF(OR(DCY16="日",DCY16="祝",DCY16=0,DCZ16=""),"　",MAX(IF(DCZ16&gt;DDM14,DDB16-DCZ16,IF(DCZ16&lt;=DDM14,DDB16-DDM14,0)),0)),0)</f>
        <v>　</v>
      </c>
      <c r="DDN16" s="663"/>
      <c r="DDO16" s="664"/>
      <c r="DDP16" s="662" t="str">
        <f>IFERROR(IF(OR(DCY16="日",DCY16="祝",DCY16=0,DCZ16=""),"　",MAX(IF(AND(DCZ16&lt;=DDP14,DDB16&gt;DDQ14),DDQ14-DDP14,IF(AND(DCZ16&gt;DDP14,DDB16&lt;=DDQ14),DDB16-DCZ16,IF(AND(DCZ16&lt;=DDP14,DDB16&lt;=DDQ14),DDB16-DDP14,IF(AND(DCZ16&gt;DDP14,DDB16&gt;DDQ14),DDQ14-DCZ16,0)))),0)),0)</f>
        <v>　</v>
      </c>
      <c r="DDQ16" s="663"/>
      <c r="DDR16" s="664"/>
      <c r="DDS16" s="662" t="str">
        <f>IFERROR(IF(OR(DCY16="日",DCY16="祝",DCY16=0,DCZ16=""),"　",MAX(IF(AND(DCZ16&gt;DDV14,DDB16&gt;DDT14),0,IF(AND(DCZ16&lt;=DDV14,DCZ16&gt;DDS14,DDB16&gt;DDT14),DDV14-DCZ16,IF(AND(DCZ16&lt;=DDV14,DCZ16&lt;=DDS14,DDB16&gt;DDT14),DDV14-DDS14,IF(AND(DCZ16&gt;DDS14,DDB16&lt;=DDT14),DDB16-DCZ16,IF(AND(DCZ16&lt;=DDS14,DDB16&lt;=DDT14),DDB16-DDS14,0))))),0)),0)</f>
        <v>　</v>
      </c>
      <c r="DDT16" s="663"/>
      <c r="DDU16" s="664"/>
      <c r="DDV16" s="662" t="str">
        <f>IFERROR(IF(OR(DCY16="日",DCY16="祝",DCY16=0,DCZ16=""),"　",MAX(IF(AND(DCZ16&lt;=DDV14,DDB16&gt;DDW14),DDW14-DDV14,IF(DDB16&lt;=DDW14,0,IF(AND(DCZ16&gt;DDV14,DDB16&gt;DDW14),DDW14-DCZ16,0))),0)),0)</f>
        <v>　</v>
      </c>
      <c r="DDW16" s="663"/>
      <c r="DDX16" s="664"/>
      <c r="DDY16" s="662" t="str">
        <f t="shared" ref="DDY16:DDY45" si="51">DDM16</f>
        <v>　</v>
      </c>
      <c r="DDZ16" s="663"/>
      <c r="DEA16" s="664"/>
      <c r="DEB16" s="665" t="str">
        <f>IF(DEE16="×",TIME(0,0,0),IF(DEO4="非常勤",DDD16,DDP16))</f>
        <v>　</v>
      </c>
      <c r="DEC16" s="666"/>
      <c r="DED16" s="667"/>
      <c r="DEE16" s="265"/>
      <c r="DEF16" s="665" t="str">
        <f>IF(DEI16="×",TIME(0,0,0),IF(DEO4="非常勤",DDG16,DDS16))</f>
        <v>　</v>
      </c>
      <c r="DEG16" s="666"/>
      <c r="DEH16" s="667"/>
      <c r="DEI16" s="265"/>
      <c r="DEJ16" s="665" t="str">
        <f>IF(DEM16="×",TIME(0,0,0),IF(DEO4="非常勤",DDJ16,DDV16))</f>
        <v>　</v>
      </c>
      <c r="DEK16" s="666"/>
      <c r="DEL16" s="667"/>
      <c r="DEM16" s="265"/>
      <c r="DEN16" s="665" t="str">
        <f>IF(DEQ16="×",TIME(0,0,0),IF(DEO4="非常勤",DDM16,DDY16))</f>
        <v>　</v>
      </c>
      <c r="DEO16" s="666"/>
      <c r="DEP16" s="667"/>
      <c r="DEQ16" s="265"/>
      <c r="DER16" s="668"/>
      <c r="DES16" s="669"/>
      <c r="DET16" s="668"/>
      <c r="DEU16" s="670"/>
      <c r="DEV16" s="669"/>
      <c r="DEW16" s="671"/>
      <c r="DEX16" s="672"/>
      <c r="DEY16" s="672"/>
      <c r="DEZ16" s="673"/>
      <c r="DFA16" s="263">
        <f>$A$16</f>
        <v>2</v>
      </c>
      <c r="DFB16" s="264" t="str">
        <f>$B$16</f>
        <v>金</v>
      </c>
      <c r="DFC16" s="660"/>
      <c r="DFD16" s="661"/>
      <c r="DFE16" s="660"/>
      <c r="DFF16" s="661"/>
      <c r="DFG16" s="662" t="str">
        <f>IFERROR(IF(OR(DFB16="日",DFB16="祝",DFB16=0,DFC16=""),"　",MAX(IF(AND(DFC16&lt;=DFG14,DFE16&gt;DFH14),DFH14-DFG14,IF(AND(DFC16&gt;DFG14,DFE16&lt;=DFH14),DFE16-DFC16,IF(AND(DFC16&lt;=DFG14,DFE16&lt;=DFH14),DFE16-DFG14,IF(AND(DFC16&gt;DFG14,DFE16&gt;DFH14),DFH14-DFC16,0)))),0)),0)</f>
        <v>　</v>
      </c>
      <c r="DFH16" s="663"/>
      <c r="DFI16" s="664"/>
      <c r="DFJ16" s="662" t="str">
        <f>IFERROR(IF(OR(DFB16="日",DFB16="祝",DFB16=0,DFC16=""),"　",MAX(IF(AND(DFC16&gt;DFM14,DFE16&gt;DFK14),0,IF(AND(DFC16&lt;=DFM14,DFC16&gt;DFJ14,DFE16&gt;DFK14),DFM14-DFC16,IF(AND(DFC16&lt;=DFM14,DFC16&lt;=DFJ14,DFE16&gt;DFK14),DFM14-DFJ14,IF(AND(DFC16&gt;DFJ14,DFE16&lt;=DFK14),DFE16-DFC16,IF(AND(DFC16&lt;=DFJ14,DFE16&lt;=DFK14),DFE16-DFJ14,0))))),0)),0)</f>
        <v>　</v>
      </c>
      <c r="DFK16" s="663"/>
      <c r="DFL16" s="664"/>
      <c r="DFM16" s="662" t="str">
        <f>IFERROR(IF(OR(DFB16="日",DFB16="祝",DFB16=0,DFC16=""),"　",MAX(IF(AND(DFC16&lt;=DFM14,DFE16&gt;DFN14),DFN14-DFM14,IF(DFE16&lt;=DFN14,0,IF(AND(DFC16&gt;DFM14,DFE16&gt;DFN14),DFN14-DFC16,0))),0)),0)</f>
        <v>　</v>
      </c>
      <c r="DFN16" s="663"/>
      <c r="DFO16" s="664"/>
      <c r="DFP16" s="662" t="str">
        <f>IFERROR(IF(OR(DFB16="日",DFB16="祝",DFB16=0,DFC16=""),"　",MAX(IF(DFC16&gt;DFP14,DFE16-DFC16,IF(DFC16&lt;=DFP14,DFE16-DFP14,0)),0)),0)</f>
        <v>　</v>
      </c>
      <c r="DFQ16" s="663"/>
      <c r="DFR16" s="664"/>
      <c r="DFS16" s="662" t="str">
        <f>IFERROR(IF(OR(DFB16="日",DFB16="祝",DFB16=0,DFC16=""),"　",MAX(IF(AND(DFC16&lt;=DFS14,DFE16&gt;DFT14),DFT14-DFS14,IF(AND(DFC16&gt;DFS14,DFE16&lt;=DFT14),DFE16-DFC16,IF(AND(DFC16&lt;=DFS14,DFE16&lt;=DFT14),DFE16-DFS14,IF(AND(DFC16&gt;DFS14,DFE16&gt;DFT14),DFT14-DFC16,0)))),0)),0)</f>
        <v>　</v>
      </c>
      <c r="DFT16" s="663"/>
      <c r="DFU16" s="664"/>
      <c r="DFV16" s="662" t="str">
        <f>IFERROR(IF(OR(DFB16="日",DFB16="祝",DFB16=0,DFC16=""),"　",MAX(IF(AND(DFC16&gt;DFY14,DFE16&gt;DFW14),0,IF(AND(DFC16&lt;=DFY14,DFC16&gt;DFV14,DFE16&gt;DFW14),DFY14-DFC16,IF(AND(DFC16&lt;=DFY14,DFC16&lt;=DFV14,DFE16&gt;DFW14),DFY14-DFV14,IF(AND(DFC16&gt;DFV14,DFE16&lt;=DFW14),DFE16-DFC16,IF(AND(DFC16&lt;=DFV14,DFE16&lt;=DFW14),DFE16-DFV14,0))))),0)),0)</f>
        <v>　</v>
      </c>
      <c r="DFW16" s="663"/>
      <c r="DFX16" s="664"/>
      <c r="DFY16" s="662" t="str">
        <f>IFERROR(IF(OR(DFB16="日",DFB16="祝",DFB16=0,DFC16=""),"　",MAX(IF(AND(DFC16&lt;=DFY14,DFE16&gt;DFZ14),DFZ14-DFY14,IF(DFE16&lt;=DFZ14,0,IF(AND(DFC16&gt;DFY14,DFE16&gt;DFZ14),DFZ14-DFC16,0))),0)),0)</f>
        <v>　</v>
      </c>
      <c r="DFZ16" s="663"/>
      <c r="DGA16" s="664"/>
      <c r="DGB16" s="662" t="str">
        <f t="shared" ref="DGB16:DGB45" si="52">DFP16</f>
        <v>　</v>
      </c>
      <c r="DGC16" s="663"/>
      <c r="DGD16" s="664"/>
      <c r="DGE16" s="665" t="str">
        <f>IF(DGH16="×",TIME(0,0,0),IF(DGR4="非常勤",DFG16,DFS16))</f>
        <v>　</v>
      </c>
      <c r="DGF16" s="666"/>
      <c r="DGG16" s="667"/>
      <c r="DGH16" s="265"/>
      <c r="DGI16" s="665" t="str">
        <f>IF(DGL16="×",TIME(0,0,0),IF(DGR4="非常勤",DFJ16,DFV16))</f>
        <v>　</v>
      </c>
      <c r="DGJ16" s="666"/>
      <c r="DGK16" s="667"/>
      <c r="DGL16" s="265"/>
      <c r="DGM16" s="665" t="str">
        <f>IF(DGP16="×",TIME(0,0,0),IF(DGR4="非常勤",DFM16,DFY16))</f>
        <v>　</v>
      </c>
      <c r="DGN16" s="666"/>
      <c r="DGO16" s="667"/>
      <c r="DGP16" s="265"/>
      <c r="DGQ16" s="665" t="str">
        <f>IF(DGT16="×",TIME(0,0,0),IF(DGR4="非常勤",DFP16,DGB16))</f>
        <v>　</v>
      </c>
      <c r="DGR16" s="666"/>
      <c r="DGS16" s="667"/>
      <c r="DGT16" s="265"/>
      <c r="DGU16" s="668"/>
      <c r="DGV16" s="669"/>
      <c r="DGW16" s="668"/>
      <c r="DGX16" s="670"/>
      <c r="DGY16" s="669"/>
      <c r="DGZ16" s="671"/>
      <c r="DHA16" s="672"/>
      <c r="DHB16" s="672"/>
      <c r="DHC16" s="673"/>
      <c r="DHD16" s="263">
        <f>$A$16</f>
        <v>2</v>
      </c>
      <c r="DHE16" s="264" t="str">
        <f>$B$16</f>
        <v>金</v>
      </c>
      <c r="DHF16" s="660"/>
      <c r="DHG16" s="661"/>
      <c r="DHH16" s="660"/>
      <c r="DHI16" s="661"/>
      <c r="DHJ16" s="662" t="str">
        <f>IFERROR(IF(OR(DHE16="日",DHE16="祝",DHE16=0,DHF16=""),"　",MAX(IF(AND(DHF16&lt;=DHJ14,DHH16&gt;DHK14),DHK14-DHJ14,IF(AND(DHF16&gt;DHJ14,DHH16&lt;=DHK14),DHH16-DHF16,IF(AND(DHF16&lt;=DHJ14,DHH16&lt;=DHK14),DHH16-DHJ14,IF(AND(DHF16&gt;DHJ14,DHH16&gt;DHK14),DHK14-DHF16,0)))),0)),0)</f>
        <v>　</v>
      </c>
      <c r="DHK16" s="663"/>
      <c r="DHL16" s="664"/>
      <c r="DHM16" s="662" t="str">
        <f>IFERROR(IF(OR(DHE16="日",DHE16="祝",DHE16=0,DHF16=""),"　",MAX(IF(AND(DHF16&gt;DHP14,DHH16&gt;DHN14),0,IF(AND(DHF16&lt;=DHP14,DHF16&gt;DHM14,DHH16&gt;DHN14),DHP14-DHF16,IF(AND(DHF16&lt;=DHP14,DHF16&lt;=DHM14,DHH16&gt;DHN14),DHP14-DHM14,IF(AND(DHF16&gt;DHM14,DHH16&lt;=DHN14),DHH16-DHF16,IF(AND(DHF16&lt;=DHM14,DHH16&lt;=DHN14),DHH16-DHM14,0))))),0)),0)</f>
        <v>　</v>
      </c>
      <c r="DHN16" s="663"/>
      <c r="DHO16" s="664"/>
      <c r="DHP16" s="662" t="str">
        <f>IFERROR(IF(OR(DHE16="日",DHE16="祝",DHE16=0,DHF16=""),"　",MAX(IF(AND(DHF16&lt;=DHP14,DHH16&gt;DHQ14),DHQ14-DHP14,IF(DHH16&lt;=DHQ14,0,IF(AND(DHF16&gt;DHP14,DHH16&gt;DHQ14),DHQ14-DHF16,0))),0)),0)</f>
        <v>　</v>
      </c>
      <c r="DHQ16" s="663"/>
      <c r="DHR16" s="664"/>
      <c r="DHS16" s="662" t="str">
        <f>IFERROR(IF(OR(DHE16="日",DHE16="祝",DHE16=0,DHF16=""),"　",MAX(IF(DHF16&gt;DHS14,DHH16-DHF16,IF(DHF16&lt;=DHS14,DHH16-DHS14,0)),0)),0)</f>
        <v>　</v>
      </c>
      <c r="DHT16" s="663"/>
      <c r="DHU16" s="664"/>
      <c r="DHV16" s="662" t="str">
        <f>IFERROR(IF(OR(DHE16="日",DHE16="祝",DHE16=0,DHF16=""),"　",MAX(IF(AND(DHF16&lt;=DHV14,DHH16&gt;DHW14),DHW14-DHV14,IF(AND(DHF16&gt;DHV14,DHH16&lt;=DHW14),DHH16-DHF16,IF(AND(DHF16&lt;=DHV14,DHH16&lt;=DHW14),DHH16-DHV14,IF(AND(DHF16&gt;DHV14,DHH16&gt;DHW14),DHW14-DHF16,0)))),0)),0)</f>
        <v>　</v>
      </c>
      <c r="DHW16" s="663"/>
      <c r="DHX16" s="664"/>
      <c r="DHY16" s="662" t="str">
        <f>IFERROR(IF(OR(DHE16="日",DHE16="祝",DHE16=0,DHF16=""),"　",MAX(IF(AND(DHF16&gt;DIB14,DHH16&gt;DHZ14),0,IF(AND(DHF16&lt;=DIB14,DHF16&gt;DHY14,DHH16&gt;DHZ14),DIB14-DHF16,IF(AND(DHF16&lt;=DIB14,DHF16&lt;=DHY14,DHH16&gt;DHZ14),DIB14-DHY14,IF(AND(DHF16&gt;DHY14,DHH16&lt;=DHZ14),DHH16-DHF16,IF(AND(DHF16&lt;=DHY14,DHH16&lt;=DHZ14),DHH16-DHY14,0))))),0)),0)</f>
        <v>　</v>
      </c>
      <c r="DHZ16" s="663"/>
      <c r="DIA16" s="664"/>
      <c r="DIB16" s="662" t="str">
        <f>IFERROR(IF(OR(DHE16="日",DHE16="祝",DHE16=0,DHF16=""),"　",MAX(IF(AND(DHF16&lt;=DIB14,DHH16&gt;DIC14),DIC14-DIB14,IF(DHH16&lt;=DIC14,0,IF(AND(DHF16&gt;DIB14,DHH16&gt;DIC14),DIC14-DHF16,0))),0)),0)</f>
        <v>　</v>
      </c>
      <c r="DIC16" s="663"/>
      <c r="DID16" s="664"/>
      <c r="DIE16" s="662" t="str">
        <f t="shared" ref="DIE16:DIE45" si="53">DHS16</f>
        <v>　</v>
      </c>
      <c r="DIF16" s="663"/>
      <c r="DIG16" s="664"/>
      <c r="DIH16" s="665" t="str">
        <f>IF(DIK16="×",TIME(0,0,0),IF(DIU4="非常勤",DHJ16,DHV16))</f>
        <v>　</v>
      </c>
      <c r="DII16" s="666"/>
      <c r="DIJ16" s="667"/>
      <c r="DIK16" s="265"/>
      <c r="DIL16" s="665" t="str">
        <f>IF(DIO16="×",TIME(0,0,0),IF(DIU4="非常勤",DHM16,DHY16))</f>
        <v>　</v>
      </c>
      <c r="DIM16" s="666"/>
      <c r="DIN16" s="667"/>
      <c r="DIO16" s="265"/>
      <c r="DIP16" s="665" t="str">
        <f>IF(DIS16="×",TIME(0,0,0),IF(DIU4="非常勤",DHP16,DIB16))</f>
        <v>　</v>
      </c>
      <c r="DIQ16" s="666"/>
      <c r="DIR16" s="667"/>
      <c r="DIS16" s="265"/>
      <c r="DIT16" s="665" t="str">
        <f>IF(DIW16="×",TIME(0,0,0),IF(DIU4="非常勤",DHS16,DIE16))</f>
        <v>　</v>
      </c>
      <c r="DIU16" s="666"/>
      <c r="DIV16" s="667"/>
      <c r="DIW16" s="265"/>
      <c r="DIX16" s="668"/>
      <c r="DIY16" s="669"/>
      <c r="DIZ16" s="668"/>
      <c r="DJA16" s="670"/>
      <c r="DJB16" s="669"/>
      <c r="DJC16" s="671"/>
      <c r="DJD16" s="672"/>
      <c r="DJE16" s="672"/>
      <c r="DJF16" s="673"/>
      <c r="DJG16" s="263">
        <f>$A$16</f>
        <v>2</v>
      </c>
      <c r="DJH16" s="264" t="str">
        <f>$B$16</f>
        <v>金</v>
      </c>
      <c r="DJI16" s="660"/>
      <c r="DJJ16" s="661"/>
      <c r="DJK16" s="660"/>
      <c r="DJL16" s="661"/>
      <c r="DJM16" s="662" t="str">
        <f>IFERROR(IF(OR(DJH16="日",DJH16="祝",DJH16=0,DJI16=""),"　",MAX(IF(AND(DJI16&lt;=DJM14,DJK16&gt;DJN14),DJN14-DJM14,IF(AND(DJI16&gt;DJM14,DJK16&lt;=DJN14),DJK16-DJI16,IF(AND(DJI16&lt;=DJM14,DJK16&lt;=DJN14),DJK16-DJM14,IF(AND(DJI16&gt;DJM14,DJK16&gt;DJN14),DJN14-DJI16,0)))),0)),0)</f>
        <v>　</v>
      </c>
      <c r="DJN16" s="663"/>
      <c r="DJO16" s="664"/>
      <c r="DJP16" s="662" t="str">
        <f>IFERROR(IF(OR(DJH16="日",DJH16="祝",DJH16=0,DJI16=""),"　",MAX(IF(AND(DJI16&gt;DJS14,DJK16&gt;DJQ14),0,IF(AND(DJI16&lt;=DJS14,DJI16&gt;DJP14,DJK16&gt;DJQ14),DJS14-DJI16,IF(AND(DJI16&lt;=DJS14,DJI16&lt;=DJP14,DJK16&gt;DJQ14),DJS14-DJP14,IF(AND(DJI16&gt;DJP14,DJK16&lt;=DJQ14),DJK16-DJI16,IF(AND(DJI16&lt;=DJP14,DJK16&lt;=DJQ14),DJK16-DJP14,0))))),0)),0)</f>
        <v>　</v>
      </c>
      <c r="DJQ16" s="663"/>
      <c r="DJR16" s="664"/>
      <c r="DJS16" s="662" t="str">
        <f>IFERROR(IF(OR(DJH16="日",DJH16="祝",DJH16=0,DJI16=""),"　",MAX(IF(AND(DJI16&lt;=DJS14,DJK16&gt;DJT14),DJT14-DJS14,IF(DJK16&lt;=DJT14,0,IF(AND(DJI16&gt;DJS14,DJK16&gt;DJT14),DJT14-DJI16,0))),0)),0)</f>
        <v>　</v>
      </c>
      <c r="DJT16" s="663"/>
      <c r="DJU16" s="664"/>
      <c r="DJV16" s="662" t="str">
        <f>IFERROR(IF(OR(DJH16="日",DJH16="祝",DJH16=0,DJI16=""),"　",MAX(IF(DJI16&gt;DJV14,DJK16-DJI16,IF(DJI16&lt;=DJV14,DJK16-DJV14,0)),0)),0)</f>
        <v>　</v>
      </c>
      <c r="DJW16" s="663"/>
      <c r="DJX16" s="664"/>
      <c r="DJY16" s="662" t="str">
        <f>IFERROR(IF(OR(DJH16="日",DJH16="祝",DJH16=0,DJI16=""),"　",MAX(IF(AND(DJI16&lt;=DJY14,DJK16&gt;DJZ14),DJZ14-DJY14,IF(AND(DJI16&gt;DJY14,DJK16&lt;=DJZ14),DJK16-DJI16,IF(AND(DJI16&lt;=DJY14,DJK16&lt;=DJZ14),DJK16-DJY14,IF(AND(DJI16&gt;DJY14,DJK16&gt;DJZ14),DJZ14-DJI16,0)))),0)),0)</f>
        <v>　</v>
      </c>
      <c r="DJZ16" s="663"/>
      <c r="DKA16" s="664"/>
      <c r="DKB16" s="662" t="str">
        <f>IFERROR(IF(OR(DJH16="日",DJH16="祝",DJH16=0,DJI16=""),"　",MAX(IF(AND(DJI16&gt;DKE14,DJK16&gt;DKC14),0,IF(AND(DJI16&lt;=DKE14,DJI16&gt;DKB14,DJK16&gt;DKC14),DKE14-DJI16,IF(AND(DJI16&lt;=DKE14,DJI16&lt;=DKB14,DJK16&gt;DKC14),DKE14-DKB14,IF(AND(DJI16&gt;DKB14,DJK16&lt;=DKC14),DJK16-DJI16,IF(AND(DJI16&lt;=DKB14,DJK16&lt;=DKC14),DJK16-DKB14,0))))),0)),0)</f>
        <v>　</v>
      </c>
      <c r="DKC16" s="663"/>
      <c r="DKD16" s="664"/>
      <c r="DKE16" s="662" t="str">
        <f>IFERROR(IF(OR(DJH16="日",DJH16="祝",DJH16=0,DJI16=""),"　",MAX(IF(AND(DJI16&lt;=DKE14,DJK16&gt;DKF14),DKF14-DKE14,IF(DJK16&lt;=DKF14,0,IF(AND(DJI16&gt;DKE14,DJK16&gt;DKF14),DKF14-DJI16,0))),0)),0)</f>
        <v>　</v>
      </c>
      <c r="DKF16" s="663"/>
      <c r="DKG16" s="664"/>
      <c r="DKH16" s="662" t="str">
        <f t="shared" ref="DKH16:DKH45" si="54">DJV16</f>
        <v>　</v>
      </c>
      <c r="DKI16" s="663"/>
      <c r="DKJ16" s="664"/>
      <c r="DKK16" s="665" t="str">
        <f>IF(DKN16="×",TIME(0,0,0),IF(DKX4="非常勤",DJM16,DJY16))</f>
        <v>　</v>
      </c>
      <c r="DKL16" s="666"/>
      <c r="DKM16" s="667"/>
      <c r="DKN16" s="265"/>
      <c r="DKO16" s="665" t="str">
        <f>IF(DKR16="×",TIME(0,0,0),IF(DKX4="非常勤",DJP16,DKB16))</f>
        <v>　</v>
      </c>
      <c r="DKP16" s="666"/>
      <c r="DKQ16" s="667"/>
      <c r="DKR16" s="265"/>
      <c r="DKS16" s="665" t="str">
        <f>IF(DKV16="×",TIME(0,0,0),IF(DKX4="非常勤",DJS16,DKE16))</f>
        <v>　</v>
      </c>
      <c r="DKT16" s="666"/>
      <c r="DKU16" s="667"/>
      <c r="DKV16" s="265"/>
      <c r="DKW16" s="665" t="str">
        <f>IF(DKZ16="×",TIME(0,0,0),IF(DKX4="非常勤",DJV16,DKH16))</f>
        <v>　</v>
      </c>
      <c r="DKX16" s="666"/>
      <c r="DKY16" s="667"/>
      <c r="DKZ16" s="265"/>
      <c r="DLA16" s="668"/>
      <c r="DLB16" s="669"/>
      <c r="DLC16" s="668"/>
      <c r="DLD16" s="670"/>
      <c r="DLE16" s="669"/>
      <c r="DLF16" s="671"/>
      <c r="DLG16" s="672"/>
      <c r="DLH16" s="672"/>
      <c r="DLI16" s="673"/>
      <c r="DLJ16" s="263">
        <f>$A$16</f>
        <v>2</v>
      </c>
      <c r="DLK16" s="264" t="str">
        <f>$B$16</f>
        <v>金</v>
      </c>
      <c r="DLL16" s="660"/>
      <c r="DLM16" s="661"/>
      <c r="DLN16" s="660"/>
      <c r="DLO16" s="661"/>
      <c r="DLP16" s="662" t="str">
        <f>IFERROR(IF(OR(DLK16="日",DLK16="祝",DLK16=0,DLL16=""),"　",MAX(IF(AND(DLL16&lt;=DLP14,DLN16&gt;DLQ14),DLQ14-DLP14,IF(AND(DLL16&gt;DLP14,DLN16&lt;=DLQ14),DLN16-DLL16,IF(AND(DLL16&lt;=DLP14,DLN16&lt;=DLQ14),DLN16-DLP14,IF(AND(DLL16&gt;DLP14,DLN16&gt;DLQ14),DLQ14-DLL16,0)))),0)),0)</f>
        <v>　</v>
      </c>
      <c r="DLQ16" s="663"/>
      <c r="DLR16" s="664"/>
      <c r="DLS16" s="662" t="str">
        <f>IFERROR(IF(OR(DLK16="日",DLK16="祝",DLK16=0,DLL16=""),"　",MAX(IF(AND(DLL16&gt;DLV14,DLN16&gt;DLT14),0,IF(AND(DLL16&lt;=DLV14,DLL16&gt;DLS14,DLN16&gt;DLT14),DLV14-DLL16,IF(AND(DLL16&lt;=DLV14,DLL16&lt;=DLS14,DLN16&gt;DLT14),DLV14-DLS14,IF(AND(DLL16&gt;DLS14,DLN16&lt;=DLT14),DLN16-DLL16,IF(AND(DLL16&lt;=DLS14,DLN16&lt;=DLT14),DLN16-DLS14,0))))),0)),0)</f>
        <v>　</v>
      </c>
      <c r="DLT16" s="663"/>
      <c r="DLU16" s="664"/>
      <c r="DLV16" s="662" t="str">
        <f>IFERROR(IF(OR(DLK16="日",DLK16="祝",DLK16=0,DLL16=""),"　",MAX(IF(AND(DLL16&lt;=DLV14,DLN16&gt;DLW14),DLW14-DLV14,IF(DLN16&lt;=DLW14,0,IF(AND(DLL16&gt;DLV14,DLN16&gt;DLW14),DLW14-DLL16,0))),0)),0)</f>
        <v>　</v>
      </c>
      <c r="DLW16" s="663"/>
      <c r="DLX16" s="664"/>
      <c r="DLY16" s="662" t="str">
        <f>IFERROR(IF(OR(DLK16="日",DLK16="祝",DLK16=0,DLL16=""),"　",MAX(IF(DLL16&gt;DLY14,DLN16-DLL16,IF(DLL16&lt;=DLY14,DLN16-DLY14,0)),0)),0)</f>
        <v>　</v>
      </c>
      <c r="DLZ16" s="663"/>
      <c r="DMA16" s="664"/>
      <c r="DMB16" s="662" t="str">
        <f>IFERROR(IF(OR(DLK16="日",DLK16="祝",DLK16=0,DLL16=""),"　",MAX(IF(AND(DLL16&lt;=DMB14,DLN16&gt;DMC14),DMC14-DMB14,IF(AND(DLL16&gt;DMB14,DLN16&lt;=DMC14),DLN16-DLL16,IF(AND(DLL16&lt;=DMB14,DLN16&lt;=DMC14),DLN16-DMB14,IF(AND(DLL16&gt;DMB14,DLN16&gt;DMC14),DMC14-DLL16,0)))),0)),0)</f>
        <v>　</v>
      </c>
      <c r="DMC16" s="663"/>
      <c r="DMD16" s="664"/>
      <c r="DME16" s="662" t="str">
        <f>IFERROR(IF(OR(DLK16="日",DLK16="祝",DLK16=0,DLL16=""),"　",MAX(IF(AND(DLL16&gt;DMH14,DLN16&gt;DMF14),0,IF(AND(DLL16&lt;=DMH14,DLL16&gt;DME14,DLN16&gt;DMF14),DMH14-DLL16,IF(AND(DLL16&lt;=DMH14,DLL16&lt;=DME14,DLN16&gt;DMF14),DMH14-DME14,IF(AND(DLL16&gt;DME14,DLN16&lt;=DMF14),DLN16-DLL16,IF(AND(DLL16&lt;=DME14,DLN16&lt;=DMF14),DLN16-DME14,0))))),0)),0)</f>
        <v>　</v>
      </c>
      <c r="DMF16" s="663"/>
      <c r="DMG16" s="664"/>
      <c r="DMH16" s="662" t="str">
        <f>IFERROR(IF(OR(DLK16="日",DLK16="祝",DLK16=0,DLL16=""),"　",MAX(IF(AND(DLL16&lt;=DMH14,DLN16&gt;DMI14),DMI14-DMH14,IF(DLN16&lt;=DMI14,0,IF(AND(DLL16&gt;DMH14,DLN16&gt;DMI14),DMI14-DLL16,0))),0)),0)</f>
        <v>　</v>
      </c>
      <c r="DMI16" s="663"/>
      <c r="DMJ16" s="664"/>
      <c r="DMK16" s="662" t="str">
        <f t="shared" ref="DMK16:DMK45" si="55">DLY16</f>
        <v>　</v>
      </c>
      <c r="DML16" s="663"/>
      <c r="DMM16" s="664"/>
      <c r="DMN16" s="665" t="str">
        <f>IF(DMQ16="×",TIME(0,0,0),IF(DNA4="非常勤",DLP16,DMB16))</f>
        <v>　</v>
      </c>
      <c r="DMO16" s="666"/>
      <c r="DMP16" s="667"/>
      <c r="DMQ16" s="265"/>
      <c r="DMR16" s="665" t="str">
        <f>IF(DMU16="×",TIME(0,0,0),IF(DNA4="非常勤",DLS16,DME16))</f>
        <v>　</v>
      </c>
      <c r="DMS16" s="666"/>
      <c r="DMT16" s="667"/>
      <c r="DMU16" s="265"/>
      <c r="DMV16" s="665" t="str">
        <f>IF(DMY16="×",TIME(0,0,0),IF(DNA4="非常勤",DLV16,DMH16))</f>
        <v>　</v>
      </c>
      <c r="DMW16" s="666"/>
      <c r="DMX16" s="667"/>
      <c r="DMY16" s="265"/>
      <c r="DMZ16" s="665" t="str">
        <f>IF(DNC16="×",TIME(0,0,0),IF(DNA4="非常勤",DLY16,DMK16))</f>
        <v>　</v>
      </c>
      <c r="DNA16" s="666"/>
      <c r="DNB16" s="667"/>
      <c r="DNC16" s="265"/>
      <c r="DND16" s="668"/>
      <c r="DNE16" s="669"/>
      <c r="DNF16" s="668"/>
      <c r="DNG16" s="670"/>
      <c r="DNH16" s="669"/>
      <c r="DNI16" s="671"/>
      <c r="DNJ16" s="672"/>
      <c r="DNK16" s="672"/>
      <c r="DNL16" s="673"/>
      <c r="DNM16" s="263">
        <f>$A$16</f>
        <v>2</v>
      </c>
      <c r="DNN16" s="264" t="str">
        <f>$B$16</f>
        <v>金</v>
      </c>
      <c r="DNO16" s="660"/>
      <c r="DNP16" s="661"/>
      <c r="DNQ16" s="660"/>
      <c r="DNR16" s="661"/>
      <c r="DNS16" s="662" t="str">
        <f>IFERROR(IF(OR(DNN16="日",DNN16="祝",DNN16=0,DNO16=""),"　",MAX(IF(AND(DNO16&lt;=DNS14,DNQ16&gt;DNT14),DNT14-DNS14,IF(AND(DNO16&gt;DNS14,DNQ16&lt;=DNT14),DNQ16-DNO16,IF(AND(DNO16&lt;=DNS14,DNQ16&lt;=DNT14),DNQ16-DNS14,IF(AND(DNO16&gt;DNS14,DNQ16&gt;DNT14),DNT14-DNO16,0)))),0)),0)</f>
        <v>　</v>
      </c>
      <c r="DNT16" s="663"/>
      <c r="DNU16" s="664"/>
      <c r="DNV16" s="662" t="str">
        <f>IFERROR(IF(OR(DNN16="日",DNN16="祝",DNN16=0,DNO16=""),"　",MAX(IF(AND(DNO16&gt;DNY14,DNQ16&gt;DNW14),0,IF(AND(DNO16&lt;=DNY14,DNO16&gt;DNV14,DNQ16&gt;DNW14),DNY14-DNO16,IF(AND(DNO16&lt;=DNY14,DNO16&lt;=DNV14,DNQ16&gt;DNW14),DNY14-DNV14,IF(AND(DNO16&gt;DNV14,DNQ16&lt;=DNW14),DNQ16-DNO16,IF(AND(DNO16&lt;=DNV14,DNQ16&lt;=DNW14),DNQ16-DNV14,0))))),0)),0)</f>
        <v>　</v>
      </c>
      <c r="DNW16" s="663"/>
      <c r="DNX16" s="664"/>
      <c r="DNY16" s="662" t="str">
        <f>IFERROR(IF(OR(DNN16="日",DNN16="祝",DNN16=0,DNO16=""),"　",MAX(IF(AND(DNO16&lt;=DNY14,DNQ16&gt;DNZ14),DNZ14-DNY14,IF(DNQ16&lt;=DNZ14,0,IF(AND(DNO16&gt;DNY14,DNQ16&gt;DNZ14),DNZ14-DNO16,0))),0)),0)</f>
        <v>　</v>
      </c>
      <c r="DNZ16" s="663"/>
      <c r="DOA16" s="664"/>
      <c r="DOB16" s="662" t="str">
        <f>IFERROR(IF(OR(DNN16="日",DNN16="祝",DNN16=0,DNO16=""),"　",MAX(IF(DNO16&gt;DOB14,DNQ16-DNO16,IF(DNO16&lt;=DOB14,DNQ16-DOB14,0)),0)),0)</f>
        <v>　</v>
      </c>
      <c r="DOC16" s="663"/>
      <c r="DOD16" s="664"/>
      <c r="DOE16" s="662" t="str">
        <f>IFERROR(IF(OR(DNN16="日",DNN16="祝",DNN16=0,DNO16=""),"　",MAX(IF(AND(DNO16&lt;=DOE14,DNQ16&gt;DOF14),DOF14-DOE14,IF(AND(DNO16&gt;DOE14,DNQ16&lt;=DOF14),DNQ16-DNO16,IF(AND(DNO16&lt;=DOE14,DNQ16&lt;=DOF14),DNQ16-DOE14,IF(AND(DNO16&gt;DOE14,DNQ16&gt;DOF14),DOF14-DNO16,0)))),0)),0)</f>
        <v>　</v>
      </c>
      <c r="DOF16" s="663"/>
      <c r="DOG16" s="664"/>
      <c r="DOH16" s="662" t="str">
        <f>IFERROR(IF(OR(DNN16="日",DNN16="祝",DNN16=0,DNO16=""),"　",MAX(IF(AND(DNO16&gt;DOK14,DNQ16&gt;DOI14),0,IF(AND(DNO16&lt;=DOK14,DNO16&gt;DOH14,DNQ16&gt;DOI14),DOK14-DNO16,IF(AND(DNO16&lt;=DOK14,DNO16&lt;=DOH14,DNQ16&gt;DOI14),DOK14-DOH14,IF(AND(DNO16&gt;DOH14,DNQ16&lt;=DOI14),DNQ16-DNO16,IF(AND(DNO16&lt;=DOH14,DNQ16&lt;=DOI14),DNQ16-DOH14,0))))),0)),0)</f>
        <v>　</v>
      </c>
      <c r="DOI16" s="663"/>
      <c r="DOJ16" s="664"/>
      <c r="DOK16" s="662" t="str">
        <f>IFERROR(IF(OR(DNN16="日",DNN16="祝",DNN16=0,DNO16=""),"　",MAX(IF(AND(DNO16&lt;=DOK14,DNQ16&gt;DOL14),DOL14-DOK14,IF(DNQ16&lt;=DOL14,0,IF(AND(DNO16&gt;DOK14,DNQ16&gt;DOL14),DOL14-DNO16,0))),0)),0)</f>
        <v>　</v>
      </c>
      <c r="DOL16" s="663"/>
      <c r="DOM16" s="664"/>
      <c r="DON16" s="662" t="str">
        <f t="shared" ref="DON16:DON45" si="56">DOB16</f>
        <v>　</v>
      </c>
      <c r="DOO16" s="663"/>
      <c r="DOP16" s="664"/>
      <c r="DOQ16" s="665" t="str">
        <f>IF(DOT16="×",TIME(0,0,0),IF(DPD4="非常勤",DNS16,DOE16))</f>
        <v>　</v>
      </c>
      <c r="DOR16" s="666"/>
      <c r="DOS16" s="667"/>
      <c r="DOT16" s="265"/>
      <c r="DOU16" s="665" t="str">
        <f>IF(DOX16="×",TIME(0,0,0),IF(DPD4="非常勤",DNV16,DOH16))</f>
        <v>　</v>
      </c>
      <c r="DOV16" s="666"/>
      <c r="DOW16" s="667"/>
      <c r="DOX16" s="265"/>
      <c r="DOY16" s="665" t="str">
        <f>IF(DPB16="×",TIME(0,0,0),IF(DPD4="非常勤",DNY16,DOK16))</f>
        <v>　</v>
      </c>
      <c r="DOZ16" s="666"/>
      <c r="DPA16" s="667"/>
      <c r="DPB16" s="265"/>
      <c r="DPC16" s="665" t="str">
        <f>IF(DPF16="×",TIME(0,0,0),IF(DPD4="非常勤",DOB16,DON16))</f>
        <v>　</v>
      </c>
      <c r="DPD16" s="666"/>
      <c r="DPE16" s="667"/>
      <c r="DPF16" s="265"/>
      <c r="DPG16" s="668"/>
      <c r="DPH16" s="669"/>
      <c r="DPI16" s="668"/>
      <c r="DPJ16" s="670"/>
      <c r="DPK16" s="669"/>
      <c r="DPL16" s="671"/>
      <c r="DPM16" s="672"/>
      <c r="DPN16" s="672"/>
      <c r="DPO16" s="673"/>
      <c r="DPP16" s="263">
        <f>$A$16</f>
        <v>2</v>
      </c>
      <c r="DPQ16" s="264" t="str">
        <f>$B$16</f>
        <v>金</v>
      </c>
      <c r="DPR16" s="660"/>
      <c r="DPS16" s="661"/>
      <c r="DPT16" s="660"/>
      <c r="DPU16" s="661"/>
      <c r="DPV16" s="662" t="str">
        <f>IFERROR(IF(OR(DPQ16="日",DPQ16="祝",DPQ16=0,DPR16=""),"　",MAX(IF(AND(DPR16&lt;=DPV14,DPT16&gt;DPW14),DPW14-DPV14,IF(AND(DPR16&gt;DPV14,DPT16&lt;=DPW14),DPT16-DPR16,IF(AND(DPR16&lt;=DPV14,DPT16&lt;=DPW14),DPT16-DPV14,IF(AND(DPR16&gt;DPV14,DPT16&gt;DPW14),DPW14-DPR16,0)))),0)),0)</f>
        <v>　</v>
      </c>
      <c r="DPW16" s="663"/>
      <c r="DPX16" s="664"/>
      <c r="DPY16" s="662" t="str">
        <f>IFERROR(IF(OR(DPQ16="日",DPQ16="祝",DPQ16=0,DPR16=""),"　",MAX(IF(AND(DPR16&gt;DQB14,DPT16&gt;DPZ14),0,IF(AND(DPR16&lt;=DQB14,DPR16&gt;DPY14,DPT16&gt;DPZ14),DQB14-DPR16,IF(AND(DPR16&lt;=DQB14,DPR16&lt;=DPY14,DPT16&gt;DPZ14),DQB14-DPY14,IF(AND(DPR16&gt;DPY14,DPT16&lt;=DPZ14),DPT16-DPR16,IF(AND(DPR16&lt;=DPY14,DPT16&lt;=DPZ14),DPT16-DPY14,0))))),0)),0)</f>
        <v>　</v>
      </c>
      <c r="DPZ16" s="663"/>
      <c r="DQA16" s="664"/>
      <c r="DQB16" s="662" t="str">
        <f>IFERROR(IF(OR(DPQ16="日",DPQ16="祝",DPQ16=0,DPR16=""),"　",MAX(IF(AND(DPR16&lt;=DQB14,DPT16&gt;DQC14),DQC14-DQB14,IF(DPT16&lt;=DQC14,0,IF(AND(DPR16&gt;DQB14,DPT16&gt;DQC14),DQC14-DPR16,0))),0)),0)</f>
        <v>　</v>
      </c>
      <c r="DQC16" s="663"/>
      <c r="DQD16" s="664"/>
      <c r="DQE16" s="662" t="str">
        <f>IFERROR(IF(OR(DPQ16="日",DPQ16="祝",DPQ16=0,DPR16=""),"　",MAX(IF(DPR16&gt;DQE14,DPT16-DPR16,IF(DPR16&lt;=DQE14,DPT16-DQE14,0)),0)),0)</f>
        <v>　</v>
      </c>
      <c r="DQF16" s="663"/>
      <c r="DQG16" s="664"/>
      <c r="DQH16" s="662" t="str">
        <f>IFERROR(IF(OR(DPQ16="日",DPQ16="祝",DPQ16=0,DPR16=""),"　",MAX(IF(AND(DPR16&lt;=DQH14,DPT16&gt;DQI14),DQI14-DQH14,IF(AND(DPR16&gt;DQH14,DPT16&lt;=DQI14),DPT16-DPR16,IF(AND(DPR16&lt;=DQH14,DPT16&lt;=DQI14),DPT16-DQH14,IF(AND(DPR16&gt;DQH14,DPT16&gt;DQI14),DQI14-DPR16,0)))),0)),0)</f>
        <v>　</v>
      </c>
      <c r="DQI16" s="663"/>
      <c r="DQJ16" s="664"/>
      <c r="DQK16" s="662" t="str">
        <f>IFERROR(IF(OR(DPQ16="日",DPQ16="祝",DPQ16=0,DPR16=""),"　",MAX(IF(AND(DPR16&gt;DQN14,DPT16&gt;DQL14),0,IF(AND(DPR16&lt;=DQN14,DPR16&gt;DQK14,DPT16&gt;DQL14),DQN14-DPR16,IF(AND(DPR16&lt;=DQN14,DPR16&lt;=DQK14,DPT16&gt;DQL14),DQN14-DQK14,IF(AND(DPR16&gt;DQK14,DPT16&lt;=DQL14),DPT16-DPR16,IF(AND(DPR16&lt;=DQK14,DPT16&lt;=DQL14),DPT16-DQK14,0))))),0)),0)</f>
        <v>　</v>
      </c>
      <c r="DQL16" s="663"/>
      <c r="DQM16" s="664"/>
      <c r="DQN16" s="662" t="str">
        <f>IFERROR(IF(OR(DPQ16="日",DPQ16="祝",DPQ16=0,DPR16=""),"　",MAX(IF(AND(DPR16&lt;=DQN14,DPT16&gt;DQO14),DQO14-DQN14,IF(DPT16&lt;=DQO14,0,IF(AND(DPR16&gt;DQN14,DPT16&gt;DQO14),DQO14-DPR16,0))),0)),0)</f>
        <v>　</v>
      </c>
      <c r="DQO16" s="663"/>
      <c r="DQP16" s="664"/>
      <c r="DQQ16" s="662" t="str">
        <f t="shared" ref="DQQ16:DQQ45" si="57">DQE16</f>
        <v>　</v>
      </c>
      <c r="DQR16" s="663"/>
      <c r="DQS16" s="664"/>
      <c r="DQT16" s="665" t="str">
        <f>IF(DQW16="×",TIME(0,0,0),IF(DRG4="非常勤",DPV16,DQH16))</f>
        <v>　</v>
      </c>
      <c r="DQU16" s="666"/>
      <c r="DQV16" s="667"/>
      <c r="DQW16" s="265"/>
      <c r="DQX16" s="665" t="str">
        <f>IF(DRA16="×",TIME(0,0,0),IF(DRG4="非常勤",DPY16,DQK16))</f>
        <v>　</v>
      </c>
      <c r="DQY16" s="666"/>
      <c r="DQZ16" s="667"/>
      <c r="DRA16" s="265"/>
      <c r="DRB16" s="665" t="str">
        <f>IF(DRE16="×",TIME(0,0,0),IF(DRG4="非常勤",DQB16,DQN16))</f>
        <v>　</v>
      </c>
      <c r="DRC16" s="666"/>
      <c r="DRD16" s="667"/>
      <c r="DRE16" s="265"/>
      <c r="DRF16" s="665" t="str">
        <f>IF(DRI16="×",TIME(0,0,0),IF(DRG4="非常勤",DQE16,DQQ16))</f>
        <v>　</v>
      </c>
      <c r="DRG16" s="666"/>
      <c r="DRH16" s="667"/>
      <c r="DRI16" s="265"/>
      <c r="DRJ16" s="668"/>
      <c r="DRK16" s="669"/>
      <c r="DRL16" s="668"/>
      <c r="DRM16" s="670"/>
      <c r="DRN16" s="669"/>
      <c r="DRO16" s="671"/>
      <c r="DRP16" s="672"/>
      <c r="DRQ16" s="672"/>
      <c r="DRR16" s="673"/>
      <c r="DRS16" s="263">
        <f>$A$16</f>
        <v>2</v>
      </c>
      <c r="DRT16" s="264" t="str">
        <f>$B$16</f>
        <v>金</v>
      </c>
      <c r="DRU16" s="660"/>
      <c r="DRV16" s="661"/>
      <c r="DRW16" s="660"/>
      <c r="DRX16" s="661"/>
      <c r="DRY16" s="662" t="str">
        <f>IFERROR(IF(OR(DRT16="日",DRT16="祝",DRT16=0,DRU16=""),"　",MAX(IF(AND(DRU16&lt;=DRY14,DRW16&gt;DRZ14),DRZ14-DRY14,IF(AND(DRU16&gt;DRY14,DRW16&lt;=DRZ14),DRW16-DRU16,IF(AND(DRU16&lt;=DRY14,DRW16&lt;=DRZ14),DRW16-DRY14,IF(AND(DRU16&gt;DRY14,DRW16&gt;DRZ14),DRZ14-DRU16,0)))),0)),0)</f>
        <v>　</v>
      </c>
      <c r="DRZ16" s="663"/>
      <c r="DSA16" s="664"/>
      <c r="DSB16" s="662" t="str">
        <f>IFERROR(IF(OR(DRT16="日",DRT16="祝",DRT16=0,DRU16=""),"　",MAX(IF(AND(DRU16&gt;DSE14,DRW16&gt;DSC14),0,IF(AND(DRU16&lt;=DSE14,DRU16&gt;DSB14,DRW16&gt;DSC14),DSE14-DRU16,IF(AND(DRU16&lt;=DSE14,DRU16&lt;=DSB14,DRW16&gt;DSC14),DSE14-DSB14,IF(AND(DRU16&gt;DSB14,DRW16&lt;=DSC14),DRW16-DRU16,IF(AND(DRU16&lt;=DSB14,DRW16&lt;=DSC14),DRW16-DSB14,0))))),0)),0)</f>
        <v>　</v>
      </c>
      <c r="DSC16" s="663"/>
      <c r="DSD16" s="664"/>
      <c r="DSE16" s="662" t="str">
        <f>IFERROR(IF(OR(DRT16="日",DRT16="祝",DRT16=0,DRU16=""),"　",MAX(IF(AND(DRU16&lt;=DSE14,DRW16&gt;DSF14),DSF14-DSE14,IF(DRW16&lt;=DSF14,0,IF(AND(DRU16&gt;DSE14,DRW16&gt;DSF14),DSF14-DRU16,0))),0)),0)</f>
        <v>　</v>
      </c>
      <c r="DSF16" s="663"/>
      <c r="DSG16" s="664"/>
      <c r="DSH16" s="662" t="str">
        <f>IFERROR(IF(OR(DRT16="日",DRT16="祝",DRT16=0,DRU16=""),"　",MAX(IF(DRU16&gt;DSH14,DRW16-DRU16,IF(DRU16&lt;=DSH14,DRW16-DSH14,0)),0)),0)</f>
        <v>　</v>
      </c>
      <c r="DSI16" s="663"/>
      <c r="DSJ16" s="664"/>
      <c r="DSK16" s="662" t="str">
        <f>IFERROR(IF(OR(DRT16="日",DRT16="祝",DRT16=0,DRU16=""),"　",MAX(IF(AND(DRU16&lt;=DSK14,DRW16&gt;DSL14),DSL14-DSK14,IF(AND(DRU16&gt;DSK14,DRW16&lt;=DSL14),DRW16-DRU16,IF(AND(DRU16&lt;=DSK14,DRW16&lt;=DSL14),DRW16-DSK14,IF(AND(DRU16&gt;DSK14,DRW16&gt;DSL14),DSL14-DRU16,0)))),0)),0)</f>
        <v>　</v>
      </c>
      <c r="DSL16" s="663"/>
      <c r="DSM16" s="664"/>
      <c r="DSN16" s="662" t="str">
        <f>IFERROR(IF(OR(DRT16="日",DRT16="祝",DRT16=0,DRU16=""),"　",MAX(IF(AND(DRU16&gt;DSQ14,DRW16&gt;DSO14),0,IF(AND(DRU16&lt;=DSQ14,DRU16&gt;DSN14,DRW16&gt;DSO14),DSQ14-DRU16,IF(AND(DRU16&lt;=DSQ14,DRU16&lt;=DSN14,DRW16&gt;DSO14),DSQ14-DSN14,IF(AND(DRU16&gt;DSN14,DRW16&lt;=DSO14),DRW16-DRU16,IF(AND(DRU16&lt;=DSN14,DRW16&lt;=DSO14),DRW16-DSN14,0))))),0)),0)</f>
        <v>　</v>
      </c>
      <c r="DSO16" s="663"/>
      <c r="DSP16" s="664"/>
      <c r="DSQ16" s="662" t="str">
        <f>IFERROR(IF(OR(DRT16="日",DRT16="祝",DRT16=0,DRU16=""),"　",MAX(IF(AND(DRU16&lt;=DSQ14,DRW16&gt;DSR14),DSR14-DSQ14,IF(DRW16&lt;=DSR14,0,IF(AND(DRU16&gt;DSQ14,DRW16&gt;DSR14),DSR14-DRU16,0))),0)),0)</f>
        <v>　</v>
      </c>
      <c r="DSR16" s="663"/>
      <c r="DSS16" s="664"/>
      <c r="DST16" s="662" t="str">
        <f t="shared" ref="DST16:DST45" si="58">DSH16</f>
        <v>　</v>
      </c>
      <c r="DSU16" s="663"/>
      <c r="DSV16" s="664"/>
      <c r="DSW16" s="665" t="str">
        <f>IF(DSZ16="×",TIME(0,0,0),IF(DTJ4="非常勤",DRY16,DSK16))</f>
        <v>　</v>
      </c>
      <c r="DSX16" s="666"/>
      <c r="DSY16" s="667"/>
      <c r="DSZ16" s="265"/>
      <c r="DTA16" s="665" t="str">
        <f>IF(DTD16="×",TIME(0,0,0),IF(DTJ4="非常勤",DSB16,DSN16))</f>
        <v>　</v>
      </c>
      <c r="DTB16" s="666"/>
      <c r="DTC16" s="667"/>
      <c r="DTD16" s="265"/>
      <c r="DTE16" s="665" t="str">
        <f>IF(DTH16="×",TIME(0,0,0),IF(DTJ4="非常勤",DSE16,DSQ16))</f>
        <v>　</v>
      </c>
      <c r="DTF16" s="666"/>
      <c r="DTG16" s="667"/>
      <c r="DTH16" s="265"/>
      <c r="DTI16" s="665" t="str">
        <f>IF(DTL16="×",TIME(0,0,0),IF(DTJ4="非常勤",DSH16,DST16))</f>
        <v>　</v>
      </c>
      <c r="DTJ16" s="666"/>
      <c r="DTK16" s="667"/>
      <c r="DTL16" s="265"/>
      <c r="DTM16" s="668"/>
      <c r="DTN16" s="669"/>
      <c r="DTO16" s="668"/>
      <c r="DTP16" s="670"/>
      <c r="DTQ16" s="669"/>
      <c r="DTR16" s="671"/>
      <c r="DTS16" s="672"/>
      <c r="DTT16" s="672"/>
      <c r="DTU16" s="673"/>
      <c r="DTV16" s="263">
        <f>$A$16</f>
        <v>2</v>
      </c>
      <c r="DTW16" s="264" t="str">
        <f>$B$16</f>
        <v>金</v>
      </c>
      <c r="DTX16" s="660"/>
      <c r="DTY16" s="661"/>
      <c r="DTZ16" s="660"/>
      <c r="DUA16" s="661"/>
      <c r="DUB16" s="662" t="str">
        <f>IFERROR(IF(OR(DTW16="日",DTW16="祝",DTW16=0,DTX16=""),"　",MAX(IF(AND(DTX16&lt;=DUB14,DTZ16&gt;DUC14),DUC14-DUB14,IF(AND(DTX16&gt;DUB14,DTZ16&lt;=DUC14),DTZ16-DTX16,IF(AND(DTX16&lt;=DUB14,DTZ16&lt;=DUC14),DTZ16-DUB14,IF(AND(DTX16&gt;DUB14,DTZ16&gt;DUC14),DUC14-DTX16,0)))),0)),0)</f>
        <v>　</v>
      </c>
      <c r="DUC16" s="663"/>
      <c r="DUD16" s="664"/>
      <c r="DUE16" s="662" t="str">
        <f>IFERROR(IF(OR(DTW16="日",DTW16="祝",DTW16=0,DTX16=""),"　",MAX(IF(AND(DTX16&gt;DUH14,DTZ16&gt;DUF14),0,IF(AND(DTX16&lt;=DUH14,DTX16&gt;DUE14,DTZ16&gt;DUF14),DUH14-DTX16,IF(AND(DTX16&lt;=DUH14,DTX16&lt;=DUE14,DTZ16&gt;DUF14),DUH14-DUE14,IF(AND(DTX16&gt;DUE14,DTZ16&lt;=DUF14),DTZ16-DTX16,IF(AND(DTX16&lt;=DUE14,DTZ16&lt;=DUF14),DTZ16-DUE14,0))))),0)),0)</f>
        <v>　</v>
      </c>
      <c r="DUF16" s="663"/>
      <c r="DUG16" s="664"/>
      <c r="DUH16" s="662" t="str">
        <f>IFERROR(IF(OR(DTW16="日",DTW16="祝",DTW16=0,DTX16=""),"　",MAX(IF(AND(DTX16&lt;=DUH14,DTZ16&gt;DUI14),DUI14-DUH14,IF(DTZ16&lt;=DUI14,0,IF(AND(DTX16&gt;DUH14,DTZ16&gt;DUI14),DUI14-DTX16,0))),0)),0)</f>
        <v>　</v>
      </c>
      <c r="DUI16" s="663"/>
      <c r="DUJ16" s="664"/>
      <c r="DUK16" s="662" t="str">
        <f>IFERROR(IF(OR(DTW16="日",DTW16="祝",DTW16=0,DTX16=""),"　",MAX(IF(DTX16&gt;DUK14,DTZ16-DTX16,IF(DTX16&lt;=DUK14,DTZ16-DUK14,0)),0)),0)</f>
        <v>　</v>
      </c>
      <c r="DUL16" s="663"/>
      <c r="DUM16" s="664"/>
      <c r="DUN16" s="662" t="str">
        <f>IFERROR(IF(OR(DTW16="日",DTW16="祝",DTW16=0,DTX16=""),"　",MAX(IF(AND(DTX16&lt;=DUN14,DTZ16&gt;DUO14),DUO14-DUN14,IF(AND(DTX16&gt;DUN14,DTZ16&lt;=DUO14),DTZ16-DTX16,IF(AND(DTX16&lt;=DUN14,DTZ16&lt;=DUO14),DTZ16-DUN14,IF(AND(DTX16&gt;DUN14,DTZ16&gt;DUO14),DUO14-DTX16,0)))),0)),0)</f>
        <v>　</v>
      </c>
      <c r="DUO16" s="663"/>
      <c r="DUP16" s="664"/>
      <c r="DUQ16" s="662" t="str">
        <f>IFERROR(IF(OR(DTW16="日",DTW16="祝",DTW16=0,DTX16=""),"　",MAX(IF(AND(DTX16&gt;DUT14,DTZ16&gt;DUR14),0,IF(AND(DTX16&lt;=DUT14,DTX16&gt;DUQ14,DTZ16&gt;DUR14),DUT14-DTX16,IF(AND(DTX16&lt;=DUT14,DTX16&lt;=DUQ14,DTZ16&gt;DUR14),DUT14-DUQ14,IF(AND(DTX16&gt;DUQ14,DTZ16&lt;=DUR14),DTZ16-DTX16,IF(AND(DTX16&lt;=DUQ14,DTZ16&lt;=DUR14),DTZ16-DUQ14,0))))),0)),0)</f>
        <v>　</v>
      </c>
      <c r="DUR16" s="663"/>
      <c r="DUS16" s="664"/>
      <c r="DUT16" s="662" t="str">
        <f>IFERROR(IF(OR(DTW16="日",DTW16="祝",DTW16=0,DTX16=""),"　",MAX(IF(AND(DTX16&lt;=DUT14,DTZ16&gt;DUU14),DUU14-DUT14,IF(DTZ16&lt;=DUU14,0,IF(AND(DTX16&gt;DUT14,DTZ16&gt;DUU14),DUU14-DTX16,0))),0)),0)</f>
        <v>　</v>
      </c>
      <c r="DUU16" s="663"/>
      <c r="DUV16" s="664"/>
      <c r="DUW16" s="662" t="str">
        <f t="shared" ref="DUW16:DUW45" si="59">DUK16</f>
        <v>　</v>
      </c>
      <c r="DUX16" s="663"/>
      <c r="DUY16" s="664"/>
      <c r="DUZ16" s="665" t="str">
        <f>IF(DVC16="×",TIME(0,0,0),IF(DVM4="非常勤",DUB16,DUN16))</f>
        <v>　</v>
      </c>
      <c r="DVA16" s="666"/>
      <c r="DVB16" s="667"/>
      <c r="DVC16" s="265"/>
      <c r="DVD16" s="665" t="str">
        <f>IF(DVG16="×",TIME(0,0,0),IF(DVM4="非常勤",DUE16,DUQ16))</f>
        <v>　</v>
      </c>
      <c r="DVE16" s="666"/>
      <c r="DVF16" s="667"/>
      <c r="DVG16" s="265"/>
      <c r="DVH16" s="665" t="str">
        <f>IF(DVK16="×",TIME(0,0,0),IF(DVM4="非常勤",DUH16,DUT16))</f>
        <v>　</v>
      </c>
      <c r="DVI16" s="666"/>
      <c r="DVJ16" s="667"/>
      <c r="DVK16" s="265"/>
      <c r="DVL16" s="665" t="str">
        <f>IF(DVO16="×",TIME(0,0,0),IF(DVM4="非常勤",DUK16,DUW16))</f>
        <v>　</v>
      </c>
      <c r="DVM16" s="666"/>
      <c r="DVN16" s="667"/>
      <c r="DVO16" s="265"/>
      <c r="DVP16" s="668"/>
      <c r="DVQ16" s="669"/>
      <c r="DVR16" s="668"/>
      <c r="DVS16" s="670"/>
      <c r="DVT16" s="669"/>
      <c r="DVU16" s="671"/>
      <c r="DVV16" s="672"/>
      <c r="DVW16" s="672"/>
      <c r="DVX16" s="673"/>
    </row>
    <row r="17" spans="1:3300" ht="15" customHeight="1">
      <c r="A17" s="263">
        <f>DAY(DATE('別紙2-1【最初に入力】'!$W$2,'別紙2-1【最初に入力】'!$Q$2,A16+1))</f>
        <v>3</v>
      </c>
      <c r="B17" s="264" t="str">
        <f>IF(IFERROR(MATCH(DATE('別紙2-1【最初に入力】'!$W$2,'別紙2-1【最初に入力】'!$Q$2,$A17),万年カレンダー・祝日!$K$2:$K$27,0),0)&gt;=1,"祝",TEXT(WEEKDAY(DATE('別紙2-1【最初に入力】'!$W$2,'別紙2-1【最初に入力】'!$Q$2,'別表_個別勤務状況（1～60）'!A17)),"aaa"))</f>
        <v>祝</v>
      </c>
      <c r="C17" s="575"/>
      <c r="D17" s="575"/>
      <c r="E17" s="575"/>
      <c r="F17" s="575"/>
      <c r="G17" s="662" t="str">
        <f>IFERROR(IF(OR(B17="日",B17="祝",B17=0,C17=""),"　",MAX(IF(AND(C17&lt;=G14,E17&gt;H14),H14-G14,IF(AND(C17&gt;G14,E17&lt;=H14),E17-C17,IF(AND(C17&lt;=G14,E17&lt;=H14),E17-G14,IF(AND(C17&gt;G14,E17&gt;H14),H14-C17,0)))),0)),0)</f>
        <v>　</v>
      </c>
      <c r="H17" s="663"/>
      <c r="I17" s="664"/>
      <c r="J17" s="662" t="str">
        <f>IFERROR(IF(OR(B17="日",B17="祝",B17=0,C17=""),"　",MAX(IF(AND(C17&gt;M14,E17&gt;K14),0,IF(AND(C17&lt;=M14,C17&gt;J14,E17&gt;K14),M14-C17,IF(AND(C17&lt;=M14,C17&lt;=J14,E17&gt;K14),M14-J14,IF(AND(C17&gt;J14,E17&lt;=K14),E17-C17,IF(AND(C17&lt;=J14,E17&lt;=K14),E17-J14,0))))),0)),0)</f>
        <v>　</v>
      </c>
      <c r="K17" s="663"/>
      <c r="L17" s="664"/>
      <c r="M17" s="662" t="str">
        <f>IFERROR(IF(OR(B17="日",B17="祝",B17=0,C17=""),"　",MAX(IF(AND(C17&lt;=M14,E17&gt;N14),N14-M14,IF(E17&lt;=N14,0,IF(AND(C17&gt;M14,E17&gt;N14),N14-C17,0))),0)),0)</f>
        <v>　</v>
      </c>
      <c r="N17" s="663"/>
      <c r="O17" s="664"/>
      <c r="P17" s="662" t="str">
        <f>IFERROR(IF(OR(B17="日",B17="祝",B17=0,C17=""),"　",MAX(IF(C17&gt;P14,E17-C17,IF(C17&lt;=P14,E17-P14,0)),0)),0)</f>
        <v>　</v>
      </c>
      <c r="Q17" s="663"/>
      <c r="R17" s="664"/>
      <c r="S17" s="662" t="str">
        <f>IFERROR(IF(OR(B17="日",B17="祝",B17=0,C17=""),"　",MAX(IF(AND(C17&lt;=S14,E17&gt;T14),T14-S14,IF(AND(C17&gt;S14,E17&lt;=T14),E17-C17,IF(AND(C17&lt;=S14,E17&lt;=T14),E17-S14,IF(AND(C17&gt;S14,E17&gt;T14),T14-C17,0)))),0)),0)</f>
        <v>　</v>
      </c>
      <c r="T17" s="663"/>
      <c r="U17" s="664"/>
      <c r="V17" s="662" t="str">
        <f>IFERROR(IF(OR(B17="日",B17="祝",B17=0,C17=""),"　",MAX(IF(AND(C17&gt;Y14,E17&gt;W14),0,IF(AND(C17&lt;=Y14,C17&gt;V14,E17&gt;W14),Y14-C17,IF(AND(C17&lt;=Y14,C17&lt;=V14,E17&gt;W14),Y14-V14,IF(AND(C17&gt;V14,E17&lt;=W14),E17-C17,IF(AND(C17&lt;=V14,E17&lt;=W14),E17-V14,0))))),0)),0)</f>
        <v>　</v>
      </c>
      <c r="W17" s="663"/>
      <c r="X17" s="664"/>
      <c r="Y17" s="662" t="str">
        <f>IFERROR(IF(OR(B17="日",B17="祝",B17=0,C17=""),"　",MAX(IF(AND(C17&lt;=Y14,E17&gt;Z14),Z14-Y14,IF(E17&lt;=Z14,0,IF(AND(C17&gt;Y14,E17&gt;Z14),Z14-C17,0))),0)),0)</f>
        <v>　</v>
      </c>
      <c r="Z17" s="663"/>
      <c r="AA17" s="664"/>
      <c r="AB17" s="662" t="str">
        <f t="shared" si="0"/>
        <v>　</v>
      </c>
      <c r="AC17" s="663"/>
      <c r="AD17" s="664"/>
      <c r="AE17" s="565" t="str">
        <f>IF(AH17="×",TIME(0,0,0),IF(AR4="非常勤",G17,S17))</f>
        <v>　</v>
      </c>
      <c r="AF17" s="566"/>
      <c r="AG17" s="566"/>
      <c r="AH17" s="265"/>
      <c r="AI17" s="565" t="str">
        <f>IF(AL17="×",TIME(0,0,0),IF(AR4="非常勤",J17,V17))</f>
        <v>　</v>
      </c>
      <c r="AJ17" s="566"/>
      <c r="AK17" s="566"/>
      <c r="AL17" s="265"/>
      <c r="AM17" s="565" t="str">
        <f>IF(AP17="×",TIME(0,0,0),IF(AR4="非常勤",M17,Y17))</f>
        <v>　</v>
      </c>
      <c r="AN17" s="566"/>
      <c r="AO17" s="566"/>
      <c r="AP17" s="265"/>
      <c r="AQ17" s="565" t="str">
        <f>IF(AT17="×",TIME(0,0,0),IF(AR4="非常勤",P17,AB17))</f>
        <v>　</v>
      </c>
      <c r="AR17" s="566"/>
      <c r="AS17" s="567"/>
      <c r="AT17" s="265"/>
      <c r="AU17" s="720"/>
      <c r="AV17" s="720"/>
      <c r="AW17" s="668"/>
      <c r="AX17" s="670"/>
      <c r="AY17" s="669"/>
      <c r="AZ17" s="671"/>
      <c r="BA17" s="672"/>
      <c r="BB17" s="672"/>
      <c r="BC17" s="673"/>
      <c r="BD17" s="263">
        <f>$A$17</f>
        <v>3</v>
      </c>
      <c r="BE17" s="264" t="str">
        <f>$B$17</f>
        <v>祝</v>
      </c>
      <c r="BF17" s="660"/>
      <c r="BG17" s="661"/>
      <c r="BH17" s="660"/>
      <c r="BI17" s="661"/>
      <c r="BJ17" s="662" t="str">
        <f>IFERROR(IF(OR(BE17="日",BE17="祝",BE17=0,BF17=""),"　",MAX(IF(AND(BF17&lt;=BJ14,BH17&gt;BK14),BK14-BJ14,IF(AND(BF17&gt;BJ14,BH17&lt;=BK14),BH17-BF17,IF(AND(BF17&lt;=BJ14,BH17&lt;=BK14),BH17-BJ14,IF(AND(BF17&gt;BJ14,BH17&gt;BK14),BK14-BF17,0)))),0)),0)</f>
        <v>　</v>
      </c>
      <c r="BK17" s="663"/>
      <c r="BL17" s="664"/>
      <c r="BM17" s="662" t="str">
        <f>IFERROR(IF(OR(BE17="日",BE17="祝",BE17=0,BF17=""),"　",MAX(IF(AND(BF17&gt;BP14,BH17&gt;BN14),0,IF(AND(BF17&lt;=BP14,BF17&gt;BM14,BH17&gt;BN14),BP14-BF17,IF(AND(BF17&lt;=BP14,BF17&lt;=BM14,BH17&gt;BN14),BP14-BM14,IF(AND(BF17&gt;BM14,BH17&lt;=BN14),BH17-BF17,IF(AND(BF17&lt;=BM14,BH17&lt;=BN14),BH17-BM14,0))))),0)),0)</f>
        <v>　</v>
      </c>
      <c r="BN17" s="663"/>
      <c r="BO17" s="664"/>
      <c r="BP17" s="662" t="str">
        <f>IFERROR(IF(OR(BE17="日",BE17="祝",BE17=0,BF17=""),"　",MAX(IF(AND(BF17&lt;=BP14,BH17&gt;BQ14),BQ14-BP14,IF(BH17&lt;=BQ14,0,IF(AND(BF17&gt;BP14,BH17&gt;BQ14),BQ14-BF17,0))),0)),0)</f>
        <v>　</v>
      </c>
      <c r="BQ17" s="663"/>
      <c r="BR17" s="664"/>
      <c r="BS17" s="662" t="str">
        <f>IFERROR(IF(OR(BE17="日",BE17="祝",BE17=0,BF17=""),"　",MAX(IF(BF17&gt;BS14,BH17-BF17,IF(BF17&lt;=BS14,BH17-BS14,0)),0)),0)</f>
        <v>　</v>
      </c>
      <c r="BT17" s="663"/>
      <c r="BU17" s="664"/>
      <c r="BV17" s="662" t="str">
        <f>IFERROR(IF(OR(BE17="日",BE17="祝",BE17=0,BF17=""),"　",MAX(IF(AND(BF17&lt;=BV14,BH17&gt;BW14),BW14-BV14,IF(AND(BF17&gt;BV14,BH17&lt;=BW14),BH17-BF17,IF(AND(BF17&lt;=BV14,BH17&lt;=BW14),BH17-BV14,IF(AND(BF17&gt;BV14,BH17&gt;BW14),BW14-BF17,0)))),0)),0)</f>
        <v>　</v>
      </c>
      <c r="BW17" s="663"/>
      <c r="BX17" s="664"/>
      <c r="BY17" s="662" t="str">
        <f>IFERROR(IF(OR(BE17="日",BE17="祝",BE17=0,BF17=""),"　",MAX(IF(AND(BF17&gt;CB14,BH17&gt;BZ14),0,IF(AND(BF17&lt;=CB14,BF17&gt;BY14,BH17&gt;BZ14),CB14-BF17,IF(AND(BF17&lt;=CB14,BF17&lt;=BY14,BH17&gt;BZ14),CB14-BY14,IF(AND(BF17&gt;BY14,BH17&lt;=BZ14),BH17-BF17,IF(AND(BF17&lt;=BY14,BH17&lt;=BZ14),BH17-BY14,0))))),0)),0)</f>
        <v>　</v>
      </c>
      <c r="BZ17" s="663"/>
      <c r="CA17" s="664"/>
      <c r="CB17" s="662" t="str">
        <f>IFERROR(IF(OR(BE17="日",BE17="祝",BE17=0,BF17=""),"　",MAX(IF(AND(BF17&lt;=CB14,BH17&gt;CC14),CC14-CB14,IF(BH17&lt;=CC14,0,IF(AND(BF17&gt;CB14,BH17&gt;CC14),CC14-BF17,0))),0)),0)</f>
        <v>　</v>
      </c>
      <c r="CC17" s="663"/>
      <c r="CD17" s="664"/>
      <c r="CE17" s="662" t="str">
        <f t="shared" si="1"/>
        <v>　</v>
      </c>
      <c r="CF17" s="663"/>
      <c r="CG17" s="664"/>
      <c r="CH17" s="665" t="str">
        <f>IF(CK17="×",TIME(0,0,0),IF(CU4="非常勤",BJ17,BV17))</f>
        <v>　</v>
      </c>
      <c r="CI17" s="666"/>
      <c r="CJ17" s="667"/>
      <c r="CK17" s="265"/>
      <c r="CL17" s="665" t="str">
        <f>IF(CO17="×",TIME(0,0,0),IF(CU4="非常勤",BM17,BY17))</f>
        <v>　</v>
      </c>
      <c r="CM17" s="666"/>
      <c r="CN17" s="667"/>
      <c r="CO17" s="265"/>
      <c r="CP17" s="665" t="str">
        <f>IF(CS17="×",TIME(0,0,0),IF(CU4="非常勤",BP17,CB17))</f>
        <v>　</v>
      </c>
      <c r="CQ17" s="666"/>
      <c r="CR17" s="667"/>
      <c r="CS17" s="265"/>
      <c r="CT17" s="665" t="str">
        <f>IF(CW17="×",TIME(0,0,0),IF(CU4="非常勤",BS17,CE17))</f>
        <v>　</v>
      </c>
      <c r="CU17" s="666"/>
      <c r="CV17" s="667"/>
      <c r="CW17" s="265"/>
      <c r="CX17" s="720"/>
      <c r="CY17" s="720"/>
      <c r="CZ17" s="668"/>
      <c r="DA17" s="670"/>
      <c r="DB17" s="669"/>
      <c r="DC17" s="671"/>
      <c r="DD17" s="672"/>
      <c r="DE17" s="672"/>
      <c r="DF17" s="673"/>
      <c r="DG17" s="263">
        <f>$A$17</f>
        <v>3</v>
      </c>
      <c r="DH17" s="264" t="str">
        <f>$B$17</f>
        <v>祝</v>
      </c>
      <c r="DI17" s="660"/>
      <c r="DJ17" s="661"/>
      <c r="DK17" s="660"/>
      <c r="DL17" s="661"/>
      <c r="DM17" s="662" t="str">
        <f>IFERROR(IF(OR(DH17="日",DH17="祝",DH17=0,DI17=""),"　",MAX(IF(AND(DI17&lt;=DM14,DK17&gt;DN14),DN14-DM14,IF(AND(DI17&gt;DM14,DK17&lt;=DN14),DK17-DI17,IF(AND(DI17&lt;=DM14,DK17&lt;=DN14),DK17-DM14,IF(AND(DI17&gt;DM14,DK17&gt;DN14),DN14-DI17,0)))),0)),0)</f>
        <v>　</v>
      </c>
      <c r="DN17" s="663"/>
      <c r="DO17" s="664"/>
      <c r="DP17" s="662" t="str">
        <f>IFERROR(IF(OR(DH17="日",DH17="祝",DH17=0,DI17=""),"　",MAX(IF(AND(DI17&gt;DS14,DK17&gt;DQ14),0,IF(AND(DI17&lt;=DS14,DI17&gt;DP14,DK17&gt;DQ14),DS14-DI17,IF(AND(DI17&lt;=DS14,DI17&lt;=DP14,DK17&gt;DQ14),DS14-DP14,IF(AND(DI17&gt;DP14,DK17&lt;=DQ14),DK17-DI17,IF(AND(DI17&lt;=DP14,DK17&lt;=DQ14),DK17-DP14,0))))),0)),0)</f>
        <v>　</v>
      </c>
      <c r="DQ17" s="663"/>
      <c r="DR17" s="664"/>
      <c r="DS17" s="662" t="str">
        <f>IFERROR(IF(OR(DH17="日",DH17="祝",DH17=0,DI17=""),"　",MAX(IF(AND(DI17&lt;=DS14,DK17&gt;DT14),DT14-DS14,IF(DK17&lt;=DT14,0,IF(AND(DI17&gt;DS14,DK17&gt;DT14),DT14-DI17,0))),0)),0)</f>
        <v>　</v>
      </c>
      <c r="DT17" s="663"/>
      <c r="DU17" s="664"/>
      <c r="DV17" s="662" t="str">
        <f>IFERROR(IF(OR(DH17="日",DH17="祝",DH17=0,DI17=""),"　",MAX(IF(DI17&gt;DV14,DK17-DI17,IF(DI17&lt;=DV14,DK17-DV14,0)),0)),0)</f>
        <v>　</v>
      </c>
      <c r="DW17" s="663"/>
      <c r="DX17" s="664"/>
      <c r="DY17" s="662" t="str">
        <f>IFERROR(IF(OR(DH17="日",DH17="祝",DH17=0,DI17=""),"　",MAX(IF(AND(DI17&lt;=DY14,DK17&gt;DZ14),DZ14-DY14,IF(AND(DI17&gt;DY14,DK17&lt;=DZ14),DK17-DI17,IF(AND(DI17&lt;=DY14,DK17&lt;=DZ14),DK17-DY14,IF(AND(DI17&gt;DY14,DK17&gt;DZ14),DZ14-DI17,0)))),0)),0)</f>
        <v>　</v>
      </c>
      <c r="DZ17" s="663"/>
      <c r="EA17" s="664"/>
      <c r="EB17" s="662" t="str">
        <f>IFERROR(IF(OR(DH17="日",DH17="祝",DH17=0,DI17=""),"　",MAX(IF(AND(DI17&gt;EE14,DK17&gt;EC14),0,IF(AND(DI17&lt;=EE14,DI17&gt;EB14,DK17&gt;EC14),EE14-DI17,IF(AND(DI17&lt;=EE14,DI17&lt;=EB14,DK17&gt;EC14),EE14-EB14,IF(AND(DI17&gt;EB14,DK17&lt;=EC14),DK17-DI17,IF(AND(DI17&lt;=EB14,DK17&lt;=EC14),DK17-EB14,0))))),0)),0)</f>
        <v>　</v>
      </c>
      <c r="EC17" s="663"/>
      <c r="ED17" s="664"/>
      <c r="EE17" s="662" t="str">
        <f>IFERROR(IF(OR(DH17="日",DH17="祝",DH17=0,DI17=""),"　",MAX(IF(AND(DI17&lt;=EE14,DK17&gt;EF14),EF14-EE14,IF(DK17&lt;=EF14,0,IF(AND(DI17&gt;EE14,DK17&gt;EF14),EF14-DI17,0))),0)),0)</f>
        <v>　</v>
      </c>
      <c r="EF17" s="663"/>
      <c r="EG17" s="664"/>
      <c r="EH17" s="662" t="str">
        <f t="shared" si="2"/>
        <v>　</v>
      </c>
      <c r="EI17" s="663"/>
      <c r="EJ17" s="664"/>
      <c r="EK17" s="665" t="str">
        <f>IF(EN17="×",TIME(0,0,0),IF(EX4="非常勤",DM17,DY17))</f>
        <v>　</v>
      </c>
      <c r="EL17" s="666"/>
      <c r="EM17" s="667"/>
      <c r="EN17" s="265"/>
      <c r="EO17" s="665" t="str">
        <f>IF(ER17="×",TIME(0,0,0),IF(EX4="非常勤",DP17,EB17))</f>
        <v>　</v>
      </c>
      <c r="EP17" s="666"/>
      <c r="EQ17" s="667"/>
      <c r="ER17" s="265"/>
      <c r="ES17" s="665" t="str">
        <f>IF(EV17="×",TIME(0,0,0),IF(EX4="非常勤",DS17,EE17))</f>
        <v>　</v>
      </c>
      <c r="ET17" s="666"/>
      <c r="EU17" s="667"/>
      <c r="EV17" s="265"/>
      <c r="EW17" s="665" t="str">
        <f>IF(EZ17="×",TIME(0,0,0),IF(EX4="非常勤",DV17,EH17))</f>
        <v>　</v>
      </c>
      <c r="EX17" s="666"/>
      <c r="EY17" s="667"/>
      <c r="EZ17" s="265"/>
      <c r="FA17" s="720"/>
      <c r="FB17" s="720"/>
      <c r="FC17" s="668"/>
      <c r="FD17" s="670"/>
      <c r="FE17" s="669"/>
      <c r="FF17" s="671"/>
      <c r="FG17" s="672"/>
      <c r="FH17" s="672"/>
      <c r="FI17" s="673"/>
      <c r="FJ17" s="263">
        <f>$A$17</f>
        <v>3</v>
      </c>
      <c r="FK17" s="264" t="str">
        <f>$B$17</f>
        <v>祝</v>
      </c>
      <c r="FL17" s="660"/>
      <c r="FM17" s="661"/>
      <c r="FN17" s="660"/>
      <c r="FO17" s="661"/>
      <c r="FP17" s="662" t="str">
        <f>IFERROR(IF(OR(FK17="日",FK17="祝",FK17=0,FL17=""),"　",MAX(IF(AND(FL17&lt;=FP14,FN17&gt;FQ14),FQ14-FP14,IF(AND(FL17&gt;FP14,FN17&lt;=FQ14),FN17-FL17,IF(AND(FL17&lt;=FP14,FN17&lt;=FQ14),FN17-FP14,IF(AND(FL17&gt;FP14,FN17&gt;FQ14),FQ14-FL17,0)))),0)),0)</f>
        <v>　</v>
      </c>
      <c r="FQ17" s="663"/>
      <c r="FR17" s="664"/>
      <c r="FS17" s="662" t="str">
        <f>IFERROR(IF(OR(FK17="日",FK17="祝",FK17=0,FL17=""),"　",MAX(IF(AND(FL17&gt;FV14,FN17&gt;FT14),0,IF(AND(FL17&lt;=FV14,FL17&gt;FS14,FN17&gt;FT14),FV14-FL17,IF(AND(FL17&lt;=FV14,FL17&lt;=FS14,FN17&gt;FT14),FV14-FS14,IF(AND(FL17&gt;FS14,FN17&lt;=FT14),FN17-FL17,IF(AND(FL17&lt;=FS14,FN17&lt;=FT14),FN17-FS14,0))))),0)),0)</f>
        <v>　</v>
      </c>
      <c r="FT17" s="663"/>
      <c r="FU17" s="664"/>
      <c r="FV17" s="662" t="str">
        <f>IFERROR(IF(OR(FK17="日",FK17="祝",FK17=0,FL17=""),"　",MAX(IF(AND(FL17&lt;=FV14,FN17&gt;FW14),FW14-FV14,IF(FN17&lt;=FW14,0,IF(AND(FL17&gt;FV14,FN17&gt;FW14),FW14-FL17,0))),0)),0)</f>
        <v>　</v>
      </c>
      <c r="FW17" s="663"/>
      <c r="FX17" s="664"/>
      <c r="FY17" s="662" t="str">
        <f>IFERROR(IF(OR(FK17="日",FK17="祝",FK17=0,FL17=""),"　",MAX(IF(FL17&gt;FY14,FN17-FL17,IF(FL17&lt;=FY14,FN17-FY14,0)),0)),0)</f>
        <v>　</v>
      </c>
      <c r="FZ17" s="663"/>
      <c r="GA17" s="664"/>
      <c r="GB17" s="662" t="str">
        <f>IFERROR(IF(OR(FK17="日",FK17="祝",FK17=0,FL17=""),"　",MAX(IF(AND(FL17&lt;=GB14,FN17&gt;GC14),GC14-GB14,IF(AND(FL17&gt;GB14,FN17&lt;=GC14),FN17-FL17,IF(AND(FL17&lt;=GB14,FN17&lt;=GC14),FN17-GB14,IF(AND(FL17&gt;GB14,FN17&gt;GC14),GC14-FL17,0)))),0)),0)</f>
        <v>　</v>
      </c>
      <c r="GC17" s="663"/>
      <c r="GD17" s="664"/>
      <c r="GE17" s="662" t="str">
        <f>IFERROR(IF(OR(FK17="日",FK17="祝",FK17=0,FL17=""),"　",MAX(IF(AND(FL17&gt;GH14,FN17&gt;GF14),0,IF(AND(FL17&lt;=GH14,FL17&gt;GE14,FN17&gt;GF14),GH14-FL17,IF(AND(FL17&lt;=GH14,FL17&lt;=GE14,FN17&gt;GF14),GH14-GE14,IF(AND(FL17&gt;GE14,FN17&lt;=GF14),FN17-FL17,IF(AND(FL17&lt;=GE14,FN17&lt;=GF14),FN17-GE14,0))))),0)),0)</f>
        <v>　</v>
      </c>
      <c r="GF17" s="663"/>
      <c r="GG17" s="664"/>
      <c r="GH17" s="662" t="str">
        <f>IFERROR(IF(OR(FK17="日",FK17="祝",FK17=0,FL17=""),"　",MAX(IF(AND(FL17&lt;=GH14,FN17&gt;GI14),GI14-GH14,IF(FN17&lt;=GI14,0,IF(AND(FL17&gt;GH14,FN17&gt;GI14),GI14-FL17,0))),0)),0)</f>
        <v>　</v>
      </c>
      <c r="GI17" s="663"/>
      <c r="GJ17" s="664"/>
      <c r="GK17" s="662" t="str">
        <f t="shared" si="3"/>
        <v>　</v>
      </c>
      <c r="GL17" s="663"/>
      <c r="GM17" s="664"/>
      <c r="GN17" s="665" t="str">
        <f>IF(GQ17="×",TIME(0,0,0),IF(HA4="非常勤",FP17,GB17))</f>
        <v>　</v>
      </c>
      <c r="GO17" s="666"/>
      <c r="GP17" s="667"/>
      <c r="GQ17" s="265"/>
      <c r="GR17" s="665" t="str">
        <f>IF(GU17="×",TIME(0,0,0),IF(HA4="非常勤",FS17,GE17))</f>
        <v>　</v>
      </c>
      <c r="GS17" s="666"/>
      <c r="GT17" s="667"/>
      <c r="GU17" s="265"/>
      <c r="GV17" s="665" t="str">
        <f>IF(GY17="×",TIME(0,0,0),IF(HA4="非常勤",FV17,GH17))</f>
        <v>　</v>
      </c>
      <c r="GW17" s="666"/>
      <c r="GX17" s="667"/>
      <c r="GY17" s="265"/>
      <c r="GZ17" s="665" t="str">
        <f>IF(HC17="×",TIME(0,0,0),IF(HA4="非常勤",FY17,GK17))</f>
        <v>　</v>
      </c>
      <c r="HA17" s="666"/>
      <c r="HB17" s="667"/>
      <c r="HC17" s="265"/>
      <c r="HD17" s="668"/>
      <c r="HE17" s="669"/>
      <c r="HF17" s="668"/>
      <c r="HG17" s="670"/>
      <c r="HH17" s="669"/>
      <c r="HI17" s="671"/>
      <c r="HJ17" s="672"/>
      <c r="HK17" s="672"/>
      <c r="HL17" s="673"/>
      <c r="HM17" s="263">
        <f>$A$17</f>
        <v>3</v>
      </c>
      <c r="HN17" s="264" t="str">
        <f>$B$17</f>
        <v>祝</v>
      </c>
      <c r="HO17" s="660"/>
      <c r="HP17" s="661"/>
      <c r="HQ17" s="660"/>
      <c r="HR17" s="661"/>
      <c r="HS17" s="662" t="str">
        <f>IFERROR(IF(OR(HN17="日",HN17="祝",HN17=0,HO17=""),"　",MAX(IF(AND(HO17&lt;=HS14,HQ17&gt;HT14),HT14-HS14,IF(AND(HO17&gt;HS14,HQ17&lt;=HT14),HQ17-HO17,IF(AND(HO17&lt;=HS14,HQ17&lt;=HT14),HQ17-HS14,IF(AND(HO17&gt;HS14,HQ17&gt;HT14),HT14-HO17,0)))),0)),0)</f>
        <v>　</v>
      </c>
      <c r="HT17" s="663"/>
      <c r="HU17" s="664"/>
      <c r="HV17" s="662" t="str">
        <f>IFERROR(IF(OR(HN17="日",HN17="祝",HN17=0,HO17=""),"　",MAX(IF(AND(HO17&gt;HY14,HQ17&gt;HW14),0,IF(AND(HO17&lt;=HY14,HO17&gt;HV14,HQ17&gt;HW14),HY14-HO17,IF(AND(HO17&lt;=HY14,HO17&lt;=HV14,HQ17&gt;HW14),HY14-HV14,IF(AND(HO17&gt;HV14,HQ17&lt;=HW14),HQ17-HO17,IF(AND(HO17&lt;=HV14,HQ17&lt;=HW14),HQ17-HV14,0))))),0)),0)</f>
        <v>　</v>
      </c>
      <c r="HW17" s="663"/>
      <c r="HX17" s="664"/>
      <c r="HY17" s="662" t="str">
        <f>IFERROR(IF(OR(HN17="日",HN17="祝",HN17=0,HO17=""),"　",MAX(IF(AND(HO17&lt;=HY14,HQ17&gt;HZ14),HZ14-HY14,IF(HQ17&lt;=HZ14,0,IF(AND(HO17&gt;HY14,HQ17&gt;HZ14),HZ14-HO17,0))),0)),0)</f>
        <v>　</v>
      </c>
      <c r="HZ17" s="663"/>
      <c r="IA17" s="664"/>
      <c r="IB17" s="662" t="str">
        <f>IFERROR(IF(OR(HN17="日",HN17="祝",HN17=0,HO17=""),"　",MAX(IF(HO17&gt;IB14,HQ17-HO17,IF(HO17&lt;=IB14,HQ17-IB14,0)),0)),0)</f>
        <v>　</v>
      </c>
      <c r="IC17" s="663"/>
      <c r="ID17" s="664"/>
      <c r="IE17" s="662" t="str">
        <f>IFERROR(IF(OR(HN17="日",HN17="祝",HN17=0,HO17=""),"　",MAX(IF(AND(HO17&lt;=IE14,HQ17&gt;IF14),IF14-IE14,IF(AND(HO17&gt;IE14,HQ17&lt;=IF14),HQ17-HO17,IF(AND(HO17&lt;=IE14,HQ17&lt;=IF14),HQ17-IE14,IF(AND(HO17&gt;IE14,HQ17&gt;IF14),IF14-HO17,0)))),0)),0)</f>
        <v>　</v>
      </c>
      <c r="IF17" s="663"/>
      <c r="IG17" s="664"/>
      <c r="IH17" s="662" t="str">
        <f>IFERROR(IF(OR(HN17="日",HN17="祝",HN17=0,HO17=""),"　",MAX(IF(AND(HO17&gt;IK14,HQ17&gt;II14),0,IF(AND(HO17&lt;=IK14,HO17&gt;IH14,HQ17&gt;II14),IK14-HO17,IF(AND(HO17&lt;=IK14,HO17&lt;=IH14,HQ17&gt;II14),IK14-IH14,IF(AND(HO17&gt;IH14,HQ17&lt;=II14),HQ17-HO17,IF(AND(HO17&lt;=IH14,HQ17&lt;=II14),HQ17-IH14,0))))),0)),0)</f>
        <v>　</v>
      </c>
      <c r="II17" s="663"/>
      <c r="IJ17" s="664"/>
      <c r="IK17" s="662" t="str">
        <f>IFERROR(IF(OR(HN17="日",HN17="祝",HN17=0,HO17=""),"　",MAX(IF(AND(HO17&lt;=IK14,HQ17&gt;IL14),IL14-IK14,IF(HQ17&lt;=IL14,0,IF(AND(HO17&gt;IK14,HQ17&gt;IL14),IL14-HO17,0))),0)),0)</f>
        <v>　</v>
      </c>
      <c r="IL17" s="663"/>
      <c r="IM17" s="664"/>
      <c r="IN17" s="662" t="str">
        <f t="shared" si="4"/>
        <v>　</v>
      </c>
      <c r="IO17" s="663"/>
      <c r="IP17" s="664"/>
      <c r="IQ17" s="665" t="str">
        <f>IF(IT17="×",TIME(0,0,0),IF(JD4="非常勤",HS17,IE17))</f>
        <v>　</v>
      </c>
      <c r="IR17" s="666"/>
      <c r="IS17" s="667"/>
      <c r="IT17" s="265"/>
      <c r="IU17" s="665" t="str">
        <f>IF(IX17="×",TIME(0,0,0),IF(JD4="非常勤",HV17,IH17))</f>
        <v>　</v>
      </c>
      <c r="IV17" s="666"/>
      <c r="IW17" s="667"/>
      <c r="IX17" s="265"/>
      <c r="IY17" s="665" t="str">
        <f>IF(JB17="×",TIME(0,0,0),IF(JD4="非常勤",HY17,IK17))</f>
        <v>　</v>
      </c>
      <c r="IZ17" s="666"/>
      <c r="JA17" s="667"/>
      <c r="JB17" s="265"/>
      <c r="JC17" s="665" t="str">
        <f>IF(JF17="×",TIME(0,0,0),IF(JD4="非常勤",IB17,IN17))</f>
        <v>　</v>
      </c>
      <c r="JD17" s="666"/>
      <c r="JE17" s="667"/>
      <c r="JF17" s="265"/>
      <c r="JG17" s="668"/>
      <c r="JH17" s="669"/>
      <c r="JI17" s="668"/>
      <c r="JJ17" s="670"/>
      <c r="JK17" s="669"/>
      <c r="JL17" s="671"/>
      <c r="JM17" s="672"/>
      <c r="JN17" s="672"/>
      <c r="JO17" s="673"/>
      <c r="JP17" s="263">
        <f>$A$17</f>
        <v>3</v>
      </c>
      <c r="JQ17" s="264" t="str">
        <f>$B$17</f>
        <v>祝</v>
      </c>
      <c r="JR17" s="660"/>
      <c r="JS17" s="661"/>
      <c r="JT17" s="660"/>
      <c r="JU17" s="661"/>
      <c r="JV17" s="662" t="str">
        <f>IFERROR(IF(OR(JQ17="日",JQ17="祝",JQ17=0,JR17=""),"　",MAX(IF(AND(JR17&lt;=JV14,JT17&gt;JW14),JW14-JV14,IF(AND(JR17&gt;JV14,JT17&lt;=JW14),JT17-JR17,IF(AND(JR17&lt;=JV14,JT17&lt;=JW14),JT17-JV14,IF(AND(JR17&gt;JV14,JT17&gt;JW14),JW14-JR17,0)))),0)),0)</f>
        <v>　</v>
      </c>
      <c r="JW17" s="663"/>
      <c r="JX17" s="664"/>
      <c r="JY17" s="662" t="str">
        <f>IFERROR(IF(OR(JQ17="日",JQ17="祝",JQ17=0,JR17=""),"　",MAX(IF(AND(JR17&gt;KB14,JT17&gt;JZ14),0,IF(AND(JR17&lt;=KB14,JR17&gt;JY14,JT17&gt;JZ14),KB14-JR17,IF(AND(JR17&lt;=KB14,JR17&lt;=JY14,JT17&gt;JZ14),KB14-JY14,IF(AND(JR17&gt;JY14,JT17&lt;=JZ14),JT17-JR17,IF(AND(JR17&lt;=JY14,JT17&lt;=JZ14),JT17-JY14,0))))),0)),0)</f>
        <v>　</v>
      </c>
      <c r="JZ17" s="663"/>
      <c r="KA17" s="664"/>
      <c r="KB17" s="662" t="str">
        <f>IFERROR(IF(OR(JQ17="日",JQ17="祝",JQ17=0,JR17=""),"　",MAX(IF(AND(JR17&lt;=KB14,JT17&gt;KC14),KC14-KB14,IF(JT17&lt;=KC14,0,IF(AND(JR17&gt;KB14,JT17&gt;KC14),KC14-JR17,0))),0)),0)</f>
        <v>　</v>
      </c>
      <c r="KC17" s="663"/>
      <c r="KD17" s="664"/>
      <c r="KE17" s="662" t="str">
        <f>IFERROR(IF(OR(JQ17="日",JQ17="祝",JQ17=0,JR17=""),"　",MAX(IF(JR17&gt;KE14,JT17-JR17,IF(JR17&lt;=KE14,JT17-KE14,0)),0)),0)</f>
        <v>　</v>
      </c>
      <c r="KF17" s="663"/>
      <c r="KG17" s="664"/>
      <c r="KH17" s="662" t="str">
        <f>IFERROR(IF(OR(JQ17="日",JQ17="祝",JQ17=0,JR17=""),"　",MAX(IF(AND(JR17&lt;=KH14,JT17&gt;KI14),KI14-KH14,IF(AND(JR17&gt;KH14,JT17&lt;=KI14),JT17-JR17,IF(AND(JR17&lt;=KH14,JT17&lt;=KI14),JT17-KH14,IF(AND(JR17&gt;KH14,JT17&gt;KI14),KI14-JR17,0)))),0)),0)</f>
        <v>　</v>
      </c>
      <c r="KI17" s="663"/>
      <c r="KJ17" s="664"/>
      <c r="KK17" s="662" t="str">
        <f>IFERROR(IF(OR(JQ17="日",JQ17="祝",JQ17=0,JR17=""),"　",MAX(IF(AND(JR17&gt;KN14,JT17&gt;KL14),0,IF(AND(JR17&lt;=KN14,JR17&gt;KK14,JT17&gt;KL14),KN14-JR17,IF(AND(JR17&lt;=KN14,JR17&lt;=KK14,JT17&gt;KL14),KN14-KK14,IF(AND(JR17&gt;KK14,JT17&lt;=KL14),JT17-JR17,IF(AND(JR17&lt;=KK14,JT17&lt;=KL14),JT17-KK14,0))))),0)),0)</f>
        <v>　</v>
      </c>
      <c r="KL17" s="663"/>
      <c r="KM17" s="664"/>
      <c r="KN17" s="662" t="str">
        <f>IFERROR(IF(OR(JQ17="日",JQ17="祝",JQ17=0,JR17=""),"　",MAX(IF(AND(JR17&lt;=KN14,JT17&gt;KO14),KO14-KN14,IF(JT17&lt;=KO14,0,IF(AND(JR17&gt;KN14,JT17&gt;KO14),KO14-JR17,0))),0)),0)</f>
        <v>　</v>
      </c>
      <c r="KO17" s="663"/>
      <c r="KP17" s="664"/>
      <c r="KQ17" s="662" t="str">
        <f t="shared" si="5"/>
        <v>　</v>
      </c>
      <c r="KR17" s="663"/>
      <c r="KS17" s="664"/>
      <c r="KT17" s="665" t="str">
        <f>IF(KW17="×",TIME(0,0,0),IF(LG4="非常勤",JV17,KH17))</f>
        <v>　</v>
      </c>
      <c r="KU17" s="666"/>
      <c r="KV17" s="667"/>
      <c r="KW17" s="265"/>
      <c r="KX17" s="665" t="str">
        <f>IF(LA17="×",TIME(0,0,0),IF(LG4="非常勤",JY17,KK17))</f>
        <v>　</v>
      </c>
      <c r="KY17" s="666"/>
      <c r="KZ17" s="667"/>
      <c r="LA17" s="265"/>
      <c r="LB17" s="665" t="str">
        <f>IF(LE17="×",TIME(0,0,0),IF(LG4="非常勤",KB17,KN17))</f>
        <v>　</v>
      </c>
      <c r="LC17" s="666"/>
      <c r="LD17" s="667"/>
      <c r="LE17" s="265"/>
      <c r="LF17" s="665" t="str">
        <f>IF(LI17="×",TIME(0,0,0),IF(LG4="非常勤",KE17,KQ17))</f>
        <v>　</v>
      </c>
      <c r="LG17" s="666"/>
      <c r="LH17" s="667"/>
      <c r="LI17" s="265"/>
      <c r="LJ17" s="668"/>
      <c r="LK17" s="669"/>
      <c r="LL17" s="668"/>
      <c r="LM17" s="670"/>
      <c r="LN17" s="669"/>
      <c r="LO17" s="671"/>
      <c r="LP17" s="672"/>
      <c r="LQ17" s="672"/>
      <c r="LR17" s="673"/>
      <c r="LS17" s="263">
        <f>$A$17</f>
        <v>3</v>
      </c>
      <c r="LT17" s="264" t="str">
        <f>$B$17</f>
        <v>祝</v>
      </c>
      <c r="LU17" s="660"/>
      <c r="LV17" s="661"/>
      <c r="LW17" s="660"/>
      <c r="LX17" s="661"/>
      <c r="LY17" s="662" t="str">
        <f>IFERROR(IF(OR(LT17="日",LT17="祝",LT17=0,LU17=""),"　",MAX(IF(AND(LU17&lt;=LY14,LW17&gt;LZ14),LZ14-LY14,IF(AND(LU17&gt;LY14,LW17&lt;=LZ14),LW17-LU17,IF(AND(LU17&lt;=LY14,LW17&lt;=LZ14),LW17-LY14,IF(AND(LU17&gt;LY14,LW17&gt;LZ14),LZ14-LU17,0)))),0)),0)</f>
        <v>　</v>
      </c>
      <c r="LZ17" s="663"/>
      <c r="MA17" s="664"/>
      <c r="MB17" s="662" t="str">
        <f>IFERROR(IF(OR(LT17="日",LT17="祝",LT17=0,LU17=""),"　",MAX(IF(AND(LU17&gt;ME14,LW17&gt;MC14),0,IF(AND(LU17&lt;=ME14,LU17&gt;MB14,LW17&gt;MC14),ME14-LU17,IF(AND(LU17&lt;=ME14,LU17&lt;=MB14,LW17&gt;MC14),ME14-MB14,IF(AND(LU17&gt;MB14,LW17&lt;=MC14),LW17-LU17,IF(AND(LU17&lt;=MB14,LW17&lt;=MC14),LW17-MB14,0))))),0)),0)</f>
        <v>　</v>
      </c>
      <c r="MC17" s="663"/>
      <c r="MD17" s="664"/>
      <c r="ME17" s="662" t="str">
        <f>IFERROR(IF(OR(LT17="日",LT17="祝",LT17=0,LU17=""),"　",MAX(IF(AND(LU17&lt;=ME14,LW17&gt;MF14),MF14-ME14,IF(LW17&lt;=MF14,0,IF(AND(LU17&gt;ME14,LW17&gt;MF14),MF14-LU17,0))),0)),0)</f>
        <v>　</v>
      </c>
      <c r="MF17" s="663"/>
      <c r="MG17" s="664"/>
      <c r="MH17" s="662" t="str">
        <f>IFERROR(IF(OR(LT17="日",LT17="祝",LT17=0,LU17=""),"　",MAX(IF(LU17&gt;MH14,LW17-LU17,IF(LU17&lt;=MH14,LW17-MH14,0)),0)),0)</f>
        <v>　</v>
      </c>
      <c r="MI17" s="663"/>
      <c r="MJ17" s="664"/>
      <c r="MK17" s="662" t="str">
        <f>IFERROR(IF(OR(LT17="日",LT17="祝",LT17=0,LU17=""),"　",MAX(IF(AND(LU17&lt;=MK14,LW17&gt;ML14),ML14-MK14,IF(AND(LU17&gt;MK14,LW17&lt;=ML14),LW17-LU17,IF(AND(LU17&lt;=MK14,LW17&lt;=ML14),LW17-MK14,IF(AND(LU17&gt;MK14,LW17&gt;ML14),ML14-LU17,0)))),0)),0)</f>
        <v>　</v>
      </c>
      <c r="ML17" s="663"/>
      <c r="MM17" s="664"/>
      <c r="MN17" s="662" t="str">
        <f>IFERROR(IF(OR(LT17="日",LT17="祝",LT17=0,LU17=""),"　",MAX(IF(AND(LU17&gt;MQ14,LW17&gt;MO14),0,IF(AND(LU17&lt;=MQ14,LU17&gt;MN14,LW17&gt;MO14),MQ14-LU17,IF(AND(LU17&lt;=MQ14,LU17&lt;=MN14,LW17&gt;MO14),MQ14-MN14,IF(AND(LU17&gt;MN14,LW17&lt;=MO14),LW17-LU17,IF(AND(LU17&lt;=MN14,LW17&lt;=MO14),LW17-MN14,0))))),0)),0)</f>
        <v>　</v>
      </c>
      <c r="MO17" s="663"/>
      <c r="MP17" s="664"/>
      <c r="MQ17" s="662" t="str">
        <f>IFERROR(IF(OR(LT17="日",LT17="祝",LT17=0,LU17=""),"　",MAX(IF(AND(LU17&lt;=MQ14,LW17&gt;MR14),MR14-MQ14,IF(LW17&lt;=MR14,0,IF(AND(LU17&gt;MQ14,LW17&gt;MR14),MR14-LU17,0))),0)),0)</f>
        <v>　</v>
      </c>
      <c r="MR17" s="663"/>
      <c r="MS17" s="664"/>
      <c r="MT17" s="662" t="str">
        <f t="shared" si="6"/>
        <v>　</v>
      </c>
      <c r="MU17" s="663"/>
      <c r="MV17" s="664"/>
      <c r="MW17" s="665" t="str">
        <f>IF(MZ17="×",TIME(0,0,0),IF(NJ4="非常勤",LY17,MK17))</f>
        <v>　</v>
      </c>
      <c r="MX17" s="666"/>
      <c r="MY17" s="667"/>
      <c r="MZ17" s="265"/>
      <c r="NA17" s="665" t="str">
        <f>IF(ND17="×",TIME(0,0,0),IF(NJ4="非常勤",MB17,MN17))</f>
        <v>　</v>
      </c>
      <c r="NB17" s="666"/>
      <c r="NC17" s="667"/>
      <c r="ND17" s="265"/>
      <c r="NE17" s="665" t="str">
        <f>IF(NH17="×",TIME(0,0,0),IF(NJ4="非常勤",ME17,MQ17))</f>
        <v>　</v>
      </c>
      <c r="NF17" s="666"/>
      <c r="NG17" s="667"/>
      <c r="NH17" s="265"/>
      <c r="NI17" s="665" t="str">
        <f>IF(NL17="×",TIME(0,0,0),IF(NJ4="非常勤",MH17,MT17))</f>
        <v>　</v>
      </c>
      <c r="NJ17" s="666"/>
      <c r="NK17" s="667"/>
      <c r="NL17" s="265"/>
      <c r="NM17" s="668"/>
      <c r="NN17" s="669"/>
      <c r="NO17" s="668"/>
      <c r="NP17" s="670"/>
      <c r="NQ17" s="669"/>
      <c r="NR17" s="671"/>
      <c r="NS17" s="672"/>
      <c r="NT17" s="672"/>
      <c r="NU17" s="673"/>
      <c r="NV17" s="263">
        <f>$A$17</f>
        <v>3</v>
      </c>
      <c r="NW17" s="264" t="str">
        <f>$B$17</f>
        <v>祝</v>
      </c>
      <c r="NX17" s="660"/>
      <c r="NY17" s="661"/>
      <c r="NZ17" s="660"/>
      <c r="OA17" s="661"/>
      <c r="OB17" s="662" t="str">
        <f>IFERROR(IF(OR(NW17="日",NW17="祝",NW17=0,NX17=""),"　",MAX(IF(AND(NX17&lt;=OB14,NZ17&gt;OC14),OC14-OB14,IF(AND(NX17&gt;OB14,NZ17&lt;=OC14),NZ17-NX17,IF(AND(NX17&lt;=OB14,NZ17&lt;=OC14),NZ17-OB14,IF(AND(NX17&gt;OB14,NZ17&gt;OC14),OC14-NX17,0)))),0)),0)</f>
        <v>　</v>
      </c>
      <c r="OC17" s="663"/>
      <c r="OD17" s="664"/>
      <c r="OE17" s="662" t="str">
        <f>IFERROR(IF(OR(NW17="日",NW17="祝",NW17=0,NX17=""),"　",MAX(IF(AND(NX17&gt;OH14,NZ17&gt;OF14),0,IF(AND(NX17&lt;=OH14,NX17&gt;OE14,NZ17&gt;OF14),OH14-NX17,IF(AND(NX17&lt;=OH14,NX17&lt;=OE14,NZ17&gt;OF14),OH14-OE14,IF(AND(NX17&gt;OE14,NZ17&lt;=OF14),NZ17-NX17,IF(AND(NX17&lt;=OE14,NZ17&lt;=OF14),NZ17-OE14,0))))),0)),0)</f>
        <v>　</v>
      </c>
      <c r="OF17" s="663"/>
      <c r="OG17" s="664"/>
      <c r="OH17" s="662" t="str">
        <f>IFERROR(IF(OR(NW17="日",NW17="祝",NW17=0,NX17=""),"　",MAX(IF(AND(NX17&lt;=OH14,NZ17&gt;OI14),OI14-OH14,IF(NZ17&lt;=OI14,0,IF(AND(NX17&gt;OH14,NZ17&gt;OI14),OI14-NX17,0))),0)),0)</f>
        <v>　</v>
      </c>
      <c r="OI17" s="663"/>
      <c r="OJ17" s="664"/>
      <c r="OK17" s="662" t="str">
        <f>IFERROR(IF(OR(NW17="日",NW17="祝",NW17=0,NX17=""),"　",MAX(IF(NX17&gt;OK14,NZ17-NX17,IF(NX17&lt;=OK14,NZ17-OK14,0)),0)),0)</f>
        <v>　</v>
      </c>
      <c r="OL17" s="663"/>
      <c r="OM17" s="664"/>
      <c r="ON17" s="662" t="str">
        <f>IFERROR(IF(OR(NW17="日",NW17="祝",NW17=0,NX17=""),"　",MAX(IF(AND(NX17&lt;=ON14,NZ17&gt;OO14),OO14-ON14,IF(AND(NX17&gt;ON14,NZ17&lt;=OO14),NZ17-NX17,IF(AND(NX17&lt;=ON14,NZ17&lt;=OO14),NZ17-ON14,IF(AND(NX17&gt;ON14,NZ17&gt;OO14),OO14-NX17,0)))),0)),0)</f>
        <v>　</v>
      </c>
      <c r="OO17" s="663"/>
      <c r="OP17" s="664"/>
      <c r="OQ17" s="662" t="str">
        <f>IFERROR(IF(OR(NW17="日",NW17="祝",NW17=0,NX17=""),"　",MAX(IF(AND(NX17&gt;OT14,NZ17&gt;OR14),0,IF(AND(NX17&lt;=OT14,NX17&gt;OQ14,NZ17&gt;OR14),OT14-NX17,IF(AND(NX17&lt;=OT14,NX17&lt;=OQ14,NZ17&gt;OR14),OT14-OQ14,IF(AND(NX17&gt;OQ14,NZ17&lt;=OR14),NZ17-NX17,IF(AND(NX17&lt;=OQ14,NZ17&lt;=OR14),NZ17-OQ14,0))))),0)),0)</f>
        <v>　</v>
      </c>
      <c r="OR17" s="663"/>
      <c r="OS17" s="664"/>
      <c r="OT17" s="662" t="str">
        <f>IFERROR(IF(OR(NW17="日",NW17="祝",NW17=0,NX17=""),"　",MAX(IF(AND(NX17&lt;=OT14,NZ17&gt;OU14),OU14-OT14,IF(NZ17&lt;=OU14,0,IF(AND(NX17&gt;OT14,NZ17&gt;OU14),OU14-NX17,0))),0)),0)</f>
        <v>　</v>
      </c>
      <c r="OU17" s="663"/>
      <c r="OV17" s="664"/>
      <c r="OW17" s="662" t="str">
        <f t="shared" si="7"/>
        <v>　</v>
      </c>
      <c r="OX17" s="663"/>
      <c r="OY17" s="664"/>
      <c r="OZ17" s="665" t="str">
        <f>IF(PC17="×",TIME(0,0,0),IF(PM4="非常勤",OB17,ON17))</f>
        <v>　</v>
      </c>
      <c r="PA17" s="666"/>
      <c r="PB17" s="667"/>
      <c r="PC17" s="265"/>
      <c r="PD17" s="665" t="str">
        <f>IF(PG17="×",TIME(0,0,0),IF(PM4="非常勤",OE17,OQ17))</f>
        <v>　</v>
      </c>
      <c r="PE17" s="666"/>
      <c r="PF17" s="667"/>
      <c r="PG17" s="265"/>
      <c r="PH17" s="665" t="str">
        <f>IF(PK17="×",TIME(0,0,0),IF(PM4="非常勤",OH17,OT17))</f>
        <v>　</v>
      </c>
      <c r="PI17" s="666"/>
      <c r="PJ17" s="667"/>
      <c r="PK17" s="265"/>
      <c r="PL17" s="665" t="str">
        <f>IF(PO17="×",TIME(0,0,0),IF(PM4="非常勤",OK17,OW17))</f>
        <v>　</v>
      </c>
      <c r="PM17" s="666"/>
      <c r="PN17" s="667"/>
      <c r="PO17" s="265"/>
      <c r="PP17" s="668"/>
      <c r="PQ17" s="669"/>
      <c r="PR17" s="668"/>
      <c r="PS17" s="670"/>
      <c r="PT17" s="669"/>
      <c r="PU17" s="671"/>
      <c r="PV17" s="672"/>
      <c r="PW17" s="672"/>
      <c r="PX17" s="673"/>
      <c r="PY17" s="263">
        <f>$A$17</f>
        <v>3</v>
      </c>
      <c r="PZ17" s="264" t="str">
        <f>$B$17</f>
        <v>祝</v>
      </c>
      <c r="QA17" s="660"/>
      <c r="QB17" s="661"/>
      <c r="QC17" s="660"/>
      <c r="QD17" s="661"/>
      <c r="QE17" s="662" t="str">
        <f>IFERROR(IF(OR(PZ17="日",PZ17="祝",PZ17=0,QA17=""),"　",MAX(IF(AND(QA17&lt;=QE14,QC17&gt;QF14),QF14-QE14,IF(AND(QA17&gt;QE14,QC17&lt;=QF14),QC17-QA17,IF(AND(QA17&lt;=QE14,QC17&lt;=QF14),QC17-QE14,IF(AND(QA17&gt;QE14,QC17&gt;QF14),QF14-QA17,0)))),0)),0)</f>
        <v>　</v>
      </c>
      <c r="QF17" s="663"/>
      <c r="QG17" s="664"/>
      <c r="QH17" s="662" t="str">
        <f>IFERROR(IF(OR(PZ17="日",PZ17="祝",PZ17=0,QA17=""),"　",MAX(IF(AND(QA17&gt;QK14,QC17&gt;QI14),0,IF(AND(QA17&lt;=QK14,QA17&gt;QH14,QC17&gt;QI14),QK14-QA17,IF(AND(QA17&lt;=QK14,QA17&lt;=QH14,QC17&gt;QI14),QK14-QH14,IF(AND(QA17&gt;QH14,QC17&lt;=QI14),QC17-QA17,IF(AND(QA17&lt;=QH14,QC17&lt;=QI14),QC17-QH14,0))))),0)),0)</f>
        <v>　</v>
      </c>
      <c r="QI17" s="663"/>
      <c r="QJ17" s="664"/>
      <c r="QK17" s="662" t="str">
        <f>IFERROR(IF(OR(PZ17="日",PZ17="祝",PZ17=0,QA17=""),"　",MAX(IF(AND(QA17&lt;=QK14,QC17&gt;QL14),QL14-QK14,IF(QC17&lt;=QL14,0,IF(AND(QA17&gt;QK14,QC17&gt;QL14),QL14-QA17,0))),0)),0)</f>
        <v>　</v>
      </c>
      <c r="QL17" s="663"/>
      <c r="QM17" s="664"/>
      <c r="QN17" s="662" t="str">
        <f>IFERROR(IF(OR(PZ17="日",PZ17="祝",PZ17=0,QA17=""),"　",MAX(IF(QA17&gt;QN14,QC17-QA17,IF(QA17&lt;=QN14,QC17-QN14,0)),0)),0)</f>
        <v>　</v>
      </c>
      <c r="QO17" s="663"/>
      <c r="QP17" s="664"/>
      <c r="QQ17" s="662" t="str">
        <f>IFERROR(IF(OR(PZ17="日",PZ17="祝",PZ17=0,QA17=""),"　",MAX(IF(AND(QA17&lt;=QQ14,QC17&gt;QR14),QR14-QQ14,IF(AND(QA17&gt;QQ14,QC17&lt;=QR14),QC17-QA17,IF(AND(QA17&lt;=QQ14,QC17&lt;=QR14),QC17-QQ14,IF(AND(QA17&gt;QQ14,QC17&gt;QR14),QR14-QA17,0)))),0)),0)</f>
        <v>　</v>
      </c>
      <c r="QR17" s="663"/>
      <c r="QS17" s="664"/>
      <c r="QT17" s="662" t="str">
        <f>IFERROR(IF(OR(PZ17="日",PZ17="祝",PZ17=0,QA17=""),"　",MAX(IF(AND(QA17&gt;QW14,QC17&gt;QU14),0,IF(AND(QA17&lt;=QW14,QA17&gt;QT14,QC17&gt;QU14),QW14-QA17,IF(AND(QA17&lt;=QW14,QA17&lt;=QT14,QC17&gt;QU14),QW14-QT14,IF(AND(QA17&gt;QT14,QC17&lt;=QU14),QC17-QA17,IF(AND(QA17&lt;=QT14,QC17&lt;=QU14),QC17-QT14,0))))),0)),0)</f>
        <v>　</v>
      </c>
      <c r="QU17" s="663"/>
      <c r="QV17" s="664"/>
      <c r="QW17" s="662" t="str">
        <f>IFERROR(IF(OR(PZ17="日",PZ17="祝",PZ17=0,QA17=""),"　",MAX(IF(AND(QA17&lt;=QW14,QC17&gt;QX14),QX14-QW14,IF(QC17&lt;=QX14,0,IF(AND(QA17&gt;QW14,QC17&gt;QX14),QX14-QA17,0))),0)),0)</f>
        <v>　</v>
      </c>
      <c r="QX17" s="663"/>
      <c r="QY17" s="664"/>
      <c r="QZ17" s="662" t="str">
        <f t="shared" si="8"/>
        <v>　</v>
      </c>
      <c r="RA17" s="663"/>
      <c r="RB17" s="664"/>
      <c r="RC17" s="665" t="str">
        <f>IF(RF17="×",TIME(0,0,0),IF(RP4="非常勤",QE17,QQ17))</f>
        <v>　</v>
      </c>
      <c r="RD17" s="666"/>
      <c r="RE17" s="667"/>
      <c r="RF17" s="265"/>
      <c r="RG17" s="665" t="str">
        <f>IF(RJ17="×",TIME(0,0,0),IF(RP4="非常勤",QH17,QT17))</f>
        <v>　</v>
      </c>
      <c r="RH17" s="666"/>
      <c r="RI17" s="667"/>
      <c r="RJ17" s="265"/>
      <c r="RK17" s="665" t="str">
        <f>IF(RN17="×",TIME(0,0,0),IF(RP4="非常勤",QK17,QW17))</f>
        <v>　</v>
      </c>
      <c r="RL17" s="666"/>
      <c r="RM17" s="667"/>
      <c r="RN17" s="265"/>
      <c r="RO17" s="665" t="str">
        <f>IF(RR17="×",TIME(0,0,0),IF(RP4="非常勤",QN17,QZ17))</f>
        <v>　</v>
      </c>
      <c r="RP17" s="666"/>
      <c r="RQ17" s="667"/>
      <c r="RR17" s="265"/>
      <c r="RS17" s="668"/>
      <c r="RT17" s="669"/>
      <c r="RU17" s="668"/>
      <c r="RV17" s="670"/>
      <c r="RW17" s="669"/>
      <c r="RX17" s="671"/>
      <c r="RY17" s="672"/>
      <c r="RZ17" s="672"/>
      <c r="SA17" s="673"/>
      <c r="SB17" s="263">
        <f>$A$17</f>
        <v>3</v>
      </c>
      <c r="SC17" s="264" t="str">
        <f>$B$17</f>
        <v>祝</v>
      </c>
      <c r="SD17" s="660"/>
      <c r="SE17" s="661"/>
      <c r="SF17" s="660"/>
      <c r="SG17" s="661"/>
      <c r="SH17" s="662" t="str">
        <f>IFERROR(IF(OR(SC17="日",SC17="祝",SC17=0,SD17=""),"　",MAX(IF(AND(SD17&lt;=SH14,SF17&gt;SI14),SI14-SH14,IF(AND(SD17&gt;SH14,SF17&lt;=SI14),SF17-SD17,IF(AND(SD17&lt;=SH14,SF17&lt;=SI14),SF17-SH14,IF(AND(SD17&gt;SH14,SF17&gt;SI14),SI14-SD17,0)))),0)),0)</f>
        <v>　</v>
      </c>
      <c r="SI17" s="663"/>
      <c r="SJ17" s="664"/>
      <c r="SK17" s="662" t="str">
        <f>IFERROR(IF(OR(SC17="日",SC17="祝",SC17=0,SD17=""),"　",MAX(IF(AND(SD17&gt;SN14,SF17&gt;SL14),0,IF(AND(SD17&lt;=SN14,SD17&gt;SK14,SF17&gt;SL14),SN14-SD17,IF(AND(SD17&lt;=SN14,SD17&lt;=SK14,SF17&gt;SL14),SN14-SK14,IF(AND(SD17&gt;SK14,SF17&lt;=SL14),SF17-SD17,IF(AND(SD17&lt;=SK14,SF17&lt;=SL14),SF17-SK14,0))))),0)),0)</f>
        <v>　</v>
      </c>
      <c r="SL17" s="663"/>
      <c r="SM17" s="664"/>
      <c r="SN17" s="662" t="str">
        <f>IFERROR(IF(OR(SC17="日",SC17="祝",SC17=0,SD17=""),"　",MAX(IF(AND(SD17&lt;=SN14,SF17&gt;SO14),SO14-SN14,IF(SF17&lt;=SO14,0,IF(AND(SD17&gt;SN14,SF17&gt;SO14),SO14-SD17,0))),0)),0)</f>
        <v>　</v>
      </c>
      <c r="SO17" s="663"/>
      <c r="SP17" s="664"/>
      <c r="SQ17" s="662" t="str">
        <f>IFERROR(IF(OR(SC17="日",SC17="祝",SC17=0,SD17=""),"　",MAX(IF(SD17&gt;SQ14,SF17-SD17,IF(SD17&lt;=SQ14,SF17-SQ14,0)),0)),0)</f>
        <v>　</v>
      </c>
      <c r="SR17" s="663"/>
      <c r="SS17" s="664"/>
      <c r="ST17" s="662" t="str">
        <f>IFERROR(IF(OR(SC17="日",SC17="祝",SC17=0,SD17=""),"　",MAX(IF(AND(SD17&lt;=ST14,SF17&gt;SU14),SU14-ST14,IF(AND(SD17&gt;ST14,SF17&lt;=SU14),SF17-SD17,IF(AND(SD17&lt;=ST14,SF17&lt;=SU14),SF17-ST14,IF(AND(SD17&gt;ST14,SF17&gt;SU14),SU14-SD17,0)))),0)),0)</f>
        <v>　</v>
      </c>
      <c r="SU17" s="663"/>
      <c r="SV17" s="664"/>
      <c r="SW17" s="662" t="str">
        <f>IFERROR(IF(OR(SC17="日",SC17="祝",SC17=0,SD17=""),"　",MAX(IF(AND(SD17&gt;SZ14,SF17&gt;SX14),0,IF(AND(SD17&lt;=SZ14,SD17&gt;SW14,SF17&gt;SX14),SZ14-SD17,IF(AND(SD17&lt;=SZ14,SD17&lt;=SW14,SF17&gt;SX14),SZ14-SW14,IF(AND(SD17&gt;SW14,SF17&lt;=SX14),SF17-SD17,IF(AND(SD17&lt;=SW14,SF17&lt;=SX14),SF17-SW14,0))))),0)),0)</f>
        <v>　</v>
      </c>
      <c r="SX17" s="663"/>
      <c r="SY17" s="664"/>
      <c r="SZ17" s="662" t="str">
        <f>IFERROR(IF(OR(SC17="日",SC17="祝",SC17=0,SD17=""),"　",MAX(IF(AND(SD17&lt;=SZ14,SF17&gt;TA14),TA14-SZ14,IF(SF17&lt;=TA14,0,IF(AND(SD17&gt;SZ14,SF17&gt;TA14),TA14-SD17,0))),0)),0)</f>
        <v>　</v>
      </c>
      <c r="TA17" s="663"/>
      <c r="TB17" s="664"/>
      <c r="TC17" s="662" t="str">
        <f t="shared" si="9"/>
        <v>　</v>
      </c>
      <c r="TD17" s="663"/>
      <c r="TE17" s="664"/>
      <c r="TF17" s="665" t="str">
        <f>IF(TI17="×",TIME(0,0,0),IF(TS4="非常勤",SH17,ST17))</f>
        <v>　</v>
      </c>
      <c r="TG17" s="666"/>
      <c r="TH17" s="667"/>
      <c r="TI17" s="265"/>
      <c r="TJ17" s="665" t="str">
        <f>IF(TM17="×",TIME(0,0,0),IF(TS4="非常勤",SK17,SW17))</f>
        <v>　</v>
      </c>
      <c r="TK17" s="666"/>
      <c r="TL17" s="667"/>
      <c r="TM17" s="265"/>
      <c r="TN17" s="665" t="str">
        <f>IF(TQ17="×",TIME(0,0,0),IF(TS4="非常勤",SN17,SZ17))</f>
        <v>　</v>
      </c>
      <c r="TO17" s="666"/>
      <c r="TP17" s="667"/>
      <c r="TQ17" s="265"/>
      <c r="TR17" s="665" t="str">
        <f>IF(TU17="×",TIME(0,0,0),IF(TS4="非常勤",SQ17,TC17))</f>
        <v>　</v>
      </c>
      <c r="TS17" s="666"/>
      <c r="TT17" s="667"/>
      <c r="TU17" s="265"/>
      <c r="TV17" s="668"/>
      <c r="TW17" s="669"/>
      <c r="TX17" s="668"/>
      <c r="TY17" s="670"/>
      <c r="TZ17" s="669"/>
      <c r="UA17" s="671"/>
      <c r="UB17" s="672"/>
      <c r="UC17" s="672"/>
      <c r="UD17" s="673"/>
      <c r="UE17" s="263">
        <f>$A$17</f>
        <v>3</v>
      </c>
      <c r="UF17" s="264" t="str">
        <f>$B$17</f>
        <v>祝</v>
      </c>
      <c r="UG17" s="660"/>
      <c r="UH17" s="661"/>
      <c r="UI17" s="660"/>
      <c r="UJ17" s="661"/>
      <c r="UK17" s="662" t="str">
        <f>IFERROR(IF(OR(UF17="日",UF17="祝",UF17=0,UG17=""),"　",MAX(IF(AND(UG17&lt;=UK14,UI17&gt;UL14),UL14-UK14,IF(AND(UG17&gt;UK14,UI17&lt;=UL14),UI17-UG17,IF(AND(UG17&lt;=UK14,UI17&lt;=UL14),UI17-UK14,IF(AND(UG17&gt;UK14,UI17&gt;UL14),UL14-UG17,0)))),0)),0)</f>
        <v>　</v>
      </c>
      <c r="UL17" s="663"/>
      <c r="UM17" s="664"/>
      <c r="UN17" s="662" t="str">
        <f>IFERROR(IF(OR(UF17="日",UF17="祝",UF17=0,UG17=""),"　",MAX(IF(AND(UG17&gt;UQ14,UI17&gt;UO14),0,IF(AND(UG17&lt;=UQ14,UG17&gt;UN14,UI17&gt;UO14),UQ14-UG17,IF(AND(UG17&lt;=UQ14,UG17&lt;=UN14,UI17&gt;UO14),UQ14-UN14,IF(AND(UG17&gt;UN14,UI17&lt;=UO14),UI17-UG17,IF(AND(UG17&lt;=UN14,UI17&lt;=UO14),UI17-UN14,0))))),0)),0)</f>
        <v>　</v>
      </c>
      <c r="UO17" s="663"/>
      <c r="UP17" s="664"/>
      <c r="UQ17" s="662" t="str">
        <f>IFERROR(IF(OR(UF17="日",UF17="祝",UF17=0,UG17=""),"　",MAX(IF(AND(UG17&lt;=UQ14,UI17&gt;UR14),UR14-UQ14,IF(UI17&lt;=UR14,0,IF(AND(UG17&gt;UQ14,UI17&gt;UR14),UR14-UG17,0))),0)),0)</f>
        <v>　</v>
      </c>
      <c r="UR17" s="663"/>
      <c r="US17" s="664"/>
      <c r="UT17" s="662" t="str">
        <f>IFERROR(IF(OR(UF17="日",UF17="祝",UF17=0,UG17=""),"　",MAX(IF(UG17&gt;UT14,UI17-UG17,IF(UG17&lt;=UT14,UI17-UT14,0)),0)),0)</f>
        <v>　</v>
      </c>
      <c r="UU17" s="663"/>
      <c r="UV17" s="664"/>
      <c r="UW17" s="662" t="str">
        <f>IFERROR(IF(OR(UF17="日",UF17="祝",UF17=0,UG17=""),"　",MAX(IF(AND(UG17&lt;=UW14,UI17&gt;UX14),UX14-UW14,IF(AND(UG17&gt;UW14,UI17&lt;=UX14),UI17-UG17,IF(AND(UG17&lt;=UW14,UI17&lt;=UX14),UI17-UW14,IF(AND(UG17&gt;UW14,UI17&gt;UX14),UX14-UG17,0)))),0)),0)</f>
        <v>　</v>
      </c>
      <c r="UX17" s="663"/>
      <c r="UY17" s="664"/>
      <c r="UZ17" s="662" t="str">
        <f>IFERROR(IF(OR(UF17="日",UF17="祝",UF17=0,UG17=""),"　",MAX(IF(AND(UG17&gt;VC14,UI17&gt;VA14),0,IF(AND(UG17&lt;=VC14,UG17&gt;UZ14,UI17&gt;VA14),VC14-UG17,IF(AND(UG17&lt;=VC14,UG17&lt;=UZ14,UI17&gt;VA14),VC14-UZ14,IF(AND(UG17&gt;UZ14,UI17&lt;=VA14),UI17-UG17,IF(AND(UG17&lt;=UZ14,UI17&lt;=VA14),UI17-UZ14,0))))),0)),0)</f>
        <v>　</v>
      </c>
      <c r="VA17" s="663"/>
      <c r="VB17" s="664"/>
      <c r="VC17" s="662" t="str">
        <f>IFERROR(IF(OR(UF17="日",UF17="祝",UF17=0,UG17=""),"　",MAX(IF(AND(UG17&lt;=VC14,UI17&gt;VD14),VD14-VC14,IF(UI17&lt;=VD14,0,IF(AND(UG17&gt;VC14,UI17&gt;VD14),VD14-UG17,0))),0)),0)</f>
        <v>　</v>
      </c>
      <c r="VD17" s="663"/>
      <c r="VE17" s="664"/>
      <c r="VF17" s="662" t="str">
        <f t="shared" si="10"/>
        <v>　</v>
      </c>
      <c r="VG17" s="663"/>
      <c r="VH17" s="664"/>
      <c r="VI17" s="665" t="str">
        <f>IF(VL17="×",TIME(0,0,0),IF(VV4="非常勤",UK17,UW17))</f>
        <v>　</v>
      </c>
      <c r="VJ17" s="666"/>
      <c r="VK17" s="667"/>
      <c r="VL17" s="265"/>
      <c r="VM17" s="665" t="str">
        <f>IF(VP17="×",TIME(0,0,0),IF(VV4="非常勤",UN17,UZ17))</f>
        <v>　</v>
      </c>
      <c r="VN17" s="666"/>
      <c r="VO17" s="667"/>
      <c r="VP17" s="265"/>
      <c r="VQ17" s="665" t="str">
        <f>IF(VT17="×",TIME(0,0,0),IF(VV4="非常勤",UQ17,VC17))</f>
        <v>　</v>
      </c>
      <c r="VR17" s="666"/>
      <c r="VS17" s="667"/>
      <c r="VT17" s="265"/>
      <c r="VU17" s="665" t="str">
        <f>IF(VX17="×",TIME(0,0,0),IF(VV4="非常勤",UT17,VF17))</f>
        <v>　</v>
      </c>
      <c r="VV17" s="666"/>
      <c r="VW17" s="667"/>
      <c r="VX17" s="265"/>
      <c r="VY17" s="668"/>
      <c r="VZ17" s="669"/>
      <c r="WA17" s="668"/>
      <c r="WB17" s="670"/>
      <c r="WC17" s="669"/>
      <c r="WD17" s="671"/>
      <c r="WE17" s="672"/>
      <c r="WF17" s="672"/>
      <c r="WG17" s="673"/>
      <c r="WH17" s="263">
        <f>$A$17</f>
        <v>3</v>
      </c>
      <c r="WI17" s="264" t="str">
        <f>$B$17</f>
        <v>祝</v>
      </c>
      <c r="WJ17" s="660"/>
      <c r="WK17" s="661"/>
      <c r="WL17" s="660"/>
      <c r="WM17" s="661"/>
      <c r="WN17" s="662" t="str">
        <f>IFERROR(IF(OR(WI17="日",WI17="祝",WI17=0,WJ17=""),"　",MAX(IF(AND(WJ17&lt;=WN14,WL17&gt;WO14),WO14-WN14,IF(AND(WJ17&gt;WN14,WL17&lt;=WO14),WL17-WJ17,IF(AND(WJ17&lt;=WN14,WL17&lt;=WO14),WL17-WN14,IF(AND(WJ17&gt;WN14,WL17&gt;WO14),WO14-WJ17,0)))),0)),0)</f>
        <v>　</v>
      </c>
      <c r="WO17" s="663"/>
      <c r="WP17" s="664"/>
      <c r="WQ17" s="662" t="str">
        <f>IFERROR(IF(OR(WI17="日",WI17="祝",WI17=0,WJ17=""),"　",MAX(IF(AND(WJ17&gt;WT14,WL17&gt;WR14),0,IF(AND(WJ17&lt;=WT14,WJ17&gt;WQ14,WL17&gt;WR14),WT14-WJ17,IF(AND(WJ17&lt;=WT14,WJ17&lt;=WQ14,WL17&gt;WR14),WT14-WQ14,IF(AND(WJ17&gt;WQ14,WL17&lt;=WR14),WL17-WJ17,IF(AND(WJ17&lt;=WQ14,WL17&lt;=WR14),WL17-WQ14,0))))),0)),0)</f>
        <v>　</v>
      </c>
      <c r="WR17" s="663"/>
      <c r="WS17" s="664"/>
      <c r="WT17" s="662" t="str">
        <f>IFERROR(IF(OR(WI17="日",WI17="祝",WI17=0,WJ17=""),"　",MAX(IF(AND(WJ17&lt;=WT14,WL17&gt;WU14),WU14-WT14,IF(WL17&lt;=WU14,0,IF(AND(WJ17&gt;WT14,WL17&gt;WU14),WU14-WJ17,0))),0)),0)</f>
        <v>　</v>
      </c>
      <c r="WU17" s="663"/>
      <c r="WV17" s="664"/>
      <c r="WW17" s="662" t="str">
        <f>IFERROR(IF(OR(WI17="日",WI17="祝",WI17=0,WJ17=""),"　",MAX(IF(WJ17&gt;WW14,WL17-WJ17,IF(WJ17&lt;=WW14,WL17-WW14,0)),0)),0)</f>
        <v>　</v>
      </c>
      <c r="WX17" s="663"/>
      <c r="WY17" s="664"/>
      <c r="WZ17" s="662" t="str">
        <f>IFERROR(IF(OR(WI17="日",WI17="祝",WI17=0,WJ17=""),"　",MAX(IF(AND(WJ17&lt;=WZ14,WL17&gt;XA14),XA14-WZ14,IF(AND(WJ17&gt;WZ14,WL17&lt;=XA14),WL17-WJ17,IF(AND(WJ17&lt;=WZ14,WL17&lt;=XA14),WL17-WZ14,IF(AND(WJ17&gt;WZ14,WL17&gt;XA14),XA14-WJ17,0)))),0)),0)</f>
        <v>　</v>
      </c>
      <c r="XA17" s="663"/>
      <c r="XB17" s="664"/>
      <c r="XC17" s="662" t="str">
        <f>IFERROR(IF(OR(WI17="日",WI17="祝",WI17=0,WJ17=""),"　",MAX(IF(AND(WJ17&gt;XF14,WL17&gt;XD14),0,IF(AND(WJ17&lt;=XF14,WJ17&gt;XC14,WL17&gt;XD14),XF14-WJ17,IF(AND(WJ17&lt;=XF14,WJ17&lt;=XC14,WL17&gt;XD14),XF14-XC14,IF(AND(WJ17&gt;XC14,WL17&lt;=XD14),WL17-WJ17,IF(AND(WJ17&lt;=XC14,WL17&lt;=XD14),WL17-XC14,0))))),0)),0)</f>
        <v>　</v>
      </c>
      <c r="XD17" s="663"/>
      <c r="XE17" s="664"/>
      <c r="XF17" s="662" t="str">
        <f>IFERROR(IF(OR(WI17="日",WI17="祝",WI17=0,WJ17=""),"　",MAX(IF(AND(WJ17&lt;=XF14,WL17&gt;XG14),XG14-XF14,IF(WL17&lt;=XG14,0,IF(AND(WJ17&gt;XF14,WL17&gt;XG14),XG14-WJ17,0))),0)),0)</f>
        <v>　</v>
      </c>
      <c r="XG17" s="663"/>
      <c r="XH17" s="664"/>
      <c r="XI17" s="662" t="str">
        <f t="shared" si="11"/>
        <v>　</v>
      </c>
      <c r="XJ17" s="663"/>
      <c r="XK17" s="664"/>
      <c r="XL17" s="665" t="str">
        <f>IF(XO17="×",TIME(0,0,0),IF(XY4="非常勤",WN17,WZ17))</f>
        <v>　</v>
      </c>
      <c r="XM17" s="666"/>
      <c r="XN17" s="667"/>
      <c r="XO17" s="265"/>
      <c r="XP17" s="665" t="str">
        <f>IF(XS17="×",TIME(0,0,0),IF(XY4="非常勤",WQ17,XC17))</f>
        <v>　</v>
      </c>
      <c r="XQ17" s="666"/>
      <c r="XR17" s="667"/>
      <c r="XS17" s="265"/>
      <c r="XT17" s="665" t="str">
        <f>IF(XW17="×",TIME(0,0,0),IF(XY4="非常勤",WT17,XF17))</f>
        <v>　</v>
      </c>
      <c r="XU17" s="666"/>
      <c r="XV17" s="667"/>
      <c r="XW17" s="265"/>
      <c r="XX17" s="665" t="str">
        <f>IF(YA17="×",TIME(0,0,0),IF(XY4="非常勤",WW17,XI17))</f>
        <v>　</v>
      </c>
      <c r="XY17" s="666"/>
      <c r="XZ17" s="667"/>
      <c r="YA17" s="265"/>
      <c r="YB17" s="668"/>
      <c r="YC17" s="669"/>
      <c r="YD17" s="668"/>
      <c r="YE17" s="670"/>
      <c r="YF17" s="669"/>
      <c r="YG17" s="671"/>
      <c r="YH17" s="672"/>
      <c r="YI17" s="672"/>
      <c r="YJ17" s="673"/>
      <c r="YK17" s="263">
        <f>$A$17</f>
        <v>3</v>
      </c>
      <c r="YL17" s="264" t="str">
        <f>$B$17</f>
        <v>祝</v>
      </c>
      <c r="YM17" s="660"/>
      <c r="YN17" s="661"/>
      <c r="YO17" s="660"/>
      <c r="YP17" s="661"/>
      <c r="YQ17" s="662" t="str">
        <f>IFERROR(IF(OR(YL17="日",YL17="祝",YL17=0,YM17=""),"　",MAX(IF(AND(YM17&lt;=YQ14,YO17&gt;YR14),YR14-YQ14,IF(AND(YM17&gt;YQ14,YO17&lt;=YR14),YO17-YM17,IF(AND(YM17&lt;=YQ14,YO17&lt;=YR14),YO17-YQ14,IF(AND(YM17&gt;YQ14,YO17&gt;YR14),YR14-YM17,0)))),0)),0)</f>
        <v>　</v>
      </c>
      <c r="YR17" s="663"/>
      <c r="YS17" s="664"/>
      <c r="YT17" s="662" t="str">
        <f>IFERROR(IF(OR(YL17="日",YL17="祝",YL17=0,YM17=""),"　",MAX(IF(AND(YM17&gt;YW14,YO17&gt;YU14),0,IF(AND(YM17&lt;=YW14,YM17&gt;YT14,YO17&gt;YU14),YW14-YM17,IF(AND(YM17&lt;=YW14,YM17&lt;=YT14,YO17&gt;YU14),YW14-YT14,IF(AND(YM17&gt;YT14,YO17&lt;=YU14),YO17-YM17,IF(AND(YM17&lt;=YT14,YO17&lt;=YU14),YO17-YT14,0))))),0)),0)</f>
        <v>　</v>
      </c>
      <c r="YU17" s="663"/>
      <c r="YV17" s="664"/>
      <c r="YW17" s="662" t="str">
        <f>IFERROR(IF(OR(YL17="日",YL17="祝",YL17=0,YM17=""),"　",MAX(IF(AND(YM17&lt;=YW14,YO17&gt;YX14),YX14-YW14,IF(YO17&lt;=YX14,0,IF(AND(YM17&gt;YW14,YO17&gt;YX14),YX14-YM17,0))),0)),0)</f>
        <v>　</v>
      </c>
      <c r="YX17" s="663"/>
      <c r="YY17" s="664"/>
      <c r="YZ17" s="662" t="str">
        <f>IFERROR(IF(OR(YL17="日",YL17="祝",YL17=0,YM17=""),"　",MAX(IF(YM17&gt;YZ14,YO17-YM17,IF(YM17&lt;=YZ14,YO17-YZ14,0)),0)),0)</f>
        <v>　</v>
      </c>
      <c r="ZA17" s="663"/>
      <c r="ZB17" s="664"/>
      <c r="ZC17" s="662" t="str">
        <f>IFERROR(IF(OR(YL17="日",YL17="祝",YL17=0,YM17=""),"　",MAX(IF(AND(YM17&lt;=ZC14,YO17&gt;ZD14),ZD14-ZC14,IF(AND(YM17&gt;ZC14,YO17&lt;=ZD14),YO17-YM17,IF(AND(YM17&lt;=ZC14,YO17&lt;=ZD14),YO17-ZC14,IF(AND(YM17&gt;ZC14,YO17&gt;ZD14),ZD14-YM17,0)))),0)),0)</f>
        <v>　</v>
      </c>
      <c r="ZD17" s="663"/>
      <c r="ZE17" s="664"/>
      <c r="ZF17" s="662" t="str">
        <f>IFERROR(IF(OR(YL17="日",YL17="祝",YL17=0,YM17=""),"　",MAX(IF(AND(YM17&gt;ZI14,YO17&gt;ZG14),0,IF(AND(YM17&lt;=ZI14,YM17&gt;ZF14,YO17&gt;ZG14),ZI14-YM17,IF(AND(YM17&lt;=ZI14,YM17&lt;=ZF14,YO17&gt;ZG14),ZI14-ZF14,IF(AND(YM17&gt;ZF14,YO17&lt;=ZG14),YO17-YM17,IF(AND(YM17&lt;=ZF14,YO17&lt;=ZG14),YO17-ZF14,0))))),0)),0)</f>
        <v>　</v>
      </c>
      <c r="ZG17" s="663"/>
      <c r="ZH17" s="664"/>
      <c r="ZI17" s="662" t="str">
        <f>IFERROR(IF(OR(YL17="日",YL17="祝",YL17=0,YM17=""),"　",MAX(IF(AND(YM17&lt;=ZI14,YO17&gt;ZJ14),ZJ14-ZI14,IF(YO17&lt;=ZJ14,0,IF(AND(YM17&gt;ZI14,YO17&gt;ZJ14),ZJ14-YM17,0))),0)),0)</f>
        <v>　</v>
      </c>
      <c r="ZJ17" s="663"/>
      <c r="ZK17" s="664"/>
      <c r="ZL17" s="662" t="str">
        <f t="shared" si="12"/>
        <v>　</v>
      </c>
      <c r="ZM17" s="663"/>
      <c r="ZN17" s="664"/>
      <c r="ZO17" s="665" t="str">
        <f>IF(ZR17="×",TIME(0,0,0),IF(AAB4="非常勤",YQ17,ZC17))</f>
        <v>　</v>
      </c>
      <c r="ZP17" s="666"/>
      <c r="ZQ17" s="667"/>
      <c r="ZR17" s="265"/>
      <c r="ZS17" s="665" t="str">
        <f>IF(ZV17="×",TIME(0,0,0),IF(AAB4="非常勤",YT17,ZF17))</f>
        <v>　</v>
      </c>
      <c r="ZT17" s="666"/>
      <c r="ZU17" s="667"/>
      <c r="ZV17" s="265"/>
      <c r="ZW17" s="665" t="str">
        <f>IF(ZZ17="×",TIME(0,0,0),IF(AAB4="非常勤",YW17,ZI17))</f>
        <v>　</v>
      </c>
      <c r="ZX17" s="666"/>
      <c r="ZY17" s="667"/>
      <c r="ZZ17" s="265"/>
      <c r="AAA17" s="665" t="str">
        <f>IF(AAD17="×",TIME(0,0,0),IF(AAB4="非常勤",YZ17,ZL17))</f>
        <v>　</v>
      </c>
      <c r="AAB17" s="666"/>
      <c r="AAC17" s="667"/>
      <c r="AAD17" s="265"/>
      <c r="AAE17" s="668"/>
      <c r="AAF17" s="669"/>
      <c r="AAG17" s="668"/>
      <c r="AAH17" s="670"/>
      <c r="AAI17" s="669"/>
      <c r="AAJ17" s="671"/>
      <c r="AAK17" s="672"/>
      <c r="AAL17" s="672"/>
      <c r="AAM17" s="673"/>
      <c r="AAN17" s="263">
        <f>$A$17</f>
        <v>3</v>
      </c>
      <c r="AAO17" s="264" t="str">
        <f>$B$17</f>
        <v>祝</v>
      </c>
      <c r="AAP17" s="660"/>
      <c r="AAQ17" s="661"/>
      <c r="AAR17" s="660"/>
      <c r="AAS17" s="661"/>
      <c r="AAT17" s="662" t="str">
        <f>IFERROR(IF(OR(AAO17="日",AAO17="祝",AAO17=0,AAP17=""),"　",MAX(IF(AND(AAP17&lt;=AAT14,AAR17&gt;AAU14),AAU14-AAT14,IF(AND(AAP17&gt;AAT14,AAR17&lt;=AAU14),AAR17-AAP17,IF(AND(AAP17&lt;=AAT14,AAR17&lt;=AAU14),AAR17-AAT14,IF(AND(AAP17&gt;AAT14,AAR17&gt;AAU14),AAU14-AAP17,0)))),0)),0)</f>
        <v>　</v>
      </c>
      <c r="AAU17" s="663"/>
      <c r="AAV17" s="664"/>
      <c r="AAW17" s="662" t="str">
        <f>IFERROR(IF(OR(AAO17="日",AAO17="祝",AAO17=0,AAP17=""),"　",MAX(IF(AND(AAP17&gt;AAZ14,AAR17&gt;AAX14),0,IF(AND(AAP17&lt;=AAZ14,AAP17&gt;AAW14,AAR17&gt;AAX14),AAZ14-AAP17,IF(AND(AAP17&lt;=AAZ14,AAP17&lt;=AAW14,AAR17&gt;AAX14),AAZ14-AAW14,IF(AND(AAP17&gt;AAW14,AAR17&lt;=AAX14),AAR17-AAP17,IF(AND(AAP17&lt;=AAW14,AAR17&lt;=AAX14),AAR17-AAW14,0))))),0)),0)</f>
        <v>　</v>
      </c>
      <c r="AAX17" s="663"/>
      <c r="AAY17" s="664"/>
      <c r="AAZ17" s="662" t="str">
        <f>IFERROR(IF(OR(AAO17="日",AAO17="祝",AAO17=0,AAP17=""),"　",MAX(IF(AND(AAP17&lt;=AAZ14,AAR17&gt;ABA14),ABA14-AAZ14,IF(AAR17&lt;=ABA14,0,IF(AND(AAP17&gt;AAZ14,AAR17&gt;ABA14),ABA14-AAP17,0))),0)),0)</f>
        <v>　</v>
      </c>
      <c r="ABA17" s="663"/>
      <c r="ABB17" s="664"/>
      <c r="ABC17" s="662" t="str">
        <f>IFERROR(IF(OR(AAO17="日",AAO17="祝",AAO17=0,AAP17=""),"　",MAX(IF(AAP17&gt;ABC14,AAR17-AAP17,IF(AAP17&lt;=ABC14,AAR17-ABC14,0)),0)),0)</f>
        <v>　</v>
      </c>
      <c r="ABD17" s="663"/>
      <c r="ABE17" s="664"/>
      <c r="ABF17" s="662" t="str">
        <f>IFERROR(IF(OR(AAO17="日",AAO17="祝",AAO17=0,AAP17=""),"　",MAX(IF(AND(AAP17&lt;=ABF14,AAR17&gt;ABG14),ABG14-ABF14,IF(AND(AAP17&gt;ABF14,AAR17&lt;=ABG14),AAR17-AAP17,IF(AND(AAP17&lt;=ABF14,AAR17&lt;=ABG14),AAR17-ABF14,IF(AND(AAP17&gt;ABF14,AAR17&gt;ABG14),ABG14-AAP17,0)))),0)),0)</f>
        <v>　</v>
      </c>
      <c r="ABG17" s="663"/>
      <c r="ABH17" s="664"/>
      <c r="ABI17" s="662" t="str">
        <f>IFERROR(IF(OR(AAO17="日",AAO17="祝",AAO17=0,AAP17=""),"　",MAX(IF(AND(AAP17&gt;ABL14,AAR17&gt;ABJ14),0,IF(AND(AAP17&lt;=ABL14,AAP17&gt;ABI14,AAR17&gt;ABJ14),ABL14-AAP17,IF(AND(AAP17&lt;=ABL14,AAP17&lt;=ABI14,AAR17&gt;ABJ14),ABL14-ABI14,IF(AND(AAP17&gt;ABI14,AAR17&lt;=ABJ14),AAR17-AAP17,IF(AND(AAP17&lt;=ABI14,AAR17&lt;=ABJ14),AAR17-ABI14,0))))),0)),0)</f>
        <v>　</v>
      </c>
      <c r="ABJ17" s="663"/>
      <c r="ABK17" s="664"/>
      <c r="ABL17" s="662" t="str">
        <f>IFERROR(IF(OR(AAO17="日",AAO17="祝",AAO17=0,AAP17=""),"　",MAX(IF(AND(AAP17&lt;=ABL14,AAR17&gt;ABM14),ABM14-ABL14,IF(AAR17&lt;=ABM14,0,IF(AND(AAP17&gt;ABL14,AAR17&gt;ABM14),ABM14-AAP17,0))),0)),0)</f>
        <v>　</v>
      </c>
      <c r="ABM17" s="663"/>
      <c r="ABN17" s="664"/>
      <c r="ABO17" s="662" t="str">
        <f t="shared" si="13"/>
        <v>　</v>
      </c>
      <c r="ABP17" s="663"/>
      <c r="ABQ17" s="664"/>
      <c r="ABR17" s="665" t="str">
        <f>IF(ABU17="×",TIME(0,0,0),IF(ACE4="非常勤",AAT17,ABF17))</f>
        <v>　</v>
      </c>
      <c r="ABS17" s="666"/>
      <c r="ABT17" s="667"/>
      <c r="ABU17" s="265"/>
      <c r="ABV17" s="665" t="str">
        <f>IF(ABY17="×",TIME(0,0,0),IF(ACE4="非常勤",AAW17,ABI17))</f>
        <v>　</v>
      </c>
      <c r="ABW17" s="666"/>
      <c r="ABX17" s="667"/>
      <c r="ABY17" s="265"/>
      <c r="ABZ17" s="665" t="str">
        <f>IF(ACC17="×",TIME(0,0,0),IF(ACE4="非常勤",AAZ17,ABL17))</f>
        <v>　</v>
      </c>
      <c r="ACA17" s="666"/>
      <c r="ACB17" s="667"/>
      <c r="ACC17" s="265"/>
      <c r="ACD17" s="665" t="str">
        <f>IF(ACG17="×",TIME(0,0,0),IF(ACE4="非常勤",ABC17,ABO17))</f>
        <v>　</v>
      </c>
      <c r="ACE17" s="666"/>
      <c r="ACF17" s="667"/>
      <c r="ACG17" s="265"/>
      <c r="ACH17" s="668"/>
      <c r="ACI17" s="669"/>
      <c r="ACJ17" s="668"/>
      <c r="ACK17" s="670"/>
      <c r="ACL17" s="669"/>
      <c r="ACM17" s="671"/>
      <c r="ACN17" s="672"/>
      <c r="ACO17" s="672"/>
      <c r="ACP17" s="673"/>
      <c r="ACQ17" s="263">
        <f>$A$17</f>
        <v>3</v>
      </c>
      <c r="ACR17" s="264" t="str">
        <f>$B$17</f>
        <v>祝</v>
      </c>
      <c r="ACS17" s="660"/>
      <c r="ACT17" s="661"/>
      <c r="ACU17" s="660"/>
      <c r="ACV17" s="661"/>
      <c r="ACW17" s="662" t="str">
        <f>IFERROR(IF(OR(ACR17="日",ACR17="祝",ACR17=0,ACS17=""),"　",MAX(IF(AND(ACS17&lt;=ACW14,ACU17&gt;ACX14),ACX14-ACW14,IF(AND(ACS17&gt;ACW14,ACU17&lt;=ACX14),ACU17-ACS17,IF(AND(ACS17&lt;=ACW14,ACU17&lt;=ACX14),ACU17-ACW14,IF(AND(ACS17&gt;ACW14,ACU17&gt;ACX14),ACX14-ACS17,0)))),0)),0)</f>
        <v>　</v>
      </c>
      <c r="ACX17" s="663"/>
      <c r="ACY17" s="664"/>
      <c r="ACZ17" s="662" t="str">
        <f>IFERROR(IF(OR(ACR17="日",ACR17="祝",ACR17=0,ACS17=""),"　",MAX(IF(AND(ACS17&gt;ADC14,ACU17&gt;ADA14),0,IF(AND(ACS17&lt;=ADC14,ACS17&gt;ACZ14,ACU17&gt;ADA14),ADC14-ACS17,IF(AND(ACS17&lt;=ADC14,ACS17&lt;=ACZ14,ACU17&gt;ADA14),ADC14-ACZ14,IF(AND(ACS17&gt;ACZ14,ACU17&lt;=ADA14),ACU17-ACS17,IF(AND(ACS17&lt;=ACZ14,ACU17&lt;=ADA14),ACU17-ACZ14,0))))),0)),0)</f>
        <v>　</v>
      </c>
      <c r="ADA17" s="663"/>
      <c r="ADB17" s="664"/>
      <c r="ADC17" s="662" t="str">
        <f>IFERROR(IF(OR(ACR17="日",ACR17="祝",ACR17=0,ACS17=""),"　",MAX(IF(AND(ACS17&lt;=ADC14,ACU17&gt;ADD14),ADD14-ADC14,IF(ACU17&lt;=ADD14,0,IF(AND(ACS17&gt;ADC14,ACU17&gt;ADD14),ADD14-ACS17,0))),0)),0)</f>
        <v>　</v>
      </c>
      <c r="ADD17" s="663"/>
      <c r="ADE17" s="664"/>
      <c r="ADF17" s="662" t="str">
        <f>IFERROR(IF(OR(ACR17="日",ACR17="祝",ACR17=0,ACS17=""),"　",MAX(IF(ACS17&gt;ADF14,ACU17-ACS17,IF(ACS17&lt;=ADF14,ACU17-ADF14,0)),0)),0)</f>
        <v>　</v>
      </c>
      <c r="ADG17" s="663"/>
      <c r="ADH17" s="664"/>
      <c r="ADI17" s="662" t="str">
        <f>IFERROR(IF(OR(ACR17="日",ACR17="祝",ACR17=0,ACS17=""),"　",MAX(IF(AND(ACS17&lt;=ADI14,ACU17&gt;ADJ14),ADJ14-ADI14,IF(AND(ACS17&gt;ADI14,ACU17&lt;=ADJ14),ACU17-ACS17,IF(AND(ACS17&lt;=ADI14,ACU17&lt;=ADJ14),ACU17-ADI14,IF(AND(ACS17&gt;ADI14,ACU17&gt;ADJ14),ADJ14-ACS17,0)))),0)),0)</f>
        <v>　</v>
      </c>
      <c r="ADJ17" s="663"/>
      <c r="ADK17" s="664"/>
      <c r="ADL17" s="662" t="str">
        <f>IFERROR(IF(OR(ACR17="日",ACR17="祝",ACR17=0,ACS17=""),"　",MAX(IF(AND(ACS17&gt;ADO14,ACU17&gt;ADM14),0,IF(AND(ACS17&lt;=ADO14,ACS17&gt;ADL14,ACU17&gt;ADM14),ADO14-ACS17,IF(AND(ACS17&lt;=ADO14,ACS17&lt;=ADL14,ACU17&gt;ADM14),ADO14-ADL14,IF(AND(ACS17&gt;ADL14,ACU17&lt;=ADM14),ACU17-ACS17,IF(AND(ACS17&lt;=ADL14,ACU17&lt;=ADM14),ACU17-ADL14,0))))),0)),0)</f>
        <v>　</v>
      </c>
      <c r="ADM17" s="663"/>
      <c r="ADN17" s="664"/>
      <c r="ADO17" s="662" t="str">
        <f>IFERROR(IF(OR(ACR17="日",ACR17="祝",ACR17=0,ACS17=""),"　",MAX(IF(AND(ACS17&lt;=ADO14,ACU17&gt;ADP14),ADP14-ADO14,IF(ACU17&lt;=ADP14,0,IF(AND(ACS17&gt;ADO14,ACU17&gt;ADP14),ADP14-ACS17,0))),0)),0)</f>
        <v>　</v>
      </c>
      <c r="ADP17" s="663"/>
      <c r="ADQ17" s="664"/>
      <c r="ADR17" s="662" t="str">
        <f t="shared" si="14"/>
        <v>　</v>
      </c>
      <c r="ADS17" s="663"/>
      <c r="ADT17" s="664"/>
      <c r="ADU17" s="665" t="str">
        <f>IF(ADX17="×",TIME(0,0,0),IF(AEH4="非常勤",ACW17,ADI17))</f>
        <v>　</v>
      </c>
      <c r="ADV17" s="666"/>
      <c r="ADW17" s="667"/>
      <c r="ADX17" s="265"/>
      <c r="ADY17" s="665" t="str">
        <f>IF(AEB17="×",TIME(0,0,0),IF(AEH4="非常勤",ACZ17,ADL17))</f>
        <v>　</v>
      </c>
      <c r="ADZ17" s="666"/>
      <c r="AEA17" s="667"/>
      <c r="AEB17" s="265"/>
      <c r="AEC17" s="665" t="str">
        <f>IF(AEF17="×",TIME(0,0,0),IF(AEH4="非常勤",ADC17,ADO17))</f>
        <v>　</v>
      </c>
      <c r="AED17" s="666"/>
      <c r="AEE17" s="667"/>
      <c r="AEF17" s="265"/>
      <c r="AEG17" s="665" t="str">
        <f>IF(AEJ17="×",TIME(0,0,0),IF(AEH4="非常勤",ADF17,ADR17))</f>
        <v>　</v>
      </c>
      <c r="AEH17" s="666"/>
      <c r="AEI17" s="667"/>
      <c r="AEJ17" s="265"/>
      <c r="AEK17" s="668"/>
      <c r="AEL17" s="669"/>
      <c r="AEM17" s="668"/>
      <c r="AEN17" s="670"/>
      <c r="AEO17" s="669"/>
      <c r="AEP17" s="671"/>
      <c r="AEQ17" s="672"/>
      <c r="AER17" s="672"/>
      <c r="AES17" s="673"/>
      <c r="AET17" s="263">
        <f>$A$17</f>
        <v>3</v>
      </c>
      <c r="AEU17" s="264" t="str">
        <f>$B$17</f>
        <v>祝</v>
      </c>
      <c r="AEV17" s="660"/>
      <c r="AEW17" s="661"/>
      <c r="AEX17" s="660"/>
      <c r="AEY17" s="661"/>
      <c r="AEZ17" s="662" t="str">
        <f>IFERROR(IF(OR(AEU17="日",AEU17="祝",AEU17=0,AEV17=""),"　",MAX(IF(AND(AEV17&lt;=AEZ14,AEX17&gt;AFA14),AFA14-AEZ14,IF(AND(AEV17&gt;AEZ14,AEX17&lt;=AFA14),AEX17-AEV17,IF(AND(AEV17&lt;=AEZ14,AEX17&lt;=AFA14),AEX17-AEZ14,IF(AND(AEV17&gt;AEZ14,AEX17&gt;AFA14),AFA14-AEV17,0)))),0)),0)</f>
        <v>　</v>
      </c>
      <c r="AFA17" s="663"/>
      <c r="AFB17" s="664"/>
      <c r="AFC17" s="662" t="str">
        <f>IFERROR(IF(OR(AEU17="日",AEU17="祝",AEU17=0,AEV17=""),"　",MAX(IF(AND(AEV17&gt;AFF14,AEX17&gt;AFD14),0,IF(AND(AEV17&lt;=AFF14,AEV17&gt;AFC14,AEX17&gt;AFD14),AFF14-AEV17,IF(AND(AEV17&lt;=AFF14,AEV17&lt;=AFC14,AEX17&gt;AFD14),AFF14-AFC14,IF(AND(AEV17&gt;AFC14,AEX17&lt;=AFD14),AEX17-AEV17,IF(AND(AEV17&lt;=AFC14,AEX17&lt;=AFD14),AEX17-AFC14,0))))),0)),0)</f>
        <v>　</v>
      </c>
      <c r="AFD17" s="663"/>
      <c r="AFE17" s="664"/>
      <c r="AFF17" s="662" t="str">
        <f>IFERROR(IF(OR(AEU17="日",AEU17="祝",AEU17=0,AEV17=""),"　",MAX(IF(AND(AEV17&lt;=AFF14,AEX17&gt;AFG14),AFG14-AFF14,IF(AEX17&lt;=AFG14,0,IF(AND(AEV17&gt;AFF14,AEX17&gt;AFG14),AFG14-AEV17,0))),0)),0)</f>
        <v>　</v>
      </c>
      <c r="AFG17" s="663"/>
      <c r="AFH17" s="664"/>
      <c r="AFI17" s="662" t="str">
        <f>IFERROR(IF(OR(AEU17="日",AEU17="祝",AEU17=0,AEV17=""),"　",MAX(IF(AEV17&gt;AFI14,AEX17-AEV17,IF(AEV17&lt;=AFI14,AEX17-AFI14,0)),0)),0)</f>
        <v>　</v>
      </c>
      <c r="AFJ17" s="663"/>
      <c r="AFK17" s="664"/>
      <c r="AFL17" s="662" t="str">
        <f>IFERROR(IF(OR(AEU17="日",AEU17="祝",AEU17=0,AEV17=""),"　",MAX(IF(AND(AEV17&lt;=AFL14,AEX17&gt;AFM14),AFM14-AFL14,IF(AND(AEV17&gt;AFL14,AEX17&lt;=AFM14),AEX17-AEV17,IF(AND(AEV17&lt;=AFL14,AEX17&lt;=AFM14),AEX17-AFL14,IF(AND(AEV17&gt;AFL14,AEX17&gt;AFM14),AFM14-AEV17,0)))),0)),0)</f>
        <v>　</v>
      </c>
      <c r="AFM17" s="663"/>
      <c r="AFN17" s="664"/>
      <c r="AFO17" s="662" t="str">
        <f>IFERROR(IF(OR(AEU17="日",AEU17="祝",AEU17=0,AEV17=""),"　",MAX(IF(AND(AEV17&gt;AFR14,AEX17&gt;AFP14),0,IF(AND(AEV17&lt;=AFR14,AEV17&gt;AFO14,AEX17&gt;AFP14),AFR14-AEV17,IF(AND(AEV17&lt;=AFR14,AEV17&lt;=AFO14,AEX17&gt;AFP14),AFR14-AFO14,IF(AND(AEV17&gt;AFO14,AEX17&lt;=AFP14),AEX17-AEV17,IF(AND(AEV17&lt;=AFO14,AEX17&lt;=AFP14),AEX17-AFO14,0))))),0)),0)</f>
        <v>　</v>
      </c>
      <c r="AFP17" s="663"/>
      <c r="AFQ17" s="664"/>
      <c r="AFR17" s="662" t="str">
        <f>IFERROR(IF(OR(AEU17="日",AEU17="祝",AEU17=0,AEV17=""),"　",MAX(IF(AND(AEV17&lt;=AFR14,AEX17&gt;AFS14),AFS14-AFR14,IF(AEX17&lt;=AFS14,0,IF(AND(AEV17&gt;AFR14,AEX17&gt;AFS14),AFS14-AEV17,0))),0)),0)</f>
        <v>　</v>
      </c>
      <c r="AFS17" s="663"/>
      <c r="AFT17" s="664"/>
      <c r="AFU17" s="662" t="str">
        <f t="shared" si="15"/>
        <v>　</v>
      </c>
      <c r="AFV17" s="663"/>
      <c r="AFW17" s="664"/>
      <c r="AFX17" s="665" t="str">
        <f>IF(AGA17="×",TIME(0,0,0),IF(AGK4="非常勤",AEZ17,AFL17))</f>
        <v>　</v>
      </c>
      <c r="AFY17" s="666"/>
      <c r="AFZ17" s="667"/>
      <c r="AGA17" s="265"/>
      <c r="AGB17" s="665" t="str">
        <f>IF(AGE17="×",TIME(0,0,0),IF(AGK4="非常勤",AFC17,AFO17))</f>
        <v>　</v>
      </c>
      <c r="AGC17" s="666"/>
      <c r="AGD17" s="667"/>
      <c r="AGE17" s="265"/>
      <c r="AGF17" s="665" t="str">
        <f>IF(AGI17="×",TIME(0,0,0),IF(AGK4="非常勤",AFF17,AFR17))</f>
        <v>　</v>
      </c>
      <c r="AGG17" s="666"/>
      <c r="AGH17" s="667"/>
      <c r="AGI17" s="265"/>
      <c r="AGJ17" s="665" t="str">
        <f>IF(AGM17="×",TIME(0,0,0),IF(AGK4="非常勤",AFI17,AFU17))</f>
        <v>　</v>
      </c>
      <c r="AGK17" s="666"/>
      <c r="AGL17" s="667"/>
      <c r="AGM17" s="265"/>
      <c r="AGN17" s="668"/>
      <c r="AGO17" s="669"/>
      <c r="AGP17" s="668"/>
      <c r="AGQ17" s="670"/>
      <c r="AGR17" s="669"/>
      <c r="AGS17" s="671"/>
      <c r="AGT17" s="672"/>
      <c r="AGU17" s="672"/>
      <c r="AGV17" s="673"/>
      <c r="AGW17" s="263">
        <f>$A$17</f>
        <v>3</v>
      </c>
      <c r="AGX17" s="264" t="str">
        <f>$B$17</f>
        <v>祝</v>
      </c>
      <c r="AGY17" s="660"/>
      <c r="AGZ17" s="661"/>
      <c r="AHA17" s="660"/>
      <c r="AHB17" s="661"/>
      <c r="AHC17" s="662" t="str">
        <f>IFERROR(IF(OR(AGX17="日",AGX17="祝",AGX17=0,AGY17=""),"　",MAX(IF(AND(AGY17&lt;=AHC14,AHA17&gt;AHD14),AHD14-AHC14,IF(AND(AGY17&gt;AHC14,AHA17&lt;=AHD14),AHA17-AGY17,IF(AND(AGY17&lt;=AHC14,AHA17&lt;=AHD14),AHA17-AHC14,IF(AND(AGY17&gt;AHC14,AHA17&gt;AHD14),AHD14-AGY17,0)))),0)),0)</f>
        <v>　</v>
      </c>
      <c r="AHD17" s="663"/>
      <c r="AHE17" s="664"/>
      <c r="AHF17" s="662" t="str">
        <f>IFERROR(IF(OR(AGX17="日",AGX17="祝",AGX17=0,AGY17=""),"　",MAX(IF(AND(AGY17&gt;AHI14,AHA17&gt;AHG14),0,IF(AND(AGY17&lt;=AHI14,AGY17&gt;AHF14,AHA17&gt;AHG14),AHI14-AGY17,IF(AND(AGY17&lt;=AHI14,AGY17&lt;=AHF14,AHA17&gt;AHG14),AHI14-AHF14,IF(AND(AGY17&gt;AHF14,AHA17&lt;=AHG14),AHA17-AGY17,IF(AND(AGY17&lt;=AHF14,AHA17&lt;=AHG14),AHA17-AHF14,0))))),0)),0)</f>
        <v>　</v>
      </c>
      <c r="AHG17" s="663"/>
      <c r="AHH17" s="664"/>
      <c r="AHI17" s="662" t="str">
        <f>IFERROR(IF(OR(AGX17="日",AGX17="祝",AGX17=0,AGY17=""),"　",MAX(IF(AND(AGY17&lt;=AHI14,AHA17&gt;AHJ14),AHJ14-AHI14,IF(AHA17&lt;=AHJ14,0,IF(AND(AGY17&gt;AHI14,AHA17&gt;AHJ14),AHJ14-AGY17,0))),0)),0)</f>
        <v>　</v>
      </c>
      <c r="AHJ17" s="663"/>
      <c r="AHK17" s="664"/>
      <c r="AHL17" s="662" t="str">
        <f>IFERROR(IF(OR(AGX17="日",AGX17="祝",AGX17=0,AGY17=""),"　",MAX(IF(AGY17&gt;AHL14,AHA17-AGY17,IF(AGY17&lt;=AHL14,AHA17-AHL14,0)),0)),0)</f>
        <v>　</v>
      </c>
      <c r="AHM17" s="663"/>
      <c r="AHN17" s="664"/>
      <c r="AHO17" s="662" t="str">
        <f>IFERROR(IF(OR(AGX17="日",AGX17="祝",AGX17=0,AGY17=""),"　",MAX(IF(AND(AGY17&lt;=AHO14,AHA17&gt;AHP14),AHP14-AHO14,IF(AND(AGY17&gt;AHO14,AHA17&lt;=AHP14),AHA17-AGY17,IF(AND(AGY17&lt;=AHO14,AHA17&lt;=AHP14),AHA17-AHO14,IF(AND(AGY17&gt;AHO14,AHA17&gt;AHP14),AHP14-AGY17,0)))),0)),0)</f>
        <v>　</v>
      </c>
      <c r="AHP17" s="663"/>
      <c r="AHQ17" s="664"/>
      <c r="AHR17" s="662" t="str">
        <f>IFERROR(IF(OR(AGX17="日",AGX17="祝",AGX17=0,AGY17=""),"　",MAX(IF(AND(AGY17&gt;AHU14,AHA17&gt;AHS14),0,IF(AND(AGY17&lt;=AHU14,AGY17&gt;AHR14,AHA17&gt;AHS14),AHU14-AGY17,IF(AND(AGY17&lt;=AHU14,AGY17&lt;=AHR14,AHA17&gt;AHS14),AHU14-AHR14,IF(AND(AGY17&gt;AHR14,AHA17&lt;=AHS14),AHA17-AGY17,IF(AND(AGY17&lt;=AHR14,AHA17&lt;=AHS14),AHA17-AHR14,0))))),0)),0)</f>
        <v>　</v>
      </c>
      <c r="AHS17" s="663"/>
      <c r="AHT17" s="664"/>
      <c r="AHU17" s="662" t="str">
        <f>IFERROR(IF(OR(AGX17="日",AGX17="祝",AGX17=0,AGY17=""),"　",MAX(IF(AND(AGY17&lt;=AHU14,AHA17&gt;AHV14),AHV14-AHU14,IF(AHA17&lt;=AHV14,0,IF(AND(AGY17&gt;AHU14,AHA17&gt;AHV14),AHV14-AGY17,0))),0)),0)</f>
        <v>　</v>
      </c>
      <c r="AHV17" s="663"/>
      <c r="AHW17" s="664"/>
      <c r="AHX17" s="662" t="str">
        <f t="shared" si="16"/>
        <v>　</v>
      </c>
      <c r="AHY17" s="663"/>
      <c r="AHZ17" s="664"/>
      <c r="AIA17" s="665" t="str">
        <f>IF(AID17="×",TIME(0,0,0),IF(AIN4="非常勤",AHC17,AHO17))</f>
        <v>　</v>
      </c>
      <c r="AIB17" s="666"/>
      <c r="AIC17" s="667"/>
      <c r="AID17" s="265"/>
      <c r="AIE17" s="665" t="str">
        <f>IF(AIH17="×",TIME(0,0,0),IF(AIN4="非常勤",AHF17,AHR17))</f>
        <v>　</v>
      </c>
      <c r="AIF17" s="666"/>
      <c r="AIG17" s="667"/>
      <c r="AIH17" s="265"/>
      <c r="AII17" s="665" t="str">
        <f>IF(AIL17="×",TIME(0,0,0),IF(AIN4="非常勤",AHI17,AHU17))</f>
        <v>　</v>
      </c>
      <c r="AIJ17" s="666"/>
      <c r="AIK17" s="667"/>
      <c r="AIL17" s="265"/>
      <c r="AIM17" s="665" t="str">
        <f>IF(AIP17="×",TIME(0,0,0),IF(AIN4="非常勤",AHL17,AHX17))</f>
        <v>　</v>
      </c>
      <c r="AIN17" s="666"/>
      <c r="AIO17" s="667"/>
      <c r="AIP17" s="265"/>
      <c r="AIQ17" s="668"/>
      <c r="AIR17" s="669"/>
      <c r="AIS17" s="668"/>
      <c r="AIT17" s="670"/>
      <c r="AIU17" s="669"/>
      <c r="AIV17" s="671"/>
      <c r="AIW17" s="672"/>
      <c r="AIX17" s="672"/>
      <c r="AIY17" s="673"/>
      <c r="AIZ17" s="263">
        <f>$A$17</f>
        <v>3</v>
      </c>
      <c r="AJA17" s="264" t="str">
        <f>$B$17</f>
        <v>祝</v>
      </c>
      <c r="AJB17" s="660"/>
      <c r="AJC17" s="661"/>
      <c r="AJD17" s="660"/>
      <c r="AJE17" s="661"/>
      <c r="AJF17" s="662" t="str">
        <f>IFERROR(IF(OR(AJA17="日",AJA17="祝",AJA17=0,AJB17=""),"　",MAX(IF(AND(AJB17&lt;=AJF14,AJD17&gt;AJG14),AJG14-AJF14,IF(AND(AJB17&gt;AJF14,AJD17&lt;=AJG14),AJD17-AJB17,IF(AND(AJB17&lt;=AJF14,AJD17&lt;=AJG14),AJD17-AJF14,IF(AND(AJB17&gt;AJF14,AJD17&gt;AJG14),AJG14-AJB17,0)))),0)),0)</f>
        <v>　</v>
      </c>
      <c r="AJG17" s="663"/>
      <c r="AJH17" s="664"/>
      <c r="AJI17" s="662" t="str">
        <f>IFERROR(IF(OR(AJA17="日",AJA17="祝",AJA17=0,AJB17=""),"　",MAX(IF(AND(AJB17&gt;AJL14,AJD17&gt;AJJ14),0,IF(AND(AJB17&lt;=AJL14,AJB17&gt;AJI14,AJD17&gt;AJJ14),AJL14-AJB17,IF(AND(AJB17&lt;=AJL14,AJB17&lt;=AJI14,AJD17&gt;AJJ14),AJL14-AJI14,IF(AND(AJB17&gt;AJI14,AJD17&lt;=AJJ14),AJD17-AJB17,IF(AND(AJB17&lt;=AJI14,AJD17&lt;=AJJ14),AJD17-AJI14,0))))),0)),0)</f>
        <v>　</v>
      </c>
      <c r="AJJ17" s="663"/>
      <c r="AJK17" s="664"/>
      <c r="AJL17" s="662" t="str">
        <f>IFERROR(IF(OR(AJA17="日",AJA17="祝",AJA17=0,AJB17=""),"　",MAX(IF(AND(AJB17&lt;=AJL14,AJD17&gt;AJM14),AJM14-AJL14,IF(AJD17&lt;=AJM14,0,IF(AND(AJB17&gt;AJL14,AJD17&gt;AJM14),AJM14-AJB17,0))),0)),0)</f>
        <v>　</v>
      </c>
      <c r="AJM17" s="663"/>
      <c r="AJN17" s="664"/>
      <c r="AJO17" s="662" t="str">
        <f>IFERROR(IF(OR(AJA17="日",AJA17="祝",AJA17=0,AJB17=""),"　",MAX(IF(AJB17&gt;AJO14,AJD17-AJB17,IF(AJB17&lt;=AJO14,AJD17-AJO14,0)),0)),0)</f>
        <v>　</v>
      </c>
      <c r="AJP17" s="663"/>
      <c r="AJQ17" s="664"/>
      <c r="AJR17" s="662" t="str">
        <f>IFERROR(IF(OR(AJA17="日",AJA17="祝",AJA17=0,AJB17=""),"　",MAX(IF(AND(AJB17&lt;=AJR14,AJD17&gt;AJS14),AJS14-AJR14,IF(AND(AJB17&gt;AJR14,AJD17&lt;=AJS14),AJD17-AJB17,IF(AND(AJB17&lt;=AJR14,AJD17&lt;=AJS14),AJD17-AJR14,IF(AND(AJB17&gt;AJR14,AJD17&gt;AJS14),AJS14-AJB17,0)))),0)),0)</f>
        <v>　</v>
      </c>
      <c r="AJS17" s="663"/>
      <c r="AJT17" s="664"/>
      <c r="AJU17" s="662" t="str">
        <f>IFERROR(IF(OR(AJA17="日",AJA17="祝",AJA17=0,AJB17=""),"　",MAX(IF(AND(AJB17&gt;AJX14,AJD17&gt;AJV14),0,IF(AND(AJB17&lt;=AJX14,AJB17&gt;AJU14,AJD17&gt;AJV14),AJX14-AJB17,IF(AND(AJB17&lt;=AJX14,AJB17&lt;=AJU14,AJD17&gt;AJV14),AJX14-AJU14,IF(AND(AJB17&gt;AJU14,AJD17&lt;=AJV14),AJD17-AJB17,IF(AND(AJB17&lt;=AJU14,AJD17&lt;=AJV14),AJD17-AJU14,0))))),0)),0)</f>
        <v>　</v>
      </c>
      <c r="AJV17" s="663"/>
      <c r="AJW17" s="664"/>
      <c r="AJX17" s="662" t="str">
        <f>IFERROR(IF(OR(AJA17="日",AJA17="祝",AJA17=0,AJB17=""),"　",MAX(IF(AND(AJB17&lt;=AJX14,AJD17&gt;AJY14),AJY14-AJX14,IF(AJD17&lt;=AJY14,0,IF(AND(AJB17&gt;AJX14,AJD17&gt;AJY14),AJY14-AJB17,0))),0)),0)</f>
        <v>　</v>
      </c>
      <c r="AJY17" s="663"/>
      <c r="AJZ17" s="664"/>
      <c r="AKA17" s="662" t="str">
        <f t="shared" si="17"/>
        <v>　</v>
      </c>
      <c r="AKB17" s="663"/>
      <c r="AKC17" s="664"/>
      <c r="AKD17" s="665" t="str">
        <f>IF(AKG17="×",TIME(0,0,0),IF(AKQ4="非常勤",AJF17,AJR17))</f>
        <v>　</v>
      </c>
      <c r="AKE17" s="666"/>
      <c r="AKF17" s="667"/>
      <c r="AKG17" s="265"/>
      <c r="AKH17" s="665" t="str">
        <f>IF(AKK17="×",TIME(0,0,0),IF(AKQ4="非常勤",AJI17,AJU17))</f>
        <v>　</v>
      </c>
      <c r="AKI17" s="666"/>
      <c r="AKJ17" s="667"/>
      <c r="AKK17" s="265"/>
      <c r="AKL17" s="665" t="str">
        <f>IF(AKO17="×",TIME(0,0,0),IF(AKQ4="非常勤",AJL17,AJX17))</f>
        <v>　</v>
      </c>
      <c r="AKM17" s="666"/>
      <c r="AKN17" s="667"/>
      <c r="AKO17" s="265"/>
      <c r="AKP17" s="665" t="str">
        <f>IF(AKS17="×",TIME(0,0,0),IF(AKQ4="非常勤",AJO17,AKA17))</f>
        <v>　</v>
      </c>
      <c r="AKQ17" s="666"/>
      <c r="AKR17" s="667"/>
      <c r="AKS17" s="265"/>
      <c r="AKT17" s="668"/>
      <c r="AKU17" s="669"/>
      <c r="AKV17" s="668"/>
      <c r="AKW17" s="670"/>
      <c r="AKX17" s="669"/>
      <c r="AKY17" s="671"/>
      <c r="AKZ17" s="672"/>
      <c r="ALA17" s="672"/>
      <c r="ALB17" s="673"/>
      <c r="ALC17" s="263">
        <f>$A$17</f>
        <v>3</v>
      </c>
      <c r="ALD17" s="264" t="str">
        <f>$B$17</f>
        <v>祝</v>
      </c>
      <c r="ALE17" s="660"/>
      <c r="ALF17" s="661"/>
      <c r="ALG17" s="660"/>
      <c r="ALH17" s="661"/>
      <c r="ALI17" s="662" t="str">
        <f>IFERROR(IF(OR(ALD17="日",ALD17="祝",ALD17=0,ALE17=""),"　",MAX(IF(AND(ALE17&lt;=ALI14,ALG17&gt;ALJ14),ALJ14-ALI14,IF(AND(ALE17&gt;ALI14,ALG17&lt;=ALJ14),ALG17-ALE17,IF(AND(ALE17&lt;=ALI14,ALG17&lt;=ALJ14),ALG17-ALI14,IF(AND(ALE17&gt;ALI14,ALG17&gt;ALJ14),ALJ14-ALE17,0)))),0)),0)</f>
        <v>　</v>
      </c>
      <c r="ALJ17" s="663"/>
      <c r="ALK17" s="664"/>
      <c r="ALL17" s="662" t="str">
        <f>IFERROR(IF(OR(ALD17="日",ALD17="祝",ALD17=0,ALE17=""),"　",MAX(IF(AND(ALE17&gt;ALO14,ALG17&gt;ALM14),0,IF(AND(ALE17&lt;=ALO14,ALE17&gt;ALL14,ALG17&gt;ALM14),ALO14-ALE17,IF(AND(ALE17&lt;=ALO14,ALE17&lt;=ALL14,ALG17&gt;ALM14),ALO14-ALL14,IF(AND(ALE17&gt;ALL14,ALG17&lt;=ALM14),ALG17-ALE17,IF(AND(ALE17&lt;=ALL14,ALG17&lt;=ALM14),ALG17-ALL14,0))))),0)),0)</f>
        <v>　</v>
      </c>
      <c r="ALM17" s="663"/>
      <c r="ALN17" s="664"/>
      <c r="ALO17" s="662" t="str">
        <f>IFERROR(IF(OR(ALD17="日",ALD17="祝",ALD17=0,ALE17=""),"　",MAX(IF(AND(ALE17&lt;=ALO14,ALG17&gt;ALP14),ALP14-ALO14,IF(ALG17&lt;=ALP14,0,IF(AND(ALE17&gt;ALO14,ALG17&gt;ALP14),ALP14-ALE17,0))),0)),0)</f>
        <v>　</v>
      </c>
      <c r="ALP17" s="663"/>
      <c r="ALQ17" s="664"/>
      <c r="ALR17" s="662" t="str">
        <f>IFERROR(IF(OR(ALD17="日",ALD17="祝",ALD17=0,ALE17=""),"　",MAX(IF(ALE17&gt;ALR14,ALG17-ALE17,IF(ALE17&lt;=ALR14,ALG17-ALR14,0)),0)),0)</f>
        <v>　</v>
      </c>
      <c r="ALS17" s="663"/>
      <c r="ALT17" s="664"/>
      <c r="ALU17" s="662" t="str">
        <f>IFERROR(IF(OR(ALD17="日",ALD17="祝",ALD17=0,ALE17=""),"　",MAX(IF(AND(ALE17&lt;=ALU14,ALG17&gt;ALV14),ALV14-ALU14,IF(AND(ALE17&gt;ALU14,ALG17&lt;=ALV14),ALG17-ALE17,IF(AND(ALE17&lt;=ALU14,ALG17&lt;=ALV14),ALG17-ALU14,IF(AND(ALE17&gt;ALU14,ALG17&gt;ALV14),ALV14-ALE17,0)))),0)),0)</f>
        <v>　</v>
      </c>
      <c r="ALV17" s="663"/>
      <c r="ALW17" s="664"/>
      <c r="ALX17" s="662" t="str">
        <f>IFERROR(IF(OR(ALD17="日",ALD17="祝",ALD17=0,ALE17=""),"　",MAX(IF(AND(ALE17&gt;AMA14,ALG17&gt;ALY14),0,IF(AND(ALE17&lt;=AMA14,ALE17&gt;ALX14,ALG17&gt;ALY14),AMA14-ALE17,IF(AND(ALE17&lt;=AMA14,ALE17&lt;=ALX14,ALG17&gt;ALY14),AMA14-ALX14,IF(AND(ALE17&gt;ALX14,ALG17&lt;=ALY14),ALG17-ALE17,IF(AND(ALE17&lt;=ALX14,ALG17&lt;=ALY14),ALG17-ALX14,0))))),0)),0)</f>
        <v>　</v>
      </c>
      <c r="ALY17" s="663"/>
      <c r="ALZ17" s="664"/>
      <c r="AMA17" s="662" t="str">
        <f>IFERROR(IF(OR(ALD17="日",ALD17="祝",ALD17=0,ALE17=""),"　",MAX(IF(AND(ALE17&lt;=AMA14,ALG17&gt;AMB14),AMB14-AMA14,IF(ALG17&lt;=AMB14,0,IF(AND(ALE17&gt;AMA14,ALG17&gt;AMB14),AMB14-ALE17,0))),0)),0)</f>
        <v>　</v>
      </c>
      <c r="AMB17" s="663"/>
      <c r="AMC17" s="664"/>
      <c r="AMD17" s="662" t="str">
        <f t="shared" si="18"/>
        <v>　</v>
      </c>
      <c r="AME17" s="663"/>
      <c r="AMF17" s="664"/>
      <c r="AMG17" s="665" t="str">
        <f>IF(AMJ17="×",TIME(0,0,0),IF(AMT4="非常勤",ALI17,ALU17))</f>
        <v>　</v>
      </c>
      <c r="AMH17" s="666"/>
      <c r="AMI17" s="667"/>
      <c r="AMJ17" s="265"/>
      <c r="AMK17" s="665" t="str">
        <f>IF(AMN17="×",TIME(0,0,0),IF(AMT4="非常勤",ALL17,ALX17))</f>
        <v>　</v>
      </c>
      <c r="AML17" s="666"/>
      <c r="AMM17" s="667"/>
      <c r="AMN17" s="265"/>
      <c r="AMO17" s="665" t="str">
        <f>IF(AMR17="×",TIME(0,0,0),IF(AMT4="非常勤",ALO17,AMA17))</f>
        <v>　</v>
      </c>
      <c r="AMP17" s="666"/>
      <c r="AMQ17" s="667"/>
      <c r="AMR17" s="265"/>
      <c r="AMS17" s="665" t="str">
        <f>IF(AMV17="×",TIME(0,0,0),IF(AMT4="非常勤",ALR17,AMD17))</f>
        <v>　</v>
      </c>
      <c r="AMT17" s="666"/>
      <c r="AMU17" s="667"/>
      <c r="AMV17" s="265"/>
      <c r="AMW17" s="668"/>
      <c r="AMX17" s="669"/>
      <c r="AMY17" s="668"/>
      <c r="AMZ17" s="670"/>
      <c r="ANA17" s="669"/>
      <c r="ANB17" s="671"/>
      <c r="ANC17" s="672"/>
      <c r="AND17" s="672"/>
      <c r="ANE17" s="673"/>
      <c r="ANF17" s="263">
        <f>$A$17</f>
        <v>3</v>
      </c>
      <c r="ANG17" s="264" t="str">
        <f>$B$17</f>
        <v>祝</v>
      </c>
      <c r="ANH17" s="660"/>
      <c r="ANI17" s="661"/>
      <c r="ANJ17" s="660"/>
      <c r="ANK17" s="661"/>
      <c r="ANL17" s="662" t="str">
        <f>IFERROR(IF(OR(ANG17="日",ANG17="祝",ANG17=0,ANH17=""),"　",MAX(IF(AND(ANH17&lt;=ANL14,ANJ17&gt;ANM14),ANM14-ANL14,IF(AND(ANH17&gt;ANL14,ANJ17&lt;=ANM14),ANJ17-ANH17,IF(AND(ANH17&lt;=ANL14,ANJ17&lt;=ANM14),ANJ17-ANL14,IF(AND(ANH17&gt;ANL14,ANJ17&gt;ANM14),ANM14-ANH17,0)))),0)),0)</f>
        <v>　</v>
      </c>
      <c r="ANM17" s="663"/>
      <c r="ANN17" s="664"/>
      <c r="ANO17" s="662" t="str">
        <f>IFERROR(IF(OR(ANG17="日",ANG17="祝",ANG17=0,ANH17=""),"　",MAX(IF(AND(ANH17&gt;ANR14,ANJ17&gt;ANP14),0,IF(AND(ANH17&lt;=ANR14,ANH17&gt;ANO14,ANJ17&gt;ANP14),ANR14-ANH17,IF(AND(ANH17&lt;=ANR14,ANH17&lt;=ANO14,ANJ17&gt;ANP14),ANR14-ANO14,IF(AND(ANH17&gt;ANO14,ANJ17&lt;=ANP14),ANJ17-ANH17,IF(AND(ANH17&lt;=ANO14,ANJ17&lt;=ANP14),ANJ17-ANO14,0))))),0)),0)</f>
        <v>　</v>
      </c>
      <c r="ANP17" s="663"/>
      <c r="ANQ17" s="664"/>
      <c r="ANR17" s="662" t="str">
        <f>IFERROR(IF(OR(ANG17="日",ANG17="祝",ANG17=0,ANH17=""),"　",MAX(IF(AND(ANH17&lt;=ANR14,ANJ17&gt;ANS14),ANS14-ANR14,IF(ANJ17&lt;=ANS14,0,IF(AND(ANH17&gt;ANR14,ANJ17&gt;ANS14),ANS14-ANH17,0))),0)),0)</f>
        <v>　</v>
      </c>
      <c r="ANS17" s="663"/>
      <c r="ANT17" s="664"/>
      <c r="ANU17" s="662" t="str">
        <f>IFERROR(IF(OR(ANG17="日",ANG17="祝",ANG17=0,ANH17=""),"　",MAX(IF(ANH17&gt;ANU14,ANJ17-ANH17,IF(ANH17&lt;=ANU14,ANJ17-ANU14,0)),0)),0)</f>
        <v>　</v>
      </c>
      <c r="ANV17" s="663"/>
      <c r="ANW17" s="664"/>
      <c r="ANX17" s="662" t="str">
        <f>IFERROR(IF(OR(ANG17="日",ANG17="祝",ANG17=0,ANH17=""),"　",MAX(IF(AND(ANH17&lt;=ANX14,ANJ17&gt;ANY14),ANY14-ANX14,IF(AND(ANH17&gt;ANX14,ANJ17&lt;=ANY14),ANJ17-ANH17,IF(AND(ANH17&lt;=ANX14,ANJ17&lt;=ANY14),ANJ17-ANX14,IF(AND(ANH17&gt;ANX14,ANJ17&gt;ANY14),ANY14-ANH17,0)))),0)),0)</f>
        <v>　</v>
      </c>
      <c r="ANY17" s="663"/>
      <c r="ANZ17" s="664"/>
      <c r="AOA17" s="662" t="str">
        <f>IFERROR(IF(OR(ANG17="日",ANG17="祝",ANG17=0,ANH17=""),"　",MAX(IF(AND(ANH17&gt;AOD14,ANJ17&gt;AOB14),0,IF(AND(ANH17&lt;=AOD14,ANH17&gt;AOA14,ANJ17&gt;AOB14),AOD14-ANH17,IF(AND(ANH17&lt;=AOD14,ANH17&lt;=AOA14,ANJ17&gt;AOB14),AOD14-AOA14,IF(AND(ANH17&gt;AOA14,ANJ17&lt;=AOB14),ANJ17-ANH17,IF(AND(ANH17&lt;=AOA14,ANJ17&lt;=AOB14),ANJ17-AOA14,0))))),0)),0)</f>
        <v>　</v>
      </c>
      <c r="AOB17" s="663"/>
      <c r="AOC17" s="664"/>
      <c r="AOD17" s="662" t="str">
        <f>IFERROR(IF(OR(ANG17="日",ANG17="祝",ANG17=0,ANH17=""),"　",MAX(IF(AND(ANH17&lt;=AOD14,ANJ17&gt;AOE14),AOE14-AOD14,IF(ANJ17&lt;=AOE14,0,IF(AND(ANH17&gt;AOD14,ANJ17&gt;AOE14),AOE14-ANH17,0))),0)),0)</f>
        <v>　</v>
      </c>
      <c r="AOE17" s="663"/>
      <c r="AOF17" s="664"/>
      <c r="AOG17" s="662" t="str">
        <f t="shared" si="19"/>
        <v>　</v>
      </c>
      <c r="AOH17" s="663"/>
      <c r="AOI17" s="664"/>
      <c r="AOJ17" s="665" t="str">
        <f>IF(AOM17="×",TIME(0,0,0),IF(AOW4="非常勤",ANL17,ANX17))</f>
        <v>　</v>
      </c>
      <c r="AOK17" s="666"/>
      <c r="AOL17" s="667"/>
      <c r="AOM17" s="265"/>
      <c r="AON17" s="665" t="str">
        <f>IF(AOQ17="×",TIME(0,0,0),IF(AOW4="非常勤",ANO17,AOA17))</f>
        <v>　</v>
      </c>
      <c r="AOO17" s="666"/>
      <c r="AOP17" s="667"/>
      <c r="AOQ17" s="265"/>
      <c r="AOR17" s="665" t="str">
        <f>IF(AOU17="×",TIME(0,0,0),IF(AOW4="非常勤",ANR17,AOD17))</f>
        <v>　</v>
      </c>
      <c r="AOS17" s="666"/>
      <c r="AOT17" s="667"/>
      <c r="AOU17" s="265"/>
      <c r="AOV17" s="665" t="str">
        <f>IF(AOY17="×",TIME(0,0,0),IF(AOW4="非常勤",ANU17,AOG17))</f>
        <v>　</v>
      </c>
      <c r="AOW17" s="666"/>
      <c r="AOX17" s="667"/>
      <c r="AOY17" s="265"/>
      <c r="AOZ17" s="668"/>
      <c r="APA17" s="669"/>
      <c r="APB17" s="668"/>
      <c r="APC17" s="670"/>
      <c r="APD17" s="669"/>
      <c r="APE17" s="671"/>
      <c r="APF17" s="672"/>
      <c r="APG17" s="672"/>
      <c r="APH17" s="673"/>
      <c r="API17" s="263">
        <f>$A$17</f>
        <v>3</v>
      </c>
      <c r="APJ17" s="264" t="str">
        <f>$B$17</f>
        <v>祝</v>
      </c>
      <c r="APK17" s="660"/>
      <c r="APL17" s="661"/>
      <c r="APM17" s="660"/>
      <c r="APN17" s="661"/>
      <c r="APO17" s="662" t="str">
        <f>IFERROR(IF(OR(APJ17="日",APJ17="祝",APJ17=0,APK17=""),"　",MAX(IF(AND(APK17&lt;=APO14,APM17&gt;APP14),APP14-APO14,IF(AND(APK17&gt;APO14,APM17&lt;=APP14),APM17-APK17,IF(AND(APK17&lt;=APO14,APM17&lt;=APP14),APM17-APO14,IF(AND(APK17&gt;APO14,APM17&gt;APP14),APP14-APK17,0)))),0)),0)</f>
        <v>　</v>
      </c>
      <c r="APP17" s="663"/>
      <c r="APQ17" s="664"/>
      <c r="APR17" s="662" t="str">
        <f>IFERROR(IF(OR(APJ17="日",APJ17="祝",APJ17=0,APK17=""),"　",MAX(IF(AND(APK17&gt;APU14,APM17&gt;APS14),0,IF(AND(APK17&lt;=APU14,APK17&gt;APR14,APM17&gt;APS14),APU14-APK17,IF(AND(APK17&lt;=APU14,APK17&lt;=APR14,APM17&gt;APS14),APU14-APR14,IF(AND(APK17&gt;APR14,APM17&lt;=APS14),APM17-APK17,IF(AND(APK17&lt;=APR14,APM17&lt;=APS14),APM17-APR14,0))))),0)),0)</f>
        <v>　</v>
      </c>
      <c r="APS17" s="663"/>
      <c r="APT17" s="664"/>
      <c r="APU17" s="662" t="str">
        <f>IFERROR(IF(OR(APJ17="日",APJ17="祝",APJ17=0,APK17=""),"　",MAX(IF(AND(APK17&lt;=APU14,APM17&gt;APV14),APV14-APU14,IF(APM17&lt;=APV14,0,IF(AND(APK17&gt;APU14,APM17&gt;APV14),APV14-APK17,0))),0)),0)</f>
        <v>　</v>
      </c>
      <c r="APV17" s="663"/>
      <c r="APW17" s="664"/>
      <c r="APX17" s="662" t="str">
        <f>IFERROR(IF(OR(APJ17="日",APJ17="祝",APJ17=0,APK17=""),"　",MAX(IF(APK17&gt;APX14,APM17-APK17,IF(APK17&lt;=APX14,APM17-APX14,0)),0)),0)</f>
        <v>　</v>
      </c>
      <c r="APY17" s="663"/>
      <c r="APZ17" s="664"/>
      <c r="AQA17" s="662" t="str">
        <f>IFERROR(IF(OR(APJ17="日",APJ17="祝",APJ17=0,APK17=""),"　",MAX(IF(AND(APK17&lt;=AQA14,APM17&gt;AQB14),AQB14-AQA14,IF(AND(APK17&gt;AQA14,APM17&lt;=AQB14),APM17-APK17,IF(AND(APK17&lt;=AQA14,APM17&lt;=AQB14),APM17-AQA14,IF(AND(APK17&gt;AQA14,APM17&gt;AQB14),AQB14-APK17,0)))),0)),0)</f>
        <v>　</v>
      </c>
      <c r="AQB17" s="663"/>
      <c r="AQC17" s="664"/>
      <c r="AQD17" s="662" t="str">
        <f>IFERROR(IF(OR(APJ17="日",APJ17="祝",APJ17=0,APK17=""),"　",MAX(IF(AND(APK17&gt;AQG14,APM17&gt;AQE14),0,IF(AND(APK17&lt;=AQG14,APK17&gt;AQD14,APM17&gt;AQE14),AQG14-APK17,IF(AND(APK17&lt;=AQG14,APK17&lt;=AQD14,APM17&gt;AQE14),AQG14-AQD14,IF(AND(APK17&gt;AQD14,APM17&lt;=AQE14),APM17-APK17,IF(AND(APK17&lt;=AQD14,APM17&lt;=AQE14),APM17-AQD14,0))))),0)),0)</f>
        <v>　</v>
      </c>
      <c r="AQE17" s="663"/>
      <c r="AQF17" s="664"/>
      <c r="AQG17" s="662" t="str">
        <f>IFERROR(IF(OR(APJ17="日",APJ17="祝",APJ17=0,APK17=""),"　",MAX(IF(AND(APK17&lt;=AQG14,APM17&gt;AQH14),AQH14-AQG14,IF(APM17&lt;=AQH14,0,IF(AND(APK17&gt;AQG14,APM17&gt;AQH14),AQH14-APK17,0))),0)),0)</f>
        <v>　</v>
      </c>
      <c r="AQH17" s="663"/>
      <c r="AQI17" s="664"/>
      <c r="AQJ17" s="662" t="str">
        <f t="shared" si="20"/>
        <v>　</v>
      </c>
      <c r="AQK17" s="663"/>
      <c r="AQL17" s="664"/>
      <c r="AQM17" s="665" t="str">
        <f>IF(AQP17="×",TIME(0,0,0),IF(AQZ4="非常勤",APO17,AQA17))</f>
        <v>　</v>
      </c>
      <c r="AQN17" s="666"/>
      <c r="AQO17" s="667"/>
      <c r="AQP17" s="265"/>
      <c r="AQQ17" s="665" t="str">
        <f>IF(AQT17="×",TIME(0,0,0),IF(AQZ4="非常勤",APR17,AQD17))</f>
        <v>　</v>
      </c>
      <c r="AQR17" s="666"/>
      <c r="AQS17" s="667"/>
      <c r="AQT17" s="265"/>
      <c r="AQU17" s="665" t="str">
        <f>IF(AQX17="×",TIME(0,0,0),IF(AQZ4="非常勤",APU17,AQG17))</f>
        <v>　</v>
      </c>
      <c r="AQV17" s="666"/>
      <c r="AQW17" s="667"/>
      <c r="AQX17" s="265"/>
      <c r="AQY17" s="665" t="str">
        <f>IF(ARB17="×",TIME(0,0,0),IF(AQZ4="非常勤",APX17,AQJ17))</f>
        <v>　</v>
      </c>
      <c r="AQZ17" s="666"/>
      <c r="ARA17" s="667"/>
      <c r="ARB17" s="265"/>
      <c r="ARC17" s="720"/>
      <c r="ARD17" s="720"/>
      <c r="ARE17" s="668"/>
      <c r="ARF17" s="670"/>
      <c r="ARG17" s="669"/>
      <c r="ARH17" s="671"/>
      <c r="ARI17" s="672"/>
      <c r="ARJ17" s="672"/>
      <c r="ARK17" s="673"/>
      <c r="ARL17" s="263">
        <f>$A$17</f>
        <v>3</v>
      </c>
      <c r="ARM17" s="264" t="str">
        <f>$B$17</f>
        <v>祝</v>
      </c>
      <c r="ARN17" s="660"/>
      <c r="ARO17" s="661"/>
      <c r="ARP17" s="660"/>
      <c r="ARQ17" s="661"/>
      <c r="ARR17" s="662" t="str">
        <f>IFERROR(IF(OR(ARM17="日",ARM17="祝",ARM17=0,ARN17=""),"　",MAX(IF(AND(ARN17&lt;=ARR14,ARP17&gt;ARS14),ARS14-ARR14,IF(AND(ARN17&gt;ARR14,ARP17&lt;=ARS14),ARP17-ARN17,IF(AND(ARN17&lt;=ARR14,ARP17&lt;=ARS14),ARP17-ARR14,IF(AND(ARN17&gt;ARR14,ARP17&gt;ARS14),ARS14-ARN17,0)))),0)),0)</f>
        <v>　</v>
      </c>
      <c r="ARS17" s="663"/>
      <c r="ART17" s="664"/>
      <c r="ARU17" s="662" t="str">
        <f>IFERROR(IF(OR(ARM17="日",ARM17="祝",ARM17=0,ARN17=""),"　",MAX(IF(AND(ARN17&gt;ARX14,ARP17&gt;ARV14),0,IF(AND(ARN17&lt;=ARX14,ARN17&gt;ARU14,ARP17&gt;ARV14),ARX14-ARN17,IF(AND(ARN17&lt;=ARX14,ARN17&lt;=ARU14,ARP17&gt;ARV14),ARX14-ARU14,IF(AND(ARN17&gt;ARU14,ARP17&lt;=ARV14),ARP17-ARN17,IF(AND(ARN17&lt;=ARU14,ARP17&lt;=ARV14),ARP17-ARU14,0))))),0)),0)</f>
        <v>　</v>
      </c>
      <c r="ARV17" s="663"/>
      <c r="ARW17" s="664"/>
      <c r="ARX17" s="662" t="str">
        <f>IFERROR(IF(OR(ARM17="日",ARM17="祝",ARM17=0,ARN17=""),"　",MAX(IF(AND(ARN17&lt;=ARX14,ARP17&gt;ARY14),ARY14-ARX14,IF(ARP17&lt;=ARY14,0,IF(AND(ARN17&gt;ARX14,ARP17&gt;ARY14),ARY14-ARN17,0))),0)),0)</f>
        <v>　</v>
      </c>
      <c r="ARY17" s="663"/>
      <c r="ARZ17" s="664"/>
      <c r="ASA17" s="662" t="str">
        <f>IFERROR(IF(OR(ARM17="日",ARM17="祝",ARM17=0,ARN17=""),"　",MAX(IF(ARN17&gt;ASA14,ARP17-ARN17,IF(ARN17&lt;=ASA14,ARP17-ASA14,0)),0)),0)</f>
        <v>　</v>
      </c>
      <c r="ASB17" s="663"/>
      <c r="ASC17" s="664"/>
      <c r="ASD17" s="662" t="str">
        <f>IFERROR(IF(OR(ARM17="日",ARM17="祝",ARM17=0,ARN17=""),"　",MAX(IF(AND(ARN17&lt;=ASD14,ARP17&gt;ASE14),ASE14-ASD14,IF(AND(ARN17&gt;ASD14,ARP17&lt;=ASE14),ARP17-ARN17,IF(AND(ARN17&lt;=ASD14,ARP17&lt;=ASE14),ARP17-ASD14,IF(AND(ARN17&gt;ASD14,ARP17&gt;ASE14),ASE14-ARN17,0)))),0)),0)</f>
        <v>　</v>
      </c>
      <c r="ASE17" s="663"/>
      <c r="ASF17" s="664"/>
      <c r="ASG17" s="662" t="str">
        <f>IFERROR(IF(OR(ARM17="日",ARM17="祝",ARM17=0,ARN17=""),"　",MAX(IF(AND(ARN17&gt;ASJ14,ARP17&gt;ASH14),0,IF(AND(ARN17&lt;=ASJ14,ARN17&gt;ASG14,ARP17&gt;ASH14),ASJ14-ARN17,IF(AND(ARN17&lt;=ASJ14,ARN17&lt;=ASG14,ARP17&gt;ASH14),ASJ14-ASG14,IF(AND(ARN17&gt;ASG14,ARP17&lt;=ASH14),ARP17-ARN17,IF(AND(ARN17&lt;=ASG14,ARP17&lt;=ASH14),ARP17-ASG14,0))))),0)),0)</f>
        <v>　</v>
      </c>
      <c r="ASH17" s="663"/>
      <c r="ASI17" s="664"/>
      <c r="ASJ17" s="662" t="str">
        <f>IFERROR(IF(OR(ARM17="日",ARM17="祝",ARM17=0,ARN17=""),"　",MAX(IF(AND(ARN17&lt;=ASJ14,ARP17&gt;ASK14),ASK14-ASJ14,IF(ARP17&lt;=ASK14,0,IF(AND(ARN17&gt;ASJ14,ARP17&gt;ASK14),ASK14-ARN17,0))),0)),0)</f>
        <v>　</v>
      </c>
      <c r="ASK17" s="663"/>
      <c r="ASL17" s="664"/>
      <c r="ASM17" s="662" t="str">
        <f t="shared" si="21"/>
        <v>　</v>
      </c>
      <c r="ASN17" s="663"/>
      <c r="ASO17" s="664"/>
      <c r="ASP17" s="665" t="str">
        <f>IF(ASS17="×",TIME(0,0,0),IF(ATC4="非常勤",ARR17,ASD17))</f>
        <v>　</v>
      </c>
      <c r="ASQ17" s="666"/>
      <c r="ASR17" s="667"/>
      <c r="ASS17" s="265"/>
      <c r="AST17" s="665" t="str">
        <f>IF(ASW17="×",TIME(0,0,0),IF(ATC4="非常勤",ARU17,ASG17))</f>
        <v>　</v>
      </c>
      <c r="ASU17" s="666"/>
      <c r="ASV17" s="667"/>
      <c r="ASW17" s="265"/>
      <c r="ASX17" s="665" t="str">
        <f>IF(ATA17="×",TIME(0,0,0),IF(ATC4="非常勤",ARX17,ASJ17))</f>
        <v>　</v>
      </c>
      <c r="ASY17" s="666"/>
      <c r="ASZ17" s="667"/>
      <c r="ATA17" s="265"/>
      <c r="ATB17" s="665" t="str">
        <f>IF(ATE17="×",TIME(0,0,0),IF(ATC4="非常勤",ASA17,ASM17))</f>
        <v>　</v>
      </c>
      <c r="ATC17" s="666"/>
      <c r="ATD17" s="667"/>
      <c r="ATE17" s="265"/>
      <c r="ATF17" s="720"/>
      <c r="ATG17" s="720"/>
      <c r="ATH17" s="668"/>
      <c r="ATI17" s="670"/>
      <c r="ATJ17" s="669"/>
      <c r="ATK17" s="671"/>
      <c r="ATL17" s="672"/>
      <c r="ATM17" s="672"/>
      <c r="ATN17" s="673"/>
      <c r="ATO17" s="263">
        <f>$A$17</f>
        <v>3</v>
      </c>
      <c r="ATP17" s="264" t="str">
        <f>$B$17</f>
        <v>祝</v>
      </c>
      <c r="ATQ17" s="660"/>
      <c r="ATR17" s="661"/>
      <c r="ATS17" s="660"/>
      <c r="ATT17" s="661"/>
      <c r="ATU17" s="662" t="str">
        <f>IFERROR(IF(OR(ATP17="日",ATP17="祝",ATP17=0,ATQ17=""),"　",MAX(IF(AND(ATQ17&lt;=ATU14,ATS17&gt;ATV14),ATV14-ATU14,IF(AND(ATQ17&gt;ATU14,ATS17&lt;=ATV14),ATS17-ATQ17,IF(AND(ATQ17&lt;=ATU14,ATS17&lt;=ATV14),ATS17-ATU14,IF(AND(ATQ17&gt;ATU14,ATS17&gt;ATV14),ATV14-ATQ17,0)))),0)),0)</f>
        <v>　</v>
      </c>
      <c r="ATV17" s="663"/>
      <c r="ATW17" s="664"/>
      <c r="ATX17" s="662" t="str">
        <f>IFERROR(IF(OR(ATP17="日",ATP17="祝",ATP17=0,ATQ17=""),"　",MAX(IF(AND(ATQ17&gt;AUA14,ATS17&gt;ATY14),0,IF(AND(ATQ17&lt;=AUA14,ATQ17&gt;ATX14,ATS17&gt;ATY14),AUA14-ATQ17,IF(AND(ATQ17&lt;=AUA14,ATQ17&lt;=ATX14,ATS17&gt;ATY14),AUA14-ATX14,IF(AND(ATQ17&gt;ATX14,ATS17&lt;=ATY14),ATS17-ATQ17,IF(AND(ATQ17&lt;=ATX14,ATS17&lt;=ATY14),ATS17-ATX14,0))))),0)),0)</f>
        <v>　</v>
      </c>
      <c r="ATY17" s="663"/>
      <c r="ATZ17" s="664"/>
      <c r="AUA17" s="662" t="str">
        <f>IFERROR(IF(OR(ATP17="日",ATP17="祝",ATP17=0,ATQ17=""),"　",MAX(IF(AND(ATQ17&lt;=AUA14,ATS17&gt;AUB14),AUB14-AUA14,IF(ATS17&lt;=AUB14,0,IF(AND(ATQ17&gt;AUA14,ATS17&gt;AUB14),AUB14-ATQ17,0))),0)),0)</f>
        <v>　</v>
      </c>
      <c r="AUB17" s="663"/>
      <c r="AUC17" s="664"/>
      <c r="AUD17" s="662" t="str">
        <f>IFERROR(IF(OR(ATP17="日",ATP17="祝",ATP17=0,ATQ17=""),"　",MAX(IF(ATQ17&gt;AUD14,ATS17-ATQ17,IF(ATQ17&lt;=AUD14,ATS17-AUD14,0)),0)),0)</f>
        <v>　</v>
      </c>
      <c r="AUE17" s="663"/>
      <c r="AUF17" s="664"/>
      <c r="AUG17" s="662" t="str">
        <f>IFERROR(IF(OR(ATP17="日",ATP17="祝",ATP17=0,ATQ17=""),"　",MAX(IF(AND(ATQ17&lt;=AUG14,ATS17&gt;AUH14),AUH14-AUG14,IF(AND(ATQ17&gt;AUG14,ATS17&lt;=AUH14),ATS17-ATQ17,IF(AND(ATQ17&lt;=AUG14,ATS17&lt;=AUH14),ATS17-AUG14,IF(AND(ATQ17&gt;AUG14,ATS17&gt;AUH14),AUH14-ATQ17,0)))),0)),0)</f>
        <v>　</v>
      </c>
      <c r="AUH17" s="663"/>
      <c r="AUI17" s="664"/>
      <c r="AUJ17" s="662" t="str">
        <f>IFERROR(IF(OR(ATP17="日",ATP17="祝",ATP17=0,ATQ17=""),"　",MAX(IF(AND(ATQ17&gt;AUM14,ATS17&gt;AUK14),0,IF(AND(ATQ17&lt;=AUM14,ATQ17&gt;AUJ14,ATS17&gt;AUK14),AUM14-ATQ17,IF(AND(ATQ17&lt;=AUM14,ATQ17&lt;=AUJ14,ATS17&gt;AUK14),AUM14-AUJ14,IF(AND(ATQ17&gt;AUJ14,ATS17&lt;=AUK14),ATS17-ATQ17,IF(AND(ATQ17&lt;=AUJ14,ATS17&lt;=AUK14),ATS17-AUJ14,0))))),0)),0)</f>
        <v>　</v>
      </c>
      <c r="AUK17" s="663"/>
      <c r="AUL17" s="664"/>
      <c r="AUM17" s="662" t="str">
        <f>IFERROR(IF(OR(ATP17="日",ATP17="祝",ATP17=0,ATQ17=""),"　",MAX(IF(AND(ATQ17&lt;=AUM14,ATS17&gt;AUN14),AUN14-AUM14,IF(ATS17&lt;=AUN14,0,IF(AND(ATQ17&gt;AUM14,ATS17&gt;AUN14),AUN14-ATQ17,0))),0)),0)</f>
        <v>　</v>
      </c>
      <c r="AUN17" s="663"/>
      <c r="AUO17" s="664"/>
      <c r="AUP17" s="662" t="str">
        <f t="shared" si="22"/>
        <v>　</v>
      </c>
      <c r="AUQ17" s="663"/>
      <c r="AUR17" s="664"/>
      <c r="AUS17" s="665" t="str">
        <f>IF(AUV17="×",TIME(0,0,0),IF(AVF4="非常勤",ATU17,AUG17))</f>
        <v>　</v>
      </c>
      <c r="AUT17" s="666"/>
      <c r="AUU17" s="667"/>
      <c r="AUV17" s="265"/>
      <c r="AUW17" s="665" t="str">
        <f>IF(AUZ17="×",TIME(0,0,0),IF(AVF4="非常勤",ATX17,AUJ17))</f>
        <v>　</v>
      </c>
      <c r="AUX17" s="666"/>
      <c r="AUY17" s="667"/>
      <c r="AUZ17" s="265"/>
      <c r="AVA17" s="665" t="str">
        <f>IF(AVD17="×",TIME(0,0,0),IF(AVF4="非常勤",AUA17,AUM17))</f>
        <v>　</v>
      </c>
      <c r="AVB17" s="666"/>
      <c r="AVC17" s="667"/>
      <c r="AVD17" s="265"/>
      <c r="AVE17" s="665" t="str">
        <f>IF(AVH17="×",TIME(0,0,0),IF(AVF4="非常勤",AUD17,AUP17))</f>
        <v>　</v>
      </c>
      <c r="AVF17" s="666"/>
      <c r="AVG17" s="667"/>
      <c r="AVH17" s="265"/>
      <c r="AVI17" s="668"/>
      <c r="AVJ17" s="669"/>
      <c r="AVK17" s="668"/>
      <c r="AVL17" s="670"/>
      <c r="AVM17" s="669"/>
      <c r="AVN17" s="671"/>
      <c r="AVO17" s="672"/>
      <c r="AVP17" s="672"/>
      <c r="AVQ17" s="673"/>
      <c r="AVR17" s="263">
        <f>$A$17</f>
        <v>3</v>
      </c>
      <c r="AVS17" s="264" t="str">
        <f>$B$17</f>
        <v>祝</v>
      </c>
      <c r="AVT17" s="660"/>
      <c r="AVU17" s="661"/>
      <c r="AVV17" s="660"/>
      <c r="AVW17" s="661"/>
      <c r="AVX17" s="662" t="str">
        <f>IFERROR(IF(OR(AVS17="日",AVS17="祝",AVS17=0,AVT17=""),"　",MAX(IF(AND(AVT17&lt;=AVX14,AVV17&gt;AVY14),AVY14-AVX14,IF(AND(AVT17&gt;AVX14,AVV17&lt;=AVY14),AVV17-AVT17,IF(AND(AVT17&lt;=AVX14,AVV17&lt;=AVY14),AVV17-AVX14,IF(AND(AVT17&gt;AVX14,AVV17&gt;AVY14),AVY14-AVT17,0)))),0)),0)</f>
        <v>　</v>
      </c>
      <c r="AVY17" s="663"/>
      <c r="AVZ17" s="664"/>
      <c r="AWA17" s="662" t="str">
        <f>IFERROR(IF(OR(AVS17="日",AVS17="祝",AVS17=0,AVT17=""),"　",MAX(IF(AND(AVT17&gt;AWD14,AVV17&gt;AWB14),0,IF(AND(AVT17&lt;=AWD14,AVT17&gt;AWA14,AVV17&gt;AWB14),AWD14-AVT17,IF(AND(AVT17&lt;=AWD14,AVT17&lt;=AWA14,AVV17&gt;AWB14),AWD14-AWA14,IF(AND(AVT17&gt;AWA14,AVV17&lt;=AWB14),AVV17-AVT17,IF(AND(AVT17&lt;=AWA14,AVV17&lt;=AWB14),AVV17-AWA14,0))))),0)),0)</f>
        <v>　</v>
      </c>
      <c r="AWB17" s="663"/>
      <c r="AWC17" s="664"/>
      <c r="AWD17" s="662" t="str">
        <f>IFERROR(IF(OR(AVS17="日",AVS17="祝",AVS17=0,AVT17=""),"　",MAX(IF(AND(AVT17&lt;=AWD14,AVV17&gt;AWE14),AWE14-AWD14,IF(AVV17&lt;=AWE14,0,IF(AND(AVT17&gt;AWD14,AVV17&gt;AWE14),AWE14-AVT17,0))),0)),0)</f>
        <v>　</v>
      </c>
      <c r="AWE17" s="663"/>
      <c r="AWF17" s="664"/>
      <c r="AWG17" s="662" t="str">
        <f>IFERROR(IF(OR(AVS17="日",AVS17="祝",AVS17=0,AVT17=""),"　",MAX(IF(AVT17&gt;AWG14,AVV17-AVT17,IF(AVT17&lt;=AWG14,AVV17-AWG14,0)),0)),0)</f>
        <v>　</v>
      </c>
      <c r="AWH17" s="663"/>
      <c r="AWI17" s="664"/>
      <c r="AWJ17" s="662" t="str">
        <f>IFERROR(IF(OR(AVS17="日",AVS17="祝",AVS17=0,AVT17=""),"　",MAX(IF(AND(AVT17&lt;=AWJ14,AVV17&gt;AWK14),AWK14-AWJ14,IF(AND(AVT17&gt;AWJ14,AVV17&lt;=AWK14),AVV17-AVT17,IF(AND(AVT17&lt;=AWJ14,AVV17&lt;=AWK14),AVV17-AWJ14,IF(AND(AVT17&gt;AWJ14,AVV17&gt;AWK14),AWK14-AVT17,0)))),0)),0)</f>
        <v>　</v>
      </c>
      <c r="AWK17" s="663"/>
      <c r="AWL17" s="664"/>
      <c r="AWM17" s="662" t="str">
        <f>IFERROR(IF(OR(AVS17="日",AVS17="祝",AVS17=0,AVT17=""),"　",MAX(IF(AND(AVT17&gt;AWP14,AVV17&gt;AWN14),0,IF(AND(AVT17&lt;=AWP14,AVT17&gt;AWM14,AVV17&gt;AWN14),AWP14-AVT17,IF(AND(AVT17&lt;=AWP14,AVT17&lt;=AWM14,AVV17&gt;AWN14),AWP14-AWM14,IF(AND(AVT17&gt;AWM14,AVV17&lt;=AWN14),AVV17-AVT17,IF(AND(AVT17&lt;=AWM14,AVV17&lt;=AWN14),AVV17-AWM14,0))))),0)),0)</f>
        <v>　</v>
      </c>
      <c r="AWN17" s="663"/>
      <c r="AWO17" s="664"/>
      <c r="AWP17" s="662" t="str">
        <f>IFERROR(IF(OR(AVS17="日",AVS17="祝",AVS17=0,AVT17=""),"　",MAX(IF(AND(AVT17&lt;=AWP14,AVV17&gt;AWQ14),AWQ14-AWP14,IF(AVV17&lt;=AWQ14,0,IF(AND(AVT17&gt;AWP14,AVV17&gt;AWQ14),AWQ14-AVT17,0))),0)),0)</f>
        <v>　</v>
      </c>
      <c r="AWQ17" s="663"/>
      <c r="AWR17" s="664"/>
      <c r="AWS17" s="662" t="str">
        <f t="shared" si="23"/>
        <v>　</v>
      </c>
      <c r="AWT17" s="663"/>
      <c r="AWU17" s="664"/>
      <c r="AWV17" s="665" t="str">
        <f>IF(AWY17="×",TIME(0,0,0),IF(AXI4="非常勤",AVX17,AWJ17))</f>
        <v>　</v>
      </c>
      <c r="AWW17" s="666"/>
      <c r="AWX17" s="667"/>
      <c r="AWY17" s="265"/>
      <c r="AWZ17" s="665" t="str">
        <f>IF(AXC17="×",TIME(0,0,0),IF(AXI4="非常勤",AWA17,AWM17))</f>
        <v>　</v>
      </c>
      <c r="AXA17" s="666"/>
      <c r="AXB17" s="667"/>
      <c r="AXC17" s="265"/>
      <c r="AXD17" s="665" t="str">
        <f>IF(AXG17="×",TIME(0,0,0),IF(AXI4="非常勤",AWD17,AWP17))</f>
        <v>　</v>
      </c>
      <c r="AXE17" s="666"/>
      <c r="AXF17" s="667"/>
      <c r="AXG17" s="265"/>
      <c r="AXH17" s="665" t="str">
        <f>IF(AXK17="×",TIME(0,0,0),IF(AXI4="非常勤",AWG17,AWS17))</f>
        <v>　</v>
      </c>
      <c r="AXI17" s="666"/>
      <c r="AXJ17" s="667"/>
      <c r="AXK17" s="265"/>
      <c r="AXL17" s="668"/>
      <c r="AXM17" s="669"/>
      <c r="AXN17" s="668"/>
      <c r="AXO17" s="670"/>
      <c r="AXP17" s="669"/>
      <c r="AXQ17" s="671"/>
      <c r="AXR17" s="672"/>
      <c r="AXS17" s="672"/>
      <c r="AXT17" s="673"/>
      <c r="AXU17" s="263">
        <f>$A$17</f>
        <v>3</v>
      </c>
      <c r="AXV17" s="264" t="str">
        <f>$B$17</f>
        <v>祝</v>
      </c>
      <c r="AXW17" s="660"/>
      <c r="AXX17" s="661"/>
      <c r="AXY17" s="660"/>
      <c r="AXZ17" s="661"/>
      <c r="AYA17" s="662" t="str">
        <f>IFERROR(IF(OR(AXV17="日",AXV17="祝",AXV17=0,AXW17=""),"　",MAX(IF(AND(AXW17&lt;=AYA14,AXY17&gt;AYB14),AYB14-AYA14,IF(AND(AXW17&gt;AYA14,AXY17&lt;=AYB14),AXY17-AXW17,IF(AND(AXW17&lt;=AYA14,AXY17&lt;=AYB14),AXY17-AYA14,IF(AND(AXW17&gt;AYA14,AXY17&gt;AYB14),AYB14-AXW17,0)))),0)),0)</f>
        <v>　</v>
      </c>
      <c r="AYB17" s="663"/>
      <c r="AYC17" s="664"/>
      <c r="AYD17" s="662" t="str">
        <f>IFERROR(IF(OR(AXV17="日",AXV17="祝",AXV17=0,AXW17=""),"　",MAX(IF(AND(AXW17&gt;AYG14,AXY17&gt;AYE14),0,IF(AND(AXW17&lt;=AYG14,AXW17&gt;AYD14,AXY17&gt;AYE14),AYG14-AXW17,IF(AND(AXW17&lt;=AYG14,AXW17&lt;=AYD14,AXY17&gt;AYE14),AYG14-AYD14,IF(AND(AXW17&gt;AYD14,AXY17&lt;=AYE14),AXY17-AXW17,IF(AND(AXW17&lt;=AYD14,AXY17&lt;=AYE14),AXY17-AYD14,0))))),0)),0)</f>
        <v>　</v>
      </c>
      <c r="AYE17" s="663"/>
      <c r="AYF17" s="664"/>
      <c r="AYG17" s="662" t="str">
        <f>IFERROR(IF(OR(AXV17="日",AXV17="祝",AXV17=0,AXW17=""),"　",MAX(IF(AND(AXW17&lt;=AYG14,AXY17&gt;AYH14),AYH14-AYG14,IF(AXY17&lt;=AYH14,0,IF(AND(AXW17&gt;AYG14,AXY17&gt;AYH14),AYH14-AXW17,0))),0)),0)</f>
        <v>　</v>
      </c>
      <c r="AYH17" s="663"/>
      <c r="AYI17" s="664"/>
      <c r="AYJ17" s="662" t="str">
        <f>IFERROR(IF(OR(AXV17="日",AXV17="祝",AXV17=0,AXW17=""),"　",MAX(IF(AXW17&gt;AYJ14,AXY17-AXW17,IF(AXW17&lt;=AYJ14,AXY17-AYJ14,0)),0)),0)</f>
        <v>　</v>
      </c>
      <c r="AYK17" s="663"/>
      <c r="AYL17" s="664"/>
      <c r="AYM17" s="662" t="str">
        <f>IFERROR(IF(OR(AXV17="日",AXV17="祝",AXV17=0,AXW17=""),"　",MAX(IF(AND(AXW17&lt;=AYM14,AXY17&gt;AYN14),AYN14-AYM14,IF(AND(AXW17&gt;AYM14,AXY17&lt;=AYN14),AXY17-AXW17,IF(AND(AXW17&lt;=AYM14,AXY17&lt;=AYN14),AXY17-AYM14,IF(AND(AXW17&gt;AYM14,AXY17&gt;AYN14),AYN14-AXW17,0)))),0)),0)</f>
        <v>　</v>
      </c>
      <c r="AYN17" s="663"/>
      <c r="AYO17" s="664"/>
      <c r="AYP17" s="662" t="str">
        <f>IFERROR(IF(OR(AXV17="日",AXV17="祝",AXV17=0,AXW17=""),"　",MAX(IF(AND(AXW17&gt;AYS14,AXY17&gt;AYQ14),0,IF(AND(AXW17&lt;=AYS14,AXW17&gt;AYP14,AXY17&gt;AYQ14),AYS14-AXW17,IF(AND(AXW17&lt;=AYS14,AXW17&lt;=AYP14,AXY17&gt;AYQ14),AYS14-AYP14,IF(AND(AXW17&gt;AYP14,AXY17&lt;=AYQ14),AXY17-AXW17,IF(AND(AXW17&lt;=AYP14,AXY17&lt;=AYQ14),AXY17-AYP14,0))))),0)),0)</f>
        <v>　</v>
      </c>
      <c r="AYQ17" s="663"/>
      <c r="AYR17" s="664"/>
      <c r="AYS17" s="662" t="str">
        <f>IFERROR(IF(OR(AXV17="日",AXV17="祝",AXV17=0,AXW17=""),"　",MAX(IF(AND(AXW17&lt;=AYS14,AXY17&gt;AYT14),AYT14-AYS14,IF(AXY17&lt;=AYT14,0,IF(AND(AXW17&gt;AYS14,AXY17&gt;AYT14),AYT14-AXW17,0))),0)),0)</f>
        <v>　</v>
      </c>
      <c r="AYT17" s="663"/>
      <c r="AYU17" s="664"/>
      <c r="AYV17" s="662" t="str">
        <f t="shared" si="24"/>
        <v>　</v>
      </c>
      <c r="AYW17" s="663"/>
      <c r="AYX17" s="664"/>
      <c r="AYY17" s="665" t="str">
        <f>IF(AZB17="×",TIME(0,0,0),IF(AZL4="非常勤",AYA17,AYM17))</f>
        <v>　</v>
      </c>
      <c r="AYZ17" s="666"/>
      <c r="AZA17" s="667"/>
      <c r="AZB17" s="265"/>
      <c r="AZC17" s="665" t="str">
        <f>IF(AZF17="×",TIME(0,0,0),IF(AZL4="非常勤",AYD17,AYP17))</f>
        <v>　</v>
      </c>
      <c r="AZD17" s="666"/>
      <c r="AZE17" s="667"/>
      <c r="AZF17" s="265"/>
      <c r="AZG17" s="665" t="str">
        <f>IF(AZJ17="×",TIME(0,0,0),IF(AZL4="非常勤",AYG17,AYS17))</f>
        <v>　</v>
      </c>
      <c r="AZH17" s="666"/>
      <c r="AZI17" s="667"/>
      <c r="AZJ17" s="265"/>
      <c r="AZK17" s="665" t="str">
        <f>IF(AZN17="×",TIME(0,0,0),IF(AZL4="非常勤",AYJ17,AYV17))</f>
        <v>　</v>
      </c>
      <c r="AZL17" s="666"/>
      <c r="AZM17" s="667"/>
      <c r="AZN17" s="265"/>
      <c r="AZO17" s="668"/>
      <c r="AZP17" s="669"/>
      <c r="AZQ17" s="668"/>
      <c r="AZR17" s="670"/>
      <c r="AZS17" s="669"/>
      <c r="AZT17" s="671"/>
      <c r="AZU17" s="672"/>
      <c r="AZV17" s="672"/>
      <c r="AZW17" s="673"/>
      <c r="AZX17" s="263">
        <f>$A$17</f>
        <v>3</v>
      </c>
      <c r="AZY17" s="264" t="str">
        <f>$B$17</f>
        <v>祝</v>
      </c>
      <c r="AZZ17" s="660"/>
      <c r="BAA17" s="661"/>
      <c r="BAB17" s="660"/>
      <c r="BAC17" s="661"/>
      <c r="BAD17" s="662" t="str">
        <f>IFERROR(IF(OR(AZY17="日",AZY17="祝",AZY17=0,AZZ17=""),"　",MAX(IF(AND(AZZ17&lt;=BAD14,BAB17&gt;BAE14),BAE14-BAD14,IF(AND(AZZ17&gt;BAD14,BAB17&lt;=BAE14),BAB17-AZZ17,IF(AND(AZZ17&lt;=BAD14,BAB17&lt;=BAE14),BAB17-BAD14,IF(AND(AZZ17&gt;BAD14,BAB17&gt;BAE14),BAE14-AZZ17,0)))),0)),0)</f>
        <v>　</v>
      </c>
      <c r="BAE17" s="663"/>
      <c r="BAF17" s="664"/>
      <c r="BAG17" s="662" t="str">
        <f>IFERROR(IF(OR(AZY17="日",AZY17="祝",AZY17=0,AZZ17=""),"　",MAX(IF(AND(AZZ17&gt;BAJ14,BAB17&gt;BAH14),0,IF(AND(AZZ17&lt;=BAJ14,AZZ17&gt;BAG14,BAB17&gt;BAH14),BAJ14-AZZ17,IF(AND(AZZ17&lt;=BAJ14,AZZ17&lt;=BAG14,BAB17&gt;BAH14),BAJ14-BAG14,IF(AND(AZZ17&gt;BAG14,BAB17&lt;=BAH14),BAB17-AZZ17,IF(AND(AZZ17&lt;=BAG14,BAB17&lt;=BAH14),BAB17-BAG14,0))))),0)),0)</f>
        <v>　</v>
      </c>
      <c r="BAH17" s="663"/>
      <c r="BAI17" s="664"/>
      <c r="BAJ17" s="662" t="str">
        <f>IFERROR(IF(OR(AZY17="日",AZY17="祝",AZY17=0,AZZ17=""),"　",MAX(IF(AND(AZZ17&lt;=BAJ14,BAB17&gt;BAK14),BAK14-BAJ14,IF(BAB17&lt;=BAK14,0,IF(AND(AZZ17&gt;BAJ14,BAB17&gt;BAK14),BAK14-AZZ17,0))),0)),0)</f>
        <v>　</v>
      </c>
      <c r="BAK17" s="663"/>
      <c r="BAL17" s="664"/>
      <c r="BAM17" s="662" t="str">
        <f>IFERROR(IF(OR(AZY17="日",AZY17="祝",AZY17=0,AZZ17=""),"　",MAX(IF(AZZ17&gt;BAM14,BAB17-AZZ17,IF(AZZ17&lt;=BAM14,BAB17-BAM14,0)),0)),0)</f>
        <v>　</v>
      </c>
      <c r="BAN17" s="663"/>
      <c r="BAO17" s="664"/>
      <c r="BAP17" s="662" t="str">
        <f>IFERROR(IF(OR(AZY17="日",AZY17="祝",AZY17=0,AZZ17=""),"　",MAX(IF(AND(AZZ17&lt;=BAP14,BAB17&gt;BAQ14),BAQ14-BAP14,IF(AND(AZZ17&gt;BAP14,BAB17&lt;=BAQ14),BAB17-AZZ17,IF(AND(AZZ17&lt;=BAP14,BAB17&lt;=BAQ14),BAB17-BAP14,IF(AND(AZZ17&gt;BAP14,BAB17&gt;BAQ14),BAQ14-AZZ17,0)))),0)),0)</f>
        <v>　</v>
      </c>
      <c r="BAQ17" s="663"/>
      <c r="BAR17" s="664"/>
      <c r="BAS17" s="662" t="str">
        <f>IFERROR(IF(OR(AZY17="日",AZY17="祝",AZY17=0,AZZ17=""),"　",MAX(IF(AND(AZZ17&gt;BAV14,BAB17&gt;BAT14),0,IF(AND(AZZ17&lt;=BAV14,AZZ17&gt;BAS14,BAB17&gt;BAT14),BAV14-AZZ17,IF(AND(AZZ17&lt;=BAV14,AZZ17&lt;=BAS14,BAB17&gt;BAT14),BAV14-BAS14,IF(AND(AZZ17&gt;BAS14,BAB17&lt;=BAT14),BAB17-AZZ17,IF(AND(AZZ17&lt;=BAS14,BAB17&lt;=BAT14),BAB17-BAS14,0))))),0)),0)</f>
        <v>　</v>
      </c>
      <c r="BAT17" s="663"/>
      <c r="BAU17" s="664"/>
      <c r="BAV17" s="662" t="str">
        <f>IFERROR(IF(OR(AZY17="日",AZY17="祝",AZY17=0,AZZ17=""),"　",MAX(IF(AND(AZZ17&lt;=BAV14,BAB17&gt;BAW14),BAW14-BAV14,IF(BAB17&lt;=BAW14,0,IF(AND(AZZ17&gt;BAV14,BAB17&gt;BAW14),BAW14-AZZ17,0))),0)),0)</f>
        <v>　</v>
      </c>
      <c r="BAW17" s="663"/>
      <c r="BAX17" s="664"/>
      <c r="BAY17" s="662" t="str">
        <f t="shared" si="25"/>
        <v>　</v>
      </c>
      <c r="BAZ17" s="663"/>
      <c r="BBA17" s="664"/>
      <c r="BBB17" s="665" t="str">
        <f>IF(BBE17="×",TIME(0,0,0),IF(BBO4="非常勤",BAD17,BAP17))</f>
        <v>　</v>
      </c>
      <c r="BBC17" s="666"/>
      <c r="BBD17" s="667"/>
      <c r="BBE17" s="265"/>
      <c r="BBF17" s="665" t="str">
        <f>IF(BBI17="×",TIME(0,0,0),IF(BBO4="非常勤",BAG17,BAS17))</f>
        <v>　</v>
      </c>
      <c r="BBG17" s="666"/>
      <c r="BBH17" s="667"/>
      <c r="BBI17" s="265"/>
      <c r="BBJ17" s="665" t="str">
        <f>IF(BBM17="×",TIME(0,0,0),IF(BBO4="非常勤",BAJ17,BAV17))</f>
        <v>　</v>
      </c>
      <c r="BBK17" s="666"/>
      <c r="BBL17" s="667"/>
      <c r="BBM17" s="265"/>
      <c r="BBN17" s="665" t="str">
        <f>IF(BBQ17="×",TIME(0,0,0),IF(BBO4="非常勤",BAM17,BAY17))</f>
        <v>　</v>
      </c>
      <c r="BBO17" s="666"/>
      <c r="BBP17" s="667"/>
      <c r="BBQ17" s="265"/>
      <c r="BBR17" s="668"/>
      <c r="BBS17" s="669"/>
      <c r="BBT17" s="668"/>
      <c r="BBU17" s="670"/>
      <c r="BBV17" s="669"/>
      <c r="BBW17" s="671"/>
      <c r="BBX17" s="672"/>
      <c r="BBY17" s="672"/>
      <c r="BBZ17" s="673"/>
      <c r="BCA17" s="263">
        <f>$A$17</f>
        <v>3</v>
      </c>
      <c r="BCB17" s="264" t="str">
        <f>$B$17</f>
        <v>祝</v>
      </c>
      <c r="BCC17" s="660"/>
      <c r="BCD17" s="661"/>
      <c r="BCE17" s="660"/>
      <c r="BCF17" s="661"/>
      <c r="BCG17" s="662" t="str">
        <f>IFERROR(IF(OR(BCB17="日",BCB17="祝",BCB17=0,BCC17=""),"　",MAX(IF(AND(BCC17&lt;=BCG14,BCE17&gt;BCH14),BCH14-BCG14,IF(AND(BCC17&gt;BCG14,BCE17&lt;=BCH14),BCE17-BCC17,IF(AND(BCC17&lt;=BCG14,BCE17&lt;=BCH14),BCE17-BCG14,IF(AND(BCC17&gt;BCG14,BCE17&gt;BCH14),BCH14-BCC17,0)))),0)),0)</f>
        <v>　</v>
      </c>
      <c r="BCH17" s="663"/>
      <c r="BCI17" s="664"/>
      <c r="BCJ17" s="662" t="str">
        <f>IFERROR(IF(OR(BCB17="日",BCB17="祝",BCB17=0,BCC17=""),"　",MAX(IF(AND(BCC17&gt;BCM14,BCE17&gt;BCK14),0,IF(AND(BCC17&lt;=BCM14,BCC17&gt;BCJ14,BCE17&gt;BCK14),BCM14-BCC17,IF(AND(BCC17&lt;=BCM14,BCC17&lt;=BCJ14,BCE17&gt;BCK14),BCM14-BCJ14,IF(AND(BCC17&gt;BCJ14,BCE17&lt;=BCK14),BCE17-BCC17,IF(AND(BCC17&lt;=BCJ14,BCE17&lt;=BCK14),BCE17-BCJ14,0))))),0)),0)</f>
        <v>　</v>
      </c>
      <c r="BCK17" s="663"/>
      <c r="BCL17" s="664"/>
      <c r="BCM17" s="662" t="str">
        <f>IFERROR(IF(OR(BCB17="日",BCB17="祝",BCB17=0,BCC17=""),"　",MAX(IF(AND(BCC17&lt;=BCM14,BCE17&gt;BCN14),BCN14-BCM14,IF(BCE17&lt;=BCN14,0,IF(AND(BCC17&gt;BCM14,BCE17&gt;BCN14),BCN14-BCC17,0))),0)),0)</f>
        <v>　</v>
      </c>
      <c r="BCN17" s="663"/>
      <c r="BCO17" s="664"/>
      <c r="BCP17" s="662" t="str">
        <f>IFERROR(IF(OR(BCB17="日",BCB17="祝",BCB17=0,BCC17=""),"　",MAX(IF(BCC17&gt;BCP14,BCE17-BCC17,IF(BCC17&lt;=BCP14,BCE17-BCP14,0)),0)),0)</f>
        <v>　</v>
      </c>
      <c r="BCQ17" s="663"/>
      <c r="BCR17" s="664"/>
      <c r="BCS17" s="662" t="str">
        <f>IFERROR(IF(OR(BCB17="日",BCB17="祝",BCB17=0,BCC17=""),"　",MAX(IF(AND(BCC17&lt;=BCS14,BCE17&gt;BCT14),BCT14-BCS14,IF(AND(BCC17&gt;BCS14,BCE17&lt;=BCT14),BCE17-BCC17,IF(AND(BCC17&lt;=BCS14,BCE17&lt;=BCT14),BCE17-BCS14,IF(AND(BCC17&gt;BCS14,BCE17&gt;BCT14),BCT14-BCC17,0)))),0)),0)</f>
        <v>　</v>
      </c>
      <c r="BCT17" s="663"/>
      <c r="BCU17" s="664"/>
      <c r="BCV17" s="662" t="str">
        <f>IFERROR(IF(OR(BCB17="日",BCB17="祝",BCB17=0,BCC17=""),"　",MAX(IF(AND(BCC17&gt;BCY14,BCE17&gt;BCW14),0,IF(AND(BCC17&lt;=BCY14,BCC17&gt;BCV14,BCE17&gt;BCW14),BCY14-BCC17,IF(AND(BCC17&lt;=BCY14,BCC17&lt;=BCV14,BCE17&gt;BCW14),BCY14-BCV14,IF(AND(BCC17&gt;BCV14,BCE17&lt;=BCW14),BCE17-BCC17,IF(AND(BCC17&lt;=BCV14,BCE17&lt;=BCW14),BCE17-BCV14,0))))),0)),0)</f>
        <v>　</v>
      </c>
      <c r="BCW17" s="663"/>
      <c r="BCX17" s="664"/>
      <c r="BCY17" s="662" t="str">
        <f>IFERROR(IF(OR(BCB17="日",BCB17="祝",BCB17=0,BCC17=""),"　",MAX(IF(AND(BCC17&lt;=BCY14,BCE17&gt;BCZ14),BCZ14-BCY14,IF(BCE17&lt;=BCZ14,0,IF(AND(BCC17&gt;BCY14,BCE17&gt;BCZ14),BCZ14-BCC17,0))),0)),0)</f>
        <v>　</v>
      </c>
      <c r="BCZ17" s="663"/>
      <c r="BDA17" s="664"/>
      <c r="BDB17" s="662" t="str">
        <f t="shared" si="26"/>
        <v>　</v>
      </c>
      <c r="BDC17" s="663"/>
      <c r="BDD17" s="664"/>
      <c r="BDE17" s="665" t="str">
        <f>IF(BDH17="×",TIME(0,0,0),IF(BDR4="非常勤",BCG17,BCS17))</f>
        <v>　</v>
      </c>
      <c r="BDF17" s="666"/>
      <c r="BDG17" s="667"/>
      <c r="BDH17" s="265"/>
      <c r="BDI17" s="665" t="str">
        <f>IF(BDL17="×",TIME(0,0,0),IF(BDR4="非常勤",BCJ17,BCV17))</f>
        <v>　</v>
      </c>
      <c r="BDJ17" s="666"/>
      <c r="BDK17" s="667"/>
      <c r="BDL17" s="265"/>
      <c r="BDM17" s="665" t="str">
        <f>IF(BDP17="×",TIME(0,0,0),IF(BDR4="非常勤",BCM17,BCY17))</f>
        <v>　</v>
      </c>
      <c r="BDN17" s="666"/>
      <c r="BDO17" s="667"/>
      <c r="BDP17" s="265"/>
      <c r="BDQ17" s="665" t="str">
        <f>IF(BDT17="×",TIME(0,0,0),IF(BDR4="非常勤",BCP17,BDB17))</f>
        <v>　</v>
      </c>
      <c r="BDR17" s="666"/>
      <c r="BDS17" s="667"/>
      <c r="BDT17" s="265"/>
      <c r="BDU17" s="668"/>
      <c r="BDV17" s="669"/>
      <c r="BDW17" s="668"/>
      <c r="BDX17" s="670"/>
      <c r="BDY17" s="669"/>
      <c r="BDZ17" s="671"/>
      <c r="BEA17" s="672"/>
      <c r="BEB17" s="672"/>
      <c r="BEC17" s="673"/>
      <c r="BED17" s="263">
        <f>$A$17</f>
        <v>3</v>
      </c>
      <c r="BEE17" s="264" t="str">
        <f>$B$17</f>
        <v>祝</v>
      </c>
      <c r="BEF17" s="660"/>
      <c r="BEG17" s="661"/>
      <c r="BEH17" s="660"/>
      <c r="BEI17" s="661"/>
      <c r="BEJ17" s="662" t="str">
        <f>IFERROR(IF(OR(BEE17="日",BEE17="祝",BEE17=0,BEF17=""),"　",MAX(IF(AND(BEF17&lt;=BEJ14,BEH17&gt;BEK14),BEK14-BEJ14,IF(AND(BEF17&gt;BEJ14,BEH17&lt;=BEK14),BEH17-BEF17,IF(AND(BEF17&lt;=BEJ14,BEH17&lt;=BEK14),BEH17-BEJ14,IF(AND(BEF17&gt;BEJ14,BEH17&gt;BEK14),BEK14-BEF17,0)))),0)),0)</f>
        <v>　</v>
      </c>
      <c r="BEK17" s="663"/>
      <c r="BEL17" s="664"/>
      <c r="BEM17" s="662" t="str">
        <f>IFERROR(IF(OR(BEE17="日",BEE17="祝",BEE17=0,BEF17=""),"　",MAX(IF(AND(BEF17&gt;BEP14,BEH17&gt;BEN14),0,IF(AND(BEF17&lt;=BEP14,BEF17&gt;BEM14,BEH17&gt;BEN14),BEP14-BEF17,IF(AND(BEF17&lt;=BEP14,BEF17&lt;=BEM14,BEH17&gt;BEN14),BEP14-BEM14,IF(AND(BEF17&gt;BEM14,BEH17&lt;=BEN14),BEH17-BEF17,IF(AND(BEF17&lt;=BEM14,BEH17&lt;=BEN14),BEH17-BEM14,0))))),0)),0)</f>
        <v>　</v>
      </c>
      <c r="BEN17" s="663"/>
      <c r="BEO17" s="664"/>
      <c r="BEP17" s="662" t="str">
        <f>IFERROR(IF(OR(BEE17="日",BEE17="祝",BEE17=0,BEF17=""),"　",MAX(IF(AND(BEF17&lt;=BEP14,BEH17&gt;BEQ14),BEQ14-BEP14,IF(BEH17&lt;=BEQ14,0,IF(AND(BEF17&gt;BEP14,BEH17&gt;BEQ14),BEQ14-BEF17,0))),0)),0)</f>
        <v>　</v>
      </c>
      <c r="BEQ17" s="663"/>
      <c r="BER17" s="664"/>
      <c r="BES17" s="662" t="str">
        <f>IFERROR(IF(OR(BEE17="日",BEE17="祝",BEE17=0,BEF17=""),"　",MAX(IF(BEF17&gt;BES14,BEH17-BEF17,IF(BEF17&lt;=BES14,BEH17-BES14,0)),0)),0)</f>
        <v>　</v>
      </c>
      <c r="BET17" s="663"/>
      <c r="BEU17" s="664"/>
      <c r="BEV17" s="662" t="str">
        <f>IFERROR(IF(OR(BEE17="日",BEE17="祝",BEE17=0,BEF17=""),"　",MAX(IF(AND(BEF17&lt;=BEV14,BEH17&gt;BEW14),BEW14-BEV14,IF(AND(BEF17&gt;BEV14,BEH17&lt;=BEW14),BEH17-BEF17,IF(AND(BEF17&lt;=BEV14,BEH17&lt;=BEW14),BEH17-BEV14,IF(AND(BEF17&gt;BEV14,BEH17&gt;BEW14),BEW14-BEF17,0)))),0)),0)</f>
        <v>　</v>
      </c>
      <c r="BEW17" s="663"/>
      <c r="BEX17" s="664"/>
      <c r="BEY17" s="662" t="str">
        <f>IFERROR(IF(OR(BEE17="日",BEE17="祝",BEE17=0,BEF17=""),"　",MAX(IF(AND(BEF17&gt;BFB14,BEH17&gt;BEZ14),0,IF(AND(BEF17&lt;=BFB14,BEF17&gt;BEY14,BEH17&gt;BEZ14),BFB14-BEF17,IF(AND(BEF17&lt;=BFB14,BEF17&lt;=BEY14,BEH17&gt;BEZ14),BFB14-BEY14,IF(AND(BEF17&gt;BEY14,BEH17&lt;=BEZ14),BEH17-BEF17,IF(AND(BEF17&lt;=BEY14,BEH17&lt;=BEZ14),BEH17-BEY14,0))))),0)),0)</f>
        <v>　</v>
      </c>
      <c r="BEZ17" s="663"/>
      <c r="BFA17" s="664"/>
      <c r="BFB17" s="662" t="str">
        <f>IFERROR(IF(OR(BEE17="日",BEE17="祝",BEE17=0,BEF17=""),"　",MAX(IF(AND(BEF17&lt;=BFB14,BEH17&gt;BFC14),BFC14-BFB14,IF(BEH17&lt;=BFC14,0,IF(AND(BEF17&gt;BFB14,BEH17&gt;BFC14),BFC14-BEF17,0))),0)),0)</f>
        <v>　</v>
      </c>
      <c r="BFC17" s="663"/>
      <c r="BFD17" s="664"/>
      <c r="BFE17" s="662" t="str">
        <f t="shared" si="27"/>
        <v>　</v>
      </c>
      <c r="BFF17" s="663"/>
      <c r="BFG17" s="664"/>
      <c r="BFH17" s="665" t="str">
        <f>IF(BFK17="×",TIME(0,0,0),IF(BFU4="非常勤",BEJ17,BEV17))</f>
        <v>　</v>
      </c>
      <c r="BFI17" s="666"/>
      <c r="BFJ17" s="667"/>
      <c r="BFK17" s="265"/>
      <c r="BFL17" s="665" t="str">
        <f>IF(BFO17="×",TIME(0,0,0),IF(BFU4="非常勤",BEM17,BEY17))</f>
        <v>　</v>
      </c>
      <c r="BFM17" s="666"/>
      <c r="BFN17" s="667"/>
      <c r="BFO17" s="265"/>
      <c r="BFP17" s="665" t="str">
        <f>IF(BFS17="×",TIME(0,0,0),IF(BFU4="非常勤",BEP17,BFB17))</f>
        <v>　</v>
      </c>
      <c r="BFQ17" s="666"/>
      <c r="BFR17" s="667"/>
      <c r="BFS17" s="265"/>
      <c r="BFT17" s="665" t="str">
        <f>IF(BFW17="×",TIME(0,0,0),IF(BFU4="非常勤",BES17,BFE17))</f>
        <v>　</v>
      </c>
      <c r="BFU17" s="666"/>
      <c r="BFV17" s="667"/>
      <c r="BFW17" s="265"/>
      <c r="BFX17" s="668"/>
      <c r="BFY17" s="669"/>
      <c r="BFZ17" s="668"/>
      <c r="BGA17" s="670"/>
      <c r="BGB17" s="669"/>
      <c r="BGC17" s="671"/>
      <c r="BGD17" s="672"/>
      <c r="BGE17" s="672"/>
      <c r="BGF17" s="673"/>
      <c r="BGG17" s="263">
        <f>$A$17</f>
        <v>3</v>
      </c>
      <c r="BGH17" s="264" t="str">
        <f>$B$17</f>
        <v>祝</v>
      </c>
      <c r="BGI17" s="660"/>
      <c r="BGJ17" s="661"/>
      <c r="BGK17" s="660"/>
      <c r="BGL17" s="661"/>
      <c r="BGM17" s="662" t="str">
        <f>IFERROR(IF(OR(BGH17="日",BGH17="祝",BGH17=0,BGI17=""),"　",MAX(IF(AND(BGI17&lt;=BGM14,BGK17&gt;BGN14),BGN14-BGM14,IF(AND(BGI17&gt;BGM14,BGK17&lt;=BGN14),BGK17-BGI17,IF(AND(BGI17&lt;=BGM14,BGK17&lt;=BGN14),BGK17-BGM14,IF(AND(BGI17&gt;BGM14,BGK17&gt;BGN14),BGN14-BGI17,0)))),0)),0)</f>
        <v>　</v>
      </c>
      <c r="BGN17" s="663"/>
      <c r="BGO17" s="664"/>
      <c r="BGP17" s="662" t="str">
        <f>IFERROR(IF(OR(BGH17="日",BGH17="祝",BGH17=0,BGI17=""),"　",MAX(IF(AND(BGI17&gt;BGS14,BGK17&gt;BGQ14),0,IF(AND(BGI17&lt;=BGS14,BGI17&gt;BGP14,BGK17&gt;BGQ14),BGS14-BGI17,IF(AND(BGI17&lt;=BGS14,BGI17&lt;=BGP14,BGK17&gt;BGQ14),BGS14-BGP14,IF(AND(BGI17&gt;BGP14,BGK17&lt;=BGQ14),BGK17-BGI17,IF(AND(BGI17&lt;=BGP14,BGK17&lt;=BGQ14),BGK17-BGP14,0))))),0)),0)</f>
        <v>　</v>
      </c>
      <c r="BGQ17" s="663"/>
      <c r="BGR17" s="664"/>
      <c r="BGS17" s="662" t="str">
        <f>IFERROR(IF(OR(BGH17="日",BGH17="祝",BGH17=0,BGI17=""),"　",MAX(IF(AND(BGI17&lt;=BGS14,BGK17&gt;BGT14),BGT14-BGS14,IF(BGK17&lt;=BGT14,0,IF(AND(BGI17&gt;BGS14,BGK17&gt;BGT14),BGT14-BGI17,0))),0)),0)</f>
        <v>　</v>
      </c>
      <c r="BGT17" s="663"/>
      <c r="BGU17" s="664"/>
      <c r="BGV17" s="662" t="str">
        <f>IFERROR(IF(OR(BGH17="日",BGH17="祝",BGH17=0,BGI17=""),"　",MAX(IF(BGI17&gt;BGV14,BGK17-BGI17,IF(BGI17&lt;=BGV14,BGK17-BGV14,0)),0)),0)</f>
        <v>　</v>
      </c>
      <c r="BGW17" s="663"/>
      <c r="BGX17" s="664"/>
      <c r="BGY17" s="662" t="str">
        <f>IFERROR(IF(OR(BGH17="日",BGH17="祝",BGH17=0,BGI17=""),"　",MAX(IF(AND(BGI17&lt;=BGY14,BGK17&gt;BGZ14),BGZ14-BGY14,IF(AND(BGI17&gt;BGY14,BGK17&lt;=BGZ14),BGK17-BGI17,IF(AND(BGI17&lt;=BGY14,BGK17&lt;=BGZ14),BGK17-BGY14,IF(AND(BGI17&gt;BGY14,BGK17&gt;BGZ14),BGZ14-BGI17,0)))),0)),0)</f>
        <v>　</v>
      </c>
      <c r="BGZ17" s="663"/>
      <c r="BHA17" s="664"/>
      <c r="BHB17" s="662" t="str">
        <f>IFERROR(IF(OR(BGH17="日",BGH17="祝",BGH17=0,BGI17=""),"　",MAX(IF(AND(BGI17&gt;BHE14,BGK17&gt;BHC14),0,IF(AND(BGI17&lt;=BHE14,BGI17&gt;BHB14,BGK17&gt;BHC14),BHE14-BGI17,IF(AND(BGI17&lt;=BHE14,BGI17&lt;=BHB14,BGK17&gt;BHC14),BHE14-BHB14,IF(AND(BGI17&gt;BHB14,BGK17&lt;=BHC14),BGK17-BGI17,IF(AND(BGI17&lt;=BHB14,BGK17&lt;=BHC14),BGK17-BHB14,0))))),0)),0)</f>
        <v>　</v>
      </c>
      <c r="BHC17" s="663"/>
      <c r="BHD17" s="664"/>
      <c r="BHE17" s="662" t="str">
        <f>IFERROR(IF(OR(BGH17="日",BGH17="祝",BGH17=0,BGI17=""),"　",MAX(IF(AND(BGI17&lt;=BHE14,BGK17&gt;BHF14),BHF14-BHE14,IF(BGK17&lt;=BHF14,0,IF(AND(BGI17&gt;BHE14,BGK17&gt;BHF14),BHF14-BGI17,0))),0)),0)</f>
        <v>　</v>
      </c>
      <c r="BHF17" s="663"/>
      <c r="BHG17" s="664"/>
      <c r="BHH17" s="662" t="str">
        <f t="shared" si="28"/>
        <v>　</v>
      </c>
      <c r="BHI17" s="663"/>
      <c r="BHJ17" s="664"/>
      <c r="BHK17" s="665" t="str">
        <f>IF(BHN17="×",TIME(0,0,0),IF(BHX4="非常勤",BGM17,BGY17))</f>
        <v>　</v>
      </c>
      <c r="BHL17" s="666"/>
      <c r="BHM17" s="667"/>
      <c r="BHN17" s="265"/>
      <c r="BHO17" s="665" t="str">
        <f>IF(BHR17="×",TIME(0,0,0),IF(BHX4="非常勤",BGP17,BHB17))</f>
        <v>　</v>
      </c>
      <c r="BHP17" s="666"/>
      <c r="BHQ17" s="667"/>
      <c r="BHR17" s="265"/>
      <c r="BHS17" s="665" t="str">
        <f>IF(BHV17="×",TIME(0,0,0),IF(BHX4="非常勤",BGS17,BHE17))</f>
        <v>　</v>
      </c>
      <c r="BHT17" s="666"/>
      <c r="BHU17" s="667"/>
      <c r="BHV17" s="265"/>
      <c r="BHW17" s="665" t="str">
        <f>IF(BHZ17="×",TIME(0,0,0),IF(BHX4="非常勤",BGV17,BHH17))</f>
        <v>　</v>
      </c>
      <c r="BHX17" s="666"/>
      <c r="BHY17" s="667"/>
      <c r="BHZ17" s="265"/>
      <c r="BIA17" s="668"/>
      <c r="BIB17" s="669"/>
      <c r="BIC17" s="668"/>
      <c r="BID17" s="670"/>
      <c r="BIE17" s="669"/>
      <c r="BIF17" s="671"/>
      <c r="BIG17" s="672"/>
      <c r="BIH17" s="672"/>
      <c r="BII17" s="673"/>
      <c r="BIJ17" s="263">
        <f>$A$17</f>
        <v>3</v>
      </c>
      <c r="BIK17" s="264" t="str">
        <f>$B$17</f>
        <v>祝</v>
      </c>
      <c r="BIL17" s="660"/>
      <c r="BIM17" s="661"/>
      <c r="BIN17" s="660"/>
      <c r="BIO17" s="661"/>
      <c r="BIP17" s="662" t="str">
        <f>IFERROR(IF(OR(BIK17="日",BIK17="祝",BIK17=0,BIL17=""),"　",MAX(IF(AND(BIL17&lt;=BIP14,BIN17&gt;BIQ14),BIQ14-BIP14,IF(AND(BIL17&gt;BIP14,BIN17&lt;=BIQ14),BIN17-BIL17,IF(AND(BIL17&lt;=BIP14,BIN17&lt;=BIQ14),BIN17-BIP14,IF(AND(BIL17&gt;BIP14,BIN17&gt;BIQ14),BIQ14-BIL17,0)))),0)),0)</f>
        <v>　</v>
      </c>
      <c r="BIQ17" s="663"/>
      <c r="BIR17" s="664"/>
      <c r="BIS17" s="662" t="str">
        <f>IFERROR(IF(OR(BIK17="日",BIK17="祝",BIK17=0,BIL17=""),"　",MAX(IF(AND(BIL17&gt;BIV14,BIN17&gt;BIT14),0,IF(AND(BIL17&lt;=BIV14,BIL17&gt;BIS14,BIN17&gt;BIT14),BIV14-BIL17,IF(AND(BIL17&lt;=BIV14,BIL17&lt;=BIS14,BIN17&gt;BIT14),BIV14-BIS14,IF(AND(BIL17&gt;BIS14,BIN17&lt;=BIT14),BIN17-BIL17,IF(AND(BIL17&lt;=BIS14,BIN17&lt;=BIT14),BIN17-BIS14,0))))),0)),0)</f>
        <v>　</v>
      </c>
      <c r="BIT17" s="663"/>
      <c r="BIU17" s="664"/>
      <c r="BIV17" s="662" t="str">
        <f>IFERROR(IF(OR(BIK17="日",BIK17="祝",BIK17=0,BIL17=""),"　",MAX(IF(AND(BIL17&lt;=BIV14,BIN17&gt;BIW14),BIW14-BIV14,IF(BIN17&lt;=BIW14,0,IF(AND(BIL17&gt;BIV14,BIN17&gt;BIW14),BIW14-BIL17,0))),0)),0)</f>
        <v>　</v>
      </c>
      <c r="BIW17" s="663"/>
      <c r="BIX17" s="664"/>
      <c r="BIY17" s="662" t="str">
        <f>IFERROR(IF(OR(BIK17="日",BIK17="祝",BIK17=0,BIL17=""),"　",MAX(IF(BIL17&gt;BIY14,BIN17-BIL17,IF(BIL17&lt;=BIY14,BIN17-BIY14,0)),0)),0)</f>
        <v>　</v>
      </c>
      <c r="BIZ17" s="663"/>
      <c r="BJA17" s="664"/>
      <c r="BJB17" s="662" t="str">
        <f>IFERROR(IF(OR(BIK17="日",BIK17="祝",BIK17=0,BIL17=""),"　",MAX(IF(AND(BIL17&lt;=BJB14,BIN17&gt;BJC14),BJC14-BJB14,IF(AND(BIL17&gt;BJB14,BIN17&lt;=BJC14),BIN17-BIL17,IF(AND(BIL17&lt;=BJB14,BIN17&lt;=BJC14),BIN17-BJB14,IF(AND(BIL17&gt;BJB14,BIN17&gt;BJC14),BJC14-BIL17,0)))),0)),0)</f>
        <v>　</v>
      </c>
      <c r="BJC17" s="663"/>
      <c r="BJD17" s="664"/>
      <c r="BJE17" s="662" t="str">
        <f>IFERROR(IF(OR(BIK17="日",BIK17="祝",BIK17=0,BIL17=""),"　",MAX(IF(AND(BIL17&gt;BJH14,BIN17&gt;BJF14),0,IF(AND(BIL17&lt;=BJH14,BIL17&gt;BJE14,BIN17&gt;BJF14),BJH14-BIL17,IF(AND(BIL17&lt;=BJH14,BIL17&lt;=BJE14,BIN17&gt;BJF14),BJH14-BJE14,IF(AND(BIL17&gt;BJE14,BIN17&lt;=BJF14),BIN17-BIL17,IF(AND(BIL17&lt;=BJE14,BIN17&lt;=BJF14),BIN17-BJE14,0))))),0)),0)</f>
        <v>　</v>
      </c>
      <c r="BJF17" s="663"/>
      <c r="BJG17" s="664"/>
      <c r="BJH17" s="662" t="str">
        <f>IFERROR(IF(OR(BIK17="日",BIK17="祝",BIK17=0,BIL17=""),"　",MAX(IF(AND(BIL17&lt;=BJH14,BIN17&gt;BJI14),BJI14-BJH14,IF(BIN17&lt;=BJI14,0,IF(AND(BIL17&gt;BJH14,BIN17&gt;BJI14),BJI14-BIL17,0))),0)),0)</f>
        <v>　</v>
      </c>
      <c r="BJI17" s="663"/>
      <c r="BJJ17" s="664"/>
      <c r="BJK17" s="662" t="str">
        <f t="shared" si="29"/>
        <v>　</v>
      </c>
      <c r="BJL17" s="663"/>
      <c r="BJM17" s="664"/>
      <c r="BJN17" s="665" t="str">
        <f>IF(BJQ17="×",TIME(0,0,0),IF(BKA4="非常勤",BIP17,BJB17))</f>
        <v>　</v>
      </c>
      <c r="BJO17" s="666"/>
      <c r="BJP17" s="667"/>
      <c r="BJQ17" s="265"/>
      <c r="BJR17" s="665" t="str">
        <f>IF(BJU17="×",TIME(0,0,0),IF(BKA4="非常勤",BIS17,BJE17))</f>
        <v>　</v>
      </c>
      <c r="BJS17" s="666"/>
      <c r="BJT17" s="667"/>
      <c r="BJU17" s="265"/>
      <c r="BJV17" s="665" t="str">
        <f>IF(BJY17="×",TIME(0,0,0),IF(BKA4="非常勤",BIV17,BJH17))</f>
        <v>　</v>
      </c>
      <c r="BJW17" s="666"/>
      <c r="BJX17" s="667"/>
      <c r="BJY17" s="265"/>
      <c r="BJZ17" s="665" t="str">
        <f>IF(BKC17="×",TIME(0,0,0),IF(BKA4="非常勤",BIY17,BJK17))</f>
        <v>　</v>
      </c>
      <c r="BKA17" s="666"/>
      <c r="BKB17" s="667"/>
      <c r="BKC17" s="265"/>
      <c r="BKD17" s="668"/>
      <c r="BKE17" s="669"/>
      <c r="BKF17" s="668"/>
      <c r="BKG17" s="670"/>
      <c r="BKH17" s="669"/>
      <c r="BKI17" s="671"/>
      <c r="BKJ17" s="672"/>
      <c r="BKK17" s="672"/>
      <c r="BKL17" s="673"/>
      <c r="BKM17" s="263">
        <f>$A$17</f>
        <v>3</v>
      </c>
      <c r="BKN17" s="264" t="str">
        <f>$B$17</f>
        <v>祝</v>
      </c>
      <c r="BKO17" s="660"/>
      <c r="BKP17" s="661"/>
      <c r="BKQ17" s="660"/>
      <c r="BKR17" s="661"/>
      <c r="BKS17" s="662" t="str">
        <f>IFERROR(IF(OR(BKN17="日",BKN17="祝",BKN17=0,BKO17=""),"　",MAX(IF(AND(BKO17&lt;=BKS14,BKQ17&gt;BKT14),BKT14-BKS14,IF(AND(BKO17&gt;BKS14,BKQ17&lt;=BKT14),BKQ17-BKO17,IF(AND(BKO17&lt;=BKS14,BKQ17&lt;=BKT14),BKQ17-BKS14,IF(AND(BKO17&gt;BKS14,BKQ17&gt;BKT14),BKT14-BKO17,0)))),0)),0)</f>
        <v>　</v>
      </c>
      <c r="BKT17" s="663"/>
      <c r="BKU17" s="664"/>
      <c r="BKV17" s="662" t="str">
        <f>IFERROR(IF(OR(BKN17="日",BKN17="祝",BKN17=0,BKO17=""),"　",MAX(IF(AND(BKO17&gt;BKY14,BKQ17&gt;BKW14),0,IF(AND(BKO17&lt;=BKY14,BKO17&gt;BKV14,BKQ17&gt;BKW14),BKY14-BKO17,IF(AND(BKO17&lt;=BKY14,BKO17&lt;=BKV14,BKQ17&gt;BKW14),BKY14-BKV14,IF(AND(BKO17&gt;BKV14,BKQ17&lt;=BKW14),BKQ17-BKO17,IF(AND(BKO17&lt;=BKV14,BKQ17&lt;=BKW14),BKQ17-BKV14,0))))),0)),0)</f>
        <v>　</v>
      </c>
      <c r="BKW17" s="663"/>
      <c r="BKX17" s="664"/>
      <c r="BKY17" s="662" t="str">
        <f>IFERROR(IF(OR(BKN17="日",BKN17="祝",BKN17=0,BKO17=""),"　",MAX(IF(AND(BKO17&lt;=BKY14,BKQ17&gt;BKZ14),BKZ14-BKY14,IF(BKQ17&lt;=BKZ14,0,IF(AND(BKO17&gt;BKY14,BKQ17&gt;BKZ14),BKZ14-BKO17,0))),0)),0)</f>
        <v>　</v>
      </c>
      <c r="BKZ17" s="663"/>
      <c r="BLA17" s="664"/>
      <c r="BLB17" s="662" t="str">
        <f>IFERROR(IF(OR(BKN17="日",BKN17="祝",BKN17=0,BKO17=""),"　",MAX(IF(BKO17&gt;BLB14,BKQ17-BKO17,IF(BKO17&lt;=BLB14,BKQ17-BLB14,0)),0)),0)</f>
        <v>　</v>
      </c>
      <c r="BLC17" s="663"/>
      <c r="BLD17" s="664"/>
      <c r="BLE17" s="662" t="str">
        <f>IFERROR(IF(OR(BKN17="日",BKN17="祝",BKN17=0,BKO17=""),"　",MAX(IF(AND(BKO17&lt;=BLE14,BKQ17&gt;BLF14),BLF14-BLE14,IF(AND(BKO17&gt;BLE14,BKQ17&lt;=BLF14),BKQ17-BKO17,IF(AND(BKO17&lt;=BLE14,BKQ17&lt;=BLF14),BKQ17-BLE14,IF(AND(BKO17&gt;BLE14,BKQ17&gt;BLF14),BLF14-BKO17,0)))),0)),0)</f>
        <v>　</v>
      </c>
      <c r="BLF17" s="663"/>
      <c r="BLG17" s="664"/>
      <c r="BLH17" s="662" t="str">
        <f>IFERROR(IF(OR(BKN17="日",BKN17="祝",BKN17=0,BKO17=""),"　",MAX(IF(AND(BKO17&gt;BLK14,BKQ17&gt;BLI14),0,IF(AND(BKO17&lt;=BLK14,BKO17&gt;BLH14,BKQ17&gt;BLI14),BLK14-BKO17,IF(AND(BKO17&lt;=BLK14,BKO17&lt;=BLH14,BKQ17&gt;BLI14),BLK14-BLH14,IF(AND(BKO17&gt;BLH14,BKQ17&lt;=BLI14),BKQ17-BKO17,IF(AND(BKO17&lt;=BLH14,BKQ17&lt;=BLI14),BKQ17-BLH14,0))))),0)),0)</f>
        <v>　</v>
      </c>
      <c r="BLI17" s="663"/>
      <c r="BLJ17" s="664"/>
      <c r="BLK17" s="662" t="str">
        <f>IFERROR(IF(OR(BKN17="日",BKN17="祝",BKN17=0,BKO17=""),"　",MAX(IF(AND(BKO17&lt;=BLK14,BKQ17&gt;BLL14),BLL14-BLK14,IF(BKQ17&lt;=BLL14,0,IF(AND(BKO17&gt;BLK14,BKQ17&gt;BLL14),BLL14-BKO17,0))),0)),0)</f>
        <v>　</v>
      </c>
      <c r="BLL17" s="663"/>
      <c r="BLM17" s="664"/>
      <c r="BLN17" s="662" t="str">
        <f t="shared" si="30"/>
        <v>　</v>
      </c>
      <c r="BLO17" s="663"/>
      <c r="BLP17" s="664"/>
      <c r="BLQ17" s="665" t="str">
        <f>IF(BLT17="×",TIME(0,0,0),IF(BMD4="非常勤",BKS17,BLE17))</f>
        <v>　</v>
      </c>
      <c r="BLR17" s="666"/>
      <c r="BLS17" s="667"/>
      <c r="BLT17" s="265"/>
      <c r="BLU17" s="665" t="str">
        <f>IF(BLX17="×",TIME(0,0,0),IF(BMD4="非常勤",BKV17,BLH17))</f>
        <v>　</v>
      </c>
      <c r="BLV17" s="666"/>
      <c r="BLW17" s="667"/>
      <c r="BLX17" s="265"/>
      <c r="BLY17" s="665" t="str">
        <f>IF(BMB17="×",TIME(0,0,0),IF(BMD4="非常勤",BKY17,BLK17))</f>
        <v>　</v>
      </c>
      <c r="BLZ17" s="666"/>
      <c r="BMA17" s="667"/>
      <c r="BMB17" s="265"/>
      <c r="BMC17" s="665" t="str">
        <f>IF(BMF17="×",TIME(0,0,0),IF(BMD4="非常勤",BLB17,BLN17))</f>
        <v>　</v>
      </c>
      <c r="BMD17" s="666"/>
      <c r="BME17" s="667"/>
      <c r="BMF17" s="265"/>
      <c r="BMG17" s="668"/>
      <c r="BMH17" s="669"/>
      <c r="BMI17" s="668"/>
      <c r="BMJ17" s="670"/>
      <c r="BMK17" s="669"/>
      <c r="BML17" s="671"/>
      <c r="BMM17" s="672"/>
      <c r="BMN17" s="672"/>
      <c r="BMO17" s="673"/>
      <c r="BMP17" s="263">
        <f>$A$17</f>
        <v>3</v>
      </c>
      <c r="BMQ17" s="264" t="str">
        <f>$B$17</f>
        <v>祝</v>
      </c>
      <c r="BMR17" s="660"/>
      <c r="BMS17" s="661"/>
      <c r="BMT17" s="660"/>
      <c r="BMU17" s="661"/>
      <c r="BMV17" s="662" t="str">
        <f>IFERROR(IF(OR(BMQ17="日",BMQ17="祝",BMQ17=0,BMR17=""),"　",MAX(IF(AND(BMR17&lt;=BMV14,BMT17&gt;BMW14),BMW14-BMV14,IF(AND(BMR17&gt;BMV14,BMT17&lt;=BMW14),BMT17-BMR17,IF(AND(BMR17&lt;=BMV14,BMT17&lt;=BMW14),BMT17-BMV14,IF(AND(BMR17&gt;BMV14,BMT17&gt;BMW14),BMW14-BMR17,0)))),0)),0)</f>
        <v>　</v>
      </c>
      <c r="BMW17" s="663"/>
      <c r="BMX17" s="664"/>
      <c r="BMY17" s="662" t="str">
        <f>IFERROR(IF(OR(BMQ17="日",BMQ17="祝",BMQ17=0,BMR17=""),"　",MAX(IF(AND(BMR17&gt;BNB14,BMT17&gt;BMZ14),0,IF(AND(BMR17&lt;=BNB14,BMR17&gt;BMY14,BMT17&gt;BMZ14),BNB14-BMR17,IF(AND(BMR17&lt;=BNB14,BMR17&lt;=BMY14,BMT17&gt;BMZ14),BNB14-BMY14,IF(AND(BMR17&gt;BMY14,BMT17&lt;=BMZ14),BMT17-BMR17,IF(AND(BMR17&lt;=BMY14,BMT17&lt;=BMZ14),BMT17-BMY14,0))))),0)),0)</f>
        <v>　</v>
      </c>
      <c r="BMZ17" s="663"/>
      <c r="BNA17" s="664"/>
      <c r="BNB17" s="662" t="str">
        <f>IFERROR(IF(OR(BMQ17="日",BMQ17="祝",BMQ17=0,BMR17=""),"　",MAX(IF(AND(BMR17&lt;=BNB14,BMT17&gt;BNC14),BNC14-BNB14,IF(BMT17&lt;=BNC14,0,IF(AND(BMR17&gt;BNB14,BMT17&gt;BNC14),BNC14-BMR17,0))),0)),0)</f>
        <v>　</v>
      </c>
      <c r="BNC17" s="663"/>
      <c r="BND17" s="664"/>
      <c r="BNE17" s="662" t="str">
        <f>IFERROR(IF(OR(BMQ17="日",BMQ17="祝",BMQ17=0,BMR17=""),"　",MAX(IF(BMR17&gt;BNE14,BMT17-BMR17,IF(BMR17&lt;=BNE14,BMT17-BNE14,0)),0)),0)</f>
        <v>　</v>
      </c>
      <c r="BNF17" s="663"/>
      <c r="BNG17" s="664"/>
      <c r="BNH17" s="662" t="str">
        <f>IFERROR(IF(OR(BMQ17="日",BMQ17="祝",BMQ17=0,BMR17=""),"　",MAX(IF(AND(BMR17&lt;=BNH14,BMT17&gt;BNI14),BNI14-BNH14,IF(AND(BMR17&gt;BNH14,BMT17&lt;=BNI14),BMT17-BMR17,IF(AND(BMR17&lt;=BNH14,BMT17&lt;=BNI14),BMT17-BNH14,IF(AND(BMR17&gt;BNH14,BMT17&gt;BNI14),BNI14-BMR17,0)))),0)),0)</f>
        <v>　</v>
      </c>
      <c r="BNI17" s="663"/>
      <c r="BNJ17" s="664"/>
      <c r="BNK17" s="662" t="str">
        <f>IFERROR(IF(OR(BMQ17="日",BMQ17="祝",BMQ17=0,BMR17=""),"　",MAX(IF(AND(BMR17&gt;BNN14,BMT17&gt;BNL14),0,IF(AND(BMR17&lt;=BNN14,BMR17&gt;BNK14,BMT17&gt;BNL14),BNN14-BMR17,IF(AND(BMR17&lt;=BNN14,BMR17&lt;=BNK14,BMT17&gt;BNL14),BNN14-BNK14,IF(AND(BMR17&gt;BNK14,BMT17&lt;=BNL14),BMT17-BMR17,IF(AND(BMR17&lt;=BNK14,BMT17&lt;=BNL14),BMT17-BNK14,0))))),0)),0)</f>
        <v>　</v>
      </c>
      <c r="BNL17" s="663"/>
      <c r="BNM17" s="664"/>
      <c r="BNN17" s="662" t="str">
        <f>IFERROR(IF(OR(BMQ17="日",BMQ17="祝",BMQ17=0,BMR17=""),"　",MAX(IF(AND(BMR17&lt;=BNN14,BMT17&gt;BNO14),BNO14-BNN14,IF(BMT17&lt;=BNO14,0,IF(AND(BMR17&gt;BNN14,BMT17&gt;BNO14),BNO14-BMR17,0))),0)),0)</f>
        <v>　</v>
      </c>
      <c r="BNO17" s="663"/>
      <c r="BNP17" s="664"/>
      <c r="BNQ17" s="662" t="str">
        <f t="shared" si="31"/>
        <v>　</v>
      </c>
      <c r="BNR17" s="663"/>
      <c r="BNS17" s="664"/>
      <c r="BNT17" s="665" t="str">
        <f>IF(BNW17="×",TIME(0,0,0),IF(BOG4="非常勤",BMV17,BNH17))</f>
        <v>　</v>
      </c>
      <c r="BNU17" s="666"/>
      <c r="BNV17" s="667"/>
      <c r="BNW17" s="265"/>
      <c r="BNX17" s="665" t="str">
        <f>IF(BOA17="×",TIME(0,0,0),IF(BOG4="非常勤",BMY17,BNK17))</f>
        <v>　</v>
      </c>
      <c r="BNY17" s="666"/>
      <c r="BNZ17" s="667"/>
      <c r="BOA17" s="265"/>
      <c r="BOB17" s="665" t="str">
        <f>IF(BOE17="×",TIME(0,0,0),IF(BOG4="非常勤",BNB17,BNN17))</f>
        <v>　</v>
      </c>
      <c r="BOC17" s="666"/>
      <c r="BOD17" s="667"/>
      <c r="BOE17" s="265"/>
      <c r="BOF17" s="665" t="str">
        <f>IF(BOI17="×",TIME(0,0,0),IF(BOG4="非常勤",BNE17,BNQ17))</f>
        <v>　</v>
      </c>
      <c r="BOG17" s="666"/>
      <c r="BOH17" s="667"/>
      <c r="BOI17" s="265"/>
      <c r="BOJ17" s="668"/>
      <c r="BOK17" s="669"/>
      <c r="BOL17" s="668"/>
      <c r="BOM17" s="670"/>
      <c r="BON17" s="669"/>
      <c r="BOO17" s="671"/>
      <c r="BOP17" s="672"/>
      <c r="BOQ17" s="672"/>
      <c r="BOR17" s="673"/>
      <c r="BOS17" s="263">
        <f>$A$17</f>
        <v>3</v>
      </c>
      <c r="BOT17" s="264" t="str">
        <f>$B$17</f>
        <v>祝</v>
      </c>
      <c r="BOU17" s="660"/>
      <c r="BOV17" s="661"/>
      <c r="BOW17" s="660"/>
      <c r="BOX17" s="661"/>
      <c r="BOY17" s="662" t="str">
        <f>IFERROR(IF(OR(BOT17="日",BOT17="祝",BOT17=0,BOU17=""),"　",MAX(IF(AND(BOU17&lt;=BOY14,BOW17&gt;BOZ14),BOZ14-BOY14,IF(AND(BOU17&gt;BOY14,BOW17&lt;=BOZ14),BOW17-BOU17,IF(AND(BOU17&lt;=BOY14,BOW17&lt;=BOZ14),BOW17-BOY14,IF(AND(BOU17&gt;BOY14,BOW17&gt;BOZ14),BOZ14-BOU17,0)))),0)),0)</f>
        <v>　</v>
      </c>
      <c r="BOZ17" s="663"/>
      <c r="BPA17" s="664"/>
      <c r="BPB17" s="662" t="str">
        <f>IFERROR(IF(OR(BOT17="日",BOT17="祝",BOT17=0,BOU17=""),"　",MAX(IF(AND(BOU17&gt;BPE14,BOW17&gt;BPC14),0,IF(AND(BOU17&lt;=BPE14,BOU17&gt;BPB14,BOW17&gt;BPC14),BPE14-BOU17,IF(AND(BOU17&lt;=BPE14,BOU17&lt;=BPB14,BOW17&gt;BPC14),BPE14-BPB14,IF(AND(BOU17&gt;BPB14,BOW17&lt;=BPC14),BOW17-BOU17,IF(AND(BOU17&lt;=BPB14,BOW17&lt;=BPC14),BOW17-BPB14,0))))),0)),0)</f>
        <v>　</v>
      </c>
      <c r="BPC17" s="663"/>
      <c r="BPD17" s="664"/>
      <c r="BPE17" s="662" t="str">
        <f>IFERROR(IF(OR(BOT17="日",BOT17="祝",BOT17=0,BOU17=""),"　",MAX(IF(AND(BOU17&lt;=BPE14,BOW17&gt;BPF14),BPF14-BPE14,IF(BOW17&lt;=BPF14,0,IF(AND(BOU17&gt;BPE14,BOW17&gt;BPF14),BPF14-BOU17,0))),0)),0)</f>
        <v>　</v>
      </c>
      <c r="BPF17" s="663"/>
      <c r="BPG17" s="664"/>
      <c r="BPH17" s="662" t="str">
        <f>IFERROR(IF(OR(BOT17="日",BOT17="祝",BOT17=0,BOU17=""),"　",MAX(IF(BOU17&gt;BPH14,BOW17-BOU17,IF(BOU17&lt;=BPH14,BOW17-BPH14,0)),0)),0)</f>
        <v>　</v>
      </c>
      <c r="BPI17" s="663"/>
      <c r="BPJ17" s="664"/>
      <c r="BPK17" s="662" t="str">
        <f>IFERROR(IF(OR(BOT17="日",BOT17="祝",BOT17=0,BOU17=""),"　",MAX(IF(AND(BOU17&lt;=BPK14,BOW17&gt;BPL14),BPL14-BPK14,IF(AND(BOU17&gt;BPK14,BOW17&lt;=BPL14),BOW17-BOU17,IF(AND(BOU17&lt;=BPK14,BOW17&lt;=BPL14),BOW17-BPK14,IF(AND(BOU17&gt;BPK14,BOW17&gt;BPL14),BPL14-BOU17,0)))),0)),0)</f>
        <v>　</v>
      </c>
      <c r="BPL17" s="663"/>
      <c r="BPM17" s="664"/>
      <c r="BPN17" s="662" t="str">
        <f>IFERROR(IF(OR(BOT17="日",BOT17="祝",BOT17=0,BOU17=""),"　",MAX(IF(AND(BOU17&gt;BPQ14,BOW17&gt;BPO14),0,IF(AND(BOU17&lt;=BPQ14,BOU17&gt;BPN14,BOW17&gt;BPO14),BPQ14-BOU17,IF(AND(BOU17&lt;=BPQ14,BOU17&lt;=BPN14,BOW17&gt;BPO14),BPQ14-BPN14,IF(AND(BOU17&gt;BPN14,BOW17&lt;=BPO14),BOW17-BOU17,IF(AND(BOU17&lt;=BPN14,BOW17&lt;=BPO14),BOW17-BPN14,0))))),0)),0)</f>
        <v>　</v>
      </c>
      <c r="BPO17" s="663"/>
      <c r="BPP17" s="664"/>
      <c r="BPQ17" s="662" t="str">
        <f>IFERROR(IF(OR(BOT17="日",BOT17="祝",BOT17=0,BOU17=""),"　",MAX(IF(AND(BOU17&lt;=BPQ14,BOW17&gt;BPR14),BPR14-BPQ14,IF(BOW17&lt;=BPR14,0,IF(AND(BOU17&gt;BPQ14,BOW17&gt;BPR14),BPR14-BOU17,0))),0)),0)</f>
        <v>　</v>
      </c>
      <c r="BPR17" s="663"/>
      <c r="BPS17" s="664"/>
      <c r="BPT17" s="662" t="str">
        <f t="shared" si="32"/>
        <v>　</v>
      </c>
      <c r="BPU17" s="663"/>
      <c r="BPV17" s="664"/>
      <c r="BPW17" s="665" t="str">
        <f>IF(BPZ17="×",TIME(0,0,0),IF(BQJ4="非常勤",BOY17,BPK17))</f>
        <v>　</v>
      </c>
      <c r="BPX17" s="666"/>
      <c r="BPY17" s="667"/>
      <c r="BPZ17" s="265"/>
      <c r="BQA17" s="665" t="str">
        <f>IF(BQD17="×",TIME(0,0,0),IF(BQJ4="非常勤",BPB17,BPN17))</f>
        <v>　</v>
      </c>
      <c r="BQB17" s="666"/>
      <c r="BQC17" s="667"/>
      <c r="BQD17" s="265"/>
      <c r="BQE17" s="665" t="str">
        <f>IF(BQH17="×",TIME(0,0,0),IF(BQJ4="非常勤",BPE17,BPQ17))</f>
        <v>　</v>
      </c>
      <c r="BQF17" s="666"/>
      <c r="BQG17" s="667"/>
      <c r="BQH17" s="265"/>
      <c r="BQI17" s="665" t="str">
        <f>IF(BQL17="×",TIME(0,0,0),IF(BQJ4="非常勤",BPH17,BPT17))</f>
        <v>　</v>
      </c>
      <c r="BQJ17" s="666"/>
      <c r="BQK17" s="667"/>
      <c r="BQL17" s="265"/>
      <c r="BQM17" s="668"/>
      <c r="BQN17" s="669"/>
      <c r="BQO17" s="668"/>
      <c r="BQP17" s="670"/>
      <c r="BQQ17" s="669"/>
      <c r="BQR17" s="671"/>
      <c r="BQS17" s="672"/>
      <c r="BQT17" s="672"/>
      <c r="BQU17" s="673"/>
      <c r="BQV17" s="263">
        <f>$A$17</f>
        <v>3</v>
      </c>
      <c r="BQW17" s="264" t="str">
        <f>$B$17</f>
        <v>祝</v>
      </c>
      <c r="BQX17" s="660"/>
      <c r="BQY17" s="661"/>
      <c r="BQZ17" s="660"/>
      <c r="BRA17" s="661"/>
      <c r="BRB17" s="662" t="str">
        <f>IFERROR(IF(OR(BQW17="日",BQW17="祝",BQW17=0,BQX17=""),"　",MAX(IF(AND(BQX17&lt;=BRB14,BQZ17&gt;BRC14),BRC14-BRB14,IF(AND(BQX17&gt;BRB14,BQZ17&lt;=BRC14),BQZ17-BQX17,IF(AND(BQX17&lt;=BRB14,BQZ17&lt;=BRC14),BQZ17-BRB14,IF(AND(BQX17&gt;BRB14,BQZ17&gt;BRC14),BRC14-BQX17,0)))),0)),0)</f>
        <v>　</v>
      </c>
      <c r="BRC17" s="663"/>
      <c r="BRD17" s="664"/>
      <c r="BRE17" s="662" t="str">
        <f>IFERROR(IF(OR(BQW17="日",BQW17="祝",BQW17=0,BQX17=""),"　",MAX(IF(AND(BQX17&gt;BRH14,BQZ17&gt;BRF14),0,IF(AND(BQX17&lt;=BRH14,BQX17&gt;BRE14,BQZ17&gt;BRF14),BRH14-BQX17,IF(AND(BQX17&lt;=BRH14,BQX17&lt;=BRE14,BQZ17&gt;BRF14),BRH14-BRE14,IF(AND(BQX17&gt;BRE14,BQZ17&lt;=BRF14),BQZ17-BQX17,IF(AND(BQX17&lt;=BRE14,BQZ17&lt;=BRF14),BQZ17-BRE14,0))))),0)),0)</f>
        <v>　</v>
      </c>
      <c r="BRF17" s="663"/>
      <c r="BRG17" s="664"/>
      <c r="BRH17" s="662" t="str">
        <f>IFERROR(IF(OR(BQW17="日",BQW17="祝",BQW17=0,BQX17=""),"　",MAX(IF(AND(BQX17&lt;=BRH14,BQZ17&gt;BRI14),BRI14-BRH14,IF(BQZ17&lt;=BRI14,0,IF(AND(BQX17&gt;BRH14,BQZ17&gt;BRI14),BRI14-BQX17,0))),0)),0)</f>
        <v>　</v>
      </c>
      <c r="BRI17" s="663"/>
      <c r="BRJ17" s="664"/>
      <c r="BRK17" s="662" t="str">
        <f>IFERROR(IF(OR(BQW17="日",BQW17="祝",BQW17=0,BQX17=""),"　",MAX(IF(BQX17&gt;BRK14,BQZ17-BQX17,IF(BQX17&lt;=BRK14,BQZ17-BRK14,0)),0)),0)</f>
        <v>　</v>
      </c>
      <c r="BRL17" s="663"/>
      <c r="BRM17" s="664"/>
      <c r="BRN17" s="662" t="str">
        <f>IFERROR(IF(OR(BQW17="日",BQW17="祝",BQW17=0,BQX17=""),"　",MAX(IF(AND(BQX17&lt;=BRN14,BQZ17&gt;BRO14),BRO14-BRN14,IF(AND(BQX17&gt;BRN14,BQZ17&lt;=BRO14),BQZ17-BQX17,IF(AND(BQX17&lt;=BRN14,BQZ17&lt;=BRO14),BQZ17-BRN14,IF(AND(BQX17&gt;BRN14,BQZ17&gt;BRO14),BRO14-BQX17,0)))),0)),0)</f>
        <v>　</v>
      </c>
      <c r="BRO17" s="663"/>
      <c r="BRP17" s="664"/>
      <c r="BRQ17" s="662" t="str">
        <f>IFERROR(IF(OR(BQW17="日",BQW17="祝",BQW17=0,BQX17=""),"　",MAX(IF(AND(BQX17&gt;BRT14,BQZ17&gt;BRR14),0,IF(AND(BQX17&lt;=BRT14,BQX17&gt;BRQ14,BQZ17&gt;BRR14),BRT14-BQX17,IF(AND(BQX17&lt;=BRT14,BQX17&lt;=BRQ14,BQZ17&gt;BRR14),BRT14-BRQ14,IF(AND(BQX17&gt;BRQ14,BQZ17&lt;=BRR14),BQZ17-BQX17,IF(AND(BQX17&lt;=BRQ14,BQZ17&lt;=BRR14),BQZ17-BRQ14,0))))),0)),0)</f>
        <v>　</v>
      </c>
      <c r="BRR17" s="663"/>
      <c r="BRS17" s="664"/>
      <c r="BRT17" s="662" t="str">
        <f>IFERROR(IF(OR(BQW17="日",BQW17="祝",BQW17=0,BQX17=""),"　",MAX(IF(AND(BQX17&lt;=BRT14,BQZ17&gt;BRU14),BRU14-BRT14,IF(BQZ17&lt;=BRU14,0,IF(AND(BQX17&gt;BRT14,BQZ17&gt;BRU14),BRU14-BQX17,0))),0)),0)</f>
        <v>　</v>
      </c>
      <c r="BRU17" s="663"/>
      <c r="BRV17" s="664"/>
      <c r="BRW17" s="662" t="str">
        <f t="shared" si="33"/>
        <v>　</v>
      </c>
      <c r="BRX17" s="663"/>
      <c r="BRY17" s="664"/>
      <c r="BRZ17" s="665" t="str">
        <f>IF(BSC17="×",TIME(0,0,0),IF(BSM4="非常勤",BRB17,BRN17))</f>
        <v>　</v>
      </c>
      <c r="BSA17" s="666"/>
      <c r="BSB17" s="667"/>
      <c r="BSC17" s="265"/>
      <c r="BSD17" s="665" t="str">
        <f>IF(BSG17="×",TIME(0,0,0),IF(BSM4="非常勤",BRE17,BRQ17))</f>
        <v>　</v>
      </c>
      <c r="BSE17" s="666"/>
      <c r="BSF17" s="667"/>
      <c r="BSG17" s="265"/>
      <c r="BSH17" s="665" t="str">
        <f>IF(BSK17="×",TIME(0,0,0),IF(BSM4="非常勤",BRH17,BRT17))</f>
        <v>　</v>
      </c>
      <c r="BSI17" s="666"/>
      <c r="BSJ17" s="667"/>
      <c r="BSK17" s="265"/>
      <c r="BSL17" s="665" t="str">
        <f>IF(BSO17="×",TIME(0,0,0),IF(BSM4="非常勤",BRK17,BRW17))</f>
        <v>　</v>
      </c>
      <c r="BSM17" s="666"/>
      <c r="BSN17" s="667"/>
      <c r="BSO17" s="265"/>
      <c r="BSP17" s="668"/>
      <c r="BSQ17" s="669"/>
      <c r="BSR17" s="668"/>
      <c r="BSS17" s="670"/>
      <c r="BST17" s="669"/>
      <c r="BSU17" s="671"/>
      <c r="BSV17" s="672"/>
      <c r="BSW17" s="672"/>
      <c r="BSX17" s="673"/>
      <c r="BSY17" s="263">
        <f>$A$17</f>
        <v>3</v>
      </c>
      <c r="BSZ17" s="264" t="str">
        <f>$B$17</f>
        <v>祝</v>
      </c>
      <c r="BTA17" s="660"/>
      <c r="BTB17" s="661"/>
      <c r="BTC17" s="660"/>
      <c r="BTD17" s="661"/>
      <c r="BTE17" s="662" t="str">
        <f>IFERROR(IF(OR(BSZ17="日",BSZ17="祝",BSZ17=0,BTA17=""),"　",MAX(IF(AND(BTA17&lt;=BTE14,BTC17&gt;BTF14),BTF14-BTE14,IF(AND(BTA17&gt;BTE14,BTC17&lt;=BTF14),BTC17-BTA17,IF(AND(BTA17&lt;=BTE14,BTC17&lt;=BTF14),BTC17-BTE14,IF(AND(BTA17&gt;BTE14,BTC17&gt;BTF14),BTF14-BTA17,0)))),0)),0)</f>
        <v>　</v>
      </c>
      <c r="BTF17" s="663"/>
      <c r="BTG17" s="664"/>
      <c r="BTH17" s="662" t="str">
        <f>IFERROR(IF(OR(BSZ17="日",BSZ17="祝",BSZ17=0,BTA17=""),"　",MAX(IF(AND(BTA17&gt;BTK14,BTC17&gt;BTI14),0,IF(AND(BTA17&lt;=BTK14,BTA17&gt;BTH14,BTC17&gt;BTI14),BTK14-BTA17,IF(AND(BTA17&lt;=BTK14,BTA17&lt;=BTH14,BTC17&gt;BTI14),BTK14-BTH14,IF(AND(BTA17&gt;BTH14,BTC17&lt;=BTI14),BTC17-BTA17,IF(AND(BTA17&lt;=BTH14,BTC17&lt;=BTI14),BTC17-BTH14,0))))),0)),0)</f>
        <v>　</v>
      </c>
      <c r="BTI17" s="663"/>
      <c r="BTJ17" s="664"/>
      <c r="BTK17" s="662" t="str">
        <f>IFERROR(IF(OR(BSZ17="日",BSZ17="祝",BSZ17=0,BTA17=""),"　",MAX(IF(AND(BTA17&lt;=BTK14,BTC17&gt;BTL14),BTL14-BTK14,IF(BTC17&lt;=BTL14,0,IF(AND(BTA17&gt;BTK14,BTC17&gt;BTL14),BTL14-BTA17,0))),0)),0)</f>
        <v>　</v>
      </c>
      <c r="BTL17" s="663"/>
      <c r="BTM17" s="664"/>
      <c r="BTN17" s="662" t="str">
        <f>IFERROR(IF(OR(BSZ17="日",BSZ17="祝",BSZ17=0,BTA17=""),"　",MAX(IF(BTA17&gt;BTN14,BTC17-BTA17,IF(BTA17&lt;=BTN14,BTC17-BTN14,0)),0)),0)</f>
        <v>　</v>
      </c>
      <c r="BTO17" s="663"/>
      <c r="BTP17" s="664"/>
      <c r="BTQ17" s="662" t="str">
        <f>IFERROR(IF(OR(BSZ17="日",BSZ17="祝",BSZ17=0,BTA17=""),"　",MAX(IF(AND(BTA17&lt;=BTQ14,BTC17&gt;BTR14),BTR14-BTQ14,IF(AND(BTA17&gt;BTQ14,BTC17&lt;=BTR14),BTC17-BTA17,IF(AND(BTA17&lt;=BTQ14,BTC17&lt;=BTR14),BTC17-BTQ14,IF(AND(BTA17&gt;BTQ14,BTC17&gt;BTR14),BTR14-BTA17,0)))),0)),0)</f>
        <v>　</v>
      </c>
      <c r="BTR17" s="663"/>
      <c r="BTS17" s="664"/>
      <c r="BTT17" s="662" t="str">
        <f>IFERROR(IF(OR(BSZ17="日",BSZ17="祝",BSZ17=0,BTA17=""),"　",MAX(IF(AND(BTA17&gt;BTW14,BTC17&gt;BTU14),0,IF(AND(BTA17&lt;=BTW14,BTA17&gt;BTT14,BTC17&gt;BTU14),BTW14-BTA17,IF(AND(BTA17&lt;=BTW14,BTA17&lt;=BTT14,BTC17&gt;BTU14),BTW14-BTT14,IF(AND(BTA17&gt;BTT14,BTC17&lt;=BTU14),BTC17-BTA17,IF(AND(BTA17&lt;=BTT14,BTC17&lt;=BTU14),BTC17-BTT14,0))))),0)),0)</f>
        <v>　</v>
      </c>
      <c r="BTU17" s="663"/>
      <c r="BTV17" s="664"/>
      <c r="BTW17" s="662" t="str">
        <f>IFERROR(IF(OR(BSZ17="日",BSZ17="祝",BSZ17=0,BTA17=""),"　",MAX(IF(AND(BTA17&lt;=BTW14,BTC17&gt;BTX14),BTX14-BTW14,IF(BTC17&lt;=BTX14,0,IF(AND(BTA17&gt;BTW14,BTC17&gt;BTX14),BTX14-BTA17,0))),0)),0)</f>
        <v>　</v>
      </c>
      <c r="BTX17" s="663"/>
      <c r="BTY17" s="664"/>
      <c r="BTZ17" s="662" t="str">
        <f t="shared" si="34"/>
        <v>　</v>
      </c>
      <c r="BUA17" s="663"/>
      <c r="BUB17" s="664"/>
      <c r="BUC17" s="665" t="str">
        <f>IF(BUF17="×",TIME(0,0,0),IF(BUP4="非常勤",BTE17,BTQ17))</f>
        <v>　</v>
      </c>
      <c r="BUD17" s="666"/>
      <c r="BUE17" s="667"/>
      <c r="BUF17" s="265"/>
      <c r="BUG17" s="665" t="str">
        <f>IF(BUJ17="×",TIME(0,0,0),IF(BUP4="非常勤",BTH17,BTT17))</f>
        <v>　</v>
      </c>
      <c r="BUH17" s="666"/>
      <c r="BUI17" s="667"/>
      <c r="BUJ17" s="265"/>
      <c r="BUK17" s="665" t="str">
        <f>IF(BUN17="×",TIME(0,0,0),IF(BUP4="非常勤",BTK17,BTW17))</f>
        <v>　</v>
      </c>
      <c r="BUL17" s="666"/>
      <c r="BUM17" s="667"/>
      <c r="BUN17" s="265"/>
      <c r="BUO17" s="665" t="str">
        <f>IF(BUR17="×",TIME(0,0,0),IF(BUP4="非常勤",BTN17,BTZ17))</f>
        <v>　</v>
      </c>
      <c r="BUP17" s="666"/>
      <c r="BUQ17" s="667"/>
      <c r="BUR17" s="265"/>
      <c r="BUS17" s="668"/>
      <c r="BUT17" s="669"/>
      <c r="BUU17" s="668"/>
      <c r="BUV17" s="670"/>
      <c r="BUW17" s="669"/>
      <c r="BUX17" s="671"/>
      <c r="BUY17" s="672"/>
      <c r="BUZ17" s="672"/>
      <c r="BVA17" s="673"/>
      <c r="BVB17" s="263">
        <f>$A$17</f>
        <v>3</v>
      </c>
      <c r="BVC17" s="264" t="str">
        <f>$B$17</f>
        <v>祝</v>
      </c>
      <c r="BVD17" s="660"/>
      <c r="BVE17" s="661"/>
      <c r="BVF17" s="660"/>
      <c r="BVG17" s="661"/>
      <c r="BVH17" s="662" t="str">
        <f>IFERROR(IF(OR(BVC17="日",BVC17="祝",BVC17=0,BVD17=""),"　",MAX(IF(AND(BVD17&lt;=BVH14,BVF17&gt;BVI14),BVI14-BVH14,IF(AND(BVD17&gt;BVH14,BVF17&lt;=BVI14),BVF17-BVD17,IF(AND(BVD17&lt;=BVH14,BVF17&lt;=BVI14),BVF17-BVH14,IF(AND(BVD17&gt;BVH14,BVF17&gt;BVI14),BVI14-BVD17,0)))),0)),0)</f>
        <v>　</v>
      </c>
      <c r="BVI17" s="663"/>
      <c r="BVJ17" s="664"/>
      <c r="BVK17" s="662" t="str">
        <f>IFERROR(IF(OR(BVC17="日",BVC17="祝",BVC17=0,BVD17=""),"　",MAX(IF(AND(BVD17&gt;BVN14,BVF17&gt;BVL14),0,IF(AND(BVD17&lt;=BVN14,BVD17&gt;BVK14,BVF17&gt;BVL14),BVN14-BVD17,IF(AND(BVD17&lt;=BVN14,BVD17&lt;=BVK14,BVF17&gt;BVL14),BVN14-BVK14,IF(AND(BVD17&gt;BVK14,BVF17&lt;=BVL14),BVF17-BVD17,IF(AND(BVD17&lt;=BVK14,BVF17&lt;=BVL14),BVF17-BVK14,0))))),0)),0)</f>
        <v>　</v>
      </c>
      <c r="BVL17" s="663"/>
      <c r="BVM17" s="664"/>
      <c r="BVN17" s="662" t="str">
        <f>IFERROR(IF(OR(BVC17="日",BVC17="祝",BVC17=0,BVD17=""),"　",MAX(IF(AND(BVD17&lt;=BVN14,BVF17&gt;BVO14),BVO14-BVN14,IF(BVF17&lt;=BVO14,0,IF(AND(BVD17&gt;BVN14,BVF17&gt;BVO14),BVO14-BVD17,0))),0)),0)</f>
        <v>　</v>
      </c>
      <c r="BVO17" s="663"/>
      <c r="BVP17" s="664"/>
      <c r="BVQ17" s="662" t="str">
        <f>IFERROR(IF(OR(BVC17="日",BVC17="祝",BVC17=0,BVD17=""),"　",MAX(IF(BVD17&gt;BVQ14,BVF17-BVD17,IF(BVD17&lt;=BVQ14,BVF17-BVQ14,0)),0)),0)</f>
        <v>　</v>
      </c>
      <c r="BVR17" s="663"/>
      <c r="BVS17" s="664"/>
      <c r="BVT17" s="662" t="str">
        <f>IFERROR(IF(OR(BVC17="日",BVC17="祝",BVC17=0,BVD17=""),"　",MAX(IF(AND(BVD17&lt;=BVT14,BVF17&gt;BVU14),BVU14-BVT14,IF(AND(BVD17&gt;BVT14,BVF17&lt;=BVU14),BVF17-BVD17,IF(AND(BVD17&lt;=BVT14,BVF17&lt;=BVU14),BVF17-BVT14,IF(AND(BVD17&gt;BVT14,BVF17&gt;BVU14),BVU14-BVD17,0)))),0)),0)</f>
        <v>　</v>
      </c>
      <c r="BVU17" s="663"/>
      <c r="BVV17" s="664"/>
      <c r="BVW17" s="662" t="str">
        <f>IFERROR(IF(OR(BVC17="日",BVC17="祝",BVC17=0,BVD17=""),"　",MAX(IF(AND(BVD17&gt;BVZ14,BVF17&gt;BVX14),0,IF(AND(BVD17&lt;=BVZ14,BVD17&gt;BVW14,BVF17&gt;BVX14),BVZ14-BVD17,IF(AND(BVD17&lt;=BVZ14,BVD17&lt;=BVW14,BVF17&gt;BVX14),BVZ14-BVW14,IF(AND(BVD17&gt;BVW14,BVF17&lt;=BVX14),BVF17-BVD17,IF(AND(BVD17&lt;=BVW14,BVF17&lt;=BVX14),BVF17-BVW14,0))))),0)),0)</f>
        <v>　</v>
      </c>
      <c r="BVX17" s="663"/>
      <c r="BVY17" s="664"/>
      <c r="BVZ17" s="662" t="str">
        <f>IFERROR(IF(OR(BVC17="日",BVC17="祝",BVC17=0,BVD17=""),"　",MAX(IF(AND(BVD17&lt;=BVZ14,BVF17&gt;BWA14),BWA14-BVZ14,IF(BVF17&lt;=BWA14,0,IF(AND(BVD17&gt;BVZ14,BVF17&gt;BWA14),BWA14-BVD17,0))),0)),0)</f>
        <v>　</v>
      </c>
      <c r="BWA17" s="663"/>
      <c r="BWB17" s="664"/>
      <c r="BWC17" s="662" t="str">
        <f t="shared" si="35"/>
        <v>　</v>
      </c>
      <c r="BWD17" s="663"/>
      <c r="BWE17" s="664"/>
      <c r="BWF17" s="665" t="str">
        <f>IF(BWI17="×",TIME(0,0,0),IF(BWS4="非常勤",BVH17,BVT17))</f>
        <v>　</v>
      </c>
      <c r="BWG17" s="666"/>
      <c r="BWH17" s="667"/>
      <c r="BWI17" s="265"/>
      <c r="BWJ17" s="665" t="str">
        <f>IF(BWM17="×",TIME(0,0,0),IF(BWS4="非常勤",BVK17,BVW17))</f>
        <v>　</v>
      </c>
      <c r="BWK17" s="666"/>
      <c r="BWL17" s="667"/>
      <c r="BWM17" s="265"/>
      <c r="BWN17" s="665" t="str">
        <f>IF(BWQ17="×",TIME(0,0,0),IF(BWS4="非常勤",BVN17,BVZ17))</f>
        <v>　</v>
      </c>
      <c r="BWO17" s="666"/>
      <c r="BWP17" s="667"/>
      <c r="BWQ17" s="265"/>
      <c r="BWR17" s="665" t="str">
        <f>IF(BWU17="×",TIME(0,0,0),IF(BWS4="非常勤",BVQ17,BWC17))</f>
        <v>　</v>
      </c>
      <c r="BWS17" s="666"/>
      <c r="BWT17" s="667"/>
      <c r="BWU17" s="265"/>
      <c r="BWV17" s="668"/>
      <c r="BWW17" s="669"/>
      <c r="BWX17" s="668"/>
      <c r="BWY17" s="670"/>
      <c r="BWZ17" s="669"/>
      <c r="BXA17" s="671"/>
      <c r="BXB17" s="672"/>
      <c r="BXC17" s="672"/>
      <c r="BXD17" s="673"/>
      <c r="BXE17" s="263">
        <f>$A$17</f>
        <v>3</v>
      </c>
      <c r="BXF17" s="264" t="str">
        <f>$B$17</f>
        <v>祝</v>
      </c>
      <c r="BXG17" s="660"/>
      <c r="BXH17" s="661"/>
      <c r="BXI17" s="660"/>
      <c r="BXJ17" s="661"/>
      <c r="BXK17" s="662" t="str">
        <f>IFERROR(IF(OR(BXF17="日",BXF17="祝",BXF17=0,BXG17=""),"　",MAX(IF(AND(BXG17&lt;=BXK14,BXI17&gt;BXL14),BXL14-BXK14,IF(AND(BXG17&gt;BXK14,BXI17&lt;=BXL14),BXI17-BXG17,IF(AND(BXG17&lt;=BXK14,BXI17&lt;=BXL14),BXI17-BXK14,IF(AND(BXG17&gt;BXK14,BXI17&gt;BXL14),BXL14-BXG17,0)))),0)),0)</f>
        <v>　</v>
      </c>
      <c r="BXL17" s="663"/>
      <c r="BXM17" s="664"/>
      <c r="BXN17" s="662" t="str">
        <f>IFERROR(IF(OR(BXF17="日",BXF17="祝",BXF17=0,BXG17=""),"　",MAX(IF(AND(BXG17&gt;BXQ14,BXI17&gt;BXO14),0,IF(AND(BXG17&lt;=BXQ14,BXG17&gt;BXN14,BXI17&gt;BXO14),BXQ14-BXG17,IF(AND(BXG17&lt;=BXQ14,BXG17&lt;=BXN14,BXI17&gt;BXO14),BXQ14-BXN14,IF(AND(BXG17&gt;BXN14,BXI17&lt;=BXO14),BXI17-BXG17,IF(AND(BXG17&lt;=BXN14,BXI17&lt;=BXO14),BXI17-BXN14,0))))),0)),0)</f>
        <v>　</v>
      </c>
      <c r="BXO17" s="663"/>
      <c r="BXP17" s="664"/>
      <c r="BXQ17" s="662" t="str">
        <f>IFERROR(IF(OR(BXF17="日",BXF17="祝",BXF17=0,BXG17=""),"　",MAX(IF(AND(BXG17&lt;=BXQ14,BXI17&gt;BXR14),BXR14-BXQ14,IF(BXI17&lt;=BXR14,0,IF(AND(BXG17&gt;BXQ14,BXI17&gt;BXR14),BXR14-BXG17,0))),0)),0)</f>
        <v>　</v>
      </c>
      <c r="BXR17" s="663"/>
      <c r="BXS17" s="664"/>
      <c r="BXT17" s="662" t="str">
        <f>IFERROR(IF(OR(BXF17="日",BXF17="祝",BXF17=0,BXG17=""),"　",MAX(IF(BXG17&gt;BXT14,BXI17-BXG17,IF(BXG17&lt;=BXT14,BXI17-BXT14,0)),0)),0)</f>
        <v>　</v>
      </c>
      <c r="BXU17" s="663"/>
      <c r="BXV17" s="664"/>
      <c r="BXW17" s="662" t="str">
        <f>IFERROR(IF(OR(BXF17="日",BXF17="祝",BXF17=0,BXG17=""),"　",MAX(IF(AND(BXG17&lt;=BXW14,BXI17&gt;BXX14),BXX14-BXW14,IF(AND(BXG17&gt;BXW14,BXI17&lt;=BXX14),BXI17-BXG17,IF(AND(BXG17&lt;=BXW14,BXI17&lt;=BXX14),BXI17-BXW14,IF(AND(BXG17&gt;BXW14,BXI17&gt;BXX14),BXX14-BXG17,0)))),0)),0)</f>
        <v>　</v>
      </c>
      <c r="BXX17" s="663"/>
      <c r="BXY17" s="664"/>
      <c r="BXZ17" s="662" t="str">
        <f>IFERROR(IF(OR(BXF17="日",BXF17="祝",BXF17=0,BXG17=""),"　",MAX(IF(AND(BXG17&gt;BYC14,BXI17&gt;BYA14),0,IF(AND(BXG17&lt;=BYC14,BXG17&gt;BXZ14,BXI17&gt;BYA14),BYC14-BXG17,IF(AND(BXG17&lt;=BYC14,BXG17&lt;=BXZ14,BXI17&gt;BYA14),BYC14-BXZ14,IF(AND(BXG17&gt;BXZ14,BXI17&lt;=BYA14),BXI17-BXG17,IF(AND(BXG17&lt;=BXZ14,BXI17&lt;=BYA14),BXI17-BXZ14,0))))),0)),0)</f>
        <v>　</v>
      </c>
      <c r="BYA17" s="663"/>
      <c r="BYB17" s="664"/>
      <c r="BYC17" s="662" t="str">
        <f>IFERROR(IF(OR(BXF17="日",BXF17="祝",BXF17=0,BXG17=""),"　",MAX(IF(AND(BXG17&lt;=BYC14,BXI17&gt;BYD14),BYD14-BYC14,IF(BXI17&lt;=BYD14,0,IF(AND(BXG17&gt;BYC14,BXI17&gt;BYD14),BYD14-BXG17,0))),0)),0)</f>
        <v>　</v>
      </c>
      <c r="BYD17" s="663"/>
      <c r="BYE17" s="664"/>
      <c r="BYF17" s="662" t="str">
        <f t="shared" si="36"/>
        <v>　</v>
      </c>
      <c r="BYG17" s="663"/>
      <c r="BYH17" s="664"/>
      <c r="BYI17" s="665" t="str">
        <f>IF(BYL17="×",TIME(0,0,0),IF(BYV4="非常勤",BXK17,BXW17))</f>
        <v>　</v>
      </c>
      <c r="BYJ17" s="666"/>
      <c r="BYK17" s="667"/>
      <c r="BYL17" s="265"/>
      <c r="BYM17" s="665" t="str">
        <f>IF(BYP17="×",TIME(0,0,0),IF(BYV4="非常勤",BXN17,BXZ17))</f>
        <v>　</v>
      </c>
      <c r="BYN17" s="666"/>
      <c r="BYO17" s="667"/>
      <c r="BYP17" s="265"/>
      <c r="BYQ17" s="665" t="str">
        <f>IF(BYT17="×",TIME(0,0,0),IF(BYV4="非常勤",BXQ17,BYC17))</f>
        <v>　</v>
      </c>
      <c r="BYR17" s="666"/>
      <c r="BYS17" s="667"/>
      <c r="BYT17" s="265"/>
      <c r="BYU17" s="665" t="str">
        <f>IF(BYX17="×",TIME(0,0,0),IF(BYV4="非常勤",BXT17,BYF17))</f>
        <v>　</v>
      </c>
      <c r="BYV17" s="666"/>
      <c r="BYW17" s="667"/>
      <c r="BYX17" s="265"/>
      <c r="BYY17" s="668"/>
      <c r="BYZ17" s="669"/>
      <c r="BZA17" s="668"/>
      <c r="BZB17" s="670"/>
      <c r="BZC17" s="669"/>
      <c r="BZD17" s="671"/>
      <c r="BZE17" s="672"/>
      <c r="BZF17" s="672"/>
      <c r="BZG17" s="673"/>
      <c r="BZH17" s="263">
        <f>$A$17</f>
        <v>3</v>
      </c>
      <c r="BZI17" s="264" t="str">
        <f>$B$17</f>
        <v>祝</v>
      </c>
      <c r="BZJ17" s="660"/>
      <c r="BZK17" s="661"/>
      <c r="BZL17" s="660"/>
      <c r="BZM17" s="661"/>
      <c r="BZN17" s="662" t="str">
        <f>IFERROR(IF(OR(BZI17="日",BZI17="祝",BZI17=0,BZJ17=""),"　",MAX(IF(AND(BZJ17&lt;=BZN14,BZL17&gt;BZO14),BZO14-BZN14,IF(AND(BZJ17&gt;BZN14,BZL17&lt;=BZO14),BZL17-BZJ17,IF(AND(BZJ17&lt;=BZN14,BZL17&lt;=BZO14),BZL17-BZN14,IF(AND(BZJ17&gt;BZN14,BZL17&gt;BZO14),BZO14-BZJ17,0)))),0)),0)</f>
        <v>　</v>
      </c>
      <c r="BZO17" s="663"/>
      <c r="BZP17" s="664"/>
      <c r="BZQ17" s="662" t="str">
        <f>IFERROR(IF(OR(BZI17="日",BZI17="祝",BZI17=0,BZJ17=""),"　",MAX(IF(AND(BZJ17&gt;BZT14,BZL17&gt;BZR14),0,IF(AND(BZJ17&lt;=BZT14,BZJ17&gt;BZQ14,BZL17&gt;BZR14),BZT14-BZJ17,IF(AND(BZJ17&lt;=BZT14,BZJ17&lt;=BZQ14,BZL17&gt;BZR14),BZT14-BZQ14,IF(AND(BZJ17&gt;BZQ14,BZL17&lt;=BZR14),BZL17-BZJ17,IF(AND(BZJ17&lt;=BZQ14,BZL17&lt;=BZR14),BZL17-BZQ14,0))))),0)),0)</f>
        <v>　</v>
      </c>
      <c r="BZR17" s="663"/>
      <c r="BZS17" s="664"/>
      <c r="BZT17" s="662" t="str">
        <f>IFERROR(IF(OR(BZI17="日",BZI17="祝",BZI17=0,BZJ17=""),"　",MAX(IF(AND(BZJ17&lt;=BZT14,BZL17&gt;BZU14),BZU14-BZT14,IF(BZL17&lt;=BZU14,0,IF(AND(BZJ17&gt;BZT14,BZL17&gt;BZU14),BZU14-BZJ17,0))),0)),0)</f>
        <v>　</v>
      </c>
      <c r="BZU17" s="663"/>
      <c r="BZV17" s="664"/>
      <c r="BZW17" s="662" t="str">
        <f>IFERROR(IF(OR(BZI17="日",BZI17="祝",BZI17=0,BZJ17=""),"　",MAX(IF(BZJ17&gt;BZW14,BZL17-BZJ17,IF(BZJ17&lt;=BZW14,BZL17-BZW14,0)),0)),0)</f>
        <v>　</v>
      </c>
      <c r="BZX17" s="663"/>
      <c r="BZY17" s="664"/>
      <c r="BZZ17" s="662" t="str">
        <f>IFERROR(IF(OR(BZI17="日",BZI17="祝",BZI17=0,BZJ17=""),"　",MAX(IF(AND(BZJ17&lt;=BZZ14,BZL17&gt;CAA14),CAA14-BZZ14,IF(AND(BZJ17&gt;BZZ14,BZL17&lt;=CAA14),BZL17-BZJ17,IF(AND(BZJ17&lt;=BZZ14,BZL17&lt;=CAA14),BZL17-BZZ14,IF(AND(BZJ17&gt;BZZ14,BZL17&gt;CAA14),CAA14-BZJ17,0)))),0)),0)</f>
        <v>　</v>
      </c>
      <c r="CAA17" s="663"/>
      <c r="CAB17" s="664"/>
      <c r="CAC17" s="662" t="str">
        <f>IFERROR(IF(OR(BZI17="日",BZI17="祝",BZI17=0,BZJ17=""),"　",MAX(IF(AND(BZJ17&gt;CAF14,BZL17&gt;CAD14),0,IF(AND(BZJ17&lt;=CAF14,BZJ17&gt;CAC14,BZL17&gt;CAD14),CAF14-BZJ17,IF(AND(BZJ17&lt;=CAF14,BZJ17&lt;=CAC14,BZL17&gt;CAD14),CAF14-CAC14,IF(AND(BZJ17&gt;CAC14,BZL17&lt;=CAD14),BZL17-BZJ17,IF(AND(BZJ17&lt;=CAC14,BZL17&lt;=CAD14),BZL17-CAC14,0))))),0)),0)</f>
        <v>　</v>
      </c>
      <c r="CAD17" s="663"/>
      <c r="CAE17" s="664"/>
      <c r="CAF17" s="662" t="str">
        <f>IFERROR(IF(OR(BZI17="日",BZI17="祝",BZI17=0,BZJ17=""),"　",MAX(IF(AND(BZJ17&lt;=CAF14,BZL17&gt;CAG14),CAG14-CAF14,IF(BZL17&lt;=CAG14,0,IF(AND(BZJ17&gt;CAF14,BZL17&gt;CAG14),CAG14-BZJ17,0))),0)),0)</f>
        <v>　</v>
      </c>
      <c r="CAG17" s="663"/>
      <c r="CAH17" s="664"/>
      <c r="CAI17" s="662" t="str">
        <f t="shared" si="37"/>
        <v>　</v>
      </c>
      <c r="CAJ17" s="663"/>
      <c r="CAK17" s="664"/>
      <c r="CAL17" s="665" t="str">
        <f>IF(CAO17="×",TIME(0,0,0),IF(CAY4="非常勤",BZN17,BZZ17))</f>
        <v>　</v>
      </c>
      <c r="CAM17" s="666"/>
      <c r="CAN17" s="667"/>
      <c r="CAO17" s="265"/>
      <c r="CAP17" s="665" t="str">
        <f>IF(CAS17="×",TIME(0,0,0),IF(CAY4="非常勤",BZQ17,CAC17))</f>
        <v>　</v>
      </c>
      <c r="CAQ17" s="666"/>
      <c r="CAR17" s="667"/>
      <c r="CAS17" s="265"/>
      <c r="CAT17" s="665" t="str">
        <f>IF(CAW17="×",TIME(0,0,0),IF(CAY4="非常勤",BZT17,CAF17))</f>
        <v>　</v>
      </c>
      <c r="CAU17" s="666"/>
      <c r="CAV17" s="667"/>
      <c r="CAW17" s="265"/>
      <c r="CAX17" s="665" t="str">
        <f>IF(CBA17="×",TIME(0,0,0),IF(CAY4="非常勤",BZW17,CAI17))</f>
        <v>　</v>
      </c>
      <c r="CAY17" s="666"/>
      <c r="CAZ17" s="667"/>
      <c r="CBA17" s="265"/>
      <c r="CBB17" s="668"/>
      <c r="CBC17" s="669"/>
      <c r="CBD17" s="668"/>
      <c r="CBE17" s="670"/>
      <c r="CBF17" s="669"/>
      <c r="CBG17" s="671"/>
      <c r="CBH17" s="672"/>
      <c r="CBI17" s="672"/>
      <c r="CBJ17" s="673"/>
      <c r="CBK17" s="263">
        <f>$A$17</f>
        <v>3</v>
      </c>
      <c r="CBL17" s="264" t="str">
        <f>$B$17</f>
        <v>祝</v>
      </c>
      <c r="CBM17" s="660"/>
      <c r="CBN17" s="661"/>
      <c r="CBO17" s="660"/>
      <c r="CBP17" s="661"/>
      <c r="CBQ17" s="662" t="str">
        <f>IFERROR(IF(OR(CBL17="日",CBL17="祝",CBL17=0,CBM17=""),"　",MAX(IF(AND(CBM17&lt;=CBQ14,CBO17&gt;CBR14),CBR14-CBQ14,IF(AND(CBM17&gt;CBQ14,CBO17&lt;=CBR14),CBO17-CBM17,IF(AND(CBM17&lt;=CBQ14,CBO17&lt;=CBR14),CBO17-CBQ14,IF(AND(CBM17&gt;CBQ14,CBO17&gt;CBR14),CBR14-CBM17,0)))),0)),0)</f>
        <v>　</v>
      </c>
      <c r="CBR17" s="663"/>
      <c r="CBS17" s="664"/>
      <c r="CBT17" s="662" t="str">
        <f>IFERROR(IF(OR(CBL17="日",CBL17="祝",CBL17=0,CBM17=""),"　",MAX(IF(AND(CBM17&gt;CBW14,CBO17&gt;CBU14),0,IF(AND(CBM17&lt;=CBW14,CBM17&gt;CBT14,CBO17&gt;CBU14),CBW14-CBM17,IF(AND(CBM17&lt;=CBW14,CBM17&lt;=CBT14,CBO17&gt;CBU14),CBW14-CBT14,IF(AND(CBM17&gt;CBT14,CBO17&lt;=CBU14),CBO17-CBM17,IF(AND(CBM17&lt;=CBT14,CBO17&lt;=CBU14),CBO17-CBT14,0))))),0)),0)</f>
        <v>　</v>
      </c>
      <c r="CBU17" s="663"/>
      <c r="CBV17" s="664"/>
      <c r="CBW17" s="662" t="str">
        <f>IFERROR(IF(OR(CBL17="日",CBL17="祝",CBL17=0,CBM17=""),"　",MAX(IF(AND(CBM17&lt;=CBW14,CBO17&gt;CBX14),CBX14-CBW14,IF(CBO17&lt;=CBX14,0,IF(AND(CBM17&gt;CBW14,CBO17&gt;CBX14),CBX14-CBM17,0))),0)),0)</f>
        <v>　</v>
      </c>
      <c r="CBX17" s="663"/>
      <c r="CBY17" s="664"/>
      <c r="CBZ17" s="662" t="str">
        <f>IFERROR(IF(OR(CBL17="日",CBL17="祝",CBL17=0,CBM17=""),"　",MAX(IF(CBM17&gt;CBZ14,CBO17-CBM17,IF(CBM17&lt;=CBZ14,CBO17-CBZ14,0)),0)),0)</f>
        <v>　</v>
      </c>
      <c r="CCA17" s="663"/>
      <c r="CCB17" s="664"/>
      <c r="CCC17" s="662" t="str">
        <f>IFERROR(IF(OR(CBL17="日",CBL17="祝",CBL17=0,CBM17=""),"　",MAX(IF(AND(CBM17&lt;=CCC14,CBO17&gt;CCD14),CCD14-CCC14,IF(AND(CBM17&gt;CCC14,CBO17&lt;=CCD14),CBO17-CBM17,IF(AND(CBM17&lt;=CCC14,CBO17&lt;=CCD14),CBO17-CCC14,IF(AND(CBM17&gt;CCC14,CBO17&gt;CCD14),CCD14-CBM17,0)))),0)),0)</f>
        <v>　</v>
      </c>
      <c r="CCD17" s="663"/>
      <c r="CCE17" s="664"/>
      <c r="CCF17" s="662" t="str">
        <f>IFERROR(IF(OR(CBL17="日",CBL17="祝",CBL17=0,CBM17=""),"　",MAX(IF(AND(CBM17&gt;CCI14,CBO17&gt;CCG14),0,IF(AND(CBM17&lt;=CCI14,CBM17&gt;CCF14,CBO17&gt;CCG14),CCI14-CBM17,IF(AND(CBM17&lt;=CCI14,CBM17&lt;=CCF14,CBO17&gt;CCG14),CCI14-CCF14,IF(AND(CBM17&gt;CCF14,CBO17&lt;=CCG14),CBO17-CBM17,IF(AND(CBM17&lt;=CCF14,CBO17&lt;=CCG14),CBO17-CCF14,0))))),0)),0)</f>
        <v>　</v>
      </c>
      <c r="CCG17" s="663"/>
      <c r="CCH17" s="664"/>
      <c r="CCI17" s="662" t="str">
        <f>IFERROR(IF(OR(CBL17="日",CBL17="祝",CBL17=0,CBM17=""),"　",MAX(IF(AND(CBM17&lt;=CCI14,CBO17&gt;CCJ14),CCJ14-CCI14,IF(CBO17&lt;=CCJ14,0,IF(AND(CBM17&gt;CCI14,CBO17&gt;CCJ14),CCJ14-CBM17,0))),0)),0)</f>
        <v>　</v>
      </c>
      <c r="CCJ17" s="663"/>
      <c r="CCK17" s="664"/>
      <c r="CCL17" s="662" t="str">
        <f t="shared" si="38"/>
        <v>　</v>
      </c>
      <c r="CCM17" s="663"/>
      <c r="CCN17" s="664"/>
      <c r="CCO17" s="665" t="str">
        <f>IF(CCR17="×",TIME(0,0,0),IF(CDB4="非常勤",CBQ17,CCC17))</f>
        <v>　</v>
      </c>
      <c r="CCP17" s="666"/>
      <c r="CCQ17" s="667"/>
      <c r="CCR17" s="265"/>
      <c r="CCS17" s="665" t="str">
        <f>IF(CCV17="×",TIME(0,0,0),IF(CDB4="非常勤",CBT17,CCF17))</f>
        <v>　</v>
      </c>
      <c r="CCT17" s="666"/>
      <c r="CCU17" s="667"/>
      <c r="CCV17" s="265"/>
      <c r="CCW17" s="665" t="str">
        <f>IF(CCZ17="×",TIME(0,0,0),IF(CDB4="非常勤",CBW17,CCI17))</f>
        <v>　</v>
      </c>
      <c r="CCX17" s="666"/>
      <c r="CCY17" s="667"/>
      <c r="CCZ17" s="265"/>
      <c r="CDA17" s="665" t="str">
        <f>IF(CDD17="×",TIME(0,0,0),IF(CDB4="非常勤",CBZ17,CCL17))</f>
        <v>　</v>
      </c>
      <c r="CDB17" s="666"/>
      <c r="CDC17" s="667"/>
      <c r="CDD17" s="265"/>
      <c r="CDE17" s="668"/>
      <c r="CDF17" s="669"/>
      <c r="CDG17" s="668"/>
      <c r="CDH17" s="670"/>
      <c r="CDI17" s="669"/>
      <c r="CDJ17" s="671"/>
      <c r="CDK17" s="672"/>
      <c r="CDL17" s="672"/>
      <c r="CDM17" s="673"/>
      <c r="CDN17" s="263">
        <f>$A$17</f>
        <v>3</v>
      </c>
      <c r="CDO17" s="264" t="str">
        <f>$B$17</f>
        <v>祝</v>
      </c>
      <c r="CDP17" s="660"/>
      <c r="CDQ17" s="661"/>
      <c r="CDR17" s="660"/>
      <c r="CDS17" s="661"/>
      <c r="CDT17" s="662" t="str">
        <f>IFERROR(IF(OR(CDO17="日",CDO17="祝",CDO17=0,CDP17=""),"　",MAX(IF(AND(CDP17&lt;=CDT14,CDR17&gt;CDU14),CDU14-CDT14,IF(AND(CDP17&gt;CDT14,CDR17&lt;=CDU14),CDR17-CDP17,IF(AND(CDP17&lt;=CDT14,CDR17&lt;=CDU14),CDR17-CDT14,IF(AND(CDP17&gt;CDT14,CDR17&gt;CDU14),CDU14-CDP17,0)))),0)),0)</f>
        <v>　</v>
      </c>
      <c r="CDU17" s="663"/>
      <c r="CDV17" s="664"/>
      <c r="CDW17" s="662" t="str">
        <f>IFERROR(IF(OR(CDO17="日",CDO17="祝",CDO17=0,CDP17=""),"　",MAX(IF(AND(CDP17&gt;CDZ14,CDR17&gt;CDX14),0,IF(AND(CDP17&lt;=CDZ14,CDP17&gt;CDW14,CDR17&gt;CDX14),CDZ14-CDP17,IF(AND(CDP17&lt;=CDZ14,CDP17&lt;=CDW14,CDR17&gt;CDX14),CDZ14-CDW14,IF(AND(CDP17&gt;CDW14,CDR17&lt;=CDX14),CDR17-CDP17,IF(AND(CDP17&lt;=CDW14,CDR17&lt;=CDX14),CDR17-CDW14,0))))),0)),0)</f>
        <v>　</v>
      </c>
      <c r="CDX17" s="663"/>
      <c r="CDY17" s="664"/>
      <c r="CDZ17" s="662" t="str">
        <f>IFERROR(IF(OR(CDO17="日",CDO17="祝",CDO17=0,CDP17=""),"　",MAX(IF(AND(CDP17&lt;=CDZ14,CDR17&gt;CEA14),CEA14-CDZ14,IF(CDR17&lt;=CEA14,0,IF(AND(CDP17&gt;CDZ14,CDR17&gt;CEA14),CEA14-CDP17,0))),0)),0)</f>
        <v>　</v>
      </c>
      <c r="CEA17" s="663"/>
      <c r="CEB17" s="664"/>
      <c r="CEC17" s="662" t="str">
        <f>IFERROR(IF(OR(CDO17="日",CDO17="祝",CDO17=0,CDP17=""),"　",MAX(IF(CDP17&gt;CEC14,CDR17-CDP17,IF(CDP17&lt;=CEC14,CDR17-CEC14,0)),0)),0)</f>
        <v>　</v>
      </c>
      <c r="CED17" s="663"/>
      <c r="CEE17" s="664"/>
      <c r="CEF17" s="662" t="str">
        <f>IFERROR(IF(OR(CDO17="日",CDO17="祝",CDO17=0,CDP17=""),"　",MAX(IF(AND(CDP17&lt;=CEF14,CDR17&gt;CEG14),CEG14-CEF14,IF(AND(CDP17&gt;CEF14,CDR17&lt;=CEG14),CDR17-CDP17,IF(AND(CDP17&lt;=CEF14,CDR17&lt;=CEG14),CDR17-CEF14,IF(AND(CDP17&gt;CEF14,CDR17&gt;CEG14),CEG14-CDP17,0)))),0)),0)</f>
        <v>　</v>
      </c>
      <c r="CEG17" s="663"/>
      <c r="CEH17" s="664"/>
      <c r="CEI17" s="662" t="str">
        <f>IFERROR(IF(OR(CDO17="日",CDO17="祝",CDO17=0,CDP17=""),"　",MAX(IF(AND(CDP17&gt;CEL14,CDR17&gt;CEJ14),0,IF(AND(CDP17&lt;=CEL14,CDP17&gt;CEI14,CDR17&gt;CEJ14),CEL14-CDP17,IF(AND(CDP17&lt;=CEL14,CDP17&lt;=CEI14,CDR17&gt;CEJ14),CEL14-CEI14,IF(AND(CDP17&gt;CEI14,CDR17&lt;=CEJ14),CDR17-CDP17,IF(AND(CDP17&lt;=CEI14,CDR17&lt;=CEJ14),CDR17-CEI14,0))))),0)),0)</f>
        <v>　</v>
      </c>
      <c r="CEJ17" s="663"/>
      <c r="CEK17" s="664"/>
      <c r="CEL17" s="662" t="str">
        <f>IFERROR(IF(OR(CDO17="日",CDO17="祝",CDO17=0,CDP17=""),"　",MAX(IF(AND(CDP17&lt;=CEL14,CDR17&gt;CEM14),CEM14-CEL14,IF(CDR17&lt;=CEM14,0,IF(AND(CDP17&gt;CEL14,CDR17&gt;CEM14),CEM14-CDP17,0))),0)),0)</f>
        <v>　</v>
      </c>
      <c r="CEM17" s="663"/>
      <c r="CEN17" s="664"/>
      <c r="CEO17" s="662" t="str">
        <f t="shared" si="39"/>
        <v>　</v>
      </c>
      <c r="CEP17" s="663"/>
      <c r="CEQ17" s="664"/>
      <c r="CER17" s="665" t="str">
        <f>IF(CEU17="×",TIME(0,0,0),IF(CFE4="非常勤",CDT17,CEF17))</f>
        <v>　</v>
      </c>
      <c r="CES17" s="666"/>
      <c r="CET17" s="667"/>
      <c r="CEU17" s="265"/>
      <c r="CEV17" s="665" t="str">
        <f>IF(CEY17="×",TIME(0,0,0),IF(CFE4="非常勤",CDW17,CEI17))</f>
        <v>　</v>
      </c>
      <c r="CEW17" s="666"/>
      <c r="CEX17" s="667"/>
      <c r="CEY17" s="265"/>
      <c r="CEZ17" s="665" t="str">
        <f>IF(CFC17="×",TIME(0,0,0),IF(CFE4="非常勤",CDZ17,CEL17))</f>
        <v>　</v>
      </c>
      <c r="CFA17" s="666"/>
      <c r="CFB17" s="667"/>
      <c r="CFC17" s="265"/>
      <c r="CFD17" s="665" t="str">
        <f>IF(CFG17="×",TIME(0,0,0),IF(CFE4="非常勤",CEC17,CEO17))</f>
        <v>　</v>
      </c>
      <c r="CFE17" s="666"/>
      <c r="CFF17" s="667"/>
      <c r="CFG17" s="265"/>
      <c r="CFH17" s="668"/>
      <c r="CFI17" s="669"/>
      <c r="CFJ17" s="668"/>
      <c r="CFK17" s="670"/>
      <c r="CFL17" s="669"/>
      <c r="CFM17" s="671"/>
      <c r="CFN17" s="672"/>
      <c r="CFO17" s="672"/>
      <c r="CFP17" s="673"/>
      <c r="CFQ17" s="263">
        <f>$A$17</f>
        <v>3</v>
      </c>
      <c r="CFR17" s="264" t="str">
        <f>$B$17</f>
        <v>祝</v>
      </c>
      <c r="CFS17" s="660"/>
      <c r="CFT17" s="661"/>
      <c r="CFU17" s="660"/>
      <c r="CFV17" s="661"/>
      <c r="CFW17" s="662" t="str">
        <f>IFERROR(IF(OR(CFR17="日",CFR17="祝",CFR17=0,CFS17=""),"　",MAX(IF(AND(CFS17&lt;=CFW14,CFU17&gt;CFX14),CFX14-CFW14,IF(AND(CFS17&gt;CFW14,CFU17&lt;=CFX14),CFU17-CFS17,IF(AND(CFS17&lt;=CFW14,CFU17&lt;=CFX14),CFU17-CFW14,IF(AND(CFS17&gt;CFW14,CFU17&gt;CFX14),CFX14-CFS17,0)))),0)),0)</f>
        <v>　</v>
      </c>
      <c r="CFX17" s="663"/>
      <c r="CFY17" s="664"/>
      <c r="CFZ17" s="662" t="str">
        <f>IFERROR(IF(OR(CFR17="日",CFR17="祝",CFR17=0,CFS17=""),"　",MAX(IF(AND(CFS17&gt;CGC14,CFU17&gt;CGA14),0,IF(AND(CFS17&lt;=CGC14,CFS17&gt;CFZ14,CFU17&gt;CGA14),CGC14-CFS17,IF(AND(CFS17&lt;=CGC14,CFS17&lt;=CFZ14,CFU17&gt;CGA14),CGC14-CFZ14,IF(AND(CFS17&gt;CFZ14,CFU17&lt;=CGA14),CFU17-CFS17,IF(AND(CFS17&lt;=CFZ14,CFU17&lt;=CGA14),CFU17-CFZ14,0))))),0)),0)</f>
        <v>　</v>
      </c>
      <c r="CGA17" s="663"/>
      <c r="CGB17" s="664"/>
      <c r="CGC17" s="662" t="str">
        <f>IFERROR(IF(OR(CFR17="日",CFR17="祝",CFR17=0,CFS17=""),"　",MAX(IF(AND(CFS17&lt;=CGC14,CFU17&gt;CGD14),CGD14-CGC14,IF(CFU17&lt;=CGD14,0,IF(AND(CFS17&gt;CGC14,CFU17&gt;CGD14),CGD14-CFS17,0))),0)),0)</f>
        <v>　</v>
      </c>
      <c r="CGD17" s="663"/>
      <c r="CGE17" s="664"/>
      <c r="CGF17" s="662" t="str">
        <f>IFERROR(IF(OR(CFR17="日",CFR17="祝",CFR17=0,CFS17=""),"　",MAX(IF(CFS17&gt;CGF14,CFU17-CFS17,IF(CFS17&lt;=CGF14,CFU17-CGF14,0)),0)),0)</f>
        <v>　</v>
      </c>
      <c r="CGG17" s="663"/>
      <c r="CGH17" s="664"/>
      <c r="CGI17" s="662" t="str">
        <f>IFERROR(IF(OR(CFR17="日",CFR17="祝",CFR17=0,CFS17=""),"　",MAX(IF(AND(CFS17&lt;=CGI14,CFU17&gt;CGJ14),CGJ14-CGI14,IF(AND(CFS17&gt;CGI14,CFU17&lt;=CGJ14),CFU17-CFS17,IF(AND(CFS17&lt;=CGI14,CFU17&lt;=CGJ14),CFU17-CGI14,IF(AND(CFS17&gt;CGI14,CFU17&gt;CGJ14),CGJ14-CFS17,0)))),0)),0)</f>
        <v>　</v>
      </c>
      <c r="CGJ17" s="663"/>
      <c r="CGK17" s="664"/>
      <c r="CGL17" s="662" t="str">
        <f>IFERROR(IF(OR(CFR17="日",CFR17="祝",CFR17=0,CFS17=""),"　",MAX(IF(AND(CFS17&gt;CGO14,CFU17&gt;CGM14),0,IF(AND(CFS17&lt;=CGO14,CFS17&gt;CGL14,CFU17&gt;CGM14),CGO14-CFS17,IF(AND(CFS17&lt;=CGO14,CFS17&lt;=CGL14,CFU17&gt;CGM14),CGO14-CGL14,IF(AND(CFS17&gt;CGL14,CFU17&lt;=CGM14),CFU17-CFS17,IF(AND(CFS17&lt;=CGL14,CFU17&lt;=CGM14),CFU17-CGL14,0))))),0)),0)</f>
        <v>　</v>
      </c>
      <c r="CGM17" s="663"/>
      <c r="CGN17" s="664"/>
      <c r="CGO17" s="662" t="str">
        <f>IFERROR(IF(OR(CFR17="日",CFR17="祝",CFR17=0,CFS17=""),"　",MAX(IF(AND(CFS17&lt;=CGO14,CFU17&gt;CGP14),CGP14-CGO14,IF(CFU17&lt;=CGP14,0,IF(AND(CFS17&gt;CGO14,CFU17&gt;CGP14),CGP14-CFS17,0))),0)),0)</f>
        <v>　</v>
      </c>
      <c r="CGP17" s="663"/>
      <c r="CGQ17" s="664"/>
      <c r="CGR17" s="662" t="str">
        <f t="shared" si="40"/>
        <v>　</v>
      </c>
      <c r="CGS17" s="663"/>
      <c r="CGT17" s="664"/>
      <c r="CGU17" s="665" t="str">
        <f>IF(CGX17="×",TIME(0,0,0),IF(CHH4="非常勤",CFW17,CGI17))</f>
        <v>　</v>
      </c>
      <c r="CGV17" s="666"/>
      <c r="CGW17" s="667"/>
      <c r="CGX17" s="265"/>
      <c r="CGY17" s="665" t="str">
        <f>IF(CHB17="×",TIME(0,0,0),IF(CHH4="非常勤",CFZ17,CGL17))</f>
        <v>　</v>
      </c>
      <c r="CGZ17" s="666"/>
      <c r="CHA17" s="667"/>
      <c r="CHB17" s="265"/>
      <c r="CHC17" s="665" t="str">
        <f>IF(CHF17="×",TIME(0,0,0),IF(CHH4="非常勤",CGC17,CGO17))</f>
        <v>　</v>
      </c>
      <c r="CHD17" s="666"/>
      <c r="CHE17" s="667"/>
      <c r="CHF17" s="265"/>
      <c r="CHG17" s="665" t="str">
        <f>IF(CHJ17="×",TIME(0,0,0),IF(CHH4="非常勤",CGF17,CGR17))</f>
        <v>　</v>
      </c>
      <c r="CHH17" s="666"/>
      <c r="CHI17" s="667"/>
      <c r="CHJ17" s="265"/>
      <c r="CHK17" s="668"/>
      <c r="CHL17" s="669"/>
      <c r="CHM17" s="668"/>
      <c r="CHN17" s="670"/>
      <c r="CHO17" s="669"/>
      <c r="CHP17" s="671"/>
      <c r="CHQ17" s="672"/>
      <c r="CHR17" s="672"/>
      <c r="CHS17" s="673"/>
      <c r="CHT17" s="263">
        <f>$A$17</f>
        <v>3</v>
      </c>
      <c r="CHU17" s="264" t="str">
        <f>$B$17</f>
        <v>祝</v>
      </c>
      <c r="CHV17" s="660"/>
      <c r="CHW17" s="661"/>
      <c r="CHX17" s="660"/>
      <c r="CHY17" s="661"/>
      <c r="CHZ17" s="662" t="str">
        <f>IFERROR(IF(OR(CHU17="日",CHU17="祝",CHU17=0,CHV17=""),"　",MAX(IF(AND(CHV17&lt;=CHZ14,CHX17&gt;CIA14),CIA14-CHZ14,IF(AND(CHV17&gt;CHZ14,CHX17&lt;=CIA14),CHX17-CHV17,IF(AND(CHV17&lt;=CHZ14,CHX17&lt;=CIA14),CHX17-CHZ14,IF(AND(CHV17&gt;CHZ14,CHX17&gt;CIA14),CIA14-CHV17,0)))),0)),0)</f>
        <v>　</v>
      </c>
      <c r="CIA17" s="663"/>
      <c r="CIB17" s="664"/>
      <c r="CIC17" s="662" t="str">
        <f>IFERROR(IF(OR(CHU17="日",CHU17="祝",CHU17=0,CHV17=""),"　",MAX(IF(AND(CHV17&gt;CIF14,CHX17&gt;CID14),0,IF(AND(CHV17&lt;=CIF14,CHV17&gt;CIC14,CHX17&gt;CID14),CIF14-CHV17,IF(AND(CHV17&lt;=CIF14,CHV17&lt;=CIC14,CHX17&gt;CID14),CIF14-CIC14,IF(AND(CHV17&gt;CIC14,CHX17&lt;=CID14),CHX17-CHV17,IF(AND(CHV17&lt;=CIC14,CHX17&lt;=CID14),CHX17-CIC14,0))))),0)),0)</f>
        <v>　</v>
      </c>
      <c r="CID17" s="663"/>
      <c r="CIE17" s="664"/>
      <c r="CIF17" s="662" t="str">
        <f>IFERROR(IF(OR(CHU17="日",CHU17="祝",CHU17=0,CHV17=""),"　",MAX(IF(AND(CHV17&lt;=CIF14,CHX17&gt;CIG14),CIG14-CIF14,IF(CHX17&lt;=CIG14,0,IF(AND(CHV17&gt;CIF14,CHX17&gt;CIG14),CIG14-CHV17,0))),0)),0)</f>
        <v>　</v>
      </c>
      <c r="CIG17" s="663"/>
      <c r="CIH17" s="664"/>
      <c r="CII17" s="662" t="str">
        <f>IFERROR(IF(OR(CHU17="日",CHU17="祝",CHU17=0,CHV17=""),"　",MAX(IF(CHV17&gt;CII14,CHX17-CHV17,IF(CHV17&lt;=CII14,CHX17-CII14,0)),0)),0)</f>
        <v>　</v>
      </c>
      <c r="CIJ17" s="663"/>
      <c r="CIK17" s="664"/>
      <c r="CIL17" s="662" t="str">
        <f>IFERROR(IF(OR(CHU17="日",CHU17="祝",CHU17=0,CHV17=""),"　",MAX(IF(AND(CHV17&lt;=CIL14,CHX17&gt;CIM14),CIM14-CIL14,IF(AND(CHV17&gt;CIL14,CHX17&lt;=CIM14),CHX17-CHV17,IF(AND(CHV17&lt;=CIL14,CHX17&lt;=CIM14),CHX17-CIL14,IF(AND(CHV17&gt;CIL14,CHX17&gt;CIM14),CIM14-CHV17,0)))),0)),0)</f>
        <v>　</v>
      </c>
      <c r="CIM17" s="663"/>
      <c r="CIN17" s="664"/>
      <c r="CIO17" s="662" t="str">
        <f>IFERROR(IF(OR(CHU17="日",CHU17="祝",CHU17=0,CHV17=""),"　",MAX(IF(AND(CHV17&gt;CIR14,CHX17&gt;CIP14),0,IF(AND(CHV17&lt;=CIR14,CHV17&gt;CIO14,CHX17&gt;CIP14),CIR14-CHV17,IF(AND(CHV17&lt;=CIR14,CHV17&lt;=CIO14,CHX17&gt;CIP14),CIR14-CIO14,IF(AND(CHV17&gt;CIO14,CHX17&lt;=CIP14),CHX17-CHV17,IF(AND(CHV17&lt;=CIO14,CHX17&lt;=CIP14),CHX17-CIO14,0))))),0)),0)</f>
        <v>　</v>
      </c>
      <c r="CIP17" s="663"/>
      <c r="CIQ17" s="664"/>
      <c r="CIR17" s="662" t="str">
        <f>IFERROR(IF(OR(CHU17="日",CHU17="祝",CHU17=0,CHV17=""),"　",MAX(IF(AND(CHV17&lt;=CIR14,CHX17&gt;CIS14),CIS14-CIR14,IF(CHX17&lt;=CIS14,0,IF(AND(CHV17&gt;CIR14,CHX17&gt;CIS14),CIS14-CHV17,0))),0)),0)</f>
        <v>　</v>
      </c>
      <c r="CIS17" s="663"/>
      <c r="CIT17" s="664"/>
      <c r="CIU17" s="662" t="str">
        <f t="shared" si="41"/>
        <v>　</v>
      </c>
      <c r="CIV17" s="663"/>
      <c r="CIW17" s="664"/>
      <c r="CIX17" s="665" t="str">
        <f>IF(CJA17="×",TIME(0,0,0),IF(CJK4="非常勤",CHZ17,CIL17))</f>
        <v>　</v>
      </c>
      <c r="CIY17" s="666"/>
      <c r="CIZ17" s="667"/>
      <c r="CJA17" s="265"/>
      <c r="CJB17" s="665" t="str">
        <f>IF(CJE17="×",TIME(0,0,0),IF(CJK4="非常勤",CIC17,CIO17))</f>
        <v>　</v>
      </c>
      <c r="CJC17" s="666"/>
      <c r="CJD17" s="667"/>
      <c r="CJE17" s="265"/>
      <c r="CJF17" s="665" t="str">
        <f>IF(CJI17="×",TIME(0,0,0),IF(CJK4="非常勤",CIF17,CIR17))</f>
        <v>　</v>
      </c>
      <c r="CJG17" s="666"/>
      <c r="CJH17" s="667"/>
      <c r="CJI17" s="265"/>
      <c r="CJJ17" s="665" t="str">
        <f>IF(CJM17="×",TIME(0,0,0),IF(CJK4="非常勤",CII17,CIU17))</f>
        <v>　</v>
      </c>
      <c r="CJK17" s="666"/>
      <c r="CJL17" s="667"/>
      <c r="CJM17" s="265"/>
      <c r="CJN17" s="668"/>
      <c r="CJO17" s="669"/>
      <c r="CJP17" s="668"/>
      <c r="CJQ17" s="670"/>
      <c r="CJR17" s="669"/>
      <c r="CJS17" s="671"/>
      <c r="CJT17" s="672"/>
      <c r="CJU17" s="672"/>
      <c r="CJV17" s="673"/>
      <c r="CJW17" s="263">
        <f>$A$17</f>
        <v>3</v>
      </c>
      <c r="CJX17" s="264" t="str">
        <f>$B$17</f>
        <v>祝</v>
      </c>
      <c r="CJY17" s="660"/>
      <c r="CJZ17" s="661"/>
      <c r="CKA17" s="660"/>
      <c r="CKB17" s="661"/>
      <c r="CKC17" s="662" t="str">
        <f>IFERROR(IF(OR(CJX17="日",CJX17="祝",CJX17=0,CJY17=""),"　",MAX(IF(AND(CJY17&lt;=CKC14,CKA17&gt;CKD14),CKD14-CKC14,IF(AND(CJY17&gt;CKC14,CKA17&lt;=CKD14),CKA17-CJY17,IF(AND(CJY17&lt;=CKC14,CKA17&lt;=CKD14),CKA17-CKC14,IF(AND(CJY17&gt;CKC14,CKA17&gt;CKD14),CKD14-CJY17,0)))),0)),0)</f>
        <v>　</v>
      </c>
      <c r="CKD17" s="663"/>
      <c r="CKE17" s="664"/>
      <c r="CKF17" s="662" t="str">
        <f>IFERROR(IF(OR(CJX17="日",CJX17="祝",CJX17=0,CJY17=""),"　",MAX(IF(AND(CJY17&gt;CKI14,CKA17&gt;CKG14),0,IF(AND(CJY17&lt;=CKI14,CJY17&gt;CKF14,CKA17&gt;CKG14),CKI14-CJY17,IF(AND(CJY17&lt;=CKI14,CJY17&lt;=CKF14,CKA17&gt;CKG14),CKI14-CKF14,IF(AND(CJY17&gt;CKF14,CKA17&lt;=CKG14),CKA17-CJY17,IF(AND(CJY17&lt;=CKF14,CKA17&lt;=CKG14),CKA17-CKF14,0))))),0)),0)</f>
        <v>　</v>
      </c>
      <c r="CKG17" s="663"/>
      <c r="CKH17" s="664"/>
      <c r="CKI17" s="662" t="str">
        <f>IFERROR(IF(OR(CJX17="日",CJX17="祝",CJX17=0,CJY17=""),"　",MAX(IF(AND(CJY17&lt;=CKI14,CKA17&gt;CKJ14),CKJ14-CKI14,IF(CKA17&lt;=CKJ14,0,IF(AND(CJY17&gt;CKI14,CKA17&gt;CKJ14),CKJ14-CJY17,0))),0)),0)</f>
        <v>　</v>
      </c>
      <c r="CKJ17" s="663"/>
      <c r="CKK17" s="664"/>
      <c r="CKL17" s="662" t="str">
        <f>IFERROR(IF(OR(CJX17="日",CJX17="祝",CJX17=0,CJY17=""),"　",MAX(IF(CJY17&gt;CKL14,CKA17-CJY17,IF(CJY17&lt;=CKL14,CKA17-CKL14,0)),0)),0)</f>
        <v>　</v>
      </c>
      <c r="CKM17" s="663"/>
      <c r="CKN17" s="664"/>
      <c r="CKO17" s="662" t="str">
        <f>IFERROR(IF(OR(CJX17="日",CJX17="祝",CJX17=0,CJY17=""),"　",MAX(IF(AND(CJY17&lt;=CKO14,CKA17&gt;CKP14),CKP14-CKO14,IF(AND(CJY17&gt;CKO14,CKA17&lt;=CKP14),CKA17-CJY17,IF(AND(CJY17&lt;=CKO14,CKA17&lt;=CKP14),CKA17-CKO14,IF(AND(CJY17&gt;CKO14,CKA17&gt;CKP14),CKP14-CJY17,0)))),0)),0)</f>
        <v>　</v>
      </c>
      <c r="CKP17" s="663"/>
      <c r="CKQ17" s="664"/>
      <c r="CKR17" s="662" t="str">
        <f>IFERROR(IF(OR(CJX17="日",CJX17="祝",CJX17=0,CJY17=""),"　",MAX(IF(AND(CJY17&gt;CKU14,CKA17&gt;CKS14),0,IF(AND(CJY17&lt;=CKU14,CJY17&gt;CKR14,CKA17&gt;CKS14),CKU14-CJY17,IF(AND(CJY17&lt;=CKU14,CJY17&lt;=CKR14,CKA17&gt;CKS14),CKU14-CKR14,IF(AND(CJY17&gt;CKR14,CKA17&lt;=CKS14),CKA17-CJY17,IF(AND(CJY17&lt;=CKR14,CKA17&lt;=CKS14),CKA17-CKR14,0))))),0)),0)</f>
        <v>　</v>
      </c>
      <c r="CKS17" s="663"/>
      <c r="CKT17" s="664"/>
      <c r="CKU17" s="662" t="str">
        <f>IFERROR(IF(OR(CJX17="日",CJX17="祝",CJX17=0,CJY17=""),"　",MAX(IF(AND(CJY17&lt;=CKU14,CKA17&gt;CKV14),CKV14-CKU14,IF(CKA17&lt;=CKV14,0,IF(AND(CJY17&gt;CKU14,CKA17&gt;CKV14),CKV14-CJY17,0))),0)),0)</f>
        <v>　</v>
      </c>
      <c r="CKV17" s="663"/>
      <c r="CKW17" s="664"/>
      <c r="CKX17" s="662" t="str">
        <f t="shared" si="42"/>
        <v>　</v>
      </c>
      <c r="CKY17" s="663"/>
      <c r="CKZ17" s="664"/>
      <c r="CLA17" s="665" t="str">
        <f>IF(CLD17="×",TIME(0,0,0),IF(CLN4="非常勤",CKC17,CKO17))</f>
        <v>　</v>
      </c>
      <c r="CLB17" s="666"/>
      <c r="CLC17" s="667"/>
      <c r="CLD17" s="265"/>
      <c r="CLE17" s="665" t="str">
        <f>IF(CLH17="×",TIME(0,0,0),IF(CLN4="非常勤",CKF17,CKR17))</f>
        <v>　</v>
      </c>
      <c r="CLF17" s="666"/>
      <c r="CLG17" s="667"/>
      <c r="CLH17" s="265"/>
      <c r="CLI17" s="665" t="str">
        <f>IF(CLL17="×",TIME(0,0,0),IF(CLN4="非常勤",CKI17,CKU17))</f>
        <v>　</v>
      </c>
      <c r="CLJ17" s="666"/>
      <c r="CLK17" s="667"/>
      <c r="CLL17" s="265"/>
      <c r="CLM17" s="665" t="str">
        <f>IF(CLP17="×",TIME(0,0,0),IF(CLN4="非常勤",CKL17,CKX17))</f>
        <v>　</v>
      </c>
      <c r="CLN17" s="666"/>
      <c r="CLO17" s="667"/>
      <c r="CLP17" s="265"/>
      <c r="CLQ17" s="668"/>
      <c r="CLR17" s="669"/>
      <c r="CLS17" s="668"/>
      <c r="CLT17" s="670"/>
      <c r="CLU17" s="669"/>
      <c r="CLV17" s="671"/>
      <c r="CLW17" s="672"/>
      <c r="CLX17" s="672"/>
      <c r="CLY17" s="673"/>
      <c r="CLZ17" s="263">
        <f>$A$17</f>
        <v>3</v>
      </c>
      <c r="CMA17" s="264" t="str">
        <f>$B$17</f>
        <v>祝</v>
      </c>
      <c r="CMB17" s="660"/>
      <c r="CMC17" s="661"/>
      <c r="CMD17" s="660"/>
      <c r="CME17" s="661"/>
      <c r="CMF17" s="662" t="str">
        <f>IFERROR(IF(OR(CMA17="日",CMA17="祝",CMA17=0,CMB17=""),"　",MAX(IF(AND(CMB17&lt;=CMF14,CMD17&gt;CMG14),CMG14-CMF14,IF(AND(CMB17&gt;CMF14,CMD17&lt;=CMG14),CMD17-CMB17,IF(AND(CMB17&lt;=CMF14,CMD17&lt;=CMG14),CMD17-CMF14,IF(AND(CMB17&gt;CMF14,CMD17&gt;CMG14),CMG14-CMB17,0)))),0)),0)</f>
        <v>　</v>
      </c>
      <c r="CMG17" s="663"/>
      <c r="CMH17" s="664"/>
      <c r="CMI17" s="662" t="str">
        <f>IFERROR(IF(OR(CMA17="日",CMA17="祝",CMA17=0,CMB17=""),"　",MAX(IF(AND(CMB17&gt;CML14,CMD17&gt;CMJ14),0,IF(AND(CMB17&lt;=CML14,CMB17&gt;CMI14,CMD17&gt;CMJ14),CML14-CMB17,IF(AND(CMB17&lt;=CML14,CMB17&lt;=CMI14,CMD17&gt;CMJ14),CML14-CMI14,IF(AND(CMB17&gt;CMI14,CMD17&lt;=CMJ14),CMD17-CMB17,IF(AND(CMB17&lt;=CMI14,CMD17&lt;=CMJ14),CMD17-CMI14,0))))),0)),0)</f>
        <v>　</v>
      </c>
      <c r="CMJ17" s="663"/>
      <c r="CMK17" s="664"/>
      <c r="CML17" s="662" t="str">
        <f>IFERROR(IF(OR(CMA17="日",CMA17="祝",CMA17=0,CMB17=""),"　",MAX(IF(AND(CMB17&lt;=CML14,CMD17&gt;CMM14),CMM14-CML14,IF(CMD17&lt;=CMM14,0,IF(AND(CMB17&gt;CML14,CMD17&gt;CMM14),CMM14-CMB17,0))),0)),0)</f>
        <v>　</v>
      </c>
      <c r="CMM17" s="663"/>
      <c r="CMN17" s="664"/>
      <c r="CMO17" s="662" t="str">
        <f>IFERROR(IF(OR(CMA17="日",CMA17="祝",CMA17=0,CMB17=""),"　",MAX(IF(CMB17&gt;CMO14,CMD17-CMB17,IF(CMB17&lt;=CMO14,CMD17-CMO14,0)),0)),0)</f>
        <v>　</v>
      </c>
      <c r="CMP17" s="663"/>
      <c r="CMQ17" s="664"/>
      <c r="CMR17" s="662" t="str">
        <f>IFERROR(IF(OR(CMA17="日",CMA17="祝",CMA17=0,CMB17=""),"　",MAX(IF(AND(CMB17&lt;=CMR14,CMD17&gt;CMS14),CMS14-CMR14,IF(AND(CMB17&gt;CMR14,CMD17&lt;=CMS14),CMD17-CMB17,IF(AND(CMB17&lt;=CMR14,CMD17&lt;=CMS14),CMD17-CMR14,IF(AND(CMB17&gt;CMR14,CMD17&gt;CMS14),CMS14-CMB17,0)))),0)),0)</f>
        <v>　</v>
      </c>
      <c r="CMS17" s="663"/>
      <c r="CMT17" s="664"/>
      <c r="CMU17" s="662" t="str">
        <f>IFERROR(IF(OR(CMA17="日",CMA17="祝",CMA17=0,CMB17=""),"　",MAX(IF(AND(CMB17&gt;CMX14,CMD17&gt;CMV14),0,IF(AND(CMB17&lt;=CMX14,CMB17&gt;CMU14,CMD17&gt;CMV14),CMX14-CMB17,IF(AND(CMB17&lt;=CMX14,CMB17&lt;=CMU14,CMD17&gt;CMV14),CMX14-CMU14,IF(AND(CMB17&gt;CMU14,CMD17&lt;=CMV14),CMD17-CMB17,IF(AND(CMB17&lt;=CMU14,CMD17&lt;=CMV14),CMD17-CMU14,0))))),0)),0)</f>
        <v>　</v>
      </c>
      <c r="CMV17" s="663"/>
      <c r="CMW17" s="664"/>
      <c r="CMX17" s="662" t="str">
        <f>IFERROR(IF(OR(CMA17="日",CMA17="祝",CMA17=0,CMB17=""),"　",MAX(IF(AND(CMB17&lt;=CMX14,CMD17&gt;CMY14),CMY14-CMX14,IF(CMD17&lt;=CMY14,0,IF(AND(CMB17&gt;CMX14,CMD17&gt;CMY14),CMY14-CMB17,0))),0)),0)</f>
        <v>　</v>
      </c>
      <c r="CMY17" s="663"/>
      <c r="CMZ17" s="664"/>
      <c r="CNA17" s="662" t="str">
        <f t="shared" si="43"/>
        <v>　</v>
      </c>
      <c r="CNB17" s="663"/>
      <c r="CNC17" s="664"/>
      <c r="CND17" s="665" t="str">
        <f>IF(CNG17="×",TIME(0,0,0),IF(CNQ4="非常勤",CMF17,CMR17))</f>
        <v>　</v>
      </c>
      <c r="CNE17" s="666"/>
      <c r="CNF17" s="667"/>
      <c r="CNG17" s="265"/>
      <c r="CNH17" s="665" t="str">
        <f>IF(CNK17="×",TIME(0,0,0),IF(CNQ4="非常勤",CMI17,CMU17))</f>
        <v>　</v>
      </c>
      <c r="CNI17" s="666"/>
      <c r="CNJ17" s="667"/>
      <c r="CNK17" s="265"/>
      <c r="CNL17" s="665" t="str">
        <f>IF(CNO17="×",TIME(0,0,0),IF(CNQ4="非常勤",CML17,CMX17))</f>
        <v>　</v>
      </c>
      <c r="CNM17" s="666"/>
      <c r="CNN17" s="667"/>
      <c r="CNO17" s="265"/>
      <c r="CNP17" s="665" t="str">
        <f>IF(CNS17="×",TIME(0,0,0),IF(CNQ4="非常勤",CMO17,CNA17))</f>
        <v>　</v>
      </c>
      <c r="CNQ17" s="666"/>
      <c r="CNR17" s="667"/>
      <c r="CNS17" s="265"/>
      <c r="CNT17" s="668"/>
      <c r="CNU17" s="669"/>
      <c r="CNV17" s="668"/>
      <c r="CNW17" s="670"/>
      <c r="CNX17" s="669"/>
      <c r="CNY17" s="671"/>
      <c r="CNZ17" s="672"/>
      <c r="COA17" s="672"/>
      <c r="COB17" s="673"/>
      <c r="COC17" s="263">
        <f>$A$17</f>
        <v>3</v>
      </c>
      <c r="COD17" s="264" t="str">
        <f>$B$17</f>
        <v>祝</v>
      </c>
      <c r="COE17" s="660"/>
      <c r="COF17" s="661"/>
      <c r="COG17" s="660"/>
      <c r="COH17" s="661"/>
      <c r="COI17" s="662" t="str">
        <f>IFERROR(IF(OR(COD17="日",COD17="祝",COD17=0,COE17=""),"　",MAX(IF(AND(COE17&lt;=COI14,COG17&gt;COJ14),COJ14-COI14,IF(AND(COE17&gt;COI14,COG17&lt;=COJ14),COG17-COE17,IF(AND(COE17&lt;=COI14,COG17&lt;=COJ14),COG17-COI14,IF(AND(COE17&gt;COI14,COG17&gt;COJ14),COJ14-COE17,0)))),0)),0)</f>
        <v>　</v>
      </c>
      <c r="COJ17" s="663"/>
      <c r="COK17" s="664"/>
      <c r="COL17" s="662" t="str">
        <f>IFERROR(IF(OR(COD17="日",COD17="祝",COD17=0,COE17=""),"　",MAX(IF(AND(COE17&gt;COO14,COG17&gt;COM14),0,IF(AND(COE17&lt;=COO14,COE17&gt;COL14,COG17&gt;COM14),COO14-COE17,IF(AND(COE17&lt;=COO14,COE17&lt;=COL14,COG17&gt;COM14),COO14-COL14,IF(AND(COE17&gt;COL14,COG17&lt;=COM14),COG17-COE17,IF(AND(COE17&lt;=COL14,COG17&lt;=COM14),COG17-COL14,0))))),0)),0)</f>
        <v>　</v>
      </c>
      <c r="COM17" s="663"/>
      <c r="CON17" s="664"/>
      <c r="COO17" s="662" t="str">
        <f>IFERROR(IF(OR(COD17="日",COD17="祝",COD17=0,COE17=""),"　",MAX(IF(AND(COE17&lt;=COO14,COG17&gt;COP14),COP14-COO14,IF(COG17&lt;=COP14,0,IF(AND(COE17&gt;COO14,COG17&gt;COP14),COP14-COE17,0))),0)),0)</f>
        <v>　</v>
      </c>
      <c r="COP17" s="663"/>
      <c r="COQ17" s="664"/>
      <c r="COR17" s="662" t="str">
        <f>IFERROR(IF(OR(COD17="日",COD17="祝",COD17=0,COE17=""),"　",MAX(IF(COE17&gt;COR14,COG17-COE17,IF(COE17&lt;=COR14,COG17-COR14,0)),0)),0)</f>
        <v>　</v>
      </c>
      <c r="COS17" s="663"/>
      <c r="COT17" s="664"/>
      <c r="COU17" s="662" t="str">
        <f>IFERROR(IF(OR(COD17="日",COD17="祝",COD17=0,COE17=""),"　",MAX(IF(AND(COE17&lt;=COU14,COG17&gt;COV14),COV14-COU14,IF(AND(COE17&gt;COU14,COG17&lt;=COV14),COG17-COE17,IF(AND(COE17&lt;=COU14,COG17&lt;=COV14),COG17-COU14,IF(AND(COE17&gt;COU14,COG17&gt;COV14),COV14-COE17,0)))),0)),0)</f>
        <v>　</v>
      </c>
      <c r="COV17" s="663"/>
      <c r="COW17" s="664"/>
      <c r="COX17" s="662" t="str">
        <f>IFERROR(IF(OR(COD17="日",COD17="祝",COD17=0,COE17=""),"　",MAX(IF(AND(COE17&gt;CPA14,COG17&gt;COY14),0,IF(AND(COE17&lt;=CPA14,COE17&gt;COX14,COG17&gt;COY14),CPA14-COE17,IF(AND(COE17&lt;=CPA14,COE17&lt;=COX14,COG17&gt;COY14),CPA14-COX14,IF(AND(COE17&gt;COX14,COG17&lt;=COY14),COG17-COE17,IF(AND(COE17&lt;=COX14,COG17&lt;=COY14),COG17-COX14,0))))),0)),0)</f>
        <v>　</v>
      </c>
      <c r="COY17" s="663"/>
      <c r="COZ17" s="664"/>
      <c r="CPA17" s="662" t="str">
        <f>IFERROR(IF(OR(COD17="日",COD17="祝",COD17=0,COE17=""),"　",MAX(IF(AND(COE17&lt;=CPA14,COG17&gt;CPB14),CPB14-CPA14,IF(COG17&lt;=CPB14,0,IF(AND(COE17&gt;CPA14,COG17&gt;CPB14),CPB14-COE17,0))),0)),0)</f>
        <v>　</v>
      </c>
      <c r="CPB17" s="663"/>
      <c r="CPC17" s="664"/>
      <c r="CPD17" s="662" t="str">
        <f t="shared" si="44"/>
        <v>　</v>
      </c>
      <c r="CPE17" s="663"/>
      <c r="CPF17" s="664"/>
      <c r="CPG17" s="665" t="str">
        <f>IF(CPJ17="×",TIME(0,0,0),IF(CPT4="非常勤",COI17,COU17))</f>
        <v>　</v>
      </c>
      <c r="CPH17" s="666"/>
      <c r="CPI17" s="667"/>
      <c r="CPJ17" s="265"/>
      <c r="CPK17" s="665" t="str">
        <f>IF(CPN17="×",TIME(0,0,0),IF(CPT4="非常勤",COL17,COX17))</f>
        <v>　</v>
      </c>
      <c r="CPL17" s="666"/>
      <c r="CPM17" s="667"/>
      <c r="CPN17" s="265"/>
      <c r="CPO17" s="665" t="str">
        <f>IF(CPR17="×",TIME(0,0,0),IF(CPT4="非常勤",COO17,CPA17))</f>
        <v>　</v>
      </c>
      <c r="CPP17" s="666"/>
      <c r="CPQ17" s="667"/>
      <c r="CPR17" s="265"/>
      <c r="CPS17" s="665" t="str">
        <f>IF(CPV17="×",TIME(0,0,0),IF(CPT4="非常勤",COR17,CPD17))</f>
        <v>　</v>
      </c>
      <c r="CPT17" s="666"/>
      <c r="CPU17" s="667"/>
      <c r="CPV17" s="265"/>
      <c r="CPW17" s="668"/>
      <c r="CPX17" s="669"/>
      <c r="CPY17" s="668"/>
      <c r="CPZ17" s="670"/>
      <c r="CQA17" s="669"/>
      <c r="CQB17" s="671"/>
      <c r="CQC17" s="672"/>
      <c r="CQD17" s="672"/>
      <c r="CQE17" s="673"/>
      <c r="CQF17" s="263">
        <f>$A$17</f>
        <v>3</v>
      </c>
      <c r="CQG17" s="264" t="str">
        <f>$B$17</f>
        <v>祝</v>
      </c>
      <c r="CQH17" s="660"/>
      <c r="CQI17" s="661"/>
      <c r="CQJ17" s="660"/>
      <c r="CQK17" s="661"/>
      <c r="CQL17" s="662" t="str">
        <f>IFERROR(IF(OR(CQG17="日",CQG17="祝",CQG17=0,CQH17=""),"　",MAX(IF(AND(CQH17&lt;=CQL14,CQJ17&gt;CQM14),CQM14-CQL14,IF(AND(CQH17&gt;CQL14,CQJ17&lt;=CQM14),CQJ17-CQH17,IF(AND(CQH17&lt;=CQL14,CQJ17&lt;=CQM14),CQJ17-CQL14,IF(AND(CQH17&gt;CQL14,CQJ17&gt;CQM14),CQM14-CQH17,0)))),0)),0)</f>
        <v>　</v>
      </c>
      <c r="CQM17" s="663"/>
      <c r="CQN17" s="664"/>
      <c r="CQO17" s="662" t="str">
        <f>IFERROR(IF(OR(CQG17="日",CQG17="祝",CQG17=0,CQH17=""),"　",MAX(IF(AND(CQH17&gt;CQR14,CQJ17&gt;CQP14),0,IF(AND(CQH17&lt;=CQR14,CQH17&gt;CQO14,CQJ17&gt;CQP14),CQR14-CQH17,IF(AND(CQH17&lt;=CQR14,CQH17&lt;=CQO14,CQJ17&gt;CQP14),CQR14-CQO14,IF(AND(CQH17&gt;CQO14,CQJ17&lt;=CQP14),CQJ17-CQH17,IF(AND(CQH17&lt;=CQO14,CQJ17&lt;=CQP14),CQJ17-CQO14,0))))),0)),0)</f>
        <v>　</v>
      </c>
      <c r="CQP17" s="663"/>
      <c r="CQQ17" s="664"/>
      <c r="CQR17" s="662" t="str">
        <f>IFERROR(IF(OR(CQG17="日",CQG17="祝",CQG17=0,CQH17=""),"　",MAX(IF(AND(CQH17&lt;=CQR14,CQJ17&gt;CQS14),CQS14-CQR14,IF(CQJ17&lt;=CQS14,0,IF(AND(CQH17&gt;CQR14,CQJ17&gt;CQS14),CQS14-CQH17,0))),0)),0)</f>
        <v>　</v>
      </c>
      <c r="CQS17" s="663"/>
      <c r="CQT17" s="664"/>
      <c r="CQU17" s="662" t="str">
        <f>IFERROR(IF(OR(CQG17="日",CQG17="祝",CQG17=0,CQH17=""),"　",MAX(IF(CQH17&gt;CQU14,CQJ17-CQH17,IF(CQH17&lt;=CQU14,CQJ17-CQU14,0)),0)),0)</f>
        <v>　</v>
      </c>
      <c r="CQV17" s="663"/>
      <c r="CQW17" s="664"/>
      <c r="CQX17" s="662" t="str">
        <f>IFERROR(IF(OR(CQG17="日",CQG17="祝",CQG17=0,CQH17=""),"　",MAX(IF(AND(CQH17&lt;=CQX14,CQJ17&gt;CQY14),CQY14-CQX14,IF(AND(CQH17&gt;CQX14,CQJ17&lt;=CQY14),CQJ17-CQH17,IF(AND(CQH17&lt;=CQX14,CQJ17&lt;=CQY14),CQJ17-CQX14,IF(AND(CQH17&gt;CQX14,CQJ17&gt;CQY14),CQY14-CQH17,0)))),0)),0)</f>
        <v>　</v>
      </c>
      <c r="CQY17" s="663"/>
      <c r="CQZ17" s="664"/>
      <c r="CRA17" s="662" t="str">
        <f>IFERROR(IF(OR(CQG17="日",CQG17="祝",CQG17=0,CQH17=""),"　",MAX(IF(AND(CQH17&gt;CRD14,CQJ17&gt;CRB14),0,IF(AND(CQH17&lt;=CRD14,CQH17&gt;CRA14,CQJ17&gt;CRB14),CRD14-CQH17,IF(AND(CQH17&lt;=CRD14,CQH17&lt;=CRA14,CQJ17&gt;CRB14),CRD14-CRA14,IF(AND(CQH17&gt;CRA14,CQJ17&lt;=CRB14),CQJ17-CQH17,IF(AND(CQH17&lt;=CRA14,CQJ17&lt;=CRB14),CQJ17-CRA14,0))))),0)),0)</f>
        <v>　</v>
      </c>
      <c r="CRB17" s="663"/>
      <c r="CRC17" s="664"/>
      <c r="CRD17" s="662" t="str">
        <f>IFERROR(IF(OR(CQG17="日",CQG17="祝",CQG17=0,CQH17=""),"　",MAX(IF(AND(CQH17&lt;=CRD14,CQJ17&gt;CRE14),CRE14-CRD14,IF(CQJ17&lt;=CRE14,0,IF(AND(CQH17&gt;CRD14,CQJ17&gt;CRE14),CRE14-CQH17,0))),0)),0)</f>
        <v>　</v>
      </c>
      <c r="CRE17" s="663"/>
      <c r="CRF17" s="664"/>
      <c r="CRG17" s="662" t="str">
        <f t="shared" si="45"/>
        <v>　</v>
      </c>
      <c r="CRH17" s="663"/>
      <c r="CRI17" s="664"/>
      <c r="CRJ17" s="665" t="str">
        <f>IF(CRM17="×",TIME(0,0,0),IF(CRW4="非常勤",CQL17,CQX17))</f>
        <v>　</v>
      </c>
      <c r="CRK17" s="666"/>
      <c r="CRL17" s="667"/>
      <c r="CRM17" s="265"/>
      <c r="CRN17" s="665" t="str">
        <f>IF(CRQ17="×",TIME(0,0,0),IF(CRW4="非常勤",CQO17,CRA17))</f>
        <v>　</v>
      </c>
      <c r="CRO17" s="666"/>
      <c r="CRP17" s="667"/>
      <c r="CRQ17" s="265"/>
      <c r="CRR17" s="665" t="str">
        <f>IF(CRU17="×",TIME(0,0,0),IF(CRW4="非常勤",CQR17,CRD17))</f>
        <v>　</v>
      </c>
      <c r="CRS17" s="666"/>
      <c r="CRT17" s="667"/>
      <c r="CRU17" s="265"/>
      <c r="CRV17" s="665" t="str">
        <f>IF(CRY17="×",TIME(0,0,0),IF(CRW4="非常勤",CQU17,CRG17))</f>
        <v>　</v>
      </c>
      <c r="CRW17" s="666"/>
      <c r="CRX17" s="667"/>
      <c r="CRY17" s="265"/>
      <c r="CRZ17" s="668"/>
      <c r="CSA17" s="669"/>
      <c r="CSB17" s="668"/>
      <c r="CSC17" s="670"/>
      <c r="CSD17" s="669"/>
      <c r="CSE17" s="671"/>
      <c r="CSF17" s="672"/>
      <c r="CSG17" s="672"/>
      <c r="CSH17" s="673"/>
      <c r="CSI17" s="263">
        <f>$A$17</f>
        <v>3</v>
      </c>
      <c r="CSJ17" s="264" t="str">
        <f>$B$17</f>
        <v>祝</v>
      </c>
      <c r="CSK17" s="660"/>
      <c r="CSL17" s="661"/>
      <c r="CSM17" s="660"/>
      <c r="CSN17" s="661"/>
      <c r="CSO17" s="662" t="str">
        <f>IFERROR(IF(OR(CSJ17="日",CSJ17="祝",CSJ17=0,CSK17=""),"　",MAX(IF(AND(CSK17&lt;=CSO14,CSM17&gt;CSP14),CSP14-CSO14,IF(AND(CSK17&gt;CSO14,CSM17&lt;=CSP14),CSM17-CSK17,IF(AND(CSK17&lt;=CSO14,CSM17&lt;=CSP14),CSM17-CSO14,IF(AND(CSK17&gt;CSO14,CSM17&gt;CSP14),CSP14-CSK17,0)))),0)),0)</f>
        <v>　</v>
      </c>
      <c r="CSP17" s="663"/>
      <c r="CSQ17" s="664"/>
      <c r="CSR17" s="662" t="str">
        <f>IFERROR(IF(OR(CSJ17="日",CSJ17="祝",CSJ17=0,CSK17=""),"　",MAX(IF(AND(CSK17&gt;CSU14,CSM17&gt;CSS14),0,IF(AND(CSK17&lt;=CSU14,CSK17&gt;CSR14,CSM17&gt;CSS14),CSU14-CSK17,IF(AND(CSK17&lt;=CSU14,CSK17&lt;=CSR14,CSM17&gt;CSS14),CSU14-CSR14,IF(AND(CSK17&gt;CSR14,CSM17&lt;=CSS14),CSM17-CSK17,IF(AND(CSK17&lt;=CSR14,CSM17&lt;=CSS14),CSM17-CSR14,0))))),0)),0)</f>
        <v>　</v>
      </c>
      <c r="CSS17" s="663"/>
      <c r="CST17" s="664"/>
      <c r="CSU17" s="662" t="str">
        <f>IFERROR(IF(OR(CSJ17="日",CSJ17="祝",CSJ17=0,CSK17=""),"　",MAX(IF(AND(CSK17&lt;=CSU14,CSM17&gt;CSV14),CSV14-CSU14,IF(CSM17&lt;=CSV14,0,IF(AND(CSK17&gt;CSU14,CSM17&gt;CSV14),CSV14-CSK17,0))),0)),0)</f>
        <v>　</v>
      </c>
      <c r="CSV17" s="663"/>
      <c r="CSW17" s="664"/>
      <c r="CSX17" s="662" t="str">
        <f>IFERROR(IF(OR(CSJ17="日",CSJ17="祝",CSJ17=0,CSK17=""),"　",MAX(IF(CSK17&gt;CSX14,CSM17-CSK17,IF(CSK17&lt;=CSX14,CSM17-CSX14,0)),0)),0)</f>
        <v>　</v>
      </c>
      <c r="CSY17" s="663"/>
      <c r="CSZ17" s="664"/>
      <c r="CTA17" s="662" t="str">
        <f>IFERROR(IF(OR(CSJ17="日",CSJ17="祝",CSJ17=0,CSK17=""),"　",MAX(IF(AND(CSK17&lt;=CTA14,CSM17&gt;CTB14),CTB14-CTA14,IF(AND(CSK17&gt;CTA14,CSM17&lt;=CTB14),CSM17-CSK17,IF(AND(CSK17&lt;=CTA14,CSM17&lt;=CTB14),CSM17-CTA14,IF(AND(CSK17&gt;CTA14,CSM17&gt;CTB14),CTB14-CSK17,0)))),0)),0)</f>
        <v>　</v>
      </c>
      <c r="CTB17" s="663"/>
      <c r="CTC17" s="664"/>
      <c r="CTD17" s="662" t="str">
        <f>IFERROR(IF(OR(CSJ17="日",CSJ17="祝",CSJ17=0,CSK17=""),"　",MAX(IF(AND(CSK17&gt;CTG14,CSM17&gt;CTE14),0,IF(AND(CSK17&lt;=CTG14,CSK17&gt;CTD14,CSM17&gt;CTE14),CTG14-CSK17,IF(AND(CSK17&lt;=CTG14,CSK17&lt;=CTD14,CSM17&gt;CTE14),CTG14-CTD14,IF(AND(CSK17&gt;CTD14,CSM17&lt;=CTE14),CSM17-CSK17,IF(AND(CSK17&lt;=CTD14,CSM17&lt;=CTE14),CSM17-CTD14,0))))),0)),0)</f>
        <v>　</v>
      </c>
      <c r="CTE17" s="663"/>
      <c r="CTF17" s="664"/>
      <c r="CTG17" s="662" t="str">
        <f>IFERROR(IF(OR(CSJ17="日",CSJ17="祝",CSJ17=0,CSK17=""),"　",MAX(IF(AND(CSK17&lt;=CTG14,CSM17&gt;CTH14),CTH14-CTG14,IF(CSM17&lt;=CTH14,0,IF(AND(CSK17&gt;CTG14,CSM17&gt;CTH14),CTH14-CSK17,0))),0)),0)</f>
        <v>　</v>
      </c>
      <c r="CTH17" s="663"/>
      <c r="CTI17" s="664"/>
      <c r="CTJ17" s="662" t="str">
        <f t="shared" si="46"/>
        <v>　</v>
      </c>
      <c r="CTK17" s="663"/>
      <c r="CTL17" s="664"/>
      <c r="CTM17" s="665" t="str">
        <f>IF(CTP17="×",TIME(0,0,0),IF(CTZ4="非常勤",CSO17,CTA17))</f>
        <v>　</v>
      </c>
      <c r="CTN17" s="666"/>
      <c r="CTO17" s="667"/>
      <c r="CTP17" s="265"/>
      <c r="CTQ17" s="665" t="str">
        <f>IF(CTT17="×",TIME(0,0,0),IF(CTZ4="非常勤",CSR17,CTD17))</f>
        <v>　</v>
      </c>
      <c r="CTR17" s="666"/>
      <c r="CTS17" s="667"/>
      <c r="CTT17" s="265"/>
      <c r="CTU17" s="665" t="str">
        <f>IF(CTX17="×",TIME(0,0,0),IF(CTZ4="非常勤",CSU17,CTG17))</f>
        <v>　</v>
      </c>
      <c r="CTV17" s="666"/>
      <c r="CTW17" s="667"/>
      <c r="CTX17" s="265"/>
      <c r="CTY17" s="665" t="str">
        <f>IF(CUB17="×",TIME(0,0,0),IF(CTZ4="非常勤",CSX17,CTJ17))</f>
        <v>　</v>
      </c>
      <c r="CTZ17" s="666"/>
      <c r="CUA17" s="667"/>
      <c r="CUB17" s="265"/>
      <c r="CUC17" s="668"/>
      <c r="CUD17" s="669"/>
      <c r="CUE17" s="668"/>
      <c r="CUF17" s="670"/>
      <c r="CUG17" s="669"/>
      <c r="CUH17" s="671"/>
      <c r="CUI17" s="672"/>
      <c r="CUJ17" s="672"/>
      <c r="CUK17" s="673"/>
      <c r="CUL17" s="263">
        <f>$A$17</f>
        <v>3</v>
      </c>
      <c r="CUM17" s="264" t="str">
        <f>$B$17</f>
        <v>祝</v>
      </c>
      <c r="CUN17" s="660"/>
      <c r="CUO17" s="661"/>
      <c r="CUP17" s="660"/>
      <c r="CUQ17" s="661"/>
      <c r="CUR17" s="662" t="str">
        <f>IFERROR(IF(OR(CUM17="日",CUM17="祝",CUM17=0,CUN17=""),"　",MAX(IF(AND(CUN17&lt;=CUR14,CUP17&gt;CUS14),CUS14-CUR14,IF(AND(CUN17&gt;CUR14,CUP17&lt;=CUS14),CUP17-CUN17,IF(AND(CUN17&lt;=CUR14,CUP17&lt;=CUS14),CUP17-CUR14,IF(AND(CUN17&gt;CUR14,CUP17&gt;CUS14),CUS14-CUN17,0)))),0)),0)</f>
        <v>　</v>
      </c>
      <c r="CUS17" s="663"/>
      <c r="CUT17" s="664"/>
      <c r="CUU17" s="662" t="str">
        <f>IFERROR(IF(OR(CUM17="日",CUM17="祝",CUM17=0,CUN17=""),"　",MAX(IF(AND(CUN17&gt;CUX14,CUP17&gt;CUV14),0,IF(AND(CUN17&lt;=CUX14,CUN17&gt;CUU14,CUP17&gt;CUV14),CUX14-CUN17,IF(AND(CUN17&lt;=CUX14,CUN17&lt;=CUU14,CUP17&gt;CUV14),CUX14-CUU14,IF(AND(CUN17&gt;CUU14,CUP17&lt;=CUV14),CUP17-CUN17,IF(AND(CUN17&lt;=CUU14,CUP17&lt;=CUV14),CUP17-CUU14,0))))),0)),0)</f>
        <v>　</v>
      </c>
      <c r="CUV17" s="663"/>
      <c r="CUW17" s="664"/>
      <c r="CUX17" s="662" t="str">
        <f>IFERROR(IF(OR(CUM17="日",CUM17="祝",CUM17=0,CUN17=""),"　",MAX(IF(AND(CUN17&lt;=CUX14,CUP17&gt;CUY14),CUY14-CUX14,IF(CUP17&lt;=CUY14,0,IF(AND(CUN17&gt;CUX14,CUP17&gt;CUY14),CUY14-CUN17,0))),0)),0)</f>
        <v>　</v>
      </c>
      <c r="CUY17" s="663"/>
      <c r="CUZ17" s="664"/>
      <c r="CVA17" s="662" t="str">
        <f>IFERROR(IF(OR(CUM17="日",CUM17="祝",CUM17=0,CUN17=""),"　",MAX(IF(CUN17&gt;CVA14,CUP17-CUN17,IF(CUN17&lt;=CVA14,CUP17-CVA14,0)),0)),0)</f>
        <v>　</v>
      </c>
      <c r="CVB17" s="663"/>
      <c r="CVC17" s="664"/>
      <c r="CVD17" s="662" t="str">
        <f>IFERROR(IF(OR(CUM17="日",CUM17="祝",CUM17=0,CUN17=""),"　",MAX(IF(AND(CUN17&lt;=CVD14,CUP17&gt;CVE14),CVE14-CVD14,IF(AND(CUN17&gt;CVD14,CUP17&lt;=CVE14),CUP17-CUN17,IF(AND(CUN17&lt;=CVD14,CUP17&lt;=CVE14),CUP17-CVD14,IF(AND(CUN17&gt;CVD14,CUP17&gt;CVE14),CVE14-CUN17,0)))),0)),0)</f>
        <v>　</v>
      </c>
      <c r="CVE17" s="663"/>
      <c r="CVF17" s="664"/>
      <c r="CVG17" s="662" t="str">
        <f>IFERROR(IF(OR(CUM17="日",CUM17="祝",CUM17=0,CUN17=""),"　",MAX(IF(AND(CUN17&gt;CVJ14,CUP17&gt;CVH14),0,IF(AND(CUN17&lt;=CVJ14,CUN17&gt;CVG14,CUP17&gt;CVH14),CVJ14-CUN17,IF(AND(CUN17&lt;=CVJ14,CUN17&lt;=CVG14,CUP17&gt;CVH14),CVJ14-CVG14,IF(AND(CUN17&gt;CVG14,CUP17&lt;=CVH14),CUP17-CUN17,IF(AND(CUN17&lt;=CVG14,CUP17&lt;=CVH14),CUP17-CVG14,0))))),0)),0)</f>
        <v>　</v>
      </c>
      <c r="CVH17" s="663"/>
      <c r="CVI17" s="664"/>
      <c r="CVJ17" s="662" t="str">
        <f>IFERROR(IF(OR(CUM17="日",CUM17="祝",CUM17=0,CUN17=""),"　",MAX(IF(AND(CUN17&lt;=CVJ14,CUP17&gt;CVK14),CVK14-CVJ14,IF(CUP17&lt;=CVK14,0,IF(AND(CUN17&gt;CVJ14,CUP17&gt;CVK14),CVK14-CUN17,0))),0)),0)</f>
        <v>　</v>
      </c>
      <c r="CVK17" s="663"/>
      <c r="CVL17" s="664"/>
      <c r="CVM17" s="662" t="str">
        <f t="shared" si="47"/>
        <v>　</v>
      </c>
      <c r="CVN17" s="663"/>
      <c r="CVO17" s="664"/>
      <c r="CVP17" s="665" t="str">
        <f>IF(CVS17="×",TIME(0,0,0),IF(CWC4="非常勤",CUR17,CVD17))</f>
        <v>　</v>
      </c>
      <c r="CVQ17" s="666"/>
      <c r="CVR17" s="667"/>
      <c r="CVS17" s="265"/>
      <c r="CVT17" s="665" t="str">
        <f>IF(CVW17="×",TIME(0,0,0),IF(CWC4="非常勤",CUU17,CVG17))</f>
        <v>　</v>
      </c>
      <c r="CVU17" s="666"/>
      <c r="CVV17" s="667"/>
      <c r="CVW17" s="265"/>
      <c r="CVX17" s="665" t="str">
        <f>IF(CWA17="×",TIME(0,0,0),IF(CWC4="非常勤",CUX17,CVJ17))</f>
        <v>　</v>
      </c>
      <c r="CVY17" s="666"/>
      <c r="CVZ17" s="667"/>
      <c r="CWA17" s="265"/>
      <c r="CWB17" s="665" t="str">
        <f>IF(CWE17="×",TIME(0,0,0),IF(CWC4="非常勤",CVA17,CVM17))</f>
        <v>　</v>
      </c>
      <c r="CWC17" s="666"/>
      <c r="CWD17" s="667"/>
      <c r="CWE17" s="265"/>
      <c r="CWF17" s="668"/>
      <c r="CWG17" s="669"/>
      <c r="CWH17" s="668"/>
      <c r="CWI17" s="670"/>
      <c r="CWJ17" s="669"/>
      <c r="CWK17" s="671"/>
      <c r="CWL17" s="672"/>
      <c r="CWM17" s="672"/>
      <c r="CWN17" s="673"/>
      <c r="CWO17" s="263">
        <f>$A$17</f>
        <v>3</v>
      </c>
      <c r="CWP17" s="264" t="str">
        <f>$B$17</f>
        <v>祝</v>
      </c>
      <c r="CWQ17" s="660"/>
      <c r="CWR17" s="661"/>
      <c r="CWS17" s="660"/>
      <c r="CWT17" s="661"/>
      <c r="CWU17" s="662" t="str">
        <f>IFERROR(IF(OR(CWP17="日",CWP17="祝",CWP17=0,CWQ17=""),"　",MAX(IF(AND(CWQ17&lt;=CWU14,CWS17&gt;CWV14),CWV14-CWU14,IF(AND(CWQ17&gt;CWU14,CWS17&lt;=CWV14),CWS17-CWQ17,IF(AND(CWQ17&lt;=CWU14,CWS17&lt;=CWV14),CWS17-CWU14,IF(AND(CWQ17&gt;CWU14,CWS17&gt;CWV14),CWV14-CWQ17,0)))),0)),0)</f>
        <v>　</v>
      </c>
      <c r="CWV17" s="663"/>
      <c r="CWW17" s="664"/>
      <c r="CWX17" s="662" t="str">
        <f>IFERROR(IF(OR(CWP17="日",CWP17="祝",CWP17=0,CWQ17=""),"　",MAX(IF(AND(CWQ17&gt;CXA14,CWS17&gt;CWY14),0,IF(AND(CWQ17&lt;=CXA14,CWQ17&gt;CWX14,CWS17&gt;CWY14),CXA14-CWQ17,IF(AND(CWQ17&lt;=CXA14,CWQ17&lt;=CWX14,CWS17&gt;CWY14),CXA14-CWX14,IF(AND(CWQ17&gt;CWX14,CWS17&lt;=CWY14),CWS17-CWQ17,IF(AND(CWQ17&lt;=CWX14,CWS17&lt;=CWY14),CWS17-CWX14,0))))),0)),0)</f>
        <v>　</v>
      </c>
      <c r="CWY17" s="663"/>
      <c r="CWZ17" s="664"/>
      <c r="CXA17" s="662" t="str">
        <f>IFERROR(IF(OR(CWP17="日",CWP17="祝",CWP17=0,CWQ17=""),"　",MAX(IF(AND(CWQ17&lt;=CXA14,CWS17&gt;CXB14),CXB14-CXA14,IF(CWS17&lt;=CXB14,0,IF(AND(CWQ17&gt;CXA14,CWS17&gt;CXB14),CXB14-CWQ17,0))),0)),0)</f>
        <v>　</v>
      </c>
      <c r="CXB17" s="663"/>
      <c r="CXC17" s="664"/>
      <c r="CXD17" s="662" t="str">
        <f>IFERROR(IF(OR(CWP17="日",CWP17="祝",CWP17=0,CWQ17=""),"　",MAX(IF(CWQ17&gt;CXD14,CWS17-CWQ17,IF(CWQ17&lt;=CXD14,CWS17-CXD14,0)),0)),0)</f>
        <v>　</v>
      </c>
      <c r="CXE17" s="663"/>
      <c r="CXF17" s="664"/>
      <c r="CXG17" s="662" t="str">
        <f>IFERROR(IF(OR(CWP17="日",CWP17="祝",CWP17=0,CWQ17=""),"　",MAX(IF(AND(CWQ17&lt;=CXG14,CWS17&gt;CXH14),CXH14-CXG14,IF(AND(CWQ17&gt;CXG14,CWS17&lt;=CXH14),CWS17-CWQ17,IF(AND(CWQ17&lt;=CXG14,CWS17&lt;=CXH14),CWS17-CXG14,IF(AND(CWQ17&gt;CXG14,CWS17&gt;CXH14),CXH14-CWQ17,0)))),0)),0)</f>
        <v>　</v>
      </c>
      <c r="CXH17" s="663"/>
      <c r="CXI17" s="664"/>
      <c r="CXJ17" s="662" t="str">
        <f>IFERROR(IF(OR(CWP17="日",CWP17="祝",CWP17=0,CWQ17=""),"　",MAX(IF(AND(CWQ17&gt;CXM14,CWS17&gt;CXK14),0,IF(AND(CWQ17&lt;=CXM14,CWQ17&gt;CXJ14,CWS17&gt;CXK14),CXM14-CWQ17,IF(AND(CWQ17&lt;=CXM14,CWQ17&lt;=CXJ14,CWS17&gt;CXK14),CXM14-CXJ14,IF(AND(CWQ17&gt;CXJ14,CWS17&lt;=CXK14),CWS17-CWQ17,IF(AND(CWQ17&lt;=CXJ14,CWS17&lt;=CXK14),CWS17-CXJ14,0))))),0)),0)</f>
        <v>　</v>
      </c>
      <c r="CXK17" s="663"/>
      <c r="CXL17" s="664"/>
      <c r="CXM17" s="662" t="str">
        <f>IFERROR(IF(OR(CWP17="日",CWP17="祝",CWP17=0,CWQ17=""),"　",MAX(IF(AND(CWQ17&lt;=CXM14,CWS17&gt;CXN14),CXN14-CXM14,IF(CWS17&lt;=CXN14,0,IF(AND(CWQ17&gt;CXM14,CWS17&gt;CXN14),CXN14-CWQ17,0))),0)),0)</f>
        <v>　</v>
      </c>
      <c r="CXN17" s="663"/>
      <c r="CXO17" s="664"/>
      <c r="CXP17" s="662" t="str">
        <f t="shared" si="48"/>
        <v>　</v>
      </c>
      <c r="CXQ17" s="663"/>
      <c r="CXR17" s="664"/>
      <c r="CXS17" s="665" t="str">
        <f>IF(CXV17="×",TIME(0,0,0),IF(CYF4="非常勤",CWU17,CXG17))</f>
        <v>　</v>
      </c>
      <c r="CXT17" s="666"/>
      <c r="CXU17" s="667"/>
      <c r="CXV17" s="265"/>
      <c r="CXW17" s="665" t="str">
        <f>IF(CXZ17="×",TIME(0,0,0),IF(CYF4="非常勤",CWX17,CXJ17))</f>
        <v>　</v>
      </c>
      <c r="CXX17" s="666"/>
      <c r="CXY17" s="667"/>
      <c r="CXZ17" s="265"/>
      <c r="CYA17" s="665" t="str">
        <f>IF(CYD17="×",TIME(0,0,0),IF(CYF4="非常勤",CXA17,CXM17))</f>
        <v>　</v>
      </c>
      <c r="CYB17" s="666"/>
      <c r="CYC17" s="667"/>
      <c r="CYD17" s="265"/>
      <c r="CYE17" s="665" t="str">
        <f>IF(CYH17="×",TIME(0,0,0),IF(CYF4="非常勤",CXD17,CXP17))</f>
        <v>　</v>
      </c>
      <c r="CYF17" s="666"/>
      <c r="CYG17" s="667"/>
      <c r="CYH17" s="265"/>
      <c r="CYI17" s="668"/>
      <c r="CYJ17" s="669"/>
      <c r="CYK17" s="668"/>
      <c r="CYL17" s="670"/>
      <c r="CYM17" s="669"/>
      <c r="CYN17" s="671"/>
      <c r="CYO17" s="672"/>
      <c r="CYP17" s="672"/>
      <c r="CYQ17" s="673"/>
      <c r="CYR17" s="263">
        <f>$A$17</f>
        <v>3</v>
      </c>
      <c r="CYS17" s="264" t="str">
        <f>$B$17</f>
        <v>祝</v>
      </c>
      <c r="CYT17" s="660"/>
      <c r="CYU17" s="661"/>
      <c r="CYV17" s="660"/>
      <c r="CYW17" s="661"/>
      <c r="CYX17" s="662" t="str">
        <f>IFERROR(IF(OR(CYS17="日",CYS17="祝",CYS17=0,CYT17=""),"　",MAX(IF(AND(CYT17&lt;=CYX14,CYV17&gt;CYY14),CYY14-CYX14,IF(AND(CYT17&gt;CYX14,CYV17&lt;=CYY14),CYV17-CYT17,IF(AND(CYT17&lt;=CYX14,CYV17&lt;=CYY14),CYV17-CYX14,IF(AND(CYT17&gt;CYX14,CYV17&gt;CYY14),CYY14-CYT17,0)))),0)),0)</f>
        <v>　</v>
      </c>
      <c r="CYY17" s="663"/>
      <c r="CYZ17" s="664"/>
      <c r="CZA17" s="662" t="str">
        <f>IFERROR(IF(OR(CYS17="日",CYS17="祝",CYS17=0,CYT17=""),"　",MAX(IF(AND(CYT17&gt;CZD14,CYV17&gt;CZB14),0,IF(AND(CYT17&lt;=CZD14,CYT17&gt;CZA14,CYV17&gt;CZB14),CZD14-CYT17,IF(AND(CYT17&lt;=CZD14,CYT17&lt;=CZA14,CYV17&gt;CZB14),CZD14-CZA14,IF(AND(CYT17&gt;CZA14,CYV17&lt;=CZB14),CYV17-CYT17,IF(AND(CYT17&lt;=CZA14,CYV17&lt;=CZB14),CYV17-CZA14,0))))),0)),0)</f>
        <v>　</v>
      </c>
      <c r="CZB17" s="663"/>
      <c r="CZC17" s="664"/>
      <c r="CZD17" s="662" t="str">
        <f>IFERROR(IF(OR(CYS17="日",CYS17="祝",CYS17=0,CYT17=""),"　",MAX(IF(AND(CYT17&lt;=CZD14,CYV17&gt;CZE14),CZE14-CZD14,IF(CYV17&lt;=CZE14,0,IF(AND(CYT17&gt;CZD14,CYV17&gt;CZE14),CZE14-CYT17,0))),0)),0)</f>
        <v>　</v>
      </c>
      <c r="CZE17" s="663"/>
      <c r="CZF17" s="664"/>
      <c r="CZG17" s="662" t="str">
        <f>IFERROR(IF(OR(CYS17="日",CYS17="祝",CYS17=0,CYT17=""),"　",MAX(IF(CYT17&gt;CZG14,CYV17-CYT17,IF(CYT17&lt;=CZG14,CYV17-CZG14,0)),0)),0)</f>
        <v>　</v>
      </c>
      <c r="CZH17" s="663"/>
      <c r="CZI17" s="664"/>
      <c r="CZJ17" s="662" t="str">
        <f>IFERROR(IF(OR(CYS17="日",CYS17="祝",CYS17=0,CYT17=""),"　",MAX(IF(AND(CYT17&lt;=CZJ14,CYV17&gt;CZK14),CZK14-CZJ14,IF(AND(CYT17&gt;CZJ14,CYV17&lt;=CZK14),CYV17-CYT17,IF(AND(CYT17&lt;=CZJ14,CYV17&lt;=CZK14),CYV17-CZJ14,IF(AND(CYT17&gt;CZJ14,CYV17&gt;CZK14),CZK14-CYT17,0)))),0)),0)</f>
        <v>　</v>
      </c>
      <c r="CZK17" s="663"/>
      <c r="CZL17" s="664"/>
      <c r="CZM17" s="662" t="str">
        <f>IFERROR(IF(OR(CYS17="日",CYS17="祝",CYS17=0,CYT17=""),"　",MAX(IF(AND(CYT17&gt;CZP14,CYV17&gt;CZN14),0,IF(AND(CYT17&lt;=CZP14,CYT17&gt;CZM14,CYV17&gt;CZN14),CZP14-CYT17,IF(AND(CYT17&lt;=CZP14,CYT17&lt;=CZM14,CYV17&gt;CZN14),CZP14-CZM14,IF(AND(CYT17&gt;CZM14,CYV17&lt;=CZN14),CYV17-CYT17,IF(AND(CYT17&lt;=CZM14,CYV17&lt;=CZN14),CYV17-CZM14,0))))),0)),0)</f>
        <v>　</v>
      </c>
      <c r="CZN17" s="663"/>
      <c r="CZO17" s="664"/>
      <c r="CZP17" s="662" t="str">
        <f>IFERROR(IF(OR(CYS17="日",CYS17="祝",CYS17=0,CYT17=""),"　",MAX(IF(AND(CYT17&lt;=CZP14,CYV17&gt;CZQ14),CZQ14-CZP14,IF(CYV17&lt;=CZQ14,0,IF(AND(CYT17&gt;CZP14,CYV17&gt;CZQ14),CZQ14-CYT17,0))),0)),0)</f>
        <v>　</v>
      </c>
      <c r="CZQ17" s="663"/>
      <c r="CZR17" s="664"/>
      <c r="CZS17" s="662" t="str">
        <f t="shared" si="49"/>
        <v>　</v>
      </c>
      <c r="CZT17" s="663"/>
      <c r="CZU17" s="664"/>
      <c r="CZV17" s="665" t="str">
        <f>IF(CZY17="×",TIME(0,0,0),IF(DAI4="非常勤",CYX17,CZJ17))</f>
        <v>　</v>
      </c>
      <c r="CZW17" s="666"/>
      <c r="CZX17" s="667"/>
      <c r="CZY17" s="265"/>
      <c r="CZZ17" s="665" t="str">
        <f>IF(DAC17="×",TIME(0,0,0),IF(DAI4="非常勤",CZA17,CZM17))</f>
        <v>　</v>
      </c>
      <c r="DAA17" s="666"/>
      <c r="DAB17" s="667"/>
      <c r="DAC17" s="265"/>
      <c r="DAD17" s="665" t="str">
        <f>IF(DAG17="×",TIME(0,0,0),IF(DAI4="非常勤",CZD17,CZP17))</f>
        <v>　</v>
      </c>
      <c r="DAE17" s="666"/>
      <c r="DAF17" s="667"/>
      <c r="DAG17" s="265"/>
      <c r="DAH17" s="665" t="str">
        <f>IF(DAK17="×",TIME(0,0,0),IF(DAI4="非常勤",CZG17,CZS17))</f>
        <v>　</v>
      </c>
      <c r="DAI17" s="666"/>
      <c r="DAJ17" s="667"/>
      <c r="DAK17" s="265"/>
      <c r="DAL17" s="668"/>
      <c r="DAM17" s="669"/>
      <c r="DAN17" s="668"/>
      <c r="DAO17" s="670"/>
      <c r="DAP17" s="669"/>
      <c r="DAQ17" s="671"/>
      <c r="DAR17" s="672"/>
      <c r="DAS17" s="672"/>
      <c r="DAT17" s="673"/>
      <c r="DAU17" s="263">
        <f>$A$17</f>
        <v>3</v>
      </c>
      <c r="DAV17" s="264" t="str">
        <f>$B$17</f>
        <v>祝</v>
      </c>
      <c r="DAW17" s="660"/>
      <c r="DAX17" s="661"/>
      <c r="DAY17" s="660"/>
      <c r="DAZ17" s="661"/>
      <c r="DBA17" s="662" t="str">
        <f>IFERROR(IF(OR(DAV17="日",DAV17="祝",DAV17=0,DAW17=""),"　",MAX(IF(AND(DAW17&lt;=DBA14,DAY17&gt;DBB14),DBB14-DBA14,IF(AND(DAW17&gt;DBA14,DAY17&lt;=DBB14),DAY17-DAW17,IF(AND(DAW17&lt;=DBA14,DAY17&lt;=DBB14),DAY17-DBA14,IF(AND(DAW17&gt;DBA14,DAY17&gt;DBB14),DBB14-DAW17,0)))),0)),0)</f>
        <v>　</v>
      </c>
      <c r="DBB17" s="663"/>
      <c r="DBC17" s="664"/>
      <c r="DBD17" s="662" t="str">
        <f>IFERROR(IF(OR(DAV17="日",DAV17="祝",DAV17=0,DAW17=""),"　",MAX(IF(AND(DAW17&gt;DBG14,DAY17&gt;DBE14),0,IF(AND(DAW17&lt;=DBG14,DAW17&gt;DBD14,DAY17&gt;DBE14),DBG14-DAW17,IF(AND(DAW17&lt;=DBG14,DAW17&lt;=DBD14,DAY17&gt;DBE14),DBG14-DBD14,IF(AND(DAW17&gt;DBD14,DAY17&lt;=DBE14),DAY17-DAW17,IF(AND(DAW17&lt;=DBD14,DAY17&lt;=DBE14),DAY17-DBD14,0))))),0)),0)</f>
        <v>　</v>
      </c>
      <c r="DBE17" s="663"/>
      <c r="DBF17" s="664"/>
      <c r="DBG17" s="662" t="str">
        <f>IFERROR(IF(OR(DAV17="日",DAV17="祝",DAV17=0,DAW17=""),"　",MAX(IF(AND(DAW17&lt;=DBG14,DAY17&gt;DBH14),DBH14-DBG14,IF(DAY17&lt;=DBH14,0,IF(AND(DAW17&gt;DBG14,DAY17&gt;DBH14),DBH14-DAW17,0))),0)),0)</f>
        <v>　</v>
      </c>
      <c r="DBH17" s="663"/>
      <c r="DBI17" s="664"/>
      <c r="DBJ17" s="662" t="str">
        <f>IFERROR(IF(OR(DAV17="日",DAV17="祝",DAV17=0,DAW17=""),"　",MAX(IF(DAW17&gt;DBJ14,DAY17-DAW17,IF(DAW17&lt;=DBJ14,DAY17-DBJ14,0)),0)),0)</f>
        <v>　</v>
      </c>
      <c r="DBK17" s="663"/>
      <c r="DBL17" s="664"/>
      <c r="DBM17" s="662" t="str">
        <f>IFERROR(IF(OR(DAV17="日",DAV17="祝",DAV17=0,DAW17=""),"　",MAX(IF(AND(DAW17&lt;=DBM14,DAY17&gt;DBN14),DBN14-DBM14,IF(AND(DAW17&gt;DBM14,DAY17&lt;=DBN14),DAY17-DAW17,IF(AND(DAW17&lt;=DBM14,DAY17&lt;=DBN14),DAY17-DBM14,IF(AND(DAW17&gt;DBM14,DAY17&gt;DBN14),DBN14-DAW17,0)))),0)),0)</f>
        <v>　</v>
      </c>
      <c r="DBN17" s="663"/>
      <c r="DBO17" s="664"/>
      <c r="DBP17" s="662" t="str">
        <f>IFERROR(IF(OR(DAV17="日",DAV17="祝",DAV17=0,DAW17=""),"　",MAX(IF(AND(DAW17&gt;DBS14,DAY17&gt;DBQ14),0,IF(AND(DAW17&lt;=DBS14,DAW17&gt;DBP14,DAY17&gt;DBQ14),DBS14-DAW17,IF(AND(DAW17&lt;=DBS14,DAW17&lt;=DBP14,DAY17&gt;DBQ14),DBS14-DBP14,IF(AND(DAW17&gt;DBP14,DAY17&lt;=DBQ14),DAY17-DAW17,IF(AND(DAW17&lt;=DBP14,DAY17&lt;=DBQ14),DAY17-DBP14,0))))),0)),0)</f>
        <v>　</v>
      </c>
      <c r="DBQ17" s="663"/>
      <c r="DBR17" s="664"/>
      <c r="DBS17" s="662" t="str">
        <f>IFERROR(IF(OR(DAV17="日",DAV17="祝",DAV17=0,DAW17=""),"　",MAX(IF(AND(DAW17&lt;=DBS14,DAY17&gt;DBT14),DBT14-DBS14,IF(DAY17&lt;=DBT14,0,IF(AND(DAW17&gt;DBS14,DAY17&gt;DBT14),DBT14-DAW17,0))),0)),0)</f>
        <v>　</v>
      </c>
      <c r="DBT17" s="663"/>
      <c r="DBU17" s="664"/>
      <c r="DBV17" s="662" t="str">
        <f t="shared" si="50"/>
        <v>　</v>
      </c>
      <c r="DBW17" s="663"/>
      <c r="DBX17" s="664"/>
      <c r="DBY17" s="665" t="str">
        <f>IF(DCB17="×",TIME(0,0,0),IF(DCL4="非常勤",DBA17,DBM17))</f>
        <v>　</v>
      </c>
      <c r="DBZ17" s="666"/>
      <c r="DCA17" s="667"/>
      <c r="DCB17" s="265"/>
      <c r="DCC17" s="665" t="str">
        <f>IF(DCF17="×",TIME(0,0,0),IF(DCL4="非常勤",DBD17,DBP17))</f>
        <v>　</v>
      </c>
      <c r="DCD17" s="666"/>
      <c r="DCE17" s="667"/>
      <c r="DCF17" s="265"/>
      <c r="DCG17" s="665" t="str">
        <f>IF(DCJ17="×",TIME(0,0,0),IF(DCL4="非常勤",DBG17,DBS17))</f>
        <v>　</v>
      </c>
      <c r="DCH17" s="666"/>
      <c r="DCI17" s="667"/>
      <c r="DCJ17" s="265"/>
      <c r="DCK17" s="665" t="str">
        <f>IF(DCN17="×",TIME(0,0,0),IF(DCL4="非常勤",DBJ17,DBV17))</f>
        <v>　</v>
      </c>
      <c r="DCL17" s="666"/>
      <c r="DCM17" s="667"/>
      <c r="DCN17" s="265"/>
      <c r="DCO17" s="668"/>
      <c r="DCP17" s="669"/>
      <c r="DCQ17" s="668"/>
      <c r="DCR17" s="670"/>
      <c r="DCS17" s="669"/>
      <c r="DCT17" s="671"/>
      <c r="DCU17" s="672"/>
      <c r="DCV17" s="672"/>
      <c r="DCW17" s="673"/>
      <c r="DCX17" s="263">
        <f>$A$17</f>
        <v>3</v>
      </c>
      <c r="DCY17" s="264" t="str">
        <f>$B$17</f>
        <v>祝</v>
      </c>
      <c r="DCZ17" s="660"/>
      <c r="DDA17" s="661"/>
      <c r="DDB17" s="660"/>
      <c r="DDC17" s="661"/>
      <c r="DDD17" s="662" t="str">
        <f>IFERROR(IF(OR(DCY17="日",DCY17="祝",DCY17=0,DCZ17=""),"　",MAX(IF(AND(DCZ17&lt;=DDD14,DDB17&gt;DDE14),DDE14-DDD14,IF(AND(DCZ17&gt;DDD14,DDB17&lt;=DDE14),DDB17-DCZ17,IF(AND(DCZ17&lt;=DDD14,DDB17&lt;=DDE14),DDB17-DDD14,IF(AND(DCZ17&gt;DDD14,DDB17&gt;DDE14),DDE14-DCZ17,0)))),0)),0)</f>
        <v>　</v>
      </c>
      <c r="DDE17" s="663"/>
      <c r="DDF17" s="664"/>
      <c r="DDG17" s="662" t="str">
        <f>IFERROR(IF(OR(DCY17="日",DCY17="祝",DCY17=0,DCZ17=""),"　",MAX(IF(AND(DCZ17&gt;DDJ14,DDB17&gt;DDH14),0,IF(AND(DCZ17&lt;=DDJ14,DCZ17&gt;DDG14,DDB17&gt;DDH14),DDJ14-DCZ17,IF(AND(DCZ17&lt;=DDJ14,DCZ17&lt;=DDG14,DDB17&gt;DDH14),DDJ14-DDG14,IF(AND(DCZ17&gt;DDG14,DDB17&lt;=DDH14),DDB17-DCZ17,IF(AND(DCZ17&lt;=DDG14,DDB17&lt;=DDH14),DDB17-DDG14,0))))),0)),0)</f>
        <v>　</v>
      </c>
      <c r="DDH17" s="663"/>
      <c r="DDI17" s="664"/>
      <c r="DDJ17" s="662" t="str">
        <f>IFERROR(IF(OR(DCY17="日",DCY17="祝",DCY17=0,DCZ17=""),"　",MAX(IF(AND(DCZ17&lt;=DDJ14,DDB17&gt;DDK14),DDK14-DDJ14,IF(DDB17&lt;=DDK14,0,IF(AND(DCZ17&gt;DDJ14,DDB17&gt;DDK14),DDK14-DCZ17,0))),0)),0)</f>
        <v>　</v>
      </c>
      <c r="DDK17" s="663"/>
      <c r="DDL17" s="664"/>
      <c r="DDM17" s="662" t="str">
        <f>IFERROR(IF(OR(DCY17="日",DCY17="祝",DCY17=0,DCZ17=""),"　",MAX(IF(DCZ17&gt;DDM14,DDB17-DCZ17,IF(DCZ17&lt;=DDM14,DDB17-DDM14,0)),0)),0)</f>
        <v>　</v>
      </c>
      <c r="DDN17" s="663"/>
      <c r="DDO17" s="664"/>
      <c r="DDP17" s="662" t="str">
        <f>IFERROR(IF(OR(DCY17="日",DCY17="祝",DCY17=0,DCZ17=""),"　",MAX(IF(AND(DCZ17&lt;=DDP14,DDB17&gt;DDQ14),DDQ14-DDP14,IF(AND(DCZ17&gt;DDP14,DDB17&lt;=DDQ14),DDB17-DCZ17,IF(AND(DCZ17&lt;=DDP14,DDB17&lt;=DDQ14),DDB17-DDP14,IF(AND(DCZ17&gt;DDP14,DDB17&gt;DDQ14),DDQ14-DCZ17,0)))),0)),0)</f>
        <v>　</v>
      </c>
      <c r="DDQ17" s="663"/>
      <c r="DDR17" s="664"/>
      <c r="DDS17" s="662" t="str">
        <f>IFERROR(IF(OR(DCY17="日",DCY17="祝",DCY17=0,DCZ17=""),"　",MAX(IF(AND(DCZ17&gt;DDV14,DDB17&gt;DDT14),0,IF(AND(DCZ17&lt;=DDV14,DCZ17&gt;DDS14,DDB17&gt;DDT14),DDV14-DCZ17,IF(AND(DCZ17&lt;=DDV14,DCZ17&lt;=DDS14,DDB17&gt;DDT14),DDV14-DDS14,IF(AND(DCZ17&gt;DDS14,DDB17&lt;=DDT14),DDB17-DCZ17,IF(AND(DCZ17&lt;=DDS14,DDB17&lt;=DDT14),DDB17-DDS14,0))))),0)),0)</f>
        <v>　</v>
      </c>
      <c r="DDT17" s="663"/>
      <c r="DDU17" s="664"/>
      <c r="DDV17" s="662" t="str">
        <f>IFERROR(IF(OR(DCY17="日",DCY17="祝",DCY17=0,DCZ17=""),"　",MAX(IF(AND(DCZ17&lt;=DDV14,DDB17&gt;DDW14),DDW14-DDV14,IF(DDB17&lt;=DDW14,0,IF(AND(DCZ17&gt;DDV14,DDB17&gt;DDW14),DDW14-DCZ17,0))),0)),0)</f>
        <v>　</v>
      </c>
      <c r="DDW17" s="663"/>
      <c r="DDX17" s="664"/>
      <c r="DDY17" s="662" t="str">
        <f t="shared" si="51"/>
        <v>　</v>
      </c>
      <c r="DDZ17" s="663"/>
      <c r="DEA17" s="664"/>
      <c r="DEB17" s="665" t="str">
        <f>IF(DEE17="×",TIME(0,0,0),IF(DEO4="非常勤",DDD17,DDP17))</f>
        <v>　</v>
      </c>
      <c r="DEC17" s="666"/>
      <c r="DED17" s="667"/>
      <c r="DEE17" s="265"/>
      <c r="DEF17" s="665" t="str">
        <f>IF(DEI17="×",TIME(0,0,0),IF(DEO4="非常勤",DDG17,DDS17))</f>
        <v>　</v>
      </c>
      <c r="DEG17" s="666"/>
      <c r="DEH17" s="667"/>
      <c r="DEI17" s="265"/>
      <c r="DEJ17" s="665" t="str">
        <f>IF(DEM17="×",TIME(0,0,0),IF(DEO4="非常勤",DDJ17,DDV17))</f>
        <v>　</v>
      </c>
      <c r="DEK17" s="666"/>
      <c r="DEL17" s="667"/>
      <c r="DEM17" s="265"/>
      <c r="DEN17" s="665" t="str">
        <f>IF(DEQ17="×",TIME(0,0,0),IF(DEO4="非常勤",DDM17,DDY17))</f>
        <v>　</v>
      </c>
      <c r="DEO17" s="666"/>
      <c r="DEP17" s="667"/>
      <c r="DEQ17" s="265"/>
      <c r="DER17" s="668"/>
      <c r="DES17" s="669"/>
      <c r="DET17" s="668"/>
      <c r="DEU17" s="670"/>
      <c r="DEV17" s="669"/>
      <c r="DEW17" s="671"/>
      <c r="DEX17" s="672"/>
      <c r="DEY17" s="672"/>
      <c r="DEZ17" s="673"/>
      <c r="DFA17" s="263">
        <f>$A$17</f>
        <v>3</v>
      </c>
      <c r="DFB17" s="264" t="str">
        <f>$B$17</f>
        <v>祝</v>
      </c>
      <c r="DFC17" s="660"/>
      <c r="DFD17" s="661"/>
      <c r="DFE17" s="660"/>
      <c r="DFF17" s="661"/>
      <c r="DFG17" s="662" t="str">
        <f>IFERROR(IF(OR(DFB17="日",DFB17="祝",DFB17=0,DFC17=""),"　",MAX(IF(AND(DFC17&lt;=DFG14,DFE17&gt;DFH14),DFH14-DFG14,IF(AND(DFC17&gt;DFG14,DFE17&lt;=DFH14),DFE17-DFC17,IF(AND(DFC17&lt;=DFG14,DFE17&lt;=DFH14),DFE17-DFG14,IF(AND(DFC17&gt;DFG14,DFE17&gt;DFH14),DFH14-DFC17,0)))),0)),0)</f>
        <v>　</v>
      </c>
      <c r="DFH17" s="663"/>
      <c r="DFI17" s="664"/>
      <c r="DFJ17" s="662" t="str">
        <f>IFERROR(IF(OR(DFB17="日",DFB17="祝",DFB17=0,DFC17=""),"　",MAX(IF(AND(DFC17&gt;DFM14,DFE17&gt;DFK14),0,IF(AND(DFC17&lt;=DFM14,DFC17&gt;DFJ14,DFE17&gt;DFK14),DFM14-DFC17,IF(AND(DFC17&lt;=DFM14,DFC17&lt;=DFJ14,DFE17&gt;DFK14),DFM14-DFJ14,IF(AND(DFC17&gt;DFJ14,DFE17&lt;=DFK14),DFE17-DFC17,IF(AND(DFC17&lt;=DFJ14,DFE17&lt;=DFK14),DFE17-DFJ14,0))))),0)),0)</f>
        <v>　</v>
      </c>
      <c r="DFK17" s="663"/>
      <c r="DFL17" s="664"/>
      <c r="DFM17" s="662" t="str">
        <f>IFERROR(IF(OR(DFB17="日",DFB17="祝",DFB17=0,DFC17=""),"　",MAX(IF(AND(DFC17&lt;=DFM14,DFE17&gt;DFN14),DFN14-DFM14,IF(DFE17&lt;=DFN14,0,IF(AND(DFC17&gt;DFM14,DFE17&gt;DFN14),DFN14-DFC17,0))),0)),0)</f>
        <v>　</v>
      </c>
      <c r="DFN17" s="663"/>
      <c r="DFO17" s="664"/>
      <c r="DFP17" s="662" t="str">
        <f>IFERROR(IF(OR(DFB17="日",DFB17="祝",DFB17=0,DFC17=""),"　",MAX(IF(DFC17&gt;DFP14,DFE17-DFC17,IF(DFC17&lt;=DFP14,DFE17-DFP14,0)),0)),0)</f>
        <v>　</v>
      </c>
      <c r="DFQ17" s="663"/>
      <c r="DFR17" s="664"/>
      <c r="DFS17" s="662" t="str">
        <f>IFERROR(IF(OR(DFB17="日",DFB17="祝",DFB17=0,DFC17=""),"　",MAX(IF(AND(DFC17&lt;=DFS14,DFE17&gt;DFT14),DFT14-DFS14,IF(AND(DFC17&gt;DFS14,DFE17&lt;=DFT14),DFE17-DFC17,IF(AND(DFC17&lt;=DFS14,DFE17&lt;=DFT14),DFE17-DFS14,IF(AND(DFC17&gt;DFS14,DFE17&gt;DFT14),DFT14-DFC17,0)))),0)),0)</f>
        <v>　</v>
      </c>
      <c r="DFT17" s="663"/>
      <c r="DFU17" s="664"/>
      <c r="DFV17" s="662" t="str">
        <f>IFERROR(IF(OR(DFB17="日",DFB17="祝",DFB17=0,DFC17=""),"　",MAX(IF(AND(DFC17&gt;DFY14,DFE17&gt;DFW14),0,IF(AND(DFC17&lt;=DFY14,DFC17&gt;DFV14,DFE17&gt;DFW14),DFY14-DFC17,IF(AND(DFC17&lt;=DFY14,DFC17&lt;=DFV14,DFE17&gt;DFW14),DFY14-DFV14,IF(AND(DFC17&gt;DFV14,DFE17&lt;=DFW14),DFE17-DFC17,IF(AND(DFC17&lt;=DFV14,DFE17&lt;=DFW14),DFE17-DFV14,0))))),0)),0)</f>
        <v>　</v>
      </c>
      <c r="DFW17" s="663"/>
      <c r="DFX17" s="664"/>
      <c r="DFY17" s="662" t="str">
        <f>IFERROR(IF(OR(DFB17="日",DFB17="祝",DFB17=0,DFC17=""),"　",MAX(IF(AND(DFC17&lt;=DFY14,DFE17&gt;DFZ14),DFZ14-DFY14,IF(DFE17&lt;=DFZ14,0,IF(AND(DFC17&gt;DFY14,DFE17&gt;DFZ14),DFZ14-DFC17,0))),0)),0)</f>
        <v>　</v>
      </c>
      <c r="DFZ17" s="663"/>
      <c r="DGA17" s="664"/>
      <c r="DGB17" s="662" t="str">
        <f t="shared" si="52"/>
        <v>　</v>
      </c>
      <c r="DGC17" s="663"/>
      <c r="DGD17" s="664"/>
      <c r="DGE17" s="665" t="str">
        <f>IF(DGH17="×",TIME(0,0,0),IF(DGR4="非常勤",DFG17,DFS17))</f>
        <v>　</v>
      </c>
      <c r="DGF17" s="666"/>
      <c r="DGG17" s="667"/>
      <c r="DGH17" s="265"/>
      <c r="DGI17" s="665" t="str">
        <f>IF(DGL17="×",TIME(0,0,0),IF(DGR4="非常勤",DFJ17,DFV17))</f>
        <v>　</v>
      </c>
      <c r="DGJ17" s="666"/>
      <c r="DGK17" s="667"/>
      <c r="DGL17" s="265"/>
      <c r="DGM17" s="665" t="str">
        <f>IF(DGP17="×",TIME(0,0,0),IF(DGR4="非常勤",DFM17,DFY17))</f>
        <v>　</v>
      </c>
      <c r="DGN17" s="666"/>
      <c r="DGO17" s="667"/>
      <c r="DGP17" s="265"/>
      <c r="DGQ17" s="665" t="str">
        <f>IF(DGT17="×",TIME(0,0,0),IF(DGR4="非常勤",DFP17,DGB17))</f>
        <v>　</v>
      </c>
      <c r="DGR17" s="666"/>
      <c r="DGS17" s="667"/>
      <c r="DGT17" s="265"/>
      <c r="DGU17" s="668"/>
      <c r="DGV17" s="669"/>
      <c r="DGW17" s="668"/>
      <c r="DGX17" s="670"/>
      <c r="DGY17" s="669"/>
      <c r="DGZ17" s="671"/>
      <c r="DHA17" s="672"/>
      <c r="DHB17" s="672"/>
      <c r="DHC17" s="673"/>
      <c r="DHD17" s="263">
        <f>$A$17</f>
        <v>3</v>
      </c>
      <c r="DHE17" s="264" t="str">
        <f>$B$17</f>
        <v>祝</v>
      </c>
      <c r="DHF17" s="660"/>
      <c r="DHG17" s="661"/>
      <c r="DHH17" s="660"/>
      <c r="DHI17" s="661"/>
      <c r="DHJ17" s="662" t="str">
        <f>IFERROR(IF(OR(DHE17="日",DHE17="祝",DHE17=0,DHF17=""),"　",MAX(IF(AND(DHF17&lt;=DHJ14,DHH17&gt;DHK14),DHK14-DHJ14,IF(AND(DHF17&gt;DHJ14,DHH17&lt;=DHK14),DHH17-DHF17,IF(AND(DHF17&lt;=DHJ14,DHH17&lt;=DHK14),DHH17-DHJ14,IF(AND(DHF17&gt;DHJ14,DHH17&gt;DHK14),DHK14-DHF17,0)))),0)),0)</f>
        <v>　</v>
      </c>
      <c r="DHK17" s="663"/>
      <c r="DHL17" s="664"/>
      <c r="DHM17" s="662" t="str">
        <f>IFERROR(IF(OR(DHE17="日",DHE17="祝",DHE17=0,DHF17=""),"　",MAX(IF(AND(DHF17&gt;DHP14,DHH17&gt;DHN14),0,IF(AND(DHF17&lt;=DHP14,DHF17&gt;DHM14,DHH17&gt;DHN14),DHP14-DHF17,IF(AND(DHF17&lt;=DHP14,DHF17&lt;=DHM14,DHH17&gt;DHN14),DHP14-DHM14,IF(AND(DHF17&gt;DHM14,DHH17&lt;=DHN14),DHH17-DHF17,IF(AND(DHF17&lt;=DHM14,DHH17&lt;=DHN14),DHH17-DHM14,0))))),0)),0)</f>
        <v>　</v>
      </c>
      <c r="DHN17" s="663"/>
      <c r="DHO17" s="664"/>
      <c r="DHP17" s="662" t="str">
        <f>IFERROR(IF(OR(DHE17="日",DHE17="祝",DHE17=0,DHF17=""),"　",MAX(IF(AND(DHF17&lt;=DHP14,DHH17&gt;DHQ14),DHQ14-DHP14,IF(DHH17&lt;=DHQ14,0,IF(AND(DHF17&gt;DHP14,DHH17&gt;DHQ14),DHQ14-DHF17,0))),0)),0)</f>
        <v>　</v>
      </c>
      <c r="DHQ17" s="663"/>
      <c r="DHR17" s="664"/>
      <c r="DHS17" s="662" t="str">
        <f>IFERROR(IF(OR(DHE17="日",DHE17="祝",DHE17=0,DHF17=""),"　",MAX(IF(DHF17&gt;DHS14,DHH17-DHF17,IF(DHF17&lt;=DHS14,DHH17-DHS14,0)),0)),0)</f>
        <v>　</v>
      </c>
      <c r="DHT17" s="663"/>
      <c r="DHU17" s="664"/>
      <c r="DHV17" s="662" t="str">
        <f>IFERROR(IF(OR(DHE17="日",DHE17="祝",DHE17=0,DHF17=""),"　",MAX(IF(AND(DHF17&lt;=DHV14,DHH17&gt;DHW14),DHW14-DHV14,IF(AND(DHF17&gt;DHV14,DHH17&lt;=DHW14),DHH17-DHF17,IF(AND(DHF17&lt;=DHV14,DHH17&lt;=DHW14),DHH17-DHV14,IF(AND(DHF17&gt;DHV14,DHH17&gt;DHW14),DHW14-DHF17,0)))),0)),0)</f>
        <v>　</v>
      </c>
      <c r="DHW17" s="663"/>
      <c r="DHX17" s="664"/>
      <c r="DHY17" s="662" t="str">
        <f>IFERROR(IF(OR(DHE17="日",DHE17="祝",DHE17=0,DHF17=""),"　",MAX(IF(AND(DHF17&gt;DIB14,DHH17&gt;DHZ14),0,IF(AND(DHF17&lt;=DIB14,DHF17&gt;DHY14,DHH17&gt;DHZ14),DIB14-DHF17,IF(AND(DHF17&lt;=DIB14,DHF17&lt;=DHY14,DHH17&gt;DHZ14),DIB14-DHY14,IF(AND(DHF17&gt;DHY14,DHH17&lt;=DHZ14),DHH17-DHF17,IF(AND(DHF17&lt;=DHY14,DHH17&lt;=DHZ14),DHH17-DHY14,0))))),0)),0)</f>
        <v>　</v>
      </c>
      <c r="DHZ17" s="663"/>
      <c r="DIA17" s="664"/>
      <c r="DIB17" s="662" t="str">
        <f>IFERROR(IF(OR(DHE17="日",DHE17="祝",DHE17=0,DHF17=""),"　",MAX(IF(AND(DHF17&lt;=DIB14,DHH17&gt;DIC14),DIC14-DIB14,IF(DHH17&lt;=DIC14,0,IF(AND(DHF17&gt;DIB14,DHH17&gt;DIC14),DIC14-DHF17,0))),0)),0)</f>
        <v>　</v>
      </c>
      <c r="DIC17" s="663"/>
      <c r="DID17" s="664"/>
      <c r="DIE17" s="662" t="str">
        <f t="shared" si="53"/>
        <v>　</v>
      </c>
      <c r="DIF17" s="663"/>
      <c r="DIG17" s="664"/>
      <c r="DIH17" s="665" t="str">
        <f>IF(DIK17="×",TIME(0,0,0),IF(DIU4="非常勤",DHJ17,DHV17))</f>
        <v>　</v>
      </c>
      <c r="DII17" s="666"/>
      <c r="DIJ17" s="667"/>
      <c r="DIK17" s="265"/>
      <c r="DIL17" s="665" t="str">
        <f>IF(DIO17="×",TIME(0,0,0),IF(DIU4="非常勤",DHM17,DHY17))</f>
        <v>　</v>
      </c>
      <c r="DIM17" s="666"/>
      <c r="DIN17" s="667"/>
      <c r="DIO17" s="265"/>
      <c r="DIP17" s="665" t="str">
        <f>IF(DIS17="×",TIME(0,0,0),IF(DIU4="非常勤",DHP17,DIB17))</f>
        <v>　</v>
      </c>
      <c r="DIQ17" s="666"/>
      <c r="DIR17" s="667"/>
      <c r="DIS17" s="265"/>
      <c r="DIT17" s="665" t="str">
        <f>IF(DIW17="×",TIME(0,0,0),IF(DIU4="非常勤",DHS17,DIE17))</f>
        <v>　</v>
      </c>
      <c r="DIU17" s="666"/>
      <c r="DIV17" s="667"/>
      <c r="DIW17" s="265"/>
      <c r="DIX17" s="668"/>
      <c r="DIY17" s="669"/>
      <c r="DIZ17" s="668"/>
      <c r="DJA17" s="670"/>
      <c r="DJB17" s="669"/>
      <c r="DJC17" s="671"/>
      <c r="DJD17" s="672"/>
      <c r="DJE17" s="672"/>
      <c r="DJF17" s="673"/>
      <c r="DJG17" s="263">
        <f>$A$17</f>
        <v>3</v>
      </c>
      <c r="DJH17" s="264" t="str">
        <f>$B$17</f>
        <v>祝</v>
      </c>
      <c r="DJI17" s="660"/>
      <c r="DJJ17" s="661"/>
      <c r="DJK17" s="660"/>
      <c r="DJL17" s="661"/>
      <c r="DJM17" s="662" t="str">
        <f>IFERROR(IF(OR(DJH17="日",DJH17="祝",DJH17=0,DJI17=""),"　",MAX(IF(AND(DJI17&lt;=DJM14,DJK17&gt;DJN14),DJN14-DJM14,IF(AND(DJI17&gt;DJM14,DJK17&lt;=DJN14),DJK17-DJI17,IF(AND(DJI17&lt;=DJM14,DJK17&lt;=DJN14),DJK17-DJM14,IF(AND(DJI17&gt;DJM14,DJK17&gt;DJN14),DJN14-DJI17,0)))),0)),0)</f>
        <v>　</v>
      </c>
      <c r="DJN17" s="663"/>
      <c r="DJO17" s="664"/>
      <c r="DJP17" s="662" t="str">
        <f>IFERROR(IF(OR(DJH17="日",DJH17="祝",DJH17=0,DJI17=""),"　",MAX(IF(AND(DJI17&gt;DJS14,DJK17&gt;DJQ14),0,IF(AND(DJI17&lt;=DJS14,DJI17&gt;DJP14,DJK17&gt;DJQ14),DJS14-DJI17,IF(AND(DJI17&lt;=DJS14,DJI17&lt;=DJP14,DJK17&gt;DJQ14),DJS14-DJP14,IF(AND(DJI17&gt;DJP14,DJK17&lt;=DJQ14),DJK17-DJI17,IF(AND(DJI17&lt;=DJP14,DJK17&lt;=DJQ14),DJK17-DJP14,0))))),0)),0)</f>
        <v>　</v>
      </c>
      <c r="DJQ17" s="663"/>
      <c r="DJR17" s="664"/>
      <c r="DJS17" s="662" t="str">
        <f>IFERROR(IF(OR(DJH17="日",DJH17="祝",DJH17=0,DJI17=""),"　",MAX(IF(AND(DJI17&lt;=DJS14,DJK17&gt;DJT14),DJT14-DJS14,IF(DJK17&lt;=DJT14,0,IF(AND(DJI17&gt;DJS14,DJK17&gt;DJT14),DJT14-DJI17,0))),0)),0)</f>
        <v>　</v>
      </c>
      <c r="DJT17" s="663"/>
      <c r="DJU17" s="664"/>
      <c r="DJV17" s="662" t="str">
        <f>IFERROR(IF(OR(DJH17="日",DJH17="祝",DJH17=0,DJI17=""),"　",MAX(IF(DJI17&gt;DJV14,DJK17-DJI17,IF(DJI17&lt;=DJV14,DJK17-DJV14,0)),0)),0)</f>
        <v>　</v>
      </c>
      <c r="DJW17" s="663"/>
      <c r="DJX17" s="664"/>
      <c r="DJY17" s="662" t="str">
        <f>IFERROR(IF(OR(DJH17="日",DJH17="祝",DJH17=0,DJI17=""),"　",MAX(IF(AND(DJI17&lt;=DJY14,DJK17&gt;DJZ14),DJZ14-DJY14,IF(AND(DJI17&gt;DJY14,DJK17&lt;=DJZ14),DJK17-DJI17,IF(AND(DJI17&lt;=DJY14,DJK17&lt;=DJZ14),DJK17-DJY14,IF(AND(DJI17&gt;DJY14,DJK17&gt;DJZ14),DJZ14-DJI17,0)))),0)),0)</f>
        <v>　</v>
      </c>
      <c r="DJZ17" s="663"/>
      <c r="DKA17" s="664"/>
      <c r="DKB17" s="662" t="str">
        <f>IFERROR(IF(OR(DJH17="日",DJH17="祝",DJH17=0,DJI17=""),"　",MAX(IF(AND(DJI17&gt;DKE14,DJK17&gt;DKC14),0,IF(AND(DJI17&lt;=DKE14,DJI17&gt;DKB14,DJK17&gt;DKC14),DKE14-DJI17,IF(AND(DJI17&lt;=DKE14,DJI17&lt;=DKB14,DJK17&gt;DKC14),DKE14-DKB14,IF(AND(DJI17&gt;DKB14,DJK17&lt;=DKC14),DJK17-DJI17,IF(AND(DJI17&lt;=DKB14,DJK17&lt;=DKC14),DJK17-DKB14,0))))),0)),0)</f>
        <v>　</v>
      </c>
      <c r="DKC17" s="663"/>
      <c r="DKD17" s="664"/>
      <c r="DKE17" s="662" t="str">
        <f>IFERROR(IF(OR(DJH17="日",DJH17="祝",DJH17=0,DJI17=""),"　",MAX(IF(AND(DJI17&lt;=DKE14,DJK17&gt;DKF14),DKF14-DKE14,IF(DJK17&lt;=DKF14,0,IF(AND(DJI17&gt;DKE14,DJK17&gt;DKF14),DKF14-DJI17,0))),0)),0)</f>
        <v>　</v>
      </c>
      <c r="DKF17" s="663"/>
      <c r="DKG17" s="664"/>
      <c r="DKH17" s="662" t="str">
        <f t="shared" si="54"/>
        <v>　</v>
      </c>
      <c r="DKI17" s="663"/>
      <c r="DKJ17" s="664"/>
      <c r="DKK17" s="665" t="str">
        <f>IF(DKN17="×",TIME(0,0,0),IF(DKX4="非常勤",DJM17,DJY17))</f>
        <v>　</v>
      </c>
      <c r="DKL17" s="666"/>
      <c r="DKM17" s="667"/>
      <c r="DKN17" s="265"/>
      <c r="DKO17" s="665" t="str">
        <f>IF(DKR17="×",TIME(0,0,0),IF(DKX4="非常勤",DJP17,DKB17))</f>
        <v>　</v>
      </c>
      <c r="DKP17" s="666"/>
      <c r="DKQ17" s="667"/>
      <c r="DKR17" s="265"/>
      <c r="DKS17" s="665" t="str">
        <f>IF(DKV17="×",TIME(0,0,0),IF(DKX4="非常勤",DJS17,DKE17))</f>
        <v>　</v>
      </c>
      <c r="DKT17" s="666"/>
      <c r="DKU17" s="667"/>
      <c r="DKV17" s="265"/>
      <c r="DKW17" s="665" t="str">
        <f>IF(DKZ17="×",TIME(0,0,0),IF(DKX4="非常勤",DJV17,DKH17))</f>
        <v>　</v>
      </c>
      <c r="DKX17" s="666"/>
      <c r="DKY17" s="667"/>
      <c r="DKZ17" s="265"/>
      <c r="DLA17" s="668"/>
      <c r="DLB17" s="669"/>
      <c r="DLC17" s="668"/>
      <c r="DLD17" s="670"/>
      <c r="DLE17" s="669"/>
      <c r="DLF17" s="671"/>
      <c r="DLG17" s="672"/>
      <c r="DLH17" s="672"/>
      <c r="DLI17" s="673"/>
      <c r="DLJ17" s="263">
        <f>$A$17</f>
        <v>3</v>
      </c>
      <c r="DLK17" s="264" t="str">
        <f>$B$17</f>
        <v>祝</v>
      </c>
      <c r="DLL17" s="660"/>
      <c r="DLM17" s="661"/>
      <c r="DLN17" s="660"/>
      <c r="DLO17" s="661"/>
      <c r="DLP17" s="662" t="str">
        <f>IFERROR(IF(OR(DLK17="日",DLK17="祝",DLK17=0,DLL17=""),"　",MAX(IF(AND(DLL17&lt;=DLP14,DLN17&gt;DLQ14),DLQ14-DLP14,IF(AND(DLL17&gt;DLP14,DLN17&lt;=DLQ14),DLN17-DLL17,IF(AND(DLL17&lt;=DLP14,DLN17&lt;=DLQ14),DLN17-DLP14,IF(AND(DLL17&gt;DLP14,DLN17&gt;DLQ14),DLQ14-DLL17,0)))),0)),0)</f>
        <v>　</v>
      </c>
      <c r="DLQ17" s="663"/>
      <c r="DLR17" s="664"/>
      <c r="DLS17" s="662" t="str">
        <f>IFERROR(IF(OR(DLK17="日",DLK17="祝",DLK17=0,DLL17=""),"　",MAX(IF(AND(DLL17&gt;DLV14,DLN17&gt;DLT14),0,IF(AND(DLL17&lt;=DLV14,DLL17&gt;DLS14,DLN17&gt;DLT14),DLV14-DLL17,IF(AND(DLL17&lt;=DLV14,DLL17&lt;=DLS14,DLN17&gt;DLT14),DLV14-DLS14,IF(AND(DLL17&gt;DLS14,DLN17&lt;=DLT14),DLN17-DLL17,IF(AND(DLL17&lt;=DLS14,DLN17&lt;=DLT14),DLN17-DLS14,0))))),0)),0)</f>
        <v>　</v>
      </c>
      <c r="DLT17" s="663"/>
      <c r="DLU17" s="664"/>
      <c r="DLV17" s="662" t="str">
        <f>IFERROR(IF(OR(DLK17="日",DLK17="祝",DLK17=0,DLL17=""),"　",MAX(IF(AND(DLL17&lt;=DLV14,DLN17&gt;DLW14),DLW14-DLV14,IF(DLN17&lt;=DLW14,0,IF(AND(DLL17&gt;DLV14,DLN17&gt;DLW14),DLW14-DLL17,0))),0)),0)</f>
        <v>　</v>
      </c>
      <c r="DLW17" s="663"/>
      <c r="DLX17" s="664"/>
      <c r="DLY17" s="662" t="str">
        <f>IFERROR(IF(OR(DLK17="日",DLK17="祝",DLK17=0,DLL17=""),"　",MAX(IF(DLL17&gt;DLY14,DLN17-DLL17,IF(DLL17&lt;=DLY14,DLN17-DLY14,0)),0)),0)</f>
        <v>　</v>
      </c>
      <c r="DLZ17" s="663"/>
      <c r="DMA17" s="664"/>
      <c r="DMB17" s="662" t="str">
        <f>IFERROR(IF(OR(DLK17="日",DLK17="祝",DLK17=0,DLL17=""),"　",MAX(IF(AND(DLL17&lt;=DMB14,DLN17&gt;DMC14),DMC14-DMB14,IF(AND(DLL17&gt;DMB14,DLN17&lt;=DMC14),DLN17-DLL17,IF(AND(DLL17&lt;=DMB14,DLN17&lt;=DMC14),DLN17-DMB14,IF(AND(DLL17&gt;DMB14,DLN17&gt;DMC14),DMC14-DLL17,0)))),0)),0)</f>
        <v>　</v>
      </c>
      <c r="DMC17" s="663"/>
      <c r="DMD17" s="664"/>
      <c r="DME17" s="662" t="str">
        <f>IFERROR(IF(OR(DLK17="日",DLK17="祝",DLK17=0,DLL17=""),"　",MAX(IF(AND(DLL17&gt;DMH14,DLN17&gt;DMF14),0,IF(AND(DLL17&lt;=DMH14,DLL17&gt;DME14,DLN17&gt;DMF14),DMH14-DLL17,IF(AND(DLL17&lt;=DMH14,DLL17&lt;=DME14,DLN17&gt;DMF14),DMH14-DME14,IF(AND(DLL17&gt;DME14,DLN17&lt;=DMF14),DLN17-DLL17,IF(AND(DLL17&lt;=DME14,DLN17&lt;=DMF14),DLN17-DME14,0))))),0)),0)</f>
        <v>　</v>
      </c>
      <c r="DMF17" s="663"/>
      <c r="DMG17" s="664"/>
      <c r="DMH17" s="662" t="str">
        <f>IFERROR(IF(OR(DLK17="日",DLK17="祝",DLK17=0,DLL17=""),"　",MAX(IF(AND(DLL17&lt;=DMH14,DLN17&gt;DMI14),DMI14-DMH14,IF(DLN17&lt;=DMI14,0,IF(AND(DLL17&gt;DMH14,DLN17&gt;DMI14),DMI14-DLL17,0))),0)),0)</f>
        <v>　</v>
      </c>
      <c r="DMI17" s="663"/>
      <c r="DMJ17" s="664"/>
      <c r="DMK17" s="662" t="str">
        <f t="shared" si="55"/>
        <v>　</v>
      </c>
      <c r="DML17" s="663"/>
      <c r="DMM17" s="664"/>
      <c r="DMN17" s="665" t="str">
        <f>IF(DMQ17="×",TIME(0,0,0),IF(DNA4="非常勤",DLP17,DMB17))</f>
        <v>　</v>
      </c>
      <c r="DMO17" s="666"/>
      <c r="DMP17" s="667"/>
      <c r="DMQ17" s="265"/>
      <c r="DMR17" s="665" t="str">
        <f>IF(DMU17="×",TIME(0,0,0),IF(DNA4="非常勤",DLS17,DME17))</f>
        <v>　</v>
      </c>
      <c r="DMS17" s="666"/>
      <c r="DMT17" s="667"/>
      <c r="DMU17" s="265"/>
      <c r="DMV17" s="665" t="str">
        <f>IF(DMY17="×",TIME(0,0,0),IF(DNA4="非常勤",DLV17,DMH17))</f>
        <v>　</v>
      </c>
      <c r="DMW17" s="666"/>
      <c r="DMX17" s="667"/>
      <c r="DMY17" s="265"/>
      <c r="DMZ17" s="665" t="str">
        <f>IF(DNC17="×",TIME(0,0,0),IF(DNA4="非常勤",DLY17,DMK17))</f>
        <v>　</v>
      </c>
      <c r="DNA17" s="666"/>
      <c r="DNB17" s="667"/>
      <c r="DNC17" s="265"/>
      <c r="DND17" s="668"/>
      <c r="DNE17" s="669"/>
      <c r="DNF17" s="668"/>
      <c r="DNG17" s="670"/>
      <c r="DNH17" s="669"/>
      <c r="DNI17" s="671"/>
      <c r="DNJ17" s="672"/>
      <c r="DNK17" s="672"/>
      <c r="DNL17" s="673"/>
      <c r="DNM17" s="263">
        <f>$A$17</f>
        <v>3</v>
      </c>
      <c r="DNN17" s="264" t="str">
        <f>$B$17</f>
        <v>祝</v>
      </c>
      <c r="DNO17" s="660"/>
      <c r="DNP17" s="661"/>
      <c r="DNQ17" s="660"/>
      <c r="DNR17" s="661"/>
      <c r="DNS17" s="662" t="str">
        <f>IFERROR(IF(OR(DNN17="日",DNN17="祝",DNN17=0,DNO17=""),"　",MAX(IF(AND(DNO17&lt;=DNS14,DNQ17&gt;DNT14),DNT14-DNS14,IF(AND(DNO17&gt;DNS14,DNQ17&lt;=DNT14),DNQ17-DNO17,IF(AND(DNO17&lt;=DNS14,DNQ17&lt;=DNT14),DNQ17-DNS14,IF(AND(DNO17&gt;DNS14,DNQ17&gt;DNT14),DNT14-DNO17,0)))),0)),0)</f>
        <v>　</v>
      </c>
      <c r="DNT17" s="663"/>
      <c r="DNU17" s="664"/>
      <c r="DNV17" s="662" t="str">
        <f>IFERROR(IF(OR(DNN17="日",DNN17="祝",DNN17=0,DNO17=""),"　",MAX(IF(AND(DNO17&gt;DNY14,DNQ17&gt;DNW14),0,IF(AND(DNO17&lt;=DNY14,DNO17&gt;DNV14,DNQ17&gt;DNW14),DNY14-DNO17,IF(AND(DNO17&lt;=DNY14,DNO17&lt;=DNV14,DNQ17&gt;DNW14),DNY14-DNV14,IF(AND(DNO17&gt;DNV14,DNQ17&lt;=DNW14),DNQ17-DNO17,IF(AND(DNO17&lt;=DNV14,DNQ17&lt;=DNW14),DNQ17-DNV14,0))))),0)),0)</f>
        <v>　</v>
      </c>
      <c r="DNW17" s="663"/>
      <c r="DNX17" s="664"/>
      <c r="DNY17" s="662" t="str">
        <f>IFERROR(IF(OR(DNN17="日",DNN17="祝",DNN17=0,DNO17=""),"　",MAX(IF(AND(DNO17&lt;=DNY14,DNQ17&gt;DNZ14),DNZ14-DNY14,IF(DNQ17&lt;=DNZ14,0,IF(AND(DNO17&gt;DNY14,DNQ17&gt;DNZ14),DNZ14-DNO17,0))),0)),0)</f>
        <v>　</v>
      </c>
      <c r="DNZ17" s="663"/>
      <c r="DOA17" s="664"/>
      <c r="DOB17" s="662" t="str">
        <f>IFERROR(IF(OR(DNN17="日",DNN17="祝",DNN17=0,DNO17=""),"　",MAX(IF(DNO17&gt;DOB14,DNQ17-DNO17,IF(DNO17&lt;=DOB14,DNQ17-DOB14,0)),0)),0)</f>
        <v>　</v>
      </c>
      <c r="DOC17" s="663"/>
      <c r="DOD17" s="664"/>
      <c r="DOE17" s="662" t="str">
        <f>IFERROR(IF(OR(DNN17="日",DNN17="祝",DNN17=0,DNO17=""),"　",MAX(IF(AND(DNO17&lt;=DOE14,DNQ17&gt;DOF14),DOF14-DOE14,IF(AND(DNO17&gt;DOE14,DNQ17&lt;=DOF14),DNQ17-DNO17,IF(AND(DNO17&lt;=DOE14,DNQ17&lt;=DOF14),DNQ17-DOE14,IF(AND(DNO17&gt;DOE14,DNQ17&gt;DOF14),DOF14-DNO17,0)))),0)),0)</f>
        <v>　</v>
      </c>
      <c r="DOF17" s="663"/>
      <c r="DOG17" s="664"/>
      <c r="DOH17" s="662" t="str">
        <f>IFERROR(IF(OR(DNN17="日",DNN17="祝",DNN17=0,DNO17=""),"　",MAX(IF(AND(DNO17&gt;DOK14,DNQ17&gt;DOI14),0,IF(AND(DNO17&lt;=DOK14,DNO17&gt;DOH14,DNQ17&gt;DOI14),DOK14-DNO17,IF(AND(DNO17&lt;=DOK14,DNO17&lt;=DOH14,DNQ17&gt;DOI14),DOK14-DOH14,IF(AND(DNO17&gt;DOH14,DNQ17&lt;=DOI14),DNQ17-DNO17,IF(AND(DNO17&lt;=DOH14,DNQ17&lt;=DOI14),DNQ17-DOH14,0))))),0)),0)</f>
        <v>　</v>
      </c>
      <c r="DOI17" s="663"/>
      <c r="DOJ17" s="664"/>
      <c r="DOK17" s="662" t="str">
        <f>IFERROR(IF(OR(DNN17="日",DNN17="祝",DNN17=0,DNO17=""),"　",MAX(IF(AND(DNO17&lt;=DOK14,DNQ17&gt;DOL14),DOL14-DOK14,IF(DNQ17&lt;=DOL14,0,IF(AND(DNO17&gt;DOK14,DNQ17&gt;DOL14),DOL14-DNO17,0))),0)),0)</f>
        <v>　</v>
      </c>
      <c r="DOL17" s="663"/>
      <c r="DOM17" s="664"/>
      <c r="DON17" s="662" t="str">
        <f t="shared" si="56"/>
        <v>　</v>
      </c>
      <c r="DOO17" s="663"/>
      <c r="DOP17" s="664"/>
      <c r="DOQ17" s="665" t="str">
        <f>IF(DOT17="×",TIME(0,0,0),IF(DPD4="非常勤",DNS17,DOE17))</f>
        <v>　</v>
      </c>
      <c r="DOR17" s="666"/>
      <c r="DOS17" s="667"/>
      <c r="DOT17" s="265"/>
      <c r="DOU17" s="665" t="str">
        <f>IF(DOX17="×",TIME(0,0,0),IF(DPD4="非常勤",DNV17,DOH17))</f>
        <v>　</v>
      </c>
      <c r="DOV17" s="666"/>
      <c r="DOW17" s="667"/>
      <c r="DOX17" s="265"/>
      <c r="DOY17" s="665" t="str">
        <f>IF(DPB17="×",TIME(0,0,0),IF(DPD4="非常勤",DNY17,DOK17))</f>
        <v>　</v>
      </c>
      <c r="DOZ17" s="666"/>
      <c r="DPA17" s="667"/>
      <c r="DPB17" s="265"/>
      <c r="DPC17" s="665" t="str">
        <f>IF(DPF17="×",TIME(0,0,0),IF(DPD4="非常勤",DOB17,DON17))</f>
        <v>　</v>
      </c>
      <c r="DPD17" s="666"/>
      <c r="DPE17" s="667"/>
      <c r="DPF17" s="265"/>
      <c r="DPG17" s="668"/>
      <c r="DPH17" s="669"/>
      <c r="DPI17" s="668"/>
      <c r="DPJ17" s="670"/>
      <c r="DPK17" s="669"/>
      <c r="DPL17" s="671"/>
      <c r="DPM17" s="672"/>
      <c r="DPN17" s="672"/>
      <c r="DPO17" s="673"/>
      <c r="DPP17" s="263">
        <f>$A$17</f>
        <v>3</v>
      </c>
      <c r="DPQ17" s="264" t="str">
        <f>$B$17</f>
        <v>祝</v>
      </c>
      <c r="DPR17" s="660"/>
      <c r="DPS17" s="661"/>
      <c r="DPT17" s="660"/>
      <c r="DPU17" s="661"/>
      <c r="DPV17" s="662" t="str">
        <f>IFERROR(IF(OR(DPQ17="日",DPQ17="祝",DPQ17=0,DPR17=""),"　",MAX(IF(AND(DPR17&lt;=DPV14,DPT17&gt;DPW14),DPW14-DPV14,IF(AND(DPR17&gt;DPV14,DPT17&lt;=DPW14),DPT17-DPR17,IF(AND(DPR17&lt;=DPV14,DPT17&lt;=DPW14),DPT17-DPV14,IF(AND(DPR17&gt;DPV14,DPT17&gt;DPW14),DPW14-DPR17,0)))),0)),0)</f>
        <v>　</v>
      </c>
      <c r="DPW17" s="663"/>
      <c r="DPX17" s="664"/>
      <c r="DPY17" s="662" t="str">
        <f>IFERROR(IF(OR(DPQ17="日",DPQ17="祝",DPQ17=0,DPR17=""),"　",MAX(IF(AND(DPR17&gt;DQB14,DPT17&gt;DPZ14),0,IF(AND(DPR17&lt;=DQB14,DPR17&gt;DPY14,DPT17&gt;DPZ14),DQB14-DPR17,IF(AND(DPR17&lt;=DQB14,DPR17&lt;=DPY14,DPT17&gt;DPZ14),DQB14-DPY14,IF(AND(DPR17&gt;DPY14,DPT17&lt;=DPZ14),DPT17-DPR17,IF(AND(DPR17&lt;=DPY14,DPT17&lt;=DPZ14),DPT17-DPY14,0))))),0)),0)</f>
        <v>　</v>
      </c>
      <c r="DPZ17" s="663"/>
      <c r="DQA17" s="664"/>
      <c r="DQB17" s="662" t="str">
        <f>IFERROR(IF(OR(DPQ17="日",DPQ17="祝",DPQ17=0,DPR17=""),"　",MAX(IF(AND(DPR17&lt;=DQB14,DPT17&gt;DQC14),DQC14-DQB14,IF(DPT17&lt;=DQC14,0,IF(AND(DPR17&gt;DQB14,DPT17&gt;DQC14),DQC14-DPR17,0))),0)),0)</f>
        <v>　</v>
      </c>
      <c r="DQC17" s="663"/>
      <c r="DQD17" s="664"/>
      <c r="DQE17" s="662" t="str">
        <f>IFERROR(IF(OR(DPQ17="日",DPQ17="祝",DPQ17=0,DPR17=""),"　",MAX(IF(DPR17&gt;DQE14,DPT17-DPR17,IF(DPR17&lt;=DQE14,DPT17-DQE14,0)),0)),0)</f>
        <v>　</v>
      </c>
      <c r="DQF17" s="663"/>
      <c r="DQG17" s="664"/>
      <c r="DQH17" s="662" t="str">
        <f>IFERROR(IF(OR(DPQ17="日",DPQ17="祝",DPQ17=0,DPR17=""),"　",MAX(IF(AND(DPR17&lt;=DQH14,DPT17&gt;DQI14),DQI14-DQH14,IF(AND(DPR17&gt;DQH14,DPT17&lt;=DQI14),DPT17-DPR17,IF(AND(DPR17&lt;=DQH14,DPT17&lt;=DQI14),DPT17-DQH14,IF(AND(DPR17&gt;DQH14,DPT17&gt;DQI14),DQI14-DPR17,0)))),0)),0)</f>
        <v>　</v>
      </c>
      <c r="DQI17" s="663"/>
      <c r="DQJ17" s="664"/>
      <c r="DQK17" s="662" t="str">
        <f>IFERROR(IF(OR(DPQ17="日",DPQ17="祝",DPQ17=0,DPR17=""),"　",MAX(IF(AND(DPR17&gt;DQN14,DPT17&gt;DQL14),0,IF(AND(DPR17&lt;=DQN14,DPR17&gt;DQK14,DPT17&gt;DQL14),DQN14-DPR17,IF(AND(DPR17&lt;=DQN14,DPR17&lt;=DQK14,DPT17&gt;DQL14),DQN14-DQK14,IF(AND(DPR17&gt;DQK14,DPT17&lt;=DQL14),DPT17-DPR17,IF(AND(DPR17&lt;=DQK14,DPT17&lt;=DQL14),DPT17-DQK14,0))))),0)),0)</f>
        <v>　</v>
      </c>
      <c r="DQL17" s="663"/>
      <c r="DQM17" s="664"/>
      <c r="DQN17" s="662" t="str">
        <f>IFERROR(IF(OR(DPQ17="日",DPQ17="祝",DPQ17=0,DPR17=""),"　",MAX(IF(AND(DPR17&lt;=DQN14,DPT17&gt;DQO14),DQO14-DQN14,IF(DPT17&lt;=DQO14,0,IF(AND(DPR17&gt;DQN14,DPT17&gt;DQO14),DQO14-DPR17,0))),0)),0)</f>
        <v>　</v>
      </c>
      <c r="DQO17" s="663"/>
      <c r="DQP17" s="664"/>
      <c r="DQQ17" s="662" t="str">
        <f t="shared" si="57"/>
        <v>　</v>
      </c>
      <c r="DQR17" s="663"/>
      <c r="DQS17" s="664"/>
      <c r="DQT17" s="665" t="str">
        <f>IF(DQW17="×",TIME(0,0,0),IF(DRG4="非常勤",DPV17,DQH17))</f>
        <v>　</v>
      </c>
      <c r="DQU17" s="666"/>
      <c r="DQV17" s="667"/>
      <c r="DQW17" s="265"/>
      <c r="DQX17" s="665" t="str">
        <f>IF(DRA17="×",TIME(0,0,0),IF(DRG4="非常勤",DPY17,DQK17))</f>
        <v>　</v>
      </c>
      <c r="DQY17" s="666"/>
      <c r="DQZ17" s="667"/>
      <c r="DRA17" s="265"/>
      <c r="DRB17" s="665" t="str">
        <f>IF(DRE17="×",TIME(0,0,0),IF(DRG4="非常勤",DQB17,DQN17))</f>
        <v>　</v>
      </c>
      <c r="DRC17" s="666"/>
      <c r="DRD17" s="667"/>
      <c r="DRE17" s="265"/>
      <c r="DRF17" s="665" t="str">
        <f>IF(DRI17="×",TIME(0,0,0),IF(DRG4="非常勤",DQE17,DQQ17))</f>
        <v>　</v>
      </c>
      <c r="DRG17" s="666"/>
      <c r="DRH17" s="667"/>
      <c r="DRI17" s="265"/>
      <c r="DRJ17" s="668"/>
      <c r="DRK17" s="669"/>
      <c r="DRL17" s="668"/>
      <c r="DRM17" s="670"/>
      <c r="DRN17" s="669"/>
      <c r="DRO17" s="671"/>
      <c r="DRP17" s="672"/>
      <c r="DRQ17" s="672"/>
      <c r="DRR17" s="673"/>
      <c r="DRS17" s="263">
        <f>$A$17</f>
        <v>3</v>
      </c>
      <c r="DRT17" s="264" t="str">
        <f>$B$17</f>
        <v>祝</v>
      </c>
      <c r="DRU17" s="660"/>
      <c r="DRV17" s="661"/>
      <c r="DRW17" s="660"/>
      <c r="DRX17" s="661"/>
      <c r="DRY17" s="662" t="str">
        <f>IFERROR(IF(OR(DRT17="日",DRT17="祝",DRT17=0,DRU17=""),"　",MAX(IF(AND(DRU17&lt;=DRY14,DRW17&gt;DRZ14),DRZ14-DRY14,IF(AND(DRU17&gt;DRY14,DRW17&lt;=DRZ14),DRW17-DRU17,IF(AND(DRU17&lt;=DRY14,DRW17&lt;=DRZ14),DRW17-DRY14,IF(AND(DRU17&gt;DRY14,DRW17&gt;DRZ14),DRZ14-DRU17,0)))),0)),0)</f>
        <v>　</v>
      </c>
      <c r="DRZ17" s="663"/>
      <c r="DSA17" s="664"/>
      <c r="DSB17" s="662" t="str">
        <f>IFERROR(IF(OR(DRT17="日",DRT17="祝",DRT17=0,DRU17=""),"　",MAX(IF(AND(DRU17&gt;DSE14,DRW17&gt;DSC14),0,IF(AND(DRU17&lt;=DSE14,DRU17&gt;DSB14,DRW17&gt;DSC14),DSE14-DRU17,IF(AND(DRU17&lt;=DSE14,DRU17&lt;=DSB14,DRW17&gt;DSC14),DSE14-DSB14,IF(AND(DRU17&gt;DSB14,DRW17&lt;=DSC14),DRW17-DRU17,IF(AND(DRU17&lt;=DSB14,DRW17&lt;=DSC14),DRW17-DSB14,0))))),0)),0)</f>
        <v>　</v>
      </c>
      <c r="DSC17" s="663"/>
      <c r="DSD17" s="664"/>
      <c r="DSE17" s="662" t="str">
        <f>IFERROR(IF(OR(DRT17="日",DRT17="祝",DRT17=0,DRU17=""),"　",MAX(IF(AND(DRU17&lt;=DSE14,DRW17&gt;DSF14),DSF14-DSE14,IF(DRW17&lt;=DSF14,0,IF(AND(DRU17&gt;DSE14,DRW17&gt;DSF14),DSF14-DRU17,0))),0)),0)</f>
        <v>　</v>
      </c>
      <c r="DSF17" s="663"/>
      <c r="DSG17" s="664"/>
      <c r="DSH17" s="662" t="str">
        <f>IFERROR(IF(OR(DRT17="日",DRT17="祝",DRT17=0,DRU17=""),"　",MAX(IF(DRU17&gt;DSH14,DRW17-DRU17,IF(DRU17&lt;=DSH14,DRW17-DSH14,0)),0)),0)</f>
        <v>　</v>
      </c>
      <c r="DSI17" s="663"/>
      <c r="DSJ17" s="664"/>
      <c r="DSK17" s="662" t="str">
        <f>IFERROR(IF(OR(DRT17="日",DRT17="祝",DRT17=0,DRU17=""),"　",MAX(IF(AND(DRU17&lt;=DSK14,DRW17&gt;DSL14),DSL14-DSK14,IF(AND(DRU17&gt;DSK14,DRW17&lt;=DSL14),DRW17-DRU17,IF(AND(DRU17&lt;=DSK14,DRW17&lt;=DSL14),DRW17-DSK14,IF(AND(DRU17&gt;DSK14,DRW17&gt;DSL14),DSL14-DRU17,0)))),0)),0)</f>
        <v>　</v>
      </c>
      <c r="DSL17" s="663"/>
      <c r="DSM17" s="664"/>
      <c r="DSN17" s="662" t="str">
        <f>IFERROR(IF(OR(DRT17="日",DRT17="祝",DRT17=0,DRU17=""),"　",MAX(IF(AND(DRU17&gt;DSQ14,DRW17&gt;DSO14),0,IF(AND(DRU17&lt;=DSQ14,DRU17&gt;DSN14,DRW17&gt;DSO14),DSQ14-DRU17,IF(AND(DRU17&lt;=DSQ14,DRU17&lt;=DSN14,DRW17&gt;DSO14),DSQ14-DSN14,IF(AND(DRU17&gt;DSN14,DRW17&lt;=DSO14),DRW17-DRU17,IF(AND(DRU17&lt;=DSN14,DRW17&lt;=DSO14),DRW17-DSN14,0))))),0)),0)</f>
        <v>　</v>
      </c>
      <c r="DSO17" s="663"/>
      <c r="DSP17" s="664"/>
      <c r="DSQ17" s="662" t="str">
        <f>IFERROR(IF(OR(DRT17="日",DRT17="祝",DRT17=0,DRU17=""),"　",MAX(IF(AND(DRU17&lt;=DSQ14,DRW17&gt;DSR14),DSR14-DSQ14,IF(DRW17&lt;=DSR14,0,IF(AND(DRU17&gt;DSQ14,DRW17&gt;DSR14),DSR14-DRU17,0))),0)),0)</f>
        <v>　</v>
      </c>
      <c r="DSR17" s="663"/>
      <c r="DSS17" s="664"/>
      <c r="DST17" s="662" t="str">
        <f t="shared" si="58"/>
        <v>　</v>
      </c>
      <c r="DSU17" s="663"/>
      <c r="DSV17" s="664"/>
      <c r="DSW17" s="665" t="str">
        <f>IF(DSZ17="×",TIME(0,0,0),IF(DTJ4="非常勤",DRY17,DSK17))</f>
        <v>　</v>
      </c>
      <c r="DSX17" s="666"/>
      <c r="DSY17" s="667"/>
      <c r="DSZ17" s="265"/>
      <c r="DTA17" s="665" t="str">
        <f>IF(DTD17="×",TIME(0,0,0),IF(DTJ4="非常勤",DSB17,DSN17))</f>
        <v>　</v>
      </c>
      <c r="DTB17" s="666"/>
      <c r="DTC17" s="667"/>
      <c r="DTD17" s="265"/>
      <c r="DTE17" s="665" t="str">
        <f>IF(DTH17="×",TIME(0,0,0),IF(DTJ4="非常勤",DSE17,DSQ17))</f>
        <v>　</v>
      </c>
      <c r="DTF17" s="666"/>
      <c r="DTG17" s="667"/>
      <c r="DTH17" s="265"/>
      <c r="DTI17" s="665" t="str">
        <f>IF(DTL17="×",TIME(0,0,0),IF(DTJ4="非常勤",DSH17,DST17))</f>
        <v>　</v>
      </c>
      <c r="DTJ17" s="666"/>
      <c r="DTK17" s="667"/>
      <c r="DTL17" s="265"/>
      <c r="DTM17" s="668"/>
      <c r="DTN17" s="669"/>
      <c r="DTO17" s="668"/>
      <c r="DTP17" s="670"/>
      <c r="DTQ17" s="669"/>
      <c r="DTR17" s="671"/>
      <c r="DTS17" s="672"/>
      <c r="DTT17" s="672"/>
      <c r="DTU17" s="673"/>
      <c r="DTV17" s="263">
        <f>$A$17</f>
        <v>3</v>
      </c>
      <c r="DTW17" s="264" t="str">
        <f>$B$17</f>
        <v>祝</v>
      </c>
      <c r="DTX17" s="660"/>
      <c r="DTY17" s="661"/>
      <c r="DTZ17" s="660"/>
      <c r="DUA17" s="661"/>
      <c r="DUB17" s="662" t="str">
        <f>IFERROR(IF(OR(DTW17="日",DTW17="祝",DTW17=0,DTX17=""),"　",MAX(IF(AND(DTX17&lt;=DUB14,DTZ17&gt;DUC14),DUC14-DUB14,IF(AND(DTX17&gt;DUB14,DTZ17&lt;=DUC14),DTZ17-DTX17,IF(AND(DTX17&lt;=DUB14,DTZ17&lt;=DUC14),DTZ17-DUB14,IF(AND(DTX17&gt;DUB14,DTZ17&gt;DUC14),DUC14-DTX17,0)))),0)),0)</f>
        <v>　</v>
      </c>
      <c r="DUC17" s="663"/>
      <c r="DUD17" s="664"/>
      <c r="DUE17" s="662" t="str">
        <f>IFERROR(IF(OR(DTW17="日",DTW17="祝",DTW17=0,DTX17=""),"　",MAX(IF(AND(DTX17&gt;DUH14,DTZ17&gt;DUF14),0,IF(AND(DTX17&lt;=DUH14,DTX17&gt;DUE14,DTZ17&gt;DUF14),DUH14-DTX17,IF(AND(DTX17&lt;=DUH14,DTX17&lt;=DUE14,DTZ17&gt;DUF14),DUH14-DUE14,IF(AND(DTX17&gt;DUE14,DTZ17&lt;=DUF14),DTZ17-DTX17,IF(AND(DTX17&lt;=DUE14,DTZ17&lt;=DUF14),DTZ17-DUE14,0))))),0)),0)</f>
        <v>　</v>
      </c>
      <c r="DUF17" s="663"/>
      <c r="DUG17" s="664"/>
      <c r="DUH17" s="662" t="str">
        <f>IFERROR(IF(OR(DTW17="日",DTW17="祝",DTW17=0,DTX17=""),"　",MAX(IF(AND(DTX17&lt;=DUH14,DTZ17&gt;DUI14),DUI14-DUH14,IF(DTZ17&lt;=DUI14,0,IF(AND(DTX17&gt;DUH14,DTZ17&gt;DUI14),DUI14-DTX17,0))),0)),0)</f>
        <v>　</v>
      </c>
      <c r="DUI17" s="663"/>
      <c r="DUJ17" s="664"/>
      <c r="DUK17" s="662" t="str">
        <f>IFERROR(IF(OR(DTW17="日",DTW17="祝",DTW17=0,DTX17=""),"　",MAX(IF(DTX17&gt;DUK14,DTZ17-DTX17,IF(DTX17&lt;=DUK14,DTZ17-DUK14,0)),0)),0)</f>
        <v>　</v>
      </c>
      <c r="DUL17" s="663"/>
      <c r="DUM17" s="664"/>
      <c r="DUN17" s="662" t="str">
        <f>IFERROR(IF(OR(DTW17="日",DTW17="祝",DTW17=0,DTX17=""),"　",MAX(IF(AND(DTX17&lt;=DUN14,DTZ17&gt;DUO14),DUO14-DUN14,IF(AND(DTX17&gt;DUN14,DTZ17&lt;=DUO14),DTZ17-DTX17,IF(AND(DTX17&lt;=DUN14,DTZ17&lt;=DUO14),DTZ17-DUN14,IF(AND(DTX17&gt;DUN14,DTZ17&gt;DUO14),DUO14-DTX17,0)))),0)),0)</f>
        <v>　</v>
      </c>
      <c r="DUO17" s="663"/>
      <c r="DUP17" s="664"/>
      <c r="DUQ17" s="662" t="str">
        <f>IFERROR(IF(OR(DTW17="日",DTW17="祝",DTW17=0,DTX17=""),"　",MAX(IF(AND(DTX17&gt;DUT14,DTZ17&gt;DUR14),0,IF(AND(DTX17&lt;=DUT14,DTX17&gt;DUQ14,DTZ17&gt;DUR14),DUT14-DTX17,IF(AND(DTX17&lt;=DUT14,DTX17&lt;=DUQ14,DTZ17&gt;DUR14),DUT14-DUQ14,IF(AND(DTX17&gt;DUQ14,DTZ17&lt;=DUR14),DTZ17-DTX17,IF(AND(DTX17&lt;=DUQ14,DTZ17&lt;=DUR14),DTZ17-DUQ14,0))))),0)),0)</f>
        <v>　</v>
      </c>
      <c r="DUR17" s="663"/>
      <c r="DUS17" s="664"/>
      <c r="DUT17" s="662" t="str">
        <f>IFERROR(IF(OR(DTW17="日",DTW17="祝",DTW17=0,DTX17=""),"　",MAX(IF(AND(DTX17&lt;=DUT14,DTZ17&gt;DUU14),DUU14-DUT14,IF(DTZ17&lt;=DUU14,0,IF(AND(DTX17&gt;DUT14,DTZ17&gt;DUU14),DUU14-DTX17,0))),0)),0)</f>
        <v>　</v>
      </c>
      <c r="DUU17" s="663"/>
      <c r="DUV17" s="664"/>
      <c r="DUW17" s="662" t="str">
        <f t="shared" si="59"/>
        <v>　</v>
      </c>
      <c r="DUX17" s="663"/>
      <c r="DUY17" s="664"/>
      <c r="DUZ17" s="665" t="str">
        <f>IF(DVC17="×",TIME(0,0,0),IF(DVM4="非常勤",DUB17,DUN17))</f>
        <v>　</v>
      </c>
      <c r="DVA17" s="666"/>
      <c r="DVB17" s="667"/>
      <c r="DVC17" s="265"/>
      <c r="DVD17" s="665" t="str">
        <f>IF(DVG17="×",TIME(0,0,0),IF(DVM4="非常勤",DUE17,DUQ17))</f>
        <v>　</v>
      </c>
      <c r="DVE17" s="666"/>
      <c r="DVF17" s="667"/>
      <c r="DVG17" s="265"/>
      <c r="DVH17" s="665" t="str">
        <f>IF(DVK17="×",TIME(0,0,0),IF(DVM4="非常勤",DUH17,DUT17))</f>
        <v>　</v>
      </c>
      <c r="DVI17" s="666"/>
      <c r="DVJ17" s="667"/>
      <c r="DVK17" s="265"/>
      <c r="DVL17" s="665" t="str">
        <f>IF(DVO17="×",TIME(0,0,0),IF(DVM4="非常勤",DUK17,DUW17))</f>
        <v>　</v>
      </c>
      <c r="DVM17" s="666"/>
      <c r="DVN17" s="667"/>
      <c r="DVO17" s="265"/>
      <c r="DVP17" s="668"/>
      <c r="DVQ17" s="669"/>
      <c r="DVR17" s="668"/>
      <c r="DVS17" s="670"/>
      <c r="DVT17" s="669"/>
      <c r="DVU17" s="671"/>
      <c r="DVV17" s="672"/>
      <c r="DVW17" s="672"/>
      <c r="DVX17" s="673"/>
    </row>
    <row r="18" spans="1:3300" ht="15" customHeight="1">
      <c r="A18" s="263">
        <f>DAY(DATE('別紙2-1【最初に入力】'!$W$2,'別紙2-1【最初に入力】'!$Q$2,A17+1))</f>
        <v>4</v>
      </c>
      <c r="B18" s="264" t="str">
        <f>IF(IFERROR(MATCH(DATE('別紙2-1【最初に入力】'!$W$2,'別紙2-1【最初に入力】'!$Q$2,$A18),万年カレンダー・祝日!$K$2:$K$27,0),0)&gt;=1,"祝",TEXT(WEEKDAY(DATE('別紙2-1【最初に入力】'!$W$2,'別紙2-1【最初に入力】'!$Q$2,'別表_個別勤務状況（1～60）'!A18)),"aaa"))</f>
        <v>祝</v>
      </c>
      <c r="C18" s="575"/>
      <c r="D18" s="575"/>
      <c r="E18" s="575"/>
      <c r="F18" s="575"/>
      <c r="G18" s="662" t="str">
        <f>IFERROR(IF(OR(B18="日",B18="祝",B18=0,C18=""),"　",MAX(IF(AND(C18&lt;=G14,E18&gt;H14),H14-G14,IF(AND(C18&gt;G14,E18&lt;=H14),E18-C18,IF(AND(C18&lt;=G14,E18&lt;=H14),E18-G14,IF(AND(C18&gt;G14,E18&gt;H14),H14-C18,0)))),0)),0)</f>
        <v>　</v>
      </c>
      <c r="H18" s="663"/>
      <c r="I18" s="664"/>
      <c r="J18" s="662" t="str">
        <f>IFERROR(IF(OR(B18="日",B18="祝",B18=0,C18=""),"　",MAX(IF(AND(C18&gt;M14,E18&gt;K14),0,IF(AND(C18&lt;=M14,C18&gt;J14,E18&gt;K14),M14-C18,IF(AND(C18&lt;=M14,C18&lt;=J14,E18&gt;K14),M14-J14,IF(AND(C18&gt;J14,E18&lt;=K14),E18-C18,IF(AND(C18&lt;=J14,E18&lt;=K14),E18-J14,0))))),0)),0)</f>
        <v>　</v>
      </c>
      <c r="K18" s="663"/>
      <c r="L18" s="664"/>
      <c r="M18" s="662" t="str">
        <f>IFERROR(IF(OR(B18="日",B18="祝",B18=0,C18=""),"　",MAX(IF(AND(C18&lt;=M14,E18&gt;N14),N14-M14,IF(E18&lt;=N14,0,IF(AND(C18&gt;M14,E18&gt;N14),N14-C18,0))),0)),0)</f>
        <v>　</v>
      </c>
      <c r="N18" s="663"/>
      <c r="O18" s="664"/>
      <c r="P18" s="662" t="str">
        <f>IFERROR(IF(OR(B18="日",B18="祝",B18=0,C18=""),"　",MAX(IF(C18&gt;P14,E18-C18,IF(C18&lt;=P14,E18-P14,0)),0)),0)</f>
        <v>　</v>
      </c>
      <c r="Q18" s="663"/>
      <c r="R18" s="664"/>
      <c r="S18" s="662" t="str">
        <f>IFERROR(IF(OR(B18="日",B18="祝",B18=0,C18=""),"　",MAX(IF(AND(C18&lt;=S14,E18&gt;T14),T14-S14,IF(AND(C18&gt;S14,E18&lt;=T14),E18-C18,IF(AND(C18&lt;=S14,E18&lt;=T14),E18-S14,IF(AND(C18&gt;S14,E18&gt;T14),T14-C18,0)))),0)),0)</f>
        <v>　</v>
      </c>
      <c r="T18" s="663"/>
      <c r="U18" s="664"/>
      <c r="V18" s="662" t="str">
        <f>IFERROR(IF(OR(B18="日",B18="祝",B18=0,C18=""),"　",MAX(IF(AND(C18&gt;Y14,E18&gt;W14),0,IF(AND(C18&lt;=Y14,C18&gt;V14,E18&gt;W14),Y14-C18,IF(AND(C18&lt;=Y14,C18&lt;=V14,E18&gt;W14),Y14-V14,IF(AND(C18&gt;V14,E18&lt;=W14),E18-C18,IF(AND(C18&lt;=V14,E18&lt;=W14),E18-V14,0))))),0)),0)</f>
        <v>　</v>
      </c>
      <c r="W18" s="663"/>
      <c r="X18" s="664"/>
      <c r="Y18" s="662" t="str">
        <f>IFERROR(IF(OR(B18="日",B18="祝",B18=0,C18=""),"　",MAX(IF(AND(C18&lt;=Y14,E18&gt;Z14),Z14-Y14,IF(E18&lt;=Z14,0,IF(AND(C18&gt;Y14,E18&gt;Z14),Z14-C18,0))),0)),0)</f>
        <v>　</v>
      </c>
      <c r="Z18" s="663"/>
      <c r="AA18" s="664"/>
      <c r="AB18" s="662" t="str">
        <f t="shared" si="0"/>
        <v>　</v>
      </c>
      <c r="AC18" s="663"/>
      <c r="AD18" s="664"/>
      <c r="AE18" s="565" t="str">
        <f>IF(AH18="×",TIME(0,0,0),IF(AR4="非常勤",G18,S18))</f>
        <v>　</v>
      </c>
      <c r="AF18" s="566"/>
      <c r="AG18" s="566"/>
      <c r="AH18" s="265"/>
      <c r="AI18" s="565" t="str">
        <f>IF(AL18="×",TIME(0,0,0),IF(AR4="非常勤",J18,V18))</f>
        <v>　</v>
      </c>
      <c r="AJ18" s="566"/>
      <c r="AK18" s="566"/>
      <c r="AL18" s="265"/>
      <c r="AM18" s="565" t="str">
        <f>IF(AP18="×",TIME(0,0,0),IF(AR4="非常勤",M18,Y18))</f>
        <v>　</v>
      </c>
      <c r="AN18" s="566"/>
      <c r="AO18" s="566"/>
      <c r="AP18" s="265"/>
      <c r="AQ18" s="565" t="str">
        <f>IF(AT18="×",TIME(0,0,0),IF(AR4="非常勤",P18,AB18))</f>
        <v>　</v>
      </c>
      <c r="AR18" s="566"/>
      <c r="AS18" s="567"/>
      <c r="AT18" s="265"/>
      <c r="AU18" s="720"/>
      <c r="AV18" s="720"/>
      <c r="AW18" s="668"/>
      <c r="AX18" s="670"/>
      <c r="AY18" s="669"/>
      <c r="AZ18" s="671"/>
      <c r="BA18" s="672"/>
      <c r="BB18" s="672"/>
      <c r="BC18" s="673"/>
      <c r="BD18" s="263">
        <f>$A$18</f>
        <v>4</v>
      </c>
      <c r="BE18" s="264" t="str">
        <f>$B$18</f>
        <v>祝</v>
      </c>
      <c r="BF18" s="660"/>
      <c r="BG18" s="661"/>
      <c r="BH18" s="660"/>
      <c r="BI18" s="661"/>
      <c r="BJ18" s="662" t="str">
        <f>IFERROR(IF(OR(BE18="日",BE18="祝",BE18=0,BF18=""),"　",MAX(IF(AND(BF18&lt;=BJ14,BH18&gt;BK14),BK14-BJ14,IF(AND(BF18&gt;BJ14,BH18&lt;=BK14),BH18-BF18,IF(AND(BF18&lt;=BJ14,BH18&lt;=BK14),BH18-BJ14,IF(AND(BF18&gt;BJ14,BH18&gt;BK14),BK14-BF18,0)))),0)),0)</f>
        <v>　</v>
      </c>
      <c r="BK18" s="663"/>
      <c r="BL18" s="664"/>
      <c r="BM18" s="662" t="str">
        <f>IFERROR(IF(OR(BE18="日",BE18="祝",BE18=0,BF18=""),"　",MAX(IF(AND(BF18&gt;BP14,BH18&gt;BN14),0,IF(AND(BF18&lt;=BP14,BF18&gt;BM14,BH18&gt;BN14),BP14-BF18,IF(AND(BF18&lt;=BP14,BF18&lt;=BM14,BH18&gt;BN14),BP14-BM14,IF(AND(BF18&gt;BM14,BH18&lt;=BN14),BH18-BF18,IF(AND(BF18&lt;=BM14,BH18&lt;=BN14),BH18-BM14,0))))),0)),0)</f>
        <v>　</v>
      </c>
      <c r="BN18" s="663"/>
      <c r="BO18" s="664"/>
      <c r="BP18" s="662" t="str">
        <f>IFERROR(IF(OR(BE18="日",BE18="祝",BE18=0,BF18=""),"　",MAX(IF(AND(BF18&lt;=BP14,BH18&gt;BQ14),BQ14-BP14,IF(BH18&lt;=BQ14,0,IF(AND(BF18&gt;BP14,BH18&gt;BQ14),BQ14-BF18,0))),0)),0)</f>
        <v>　</v>
      </c>
      <c r="BQ18" s="663"/>
      <c r="BR18" s="664"/>
      <c r="BS18" s="662" t="str">
        <f>IFERROR(IF(OR(BE18="日",BE18="祝",BE18=0,BF18=""),"　",MAX(IF(BF18&gt;BS14,BH18-BF18,IF(BF18&lt;=BS14,BH18-BS14,0)),0)),0)</f>
        <v>　</v>
      </c>
      <c r="BT18" s="663"/>
      <c r="BU18" s="664"/>
      <c r="BV18" s="662" t="str">
        <f>IFERROR(IF(OR(BE18="日",BE18="祝",BE18=0,BF18=""),"　",MAX(IF(AND(BF18&lt;=BV14,BH18&gt;BW14),BW14-BV14,IF(AND(BF18&gt;BV14,BH18&lt;=BW14),BH18-BF18,IF(AND(BF18&lt;=BV14,BH18&lt;=BW14),BH18-BV14,IF(AND(BF18&gt;BV14,BH18&gt;BW14),BW14-BF18,0)))),0)),0)</f>
        <v>　</v>
      </c>
      <c r="BW18" s="663"/>
      <c r="BX18" s="664"/>
      <c r="BY18" s="662" t="str">
        <f>IFERROR(IF(OR(BE18="日",BE18="祝",BE18=0,BF18=""),"　",MAX(IF(AND(BF18&gt;CB14,BH18&gt;BZ14),0,IF(AND(BF18&lt;=CB14,BF18&gt;BY14,BH18&gt;BZ14),CB14-BF18,IF(AND(BF18&lt;=CB14,BF18&lt;=BY14,BH18&gt;BZ14),CB14-BY14,IF(AND(BF18&gt;BY14,BH18&lt;=BZ14),BH18-BF18,IF(AND(BF18&lt;=BY14,BH18&lt;=BZ14),BH18-BY14,0))))),0)),0)</f>
        <v>　</v>
      </c>
      <c r="BZ18" s="663"/>
      <c r="CA18" s="664"/>
      <c r="CB18" s="662" t="str">
        <f>IFERROR(IF(OR(BE18="日",BE18="祝",BE18=0,BF18=""),"　",MAX(IF(AND(BF18&lt;=CB14,BH18&gt;CC14),CC14-CB14,IF(BH18&lt;=CC14,0,IF(AND(BF18&gt;CB14,BH18&gt;CC14),CC14-BF18,0))),0)),0)</f>
        <v>　</v>
      </c>
      <c r="CC18" s="663"/>
      <c r="CD18" s="664"/>
      <c r="CE18" s="662" t="str">
        <f t="shared" si="1"/>
        <v>　</v>
      </c>
      <c r="CF18" s="663"/>
      <c r="CG18" s="664"/>
      <c r="CH18" s="665" t="str">
        <f>IF(CK18="×",TIME(0,0,0),IF(CU4="非常勤",BJ18,BV18))</f>
        <v>　</v>
      </c>
      <c r="CI18" s="666"/>
      <c r="CJ18" s="667"/>
      <c r="CK18" s="265"/>
      <c r="CL18" s="665" t="str">
        <f>IF(CO18="×",TIME(0,0,0),IF(CU4="非常勤",BM18,BY18))</f>
        <v>　</v>
      </c>
      <c r="CM18" s="666"/>
      <c r="CN18" s="667"/>
      <c r="CO18" s="265"/>
      <c r="CP18" s="665" t="str">
        <f>IF(CS18="×",TIME(0,0,0),IF(CU4="非常勤",BP18,CB18))</f>
        <v>　</v>
      </c>
      <c r="CQ18" s="666"/>
      <c r="CR18" s="667"/>
      <c r="CS18" s="265"/>
      <c r="CT18" s="665" t="str">
        <f>IF(CW18="×",TIME(0,0,0),IF(CU4="非常勤",BS18,CE18))</f>
        <v>　</v>
      </c>
      <c r="CU18" s="666"/>
      <c r="CV18" s="667"/>
      <c r="CW18" s="265"/>
      <c r="CX18" s="720"/>
      <c r="CY18" s="720"/>
      <c r="CZ18" s="668"/>
      <c r="DA18" s="670"/>
      <c r="DB18" s="669"/>
      <c r="DC18" s="671"/>
      <c r="DD18" s="672"/>
      <c r="DE18" s="672"/>
      <c r="DF18" s="673"/>
      <c r="DG18" s="263">
        <f>$A$18</f>
        <v>4</v>
      </c>
      <c r="DH18" s="264" t="str">
        <f>$B$18</f>
        <v>祝</v>
      </c>
      <c r="DI18" s="660"/>
      <c r="DJ18" s="661"/>
      <c r="DK18" s="660"/>
      <c r="DL18" s="661"/>
      <c r="DM18" s="662" t="str">
        <f>IFERROR(IF(OR(DH18="日",DH18="祝",DH18=0,DI18=""),"　",MAX(IF(AND(DI18&lt;=DM14,DK18&gt;DN14),DN14-DM14,IF(AND(DI18&gt;DM14,DK18&lt;=DN14),DK18-DI18,IF(AND(DI18&lt;=DM14,DK18&lt;=DN14),DK18-DM14,IF(AND(DI18&gt;DM14,DK18&gt;DN14),DN14-DI18,0)))),0)),0)</f>
        <v>　</v>
      </c>
      <c r="DN18" s="663"/>
      <c r="DO18" s="664"/>
      <c r="DP18" s="662" t="str">
        <f>IFERROR(IF(OR(DH18="日",DH18="祝",DH18=0,DI18=""),"　",MAX(IF(AND(DI18&gt;DS14,DK18&gt;DQ14),0,IF(AND(DI18&lt;=DS14,DI18&gt;DP14,DK18&gt;DQ14),DS14-DI18,IF(AND(DI18&lt;=DS14,DI18&lt;=DP14,DK18&gt;DQ14),DS14-DP14,IF(AND(DI18&gt;DP14,DK18&lt;=DQ14),DK18-DI18,IF(AND(DI18&lt;=DP14,DK18&lt;=DQ14),DK18-DP14,0))))),0)),0)</f>
        <v>　</v>
      </c>
      <c r="DQ18" s="663"/>
      <c r="DR18" s="664"/>
      <c r="DS18" s="662" t="str">
        <f>IFERROR(IF(OR(DH18="日",DH18="祝",DH18=0,DI18=""),"　",MAX(IF(AND(DI18&lt;=DS14,DK18&gt;DT14),DT14-DS14,IF(DK18&lt;=DT14,0,IF(AND(DI18&gt;DS14,DK18&gt;DT14),DT14-DI18,0))),0)),0)</f>
        <v>　</v>
      </c>
      <c r="DT18" s="663"/>
      <c r="DU18" s="664"/>
      <c r="DV18" s="662" t="str">
        <f>IFERROR(IF(OR(DH18="日",DH18="祝",DH18=0,DI18=""),"　",MAX(IF(DI18&gt;DV14,DK18-DI18,IF(DI18&lt;=DV14,DK18-DV14,0)),0)),0)</f>
        <v>　</v>
      </c>
      <c r="DW18" s="663"/>
      <c r="DX18" s="664"/>
      <c r="DY18" s="662" t="str">
        <f>IFERROR(IF(OR(DH18="日",DH18="祝",DH18=0,DI18=""),"　",MAX(IF(AND(DI18&lt;=DY14,DK18&gt;DZ14),DZ14-DY14,IF(AND(DI18&gt;DY14,DK18&lt;=DZ14),DK18-DI18,IF(AND(DI18&lt;=DY14,DK18&lt;=DZ14),DK18-DY14,IF(AND(DI18&gt;DY14,DK18&gt;DZ14),DZ14-DI18,0)))),0)),0)</f>
        <v>　</v>
      </c>
      <c r="DZ18" s="663"/>
      <c r="EA18" s="664"/>
      <c r="EB18" s="662" t="str">
        <f>IFERROR(IF(OR(DH18="日",DH18="祝",DH18=0,DI18=""),"　",MAX(IF(AND(DI18&gt;EE14,DK18&gt;EC14),0,IF(AND(DI18&lt;=EE14,DI18&gt;EB14,DK18&gt;EC14),EE14-DI18,IF(AND(DI18&lt;=EE14,DI18&lt;=EB14,DK18&gt;EC14),EE14-EB14,IF(AND(DI18&gt;EB14,DK18&lt;=EC14),DK18-DI18,IF(AND(DI18&lt;=EB14,DK18&lt;=EC14),DK18-EB14,0))))),0)),0)</f>
        <v>　</v>
      </c>
      <c r="EC18" s="663"/>
      <c r="ED18" s="664"/>
      <c r="EE18" s="662" t="str">
        <f>IFERROR(IF(OR(DH18="日",DH18="祝",DH18=0,DI18=""),"　",MAX(IF(AND(DI18&lt;=EE14,DK18&gt;EF14),EF14-EE14,IF(DK18&lt;=EF14,0,IF(AND(DI18&gt;EE14,DK18&gt;EF14),EF14-DI18,0))),0)),0)</f>
        <v>　</v>
      </c>
      <c r="EF18" s="663"/>
      <c r="EG18" s="664"/>
      <c r="EH18" s="662" t="str">
        <f t="shared" si="2"/>
        <v>　</v>
      </c>
      <c r="EI18" s="663"/>
      <c r="EJ18" s="664"/>
      <c r="EK18" s="665" t="str">
        <f>IF(EN18="×",TIME(0,0,0),IF(EX4="非常勤",DM18,DY18))</f>
        <v>　</v>
      </c>
      <c r="EL18" s="666"/>
      <c r="EM18" s="667"/>
      <c r="EN18" s="265"/>
      <c r="EO18" s="665" t="str">
        <f>IF(ER18="×",TIME(0,0,0),IF(EX4="非常勤",DP18,EB18))</f>
        <v>　</v>
      </c>
      <c r="EP18" s="666"/>
      <c r="EQ18" s="667"/>
      <c r="ER18" s="265"/>
      <c r="ES18" s="665" t="str">
        <f>IF(EV18="×",TIME(0,0,0),IF(EX4="非常勤",DS18,EE18))</f>
        <v>　</v>
      </c>
      <c r="ET18" s="666"/>
      <c r="EU18" s="667"/>
      <c r="EV18" s="265"/>
      <c r="EW18" s="665" t="str">
        <f>IF(EZ18="×",TIME(0,0,0),IF(EX4="非常勤",DV18,EH18))</f>
        <v>　</v>
      </c>
      <c r="EX18" s="666"/>
      <c r="EY18" s="667"/>
      <c r="EZ18" s="265"/>
      <c r="FA18" s="720"/>
      <c r="FB18" s="720"/>
      <c r="FC18" s="668"/>
      <c r="FD18" s="670"/>
      <c r="FE18" s="669"/>
      <c r="FF18" s="671"/>
      <c r="FG18" s="672"/>
      <c r="FH18" s="672"/>
      <c r="FI18" s="673"/>
      <c r="FJ18" s="263">
        <f>$A$18</f>
        <v>4</v>
      </c>
      <c r="FK18" s="264" t="str">
        <f>$B$18</f>
        <v>祝</v>
      </c>
      <c r="FL18" s="660"/>
      <c r="FM18" s="661"/>
      <c r="FN18" s="660"/>
      <c r="FO18" s="661"/>
      <c r="FP18" s="662" t="str">
        <f>IFERROR(IF(OR(FK18="日",FK18="祝",FK18=0,FL18=""),"　",MAX(IF(AND(FL18&lt;=FP14,FN18&gt;FQ14),FQ14-FP14,IF(AND(FL18&gt;FP14,FN18&lt;=FQ14),FN18-FL18,IF(AND(FL18&lt;=FP14,FN18&lt;=FQ14),FN18-FP14,IF(AND(FL18&gt;FP14,FN18&gt;FQ14),FQ14-FL18,0)))),0)),0)</f>
        <v>　</v>
      </c>
      <c r="FQ18" s="663"/>
      <c r="FR18" s="664"/>
      <c r="FS18" s="662" t="str">
        <f>IFERROR(IF(OR(FK18="日",FK18="祝",FK18=0,FL18=""),"　",MAX(IF(AND(FL18&gt;FV14,FN18&gt;FT14),0,IF(AND(FL18&lt;=FV14,FL18&gt;FS14,FN18&gt;FT14),FV14-FL18,IF(AND(FL18&lt;=FV14,FL18&lt;=FS14,FN18&gt;FT14),FV14-FS14,IF(AND(FL18&gt;FS14,FN18&lt;=FT14),FN18-FL18,IF(AND(FL18&lt;=FS14,FN18&lt;=FT14),FN18-FS14,0))))),0)),0)</f>
        <v>　</v>
      </c>
      <c r="FT18" s="663"/>
      <c r="FU18" s="664"/>
      <c r="FV18" s="662" t="str">
        <f>IFERROR(IF(OR(FK18="日",FK18="祝",FK18=0,FL18=""),"　",MAX(IF(AND(FL18&lt;=FV14,FN18&gt;FW14),FW14-FV14,IF(FN18&lt;=FW14,0,IF(AND(FL18&gt;FV14,FN18&gt;FW14),FW14-FL18,0))),0)),0)</f>
        <v>　</v>
      </c>
      <c r="FW18" s="663"/>
      <c r="FX18" s="664"/>
      <c r="FY18" s="662" t="str">
        <f>IFERROR(IF(OR(FK18="日",FK18="祝",FK18=0,FL18=""),"　",MAX(IF(FL18&gt;FY14,FN18-FL18,IF(FL18&lt;=FY14,FN18-FY14,0)),0)),0)</f>
        <v>　</v>
      </c>
      <c r="FZ18" s="663"/>
      <c r="GA18" s="664"/>
      <c r="GB18" s="662" t="str">
        <f>IFERROR(IF(OR(FK18="日",FK18="祝",FK18=0,FL18=""),"　",MAX(IF(AND(FL18&lt;=GB14,FN18&gt;GC14),GC14-GB14,IF(AND(FL18&gt;GB14,FN18&lt;=GC14),FN18-FL18,IF(AND(FL18&lt;=GB14,FN18&lt;=GC14),FN18-GB14,IF(AND(FL18&gt;GB14,FN18&gt;GC14),GC14-FL18,0)))),0)),0)</f>
        <v>　</v>
      </c>
      <c r="GC18" s="663"/>
      <c r="GD18" s="664"/>
      <c r="GE18" s="662" t="str">
        <f>IFERROR(IF(OR(FK18="日",FK18="祝",FK18=0,FL18=""),"　",MAX(IF(AND(FL18&gt;GH14,FN18&gt;GF14),0,IF(AND(FL18&lt;=GH14,FL18&gt;GE14,FN18&gt;GF14),GH14-FL18,IF(AND(FL18&lt;=GH14,FL18&lt;=GE14,FN18&gt;GF14),GH14-GE14,IF(AND(FL18&gt;GE14,FN18&lt;=GF14),FN18-FL18,IF(AND(FL18&lt;=GE14,FN18&lt;=GF14),FN18-GE14,0))))),0)),0)</f>
        <v>　</v>
      </c>
      <c r="GF18" s="663"/>
      <c r="GG18" s="664"/>
      <c r="GH18" s="662" t="str">
        <f>IFERROR(IF(OR(FK18="日",FK18="祝",FK18=0,FL18=""),"　",MAX(IF(AND(FL18&lt;=GH14,FN18&gt;GI14),GI14-GH14,IF(FN18&lt;=GI14,0,IF(AND(FL18&gt;GH14,FN18&gt;GI14),GI14-FL18,0))),0)),0)</f>
        <v>　</v>
      </c>
      <c r="GI18" s="663"/>
      <c r="GJ18" s="664"/>
      <c r="GK18" s="662" t="str">
        <f t="shared" si="3"/>
        <v>　</v>
      </c>
      <c r="GL18" s="663"/>
      <c r="GM18" s="664"/>
      <c r="GN18" s="665" t="str">
        <f>IF(GQ18="×",TIME(0,0,0),IF(HA4="非常勤",FP18,GB18))</f>
        <v>　</v>
      </c>
      <c r="GO18" s="666"/>
      <c r="GP18" s="667"/>
      <c r="GQ18" s="265"/>
      <c r="GR18" s="665" t="str">
        <f>IF(GU18="×",TIME(0,0,0),IF(HA4="非常勤",FS18,GE18))</f>
        <v>　</v>
      </c>
      <c r="GS18" s="666"/>
      <c r="GT18" s="667"/>
      <c r="GU18" s="265"/>
      <c r="GV18" s="665" t="str">
        <f>IF(GY18="×",TIME(0,0,0),IF(HA4="非常勤",FV18,GH18))</f>
        <v>　</v>
      </c>
      <c r="GW18" s="666"/>
      <c r="GX18" s="667"/>
      <c r="GY18" s="265"/>
      <c r="GZ18" s="665" t="str">
        <f>IF(HC18="×",TIME(0,0,0),IF(HA4="非常勤",FY18,GK18))</f>
        <v>　</v>
      </c>
      <c r="HA18" s="666"/>
      <c r="HB18" s="667"/>
      <c r="HC18" s="265"/>
      <c r="HD18" s="668"/>
      <c r="HE18" s="669"/>
      <c r="HF18" s="668"/>
      <c r="HG18" s="670"/>
      <c r="HH18" s="669"/>
      <c r="HI18" s="671"/>
      <c r="HJ18" s="672"/>
      <c r="HK18" s="672"/>
      <c r="HL18" s="673"/>
      <c r="HM18" s="263">
        <f>$A$18</f>
        <v>4</v>
      </c>
      <c r="HN18" s="264" t="str">
        <f>$B$18</f>
        <v>祝</v>
      </c>
      <c r="HO18" s="660"/>
      <c r="HP18" s="661"/>
      <c r="HQ18" s="660"/>
      <c r="HR18" s="661"/>
      <c r="HS18" s="662" t="str">
        <f>IFERROR(IF(OR(HN18="日",HN18="祝",HN18=0,HO18=""),"　",MAX(IF(AND(HO18&lt;=HS14,HQ18&gt;HT14),HT14-HS14,IF(AND(HO18&gt;HS14,HQ18&lt;=HT14),HQ18-HO18,IF(AND(HO18&lt;=HS14,HQ18&lt;=HT14),HQ18-HS14,IF(AND(HO18&gt;HS14,HQ18&gt;HT14),HT14-HO18,0)))),0)),0)</f>
        <v>　</v>
      </c>
      <c r="HT18" s="663"/>
      <c r="HU18" s="664"/>
      <c r="HV18" s="662" t="str">
        <f>IFERROR(IF(OR(HN18="日",HN18="祝",HN18=0,HO18=""),"　",MAX(IF(AND(HO18&gt;HY14,HQ18&gt;HW14),0,IF(AND(HO18&lt;=HY14,HO18&gt;HV14,HQ18&gt;HW14),HY14-HO18,IF(AND(HO18&lt;=HY14,HO18&lt;=HV14,HQ18&gt;HW14),HY14-HV14,IF(AND(HO18&gt;HV14,HQ18&lt;=HW14),HQ18-HO18,IF(AND(HO18&lt;=HV14,HQ18&lt;=HW14),HQ18-HV14,0))))),0)),0)</f>
        <v>　</v>
      </c>
      <c r="HW18" s="663"/>
      <c r="HX18" s="664"/>
      <c r="HY18" s="662" t="str">
        <f>IFERROR(IF(OR(HN18="日",HN18="祝",HN18=0,HO18=""),"　",MAX(IF(AND(HO18&lt;=HY14,HQ18&gt;HZ14),HZ14-HY14,IF(HQ18&lt;=HZ14,0,IF(AND(HO18&gt;HY14,HQ18&gt;HZ14),HZ14-HO18,0))),0)),0)</f>
        <v>　</v>
      </c>
      <c r="HZ18" s="663"/>
      <c r="IA18" s="664"/>
      <c r="IB18" s="662" t="str">
        <f>IFERROR(IF(OR(HN18="日",HN18="祝",HN18=0,HO18=""),"　",MAX(IF(HO18&gt;IB14,HQ18-HO18,IF(HO18&lt;=IB14,HQ18-IB14,0)),0)),0)</f>
        <v>　</v>
      </c>
      <c r="IC18" s="663"/>
      <c r="ID18" s="664"/>
      <c r="IE18" s="662" t="str">
        <f>IFERROR(IF(OR(HN18="日",HN18="祝",HN18=0,HO18=""),"　",MAX(IF(AND(HO18&lt;=IE14,HQ18&gt;IF14),IF14-IE14,IF(AND(HO18&gt;IE14,HQ18&lt;=IF14),HQ18-HO18,IF(AND(HO18&lt;=IE14,HQ18&lt;=IF14),HQ18-IE14,IF(AND(HO18&gt;IE14,HQ18&gt;IF14),IF14-HO18,0)))),0)),0)</f>
        <v>　</v>
      </c>
      <c r="IF18" s="663"/>
      <c r="IG18" s="664"/>
      <c r="IH18" s="662" t="str">
        <f>IFERROR(IF(OR(HN18="日",HN18="祝",HN18=0,HO18=""),"　",MAX(IF(AND(HO18&gt;IK14,HQ18&gt;II14),0,IF(AND(HO18&lt;=IK14,HO18&gt;IH14,HQ18&gt;II14),IK14-HO18,IF(AND(HO18&lt;=IK14,HO18&lt;=IH14,HQ18&gt;II14),IK14-IH14,IF(AND(HO18&gt;IH14,HQ18&lt;=II14),HQ18-HO18,IF(AND(HO18&lt;=IH14,HQ18&lt;=II14),HQ18-IH14,0))))),0)),0)</f>
        <v>　</v>
      </c>
      <c r="II18" s="663"/>
      <c r="IJ18" s="664"/>
      <c r="IK18" s="662" t="str">
        <f>IFERROR(IF(OR(HN18="日",HN18="祝",HN18=0,HO18=""),"　",MAX(IF(AND(HO18&lt;=IK14,HQ18&gt;IL14),IL14-IK14,IF(HQ18&lt;=IL14,0,IF(AND(HO18&gt;IK14,HQ18&gt;IL14),IL14-HO18,0))),0)),0)</f>
        <v>　</v>
      </c>
      <c r="IL18" s="663"/>
      <c r="IM18" s="664"/>
      <c r="IN18" s="662" t="str">
        <f t="shared" si="4"/>
        <v>　</v>
      </c>
      <c r="IO18" s="663"/>
      <c r="IP18" s="664"/>
      <c r="IQ18" s="665" t="str">
        <f>IF(IT18="×",TIME(0,0,0),IF(JD4="非常勤",HS18,IE18))</f>
        <v>　</v>
      </c>
      <c r="IR18" s="666"/>
      <c r="IS18" s="667"/>
      <c r="IT18" s="265"/>
      <c r="IU18" s="665" t="str">
        <f>IF(IX18="×",TIME(0,0,0),IF(JD4="非常勤",HV18,IH18))</f>
        <v>　</v>
      </c>
      <c r="IV18" s="666"/>
      <c r="IW18" s="667"/>
      <c r="IX18" s="265"/>
      <c r="IY18" s="665" t="str">
        <f>IF(JB18="×",TIME(0,0,0),IF(JD4="非常勤",HY18,IK18))</f>
        <v>　</v>
      </c>
      <c r="IZ18" s="666"/>
      <c r="JA18" s="667"/>
      <c r="JB18" s="265"/>
      <c r="JC18" s="665" t="str">
        <f>IF(JF18="×",TIME(0,0,0),IF(JD4="非常勤",IB18,IN18))</f>
        <v>　</v>
      </c>
      <c r="JD18" s="666"/>
      <c r="JE18" s="667"/>
      <c r="JF18" s="265"/>
      <c r="JG18" s="668"/>
      <c r="JH18" s="669"/>
      <c r="JI18" s="668"/>
      <c r="JJ18" s="670"/>
      <c r="JK18" s="669"/>
      <c r="JL18" s="671"/>
      <c r="JM18" s="672"/>
      <c r="JN18" s="672"/>
      <c r="JO18" s="673"/>
      <c r="JP18" s="263">
        <f>$A$18</f>
        <v>4</v>
      </c>
      <c r="JQ18" s="264" t="str">
        <f>$B$18</f>
        <v>祝</v>
      </c>
      <c r="JR18" s="660"/>
      <c r="JS18" s="661"/>
      <c r="JT18" s="660"/>
      <c r="JU18" s="661"/>
      <c r="JV18" s="662" t="str">
        <f>IFERROR(IF(OR(JQ18="日",JQ18="祝",JQ18=0,JR18=""),"　",MAX(IF(AND(JR18&lt;=JV14,JT18&gt;JW14),JW14-JV14,IF(AND(JR18&gt;JV14,JT18&lt;=JW14),JT18-JR18,IF(AND(JR18&lt;=JV14,JT18&lt;=JW14),JT18-JV14,IF(AND(JR18&gt;JV14,JT18&gt;JW14),JW14-JR18,0)))),0)),0)</f>
        <v>　</v>
      </c>
      <c r="JW18" s="663"/>
      <c r="JX18" s="664"/>
      <c r="JY18" s="662" t="str">
        <f>IFERROR(IF(OR(JQ18="日",JQ18="祝",JQ18=0,JR18=""),"　",MAX(IF(AND(JR18&gt;KB14,JT18&gt;JZ14),0,IF(AND(JR18&lt;=KB14,JR18&gt;JY14,JT18&gt;JZ14),KB14-JR18,IF(AND(JR18&lt;=KB14,JR18&lt;=JY14,JT18&gt;JZ14),KB14-JY14,IF(AND(JR18&gt;JY14,JT18&lt;=JZ14),JT18-JR18,IF(AND(JR18&lt;=JY14,JT18&lt;=JZ14),JT18-JY14,0))))),0)),0)</f>
        <v>　</v>
      </c>
      <c r="JZ18" s="663"/>
      <c r="KA18" s="664"/>
      <c r="KB18" s="662" t="str">
        <f>IFERROR(IF(OR(JQ18="日",JQ18="祝",JQ18=0,JR18=""),"　",MAX(IF(AND(JR18&lt;=KB14,JT18&gt;KC14),KC14-KB14,IF(JT18&lt;=KC14,0,IF(AND(JR18&gt;KB14,JT18&gt;KC14),KC14-JR18,0))),0)),0)</f>
        <v>　</v>
      </c>
      <c r="KC18" s="663"/>
      <c r="KD18" s="664"/>
      <c r="KE18" s="662" t="str">
        <f>IFERROR(IF(OR(JQ18="日",JQ18="祝",JQ18=0,JR18=""),"　",MAX(IF(JR18&gt;KE14,JT18-JR18,IF(JR18&lt;=KE14,JT18-KE14,0)),0)),0)</f>
        <v>　</v>
      </c>
      <c r="KF18" s="663"/>
      <c r="KG18" s="664"/>
      <c r="KH18" s="662" t="str">
        <f>IFERROR(IF(OR(JQ18="日",JQ18="祝",JQ18=0,JR18=""),"　",MAX(IF(AND(JR18&lt;=KH14,JT18&gt;KI14),KI14-KH14,IF(AND(JR18&gt;KH14,JT18&lt;=KI14),JT18-JR18,IF(AND(JR18&lt;=KH14,JT18&lt;=KI14),JT18-KH14,IF(AND(JR18&gt;KH14,JT18&gt;KI14),KI14-JR18,0)))),0)),0)</f>
        <v>　</v>
      </c>
      <c r="KI18" s="663"/>
      <c r="KJ18" s="664"/>
      <c r="KK18" s="662" t="str">
        <f>IFERROR(IF(OR(JQ18="日",JQ18="祝",JQ18=0,JR18=""),"　",MAX(IF(AND(JR18&gt;KN14,JT18&gt;KL14),0,IF(AND(JR18&lt;=KN14,JR18&gt;KK14,JT18&gt;KL14),KN14-JR18,IF(AND(JR18&lt;=KN14,JR18&lt;=KK14,JT18&gt;KL14),KN14-KK14,IF(AND(JR18&gt;KK14,JT18&lt;=KL14),JT18-JR18,IF(AND(JR18&lt;=KK14,JT18&lt;=KL14),JT18-KK14,0))))),0)),0)</f>
        <v>　</v>
      </c>
      <c r="KL18" s="663"/>
      <c r="KM18" s="664"/>
      <c r="KN18" s="662" t="str">
        <f>IFERROR(IF(OR(JQ18="日",JQ18="祝",JQ18=0,JR18=""),"　",MAX(IF(AND(JR18&lt;=KN14,JT18&gt;KO14),KO14-KN14,IF(JT18&lt;=KO14,0,IF(AND(JR18&gt;KN14,JT18&gt;KO14),KO14-JR18,0))),0)),0)</f>
        <v>　</v>
      </c>
      <c r="KO18" s="663"/>
      <c r="KP18" s="664"/>
      <c r="KQ18" s="662" t="str">
        <f t="shared" si="5"/>
        <v>　</v>
      </c>
      <c r="KR18" s="663"/>
      <c r="KS18" s="664"/>
      <c r="KT18" s="665" t="str">
        <f>IF(KW18="×",TIME(0,0,0),IF(LG4="非常勤",JV18,KH18))</f>
        <v>　</v>
      </c>
      <c r="KU18" s="666"/>
      <c r="KV18" s="667"/>
      <c r="KW18" s="265"/>
      <c r="KX18" s="665" t="str">
        <f>IF(LA18="×",TIME(0,0,0),IF(LG4="非常勤",JY18,KK18))</f>
        <v>　</v>
      </c>
      <c r="KY18" s="666"/>
      <c r="KZ18" s="667"/>
      <c r="LA18" s="265"/>
      <c r="LB18" s="665" t="str">
        <f>IF(LE18="×",TIME(0,0,0),IF(LG4="非常勤",KB18,KN18))</f>
        <v>　</v>
      </c>
      <c r="LC18" s="666"/>
      <c r="LD18" s="667"/>
      <c r="LE18" s="265"/>
      <c r="LF18" s="665" t="str">
        <f>IF(LI18="×",TIME(0,0,0),IF(LG4="非常勤",KE18,KQ18))</f>
        <v>　</v>
      </c>
      <c r="LG18" s="666"/>
      <c r="LH18" s="667"/>
      <c r="LI18" s="265"/>
      <c r="LJ18" s="668"/>
      <c r="LK18" s="669"/>
      <c r="LL18" s="668"/>
      <c r="LM18" s="670"/>
      <c r="LN18" s="669"/>
      <c r="LO18" s="671"/>
      <c r="LP18" s="672"/>
      <c r="LQ18" s="672"/>
      <c r="LR18" s="673"/>
      <c r="LS18" s="263">
        <f>$A$18</f>
        <v>4</v>
      </c>
      <c r="LT18" s="264" t="str">
        <f>$B$18</f>
        <v>祝</v>
      </c>
      <c r="LU18" s="660"/>
      <c r="LV18" s="661"/>
      <c r="LW18" s="660"/>
      <c r="LX18" s="661"/>
      <c r="LY18" s="662" t="str">
        <f>IFERROR(IF(OR(LT18="日",LT18="祝",LT18=0,LU18=""),"　",MAX(IF(AND(LU18&lt;=LY14,LW18&gt;LZ14),LZ14-LY14,IF(AND(LU18&gt;LY14,LW18&lt;=LZ14),LW18-LU18,IF(AND(LU18&lt;=LY14,LW18&lt;=LZ14),LW18-LY14,IF(AND(LU18&gt;LY14,LW18&gt;LZ14),LZ14-LU18,0)))),0)),0)</f>
        <v>　</v>
      </c>
      <c r="LZ18" s="663"/>
      <c r="MA18" s="664"/>
      <c r="MB18" s="662" t="str">
        <f>IFERROR(IF(OR(LT18="日",LT18="祝",LT18=0,LU18=""),"　",MAX(IF(AND(LU18&gt;ME14,LW18&gt;MC14),0,IF(AND(LU18&lt;=ME14,LU18&gt;MB14,LW18&gt;MC14),ME14-LU18,IF(AND(LU18&lt;=ME14,LU18&lt;=MB14,LW18&gt;MC14),ME14-MB14,IF(AND(LU18&gt;MB14,LW18&lt;=MC14),LW18-LU18,IF(AND(LU18&lt;=MB14,LW18&lt;=MC14),LW18-MB14,0))))),0)),0)</f>
        <v>　</v>
      </c>
      <c r="MC18" s="663"/>
      <c r="MD18" s="664"/>
      <c r="ME18" s="662" t="str">
        <f>IFERROR(IF(OR(LT18="日",LT18="祝",LT18=0,LU18=""),"　",MAX(IF(AND(LU18&lt;=ME14,LW18&gt;MF14),MF14-ME14,IF(LW18&lt;=MF14,0,IF(AND(LU18&gt;ME14,LW18&gt;MF14),MF14-LU18,0))),0)),0)</f>
        <v>　</v>
      </c>
      <c r="MF18" s="663"/>
      <c r="MG18" s="664"/>
      <c r="MH18" s="662" t="str">
        <f>IFERROR(IF(OR(LT18="日",LT18="祝",LT18=0,LU18=""),"　",MAX(IF(LU18&gt;MH14,LW18-LU18,IF(LU18&lt;=MH14,LW18-MH14,0)),0)),0)</f>
        <v>　</v>
      </c>
      <c r="MI18" s="663"/>
      <c r="MJ18" s="664"/>
      <c r="MK18" s="662" t="str">
        <f>IFERROR(IF(OR(LT18="日",LT18="祝",LT18=0,LU18=""),"　",MAX(IF(AND(LU18&lt;=MK14,LW18&gt;ML14),ML14-MK14,IF(AND(LU18&gt;MK14,LW18&lt;=ML14),LW18-LU18,IF(AND(LU18&lt;=MK14,LW18&lt;=ML14),LW18-MK14,IF(AND(LU18&gt;MK14,LW18&gt;ML14),ML14-LU18,0)))),0)),0)</f>
        <v>　</v>
      </c>
      <c r="ML18" s="663"/>
      <c r="MM18" s="664"/>
      <c r="MN18" s="662" t="str">
        <f>IFERROR(IF(OR(LT18="日",LT18="祝",LT18=0,LU18=""),"　",MAX(IF(AND(LU18&gt;MQ14,LW18&gt;MO14),0,IF(AND(LU18&lt;=MQ14,LU18&gt;MN14,LW18&gt;MO14),MQ14-LU18,IF(AND(LU18&lt;=MQ14,LU18&lt;=MN14,LW18&gt;MO14),MQ14-MN14,IF(AND(LU18&gt;MN14,LW18&lt;=MO14),LW18-LU18,IF(AND(LU18&lt;=MN14,LW18&lt;=MO14),LW18-MN14,0))))),0)),0)</f>
        <v>　</v>
      </c>
      <c r="MO18" s="663"/>
      <c r="MP18" s="664"/>
      <c r="MQ18" s="662" t="str">
        <f>IFERROR(IF(OR(LT18="日",LT18="祝",LT18=0,LU18=""),"　",MAX(IF(AND(LU18&lt;=MQ14,LW18&gt;MR14),MR14-MQ14,IF(LW18&lt;=MR14,0,IF(AND(LU18&gt;MQ14,LW18&gt;MR14),MR14-LU18,0))),0)),0)</f>
        <v>　</v>
      </c>
      <c r="MR18" s="663"/>
      <c r="MS18" s="664"/>
      <c r="MT18" s="662" t="str">
        <f t="shared" si="6"/>
        <v>　</v>
      </c>
      <c r="MU18" s="663"/>
      <c r="MV18" s="664"/>
      <c r="MW18" s="665" t="str">
        <f>IF(MZ18="×",TIME(0,0,0),IF(NJ4="非常勤",LY18,MK18))</f>
        <v>　</v>
      </c>
      <c r="MX18" s="666"/>
      <c r="MY18" s="667"/>
      <c r="MZ18" s="265"/>
      <c r="NA18" s="665" t="str">
        <f>IF(ND18="×",TIME(0,0,0),IF(NJ4="非常勤",MB18,MN18))</f>
        <v>　</v>
      </c>
      <c r="NB18" s="666"/>
      <c r="NC18" s="667"/>
      <c r="ND18" s="265"/>
      <c r="NE18" s="665" t="str">
        <f>IF(NH18="×",TIME(0,0,0),IF(NJ4="非常勤",ME18,MQ18))</f>
        <v>　</v>
      </c>
      <c r="NF18" s="666"/>
      <c r="NG18" s="667"/>
      <c r="NH18" s="265"/>
      <c r="NI18" s="665" t="str">
        <f>IF(NL18="×",TIME(0,0,0),IF(NJ4="非常勤",MH18,MT18))</f>
        <v>　</v>
      </c>
      <c r="NJ18" s="666"/>
      <c r="NK18" s="667"/>
      <c r="NL18" s="265"/>
      <c r="NM18" s="668"/>
      <c r="NN18" s="669"/>
      <c r="NO18" s="668"/>
      <c r="NP18" s="670"/>
      <c r="NQ18" s="669"/>
      <c r="NR18" s="671"/>
      <c r="NS18" s="672"/>
      <c r="NT18" s="672"/>
      <c r="NU18" s="673"/>
      <c r="NV18" s="263">
        <f>$A$18</f>
        <v>4</v>
      </c>
      <c r="NW18" s="264" t="str">
        <f>$B$18</f>
        <v>祝</v>
      </c>
      <c r="NX18" s="660"/>
      <c r="NY18" s="661"/>
      <c r="NZ18" s="660"/>
      <c r="OA18" s="661"/>
      <c r="OB18" s="662" t="str">
        <f>IFERROR(IF(OR(NW18="日",NW18="祝",NW18=0,NX18=""),"　",MAX(IF(AND(NX18&lt;=OB14,NZ18&gt;OC14),OC14-OB14,IF(AND(NX18&gt;OB14,NZ18&lt;=OC14),NZ18-NX18,IF(AND(NX18&lt;=OB14,NZ18&lt;=OC14),NZ18-OB14,IF(AND(NX18&gt;OB14,NZ18&gt;OC14),OC14-NX18,0)))),0)),0)</f>
        <v>　</v>
      </c>
      <c r="OC18" s="663"/>
      <c r="OD18" s="664"/>
      <c r="OE18" s="662" t="str">
        <f>IFERROR(IF(OR(NW18="日",NW18="祝",NW18=0,NX18=""),"　",MAX(IF(AND(NX18&gt;OH14,NZ18&gt;OF14),0,IF(AND(NX18&lt;=OH14,NX18&gt;OE14,NZ18&gt;OF14),OH14-NX18,IF(AND(NX18&lt;=OH14,NX18&lt;=OE14,NZ18&gt;OF14),OH14-OE14,IF(AND(NX18&gt;OE14,NZ18&lt;=OF14),NZ18-NX18,IF(AND(NX18&lt;=OE14,NZ18&lt;=OF14),NZ18-OE14,0))))),0)),0)</f>
        <v>　</v>
      </c>
      <c r="OF18" s="663"/>
      <c r="OG18" s="664"/>
      <c r="OH18" s="662" t="str">
        <f>IFERROR(IF(OR(NW18="日",NW18="祝",NW18=0,NX18=""),"　",MAX(IF(AND(NX18&lt;=OH14,NZ18&gt;OI14),OI14-OH14,IF(NZ18&lt;=OI14,0,IF(AND(NX18&gt;OH14,NZ18&gt;OI14),OI14-NX18,0))),0)),0)</f>
        <v>　</v>
      </c>
      <c r="OI18" s="663"/>
      <c r="OJ18" s="664"/>
      <c r="OK18" s="662" t="str">
        <f>IFERROR(IF(OR(NW18="日",NW18="祝",NW18=0,NX18=""),"　",MAX(IF(NX18&gt;OK14,NZ18-NX18,IF(NX18&lt;=OK14,NZ18-OK14,0)),0)),0)</f>
        <v>　</v>
      </c>
      <c r="OL18" s="663"/>
      <c r="OM18" s="664"/>
      <c r="ON18" s="662" t="str">
        <f>IFERROR(IF(OR(NW18="日",NW18="祝",NW18=0,NX18=""),"　",MAX(IF(AND(NX18&lt;=ON14,NZ18&gt;OO14),OO14-ON14,IF(AND(NX18&gt;ON14,NZ18&lt;=OO14),NZ18-NX18,IF(AND(NX18&lt;=ON14,NZ18&lt;=OO14),NZ18-ON14,IF(AND(NX18&gt;ON14,NZ18&gt;OO14),OO14-NX18,0)))),0)),0)</f>
        <v>　</v>
      </c>
      <c r="OO18" s="663"/>
      <c r="OP18" s="664"/>
      <c r="OQ18" s="662" t="str">
        <f>IFERROR(IF(OR(NW18="日",NW18="祝",NW18=0,NX18=""),"　",MAX(IF(AND(NX18&gt;OT14,NZ18&gt;OR14),0,IF(AND(NX18&lt;=OT14,NX18&gt;OQ14,NZ18&gt;OR14),OT14-NX18,IF(AND(NX18&lt;=OT14,NX18&lt;=OQ14,NZ18&gt;OR14),OT14-OQ14,IF(AND(NX18&gt;OQ14,NZ18&lt;=OR14),NZ18-NX18,IF(AND(NX18&lt;=OQ14,NZ18&lt;=OR14),NZ18-OQ14,0))))),0)),0)</f>
        <v>　</v>
      </c>
      <c r="OR18" s="663"/>
      <c r="OS18" s="664"/>
      <c r="OT18" s="662" t="str">
        <f>IFERROR(IF(OR(NW18="日",NW18="祝",NW18=0,NX18=""),"　",MAX(IF(AND(NX18&lt;=OT14,NZ18&gt;OU14),OU14-OT14,IF(NZ18&lt;=OU14,0,IF(AND(NX18&gt;OT14,NZ18&gt;OU14),OU14-NX18,0))),0)),0)</f>
        <v>　</v>
      </c>
      <c r="OU18" s="663"/>
      <c r="OV18" s="664"/>
      <c r="OW18" s="662" t="str">
        <f t="shared" si="7"/>
        <v>　</v>
      </c>
      <c r="OX18" s="663"/>
      <c r="OY18" s="664"/>
      <c r="OZ18" s="665" t="str">
        <f>IF(PC18="×",TIME(0,0,0),IF(PM4="非常勤",OB18,ON18))</f>
        <v>　</v>
      </c>
      <c r="PA18" s="666"/>
      <c r="PB18" s="667"/>
      <c r="PC18" s="265"/>
      <c r="PD18" s="665" t="str">
        <f>IF(PG18="×",TIME(0,0,0),IF(PM4="非常勤",OE18,OQ18))</f>
        <v>　</v>
      </c>
      <c r="PE18" s="666"/>
      <c r="PF18" s="667"/>
      <c r="PG18" s="265"/>
      <c r="PH18" s="665" t="str">
        <f>IF(PK18="×",TIME(0,0,0),IF(PM4="非常勤",OH18,OT18))</f>
        <v>　</v>
      </c>
      <c r="PI18" s="666"/>
      <c r="PJ18" s="667"/>
      <c r="PK18" s="265"/>
      <c r="PL18" s="665" t="str">
        <f>IF(PO18="×",TIME(0,0,0),IF(PM4="非常勤",OK18,OW18))</f>
        <v>　</v>
      </c>
      <c r="PM18" s="666"/>
      <c r="PN18" s="667"/>
      <c r="PO18" s="265"/>
      <c r="PP18" s="668"/>
      <c r="PQ18" s="669"/>
      <c r="PR18" s="668"/>
      <c r="PS18" s="670"/>
      <c r="PT18" s="669"/>
      <c r="PU18" s="671"/>
      <c r="PV18" s="672"/>
      <c r="PW18" s="672"/>
      <c r="PX18" s="673"/>
      <c r="PY18" s="263">
        <f>$A$18</f>
        <v>4</v>
      </c>
      <c r="PZ18" s="264" t="str">
        <f>$B$18</f>
        <v>祝</v>
      </c>
      <c r="QA18" s="660"/>
      <c r="QB18" s="661"/>
      <c r="QC18" s="660"/>
      <c r="QD18" s="661"/>
      <c r="QE18" s="662" t="str">
        <f>IFERROR(IF(OR(PZ18="日",PZ18="祝",PZ18=0,QA18=""),"　",MAX(IF(AND(QA18&lt;=QE14,QC18&gt;QF14),QF14-QE14,IF(AND(QA18&gt;QE14,QC18&lt;=QF14),QC18-QA18,IF(AND(QA18&lt;=QE14,QC18&lt;=QF14),QC18-QE14,IF(AND(QA18&gt;QE14,QC18&gt;QF14),QF14-QA18,0)))),0)),0)</f>
        <v>　</v>
      </c>
      <c r="QF18" s="663"/>
      <c r="QG18" s="664"/>
      <c r="QH18" s="662" t="str">
        <f>IFERROR(IF(OR(PZ18="日",PZ18="祝",PZ18=0,QA18=""),"　",MAX(IF(AND(QA18&gt;QK14,QC18&gt;QI14),0,IF(AND(QA18&lt;=QK14,QA18&gt;QH14,QC18&gt;QI14),QK14-QA18,IF(AND(QA18&lt;=QK14,QA18&lt;=QH14,QC18&gt;QI14),QK14-QH14,IF(AND(QA18&gt;QH14,QC18&lt;=QI14),QC18-QA18,IF(AND(QA18&lt;=QH14,QC18&lt;=QI14),QC18-QH14,0))))),0)),0)</f>
        <v>　</v>
      </c>
      <c r="QI18" s="663"/>
      <c r="QJ18" s="664"/>
      <c r="QK18" s="662" t="str">
        <f>IFERROR(IF(OR(PZ18="日",PZ18="祝",PZ18=0,QA18=""),"　",MAX(IF(AND(QA18&lt;=QK14,QC18&gt;QL14),QL14-QK14,IF(QC18&lt;=QL14,0,IF(AND(QA18&gt;QK14,QC18&gt;QL14),QL14-QA18,0))),0)),0)</f>
        <v>　</v>
      </c>
      <c r="QL18" s="663"/>
      <c r="QM18" s="664"/>
      <c r="QN18" s="662" t="str">
        <f>IFERROR(IF(OR(PZ18="日",PZ18="祝",PZ18=0,QA18=""),"　",MAX(IF(QA18&gt;QN14,QC18-QA18,IF(QA18&lt;=QN14,QC18-QN14,0)),0)),0)</f>
        <v>　</v>
      </c>
      <c r="QO18" s="663"/>
      <c r="QP18" s="664"/>
      <c r="QQ18" s="662" t="str">
        <f>IFERROR(IF(OR(PZ18="日",PZ18="祝",PZ18=0,QA18=""),"　",MAX(IF(AND(QA18&lt;=QQ14,QC18&gt;QR14),QR14-QQ14,IF(AND(QA18&gt;QQ14,QC18&lt;=QR14),QC18-QA18,IF(AND(QA18&lt;=QQ14,QC18&lt;=QR14),QC18-QQ14,IF(AND(QA18&gt;QQ14,QC18&gt;QR14),QR14-QA18,0)))),0)),0)</f>
        <v>　</v>
      </c>
      <c r="QR18" s="663"/>
      <c r="QS18" s="664"/>
      <c r="QT18" s="662" t="str">
        <f>IFERROR(IF(OR(PZ18="日",PZ18="祝",PZ18=0,QA18=""),"　",MAX(IF(AND(QA18&gt;QW14,QC18&gt;QU14),0,IF(AND(QA18&lt;=QW14,QA18&gt;QT14,QC18&gt;QU14),QW14-QA18,IF(AND(QA18&lt;=QW14,QA18&lt;=QT14,QC18&gt;QU14),QW14-QT14,IF(AND(QA18&gt;QT14,QC18&lt;=QU14),QC18-QA18,IF(AND(QA18&lt;=QT14,QC18&lt;=QU14),QC18-QT14,0))))),0)),0)</f>
        <v>　</v>
      </c>
      <c r="QU18" s="663"/>
      <c r="QV18" s="664"/>
      <c r="QW18" s="662" t="str">
        <f>IFERROR(IF(OR(PZ18="日",PZ18="祝",PZ18=0,QA18=""),"　",MAX(IF(AND(QA18&lt;=QW14,QC18&gt;QX14),QX14-QW14,IF(QC18&lt;=QX14,0,IF(AND(QA18&gt;QW14,QC18&gt;QX14),QX14-QA18,0))),0)),0)</f>
        <v>　</v>
      </c>
      <c r="QX18" s="663"/>
      <c r="QY18" s="664"/>
      <c r="QZ18" s="662" t="str">
        <f t="shared" si="8"/>
        <v>　</v>
      </c>
      <c r="RA18" s="663"/>
      <c r="RB18" s="664"/>
      <c r="RC18" s="665" t="str">
        <f>IF(RF18="×",TIME(0,0,0),IF(RP4="非常勤",QE18,QQ18))</f>
        <v>　</v>
      </c>
      <c r="RD18" s="666"/>
      <c r="RE18" s="667"/>
      <c r="RF18" s="265"/>
      <c r="RG18" s="665" t="str">
        <f>IF(RJ18="×",TIME(0,0,0),IF(RP4="非常勤",QH18,QT18))</f>
        <v>　</v>
      </c>
      <c r="RH18" s="666"/>
      <c r="RI18" s="667"/>
      <c r="RJ18" s="265"/>
      <c r="RK18" s="665" t="str">
        <f>IF(RN18="×",TIME(0,0,0),IF(RP4="非常勤",QK18,QW18))</f>
        <v>　</v>
      </c>
      <c r="RL18" s="666"/>
      <c r="RM18" s="667"/>
      <c r="RN18" s="265"/>
      <c r="RO18" s="665" t="str">
        <f>IF(RR18="×",TIME(0,0,0),IF(RP4="非常勤",QN18,QZ18))</f>
        <v>　</v>
      </c>
      <c r="RP18" s="666"/>
      <c r="RQ18" s="667"/>
      <c r="RR18" s="265"/>
      <c r="RS18" s="668"/>
      <c r="RT18" s="669"/>
      <c r="RU18" s="668"/>
      <c r="RV18" s="670"/>
      <c r="RW18" s="669"/>
      <c r="RX18" s="671"/>
      <c r="RY18" s="672"/>
      <c r="RZ18" s="672"/>
      <c r="SA18" s="673"/>
      <c r="SB18" s="263">
        <f>$A$18</f>
        <v>4</v>
      </c>
      <c r="SC18" s="264" t="str">
        <f>$B$18</f>
        <v>祝</v>
      </c>
      <c r="SD18" s="660"/>
      <c r="SE18" s="661"/>
      <c r="SF18" s="660"/>
      <c r="SG18" s="661"/>
      <c r="SH18" s="662" t="str">
        <f>IFERROR(IF(OR(SC18="日",SC18="祝",SC18=0,SD18=""),"　",MAX(IF(AND(SD18&lt;=SH14,SF18&gt;SI14),SI14-SH14,IF(AND(SD18&gt;SH14,SF18&lt;=SI14),SF18-SD18,IF(AND(SD18&lt;=SH14,SF18&lt;=SI14),SF18-SH14,IF(AND(SD18&gt;SH14,SF18&gt;SI14),SI14-SD18,0)))),0)),0)</f>
        <v>　</v>
      </c>
      <c r="SI18" s="663"/>
      <c r="SJ18" s="664"/>
      <c r="SK18" s="662" t="str">
        <f>IFERROR(IF(OR(SC18="日",SC18="祝",SC18=0,SD18=""),"　",MAX(IF(AND(SD18&gt;SN14,SF18&gt;SL14),0,IF(AND(SD18&lt;=SN14,SD18&gt;SK14,SF18&gt;SL14),SN14-SD18,IF(AND(SD18&lt;=SN14,SD18&lt;=SK14,SF18&gt;SL14),SN14-SK14,IF(AND(SD18&gt;SK14,SF18&lt;=SL14),SF18-SD18,IF(AND(SD18&lt;=SK14,SF18&lt;=SL14),SF18-SK14,0))))),0)),0)</f>
        <v>　</v>
      </c>
      <c r="SL18" s="663"/>
      <c r="SM18" s="664"/>
      <c r="SN18" s="662" t="str">
        <f>IFERROR(IF(OR(SC18="日",SC18="祝",SC18=0,SD18=""),"　",MAX(IF(AND(SD18&lt;=SN14,SF18&gt;SO14),SO14-SN14,IF(SF18&lt;=SO14,0,IF(AND(SD18&gt;SN14,SF18&gt;SO14),SO14-SD18,0))),0)),0)</f>
        <v>　</v>
      </c>
      <c r="SO18" s="663"/>
      <c r="SP18" s="664"/>
      <c r="SQ18" s="662" t="str">
        <f>IFERROR(IF(OR(SC18="日",SC18="祝",SC18=0,SD18=""),"　",MAX(IF(SD18&gt;SQ14,SF18-SD18,IF(SD18&lt;=SQ14,SF18-SQ14,0)),0)),0)</f>
        <v>　</v>
      </c>
      <c r="SR18" s="663"/>
      <c r="SS18" s="664"/>
      <c r="ST18" s="662" t="str">
        <f>IFERROR(IF(OR(SC18="日",SC18="祝",SC18=0,SD18=""),"　",MAX(IF(AND(SD18&lt;=ST14,SF18&gt;SU14),SU14-ST14,IF(AND(SD18&gt;ST14,SF18&lt;=SU14),SF18-SD18,IF(AND(SD18&lt;=ST14,SF18&lt;=SU14),SF18-ST14,IF(AND(SD18&gt;ST14,SF18&gt;SU14),SU14-SD18,0)))),0)),0)</f>
        <v>　</v>
      </c>
      <c r="SU18" s="663"/>
      <c r="SV18" s="664"/>
      <c r="SW18" s="662" t="str">
        <f>IFERROR(IF(OR(SC18="日",SC18="祝",SC18=0,SD18=""),"　",MAX(IF(AND(SD18&gt;SZ14,SF18&gt;SX14),0,IF(AND(SD18&lt;=SZ14,SD18&gt;SW14,SF18&gt;SX14),SZ14-SD18,IF(AND(SD18&lt;=SZ14,SD18&lt;=SW14,SF18&gt;SX14),SZ14-SW14,IF(AND(SD18&gt;SW14,SF18&lt;=SX14),SF18-SD18,IF(AND(SD18&lt;=SW14,SF18&lt;=SX14),SF18-SW14,0))))),0)),0)</f>
        <v>　</v>
      </c>
      <c r="SX18" s="663"/>
      <c r="SY18" s="664"/>
      <c r="SZ18" s="662" t="str">
        <f>IFERROR(IF(OR(SC18="日",SC18="祝",SC18=0,SD18=""),"　",MAX(IF(AND(SD18&lt;=SZ14,SF18&gt;TA14),TA14-SZ14,IF(SF18&lt;=TA14,0,IF(AND(SD18&gt;SZ14,SF18&gt;TA14),TA14-SD18,0))),0)),0)</f>
        <v>　</v>
      </c>
      <c r="TA18" s="663"/>
      <c r="TB18" s="664"/>
      <c r="TC18" s="662" t="str">
        <f t="shared" si="9"/>
        <v>　</v>
      </c>
      <c r="TD18" s="663"/>
      <c r="TE18" s="664"/>
      <c r="TF18" s="665" t="str">
        <f>IF(TI18="×",TIME(0,0,0),IF(TS4="非常勤",SH18,ST18))</f>
        <v>　</v>
      </c>
      <c r="TG18" s="666"/>
      <c r="TH18" s="667"/>
      <c r="TI18" s="265"/>
      <c r="TJ18" s="665" t="str">
        <f>IF(TM18="×",TIME(0,0,0),IF(TS4="非常勤",SK18,SW18))</f>
        <v>　</v>
      </c>
      <c r="TK18" s="666"/>
      <c r="TL18" s="667"/>
      <c r="TM18" s="265"/>
      <c r="TN18" s="665" t="str">
        <f>IF(TQ18="×",TIME(0,0,0),IF(TS4="非常勤",SN18,SZ18))</f>
        <v>　</v>
      </c>
      <c r="TO18" s="666"/>
      <c r="TP18" s="667"/>
      <c r="TQ18" s="265"/>
      <c r="TR18" s="665" t="str">
        <f>IF(TU18="×",TIME(0,0,0),IF(TS4="非常勤",SQ18,TC18))</f>
        <v>　</v>
      </c>
      <c r="TS18" s="666"/>
      <c r="TT18" s="667"/>
      <c r="TU18" s="265"/>
      <c r="TV18" s="668"/>
      <c r="TW18" s="669"/>
      <c r="TX18" s="668"/>
      <c r="TY18" s="670"/>
      <c r="TZ18" s="669"/>
      <c r="UA18" s="671"/>
      <c r="UB18" s="672"/>
      <c r="UC18" s="672"/>
      <c r="UD18" s="673"/>
      <c r="UE18" s="263">
        <f>$A$18</f>
        <v>4</v>
      </c>
      <c r="UF18" s="264" t="str">
        <f>$B$18</f>
        <v>祝</v>
      </c>
      <c r="UG18" s="660"/>
      <c r="UH18" s="661"/>
      <c r="UI18" s="660"/>
      <c r="UJ18" s="661"/>
      <c r="UK18" s="662" t="str">
        <f>IFERROR(IF(OR(UF18="日",UF18="祝",UF18=0,UG18=""),"　",MAX(IF(AND(UG18&lt;=UK14,UI18&gt;UL14),UL14-UK14,IF(AND(UG18&gt;UK14,UI18&lt;=UL14),UI18-UG18,IF(AND(UG18&lt;=UK14,UI18&lt;=UL14),UI18-UK14,IF(AND(UG18&gt;UK14,UI18&gt;UL14),UL14-UG18,0)))),0)),0)</f>
        <v>　</v>
      </c>
      <c r="UL18" s="663"/>
      <c r="UM18" s="664"/>
      <c r="UN18" s="662" t="str">
        <f>IFERROR(IF(OR(UF18="日",UF18="祝",UF18=0,UG18=""),"　",MAX(IF(AND(UG18&gt;UQ14,UI18&gt;UO14),0,IF(AND(UG18&lt;=UQ14,UG18&gt;UN14,UI18&gt;UO14),UQ14-UG18,IF(AND(UG18&lt;=UQ14,UG18&lt;=UN14,UI18&gt;UO14),UQ14-UN14,IF(AND(UG18&gt;UN14,UI18&lt;=UO14),UI18-UG18,IF(AND(UG18&lt;=UN14,UI18&lt;=UO14),UI18-UN14,0))))),0)),0)</f>
        <v>　</v>
      </c>
      <c r="UO18" s="663"/>
      <c r="UP18" s="664"/>
      <c r="UQ18" s="662" t="str">
        <f>IFERROR(IF(OR(UF18="日",UF18="祝",UF18=0,UG18=""),"　",MAX(IF(AND(UG18&lt;=UQ14,UI18&gt;UR14),UR14-UQ14,IF(UI18&lt;=UR14,0,IF(AND(UG18&gt;UQ14,UI18&gt;UR14),UR14-UG18,0))),0)),0)</f>
        <v>　</v>
      </c>
      <c r="UR18" s="663"/>
      <c r="US18" s="664"/>
      <c r="UT18" s="662" t="str">
        <f>IFERROR(IF(OR(UF18="日",UF18="祝",UF18=0,UG18=""),"　",MAX(IF(UG18&gt;UT14,UI18-UG18,IF(UG18&lt;=UT14,UI18-UT14,0)),0)),0)</f>
        <v>　</v>
      </c>
      <c r="UU18" s="663"/>
      <c r="UV18" s="664"/>
      <c r="UW18" s="662" t="str">
        <f>IFERROR(IF(OR(UF18="日",UF18="祝",UF18=0,UG18=""),"　",MAX(IF(AND(UG18&lt;=UW14,UI18&gt;UX14),UX14-UW14,IF(AND(UG18&gt;UW14,UI18&lt;=UX14),UI18-UG18,IF(AND(UG18&lt;=UW14,UI18&lt;=UX14),UI18-UW14,IF(AND(UG18&gt;UW14,UI18&gt;UX14),UX14-UG18,0)))),0)),0)</f>
        <v>　</v>
      </c>
      <c r="UX18" s="663"/>
      <c r="UY18" s="664"/>
      <c r="UZ18" s="662" t="str">
        <f>IFERROR(IF(OR(UF18="日",UF18="祝",UF18=0,UG18=""),"　",MAX(IF(AND(UG18&gt;VC14,UI18&gt;VA14),0,IF(AND(UG18&lt;=VC14,UG18&gt;UZ14,UI18&gt;VA14),VC14-UG18,IF(AND(UG18&lt;=VC14,UG18&lt;=UZ14,UI18&gt;VA14),VC14-UZ14,IF(AND(UG18&gt;UZ14,UI18&lt;=VA14),UI18-UG18,IF(AND(UG18&lt;=UZ14,UI18&lt;=VA14),UI18-UZ14,0))))),0)),0)</f>
        <v>　</v>
      </c>
      <c r="VA18" s="663"/>
      <c r="VB18" s="664"/>
      <c r="VC18" s="662" t="str">
        <f>IFERROR(IF(OR(UF18="日",UF18="祝",UF18=0,UG18=""),"　",MAX(IF(AND(UG18&lt;=VC14,UI18&gt;VD14),VD14-VC14,IF(UI18&lt;=VD14,0,IF(AND(UG18&gt;VC14,UI18&gt;VD14),VD14-UG18,0))),0)),0)</f>
        <v>　</v>
      </c>
      <c r="VD18" s="663"/>
      <c r="VE18" s="664"/>
      <c r="VF18" s="662" t="str">
        <f t="shared" si="10"/>
        <v>　</v>
      </c>
      <c r="VG18" s="663"/>
      <c r="VH18" s="664"/>
      <c r="VI18" s="665" t="str">
        <f>IF(VL18="×",TIME(0,0,0),IF(VV4="非常勤",UK18,UW18))</f>
        <v>　</v>
      </c>
      <c r="VJ18" s="666"/>
      <c r="VK18" s="667"/>
      <c r="VL18" s="265"/>
      <c r="VM18" s="665" t="str">
        <f>IF(VP18="×",TIME(0,0,0),IF(VV4="非常勤",UN18,UZ18))</f>
        <v>　</v>
      </c>
      <c r="VN18" s="666"/>
      <c r="VO18" s="667"/>
      <c r="VP18" s="265"/>
      <c r="VQ18" s="665" t="str">
        <f>IF(VT18="×",TIME(0,0,0),IF(VV4="非常勤",UQ18,VC18))</f>
        <v>　</v>
      </c>
      <c r="VR18" s="666"/>
      <c r="VS18" s="667"/>
      <c r="VT18" s="265"/>
      <c r="VU18" s="665" t="str">
        <f>IF(VX18="×",TIME(0,0,0),IF(VV4="非常勤",UT18,VF18))</f>
        <v>　</v>
      </c>
      <c r="VV18" s="666"/>
      <c r="VW18" s="667"/>
      <c r="VX18" s="265"/>
      <c r="VY18" s="668"/>
      <c r="VZ18" s="669"/>
      <c r="WA18" s="668"/>
      <c r="WB18" s="670"/>
      <c r="WC18" s="669"/>
      <c r="WD18" s="671"/>
      <c r="WE18" s="672"/>
      <c r="WF18" s="672"/>
      <c r="WG18" s="673"/>
      <c r="WH18" s="263">
        <f>$A$18</f>
        <v>4</v>
      </c>
      <c r="WI18" s="264" t="str">
        <f>$B$18</f>
        <v>祝</v>
      </c>
      <c r="WJ18" s="660"/>
      <c r="WK18" s="661"/>
      <c r="WL18" s="660"/>
      <c r="WM18" s="661"/>
      <c r="WN18" s="662" t="str">
        <f>IFERROR(IF(OR(WI18="日",WI18="祝",WI18=0,WJ18=""),"　",MAX(IF(AND(WJ18&lt;=WN14,WL18&gt;WO14),WO14-WN14,IF(AND(WJ18&gt;WN14,WL18&lt;=WO14),WL18-WJ18,IF(AND(WJ18&lt;=WN14,WL18&lt;=WO14),WL18-WN14,IF(AND(WJ18&gt;WN14,WL18&gt;WO14),WO14-WJ18,0)))),0)),0)</f>
        <v>　</v>
      </c>
      <c r="WO18" s="663"/>
      <c r="WP18" s="664"/>
      <c r="WQ18" s="662" t="str">
        <f>IFERROR(IF(OR(WI18="日",WI18="祝",WI18=0,WJ18=""),"　",MAX(IF(AND(WJ18&gt;WT14,WL18&gt;WR14),0,IF(AND(WJ18&lt;=WT14,WJ18&gt;WQ14,WL18&gt;WR14),WT14-WJ18,IF(AND(WJ18&lt;=WT14,WJ18&lt;=WQ14,WL18&gt;WR14),WT14-WQ14,IF(AND(WJ18&gt;WQ14,WL18&lt;=WR14),WL18-WJ18,IF(AND(WJ18&lt;=WQ14,WL18&lt;=WR14),WL18-WQ14,0))))),0)),0)</f>
        <v>　</v>
      </c>
      <c r="WR18" s="663"/>
      <c r="WS18" s="664"/>
      <c r="WT18" s="662" t="str">
        <f>IFERROR(IF(OR(WI18="日",WI18="祝",WI18=0,WJ18=""),"　",MAX(IF(AND(WJ18&lt;=WT14,WL18&gt;WU14),WU14-WT14,IF(WL18&lt;=WU14,0,IF(AND(WJ18&gt;WT14,WL18&gt;WU14),WU14-WJ18,0))),0)),0)</f>
        <v>　</v>
      </c>
      <c r="WU18" s="663"/>
      <c r="WV18" s="664"/>
      <c r="WW18" s="662" t="str">
        <f>IFERROR(IF(OR(WI18="日",WI18="祝",WI18=0,WJ18=""),"　",MAX(IF(WJ18&gt;WW14,WL18-WJ18,IF(WJ18&lt;=WW14,WL18-WW14,0)),0)),0)</f>
        <v>　</v>
      </c>
      <c r="WX18" s="663"/>
      <c r="WY18" s="664"/>
      <c r="WZ18" s="662" t="str">
        <f>IFERROR(IF(OR(WI18="日",WI18="祝",WI18=0,WJ18=""),"　",MAX(IF(AND(WJ18&lt;=WZ14,WL18&gt;XA14),XA14-WZ14,IF(AND(WJ18&gt;WZ14,WL18&lt;=XA14),WL18-WJ18,IF(AND(WJ18&lt;=WZ14,WL18&lt;=XA14),WL18-WZ14,IF(AND(WJ18&gt;WZ14,WL18&gt;XA14),XA14-WJ18,0)))),0)),0)</f>
        <v>　</v>
      </c>
      <c r="XA18" s="663"/>
      <c r="XB18" s="664"/>
      <c r="XC18" s="662" t="str">
        <f>IFERROR(IF(OR(WI18="日",WI18="祝",WI18=0,WJ18=""),"　",MAX(IF(AND(WJ18&gt;XF14,WL18&gt;XD14),0,IF(AND(WJ18&lt;=XF14,WJ18&gt;XC14,WL18&gt;XD14),XF14-WJ18,IF(AND(WJ18&lt;=XF14,WJ18&lt;=XC14,WL18&gt;XD14),XF14-XC14,IF(AND(WJ18&gt;XC14,WL18&lt;=XD14),WL18-WJ18,IF(AND(WJ18&lt;=XC14,WL18&lt;=XD14),WL18-XC14,0))))),0)),0)</f>
        <v>　</v>
      </c>
      <c r="XD18" s="663"/>
      <c r="XE18" s="664"/>
      <c r="XF18" s="662" t="str">
        <f>IFERROR(IF(OR(WI18="日",WI18="祝",WI18=0,WJ18=""),"　",MAX(IF(AND(WJ18&lt;=XF14,WL18&gt;XG14),XG14-XF14,IF(WL18&lt;=XG14,0,IF(AND(WJ18&gt;XF14,WL18&gt;XG14),XG14-WJ18,0))),0)),0)</f>
        <v>　</v>
      </c>
      <c r="XG18" s="663"/>
      <c r="XH18" s="664"/>
      <c r="XI18" s="662" t="str">
        <f t="shared" si="11"/>
        <v>　</v>
      </c>
      <c r="XJ18" s="663"/>
      <c r="XK18" s="664"/>
      <c r="XL18" s="665" t="str">
        <f>IF(XO18="×",TIME(0,0,0),IF(XY4="非常勤",WN18,WZ18))</f>
        <v>　</v>
      </c>
      <c r="XM18" s="666"/>
      <c r="XN18" s="667"/>
      <c r="XO18" s="265"/>
      <c r="XP18" s="665" t="str">
        <f>IF(XS18="×",TIME(0,0,0),IF(XY4="非常勤",WQ18,XC18))</f>
        <v>　</v>
      </c>
      <c r="XQ18" s="666"/>
      <c r="XR18" s="667"/>
      <c r="XS18" s="265"/>
      <c r="XT18" s="665" t="str">
        <f>IF(XW18="×",TIME(0,0,0),IF(XY4="非常勤",WT18,XF18))</f>
        <v>　</v>
      </c>
      <c r="XU18" s="666"/>
      <c r="XV18" s="667"/>
      <c r="XW18" s="265"/>
      <c r="XX18" s="665" t="str">
        <f>IF(YA18="×",TIME(0,0,0),IF(XY4="非常勤",WW18,XI18))</f>
        <v>　</v>
      </c>
      <c r="XY18" s="666"/>
      <c r="XZ18" s="667"/>
      <c r="YA18" s="265"/>
      <c r="YB18" s="668"/>
      <c r="YC18" s="669"/>
      <c r="YD18" s="668"/>
      <c r="YE18" s="670"/>
      <c r="YF18" s="669"/>
      <c r="YG18" s="671"/>
      <c r="YH18" s="672"/>
      <c r="YI18" s="672"/>
      <c r="YJ18" s="673"/>
      <c r="YK18" s="263">
        <f>$A$18</f>
        <v>4</v>
      </c>
      <c r="YL18" s="264" t="str">
        <f>$B$18</f>
        <v>祝</v>
      </c>
      <c r="YM18" s="660"/>
      <c r="YN18" s="661"/>
      <c r="YO18" s="660"/>
      <c r="YP18" s="661"/>
      <c r="YQ18" s="662" t="str">
        <f>IFERROR(IF(OR(YL18="日",YL18="祝",YL18=0,YM18=""),"　",MAX(IF(AND(YM18&lt;=YQ14,YO18&gt;YR14),YR14-YQ14,IF(AND(YM18&gt;YQ14,YO18&lt;=YR14),YO18-YM18,IF(AND(YM18&lt;=YQ14,YO18&lt;=YR14),YO18-YQ14,IF(AND(YM18&gt;YQ14,YO18&gt;YR14),YR14-YM18,0)))),0)),0)</f>
        <v>　</v>
      </c>
      <c r="YR18" s="663"/>
      <c r="YS18" s="664"/>
      <c r="YT18" s="662" t="str">
        <f>IFERROR(IF(OR(YL18="日",YL18="祝",YL18=0,YM18=""),"　",MAX(IF(AND(YM18&gt;YW14,YO18&gt;YU14),0,IF(AND(YM18&lt;=YW14,YM18&gt;YT14,YO18&gt;YU14),YW14-YM18,IF(AND(YM18&lt;=YW14,YM18&lt;=YT14,YO18&gt;YU14),YW14-YT14,IF(AND(YM18&gt;YT14,YO18&lt;=YU14),YO18-YM18,IF(AND(YM18&lt;=YT14,YO18&lt;=YU14),YO18-YT14,0))))),0)),0)</f>
        <v>　</v>
      </c>
      <c r="YU18" s="663"/>
      <c r="YV18" s="664"/>
      <c r="YW18" s="662" t="str">
        <f>IFERROR(IF(OR(YL18="日",YL18="祝",YL18=0,YM18=""),"　",MAX(IF(AND(YM18&lt;=YW14,YO18&gt;YX14),YX14-YW14,IF(YO18&lt;=YX14,0,IF(AND(YM18&gt;YW14,YO18&gt;YX14),YX14-YM18,0))),0)),0)</f>
        <v>　</v>
      </c>
      <c r="YX18" s="663"/>
      <c r="YY18" s="664"/>
      <c r="YZ18" s="662" t="str">
        <f>IFERROR(IF(OR(YL18="日",YL18="祝",YL18=0,YM18=""),"　",MAX(IF(YM18&gt;YZ14,YO18-YM18,IF(YM18&lt;=YZ14,YO18-YZ14,0)),0)),0)</f>
        <v>　</v>
      </c>
      <c r="ZA18" s="663"/>
      <c r="ZB18" s="664"/>
      <c r="ZC18" s="662" t="str">
        <f>IFERROR(IF(OR(YL18="日",YL18="祝",YL18=0,YM18=""),"　",MAX(IF(AND(YM18&lt;=ZC14,YO18&gt;ZD14),ZD14-ZC14,IF(AND(YM18&gt;ZC14,YO18&lt;=ZD14),YO18-YM18,IF(AND(YM18&lt;=ZC14,YO18&lt;=ZD14),YO18-ZC14,IF(AND(YM18&gt;ZC14,YO18&gt;ZD14),ZD14-YM18,0)))),0)),0)</f>
        <v>　</v>
      </c>
      <c r="ZD18" s="663"/>
      <c r="ZE18" s="664"/>
      <c r="ZF18" s="662" t="str">
        <f>IFERROR(IF(OR(YL18="日",YL18="祝",YL18=0,YM18=""),"　",MAX(IF(AND(YM18&gt;ZI14,YO18&gt;ZG14),0,IF(AND(YM18&lt;=ZI14,YM18&gt;ZF14,YO18&gt;ZG14),ZI14-YM18,IF(AND(YM18&lt;=ZI14,YM18&lt;=ZF14,YO18&gt;ZG14),ZI14-ZF14,IF(AND(YM18&gt;ZF14,YO18&lt;=ZG14),YO18-YM18,IF(AND(YM18&lt;=ZF14,YO18&lt;=ZG14),YO18-ZF14,0))))),0)),0)</f>
        <v>　</v>
      </c>
      <c r="ZG18" s="663"/>
      <c r="ZH18" s="664"/>
      <c r="ZI18" s="662" t="str">
        <f>IFERROR(IF(OR(YL18="日",YL18="祝",YL18=0,YM18=""),"　",MAX(IF(AND(YM18&lt;=ZI14,YO18&gt;ZJ14),ZJ14-ZI14,IF(YO18&lt;=ZJ14,0,IF(AND(YM18&gt;ZI14,YO18&gt;ZJ14),ZJ14-YM18,0))),0)),0)</f>
        <v>　</v>
      </c>
      <c r="ZJ18" s="663"/>
      <c r="ZK18" s="664"/>
      <c r="ZL18" s="662" t="str">
        <f t="shared" si="12"/>
        <v>　</v>
      </c>
      <c r="ZM18" s="663"/>
      <c r="ZN18" s="664"/>
      <c r="ZO18" s="665" t="str">
        <f>IF(ZR18="×",TIME(0,0,0),IF(AAB4="非常勤",YQ18,ZC18))</f>
        <v>　</v>
      </c>
      <c r="ZP18" s="666"/>
      <c r="ZQ18" s="667"/>
      <c r="ZR18" s="265"/>
      <c r="ZS18" s="665" t="str">
        <f>IF(ZV18="×",TIME(0,0,0),IF(AAB4="非常勤",YT18,ZF18))</f>
        <v>　</v>
      </c>
      <c r="ZT18" s="666"/>
      <c r="ZU18" s="667"/>
      <c r="ZV18" s="265"/>
      <c r="ZW18" s="665" t="str">
        <f>IF(ZZ18="×",TIME(0,0,0),IF(AAB4="非常勤",YW18,ZI18))</f>
        <v>　</v>
      </c>
      <c r="ZX18" s="666"/>
      <c r="ZY18" s="667"/>
      <c r="ZZ18" s="265"/>
      <c r="AAA18" s="665" t="str">
        <f>IF(AAD18="×",TIME(0,0,0),IF(AAB4="非常勤",YZ18,ZL18))</f>
        <v>　</v>
      </c>
      <c r="AAB18" s="666"/>
      <c r="AAC18" s="667"/>
      <c r="AAD18" s="265"/>
      <c r="AAE18" s="668"/>
      <c r="AAF18" s="669"/>
      <c r="AAG18" s="668"/>
      <c r="AAH18" s="670"/>
      <c r="AAI18" s="669"/>
      <c r="AAJ18" s="671"/>
      <c r="AAK18" s="672"/>
      <c r="AAL18" s="672"/>
      <c r="AAM18" s="673"/>
      <c r="AAN18" s="263">
        <f>$A$18</f>
        <v>4</v>
      </c>
      <c r="AAO18" s="264" t="str">
        <f>$B$18</f>
        <v>祝</v>
      </c>
      <c r="AAP18" s="660"/>
      <c r="AAQ18" s="661"/>
      <c r="AAR18" s="660"/>
      <c r="AAS18" s="661"/>
      <c r="AAT18" s="662" t="str">
        <f>IFERROR(IF(OR(AAO18="日",AAO18="祝",AAO18=0,AAP18=""),"　",MAX(IF(AND(AAP18&lt;=AAT14,AAR18&gt;AAU14),AAU14-AAT14,IF(AND(AAP18&gt;AAT14,AAR18&lt;=AAU14),AAR18-AAP18,IF(AND(AAP18&lt;=AAT14,AAR18&lt;=AAU14),AAR18-AAT14,IF(AND(AAP18&gt;AAT14,AAR18&gt;AAU14),AAU14-AAP18,0)))),0)),0)</f>
        <v>　</v>
      </c>
      <c r="AAU18" s="663"/>
      <c r="AAV18" s="664"/>
      <c r="AAW18" s="662" t="str">
        <f>IFERROR(IF(OR(AAO18="日",AAO18="祝",AAO18=0,AAP18=""),"　",MAX(IF(AND(AAP18&gt;AAZ14,AAR18&gt;AAX14),0,IF(AND(AAP18&lt;=AAZ14,AAP18&gt;AAW14,AAR18&gt;AAX14),AAZ14-AAP18,IF(AND(AAP18&lt;=AAZ14,AAP18&lt;=AAW14,AAR18&gt;AAX14),AAZ14-AAW14,IF(AND(AAP18&gt;AAW14,AAR18&lt;=AAX14),AAR18-AAP18,IF(AND(AAP18&lt;=AAW14,AAR18&lt;=AAX14),AAR18-AAW14,0))))),0)),0)</f>
        <v>　</v>
      </c>
      <c r="AAX18" s="663"/>
      <c r="AAY18" s="664"/>
      <c r="AAZ18" s="662" t="str">
        <f>IFERROR(IF(OR(AAO18="日",AAO18="祝",AAO18=0,AAP18=""),"　",MAX(IF(AND(AAP18&lt;=AAZ14,AAR18&gt;ABA14),ABA14-AAZ14,IF(AAR18&lt;=ABA14,0,IF(AND(AAP18&gt;AAZ14,AAR18&gt;ABA14),ABA14-AAP18,0))),0)),0)</f>
        <v>　</v>
      </c>
      <c r="ABA18" s="663"/>
      <c r="ABB18" s="664"/>
      <c r="ABC18" s="662" t="str">
        <f>IFERROR(IF(OR(AAO18="日",AAO18="祝",AAO18=0,AAP18=""),"　",MAX(IF(AAP18&gt;ABC14,AAR18-AAP18,IF(AAP18&lt;=ABC14,AAR18-ABC14,0)),0)),0)</f>
        <v>　</v>
      </c>
      <c r="ABD18" s="663"/>
      <c r="ABE18" s="664"/>
      <c r="ABF18" s="662" t="str">
        <f>IFERROR(IF(OR(AAO18="日",AAO18="祝",AAO18=0,AAP18=""),"　",MAX(IF(AND(AAP18&lt;=ABF14,AAR18&gt;ABG14),ABG14-ABF14,IF(AND(AAP18&gt;ABF14,AAR18&lt;=ABG14),AAR18-AAP18,IF(AND(AAP18&lt;=ABF14,AAR18&lt;=ABG14),AAR18-ABF14,IF(AND(AAP18&gt;ABF14,AAR18&gt;ABG14),ABG14-AAP18,0)))),0)),0)</f>
        <v>　</v>
      </c>
      <c r="ABG18" s="663"/>
      <c r="ABH18" s="664"/>
      <c r="ABI18" s="662" t="str">
        <f>IFERROR(IF(OR(AAO18="日",AAO18="祝",AAO18=0,AAP18=""),"　",MAX(IF(AND(AAP18&gt;ABL14,AAR18&gt;ABJ14),0,IF(AND(AAP18&lt;=ABL14,AAP18&gt;ABI14,AAR18&gt;ABJ14),ABL14-AAP18,IF(AND(AAP18&lt;=ABL14,AAP18&lt;=ABI14,AAR18&gt;ABJ14),ABL14-ABI14,IF(AND(AAP18&gt;ABI14,AAR18&lt;=ABJ14),AAR18-AAP18,IF(AND(AAP18&lt;=ABI14,AAR18&lt;=ABJ14),AAR18-ABI14,0))))),0)),0)</f>
        <v>　</v>
      </c>
      <c r="ABJ18" s="663"/>
      <c r="ABK18" s="664"/>
      <c r="ABL18" s="662" t="str">
        <f>IFERROR(IF(OR(AAO18="日",AAO18="祝",AAO18=0,AAP18=""),"　",MAX(IF(AND(AAP18&lt;=ABL14,AAR18&gt;ABM14),ABM14-ABL14,IF(AAR18&lt;=ABM14,0,IF(AND(AAP18&gt;ABL14,AAR18&gt;ABM14),ABM14-AAP18,0))),0)),0)</f>
        <v>　</v>
      </c>
      <c r="ABM18" s="663"/>
      <c r="ABN18" s="664"/>
      <c r="ABO18" s="662" t="str">
        <f t="shared" si="13"/>
        <v>　</v>
      </c>
      <c r="ABP18" s="663"/>
      <c r="ABQ18" s="664"/>
      <c r="ABR18" s="665" t="str">
        <f>IF(ABU18="×",TIME(0,0,0),IF(ACE4="非常勤",AAT18,ABF18))</f>
        <v>　</v>
      </c>
      <c r="ABS18" s="666"/>
      <c r="ABT18" s="667"/>
      <c r="ABU18" s="265"/>
      <c r="ABV18" s="665" t="str">
        <f>IF(ABY18="×",TIME(0,0,0),IF(ACE4="非常勤",AAW18,ABI18))</f>
        <v>　</v>
      </c>
      <c r="ABW18" s="666"/>
      <c r="ABX18" s="667"/>
      <c r="ABY18" s="265"/>
      <c r="ABZ18" s="665" t="str">
        <f>IF(ACC18="×",TIME(0,0,0),IF(ACE4="非常勤",AAZ18,ABL18))</f>
        <v>　</v>
      </c>
      <c r="ACA18" s="666"/>
      <c r="ACB18" s="667"/>
      <c r="ACC18" s="265"/>
      <c r="ACD18" s="665" t="str">
        <f>IF(ACG18="×",TIME(0,0,0),IF(ACE4="非常勤",ABC18,ABO18))</f>
        <v>　</v>
      </c>
      <c r="ACE18" s="666"/>
      <c r="ACF18" s="667"/>
      <c r="ACG18" s="265"/>
      <c r="ACH18" s="668"/>
      <c r="ACI18" s="669"/>
      <c r="ACJ18" s="668"/>
      <c r="ACK18" s="670"/>
      <c r="ACL18" s="669"/>
      <c r="ACM18" s="671"/>
      <c r="ACN18" s="672"/>
      <c r="ACO18" s="672"/>
      <c r="ACP18" s="673"/>
      <c r="ACQ18" s="263">
        <f>$A$18</f>
        <v>4</v>
      </c>
      <c r="ACR18" s="264" t="str">
        <f>$B$18</f>
        <v>祝</v>
      </c>
      <c r="ACS18" s="660"/>
      <c r="ACT18" s="661"/>
      <c r="ACU18" s="660"/>
      <c r="ACV18" s="661"/>
      <c r="ACW18" s="662" t="str">
        <f>IFERROR(IF(OR(ACR18="日",ACR18="祝",ACR18=0,ACS18=""),"　",MAX(IF(AND(ACS18&lt;=ACW14,ACU18&gt;ACX14),ACX14-ACW14,IF(AND(ACS18&gt;ACW14,ACU18&lt;=ACX14),ACU18-ACS18,IF(AND(ACS18&lt;=ACW14,ACU18&lt;=ACX14),ACU18-ACW14,IF(AND(ACS18&gt;ACW14,ACU18&gt;ACX14),ACX14-ACS18,0)))),0)),0)</f>
        <v>　</v>
      </c>
      <c r="ACX18" s="663"/>
      <c r="ACY18" s="664"/>
      <c r="ACZ18" s="662" t="str">
        <f>IFERROR(IF(OR(ACR18="日",ACR18="祝",ACR18=0,ACS18=""),"　",MAX(IF(AND(ACS18&gt;ADC14,ACU18&gt;ADA14),0,IF(AND(ACS18&lt;=ADC14,ACS18&gt;ACZ14,ACU18&gt;ADA14),ADC14-ACS18,IF(AND(ACS18&lt;=ADC14,ACS18&lt;=ACZ14,ACU18&gt;ADA14),ADC14-ACZ14,IF(AND(ACS18&gt;ACZ14,ACU18&lt;=ADA14),ACU18-ACS18,IF(AND(ACS18&lt;=ACZ14,ACU18&lt;=ADA14),ACU18-ACZ14,0))))),0)),0)</f>
        <v>　</v>
      </c>
      <c r="ADA18" s="663"/>
      <c r="ADB18" s="664"/>
      <c r="ADC18" s="662" t="str">
        <f>IFERROR(IF(OR(ACR18="日",ACR18="祝",ACR18=0,ACS18=""),"　",MAX(IF(AND(ACS18&lt;=ADC14,ACU18&gt;ADD14),ADD14-ADC14,IF(ACU18&lt;=ADD14,0,IF(AND(ACS18&gt;ADC14,ACU18&gt;ADD14),ADD14-ACS18,0))),0)),0)</f>
        <v>　</v>
      </c>
      <c r="ADD18" s="663"/>
      <c r="ADE18" s="664"/>
      <c r="ADF18" s="662" t="str">
        <f>IFERROR(IF(OR(ACR18="日",ACR18="祝",ACR18=0,ACS18=""),"　",MAX(IF(ACS18&gt;ADF14,ACU18-ACS18,IF(ACS18&lt;=ADF14,ACU18-ADF14,0)),0)),0)</f>
        <v>　</v>
      </c>
      <c r="ADG18" s="663"/>
      <c r="ADH18" s="664"/>
      <c r="ADI18" s="662" t="str">
        <f>IFERROR(IF(OR(ACR18="日",ACR18="祝",ACR18=0,ACS18=""),"　",MAX(IF(AND(ACS18&lt;=ADI14,ACU18&gt;ADJ14),ADJ14-ADI14,IF(AND(ACS18&gt;ADI14,ACU18&lt;=ADJ14),ACU18-ACS18,IF(AND(ACS18&lt;=ADI14,ACU18&lt;=ADJ14),ACU18-ADI14,IF(AND(ACS18&gt;ADI14,ACU18&gt;ADJ14),ADJ14-ACS18,0)))),0)),0)</f>
        <v>　</v>
      </c>
      <c r="ADJ18" s="663"/>
      <c r="ADK18" s="664"/>
      <c r="ADL18" s="662" t="str">
        <f>IFERROR(IF(OR(ACR18="日",ACR18="祝",ACR18=0,ACS18=""),"　",MAX(IF(AND(ACS18&gt;ADO14,ACU18&gt;ADM14),0,IF(AND(ACS18&lt;=ADO14,ACS18&gt;ADL14,ACU18&gt;ADM14),ADO14-ACS18,IF(AND(ACS18&lt;=ADO14,ACS18&lt;=ADL14,ACU18&gt;ADM14),ADO14-ADL14,IF(AND(ACS18&gt;ADL14,ACU18&lt;=ADM14),ACU18-ACS18,IF(AND(ACS18&lt;=ADL14,ACU18&lt;=ADM14),ACU18-ADL14,0))))),0)),0)</f>
        <v>　</v>
      </c>
      <c r="ADM18" s="663"/>
      <c r="ADN18" s="664"/>
      <c r="ADO18" s="662" t="str">
        <f>IFERROR(IF(OR(ACR18="日",ACR18="祝",ACR18=0,ACS18=""),"　",MAX(IF(AND(ACS18&lt;=ADO14,ACU18&gt;ADP14),ADP14-ADO14,IF(ACU18&lt;=ADP14,0,IF(AND(ACS18&gt;ADO14,ACU18&gt;ADP14),ADP14-ACS18,0))),0)),0)</f>
        <v>　</v>
      </c>
      <c r="ADP18" s="663"/>
      <c r="ADQ18" s="664"/>
      <c r="ADR18" s="662" t="str">
        <f t="shared" si="14"/>
        <v>　</v>
      </c>
      <c r="ADS18" s="663"/>
      <c r="ADT18" s="664"/>
      <c r="ADU18" s="665" t="str">
        <f>IF(ADX18="×",TIME(0,0,0),IF(AEH4="非常勤",ACW18,ADI18))</f>
        <v>　</v>
      </c>
      <c r="ADV18" s="666"/>
      <c r="ADW18" s="667"/>
      <c r="ADX18" s="265"/>
      <c r="ADY18" s="665" t="str">
        <f>IF(AEB18="×",TIME(0,0,0),IF(AEH4="非常勤",ACZ18,ADL18))</f>
        <v>　</v>
      </c>
      <c r="ADZ18" s="666"/>
      <c r="AEA18" s="667"/>
      <c r="AEB18" s="265"/>
      <c r="AEC18" s="665" t="str">
        <f>IF(AEF18="×",TIME(0,0,0),IF(AEH4="非常勤",ADC18,ADO18))</f>
        <v>　</v>
      </c>
      <c r="AED18" s="666"/>
      <c r="AEE18" s="667"/>
      <c r="AEF18" s="265"/>
      <c r="AEG18" s="665" t="str">
        <f>IF(AEJ18="×",TIME(0,0,0),IF(AEH4="非常勤",ADF18,ADR18))</f>
        <v>　</v>
      </c>
      <c r="AEH18" s="666"/>
      <c r="AEI18" s="667"/>
      <c r="AEJ18" s="265"/>
      <c r="AEK18" s="668"/>
      <c r="AEL18" s="669"/>
      <c r="AEM18" s="668"/>
      <c r="AEN18" s="670"/>
      <c r="AEO18" s="669"/>
      <c r="AEP18" s="671"/>
      <c r="AEQ18" s="672"/>
      <c r="AER18" s="672"/>
      <c r="AES18" s="673"/>
      <c r="AET18" s="263">
        <f>$A$18</f>
        <v>4</v>
      </c>
      <c r="AEU18" s="264" t="str">
        <f>$B$18</f>
        <v>祝</v>
      </c>
      <c r="AEV18" s="660"/>
      <c r="AEW18" s="661"/>
      <c r="AEX18" s="660"/>
      <c r="AEY18" s="661"/>
      <c r="AEZ18" s="662" t="str">
        <f>IFERROR(IF(OR(AEU18="日",AEU18="祝",AEU18=0,AEV18=""),"　",MAX(IF(AND(AEV18&lt;=AEZ14,AEX18&gt;AFA14),AFA14-AEZ14,IF(AND(AEV18&gt;AEZ14,AEX18&lt;=AFA14),AEX18-AEV18,IF(AND(AEV18&lt;=AEZ14,AEX18&lt;=AFA14),AEX18-AEZ14,IF(AND(AEV18&gt;AEZ14,AEX18&gt;AFA14),AFA14-AEV18,0)))),0)),0)</f>
        <v>　</v>
      </c>
      <c r="AFA18" s="663"/>
      <c r="AFB18" s="664"/>
      <c r="AFC18" s="662" t="str">
        <f>IFERROR(IF(OR(AEU18="日",AEU18="祝",AEU18=0,AEV18=""),"　",MAX(IF(AND(AEV18&gt;AFF14,AEX18&gt;AFD14),0,IF(AND(AEV18&lt;=AFF14,AEV18&gt;AFC14,AEX18&gt;AFD14),AFF14-AEV18,IF(AND(AEV18&lt;=AFF14,AEV18&lt;=AFC14,AEX18&gt;AFD14),AFF14-AFC14,IF(AND(AEV18&gt;AFC14,AEX18&lt;=AFD14),AEX18-AEV18,IF(AND(AEV18&lt;=AFC14,AEX18&lt;=AFD14),AEX18-AFC14,0))))),0)),0)</f>
        <v>　</v>
      </c>
      <c r="AFD18" s="663"/>
      <c r="AFE18" s="664"/>
      <c r="AFF18" s="662" t="str">
        <f>IFERROR(IF(OR(AEU18="日",AEU18="祝",AEU18=0,AEV18=""),"　",MAX(IF(AND(AEV18&lt;=AFF14,AEX18&gt;AFG14),AFG14-AFF14,IF(AEX18&lt;=AFG14,0,IF(AND(AEV18&gt;AFF14,AEX18&gt;AFG14),AFG14-AEV18,0))),0)),0)</f>
        <v>　</v>
      </c>
      <c r="AFG18" s="663"/>
      <c r="AFH18" s="664"/>
      <c r="AFI18" s="662" t="str">
        <f>IFERROR(IF(OR(AEU18="日",AEU18="祝",AEU18=0,AEV18=""),"　",MAX(IF(AEV18&gt;AFI14,AEX18-AEV18,IF(AEV18&lt;=AFI14,AEX18-AFI14,0)),0)),0)</f>
        <v>　</v>
      </c>
      <c r="AFJ18" s="663"/>
      <c r="AFK18" s="664"/>
      <c r="AFL18" s="662" t="str">
        <f>IFERROR(IF(OR(AEU18="日",AEU18="祝",AEU18=0,AEV18=""),"　",MAX(IF(AND(AEV18&lt;=AFL14,AEX18&gt;AFM14),AFM14-AFL14,IF(AND(AEV18&gt;AFL14,AEX18&lt;=AFM14),AEX18-AEV18,IF(AND(AEV18&lt;=AFL14,AEX18&lt;=AFM14),AEX18-AFL14,IF(AND(AEV18&gt;AFL14,AEX18&gt;AFM14),AFM14-AEV18,0)))),0)),0)</f>
        <v>　</v>
      </c>
      <c r="AFM18" s="663"/>
      <c r="AFN18" s="664"/>
      <c r="AFO18" s="662" t="str">
        <f>IFERROR(IF(OR(AEU18="日",AEU18="祝",AEU18=0,AEV18=""),"　",MAX(IF(AND(AEV18&gt;AFR14,AEX18&gt;AFP14),0,IF(AND(AEV18&lt;=AFR14,AEV18&gt;AFO14,AEX18&gt;AFP14),AFR14-AEV18,IF(AND(AEV18&lt;=AFR14,AEV18&lt;=AFO14,AEX18&gt;AFP14),AFR14-AFO14,IF(AND(AEV18&gt;AFO14,AEX18&lt;=AFP14),AEX18-AEV18,IF(AND(AEV18&lt;=AFO14,AEX18&lt;=AFP14),AEX18-AFO14,0))))),0)),0)</f>
        <v>　</v>
      </c>
      <c r="AFP18" s="663"/>
      <c r="AFQ18" s="664"/>
      <c r="AFR18" s="662" t="str">
        <f>IFERROR(IF(OR(AEU18="日",AEU18="祝",AEU18=0,AEV18=""),"　",MAX(IF(AND(AEV18&lt;=AFR14,AEX18&gt;AFS14),AFS14-AFR14,IF(AEX18&lt;=AFS14,0,IF(AND(AEV18&gt;AFR14,AEX18&gt;AFS14),AFS14-AEV18,0))),0)),0)</f>
        <v>　</v>
      </c>
      <c r="AFS18" s="663"/>
      <c r="AFT18" s="664"/>
      <c r="AFU18" s="662" t="str">
        <f t="shared" si="15"/>
        <v>　</v>
      </c>
      <c r="AFV18" s="663"/>
      <c r="AFW18" s="664"/>
      <c r="AFX18" s="665" t="str">
        <f>IF(AGA18="×",TIME(0,0,0),IF(AGK4="非常勤",AEZ18,AFL18))</f>
        <v>　</v>
      </c>
      <c r="AFY18" s="666"/>
      <c r="AFZ18" s="667"/>
      <c r="AGA18" s="265"/>
      <c r="AGB18" s="665" t="str">
        <f>IF(AGE18="×",TIME(0,0,0),IF(AGK4="非常勤",AFC18,AFO18))</f>
        <v>　</v>
      </c>
      <c r="AGC18" s="666"/>
      <c r="AGD18" s="667"/>
      <c r="AGE18" s="265"/>
      <c r="AGF18" s="665" t="str">
        <f>IF(AGI18="×",TIME(0,0,0),IF(AGK4="非常勤",AFF18,AFR18))</f>
        <v>　</v>
      </c>
      <c r="AGG18" s="666"/>
      <c r="AGH18" s="667"/>
      <c r="AGI18" s="265"/>
      <c r="AGJ18" s="665" t="str">
        <f>IF(AGM18="×",TIME(0,0,0),IF(AGK4="非常勤",AFI18,AFU18))</f>
        <v>　</v>
      </c>
      <c r="AGK18" s="666"/>
      <c r="AGL18" s="667"/>
      <c r="AGM18" s="265"/>
      <c r="AGN18" s="668"/>
      <c r="AGO18" s="669"/>
      <c r="AGP18" s="668"/>
      <c r="AGQ18" s="670"/>
      <c r="AGR18" s="669"/>
      <c r="AGS18" s="671"/>
      <c r="AGT18" s="672"/>
      <c r="AGU18" s="672"/>
      <c r="AGV18" s="673"/>
      <c r="AGW18" s="263">
        <f>$A$18</f>
        <v>4</v>
      </c>
      <c r="AGX18" s="264" t="str">
        <f>$B$18</f>
        <v>祝</v>
      </c>
      <c r="AGY18" s="660"/>
      <c r="AGZ18" s="661"/>
      <c r="AHA18" s="660"/>
      <c r="AHB18" s="661"/>
      <c r="AHC18" s="662" t="str">
        <f>IFERROR(IF(OR(AGX18="日",AGX18="祝",AGX18=0,AGY18=""),"　",MAX(IF(AND(AGY18&lt;=AHC14,AHA18&gt;AHD14),AHD14-AHC14,IF(AND(AGY18&gt;AHC14,AHA18&lt;=AHD14),AHA18-AGY18,IF(AND(AGY18&lt;=AHC14,AHA18&lt;=AHD14),AHA18-AHC14,IF(AND(AGY18&gt;AHC14,AHA18&gt;AHD14),AHD14-AGY18,0)))),0)),0)</f>
        <v>　</v>
      </c>
      <c r="AHD18" s="663"/>
      <c r="AHE18" s="664"/>
      <c r="AHF18" s="662" t="str">
        <f>IFERROR(IF(OR(AGX18="日",AGX18="祝",AGX18=0,AGY18=""),"　",MAX(IF(AND(AGY18&gt;AHI14,AHA18&gt;AHG14),0,IF(AND(AGY18&lt;=AHI14,AGY18&gt;AHF14,AHA18&gt;AHG14),AHI14-AGY18,IF(AND(AGY18&lt;=AHI14,AGY18&lt;=AHF14,AHA18&gt;AHG14),AHI14-AHF14,IF(AND(AGY18&gt;AHF14,AHA18&lt;=AHG14),AHA18-AGY18,IF(AND(AGY18&lt;=AHF14,AHA18&lt;=AHG14),AHA18-AHF14,0))))),0)),0)</f>
        <v>　</v>
      </c>
      <c r="AHG18" s="663"/>
      <c r="AHH18" s="664"/>
      <c r="AHI18" s="662" t="str">
        <f>IFERROR(IF(OR(AGX18="日",AGX18="祝",AGX18=0,AGY18=""),"　",MAX(IF(AND(AGY18&lt;=AHI14,AHA18&gt;AHJ14),AHJ14-AHI14,IF(AHA18&lt;=AHJ14,0,IF(AND(AGY18&gt;AHI14,AHA18&gt;AHJ14),AHJ14-AGY18,0))),0)),0)</f>
        <v>　</v>
      </c>
      <c r="AHJ18" s="663"/>
      <c r="AHK18" s="664"/>
      <c r="AHL18" s="662" t="str">
        <f>IFERROR(IF(OR(AGX18="日",AGX18="祝",AGX18=0,AGY18=""),"　",MAX(IF(AGY18&gt;AHL14,AHA18-AGY18,IF(AGY18&lt;=AHL14,AHA18-AHL14,0)),0)),0)</f>
        <v>　</v>
      </c>
      <c r="AHM18" s="663"/>
      <c r="AHN18" s="664"/>
      <c r="AHO18" s="662" t="str">
        <f>IFERROR(IF(OR(AGX18="日",AGX18="祝",AGX18=0,AGY18=""),"　",MAX(IF(AND(AGY18&lt;=AHO14,AHA18&gt;AHP14),AHP14-AHO14,IF(AND(AGY18&gt;AHO14,AHA18&lt;=AHP14),AHA18-AGY18,IF(AND(AGY18&lt;=AHO14,AHA18&lt;=AHP14),AHA18-AHO14,IF(AND(AGY18&gt;AHO14,AHA18&gt;AHP14),AHP14-AGY18,0)))),0)),0)</f>
        <v>　</v>
      </c>
      <c r="AHP18" s="663"/>
      <c r="AHQ18" s="664"/>
      <c r="AHR18" s="662" t="str">
        <f>IFERROR(IF(OR(AGX18="日",AGX18="祝",AGX18=0,AGY18=""),"　",MAX(IF(AND(AGY18&gt;AHU14,AHA18&gt;AHS14),0,IF(AND(AGY18&lt;=AHU14,AGY18&gt;AHR14,AHA18&gt;AHS14),AHU14-AGY18,IF(AND(AGY18&lt;=AHU14,AGY18&lt;=AHR14,AHA18&gt;AHS14),AHU14-AHR14,IF(AND(AGY18&gt;AHR14,AHA18&lt;=AHS14),AHA18-AGY18,IF(AND(AGY18&lt;=AHR14,AHA18&lt;=AHS14),AHA18-AHR14,0))))),0)),0)</f>
        <v>　</v>
      </c>
      <c r="AHS18" s="663"/>
      <c r="AHT18" s="664"/>
      <c r="AHU18" s="662" t="str">
        <f>IFERROR(IF(OR(AGX18="日",AGX18="祝",AGX18=0,AGY18=""),"　",MAX(IF(AND(AGY18&lt;=AHU14,AHA18&gt;AHV14),AHV14-AHU14,IF(AHA18&lt;=AHV14,0,IF(AND(AGY18&gt;AHU14,AHA18&gt;AHV14),AHV14-AGY18,0))),0)),0)</f>
        <v>　</v>
      </c>
      <c r="AHV18" s="663"/>
      <c r="AHW18" s="664"/>
      <c r="AHX18" s="662" t="str">
        <f t="shared" si="16"/>
        <v>　</v>
      </c>
      <c r="AHY18" s="663"/>
      <c r="AHZ18" s="664"/>
      <c r="AIA18" s="665" t="str">
        <f>IF(AID18="×",TIME(0,0,0),IF(AIN4="非常勤",AHC18,AHO18))</f>
        <v>　</v>
      </c>
      <c r="AIB18" s="666"/>
      <c r="AIC18" s="667"/>
      <c r="AID18" s="265"/>
      <c r="AIE18" s="665" t="str">
        <f>IF(AIH18="×",TIME(0,0,0),IF(AIN4="非常勤",AHF18,AHR18))</f>
        <v>　</v>
      </c>
      <c r="AIF18" s="666"/>
      <c r="AIG18" s="667"/>
      <c r="AIH18" s="265"/>
      <c r="AII18" s="665" t="str">
        <f>IF(AIL18="×",TIME(0,0,0),IF(AIN4="非常勤",AHI18,AHU18))</f>
        <v>　</v>
      </c>
      <c r="AIJ18" s="666"/>
      <c r="AIK18" s="667"/>
      <c r="AIL18" s="265"/>
      <c r="AIM18" s="665" t="str">
        <f>IF(AIP18="×",TIME(0,0,0),IF(AIN4="非常勤",AHL18,AHX18))</f>
        <v>　</v>
      </c>
      <c r="AIN18" s="666"/>
      <c r="AIO18" s="667"/>
      <c r="AIP18" s="265"/>
      <c r="AIQ18" s="668"/>
      <c r="AIR18" s="669"/>
      <c r="AIS18" s="668"/>
      <c r="AIT18" s="670"/>
      <c r="AIU18" s="669"/>
      <c r="AIV18" s="671"/>
      <c r="AIW18" s="672"/>
      <c r="AIX18" s="672"/>
      <c r="AIY18" s="673"/>
      <c r="AIZ18" s="263">
        <f>$A$18</f>
        <v>4</v>
      </c>
      <c r="AJA18" s="264" t="str">
        <f>$B$18</f>
        <v>祝</v>
      </c>
      <c r="AJB18" s="660"/>
      <c r="AJC18" s="661"/>
      <c r="AJD18" s="660"/>
      <c r="AJE18" s="661"/>
      <c r="AJF18" s="662" t="str">
        <f>IFERROR(IF(OR(AJA18="日",AJA18="祝",AJA18=0,AJB18=""),"　",MAX(IF(AND(AJB18&lt;=AJF14,AJD18&gt;AJG14),AJG14-AJF14,IF(AND(AJB18&gt;AJF14,AJD18&lt;=AJG14),AJD18-AJB18,IF(AND(AJB18&lt;=AJF14,AJD18&lt;=AJG14),AJD18-AJF14,IF(AND(AJB18&gt;AJF14,AJD18&gt;AJG14),AJG14-AJB18,0)))),0)),0)</f>
        <v>　</v>
      </c>
      <c r="AJG18" s="663"/>
      <c r="AJH18" s="664"/>
      <c r="AJI18" s="662" t="str">
        <f>IFERROR(IF(OR(AJA18="日",AJA18="祝",AJA18=0,AJB18=""),"　",MAX(IF(AND(AJB18&gt;AJL14,AJD18&gt;AJJ14),0,IF(AND(AJB18&lt;=AJL14,AJB18&gt;AJI14,AJD18&gt;AJJ14),AJL14-AJB18,IF(AND(AJB18&lt;=AJL14,AJB18&lt;=AJI14,AJD18&gt;AJJ14),AJL14-AJI14,IF(AND(AJB18&gt;AJI14,AJD18&lt;=AJJ14),AJD18-AJB18,IF(AND(AJB18&lt;=AJI14,AJD18&lt;=AJJ14),AJD18-AJI14,0))))),0)),0)</f>
        <v>　</v>
      </c>
      <c r="AJJ18" s="663"/>
      <c r="AJK18" s="664"/>
      <c r="AJL18" s="662" t="str">
        <f>IFERROR(IF(OR(AJA18="日",AJA18="祝",AJA18=0,AJB18=""),"　",MAX(IF(AND(AJB18&lt;=AJL14,AJD18&gt;AJM14),AJM14-AJL14,IF(AJD18&lt;=AJM14,0,IF(AND(AJB18&gt;AJL14,AJD18&gt;AJM14),AJM14-AJB18,0))),0)),0)</f>
        <v>　</v>
      </c>
      <c r="AJM18" s="663"/>
      <c r="AJN18" s="664"/>
      <c r="AJO18" s="662" t="str">
        <f>IFERROR(IF(OR(AJA18="日",AJA18="祝",AJA18=0,AJB18=""),"　",MAX(IF(AJB18&gt;AJO14,AJD18-AJB18,IF(AJB18&lt;=AJO14,AJD18-AJO14,0)),0)),0)</f>
        <v>　</v>
      </c>
      <c r="AJP18" s="663"/>
      <c r="AJQ18" s="664"/>
      <c r="AJR18" s="662" t="str">
        <f>IFERROR(IF(OR(AJA18="日",AJA18="祝",AJA18=0,AJB18=""),"　",MAX(IF(AND(AJB18&lt;=AJR14,AJD18&gt;AJS14),AJS14-AJR14,IF(AND(AJB18&gt;AJR14,AJD18&lt;=AJS14),AJD18-AJB18,IF(AND(AJB18&lt;=AJR14,AJD18&lt;=AJS14),AJD18-AJR14,IF(AND(AJB18&gt;AJR14,AJD18&gt;AJS14),AJS14-AJB18,0)))),0)),0)</f>
        <v>　</v>
      </c>
      <c r="AJS18" s="663"/>
      <c r="AJT18" s="664"/>
      <c r="AJU18" s="662" t="str">
        <f>IFERROR(IF(OR(AJA18="日",AJA18="祝",AJA18=0,AJB18=""),"　",MAX(IF(AND(AJB18&gt;AJX14,AJD18&gt;AJV14),0,IF(AND(AJB18&lt;=AJX14,AJB18&gt;AJU14,AJD18&gt;AJV14),AJX14-AJB18,IF(AND(AJB18&lt;=AJX14,AJB18&lt;=AJU14,AJD18&gt;AJV14),AJX14-AJU14,IF(AND(AJB18&gt;AJU14,AJD18&lt;=AJV14),AJD18-AJB18,IF(AND(AJB18&lt;=AJU14,AJD18&lt;=AJV14),AJD18-AJU14,0))))),0)),0)</f>
        <v>　</v>
      </c>
      <c r="AJV18" s="663"/>
      <c r="AJW18" s="664"/>
      <c r="AJX18" s="662" t="str">
        <f>IFERROR(IF(OR(AJA18="日",AJA18="祝",AJA18=0,AJB18=""),"　",MAX(IF(AND(AJB18&lt;=AJX14,AJD18&gt;AJY14),AJY14-AJX14,IF(AJD18&lt;=AJY14,0,IF(AND(AJB18&gt;AJX14,AJD18&gt;AJY14),AJY14-AJB18,0))),0)),0)</f>
        <v>　</v>
      </c>
      <c r="AJY18" s="663"/>
      <c r="AJZ18" s="664"/>
      <c r="AKA18" s="662" t="str">
        <f t="shared" si="17"/>
        <v>　</v>
      </c>
      <c r="AKB18" s="663"/>
      <c r="AKC18" s="664"/>
      <c r="AKD18" s="665" t="str">
        <f>IF(AKG18="×",TIME(0,0,0),IF(AKQ4="非常勤",AJF18,AJR18))</f>
        <v>　</v>
      </c>
      <c r="AKE18" s="666"/>
      <c r="AKF18" s="667"/>
      <c r="AKG18" s="265"/>
      <c r="AKH18" s="665" t="str">
        <f>IF(AKK18="×",TIME(0,0,0),IF(AKQ4="非常勤",AJI18,AJU18))</f>
        <v>　</v>
      </c>
      <c r="AKI18" s="666"/>
      <c r="AKJ18" s="667"/>
      <c r="AKK18" s="265"/>
      <c r="AKL18" s="665" t="str">
        <f>IF(AKO18="×",TIME(0,0,0),IF(AKQ4="非常勤",AJL18,AJX18))</f>
        <v>　</v>
      </c>
      <c r="AKM18" s="666"/>
      <c r="AKN18" s="667"/>
      <c r="AKO18" s="265"/>
      <c r="AKP18" s="665" t="str">
        <f>IF(AKS18="×",TIME(0,0,0),IF(AKQ4="非常勤",AJO18,AKA18))</f>
        <v>　</v>
      </c>
      <c r="AKQ18" s="666"/>
      <c r="AKR18" s="667"/>
      <c r="AKS18" s="265"/>
      <c r="AKT18" s="668"/>
      <c r="AKU18" s="669"/>
      <c r="AKV18" s="668"/>
      <c r="AKW18" s="670"/>
      <c r="AKX18" s="669"/>
      <c r="AKY18" s="671"/>
      <c r="AKZ18" s="672"/>
      <c r="ALA18" s="672"/>
      <c r="ALB18" s="673"/>
      <c r="ALC18" s="263">
        <f>$A$18</f>
        <v>4</v>
      </c>
      <c r="ALD18" s="264" t="str">
        <f>$B$18</f>
        <v>祝</v>
      </c>
      <c r="ALE18" s="660"/>
      <c r="ALF18" s="661"/>
      <c r="ALG18" s="660"/>
      <c r="ALH18" s="661"/>
      <c r="ALI18" s="662" t="str">
        <f>IFERROR(IF(OR(ALD18="日",ALD18="祝",ALD18=0,ALE18=""),"　",MAX(IF(AND(ALE18&lt;=ALI14,ALG18&gt;ALJ14),ALJ14-ALI14,IF(AND(ALE18&gt;ALI14,ALG18&lt;=ALJ14),ALG18-ALE18,IF(AND(ALE18&lt;=ALI14,ALG18&lt;=ALJ14),ALG18-ALI14,IF(AND(ALE18&gt;ALI14,ALG18&gt;ALJ14),ALJ14-ALE18,0)))),0)),0)</f>
        <v>　</v>
      </c>
      <c r="ALJ18" s="663"/>
      <c r="ALK18" s="664"/>
      <c r="ALL18" s="662" t="str">
        <f>IFERROR(IF(OR(ALD18="日",ALD18="祝",ALD18=0,ALE18=""),"　",MAX(IF(AND(ALE18&gt;ALO14,ALG18&gt;ALM14),0,IF(AND(ALE18&lt;=ALO14,ALE18&gt;ALL14,ALG18&gt;ALM14),ALO14-ALE18,IF(AND(ALE18&lt;=ALO14,ALE18&lt;=ALL14,ALG18&gt;ALM14),ALO14-ALL14,IF(AND(ALE18&gt;ALL14,ALG18&lt;=ALM14),ALG18-ALE18,IF(AND(ALE18&lt;=ALL14,ALG18&lt;=ALM14),ALG18-ALL14,0))))),0)),0)</f>
        <v>　</v>
      </c>
      <c r="ALM18" s="663"/>
      <c r="ALN18" s="664"/>
      <c r="ALO18" s="662" t="str">
        <f>IFERROR(IF(OR(ALD18="日",ALD18="祝",ALD18=0,ALE18=""),"　",MAX(IF(AND(ALE18&lt;=ALO14,ALG18&gt;ALP14),ALP14-ALO14,IF(ALG18&lt;=ALP14,0,IF(AND(ALE18&gt;ALO14,ALG18&gt;ALP14),ALP14-ALE18,0))),0)),0)</f>
        <v>　</v>
      </c>
      <c r="ALP18" s="663"/>
      <c r="ALQ18" s="664"/>
      <c r="ALR18" s="662" t="str">
        <f>IFERROR(IF(OR(ALD18="日",ALD18="祝",ALD18=0,ALE18=""),"　",MAX(IF(ALE18&gt;ALR14,ALG18-ALE18,IF(ALE18&lt;=ALR14,ALG18-ALR14,0)),0)),0)</f>
        <v>　</v>
      </c>
      <c r="ALS18" s="663"/>
      <c r="ALT18" s="664"/>
      <c r="ALU18" s="662" t="str">
        <f>IFERROR(IF(OR(ALD18="日",ALD18="祝",ALD18=0,ALE18=""),"　",MAX(IF(AND(ALE18&lt;=ALU14,ALG18&gt;ALV14),ALV14-ALU14,IF(AND(ALE18&gt;ALU14,ALG18&lt;=ALV14),ALG18-ALE18,IF(AND(ALE18&lt;=ALU14,ALG18&lt;=ALV14),ALG18-ALU14,IF(AND(ALE18&gt;ALU14,ALG18&gt;ALV14),ALV14-ALE18,0)))),0)),0)</f>
        <v>　</v>
      </c>
      <c r="ALV18" s="663"/>
      <c r="ALW18" s="664"/>
      <c r="ALX18" s="662" t="str">
        <f>IFERROR(IF(OR(ALD18="日",ALD18="祝",ALD18=0,ALE18=""),"　",MAX(IF(AND(ALE18&gt;AMA14,ALG18&gt;ALY14),0,IF(AND(ALE18&lt;=AMA14,ALE18&gt;ALX14,ALG18&gt;ALY14),AMA14-ALE18,IF(AND(ALE18&lt;=AMA14,ALE18&lt;=ALX14,ALG18&gt;ALY14),AMA14-ALX14,IF(AND(ALE18&gt;ALX14,ALG18&lt;=ALY14),ALG18-ALE18,IF(AND(ALE18&lt;=ALX14,ALG18&lt;=ALY14),ALG18-ALX14,0))))),0)),0)</f>
        <v>　</v>
      </c>
      <c r="ALY18" s="663"/>
      <c r="ALZ18" s="664"/>
      <c r="AMA18" s="662" t="str">
        <f>IFERROR(IF(OR(ALD18="日",ALD18="祝",ALD18=0,ALE18=""),"　",MAX(IF(AND(ALE18&lt;=AMA14,ALG18&gt;AMB14),AMB14-AMA14,IF(ALG18&lt;=AMB14,0,IF(AND(ALE18&gt;AMA14,ALG18&gt;AMB14),AMB14-ALE18,0))),0)),0)</f>
        <v>　</v>
      </c>
      <c r="AMB18" s="663"/>
      <c r="AMC18" s="664"/>
      <c r="AMD18" s="662" t="str">
        <f t="shared" si="18"/>
        <v>　</v>
      </c>
      <c r="AME18" s="663"/>
      <c r="AMF18" s="664"/>
      <c r="AMG18" s="665" t="str">
        <f>IF(AMJ18="×",TIME(0,0,0),IF(AMT4="非常勤",ALI18,ALU18))</f>
        <v>　</v>
      </c>
      <c r="AMH18" s="666"/>
      <c r="AMI18" s="667"/>
      <c r="AMJ18" s="265"/>
      <c r="AMK18" s="665" t="str">
        <f>IF(AMN18="×",TIME(0,0,0),IF(AMT4="非常勤",ALL18,ALX18))</f>
        <v>　</v>
      </c>
      <c r="AML18" s="666"/>
      <c r="AMM18" s="667"/>
      <c r="AMN18" s="265"/>
      <c r="AMO18" s="665" t="str">
        <f>IF(AMR18="×",TIME(0,0,0),IF(AMT4="非常勤",ALO18,AMA18))</f>
        <v>　</v>
      </c>
      <c r="AMP18" s="666"/>
      <c r="AMQ18" s="667"/>
      <c r="AMR18" s="265"/>
      <c r="AMS18" s="665" t="str">
        <f>IF(AMV18="×",TIME(0,0,0),IF(AMT4="非常勤",ALR18,AMD18))</f>
        <v>　</v>
      </c>
      <c r="AMT18" s="666"/>
      <c r="AMU18" s="667"/>
      <c r="AMV18" s="265"/>
      <c r="AMW18" s="668"/>
      <c r="AMX18" s="669"/>
      <c r="AMY18" s="668"/>
      <c r="AMZ18" s="670"/>
      <c r="ANA18" s="669"/>
      <c r="ANB18" s="671"/>
      <c r="ANC18" s="672"/>
      <c r="AND18" s="672"/>
      <c r="ANE18" s="673"/>
      <c r="ANF18" s="263">
        <f>$A$18</f>
        <v>4</v>
      </c>
      <c r="ANG18" s="264" t="str">
        <f>$B$18</f>
        <v>祝</v>
      </c>
      <c r="ANH18" s="660"/>
      <c r="ANI18" s="661"/>
      <c r="ANJ18" s="660"/>
      <c r="ANK18" s="661"/>
      <c r="ANL18" s="662" t="str">
        <f>IFERROR(IF(OR(ANG18="日",ANG18="祝",ANG18=0,ANH18=""),"　",MAX(IF(AND(ANH18&lt;=ANL14,ANJ18&gt;ANM14),ANM14-ANL14,IF(AND(ANH18&gt;ANL14,ANJ18&lt;=ANM14),ANJ18-ANH18,IF(AND(ANH18&lt;=ANL14,ANJ18&lt;=ANM14),ANJ18-ANL14,IF(AND(ANH18&gt;ANL14,ANJ18&gt;ANM14),ANM14-ANH18,0)))),0)),0)</f>
        <v>　</v>
      </c>
      <c r="ANM18" s="663"/>
      <c r="ANN18" s="664"/>
      <c r="ANO18" s="662" t="str">
        <f>IFERROR(IF(OR(ANG18="日",ANG18="祝",ANG18=0,ANH18=""),"　",MAX(IF(AND(ANH18&gt;ANR14,ANJ18&gt;ANP14),0,IF(AND(ANH18&lt;=ANR14,ANH18&gt;ANO14,ANJ18&gt;ANP14),ANR14-ANH18,IF(AND(ANH18&lt;=ANR14,ANH18&lt;=ANO14,ANJ18&gt;ANP14),ANR14-ANO14,IF(AND(ANH18&gt;ANO14,ANJ18&lt;=ANP14),ANJ18-ANH18,IF(AND(ANH18&lt;=ANO14,ANJ18&lt;=ANP14),ANJ18-ANO14,0))))),0)),0)</f>
        <v>　</v>
      </c>
      <c r="ANP18" s="663"/>
      <c r="ANQ18" s="664"/>
      <c r="ANR18" s="662" t="str">
        <f>IFERROR(IF(OR(ANG18="日",ANG18="祝",ANG18=0,ANH18=""),"　",MAX(IF(AND(ANH18&lt;=ANR14,ANJ18&gt;ANS14),ANS14-ANR14,IF(ANJ18&lt;=ANS14,0,IF(AND(ANH18&gt;ANR14,ANJ18&gt;ANS14),ANS14-ANH18,0))),0)),0)</f>
        <v>　</v>
      </c>
      <c r="ANS18" s="663"/>
      <c r="ANT18" s="664"/>
      <c r="ANU18" s="662" t="str">
        <f>IFERROR(IF(OR(ANG18="日",ANG18="祝",ANG18=0,ANH18=""),"　",MAX(IF(ANH18&gt;ANU14,ANJ18-ANH18,IF(ANH18&lt;=ANU14,ANJ18-ANU14,0)),0)),0)</f>
        <v>　</v>
      </c>
      <c r="ANV18" s="663"/>
      <c r="ANW18" s="664"/>
      <c r="ANX18" s="662" t="str">
        <f>IFERROR(IF(OR(ANG18="日",ANG18="祝",ANG18=0,ANH18=""),"　",MAX(IF(AND(ANH18&lt;=ANX14,ANJ18&gt;ANY14),ANY14-ANX14,IF(AND(ANH18&gt;ANX14,ANJ18&lt;=ANY14),ANJ18-ANH18,IF(AND(ANH18&lt;=ANX14,ANJ18&lt;=ANY14),ANJ18-ANX14,IF(AND(ANH18&gt;ANX14,ANJ18&gt;ANY14),ANY14-ANH18,0)))),0)),0)</f>
        <v>　</v>
      </c>
      <c r="ANY18" s="663"/>
      <c r="ANZ18" s="664"/>
      <c r="AOA18" s="662" t="str">
        <f>IFERROR(IF(OR(ANG18="日",ANG18="祝",ANG18=0,ANH18=""),"　",MAX(IF(AND(ANH18&gt;AOD14,ANJ18&gt;AOB14),0,IF(AND(ANH18&lt;=AOD14,ANH18&gt;AOA14,ANJ18&gt;AOB14),AOD14-ANH18,IF(AND(ANH18&lt;=AOD14,ANH18&lt;=AOA14,ANJ18&gt;AOB14),AOD14-AOA14,IF(AND(ANH18&gt;AOA14,ANJ18&lt;=AOB14),ANJ18-ANH18,IF(AND(ANH18&lt;=AOA14,ANJ18&lt;=AOB14),ANJ18-AOA14,0))))),0)),0)</f>
        <v>　</v>
      </c>
      <c r="AOB18" s="663"/>
      <c r="AOC18" s="664"/>
      <c r="AOD18" s="662" t="str">
        <f>IFERROR(IF(OR(ANG18="日",ANG18="祝",ANG18=0,ANH18=""),"　",MAX(IF(AND(ANH18&lt;=AOD14,ANJ18&gt;AOE14),AOE14-AOD14,IF(ANJ18&lt;=AOE14,0,IF(AND(ANH18&gt;AOD14,ANJ18&gt;AOE14),AOE14-ANH18,0))),0)),0)</f>
        <v>　</v>
      </c>
      <c r="AOE18" s="663"/>
      <c r="AOF18" s="664"/>
      <c r="AOG18" s="662" t="str">
        <f t="shared" si="19"/>
        <v>　</v>
      </c>
      <c r="AOH18" s="663"/>
      <c r="AOI18" s="664"/>
      <c r="AOJ18" s="665" t="str">
        <f>IF(AOM18="×",TIME(0,0,0),IF(AOW4="非常勤",ANL18,ANX18))</f>
        <v>　</v>
      </c>
      <c r="AOK18" s="666"/>
      <c r="AOL18" s="667"/>
      <c r="AOM18" s="265"/>
      <c r="AON18" s="665" t="str">
        <f>IF(AOQ18="×",TIME(0,0,0),IF(AOW4="非常勤",ANO18,AOA18))</f>
        <v>　</v>
      </c>
      <c r="AOO18" s="666"/>
      <c r="AOP18" s="667"/>
      <c r="AOQ18" s="265"/>
      <c r="AOR18" s="665" t="str">
        <f>IF(AOU18="×",TIME(0,0,0),IF(AOW4="非常勤",ANR18,AOD18))</f>
        <v>　</v>
      </c>
      <c r="AOS18" s="666"/>
      <c r="AOT18" s="667"/>
      <c r="AOU18" s="265"/>
      <c r="AOV18" s="665" t="str">
        <f>IF(AOY18="×",TIME(0,0,0),IF(AOW4="非常勤",ANU18,AOG18))</f>
        <v>　</v>
      </c>
      <c r="AOW18" s="666"/>
      <c r="AOX18" s="667"/>
      <c r="AOY18" s="265"/>
      <c r="AOZ18" s="668"/>
      <c r="APA18" s="669"/>
      <c r="APB18" s="668"/>
      <c r="APC18" s="670"/>
      <c r="APD18" s="669"/>
      <c r="APE18" s="671"/>
      <c r="APF18" s="672"/>
      <c r="APG18" s="672"/>
      <c r="APH18" s="673"/>
      <c r="API18" s="263">
        <f>$A$18</f>
        <v>4</v>
      </c>
      <c r="APJ18" s="264" t="str">
        <f>$B$18</f>
        <v>祝</v>
      </c>
      <c r="APK18" s="660"/>
      <c r="APL18" s="661"/>
      <c r="APM18" s="660"/>
      <c r="APN18" s="661"/>
      <c r="APO18" s="662" t="str">
        <f>IFERROR(IF(OR(APJ18="日",APJ18="祝",APJ18=0,APK18=""),"　",MAX(IF(AND(APK18&lt;=APO14,APM18&gt;APP14),APP14-APO14,IF(AND(APK18&gt;APO14,APM18&lt;=APP14),APM18-APK18,IF(AND(APK18&lt;=APO14,APM18&lt;=APP14),APM18-APO14,IF(AND(APK18&gt;APO14,APM18&gt;APP14),APP14-APK18,0)))),0)),0)</f>
        <v>　</v>
      </c>
      <c r="APP18" s="663"/>
      <c r="APQ18" s="664"/>
      <c r="APR18" s="662" t="str">
        <f>IFERROR(IF(OR(APJ18="日",APJ18="祝",APJ18=0,APK18=""),"　",MAX(IF(AND(APK18&gt;APU14,APM18&gt;APS14),0,IF(AND(APK18&lt;=APU14,APK18&gt;APR14,APM18&gt;APS14),APU14-APK18,IF(AND(APK18&lt;=APU14,APK18&lt;=APR14,APM18&gt;APS14),APU14-APR14,IF(AND(APK18&gt;APR14,APM18&lt;=APS14),APM18-APK18,IF(AND(APK18&lt;=APR14,APM18&lt;=APS14),APM18-APR14,0))))),0)),0)</f>
        <v>　</v>
      </c>
      <c r="APS18" s="663"/>
      <c r="APT18" s="664"/>
      <c r="APU18" s="662" t="str">
        <f>IFERROR(IF(OR(APJ18="日",APJ18="祝",APJ18=0,APK18=""),"　",MAX(IF(AND(APK18&lt;=APU14,APM18&gt;APV14),APV14-APU14,IF(APM18&lt;=APV14,0,IF(AND(APK18&gt;APU14,APM18&gt;APV14),APV14-APK18,0))),0)),0)</f>
        <v>　</v>
      </c>
      <c r="APV18" s="663"/>
      <c r="APW18" s="664"/>
      <c r="APX18" s="662" t="str">
        <f>IFERROR(IF(OR(APJ18="日",APJ18="祝",APJ18=0,APK18=""),"　",MAX(IF(APK18&gt;APX14,APM18-APK18,IF(APK18&lt;=APX14,APM18-APX14,0)),0)),0)</f>
        <v>　</v>
      </c>
      <c r="APY18" s="663"/>
      <c r="APZ18" s="664"/>
      <c r="AQA18" s="662" t="str">
        <f>IFERROR(IF(OR(APJ18="日",APJ18="祝",APJ18=0,APK18=""),"　",MAX(IF(AND(APK18&lt;=AQA14,APM18&gt;AQB14),AQB14-AQA14,IF(AND(APK18&gt;AQA14,APM18&lt;=AQB14),APM18-APK18,IF(AND(APK18&lt;=AQA14,APM18&lt;=AQB14),APM18-AQA14,IF(AND(APK18&gt;AQA14,APM18&gt;AQB14),AQB14-APK18,0)))),0)),0)</f>
        <v>　</v>
      </c>
      <c r="AQB18" s="663"/>
      <c r="AQC18" s="664"/>
      <c r="AQD18" s="662" t="str">
        <f>IFERROR(IF(OR(APJ18="日",APJ18="祝",APJ18=0,APK18=""),"　",MAX(IF(AND(APK18&gt;AQG14,APM18&gt;AQE14),0,IF(AND(APK18&lt;=AQG14,APK18&gt;AQD14,APM18&gt;AQE14),AQG14-APK18,IF(AND(APK18&lt;=AQG14,APK18&lt;=AQD14,APM18&gt;AQE14),AQG14-AQD14,IF(AND(APK18&gt;AQD14,APM18&lt;=AQE14),APM18-APK18,IF(AND(APK18&lt;=AQD14,APM18&lt;=AQE14),APM18-AQD14,0))))),0)),0)</f>
        <v>　</v>
      </c>
      <c r="AQE18" s="663"/>
      <c r="AQF18" s="664"/>
      <c r="AQG18" s="662" t="str">
        <f>IFERROR(IF(OR(APJ18="日",APJ18="祝",APJ18=0,APK18=""),"　",MAX(IF(AND(APK18&lt;=AQG14,APM18&gt;AQH14),AQH14-AQG14,IF(APM18&lt;=AQH14,0,IF(AND(APK18&gt;AQG14,APM18&gt;AQH14),AQH14-APK18,0))),0)),0)</f>
        <v>　</v>
      </c>
      <c r="AQH18" s="663"/>
      <c r="AQI18" s="664"/>
      <c r="AQJ18" s="662" t="str">
        <f t="shared" si="20"/>
        <v>　</v>
      </c>
      <c r="AQK18" s="663"/>
      <c r="AQL18" s="664"/>
      <c r="AQM18" s="665" t="str">
        <f>IF(AQP18="×",TIME(0,0,0),IF(AQZ4="非常勤",APO18,AQA18))</f>
        <v>　</v>
      </c>
      <c r="AQN18" s="666"/>
      <c r="AQO18" s="667"/>
      <c r="AQP18" s="265"/>
      <c r="AQQ18" s="665" t="str">
        <f>IF(AQT18="×",TIME(0,0,0),IF(AQZ4="非常勤",APR18,AQD18))</f>
        <v>　</v>
      </c>
      <c r="AQR18" s="666"/>
      <c r="AQS18" s="667"/>
      <c r="AQT18" s="265"/>
      <c r="AQU18" s="665" t="str">
        <f>IF(AQX18="×",TIME(0,0,0),IF(AQZ4="非常勤",APU18,AQG18))</f>
        <v>　</v>
      </c>
      <c r="AQV18" s="666"/>
      <c r="AQW18" s="667"/>
      <c r="AQX18" s="265"/>
      <c r="AQY18" s="665" t="str">
        <f>IF(ARB18="×",TIME(0,0,0),IF(AQZ4="非常勤",APX18,AQJ18))</f>
        <v>　</v>
      </c>
      <c r="AQZ18" s="666"/>
      <c r="ARA18" s="667"/>
      <c r="ARB18" s="265"/>
      <c r="ARC18" s="720"/>
      <c r="ARD18" s="720"/>
      <c r="ARE18" s="668"/>
      <c r="ARF18" s="670"/>
      <c r="ARG18" s="669"/>
      <c r="ARH18" s="671"/>
      <c r="ARI18" s="672"/>
      <c r="ARJ18" s="672"/>
      <c r="ARK18" s="673"/>
      <c r="ARL18" s="263">
        <f>$A$18</f>
        <v>4</v>
      </c>
      <c r="ARM18" s="264" t="str">
        <f>$B$18</f>
        <v>祝</v>
      </c>
      <c r="ARN18" s="660"/>
      <c r="ARO18" s="661"/>
      <c r="ARP18" s="660"/>
      <c r="ARQ18" s="661"/>
      <c r="ARR18" s="662" t="str">
        <f>IFERROR(IF(OR(ARM18="日",ARM18="祝",ARM18=0,ARN18=""),"　",MAX(IF(AND(ARN18&lt;=ARR14,ARP18&gt;ARS14),ARS14-ARR14,IF(AND(ARN18&gt;ARR14,ARP18&lt;=ARS14),ARP18-ARN18,IF(AND(ARN18&lt;=ARR14,ARP18&lt;=ARS14),ARP18-ARR14,IF(AND(ARN18&gt;ARR14,ARP18&gt;ARS14),ARS14-ARN18,0)))),0)),0)</f>
        <v>　</v>
      </c>
      <c r="ARS18" s="663"/>
      <c r="ART18" s="664"/>
      <c r="ARU18" s="662" t="str">
        <f>IFERROR(IF(OR(ARM18="日",ARM18="祝",ARM18=0,ARN18=""),"　",MAX(IF(AND(ARN18&gt;ARX14,ARP18&gt;ARV14),0,IF(AND(ARN18&lt;=ARX14,ARN18&gt;ARU14,ARP18&gt;ARV14),ARX14-ARN18,IF(AND(ARN18&lt;=ARX14,ARN18&lt;=ARU14,ARP18&gt;ARV14),ARX14-ARU14,IF(AND(ARN18&gt;ARU14,ARP18&lt;=ARV14),ARP18-ARN18,IF(AND(ARN18&lt;=ARU14,ARP18&lt;=ARV14),ARP18-ARU14,0))))),0)),0)</f>
        <v>　</v>
      </c>
      <c r="ARV18" s="663"/>
      <c r="ARW18" s="664"/>
      <c r="ARX18" s="662" t="str">
        <f>IFERROR(IF(OR(ARM18="日",ARM18="祝",ARM18=0,ARN18=""),"　",MAX(IF(AND(ARN18&lt;=ARX14,ARP18&gt;ARY14),ARY14-ARX14,IF(ARP18&lt;=ARY14,0,IF(AND(ARN18&gt;ARX14,ARP18&gt;ARY14),ARY14-ARN18,0))),0)),0)</f>
        <v>　</v>
      </c>
      <c r="ARY18" s="663"/>
      <c r="ARZ18" s="664"/>
      <c r="ASA18" s="662" t="str">
        <f>IFERROR(IF(OR(ARM18="日",ARM18="祝",ARM18=0,ARN18=""),"　",MAX(IF(ARN18&gt;ASA14,ARP18-ARN18,IF(ARN18&lt;=ASA14,ARP18-ASA14,0)),0)),0)</f>
        <v>　</v>
      </c>
      <c r="ASB18" s="663"/>
      <c r="ASC18" s="664"/>
      <c r="ASD18" s="662" t="str">
        <f>IFERROR(IF(OR(ARM18="日",ARM18="祝",ARM18=0,ARN18=""),"　",MAX(IF(AND(ARN18&lt;=ASD14,ARP18&gt;ASE14),ASE14-ASD14,IF(AND(ARN18&gt;ASD14,ARP18&lt;=ASE14),ARP18-ARN18,IF(AND(ARN18&lt;=ASD14,ARP18&lt;=ASE14),ARP18-ASD14,IF(AND(ARN18&gt;ASD14,ARP18&gt;ASE14),ASE14-ARN18,0)))),0)),0)</f>
        <v>　</v>
      </c>
      <c r="ASE18" s="663"/>
      <c r="ASF18" s="664"/>
      <c r="ASG18" s="662" t="str">
        <f>IFERROR(IF(OR(ARM18="日",ARM18="祝",ARM18=0,ARN18=""),"　",MAX(IF(AND(ARN18&gt;ASJ14,ARP18&gt;ASH14),0,IF(AND(ARN18&lt;=ASJ14,ARN18&gt;ASG14,ARP18&gt;ASH14),ASJ14-ARN18,IF(AND(ARN18&lt;=ASJ14,ARN18&lt;=ASG14,ARP18&gt;ASH14),ASJ14-ASG14,IF(AND(ARN18&gt;ASG14,ARP18&lt;=ASH14),ARP18-ARN18,IF(AND(ARN18&lt;=ASG14,ARP18&lt;=ASH14),ARP18-ASG14,0))))),0)),0)</f>
        <v>　</v>
      </c>
      <c r="ASH18" s="663"/>
      <c r="ASI18" s="664"/>
      <c r="ASJ18" s="662" t="str">
        <f>IFERROR(IF(OR(ARM18="日",ARM18="祝",ARM18=0,ARN18=""),"　",MAX(IF(AND(ARN18&lt;=ASJ14,ARP18&gt;ASK14),ASK14-ASJ14,IF(ARP18&lt;=ASK14,0,IF(AND(ARN18&gt;ASJ14,ARP18&gt;ASK14),ASK14-ARN18,0))),0)),0)</f>
        <v>　</v>
      </c>
      <c r="ASK18" s="663"/>
      <c r="ASL18" s="664"/>
      <c r="ASM18" s="662" t="str">
        <f t="shared" si="21"/>
        <v>　</v>
      </c>
      <c r="ASN18" s="663"/>
      <c r="ASO18" s="664"/>
      <c r="ASP18" s="665" t="str">
        <f>IF(ASS18="×",TIME(0,0,0),IF(ATC4="非常勤",ARR18,ASD18))</f>
        <v>　</v>
      </c>
      <c r="ASQ18" s="666"/>
      <c r="ASR18" s="667"/>
      <c r="ASS18" s="265"/>
      <c r="AST18" s="665" t="str">
        <f>IF(ASW18="×",TIME(0,0,0),IF(ATC4="非常勤",ARU18,ASG18))</f>
        <v>　</v>
      </c>
      <c r="ASU18" s="666"/>
      <c r="ASV18" s="667"/>
      <c r="ASW18" s="265"/>
      <c r="ASX18" s="665" t="str">
        <f>IF(ATA18="×",TIME(0,0,0),IF(ATC4="非常勤",ARX18,ASJ18))</f>
        <v>　</v>
      </c>
      <c r="ASY18" s="666"/>
      <c r="ASZ18" s="667"/>
      <c r="ATA18" s="265"/>
      <c r="ATB18" s="665" t="str">
        <f>IF(ATE18="×",TIME(0,0,0),IF(ATC4="非常勤",ASA18,ASM18))</f>
        <v>　</v>
      </c>
      <c r="ATC18" s="666"/>
      <c r="ATD18" s="667"/>
      <c r="ATE18" s="265"/>
      <c r="ATF18" s="720"/>
      <c r="ATG18" s="720"/>
      <c r="ATH18" s="668"/>
      <c r="ATI18" s="670"/>
      <c r="ATJ18" s="669"/>
      <c r="ATK18" s="671"/>
      <c r="ATL18" s="672"/>
      <c r="ATM18" s="672"/>
      <c r="ATN18" s="673"/>
      <c r="ATO18" s="263">
        <f>$A$18</f>
        <v>4</v>
      </c>
      <c r="ATP18" s="264" t="str">
        <f>$B$18</f>
        <v>祝</v>
      </c>
      <c r="ATQ18" s="660"/>
      <c r="ATR18" s="661"/>
      <c r="ATS18" s="660"/>
      <c r="ATT18" s="661"/>
      <c r="ATU18" s="662" t="str">
        <f>IFERROR(IF(OR(ATP18="日",ATP18="祝",ATP18=0,ATQ18=""),"　",MAX(IF(AND(ATQ18&lt;=ATU14,ATS18&gt;ATV14),ATV14-ATU14,IF(AND(ATQ18&gt;ATU14,ATS18&lt;=ATV14),ATS18-ATQ18,IF(AND(ATQ18&lt;=ATU14,ATS18&lt;=ATV14),ATS18-ATU14,IF(AND(ATQ18&gt;ATU14,ATS18&gt;ATV14),ATV14-ATQ18,0)))),0)),0)</f>
        <v>　</v>
      </c>
      <c r="ATV18" s="663"/>
      <c r="ATW18" s="664"/>
      <c r="ATX18" s="662" t="str">
        <f>IFERROR(IF(OR(ATP18="日",ATP18="祝",ATP18=0,ATQ18=""),"　",MAX(IF(AND(ATQ18&gt;AUA14,ATS18&gt;ATY14),0,IF(AND(ATQ18&lt;=AUA14,ATQ18&gt;ATX14,ATS18&gt;ATY14),AUA14-ATQ18,IF(AND(ATQ18&lt;=AUA14,ATQ18&lt;=ATX14,ATS18&gt;ATY14),AUA14-ATX14,IF(AND(ATQ18&gt;ATX14,ATS18&lt;=ATY14),ATS18-ATQ18,IF(AND(ATQ18&lt;=ATX14,ATS18&lt;=ATY14),ATS18-ATX14,0))))),0)),0)</f>
        <v>　</v>
      </c>
      <c r="ATY18" s="663"/>
      <c r="ATZ18" s="664"/>
      <c r="AUA18" s="662" t="str">
        <f>IFERROR(IF(OR(ATP18="日",ATP18="祝",ATP18=0,ATQ18=""),"　",MAX(IF(AND(ATQ18&lt;=AUA14,ATS18&gt;AUB14),AUB14-AUA14,IF(ATS18&lt;=AUB14,0,IF(AND(ATQ18&gt;AUA14,ATS18&gt;AUB14),AUB14-ATQ18,0))),0)),0)</f>
        <v>　</v>
      </c>
      <c r="AUB18" s="663"/>
      <c r="AUC18" s="664"/>
      <c r="AUD18" s="662" t="str">
        <f>IFERROR(IF(OR(ATP18="日",ATP18="祝",ATP18=0,ATQ18=""),"　",MAX(IF(ATQ18&gt;AUD14,ATS18-ATQ18,IF(ATQ18&lt;=AUD14,ATS18-AUD14,0)),0)),0)</f>
        <v>　</v>
      </c>
      <c r="AUE18" s="663"/>
      <c r="AUF18" s="664"/>
      <c r="AUG18" s="662" t="str">
        <f>IFERROR(IF(OR(ATP18="日",ATP18="祝",ATP18=0,ATQ18=""),"　",MAX(IF(AND(ATQ18&lt;=AUG14,ATS18&gt;AUH14),AUH14-AUG14,IF(AND(ATQ18&gt;AUG14,ATS18&lt;=AUH14),ATS18-ATQ18,IF(AND(ATQ18&lt;=AUG14,ATS18&lt;=AUH14),ATS18-AUG14,IF(AND(ATQ18&gt;AUG14,ATS18&gt;AUH14),AUH14-ATQ18,0)))),0)),0)</f>
        <v>　</v>
      </c>
      <c r="AUH18" s="663"/>
      <c r="AUI18" s="664"/>
      <c r="AUJ18" s="662" t="str">
        <f>IFERROR(IF(OR(ATP18="日",ATP18="祝",ATP18=0,ATQ18=""),"　",MAX(IF(AND(ATQ18&gt;AUM14,ATS18&gt;AUK14),0,IF(AND(ATQ18&lt;=AUM14,ATQ18&gt;AUJ14,ATS18&gt;AUK14),AUM14-ATQ18,IF(AND(ATQ18&lt;=AUM14,ATQ18&lt;=AUJ14,ATS18&gt;AUK14),AUM14-AUJ14,IF(AND(ATQ18&gt;AUJ14,ATS18&lt;=AUK14),ATS18-ATQ18,IF(AND(ATQ18&lt;=AUJ14,ATS18&lt;=AUK14),ATS18-AUJ14,0))))),0)),0)</f>
        <v>　</v>
      </c>
      <c r="AUK18" s="663"/>
      <c r="AUL18" s="664"/>
      <c r="AUM18" s="662" t="str">
        <f>IFERROR(IF(OR(ATP18="日",ATP18="祝",ATP18=0,ATQ18=""),"　",MAX(IF(AND(ATQ18&lt;=AUM14,ATS18&gt;AUN14),AUN14-AUM14,IF(ATS18&lt;=AUN14,0,IF(AND(ATQ18&gt;AUM14,ATS18&gt;AUN14),AUN14-ATQ18,0))),0)),0)</f>
        <v>　</v>
      </c>
      <c r="AUN18" s="663"/>
      <c r="AUO18" s="664"/>
      <c r="AUP18" s="662" t="str">
        <f t="shared" si="22"/>
        <v>　</v>
      </c>
      <c r="AUQ18" s="663"/>
      <c r="AUR18" s="664"/>
      <c r="AUS18" s="665" t="str">
        <f>IF(AUV18="×",TIME(0,0,0),IF(AVF4="非常勤",ATU18,AUG18))</f>
        <v>　</v>
      </c>
      <c r="AUT18" s="666"/>
      <c r="AUU18" s="667"/>
      <c r="AUV18" s="265"/>
      <c r="AUW18" s="665" t="str">
        <f>IF(AUZ18="×",TIME(0,0,0),IF(AVF4="非常勤",ATX18,AUJ18))</f>
        <v>　</v>
      </c>
      <c r="AUX18" s="666"/>
      <c r="AUY18" s="667"/>
      <c r="AUZ18" s="265"/>
      <c r="AVA18" s="665" t="str">
        <f>IF(AVD18="×",TIME(0,0,0),IF(AVF4="非常勤",AUA18,AUM18))</f>
        <v>　</v>
      </c>
      <c r="AVB18" s="666"/>
      <c r="AVC18" s="667"/>
      <c r="AVD18" s="265"/>
      <c r="AVE18" s="665" t="str">
        <f>IF(AVH18="×",TIME(0,0,0),IF(AVF4="非常勤",AUD18,AUP18))</f>
        <v>　</v>
      </c>
      <c r="AVF18" s="666"/>
      <c r="AVG18" s="667"/>
      <c r="AVH18" s="265"/>
      <c r="AVI18" s="668"/>
      <c r="AVJ18" s="669"/>
      <c r="AVK18" s="668"/>
      <c r="AVL18" s="670"/>
      <c r="AVM18" s="669"/>
      <c r="AVN18" s="671"/>
      <c r="AVO18" s="672"/>
      <c r="AVP18" s="672"/>
      <c r="AVQ18" s="673"/>
      <c r="AVR18" s="263">
        <f>$A$18</f>
        <v>4</v>
      </c>
      <c r="AVS18" s="264" t="str">
        <f>$B$18</f>
        <v>祝</v>
      </c>
      <c r="AVT18" s="660"/>
      <c r="AVU18" s="661"/>
      <c r="AVV18" s="660"/>
      <c r="AVW18" s="661"/>
      <c r="AVX18" s="662" t="str">
        <f>IFERROR(IF(OR(AVS18="日",AVS18="祝",AVS18=0,AVT18=""),"　",MAX(IF(AND(AVT18&lt;=AVX14,AVV18&gt;AVY14),AVY14-AVX14,IF(AND(AVT18&gt;AVX14,AVV18&lt;=AVY14),AVV18-AVT18,IF(AND(AVT18&lt;=AVX14,AVV18&lt;=AVY14),AVV18-AVX14,IF(AND(AVT18&gt;AVX14,AVV18&gt;AVY14),AVY14-AVT18,0)))),0)),0)</f>
        <v>　</v>
      </c>
      <c r="AVY18" s="663"/>
      <c r="AVZ18" s="664"/>
      <c r="AWA18" s="662" t="str">
        <f>IFERROR(IF(OR(AVS18="日",AVS18="祝",AVS18=0,AVT18=""),"　",MAX(IF(AND(AVT18&gt;AWD14,AVV18&gt;AWB14),0,IF(AND(AVT18&lt;=AWD14,AVT18&gt;AWA14,AVV18&gt;AWB14),AWD14-AVT18,IF(AND(AVT18&lt;=AWD14,AVT18&lt;=AWA14,AVV18&gt;AWB14),AWD14-AWA14,IF(AND(AVT18&gt;AWA14,AVV18&lt;=AWB14),AVV18-AVT18,IF(AND(AVT18&lt;=AWA14,AVV18&lt;=AWB14),AVV18-AWA14,0))))),0)),0)</f>
        <v>　</v>
      </c>
      <c r="AWB18" s="663"/>
      <c r="AWC18" s="664"/>
      <c r="AWD18" s="662" t="str">
        <f>IFERROR(IF(OR(AVS18="日",AVS18="祝",AVS18=0,AVT18=""),"　",MAX(IF(AND(AVT18&lt;=AWD14,AVV18&gt;AWE14),AWE14-AWD14,IF(AVV18&lt;=AWE14,0,IF(AND(AVT18&gt;AWD14,AVV18&gt;AWE14),AWE14-AVT18,0))),0)),0)</f>
        <v>　</v>
      </c>
      <c r="AWE18" s="663"/>
      <c r="AWF18" s="664"/>
      <c r="AWG18" s="662" t="str">
        <f>IFERROR(IF(OR(AVS18="日",AVS18="祝",AVS18=0,AVT18=""),"　",MAX(IF(AVT18&gt;AWG14,AVV18-AVT18,IF(AVT18&lt;=AWG14,AVV18-AWG14,0)),0)),0)</f>
        <v>　</v>
      </c>
      <c r="AWH18" s="663"/>
      <c r="AWI18" s="664"/>
      <c r="AWJ18" s="662" t="str">
        <f>IFERROR(IF(OR(AVS18="日",AVS18="祝",AVS18=0,AVT18=""),"　",MAX(IF(AND(AVT18&lt;=AWJ14,AVV18&gt;AWK14),AWK14-AWJ14,IF(AND(AVT18&gt;AWJ14,AVV18&lt;=AWK14),AVV18-AVT18,IF(AND(AVT18&lt;=AWJ14,AVV18&lt;=AWK14),AVV18-AWJ14,IF(AND(AVT18&gt;AWJ14,AVV18&gt;AWK14),AWK14-AVT18,0)))),0)),0)</f>
        <v>　</v>
      </c>
      <c r="AWK18" s="663"/>
      <c r="AWL18" s="664"/>
      <c r="AWM18" s="662" t="str">
        <f>IFERROR(IF(OR(AVS18="日",AVS18="祝",AVS18=0,AVT18=""),"　",MAX(IF(AND(AVT18&gt;AWP14,AVV18&gt;AWN14),0,IF(AND(AVT18&lt;=AWP14,AVT18&gt;AWM14,AVV18&gt;AWN14),AWP14-AVT18,IF(AND(AVT18&lt;=AWP14,AVT18&lt;=AWM14,AVV18&gt;AWN14),AWP14-AWM14,IF(AND(AVT18&gt;AWM14,AVV18&lt;=AWN14),AVV18-AVT18,IF(AND(AVT18&lt;=AWM14,AVV18&lt;=AWN14),AVV18-AWM14,0))))),0)),0)</f>
        <v>　</v>
      </c>
      <c r="AWN18" s="663"/>
      <c r="AWO18" s="664"/>
      <c r="AWP18" s="662" t="str">
        <f>IFERROR(IF(OR(AVS18="日",AVS18="祝",AVS18=0,AVT18=""),"　",MAX(IF(AND(AVT18&lt;=AWP14,AVV18&gt;AWQ14),AWQ14-AWP14,IF(AVV18&lt;=AWQ14,0,IF(AND(AVT18&gt;AWP14,AVV18&gt;AWQ14),AWQ14-AVT18,0))),0)),0)</f>
        <v>　</v>
      </c>
      <c r="AWQ18" s="663"/>
      <c r="AWR18" s="664"/>
      <c r="AWS18" s="662" t="str">
        <f t="shared" si="23"/>
        <v>　</v>
      </c>
      <c r="AWT18" s="663"/>
      <c r="AWU18" s="664"/>
      <c r="AWV18" s="665" t="str">
        <f>IF(AWY18="×",TIME(0,0,0),IF(AXI4="非常勤",AVX18,AWJ18))</f>
        <v>　</v>
      </c>
      <c r="AWW18" s="666"/>
      <c r="AWX18" s="667"/>
      <c r="AWY18" s="265"/>
      <c r="AWZ18" s="665" t="str">
        <f>IF(AXC18="×",TIME(0,0,0),IF(AXI4="非常勤",AWA18,AWM18))</f>
        <v>　</v>
      </c>
      <c r="AXA18" s="666"/>
      <c r="AXB18" s="667"/>
      <c r="AXC18" s="265"/>
      <c r="AXD18" s="665" t="str">
        <f>IF(AXG18="×",TIME(0,0,0),IF(AXI4="非常勤",AWD18,AWP18))</f>
        <v>　</v>
      </c>
      <c r="AXE18" s="666"/>
      <c r="AXF18" s="667"/>
      <c r="AXG18" s="265"/>
      <c r="AXH18" s="665" t="str">
        <f>IF(AXK18="×",TIME(0,0,0),IF(AXI4="非常勤",AWG18,AWS18))</f>
        <v>　</v>
      </c>
      <c r="AXI18" s="666"/>
      <c r="AXJ18" s="667"/>
      <c r="AXK18" s="265"/>
      <c r="AXL18" s="668"/>
      <c r="AXM18" s="669"/>
      <c r="AXN18" s="668"/>
      <c r="AXO18" s="670"/>
      <c r="AXP18" s="669"/>
      <c r="AXQ18" s="671"/>
      <c r="AXR18" s="672"/>
      <c r="AXS18" s="672"/>
      <c r="AXT18" s="673"/>
      <c r="AXU18" s="263">
        <f>$A$18</f>
        <v>4</v>
      </c>
      <c r="AXV18" s="264" t="str">
        <f>$B$18</f>
        <v>祝</v>
      </c>
      <c r="AXW18" s="660"/>
      <c r="AXX18" s="661"/>
      <c r="AXY18" s="660"/>
      <c r="AXZ18" s="661"/>
      <c r="AYA18" s="662" t="str">
        <f>IFERROR(IF(OR(AXV18="日",AXV18="祝",AXV18=0,AXW18=""),"　",MAX(IF(AND(AXW18&lt;=AYA14,AXY18&gt;AYB14),AYB14-AYA14,IF(AND(AXW18&gt;AYA14,AXY18&lt;=AYB14),AXY18-AXW18,IF(AND(AXW18&lt;=AYA14,AXY18&lt;=AYB14),AXY18-AYA14,IF(AND(AXW18&gt;AYA14,AXY18&gt;AYB14),AYB14-AXW18,0)))),0)),0)</f>
        <v>　</v>
      </c>
      <c r="AYB18" s="663"/>
      <c r="AYC18" s="664"/>
      <c r="AYD18" s="662" t="str">
        <f>IFERROR(IF(OR(AXV18="日",AXV18="祝",AXV18=0,AXW18=""),"　",MAX(IF(AND(AXW18&gt;AYG14,AXY18&gt;AYE14),0,IF(AND(AXW18&lt;=AYG14,AXW18&gt;AYD14,AXY18&gt;AYE14),AYG14-AXW18,IF(AND(AXW18&lt;=AYG14,AXW18&lt;=AYD14,AXY18&gt;AYE14),AYG14-AYD14,IF(AND(AXW18&gt;AYD14,AXY18&lt;=AYE14),AXY18-AXW18,IF(AND(AXW18&lt;=AYD14,AXY18&lt;=AYE14),AXY18-AYD14,0))))),0)),0)</f>
        <v>　</v>
      </c>
      <c r="AYE18" s="663"/>
      <c r="AYF18" s="664"/>
      <c r="AYG18" s="662" t="str">
        <f>IFERROR(IF(OR(AXV18="日",AXV18="祝",AXV18=0,AXW18=""),"　",MAX(IF(AND(AXW18&lt;=AYG14,AXY18&gt;AYH14),AYH14-AYG14,IF(AXY18&lt;=AYH14,0,IF(AND(AXW18&gt;AYG14,AXY18&gt;AYH14),AYH14-AXW18,0))),0)),0)</f>
        <v>　</v>
      </c>
      <c r="AYH18" s="663"/>
      <c r="AYI18" s="664"/>
      <c r="AYJ18" s="662" t="str">
        <f>IFERROR(IF(OR(AXV18="日",AXV18="祝",AXV18=0,AXW18=""),"　",MAX(IF(AXW18&gt;AYJ14,AXY18-AXW18,IF(AXW18&lt;=AYJ14,AXY18-AYJ14,0)),0)),0)</f>
        <v>　</v>
      </c>
      <c r="AYK18" s="663"/>
      <c r="AYL18" s="664"/>
      <c r="AYM18" s="662" t="str">
        <f>IFERROR(IF(OR(AXV18="日",AXV18="祝",AXV18=0,AXW18=""),"　",MAX(IF(AND(AXW18&lt;=AYM14,AXY18&gt;AYN14),AYN14-AYM14,IF(AND(AXW18&gt;AYM14,AXY18&lt;=AYN14),AXY18-AXW18,IF(AND(AXW18&lt;=AYM14,AXY18&lt;=AYN14),AXY18-AYM14,IF(AND(AXW18&gt;AYM14,AXY18&gt;AYN14),AYN14-AXW18,0)))),0)),0)</f>
        <v>　</v>
      </c>
      <c r="AYN18" s="663"/>
      <c r="AYO18" s="664"/>
      <c r="AYP18" s="662" t="str">
        <f>IFERROR(IF(OR(AXV18="日",AXV18="祝",AXV18=0,AXW18=""),"　",MAX(IF(AND(AXW18&gt;AYS14,AXY18&gt;AYQ14),0,IF(AND(AXW18&lt;=AYS14,AXW18&gt;AYP14,AXY18&gt;AYQ14),AYS14-AXW18,IF(AND(AXW18&lt;=AYS14,AXW18&lt;=AYP14,AXY18&gt;AYQ14),AYS14-AYP14,IF(AND(AXW18&gt;AYP14,AXY18&lt;=AYQ14),AXY18-AXW18,IF(AND(AXW18&lt;=AYP14,AXY18&lt;=AYQ14),AXY18-AYP14,0))))),0)),0)</f>
        <v>　</v>
      </c>
      <c r="AYQ18" s="663"/>
      <c r="AYR18" s="664"/>
      <c r="AYS18" s="662" t="str">
        <f>IFERROR(IF(OR(AXV18="日",AXV18="祝",AXV18=0,AXW18=""),"　",MAX(IF(AND(AXW18&lt;=AYS14,AXY18&gt;AYT14),AYT14-AYS14,IF(AXY18&lt;=AYT14,0,IF(AND(AXW18&gt;AYS14,AXY18&gt;AYT14),AYT14-AXW18,0))),0)),0)</f>
        <v>　</v>
      </c>
      <c r="AYT18" s="663"/>
      <c r="AYU18" s="664"/>
      <c r="AYV18" s="662" t="str">
        <f t="shared" si="24"/>
        <v>　</v>
      </c>
      <c r="AYW18" s="663"/>
      <c r="AYX18" s="664"/>
      <c r="AYY18" s="665" t="str">
        <f>IF(AZB18="×",TIME(0,0,0),IF(AZL4="非常勤",AYA18,AYM18))</f>
        <v>　</v>
      </c>
      <c r="AYZ18" s="666"/>
      <c r="AZA18" s="667"/>
      <c r="AZB18" s="265"/>
      <c r="AZC18" s="665" t="str">
        <f>IF(AZF18="×",TIME(0,0,0),IF(AZL4="非常勤",AYD18,AYP18))</f>
        <v>　</v>
      </c>
      <c r="AZD18" s="666"/>
      <c r="AZE18" s="667"/>
      <c r="AZF18" s="265"/>
      <c r="AZG18" s="665" t="str">
        <f>IF(AZJ18="×",TIME(0,0,0),IF(AZL4="非常勤",AYG18,AYS18))</f>
        <v>　</v>
      </c>
      <c r="AZH18" s="666"/>
      <c r="AZI18" s="667"/>
      <c r="AZJ18" s="265"/>
      <c r="AZK18" s="665" t="str">
        <f>IF(AZN18="×",TIME(0,0,0),IF(AZL4="非常勤",AYJ18,AYV18))</f>
        <v>　</v>
      </c>
      <c r="AZL18" s="666"/>
      <c r="AZM18" s="667"/>
      <c r="AZN18" s="265"/>
      <c r="AZO18" s="668"/>
      <c r="AZP18" s="669"/>
      <c r="AZQ18" s="668"/>
      <c r="AZR18" s="670"/>
      <c r="AZS18" s="669"/>
      <c r="AZT18" s="671"/>
      <c r="AZU18" s="672"/>
      <c r="AZV18" s="672"/>
      <c r="AZW18" s="673"/>
      <c r="AZX18" s="263">
        <f>$A$18</f>
        <v>4</v>
      </c>
      <c r="AZY18" s="264" t="str">
        <f>$B$18</f>
        <v>祝</v>
      </c>
      <c r="AZZ18" s="660"/>
      <c r="BAA18" s="661"/>
      <c r="BAB18" s="660"/>
      <c r="BAC18" s="661"/>
      <c r="BAD18" s="662" t="str">
        <f>IFERROR(IF(OR(AZY18="日",AZY18="祝",AZY18=0,AZZ18=""),"　",MAX(IF(AND(AZZ18&lt;=BAD14,BAB18&gt;BAE14),BAE14-BAD14,IF(AND(AZZ18&gt;BAD14,BAB18&lt;=BAE14),BAB18-AZZ18,IF(AND(AZZ18&lt;=BAD14,BAB18&lt;=BAE14),BAB18-BAD14,IF(AND(AZZ18&gt;BAD14,BAB18&gt;BAE14),BAE14-AZZ18,0)))),0)),0)</f>
        <v>　</v>
      </c>
      <c r="BAE18" s="663"/>
      <c r="BAF18" s="664"/>
      <c r="BAG18" s="662" t="str">
        <f>IFERROR(IF(OR(AZY18="日",AZY18="祝",AZY18=0,AZZ18=""),"　",MAX(IF(AND(AZZ18&gt;BAJ14,BAB18&gt;BAH14),0,IF(AND(AZZ18&lt;=BAJ14,AZZ18&gt;BAG14,BAB18&gt;BAH14),BAJ14-AZZ18,IF(AND(AZZ18&lt;=BAJ14,AZZ18&lt;=BAG14,BAB18&gt;BAH14),BAJ14-BAG14,IF(AND(AZZ18&gt;BAG14,BAB18&lt;=BAH14),BAB18-AZZ18,IF(AND(AZZ18&lt;=BAG14,BAB18&lt;=BAH14),BAB18-BAG14,0))))),0)),0)</f>
        <v>　</v>
      </c>
      <c r="BAH18" s="663"/>
      <c r="BAI18" s="664"/>
      <c r="BAJ18" s="662" t="str">
        <f>IFERROR(IF(OR(AZY18="日",AZY18="祝",AZY18=0,AZZ18=""),"　",MAX(IF(AND(AZZ18&lt;=BAJ14,BAB18&gt;BAK14),BAK14-BAJ14,IF(BAB18&lt;=BAK14,0,IF(AND(AZZ18&gt;BAJ14,BAB18&gt;BAK14),BAK14-AZZ18,0))),0)),0)</f>
        <v>　</v>
      </c>
      <c r="BAK18" s="663"/>
      <c r="BAL18" s="664"/>
      <c r="BAM18" s="662" t="str">
        <f>IFERROR(IF(OR(AZY18="日",AZY18="祝",AZY18=0,AZZ18=""),"　",MAX(IF(AZZ18&gt;BAM14,BAB18-AZZ18,IF(AZZ18&lt;=BAM14,BAB18-BAM14,0)),0)),0)</f>
        <v>　</v>
      </c>
      <c r="BAN18" s="663"/>
      <c r="BAO18" s="664"/>
      <c r="BAP18" s="662" t="str">
        <f>IFERROR(IF(OR(AZY18="日",AZY18="祝",AZY18=0,AZZ18=""),"　",MAX(IF(AND(AZZ18&lt;=BAP14,BAB18&gt;BAQ14),BAQ14-BAP14,IF(AND(AZZ18&gt;BAP14,BAB18&lt;=BAQ14),BAB18-AZZ18,IF(AND(AZZ18&lt;=BAP14,BAB18&lt;=BAQ14),BAB18-BAP14,IF(AND(AZZ18&gt;BAP14,BAB18&gt;BAQ14),BAQ14-AZZ18,0)))),0)),0)</f>
        <v>　</v>
      </c>
      <c r="BAQ18" s="663"/>
      <c r="BAR18" s="664"/>
      <c r="BAS18" s="662" t="str">
        <f>IFERROR(IF(OR(AZY18="日",AZY18="祝",AZY18=0,AZZ18=""),"　",MAX(IF(AND(AZZ18&gt;BAV14,BAB18&gt;BAT14),0,IF(AND(AZZ18&lt;=BAV14,AZZ18&gt;BAS14,BAB18&gt;BAT14),BAV14-AZZ18,IF(AND(AZZ18&lt;=BAV14,AZZ18&lt;=BAS14,BAB18&gt;BAT14),BAV14-BAS14,IF(AND(AZZ18&gt;BAS14,BAB18&lt;=BAT14),BAB18-AZZ18,IF(AND(AZZ18&lt;=BAS14,BAB18&lt;=BAT14),BAB18-BAS14,0))))),0)),0)</f>
        <v>　</v>
      </c>
      <c r="BAT18" s="663"/>
      <c r="BAU18" s="664"/>
      <c r="BAV18" s="662" t="str">
        <f>IFERROR(IF(OR(AZY18="日",AZY18="祝",AZY18=0,AZZ18=""),"　",MAX(IF(AND(AZZ18&lt;=BAV14,BAB18&gt;BAW14),BAW14-BAV14,IF(BAB18&lt;=BAW14,0,IF(AND(AZZ18&gt;BAV14,BAB18&gt;BAW14),BAW14-AZZ18,0))),0)),0)</f>
        <v>　</v>
      </c>
      <c r="BAW18" s="663"/>
      <c r="BAX18" s="664"/>
      <c r="BAY18" s="662" t="str">
        <f t="shared" si="25"/>
        <v>　</v>
      </c>
      <c r="BAZ18" s="663"/>
      <c r="BBA18" s="664"/>
      <c r="BBB18" s="665" t="str">
        <f>IF(BBE18="×",TIME(0,0,0),IF(BBO4="非常勤",BAD18,BAP18))</f>
        <v>　</v>
      </c>
      <c r="BBC18" s="666"/>
      <c r="BBD18" s="667"/>
      <c r="BBE18" s="265"/>
      <c r="BBF18" s="665" t="str">
        <f>IF(BBI18="×",TIME(0,0,0),IF(BBO4="非常勤",BAG18,BAS18))</f>
        <v>　</v>
      </c>
      <c r="BBG18" s="666"/>
      <c r="BBH18" s="667"/>
      <c r="BBI18" s="265"/>
      <c r="BBJ18" s="665" t="str">
        <f>IF(BBM18="×",TIME(0,0,0),IF(BBO4="非常勤",BAJ18,BAV18))</f>
        <v>　</v>
      </c>
      <c r="BBK18" s="666"/>
      <c r="BBL18" s="667"/>
      <c r="BBM18" s="265"/>
      <c r="BBN18" s="665" t="str">
        <f>IF(BBQ18="×",TIME(0,0,0),IF(BBO4="非常勤",BAM18,BAY18))</f>
        <v>　</v>
      </c>
      <c r="BBO18" s="666"/>
      <c r="BBP18" s="667"/>
      <c r="BBQ18" s="265"/>
      <c r="BBR18" s="668"/>
      <c r="BBS18" s="669"/>
      <c r="BBT18" s="668"/>
      <c r="BBU18" s="670"/>
      <c r="BBV18" s="669"/>
      <c r="BBW18" s="671"/>
      <c r="BBX18" s="672"/>
      <c r="BBY18" s="672"/>
      <c r="BBZ18" s="673"/>
      <c r="BCA18" s="263">
        <f>$A$18</f>
        <v>4</v>
      </c>
      <c r="BCB18" s="264" t="str">
        <f>$B$18</f>
        <v>祝</v>
      </c>
      <c r="BCC18" s="660"/>
      <c r="BCD18" s="661"/>
      <c r="BCE18" s="660"/>
      <c r="BCF18" s="661"/>
      <c r="BCG18" s="662" t="str">
        <f>IFERROR(IF(OR(BCB18="日",BCB18="祝",BCB18=0,BCC18=""),"　",MAX(IF(AND(BCC18&lt;=BCG14,BCE18&gt;BCH14),BCH14-BCG14,IF(AND(BCC18&gt;BCG14,BCE18&lt;=BCH14),BCE18-BCC18,IF(AND(BCC18&lt;=BCG14,BCE18&lt;=BCH14),BCE18-BCG14,IF(AND(BCC18&gt;BCG14,BCE18&gt;BCH14),BCH14-BCC18,0)))),0)),0)</f>
        <v>　</v>
      </c>
      <c r="BCH18" s="663"/>
      <c r="BCI18" s="664"/>
      <c r="BCJ18" s="662" t="str">
        <f>IFERROR(IF(OR(BCB18="日",BCB18="祝",BCB18=0,BCC18=""),"　",MAX(IF(AND(BCC18&gt;BCM14,BCE18&gt;BCK14),0,IF(AND(BCC18&lt;=BCM14,BCC18&gt;BCJ14,BCE18&gt;BCK14),BCM14-BCC18,IF(AND(BCC18&lt;=BCM14,BCC18&lt;=BCJ14,BCE18&gt;BCK14),BCM14-BCJ14,IF(AND(BCC18&gt;BCJ14,BCE18&lt;=BCK14),BCE18-BCC18,IF(AND(BCC18&lt;=BCJ14,BCE18&lt;=BCK14),BCE18-BCJ14,0))))),0)),0)</f>
        <v>　</v>
      </c>
      <c r="BCK18" s="663"/>
      <c r="BCL18" s="664"/>
      <c r="BCM18" s="662" t="str">
        <f>IFERROR(IF(OR(BCB18="日",BCB18="祝",BCB18=0,BCC18=""),"　",MAX(IF(AND(BCC18&lt;=BCM14,BCE18&gt;BCN14),BCN14-BCM14,IF(BCE18&lt;=BCN14,0,IF(AND(BCC18&gt;BCM14,BCE18&gt;BCN14),BCN14-BCC18,0))),0)),0)</f>
        <v>　</v>
      </c>
      <c r="BCN18" s="663"/>
      <c r="BCO18" s="664"/>
      <c r="BCP18" s="662" t="str">
        <f>IFERROR(IF(OR(BCB18="日",BCB18="祝",BCB18=0,BCC18=""),"　",MAX(IF(BCC18&gt;BCP14,BCE18-BCC18,IF(BCC18&lt;=BCP14,BCE18-BCP14,0)),0)),0)</f>
        <v>　</v>
      </c>
      <c r="BCQ18" s="663"/>
      <c r="BCR18" s="664"/>
      <c r="BCS18" s="662" t="str">
        <f>IFERROR(IF(OR(BCB18="日",BCB18="祝",BCB18=0,BCC18=""),"　",MAX(IF(AND(BCC18&lt;=BCS14,BCE18&gt;BCT14),BCT14-BCS14,IF(AND(BCC18&gt;BCS14,BCE18&lt;=BCT14),BCE18-BCC18,IF(AND(BCC18&lt;=BCS14,BCE18&lt;=BCT14),BCE18-BCS14,IF(AND(BCC18&gt;BCS14,BCE18&gt;BCT14),BCT14-BCC18,0)))),0)),0)</f>
        <v>　</v>
      </c>
      <c r="BCT18" s="663"/>
      <c r="BCU18" s="664"/>
      <c r="BCV18" s="662" t="str">
        <f>IFERROR(IF(OR(BCB18="日",BCB18="祝",BCB18=0,BCC18=""),"　",MAX(IF(AND(BCC18&gt;BCY14,BCE18&gt;BCW14),0,IF(AND(BCC18&lt;=BCY14,BCC18&gt;BCV14,BCE18&gt;BCW14),BCY14-BCC18,IF(AND(BCC18&lt;=BCY14,BCC18&lt;=BCV14,BCE18&gt;BCW14),BCY14-BCV14,IF(AND(BCC18&gt;BCV14,BCE18&lt;=BCW14),BCE18-BCC18,IF(AND(BCC18&lt;=BCV14,BCE18&lt;=BCW14),BCE18-BCV14,0))))),0)),0)</f>
        <v>　</v>
      </c>
      <c r="BCW18" s="663"/>
      <c r="BCX18" s="664"/>
      <c r="BCY18" s="662" t="str">
        <f>IFERROR(IF(OR(BCB18="日",BCB18="祝",BCB18=0,BCC18=""),"　",MAX(IF(AND(BCC18&lt;=BCY14,BCE18&gt;BCZ14),BCZ14-BCY14,IF(BCE18&lt;=BCZ14,0,IF(AND(BCC18&gt;BCY14,BCE18&gt;BCZ14),BCZ14-BCC18,0))),0)),0)</f>
        <v>　</v>
      </c>
      <c r="BCZ18" s="663"/>
      <c r="BDA18" s="664"/>
      <c r="BDB18" s="662" t="str">
        <f t="shared" si="26"/>
        <v>　</v>
      </c>
      <c r="BDC18" s="663"/>
      <c r="BDD18" s="664"/>
      <c r="BDE18" s="665" t="str">
        <f>IF(BDH18="×",TIME(0,0,0),IF(BDR4="非常勤",BCG18,BCS18))</f>
        <v>　</v>
      </c>
      <c r="BDF18" s="666"/>
      <c r="BDG18" s="667"/>
      <c r="BDH18" s="265"/>
      <c r="BDI18" s="665" t="str">
        <f>IF(BDL18="×",TIME(0,0,0),IF(BDR4="非常勤",BCJ18,BCV18))</f>
        <v>　</v>
      </c>
      <c r="BDJ18" s="666"/>
      <c r="BDK18" s="667"/>
      <c r="BDL18" s="265"/>
      <c r="BDM18" s="665" t="str">
        <f>IF(BDP18="×",TIME(0,0,0),IF(BDR4="非常勤",BCM18,BCY18))</f>
        <v>　</v>
      </c>
      <c r="BDN18" s="666"/>
      <c r="BDO18" s="667"/>
      <c r="BDP18" s="265"/>
      <c r="BDQ18" s="665" t="str">
        <f>IF(BDT18="×",TIME(0,0,0),IF(BDR4="非常勤",BCP18,BDB18))</f>
        <v>　</v>
      </c>
      <c r="BDR18" s="666"/>
      <c r="BDS18" s="667"/>
      <c r="BDT18" s="265"/>
      <c r="BDU18" s="668"/>
      <c r="BDV18" s="669"/>
      <c r="BDW18" s="668"/>
      <c r="BDX18" s="670"/>
      <c r="BDY18" s="669"/>
      <c r="BDZ18" s="671"/>
      <c r="BEA18" s="672"/>
      <c r="BEB18" s="672"/>
      <c r="BEC18" s="673"/>
      <c r="BED18" s="263">
        <f>$A$18</f>
        <v>4</v>
      </c>
      <c r="BEE18" s="264" t="str">
        <f>$B$18</f>
        <v>祝</v>
      </c>
      <c r="BEF18" s="660"/>
      <c r="BEG18" s="661"/>
      <c r="BEH18" s="660"/>
      <c r="BEI18" s="661"/>
      <c r="BEJ18" s="662" t="str">
        <f>IFERROR(IF(OR(BEE18="日",BEE18="祝",BEE18=0,BEF18=""),"　",MAX(IF(AND(BEF18&lt;=BEJ14,BEH18&gt;BEK14),BEK14-BEJ14,IF(AND(BEF18&gt;BEJ14,BEH18&lt;=BEK14),BEH18-BEF18,IF(AND(BEF18&lt;=BEJ14,BEH18&lt;=BEK14),BEH18-BEJ14,IF(AND(BEF18&gt;BEJ14,BEH18&gt;BEK14),BEK14-BEF18,0)))),0)),0)</f>
        <v>　</v>
      </c>
      <c r="BEK18" s="663"/>
      <c r="BEL18" s="664"/>
      <c r="BEM18" s="662" t="str">
        <f>IFERROR(IF(OR(BEE18="日",BEE18="祝",BEE18=0,BEF18=""),"　",MAX(IF(AND(BEF18&gt;BEP14,BEH18&gt;BEN14),0,IF(AND(BEF18&lt;=BEP14,BEF18&gt;BEM14,BEH18&gt;BEN14),BEP14-BEF18,IF(AND(BEF18&lt;=BEP14,BEF18&lt;=BEM14,BEH18&gt;BEN14),BEP14-BEM14,IF(AND(BEF18&gt;BEM14,BEH18&lt;=BEN14),BEH18-BEF18,IF(AND(BEF18&lt;=BEM14,BEH18&lt;=BEN14),BEH18-BEM14,0))))),0)),0)</f>
        <v>　</v>
      </c>
      <c r="BEN18" s="663"/>
      <c r="BEO18" s="664"/>
      <c r="BEP18" s="662" t="str">
        <f>IFERROR(IF(OR(BEE18="日",BEE18="祝",BEE18=0,BEF18=""),"　",MAX(IF(AND(BEF18&lt;=BEP14,BEH18&gt;BEQ14),BEQ14-BEP14,IF(BEH18&lt;=BEQ14,0,IF(AND(BEF18&gt;BEP14,BEH18&gt;BEQ14),BEQ14-BEF18,0))),0)),0)</f>
        <v>　</v>
      </c>
      <c r="BEQ18" s="663"/>
      <c r="BER18" s="664"/>
      <c r="BES18" s="662" t="str">
        <f>IFERROR(IF(OR(BEE18="日",BEE18="祝",BEE18=0,BEF18=""),"　",MAX(IF(BEF18&gt;BES14,BEH18-BEF18,IF(BEF18&lt;=BES14,BEH18-BES14,0)),0)),0)</f>
        <v>　</v>
      </c>
      <c r="BET18" s="663"/>
      <c r="BEU18" s="664"/>
      <c r="BEV18" s="662" t="str">
        <f>IFERROR(IF(OR(BEE18="日",BEE18="祝",BEE18=0,BEF18=""),"　",MAX(IF(AND(BEF18&lt;=BEV14,BEH18&gt;BEW14),BEW14-BEV14,IF(AND(BEF18&gt;BEV14,BEH18&lt;=BEW14),BEH18-BEF18,IF(AND(BEF18&lt;=BEV14,BEH18&lt;=BEW14),BEH18-BEV14,IF(AND(BEF18&gt;BEV14,BEH18&gt;BEW14),BEW14-BEF18,0)))),0)),0)</f>
        <v>　</v>
      </c>
      <c r="BEW18" s="663"/>
      <c r="BEX18" s="664"/>
      <c r="BEY18" s="662" t="str">
        <f>IFERROR(IF(OR(BEE18="日",BEE18="祝",BEE18=0,BEF18=""),"　",MAX(IF(AND(BEF18&gt;BFB14,BEH18&gt;BEZ14),0,IF(AND(BEF18&lt;=BFB14,BEF18&gt;BEY14,BEH18&gt;BEZ14),BFB14-BEF18,IF(AND(BEF18&lt;=BFB14,BEF18&lt;=BEY14,BEH18&gt;BEZ14),BFB14-BEY14,IF(AND(BEF18&gt;BEY14,BEH18&lt;=BEZ14),BEH18-BEF18,IF(AND(BEF18&lt;=BEY14,BEH18&lt;=BEZ14),BEH18-BEY14,0))))),0)),0)</f>
        <v>　</v>
      </c>
      <c r="BEZ18" s="663"/>
      <c r="BFA18" s="664"/>
      <c r="BFB18" s="662" t="str">
        <f>IFERROR(IF(OR(BEE18="日",BEE18="祝",BEE18=0,BEF18=""),"　",MAX(IF(AND(BEF18&lt;=BFB14,BEH18&gt;BFC14),BFC14-BFB14,IF(BEH18&lt;=BFC14,0,IF(AND(BEF18&gt;BFB14,BEH18&gt;BFC14),BFC14-BEF18,0))),0)),0)</f>
        <v>　</v>
      </c>
      <c r="BFC18" s="663"/>
      <c r="BFD18" s="664"/>
      <c r="BFE18" s="662" t="str">
        <f t="shared" si="27"/>
        <v>　</v>
      </c>
      <c r="BFF18" s="663"/>
      <c r="BFG18" s="664"/>
      <c r="BFH18" s="665" t="str">
        <f>IF(BFK18="×",TIME(0,0,0),IF(BFU4="非常勤",BEJ18,BEV18))</f>
        <v>　</v>
      </c>
      <c r="BFI18" s="666"/>
      <c r="BFJ18" s="667"/>
      <c r="BFK18" s="265"/>
      <c r="BFL18" s="665" t="str">
        <f>IF(BFO18="×",TIME(0,0,0),IF(BFU4="非常勤",BEM18,BEY18))</f>
        <v>　</v>
      </c>
      <c r="BFM18" s="666"/>
      <c r="BFN18" s="667"/>
      <c r="BFO18" s="265"/>
      <c r="BFP18" s="665" t="str">
        <f>IF(BFS18="×",TIME(0,0,0),IF(BFU4="非常勤",BEP18,BFB18))</f>
        <v>　</v>
      </c>
      <c r="BFQ18" s="666"/>
      <c r="BFR18" s="667"/>
      <c r="BFS18" s="265"/>
      <c r="BFT18" s="665" t="str">
        <f>IF(BFW18="×",TIME(0,0,0),IF(BFU4="非常勤",BES18,BFE18))</f>
        <v>　</v>
      </c>
      <c r="BFU18" s="666"/>
      <c r="BFV18" s="667"/>
      <c r="BFW18" s="265"/>
      <c r="BFX18" s="668"/>
      <c r="BFY18" s="669"/>
      <c r="BFZ18" s="668"/>
      <c r="BGA18" s="670"/>
      <c r="BGB18" s="669"/>
      <c r="BGC18" s="671"/>
      <c r="BGD18" s="672"/>
      <c r="BGE18" s="672"/>
      <c r="BGF18" s="673"/>
      <c r="BGG18" s="263">
        <f>$A$18</f>
        <v>4</v>
      </c>
      <c r="BGH18" s="264" t="str">
        <f>$B$18</f>
        <v>祝</v>
      </c>
      <c r="BGI18" s="660"/>
      <c r="BGJ18" s="661"/>
      <c r="BGK18" s="660"/>
      <c r="BGL18" s="661"/>
      <c r="BGM18" s="662" t="str">
        <f>IFERROR(IF(OR(BGH18="日",BGH18="祝",BGH18=0,BGI18=""),"　",MAX(IF(AND(BGI18&lt;=BGM14,BGK18&gt;BGN14),BGN14-BGM14,IF(AND(BGI18&gt;BGM14,BGK18&lt;=BGN14),BGK18-BGI18,IF(AND(BGI18&lt;=BGM14,BGK18&lt;=BGN14),BGK18-BGM14,IF(AND(BGI18&gt;BGM14,BGK18&gt;BGN14),BGN14-BGI18,0)))),0)),0)</f>
        <v>　</v>
      </c>
      <c r="BGN18" s="663"/>
      <c r="BGO18" s="664"/>
      <c r="BGP18" s="662" t="str">
        <f>IFERROR(IF(OR(BGH18="日",BGH18="祝",BGH18=0,BGI18=""),"　",MAX(IF(AND(BGI18&gt;BGS14,BGK18&gt;BGQ14),0,IF(AND(BGI18&lt;=BGS14,BGI18&gt;BGP14,BGK18&gt;BGQ14),BGS14-BGI18,IF(AND(BGI18&lt;=BGS14,BGI18&lt;=BGP14,BGK18&gt;BGQ14),BGS14-BGP14,IF(AND(BGI18&gt;BGP14,BGK18&lt;=BGQ14),BGK18-BGI18,IF(AND(BGI18&lt;=BGP14,BGK18&lt;=BGQ14),BGK18-BGP14,0))))),0)),0)</f>
        <v>　</v>
      </c>
      <c r="BGQ18" s="663"/>
      <c r="BGR18" s="664"/>
      <c r="BGS18" s="662" t="str">
        <f>IFERROR(IF(OR(BGH18="日",BGH18="祝",BGH18=0,BGI18=""),"　",MAX(IF(AND(BGI18&lt;=BGS14,BGK18&gt;BGT14),BGT14-BGS14,IF(BGK18&lt;=BGT14,0,IF(AND(BGI18&gt;BGS14,BGK18&gt;BGT14),BGT14-BGI18,0))),0)),0)</f>
        <v>　</v>
      </c>
      <c r="BGT18" s="663"/>
      <c r="BGU18" s="664"/>
      <c r="BGV18" s="662" t="str">
        <f>IFERROR(IF(OR(BGH18="日",BGH18="祝",BGH18=0,BGI18=""),"　",MAX(IF(BGI18&gt;BGV14,BGK18-BGI18,IF(BGI18&lt;=BGV14,BGK18-BGV14,0)),0)),0)</f>
        <v>　</v>
      </c>
      <c r="BGW18" s="663"/>
      <c r="BGX18" s="664"/>
      <c r="BGY18" s="662" t="str">
        <f>IFERROR(IF(OR(BGH18="日",BGH18="祝",BGH18=0,BGI18=""),"　",MAX(IF(AND(BGI18&lt;=BGY14,BGK18&gt;BGZ14),BGZ14-BGY14,IF(AND(BGI18&gt;BGY14,BGK18&lt;=BGZ14),BGK18-BGI18,IF(AND(BGI18&lt;=BGY14,BGK18&lt;=BGZ14),BGK18-BGY14,IF(AND(BGI18&gt;BGY14,BGK18&gt;BGZ14),BGZ14-BGI18,0)))),0)),0)</f>
        <v>　</v>
      </c>
      <c r="BGZ18" s="663"/>
      <c r="BHA18" s="664"/>
      <c r="BHB18" s="662" t="str">
        <f>IFERROR(IF(OR(BGH18="日",BGH18="祝",BGH18=0,BGI18=""),"　",MAX(IF(AND(BGI18&gt;BHE14,BGK18&gt;BHC14),0,IF(AND(BGI18&lt;=BHE14,BGI18&gt;BHB14,BGK18&gt;BHC14),BHE14-BGI18,IF(AND(BGI18&lt;=BHE14,BGI18&lt;=BHB14,BGK18&gt;BHC14),BHE14-BHB14,IF(AND(BGI18&gt;BHB14,BGK18&lt;=BHC14),BGK18-BGI18,IF(AND(BGI18&lt;=BHB14,BGK18&lt;=BHC14),BGK18-BHB14,0))))),0)),0)</f>
        <v>　</v>
      </c>
      <c r="BHC18" s="663"/>
      <c r="BHD18" s="664"/>
      <c r="BHE18" s="662" t="str">
        <f>IFERROR(IF(OR(BGH18="日",BGH18="祝",BGH18=0,BGI18=""),"　",MAX(IF(AND(BGI18&lt;=BHE14,BGK18&gt;BHF14),BHF14-BHE14,IF(BGK18&lt;=BHF14,0,IF(AND(BGI18&gt;BHE14,BGK18&gt;BHF14),BHF14-BGI18,0))),0)),0)</f>
        <v>　</v>
      </c>
      <c r="BHF18" s="663"/>
      <c r="BHG18" s="664"/>
      <c r="BHH18" s="662" t="str">
        <f t="shared" si="28"/>
        <v>　</v>
      </c>
      <c r="BHI18" s="663"/>
      <c r="BHJ18" s="664"/>
      <c r="BHK18" s="665" t="str">
        <f>IF(BHN18="×",TIME(0,0,0),IF(BHX4="非常勤",BGM18,BGY18))</f>
        <v>　</v>
      </c>
      <c r="BHL18" s="666"/>
      <c r="BHM18" s="667"/>
      <c r="BHN18" s="265"/>
      <c r="BHO18" s="665" t="str">
        <f>IF(BHR18="×",TIME(0,0,0),IF(BHX4="非常勤",BGP18,BHB18))</f>
        <v>　</v>
      </c>
      <c r="BHP18" s="666"/>
      <c r="BHQ18" s="667"/>
      <c r="BHR18" s="265"/>
      <c r="BHS18" s="665" t="str">
        <f>IF(BHV18="×",TIME(0,0,0),IF(BHX4="非常勤",BGS18,BHE18))</f>
        <v>　</v>
      </c>
      <c r="BHT18" s="666"/>
      <c r="BHU18" s="667"/>
      <c r="BHV18" s="265"/>
      <c r="BHW18" s="665" t="str">
        <f>IF(BHZ18="×",TIME(0,0,0),IF(BHX4="非常勤",BGV18,BHH18))</f>
        <v>　</v>
      </c>
      <c r="BHX18" s="666"/>
      <c r="BHY18" s="667"/>
      <c r="BHZ18" s="265"/>
      <c r="BIA18" s="668"/>
      <c r="BIB18" s="669"/>
      <c r="BIC18" s="668"/>
      <c r="BID18" s="670"/>
      <c r="BIE18" s="669"/>
      <c r="BIF18" s="671"/>
      <c r="BIG18" s="672"/>
      <c r="BIH18" s="672"/>
      <c r="BII18" s="673"/>
      <c r="BIJ18" s="263">
        <f>$A$18</f>
        <v>4</v>
      </c>
      <c r="BIK18" s="264" t="str">
        <f>$B$18</f>
        <v>祝</v>
      </c>
      <c r="BIL18" s="660"/>
      <c r="BIM18" s="661"/>
      <c r="BIN18" s="660"/>
      <c r="BIO18" s="661"/>
      <c r="BIP18" s="662" t="str">
        <f>IFERROR(IF(OR(BIK18="日",BIK18="祝",BIK18=0,BIL18=""),"　",MAX(IF(AND(BIL18&lt;=BIP14,BIN18&gt;BIQ14),BIQ14-BIP14,IF(AND(BIL18&gt;BIP14,BIN18&lt;=BIQ14),BIN18-BIL18,IF(AND(BIL18&lt;=BIP14,BIN18&lt;=BIQ14),BIN18-BIP14,IF(AND(BIL18&gt;BIP14,BIN18&gt;BIQ14),BIQ14-BIL18,0)))),0)),0)</f>
        <v>　</v>
      </c>
      <c r="BIQ18" s="663"/>
      <c r="BIR18" s="664"/>
      <c r="BIS18" s="662" t="str">
        <f>IFERROR(IF(OR(BIK18="日",BIK18="祝",BIK18=0,BIL18=""),"　",MAX(IF(AND(BIL18&gt;BIV14,BIN18&gt;BIT14),0,IF(AND(BIL18&lt;=BIV14,BIL18&gt;BIS14,BIN18&gt;BIT14),BIV14-BIL18,IF(AND(BIL18&lt;=BIV14,BIL18&lt;=BIS14,BIN18&gt;BIT14),BIV14-BIS14,IF(AND(BIL18&gt;BIS14,BIN18&lt;=BIT14),BIN18-BIL18,IF(AND(BIL18&lt;=BIS14,BIN18&lt;=BIT14),BIN18-BIS14,0))))),0)),0)</f>
        <v>　</v>
      </c>
      <c r="BIT18" s="663"/>
      <c r="BIU18" s="664"/>
      <c r="BIV18" s="662" t="str">
        <f>IFERROR(IF(OR(BIK18="日",BIK18="祝",BIK18=0,BIL18=""),"　",MAX(IF(AND(BIL18&lt;=BIV14,BIN18&gt;BIW14),BIW14-BIV14,IF(BIN18&lt;=BIW14,0,IF(AND(BIL18&gt;BIV14,BIN18&gt;BIW14),BIW14-BIL18,0))),0)),0)</f>
        <v>　</v>
      </c>
      <c r="BIW18" s="663"/>
      <c r="BIX18" s="664"/>
      <c r="BIY18" s="662" t="str">
        <f>IFERROR(IF(OR(BIK18="日",BIK18="祝",BIK18=0,BIL18=""),"　",MAX(IF(BIL18&gt;BIY14,BIN18-BIL18,IF(BIL18&lt;=BIY14,BIN18-BIY14,0)),0)),0)</f>
        <v>　</v>
      </c>
      <c r="BIZ18" s="663"/>
      <c r="BJA18" s="664"/>
      <c r="BJB18" s="662" t="str">
        <f>IFERROR(IF(OR(BIK18="日",BIK18="祝",BIK18=0,BIL18=""),"　",MAX(IF(AND(BIL18&lt;=BJB14,BIN18&gt;BJC14),BJC14-BJB14,IF(AND(BIL18&gt;BJB14,BIN18&lt;=BJC14),BIN18-BIL18,IF(AND(BIL18&lt;=BJB14,BIN18&lt;=BJC14),BIN18-BJB14,IF(AND(BIL18&gt;BJB14,BIN18&gt;BJC14),BJC14-BIL18,0)))),0)),0)</f>
        <v>　</v>
      </c>
      <c r="BJC18" s="663"/>
      <c r="BJD18" s="664"/>
      <c r="BJE18" s="662" t="str">
        <f>IFERROR(IF(OR(BIK18="日",BIK18="祝",BIK18=0,BIL18=""),"　",MAX(IF(AND(BIL18&gt;BJH14,BIN18&gt;BJF14),0,IF(AND(BIL18&lt;=BJH14,BIL18&gt;BJE14,BIN18&gt;BJF14),BJH14-BIL18,IF(AND(BIL18&lt;=BJH14,BIL18&lt;=BJE14,BIN18&gt;BJF14),BJH14-BJE14,IF(AND(BIL18&gt;BJE14,BIN18&lt;=BJF14),BIN18-BIL18,IF(AND(BIL18&lt;=BJE14,BIN18&lt;=BJF14),BIN18-BJE14,0))))),0)),0)</f>
        <v>　</v>
      </c>
      <c r="BJF18" s="663"/>
      <c r="BJG18" s="664"/>
      <c r="BJH18" s="662" t="str">
        <f>IFERROR(IF(OR(BIK18="日",BIK18="祝",BIK18=0,BIL18=""),"　",MAX(IF(AND(BIL18&lt;=BJH14,BIN18&gt;BJI14),BJI14-BJH14,IF(BIN18&lt;=BJI14,0,IF(AND(BIL18&gt;BJH14,BIN18&gt;BJI14),BJI14-BIL18,0))),0)),0)</f>
        <v>　</v>
      </c>
      <c r="BJI18" s="663"/>
      <c r="BJJ18" s="664"/>
      <c r="BJK18" s="662" t="str">
        <f t="shared" si="29"/>
        <v>　</v>
      </c>
      <c r="BJL18" s="663"/>
      <c r="BJM18" s="664"/>
      <c r="BJN18" s="665" t="str">
        <f>IF(BJQ18="×",TIME(0,0,0),IF(BKA4="非常勤",BIP18,BJB18))</f>
        <v>　</v>
      </c>
      <c r="BJO18" s="666"/>
      <c r="BJP18" s="667"/>
      <c r="BJQ18" s="265"/>
      <c r="BJR18" s="665" t="str">
        <f>IF(BJU18="×",TIME(0,0,0),IF(BKA4="非常勤",BIS18,BJE18))</f>
        <v>　</v>
      </c>
      <c r="BJS18" s="666"/>
      <c r="BJT18" s="667"/>
      <c r="BJU18" s="265"/>
      <c r="BJV18" s="665" t="str">
        <f>IF(BJY18="×",TIME(0,0,0),IF(BKA4="非常勤",BIV18,BJH18))</f>
        <v>　</v>
      </c>
      <c r="BJW18" s="666"/>
      <c r="BJX18" s="667"/>
      <c r="BJY18" s="265"/>
      <c r="BJZ18" s="665" t="str">
        <f>IF(BKC18="×",TIME(0,0,0),IF(BKA4="非常勤",BIY18,BJK18))</f>
        <v>　</v>
      </c>
      <c r="BKA18" s="666"/>
      <c r="BKB18" s="667"/>
      <c r="BKC18" s="265"/>
      <c r="BKD18" s="668"/>
      <c r="BKE18" s="669"/>
      <c r="BKF18" s="668"/>
      <c r="BKG18" s="670"/>
      <c r="BKH18" s="669"/>
      <c r="BKI18" s="671"/>
      <c r="BKJ18" s="672"/>
      <c r="BKK18" s="672"/>
      <c r="BKL18" s="673"/>
      <c r="BKM18" s="263">
        <f>$A$18</f>
        <v>4</v>
      </c>
      <c r="BKN18" s="264" t="str">
        <f>$B$18</f>
        <v>祝</v>
      </c>
      <c r="BKO18" s="660"/>
      <c r="BKP18" s="661"/>
      <c r="BKQ18" s="660"/>
      <c r="BKR18" s="661"/>
      <c r="BKS18" s="662" t="str">
        <f>IFERROR(IF(OR(BKN18="日",BKN18="祝",BKN18=0,BKO18=""),"　",MAX(IF(AND(BKO18&lt;=BKS14,BKQ18&gt;BKT14),BKT14-BKS14,IF(AND(BKO18&gt;BKS14,BKQ18&lt;=BKT14),BKQ18-BKO18,IF(AND(BKO18&lt;=BKS14,BKQ18&lt;=BKT14),BKQ18-BKS14,IF(AND(BKO18&gt;BKS14,BKQ18&gt;BKT14),BKT14-BKO18,0)))),0)),0)</f>
        <v>　</v>
      </c>
      <c r="BKT18" s="663"/>
      <c r="BKU18" s="664"/>
      <c r="BKV18" s="662" t="str">
        <f>IFERROR(IF(OR(BKN18="日",BKN18="祝",BKN18=0,BKO18=""),"　",MAX(IF(AND(BKO18&gt;BKY14,BKQ18&gt;BKW14),0,IF(AND(BKO18&lt;=BKY14,BKO18&gt;BKV14,BKQ18&gt;BKW14),BKY14-BKO18,IF(AND(BKO18&lt;=BKY14,BKO18&lt;=BKV14,BKQ18&gt;BKW14),BKY14-BKV14,IF(AND(BKO18&gt;BKV14,BKQ18&lt;=BKW14),BKQ18-BKO18,IF(AND(BKO18&lt;=BKV14,BKQ18&lt;=BKW14),BKQ18-BKV14,0))))),0)),0)</f>
        <v>　</v>
      </c>
      <c r="BKW18" s="663"/>
      <c r="BKX18" s="664"/>
      <c r="BKY18" s="662" t="str">
        <f>IFERROR(IF(OR(BKN18="日",BKN18="祝",BKN18=0,BKO18=""),"　",MAX(IF(AND(BKO18&lt;=BKY14,BKQ18&gt;BKZ14),BKZ14-BKY14,IF(BKQ18&lt;=BKZ14,0,IF(AND(BKO18&gt;BKY14,BKQ18&gt;BKZ14),BKZ14-BKO18,0))),0)),0)</f>
        <v>　</v>
      </c>
      <c r="BKZ18" s="663"/>
      <c r="BLA18" s="664"/>
      <c r="BLB18" s="662" t="str">
        <f>IFERROR(IF(OR(BKN18="日",BKN18="祝",BKN18=0,BKO18=""),"　",MAX(IF(BKO18&gt;BLB14,BKQ18-BKO18,IF(BKO18&lt;=BLB14,BKQ18-BLB14,0)),0)),0)</f>
        <v>　</v>
      </c>
      <c r="BLC18" s="663"/>
      <c r="BLD18" s="664"/>
      <c r="BLE18" s="662" t="str">
        <f>IFERROR(IF(OR(BKN18="日",BKN18="祝",BKN18=0,BKO18=""),"　",MAX(IF(AND(BKO18&lt;=BLE14,BKQ18&gt;BLF14),BLF14-BLE14,IF(AND(BKO18&gt;BLE14,BKQ18&lt;=BLF14),BKQ18-BKO18,IF(AND(BKO18&lt;=BLE14,BKQ18&lt;=BLF14),BKQ18-BLE14,IF(AND(BKO18&gt;BLE14,BKQ18&gt;BLF14),BLF14-BKO18,0)))),0)),0)</f>
        <v>　</v>
      </c>
      <c r="BLF18" s="663"/>
      <c r="BLG18" s="664"/>
      <c r="BLH18" s="662" t="str">
        <f>IFERROR(IF(OR(BKN18="日",BKN18="祝",BKN18=0,BKO18=""),"　",MAX(IF(AND(BKO18&gt;BLK14,BKQ18&gt;BLI14),0,IF(AND(BKO18&lt;=BLK14,BKO18&gt;BLH14,BKQ18&gt;BLI14),BLK14-BKO18,IF(AND(BKO18&lt;=BLK14,BKO18&lt;=BLH14,BKQ18&gt;BLI14),BLK14-BLH14,IF(AND(BKO18&gt;BLH14,BKQ18&lt;=BLI14),BKQ18-BKO18,IF(AND(BKO18&lt;=BLH14,BKQ18&lt;=BLI14),BKQ18-BLH14,0))))),0)),0)</f>
        <v>　</v>
      </c>
      <c r="BLI18" s="663"/>
      <c r="BLJ18" s="664"/>
      <c r="BLK18" s="662" t="str">
        <f>IFERROR(IF(OR(BKN18="日",BKN18="祝",BKN18=0,BKO18=""),"　",MAX(IF(AND(BKO18&lt;=BLK14,BKQ18&gt;BLL14),BLL14-BLK14,IF(BKQ18&lt;=BLL14,0,IF(AND(BKO18&gt;BLK14,BKQ18&gt;BLL14),BLL14-BKO18,0))),0)),0)</f>
        <v>　</v>
      </c>
      <c r="BLL18" s="663"/>
      <c r="BLM18" s="664"/>
      <c r="BLN18" s="662" t="str">
        <f t="shared" si="30"/>
        <v>　</v>
      </c>
      <c r="BLO18" s="663"/>
      <c r="BLP18" s="664"/>
      <c r="BLQ18" s="665" t="str">
        <f>IF(BLT18="×",TIME(0,0,0),IF(BMD4="非常勤",BKS18,BLE18))</f>
        <v>　</v>
      </c>
      <c r="BLR18" s="666"/>
      <c r="BLS18" s="667"/>
      <c r="BLT18" s="265"/>
      <c r="BLU18" s="665" t="str">
        <f>IF(BLX18="×",TIME(0,0,0),IF(BMD4="非常勤",BKV18,BLH18))</f>
        <v>　</v>
      </c>
      <c r="BLV18" s="666"/>
      <c r="BLW18" s="667"/>
      <c r="BLX18" s="265"/>
      <c r="BLY18" s="665" t="str">
        <f>IF(BMB18="×",TIME(0,0,0),IF(BMD4="非常勤",BKY18,BLK18))</f>
        <v>　</v>
      </c>
      <c r="BLZ18" s="666"/>
      <c r="BMA18" s="667"/>
      <c r="BMB18" s="265"/>
      <c r="BMC18" s="665" t="str">
        <f>IF(BMF18="×",TIME(0,0,0),IF(BMD4="非常勤",BLB18,BLN18))</f>
        <v>　</v>
      </c>
      <c r="BMD18" s="666"/>
      <c r="BME18" s="667"/>
      <c r="BMF18" s="265"/>
      <c r="BMG18" s="668"/>
      <c r="BMH18" s="669"/>
      <c r="BMI18" s="668"/>
      <c r="BMJ18" s="670"/>
      <c r="BMK18" s="669"/>
      <c r="BML18" s="671"/>
      <c r="BMM18" s="672"/>
      <c r="BMN18" s="672"/>
      <c r="BMO18" s="673"/>
      <c r="BMP18" s="263">
        <f>$A$18</f>
        <v>4</v>
      </c>
      <c r="BMQ18" s="264" t="str">
        <f>$B$18</f>
        <v>祝</v>
      </c>
      <c r="BMR18" s="660"/>
      <c r="BMS18" s="661"/>
      <c r="BMT18" s="660"/>
      <c r="BMU18" s="661"/>
      <c r="BMV18" s="662" t="str">
        <f>IFERROR(IF(OR(BMQ18="日",BMQ18="祝",BMQ18=0,BMR18=""),"　",MAX(IF(AND(BMR18&lt;=BMV14,BMT18&gt;BMW14),BMW14-BMV14,IF(AND(BMR18&gt;BMV14,BMT18&lt;=BMW14),BMT18-BMR18,IF(AND(BMR18&lt;=BMV14,BMT18&lt;=BMW14),BMT18-BMV14,IF(AND(BMR18&gt;BMV14,BMT18&gt;BMW14),BMW14-BMR18,0)))),0)),0)</f>
        <v>　</v>
      </c>
      <c r="BMW18" s="663"/>
      <c r="BMX18" s="664"/>
      <c r="BMY18" s="662" t="str">
        <f>IFERROR(IF(OR(BMQ18="日",BMQ18="祝",BMQ18=0,BMR18=""),"　",MAX(IF(AND(BMR18&gt;BNB14,BMT18&gt;BMZ14),0,IF(AND(BMR18&lt;=BNB14,BMR18&gt;BMY14,BMT18&gt;BMZ14),BNB14-BMR18,IF(AND(BMR18&lt;=BNB14,BMR18&lt;=BMY14,BMT18&gt;BMZ14),BNB14-BMY14,IF(AND(BMR18&gt;BMY14,BMT18&lt;=BMZ14),BMT18-BMR18,IF(AND(BMR18&lt;=BMY14,BMT18&lt;=BMZ14),BMT18-BMY14,0))))),0)),0)</f>
        <v>　</v>
      </c>
      <c r="BMZ18" s="663"/>
      <c r="BNA18" s="664"/>
      <c r="BNB18" s="662" t="str">
        <f>IFERROR(IF(OR(BMQ18="日",BMQ18="祝",BMQ18=0,BMR18=""),"　",MAX(IF(AND(BMR18&lt;=BNB14,BMT18&gt;BNC14),BNC14-BNB14,IF(BMT18&lt;=BNC14,0,IF(AND(BMR18&gt;BNB14,BMT18&gt;BNC14),BNC14-BMR18,0))),0)),0)</f>
        <v>　</v>
      </c>
      <c r="BNC18" s="663"/>
      <c r="BND18" s="664"/>
      <c r="BNE18" s="662" t="str">
        <f>IFERROR(IF(OR(BMQ18="日",BMQ18="祝",BMQ18=0,BMR18=""),"　",MAX(IF(BMR18&gt;BNE14,BMT18-BMR18,IF(BMR18&lt;=BNE14,BMT18-BNE14,0)),0)),0)</f>
        <v>　</v>
      </c>
      <c r="BNF18" s="663"/>
      <c r="BNG18" s="664"/>
      <c r="BNH18" s="662" t="str">
        <f>IFERROR(IF(OR(BMQ18="日",BMQ18="祝",BMQ18=0,BMR18=""),"　",MAX(IF(AND(BMR18&lt;=BNH14,BMT18&gt;BNI14),BNI14-BNH14,IF(AND(BMR18&gt;BNH14,BMT18&lt;=BNI14),BMT18-BMR18,IF(AND(BMR18&lt;=BNH14,BMT18&lt;=BNI14),BMT18-BNH14,IF(AND(BMR18&gt;BNH14,BMT18&gt;BNI14),BNI14-BMR18,0)))),0)),0)</f>
        <v>　</v>
      </c>
      <c r="BNI18" s="663"/>
      <c r="BNJ18" s="664"/>
      <c r="BNK18" s="662" t="str">
        <f>IFERROR(IF(OR(BMQ18="日",BMQ18="祝",BMQ18=0,BMR18=""),"　",MAX(IF(AND(BMR18&gt;BNN14,BMT18&gt;BNL14),0,IF(AND(BMR18&lt;=BNN14,BMR18&gt;BNK14,BMT18&gt;BNL14),BNN14-BMR18,IF(AND(BMR18&lt;=BNN14,BMR18&lt;=BNK14,BMT18&gt;BNL14),BNN14-BNK14,IF(AND(BMR18&gt;BNK14,BMT18&lt;=BNL14),BMT18-BMR18,IF(AND(BMR18&lt;=BNK14,BMT18&lt;=BNL14),BMT18-BNK14,0))))),0)),0)</f>
        <v>　</v>
      </c>
      <c r="BNL18" s="663"/>
      <c r="BNM18" s="664"/>
      <c r="BNN18" s="662" t="str">
        <f>IFERROR(IF(OR(BMQ18="日",BMQ18="祝",BMQ18=0,BMR18=""),"　",MAX(IF(AND(BMR18&lt;=BNN14,BMT18&gt;BNO14),BNO14-BNN14,IF(BMT18&lt;=BNO14,0,IF(AND(BMR18&gt;BNN14,BMT18&gt;BNO14),BNO14-BMR18,0))),0)),0)</f>
        <v>　</v>
      </c>
      <c r="BNO18" s="663"/>
      <c r="BNP18" s="664"/>
      <c r="BNQ18" s="662" t="str">
        <f t="shared" si="31"/>
        <v>　</v>
      </c>
      <c r="BNR18" s="663"/>
      <c r="BNS18" s="664"/>
      <c r="BNT18" s="665" t="str">
        <f>IF(BNW18="×",TIME(0,0,0),IF(BOG4="非常勤",BMV18,BNH18))</f>
        <v>　</v>
      </c>
      <c r="BNU18" s="666"/>
      <c r="BNV18" s="667"/>
      <c r="BNW18" s="265"/>
      <c r="BNX18" s="665" t="str">
        <f>IF(BOA18="×",TIME(0,0,0),IF(BOG4="非常勤",BMY18,BNK18))</f>
        <v>　</v>
      </c>
      <c r="BNY18" s="666"/>
      <c r="BNZ18" s="667"/>
      <c r="BOA18" s="265"/>
      <c r="BOB18" s="665" t="str">
        <f>IF(BOE18="×",TIME(0,0,0),IF(BOG4="非常勤",BNB18,BNN18))</f>
        <v>　</v>
      </c>
      <c r="BOC18" s="666"/>
      <c r="BOD18" s="667"/>
      <c r="BOE18" s="265"/>
      <c r="BOF18" s="665" t="str">
        <f>IF(BOI18="×",TIME(0,0,0),IF(BOG4="非常勤",BNE18,BNQ18))</f>
        <v>　</v>
      </c>
      <c r="BOG18" s="666"/>
      <c r="BOH18" s="667"/>
      <c r="BOI18" s="265"/>
      <c r="BOJ18" s="668"/>
      <c r="BOK18" s="669"/>
      <c r="BOL18" s="668"/>
      <c r="BOM18" s="670"/>
      <c r="BON18" s="669"/>
      <c r="BOO18" s="671"/>
      <c r="BOP18" s="672"/>
      <c r="BOQ18" s="672"/>
      <c r="BOR18" s="673"/>
      <c r="BOS18" s="263">
        <f>$A$18</f>
        <v>4</v>
      </c>
      <c r="BOT18" s="264" t="str">
        <f>$B$18</f>
        <v>祝</v>
      </c>
      <c r="BOU18" s="660"/>
      <c r="BOV18" s="661"/>
      <c r="BOW18" s="660"/>
      <c r="BOX18" s="661"/>
      <c r="BOY18" s="662" t="str">
        <f>IFERROR(IF(OR(BOT18="日",BOT18="祝",BOT18=0,BOU18=""),"　",MAX(IF(AND(BOU18&lt;=BOY14,BOW18&gt;BOZ14),BOZ14-BOY14,IF(AND(BOU18&gt;BOY14,BOW18&lt;=BOZ14),BOW18-BOU18,IF(AND(BOU18&lt;=BOY14,BOW18&lt;=BOZ14),BOW18-BOY14,IF(AND(BOU18&gt;BOY14,BOW18&gt;BOZ14),BOZ14-BOU18,0)))),0)),0)</f>
        <v>　</v>
      </c>
      <c r="BOZ18" s="663"/>
      <c r="BPA18" s="664"/>
      <c r="BPB18" s="662" t="str">
        <f>IFERROR(IF(OR(BOT18="日",BOT18="祝",BOT18=0,BOU18=""),"　",MAX(IF(AND(BOU18&gt;BPE14,BOW18&gt;BPC14),0,IF(AND(BOU18&lt;=BPE14,BOU18&gt;BPB14,BOW18&gt;BPC14),BPE14-BOU18,IF(AND(BOU18&lt;=BPE14,BOU18&lt;=BPB14,BOW18&gt;BPC14),BPE14-BPB14,IF(AND(BOU18&gt;BPB14,BOW18&lt;=BPC14),BOW18-BOU18,IF(AND(BOU18&lt;=BPB14,BOW18&lt;=BPC14),BOW18-BPB14,0))))),0)),0)</f>
        <v>　</v>
      </c>
      <c r="BPC18" s="663"/>
      <c r="BPD18" s="664"/>
      <c r="BPE18" s="662" t="str">
        <f>IFERROR(IF(OR(BOT18="日",BOT18="祝",BOT18=0,BOU18=""),"　",MAX(IF(AND(BOU18&lt;=BPE14,BOW18&gt;BPF14),BPF14-BPE14,IF(BOW18&lt;=BPF14,0,IF(AND(BOU18&gt;BPE14,BOW18&gt;BPF14),BPF14-BOU18,0))),0)),0)</f>
        <v>　</v>
      </c>
      <c r="BPF18" s="663"/>
      <c r="BPG18" s="664"/>
      <c r="BPH18" s="662" t="str">
        <f>IFERROR(IF(OR(BOT18="日",BOT18="祝",BOT18=0,BOU18=""),"　",MAX(IF(BOU18&gt;BPH14,BOW18-BOU18,IF(BOU18&lt;=BPH14,BOW18-BPH14,0)),0)),0)</f>
        <v>　</v>
      </c>
      <c r="BPI18" s="663"/>
      <c r="BPJ18" s="664"/>
      <c r="BPK18" s="662" t="str">
        <f>IFERROR(IF(OR(BOT18="日",BOT18="祝",BOT18=0,BOU18=""),"　",MAX(IF(AND(BOU18&lt;=BPK14,BOW18&gt;BPL14),BPL14-BPK14,IF(AND(BOU18&gt;BPK14,BOW18&lt;=BPL14),BOW18-BOU18,IF(AND(BOU18&lt;=BPK14,BOW18&lt;=BPL14),BOW18-BPK14,IF(AND(BOU18&gt;BPK14,BOW18&gt;BPL14),BPL14-BOU18,0)))),0)),0)</f>
        <v>　</v>
      </c>
      <c r="BPL18" s="663"/>
      <c r="BPM18" s="664"/>
      <c r="BPN18" s="662" t="str">
        <f>IFERROR(IF(OR(BOT18="日",BOT18="祝",BOT18=0,BOU18=""),"　",MAX(IF(AND(BOU18&gt;BPQ14,BOW18&gt;BPO14),0,IF(AND(BOU18&lt;=BPQ14,BOU18&gt;BPN14,BOW18&gt;BPO14),BPQ14-BOU18,IF(AND(BOU18&lt;=BPQ14,BOU18&lt;=BPN14,BOW18&gt;BPO14),BPQ14-BPN14,IF(AND(BOU18&gt;BPN14,BOW18&lt;=BPO14),BOW18-BOU18,IF(AND(BOU18&lt;=BPN14,BOW18&lt;=BPO14),BOW18-BPN14,0))))),0)),0)</f>
        <v>　</v>
      </c>
      <c r="BPO18" s="663"/>
      <c r="BPP18" s="664"/>
      <c r="BPQ18" s="662" t="str">
        <f>IFERROR(IF(OR(BOT18="日",BOT18="祝",BOT18=0,BOU18=""),"　",MAX(IF(AND(BOU18&lt;=BPQ14,BOW18&gt;BPR14),BPR14-BPQ14,IF(BOW18&lt;=BPR14,0,IF(AND(BOU18&gt;BPQ14,BOW18&gt;BPR14),BPR14-BOU18,0))),0)),0)</f>
        <v>　</v>
      </c>
      <c r="BPR18" s="663"/>
      <c r="BPS18" s="664"/>
      <c r="BPT18" s="662" t="str">
        <f t="shared" si="32"/>
        <v>　</v>
      </c>
      <c r="BPU18" s="663"/>
      <c r="BPV18" s="664"/>
      <c r="BPW18" s="665" t="str">
        <f>IF(BPZ18="×",TIME(0,0,0),IF(BQJ4="非常勤",BOY18,BPK18))</f>
        <v>　</v>
      </c>
      <c r="BPX18" s="666"/>
      <c r="BPY18" s="667"/>
      <c r="BPZ18" s="265"/>
      <c r="BQA18" s="665" t="str">
        <f>IF(BQD18="×",TIME(0,0,0),IF(BQJ4="非常勤",BPB18,BPN18))</f>
        <v>　</v>
      </c>
      <c r="BQB18" s="666"/>
      <c r="BQC18" s="667"/>
      <c r="BQD18" s="265"/>
      <c r="BQE18" s="665" t="str">
        <f>IF(BQH18="×",TIME(0,0,0),IF(BQJ4="非常勤",BPE18,BPQ18))</f>
        <v>　</v>
      </c>
      <c r="BQF18" s="666"/>
      <c r="BQG18" s="667"/>
      <c r="BQH18" s="265"/>
      <c r="BQI18" s="665" t="str">
        <f>IF(BQL18="×",TIME(0,0,0),IF(BQJ4="非常勤",BPH18,BPT18))</f>
        <v>　</v>
      </c>
      <c r="BQJ18" s="666"/>
      <c r="BQK18" s="667"/>
      <c r="BQL18" s="265"/>
      <c r="BQM18" s="668"/>
      <c r="BQN18" s="669"/>
      <c r="BQO18" s="668"/>
      <c r="BQP18" s="670"/>
      <c r="BQQ18" s="669"/>
      <c r="BQR18" s="671"/>
      <c r="BQS18" s="672"/>
      <c r="BQT18" s="672"/>
      <c r="BQU18" s="673"/>
      <c r="BQV18" s="263">
        <f>$A$18</f>
        <v>4</v>
      </c>
      <c r="BQW18" s="264" t="str">
        <f>$B$18</f>
        <v>祝</v>
      </c>
      <c r="BQX18" s="660"/>
      <c r="BQY18" s="661"/>
      <c r="BQZ18" s="660"/>
      <c r="BRA18" s="661"/>
      <c r="BRB18" s="662" t="str">
        <f>IFERROR(IF(OR(BQW18="日",BQW18="祝",BQW18=0,BQX18=""),"　",MAX(IF(AND(BQX18&lt;=BRB14,BQZ18&gt;BRC14),BRC14-BRB14,IF(AND(BQX18&gt;BRB14,BQZ18&lt;=BRC14),BQZ18-BQX18,IF(AND(BQX18&lt;=BRB14,BQZ18&lt;=BRC14),BQZ18-BRB14,IF(AND(BQX18&gt;BRB14,BQZ18&gt;BRC14),BRC14-BQX18,0)))),0)),0)</f>
        <v>　</v>
      </c>
      <c r="BRC18" s="663"/>
      <c r="BRD18" s="664"/>
      <c r="BRE18" s="662" t="str">
        <f>IFERROR(IF(OR(BQW18="日",BQW18="祝",BQW18=0,BQX18=""),"　",MAX(IF(AND(BQX18&gt;BRH14,BQZ18&gt;BRF14),0,IF(AND(BQX18&lt;=BRH14,BQX18&gt;BRE14,BQZ18&gt;BRF14),BRH14-BQX18,IF(AND(BQX18&lt;=BRH14,BQX18&lt;=BRE14,BQZ18&gt;BRF14),BRH14-BRE14,IF(AND(BQX18&gt;BRE14,BQZ18&lt;=BRF14),BQZ18-BQX18,IF(AND(BQX18&lt;=BRE14,BQZ18&lt;=BRF14),BQZ18-BRE14,0))))),0)),0)</f>
        <v>　</v>
      </c>
      <c r="BRF18" s="663"/>
      <c r="BRG18" s="664"/>
      <c r="BRH18" s="662" t="str">
        <f>IFERROR(IF(OR(BQW18="日",BQW18="祝",BQW18=0,BQX18=""),"　",MAX(IF(AND(BQX18&lt;=BRH14,BQZ18&gt;BRI14),BRI14-BRH14,IF(BQZ18&lt;=BRI14,0,IF(AND(BQX18&gt;BRH14,BQZ18&gt;BRI14),BRI14-BQX18,0))),0)),0)</f>
        <v>　</v>
      </c>
      <c r="BRI18" s="663"/>
      <c r="BRJ18" s="664"/>
      <c r="BRK18" s="662" t="str">
        <f>IFERROR(IF(OR(BQW18="日",BQW18="祝",BQW18=0,BQX18=""),"　",MAX(IF(BQX18&gt;BRK14,BQZ18-BQX18,IF(BQX18&lt;=BRK14,BQZ18-BRK14,0)),0)),0)</f>
        <v>　</v>
      </c>
      <c r="BRL18" s="663"/>
      <c r="BRM18" s="664"/>
      <c r="BRN18" s="662" t="str">
        <f>IFERROR(IF(OR(BQW18="日",BQW18="祝",BQW18=0,BQX18=""),"　",MAX(IF(AND(BQX18&lt;=BRN14,BQZ18&gt;BRO14),BRO14-BRN14,IF(AND(BQX18&gt;BRN14,BQZ18&lt;=BRO14),BQZ18-BQX18,IF(AND(BQX18&lt;=BRN14,BQZ18&lt;=BRO14),BQZ18-BRN14,IF(AND(BQX18&gt;BRN14,BQZ18&gt;BRO14),BRO14-BQX18,0)))),0)),0)</f>
        <v>　</v>
      </c>
      <c r="BRO18" s="663"/>
      <c r="BRP18" s="664"/>
      <c r="BRQ18" s="662" t="str">
        <f>IFERROR(IF(OR(BQW18="日",BQW18="祝",BQW18=0,BQX18=""),"　",MAX(IF(AND(BQX18&gt;BRT14,BQZ18&gt;BRR14),0,IF(AND(BQX18&lt;=BRT14,BQX18&gt;BRQ14,BQZ18&gt;BRR14),BRT14-BQX18,IF(AND(BQX18&lt;=BRT14,BQX18&lt;=BRQ14,BQZ18&gt;BRR14),BRT14-BRQ14,IF(AND(BQX18&gt;BRQ14,BQZ18&lt;=BRR14),BQZ18-BQX18,IF(AND(BQX18&lt;=BRQ14,BQZ18&lt;=BRR14),BQZ18-BRQ14,0))))),0)),0)</f>
        <v>　</v>
      </c>
      <c r="BRR18" s="663"/>
      <c r="BRS18" s="664"/>
      <c r="BRT18" s="662" t="str">
        <f>IFERROR(IF(OR(BQW18="日",BQW18="祝",BQW18=0,BQX18=""),"　",MAX(IF(AND(BQX18&lt;=BRT14,BQZ18&gt;BRU14),BRU14-BRT14,IF(BQZ18&lt;=BRU14,0,IF(AND(BQX18&gt;BRT14,BQZ18&gt;BRU14),BRU14-BQX18,0))),0)),0)</f>
        <v>　</v>
      </c>
      <c r="BRU18" s="663"/>
      <c r="BRV18" s="664"/>
      <c r="BRW18" s="662" t="str">
        <f t="shared" si="33"/>
        <v>　</v>
      </c>
      <c r="BRX18" s="663"/>
      <c r="BRY18" s="664"/>
      <c r="BRZ18" s="665" t="str">
        <f>IF(BSC18="×",TIME(0,0,0),IF(BSM4="非常勤",BRB18,BRN18))</f>
        <v>　</v>
      </c>
      <c r="BSA18" s="666"/>
      <c r="BSB18" s="667"/>
      <c r="BSC18" s="265"/>
      <c r="BSD18" s="665" t="str">
        <f>IF(BSG18="×",TIME(0,0,0),IF(BSM4="非常勤",BRE18,BRQ18))</f>
        <v>　</v>
      </c>
      <c r="BSE18" s="666"/>
      <c r="BSF18" s="667"/>
      <c r="BSG18" s="265"/>
      <c r="BSH18" s="665" t="str">
        <f>IF(BSK18="×",TIME(0,0,0),IF(BSM4="非常勤",BRH18,BRT18))</f>
        <v>　</v>
      </c>
      <c r="BSI18" s="666"/>
      <c r="BSJ18" s="667"/>
      <c r="BSK18" s="265"/>
      <c r="BSL18" s="665" t="str">
        <f>IF(BSO18="×",TIME(0,0,0),IF(BSM4="非常勤",BRK18,BRW18))</f>
        <v>　</v>
      </c>
      <c r="BSM18" s="666"/>
      <c r="BSN18" s="667"/>
      <c r="BSO18" s="265"/>
      <c r="BSP18" s="668"/>
      <c r="BSQ18" s="669"/>
      <c r="BSR18" s="668"/>
      <c r="BSS18" s="670"/>
      <c r="BST18" s="669"/>
      <c r="BSU18" s="671"/>
      <c r="BSV18" s="672"/>
      <c r="BSW18" s="672"/>
      <c r="BSX18" s="673"/>
      <c r="BSY18" s="263">
        <f>$A$18</f>
        <v>4</v>
      </c>
      <c r="BSZ18" s="264" t="str">
        <f>$B$18</f>
        <v>祝</v>
      </c>
      <c r="BTA18" s="660"/>
      <c r="BTB18" s="661"/>
      <c r="BTC18" s="660"/>
      <c r="BTD18" s="661"/>
      <c r="BTE18" s="662" t="str">
        <f>IFERROR(IF(OR(BSZ18="日",BSZ18="祝",BSZ18=0,BTA18=""),"　",MAX(IF(AND(BTA18&lt;=BTE14,BTC18&gt;BTF14),BTF14-BTE14,IF(AND(BTA18&gt;BTE14,BTC18&lt;=BTF14),BTC18-BTA18,IF(AND(BTA18&lt;=BTE14,BTC18&lt;=BTF14),BTC18-BTE14,IF(AND(BTA18&gt;BTE14,BTC18&gt;BTF14),BTF14-BTA18,0)))),0)),0)</f>
        <v>　</v>
      </c>
      <c r="BTF18" s="663"/>
      <c r="BTG18" s="664"/>
      <c r="BTH18" s="662" t="str">
        <f>IFERROR(IF(OR(BSZ18="日",BSZ18="祝",BSZ18=0,BTA18=""),"　",MAX(IF(AND(BTA18&gt;BTK14,BTC18&gt;BTI14),0,IF(AND(BTA18&lt;=BTK14,BTA18&gt;BTH14,BTC18&gt;BTI14),BTK14-BTA18,IF(AND(BTA18&lt;=BTK14,BTA18&lt;=BTH14,BTC18&gt;BTI14),BTK14-BTH14,IF(AND(BTA18&gt;BTH14,BTC18&lt;=BTI14),BTC18-BTA18,IF(AND(BTA18&lt;=BTH14,BTC18&lt;=BTI14),BTC18-BTH14,0))))),0)),0)</f>
        <v>　</v>
      </c>
      <c r="BTI18" s="663"/>
      <c r="BTJ18" s="664"/>
      <c r="BTK18" s="662" t="str">
        <f>IFERROR(IF(OR(BSZ18="日",BSZ18="祝",BSZ18=0,BTA18=""),"　",MAX(IF(AND(BTA18&lt;=BTK14,BTC18&gt;BTL14),BTL14-BTK14,IF(BTC18&lt;=BTL14,0,IF(AND(BTA18&gt;BTK14,BTC18&gt;BTL14),BTL14-BTA18,0))),0)),0)</f>
        <v>　</v>
      </c>
      <c r="BTL18" s="663"/>
      <c r="BTM18" s="664"/>
      <c r="BTN18" s="662" t="str">
        <f>IFERROR(IF(OR(BSZ18="日",BSZ18="祝",BSZ18=0,BTA18=""),"　",MAX(IF(BTA18&gt;BTN14,BTC18-BTA18,IF(BTA18&lt;=BTN14,BTC18-BTN14,0)),0)),0)</f>
        <v>　</v>
      </c>
      <c r="BTO18" s="663"/>
      <c r="BTP18" s="664"/>
      <c r="BTQ18" s="662" t="str">
        <f>IFERROR(IF(OR(BSZ18="日",BSZ18="祝",BSZ18=0,BTA18=""),"　",MAX(IF(AND(BTA18&lt;=BTQ14,BTC18&gt;BTR14),BTR14-BTQ14,IF(AND(BTA18&gt;BTQ14,BTC18&lt;=BTR14),BTC18-BTA18,IF(AND(BTA18&lt;=BTQ14,BTC18&lt;=BTR14),BTC18-BTQ14,IF(AND(BTA18&gt;BTQ14,BTC18&gt;BTR14),BTR14-BTA18,0)))),0)),0)</f>
        <v>　</v>
      </c>
      <c r="BTR18" s="663"/>
      <c r="BTS18" s="664"/>
      <c r="BTT18" s="662" t="str">
        <f>IFERROR(IF(OR(BSZ18="日",BSZ18="祝",BSZ18=0,BTA18=""),"　",MAX(IF(AND(BTA18&gt;BTW14,BTC18&gt;BTU14),0,IF(AND(BTA18&lt;=BTW14,BTA18&gt;BTT14,BTC18&gt;BTU14),BTW14-BTA18,IF(AND(BTA18&lt;=BTW14,BTA18&lt;=BTT14,BTC18&gt;BTU14),BTW14-BTT14,IF(AND(BTA18&gt;BTT14,BTC18&lt;=BTU14),BTC18-BTA18,IF(AND(BTA18&lt;=BTT14,BTC18&lt;=BTU14),BTC18-BTT14,0))))),0)),0)</f>
        <v>　</v>
      </c>
      <c r="BTU18" s="663"/>
      <c r="BTV18" s="664"/>
      <c r="BTW18" s="662" t="str">
        <f>IFERROR(IF(OR(BSZ18="日",BSZ18="祝",BSZ18=0,BTA18=""),"　",MAX(IF(AND(BTA18&lt;=BTW14,BTC18&gt;BTX14),BTX14-BTW14,IF(BTC18&lt;=BTX14,0,IF(AND(BTA18&gt;BTW14,BTC18&gt;BTX14),BTX14-BTA18,0))),0)),0)</f>
        <v>　</v>
      </c>
      <c r="BTX18" s="663"/>
      <c r="BTY18" s="664"/>
      <c r="BTZ18" s="662" t="str">
        <f t="shared" si="34"/>
        <v>　</v>
      </c>
      <c r="BUA18" s="663"/>
      <c r="BUB18" s="664"/>
      <c r="BUC18" s="665" t="str">
        <f>IF(BUF18="×",TIME(0,0,0),IF(BUP4="非常勤",BTE18,BTQ18))</f>
        <v>　</v>
      </c>
      <c r="BUD18" s="666"/>
      <c r="BUE18" s="667"/>
      <c r="BUF18" s="265"/>
      <c r="BUG18" s="665" t="str">
        <f>IF(BUJ18="×",TIME(0,0,0),IF(BUP4="非常勤",BTH18,BTT18))</f>
        <v>　</v>
      </c>
      <c r="BUH18" s="666"/>
      <c r="BUI18" s="667"/>
      <c r="BUJ18" s="265"/>
      <c r="BUK18" s="665" t="str">
        <f>IF(BUN18="×",TIME(0,0,0),IF(BUP4="非常勤",BTK18,BTW18))</f>
        <v>　</v>
      </c>
      <c r="BUL18" s="666"/>
      <c r="BUM18" s="667"/>
      <c r="BUN18" s="265"/>
      <c r="BUO18" s="665" t="str">
        <f>IF(BUR18="×",TIME(0,0,0),IF(BUP4="非常勤",BTN18,BTZ18))</f>
        <v>　</v>
      </c>
      <c r="BUP18" s="666"/>
      <c r="BUQ18" s="667"/>
      <c r="BUR18" s="265"/>
      <c r="BUS18" s="668"/>
      <c r="BUT18" s="669"/>
      <c r="BUU18" s="668"/>
      <c r="BUV18" s="670"/>
      <c r="BUW18" s="669"/>
      <c r="BUX18" s="671"/>
      <c r="BUY18" s="672"/>
      <c r="BUZ18" s="672"/>
      <c r="BVA18" s="673"/>
      <c r="BVB18" s="263">
        <f>$A$18</f>
        <v>4</v>
      </c>
      <c r="BVC18" s="264" t="str">
        <f>$B$18</f>
        <v>祝</v>
      </c>
      <c r="BVD18" s="660"/>
      <c r="BVE18" s="661"/>
      <c r="BVF18" s="660"/>
      <c r="BVG18" s="661"/>
      <c r="BVH18" s="662" t="str">
        <f>IFERROR(IF(OR(BVC18="日",BVC18="祝",BVC18=0,BVD18=""),"　",MAX(IF(AND(BVD18&lt;=BVH14,BVF18&gt;BVI14),BVI14-BVH14,IF(AND(BVD18&gt;BVH14,BVF18&lt;=BVI14),BVF18-BVD18,IF(AND(BVD18&lt;=BVH14,BVF18&lt;=BVI14),BVF18-BVH14,IF(AND(BVD18&gt;BVH14,BVF18&gt;BVI14),BVI14-BVD18,0)))),0)),0)</f>
        <v>　</v>
      </c>
      <c r="BVI18" s="663"/>
      <c r="BVJ18" s="664"/>
      <c r="BVK18" s="662" t="str">
        <f>IFERROR(IF(OR(BVC18="日",BVC18="祝",BVC18=0,BVD18=""),"　",MAX(IF(AND(BVD18&gt;BVN14,BVF18&gt;BVL14),0,IF(AND(BVD18&lt;=BVN14,BVD18&gt;BVK14,BVF18&gt;BVL14),BVN14-BVD18,IF(AND(BVD18&lt;=BVN14,BVD18&lt;=BVK14,BVF18&gt;BVL14),BVN14-BVK14,IF(AND(BVD18&gt;BVK14,BVF18&lt;=BVL14),BVF18-BVD18,IF(AND(BVD18&lt;=BVK14,BVF18&lt;=BVL14),BVF18-BVK14,0))))),0)),0)</f>
        <v>　</v>
      </c>
      <c r="BVL18" s="663"/>
      <c r="BVM18" s="664"/>
      <c r="BVN18" s="662" t="str">
        <f>IFERROR(IF(OR(BVC18="日",BVC18="祝",BVC18=0,BVD18=""),"　",MAX(IF(AND(BVD18&lt;=BVN14,BVF18&gt;BVO14),BVO14-BVN14,IF(BVF18&lt;=BVO14,0,IF(AND(BVD18&gt;BVN14,BVF18&gt;BVO14),BVO14-BVD18,0))),0)),0)</f>
        <v>　</v>
      </c>
      <c r="BVO18" s="663"/>
      <c r="BVP18" s="664"/>
      <c r="BVQ18" s="662" t="str">
        <f>IFERROR(IF(OR(BVC18="日",BVC18="祝",BVC18=0,BVD18=""),"　",MAX(IF(BVD18&gt;BVQ14,BVF18-BVD18,IF(BVD18&lt;=BVQ14,BVF18-BVQ14,0)),0)),0)</f>
        <v>　</v>
      </c>
      <c r="BVR18" s="663"/>
      <c r="BVS18" s="664"/>
      <c r="BVT18" s="662" t="str">
        <f>IFERROR(IF(OR(BVC18="日",BVC18="祝",BVC18=0,BVD18=""),"　",MAX(IF(AND(BVD18&lt;=BVT14,BVF18&gt;BVU14),BVU14-BVT14,IF(AND(BVD18&gt;BVT14,BVF18&lt;=BVU14),BVF18-BVD18,IF(AND(BVD18&lt;=BVT14,BVF18&lt;=BVU14),BVF18-BVT14,IF(AND(BVD18&gt;BVT14,BVF18&gt;BVU14),BVU14-BVD18,0)))),0)),0)</f>
        <v>　</v>
      </c>
      <c r="BVU18" s="663"/>
      <c r="BVV18" s="664"/>
      <c r="BVW18" s="662" t="str">
        <f>IFERROR(IF(OR(BVC18="日",BVC18="祝",BVC18=0,BVD18=""),"　",MAX(IF(AND(BVD18&gt;BVZ14,BVF18&gt;BVX14),0,IF(AND(BVD18&lt;=BVZ14,BVD18&gt;BVW14,BVF18&gt;BVX14),BVZ14-BVD18,IF(AND(BVD18&lt;=BVZ14,BVD18&lt;=BVW14,BVF18&gt;BVX14),BVZ14-BVW14,IF(AND(BVD18&gt;BVW14,BVF18&lt;=BVX14),BVF18-BVD18,IF(AND(BVD18&lt;=BVW14,BVF18&lt;=BVX14),BVF18-BVW14,0))))),0)),0)</f>
        <v>　</v>
      </c>
      <c r="BVX18" s="663"/>
      <c r="BVY18" s="664"/>
      <c r="BVZ18" s="662" t="str">
        <f>IFERROR(IF(OR(BVC18="日",BVC18="祝",BVC18=0,BVD18=""),"　",MAX(IF(AND(BVD18&lt;=BVZ14,BVF18&gt;BWA14),BWA14-BVZ14,IF(BVF18&lt;=BWA14,0,IF(AND(BVD18&gt;BVZ14,BVF18&gt;BWA14),BWA14-BVD18,0))),0)),0)</f>
        <v>　</v>
      </c>
      <c r="BWA18" s="663"/>
      <c r="BWB18" s="664"/>
      <c r="BWC18" s="662" t="str">
        <f t="shared" si="35"/>
        <v>　</v>
      </c>
      <c r="BWD18" s="663"/>
      <c r="BWE18" s="664"/>
      <c r="BWF18" s="665" t="str">
        <f>IF(BWI18="×",TIME(0,0,0),IF(BWS4="非常勤",BVH18,BVT18))</f>
        <v>　</v>
      </c>
      <c r="BWG18" s="666"/>
      <c r="BWH18" s="667"/>
      <c r="BWI18" s="265"/>
      <c r="BWJ18" s="665" t="str">
        <f>IF(BWM18="×",TIME(0,0,0),IF(BWS4="非常勤",BVK18,BVW18))</f>
        <v>　</v>
      </c>
      <c r="BWK18" s="666"/>
      <c r="BWL18" s="667"/>
      <c r="BWM18" s="265"/>
      <c r="BWN18" s="665" t="str">
        <f>IF(BWQ18="×",TIME(0,0,0),IF(BWS4="非常勤",BVN18,BVZ18))</f>
        <v>　</v>
      </c>
      <c r="BWO18" s="666"/>
      <c r="BWP18" s="667"/>
      <c r="BWQ18" s="265"/>
      <c r="BWR18" s="665" t="str">
        <f>IF(BWU18="×",TIME(0,0,0),IF(BWS4="非常勤",BVQ18,BWC18))</f>
        <v>　</v>
      </c>
      <c r="BWS18" s="666"/>
      <c r="BWT18" s="667"/>
      <c r="BWU18" s="265"/>
      <c r="BWV18" s="668"/>
      <c r="BWW18" s="669"/>
      <c r="BWX18" s="668"/>
      <c r="BWY18" s="670"/>
      <c r="BWZ18" s="669"/>
      <c r="BXA18" s="671"/>
      <c r="BXB18" s="672"/>
      <c r="BXC18" s="672"/>
      <c r="BXD18" s="673"/>
      <c r="BXE18" s="263">
        <f>$A$18</f>
        <v>4</v>
      </c>
      <c r="BXF18" s="264" t="str">
        <f>$B$18</f>
        <v>祝</v>
      </c>
      <c r="BXG18" s="660"/>
      <c r="BXH18" s="661"/>
      <c r="BXI18" s="660"/>
      <c r="BXJ18" s="661"/>
      <c r="BXK18" s="662" t="str">
        <f>IFERROR(IF(OR(BXF18="日",BXF18="祝",BXF18=0,BXG18=""),"　",MAX(IF(AND(BXG18&lt;=BXK14,BXI18&gt;BXL14),BXL14-BXK14,IF(AND(BXG18&gt;BXK14,BXI18&lt;=BXL14),BXI18-BXG18,IF(AND(BXG18&lt;=BXK14,BXI18&lt;=BXL14),BXI18-BXK14,IF(AND(BXG18&gt;BXK14,BXI18&gt;BXL14),BXL14-BXG18,0)))),0)),0)</f>
        <v>　</v>
      </c>
      <c r="BXL18" s="663"/>
      <c r="BXM18" s="664"/>
      <c r="BXN18" s="662" t="str">
        <f>IFERROR(IF(OR(BXF18="日",BXF18="祝",BXF18=0,BXG18=""),"　",MAX(IF(AND(BXG18&gt;BXQ14,BXI18&gt;BXO14),0,IF(AND(BXG18&lt;=BXQ14,BXG18&gt;BXN14,BXI18&gt;BXO14),BXQ14-BXG18,IF(AND(BXG18&lt;=BXQ14,BXG18&lt;=BXN14,BXI18&gt;BXO14),BXQ14-BXN14,IF(AND(BXG18&gt;BXN14,BXI18&lt;=BXO14),BXI18-BXG18,IF(AND(BXG18&lt;=BXN14,BXI18&lt;=BXO14),BXI18-BXN14,0))))),0)),0)</f>
        <v>　</v>
      </c>
      <c r="BXO18" s="663"/>
      <c r="BXP18" s="664"/>
      <c r="BXQ18" s="662" t="str">
        <f>IFERROR(IF(OR(BXF18="日",BXF18="祝",BXF18=0,BXG18=""),"　",MAX(IF(AND(BXG18&lt;=BXQ14,BXI18&gt;BXR14),BXR14-BXQ14,IF(BXI18&lt;=BXR14,0,IF(AND(BXG18&gt;BXQ14,BXI18&gt;BXR14),BXR14-BXG18,0))),0)),0)</f>
        <v>　</v>
      </c>
      <c r="BXR18" s="663"/>
      <c r="BXS18" s="664"/>
      <c r="BXT18" s="662" t="str">
        <f>IFERROR(IF(OR(BXF18="日",BXF18="祝",BXF18=0,BXG18=""),"　",MAX(IF(BXG18&gt;BXT14,BXI18-BXG18,IF(BXG18&lt;=BXT14,BXI18-BXT14,0)),0)),0)</f>
        <v>　</v>
      </c>
      <c r="BXU18" s="663"/>
      <c r="BXV18" s="664"/>
      <c r="BXW18" s="662" t="str">
        <f>IFERROR(IF(OR(BXF18="日",BXF18="祝",BXF18=0,BXG18=""),"　",MAX(IF(AND(BXG18&lt;=BXW14,BXI18&gt;BXX14),BXX14-BXW14,IF(AND(BXG18&gt;BXW14,BXI18&lt;=BXX14),BXI18-BXG18,IF(AND(BXG18&lt;=BXW14,BXI18&lt;=BXX14),BXI18-BXW14,IF(AND(BXG18&gt;BXW14,BXI18&gt;BXX14),BXX14-BXG18,0)))),0)),0)</f>
        <v>　</v>
      </c>
      <c r="BXX18" s="663"/>
      <c r="BXY18" s="664"/>
      <c r="BXZ18" s="662" t="str">
        <f>IFERROR(IF(OR(BXF18="日",BXF18="祝",BXF18=0,BXG18=""),"　",MAX(IF(AND(BXG18&gt;BYC14,BXI18&gt;BYA14),0,IF(AND(BXG18&lt;=BYC14,BXG18&gt;BXZ14,BXI18&gt;BYA14),BYC14-BXG18,IF(AND(BXG18&lt;=BYC14,BXG18&lt;=BXZ14,BXI18&gt;BYA14),BYC14-BXZ14,IF(AND(BXG18&gt;BXZ14,BXI18&lt;=BYA14),BXI18-BXG18,IF(AND(BXG18&lt;=BXZ14,BXI18&lt;=BYA14),BXI18-BXZ14,0))))),0)),0)</f>
        <v>　</v>
      </c>
      <c r="BYA18" s="663"/>
      <c r="BYB18" s="664"/>
      <c r="BYC18" s="662" t="str">
        <f>IFERROR(IF(OR(BXF18="日",BXF18="祝",BXF18=0,BXG18=""),"　",MAX(IF(AND(BXG18&lt;=BYC14,BXI18&gt;BYD14),BYD14-BYC14,IF(BXI18&lt;=BYD14,0,IF(AND(BXG18&gt;BYC14,BXI18&gt;BYD14),BYD14-BXG18,0))),0)),0)</f>
        <v>　</v>
      </c>
      <c r="BYD18" s="663"/>
      <c r="BYE18" s="664"/>
      <c r="BYF18" s="662" t="str">
        <f t="shared" si="36"/>
        <v>　</v>
      </c>
      <c r="BYG18" s="663"/>
      <c r="BYH18" s="664"/>
      <c r="BYI18" s="665" t="str">
        <f>IF(BYL18="×",TIME(0,0,0),IF(BYV4="非常勤",BXK18,BXW18))</f>
        <v>　</v>
      </c>
      <c r="BYJ18" s="666"/>
      <c r="BYK18" s="667"/>
      <c r="BYL18" s="265"/>
      <c r="BYM18" s="665" t="str">
        <f>IF(BYP18="×",TIME(0,0,0),IF(BYV4="非常勤",BXN18,BXZ18))</f>
        <v>　</v>
      </c>
      <c r="BYN18" s="666"/>
      <c r="BYO18" s="667"/>
      <c r="BYP18" s="265"/>
      <c r="BYQ18" s="665" t="str">
        <f>IF(BYT18="×",TIME(0,0,0),IF(BYV4="非常勤",BXQ18,BYC18))</f>
        <v>　</v>
      </c>
      <c r="BYR18" s="666"/>
      <c r="BYS18" s="667"/>
      <c r="BYT18" s="265"/>
      <c r="BYU18" s="665" t="str">
        <f>IF(BYX18="×",TIME(0,0,0),IF(BYV4="非常勤",BXT18,BYF18))</f>
        <v>　</v>
      </c>
      <c r="BYV18" s="666"/>
      <c r="BYW18" s="667"/>
      <c r="BYX18" s="265"/>
      <c r="BYY18" s="668"/>
      <c r="BYZ18" s="669"/>
      <c r="BZA18" s="668"/>
      <c r="BZB18" s="670"/>
      <c r="BZC18" s="669"/>
      <c r="BZD18" s="671"/>
      <c r="BZE18" s="672"/>
      <c r="BZF18" s="672"/>
      <c r="BZG18" s="673"/>
      <c r="BZH18" s="263">
        <f>$A$18</f>
        <v>4</v>
      </c>
      <c r="BZI18" s="264" t="str">
        <f>$B$18</f>
        <v>祝</v>
      </c>
      <c r="BZJ18" s="660"/>
      <c r="BZK18" s="661"/>
      <c r="BZL18" s="660"/>
      <c r="BZM18" s="661"/>
      <c r="BZN18" s="662" t="str">
        <f>IFERROR(IF(OR(BZI18="日",BZI18="祝",BZI18=0,BZJ18=""),"　",MAX(IF(AND(BZJ18&lt;=BZN14,BZL18&gt;BZO14),BZO14-BZN14,IF(AND(BZJ18&gt;BZN14,BZL18&lt;=BZO14),BZL18-BZJ18,IF(AND(BZJ18&lt;=BZN14,BZL18&lt;=BZO14),BZL18-BZN14,IF(AND(BZJ18&gt;BZN14,BZL18&gt;BZO14),BZO14-BZJ18,0)))),0)),0)</f>
        <v>　</v>
      </c>
      <c r="BZO18" s="663"/>
      <c r="BZP18" s="664"/>
      <c r="BZQ18" s="662" t="str">
        <f>IFERROR(IF(OR(BZI18="日",BZI18="祝",BZI18=0,BZJ18=""),"　",MAX(IF(AND(BZJ18&gt;BZT14,BZL18&gt;BZR14),0,IF(AND(BZJ18&lt;=BZT14,BZJ18&gt;BZQ14,BZL18&gt;BZR14),BZT14-BZJ18,IF(AND(BZJ18&lt;=BZT14,BZJ18&lt;=BZQ14,BZL18&gt;BZR14),BZT14-BZQ14,IF(AND(BZJ18&gt;BZQ14,BZL18&lt;=BZR14),BZL18-BZJ18,IF(AND(BZJ18&lt;=BZQ14,BZL18&lt;=BZR14),BZL18-BZQ14,0))))),0)),0)</f>
        <v>　</v>
      </c>
      <c r="BZR18" s="663"/>
      <c r="BZS18" s="664"/>
      <c r="BZT18" s="662" t="str">
        <f>IFERROR(IF(OR(BZI18="日",BZI18="祝",BZI18=0,BZJ18=""),"　",MAX(IF(AND(BZJ18&lt;=BZT14,BZL18&gt;BZU14),BZU14-BZT14,IF(BZL18&lt;=BZU14,0,IF(AND(BZJ18&gt;BZT14,BZL18&gt;BZU14),BZU14-BZJ18,0))),0)),0)</f>
        <v>　</v>
      </c>
      <c r="BZU18" s="663"/>
      <c r="BZV18" s="664"/>
      <c r="BZW18" s="662" t="str">
        <f>IFERROR(IF(OR(BZI18="日",BZI18="祝",BZI18=0,BZJ18=""),"　",MAX(IF(BZJ18&gt;BZW14,BZL18-BZJ18,IF(BZJ18&lt;=BZW14,BZL18-BZW14,0)),0)),0)</f>
        <v>　</v>
      </c>
      <c r="BZX18" s="663"/>
      <c r="BZY18" s="664"/>
      <c r="BZZ18" s="662" t="str">
        <f>IFERROR(IF(OR(BZI18="日",BZI18="祝",BZI18=0,BZJ18=""),"　",MAX(IF(AND(BZJ18&lt;=BZZ14,BZL18&gt;CAA14),CAA14-BZZ14,IF(AND(BZJ18&gt;BZZ14,BZL18&lt;=CAA14),BZL18-BZJ18,IF(AND(BZJ18&lt;=BZZ14,BZL18&lt;=CAA14),BZL18-BZZ14,IF(AND(BZJ18&gt;BZZ14,BZL18&gt;CAA14),CAA14-BZJ18,0)))),0)),0)</f>
        <v>　</v>
      </c>
      <c r="CAA18" s="663"/>
      <c r="CAB18" s="664"/>
      <c r="CAC18" s="662" t="str">
        <f>IFERROR(IF(OR(BZI18="日",BZI18="祝",BZI18=0,BZJ18=""),"　",MAX(IF(AND(BZJ18&gt;CAF14,BZL18&gt;CAD14),0,IF(AND(BZJ18&lt;=CAF14,BZJ18&gt;CAC14,BZL18&gt;CAD14),CAF14-BZJ18,IF(AND(BZJ18&lt;=CAF14,BZJ18&lt;=CAC14,BZL18&gt;CAD14),CAF14-CAC14,IF(AND(BZJ18&gt;CAC14,BZL18&lt;=CAD14),BZL18-BZJ18,IF(AND(BZJ18&lt;=CAC14,BZL18&lt;=CAD14),BZL18-CAC14,0))))),0)),0)</f>
        <v>　</v>
      </c>
      <c r="CAD18" s="663"/>
      <c r="CAE18" s="664"/>
      <c r="CAF18" s="662" t="str">
        <f>IFERROR(IF(OR(BZI18="日",BZI18="祝",BZI18=0,BZJ18=""),"　",MAX(IF(AND(BZJ18&lt;=CAF14,BZL18&gt;CAG14),CAG14-CAF14,IF(BZL18&lt;=CAG14,0,IF(AND(BZJ18&gt;CAF14,BZL18&gt;CAG14),CAG14-BZJ18,0))),0)),0)</f>
        <v>　</v>
      </c>
      <c r="CAG18" s="663"/>
      <c r="CAH18" s="664"/>
      <c r="CAI18" s="662" t="str">
        <f t="shared" si="37"/>
        <v>　</v>
      </c>
      <c r="CAJ18" s="663"/>
      <c r="CAK18" s="664"/>
      <c r="CAL18" s="665" t="str">
        <f>IF(CAO18="×",TIME(0,0,0),IF(CAY4="非常勤",BZN18,BZZ18))</f>
        <v>　</v>
      </c>
      <c r="CAM18" s="666"/>
      <c r="CAN18" s="667"/>
      <c r="CAO18" s="265"/>
      <c r="CAP18" s="665" t="str">
        <f>IF(CAS18="×",TIME(0,0,0),IF(CAY4="非常勤",BZQ18,CAC18))</f>
        <v>　</v>
      </c>
      <c r="CAQ18" s="666"/>
      <c r="CAR18" s="667"/>
      <c r="CAS18" s="265"/>
      <c r="CAT18" s="665" t="str">
        <f>IF(CAW18="×",TIME(0,0,0),IF(CAY4="非常勤",BZT18,CAF18))</f>
        <v>　</v>
      </c>
      <c r="CAU18" s="666"/>
      <c r="CAV18" s="667"/>
      <c r="CAW18" s="265"/>
      <c r="CAX18" s="665" t="str">
        <f>IF(CBA18="×",TIME(0,0,0),IF(CAY4="非常勤",BZW18,CAI18))</f>
        <v>　</v>
      </c>
      <c r="CAY18" s="666"/>
      <c r="CAZ18" s="667"/>
      <c r="CBA18" s="265"/>
      <c r="CBB18" s="668"/>
      <c r="CBC18" s="669"/>
      <c r="CBD18" s="668"/>
      <c r="CBE18" s="670"/>
      <c r="CBF18" s="669"/>
      <c r="CBG18" s="671"/>
      <c r="CBH18" s="672"/>
      <c r="CBI18" s="672"/>
      <c r="CBJ18" s="673"/>
      <c r="CBK18" s="263">
        <f>$A$18</f>
        <v>4</v>
      </c>
      <c r="CBL18" s="264" t="str">
        <f>$B$18</f>
        <v>祝</v>
      </c>
      <c r="CBM18" s="660"/>
      <c r="CBN18" s="661"/>
      <c r="CBO18" s="660"/>
      <c r="CBP18" s="661"/>
      <c r="CBQ18" s="662" t="str">
        <f>IFERROR(IF(OR(CBL18="日",CBL18="祝",CBL18=0,CBM18=""),"　",MAX(IF(AND(CBM18&lt;=CBQ14,CBO18&gt;CBR14),CBR14-CBQ14,IF(AND(CBM18&gt;CBQ14,CBO18&lt;=CBR14),CBO18-CBM18,IF(AND(CBM18&lt;=CBQ14,CBO18&lt;=CBR14),CBO18-CBQ14,IF(AND(CBM18&gt;CBQ14,CBO18&gt;CBR14),CBR14-CBM18,0)))),0)),0)</f>
        <v>　</v>
      </c>
      <c r="CBR18" s="663"/>
      <c r="CBS18" s="664"/>
      <c r="CBT18" s="662" t="str">
        <f>IFERROR(IF(OR(CBL18="日",CBL18="祝",CBL18=0,CBM18=""),"　",MAX(IF(AND(CBM18&gt;CBW14,CBO18&gt;CBU14),0,IF(AND(CBM18&lt;=CBW14,CBM18&gt;CBT14,CBO18&gt;CBU14),CBW14-CBM18,IF(AND(CBM18&lt;=CBW14,CBM18&lt;=CBT14,CBO18&gt;CBU14),CBW14-CBT14,IF(AND(CBM18&gt;CBT14,CBO18&lt;=CBU14),CBO18-CBM18,IF(AND(CBM18&lt;=CBT14,CBO18&lt;=CBU14),CBO18-CBT14,0))))),0)),0)</f>
        <v>　</v>
      </c>
      <c r="CBU18" s="663"/>
      <c r="CBV18" s="664"/>
      <c r="CBW18" s="662" t="str">
        <f>IFERROR(IF(OR(CBL18="日",CBL18="祝",CBL18=0,CBM18=""),"　",MAX(IF(AND(CBM18&lt;=CBW14,CBO18&gt;CBX14),CBX14-CBW14,IF(CBO18&lt;=CBX14,0,IF(AND(CBM18&gt;CBW14,CBO18&gt;CBX14),CBX14-CBM18,0))),0)),0)</f>
        <v>　</v>
      </c>
      <c r="CBX18" s="663"/>
      <c r="CBY18" s="664"/>
      <c r="CBZ18" s="662" t="str">
        <f>IFERROR(IF(OR(CBL18="日",CBL18="祝",CBL18=0,CBM18=""),"　",MAX(IF(CBM18&gt;CBZ14,CBO18-CBM18,IF(CBM18&lt;=CBZ14,CBO18-CBZ14,0)),0)),0)</f>
        <v>　</v>
      </c>
      <c r="CCA18" s="663"/>
      <c r="CCB18" s="664"/>
      <c r="CCC18" s="662" t="str">
        <f>IFERROR(IF(OR(CBL18="日",CBL18="祝",CBL18=0,CBM18=""),"　",MAX(IF(AND(CBM18&lt;=CCC14,CBO18&gt;CCD14),CCD14-CCC14,IF(AND(CBM18&gt;CCC14,CBO18&lt;=CCD14),CBO18-CBM18,IF(AND(CBM18&lt;=CCC14,CBO18&lt;=CCD14),CBO18-CCC14,IF(AND(CBM18&gt;CCC14,CBO18&gt;CCD14),CCD14-CBM18,0)))),0)),0)</f>
        <v>　</v>
      </c>
      <c r="CCD18" s="663"/>
      <c r="CCE18" s="664"/>
      <c r="CCF18" s="662" t="str">
        <f>IFERROR(IF(OR(CBL18="日",CBL18="祝",CBL18=0,CBM18=""),"　",MAX(IF(AND(CBM18&gt;CCI14,CBO18&gt;CCG14),0,IF(AND(CBM18&lt;=CCI14,CBM18&gt;CCF14,CBO18&gt;CCG14),CCI14-CBM18,IF(AND(CBM18&lt;=CCI14,CBM18&lt;=CCF14,CBO18&gt;CCG14),CCI14-CCF14,IF(AND(CBM18&gt;CCF14,CBO18&lt;=CCG14),CBO18-CBM18,IF(AND(CBM18&lt;=CCF14,CBO18&lt;=CCG14),CBO18-CCF14,0))))),0)),0)</f>
        <v>　</v>
      </c>
      <c r="CCG18" s="663"/>
      <c r="CCH18" s="664"/>
      <c r="CCI18" s="662" t="str">
        <f>IFERROR(IF(OR(CBL18="日",CBL18="祝",CBL18=0,CBM18=""),"　",MAX(IF(AND(CBM18&lt;=CCI14,CBO18&gt;CCJ14),CCJ14-CCI14,IF(CBO18&lt;=CCJ14,0,IF(AND(CBM18&gt;CCI14,CBO18&gt;CCJ14),CCJ14-CBM18,0))),0)),0)</f>
        <v>　</v>
      </c>
      <c r="CCJ18" s="663"/>
      <c r="CCK18" s="664"/>
      <c r="CCL18" s="662" t="str">
        <f t="shared" si="38"/>
        <v>　</v>
      </c>
      <c r="CCM18" s="663"/>
      <c r="CCN18" s="664"/>
      <c r="CCO18" s="665" t="str">
        <f>IF(CCR18="×",TIME(0,0,0),IF(CDB4="非常勤",CBQ18,CCC18))</f>
        <v>　</v>
      </c>
      <c r="CCP18" s="666"/>
      <c r="CCQ18" s="667"/>
      <c r="CCR18" s="265"/>
      <c r="CCS18" s="665" t="str">
        <f>IF(CCV18="×",TIME(0,0,0),IF(CDB4="非常勤",CBT18,CCF18))</f>
        <v>　</v>
      </c>
      <c r="CCT18" s="666"/>
      <c r="CCU18" s="667"/>
      <c r="CCV18" s="265"/>
      <c r="CCW18" s="665" t="str">
        <f>IF(CCZ18="×",TIME(0,0,0),IF(CDB4="非常勤",CBW18,CCI18))</f>
        <v>　</v>
      </c>
      <c r="CCX18" s="666"/>
      <c r="CCY18" s="667"/>
      <c r="CCZ18" s="265"/>
      <c r="CDA18" s="665" t="str">
        <f>IF(CDD18="×",TIME(0,0,0),IF(CDB4="非常勤",CBZ18,CCL18))</f>
        <v>　</v>
      </c>
      <c r="CDB18" s="666"/>
      <c r="CDC18" s="667"/>
      <c r="CDD18" s="265"/>
      <c r="CDE18" s="668"/>
      <c r="CDF18" s="669"/>
      <c r="CDG18" s="668"/>
      <c r="CDH18" s="670"/>
      <c r="CDI18" s="669"/>
      <c r="CDJ18" s="671"/>
      <c r="CDK18" s="672"/>
      <c r="CDL18" s="672"/>
      <c r="CDM18" s="673"/>
      <c r="CDN18" s="263">
        <f>$A$18</f>
        <v>4</v>
      </c>
      <c r="CDO18" s="264" t="str">
        <f>$B$18</f>
        <v>祝</v>
      </c>
      <c r="CDP18" s="660"/>
      <c r="CDQ18" s="661"/>
      <c r="CDR18" s="660"/>
      <c r="CDS18" s="661"/>
      <c r="CDT18" s="662" t="str">
        <f>IFERROR(IF(OR(CDO18="日",CDO18="祝",CDO18=0,CDP18=""),"　",MAX(IF(AND(CDP18&lt;=CDT14,CDR18&gt;CDU14),CDU14-CDT14,IF(AND(CDP18&gt;CDT14,CDR18&lt;=CDU14),CDR18-CDP18,IF(AND(CDP18&lt;=CDT14,CDR18&lt;=CDU14),CDR18-CDT14,IF(AND(CDP18&gt;CDT14,CDR18&gt;CDU14),CDU14-CDP18,0)))),0)),0)</f>
        <v>　</v>
      </c>
      <c r="CDU18" s="663"/>
      <c r="CDV18" s="664"/>
      <c r="CDW18" s="662" t="str">
        <f>IFERROR(IF(OR(CDO18="日",CDO18="祝",CDO18=0,CDP18=""),"　",MAX(IF(AND(CDP18&gt;CDZ14,CDR18&gt;CDX14),0,IF(AND(CDP18&lt;=CDZ14,CDP18&gt;CDW14,CDR18&gt;CDX14),CDZ14-CDP18,IF(AND(CDP18&lt;=CDZ14,CDP18&lt;=CDW14,CDR18&gt;CDX14),CDZ14-CDW14,IF(AND(CDP18&gt;CDW14,CDR18&lt;=CDX14),CDR18-CDP18,IF(AND(CDP18&lt;=CDW14,CDR18&lt;=CDX14),CDR18-CDW14,0))))),0)),0)</f>
        <v>　</v>
      </c>
      <c r="CDX18" s="663"/>
      <c r="CDY18" s="664"/>
      <c r="CDZ18" s="662" t="str">
        <f>IFERROR(IF(OR(CDO18="日",CDO18="祝",CDO18=0,CDP18=""),"　",MAX(IF(AND(CDP18&lt;=CDZ14,CDR18&gt;CEA14),CEA14-CDZ14,IF(CDR18&lt;=CEA14,0,IF(AND(CDP18&gt;CDZ14,CDR18&gt;CEA14),CEA14-CDP18,0))),0)),0)</f>
        <v>　</v>
      </c>
      <c r="CEA18" s="663"/>
      <c r="CEB18" s="664"/>
      <c r="CEC18" s="662" t="str">
        <f>IFERROR(IF(OR(CDO18="日",CDO18="祝",CDO18=0,CDP18=""),"　",MAX(IF(CDP18&gt;CEC14,CDR18-CDP18,IF(CDP18&lt;=CEC14,CDR18-CEC14,0)),0)),0)</f>
        <v>　</v>
      </c>
      <c r="CED18" s="663"/>
      <c r="CEE18" s="664"/>
      <c r="CEF18" s="662" t="str">
        <f>IFERROR(IF(OR(CDO18="日",CDO18="祝",CDO18=0,CDP18=""),"　",MAX(IF(AND(CDP18&lt;=CEF14,CDR18&gt;CEG14),CEG14-CEF14,IF(AND(CDP18&gt;CEF14,CDR18&lt;=CEG14),CDR18-CDP18,IF(AND(CDP18&lt;=CEF14,CDR18&lt;=CEG14),CDR18-CEF14,IF(AND(CDP18&gt;CEF14,CDR18&gt;CEG14),CEG14-CDP18,0)))),0)),0)</f>
        <v>　</v>
      </c>
      <c r="CEG18" s="663"/>
      <c r="CEH18" s="664"/>
      <c r="CEI18" s="662" t="str">
        <f>IFERROR(IF(OR(CDO18="日",CDO18="祝",CDO18=0,CDP18=""),"　",MAX(IF(AND(CDP18&gt;CEL14,CDR18&gt;CEJ14),0,IF(AND(CDP18&lt;=CEL14,CDP18&gt;CEI14,CDR18&gt;CEJ14),CEL14-CDP18,IF(AND(CDP18&lt;=CEL14,CDP18&lt;=CEI14,CDR18&gt;CEJ14),CEL14-CEI14,IF(AND(CDP18&gt;CEI14,CDR18&lt;=CEJ14),CDR18-CDP18,IF(AND(CDP18&lt;=CEI14,CDR18&lt;=CEJ14),CDR18-CEI14,0))))),0)),0)</f>
        <v>　</v>
      </c>
      <c r="CEJ18" s="663"/>
      <c r="CEK18" s="664"/>
      <c r="CEL18" s="662" t="str">
        <f>IFERROR(IF(OR(CDO18="日",CDO18="祝",CDO18=0,CDP18=""),"　",MAX(IF(AND(CDP18&lt;=CEL14,CDR18&gt;CEM14),CEM14-CEL14,IF(CDR18&lt;=CEM14,0,IF(AND(CDP18&gt;CEL14,CDR18&gt;CEM14),CEM14-CDP18,0))),0)),0)</f>
        <v>　</v>
      </c>
      <c r="CEM18" s="663"/>
      <c r="CEN18" s="664"/>
      <c r="CEO18" s="662" t="str">
        <f t="shared" si="39"/>
        <v>　</v>
      </c>
      <c r="CEP18" s="663"/>
      <c r="CEQ18" s="664"/>
      <c r="CER18" s="665" t="str">
        <f>IF(CEU18="×",TIME(0,0,0),IF(CFE4="非常勤",CDT18,CEF18))</f>
        <v>　</v>
      </c>
      <c r="CES18" s="666"/>
      <c r="CET18" s="667"/>
      <c r="CEU18" s="265"/>
      <c r="CEV18" s="665" t="str">
        <f>IF(CEY18="×",TIME(0,0,0),IF(CFE4="非常勤",CDW18,CEI18))</f>
        <v>　</v>
      </c>
      <c r="CEW18" s="666"/>
      <c r="CEX18" s="667"/>
      <c r="CEY18" s="265"/>
      <c r="CEZ18" s="665" t="str">
        <f>IF(CFC18="×",TIME(0,0,0),IF(CFE4="非常勤",CDZ18,CEL18))</f>
        <v>　</v>
      </c>
      <c r="CFA18" s="666"/>
      <c r="CFB18" s="667"/>
      <c r="CFC18" s="265"/>
      <c r="CFD18" s="665" t="str">
        <f>IF(CFG18="×",TIME(0,0,0),IF(CFE4="非常勤",CEC18,CEO18))</f>
        <v>　</v>
      </c>
      <c r="CFE18" s="666"/>
      <c r="CFF18" s="667"/>
      <c r="CFG18" s="265"/>
      <c r="CFH18" s="668"/>
      <c r="CFI18" s="669"/>
      <c r="CFJ18" s="668"/>
      <c r="CFK18" s="670"/>
      <c r="CFL18" s="669"/>
      <c r="CFM18" s="671"/>
      <c r="CFN18" s="672"/>
      <c r="CFO18" s="672"/>
      <c r="CFP18" s="673"/>
      <c r="CFQ18" s="263">
        <f>$A$18</f>
        <v>4</v>
      </c>
      <c r="CFR18" s="264" t="str">
        <f>$B$18</f>
        <v>祝</v>
      </c>
      <c r="CFS18" s="660"/>
      <c r="CFT18" s="661"/>
      <c r="CFU18" s="660"/>
      <c r="CFV18" s="661"/>
      <c r="CFW18" s="662" t="str">
        <f>IFERROR(IF(OR(CFR18="日",CFR18="祝",CFR18=0,CFS18=""),"　",MAX(IF(AND(CFS18&lt;=CFW14,CFU18&gt;CFX14),CFX14-CFW14,IF(AND(CFS18&gt;CFW14,CFU18&lt;=CFX14),CFU18-CFS18,IF(AND(CFS18&lt;=CFW14,CFU18&lt;=CFX14),CFU18-CFW14,IF(AND(CFS18&gt;CFW14,CFU18&gt;CFX14),CFX14-CFS18,0)))),0)),0)</f>
        <v>　</v>
      </c>
      <c r="CFX18" s="663"/>
      <c r="CFY18" s="664"/>
      <c r="CFZ18" s="662" t="str">
        <f>IFERROR(IF(OR(CFR18="日",CFR18="祝",CFR18=0,CFS18=""),"　",MAX(IF(AND(CFS18&gt;CGC14,CFU18&gt;CGA14),0,IF(AND(CFS18&lt;=CGC14,CFS18&gt;CFZ14,CFU18&gt;CGA14),CGC14-CFS18,IF(AND(CFS18&lt;=CGC14,CFS18&lt;=CFZ14,CFU18&gt;CGA14),CGC14-CFZ14,IF(AND(CFS18&gt;CFZ14,CFU18&lt;=CGA14),CFU18-CFS18,IF(AND(CFS18&lt;=CFZ14,CFU18&lt;=CGA14),CFU18-CFZ14,0))))),0)),0)</f>
        <v>　</v>
      </c>
      <c r="CGA18" s="663"/>
      <c r="CGB18" s="664"/>
      <c r="CGC18" s="662" t="str">
        <f>IFERROR(IF(OR(CFR18="日",CFR18="祝",CFR18=0,CFS18=""),"　",MAX(IF(AND(CFS18&lt;=CGC14,CFU18&gt;CGD14),CGD14-CGC14,IF(CFU18&lt;=CGD14,0,IF(AND(CFS18&gt;CGC14,CFU18&gt;CGD14),CGD14-CFS18,0))),0)),0)</f>
        <v>　</v>
      </c>
      <c r="CGD18" s="663"/>
      <c r="CGE18" s="664"/>
      <c r="CGF18" s="662" t="str">
        <f>IFERROR(IF(OR(CFR18="日",CFR18="祝",CFR18=0,CFS18=""),"　",MAX(IF(CFS18&gt;CGF14,CFU18-CFS18,IF(CFS18&lt;=CGF14,CFU18-CGF14,0)),0)),0)</f>
        <v>　</v>
      </c>
      <c r="CGG18" s="663"/>
      <c r="CGH18" s="664"/>
      <c r="CGI18" s="662" t="str">
        <f>IFERROR(IF(OR(CFR18="日",CFR18="祝",CFR18=0,CFS18=""),"　",MAX(IF(AND(CFS18&lt;=CGI14,CFU18&gt;CGJ14),CGJ14-CGI14,IF(AND(CFS18&gt;CGI14,CFU18&lt;=CGJ14),CFU18-CFS18,IF(AND(CFS18&lt;=CGI14,CFU18&lt;=CGJ14),CFU18-CGI14,IF(AND(CFS18&gt;CGI14,CFU18&gt;CGJ14),CGJ14-CFS18,0)))),0)),0)</f>
        <v>　</v>
      </c>
      <c r="CGJ18" s="663"/>
      <c r="CGK18" s="664"/>
      <c r="CGL18" s="662" t="str">
        <f>IFERROR(IF(OR(CFR18="日",CFR18="祝",CFR18=0,CFS18=""),"　",MAX(IF(AND(CFS18&gt;CGO14,CFU18&gt;CGM14),0,IF(AND(CFS18&lt;=CGO14,CFS18&gt;CGL14,CFU18&gt;CGM14),CGO14-CFS18,IF(AND(CFS18&lt;=CGO14,CFS18&lt;=CGL14,CFU18&gt;CGM14),CGO14-CGL14,IF(AND(CFS18&gt;CGL14,CFU18&lt;=CGM14),CFU18-CFS18,IF(AND(CFS18&lt;=CGL14,CFU18&lt;=CGM14),CFU18-CGL14,0))))),0)),0)</f>
        <v>　</v>
      </c>
      <c r="CGM18" s="663"/>
      <c r="CGN18" s="664"/>
      <c r="CGO18" s="662" t="str">
        <f>IFERROR(IF(OR(CFR18="日",CFR18="祝",CFR18=0,CFS18=""),"　",MAX(IF(AND(CFS18&lt;=CGO14,CFU18&gt;CGP14),CGP14-CGO14,IF(CFU18&lt;=CGP14,0,IF(AND(CFS18&gt;CGO14,CFU18&gt;CGP14),CGP14-CFS18,0))),0)),0)</f>
        <v>　</v>
      </c>
      <c r="CGP18" s="663"/>
      <c r="CGQ18" s="664"/>
      <c r="CGR18" s="662" t="str">
        <f t="shared" si="40"/>
        <v>　</v>
      </c>
      <c r="CGS18" s="663"/>
      <c r="CGT18" s="664"/>
      <c r="CGU18" s="665" t="str">
        <f>IF(CGX18="×",TIME(0,0,0),IF(CHH4="非常勤",CFW18,CGI18))</f>
        <v>　</v>
      </c>
      <c r="CGV18" s="666"/>
      <c r="CGW18" s="667"/>
      <c r="CGX18" s="265"/>
      <c r="CGY18" s="665" t="str">
        <f>IF(CHB18="×",TIME(0,0,0),IF(CHH4="非常勤",CFZ18,CGL18))</f>
        <v>　</v>
      </c>
      <c r="CGZ18" s="666"/>
      <c r="CHA18" s="667"/>
      <c r="CHB18" s="265"/>
      <c r="CHC18" s="665" t="str">
        <f>IF(CHF18="×",TIME(0,0,0),IF(CHH4="非常勤",CGC18,CGO18))</f>
        <v>　</v>
      </c>
      <c r="CHD18" s="666"/>
      <c r="CHE18" s="667"/>
      <c r="CHF18" s="265"/>
      <c r="CHG18" s="665" t="str">
        <f>IF(CHJ18="×",TIME(0,0,0),IF(CHH4="非常勤",CGF18,CGR18))</f>
        <v>　</v>
      </c>
      <c r="CHH18" s="666"/>
      <c r="CHI18" s="667"/>
      <c r="CHJ18" s="265"/>
      <c r="CHK18" s="668"/>
      <c r="CHL18" s="669"/>
      <c r="CHM18" s="668"/>
      <c r="CHN18" s="670"/>
      <c r="CHO18" s="669"/>
      <c r="CHP18" s="671"/>
      <c r="CHQ18" s="672"/>
      <c r="CHR18" s="672"/>
      <c r="CHS18" s="673"/>
      <c r="CHT18" s="263">
        <f>$A$18</f>
        <v>4</v>
      </c>
      <c r="CHU18" s="264" t="str">
        <f>$B$18</f>
        <v>祝</v>
      </c>
      <c r="CHV18" s="660"/>
      <c r="CHW18" s="661"/>
      <c r="CHX18" s="660"/>
      <c r="CHY18" s="661"/>
      <c r="CHZ18" s="662" t="str">
        <f>IFERROR(IF(OR(CHU18="日",CHU18="祝",CHU18=0,CHV18=""),"　",MAX(IF(AND(CHV18&lt;=CHZ14,CHX18&gt;CIA14),CIA14-CHZ14,IF(AND(CHV18&gt;CHZ14,CHX18&lt;=CIA14),CHX18-CHV18,IF(AND(CHV18&lt;=CHZ14,CHX18&lt;=CIA14),CHX18-CHZ14,IF(AND(CHV18&gt;CHZ14,CHX18&gt;CIA14),CIA14-CHV18,0)))),0)),0)</f>
        <v>　</v>
      </c>
      <c r="CIA18" s="663"/>
      <c r="CIB18" s="664"/>
      <c r="CIC18" s="662" t="str">
        <f>IFERROR(IF(OR(CHU18="日",CHU18="祝",CHU18=0,CHV18=""),"　",MAX(IF(AND(CHV18&gt;CIF14,CHX18&gt;CID14),0,IF(AND(CHV18&lt;=CIF14,CHV18&gt;CIC14,CHX18&gt;CID14),CIF14-CHV18,IF(AND(CHV18&lt;=CIF14,CHV18&lt;=CIC14,CHX18&gt;CID14),CIF14-CIC14,IF(AND(CHV18&gt;CIC14,CHX18&lt;=CID14),CHX18-CHV18,IF(AND(CHV18&lt;=CIC14,CHX18&lt;=CID14),CHX18-CIC14,0))))),0)),0)</f>
        <v>　</v>
      </c>
      <c r="CID18" s="663"/>
      <c r="CIE18" s="664"/>
      <c r="CIF18" s="662" t="str">
        <f>IFERROR(IF(OR(CHU18="日",CHU18="祝",CHU18=0,CHV18=""),"　",MAX(IF(AND(CHV18&lt;=CIF14,CHX18&gt;CIG14),CIG14-CIF14,IF(CHX18&lt;=CIG14,0,IF(AND(CHV18&gt;CIF14,CHX18&gt;CIG14),CIG14-CHV18,0))),0)),0)</f>
        <v>　</v>
      </c>
      <c r="CIG18" s="663"/>
      <c r="CIH18" s="664"/>
      <c r="CII18" s="662" t="str">
        <f>IFERROR(IF(OR(CHU18="日",CHU18="祝",CHU18=0,CHV18=""),"　",MAX(IF(CHV18&gt;CII14,CHX18-CHV18,IF(CHV18&lt;=CII14,CHX18-CII14,0)),0)),0)</f>
        <v>　</v>
      </c>
      <c r="CIJ18" s="663"/>
      <c r="CIK18" s="664"/>
      <c r="CIL18" s="662" t="str">
        <f>IFERROR(IF(OR(CHU18="日",CHU18="祝",CHU18=0,CHV18=""),"　",MAX(IF(AND(CHV18&lt;=CIL14,CHX18&gt;CIM14),CIM14-CIL14,IF(AND(CHV18&gt;CIL14,CHX18&lt;=CIM14),CHX18-CHV18,IF(AND(CHV18&lt;=CIL14,CHX18&lt;=CIM14),CHX18-CIL14,IF(AND(CHV18&gt;CIL14,CHX18&gt;CIM14),CIM14-CHV18,0)))),0)),0)</f>
        <v>　</v>
      </c>
      <c r="CIM18" s="663"/>
      <c r="CIN18" s="664"/>
      <c r="CIO18" s="662" t="str">
        <f>IFERROR(IF(OR(CHU18="日",CHU18="祝",CHU18=0,CHV18=""),"　",MAX(IF(AND(CHV18&gt;CIR14,CHX18&gt;CIP14),0,IF(AND(CHV18&lt;=CIR14,CHV18&gt;CIO14,CHX18&gt;CIP14),CIR14-CHV18,IF(AND(CHV18&lt;=CIR14,CHV18&lt;=CIO14,CHX18&gt;CIP14),CIR14-CIO14,IF(AND(CHV18&gt;CIO14,CHX18&lt;=CIP14),CHX18-CHV18,IF(AND(CHV18&lt;=CIO14,CHX18&lt;=CIP14),CHX18-CIO14,0))))),0)),0)</f>
        <v>　</v>
      </c>
      <c r="CIP18" s="663"/>
      <c r="CIQ18" s="664"/>
      <c r="CIR18" s="662" t="str">
        <f>IFERROR(IF(OR(CHU18="日",CHU18="祝",CHU18=0,CHV18=""),"　",MAX(IF(AND(CHV18&lt;=CIR14,CHX18&gt;CIS14),CIS14-CIR14,IF(CHX18&lt;=CIS14,0,IF(AND(CHV18&gt;CIR14,CHX18&gt;CIS14),CIS14-CHV18,0))),0)),0)</f>
        <v>　</v>
      </c>
      <c r="CIS18" s="663"/>
      <c r="CIT18" s="664"/>
      <c r="CIU18" s="662" t="str">
        <f t="shared" si="41"/>
        <v>　</v>
      </c>
      <c r="CIV18" s="663"/>
      <c r="CIW18" s="664"/>
      <c r="CIX18" s="665" t="str">
        <f>IF(CJA18="×",TIME(0,0,0),IF(CJK4="非常勤",CHZ18,CIL18))</f>
        <v>　</v>
      </c>
      <c r="CIY18" s="666"/>
      <c r="CIZ18" s="667"/>
      <c r="CJA18" s="265"/>
      <c r="CJB18" s="665" t="str">
        <f>IF(CJE18="×",TIME(0,0,0),IF(CJK4="非常勤",CIC18,CIO18))</f>
        <v>　</v>
      </c>
      <c r="CJC18" s="666"/>
      <c r="CJD18" s="667"/>
      <c r="CJE18" s="265"/>
      <c r="CJF18" s="665" t="str">
        <f>IF(CJI18="×",TIME(0,0,0),IF(CJK4="非常勤",CIF18,CIR18))</f>
        <v>　</v>
      </c>
      <c r="CJG18" s="666"/>
      <c r="CJH18" s="667"/>
      <c r="CJI18" s="265"/>
      <c r="CJJ18" s="665" t="str">
        <f>IF(CJM18="×",TIME(0,0,0),IF(CJK4="非常勤",CII18,CIU18))</f>
        <v>　</v>
      </c>
      <c r="CJK18" s="666"/>
      <c r="CJL18" s="667"/>
      <c r="CJM18" s="265"/>
      <c r="CJN18" s="668"/>
      <c r="CJO18" s="669"/>
      <c r="CJP18" s="668"/>
      <c r="CJQ18" s="670"/>
      <c r="CJR18" s="669"/>
      <c r="CJS18" s="671"/>
      <c r="CJT18" s="672"/>
      <c r="CJU18" s="672"/>
      <c r="CJV18" s="673"/>
      <c r="CJW18" s="263">
        <f>$A$18</f>
        <v>4</v>
      </c>
      <c r="CJX18" s="264" t="str">
        <f>$B$18</f>
        <v>祝</v>
      </c>
      <c r="CJY18" s="660"/>
      <c r="CJZ18" s="661"/>
      <c r="CKA18" s="660"/>
      <c r="CKB18" s="661"/>
      <c r="CKC18" s="662" t="str">
        <f>IFERROR(IF(OR(CJX18="日",CJX18="祝",CJX18=0,CJY18=""),"　",MAX(IF(AND(CJY18&lt;=CKC14,CKA18&gt;CKD14),CKD14-CKC14,IF(AND(CJY18&gt;CKC14,CKA18&lt;=CKD14),CKA18-CJY18,IF(AND(CJY18&lt;=CKC14,CKA18&lt;=CKD14),CKA18-CKC14,IF(AND(CJY18&gt;CKC14,CKA18&gt;CKD14),CKD14-CJY18,0)))),0)),0)</f>
        <v>　</v>
      </c>
      <c r="CKD18" s="663"/>
      <c r="CKE18" s="664"/>
      <c r="CKF18" s="662" t="str">
        <f>IFERROR(IF(OR(CJX18="日",CJX18="祝",CJX18=0,CJY18=""),"　",MAX(IF(AND(CJY18&gt;CKI14,CKA18&gt;CKG14),0,IF(AND(CJY18&lt;=CKI14,CJY18&gt;CKF14,CKA18&gt;CKG14),CKI14-CJY18,IF(AND(CJY18&lt;=CKI14,CJY18&lt;=CKF14,CKA18&gt;CKG14),CKI14-CKF14,IF(AND(CJY18&gt;CKF14,CKA18&lt;=CKG14),CKA18-CJY18,IF(AND(CJY18&lt;=CKF14,CKA18&lt;=CKG14),CKA18-CKF14,0))))),0)),0)</f>
        <v>　</v>
      </c>
      <c r="CKG18" s="663"/>
      <c r="CKH18" s="664"/>
      <c r="CKI18" s="662" t="str">
        <f>IFERROR(IF(OR(CJX18="日",CJX18="祝",CJX18=0,CJY18=""),"　",MAX(IF(AND(CJY18&lt;=CKI14,CKA18&gt;CKJ14),CKJ14-CKI14,IF(CKA18&lt;=CKJ14,0,IF(AND(CJY18&gt;CKI14,CKA18&gt;CKJ14),CKJ14-CJY18,0))),0)),0)</f>
        <v>　</v>
      </c>
      <c r="CKJ18" s="663"/>
      <c r="CKK18" s="664"/>
      <c r="CKL18" s="662" t="str">
        <f>IFERROR(IF(OR(CJX18="日",CJX18="祝",CJX18=0,CJY18=""),"　",MAX(IF(CJY18&gt;CKL14,CKA18-CJY18,IF(CJY18&lt;=CKL14,CKA18-CKL14,0)),0)),0)</f>
        <v>　</v>
      </c>
      <c r="CKM18" s="663"/>
      <c r="CKN18" s="664"/>
      <c r="CKO18" s="662" t="str">
        <f>IFERROR(IF(OR(CJX18="日",CJX18="祝",CJX18=0,CJY18=""),"　",MAX(IF(AND(CJY18&lt;=CKO14,CKA18&gt;CKP14),CKP14-CKO14,IF(AND(CJY18&gt;CKO14,CKA18&lt;=CKP14),CKA18-CJY18,IF(AND(CJY18&lt;=CKO14,CKA18&lt;=CKP14),CKA18-CKO14,IF(AND(CJY18&gt;CKO14,CKA18&gt;CKP14),CKP14-CJY18,0)))),0)),0)</f>
        <v>　</v>
      </c>
      <c r="CKP18" s="663"/>
      <c r="CKQ18" s="664"/>
      <c r="CKR18" s="662" t="str">
        <f>IFERROR(IF(OR(CJX18="日",CJX18="祝",CJX18=0,CJY18=""),"　",MAX(IF(AND(CJY18&gt;CKU14,CKA18&gt;CKS14),0,IF(AND(CJY18&lt;=CKU14,CJY18&gt;CKR14,CKA18&gt;CKS14),CKU14-CJY18,IF(AND(CJY18&lt;=CKU14,CJY18&lt;=CKR14,CKA18&gt;CKS14),CKU14-CKR14,IF(AND(CJY18&gt;CKR14,CKA18&lt;=CKS14),CKA18-CJY18,IF(AND(CJY18&lt;=CKR14,CKA18&lt;=CKS14),CKA18-CKR14,0))))),0)),0)</f>
        <v>　</v>
      </c>
      <c r="CKS18" s="663"/>
      <c r="CKT18" s="664"/>
      <c r="CKU18" s="662" t="str">
        <f>IFERROR(IF(OR(CJX18="日",CJX18="祝",CJX18=0,CJY18=""),"　",MAX(IF(AND(CJY18&lt;=CKU14,CKA18&gt;CKV14),CKV14-CKU14,IF(CKA18&lt;=CKV14,0,IF(AND(CJY18&gt;CKU14,CKA18&gt;CKV14),CKV14-CJY18,0))),0)),0)</f>
        <v>　</v>
      </c>
      <c r="CKV18" s="663"/>
      <c r="CKW18" s="664"/>
      <c r="CKX18" s="662" t="str">
        <f t="shared" si="42"/>
        <v>　</v>
      </c>
      <c r="CKY18" s="663"/>
      <c r="CKZ18" s="664"/>
      <c r="CLA18" s="665" t="str">
        <f>IF(CLD18="×",TIME(0,0,0),IF(CLN4="非常勤",CKC18,CKO18))</f>
        <v>　</v>
      </c>
      <c r="CLB18" s="666"/>
      <c r="CLC18" s="667"/>
      <c r="CLD18" s="265"/>
      <c r="CLE18" s="665" t="str">
        <f>IF(CLH18="×",TIME(0,0,0),IF(CLN4="非常勤",CKF18,CKR18))</f>
        <v>　</v>
      </c>
      <c r="CLF18" s="666"/>
      <c r="CLG18" s="667"/>
      <c r="CLH18" s="265"/>
      <c r="CLI18" s="665" t="str">
        <f>IF(CLL18="×",TIME(0,0,0),IF(CLN4="非常勤",CKI18,CKU18))</f>
        <v>　</v>
      </c>
      <c r="CLJ18" s="666"/>
      <c r="CLK18" s="667"/>
      <c r="CLL18" s="265"/>
      <c r="CLM18" s="665" t="str">
        <f>IF(CLP18="×",TIME(0,0,0),IF(CLN4="非常勤",CKL18,CKX18))</f>
        <v>　</v>
      </c>
      <c r="CLN18" s="666"/>
      <c r="CLO18" s="667"/>
      <c r="CLP18" s="265"/>
      <c r="CLQ18" s="668"/>
      <c r="CLR18" s="669"/>
      <c r="CLS18" s="668"/>
      <c r="CLT18" s="670"/>
      <c r="CLU18" s="669"/>
      <c r="CLV18" s="671"/>
      <c r="CLW18" s="672"/>
      <c r="CLX18" s="672"/>
      <c r="CLY18" s="673"/>
      <c r="CLZ18" s="263">
        <f>$A$18</f>
        <v>4</v>
      </c>
      <c r="CMA18" s="264" t="str">
        <f>$B$18</f>
        <v>祝</v>
      </c>
      <c r="CMB18" s="660"/>
      <c r="CMC18" s="661"/>
      <c r="CMD18" s="660"/>
      <c r="CME18" s="661"/>
      <c r="CMF18" s="662" t="str">
        <f>IFERROR(IF(OR(CMA18="日",CMA18="祝",CMA18=0,CMB18=""),"　",MAX(IF(AND(CMB18&lt;=CMF14,CMD18&gt;CMG14),CMG14-CMF14,IF(AND(CMB18&gt;CMF14,CMD18&lt;=CMG14),CMD18-CMB18,IF(AND(CMB18&lt;=CMF14,CMD18&lt;=CMG14),CMD18-CMF14,IF(AND(CMB18&gt;CMF14,CMD18&gt;CMG14),CMG14-CMB18,0)))),0)),0)</f>
        <v>　</v>
      </c>
      <c r="CMG18" s="663"/>
      <c r="CMH18" s="664"/>
      <c r="CMI18" s="662" t="str">
        <f>IFERROR(IF(OR(CMA18="日",CMA18="祝",CMA18=0,CMB18=""),"　",MAX(IF(AND(CMB18&gt;CML14,CMD18&gt;CMJ14),0,IF(AND(CMB18&lt;=CML14,CMB18&gt;CMI14,CMD18&gt;CMJ14),CML14-CMB18,IF(AND(CMB18&lt;=CML14,CMB18&lt;=CMI14,CMD18&gt;CMJ14),CML14-CMI14,IF(AND(CMB18&gt;CMI14,CMD18&lt;=CMJ14),CMD18-CMB18,IF(AND(CMB18&lt;=CMI14,CMD18&lt;=CMJ14),CMD18-CMI14,0))))),0)),0)</f>
        <v>　</v>
      </c>
      <c r="CMJ18" s="663"/>
      <c r="CMK18" s="664"/>
      <c r="CML18" s="662" t="str">
        <f>IFERROR(IF(OR(CMA18="日",CMA18="祝",CMA18=0,CMB18=""),"　",MAX(IF(AND(CMB18&lt;=CML14,CMD18&gt;CMM14),CMM14-CML14,IF(CMD18&lt;=CMM14,0,IF(AND(CMB18&gt;CML14,CMD18&gt;CMM14),CMM14-CMB18,0))),0)),0)</f>
        <v>　</v>
      </c>
      <c r="CMM18" s="663"/>
      <c r="CMN18" s="664"/>
      <c r="CMO18" s="662" t="str">
        <f>IFERROR(IF(OR(CMA18="日",CMA18="祝",CMA18=0,CMB18=""),"　",MAX(IF(CMB18&gt;CMO14,CMD18-CMB18,IF(CMB18&lt;=CMO14,CMD18-CMO14,0)),0)),0)</f>
        <v>　</v>
      </c>
      <c r="CMP18" s="663"/>
      <c r="CMQ18" s="664"/>
      <c r="CMR18" s="662" t="str">
        <f>IFERROR(IF(OR(CMA18="日",CMA18="祝",CMA18=0,CMB18=""),"　",MAX(IF(AND(CMB18&lt;=CMR14,CMD18&gt;CMS14),CMS14-CMR14,IF(AND(CMB18&gt;CMR14,CMD18&lt;=CMS14),CMD18-CMB18,IF(AND(CMB18&lt;=CMR14,CMD18&lt;=CMS14),CMD18-CMR14,IF(AND(CMB18&gt;CMR14,CMD18&gt;CMS14),CMS14-CMB18,0)))),0)),0)</f>
        <v>　</v>
      </c>
      <c r="CMS18" s="663"/>
      <c r="CMT18" s="664"/>
      <c r="CMU18" s="662" t="str">
        <f>IFERROR(IF(OR(CMA18="日",CMA18="祝",CMA18=0,CMB18=""),"　",MAX(IF(AND(CMB18&gt;CMX14,CMD18&gt;CMV14),0,IF(AND(CMB18&lt;=CMX14,CMB18&gt;CMU14,CMD18&gt;CMV14),CMX14-CMB18,IF(AND(CMB18&lt;=CMX14,CMB18&lt;=CMU14,CMD18&gt;CMV14),CMX14-CMU14,IF(AND(CMB18&gt;CMU14,CMD18&lt;=CMV14),CMD18-CMB18,IF(AND(CMB18&lt;=CMU14,CMD18&lt;=CMV14),CMD18-CMU14,0))))),0)),0)</f>
        <v>　</v>
      </c>
      <c r="CMV18" s="663"/>
      <c r="CMW18" s="664"/>
      <c r="CMX18" s="662" t="str">
        <f>IFERROR(IF(OR(CMA18="日",CMA18="祝",CMA18=0,CMB18=""),"　",MAX(IF(AND(CMB18&lt;=CMX14,CMD18&gt;CMY14),CMY14-CMX14,IF(CMD18&lt;=CMY14,0,IF(AND(CMB18&gt;CMX14,CMD18&gt;CMY14),CMY14-CMB18,0))),0)),0)</f>
        <v>　</v>
      </c>
      <c r="CMY18" s="663"/>
      <c r="CMZ18" s="664"/>
      <c r="CNA18" s="662" t="str">
        <f t="shared" si="43"/>
        <v>　</v>
      </c>
      <c r="CNB18" s="663"/>
      <c r="CNC18" s="664"/>
      <c r="CND18" s="665" t="str">
        <f>IF(CNG18="×",TIME(0,0,0),IF(CNQ4="非常勤",CMF18,CMR18))</f>
        <v>　</v>
      </c>
      <c r="CNE18" s="666"/>
      <c r="CNF18" s="667"/>
      <c r="CNG18" s="265"/>
      <c r="CNH18" s="665" t="str">
        <f>IF(CNK18="×",TIME(0,0,0),IF(CNQ4="非常勤",CMI18,CMU18))</f>
        <v>　</v>
      </c>
      <c r="CNI18" s="666"/>
      <c r="CNJ18" s="667"/>
      <c r="CNK18" s="265"/>
      <c r="CNL18" s="665" t="str">
        <f>IF(CNO18="×",TIME(0,0,0),IF(CNQ4="非常勤",CML18,CMX18))</f>
        <v>　</v>
      </c>
      <c r="CNM18" s="666"/>
      <c r="CNN18" s="667"/>
      <c r="CNO18" s="265"/>
      <c r="CNP18" s="665" t="str">
        <f>IF(CNS18="×",TIME(0,0,0),IF(CNQ4="非常勤",CMO18,CNA18))</f>
        <v>　</v>
      </c>
      <c r="CNQ18" s="666"/>
      <c r="CNR18" s="667"/>
      <c r="CNS18" s="265"/>
      <c r="CNT18" s="668"/>
      <c r="CNU18" s="669"/>
      <c r="CNV18" s="668"/>
      <c r="CNW18" s="670"/>
      <c r="CNX18" s="669"/>
      <c r="CNY18" s="671"/>
      <c r="CNZ18" s="672"/>
      <c r="COA18" s="672"/>
      <c r="COB18" s="673"/>
      <c r="COC18" s="263">
        <f>$A$18</f>
        <v>4</v>
      </c>
      <c r="COD18" s="264" t="str">
        <f>$B$18</f>
        <v>祝</v>
      </c>
      <c r="COE18" s="660"/>
      <c r="COF18" s="661"/>
      <c r="COG18" s="660"/>
      <c r="COH18" s="661"/>
      <c r="COI18" s="662" t="str">
        <f>IFERROR(IF(OR(COD18="日",COD18="祝",COD18=0,COE18=""),"　",MAX(IF(AND(COE18&lt;=COI14,COG18&gt;COJ14),COJ14-COI14,IF(AND(COE18&gt;COI14,COG18&lt;=COJ14),COG18-COE18,IF(AND(COE18&lt;=COI14,COG18&lt;=COJ14),COG18-COI14,IF(AND(COE18&gt;COI14,COG18&gt;COJ14),COJ14-COE18,0)))),0)),0)</f>
        <v>　</v>
      </c>
      <c r="COJ18" s="663"/>
      <c r="COK18" s="664"/>
      <c r="COL18" s="662" t="str">
        <f>IFERROR(IF(OR(COD18="日",COD18="祝",COD18=0,COE18=""),"　",MAX(IF(AND(COE18&gt;COO14,COG18&gt;COM14),0,IF(AND(COE18&lt;=COO14,COE18&gt;COL14,COG18&gt;COM14),COO14-COE18,IF(AND(COE18&lt;=COO14,COE18&lt;=COL14,COG18&gt;COM14),COO14-COL14,IF(AND(COE18&gt;COL14,COG18&lt;=COM14),COG18-COE18,IF(AND(COE18&lt;=COL14,COG18&lt;=COM14),COG18-COL14,0))))),0)),0)</f>
        <v>　</v>
      </c>
      <c r="COM18" s="663"/>
      <c r="CON18" s="664"/>
      <c r="COO18" s="662" t="str">
        <f>IFERROR(IF(OR(COD18="日",COD18="祝",COD18=0,COE18=""),"　",MAX(IF(AND(COE18&lt;=COO14,COG18&gt;COP14),COP14-COO14,IF(COG18&lt;=COP14,0,IF(AND(COE18&gt;COO14,COG18&gt;COP14),COP14-COE18,0))),0)),0)</f>
        <v>　</v>
      </c>
      <c r="COP18" s="663"/>
      <c r="COQ18" s="664"/>
      <c r="COR18" s="662" t="str">
        <f>IFERROR(IF(OR(COD18="日",COD18="祝",COD18=0,COE18=""),"　",MAX(IF(COE18&gt;COR14,COG18-COE18,IF(COE18&lt;=COR14,COG18-COR14,0)),0)),0)</f>
        <v>　</v>
      </c>
      <c r="COS18" s="663"/>
      <c r="COT18" s="664"/>
      <c r="COU18" s="662" t="str">
        <f>IFERROR(IF(OR(COD18="日",COD18="祝",COD18=0,COE18=""),"　",MAX(IF(AND(COE18&lt;=COU14,COG18&gt;COV14),COV14-COU14,IF(AND(COE18&gt;COU14,COG18&lt;=COV14),COG18-COE18,IF(AND(COE18&lt;=COU14,COG18&lt;=COV14),COG18-COU14,IF(AND(COE18&gt;COU14,COG18&gt;COV14),COV14-COE18,0)))),0)),0)</f>
        <v>　</v>
      </c>
      <c r="COV18" s="663"/>
      <c r="COW18" s="664"/>
      <c r="COX18" s="662" t="str">
        <f>IFERROR(IF(OR(COD18="日",COD18="祝",COD18=0,COE18=""),"　",MAX(IF(AND(COE18&gt;CPA14,COG18&gt;COY14),0,IF(AND(COE18&lt;=CPA14,COE18&gt;COX14,COG18&gt;COY14),CPA14-COE18,IF(AND(COE18&lt;=CPA14,COE18&lt;=COX14,COG18&gt;COY14),CPA14-COX14,IF(AND(COE18&gt;COX14,COG18&lt;=COY14),COG18-COE18,IF(AND(COE18&lt;=COX14,COG18&lt;=COY14),COG18-COX14,0))))),0)),0)</f>
        <v>　</v>
      </c>
      <c r="COY18" s="663"/>
      <c r="COZ18" s="664"/>
      <c r="CPA18" s="662" t="str">
        <f>IFERROR(IF(OR(COD18="日",COD18="祝",COD18=0,COE18=""),"　",MAX(IF(AND(COE18&lt;=CPA14,COG18&gt;CPB14),CPB14-CPA14,IF(COG18&lt;=CPB14,0,IF(AND(COE18&gt;CPA14,COG18&gt;CPB14),CPB14-COE18,0))),0)),0)</f>
        <v>　</v>
      </c>
      <c r="CPB18" s="663"/>
      <c r="CPC18" s="664"/>
      <c r="CPD18" s="662" t="str">
        <f t="shared" si="44"/>
        <v>　</v>
      </c>
      <c r="CPE18" s="663"/>
      <c r="CPF18" s="664"/>
      <c r="CPG18" s="665" t="str">
        <f>IF(CPJ18="×",TIME(0,0,0),IF(CPT4="非常勤",COI18,COU18))</f>
        <v>　</v>
      </c>
      <c r="CPH18" s="666"/>
      <c r="CPI18" s="667"/>
      <c r="CPJ18" s="265"/>
      <c r="CPK18" s="665" t="str">
        <f>IF(CPN18="×",TIME(0,0,0),IF(CPT4="非常勤",COL18,COX18))</f>
        <v>　</v>
      </c>
      <c r="CPL18" s="666"/>
      <c r="CPM18" s="667"/>
      <c r="CPN18" s="265"/>
      <c r="CPO18" s="665" t="str">
        <f>IF(CPR18="×",TIME(0,0,0),IF(CPT4="非常勤",COO18,CPA18))</f>
        <v>　</v>
      </c>
      <c r="CPP18" s="666"/>
      <c r="CPQ18" s="667"/>
      <c r="CPR18" s="265"/>
      <c r="CPS18" s="665" t="str">
        <f>IF(CPV18="×",TIME(0,0,0),IF(CPT4="非常勤",COR18,CPD18))</f>
        <v>　</v>
      </c>
      <c r="CPT18" s="666"/>
      <c r="CPU18" s="667"/>
      <c r="CPV18" s="265"/>
      <c r="CPW18" s="668"/>
      <c r="CPX18" s="669"/>
      <c r="CPY18" s="668"/>
      <c r="CPZ18" s="670"/>
      <c r="CQA18" s="669"/>
      <c r="CQB18" s="671"/>
      <c r="CQC18" s="672"/>
      <c r="CQD18" s="672"/>
      <c r="CQE18" s="673"/>
      <c r="CQF18" s="263">
        <f>$A$18</f>
        <v>4</v>
      </c>
      <c r="CQG18" s="264" t="str">
        <f>$B$18</f>
        <v>祝</v>
      </c>
      <c r="CQH18" s="660"/>
      <c r="CQI18" s="661"/>
      <c r="CQJ18" s="660"/>
      <c r="CQK18" s="661"/>
      <c r="CQL18" s="662" t="str">
        <f>IFERROR(IF(OR(CQG18="日",CQG18="祝",CQG18=0,CQH18=""),"　",MAX(IF(AND(CQH18&lt;=CQL14,CQJ18&gt;CQM14),CQM14-CQL14,IF(AND(CQH18&gt;CQL14,CQJ18&lt;=CQM14),CQJ18-CQH18,IF(AND(CQH18&lt;=CQL14,CQJ18&lt;=CQM14),CQJ18-CQL14,IF(AND(CQH18&gt;CQL14,CQJ18&gt;CQM14),CQM14-CQH18,0)))),0)),0)</f>
        <v>　</v>
      </c>
      <c r="CQM18" s="663"/>
      <c r="CQN18" s="664"/>
      <c r="CQO18" s="662" t="str">
        <f>IFERROR(IF(OR(CQG18="日",CQG18="祝",CQG18=0,CQH18=""),"　",MAX(IF(AND(CQH18&gt;CQR14,CQJ18&gt;CQP14),0,IF(AND(CQH18&lt;=CQR14,CQH18&gt;CQO14,CQJ18&gt;CQP14),CQR14-CQH18,IF(AND(CQH18&lt;=CQR14,CQH18&lt;=CQO14,CQJ18&gt;CQP14),CQR14-CQO14,IF(AND(CQH18&gt;CQO14,CQJ18&lt;=CQP14),CQJ18-CQH18,IF(AND(CQH18&lt;=CQO14,CQJ18&lt;=CQP14),CQJ18-CQO14,0))))),0)),0)</f>
        <v>　</v>
      </c>
      <c r="CQP18" s="663"/>
      <c r="CQQ18" s="664"/>
      <c r="CQR18" s="662" t="str">
        <f>IFERROR(IF(OR(CQG18="日",CQG18="祝",CQG18=0,CQH18=""),"　",MAX(IF(AND(CQH18&lt;=CQR14,CQJ18&gt;CQS14),CQS14-CQR14,IF(CQJ18&lt;=CQS14,0,IF(AND(CQH18&gt;CQR14,CQJ18&gt;CQS14),CQS14-CQH18,0))),0)),0)</f>
        <v>　</v>
      </c>
      <c r="CQS18" s="663"/>
      <c r="CQT18" s="664"/>
      <c r="CQU18" s="662" t="str">
        <f>IFERROR(IF(OR(CQG18="日",CQG18="祝",CQG18=0,CQH18=""),"　",MAX(IF(CQH18&gt;CQU14,CQJ18-CQH18,IF(CQH18&lt;=CQU14,CQJ18-CQU14,0)),0)),0)</f>
        <v>　</v>
      </c>
      <c r="CQV18" s="663"/>
      <c r="CQW18" s="664"/>
      <c r="CQX18" s="662" t="str">
        <f>IFERROR(IF(OR(CQG18="日",CQG18="祝",CQG18=0,CQH18=""),"　",MAX(IF(AND(CQH18&lt;=CQX14,CQJ18&gt;CQY14),CQY14-CQX14,IF(AND(CQH18&gt;CQX14,CQJ18&lt;=CQY14),CQJ18-CQH18,IF(AND(CQH18&lt;=CQX14,CQJ18&lt;=CQY14),CQJ18-CQX14,IF(AND(CQH18&gt;CQX14,CQJ18&gt;CQY14),CQY14-CQH18,0)))),0)),0)</f>
        <v>　</v>
      </c>
      <c r="CQY18" s="663"/>
      <c r="CQZ18" s="664"/>
      <c r="CRA18" s="662" t="str">
        <f>IFERROR(IF(OR(CQG18="日",CQG18="祝",CQG18=0,CQH18=""),"　",MAX(IF(AND(CQH18&gt;CRD14,CQJ18&gt;CRB14),0,IF(AND(CQH18&lt;=CRD14,CQH18&gt;CRA14,CQJ18&gt;CRB14),CRD14-CQH18,IF(AND(CQH18&lt;=CRD14,CQH18&lt;=CRA14,CQJ18&gt;CRB14),CRD14-CRA14,IF(AND(CQH18&gt;CRA14,CQJ18&lt;=CRB14),CQJ18-CQH18,IF(AND(CQH18&lt;=CRA14,CQJ18&lt;=CRB14),CQJ18-CRA14,0))))),0)),0)</f>
        <v>　</v>
      </c>
      <c r="CRB18" s="663"/>
      <c r="CRC18" s="664"/>
      <c r="CRD18" s="662" t="str">
        <f>IFERROR(IF(OR(CQG18="日",CQG18="祝",CQG18=0,CQH18=""),"　",MAX(IF(AND(CQH18&lt;=CRD14,CQJ18&gt;CRE14),CRE14-CRD14,IF(CQJ18&lt;=CRE14,0,IF(AND(CQH18&gt;CRD14,CQJ18&gt;CRE14),CRE14-CQH18,0))),0)),0)</f>
        <v>　</v>
      </c>
      <c r="CRE18" s="663"/>
      <c r="CRF18" s="664"/>
      <c r="CRG18" s="662" t="str">
        <f t="shared" si="45"/>
        <v>　</v>
      </c>
      <c r="CRH18" s="663"/>
      <c r="CRI18" s="664"/>
      <c r="CRJ18" s="665" t="str">
        <f>IF(CRM18="×",TIME(0,0,0),IF(CRW4="非常勤",CQL18,CQX18))</f>
        <v>　</v>
      </c>
      <c r="CRK18" s="666"/>
      <c r="CRL18" s="667"/>
      <c r="CRM18" s="265"/>
      <c r="CRN18" s="665" t="str">
        <f>IF(CRQ18="×",TIME(0,0,0),IF(CRW4="非常勤",CQO18,CRA18))</f>
        <v>　</v>
      </c>
      <c r="CRO18" s="666"/>
      <c r="CRP18" s="667"/>
      <c r="CRQ18" s="265"/>
      <c r="CRR18" s="665" t="str">
        <f>IF(CRU18="×",TIME(0,0,0),IF(CRW4="非常勤",CQR18,CRD18))</f>
        <v>　</v>
      </c>
      <c r="CRS18" s="666"/>
      <c r="CRT18" s="667"/>
      <c r="CRU18" s="265"/>
      <c r="CRV18" s="665" t="str">
        <f>IF(CRY18="×",TIME(0,0,0),IF(CRW4="非常勤",CQU18,CRG18))</f>
        <v>　</v>
      </c>
      <c r="CRW18" s="666"/>
      <c r="CRX18" s="667"/>
      <c r="CRY18" s="265"/>
      <c r="CRZ18" s="668"/>
      <c r="CSA18" s="669"/>
      <c r="CSB18" s="668"/>
      <c r="CSC18" s="670"/>
      <c r="CSD18" s="669"/>
      <c r="CSE18" s="671"/>
      <c r="CSF18" s="672"/>
      <c r="CSG18" s="672"/>
      <c r="CSH18" s="673"/>
      <c r="CSI18" s="263">
        <f>$A$18</f>
        <v>4</v>
      </c>
      <c r="CSJ18" s="264" t="str">
        <f>$B$18</f>
        <v>祝</v>
      </c>
      <c r="CSK18" s="660"/>
      <c r="CSL18" s="661"/>
      <c r="CSM18" s="660"/>
      <c r="CSN18" s="661"/>
      <c r="CSO18" s="662" t="str">
        <f>IFERROR(IF(OR(CSJ18="日",CSJ18="祝",CSJ18=0,CSK18=""),"　",MAX(IF(AND(CSK18&lt;=CSO14,CSM18&gt;CSP14),CSP14-CSO14,IF(AND(CSK18&gt;CSO14,CSM18&lt;=CSP14),CSM18-CSK18,IF(AND(CSK18&lt;=CSO14,CSM18&lt;=CSP14),CSM18-CSO14,IF(AND(CSK18&gt;CSO14,CSM18&gt;CSP14),CSP14-CSK18,0)))),0)),0)</f>
        <v>　</v>
      </c>
      <c r="CSP18" s="663"/>
      <c r="CSQ18" s="664"/>
      <c r="CSR18" s="662" t="str">
        <f>IFERROR(IF(OR(CSJ18="日",CSJ18="祝",CSJ18=0,CSK18=""),"　",MAX(IF(AND(CSK18&gt;CSU14,CSM18&gt;CSS14),0,IF(AND(CSK18&lt;=CSU14,CSK18&gt;CSR14,CSM18&gt;CSS14),CSU14-CSK18,IF(AND(CSK18&lt;=CSU14,CSK18&lt;=CSR14,CSM18&gt;CSS14),CSU14-CSR14,IF(AND(CSK18&gt;CSR14,CSM18&lt;=CSS14),CSM18-CSK18,IF(AND(CSK18&lt;=CSR14,CSM18&lt;=CSS14),CSM18-CSR14,0))))),0)),0)</f>
        <v>　</v>
      </c>
      <c r="CSS18" s="663"/>
      <c r="CST18" s="664"/>
      <c r="CSU18" s="662" t="str">
        <f>IFERROR(IF(OR(CSJ18="日",CSJ18="祝",CSJ18=0,CSK18=""),"　",MAX(IF(AND(CSK18&lt;=CSU14,CSM18&gt;CSV14),CSV14-CSU14,IF(CSM18&lt;=CSV14,0,IF(AND(CSK18&gt;CSU14,CSM18&gt;CSV14),CSV14-CSK18,0))),0)),0)</f>
        <v>　</v>
      </c>
      <c r="CSV18" s="663"/>
      <c r="CSW18" s="664"/>
      <c r="CSX18" s="662" t="str">
        <f>IFERROR(IF(OR(CSJ18="日",CSJ18="祝",CSJ18=0,CSK18=""),"　",MAX(IF(CSK18&gt;CSX14,CSM18-CSK18,IF(CSK18&lt;=CSX14,CSM18-CSX14,0)),0)),0)</f>
        <v>　</v>
      </c>
      <c r="CSY18" s="663"/>
      <c r="CSZ18" s="664"/>
      <c r="CTA18" s="662" t="str">
        <f>IFERROR(IF(OR(CSJ18="日",CSJ18="祝",CSJ18=0,CSK18=""),"　",MAX(IF(AND(CSK18&lt;=CTA14,CSM18&gt;CTB14),CTB14-CTA14,IF(AND(CSK18&gt;CTA14,CSM18&lt;=CTB14),CSM18-CSK18,IF(AND(CSK18&lt;=CTA14,CSM18&lt;=CTB14),CSM18-CTA14,IF(AND(CSK18&gt;CTA14,CSM18&gt;CTB14),CTB14-CSK18,0)))),0)),0)</f>
        <v>　</v>
      </c>
      <c r="CTB18" s="663"/>
      <c r="CTC18" s="664"/>
      <c r="CTD18" s="662" t="str">
        <f>IFERROR(IF(OR(CSJ18="日",CSJ18="祝",CSJ18=0,CSK18=""),"　",MAX(IF(AND(CSK18&gt;CTG14,CSM18&gt;CTE14),0,IF(AND(CSK18&lt;=CTG14,CSK18&gt;CTD14,CSM18&gt;CTE14),CTG14-CSK18,IF(AND(CSK18&lt;=CTG14,CSK18&lt;=CTD14,CSM18&gt;CTE14),CTG14-CTD14,IF(AND(CSK18&gt;CTD14,CSM18&lt;=CTE14),CSM18-CSK18,IF(AND(CSK18&lt;=CTD14,CSM18&lt;=CTE14),CSM18-CTD14,0))))),0)),0)</f>
        <v>　</v>
      </c>
      <c r="CTE18" s="663"/>
      <c r="CTF18" s="664"/>
      <c r="CTG18" s="662" t="str">
        <f>IFERROR(IF(OR(CSJ18="日",CSJ18="祝",CSJ18=0,CSK18=""),"　",MAX(IF(AND(CSK18&lt;=CTG14,CSM18&gt;CTH14),CTH14-CTG14,IF(CSM18&lt;=CTH14,0,IF(AND(CSK18&gt;CTG14,CSM18&gt;CTH14),CTH14-CSK18,0))),0)),0)</f>
        <v>　</v>
      </c>
      <c r="CTH18" s="663"/>
      <c r="CTI18" s="664"/>
      <c r="CTJ18" s="662" t="str">
        <f t="shared" si="46"/>
        <v>　</v>
      </c>
      <c r="CTK18" s="663"/>
      <c r="CTL18" s="664"/>
      <c r="CTM18" s="665" t="str">
        <f>IF(CTP18="×",TIME(0,0,0),IF(CTZ4="非常勤",CSO18,CTA18))</f>
        <v>　</v>
      </c>
      <c r="CTN18" s="666"/>
      <c r="CTO18" s="667"/>
      <c r="CTP18" s="265"/>
      <c r="CTQ18" s="665" t="str">
        <f>IF(CTT18="×",TIME(0,0,0),IF(CTZ4="非常勤",CSR18,CTD18))</f>
        <v>　</v>
      </c>
      <c r="CTR18" s="666"/>
      <c r="CTS18" s="667"/>
      <c r="CTT18" s="265"/>
      <c r="CTU18" s="665" t="str">
        <f>IF(CTX18="×",TIME(0,0,0),IF(CTZ4="非常勤",CSU18,CTG18))</f>
        <v>　</v>
      </c>
      <c r="CTV18" s="666"/>
      <c r="CTW18" s="667"/>
      <c r="CTX18" s="265"/>
      <c r="CTY18" s="665" t="str">
        <f>IF(CUB18="×",TIME(0,0,0),IF(CTZ4="非常勤",CSX18,CTJ18))</f>
        <v>　</v>
      </c>
      <c r="CTZ18" s="666"/>
      <c r="CUA18" s="667"/>
      <c r="CUB18" s="265"/>
      <c r="CUC18" s="668"/>
      <c r="CUD18" s="669"/>
      <c r="CUE18" s="668"/>
      <c r="CUF18" s="670"/>
      <c r="CUG18" s="669"/>
      <c r="CUH18" s="671"/>
      <c r="CUI18" s="672"/>
      <c r="CUJ18" s="672"/>
      <c r="CUK18" s="673"/>
      <c r="CUL18" s="263">
        <f>$A$18</f>
        <v>4</v>
      </c>
      <c r="CUM18" s="264" t="str">
        <f>$B$18</f>
        <v>祝</v>
      </c>
      <c r="CUN18" s="660"/>
      <c r="CUO18" s="661"/>
      <c r="CUP18" s="660"/>
      <c r="CUQ18" s="661"/>
      <c r="CUR18" s="662" t="str">
        <f>IFERROR(IF(OR(CUM18="日",CUM18="祝",CUM18=0,CUN18=""),"　",MAX(IF(AND(CUN18&lt;=CUR14,CUP18&gt;CUS14),CUS14-CUR14,IF(AND(CUN18&gt;CUR14,CUP18&lt;=CUS14),CUP18-CUN18,IF(AND(CUN18&lt;=CUR14,CUP18&lt;=CUS14),CUP18-CUR14,IF(AND(CUN18&gt;CUR14,CUP18&gt;CUS14),CUS14-CUN18,0)))),0)),0)</f>
        <v>　</v>
      </c>
      <c r="CUS18" s="663"/>
      <c r="CUT18" s="664"/>
      <c r="CUU18" s="662" t="str">
        <f>IFERROR(IF(OR(CUM18="日",CUM18="祝",CUM18=0,CUN18=""),"　",MAX(IF(AND(CUN18&gt;CUX14,CUP18&gt;CUV14),0,IF(AND(CUN18&lt;=CUX14,CUN18&gt;CUU14,CUP18&gt;CUV14),CUX14-CUN18,IF(AND(CUN18&lt;=CUX14,CUN18&lt;=CUU14,CUP18&gt;CUV14),CUX14-CUU14,IF(AND(CUN18&gt;CUU14,CUP18&lt;=CUV14),CUP18-CUN18,IF(AND(CUN18&lt;=CUU14,CUP18&lt;=CUV14),CUP18-CUU14,0))))),0)),0)</f>
        <v>　</v>
      </c>
      <c r="CUV18" s="663"/>
      <c r="CUW18" s="664"/>
      <c r="CUX18" s="662" t="str">
        <f>IFERROR(IF(OR(CUM18="日",CUM18="祝",CUM18=0,CUN18=""),"　",MAX(IF(AND(CUN18&lt;=CUX14,CUP18&gt;CUY14),CUY14-CUX14,IF(CUP18&lt;=CUY14,0,IF(AND(CUN18&gt;CUX14,CUP18&gt;CUY14),CUY14-CUN18,0))),0)),0)</f>
        <v>　</v>
      </c>
      <c r="CUY18" s="663"/>
      <c r="CUZ18" s="664"/>
      <c r="CVA18" s="662" t="str">
        <f>IFERROR(IF(OR(CUM18="日",CUM18="祝",CUM18=0,CUN18=""),"　",MAX(IF(CUN18&gt;CVA14,CUP18-CUN18,IF(CUN18&lt;=CVA14,CUP18-CVA14,0)),0)),0)</f>
        <v>　</v>
      </c>
      <c r="CVB18" s="663"/>
      <c r="CVC18" s="664"/>
      <c r="CVD18" s="662" t="str">
        <f>IFERROR(IF(OR(CUM18="日",CUM18="祝",CUM18=0,CUN18=""),"　",MAX(IF(AND(CUN18&lt;=CVD14,CUP18&gt;CVE14),CVE14-CVD14,IF(AND(CUN18&gt;CVD14,CUP18&lt;=CVE14),CUP18-CUN18,IF(AND(CUN18&lt;=CVD14,CUP18&lt;=CVE14),CUP18-CVD14,IF(AND(CUN18&gt;CVD14,CUP18&gt;CVE14),CVE14-CUN18,0)))),0)),0)</f>
        <v>　</v>
      </c>
      <c r="CVE18" s="663"/>
      <c r="CVF18" s="664"/>
      <c r="CVG18" s="662" t="str">
        <f>IFERROR(IF(OR(CUM18="日",CUM18="祝",CUM18=0,CUN18=""),"　",MAX(IF(AND(CUN18&gt;CVJ14,CUP18&gt;CVH14),0,IF(AND(CUN18&lt;=CVJ14,CUN18&gt;CVG14,CUP18&gt;CVH14),CVJ14-CUN18,IF(AND(CUN18&lt;=CVJ14,CUN18&lt;=CVG14,CUP18&gt;CVH14),CVJ14-CVG14,IF(AND(CUN18&gt;CVG14,CUP18&lt;=CVH14),CUP18-CUN18,IF(AND(CUN18&lt;=CVG14,CUP18&lt;=CVH14),CUP18-CVG14,0))))),0)),0)</f>
        <v>　</v>
      </c>
      <c r="CVH18" s="663"/>
      <c r="CVI18" s="664"/>
      <c r="CVJ18" s="662" t="str">
        <f>IFERROR(IF(OR(CUM18="日",CUM18="祝",CUM18=0,CUN18=""),"　",MAX(IF(AND(CUN18&lt;=CVJ14,CUP18&gt;CVK14),CVK14-CVJ14,IF(CUP18&lt;=CVK14,0,IF(AND(CUN18&gt;CVJ14,CUP18&gt;CVK14),CVK14-CUN18,0))),0)),0)</f>
        <v>　</v>
      </c>
      <c r="CVK18" s="663"/>
      <c r="CVL18" s="664"/>
      <c r="CVM18" s="662" t="str">
        <f t="shared" si="47"/>
        <v>　</v>
      </c>
      <c r="CVN18" s="663"/>
      <c r="CVO18" s="664"/>
      <c r="CVP18" s="665" t="str">
        <f>IF(CVS18="×",TIME(0,0,0),IF(CWC4="非常勤",CUR18,CVD18))</f>
        <v>　</v>
      </c>
      <c r="CVQ18" s="666"/>
      <c r="CVR18" s="667"/>
      <c r="CVS18" s="265"/>
      <c r="CVT18" s="665" t="str">
        <f>IF(CVW18="×",TIME(0,0,0),IF(CWC4="非常勤",CUU18,CVG18))</f>
        <v>　</v>
      </c>
      <c r="CVU18" s="666"/>
      <c r="CVV18" s="667"/>
      <c r="CVW18" s="265"/>
      <c r="CVX18" s="665" t="str">
        <f>IF(CWA18="×",TIME(0,0,0),IF(CWC4="非常勤",CUX18,CVJ18))</f>
        <v>　</v>
      </c>
      <c r="CVY18" s="666"/>
      <c r="CVZ18" s="667"/>
      <c r="CWA18" s="265"/>
      <c r="CWB18" s="665" t="str">
        <f>IF(CWE18="×",TIME(0,0,0),IF(CWC4="非常勤",CVA18,CVM18))</f>
        <v>　</v>
      </c>
      <c r="CWC18" s="666"/>
      <c r="CWD18" s="667"/>
      <c r="CWE18" s="265"/>
      <c r="CWF18" s="668"/>
      <c r="CWG18" s="669"/>
      <c r="CWH18" s="668"/>
      <c r="CWI18" s="670"/>
      <c r="CWJ18" s="669"/>
      <c r="CWK18" s="671"/>
      <c r="CWL18" s="672"/>
      <c r="CWM18" s="672"/>
      <c r="CWN18" s="673"/>
      <c r="CWO18" s="263">
        <f>$A$18</f>
        <v>4</v>
      </c>
      <c r="CWP18" s="264" t="str">
        <f>$B$18</f>
        <v>祝</v>
      </c>
      <c r="CWQ18" s="660"/>
      <c r="CWR18" s="661"/>
      <c r="CWS18" s="660"/>
      <c r="CWT18" s="661"/>
      <c r="CWU18" s="662" t="str">
        <f>IFERROR(IF(OR(CWP18="日",CWP18="祝",CWP18=0,CWQ18=""),"　",MAX(IF(AND(CWQ18&lt;=CWU14,CWS18&gt;CWV14),CWV14-CWU14,IF(AND(CWQ18&gt;CWU14,CWS18&lt;=CWV14),CWS18-CWQ18,IF(AND(CWQ18&lt;=CWU14,CWS18&lt;=CWV14),CWS18-CWU14,IF(AND(CWQ18&gt;CWU14,CWS18&gt;CWV14),CWV14-CWQ18,0)))),0)),0)</f>
        <v>　</v>
      </c>
      <c r="CWV18" s="663"/>
      <c r="CWW18" s="664"/>
      <c r="CWX18" s="662" t="str">
        <f>IFERROR(IF(OR(CWP18="日",CWP18="祝",CWP18=0,CWQ18=""),"　",MAX(IF(AND(CWQ18&gt;CXA14,CWS18&gt;CWY14),0,IF(AND(CWQ18&lt;=CXA14,CWQ18&gt;CWX14,CWS18&gt;CWY14),CXA14-CWQ18,IF(AND(CWQ18&lt;=CXA14,CWQ18&lt;=CWX14,CWS18&gt;CWY14),CXA14-CWX14,IF(AND(CWQ18&gt;CWX14,CWS18&lt;=CWY14),CWS18-CWQ18,IF(AND(CWQ18&lt;=CWX14,CWS18&lt;=CWY14),CWS18-CWX14,0))))),0)),0)</f>
        <v>　</v>
      </c>
      <c r="CWY18" s="663"/>
      <c r="CWZ18" s="664"/>
      <c r="CXA18" s="662" t="str">
        <f>IFERROR(IF(OR(CWP18="日",CWP18="祝",CWP18=0,CWQ18=""),"　",MAX(IF(AND(CWQ18&lt;=CXA14,CWS18&gt;CXB14),CXB14-CXA14,IF(CWS18&lt;=CXB14,0,IF(AND(CWQ18&gt;CXA14,CWS18&gt;CXB14),CXB14-CWQ18,0))),0)),0)</f>
        <v>　</v>
      </c>
      <c r="CXB18" s="663"/>
      <c r="CXC18" s="664"/>
      <c r="CXD18" s="662" t="str">
        <f>IFERROR(IF(OR(CWP18="日",CWP18="祝",CWP18=0,CWQ18=""),"　",MAX(IF(CWQ18&gt;CXD14,CWS18-CWQ18,IF(CWQ18&lt;=CXD14,CWS18-CXD14,0)),0)),0)</f>
        <v>　</v>
      </c>
      <c r="CXE18" s="663"/>
      <c r="CXF18" s="664"/>
      <c r="CXG18" s="662" t="str">
        <f>IFERROR(IF(OR(CWP18="日",CWP18="祝",CWP18=0,CWQ18=""),"　",MAX(IF(AND(CWQ18&lt;=CXG14,CWS18&gt;CXH14),CXH14-CXG14,IF(AND(CWQ18&gt;CXG14,CWS18&lt;=CXH14),CWS18-CWQ18,IF(AND(CWQ18&lt;=CXG14,CWS18&lt;=CXH14),CWS18-CXG14,IF(AND(CWQ18&gt;CXG14,CWS18&gt;CXH14),CXH14-CWQ18,0)))),0)),0)</f>
        <v>　</v>
      </c>
      <c r="CXH18" s="663"/>
      <c r="CXI18" s="664"/>
      <c r="CXJ18" s="662" t="str">
        <f>IFERROR(IF(OR(CWP18="日",CWP18="祝",CWP18=0,CWQ18=""),"　",MAX(IF(AND(CWQ18&gt;CXM14,CWS18&gt;CXK14),0,IF(AND(CWQ18&lt;=CXM14,CWQ18&gt;CXJ14,CWS18&gt;CXK14),CXM14-CWQ18,IF(AND(CWQ18&lt;=CXM14,CWQ18&lt;=CXJ14,CWS18&gt;CXK14),CXM14-CXJ14,IF(AND(CWQ18&gt;CXJ14,CWS18&lt;=CXK14),CWS18-CWQ18,IF(AND(CWQ18&lt;=CXJ14,CWS18&lt;=CXK14),CWS18-CXJ14,0))))),0)),0)</f>
        <v>　</v>
      </c>
      <c r="CXK18" s="663"/>
      <c r="CXL18" s="664"/>
      <c r="CXM18" s="662" t="str">
        <f>IFERROR(IF(OR(CWP18="日",CWP18="祝",CWP18=0,CWQ18=""),"　",MAX(IF(AND(CWQ18&lt;=CXM14,CWS18&gt;CXN14),CXN14-CXM14,IF(CWS18&lt;=CXN14,0,IF(AND(CWQ18&gt;CXM14,CWS18&gt;CXN14),CXN14-CWQ18,0))),0)),0)</f>
        <v>　</v>
      </c>
      <c r="CXN18" s="663"/>
      <c r="CXO18" s="664"/>
      <c r="CXP18" s="662" t="str">
        <f t="shared" si="48"/>
        <v>　</v>
      </c>
      <c r="CXQ18" s="663"/>
      <c r="CXR18" s="664"/>
      <c r="CXS18" s="665" t="str">
        <f>IF(CXV18="×",TIME(0,0,0),IF(CYF4="非常勤",CWU18,CXG18))</f>
        <v>　</v>
      </c>
      <c r="CXT18" s="666"/>
      <c r="CXU18" s="667"/>
      <c r="CXV18" s="265"/>
      <c r="CXW18" s="665" t="str">
        <f>IF(CXZ18="×",TIME(0,0,0),IF(CYF4="非常勤",CWX18,CXJ18))</f>
        <v>　</v>
      </c>
      <c r="CXX18" s="666"/>
      <c r="CXY18" s="667"/>
      <c r="CXZ18" s="265"/>
      <c r="CYA18" s="665" t="str">
        <f>IF(CYD18="×",TIME(0,0,0),IF(CYF4="非常勤",CXA18,CXM18))</f>
        <v>　</v>
      </c>
      <c r="CYB18" s="666"/>
      <c r="CYC18" s="667"/>
      <c r="CYD18" s="265"/>
      <c r="CYE18" s="665" t="str">
        <f>IF(CYH18="×",TIME(0,0,0),IF(CYF4="非常勤",CXD18,CXP18))</f>
        <v>　</v>
      </c>
      <c r="CYF18" s="666"/>
      <c r="CYG18" s="667"/>
      <c r="CYH18" s="265"/>
      <c r="CYI18" s="668"/>
      <c r="CYJ18" s="669"/>
      <c r="CYK18" s="668"/>
      <c r="CYL18" s="670"/>
      <c r="CYM18" s="669"/>
      <c r="CYN18" s="671"/>
      <c r="CYO18" s="672"/>
      <c r="CYP18" s="672"/>
      <c r="CYQ18" s="673"/>
      <c r="CYR18" s="263">
        <f>$A$18</f>
        <v>4</v>
      </c>
      <c r="CYS18" s="264" t="str">
        <f>$B$18</f>
        <v>祝</v>
      </c>
      <c r="CYT18" s="660"/>
      <c r="CYU18" s="661"/>
      <c r="CYV18" s="660"/>
      <c r="CYW18" s="661"/>
      <c r="CYX18" s="662" t="str">
        <f>IFERROR(IF(OR(CYS18="日",CYS18="祝",CYS18=0,CYT18=""),"　",MAX(IF(AND(CYT18&lt;=CYX14,CYV18&gt;CYY14),CYY14-CYX14,IF(AND(CYT18&gt;CYX14,CYV18&lt;=CYY14),CYV18-CYT18,IF(AND(CYT18&lt;=CYX14,CYV18&lt;=CYY14),CYV18-CYX14,IF(AND(CYT18&gt;CYX14,CYV18&gt;CYY14),CYY14-CYT18,0)))),0)),0)</f>
        <v>　</v>
      </c>
      <c r="CYY18" s="663"/>
      <c r="CYZ18" s="664"/>
      <c r="CZA18" s="662" t="str">
        <f>IFERROR(IF(OR(CYS18="日",CYS18="祝",CYS18=0,CYT18=""),"　",MAX(IF(AND(CYT18&gt;CZD14,CYV18&gt;CZB14),0,IF(AND(CYT18&lt;=CZD14,CYT18&gt;CZA14,CYV18&gt;CZB14),CZD14-CYT18,IF(AND(CYT18&lt;=CZD14,CYT18&lt;=CZA14,CYV18&gt;CZB14),CZD14-CZA14,IF(AND(CYT18&gt;CZA14,CYV18&lt;=CZB14),CYV18-CYT18,IF(AND(CYT18&lt;=CZA14,CYV18&lt;=CZB14),CYV18-CZA14,0))))),0)),0)</f>
        <v>　</v>
      </c>
      <c r="CZB18" s="663"/>
      <c r="CZC18" s="664"/>
      <c r="CZD18" s="662" t="str">
        <f>IFERROR(IF(OR(CYS18="日",CYS18="祝",CYS18=0,CYT18=""),"　",MAX(IF(AND(CYT18&lt;=CZD14,CYV18&gt;CZE14),CZE14-CZD14,IF(CYV18&lt;=CZE14,0,IF(AND(CYT18&gt;CZD14,CYV18&gt;CZE14),CZE14-CYT18,0))),0)),0)</f>
        <v>　</v>
      </c>
      <c r="CZE18" s="663"/>
      <c r="CZF18" s="664"/>
      <c r="CZG18" s="662" t="str">
        <f>IFERROR(IF(OR(CYS18="日",CYS18="祝",CYS18=0,CYT18=""),"　",MAX(IF(CYT18&gt;CZG14,CYV18-CYT18,IF(CYT18&lt;=CZG14,CYV18-CZG14,0)),0)),0)</f>
        <v>　</v>
      </c>
      <c r="CZH18" s="663"/>
      <c r="CZI18" s="664"/>
      <c r="CZJ18" s="662" t="str">
        <f>IFERROR(IF(OR(CYS18="日",CYS18="祝",CYS18=0,CYT18=""),"　",MAX(IF(AND(CYT18&lt;=CZJ14,CYV18&gt;CZK14),CZK14-CZJ14,IF(AND(CYT18&gt;CZJ14,CYV18&lt;=CZK14),CYV18-CYT18,IF(AND(CYT18&lt;=CZJ14,CYV18&lt;=CZK14),CYV18-CZJ14,IF(AND(CYT18&gt;CZJ14,CYV18&gt;CZK14),CZK14-CYT18,0)))),0)),0)</f>
        <v>　</v>
      </c>
      <c r="CZK18" s="663"/>
      <c r="CZL18" s="664"/>
      <c r="CZM18" s="662" t="str">
        <f>IFERROR(IF(OR(CYS18="日",CYS18="祝",CYS18=0,CYT18=""),"　",MAX(IF(AND(CYT18&gt;CZP14,CYV18&gt;CZN14),0,IF(AND(CYT18&lt;=CZP14,CYT18&gt;CZM14,CYV18&gt;CZN14),CZP14-CYT18,IF(AND(CYT18&lt;=CZP14,CYT18&lt;=CZM14,CYV18&gt;CZN14),CZP14-CZM14,IF(AND(CYT18&gt;CZM14,CYV18&lt;=CZN14),CYV18-CYT18,IF(AND(CYT18&lt;=CZM14,CYV18&lt;=CZN14),CYV18-CZM14,0))))),0)),0)</f>
        <v>　</v>
      </c>
      <c r="CZN18" s="663"/>
      <c r="CZO18" s="664"/>
      <c r="CZP18" s="662" t="str">
        <f>IFERROR(IF(OR(CYS18="日",CYS18="祝",CYS18=0,CYT18=""),"　",MAX(IF(AND(CYT18&lt;=CZP14,CYV18&gt;CZQ14),CZQ14-CZP14,IF(CYV18&lt;=CZQ14,0,IF(AND(CYT18&gt;CZP14,CYV18&gt;CZQ14),CZQ14-CYT18,0))),0)),0)</f>
        <v>　</v>
      </c>
      <c r="CZQ18" s="663"/>
      <c r="CZR18" s="664"/>
      <c r="CZS18" s="662" t="str">
        <f t="shared" si="49"/>
        <v>　</v>
      </c>
      <c r="CZT18" s="663"/>
      <c r="CZU18" s="664"/>
      <c r="CZV18" s="665" t="str">
        <f>IF(CZY18="×",TIME(0,0,0),IF(DAI4="非常勤",CYX18,CZJ18))</f>
        <v>　</v>
      </c>
      <c r="CZW18" s="666"/>
      <c r="CZX18" s="667"/>
      <c r="CZY18" s="265"/>
      <c r="CZZ18" s="665" t="str">
        <f>IF(DAC18="×",TIME(0,0,0),IF(DAI4="非常勤",CZA18,CZM18))</f>
        <v>　</v>
      </c>
      <c r="DAA18" s="666"/>
      <c r="DAB18" s="667"/>
      <c r="DAC18" s="265"/>
      <c r="DAD18" s="665" t="str">
        <f>IF(DAG18="×",TIME(0,0,0),IF(DAI4="非常勤",CZD18,CZP18))</f>
        <v>　</v>
      </c>
      <c r="DAE18" s="666"/>
      <c r="DAF18" s="667"/>
      <c r="DAG18" s="265"/>
      <c r="DAH18" s="665" t="str">
        <f>IF(DAK18="×",TIME(0,0,0),IF(DAI4="非常勤",CZG18,CZS18))</f>
        <v>　</v>
      </c>
      <c r="DAI18" s="666"/>
      <c r="DAJ18" s="667"/>
      <c r="DAK18" s="265"/>
      <c r="DAL18" s="668"/>
      <c r="DAM18" s="669"/>
      <c r="DAN18" s="668"/>
      <c r="DAO18" s="670"/>
      <c r="DAP18" s="669"/>
      <c r="DAQ18" s="671"/>
      <c r="DAR18" s="672"/>
      <c r="DAS18" s="672"/>
      <c r="DAT18" s="673"/>
      <c r="DAU18" s="263">
        <f>$A$18</f>
        <v>4</v>
      </c>
      <c r="DAV18" s="264" t="str">
        <f>$B$18</f>
        <v>祝</v>
      </c>
      <c r="DAW18" s="660"/>
      <c r="DAX18" s="661"/>
      <c r="DAY18" s="660"/>
      <c r="DAZ18" s="661"/>
      <c r="DBA18" s="662" t="str">
        <f>IFERROR(IF(OR(DAV18="日",DAV18="祝",DAV18=0,DAW18=""),"　",MAX(IF(AND(DAW18&lt;=DBA14,DAY18&gt;DBB14),DBB14-DBA14,IF(AND(DAW18&gt;DBA14,DAY18&lt;=DBB14),DAY18-DAW18,IF(AND(DAW18&lt;=DBA14,DAY18&lt;=DBB14),DAY18-DBA14,IF(AND(DAW18&gt;DBA14,DAY18&gt;DBB14),DBB14-DAW18,0)))),0)),0)</f>
        <v>　</v>
      </c>
      <c r="DBB18" s="663"/>
      <c r="DBC18" s="664"/>
      <c r="DBD18" s="662" t="str">
        <f>IFERROR(IF(OR(DAV18="日",DAV18="祝",DAV18=0,DAW18=""),"　",MAX(IF(AND(DAW18&gt;DBG14,DAY18&gt;DBE14),0,IF(AND(DAW18&lt;=DBG14,DAW18&gt;DBD14,DAY18&gt;DBE14),DBG14-DAW18,IF(AND(DAW18&lt;=DBG14,DAW18&lt;=DBD14,DAY18&gt;DBE14),DBG14-DBD14,IF(AND(DAW18&gt;DBD14,DAY18&lt;=DBE14),DAY18-DAW18,IF(AND(DAW18&lt;=DBD14,DAY18&lt;=DBE14),DAY18-DBD14,0))))),0)),0)</f>
        <v>　</v>
      </c>
      <c r="DBE18" s="663"/>
      <c r="DBF18" s="664"/>
      <c r="DBG18" s="662" t="str">
        <f>IFERROR(IF(OR(DAV18="日",DAV18="祝",DAV18=0,DAW18=""),"　",MAX(IF(AND(DAW18&lt;=DBG14,DAY18&gt;DBH14),DBH14-DBG14,IF(DAY18&lt;=DBH14,0,IF(AND(DAW18&gt;DBG14,DAY18&gt;DBH14),DBH14-DAW18,0))),0)),0)</f>
        <v>　</v>
      </c>
      <c r="DBH18" s="663"/>
      <c r="DBI18" s="664"/>
      <c r="DBJ18" s="662" t="str">
        <f>IFERROR(IF(OR(DAV18="日",DAV18="祝",DAV18=0,DAW18=""),"　",MAX(IF(DAW18&gt;DBJ14,DAY18-DAW18,IF(DAW18&lt;=DBJ14,DAY18-DBJ14,0)),0)),0)</f>
        <v>　</v>
      </c>
      <c r="DBK18" s="663"/>
      <c r="DBL18" s="664"/>
      <c r="DBM18" s="662" t="str">
        <f>IFERROR(IF(OR(DAV18="日",DAV18="祝",DAV18=0,DAW18=""),"　",MAX(IF(AND(DAW18&lt;=DBM14,DAY18&gt;DBN14),DBN14-DBM14,IF(AND(DAW18&gt;DBM14,DAY18&lt;=DBN14),DAY18-DAW18,IF(AND(DAW18&lt;=DBM14,DAY18&lt;=DBN14),DAY18-DBM14,IF(AND(DAW18&gt;DBM14,DAY18&gt;DBN14),DBN14-DAW18,0)))),0)),0)</f>
        <v>　</v>
      </c>
      <c r="DBN18" s="663"/>
      <c r="DBO18" s="664"/>
      <c r="DBP18" s="662" t="str">
        <f>IFERROR(IF(OR(DAV18="日",DAV18="祝",DAV18=0,DAW18=""),"　",MAX(IF(AND(DAW18&gt;DBS14,DAY18&gt;DBQ14),0,IF(AND(DAW18&lt;=DBS14,DAW18&gt;DBP14,DAY18&gt;DBQ14),DBS14-DAW18,IF(AND(DAW18&lt;=DBS14,DAW18&lt;=DBP14,DAY18&gt;DBQ14),DBS14-DBP14,IF(AND(DAW18&gt;DBP14,DAY18&lt;=DBQ14),DAY18-DAW18,IF(AND(DAW18&lt;=DBP14,DAY18&lt;=DBQ14),DAY18-DBP14,0))))),0)),0)</f>
        <v>　</v>
      </c>
      <c r="DBQ18" s="663"/>
      <c r="DBR18" s="664"/>
      <c r="DBS18" s="662" t="str">
        <f>IFERROR(IF(OR(DAV18="日",DAV18="祝",DAV18=0,DAW18=""),"　",MAX(IF(AND(DAW18&lt;=DBS14,DAY18&gt;DBT14),DBT14-DBS14,IF(DAY18&lt;=DBT14,0,IF(AND(DAW18&gt;DBS14,DAY18&gt;DBT14),DBT14-DAW18,0))),0)),0)</f>
        <v>　</v>
      </c>
      <c r="DBT18" s="663"/>
      <c r="DBU18" s="664"/>
      <c r="DBV18" s="662" t="str">
        <f t="shared" si="50"/>
        <v>　</v>
      </c>
      <c r="DBW18" s="663"/>
      <c r="DBX18" s="664"/>
      <c r="DBY18" s="665" t="str">
        <f>IF(DCB18="×",TIME(0,0,0),IF(DCL4="非常勤",DBA18,DBM18))</f>
        <v>　</v>
      </c>
      <c r="DBZ18" s="666"/>
      <c r="DCA18" s="667"/>
      <c r="DCB18" s="265"/>
      <c r="DCC18" s="665" t="str">
        <f>IF(DCF18="×",TIME(0,0,0),IF(DCL4="非常勤",DBD18,DBP18))</f>
        <v>　</v>
      </c>
      <c r="DCD18" s="666"/>
      <c r="DCE18" s="667"/>
      <c r="DCF18" s="265"/>
      <c r="DCG18" s="665" t="str">
        <f>IF(DCJ18="×",TIME(0,0,0),IF(DCL4="非常勤",DBG18,DBS18))</f>
        <v>　</v>
      </c>
      <c r="DCH18" s="666"/>
      <c r="DCI18" s="667"/>
      <c r="DCJ18" s="265"/>
      <c r="DCK18" s="665" t="str">
        <f>IF(DCN18="×",TIME(0,0,0),IF(DCL4="非常勤",DBJ18,DBV18))</f>
        <v>　</v>
      </c>
      <c r="DCL18" s="666"/>
      <c r="DCM18" s="667"/>
      <c r="DCN18" s="265"/>
      <c r="DCO18" s="668"/>
      <c r="DCP18" s="669"/>
      <c r="DCQ18" s="668"/>
      <c r="DCR18" s="670"/>
      <c r="DCS18" s="669"/>
      <c r="DCT18" s="671"/>
      <c r="DCU18" s="672"/>
      <c r="DCV18" s="672"/>
      <c r="DCW18" s="673"/>
      <c r="DCX18" s="263">
        <f>$A$18</f>
        <v>4</v>
      </c>
      <c r="DCY18" s="264" t="str">
        <f>$B$18</f>
        <v>祝</v>
      </c>
      <c r="DCZ18" s="660"/>
      <c r="DDA18" s="661"/>
      <c r="DDB18" s="660"/>
      <c r="DDC18" s="661"/>
      <c r="DDD18" s="662" t="str">
        <f>IFERROR(IF(OR(DCY18="日",DCY18="祝",DCY18=0,DCZ18=""),"　",MAX(IF(AND(DCZ18&lt;=DDD14,DDB18&gt;DDE14),DDE14-DDD14,IF(AND(DCZ18&gt;DDD14,DDB18&lt;=DDE14),DDB18-DCZ18,IF(AND(DCZ18&lt;=DDD14,DDB18&lt;=DDE14),DDB18-DDD14,IF(AND(DCZ18&gt;DDD14,DDB18&gt;DDE14),DDE14-DCZ18,0)))),0)),0)</f>
        <v>　</v>
      </c>
      <c r="DDE18" s="663"/>
      <c r="DDF18" s="664"/>
      <c r="DDG18" s="662" t="str">
        <f>IFERROR(IF(OR(DCY18="日",DCY18="祝",DCY18=0,DCZ18=""),"　",MAX(IF(AND(DCZ18&gt;DDJ14,DDB18&gt;DDH14),0,IF(AND(DCZ18&lt;=DDJ14,DCZ18&gt;DDG14,DDB18&gt;DDH14),DDJ14-DCZ18,IF(AND(DCZ18&lt;=DDJ14,DCZ18&lt;=DDG14,DDB18&gt;DDH14),DDJ14-DDG14,IF(AND(DCZ18&gt;DDG14,DDB18&lt;=DDH14),DDB18-DCZ18,IF(AND(DCZ18&lt;=DDG14,DDB18&lt;=DDH14),DDB18-DDG14,0))))),0)),0)</f>
        <v>　</v>
      </c>
      <c r="DDH18" s="663"/>
      <c r="DDI18" s="664"/>
      <c r="DDJ18" s="662" t="str">
        <f>IFERROR(IF(OR(DCY18="日",DCY18="祝",DCY18=0,DCZ18=""),"　",MAX(IF(AND(DCZ18&lt;=DDJ14,DDB18&gt;DDK14),DDK14-DDJ14,IF(DDB18&lt;=DDK14,0,IF(AND(DCZ18&gt;DDJ14,DDB18&gt;DDK14),DDK14-DCZ18,0))),0)),0)</f>
        <v>　</v>
      </c>
      <c r="DDK18" s="663"/>
      <c r="DDL18" s="664"/>
      <c r="DDM18" s="662" t="str">
        <f>IFERROR(IF(OR(DCY18="日",DCY18="祝",DCY18=0,DCZ18=""),"　",MAX(IF(DCZ18&gt;DDM14,DDB18-DCZ18,IF(DCZ18&lt;=DDM14,DDB18-DDM14,0)),0)),0)</f>
        <v>　</v>
      </c>
      <c r="DDN18" s="663"/>
      <c r="DDO18" s="664"/>
      <c r="DDP18" s="662" t="str">
        <f>IFERROR(IF(OR(DCY18="日",DCY18="祝",DCY18=0,DCZ18=""),"　",MAX(IF(AND(DCZ18&lt;=DDP14,DDB18&gt;DDQ14),DDQ14-DDP14,IF(AND(DCZ18&gt;DDP14,DDB18&lt;=DDQ14),DDB18-DCZ18,IF(AND(DCZ18&lt;=DDP14,DDB18&lt;=DDQ14),DDB18-DDP14,IF(AND(DCZ18&gt;DDP14,DDB18&gt;DDQ14),DDQ14-DCZ18,0)))),0)),0)</f>
        <v>　</v>
      </c>
      <c r="DDQ18" s="663"/>
      <c r="DDR18" s="664"/>
      <c r="DDS18" s="662" t="str">
        <f>IFERROR(IF(OR(DCY18="日",DCY18="祝",DCY18=0,DCZ18=""),"　",MAX(IF(AND(DCZ18&gt;DDV14,DDB18&gt;DDT14),0,IF(AND(DCZ18&lt;=DDV14,DCZ18&gt;DDS14,DDB18&gt;DDT14),DDV14-DCZ18,IF(AND(DCZ18&lt;=DDV14,DCZ18&lt;=DDS14,DDB18&gt;DDT14),DDV14-DDS14,IF(AND(DCZ18&gt;DDS14,DDB18&lt;=DDT14),DDB18-DCZ18,IF(AND(DCZ18&lt;=DDS14,DDB18&lt;=DDT14),DDB18-DDS14,0))))),0)),0)</f>
        <v>　</v>
      </c>
      <c r="DDT18" s="663"/>
      <c r="DDU18" s="664"/>
      <c r="DDV18" s="662" t="str">
        <f>IFERROR(IF(OR(DCY18="日",DCY18="祝",DCY18=0,DCZ18=""),"　",MAX(IF(AND(DCZ18&lt;=DDV14,DDB18&gt;DDW14),DDW14-DDV14,IF(DDB18&lt;=DDW14,0,IF(AND(DCZ18&gt;DDV14,DDB18&gt;DDW14),DDW14-DCZ18,0))),0)),0)</f>
        <v>　</v>
      </c>
      <c r="DDW18" s="663"/>
      <c r="DDX18" s="664"/>
      <c r="DDY18" s="662" t="str">
        <f t="shared" si="51"/>
        <v>　</v>
      </c>
      <c r="DDZ18" s="663"/>
      <c r="DEA18" s="664"/>
      <c r="DEB18" s="665" t="str">
        <f>IF(DEE18="×",TIME(0,0,0),IF(DEO4="非常勤",DDD18,DDP18))</f>
        <v>　</v>
      </c>
      <c r="DEC18" s="666"/>
      <c r="DED18" s="667"/>
      <c r="DEE18" s="265"/>
      <c r="DEF18" s="665" t="str">
        <f>IF(DEI18="×",TIME(0,0,0),IF(DEO4="非常勤",DDG18,DDS18))</f>
        <v>　</v>
      </c>
      <c r="DEG18" s="666"/>
      <c r="DEH18" s="667"/>
      <c r="DEI18" s="265"/>
      <c r="DEJ18" s="665" t="str">
        <f>IF(DEM18="×",TIME(0,0,0),IF(DEO4="非常勤",DDJ18,DDV18))</f>
        <v>　</v>
      </c>
      <c r="DEK18" s="666"/>
      <c r="DEL18" s="667"/>
      <c r="DEM18" s="265"/>
      <c r="DEN18" s="665" t="str">
        <f>IF(DEQ18="×",TIME(0,0,0),IF(DEO4="非常勤",DDM18,DDY18))</f>
        <v>　</v>
      </c>
      <c r="DEO18" s="666"/>
      <c r="DEP18" s="667"/>
      <c r="DEQ18" s="265"/>
      <c r="DER18" s="668"/>
      <c r="DES18" s="669"/>
      <c r="DET18" s="668"/>
      <c r="DEU18" s="670"/>
      <c r="DEV18" s="669"/>
      <c r="DEW18" s="671"/>
      <c r="DEX18" s="672"/>
      <c r="DEY18" s="672"/>
      <c r="DEZ18" s="673"/>
      <c r="DFA18" s="263">
        <f>$A$18</f>
        <v>4</v>
      </c>
      <c r="DFB18" s="264" t="str">
        <f>$B$18</f>
        <v>祝</v>
      </c>
      <c r="DFC18" s="660"/>
      <c r="DFD18" s="661"/>
      <c r="DFE18" s="660"/>
      <c r="DFF18" s="661"/>
      <c r="DFG18" s="662" t="str">
        <f>IFERROR(IF(OR(DFB18="日",DFB18="祝",DFB18=0,DFC18=""),"　",MAX(IF(AND(DFC18&lt;=DFG14,DFE18&gt;DFH14),DFH14-DFG14,IF(AND(DFC18&gt;DFG14,DFE18&lt;=DFH14),DFE18-DFC18,IF(AND(DFC18&lt;=DFG14,DFE18&lt;=DFH14),DFE18-DFG14,IF(AND(DFC18&gt;DFG14,DFE18&gt;DFH14),DFH14-DFC18,0)))),0)),0)</f>
        <v>　</v>
      </c>
      <c r="DFH18" s="663"/>
      <c r="DFI18" s="664"/>
      <c r="DFJ18" s="662" t="str">
        <f>IFERROR(IF(OR(DFB18="日",DFB18="祝",DFB18=0,DFC18=""),"　",MAX(IF(AND(DFC18&gt;DFM14,DFE18&gt;DFK14),0,IF(AND(DFC18&lt;=DFM14,DFC18&gt;DFJ14,DFE18&gt;DFK14),DFM14-DFC18,IF(AND(DFC18&lt;=DFM14,DFC18&lt;=DFJ14,DFE18&gt;DFK14),DFM14-DFJ14,IF(AND(DFC18&gt;DFJ14,DFE18&lt;=DFK14),DFE18-DFC18,IF(AND(DFC18&lt;=DFJ14,DFE18&lt;=DFK14),DFE18-DFJ14,0))))),0)),0)</f>
        <v>　</v>
      </c>
      <c r="DFK18" s="663"/>
      <c r="DFL18" s="664"/>
      <c r="DFM18" s="662" t="str">
        <f>IFERROR(IF(OR(DFB18="日",DFB18="祝",DFB18=0,DFC18=""),"　",MAX(IF(AND(DFC18&lt;=DFM14,DFE18&gt;DFN14),DFN14-DFM14,IF(DFE18&lt;=DFN14,0,IF(AND(DFC18&gt;DFM14,DFE18&gt;DFN14),DFN14-DFC18,0))),0)),0)</f>
        <v>　</v>
      </c>
      <c r="DFN18" s="663"/>
      <c r="DFO18" s="664"/>
      <c r="DFP18" s="662" t="str">
        <f>IFERROR(IF(OR(DFB18="日",DFB18="祝",DFB18=0,DFC18=""),"　",MAX(IF(DFC18&gt;DFP14,DFE18-DFC18,IF(DFC18&lt;=DFP14,DFE18-DFP14,0)),0)),0)</f>
        <v>　</v>
      </c>
      <c r="DFQ18" s="663"/>
      <c r="DFR18" s="664"/>
      <c r="DFS18" s="662" t="str">
        <f>IFERROR(IF(OR(DFB18="日",DFB18="祝",DFB18=0,DFC18=""),"　",MAX(IF(AND(DFC18&lt;=DFS14,DFE18&gt;DFT14),DFT14-DFS14,IF(AND(DFC18&gt;DFS14,DFE18&lt;=DFT14),DFE18-DFC18,IF(AND(DFC18&lt;=DFS14,DFE18&lt;=DFT14),DFE18-DFS14,IF(AND(DFC18&gt;DFS14,DFE18&gt;DFT14),DFT14-DFC18,0)))),0)),0)</f>
        <v>　</v>
      </c>
      <c r="DFT18" s="663"/>
      <c r="DFU18" s="664"/>
      <c r="DFV18" s="662" t="str">
        <f>IFERROR(IF(OR(DFB18="日",DFB18="祝",DFB18=0,DFC18=""),"　",MAX(IF(AND(DFC18&gt;DFY14,DFE18&gt;DFW14),0,IF(AND(DFC18&lt;=DFY14,DFC18&gt;DFV14,DFE18&gt;DFW14),DFY14-DFC18,IF(AND(DFC18&lt;=DFY14,DFC18&lt;=DFV14,DFE18&gt;DFW14),DFY14-DFV14,IF(AND(DFC18&gt;DFV14,DFE18&lt;=DFW14),DFE18-DFC18,IF(AND(DFC18&lt;=DFV14,DFE18&lt;=DFW14),DFE18-DFV14,0))))),0)),0)</f>
        <v>　</v>
      </c>
      <c r="DFW18" s="663"/>
      <c r="DFX18" s="664"/>
      <c r="DFY18" s="662" t="str">
        <f>IFERROR(IF(OR(DFB18="日",DFB18="祝",DFB18=0,DFC18=""),"　",MAX(IF(AND(DFC18&lt;=DFY14,DFE18&gt;DFZ14),DFZ14-DFY14,IF(DFE18&lt;=DFZ14,0,IF(AND(DFC18&gt;DFY14,DFE18&gt;DFZ14),DFZ14-DFC18,0))),0)),0)</f>
        <v>　</v>
      </c>
      <c r="DFZ18" s="663"/>
      <c r="DGA18" s="664"/>
      <c r="DGB18" s="662" t="str">
        <f t="shared" si="52"/>
        <v>　</v>
      </c>
      <c r="DGC18" s="663"/>
      <c r="DGD18" s="664"/>
      <c r="DGE18" s="665" t="str">
        <f>IF(DGH18="×",TIME(0,0,0),IF(DGR4="非常勤",DFG18,DFS18))</f>
        <v>　</v>
      </c>
      <c r="DGF18" s="666"/>
      <c r="DGG18" s="667"/>
      <c r="DGH18" s="265"/>
      <c r="DGI18" s="665" t="str">
        <f>IF(DGL18="×",TIME(0,0,0),IF(DGR4="非常勤",DFJ18,DFV18))</f>
        <v>　</v>
      </c>
      <c r="DGJ18" s="666"/>
      <c r="DGK18" s="667"/>
      <c r="DGL18" s="265"/>
      <c r="DGM18" s="665" t="str">
        <f>IF(DGP18="×",TIME(0,0,0),IF(DGR4="非常勤",DFM18,DFY18))</f>
        <v>　</v>
      </c>
      <c r="DGN18" s="666"/>
      <c r="DGO18" s="667"/>
      <c r="DGP18" s="265"/>
      <c r="DGQ18" s="665" t="str">
        <f>IF(DGT18="×",TIME(0,0,0),IF(DGR4="非常勤",DFP18,DGB18))</f>
        <v>　</v>
      </c>
      <c r="DGR18" s="666"/>
      <c r="DGS18" s="667"/>
      <c r="DGT18" s="265"/>
      <c r="DGU18" s="668"/>
      <c r="DGV18" s="669"/>
      <c r="DGW18" s="668"/>
      <c r="DGX18" s="670"/>
      <c r="DGY18" s="669"/>
      <c r="DGZ18" s="671"/>
      <c r="DHA18" s="672"/>
      <c r="DHB18" s="672"/>
      <c r="DHC18" s="673"/>
      <c r="DHD18" s="263">
        <f>$A$18</f>
        <v>4</v>
      </c>
      <c r="DHE18" s="264" t="str">
        <f>$B$18</f>
        <v>祝</v>
      </c>
      <c r="DHF18" s="660"/>
      <c r="DHG18" s="661"/>
      <c r="DHH18" s="660"/>
      <c r="DHI18" s="661"/>
      <c r="DHJ18" s="662" t="str">
        <f>IFERROR(IF(OR(DHE18="日",DHE18="祝",DHE18=0,DHF18=""),"　",MAX(IF(AND(DHF18&lt;=DHJ14,DHH18&gt;DHK14),DHK14-DHJ14,IF(AND(DHF18&gt;DHJ14,DHH18&lt;=DHK14),DHH18-DHF18,IF(AND(DHF18&lt;=DHJ14,DHH18&lt;=DHK14),DHH18-DHJ14,IF(AND(DHF18&gt;DHJ14,DHH18&gt;DHK14),DHK14-DHF18,0)))),0)),0)</f>
        <v>　</v>
      </c>
      <c r="DHK18" s="663"/>
      <c r="DHL18" s="664"/>
      <c r="DHM18" s="662" t="str">
        <f>IFERROR(IF(OR(DHE18="日",DHE18="祝",DHE18=0,DHF18=""),"　",MAX(IF(AND(DHF18&gt;DHP14,DHH18&gt;DHN14),0,IF(AND(DHF18&lt;=DHP14,DHF18&gt;DHM14,DHH18&gt;DHN14),DHP14-DHF18,IF(AND(DHF18&lt;=DHP14,DHF18&lt;=DHM14,DHH18&gt;DHN14),DHP14-DHM14,IF(AND(DHF18&gt;DHM14,DHH18&lt;=DHN14),DHH18-DHF18,IF(AND(DHF18&lt;=DHM14,DHH18&lt;=DHN14),DHH18-DHM14,0))))),0)),0)</f>
        <v>　</v>
      </c>
      <c r="DHN18" s="663"/>
      <c r="DHO18" s="664"/>
      <c r="DHP18" s="662" t="str">
        <f>IFERROR(IF(OR(DHE18="日",DHE18="祝",DHE18=0,DHF18=""),"　",MAX(IF(AND(DHF18&lt;=DHP14,DHH18&gt;DHQ14),DHQ14-DHP14,IF(DHH18&lt;=DHQ14,0,IF(AND(DHF18&gt;DHP14,DHH18&gt;DHQ14),DHQ14-DHF18,0))),0)),0)</f>
        <v>　</v>
      </c>
      <c r="DHQ18" s="663"/>
      <c r="DHR18" s="664"/>
      <c r="DHS18" s="662" t="str">
        <f>IFERROR(IF(OR(DHE18="日",DHE18="祝",DHE18=0,DHF18=""),"　",MAX(IF(DHF18&gt;DHS14,DHH18-DHF18,IF(DHF18&lt;=DHS14,DHH18-DHS14,0)),0)),0)</f>
        <v>　</v>
      </c>
      <c r="DHT18" s="663"/>
      <c r="DHU18" s="664"/>
      <c r="DHV18" s="662" t="str">
        <f>IFERROR(IF(OR(DHE18="日",DHE18="祝",DHE18=0,DHF18=""),"　",MAX(IF(AND(DHF18&lt;=DHV14,DHH18&gt;DHW14),DHW14-DHV14,IF(AND(DHF18&gt;DHV14,DHH18&lt;=DHW14),DHH18-DHF18,IF(AND(DHF18&lt;=DHV14,DHH18&lt;=DHW14),DHH18-DHV14,IF(AND(DHF18&gt;DHV14,DHH18&gt;DHW14),DHW14-DHF18,0)))),0)),0)</f>
        <v>　</v>
      </c>
      <c r="DHW18" s="663"/>
      <c r="DHX18" s="664"/>
      <c r="DHY18" s="662" t="str">
        <f>IFERROR(IF(OR(DHE18="日",DHE18="祝",DHE18=0,DHF18=""),"　",MAX(IF(AND(DHF18&gt;DIB14,DHH18&gt;DHZ14),0,IF(AND(DHF18&lt;=DIB14,DHF18&gt;DHY14,DHH18&gt;DHZ14),DIB14-DHF18,IF(AND(DHF18&lt;=DIB14,DHF18&lt;=DHY14,DHH18&gt;DHZ14),DIB14-DHY14,IF(AND(DHF18&gt;DHY14,DHH18&lt;=DHZ14),DHH18-DHF18,IF(AND(DHF18&lt;=DHY14,DHH18&lt;=DHZ14),DHH18-DHY14,0))))),0)),0)</f>
        <v>　</v>
      </c>
      <c r="DHZ18" s="663"/>
      <c r="DIA18" s="664"/>
      <c r="DIB18" s="662" t="str">
        <f>IFERROR(IF(OR(DHE18="日",DHE18="祝",DHE18=0,DHF18=""),"　",MAX(IF(AND(DHF18&lt;=DIB14,DHH18&gt;DIC14),DIC14-DIB14,IF(DHH18&lt;=DIC14,0,IF(AND(DHF18&gt;DIB14,DHH18&gt;DIC14),DIC14-DHF18,0))),0)),0)</f>
        <v>　</v>
      </c>
      <c r="DIC18" s="663"/>
      <c r="DID18" s="664"/>
      <c r="DIE18" s="662" t="str">
        <f t="shared" si="53"/>
        <v>　</v>
      </c>
      <c r="DIF18" s="663"/>
      <c r="DIG18" s="664"/>
      <c r="DIH18" s="665" t="str">
        <f>IF(DIK18="×",TIME(0,0,0),IF(DIU4="非常勤",DHJ18,DHV18))</f>
        <v>　</v>
      </c>
      <c r="DII18" s="666"/>
      <c r="DIJ18" s="667"/>
      <c r="DIK18" s="265"/>
      <c r="DIL18" s="665" t="str">
        <f>IF(DIO18="×",TIME(0,0,0),IF(DIU4="非常勤",DHM18,DHY18))</f>
        <v>　</v>
      </c>
      <c r="DIM18" s="666"/>
      <c r="DIN18" s="667"/>
      <c r="DIO18" s="265"/>
      <c r="DIP18" s="665" t="str">
        <f>IF(DIS18="×",TIME(0,0,0),IF(DIU4="非常勤",DHP18,DIB18))</f>
        <v>　</v>
      </c>
      <c r="DIQ18" s="666"/>
      <c r="DIR18" s="667"/>
      <c r="DIS18" s="265"/>
      <c r="DIT18" s="665" t="str">
        <f>IF(DIW18="×",TIME(0,0,0),IF(DIU4="非常勤",DHS18,DIE18))</f>
        <v>　</v>
      </c>
      <c r="DIU18" s="666"/>
      <c r="DIV18" s="667"/>
      <c r="DIW18" s="265"/>
      <c r="DIX18" s="668"/>
      <c r="DIY18" s="669"/>
      <c r="DIZ18" s="668"/>
      <c r="DJA18" s="670"/>
      <c r="DJB18" s="669"/>
      <c r="DJC18" s="671"/>
      <c r="DJD18" s="672"/>
      <c r="DJE18" s="672"/>
      <c r="DJF18" s="673"/>
      <c r="DJG18" s="263">
        <f>$A$18</f>
        <v>4</v>
      </c>
      <c r="DJH18" s="264" t="str">
        <f>$B$18</f>
        <v>祝</v>
      </c>
      <c r="DJI18" s="660"/>
      <c r="DJJ18" s="661"/>
      <c r="DJK18" s="660"/>
      <c r="DJL18" s="661"/>
      <c r="DJM18" s="662" t="str">
        <f>IFERROR(IF(OR(DJH18="日",DJH18="祝",DJH18=0,DJI18=""),"　",MAX(IF(AND(DJI18&lt;=DJM14,DJK18&gt;DJN14),DJN14-DJM14,IF(AND(DJI18&gt;DJM14,DJK18&lt;=DJN14),DJK18-DJI18,IF(AND(DJI18&lt;=DJM14,DJK18&lt;=DJN14),DJK18-DJM14,IF(AND(DJI18&gt;DJM14,DJK18&gt;DJN14),DJN14-DJI18,0)))),0)),0)</f>
        <v>　</v>
      </c>
      <c r="DJN18" s="663"/>
      <c r="DJO18" s="664"/>
      <c r="DJP18" s="662" t="str">
        <f>IFERROR(IF(OR(DJH18="日",DJH18="祝",DJH18=0,DJI18=""),"　",MAX(IF(AND(DJI18&gt;DJS14,DJK18&gt;DJQ14),0,IF(AND(DJI18&lt;=DJS14,DJI18&gt;DJP14,DJK18&gt;DJQ14),DJS14-DJI18,IF(AND(DJI18&lt;=DJS14,DJI18&lt;=DJP14,DJK18&gt;DJQ14),DJS14-DJP14,IF(AND(DJI18&gt;DJP14,DJK18&lt;=DJQ14),DJK18-DJI18,IF(AND(DJI18&lt;=DJP14,DJK18&lt;=DJQ14),DJK18-DJP14,0))))),0)),0)</f>
        <v>　</v>
      </c>
      <c r="DJQ18" s="663"/>
      <c r="DJR18" s="664"/>
      <c r="DJS18" s="662" t="str">
        <f>IFERROR(IF(OR(DJH18="日",DJH18="祝",DJH18=0,DJI18=""),"　",MAX(IF(AND(DJI18&lt;=DJS14,DJK18&gt;DJT14),DJT14-DJS14,IF(DJK18&lt;=DJT14,0,IF(AND(DJI18&gt;DJS14,DJK18&gt;DJT14),DJT14-DJI18,0))),0)),0)</f>
        <v>　</v>
      </c>
      <c r="DJT18" s="663"/>
      <c r="DJU18" s="664"/>
      <c r="DJV18" s="662" t="str">
        <f>IFERROR(IF(OR(DJH18="日",DJH18="祝",DJH18=0,DJI18=""),"　",MAX(IF(DJI18&gt;DJV14,DJK18-DJI18,IF(DJI18&lt;=DJV14,DJK18-DJV14,0)),0)),0)</f>
        <v>　</v>
      </c>
      <c r="DJW18" s="663"/>
      <c r="DJX18" s="664"/>
      <c r="DJY18" s="662" t="str">
        <f>IFERROR(IF(OR(DJH18="日",DJH18="祝",DJH18=0,DJI18=""),"　",MAX(IF(AND(DJI18&lt;=DJY14,DJK18&gt;DJZ14),DJZ14-DJY14,IF(AND(DJI18&gt;DJY14,DJK18&lt;=DJZ14),DJK18-DJI18,IF(AND(DJI18&lt;=DJY14,DJK18&lt;=DJZ14),DJK18-DJY14,IF(AND(DJI18&gt;DJY14,DJK18&gt;DJZ14),DJZ14-DJI18,0)))),0)),0)</f>
        <v>　</v>
      </c>
      <c r="DJZ18" s="663"/>
      <c r="DKA18" s="664"/>
      <c r="DKB18" s="662" t="str">
        <f>IFERROR(IF(OR(DJH18="日",DJH18="祝",DJH18=0,DJI18=""),"　",MAX(IF(AND(DJI18&gt;DKE14,DJK18&gt;DKC14),0,IF(AND(DJI18&lt;=DKE14,DJI18&gt;DKB14,DJK18&gt;DKC14),DKE14-DJI18,IF(AND(DJI18&lt;=DKE14,DJI18&lt;=DKB14,DJK18&gt;DKC14),DKE14-DKB14,IF(AND(DJI18&gt;DKB14,DJK18&lt;=DKC14),DJK18-DJI18,IF(AND(DJI18&lt;=DKB14,DJK18&lt;=DKC14),DJK18-DKB14,0))))),0)),0)</f>
        <v>　</v>
      </c>
      <c r="DKC18" s="663"/>
      <c r="DKD18" s="664"/>
      <c r="DKE18" s="662" t="str">
        <f>IFERROR(IF(OR(DJH18="日",DJH18="祝",DJH18=0,DJI18=""),"　",MAX(IF(AND(DJI18&lt;=DKE14,DJK18&gt;DKF14),DKF14-DKE14,IF(DJK18&lt;=DKF14,0,IF(AND(DJI18&gt;DKE14,DJK18&gt;DKF14),DKF14-DJI18,0))),0)),0)</f>
        <v>　</v>
      </c>
      <c r="DKF18" s="663"/>
      <c r="DKG18" s="664"/>
      <c r="DKH18" s="662" t="str">
        <f t="shared" si="54"/>
        <v>　</v>
      </c>
      <c r="DKI18" s="663"/>
      <c r="DKJ18" s="664"/>
      <c r="DKK18" s="665" t="str">
        <f>IF(DKN18="×",TIME(0,0,0),IF(DKX4="非常勤",DJM18,DJY18))</f>
        <v>　</v>
      </c>
      <c r="DKL18" s="666"/>
      <c r="DKM18" s="667"/>
      <c r="DKN18" s="265"/>
      <c r="DKO18" s="665" t="str">
        <f>IF(DKR18="×",TIME(0,0,0),IF(DKX4="非常勤",DJP18,DKB18))</f>
        <v>　</v>
      </c>
      <c r="DKP18" s="666"/>
      <c r="DKQ18" s="667"/>
      <c r="DKR18" s="265"/>
      <c r="DKS18" s="665" t="str">
        <f>IF(DKV18="×",TIME(0,0,0),IF(DKX4="非常勤",DJS18,DKE18))</f>
        <v>　</v>
      </c>
      <c r="DKT18" s="666"/>
      <c r="DKU18" s="667"/>
      <c r="DKV18" s="265"/>
      <c r="DKW18" s="665" t="str">
        <f>IF(DKZ18="×",TIME(0,0,0),IF(DKX4="非常勤",DJV18,DKH18))</f>
        <v>　</v>
      </c>
      <c r="DKX18" s="666"/>
      <c r="DKY18" s="667"/>
      <c r="DKZ18" s="265"/>
      <c r="DLA18" s="668"/>
      <c r="DLB18" s="669"/>
      <c r="DLC18" s="668"/>
      <c r="DLD18" s="670"/>
      <c r="DLE18" s="669"/>
      <c r="DLF18" s="671"/>
      <c r="DLG18" s="672"/>
      <c r="DLH18" s="672"/>
      <c r="DLI18" s="673"/>
      <c r="DLJ18" s="263">
        <f>$A$18</f>
        <v>4</v>
      </c>
      <c r="DLK18" s="264" t="str">
        <f>$B$18</f>
        <v>祝</v>
      </c>
      <c r="DLL18" s="660"/>
      <c r="DLM18" s="661"/>
      <c r="DLN18" s="660"/>
      <c r="DLO18" s="661"/>
      <c r="DLP18" s="662" t="str">
        <f>IFERROR(IF(OR(DLK18="日",DLK18="祝",DLK18=0,DLL18=""),"　",MAX(IF(AND(DLL18&lt;=DLP14,DLN18&gt;DLQ14),DLQ14-DLP14,IF(AND(DLL18&gt;DLP14,DLN18&lt;=DLQ14),DLN18-DLL18,IF(AND(DLL18&lt;=DLP14,DLN18&lt;=DLQ14),DLN18-DLP14,IF(AND(DLL18&gt;DLP14,DLN18&gt;DLQ14),DLQ14-DLL18,0)))),0)),0)</f>
        <v>　</v>
      </c>
      <c r="DLQ18" s="663"/>
      <c r="DLR18" s="664"/>
      <c r="DLS18" s="662" t="str">
        <f>IFERROR(IF(OR(DLK18="日",DLK18="祝",DLK18=0,DLL18=""),"　",MAX(IF(AND(DLL18&gt;DLV14,DLN18&gt;DLT14),0,IF(AND(DLL18&lt;=DLV14,DLL18&gt;DLS14,DLN18&gt;DLT14),DLV14-DLL18,IF(AND(DLL18&lt;=DLV14,DLL18&lt;=DLS14,DLN18&gt;DLT14),DLV14-DLS14,IF(AND(DLL18&gt;DLS14,DLN18&lt;=DLT14),DLN18-DLL18,IF(AND(DLL18&lt;=DLS14,DLN18&lt;=DLT14),DLN18-DLS14,0))))),0)),0)</f>
        <v>　</v>
      </c>
      <c r="DLT18" s="663"/>
      <c r="DLU18" s="664"/>
      <c r="DLV18" s="662" t="str">
        <f>IFERROR(IF(OR(DLK18="日",DLK18="祝",DLK18=0,DLL18=""),"　",MAX(IF(AND(DLL18&lt;=DLV14,DLN18&gt;DLW14),DLW14-DLV14,IF(DLN18&lt;=DLW14,0,IF(AND(DLL18&gt;DLV14,DLN18&gt;DLW14),DLW14-DLL18,0))),0)),0)</f>
        <v>　</v>
      </c>
      <c r="DLW18" s="663"/>
      <c r="DLX18" s="664"/>
      <c r="DLY18" s="662" t="str">
        <f>IFERROR(IF(OR(DLK18="日",DLK18="祝",DLK18=0,DLL18=""),"　",MAX(IF(DLL18&gt;DLY14,DLN18-DLL18,IF(DLL18&lt;=DLY14,DLN18-DLY14,0)),0)),0)</f>
        <v>　</v>
      </c>
      <c r="DLZ18" s="663"/>
      <c r="DMA18" s="664"/>
      <c r="DMB18" s="662" t="str">
        <f>IFERROR(IF(OR(DLK18="日",DLK18="祝",DLK18=0,DLL18=""),"　",MAX(IF(AND(DLL18&lt;=DMB14,DLN18&gt;DMC14),DMC14-DMB14,IF(AND(DLL18&gt;DMB14,DLN18&lt;=DMC14),DLN18-DLL18,IF(AND(DLL18&lt;=DMB14,DLN18&lt;=DMC14),DLN18-DMB14,IF(AND(DLL18&gt;DMB14,DLN18&gt;DMC14),DMC14-DLL18,0)))),0)),0)</f>
        <v>　</v>
      </c>
      <c r="DMC18" s="663"/>
      <c r="DMD18" s="664"/>
      <c r="DME18" s="662" t="str">
        <f>IFERROR(IF(OR(DLK18="日",DLK18="祝",DLK18=0,DLL18=""),"　",MAX(IF(AND(DLL18&gt;DMH14,DLN18&gt;DMF14),0,IF(AND(DLL18&lt;=DMH14,DLL18&gt;DME14,DLN18&gt;DMF14),DMH14-DLL18,IF(AND(DLL18&lt;=DMH14,DLL18&lt;=DME14,DLN18&gt;DMF14),DMH14-DME14,IF(AND(DLL18&gt;DME14,DLN18&lt;=DMF14),DLN18-DLL18,IF(AND(DLL18&lt;=DME14,DLN18&lt;=DMF14),DLN18-DME14,0))))),0)),0)</f>
        <v>　</v>
      </c>
      <c r="DMF18" s="663"/>
      <c r="DMG18" s="664"/>
      <c r="DMH18" s="662" t="str">
        <f>IFERROR(IF(OR(DLK18="日",DLK18="祝",DLK18=0,DLL18=""),"　",MAX(IF(AND(DLL18&lt;=DMH14,DLN18&gt;DMI14),DMI14-DMH14,IF(DLN18&lt;=DMI14,0,IF(AND(DLL18&gt;DMH14,DLN18&gt;DMI14),DMI14-DLL18,0))),0)),0)</f>
        <v>　</v>
      </c>
      <c r="DMI18" s="663"/>
      <c r="DMJ18" s="664"/>
      <c r="DMK18" s="662" t="str">
        <f t="shared" si="55"/>
        <v>　</v>
      </c>
      <c r="DML18" s="663"/>
      <c r="DMM18" s="664"/>
      <c r="DMN18" s="665" t="str">
        <f>IF(DMQ18="×",TIME(0,0,0),IF(DNA4="非常勤",DLP18,DMB18))</f>
        <v>　</v>
      </c>
      <c r="DMO18" s="666"/>
      <c r="DMP18" s="667"/>
      <c r="DMQ18" s="265"/>
      <c r="DMR18" s="665" t="str">
        <f>IF(DMU18="×",TIME(0,0,0),IF(DNA4="非常勤",DLS18,DME18))</f>
        <v>　</v>
      </c>
      <c r="DMS18" s="666"/>
      <c r="DMT18" s="667"/>
      <c r="DMU18" s="265"/>
      <c r="DMV18" s="665" t="str">
        <f>IF(DMY18="×",TIME(0,0,0),IF(DNA4="非常勤",DLV18,DMH18))</f>
        <v>　</v>
      </c>
      <c r="DMW18" s="666"/>
      <c r="DMX18" s="667"/>
      <c r="DMY18" s="265"/>
      <c r="DMZ18" s="665" t="str">
        <f>IF(DNC18="×",TIME(0,0,0),IF(DNA4="非常勤",DLY18,DMK18))</f>
        <v>　</v>
      </c>
      <c r="DNA18" s="666"/>
      <c r="DNB18" s="667"/>
      <c r="DNC18" s="265"/>
      <c r="DND18" s="668"/>
      <c r="DNE18" s="669"/>
      <c r="DNF18" s="668"/>
      <c r="DNG18" s="670"/>
      <c r="DNH18" s="669"/>
      <c r="DNI18" s="671"/>
      <c r="DNJ18" s="672"/>
      <c r="DNK18" s="672"/>
      <c r="DNL18" s="673"/>
      <c r="DNM18" s="263">
        <f>$A$18</f>
        <v>4</v>
      </c>
      <c r="DNN18" s="264" t="str">
        <f>$B$18</f>
        <v>祝</v>
      </c>
      <c r="DNO18" s="660"/>
      <c r="DNP18" s="661"/>
      <c r="DNQ18" s="660"/>
      <c r="DNR18" s="661"/>
      <c r="DNS18" s="662" t="str">
        <f>IFERROR(IF(OR(DNN18="日",DNN18="祝",DNN18=0,DNO18=""),"　",MAX(IF(AND(DNO18&lt;=DNS14,DNQ18&gt;DNT14),DNT14-DNS14,IF(AND(DNO18&gt;DNS14,DNQ18&lt;=DNT14),DNQ18-DNO18,IF(AND(DNO18&lt;=DNS14,DNQ18&lt;=DNT14),DNQ18-DNS14,IF(AND(DNO18&gt;DNS14,DNQ18&gt;DNT14),DNT14-DNO18,0)))),0)),0)</f>
        <v>　</v>
      </c>
      <c r="DNT18" s="663"/>
      <c r="DNU18" s="664"/>
      <c r="DNV18" s="662" t="str">
        <f>IFERROR(IF(OR(DNN18="日",DNN18="祝",DNN18=0,DNO18=""),"　",MAX(IF(AND(DNO18&gt;DNY14,DNQ18&gt;DNW14),0,IF(AND(DNO18&lt;=DNY14,DNO18&gt;DNV14,DNQ18&gt;DNW14),DNY14-DNO18,IF(AND(DNO18&lt;=DNY14,DNO18&lt;=DNV14,DNQ18&gt;DNW14),DNY14-DNV14,IF(AND(DNO18&gt;DNV14,DNQ18&lt;=DNW14),DNQ18-DNO18,IF(AND(DNO18&lt;=DNV14,DNQ18&lt;=DNW14),DNQ18-DNV14,0))))),0)),0)</f>
        <v>　</v>
      </c>
      <c r="DNW18" s="663"/>
      <c r="DNX18" s="664"/>
      <c r="DNY18" s="662" t="str">
        <f>IFERROR(IF(OR(DNN18="日",DNN18="祝",DNN18=0,DNO18=""),"　",MAX(IF(AND(DNO18&lt;=DNY14,DNQ18&gt;DNZ14),DNZ14-DNY14,IF(DNQ18&lt;=DNZ14,0,IF(AND(DNO18&gt;DNY14,DNQ18&gt;DNZ14),DNZ14-DNO18,0))),0)),0)</f>
        <v>　</v>
      </c>
      <c r="DNZ18" s="663"/>
      <c r="DOA18" s="664"/>
      <c r="DOB18" s="662" t="str">
        <f>IFERROR(IF(OR(DNN18="日",DNN18="祝",DNN18=0,DNO18=""),"　",MAX(IF(DNO18&gt;DOB14,DNQ18-DNO18,IF(DNO18&lt;=DOB14,DNQ18-DOB14,0)),0)),0)</f>
        <v>　</v>
      </c>
      <c r="DOC18" s="663"/>
      <c r="DOD18" s="664"/>
      <c r="DOE18" s="662" t="str">
        <f>IFERROR(IF(OR(DNN18="日",DNN18="祝",DNN18=0,DNO18=""),"　",MAX(IF(AND(DNO18&lt;=DOE14,DNQ18&gt;DOF14),DOF14-DOE14,IF(AND(DNO18&gt;DOE14,DNQ18&lt;=DOF14),DNQ18-DNO18,IF(AND(DNO18&lt;=DOE14,DNQ18&lt;=DOF14),DNQ18-DOE14,IF(AND(DNO18&gt;DOE14,DNQ18&gt;DOF14),DOF14-DNO18,0)))),0)),0)</f>
        <v>　</v>
      </c>
      <c r="DOF18" s="663"/>
      <c r="DOG18" s="664"/>
      <c r="DOH18" s="662" t="str">
        <f>IFERROR(IF(OR(DNN18="日",DNN18="祝",DNN18=0,DNO18=""),"　",MAX(IF(AND(DNO18&gt;DOK14,DNQ18&gt;DOI14),0,IF(AND(DNO18&lt;=DOK14,DNO18&gt;DOH14,DNQ18&gt;DOI14),DOK14-DNO18,IF(AND(DNO18&lt;=DOK14,DNO18&lt;=DOH14,DNQ18&gt;DOI14),DOK14-DOH14,IF(AND(DNO18&gt;DOH14,DNQ18&lt;=DOI14),DNQ18-DNO18,IF(AND(DNO18&lt;=DOH14,DNQ18&lt;=DOI14),DNQ18-DOH14,0))))),0)),0)</f>
        <v>　</v>
      </c>
      <c r="DOI18" s="663"/>
      <c r="DOJ18" s="664"/>
      <c r="DOK18" s="662" t="str">
        <f>IFERROR(IF(OR(DNN18="日",DNN18="祝",DNN18=0,DNO18=""),"　",MAX(IF(AND(DNO18&lt;=DOK14,DNQ18&gt;DOL14),DOL14-DOK14,IF(DNQ18&lt;=DOL14,0,IF(AND(DNO18&gt;DOK14,DNQ18&gt;DOL14),DOL14-DNO18,0))),0)),0)</f>
        <v>　</v>
      </c>
      <c r="DOL18" s="663"/>
      <c r="DOM18" s="664"/>
      <c r="DON18" s="662" t="str">
        <f t="shared" si="56"/>
        <v>　</v>
      </c>
      <c r="DOO18" s="663"/>
      <c r="DOP18" s="664"/>
      <c r="DOQ18" s="665" t="str">
        <f>IF(DOT18="×",TIME(0,0,0),IF(DPD4="非常勤",DNS18,DOE18))</f>
        <v>　</v>
      </c>
      <c r="DOR18" s="666"/>
      <c r="DOS18" s="667"/>
      <c r="DOT18" s="265"/>
      <c r="DOU18" s="665" t="str">
        <f>IF(DOX18="×",TIME(0,0,0),IF(DPD4="非常勤",DNV18,DOH18))</f>
        <v>　</v>
      </c>
      <c r="DOV18" s="666"/>
      <c r="DOW18" s="667"/>
      <c r="DOX18" s="265"/>
      <c r="DOY18" s="665" t="str">
        <f>IF(DPB18="×",TIME(0,0,0),IF(DPD4="非常勤",DNY18,DOK18))</f>
        <v>　</v>
      </c>
      <c r="DOZ18" s="666"/>
      <c r="DPA18" s="667"/>
      <c r="DPB18" s="265"/>
      <c r="DPC18" s="665" t="str">
        <f>IF(DPF18="×",TIME(0,0,0),IF(DPD4="非常勤",DOB18,DON18))</f>
        <v>　</v>
      </c>
      <c r="DPD18" s="666"/>
      <c r="DPE18" s="667"/>
      <c r="DPF18" s="265"/>
      <c r="DPG18" s="668"/>
      <c r="DPH18" s="669"/>
      <c r="DPI18" s="668"/>
      <c r="DPJ18" s="670"/>
      <c r="DPK18" s="669"/>
      <c r="DPL18" s="671"/>
      <c r="DPM18" s="672"/>
      <c r="DPN18" s="672"/>
      <c r="DPO18" s="673"/>
      <c r="DPP18" s="263">
        <f>$A$18</f>
        <v>4</v>
      </c>
      <c r="DPQ18" s="264" t="str">
        <f>$B$18</f>
        <v>祝</v>
      </c>
      <c r="DPR18" s="660"/>
      <c r="DPS18" s="661"/>
      <c r="DPT18" s="660"/>
      <c r="DPU18" s="661"/>
      <c r="DPV18" s="662" t="str">
        <f>IFERROR(IF(OR(DPQ18="日",DPQ18="祝",DPQ18=0,DPR18=""),"　",MAX(IF(AND(DPR18&lt;=DPV14,DPT18&gt;DPW14),DPW14-DPV14,IF(AND(DPR18&gt;DPV14,DPT18&lt;=DPW14),DPT18-DPR18,IF(AND(DPR18&lt;=DPV14,DPT18&lt;=DPW14),DPT18-DPV14,IF(AND(DPR18&gt;DPV14,DPT18&gt;DPW14),DPW14-DPR18,0)))),0)),0)</f>
        <v>　</v>
      </c>
      <c r="DPW18" s="663"/>
      <c r="DPX18" s="664"/>
      <c r="DPY18" s="662" t="str">
        <f>IFERROR(IF(OR(DPQ18="日",DPQ18="祝",DPQ18=0,DPR18=""),"　",MAX(IF(AND(DPR18&gt;DQB14,DPT18&gt;DPZ14),0,IF(AND(DPR18&lt;=DQB14,DPR18&gt;DPY14,DPT18&gt;DPZ14),DQB14-DPR18,IF(AND(DPR18&lt;=DQB14,DPR18&lt;=DPY14,DPT18&gt;DPZ14),DQB14-DPY14,IF(AND(DPR18&gt;DPY14,DPT18&lt;=DPZ14),DPT18-DPR18,IF(AND(DPR18&lt;=DPY14,DPT18&lt;=DPZ14),DPT18-DPY14,0))))),0)),0)</f>
        <v>　</v>
      </c>
      <c r="DPZ18" s="663"/>
      <c r="DQA18" s="664"/>
      <c r="DQB18" s="662" t="str">
        <f>IFERROR(IF(OR(DPQ18="日",DPQ18="祝",DPQ18=0,DPR18=""),"　",MAX(IF(AND(DPR18&lt;=DQB14,DPT18&gt;DQC14),DQC14-DQB14,IF(DPT18&lt;=DQC14,0,IF(AND(DPR18&gt;DQB14,DPT18&gt;DQC14),DQC14-DPR18,0))),0)),0)</f>
        <v>　</v>
      </c>
      <c r="DQC18" s="663"/>
      <c r="DQD18" s="664"/>
      <c r="DQE18" s="662" t="str">
        <f>IFERROR(IF(OR(DPQ18="日",DPQ18="祝",DPQ18=0,DPR18=""),"　",MAX(IF(DPR18&gt;DQE14,DPT18-DPR18,IF(DPR18&lt;=DQE14,DPT18-DQE14,0)),0)),0)</f>
        <v>　</v>
      </c>
      <c r="DQF18" s="663"/>
      <c r="DQG18" s="664"/>
      <c r="DQH18" s="662" t="str">
        <f>IFERROR(IF(OR(DPQ18="日",DPQ18="祝",DPQ18=0,DPR18=""),"　",MAX(IF(AND(DPR18&lt;=DQH14,DPT18&gt;DQI14),DQI14-DQH14,IF(AND(DPR18&gt;DQH14,DPT18&lt;=DQI14),DPT18-DPR18,IF(AND(DPR18&lt;=DQH14,DPT18&lt;=DQI14),DPT18-DQH14,IF(AND(DPR18&gt;DQH14,DPT18&gt;DQI14),DQI14-DPR18,0)))),0)),0)</f>
        <v>　</v>
      </c>
      <c r="DQI18" s="663"/>
      <c r="DQJ18" s="664"/>
      <c r="DQK18" s="662" t="str">
        <f>IFERROR(IF(OR(DPQ18="日",DPQ18="祝",DPQ18=0,DPR18=""),"　",MAX(IF(AND(DPR18&gt;DQN14,DPT18&gt;DQL14),0,IF(AND(DPR18&lt;=DQN14,DPR18&gt;DQK14,DPT18&gt;DQL14),DQN14-DPR18,IF(AND(DPR18&lt;=DQN14,DPR18&lt;=DQK14,DPT18&gt;DQL14),DQN14-DQK14,IF(AND(DPR18&gt;DQK14,DPT18&lt;=DQL14),DPT18-DPR18,IF(AND(DPR18&lt;=DQK14,DPT18&lt;=DQL14),DPT18-DQK14,0))))),0)),0)</f>
        <v>　</v>
      </c>
      <c r="DQL18" s="663"/>
      <c r="DQM18" s="664"/>
      <c r="DQN18" s="662" t="str">
        <f>IFERROR(IF(OR(DPQ18="日",DPQ18="祝",DPQ18=0,DPR18=""),"　",MAX(IF(AND(DPR18&lt;=DQN14,DPT18&gt;DQO14),DQO14-DQN14,IF(DPT18&lt;=DQO14,0,IF(AND(DPR18&gt;DQN14,DPT18&gt;DQO14),DQO14-DPR18,0))),0)),0)</f>
        <v>　</v>
      </c>
      <c r="DQO18" s="663"/>
      <c r="DQP18" s="664"/>
      <c r="DQQ18" s="662" t="str">
        <f t="shared" si="57"/>
        <v>　</v>
      </c>
      <c r="DQR18" s="663"/>
      <c r="DQS18" s="664"/>
      <c r="DQT18" s="665" t="str">
        <f>IF(DQW18="×",TIME(0,0,0),IF(DRG4="非常勤",DPV18,DQH18))</f>
        <v>　</v>
      </c>
      <c r="DQU18" s="666"/>
      <c r="DQV18" s="667"/>
      <c r="DQW18" s="265"/>
      <c r="DQX18" s="665" t="str">
        <f>IF(DRA18="×",TIME(0,0,0),IF(DRG4="非常勤",DPY18,DQK18))</f>
        <v>　</v>
      </c>
      <c r="DQY18" s="666"/>
      <c r="DQZ18" s="667"/>
      <c r="DRA18" s="265"/>
      <c r="DRB18" s="665" t="str">
        <f>IF(DRE18="×",TIME(0,0,0),IF(DRG4="非常勤",DQB18,DQN18))</f>
        <v>　</v>
      </c>
      <c r="DRC18" s="666"/>
      <c r="DRD18" s="667"/>
      <c r="DRE18" s="265"/>
      <c r="DRF18" s="665" t="str">
        <f>IF(DRI18="×",TIME(0,0,0),IF(DRG4="非常勤",DQE18,DQQ18))</f>
        <v>　</v>
      </c>
      <c r="DRG18" s="666"/>
      <c r="DRH18" s="667"/>
      <c r="DRI18" s="265"/>
      <c r="DRJ18" s="668"/>
      <c r="DRK18" s="669"/>
      <c r="DRL18" s="668"/>
      <c r="DRM18" s="670"/>
      <c r="DRN18" s="669"/>
      <c r="DRO18" s="671"/>
      <c r="DRP18" s="672"/>
      <c r="DRQ18" s="672"/>
      <c r="DRR18" s="673"/>
      <c r="DRS18" s="263">
        <f>$A$18</f>
        <v>4</v>
      </c>
      <c r="DRT18" s="264" t="str">
        <f>$B$18</f>
        <v>祝</v>
      </c>
      <c r="DRU18" s="660"/>
      <c r="DRV18" s="661"/>
      <c r="DRW18" s="660"/>
      <c r="DRX18" s="661"/>
      <c r="DRY18" s="662" t="str">
        <f>IFERROR(IF(OR(DRT18="日",DRT18="祝",DRT18=0,DRU18=""),"　",MAX(IF(AND(DRU18&lt;=DRY14,DRW18&gt;DRZ14),DRZ14-DRY14,IF(AND(DRU18&gt;DRY14,DRW18&lt;=DRZ14),DRW18-DRU18,IF(AND(DRU18&lt;=DRY14,DRW18&lt;=DRZ14),DRW18-DRY14,IF(AND(DRU18&gt;DRY14,DRW18&gt;DRZ14),DRZ14-DRU18,0)))),0)),0)</f>
        <v>　</v>
      </c>
      <c r="DRZ18" s="663"/>
      <c r="DSA18" s="664"/>
      <c r="DSB18" s="662" t="str">
        <f>IFERROR(IF(OR(DRT18="日",DRT18="祝",DRT18=0,DRU18=""),"　",MAX(IF(AND(DRU18&gt;DSE14,DRW18&gt;DSC14),0,IF(AND(DRU18&lt;=DSE14,DRU18&gt;DSB14,DRW18&gt;DSC14),DSE14-DRU18,IF(AND(DRU18&lt;=DSE14,DRU18&lt;=DSB14,DRW18&gt;DSC14),DSE14-DSB14,IF(AND(DRU18&gt;DSB14,DRW18&lt;=DSC14),DRW18-DRU18,IF(AND(DRU18&lt;=DSB14,DRW18&lt;=DSC14),DRW18-DSB14,0))))),0)),0)</f>
        <v>　</v>
      </c>
      <c r="DSC18" s="663"/>
      <c r="DSD18" s="664"/>
      <c r="DSE18" s="662" t="str">
        <f>IFERROR(IF(OR(DRT18="日",DRT18="祝",DRT18=0,DRU18=""),"　",MAX(IF(AND(DRU18&lt;=DSE14,DRW18&gt;DSF14),DSF14-DSE14,IF(DRW18&lt;=DSF14,0,IF(AND(DRU18&gt;DSE14,DRW18&gt;DSF14),DSF14-DRU18,0))),0)),0)</f>
        <v>　</v>
      </c>
      <c r="DSF18" s="663"/>
      <c r="DSG18" s="664"/>
      <c r="DSH18" s="662" t="str">
        <f>IFERROR(IF(OR(DRT18="日",DRT18="祝",DRT18=0,DRU18=""),"　",MAX(IF(DRU18&gt;DSH14,DRW18-DRU18,IF(DRU18&lt;=DSH14,DRW18-DSH14,0)),0)),0)</f>
        <v>　</v>
      </c>
      <c r="DSI18" s="663"/>
      <c r="DSJ18" s="664"/>
      <c r="DSK18" s="662" t="str">
        <f>IFERROR(IF(OR(DRT18="日",DRT18="祝",DRT18=0,DRU18=""),"　",MAX(IF(AND(DRU18&lt;=DSK14,DRW18&gt;DSL14),DSL14-DSK14,IF(AND(DRU18&gt;DSK14,DRW18&lt;=DSL14),DRW18-DRU18,IF(AND(DRU18&lt;=DSK14,DRW18&lt;=DSL14),DRW18-DSK14,IF(AND(DRU18&gt;DSK14,DRW18&gt;DSL14),DSL14-DRU18,0)))),0)),0)</f>
        <v>　</v>
      </c>
      <c r="DSL18" s="663"/>
      <c r="DSM18" s="664"/>
      <c r="DSN18" s="662" t="str">
        <f>IFERROR(IF(OR(DRT18="日",DRT18="祝",DRT18=0,DRU18=""),"　",MAX(IF(AND(DRU18&gt;DSQ14,DRW18&gt;DSO14),0,IF(AND(DRU18&lt;=DSQ14,DRU18&gt;DSN14,DRW18&gt;DSO14),DSQ14-DRU18,IF(AND(DRU18&lt;=DSQ14,DRU18&lt;=DSN14,DRW18&gt;DSO14),DSQ14-DSN14,IF(AND(DRU18&gt;DSN14,DRW18&lt;=DSO14),DRW18-DRU18,IF(AND(DRU18&lt;=DSN14,DRW18&lt;=DSO14),DRW18-DSN14,0))))),0)),0)</f>
        <v>　</v>
      </c>
      <c r="DSO18" s="663"/>
      <c r="DSP18" s="664"/>
      <c r="DSQ18" s="662" t="str">
        <f>IFERROR(IF(OR(DRT18="日",DRT18="祝",DRT18=0,DRU18=""),"　",MAX(IF(AND(DRU18&lt;=DSQ14,DRW18&gt;DSR14),DSR14-DSQ14,IF(DRW18&lt;=DSR14,0,IF(AND(DRU18&gt;DSQ14,DRW18&gt;DSR14),DSR14-DRU18,0))),0)),0)</f>
        <v>　</v>
      </c>
      <c r="DSR18" s="663"/>
      <c r="DSS18" s="664"/>
      <c r="DST18" s="662" t="str">
        <f t="shared" si="58"/>
        <v>　</v>
      </c>
      <c r="DSU18" s="663"/>
      <c r="DSV18" s="664"/>
      <c r="DSW18" s="665" t="str">
        <f>IF(DSZ18="×",TIME(0,0,0),IF(DTJ4="非常勤",DRY18,DSK18))</f>
        <v>　</v>
      </c>
      <c r="DSX18" s="666"/>
      <c r="DSY18" s="667"/>
      <c r="DSZ18" s="265"/>
      <c r="DTA18" s="665" t="str">
        <f>IF(DTD18="×",TIME(0,0,0),IF(DTJ4="非常勤",DSB18,DSN18))</f>
        <v>　</v>
      </c>
      <c r="DTB18" s="666"/>
      <c r="DTC18" s="667"/>
      <c r="DTD18" s="265"/>
      <c r="DTE18" s="665" t="str">
        <f>IF(DTH18="×",TIME(0,0,0),IF(DTJ4="非常勤",DSE18,DSQ18))</f>
        <v>　</v>
      </c>
      <c r="DTF18" s="666"/>
      <c r="DTG18" s="667"/>
      <c r="DTH18" s="265"/>
      <c r="DTI18" s="665" t="str">
        <f>IF(DTL18="×",TIME(0,0,0),IF(DTJ4="非常勤",DSH18,DST18))</f>
        <v>　</v>
      </c>
      <c r="DTJ18" s="666"/>
      <c r="DTK18" s="667"/>
      <c r="DTL18" s="265"/>
      <c r="DTM18" s="668"/>
      <c r="DTN18" s="669"/>
      <c r="DTO18" s="668"/>
      <c r="DTP18" s="670"/>
      <c r="DTQ18" s="669"/>
      <c r="DTR18" s="671"/>
      <c r="DTS18" s="672"/>
      <c r="DTT18" s="672"/>
      <c r="DTU18" s="673"/>
      <c r="DTV18" s="263">
        <f>$A$18</f>
        <v>4</v>
      </c>
      <c r="DTW18" s="264" t="str">
        <f>$B$18</f>
        <v>祝</v>
      </c>
      <c r="DTX18" s="660"/>
      <c r="DTY18" s="661"/>
      <c r="DTZ18" s="660"/>
      <c r="DUA18" s="661"/>
      <c r="DUB18" s="662" t="str">
        <f>IFERROR(IF(OR(DTW18="日",DTW18="祝",DTW18=0,DTX18=""),"　",MAX(IF(AND(DTX18&lt;=DUB14,DTZ18&gt;DUC14),DUC14-DUB14,IF(AND(DTX18&gt;DUB14,DTZ18&lt;=DUC14),DTZ18-DTX18,IF(AND(DTX18&lt;=DUB14,DTZ18&lt;=DUC14),DTZ18-DUB14,IF(AND(DTX18&gt;DUB14,DTZ18&gt;DUC14),DUC14-DTX18,0)))),0)),0)</f>
        <v>　</v>
      </c>
      <c r="DUC18" s="663"/>
      <c r="DUD18" s="664"/>
      <c r="DUE18" s="662" t="str">
        <f>IFERROR(IF(OR(DTW18="日",DTW18="祝",DTW18=0,DTX18=""),"　",MAX(IF(AND(DTX18&gt;DUH14,DTZ18&gt;DUF14),0,IF(AND(DTX18&lt;=DUH14,DTX18&gt;DUE14,DTZ18&gt;DUF14),DUH14-DTX18,IF(AND(DTX18&lt;=DUH14,DTX18&lt;=DUE14,DTZ18&gt;DUF14),DUH14-DUE14,IF(AND(DTX18&gt;DUE14,DTZ18&lt;=DUF14),DTZ18-DTX18,IF(AND(DTX18&lt;=DUE14,DTZ18&lt;=DUF14),DTZ18-DUE14,0))))),0)),0)</f>
        <v>　</v>
      </c>
      <c r="DUF18" s="663"/>
      <c r="DUG18" s="664"/>
      <c r="DUH18" s="662" t="str">
        <f>IFERROR(IF(OR(DTW18="日",DTW18="祝",DTW18=0,DTX18=""),"　",MAX(IF(AND(DTX18&lt;=DUH14,DTZ18&gt;DUI14),DUI14-DUH14,IF(DTZ18&lt;=DUI14,0,IF(AND(DTX18&gt;DUH14,DTZ18&gt;DUI14),DUI14-DTX18,0))),0)),0)</f>
        <v>　</v>
      </c>
      <c r="DUI18" s="663"/>
      <c r="DUJ18" s="664"/>
      <c r="DUK18" s="662" t="str">
        <f>IFERROR(IF(OR(DTW18="日",DTW18="祝",DTW18=0,DTX18=""),"　",MAX(IF(DTX18&gt;DUK14,DTZ18-DTX18,IF(DTX18&lt;=DUK14,DTZ18-DUK14,0)),0)),0)</f>
        <v>　</v>
      </c>
      <c r="DUL18" s="663"/>
      <c r="DUM18" s="664"/>
      <c r="DUN18" s="662" t="str">
        <f>IFERROR(IF(OR(DTW18="日",DTW18="祝",DTW18=0,DTX18=""),"　",MAX(IF(AND(DTX18&lt;=DUN14,DTZ18&gt;DUO14),DUO14-DUN14,IF(AND(DTX18&gt;DUN14,DTZ18&lt;=DUO14),DTZ18-DTX18,IF(AND(DTX18&lt;=DUN14,DTZ18&lt;=DUO14),DTZ18-DUN14,IF(AND(DTX18&gt;DUN14,DTZ18&gt;DUO14),DUO14-DTX18,0)))),0)),0)</f>
        <v>　</v>
      </c>
      <c r="DUO18" s="663"/>
      <c r="DUP18" s="664"/>
      <c r="DUQ18" s="662" t="str">
        <f>IFERROR(IF(OR(DTW18="日",DTW18="祝",DTW18=0,DTX18=""),"　",MAX(IF(AND(DTX18&gt;DUT14,DTZ18&gt;DUR14),0,IF(AND(DTX18&lt;=DUT14,DTX18&gt;DUQ14,DTZ18&gt;DUR14),DUT14-DTX18,IF(AND(DTX18&lt;=DUT14,DTX18&lt;=DUQ14,DTZ18&gt;DUR14),DUT14-DUQ14,IF(AND(DTX18&gt;DUQ14,DTZ18&lt;=DUR14),DTZ18-DTX18,IF(AND(DTX18&lt;=DUQ14,DTZ18&lt;=DUR14),DTZ18-DUQ14,0))))),0)),0)</f>
        <v>　</v>
      </c>
      <c r="DUR18" s="663"/>
      <c r="DUS18" s="664"/>
      <c r="DUT18" s="662" t="str">
        <f>IFERROR(IF(OR(DTW18="日",DTW18="祝",DTW18=0,DTX18=""),"　",MAX(IF(AND(DTX18&lt;=DUT14,DTZ18&gt;DUU14),DUU14-DUT14,IF(DTZ18&lt;=DUU14,0,IF(AND(DTX18&gt;DUT14,DTZ18&gt;DUU14),DUU14-DTX18,0))),0)),0)</f>
        <v>　</v>
      </c>
      <c r="DUU18" s="663"/>
      <c r="DUV18" s="664"/>
      <c r="DUW18" s="662" t="str">
        <f t="shared" si="59"/>
        <v>　</v>
      </c>
      <c r="DUX18" s="663"/>
      <c r="DUY18" s="664"/>
      <c r="DUZ18" s="665" t="str">
        <f>IF(DVC18="×",TIME(0,0,0),IF(DVM4="非常勤",DUB18,DUN18))</f>
        <v>　</v>
      </c>
      <c r="DVA18" s="666"/>
      <c r="DVB18" s="667"/>
      <c r="DVC18" s="265"/>
      <c r="DVD18" s="665" t="str">
        <f>IF(DVG18="×",TIME(0,0,0),IF(DVM4="非常勤",DUE18,DUQ18))</f>
        <v>　</v>
      </c>
      <c r="DVE18" s="666"/>
      <c r="DVF18" s="667"/>
      <c r="DVG18" s="265"/>
      <c r="DVH18" s="665" t="str">
        <f>IF(DVK18="×",TIME(0,0,0),IF(DVM4="非常勤",DUH18,DUT18))</f>
        <v>　</v>
      </c>
      <c r="DVI18" s="666"/>
      <c r="DVJ18" s="667"/>
      <c r="DVK18" s="265"/>
      <c r="DVL18" s="665" t="str">
        <f>IF(DVO18="×",TIME(0,0,0),IF(DVM4="非常勤",DUK18,DUW18))</f>
        <v>　</v>
      </c>
      <c r="DVM18" s="666"/>
      <c r="DVN18" s="667"/>
      <c r="DVO18" s="265"/>
      <c r="DVP18" s="668"/>
      <c r="DVQ18" s="669"/>
      <c r="DVR18" s="668"/>
      <c r="DVS18" s="670"/>
      <c r="DVT18" s="669"/>
      <c r="DVU18" s="671"/>
      <c r="DVV18" s="672"/>
      <c r="DVW18" s="672"/>
      <c r="DVX18" s="673"/>
    </row>
    <row r="19" spans="1:3300" ht="15" customHeight="1">
      <c r="A19" s="263">
        <f>DAY(DATE('別紙2-1【最初に入力】'!$W$2,'別紙2-1【最初に入力】'!$Q$2,A18+1))</f>
        <v>5</v>
      </c>
      <c r="B19" s="264" t="str">
        <f>IF(IFERROR(MATCH(DATE('別紙2-1【最初に入力】'!$W$2,'別紙2-1【最初に入力】'!$Q$2,$A19),万年カレンダー・祝日!$K$2:$K$27,0),0)&gt;=1,"祝",TEXT(WEEKDAY(DATE('別紙2-1【最初に入力】'!$W$2,'別紙2-1【最初に入力】'!$Q$2,'別表_個別勤務状況（1～60）'!A19)),"aaa"))</f>
        <v>祝</v>
      </c>
      <c r="C19" s="575"/>
      <c r="D19" s="575"/>
      <c r="E19" s="575"/>
      <c r="F19" s="575"/>
      <c r="G19" s="662" t="str">
        <f>IFERROR(IF(OR(B19="日",B19="祝",B19=0,C19=""),"　",MAX(IF(AND(C19&lt;=G14,E19&gt;H14),H14-G14,IF(AND(C19&gt;G14,E19&lt;=H14),E19-C19,IF(AND(C19&lt;=G14,E19&lt;=H14),E19-G14,IF(AND(C19&gt;G14,E19&gt;H14),H14-C19,0)))),0)),0)</f>
        <v>　</v>
      </c>
      <c r="H19" s="663"/>
      <c r="I19" s="664"/>
      <c r="J19" s="662" t="str">
        <f>IFERROR(IF(OR(B19="日",B19="祝",B19=0,C19=""),"　",MAX(IF(AND(C19&gt;M14,E19&gt;K14),0,IF(AND(C19&lt;=M14,C19&gt;J14,E19&gt;K14),M14-C19,IF(AND(C19&lt;=M14,C19&lt;=J14,E19&gt;K14),M14-J14,IF(AND(C19&gt;J14,E19&lt;=K14),E19-C19,IF(AND(C19&lt;=J14,E19&lt;=K14),E19-J14,0))))),0)),0)</f>
        <v>　</v>
      </c>
      <c r="K19" s="663"/>
      <c r="L19" s="664"/>
      <c r="M19" s="662" t="str">
        <f>IFERROR(IF(OR(B19="日",B19="祝",B19=0,C19=""),"　",MAX(IF(AND(C19&lt;=M14,E19&gt;N14),N14-M14,IF(E19&lt;=N14,0,IF(AND(C19&gt;M14,E19&gt;N14),N14-C19,0))),0)),0)</f>
        <v>　</v>
      </c>
      <c r="N19" s="663"/>
      <c r="O19" s="664"/>
      <c r="P19" s="662" t="str">
        <f>IFERROR(IF(OR(B19="日",B19="祝",B19=0,C19=""),"　",MAX(IF(C19&gt;P14,E19-C19,IF(C19&lt;=P14,E19-P14,0)),0)),0)</f>
        <v>　</v>
      </c>
      <c r="Q19" s="663"/>
      <c r="R19" s="664"/>
      <c r="S19" s="662" t="str">
        <f>IFERROR(IF(OR(B19="日",B19="祝",B19=0,C19=""),"　",MAX(IF(AND(C19&lt;=S14,E19&gt;T14),T14-S14,IF(AND(C19&gt;S14,E19&lt;=T14),E19-C19,IF(AND(C19&lt;=S14,E19&lt;=T14),E19-S14,IF(AND(C19&gt;S14,E19&gt;T14),T14-C19,0)))),0)),0)</f>
        <v>　</v>
      </c>
      <c r="T19" s="663"/>
      <c r="U19" s="664"/>
      <c r="V19" s="662" t="str">
        <f>IFERROR(IF(OR(B19="日",B19="祝",B19=0,C19=""),"　",MAX(IF(AND(C19&gt;Y14,E19&gt;W14),0,IF(AND(C19&lt;=Y14,C19&gt;V14,E19&gt;W14),Y14-C19,IF(AND(C19&lt;=Y14,C19&lt;=V14,E19&gt;W14),Y14-V14,IF(AND(C19&gt;V14,E19&lt;=W14),E19-C19,IF(AND(C19&lt;=V14,E19&lt;=W14),E19-V14,0))))),0)),0)</f>
        <v>　</v>
      </c>
      <c r="W19" s="663"/>
      <c r="X19" s="664"/>
      <c r="Y19" s="662" t="str">
        <f>IFERROR(IF(OR(B19="日",B19="祝",B19=0,C19=""),"　",MAX(IF(AND(C19&lt;=Y14,E19&gt;Z14),Z14-Y14,IF(E19&lt;=Z14,0,IF(AND(C19&gt;Y14,E19&gt;Z14),Z14-C19,0))),0)),0)</f>
        <v>　</v>
      </c>
      <c r="Z19" s="663"/>
      <c r="AA19" s="664"/>
      <c r="AB19" s="662" t="str">
        <f t="shared" si="0"/>
        <v>　</v>
      </c>
      <c r="AC19" s="663"/>
      <c r="AD19" s="664"/>
      <c r="AE19" s="565" t="str">
        <f>IF(AH19="×",TIME(0,0,0),IF(AR4="非常勤",G19,S19))</f>
        <v>　</v>
      </c>
      <c r="AF19" s="566"/>
      <c r="AG19" s="566"/>
      <c r="AH19" s="265"/>
      <c r="AI19" s="565" t="str">
        <f>IF(AL19="×",TIME(0,0,0),IF(AR4="非常勤",J19,V19))</f>
        <v>　</v>
      </c>
      <c r="AJ19" s="566"/>
      <c r="AK19" s="566"/>
      <c r="AL19" s="265"/>
      <c r="AM19" s="565" t="str">
        <f>IF(AP19="×",TIME(0,0,0),IF(AR4="非常勤",M19,Y19))</f>
        <v>　</v>
      </c>
      <c r="AN19" s="566"/>
      <c r="AO19" s="566"/>
      <c r="AP19" s="265"/>
      <c r="AQ19" s="565" t="str">
        <f>IF(AT19="×",TIME(0,0,0),IF(AR4="非常勤",P19,AB19))</f>
        <v>　</v>
      </c>
      <c r="AR19" s="566"/>
      <c r="AS19" s="567"/>
      <c r="AT19" s="265"/>
      <c r="AU19" s="720"/>
      <c r="AV19" s="720"/>
      <c r="AW19" s="668"/>
      <c r="AX19" s="670"/>
      <c r="AY19" s="669"/>
      <c r="AZ19" s="671"/>
      <c r="BA19" s="672"/>
      <c r="BB19" s="672"/>
      <c r="BC19" s="673"/>
      <c r="BD19" s="263">
        <f>$A$19</f>
        <v>5</v>
      </c>
      <c r="BE19" s="264" t="str">
        <f>$B$19</f>
        <v>祝</v>
      </c>
      <c r="BF19" s="660"/>
      <c r="BG19" s="661"/>
      <c r="BH19" s="660"/>
      <c r="BI19" s="661"/>
      <c r="BJ19" s="662" t="str">
        <f>IFERROR(IF(OR(BE19="日",BE19="祝",BE19=0,BF19=""),"　",MAX(IF(AND(BF19&lt;=BJ14,BH19&gt;BK14),BK14-BJ14,IF(AND(BF19&gt;BJ14,BH19&lt;=BK14),BH19-BF19,IF(AND(BF19&lt;=BJ14,BH19&lt;=BK14),BH19-BJ14,IF(AND(BF19&gt;BJ14,BH19&gt;BK14),BK14-BF19,0)))),0)),0)</f>
        <v>　</v>
      </c>
      <c r="BK19" s="663"/>
      <c r="BL19" s="664"/>
      <c r="BM19" s="662" t="str">
        <f>IFERROR(IF(OR(BE19="日",BE19="祝",BE19=0,BF19=""),"　",MAX(IF(AND(BF19&gt;BP14,BH19&gt;BN14),0,IF(AND(BF19&lt;=BP14,BF19&gt;BM14,BH19&gt;BN14),BP14-BF19,IF(AND(BF19&lt;=BP14,BF19&lt;=BM14,BH19&gt;BN14),BP14-BM14,IF(AND(BF19&gt;BM14,BH19&lt;=BN14),BH19-BF19,IF(AND(BF19&lt;=BM14,BH19&lt;=BN14),BH19-BM14,0))))),0)),0)</f>
        <v>　</v>
      </c>
      <c r="BN19" s="663"/>
      <c r="BO19" s="664"/>
      <c r="BP19" s="662" t="str">
        <f>IFERROR(IF(OR(BE19="日",BE19="祝",BE19=0,BF19=""),"　",MAX(IF(AND(BF19&lt;=BP14,BH19&gt;BQ14),BQ14-BP14,IF(BH19&lt;=BQ14,0,IF(AND(BF19&gt;BP14,BH19&gt;BQ14),BQ14-BF19,0))),0)),0)</f>
        <v>　</v>
      </c>
      <c r="BQ19" s="663"/>
      <c r="BR19" s="664"/>
      <c r="BS19" s="662" t="str">
        <f>IFERROR(IF(OR(BE19="日",BE19="祝",BE19=0,BF19=""),"　",MAX(IF(BF19&gt;BS14,BH19-BF19,IF(BF19&lt;=BS14,BH19-BS14,0)),0)),0)</f>
        <v>　</v>
      </c>
      <c r="BT19" s="663"/>
      <c r="BU19" s="664"/>
      <c r="BV19" s="662" t="str">
        <f>IFERROR(IF(OR(BE19="日",BE19="祝",BE19=0,BF19=""),"　",MAX(IF(AND(BF19&lt;=BV14,BH19&gt;BW14),BW14-BV14,IF(AND(BF19&gt;BV14,BH19&lt;=BW14),BH19-BF19,IF(AND(BF19&lt;=BV14,BH19&lt;=BW14),BH19-BV14,IF(AND(BF19&gt;BV14,BH19&gt;BW14),BW14-BF19,0)))),0)),0)</f>
        <v>　</v>
      </c>
      <c r="BW19" s="663"/>
      <c r="BX19" s="664"/>
      <c r="BY19" s="662" t="str">
        <f>IFERROR(IF(OR(BE19="日",BE19="祝",BE19=0,BF19=""),"　",MAX(IF(AND(BF19&gt;CB14,BH19&gt;BZ14),0,IF(AND(BF19&lt;=CB14,BF19&gt;BY14,BH19&gt;BZ14),CB14-BF19,IF(AND(BF19&lt;=CB14,BF19&lt;=BY14,BH19&gt;BZ14),CB14-BY14,IF(AND(BF19&gt;BY14,BH19&lt;=BZ14),BH19-BF19,IF(AND(BF19&lt;=BY14,BH19&lt;=BZ14),BH19-BY14,0))))),0)),0)</f>
        <v>　</v>
      </c>
      <c r="BZ19" s="663"/>
      <c r="CA19" s="664"/>
      <c r="CB19" s="662" t="str">
        <f>IFERROR(IF(OR(BE19="日",BE19="祝",BE19=0,BF19=""),"　",MAX(IF(AND(BF19&lt;=CB14,BH19&gt;CC14),CC14-CB14,IF(BH19&lt;=CC14,0,IF(AND(BF19&gt;CB14,BH19&gt;CC14),CC14-BF19,0))),0)),0)</f>
        <v>　</v>
      </c>
      <c r="CC19" s="663"/>
      <c r="CD19" s="664"/>
      <c r="CE19" s="662" t="str">
        <f t="shared" si="1"/>
        <v>　</v>
      </c>
      <c r="CF19" s="663"/>
      <c r="CG19" s="664"/>
      <c r="CH19" s="665" t="str">
        <f>IF(CK19="×",TIME(0,0,0),IF(CU4="非常勤",BJ19,BV19))</f>
        <v>　</v>
      </c>
      <c r="CI19" s="666"/>
      <c r="CJ19" s="667"/>
      <c r="CK19" s="265"/>
      <c r="CL19" s="665" t="str">
        <f>IF(CO19="×",TIME(0,0,0),IF(CU4="非常勤",BM19,BY19))</f>
        <v>　</v>
      </c>
      <c r="CM19" s="666"/>
      <c r="CN19" s="667"/>
      <c r="CO19" s="265"/>
      <c r="CP19" s="665" t="str">
        <f>IF(CS19="×",TIME(0,0,0),IF(CU4="非常勤",BP19,CB19))</f>
        <v>　</v>
      </c>
      <c r="CQ19" s="666"/>
      <c r="CR19" s="667"/>
      <c r="CS19" s="265"/>
      <c r="CT19" s="665" t="str">
        <f>IF(CW19="×",TIME(0,0,0),IF(CU4="非常勤",BS19,CE19))</f>
        <v>　</v>
      </c>
      <c r="CU19" s="666"/>
      <c r="CV19" s="667"/>
      <c r="CW19" s="265"/>
      <c r="CX19" s="720"/>
      <c r="CY19" s="720"/>
      <c r="CZ19" s="668"/>
      <c r="DA19" s="670"/>
      <c r="DB19" s="669"/>
      <c r="DC19" s="671"/>
      <c r="DD19" s="672"/>
      <c r="DE19" s="672"/>
      <c r="DF19" s="673"/>
      <c r="DG19" s="263">
        <f>$A$19</f>
        <v>5</v>
      </c>
      <c r="DH19" s="264" t="str">
        <f>$B$19</f>
        <v>祝</v>
      </c>
      <c r="DI19" s="660"/>
      <c r="DJ19" s="661"/>
      <c r="DK19" s="660"/>
      <c r="DL19" s="661"/>
      <c r="DM19" s="662" t="str">
        <f>IFERROR(IF(OR(DH19="日",DH19="祝",DH19=0,DI19=""),"　",MAX(IF(AND(DI19&lt;=DM14,DK19&gt;DN14),DN14-DM14,IF(AND(DI19&gt;DM14,DK19&lt;=DN14),DK19-DI19,IF(AND(DI19&lt;=DM14,DK19&lt;=DN14),DK19-DM14,IF(AND(DI19&gt;DM14,DK19&gt;DN14),DN14-DI19,0)))),0)),0)</f>
        <v>　</v>
      </c>
      <c r="DN19" s="663"/>
      <c r="DO19" s="664"/>
      <c r="DP19" s="662" t="str">
        <f>IFERROR(IF(OR(DH19="日",DH19="祝",DH19=0,DI19=""),"　",MAX(IF(AND(DI19&gt;DS14,DK19&gt;DQ14),0,IF(AND(DI19&lt;=DS14,DI19&gt;DP14,DK19&gt;DQ14),DS14-DI19,IF(AND(DI19&lt;=DS14,DI19&lt;=DP14,DK19&gt;DQ14),DS14-DP14,IF(AND(DI19&gt;DP14,DK19&lt;=DQ14),DK19-DI19,IF(AND(DI19&lt;=DP14,DK19&lt;=DQ14),DK19-DP14,0))))),0)),0)</f>
        <v>　</v>
      </c>
      <c r="DQ19" s="663"/>
      <c r="DR19" s="664"/>
      <c r="DS19" s="662" t="str">
        <f>IFERROR(IF(OR(DH19="日",DH19="祝",DH19=0,DI19=""),"　",MAX(IF(AND(DI19&lt;=DS14,DK19&gt;DT14),DT14-DS14,IF(DK19&lt;=DT14,0,IF(AND(DI19&gt;DS14,DK19&gt;DT14),DT14-DI19,0))),0)),0)</f>
        <v>　</v>
      </c>
      <c r="DT19" s="663"/>
      <c r="DU19" s="664"/>
      <c r="DV19" s="662" t="str">
        <f>IFERROR(IF(OR(DH19="日",DH19="祝",DH19=0,DI19=""),"　",MAX(IF(DI19&gt;DV14,DK19-DI19,IF(DI19&lt;=DV14,DK19-DV14,0)),0)),0)</f>
        <v>　</v>
      </c>
      <c r="DW19" s="663"/>
      <c r="DX19" s="664"/>
      <c r="DY19" s="662" t="str">
        <f>IFERROR(IF(OR(DH19="日",DH19="祝",DH19=0,DI19=""),"　",MAX(IF(AND(DI19&lt;=DY14,DK19&gt;DZ14),DZ14-DY14,IF(AND(DI19&gt;DY14,DK19&lt;=DZ14),DK19-DI19,IF(AND(DI19&lt;=DY14,DK19&lt;=DZ14),DK19-DY14,IF(AND(DI19&gt;DY14,DK19&gt;DZ14),DZ14-DI19,0)))),0)),0)</f>
        <v>　</v>
      </c>
      <c r="DZ19" s="663"/>
      <c r="EA19" s="664"/>
      <c r="EB19" s="662" t="str">
        <f>IFERROR(IF(OR(DH19="日",DH19="祝",DH19=0,DI19=""),"　",MAX(IF(AND(DI19&gt;EE14,DK19&gt;EC14),0,IF(AND(DI19&lt;=EE14,DI19&gt;EB14,DK19&gt;EC14),EE14-DI19,IF(AND(DI19&lt;=EE14,DI19&lt;=EB14,DK19&gt;EC14),EE14-EB14,IF(AND(DI19&gt;EB14,DK19&lt;=EC14),DK19-DI19,IF(AND(DI19&lt;=EB14,DK19&lt;=EC14),DK19-EB14,0))))),0)),0)</f>
        <v>　</v>
      </c>
      <c r="EC19" s="663"/>
      <c r="ED19" s="664"/>
      <c r="EE19" s="662" t="str">
        <f>IFERROR(IF(OR(DH19="日",DH19="祝",DH19=0,DI19=""),"　",MAX(IF(AND(DI19&lt;=EE14,DK19&gt;EF14),EF14-EE14,IF(DK19&lt;=EF14,0,IF(AND(DI19&gt;EE14,DK19&gt;EF14),EF14-DI19,0))),0)),0)</f>
        <v>　</v>
      </c>
      <c r="EF19" s="663"/>
      <c r="EG19" s="664"/>
      <c r="EH19" s="662" t="str">
        <f t="shared" si="2"/>
        <v>　</v>
      </c>
      <c r="EI19" s="663"/>
      <c r="EJ19" s="664"/>
      <c r="EK19" s="665" t="str">
        <f>IF(EN19="×",TIME(0,0,0),IF(EX4="非常勤",DM19,DY19))</f>
        <v>　</v>
      </c>
      <c r="EL19" s="666"/>
      <c r="EM19" s="667"/>
      <c r="EN19" s="265"/>
      <c r="EO19" s="665" t="str">
        <f>IF(ER19="×",TIME(0,0,0),IF(EX4="非常勤",DP19,EB19))</f>
        <v>　</v>
      </c>
      <c r="EP19" s="666"/>
      <c r="EQ19" s="667"/>
      <c r="ER19" s="265"/>
      <c r="ES19" s="665" t="str">
        <f>IF(EV19="×",TIME(0,0,0),IF(EX4="非常勤",DS19,EE19))</f>
        <v>　</v>
      </c>
      <c r="ET19" s="666"/>
      <c r="EU19" s="667"/>
      <c r="EV19" s="265"/>
      <c r="EW19" s="665" t="str">
        <f>IF(EZ19="×",TIME(0,0,0),IF(EX4="非常勤",DV19,EH19))</f>
        <v>　</v>
      </c>
      <c r="EX19" s="666"/>
      <c r="EY19" s="667"/>
      <c r="EZ19" s="265"/>
      <c r="FA19" s="720"/>
      <c r="FB19" s="720"/>
      <c r="FC19" s="668"/>
      <c r="FD19" s="670"/>
      <c r="FE19" s="669"/>
      <c r="FF19" s="671"/>
      <c r="FG19" s="672"/>
      <c r="FH19" s="672"/>
      <c r="FI19" s="673"/>
      <c r="FJ19" s="263">
        <f>$A$19</f>
        <v>5</v>
      </c>
      <c r="FK19" s="264" t="str">
        <f>$B$19</f>
        <v>祝</v>
      </c>
      <c r="FL19" s="660"/>
      <c r="FM19" s="661"/>
      <c r="FN19" s="660"/>
      <c r="FO19" s="661"/>
      <c r="FP19" s="662" t="str">
        <f>IFERROR(IF(OR(FK19="日",FK19="祝",FK19=0,FL19=""),"　",MAX(IF(AND(FL19&lt;=FP14,FN19&gt;FQ14),FQ14-FP14,IF(AND(FL19&gt;FP14,FN19&lt;=FQ14),FN19-FL19,IF(AND(FL19&lt;=FP14,FN19&lt;=FQ14),FN19-FP14,IF(AND(FL19&gt;FP14,FN19&gt;FQ14),FQ14-FL19,0)))),0)),0)</f>
        <v>　</v>
      </c>
      <c r="FQ19" s="663"/>
      <c r="FR19" s="664"/>
      <c r="FS19" s="662" t="str">
        <f>IFERROR(IF(OR(FK19="日",FK19="祝",FK19=0,FL19=""),"　",MAX(IF(AND(FL19&gt;FV14,FN19&gt;FT14),0,IF(AND(FL19&lt;=FV14,FL19&gt;FS14,FN19&gt;FT14),FV14-FL19,IF(AND(FL19&lt;=FV14,FL19&lt;=FS14,FN19&gt;FT14),FV14-FS14,IF(AND(FL19&gt;FS14,FN19&lt;=FT14),FN19-FL19,IF(AND(FL19&lt;=FS14,FN19&lt;=FT14),FN19-FS14,0))))),0)),0)</f>
        <v>　</v>
      </c>
      <c r="FT19" s="663"/>
      <c r="FU19" s="664"/>
      <c r="FV19" s="662" t="str">
        <f>IFERROR(IF(OR(FK19="日",FK19="祝",FK19=0,FL19=""),"　",MAX(IF(AND(FL19&lt;=FV14,FN19&gt;FW14),FW14-FV14,IF(FN19&lt;=FW14,0,IF(AND(FL19&gt;FV14,FN19&gt;FW14),FW14-FL19,0))),0)),0)</f>
        <v>　</v>
      </c>
      <c r="FW19" s="663"/>
      <c r="FX19" s="664"/>
      <c r="FY19" s="662" t="str">
        <f>IFERROR(IF(OR(FK19="日",FK19="祝",FK19=0,FL19=""),"　",MAX(IF(FL19&gt;FY14,FN19-FL19,IF(FL19&lt;=FY14,FN19-FY14,0)),0)),0)</f>
        <v>　</v>
      </c>
      <c r="FZ19" s="663"/>
      <c r="GA19" s="664"/>
      <c r="GB19" s="662" t="str">
        <f>IFERROR(IF(OR(FK19="日",FK19="祝",FK19=0,FL19=""),"　",MAX(IF(AND(FL19&lt;=GB14,FN19&gt;GC14),GC14-GB14,IF(AND(FL19&gt;GB14,FN19&lt;=GC14),FN19-FL19,IF(AND(FL19&lt;=GB14,FN19&lt;=GC14),FN19-GB14,IF(AND(FL19&gt;GB14,FN19&gt;GC14),GC14-FL19,0)))),0)),0)</f>
        <v>　</v>
      </c>
      <c r="GC19" s="663"/>
      <c r="GD19" s="664"/>
      <c r="GE19" s="662" t="str">
        <f>IFERROR(IF(OR(FK19="日",FK19="祝",FK19=0,FL19=""),"　",MAX(IF(AND(FL19&gt;GH14,FN19&gt;GF14),0,IF(AND(FL19&lt;=GH14,FL19&gt;GE14,FN19&gt;GF14),GH14-FL19,IF(AND(FL19&lt;=GH14,FL19&lt;=GE14,FN19&gt;GF14),GH14-GE14,IF(AND(FL19&gt;GE14,FN19&lt;=GF14),FN19-FL19,IF(AND(FL19&lt;=GE14,FN19&lt;=GF14),FN19-GE14,0))))),0)),0)</f>
        <v>　</v>
      </c>
      <c r="GF19" s="663"/>
      <c r="GG19" s="664"/>
      <c r="GH19" s="662" t="str">
        <f>IFERROR(IF(OR(FK19="日",FK19="祝",FK19=0,FL19=""),"　",MAX(IF(AND(FL19&lt;=GH14,FN19&gt;GI14),GI14-GH14,IF(FN19&lt;=GI14,0,IF(AND(FL19&gt;GH14,FN19&gt;GI14),GI14-FL19,0))),0)),0)</f>
        <v>　</v>
      </c>
      <c r="GI19" s="663"/>
      <c r="GJ19" s="664"/>
      <c r="GK19" s="662" t="str">
        <f t="shared" si="3"/>
        <v>　</v>
      </c>
      <c r="GL19" s="663"/>
      <c r="GM19" s="664"/>
      <c r="GN19" s="665" t="str">
        <f>IF(GQ19="×",TIME(0,0,0),IF(HA4="非常勤",FP19,GB19))</f>
        <v>　</v>
      </c>
      <c r="GO19" s="666"/>
      <c r="GP19" s="667"/>
      <c r="GQ19" s="265"/>
      <c r="GR19" s="665" t="str">
        <f>IF(GU19="×",TIME(0,0,0),IF(HA4="非常勤",FS19,GE19))</f>
        <v>　</v>
      </c>
      <c r="GS19" s="666"/>
      <c r="GT19" s="667"/>
      <c r="GU19" s="265"/>
      <c r="GV19" s="665" t="str">
        <f>IF(GY19="×",TIME(0,0,0),IF(HA4="非常勤",FV19,GH19))</f>
        <v>　</v>
      </c>
      <c r="GW19" s="666"/>
      <c r="GX19" s="667"/>
      <c r="GY19" s="265"/>
      <c r="GZ19" s="665" t="str">
        <f>IF(HC19="×",TIME(0,0,0),IF(HA4="非常勤",FY19,GK19))</f>
        <v>　</v>
      </c>
      <c r="HA19" s="666"/>
      <c r="HB19" s="667"/>
      <c r="HC19" s="265"/>
      <c r="HD19" s="668"/>
      <c r="HE19" s="669"/>
      <c r="HF19" s="668"/>
      <c r="HG19" s="670"/>
      <c r="HH19" s="669"/>
      <c r="HI19" s="671"/>
      <c r="HJ19" s="672"/>
      <c r="HK19" s="672"/>
      <c r="HL19" s="673"/>
      <c r="HM19" s="263">
        <f>$A$19</f>
        <v>5</v>
      </c>
      <c r="HN19" s="264" t="str">
        <f>$B$19</f>
        <v>祝</v>
      </c>
      <c r="HO19" s="660"/>
      <c r="HP19" s="661"/>
      <c r="HQ19" s="660"/>
      <c r="HR19" s="661"/>
      <c r="HS19" s="662" t="str">
        <f>IFERROR(IF(OR(HN19="日",HN19="祝",HN19=0,HO19=""),"　",MAX(IF(AND(HO19&lt;=HS14,HQ19&gt;HT14),HT14-HS14,IF(AND(HO19&gt;HS14,HQ19&lt;=HT14),HQ19-HO19,IF(AND(HO19&lt;=HS14,HQ19&lt;=HT14),HQ19-HS14,IF(AND(HO19&gt;HS14,HQ19&gt;HT14),HT14-HO19,0)))),0)),0)</f>
        <v>　</v>
      </c>
      <c r="HT19" s="663"/>
      <c r="HU19" s="664"/>
      <c r="HV19" s="662" t="str">
        <f>IFERROR(IF(OR(HN19="日",HN19="祝",HN19=0,HO19=""),"　",MAX(IF(AND(HO19&gt;HY14,HQ19&gt;HW14),0,IF(AND(HO19&lt;=HY14,HO19&gt;HV14,HQ19&gt;HW14),HY14-HO19,IF(AND(HO19&lt;=HY14,HO19&lt;=HV14,HQ19&gt;HW14),HY14-HV14,IF(AND(HO19&gt;HV14,HQ19&lt;=HW14),HQ19-HO19,IF(AND(HO19&lt;=HV14,HQ19&lt;=HW14),HQ19-HV14,0))))),0)),0)</f>
        <v>　</v>
      </c>
      <c r="HW19" s="663"/>
      <c r="HX19" s="664"/>
      <c r="HY19" s="662" t="str">
        <f>IFERROR(IF(OR(HN19="日",HN19="祝",HN19=0,HO19=""),"　",MAX(IF(AND(HO19&lt;=HY14,HQ19&gt;HZ14),HZ14-HY14,IF(HQ19&lt;=HZ14,0,IF(AND(HO19&gt;HY14,HQ19&gt;HZ14),HZ14-HO19,0))),0)),0)</f>
        <v>　</v>
      </c>
      <c r="HZ19" s="663"/>
      <c r="IA19" s="664"/>
      <c r="IB19" s="662" t="str">
        <f>IFERROR(IF(OR(HN19="日",HN19="祝",HN19=0,HO19=""),"　",MAX(IF(HO19&gt;IB14,HQ19-HO19,IF(HO19&lt;=IB14,HQ19-IB14,0)),0)),0)</f>
        <v>　</v>
      </c>
      <c r="IC19" s="663"/>
      <c r="ID19" s="664"/>
      <c r="IE19" s="662" t="str">
        <f>IFERROR(IF(OR(HN19="日",HN19="祝",HN19=0,HO19=""),"　",MAX(IF(AND(HO19&lt;=IE14,HQ19&gt;IF14),IF14-IE14,IF(AND(HO19&gt;IE14,HQ19&lt;=IF14),HQ19-HO19,IF(AND(HO19&lt;=IE14,HQ19&lt;=IF14),HQ19-IE14,IF(AND(HO19&gt;IE14,HQ19&gt;IF14),IF14-HO19,0)))),0)),0)</f>
        <v>　</v>
      </c>
      <c r="IF19" s="663"/>
      <c r="IG19" s="664"/>
      <c r="IH19" s="662" t="str">
        <f>IFERROR(IF(OR(HN19="日",HN19="祝",HN19=0,HO19=""),"　",MAX(IF(AND(HO19&gt;IK14,HQ19&gt;II14),0,IF(AND(HO19&lt;=IK14,HO19&gt;IH14,HQ19&gt;II14),IK14-HO19,IF(AND(HO19&lt;=IK14,HO19&lt;=IH14,HQ19&gt;II14),IK14-IH14,IF(AND(HO19&gt;IH14,HQ19&lt;=II14),HQ19-HO19,IF(AND(HO19&lt;=IH14,HQ19&lt;=II14),HQ19-IH14,0))))),0)),0)</f>
        <v>　</v>
      </c>
      <c r="II19" s="663"/>
      <c r="IJ19" s="664"/>
      <c r="IK19" s="662" t="str">
        <f>IFERROR(IF(OR(HN19="日",HN19="祝",HN19=0,HO19=""),"　",MAX(IF(AND(HO19&lt;=IK14,HQ19&gt;IL14),IL14-IK14,IF(HQ19&lt;=IL14,0,IF(AND(HO19&gt;IK14,HQ19&gt;IL14),IL14-HO19,0))),0)),0)</f>
        <v>　</v>
      </c>
      <c r="IL19" s="663"/>
      <c r="IM19" s="664"/>
      <c r="IN19" s="662" t="str">
        <f t="shared" si="4"/>
        <v>　</v>
      </c>
      <c r="IO19" s="663"/>
      <c r="IP19" s="664"/>
      <c r="IQ19" s="665" t="str">
        <f>IF(IT19="×",TIME(0,0,0),IF(JD4="非常勤",HS19,IE19))</f>
        <v>　</v>
      </c>
      <c r="IR19" s="666"/>
      <c r="IS19" s="667"/>
      <c r="IT19" s="265"/>
      <c r="IU19" s="665" t="str">
        <f>IF(IX19="×",TIME(0,0,0),IF(JD4="非常勤",HV19,IH19))</f>
        <v>　</v>
      </c>
      <c r="IV19" s="666"/>
      <c r="IW19" s="667"/>
      <c r="IX19" s="265"/>
      <c r="IY19" s="665" t="str">
        <f>IF(JB19="×",TIME(0,0,0),IF(JD4="非常勤",HY19,IK19))</f>
        <v>　</v>
      </c>
      <c r="IZ19" s="666"/>
      <c r="JA19" s="667"/>
      <c r="JB19" s="265"/>
      <c r="JC19" s="665" t="str">
        <f>IF(JF19="×",TIME(0,0,0),IF(JD4="非常勤",IB19,IN19))</f>
        <v>　</v>
      </c>
      <c r="JD19" s="666"/>
      <c r="JE19" s="667"/>
      <c r="JF19" s="265"/>
      <c r="JG19" s="668"/>
      <c r="JH19" s="669"/>
      <c r="JI19" s="668"/>
      <c r="JJ19" s="670"/>
      <c r="JK19" s="669"/>
      <c r="JL19" s="671"/>
      <c r="JM19" s="672"/>
      <c r="JN19" s="672"/>
      <c r="JO19" s="673"/>
      <c r="JP19" s="263">
        <f>$A$19</f>
        <v>5</v>
      </c>
      <c r="JQ19" s="264" t="str">
        <f>$B$19</f>
        <v>祝</v>
      </c>
      <c r="JR19" s="660"/>
      <c r="JS19" s="661"/>
      <c r="JT19" s="660"/>
      <c r="JU19" s="661"/>
      <c r="JV19" s="662" t="str">
        <f>IFERROR(IF(OR(JQ19="日",JQ19="祝",JQ19=0,JR19=""),"　",MAX(IF(AND(JR19&lt;=JV14,JT19&gt;JW14),JW14-JV14,IF(AND(JR19&gt;JV14,JT19&lt;=JW14),JT19-JR19,IF(AND(JR19&lt;=JV14,JT19&lt;=JW14),JT19-JV14,IF(AND(JR19&gt;JV14,JT19&gt;JW14),JW14-JR19,0)))),0)),0)</f>
        <v>　</v>
      </c>
      <c r="JW19" s="663"/>
      <c r="JX19" s="664"/>
      <c r="JY19" s="662" t="str">
        <f>IFERROR(IF(OR(JQ19="日",JQ19="祝",JQ19=0,JR19=""),"　",MAX(IF(AND(JR19&gt;KB14,JT19&gt;JZ14),0,IF(AND(JR19&lt;=KB14,JR19&gt;JY14,JT19&gt;JZ14),KB14-JR19,IF(AND(JR19&lt;=KB14,JR19&lt;=JY14,JT19&gt;JZ14),KB14-JY14,IF(AND(JR19&gt;JY14,JT19&lt;=JZ14),JT19-JR19,IF(AND(JR19&lt;=JY14,JT19&lt;=JZ14),JT19-JY14,0))))),0)),0)</f>
        <v>　</v>
      </c>
      <c r="JZ19" s="663"/>
      <c r="KA19" s="664"/>
      <c r="KB19" s="662" t="str">
        <f>IFERROR(IF(OR(JQ19="日",JQ19="祝",JQ19=0,JR19=""),"　",MAX(IF(AND(JR19&lt;=KB14,JT19&gt;KC14),KC14-KB14,IF(JT19&lt;=KC14,0,IF(AND(JR19&gt;KB14,JT19&gt;KC14),KC14-JR19,0))),0)),0)</f>
        <v>　</v>
      </c>
      <c r="KC19" s="663"/>
      <c r="KD19" s="664"/>
      <c r="KE19" s="662" t="str">
        <f>IFERROR(IF(OR(JQ19="日",JQ19="祝",JQ19=0,JR19=""),"　",MAX(IF(JR19&gt;KE14,JT19-JR19,IF(JR19&lt;=KE14,JT19-KE14,0)),0)),0)</f>
        <v>　</v>
      </c>
      <c r="KF19" s="663"/>
      <c r="KG19" s="664"/>
      <c r="KH19" s="662" t="str">
        <f>IFERROR(IF(OR(JQ19="日",JQ19="祝",JQ19=0,JR19=""),"　",MAX(IF(AND(JR19&lt;=KH14,JT19&gt;KI14),KI14-KH14,IF(AND(JR19&gt;KH14,JT19&lt;=KI14),JT19-JR19,IF(AND(JR19&lt;=KH14,JT19&lt;=KI14),JT19-KH14,IF(AND(JR19&gt;KH14,JT19&gt;KI14),KI14-JR19,0)))),0)),0)</f>
        <v>　</v>
      </c>
      <c r="KI19" s="663"/>
      <c r="KJ19" s="664"/>
      <c r="KK19" s="662" t="str">
        <f>IFERROR(IF(OR(JQ19="日",JQ19="祝",JQ19=0,JR19=""),"　",MAX(IF(AND(JR19&gt;KN14,JT19&gt;KL14),0,IF(AND(JR19&lt;=KN14,JR19&gt;KK14,JT19&gt;KL14),KN14-JR19,IF(AND(JR19&lt;=KN14,JR19&lt;=KK14,JT19&gt;KL14),KN14-KK14,IF(AND(JR19&gt;KK14,JT19&lt;=KL14),JT19-JR19,IF(AND(JR19&lt;=KK14,JT19&lt;=KL14),JT19-KK14,0))))),0)),0)</f>
        <v>　</v>
      </c>
      <c r="KL19" s="663"/>
      <c r="KM19" s="664"/>
      <c r="KN19" s="662" t="str">
        <f>IFERROR(IF(OR(JQ19="日",JQ19="祝",JQ19=0,JR19=""),"　",MAX(IF(AND(JR19&lt;=KN14,JT19&gt;KO14),KO14-KN14,IF(JT19&lt;=KO14,0,IF(AND(JR19&gt;KN14,JT19&gt;KO14),KO14-JR19,0))),0)),0)</f>
        <v>　</v>
      </c>
      <c r="KO19" s="663"/>
      <c r="KP19" s="664"/>
      <c r="KQ19" s="662" t="str">
        <f t="shared" si="5"/>
        <v>　</v>
      </c>
      <c r="KR19" s="663"/>
      <c r="KS19" s="664"/>
      <c r="KT19" s="665" t="str">
        <f>IF(KW19="×",TIME(0,0,0),IF(LG4="非常勤",JV19,KH19))</f>
        <v>　</v>
      </c>
      <c r="KU19" s="666"/>
      <c r="KV19" s="667"/>
      <c r="KW19" s="265"/>
      <c r="KX19" s="665" t="str">
        <f>IF(LA19="×",TIME(0,0,0),IF(LG4="非常勤",JY19,KK19))</f>
        <v>　</v>
      </c>
      <c r="KY19" s="666"/>
      <c r="KZ19" s="667"/>
      <c r="LA19" s="265"/>
      <c r="LB19" s="665" t="str">
        <f>IF(LE19="×",TIME(0,0,0),IF(LG4="非常勤",KB19,KN19))</f>
        <v>　</v>
      </c>
      <c r="LC19" s="666"/>
      <c r="LD19" s="667"/>
      <c r="LE19" s="265"/>
      <c r="LF19" s="665" t="str">
        <f>IF(LI19="×",TIME(0,0,0),IF(LG4="非常勤",KE19,KQ19))</f>
        <v>　</v>
      </c>
      <c r="LG19" s="666"/>
      <c r="LH19" s="667"/>
      <c r="LI19" s="265"/>
      <c r="LJ19" s="668"/>
      <c r="LK19" s="669"/>
      <c r="LL19" s="668"/>
      <c r="LM19" s="670"/>
      <c r="LN19" s="669"/>
      <c r="LO19" s="671"/>
      <c r="LP19" s="672"/>
      <c r="LQ19" s="672"/>
      <c r="LR19" s="673"/>
      <c r="LS19" s="263">
        <f>$A$19</f>
        <v>5</v>
      </c>
      <c r="LT19" s="264" t="str">
        <f>$B$19</f>
        <v>祝</v>
      </c>
      <c r="LU19" s="660"/>
      <c r="LV19" s="661"/>
      <c r="LW19" s="660"/>
      <c r="LX19" s="661"/>
      <c r="LY19" s="662" t="str">
        <f>IFERROR(IF(OR(LT19="日",LT19="祝",LT19=0,LU19=""),"　",MAX(IF(AND(LU19&lt;=LY14,LW19&gt;LZ14),LZ14-LY14,IF(AND(LU19&gt;LY14,LW19&lt;=LZ14),LW19-LU19,IF(AND(LU19&lt;=LY14,LW19&lt;=LZ14),LW19-LY14,IF(AND(LU19&gt;LY14,LW19&gt;LZ14),LZ14-LU19,0)))),0)),0)</f>
        <v>　</v>
      </c>
      <c r="LZ19" s="663"/>
      <c r="MA19" s="664"/>
      <c r="MB19" s="662" t="str">
        <f>IFERROR(IF(OR(LT19="日",LT19="祝",LT19=0,LU19=""),"　",MAX(IF(AND(LU19&gt;ME14,LW19&gt;MC14),0,IF(AND(LU19&lt;=ME14,LU19&gt;MB14,LW19&gt;MC14),ME14-LU19,IF(AND(LU19&lt;=ME14,LU19&lt;=MB14,LW19&gt;MC14),ME14-MB14,IF(AND(LU19&gt;MB14,LW19&lt;=MC14),LW19-LU19,IF(AND(LU19&lt;=MB14,LW19&lt;=MC14),LW19-MB14,0))))),0)),0)</f>
        <v>　</v>
      </c>
      <c r="MC19" s="663"/>
      <c r="MD19" s="664"/>
      <c r="ME19" s="662" t="str">
        <f>IFERROR(IF(OR(LT19="日",LT19="祝",LT19=0,LU19=""),"　",MAX(IF(AND(LU19&lt;=ME14,LW19&gt;MF14),MF14-ME14,IF(LW19&lt;=MF14,0,IF(AND(LU19&gt;ME14,LW19&gt;MF14),MF14-LU19,0))),0)),0)</f>
        <v>　</v>
      </c>
      <c r="MF19" s="663"/>
      <c r="MG19" s="664"/>
      <c r="MH19" s="662" t="str">
        <f>IFERROR(IF(OR(LT19="日",LT19="祝",LT19=0,LU19=""),"　",MAX(IF(LU19&gt;MH14,LW19-LU19,IF(LU19&lt;=MH14,LW19-MH14,0)),0)),0)</f>
        <v>　</v>
      </c>
      <c r="MI19" s="663"/>
      <c r="MJ19" s="664"/>
      <c r="MK19" s="662" t="str">
        <f>IFERROR(IF(OR(LT19="日",LT19="祝",LT19=0,LU19=""),"　",MAX(IF(AND(LU19&lt;=MK14,LW19&gt;ML14),ML14-MK14,IF(AND(LU19&gt;MK14,LW19&lt;=ML14),LW19-LU19,IF(AND(LU19&lt;=MK14,LW19&lt;=ML14),LW19-MK14,IF(AND(LU19&gt;MK14,LW19&gt;ML14),ML14-LU19,0)))),0)),0)</f>
        <v>　</v>
      </c>
      <c r="ML19" s="663"/>
      <c r="MM19" s="664"/>
      <c r="MN19" s="662" t="str">
        <f>IFERROR(IF(OR(LT19="日",LT19="祝",LT19=0,LU19=""),"　",MAX(IF(AND(LU19&gt;MQ14,LW19&gt;MO14),0,IF(AND(LU19&lt;=MQ14,LU19&gt;MN14,LW19&gt;MO14),MQ14-LU19,IF(AND(LU19&lt;=MQ14,LU19&lt;=MN14,LW19&gt;MO14),MQ14-MN14,IF(AND(LU19&gt;MN14,LW19&lt;=MO14),LW19-LU19,IF(AND(LU19&lt;=MN14,LW19&lt;=MO14),LW19-MN14,0))))),0)),0)</f>
        <v>　</v>
      </c>
      <c r="MO19" s="663"/>
      <c r="MP19" s="664"/>
      <c r="MQ19" s="662" t="str">
        <f>IFERROR(IF(OR(LT19="日",LT19="祝",LT19=0,LU19=""),"　",MAX(IF(AND(LU19&lt;=MQ14,LW19&gt;MR14),MR14-MQ14,IF(LW19&lt;=MR14,0,IF(AND(LU19&gt;MQ14,LW19&gt;MR14),MR14-LU19,0))),0)),0)</f>
        <v>　</v>
      </c>
      <c r="MR19" s="663"/>
      <c r="MS19" s="664"/>
      <c r="MT19" s="662" t="str">
        <f t="shared" si="6"/>
        <v>　</v>
      </c>
      <c r="MU19" s="663"/>
      <c r="MV19" s="664"/>
      <c r="MW19" s="665" t="str">
        <f>IF(MZ19="×",TIME(0,0,0),IF(NJ4="非常勤",LY19,MK19))</f>
        <v>　</v>
      </c>
      <c r="MX19" s="666"/>
      <c r="MY19" s="667"/>
      <c r="MZ19" s="265"/>
      <c r="NA19" s="665" t="str">
        <f>IF(ND19="×",TIME(0,0,0),IF(NJ4="非常勤",MB19,MN19))</f>
        <v>　</v>
      </c>
      <c r="NB19" s="666"/>
      <c r="NC19" s="667"/>
      <c r="ND19" s="265"/>
      <c r="NE19" s="665" t="str">
        <f>IF(NH19="×",TIME(0,0,0),IF(NJ4="非常勤",ME19,MQ19))</f>
        <v>　</v>
      </c>
      <c r="NF19" s="666"/>
      <c r="NG19" s="667"/>
      <c r="NH19" s="265"/>
      <c r="NI19" s="665" t="str">
        <f>IF(NL19="×",TIME(0,0,0),IF(NJ4="非常勤",MH19,MT19))</f>
        <v>　</v>
      </c>
      <c r="NJ19" s="666"/>
      <c r="NK19" s="667"/>
      <c r="NL19" s="265"/>
      <c r="NM19" s="668"/>
      <c r="NN19" s="669"/>
      <c r="NO19" s="668"/>
      <c r="NP19" s="670"/>
      <c r="NQ19" s="669"/>
      <c r="NR19" s="671"/>
      <c r="NS19" s="672"/>
      <c r="NT19" s="672"/>
      <c r="NU19" s="673"/>
      <c r="NV19" s="263">
        <f>$A$19</f>
        <v>5</v>
      </c>
      <c r="NW19" s="264" t="str">
        <f>$B$19</f>
        <v>祝</v>
      </c>
      <c r="NX19" s="660"/>
      <c r="NY19" s="661"/>
      <c r="NZ19" s="660"/>
      <c r="OA19" s="661"/>
      <c r="OB19" s="662" t="str">
        <f>IFERROR(IF(OR(NW19="日",NW19="祝",NW19=0,NX19=""),"　",MAX(IF(AND(NX19&lt;=OB14,NZ19&gt;OC14),OC14-OB14,IF(AND(NX19&gt;OB14,NZ19&lt;=OC14),NZ19-NX19,IF(AND(NX19&lt;=OB14,NZ19&lt;=OC14),NZ19-OB14,IF(AND(NX19&gt;OB14,NZ19&gt;OC14),OC14-NX19,0)))),0)),0)</f>
        <v>　</v>
      </c>
      <c r="OC19" s="663"/>
      <c r="OD19" s="664"/>
      <c r="OE19" s="662" t="str">
        <f>IFERROR(IF(OR(NW19="日",NW19="祝",NW19=0,NX19=""),"　",MAX(IF(AND(NX19&gt;OH14,NZ19&gt;OF14),0,IF(AND(NX19&lt;=OH14,NX19&gt;OE14,NZ19&gt;OF14),OH14-NX19,IF(AND(NX19&lt;=OH14,NX19&lt;=OE14,NZ19&gt;OF14),OH14-OE14,IF(AND(NX19&gt;OE14,NZ19&lt;=OF14),NZ19-NX19,IF(AND(NX19&lt;=OE14,NZ19&lt;=OF14),NZ19-OE14,0))))),0)),0)</f>
        <v>　</v>
      </c>
      <c r="OF19" s="663"/>
      <c r="OG19" s="664"/>
      <c r="OH19" s="662" t="str">
        <f>IFERROR(IF(OR(NW19="日",NW19="祝",NW19=0,NX19=""),"　",MAX(IF(AND(NX19&lt;=OH14,NZ19&gt;OI14),OI14-OH14,IF(NZ19&lt;=OI14,0,IF(AND(NX19&gt;OH14,NZ19&gt;OI14),OI14-NX19,0))),0)),0)</f>
        <v>　</v>
      </c>
      <c r="OI19" s="663"/>
      <c r="OJ19" s="664"/>
      <c r="OK19" s="662" t="str">
        <f>IFERROR(IF(OR(NW19="日",NW19="祝",NW19=0,NX19=""),"　",MAX(IF(NX19&gt;OK14,NZ19-NX19,IF(NX19&lt;=OK14,NZ19-OK14,0)),0)),0)</f>
        <v>　</v>
      </c>
      <c r="OL19" s="663"/>
      <c r="OM19" s="664"/>
      <c r="ON19" s="662" t="str">
        <f>IFERROR(IF(OR(NW19="日",NW19="祝",NW19=0,NX19=""),"　",MAX(IF(AND(NX19&lt;=ON14,NZ19&gt;OO14),OO14-ON14,IF(AND(NX19&gt;ON14,NZ19&lt;=OO14),NZ19-NX19,IF(AND(NX19&lt;=ON14,NZ19&lt;=OO14),NZ19-ON14,IF(AND(NX19&gt;ON14,NZ19&gt;OO14),OO14-NX19,0)))),0)),0)</f>
        <v>　</v>
      </c>
      <c r="OO19" s="663"/>
      <c r="OP19" s="664"/>
      <c r="OQ19" s="662" t="str">
        <f>IFERROR(IF(OR(NW19="日",NW19="祝",NW19=0,NX19=""),"　",MAX(IF(AND(NX19&gt;OT14,NZ19&gt;OR14),0,IF(AND(NX19&lt;=OT14,NX19&gt;OQ14,NZ19&gt;OR14),OT14-NX19,IF(AND(NX19&lt;=OT14,NX19&lt;=OQ14,NZ19&gt;OR14),OT14-OQ14,IF(AND(NX19&gt;OQ14,NZ19&lt;=OR14),NZ19-NX19,IF(AND(NX19&lt;=OQ14,NZ19&lt;=OR14),NZ19-OQ14,0))))),0)),0)</f>
        <v>　</v>
      </c>
      <c r="OR19" s="663"/>
      <c r="OS19" s="664"/>
      <c r="OT19" s="662" t="str">
        <f>IFERROR(IF(OR(NW19="日",NW19="祝",NW19=0,NX19=""),"　",MAX(IF(AND(NX19&lt;=OT14,NZ19&gt;OU14),OU14-OT14,IF(NZ19&lt;=OU14,0,IF(AND(NX19&gt;OT14,NZ19&gt;OU14),OU14-NX19,0))),0)),0)</f>
        <v>　</v>
      </c>
      <c r="OU19" s="663"/>
      <c r="OV19" s="664"/>
      <c r="OW19" s="662" t="str">
        <f t="shared" si="7"/>
        <v>　</v>
      </c>
      <c r="OX19" s="663"/>
      <c r="OY19" s="664"/>
      <c r="OZ19" s="665" t="str">
        <f>IF(PC19="×",TIME(0,0,0),IF(PM4="非常勤",OB19,ON19))</f>
        <v>　</v>
      </c>
      <c r="PA19" s="666"/>
      <c r="PB19" s="667"/>
      <c r="PC19" s="265"/>
      <c r="PD19" s="665" t="str">
        <f>IF(PG19="×",TIME(0,0,0),IF(PM4="非常勤",OE19,OQ19))</f>
        <v>　</v>
      </c>
      <c r="PE19" s="666"/>
      <c r="PF19" s="667"/>
      <c r="PG19" s="265"/>
      <c r="PH19" s="665" t="str">
        <f>IF(PK19="×",TIME(0,0,0),IF(PM4="非常勤",OH19,OT19))</f>
        <v>　</v>
      </c>
      <c r="PI19" s="666"/>
      <c r="PJ19" s="667"/>
      <c r="PK19" s="265"/>
      <c r="PL19" s="665" t="str">
        <f>IF(PO19="×",TIME(0,0,0),IF(PM4="非常勤",OK19,OW19))</f>
        <v>　</v>
      </c>
      <c r="PM19" s="666"/>
      <c r="PN19" s="667"/>
      <c r="PO19" s="265"/>
      <c r="PP19" s="668"/>
      <c r="PQ19" s="669"/>
      <c r="PR19" s="668"/>
      <c r="PS19" s="670"/>
      <c r="PT19" s="669"/>
      <c r="PU19" s="671"/>
      <c r="PV19" s="672"/>
      <c r="PW19" s="672"/>
      <c r="PX19" s="673"/>
      <c r="PY19" s="263">
        <f>$A$19</f>
        <v>5</v>
      </c>
      <c r="PZ19" s="264" t="str">
        <f>$B$19</f>
        <v>祝</v>
      </c>
      <c r="QA19" s="660"/>
      <c r="QB19" s="661"/>
      <c r="QC19" s="660"/>
      <c r="QD19" s="661"/>
      <c r="QE19" s="662" t="str">
        <f>IFERROR(IF(OR(PZ19="日",PZ19="祝",PZ19=0,QA19=""),"　",MAX(IF(AND(QA19&lt;=QE14,QC19&gt;QF14),QF14-QE14,IF(AND(QA19&gt;QE14,QC19&lt;=QF14),QC19-QA19,IF(AND(QA19&lt;=QE14,QC19&lt;=QF14),QC19-QE14,IF(AND(QA19&gt;QE14,QC19&gt;QF14),QF14-QA19,0)))),0)),0)</f>
        <v>　</v>
      </c>
      <c r="QF19" s="663"/>
      <c r="QG19" s="664"/>
      <c r="QH19" s="662" t="str">
        <f>IFERROR(IF(OR(PZ19="日",PZ19="祝",PZ19=0,QA19=""),"　",MAX(IF(AND(QA19&gt;QK14,QC19&gt;QI14),0,IF(AND(QA19&lt;=QK14,QA19&gt;QH14,QC19&gt;QI14),QK14-QA19,IF(AND(QA19&lt;=QK14,QA19&lt;=QH14,QC19&gt;QI14),QK14-QH14,IF(AND(QA19&gt;QH14,QC19&lt;=QI14),QC19-QA19,IF(AND(QA19&lt;=QH14,QC19&lt;=QI14),QC19-QH14,0))))),0)),0)</f>
        <v>　</v>
      </c>
      <c r="QI19" s="663"/>
      <c r="QJ19" s="664"/>
      <c r="QK19" s="662" t="str">
        <f>IFERROR(IF(OR(PZ19="日",PZ19="祝",PZ19=0,QA19=""),"　",MAX(IF(AND(QA19&lt;=QK14,QC19&gt;QL14),QL14-QK14,IF(QC19&lt;=QL14,0,IF(AND(QA19&gt;QK14,QC19&gt;QL14),QL14-QA19,0))),0)),0)</f>
        <v>　</v>
      </c>
      <c r="QL19" s="663"/>
      <c r="QM19" s="664"/>
      <c r="QN19" s="662" t="str">
        <f>IFERROR(IF(OR(PZ19="日",PZ19="祝",PZ19=0,QA19=""),"　",MAX(IF(QA19&gt;QN14,QC19-QA19,IF(QA19&lt;=QN14,QC19-QN14,0)),0)),0)</f>
        <v>　</v>
      </c>
      <c r="QO19" s="663"/>
      <c r="QP19" s="664"/>
      <c r="QQ19" s="662" t="str">
        <f>IFERROR(IF(OR(PZ19="日",PZ19="祝",PZ19=0,QA19=""),"　",MAX(IF(AND(QA19&lt;=QQ14,QC19&gt;QR14),QR14-QQ14,IF(AND(QA19&gt;QQ14,QC19&lt;=QR14),QC19-QA19,IF(AND(QA19&lt;=QQ14,QC19&lt;=QR14),QC19-QQ14,IF(AND(QA19&gt;QQ14,QC19&gt;QR14),QR14-QA19,0)))),0)),0)</f>
        <v>　</v>
      </c>
      <c r="QR19" s="663"/>
      <c r="QS19" s="664"/>
      <c r="QT19" s="662" t="str">
        <f>IFERROR(IF(OR(PZ19="日",PZ19="祝",PZ19=0,QA19=""),"　",MAX(IF(AND(QA19&gt;QW14,QC19&gt;QU14),0,IF(AND(QA19&lt;=QW14,QA19&gt;QT14,QC19&gt;QU14),QW14-QA19,IF(AND(QA19&lt;=QW14,QA19&lt;=QT14,QC19&gt;QU14),QW14-QT14,IF(AND(QA19&gt;QT14,QC19&lt;=QU14),QC19-QA19,IF(AND(QA19&lt;=QT14,QC19&lt;=QU14),QC19-QT14,0))))),0)),0)</f>
        <v>　</v>
      </c>
      <c r="QU19" s="663"/>
      <c r="QV19" s="664"/>
      <c r="QW19" s="662" t="str">
        <f>IFERROR(IF(OR(PZ19="日",PZ19="祝",PZ19=0,QA19=""),"　",MAX(IF(AND(QA19&lt;=QW14,QC19&gt;QX14),QX14-QW14,IF(QC19&lt;=QX14,0,IF(AND(QA19&gt;QW14,QC19&gt;QX14),QX14-QA19,0))),0)),0)</f>
        <v>　</v>
      </c>
      <c r="QX19" s="663"/>
      <c r="QY19" s="664"/>
      <c r="QZ19" s="662" t="str">
        <f t="shared" si="8"/>
        <v>　</v>
      </c>
      <c r="RA19" s="663"/>
      <c r="RB19" s="664"/>
      <c r="RC19" s="665" t="str">
        <f>IF(RF19="×",TIME(0,0,0),IF(RP4="非常勤",QE19,QQ19))</f>
        <v>　</v>
      </c>
      <c r="RD19" s="666"/>
      <c r="RE19" s="667"/>
      <c r="RF19" s="265"/>
      <c r="RG19" s="665" t="str">
        <f>IF(RJ19="×",TIME(0,0,0),IF(RP4="非常勤",QH19,QT19))</f>
        <v>　</v>
      </c>
      <c r="RH19" s="666"/>
      <c r="RI19" s="667"/>
      <c r="RJ19" s="265"/>
      <c r="RK19" s="665" t="str">
        <f>IF(RN19="×",TIME(0,0,0),IF(RP4="非常勤",QK19,QW19))</f>
        <v>　</v>
      </c>
      <c r="RL19" s="666"/>
      <c r="RM19" s="667"/>
      <c r="RN19" s="265"/>
      <c r="RO19" s="665" t="str">
        <f>IF(RR19="×",TIME(0,0,0),IF(RP4="非常勤",QN19,QZ19))</f>
        <v>　</v>
      </c>
      <c r="RP19" s="666"/>
      <c r="RQ19" s="667"/>
      <c r="RR19" s="265"/>
      <c r="RS19" s="668"/>
      <c r="RT19" s="669"/>
      <c r="RU19" s="668"/>
      <c r="RV19" s="670"/>
      <c r="RW19" s="669"/>
      <c r="RX19" s="671"/>
      <c r="RY19" s="672"/>
      <c r="RZ19" s="672"/>
      <c r="SA19" s="673"/>
      <c r="SB19" s="263">
        <f>$A$19</f>
        <v>5</v>
      </c>
      <c r="SC19" s="264" t="str">
        <f>$B$19</f>
        <v>祝</v>
      </c>
      <c r="SD19" s="660"/>
      <c r="SE19" s="661"/>
      <c r="SF19" s="660"/>
      <c r="SG19" s="661"/>
      <c r="SH19" s="662" t="str">
        <f>IFERROR(IF(OR(SC19="日",SC19="祝",SC19=0,SD19=""),"　",MAX(IF(AND(SD19&lt;=SH14,SF19&gt;SI14),SI14-SH14,IF(AND(SD19&gt;SH14,SF19&lt;=SI14),SF19-SD19,IF(AND(SD19&lt;=SH14,SF19&lt;=SI14),SF19-SH14,IF(AND(SD19&gt;SH14,SF19&gt;SI14),SI14-SD19,0)))),0)),0)</f>
        <v>　</v>
      </c>
      <c r="SI19" s="663"/>
      <c r="SJ19" s="664"/>
      <c r="SK19" s="662" t="str">
        <f>IFERROR(IF(OR(SC19="日",SC19="祝",SC19=0,SD19=""),"　",MAX(IF(AND(SD19&gt;SN14,SF19&gt;SL14),0,IF(AND(SD19&lt;=SN14,SD19&gt;SK14,SF19&gt;SL14),SN14-SD19,IF(AND(SD19&lt;=SN14,SD19&lt;=SK14,SF19&gt;SL14),SN14-SK14,IF(AND(SD19&gt;SK14,SF19&lt;=SL14),SF19-SD19,IF(AND(SD19&lt;=SK14,SF19&lt;=SL14),SF19-SK14,0))))),0)),0)</f>
        <v>　</v>
      </c>
      <c r="SL19" s="663"/>
      <c r="SM19" s="664"/>
      <c r="SN19" s="662" t="str">
        <f>IFERROR(IF(OR(SC19="日",SC19="祝",SC19=0,SD19=""),"　",MAX(IF(AND(SD19&lt;=SN14,SF19&gt;SO14),SO14-SN14,IF(SF19&lt;=SO14,0,IF(AND(SD19&gt;SN14,SF19&gt;SO14),SO14-SD19,0))),0)),0)</f>
        <v>　</v>
      </c>
      <c r="SO19" s="663"/>
      <c r="SP19" s="664"/>
      <c r="SQ19" s="662" t="str">
        <f>IFERROR(IF(OR(SC19="日",SC19="祝",SC19=0,SD19=""),"　",MAX(IF(SD19&gt;SQ14,SF19-SD19,IF(SD19&lt;=SQ14,SF19-SQ14,0)),0)),0)</f>
        <v>　</v>
      </c>
      <c r="SR19" s="663"/>
      <c r="SS19" s="664"/>
      <c r="ST19" s="662" t="str">
        <f>IFERROR(IF(OR(SC19="日",SC19="祝",SC19=0,SD19=""),"　",MAX(IF(AND(SD19&lt;=ST14,SF19&gt;SU14),SU14-ST14,IF(AND(SD19&gt;ST14,SF19&lt;=SU14),SF19-SD19,IF(AND(SD19&lt;=ST14,SF19&lt;=SU14),SF19-ST14,IF(AND(SD19&gt;ST14,SF19&gt;SU14),SU14-SD19,0)))),0)),0)</f>
        <v>　</v>
      </c>
      <c r="SU19" s="663"/>
      <c r="SV19" s="664"/>
      <c r="SW19" s="662" t="str">
        <f>IFERROR(IF(OR(SC19="日",SC19="祝",SC19=0,SD19=""),"　",MAX(IF(AND(SD19&gt;SZ14,SF19&gt;SX14),0,IF(AND(SD19&lt;=SZ14,SD19&gt;SW14,SF19&gt;SX14),SZ14-SD19,IF(AND(SD19&lt;=SZ14,SD19&lt;=SW14,SF19&gt;SX14),SZ14-SW14,IF(AND(SD19&gt;SW14,SF19&lt;=SX14),SF19-SD19,IF(AND(SD19&lt;=SW14,SF19&lt;=SX14),SF19-SW14,0))))),0)),0)</f>
        <v>　</v>
      </c>
      <c r="SX19" s="663"/>
      <c r="SY19" s="664"/>
      <c r="SZ19" s="662" t="str">
        <f>IFERROR(IF(OR(SC19="日",SC19="祝",SC19=0,SD19=""),"　",MAX(IF(AND(SD19&lt;=SZ14,SF19&gt;TA14),TA14-SZ14,IF(SF19&lt;=TA14,0,IF(AND(SD19&gt;SZ14,SF19&gt;TA14),TA14-SD19,0))),0)),0)</f>
        <v>　</v>
      </c>
      <c r="TA19" s="663"/>
      <c r="TB19" s="664"/>
      <c r="TC19" s="662" t="str">
        <f t="shared" si="9"/>
        <v>　</v>
      </c>
      <c r="TD19" s="663"/>
      <c r="TE19" s="664"/>
      <c r="TF19" s="665" t="str">
        <f>IF(TI19="×",TIME(0,0,0),IF(TS4="非常勤",SH19,ST19))</f>
        <v>　</v>
      </c>
      <c r="TG19" s="666"/>
      <c r="TH19" s="667"/>
      <c r="TI19" s="265"/>
      <c r="TJ19" s="665" t="str">
        <f>IF(TM19="×",TIME(0,0,0),IF(TS4="非常勤",SK19,SW19))</f>
        <v>　</v>
      </c>
      <c r="TK19" s="666"/>
      <c r="TL19" s="667"/>
      <c r="TM19" s="265"/>
      <c r="TN19" s="665" t="str">
        <f>IF(TQ19="×",TIME(0,0,0),IF(TS4="非常勤",SN19,SZ19))</f>
        <v>　</v>
      </c>
      <c r="TO19" s="666"/>
      <c r="TP19" s="667"/>
      <c r="TQ19" s="265"/>
      <c r="TR19" s="665" t="str">
        <f>IF(TU19="×",TIME(0,0,0),IF(TS4="非常勤",SQ19,TC19))</f>
        <v>　</v>
      </c>
      <c r="TS19" s="666"/>
      <c r="TT19" s="667"/>
      <c r="TU19" s="265"/>
      <c r="TV19" s="668"/>
      <c r="TW19" s="669"/>
      <c r="TX19" s="668"/>
      <c r="TY19" s="670"/>
      <c r="TZ19" s="669"/>
      <c r="UA19" s="671"/>
      <c r="UB19" s="672"/>
      <c r="UC19" s="672"/>
      <c r="UD19" s="673"/>
      <c r="UE19" s="263">
        <f>$A$19</f>
        <v>5</v>
      </c>
      <c r="UF19" s="264" t="str">
        <f>$B$19</f>
        <v>祝</v>
      </c>
      <c r="UG19" s="660"/>
      <c r="UH19" s="661"/>
      <c r="UI19" s="660"/>
      <c r="UJ19" s="661"/>
      <c r="UK19" s="662" t="str">
        <f>IFERROR(IF(OR(UF19="日",UF19="祝",UF19=0,UG19=""),"　",MAX(IF(AND(UG19&lt;=UK14,UI19&gt;UL14),UL14-UK14,IF(AND(UG19&gt;UK14,UI19&lt;=UL14),UI19-UG19,IF(AND(UG19&lt;=UK14,UI19&lt;=UL14),UI19-UK14,IF(AND(UG19&gt;UK14,UI19&gt;UL14),UL14-UG19,0)))),0)),0)</f>
        <v>　</v>
      </c>
      <c r="UL19" s="663"/>
      <c r="UM19" s="664"/>
      <c r="UN19" s="662" t="str">
        <f>IFERROR(IF(OR(UF19="日",UF19="祝",UF19=0,UG19=""),"　",MAX(IF(AND(UG19&gt;UQ14,UI19&gt;UO14),0,IF(AND(UG19&lt;=UQ14,UG19&gt;UN14,UI19&gt;UO14),UQ14-UG19,IF(AND(UG19&lt;=UQ14,UG19&lt;=UN14,UI19&gt;UO14),UQ14-UN14,IF(AND(UG19&gt;UN14,UI19&lt;=UO14),UI19-UG19,IF(AND(UG19&lt;=UN14,UI19&lt;=UO14),UI19-UN14,0))))),0)),0)</f>
        <v>　</v>
      </c>
      <c r="UO19" s="663"/>
      <c r="UP19" s="664"/>
      <c r="UQ19" s="662" t="str">
        <f>IFERROR(IF(OR(UF19="日",UF19="祝",UF19=0,UG19=""),"　",MAX(IF(AND(UG19&lt;=UQ14,UI19&gt;UR14),UR14-UQ14,IF(UI19&lt;=UR14,0,IF(AND(UG19&gt;UQ14,UI19&gt;UR14),UR14-UG19,0))),0)),0)</f>
        <v>　</v>
      </c>
      <c r="UR19" s="663"/>
      <c r="US19" s="664"/>
      <c r="UT19" s="662" t="str">
        <f>IFERROR(IF(OR(UF19="日",UF19="祝",UF19=0,UG19=""),"　",MAX(IF(UG19&gt;UT14,UI19-UG19,IF(UG19&lt;=UT14,UI19-UT14,0)),0)),0)</f>
        <v>　</v>
      </c>
      <c r="UU19" s="663"/>
      <c r="UV19" s="664"/>
      <c r="UW19" s="662" t="str">
        <f>IFERROR(IF(OR(UF19="日",UF19="祝",UF19=0,UG19=""),"　",MAX(IF(AND(UG19&lt;=UW14,UI19&gt;UX14),UX14-UW14,IF(AND(UG19&gt;UW14,UI19&lt;=UX14),UI19-UG19,IF(AND(UG19&lt;=UW14,UI19&lt;=UX14),UI19-UW14,IF(AND(UG19&gt;UW14,UI19&gt;UX14),UX14-UG19,0)))),0)),0)</f>
        <v>　</v>
      </c>
      <c r="UX19" s="663"/>
      <c r="UY19" s="664"/>
      <c r="UZ19" s="662" t="str">
        <f>IFERROR(IF(OR(UF19="日",UF19="祝",UF19=0,UG19=""),"　",MAX(IF(AND(UG19&gt;VC14,UI19&gt;VA14),0,IF(AND(UG19&lt;=VC14,UG19&gt;UZ14,UI19&gt;VA14),VC14-UG19,IF(AND(UG19&lt;=VC14,UG19&lt;=UZ14,UI19&gt;VA14),VC14-UZ14,IF(AND(UG19&gt;UZ14,UI19&lt;=VA14),UI19-UG19,IF(AND(UG19&lt;=UZ14,UI19&lt;=VA14),UI19-UZ14,0))))),0)),0)</f>
        <v>　</v>
      </c>
      <c r="VA19" s="663"/>
      <c r="VB19" s="664"/>
      <c r="VC19" s="662" t="str">
        <f>IFERROR(IF(OR(UF19="日",UF19="祝",UF19=0,UG19=""),"　",MAX(IF(AND(UG19&lt;=VC14,UI19&gt;VD14),VD14-VC14,IF(UI19&lt;=VD14,0,IF(AND(UG19&gt;VC14,UI19&gt;VD14),VD14-UG19,0))),0)),0)</f>
        <v>　</v>
      </c>
      <c r="VD19" s="663"/>
      <c r="VE19" s="664"/>
      <c r="VF19" s="662" t="str">
        <f t="shared" si="10"/>
        <v>　</v>
      </c>
      <c r="VG19" s="663"/>
      <c r="VH19" s="664"/>
      <c r="VI19" s="665" t="str">
        <f>IF(VL19="×",TIME(0,0,0),IF(VV4="非常勤",UK19,UW19))</f>
        <v>　</v>
      </c>
      <c r="VJ19" s="666"/>
      <c r="VK19" s="667"/>
      <c r="VL19" s="265"/>
      <c r="VM19" s="665" t="str">
        <f>IF(VP19="×",TIME(0,0,0),IF(VV4="非常勤",UN19,UZ19))</f>
        <v>　</v>
      </c>
      <c r="VN19" s="666"/>
      <c r="VO19" s="667"/>
      <c r="VP19" s="265"/>
      <c r="VQ19" s="665" t="str">
        <f>IF(VT19="×",TIME(0,0,0),IF(VV4="非常勤",UQ19,VC19))</f>
        <v>　</v>
      </c>
      <c r="VR19" s="666"/>
      <c r="VS19" s="667"/>
      <c r="VT19" s="265"/>
      <c r="VU19" s="665" t="str">
        <f>IF(VX19="×",TIME(0,0,0),IF(VV4="非常勤",UT19,VF19))</f>
        <v>　</v>
      </c>
      <c r="VV19" s="666"/>
      <c r="VW19" s="667"/>
      <c r="VX19" s="265"/>
      <c r="VY19" s="668"/>
      <c r="VZ19" s="669"/>
      <c r="WA19" s="668"/>
      <c r="WB19" s="670"/>
      <c r="WC19" s="669"/>
      <c r="WD19" s="671"/>
      <c r="WE19" s="672"/>
      <c r="WF19" s="672"/>
      <c r="WG19" s="673"/>
      <c r="WH19" s="263">
        <f>$A$19</f>
        <v>5</v>
      </c>
      <c r="WI19" s="264" t="str">
        <f>$B$19</f>
        <v>祝</v>
      </c>
      <c r="WJ19" s="660"/>
      <c r="WK19" s="661"/>
      <c r="WL19" s="660"/>
      <c r="WM19" s="661"/>
      <c r="WN19" s="662" t="str">
        <f>IFERROR(IF(OR(WI19="日",WI19="祝",WI19=0,WJ19=""),"　",MAX(IF(AND(WJ19&lt;=WN14,WL19&gt;WO14),WO14-WN14,IF(AND(WJ19&gt;WN14,WL19&lt;=WO14),WL19-WJ19,IF(AND(WJ19&lt;=WN14,WL19&lt;=WO14),WL19-WN14,IF(AND(WJ19&gt;WN14,WL19&gt;WO14),WO14-WJ19,0)))),0)),0)</f>
        <v>　</v>
      </c>
      <c r="WO19" s="663"/>
      <c r="WP19" s="664"/>
      <c r="WQ19" s="662" t="str">
        <f>IFERROR(IF(OR(WI19="日",WI19="祝",WI19=0,WJ19=""),"　",MAX(IF(AND(WJ19&gt;WT14,WL19&gt;WR14),0,IF(AND(WJ19&lt;=WT14,WJ19&gt;WQ14,WL19&gt;WR14),WT14-WJ19,IF(AND(WJ19&lt;=WT14,WJ19&lt;=WQ14,WL19&gt;WR14),WT14-WQ14,IF(AND(WJ19&gt;WQ14,WL19&lt;=WR14),WL19-WJ19,IF(AND(WJ19&lt;=WQ14,WL19&lt;=WR14),WL19-WQ14,0))))),0)),0)</f>
        <v>　</v>
      </c>
      <c r="WR19" s="663"/>
      <c r="WS19" s="664"/>
      <c r="WT19" s="662" t="str">
        <f>IFERROR(IF(OR(WI19="日",WI19="祝",WI19=0,WJ19=""),"　",MAX(IF(AND(WJ19&lt;=WT14,WL19&gt;WU14),WU14-WT14,IF(WL19&lt;=WU14,0,IF(AND(WJ19&gt;WT14,WL19&gt;WU14),WU14-WJ19,0))),0)),0)</f>
        <v>　</v>
      </c>
      <c r="WU19" s="663"/>
      <c r="WV19" s="664"/>
      <c r="WW19" s="662" t="str">
        <f>IFERROR(IF(OR(WI19="日",WI19="祝",WI19=0,WJ19=""),"　",MAX(IF(WJ19&gt;WW14,WL19-WJ19,IF(WJ19&lt;=WW14,WL19-WW14,0)),0)),0)</f>
        <v>　</v>
      </c>
      <c r="WX19" s="663"/>
      <c r="WY19" s="664"/>
      <c r="WZ19" s="662" t="str">
        <f>IFERROR(IF(OR(WI19="日",WI19="祝",WI19=0,WJ19=""),"　",MAX(IF(AND(WJ19&lt;=WZ14,WL19&gt;XA14),XA14-WZ14,IF(AND(WJ19&gt;WZ14,WL19&lt;=XA14),WL19-WJ19,IF(AND(WJ19&lt;=WZ14,WL19&lt;=XA14),WL19-WZ14,IF(AND(WJ19&gt;WZ14,WL19&gt;XA14),XA14-WJ19,0)))),0)),0)</f>
        <v>　</v>
      </c>
      <c r="XA19" s="663"/>
      <c r="XB19" s="664"/>
      <c r="XC19" s="662" t="str">
        <f>IFERROR(IF(OR(WI19="日",WI19="祝",WI19=0,WJ19=""),"　",MAX(IF(AND(WJ19&gt;XF14,WL19&gt;XD14),0,IF(AND(WJ19&lt;=XF14,WJ19&gt;XC14,WL19&gt;XD14),XF14-WJ19,IF(AND(WJ19&lt;=XF14,WJ19&lt;=XC14,WL19&gt;XD14),XF14-XC14,IF(AND(WJ19&gt;XC14,WL19&lt;=XD14),WL19-WJ19,IF(AND(WJ19&lt;=XC14,WL19&lt;=XD14),WL19-XC14,0))))),0)),0)</f>
        <v>　</v>
      </c>
      <c r="XD19" s="663"/>
      <c r="XE19" s="664"/>
      <c r="XF19" s="662" t="str">
        <f>IFERROR(IF(OR(WI19="日",WI19="祝",WI19=0,WJ19=""),"　",MAX(IF(AND(WJ19&lt;=XF14,WL19&gt;XG14),XG14-XF14,IF(WL19&lt;=XG14,0,IF(AND(WJ19&gt;XF14,WL19&gt;XG14),XG14-WJ19,0))),0)),0)</f>
        <v>　</v>
      </c>
      <c r="XG19" s="663"/>
      <c r="XH19" s="664"/>
      <c r="XI19" s="662" t="str">
        <f t="shared" si="11"/>
        <v>　</v>
      </c>
      <c r="XJ19" s="663"/>
      <c r="XK19" s="664"/>
      <c r="XL19" s="665" t="str">
        <f>IF(XO19="×",TIME(0,0,0),IF(XY4="非常勤",WN19,WZ19))</f>
        <v>　</v>
      </c>
      <c r="XM19" s="666"/>
      <c r="XN19" s="667"/>
      <c r="XO19" s="265"/>
      <c r="XP19" s="665" t="str">
        <f>IF(XS19="×",TIME(0,0,0),IF(XY4="非常勤",WQ19,XC19))</f>
        <v>　</v>
      </c>
      <c r="XQ19" s="666"/>
      <c r="XR19" s="667"/>
      <c r="XS19" s="265"/>
      <c r="XT19" s="665" t="str">
        <f>IF(XW19="×",TIME(0,0,0),IF(XY4="非常勤",WT19,XF19))</f>
        <v>　</v>
      </c>
      <c r="XU19" s="666"/>
      <c r="XV19" s="667"/>
      <c r="XW19" s="265"/>
      <c r="XX19" s="665" t="str">
        <f>IF(YA19="×",TIME(0,0,0),IF(XY4="非常勤",WW19,XI19))</f>
        <v>　</v>
      </c>
      <c r="XY19" s="666"/>
      <c r="XZ19" s="667"/>
      <c r="YA19" s="265"/>
      <c r="YB19" s="668"/>
      <c r="YC19" s="669"/>
      <c r="YD19" s="668"/>
      <c r="YE19" s="670"/>
      <c r="YF19" s="669"/>
      <c r="YG19" s="671"/>
      <c r="YH19" s="672"/>
      <c r="YI19" s="672"/>
      <c r="YJ19" s="673"/>
      <c r="YK19" s="263">
        <f>$A$19</f>
        <v>5</v>
      </c>
      <c r="YL19" s="264" t="str">
        <f>$B$19</f>
        <v>祝</v>
      </c>
      <c r="YM19" s="660"/>
      <c r="YN19" s="661"/>
      <c r="YO19" s="660"/>
      <c r="YP19" s="661"/>
      <c r="YQ19" s="662" t="str">
        <f>IFERROR(IF(OR(YL19="日",YL19="祝",YL19=0,YM19=""),"　",MAX(IF(AND(YM19&lt;=YQ14,YO19&gt;YR14),YR14-YQ14,IF(AND(YM19&gt;YQ14,YO19&lt;=YR14),YO19-YM19,IF(AND(YM19&lt;=YQ14,YO19&lt;=YR14),YO19-YQ14,IF(AND(YM19&gt;YQ14,YO19&gt;YR14),YR14-YM19,0)))),0)),0)</f>
        <v>　</v>
      </c>
      <c r="YR19" s="663"/>
      <c r="YS19" s="664"/>
      <c r="YT19" s="662" t="str">
        <f>IFERROR(IF(OR(YL19="日",YL19="祝",YL19=0,YM19=""),"　",MAX(IF(AND(YM19&gt;YW14,YO19&gt;YU14),0,IF(AND(YM19&lt;=YW14,YM19&gt;YT14,YO19&gt;YU14),YW14-YM19,IF(AND(YM19&lt;=YW14,YM19&lt;=YT14,YO19&gt;YU14),YW14-YT14,IF(AND(YM19&gt;YT14,YO19&lt;=YU14),YO19-YM19,IF(AND(YM19&lt;=YT14,YO19&lt;=YU14),YO19-YT14,0))))),0)),0)</f>
        <v>　</v>
      </c>
      <c r="YU19" s="663"/>
      <c r="YV19" s="664"/>
      <c r="YW19" s="662" t="str">
        <f>IFERROR(IF(OR(YL19="日",YL19="祝",YL19=0,YM19=""),"　",MAX(IF(AND(YM19&lt;=YW14,YO19&gt;YX14),YX14-YW14,IF(YO19&lt;=YX14,0,IF(AND(YM19&gt;YW14,YO19&gt;YX14),YX14-YM19,0))),0)),0)</f>
        <v>　</v>
      </c>
      <c r="YX19" s="663"/>
      <c r="YY19" s="664"/>
      <c r="YZ19" s="662" t="str">
        <f>IFERROR(IF(OR(YL19="日",YL19="祝",YL19=0,YM19=""),"　",MAX(IF(YM19&gt;YZ14,YO19-YM19,IF(YM19&lt;=YZ14,YO19-YZ14,0)),0)),0)</f>
        <v>　</v>
      </c>
      <c r="ZA19" s="663"/>
      <c r="ZB19" s="664"/>
      <c r="ZC19" s="662" t="str">
        <f>IFERROR(IF(OR(YL19="日",YL19="祝",YL19=0,YM19=""),"　",MAX(IF(AND(YM19&lt;=ZC14,YO19&gt;ZD14),ZD14-ZC14,IF(AND(YM19&gt;ZC14,YO19&lt;=ZD14),YO19-YM19,IF(AND(YM19&lt;=ZC14,YO19&lt;=ZD14),YO19-ZC14,IF(AND(YM19&gt;ZC14,YO19&gt;ZD14),ZD14-YM19,0)))),0)),0)</f>
        <v>　</v>
      </c>
      <c r="ZD19" s="663"/>
      <c r="ZE19" s="664"/>
      <c r="ZF19" s="662" t="str">
        <f>IFERROR(IF(OR(YL19="日",YL19="祝",YL19=0,YM19=""),"　",MAX(IF(AND(YM19&gt;ZI14,YO19&gt;ZG14),0,IF(AND(YM19&lt;=ZI14,YM19&gt;ZF14,YO19&gt;ZG14),ZI14-YM19,IF(AND(YM19&lt;=ZI14,YM19&lt;=ZF14,YO19&gt;ZG14),ZI14-ZF14,IF(AND(YM19&gt;ZF14,YO19&lt;=ZG14),YO19-YM19,IF(AND(YM19&lt;=ZF14,YO19&lt;=ZG14),YO19-ZF14,0))))),0)),0)</f>
        <v>　</v>
      </c>
      <c r="ZG19" s="663"/>
      <c r="ZH19" s="664"/>
      <c r="ZI19" s="662" t="str">
        <f>IFERROR(IF(OR(YL19="日",YL19="祝",YL19=0,YM19=""),"　",MAX(IF(AND(YM19&lt;=ZI14,YO19&gt;ZJ14),ZJ14-ZI14,IF(YO19&lt;=ZJ14,0,IF(AND(YM19&gt;ZI14,YO19&gt;ZJ14),ZJ14-YM19,0))),0)),0)</f>
        <v>　</v>
      </c>
      <c r="ZJ19" s="663"/>
      <c r="ZK19" s="664"/>
      <c r="ZL19" s="662" t="str">
        <f t="shared" si="12"/>
        <v>　</v>
      </c>
      <c r="ZM19" s="663"/>
      <c r="ZN19" s="664"/>
      <c r="ZO19" s="665" t="str">
        <f>IF(ZR19="×",TIME(0,0,0),IF(AAB4="非常勤",YQ19,ZC19))</f>
        <v>　</v>
      </c>
      <c r="ZP19" s="666"/>
      <c r="ZQ19" s="667"/>
      <c r="ZR19" s="265"/>
      <c r="ZS19" s="665" t="str">
        <f>IF(ZV19="×",TIME(0,0,0),IF(AAB4="非常勤",YT19,ZF19))</f>
        <v>　</v>
      </c>
      <c r="ZT19" s="666"/>
      <c r="ZU19" s="667"/>
      <c r="ZV19" s="265"/>
      <c r="ZW19" s="665" t="str">
        <f>IF(ZZ19="×",TIME(0,0,0),IF(AAB4="非常勤",YW19,ZI19))</f>
        <v>　</v>
      </c>
      <c r="ZX19" s="666"/>
      <c r="ZY19" s="667"/>
      <c r="ZZ19" s="265"/>
      <c r="AAA19" s="665" t="str">
        <f>IF(AAD19="×",TIME(0,0,0),IF(AAB4="非常勤",YZ19,ZL19))</f>
        <v>　</v>
      </c>
      <c r="AAB19" s="666"/>
      <c r="AAC19" s="667"/>
      <c r="AAD19" s="265"/>
      <c r="AAE19" s="668"/>
      <c r="AAF19" s="669"/>
      <c r="AAG19" s="668"/>
      <c r="AAH19" s="670"/>
      <c r="AAI19" s="669"/>
      <c r="AAJ19" s="671"/>
      <c r="AAK19" s="672"/>
      <c r="AAL19" s="672"/>
      <c r="AAM19" s="673"/>
      <c r="AAN19" s="263">
        <f>$A$19</f>
        <v>5</v>
      </c>
      <c r="AAO19" s="264" t="str">
        <f>$B$19</f>
        <v>祝</v>
      </c>
      <c r="AAP19" s="660"/>
      <c r="AAQ19" s="661"/>
      <c r="AAR19" s="660"/>
      <c r="AAS19" s="661"/>
      <c r="AAT19" s="662" t="str">
        <f>IFERROR(IF(OR(AAO19="日",AAO19="祝",AAO19=0,AAP19=""),"　",MAX(IF(AND(AAP19&lt;=AAT14,AAR19&gt;AAU14),AAU14-AAT14,IF(AND(AAP19&gt;AAT14,AAR19&lt;=AAU14),AAR19-AAP19,IF(AND(AAP19&lt;=AAT14,AAR19&lt;=AAU14),AAR19-AAT14,IF(AND(AAP19&gt;AAT14,AAR19&gt;AAU14),AAU14-AAP19,0)))),0)),0)</f>
        <v>　</v>
      </c>
      <c r="AAU19" s="663"/>
      <c r="AAV19" s="664"/>
      <c r="AAW19" s="662" t="str">
        <f>IFERROR(IF(OR(AAO19="日",AAO19="祝",AAO19=0,AAP19=""),"　",MAX(IF(AND(AAP19&gt;AAZ14,AAR19&gt;AAX14),0,IF(AND(AAP19&lt;=AAZ14,AAP19&gt;AAW14,AAR19&gt;AAX14),AAZ14-AAP19,IF(AND(AAP19&lt;=AAZ14,AAP19&lt;=AAW14,AAR19&gt;AAX14),AAZ14-AAW14,IF(AND(AAP19&gt;AAW14,AAR19&lt;=AAX14),AAR19-AAP19,IF(AND(AAP19&lt;=AAW14,AAR19&lt;=AAX14),AAR19-AAW14,0))))),0)),0)</f>
        <v>　</v>
      </c>
      <c r="AAX19" s="663"/>
      <c r="AAY19" s="664"/>
      <c r="AAZ19" s="662" t="str">
        <f>IFERROR(IF(OR(AAO19="日",AAO19="祝",AAO19=0,AAP19=""),"　",MAX(IF(AND(AAP19&lt;=AAZ14,AAR19&gt;ABA14),ABA14-AAZ14,IF(AAR19&lt;=ABA14,0,IF(AND(AAP19&gt;AAZ14,AAR19&gt;ABA14),ABA14-AAP19,0))),0)),0)</f>
        <v>　</v>
      </c>
      <c r="ABA19" s="663"/>
      <c r="ABB19" s="664"/>
      <c r="ABC19" s="662" t="str">
        <f>IFERROR(IF(OR(AAO19="日",AAO19="祝",AAO19=0,AAP19=""),"　",MAX(IF(AAP19&gt;ABC14,AAR19-AAP19,IF(AAP19&lt;=ABC14,AAR19-ABC14,0)),0)),0)</f>
        <v>　</v>
      </c>
      <c r="ABD19" s="663"/>
      <c r="ABE19" s="664"/>
      <c r="ABF19" s="662" t="str">
        <f>IFERROR(IF(OR(AAO19="日",AAO19="祝",AAO19=0,AAP19=""),"　",MAX(IF(AND(AAP19&lt;=ABF14,AAR19&gt;ABG14),ABG14-ABF14,IF(AND(AAP19&gt;ABF14,AAR19&lt;=ABG14),AAR19-AAP19,IF(AND(AAP19&lt;=ABF14,AAR19&lt;=ABG14),AAR19-ABF14,IF(AND(AAP19&gt;ABF14,AAR19&gt;ABG14),ABG14-AAP19,0)))),0)),0)</f>
        <v>　</v>
      </c>
      <c r="ABG19" s="663"/>
      <c r="ABH19" s="664"/>
      <c r="ABI19" s="662" t="str">
        <f>IFERROR(IF(OR(AAO19="日",AAO19="祝",AAO19=0,AAP19=""),"　",MAX(IF(AND(AAP19&gt;ABL14,AAR19&gt;ABJ14),0,IF(AND(AAP19&lt;=ABL14,AAP19&gt;ABI14,AAR19&gt;ABJ14),ABL14-AAP19,IF(AND(AAP19&lt;=ABL14,AAP19&lt;=ABI14,AAR19&gt;ABJ14),ABL14-ABI14,IF(AND(AAP19&gt;ABI14,AAR19&lt;=ABJ14),AAR19-AAP19,IF(AND(AAP19&lt;=ABI14,AAR19&lt;=ABJ14),AAR19-ABI14,0))))),0)),0)</f>
        <v>　</v>
      </c>
      <c r="ABJ19" s="663"/>
      <c r="ABK19" s="664"/>
      <c r="ABL19" s="662" t="str">
        <f>IFERROR(IF(OR(AAO19="日",AAO19="祝",AAO19=0,AAP19=""),"　",MAX(IF(AND(AAP19&lt;=ABL14,AAR19&gt;ABM14),ABM14-ABL14,IF(AAR19&lt;=ABM14,0,IF(AND(AAP19&gt;ABL14,AAR19&gt;ABM14),ABM14-AAP19,0))),0)),0)</f>
        <v>　</v>
      </c>
      <c r="ABM19" s="663"/>
      <c r="ABN19" s="664"/>
      <c r="ABO19" s="662" t="str">
        <f t="shared" si="13"/>
        <v>　</v>
      </c>
      <c r="ABP19" s="663"/>
      <c r="ABQ19" s="664"/>
      <c r="ABR19" s="665" t="str">
        <f>IF(ABU19="×",TIME(0,0,0),IF(ACE4="非常勤",AAT19,ABF19))</f>
        <v>　</v>
      </c>
      <c r="ABS19" s="666"/>
      <c r="ABT19" s="667"/>
      <c r="ABU19" s="265"/>
      <c r="ABV19" s="665" t="str">
        <f>IF(ABY19="×",TIME(0,0,0),IF(ACE4="非常勤",AAW19,ABI19))</f>
        <v>　</v>
      </c>
      <c r="ABW19" s="666"/>
      <c r="ABX19" s="667"/>
      <c r="ABY19" s="265"/>
      <c r="ABZ19" s="665" t="str">
        <f>IF(ACC19="×",TIME(0,0,0),IF(ACE4="非常勤",AAZ19,ABL19))</f>
        <v>　</v>
      </c>
      <c r="ACA19" s="666"/>
      <c r="ACB19" s="667"/>
      <c r="ACC19" s="265"/>
      <c r="ACD19" s="665" t="str">
        <f>IF(ACG19="×",TIME(0,0,0),IF(ACE4="非常勤",ABC19,ABO19))</f>
        <v>　</v>
      </c>
      <c r="ACE19" s="666"/>
      <c r="ACF19" s="667"/>
      <c r="ACG19" s="265"/>
      <c r="ACH19" s="668"/>
      <c r="ACI19" s="669"/>
      <c r="ACJ19" s="668"/>
      <c r="ACK19" s="670"/>
      <c r="ACL19" s="669"/>
      <c r="ACM19" s="671"/>
      <c r="ACN19" s="672"/>
      <c r="ACO19" s="672"/>
      <c r="ACP19" s="673"/>
      <c r="ACQ19" s="263">
        <f>$A$19</f>
        <v>5</v>
      </c>
      <c r="ACR19" s="264" t="str">
        <f>$B$19</f>
        <v>祝</v>
      </c>
      <c r="ACS19" s="660"/>
      <c r="ACT19" s="661"/>
      <c r="ACU19" s="660"/>
      <c r="ACV19" s="661"/>
      <c r="ACW19" s="662" t="str">
        <f>IFERROR(IF(OR(ACR19="日",ACR19="祝",ACR19=0,ACS19=""),"　",MAX(IF(AND(ACS19&lt;=ACW14,ACU19&gt;ACX14),ACX14-ACW14,IF(AND(ACS19&gt;ACW14,ACU19&lt;=ACX14),ACU19-ACS19,IF(AND(ACS19&lt;=ACW14,ACU19&lt;=ACX14),ACU19-ACW14,IF(AND(ACS19&gt;ACW14,ACU19&gt;ACX14),ACX14-ACS19,0)))),0)),0)</f>
        <v>　</v>
      </c>
      <c r="ACX19" s="663"/>
      <c r="ACY19" s="664"/>
      <c r="ACZ19" s="662" t="str">
        <f>IFERROR(IF(OR(ACR19="日",ACR19="祝",ACR19=0,ACS19=""),"　",MAX(IF(AND(ACS19&gt;ADC14,ACU19&gt;ADA14),0,IF(AND(ACS19&lt;=ADC14,ACS19&gt;ACZ14,ACU19&gt;ADA14),ADC14-ACS19,IF(AND(ACS19&lt;=ADC14,ACS19&lt;=ACZ14,ACU19&gt;ADA14),ADC14-ACZ14,IF(AND(ACS19&gt;ACZ14,ACU19&lt;=ADA14),ACU19-ACS19,IF(AND(ACS19&lt;=ACZ14,ACU19&lt;=ADA14),ACU19-ACZ14,0))))),0)),0)</f>
        <v>　</v>
      </c>
      <c r="ADA19" s="663"/>
      <c r="ADB19" s="664"/>
      <c r="ADC19" s="662" t="str">
        <f>IFERROR(IF(OR(ACR19="日",ACR19="祝",ACR19=0,ACS19=""),"　",MAX(IF(AND(ACS19&lt;=ADC14,ACU19&gt;ADD14),ADD14-ADC14,IF(ACU19&lt;=ADD14,0,IF(AND(ACS19&gt;ADC14,ACU19&gt;ADD14),ADD14-ACS19,0))),0)),0)</f>
        <v>　</v>
      </c>
      <c r="ADD19" s="663"/>
      <c r="ADE19" s="664"/>
      <c r="ADF19" s="662" t="str">
        <f>IFERROR(IF(OR(ACR19="日",ACR19="祝",ACR19=0,ACS19=""),"　",MAX(IF(ACS19&gt;ADF14,ACU19-ACS19,IF(ACS19&lt;=ADF14,ACU19-ADF14,0)),0)),0)</f>
        <v>　</v>
      </c>
      <c r="ADG19" s="663"/>
      <c r="ADH19" s="664"/>
      <c r="ADI19" s="662" t="str">
        <f>IFERROR(IF(OR(ACR19="日",ACR19="祝",ACR19=0,ACS19=""),"　",MAX(IF(AND(ACS19&lt;=ADI14,ACU19&gt;ADJ14),ADJ14-ADI14,IF(AND(ACS19&gt;ADI14,ACU19&lt;=ADJ14),ACU19-ACS19,IF(AND(ACS19&lt;=ADI14,ACU19&lt;=ADJ14),ACU19-ADI14,IF(AND(ACS19&gt;ADI14,ACU19&gt;ADJ14),ADJ14-ACS19,0)))),0)),0)</f>
        <v>　</v>
      </c>
      <c r="ADJ19" s="663"/>
      <c r="ADK19" s="664"/>
      <c r="ADL19" s="662" t="str">
        <f>IFERROR(IF(OR(ACR19="日",ACR19="祝",ACR19=0,ACS19=""),"　",MAX(IF(AND(ACS19&gt;ADO14,ACU19&gt;ADM14),0,IF(AND(ACS19&lt;=ADO14,ACS19&gt;ADL14,ACU19&gt;ADM14),ADO14-ACS19,IF(AND(ACS19&lt;=ADO14,ACS19&lt;=ADL14,ACU19&gt;ADM14),ADO14-ADL14,IF(AND(ACS19&gt;ADL14,ACU19&lt;=ADM14),ACU19-ACS19,IF(AND(ACS19&lt;=ADL14,ACU19&lt;=ADM14),ACU19-ADL14,0))))),0)),0)</f>
        <v>　</v>
      </c>
      <c r="ADM19" s="663"/>
      <c r="ADN19" s="664"/>
      <c r="ADO19" s="662" t="str">
        <f>IFERROR(IF(OR(ACR19="日",ACR19="祝",ACR19=0,ACS19=""),"　",MAX(IF(AND(ACS19&lt;=ADO14,ACU19&gt;ADP14),ADP14-ADO14,IF(ACU19&lt;=ADP14,0,IF(AND(ACS19&gt;ADO14,ACU19&gt;ADP14),ADP14-ACS19,0))),0)),0)</f>
        <v>　</v>
      </c>
      <c r="ADP19" s="663"/>
      <c r="ADQ19" s="664"/>
      <c r="ADR19" s="662" t="str">
        <f t="shared" si="14"/>
        <v>　</v>
      </c>
      <c r="ADS19" s="663"/>
      <c r="ADT19" s="664"/>
      <c r="ADU19" s="665" t="str">
        <f>IF(ADX19="×",TIME(0,0,0),IF(AEH4="非常勤",ACW19,ADI19))</f>
        <v>　</v>
      </c>
      <c r="ADV19" s="666"/>
      <c r="ADW19" s="667"/>
      <c r="ADX19" s="265"/>
      <c r="ADY19" s="665" t="str">
        <f>IF(AEB19="×",TIME(0,0,0),IF(AEH4="非常勤",ACZ19,ADL19))</f>
        <v>　</v>
      </c>
      <c r="ADZ19" s="666"/>
      <c r="AEA19" s="667"/>
      <c r="AEB19" s="265"/>
      <c r="AEC19" s="665" t="str">
        <f>IF(AEF19="×",TIME(0,0,0),IF(AEH4="非常勤",ADC19,ADO19))</f>
        <v>　</v>
      </c>
      <c r="AED19" s="666"/>
      <c r="AEE19" s="667"/>
      <c r="AEF19" s="265"/>
      <c r="AEG19" s="665" t="str">
        <f>IF(AEJ19="×",TIME(0,0,0),IF(AEH4="非常勤",ADF19,ADR19))</f>
        <v>　</v>
      </c>
      <c r="AEH19" s="666"/>
      <c r="AEI19" s="667"/>
      <c r="AEJ19" s="265"/>
      <c r="AEK19" s="668"/>
      <c r="AEL19" s="669"/>
      <c r="AEM19" s="668"/>
      <c r="AEN19" s="670"/>
      <c r="AEO19" s="669"/>
      <c r="AEP19" s="671"/>
      <c r="AEQ19" s="672"/>
      <c r="AER19" s="672"/>
      <c r="AES19" s="673"/>
      <c r="AET19" s="263">
        <f>$A$19</f>
        <v>5</v>
      </c>
      <c r="AEU19" s="264" t="str">
        <f>$B$19</f>
        <v>祝</v>
      </c>
      <c r="AEV19" s="660"/>
      <c r="AEW19" s="661"/>
      <c r="AEX19" s="660"/>
      <c r="AEY19" s="661"/>
      <c r="AEZ19" s="662" t="str">
        <f>IFERROR(IF(OR(AEU19="日",AEU19="祝",AEU19=0,AEV19=""),"　",MAX(IF(AND(AEV19&lt;=AEZ14,AEX19&gt;AFA14),AFA14-AEZ14,IF(AND(AEV19&gt;AEZ14,AEX19&lt;=AFA14),AEX19-AEV19,IF(AND(AEV19&lt;=AEZ14,AEX19&lt;=AFA14),AEX19-AEZ14,IF(AND(AEV19&gt;AEZ14,AEX19&gt;AFA14),AFA14-AEV19,0)))),0)),0)</f>
        <v>　</v>
      </c>
      <c r="AFA19" s="663"/>
      <c r="AFB19" s="664"/>
      <c r="AFC19" s="662" t="str">
        <f>IFERROR(IF(OR(AEU19="日",AEU19="祝",AEU19=0,AEV19=""),"　",MAX(IF(AND(AEV19&gt;AFF14,AEX19&gt;AFD14),0,IF(AND(AEV19&lt;=AFF14,AEV19&gt;AFC14,AEX19&gt;AFD14),AFF14-AEV19,IF(AND(AEV19&lt;=AFF14,AEV19&lt;=AFC14,AEX19&gt;AFD14),AFF14-AFC14,IF(AND(AEV19&gt;AFC14,AEX19&lt;=AFD14),AEX19-AEV19,IF(AND(AEV19&lt;=AFC14,AEX19&lt;=AFD14),AEX19-AFC14,0))))),0)),0)</f>
        <v>　</v>
      </c>
      <c r="AFD19" s="663"/>
      <c r="AFE19" s="664"/>
      <c r="AFF19" s="662" t="str">
        <f>IFERROR(IF(OR(AEU19="日",AEU19="祝",AEU19=0,AEV19=""),"　",MAX(IF(AND(AEV19&lt;=AFF14,AEX19&gt;AFG14),AFG14-AFF14,IF(AEX19&lt;=AFG14,0,IF(AND(AEV19&gt;AFF14,AEX19&gt;AFG14),AFG14-AEV19,0))),0)),0)</f>
        <v>　</v>
      </c>
      <c r="AFG19" s="663"/>
      <c r="AFH19" s="664"/>
      <c r="AFI19" s="662" t="str">
        <f>IFERROR(IF(OR(AEU19="日",AEU19="祝",AEU19=0,AEV19=""),"　",MAX(IF(AEV19&gt;AFI14,AEX19-AEV19,IF(AEV19&lt;=AFI14,AEX19-AFI14,0)),0)),0)</f>
        <v>　</v>
      </c>
      <c r="AFJ19" s="663"/>
      <c r="AFK19" s="664"/>
      <c r="AFL19" s="662" t="str">
        <f>IFERROR(IF(OR(AEU19="日",AEU19="祝",AEU19=0,AEV19=""),"　",MAX(IF(AND(AEV19&lt;=AFL14,AEX19&gt;AFM14),AFM14-AFL14,IF(AND(AEV19&gt;AFL14,AEX19&lt;=AFM14),AEX19-AEV19,IF(AND(AEV19&lt;=AFL14,AEX19&lt;=AFM14),AEX19-AFL14,IF(AND(AEV19&gt;AFL14,AEX19&gt;AFM14),AFM14-AEV19,0)))),0)),0)</f>
        <v>　</v>
      </c>
      <c r="AFM19" s="663"/>
      <c r="AFN19" s="664"/>
      <c r="AFO19" s="662" t="str">
        <f>IFERROR(IF(OR(AEU19="日",AEU19="祝",AEU19=0,AEV19=""),"　",MAX(IF(AND(AEV19&gt;AFR14,AEX19&gt;AFP14),0,IF(AND(AEV19&lt;=AFR14,AEV19&gt;AFO14,AEX19&gt;AFP14),AFR14-AEV19,IF(AND(AEV19&lt;=AFR14,AEV19&lt;=AFO14,AEX19&gt;AFP14),AFR14-AFO14,IF(AND(AEV19&gt;AFO14,AEX19&lt;=AFP14),AEX19-AEV19,IF(AND(AEV19&lt;=AFO14,AEX19&lt;=AFP14),AEX19-AFO14,0))))),0)),0)</f>
        <v>　</v>
      </c>
      <c r="AFP19" s="663"/>
      <c r="AFQ19" s="664"/>
      <c r="AFR19" s="662" t="str">
        <f>IFERROR(IF(OR(AEU19="日",AEU19="祝",AEU19=0,AEV19=""),"　",MAX(IF(AND(AEV19&lt;=AFR14,AEX19&gt;AFS14),AFS14-AFR14,IF(AEX19&lt;=AFS14,0,IF(AND(AEV19&gt;AFR14,AEX19&gt;AFS14),AFS14-AEV19,0))),0)),0)</f>
        <v>　</v>
      </c>
      <c r="AFS19" s="663"/>
      <c r="AFT19" s="664"/>
      <c r="AFU19" s="662" t="str">
        <f t="shared" si="15"/>
        <v>　</v>
      </c>
      <c r="AFV19" s="663"/>
      <c r="AFW19" s="664"/>
      <c r="AFX19" s="665" t="str">
        <f>IF(AGA19="×",TIME(0,0,0),IF(AGK4="非常勤",AEZ19,AFL19))</f>
        <v>　</v>
      </c>
      <c r="AFY19" s="666"/>
      <c r="AFZ19" s="667"/>
      <c r="AGA19" s="265"/>
      <c r="AGB19" s="665" t="str">
        <f>IF(AGE19="×",TIME(0,0,0),IF(AGK4="非常勤",AFC19,AFO19))</f>
        <v>　</v>
      </c>
      <c r="AGC19" s="666"/>
      <c r="AGD19" s="667"/>
      <c r="AGE19" s="265"/>
      <c r="AGF19" s="665" t="str">
        <f>IF(AGI19="×",TIME(0,0,0),IF(AGK4="非常勤",AFF19,AFR19))</f>
        <v>　</v>
      </c>
      <c r="AGG19" s="666"/>
      <c r="AGH19" s="667"/>
      <c r="AGI19" s="265"/>
      <c r="AGJ19" s="665" t="str">
        <f>IF(AGM19="×",TIME(0,0,0),IF(AGK4="非常勤",AFI19,AFU19))</f>
        <v>　</v>
      </c>
      <c r="AGK19" s="666"/>
      <c r="AGL19" s="667"/>
      <c r="AGM19" s="265"/>
      <c r="AGN19" s="668"/>
      <c r="AGO19" s="669"/>
      <c r="AGP19" s="668"/>
      <c r="AGQ19" s="670"/>
      <c r="AGR19" s="669"/>
      <c r="AGS19" s="671"/>
      <c r="AGT19" s="672"/>
      <c r="AGU19" s="672"/>
      <c r="AGV19" s="673"/>
      <c r="AGW19" s="263">
        <f>$A$19</f>
        <v>5</v>
      </c>
      <c r="AGX19" s="264" t="str">
        <f>$B$19</f>
        <v>祝</v>
      </c>
      <c r="AGY19" s="660"/>
      <c r="AGZ19" s="661"/>
      <c r="AHA19" s="660"/>
      <c r="AHB19" s="661"/>
      <c r="AHC19" s="662" t="str">
        <f>IFERROR(IF(OR(AGX19="日",AGX19="祝",AGX19=0,AGY19=""),"　",MAX(IF(AND(AGY19&lt;=AHC14,AHA19&gt;AHD14),AHD14-AHC14,IF(AND(AGY19&gt;AHC14,AHA19&lt;=AHD14),AHA19-AGY19,IF(AND(AGY19&lt;=AHC14,AHA19&lt;=AHD14),AHA19-AHC14,IF(AND(AGY19&gt;AHC14,AHA19&gt;AHD14),AHD14-AGY19,0)))),0)),0)</f>
        <v>　</v>
      </c>
      <c r="AHD19" s="663"/>
      <c r="AHE19" s="664"/>
      <c r="AHF19" s="662" t="str">
        <f>IFERROR(IF(OR(AGX19="日",AGX19="祝",AGX19=0,AGY19=""),"　",MAX(IF(AND(AGY19&gt;AHI14,AHA19&gt;AHG14),0,IF(AND(AGY19&lt;=AHI14,AGY19&gt;AHF14,AHA19&gt;AHG14),AHI14-AGY19,IF(AND(AGY19&lt;=AHI14,AGY19&lt;=AHF14,AHA19&gt;AHG14),AHI14-AHF14,IF(AND(AGY19&gt;AHF14,AHA19&lt;=AHG14),AHA19-AGY19,IF(AND(AGY19&lt;=AHF14,AHA19&lt;=AHG14),AHA19-AHF14,0))))),0)),0)</f>
        <v>　</v>
      </c>
      <c r="AHG19" s="663"/>
      <c r="AHH19" s="664"/>
      <c r="AHI19" s="662" t="str">
        <f>IFERROR(IF(OR(AGX19="日",AGX19="祝",AGX19=0,AGY19=""),"　",MAX(IF(AND(AGY19&lt;=AHI14,AHA19&gt;AHJ14),AHJ14-AHI14,IF(AHA19&lt;=AHJ14,0,IF(AND(AGY19&gt;AHI14,AHA19&gt;AHJ14),AHJ14-AGY19,0))),0)),0)</f>
        <v>　</v>
      </c>
      <c r="AHJ19" s="663"/>
      <c r="AHK19" s="664"/>
      <c r="AHL19" s="662" t="str">
        <f>IFERROR(IF(OR(AGX19="日",AGX19="祝",AGX19=0,AGY19=""),"　",MAX(IF(AGY19&gt;AHL14,AHA19-AGY19,IF(AGY19&lt;=AHL14,AHA19-AHL14,0)),0)),0)</f>
        <v>　</v>
      </c>
      <c r="AHM19" s="663"/>
      <c r="AHN19" s="664"/>
      <c r="AHO19" s="662" t="str">
        <f>IFERROR(IF(OR(AGX19="日",AGX19="祝",AGX19=0,AGY19=""),"　",MAX(IF(AND(AGY19&lt;=AHO14,AHA19&gt;AHP14),AHP14-AHO14,IF(AND(AGY19&gt;AHO14,AHA19&lt;=AHP14),AHA19-AGY19,IF(AND(AGY19&lt;=AHO14,AHA19&lt;=AHP14),AHA19-AHO14,IF(AND(AGY19&gt;AHO14,AHA19&gt;AHP14),AHP14-AGY19,0)))),0)),0)</f>
        <v>　</v>
      </c>
      <c r="AHP19" s="663"/>
      <c r="AHQ19" s="664"/>
      <c r="AHR19" s="662" t="str">
        <f>IFERROR(IF(OR(AGX19="日",AGX19="祝",AGX19=0,AGY19=""),"　",MAX(IF(AND(AGY19&gt;AHU14,AHA19&gt;AHS14),0,IF(AND(AGY19&lt;=AHU14,AGY19&gt;AHR14,AHA19&gt;AHS14),AHU14-AGY19,IF(AND(AGY19&lt;=AHU14,AGY19&lt;=AHR14,AHA19&gt;AHS14),AHU14-AHR14,IF(AND(AGY19&gt;AHR14,AHA19&lt;=AHS14),AHA19-AGY19,IF(AND(AGY19&lt;=AHR14,AHA19&lt;=AHS14),AHA19-AHR14,0))))),0)),0)</f>
        <v>　</v>
      </c>
      <c r="AHS19" s="663"/>
      <c r="AHT19" s="664"/>
      <c r="AHU19" s="662" t="str">
        <f>IFERROR(IF(OR(AGX19="日",AGX19="祝",AGX19=0,AGY19=""),"　",MAX(IF(AND(AGY19&lt;=AHU14,AHA19&gt;AHV14),AHV14-AHU14,IF(AHA19&lt;=AHV14,0,IF(AND(AGY19&gt;AHU14,AHA19&gt;AHV14),AHV14-AGY19,0))),0)),0)</f>
        <v>　</v>
      </c>
      <c r="AHV19" s="663"/>
      <c r="AHW19" s="664"/>
      <c r="AHX19" s="662" t="str">
        <f t="shared" si="16"/>
        <v>　</v>
      </c>
      <c r="AHY19" s="663"/>
      <c r="AHZ19" s="664"/>
      <c r="AIA19" s="665" t="str">
        <f>IF(AID19="×",TIME(0,0,0),IF(AIN4="非常勤",AHC19,AHO19))</f>
        <v>　</v>
      </c>
      <c r="AIB19" s="666"/>
      <c r="AIC19" s="667"/>
      <c r="AID19" s="265"/>
      <c r="AIE19" s="665" t="str">
        <f>IF(AIH19="×",TIME(0,0,0),IF(AIN4="非常勤",AHF19,AHR19))</f>
        <v>　</v>
      </c>
      <c r="AIF19" s="666"/>
      <c r="AIG19" s="667"/>
      <c r="AIH19" s="265"/>
      <c r="AII19" s="665" t="str">
        <f>IF(AIL19="×",TIME(0,0,0),IF(AIN4="非常勤",AHI19,AHU19))</f>
        <v>　</v>
      </c>
      <c r="AIJ19" s="666"/>
      <c r="AIK19" s="667"/>
      <c r="AIL19" s="265"/>
      <c r="AIM19" s="665" t="str">
        <f>IF(AIP19="×",TIME(0,0,0),IF(AIN4="非常勤",AHL19,AHX19))</f>
        <v>　</v>
      </c>
      <c r="AIN19" s="666"/>
      <c r="AIO19" s="667"/>
      <c r="AIP19" s="265"/>
      <c r="AIQ19" s="668"/>
      <c r="AIR19" s="669"/>
      <c r="AIS19" s="668"/>
      <c r="AIT19" s="670"/>
      <c r="AIU19" s="669"/>
      <c r="AIV19" s="671"/>
      <c r="AIW19" s="672"/>
      <c r="AIX19" s="672"/>
      <c r="AIY19" s="673"/>
      <c r="AIZ19" s="263">
        <f>$A$19</f>
        <v>5</v>
      </c>
      <c r="AJA19" s="264" t="str">
        <f>$B$19</f>
        <v>祝</v>
      </c>
      <c r="AJB19" s="660"/>
      <c r="AJC19" s="661"/>
      <c r="AJD19" s="660"/>
      <c r="AJE19" s="661"/>
      <c r="AJF19" s="662" t="str">
        <f>IFERROR(IF(OR(AJA19="日",AJA19="祝",AJA19=0,AJB19=""),"　",MAX(IF(AND(AJB19&lt;=AJF14,AJD19&gt;AJG14),AJG14-AJF14,IF(AND(AJB19&gt;AJF14,AJD19&lt;=AJG14),AJD19-AJB19,IF(AND(AJB19&lt;=AJF14,AJD19&lt;=AJG14),AJD19-AJF14,IF(AND(AJB19&gt;AJF14,AJD19&gt;AJG14),AJG14-AJB19,0)))),0)),0)</f>
        <v>　</v>
      </c>
      <c r="AJG19" s="663"/>
      <c r="AJH19" s="664"/>
      <c r="AJI19" s="662" t="str">
        <f>IFERROR(IF(OR(AJA19="日",AJA19="祝",AJA19=0,AJB19=""),"　",MAX(IF(AND(AJB19&gt;AJL14,AJD19&gt;AJJ14),0,IF(AND(AJB19&lt;=AJL14,AJB19&gt;AJI14,AJD19&gt;AJJ14),AJL14-AJB19,IF(AND(AJB19&lt;=AJL14,AJB19&lt;=AJI14,AJD19&gt;AJJ14),AJL14-AJI14,IF(AND(AJB19&gt;AJI14,AJD19&lt;=AJJ14),AJD19-AJB19,IF(AND(AJB19&lt;=AJI14,AJD19&lt;=AJJ14),AJD19-AJI14,0))))),0)),0)</f>
        <v>　</v>
      </c>
      <c r="AJJ19" s="663"/>
      <c r="AJK19" s="664"/>
      <c r="AJL19" s="662" t="str">
        <f>IFERROR(IF(OR(AJA19="日",AJA19="祝",AJA19=0,AJB19=""),"　",MAX(IF(AND(AJB19&lt;=AJL14,AJD19&gt;AJM14),AJM14-AJL14,IF(AJD19&lt;=AJM14,0,IF(AND(AJB19&gt;AJL14,AJD19&gt;AJM14),AJM14-AJB19,0))),0)),0)</f>
        <v>　</v>
      </c>
      <c r="AJM19" s="663"/>
      <c r="AJN19" s="664"/>
      <c r="AJO19" s="662" t="str">
        <f>IFERROR(IF(OR(AJA19="日",AJA19="祝",AJA19=0,AJB19=""),"　",MAX(IF(AJB19&gt;AJO14,AJD19-AJB19,IF(AJB19&lt;=AJO14,AJD19-AJO14,0)),0)),0)</f>
        <v>　</v>
      </c>
      <c r="AJP19" s="663"/>
      <c r="AJQ19" s="664"/>
      <c r="AJR19" s="662" t="str">
        <f>IFERROR(IF(OR(AJA19="日",AJA19="祝",AJA19=0,AJB19=""),"　",MAX(IF(AND(AJB19&lt;=AJR14,AJD19&gt;AJS14),AJS14-AJR14,IF(AND(AJB19&gt;AJR14,AJD19&lt;=AJS14),AJD19-AJB19,IF(AND(AJB19&lt;=AJR14,AJD19&lt;=AJS14),AJD19-AJR14,IF(AND(AJB19&gt;AJR14,AJD19&gt;AJS14),AJS14-AJB19,0)))),0)),0)</f>
        <v>　</v>
      </c>
      <c r="AJS19" s="663"/>
      <c r="AJT19" s="664"/>
      <c r="AJU19" s="662" t="str">
        <f>IFERROR(IF(OR(AJA19="日",AJA19="祝",AJA19=0,AJB19=""),"　",MAX(IF(AND(AJB19&gt;AJX14,AJD19&gt;AJV14),0,IF(AND(AJB19&lt;=AJX14,AJB19&gt;AJU14,AJD19&gt;AJV14),AJX14-AJB19,IF(AND(AJB19&lt;=AJX14,AJB19&lt;=AJU14,AJD19&gt;AJV14),AJX14-AJU14,IF(AND(AJB19&gt;AJU14,AJD19&lt;=AJV14),AJD19-AJB19,IF(AND(AJB19&lt;=AJU14,AJD19&lt;=AJV14),AJD19-AJU14,0))))),0)),0)</f>
        <v>　</v>
      </c>
      <c r="AJV19" s="663"/>
      <c r="AJW19" s="664"/>
      <c r="AJX19" s="662" t="str">
        <f>IFERROR(IF(OR(AJA19="日",AJA19="祝",AJA19=0,AJB19=""),"　",MAX(IF(AND(AJB19&lt;=AJX14,AJD19&gt;AJY14),AJY14-AJX14,IF(AJD19&lt;=AJY14,0,IF(AND(AJB19&gt;AJX14,AJD19&gt;AJY14),AJY14-AJB19,0))),0)),0)</f>
        <v>　</v>
      </c>
      <c r="AJY19" s="663"/>
      <c r="AJZ19" s="664"/>
      <c r="AKA19" s="662" t="str">
        <f t="shared" si="17"/>
        <v>　</v>
      </c>
      <c r="AKB19" s="663"/>
      <c r="AKC19" s="664"/>
      <c r="AKD19" s="665" t="str">
        <f>IF(AKG19="×",TIME(0,0,0),IF(AKQ4="非常勤",AJF19,AJR19))</f>
        <v>　</v>
      </c>
      <c r="AKE19" s="666"/>
      <c r="AKF19" s="667"/>
      <c r="AKG19" s="265"/>
      <c r="AKH19" s="665" t="str">
        <f>IF(AKK19="×",TIME(0,0,0),IF(AKQ4="非常勤",AJI19,AJU19))</f>
        <v>　</v>
      </c>
      <c r="AKI19" s="666"/>
      <c r="AKJ19" s="667"/>
      <c r="AKK19" s="265"/>
      <c r="AKL19" s="665" t="str">
        <f>IF(AKO19="×",TIME(0,0,0),IF(AKQ4="非常勤",AJL19,AJX19))</f>
        <v>　</v>
      </c>
      <c r="AKM19" s="666"/>
      <c r="AKN19" s="667"/>
      <c r="AKO19" s="265"/>
      <c r="AKP19" s="665" t="str">
        <f>IF(AKS19="×",TIME(0,0,0),IF(AKQ4="非常勤",AJO19,AKA19))</f>
        <v>　</v>
      </c>
      <c r="AKQ19" s="666"/>
      <c r="AKR19" s="667"/>
      <c r="AKS19" s="265"/>
      <c r="AKT19" s="668"/>
      <c r="AKU19" s="669"/>
      <c r="AKV19" s="668"/>
      <c r="AKW19" s="670"/>
      <c r="AKX19" s="669"/>
      <c r="AKY19" s="671"/>
      <c r="AKZ19" s="672"/>
      <c r="ALA19" s="672"/>
      <c r="ALB19" s="673"/>
      <c r="ALC19" s="263">
        <f>$A$19</f>
        <v>5</v>
      </c>
      <c r="ALD19" s="264" t="str">
        <f>$B$19</f>
        <v>祝</v>
      </c>
      <c r="ALE19" s="660"/>
      <c r="ALF19" s="661"/>
      <c r="ALG19" s="660"/>
      <c r="ALH19" s="661"/>
      <c r="ALI19" s="662" t="str">
        <f>IFERROR(IF(OR(ALD19="日",ALD19="祝",ALD19=0,ALE19=""),"　",MAX(IF(AND(ALE19&lt;=ALI14,ALG19&gt;ALJ14),ALJ14-ALI14,IF(AND(ALE19&gt;ALI14,ALG19&lt;=ALJ14),ALG19-ALE19,IF(AND(ALE19&lt;=ALI14,ALG19&lt;=ALJ14),ALG19-ALI14,IF(AND(ALE19&gt;ALI14,ALG19&gt;ALJ14),ALJ14-ALE19,0)))),0)),0)</f>
        <v>　</v>
      </c>
      <c r="ALJ19" s="663"/>
      <c r="ALK19" s="664"/>
      <c r="ALL19" s="662" t="str">
        <f>IFERROR(IF(OR(ALD19="日",ALD19="祝",ALD19=0,ALE19=""),"　",MAX(IF(AND(ALE19&gt;ALO14,ALG19&gt;ALM14),0,IF(AND(ALE19&lt;=ALO14,ALE19&gt;ALL14,ALG19&gt;ALM14),ALO14-ALE19,IF(AND(ALE19&lt;=ALO14,ALE19&lt;=ALL14,ALG19&gt;ALM14),ALO14-ALL14,IF(AND(ALE19&gt;ALL14,ALG19&lt;=ALM14),ALG19-ALE19,IF(AND(ALE19&lt;=ALL14,ALG19&lt;=ALM14),ALG19-ALL14,0))))),0)),0)</f>
        <v>　</v>
      </c>
      <c r="ALM19" s="663"/>
      <c r="ALN19" s="664"/>
      <c r="ALO19" s="662" t="str">
        <f>IFERROR(IF(OR(ALD19="日",ALD19="祝",ALD19=0,ALE19=""),"　",MAX(IF(AND(ALE19&lt;=ALO14,ALG19&gt;ALP14),ALP14-ALO14,IF(ALG19&lt;=ALP14,0,IF(AND(ALE19&gt;ALO14,ALG19&gt;ALP14),ALP14-ALE19,0))),0)),0)</f>
        <v>　</v>
      </c>
      <c r="ALP19" s="663"/>
      <c r="ALQ19" s="664"/>
      <c r="ALR19" s="662" t="str">
        <f>IFERROR(IF(OR(ALD19="日",ALD19="祝",ALD19=0,ALE19=""),"　",MAX(IF(ALE19&gt;ALR14,ALG19-ALE19,IF(ALE19&lt;=ALR14,ALG19-ALR14,0)),0)),0)</f>
        <v>　</v>
      </c>
      <c r="ALS19" s="663"/>
      <c r="ALT19" s="664"/>
      <c r="ALU19" s="662" t="str">
        <f>IFERROR(IF(OR(ALD19="日",ALD19="祝",ALD19=0,ALE19=""),"　",MAX(IF(AND(ALE19&lt;=ALU14,ALG19&gt;ALV14),ALV14-ALU14,IF(AND(ALE19&gt;ALU14,ALG19&lt;=ALV14),ALG19-ALE19,IF(AND(ALE19&lt;=ALU14,ALG19&lt;=ALV14),ALG19-ALU14,IF(AND(ALE19&gt;ALU14,ALG19&gt;ALV14),ALV14-ALE19,0)))),0)),0)</f>
        <v>　</v>
      </c>
      <c r="ALV19" s="663"/>
      <c r="ALW19" s="664"/>
      <c r="ALX19" s="662" t="str">
        <f>IFERROR(IF(OR(ALD19="日",ALD19="祝",ALD19=0,ALE19=""),"　",MAX(IF(AND(ALE19&gt;AMA14,ALG19&gt;ALY14),0,IF(AND(ALE19&lt;=AMA14,ALE19&gt;ALX14,ALG19&gt;ALY14),AMA14-ALE19,IF(AND(ALE19&lt;=AMA14,ALE19&lt;=ALX14,ALG19&gt;ALY14),AMA14-ALX14,IF(AND(ALE19&gt;ALX14,ALG19&lt;=ALY14),ALG19-ALE19,IF(AND(ALE19&lt;=ALX14,ALG19&lt;=ALY14),ALG19-ALX14,0))))),0)),0)</f>
        <v>　</v>
      </c>
      <c r="ALY19" s="663"/>
      <c r="ALZ19" s="664"/>
      <c r="AMA19" s="662" t="str">
        <f>IFERROR(IF(OR(ALD19="日",ALD19="祝",ALD19=0,ALE19=""),"　",MAX(IF(AND(ALE19&lt;=AMA14,ALG19&gt;AMB14),AMB14-AMA14,IF(ALG19&lt;=AMB14,0,IF(AND(ALE19&gt;AMA14,ALG19&gt;AMB14),AMB14-ALE19,0))),0)),0)</f>
        <v>　</v>
      </c>
      <c r="AMB19" s="663"/>
      <c r="AMC19" s="664"/>
      <c r="AMD19" s="662" t="str">
        <f t="shared" si="18"/>
        <v>　</v>
      </c>
      <c r="AME19" s="663"/>
      <c r="AMF19" s="664"/>
      <c r="AMG19" s="665" t="str">
        <f>IF(AMJ19="×",TIME(0,0,0),IF(AMT4="非常勤",ALI19,ALU19))</f>
        <v>　</v>
      </c>
      <c r="AMH19" s="666"/>
      <c r="AMI19" s="667"/>
      <c r="AMJ19" s="265"/>
      <c r="AMK19" s="665" t="str">
        <f>IF(AMN19="×",TIME(0,0,0),IF(AMT4="非常勤",ALL19,ALX19))</f>
        <v>　</v>
      </c>
      <c r="AML19" s="666"/>
      <c r="AMM19" s="667"/>
      <c r="AMN19" s="265"/>
      <c r="AMO19" s="665" t="str">
        <f>IF(AMR19="×",TIME(0,0,0),IF(AMT4="非常勤",ALO19,AMA19))</f>
        <v>　</v>
      </c>
      <c r="AMP19" s="666"/>
      <c r="AMQ19" s="667"/>
      <c r="AMR19" s="265"/>
      <c r="AMS19" s="665" t="str">
        <f>IF(AMV19="×",TIME(0,0,0),IF(AMT4="非常勤",ALR19,AMD19))</f>
        <v>　</v>
      </c>
      <c r="AMT19" s="666"/>
      <c r="AMU19" s="667"/>
      <c r="AMV19" s="265"/>
      <c r="AMW19" s="668"/>
      <c r="AMX19" s="669"/>
      <c r="AMY19" s="668"/>
      <c r="AMZ19" s="670"/>
      <c r="ANA19" s="669"/>
      <c r="ANB19" s="671"/>
      <c r="ANC19" s="672"/>
      <c r="AND19" s="672"/>
      <c r="ANE19" s="673"/>
      <c r="ANF19" s="263">
        <f>$A$19</f>
        <v>5</v>
      </c>
      <c r="ANG19" s="264" t="str">
        <f>$B$19</f>
        <v>祝</v>
      </c>
      <c r="ANH19" s="660"/>
      <c r="ANI19" s="661"/>
      <c r="ANJ19" s="660"/>
      <c r="ANK19" s="661"/>
      <c r="ANL19" s="662" t="str">
        <f>IFERROR(IF(OR(ANG19="日",ANG19="祝",ANG19=0,ANH19=""),"　",MAX(IF(AND(ANH19&lt;=ANL14,ANJ19&gt;ANM14),ANM14-ANL14,IF(AND(ANH19&gt;ANL14,ANJ19&lt;=ANM14),ANJ19-ANH19,IF(AND(ANH19&lt;=ANL14,ANJ19&lt;=ANM14),ANJ19-ANL14,IF(AND(ANH19&gt;ANL14,ANJ19&gt;ANM14),ANM14-ANH19,0)))),0)),0)</f>
        <v>　</v>
      </c>
      <c r="ANM19" s="663"/>
      <c r="ANN19" s="664"/>
      <c r="ANO19" s="662" t="str">
        <f>IFERROR(IF(OR(ANG19="日",ANG19="祝",ANG19=0,ANH19=""),"　",MAX(IF(AND(ANH19&gt;ANR14,ANJ19&gt;ANP14),0,IF(AND(ANH19&lt;=ANR14,ANH19&gt;ANO14,ANJ19&gt;ANP14),ANR14-ANH19,IF(AND(ANH19&lt;=ANR14,ANH19&lt;=ANO14,ANJ19&gt;ANP14),ANR14-ANO14,IF(AND(ANH19&gt;ANO14,ANJ19&lt;=ANP14),ANJ19-ANH19,IF(AND(ANH19&lt;=ANO14,ANJ19&lt;=ANP14),ANJ19-ANO14,0))))),0)),0)</f>
        <v>　</v>
      </c>
      <c r="ANP19" s="663"/>
      <c r="ANQ19" s="664"/>
      <c r="ANR19" s="662" t="str">
        <f>IFERROR(IF(OR(ANG19="日",ANG19="祝",ANG19=0,ANH19=""),"　",MAX(IF(AND(ANH19&lt;=ANR14,ANJ19&gt;ANS14),ANS14-ANR14,IF(ANJ19&lt;=ANS14,0,IF(AND(ANH19&gt;ANR14,ANJ19&gt;ANS14),ANS14-ANH19,0))),0)),0)</f>
        <v>　</v>
      </c>
      <c r="ANS19" s="663"/>
      <c r="ANT19" s="664"/>
      <c r="ANU19" s="662" t="str">
        <f>IFERROR(IF(OR(ANG19="日",ANG19="祝",ANG19=0,ANH19=""),"　",MAX(IF(ANH19&gt;ANU14,ANJ19-ANH19,IF(ANH19&lt;=ANU14,ANJ19-ANU14,0)),0)),0)</f>
        <v>　</v>
      </c>
      <c r="ANV19" s="663"/>
      <c r="ANW19" s="664"/>
      <c r="ANX19" s="662" t="str">
        <f>IFERROR(IF(OR(ANG19="日",ANG19="祝",ANG19=0,ANH19=""),"　",MAX(IF(AND(ANH19&lt;=ANX14,ANJ19&gt;ANY14),ANY14-ANX14,IF(AND(ANH19&gt;ANX14,ANJ19&lt;=ANY14),ANJ19-ANH19,IF(AND(ANH19&lt;=ANX14,ANJ19&lt;=ANY14),ANJ19-ANX14,IF(AND(ANH19&gt;ANX14,ANJ19&gt;ANY14),ANY14-ANH19,0)))),0)),0)</f>
        <v>　</v>
      </c>
      <c r="ANY19" s="663"/>
      <c r="ANZ19" s="664"/>
      <c r="AOA19" s="662" t="str">
        <f>IFERROR(IF(OR(ANG19="日",ANG19="祝",ANG19=0,ANH19=""),"　",MAX(IF(AND(ANH19&gt;AOD14,ANJ19&gt;AOB14),0,IF(AND(ANH19&lt;=AOD14,ANH19&gt;AOA14,ANJ19&gt;AOB14),AOD14-ANH19,IF(AND(ANH19&lt;=AOD14,ANH19&lt;=AOA14,ANJ19&gt;AOB14),AOD14-AOA14,IF(AND(ANH19&gt;AOA14,ANJ19&lt;=AOB14),ANJ19-ANH19,IF(AND(ANH19&lt;=AOA14,ANJ19&lt;=AOB14),ANJ19-AOA14,0))))),0)),0)</f>
        <v>　</v>
      </c>
      <c r="AOB19" s="663"/>
      <c r="AOC19" s="664"/>
      <c r="AOD19" s="662" t="str">
        <f>IFERROR(IF(OR(ANG19="日",ANG19="祝",ANG19=0,ANH19=""),"　",MAX(IF(AND(ANH19&lt;=AOD14,ANJ19&gt;AOE14),AOE14-AOD14,IF(ANJ19&lt;=AOE14,0,IF(AND(ANH19&gt;AOD14,ANJ19&gt;AOE14),AOE14-ANH19,0))),0)),0)</f>
        <v>　</v>
      </c>
      <c r="AOE19" s="663"/>
      <c r="AOF19" s="664"/>
      <c r="AOG19" s="662" t="str">
        <f t="shared" si="19"/>
        <v>　</v>
      </c>
      <c r="AOH19" s="663"/>
      <c r="AOI19" s="664"/>
      <c r="AOJ19" s="665" t="str">
        <f>IF(AOM19="×",TIME(0,0,0),IF(AOW4="非常勤",ANL19,ANX19))</f>
        <v>　</v>
      </c>
      <c r="AOK19" s="666"/>
      <c r="AOL19" s="667"/>
      <c r="AOM19" s="265"/>
      <c r="AON19" s="665" t="str">
        <f>IF(AOQ19="×",TIME(0,0,0),IF(AOW4="非常勤",ANO19,AOA19))</f>
        <v>　</v>
      </c>
      <c r="AOO19" s="666"/>
      <c r="AOP19" s="667"/>
      <c r="AOQ19" s="265"/>
      <c r="AOR19" s="665" t="str">
        <f>IF(AOU19="×",TIME(0,0,0),IF(AOW4="非常勤",ANR19,AOD19))</f>
        <v>　</v>
      </c>
      <c r="AOS19" s="666"/>
      <c r="AOT19" s="667"/>
      <c r="AOU19" s="265"/>
      <c r="AOV19" s="665" t="str">
        <f>IF(AOY19="×",TIME(0,0,0),IF(AOW4="非常勤",ANU19,AOG19))</f>
        <v>　</v>
      </c>
      <c r="AOW19" s="666"/>
      <c r="AOX19" s="667"/>
      <c r="AOY19" s="265"/>
      <c r="AOZ19" s="668"/>
      <c r="APA19" s="669"/>
      <c r="APB19" s="668"/>
      <c r="APC19" s="670"/>
      <c r="APD19" s="669"/>
      <c r="APE19" s="671"/>
      <c r="APF19" s="672"/>
      <c r="APG19" s="672"/>
      <c r="APH19" s="673"/>
      <c r="API19" s="263">
        <f>$A$19</f>
        <v>5</v>
      </c>
      <c r="APJ19" s="264" t="str">
        <f>$B$19</f>
        <v>祝</v>
      </c>
      <c r="APK19" s="660"/>
      <c r="APL19" s="661"/>
      <c r="APM19" s="660"/>
      <c r="APN19" s="661"/>
      <c r="APO19" s="662" t="str">
        <f>IFERROR(IF(OR(APJ19="日",APJ19="祝",APJ19=0,APK19=""),"　",MAX(IF(AND(APK19&lt;=APO14,APM19&gt;APP14),APP14-APO14,IF(AND(APK19&gt;APO14,APM19&lt;=APP14),APM19-APK19,IF(AND(APK19&lt;=APO14,APM19&lt;=APP14),APM19-APO14,IF(AND(APK19&gt;APO14,APM19&gt;APP14),APP14-APK19,0)))),0)),0)</f>
        <v>　</v>
      </c>
      <c r="APP19" s="663"/>
      <c r="APQ19" s="664"/>
      <c r="APR19" s="662" t="str">
        <f>IFERROR(IF(OR(APJ19="日",APJ19="祝",APJ19=0,APK19=""),"　",MAX(IF(AND(APK19&gt;APU14,APM19&gt;APS14),0,IF(AND(APK19&lt;=APU14,APK19&gt;APR14,APM19&gt;APS14),APU14-APK19,IF(AND(APK19&lt;=APU14,APK19&lt;=APR14,APM19&gt;APS14),APU14-APR14,IF(AND(APK19&gt;APR14,APM19&lt;=APS14),APM19-APK19,IF(AND(APK19&lt;=APR14,APM19&lt;=APS14),APM19-APR14,0))))),0)),0)</f>
        <v>　</v>
      </c>
      <c r="APS19" s="663"/>
      <c r="APT19" s="664"/>
      <c r="APU19" s="662" t="str">
        <f>IFERROR(IF(OR(APJ19="日",APJ19="祝",APJ19=0,APK19=""),"　",MAX(IF(AND(APK19&lt;=APU14,APM19&gt;APV14),APV14-APU14,IF(APM19&lt;=APV14,0,IF(AND(APK19&gt;APU14,APM19&gt;APV14),APV14-APK19,0))),0)),0)</f>
        <v>　</v>
      </c>
      <c r="APV19" s="663"/>
      <c r="APW19" s="664"/>
      <c r="APX19" s="662" t="str">
        <f>IFERROR(IF(OR(APJ19="日",APJ19="祝",APJ19=0,APK19=""),"　",MAX(IF(APK19&gt;APX14,APM19-APK19,IF(APK19&lt;=APX14,APM19-APX14,0)),0)),0)</f>
        <v>　</v>
      </c>
      <c r="APY19" s="663"/>
      <c r="APZ19" s="664"/>
      <c r="AQA19" s="662" t="str">
        <f>IFERROR(IF(OR(APJ19="日",APJ19="祝",APJ19=0,APK19=""),"　",MAX(IF(AND(APK19&lt;=AQA14,APM19&gt;AQB14),AQB14-AQA14,IF(AND(APK19&gt;AQA14,APM19&lt;=AQB14),APM19-APK19,IF(AND(APK19&lt;=AQA14,APM19&lt;=AQB14),APM19-AQA14,IF(AND(APK19&gt;AQA14,APM19&gt;AQB14),AQB14-APK19,0)))),0)),0)</f>
        <v>　</v>
      </c>
      <c r="AQB19" s="663"/>
      <c r="AQC19" s="664"/>
      <c r="AQD19" s="662" t="str">
        <f>IFERROR(IF(OR(APJ19="日",APJ19="祝",APJ19=0,APK19=""),"　",MAX(IF(AND(APK19&gt;AQG14,APM19&gt;AQE14),0,IF(AND(APK19&lt;=AQG14,APK19&gt;AQD14,APM19&gt;AQE14),AQG14-APK19,IF(AND(APK19&lt;=AQG14,APK19&lt;=AQD14,APM19&gt;AQE14),AQG14-AQD14,IF(AND(APK19&gt;AQD14,APM19&lt;=AQE14),APM19-APK19,IF(AND(APK19&lt;=AQD14,APM19&lt;=AQE14),APM19-AQD14,0))))),0)),0)</f>
        <v>　</v>
      </c>
      <c r="AQE19" s="663"/>
      <c r="AQF19" s="664"/>
      <c r="AQG19" s="662" t="str">
        <f>IFERROR(IF(OR(APJ19="日",APJ19="祝",APJ19=0,APK19=""),"　",MAX(IF(AND(APK19&lt;=AQG14,APM19&gt;AQH14),AQH14-AQG14,IF(APM19&lt;=AQH14,0,IF(AND(APK19&gt;AQG14,APM19&gt;AQH14),AQH14-APK19,0))),0)),0)</f>
        <v>　</v>
      </c>
      <c r="AQH19" s="663"/>
      <c r="AQI19" s="664"/>
      <c r="AQJ19" s="662" t="str">
        <f t="shared" si="20"/>
        <v>　</v>
      </c>
      <c r="AQK19" s="663"/>
      <c r="AQL19" s="664"/>
      <c r="AQM19" s="665" t="str">
        <f>IF(AQP19="×",TIME(0,0,0),IF(AQZ4="非常勤",APO19,AQA19))</f>
        <v>　</v>
      </c>
      <c r="AQN19" s="666"/>
      <c r="AQO19" s="667"/>
      <c r="AQP19" s="265"/>
      <c r="AQQ19" s="665" t="str">
        <f>IF(AQT19="×",TIME(0,0,0),IF(AQZ4="非常勤",APR19,AQD19))</f>
        <v>　</v>
      </c>
      <c r="AQR19" s="666"/>
      <c r="AQS19" s="667"/>
      <c r="AQT19" s="265"/>
      <c r="AQU19" s="665" t="str">
        <f>IF(AQX19="×",TIME(0,0,0),IF(AQZ4="非常勤",APU19,AQG19))</f>
        <v>　</v>
      </c>
      <c r="AQV19" s="666"/>
      <c r="AQW19" s="667"/>
      <c r="AQX19" s="265"/>
      <c r="AQY19" s="665" t="str">
        <f>IF(ARB19="×",TIME(0,0,0),IF(AQZ4="非常勤",APX19,AQJ19))</f>
        <v>　</v>
      </c>
      <c r="AQZ19" s="666"/>
      <c r="ARA19" s="667"/>
      <c r="ARB19" s="265"/>
      <c r="ARC19" s="720"/>
      <c r="ARD19" s="720"/>
      <c r="ARE19" s="668"/>
      <c r="ARF19" s="670"/>
      <c r="ARG19" s="669"/>
      <c r="ARH19" s="671"/>
      <c r="ARI19" s="672"/>
      <c r="ARJ19" s="672"/>
      <c r="ARK19" s="673"/>
      <c r="ARL19" s="263">
        <f>$A$19</f>
        <v>5</v>
      </c>
      <c r="ARM19" s="264" t="str">
        <f>$B$19</f>
        <v>祝</v>
      </c>
      <c r="ARN19" s="660"/>
      <c r="ARO19" s="661"/>
      <c r="ARP19" s="660"/>
      <c r="ARQ19" s="661"/>
      <c r="ARR19" s="662" t="str">
        <f>IFERROR(IF(OR(ARM19="日",ARM19="祝",ARM19=0,ARN19=""),"　",MAX(IF(AND(ARN19&lt;=ARR14,ARP19&gt;ARS14),ARS14-ARR14,IF(AND(ARN19&gt;ARR14,ARP19&lt;=ARS14),ARP19-ARN19,IF(AND(ARN19&lt;=ARR14,ARP19&lt;=ARS14),ARP19-ARR14,IF(AND(ARN19&gt;ARR14,ARP19&gt;ARS14),ARS14-ARN19,0)))),0)),0)</f>
        <v>　</v>
      </c>
      <c r="ARS19" s="663"/>
      <c r="ART19" s="664"/>
      <c r="ARU19" s="662" t="str">
        <f>IFERROR(IF(OR(ARM19="日",ARM19="祝",ARM19=0,ARN19=""),"　",MAX(IF(AND(ARN19&gt;ARX14,ARP19&gt;ARV14),0,IF(AND(ARN19&lt;=ARX14,ARN19&gt;ARU14,ARP19&gt;ARV14),ARX14-ARN19,IF(AND(ARN19&lt;=ARX14,ARN19&lt;=ARU14,ARP19&gt;ARV14),ARX14-ARU14,IF(AND(ARN19&gt;ARU14,ARP19&lt;=ARV14),ARP19-ARN19,IF(AND(ARN19&lt;=ARU14,ARP19&lt;=ARV14),ARP19-ARU14,0))))),0)),0)</f>
        <v>　</v>
      </c>
      <c r="ARV19" s="663"/>
      <c r="ARW19" s="664"/>
      <c r="ARX19" s="662" t="str">
        <f>IFERROR(IF(OR(ARM19="日",ARM19="祝",ARM19=0,ARN19=""),"　",MAX(IF(AND(ARN19&lt;=ARX14,ARP19&gt;ARY14),ARY14-ARX14,IF(ARP19&lt;=ARY14,0,IF(AND(ARN19&gt;ARX14,ARP19&gt;ARY14),ARY14-ARN19,0))),0)),0)</f>
        <v>　</v>
      </c>
      <c r="ARY19" s="663"/>
      <c r="ARZ19" s="664"/>
      <c r="ASA19" s="662" t="str">
        <f>IFERROR(IF(OR(ARM19="日",ARM19="祝",ARM19=0,ARN19=""),"　",MAX(IF(ARN19&gt;ASA14,ARP19-ARN19,IF(ARN19&lt;=ASA14,ARP19-ASA14,0)),0)),0)</f>
        <v>　</v>
      </c>
      <c r="ASB19" s="663"/>
      <c r="ASC19" s="664"/>
      <c r="ASD19" s="662" t="str">
        <f>IFERROR(IF(OR(ARM19="日",ARM19="祝",ARM19=0,ARN19=""),"　",MAX(IF(AND(ARN19&lt;=ASD14,ARP19&gt;ASE14),ASE14-ASD14,IF(AND(ARN19&gt;ASD14,ARP19&lt;=ASE14),ARP19-ARN19,IF(AND(ARN19&lt;=ASD14,ARP19&lt;=ASE14),ARP19-ASD14,IF(AND(ARN19&gt;ASD14,ARP19&gt;ASE14),ASE14-ARN19,0)))),0)),0)</f>
        <v>　</v>
      </c>
      <c r="ASE19" s="663"/>
      <c r="ASF19" s="664"/>
      <c r="ASG19" s="662" t="str">
        <f>IFERROR(IF(OR(ARM19="日",ARM19="祝",ARM19=0,ARN19=""),"　",MAX(IF(AND(ARN19&gt;ASJ14,ARP19&gt;ASH14),0,IF(AND(ARN19&lt;=ASJ14,ARN19&gt;ASG14,ARP19&gt;ASH14),ASJ14-ARN19,IF(AND(ARN19&lt;=ASJ14,ARN19&lt;=ASG14,ARP19&gt;ASH14),ASJ14-ASG14,IF(AND(ARN19&gt;ASG14,ARP19&lt;=ASH14),ARP19-ARN19,IF(AND(ARN19&lt;=ASG14,ARP19&lt;=ASH14),ARP19-ASG14,0))))),0)),0)</f>
        <v>　</v>
      </c>
      <c r="ASH19" s="663"/>
      <c r="ASI19" s="664"/>
      <c r="ASJ19" s="662" t="str">
        <f>IFERROR(IF(OR(ARM19="日",ARM19="祝",ARM19=0,ARN19=""),"　",MAX(IF(AND(ARN19&lt;=ASJ14,ARP19&gt;ASK14),ASK14-ASJ14,IF(ARP19&lt;=ASK14,0,IF(AND(ARN19&gt;ASJ14,ARP19&gt;ASK14),ASK14-ARN19,0))),0)),0)</f>
        <v>　</v>
      </c>
      <c r="ASK19" s="663"/>
      <c r="ASL19" s="664"/>
      <c r="ASM19" s="662" t="str">
        <f t="shared" si="21"/>
        <v>　</v>
      </c>
      <c r="ASN19" s="663"/>
      <c r="ASO19" s="664"/>
      <c r="ASP19" s="665" t="str">
        <f>IF(ASS19="×",TIME(0,0,0),IF(ATC4="非常勤",ARR19,ASD19))</f>
        <v>　</v>
      </c>
      <c r="ASQ19" s="666"/>
      <c r="ASR19" s="667"/>
      <c r="ASS19" s="265"/>
      <c r="AST19" s="665" t="str">
        <f>IF(ASW19="×",TIME(0,0,0),IF(ATC4="非常勤",ARU19,ASG19))</f>
        <v>　</v>
      </c>
      <c r="ASU19" s="666"/>
      <c r="ASV19" s="667"/>
      <c r="ASW19" s="265"/>
      <c r="ASX19" s="665" t="str">
        <f>IF(ATA19="×",TIME(0,0,0),IF(ATC4="非常勤",ARX19,ASJ19))</f>
        <v>　</v>
      </c>
      <c r="ASY19" s="666"/>
      <c r="ASZ19" s="667"/>
      <c r="ATA19" s="265"/>
      <c r="ATB19" s="665" t="str">
        <f>IF(ATE19="×",TIME(0,0,0),IF(ATC4="非常勤",ASA19,ASM19))</f>
        <v>　</v>
      </c>
      <c r="ATC19" s="666"/>
      <c r="ATD19" s="667"/>
      <c r="ATE19" s="265"/>
      <c r="ATF19" s="720"/>
      <c r="ATG19" s="720"/>
      <c r="ATH19" s="668"/>
      <c r="ATI19" s="670"/>
      <c r="ATJ19" s="669"/>
      <c r="ATK19" s="671"/>
      <c r="ATL19" s="672"/>
      <c r="ATM19" s="672"/>
      <c r="ATN19" s="673"/>
      <c r="ATO19" s="263">
        <f>$A$19</f>
        <v>5</v>
      </c>
      <c r="ATP19" s="264" t="str">
        <f>$B$19</f>
        <v>祝</v>
      </c>
      <c r="ATQ19" s="660"/>
      <c r="ATR19" s="661"/>
      <c r="ATS19" s="660"/>
      <c r="ATT19" s="661"/>
      <c r="ATU19" s="662" t="str">
        <f>IFERROR(IF(OR(ATP19="日",ATP19="祝",ATP19=0,ATQ19=""),"　",MAX(IF(AND(ATQ19&lt;=ATU14,ATS19&gt;ATV14),ATV14-ATU14,IF(AND(ATQ19&gt;ATU14,ATS19&lt;=ATV14),ATS19-ATQ19,IF(AND(ATQ19&lt;=ATU14,ATS19&lt;=ATV14),ATS19-ATU14,IF(AND(ATQ19&gt;ATU14,ATS19&gt;ATV14),ATV14-ATQ19,0)))),0)),0)</f>
        <v>　</v>
      </c>
      <c r="ATV19" s="663"/>
      <c r="ATW19" s="664"/>
      <c r="ATX19" s="662" t="str">
        <f>IFERROR(IF(OR(ATP19="日",ATP19="祝",ATP19=0,ATQ19=""),"　",MAX(IF(AND(ATQ19&gt;AUA14,ATS19&gt;ATY14),0,IF(AND(ATQ19&lt;=AUA14,ATQ19&gt;ATX14,ATS19&gt;ATY14),AUA14-ATQ19,IF(AND(ATQ19&lt;=AUA14,ATQ19&lt;=ATX14,ATS19&gt;ATY14),AUA14-ATX14,IF(AND(ATQ19&gt;ATX14,ATS19&lt;=ATY14),ATS19-ATQ19,IF(AND(ATQ19&lt;=ATX14,ATS19&lt;=ATY14),ATS19-ATX14,0))))),0)),0)</f>
        <v>　</v>
      </c>
      <c r="ATY19" s="663"/>
      <c r="ATZ19" s="664"/>
      <c r="AUA19" s="662" t="str">
        <f>IFERROR(IF(OR(ATP19="日",ATP19="祝",ATP19=0,ATQ19=""),"　",MAX(IF(AND(ATQ19&lt;=AUA14,ATS19&gt;AUB14),AUB14-AUA14,IF(ATS19&lt;=AUB14,0,IF(AND(ATQ19&gt;AUA14,ATS19&gt;AUB14),AUB14-ATQ19,0))),0)),0)</f>
        <v>　</v>
      </c>
      <c r="AUB19" s="663"/>
      <c r="AUC19" s="664"/>
      <c r="AUD19" s="662" t="str">
        <f>IFERROR(IF(OR(ATP19="日",ATP19="祝",ATP19=0,ATQ19=""),"　",MAX(IF(ATQ19&gt;AUD14,ATS19-ATQ19,IF(ATQ19&lt;=AUD14,ATS19-AUD14,0)),0)),0)</f>
        <v>　</v>
      </c>
      <c r="AUE19" s="663"/>
      <c r="AUF19" s="664"/>
      <c r="AUG19" s="662" t="str">
        <f>IFERROR(IF(OR(ATP19="日",ATP19="祝",ATP19=0,ATQ19=""),"　",MAX(IF(AND(ATQ19&lt;=AUG14,ATS19&gt;AUH14),AUH14-AUG14,IF(AND(ATQ19&gt;AUG14,ATS19&lt;=AUH14),ATS19-ATQ19,IF(AND(ATQ19&lt;=AUG14,ATS19&lt;=AUH14),ATS19-AUG14,IF(AND(ATQ19&gt;AUG14,ATS19&gt;AUH14),AUH14-ATQ19,0)))),0)),0)</f>
        <v>　</v>
      </c>
      <c r="AUH19" s="663"/>
      <c r="AUI19" s="664"/>
      <c r="AUJ19" s="662" t="str">
        <f>IFERROR(IF(OR(ATP19="日",ATP19="祝",ATP19=0,ATQ19=""),"　",MAX(IF(AND(ATQ19&gt;AUM14,ATS19&gt;AUK14),0,IF(AND(ATQ19&lt;=AUM14,ATQ19&gt;AUJ14,ATS19&gt;AUK14),AUM14-ATQ19,IF(AND(ATQ19&lt;=AUM14,ATQ19&lt;=AUJ14,ATS19&gt;AUK14),AUM14-AUJ14,IF(AND(ATQ19&gt;AUJ14,ATS19&lt;=AUK14),ATS19-ATQ19,IF(AND(ATQ19&lt;=AUJ14,ATS19&lt;=AUK14),ATS19-AUJ14,0))))),0)),0)</f>
        <v>　</v>
      </c>
      <c r="AUK19" s="663"/>
      <c r="AUL19" s="664"/>
      <c r="AUM19" s="662" t="str">
        <f>IFERROR(IF(OR(ATP19="日",ATP19="祝",ATP19=0,ATQ19=""),"　",MAX(IF(AND(ATQ19&lt;=AUM14,ATS19&gt;AUN14),AUN14-AUM14,IF(ATS19&lt;=AUN14,0,IF(AND(ATQ19&gt;AUM14,ATS19&gt;AUN14),AUN14-ATQ19,0))),0)),0)</f>
        <v>　</v>
      </c>
      <c r="AUN19" s="663"/>
      <c r="AUO19" s="664"/>
      <c r="AUP19" s="662" t="str">
        <f t="shared" si="22"/>
        <v>　</v>
      </c>
      <c r="AUQ19" s="663"/>
      <c r="AUR19" s="664"/>
      <c r="AUS19" s="665" t="str">
        <f>IF(AUV19="×",TIME(0,0,0),IF(AVF4="非常勤",ATU19,AUG19))</f>
        <v>　</v>
      </c>
      <c r="AUT19" s="666"/>
      <c r="AUU19" s="667"/>
      <c r="AUV19" s="265"/>
      <c r="AUW19" s="665" t="str">
        <f>IF(AUZ19="×",TIME(0,0,0),IF(AVF4="非常勤",ATX19,AUJ19))</f>
        <v>　</v>
      </c>
      <c r="AUX19" s="666"/>
      <c r="AUY19" s="667"/>
      <c r="AUZ19" s="265"/>
      <c r="AVA19" s="665" t="str">
        <f>IF(AVD19="×",TIME(0,0,0),IF(AVF4="非常勤",AUA19,AUM19))</f>
        <v>　</v>
      </c>
      <c r="AVB19" s="666"/>
      <c r="AVC19" s="667"/>
      <c r="AVD19" s="265"/>
      <c r="AVE19" s="665" t="str">
        <f>IF(AVH19="×",TIME(0,0,0),IF(AVF4="非常勤",AUD19,AUP19))</f>
        <v>　</v>
      </c>
      <c r="AVF19" s="666"/>
      <c r="AVG19" s="667"/>
      <c r="AVH19" s="265"/>
      <c r="AVI19" s="668"/>
      <c r="AVJ19" s="669"/>
      <c r="AVK19" s="668"/>
      <c r="AVL19" s="670"/>
      <c r="AVM19" s="669"/>
      <c r="AVN19" s="671"/>
      <c r="AVO19" s="672"/>
      <c r="AVP19" s="672"/>
      <c r="AVQ19" s="673"/>
      <c r="AVR19" s="263">
        <f>$A$19</f>
        <v>5</v>
      </c>
      <c r="AVS19" s="264" t="str">
        <f>$B$19</f>
        <v>祝</v>
      </c>
      <c r="AVT19" s="660"/>
      <c r="AVU19" s="661"/>
      <c r="AVV19" s="660"/>
      <c r="AVW19" s="661"/>
      <c r="AVX19" s="662" t="str">
        <f>IFERROR(IF(OR(AVS19="日",AVS19="祝",AVS19=0,AVT19=""),"　",MAX(IF(AND(AVT19&lt;=AVX14,AVV19&gt;AVY14),AVY14-AVX14,IF(AND(AVT19&gt;AVX14,AVV19&lt;=AVY14),AVV19-AVT19,IF(AND(AVT19&lt;=AVX14,AVV19&lt;=AVY14),AVV19-AVX14,IF(AND(AVT19&gt;AVX14,AVV19&gt;AVY14),AVY14-AVT19,0)))),0)),0)</f>
        <v>　</v>
      </c>
      <c r="AVY19" s="663"/>
      <c r="AVZ19" s="664"/>
      <c r="AWA19" s="662" t="str">
        <f>IFERROR(IF(OR(AVS19="日",AVS19="祝",AVS19=0,AVT19=""),"　",MAX(IF(AND(AVT19&gt;AWD14,AVV19&gt;AWB14),0,IF(AND(AVT19&lt;=AWD14,AVT19&gt;AWA14,AVV19&gt;AWB14),AWD14-AVT19,IF(AND(AVT19&lt;=AWD14,AVT19&lt;=AWA14,AVV19&gt;AWB14),AWD14-AWA14,IF(AND(AVT19&gt;AWA14,AVV19&lt;=AWB14),AVV19-AVT19,IF(AND(AVT19&lt;=AWA14,AVV19&lt;=AWB14),AVV19-AWA14,0))))),0)),0)</f>
        <v>　</v>
      </c>
      <c r="AWB19" s="663"/>
      <c r="AWC19" s="664"/>
      <c r="AWD19" s="662" t="str">
        <f>IFERROR(IF(OR(AVS19="日",AVS19="祝",AVS19=0,AVT19=""),"　",MAX(IF(AND(AVT19&lt;=AWD14,AVV19&gt;AWE14),AWE14-AWD14,IF(AVV19&lt;=AWE14,0,IF(AND(AVT19&gt;AWD14,AVV19&gt;AWE14),AWE14-AVT19,0))),0)),0)</f>
        <v>　</v>
      </c>
      <c r="AWE19" s="663"/>
      <c r="AWF19" s="664"/>
      <c r="AWG19" s="662" t="str">
        <f>IFERROR(IF(OR(AVS19="日",AVS19="祝",AVS19=0,AVT19=""),"　",MAX(IF(AVT19&gt;AWG14,AVV19-AVT19,IF(AVT19&lt;=AWG14,AVV19-AWG14,0)),0)),0)</f>
        <v>　</v>
      </c>
      <c r="AWH19" s="663"/>
      <c r="AWI19" s="664"/>
      <c r="AWJ19" s="662" t="str">
        <f>IFERROR(IF(OR(AVS19="日",AVS19="祝",AVS19=0,AVT19=""),"　",MAX(IF(AND(AVT19&lt;=AWJ14,AVV19&gt;AWK14),AWK14-AWJ14,IF(AND(AVT19&gt;AWJ14,AVV19&lt;=AWK14),AVV19-AVT19,IF(AND(AVT19&lt;=AWJ14,AVV19&lt;=AWK14),AVV19-AWJ14,IF(AND(AVT19&gt;AWJ14,AVV19&gt;AWK14),AWK14-AVT19,0)))),0)),0)</f>
        <v>　</v>
      </c>
      <c r="AWK19" s="663"/>
      <c r="AWL19" s="664"/>
      <c r="AWM19" s="662" t="str">
        <f>IFERROR(IF(OR(AVS19="日",AVS19="祝",AVS19=0,AVT19=""),"　",MAX(IF(AND(AVT19&gt;AWP14,AVV19&gt;AWN14),0,IF(AND(AVT19&lt;=AWP14,AVT19&gt;AWM14,AVV19&gt;AWN14),AWP14-AVT19,IF(AND(AVT19&lt;=AWP14,AVT19&lt;=AWM14,AVV19&gt;AWN14),AWP14-AWM14,IF(AND(AVT19&gt;AWM14,AVV19&lt;=AWN14),AVV19-AVT19,IF(AND(AVT19&lt;=AWM14,AVV19&lt;=AWN14),AVV19-AWM14,0))))),0)),0)</f>
        <v>　</v>
      </c>
      <c r="AWN19" s="663"/>
      <c r="AWO19" s="664"/>
      <c r="AWP19" s="662" t="str">
        <f>IFERROR(IF(OR(AVS19="日",AVS19="祝",AVS19=0,AVT19=""),"　",MAX(IF(AND(AVT19&lt;=AWP14,AVV19&gt;AWQ14),AWQ14-AWP14,IF(AVV19&lt;=AWQ14,0,IF(AND(AVT19&gt;AWP14,AVV19&gt;AWQ14),AWQ14-AVT19,0))),0)),0)</f>
        <v>　</v>
      </c>
      <c r="AWQ19" s="663"/>
      <c r="AWR19" s="664"/>
      <c r="AWS19" s="662" t="str">
        <f t="shared" si="23"/>
        <v>　</v>
      </c>
      <c r="AWT19" s="663"/>
      <c r="AWU19" s="664"/>
      <c r="AWV19" s="665" t="str">
        <f>IF(AWY19="×",TIME(0,0,0),IF(AXI4="非常勤",AVX19,AWJ19))</f>
        <v>　</v>
      </c>
      <c r="AWW19" s="666"/>
      <c r="AWX19" s="667"/>
      <c r="AWY19" s="265"/>
      <c r="AWZ19" s="665" t="str">
        <f>IF(AXC19="×",TIME(0,0,0),IF(AXI4="非常勤",AWA19,AWM19))</f>
        <v>　</v>
      </c>
      <c r="AXA19" s="666"/>
      <c r="AXB19" s="667"/>
      <c r="AXC19" s="265"/>
      <c r="AXD19" s="665" t="str">
        <f>IF(AXG19="×",TIME(0,0,0),IF(AXI4="非常勤",AWD19,AWP19))</f>
        <v>　</v>
      </c>
      <c r="AXE19" s="666"/>
      <c r="AXF19" s="667"/>
      <c r="AXG19" s="265"/>
      <c r="AXH19" s="665" t="str">
        <f>IF(AXK19="×",TIME(0,0,0),IF(AXI4="非常勤",AWG19,AWS19))</f>
        <v>　</v>
      </c>
      <c r="AXI19" s="666"/>
      <c r="AXJ19" s="667"/>
      <c r="AXK19" s="265"/>
      <c r="AXL19" s="668"/>
      <c r="AXM19" s="669"/>
      <c r="AXN19" s="668"/>
      <c r="AXO19" s="670"/>
      <c r="AXP19" s="669"/>
      <c r="AXQ19" s="671"/>
      <c r="AXR19" s="672"/>
      <c r="AXS19" s="672"/>
      <c r="AXT19" s="673"/>
      <c r="AXU19" s="263">
        <f>$A$19</f>
        <v>5</v>
      </c>
      <c r="AXV19" s="264" t="str">
        <f>$B$19</f>
        <v>祝</v>
      </c>
      <c r="AXW19" s="660"/>
      <c r="AXX19" s="661"/>
      <c r="AXY19" s="660"/>
      <c r="AXZ19" s="661"/>
      <c r="AYA19" s="662" t="str">
        <f>IFERROR(IF(OR(AXV19="日",AXV19="祝",AXV19=0,AXW19=""),"　",MAX(IF(AND(AXW19&lt;=AYA14,AXY19&gt;AYB14),AYB14-AYA14,IF(AND(AXW19&gt;AYA14,AXY19&lt;=AYB14),AXY19-AXW19,IF(AND(AXW19&lt;=AYA14,AXY19&lt;=AYB14),AXY19-AYA14,IF(AND(AXW19&gt;AYA14,AXY19&gt;AYB14),AYB14-AXW19,0)))),0)),0)</f>
        <v>　</v>
      </c>
      <c r="AYB19" s="663"/>
      <c r="AYC19" s="664"/>
      <c r="AYD19" s="662" t="str">
        <f>IFERROR(IF(OR(AXV19="日",AXV19="祝",AXV19=0,AXW19=""),"　",MAX(IF(AND(AXW19&gt;AYG14,AXY19&gt;AYE14),0,IF(AND(AXW19&lt;=AYG14,AXW19&gt;AYD14,AXY19&gt;AYE14),AYG14-AXW19,IF(AND(AXW19&lt;=AYG14,AXW19&lt;=AYD14,AXY19&gt;AYE14),AYG14-AYD14,IF(AND(AXW19&gt;AYD14,AXY19&lt;=AYE14),AXY19-AXW19,IF(AND(AXW19&lt;=AYD14,AXY19&lt;=AYE14),AXY19-AYD14,0))))),0)),0)</f>
        <v>　</v>
      </c>
      <c r="AYE19" s="663"/>
      <c r="AYF19" s="664"/>
      <c r="AYG19" s="662" t="str">
        <f>IFERROR(IF(OR(AXV19="日",AXV19="祝",AXV19=0,AXW19=""),"　",MAX(IF(AND(AXW19&lt;=AYG14,AXY19&gt;AYH14),AYH14-AYG14,IF(AXY19&lt;=AYH14,0,IF(AND(AXW19&gt;AYG14,AXY19&gt;AYH14),AYH14-AXW19,0))),0)),0)</f>
        <v>　</v>
      </c>
      <c r="AYH19" s="663"/>
      <c r="AYI19" s="664"/>
      <c r="AYJ19" s="662" t="str">
        <f>IFERROR(IF(OR(AXV19="日",AXV19="祝",AXV19=0,AXW19=""),"　",MAX(IF(AXW19&gt;AYJ14,AXY19-AXW19,IF(AXW19&lt;=AYJ14,AXY19-AYJ14,0)),0)),0)</f>
        <v>　</v>
      </c>
      <c r="AYK19" s="663"/>
      <c r="AYL19" s="664"/>
      <c r="AYM19" s="662" t="str">
        <f>IFERROR(IF(OR(AXV19="日",AXV19="祝",AXV19=0,AXW19=""),"　",MAX(IF(AND(AXW19&lt;=AYM14,AXY19&gt;AYN14),AYN14-AYM14,IF(AND(AXW19&gt;AYM14,AXY19&lt;=AYN14),AXY19-AXW19,IF(AND(AXW19&lt;=AYM14,AXY19&lt;=AYN14),AXY19-AYM14,IF(AND(AXW19&gt;AYM14,AXY19&gt;AYN14),AYN14-AXW19,0)))),0)),0)</f>
        <v>　</v>
      </c>
      <c r="AYN19" s="663"/>
      <c r="AYO19" s="664"/>
      <c r="AYP19" s="662" t="str">
        <f>IFERROR(IF(OR(AXV19="日",AXV19="祝",AXV19=0,AXW19=""),"　",MAX(IF(AND(AXW19&gt;AYS14,AXY19&gt;AYQ14),0,IF(AND(AXW19&lt;=AYS14,AXW19&gt;AYP14,AXY19&gt;AYQ14),AYS14-AXW19,IF(AND(AXW19&lt;=AYS14,AXW19&lt;=AYP14,AXY19&gt;AYQ14),AYS14-AYP14,IF(AND(AXW19&gt;AYP14,AXY19&lt;=AYQ14),AXY19-AXW19,IF(AND(AXW19&lt;=AYP14,AXY19&lt;=AYQ14),AXY19-AYP14,0))))),0)),0)</f>
        <v>　</v>
      </c>
      <c r="AYQ19" s="663"/>
      <c r="AYR19" s="664"/>
      <c r="AYS19" s="662" t="str">
        <f>IFERROR(IF(OR(AXV19="日",AXV19="祝",AXV19=0,AXW19=""),"　",MAX(IF(AND(AXW19&lt;=AYS14,AXY19&gt;AYT14),AYT14-AYS14,IF(AXY19&lt;=AYT14,0,IF(AND(AXW19&gt;AYS14,AXY19&gt;AYT14),AYT14-AXW19,0))),0)),0)</f>
        <v>　</v>
      </c>
      <c r="AYT19" s="663"/>
      <c r="AYU19" s="664"/>
      <c r="AYV19" s="662" t="str">
        <f t="shared" si="24"/>
        <v>　</v>
      </c>
      <c r="AYW19" s="663"/>
      <c r="AYX19" s="664"/>
      <c r="AYY19" s="665" t="str">
        <f>IF(AZB19="×",TIME(0,0,0),IF(AZL4="非常勤",AYA19,AYM19))</f>
        <v>　</v>
      </c>
      <c r="AYZ19" s="666"/>
      <c r="AZA19" s="667"/>
      <c r="AZB19" s="265"/>
      <c r="AZC19" s="665" t="str">
        <f>IF(AZF19="×",TIME(0,0,0),IF(AZL4="非常勤",AYD19,AYP19))</f>
        <v>　</v>
      </c>
      <c r="AZD19" s="666"/>
      <c r="AZE19" s="667"/>
      <c r="AZF19" s="265"/>
      <c r="AZG19" s="665" t="str">
        <f>IF(AZJ19="×",TIME(0,0,0),IF(AZL4="非常勤",AYG19,AYS19))</f>
        <v>　</v>
      </c>
      <c r="AZH19" s="666"/>
      <c r="AZI19" s="667"/>
      <c r="AZJ19" s="265"/>
      <c r="AZK19" s="665" t="str">
        <f>IF(AZN19="×",TIME(0,0,0),IF(AZL4="非常勤",AYJ19,AYV19))</f>
        <v>　</v>
      </c>
      <c r="AZL19" s="666"/>
      <c r="AZM19" s="667"/>
      <c r="AZN19" s="265"/>
      <c r="AZO19" s="668"/>
      <c r="AZP19" s="669"/>
      <c r="AZQ19" s="668"/>
      <c r="AZR19" s="670"/>
      <c r="AZS19" s="669"/>
      <c r="AZT19" s="671"/>
      <c r="AZU19" s="672"/>
      <c r="AZV19" s="672"/>
      <c r="AZW19" s="673"/>
      <c r="AZX19" s="263">
        <f>$A$19</f>
        <v>5</v>
      </c>
      <c r="AZY19" s="264" t="str">
        <f>$B$19</f>
        <v>祝</v>
      </c>
      <c r="AZZ19" s="660"/>
      <c r="BAA19" s="661"/>
      <c r="BAB19" s="660"/>
      <c r="BAC19" s="661"/>
      <c r="BAD19" s="662" t="str">
        <f>IFERROR(IF(OR(AZY19="日",AZY19="祝",AZY19=0,AZZ19=""),"　",MAX(IF(AND(AZZ19&lt;=BAD14,BAB19&gt;BAE14),BAE14-BAD14,IF(AND(AZZ19&gt;BAD14,BAB19&lt;=BAE14),BAB19-AZZ19,IF(AND(AZZ19&lt;=BAD14,BAB19&lt;=BAE14),BAB19-BAD14,IF(AND(AZZ19&gt;BAD14,BAB19&gt;BAE14),BAE14-AZZ19,0)))),0)),0)</f>
        <v>　</v>
      </c>
      <c r="BAE19" s="663"/>
      <c r="BAF19" s="664"/>
      <c r="BAG19" s="662" t="str">
        <f>IFERROR(IF(OR(AZY19="日",AZY19="祝",AZY19=0,AZZ19=""),"　",MAX(IF(AND(AZZ19&gt;BAJ14,BAB19&gt;BAH14),0,IF(AND(AZZ19&lt;=BAJ14,AZZ19&gt;BAG14,BAB19&gt;BAH14),BAJ14-AZZ19,IF(AND(AZZ19&lt;=BAJ14,AZZ19&lt;=BAG14,BAB19&gt;BAH14),BAJ14-BAG14,IF(AND(AZZ19&gt;BAG14,BAB19&lt;=BAH14),BAB19-AZZ19,IF(AND(AZZ19&lt;=BAG14,BAB19&lt;=BAH14),BAB19-BAG14,0))))),0)),0)</f>
        <v>　</v>
      </c>
      <c r="BAH19" s="663"/>
      <c r="BAI19" s="664"/>
      <c r="BAJ19" s="662" t="str">
        <f>IFERROR(IF(OR(AZY19="日",AZY19="祝",AZY19=0,AZZ19=""),"　",MAX(IF(AND(AZZ19&lt;=BAJ14,BAB19&gt;BAK14),BAK14-BAJ14,IF(BAB19&lt;=BAK14,0,IF(AND(AZZ19&gt;BAJ14,BAB19&gt;BAK14),BAK14-AZZ19,0))),0)),0)</f>
        <v>　</v>
      </c>
      <c r="BAK19" s="663"/>
      <c r="BAL19" s="664"/>
      <c r="BAM19" s="662" t="str">
        <f>IFERROR(IF(OR(AZY19="日",AZY19="祝",AZY19=0,AZZ19=""),"　",MAX(IF(AZZ19&gt;BAM14,BAB19-AZZ19,IF(AZZ19&lt;=BAM14,BAB19-BAM14,0)),0)),0)</f>
        <v>　</v>
      </c>
      <c r="BAN19" s="663"/>
      <c r="BAO19" s="664"/>
      <c r="BAP19" s="662" t="str">
        <f>IFERROR(IF(OR(AZY19="日",AZY19="祝",AZY19=0,AZZ19=""),"　",MAX(IF(AND(AZZ19&lt;=BAP14,BAB19&gt;BAQ14),BAQ14-BAP14,IF(AND(AZZ19&gt;BAP14,BAB19&lt;=BAQ14),BAB19-AZZ19,IF(AND(AZZ19&lt;=BAP14,BAB19&lt;=BAQ14),BAB19-BAP14,IF(AND(AZZ19&gt;BAP14,BAB19&gt;BAQ14),BAQ14-AZZ19,0)))),0)),0)</f>
        <v>　</v>
      </c>
      <c r="BAQ19" s="663"/>
      <c r="BAR19" s="664"/>
      <c r="BAS19" s="662" t="str">
        <f>IFERROR(IF(OR(AZY19="日",AZY19="祝",AZY19=0,AZZ19=""),"　",MAX(IF(AND(AZZ19&gt;BAV14,BAB19&gt;BAT14),0,IF(AND(AZZ19&lt;=BAV14,AZZ19&gt;BAS14,BAB19&gt;BAT14),BAV14-AZZ19,IF(AND(AZZ19&lt;=BAV14,AZZ19&lt;=BAS14,BAB19&gt;BAT14),BAV14-BAS14,IF(AND(AZZ19&gt;BAS14,BAB19&lt;=BAT14),BAB19-AZZ19,IF(AND(AZZ19&lt;=BAS14,BAB19&lt;=BAT14),BAB19-BAS14,0))))),0)),0)</f>
        <v>　</v>
      </c>
      <c r="BAT19" s="663"/>
      <c r="BAU19" s="664"/>
      <c r="BAV19" s="662" t="str">
        <f>IFERROR(IF(OR(AZY19="日",AZY19="祝",AZY19=0,AZZ19=""),"　",MAX(IF(AND(AZZ19&lt;=BAV14,BAB19&gt;BAW14),BAW14-BAV14,IF(BAB19&lt;=BAW14,0,IF(AND(AZZ19&gt;BAV14,BAB19&gt;BAW14),BAW14-AZZ19,0))),0)),0)</f>
        <v>　</v>
      </c>
      <c r="BAW19" s="663"/>
      <c r="BAX19" s="664"/>
      <c r="BAY19" s="662" t="str">
        <f t="shared" si="25"/>
        <v>　</v>
      </c>
      <c r="BAZ19" s="663"/>
      <c r="BBA19" s="664"/>
      <c r="BBB19" s="665" t="str">
        <f>IF(BBE19="×",TIME(0,0,0),IF(BBO4="非常勤",BAD19,BAP19))</f>
        <v>　</v>
      </c>
      <c r="BBC19" s="666"/>
      <c r="BBD19" s="667"/>
      <c r="BBE19" s="265"/>
      <c r="BBF19" s="665" t="str">
        <f>IF(BBI19="×",TIME(0,0,0),IF(BBO4="非常勤",BAG19,BAS19))</f>
        <v>　</v>
      </c>
      <c r="BBG19" s="666"/>
      <c r="BBH19" s="667"/>
      <c r="BBI19" s="265"/>
      <c r="BBJ19" s="665" t="str">
        <f>IF(BBM19="×",TIME(0,0,0),IF(BBO4="非常勤",BAJ19,BAV19))</f>
        <v>　</v>
      </c>
      <c r="BBK19" s="666"/>
      <c r="BBL19" s="667"/>
      <c r="BBM19" s="265"/>
      <c r="BBN19" s="665" t="str">
        <f>IF(BBQ19="×",TIME(0,0,0),IF(BBO4="非常勤",BAM19,BAY19))</f>
        <v>　</v>
      </c>
      <c r="BBO19" s="666"/>
      <c r="BBP19" s="667"/>
      <c r="BBQ19" s="265"/>
      <c r="BBR19" s="668"/>
      <c r="BBS19" s="669"/>
      <c r="BBT19" s="668"/>
      <c r="BBU19" s="670"/>
      <c r="BBV19" s="669"/>
      <c r="BBW19" s="671"/>
      <c r="BBX19" s="672"/>
      <c r="BBY19" s="672"/>
      <c r="BBZ19" s="673"/>
      <c r="BCA19" s="263">
        <f>$A$19</f>
        <v>5</v>
      </c>
      <c r="BCB19" s="264" t="str">
        <f>$B$19</f>
        <v>祝</v>
      </c>
      <c r="BCC19" s="660"/>
      <c r="BCD19" s="661"/>
      <c r="BCE19" s="660"/>
      <c r="BCF19" s="661"/>
      <c r="BCG19" s="662" t="str">
        <f>IFERROR(IF(OR(BCB19="日",BCB19="祝",BCB19=0,BCC19=""),"　",MAX(IF(AND(BCC19&lt;=BCG14,BCE19&gt;BCH14),BCH14-BCG14,IF(AND(BCC19&gt;BCG14,BCE19&lt;=BCH14),BCE19-BCC19,IF(AND(BCC19&lt;=BCG14,BCE19&lt;=BCH14),BCE19-BCG14,IF(AND(BCC19&gt;BCG14,BCE19&gt;BCH14),BCH14-BCC19,0)))),0)),0)</f>
        <v>　</v>
      </c>
      <c r="BCH19" s="663"/>
      <c r="BCI19" s="664"/>
      <c r="BCJ19" s="662" t="str">
        <f>IFERROR(IF(OR(BCB19="日",BCB19="祝",BCB19=0,BCC19=""),"　",MAX(IF(AND(BCC19&gt;BCM14,BCE19&gt;BCK14),0,IF(AND(BCC19&lt;=BCM14,BCC19&gt;BCJ14,BCE19&gt;BCK14),BCM14-BCC19,IF(AND(BCC19&lt;=BCM14,BCC19&lt;=BCJ14,BCE19&gt;BCK14),BCM14-BCJ14,IF(AND(BCC19&gt;BCJ14,BCE19&lt;=BCK14),BCE19-BCC19,IF(AND(BCC19&lt;=BCJ14,BCE19&lt;=BCK14),BCE19-BCJ14,0))))),0)),0)</f>
        <v>　</v>
      </c>
      <c r="BCK19" s="663"/>
      <c r="BCL19" s="664"/>
      <c r="BCM19" s="662" t="str">
        <f>IFERROR(IF(OR(BCB19="日",BCB19="祝",BCB19=0,BCC19=""),"　",MAX(IF(AND(BCC19&lt;=BCM14,BCE19&gt;BCN14),BCN14-BCM14,IF(BCE19&lt;=BCN14,0,IF(AND(BCC19&gt;BCM14,BCE19&gt;BCN14),BCN14-BCC19,0))),0)),0)</f>
        <v>　</v>
      </c>
      <c r="BCN19" s="663"/>
      <c r="BCO19" s="664"/>
      <c r="BCP19" s="662" t="str">
        <f>IFERROR(IF(OR(BCB19="日",BCB19="祝",BCB19=0,BCC19=""),"　",MAX(IF(BCC19&gt;BCP14,BCE19-BCC19,IF(BCC19&lt;=BCP14,BCE19-BCP14,0)),0)),0)</f>
        <v>　</v>
      </c>
      <c r="BCQ19" s="663"/>
      <c r="BCR19" s="664"/>
      <c r="BCS19" s="662" t="str">
        <f>IFERROR(IF(OR(BCB19="日",BCB19="祝",BCB19=0,BCC19=""),"　",MAX(IF(AND(BCC19&lt;=BCS14,BCE19&gt;BCT14),BCT14-BCS14,IF(AND(BCC19&gt;BCS14,BCE19&lt;=BCT14),BCE19-BCC19,IF(AND(BCC19&lt;=BCS14,BCE19&lt;=BCT14),BCE19-BCS14,IF(AND(BCC19&gt;BCS14,BCE19&gt;BCT14),BCT14-BCC19,0)))),0)),0)</f>
        <v>　</v>
      </c>
      <c r="BCT19" s="663"/>
      <c r="BCU19" s="664"/>
      <c r="BCV19" s="662" t="str">
        <f>IFERROR(IF(OR(BCB19="日",BCB19="祝",BCB19=0,BCC19=""),"　",MAX(IF(AND(BCC19&gt;BCY14,BCE19&gt;BCW14),0,IF(AND(BCC19&lt;=BCY14,BCC19&gt;BCV14,BCE19&gt;BCW14),BCY14-BCC19,IF(AND(BCC19&lt;=BCY14,BCC19&lt;=BCV14,BCE19&gt;BCW14),BCY14-BCV14,IF(AND(BCC19&gt;BCV14,BCE19&lt;=BCW14),BCE19-BCC19,IF(AND(BCC19&lt;=BCV14,BCE19&lt;=BCW14),BCE19-BCV14,0))))),0)),0)</f>
        <v>　</v>
      </c>
      <c r="BCW19" s="663"/>
      <c r="BCX19" s="664"/>
      <c r="BCY19" s="662" t="str">
        <f>IFERROR(IF(OR(BCB19="日",BCB19="祝",BCB19=0,BCC19=""),"　",MAX(IF(AND(BCC19&lt;=BCY14,BCE19&gt;BCZ14),BCZ14-BCY14,IF(BCE19&lt;=BCZ14,0,IF(AND(BCC19&gt;BCY14,BCE19&gt;BCZ14),BCZ14-BCC19,0))),0)),0)</f>
        <v>　</v>
      </c>
      <c r="BCZ19" s="663"/>
      <c r="BDA19" s="664"/>
      <c r="BDB19" s="662" t="str">
        <f t="shared" si="26"/>
        <v>　</v>
      </c>
      <c r="BDC19" s="663"/>
      <c r="BDD19" s="664"/>
      <c r="BDE19" s="665" t="str">
        <f>IF(BDH19="×",TIME(0,0,0),IF(BDR4="非常勤",BCG19,BCS19))</f>
        <v>　</v>
      </c>
      <c r="BDF19" s="666"/>
      <c r="BDG19" s="667"/>
      <c r="BDH19" s="265"/>
      <c r="BDI19" s="665" t="str">
        <f>IF(BDL19="×",TIME(0,0,0),IF(BDR4="非常勤",BCJ19,BCV19))</f>
        <v>　</v>
      </c>
      <c r="BDJ19" s="666"/>
      <c r="BDK19" s="667"/>
      <c r="BDL19" s="265"/>
      <c r="BDM19" s="665" t="str">
        <f>IF(BDP19="×",TIME(0,0,0),IF(BDR4="非常勤",BCM19,BCY19))</f>
        <v>　</v>
      </c>
      <c r="BDN19" s="666"/>
      <c r="BDO19" s="667"/>
      <c r="BDP19" s="265"/>
      <c r="BDQ19" s="665" t="str">
        <f>IF(BDT19="×",TIME(0,0,0),IF(BDR4="非常勤",BCP19,BDB19))</f>
        <v>　</v>
      </c>
      <c r="BDR19" s="666"/>
      <c r="BDS19" s="667"/>
      <c r="BDT19" s="265"/>
      <c r="BDU19" s="668"/>
      <c r="BDV19" s="669"/>
      <c r="BDW19" s="668"/>
      <c r="BDX19" s="670"/>
      <c r="BDY19" s="669"/>
      <c r="BDZ19" s="671"/>
      <c r="BEA19" s="672"/>
      <c r="BEB19" s="672"/>
      <c r="BEC19" s="673"/>
      <c r="BED19" s="263">
        <f>$A$19</f>
        <v>5</v>
      </c>
      <c r="BEE19" s="264" t="str">
        <f>$B$19</f>
        <v>祝</v>
      </c>
      <c r="BEF19" s="660"/>
      <c r="BEG19" s="661"/>
      <c r="BEH19" s="660"/>
      <c r="BEI19" s="661"/>
      <c r="BEJ19" s="662" t="str">
        <f>IFERROR(IF(OR(BEE19="日",BEE19="祝",BEE19=0,BEF19=""),"　",MAX(IF(AND(BEF19&lt;=BEJ14,BEH19&gt;BEK14),BEK14-BEJ14,IF(AND(BEF19&gt;BEJ14,BEH19&lt;=BEK14),BEH19-BEF19,IF(AND(BEF19&lt;=BEJ14,BEH19&lt;=BEK14),BEH19-BEJ14,IF(AND(BEF19&gt;BEJ14,BEH19&gt;BEK14),BEK14-BEF19,0)))),0)),0)</f>
        <v>　</v>
      </c>
      <c r="BEK19" s="663"/>
      <c r="BEL19" s="664"/>
      <c r="BEM19" s="662" t="str">
        <f>IFERROR(IF(OR(BEE19="日",BEE19="祝",BEE19=0,BEF19=""),"　",MAX(IF(AND(BEF19&gt;BEP14,BEH19&gt;BEN14),0,IF(AND(BEF19&lt;=BEP14,BEF19&gt;BEM14,BEH19&gt;BEN14),BEP14-BEF19,IF(AND(BEF19&lt;=BEP14,BEF19&lt;=BEM14,BEH19&gt;BEN14),BEP14-BEM14,IF(AND(BEF19&gt;BEM14,BEH19&lt;=BEN14),BEH19-BEF19,IF(AND(BEF19&lt;=BEM14,BEH19&lt;=BEN14),BEH19-BEM14,0))))),0)),0)</f>
        <v>　</v>
      </c>
      <c r="BEN19" s="663"/>
      <c r="BEO19" s="664"/>
      <c r="BEP19" s="662" t="str">
        <f>IFERROR(IF(OR(BEE19="日",BEE19="祝",BEE19=0,BEF19=""),"　",MAX(IF(AND(BEF19&lt;=BEP14,BEH19&gt;BEQ14),BEQ14-BEP14,IF(BEH19&lt;=BEQ14,0,IF(AND(BEF19&gt;BEP14,BEH19&gt;BEQ14),BEQ14-BEF19,0))),0)),0)</f>
        <v>　</v>
      </c>
      <c r="BEQ19" s="663"/>
      <c r="BER19" s="664"/>
      <c r="BES19" s="662" t="str">
        <f>IFERROR(IF(OR(BEE19="日",BEE19="祝",BEE19=0,BEF19=""),"　",MAX(IF(BEF19&gt;BES14,BEH19-BEF19,IF(BEF19&lt;=BES14,BEH19-BES14,0)),0)),0)</f>
        <v>　</v>
      </c>
      <c r="BET19" s="663"/>
      <c r="BEU19" s="664"/>
      <c r="BEV19" s="662" t="str">
        <f>IFERROR(IF(OR(BEE19="日",BEE19="祝",BEE19=0,BEF19=""),"　",MAX(IF(AND(BEF19&lt;=BEV14,BEH19&gt;BEW14),BEW14-BEV14,IF(AND(BEF19&gt;BEV14,BEH19&lt;=BEW14),BEH19-BEF19,IF(AND(BEF19&lt;=BEV14,BEH19&lt;=BEW14),BEH19-BEV14,IF(AND(BEF19&gt;BEV14,BEH19&gt;BEW14),BEW14-BEF19,0)))),0)),0)</f>
        <v>　</v>
      </c>
      <c r="BEW19" s="663"/>
      <c r="BEX19" s="664"/>
      <c r="BEY19" s="662" t="str">
        <f>IFERROR(IF(OR(BEE19="日",BEE19="祝",BEE19=0,BEF19=""),"　",MAX(IF(AND(BEF19&gt;BFB14,BEH19&gt;BEZ14),0,IF(AND(BEF19&lt;=BFB14,BEF19&gt;BEY14,BEH19&gt;BEZ14),BFB14-BEF19,IF(AND(BEF19&lt;=BFB14,BEF19&lt;=BEY14,BEH19&gt;BEZ14),BFB14-BEY14,IF(AND(BEF19&gt;BEY14,BEH19&lt;=BEZ14),BEH19-BEF19,IF(AND(BEF19&lt;=BEY14,BEH19&lt;=BEZ14),BEH19-BEY14,0))))),0)),0)</f>
        <v>　</v>
      </c>
      <c r="BEZ19" s="663"/>
      <c r="BFA19" s="664"/>
      <c r="BFB19" s="662" t="str">
        <f>IFERROR(IF(OR(BEE19="日",BEE19="祝",BEE19=0,BEF19=""),"　",MAX(IF(AND(BEF19&lt;=BFB14,BEH19&gt;BFC14),BFC14-BFB14,IF(BEH19&lt;=BFC14,0,IF(AND(BEF19&gt;BFB14,BEH19&gt;BFC14),BFC14-BEF19,0))),0)),0)</f>
        <v>　</v>
      </c>
      <c r="BFC19" s="663"/>
      <c r="BFD19" s="664"/>
      <c r="BFE19" s="662" t="str">
        <f t="shared" si="27"/>
        <v>　</v>
      </c>
      <c r="BFF19" s="663"/>
      <c r="BFG19" s="664"/>
      <c r="BFH19" s="665" t="str">
        <f>IF(BFK19="×",TIME(0,0,0),IF(BFU4="非常勤",BEJ19,BEV19))</f>
        <v>　</v>
      </c>
      <c r="BFI19" s="666"/>
      <c r="BFJ19" s="667"/>
      <c r="BFK19" s="265"/>
      <c r="BFL19" s="665" t="str">
        <f>IF(BFO19="×",TIME(0,0,0),IF(BFU4="非常勤",BEM19,BEY19))</f>
        <v>　</v>
      </c>
      <c r="BFM19" s="666"/>
      <c r="BFN19" s="667"/>
      <c r="BFO19" s="265"/>
      <c r="BFP19" s="665" t="str">
        <f>IF(BFS19="×",TIME(0,0,0),IF(BFU4="非常勤",BEP19,BFB19))</f>
        <v>　</v>
      </c>
      <c r="BFQ19" s="666"/>
      <c r="BFR19" s="667"/>
      <c r="BFS19" s="265"/>
      <c r="BFT19" s="665" t="str">
        <f>IF(BFW19="×",TIME(0,0,0),IF(BFU4="非常勤",BES19,BFE19))</f>
        <v>　</v>
      </c>
      <c r="BFU19" s="666"/>
      <c r="BFV19" s="667"/>
      <c r="BFW19" s="265"/>
      <c r="BFX19" s="668"/>
      <c r="BFY19" s="669"/>
      <c r="BFZ19" s="668"/>
      <c r="BGA19" s="670"/>
      <c r="BGB19" s="669"/>
      <c r="BGC19" s="671"/>
      <c r="BGD19" s="672"/>
      <c r="BGE19" s="672"/>
      <c r="BGF19" s="673"/>
      <c r="BGG19" s="263">
        <f>$A$19</f>
        <v>5</v>
      </c>
      <c r="BGH19" s="264" t="str">
        <f>$B$19</f>
        <v>祝</v>
      </c>
      <c r="BGI19" s="660"/>
      <c r="BGJ19" s="661"/>
      <c r="BGK19" s="660"/>
      <c r="BGL19" s="661"/>
      <c r="BGM19" s="662" t="str">
        <f>IFERROR(IF(OR(BGH19="日",BGH19="祝",BGH19=0,BGI19=""),"　",MAX(IF(AND(BGI19&lt;=BGM14,BGK19&gt;BGN14),BGN14-BGM14,IF(AND(BGI19&gt;BGM14,BGK19&lt;=BGN14),BGK19-BGI19,IF(AND(BGI19&lt;=BGM14,BGK19&lt;=BGN14),BGK19-BGM14,IF(AND(BGI19&gt;BGM14,BGK19&gt;BGN14),BGN14-BGI19,0)))),0)),0)</f>
        <v>　</v>
      </c>
      <c r="BGN19" s="663"/>
      <c r="BGO19" s="664"/>
      <c r="BGP19" s="662" t="str">
        <f>IFERROR(IF(OR(BGH19="日",BGH19="祝",BGH19=0,BGI19=""),"　",MAX(IF(AND(BGI19&gt;BGS14,BGK19&gt;BGQ14),0,IF(AND(BGI19&lt;=BGS14,BGI19&gt;BGP14,BGK19&gt;BGQ14),BGS14-BGI19,IF(AND(BGI19&lt;=BGS14,BGI19&lt;=BGP14,BGK19&gt;BGQ14),BGS14-BGP14,IF(AND(BGI19&gt;BGP14,BGK19&lt;=BGQ14),BGK19-BGI19,IF(AND(BGI19&lt;=BGP14,BGK19&lt;=BGQ14),BGK19-BGP14,0))))),0)),0)</f>
        <v>　</v>
      </c>
      <c r="BGQ19" s="663"/>
      <c r="BGR19" s="664"/>
      <c r="BGS19" s="662" t="str">
        <f>IFERROR(IF(OR(BGH19="日",BGH19="祝",BGH19=0,BGI19=""),"　",MAX(IF(AND(BGI19&lt;=BGS14,BGK19&gt;BGT14),BGT14-BGS14,IF(BGK19&lt;=BGT14,0,IF(AND(BGI19&gt;BGS14,BGK19&gt;BGT14),BGT14-BGI19,0))),0)),0)</f>
        <v>　</v>
      </c>
      <c r="BGT19" s="663"/>
      <c r="BGU19" s="664"/>
      <c r="BGV19" s="662" t="str">
        <f>IFERROR(IF(OR(BGH19="日",BGH19="祝",BGH19=0,BGI19=""),"　",MAX(IF(BGI19&gt;BGV14,BGK19-BGI19,IF(BGI19&lt;=BGV14,BGK19-BGV14,0)),0)),0)</f>
        <v>　</v>
      </c>
      <c r="BGW19" s="663"/>
      <c r="BGX19" s="664"/>
      <c r="BGY19" s="662" t="str">
        <f>IFERROR(IF(OR(BGH19="日",BGH19="祝",BGH19=0,BGI19=""),"　",MAX(IF(AND(BGI19&lt;=BGY14,BGK19&gt;BGZ14),BGZ14-BGY14,IF(AND(BGI19&gt;BGY14,BGK19&lt;=BGZ14),BGK19-BGI19,IF(AND(BGI19&lt;=BGY14,BGK19&lt;=BGZ14),BGK19-BGY14,IF(AND(BGI19&gt;BGY14,BGK19&gt;BGZ14),BGZ14-BGI19,0)))),0)),0)</f>
        <v>　</v>
      </c>
      <c r="BGZ19" s="663"/>
      <c r="BHA19" s="664"/>
      <c r="BHB19" s="662" t="str">
        <f>IFERROR(IF(OR(BGH19="日",BGH19="祝",BGH19=0,BGI19=""),"　",MAX(IF(AND(BGI19&gt;BHE14,BGK19&gt;BHC14),0,IF(AND(BGI19&lt;=BHE14,BGI19&gt;BHB14,BGK19&gt;BHC14),BHE14-BGI19,IF(AND(BGI19&lt;=BHE14,BGI19&lt;=BHB14,BGK19&gt;BHC14),BHE14-BHB14,IF(AND(BGI19&gt;BHB14,BGK19&lt;=BHC14),BGK19-BGI19,IF(AND(BGI19&lt;=BHB14,BGK19&lt;=BHC14),BGK19-BHB14,0))))),0)),0)</f>
        <v>　</v>
      </c>
      <c r="BHC19" s="663"/>
      <c r="BHD19" s="664"/>
      <c r="BHE19" s="662" t="str">
        <f>IFERROR(IF(OR(BGH19="日",BGH19="祝",BGH19=0,BGI19=""),"　",MAX(IF(AND(BGI19&lt;=BHE14,BGK19&gt;BHF14),BHF14-BHE14,IF(BGK19&lt;=BHF14,0,IF(AND(BGI19&gt;BHE14,BGK19&gt;BHF14),BHF14-BGI19,0))),0)),0)</f>
        <v>　</v>
      </c>
      <c r="BHF19" s="663"/>
      <c r="BHG19" s="664"/>
      <c r="BHH19" s="662" t="str">
        <f t="shared" si="28"/>
        <v>　</v>
      </c>
      <c r="BHI19" s="663"/>
      <c r="BHJ19" s="664"/>
      <c r="BHK19" s="665" t="str">
        <f>IF(BHN19="×",TIME(0,0,0),IF(BHX4="非常勤",BGM19,BGY19))</f>
        <v>　</v>
      </c>
      <c r="BHL19" s="666"/>
      <c r="BHM19" s="667"/>
      <c r="BHN19" s="265"/>
      <c r="BHO19" s="665" t="str">
        <f>IF(BHR19="×",TIME(0,0,0),IF(BHX4="非常勤",BGP19,BHB19))</f>
        <v>　</v>
      </c>
      <c r="BHP19" s="666"/>
      <c r="BHQ19" s="667"/>
      <c r="BHR19" s="265"/>
      <c r="BHS19" s="665" t="str">
        <f>IF(BHV19="×",TIME(0,0,0),IF(BHX4="非常勤",BGS19,BHE19))</f>
        <v>　</v>
      </c>
      <c r="BHT19" s="666"/>
      <c r="BHU19" s="667"/>
      <c r="BHV19" s="265"/>
      <c r="BHW19" s="665" t="str">
        <f>IF(BHZ19="×",TIME(0,0,0),IF(BHX4="非常勤",BGV19,BHH19))</f>
        <v>　</v>
      </c>
      <c r="BHX19" s="666"/>
      <c r="BHY19" s="667"/>
      <c r="BHZ19" s="265"/>
      <c r="BIA19" s="668"/>
      <c r="BIB19" s="669"/>
      <c r="BIC19" s="668"/>
      <c r="BID19" s="670"/>
      <c r="BIE19" s="669"/>
      <c r="BIF19" s="671"/>
      <c r="BIG19" s="672"/>
      <c r="BIH19" s="672"/>
      <c r="BII19" s="673"/>
      <c r="BIJ19" s="263">
        <f>$A$19</f>
        <v>5</v>
      </c>
      <c r="BIK19" s="264" t="str">
        <f>$B$19</f>
        <v>祝</v>
      </c>
      <c r="BIL19" s="660"/>
      <c r="BIM19" s="661"/>
      <c r="BIN19" s="660"/>
      <c r="BIO19" s="661"/>
      <c r="BIP19" s="662" t="str">
        <f>IFERROR(IF(OR(BIK19="日",BIK19="祝",BIK19=0,BIL19=""),"　",MAX(IF(AND(BIL19&lt;=BIP14,BIN19&gt;BIQ14),BIQ14-BIP14,IF(AND(BIL19&gt;BIP14,BIN19&lt;=BIQ14),BIN19-BIL19,IF(AND(BIL19&lt;=BIP14,BIN19&lt;=BIQ14),BIN19-BIP14,IF(AND(BIL19&gt;BIP14,BIN19&gt;BIQ14),BIQ14-BIL19,0)))),0)),0)</f>
        <v>　</v>
      </c>
      <c r="BIQ19" s="663"/>
      <c r="BIR19" s="664"/>
      <c r="BIS19" s="662" t="str">
        <f>IFERROR(IF(OR(BIK19="日",BIK19="祝",BIK19=0,BIL19=""),"　",MAX(IF(AND(BIL19&gt;BIV14,BIN19&gt;BIT14),0,IF(AND(BIL19&lt;=BIV14,BIL19&gt;BIS14,BIN19&gt;BIT14),BIV14-BIL19,IF(AND(BIL19&lt;=BIV14,BIL19&lt;=BIS14,BIN19&gt;BIT14),BIV14-BIS14,IF(AND(BIL19&gt;BIS14,BIN19&lt;=BIT14),BIN19-BIL19,IF(AND(BIL19&lt;=BIS14,BIN19&lt;=BIT14),BIN19-BIS14,0))))),0)),0)</f>
        <v>　</v>
      </c>
      <c r="BIT19" s="663"/>
      <c r="BIU19" s="664"/>
      <c r="BIV19" s="662" t="str">
        <f>IFERROR(IF(OR(BIK19="日",BIK19="祝",BIK19=0,BIL19=""),"　",MAX(IF(AND(BIL19&lt;=BIV14,BIN19&gt;BIW14),BIW14-BIV14,IF(BIN19&lt;=BIW14,0,IF(AND(BIL19&gt;BIV14,BIN19&gt;BIW14),BIW14-BIL19,0))),0)),0)</f>
        <v>　</v>
      </c>
      <c r="BIW19" s="663"/>
      <c r="BIX19" s="664"/>
      <c r="BIY19" s="662" t="str">
        <f>IFERROR(IF(OR(BIK19="日",BIK19="祝",BIK19=0,BIL19=""),"　",MAX(IF(BIL19&gt;BIY14,BIN19-BIL19,IF(BIL19&lt;=BIY14,BIN19-BIY14,0)),0)),0)</f>
        <v>　</v>
      </c>
      <c r="BIZ19" s="663"/>
      <c r="BJA19" s="664"/>
      <c r="BJB19" s="662" t="str">
        <f>IFERROR(IF(OR(BIK19="日",BIK19="祝",BIK19=0,BIL19=""),"　",MAX(IF(AND(BIL19&lt;=BJB14,BIN19&gt;BJC14),BJC14-BJB14,IF(AND(BIL19&gt;BJB14,BIN19&lt;=BJC14),BIN19-BIL19,IF(AND(BIL19&lt;=BJB14,BIN19&lt;=BJC14),BIN19-BJB14,IF(AND(BIL19&gt;BJB14,BIN19&gt;BJC14),BJC14-BIL19,0)))),0)),0)</f>
        <v>　</v>
      </c>
      <c r="BJC19" s="663"/>
      <c r="BJD19" s="664"/>
      <c r="BJE19" s="662" t="str">
        <f>IFERROR(IF(OR(BIK19="日",BIK19="祝",BIK19=0,BIL19=""),"　",MAX(IF(AND(BIL19&gt;BJH14,BIN19&gt;BJF14),0,IF(AND(BIL19&lt;=BJH14,BIL19&gt;BJE14,BIN19&gt;BJF14),BJH14-BIL19,IF(AND(BIL19&lt;=BJH14,BIL19&lt;=BJE14,BIN19&gt;BJF14),BJH14-BJE14,IF(AND(BIL19&gt;BJE14,BIN19&lt;=BJF14),BIN19-BIL19,IF(AND(BIL19&lt;=BJE14,BIN19&lt;=BJF14),BIN19-BJE14,0))))),0)),0)</f>
        <v>　</v>
      </c>
      <c r="BJF19" s="663"/>
      <c r="BJG19" s="664"/>
      <c r="BJH19" s="662" t="str">
        <f>IFERROR(IF(OR(BIK19="日",BIK19="祝",BIK19=0,BIL19=""),"　",MAX(IF(AND(BIL19&lt;=BJH14,BIN19&gt;BJI14),BJI14-BJH14,IF(BIN19&lt;=BJI14,0,IF(AND(BIL19&gt;BJH14,BIN19&gt;BJI14),BJI14-BIL19,0))),0)),0)</f>
        <v>　</v>
      </c>
      <c r="BJI19" s="663"/>
      <c r="BJJ19" s="664"/>
      <c r="BJK19" s="662" t="str">
        <f t="shared" si="29"/>
        <v>　</v>
      </c>
      <c r="BJL19" s="663"/>
      <c r="BJM19" s="664"/>
      <c r="BJN19" s="665" t="str">
        <f>IF(BJQ19="×",TIME(0,0,0),IF(BKA4="非常勤",BIP19,BJB19))</f>
        <v>　</v>
      </c>
      <c r="BJO19" s="666"/>
      <c r="BJP19" s="667"/>
      <c r="BJQ19" s="265"/>
      <c r="BJR19" s="665" t="str">
        <f>IF(BJU19="×",TIME(0,0,0),IF(BKA4="非常勤",BIS19,BJE19))</f>
        <v>　</v>
      </c>
      <c r="BJS19" s="666"/>
      <c r="BJT19" s="667"/>
      <c r="BJU19" s="265"/>
      <c r="BJV19" s="665" t="str">
        <f>IF(BJY19="×",TIME(0,0,0),IF(BKA4="非常勤",BIV19,BJH19))</f>
        <v>　</v>
      </c>
      <c r="BJW19" s="666"/>
      <c r="BJX19" s="667"/>
      <c r="BJY19" s="265"/>
      <c r="BJZ19" s="665" t="str">
        <f>IF(BKC19="×",TIME(0,0,0),IF(BKA4="非常勤",BIY19,BJK19))</f>
        <v>　</v>
      </c>
      <c r="BKA19" s="666"/>
      <c r="BKB19" s="667"/>
      <c r="BKC19" s="265"/>
      <c r="BKD19" s="668"/>
      <c r="BKE19" s="669"/>
      <c r="BKF19" s="668"/>
      <c r="BKG19" s="670"/>
      <c r="BKH19" s="669"/>
      <c r="BKI19" s="671"/>
      <c r="BKJ19" s="672"/>
      <c r="BKK19" s="672"/>
      <c r="BKL19" s="673"/>
      <c r="BKM19" s="263">
        <f>$A$19</f>
        <v>5</v>
      </c>
      <c r="BKN19" s="264" t="str">
        <f>$B$19</f>
        <v>祝</v>
      </c>
      <c r="BKO19" s="660"/>
      <c r="BKP19" s="661"/>
      <c r="BKQ19" s="660"/>
      <c r="BKR19" s="661"/>
      <c r="BKS19" s="662" t="str">
        <f>IFERROR(IF(OR(BKN19="日",BKN19="祝",BKN19=0,BKO19=""),"　",MAX(IF(AND(BKO19&lt;=BKS14,BKQ19&gt;BKT14),BKT14-BKS14,IF(AND(BKO19&gt;BKS14,BKQ19&lt;=BKT14),BKQ19-BKO19,IF(AND(BKO19&lt;=BKS14,BKQ19&lt;=BKT14),BKQ19-BKS14,IF(AND(BKO19&gt;BKS14,BKQ19&gt;BKT14),BKT14-BKO19,0)))),0)),0)</f>
        <v>　</v>
      </c>
      <c r="BKT19" s="663"/>
      <c r="BKU19" s="664"/>
      <c r="BKV19" s="662" t="str">
        <f>IFERROR(IF(OR(BKN19="日",BKN19="祝",BKN19=0,BKO19=""),"　",MAX(IF(AND(BKO19&gt;BKY14,BKQ19&gt;BKW14),0,IF(AND(BKO19&lt;=BKY14,BKO19&gt;BKV14,BKQ19&gt;BKW14),BKY14-BKO19,IF(AND(BKO19&lt;=BKY14,BKO19&lt;=BKV14,BKQ19&gt;BKW14),BKY14-BKV14,IF(AND(BKO19&gt;BKV14,BKQ19&lt;=BKW14),BKQ19-BKO19,IF(AND(BKO19&lt;=BKV14,BKQ19&lt;=BKW14),BKQ19-BKV14,0))))),0)),0)</f>
        <v>　</v>
      </c>
      <c r="BKW19" s="663"/>
      <c r="BKX19" s="664"/>
      <c r="BKY19" s="662" t="str">
        <f>IFERROR(IF(OR(BKN19="日",BKN19="祝",BKN19=0,BKO19=""),"　",MAX(IF(AND(BKO19&lt;=BKY14,BKQ19&gt;BKZ14),BKZ14-BKY14,IF(BKQ19&lt;=BKZ14,0,IF(AND(BKO19&gt;BKY14,BKQ19&gt;BKZ14),BKZ14-BKO19,0))),0)),0)</f>
        <v>　</v>
      </c>
      <c r="BKZ19" s="663"/>
      <c r="BLA19" s="664"/>
      <c r="BLB19" s="662" t="str">
        <f>IFERROR(IF(OR(BKN19="日",BKN19="祝",BKN19=0,BKO19=""),"　",MAX(IF(BKO19&gt;BLB14,BKQ19-BKO19,IF(BKO19&lt;=BLB14,BKQ19-BLB14,0)),0)),0)</f>
        <v>　</v>
      </c>
      <c r="BLC19" s="663"/>
      <c r="BLD19" s="664"/>
      <c r="BLE19" s="662" t="str">
        <f>IFERROR(IF(OR(BKN19="日",BKN19="祝",BKN19=0,BKO19=""),"　",MAX(IF(AND(BKO19&lt;=BLE14,BKQ19&gt;BLF14),BLF14-BLE14,IF(AND(BKO19&gt;BLE14,BKQ19&lt;=BLF14),BKQ19-BKO19,IF(AND(BKO19&lt;=BLE14,BKQ19&lt;=BLF14),BKQ19-BLE14,IF(AND(BKO19&gt;BLE14,BKQ19&gt;BLF14),BLF14-BKO19,0)))),0)),0)</f>
        <v>　</v>
      </c>
      <c r="BLF19" s="663"/>
      <c r="BLG19" s="664"/>
      <c r="BLH19" s="662" t="str">
        <f>IFERROR(IF(OR(BKN19="日",BKN19="祝",BKN19=0,BKO19=""),"　",MAX(IF(AND(BKO19&gt;BLK14,BKQ19&gt;BLI14),0,IF(AND(BKO19&lt;=BLK14,BKO19&gt;BLH14,BKQ19&gt;BLI14),BLK14-BKO19,IF(AND(BKO19&lt;=BLK14,BKO19&lt;=BLH14,BKQ19&gt;BLI14),BLK14-BLH14,IF(AND(BKO19&gt;BLH14,BKQ19&lt;=BLI14),BKQ19-BKO19,IF(AND(BKO19&lt;=BLH14,BKQ19&lt;=BLI14),BKQ19-BLH14,0))))),0)),0)</f>
        <v>　</v>
      </c>
      <c r="BLI19" s="663"/>
      <c r="BLJ19" s="664"/>
      <c r="BLK19" s="662" t="str">
        <f>IFERROR(IF(OR(BKN19="日",BKN19="祝",BKN19=0,BKO19=""),"　",MAX(IF(AND(BKO19&lt;=BLK14,BKQ19&gt;BLL14),BLL14-BLK14,IF(BKQ19&lt;=BLL14,0,IF(AND(BKO19&gt;BLK14,BKQ19&gt;BLL14),BLL14-BKO19,0))),0)),0)</f>
        <v>　</v>
      </c>
      <c r="BLL19" s="663"/>
      <c r="BLM19" s="664"/>
      <c r="BLN19" s="662" t="str">
        <f t="shared" si="30"/>
        <v>　</v>
      </c>
      <c r="BLO19" s="663"/>
      <c r="BLP19" s="664"/>
      <c r="BLQ19" s="665" t="str">
        <f>IF(BLT19="×",TIME(0,0,0),IF(BMD4="非常勤",BKS19,BLE19))</f>
        <v>　</v>
      </c>
      <c r="BLR19" s="666"/>
      <c r="BLS19" s="667"/>
      <c r="BLT19" s="265"/>
      <c r="BLU19" s="665" t="str">
        <f>IF(BLX19="×",TIME(0,0,0),IF(BMD4="非常勤",BKV19,BLH19))</f>
        <v>　</v>
      </c>
      <c r="BLV19" s="666"/>
      <c r="BLW19" s="667"/>
      <c r="BLX19" s="265"/>
      <c r="BLY19" s="665" t="str">
        <f>IF(BMB19="×",TIME(0,0,0),IF(BMD4="非常勤",BKY19,BLK19))</f>
        <v>　</v>
      </c>
      <c r="BLZ19" s="666"/>
      <c r="BMA19" s="667"/>
      <c r="BMB19" s="265"/>
      <c r="BMC19" s="665" t="str">
        <f>IF(BMF19="×",TIME(0,0,0),IF(BMD4="非常勤",BLB19,BLN19))</f>
        <v>　</v>
      </c>
      <c r="BMD19" s="666"/>
      <c r="BME19" s="667"/>
      <c r="BMF19" s="265"/>
      <c r="BMG19" s="668"/>
      <c r="BMH19" s="669"/>
      <c r="BMI19" s="668"/>
      <c r="BMJ19" s="670"/>
      <c r="BMK19" s="669"/>
      <c r="BML19" s="671"/>
      <c r="BMM19" s="672"/>
      <c r="BMN19" s="672"/>
      <c r="BMO19" s="673"/>
      <c r="BMP19" s="263">
        <f>$A$19</f>
        <v>5</v>
      </c>
      <c r="BMQ19" s="264" t="str">
        <f>$B$19</f>
        <v>祝</v>
      </c>
      <c r="BMR19" s="660"/>
      <c r="BMS19" s="661"/>
      <c r="BMT19" s="660"/>
      <c r="BMU19" s="661"/>
      <c r="BMV19" s="662" t="str">
        <f>IFERROR(IF(OR(BMQ19="日",BMQ19="祝",BMQ19=0,BMR19=""),"　",MAX(IF(AND(BMR19&lt;=BMV14,BMT19&gt;BMW14),BMW14-BMV14,IF(AND(BMR19&gt;BMV14,BMT19&lt;=BMW14),BMT19-BMR19,IF(AND(BMR19&lt;=BMV14,BMT19&lt;=BMW14),BMT19-BMV14,IF(AND(BMR19&gt;BMV14,BMT19&gt;BMW14),BMW14-BMR19,0)))),0)),0)</f>
        <v>　</v>
      </c>
      <c r="BMW19" s="663"/>
      <c r="BMX19" s="664"/>
      <c r="BMY19" s="662" t="str">
        <f>IFERROR(IF(OR(BMQ19="日",BMQ19="祝",BMQ19=0,BMR19=""),"　",MAX(IF(AND(BMR19&gt;BNB14,BMT19&gt;BMZ14),0,IF(AND(BMR19&lt;=BNB14,BMR19&gt;BMY14,BMT19&gt;BMZ14),BNB14-BMR19,IF(AND(BMR19&lt;=BNB14,BMR19&lt;=BMY14,BMT19&gt;BMZ14),BNB14-BMY14,IF(AND(BMR19&gt;BMY14,BMT19&lt;=BMZ14),BMT19-BMR19,IF(AND(BMR19&lt;=BMY14,BMT19&lt;=BMZ14),BMT19-BMY14,0))))),0)),0)</f>
        <v>　</v>
      </c>
      <c r="BMZ19" s="663"/>
      <c r="BNA19" s="664"/>
      <c r="BNB19" s="662" t="str">
        <f>IFERROR(IF(OR(BMQ19="日",BMQ19="祝",BMQ19=0,BMR19=""),"　",MAX(IF(AND(BMR19&lt;=BNB14,BMT19&gt;BNC14),BNC14-BNB14,IF(BMT19&lt;=BNC14,0,IF(AND(BMR19&gt;BNB14,BMT19&gt;BNC14),BNC14-BMR19,0))),0)),0)</f>
        <v>　</v>
      </c>
      <c r="BNC19" s="663"/>
      <c r="BND19" s="664"/>
      <c r="BNE19" s="662" t="str">
        <f>IFERROR(IF(OR(BMQ19="日",BMQ19="祝",BMQ19=0,BMR19=""),"　",MAX(IF(BMR19&gt;BNE14,BMT19-BMR19,IF(BMR19&lt;=BNE14,BMT19-BNE14,0)),0)),0)</f>
        <v>　</v>
      </c>
      <c r="BNF19" s="663"/>
      <c r="BNG19" s="664"/>
      <c r="BNH19" s="662" t="str">
        <f>IFERROR(IF(OR(BMQ19="日",BMQ19="祝",BMQ19=0,BMR19=""),"　",MAX(IF(AND(BMR19&lt;=BNH14,BMT19&gt;BNI14),BNI14-BNH14,IF(AND(BMR19&gt;BNH14,BMT19&lt;=BNI14),BMT19-BMR19,IF(AND(BMR19&lt;=BNH14,BMT19&lt;=BNI14),BMT19-BNH14,IF(AND(BMR19&gt;BNH14,BMT19&gt;BNI14),BNI14-BMR19,0)))),0)),0)</f>
        <v>　</v>
      </c>
      <c r="BNI19" s="663"/>
      <c r="BNJ19" s="664"/>
      <c r="BNK19" s="662" t="str">
        <f>IFERROR(IF(OR(BMQ19="日",BMQ19="祝",BMQ19=0,BMR19=""),"　",MAX(IF(AND(BMR19&gt;BNN14,BMT19&gt;BNL14),0,IF(AND(BMR19&lt;=BNN14,BMR19&gt;BNK14,BMT19&gt;BNL14),BNN14-BMR19,IF(AND(BMR19&lt;=BNN14,BMR19&lt;=BNK14,BMT19&gt;BNL14),BNN14-BNK14,IF(AND(BMR19&gt;BNK14,BMT19&lt;=BNL14),BMT19-BMR19,IF(AND(BMR19&lt;=BNK14,BMT19&lt;=BNL14),BMT19-BNK14,0))))),0)),0)</f>
        <v>　</v>
      </c>
      <c r="BNL19" s="663"/>
      <c r="BNM19" s="664"/>
      <c r="BNN19" s="662" t="str">
        <f>IFERROR(IF(OR(BMQ19="日",BMQ19="祝",BMQ19=0,BMR19=""),"　",MAX(IF(AND(BMR19&lt;=BNN14,BMT19&gt;BNO14),BNO14-BNN14,IF(BMT19&lt;=BNO14,0,IF(AND(BMR19&gt;BNN14,BMT19&gt;BNO14),BNO14-BMR19,0))),0)),0)</f>
        <v>　</v>
      </c>
      <c r="BNO19" s="663"/>
      <c r="BNP19" s="664"/>
      <c r="BNQ19" s="662" t="str">
        <f t="shared" si="31"/>
        <v>　</v>
      </c>
      <c r="BNR19" s="663"/>
      <c r="BNS19" s="664"/>
      <c r="BNT19" s="665" t="str">
        <f>IF(BNW19="×",TIME(0,0,0),IF(BOG4="非常勤",BMV19,BNH19))</f>
        <v>　</v>
      </c>
      <c r="BNU19" s="666"/>
      <c r="BNV19" s="667"/>
      <c r="BNW19" s="265"/>
      <c r="BNX19" s="665" t="str">
        <f>IF(BOA19="×",TIME(0,0,0),IF(BOG4="非常勤",BMY19,BNK19))</f>
        <v>　</v>
      </c>
      <c r="BNY19" s="666"/>
      <c r="BNZ19" s="667"/>
      <c r="BOA19" s="265"/>
      <c r="BOB19" s="665" t="str">
        <f>IF(BOE19="×",TIME(0,0,0),IF(BOG4="非常勤",BNB19,BNN19))</f>
        <v>　</v>
      </c>
      <c r="BOC19" s="666"/>
      <c r="BOD19" s="667"/>
      <c r="BOE19" s="265"/>
      <c r="BOF19" s="665" t="str">
        <f>IF(BOI19="×",TIME(0,0,0),IF(BOG4="非常勤",BNE19,BNQ19))</f>
        <v>　</v>
      </c>
      <c r="BOG19" s="666"/>
      <c r="BOH19" s="667"/>
      <c r="BOI19" s="265"/>
      <c r="BOJ19" s="668"/>
      <c r="BOK19" s="669"/>
      <c r="BOL19" s="668"/>
      <c r="BOM19" s="670"/>
      <c r="BON19" s="669"/>
      <c r="BOO19" s="671"/>
      <c r="BOP19" s="672"/>
      <c r="BOQ19" s="672"/>
      <c r="BOR19" s="673"/>
      <c r="BOS19" s="263">
        <f>$A$19</f>
        <v>5</v>
      </c>
      <c r="BOT19" s="264" t="str">
        <f>$B$19</f>
        <v>祝</v>
      </c>
      <c r="BOU19" s="660"/>
      <c r="BOV19" s="661"/>
      <c r="BOW19" s="660"/>
      <c r="BOX19" s="661"/>
      <c r="BOY19" s="662" t="str">
        <f>IFERROR(IF(OR(BOT19="日",BOT19="祝",BOT19=0,BOU19=""),"　",MAX(IF(AND(BOU19&lt;=BOY14,BOW19&gt;BOZ14),BOZ14-BOY14,IF(AND(BOU19&gt;BOY14,BOW19&lt;=BOZ14),BOW19-BOU19,IF(AND(BOU19&lt;=BOY14,BOW19&lt;=BOZ14),BOW19-BOY14,IF(AND(BOU19&gt;BOY14,BOW19&gt;BOZ14),BOZ14-BOU19,0)))),0)),0)</f>
        <v>　</v>
      </c>
      <c r="BOZ19" s="663"/>
      <c r="BPA19" s="664"/>
      <c r="BPB19" s="662" t="str">
        <f>IFERROR(IF(OR(BOT19="日",BOT19="祝",BOT19=0,BOU19=""),"　",MAX(IF(AND(BOU19&gt;BPE14,BOW19&gt;BPC14),0,IF(AND(BOU19&lt;=BPE14,BOU19&gt;BPB14,BOW19&gt;BPC14),BPE14-BOU19,IF(AND(BOU19&lt;=BPE14,BOU19&lt;=BPB14,BOW19&gt;BPC14),BPE14-BPB14,IF(AND(BOU19&gt;BPB14,BOW19&lt;=BPC14),BOW19-BOU19,IF(AND(BOU19&lt;=BPB14,BOW19&lt;=BPC14),BOW19-BPB14,0))))),0)),0)</f>
        <v>　</v>
      </c>
      <c r="BPC19" s="663"/>
      <c r="BPD19" s="664"/>
      <c r="BPE19" s="662" t="str">
        <f>IFERROR(IF(OR(BOT19="日",BOT19="祝",BOT19=0,BOU19=""),"　",MAX(IF(AND(BOU19&lt;=BPE14,BOW19&gt;BPF14),BPF14-BPE14,IF(BOW19&lt;=BPF14,0,IF(AND(BOU19&gt;BPE14,BOW19&gt;BPF14),BPF14-BOU19,0))),0)),0)</f>
        <v>　</v>
      </c>
      <c r="BPF19" s="663"/>
      <c r="BPG19" s="664"/>
      <c r="BPH19" s="662" t="str">
        <f>IFERROR(IF(OR(BOT19="日",BOT19="祝",BOT19=0,BOU19=""),"　",MAX(IF(BOU19&gt;BPH14,BOW19-BOU19,IF(BOU19&lt;=BPH14,BOW19-BPH14,0)),0)),0)</f>
        <v>　</v>
      </c>
      <c r="BPI19" s="663"/>
      <c r="BPJ19" s="664"/>
      <c r="BPK19" s="662" t="str">
        <f>IFERROR(IF(OR(BOT19="日",BOT19="祝",BOT19=0,BOU19=""),"　",MAX(IF(AND(BOU19&lt;=BPK14,BOW19&gt;BPL14),BPL14-BPK14,IF(AND(BOU19&gt;BPK14,BOW19&lt;=BPL14),BOW19-BOU19,IF(AND(BOU19&lt;=BPK14,BOW19&lt;=BPL14),BOW19-BPK14,IF(AND(BOU19&gt;BPK14,BOW19&gt;BPL14),BPL14-BOU19,0)))),0)),0)</f>
        <v>　</v>
      </c>
      <c r="BPL19" s="663"/>
      <c r="BPM19" s="664"/>
      <c r="BPN19" s="662" t="str">
        <f>IFERROR(IF(OR(BOT19="日",BOT19="祝",BOT19=0,BOU19=""),"　",MAX(IF(AND(BOU19&gt;BPQ14,BOW19&gt;BPO14),0,IF(AND(BOU19&lt;=BPQ14,BOU19&gt;BPN14,BOW19&gt;BPO14),BPQ14-BOU19,IF(AND(BOU19&lt;=BPQ14,BOU19&lt;=BPN14,BOW19&gt;BPO14),BPQ14-BPN14,IF(AND(BOU19&gt;BPN14,BOW19&lt;=BPO14),BOW19-BOU19,IF(AND(BOU19&lt;=BPN14,BOW19&lt;=BPO14),BOW19-BPN14,0))))),0)),0)</f>
        <v>　</v>
      </c>
      <c r="BPO19" s="663"/>
      <c r="BPP19" s="664"/>
      <c r="BPQ19" s="662" t="str">
        <f>IFERROR(IF(OR(BOT19="日",BOT19="祝",BOT19=0,BOU19=""),"　",MAX(IF(AND(BOU19&lt;=BPQ14,BOW19&gt;BPR14),BPR14-BPQ14,IF(BOW19&lt;=BPR14,0,IF(AND(BOU19&gt;BPQ14,BOW19&gt;BPR14),BPR14-BOU19,0))),0)),0)</f>
        <v>　</v>
      </c>
      <c r="BPR19" s="663"/>
      <c r="BPS19" s="664"/>
      <c r="BPT19" s="662" t="str">
        <f t="shared" si="32"/>
        <v>　</v>
      </c>
      <c r="BPU19" s="663"/>
      <c r="BPV19" s="664"/>
      <c r="BPW19" s="665" t="str">
        <f>IF(BPZ19="×",TIME(0,0,0),IF(BQJ4="非常勤",BOY19,BPK19))</f>
        <v>　</v>
      </c>
      <c r="BPX19" s="666"/>
      <c r="BPY19" s="667"/>
      <c r="BPZ19" s="265"/>
      <c r="BQA19" s="665" t="str">
        <f>IF(BQD19="×",TIME(0,0,0),IF(BQJ4="非常勤",BPB19,BPN19))</f>
        <v>　</v>
      </c>
      <c r="BQB19" s="666"/>
      <c r="BQC19" s="667"/>
      <c r="BQD19" s="265"/>
      <c r="BQE19" s="665" t="str">
        <f>IF(BQH19="×",TIME(0,0,0),IF(BQJ4="非常勤",BPE19,BPQ19))</f>
        <v>　</v>
      </c>
      <c r="BQF19" s="666"/>
      <c r="BQG19" s="667"/>
      <c r="BQH19" s="265"/>
      <c r="BQI19" s="665" t="str">
        <f>IF(BQL19="×",TIME(0,0,0),IF(BQJ4="非常勤",BPH19,BPT19))</f>
        <v>　</v>
      </c>
      <c r="BQJ19" s="666"/>
      <c r="BQK19" s="667"/>
      <c r="BQL19" s="265"/>
      <c r="BQM19" s="668"/>
      <c r="BQN19" s="669"/>
      <c r="BQO19" s="668"/>
      <c r="BQP19" s="670"/>
      <c r="BQQ19" s="669"/>
      <c r="BQR19" s="671"/>
      <c r="BQS19" s="672"/>
      <c r="BQT19" s="672"/>
      <c r="BQU19" s="673"/>
      <c r="BQV19" s="263">
        <f>$A$19</f>
        <v>5</v>
      </c>
      <c r="BQW19" s="264" t="str">
        <f>$B$19</f>
        <v>祝</v>
      </c>
      <c r="BQX19" s="660"/>
      <c r="BQY19" s="661"/>
      <c r="BQZ19" s="660"/>
      <c r="BRA19" s="661"/>
      <c r="BRB19" s="662" t="str">
        <f>IFERROR(IF(OR(BQW19="日",BQW19="祝",BQW19=0,BQX19=""),"　",MAX(IF(AND(BQX19&lt;=BRB14,BQZ19&gt;BRC14),BRC14-BRB14,IF(AND(BQX19&gt;BRB14,BQZ19&lt;=BRC14),BQZ19-BQX19,IF(AND(BQX19&lt;=BRB14,BQZ19&lt;=BRC14),BQZ19-BRB14,IF(AND(BQX19&gt;BRB14,BQZ19&gt;BRC14),BRC14-BQX19,0)))),0)),0)</f>
        <v>　</v>
      </c>
      <c r="BRC19" s="663"/>
      <c r="BRD19" s="664"/>
      <c r="BRE19" s="662" t="str">
        <f>IFERROR(IF(OR(BQW19="日",BQW19="祝",BQW19=0,BQX19=""),"　",MAX(IF(AND(BQX19&gt;BRH14,BQZ19&gt;BRF14),0,IF(AND(BQX19&lt;=BRH14,BQX19&gt;BRE14,BQZ19&gt;BRF14),BRH14-BQX19,IF(AND(BQX19&lt;=BRH14,BQX19&lt;=BRE14,BQZ19&gt;BRF14),BRH14-BRE14,IF(AND(BQX19&gt;BRE14,BQZ19&lt;=BRF14),BQZ19-BQX19,IF(AND(BQX19&lt;=BRE14,BQZ19&lt;=BRF14),BQZ19-BRE14,0))))),0)),0)</f>
        <v>　</v>
      </c>
      <c r="BRF19" s="663"/>
      <c r="BRG19" s="664"/>
      <c r="BRH19" s="662" t="str">
        <f>IFERROR(IF(OR(BQW19="日",BQW19="祝",BQW19=0,BQX19=""),"　",MAX(IF(AND(BQX19&lt;=BRH14,BQZ19&gt;BRI14),BRI14-BRH14,IF(BQZ19&lt;=BRI14,0,IF(AND(BQX19&gt;BRH14,BQZ19&gt;BRI14),BRI14-BQX19,0))),0)),0)</f>
        <v>　</v>
      </c>
      <c r="BRI19" s="663"/>
      <c r="BRJ19" s="664"/>
      <c r="BRK19" s="662" t="str">
        <f>IFERROR(IF(OR(BQW19="日",BQW19="祝",BQW19=0,BQX19=""),"　",MAX(IF(BQX19&gt;BRK14,BQZ19-BQX19,IF(BQX19&lt;=BRK14,BQZ19-BRK14,0)),0)),0)</f>
        <v>　</v>
      </c>
      <c r="BRL19" s="663"/>
      <c r="BRM19" s="664"/>
      <c r="BRN19" s="662" t="str">
        <f>IFERROR(IF(OR(BQW19="日",BQW19="祝",BQW19=0,BQX19=""),"　",MAX(IF(AND(BQX19&lt;=BRN14,BQZ19&gt;BRO14),BRO14-BRN14,IF(AND(BQX19&gt;BRN14,BQZ19&lt;=BRO14),BQZ19-BQX19,IF(AND(BQX19&lt;=BRN14,BQZ19&lt;=BRO14),BQZ19-BRN14,IF(AND(BQX19&gt;BRN14,BQZ19&gt;BRO14),BRO14-BQX19,0)))),0)),0)</f>
        <v>　</v>
      </c>
      <c r="BRO19" s="663"/>
      <c r="BRP19" s="664"/>
      <c r="BRQ19" s="662" t="str">
        <f>IFERROR(IF(OR(BQW19="日",BQW19="祝",BQW19=0,BQX19=""),"　",MAX(IF(AND(BQX19&gt;BRT14,BQZ19&gt;BRR14),0,IF(AND(BQX19&lt;=BRT14,BQX19&gt;BRQ14,BQZ19&gt;BRR14),BRT14-BQX19,IF(AND(BQX19&lt;=BRT14,BQX19&lt;=BRQ14,BQZ19&gt;BRR14),BRT14-BRQ14,IF(AND(BQX19&gt;BRQ14,BQZ19&lt;=BRR14),BQZ19-BQX19,IF(AND(BQX19&lt;=BRQ14,BQZ19&lt;=BRR14),BQZ19-BRQ14,0))))),0)),0)</f>
        <v>　</v>
      </c>
      <c r="BRR19" s="663"/>
      <c r="BRS19" s="664"/>
      <c r="BRT19" s="662" t="str">
        <f>IFERROR(IF(OR(BQW19="日",BQW19="祝",BQW19=0,BQX19=""),"　",MAX(IF(AND(BQX19&lt;=BRT14,BQZ19&gt;BRU14),BRU14-BRT14,IF(BQZ19&lt;=BRU14,0,IF(AND(BQX19&gt;BRT14,BQZ19&gt;BRU14),BRU14-BQX19,0))),0)),0)</f>
        <v>　</v>
      </c>
      <c r="BRU19" s="663"/>
      <c r="BRV19" s="664"/>
      <c r="BRW19" s="662" t="str">
        <f t="shared" si="33"/>
        <v>　</v>
      </c>
      <c r="BRX19" s="663"/>
      <c r="BRY19" s="664"/>
      <c r="BRZ19" s="665" t="str">
        <f>IF(BSC19="×",TIME(0,0,0),IF(BSM4="非常勤",BRB19,BRN19))</f>
        <v>　</v>
      </c>
      <c r="BSA19" s="666"/>
      <c r="BSB19" s="667"/>
      <c r="BSC19" s="265"/>
      <c r="BSD19" s="665" t="str">
        <f>IF(BSG19="×",TIME(0,0,0),IF(BSM4="非常勤",BRE19,BRQ19))</f>
        <v>　</v>
      </c>
      <c r="BSE19" s="666"/>
      <c r="BSF19" s="667"/>
      <c r="BSG19" s="265"/>
      <c r="BSH19" s="665" t="str">
        <f>IF(BSK19="×",TIME(0,0,0),IF(BSM4="非常勤",BRH19,BRT19))</f>
        <v>　</v>
      </c>
      <c r="BSI19" s="666"/>
      <c r="BSJ19" s="667"/>
      <c r="BSK19" s="265"/>
      <c r="BSL19" s="665" t="str">
        <f>IF(BSO19="×",TIME(0,0,0),IF(BSM4="非常勤",BRK19,BRW19))</f>
        <v>　</v>
      </c>
      <c r="BSM19" s="666"/>
      <c r="BSN19" s="667"/>
      <c r="BSO19" s="265"/>
      <c r="BSP19" s="668"/>
      <c r="BSQ19" s="669"/>
      <c r="BSR19" s="668"/>
      <c r="BSS19" s="670"/>
      <c r="BST19" s="669"/>
      <c r="BSU19" s="671"/>
      <c r="BSV19" s="672"/>
      <c r="BSW19" s="672"/>
      <c r="BSX19" s="673"/>
      <c r="BSY19" s="263">
        <f>$A$19</f>
        <v>5</v>
      </c>
      <c r="BSZ19" s="264" t="str">
        <f>$B$19</f>
        <v>祝</v>
      </c>
      <c r="BTA19" s="660"/>
      <c r="BTB19" s="661"/>
      <c r="BTC19" s="660"/>
      <c r="BTD19" s="661"/>
      <c r="BTE19" s="662" t="str">
        <f>IFERROR(IF(OR(BSZ19="日",BSZ19="祝",BSZ19=0,BTA19=""),"　",MAX(IF(AND(BTA19&lt;=BTE14,BTC19&gt;BTF14),BTF14-BTE14,IF(AND(BTA19&gt;BTE14,BTC19&lt;=BTF14),BTC19-BTA19,IF(AND(BTA19&lt;=BTE14,BTC19&lt;=BTF14),BTC19-BTE14,IF(AND(BTA19&gt;BTE14,BTC19&gt;BTF14),BTF14-BTA19,0)))),0)),0)</f>
        <v>　</v>
      </c>
      <c r="BTF19" s="663"/>
      <c r="BTG19" s="664"/>
      <c r="BTH19" s="662" t="str">
        <f>IFERROR(IF(OR(BSZ19="日",BSZ19="祝",BSZ19=0,BTA19=""),"　",MAX(IF(AND(BTA19&gt;BTK14,BTC19&gt;BTI14),0,IF(AND(BTA19&lt;=BTK14,BTA19&gt;BTH14,BTC19&gt;BTI14),BTK14-BTA19,IF(AND(BTA19&lt;=BTK14,BTA19&lt;=BTH14,BTC19&gt;BTI14),BTK14-BTH14,IF(AND(BTA19&gt;BTH14,BTC19&lt;=BTI14),BTC19-BTA19,IF(AND(BTA19&lt;=BTH14,BTC19&lt;=BTI14),BTC19-BTH14,0))))),0)),0)</f>
        <v>　</v>
      </c>
      <c r="BTI19" s="663"/>
      <c r="BTJ19" s="664"/>
      <c r="BTK19" s="662" t="str">
        <f>IFERROR(IF(OR(BSZ19="日",BSZ19="祝",BSZ19=0,BTA19=""),"　",MAX(IF(AND(BTA19&lt;=BTK14,BTC19&gt;BTL14),BTL14-BTK14,IF(BTC19&lt;=BTL14,0,IF(AND(BTA19&gt;BTK14,BTC19&gt;BTL14),BTL14-BTA19,0))),0)),0)</f>
        <v>　</v>
      </c>
      <c r="BTL19" s="663"/>
      <c r="BTM19" s="664"/>
      <c r="BTN19" s="662" t="str">
        <f>IFERROR(IF(OR(BSZ19="日",BSZ19="祝",BSZ19=0,BTA19=""),"　",MAX(IF(BTA19&gt;BTN14,BTC19-BTA19,IF(BTA19&lt;=BTN14,BTC19-BTN14,0)),0)),0)</f>
        <v>　</v>
      </c>
      <c r="BTO19" s="663"/>
      <c r="BTP19" s="664"/>
      <c r="BTQ19" s="662" t="str">
        <f>IFERROR(IF(OR(BSZ19="日",BSZ19="祝",BSZ19=0,BTA19=""),"　",MAX(IF(AND(BTA19&lt;=BTQ14,BTC19&gt;BTR14),BTR14-BTQ14,IF(AND(BTA19&gt;BTQ14,BTC19&lt;=BTR14),BTC19-BTA19,IF(AND(BTA19&lt;=BTQ14,BTC19&lt;=BTR14),BTC19-BTQ14,IF(AND(BTA19&gt;BTQ14,BTC19&gt;BTR14),BTR14-BTA19,0)))),0)),0)</f>
        <v>　</v>
      </c>
      <c r="BTR19" s="663"/>
      <c r="BTS19" s="664"/>
      <c r="BTT19" s="662" t="str">
        <f>IFERROR(IF(OR(BSZ19="日",BSZ19="祝",BSZ19=0,BTA19=""),"　",MAX(IF(AND(BTA19&gt;BTW14,BTC19&gt;BTU14),0,IF(AND(BTA19&lt;=BTW14,BTA19&gt;BTT14,BTC19&gt;BTU14),BTW14-BTA19,IF(AND(BTA19&lt;=BTW14,BTA19&lt;=BTT14,BTC19&gt;BTU14),BTW14-BTT14,IF(AND(BTA19&gt;BTT14,BTC19&lt;=BTU14),BTC19-BTA19,IF(AND(BTA19&lt;=BTT14,BTC19&lt;=BTU14),BTC19-BTT14,0))))),0)),0)</f>
        <v>　</v>
      </c>
      <c r="BTU19" s="663"/>
      <c r="BTV19" s="664"/>
      <c r="BTW19" s="662" t="str">
        <f>IFERROR(IF(OR(BSZ19="日",BSZ19="祝",BSZ19=0,BTA19=""),"　",MAX(IF(AND(BTA19&lt;=BTW14,BTC19&gt;BTX14),BTX14-BTW14,IF(BTC19&lt;=BTX14,0,IF(AND(BTA19&gt;BTW14,BTC19&gt;BTX14),BTX14-BTA19,0))),0)),0)</f>
        <v>　</v>
      </c>
      <c r="BTX19" s="663"/>
      <c r="BTY19" s="664"/>
      <c r="BTZ19" s="662" t="str">
        <f t="shared" si="34"/>
        <v>　</v>
      </c>
      <c r="BUA19" s="663"/>
      <c r="BUB19" s="664"/>
      <c r="BUC19" s="665" t="str">
        <f>IF(BUF19="×",TIME(0,0,0),IF(BUP4="非常勤",BTE19,BTQ19))</f>
        <v>　</v>
      </c>
      <c r="BUD19" s="666"/>
      <c r="BUE19" s="667"/>
      <c r="BUF19" s="265"/>
      <c r="BUG19" s="665" t="str">
        <f>IF(BUJ19="×",TIME(0,0,0),IF(BUP4="非常勤",BTH19,BTT19))</f>
        <v>　</v>
      </c>
      <c r="BUH19" s="666"/>
      <c r="BUI19" s="667"/>
      <c r="BUJ19" s="265"/>
      <c r="BUK19" s="665" t="str">
        <f>IF(BUN19="×",TIME(0,0,0),IF(BUP4="非常勤",BTK19,BTW19))</f>
        <v>　</v>
      </c>
      <c r="BUL19" s="666"/>
      <c r="BUM19" s="667"/>
      <c r="BUN19" s="265"/>
      <c r="BUO19" s="665" t="str">
        <f>IF(BUR19="×",TIME(0,0,0),IF(BUP4="非常勤",BTN19,BTZ19))</f>
        <v>　</v>
      </c>
      <c r="BUP19" s="666"/>
      <c r="BUQ19" s="667"/>
      <c r="BUR19" s="265"/>
      <c r="BUS19" s="668"/>
      <c r="BUT19" s="669"/>
      <c r="BUU19" s="668"/>
      <c r="BUV19" s="670"/>
      <c r="BUW19" s="669"/>
      <c r="BUX19" s="671"/>
      <c r="BUY19" s="672"/>
      <c r="BUZ19" s="672"/>
      <c r="BVA19" s="673"/>
      <c r="BVB19" s="263">
        <f>$A$19</f>
        <v>5</v>
      </c>
      <c r="BVC19" s="264" t="str">
        <f>$B$19</f>
        <v>祝</v>
      </c>
      <c r="BVD19" s="660"/>
      <c r="BVE19" s="661"/>
      <c r="BVF19" s="660"/>
      <c r="BVG19" s="661"/>
      <c r="BVH19" s="662" t="str">
        <f>IFERROR(IF(OR(BVC19="日",BVC19="祝",BVC19=0,BVD19=""),"　",MAX(IF(AND(BVD19&lt;=BVH14,BVF19&gt;BVI14),BVI14-BVH14,IF(AND(BVD19&gt;BVH14,BVF19&lt;=BVI14),BVF19-BVD19,IF(AND(BVD19&lt;=BVH14,BVF19&lt;=BVI14),BVF19-BVH14,IF(AND(BVD19&gt;BVH14,BVF19&gt;BVI14),BVI14-BVD19,0)))),0)),0)</f>
        <v>　</v>
      </c>
      <c r="BVI19" s="663"/>
      <c r="BVJ19" s="664"/>
      <c r="BVK19" s="662" t="str">
        <f>IFERROR(IF(OR(BVC19="日",BVC19="祝",BVC19=0,BVD19=""),"　",MAX(IF(AND(BVD19&gt;BVN14,BVF19&gt;BVL14),0,IF(AND(BVD19&lt;=BVN14,BVD19&gt;BVK14,BVF19&gt;BVL14),BVN14-BVD19,IF(AND(BVD19&lt;=BVN14,BVD19&lt;=BVK14,BVF19&gt;BVL14),BVN14-BVK14,IF(AND(BVD19&gt;BVK14,BVF19&lt;=BVL14),BVF19-BVD19,IF(AND(BVD19&lt;=BVK14,BVF19&lt;=BVL14),BVF19-BVK14,0))))),0)),0)</f>
        <v>　</v>
      </c>
      <c r="BVL19" s="663"/>
      <c r="BVM19" s="664"/>
      <c r="BVN19" s="662" t="str">
        <f>IFERROR(IF(OR(BVC19="日",BVC19="祝",BVC19=0,BVD19=""),"　",MAX(IF(AND(BVD19&lt;=BVN14,BVF19&gt;BVO14),BVO14-BVN14,IF(BVF19&lt;=BVO14,0,IF(AND(BVD19&gt;BVN14,BVF19&gt;BVO14),BVO14-BVD19,0))),0)),0)</f>
        <v>　</v>
      </c>
      <c r="BVO19" s="663"/>
      <c r="BVP19" s="664"/>
      <c r="BVQ19" s="662" t="str">
        <f>IFERROR(IF(OR(BVC19="日",BVC19="祝",BVC19=0,BVD19=""),"　",MAX(IF(BVD19&gt;BVQ14,BVF19-BVD19,IF(BVD19&lt;=BVQ14,BVF19-BVQ14,0)),0)),0)</f>
        <v>　</v>
      </c>
      <c r="BVR19" s="663"/>
      <c r="BVS19" s="664"/>
      <c r="BVT19" s="662" t="str">
        <f>IFERROR(IF(OR(BVC19="日",BVC19="祝",BVC19=0,BVD19=""),"　",MAX(IF(AND(BVD19&lt;=BVT14,BVF19&gt;BVU14),BVU14-BVT14,IF(AND(BVD19&gt;BVT14,BVF19&lt;=BVU14),BVF19-BVD19,IF(AND(BVD19&lt;=BVT14,BVF19&lt;=BVU14),BVF19-BVT14,IF(AND(BVD19&gt;BVT14,BVF19&gt;BVU14),BVU14-BVD19,0)))),0)),0)</f>
        <v>　</v>
      </c>
      <c r="BVU19" s="663"/>
      <c r="BVV19" s="664"/>
      <c r="BVW19" s="662" t="str">
        <f>IFERROR(IF(OR(BVC19="日",BVC19="祝",BVC19=0,BVD19=""),"　",MAX(IF(AND(BVD19&gt;BVZ14,BVF19&gt;BVX14),0,IF(AND(BVD19&lt;=BVZ14,BVD19&gt;BVW14,BVF19&gt;BVX14),BVZ14-BVD19,IF(AND(BVD19&lt;=BVZ14,BVD19&lt;=BVW14,BVF19&gt;BVX14),BVZ14-BVW14,IF(AND(BVD19&gt;BVW14,BVF19&lt;=BVX14),BVF19-BVD19,IF(AND(BVD19&lt;=BVW14,BVF19&lt;=BVX14),BVF19-BVW14,0))))),0)),0)</f>
        <v>　</v>
      </c>
      <c r="BVX19" s="663"/>
      <c r="BVY19" s="664"/>
      <c r="BVZ19" s="662" t="str">
        <f>IFERROR(IF(OR(BVC19="日",BVC19="祝",BVC19=0,BVD19=""),"　",MAX(IF(AND(BVD19&lt;=BVZ14,BVF19&gt;BWA14),BWA14-BVZ14,IF(BVF19&lt;=BWA14,0,IF(AND(BVD19&gt;BVZ14,BVF19&gt;BWA14),BWA14-BVD19,0))),0)),0)</f>
        <v>　</v>
      </c>
      <c r="BWA19" s="663"/>
      <c r="BWB19" s="664"/>
      <c r="BWC19" s="662" t="str">
        <f t="shared" si="35"/>
        <v>　</v>
      </c>
      <c r="BWD19" s="663"/>
      <c r="BWE19" s="664"/>
      <c r="BWF19" s="665" t="str">
        <f>IF(BWI19="×",TIME(0,0,0),IF(BWS4="非常勤",BVH19,BVT19))</f>
        <v>　</v>
      </c>
      <c r="BWG19" s="666"/>
      <c r="BWH19" s="667"/>
      <c r="BWI19" s="265"/>
      <c r="BWJ19" s="665" t="str">
        <f>IF(BWM19="×",TIME(0,0,0),IF(BWS4="非常勤",BVK19,BVW19))</f>
        <v>　</v>
      </c>
      <c r="BWK19" s="666"/>
      <c r="BWL19" s="667"/>
      <c r="BWM19" s="265"/>
      <c r="BWN19" s="665" t="str">
        <f>IF(BWQ19="×",TIME(0,0,0),IF(BWS4="非常勤",BVN19,BVZ19))</f>
        <v>　</v>
      </c>
      <c r="BWO19" s="666"/>
      <c r="BWP19" s="667"/>
      <c r="BWQ19" s="265"/>
      <c r="BWR19" s="665" t="str">
        <f>IF(BWU19="×",TIME(0,0,0),IF(BWS4="非常勤",BVQ19,BWC19))</f>
        <v>　</v>
      </c>
      <c r="BWS19" s="666"/>
      <c r="BWT19" s="667"/>
      <c r="BWU19" s="265"/>
      <c r="BWV19" s="668"/>
      <c r="BWW19" s="669"/>
      <c r="BWX19" s="668"/>
      <c r="BWY19" s="670"/>
      <c r="BWZ19" s="669"/>
      <c r="BXA19" s="671"/>
      <c r="BXB19" s="672"/>
      <c r="BXC19" s="672"/>
      <c r="BXD19" s="673"/>
      <c r="BXE19" s="263">
        <f>$A$19</f>
        <v>5</v>
      </c>
      <c r="BXF19" s="264" t="str">
        <f>$B$19</f>
        <v>祝</v>
      </c>
      <c r="BXG19" s="660"/>
      <c r="BXH19" s="661"/>
      <c r="BXI19" s="660"/>
      <c r="BXJ19" s="661"/>
      <c r="BXK19" s="662" t="str">
        <f>IFERROR(IF(OR(BXF19="日",BXF19="祝",BXF19=0,BXG19=""),"　",MAX(IF(AND(BXG19&lt;=BXK14,BXI19&gt;BXL14),BXL14-BXK14,IF(AND(BXG19&gt;BXK14,BXI19&lt;=BXL14),BXI19-BXG19,IF(AND(BXG19&lt;=BXK14,BXI19&lt;=BXL14),BXI19-BXK14,IF(AND(BXG19&gt;BXK14,BXI19&gt;BXL14),BXL14-BXG19,0)))),0)),0)</f>
        <v>　</v>
      </c>
      <c r="BXL19" s="663"/>
      <c r="BXM19" s="664"/>
      <c r="BXN19" s="662" t="str">
        <f>IFERROR(IF(OR(BXF19="日",BXF19="祝",BXF19=0,BXG19=""),"　",MAX(IF(AND(BXG19&gt;BXQ14,BXI19&gt;BXO14),0,IF(AND(BXG19&lt;=BXQ14,BXG19&gt;BXN14,BXI19&gt;BXO14),BXQ14-BXG19,IF(AND(BXG19&lt;=BXQ14,BXG19&lt;=BXN14,BXI19&gt;BXO14),BXQ14-BXN14,IF(AND(BXG19&gt;BXN14,BXI19&lt;=BXO14),BXI19-BXG19,IF(AND(BXG19&lt;=BXN14,BXI19&lt;=BXO14),BXI19-BXN14,0))))),0)),0)</f>
        <v>　</v>
      </c>
      <c r="BXO19" s="663"/>
      <c r="BXP19" s="664"/>
      <c r="BXQ19" s="662" t="str">
        <f>IFERROR(IF(OR(BXF19="日",BXF19="祝",BXF19=0,BXG19=""),"　",MAX(IF(AND(BXG19&lt;=BXQ14,BXI19&gt;BXR14),BXR14-BXQ14,IF(BXI19&lt;=BXR14,0,IF(AND(BXG19&gt;BXQ14,BXI19&gt;BXR14),BXR14-BXG19,0))),0)),0)</f>
        <v>　</v>
      </c>
      <c r="BXR19" s="663"/>
      <c r="BXS19" s="664"/>
      <c r="BXT19" s="662" t="str">
        <f>IFERROR(IF(OR(BXF19="日",BXF19="祝",BXF19=0,BXG19=""),"　",MAX(IF(BXG19&gt;BXT14,BXI19-BXG19,IF(BXG19&lt;=BXT14,BXI19-BXT14,0)),0)),0)</f>
        <v>　</v>
      </c>
      <c r="BXU19" s="663"/>
      <c r="BXV19" s="664"/>
      <c r="BXW19" s="662" t="str">
        <f>IFERROR(IF(OR(BXF19="日",BXF19="祝",BXF19=0,BXG19=""),"　",MAX(IF(AND(BXG19&lt;=BXW14,BXI19&gt;BXX14),BXX14-BXW14,IF(AND(BXG19&gt;BXW14,BXI19&lt;=BXX14),BXI19-BXG19,IF(AND(BXG19&lt;=BXW14,BXI19&lt;=BXX14),BXI19-BXW14,IF(AND(BXG19&gt;BXW14,BXI19&gt;BXX14),BXX14-BXG19,0)))),0)),0)</f>
        <v>　</v>
      </c>
      <c r="BXX19" s="663"/>
      <c r="BXY19" s="664"/>
      <c r="BXZ19" s="662" t="str">
        <f>IFERROR(IF(OR(BXF19="日",BXF19="祝",BXF19=0,BXG19=""),"　",MAX(IF(AND(BXG19&gt;BYC14,BXI19&gt;BYA14),0,IF(AND(BXG19&lt;=BYC14,BXG19&gt;BXZ14,BXI19&gt;BYA14),BYC14-BXG19,IF(AND(BXG19&lt;=BYC14,BXG19&lt;=BXZ14,BXI19&gt;BYA14),BYC14-BXZ14,IF(AND(BXG19&gt;BXZ14,BXI19&lt;=BYA14),BXI19-BXG19,IF(AND(BXG19&lt;=BXZ14,BXI19&lt;=BYA14),BXI19-BXZ14,0))))),0)),0)</f>
        <v>　</v>
      </c>
      <c r="BYA19" s="663"/>
      <c r="BYB19" s="664"/>
      <c r="BYC19" s="662" t="str">
        <f>IFERROR(IF(OR(BXF19="日",BXF19="祝",BXF19=0,BXG19=""),"　",MAX(IF(AND(BXG19&lt;=BYC14,BXI19&gt;BYD14),BYD14-BYC14,IF(BXI19&lt;=BYD14,0,IF(AND(BXG19&gt;BYC14,BXI19&gt;BYD14),BYD14-BXG19,0))),0)),0)</f>
        <v>　</v>
      </c>
      <c r="BYD19" s="663"/>
      <c r="BYE19" s="664"/>
      <c r="BYF19" s="662" t="str">
        <f t="shared" si="36"/>
        <v>　</v>
      </c>
      <c r="BYG19" s="663"/>
      <c r="BYH19" s="664"/>
      <c r="BYI19" s="665" t="str">
        <f>IF(BYL19="×",TIME(0,0,0),IF(BYV4="非常勤",BXK19,BXW19))</f>
        <v>　</v>
      </c>
      <c r="BYJ19" s="666"/>
      <c r="BYK19" s="667"/>
      <c r="BYL19" s="265"/>
      <c r="BYM19" s="665" t="str">
        <f>IF(BYP19="×",TIME(0,0,0),IF(BYV4="非常勤",BXN19,BXZ19))</f>
        <v>　</v>
      </c>
      <c r="BYN19" s="666"/>
      <c r="BYO19" s="667"/>
      <c r="BYP19" s="265"/>
      <c r="BYQ19" s="665" t="str">
        <f>IF(BYT19="×",TIME(0,0,0),IF(BYV4="非常勤",BXQ19,BYC19))</f>
        <v>　</v>
      </c>
      <c r="BYR19" s="666"/>
      <c r="BYS19" s="667"/>
      <c r="BYT19" s="265"/>
      <c r="BYU19" s="665" t="str">
        <f>IF(BYX19="×",TIME(0,0,0),IF(BYV4="非常勤",BXT19,BYF19))</f>
        <v>　</v>
      </c>
      <c r="BYV19" s="666"/>
      <c r="BYW19" s="667"/>
      <c r="BYX19" s="265"/>
      <c r="BYY19" s="668"/>
      <c r="BYZ19" s="669"/>
      <c r="BZA19" s="668"/>
      <c r="BZB19" s="670"/>
      <c r="BZC19" s="669"/>
      <c r="BZD19" s="671"/>
      <c r="BZE19" s="672"/>
      <c r="BZF19" s="672"/>
      <c r="BZG19" s="673"/>
      <c r="BZH19" s="263">
        <f>$A$19</f>
        <v>5</v>
      </c>
      <c r="BZI19" s="264" t="str">
        <f>$B$19</f>
        <v>祝</v>
      </c>
      <c r="BZJ19" s="660"/>
      <c r="BZK19" s="661"/>
      <c r="BZL19" s="660"/>
      <c r="BZM19" s="661"/>
      <c r="BZN19" s="662" t="str">
        <f>IFERROR(IF(OR(BZI19="日",BZI19="祝",BZI19=0,BZJ19=""),"　",MAX(IF(AND(BZJ19&lt;=BZN14,BZL19&gt;BZO14),BZO14-BZN14,IF(AND(BZJ19&gt;BZN14,BZL19&lt;=BZO14),BZL19-BZJ19,IF(AND(BZJ19&lt;=BZN14,BZL19&lt;=BZO14),BZL19-BZN14,IF(AND(BZJ19&gt;BZN14,BZL19&gt;BZO14),BZO14-BZJ19,0)))),0)),0)</f>
        <v>　</v>
      </c>
      <c r="BZO19" s="663"/>
      <c r="BZP19" s="664"/>
      <c r="BZQ19" s="662" t="str">
        <f>IFERROR(IF(OR(BZI19="日",BZI19="祝",BZI19=0,BZJ19=""),"　",MAX(IF(AND(BZJ19&gt;BZT14,BZL19&gt;BZR14),0,IF(AND(BZJ19&lt;=BZT14,BZJ19&gt;BZQ14,BZL19&gt;BZR14),BZT14-BZJ19,IF(AND(BZJ19&lt;=BZT14,BZJ19&lt;=BZQ14,BZL19&gt;BZR14),BZT14-BZQ14,IF(AND(BZJ19&gt;BZQ14,BZL19&lt;=BZR14),BZL19-BZJ19,IF(AND(BZJ19&lt;=BZQ14,BZL19&lt;=BZR14),BZL19-BZQ14,0))))),0)),0)</f>
        <v>　</v>
      </c>
      <c r="BZR19" s="663"/>
      <c r="BZS19" s="664"/>
      <c r="BZT19" s="662" t="str">
        <f>IFERROR(IF(OR(BZI19="日",BZI19="祝",BZI19=0,BZJ19=""),"　",MAX(IF(AND(BZJ19&lt;=BZT14,BZL19&gt;BZU14),BZU14-BZT14,IF(BZL19&lt;=BZU14,0,IF(AND(BZJ19&gt;BZT14,BZL19&gt;BZU14),BZU14-BZJ19,0))),0)),0)</f>
        <v>　</v>
      </c>
      <c r="BZU19" s="663"/>
      <c r="BZV19" s="664"/>
      <c r="BZW19" s="662" t="str">
        <f>IFERROR(IF(OR(BZI19="日",BZI19="祝",BZI19=0,BZJ19=""),"　",MAX(IF(BZJ19&gt;BZW14,BZL19-BZJ19,IF(BZJ19&lt;=BZW14,BZL19-BZW14,0)),0)),0)</f>
        <v>　</v>
      </c>
      <c r="BZX19" s="663"/>
      <c r="BZY19" s="664"/>
      <c r="BZZ19" s="662" t="str">
        <f>IFERROR(IF(OR(BZI19="日",BZI19="祝",BZI19=0,BZJ19=""),"　",MAX(IF(AND(BZJ19&lt;=BZZ14,BZL19&gt;CAA14),CAA14-BZZ14,IF(AND(BZJ19&gt;BZZ14,BZL19&lt;=CAA14),BZL19-BZJ19,IF(AND(BZJ19&lt;=BZZ14,BZL19&lt;=CAA14),BZL19-BZZ14,IF(AND(BZJ19&gt;BZZ14,BZL19&gt;CAA14),CAA14-BZJ19,0)))),0)),0)</f>
        <v>　</v>
      </c>
      <c r="CAA19" s="663"/>
      <c r="CAB19" s="664"/>
      <c r="CAC19" s="662" t="str">
        <f>IFERROR(IF(OR(BZI19="日",BZI19="祝",BZI19=0,BZJ19=""),"　",MAX(IF(AND(BZJ19&gt;CAF14,BZL19&gt;CAD14),0,IF(AND(BZJ19&lt;=CAF14,BZJ19&gt;CAC14,BZL19&gt;CAD14),CAF14-BZJ19,IF(AND(BZJ19&lt;=CAF14,BZJ19&lt;=CAC14,BZL19&gt;CAD14),CAF14-CAC14,IF(AND(BZJ19&gt;CAC14,BZL19&lt;=CAD14),BZL19-BZJ19,IF(AND(BZJ19&lt;=CAC14,BZL19&lt;=CAD14),BZL19-CAC14,0))))),0)),0)</f>
        <v>　</v>
      </c>
      <c r="CAD19" s="663"/>
      <c r="CAE19" s="664"/>
      <c r="CAF19" s="662" t="str">
        <f>IFERROR(IF(OR(BZI19="日",BZI19="祝",BZI19=0,BZJ19=""),"　",MAX(IF(AND(BZJ19&lt;=CAF14,BZL19&gt;CAG14),CAG14-CAF14,IF(BZL19&lt;=CAG14,0,IF(AND(BZJ19&gt;CAF14,BZL19&gt;CAG14),CAG14-BZJ19,0))),0)),0)</f>
        <v>　</v>
      </c>
      <c r="CAG19" s="663"/>
      <c r="CAH19" s="664"/>
      <c r="CAI19" s="662" t="str">
        <f t="shared" si="37"/>
        <v>　</v>
      </c>
      <c r="CAJ19" s="663"/>
      <c r="CAK19" s="664"/>
      <c r="CAL19" s="665" t="str">
        <f>IF(CAO19="×",TIME(0,0,0),IF(CAY4="非常勤",BZN19,BZZ19))</f>
        <v>　</v>
      </c>
      <c r="CAM19" s="666"/>
      <c r="CAN19" s="667"/>
      <c r="CAO19" s="265"/>
      <c r="CAP19" s="665" t="str">
        <f>IF(CAS19="×",TIME(0,0,0),IF(CAY4="非常勤",BZQ19,CAC19))</f>
        <v>　</v>
      </c>
      <c r="CAQ19" s="666"/>
      <c r="CAR19" s="667"/>
      <c r="CAS19" s="265"/>
      <c r="CAT19" s="665" t="str">
        <f>IF(CAW19="×",TIME(0,0,0),IF(CAY4="非常勤",BZT19,CAF19))</f>
        <v>　</v>
      </c>
      <c r="CAU19" s="666"/>
      <c r="CAV19" s="667"/>
      <c r="CAW19" s="265"/>
      <c r="CAX19" s="665" t="str">
        <f>IF(CBA19="×",TIME(0,0,0),IF(CAY4="非常勤",BZW19,CAI19))</f>
        <v>　</v>
      </c>
      <c r="CAY19" s="666"/>
      <c r="CAZ19" s="667"/>
      <c r="CBA19" s="265"/>
      <c r="CBB19" s="668"/>
      <c r="CBC19" s="669"/>
      <c r="CBD19" s="668"/>
      <c r="CBE19" s="670"/>
      <c r="CBF19" s="669"/>
      <c r="CBG19" s="671"/>
      <c r="CBH19" s="672"/>
      <c r="CBI19" s="672"/>
      <c r="CBJ19" s="673"/>
      <c r="CBK19" s="263">
        <f>$A$19</f>
        <v>5</v>
      </c>
      <c r="CBL19" s="264" t="str">
        <f>$B$19</f>
        <v>祝</v>
      </c>
      <c r="CBM19" s="660"/>
      <c r="CBN19" s="661"/>
      <c r="CBO19" s="660"/>
      <c r="CBP19" s="661"/>
      <c r="CBQ19" s="662" t="str">
        <f>IFERROR(IF(OR(CBL19="日",CBL19="祝",CBL19=0,CBM19=""),"　",MAX(IF(AND(CBM19&lt;=CBQ14,CBO19&gt;CBR14),CBR14-CBQ14,IF(AND(CBM19&gt;CBQ14,CBO19&lt;=CBR14),CBO19-CBM19,IF(AND(CBM19&lt;=CBQ14,CBO19&lt;=CBR14),CBO19-CBQ14,IF(AND(CBM19&gt;CBQ14,CBO19&gt;CBR14),CBR14-CBM19,0)))),0)),0)</f>
        <v>　</v>
      </c>
      <c r="CBR19" s="663"/>
      <c r="CBS19" s="664"/>
      <c r="CBT19" s="662" t="str">
        <f>IFERROR(IF(OR(CBL19="日",CBL19="祝",CBL19=0,CBM19=""),"　",MAX(IF(AND(CBM19&gt;CBW14,CBO19&gt;CBU14),0,IF(AND(CBM19&lt;=CBW14,CBM19&gt;CBT14,CBO19&gt;CBU14),CBW14-CBM19,IF(AND(CBM19&lt;=CBW14,CBM19&lt;=CBT14,CBO19&gt;CBU14),CBW14-CBT14,IF(AND(CBM19&gt;CBT14,CBO19&lt;=CBU14),CBO19-CBM19,IF(AND(CBM19&lt;=CBT14,CBO19&lt;=CBU14),CBO19-CBT14,0))))),0)),0)</f>
        <v>　</v>
      </c>
      <c r="CBU19" s="663"/>
      <c r="CBV19" s="664"/>
      <c r="CBW19" s="662" t="str">
        <f>IFERROR(IF(OR(CBL19="日",CBL19="祝",CBL19=0,CBM19=""),"　",MAX(IF(AND(CBM19&lt;=CBW14,CBO19&gt;CBX14),CBX14-CBW14,IF(CBO19&lt;=CBX14,0,IF(AND(CBM19&gt;CBW14,CBO19&gt;CBX14),CBX14-CBM19,0))),0)),0)</f>
        <v>　</v>
      </c>
      <c r="CBX19" s="663"/>
      <c r="CBY19" s="664"/>
      <c r="CBZ19" s="662" t="str">
        <f>IFERROR(IF(OR(CBL19="日",CBL19="祝",CBL19=0,CBM19=""),"　",MAX(IF(CBM19&gt;CBZ14,CBO19-CBM19,IF(CBM19&lt;=CBZ14,CBO19-CBZ14,0)),0)),0)</f>
        <v>　</v>
      </c>
      <c r="CCA19" s="663"/>
      <c r="CCB19" s="664"/>
      <c r="CCC19" s="662" t="str">
        <f>IFERROR(IF(OR(CBL19="日",CBL19="祝",CBL19=0,CBM19=""),"　",MAX(IF(AND(CBM19&lt;=CCC14,CBO19&gt;CCD14),CCD14-CCC14,IF(AND(CBM19&gt;CCC14,CBO19&lt;=CCD14),CBO19-CBM19,IF(AND(CBM19&lt;=CCC14,CBO19&lt;=CCD14),CBO19-CCC14,IF(AND(CBM19&gt;CCC14,CBO19&gt;CCD14),CCD14-CBM19,0)))),0)),0)</f>
        <v>　</v>
      </c>
      <c r="CCD19" s="663"/>
      <c r="CCE19" s="664"/>
      <c r="CCF19" s="662" t="str">
        <f>IFERROR(IF(OR(CBL19="日",CBL19="祝",CBL19=0,CBM19=""),"　",MAX(IF(AND(CBM19&gt;CCI14,CBO19&gt;CCG14),0,IF(AND(CBM19&lt;=CCI14,CBM19&gt;CCF14,CBO19&gt;CCG14),CCI14-CBM19,IF(AND(CBM19&lt;=CCI14,CBM19&lt;=CCF14,CBO19&gt;CCG14),CCI14-CCF14,IF(AND(CBM19&gt;CCF14,CBO19&lt;=CCG14),CBO19-CBM19,IF(AND(CBM19&lt;=CCF14,CBO19&lt;=CCG14),CBO19-CCF14,0))))),0)),0)</f>
        <v>　</v>
      </c>
      <c r="CCG19" s="663"/>
      <c r="CCH19" s="664"/>
      <c r="CCI19" s="662" t="str">
        <f>IFERROR(IF(OR(CBL19="日",CBL19="祝",CBL19=0,CBM19=""),"　",MAX(IF(AND(CBM19&lt;=CCI14,CBO19&gt;CCJ14),CCJ14-CCI14,IF(CBO19&lt;=CCJ14,0,IF(AND(CBM19&gt;CCI14,CBO19&gt;CCJ14),CCJ14-CBM19,0))),0)),0)</f>
        <v>　</v>
      </c>
      <c r="CCJ19" s="663"/>
      <c r="CCK19" s="664"/>
      <c r="CCL19" s="662" t="str">
        <f t="shared" si="38"/>
        <v>　</v>
      </c>
      <c r="CCM19" s="663"/>
      <c r="CCN19" s="664"/>
      <c r="CCO19" s="665" t="str">
        <f>IF(CCR19="×",TIME(0,0,0),IF(CDB4="非常勤",CBQ19,CCC19))</f>
        <v>　</v>
      </c>
      <c r="CCP19" s="666"/>
      <c r="CCQ19" s="667"/>
      <c r="CCR19" s="265"/>
      <c r="CCS19" s="665" t="str">
        <f>IF(CCV19="×",TIME(0,0,0),IF(CDB4="非常勤",CBT19,CCF19))</f>
        <v>　</v>
      </c>
      <c r="CCT19" s="666"/>
      <c r="CCU19" s="667"/>
      <c r="CCV19" s="265"/>
      <c r="CCW19" s="665" t="str">
        <f>IF(CCZ19="×",TIME(0,0,0),IF(CDB4="非常勤",CBW19,CCI19))</f>
        <v>　</v>
      </c>
      <c r="CCX19" s="666"/>
      <c r="CCY19" s="667"/>
      <c r="CCZ19" s="265"/>
      <c r="CDA19" s="665" t="str">
        <f>IF(CDD19="×",TIME(0,0,0),IF(CDB4="非常勤",CBZ19,CCL19))</f>
        <v>　</v>
      </c>
      <c r="CDB19" s="666"/>
      <c r="CDC19" s="667"/>
      <c r="CDD19" s="265"/>
      <c r="CDE19" s="668"/>
      <c r="CDF19" s="669"/>
      <c r="CDG19" s="668"/>
      <c r="CDH19" s="670"/>
      <c r="CDI19" s="669"/>
      <c r="CDJ19" s="671"/>
      <c r="CDK19" s="672"/>
      <c r="CDL19" s="672"/>
      <c r="CDM19" s="673"/>
      <c r="CDN19" s="263">
        <f>$A$19</f>
        <v>5</v>
      </c>
      <c r="CDO19" s="264" t="str">
        <f>$B$19</f>
        <v>祝</v>
      </c>
      <c r="CDP19" s="660"/>
      <c r="CDQ19" s="661"/>
      <c r="CDR19" s="660"/>
      <c r="CDS19" s="661"/>
      <c r="CDT19" s="662" t="str">
        <f>IFERROR(IF(OR(CDO19="日",CDO19="祝",CDO19=0,CDP19=""),"　",MAX(IF(AND(CDP19&lt;=CDT14,CDR19&gt;CDU14),CDU14-CDT14,IF(AND(CDP19&gt;CDT14,CDR19&lt;=CDU14),CDR19-CDP19,IF(AND(CDP19&lt;=CDT14,CDR19&lt;=CDU14),CDR19-CDT14,IF(AND(CDP19&gt;CDT14,CDR19&gt;CDU14),CDU14-CDP19,0)))),0)),0)</f>
        <v>　</v>
      </c>
      <c r="CDU19" s="663"/>
      <c r="CDV19" s="664"/>
      <c r="CDW19" s="662" t="str">
        <f>IFERROR(IF(OR(CDO19="日",CDO19="祝",CDO19=0,CDP19=""),"　",MAX(IF(AND(CDP19&gt;CDZ14,CDR19&gt;CDX14),0,IF(AND(CDP19&lt;=CDZ14,CDP19&gt;CDW14,CDR19&gt;CDX14),CDZ14-CDP19,IF(AND(CDP19&lt;=CDZ14,CDP19&lt;=CDW14,CDR19&gt;CDX14),CDZ14-CDW14,IF(AND(CDP19&gt;CDW14,CDR19&lt;=CDX14),CDR19-CDP19,IF(AND(CDP19&lt;=CDW14,CDR19&lt;=CDX14),CDR19-CDW14,0))))),0)),0)</f>
        <v>　</v>
      </c>
      <c r="CDX19" s="663"/>
      <c r="CDY19" s="664"/>
      <c r="CDZ19" s="662" t="str">
        <f>IFERROR(IF(OR(CDO19="日",CDO19="祝",CDO19=0,CDP19=""),"　",MAX(IF(AND(CDP19&lt;=CDZ14,CDR19&gt;CEA14),CEA14-CDZ14,IF(CDR19&lt;=CEA14,0,IF(AND(CDP19&gt;CDZ14,CDR19&gt;CEA14),CEA14-CDP19,0))),0)),0)</f>
        <v>　</v>
      </c>
      <c r="CEA19" s="663"/>
      <c r="CEB19" s="664"/>
      <c r="CEC19" s="662" t="str">
        <f>IFERROR(IF(OR(CDO19="日",CDO19="祝",CDO19=0,CDP19=""),"　",MAX(IF(CDP19&gt;CEC14,CDR19-CDP19,IF(CDP19&lt;=CEC14,CDR19-CEC14,0)),0)),0)</f>
        <v>　</v>
      </c>
      <c r="CED19" s="663"/>
      <c r="CEE19" s="664"/>
      <c r="CEF19" s="662" t="str">
        <f>IFERROR(IF(OR(CDO19="日",CDO19="祝",CDO19=0,CDP19=""),"　",MAX(IF(AND(CDP19&lt;=CEF14,CDR19&gt;CEG14),CEG14-CEF14,IF(AND(CDP19&gt;CEF14,CDR19&lt;=CEG14),CDR19-CDP19,IF(AND(CDP19&lt;=CEF14,CDR19&lt;=CEG14),CDR19-CEF14,IF(AND(CDP19&gt;CEF14,CDR19&gt;CEG14),CEG14-CDP19,0)))),0)),0)</f>
        <v>　</v>
      </c>
      <c r="CEG19" s="663"/>
      <c r="CEH19" s="664"/>
      <c r="CEI19" s="662" t="str">
        <f>IFERROR(IF(OR(CDO19="日",CDO19="祝",CDO19=0,CDP19=""),"　",MAX(IF(AND(CDP19&gt;CEL14,CDR19&gt;CEJ14),0,IF(AND(CDP19&lt;=CEL14,CDP19&gt;CEI14,CDR19&gt;CEJ14),CEL14-CDP19,IF(AND(CDP19&lt;=CEL14,CDP19&lt;=CEI14,CDR19&gt;CEJ14),CEL14-CEI14,IF(AND(CDP19&gt;CEI14,CDR19&lt;=CEJ14),CDR19-CDP19,IF(AND(CDP19&lt;=CEI14,CDR19&lt;=CEJ14),CDR19-CEI14,0))))),0)),0)</f>
        <v>　</v>
      </c>
      <c r="CEJ19" s="663"/>
      <c r="CEK19" s="664"/>
      <c r="CEL19" s="662" t="str">
        <f>IFERROR(IF(OR(CDO19="日",CDO19="祝",CDO19=0,CDP19=""),"　",MAX(IF(AND(CDP19&lt;=CEL14,CDR19&gt;CEM14),CEM14-CEL14,IF(CDR19&lt;=CEM14,0,IF(AND(CDP19&gt;CEL14,CDR19&gt;CEM14),CEM14-CDP19,0))),0)),0)</f>
        <v>　</v>
      </c>
      <c r="CEM19" s="663"/>
      <c r="CEN19" s="664"/>
      <c r="CEO19" s="662" t="str">
        <f t="shared" si="39"/>
        <v>　</v>
      </c>
      <c r="CEP19" s="663"/>
      <c r="CEQ19" s="664"/>
      <c r="CER19" s="665" t="str">
        <f>IF(CEU19="×",TIME(0,0,0),IF(CFE4="非常勤",CDT19,CEF19))</f>
        <v>　</v>
      </c>
      <c r="CES19" s="666"/>
      <c r="CET19" s="667"/>
      <c r="CEU19" s="265"/>
      <c r="CEV19" s="665" t="str">
        <f>IF(CEY19="×",TIME(0,0,0),IF(CFE4="非常勤",CDW19,CEI19))</f>
        <v>　</v>
      </c>
      <c r="CEW19" s="666"/>
      <c r="CEX19" s="667"/>
      <c r="CEY19" s="265"/>
      <c r="CEZ19" s="665" t="str">
        <f>IF(CFC19="×",TIME(0,0,0),IF(CFE4="非常勤",CDZ19,CEL19))</f>
        <v>　</v>
      </c>
      <c r="CFA19" s="666"/>
      <c r="CFB19" s="667"/>
      <c r="CFC19" s="265"/>
      <c r="CFD19" s="665" t="str">
        <f>IF(CFG19="×",TIME(0,0,0),IF(CFE4="非常勤",CEC19,CEO19))</f>
        <v>　</v>
      </c>
      <c r="CFE19" s="666"/>
      <c r="CFF19" s="667"/>
      <c r="CFG19" s="265"/>
      <c r="CFH19" s="668"/>
      <c r="CFI19" s="669"/>
      <c r="CFJ19" s="668"/>
      <c r="CFK19" s="670"/>
      <c r="CFL19" s="669"/>
      <c r="CFM19" s="671"/>
      <c r="CFN19" s="672"/>
      <c r="CFO19" s="672"/>
      <c r="CFP19" s="673"/>
      <c r="CFQ19" s="263">
        <f>$A$19</f>
        <v>5</v>
      </c>
      <c r="CFR19" s="264" t="str">
        <f>$B$19</f>
        <v>祝</v>
      </c>
      <c r="CFS19" s="660"/>
      <c r="CFT19" s="661"/>
      <c r="CFU19" s="660"/>
      <c r="CFV19" s="661"/>
      <c r="CFW19" s="662" t="str">
        <f>IFERROR(IF(OR(CFR19="日",CFR19="祝",CFR19=0,CFS19=""),"　",MAX(IF(AND(CFS19&lt;=CFW14,CFU19&gt;CFX14),CFX14-CFW14,IF(AND(CFS19&gt;CFW14,CFU19&lt;=CFX14),CFU19-CFS19,IF(AND(CFS19&lt;=CFW14,CFU19&lt;=CFX14),CFU19-CFW14,IF(AND(CFS19&gt;CFW14,CFU19&gt;CFX14),CFX14-CFS19,0)))),0)),0)</f>
        <v>　</v>
      </c>
      <c r="CFX19" s="663"/>
      <c r="CFY19" s="664"/>
      <c r="CFZ19" s="662" t="str">
        <f>IFERROR(IF(OR(CFR19="日",CFR19="祝",CFR19=0,CFS19=""),"　",MAX(IF(AND(CFS19&gt;CGC14,CFU19&gt;CGA14),0,IF(AND(CFS19&lt;=CGC14,CFS19&gt;CFZ14,CFU19&gt;CGA14),CGC14-CFS19,IF(AND(CFS19&lt;=CGC14,CFS19&lt;=CFZ14,CFU19&gt;CGA14),CGC14-CFZ14,IF(AND(CFS19&gt;CFZ14,CFU19&lt;=CGA14),CFU19-CFS19,IF(AND(CFS19&lt;=CFZ14,CFU19&lt;=CGA14),CFU19-CFZ14,0))))),0)),0)</f>
        <v>　</v>
      </c>
      <c r="CGA19" s="663"/>
      <c r="CGB19" s="664"/>
      <c r="CGC19" s="662" t="str">
        <f>IFERROR(IF(OR(CFR19="日",CFR19="祝",CFR19=0,CFS19=""),"　",MAX(IF(AND(CFS19&lt;=CGC14,CFU19&gt;CGD14),CGD14-CGC14,IF(CFU19&lt;=CGD14,0,IF(AND(CFS19&gt;CGC14,CFU19&gt;CGD14),CGD14-CFS19,0))),0)),0)</f>
        <v>　</v>
      </c>
      <c r="CGD19" s="663"/>
      <c r="CGE19" s="664"/>
      <c r="CGF19" s="662" t="str">
        <f>IFERROR(IF(OR(CFR19="日",CFR19="祝",CFR19=0,CFS19=""),"　",MAX(IF(CFS19&gt;CGF14,CFU19-CFS19,IF(CFS19&lt;=CGF14,CFU19-CGF14,0)),0)),0)</f>
        <v>　</v>
      </c>
      <c r="CGG19" s="663"/>
      <c r="CGH19" s="664"/>
      <c r="CGI19" s="662" t="str">
        <f>IFERROR(IF(OR(CFR19="日",CFR19="祝",CFR19=0,CFS19=""),"　",MAX(IF(AND(CFS19&lt;=CGI14,CFU19&gt;CGJ14),CGJ14-CGI14,IF(AND(CFS19&gt;CGI14,CFU19&lt;=CGJ14),CFU19-CFS19,IF(AND(CFS19&lt;=CGI14,CFU19&lt;=CGJ14),CFU19-CGI14,IF(AND(CFS19&gt;CGI14,CFU19&gt;CGJ14),CGJ14-CFS19,0)))),0)),0)</f>
        <v>　</v>
      </c>
      <c r="CGJ19" s="663"/>
      <c r="CGK19" s="664"/>
      <c r="CGL19" s="662" t="str">
        <f>IFERROR(IF(OR(CFR19="日",CFR19="祝",CFR19=0,CFS19=""),"　",MAX(IF(AND(CFS19&gt;CGO14,CFU19&gt;CGM14),0,IF(AND(CFS19&lt;=CGO14,CFS19&gt;CGL14,CFU19&gt;CGM14),CGO14-CFS19,IF(AND(CFS19&lt;=CGO14,CFS19&lt;=CGL14,CFU19&gt;CGM14),CGO14-CGL14,IF(AND(CFS19&gt;CGL14,CFU19&lt;=CGM14),CFU19-CFS19,IF(AND(CFS19&lt;=CGL14,CFU19&lt;=CGM14),CFU19-CGL14,0))))),0)),0)</f>
        <v>　</v>
      </c>
      <c r="CGM19" s="663"/>
      <c r="CGN19" s="664"/>
      <c r="CGO19" s="662" t="str">
        <f>IFERROR(IF(OR(CFR19="日",CFR19="祝",CFR19=0,CFS19=""),"　",MAX(IF(AND(CFS19&lt;=CGO14,CFU19&gt;CGP14),CGP14-CGO14,IF(CFU19&lt;=CGP14,0,IF(AND(CFS19&gt;CGO14,CFU19&gt;CGP14),CGP14-CFS19,0))),0)),0)</f>
        <v>　</v>
      </c>
      <c r="CGP19" s="663"/>
      <c r="CGQ19" s="664"/>
      <c r="CGR19" s="662" t="str">
        <f t="shared" si="40"/>
        <v>　</v>
      </c>
      <c r="CGS19" s="663"/>
      <c r="CGT19" s="664"/>
      <c r="CGU19" s="665" t="str">
        <f>IF(CGX19="×",TIME(0,0,0),IF(CHH4="非常勤",CFW19,CGI19))</f>
        <v>　</v>
      </c>
      <c r="CGV19" s="666"/>
      <c r="CGW19" s="667"/>
      <c r="CGX19" s="265"/>
      <c r="CGY19" s="665" t="str">
        <f>IF(CHB19="×",TIME(0,0,0),IF(CHH4="非常勤",CFZ19,CGL19))</f>
        <v>　</v>
      </c>
      <c r="CGZ19" s="666"/>
      <c r="CHA19" s="667"/>
      <c r="CHB19" s="265"/>
      <c r="CHC19" s="665" t="str">
        <f>IF(CHF19="×",TIME(0,0,0),IF(CHH4="非常勤",CGC19,CGO19))</f>
        <v>　</v>
      </c>
      <c r="CHD19" s="666"/>
      <c r="CHE19" s="667"/>
      <c r="CHF19" s="265"/>
      <c r="CHG19" s="665" t="str">
        <f>IF(CHJ19="×",TIME(0,0,0),IF(CHH4="非常勤",CGF19,CGR19))</f>
        <v>　</v>
      </c>
      <c r="CHH19" s="666"/>
      <c r="CHI19" s="667"/>
      <c r="CHJ19" s="265"/>
      <c r="CHK19" s="668"/>
      <c r="CHL19" s="669"/>
      <c r="CHM19" s="668"/>
      <c r="CHN19" s="670"/>
      <c r="CHO19" s="669"/>
      <c r="CHP19" s="671"/>
      <c r="CHQ19" s="672"/>
      <c r="CHR19" s="672"/>
      <c r="CHS19" s="673"/>
      <c r="CHT19" s="263">
        <f>$A$19</f>
        <v>5</v>
      </c>
      <c r="CHU19" s="264" t="str">
        <f>$B$19</f>
        <v>祝</v>
      </c>
      <c r="CHV19" s="660"/>
      <c r="CHW19" s="661"/>
      <c r="CHX19" s="660"/>
      <c r="CHY19" s="661"/>
      <c r="CHZ19" s="662" t="str">
        <f>IFERROR(IF(OR(CHU19="日",CHU19="祝",CHU19=0,CHV19=""),"　",MAX(IF(AND(CHV19&lt;=CHZ14,CHX19&gt;CIA14),CIA14-CHZ14,IF(AND(CHV19&gt;CHZ14,CHX19&lt;=CIA14),CHX19-CHV19,IF(AND(CHV19&lt;=CHZ14,CHX19&lt;=CIA14),CHX19-CHZ14,IF(AND(CHV19&gt;CHZ14,CHX19&gt;CIA14),CIA14-CHV19,0)))),0)),0)</f>
        <v>　</v>
      </c>
      <c r="CIA19" s="663"/>
      <c r="CIB19" s="664"/>
      <c r="CIC19" s="662" t="str">
        <f>IFERROR(IF(OR(CHU19="日",CHU19="祝",CHU19=0,CHV19=""),"　",MAX(IF(AND(CHV19&gt;CIF14,CHX19&gt;CID14),0,IF(AND(CHV19&lt;=CIF14,CHV19&gt;CIC14,CHX19&gt;CID14),CIF14-CHV19,IF(AND(CHV19&lt;=CIF14,CHV19&lt;=CIC14,CHX19&gt;CID14),CIF14-CIC14,IF(AND(CHV19&gt;CIC14,CHX19&lt;=CID14),CHX19-CHV19,IF(AND(CHV19&lt;=CIC14,CHX19&lt;=CID14),CHX19-CIC14,0))))),0)),0)</f>
        <v>　</v>
      </c>
      <c r="CID19" s="663"/>
      <c r="CIE19" s="664"/>
      <c r="CIF19" s="662" t="str">
        <f>IFERROR(IF(OR(CHU19="日",CHU19="祝",CHU19=0,CHV19=""),"　",MAX(IF(AND(CHV19&lt;=CIF14,CHX19&gt;CIG14),CIG14-CIF14,IF(CHX19&lt;=CIG14,0,IF(AND(CHV19&gt;CIF14,CHX19&gt;CIG14),CIG14-CHV19,0))),0)),0)</f>
        <v>　</v>
      </c>
      <c r="CIG19" s="663"/>
      <c r="CIH19" s="664"/>
      <c r="CII19" s="662" t="str">
        <f>IFERROR(IF(OR(CHU19="日",CHU19="祝",CHU19=0,CHV19=""),"　",MAX(IF(CHV19&gt;CII14,CHX19-CHV19,IF(CHV19&lt;=CII14,CHX19-CII14,0)),0)),0)</f>
        <v>　</v>
      </c>
      <c r="CIJ19" s="663"/>
      <c r="CIK19" s="664"/>
      <c r="CIL19" s="662" t="str">
        <f>IFERROR(IF(OR(CHU19="日",CHU19="祝",CHU19=0,CHV19=""),"　",MAX(IF(AND(CHV19&lt;=CIL14,CHX19&gt;CIM14),CIM14-CIL14,IF(AND(CHV19&gt;CIL14,CHX19&lt;=CIM14),CHX19-CHV19,IF(AND(CHV19&lt;=CIL14,CHX19&lt;=CIM14),CHX19-CIL14,IF(AND(CHV19&gt;CIL14,CHX19&gt;CIM14),CIM14-CHV19,0)))),0)),0)</f>
        <v>　</v>
      </c>
      <c r="CIM19" s="663"/>
      <c r="CIN19" s="664"/>
      <c r="CIO19" s="662" t="str">
        <f>IFERROR(IF(OR(CHU19="日",CHU19="祝",CHU19=0,CHV19=""),"　",MAX(IF(AND(CHV19&gt;CIR14,CHX19&gt;CIP14),0,IF(AND(CHV19&lt;=CIR14,CHV19&gt;CIO14,CHX19&gt;CIP14),CIR14-CHV19,IF(AND(CHV19&lt;=CIR14,CHV19&lt;=CIO14,CHX19&gt;CIP14),CIR14-CIO14,IF(AND(CHV19&gt;CIO14,CHX19&lt;=CIP14),CHX19-CHV19,IF(AND(CHV19&lt;=CIO14,CHX19&lt;=CIP14),CHX19-CIO14,0))))),0)),0)</f>
        <v>　</v>
      </c>
      <c r="CIP19" s="663"/>
      <c r="CIQ19" s="664"/>
      <c r="CIR19" s="662" t="str">
        <f>IFERROR(IF(OR(CHU19="日",CHU19="祝",CHU19=0,CHV19=""),"　",MAX(IF(AND(CHV19&lt;=CIR14,CHX19&gt;CIS14),CIS14-CIR14,IF(CHX19&lt;=CIS14,0,IF(AND(CHV19&gt;CIR14,CHX19&gt;CIS14),CIS14-CHV19,0))),0)),0)</f>
        <v>　</v>
      </c>
      <c r="CIS19" s="663"/>
      <c r="CIT19" s="664"/>
      <c r="CIU19" s="662" t="str">
        <f t="shared" si="41"/>
        <v>　</v>
      </c>
      <c r="CIV19" s="663"/>
      <c r="CIW19" s="664"/>
      <c r="CIX19" s="665" t="str">
        <f>IF(CJA19="×",TIME(0,0,0),IF(CJK4="非常勤",CHZ19,CIL19))</f>
        <v>　</v>
      </c>
      <c r="CIY19" s="666"/>
      <c r="CIZ19" s="667"/>
      <c r="CJA19" s="265"/>
      <c r="CJB19" s="665" t="str">
        <f>IF(CJE19="×",TIME(0,0,0),IF(CJK4="非常勤",CIC19,CIO19))</f>
        <v>　</v>
      </c>
      <c r="CJC19" s="666"/>
      <c r="CJD19" s="667"/>
      <c r="CJE19" s="265"/>
      <c r="CJF19" s="665" t="str">
        <f>IF(CJI19="×",TIME(0,0,0),IF(CJK4="非常勤",CIF19,CIR19))</f>
        <v>　</v>
      </c>
      <c r="CJG19" s="666"/>
      <c r="CJH19" s="667"/>
      <c r="CJI19" s="265"/>
      <c r="CJJ19" s="665" t="str">
        <f>IF(CJM19="×",TIME(0,0,0),IF(CJK4="非常勤",CII19,CIU19))</f>
        <v>　</v>
      </c>
      <c r="CJK19" s="666"/>
      <c r="CJL19" s="667"/>
      <c r="CJM19" s="265"/>
      <c r="CJN19" s="668"/>
      <c r="CJO19" s="669"/>
      <c r="CJP19" s="668"/>
      <c r="CJQ19" s="670"/>
      <c r="CJR19" s="669"/>
      <c r="CJS19" s="671"/>
      <c r="CJT19" s="672"/>
      <c r="CJU19" s="672"/>
      <c r="CJV19" s="673"/>
      <c r="CJW19" s="263">
        <f>$A$19</f>
        <v>5</v>
      </c>
      <c r="CJX19" s="264" t="str">
        <f>$B$19</f>
        <v>祝</v>
      </c>
      <c r="CJY19" s="660"/>
      <c r="CJZ19" s="661"/>
      <c r="CKA19" s="660"/>
      <c r="CKB19" s="661"/>
      <c r="CKC19" s="662" t="str">
        <f>IFERROR(IF(OR(CJX19="日",CJX19="祝",CJX19=0,CJY19=""),"　",MAX(IF(AND(CJY19&lt;=CKC14,CKA19&gt;CKD14),CKD14-CKC14,IF(AND(CJY19&gt;CKC14,CKA19&lt;=CKD14),CKA19-CJY19,IF(AND(CJY19&lt;=CKC14,CKA19&lt;=CKD14),CKA19-CKC14,IF(AND(CJY19&gt;CKC14,CKA19&gt;CKD14),CKD14-CJY19,0)))),0)),0)</f>
        <v>　</v>
      </c>
      <c r="CKD19" s="663"/>
      <c r="CKE19" s="664"/>
      <c r="CKF19" s="662" t="str">
        <f>IFERROR(IF(OR(CJX19="日",CJX19="祝",CJX19=0,CJY19=""),"　",MAX(IF(AND(CJY19&gt;CKI14,CKA19&gt;CKG14),0,IF(AND(CJY19&lt;=CKI14,CJY19&gt;CKF14,CKA19&gt;CKG14),CKI14-CJY19,IF(AND(CJY19&lt;=CKI14,CJY19&lt;=CKF14,CKA19&gt;CKG14),CKI14-CKF14,IF(AND(CJY19&gt;CKF14,CKA19&lt;=CKG14),CKA19-CJY19,IF(AND(CJY19&lt;=CKF14,CKA19&lt;=CKG14),CKA19-CKF14,0))))),0)),0)</f>
        <v>　</v>
      </c>
      <c r="CKG19" s="663"/>
      <c r="CKH19" s="664"/>
      <c r="CKI19" s="662" t="str">
        <f>IFERROR(IF(OR(CJX19="日",CJX19="祝",CJX19=0,CJY19=""),"　",MAX(IF(AND(CJY19&lt;=CKI14,CKA19&gt;CKJ14),CKJ14-CKI14,IF(CKA19&lt;=CKJ14,0,IF(AND(CJY19&gt;CKI14,CKA19&gt;CKJ14),CKJ14-CJY19,0))),0)),0)</f>
        <v>　</v>
      </c>
      <c r="CKJ19" s="663"/>
      <c r="CKK19" s="664"/>
      <c r="CKL19" s="662" t="str">
        <f>IFERROR(IF(OR(CJX19="日",CJX19="祝",CJX19=0,CJY19=""),"　",MAX(IF(CJY19&gt;CKL14,CKA19-CJY19,IF(CJY19&lt;=CKL14,CKA19-CKL14,0)),0)),0)</f>
        <v>　</v>
      </c>
      <c r="CKM19" s="663"/>
      <c r="CKN19" s="664"/>
      <c r="CKO19" s="662" t="str">
        <f>IFERROR(IF(OR(CJX19="日",CJX19="祝",CJX19=0,CJY19=""),"　",MAX(IF(AND(CJY19&lt;=CKO14,CKA19&gt;CKP14),CKP14-CKO14,IF(AND(CJY19&gt;CKO14,CKA19&lt;=CKP14),CKA19-CJY19,IF(AND(CJY19&lt;=CKO14,CKA19&lt;=CKP14),CKA19-CKO14,IF(AND(CJY19&gt;CKO14,CKA19&gt;CKP14),CKP14-CJY19,0)))),0)),0)</f>
        <v>　</v>
      </c>
      <c r="CKP19" s="663"/>
      <c r="CKQ19" s="664"/>
      <c r="CKR19" s="662" t="str">
        <f>IFERROR(IF(OR(CJX19="日",CJX19="祝",CJX19=0,CJY19=""),"　",MAX(IF(AND(CJY19&gt;CKU14,CKA19&gt;CKS14),0,IF(AND(CJY19&lt;=CKU14,CJY19&gt;CKR14,CKA19&gt;CKS14),CKU14-CJY19,IF(AND(CJY19&lt;=CKU14,CJY19&lt;=CKR14,CKA19&gt;CKS14),CKU14-CKR14,IF(AND(CJY19&gt;CKR14,CKA19&lt;=CKS14),CKA19-CJY19,IF(AND(CJY19&lt;=CKR14,CKA19&lt;=CKS14),CKA19-CKR14,0))))),0)),0)</f>
        <v>　</v>
      </c>
      <c r="CKS19" s="663"/>
      <c r="CKT19" s="664"/>
      <c r="CKU19" s="662" t="str">
        <f>IFERROR(IF(OR(CJX19="日",CJX19="祝",CJX19=0,CJY19=""),"　",MAX(IF(AND(CJY19&lt;=CKU14,CKA19&gt;CKV14),CKV14-CKU14,IF(CKA19&lt;=CKV14,0,IF(AND(CJY19&gt;CKU14,CKA19&gt;CKV14),CKV14-CJY19,0))),0)),0)</f>
        <v>　</v>
      </c>
      <c r="CKV19" s="663"/>
      <c r="CKW19" s="664"/>
      <c r="CKX19" s="662" t="str">
        <f t="shared" si="42"/>
        <v>　</v>
      </c>
      <c r="CKY19" s="663"/>
      <c r="CKZ19" s="664"/>
      <c r="CLA19" s="665" t="str">
        <f>IF(CLD19="×",TIME(0,0,0),IF(CLN4="非常勤",CKC19,CKO19))</f>
        <v>　</v>
      </c>
      <c r="CLB19" s="666"/>
      <c r="CLC19" s="667"/>
      <c r="CLD19" s="265"/>
      <c r="CLE19" s="665" t="str">
        <f>IF(CLH19="×",TIME(0,0,0),IF(CLN4="非常勤",CKF19,CKR19))</f>
        <v>　</v>
      </c>
      <c r="CLF19" s="666"/>
      <c r="CLG19" s="667"/>
      <c r="CLH19" s="265"/>
      <c r="CLI19" s="665" t="str">
        <f>IF(CLL19="×",TIME(0,0,0),IF(CLN4="非常勤",CKI19,CKU19))</f>
        <v>　</v>
      </c>
      <c r="CLJ19" s="666"/>
      <c r="CLK19" s="667"/>
      <c r="CLL19" s="265"/>
      <c r="CLM19" s="665" t="str">
        <f>IF(CLP19="×",TIME(0,0,0),IF(CLN4="非常勤",CKL19,CKX19))</f>
        <v>　</v>
      </c>
      <c r="CLN19" s="666"/>
      <c r="CLO19" s="667"/>
      <c r="CLP19" s="265"/>
      <c r="CLQ19" s="668"/>
      <c r="CLR19" s="669"/>
      <c r="CLS19" s="668"/>
      <c r="CLT19" s="670"/>
      <c r="CLU19" s="669"/>
      <c r="CLV19" s="671"/>
      <c r="CLW19" s="672"/>
      <c r="CLX19" s="672"/>
      <c r="CLY19" s="673"/>
      <c r="CLZ19" s="263">
        <f>$A$19</f>
        <v>5</v>
      </c>
      <c r="CMA19" s="264" t="str">
        <f>$B$19</f>
        <v>祝</v>
      </c>
      <c r="CMB19" s="660"/>
      <c r="CMC19" s="661"/>
      <c r="CMD19" s="660"/>
      <c r="CME19" s="661"/>
      <c r="CMF19" s="662" t="str">
        <f>IFERROR(IF(OR(CMA19="日",CMA19="祝",CMA19=0,CMB19=""),"　",MAX(IF(AND(CMB19&lt;=CMF14,CMD19&gt;CMG14),CMG14-CMF14,IF(AND(CMB19&gt;CMF14,CMD19&lt;=CMG14),CMD19-CMB19,IF(AND(CMB19&lt;=CMF14,CMD19&lt;=CMG14),CMD19-CMF14,IF(AND(CMB19&gt;CMF14,CMD19&gt;CMG14),CMG14-CMB19,0)))),0)),0)</f>
        <v>　</v>
      </c>
      <c r="CMG19" s="663"/>
      <c r="CMH19" s="664"/>
      <c r="CMI19" s="662" t="str">
        <f>IFERROR(IF(OR(CMA19="日",CMA19="祝",CMA19=0,CMB19=""),"　",MAX(IF(AND(CMB19&gt;CML14,CMD19&gt;CMJ14),0,IF(AND(CMB19&lt;=CML14,CMB19&gt;CMI14,CMD19&gt;CMJ14),CML14-CMB19,IF(AND(CMB19&lt;=CML14,CMB19&lt;=CMI14,CMD19&gt;CMJ14),CML14-CMI14,IF(AND(CMB19&gt;CMI14,CMD19&lt;=CMJ14),CMD19-CMB19,IF(AND(CMB19&lt;=CMI14,CMD19&lt;=CMJ14),CMD19-CMI14,0))))),0)),0)</f>
        <v>　</v>
      </c>
      <c r="CMJ19" s="663"/>
      <c r="CMK19" s="664"/>
      <c r="CML19" s="662" t="str">
        <f>IFERROR(IF(OR(CMA19="日",CMA19="祝",CMA19=0,CMB19=""),"　",MAX(IF(AND(CMB19&lt;=CML14,CMD19&gt;CMM14),CMM14-CML14,IF(CMD19&lt;=CMM14,0,IF(AND(CMB19&gt;CML14,CMD19&gt;CMM14),CMM14-CMB19,0))),0)),0)</f>
        <v>　</v>
      </c>
      <c r="CMM19" s="663"/>
      <c r="CMN19" s="664"/>
      <c r="CMO19" s="662" t="str">
        <f>IFERROR(IF(OR(CMA19="日",CMA19="祝",CMA19=0,CMB19=""),"　",MAX(IF(CMB19&gt;CMO14,CMD19-CMB19,IF(CMB19&lt;=CMO14,CMD19-CMO14,0)),0)),0)</f>
        <v>　</v>
      </c>
      <c r="CMP19" s="663"/>
      <c r="CMQ19" s="664"/>
      <c r="CMR19" s="662" t="str">
        <f>IFERROR(IF(OR(CMA19="日",CMA19="祝",CMA19=0,CMB19=""),"　",MAX(IF(AND(CMB19&lt;=CMR14,CMD19&gt;CMS14),CMS14-CMR14,IF(AND(CMB19&gt;CMR14,CMD19&lt;=CMS14),CMD19-CMB19,IF(AND(CMB19&lt;=CMR14,CMD19&lt;=CMS14),CMD19-CMR14,IF(AND(CMB19&gt;CMR14,CMD19&gt;CMS14),CMS14-CMB19,0)))),0)),0)</f>
        <v>　</v>
      </c>
      <c r="CMS19" s="663"/>
      <c r="CMT19" s="664"/>
      <c r="CMU19" s="662" t="str">
        <f>IFERROR(IF(OR(CMA19="日",CMA19="祝",CMA19=0,CMB19=""),"　",MAX(IF(AND(CMB19&gt;CMX14,CMD19&gt;CMV14),0,IF(AND(CMB19&lt;=CMX14,CMB19&gt;CMU14,CMD19&gt;CMV14),CMX14-CMB19,IF(AND(CMB19&lt;=CMX14,CMB19&lt;=CMU14,CMD19&gt;CMV14),CMX14-CMU14,IF(AND(CMB19&gt;CMU14,CMD19&lt;=CMV14),CMD19-CMB19,IF(AND(CMB19&lt;=CMU14,CMD19&lt;=CMV14),CMD19-CMU14,0))))),0)),0)</f>
        <v>　</v>
      </c>
      <c r="CMV19" s="663"/>
      <c r="CMW19" s="664"/>
      <c r="CMX19" s="662" t="str">
        <f>IFERROR(IF(OR(CMA19="日",CMA19="祝",CMA19=0,CMB19=""),"　",MAX(IF(AND(CMB19&lt;=CMX14,CMD19&gt;CMY14),CMY14-CMX14,IF(CMD19&lt;=CMY14,0,IF(AND(CMB19&gt;CMX14,CMD19&gt;CMY14),CMY14-CMB19,0))),0)),0)</f>
        <v>　</v>
      </c>
      <c r="CMY19" s="663"/>
      <c r="CMZ19" s="664"/>
      <c r="CNA19" s="662" t="str">
        <f t="shared" si="43"/>
        <v>　</v>
      </c>
      <c r="CNB19" s="663"/>
      <c r="CNC19" s="664"/>
      <c r="CND19" s="665" t="str">
        <f>IF(CNG19="×",TIME(0,0,0),IF(CNQ4="非常勤",CMF19,CMR19))</f>
        <v>　</v>
      </c>
      <c r="CNE19" s="666"/>
      <c r="CNF19" s="667"/>
      <c r="CNG19" s="265"/>
      <c r="CNH19" s="665" t="str">
        <f>IF(CNK19="×",TIME(0,0,0),IF(CNQ4="非常勤",CMI19,CMU19))</f>
        <v>　</v>
      </c>
      <c r="CNI19" s="666"/>
      <c r="CNJ19" s="667"/>
      <c r="CNK19" s="265"/>
      <c r="CNL19" s="665" t="str">
        <f>IF(CNO19="×",TIME(0,0,0),IF(CNQ4="非常勤",CML19,CMX19))</f>
        <v>　</v>
      </c>
      <c r="CNM19" s="666"/>
      <c r="CNN19" s="667"/>
      <c r="CNO19" s="265"/>
      <c r="CNP19" s="665" t="str">
        <f>IF(CNS19="×",TIME(0,0,0),IF(CNQ4="非常勤",CMO19,CNA19))</f>
        <v>　</v>
      </c>
      <c r="CNQ19" s="666"/>
      <c r="CNR19" s="667"/>
      <c r="CNS19" s="265"/>
      <c r="CNT19" s="668"/>
      <c r="CNU19" s="669"/>
      <c r="CNV19" s="668"/>
      <c r="CNW19" s="670"/>
      <c r="CNX19" s="669"/>
      <c r="CNY19" s="671"/>
      <c r="CNZ19" s="672"/>
      <c r="COA19" s="672"/>
      <c r="COB19" s="673"/>
      <c r="COC19" s="263">
        <f>$A$19</f>
        <v>5</v>
      </c>
      <c r="COD19" s="264" t="str">
        <f>$B$19</f>
        <v>祝</v>
      </c>
      <c r="COE19" s="660"/>
      <c r="COF19" s="661"/>
      <c r="COG19" s="660"/>
      <c r="COH19" s="661"/>
      <c r="COI19" s="662" t="str">
        <f>IFERROR(IF(OR(COD19="日",COD19="祝",COD19=0,COE19=""),"　",MAX(IF(AND(COE19&lt;=COI14,COG19&gt;COJ14),COJ14-COI14,IF(AND(COE19&gt;COI14,COG19&lt;=COJ14),COG19-COE19,IF(AND(COE19&lt;=COI14,COG19&lt;=COJ14),COG19-COI14,IF(AND(COE19&gt;COI14,COG19&gt;COJ14),COJ14-COE19,0)))),0)),0)</f>
        <v>　</v>
      </c>
      <c r="COJ19" s="663"/>
      <c r="COK19" s="664"/>
      <c r="COL19" s="662" t="str">
        <f>IFERROR(IF(OR(COD19="日",COD19="祝",COD19=0,COE19=""),"　",MAX(IF(AND(COE19&gt;COO14,COG19&gt;COM14),0,IF(AND(COE19&lt;=COO14,COE19&gt;COL14,COG19&gt;COM14),COO14-COE19,IF(AND(COE19&lt;=COO14,COE19&lt;=COL14,COG19&gt;COM14),COO14-COL14,IF(AND(COE19&gt;COL14,COG19&lt;=COM14),COG19-COE19,IF(AND(COE19&lt;=COL14,COG19&lt;=COM14),COG19-COL14,0))))),0)),0)</f>
        <v>　</v>
      </c>
      <c r="COM19" s="663"/>
      <c r="CON19" s="664"/>
      <c r="COO19" s="662" t="str">
        <f>IFERROR(IF(OR(COD19="日",COD19="祝",COD19=0,COE19=""),"　",MAX(IF(AND(COE19&lt;=COO14,COG19&gt;COP14),COP14-COO14,IF(COG19&lt;=COP14,0,IF(AND(COE19&gt;COO14,COG19&gt;COP14),COP14-COE19,0))),0)),0)</f>
        <v>　</v>
      </c>
      <c r="COP19" s="663"/>
      <c r="COQ19" s="664"/>
      <c r="COR19" s="662" t="str">
        <f>IFERROR(IF(OR(COD19="日",COD19="祝",COD19=0,COE19=""),"　",MAX(IF(COE19&gt;COR14,COG19-COE19,IF(COE19&lt;=COR14,COG19-COR14,0)),0)),0)</f>
        <v>　</v>
      </c>
      <c r="COS19" s="663"/>
      <c r="COT19" s="664"/>
      <c r="COU19" s="662" t="str">
        <f>IFERROR(IF(OR(COD19="日",COD19="祝",COD19=0,COE19=""),"　",MAX(IF(AND(COE19&lt;=COU14,COG19&gt;COV14),COV14-COU14,IF(AND(COE19&gt;COU14,COG19&lt;=COV14),COG19-COE19,IF(AND(COE19&lt;=COU14,COG19&lt;=COV14),COG19-COU14,IF(AND(COE19&gt;COU14,COG19&gt;COV14),COV14-COE19,0)))),0)),0)</f>
        <v>　</v>
      </c>
      <c r="COV19" s="663"/>
      <c r="COW19" s="664"/>
      <c r="COX19" s="662" t="str">
        <f>IFERROR(IF(OR(COD19="日",COD19="祝",COD19=0,COE19=""),"　",MAX(IF(AND(COE19&gt;CPA14,COG19&gt;COY14),0,IF(AND(COE19&lt;=CPA14,COE19&gt;COX14,COG19&gt;COY14),CPA14-COE19,IF(AND(COE19&lt;=CPA14,COE19&lt;=COX14,COG19&gt;COY14),CPA14-COX14,IF(AND(COE19&gt;COX14,COG19&lt;=COY14),COG19-COE19,IF(AND(COE19&lt;=COX14,COG19&lt;=COY14),COG19-COX14,0))))),0)),0)</f>
        <v>　</v>
      </c>
      <c r="COY19" s="663"/>
      <c r="COZ19" s="664"/>
      <c r="CPA19" s="662" t="str">
        <f>IFERROR(IF(OR(COD19="日",COD19="祝",COD19=0,COE19=""),"　",MAX(IF(AND(COE19&lt;=CPA14,COG19&gt;CPB14),CPB14-CPA14,IF(COG19&lt;=CPB14,0,IF(AND(COE19&gt;CPA14,COG19&gt;CPB14),CPB14-COE19,0))),0)),0)</f>
        <v>　</v>
      </c>
      <c r="CPB19" s="663"/>
      <c r="CPC19" s="664"/>
      <c r="CPD19" s="662" t="str">
        <f t="shared" si="44"/>
        <v>　</v>
      </c>
      <c r="CPE19" s="663"/>
      <c r="CPF19" s="664"/>
      <c r="CPG19" s="665" t="str">
        <f>IF(CPJ19="×",TIME(0,0,0),IF(CPT4="非常勤",COI19,COU19))</f>
        <v>　</v>
      </c>
      <c r="CPH19" s="666"/>
      <c r="CPI19" s="667"/>
      <c r="CPJ19" s="265"/>
      <c r="CPK19" s="665" t="str">
        <f>IF(CPN19="×",TIME(0,0,0),IF(CPT4="非常勤",COL19,COX19))</f>
        <v>　</v>
      </c>
      <c r="CPL19" s="666"/>
      <c r="CPM19" s="667"/>
      <c r="CPN19" s="265"/>
      <c r="CPO19" s="665" t="str">
        <f>IF(CPR19="×",TIME(0,0,0),IF(CPT4="非常勤",COO19,CPA19))</f>
        <v>　</v>
      </c>
      <c r="CPP19" s="666"/>
      <c r="CPQ19" s="667"/>
      <c r="CPR19" s="265"/>
      <c r="CPS19" s="665" t="str">
        <f>IF(CPV19="×",TIME(0,0,0),IF(CPT4="非常勤",COR19,CPD19))</f>
        <v>　</v>
      </c>
      <c r="CPT19" s="666"/>
      <c r="CPU19" s="667"/>
      <c r="CPV19" s="265"/>
      <c r="CPW19" s="668"/>
      <c r="CPX19" s="669"/>
      <c r="CPY19" s="668"/>
      <c r="CPZ19" s="670"/>
      <c r="CQA19" s="669"/>
      <c r="CQB19" s="671"/>
      <c r="CQC19" s="672"/>
      <c r="CQD19" s="672"/>
      <c r="CQE19" s="673"/>
      <c r="CQF19" s="263">
        <f>$A$19</f>
        <v>5</v>
      </c>
      <c r="CQG19" s="264" t="str">
        <f>$B$19</f>
        <v>祝</v>
      </c>
      <c r="CQH19" s="660"/>
      <c r="CQI19" s="661"/>
      <c r="CQJ19" s="660"/>
      <c r="CQK19" s="661"/>
      <c r="CQL19" s="662" t="str">
        <f>IFERROR(IF(OR(CQG19="日",CQG19="祝",CQG19=0,CQH19=""),"　",MAX(IF(AND(CQH19&lt;=CQL14,CQJ19&gt;CQM14),CQM14-CQL14,IF(AND(CQH19&gt;CQL14,CQJ19&lt;=CQM14),CQJ19-CQH19,IF(AND(CQH19&lt;=CQL14,CQJ19&lt;=CQM14),CQJ19-CQL14,IF(AND(CQH19&gt;CQL14,CQJ19&gt;CQM14),CQM14-CQH19,0)))),0)),0)</f>
        <v>　</v>
      </c>
      <c r="CQM19" s="663"/>
      <c r="CQN19" s="664"/>
      <c r="CQO19" s="662" t="str">
        <f>IFERROR(IF(OR(CQG19="日",CQG19="祝",CQG19=0,CQH19=""),"　",MAX(IF(AND(CQH19&gt;CQR14,CQJ19&gt;CQP14),0,IF(AND(CQH19&lt;=CQR14,CQH19&gt;CQO14,CQJ19&gt;CQP14),CQR14-CQH19,IF(AND(CQH19&lt;=CQR14,CQH19&lt;=CQO14,CQJ19&gt;CQP14),CQR14-CQO14,IF(AND(CQH19&gt;CQO14,CQJ19&lt;=CQP14),CQJ19-CQH19,IF(AND(CQH19&lt;=CQO14,CQJ19&lt;=CQP14),CQJ19-CQO14,0))))),0)),0)</f>
        <v>　</v>
      </c>
      <c r="CQP19" s="663"/>
      <c r="CQQ19" s="664"/>
      <c r="CQR19" s="662" t="str">
        <f>IFERROR(IF(OR(CQG19="日",CQG19="祝",CQG19=0,CQH19=""),"　",MAX(IF(AND(CQH19&lt;=CQR14,CQJ19&gt;CQS14),CQS14-CQR14,IF(CQJ19&lt;=CQS14,0,IF(AND(CQH19&gt;CQR14,CQJ19&gt;CQS14),CQS14-CQH19,0))),0)),0)</f>
        <v>　</v>
      </c>
      <c r="CQS19" s="663"/>
      <c r="CQT19" s="664"/>
      <c r="CQU19" s="662" t="str">
        <f>IFERROR(IF(OR(CQG19="日",CQG19="祝",CQG19=0,CQH19=""),"　",MAX(IF(CQH19&gt;CQU14,CQJ19-CQH19,IF(CQH19&lt;=CQU14,CQJ19-CQU14,0)),0)),0)</f>
        <v>　</v>
      </c>
      <c r="CQV19" s="663"/>
      <c r="CQW19" s="664"/>
      <c r="CQX19" s="662" t="str">
        <f>IFERROR(IF(OR(CQG19="日",CQG19="祝",CQG19=0,CQH19=""),"　",MAX(IF(AND(CQH19&lt;=CQX14,CQJ19&gt;CQY14),CQY14-CQX14,IF(AND(CQH19&gt;CQX14,CQJ19&lt;=CQY14),CQJ19-CQH19,IF(AND(CQH19&lt;=CQX14,CQJ19&lt;=CQY14),CQJ19-CQX14,IF(AND(CQH19&gt;CQX14,CQJ19&gt;CQY14),CQY14-CQH19,0)))),0)),0)</f>
        <v>　</v>
      </c>
      <c r="CQY19" s="663"/>
      <c r="CQZ19" s="664"/>
      <c r="CRA19" s="662" t="str">
        <f>IFERROR(IF(OR(CQG19="日",CQG19="祝",CQG19=0,CQH19=""),"　",MAX(IF(AND(CQH19&gt;CRD14,CQJ19&gt;CRB14),0,IF(AND(CQH19&lt;=CRD14,CQH19&gt;CRA14,CQJ19&gt;CRB14),CRD14-CQH19,IF(AND(CQH19&lt;=CRD14,CQH19&lt;=CRA14,CQJ19&gt;CRB14),CRD14-CRA14,IF(AND(CQH19&gt;CRA14,CQJ19&lt;=CRB14),CQJ19-CQH19,IF(AND(CQH19&lt;=CRA14,CQJ19&lt;=CRB14),CQJ19-CRA14,0))))),0)),0)</f>
        <v>　</v>
      </c>
      <c r="CRB19" s="663"/>
      <c r="CRC19" s="664"/>
      <c r="CRD19" s="662" t="str">
        <f>IFERROR(IF(OR(CQG19="日",CQG19="祝",CQG19=0,CQH19=""),"　",MAX(IF(AND(CQH19&lt;=CRD14,CQJ19&gt;CRE14),CRE14-CRD14,IF(CQJ19&lt;=CRE14,0,IF(AND(CQH19&gt;CRD14,CQJ19&gt;CRE14),CRE14-CQH19,0))),0)),0)</f>
        <v>　</v>
      </c>
      <c r="CRE19" s="663"/>
      <c r="CRF19" s="664"/>
      <c r="CRG19" s="662" t="str">
        <f t="shared" si="45"/>
        <v>　</v>
      </c>
      <c r="CRH19" s="663"/>
      <c r="CRI19" s="664"/>
      <c r="CRJ19" s="665" t="str">
        <f>IF(CRM19="×",TIME(0,0,0),IF(CRW4="非常勤",CQL19,CQX19))</f>
        <v>　</v>
      </c>
      <c r="CRK19" s="666"/>
      <c r="CRL19" s="667"/>
      <c r="CRM19" s="265"/>
      <c r="CRN19" s="665" t="str">
        <f>IF(CRQ19="×",TIME(0,0,0),IF(CRW4="非常勤",CQO19,CRA19))</f>
        <v>　</v>
      </c>
      <c r="CRO19" s="666"/>
      <c r="CRP19" s="667"/>
      <c r="CRQ19" s="265"/>
      <c r="CRR19" s="665" t="str">
        <f>IF(CRU19="×",TIME(0,0,0),IF(CRW4="非常勤",CQR19,CRD19))</f>
        <v>　</v>
      </c>
      <c r="CRS19" s="666"/>
      <c r="CRT19" s="667"/>
      <c r="CRU19" s="265"/>
      <c r="CRV19" s="665" t="str">
        <f>IF(CRY19="×",TIME(0,0,0),IF(CRW4="非常勤",CQU19,CRG19))</f>
        <v>　</v>
      </c>
      <c r="CRW19" s="666"/>
      <c r="CRX19" s="667"/>
      <c r="CRY19" s="265"/>
      <c r="CRZ19" s="668"/>
      <c r="CSA19" s="669"/>
      <c r="CSB19" s="668"/>
      <c r="CSC19" s="670"/>
      <c r="CSD19" s="669"/>
      <c r="CSE19" s="671"/>
      <c r="CSF19" s="672"/>
      <c r="CSG19" s="672"/>
      <c r="CSH19" s="673"/>
      <c r="CSI19" s="263">
        <f>$A$19</f>
        <v>5</v>
      </c>
      <c r="CSJ19" s="264" t="str">
        <f>$B$19</f>
        <v>祝</v>
      </c>
      <c r="CSK19" s="660"/>
      <c r="CSL19" s="661"/>
      <c r="CSM19" s="660"/>
      <c r="CSN19" s="661"/>
      <c r="CSO19" s="662" t="str">
        <f>IFERROR(IF(OR(CSJ19="日",CSJ19="祝",CSJ19=0,CSK19=""),"　",MAX(IF(AND(CSK19&lt;=CSO14,CSM19&gt;CSP14),CSP14-CSO14,IF(AND(CSK19&gt;CSO14,CSM19&lt;=CSP14),CSM19-CSK19,IF(AND(CSK19&lt;=CSO14,CSM19&lt;=CSP14),CSM19-CSO14,IF(AND(CSK19&gt;CSO14,CSM19&gt;CSP14),CSP14-CSK19,0)))),0)),0)</f>
        <v>　</v>
      </c>
      <c r="CSP19" s="663"/>
      <c r="CSQ19" s="664"/>
      <c r="CSR19" s="662" t="str">
        <f>IFERROR(IF(OR(CSJ19="日",CSJ19="祝",CSJ19=0,CSK19=""),"　",MAX(IF(AND(CSK19&gt;CSU14,CSM19&gt;CSS14),0,IF(AND(CSK19&lt;=CSU14,CSK19&gt;CSR14,CSM19&gt;CSS14),CSU14-CSK19,IF(AND(CSK19&lt;=CSU14,CSK19&lt;=CSR14,CSM19&gt;CSS14),CSU14-CSR14,IF(AND(CSK19&gt;CSR14,CSM19&lt;=CSS14),CSM19-CSK19,IF(AND(CSK19&lt;=CSR14,CSM19&lt;=CSS14),CSM19-CSR14,0))))),0)),0)</f>
        <v>　</v>
      </c>
      <c r="CSS19" s="663"/>
      <c r="CST19" s="664"/>
      <c r="CSU19" s="662" t="str">
        <f>IFERROR(IF(OR(CSJ19="日",CSJ19="祝",CSJ19=0,CSK19=""),"　",MAX(IF(AND(CSK19&lt;=CSU14,CSM19&gt;CSV14),CSV14-CSU14,IF(CSM19&lt;=CSV14,0,IF(AND(CSK19&gt;CSU14,CSM19&gt;CSV14),CSV14-CSK19,0))),0)),0)</f>
        <v>　</v>
      </c>
      <c r="CSV19" s="663"/>
      <c r="CSW19" s="664"/>
      <c r="CSX19" s="662" t="str">
        <f>IFERROR(IF(OR(CSJ19="日",CSJ19="祝",CSJ19=0,CSK19=""),"　",MAX(IF(CSK19&gt;CSX14,CSM19-CSK19,IF(CSK19&lt;=CSX14,CSM19-CSX14,0)),0)),0)</f>
        <v>　</v>
      </c>
      <c r="CSY19" s="663"/>
      <c r="CSZ19" s="664"/>
      <c r="CTA19" s="662" t="str">
        <f>IFERROR(IF(OR(CSJ19="日",CSJ19="祝",CSJ19=0,CSK19=""),"　",MAX(IF(AND(CSK19&lt;=CTA14,CSM19&gt;CTB14),CTB14-CTA14,IF(AND(CSK19&gt;CTA14,CSM19&lt;=CTB14),CSM19-CSK19,IF(AND(CSK19&lt;=CTA14,CSM19&lt;=CTB14),CSM19-CTA14,IF(AND(CSK19&gt;CTA14,CSM19&gt;CTB14),CTB14-CSK19,0)))),0)),0)</f>
        <v>　</v>
      </c>
      <c r="CTB19" s="663"/>
      <c r="CTC19" s="664"/>
      <c r="CTD19" s="662" t="str">
        <f>IFERROR(IF(OR(CSJ19="日",CSJ19="祝",CSJ19=0,CSK19=""),"　",MAX(IF(AND(CSK19&gt;CTG14,CSM19&gt;CTE14),0,IF(AND(CSK19&lt;=CTG14,CSK19&gt;CTD14,CSM19&gt;CTE14),CTG14-CSK19,IF(AND(CSK19&lt;=CTG14,CSK19&lt;=CTD14,CSM19&gt;CTE14),CTG14-CTD14,IF(AND(CSK19&gt;CTD14,CSM19&lt;=CTE14),CSM19-CSK19,IF(AND(CSK19&lt;=CTD14,CSM19&lt;=CTE14),CSM19-CTD14,0))))),0)),0)</f>
        <v>　</v>
      </c>
      <c r="CTE19" s="663"/>
      <c r="CTF19" s="664"/>
      <c r="CTG19" s="662" t="str">
        <f>IFERROR(IF(OR(CSJ19="日",CSJ19="祝",CSJ19=0,CSK19=""),"　",MAX(IF(AND(CSK19&lt;=CTG14,CSM19&gt;CTH14),CTH14-CTG14,IF(CSM19&lt;=CTH14,0,IF(AND(CSK19&gt;CTG14,CSM19&gt;CTH14),CTH14-CSK19,0))),0)),0)</f>
        <v>　</v>
      </c>
      <c r="CTH19" s="663"/>
      <c r="CTI19" s="664"/>
      <c r="CTJ19" s="662" t="str">
        <f t="shared" si="46"/>
        <v>　</v>
      </c>
      <c r="CTK19" s="663"/>
      <c r="CTL19" s="664"/>
      <c r="CTM19" s="665" t="str">
        <f>IF(CTP19="×",TIME(0,0,0),IF(CTZ4="非常勤",CSO19,CTA19))</f>
        <v>　</v>
      </c>
      <c r="CTN19" s="666"/>
      <c r="CTO19" s="667"/>
      <c r="CTP19" s="265"/>
      <c r="CTQ19" s="665" t="str">
        <f>IF(CTT19="×",TIME(0,0,0),IF(CTZ4="非常勤",CSR19,CTD19))</f>
        <v>　</v>
      </c>
      <c r="CTR19" s="666"/>
      <c r="CTS19" s="667"/>
      <c r="CTT19" s="265"/>
      <c r="CTU19" s="665" t="str">
        <f>IF(CTX19="×",TIME(0,0,0),IF(CTZ4="非常勤",CSU19,CTG19))</f>
        <v>　</v>
      </c>
      <c r="CTV19" s="666"/>
      <c r="CTW19" s="667"/>
      <c r="CTX19" s="265"/>
      <c r="CTY19" s="665" t="str">
        <f>IF(CUB19="×",TIME(0,0,0),IF(CTZ4="非常勤",CSX19,CTJ19))</f>
        <v>　</v>
      </c>
      <c r="CTZ19" s="666"/>
      <c r="CUA19" s="667"/>
      <c r="CUB19" s="265"/>
      <c r="CUC19" s="668"/>
      <c r="CUD19" s="669"/>
      <c r="CUE19" s="668"/>
      <c r="CUF19" s="670"/>
      <c r="CUG19" s="669"/>
      <c r="CUH19" s="671"/>
      <c r="CUI19" s="672"/>
      <c r="CUJ19" s="672"/>
      <c r="CUK19" s="673"/>
      <c r="CUL19" s="263">
        <f>$A$19</f>
        <v>5</v>
      </c>
      <c r="CUM19" s="264" t="str">
        <f>$B$19</f>
        <v>祝</v>
      </c>
      <c r="CUN19" s="660"/>
      <c r="CUO19" s="661"/>
      <c r="CUP19" s="660"/>
      <c r="CUQ19" s="661"/>
      <c r="CUR19" s="662" t="str">
        <f>IFERROR(IF(OR(CUM19="日",CUM19="祝",CUM19=0,CUN19=""),"　",MAX(IF(AND(CUN19&lt;=CUR14,CUP19&gt;CUS14),CUS14-CUR14,IF(AND(CUN19&gt;CUR14,CUP19&lt;=CUS14),CUP19-CUN19,IF(AND(CUN19&lt;=CUR14,CUP19&lt;=CUS14),CUP19-CUR14,IF(AND(CUN19&gt;CUR14,CUP19&gt;CUS14),CUS14-CUN19,0)))),0)),0)</f>
        <v>　</v>
      </c>
      <c r="CUS19" s="663"/>
      <c r="CUT19" s="664"/>
      <c r="CUU19" s="662" t="str">
        <f>IFERROR(IF(OR(CUM19="日",CUM19="祝",CUM19=0,CUN19=""),"　",MAX(IF(AND(CUN19&gt;CUX14,CUP19&gt;CUV14),0,IF(AND(CUN19&lt;=CUX14,CUN19&gt;CUU14,CUP19&gt;CUV14),CUX14-CUN19,IF(AND(CUN19&lt;=CUX14,CUN19&lt;=CUU14,CUP19&gt;CUV14),CUX14-CUU14,IF(AND(CUN19&gt;CUU14,CUP19&lt;=CUV14),CUP19-CUN19,IF(AND(CUN19&lt;=CUU14,CUP19&lt;=CUV14),CUP19-CUU14,0))))),0)),0)</f>
        <v>　</v>
      </c>
      <c r="CUV19" s="663"/>
      <c r="CUW19" s="664"/>
      <c r="CUX19" s="662" t="str">
        <f>IFERROR(IF(OR(CUM19="日",CUM19="祝",CUM19=0,CUN19=""),"　",MAX(IF(AND(CUN19&lt;=CUX14,CUP19&gt;CUY14),CUY14-CUX14,IF(CUP19&lt;=CUY14,0,IF(AND(CUN19&gt;CUX14,CUP19&gt;CUY14),CUY14-CUN19,0))),0)),0)</f>
        <v>　</v>
      </c>
      <c r="CUY19" s="663"/>
      <c r="CUZ19" s="664"/>
      <c r="CVA19" s="662" t="str">
        <f>IFERROR(IF(OR(CUM19="日",CUM19="祝",CUM19=0,CUN19=""),"　",MAX(IF(CUN19&gt;CVA14,CUP19-CUN19,IF(CUN19&lt;=CVA14,CUP19-CVA14,0)),0)),0)</f>
        <v>　</v>
      </c>
      <c r="CVB19" s="663"/>
      <c r="CVC19" s="664"/>
      <c r="CVD19" s="662" t="str">
        <f>IFERROR(IF(OR(CUM19="日",CUM19="祝",CUM19=0,CUN19=""),"　",MAX(IF(AND(CUN19&lt;=CVD14,CUP19&gt;CVE14),CVE14-CVD14,IF(AND(CUN19&gt;CVD14,CUP19&lt;=CVE14),CUP19-CUN19,IF(AND(CUN19&lt;=CVD14,CUP19&lt;=CVE14),CUP19-CVD14,IF(AND(CUN19&gt;CVD14,CUP19&gt;CVE14),CVE14-CUN19,0)))),0)),0)</f>
        <v>　</v>
      </c>
      <c r="CVE19" s="663"/>
      <c r="CVF19" s="664"/>
      <c r="CVG19" s="662" t="str">
        <f>IFERROR(IF(OR(CUM19="日",CUM19="祝",CUM19=0,CUN19=""),"　",MAX(IF(AND(CUN19&gt;CVJ14,CUP19&gt;CVH14),0,IF(AND(CUN19&lt;=CVJ14,CUN19&gt;CVG14,CUP19&gt;CVH14),CVJ14-CUN19,IF(AND(CUN19&lt;=CVJ14,CUN19&lt;=CVG14,CUP19&gt;CVH14),CVJ14-CVG14,IF(AND(CUN19&gt;CVG14,CUP19&lt;=CVH14),CUP19-CUN19,IF(AND(CUN19&lt;=CVG14,CUP19&lt;=CVH14),CUP19-CVG14,0))))),0)),0)</f>
        <v>　</v>
      </c>
      <c r="CVH19" s="663"/>
      <c r="CVI19" s="664"/>
      <c r="CVJ19" s="662" t="str">
        <f>IFERROR(IF(OR(CUM19="日",CUM19="祝",CUM19=0,CUN19=""),"　",MAX(IF(AND(CUN19&lt;=CVJ14,CUP19&gt;CVK14),CVK14-CVJ14,IF(CUP19&lt;=CVK14,0,IF(AND(CUN19&gt;CVJ14,CUP19&gt;CVK14),CVK14-CUN19,0))),0)),0)</f>
        <v>　</v>
      </c>
      <c r="CVK19" s="663"/>
      <c r="CVL19" s="664"/>
      <c r="CVM19" s="662" t="str">
        <f t="shared" si="47"/>
        <v>　</v>
      </c>
      <c r="CVN19" s="663"/>
      <c r="CVO19" s="664"/>
      <c r="CVP19" s="665" t="str">
        <f>IF(CVS19="×",TIME(0,0,0),IF(CWC4="非常勤",CUR19,CVD19))</f>
        <v>　</v>
      </c>
      <c r="CVQ19" s="666"/>
      <c r="CVR19" s="667"/>
      <c r="CVS19" s="265"/>
      <c r="CVT19" s="665" t="str">
        <f>IF(CVW19="×",TIME(0,0,0),IF(CWC4="非常勤",CUU19,CVG19))</f>
        <v>　</v>
      </c>
      <c r="CVU19" s="666"/>
      <c r="CVV19" s="667"/>
      <c r="CVW19" s="265"/>
      <c r="CVX19" s="665" t="str">
        <f>IF(CWA19="×",TIME(0,0,0),IF(CWC4="非常勤",CUX19,CVJ19))</f>
        <v>　</v>
      </c>
      <c r="CVY19" s="666"/>
      <c r="CVZ19" s="667"/>
      <c r="CWA19" s="265"/>
      <c r="CWB19" s="665" t="str">
        <f>IF(CWE19="×",TIME(0,0,0),IF(CWC4="非常勤",CVA19,CVM19))</f>
        <v>　</v>
      </c>
      <c r="CWC19" s="666"/>
      <c r="CWD19" s="667"/>
      <c r="CWE19" s="265"/>
      <c r="CWF19" s="668"/>
      <c r="CWG19" s="669"/>
      <c r="CWH19" s="668"/>
      <c r="CWI19" s="670"/>
      <c r="CWJ19" s="669"/>
      <c r="CWK19" s="671"/>
      <c r="CWL19" s="672"/>
      <c r="CWM19" s="672"/>
      <c r="CWN19" s="673"/>
      <c r="CWO19" s="263">
        <f>$A$19</f>
        <v>5</v>
      </c>
      <c r="CWP19" s="264" t="str">
        <f>$B$19</f>
        <v>祝</v>
      </c>
      <c r="CWQ19" s="660"/>
      <c r="CWR19" s="661"/>
      <c r="CWS19" s="660"/>
      <c r="CWT19" s="661"/>
      <c r="CWU19" s="662" t="str">
        <f>IFERROR(IF(OR(CWP19="日",CWP19="祝",CWP19=0,CWQ19=""),"　",MAX(IF(AND(CWQ19&lt;=CWU14,CWS19&gt;CWV14),CWV14-CWU14,IF(AND(CWQ19&gt;CWU14,CWS19&lt;=CWV14),CWS19-CWQ19,IF(AND(CWQ19&lt;=CWU14,CWS19&lt;=CWV14),CWS19-CWU14,IF(AND(CWQ19&gt;CWU14,CWS19&gt;CWV14),CWV14-CWQ19,0)))),0)),0)</f>
        <v>　</v>
      </c>
      <c r="CWV19" s="663"/>
      <c r="CWW19" s="664"/>
      <c r="CWX19" s="662" t="str">
        <f>IFERROR(IF(OR(CWP19="日",CWP19="祝",CWP19=0,CWQ19=""),"　",MAX(IF(AND(CWQ19&gt;CXA14,CWS19&gt;CWY14),0,IF(AND(CWQ19&lt;=CXA14,CWQ19&gt;CWX14,CWS19&gt;CWY14),CXA14-CWQ19,IF(AND(CWQ19&lt;=CXA14,CWQ19&lt;=CWX14,CWS19&gt;CWY14),CXA14-CWX14,IF(AND(CWQ19&gt;CWX14,CWS19&lt;=CWY14),CWS19-CWQ19,IF(AND(CWQ19&lt;=CWX14,CWS19&lt;=CWY14),CWS19-CWX14,0))))),0)),0)</f>
        <v>　</v>
      </c>
      <c r="CWY19" s="663"/>
      <c r="CWZ19" s="664"/>
      <c r="CXA19" s="662" t="str">
        <f>IFERROR(IF(OR(CWP19="日",CWP19="祝",CWP19=0,CWQ19=""),"　",MAX(IF(AND(CWQ19&lt;=CXA14,CWS19&gt;CXB14),CXB14-CXA14,IF(CWS19&lt;=CXB14,0,IF(AND(CWQ19&gt;CXA14,CWS19&gt;CXB14),CXB14-CWQ19,0))),0)),0)</f>
        <v>　</v>
      </c>
      <c r="CXB19" s="663"/>
      <c r="CXC19" s="664"/>
      <c r="CXD19" s="662" t="str">
        <f>IFERROR(IF(OR(CWP19="日",CWP19="祝",CWP19=0,CWQ19=""),"　",MAX(IF(CWQ19&gt;CXD14,CWS19-CWQ19,IF(CWQ19&lt;=CXD14,CWS19-CXD14,0)),0)),0)</f>
        <v>　</v>
      </c>
      <c r="CXE19" s="663"/>
      <c r="CXF19" s="664"/>
      <c r="CXG19" s="662" t="str">
        <f>IFERROR(IF(OR(CWP19="日",CWP19="祝",CWP19=0,CWQ19=""),"　",MAX(IF(AND(CWQ19&lt;=CXG14,CWS19&gt;CXH14),CXH14-CXG14,IF(AND(CWQ19&gt;CXG14,CWS19&lt;=CXH14),CWS19-CWQ19,IF(AND(CWQ19&lt;=CXG14,CWS19&lt;=CXH14),CWS19-CXG14,IF(AND(CWQ19&gt;CXG14,CWS19&gt;CXH14),CXH14-CWQ19,0)))),0)),0)</f>
        <v>　</v>
      </c>
      <c r="CXH19" s="663"/>
      <c r="CXI19" s="664"/>
      <c r="CXJ19" s="662" t="str">
        <f>IFERROR(IF(OR(CWP19="日",CWP19="祝",CWP19=0,CWQ19=""),"　",MAX(IF(AND(CWQ19&gt;CXM14,CWS19&gt;CXK14),0,IF(AND(CWQ19&lt;=CXM14,CWQ19&gt;CXJ14,CWS19&gt;CXK14),CXM14-CWQ19,IF(AND(CWQ19&lt;=CXM14,CWQ19&lt;=CXJ14,CWS19&gt;CXK14),CXM14-CXJ14,IF(AND(CWQ19&gt;CXJ14,CWS19&lt;=CXK14),CWS19-CWQ19,IF(AND(CWQ19&lt;=CXJ14,CWS19&lt;=CXK14),CWS19-CXJ14,0))))),0)),0)</f>
        <v>　</v>
      </c>
      <c r="CXK19" s="663"/>
      <c r="CXL19" s="664"/>
      <c r="CXM19" s="662" t="str">
        <f>IFERROR(IF(OR(CWP19="日",CWP19="祝",CWP19=0,CWQ19=""),"　",MAX(IF(AND(CWQ19&lt;=CXM14,CWS19&gt;CXN14),CXN14-CXM14,IF(CWS19&lt;=CXN14,0,IF(AND(CWQ19&gt;CXM14,CWS19&gt;CXN14),CXN14-CWQ19,0))),0)),0)</f>
        <v>　</v>
      </c>
      <c r="CXN19" s="663"/>
      <c r="CXO19" s="664"/>
      <c r="CXP19" s="662" t="str">
        <f t="shared" si="48"/>
        <v>　</v>
      </c>
      <c r="CXQ19" s="663"/>
      <c r="CXR19" s="664"/>
      <c r="CXS19" s="665" t="str">
        <f>IF(CXV19="×",TIME(0,0,0),IF(CYF4="非常勤",CWU19,CXG19))</f>
        <v>　</v>
      </c>
      <c r="CXT19" s="666"/>
      <c r="CXU19" s="667"/>
      <c r="CXV19" s="265"/>
      <c r="CXW19" s="665" t="str">
        <f>IF(CXZ19="×",TIME(0,0,0),IF(CYF4="非常勤",CWX19,CXJ19))</f>
        <v>　</v>
      </c>
      <c r="CXX19" s="666"/>
      <c r="CXY19" s="667"/>
      <c r="CXZ19" s="265"/>
      <c r="CYA19" s="665" t="str">
        <f>IF(CYD19="×",TIME(0,0,0),IF(CYF4="非常勤",CXA19,CXM19))</f>
        <v>　</v>
      </c>
      <c r="CYB19" s="666"/>
      <c r="CYC19" s="667"/>
      <c r="CYD19" s="265"/>
      <c r="CYE19" s="665" t="str">
        <f>IF(CYH19="×",TIME(0,0,0),IF(CYF4="非常勤",CXD19,CXP19))</f>
        <v>　</v>
      </c>
      <c r="CYF19" s="666"/>
      <c r="CYG19" s="667"/>
      <c r="CYH19" s="265"/>
      <c r="CYI19" s="668"/>
      <c r="CYJ19" s="669"/>
      <c r="CYK19" s="668"/>
      <c r="CYL19" s="670"/>
      <c r="CYM19" s="669"/>
      <c r="CYN19" s="671"/>
      <c r="CYO19" s="672"/>
      <c r="CYP19" s="672"/>
      <c r="CYQ19" s="673"/>
      <c r="CYR19" s="263">
        <f>$A$19</f>
        <v>5</v>
      </c>
      <c r="CYS19" s="264" t="str">
        <f>$B$19</f>
        <v>祝</v>
      </c>
      <c r="CYT19" s="660"/>
      <c r="CYU19" s="661"/>
      <c r="CYV19" s="660"/>
      <c r="CYW19" s="661"/>
      <c r="CYX19" s="662" t="str">
        <f>IFERROR(IF(OR(CYS19="日",CYS19="祝",CYS19=0,CYT19=""),"　",MAX(IF(AND(CYT19&lt;=CYX14,CYV19&gt;CYY14),CYY14-CYX14,IF(AND(CYT19&gt;CYX14,CYV19&lt;=CYY14),CYV19-CYT19,IF(AND(CYT19&lt;=CYX14,CYV19&lt;=CYY14),CYV19-CYX14,IF(AND(CYT19&gt;CYX14,CYV19&gt;CYY14),CYY14-CYT19,0)))),0)),0)</f>
        <v>　</v>
      </c>
      <c r="CYY19" s="663"/>
      <c r="CYZ19" s="664"/>
      <c r="CZA19" s="662" t="str">
        <f>IFERROR(IF(OR(CYS19="日",CYS19="祝",CYS19=0,CYT19=""),"　",MAX(IF(AND(CYT19&gt;CZD14,CYV19&gt;CZB14),0,IF(AND(CYT19&lt;=CZD14,CYT19&gt;CZA14,CYV19&gt;CZB14),CZD14-CYT19,IF(AND(CYT19&lt;=CZD14,CYT19&lt;=CZA14,CYV19&gt;CZB14),CZD14-CZA14,IF(AND(CYT19&gt;CZA14,CYV19&lt;=CZB14),CYV19-CYT19,IF(AND(CYT19&lt;=CZA14,CYV19&lt;=CZB14),CYV19-CZA14,0))))),0)),0)</f>
        <v>　</v>
      </c>
      <c r="CZB19" s="663"/>
      <c r="CZC19" s="664"/>
      <c r="CZD19" s="662" t="str">
        <f>IFERROR(IF(OR(CYS19="日",CYS19="祝",CYS19=0,CYT19=""),"　",MAX(IF(AND(CYT19&lt;=CZD14,CYV19&gt;CZE14),CZE14-CZD14,IF(CYV19&lt;=CZE14,0,IF(AND(CYT19&gt;CZD14,CYV19&gt;CZE14),CZE14-CYT19,0))),0)),0)</f>
        <v>　</v>
      </c>
      <c r="CZE19" s="663"/>
      <c r="CZF19" s="664"/>
      <c r="CZG19" s="662" t="str">
        <f>IFERROR(IF(OR(CYS19="日",CYS19="祝",CYS19=0,CYT19=""),"　",MAX(IF(CYT19&gt;CZG14,CYV19-CYT19,IF(CYT19&lt;=CZG14,CYV19-CZG14,0)),0)),0)</f>
        <v>　</v>
      </c>
      <c r="CZH19" s="663"/>
      <c r="CZI19" s="664"/>
      <c r="CZJ19" s="662" t="str">
        <f>IFERROR(IF(OR(CYS19="日",CYS19="祝",CYS19=0,CYT19=""),"　",MAX(IF(AND(CYT19&lt;=CZJ14,CYV19&gt;CZK14),CZK14-CZJ14,IF(AND(CYT19&gt;CZJ14,CYV19&lt;=CZK14),CYV19-CYT19,IF(AND(CYT19&lt;=CZJ14,CYV19&lt;=CZK14),CYV19-CZJ14,IF(AND(CYT19&gt;CZJ14,CYV19&gt;CZK14),CZK14-CYT19,0)))),0)),0)</f>
        <v>　</v>
      </c>
      <c r="CZK19" s="663"/>
      <c r="CZL19" s="664"/>
      <c r="CZM19" s="662" t="str">
        <f>IFERROR(IF(OR(CYS19="日",CYS19="祝",CYS19=0,CYT19=""),"　",MAX(IF(AND(CYT19&gt;CZP14,CYV19&gt;CZN14),0,IF(AND(CYT19&lt;=CZP14,CYT19&gt;CZM14,CYV19&gt;CZN14),CZP14-CYT19,IF(AND(CYT19&lt;=CZP14,CYT19&lt;=CZM14,CYV19&gt;CZN14),CZP14-CZM14,IF(AND(CYT19&gt;CZM14,CYV19&lt;=CZN14),CYV19-CYT19,IF(AND(CYT19&lt;=CZM14,CYV19&lt;=CZN14),CYV19-CZM14,0))))),0)),0)</f>
        <v>　</v>
      </c>
      <c r="CZN19" s="663"/>
      <c r="CZO19" s="664"/>
      <c r="CZP19" s="662" t="str">
        <f>IFERROR(IF(OR(CYS19="日",CYS19="祝",CYS19=0,CYT19=""),"　",MAX(IF(AND(CYT19&lt;=CZP14,CYV19&gt;CZQ14),CZQ14-CZP14,IF(CYV19&lt;=CZQ14,0,IF(AND(CYT19&gt;CZP14,CYV19&gt;CZQ14),CZQ14-CYT19,0))),0)),0)</f>
        <v>　</v>
      </c>
      <c r="CZQ19" s="663"/>
      <c r="CZR19" s="664"/>
      <c r="CZS19" s="662" t="str">
        <f t="shared" si="49"/>
        <v>　</v>
      </c>
      <c r="CZT19" s="663"/>
      <c r="CZU19" s="664"/>
      <c r="CZV19" s="665" t="str">
        <f>IF(CZY19="×",TIME(0,0,0),IF(DAI4="非常勤",CYX19,CZJ19))</f>
        <v>　</v>
      </c>
      <c r="CZW19" s="666"/>
      <c r="CZX19" s="667"/>
      <c r="CZY19" s="265"/>
      <c r="CZZ19" s="665" t="str">
        <f>IF(DAC19="×",TIME(0,0,0),IF(DAI4="非常勤",CZA19,CZM19))</f>
        <v>　</v>
      </c>
      <c r="DAA19" s="666"/>
      <c r="DAB19" s="667"/>
      <c r="DAC19" s="265"/>
      <c r="DAD19" s="665" t="str">
        <f>IF(DAG19="×",TIME(0,0,0),IF(DAI4="非常勤",CZD19,CZP19))</f>
        <v>　</v>
      </c>
      <c r="DAE19" s="666"/>
      <c r="DAF19" s="667"/>
      <c r="DAG19" s="265"/>
      <c r="DAH19" s="665" t="str">
        <f>IF(DAK19="×",TIME(0,0,0),IF(DAI4="非常勤",CZG19,CZS19))</f>
        <v>　</v>
      </c>
      <c r="DAI19" s="666"/>
      <c r="DAJ19" s="667"/>
      <c r="DAK19" s="265"/>
      <c r="DAL19" s="668"/>
      <c r="DAM19" s="669"/>
      <c r="DAN19" s="668"/>
      <c r="DAO19" s="670"/>
      <c r="DAP19" s="669"/>
      <c r="DAQ19" s="671"/>
      <c r="DAR19" s="672"/>
      <c r="DAS19" s="672"/>
      <c r="DAT19" s="673"/>
      <c r="DAU19" s="263">
        <f>$A$19</f>
        <v>5</v>
      </c>
      <c r="DAV19" s="264" t="str">
        <f>$B$19</f>
        <v>祝</v>
      </c>
      <c r="DAW19" s="660"/>
      <c r="DAX19" s="661"/>
      <c r="DAY19" s="660"/>
      <c r="DAZ19" s="661"/>
      <c r="DBA19" s="662" t="str">
        <f>IFERROR(IF(OR(DAV19="日",DAV19="祝",DAV19=0,DAW19=""),"　",MAX(IF(AND(DAW19&lt;=DBA14,DAY19&gt;DBB14),DBB14-DBA14,IF(AND(DAW19&gt;DBA14,DAY19&lt;=DBB14),DAY19-DAW19,IF(AND(DAW19&lt;=DBA14,DAY19&lt;=DBB14),DAY19-DBA14,IF(AND(DAW19&gt;DBA14,DAY19&gt;DBB14),DBB14-DAW19,0)))),0)),0)</f>
        <v>　</v>
      </c>
      <c r="DBB19" s="663"/>
      <c r="DBC19" s="664"/>
      <c r="DBD19" s="662" t="str">
        <f>IFERROR(IF(OR(DAV19="日",DAV19="祝",DAV19=0,DAW19=""),"　",MAX(IF(AND(DAW19&gt;DBG14,DAY19&gt;DBE14),0,IF(AND(DAW19&lt;=DBG14,DAW19&gt;DBD14,DAY19&gt;DBE14),DBG14-DAW19,IF(AND(DAW19&lt;=DBG14,DAW19&lt;=DBD14,DAY19&gt;DBE14),DBG14-DBD14,IF(AND(DAW19&gt;DBD14,DAY19&lt;=DBE14),DAY19-DAW19,IF(AND(DAW19&lt;=DBD14,DAY19&lt;=DBE14),DAY19-DBD14,0))))),0)),0)</f>
        <v>　</v>
      </c>
      <c r="DBE19" s="663"/>
      <c r="DBF19" s="664"/>
      <c r="DBG19" s="662" t="str">
        <f>IFERROR(IF(OR(DAV19="日",DAV19="祝",DAV19=0,DAW19=""),"　",MAX(IF(AND(DAW19&lt;=DBG14,DAY19&gt;DBH14),DBH14-DBG14,IF(DAY19&lt;=DBH14,0,IF(AND(DAW19&gt;DBG14,DAY19&gt;DBH14),DBH14-DAW19,0))),0)),0)</f>
        <v>　</v>
      </c>
      <c r="DBH19" s="663"/>
      <c r="DBI19" s="664"/>
      <c r="DBJ19" s="662" t="str">
        <f>IFERROR(IF(OR(DAV19="日",DAV19="祝",DAV19=0,DAW19=""),"　",MAX(IF(DAW19&gt;DBJ14,DAY19-DAW19,IF(DAW19&lt;=DBJ14,DAY19-DBJ14,0)),0)),0)</f>
        <v>　</v>
      </c>
      <c r="DBK19" s="663"/>
      <c r="DBL19" s="664"/>
      <c r="DBM19" s="662" t="str">
        <f>IFERROR(IF(OR(DAV19="日",DAV19="祝",DAV19=0,DAW19=""),"　",MAX(IF(AND(DAW19&lt;=DBM14,DAY19&gt;DBN14),DBN14-DBM14,IF(AND(DAW19&gt;DBM14,DAY19&lt;=DBN14),DAY19-DAW19,IF(AND(DAW19&lt;=DBM14,DAY19&lt;=DBN14),DAY19-DBM14,IF(AND(DAW19&gt;DBM14,DAY19&gt;DBN14),DBN14-DAW19,0)))),0)),0)</f>
        <v>　</v>
      </c>
      <c r="DBN19" s="663"/>
      <c r="DBO19" s="664"/>
      <c r="DBP19" s="662" t="str">
        <f>IFERROR(IF(OR(DAV19="日",DAV19="祝",DAV19=0,DAW19=""),"　",MAX(IF(AND(DAW19&gt;DBS14,DAY19&gt;DBQ14),0,IF(AND(DAW19&lt;=DBS14,DAW19&gt;DBP14,DAY19&gt;DBQ14),DBS14-DAW19,IF(AND(DAW19&lt;=DBS14,DAW19&lt;=DBP14,DAY19&gt;DBQ14),DBS14-DBP14,IF(AND(DAW19&gt;DBP14,DAY19&lt;=DBQ14),DAY19-DAW19,IF(AND(DAW19&lt;=DBP14,DAY19&lt;=DBQ14),DAY19-DBP14,0))))),0)),0)</f>
        <v>　</v>
      </c>
      <c r="DBQ19" s="663"/>
      <c r="DBR19" s="664"/>
      <c r="DBS19" s="662" t="str">
        <f>IFERROR(IF(OR(DAV19="日",DAV19="祝",DAV19=0,DAW19=""),"　",MAX(IF(AND(DAW19&lt;=DBS14,DAY19&gt;DBT14),DBT14-DBS14,IF(DAY19&lt;=DBT14,0,IF(AND(DAW19&gt;DBS14,DAY19&gt;DBT14),DBT14-DAW19,0))),0)),0)</f>
        <v>　</v>
      </c>
      <c r="DBT19" s="663"/>
      <c r="DBU19" s="664"/>
      <c r="DBV19" s="662" t="str">
        <f t="shared" si="50"/>
        <v>　</v>
      </c>
      <c r="DBW19" s="663"/>
      <c r="DBX19" s="664"/>
      <c r="DBY19" s="665" t="str">
        <f>IF(DCB19="×",TIME(0,0,0),IF(DCL4="非常勤",DBA19,DBM19))</f>
        <v>　</v>
      </c>
      <c r="DBZ19" s="666"/>
      <c r="DCA19" s="667"/>
      <c r="DCB19" s="265"/>
      <c r="DCC19" s="665" t="str">
        <f>IF(DCF19="×",TIME(0,0,0),IF(DCL4="非常勤",DBD19,DBP19))</f>
        <v>　</v>
      </c>
      <c r="DCD19" s="666"/>
      <c r="DCE19" s="667"/>
      <c r="DCF19" s="265"/>
      <c r="DCG19" s="665" t="str">
        <f>IF(DCJ19="×",TIME(0,0,0),IF(DCL4="非常勤",DBG19,DBS19))</f>
        <v>　</v>
      </c>
      <c r="DCH19" s="666"/>
      <c r="DCI19" s="667"/>
      <c r="DCJ19" s="265"/>
      <c r="DCK19" s="665" t="str">
        <f>IF(DCN19="×",TIME(0,0,0),IF(DCL4="非常勤",DBJ19,DBV19))</f>
        <v>　</v>
      </c>
      <c r="DCL19" s="666"/>
      <c r="DCM19" s="667"/>
      <c r="DCN19" s="265"/>
      <c r="DCO19" s="668"/>
      <c r="DCP19" s="669"/>
      <c r="DCQ19" s="668"/>
      <c r="DCR19" s="670"/>
      <c r="DCS19" s="669"/>
      <c r="DCT19" s="671"/>
      <c r="DCU19" s="672"/>
      <c r="DCV19" s="672"/>
      <c r="DCW19" s="673"/>
      <c r="DCX19" s="263">
        <f>$A$19</f>
        <v>5</v>
      </c>
      <c r="DCY19" s="264" t="str">
        <f>$B$19</f>
        <v>祝</v>
      </c>
      <c r="DCZ19" s="660"/>
      <c r="DDA19" s="661"/>
      <c r="DDB19" s="660"/>
      <c r="DDC19" s="661"/>
      <c r="DDD19" s="662" t="str">
        <f>IFERROR(IF(OR(DCY19="日",DCY19="祝",DCY19=0,DCZ19=""),"　",MAX(IF(AND(DCZ19&lt;=DDD14,DDB19&gt;DDE14),DDE14-DDD14,IF(AND(DCZ19&gt;DDD14,DDB19&lt;=DDE14),DDB19-DCZ19,IF(AND(DCZ19&lt;=DDD14,DDB19&lt;=DDE14),DDB19-DDD14,IF(AND(DCZ19&gt;DDD14,DDB19&gt;DDE14),DDE14-DCZ19,0)))),0)),0)</f>
        <v>　</v>
      </c>
      <c r="DDE19" s="663"/>
      <c r="DDF19" s="664"/>
      <c r="DDG19" s="662" t="str">
        <f>IFERROR(IF(OR(DCY19="日",DCY19="祝",DCY19=0,DCZ19=""),"　",MAX(IF(AND(DCZ19&gt;DDJ14,DDB19&gt;DDH14),0,IF(AND(DCZ19&lt;=DDJ14,DCZ19&gt;DDG14,DDB19&gt;DDH14),DDJ14-DCZ19,IF(AND(DCZ19&lt;=DDJ14,DCZ19&lt;=DDG14,DDB19&gt;DDH14),DDJ14-DDG14,IF(AND(DCZ19&gt;DDG14,DDB19&lt;=DDH14),DDB19-DCZ19,IF(AND(DCZ19&lt;=DDG14,DDB19&lt;=DDH14),DDB19-DDG14,0))))),0)),0)</f>
        <v>　</v>
      </c>
      <c r="DDH19" s="663"/>
      <c r="DDI19" s="664"/>
      <c r="DDJ19" s="662" t="str">
        <f>IFERROR(IF(OR(DCY19="日",DCY19="祝",DCY19=0,DCZ19=""),"　",MAX(IF(AND(DCZ19&lt;=DDJ14,DDB19&gt;DDK14),DDK14-DDJ14,IF(DDB19&lt;=DDK14,0,IF(AND(DCZ19&gt;DDJ14,DDB19&gt;DDK14),DDK14-DCZ19,0))),0)),0)</f>
        <v>　</v>
      </c>
      <c r="DDK19" s="663"/>
      <c r="DDL19" s="664"/>
      <c r="DDM19" s="662" t="str">
        <f>IFERROR(IF(OR(DCY19="日",DCY19="祝",DCY19=0,DCZ19=""),"　",MAX(IF(DCZ19&gt;DDM14,DDB19-DCZ19,IF(DCZ19&lt;=DDM14,DDB19-DDM14,0)),0)),0)</f>
        <v>　</v>
      </c>
      <c r="DDN19" s="663"/>
      <c r="DDO19" s="664"/>
      <c r="DDP19" s="662" t="str">
        <f>IFERROR(IF(OR(DCY19="日",DCY19="祝",DCY19=0,DCZ19=""),"　",MAX(IF(AND(DCZ19&lt;=DDP14,DDB19&gt;DDQ14),DDQ14-DDP14,IF(AND(DCZ19&gt;DDP14,DDB19&lt;=DDQ14),DDB19-DCZ19,IF(AND(DCZ19&lt;=DDP14,DDB19&lt;=DDQ14),DDB19-DDP14,IF(AND(DCZ19&gt;DDP14,DDB19&gt;DDQ14),DDQ14-DCZ19,0)))),0)),0)</f>
        <v>　</v>
      </c>
      <c r="DDQ19" s="663"/>
      <c r="DDR19" s="664"/>
      <c r="DDS19" s="662" t="str">
        <f>IFERROR(IF(OR(DCY19="日",DCY19="祝",DCY19=0,DCZ19=""),"　",MAX(IF(AND(DCZ19&gt;DDV14,DDB19&gt;DDT14),0,IF(AND(DCZ19&lt;=DDV14,DCZ19&gt;DDS14,DDB19&gt;DDT14),DDV14-DCZ19,IF(AND(DCZ19&lt;=DDV14,DCZ19&lt;=DDS14,DDB19&gt;DDT14),DDV14-DDS14,IF(AND(DCZ19&gt;DDS14,DDB19&lt;=DDT14),DDB19-DCZ19,IF(AND(DCZ19&lt;=DDS14,DDB19&lt;=DDT14),DDB19-DDS14,0))))),0)),0)</f>
        <v>　</v>
      </c>
      <c r="DDT19" s="663"/>
      <c r="DDU19" s="664"/>
      <c r="DDV19" s="662" t="str">
        <f>IFERROR(IF(OR(DCY19="日",DCY19="祝",DCY19=0,DCZ19=""),"　",MAX(IF(AND(DCZ19&lt;=DDV14,DDB19&gt;DDW14),DDW14-DDV14,IF(DDB19&lt;=DDW14,0,IF(AND(DCZ19&gt;DDV14,DDB19&gt;DDW14),DDW14-DCZ19,0))),0)),0)</f>
        <v>　</v>
      </c>
      <c r="DDW19" s="663"/>
      <c r="DDX19" s="664"/>
      <c r="DDY19" s="662" t="str">
        <f t="shared" si="51"/>
        <v>　</v>
      </c>
      <c r="DDZ19" s="663"/>
      <c r="DEA19" s="664"/>
      <c r="DEB19" s="665" t="str">
        <f>IF(DEE19="×",TIME(0,0,0),IF(DEO4="非常勤",DDD19,DDP19))</f>
        <v>　</v>
      </c>
      <c r="DEC19" s="666"/>
      <c r="DED19" s="667"/>
      <c r="DEE19" s="265"/>
      <c r="DEF19" s="665" t="str">
        <f>IF(DEI19="×",TIME(0,0,0),IF(DEO4="非常勤",DDG19,DDS19))</f>
        <v>　</v>
      </c>
      <c r="DEG19" s="666"/>
      <c r="DEH19" s="667"/>
      <c r="DEI19" s="265"/>
      <c r="DEJ19" s="665" t="str">
        <f>IF(DEM19="×",TIME(0,0,0),IF(DEO4="非常勤",DDJ19,DDV19))</f>
        <v>　</v>
      </c>
      <c r="DEK19" s="666"/>
      <c r="DEL19" s="667"/>
      <c r="DEM19" s="265"/>
      <c r="DEN19" s="665" t="str">
        <f>IF(DEQ19="×",TIME(0,0,0),IF(DEO4="非常勤",DDM19,DDY19))</f>
        <v>　</v>
      </c>
      <c r="DEO19" s="666"/>
      <c r="DEP19" s="667"/>
      <c r="DEQ19" s="265"/>
      <c r="DER19" s="668"/>
      <c r="DES19" s="669"/>
      <c r="DET19" s="668"/>
      <c r="DEU19" s="670"/>
      <c r="DEV19" s="669"/>
      <c r="DEW19" s="671"/>
      <c r="DEX19" s="672"/>
      <c r="DEY19" s="672"/>
      <c r="DEZ19" s="673"/>
      <c r="DFA19" s="263">
        <f>$A$19</f>
        <v>5</v>
      </c>
      <c r="DFB19" s="264" t="str">
        <f>$B$19</f>
        <v>祝</v>
      </c>
      <c r="DFC19" s="660"/>
      <c r="DFD19" s="661"/>
      <c r="DFE19" s="660"/>
      <c r="DFF19" s="661"/>
      <c r="DFG19" s="662" t="str">
        <f>IFERROR(IF(OR(DFB19="日",DFB19="祝",DFB19=0,DFC19=""),"　",MAX(IF(AND(DFC19&lt;=DFG14,DFE19&gt;DFH14),DFH14-DFG14,IF(AND(DFC19&gt;DFG14,DFE19&lt;=DFH14),DFE19-DFC19,IF(AND(DFC19&lt;=DFG14,DFE19&lt;=DFH14),DFE19-DFG14,IF(AND(DFC19&gt;DFG14,DFE19&gt;DFH14),DFH14-DFC19,0)))),0)),0)</f>
        <v>　</v>
      </c>
      <c r="DFH19" s="663"/>
      <c r="DFI19" s="664"/>
      <c r="DFJ19" s="662" t="str">
        <f>IFERROR(IF(OR(DFB19="日",DFB19="祝",DFB19=0,DFC19=""),"　",MAX(IF(AND(DFC19&gt;DFM14,DFE19&gt;DFK14),0,IF(AND(DFC19&lt;=DFM14,DFC19&gt;DFJ14,DFE19&gt;DFK14),DFM14-DFC19,IF(AND(DFC19&lt;=DFM14,DFC19&lt;=DFJ14,DFE19&gt;DFK14),DFM14-DFJ14,IF(AND(DFC19&gt;DFJ14,DFE19&lt;=DFK14),DFE19-DFC19,IF(AND(DFC19&lt;=DFJ14,DFE19&lt;=DFK14),DFE19-DFJ14,0))))),0)),0)</f>
        <v>　</v>
      </c>
      <c r="DFK19" s="663"/>
      <c r="DFL19" s="664"/>
      <c r="DFM19" s="662" t="str">
        <f>IFERROR(IF(OR(DFB19="日",DFB19="祝",DFB19=0,DFC19=""),"　",MAX(IF(AND(DFC19&lt;=DFM14,DFE19&gt;DFN14),DFN14-DFM14,IF(DFE19&lt;=DFN14,0,IF(AND(DFC19&gt;DFM14,DFE19&gt;DFN14),DFN14-DFC19,0))),0)),0)</f>
        <v>　</v>
      </c>
      <c r="DFN19" s="663"/>
      <c r="DFO19" s="664"/>
      <c r="DFP19" s="662" t="str">
        <f>IFERROR(IF(OR(DFB19="日",DFB19="祝",DFB19=0,DFC19=""),"　",MAX(IF(DFC19&gt;DFP14,DFE19-DFC19,IF(DFC19&lt;=DFP14,DFE19-DFP14,0)),0)),0)</f>
        <v>　</v>
      </c>
      <c r="DFQ19" s="663"/>
      <c r="DFR19" s="664"/>
      <c r="DFS19" s="662" t="str">
        <f>IFERROR(IF(OR(DFB19="日",DFB19="祝",DFB19=0,DFC19=""),"　",MAX(IF(AND(DFC19&lt;=DFS14,DFE19&gt;DFT14),DFT14-DFS14,IF(AND(DFC19&gt;DFS14,DFE19&lt;=DFT14),DFE19-DFC19,IF(AND(DFC19&lt;=DFS14,DFE19&lt;=DFT14),DFE19-DFS14,IF(AND(DFC19&gt;DFS14,DFE19&gt;DFT14),DFT14-DFC19,0)))),0)),0)</f>
        <v>　</v>
      </c>
      <c r="DFT19" s="663"/>
      <c r="DFU19" s="664"/>
      <c r="DFV19" s="662" t="str">
        <f>IFERROR(IF(OR(DFB19="日",DFB19="祝",DFB19=0,DFC19=""),"　",MAX(IF(AND(DFC19&gt;DFY14,DFE19&gt;DFW14),0,IF(AND(DFC19&lt;=DFY14,DFC19&gt;DFV14,DFE19&gt;DFW14),DFY14-DFC19,IF(AND(DFC19&lt;=DFY14,DFC19&lt;=DFV14,DFE19&gt;DFW14),DFY14-DFV14,IF(AND(DFC19&gt;DFV14,DFE19&lt;=DFW14),DFE19-DFC19,IF(AND(DFC19&lt;=DFV14,DFE19&lt;=DFW14),DFE19-DFV14,0))))),0)),0)</f>
        <v>　</v>
      </c>
      <c r="DFW19" s="663"/>
      <c r="DFX19" s="664"/>
      <c r="DFY19" s="662" t="str">
        <f>IFERROR(IF(OR(DFB19="日",DFB19="祝",DFB19=0,DFC19=""),"　",MAX(IF(AND(DFC19&lt;=DFY14,DFE19&gt;DFZ14),DFZ14-DFY14,IF(DFE19&lt;=DFZ14,0,IF(AND(DFC19&gt;DFY14,DFE19&gt;DFZ14),DFZ14-DFC19,0))),0)),0)</f>
        <v>　</v>
      </c>
      <c r="DFZ19" s="663"/>
      <c r="DGA19" s="664"/>
      <c r="DGB19" s="662" t="str">
        <f t="shared" si="52"/>
        <v>　</v>
      </c>
      <c r="DGC19" s="663"/>
      <c r="DGD19" s="664"/>
      <c r="DGE19" s="665" t="str">
        <f>IF(DGH19="×",TIME(0,0,0),IF(DGR4="非常勤",DFG19,DFS19))</f>
        <v>　</v>
      </c>
      <c r="DGF19" s="666"/>
      <c r="DGG19" s="667"/>
      <c r="DGH19" s="265"/>
      <c r="DGI19" s="665" t="str">
        <f>IF(DGL19="×",TIME(0,0,0),IF(DGR4="非常勤",DFJ19,DFV19))</f>
        <v>　</v>
      </c>
      <c r="DGJ19" s="666"/>
      <c r="DGK19" s="667"/>
      <c r="DGL19" s="265"/>
      <c r="DGM19" s="665" t="str">
        <f>IF(DGP19="×",TIME(0,0,0),IF(DGR4="非常勤",DFM19,DFY19))</f>
        <v>　</v>
      </c>
      <c r="DGN19" s="666"/>
      <c r="DGO19" s="667"/>
      <c r="DGP19" s="265"/>
      <c r="DGQ19" s="665" t="str">
        <f>IF(DGT19="×",TIME(0,0,0),IF(DGR4="非常勤",DFP19,DGB19))</f>
        <v>　</v>
      </c>
      <c r="DGR19" s="666"/>
      <c r="DGS19" s="667"/>
      <c r="DGT19" s="265"/>
      <c r="DGU19" s="668"/>
      <c r="DGV19" s="669"/>
      <c r="DGW19" s="668"/>
      <c r="DGX19" s="670"/>
      <c r="DGY19" s="669"/>
      <c r="DGZ19" s="671"/>
      <c r="DHA19" s="672"/>
      <c r="DHB19" s="672"/>
      <c r="DHC19" s="673"/>
      <c r="DHD19" s="263">
        <f>$A$19</f>
        <v>5</v>
      </c>
      <c r="DHE19" s="264" t="str">
        <f>$B$19</f>
        <v>祝</v>
      </c>
      <c r="DHF19" s="660"/>
      <c r="DHG19" s="661"/>
      <c r="DHH19" s="660"/>
      <c r="DHI19" s="661"/>
      <c r="DHJ19" s="662" t="str">
        <f>IFERROR(IF(OR(DHE19="日",DHE19="祝",DHE19=0,DHF19=""),"　",MAX(IF(AND(DHF19&lt;=DHJ14,DHH19&gt;DHK14),DHK14-DHJ14,IF(AND(DHF19&gt;DHJ14,DHH19&lt;=DHK14),DHH19-DHF19,IF(AND(DHF19&lt;=DHJ14,DHH19&lt;=DHK14),DHH19-DHJ14,IF(AND(DHF19&gt;DHJ14,DHH19&gt;DHK14),DHK14-DHF19,0)))),0)),0)</f>
        <v>　</v>
      </c>
      <c r="DHK19" s="663"/>
      <c r="DHL19" s="664"/>
      <c r="DHM19" s="662" t="str">
        <f>IFERROR(IF(OR(DHE19="日",DHE19="祝",DHE19=0,DHF19=""),"　",MAX(IF(AND(DHF19&gt;DHP14,DHH19&gt;DHN14),0,IF(AND(DHF19&lt;=DHP14,DHF19&gt;DHM14,DHH19&gt;DHN14),DHP14-DHF19,IF(AND(DHF19&lt;=DHP14,DHF19&lt;=DHM14,DHH19&gt;DHN14),DHP14-DHM14,IF(AND(DHF19&gt;DHM14,DHH19&lt;=DHN14),DHH19-DHF19,IF(AND(DHF19&lt;=DHM14,DHH19&lt;=DHN14),DHH19-DHM14,0))))),0)),0)</f>
        <v>　</v>
      </c>
      <c r="DHN19" s="663"/>
      <c r="DHO19" s="664"/>
      <c r="DHP19" s="662" t="str">
        <f>IFERROR(IF(OR(DHE19="日",DHE19="祝",DHE19=0,DHF19=""),"　",MAX(IF(AND(DHF19&lt;=DHP14,DHH19&gt;DHQ14),DHQ14-DHP14,IF(DHH19&lt;=DHQ14,0,IF(AND(DHF19&gt;DHP14,DHH19&gt;DHQ14),DHQ14-DHF19,0))),0)),0)</f>
        <v>　</v>
      </c>
      <c r="DHQ19" s="663"/>
      <c r="DHR19" s="664"/>
      <c r="DHS19" s="662" t="str">
        <f>IFERROR(IF(OR(DHE19="日",DHE19="祝",DHE19=0,DHF19=""),"　",MAX(IF(DHF19&gt;DHS14,DHH19-DHF19,IF(DHF19&lt;=DHS14,DHH19-DHS14,0)),0)),0)</f>
        <v>　</v>
      </c>
      <c r="DHT19" s="663"/>
      <c r="DHU19" s="664"/>
      <c r="DHV19" s="662" t="str">
        <f>IFERROR(IF(OR(DHE19="日",DHE19="祝",DHE19=0,DHF19=""),"　",MAX(IF(AND(DHF19&lt;=DHV14,DHH19&gt;DHW14),DHW14-DHV14,IF(AND(DHF19&gt;DHV14,DHH19&lt;=DHW14),DHH19-DHF19,IF(AND(DHF19&lt;=DHV14,DHH19&lt;=DHW14),DHH19-DHV14,IF(AND(DHF19&gt;DHV14,DHH19&gt;DHW14),DHW14-DHF19,0)))),0)),0)</f>
        <v>　</v>
      </c>
      <c r="DHW19" s="663"/>
      <c r="DHX19" s="664"/>
      <c r="DHY19" s="662" t="str">
        <f>IFERROR(IF(OR(DHE19="日",DHE19="祝",DHE19=0,DHF19=""),"　",MAX(IF(AND(DHF19&gt;DIB14,DHH19&gt;DHZ14),0,IF(AND(DHF19&lt;=DIB14,DHF19&gt;DHY14,DHH19&gt;DHZ14),DIB14-DHF19,IF(AND(DHF19&lt;=DIB14,DHF19&lt;=DHY14,DHH19&gt;DHZ14),DIB14-DHY14,IF(AND(DHF19&gt;DHY14,DHH19&lt;=DHZ14),DHH19-DHF19,IF(AND(DHF19&lt;=DHY14,DHH19&lt;=DHZ14),DHH19-DHY14,0))))),0)),0)</f>
        <v>　</v>
      </c>
      <c r="DHZ19" s="663"/>
      <c r="DIA19" s="664"/>
      <c r="DIB19" s="662" t="str">
        <f>IFERROR(IF(OR(DHE19="日",DHE19="祝",DHE19=0,DHF19=""),"　",MAX(IF(AND(DHF19&lt;=DIB14,DHH19&gt;DIC14),DIC14-DIB14,IF(DHH19&lt;=DIC14,0,IF(AND(DHF19&gt;DIB14,DHH19&gt;DIC14),DIC14-DHF19,0))),0)),0)</f>
        <v>　</v>
      </c>
      <c r="DIC19" s="663"/>
      <c r="DID19" s="664"/>
      <c r="DIE19" s="662" t="str">
        <f t="shared" si="53"/>
        <v>　</v>
      </c>
      <c r="DIF19" s="663"/>
      <c r="DIG19" s="664"/>
      <c r="DIH19" s="665" t="str">
        <f>IF(DIK19="×",TIME(0,0,0),IF(DIU4="非常勤",DHJ19,DHV19))</f>
        <v>　</v>
      </c>
      <c r="DII19" s="666"/>
      <c r="DIJ19" s="667"/>
      <c r="DIK19" s="265"/>
      <c r="DIL19" s="665" t="str">
        <f>IF(DIO19="×",TIME(0,0,0),IF(DIU4="非常勤",DHM19,DHY19))</f>
        <v>　</v>
      </c>
      <c r="DIM19" s="666"/>
      <c r="DIN19" s="667"/>
      <c r="DIO19" s="265"/>
      <c r="DIP19" s="665" t="str">
        <f>IF(DIS19="×",TIME(0,0,0),IF(DIU4="非常勤",DHP19,DIB19))</f>
        <v>　</v>
      </c>
      <c r="DIQ19" s="666"/>
      <c r="DIR19" s="667"/>
      <c r="DIS19" s="265"/>
      <c r="DIT19" s="665" t="str">
        <f>IF(DIW19="×",TIME(0,0,0),IF(DIU4="非常勤",DHS19,DIE19))</f>
        <v>　</v>
      </c>
      <c r="DIU19" s="666"/>
      <c r="DIV19" s="667"/>
      <c r="DIW19" s="265"/>
      <c r="DIX19" s="668"/>
      <c r="DIY19" s="669"/>
      <c r="DIZ19" s="668"/>
      <c r="DJA19" s="670"/>
      <c r="DJB19" s="669"/>
      <c r="DJC19" s="671"/>
      <c r="DJD19" s="672"/>
      <c r="DJE19" s="672"/>
      <c r="DJF19" s="673"/>
      <c r="DJG19" s="263">
        <f>$A$19</f>
        <v>5</v>
      </c>
      <c r="DJH19" s="264" t="str">
        <f>$B$19</f>
        <v>祝</v>
      </c>
      <c r="DJI19" s="660"/>
      <c r="DJJ19" s="661"/>
      <c r="DJK19" s="660"/>
      <c r="DJL19" s="661"/>
      <c r="DJM19" s="662" t="str">
        <f>IFERROR(IF(OR(DJH19="日",DJH19="祝",DJH19=0,DJI19=""),"　",MAX(IF(AND(DJI19&lt;=DJM14,DJK19&gt;DJN14),DJN14-DJM14,IF(AND(DJI19&gt;DJM14,DJK19&lt;=DJN14),DJK19-DJI19,IF(AND(DJI19&lt;=DJM14,DJK19&lt;=DJN14),DJK19-DJM14,IF(AND(DJI19&gt;DJM14,DJK19&gt;DJN14),DJN14-DJI19,0)))),0)),0)</f>
        <v>　</v>
      </c>
      <c r="DJN19" s="663"/>
      <c r="DJO19" s="664"/>
      <c r="DJP19" s="662" t="str">
        <f>IFERROR(IF(OR(DJH19="日",DJH19="祝",DJH19=0,DJI19=""),"　",MAX(IF(AND(DJI19&gt;DJS14,DJK19&gt;DJQ14),0,IF(AND(DJI19&lt;=DJS14,DJI19&gt;DJP14,DJK19&gt;DJQ14),DJS14-DJI19,IF(AND(DJI19&lt;=DJS14,DJI19&lt;=DJP14,DJK19&gt;DJQ14),DJS14-DJP14,IF(AND(DJI19&gt;DJP14,DJK19&lt;=DJQ14),DJK19-DJI19,IF(AND(DJI19&lt;=DJP14,DJK19&lt;=DJQ14),DJK19-DJP14,0))))),0)),0)</f>
        <v>　</v>
      </c>
      <c r="DJQ19" s="663"/>
      <c r="DJR19" s="664"/>
      <c r="DJS19" s="662" t="str">
        <f>IFERROR(IF(OR(DJH19="日",DJH19="祝",DJH19=0,DJI19=""),"　",MAX(IF(AND(DJI19&lt;=DJS14,DJK19&gt;DJT14),DJT14-DJS14,IF(DJK19&lt;=DJT14,0,IF(AND(DJI19&gt;DJS14,DJK19&gt;DJT14),DJT14-DJI19,0))),0)),0)</f>
        <v>　</v>
      </c>
      <c r="DJT19" s="663"/>
      <c r="DJU19" s="664"/>
      <c r="DJV19" s="662" t="str">
        <f>IFERROR(IF(OR(DJH19="日",DJH19="祝",DJH19=0,DJI19=""),"　",MAX(IF(DJI19&gt;DJV14,DJK19-DJI19,IF(DJI19&lt;=DJV14,DJK19-DJV14,0)),0)),0)</f>
        <v>　</v>
      </c>
      <c r="DJW19" s="663"/>
      <c r="DJX19" s="664"/>
      <c r="DJY19" s="662" t="str">
        <f>IFERROR(IF(OR(DJH19="日",DJH19="祝",DJH19=0,DJI19=""),"　",MAX(IF(AND(DJI19&lt;=DJY14,DJK19&gt;DJZ14),DJZ14-DJY14,IF(AND(DJI19&gt;DJY14,DJK19&lt;=DJZ14),DJK19-DJI19,IF(AND(DJI19&lt;=DJY14,DJK19&lt;=DJZ14),DJK19-DJY14,IF(AND(DJI19&gt;DJY14,DJK19&gt;DJZ14),DJZ14-DJI19,0)))),0)),0)</f>
        <v>　</v>
      </c>
      <c r="DJZ19" s="663"/>
      <c r="DKA19" s="664"/>
      <c r="DKB19" s="662" t="str">
        <f>IFERROR(IF(OR(DJH19="日",DJH19="祝",DJH19=0,DJI19=""),"　",MAX(IF(AND(DJI19&gt;DKE14,DJK19&gt;DKC14),0,IF(AND(DJI19&lt;=DKE14,DJI19&gt;DKB14,DJK19&gt;DKC14),DKE14-DJI19,IF(AND(DJI19&lt;=DKE14,DJI19&lt;=DKB14,DJK19&gt;DKC14),DKE14-DKB14,IF(AND(DJI19&gt;DKB14,DJK19&lt;=DKC14),DJK19-DJI19,IF(AND(DJI19&lt;=DKB14,DJK19&lt;=DKC14),DJK19-DKB14,0))))),0)),0)</f>
        <v>　</v>
      </c>
      <c r="DKC19" s="663"/>
      <c r="DKD19" s="664"/>
      <c r="DKE19" s="662" t="str">
        <f>IFERROR(IF(OR(DJH19="日",DJH19="祝",DJH19=0,DJI19=""),"　",MAX(IF(AND(DJI19&lt;=DKE14,DJK19&gt;DKF14),DKF14-DKE14,IF(DJK19&lt;=DKF14,0,IF(AND(DJI19&gt;DKE14,DJK19&gt;DKF14),DKF14-DJI19,0))),0)),0)</f>
        <v>　</v>
      </c>
      <c r="DKF19" s="663"/>
      <c r="DKG19" s="664"/>
      <c r="DKH19" s="662" t="str">
        <f t="shared" si="54"/>
        <v>　</v>
      </c>
      <c r="DKI19" s="663"/>
      <c r="DKJ19" s="664"/>
      <c r="DKK19" s="665" t="str">
        <f>IF(DKN19="×",TIME(0,0,0),IF(DKX4="非常勤",DJM19,DJY19))</f>
        <v>　</v>
      </c>
      <c r="DKL19" s="666"/>
      <c r="DKM19" s="667"/>
      <c r="DKN19" s="265"/>
      <c r="DKO19" s="665" t="str">
        <f>IF(DKR19="×",TIME(0,0,0),IF(DKX4="非常勤",DJP19,DKB19))</f>
        <v>　</v>
      </c>
      <c r="DKP19" s="666"/>
      <c r="DKQ19" s="667"/>
      <c r="DKR19" s="265"/>
      <c r="DKS19" s="665" t="str">
        <f>IF(DKV19="×",TIME(0,0,0),IF(DKX4="非常勤",DJS19,DKE19))</f>
        <v>　</v>
      </c>
      <c r="DKT19" s="666"/>
      <c r="DKU19" s="667"/>
      <c r="DKV19" s="265"/>
      <c r="DKW19" s="665" t="str">
        <f>IF(DKZ19="×",TIME(0,0,0),IF(DKX4="非常勤",DJV19,DKH19))</f>
        <v>　</v>
      </c>
      <c r="DKX19" s="666"/>
      <c r="DKY19" s="667"/>
      <c r="DKZ19" s="265"/>
      <c r="DLA19" s="668"/>
      <c r="DLB19" s="669"/>
      <c r="DLC19" s="668"/>
      <c r="DLD19" s="670"/>
      <c r="DLE19" s="669"/>
      <c r="DLF19" s="671"/>
      <c r="DLG19" s="672"/>
      <c r="DLH19" s="672"/>
      <c r="DLI19" s="673"/>
      <c r="DLJ19" s="263">
        <f>$A$19</f>
        <v>5</v>
      </c>
      <c r="DLK19" s="264" t="str">
        <f>$B$19</f>
        <v>祝</v>
      </c>
      <c r="DLL19" s="660"/>
      <c r="DLM19" s="661"/>
      <c r="DLN19" s="660"/>
      <c r="DLO19" s="661"/>
      <c r="DLP19" s="662" t="str">
        <f>IFERROR(IF(OR(DLK19="日",DLK19="祝",DLK19=0,DLL19=""),"　",MAX(IF(AND(DLL19&lt;=DLP14,DLN19&gt;DLQ14),DLQ14-DLP14,IF(AND(DLL19&gt;DLP14,DLN19&lt;=DLQ14),DLN19-DLL19,IF(AND(DLL19&lt;=DLP14,DLN19&lt;=DLQ14),DLN19-DLP14,IF(AND(DLL19&gt;DLP14,DLN19&gt;DLQ14),DLQ14-DLL19,0)))),0)),0)</f>
        <v>　</v>
      </c>
      <c r="DLQ19" s="663"/>
      <c r="DLR19" s="664"/>
      <c r="DLS19" s="662" t="str">
        <f>IFERROR(IF(OR(DLK19="日",DLK19="祝",DLK19=0,DLL19=""),"　",MAX(IF(AND(DLL19&gt;DLV14,DLN19&gt;DLT14),0,IF(AND(DLL19&lt;=DLV14,DLL19&gt;DLS14,DLN19&gt;DLT14),DLV14-DLL19,IF(AND(DLL19&lt;=DLV14,DLL19&lt;=DLS14,DLN19&gt;DLT14),DLV14-DLS14,IF(AND(DLL19&gt;DLS14,DLN19&lt;=DLT14),DLN19-DLL19,IF(AND(DLL19&lt;=DLS14,DLN19&lt;=DLT14),DLN19-DLS14,0))))),0)),0)</f>
        <v>　</v>
      </c>
      <c r="DLT19" s="663"/>
      <c r="DLU19" s="664"/>
      <c r="DLV19" s="662" t="str">
        <f>IFERROR(IF(OR(DLK19="日",DLK19="祝",DLK19=0,DLL19=""),"　",MAX(IF(AND(DLL19&lt;=DLV14,DLN19&gt;DLW14),DLW14-DLV14,IF(DLN19&lt;=DLW14,0,IF(AND(DLL19&gt;DLV14,DLN19&gt;DLW14),DLW14-DLL19,0))),0)),0)</f>
        <v>　</v>
      </c>
      <c r="DLW19" s="663"/>
      <c r="DLX19" s="664"/>
      <c r="DLY19" s="662" t="str">
        <f>IFERROR(IF(OR(DLK19="日",DLK19="祝",DLK19=0,DLL19=""),"　",MAX(IF(DLL19&gt;DLY14,DLN19-DLL19,IF(DLL19&lt;=DLY14,DLN19-DLY14,0)),0)),0)</f>
        <v>　</v>
      </c>
      <c r="DLZ19" s="663"/>
      <c r="DMA19" s="664"/>
      <c r="DMB19" s="662" t="str">
        <f>IFERROR(IF(OR(DLK19="日",DLK19="祝",DLK19=0,DLL19=""),"　",MAX(IF(AND(DLL19&lt;=DMB14,DLN19&gt;DMC14),DMC14-DMB14,IF(AND(DLL19&gt;DMB14,DLN19&lt;=DMC14),DLN19-DLL19,IF(AND(DLL19&lt;=DMB14,DLN19&lt;=DMC14),DLN19-DMB14,IF(AND(DLL19&gt;DMB14,DLN19&gt;DMC14),DMC14-DLL19,0)))),0)),0)</f>
        <v>　</v>
      </c>
      <c r="DMC19" s="663"/>
      <c r="DMD19" s="664"/>
      <c r="DME19" s="662" t="str">
        <f>IFERROR(IF(OR(DLK19="日",DLK19="祝",DLK19=0,DLL19=""),"　",MAX(IF(AND(DLL19&gt;DMH14,DLN19&gt;DMF14),0,IF(AND(DLL19&lt;=DMH14,DLL19&gt;DME14,DLN19&gt;DMF14),DMH14-DLL19,IF(AND(DLL19&lt;=DMH14,DLL19&lt;=DME14,DLN19&gt;DMF14),DMH14-DME14,IF(AND(DLL19&gt;DME14,DLN19&lt;=DMF14),DLN19-DLL19,IF(AND(DLL19&lt;=DME14,DLN19&lt;=DMF14),DLN19-DME14,0))))),0)),0)</f>
        <v>　</v>
      </c>
      <c r="DMF19" s="663"/>
      <c r="DMG19" s="664"/>
      <c r="DMH19" s="662" t="str">
        <f>IFERROR(IF(OR(DLK19="日",DLK19="祝",DLK19=0,DLL19=""),"　",MAX(IF(AND(DLL19&lt;=DMH14,DLN19&gt;DMI14),DMI14-DMH14,IF(DLN19&lt;=DMI14,0,IF(AND(DLL19&gt;DMH14,DLN19&gt;DMI14),DMI14-DLL19,0))),0)),0)</f>
        <v>　</v>
      </c>
      <c r="DMI19" s="663"/>
      <c r="DMJ19" s="664"/>
      <c r="DMK19" s="662" t="str">
        <f t="shared" si="55"/>
        <v>　</v>
      </c>
      <c r="DML19" s="663"/>
      <c r="DMM19" s="664"/>
      <c r="DMN19" s="665" t="str">
        <f>IF(DMQ19="×",TIME(0,0,0),IF(DNA4="非常勤",DLP19,DMB19))</f>
        <v>　</v>
      </c>
      <c r="DMO19" s="666"/>
      <c r="DMP19" s="667"/>
      <c r="DMQ19" s="265"/>
      <c r="DMR19" s="665" t="str">
        <f>IF(DMU19="×",TIME(0,0,0),IF(DNA4="非常勤",DLS19,DME19))</f>
        <v>　</v>
      </c>
      <c r="DMS19" s="666"/>
      <c r="DMT19" s="667"/>
      <c r="DMU19" s="265"/>
      <c r="DMV19" s="665" t="str">
        <f>IF(DMY19="×",TIME(0,0,0),IF(DNA4="非常勤",DLV19,DMH19))</f>
        <v>　</v>
      </c>
      <c r="DMW19" s="666"/>
      <c r="DMX19" s="667"/>
      <c r="DMY19" s="265"/>
      <c r="DMZ19" s="665" t="str">
        <f>IF(DNC19="×",TIME(0,0,0),IF(DNA4="非常勤",DLY19,DMK19))</f>
        <v>　</v>
      </c>
      <c r="DNA19" s="666"/>
      <c r="DNB19" s="667"/>
      <c r="DNC19" s="265"/>
      <c r="DND19" s="668"/>
      <c r="DNE19" s="669"/>
      <c r="DNF19" s="668"/>
      <c r="DNG19" s="670"/>
      <c r="DNH19" s="669"/>
      <c r="DNI19" s="671"/>
      <c r="DNJ19" s="672"/>
      <c r="DNK19" s="672"/>
      <c r="DNL19" s="673"/>
      <c r="DNM19" s="263">
        <f>$A$19</f>
        <v>5</v>
      </c>
      <c r="DNN19" s="264" t="str">
        <f>$B$19</f>
        <v>祝</v>
      </c>
      <c r="DNO19" s="660"/>
      <c r="DNP19" s="661"/>
      <c r="DNQ19" s="660"/>
      <c r="DNR19" s="661"/>
      <c r="DNS19" s="662" t="str">
        <f>IFERROR(IF(OR(DNN19="日",DNN19="祝",DNN19=0,DNO19=""),"　",MAX(IF(AND(DNO19&lt;=DNS14,DNQ19&gt;DNT14),DNT14-DNS14,IF(AND(DNO19&gt;DNS14,DNQ19&lt;=DNT14),DNQ19-DNO19,IF(AND(DNO19&lt;=DNS14,DNQ19&lt;=DNT14),DNQ19-DNS14,IF(AND(DNO19&gt;DNS14,DNQ19&gt;DNT14),DNT14-DNO19,0)))),0)),0)</f>
        <v>　</v>
      </c>
      <c r="DNT19" s="663"/>
      <c r="DNU19" s="664"/>
      <c r="DNV19" s="662" t="str">
        <f>IFERROR(IF(OR(DNN19="日",DNN19="祝",DNN19=0,DNO19=""),"　",MAX(IF(AND(DNO19&gt;DNY14,DNQ19&gt;DNW14),0,IF(AND(DNO19&lt;=DNY14,DNO19&gt;DNV14,DNQ19&gt;DNW14),DNY14-DNO19,IF(AND(DNO19&lt;=DNY14,DNO19&lt;=DNV14,DNQ19&gt;DNW14),DNY14-DNV14,IF(AND(DNO19&gt;DNV14,DNQ19&lt;=DNW14),DNQ19-DNO19,IF(AND(DNO19&lt;=DNV14,DNQ19&lt;=DNW14),DNQ19-DNV14,0))))),0)),0)</f>
        <v>　</v>
      </c>
      <c r="DNW19" s="663"/>
      <c r="DNX19" s="664"/>
      <c r="DNY19" s="662" t="str">
        <f>IFERROR(IF(OR(DNN19="日",DNN19="祝",DNN19=0,DNO19=""),"　",MAX(IF(AND(DNO19&lt;=DNY14,DNQ19&gt;DNZ14),DNZ14-DNY14,IF(DNQ19&lt;=DNZ14,0,IF(AND(DNO19&gt;DNY14,DNQ19&gt;DNZ14),DNZ14-DNO19,0))),0)),0)</f>
        <v>　</v>
      </c>
      <c r="DNZ19" s="663"/>
      <c r="DOA19" s="664"/>
      <c r="DOB19" s="662" t="str">
        <f>IFERROR(IF(OR(DNN19="日",DNN19="祝",DNN19=0,DNO19=""),"　",MAX(IF(DNO19&gt;DOB14,DNQ19-DNO19,IF(DNO19&lt;=DOB14,DNQ19-DOB14,0)),0)),0)</f>
        <v>　</v>
      </c>
      <c r="DOC19" s="663"/>
      <c r="DOD19" s="664"/>
      <c r="DOE19" s="662" t="str">
        <f>IFERROR(IF(OR(DNN19="日",DNN19="祝",DNN19=0,DNO19=""),"　",MAX(IF(AND(DNO19&lt;=DOE14,DNQ19&gt;DOF14),DOF14-DOE14,IF(AND(DNO19&gt;DOE14,DNQ19&lt;=DOF14),DNQ19-DNO19,IF(AND(DNO19&lt;=DOE14,DNQ19&lt;=DOF14),DNQ19-DOE14,IF(AND(DNO19&gt;DOE14,DNQ19&gt;DOF14),DOF14-DNO19,0)))),0)),0)</f>
        <v>　</v>
      </c>
      <c r="DOF19" s="663"/>
      <c r="DOG19" s="664"/>
      <c r="DOH19" s="662" t="str">
        <f>IFERROR(IF(OR(DNN19="日",DNN19="祝",DNN19=0,DNO19=""),"　",MAX(IF(AND(DNO19&gt;DOK14,DNQ19&gt;DOI14),0,IF(AND(DNO19&lt;=DOK14,DNO19&gt;DOH14,DNQ19&gt;DOI14),DOK14-DNO19,IF(AND(DNO19&lt;=DOK14,DNO19&lt;=DOH14,DNQ19&gt;DOI14),DOK14-DOH14,IF(AND(DNO19&gt;DOH14,DNQ19&lt;=DOI14),DNQ19-DNO19,IF(AND(DNO19&lt;=DOH14,DNQ19&lt;=DOI14),DNQ19-DOH14,0))))),0)),0)</f>
        <v>　</v>
      </c>
      <c r="DOI19" s="663"/>
      <c r="DOJ19" s="664"/>
      <c r="DOK19" s="662" t="str">
        <f>IFERROR(IF(OR(DNN19="日",DNN19="祝",DNN19=0,DNO19=""),"　",MAX(IF(AND(DNO19&lt;=DOK14,DNQ19&gt;DOL14),DOL14-DOK14,IF(DNQ19&lt;=DOL14,0,IF(AND(DNO19&gt;DOK14,DNQ19&gt;DOL14),DOL14-DNO19,0))),0)),0)</f>
        <v>　</v>
      </c>
      <c r="DOL19" s="663"/>
      <c r="DOM19" s="664"/>
      <c r="DON19" s="662" t="str">
        <f t="shared" si="56"/>
        <v>　</v>
      </c>
      <c r="DOO19" s="663"/>
      <c r="DOP19" s="664"/>
      <c r="DOQ19" s="665" t="str">
        <f>IF(DOT19="×",TIME(0,0,0),IF(DPD4="非常勤",DNS19,DOE19))</f>
        <v>　</v>
      </c>
      <c r="DOR19" s="666"/>
      <c r="DOS19" s="667"/>
      <c r="DOT19" s="265"/>
      <c r="DOU19" s="665" t="str">
        <f>IF(DOX19="×",TIME(0,0,0),IF(DPD4="非常勤",DNV19,DOH19))</f>
        <v>　</v>
      </c>
      <c r="DOV19" s="666"/>
      <c r="DOW19" s="667"/>
      <c r="DOX19" s="265"/>
      <c r="DOY19" s="665" t="str">
        <f>IF(DPB19="×",TIME(0,0,0),IF(DPD4="非常勤",DNY19,DOK19))</f>
        <v>　</v>
      </c>
      <c r="DOZ19" s="666"/>
      <c r="DPA19" s="667"/>
      <c r="DPB19" s="265"/>
      <c r="DPC19" s="665" t="str">
        <f>IF(DPF19="×",TIME(0,0,0),IF(DPD4="非常勤",DOB19,DON19))</f>
        <v>　</v>
      </c>
      <c r="DPD19" s="666"/>
      <c r="DPE19" s="667"/>
      <c r="DPF19" s="265"/>
      <c r="DPG19" s="668"/>
      <c r="DPH19" s="669"/>
      <c r="DPI19" s="668"/>
      <c r="DPJ19" s="670"/>
      <c r="DPK19" s="669"/>
      <c r="DPL19" s="671"/>
      <c r="DPM19" s="672"/>
      <c r="DPN19" s="672"/>
      <c r="DPO19" s="673"/>
      <c r="DPP19" s="263">
        <f>$A$19</f>
        <v>5</v>
      </c>
      <c r="DPQ19" s="264" t="str">
        <f>$B$19</f>
        <v>祝</v>
      </c>
      <c r="DPR19" s="660"/>
      <c r="DPS19" s="661"/>
      <c r="DPT19" s="660"/>
      <c r="DPU19" s="661"/>
      <c r="DPV19" s="662" t="str">
        <f>IFERROR(IF(OR(DPQ19="日",DPQ19="祝",DPQ19=0,DPR19=""),"　",MAX(IF(AND(DPR19&lt;=DPV14,DPT19&gt;DPW14),DPW14-DPV14,IF(AND(DPR19&gt;DPV14,DPT19&lt;=DPW14),DPT19-DPR19,IF(AND(DPR19&lt;=DPV14,DPT19&lt;=DPW14),DPT19-DPV14,IF(AND(DPR19&gt;DPV14,DPT19&gt;DPW14),DPW14-DPR19,0)))),0)),0)</f>
        <v>　</v>
      </c>
      <c r="DPW19" s="663"/>
      <c r="DPX19" s="664"/>
      <c r="DPY19" s="662" t="str">
        <f>IFERROR(IF(OR(DPQ19="日",DPQ19="祝",DPQ19=0,DPR19=""),"　",MAX(IF(AND(DPR19&gt;DQB14,DPT19&gt;DPZ14),0,IF(AND(DPR19&lt;=DQB14,DPR19&gt;DPY14,DPT19&gt;DPZ14),DQB14-DPR19,IF(AND(DPR19&lt;=DQB14,DPR19&lt;=DPY14,DPT19&gt;DPZ14),DQB14-DPY14,IF(AND(DPR19&gt;DPY14,DPT19&lt;=DPZ14),DPT19-DPR19,IF(AND(DPR19&lt;=DPY14,DPT19&lt;=DPZ14),DPT19-DPY14,0))))),0)),0)</f>
        <v>　</v>
      </c>
      <c r="DPZ19" s="663"/>
      <c r="DQA19" s="664"/>
      <c r="DQB19" s="662" t="str">
        <f>IFERROR(IF(OR(DPQ19="日",DPQ19="祝",DPQ19=0,DPR19=""),"　",MAX(IF(AND(DPR19&lt;=DQB14,DPT19&gt;DQC14),DQC14-DQB14,IF(DPT19&lt;=DQC14,0,IF(AND(DPR19&gt;DQB14,DPT19&gt;DQC14),DQC14-DPR19,0))),0)),0)</f>
        <v>　</v>
      </c>
      <c r="DQC19" s="663"/>
      <c r="DQD19" s="664"/>
      <c r="DQE19" s="662" t="str">
        <f>IFERROR(IF(OR(DPQ19="日",DPQ19="祝",DPQ19=0,DPR19=""),"　",MAX(IF(DPR19&gt;DQE14,DPT19-DPR19,IF(DPR19&lt;=DQE14,DPT19-DQE14,0)),0)),0)</f>
        <v>　</v>
      </c>
      <c r="DQF19" s="663"/>
      <c r="DQG19" s="664"/>
      <c r="DQH19" s="662" t="str">
        <f>IFERROR(IF(OR(DPQ19="日",DPQ19="祝",DPQ19=0,DPR19=""),"　",MAX(IF(AND(DPR19&lt;=DQH14,DPT19&gt;DQI14),DQI14-DQH14,IF(AND(DPR19&gt;DQH14,DPT19&lt;=DQI14),DPT19-DPR19,IF(AND(DPR19&lt;=DQH14,DPT19&lt;=DQI14),DPT19-DQH14,IF(AND(DPR19&gt;DQH14,DPT19&gt;DQI14),DQI14-DPR19,0)))),0)),0)</f>
        <v>　</v>
      </c>
      <c r="DQI19" s="663"/>
      <c r="DQJ19" s="664"/>
      <c r="DQK19" s="662" t="str">
        <f>IFERROR(IF(OR(DPQ19="日",DPQ19="祝",DPQ19=0,DPR19=""),"　",MAX(IF(AND(DPR19&gt;DQN14,DPT19&gt;DQL14),0,IF(AND(DPR19&lt;=DQN14,DPR19&gt;DQK14,DPT19&gt;DQL14),DQN14-DPR19,IF(AND(DPR19&lt;=DQN14,DPR19&lt;=DQK14,DPT19&gt;DQL14),DQN14-DQK14,IF(AND(DPR19&gt;DQK14,DPT19&lt;=DQL14),DPT19-DPR19,IF(AND(DPR19&lt;=DQK14,DPT19&lt;=DQL14),DPT19-DQK14,0))))),0)),0)</f>
        <v>　</v>
      </c>
      <c r="DQL19" s="663"/>
      <c r="DQM19" s="664"/>
      <c r="DQN19" s="662" t="str">
        <f>IFERROR(IF(OR(DPQ19="日",DPQ19="祝",DPQ19=0,DPR19=""),"　",MAX(IF(AND(DPR19&lt;=DQN14,DPT19&gt;DQO14),DQO14-DQN14,IF(DPT19&lt;=DQO14,0,IF(AND(DPR19&gt;DQN14,DPT19&gt;DQO14),DQO14-DPR19,0))),0)),0)</f>
        <v>　</v>
      </c>
      <c r="DQO19" s="663"/>
      <c r="DQP19" s="664"/>
      <c r="DQQ19" s="662" t="str">
        <f t="shared" si="57"/>
        <v>　</v>
      </c>
      <c r="DQR19" s="663"/>
      <c r="DQS19" s="664"/>
      <c r="DQT19" s="665" t="str">
        <f>IF(DQW19="×",TIME(0,0,0),IF(DRG4="非常勤",DPV19,DQH19))</f>
        <v>　</v>
      </c>
      <c r="DQU19" s="666"/>
      <c r="DQV19" s="667"/>
      <c r="DQW19" s="265"/>
      <c r="DQX19" s="665" t="str">
        <f>IF(DRA19="×",TIME(0,0,0),IF(DRG4="非常勤",DPY19,DQK19))</f>
        <v>　</v>
      </c>
      <c r="DQY19" s="666"/>
      <c r="DQZ19" s="667"/>
      <c r="DRA19" s="265"/>
      <c r="DRB19" s="665" t="str">
        <f>IF(DRE19="×",TIME(0,0,0),IF(DRG4="非常勤",DQB19,DQN19))</f>
        <v>　</v>
      </c>
      <c r="DRC19" s="666"/>
      <c r="DRD19" s="667"/>
      <c r="DRE19" s="265"/>
      <c r="DRF19" s="665" t="str">
        <f>IF(DRI19="×",TIME(0,0,0),IF(DRG4="非常勤",DQE19,DQQ19))</f>
        <v>　</v>
      </c>
      <c r="DRG19" s="666"/>
      <c r="DRH19" s="667"/>
      <c r="DRI19" s="265"/>
      <c r="DRJ19" s="668"/>
      <c r="DRK19" s="669"/>
      <c r="DRL19" s="668"/>
      <c r="DRM19" s="670"/>
      <c r="DRN19" s="669"/>
      <c r="DRO19" s="671"/>
      <c r="DRP19" s="672"/>
      <c r="DRQ19" s="672"/>
      <c r="DRR19" s="673"/>
      <c r="DRS19" s="263">
        <f>$A$19</f>
        <v>5</v>
      </c>
      <c r="DRT19" s="264" t="str">
        <f>$B$19</f>
        <v>祝</v>
      </c>
      <c r="DRU19" s="660"/>
      <c r="DRV19" s="661"/>
      <c r="DRW19" s="660"/>
      <c r="DRX19" s="661"/>
      <c r="DRY19" s="662" t="str">
        <f>IFERROR(IF(OR(DRT19="日",DRT19="祝",DRT19=0,DRU19=""),"　",MAX(IF(AND(DRU19&lt;=DRY14,DRW19&gt;DRZ14),DRZ14-DRY14,IF(AND(DRU19&gt;DRY14,DRW19&lt;=DRZ14),DRW19-DRU19,IF(AND(DRU19&lt;=DRY14,DRW19&lt;=DRZ14),DRW19-DRY14,IF(AND(DRU19&gt;DRY14,DRW19&gt;DRZ14),DRZ14-DRU19,0)))),0)),0)</f>
        <v>　</v>
      </c>
      <c r="DRZ19" s="663"/>
      <c r="DSA19" s="664"/>
      <c r="DSB19" s="662" t="str">
        <f>IFERROR(IF(OR(DRT19="日",DRT19="祝",DRT19=0,DRU19=""),"　",MAX(IF(AND(DRU19&gt;DSE14,DRW19&gt;DSC14),0,IF(AND(DRU19&lt;=DSE14,DRU19&gt;DSB14,DRW19&gt;DSC14),DSE14-DRU19,IF(AND(DRU19&lt;=DSE14,DRU19&lt;=DSB14,DRW19&gt;DSC14),DSE14-DSB14,IF(AND(DRU19&gt;DSB14,DRW19&lt;=DSC14),DRW19-DRU19,IF(AND(DRU19&lt;=DSB14,DRW19&lt;=DSC14),DRW19-DSB14,0))))),0)),0)</f>
        <v>　</v>
      </c>
      <c r="DSC19" s="663"/>
      <c r="DSD19" s="664"/>
      <c r="DSE19" s="662" t="str">
        <f>IFERROR(IF(OR(DRT19="日",DRT19="祝",DRT19=0,DRU19=""),"　",MAX(IF(AND(DRU19&lt;=DSE14,DRW19&gt;DSF14),DSF14-DSE14,IF(DRW19&lt;=DSF14,0,IF(AND(DRU19&gt;DSE14,DRW19&gt;DSF14),DSF14-DRU19,0))),0)),0)</f>
        <v>　</v>
      </c>
      <c r="DSF19" s="663"/>
      <c r="DSG19" s="664"/>
      <c r="DSH19" s="662" t="str">
        <f>IFERROR(IF(OR(DRT19="日",DRT19="祝",DRT19=0,DRU19=""),"　",MAX(IF(DRU19&gt;DSH14,DRW19-DRU19,IF(DRU19&lt;=DSH14,DRW19-DSH14,0)),0)),0)</f>
        <v>　</v>
      </c>
      <c r="DSI19" s="663"/>
      <c r="DSJ19" s="664"/>
      <c r="DSK19" s="662" t="str">
        <f>IFERROR(IF(OR(DRT19="日",DRT19="祝",DRT19=0,DRU19=""),"　",MAX(IF(AND(DRU19&lt;=DSK14,DRW19&gt;DSL14),DSL14-DSK14,IF(AND(DRU19&gt;DSK14,DRW19&lt;=DSL14),DRW19-DRU19,IF(AND(DRU19&lt;=DSK14,DRW19&lt;=DSL14),DRW19-DSK14,IF(AND(DRU19&gt;DSK14,DRW19&gt;DSL14),DSL14-DRU19,0)))),0)),0)</f>
        <v>　</v>
      </c>
      <c r="DSL19" s="663"/>
      <c r="DSM19" s="664"/>
      <c r="DSN19" s="662" t="str">
        <f>IFERROR(IF(OR(DRT19="日",DRT19="祝",DRT19=0,DRU19=""),"　",MAX(IF(AND(DRU19&gt;DSQ14,DRW19&gt;DSO14),0,IF(AND(DRU19&lt;=DSQ14,DRU19&gt;DSN14,DRW19&gt;DSO14),DSQ14-DRU19,IF(AND(DRU19&lt;=DSQ14,DRU19&lt;=DSN14,DRW19&gt;DSO14),DSQ14-DSN14,IF(AND(DRU19&gt;DSN14,DRW19&lt;=DSO14),DRW19-DRU19,IF(AND(DRU19&lt;=DSN14,DRW19&lt;=DSO14),DRW19-DSN14,0))))),0)),0)</f>
        <v>　</v>
      </c>
      <c r="DSO19" s="663"/>
      <c r="DSP19" s="664"/>
      <c r="DSQ19" s="662" t="str">
        <f>IFERROR(IF(OR(DRT19="日",DRT19="祝",DRT19=0,DRU19=""),"　",MAX(IF(AND(DRU19&lt;=DSQ14,DRW19&gt;DSR14),DSR14-DSQ14,IF(DRW19&lt;=DSR14,0,IF(AND(DRU19&gt;DSQ14,DRW19&gt;DSR14),DSR14-DRU19,0))),0)),0)</f>
        <v>　</v>
      </c>
      <c r="DSR19" s="663"/>
      <c r="DSS19" s="664"/>
      <c r="DST19" s="662" t="str">
        <f t="shared" si="58"/>
        <v>　</v>
      </c>
      <c r="DSU19" s="663"/>
      <c r="DSV19" s="664"/>
      <c r="DSW19" s="665" t="str">
        <f>IF(DSZ19="×",TIME(0,0,0),IF(DTJ4="非常勤",DRY19,DSK19))</f>
        <v>　</v>
      </c>
      <c r="DSX19" s="666"/>
      <c r="DSY19" s="667"/>
      <c r="DSZ19" s="265"/>
      <c r="DTA19" s="665" t="str">
        <f>IF(DTD19="×",TIME(0,0,0),IF(DTJ4="非常勤",DSB19,DSN19))</f>
        <v>　</v>
      </c>
      <c r="DTB19" s="666"/>
      <c r="DTC19" s="667"/>
      <c r="DTD19" s="265"/>
      <c r="DTE19" s="665" t="str">
        <f>IF(DTH19="×",TIME(0,0,0),IF(DTJ4="非常勤",DSE19,DSQ19))</f>
        <v>　</v>
      </c>
      <c r="DTF19" s="666"/>
      <c r="DTG19" s="667"/>
      <c r="DTH19" s="265"/>
      <c r="DTI19" s="665" t="str">
        <f>IF(DTL19="×",TIME(0,0,0),IF(DTJ4="非常勤",DSH19,DST19))</f>
        <v>　</v>
      </c>
      <c r="DTJ19" s="666"/>
      <c r="DTK19" s="667"/>
      <c r="DTL19" s="265"/>
      <c r="DTM19" s="668"/>
      <c r="DTN19" s="669"/>
      <c r="DTO19" s="668"/>
      <c r="DTP19" s="670"/>
      <c r="DTQ19" s="669"/>
      <c r="DTR19" s="671"/>
      <c r="DTS19" s="672"/>
      <c r="DTT19" s="672"/>
      <c r="DTU19" s="673"/>
      <c r="DTV19" s="263">
        <f>$A$19</f>
        <v>5</v>
      </c>
      <c r="DTW19" s="264" t="str">
        <f>$B$19</f>
        <v>祝</v>
      </c>
      <c r="DTX19" s="660"/>
      <c r="DTY19" s="661"/>
      <c r="DTZ19" s="660"/>
      <c r="DUA19" s="661"/>
      <c r="DUB19" s="662" t="str">
        <f>IFERROR(IF(OR(DTW19="日",DTW19="祝",DTW19=0,DTX19=""),"　",MAX(IF(AND(DTX19&lt;=DUB14,DTZ19&gt;DUC14),DUC14-DUB14,IF(AND(DTX19&gt;DUB14,DTZ19&lt;=DUC14),DTZ19-DTX19,IF(AND(DTX19&lt;=DUB14,DTZ19&lt;=DUC14),DTZ19-DUB14,IF(AND(DTX19&gt;DUB14,DTZ19&gt;DUC14),DUC14-DTX19,0)))),0)),0)</f>
        <v>　</v>
      </c>
      <c r="DUC19" s="663"/>
      <c r="DUD19" s="664"/>
      <c r="DUE19" s="662" t="str">
        <f>IFERROR(IF(OR(DTW19="日",DTW19="祝",DTW19=0,DTX19=""),"　",MAX(IF(AND(DTX19&gt;DUH14,DTZ19&gt;DUF14),0,IF(AND(DTX19&lt;=DUH14,DTX19&gt;DUE14,DTZ19&gt;DUF14),DUH14-DTX19,IF(AND(DTX19&lt;=DUH14,DTX19&lt;=DUE14,DTZ19&gt;DUF14),DUH14-DUE14,IF(AND(DTX19&gt;DUE14,DTZ19&lt;=DUF14),DTZ19-DTX19,IF(AND(DTX19&lt;=DUE14,DTZ19&lt;=DUF14),DTZ19-DUE14,0))))),0)),0)</f>
        <v>　</v>
      </c>
      <c r="DUF19" s="663"/>
      <c r="DUG19" s="664"/>
      <c r="DUH19" s="662" t="str">
        <f>IFERROR(IF(OR(DTW19="日",DTW19="祝",DTW19=0,DTX19=""),"　",MAX(IF(AND(DTX19&lt;=DUH14,DTZ19&gt;DUI14),DUI14-DUH14,IF(DTZ19&lt;=DUI14,0,IF(AND(DTX19&gt;DUH14,DTZ19&gt;DUI14),DUI14-DTX19,0))),0)),0)</f>
        <v>　</v>
      </c>
      <c r="DUI19" s="663"/>
      <c r="DUJ19" s="664"/>
      <c r="DUK19" s="662" t="str">
        <f>IFERROR(IF(OR(DTW19="日",DTW19="祝",DTW19=0,DTX19=""),"　",MAX(IF(DTX19&gt;DUK14,DTZ19-DTX19,IF(DTX19&lt;=DUK14,DTZ19-DUK14,0)),0)),0)</f>
        <v>　</v>
      </c>
      <c r="DUL19" s="663"/>
      <c r="DUM19" s="664"/>
      <c r="DUN19" s="662" t="str">
        <f>IFERROR(IF(OR(DTW19="日",DTW19="祝",DTW19=0,DTX19=""),"　",MAX(IF(AND(DTX19&lt;=DUN14,DTZ19&gt;DUO14),DUO14-DUN14,IF(AND(DTX19&gt;DUN14,DTZ19&lt;=DUO14),DTZ19-DTX19,IF(AND(DTX19&lt;=DUN14,DTZ19&lt;=DUO14),DTZ19-DUN14,IF(AND(DTX19&gt;DUN14,DTZ19&gt;DUO14),DUO14-DTX19,0)))),0)),0)</f>
        <v>　</v>
      </c>
      <c r="DUO19" s="663"/>
      <c r="DUP19" s="664"/>
      <c r="DUQ19" s="662" t="str">
        <f>IFERROR(IF(OR(DTW19="日",DTW19="祝",DTW19=0,DTX19=""),"　",MAX(IF(AND(DTX19&gt;DUT14,DTZ19&gt;DUR14),0,IF(AND(DTX19&lt;=DUT14,DTX19&gt;DUQ14,DTZ19&gt;DUR14),DUT14-DTX19,IF(AND(DTX19&lt;=DUT14,DTX19&lt;=DUQ14,DTZ19&gt;DUR14),DUT14-DUQ14,IF(AND(DTX19&gt;DUQ14,DTZ19&lt;=DUR14),DTZ19-DTX19,IF(AND(DTX19&lt;=DUQ14,DTZ19&lt;=DUR14),DTZ19-DUQ14,0))))),0)),0)</f>
        <v>　</v>
      </c>
      <c r="DUR19" s="663"/>
      <c r="DUS19" s="664"/>
      <c r="DUT19" s="662" t="str">
        <f>IFERROR(IF(OR(DTW19="日",DTW19="祝",DTW19=0,DTX19=""),"　",MAX(IF(AND(DTX19&lt;=DUT14,DTZ19&gt;DUU14),DUU14-DUT14,IF(DTZ19&lt;=DUU14,0,IF(AND(DTX19&gt;DUT14,DTZ19&gt;DUU14),DUU14-DTX19,0))),0)),0)</f>
        <v>　</v>
      </c>
      <c r="DUU19" s="663"/>
      <c r="DUV19" s="664"/>
      <c r="DUW19" s="662" t="str">
        <f t="shared" si="59"/>
        <v>　</v>
      </c>
      <c r="DUX19" s="663"/>
      <c r="DUY19" s="664"/>
      <c r="DUZ19" s="665" t="str">
        <f>IF(DVC19="×",TIME(0,0,0),IF(DVM4="非常勤",DUB19,DUN19))</f>
        <v>　</v>
      </c>
      <c r="DVA19" s="666"/>
      <c r="DVB19" s="667"/>
      <c r="DVC19" s="265"/>
      <c r="DVD19" s="665" t="str">
        <f>IF(DVG19="×",TIME(0,0,0),IF(DVM4="非常勤",DUE19,DUQ19))</f>
        <v>　</v>
      </c>
      <c r="DVE19" s="666"/>
      <c r="DVF19" s="667"/>
      <c r="DVG19" s="265"/>
      <c r="DVH19" s="665" t="str">
        <f>IF(DVK19="×",TIME(0,0,0),IF(DVM4="非常勤",DUH19,DUT19))</f>
        <v>　</v>
      </c>
      <c r="DVI19" s="666"/>
      <c r="DVJ19" s="667"/>
      <c r="DVK19" s="265"/>
      <c r="DVL19" s="665" t="str">
        <f>IF(DVO19="×",TIME(0,0,0),IF(DVM4="非常勤",DUK19,DUW19))</f>
        <v>　</v>
      </c>
      <c r="DVM19" s="666"/>
      <c r="DVN19" s="667"/>
      <c r="DVO19" s="265"/>
      <c r="DVP19" s="668"/>
      <c r="DVQ19" s="669"/>
      <c r="DVR19" s="668"/>
      <c r="DVS19" s="670"/>
      <c r="DVT19" s="669"/>
      <c r="DVU19" s="671"/>
      <c r="DVV19" s="672"/>
      <c r="DVW19" s="672"/>
      <c r="DVX19" s="673"/>
    </row>
    <row r="20" spans="1:3300" ht="15" customHeight="1">
      <c r="A20" s="263">
        <f>DAY(DATE('別紙2-1【最初に入力】'!$W$2,'別紙2-1【最初に入力】'!$Q$2,A19+1))</f>
        <v>6</v>
      </c>
      <c r="B20" s="264" t="str">
        <f>IF(IFERROR(MATCH(DATE('別紙2-1【最初に入力】'!$W$2,'別紙2-1【最初に入力】'!$Q$2,$A20),万年カレンダー・祝日!$K$2:$K$27,0),0)&gt;=1,"祝",TEXT(WEEKDAY(DATE('別紙2-1【最初に入力】'!$W$2,'別紙2-1【最初に入力】'!$Q$2,'別表_個別勤務状況（1～60）'!A20)),"aaa"))</f>
        <v>祝</v>
      </c>
      <c r="C20" s="575"/>
      <c r="D20" s="575"/>
      <c r="E20" s="575"/>
      <c r="F20" s="575"/>
      <c r="G20" s="662" t="str">
        <f>IFERROR(IF(OR(B20="日",B20="祝",B20=0,C20=""),"　",MAX(IF(AND(C20&lt;=G14,E20&gt;H14),H14-G14,IF(AND(C20&gt;G14,E20&lt;=H14),E20-C20,IF(AND(C20&lt;=G14,E20&lt;=H14),E20-G14,IF(AND(C20&gt;G14,E20&gt;H14),H14-C20,0)))),0)),0)</f>
        <v>　</v>
      </c>
      <c r="H20" s="663"/>
      <c r="I20" s="664"/>
      <c r="J20" s="662" t="str">
        <f>IFERROR(IF(OR(B20="日",B20="祝",B20=0,C20=""),"　",MAX(IF(AND(C20&gt;M14,E20&gt;K14),0,IF(AND(C20&lt;=M14,C20&gt;J14,E20&gt;K14),M14-C20,IF(AND(C20&lt;=M14,C20&lt;=J14,E20&gt;K14),M14-J14,IF(AND(C20&gt;J14,E20&lt;=K14),E20-C20,IF(AND(C20&lt;=J14,E20&lt;=K14),E20-J14,0))))),0)),0)</f>
        <v>　</v>
      </c>
      <c r="K20" s="663"/>
      <c r="L20" s="664"/>
      <c r="M20" s="662" t="str">
        <f>IFERROR(IF(OR(B20="日",B20="祝",B20=0,C20=""),"　",MAX(IF(AND(C20&lt;=M14,E20&gt;N14),N14-M14,IF(E20&lt;=N14,0,IF(AND(C20&gt;M14,E20&gt;N14),N14-C20,0))),0)),0)</f>
        <v>　</v>
      </c>
      <c r="N20" s="663"/>
      <c r="O20" s="664"/>
      <c r="P20" s="662" t="str">
        <f>IFERROR(IF(OR(B20="日",B20="祝",B20=0,C20=""),"　",MAX(IF(C20&gt;P14,E20-C20,IF(C20&lt;=P14,E20-P14,0)),0)),0)</f>
        <v>　</v>
      </c>
      <c r="Q20" s="663"/>
      <c r="R20" s="664"/>
      <c r="S20" s="662" t="str">
        <f>IFERROR(IF(OR(B20="日",B20="祝",B20=0,C20=""),"　",MAX(IF(AND(C20&lt;=S14,E20&gt;T14),T14-S14,IF(AND(C20&gt;S14,E20&lt;=T14),E20-C20,IF(AND(C20&lt;=S14,E20&lt;=T14),E20-S14,IF(AND(C20&gt;S14,E20&gt;T14),T14-C20,0)))),0)),0)</f>
        <v>　</v>
      </c>
      <c r="T20" s="663"/>
      <c r="U20" s="664"/>
      <c r="V20" s="662" t="str">
        <f>IFERROR(IF(OR(B20="日",B20="祝",B20=0,C20=""),"　",MAX(IF(AND(C20&gt;Y14,E20&gt;W14),0,IF(AND(C20&lt;=Y14,C20&gt;V14,E20&gt;W14),Y14-C20,IF(AND(C20&lt;=Y14,C20&lt;=V14,E20&gt;W14),Y14-V14,IF(AND(C20&gt;V14,E20&lt;=W14),E20-C20,IF(AND(C20&lt;=V14,E20&lt;=W14),E20-V14,0))))),0)),0)</f>
        <v>　</v>
      </c>
      <c r="W20" s="663"/>
      <c r="X20" s="664"/>
      <c r="Y20" s="662" t="str">
        <f>IFERROR(IF(OR(B20="日",B20="祝",B20=0,C20=""),"　",MAX(IF(AND(C20&lt;=Y14,E20&gt;Z14),Z14-Y14,IF(E20&lt;=Z14,0,IF(AND(C20&gt;Y14,E20&gt;Z14),Z14-C20,0))),0)),0)</f>
        <v>　</v>
      </c>
      <c r="Z20" s="663"/>
      <c r="AA20" s="664"/>
      <c r="AB20" s="662" t="str">
        <f t="shared" si="0"/>
        <v>　</v>
      </c>
      <c r="AC20" s="663"/>
      <c r="AD20" s="664"/>
      <c r="AE20" s="565" t="str">
        <f>IF(AH20="×",TIME(0,0,0),IF(AR4="非常勤",G20,S20))</f>
        <v>　</v>
      </c>
      <c r="AF20" s="566"/>
      <c r="AG20" s="566"/>
      <c r="AH20" s="265"/>
      <c r="AI20" s="565" t="str">
        <f>IF(AL20="×",TIME(0,0,0),IF(AR4="非常勤",J20,V20))</f>
        <v>　</v>
      </c>
      <c r="AJ20" s="566"/>
      <c r="AK20" s="566"/>
      <c r="AL20" s="265"/>
      <c r="AM20" s="565" t="str">
        <f>IF(AP20="×",TIME(0,0,0),IF(AR4="非常勤",M20,Y20))</f>
        <v>　</v>
      </c>
      <c r="AN20" s="566"/>
      <c r="AO20" s="566"/>
      <c r="AP20" s="265"/>
      <c r="AQ20" s="565" t="str">
        <f>IF(AT20="×",TIME(0,0,0),IF(AR4="非常勤",P20,AB20))</f>
        <v>　</v>
      </c>
      <c r="AR20" s="566"/>
      <c r="AS20" s="567"/>
      <c r="AT20" s="265"/>
      <c r="AU20" s="720"/>
      <c r="AV20" s="720"/>
      <c r="AW20" s="668"/>
      <c r="AX20" s="670"/>
      <c r="AY20" s="669"/>
      <c r="AZ20" s="671"/>
      <c r="BA20" s="672"/>
      <c r="BB20" s="672"/>
      <c r="BC20" s="673"/>
      <c r="BD20" s="263">
        <f>$A$20</f>
        <v>6</v>
      </c>
      <c r="BE20" s="264" t="str">
        <f>$B$20</f>
        <v>祝</v>
      </c>
      <c r="BF20" s="660"/>
      <c r="BG20" s="661"/>
      <c r="BH20" s="660"/>
      <c r="BI20" s="661"/>
      <c r="BJ20" s="662" t="str">
        <f>IFERROR(IF(OR(BE20="日",BE20="祝",BE20=0,BF20=""),"　",MAX(IF(AND(BF20&lt;=BJ14,BH20&gt;BK14),BK14-BJ14,IF(AND(BF20&gt;BJ14,BH20&lt;=BK14),BH20-BF20,IF(AND(BF20&lt;=BJ14,BH20&lt;=BK14),BH20-BJ14,IF(AND(BF20&gt;BJ14,BH20&gt;BK14),BK14-BF20,0)))),0)),0)</f>
        <v>　</v>
      </c>
      <c r="BK20" s="663"/>
      <c r="BL20" s="664"/>
      <c r="BM20" s="662" t="str">
        <f>IFERROR(IF(OR(BE20="日",BE20="祝",BE20=0,BF20=""),"　",MAX(IF(AND(BF20&gt;BP14,BH20&gt;BN14),0,IF(AND(BF20&lt;=BP14,BF20&gt;BM14,BH20&gt;BN14),BP14-BF20,IF(AND(BF20&lt;=BP14,BF20&lt;=BM14,BH20&gt;BN14),BP14-BM14,IF(AND(BF20&gt;BM14,BH20&lt;=BN14),BH20-BF20,IF(AND(BF20&lt;=BM14,BH20&lt;=BN14),BH20-BM14,0))))),0)),0)</f>
        <v>　</v>
      </c>
      <c r="BN20" s="663"/>
      <c r="BO20" s="664"/>
      <c r="BP20" s="662" t="str">
        <f>IFERROR(IF(OR(BE20="日",BE20="祝",BE20=0,BF20=""),"　",MAX(IF(AND(BF20&lt;=BP14,BH20&gt;BQ14),BQ14-BP14,IF(BH20&lt;=BQ14,0,IF(AND(BF20&gt;BP14,BH20&gt;BQ14),BQ14-BF20,0))),0)),0)</f>
        <v>　</v>
      </c>
      <c r="BQ20" s="663"/>
      <c r="BR20" s="664"/>
      <c r="BS20" s="662" t="str">
        <f>IFERROR(IF(OR(BE20="日",BE20="祝",BE20=0,BF20=""),"　",MAX(IF(BF20&gt;BS14,BH20-BF20,IF(BF20&lt;=BS14,BH20-BS14,0)),0)),0)</f>
        <v>　</v>
      </c>
      <c r="BT20" s="663"/>
      <c r="BU20" s="664"/>
      <c r="BV20" s="662" t="str">
        <f>IFERROR(IF(OR(BE20="日",BE20="祝",BE20=0,BF20=""),"　",MAX(IF(AND(BF20&lt;=BV14,BH20&gt;BW14),BW14-BV14,IF(AND(BF20&gt;BV14,BH20&lt;=BW14),BH20-BF20,IF(AND(BF20&lt;=BV14,BH20&lt;=BW14),BH20-BV14,IF(AND(BF20&gt;BV14,BH20&gt;BW14),BW14-BF20,0)))),0)),0)</f>
        <v>　</v>
      </c>
      <c r="BW20" s="663"/>
      <c r="BX20" s="664"/>
      <c r="BY20" s="662" t="str">
        <f>IFERROR(IF(OR(BE20="日",BE20="祝",BE20=0,BF20=""),"　",MAX(IF(AND(BF20&gt;CB14,BH20&gt;BZ14),0,IF(AND(BF20&lt;=CB14,BF20&gt;BY14,BH20&gt;BZ14),CB14-BF20,IF(AND(BF20&lt;=CB14,BF20&lt;=BY14,BH20&gt;BZ14),CB14-BY14,IF(AND(BF20&gt;BY14,BH20&lt;=BZ14),BH20-BF20,IF(AND(BF20&lt;=BY14,BH20&lt;=BZ14),BH20-BY14,0))))),0)),0)</f>
        <v>　</v>
      </c>
      <c r="BZ20" s="663"/>
      <c r="CA20" s="664"/>
      <c r="CB20" s="662" t="str">
        <f>IFERROR(IF(OR(BE20="日",BE20="祝",BE20=0,BF20=""),"　",MAX(IF(AND(BF20&lt;=CB14,BH20&gt;CC14),CC14-CB14,IF(BH20&lt;=CC14,0,IF(AND(BF20&gt;CB14,BH20&gt;CC14),CC14-BF20,0))),0)),0)</f>
        <v>　</v>
      </c>
      <c r="CC20" s="663"/>
      <c r="CD20" s="664"/>
      <c r="CE20" s="662" t="str">
        <f t="shared" si="1"/>
        <v>　</v>
      </c>
      <c r="CF20" s="663"/>
      <c r="CG20" s="664"/>
      <c r="CH20" s="665" t="str">
        <f>IF(CK20="×",TIME(0,0,0),IF(CU4="非常勤",BJ20,BV20))</f>
        <v>　</v>
      </c>
      <c r="CI20" s="666"/>
      <c r="CJ20" s="667"/>
      <c r="CK20" s="265"/>
      <c r="CL20" s="665" t="str">
        <f>IF(CO20="×",TIME(0,0,0),IF(CU4="非常勤",BM20,BY20))</f>
        <v>　</v>
      </c>
      <c r="CM20" s="666"/>
      <c r="CN20" s="667"/>
      <c r="CO20" s="265"/>
      <c r="CP20" s="665" t="str">
        <f>IF(CS20="×",TIME(0,0,0),IF(CU4="非常勤",BP20,CB20))</f>
        <v>　</v>
      </c>
      <c r="CQ20" s="666"/>
      <c r="CR20" s="667"/>
      <c r="CS20" s="265"/>
      <c r="CT20" s="665" t="str">
        <f>IF(CW20="×",TIME(0,0,0),IF(CU4="非常勤",BS20,CE20))</f>
        <v>　</v>
      </c>
      <c r="CU20" s="666"/>
      <c r="CV20" s="667"/>
      <c r="CW20" s="265"/>
      <c r="CX20" s="720"/>
      <c r="CY20" s="720"/>
      <c r="CZ20" s="668"/>
      <c r="DA20" s="670"/>
      <c r="DB20" s="669"/>
      <c r="DC20" s="671"/>
      <c r="DD20" s="672"/>
      <c r="DE20" s="672"/>
      <c r="DF20" s="673"/>
      <c r="DG20" s="263">
        <f>$A$20</f>
        <v>6</v>
      </c>
      <c r="DH20" s="264" t="str">
        <f>$B$20</f>
        <v>祝</v>
      </c>
      <c r="DI20" s="660"/>
      <c r="DJ20" s="661"/>
      <c r="DK20" s="660"/>
      <c r="DL20" s="661"/>
      <c r="DM20" s="662" t="str">
        <f>IFERROR(IF(OR(DH20="日",DH20="祝",DH20=0,DI20=""),"　",MAX(IF(AND(DI20&lt;=DM14,DK20&gt;DN14),DN14-DM14,IF(AND(DI20&gt;DM14,DK20&lt;=DN14),DK20-DI20,IF(AND(DI20&lt;=DM14,DK20&lt;=DN14),DK20-DM14,IF(AND(DI20&gt;DM14,DK20&gt;DN14),DN14-DI20,0)))),0)),0)</f>
        <v>　</v>
      </c>
      <c r="DN20" s="663"/>
      <c r="DO20" s="664"/>
      <c r="DP20" s="662" t="str">
        <f>IFERROR(IF(OR(DH20="日",DH20="祝",DH20=0,DI20=""),"　",MAX(IF(AND(DI20&gt;DS14,DK20&gt;DQ14),0,IF(AND(DI20&lt;=DS14,DI20&gt;DP14,DK20&gt;DQ14),DS14-DI20,IF(AND(DI20&lt;=DS14,DI20&lt;=DP14,DK20&gt;DQ14),DS14-DP14,IF(AND(DI20&gt;DP14,DK20&lt;=DQ14),DK20-DI20,IF(AND(DI20&lt;=DP14,DK20&lt;=DQ14),DK20-DP14,0))))),0)),0)</f>
        <v>　</v>
      </c>
      <c r="DQ20" s="663"/>
      <c r="DR20" s="664"/>
      <c r="DS20" s="662" t="str">
        <f>IFERROR(IF(OR(DH20="日",DH20="祝",DH20=0,DI20=""),"　",MAX(IF(AND(DI20&lt;=DS14,DK20&gt;DT14),DT14-DS14,IF(DK20&lt;=DT14,0,IF(AND(DI20&gt;DS14,DK20&gt;DT14),DT14-DI20,0))),0)),0)</f>
        <v>　</v>
      </c>
      <c r="DT20" s="663"/>
      <c r="DU20" s="664"/>
      <c r="DV20" s="662" t="str">
        <f>IFERROR(IF(OR(DH20="日",DH20="祝",DH20=0,DI20=""),"　",MAX(IF(DI20&gt;DV14,DK20-DI20,IF(DI20&lt;=DV14,DK20-DV14,0)),0)),0)</f>
        <v>　</v>
      </c>
      <c r="DW20" s="663"/>
      <c r="DX20" s="664"/>
      <c r="DY20" s="662" t="str">
        <f>IFERROR(IF(OR(DH20="日",DH20="祝",DH20=0,DI20=""),"　",MAX(IF(AND(DI20&lt;=DY14,DK20&gt;DZ14),DZ14-DY14,IF(AND(DI20&gt;DY14,DK20&lt;=DZ14),DK20-DI20,IF(AND(DI20&lt;=DY14,DK20&lt;=DZ14),DK20-DY14,IF(AND(DI20&gt;DY14,DK20&gt;DZ14),DZ14-DI20,0)))),0)),0)</f>
        <v>　</v>
      </c>
      <c r="DZ20" s="663"/>
      <c r="EA20" s="664"/>
      <c r="EB20" s="662" t="str">
        <f>IFERROR(IF(OR(DH20="日",DH20="祝",DH20=0,DI20=""),"　",MAX(IF(AND(DI20&gt;EE14,DK20&gt;EC14),0,IF(AND(DI20&lt;=EE14,DI20&gt;EB14,DK20&gt;EC14),EE14-DI20,IF(AND(DI20&lt;=EE14,DI20&lt;=EB14,DK20&gt;EC14),EE14-EB14,IF(AND(DI20&gt;EB14,DK20&lt;=EC14),DK20-DI20,IF(AND(DI20&lt;=EB14,DK20&lt;=EC14),DK20-EB14,0))))),0)),0)</f>
        <v>　</v>
      </c>
      <c r="EC20" s="663"/>
      <c r="ED20" s="664"/>
      <c r="EE20" s="662" t="str">
        <f>IFERROR(IF(OR(DH20="日",DH20="祝",DH20=0,DI20=""),"　",MAX(IF(AND(DI20&lt;=EE14,DK20&gt;EF14),EF14-EE14,IF(DK20&lt;=EF14,0,IF(AND(DI20&gt;EE14,DK20&gt;EF14),EF14-DI20,0))),0)),0)</f>
        <v>　</v>
      </c>
      <c r="EF20" s="663"/>
      <c r="EG20" s="664"/>
      <c r="EH20" s="662" t="str">
        <f t="shared" si="2"/>
        <v>　</v>
      </c>
      <c r="EI20" s="663"/>
      <c r="EJ20" s="664"/>
      <c r="EK20" s="665" t="str">
        <f>IF(EN20="×",TIME(0,0,0),IF(EX4="非常勤",DM20,DY20))</f>
        <v>　</v>
      </c>
      <c r="EL20" s="666"/>
      <c r="EM20" s="667"/>
      <c r="EN20" s="265"/>
      <c r="EO20" s="665" t="str">
        <f>IF(ER20="×",TIME(0,0,0),IF(EX4="非常勤",DP20,EB20))</f>
        <v>　</v>
      </c>
      <c r="EP20" s="666"/>
      <c r="EQ20" s="667"/>
      <c r="ER20" s="265"/>
      <c r="ES20" s="665" t="str">
        <f>IF(EV20="×",TIME(0,0,0),IF(EX4="非常勤",DS20,EE20))</f>
        <v>　</v>
      </c>
      <c r="ET20" s="666"/>
      <c r="EU20" s="667"/>
      <c r="EV20" s="265"/>
      <c r="EW20" s="665" t="str">
        <f>IF(EZ20="×",TIME(0,0,0),IF(EX4="非常勤",DV20,EH20))</f>
        <v>　</v>
      </c>
      <c r="EX20" s="666"/>
      <c r="EY20" s="667"/>
      <c r="EZ20" s="265"/>
      <c r="FA20" s="720"/>
      <c r="FB20" s="720"/>
      <c r="FC20" s="668"/>
      <c r="FD20" s="670"/>
      <c r="FE20" s="669"/>
      <c r="FF20" s="671"/>
      <c r="FG20" s="672"/>
      <c r="FH20" s="672"/>
      <c r="FI20" s="673"/>
      <c r="FJ20" s="263">
        <f>$A$20</f>
        <v>6</v>
      </c>
      <c r="FK20" s="264" t="str">
        <f>$B$20</f>
        <v>祝</v>
      </c>
      <c r="FL20" s="660"/>
      <c r="FM20" s="661"/>
      <c r="FN20" s="660"/>
      <c r="FO20" s="661"/>
      <c r="FP20" s="662" t="str">
        <f>IFERROR(IF(OR(FK20="日",FK20="祝",FK20=0,FL20=""),"　",MAX(IF(AND(FL20&lt;=FP14,FN20&gt;FQ14),FQ14-FP14,IF(AND(FL20&gt;FP14,FN20&lt;=FQ14),FN20-FL20,IF(AND(FL20&lt;=FP14,FN20&lt;=FQ14),FN20-FP14,IF(AND(FL20&gt;FP14,FN20&gt;FQ14),FQ14-FL20,0)))),0)),0)</f>
        <v>　</v>
      </c>
      <c r="FQ20" s="663"/>
      <c r="FR20" s="664"/>
      <c r="FS20" s="662" t="str">
        <f>IFERROR(IF(OR(FK20="日",FK20="祝",FK20=0,FL20=""),"　",MAX(IF(AND(FL20&gt;FV14,FN20&gt;FT14),0,IF(AND(FL20&lt;=FV14,FL20&gt;FS14,FN20&gt;FT14),FV14-FL20,IF(AND(FL20&lt;=FV14,FL20&lt;=FS14,FN20&gt;FT14),FV14-FS14,IF(AND(FL20&gt;FS14,FN20&lt;=FT14),FN20-FL20,IF(AND(FL20&lt;=FS14,FN20&lt;=FT14),FN20-FS14,0))))),0)),0)</f>
        <v>　</v>
      </c>
      <c r="FT20" s="663"/>
      <c r="FU20" s="664"/>
      <c r="FV20" s="662" t="str">
        <f>IFERROR(IF(OR(FK20="日",FK20="祝",FK20=0,FL20=""),"　",MAX(IF(AND(FL20&lt;=FV14,FN20&gt;FW14),FW14-FV14,IF(FN20&lt;=FW14,0,IF(AND(FL20&gt;FV14,FN20&gt;FW14),FW14-FL20,0))),0)),0)</f>
        <v>　</v>
      </c>
      <c r="FW20" s="663"/>
      <c r="FX20" s="664"/>
      <c r="FY20" s="662" t="str">
        <f>IFERROR(IF(OR(FK20="日",FK20="祝",FK20=0,FL20=""),"　",MAX(IF(FL20&gt;FY14,FN20-FL20,IF(FL20&lt;=FY14,FN20-FY14,0)),0)),0)</f>
        <v>　</v>
      </c>
      <c r="FZ20" s="663"/>
      <c r="GA20" s="664"/>
      <c r="GB20" s="662" t="str">
        <f>IFERROR(IF(OR(FK20="日",FK20="祝",FK20=0,FL20=""),"　",MAX(IF(AND(FL20&lt;=GB14,FN20&gt;GC14),GC14-GB14,IF(AND(FL20&gt;GB14,FN20&lt;=GC14),FN20-FL20,IF(AND(FL20&lt;=GB14,FN20&lt;=GC14),FN20-GB14,IF(AND(FL20&gt;GB14,FN20&gt;GC14),GC14-FL20,0)))),0)),0)</f>
        <v>　</v>
      </c>
      <c r="GC20" s="663"/>
      <c r="GD20" s="664"/>
      <c r="GE20" s="662" t="str">
        <f>IFERROR(IF(OR(FK20="日",FK20="祝",FK20=0,FL20=""),"　",MAX(IF(AND(FL20&gt;GH14,FN20&gt;GF14),0,IF(AND(FL20&lt;=GH14,FL20&gt;GE14,FN20&gt;GF14),GH14-FL20,IF(AND(FL20&lt;=GH14,FL20&lt;=GE14,FN20&gt;GF14),GH14-GE14,IF(AND(FL20&gt;GE14,FN20&lt;=GF14),FN20-FL20,IF(AND(FL20&lt;=GE14,FN20&lt;=GF14),FN20-GE14,0))))),0)),0)</f>
        <v>　</v>
      </c>
      <c r="GF20" s="663"/>
      <c r="GG20" s="664"/>
      <c r="GH20" s="662" t="str">
        <f>IFERROR(IF(OR(FK20="日",FK20="祝",FK20=0,FL20=""),"　",MAX(IF(AND(FL20&lt;=GH14,FN20&gt;GI14),GI14-GH14,IF(FN20&lt;=GI14,0,IF(AND(FL20&gt;GH14,FN20&gt;GI14),GI14-FL20,0))),0)),0)</f>
        <v>　</v>
      </c>
      <c r="GI20" s="663"/>
      <c r="GJ20" s="664"/>
      <c r="GK20" s="662" t="str">
        <f t="shared" si="3"/>
        <v>　</v>
      </c>
      <c r="GL20" s="663"/>
      <c r="GM20" s="664"/>
      <c r="GN20" s="665" t="str">
        <f>IF(GQ20="×",TIME(0,0,0),IF(HA4="非常勤",FP20,GB20))</f>
        <v>　</v>
      </c>
      <c r="GO20" s="666"/>
      <c r="GP20" s="667"/>
      <c r="GQ20" s="265"/>
      <c r="GR20" s="665" t="str">
        <f>IF(GU20="×",TIME(0,0,0),IF(HA4="非常勤",FS20,GE20))</f>
        <v>　</v>
      </c>
      <c r="GS20" s="666"/>
      <c r="GT20" s="667"/>
      <c r="GU20" s="265"/>
      <c r="GV20" s="665" t="str">
        <f>IF(GY20="×",TIME(0,0,0),IF(HA4="非常勤",FV20,GH20))</f>
        <v>　</v>
      </c>
      <c r="GW20" s="666"/>
      <c r="GX20" s="667"/>
      <c r="GY20" s="265"/>
      <c r="GZ20" s="665" t="str">
        <f>IF(HC20="×",TIME(0,0,0),IF(HA4="非常勤",FY20,GK20))</f>
        <v>　</v>
      </c>
      <c r="HA20" s="666"/>
      <c r="HB20" s="667"/>
      <c r="HC20" s="265"/>
      <c r="HD20" s="668"/>
      <c r="HE20" s="669"/>
      <c r="HF20" s="668"/>
      <c r="HG20" s="670"/>
      <c r="HH20" s="669"/>
      <c r="HI20" s="671"/>
      <c r="HJ20" s="672"/>
      <c r="HK20" s="672"/>
      <c r="HL20" s="673"/>
      <c r="HM20" s="263">
        <f>$A$20</f>
        <v>6</v>
      </c>
      <c r="HN20" s="264" t="str">
        <f>$B$20</f>
        <v>祝</v>
      </c>
      <c r="HO20" s="660"/>
      <c r="HP20" s="661"/>
      <c r="HQ20" s="660"/>
      <c r="HR20" s="661"/>
      <c r="HS20" s="662" t="str">
        <f>IFERROR(IF(OR(HN20="日",HN20="祝",HN20=0,HO20=""),"　",MAX(IF(AND(HO20&lt;=HS14,HQ20&gt;HT14),HT14-HS14,IF(AND(HO20&gt;HS14,HQ20&lt;=HT14),HQ20-HO20,IF(AND(HO20&lt;=HS14,HQ20&lt;=HT14),HQ20-HS14,IF(AND(HO20&gt;HS14,HQ20&gt;HT14),HT14-HO20,0)))),0)),0)</f>
        <v>　</v>
      </c>
      <c r="HT20" s="663"/>
      <c r="HU20" s="664"/>
      <c r="HV20" s="662" t="str">
        <f>IFERROR(IF(OR(HN20="日",HN20="祝",HN20=0,HO20=""),"　",MAX(IF(AND(HO20&gt;HY14,HQ20&gt;HW14),0,IF(AND(HO20&lt;=HY14,HO20&gt;HV14,HQ20&gt;HW14),HY14-HO20,IF(AND(HO20&lt;=HY14,HO20&lt;=HV14,HQ20&gt;HW14),HY14-HV14,IF(AND(HO20&gt;HV14,HQ20&lt;=HW14),HQ20-HO20,IF(AND(HO20&lt;=HV14,HQ20&lt;=HW14),HQ20-HV14,0))))),0)),0)</f>
        <v>　</v>
      </c>
      <c r="HW20" s="663"/>
      <c r="HX20" s="664"/>
      <c r="HY20" s="662" t="str">
        <f>IFERROR(IF(OR(HN20="日",HN20="祝",HN20=0,HO20=""),"　",MAX(IF(AND(HO20&lt;=HY14,HQ20&gt;HZ14),HZ14-HY14,IF(HQ20&lt;=HZ14,0,IF(AND(HO20&gt;HY14,HQ20&gt;HZ14),HZ14-HO20,0))),0)),0)</f>
        <v>　</v>
      </c>
      <c r="HZ20" s="663"/>
      <c r="IA20" s="664"/>
      <c r="IB20" s="662" t="str">
        <f>IFERROR(IF(OR(HN20="日",HN20="祝",HN20=0,HO20=""),"　",MAX(IF(HO20&gt;IB14,HQ20-HO20,IF(HO20&lt;=IB14,HQ20-IB14,0)),0)),0)</f>
        <v>　</v>
      </c>
      <c r="IC20" s="663"/>
      <c r="ID20" s="664"/>
      <c r="IE20" s="662" t="str">
        <f>IFERROR(IF(OR(HN20="日",HN20="祝",HN20=0,HO20=""),"　",MAX(IF(AND(HO20&lt;=IE14,HQ20&gt;IF14),IF14-IE14,IF(AND(HO20&gt;IE14,HQ20&lt;=IF14),HQ20-HO20,IF(AND(HO20&lt;=IE14,HQ20&lt;=IF14),HQ20-IE14,IF(AND(HO20&gt;IE14,HQ20&gt;IF14),IF14-HO20,0)))),0)),0)</f>
        <v>　</v>
      </c>
      <c r="IF20" s="663"/>
      <c r="IG20" s="664"/>
      <c r="IH20" s="662" t="str">
        <f>IFERROR(IF(OR(HN20="日",HN20="祝",HN20=0,HO20=""),"　",MAX(IF(AND(HO20&gt;IK14,HQ20&gt;II14),0,IF(AND(HO20&lt;=IK14,HO20&gt;IH14,HQ20&gt;II14),IK14-HO20,IF(AND(HO20&lt;=IK14,HO20&lt;=IH14,HQ20&gt;II14),IK14-IH14,IF(AND(HO20&gt;IH14,HQ20&lt;=II14),HQ20-HO20,IF(AND(HO20&lt;=IH14,HQ20&lt;=II14),HQ20-IH14,0))))),0)),0)</f>
        <v>　</v>
      </c>
      <c r="II20" s="663"/>
      <c r="IJ20" s="664"/>
      <c r="IK20" s="662" t="str">
        <f>IFERROR(IF(OR(HN20="日",HN20="祝",HN20=0,HO20=""),"　",MAX(IF(AND(HO20&lt;=IK14,HQ20&gt;IL14),IL14-IK14,IF(HQ20&lt;=IL14,0,IF(AND(HO20&gt;IK14,HQ20&gt;IL14),IL14-HO20,0))),0)),0)</f>
        <v>　</v>
      </c>
      <c r="IL20" s="663"/>
      <c r="IM20" s="664"/>
      <c r="IN20" s="662" t="str">
        <f t="shared" si="4"/>
        <v>　</v>
      </c>
      <c r="IO20" s="663"/>
      <c r="IP20" s="664"/>
      <c r="IQ20" s="665" t="str">
        <f>IF(IT20="×",TIME(0,0,0),IF(JD4="非常勤",HS20,IE20))</f>
        <v>　</v>
      </c>
      <c r="IR20" s="666"/>
      <c r="IS20" s="667"/>
      <c r="IT20" s="265"/>
      <c r="IU20" s="665" t="str">
        <f>IF(IX20="×",TIME(0,0,0),IF(JD4="非常勤",HV20,IH20))</f>
        <v>　</v>
      </c>
      <c r="IV20" s="666"/>
      <c r="IW20" s="667"/>
      <c r="IX20" s="265"/>
      <c r="IY20" s="665" t="str">
        <f>IF(JB20="×",TIME(0,0,0),IF(JD4="非常勤",HY20,IK20))</f>
        <v>　</v>
      </c>
      <c r="IZ20" s="666"/>
      <c r="JA20" s="667"/>
      <c r="JB20" s="265"/>
      <c r="JC20" s="665" t="str">
        <f>IF(JF20="×",TIME(0,0,0),IF(JD4="非常勤",IB20,IN20))</f>
        <v>　</v>
      </c>
      <c r="JD20" s="666"/>
      <c r="JE20" s="667"/>
      <c r="JF20" s="265"/>
      <c r="JG20" s="668"/>
      <c r="JH20" s="669"/>
      <c r="JI20" s="668"/>
      <c r="JJ20" s="670"/>
      <c r="JK20" s="669"/>
      <c r="JL20" s="671"/>
      <c r="JM20" s="672"/>
      <c r="JN20" s="672"/>
      <c r="JO20" s="673"/>
      <c r="JP20" s="263">
        <f>$A$20</f>
        <v>6</v>
      </c>
      <c r="JQ20" s="264" t="str">
        <f>$B$20</f>
        <v>祝</v>
      </c>
      <c r="JR20" s="660"/>
      <c r="JS20" s="661"/>
      <c r="JT20" s="660"/>
      <c r="JU20" s="661"/>
      <c r="JV20" s="662" t="str">
        <f>IFERROR(IF(OR(JQ20="日",JQ20="祝",JQ20=0,JR20=""),"　",MAX(IF(AND(JR20&lt;=JV14,JT20&gt;JW14),JW14-JV14,IF(AND(JR20&gt;JV14,JT20&lt;=JW14),JT20-JR20,IF(AND(JR20&lt;=JV14,JT20&lt;=JW14),JT20-JV14,IF(AND(JR20&gt;JV14,JT20&gt;JW14),JW14-JR20,0)))),0)),0)</f>
        <v>　</v>
      </c>
      <c r="JW20" s="663"/>
      <c r="JX20" s="664"/>
      <c r="JY20" s="662" t="str">
        <f>IFERROR(IF(OR(JQ20="日",JQ20="祝",JQ20=0,JR20=""),"　",MAX(IF(AND(JR20&gt;KB14,JT20&gt;JZ14),0,IF(AND(JR20&lt;=KB14,JR20&gt;JY14,JT20&gt;JZ14),KB14-JR20,IF(AND(JR20&lt;=KB14,JR20&lt;=JY14,JT20&gt;JZ14),KB14-JY14,IF(AND(JR20&gt;JY14,JT20&lt;=JZ14),JT20-JR20,IF(AND(JR20&lt;=JY14,JT20&lt;=JZ14),JT20-JY14,0))))),0)),0)</f>
        <v>　</v>
      </c>
      <c r="JZ20" s="663"/>
      <c r="KA20" s="664"/>
      <c r="KB20" s="662" t="str">
        <f>IFERROR(IF(OR(JQ20="日",JQ20="祝",JQ20=0,JR20=""),"　",MAX(IF(AND(JR20&lt;=KB14,JT20&gt;KC14),KC14-KB14,IF(JT20&lt;=KC14,0,IF(AND(JR20&gt;KB14,JT20&gt;KC14),KC14-JR20,0))),0)),0)</f>
        <v>　</v>
      </c>
      <c r="KC20" s="663"/>
      <c r="KD20" s="664"/>
      <c r="KE20" s="662" t="str">
        <f>IFERROR(IF(OR(JQ20="日",JQ20="祝",JQ20=0,JR20=""),"　",MAX(IF(JR20&gt;KE14,JT20-JR20,IF(JR20&lt;=KE14,JT20-KE14,0)),0)),0)</f>
        <v>　</v>
      </c>
      <c r="KF20" s="663"/>
      <c r="KG20" s="664"/>
      <c r="KH20" s="662" t="str">
        <f>IFERROR(IF(OR(JQ20="日",JQ20="祝",JQ20=0,JR20=""),"　",MAX(IF(AND(JR20&lt;=KH14,JT20&gt;KI14),KI14-KH14,IF(AND(JR20&gt;KH14,JT20&lt;=KI14),JT20-JR20,IF(AND(JR20&lt;=KH14,JT20&lt;=KI14),JT20-KH14,IF(AND(JR20&gt;KH14,JT20&gt;KI14),KI14-JR20,0)))),0)),0)</f>
        <v>　</v>
      </c>
      <c r="KI20" s="663"/>
      <c r="KJ20" s="664"/>
      <c r="KK20" s="662" t="str">
        <f>IFERROR(IF(OR(JQ20="日",JQ20="祝",JQ20=0,JR20=""),"　",MAX(IF(AND(JR20&gt;KN14,JT20&gt;KL14),0,IF(AND(JR20&lt;=KN14,JR20&gt;KK14,JT20&gt;KL14),KN14-JR20,IF(AND(JR20&lt;=KN14,JR20&lt;=KK14,JT20&gt;KL14),KN14-KK14,IF(AND(JR20&gt;KK14,JT20&lt;=KL14),JT20-JR20,IF(AND(JR20&lt;=KK14,JT20&lt;=KL14),JT20-KK14,0))))),0)),0)</f>
        <v>　</v>
      </c>
      <c r="KL20" s="663"/>
      <c r="KM20" s="664"/>
      <c r="KN20" s="662" t="str">
        <f>IFERROR(IF(OR(JQ20="日",JQ20="祝",JQ20=0,JR20=""),"　",MAX(IF(AND(JR20&lt;=KN14,JT20&gt;KO14),KO14-KN14,IF(JT20&lt;=KO14,0,IF(AND(JR20&gt;KN14,JT20&gt;KO14),KO14-JR20,0))),0)),0)</f>
        <v>　</v>
      </c>
      <c r="KO20" s="663"/>
      <c r="KP20" s="664"/>
      <c r="KQ20" s="662" t="str">
        <f t="shared" si="5"/>
        <v>　</v>
      </c>
      <c r="KR20" s="663"/>
      <c r="KS20" s="664"/>
      <c r="KT20" s="665" t="str">
        <f>IF(KW20="×",TIME(0,0,0),IF(LG4="非常勤",JV20,KH20))</f>
        <v>　</v>
      </c>
      <c r="KU20" s="666"/>
      <c r="KV20" s="667"/>
      <c r="KW20" s="265"/>
      <c r="KX20" s="665" t="str">
        <f>IF(LA20="×",TIME(0,0,0),IF(LG4="非常勤",JY20,KK20))</f>
        <v>　</v>
      </c>
      <c r="KY20" s="666"/>
      <c r="KZ20" s="667"/>
      <c r="LA20" s="265"/>
      <c r="LB20" s="665" t="str">
        <f>IF(LE20="×",TIME(0,0,0),IF(LG4="非常勤",KB20,KN20))</f>
        <v>　</v>
      </c>
      <c r="LC20" s="666"/>
      <c r="LD20" s="667"/>
      <c r="LE20" s="265"/>
      <c r="LF20" s="665" t="str">
        <f>IF(LI20="×",TIME(0,0,0),IF(LG4="非常勤",KE20,KQ20))</f>
        <v>　</v>
      </c>
      <c r="LG20" s="666"/>
      <c r="LH20" s="667"/>
      <c r="LI20" s="265"/>
      <c r="LJ20" s="668"/>
      <c r="LK20" s="669"/>
      <c r="LL20" s="668"/>
      <c r="LM20" s="670"/>
      <c r="LN20" s="669"/>
      <c r="LO20" s="671"/>
      <c r="LP20" s="672"/>
      <c r="LQ20" s="672"/>
      <c r="LR20" s="673"/>
      <c r="LS20" s="263">
        <f>$A$20</f>
        <v>6</v>
      </c>
      <c r="LT20" s="264" t="str">
        <f>$B$20</f>
        <v>祝</v>
      </c>
      <c r="LU20" s="660"/>
      <c r="LV20" s="661"/>
      <c r="LW20" s="660"/>
      <c r="LX20" s="661"/>
      <c r="LY20" s="662" t="str">
        <f>IFERROR(IF(OR(LT20="日",LT20="祝",LT20=0,LU20=""),"　",MAX(IF(AND(LU20&lt;=LY14,LW20&gt;LZ14),LZ14-LY14,IF(AND(LU20&gt;LY14,LW20&lt;=LZ14),LW20-LU20,IF(AND(LU20&lt;=LY14,LW20&lt;=LZ14),LW20-LY14,IF(AND(LU20&gt;LY14,LW20&gt;LZ14),LZ14-LU20,0)))),0)),0)</f>
        <v>　</v>
      </c>
      <c r="LZ20" s="663"/>
      <c r="MA20" s="664"/>
      <c r="MB20" s="662" t="str">
        <f>IFERROR(IF(OR(LT20="日",LT20="祝",LT20=0,LU20=""),"　",MAX(IF(AND(LU20&gt;ME14,LW20&gt;MC14),0,IF(AND(LU20&lt;=ME14,LU20&gt;MB14,LW20&gt;MC14),ME14-LU20,IF(AND(LU20&lt;=ME14,LU20&lt;=MB14,LW20&gt;MC14),ME14-MB14,IF(AND(LU20&gt;MB14,LW20&lt;=MC14),LW20-LU20,IF(AND(LU20&lt;=MB14,LW20&lt;=MC14),LW20-MB14,0))))),0)),0)</f>
        <v>　</v>
      </c>
      <c r="MC20" s="663"/>
      <c r="MD20" s="664"/>
      <c r="ME20" s="662" t="str">
        <f>IFERROR(IF(OR(LT20="日",LT20="祝",LT20=0,LU20=""),"　",MAX(IF(AND(LU20&lt;=ME14,LW20&gt;MF14),MF14-ME14,IF(LW20&lt;=MF14,0,IF(AND(LU20&gt;ME14,LW20&gt;MF14),MF14-LU20,0))),0)),0)</f>
        <v>　</v>
      </c>
      <c r="MF20" s="663"/>
      <c r="MG20" s="664"/>
      <c r="MH20" s="662" t="str">
        <f>IFERROR(IF(OR(LT20="日",LT20="祝",LT20=0,LU20=""),"　",MAX(IF(LU20&gt;MH14,LW20-LU20,IF(LU20&lt;=MH14,LW20-MH14,0)),0)),0)</f>
        <v>　</v>
      </c>
      <c r="MI20" s="663"/>
      <c r="MJ20" s="664"/>
      <c r="MK20" s="662" t="str">
        <f>IFERROR(IF(OR(LT20="日",LT20="祝",LT20=0,LU20=""),"　",MAX(IF(AND(LU20&lt;=MK14,LW20&gt;ML14),ML14-MK14,IF(AND(LU20&gt;MK14,LW20&lt;=ML14),LW20-LU20,IF(AND(LU20&lt;=MK14,LW20&lt;=ML14),LW20-MK14,IF(AND(LU20&gt;MK14,LW20&gt;ML14),ML14-LU20,0)))),0)),0)</f>
        <v>　</v>
      </c>
      <c r="ML20" s="663"/>
      <c r="MM20" s="664"/>
      <c r="MN20" s="662" t="str">
        <f>IFERROR(IF(OR(LT20="日",LT20="祝",LT20=0,LU20=""),"　",MAX(IF(AND(LU20&gt;MQ14,LW20&gt;MO14),0,IF(AND(LU20&lt;=MQ14,LU20&gt;MN14,LW20&gt;MO14),MQ14-LU20,IF(AND(LU20&lt;=MQ14,LU20&lt;=MN14,LW20&gt;MO14),MQ14-MN14,IF(AND(LU20&gt;MN14,LW20&lt;=MO14),LW20-LU20,IF(AND(LU20&lt;=MN14,LW20&lt;=MO14),LW20-MN14,0))))),0)),0)</f>
        <v>　</v>
      </c>
      <c r="MO20" s="663"/>
      <c r="MP20" s="664"/>
      <c r="MQ20" s="662" t="str">
        <f>IFERROR(IF(OR(LT20="日",LT20="祝",LT20=0,LU20=""),"　",MAX(IF(AND(LU20&lt;=MQ14,LW20&gt;MR14),MR14-MQ14,IF(LW20&lt;=MR14,0,IF(AND(LU20&gt;MQ14,LW20&gt;MR14),MR14-LU20,0))),0)),0)</f>
        <v>　</v>
      </c>
      <c r="MR20" s="663"/>
      <c r="MS20" s="664"/>
      <c r="MT20" s="662" t="str">
        <f t="shared" si="6"/>
        <v>　</v>
      </c>
      <c r="MU20" s="663"/>
      <c r="MV20" s="664"/>
      <c r="MW20" s="665" t="str">
        <f>IF(MZ20="×",TIME(0,0,0),IF(NJ4="非常勤",LY20,MK20))</f>
        <v>　</v>
      </c>
      <c r="MX20" s="666"/>
      <c r="MY20" s="667"/>
      <c r="MZ20" s="265"/>
      <c r="NA20" s="665" t="str">
        <f>IF(ND20="×",TIME(0,0,0),IF(NJ4="非常勤",MB20,MN20))</f>
        <v>　</v>
      </c>
      <c r="NB20" s="666"/>
      <c r="NC20" s="667"/>
      <c r="ND20" s="265"/>
      <c r="NE20" s="665" t="str">
        <f>IF(NH20="×",TIME(0,0,0),IF(NJ4="非常勤",ME20,MQ20))</f>
        <v>　</v>
      </c>
      <c r="NF20" s="666"/>
      <c r="NG20" s="667"/>
      <c r="NH20" s="265"/>
      <c r="NI20" s="665" t="str">
        <f>IF(NL20="×",TIME(0,0,0),IF(NJ4="非常勤",MH20,MT20))</f>
        <v>　</v>
      </c>
      <c r="NJ20" s="666"/>
      <c r="NK20" s="667"/>
      <c r="NL20" s="265"/>
      <c r="NM20" s="668"/>
      <c r="NN20" s="669"/>
      <c r="NO20" s="668"/>
      <c r="NP20" s="670"/>
      <c r="NQ20" s="669"/>
      <c r="NR20" s="671"/>
      <c r="NS20" s="672"/>
      <c r="NT20" s="672"/>
      <c r="NU20" s="673"/>
      <c r="NV20" s="263">
        <f>$A$20</f>
        <v>6</v>
      </c>
      <c r="NW20" s="264" t="str">
        <f>$B$20</f>
        <v>祝</v>
      </c>
      <c r="NX20" s="660"/>
      <c r="NY20" s="661"/>
      <c r="NZ20" s="660"/>
      <c r="OA20" s="661"/>
      <c r="OB20" s="662" t="str">
        <f>IFERROR(IF(OR(NW20="日",NW20="祝",NW20=0,NX20=""),"　",MAX(IF(AND(NX20&lt;=OB14,NZ20&gt;OC14),OC14-OB14,IF(AND(NX20&gt;OB14,NZ20&lt;=OC14),NZ20-NX20,IF(AND(NX20&lt;=OB14,NZ20&lt;=OC14),NZ20-OB14,IF(AND(NX20&gt;OB14,NZ20&gt;OC14),OC14-NX20,0)))),0)),0)</f>
        <v>　</v>
      </c>
      <c r="OC20" s="663"/>
      <c r="OD20" s="664"/>
      <c r="OE20" s="662" t="str">
        <f>IFERROR(IF(OR(NW20="日",NW20="祝",NW20=0,NX20=""),"　",MAX(IF(AND(NX20&gt;OH14,NZ20&gt;OF14),0,IF(AND(NX20&lt;=OH14,NX20&gt;OE14,NZ20&gt;OF14),OH14-NX20,IF(AND(NX20&lt;=OH14,NX20&lt;=OE14,NZ20&gt;OF14),OH14-OE14,IF(AND(NX20&gt;OE14,NZ20&lt;=OF14),NZ20-NX20,IF(AND(NX20&lt;=OE14,NZ20&lt;=OF14),NZ20-OE14,0))))),0)),0)</f>
        <v>　</v>
      </c>
      <c r="OF20" s="663"/>
      <c r="OG20" s="664"/>
      <c r="OH20" s="662" t="str">
        <f>IFERROR(IF(OR(NW20="日",NW20="祝",NW20=0,NX20=""),"　",MAX(IF(AND(NX20&lt;=OH14,NZ20&gt;OI14),OI14-OH14,IF(NZ20&lt;=OI14,0,IF(AND(NX20&gt;OH14,NZ20&gt;OI14),OI14-NX20,0))),0)),0)</f>
        <v>　</v>
      </c>
      <c r="OI20" s="663"/>
      <c r="OJ20" s="664"/>
      <c r="OK20" s="662" t="str">
        <f>IFERROR(IF(OR(NW20="日",NW20="祝",NW20=0,NX20=""),"　",MAX(IF(NX20&gt;OK14,NZ20-NX20,IF(NX20&lt;=OK14,NZ20-OK14,0)),0)),0)</f>
        <v>　</v>
      </c>
      <c r="OL20" s="663"/>
      <c r="OM20" s="664"/>
      <c r="ON20" s="662" t="str">
        <f>IFERROR(IF(OR(NW20="日",NW20="祝",NW20=0,NX20=""),"　",MAX(IF(AND(NX20&lt;=ON14,NZ20&gt;OO14),OO14-ON14,IF(AND(NX20&gt;ON14,NZ20&lt;=OO14),NZ20-NX20,IF(AND(NX20&lt;=ON14,NZ20&lt;=OO14),NZ20-ON14,IF(AND(NX20&gt;ON14,NZ20&gt;OO14),OO14-NX20,0)))),0)),0)</f>
        <v>　</v>
      </c>
      <c r="OO20" s="663"/>
      <c r="OP20" s="664"/>
      <c r="OQ20" s="662" t="str">
        <f>IFERROR(IF(OR(NW20="日",NW20="祝",NW20=0,NX20=""),"　",MAX(IF(AND(NX20&gt;OT14,NZ20&gt;OR14),0,IF(AND(NX20&lt;=OT14,NX20&gt;OQ14,NZ20&gt;OR14),OT14-NX20,IF(AND(NX20&lt;=OT14,NX20&lt;=OQ14,NZ20&gt;OR14),OT14-OQ14,IF(AND(NX20&gt;OQ14,NZ20&lt;=OR14),NZ20-NX20,IF(AND(NX20&lt;=OQ14,NZ20&lt;=OR14),NZ20-OQ14,0))))),0)),0)</f>
        <v>　</v>
      </c>
      <c r="OR20" s="663"/>
      <c r="OS20" s="664"/>
      <c r="OT20" s="662" t="str">
        <f>IFERROR(IF(OR(NW20="日",NW20="祝",NW20=0,NX20=""),"　",MAX(IF(AND(NX20&lt;=OT14,NZ20&gt;OU14),OU14-OT14,IF(NZ20&lt;=OU14,0,IF(AND(NX20&gt;OT14,NZ20&gt;OU14),OU14-NX20,0))),0)),0)</f>
        <v>　</v>
      </c>
      <c r="OU20" s="663"/>
      <c r="OV20" s="664"/>
      <c r="OW20" s="662" t="str">
        <f t="shared" si="7"/>
        <v>　</v>
      </c>
      <c r="OX20" s="663"/>
      <c r="OY20" s="664"/>
      <c r="OZ20" s="665" t="str">
        <f>IF(PC20="×",TIME(0,0,0),IF(PM4="非常勤",OB20,ON20))</f>
        <v>　</v>
      </c>
      <c r="PA20" s="666"/>
      <c r="PB20" s="667"/>
      <c r="PC20" s="265"/>
      <c r="PD20" s="665" t="str">
        <f>IF(PG20="×",TIME(0,0,0),IF(PM4="非常勤",OE20,OQ20))</f>
        <v>　</v>
      </c>
      <c r="PE20" s="666"/>
      <c r="PF20" s="667"/>
      <c r="PG20" s="265"/>
      <c r="PH20" s="665" t="str">
        <f>IF(PK20="×",TIME(0,0,0),IF(PM4="非常勤",OH20,OT20))</f>
        <v>　</v>
      </c>
      <c r="PI20" s="666"/>
      <c r="PJ20" s="667"/>
      <c r="PK20" s="265"/>
      <c r="PL20" s="665" t="str">
        <f>IF(PO20="×",TIME(0,0,0),IF(PM4="非常勤",OK20,OW20))</f>
        <v>　</v>
      </c>
      <c r="PM20" s="666"/>
      <c r="PN20" s="667"/>
      <c r="PO20" s="265"/>
      <c r="PP20" s="668"/>
      <c r="PQ20" s="669"/>
      <c r="PR20" s="668"/>
      <c r="PS20" s="670"/>
      <c r="PT20" s="669"/>
      <c r="PU20" s="671"/>
      <c r="PV20" s="672"/>
      <c r="PW20" s="672"/>
      <c r="PX20" s="673"/>
      <c r="PY20" s="263">
        <f>$A$20</f>
        <v>6</v>
      </c>
      <c r="PZ20" s="264" t="str">
        <f>$B$20</f>
        <v>祝</v>
      </c>
      <c r="QA20" s="660"/>
      <c r="QB20" s="661"/>
      <c r="QC20" s="660"/>
      <c r="QD20" s="661"/>
      <c r="QE20" s="662" t="str">
        <f>IFERROR(IF(OR(PZ20="日",PZ20="祝",PZ20=0,QA20=""),"　",MAX(IF(AND(QA20&lt;=QE14,QC20&gt;QF14),QF14-QE14,IF(AND(QA20&gt;QE14,QC20&lt;=QF14),QC20-QA20,IF(AND(QA20&lt;=QE14,QC20&lt;=QF14),QC20-QE14,IF(AND(QA20&gt;QE14,QC20&gt;QF14),QF14-QA20,0)))),0)),0)</f>
        <v>　</v>
      </c>
      <c r="QF20" s="663"/>
      <c r="QG20" s="664"/>
      <c r="QH20" s="662" t="str">
        <f>IFERROR(IF(OR(PZ20="日",PZ20="祝",PZ20=0,QA20=""),"　",MAX(IF(AND(QA20&gt;QK14,QC20&gt;QI14),0,IF(AND(QA20&lt;=QK14,QA20&gt;QH14,QC20&gt;QI14),QK14-QA20,IF(AND(QA20&lt;=QK14,QA20&lt;=QH14,QC20&gt;QI14),QK14-QH14,IF(AND(QA20&gt;QH14,QC20&lt;=QI14),QC20-QA20,IF(AND(QA20&lt;=QH14,QC20&lt;=QI14),QC20-QH14,0))))),0)),0)</f>
        <v>　</v>
      </c>
      <c r="QI20" s="663"/>
      <c r="QJ20" s="664"/>
      <c r="QK20" s="662" t="str">
        <f>IFERROR(IF(OR(PZ20="日",PZ20="祝",PZ20=0,QA20=""),"　",MAX(IF(AND(QA20&lt;=QK14,QC20&gt;QL14),QL14-QK14,IF(QC20&lt;=QL14,0,IF(AND(QA20&gt;QK14,QC20&gt;QL14),QL14-QA20,0))),0)),0)</f>
        <v>　</v>
      </c>
      <c r="QL20" s="663"/>
      <c r="QM20" s="664"/>
      <c r="QN20" s="662" t="str">
        <f>IFERROR(IF(OR(PZ20="日",PZ20="祝",PZ20=0,QA20=""),"　",MAX(IF(QA20&gt;QN14,QC20-QA20,IF(QA20&lt;=QN14,QC20-QN14,0)),0)),0)</f>
        <v>　</v>
      </c>
      <c r="QO20" s="663"/>
      <c r="QP20" s="664"/>
      <c r="QQ20" s="662" t="str">
        <f>IFERROR(IF(OR(PZ20="日",PZ20="祝",PZ20=0,QA20=""),"　",MAX(IF(AND(QA20&lt;=QQ14,QC20&gt;QR14),QR14-QQ14,IF(AND(QA20&gt;QQ14,QC20&lt;=QR14),QC20-QA20,IF(AND(QA20&lt;=QQ14,QC20&lt;=QR14),QC20-QQ14,IF(AND(QA20&gt;QQ14,QC20&gt;QR14),QR14-QA20,0)))),0)),0)</f>
        <v>　</v>
      </c>
      <c r="QR20" s="663"/>
      <c r="QS20" s="664"/>
      <c r="QT20" s="662" t="str">
        <f>IFERROR(IF(OR(PZ20="日",PZ20="祝",PZ20=0,QA20=""),"　",MAX(IF(AND(QA20&gt;QW14,QC20&gt;QU14),0,IF(AND(QA20&lt;=QW14,QA20&gt;QT14,QC20&gt;QU14),QW14-QA20,IF(AND(QA20&lt;=QW14,QA20&lt;=QT14,QC20&gt;QU14),QW14-QT14,IF(AND(QA20&gt;QT14,QC20&lt;=QU14),QC20-QA20,IF(AND(QA20&lt;=QT14,QC20&lt;=QU14),QC20-QT14,0))))),0)),0)</f>
        <v>　</v>
      </c>
      <c r="QU20" s="663"/>
      <c r="QV20" s="664"/>
      <c r="QW20" s="662" t="str">
        <f>IFERROR(IF(OR(PZ20="日",PZ20="祝",PZ20=0,QA20=""),"　",MAX(IF(AND(QA20&lt;=QW14,QC20&gt;QX14),QX14-QW14,IF(QC20&lt;=QX14,0,IF(AND(QA20&gt;QW14,QC20&gt;QX14),QX14-QA20,0))),0)),0)</f>
        <v>　</v>
      </c>
      <c r="QX20" s="663"/>
      <c r="QY20" s="664"/>
      <c r="QZ20" s="662" t="str">
        <f t="shared" si="8"/>
        <v>　</v>
      </c>
      <c r="RA20" s="663"/>
      <c r="RB20" s="664"/>
      <c r="RC20" s="665" t="str">
        <f>IF(RF20="×",TIME(0,0,0),IF(RP4="非常勤",QE20,QQ20))</f>
        <v>　</v>
      </c>
      <c r="RD20" s="666"/>
      <c r="RE20" s="667"/>
      <c r="RF20" s="265"/>
      <c r="RG20" s="665" t="str">
        <f>IF(RJ20="×",TIME(0,0,0),IF(RP4="非常勤",QH20,QT20))</f>
        <v>　</v>
      </c>
      <c r="RH20" s="666"/>
      <c r="RI20" s="667"/>
      <c r="RJ20" s="265"/>
      <c r="RK20" s="665" t="str">
        <f>IF(RN20="×",TIME(0,0,0),IF(RP4="非常勤",QK20,QW20))</f>
        <v>　</v>
      </c>
      <c r="RL20" s="666"/>
      <c r="RM20" s="667"/>
      <c r="RN20" s="265"/>
      <c r="RO20" s="665" t="str">
        <f>IF(RR20="×",TIME(0,0,0),IF(RP4="非常勤",QN20,QZ20))</f>
        <v>　</v>
      </c>
      <c r="RP20" s="666"/>
      <c r="RQ20" s="667"/>
      <c r="RR20" s="265"/>
      <c r="RS20" s="668"/>
      <c r="RT20" s="669"/>
      <c r="RU20" s="668"/>
      <c r="RV20" s="670"/>
      <c r="RW20" s="669"/>
      <c r="RX20" s="671"/>
      <c r="RY20" s="672"/>
      <c r="RZ20" s="672"/>
      <c r="SA20" s="673"/>
      <c r="SB20" s="263">
        <f>$A$20</f>
        <v>6</v>
      </c>
      <c r="SC20" s="264" t="str">
        <f>$B$20</f>
        <v>祝</v>
      </c>
      <c r="SD20" s="660"/>
      <c r="SE20" s="661"/>
      <c r="SF20" s="660"/>
      <c r="SG20" s="661"/>
      <c r="SH20" s="662" t="str">
        <f>IFERROR(IF(OR(SC20="日",SC20="祝",SC20=0,SD20=""),"　",MAX(IF(AND(SD20&lt;=SH14,SF20&gt;SI14),SI14-SH14,IF(AND(SD20&gt;SH14,SF20&lt;=SI14),SF20-SD20,IF(AND(SD20&lt;=SH14,SF20&lt;=SI14),SF20-SH14,IF(AND(SD20&gt;SH14,SF20&gt;SI14),SI14-SD20,0)))),0)),0)</f>
        <v>　</v>
      </c>
      <c r="SI20" s="663"/>
      <c r="SJ20" s="664"/>
      <c r="SK20" s="662" t="str">
        <f>IFERROR(IF(OR(SC20="日",SC20="祝",SC20=0,SD20=""),"　",MAX(IF(AND(SD20&gt;SN14,SF20&gt;SL14),0,IF(AND(SD20&lt;=SN14,SD20&gt;SK14,SF20&gt;SL14),SN14-SD20,IF(AND(SD20&lt;=SN14,SD20&lt;=SK14,SF20&gt;SL14),SN14-SK14,IF(AND(SD20&gt;SK14,SF20&lt;=SL14),SF20-SD20,IF(AND(SD20&lt;=SK14,SF20&lt;=SL14),SF20-SK14,0))))),0)),0)</f>
        <v>　</v>
      </c>
      <c r="SL20" s="663"/>
      <c r="SM20" s="664"/>
      <c r="SN20" s="662" t="str">
        <f>IFERROR(IF(OR(SC20="日",SC20="祝",SC20=0,SD20=""),"　",MAX(IF(AND(SD20&lt;=SN14,SF20&gt;SO14),SO14-SN14,IF(SF20&lt;=SO14,0,IF(AND(SD20&gt;SN14,SF20&gt;SO14),SO14-SD20,0))),0)),0)</f>
        <v>　</v>
      </c>
      <c r="SO20" s="663"/>
      <c r="SP20" s="664"/>
      <c r="SQ20" s="662" t="str">
        <f>IFERROR(IF(OR(SC20="日",SC20="祝",SC20=0,SD20=""),"　",MAX(IF(SD20&gt;SQ14,SF20-SD20,IF(SD20&lt;=SQ14,SF20-SQ14,0)),0)),0)</f>
        <v>　</v>
      </c>
      <c r="SR20" s="663"/>
      <c r="SS20" s="664"/>
      <c r="ST20" s="662" t="str">
        <f>IFERROR(IF(OR(SC20="日",SC20="祝",SC20=0,SD20=""),"　",MAX(IF(AND(SD20&lt;=ST14,SF20&gt;SU14),SU14-ST14,IF(AND(SD20&gt;ST14,SF20&lt;=SU14),SF20-SD20,IF(AND(SD20&lt;=ST14,SF20&lt;=SU14),SF20-ST14,IF(AND(SD20&gt;ST14,SF20&gt;SU14),SU14-SD20,0)))),0)),0)</f>
        <v>　</v>
      </c>
      <c r="SU20" s="663"/>
      <c r="SV20" s="664"/>
      <c r="SW20" s="662" t="str">
        <f>IFERROR(IF(OR(SC20="日",SC20="祝",SC20=0,SD20=""),"　",MAX(IF(AND(SD20&gt;SZ14,SF20&gt;SX14),0,IF(AND(SD20&lt;=SZ14,SD20&gt;SW14,SF20&gt;SX14),SZ14-SD20,IF(AND(SD20&lt;=SZ14,SD20&lt;=SW14,SF20&gt;SX14),SZ14-SW14,IF(AND(SD20&gt;SW14,SF20&lt;=SX14),SF20-SD20,IF(AND(SD20&lt;=SW14,SF20&lt;=SX14),SF20-SW14,0))))),0)),0)</f>
        <v>　</v>
      </c>
      <c r="SX20" s="663"/>
      <c r="SY20" s="664"/>
      <c r="SZ20" s="662" t="str">
        <f>IFERROR(IF(OR(SC20="日",SC20="祝",SC20=0,SD20=""),"　",MAX(IF(AND(SD20&lt;=SZ14,SF20&gt;TA14),TA14-SZ14,IF(SF20&lt;=TA14,0,IF(AND(SD20&gt;SZ14,SF20&gt;TA14),TA14-SD20,0))),0)),0)</f>
        <v>　</v>
      </c>
      <c r="TA20" s="663"/>
      <c r="TB20" s="664"/>
      <c r="TC20" s="662" t="str">
        <f t="shared" si="9"/>
        <v>　</v>
      </c>
      <c r="TD20" s="663"/>
      <c r="TE20" s="664"/>
      <c r="TF20" s="665" t="str">
        <f>IF(TI20="×",TIME(0,0,0),IF(TS4="非常勤",SH20,ST20))</f>
        <v>　</v>
      </c>
      <c r="TG20" s="666"/>
      <c r="TH20" s="667"/>
      <c r="TI20" s="265"/>
      <c r="TJ20" s="665" t="str">
        <f>IF(TM20="×",TIME(0,0,0),IF(TS4="非常勤",SK20,SW20))</f>
        <v>　</v>
      </c>
      <c r="TK20" s="666"/>
      <c r="TL20" s="667"/>
      <c r="TM20" s="265"/>
      <c r="TN20" s="665" t="str">
        <f>IF(TQ20="×",TIME(0,0,0),IF(TS4="非常勤",SN20,SZ20))</f>
        <v>　</v>
      </c>
      <c r="TO20" s="666"/>
      <c r="TP20" s="667"/>
      <c r="TQ20" s="265"/>
      <c r="TR20" s="665" t="str">
        <f>IF(TU20="×",TIME(0,0,0),IF(TS4="非常勤",SQ20,TC20))</f>
        <v>　</v>
      </c>
      <c r="TS20" s="666"/>
      <c r="TT20" s="667"/>
      <c r="TU20" s="265"/>
      <c r="TV20" s="668"/>
      <c r="TW20" s="669"/>
      <c r="TX20" s="668"/>
      <c r="TY20" s="670"/>
      <c r="TZ20" s="669"/>
      <c r="UA20" s="671"/>
      <c r="UB20" s="672"/>
      <c r="UC20" s="672"/>
      <c r="UD20" s="673"/>
      <c r="UE20" s="263">
        <f>$A$20</f>
        <v>6</v>
      </c>
      <c r="UF20" s="264" t="str">
        <f>$B$20</f>
        <v>祝</v>
      </c>
      <c r="UG20" s="660"/>
      <c r="UH20" s="661"/>
      <c r="UI20" s="660"/>
      <c r="UJ20" s="661"/>
      <c r="UK20" s="662" t="str">
        <f>IFERROR(IF(OR(UF20="日",UF20="祝",UF20=0,UG20=""),"　",MAX(IF(AND(UG20&lt;=UK14,UI20&gt;UL14),UL14-UK14,IF(AND(UG20&gt;UK14,UI20&lt;=UL14),UI20-UG20,IF(AND(UG20&lt;=UK14,UI20&lt;=UL14),UI20-UK14,IF(AND(UG20&gt;UK14,UI20&gt;UL14),UL14-UG20,0)))),0)),0)</f>
        <v>　</v>
      </c>
      <c r="UL20" s="663"/>
      <c r="UM20" s="664"/>
      <c r="UN20" s="662" t="str">
        <f>IFERROR(IF(OR(UF20="日",UF20="祝",UF20=0,UG20=""),"　",MAX(IF(AND(UG20&gt;UQ14,UI20&gt;UO14),0,IF(AND(UG20&lt;=UQ14,UG20&gt;UN14,UI20&gt;UO14),UQ14-UG20,IF(AND(UG20&lt;=UQ14,UG20&lt;=UN14,UI20&gt;UO14),UQ14-UN14,IF(AND(UG20&gt;UN14,UI20&lt;=UO14),UI20-UG20,IF(AND(UG20&lt;=UN14,UI20&lt;=UO14),UI20-UN14,0))))),0)),0)</f>
        <v>　</v>
      </c>
      <c r="UO20" s="663"/>
      <c r="UP20" s="664"/>
      <c r="UQ20" s="662" t="str">
        <f>IFERROR(IF(OR(UF20="日",UF20="祝",UF20=0,UG20=""),"　",MAX(IF(AND(UG20&lt;=UQ14,UI20&gt;UR14),UR14-UQ14,IF(UI20&lt;=UR14,0,IF(AND(UG20&gt;UQ14,UI20&gt;UR14),UR14-UG20,0))),0)),0)</f>
        <v>　</v>
      </c>
      <c r="UR20" s="663"/>
      <c r="US20" s="664"/>
      <c r="UT20" s="662" t="str">
        <f>IFERROR(IF(OR(UF20="日",UF20="祝",UF20=0,UG20=""),"　",MAX(IF(UG20&gt;UT14,UI20-UG20,IF(UG20&lt;=UT14,UI20-UT14,0)),0)),0)</f>
        <v>　</v>
      </c>
      <c r="UU20" s="663"/>
      <c r="UV20" s="664"/>
      <c r="UW20" s="662" t="str">
        <f>IFERROR(IF(OR(UF20="日",UF20="祝",UF20=0,UG20=""),"　",MAX(IF(AND(UG20&lt;=UW14,UI20&gt;UX14),UX14-UW14,IF(AND(UG20&gt;UW14,UI20&lt;=UX14),UI20-UG20,IF(AND(UG20&lt;=UW14,UI20&lt;=UX14),UI20-UW14,IF(AND(UG20&gt;UW14,UI20&gt;UX14),UX14-UG20,0)))),0)),0)</f>
        <v>　</v>
      </c>
      <c r="UX20" s="663"/>
      <c r="UY20" s="664"/>
      <c r="UZ20" s="662" t="str">
        <f>IFERROR(IF(OR(UF20="日",UF20="祝",UF20=0,UG20=""),"　",MAX(IF(AND(UG20&gt;VC14,UI20&gt;VA14),0,IF(AND(UG20&lt;=VC14,UG20&gt;UZ14,UI20&gt;VA14),VC14-UG20,IF(AND(UG20&lt;=VC14,UG20&lt;=UZ14,UI20&gt;VA14),VC14-UZ14,IF(AND(UG20&gt;UZ14,UI20&lt;=VA14),UI20-UG20,IF(AND(UG20&lt;=UZ14,UI20&lt;=VA14),UI20-UZ14,0))))),0)),0)</f>
        <v>　</v>
      </c>
      <c r="VA20" s="663"/>
      <c r="VB20" s="664"/>
      <c r="VC20" s="662" t="str">
        <f>IFERROR(IF(OR(UF20="日",UF20="祝",UF20=0,UG20=""),"　",MAX(IF(AND(UG20&lt;=VC14,UI20&gt;VD14),VD14-VC14,IF(UI20&lt;=VD14,0,IF(AND(UG20&gt;VC14,UI20&gt;VD14),VD14-UG20,0))),0)),0)</f>
        <v>　</v>
      </c>
      <c r="VD20" s="663"/>
      <c r="VE20" s="664"/>
      <c r="VF20" s="662" t="str">
        <f t="shared" si="10"/>
        <v>　</v>
      </c>
      <c r="VG20" s="663"/>
      <c r="VH20" s="664"/>
      <c r="VI20" s="665" t="str">
        <f>IF(VL20="×",TIME(0,0,0),IF(VV4="非常勤",UK20,UW20))</f>
        <v>　</v>
      </c>
      <c r="VJ20" s="666"/>
      <c r="VK20" s="667"/>
      <c r="VL20" s="265"/>
      <c r="VM20" s="665" t="str">
        <f>IF(VP20="×",TIME(0,0,0),IF(VV4="非常勤",UN20,UZ20))</f>
        <v>　</v>
      </c>
      <c r="VN20" s="666"/>
      <c r="VO20" s="667"/>
      <c r="VP20" s="265"/>
      <c r="VQ20" s="665" t="str">
        <f>IF(VT20="×",TIME(0,0,0),IF(VV4="非常勤",UQ20,VC20))</f>
        <v>　</v>
      </c>
      <c r="VR20" s="666"/>
      <c r="VS20" s="667"/>
      <c r="VT20" s="265"/>
      <c r="VU20" s="665" t="str">
        <f>IF(VX20="×",TIME(0,0,0),IF(VV4="非常勤",UT20,VF20))</f>
        <v>　</v>
      </c>
      <c r="VV20" s="666"/>
      <c r="VW20" s="667"/>
      <c r="VX20" s="265"/>
      <c r="VY20" s="668"/>
      <c r="VZ20" s="669"/>
      <c r="WA20" s="668"/>
      <c r="WB20" s="670"/>
      <c r="WC20" s="669"/>
      <c r="WD20" s="671"/>
      <c r="WE20" s="672"/>
      <c r="WF20" s="672"/>
      <c r="WG20" s="673"/>
      <c r="WH20" s="263">
        <f>$A$20</f>
        <v>6</v>
      </c>
      <c r="WI20" s="264" t="str">
        <f>$B$20</f>
        <v>祝</v>
      </c>
      <c r="WJ20" s="660"/>
      <c r="WK20" s="661"/>
      <c r="WL20" s="660"/>
      <c r="WM20" s="661"/>
      <c r="WN20" s="662" t="str">
        <f>IFERROR(IF(OR(WI20="日",WI20="祝",WI20=0,WJ20=""),"　",MAX(IF(AND(WJ20&lt;=WN14,WL20&gt;WO14),WO14-WN14,IF(AND(WJ20&gt;WN14,WL20&lt;=WO14),WL20-WJ20,IF(AND(WJ20&lt;=WN14,WL20&lt;=WO14),WL20-WN14,IF(AND(WJ20&gt;WN14,WL20&gt;WO14),WO14-WJ20,0)))),0)),0)</f>
        <v>　</v>
      </c>
      <c r="WO20" s="663"/>
      <c r="WP20" s="664"/>
      <c r="WQ20" s="662" t="str">
        <f>IFERROR(IF(OR(WI20="日",WI20="祝",WI20=0,WJ20=""),"　",MAX(IF(AND(WJ20&gt;WT14,WL20&gt;WR14),0,IF(AND(WJ20&lt;=WT14,WJ20&gt;WQ14,WL20&gt;WR14),WT14-WJ20,IF(AND(WJ20&lt;=WT14,WJ20&lt;=WQ14,WL20&gt;WR14),WT14-WQ14,IF(AND(WJ20&gt;WQ14,WL20&lt;=WR14),WL20-WJ20,IF(AND(WJ20&lt;=WQ14,WL20&lt;=WR14),WL20-WQ14,0))))),0)),0)</f>
        <v>　</v>
      </c>
      <c r="WR20" s="663"/>
      <c r="WS20" s="664"/>
      <c r="WT20" s="662" t="str">
        <f>IFERROR(IF(OR(WI20="日",WI20="祝",WI20=0,WJ20=""),"　",MAX(IF(AND(WJ20&lt;=WT14,WL20&gt;WU14),WU14-WT14,IF(WL20&lt;=WU14,0,IF(AND(WJ20&gt;WT14,WL20&gt;WU14),WU14-WJ20,0))),0)),0)</f>
        <v>　</v>
      </c>
      <c r="WU20" s="663"/>
      <c r="WV20" s="664"/>
      <c r="WW20" s="662" t="str">
        <f>IFERROR(IF(OR(WI20="日",WI20="祝",WI20=0,WJ20=""),"　",MAX(IF(WJ20&gt;WW14,WL20-WJ20,IF(WJ20&lt;=WW14,WL20-WW14,0)),0)),0)</f>
        <v>　</v>
      </c>
      <c r="WX20" s="663"/>
      <c r="WY20" s="664"/>
      <c r="WZ20" s="662" t="str">
        <f>IFERROR(IF(OR(WI20="日",WI20="祝",WI20=0,WJ20=""),"　",MAX(IF(AND(WJ20&lt;=WZ14,WL20&gt;XA14),XA14-WZ14,IF(AND(WJ20&gt;WZ14,WL20&lt;=XA14),WL20-WJ20,IF(AND(WJ20&lt;=WZ14,WL20&lt;=XA14),WL20-WZ14,IF(AND(WJ20&gt;WZ14,WL20&gt;XA14),XA14-WJ20,0)))),0)),0)</f>
        <v>　</v>
      </c>
      <c r="XA20" s="663"/>
      <c r="XB20" s="664"/>
      <c r="XC20" s="662" t="str">
        <f>IFERROR(IF(OR(WI20="日",WI20="祝",WI20=0,WJ20=""),"　",MAX(IF(AND(WJ20&gt;XF14,WL20&gt;XD14),0,IF(AND(WJ20&lt;=XF14,WJ20&gt;XC14,WL20&gt;XD14),XF14-WJ20,IF(AND(WJ20&lt;=XF14,WJ20&lt;=XC14,WL20&gt;XD14),XF14-XC14,IF(AND(WJ20&gt;XC14,WL20&lt;=XD14),WL20-WJ20,IF(AND(WJ20&lt;=XC14,WL20&lt;=XD14),WL20-XC14,0))))),0)),0)</f>
        <v>　</v>
      </c>
      <c r="XD20" s="663"/>
      <c r="XE20" s="664"/>
      <c r="XF20" s="662" t="str">
        <f>IFERROR(IF(OR(WI20="日",WI20="祝",WI20=0,WJ20=""),"　",MAX(IF(AND(WJ20&lt;=XF14,WL20&gt;XG14),XG14-XF14,IF(WL20&lt;=XG14,0,IF(AND(WJ20&gt;XF14,WL20&gt;XG14),XG14-WJ20,0))),0)),0)</f>
        <v>　</v>
      </c>
      <c r="XG20" s="663"/>
      <c r="XH20" s="664"/>
      <c r="XI20" s="662" t="str">
        <f t="shared" si="11"/>
        <v>　</v>
      </c>
      <c r="XJ20" s="663"/>
      <c r="XK20" s="664"/>
      <c r="XL20" s="665" t="str">
        <f>IF(XO20="×",TIME(0,0,0),IF(XY4="非常勤",WN20,WZ20))</f>
        <v>　</v>
      </c>
      <c r="XM20" s="666"/>
      <c r="XN20" s="667"/>
      <c r="XO20" s="265"/>
      <c r="XP20" s="665" t="str">
        <f>IF(XS20="×",TIME(0,0,0),IF(XY4="非常勤",WQ20,XC20))</f>
        <v>　</v>
      </c>
      <c r="XQ20" s="666"/>
      <c r="XR20" s="667"/>
      <c r="XS20" s="265"/>
      <c r="XT20" s="665" t="str">
        <f>IF(XW20="×",TIME(0,0,0),IF(XY4="非常勤",WT20,XF20))</f>
        <v>　</v>
      </c>
      <c r="XU20" s="666"/>
      <c r="XV20" s="667"/>
      <c r="XW20" s="265"/>
      <c r="XX20" s="665" t="str">
        <f>IF(YA20="×",TIME(0,0,0),IF(XY4="非常勤",WW20,XI20))</f>
        <v>　</v>
      </c>
      <c r="XY20" s="666"/>
      <c r="XZ20" s="667"/>
      <c r="YA20" s="265"/>
      <c r="YB20" s="668"/>
      <c r="YC20" s="669"/>
      <c r="YD20" s="668"/>
      <c r="YE20" s="670"/>
      <c r="YF20" s="669"/>
      <c r="YG20" s="671"/>
      <c r="YH20" s="672"/>
      <c r="YI20" s="672"/>
      <c r="YJ20" s="673"/>
      <c r="YK20" s="263">
        <f>$A$20</f>
        <v>6</v>
      </c>
      <c r="YL20" s="264" t="str">
        <f>$B$20</f>
        <v>祝</v>
      </c>
      <c r="YM20" s="660"/>
      <c r="YN20" s="661"/>
      <c r="YO20" s="660"/>
      <c r="YP20" s="661"/>
      <c r="YQ20" s="662" t="str">
        <f>IFERROR(IF(OR(YL20="日",YL20="祝",YL20=0,YM20=""),"　",MAX(IF(AND(YM20&lt;=YQ14,YO20&gt;YR14),YR14-YQ14,IF(AND(YM20&gt;YQ14,YO20&lt;=YR14),YO20-YM20,IF(AND(YM20&lt;=YQ14,YO20&lt;=YR14),YO20-YQ14,IF(AND(YM20&gt;YQ14,YO20&gt;YR14),YR14-YM20,0)))),0)),0)</f>
        <v>　</v>
      </c>
      <c r="YR20" s="663"/>
      <c r="YS20" s="664"/>
      <c r="YT20" s="662" t="str">
        <f>IFERROR(IF(OR(YL20="日",YL20="祝",YL20=0,YM20=""),"　",MAX(IF(AND(YM20&gt;YW14,YO20&gt;YU14),0,IF(AND(YM20&lt;=YW14,YM20&gt;YT14,YO20&gt;YU14),YW14-YM20,IF(AND(YM20&lt;=YW14,YM20&lt;=YT14,YO20&gt;YU14),YW14-YT14,IF(AND(YM20&gt;YT14,YO20&lt;=YU14),YO20-YM20,IF(AND(YM20&lt;=YT14,YO20&lt;=YU14),YO20-YT14,0))))),0)),0)</f>
        <v>　</v>
      </c>
      <c r="YU20" s="663"/>
      <c r="YV20" s="664"/>
      <c r="YW20" s="662" t="str">
        <f>IFERROR(IF(OR(YL20="日",YL20="祝",YL20=0,YM20=""),"　",MAX(IF(AND(YM20&lt;=YW14,YO20&gt;YX14),YX14-YW14,IF(YO20&lt;=YX14,0,IF(AND(YM20&gt;YW14,YO20&gt;YX14),YX14-YM20,0))),0)),0)</f>
        <v>　</v>
      </c>
      <c r="YX20" s="663"/>
      <c r="YY20" s="664"/>
      <c r="YZ20" s="662" t="str">
        <f>IFERROR(IF(OR(YL20="日",YL20="祝",YL20=0,YM20=""),"　",MAX(IF(YM20&gt;YZ14,YO20-YM20,IF(YM20&lt;=YZ14,YO20-YZ14,0)),0)),0)</f>
        <v>　</v>
      </c>
      <c r="ZA20" s="663"/>
      <c r="ZB20" s="664"/>
      <c r="ZC20" s="662" t="str">
        <f>IFERROR(IF(OR(YL20="日",YL20="祝",YL20=0,YM20=""),"　",MAX(IF(AND(YM20&lt;=ZC14,YO20&gt;ZD14),ZD14-ZC14,IF(AND(YM20&gt;ZC14,YO20&lt;=ZD14),YO20-YM20,IF(AND(YM20&lt;=ZC14,YO20&lt;=ZD14),YO20-ZC14,IF(AND(YM20&gt;ZC14,YO20&gt;ZD14),ZD14-YM20,0)))),0)),0)</f>
        <v>　</v>
      </c>
      <c r="ZD20" s="663"/>
      <c r="ZE20" s="664"/>
      <c r="ZF20" s="662" t="str">
        <f>IFERROR(IF(OR(YL20="日",YL20="祝",YL20=0,YM20=""),"　",MAX(IF(AND(YM20&gt;ZI14,YO20&gt;ZG14),0,IF(AND(YM20&lt;=ZI14,YM20&gt;ZF14,YO20&gt;ZG14),ZI14-YM20,IF(AND(YM20&lt;=ZI14,YM20&lt;=ZF14,YO20&gt;ZG14),ZI14-ZF14,IF(AND(YM20&gt;ZF14,YO20&lt;=ZG14),YO20-YM20,IF(AND(YM20&lt;=ZF14,YO20&lt;=ZG14),YO20-ZF14,0))))),0)),0)</f>
        <v>　</v>
      </c>
      <c r="ZG20" s="663"/>
      <c r="ZH20" s="664"/>
      <c r="ZI20" s="662" t="str">
        <f>IFERROR(IF(OR(YL20="日",YL20="祝",YL20=0,YM20=""),"　",MAX(IF(AND(YM20&lt;=ZI14,YO20&gt;ZJ14),ZJ14-ZI14,IF(YO20&lt;=ZJ14,0,IF(AND(YM20&gt;ZI14,YO20&gt;ZJ14),ZJ14-YM20,0))),0)),0)</f>
        <v>　</v>
      </c>
      <c r="ZJ20" s="663"/>
      <c r="ZK20" s="664"/>
      <c r="ZL20" s="662" t="str">
        <f t="shared" si="12"/>
        <v>　</v>
      </c>
      <c r="ZM20" s="663"/>
      <c r="ZN20" s="664"/>
      <c r="ZO20" s="665" t="str">
        <f>IF(ZR20="×",TIME(0,0,0),IF(AAB4="非常勤",YQ20,ZC20))</f>
        <v>　</v>
      </c>
      <c r="ZP20" s="666"/>
      <c r="ZQ20" s="667"/>
      <c r="ZR20" s="265"/>
      <c r="ZS20" s="665" t="str">
        <f>IF(ZV20="×",TIME(0,0,0),IF(AAB4="非常勤",YT20,ZF20))</f>
        <v>　</v>
      </c>
      <c r="ZT20" s="666"/>
      <c r="ZU20" s="667"/>
      <c r="ZV20" s="265"/>
      <c r="ZW20" s="665" t="str">
        <f>IF(ZZ20="×",TIME(0,0,0),IF(AAB4="非常勤",YW20,ZI20))</f>
        <v>　</v>
      </c>
      <c r="ZX20" s="666"/>
      <c r="ZY20" s="667"/>
      <c r="ZZ20" s="265"/>
      <c r="AAA20" s="665" t="str">
        <f>IF(AAD20="×",TIME(0,0,0),IF(AAB4="非常勤",YZ20,ZL20))</f>
        <v>　</v>
      </c>
      <c r="AAB20" s="666"/>
      <c r="AAC20" s="667"/>
      <c r="AAD20" s="265"/>
      <c r="AAE20" s="668"/>
      <c r="AAF20" s="669"/>
      <c r="AAG20" s="668"/>
      <c r="AAH20" s="670"/>
      <c r="AAI20" s="669"/>
      <c r="AAJ20" s="671"/>
      <c r="AAK20" s="672"/>
      <c r="AAL20" s="672"/>
      <c r="AAM20" s="673"/>
      <c r="AAN20" s="263">
        <f>$A$20</f>
        <v>6</v>
      </c>
      <c r="AAO20" s="264" t="str">
        <f>$B$20</f>
        <v>祝</v>
      </c>
      <c r="AAP20" s="660"/>
      <c r="AAQ20" s="661"/>
      <c r="AAR20" s="660"/>
      <c r="AAS20" s="661"/>
      <c r="AAT20" s="662" t="str">
        <f>IFERROR(IF(OR(AAO20="日",AAO20="祝",AAO20=0,AAP20=""),"　",MAX(IF(AND(AAP20&lt;=AAT14,AAR20&gt;AAU14),AAU14-AAT14,IF(AND(AAP20&gt;AAT14,AAR20&lt;=AAU14),AAR20-AAP20,IF(AND(AAP20&lt;=AAT14,AAR20&lt;=AAU14),AAR20-AAT14,IF(AND(AAP20&gt;AAT14,AAR20&gt;AAU14),AAU14-AAP20,0)))),0)),0)</f>
        <v>　</v>
      </c>
      <c r="AAU20" s="663"/>
      <c r="AAV20" s="664"/>
      <c r="AAW20" s="662" t="str">
        <f>IFERROR(IF(OR(AAO20="日",AAO20="祝",AAO20=0,AAP20=""),"　",MAX(IF(AND(AAP20&gt;AAZ14,AAR20&gt;AAX14),0,IF(AND(AAP20&lt;=AAZ14,AAP20&gt;AAW14,AAR20&gt;AAX14),AAZ14-AAP20,IF(AND(AAP20&lt;=AAZ14,AAP20&lt;=AAW14,AAR20&gt;AAX14),AAZ14-AAW14,IF(AND(AAP20&gt;AAW14,AAR20&lt;=AAX14),AAR20-AAP20,IF(AND(AAP20&lt;=AAW14,AAR20&lt;=AAX14),AAR20-AAW14,0))))),0)),0)</f>
        <v>　</v>
      </c>
      <c r="AAX20" s="663"/>
      <c r="AAY20" s="664"/>
      <c r="AAZ20" s="662" t="str">
        <f>IFERROR(IF(OR(AAO20="日",AAO20="祝",AAO20=0,AAP20=""),"　",MAX(IF(AND(AAP20&lt;=AAZ14,AAR20&gt;ABA14),ABA14-AAZ14,IF(AAR20&lt;=ABA14,0,IF(AND(AAP20&gt;AAZ14,AAR20&gt;ABA14),ABA14-AAP20,0))),0)),0)</f>
        <v>　</v>
      </c>
      <c r="ABA20" s="663"/>
      <c r="ABB20" s="664"/>
      <c r="ABC20" s="662" t="str">
        <f>IFERROR(IF(OR(AAO20="日",AAO20="祝",AAO20=0,AAP20=""),"　",MAX(IF(AAP20&gt;ABC14,AAR20-AAP20,IF(AAP20&lt;=ABC14,AAR20-ABC14,0)),0)),0)</f>
        <v>　</v>
      </c>
      <c r="ABD20" s="663"/>
      <c r="ABE20" s="664"/>
      <c r="ABF20" s="662" t="str">
        <f>IFERROR(IF(OR(AAO20="日",AAO20="祝",AAO20=0,AAP20=""),"　",MAX(IF(AND(AAP20&lt;=ABF14,AAR20&gt;ABG14),ABG14-ABF14,IF(AND(AAP20&gt;ABF14,AAR20&lt;=ABG14),AAR20-AAP20,IF(AND(AAP20&lt;=ABF14,AAR20&lt;=ABG14),AAR20-ABF14,IF(AND(AAP20&gt;ABF14,AAR20&gt;ABG14),ABG14-AAP20,0)))),0)),0)</f>
        <v>　</v>
      </c>
      <c r="ABG20" s="663"/>
      <c r="ABH20" s="664"/>
      <c r="ABI20" s="662" t="str">
        <f>IFERROR(IF(OR(AAO20="日",AAO20="祝",AAO20=0,AAP20=""),"　",MAX(IF(AND(AAP20&gt;ABL14,AAR20&gt;ABJ14),0,IF(AND(AAP20&lt;=ABL14,AAP20&gt;ABI14,AAR20&gt;ABJ14),ABL14-AAP20,IF(AND(AAP20&lt;=ABL14,AAP20&lt;=ABI14,AAR20&gt;ABJ14),ABL14-ABI14,IF(AND(AAP20&gt;ABI14,AAR20&lt;=ABJ14),AAR20-AAP20,IF(AND(AAP20&lt;=ABI14,AAR20&lt;=ABJ14),AAR20-ABI14,0))))),0)),0)</f>
        <v>　</v>
      </c>
      <c r="ABJ20" s="663"/>
      <c r="ABK20" s="664"/>
      <c r="ABL20" s="662" t="str">
        <f>IFERROR(IF(OR(AAO20="日",AAO20="祝",AAO20=0,AAP20=""),"　",MAX(IF(AND(AAP20&lt;=ABL14,AAR20&gt;ABM14),ABM14-ABL14,IF(AAR20&lt;=ABM14,0,IF(AND(AAP20&gt;ABL14,AAR20&gt;ABM14),ABM14-AAP20,0))),0)),0)</f>
        <v>　</v>
      </c>
      <c r="ABM20" s="663"/>
      <c r="ABN20" s="664"/>
      <c r="ABO20" s="662" t="str">
        <f t="shared" si="13"/>
        <v>　</v>
      </c>
      <c r="ABP20" s="663"/>
      <c r="ABQ20" s="664"/>
      <c r="ABR20" s="665" t="str">
        <f>IF(ABU20="×",TIME(0,0,0),IF(ACE4="非常勤",AAT20,ABF20))</f>
        <v>　</v>
      </c>
      <c r="ABS20" s="666"/>
      <c r="ABT20" s="667"/>
      <c r="ABU20" s="265"/>
      <c r="ABV20" s="665" t="str">
        <f>IF(ABY20="×",TIME(0,0,0),IF(ACE4="非常勤",AAW20,ABI20))</f>
        <v>　</v>
      </c>
      <c r="ABW20" s="666"/>
      <c r="ABX20" s="667"/>
      <c r="ABY20" s="265"/>
      <c r="ABZ20" s="665" t="str">
        <f>IF(ACC20="×",TIME(0,0,0),IF(ACE4="非常勤",AAZ20,ABL20))</f>
        <v>　</v>
      </c>
      <c r="ACA20" s="666"/>
      <c r="ACB20" s="667"/>
      <c r="ACC20" s="265"/>
      <c r="ACD20" s="665" t="str">
        <f>IF(ACG20="×",TIME(0,0,0),IF(ACE4="非常勤",ABC20,ABO20))</f>
        <v>　</v>
      </c>
      <c r="ACE20" s="666"/>
      <c r="ACF20" s="667"/>
      <c r="ACG20" s="265"/>
      <c r="ACH20" s="668"/>
      <c r="ACI20" s="669"/>
      <c r="ACJ20" s="668"/>
      <c r="ACK20" s="670"/>
      <c r="ACL20" s="669"/>
      <c r="ACM20" s="671"/>
      <c r="ACN20" s="672"/>
      <c r="ACO20" s="672"/>
      <c r="ACP20" s="673"/>
      <c r="ACQ20" s="263">
        <f>$A$20</f>
        <v>6</v>
      </c>
      <c r="ACR20" s="264" t="str">
        <f>$B$20</f>
        <v>祝</v>
      </c>
      <c r="ACS20" s="660"/>
      <c r="ACT20" s="661"/>
      <c r="ACU20" s="660"/>
      <c r="ACV20" s="661"/>
      <c r="ACW20" s="662" t="str">
        <f>IFERROR(IF(OR(ACR20="日",ACR20="祝",ACR20=0,ACS20=""),"　",MAX(IF(AND(ACS20&lt;=ACW14,ACU20&gt;ACX14),ACX14-ACW14,IF(AND(ACS20&gt;ACW14,ACU20&lt;=ACX14),ACU20-ACS20,IF(AND(ACS20&lt;=ACW14,ACU20&lt;=ACX14),ACU20-ACW14,IF(AND(ACS20&gt;ACW14,ACU20&gt;ACX14),ACX14-ACS20,0)))),0)),0)</f>
        <v>　</v>
      </c>
      <c r="ACX20" s="663"/>
      <c r="ACY20" s="664"/>
      <c r="ACZ20" s="662" t="str">
        <f>IFERROR(IF(OR(ACR20="日",ACR20="祝",ACR20=0,ACS20=""),"　",MAX(IF(AND(ACS20&gt;ADC14,ACU20&gt;ADA14),0,IF(AND(ACS20&lt;=ADC14,ACS20&gt;ACZ14,ACU20&gt;ADA14),ADC14-ACS20,IF(AND(ACS20&lt;=ADC14,ACS20&lt;=ACZ14,ACU20&gt;ADA14),ADC14-ACZ14,IF(AND(ACS20&gt;ACZ14,ACU20&lt;=ADA14),ACU20-ACS20,IF(AND(ACS20&lt;=ACZ14,ACU20&lt;=ADA14),ACU20-ACZ14,0))))),0)),0)</f>
        <v>　</v>
      </c>
      <c r="ADA20" s="663"/>
      <c r="ADB20" s="664"/>
      <c r="ADC20" s="662" t="str">
        <f>IFERROR(IF(OR(ACR20="日",ACR20="祝",ACR20=0,ACS20=""),"　",MAX(IF(AND(ACS20&lt;=ADC14,ACU20&gt;ADD14),ADD14-ADC14,IF(ACU20&lt;=ADD14,0,IF(AND(ACS20&gt;ADC14,ACU20&gt;ADD14),ADD14-ACS20,0))),0)),0)</f>
        <v>　</v>
      </c>
      <c r="ADD20" s="663"/>
      <c r="ADE20" s="664"/>
      <c r="ADF20" s="662" t="str">
        <f>IFERROR(IF(OR(ACR20="日",ACR20="祝",ACR20=0,ACS20=""),"　",MAX(IF(ACS20&gt;ADF14,ACU20-ACS20,IF(ACS20&lt;=ADF14,ACU20-ADF14,0)),0)),0)</f>
        <v>　</v>
      </c>
      <c r="ADG20" s="663"/>
      <c r="ADH20" s="664"/>
      <c r="ADI20" s="662" t="str">
        <f>IFERROR(IF(OR(ACR20="日",ACR20="祝",ACR20=0,ACS20=""),"　",MAX(IF(AND(ACS20&lt;=ADI14,ACU20&gt;ADJ14),ADJ14-ADI14,IF(AND(ACS20&gt;ADI14,ACU20&lt;=ADJ14),ACU20-ACS20,IF(AND(ACS20&lt;=ADI14,ACU20&lt;=ADJ14),ACU20-ADI14,IF(AND(ACS20&gt;ADI14,ACU20&gt;ADJ14),ADJ14-ACS20,0)))),0)),0)</f>
        <v>　</v>
      </c>
      <c r="ADJ20" s="663"/>
      <c r="ADK20" s="664"/>
      <c r="ADL20" s="662" t="str">
        <f>IFERROR(IF(OR(ACR20="日",ACR20="祝",ACR20=0,ACS20=""),"　",MAX(IF(AND(ACS20&gt;ADO14,ACU20&gt;ADM14),0,IF(AND(ACS20&lt;=ADO14,ACS20&gt;ADL14,ACU20&gt;ADM14),ADO14-ACS20,IF(AND(ACS20&lt;=ADO14,ACS20&lt;=ADL14,ACU20&gt;ADM14),ADO14-ADL14,IF(AND(ACS20&gt;ADL14,ACU20&lt;=ADM14),ACU20-ACS20,IF(AND(ACS20&lt;=ADL14,ACU20&lt;=ADM14),ACU20-ADL14,0))))),0)),0)</f>
        <v>　</v>
      </c>
      <c r="ADM20" s="663"/>
      <c r="ADN20" s="664"/>
      <c r="ADO20" s="662" t="str">
        <f>IFERROR(IF(OR(ACR20="日",ACR20="祝",ACR20=0,ACS20=""),"　",MAX(IF(AND(ACS20&lt;=ADO14,ACU20&gt;ADP14),ADP14-ADO14,IF(ACU20&lt;=ADP14,0,IF(AND(ACS20&gt;ADO14,ACU20&gt;ADP14),ADP14-ACS20,0))),0)),0)</f>
        <v>　</v>
      </c>
      <c r="ADP20" s="663"/>
      <c r="ADQ20" s="664"/>
      <c r="ADR20" s="662" t="str">
        <f t="shared" si="14"/>
        <v>　</v>
      </c>
      <c r="ADS20" s="663"/>
      <c r="ADT20" s="664"/>
      <c r="ADU20" s="665" t="str">
        <f>IF(ADX20="×",TIME(0,0,0),IF(AEH4="非常勤",ACW20,ADI20))</f>
        <v>　</v>
      </c>
      <c r="ADV20" s="666"/>
      <c r="ADW20" s="667"/>
      <c r="ADX20" s="265"/>
      <c r="ADY20" s="665" t="str">
        <f>IF(AEB20="×",TIME(0,0,0),IF(AEH4="非常勤",ACZ20,ADL20))</f>
        <v>　</v>
      </c>
      <c r="ADZ20" s="666"/>
      <c r="AEA20" s="667"/>
      <c r="AEB20" s="265"/>
      <c r="AEC20" s="665" t="str">
        <f>IF(AEF20="×",TIME(0,0,0),IF(AEH4="非常勤",ADC20,ADO20))</f>
        <v>　</v>
      </c>
      <c r="AED20" s="666"/>
      <c r="AEE20" s="667"/>
      <c r="AEF20" s="265"/>
      <c r="AEG20" s="665" t="str">
        <f>IF(AEJ20="×",TIME(0,0,0),IF(AEH4="非常勤",ADF20,ADR20))</f>
        <v>　</v>
      </c>
      <c r="AEH20" s="666"/>
      <c r="AEI20" s="667"/>
      <c r="AEJ20" s="265"/>
      <c r="AEK20" s="668"/>
      <c r="AEL20" s="669"/>
      <c r="AEM20" s="668"/>
      <c r="AEN20" s="670"/>
      <c r="AEO20" s="669"/>
      <c r="AEP20" s="671"/>
      <c r="AEQ20" s="672"/>
      <c r="AER20" s="672"/>
      <c r="AES20" s="673"/>
      <c r="AET20" s="263">
        <f>$A$20</f>
        <v>6</v>
      </c>
      <c r="AEU20" s="264" t="str">
        <f>$B$20</f>
        <v>祝</v>
      </c>
      <c r="AEV20" s="660"/>
      <c r="AEW20" s="661"/>
      <c r="AEX20" s="660"/>
      <c r="AEY20" s="661"/>
      <c r="AEZ20" s="662" t="str">
        <f>IFERROR(IF(OR(AEU20="日",AEU20="祝",AEU20=0,AEV20=""),"　",MAX(IF(AND(AEV20&lt;=AEZ14,AEX20&gt;AFA14),AFA14-AEZ14,IF(AND(AEV20&gt;AEZ14,AEX20&lt;=AFA14),AEX20-AEV20,IF(AND(AEV20&lt;=AEZ14,AEX20&lt;=AFA14),AEX20-AEZ14,IF(AND(AEV20&gt;AEZ14,AEX20&gt;AFA14),AFA14-AEV20,0)))),0)),0)</f>
        <v>　</v>
      </c>
      <c r="AFA20" s="663"/>
      <c r="AFB20" s="664"/>
      <c r="AFC20" s="662" t="str">
        <f>IFERROR(IF(OR(AEU20="日",AEU20="祝",AEU20=0,AEV20=""),"　",MAX(IF(AND(AEV20&gt;AFF14,AEX20&gt;AFD14),0,IF(AND(AEV20&lt;=AFF14,AEV20&gt;AFC14,AEX20&gt;AFD14),AFF14-AEV20,IF(AND(AEV20&lt;=AFF14,AEV20&lt;=AFC14,AEX20&gt;AFD14),AFF14-AFC14,IF(AND(AEV20&gt;AFC14,AEX20&lt;=AFD14),AEX20-AEV20,IF(AND(AEV20&lt;=AFC14,AEX20&lt;=AFD14),AEX20-AFC14,0))))),0)),0)</f>
        <v>　</v>
      </c>
      <c r="AFD20" s="663"/>
      <c r="AFE20" s="664"/>
      <c r="AFF20" s="662" t="str">
        <f>IFERROR(IF(OR(AEU20="日",AEU20="祝",AEU20=0,AEV20=""),"　",MAX(IF(AND(AEV20&lt;=AFF14,AEX20&gt;AFG14),AFG14-AFF14,IF(AEX20&lt;=AFG14,0,IF(AND(AEV20&gt;AFF14,AEX20&gt;AFG14),AFG14-AEV20,0))),0)),0)</f>
        <v>　</v>
      </c>
      <c r="AFG20" s="663"/>
      <c r="AFH20" s="664"/>
      <c r="AFI20" s="662" t="str">
        <f>IFERROR(IF(OR(AEU20="日",AEU20="祝",AEU20=0,AEV20=""),"　",MAX(IF(AEV20&gt;AFI14,AEX20-AEV20,IF(AEV20&lt;=AFI14,AEX20-AFI14,0)),0)),0)</f>
        <v>　</v>
      </c>
      <c r="AFJ20" s="663"/>
      <c r="AFK20" s="664"/>
      <c r="AFL20" s="662" t="str">
        <f>IFERROR(IF(OR(AEU20="日",AEU20="祝",AEU20=0,AEV20=""),"　",MAX(IF(AND(AEV20&lt;=AFL14,AEX20&gt;AFM14),AFM14-AFL14,IF(AND(AEV20&gt;AFL14,AEX20&lt;=AFM14),AEX20-AEV20,IF(AND(AEV20&lt;=AFL14,AEX20&lt;=AFM14),AEX20-AFL14,IF(AND(AEV20&gt;AFL14,AEX20&gt;AFM14),AFM14-AEV20,0)))),0)),0)</f>
        <v>　</v>
      </c>
      <c r="AFM20" s="663"/>
      <c r="AFN20" s="664"/>
      <c r="AFO20" s="662" t="str">
        <f>IFERROR(IF(OR(AEU20="日",AEU20="祝",AEU20=0,AEV20=""),"　",MAX(IF(AND(AEV20&gt;AFR14,AEX20&gt;AFP14),0,IF(AND(AEV20&lt;=AFR14,AEV20&gt;AFO14,AEX20&gt;AFP14),AFR14-AEV20,IF(AND(AEV20&lt;=AFR14,AEV20&lt;=AFO14,AEX20&gt;AFP14),AFR14-AFO14,IF(AND(AEV20&gt;AFO14,AEX20&lt;=AFP14),AEX20-AEV20,IF(AND(AEV20&lt;=AFO14,AEX20&lt;=AFP14),AEX20-AFO14,0))))),0)),0)</f>
        <v>　</v>
      </c>
      <c r="AFP20" s="663"/>
      <c r="AFQ20" s="664"/>
      <c r="AFR20" s="662" t="str">
        <f>IFERROR(IF(OR(AEU20="日",AEU20="祝",AEU20=0,AEV20=""),"　",MAX(IF(AND(AEV20&lt;=AFR14,AEX20&gt;AFS14),AFS14-AFR14,IF(AEX20&lt;=AFS14,0,IF(AND(AEV20&gt;AFR14,AEX20&gt;AFS14),AFS14-AEV20,0))),0)),0)</f>
        <v>　</v>
      </c>
      <c r="AFS20" s="663"/>
      <c r="AFT20" s="664"/>
      <c r="AFU20" s="662" t="str">
        <f t="shared" si="15"/>
        <v>　</v>
      </c>
      <c r="AFV20" s="663"/>
      <c r="AFW20" s="664"/>
      <c r="AFX20" s="665" t="str">
        <f>IF(AGA20="×",TIME(0,0,0),IF(AGK4="非常勤",AEZ20,AFL20))</f>
        <v>　</v>
      </c>
      <c r="AFY20" s="666"/>
      <c r="AFZ20" s="667"/>
      <c r="AGA20" s="265"/>
      <c r="AGB20" s="665" t="str">
        <f>IF(AGE20="×",TIME(0,0,0),IF(AGK4="非常勤",AFC20,AFO20))</f>
        <v>　</v>
      </c>
      <c r="AGC20" s="666"/>
      <c r="AGD20" s="667"/>
      <c r="AGE20" s="265"/>
      <c r="AGF20" s="665" t="str">
        <f>IF(AGI20="×",TIME(0,0,0),IF(AGK4="非常勤",AFF20,AFR20))</f>
        <v>　</v>
      </c>
      <c r="AGG20" s="666"/>
      <c r="AGH20" s="667"/>
      <c r="AGI20" s="265"/>
      <c r="AGJ20" s="665" t="str">
        <f>IF(AGM20="×",TIME(0,0,0),IF(AGK4="非常勤",AFI20,AFU20))</f>
        <v>　</v>
      </c>
      <c r="AGK20" s="666"/>
      <c r="AGL20" s="667"/>
      <c r="AGM20" s="265"/>
      <c r="AGN20" s="668"/>
      <c r="AGO20" s="669"/>
      <c r="AGP20" s="668"/>
      <c r="AGQ20" s="670"/>
      <c r="AGR20" s="669"/>
      <c r="AGS20" s="671"/>
      <c r="AGT20" s="672"/>
      <c r="AGU20" s="672"/>
      <c r="AGV20" s="673"/>
      <c r="AGW20" s="263">
        <f>$A$20</f>
        <v>6</v>
      </c>
      <c r="AGX20" s="264" t="str">
        <f>$B$20</f>
        <v>祝</v>
      </c>
      <c r="AGY20" s="660"/>
      <c r="AGZ20" s="661"/>
      <c r="AHA20" s="660"/>
      <c r="AHB20" s="661"/>
      <c r="AHC20" s="662" t="str">
        <f>IFERROR(IF(OR(AGX20="日",AGX20="祝",AGX20=0,AGY20=""),"　",MAX(IF(AND(AGY20&lt;=AHC14,AHA20&gt;AHD14),AHD14-AHC14,IF(AND(AGY20&gt;AHC14,AHA20&lt;=AHD14),AHA20-AGY20,IF(AND(AGY20&lt;=AHC14,AHA20&lt;=AHD14),AHA20-AHC14,IF(AND(AGY20&gt;AHC14,AHA20&gt;AHD14),AHD14-AGY20,0)))),0)),0)</f>
        <v>　</v>
      </c>
      <c r="AHD20" s="663"/>
      <c r="AHE20" s="664"/>
      <c r="AHF20" s="662" t="str">
        <f>IFERROR(IF(OR(AGX20="日",AGX20="祝",AGX20=0,AGY20=""),"　",MAX(IF(AND(AGY20&gt;AHI14,AHA20&gt;AHG14),0,IF(AND(AGY20&lt;=AHI14,AGY20&gt;AHF14,AHA20&gt;AHG14),AHI14-AGY20,IF(AND(AGY20&lt;=AHI14,AGY20&lt;=AHF14,AHA20&gt;AHG14),AHI14-AHF14,IF(AND(AGY20&gt;AHF14,AHA20&lt;=AHG14),AHA20-AGY20,IF(AND(AGY20&lt;=AHF14,AHA20&lt;=AHG14),AHA20-AHF14,0))))),0)),0)</f>
        <v>　</v>
      </c>
      <c r="AHG20" s="663"/>
      <c r="AHH20" s="664"/>
      <c r="AHI20" s="662" t="str">
        <f>IFERROR(IF(OR(AGX20="日",AGX20="祝",AGX20=0,AGY20=""),"　",MAX(IF(AND(AGY20&lt;=AHI14,AHA20&gt;AHJ14),AHJ14-AHI14,IF(AHA20&lt;=AHJ14,0,IF(AND(AGY20&gt;AHI14,AHA20&gt;AHJ14),AHJ14-AGY20,0))),0)),0)</f>
        <v>　</v>
      </c>
      <c r="AHJ20" s="663"/>
      <c r="AHK20" s="664"/>
      <c r="AHL20" s="662" t="str">
        <f>IFERROR(IF(OR(AGX20="日",AGX20="祝",AGX20=0,AGY20=""),"　",MAX(IF(AGY20&gt;AHL14,AHA20-AGY20,IF(AGY20&lt;=AHL14,AHA20-AHL14,0)),0)),0)</f>
        <v>　</v>
      </c>
      <c r="AHM20" s="663"/>
      <c r="AHN20" s="664"/>
      <c r="AHO20" s="662" t="str">
        <f>IFERROR(IF(OR(AGX20="日",AGX20="祝",AGX20=0,AGY20=""),"　",MAX(IF(AND(AGY20&lt;=AHO14,AHA20&gt;AHP14),AHP14-AHO14,IF(AND(AGY20&gt;AHO14,AHA20&lt;=AHP14),AHA20-AGY20,IF(AND(AGY20&lt;=AHO14,AHA20&lt;=AHP14),AHA20-AHO14,IF(AND(AGY20&gt;AHO14,AHA20&gt;AHP14),AHP14-AGY20,0)))),0)),0)</f>
        <v>　</v>
      </c>
      <c r="AHP20" s="663"/>
      <c r="AHQ20" s="664"/>
      <c r="AHR20" s="662" t="str">
        <f>IFERROR(IF(OR(AGX20="日",AGX20="祝",AGX20=0,AGY20=""),"　",MAX(IF(AND(AGY20&gt;AHU14,AHA20&gt;AHS14),0,IF(AND(AGY20&lt;=AHU14,AGY20&gt;AHR14,AHA20&gt;AHS14),AHU14-AGY20,IF(AND(AGY20&lt;=AHU14,AGY20&lt;=AHR14,AHA20&gt;AHS14),AHU14-AHR14,IF(AND(AGY20&gt;AHR14,AHA20&lt;=AHS14),AHA20-AGY20,IF(AND(AGY20&lt;=AHR14,AHA20&lt;=AHS14),AHA20-AHR14,0))))),0)),0)</f>
        <v>　</v>
      </c>
      <c r="AHS20" s="663"/>
      <c r="AHT20" s="664"/>
      <c r="AHU20" s="662" t="str">
        <f>IFERROR(IF(OR(AGX20="日",AGX20="祝",AGX20=0,AGY20=""),"　",MAX(IF(AND(AGY20&lt;=AHU14,AHA20&gt;AHV14),AHV14-AHU14,IF(AHA20&lt;=AHV14,0,IF(AND(AGY20&gt;AHU14,AHA20&gt;AHV14),AHV14-AGY20,0))),0)),0)</f>
        <v>　</v>
      </c>
      <c r="AHV20" s="663"/>
      <c r="AHW20" s="664"/>
      <c r="AHX20" s="662" t="str">
        <f t="shared" si="16"/>
        <v>　</v>
      </c>
      <c r="AHY20" s="663"/>
      <c r="AHZ20" s="664"/>
      <c r="AIA20" s="665" t="str">
        <f>IF(AID20="×",TIME(0,0,0),IF(AIN4="非常勤",AHC20,AHO20))</f>
        <v>　</v>
      </c>
      <c r="AIB20" s="666"/>
      <c r="AIC20" s="667"/>
      <c r="AID20" s="265"/>
      <c r="AIE20" s="665" t="str">
        <f>IF(AIH20="×",TIME(0,0,0),IF(AIN4="非常勤",AHF20,AHR20))</f>
        <v>　</v>
      </c>
      <c r="AIF20" s="666"/>
      <c r="AIG20" s="667"/>
      <c r="AIH20" s="265"/>
      <c r="AII20" s="665" t="str">
        <f>IF(AIL20="×",TIME(0,0,0),IF(AIN4="非常勤",AHI20,AHU20))</f>
        <v>　</v>
      </c>
      <c r="AIJ20" s="666"/>
      <c r="AIK20" s="667"/>
      <c r="AIL20" s="265"/>
      <c r="AIM20" s="665" t="str">
        <f>IF(AIP20="×",TIME(0,0,0),IF(AIN4="非常勤",AHL20,AHX20))</f>
        <v>　</v>
      </c>
      <c r="AIN20" s="666"/>
      <c r="AIO20" s="667"/>
      <c r="AIP20" s="265"/>
      <c r="AIQ20" s="668"/>
      <c r="AIR20" s="669"/>
      <c r="AIS20" s="668"/>
      <c r="AIT20" s="670"/>
      <c r="AIU20" s="669"/>
      <c r="AIV20" s="671"/>
      <c r="AIW20" s="672"/>
      <c r="AIX20" s="672"/>
      <c r="AIY20" s="673"/>
      <c r="AIZ20" s="263">
        <f>$A$20</f>
        <v>6</v>
      </c>
      <c r="AJA20" s="264" t="str">
        <f>$B$20</f>
        <v>祝</v>
      </c>
      <c r="AJB20" s="660"/>
      <c r="AJC20" s="661"/>
      <c r="AJD20" s="660"/>
      <c r="AJE20" s="661"/>
      <c r="AJF20" s="662" t="str">
        <f>IFERROR(IF(OR(AJA20="日",AJA20="祝",AJA20=0,AJB20=""),"　",MAX(IF(AND(AJB20&lt;=AJF14,AJD20&gt;AJG14),AJG14-AJF14,IF(AND(AJB20&gt;AJF14,AJD20&lt;=AJG14),AJD20-AJB20,IF(AND(AJB20&lt;=AJF14,AJD20&lt;=AJG14),AJD20-AJF14,IF(AND(AJB20&gt;AJF14,AJD20&gt;AJG14),AJG14-AJB20,0)))),0)),0)</f>
        <v>　</v>
      </c>
      <c r="AJG20" s="663"/>
      <c r="AJH20" s="664"/>
      <c r="AJI20" s="662" t="str">
        <f>IFERROR(IF(OR(AJA20="日",AJA20="祝",AJA20=0,AJB20=""),"　",MAX(IF(AND(AJB20&gt;AJL14,AJD20&gt;AJJ14),0,IF(AND(AJB20&lt;=AJL14,AJB20&gt;AJI14,AJD20&gt;AJJ14),AJL14-AJB20,IF(AND(AJB20&lt;=AJL14,AJB20&lt;=AJI14,AJD20&gt;AJJ14),AJL14-AJI14,IF(AND(AJB20&gt;AJI14,AJD20&lt;=AJJ14),AJD20-AJB20,IF(AND(AJB20&lt;=AJI14,AJD20&lt;=AJJ14),AJD20-AJI14,0))))),0)),0)</f>
        <v>　</v>
      </c>
      <c r="AJJ20" s="663"/>
      <c r="AJK20" s="664"/>
      <c r="AJL20" s="662" t="str">
        <f>IFERROR(IF(OR(AJA20="日",AJA20="祝",AJA20=0,AJB20=""),"　",MAX(IF(AND(AJB20&lt;=AJL14,AJD20&gt;AJM14),AJM14-AJL14,IF(AJD20&lt;=AJM14,0,IF(AND(AJB20&gt;AJL14,AJD20&gt;AJM14),AJM14-AJB20,0))),0)),0)</f>
        <v>　</v>
      </c>
      <c r="AJM20" s="663"/>
      <c r="AJN20" s="664"/>
      <c r="AJO20" s="662" t="str">
        <f>IFERROR(IF(OR(AJA20="日",AJA20="祝",AJA20=0,AJB20=""),"　",MAX(IF(AJB20&gt;AJO14,AJD20-AJB20,IF(AJB20&lt;=AJO14,AJD20-AJO14,0)),0)),0)</f>
        <v>　</v>
      </c>
      <c r="AJP20" s="663"/>
      <c r="AJQ20" s="664"/>
      <c r="AJR20" s="662" t="str">
        <f>IFERROR(IF(OR(AJA20="日",AJA20="祝",AJA20=0,AJB20=""),"　",MAX(IF(AND(AJB20&lt;=AJR14,AJD20&gt;AJS14),AJS14-AJR14,IF(AND(AJB20&gt;AJR14,AJD20&lt;=AJS14),AJD20-AJB20,IF(AND(AJB20&lt;=AJR14,AJD20&lt;=AJS14),AJD20-AJR14,IF(AND(AJB20&gt;AJR14,AJD20&gt;AJS14),AJS14-AJB20,0)))),0)),0)</f>
        <v>　</v>
      </c>
      <c r="AJS20" s="663"/>
      <c r="AJT20" s="664"/>
      <c r="AJU20" s="662" t="str">
        <f>IFERROR(IF(OR(AJA20="日",AJA20="祝",AJA20=0,AJB20=""),"　",MAX(IF(AND(AJB20&gt;AJX14,AJD20&gt;AJV14),0,IF(AND(AJB20&lt;=AJX14,AJB20&gt;AJU14,AJD20&gt;AJV14),AJX14-AJB20,IF(AND(AJB20&lt;=AJX14,AJB20&lt;=AJU14,AJD20&gt;AJV14),AJX14-AJU14,IF(AND(AJB20&gt;AJU14,AJD20&lt;=AJV14),AJD20-AJB20,IF(AND(AJB20&lt;=AJU14,AJD20&lt;=AJV14),AJD20-AJU14,0))))),0)),0)</f>
        <v>　</v>
      </c>
      <c r="AJV20" s="663"/>
      <c r="AJW20" s="664"/>
      <c r="AJX20" s="662" t="str">
        <f>IFERROR(IF(OR(AJA20="日",AJA20="祝",AJA20=0,AJB20=""),"　",MAX(IF(AND(AJB20&lt;=AJX14,AJD20&gt;AJY14),AJY14-AJX14,IF(AJD20&lt;=AJY14,0,IF(AND(AJB20&gt;AJX14,AJD20&gt;AJY14),AJY14-AJB20,0))),0)),0)</f>
        <v>　</v>
      </c>
      <c r="AJY20" s="663"/>
      <c r="AJZ20" s="664"/>
      <c r="AKA20" s="662" t="str">
        <f t="shared" si="17"/>
        <v>　</v>
      </c>
      <c r="AKB20" s="663"/>
      <c r="AKC20" s="664"/>
      <c r="AKD20" s="665" t="str">
        <f>IF(AKG20="×",TIME(0,0,0),IF(AKQ4="非常勤",AJF20,AJR20))</f>
        <v>　</v>
      </c>
      <c r="AKE20" s="666"/>
      <c r="AKF20" s="667"/>
      <c r="AKG20" s="265"/>
      <c r="AKH20" s="665" t="str">
        <f>IF(AKK20="×",TIME(0,0,0),IF(AKQ4="非常勤",AJI20,AJU20))</f>
        <v>　</v>
      </c>
      <c r="AKI20" s="666"/>
      <c r="AKJ20" s="667"/>
      <c r="AKK20" s="265"/>
      <c r="AKL20" s="665" t="str">
        <f>IF(AKO20="×",TIME(0,0,0),IF(AKQ4="非常勤",AJL20,AJX20))</f>
        <v>　</v>
      </c>
      <c r="AKM20" s="666"/>
      <c r="AKN20" s="667"/>
      <c r="AKO20" s="265"/>
      <c r="AKP20" s="665" t="str">
        <f>IF(AKS20="×",TIME(0,0,0),IF(AKQ4="非常勤",AJO20,AKA20))</f>
        <v>　</v>
      </c>
      <c r="AKQ20" s="666"/>
      <c r="AKR20" s="667"/>
      <c r="AKS20" s="265"/>
      <c r="AKT20" s="668"/>
      <c r="AKU20" s="669"/>
      <c r="AKV20" s="668"/>
      <c r="AKW20" s="670"/>
      <c r="AKX20" s="669"/>
      <c r="AKY20" s="671"/>
      <c r="AKZ20" s="672"/>
      <c r="ALA20" s="672"/>
      <c r="ALB20" s="673"/>
      <c r="ALC20" s="263">
        <f>$A$20</f>
        <v>6</v>
      </c>
      <c r="ALD20" s="264" t="str">
        <f>$B$20</f>
        <v>祝</v>
      </c>
      <c r="ALE20" s="660"/>
      <c r="ALF20" s="661"/>
      <c r="ALG20" s="660"/>
      <c r="ALH20" s="661"/>
      <c r="ALI20" s="662" t="str">
        <f>IFERROR(IF(OR(ALD20="日",ALD20="祝",ALD20=0,ALE20=""),"　",MAX(IF(AND(ALE20&lt;=ALI14,ALG20&gt;ALJ14),ALJ14-ALI14,IF(AND(ALE20&gt;ALI14,ALG20&lt;=ALJ14),ALG20-ALE20,IF(AND(ALE20&lt;=ALI14,ALG20&lt;=ALJ14),ALG20-ALI14,IF(AND(ALE20&gt;ALI14,ALG20&gt;ALJ14),ALJ14-ALE20,0)))),0)),0)</f>
        <v>　</v>
      </c>
      <c r="ALJ20" s="663"/>
      <c r="ALK20" s="664"/>
      <c r="ALL20" s="662" t="str">
        <f>IFERROR(IF(OR(ALD20="日",ALD20="祝",ALD20=0,ALE20=""),"　",MAX(IF(AND(ALE20&gt;ALO14,ALG20&gt;ALM14),0,IF(AND(ALE20&lt;=ALO14,ALE20&gt;ALL14,ALG20&gt;ALM14),ALO14-ALE20,IF(AND(ALE20&lt;=ALO14,ALE20&lt;=ALL14,ALG20&gt;ALM14),ALO14-ALL14,IF(AND(ALE20&gt;ALL14,ALG20&lt;=ALM14),ALG20-ALE20,IF(AND(ALE20&lt;=ALL14,ALG20&lt;=ALM14),ALG20-ALL14,0))))),0)),0)</f>
        <v>　</v>
      </c>
      <c r="ALM20" s="663"/>
      <c r="ALN20" s="664"/>
      <c r="ALO20" s="662" t="str">
        <f>IFERROR(IF(OR(ALD20="日",ALD20="祝",ALD20=0,ALE20=""),"　",MAX(IF(AND(ALE20&lt;=ALO14,ALG20&gt;ALP14),ALP14-ALO14,IF(ALG20&lt;=ALP14,0,IF(AND(ALE20&gt;ALO14,ALG20&gt;ALP14),ALP14-ALE20,0))),0)),0)</f>
        <v>　</v>
      </c>
      <c r="ALP20" s="663"/>
      <c r="ALQ20" s="664"/>
      <c r="ALR20" s="662" t="str">
        <f>IFERROR(IF(OR(ALD20="日",ALD20="祝",ALD20=0,ALE20=""),"　",MAX(IF(ALE20&gt;ALR14,ALG20-ALE20,IF(ALE20&lt;=ALR14,ALG20-ALR14,0)),0)),0)</f>
        <v>　</v>
      </c>
      <c r="ALS20" s="663"/>
      <c r="ALT20" s="664"/>
      <c r="ALU20" s="662" t="str">
        <f>IFERROR(IF(OR(ALD20="日",ALD20="祝",ALD20=0,ALE20=""),"　",MAX(IF(AND(ALE20&lt;=ALU14,ALG20&gt;ALV14),ALV14-ALU14,IF(AND(ALE20&gt;ALU14,ALG20&lt;=ALV14),ALG20-ALE20,IF(AND(ALE20&lt;=ALU14,ALG20&lt;=ALV14),ALG20-ALU14,IF(AND(ALE20&gt;ALU14,ALG20&gt;ALV14),ALV14-ALE20,0)))),0)),0)</f>
        <v>　</v>
      </c>
      <c r="ALV20" s="663"/>
      <c r="ALW20" s="664"/>
      <c r="ALX20" s="662" t="str">
        <f>IFERROR(IF(OR(ALD20="日",ALD20="祝",ALD20=0,ALE20=""),"　",MAX(IF(AND(ALE20&gt;AMA14,ALG20&gt;ALY14),0,IF(AND(ALE20&lt;=AMA14,ALE20&gt;ALX14,ALG20&gt;ALY14),AMA14-ALE20,IF(AND(ALE20&lt;=AMA14,ALE20&lt;=ALX14,ALG20&gt;ALY14),AMA14-ALX14,IF(AND(ALE20&gt;ALX14,ALG20&lt;=ALY14),ALG20-ALE20,IF(AND(ALE20&lt;=ALX14,ALG20&lt;=ALY14),ALG20-ALX14,0))))),0)),0)</f>
        <v>　</v>
      </c>
      <c r="ALY20" s="663"/>
      <c r="ALZ20" s="664"/>
      <c r="AMA20" s="662" t="str">
        <f>IFERROR(IF(OR(ALD20="日",ALD20="祝",ALD20=0,ALE20=""),"　",MAX(IF(AND(ALE20&lt;=AMA14,ALG20&gt;AMB14),AMB14-AMA14,IF(ALG20&lt;=AMB14,0,IF(AND(ALE20&gt;AMA14,ALG20&gt;AMB14),AMB14-ALE20,0))),0)),0)</f>
        <v>　</v>
      </c>
      <c r="AMB20" s="663"/>
      <c r="AMC20" s="664"/>
      <c r="AMD20" s="662" t="str">
        <f t="shared" si="18"/>
        <v>　</v>
      </c>
      <c r="AME20" s="663"/>
      <c r="AMF20" s="664"/>
      <c r="AMG20" s="665" t="str">
        <f>IF(AMJ20="×",TIME(0,0,0),IF(AMT4="非常勤",ALI20,ALU20))</f>
        <v>　</v>
      </c>
      <c r="AMH20" s="666"/>
      <c r="AMI20" s="667"/>
      <c r="AMJ20" s="265"/>
      <c r="AMK20" s="665" t="str">
        <f>IF(AMN20="×",TIME(0,0,0),IF(AMT4="非常勤",ALL20,ALX20))</f>
        <v>　</v>
      </c>
      <c r="AML20" s="666"/>
      <c r="AMM20" s="667"/>
      <c r="AMN20" s="265"/>
      <c r="AMO20" s="665" t="str">
        <f>IF(AMR20="×",TIME(0,0,0),IF(AMT4="非常勤",ALO20,AMA20))</f>
        <v>　</v>
      </c>
      <c r="AMP20" s="666"/>
      <c r="AMQ20" s="667"/>
      <c r="AMR20" s="265"/>
      <c r="AMS20" s="665" t="str">
        <f>IF(AMV20="×",TIME(0,0,0),IF(AMT4="非常勤",ALR20,AMD20))</f>
        <v>　</v>
      </c>
      <c r="AMT20" s="666"/>
      <c r="AMU20" s="667"/>
      <c r="AMV20" s="265"/>
      <c r="AMW20" s="668"/>
      <c r="AMX20" s="669"/>
      <c r="AMY20" s="668"/>
      <c r="AMZ20" s="670"/>
      <c r="ANA20" s="669"/>
      <c r="ANB20" s="671"/>
      <c r="ANC20" s="672"/>
      <c r="AND20" s="672"/>
      <c r="ANE20" s="673"/>
      <c r="ANF20" s="263">
        <f>$A$20</f>
        <v>6</v>
      </c>
      <c r="ANG20" s="264" t="str">
        <f>$B$20</f>
        <v>祝</v>
      </c>
      <c r="ANH20" s="660"/>
      <c r="ANI20" s="661"/>
      <c r="ANJ20" s="660"/>
      <c r="ANK20" s="661"/>
      <c r="ANL20" s="662" t="str">
        <f>IFERROR(IF(OR(ANG20="日",ANG20="祝",ANG20=0,ANH20=""),"　",MAX(IF(AND(ANH20&lt;=ANL14,ANJ20&gt;ANM14),ANM14-ANL14,IF(AND(ANH20&gt;ANL14,ANJ20&lt;=ANM14),ANJ20-ANH20,IF(AND(ANH20&lt;=ANL14,ANJ20&lt;=ANM14),ANJ20-ANL14,IF(AND(ANH20&gt;ANL14,ANJ20&gt;ANM14),ANM14-ANH20,0)))),0)),0)</f>
        <v>　</v>
      </c>
      <c r="ANM20" s="663"/>
      <c r="ANN20" s="664"/>
      <c r="ANO20" s="662" t="str">
        <f>IFERROR(IF(OR(ANG20="日",ANG20="祝",ANG20=0,ANH20=""),"　",MAX(IF(AND(ANH20&gt;ANR14,ANJ20&gt;ANP14),0,IF(AND(ANH20&lt;=ANR14,ANH20&gt;ANO14,ANJ20&gt;ANP14),ANR14-ANH20,IF(AND(ANH20&lt;=ANR14,ANH20&lt;=ANO14,ANJ20&gt;ANP14),ANR14-ANO14,IF(AND(ANH20&gt;ANO14,ANJ20&lt;=ANP14),ANJ20-ANH20,IF(AND(ANH20&lt;=ANO14,ANJ20&lt;=ANP14),ANJ20-ANO14,0))))),0)),0)</f>
        <v>　</v>
      </c>
      <c r="ANP20" s="663"/>
      <c r="ANQ20" s="664"/>
      <c r="ANR20" s="662" t="str">
        <f>IFERROR(IF(OR(ANG20="日",ANG20="祝",ANG20=0,ANH20=""),"　",MAX(IF(AND(ANH20&lt;=ANR14,ANJ20&gt;ANS14),ANS14-ANR14,IF(ANJ20&lt;=ANS14,0,IF(AND(ANH20&gt;ANR14,ANJ20&gt;ANS14),ANS14-ANH20,0))),0)),0)</f>
        <v>　</v>
      </c>
      <c r="ANS20" s="663"/>
      <c r="ANT20" s="664"/>
      <c r="ANU20" s="662" t="str">
        <f>IFERROR(IF(OR(ANG20="日",ANG20="祝",ANG20=0,ANH20=""),"　",MAX(IF(ANH20&gt;ANU14,ANJ20-ANH20,IF(ANH20&lt;=ANU14,ANJ20-ANU14,0)),0)),0)</f>
        <v>　</v>
      </c>
      <c r="ANV20" s="663"/>
      <c r="ANW20" s="664"/>
      <c r="ANX20" s="662" t="str">
        <f>IFERROR(IF(OR(ANG20="日",ANG20="祝",ANG20=0,ANH20=""),"　",MAX(IF(AND(ANH20&lt;=ANX14,ANJ20&gt;ANY14),ANY14-ANX14,IF(AND(ANH20&gt;ANX14,ANJ20&lt;=ANY14),ANJ20-ANH20,IF(AND(ANH20&lt;=ANX14,ANJ20&lt;=ANY14),ANJ20-ANX14,IF(AND(ANH20&gt;ANX14,ANJ20&gt;ANY14),ANY14-ANH20,0)))),0)),0)</f>
        <v>　</v>
      </c>
      <c r="ANY20" s="663"/>
      <c r="ANZ20" s="664"/>
      <c r="AOA20" s="662" t="str">
        <f>IFERROR(IF(OR(ANG20="日",ANG20="祝",ANG20=0,ANH20=""),"　",MAX(IF(AND(ANH20&gt;AOD14,ANJ20&gt;AOB14),0,IF(AND(ANH20&lt;=AOD14,ANH20&gt;AOA14,ANJ20&gt;AOB14),AOD14-ANH20,IF(AND(ANH20&lt;=AOD14,ANH20&lt;=AOA14,ANJ20&gt;AOB14),AOD14-AOA14,IF(AND(ANH20&gt;AOA14,ANJ20&lt;=AOB14),ANJ20-ANH20,IF(AND(ANH20&lt;=AOA14,ANJ20&lt;=AOB14),ANJ20-AOA14,0))))),0)),0)</f>
        <v>　</v>
      </c>
      <c r="AOB20" s="663"/>
      <c r="AOC20" s="664"/>
      <c r="AOD20" s="662" t="str">
        <f>IFERROR(IF(OR(ANG20="日",ANG20="祝",ANG20=0,ANH20=""),"　",MAX(IF(AND(ANH20&lt;=AOD14,ANJ20&gt;AOE14),AOE14-AOD14,IF(ANJ20&lt;=AOE14,0,IF(AND(ANH20&gt;AOD14,ANJ20&gt;AOE14),AOE14-ANH20,0))),0)),0)</f>
        <v>　</v>
      </c>
      <c r="AOE20" s="663"/>
      <c r="AOF20" s="664"/>
      <c r="AOG20" s="662" t="str">
        <f t="shared" si="19"/>
        <v>　</v>
      </c>
      <c r="AOH20" s="663"/>
      <c r="AOI20" s="664"/>
      <c r="AOJ20" s="665" t="str">
        <f>IF(AOM20="×",TIME(0,0,0),IF(AOW4="非常勤",ANL20,ANX20))</f>
        <v>　</v>
      </c>
      <c r="AOK20" s="666"/>
      <c r="AOL20" s="667"/>
      <c r="AOM20" s="265"/>
      <c r="AON20" s="665" t="str">
        <f>IF(AOQ20="×",TIME(0,0,0),IF(AOW4="非常勤",ANO20,AOA20))</f>
        <v>　</v>
      </c>
      <c r="AOO20" s="666"/>
      <c r="AOP20" s="667"/>
      <c r="AOQ20" s="265"/>
      <c r="AOR20" s="665" t="str">
        <f>IF(AOU20="×",TIME(0,0,0),IF(AOW4="非常勤",ANR20,AOD20))</f>
        <v>　</v>
      </c>
      <c r="AOS20" s="666"/>
      <c r="AOT20" s="667"/>
      <c r="AOU20" s="265"/>
      <c r="AOV20" s="665" t="str">
        <f>IF(AOY20="×",TIME(0,0,0),IF(AOW4="非常勤",ANU20,AOG20))</f>
        <v>　</v>
      </c>
      <c r="AOW20" s="666"/>
      <c r="AOX20" s="667"/>
      <c r="AOY20" s="265"/>
      <c r="AOZ20" s="668"/>
      <c r="APA20" s="669"/>
      <c r="APB20" s="668"/>
      <c r="APC20" s="670"/>
      <c r="APD20" s="669"/>
      <c r="APE20" s="671"/>
      <c r="APF20" s="672"/>
      <c r="APG20" s="672"/>
      <c r="APH20" s="673"/>
      <c r="API20" s="263">
        <f>$A$20</f>
        <v>6</v>
      </c>
      <c r="APJ20" s="264" t="str">
        <f>$B$20</f>
        <v>祝</v>
      </c>
      <c r="APK20" s="660"/>
      <c r="APL20" s="661"/>
      <c r="APM20" s="660"/>
      <c r="APN20" s="661"/>
      <c r="APO20" s="662" t="str">
        <f>IFERROR(IF(OR(APJ20="日",APJ20="祝",APJ20=0,APK20=""),"　",MAX(IF(AND(APK20&lt;=APO14,APM20&gt;APP14),APP14-APO14,IF(AND(APK20&gt;APO14,APM20&lt;=APP14),APM20-APK20,IF(AND(APK20&lt;=APO14,APM20&lt;=APP14),APM20-APO14,IF(AND(APK20&gt;APO14,APM20&gt;APP14),APP14-APK20,0)))),0)),0)</f>
        <v>　</v>
      </c>
      <c r="APP20" s="663"/>
      <c r="APQ20" s="664"/>
      <c r="APR20" s="662" t="str">
        <f>IFERROR(IF(OR(APJ20="日",APJ20="祝",APJ20=0,APK20=""),"　",MAX(IF(AND(APK20&gt;APU14,APM20&gt;APS14),0,IF(AND(APK20&lt;=APU14,APK20&gt;APR14,APM20&gt;APS14),APU14-APK20,IF(AND(APK20&lt;=APU14,APK20&lt;=APR14,APM20&gt;APS14),APU14-APR14,IF(AND(APK20&gt;APR14,APM20&lt;=APS14),APM20-APK20,IF(AND(APK20&lt;=APR14,APM20&lt;=APS14),APM20-APR14,0))))),0)),0)</f>
        <v>　</v>
      </c>
      <c r="APS20" s="663"/>
      <c r="APT20" s="664"/>
      <c r="APU20" s="662" t="str">
        <f>IFERROR(IF(OR(APJ20="日",APJ20="祝",APJ20=0,APK20=""),"　",MAX(IF(AND(APK20&lt;=APU14,APM20&gt;APV14),APV14-APU14,IF(APM20&lt;=APV14,0,IF(AND(APK20&gt;APU14,APM20&gt;APV14),APV14-APK20,0))),0)),0)</f>
        <v>　</v>
      </c>
      <c r="APV20" s="663"/>
      <c r="APW20" s="664"/>
      <c r="APX20" s="662" t="str">
        <f>IFERROR(IF(OR(APJ20="日",APJ20="祝",APJ20=0,APK20=""),"　",MAX(IF(APK20&gt;APX14,APM20-APK20,IF(APK20&lt;=APX14,APM20-APX14,0)),0)),0)</f>
        <v>　</v>
      </c>
      <c r="APY20" s="663"/>
      <c r="APZ20" s="664"/>
      <c r="AQA20" s="662" t="str">
        <f>IFERROR(IF(OR(APJ20="日",APJ20="祝",APJ20=0,APK20=""),"　",MAX(IF(AND(APK20&lt;=AQA14,APM20&gt;AQB14),AQB14-AQA14,IF(AND(APK20&gt;AQA14,APM20&lt;=AQB14),APM20-APK20,IF(AND(APK20&lt;=AQA14,APM20&lt;=AQB14),APM20-AQA14,IF(AND(APK20&gt;AQA14,APM20&gt;AQB14),AQB14-APK20,0)))),0)),0)</f>
        <v>　</v>
      </c>
      <c r="AQB20" s="663"/>
      <c r="AQC20" s="664"/>
      <c r="AQD20" s="662" t="str">
        <f>IFERROR(IF(OR(APJ20="日",APJ20="祝",APJ20=0,APK20=""),"　",MAX(IF(AND(APK20&gt;AQG14,APM20&gt;AQE14),0,IF(AND(APK20&lt;=AQG14,APK20&gt;AQD14,APM20&gt;AQE14),AQG14-APK20,IF(AND(APK20&lt;=AQG14,APK20&lt;=AQD14,APM20&gt;AQE14),AQG14-AQD14,IF(AND(APK20&gt;AQD14,APM20&lt;=AQE14),APM20-APK20,IF(AND(APK20&lt;=AQD14,APM20&lt;=AQE14),APM20-AQD14,0))))),0)),0)</f>
        <v>　</v>
      </c>
      <c r="AQE20" s="663"/>
      <c r="AQF20" s="664"/>
      <c r="AQG20" s="662" t="str">
        <f>IFERROR(IF(OR(APJ20="日",APJ20="祝",APJ20=0,APK20=""),"　",MAX(IF(AND(APK20&lt;=AQG14,APM20&gt;AQH14),AQH14-AQG14,IF(APM20&lt;=AQH14,0,IF(AND(APK20&gt;AQG14,APM20&gt;AQH14),AQH14-APK20,0))),0)),0)</f>
        <v>　</v>
      </c>
      <c r="AQH20" s="663"/>
      <c r="AQI20" s="664"/>
      <c r="AQJ20" s="662" t="str">
        <f t="shared" si="20"/>
        <v>　</v>
      </c>
      <c r="AQK20" s="663"/>
      <c r="AQL20" s="664"/>
      <c r="AQM20" s="665" t="str">
        <f>IF(AQP20="×",TIME(0,0,0),IF(AQZ4="非常勤",APO20,AQA20))</f>
        <v>　</v>
      </c>
      <c r="AQN20" s="666"/>
      <c r="AQO20" s="667"/>
      <c r="AQP20" s="265"/>
      <c r="AQQ20" s="665" t="str">
        <f>IF(AQT20="×",TIME(0,0,0),IF(AQZ4="非常勤",APR20,AQD20))</f>
        <v>　</v>
      </c>
      <c r="AQR20" s="666"/>
      <c r="AQS20" s="667"/>
      <c r="AQT20" s="265"/>
      <c r="AQU20" s="665" t="str">
        <f>IF(AQX20="×",TIME(0,0,0),IF(AQZ4="非常勤",APU20,AQG20))</f>
        <v>　</v>
      </c>
      <c r="AQV20" s="666"/>
      <c r="AQW20" s="667"/>
      <c r="AQX20" s="265"/>
      <c r="AQY20" s="665" t="str">
        <f>IF(ARB20="×",TIME(0,0,0),IF(AQZ4="非常勤",APX20,AQJ20))</f>
        <v>　</v>
      </c>
      <c r="AQZ20" s="666"/>
      <c r="ARA20" s="667"/>
      <c r="ARB20" s="265"/>
      <c r="ARC20" s="720"/>
      <c r="ARD20" s="720"/>
      <c r="ARE20" s="668"/>
      <c r="ARF20" s="670"/>
      <c r="ARG20" s="669"/>
      <c r="ARH20" s="671"/>
      <c r="ARI20" s="672"/>
      <c r="ARJ20" s="672"/>
      <c r="ARK20" s="673"/>
      <c r="ARL20" s="263">
        <f>$A$20</f>
        <v>6</v>
      </c>
      <c r="ARM20" s="264" t="str">
        <f>$B$20</f>
        <v>祝</v>
      </c>
      <c r="ARN20" s="660"/>
      <c r="ARO20" s="661"/>
      <c r="ARP20" s="660"/>
      <c r="ARQ20" s="661"/>
      <c r="ARR20" s="662" t="str">
        <f>IFERROR(IF(OR(ARM20="日",ARM20="祝",ARM20=0,ARN20=""),"　",MAX(IF(AND(ARN20&lt;=ARR14,ARP20&gt;ARS14),ARS14-ARR14,IF(AND(ARN20&gt;ARR14,ARP20&lt;=ARS14),ARP20-ARN20,IF(AND(ARN20&lt;=ARR14,ARP20&lt;=ARS14),ARP20-ARR14,IF(AND(ARN20&gt;ARR14,ARP20&gt;ARS14),ARS14-ARN20,0)))),0)),0)</f>
        <v>　</v>
      </c>
      <c r="ARS20" s="663"/>
      <c r="ART20" s="664"/>
      <c r="ARU20" s="662" t="str">
        <f>IFERROR(IF(OR(ARM20="日",ARM20="祝",ARM20=0,ARN20=""),"　",MAX(IF(AND(ARN20&gt;ARX14,ARP20&gt;ARV14),0,IF(AND(ARN20&lt;=ARX14,ARN20&gt;ARU14,ARP20&gt;ARV14),ARX14-ARN20,IF(AND(ARN20&lt;=ARX14,ARN20&lt;=ARU14,ARP20&gt;ARV14),ARX14-ARU14,IF(AND(ARN20&gt;ARU14,ARP20&lt;=ARV14),ARP20-ARN20,IF(AND(ARN20&lt;=ARU14,ARP20&lt;=ARV14),ARP20-ARU14,0))))),0)),0)</f>
        <v>　</v>
      </c>
      <c r="ARV20" s="663"/>
      <c r="ARW20" s="664"/>
      <c r="ARX20" s="662" t="str">
        <f>IFERROR(IF(OR(ARM20="日",ARM20="祝",ARM20=0,ARN20=""),"　",MAX(IF(AND(ARN20&lt;=ARX14,ARP20&gt;ARY14),ARY14-ARX14,IF(ARP20&lt;=ARY14,0,IF(AND(ARN20&gt;ARX14,ARP20&gt;ARY14),ARY14-ARN20,0))),0)),0)</f>
        <v>　</v>
      </c>
      <c r="ARY20" s="663"/>
      <c r="ARZ20" s="664"/>
      <c r="ASA20" s="662" t="str">
        <f>IFERROR(IF(OR(ARM20="日",ARM20="祝",ARM20=0,ARN20=""),"　",MAX(IF(ARN20&gt;ASA14,ARP20-ARN20,IF(ARN20&lt;=ASA14,ARP20-ASA14,0)),0)),0)</f>
        <v>　</v>
      </c>
      <c r="ASB20" s="663"/>
      <c r="ASC20" s="664"/>
      <c r="ASD20" s="662" t="str">
        <f>IFERROR(IF(OR(ARM20="日",ARM20="祝",ARM20=0,ARN20=""),"　",MAX(IF(AND(ARN20&lt;=ASD14,ARP20&gt;ASE14),ASE14-ASD14,IF(AND(ARN20&gt;ASD14,ARP20&lt;=ASE14),ARP20-ARN20,IF(AND(ARN20&lt;=ASD14,ARP20&lt;=ASE14),ARP20-ASD14,IF(AND(ARN20&gt;ASD14,ARP20&gt;ASE14),ASE14-ARN20,0)))),0)),0)</f>
        <v>　</v>
      </c>
      <c r="ASE20" s="663"/>
      <c r="ASF20" s="664"/>
      <c r="ASG20" s="662" t="str">
        <f>IFERROR(IF(OR(ARM20="日",ARM20="祝",ARM20=0,ARN20=""),"　",MAX(IF(AND(ARN20&gt;ASJ14,ARP20&gt;ASH14),0,IF(AND(ARN20&lt;=ASJ14,ARN20&gt;ASG14,ARP20&gt;ASH14),ASJ14-ARN20,IF(AND(ARN20&lt;=ASJ14,ARN20&lt;=ASG14,ARP20&gt;ASH14),ASJ14-ASG14,IF(AND(ARN20&gt;ASG14,ARP20&lt;=ASH14),ARP20-ARN20,IF(AND(ARN20&lt;=ASG14,ARP20&lt;=ASH14),ARP20-ASG14,0))))),0)),0)</f>
        <v>　</v>
      </c>
      <c r="ASH20" s="663"/>
      <c r="ASI20" s="664"/>
      <c r="ASJ20" s="662" t="str">
        <f>IFERROR(IF(OR(ARM20="日",ARM20="祝",ARM20=0,ARN20=""),"　",MAX(IF(AND(ARN20&lt;=ASJ14,ARP20&gt;ASK14),ASK14-ASJ14,IF(ARP20&lt;=ASK14,0,IF(AND(ARN20&gt;ASJ14,ARP20&gt;ASK14),ASK14-ARN20,0))),0)),0)</f>
        <v>　</v>
      </c>
      <c r="ASK20" s="663"/>
      <c r="ASL20" s="664"/>
      <c r="ASM20" s="662" t="str">
        <f t="shared" si="21"/>
        <v>　</v>
      </c>
      <c r="ASN20" s="663"/>
      <c r="ASO20" s="664"/>
      <c r="ASP20" s="665" t="str">
        <f>IF(ASS20="×",TIME(0,0,0),IF(ATC4="非常勤",ARR20,ASD20))</f>
        <v>　</v>
      </c>
      <c r="ASQ20" s="666"/>
      <c r="ASR20" s="667"/>
      <c r="ASS20" s="265"/>
      <c r="AST20" s="665" t="str">
        <f>IF(ASW20="×",TIME(0,0,0),IF(ATC4="非常勤",ARU20,ASG20))</f>
        <v>　</v>
      </c>
      <c r="ASU20" s="666"/>
      <c r="ASV20" s="667"/>
      <c r="ASW20" s="265"/>
      <c r="ASX20" s="665" t="str">
        <f>IF(ATA20="×",TIME(0,0,0),IF(ATC4="非常勤",ARX20,ASJ20))</f>
        <v>　</v>
      </c>
      <c r="ASY20" s="666"/>
      <c r="ASZ20" s="667"/>
      <c r="ATA20" s="265"/>
      <c r="ATB20" s="665" t="str">
        <f>IF(ATE20="×",TIME(0,0,0),IF(ATC4="非常勤",ASA20,ASM20))</f>
        <v>　</v>
      </c>
      <c r="ATC20" s="666"/>
      <c r="ATD20" s="667"/>
      <c r="ATE20" s="265"/>
      <c r="ATF20" s="720"/>
      <c r="ATG20" s="720"/>
      <c r="ATH20" s="668"/>
      <c r="ATI20" s="670"/>
      <c r="ATJ20" s="669"/>
      <c r="ATK20" s="671"/>
      <c r="ATL20" s="672"/>
      <c r="ATM20" s="672"/>
      <c r="ATN20" s="673"/>
      <c r="ATO20" s="263">
        <f>$A$20</f>
        <v>6</v>
      </c>
      <c r="ATP20" s="264" t="str">
        <f>$B$20</f>
        <v>祝</v>
      </c>
      <c r="ATQ20" s="660"/>
      <c r="ATR20" s="661"/>
      <c r="ATS20" s="660"/>
      <c r="ATT20" s="661"/>
      <c r="ATU20" s="662" t="str">
        <f>IFERROR(IF(OR(ATP20="日",ATP20="祝",ATP20=0,ATQ20=""),"　",MAX(IF(AND(ATQ20&lt;=ATU14,ATS20&gt;ATV14),ATV14-ATU14,IF(AND(ATQ20&gt;ATU14,ATS20&lt;=ATV14),ATS20-ATQ20,IF(AND(ATQ20&lt;=ATU14,ATS20&lt;=ATV14),ATS20-ATU14,IF(AND(ATQ20&gt;ATU14,ATS20&gt;ATV14),ATV14-ATQ20,0)))),0)),0)</f>
        <v>　</v>
      </c>
      <c r="ATV20" s="663"/>
      <c r="ATW20" s="664"/>
      <c r="ATX20" s="662" t="str">
        <f>IFERROR(IF(OR(ATP20="日",ATP20="祝",ATP20=0,ATQ20=""),"　",MAX(IF(AND(ATQ20&gt;AUA14,ATS20&gt;ATY14),0,IF(AND(ATQ20&lt;=AUA14,ATQ20&gt;ATX14,ATS20&gt;ATY14),AUA14-ATQ20,IF(AND(ATQ20&lt;=AUA14,ATQ20&lt;=ATX14,ATS20&gt;ATY14),AUA14-ATX14,IF(AND(ATQ20&gt;ATX14,ATS20&lt;=ATY14),ATS20-ATQ20,IF(AND(ATQ20&lt;=ATX14,ATS20&lt;=ATY14),ATS20-ATX14,0))))),0)),0)</f>
        <v>　</v>
      </c>
      <c r="ATY20" s="663"/>
      <c r="ATZ20" s="664"/>
      <c r="AUA20" s="662" t="str">
        <f>IFERROR(IF(OR(ATP20="日",ATP20="祝",ATP20=0,ATQ20=""),"　",MAX(IF(AND(ATQ20&lt;=AUA14,ATS20&gt;AUB14),AUB14-AUA14,IF(ATS20&lt;=AUB14,0,IF(AND(ATQ20&gt;AUA14,ATS20&gt;AUB14),AUB14-ATQ20,0))),0)),0)</f>
        <v>　</v>
      </c>
      <c r="AUB20" s="663"/>
      <c r="AUC20" s="664"/>
      <c r="AUD20" s="662" t="str">
        <f>IFERROR(IF(OR(ATP20="日",ATP20="祝",ATP20=0,ATQ20=""),"　",MAX(IF(ATQ20&gt;AUD14,ATS20-ATQ20,IF(ATQ20&lt;=AUD14,ATS20-AUD14,0)),0)),0)</f>
        <v>　</v>
      </c>
      <c r="AUE20" s="663"/>
      <c r="AUF20" s="664"/>
      <c r="AUG20" s="662" t="str">
        <f>IFERROR(IF(OR(ATP20="日",ATP20="祝",ATP20=0,ATQ20=""),"　",MAX(IF(AND(ATQ20&lt;=AUG14,ATS20&gt;AUH14),AUH14-AUG14,IF(AND(ATQ20&gt;AUG14,ATS20&lt;=AUH14),ATS20-ATQ20,IF(AND(ATQ20&lt;=AUG14,ATS20&lt;=AUH14),ATS20-AUG14,IF(AND(ATQ20&gt;AUG14,ATS20&gt;AUH14),AUH14-ATQ20,0)))),0)),0)</f>
        <v>　</v>
      </c>
      <c r="AUH20" s="663"/>
      <c r="AUI20" s="664"/>
      <c r="AUJ20" s="662" t="str">
        <f>IFERROR(IF(OR(ATP20="日",ATP20="祝",ATP20=0,ATQ20=""),"　",MAX(IF(AND(ATQ20&gt;AUM14,ATS20&gt;AUK14),0,IF(AND(ATQ20&lt;=AUM14,ATQ20&gt;AUJ14,ATS20&gt;AUK14),AUM14-ATQ20,IF(AND(ATQ20&lt;=AUM14,ATQ20&lt;=AUJ14,ATS20&gt;AUK14),AUM14-AUJ14,IF(AND(ATQ20&gt;AUJ14,ATS20&lt;=AUK14),ATS20-ATQ20,IF(AND(ATQ20&lt;=AUJ14,ATS20&lt;=AUK14),ATS20-AUJ14,0))))),0)),0)</f>
        <v>　</v>
      </c>
      <c r="AUK20" s="663"/>
      <c r="AUL20" s="664"/>
      <c r="AUM20" s="662" t="str">
        <f>IFERROR(IF(OR(ATP20="日",ATP20="祝",ATP20=0,ATQ20=""),"　",MAX(IF(AND(ATQ20&lt;=AUM14,ATS20&gt;AUN14),AUN14-AUM14,IF(ATS20&lt;=AUN14,0,IF(AND(ATQ20&gt;AUM14,ATS20&gt;AUN14),AUN14-ATQ20,0))),0)),0)</f>
        <v>　</v>
      </c>
      <c r="AUN20" s="663"/>
      <c r="AUO20" s="664"/>
      <c r="AUP20" s="662" t="str">
        <f t="shared" si="22"/>
        <v>　</v>
      </c>
      <c r="AUQ20" s="663"/>
      <c r="AUR20" s="664"/>
      <c r="AUS20" s="665" t="str">
        <f>IF(AUV20="×",TIME(0,0,0),IF(AVF4="非常勤",ATU20,AUG20))</f>
        <v>　</v>
      </c>
      <c r="AUT20" s="666"/>
      <c r="AUU20" s="667"/>
      <c r="AUV20" s="265"/>
      <c r="AUW20" s="665" t="str">
        <f>IF(AUZ20="×",TIME(0,0,0),IF(AVF4="非常勤",ATX20,AUJ20))</f>
        <v>　</v>
      </c>
      <c r="AUX20" s="666"/>
      <c r="AUY20" s="667"/>
      <c r="AUZ20" s="265"/>
      <c r="AVA20" s="665" t="str">
        <f>IF(AVD20="×",TIME(0,0,0),IF(AVF4="非常勤",AUA20,AUM20))</f>
        <v>　</v>
      </c>
      <c r="AVB20" s="666"/>
      <c r="AVC20" s="667"/>
      <c r="AVD20" s="265"/>
      <c r="AVE20" s="665" t="str">
        <f>IF(AVH20="×",TIME(0,0,0),IF(AVF4="非常勤",AUD20,AUP20))</f>
        <v>　</v>
      </c>
      <c r="AVF20" s="666"/>
      <c r="AVG20" s="667"/>
      <c r="AVH20" s="265"/>
      <c r="AVI20" s="668"/>
      <c r="AVJ20" s="669"/>
      <c r="AVK20" s="668"/>
      <c r="AVL20" s="670"/>
      <c r="AVM20" s="669"/>
      <c r="AVN20" s="671"/>
      <c r="AVO20" s="672"/>
      <c r="AVP20" s="672"/>
      <c r="AVQ20" s="673"/>
      <c r="AVR20" s="263">
        <f>$A$20</f>
        <v>6</v>
      </c>
      <c r="AVS20" s="264" t="str">
        <f>$B$20</f>
        <v>祝</v>
      </c>
      <c r="AVT20" s="660"/>
      <c r="AVU20" s="661"/>
      <c r="AVV20" s="660"/>
      <c r="AVW20" s="661"/>
      <c r="AVX20" s="662" t="str">
        <f>IFERROR(IF(OR(AVS20="日",AVS20="祝",AVS20=0,AVT20=""),"　",MAX(IF(AND(AVT20&lt;=AVX14,AVV20&gt;AVY14),AVY14-AVX14,IF(AND(AVT20&gt;AVX14,AVV20&lt;=AVY14),AVV20-AVT20,IF(AND(AVT20&lt;=AVX14,AVV20&lt;=AVY14),AVV20-AVX14,IF(AND(AVT20&gt;AVX14,AVV20&gt;AVY14),AVY14-AVT20,0)))),0)),0)</f>
        <v>　</v>
      </c>
      <c r="AVY20" s="663"/>
      <c r="AVZ20" s="664"/>
      <c r="AWA20" s="662" t="str">
        <f>IFERROR(IF(OR(AVS20="日",AVS20="祝",AVS20=0,AVT20=""),"　",MAX(IF(AND(AVT20&gt;AWD14,AVV20&gt;AWB14),0,IF(AND(AVT20&lt;=AWD14,AVT20&gt;AWA14,AVV20&gt;AWB14),AWD14-AVT20,IF(AND(AVT20&lt;=AWD14,AVT20&lt;=AWA14,AVV20&gt;AWB14),AWD14-AWA14,IF(AND(AVT20&gt;AWA14,AVV20&lt;=AWB14),AVV20-AVT20,IF(AND(AVT20&lt;=AWA14,AVV20&lt;=AWB14),AVV20-AWA14,0))))),0)),0)</f>
        <v>　</v>
      </c>
      <c r="AWB20" s="663"/>
      <c r="AWC20" s="664"/>
      <c r="AWD20" s="662" t="str">
        <f>IFERROR(IF(OR(AVS20="日",AVS20="祝",AVS20=0,AVT20=""),"　",MAX(IF(AND(AVT20&lt;=AWD14,AVV20&gt;AWE14),AWE14-AWD14,IF(AVV20&lt;=AWE14,0,IF(AND(AVT20&gt;AWD14,AVV20&gt;AWE14),AWE14-AVT20,0))),0)),0)</f>
        <v>　</v>
      </c>
      <c r="AWE20" s="663"/>
      <c r="AWF20" s="664"/>
      <c r="AWG20" s="662" t="str">
        <f>IFERROR(IF(OR(AVS20="日",AVS20="祝",AVS20=0,AVT20=""),"　",MAX(IF(AVT20&gt;AWG14,AVV20-AVT20,IF(AVT20&lt;=AWG14,AVV20-AWG14,0)),0)),0)</f>
        <v>　</v>
      </c>
      <c r="AWH20" s="663"/>
      <c r="AWI20" s="664"/>
      <c r="AWJ20" s="662" t="str">
        <f>IFERROR(IF(OR(AVS20="日",AVS20="祝",AVS20=0,AVT20=""),"　",MAX(IF(AND(AVT20&lt;=AWJ14,AVV20&gt;AWK14),AWK14-AWJ14,IF(AND(AVT20&gt;AWJ14,AVV20&lt;=AWK14),AVV20-AVT20,IF(AND(AVT20&lt;=AWJ14,AVV20&lt;=AWK14),AVV20-AWJ14,IF(AND(AVT20&gt;AWJ14,AVV20&gt;AWK14),AWK14-AVT20,0)))),0)),0)</f>
        <v>　</v>
      </c>
      <c r="AWK20" s="663"/>
      <c r="AWL20" s="664"/>
      <c r="AWM20" s="662" t="str">
        <f>IFERROR(IF(OR(AVS20="日",AVS20="祝",AVS20=0,AVT20=""),"　",MAX(IF(AND(AVT20&gt;AWP14,AVV20&gt;AWN14),0,IF(AND(AVT20&lt;=AWP14,AVT20&gt;AWM14,AVV20&gt;AWN14),AWP14-AVT20,IF(AND(AVT20&lt;=AWP14,AVT20&lt;=AWM14,AVV20&gt;AWN14),AWP14-AWM14,IF(AND(AVT20&gt;AWM14,AVV20&lt;=AWN14),AVV20-AVT20,IF(AND(AVT20&lt;=AWM14,AVV20&lt;=AWN14),AVV20-AWM14,0))))),0)),0)</f>
        <v>　</v>
      </c>
      <c r="AWN20" s="663"/>
      <c r="AWO20" s="664"/>
      <c r="AWP20" s="662" t="str">
        <f>IFERROR(IF(OR(AVS20="日",AVS20="祝",AVS20=0,AVT20=""),"　",MAX(IF(AND(AVT20&lt;=AWP14,AVV20&gt;AWQ14),AWQ14-AWP14,IF(AVV20&lt;=AWQ14,0,IF(AND(AVT20&gt;AWP14,AVV20&gt;AWQ14),AWQ14-AVT20,0))),0)),0)</f>
        <v>　</v>
      </c>
      <c r="AWQ20" s="663"/>
      <c r="AWR20" s="664"/>
      <c r="AWS20" s="662" t="str">
        <f t="shared" si="23"/>
        <v>　</v>
      </c>
      <c r="AWT20" s="663"/>
      <c r="AWU20" s="664"/>
      <c r="AWV20" s="665" t="str">
        <f>IF(AWY20="×",TIME(0,0,0),IF(AXI4="非常勤",AVX20,AWJ20))</f>
        <v>　</v>
      </c>
      <c r="AWW20" s="666"/>
      <c r="AWX20" s="667"/>
      <c r="AWY20" s="265"/>
      <c r="AWZ20" s="665" t="str">
        <f>IF(AXC20="×",TIME(0,0,0),IF(AXI4="非常勤",AWA20,AWM20))</f>
        <v>　</v>
      </c>
      <c r="AXA20" s="666"/>
      <c r="AXB20" s="667"/>
      <c r="AXC20" s="265"/>
      <c r="AXD20" s="665" t="str">
        <f>IF(AXG20="×",TIME(0,0,0),IF(AXI4="非常勤",AWD20,AWP20))</f>
        <v>　</v>
      </c>
      <c r="AXE20" s="666"/>
      <c r="AXF20" s="667"/>
      <c r="AXG20" s="265"/>
      <c r="AXH20" s="665" t="str">
        <f>IF(AXK20="×",TIME(0,0,0),IF(AXI4="非常勤",AWG20,AWS20))</f>
        <v>　</v>
      </c>
      <c r="AXI20" s="666"/>
      <c r="AXJ20" s="667"/>
      <c r="AXK20" s="265"/>
      <c r="AXL20" s="668"/>
      <c r="AXM20" s="669"/>
      <c r="AXN20" s="668"/>
      <c r="AXO20" s="670"/>
      <c r="AXP20" s="669"/>
      <c r="AXQ20" s="671"/>
      <c r="AXR20" s="672"/>
      <c r="AXS20" s="672"/>
      <c r="AXT20" s="673"/>
      <c r="AXU20" s="263">
        <f>$A$20</f>
        <v>6</v>
      </c>
      <c r="AXV20" s="264" t="str">
        <f>$B$20</f>
        <v>祝</v>
      </c>
      <c r="AXW20" s="660"/>
      <c r="AXX20" s="661"/>
      <c r="AXY20" s="660"/>
      <c r="AXZ20" s="661"/>
      <c r="AYA20" s="662" t="str">
        <f>IFERROR(IF(OR(AXV20="日",AXV20="祝",AXV20=0,AXW20=""),"　",MAX(IF(AND(AXW20&lt;=AYA14,AXY20&gt;AYB14),AYB14-AYA14,IF(AND(AXW20&gt;AYA14,AXY20&lt;=AYB14),AXY20-AXW20,IF(AND(AXW20&lt;=AYA14,AXY20&lt;=AYB14),AXY20-AYA14,IF(AND(AXW20&gt;AYA14,AXY20&gt;AYB14),AYB14-AXW20,0)))),0)),0)</f>
        <v>　</v>
      </c>
      <c r="AYB20" s="663"/>
      <c r="AYC20" s="664"/>
      <c r="AYD20" s="662" t="str">
        <f>IFERROR(IF(OR(AXV20="日",AXV20="祝",AXV20=0,AXW20=""),"　",MAX(IF(AND(AXW20&gt;AYG14,AXY20&gt;AYE14),0,IF(AND(AXW20&lt;=AYG14,AXW20&gt;AYD14,AXY20&gt;AYE14),AYG14-AXW20,IF(AND(AXW20&lt;=AYG14,AXW20&lt;=AYD14,AXY20&gt;AYE14),AYG14-AYD14,IF(AND(AXW20&gt;AYD14,AXY20&lt;=AYE14),AXY20-AXW20,IF(AND(AXW20&lt;=AYD14,AXY20&lt;=AYE14),AXY20-AYD14,0))))),0)),0)</f>
        <v>　</v>
      </c>
      <c r="AYE20" s="663"/>
      <c r="AYF20" s="664"/>
      <c r="AYG20" s="662" t="str">
        <f>IFERROR(IF(OR(AXV20="日",AXV20="祝",AXV20=0,AXW20=""),"　",MAX(IF(AND(AXW20&lt;=AYG14,AXY20&gt;AYH14),AYH14-AYG14,IF(AXY20&lt;=AYH14,0,IF(AND(AXW20&gt;AYG14,AXY20&gt;AYH14),AYH14-AXW20,0))),0)),0)</f>
        <v>　</v>
      </c>
      <c r="AYH20" s="663"/>
      <c r="AYI20" s="664"/>
      <c r="AYJ20" s="662" t="str">
        <f>IFERROR(IF(OR(AXV20="日",AXV20="祝",AXV20=0,AXW20=""),"　",MAX(IF(AXW20&gt;AYJ14,AXY20-AXW20,IF(AXW20&lt;=AYJ14,AXY20-AYJ14,0)),0)),0)</f>
        <v>　</v>
      </c>
      <c r="AYK20" s="663"/>
      <c r="AYL20" s="664"/>
      <c r="AYM20" s="662" t="str">
        <f>IFERROR(IF(OR(AXV20="日",AXV20="祝",AXV20=0,AXW20=""),"　",MAX(IF(AND(AXW20&lt;=AYM14,AXY20&gt;AYN14),AYN14-AYM14,IF(AND(AXW20&gt;AYM14,AXY20&lt;=AYN14),AXY20-AXW20,IF(AND(AXW20&lt;=AYM14,AXY20&lt;=AYN14),AXY20-AYM14,IF(AND(AXW20&gt;AYM14,AXY20&gt;AYN14),AYN14-AXW20,0)))),0)),0)</f>
        <v>　</v>
      </c>
      <c r="AYN20" s="663"/>
      <c r="AYO20" s="664"/>
      <c r="AYP20" s="662" t="str">
        <f>IFERROR(IF(OR(AXV20="日",AXV20="祝",AXV20=0,AXW20=""),"　",MAX(IF(AND(AXW20&gt;AYS14,AXY20&gt;AYQ14),0,IF(AND(AXW20&lt;=AYS14,AXW20&gt;AYP14,AXY20&gt;AYQ14),AYS14-AXW20,IF(AND(AXW20&lt;=AYS14,AXW20&lt;=AYP14,AXY20&gt;AYQ14),AYS14-AYP14,IF(AND(AXW20&gt;AYP14,AXY20&lt;=AYQ14),AXY20-AXW20,IF(AND(AXW20&lt;=AYP14,AXY20&lt;=AYQ14),AXY20-AYP14,0))))),0)),0)</f>
        <v>　</v>
      </c>
      <c r="AYQ20" s="663"/>
      <c r="AYR20" s="664"/>
      <c r="AYS20" s="662" t="str">
        <f>IFERROR(IF(OR(AXV20="日",AXV20="祝",AXV20=0,AXW20=""),"　",MAX(IF(AND(AXW20&lt;=AYS14,AXY20&gt;AYT14),AYT14-AYS14,IF(AXY20&lt;=AYT14,0,IF(AND(AXW20&gt;AYS14,AXY20&gt;AYT14),AYT14-AXW20,0))),0)),0)</f>
        <v>　</v>
      </c>
      <c r="AYT20" s="663"/>
      <c r="AYU20" s="664"/>
      <c r="AYV20" s="662" t="str">
        <f t="shared" si="24"/>
        <v>　</v>
      </c>
      <c r="AYW20" s="663"/>
      <c r="AYX20" s="664"/>
      <c r="AYY20" s="665" t="str">
        <f>IF(AZB20="×",TIME(0,0,0),IF(AZL4="非常勤",AYA20,AYM20))</f>
        <v>　</v>
      </c>
      <c r="AYZ20" s="666"/>
      <c r="AZA20" s="667"/>
      <c r="AZB20" s="265"/>
      <c r="AZC20" s="665" t="str">
        <f>IF(AZF20="×",TIME(0,0,0),IF(AZL4="非常勤",AYD20,AYP20))</f>
        <v>　</v>
      </c>
      <c r="AZD20" s="666"/>
      <c r="AZE20" s="667"/>
      <c r="AZF20" s="265"/>
      <c r="AZG20" s="665" t="str">
        <f>IF(AZJ20="×",TIME(0,0,0),IF(AZL4="非常勤",AYG20,AYS20))</f>
        <v>　</v>
      </c>
      <c r="AZH20" s="666"/>
      <c r="AZI20" s="667"/>
      <c r="AZJ20" s="265"/>
      <c r="AZK20" s="665" t="str">
        <f>IF(AZN20="×",TIME(0,0,0),IF(AZL4="非常勤",AYJ20,AYV20))</f>
        <v>　</v>
      </c>
      <c r="AZL20" s="666"/>
      <c r="AZM20" s="667"/>
      <c r="AZN20" s="265"/>
      <c r="AZO20" s="668"/>
      <c r="AZP20" s="669"/>
      <c r="AZQ20" s="668"/>
      <c r="AZR20" s="670"/>
      <c r="AZS20" s="669"/>
      <c r="AZT20" s="671"/>
      <c r="AZU20" s="672"/>
      <c r="AZV20" s="672"/>
      <c r="AZW20" s="673"/>
      <c r="AZX20" s="263">
        <f>$A$20</f>
        <v>6</v>
      </c>
      <c r="AZY20" s="264" t="str">
        <f>$B$20</f>
        <v>祝</v>
      </c>
      <c r="AZZ20" s="660"/>
      <c r="BAA20" s="661"/>
      <c r="BAB20" s="660"/>
      <c r="BAC20" s="661"/>
      <c r="BAD20" s="662" t="str">
        <f>IFERROR(IF(OR(AZY20="日",AZY20="祝",AZY20=0,AZZ20=""),"　",MAX(IF(AND(AZZ20&lt;=BAD14,BAB20&gt;BAE14),BAE14-BAD14,IF(AND(AZZ20&gt;BAD14,BAB20&lt;=BAE14),BAB20-AZZ20,IF(AND(AZZ20&lt;=BAD14,BAB20&lt;=BAE14),BAB20-BAD14,IF(AND(AZZ20&gt;BAD14,BAB20&gt;BAE14),BAE14-AZZ20,0)))),0)),0)</f>
        <v>　</v>
      </c>
      <c r="BAE20" s="663"/>
      <c r="BAF20" s="664"/>
      <c r="BAG20" s="662" t="str">
        <f>IFERROR(IF(OR(AZY20="日",AZY20="祝",AZY20=0,AZZ20=""),"　",MAX(IF(AND(AZZ20&gt;BAJ14,BAB20&gt;BAH14),0,IF(AND(AZZ20&lt;=BAJ14,AZZ20&gt;BAG14,BAB20&gt;BAH14),BAJ14-AZZ20,IF(AND(AZZ20&lt;=BAJ14,AZZ20&lt;=BAG14,BAB20&gt;BAH14),BAJ14-BAG14,IF(AND(AZZ20&gt;BAG14,BAB20&lt;=BAH14),BAB20-AZZ20,IF(AND(AZZ20&lt;=BAG14,BAB20&lt;=BAH14),BAB20-BAG14,0))))),0)),0)</f>
        <v>　</v>
      </c>
      <c r="BAH20" s="663"/>
      <c r="BAI20" s="664"/>
      <c r="BAJ20" s="662" t="str">
        <f>IFERROR(IF(OR(AZY20="日",AZY20="祝",AZY20=0,AZZ20=""),"　",MAX(IF(AND(AZZ20&lt;=BAJ14,BAB20&gt;BAK14),BAK14-BAJ14,IF(BAB20&lt;=BAK14,0,IF(AND(AZZ20&gt;BAJ14,BAB20&gt;BAK14),BAK14-AZZ20,0))),0)),0)</f>
        <v>　</v>
      </c>
      <c r="BAK20" s="663"/>
      <c r="BAL20" s="664"/>
      <c r="BAM20" s="662" t="str">
        <f>IFERROR(IF(OR(AZY20="日",AZY20="祝",AZY20=0,AZZ20=""),"　",MAX(IF(AZZ20&gt;BAM14,BAB20-AZZ20,IF(AZZ20&lt;=BAM14,BAB20-BAM14,0)),0)),0)</f>
        <v>　</v>
      </c>
      <c r="BAN20" s="663"/>
      <c r="BAO20" s="664"/>
      <c r="BAP20" s="662" t="str">
        <f>IFERROR(IF(OR(AZY20="日",AZY20="祝",AZY20=0,AZZ20=""),"　",MAX(IF(AND(AZZ20&lt;=BAP14,BAB20&gt;BAQ14),BAQ14-BAP14,IF(AND(AZZ20&gt;BAP14,BAB20&lt;=BAQ14),BAB20-AZZ20,IF(AND(AZZ20&lt;=BAP14,BAB20&lt;=BAQ14),BAB20-BAP14,IF(AND(AZZ20&gt;BAP14,BAB20&gt;BAQ14),BAQ14-AZZ20,0)))),0)),0)</f>
        <v>　</v>
      </c>
      <c r="BAQ20" s="663"/>
      <c r="BAR20" s="664"/>
      <c r="BAS20" s="662" t="str">
        <f>IFERROR(IF(OR(AZY20="日",AZY20="祝",AZY20=0,AZZ20=""),"　",MAX(IF(AND(AZZ20&gt;BAV14,BAB20&gt;BAT14),0,IF(AND(AZZ20&lt;=BAV14,AZZ20&gt;BAS14,BAB20&gt;BAT14),BAV14-AZZ20,IF(AND(AZZ20&lt;=BAV14,AZZ20&lt;=BAS14,BAB20&gt;BAT14),BAV14-BAS14,IF(AND(AZZ20&gt;BAS14,BAB20&lt;=BAT14),BAB20-AZZ20,IF(AND(AZZ20&lt;=BAS14,BAB20&lt;=BAT14),BAB20-BAS14,0))))),0)),0)</f>
        <v>　</v>
      </c>
      <c r="BAT20" s="663"/>
      <c r="BAU20" s="664"/>
      <c r="BAV20" s="662" t="str">
        <f>IFERROR(IF(OR(AZY20="日",AZY20="祝",AZY20=0,AZZ20=""),"　",MAX(IF(AND(AZZ20&lt;=BAV14,BAB20&gt;BAW14),BAW14-BAV14,IF(BAB20&lt;=BAW14,0,IF(AND(AZZ20&gt;BAV14,BAB20&gt;BAW14),BAW14-AZZ20,0))),0)),0)</f>
        <v>　</v>
      </c>
      <c r="BAW20" s="663"/>
      <c r="BAX20" s="664"/>
      <c r="BAY20" s="662" t="str">
        <f t="shared" si="25"/>
        <v>　</v>
      </c>
      <c r="BAZ20" s="663"/>
      <c r="BBA20" s="664"/>
      <c r="BBB20" s="665" t="str">
        <f>IF(BBE20="×",TIME(0,0,0),IF(BBO4="非常勤",BAD20,BAP20))</f>
        <v>　</v>
      </c>
      <c r="BBC20" s="666"/>
      <c r="BBD20" s="667"/>
      <c r="BBE20" s="265"/>
      <c r="BBF20" s="665" t="str">
        <f>IF(BBI20="×",TIME(0,0,0),IF(BBO4="非常勤",BAG20,BAS20))</f>
        <v>　</v>
      </c>
      <c r="BBG20" s="666"/>
      <c r="BBH20" s="667"/>
      <c r="BBI20" s="265"/>
      <c r="BBJ20" s="665" t="str">
        <f>IF(BBM20="×",TIME(0,0,0),IF(BBO4="非常勤",BAJ20,BAV20))</f>
        <v>　</v>
      </c>
      <c r="BBK20" s="666"/>
      <c r="BBL20" s="667"/>
      <c r="BBM20" s="265"/>
      <c r="BBN20" s="665" t="str">
        <f>IF(BBQ20="×",TIME(0,0,0),IF(BBO4="非常勤",BAM20,BAY20))</f>
        <v>　</v>
      </c>
      <c r="BBO20" s="666"/>
      <c r="BBP20" s="667"/>
      <c r="BBQ20" s="265"/>
      <c r="BBR20" s="668"/>
      <c r="BBS20" s="669"/>
      <c r="BBT20" s="668"/>
      <c r="BBU20" s="670"/>
      <c r="BBV20" s="669"/>
      <c r="BBW20" s="671"/>
      <c r="BBX20" s="672"/>
      <c r="BBY20" s="672"/>
      <c r="BBZ20" s="673"/>
      <c r="BCA20" s="263">
        <f>$A$20</f>
        <v>6</v>
      </c>
      <c r="BCB20" s="264" t="str">
        <f>$B$20</f>
        <v>祝</v>
      </c>
      <c r="BCC20" s="660"/>
      <c r="BCD20" s="661"/>
      <c r="BCE20" s="660"/>
      <c r="BCF20" s="661"/>
      <c r="BCG20" s="662" t="str">
        <f>IFERROR(IF(OR(BCB20="日",BCB20="祝",BCB20=0,BCC20=""),"　",MAX(IF(AND(BCC20&lt;=BCG14,BCE20&gt;BCH14),BCH14-BCG14,IF(AND(BCC20&gt;BCG14,BCE20&lt;=BCH14),BCE20-BCC20,IF(AND(BCC20&lt;=BCG14,BCE20&lt;=BCH14),BCE20-BCG14,IF(AND(BCC20&gt;BCG14,BCE20&gt;BCH14),BCH14-BCC20,0)))),0)),0)</f>
        <v>　</v>
      </c>
      <c r="BCH20" s="663"/>
      <c r="BCI20" s="664"/>
      <c r="BCJ20" s="662" t="str">
        <f>IFERROR(IF(OR(BCB20="日",BCB20="祝",BCB20=0,BCC20=""),"　",MAX(IF(AND(BCC20&gt;BCM14,BCE20&gt;BCK14),0,IF(AND(BCC20&lt;=BCM14,BCC20&gt;BCJ14,BCE20&gt;BCK14),BCM14-BCC20,IF(AND(BCC20&lt;=BCM14,BCC20&lt;=BCJ14,BCE20&gt;BCK14),BCM14-BCJ14,IF(AND(BCC20&gt;BCJ14,BCE20&lt;=BCK14),BCE20-BCC20,IF(AND(BCC20&lt;=BCJ14,BCE20&lt;=BCK14),BCE20-BCJ14,0))))),0)),0)</f>
        <v>　</v>
      </c>
      <c r="BCK20" s="663"/>
      <c r="BCL20" s="664"/>
      <c r="BCM20" s="662" t="str">
        <f>IFERROR(IF(OR(BCB20="日",BCB20="祝",BCB20=0,BCC20=""),"　",MAX(IF(AND(BCC20&lt;=BCM14,BCE20&gt;BCN14),BCN14-BCM14,IF(BCE20&lt;=BCN14,0,IF(AND(BCC20&gt;BCM14,BCE20&gt;BCN14),BCN14-BCC20,0))),0)),0)</f>
        <v>　</v>
      </c>
      <c r="BCN20" s="663"/>
      <c r="BCO20" s="664"/>
      <c r="BCP20" s="662" t="str">
        <f>IFERROR(IF(OR(BCB20="日",BCB20="祝",BCB20=0,BCC20=""),"　",MAX(IF(BCC20&gt;BCP14,BCE20-BCC20,IF(BCC20&lt;=BCP14,BCE20-BCP14,0)),0)),0)</f>
        <v>　</v>
      </c>
      <c r="BCQ20" s="663"/>
      <c r="BCR20" s="664"/>
      <c r="BCS20" s="662" t="str">
        <f>IFERROR(IF(OR(BCB20="日",BCB20="祝",BCB20=0,BCC20=""),"　",MAX(IF(AND(BCC20&lt;=BCS14,BCE20&gt;BCT14),BCT14-BCS14,IF(AND(BCC20&gt;BCS14,BCE20&lt;=BCT14),BCE20-BCC20,IF(AND(BCC20&lt;=BCS14,BCE20&lt;=BCT14),BCE20-BCS14,IF(AND(BCC20&gt;BCS14,BCE20&gt;BCT14),BCT14-BCC20,0)))),0)),0)</f>
        <v>　</v>
      </c>
      <c r="BCT20" s="663"/>
      <c r="BCU20" s="664"/>
      <c r="BCV20" s="662" t="str">
        <f>IFERROR(IF(OR(BCB20="日",BCB20="祝",BCB20=0,BCC20=""),"　",MAX(IF(AND(BCC20&gt;BCY14,BCE20&gt;BCW14),0,IF(AND(BCC20&lt;=BCY14,BCC20&gt;BCV14,BCE20&gt;BCW14),BCY14-BCC20,IF(AND(BCC20&lt;=BCY14,BCC20&lt;=BCV14,BCE20&gt;BCW14),BCY14-BCV14,IF(AND(BCC20&gt;BCV14,BCE20&lt;=BCW14),BCE20-BCC20,IF(AND(BCC20&lt;=BCV14,BCE20&lt;=BCW14),BCE20-BCV14,0))))),0)),0)</f>
        <v>　</v>
      </c>
      <c r="BCW20" s="663"/>
      <c r="BCX20" s="664"/>
      <c r="BCY20" s="662" t="str">
        <f>IFERROR(IF(OR(BCB20="日",BCB20="祝",BCB20=0,BCC20=""),"　",MAX(IF(AND(BCC20&lt;=BCY14,BCE20&gt;BCZ14),BCZ14-BCY14,IF(BCE20&lt;=BCZ14,0,IF(AND(BCC20&gt;BCY14,BCE20&gt;BCZ14),BCZ14-BCC20,0))),0)),0)</f>
        <v>　</v>
      </c>
      <c r="BCZ20" s="663"/>
      <c r="BDA20" s="664"/>
      <c r="BDB20" s="662" t="str">
        <f t="shared" si="26"/>
        <v>　</v>
      </c>
      <c r="BDC20" s="663"/>
      <c r="BDD20" s="664"/>
      <c r="BDE20" s="665" t="str">
        <f>IF(BDH20="×",TIME(0,0,0),IF(BDR4="非常勤",BCG20,BCS20))</f>
        <v>　</v>
      </c>
      <c r="BDF20" s="666"/>
      <c r="BDG20" s="667"/>
      <c r="BDH20" s="265"/>
      <c r="BDI20" s="665" t="str">
        <f>IF(BDL20="×",TIME(0,0,0),IF(BDR4="非常勤",BCJ20,BCV20))</f>
        <v>　</v>
      </c>
      <c r="BDJ20" s="666"/>
      <c r="BDK20" s="667"/>
      <c r="BDL20" s="265"/>
      <c r="BDM20" s="665" t="str">
        <f>IF(BDP20="×",TIME(0,0,0),IF(BDR4="非常勤",BCM20,BCY20))</f>
        <v>　</v>
      </c>
      <c r="BDN20" s="666"/>
      <c r="BDO20" s="667"/>
      <c r="BDP20" s="265"/>
      <c r="BDQ20" s="665" t="str">
        <f>IF(BDT20="×",TIME(0,0,0),IF(BDR4="非常勤",BCP20,BDB20))</f>
        <v>　</v>
      </c>
      <c r="BDR20" s="666"/>
      <c r="BDS20" s="667"/>
      <c r="BDT20" s="265"/>
      <c r="BDU20" s="668"/>
      <c r="BDV20" s="669"/>
      <c r="BDW20" s="668"/>
      <c r="BDX20" s="670"/>
      <c r="BDY20" s="669"/>
      <c r="BDZ20" s="671"/>
      <c r="BEA20" s="672"/>
      <c r="BEB20" s="672"/>
      <c r="BEC20" s="673"/>
      <c r="BED20" s="263">
        <f>$A$20</f>
        <v>6</v>
      </c>
      <c r="BEE20" s="264" t="str">
        <f>$B$20</f>
        <v>祝</v>
      </c>
      <c r="BEF20" s="660"/>
      <c r="BEG20" s="661"/>
      <c r="BEH20" s="660"/>
      <c r="BEI20" s="661"/>
      <c r="BEJ20" s="662" t="str">
        <f>IFERROR(IF(OR(BEE20="日",BEE20="祝",BEE20=0,BEF20=""),"　",MAX(IF(AND(BEF20&lt;=BEJ14,BEH20&gt;BEK14),BEK14-BEJ14,IF(AND(BEF20&gt;BEJ14,BEH20&lt;=BEK14),BEH20-BEF20,IF(AND(BEF20&lt;=BEJ14,BEH20&lt;=BEK14),BEH20-BEJ14,IF(AND(BEF20&gt;BEJ14,BEH20&gt;BEK14),BEK14-BEF20,0)))),0)),0)</f>
        <v>　</v>
      </c>
      <c r="BEK20" s="663"/>
      <c r="BEL20" s="664"/>
      <c r="BEM20" s="662" t="str">
        <f>IFERROR(IF(OR(BEE20="日",BEE20="祝",BEE20=0,BEF20=""),"　",MAX(IF(AND(BEF20&gt;BEP14,BEH20&gt;BEN14),0,IF(AND(BEF20&lt;=BEP14,BEF20&gt;BEM14,BEH20&gt;BEN14),BEP14-BEF20,IF(AND(BEF20&lt;=BEP14,BEF20&lt;=BEM14,BEH20&gt;BEN14),BEP14-BEM14,IF(AND(BEF20&gt;BEM14,BEH20&lt;=BEN14),BEH20-BEF20,IF(AND(BEF20&lt;=BEM14,BEH20&lt;=BEN14),BEH20-BEM14,0))))),0)),0)</f>
        <v>　</v>
      </c>
      <c r="BEN20" s="663"/>
      <c r="BEO20" s="664"/>
      <c r="BEP20" s="662" t="str">
        <f>IFERROR(IF(OR(BEE20="日",BEE20="祝",BEE20=0,BEF20=""),"　",MAX(IF(AND(BEF20&lt;=BEP14,BEH20&gt;BEQ14),BEQ14-BEP14,IF(BEH20&lt;=BEQ14,0,IF(AND(BEF20&gt;BEP14,BEH20&gt;BEQ14),BEQ14-BEF20,0))),0)),0)</f>
        <v>　</v>
      </c>
      <c r="BEQ20" s="663"/>
      <c r="BER20" s="664"/>
      <c r="BES20" s="662" t="str">
        <f>IFERROR(IF(OR(BEE20="日",BEE20="祝",BEE20=0,BEF20=""),"　",MAX(IF(BEF20&gt;BES14,BEH20-BEF20,IF(BEF20&lt;=BES14,BEH20-BES14,0)),0)),0)</f>
        <v>　</v>
      </c>
      <c r="BET20" s="663"/>
      <c r="BEU20" s="664"/>
      <c r="BEV20" s="662" t="str">
        <f>IFERROR(IF(OR(BEE20="日",BEE20="祝",BEE20=0,BEF20=""),"　",MAX(IF(AND(BEF20&lt;=BEV14,BEH20&gt;BEW14),BEW14-BEV14,IF(AND(BEF20&gt;BEV14,BEH20&lt;=BEW14),BEH20-BEF20,IF(AND(BEF20&lt;=BEV14,BEH20&lt;=BEW14),BEH20-BEV14,IF(AND(BEF20&gt;BEV14,BEH20&gt;BEW14),BEW14-BEF20,0)))),0)),0)</f>
        <v>　</v>
      </c>
      <c r="BEW20" s="663"/>
      <c r="BEX20" s="664"/>
      <c r="BEY20" s="662" t="str">
        <f>IFERROR(IF(OR(BEE20="日",BEE20="祝",BEE20=0,BEF20=""),"　",MAX(IF(AND(BEF20&gt;BFB14,BEH20&gt;BEZ14),0,IF(AND(BEF20&lt;=BFB14,BEF20&gt;BEY14,BEH20&gt;BEZ14),BFB14-BEF20,IF(AND(BEF20&lt;=BFB14,BEF20&lt;=BEY14,BEH20&gt;BEZ14),BFB14-BEY14,IF(AND(BEF20&gt;BEY14,BEH20&lt;=BEZ14),BEH20-BEF20,IF(AND(BEF20&lt;=BEY14,BEH20&lt;=BEZ14),BEH20-BEY14,0))))),0)),0)</f>
        <v>　</v>
      </c>
      <c r="BEZ20" s="663"/>
      <c r="BFA20" s="664"/>
      <c r="BFB20" s="662" t="str">
        <f>IFERROR(IF(OR(BEE20="日",BEE20="祝",BEE20=0,BEF20=""),"　",MAX(IF(AND(BEF20&lt;=BFB14,BEH20&gt;BFC14),BFC14-BFB14,IF(BEH20&lt;=BFC14,0,IF(AND(BEF20&gt;BFB14,BEH20&gt;BFC14),BFC14-BEF20,0))),0)),0)</f>
        <v>　</v>
      </c>
      <c r="BFC20" s="663"/>
      <c r="BFD20" s="664"/>
      <c r="BFE20" s="662" t="str">
        <f t="shared" si="27"/>
        <v>　</v>
      </c>
      <c r="BFF20" s="663"/>
      <c r="BFG20" s="664"/>
      <c r="BFH20" s="665" t="str">
        <f>IF(BFK20="×",TIME(0,0,0),IF(BFU4="非常勤",BEJ20,BEV20))</f>
        <v>　</v>
      </c>
      <c r="BFI20" s="666"/>
      <c r="BFJ20" s="667"/>
      <c r="BFK20" s="265"/>
      <c r="BFL20" s="665" t="str">
        <f>IF(BFO20="×",TIME(0,0,0),IF(BFU4="非常勤",BEM20,BEY20))</f>
        <v>　</v>
      </c>
      <c r="BFM20" s="666"/>
      <c r="BFN20" s="667"/>
      <c r="BFO20" s="265"/>
      <c r="BFP20" s="665" t="str">
        <f>IF(BFS20="×",TIME(0,0,0),IF(BFU4="非常勤",BEP20,BFB20))</f>
        <v>　</v>
      </c>
      <c r="BFQ20" s="666"/>
      <c r="BFR20" s="667"/>
      <c r="BFS20" s="265"/>
      <c r="BFT20" s="665" t="str">
        <f>IF(BFW20="×",TIME(0,0,0),IF(BFU4="非常勤",BES20,BFE20))</f>
        <v>　</v>
      </c>
      <c r="BFU20" s="666"/>
      <c r="BFV20" s="667"/>
      <c r="BFW20" s="265"/>
      <c r="BFX20" s="668"/>
      <c r="BFY20" s="669"/>
      <c r="BFZ20" s="668"/>
      <c r="BGA20" s="670"/>
      <c r="BGB20" s="669"/>
      <c r="BGC20" s="671"/>
      <c r="BGD20" s="672"/>
      <c r="BGE20" s="672"/>
      <c r="BGF20" s="673"/>
      <c r="BGG20" s="263">
        <f>$A$20</f>
        <v>6</v>
      </c>
      <c r="BGH20" s="264" t="str">
        <f>$B$20</f>
        <v>祝</v>
      </c>
      <c r="BGI20" s="660"/>
      <c r="BGJ20" s="661"/>
      <c r="BGK20" s="660"/>
      <c r="BGL20" s="661"/>
      <c r="BGM20" s="662" t="str">
        <f>IFERROR(IF(OR(BGH20="日",BGH20="祝",BGH20=0,BGI20=""),"　",MAX(IF(AND(BGI20&lt;=BGM14,BGK20&gt;BGN14),BGN14-BGM14,IF(AND(BGI20&gt;BGM14,BGK20&lt;=BGN14),BGK20-BGI20,IF(AND(BGI20&lt;=BGM14,BGK20&lt;=BGN14),BGK20-BGM14,IF(AND(BGI20&gt;BGM14,BGK20&gt;BGN14),BGN14-BGI20,0)))),0)),0)</f>
        <v>　</v>
      </c>
      <c r="BGN20" s="663"/>
      <c r="BGO20" s="664"/>
      <c r="BGP20" s="662" t="str">
        <f>IFERROR(IF(OR(BGH20="日",BGH20="祝",BGH20=0,BGI20=""),"　",MAX(IF(AND(BGI20&gt;BGS14,BGK20&gt;BGQ14),0,IF(AND(BGI20&lt;=BGS14,BGI20&gt;BGP14,BGK20&gt;BGQ14),BGS14-BGI20,IF(AND(BGI20&lt;=BGS14,BGI20&lt;=BGP14,BGK20&gt;BGQ14),BGS14-BGP14,IF(AND(BGI20&gt;BGP14,BGK20&lt;=BGQ14),BGK20-BGI20,IF(AND(BGI20&lt;=BGP14,BGK20&lt;=BGQ14),BGK20-BGP14,0))))),0)),0)</f>
        <v>　</v>
      </c>
      <c r="BGQ20" s="663"/>
      <c r="BGR20" s="664"/>
      <c r="BGS20" s="662" t="str">
        <f>IFERROR(IF(OR(BGH20="日",BGH20="祝",BGH20=0,BGI20=""),"　",MAX(IF(AND(BGI20&lt;=BGS14,BGK20&gt;BGT14),BGT14-BGS14,IF(BGK20&lt;=BGT14,0,IF(AND(BGI20&gt;BGS14,BGK20&gt;BGT14),BGT14-BGI20,0))),0)),0)</f>
        <v>　</v>
      </c>
      <c r="BGT20" s="663"/>
      <c r="BGU20" s="664"/>
      <c r="BGV20" s="662" t="str">
        <f>IFERROR(IF(OR(BGH20="日",BGH20="祝",BGH20=0,BGI20=""),"　",MAX(IF(BGI20&gt;BGV14,BGK20-BGI20,IF(BGI20&lt;=BGV14,BGK20-BGV14,0)),0)),0)</f>
        <v>　</v>
      </c>
      <c r="BGW20" s="663"/>
      <c r="BGX20" s="664"/>
      <c r="BGY20" s="662" t="str">
        <f>IFERROR(IF(OR(BGH20="日",BGH20="祝",BGH20=0,BGI20=""),"　",MAX(IF(AND(BGI20&lt;=BGY14,BGK20&gt;BGZ14),BGZ14-BGY14,IF(AND(BGI20&gt;BGY14,BGK20&lt;=BGZ14),BGK20-BGI20,IF(AND(BGI20&lt;=BGY14,BGK20&lt;=BGZ14),BGK20-BGY14,IF(AND(BGI20&gt;BGY14,BGK20&gt;BGZ14),BGZ14-BGI20,0)))),0)),0)</f>
        <v>　</v>
      </c>
      <c r="BGZ20" s="663"/>
      <c r="BHA20" s="664"/>
      <c r="BHB20" s="662" t="str">
        <f>IFERROR(IF(OR(BGH20="日",BGH20="祝",BGH20=0,BGI20=""),"　",MAX(IF(AND(BGI20&gt;BHE14,BGK20&gt;BHC14),0,IF(AND(BGI20&lt;=BHE14,BGI20&gt;BHB14,BGK20&gt;BHC14),BHE14-BGI20,IF(AND(BGI20&lt;=BHE14,BGI20&lt;=BHB14,BGK20&gt;BHC14),BHE14-BHB14,IF(AND(BGI20&gt;BHB14,BGK20&lt;=BHC14),BGK20-BGI20,IF(AND(BGI20&lt;=BHB14,BGK20&lt;=BHC14),BGK20-BHB14,0))))),0)),0)</f>
        <v>　</v>
      </c>
      <c r="BHC20" s="663"/>
      <c r="BHD20" s="664"/>
      <c r="BHE20" s="662" t="str">
        <f>IFERROR(IF(OR(BGH20="日",BGH20="祝",BGH20=0,BGI20=""),"　",MAX(IF(AND(BGI20&lt;=BHE14,BGK20&gt;BHF14),BHF14-BHE14,IF(BGK20&lt;=BHF14,0,IF(AND(BGI20&gt;BHE14,BGK20&gt;BHF14),BHF14-BGI20,0))),0)),0)</f>
        <v>　</v>
      </c>
      <c r="BHF20" s="663"/>
      <c r="BHG20" s="664"/>
      <c r="BHH20" s="662" t="str">
        <f t="shared" si="28"/>
        <v>　</v>
      </c>
      <c r="BHI20" s="663"/>
      <c r="BHJ20" s="664"/>
      <c r="BHK20" s="665" t="str">
        <f>IF(BHN20="×",TIME(0,0,0),IF(BHX4="非常勤",BGM20,BGY20))</f>
        <v>　</v>
      </c>
      <c r="BHL20" s="666"/>
      <c r="BHM20" s="667"/>
      <c r="BHN20" s="265"/>
      <c r="BHO20" s="665" t="str">
        <f>IF(BHR20="×",TIME(0,0,0),IF(BHX4="非常勤",BGP20,BHB20))</f>
        <v>　</v>
      </c>
      <c r="BHP20" s="666"/>
      <c r="BHQ20" s="667"/>
      <c r="BHR20" s="265"/>
      <c r="BHS20" s="665" t="str">
        <f>IF(BHV20="×",TIME(0,0,0),IF(BHX4="非常勤",BGS20,BHE20))</f>
        <v>　</v>
      </c>
      <c r="BHT20" s="666"/>
      <c r="BHU20" s="667"/>
      <c r="BHV20" s="265"/>
      <c r="BHW20" s="665" t="str">
        <f>IF(BHZ20="×",TIME(0,0,0),IF(BHX4="非常勤",BGV20,BHH20))</f>
        <v>　</v>
      </c>
      <c r="BHX20" s="666"/>
      <c r="BHY20" s="667"/>
      <c r="BHZ20" s="265"/>
      <c r="BIA20" s="668"/>
      <c r="BIB20" s="669"/>
      <c r="BIC20" s="668"/>
      <c r="BID20" s="670"/>
      <c r="BIE20" s="669"/>
      <c r="BIF20" s="671"/>
      <c r="BIG20" s="672"/>
      <c r="BIH20" s="672"/>
      <c r="BII20" s="673"/>
      <c r="BIJ20" s="263">
        <f>$A$20</f>
        <v>6</v>
      </c>
      <c r="BIK20" s="264" t="str">
        <f>$B$20</f>
        <v>祝</v>
      </c>
      <c r="BIL20" s="660"/>
      <c r="BIM20" s="661"/>
      <c r="BIN20" s="660"/>
      <c r="BIO20" s="661"/>
      <c r="BIP20" s="662" t="str">
        <f>IFERROR(IF(OR(BIK20="日",BIK20="祝",BIK20=0,BIL20=""),"　",MAX(IF(AND(BIL20&lt;=BIP14,BIN20&gt;BIQ14),BIQ14-BIP14,IF(AND(BIL20&gt;BIP14,BIN20&lt;=BIQ14),BIN20-BIL20,IF(AND(BIL20&lt;=BIP14,BIN20&lt;=BIQ14),BIN20-BIP14,IF(AND(BIL20&gt;BIP14,BIN20&gt;BIQ14),BIQ14-BIL20,0)))),0)),0)</f>
        <v>　</v>
      </c>
      <c r="BIQ20" s="663"/>
      <c r="BIR20" s="664"/>
      <c r="BIS20" s="662" t="str">
        <f>IFERROR(IF(OR(BIK20="日",BIK20="祝",BIK20=0,BIL20=""),"　",MAX(IF(AND(BIL20&gt;BIV14,BIN20&gt;BIT14),0,IF(AND(BIL20&lt;=BIV14,BIL20&gt;BIS14,BIN20&gt;BIT14),BIV14-BIL20,IF(AND(BIL20&lt;=BIV14,BIL20&lt;=BIS14,BIN20&gt;BIT14),BIV14-BIS14,IF(AND(BIL20&gt;BIS14,BIN20&lt;=BIT14),BIN20-BIL20,IF(AND(BIL20&lt;=BIS14,BIN20&lt;=BIT14),BIN20-BIS14,0))))),0)),0)</f>
        <v>　</v>
      </c>
      <c r="BIT20" s="663"/>
      <c r="BIU20" s="664"/>
      <c r="BIV20" s="662" t="str">
        <f>IFERROR(IF(OR(BIK20="日",BIK20="祝",BIK20=0,BIL20=""),"　",MAX(IF(AND(BIL20&lt;=BIV14,BIN20&gt;BIW14),BIW14-BIV14,IF(BIN20&lt;=BIW14,0,IF(AND(BIL20&gt;BIV14,BIN20&gt;BIW14),BIW14-BIL20,0))),0)),0)</f>
        <v>　</v>
      </c>
      <c r="BIW20" s="663"/>
      <c r="BIX20" s="664"/>
      <c r="BIY20" s="662" t="str">
        <f>IFERROR(IF(OR(BIK20="日",BIK20="祝",BIK20=0,BIL20=""),"　",MAX(IF(BIL20&gt;BIY14,BIN20-BIL20,IF(BIL20&lt;=BIY14,BIN20-BIY14,0)),0)),0)</f>
        <v>　</v>
      </c>
      <c r="BIZ20" s="663"/>
      <c r="BJA20" s="664"/>
      <c r="BJB20" s="662" t="str">
        <f>IFERROR(IF(OR(BIK20="日",BIK20="祝",BIK20=0,BIL20=""),"　",MAX(IF(AND(BIL20&lt;=BJB14,BIN20&gt;BJC14),BJC14-BJB14,IF(AND(BIL20&gt;BJB14,BIN20&lt;=BJC14),BIN20-BIL20,IF(AND(BIL20&lt;=BJB14,BIN20&lt;=BJC14),BIN20-BJB14,IF(AND(BIL20&gt;BJB14,BIN20&gt;BJC14),BJC14-BIL20,0)))),0)),0)</f>
        <v>　</v>
      </c>
      <c r="BJC20" s="663"/>
      <c r="BJD20" s="664"/>
      <c r="BJE20" s="662" t="str">
        <f>IFERROR(IF(OR(BIK20="日",BIK20="祝",BIK20=0,BIL20=""),"　",MAX(IF(AND(BIL20&gt;BJH14,BIN20&gt;BJF14),0,IF(AND(BIL20&lt;=BJH14,BIL20&gt;BJE14,BIN20&gt;BJF14),BJH14-BIL20,IF(AND(BIL20&lt;=BJH14,BIL20&lt;=BJE14,BIN20&gt;BJF14),BJH14-BJE14,IF(AND(BIL20&gt;BJE14,BIN20&lt;=BJF14),BIN20-BIL20,IF(AND(BIL20&lt;=BJE14,BIN20&lt;=BJF14),BIN20-BJE14,0))))),0)),0)</f>
        <v>　</v>
      </c>
      <c r="BJF20" s="663"/>
      <c r="BJG20" s="664"/>
      <c r="BJH20" s="662" t="str">
        <f>IFERROR(IF(OR(BIK20="日",BIK20="祝",BIK20=0,BIL20=""),"　",MAX(IF(AND(BIL20&lt;=BJH14,BIN20&gt;BJI14),BJI14-BJH14,IF(BIN20&lt;=BJI14,0,IF(AND(BIL20&gt;BJH14,BIN20&gt;BJI14),BJI14-BIL20,0))),0)),0)</f>
        <v>　</v>
      </c>
      <c r="BJI20" s="663"/>
      <c r="BJJ20" s="664"/>
      <c r="BJK20" s="662" t="str">
        <f t="shared" si="29"/>
        <v>　</v>
      </c>
      <c r="BJL20" s="663"/>
      <c r="BJM20" s="664"/>
      <c r="BJN20" s="665" t="str">
        <f>IF(BJQ20="×",TIME(0,0,0),IF(BKA4="非常勤",BIP20,BJB20))</f>
        <v>　</v>
      </c>
      <c r="BJO20" s="666"/>
      <c r="BJP20" s="667"/>
      <c r="BJQ20" s="265"/>
      <c r="BJR20" s="665" t="str">
        <f>IF(BJU20="×",TIME(0,0,0),IF(BKA4="非常勤",BIS20,BJE20))</f>
        <v>　</v>
      </c>
      <c r="BJS20" s="666"/>
      <c r="BJT20" s="667"/>
      <c r="BJU20" s="265"/>
      <c r="BJV20" s="665" t="str">
        <f>IF(BJY20="×",TIME(0,0,0),IF(BKA4="非常勤",BIV20,BJH20))</f>
        <v>　</v>
      </c>
      <c r="BJW20" s="666"/>
      <c r="BJX20" s="667"/>
      <c r="BJY20" s="265"/>
      <c r="BJZ20" s="665" t="str">
        <f>IF(BKC20="×",TIME(0,0,0),IF(BKA4="非常勤",BIY20,BJK20))</f>
        <v>　</v>
      </c>
      <c r="BKA20" s="666"/>
      <c r="BKB20" s="667"/>
      <c r="BKC20" s="265"/>
      <c r="BKD20" s="668"/>
      <c r="BKE20" s="669"/>
      <c r="BKF20" s="668"/>
      <c r="BKG20" s="670"/>
      <c r="BKH20" s="669"/>
      <c r="BKI20" s="671"/>
      <c r="BKJ20" s="672"/>
      <c r="BKK20" s="672"/>
      <c r="BKL20" s="673"/>
      <c r="BKM20" s="263">
        <f>$A$20</f>
        <v>6</v>
      </c>
      <c r="BKN20" s="264" t="str">
        <f>$B$20</f>
        <v>祝</v>
      </c>
      <c r="BKO20" s="660"/>
      <c r="BKP20" s="661"/>
      <c r="BKQ20" s="660"/>
      <c r="BKR20" s="661"/>
      <c r="BKS20" s="662" t="str">
        <f>IFERROR(IF(OR(BKN20="日",BKN20="祝",BKN20=0,BKO20=""),"　",MAX(IF(AND(BKO20&lt;=BKS14,BKQ20&gt;BKT14),BKT14-BKS14,IF(AND(BKO20&gt;BKS14,BKQ20&lt;=BKT14),BKQ20-BKO20,IF(AND(BKO20&lt;=BKS14,BKQ20&lt;=BKT14),BKQ20-BKS14,IF(AND(BKO20&gt;BKS14,BKQ20&gt;BKT14),BKT14-BKO20,0)))),0)),0)</f>
        <v>　</v>
      </c>
      <c r="BKT20" s="663"/>
      <c r="BKU20" s="664"/>
      <c r="BKV20" s="662" t="str">
        <f>IFERROR(IF(OR(BKN20="日",BKN20="祝",BKN20=0,BKO20=""),"　",MAX(IF(AND(BKO20&gt;BKY14,BKQ20&gt;BKW14),0,IF(AND(BKO20&lt;=BKY14,BKO20&gt;BKV14,BKQ20&gt;BKW14),BKY14-BKO20,IF(AND(BKO20&lt;=BKY14,BKO20&lt;=BKV14,BKQ20&gt;BKW14),BKY14-BKV14,IF(AND(BKO20&gt;BKV14,BKQ20&lt;=BKW14),BKQ20-BKO20,IF(AND(BKO20&lt;=BKV14,BKQ20&lt;=BKW14),BKQ20-BKV14,0))))),0)),0)</f>
        <v>　</v>
      </c>
      <c r="BKW20" s="663"/>
      <c r="BKX20" s="664"/>
      <c r="BKY20" s="662" t="str">
        <f>IFERROR(IF(OR(BKN20="日",BKN20="祝",BKN20=0,BKO20=""),"　",MAX(IF(AND(BKO20&lt;=BKY14,BKQ20&gt;BKZ14),BKZ14-BKY14,IF(BKQ20&lt;=BKZ14,0,IF(AND(BKO20&gt;BKY14,BKQ20&gt;BKZ14),BKZ14-BKO20,0))),0)),0)</f>
        <v>　</v>
      </c>
      <c r="BKZ20" s="663"/>
      <c r="BLA20" s="664"/>
      <c r="BLB20" s="662" t="str">
        <f>IFERROR(IF(OR(BKN20="日",BKN20="祝",BKN20=0,BKO20=""),"　",MAX(IF(BKO20&gt;BLB14,BKQ20-BKO20,IF(BKO20&lt;=BLB14,BKQ20-BLB14,0)),0)),0)</f>
        <v>　</v>
      </c>
      <c r="BLC20" s="663"/>
      <c r="BLD20" s="664"/>
      <c r="BLE20" s="662" t="str">
        <f>IFERROR(IF(OR(BKN20="日",BKN20="祝",BKN20=0,BKO20=""),"　",MAX(IF(AND(BKO20&lt;=BLE14,BKQ20&gt;BLF14),BLF14-BLE14,IF(AND(BKO20&gt;BLE14,BKQ20&lt;=BLF14),BKQ20-BKO20,IF(AND(BKO20&lt;=BLE14,BKQ20&lt;=BLF14),BKQ20-BLE14,IF(AND(BKO20&gt;BLE14,BKQ20&gt;BLF14),BLF14-BKO20,0)))),0)),0)</f>
        <v>　</v>
      </c>
      <c r="BLF20" s="663"/>
      <c r="BLG20" s="664"/>
      <c r="BLH20" s="662" t="str">
        <f>IFERROR(IF(OR(BKN20="日",BKN20="祝",BKN20=0,BKO20=""),"　",MAX(IF(AND(BKO20&gt;BLK14,BKQ20&gt;BLI14),0,IF(AND(BKO20&lt;=BLK14,BKO20&gt;BLH14,BKQ20&gt;BLI14),BLK14-BKO20,IF(AND(BKO20&lt;=BLK14,BKO20&lt;=BLH14,BKQ20&gt;BLI14),BLK14-BLH14,IF(AND(BKO20&gt;BLH14,BKQ20&lt;=BLI14),BKQ20-BKO20,IF(AND(BKO20&lt;=BLH14,BKQ20&lt;=BLI14),BKQ20-BLH14,0))))),0)),0)</f>
        <v>　</v>
      </c>
      <c r="BLI20" s="663"/>
      <c r="BLJ20" s="664"/>
      <c r="BLK20" s="662" t="str">
        <f>IFERROR(IF(OR(BKN20="日",BKN20="祝",BKN20=0,BKO20=""),"　",MAX(IF(AND(BKO20&lt;=BLK14,BKQ20&gt;BLL14),BLL14-BLK14,IF(BKQ20&lt;=BLL14,0,IF(AND(BKO20&gt;BLK14,BKQ20&gt;BLL14),BLL14-BKO20,0))),0)),0)</f>
        <v>　</v>
      </c>
      <c r="BLL20" s="663"/>
      <c r="BLM20" s="664"/>
      <c r="BLN20" s="662" t="str">
        <f t="shared" si="30"/>
        <v>　</v>
      </c>
      <c r="BLO20" s="663"/>
      <c r="BLP20" s="664"/>
      <c r="BLQ20" s="665" t="str">
        <f>IF(BLT20="×",TIME(0,0,0),IF(BMD4="非常勤",BKS20,BLE20))</f>
        <v>　</v>
      </c>
      <c r="BLR20" s="666"/>
      <c r="BLS20" s="667"/>
      <c r="BLT20" s="265"/>
      <c r="BLU20" s="665" t="str">
        <f>IF(BLX20="×",TIME(0,0,0),IF(BMD4="非常勤",BKV20,BLH20))</f>
        <v>　</v>
      </c>
      <c r="BLV20" s="666"/>
      <c r="BLW20" s="667"/>
      <c r="BLX20" s="265"/>
      <c r="BLY20" s="665" t="str">
        <f>IF(BMB20="×",TIME(0,0,0),IF(BMD4="非常勤",BKY20,BLK20))</f>
        <v>　</v>
      </c>
      <c r="BLZ20" s="666"/>
      <c r="BMA20" s="667"/>
      <c r="BMB20" s="265"/>
      <c r="BMC20" s="665" t="str">
        <f>IF(BMF20="×",TIME(0,0,0),IF(BMD4="非常勤",BLB20,BLN20))</f>
        <v>　</v>
      </c>
      <c r="BMD20" s="666"/>
      <c r="BME20" s="667"/>
      <c r="BMF20" s="265"/>
      <c r="BMG20" s="668"/>
      <c r="BMH20" s="669"/>
      <c r="BMI20" s="668"/>
      <c r="BMJ20" s="670"/>
      <c r="BMK20" s="669"/>
      <c r="BML20" s="671"/>
      <c r="BMM20" s="672"/>
      <c r="BMN20" s="672"/>
      <c r="BMO20" s="673"/>
      <c r="BMP20" s="263">
        <f>$A$20</f>
        <v>6</v>
      </c>
      <c r="BMQ20" s="264" t="str">
        <f>$B$20</f>
        <v>祝</v>
      </c>
      <c r="BMR20" s="660"/>
      <c r="BMS20" s="661"/>
      <c r="BMT20" s="660"/>
      <c r="BMU20" s="661"/>
      <c r="BMV20" s="662" t="str">
        <f>IFERROR(IF(OR(BMQ20="日",BMQ20="祝",BMQ20=0,BMR20=""),"　",MAX(IF(AND(BMR20&lt;=BMV14,BMT20&gt;BMW14),BMW14-BMV14,IF(AND(BMR20&gt;BMV14,BMT20&lt;=BMW14),BMT20-BMR20,IF(AND(BMR20&lt;=BMV14,BMT20&lt;=BMW14),BMT20-BMV14,IF(AND(BMR20&gt;BMV14,BMT20&gt;BMW14),BMW14-BMR20,0)))),0)),0)</f>
        <v>　</v>
      </c>
      <c r="BMW20" s="663"/>
      <c r="BMX20" s="664"/>
      <c r="BMY20" s="662" t="str">
        <f>IFERROR(IF(OR(BMQ20="日",BMQ20="祝",BMQ20=0,BMR20=""),"　",MAX(IF(AND(BMR20&gt;BNB14,BMT20&gt;BMZ14),0,IF(AND(BMR20&lt;=BNB14,BMR20&gt;BMY14,BMT20&gt;BMZ14),BNB14-BMR20,IF(AND(BMR20&lt;=BNB14,BMR20&lt;=BMY14,BMT20&gt;BMZ14),BNB14-BMY14,IF(AND(BMR20&gt;BMY14,BMT20&lt;=BMZ14),BMT20-BMR20,IF(AND(BMR20&lt;=BMY14,BMT20&lt;=BMZ14),BMT20-BMY14,0))))),0)),0)</f>
        <v>　</v>
      </c>
      <c r="BMZ20" s="663"/>
      <c r="BNA20" s="664"/>
      <c r="BNB20" s="662" t="str">
        <f>IFERROR(IF(OR(BMQ20="日",BMQ20="祝",BMQ20=0,BMR20=""),"　",MAX(IF(AND(BMR20&lt;=BNB14,BMT20&gt;BNC14),BNC14-BNB14,IF(BMT20&lt;=BNC14,0,IF(AND(BMR20&gt;BNB14,BMT20&gt;BNC14),BNC14-BMR20,0))),0)),0)</f>
        <v>　</v>
      </c>
      <c r="BNC20" s="663"/>
      <c r="BND20" s="664"/>
      <c r="BNE20" s="662" t="str">
        <f>IFERROR(IF(OR(BMQ20="日",BMQ20="祝",BMQ20=0,BMR20=""),"　",MAX(IF(BMR20&gt;BNE14,BMT20-BMR20,IF(BMR20&lt;=BNE14,BMT20-BNE14,0)),0)),0)</f>
        <v>　</v>
      </c>
      <c r="BNF20" s="663"/>
      <c r="BNG20" s="664"/>
      <c r="BNH20" s="662" t="str">
        <f>IFERROR(IF(OR(BMQ20="日",BMQ20="祝",BMQ20=0,BMR20=""),"　",MAX(IF(AND(BMR20&lt;=BNH14,BMT20&gt;BNI14),BNI14-BNH14,IF(AND(BMR20&gt;BNH14,BMT20&lt;=BNI14),BMT20-BMR20,IF(AND(BMR20&lt;=BNH14,BMT20&lt;=BNI14),BMT20-BNH14,IF(AND(BMR20&gt;BNH14,BMT20&gt;BNI14),BNI14-BMR20,0)))),0)),0)</f>
        <v>　</v>
      </c>
      <c r="BNI20" s="663"/>
      <c r="BNJ20" s="664"/>
      <c r="BNK20" s="662" t="str">
        <f>IFERROR(IF(OR(BMQ20="日",BMQ20="祝",BMQ20=0,BMR20=""),"　",MAX(IF(AND(BMR20&gt;BNN14,BMT20&gt;BNL14),0,IF(AND(BMR20&lt;=BNN14,BMR20&gt;BNK14,BMT20&gt;BNL14),BNN14-BMR20,IF(AND(BMR20&lt;=BNN14,BMR20&lt;=BNK14,BMT20&gt;BNL14),BNN14-BNK14,IF(AND(BMR20&gt;BNK14,BMT20&lt;=BNL14),BMT20-BMR20,IF(AND(BMR20&lt;=BNK14,BMT20&lt;=BNL14),BMT20-BNK14,0))))),0)),0)</f>
        <v>　</v>
      </c>
      <c r="BNL20" s="663"/>
      <c r="BNM20" s="664"/>
      <c r="BNN20" s="662" t="str">
        <f>IFERROR(IF(OR(BMQ20="日",BMQ20="祝",BMQ20=0,BMR20=""),"　",MAX(IF(AND(BMR20&lt;=BNN14,BMT20&gt;BNO14),BNO14-BNN14,IF(BMT20&lt;=BNO14,0,IF(AND(BMR20&gt;BNN14,BMT20&gt;BNO14),BNO14-BMR20,0))),0)),0)</f>
        <v>　</v>
      </c>
      <c r="BNO20" s="663"/>
      <c r="BNP20" s="664"/>
      <c r="BNQ20" s="662" t="str">
        <f t="shared" si="31"/>
        <v>　</v>
      </c>
      <c r="BNR20" s="663"/>
      <c r="BNS20" s="664"/>
      <c r="BNT20" s="665" t="str">
        <f>IF(BNW20="×",TIME(0,0,0),IF(BOG4="非常勤",BMV20,BNH20))</f>
        <v>　</v>
      </c>
      <c r="BNU20" s="666"/>
      <c r="BNV20" s="667"/>
      <c r="BNW20" s="265"/>
      <c r="BNX20" s="665" t="str">
        <f>IF(BOA20="×",TIME(0,0,0),IF(BOG4="非常勤",BMY20,BNK20))</f>
        <v>　</v>
      </c>
      <c r="BNY20" s="666"/>
      <c r="BNZ20" s="667"/>
      <c r="BOA20" s="265"/>
      <c r="BOB20" s="665" t="str">
        <f>IF(BOE20="×",TIME(0,0,0),IF(BOG4="非常勤",BNB20,BNN20))</f>
        <v>　</v>
      </c>
      <c r="BOC20" s="666"/>
      <c r="BOD20" s="667"/>
      <c r="BOE20" s="265"/>
      <c r="BOF20" s="665" t="str">
        <f>IF(BOI20="×",TIME(0,0,0),IF(BOG4="非常勤",BNE20,BNQ20))</f>
        <v>　</v>
      </c>
      <c r="BOG20" s="666"/>
      <c r="BOH20" s="667"/>
      <c r="BOI20" s="265"/>
      <c r="BOJ20" s="668"/>
      <c r="BOK20" s="669"/>
      <c r="BOL20" s="668"/>
      <c r="BOM20" s="670"/>
      <c r="BON20" s="669"/>
      <c r="BOO20" s="671"/>
      <c r="BOP20" s="672"/>
      <c r="BOQ20" s="672"/>
      <c r="BOR20" s="673"/>
      <c r="BOS20" s="263">
        <f>$A$20</f>
        <v>6</v>
      </c>
      <c r="BOT20" s="264" t="str">
        <f>$B$20</f>
        <v>祝</v>
      </c>
      <c r="BOU20" s="660"/>
      <c r="BOV20" s="661"/>
      <c r="BOW20" s="660"/>
      <c r="BOX20" s="661"/>
      <c r="BOY20" s="662" t="str">
        <f>IFERROR(IF(OR(BOT20="日",BOT20="祝",BOT20=0,BOU20=""),"　",MAX(IF(AND(BOU20&lt;=BOY14,BOW20&gt;BOZ14),BOZ14-BOY14,IF(AND(BOU20&gt;BOY14,BOW20&lt;=BOZ14),BOW20-BOU20,IF(AND(BOU20&lt;=BOY14,BOW20&lt;=BOZ14),BOW20-BOY14,IF(AND(BOU20&gt;BOY14,BOW20&gt;BOZ14),BOZ14-BOU20,0)))),0)),0)</f>
        <v>　</v>
      </c>
      <c r="BOZ20" s="663"/>
      <c r="BPA20" s="664"/>
      <c r="BPB20" s="662" t="str">
        <f>IFERROR(IF(OR(BOT20="日",BOT20="祝",BOT20=0,BOU20=""),"　",MAX(IF(AND(BOU20&gt;BPE14,BOW20&gt;BPC14),0,IF(AND(BOU20&lt;=BPE14,BOU20&gt;BPB14,BOW20&gt;BPC14),BPE14-BOU20,IF(AND(BOU20&lt;=BPE14,BOU20&lt;=BPB14,BOW20&gt;BPC14),BPE14-BPB14,IF(AND(BOU20&gt;BPB14,BOW20&lt;=BPC14),BOW20-BOU20,IF(AND(BOU20&lt;=BPB14,BOW20&lt;=BPC14),BOW20-BPB14,0))))),0)),0)</f>
        <v>　</v>
      </c>
      <c r="BPC20" s="663"/>
      <c r="BPD20" s="664"/>
      <c r="BPE20" s="662" t="str">
        <f>IFERROR(IF(OR(BOT20="日",BOT20="祝",BOT20=0,BOU20=""),"　",MAX(IF(AND(BOU20&lt;=BPE14,BOW20&gt;BPF14),BPF14-BPE14,IF(BOW20&lt;=BPF14,0,IF(AND(BOU20&gt;BPE14,BOW20&gt;BPF14),BPF14-BOU20,0))),0)),0)</f>
        <v>　</v>
      </c>
      <c r="BPF20" s="663"/>
      <c r="BPG20" s="664"/>
      <c r="BPH20" s="662" t="str">
        <f>IFERROR(IF(OR(BOT20="日",BOT20="祝",BOT20=0,BOU20=""),"　",MAX(IF(BOU20&gt;BPH14,BOW20-BOU20,IF(BOU20&lt;=BPH14,BOW20-BPH14,0)),0)),0)</f>
        <v>　</v>
      </c>
      <c r="BPI20" s="663"/>
      <c r="BPJ20" s="664"/>
      <c r="BPK20" s="662" t="str">
        <f>IFERROR(IF(OR(BOT20="日",BOT20="祝",BOT20=0,BOU20=""),"　",MAX(IF(AND(BOU20&lt;=BPK14,BOW20&gt;BPL14),BPL14-BPK14,IF(AND(BOU20&gt;BPK14,BOW20&lt;=BPL14),BOW20-BOU20,IF(AND(BOU20&lt;=BPK14,BOW20&lt;=BPL14),BOW20-BPK14,IF(AND(BOU20&gt;BPK14,BOW20&gt;BPL14),BPL14-BOU20,0)))),0)),0)</f>
        <v>　</v>
      </c>
      <c r="BPL20" s="663"/>
      <c r="BPM20" s="664"/>
      <c r="BPN20" s="662" t="str">
        <f>IFERROR(IF(OR(BOT20="日",BOT20="祝",BOT20=0,BOU20=""),"　",MAX(IF(AND(BOU20&gt;BPQ14,BOW20&gt;BPO14),0,IF(AND(BOU20&lt;=BPQ14,BOU20&gt;BPN14,BOW20&gt;BPO14),BPQ14-BOU20,IF(AND(BOU20&lt;=BPQ14,BOU20&lt;=BPN14,BOW20&gt;BPO14),BPQ14-BPN14,IF(AND(BOU20&gt;BPN14,BOW20&lt;=BPO14),BOW20-BOU20,IF(AND(BOU20&lt;=BPN14,BOW20&lt;=BPO14),BOW20-BPN14,0))))),0)),0)</f>
        <v>　</v>
      </c>
      <c r="BPO20" s="663"/>
      <c r="BPP20" s="664"/>
      <c r="BPQ20" s="662" t="str">
        <f>IFERROR(IF(OR(BOT20="日",BOT20="祝",BOT20=0,BOU20=""),"　",MAX(IF(AND(BOU20&lt;=BPQ14,BOW20&gt;BPR14),BPR14-BPQ14,IF(BOW20&lt;=BPR14,0,IF(AND(BOU20&gt;BPQ14,BOW20&gt;BPR14),BPR14-BOU20,0))),0)),0)</f>
        <v>　</v>
      </c>
      <c r="BPR20" s="663"/>
      <c r="BPS20" s="664"/>
      <c r="BPT20" s="662" t="str">
        <f t="shared" si="32"/>
        <v>　</v>
      </c>
      <c r="BPU20" s="663"/>
      <c r="BPV20" s="664"/>
      <c r="BPW20" s="665" t="str">
        <f>IF(BPZ20="×",TIME(0,0,0),IF(BQJ4="非常勤",BOY20,BPK20))</f>
        <v>　</v>
      </c>
      <c r="BPX20" s="666"/>
      <c r="BPY20" s="667"/>
      <c r="BPZ20" s="265"/>
      <c r="BQA20" s="665" t="str">
        <f>IF(BQD20="×",TIME(0,0,0),IF(BQJ4="非常勤",BPB20,BPN20))</f>
        <v>　</v>
      </c>
      <c r="BQB20" s="666"/>
      <c r="BQC20" s="667"/>
      <c r="BQD20" s="265"/>
      <c r="BQE20" s="665" t="str">
        <f>IF(BQH20="×",TIME(0,0,0),IF(BQJ4="非常勤",BPE20,BPQ20))</f>
        <v>　</v>
      </c>
      <c r="BQF20" s="666"/>
      <c r="BQG20" s="667"/>
      <c r="BQH20" s="265"/>
      <c r="BQI20" s="665" t="str">
        <f>IF(BQL20="×",TIME(0,0,0),IF(BQJ4="非常勤",BPH20,BPT20))</f>
        <v>　</v>
      </c>
      <c r="BQJ20" s="666"/>
      <c r="BQK20" s="667"/>
      <c r="BQL20" s="265"/>
      <c r="BQM20" s="668"/>
      <c r="BQN20" s="669"/>
      <c r="BQO20" s="668"/>
      <c r="BQP20" s="670"/>
      <c r="BQQ20" s="669"/>
      <c r="BQR20" s="671"/>
      <c r="BQS20" s="672"/>
      <c r="BQT20" s="672"/>
      <c r="BQU20" s="673"/>
      <c r="BQV20" s="263">
        <f>$A$20</f>
        <v>6</v>
      </c>
      <c r="BQW20" s="264" t="str">
        <f>$B$20</f>
        <v>祝</v>
      </c>
      <c r="BQX20" s="660"/>
      <c r="BQY20" s="661"/>
      <c r="BQZ20" s="660"/>
      <c r="BRA20" s="661"/>
      <c r="BRB20" s="662" t="str">
        <f>IFERROR(IF(OR(BQW20="日",BQW20="祝",BQW20=0,BQX20=""),"　",MAX(IF(AND(BQX20&lt;=BRB14,BQZ20&gt;BRC14),BRC14-BRB14,IF(AND(BQX20&gt;BRB14,BQZ20&lt;=BRC14),BQZ20-BQX20,IF(AND(BQX20&lt;=BRB14,BQZ20&lt;=BRC14),BQZ20-BRB14,IF(AND(BQX20&gt;BRB14,BQZ20&gt;BRC14),BRC14-BQX20,0)))),0)),0)</f>
        <v>　</v>
      </c>
      <c r="BRC20" s="663"/>
      <c r="BRD20" s="664"/>
      <c r="BRE20" s="662" t="str">
        <f>IFERROR(IF(OR(BQW20="日",BQW20="祝",BQW20=0,BQX20=""),"　",MAX(IF(AND(BQX20&gt;BRH14,BQZ20&gt;BRF14),0,IF(AND(BQX20&lt;=BRH14,BQX20&gt;BRE14,BQZ20&gt;BRF14),BRH14-BQX20,IF(AND(BQX20&lt;=BRH14,BQX20&lt;=BRE14,BQZ20&gt;BRF14),BRH14-BRE14,IF(AND(BQX20&gt;BRE14,BQZ20&lt;=BRF14),BQZ20-BQX20,IF(AND(BQX20&lt;=BRE14,BQZ20&lt;=BRF14),BQZ20-BRE14,0))))),0)),0)</f>
        <v>　</v>
      </c>
      <c r="BRF20" s="663"/>
      <c r="BRG20" s="664"/>
      <c r="BRH20" s="662" t="str">
        <f>IFERROR(IF(OR(BQW20="日",BQW20="祝",BQW20=0,BQX20=""),"　",MAX(IF(AND(BQX20&lt;=BRH14,BQZ20&gt;BRI14),BRI14-BRH14,IF(BQZ20&lt;=BRI14,0,IF(AND(BQX20&gt;BRH14,BQZ20&gt;BRI14),BRI14-BQX20,0))),0)),0)</f>
        <v>　</v>
      </c>
      <c r="BRI20" s="663"/>
      <c r="BRJ20" s="664"/>
      <c r="BRK20" s="662" t="str">
        <f>IFERROR(IF(OR(BQW20="日",BQW20="祝",BQW20=0,BQX20=""),"　",MAX(IF(BQX20&gt;BRK14,BQZ20-BQX20,IF(BQX20&lt;=BRK14,BQZ20-BRK14,0)),0)),0)</f>
        <v>　</v>
      </c>
      <c r="BRL20" s="663"/>
      <c r="BRM20" s="664"/>
      <c r="BRN20" s="662" t="str">
        <f>IFERROR(IF(OR(BQW20="日",BQW20="祝",BQW20=0,BQX20=""),"　",MAX(IF(AND(BQX20&lt;=BRN14,BQZ20&gt;BRO14),BRO14-BRN14,IF(AND(BQX20&gt;BRN14,BQZ20&lt;=BRO14),BQZ20-BQX20,IF(AND(BQX20&lt;=BRN14,BQZ20&lt;=BRO14),BQZ20-BRN14,IF(AND(BQX20&gt;BRN14,BQZ20&gt;BRO14),BRO14-BQX20,0)))),0)),0)</f>
        <v>　</v>
      </c>
      <c r="BRO20" s="663"/>
      <c r="BRP20" s="664"/>
      <c r="BRQ20" s="662" t="str">
        <f>IFERROR(IF(OR(BQW20="日",BQW20="祝",BQW20=0,BQX20=""),"　",MAX(IF(AND(BQX20&gt;BRT14,BQZ20&gt;BRR14),0,IF(AND(BQX20&lt;=BRT14,BQX20&gt;BRQ14,BQZ20&gt;BRR14),BRT14-BQX20,IF(AND(BQX20&lt;=BRT14,BQX20&lt;=BRQ14,BQZ20&gt;BRR14),BRT14-BRQ14,IF(AND(BQX20&gt;BRQ14,BQZ20&lt;=BRR14),BQZ20-BQX20,IF(AND(BQX20&lt;=BRQ14,BQZ20&lt;=BRR14),BQZ20-BRQ14,0))))),0)),0)</f>
        <v>　</v>
      </c>
      <c r="BRR20" s="663"/>
      <c r="BRS20" s="664"/>
      <c r="BRT20" s="662" t="str">
        <f>IFERROR(IF(OR(BQW20="日",BQW20="祝",BQW20=0,BQX20=""),"　",MAX(IF(AND(BQX20&lt;=BRT14,BQZ20&gt;BRU14),BRU14-BRT14,IF(BQZ20&lt;=BRU14,0,IF(AND(BQX20&gt;BRT14,BQZ20&gt;BRU14),BRU14-BQX20,0))),0)),0)</f>
        <v>　</v>
      </c>
      <c r="BRU20" s="663"/>
      <c r="BRV20" s="664"/>
      <c r="BRW20" s="662" t="str">
        <f t="shared" si="33"/>
        <v>　</v>
      </c>
      <c r="BRX20" s="663"/>
      <c r="BRY20" s="664"/>
      <c r="BRZ20" s="665" t="str">
        <f>IF(BSC20="×",TIME(0,0,0),IF(BSM4="非常勤",BRB20,BRN20))</f>
        <v>　</v>
      </c>
      <c r="BSA20" s="666"/>
      <c r="BSB20" s="667"/>
      <c r="BSC20" s="265"/>
      <c r="BSD20" s="665" t="str">
        <f>IF(BSG20="×",TIME(0,0,0),IF(BSM4="非常勤",BRE20,BRQ20))</f>
        <v>　</v>
      </c>
      <c r="BSE20" s="666"/>
      <c r="BSF20" s="667"/>
      <c r="BSG20" s="265"/>
      <c r="BSH20" s="665" t="str">
        <f>IF(BSK20="×",TIME(0,0,0),IF(BSM4="非常勤",BRH20,BRT20))</f>
        <v>　</v>
      </c>
      <c r="BSI20" s="666"/>
      <c r="BSJ20" s="667"/>
      <c r="BSK20" s="265"/>
      <c r="BSL20" s="665" t="str">
        <f>IF(BSO20="×",TIME(0,0,0),IF(BSM4="非常勤",BRK20,BRW20))</f>
        <v>　</v>
      </c>
      <c r="BSM20" s="666"/>
      <c r="BSN20" s="667"/>
      <c r="BSO20" s="265"/>
      <c r="BSP20" s="668"/>
      <c r="BSQ20" s="669"/>
      <c r="BSR20" s="668"/>
      <c r="BSS20" s="670"/>
      <c r="BST20" s="669"/>
      <c r="BSU20" s="671"/>
      <c r="BSV20" s="672"/>
      <c r="BSW20" s="672"/>
      <c r="BSX20" s="673"/>
      <c r="BSY20" s="263">
        <f>$A$20</f>
        <v>6</v>
      </c>
      <c r="BSZ20" s="264" t="str">
        <f>$B$20</f>
        <v>祝</v>
      </c>
      <c r="BTA20" s="660"/>
      <c r="BTB20" s="661"/>
      <c r="BTC20" s="660"/>
      <c r="BTD20" s="661"/>
      <c r="BTE20" s="662" t="str">
        <f>IFERROR(IF(OR(BSZ20="日",BSZ20="祝",BSZ20=0,BTA20=""),"　",MAX(IF(AND(BTA20&lt;=BTE14,BTC20&gt;BTF14),BTF14-BTE14,IF(AND(BTA20&gt;BTE14,BTC20&lt;=BTF14),BTC20-BTA20,IF(AND(BTA20&lt;=BTE14,BTC20&lt;=BTF14),BTC20-BTE14,IF(AND(BTA20&gt;BTE14,BTC20&gt;BTF14),BTF14-BTA20,0)))),0)),0)</f>
        <v>　</v>
      </c>
      <c r="BTF20" s="663"/>
      <c r="BTG20" s="664"/>
      <c r="BTH20" s="662" t="str">
        <f>IFERROR(IF(OR(BSZ20="日",BSZ20="祝",BSZ20=0,BTA20=""),"　",MAX(IF(AND(BTA20&gt;BTK14,BTC20&gt;BTI14),0,IF(AND(BTA20&lt;=BTK14,BTA20&gt;BTH14,BTC20&gt;BTI14),BTK14-BTA20,IF(AND(BTA20&lt;=BTK14,BTA20&lt;=BTH14,BTC20&gt;BTI14),BTK14-BTH14,IF(AND(BTA20&gt;BTH14,BTC20&lt;=BTI14),BTC20-BTA20,IF(AND(BTA20&lt;=BTH14,BTC20&lt;=BTI14),BTC20-BTH14,0))))),0)),0)</f>
        <v>　</v>
      </c>
      <c r="BTI20" s="663"/>
      <c r="BTJ20" s="664"/>
      <c r="BTK20" s="662" t="str">
        <f>IFERROR(IF(OR(BSZ20="日",BSZ20="祝",BSZ20=0,BTA20=""),"　",MAX(IF(AND(BTA20&lt;=BTK14,BTC20&gt;BTL14),BTL14-BTK14,IF(BTC20&lt;=BTL14,0,IF(AND(BTA20&gt;BTK14,BTC20&gt;BTL14),BTL14-BTA20,0))),0)),0)</f>
        <v>　</v>
      </c>
      <c r="BTL20" s="663"/>
      <c r="BTM20" s="664"/>
      <c r="BTN20" s="662" t="str">
        <f>IFERROR(IF(OR(BSZ20="日",BSZ20="祝",BSZ20=0,BTA20=""),"　",MAX(IF(BTA20&gt;BTN14,BTC20-BTA20,IF(BTA20&lt;=BTN14,BTC20-BTN14,0)),0)),0)</f>
        <v>　</v>
      </c>
      <c r="BTO20" s="663"/>
      <c r="BTP20" s="664"/>
      <c r="BTQ20" s="662" t="str">
        <f>IFERROR(IF(OR(BSZ20="日",BSZ20="祝",BSZ20=0,BTA20=""),"　",MAX(IF(AND(BTA20&lt;=BTQ14,BTC20&gt;BTR14),BTR14-BTQ14,IF(AND(BTA20&gt;BTQ14,BTC20&lt;=BTR14),BTC20-BTA20,IF(AND(BTA20&lt;=BTQ14,BTC20&lt;=BTR14),BTC20-BTQ14,IF(AND(BTA20&gt;BTQ14,BTC20&gt;BTR14),BTR14-BTA20,0)))),0)),0)</f>
        <v>　</v>
      </c>
      <c r="BTR20" s="663"/>
      <c r="BTS20" s="664"/>
      <c r="BTT20" s="662" t="str">
        <f>IFERROR(IF(OR(BSZ20="日",BSZ20="祝",BSZ20=0,BTA20=""),"　",MAX(IF(AND(BTA20&gt;BTW14,BTC20&gt;BTU14),0,IF(AND(BTA20&lt;=BTW14,BTA20&gt;BTT14,BTC20&gt;BTU14),BTW14-BTA20,IF(AND(BTA20&lt;=BTW14,BTA20&lt;=BTT14,BTC20&gt;BTU14),BTW14-BTT14,IF(AND(BTA20&gt;BTT14,BTC20&lt;=BTU14),BTC20-BTA20,IF(AND(BTA20&lt;=BTT14,BTC20&lt;=BTU14),BTC20-BTT14,0))))),0)),0)</f>
        <v>　</v>
      </c>
      <c r="BTU20" s="663"/>
      <c r="BTV20" s="664"/>
      <c r="BTW20" s="662" t="str">
        <f>IFERROR(IF(OR(BSZ20="日",BSZ20="祝",BSZ20=0,BTA20=""),"　",MAX(IF(AND(BTA20&lt;=BTW14,BTC20&gt;BTX14),BTX14-BTW14,IF(BTC20&lt;=BTX14,0,IF(AND(BTA20&gt;BTW14,BTC20&gt;BTX14),BTX14-BTA20,0))),0)),0)</f>
        <v>　</v>
      </c>
      <c r="BTX20" s="663"/>
      <c r="BTY20" s="664"/>
      <c r="BTZ20" s="662" t="str">
        <f t="shared" si="34"/>
        <v>　</v>
      </c>
      <c r="BUA20" s="663"/>
      <c r="BUB20" s="664"/>
      <c r="BUC20" s="665" t="str">
        <f>IF(BUF20="×",TIME(0,0,0),IF(BUP4="非常勤",BTE20,BTQ20))</f>
        <v>　</v>
      </c>
      <c r="BUD20" s="666"/>
      <c r="BUE20" s="667"/>
      <c r="BUF20" s="265"/>
      <c r="BUG20" s="665" t="str">
        <f>IF(BUJ20="×",TIME(0,0,0),IF(BUP4="非常勤",BTH20,BTT20))</f>
        <v>　</v>
      </c>
      <c r="BUH20" s="666"/>
      <c r="BUI20" s="667"/>
      <c r="BUJ20" s="265"/>
      <c r="BUK20" s="665" t="str">
        <f>IF(BUN20="×",TIME(0,0,0),IF(BUP4="非常勤",BTK20,BTW20))</f>
        <v>　</v>
      </c>
      <c r="BUL20" s="666"/>
      <c r="BUM20" s="667"/>
      <c r="BUN20" s="265"/>
      <c r="BUO20" s="665" t="str">
        <f>IF(BUR20="×",TIME(0,0,0),IF(BUP4="非常勤",BTN20,BTZ20))</f>
        <v>　</v>
      </c>
      <c r="BUP20" s="666"/>
      <c r="BUQ20" s="667"/>
      <c r="BUR20" s="265"/>
      <c r="BUS20" s="668"/>
      <c r="BUT20" s="669"/>
      <c r="BUU20" s="668"/>
      <c r="BUV20" s="670"/>
      <c r="BUW20" s="669"/>
      <c r="BUX20" s="671"/>
      <c r="BUY20" s="672"/>
      <c r="BUZ20" s="672"/>
      <c r="BVA20" s="673"/>
      <c r="BVB20" s="263">
        <f>$A$20</f>
        <v>6</v>
      </c>
      <c r="BVC20" s="264" t="str">
        <f>$B$20</f>
        <v>祝</v>
      </c>
      <c r="BVD20" s="660"/>
      <c r="BVE20" s="661"/>
      <c r="BVF20" s="660"/>
      <c r="BVG20" s="661"/>
      <c r="BVH20" s="662" t="str">
        <f>IFERROR(IF(OR(BVC20="日",BVC20="祝",BVC20=0,BVD20=""),"　",MAX(IF(AND(BVD20&lt;=BVH14,BVF20&gt;BVI14),BVI14-BVH14,IF(AND(BVD20&gt;BVH14,BVF20&lt;=BVI14),BVF20-BVD20,IF(AND(BVD20&lt;=BVH14,BVF20&lt;=BVI14),BVF20-BVH14,IF(AND(BVD20&gt;BVH14,BVF20&gt;BVI14),BVI14-BVD20,0)))),0)),0)</f>
        <v>　</v>
      </c>
      <c r="BVI20" s="663"/>
      <c r="BVJ20" s="664"/>
      <c r="BVK20" s="662" t="str">
        <f>IFERROR(IF(OR(BVC20="日",BVC20="祝",BVC20=0,BVD20=""),"　",MAX(IF(AND(BVD20&gt;BVN14,BVF20&gt;BVL14),0,IF(AND(BVD20&lt;=BVN14,BVD20&gt;BVK14,BVF20&gt;BVL14),BVN14-BVD20,IF(AND(BVD20&lt;=BVN14,BVD20&lt;=BVK14,BVF20&gt;BVL14),BVN14-BVK14,IF(AND(BVD20&gt;BVK14,BVF20&lt;=BVL14),BVF20-BVD20,IF(AND(BVD20&lt;=BVK14,BVF20&lt;=BVL14),BVF20-BVK14,0))))),0)),0)</f>
        <v>　</v>
      </c>
      <c r="BVL20" s="663"/>
      <c r="BVM20" s="664"/>
      <c r="BVN20" s="662" t="str">
        <f>IFERROR(IF(OR(BVC20="日",BVC20="祝",BVC20=0,BVD20=""),"　",MAX(IF(AND(BVD20&lt;=BVN14,BVF20&gt;BVO14),BVO14-BVN14,IF(BVF20&lt;=BVO14,0,IF(AND(BVD20&gt;BVN14,BVF20&gt;BVO14),BVO14-BVD20,0))),0)),0)</f>
        <v>　</v>
      </c>
      <c r="BVO20" s="663"/>
      <c r="BVP20" s="664"/>
      <c r="BVQ20" s="662" t="str">
        <f>IFERROR(IF(OR(BVC20="日",BVC20="祝",BVC20=0,BVD20=""),"　",MAX(IF(BVD20&gt;BVQ14,BVF20-BVD20,IF(BVD20&lt;=BVQ14,BVF20-BVQ14,0)),0)),0)</f>
        <v>　</v>
      </c>
      <c r="BVR20" s="663"/>
      <c r="BVS20" s="664"/>
      <c r="BVT20" s="662" t="str">
        <f>IFERROR(IF(OR(BVC20="日",BVC20="祝",BVC20=0,BVD20=""),"　",MAX(IF(AND(BVD20&lt;=BVT14,BVF20&gt;BVU14),BVU14-BVT14,IF(AND(BVD20&gt;BVT14,BVF20&lt;=BVU14),BVF20-BVD20,IF(AND(BVD20&lt;=BVT14,BVF20&lt;=BVU14),BVF20-BVT14,IF(AND(BVD20&gt;BVT14,BVF20&gt;BVU14),BVU14-BVD20,0)))),0)),0)</f>
        <v>　</v>
      </c>
      <c r="BVU20" s="663"/>
      <c r="BVV20" s="664"/>
      <c r="BVW20" s="662" t="str">
        <f>IFERROR(IF(OR(BVC20="日",BVC20="祝",BVC20=0,BVD20=""),"　",MAX(IF(AND(BVD20&gt;BVZ14,BVF20&gt;BVX14),0,IF(AND(BVD20&lt;=BVZ14,BVD20&gt;BVW14,BVF20&gt;BVX14),BVZ14-BVD20,IF(AND(BVD20&lt;=BVZ14,BVD20&lt;=BVW14,BVF20&gt;BVX14),BVZ14-BVW14,IF(AND(BVD20&gt;BVW14,BVF20&lt;=BVX14),BVF20-BVD20,IF(AND(BVD20&lt;=BVW14,BVF20&lt;=BVX14),BVF20-BVW14,0))))),0)),0)</f>
        <v>　</v>
      </c>
      <c r="BVX20" s="663"/>
      <c r="BVY20" s="664"/>
      <c r="BVZ20" s="662" t="str">
        <f>IFERROR(IF(OR(BVC20="日",BVC20="祝",BVC20=0,BVD20=""),"　",MAX(IF(AND(BVD20&lt;=BVZ14,BVF20&gt;BWA14),BWA14-BVZ14,IF(BVF20&lt;=BWA14,0,IF(AND(BVD20&gt;BVZ14,BVF20&gt;BWA14),BWA14-BVD20,0))),0)),0)</f>
        <v>　</v>
      </c>
      <c r="BWA20" s="663"/>
      <c r="BWB20" s="664"/>
      <c r="BWC20" s="662" t="str">
        <f t="shared" si="35"/>
        <v>　</v>
      </c>
      <c r="BWD20" s="663"/>
      <c r="BWE20" s="664"/>
      <c r="BWF20" s="665" t="str">
        <f>IF(BWI20="×",TIME(0,0,0),IF(BWS4="非常勤",BVH20,BVT20))</f>
        <v>　</v>
      </c>
      <c r="BWG20" s="666"/>
      <c r="BWH20" s="667"/>
      <c r="BWI20" s="265"/>
      <c r="BWJ20" s="665" t="str">
        <f>IF(BWM20="×",TIME(0,0,0),IF(BWS4="非常勤",BVK20,BVW20))</f>
        <v>　</v>
      </c>
      <c r="BWK20" s="666"/>
      <c r="BWL20" s="667"/>
      <c r="BWM20" s="265"/>
      <c r="BWN20" s="665" t="str">
        <f>IF(BWQ20="×",TIME(0,0,0),IF(BWS4="非常勤",BVN20,BVZ20))</f>
        <v>　</v>
      </c>
      <c r="BWO20" s="666"/>
      <c r="BWP20" s="667"/>
      <c r="BWQ20" s="265"/>
      <c r="BWR20" s="665" t="str">
        <f>IF(BWU20="×",TIME(0,0,0),IF(BWS4="非常勤",BVQ20,BWC20))</f>
        <v>　</v>
      </c>
      <c r="BWS20" s="666"/>
      <c r="BWT20" s="667"/>
      <c r="BWU20" s="265"/>
      <c r="BWV20" s="668"/>
      <c r="BWW20" s="669"/>
      <c r="BWX20" s="668"/>
      <c r="BWY20" s="670"/>
      <c r="BWZ20" s="669"/>
      <c r="BXA20" s="671"/>
      <c r="BXB20" s="672"/>
      <c r="BXC20" s="672"/>
      <c r="BXD20" s="673"/>
      <c r="BXE20" s="263">
        <f>$A$20</f>
        <v>6</v>
      </c>
      <c r="BXF20" s="264" t="str">
        <f>$B$20</f>
        <v>祝</v>
      </c>
      <c r="BXG20" s="660"/>
      <c r="BXH20" s="661"/>
      <c r="BXI20" s="660"/>
      <c r="BXJ20" s="661"/>
      <c r="BXK20" s="662" t="str">
        <f>IFERROR(IF(OR(BXF20="日",BXF20="祝",BXF20=0,BXG20=""),"　",MAX(IF(AND(BXG20&lt;=BXK14,BXI20&gt;BXL14),BXL14-BXK14,IF(AND(BXG20&gt;BXK14,BXI20&lt;=BXL14),BXI20-BXG20,IF(AND(BXG20&lt;=BXK14,BXI20&lt;=BXL14),BXI20-BXK14,IF(AND(BXG20&gt;BXK14,BXI20&gt;BXL14),BXL14-BXG20,0)))),0)),0)</f>
        <v>　</v>
      </c>
      <c r="BXL20" s="663"/>
      <c r="BXM20" s="664"/>
      <c r="BXN20" s="662" t="str">
        <f>IFERROR(IF(OR(BXF20="日",BXF20="祝",BXF20=0,BXG20=""),"　",MAX(IF(AND(BXG20&gt;BXQ14,BXI20&gt;BXO14),0,IF(AND(BXG20&lt;=BXQ14,BXG20&gt;BXN14,BXI20&gt;BXO14),BXQ14-BXG20,IF(AND(BXG20&lt;=BXQ14,BXG20&lt;=BXN14,BXI20&gt;BXO14),BXQ14-BXN14,IF(AND(BXG20&gt;BXN14,BXI20&lt;=BXO14),BXI20-BXG20,IF(AND(BXG20&lt;=BXN14,BXI20&lt;=BXO14),BXI20-BXN14,0))))),0)),0)</f>
        <v>　</v>
      </c>
      <c r="BXO20" s="663"/>
      <c r="BXP20" s="664"/>
      <c r="BXQ20" s="662" t="str">
        <f>IFERROR(IF(OR(BXF20="日",BXF20="祝",BXF20=0,BXG20=""),"　",MAX(IF(AND(BXG20&lt;=BXQ14,BXI20&gt;BXR14),BXR14-BXQ14,IF(BXI20&lt;=BXR14,0,IF(AND(BXG20&gt;BXQ14,BXI20&gt;BXR14),BXR14-BXG20,0))),0)),0)</f>
        <v>　</v>
      </c>
      <c r="BXR20" s="663"/>
      <c r="BXS20" s="664"/>
      <c r="BXT20" s="662" t="str">
        <f>IFERROR(IF(OR(BXF20="日",BXF20="祝",BXF20=0,BXG20=""),"　",MAX(IF(BXG20&gt;BXT14,BXI20-BXG20,IF(BXG20&lt;=BXT14,BXI20-BXT14,0)),0)),0)</f>
        <v>　</v>
      </c>
      <c r="BXU20" s="663"/>
      <c r="BXV20" s="664"/>
      <c r="BXW20" s="662" t="str">
        <f>IFERROR(IF(OR(BXF20="日",BXF20="祝",BXF20=0,BXG20=""),"　",MAX(IF(AND(BXG20&lt;=BXW14,BXI20&gt;BXX14),BXX14-BXW14,IF(AND(BXG20&gt;BXW14,BXI20&lt;=BXX14),BXI20-BXG20,IF(AND(BXG20&lt;=BXW14,BXI20&lt;=BXX14),BXI20-BXW14,IF(AND(BXG20&gt;BXW14,BXI20&gt;BXX14),BXX14-BXG20,0)))),0)),0)</f>
        <v>　</v>
      </c>
      <c r="BXX20" s="663"/>
      <c r="BXY20" s="664"/>
      <c r="BXZ20" s="662" t="str">
        <f>IFERROR(IF(OR(BXF20="日",BXF20="祝",BXF20=0,BXG20=""),"　",MAX(IF(AND(BXG20&gt;BYC14,BXI20&gt;BYA14),0,IF(AND(BXG20&lt;=BYC14,BXG20&gt;BXZ14,BXI20&gt;BYA14),BYC14-BXG20,IF(AND(BXG20&lt;=BYC14,BXG20&lt;=BXZ14,BXI20&gt;BYA14),BYC14-BXZ14,IF(AND(BXG20&gt;BXZ14,BXI20&lt;=BYA14),BXI20-BXG20,IF(AND(BXG20&lt;=BXZ14,BXI20&lt;=BYA14),BXI20-BXZ14,0))))),0)),0)</f>
        <v>　</v>
      </c>
      <c r="BYA20" s="663"/>
      <c r="BYB20" s="664"/>
      <c r="BYC20" s="662" t="str">
        <f>IFERROR(IF(OR(BXF20="日",BXF20="祝",BXF20=0,BXG20=""),"　",MAX(IF(AND(BXG20&lt;=BYC14,BXI20&gt;BYD14),BYD14-BYC14,IF(BXI20&lt;=BYD14,0,IF(AND(BXG20&gt;BYC14,BXI20&gt;BYD14),BYD14-BXG20,0))),0)),0)</f>
        <v>　</v>
      </c>
      <c r="BYD20" s="663"/>
      <c r="BYE20" s="664"/>
      <c r="BYF20" s="662" t="str">
        <f t="shared" si="36"/>
        <v>　</v>
      </c>
      <c r="BYG20" s="663"/>
      <c r="BYH20" s="664"/>
      <c r="BYI20" s="665" t="str">
        <f>IF(BYL20="×",TIME(0,0,0),IF(BYV4="非常勤",BXK20,BXW20))</f>
        <v>　</v>
      </c>
      <c r="BYJ20" s="666"/>
      <c r="BYK20" s="667"/>
      <c r="BYL20" s="265"/>
      <c r="BYM20" s="665" t="str">
        <f>IF(BYP20="×",TIME(0,0,0),IF(BYV4="非常勤",BXN20,BXZ20))</f>
        <v>　</v>
      </c>
      <c r="BYN20" s="666"/>
      <c r="BYO20" s="667"/>
      <c r="BYP20" s="265"/>
      <c r="BYQ20" s="665" t="str">
        <f>IF(BYT20="×",TIME(0,0,0),IF(BYV4="非常勤",BXQ20,BYC20))</f>
        <v>　</v>
      </c>
      <c r="BYR20" s="666"/>
      <c r="BYS20" s="667"/>
      <c r="BYT20" s="265"/>
      <c r="BYU20" s="665" t="str">
        <f>IF(BYX20="×",TIME(0,0,0),IF(BYV4="非常勤",BXT20,BYF20))</f>
        <v>　</v>
      </c>
      <c r="BYV20" s="666"/>
      <c r="BYW20" s="667"/>
      <c r="BYX20" s="265"/>
      <c r="BYY20" s="668"/>
      <c r="BYZ20" s="669"/>
      <c r="BZA20" s="668"/>
      <c r="BZB20" s="670"/>
      <c r="BZC20" s="669"/>
      <c r="BZD20" s="671"/>
      <c r="BZE20" s="672"/>
      <c r="BZF20" s="672"/>
      <c r="BZG20" s="673"/>
      <c r="BZH20" s="263">
        <f>$A$20</f>
        <v>6</v>
      </c>
      <c r="BZI20" s="264" t="str">
        <f>$B$20</f>
        <v>祝</v>
      </c>
      <c r="BZJ20" s="660"/>
      <c r="BZK20" s="661"/>
      <c r="BZL20" s="660"/>
      <c r="BZM20" s="661"/>
      <c r="BZN20" s="662" t="str">
        <f>IFERROR(IF(OR(BZI20="日",BZI20="祝",BZI20=0,BZJ20=""),"　",MAX(IF(AND(BZJ20&lt;=BZN14,BZL20&gt;BZO14),BZO14-BZN14,IF(AND(BZJ20&gt;BZN14,BZL20&lt;=BZO14),BZL20-BZJ20,IF(AND(BZJ20&lt;=BZN14,BZL20&lt;=BZO14),BZL20-BZN14,IF(AND(BZJ20&gt;BZN14,BZL20&gt;BZO14),BZO14-BZJ20,0)))),0)),0)</f>
        <v>　</v>
      </c>
      <c r="BZO20" s="663"/>
      <c r="BZP20" s="664"/>
      <c r="BZQ20" s="662" t="str">
        <f>IFERROR(IF(OR(BZI20="日",BZI20="祝",BZI20=0,BZJ20=""),"　",MAX(IF(AND(BZJ20&gt;BZT14,BZL20&gt;BZR14),0,IF(AND(BZJ20&lt;=BZT14,BZJ20&gt;BZQ14,BZL20&gt;BZR14),BZT14-BZJ20,IF(AND(BZJ20&lt;=BZT14,BZJ20&lt;=BZQ14,BZL20&gt;BZR14),BZT14-BZQ14,IF(AND(BZJ20&gt;BZQ14,BZL20&lt;=BZR14),BZL20-BZJ20,IF(AND(BZJ20&lt;=BZQ14,BZL20&lt;=BZR14),BZL20-BZQ14,0))))),0)),0)</f>
        <v>　</v>
      </c>
      <c r="BZR20" s="663"/>
      <c r="BZS20" s="664"/>
      <c r="BZT20" s="662" t="str">
        <f>IFERROR(IF(OR(BZI20="日",BZI20="祝",BZI20=0,BZJ20=""),"　",MAX(IF(AND(BZJ20&lt;=BZT14,BZL20&gt;BZU14),BZU14-BZT14,IF(BZL20&lt;=BZU14,0,IF(AND(BZJ20&gt;BZT14,BZL20&gt;BZU14),BZU14-BZJ20,0))),0)),0)</f>
        <v>　</v>
      </c>
      <c r="BZU20" s="663"/>
      <c r="BZV20" s="664"/>
      <c r="BZW20" s="662" t="str">
        <f>IFERROR(IF(OR(BZI20="日",BZI20="祝",BZI20=0,BZJ20=""),"　",MAX(IF(BZJ20&gt;BZW14,BZL20-BZJ20,IF(BZJ20&lt;=BZW14,BZL20-BZW14,0)),0)),0)</f>
        <v>　</v>
      </c>
      <c r="BZX20" s="663"/>
      <c r="BZY20" s="664"/>
      <c r="BZZ20" s="662" t="str">
        <f>IFERROR(IF(OR(BZI20="日",BZI20="祝",BZI20=0,BZJ20=""),"　",MAX(IF(AND(BZJ20&lt;=BZZ14,BZL20&gt;CAA14),CAA14-BZZ14,IF(AND(BZJ20&gt;BZZ14,BZL20&lt;=CAA14),BZL20-BZJ20,IF(AND(BZJ20&lt;=BZZ14,BZL20&lt;=CAA14),BZL20-BZZ14,IF(AND(BZJ20&gt;BZZ14,BZL20&gt;CAA14),CAA14-BZJ20,0)))),0)),0)</f>
        <v>　</v>
      </c>
      <c r="CAA20" s="663"/>
      <c r="CAB20" s="664"/>
      <c r="CAC20" s="662" t="str">
        <f>IFERROR(IF(OR(BZI20="日",BZI20="祝",BZI20=0,BZJ20=""),"　",MAX(IF(AND(BZJ20&gt;CAF14,BZL20&gt;CAD14),0,IF(AND(BZJ20&lt;=CAF14,BZJ20&gt;CAC14,BZL20&gt;CAD14),CAF14-BZJ20,IF(AND(BZJ20&lt;=CAF14,BZJ20&lt;=CAC14,BZL20&gt;CAD14),CAF14-CAC14,IF(AND(BZJ20&gt;CAC14,BZL20&lt;=CAD14),BZL20-BZJ20,IF(AND(BZJ20&lt;=CAC14,BZL20&lt;=CAD14),BZL20-CAC14,0))))),0)),0)</f>
        <v>　</v>
      </c>
      <c r="CAD20" s="663"/>
      <c r="CAE20" s="664"/>
      <c r="CAF20" s="662" t="str">
        <f>IFERROR(IF(OR(BZI20="日",BZI20="祝",BZI20=0,BZJ20=""),"　",MAX(IF(AND(BZJ20&lt;=CAF14,BZL20&gt;CAG14),CAG14-CAF14,IF(BZL20&lt;=CAG14,0,IF(AND(BZJ20&gt;CAF14,BZL20&gt;CAG14),CAG14-BZJ20,0))),0)),0)</f>
        <v>　</v>
      </c>
      <c r="CAG20" s="663"/>
      <c r="CAH20" s="664"/>
      <c r="CAI20" s="662" t="str">
        <f t="shared" si="37"/>
        <v>　</v>
      </c>
      <c r="CAJ20" s="663"/>
      <c r="CAK20" s="664"/>
      <c r="CAL20" s="665" t="str">
        <f>IF(CAO20="×",TIME(0,0,0),IF(CAY4="非常勤",BZN20,BZZ20))</f>
        <v>　</v>
      </c>
      <c r="CAM20" s="666"/>
      <c r="CAN20" s="667"/>
      <c r="CAO20" s="265"/>
      <c r="CAP20" s="665" t="str">
        <f>IF(CAS20="×",TIME(0,0,0),IF(CAY4="非常勤",BZQ20,CAC20))</f>
        <v>　</v>
      </c>
      <c r="CAQ20" s="666"/>
      <c r="CAR20" s="667"/>
      <c r="CAS20" s="265"/>
      <c r="CAT20" s="665" t="str">
        <f>IF(CAW20="×",TIME(0,0,0),IF(CAY4="非常勤",BZT20,CAF20))</f>
        <v>　</v>
      </c>
      <c r="CAU20" s="666"/>
      <c r="CAV20" s="667"/>
      <c r="CAW20" s="265"/>
      <c r="CAX20" s="665" t="str">
        <f>IF(CBA20="×",TIME(0,0,0),IF(CAY4="非常勤",BZW20,CAI20))</f>
        <v>　</v>
      </c>
      <c r="CAY20" s="666"/>
      <c r="CAZ20" s="667"/>
      <c r="CBA20" s="265"/>
      <c r="CBB20" s="668"/>
      <c r="CBC20" s="669"/>
      <c r="CBD20" s="668"/>
      <c r="CBE20" s="670"/>
      <c r="CBF20" s="669"/>
      <c r="CBG20" s="671"/>
      <c r="CBH20" s="672"/>
      <c r="CBI20" s="672"/>
      <c r="CBJ20" s="673"/>
      <c r="CBK20" s="263">
        <f>$A$20</f>
        <v>6</v>
      </c>
      <c r="CBL20" s="264" t="str">
        <f>$B$20</f>
        <v>祝</v>
      </c>
      <c r="CBM20" s="660"/>
      <c r="CBN20" s="661"/>
      <c r="CBO20" s="660"/>
      <c r="CBP20" s="661"/>
      <c r="CBQ20" s="662" t="str">
        <f>IFERROR(IF(OR(CBL20="日",CBL20="祝",CBL20=0,CBM20=""),"　",MAX(IF(AND(CBM20&lt;=CBQ14,CBO20&gt;CBR14),CBR14-CBQ14,IF(AND(CBM20&gt;CBQ14,CBO20&lt;=CBR14),CBO20-CBM20,IF(AND(CBM20&lt;=CBQ14,CBO20&lt;=CBR14),CBO20-CBQ14,IF(AND(CBM20&gt;CBQ14,CBO20&gt;CBR14),CBR14-CBM20,0)))),0)),0)</f>
        <v>　</v>
      </c>
      <c r="CBR20" s="663"/>
      <c r="CBS20" s="664"/>
      <c r="CBT20" s="662" t="str">
        <f>IFERROR(IF(OR(CBL20="日",CBL20="祝",CBL20=0,CBM20=""),"　",MAX(IF(AND(CBM20&gt;CBW14,CBO20&gt;CBU14),0,IF(AND(CBM20&lt;=CBW14,CBM20&gt;CBT14,CBO20&gt;CBU14),CBW14-CBM20,IF(AND(CBM20&lt;=CBW14,CBM20&lt;=CBT14,CBO20&gt;CBU14),CBW14-CBT14,IF(AND(CBM20&gt;CBT14,CBO20&lt;=CBU14),CBO20-CBM20,IF(AND(CBM20&lt;=CBT14,CBO20&lt;=CBU14),CBO20-CBT14,0))))),0)),0)</f>
        <v>　</v>
      </c>
      <c r="CBU20" s="663"/>
      <c r="CBV20" s="664"/>
      <c r="CBW20" s="662" t="str">
        <f>IFERROR(IF(OR(CBL20="日",CBL20="祝",CBL20=0,CBM20=""),"　",MAX(IF(AND(CBM20&lt;=CBW14,CBO20&gt;CBX14),CBX14-CBW14,IF(CBO20&lt;=CBX14,0,IF(AND(CBM20&gt;CBW14,CBO20&gt;CBX14),CBX14-CBM20,0))),0)),0)</f>
        <v>　</v>
      </c>
      <c r="CBX20" s="663"/>
      <c r="CBY20" s="664"/>
      <c r="CBZ20" s="662" t="str">
        <f>IFERROR(IF(OR(CBL20="日",CBL20="祝",CBL20=0,CBM20=""),"　",MAX(IF(CBM20&gt;CBZ14,CBO20-CBM20,IF(CBM20&lt;=CBZ14,CBO20-CBZ14,0)),0)),0)</f>
        <v>　</v>
      </c>
      <c r="CCA20" s="663"/>
      <c r="CCB20" s="664"/>
      <c r="CCC20" s="662" t="str">
        <f>IFERROR(IF(OR(CBL20="日",CBL20="祝",CBL20=0,CBM20=""),"　",MAX(IF(AND(CBM20&lt;=CCC14,CBO20&gt;CCD14),CCD14-CCC14,IF(AND(CBM20&gt;CCC14,CBO20&lt;=CCD14),CBO20-CBM20,IF(AND(CBM20&lt;=CCC14,CBO20&lt;=CCD14),CBO20-CCC14,IF(AND(CBM20&gt;CCC14,CBO20&gt;CCD14),CCD14-CBM20,0)))),0)),0)</f>
        <v>　</v>
      </c>
      <c r="CCD20" s="663"/>
      <c r="CCE20" s="664"/>
      <c r="CCF20" s="662" t="str">
        <f>IFERROR(IF(OR(CBL20="日",CBL20="祝",CBL20=0,CBM20=""),"　",MAX(IF(AND(CBM20&gt;CCI14,CBO20&gt;CCG14),0,IF(AND(CBM20&lt;=CCI14,CBM20&gt;CCF14,CBO20&gt;CCG14),CCI14-CBM20,IF(AND(CBM20&lt;=CCI14,CBM20&lt;=CCF14,CBO20&gt;CCG14),CCI14-CCF14,IF(AND(CBM20&gt;CCF14,CBO20&lt;=CCG14),CBO20-CBM20,IF(AND(CBM20&lt;=CCF14,CBO20&lt;=CCG14),CBO20-CCF14,0))))),0)),0)</f>
        <v>　</v>
      </c>
      <c r="CCG20" s="663"/>
      <c r="CCH20" s="664"/>
      <c r="CCI20" s="662" t="str">
        <f>IFERROR(IF(OR(CBL20="日",CBL20="祝",CBL20=0,CBM20=""),"　",MAX(IF(AND(CBM20&lt;=CCI14,CBO20&gt;CCJ14),CCJ14-CCI14,IF(CBO20&lt;=CCJ14,0,IF(AND(CBM20&gt;CCI14,CBO20&gt;CCJ14),CCJ14-CBM20,0))),0)),0)</f>
        <v>　</v>
      </c>
      <c r="CCJ20" s="663"/>
      <c r="CCK20" s="664"/>
      <c r="CCL20" s="662" t="str">
        <f t="shared" si="38"/>
        <v>　</v>
      </c>
      <c r="CCM20" s="663"/>
      <c r="CCN20" s="664"/>
      <c r="CCO20" s="665" t="str">
        <f>IF(CCR20="×",TIME(0,0,0),IF(CDB4="非常勤",CBQ20,CCC20))</f>
        <v>　</v>
      </c>
      <c r="CCP20" s="666"/>
      <c r="CCQ20" s="667"/>
      <c r="CCR20" s="265"/>
      <c r="CCS20" s="665" t="str">
        <f>IF(CCV20="×",TIME(0,0,0),IF(CDB4="非常勤",CBT20,CCF20))</f>
        <v>　</v>
      </c>
      <c r="CCT20" s="666"/>
      <c r="CCU20" s="667"/>
      <c r="CCV20" s="265"/>
      <c r="CCW20" s="665" t="str">
        <f>IF(CCZ20="×",TIME(0,0,0),IF(CDB4="非常勤",CBW20,CCI20))</f>
        <v>　</v>
      </c>
      <c r="CCX20" s="666"/>
      <c r="CCY20" s="667"/>
      <c r="CCZ20" s="265"/>
      <c r="CDA20" s="665" t="str">
        <f>IF(CDD20="×",TIME(0,0,0),IF(CDB4="非常勤",CBZ20,CCL20))</f>
        <v>　</v>
      </c>
      <c r="CDB20" s="666"/>
      <c r="CDC20" s="667"/>
      <c r="CDD20" s="265"/>
      <c r="CDE20" s="668"/>
      <c r="CDF20" s="669"/>
      <c r="CDG20" s="668"/>
      <c r="CDH20" s="670"/>
      <c r="CDI20" s="669"/>
      <c r="CDJ20" s="671"/>
      <c r="CDK20" s="672"/>
      <c r="CDL20" s="672"/>
      <c r="CDM20" s="673"/>
      <c r="CDN20" s="263">
        <f>$A$20</f>
        <v>6</v>
      </c>
      <c r="CDO20" s="264" t="str">
        <f>$B$20</f>
        <v>祝</v>
      </c>
      <c r="CDP20" s="660"/>
      <c r="CDQ20" s="661"/>
      <c r="CDR20" s="660"/>
      <c r="CDS20" s="661"/>
      <c r="CDT20" s="662" t="str">
        <f>IFERROR(IF(OR(CDO20="日",CDO20="祝",CDO20=0,CDP20=""),"　",MAX(IF(AND(CDP20&lt;=CDT14,CDR20&gt;CDU14),CDU14-CDT14,IF(AND(CDP20&gt;CDT14,CDR20&lt;=CDU14),CDR20-CDP20,IF(AND(CDP20&lt;=CDT14,CDR20&lt;=CDU14),CDR20-CDT14,IF(AND(CDP20&gt;CDT14,CDR20&gt;CDU14),CDU14-CDP20,0)))),0)),0)</f>
        <v>　</v>
      </c>
      <c r="CDU20" s="663"/>
      <c r="CDV20" s="664"/>
      <c r="CDW20" s="662" t="str">
        <f>IFERROR(IF(OR(CDO20="日",CDO20="祝",CDO20=0,CDP20=""),"　",MAX(IF(AND(CDP20&gt;CDZ14,CDR20&gt;CDX14),0,IF(AND(CDP20&lt;=CDZ14,CDP20&gt;CDW14,CDR20&gt;CDX14),CDZ14-CDP20,IF(AND(CDP20&lt;=CDZ14,CDP20&lt;=CDW14,CDR20&gt;CDX14),CDZ14-CDW14,IF(AND(CDP20&gt;CDW14,CDR20&lt;=CDX14),CDR20-CDP20,IF(AND(CDP20&lt;=CDW14,CDR20&lt;=CDX14),CDR20-CDW14,0))))),0)),0)</f>
        <v>　</v>
      </c>
      <c r="CDX20" s="663"/>
      <c r="CDY20" s="664"/>
      <c r="CDZ20" s="662" t="str">
        <f>IFERROR(IF(OR(CDO20="日",CDO20="祝",CDO20=0,CDP20=""),"　",MAX(IF(AND(CDP20&lt;=CDZ14,CDR20&gt;CEA14),CEA14-CDZ14,IF(CDR20&lt;=CEA14,0,IF(AND(CDP20&gt;CDZ14,CDR20&gt;CEA14),CEA14-CDP20,0))),0)),0)</f>
        <v>　</v>
      </c>
      <c r="CEA20" s="663"/>
      <c r="CEB20" s="664"/>
      <c r="CEC20" s="662" t="str">
        <f>IFERROR(IF(OR(CDO20="日",CDO20="祝",CDO20=0,CDP20=""),"　",MAX(IF(CDP20&gt;CEC14,CDR20-CDP20,IF(CDP20&lt;=CEC14,CDR20-CEC14,0)),0)),0)</f>
        <v>　</v>
      </c>
      <c r="CED20" s="663"/>
      <c r="CEE20" s="664"/>
      <c r="CEF20" s="662" t="str">
        <f>IFERROR(IF(OR(CDO20="日",CDO20="祝",CDO20=0,CDP20=""),"　",MAX(IF(AND(CDP20&lt;=CEF14,CDR20&gt;CEG14),CEG14-CEF14,IF(AND(CDP20&gt;CEF14,CDR20&lt;=CEG14),CDR20-CDP20,IF(AND(CDP20&lt;=CEF14,CDR20&lt;=CEG14),CDR20-CEF14,IF(AND(CDP20&gt;CEF14,CDR20&gt;CEG14),CEG14-CDP20,0)))),0)),0)</f>
        <v>　</v>
      </c>
      <c r="CEG20" s="663"/>
      <c r="CEH20" s="664"/>
      <c r="CEI20" s="662" t="str">
        <f>IFERROR(IF(OR(CDO20="日",CDO20="祝",CDO20=0,CDP20=""),"　",MAX(IF(AND(CDP20&gt;CEL14,CDR20&gt;CEJ14),0,IF(AND(CDP20&lt;=CEL14,CDP20&gt;CEI14,CDR20&gt;CEJ14),CEL14-CDP20,IF(AND(CDP20&lt;=CEL14,CDP20&lt;=CEI14,CDR20&gt;CEJ14),CEL14-CEI14,IF(AND(CDP20&gt;CEI14,CDR20&lt;=CEJ14),CDR20-CDP20,IF(AND(CDP20&lt;=CEI14,CDR20&lt;=CEJ14),CDR20-CEI14,0))))),0)),0)</f>
        <v>　</v>
      </c>
      <c r="CEJ20" s="663"/>
      <c r="CEK20" s="664"/>
      <c r="CEL20" s="662" t="str">
        <f>IFERROR(IF(OR(CDO20="日",CDO20="祝",CDO20=0,CDP20=""),"　",MAX(IF(AND(CDP20&lt;=CEL14,CDR20&gt;CEM14),CEM14-CEL14,IF(CDR20&lt;=CEM14,0,IF(AND(CDP20&gt;CEL14,CDR20&gt;CEM14),CEM14-CDP20,0))),0)),0)</f>
        <v>　</v>
      </c>
      <c r="CEM20" s="663"/>
      <c r="CEN20" s="664"/>
      <c r="CEO20" s="662" t="str">
        <f t="shared" si="39"/>
        <v>　</v>
      </c>
      <c r="CEP20" s="663"/>
      <c r="CEQ20" s="664"/>
      <c r="CER20" s="665" t="str">
        <f>IF(CEU20="×",TIME(0,0,0),IF(CFE4="非常勤",CDT20,CEF20))</f>
        <v>　</v>
      </c>
      <c r="CES20" s="666"/>
      <c r="CET20" s="667"/>
      <c r="CEU20" s="265"/>
      <c r="CEV20" s="665" t="str">
        <f>IF(CEY20="×",TIME(0,0,0),IF(CFE4="非常勤",CDW20,CEI20))</f>
        <v>　</v>
      </c>
      <c r="CEW20" s="666"/>
      <c r="CEX20" s="667"/>
      <c r="CEY20" s="265"/>
      <c r="CEZ20" s="665" t="str">
        <f>IF(CFC20="×",TIME(0,0,0),IF(CFE4="非常勤",CDZ20,CEL20))</f>
        <v>　</v>
      </c>
      <c r="CFA20" s="666"/>
      <c r="CFB20" s="667"/>
      <c r="CFC20" s="265"/>
      <c r="CFD20" s="665" t="str">
        <f>IF(CFG20="×",TIME(0,0,0),IF(CFE4="非常勤",CEC20,CEO20))</f>
        <v>　</v>
      </c>
      <c r="CFE20" s="666"/>
      <c r="CFF20" s="667"/>
      <c r="CFG20" s="265"/>
      <c r="CFH20" s="668"/>
      <c r="CFI20" s="669"/>
      <c r="CFJ20" s="668"/>
      <c r="CFK20" s="670"/>
      <c r="CFL20" s="669"/>
      <c r="CFM20" s="671"/>
      <c r="CFN20" s="672"/>
      <c r="CFO20" s="672"/>
      <c r="CFP20" s="673"/>
      <c r="CFQ20" s="263">
        <f>$A$20</f>
        <v>6</v>
      </c>
      <c r="CFR20" s="264" t="str">
        <f>$B$20</f>
        <v>祝</v>
      </c>
      <c r="CFS20" s="660"/>
      <c r="CFT20" s="661"/>
      <c r="CFU20" s="660"/>
      <c r="CFV20" s="661"/>
      <c r="CFW20" s="662" t="str">
        <f>IFERROR(IF(OR(CFR20="日",CFR20="祝",CFR20=0,CFS20=""),"　",MAX(IF(AND(CFS20&lt;=CFW14,CFU20&gt;CFX14),CFX14-CFW14,IF(AND(CFS20&gt;CFW14,CFU20&lt;=CFX14),CFU20-CFS20,IF(AND(CFS20&lt;=CFW14,CFU20&lt;=CFX14),CFU20-CFW14,IF(AND(CFS20&gt;CFW14,CFU20&gt;CFX14),CFX14-CFS20,0)))),0)),0)</f>
        <v>　</v>
      </c>
      <c r="CFX20" s="663"/>
      <c r="CFY20" s="664"/>
      <c r="CFZ20" s="662" t="str">
        <f>IFERROR(IF(OR(CFR20="日",CFR20="祝",CFR20=0,CFS20=""),"　",MAX(IF(AND(CFS20&gt;CGC14,CFU20&gt;CGA14),0,IF(AND(CFS20&lt;=CGC14,CFS20&gt;CFZ14,CFU20&gt;CGA14),CGC14-CFS20,IF(AND(CFS20&lt;=CGC14,CFS20&lt;=CFZ14,CFU20&gt;CGA14),CGC14-CFZ14,IF(AND(CFS20&gt;CFZ14,CFU20&lt;=CGA14),CFU20-CFS20,IF(AND(CFS20&lt;=CFZ14,CFU20&lt;=CGA14),CFU20-CFZ14,0))))),0)),0)</f>
        <v>　</v>
      </c>
      <c r="CGA20" s="663"/>
      <c r="CGB20" s="664"/>
      <c r="CGC20" s="662" t="str">
        <f>IFERROR(IF(OR(CFR20="日",CFR20="祝",CFR20=0,CFS20=""),"　",MAX(IF(AND(CFS20&lt;=CGC14,CFU20&gt;CGD14),CGD14-CGC14,IF(CFU20&lt;=CGD14,0,IF(AND(CFS20&gt;CGC14,CFU20&gt;CGD14),CGD14-CFS20,0))),0)),0)</f>
        <v>　</v>
      </c>
      <c r="CGD20" s="663"/>
      <c r="CGE20" s="664"/>
      <c r="CGF20" s="662" t="str">
        <f>IFERROR(IF(OR(CFR20="日",CFR20="祝",CFR20=0,CFS20=""),"　",MAX(IF(CFS20&gt;CGF14,CFU20-CFS20,IF(CFS20&lt;=CGF14,CFU20-CGF14,0)),0)),0)</f>
        <v>　</v>
      </c>
      <c r="CGG20" s="663"/>
      <c r="CGH20" s="664"/>
      <c r="CGI20" s="662" t="str">
        <f>IFERROR(IF(OR(CFR20="日",CFR20="祝",CFR20=0,CFS20=""),"　",MAX(IF(AND(CFS20&lt;=CGI14,CFU20&gt;CGJ14),CGJ14-CGI14,IF(AND(CFS20&gt;CGI14,CFU20&lt;=CGJ14),CFU20-CFS20,IF(AND(CFS20&lt;=CGI14,CFU20&lt;=CGJ14),CFU20-CGI14,IF(AND(CFS20&gt;CGI14,CFU20&gt;CGJ14),CGJ14-CFS20,0)))),0)),0)</f>
        <v>　</v>
      </c>
      <c r="CGJ20" s="663"/>
      <c r="CGK20" s="664"/>
      <c r="CGL20" s="662" t="str">
        <f>IFERROR(IF(OR(CFR20="日",CFR20="祝",CFR20=0,CFS20=""),"　",MAX(IF(AND(CFS20&gt;CGO14,CFU20&gt;CGM14),0,IF(AND(CFS20&lt;=CGO14,CFS20&gt;CGL14,CFU20&gt;CGM14),CGO14-CFS20,IF(AND(CFS20&lt;=CGO14,CFS20&lt;=CGL14,CFU20&gt;CGM14),CGO14-CGL14,IF(AND(CFS20&gt;CGL14,CFU20&lt;=CGM14),CFU20-CFS20,IF(AND(CFS20&lt;=CGL14,CFU20&lt;=CGM14),CFU20-CGL14,0))))),0)),0)</f>
        <v>　</v>
      </c>
      <c r="CGM20" s="663"/>
      <c r="CGN20" s="664"/>
      <c r="CGO20" s="662" t="str">
        <f>IFERROR(IF(OR(CFR20="日",CFR20="祝",CFR20=0,CFS20=""),"　",MAX(IF(AND(CFS20&lt;=CGO14,CFU20&gt;CGP14),CGP14-CGO14,IF(CFU20&lt;=CGP14,0,IF(AND(CFS20&gt;CGO14,CFU20&gt;CGP14),CGP14-CFS20,0))),0)),0)</f>
        <v>　</v>
      </c>
      <c r="CGP20" s="663"/>
      <c r="CGQ20" s="664"/>
      <c r="CGR20" s="662" t="str">
        <f t="shared" si="40"/>
        <v>　</v>
      </c>
      <c r="CGS20" s="663"/>
      <c r="CGT20" s="664"/>
      <c r="CGU20" s="665" t="str">
        <f>IF(CGX20="×",TIME(0,0,0),IF(CHH4="非常勤",CFW20,CGI20))</f>
        <v>　</v>
      </c>
      <c r="CGV20" s="666"/>
      <c r="CGW20" s="667"/>
      <c r="CGX20" s="265"/>
      <c r="CGY20" s="665" t="str">
        <f>IF(CHB20="×",TIME(0,0,0),IF(CHH4="非常勤",CFZ20,CGL20))</f>
        <v>　</v>
      </c>
      <c r="CGZ20" s="666"/>
      <c r="CHA20" s="667"/>
      <c r="CHB20" s="265"/>
      <c r="CHC20" s="665" t="str">
        <f>IF(CHF20="×",TIME(0,0,0),IF(CHH4="非常勤",CGC20,CGO20))</f>
        <v>　</v>
      </c>
      <c r="CHD20" s="666"/>
      <c r="CHE20" s="667"/>
      <c r="CHF20" s="265"/>
      <c r="CHG20" s="665" t="str">
        <f>IF(CHJ20="×",TIME(0,0,0),IF(CHH4="非常勤",CGF20,CGR20))</f>
        <v>　</v>
      </c>
      <c r="CHH20" s="666"/>
      <c r="CHI20" s="667"/>
      <c r="CHJ20" s="265"/>
      <c r="CHK20" s="668"/>
      <c r="CHL20" s="669"/>
      <c r="CHM20" s="668"/>
      <c r="CHN20" s="670"/>
      <c r="CHO20" s="669"/>
      <c r="CHP20" s="671"/>
      <c r="CHQ20" s="672"/>
      <c r="CHR20" s="672"/>
      <c r="CHS20" s="673"/>
      <c r="CHT20" s="263">
        <f>$A$20</f>
        <v>6</v>
      </c>
      <c r="CHU20" s="264" t="str">
        <f>$B$20</f>
        <v>祝</v>
      </c>
      <c r="CHV20" s="660"/>
      <c r="CHW20" s="661"/>
      <c r="CHX20" s="660"/>
      <c r="CHY20" s="661"/>
      <c r="CHZ20" s="662" t="str">
        <f>IFERROR(IF(OR(CHU20="日",CHU20="祝",CHU20=0,CHV20=""),"　",MAX(IF(AND(CHV20&lt;=CHZ14,CHX20&gt;CIA14),CIA14-CHZ14,IF(AND(CHV20&gt;CHZ14,CHX20&lt;=CIA14),CHX20-CHV20,IF(AND(CHV20&lt;=CHZ14,CHX20&lt;=CIA14),CHX20-CHZ14,IF(AND(CHV20&gt;CHZ14,CHX20&gt;CIA14),CIA14-CHV20,0)))),0)),0)</f>
        <v>　</v>
      </c>
      <c r="CIA20" s="663"/>
      <c r="CIB20" s="664"/>
      <c r="CIC20" s="662" t="str">
        <f>IFERROR(IF(OR(CHU20="日",CHU20="祝",CHU20=0,CHV20=""),"　",MAX(IF(AND(CHV20&gt;CIF14,CHX20&gt;CID14),0,IF(AND(CHV20&lt;=CIF14,CHV20&gt;CIC14,CHX20&gt;CID14),CIF14-CHV20,IF(AND(CHV20&lt;=CIF14,CHV20&lt;=CIC14,CHX20&gt;CID14),CIF14-CIC14,IF(AND(CHV20&gt;CIC14,CHX20&lt;=CID14),CHX20-CHV20,IF(AND(CHV20&lt;=CIC14,CHX20&lt;=CID14),CHX20-CIC14,0))))),0)),0)</f>
        <v>　</v>
      </c>
      <c r="CID20" s="663"/>
      <c r="CIE20" s="664"/>
      <c r="CIF20" s="662" t="str">
        <f>IFERROR(IF(OR(CHU20="日",CHU20="祝",CHU20=0,CHV20=""),"　",MAX(IF(AND(CHV20&lt;=CIF14,CHX20&gt;CIG14),CIG14-CIF14,IF(CHX20&lt;=CIG14,0,IF(AND(CHV20&gt;CIF14,CHX20&gt;CIG14),CIG14-CHV20,0))),0)),0)</f>
        <v>　</v>
      </c>
      <c r="CIG20" s="663"/>
      <c r="CIH20" s="664"/>
      <c r="CII20" s="662" t="str">
        <f>IFERROR(IF(OR(CHU20="日",CHU20="祝",CHU20=0,CHV20=""),"　",MAX(IF(CHV20&gt;CII14,CHX20-CHV20,IF(CHV20&lt;=CII14,CHX20-CII14,0)),0)),0)</f>
        <v>　</v>
      </c>
      <c r="CIJ20" s="663"/>
      <c r="CIK20" s="664"/>
      <c r="CIL20" s="662" t="str">
        <f>IFERROR(IF(OR(CHU20="日",CHU20="祝",CHU20=0,CHV20=""),"　",MAX(IF(AND(CHV20&lt;=CIL14,CHX20&gt;CIM14),CIM14-CIL14,IF(AND(CHV20&gt;CIL14,CHX20&lt;=CIM14),CHX20-CHV20,IF(AND(CHV20&lt;=CIL14,CHX20&lt;=CIM14),CHX20-CIL14,IF(AND(CHV20&gt;CIL14,CHX20&gt;CIM14),CIM14-CHV20,0)))),0)),0)</f>
        <v>　</v>
      </c>
      <c r="CIM20" s="663"/>
      <c r="CIN20" s="664"/>
      <c r="CIO20" s="662" t="str">
        <f>IFERROR(IF(OR(CHU20="日",CHU20="祝",CHU20=0,CHV20=""),"　",MAX(IF(AND(CHV20&gt;CIR14,CHX20&gt;CIP14),0,IF(AND(CHV20&lt;=CIR14,CHV20&gt;CIO14,CHX20&gt;CIP14),CIR14-CHV20,IF(AND(CHV20&lt;=CIR14,CHV20&lt;=CIO14,CHX20&gt;CIP14),CIR14-CIO14,IF(AND(CHV20&gt;CIO14,CHX20&lt;=CIP14),CHX20-CHV20,IF(AND(CHV20&lt;=CIO14,CHX20&lt;=CIP14),CHX20-CIO14,0))))),0)),0)</f>
        <v>　</v>
      </c>
      <c r="CIP20" s="663"/>
      <c r="CIQ20" s="664"/>
      <c r="CIR20" s="662" t="str">
        <f>IFERROR(IF(OR(CHU20="日",CHU20="祝",CHU20=0,CHV20=""),"　",MAX(IF(AND(CHV20&lt;=CIR14,CHX20&gt;CIS14),CIS14-CIR14,IF(CHX20&lt;=CIS14,0,IF(AND(CHV20&gt;CIR14,CHX20&gt;CIS14),CIS14-CHV20,0))),0)),0)</f>
        <v>　</v>
      </c>
      <c r="CIS20" s="663"/>
      <c r="CIT20" s="664"/>
      <c r="CIU20" s="662" t="str">
        <f t="shared" si="41"/>
        <v>　</v>
      </c>
      <c r="CIV20" s="663"/>
      <c r="CIW20" s="664"/>
      <c r="CIX20" s="665" t="str">
        <f>IF(CJA20="×",TIME(0,0,0),IF(CJK4="非常勤",CHZ20,CIL20))</f>
        <v>　</v>
      </c>
      <c r="CIY20" s="666"/>
      <c r="CIZ20" s="667"/>
      <c r="CJA20" s="265"/>
      <c r="CJB20" s="665" t="str">
        <f>IF(CJE20="×",TIME(0,0,0),IF(CJK4="非常勤",CIC20,CIO20))</f>
        <v>　</v>
      </c>
      <c r="CJC20" s="666"/>
      <c r="CJD20" s="667"/>
      <c r="CJE20" s="265"/>
      <c r="CJF20" s="665" t="str">
        <f>IF(CJI20="×",TIME(0,0,0),IF(CJK4="非常勤",CIF20,CIR20))</f>
        <v>　</v>
      </c>
      <c r="CJG20" s="666"/>
      <c r="CJH20" s="667"/>
      <c r="CJI20" s="265"/>
      <c r="CJJ20" s="665" t="str">
        <f>IF(CJM20="×",TIME(0,0,0),IF(CJK4="非常勤",CII20,CIU20))</f>
        <v>　</v>
      </c>
      <c r="CJK20" s="666"/>
      <c r="CJL20" s="667"/>
      <c r="CJM20" s="265"/>
      <c r="CJN20" s="668"/>
      <c r="CJO20" s="669"/>
      <c r="CJP20" s="668"/>
      <c r="CJQ20" s="670"/>
      <c r="CJR20" s="669"/>
      <c r="CJS20" s="671"/>
      <c r="CJT20" s="672"/>
      <c r="CJU20" s="672"/>
      <c r="CJV20" s="673"/>
      <c r="CJW20" s="263">
        <f>$A$20</f>
        <v>6</v>
      </c>
      <c r="CJX20" s="264" t="str">
        <f>$B$20</f>
        <v>祝</v>
      </c>
      <c r="CJY20" s="660"/>
      <c r="CJZ20" s="661"/>
      <c r="CKA20" s="660"/>
      <c r="CKB20" s="661"/>
      <c r="CKC20" s="662" t="str">
        <f>IFERROR(IF(OR(CJX20="日",CJX20="祝",CJX20=0,CJY20=""),"　",MAX(IF(AND(CJY20&lt;=CKC14,CKA20&gt;CKD14),CKD14-CKC14,IF(AND(CJY20&gt;CKC14,CKA20&lt;=CKD14),CKA20-CJY20,IF(AND(CJY20&lt;=CKC14,CKA20&lt;=CKD14),CKA20-CKC14,IF(AND(CJY20&gt;CKC14,CKA20&gt;CKD14),CKD14-CJY20,0)))),0)),0)</f>
        <v>　</v>
      </c>
      <c r="CKD20" s="663"/>
      <c r="CKE20" s="664"/>
      <c r="CKF20" s="662" t="str">
        <f>IFERROR(IF(OR(CJX20="日",CJX20="祝",CJX20=0,CJY20=""),"　",MAX(IF(AND(CJY20&gt;CKI14,CKA20&gt;CKG14),0,IF(AND(CJY20&lt;=CKI14,CJY20&gt;CKF14,CKA20&gt;CKG14),CKI14-CJY20,IF(AND(CJY20&lt;=CKI14,CJY20&lt;=CKF14,CKA20&gt;CKG14),CKI14-CKF14,IF(AND(CJY20&gt;CKF14,CKA20&lt;=CKG14),CKA20-CJY20,IF(AND(CJY20&lt;=CKF14,CKA20&lt;=CKG14),CKA20-CKF14,0))))),0)),0)</f>
        <v>　</v>
      </c>
      <c r="CKG20" s="663"/>
      <c r="CKH20" s="664"/>
      <c r="CKI20" s="662" t="str">
        <f>IFERROR(IF(OR(CJX20="日",CJX20="祝",CJX20=0,CJY20=""),"　",MAX(IF(AND(CJY20&lt;=CKI14,CKA20&gt;CKJ14),CKJ14-CKI14,IF(CKA20&lt;=CKJ14,0,IF(AND(CJY20&gt;CKI14,CKA20&gt;CKJ14),CKJ14-CJY20,0))),0)),0)</f>
        <v>　</v>
      </c>
      <c r="CKJ20" s="663"/>
      <c r="CKK20" s="664"/>
      <c r="CKL20" s="662" t="str">
        <f>IFERROR(IF(OR(CJX20="日",CJX20="祝",CJX20=0,CJY20=""),"　",MAX(IF(CJY20&gt;CKL14,CKA20-CJY20,IF(CJY20&lt;=CKL14,CKA20-CKL14,0)),0)),0)</f>
        <v>　</v>
      </c>
      <c r="CKM20" s="663"/>
      <c r="CKN20" s="664"/>
      <c r="CKO20" s="662" t="str">
        <f>IFERROR(IF(OR(CJX20="日",CJX20="祝",CJX20=0,CJY20=""),"　",MAX(IF(AND(CJY20&lt;=CKO14,CKA20&gt;CKP14),CKP14-CKO14,IF(AND(CJY20&gt;CKO14,CKA20&lt;=CKP14),CKA20-CJY20,IF(AND(CJY20&lt;=CKO14,CKA20&lt;=CKP14),CKA20-CKO14,IF(AND(CJY20&gt;CKO14,CKA20&gt;CKP14),CKP14-CJY20,0)))),0)),0)</f>
        <v>　</v>
      </c>
      <c r="CKP20" s="663"/>
      <c r="CKQ20" s="664"/>
      <c r="CKR20" s="662" t="str">
        <f>IFERROR(IF(OR(CJX20="日",CJX20="祝",CJX20=0,CJY20=""),"　",MAX(IF(AND(CJY20&gt;CKU14,CKA20&gt;CKS14),0,IF(AND(CJY20&lt;=CKU14,CJY20&gt;CKR14,CKA20&gt;CKS14),CKU14-CJY20,IF(AND(CJY20&lt;=CKU14,CJY20&lt;=CKR14,CKA20&gt;CKS14),CKU14-CKR14,IF(AND(CJY20&gt;CKR14,CKA20&lt;=CKS14),CKA20-CJY20,IF(AND(CJY20&lt;=CKR14,CKA20&lt;=CKS14),CKA20-CKR14,0))))),0)),0)</f>
        <v>　</v>
      </c>
      <c r="CKS20" s="663"/>
      <c r="CKT20" s="664"/>
      <c r="CKU20" s="662" t="str">
        <f>IFERROR(IF(OR(CJX20="日",CJX20="祝",CJX20=0,CJY20=""),"　",MAX(IF(AND(CJY20&lt;=CKU14,CKA20&gt;CKV14),CKV14-CKU14,IF(CKA20&lt;=CKV14,0,IF(AND(CJY20&gt;CKU14,CKA20&gt;CKV14),CKV14-CJY20,0))),0)),0)</f>
        <v>　</v>
      </c>
      <c r="CKV20" s="663"/>
      <c r="CKW20" s="664"/>
      <c r="CKX20" s="662" t="str">
        <f t="shared" si="42"/>
        <v>　</v>
      </c>
      <c r="CKY20" s="663"/>
      <c r="CKZ20" s="664"/>
      <c r="CLA20" s="665" t="str">
        <f>IF(CLD20="×",TIME(0,0,0),IF(CLN4="非常勤",CKC20,CKO20))</f>
        <v>　</v>
      </c>
      <c r="CLB20" s="666"/>
      <c r="CLC20" s="667"/>
      <c r="CLD20" s="265"/>
      <c r="CLE20" s="665" t="str">
        <f>IF(CLH20="×",TIME(0,0,0),IF(CLN4="非常勤",CKF20,CKR20))</f>
        <v>　</v>
      </c>
      <c r="CLF20" s="666"/>
      <c r="CLG20" s="667"/>
      <c r="CLH20" s="265"/>
      <c r="CLI20" s="665" t="str">
        <f>IF(CLL20="×",TIME(0,0,0),IF(CLN4="非常勤",CKI20,CKU20))</f>
        <v>　</v>
      </c>
      <c r="CLJ20" s="666"/>
      <c r="CLK20" s="667"/>
      <c r="CLL20" s="265"/>
      <c r="CLM20" s="665" t="str">
        <f>IF(CLP20="×",TIME(0,0,0),IF(CLN4="非常勤",CKL20,CKX20))</f>
        <v>　</v>
      </c>
      <c r="CLN20" s="666"/>
      <c r="CLO20" s="667"/>
      <c r="CLP20" s="265"/>
      <c r="CLQ20" s="668"/>
      <c r="CLR20" s="669"/>
      <c r="CLS20" s="668"/>
      <c r="CLT20" s="670"/>
      <c r="CLU20" s="669"/>
      <c r="CLV20" s="671"/>
      <c r="CLW20" s="672"/>
      <c r="CLX20" s="672"/>
      <c r="CLY20" s="673"/>
      <c r="CLZ20" s="263">
        <f>$A$20</f>
        <v>6</v>
      </c>
      <c r="CMA20" s="264" t="str">
        <f>$B$20</f>
        <v>祝</v>
      </c>
      <c r="CMB20" s="660"/>
      <c r="CMC20" s="661"/>
      <c r="CMD20" s="660"/>
      <c r="CME20" s="661"/>
      <c r="CMF20" s="662" t="str">
        <f>IFERROR(IF(OR(CMA20="日",CMA20="祝",CMA20=0,CMB20=""),"　",MAX(IF(AND(CMB20&lt;=CMF14,CMD20&gt;CMG14),CMG14-CMF14,IF(AND(CMB20&gt;CMF14,CMD20&lt;=CMG14),CMD20-CMB20,IF(AND(CMB20&lt;=CMF14,CMD20&lt;=CMG14),CMD20-CMF14,IF(AND(CMB20&gt;CMF14,CMD20&gt;CMG14),CMG14-CMB20,0)))),0)),0)</f>
        <v>　</v>
      </c>
      <c r="CMG20" s="663"/>
      <c r="CMH20" s="664"/>
      <c r="CMI20" s="662" t="str">
        <f>IFERROR(IF(OR(CMA20="日",CMA20="祝",CMA20=0,CMB20=""),"　",MAX(IF(AND(CMB20&gt;CML14,CMD20&gt;CMJ14),0,IF(AND(CMB20&lt;=CML14,CMB20&gt;CMI14,CMD20&gt;CMJ14),CML14-CMB20,IF(AND(CMB20&lt;=CML14,CMB20&lt;=CMI14,CMD20&gt;CMJ14),CML14-CMI14,IF(AND(CMB20&gt;CMI14,CMD20&lt;=CMJ14),CMD20-CMB20,IF(AND(CMB20&lt;=CMI14,CMD20&lt;=CMJ14),CMD20-CMI14,0))))),0)),0)</f>
        <v>　</v>
      </c>
      <c r="CMJ20" s="663"/>
      <c r="CMK20" s="664"/>
      <c r="CML20" s="662" t="str">
        <f>IFERROR(IF(OR(CMA20="日",CMA20="祝",CMA20=0,CMB20=""),"　",MAX(IF(AND(CMB20&lt;=CML14,CMD20&gt;CMM14),CMM14-CML14,IF(CMD20&lt;=CMM14,0,IF(AND(CMB20&gt;CML14,CMD20&gt;CMM14),CMM14-CMB20,0))),0)),0)</f>
        <v>　</v>
      </c>
      <c r="CMM20" s="663"/>
      <c r="CMN20" s="664"/>
      <c r="CMO20" s="662" t="str">
        <f>IFERROR(IF(OR(CMA20="日",CMA20="祝",CMA20=0,CMB20=""),"　",MAX(IF(CMB20&gt;CMO14,CMD20-CMB20,IF(CMB20&lt;=CMO14,CMD20-CMO14,0)),0)),0)</f>
        <v>　</v>
      </c>
      <c r="CMP20" s="663"/>
      <c r="CMQ20" s="664"/>
      <c r="CMR20" s="662" t="str">
        <f>IFERROR(IF(OR(CMA20="日",CMA20="祝",CMA20=0,CMB20=""),"　",MAX(IF(AND(CMB20&lt;=CMR14,CMD20&gt;CMS14),CMS14-CMR14,IF(AND(CMB20&gt;CMR14,CMD20&lt;=CMS14),CMD20-CMB20,IF(AND(CMB20&lt;=CMR14,CMD20&lt;=CMS14),CMD20-CMR14,IF(AND(CMB20&gt;CMR14,CMD20&gt;CMS14),CMS14-CMB20,0)))),0)),0)</f>
        <v>　</v>
      </c>
      <c r="CMS20" s="663"/>
      <c r="CMT20" s="664"/>
      <c r="CMU20" s="662" t="str">
        <f>IFERROR(IF(OR(CMA20="日",CMA20="祝",CMA20=0,CMB20=""),"　",MAX(IF(AND(CMB20&gt;CMX14,CMD20&gt;CMV14),0,IF(AND(CMB20&lt;=CMX14,CMB20&gt;CMU14,CMD20&gt;CMV14),CMX14-CMB20,IF(AND(CMB20&lt;=CMX14,CMB20&lt;=CMU14,CMD20&gt;CMV14),CMX14-CMU14,IF(AND(CMB20&gt;CMU14,CMD20&lt;=CMV14),CMD20-CMB20,IF(AND(CMB20&lt;=CMU14,CMD20&lt;=CMV14),CMD20-CMU14,0))))),0)),0)</f>
        <v>　</v>
      </c>
      <c r="CMV20" s="663"/>
      <c r="CMW20" s="664"/>
      <c r="CMX20" s="662" t="str">
        <f>IFERROR(IF(OR(CMA20="日",CMA20="祝",CMA20=0,CMB20=""),"　",MAX(IF(AND(CMB20&lt;=CMX14,CMD20&gt;CMY14),CMY14-CMX14,IF(CMD20&lt;=CMY14,0,IF(AND(CMB20&gt;CMX14,CMD20&gt;CMY14),CMY14-CMB20,0))),0)),0)</f>
        <v>　</v>
      </c>
      <c r="CMY20" s="663"/>
      <c r="CMZ20" s="664"/>
      <c r="CNA20" s="662" t="str">
        <f t="shared" si="43"/>
        <v>　</v>
      </c>
      <c r="CNB20" s="663"/>
      <c r="CNC20" s="664"/>
      <c r="CND20" s="665" t="str">
        <f>IF(CNG20="×",TIME(0,0,0),IF(CNQ4="非常勤",CMF20,CMR20))</f>
        <v>　</v>
      </c>
      <c r="CNE20" s="666"/>
      <c r="CNF20" s="667"/>
      <c r="CNG20" s="265"/>
      <c r="CNH20" s="665" t="str">
        <f>IF(CNK20="×",TIME(0,0,0),IF(CNQ4="非常勤",CMI20,CMU20))</f>
        <v>　</v>
      </c>
      <c r="CNI20" s="666"/>
      <c r="CNJ20" s="667"/>
      <c r="CNK20" s="265"/>
      <c r="CNL20" s="665" t="str">
        <f>IF(CNO20="×",TIME(0,0,0),IF(CNQ4="非常勤",CML20,CMX20))</f>
        <v>　</v>
      </c>
      <c r="CNM20" s="666"/>
      <c r="CNN20" s="667"/>
      <c r="CNO20" s="265"/>
      <c r="CNP20" s="665" t="str">
        <f>IF(CNS20="×",TIME(0,0,0),IF(CNQ4="非常勤",CMO20,CNA20))</f>
        <v>　</v>
      </c>
      <c r="CNQ20" s="666"/>
      <c r="CNR20" s="667"/>
      <c r="CNS20" s="265"/>
      <c r="CNT20" s="668"/>
      <c r="CNU20" s="669"/>
      <c r="CNV20" s="668"/>
      <c r="CNW20" s="670"/>
      <c r="CNX20" s="669"/>
      <c r="CNY20" s="671"/>
      <c r="CNZ20" s="672"/>
      <c r="COA20" s="672"/>
      <c r="COB20" s="673"/>
      <c r="COC20" s="263">
        <f>$A$20</f>
        <v>6</v>
      </c>
      <c r="COD20" s="264" t="str">
        <f>$B$20</f>
        <v>祝</v>
      </c>
      <c r="COE20" s="660"/>
      <c r="COF20" s="661"/>
      <c r="COG20" s="660"/>
      <c r="COH20" s="661"/>
      <c r="COI20" s="662" t="str">
        <f>IFERROR(IF(OR(COD20="日",COD20="祝",COD20=0,COE20=""),"　",MAX(IF(AND(COE20&lt;=COI14,COG20&gt;COJ14),COJ14-COI14,IF(AND(COE20&gt;COI14,COG20&lt;=COJ14),COG20-COE20,IF(AND(COE20&lt;=COI14,COG20&lt;=COJ14),COG20-COI14,IF(AND(COE20&gt;COI14,COG20&gt;COJ14),COJ14-COE20,0)))),0)),0)</f>
        <v>　</v>
      </c>
      <c r="COJ20" s="663"/>
      <c r="COK20" s="664"/>
      <c r="COL20" s="662" t="str">
        <f>IFERROR(IF(OR(COD20="日",COD20="祝",COD20=0,COE20=""),"　",MAX(IF(AND(COE20&gt;COO14,COG20&gt;COM14),0,IF(AND(COE20&lt;=COO14,COE20&gt;COL14,COG20&gt;COM14),COO14-COE20,IF(AND(COE20&lt;=COO14,COE20&lt;=COL14,COG20&gt;COM14),COO14-COL14,IF(AND(COE20&gt;COL14,COG20&lt;=COM14),COG20-COE20,IF(AND(COE20&lt;=COL14,COG20&lt;=COM14),COG20-COL14,0))))),0)),0)</f>
        <v>　</v>
      </c>
      <c r="COM20" s="663"/>
      <c r="CON20" s="664"/>
      <c r="COO20" s="662" t="str">
        <f>IFERROR(IF(OR(COD20="日",COD20="祝",COD20=0,COE20=""),"　",MAX(IF(AND(COE20&lt;=COO14,COG20&gt;COP14),COP14-COO14,IF(COG20&lt;=COP14,0,IF(AND(COE20&gt;COO14,COG20&gt;COP14),COP14-COE20,0))),0)),0)</f>
        <v>　</v>
      </c>
      <c r="COP20" s="663"/>
      <c r="COQ20" s="664"/>
      <c r="COR20" s="662" t="str">
        <f>IFERROR(IF(OR(COD20="日",COD20="祝",COD20=0,COE20=""),"　",MAX(IF(COE20&gt;COR14,COG20-COE20,IF(COE20&lt;=COR14,COG20-COR14,0)),0)),0)</f>
        <v>　</v>
      </c>
      <c r="COS20" s="663"/>
      <c r="COT20" s="664"/>
      <c r="COU20" s="662" t="str">
        <f>IFERROR(IF(OR(COD20="日",COD20="祝",COD20=0,COE20=""),"　",MAX(IF(AND(COE20&lt;=COU14,COG20&gt;COV14),COV14-COU14,IF(AND(COE20&gt;COU14,COG20&lt;=COV14),COG20-COE20,IF(AND(COE20&lt;=COU14,COG20&lt;=COV14),COG20-COU14,IF(AND(COE20&gt;COU14,COG20&gt;COV14),COV14-COE20,0)))),0)),0)</f>
        <v>　</v>
      </c>
      <c r="COV20" s="663"/>
      <c r="COW20" s="664"/>
      <c r="COX20" s="662" t="str">
        <f>IFERROR(IF(OR(COD20="日",COD20="祝",COD20=0,COE20=""),"　",MAX(IF(AND(COE20&gt;CPA14,COG20&gt;COY14),0,IF(AND(COE20&lt;=CPA14,COE20&gt;COX14,COG20&gt;COY14),CPA14-COE20,IF(AND(COE20&lt;=CPA14,COE20&lt;=COX14,COG20&gt;COY14),CPA14-COX14,IF(AND(COE20&gt;COX14,COG20&lt;=COY14),COG20-COE20,IF(AND(COE20&lt;=COX14,COG20&lt;=COY14),COG20-COX14,0))))),0)),0)</f>
        <v>　</v>
      </c>
      <c r="COY20" s="663"/>
      <c r="COZ20" s="664"/>
      <c r="CPA20" s="662" t="str">
        <f>IFERROR(IF(OR(COD20="日",COD20="祝",COD20=0,COE20=""),"　",MAX(IF(AND(COE20&lt;=CPA14,COG20&gt;CPB14),CPB14-CPA14,IF(COG20&lt;=CPB14,0,IF(AND(COE20&gt;CPA14,COG20&gt;CPB14),CPB14-COE20,0))),0)),0)</f>
        <v>　</v>
      </c>
      <c r="CPB20" s="663"/>
      <c r="CPC20" s="664"/>
      <c r="CPD20" s="662" t="str">
        <f t="shared" si="44"/>
        <v>　</v>
      </c>
      <c r="CPE20" s="663"/>
      <c r="CPF20" s="664"/>
      <c r="CPG20" s="665" t="str">
        <f>IF(CPJ20="×",TIME(0,0,0),IF(CPT4="非常勤",COI20,COU20))</f>
        <v>　</v>
      </c>
      <c r="CPH20" s="666"/>
      <c r="CPI20" s="667"/>
      <c r="CPJ20" s="265"/>
      <c r="CPK20" s="665" t="str">
        <f>IF(CPN20="×",TIME(0,0,0),IF(CPT4="非常勤",COL20,COX20))</f>
        <v>　</v>
      </c>
      <c r="CPL20" s="666"/>
      <c r="CPM20" s="667"/>
      <c r="CPN20" s="265"/>
      <c r="CPO20" s="665" t="str">
        <f>IF(CPR20="×",TIME(0,0,0),IF(CPT4="非常勤",COO20,CPA20))</f>
        <v>　</v>
      </c>
      <c r="CPP20" s="666"/>
      <c r="CPQ20" s="667"/>
      <c r="CPR20" s="265"/>
      <c r="CPS20" s="665" t="str">
        <f>IF(CPV20="×",TIME(0,0,0),IF(CPT4="非常勤",COR20,CPD20))</f>
        <v>　</v>
      </c>
      <c r="CPT20" s="666"/>
      <c r="CPU20" s="667"/>
      <c r="CPV20" s="265"/>
      <c r="CPW20" s="668"/>
      <c r="CPX20" s="669"/>
      <c r="CPY20" s="668"/>
      <c r="CPZ20" s="670"/>
      <c r="CQA20" s="669"/>
      <c r="CQB20" s="671"/>
      <c r="CQC20" s="672"/>
      <c r="CQD20" s="672"/>
      <c r="CQE20" s="673"/>
      <c r="CQF20" s="263">
        <f>$A$20</f>
        <v>6</v>
      </c>
      <c r="CQG20" s="264" t="str">
        <f>$B$20</f>
        <v>祝</v>
      </c>
      <c r="CQH20" s="660"/>
      <c r="CQI20" s="661"/>
      <c r="CQJ20" s="660"/>
      <c r="CQK20" s="661"/>
      <c r="CQL20" s="662" t="str">
        <f>IFERROR(IF(OR(CQG20="日",CQG20="祝",CQG20=0,CQH20=""),"　",MAX(IF(AND(CQH20&lt;=CQL14,CQJ20&gt;CQM14),CQM14-CQL14,IF(AND(CQH20&gt;CQL14,CQJ20&lt;=CQM14),CQJ20-CQH20,IF(AND(CQH20&lt;=CQL14,CQJ20&lt;=CQM14),CQJ20-CQL14,IF(AND(CQH20&gt;CQL14,CQJ20&gt;CQM14),CQM14-CQH20,0)))),0)),0)</f>
        <v>　</v>
      </c>
      <c r="CQM20" s="663"/>
      <c r="CQN20" s="664"/>
      <c r="CQO20" s="662" t="str">
        <f>IFERROR(IF(OR(CQG20="日",CQG20="祝",CQG20=0,CQH20=""),"　",MAX(IF(AND(CQH20&gt;CQR14,CQJ20&gt;CQP14),0,IF(AND(CQH20&lt;=CQR14,CQH20&gt;CQO14,CQJ20&gt;CQP14),CQR14-CQH20,IF(AND(CQH20&lt;=CQR14,CQH20&lt;=CQO14,CQJ20&gt;CQP14),CQR14-CQO14,IF(AND(CQH20&gt;CQO14,CQJ20&lt;=CQP14),CQJ20-CQH20,IF(AND(CQH20&lt;=CQO14,CQJ20&lt;=CQP14),CQJ20-CQO14,0))))),0)),0)</f>
        <v>　</v>
      </c>
      <c r="CQP20" s="663"/>
      <c r="CQQ20" s="664"/>
      <c r="CQR20" s="662" t="str">
        <f>IFERROR(IF(OR(CQG20="日",CQG20="祝",CQG20=0,CQH20=""),"　",MAX(IF(AND(CQH20&lt;=CQR14,CQJ20&gt;CQS14),CQS14-CQR14,IF(CQJ20&lt;=CQS14,0,IF(AND(CQH20&gt;CQR14,CQJ20&gt;CQS14),CQS14-CQH20,0))),0)),0)</f>
        <v>　</v>
      </c>
      <c r="CQS20" s="663"/>
      <c r="CQT20" s="664"/>
      <c r="CQU20" s="662" t="str">
        <f>IFERROR(IF(OR(CQG20="日",CQG20="祝",CQG20=0,CQH20=""),"　",MAX(IF(CQH20&gt;CQU14,CQJ20-CQH20,IF(CQH20&lt;=CQU14,CQJ20-CQU14,0)),0)),0)</f>
        <v>　</v>
      </c>
      <c r="CQV20" s="663"/>
      <c r="CQW20" s="664"/>
      <c r="CQX20" s="662" t="str">
        <f>IFERROR(IF(OR(CQG20="日",CQG20="祝",CQG20=0,CQH20=""),"　",MAX(IF(AND(CQH20&lt;=CQX14,CQJ20&gt;CQY14),CQY14-CQX14,IF(AND(CQH20&gt;CQX14,CQJ20&lt;=CQY14),CQJ20-CQH20,IF(AND(CQH20&lt;=CQX14,CQJ20&lt;=CQY14),CQJ20-CQX14,IF(AND(CQH20&gt;CQX14,CQJ20&gt;CQY14),CQY14-CQH20,0)))),0)),0)</f>
        <v>　</v>
      </c>
      <c r="CQY20" s="663"/>
      <c r="CQZ20" s="664"/>
      <c r="CRA20" s="662" t="str">
        <f>IFERROR(IF(OR(CQG20="日",CQG20="祝",CQG20=0,CQH20=""),"　",MAX(IF(AND(CQH20&gt;CRD14,CQJ20&gt;CRB14),0,IF(AND(CQH20&lt;=CRD14,CQH20&gt;CRA14,CQJ20&gt;CRB14),CRD14-CQH20,IF(AND(CQH20&lt;=CRD14,CQH20&lt;=CRA14,CQJ20&gt;CRB14),CRD14-CRA14,IF(AND(CQH20&gt;CRA14,CQJ20&lt;=CRB14),CQJ20-CQH20,IF(AND(CQH20&lt;=CRA14,CQJ20&lt;=CRB14),CQJ20-CRA14,0))))),0)),0)</f>
        <v>　</v>
      </c>
      <c r="CRB20" s="663"/>
      <c r="CRC20" s="664"/>
      <c r="CRD20" s="662" t="str">
        <f>IFERROR(IF(OR(CQG20="日",CQG20="祝",CQG20=0,CQH20=""),"　",MAX(IF(AND(CQH20&lt;=CRD14,CQJ20&gt;CRE14),CRE14-CRD14,IF(CQJ20&lt;=CRE14,0,IF(AND(CQH20&gt;CRD14,CQJ20&gt;CRE14),CRE14-CQH20,0))),0)),0)</f>
        <v>　</v>
      </c>
      <c r="CRE20" s="663"/>
      <c r="CRF20" s="664"/>
      <c r="CRG20" s="662" t="str">
        <f t="shared" si="45"/>
        <v>　</v>
      </c>
      <c r="CRH20" s="663"/>
      <c r="CRI20" s="664"/>
      <c r="CRJ20" s="665" t="str">
        <f>IF(CRM20="×",TIME(0,0,0),IF(CRW4="非常勤",CQL20,CQX20))</f>
        <v>　</v>
      </c>
      <c r="CRK20" s="666"/>
      <c r="CRL20" s="667"/>
      <c r="CRM20" s="265"/>
      <c r="CRN20" s="665" t="str">
        <f>IF(CRQ20="×",TIME(0,0,0),IF(CRW4="非常勤",CQO20,CRA20))</f>
        <v>　</v>
      </c>
      <c r="CRO20" s="666"/>
      <c r="CRP20" s="667"/>
      <c r="CRQ20" s="265"/>
      <c r="CRR20" s="665" t="str">
        <f>IF(CRU20="×",TIME(0,0,0),IF(CRW4="非常勤",CQR20,CRD20))</f>
        <v>　</v>
      </c>
      <c r="CRS20" s="666"/>
      <c r="CRT20" s="667"/>
      <c r="CRU20" s="265"/>
      <c r="CRV20" s="665" t="str">
        <f>IF(CRY20="×",TIME(0,0,0),IF(CRW4="非常勤",CQU20,CRG20))</f>
        <v>　</v>
      </c>
      <c r="CRW20" s="666"/>
      <c r="CRX20" s="667"/>
      <c r="CRY20" s="265"/>
      <c r="CRZ20" s="668"/>
      <c r="CSA20" s="669"/>
      <c r="CSB20" s="668"/>
      <c r="CSC20" s="670"/>
      <c r="CSD20" s="669"/>
      <c r="CSE20" s="671"/>
      <c r="CSF20" s="672"/>
      <c r="CSG20" s="672"/>
      <c r="CSH20" s="673"/>
      <c r="CSI20" s="263">
        <f>$A$20</f>
        <v>6</v>
      </c>
      <c r="CSJ20" s="264" t="str">
        <f>$B$20</f>
        <v>祝</v>
      </c>
      <c r="CSK20" s="660"/>
      <c r="CSL20" s="661"/>
      <c r="CSM20" s="660"/>
      <c r="CSN20" s="661"/>
      <c r="CSO20" s="662" t="str">
        <f>IFERROR(IF(OR(CSJ20="日",CSJ20="祝",CSJ20=0,CSK20=""),"　",MAX(IF(AND(CSK20&lt;=CSO14,CSM20&gt;CSP14),CSP14-CSO14,IF(AND(CSK20&gt;CSO14,CSM20&lt;=CSP14),CSM20-CSK20,IF(AND(CSK20&lt;=CSO14,CSM20&lt;=CSP14),CSM20-CSO14,IF(AND(CSK20&gt;CSO14,CSM20&gt;CSP14),CSP14-CSK20,0)))),0)),0)</f>
        <v>　</v>
      </c>
      <c r="CSP20" s="663"/>
      <c r="CSQ20" s="664"/>
      <c r="CSR20" s="662" t="str">
        <f>IFERROR(IF(OR(CSJ20="日",CSJ20="祝",CSJ20=0,CSK20=""),"　",MAX(IF(AND(CSK20&gt;CSU14,CSM20&gt;CSS14),0,IF(AND(CSK20&lt;=CSU14,CSK20&gt;CSR14,CSM20&gt;CSS14),CSU14-CSK20,IF(AND(CSK20&lt;=CSU14,CSK20&lt;=CSR14,CSM20&gt;CSS14),CSU14-CSR14,IF(AND(CSK20&gt;CSR14,CSM20&lt;=CSS14),CSM20-CSK20,IF(AND(CSK20&lt;=CSR14,CSM20&lt;=CSS14),CSM20-CSR14,0))))),0)),0)</f>
        <v>　</v>
      </c>
      <c r="CSS20" s="663"/>
      <c r="CST20" s="664"/>
      <c r="CSU20" s="662" t="str">
        <f>IFERROR(IF(OR(CSJ20="日",CSJ20="祝",CSJ20=0,CSK20=""),"　",MAX(IF(AND(CSK20&lt;=CSU14,CSM20&gt;CSV14),CSV14-CSU14,IF(CSM20&lt;=CSV14,0,IF(AND(CSK20&gt;CSU14,CSM20&gt;CSV14),CSV14-CSK20,0))),0)),0)</f>
        <v>　</v>
      </c>
      <c r="CSV20" s="663"/>
      <c r="CSW20" s="664"/>
      <c r="CSX20" s="662" t="str">
        <f>IFERROR(IF(OR(CSJ20="日",CSJ20="祝",CSJ20=0,CSK20=""),"　",MAX(IF(CSK20&gt;CSX14,CSM20-CSK20,IF(CSK20&lt;=CSX14,CSM20-CSX14,0)),0)),0)</f>
        <v>　</v>
      </c>
      <c r="CSY20" s="663"/>
      <c r="CSZ20" s="664"/>
      <c r="CTA20" s="662" t="str">
        <f>IFERROR(IF(OR(CSJ20="日",CSJ20="祝",CSJ20=0,CSK20=""),"　",MAX(IF(AND(CSK20&lt;=CTA14,CSM20&gt;CTB14),CTB14-CTA14,IF(AND(CSK20&gt;CTA14,CSM20&lt;=CTB14),CSM20-CSK20,IF(AND(CSK20&lt;=CTA14,CSM20&lt;=CTB14),CSM20-CTA14,IF(AND(CSK20&gt;CTA14,CSM20&gt;CTB14),CTB14-CSK20,0)))),0)),0)</f>
        <v>　</v>
      </c>
      <c r="CTB20" s="663"/>
      <c r="CTC20" s="664"/>
      <c r="CTD20" s="662" t="str">
        <f>IFERROR(IF(OR(CSJ20="日",CSJ20="祝",CSJ20=0,CSK20=""),"　",MAX(IF(AND(CSK20&gt;CTG14,CSM20&gt;CTE14),0,IF(AND(CSK20&lt;=CTG14,CSK20&gt;CTD14,CSM20&gt;CTE14),CTG14-CSK20,IF(AND(CSK20&lt;=CTG14,CSK20&lt;=CTD14,CSM20&gt;CTE14),CTG14-CTD14,IF(AND(CSK20&gt;CTD14,CSM20&lt;=CTE14),CSM20-CSK20,IF(AND(CSK20&lt;=CTD14,CSM20&lt;=CTE14),CSM20-CTD14,0))))),0)),0)</f>
        <v>　</v>
      </c>
      <c r="CTE20" s="663"/>
      <c r="CTF20" s="664"/>
      <c r="CTG20" s="662" t="str">
        <f>IFERROR(IF(OR(CSJ20="日",CSJ20="祝",CSJ20=0,CSK20=""),"　",MAX(IF(AND(CSK20&lt;=CTG14,CSM20&gt;CTH14),CTH14-CTG14,IF(CSM20&lt;=CTH14,0,IF(AND(CSK20&gt;CTG14,CSM20&gt;CTH14),CTH14-CSK20,0))),0)),0)</f>
        <v>　</v>
      </c>
      <c r="CTH20" s="663"/>
      <c r="CTI20" s="664"/>
      <c r="CTJ20" s="662" t="str">
        <f t="shared" si="46"/>
        <v>　</v>
      </c>
      <c r="CTK20" s="663"/>
      <c r="CTL20" s="664"/>
      <c r="CTM20" s="665" t="str">
        <f>IF(CTP20="×",TIME(0,0,0),IF(CTZ4="非常勤",CSO20,CTA20))</f>
        <v>　</v>
      </c>
      <c r="CTN20" s="666"/>
      <c r="CTO20" s="667"/>
      <c r="CTP20" s="265"/>
      <c r="CTQ20" s="665" t="str">
        <f>IF(CTT20="×",TIME(0,0,0),IF(CTZ4="非常勤",CSR20,CTD20))</f>
        <v>　</v>
      </c>
      <c r="CTR20" s="666"/>
      <c r="CTS20" s="667"/>
      <c r="CTT20" s="265"/>
      <c r="CTU20" s="665" t="str">
        <f>IF(CTX20="×",TIME(0,0,0),IF(CTZ4="非常勤",CSU20,CTG20))</f>
        <v>　</v>
      </c>
      <c r="CTV20" s="666"/>
      <c r="CTW20" s="667"/>
      <c r="CTX20" s="265"/>
      <c r="CTY20" s="665" t="str">
        <f>IF(CUB20="×",TIME(0,0,0),IF(CTZ4="非常勤",CSX20,CTJ20))</f>
        <v>　</v>
      </c>
      <c r="CTZ20" s="666"/>
      <c r="CUA20" s="667"/>
      <c r="CUB20" s="265"/>
      <c r="CUC20" s="668"/>
      <c r="CUD20" s="669"/>
      <c r="CUE20" s="668"/>
      <c r="CUF20" s="670"/>
      <c r="CUG20" s="669"/>
      <c r="CUH20" s="671"/>
      <c r="CUI20" s="672"/>
      <c r="CUJ20" s="672"/>
      <c r="CUK20" s="673"/>
      <c r="CUL20" s="263">
        <f>$A$20</f>
        <v>6</v>
      </c>
      <c r="CUM20" s="264" t="str">
        <f>$B$20</f>
        <v>祝</v>
      </c>
      <c r="CUN20" s="660"/>
      <c r="CUO20" s="661"/>
      <c r="CUP20" s="660"/>
      <c r="CUQ20" s="661"/>
      <c r="CUR20" s="662" t="str">
        <f>IFERROR(IF(OR(CUM20="日",CUM20="祝",CUM20=0,CUN20=""),"　",MAX(IF(AND(CUN20&lt;=CUR14,CUP20&gt;CUS14),CUS14-CUR14,IF(AND(CUN20&gt;CUR14,CUP20&lt;=CUS14),CUP20-CUN20,IF(AND(CUN20&lt;=CUR14,CUP20&lt;=CUS14),CUP20-CUR14,IF(AND(CUN20&gt;CUR14,CUP20&gt;CUS14),CUS14-CUN20,0)))),0)),0)</f>
        <v>　</v>
      </c>
      <c r="CUS20" s="663"/>
      <c r="CUT20" s="664"/>
      <c r="CUU20" s="662" t="str">
        <f>IFERROR(IF(OR(CUM20="日",CUM20="祝",CUM20=0,CUN20=""),"　",MAX(IF(AND(CUN20&gt;CUX14,CUP20&gt;CUV14),0,IF(AND(CUN20&lt;=CUX14,CUN20&gt;CUU14,CUP20&gt;CUV14),CUX14-CUN20,IF(AND(CUN20&lt;=CUX14,CUN20&lt;=CUU14,CUP20&gt;CUV14),CUX14-CUU14,IF(AND(CUN20&gt;CUU14,CUP20&lt;=CUV14),CUP20-CUN20,IF(AND(CUN20&lt;=CUU14,CUP20&lt;=CUV14),CUP20-CUU14,0))))),0)),0)</f>
        <v>　</v>
      </c>
      <c r="CUV20" s="663"/>
      <c r="CUW20" s="664"/>
      <c r="CUX20" s="662" t="str">
        <f>IFERROR(IF(OR(CUM20="日",CUM20="祝",CUM20=0,CUN20=""),"　",MAX(IF(AND(CUN20&lt;=CUX14,CUP20&gt;CUY14),CUY14-CUX14,IF(CUP20&lt;=CUY14,0,IF(AND(CUN20&gt;CUX14,CUP20&gt;CUY14),CUY14-CUN20,0))),0)),0)</f>
        <v>　</v>
      </c>
      <c r="CUY20" s="663"/>
      <c r="CUZ20" s="664"/>
      <c r="CVA20" s="662" t="str">
        <f>IFERROR(IF(OR(CUM20="日",CUM20="祝",CUM20=0,CUN20=""),"　",MAX(IF(CUN20&gt;CVA14,CUP20-CUN20,IF(CUN20&lt;=CVA14,CUP20-CVA14,0)),0)),0)</f>
        <v>　</v>
      </c>
      <c r="CVB20" s="663"/>
      <c r="CVC20" s="664"/>
      <c r="CVD20" s="662" t="str">
        <f>IFERROR(IF(OR(CUM20="日",CUM20="祝",CUM20=0,CUN20=""),"　",MAX(IF(AND(CUN20&lt;=CVD14,CUP20&gt;CVE14),CVE14-CVD14,IF(AND(CUN20&gt;CVD14,CUP20&lt;=CVE14),CUP20-CUN20,IF(AND(CUN20&lt;=CVD14,CUP20&lt;=CVE14),CUP20-CVD14,IF(AND(CUN20&gt;CVD14,CUP20&gt;CVE14),CVE14-CUN20,0)))),0)),0)</f>
        <v>　</v>
      </c>
      <c r="CVE20" s="663"/>
      <c r="CVF20" s="664"/>
      <c r="CVG20" s="662" t="str">
        <f>IFERROR(IF(OR(CUM20="日",CUM20="祝",CUM20=0,CUN20=""),"　",MAX(IF(AND(CUN20&gt;CVJ14,CUP20&gt;CVH14),0,IF(AND(CUN20&lt;=CVJ14,CUN20&gt;CVG14,CUP20&gt;CVH14),CVJ14-CUN20,IF(AND(CUN20&lt;=CVJ14,CUN20&lt;=CVG14,CUP20&gt;CVH14),CVJ14-CVG14,IF(AND(CUN20&gt;CVG14,CUP20&lt;=CVH14),CUP20-CUN20,IF(AND(CUN20&lt;=CVG14,CUP20&lt;=CVH14),CUP20-CVG14,0))))),0)),0)</f>
        <v>　</v>
      </c>
      <c r="CVH20" s="663"/>
      <c r="CVI20" s="664"/>
      <c r="CVJ20" s="662" t="str">
        <f>IFERROR(IF(OR(CUM20="日",CUM20="祝",CUM20=0,CUN20=""),"　",MAX(IF(AND(CUN20&lt;=CVJ14,CUP20&gt;CVK14),CVK14-CVJ14,IF(CUP20&lt;=CVK14,0,IF(AND(CUN20&gt;CVJ14,CUP20&gt;CVK14),CVK14-CUN20,0))),0)),0)</f>
        <v>　</v>
      </c>
      <c r="CVK20" s="663"/>
      <c r="CVL20" s="664"/>
      <c r="CVM20" s="662" t="str">
        <f t="shared" si="47"/>
        <v>　</v>
      </c>
      <c r="CVN20" s="663"/>
      <c r="CVO20" s="664"/>
      <c r="CVP20" s="665" t="str">
        <f>IF(CVS20="×",TIME(0,0,0),IF(CWC4="非常勤",CUR20,CVD20))</f>
        <v>　</v>
      </c>
      <c r="CVQ20" s="666"/>
      <c r="CVR20" s="667"/>
      <c r="CVS20" s="265"/>
      <c r="CVT20" s="665" t="str">
        <f>IF(CVW20="×",TIME(0,0,0),IF(CWC4="非常勤",CUU20,CVG20))</f>
        <v>　</v>
      </c>
      <c r="CVU20" s="666"/>
      <c r="CVV20" s="667"/>
      <c r="CVW20" s="265"/>
      <c r="CVX20" s="665" t="str">
        <f>IF(CWA20="×",TIME(0,0,0),IF(CWC4="非常勤",CUX20,CVJ20))</f>
        <v>　</v>
      </c>
      <c r="CVY20" s="666"/>
      <c r="CVZ20" s="667"/>
      <c r="CWA20" s="265"/>
      <c r="CWB20" s="665" t="str">
        <f>IF(CWE20="×",TIME(0,0,0),IF(CWC4="非常勤",CVA20,CVM20))</f>
        <v>　</v>
      </c>
      <c r="CWC20" s="666"/>
      <c r="CWD20" s="667"/>
      <c r="CWE20" s="265"/>
      <c r="CWF20" s="668"/>
      <c r="CWG20" s="669"/>
      <c r="CWH20" s="668"/>
      <c r="CWI20" s="670"/>
      <c r="CWJ20" s="669"/>
      <c r="CWK20" s="671"/>
      <c r="CWL20" s="672"/>
      <c r="CWM20" s="672"/>
      <c r="CWN20" s="673"/>
      <c r="CWO20" s="263">
        <f>$A$20</f>
        <v>6</v>
      </c>
      <c r="CWP20" s="264" t="str">
        <f>$B$20</f>
        <v>祝</v>
      </c>
      <c r="CWQ20" s="660"/>
      <c r="CWR20" s="661"/>
      <c r="CWS20" s="660"/>
      <c r="CWT20" s="661"/>
      <c r="CWU20" s="662" t="str">
        <f>IFERROR(IF(OR(CWP20="日",CWP20="祝",CWP20=0,CWQ20=""),"　",MAX(IF(AND(CWQ20&lt;=CWU14,CWS20&gt;CWV14),CWV14-CWU14,IF(AND(CWQ20&gt;CWU14,CWS20&lt;=CWV14),CWS20-CWQ20,IF(AND(CWQ20&lt;=CWU14,CWS20&lt;=CWV14),CWS20-CWU14,IF(AND(CWQ20&gt;CWU14,CWS20&gt;CWV14),CWV14-CWQ20,0)))),0)),0)</f>
        <v>　</v>
      </c>
      <c r="CWV20" s="663"/>
      <c r="CWW20" s="664"/>
      <c r="CWX20" s="662" t="str">
        <f>IFERROR(IF(OR(CWP20="日",CWP20="祝",CWP20=0,CWQ20=""),"　",MAX(IF(AND(CWQ20&gt;CXA14,CWS20&gt;CWY14),0,IF(AND(CWQ20&lt;=CXA14,CWQ20&gt;CWX14,CWS20&gt;CWY14),CXA14-CWQ20,IF(AND(CWQ20&lt;=CXA14,CWQ20&lt;=CWX14,CWS20&gt;CWY14),CXA14-CWX14,IF(AND(CWQ20&gt;CWX14,CWS20&lt;=CWY14),CWS20-CWQ20,IF(AND(CWQ20&lt;=CWX14,CWS20&lt;=CWY14),CWS20-CWX14,0))))),0)),0)</f>
        <v>　</v>
      </c>
      <c r="CWY20" s="663"/>
      <c r="CWZ20" s="664"/>
      <c r="CXA20" s="662" t="str">
        <f>IFERROR(IF(OR(CWP20="日",CWP20="祝",CWP20=0,CWQ20=""),"　",MAX(IF(AND(CWQ20&lt;=CXA14,CWS20&gt;CXB14),CXB14-CXA14,IF(CWS20&lt;=CXB14,0,IF(AND(CWQ20&gt;CXA14,CWS20&gt;CXB14),CXB14-CWQ20,0))),0)),0)</f>
        <v>　</v>
      </c>
      <c r="CXB20" s="663"/>
      <c r="CXC20" s="664"/>
      <c r="CXD20" s="662" t="str">
        <f>IFERROR(IF(OR(CWP20="日",CWP20="祝",CWP20=0,CWQ20=""),"　",MAX(IF(CWQ20&gt;CXD14,CWS20-CWQ20,IF(CWQ20&lt;=CXD14,CWS20-CXD14,0)),0)),0)</f>
        <v>　</v>
      </c>
      <c r="CXE20" s="663"/>
      <c r="CXF20" s="664"/>
      <c r="CXG20" s="662" t="str">
        <f>IFERROR(IF(OR(CWP20="日",CWP20="祝",CWP20=0,CWQ20=""),"　",MAX(IF(AND(CWQ20&lt;=CXG14,CWS20&gt;CXH14),CXH14-CXG14,IF(AND(CWQ20&gt;CXG14,CWS20&lt;=CXH14),CWS20-CWQ20,IF(AND(CWQ20&lt;=CXG14,CWS20&lt;=CXH14),CWS20-CXG14,IF(AND(CWQ20&gt;CXG14,CWS20&gt;CXH14),CXH14-CWQ20,0)))),0)),0)</f>
        <v>　</v>
      </c>
      <c r="CXH20" s="663"/>
      <c r="CXI20" s="664"/>
      <c r="CXJ20" s="662" t="str">
        <f>IFERROR(IF(OR(CWP20="日",CWP20="祝",CWP20=0,CWQ20=""),"　",MAX(IF(AND(CWQ20&gt;CXM14,CWS20&gt;CXK14),0,IF(AND(CWQ20&lt;=CXM14,CWQ20&gt;CXJ14,CWS20&gt;CXK14),CXM14-CWQ20,IF(AND(CWQ20&lt;=CXM14,CWQ20&lt;=CXJ14,CWS20&gt;CXK14),CXM14-CXJ14,IF(AND(CWQ20&gt;CXJ14,CWS20&lt;=CXK14),CWS20-CWQ20,IF(AND(CWQ20&lt;=CXJ14,CWS20&lt;=CXK14),CWS20-CXJ14,0))))),0)),0)</f>
        <v>　</v>
      </c>
      <c r="CXK20" s="663"/>
      <c r="CXL20" s="664"/>
      <c r="CXM20" s="662" t="str">
        <f>IFERROR(IF(OR(CWP20="日",CWP20="祝",CWP20=0,CWQ20=""),"　",MAX(IF(AND(CWQ20&lt;=CXM14,CWS20&gt;CXN14),CXN14-CXM14,IF(CWS20&lt;=CXN14,0,IF(AND(CWQ20&gt;CXM14,CWS20&gt;CXN14),CXN14-CWQ20,0))),0)),0)</f>
        <v>　</v>
      </c>
      <c r="CXN20" s="663"/>
      <c r="CXO20" s="664"/>
      <c r="CXP20" s="662" t="str">
        <f t="shared" si="48"/>
        <v>　</v>
      </c>
      <c r="CXQ20" s="663"/>
      <c r="CXR20" s="664"/>
      <c r="CXS20" s="665" t="str">
        <f>IF(CXV20="×",TIME(0,0,0),IF(CYF4="非常勤",CWU20,CXG20))</f>
        <v>　</v>
      </c>
      <c r="CXT20" s="666"/>
      <c r="CXU20" s="667"/>
      <c r="CXV20" s="265"/>
      <c r="CXW20" s="665" t="str">
        <f>IF(CXZ20="×",TIME(0,0,0),IF(CYF4="非常勤",CWX20,CXJ20))</f>
        <v>　</v>
      </c>
      <c r="CXX20" s="666"/>
      <c r="CXY20" s="667"/>
      <c r="CXZ20" s="265"/>
      <c r="CYA20" s="665" t="str">
        <f>IF(CYD20="×",TIME(0,0,0),IF(CYF4="非常勤",CXA20,CXM20))</f>
        <v>　</v>
      </c>
      <c r="CYB20" s="666"/>
      <c r="CYC20" s="667"/>
      <c r="CYD20" s="265"/>
      <c r="CYE20" s="665" t="str">
        <f>IF(CYH20="×",TIME(0,0,0),IF(CYF4="非常勤",CXD20,CXP20))</f>
        <v>　</v>
      </c>
      <c r="CYF20" s="666"/>
      <c r="CYG20" s="667"/>
      <c r="CYH20" s="265"/>
      <c r="CYI20" s="668"/>
      <c r="CYJ20" s="669"/>
      <c r="CYK20" s="668"/>
      <c r="CYL20" s="670"/>
      <c r="CYM20" s="669"/>
      <c r="CYN20" s="671"/>
      <c r="CYO20" s="672"/>
      <c r="CYP20" s="672"/>
      <c r="CYQ20" s="673"/>
      <c r="CYR20" s="263">
        <f>$A$20</f>
        <v>6</v>
      </c>
      <c r="CYS20" s="264" t="str">
        <f>$B$20</f>
        <v>祝</v>
      </c>
      <c r="CYT20" s="660"/>
      <c r="CYU20" s="661"/>
      <c r="CYV20" s="660"/>
      <c r="CYW20" s="661"/>
      <c r="CYX20" s="662" t="str">
        <f>IFERROR(IF(OR(CYS20="日",CYS20="祝",CYS20=0,CYT20=""),"　",MAX(IF(AND(CYT20&lt;=CYX14,CYV20&gt;CYY14),CYY14-CYX14,IF(AND(CYT20&gt;CYX14,CYV20&lt;=CYY14),CYV20-CYT20,IF(AND(CYT20&lt;=CYX14,CYV20&lt;=CYY14),CYV20-CYX14,IF(AND(CYT20&gt;CYX14,CYV20&gt;CYY14),CYY14-CYT20,0)))),0)),0)</f>
        <v>　</v>
      </c>
      <c r="CYY20" s="663"/>
      <c r="CYZ20" s="664"/>
      <c r="CZA20" s="662" t="str">
        <f>IFERROR(IF(OR(CYS20="日",CYS20="祝",CYS20=0,CYT20=""),"　",MAX(IF(AND(CYT20&gt;CZD14,CYV20&gt;CZB14),0,IF(AND(CYT20&lt;=CZD14,CYT20&gt;CZA14,CYV20&gt;CZB14),CZD14-CYT20,IF(AND(CYT20&lt;=CZD14,CYT20&lt;=CZA14,CYV20&gt;CZB14),CZD14-CZA14,IF(AND(CYT20&gt;CZA14,CYV20&lt;=CZB14),CYV20-CYT20,IF(AND(CYT20&lt;=CZA14,CYV20&lt;=CZB14),CYV20-CZA14,0))))),0)),0)</f>
        <v>　</v>
      </c>
      <c r="CZB20" s="663"/>
      <c r="CZC20" s="664"/>
      <c r="CZD20" s="662" t="str">
        <f>IFERROR(IF(OR(CYS20="日",CYS20="祝",CYS20=0,CYT20=""),"　",MAX(IF(AND(CYT20&lt;=CZD14,CYV20&gt;CZE14),CZE14-CZD14,IF(CYV20&lt;=CZE14,0,IF(AND(CYT20&gt;CZD14,CYV20&gt;CZE14),CZE14-CYT20,0))),0)),0)</f>
        <v>　</v>
      </c>
      <c r="CZE20" s="663"/>
      <c r="CZF20" s="664"/>
      <c r="CZG20" s="662" t="str">
        <f>IFERROR(IF(OR(CYS20="日",CYS20="祝",CYS20=0,CYT20=""),"　",MAX(IF(CYT20&gt;CZG14,CYV20-CYT20,IF(CYT20&lt;=CZG14,CYV20-CZG14,0)),0)),0)</f>
        <v>　</v>
      </c>
      <c r="CZH20" s="663"/>
      <c r="CZI20" s="664"/>
      <c r="CZJ20" s="662" t="str">
        <f>IFERROR(IF(OR(CYS20="日",CYS20="祝",CYS20=0,CYT20=""),"　",MAX(IF(AND(CYT20&lt;=CZJ14,CYV20&gt;CZK14),CZK14-CZJ14,IF(AND(CYT20&gt;CZJ14,CYV20&lt;=CZK14),CYV20-CYT20,IF(AND(CYT20&lt;=CZJ14,CYV20&lt;=CZK14),CYV20-CZJ14,IF(AND(CYT20&gt;CZJ14,CYV20&gt;CZK14),CZK14-CYT20,0)))),0)),0)</f>
        <v>　</v>
      </c>
      <c r="CZK20" s="663"/>
      <c r="CZL20" s="664"/>
      <c r="CZM20" s="662" t="str">
        <f>IFERROR(IF(OR(CYS20="日",CYS20="祝",CYS20=0,CYT20=""),"　",MAX(IF(AND(CYT20&gt;CZP14,CYV20&gt;CZN14),0,IF(AND(CYT20&lt;=CZP14,CYT20&gt;CZM14,CYV20&gt;CZN14),CZP14-CYT20,IF(AND(CYT20&lt;=CZP14,CYT20&lt;=CZM14,CYV20&gt;CZN14),CZP14-CZM14,IF(AND(CYT20&gt;CZM14,CYV20&lt;=CZN14),CYV20-CYT20,IF(AND(CYT20&lt;=CZM14,CYV20&lt;=CZN14),CYV20-CZM14,0))))),0)),0)</f>
        <v>　</v>
      </c>
      <c r="CZN20" s="663"/>
      <c r="CZO20" s="664"/>
      <c r="CZP20" s="662" t="str">
        <f>IFERROR(IF(OR(CYS20="日",CYS20="祝",CYS20=0,CYT20=""),"　",MAX(IF(AND(CYT20&lt;=CZP14,CYV20&gt;CZQ14),CZQ14-CZP14,IF(CYV20&lt;=CZQ14,0,IF(AND(CYT20&gt;CZP14,CYV20&gt;CZQ14),CZQ14-CYT20,0))),0)),0)</f>
        <v>　</v>
      </c>
      <c r="CZQ20" s="663"/>
      <c r="CZR20" s="664"/>
      <c r="CZS20" s="662" t="str">
        <f t="shared" si="49"/>
        <v>　</v>
      </c>
      <c r="CZT20" s="663"/>
      <c r="CZU20" s="664"/>
      <c r="CZV20" s="665" t="str">
        <f>IF(CZY20="×",TIME(0,0,0),IF(DAI4="非常勤",CYX20,CZJ20))</f>
        <v>　</v>
      </c>
      <c r="CZW20" s="666"/>
      <c r="CZX20" s="667"/>
      <c r="CZY20" s="265"/>
      <c r="CZZ20" s="665" t="str">
        <f>IF(DAC20="×",TIME(0,0,0),IF(DAI4="非常勤",CZA20,CZM20))</f>
        <v>　</v>
      </c>
      <c r="DAA20" s="666"/>
      <c r="DAB20" s="667"/>
      <c r="DAC20" s="265"/>
      <c r="DAD20" s="665" t="str">
        <f>IF(DAG20="×",TIME(0,0,0),IF(DAI4="非常勤",CZD20,CZP20))</f>
        <v>　</v>
      </c>
      <c r="DAE20" s="666"/>
      <c r="DAF20" s="667"/>
      <c r="DAG20" s="265"/>
      <c r="DAH20" s="665" t="str">
        <f>IF(DAK20="×",TIME(0,0,0),IF(DAI4="非常勤",CZG20,CZS20))</f>
        <v>　</v>
      </c>
      <c r="DAI20" s="666"/>
      <c r="DAJ20" s="667"/>
      <c r="DAK20" s="265"/>
      <c r="DAL20" s="668"/>
      <c r="DAM20" s="669"/>
      <c r="DAN20" s="668"/>
      <c r="DAO20" s="670"/>
      <c r="DAP20" s="669"/>
      <c r="DAQ20" s="671"/>
      <c r="DAR20" s="672"/>
      <c r="DAS20" s="672"/>
      <c r="DAT20" s="673"/>
      <c r="DAU20" s="263">
        <f>$A$20</f>
        <v>6</v>
      </c>
      <c r="DAV20" s="264" t="str">
        <f>$B$20</f>
        <v>祝</v>
      </c>
      <c r="DAW20" s="660"/>
      <c r="DAX20" s="661"/>
      <c r="DAY20" s="660"/>
      <c r="DAZ20" s="661"/>
      <c r="DBA20" s="662" t="str">
        <f>IFERROR(IF(OR(DAV20="日",DAV20="祝",DAV20=0,DAW20=""),"　",MAX(IF(AND(DAW20&lt;=DBA14,DAY20&gt;DBB14),DBB14-DBA14,IF(AND(DAW20&gt;DBA14,DAY20&lt;=DBB14),DAY20-DAW20,IF(AND(DAW20&lt;=DBA14,DAY20&lt;=DBB14),DAY20-DBA14,IF(AND(DAW20&gt;DBA14,DAY20&gt;DBB14),DBB14-DAW20,0)))),0)),0)</f>
        <v>　</v>
      </c>
      <c r="DBB20" s="663"/>
      <c r="DBC20" s="664"/>
      <c r="DBD20" s="662" t="str">
        <f>IFERROR(IF(OR(DAV20="日",DAV20="祝",DAV20=0,DAW20=""),"　",MAX(IF(AND(DAW20&gt;DBG14,DAY20&gt;DBE14),0,IF(AND(DAW20&lt;=DBG14,DAW20&gt;DBD14,DAY20&gt;DBE14),DBG14-DAW20,IF(AND(DAW20&lt;=DBG14,DAW20&lt;=DBD14,DAY20&gt;DBE14),DBG14-DBD14,IF(AND(DAW20&gt;DBD14,DAY20&lt;=DBE14),DAY20-DAW20,IF(AND(DAW20&lt;=DBD14,DAY20&lt;=DBE14),DAY20-DBD14,0))))),0)),0)</f>
        <v>　</v>
      </c>
      <c r="DBE20" s="663"/>
      <c r="DBF20" s="664"/>
      <c r="DBG20" s="662" t="str">
        <f>IFERROR(IF(OR(DAV20="日",DAV20="祝",DAV20=0,DAW20=""),"　",MAX(IF(AND(DAW20&lt;=DBG14,DAY20&gt;DBH14),DBH14-DBG14,IF(DAY20&lt;=DBH14,0,IF(AND(DAW20&gt;DBG14,DAY20&gt;DBH14),DBH14-DAW20,0))),0)),0)</f>
        <v>　</v>
      </c>
      <c r="DBH20" s="663"/>
      <c r="DBI20" s="664"/>
      <c r="DBJ20" s="662" t="str">
        <f>IFERROR(IF(OR(DAV20="日",DAV20="祝",DAV20=0,DAW20=""),"　",MAX(IF(DAW20&gt;DBJ14,DAY20-DAW20,IF(DAW20&lt;=DBJ14,DAY20-DBJ14,0)),0)),0)</f>
        <v>　</v>
      </c>
      <c r="DBK20" s="663"/>
      <c r="DBL20" s="664"/>
      <c r="DBM20" s="662" t="str">
        <f>IFERROR(IF(OR(DAV20="日",DAV20="祝",DAV20=0,DAW20=""),"　",MAX(IF(AND(DAW20&lt;=DBM14,DAY20&gt;DBN14),DBN14-DBM14,IF(AND(DAW20&gt;DBM14,DAY20&lt;=DBN14),DAY20-DAW20,IF(AND(DAW20&lt;=DBM14,DAY20&lt;=DBN14),DAY20-DBM14,IF(AND(DAW20&gt;DBM14,DAY20&gt;DBN14),DBN14-DAW20,0)))),0)),0)</f>
        <v>　</v>
      </c>
      <c r="DBN20" s="663"/>
      <c r="DBO20" s="664"/>
      <c r="DBP20" s="662" t="str">
        <f>IFERROR(IF(OR(DAV20="日",DAV20="祝",DAV20=0,DAW20=""),"　",MAX(IF(AND(DAW20&gt;DBS14,DAY20&gt;DBQ14),0,IF(AND(DAW20&lt;=DBS14,DAW20&gt;DBP14,DAY20&gt;DBQ14),DBS14-DAW20,IF(AND(DAW20&lt;=DBS14,DAW20&lt;=DBP14,DAY20&gt;DBQ14),DBS14-DBP14,IF(AND(DAW20&gt;DBP14,DAY20&lt;=DBQ14),DAY20-DAW20,IF(AND(DAW20&lt;=DBP14,DAY20&lt;=DBQ14),DAY20-DBP14,0))))),0)),0)</f>
        <v>　</v>
      </c>
      <c r="DBQ20" s="663"/>
      <c r="DBR20" s="664"/>
      <c r="DBS20" s="662" t="str">
        <f>IFERROR(IF(OR(DAV20="日",DAV20="祝",DAV20=0,DAW20=""),"　",MAX(IF(AND(DAW20&lt;=DBS14,DAY20&gt;DBT14),DBT14-DBS14,IF(DAY20&lt;=DBT14,0,IF(AND(DAW20&gt;DBS14,DAY20&gt;DBT14),DBT14-DAW20,0))),0)),0)</f>
        <v>　</v>
      </c>
      <c r="DBT20" s="663"/>
      <c r="DBU20" s="664"/>
      <c r="DBV20" s="662" t="str">
        <f t="shared" si="50"/>
        <v>　</v>
      </c>
      <c r="DBW20" s="663"/>
      <c r="DBX20" s="664"/>
      <c r="DBY20" s="665" t="str">
        <f>IF(DCB20="×",TIME(0,0,0),IF(DCL4="非常勤",DBA20,DBM20))</f>
        <v>　</v>
      </c>
      <c r="DBZ20" s="666"/>
      <c r="DCA20" s="667"/>
      <c r="DCB20" s="265"/>
      <c r="DCC20" s="665" t="str">
        <f>IF(DCF20="×",TIME(0,0,0),IF(DCL4="非常勤",DBD20,DBP20))</f>
        <v>　</v>
      </c>
      <c r="DCD20" s="666"/>
      <c r="DCE20" s="667"/>
      <c r="DCF20" s="265"/>
      <c r="DCG20" s="665" t="str">
        <f>IF(DCJ20="×",TIME(0,0,0),IF(DCL4="非常勤",DBG20,DBS20))</f>
        <v>　</v>
      </c>
      <c r="DCH20" s="666"/>
      <c r="DCI20" s="667"/>
      <c r="DCJ20" s="265"/>
      <c r="DCK20" s="665" t="str">
        <f>IF(DCN20="×",TIME(0,0,0),IF(DCL4="非常勤",DBJ20,DBV20))</f>
        <v>　</v>
      </c>
      <c r="DCL20" s="666"/>
      <c r="DCM20" s="667"/>
      <c r="DCN20" s="265"/>
      <c r="DCO20" s="668"/>
      <c r="DCP20" s="669"/>
      <c r="DCQ20" s="668"/>
      <c r="DCR20" s="670"/>
      <c r="DCS20" s="669"/>
      <c r="DCT20" s="671"/>
      <c r="DCU20" s="672"/>
      <c r="DCV20" s="672"/>
      <c r="DCW20" s="673"/>
      <c r="DCX20" s="263">
        <f>$A$20</f>
        <v>6</v>
      </c>
      <c r="DCY20" s="264" t="str">
        <f>$B$20</f>
        <v>祝</v>
      </c>
      <c r="DCZ20" s="660"/>
      <c r="DDA20" s="661"/>
      <c r="DDB20" s="660"/>
      <c r="DDC20" s="661"/>
      <c r="DDD20" s="662" t="str">
        <f>IFERROR(IF(OR(DCY20="日",DCY20="祝",DCY20=0,DCZ20=""),"　",MAX(IF(AND(DCZ20&lt;=DDD14,DDB20&gt;DDE14),DDE14-DDD14,IF(AND(DCZ20&gt;DDD14,DDB20&lt;=DDE14),DDB20-DCZ20,IF(AND(DCZ20&lt;=DDD14,DDB20&lt;=DDE14),DDB20-DDD14,IF(AND(DCZ20&gt;DDD14,DDB20&gt;DDE14),DDE14-DCZ20,0)))),0)),0)</f>
        <v>　</v>
      </c>
      <c r="DDE20" s="663"/>
      <c r="DDF20" s="664"/>
      <c r="DDG20" s="662" t="str">
        <f>IFERROR(IF(OR(DCY20="日",DCY20="祝",DCY20=0,DCZ20=""),"　",MAX(IF(AND(DCZ20&gt;DDJ14,DDB20&gt;DDH14),0,IF(AND(DCZ20&lt;=DDJ14,DCZ20&gt;DDG14,DDB20&gt;DDH14),DDJ14-DCZ20,IF(AND(DCZ20&lt;=DDJ14,DCZ20&lt;=DDG14,DDB20&gt;DDH14),DDJ14-DDG14,IF(AND(DCZ20&gt;DDG14,DDB20&lt;=DDH14),DDB20-DCZ20,IF(AND(DCZ20&lt;=DDG14,DDB20&lt;=DDH14),DDB20-DDG14,0))))),0)),0)</f>
        <v>　</v>
      </c>
      <c r="DDH20" s="663"/>
      <c r="DDI20" s="664"/>
      <c r="DDJ20" s="662" t="str">
        <f>IFERROR(IF(OR(DCY20="日",DCY20="祝",DCY20=0,DCZ20=""),"　",MAX(IF(AND(DCZ20&lt;=DDJ14,DDB20&gt;DDK14),DDK14-DDJ14,IF(DDB20&lt;=DDK14,0,IF(AND(DCZ20&gt;DDJ14,DDB20&gt;DDK14),DDK14-DCZ20,0))),0)),0)</f>
        <v>　</v>
      </c>
      <c r="DDK20" s="663"/>
      <c r="DDL20" s="664"/>
      <c r="DDM20" s="662" t="str">
        <f>IFERROR(IF(OR(DCY20="日",DCY20="祝",DCY20=0,DCZ20=""),"　",MAX(IF(DCZ20&gt;DDM14,DDB20-DCZ20,IF(DCZ20&lt;=DDM14,DDB20-DDM14,0)),0)),0)</f>
        <v>　</v>
      </c>
      <c r="DDN20" s="663"/>
      <c r="DDO20" s="664"/>
      <c r="DDP20" s="662" t="str">
        <f>IFERROR(IF(OR(DCY20="日",DCY20="祝",DCY20=0,DCZ20=""),"　",MAX(IF(AND(DCZ20&lt;=DDP14,DDB20&gt;DDQ14),DDQ14-DDP14,IF(AND(DCZ20&gt;DDP14,DDB20&lt;=DDQ14),DDB20-DCZ20,IF(AND(DCZ20&lt;=DDP14,DDB20&lt;=DDQ14),DDB20-DDP14,IF(AND(DCZ20&gt;DDP14,DDB20&gt;DDQ14),DDQ14-DCZ20,0)))),0)),0)</f>
        <v>　</v>
      </c>
      <c r="DDQ20" s="663"/>
      <c r="DDR20" s="664"/>
      <c r="DDS20" s="662" t="str">
        <f>IFERROR(IF(OR(DCY20="日",DCY20="祝",DCY20=0,DCZ20=""),"　",MAX(IF(AND(DCZ20&gt;DDV14,DDB20&gt;DDT14),0,IF(AND(DCZ20&lt;=DDV14,DCZ20&gt;DDS14,DDB20&gt;DDT14),DDV14-DCZ20,IF(AND(DCZ20&lt;=DDV14,DCZ20&lt;=DDS14,DDB20&gt;DDT14),DDV14-DDS14,IF(AND(DCZ20&gt;DDS14,DDB20&lt;=DDT14),DDB20-DCZ20,IF(AND(DCZ20&lt;=DDS14,DDB20&lt;=DDT14),DDB20-DDS14,0))))),0)),0)</f>
        <v>　</v>
      </c>
      <c r="DDT20" s="663"/>
      <c r="DDU20" s="664"/>
      <c r="DDV20" s="662" t="str">
        <f>IFERROR(IF(OR(DCY20="日",DCY20="祝",DCY20=0,DCZ20=""),"　",MAX(IF(AND(DCZ20&lt;=DDV14,DDB20&gt;DDW14),DDW14-DDV14,IF(DDB20&lt;=DDW14,0,IF(AND(DCZ20&gt;DDV14,DDB20&gt;DDW14),DDW14-DCZ20,0))),0)),0)</f>
        <v>　</v>
      </c>
      <c r="DDW20" s="663"/>
      <c r="DDX20" s="664"/>
      <c r="DDY20" s="662" t="str">
        <f t="shared" si="51"/>
        <v>　</v>
      </c>
      <c r="DDZ20" s="663"/>
      <c r="DEA20" s="664"/>
      <c r="DEB20" s="665" t="str">
        <f>IF(DEE20="×",TIME(0,0,0),IF(DEO4="非常勤",DDD20,DDP20))</f>
        <v>　</v>
      </c>
      <c r="DEC20" s="666"/>
      <c r="DED20" s="667"/>
      <c r="DEE20" s="265"/>
      <c r="DEF20" s="665" t="str">
        <f>IF(DEI20="×",TIME(0,0,0),IF(DEO4="非常勤",DDG20,DDS20))</f>
        <v>　</v>
      </c>
      <c r="DEG20" s="666"/>
      <c r="DEH20" s="667"/>
      <c r="DEI20" s="265"/>
      <c r="DEJ20" s="665" t="str">
        <f>IF(DEM20="×",TIME(0,0,0),IF(DEO4="非常勤",DDJ20,DDV20))</f>
        <v>　</v>
      </c>
      <c r="DEK20" s="666"/>
      <c r="DEL20" s="667"/>
      <c r="DEM20" s="265"/>
      <c r="DEN20" s="665" t="str">
        <f>IF(DEQ20="×",TIME(0,0,0),IF(DEO4="非常勤",DDM20,DDY20))</f>
        <v>　</v>
      </c>
      <c r="DEO20" s="666"/>
      <c r="DEP20" s="667"/>
      <c r="DEQ20" s="265"/>
      <c r="DER20" s="668"/>
      <c r="DES20" s="669"/>
      <c r="DET20" s="668"/>
      <c r="DEU20" s="670"/>
      <c r="DEV20" s="669"/>
      <c r="DEW20" s="671"/>
      <c r="DEX20" s="672"/>
      <c r="DEY20" s="672"/>
      <c r="DEZ20" s="673"/>
      <c r="DFA20" s="263">
        <f>$A$20</f>
        <v>6</v>
      </c>
      <c r="DFB20" s="264" t="str">
        <f>$B$20</f>
        <v>祝</v>
      </c>
      <c r="DFC20" s="660"/>
      <c r="DFD20" s="661"/>
      <c r="DFE20" s="660"/>
      <c r="DFF20" s="661"/>
      <c r="DFG20" s="662" t="str">
        <f>IFERROR(IF(OR(DFB20="日",DFB20="祝",DFB20=0,DFC20=""),"　",MAX(IF(AND(DFC20&lt;=DFG14,DFE20&gt;DFH14),DFH14-DFG14,IF(AND(DFC20&gt;DFG14,DFE20&lt;=DFH14),DFE20-DFC20,IF(AND(DFC20&lt;=DFG14,DFE20&lt;=DFH14),DFE20-DFG14,IF(AND(DFC20&gt;DFG14,DFE20&gt;DFH14),DFH14-DFC20,0)))),0)),0)</f>
        <v>　</v>
      </c>
      <c r="DFH20" s="663"/>
      <c r="DFI20" s="664"/>
      <c r="DFJ20" s="662" t="str">
        <f>IFERROR(IF(OR(DFB20="日",DFB20="祝",DFB20=0,DFC20=""),"　",MAX(IF(AND(DFC20&gt;DFM14,DFE20&gt;DFK14),0,IF(AND(DFC20&lt;=DFM14,DFC20&gt;DFJ14,DFE20&gt;DFK14),DFM14-DFC20,IF(AND(DFC20&lt;=DFM14,DFC20&lt;=DFJ14,DFE20&gt;DFK14),DFM14-DFJ14,IF(AND(DFC20&gt;DFJ14,DFE20&lt;=DFK14),DFE20-DFC20,IF(AND(DFC20&lt;=DFJ14,DFE20&lt;=DFK14),DFE20-DFJ14,0))))),0)),0)</f>
        <v>　</v>
      </c>
      <c r="DFK20" s="663"/>
      <c r="DFL20" s="664"/>
      <c r="DFM20" s="662" t="str">
        <f>IFERROR(IF(OR(DFB20="日",DFB20="祝",DFB20=0,DFC20=""),"　",MAX(IF(AND(DFC20&lt;=DFM14,DFE20&gt;DFN14),DFN14-DFM14,IF(DFE20&lt;=DFN14,0,IF(AND(DFC20&gt;DFM14,DFE20&gt;DFN14),DFN14-DFC20,0))),0)),0)</f>
        <v>　</v>
      </c>
      <c r="DFN20" s="663"/>
      <c r="DFO20" s="664"/>
      <c r="DFP20" s="662" t="str">
        <f>IFERROR(IF(OR(DFB20="日",DFB20="祝",DFB20=0,DFC20=""),"　",MAX(IF(DFC20&gt;DFP14,DFE20-DFC20,IF(DFC20&lt;=DFP14,DFE20-DFP14,0)),0)),0)</f>
        <v>　</v>
      </c>
      <c r="DFQ20" s="663"/>
      <c r="DFR20" s="664"/>
      <c r="DFS20" s="662" t="str">
        <f>IFERROR(IF(OR(DFB20="日",DFB20="祝",DFB20=0,DFC20=""),"　",MAX(IF(AND(DFC20&lt;=DFS14,DFE20&gt;DFT14),DFT14-DFS14,IF(AND(DFC20&gt;DFS14,DFE20&lt;=DFT14),DFE20-DFC20,IF(AND(DFC20&lt;=DFS14,DFE20&lt;=DFT14),DFE20-DFS14,IF(AND(DFC20&gt;DFS14,DFE20&gt;DFT14),DFT14-DFC20,0)))),0)),0)</f>
        <v>　</v>
      </c>
      <c r="DFT20" s="663"/>
      <c r="DFU20" s="664"/>
      <c r="DFV20" s="662" t="str">
        <f>IFERROR(IF(OR(DFB20="日",DFB20="祝",DFB20=0,DFC20=""),"　",MAX(IF(AND(DFC20&gt;DFY14,DFE20&gt;DFW14),0,IF(AND(DFC20&lt;=DFY14,DFC20&gt;DFV14,DFE20&gt;DFW14),DFY14-DFC20,IF(AND(DFC20&lt;=DFY14,DFC20&lt;=DFV14,DFE20&gt;DFW14),DFY14-DFV14,IF(AND(DFC20&gt;DFV14,DFE20&lt;=DFW14),DFE20-DFC20,IF(AND(DFC20&lt;=DFV14,DFE20&lt;=DFW14),DFE20-DFV14,0))))),0)),0)</f>
        <v>　</v>
      </c>
      <c r="DFW20" s="663"/>
      <c r="DFX20" s="664"/>
      <c r="DFY20" s="662" t="str">
        <f>IFERROR(IF(OR(DFB20="日",DFB20="祝",DFB20=0,DFC20=""),"　",MAX(IF(AND(DFC20&lt;=DFY14,DFE20&gt;DFZ14),DFZ14-DFY14,IF(DFE20&lt;=DFZ14,0,IF(AND(DFC20&gt;DFY14,DFE20&gt;DFZ14),DFZ14-DFC20,0))),0)),0)</f>
        <v>　</v>
      </c>
      <c r="DFZ20" s="663"/>
      <c r="DGA20" s="664"/>
      <c r="DGB20" s="662" t="str">
        <f t="shared" si="52"/>
        <v>　</v>
      </c>
      <c r="DGC20" s="663"/>
      <c r="DGD20" s="664"/>
      <c r="DGE20" s="665" t="str">
        <f>IF(DGH20="×",TIME(0,0,0),IF(DGR4="非常勤",DFG20,DFS20))</f>
        <v>　</v>
      </c>
      <c r="DGF20" s="666"/>
      <c r="DGG20" s="667"/>
      <c r="DGH20" s="265"/>
      <c r="DGI20" s="665" t="str">
        <f>IF(DGL20="×",TIME(0,0,0),IF(DGR4="非常勤",DFJ20,DFV20))</f>
        <v>　</v>
      </c>
      <c r="DGJ20" s="666"/>
      <c r="DGK20" s="667"/>
      <c r="DGL20" s="265"/>
      <c r="DGM20" s="665" t="str">
        <f>IF(DGP20="×",TIME(0,0,0),IF(DGR4="非常勤",DFM20,DFY20))</f>
        <v>　</v>
      </c>
      <c r="DGN20" s="666"/>
      <c r="DGO20" s="667"/>
      <c r="DGP20" s="265"/>
      <c r="DGQ20" s="665" t="str">
        <f>IF(DGT20="×",TIME(0,0,0),IF(DGR4="非常勤",DFP20,DGB20))</f>
        <v>　</v>
      </c>
      <c r="DGR20" s="666"/>
      <c r="DGS20" s="667"/>
      <c r="DGT20" s="265"/>
      <c r="DGU20" s="668"/>
      <c r="DGV20" s="669"/>
      <c r="DGW20" s="668"/>
      <c r="DGX20" s="670"/>
      <c r="DGY20" s="669"/>
      <c r="DGZ20" s="671"/>
      <c r="DHA20" s="672"/>
      <c r="DHB20" s="672"/>
      <c r="DHC20" s="673"/>
      <c r="DHD20" s="263">
        <f>$A$20</f>
        <v>6</v>
      </c>
      <c r="DHE20" s="264" t="str">
        <f>$B$20</f>
        <v>祝</v>
      </c>
      <c r="DHF20" s="660"/>
      <c r="DHG20" s="661"/>
      <c r="DHH20" s="660"/>
      <c r="DHI20" s="661"/>
      <c r="DHJ20" s="662" t="str">
        <f>IFERROR(IF(OR(DHE20="日",DHE20="祝",DHE20=0,DHF20=""),"　",MAX(IF(AND(DHF20&lt;=DHJ14,DHH20&gt;DHK14),DHK14-DHJ14,IF(AND(DHF20&gt;DHJ14,DHH20&lt;=DHK14),DHH20-DHF20,IF(AND(DHF20&lt;=DHJ14,DHH20&lt;=DHK14),DHH20-DHJ14,IF(AND(DHF20&gt;DHJ14,DHH20&gt;DHK14),DHK14-DHF20,0)))),0)),0)</f>
        <v>　</v>
      </c>
      <c r="DHK20" s="663"/>
      <c r="DHL20" s="664"/>
      <c r="DHM20" s="662" t="str">
        <f>IFERROR(IF(OR(DHE20="日",DHE20="祝",DHE20=0,DHF20=""),"　",MAX(IF(AND(DHF20&gt;DHP14,DHH20&gt;DHN14),0,IF(AND(DHF20&lt;=DHP14,DHF20&gt;DHM14,DHH20&gt;DHN14),DHP14-DHF20,IF(AND(DHF20&lt;=DHP14,DHF20&lt;=DHM14,DHH20&gt;DHN14),DHP14-DHM14,IF(AND(DHF20&gt;DHM14,DHH20&lt;=DHN14),DHH20-DHF20,IF(AND(DHF20&lt;=DHM14,DHH20&lt;=DHN14),DHH20-DHM14,0))))),0)),0)</f>
        <v>　</v>
      </c>
      <c r="DHN20" s="663"/>
      <c r="DHO20" s="664"/>
      <c r="DHP20" s="662" t="str">
        <f>IFERROR(IF(OR(DHE20="日",DHE20="祝",DHE20=0,DHF20=""),"　",MAX(IF(AND(DHF20&lt;=DHP14,DHH20&gt;DHQ14),DHQ14-DHP14,IF(DHH20&lt;=DHQ14,0,IF(AND(DHF20&gt;DHP14,DHH20&gt;DHQ14),DHQ14-DHF20,0))),0)),0)</f>
        <v>　</v>
      </c>
      <c r="DHQ20" s="663"/>
      <c r="DHR20" s="664"/>
      <c r="DHS20" s="662" t="str">
        <f>IFERROR(IF(OR(DHE20="日",DHE20="祝",DHE20=0,DHF20=""),"　",MAX(IF(DHF20&gt;DHS14,DHH20-DHF20,IF(DHF20&lt;=DHS14,DHH20-DHS14,0)),0)),0)</f>
        <v>　</v>
      </c>
      <c r="DHT20" s="663"/>
      <c r="DHU20" s="664"/>
      <c r="DHV20" s="662" t="str">
        <f>IFERROR(IF(OR(DHE20="日",DHE20="祝",DHE20=0,DHF20=""),"　",MAX(IF(AND(DHF20&lt;=DHV14,DHH20&gt;DHW14),DHW14-DHV14,IF(AND(DHF20&gt;DHV14,DHH20&lt;=DHW14),DHH20-DHF20,IF(AND(DHF20&lt;=DHV14,DHH20&lt;=DHW14),DHH20-DHV14,IF(AND(DHF20&gt;DHV14,DHH20&gt;DHW14),DHW14-DHF20,0)))),0)),0)</f>
        <v>　</v>
      </c>
      <c r="DHW20" s="663"/>
      <c r="DHX20" s="664"/>
      <c r="DHY20" s="662" t="str">
        <f>IFERROR(IF(OR(DHE20="日",DHE20="祝",DHE20=0,DHF20=""),"　",MAX(IF(AND(DHF20&gt;DIB14,DHH20&gt;DHZ14),0,IF(AND(DHF20&lt;=DIB14,DHF20&gt;DHY14,DHH20&gt;DHZ14),DIB14-DHF20,IF(AND(DHF20&lt;=DIB14,DHF20&lt;=DHY14,DHH20&gt;DHZ14),DIB14-DHY14,IF(AND(DHF20&gt;DHY14,DHH20&lt;=DHZ14),DHH20-DHF20,IF(AND(DHF20&lt;=DHY14,DHH20&lt;=DHZ14),DHH20-DHY14,0))))),0)),0)</f>
        <v>　</v>
      </c>
      <c r="DHZ20" s="663"/>
      <c r="DIA20" s="664"/>
      <c r="DIB20" s="662" t="str">
        <f>IFERROR(IF(OR(DHE20="日",DHE20="祝",DHE20=0,DHF20=""),"　",MAX(IF(AND(DHF20&lt;=DIB14,DHH20&gt;DIC14),DIC14-DIB14,IF(DHH20&lt;=DIC14,0,IF(AND(DHF20&gt;DIB14,DHH20&gt;DIC14),DIC14-DHF20,0))),0)),0)</f>
        <v>　</v>
      </c>
      <c r="DIC20" s="663"/>
      <c r="DID20" s="664"/>
      <c r="DIE20" s="662" t="str">
        <f t="shared" si="53"/>
        <v>　</v>
      </c>
      <c r="DIF20" s="663"/>
      <c r="DIG20" s="664"/>
      <c r="DIH20" s="665" t="str">
        <f>IF(DIK20="×",TIME(0,0,0),IF(DIU4="非常勤",DHJ20,DHV20))</f>
        <v>　</v>
      </c>
      <c r="DII20" s="666"/>
      <c r="DIJ20" s="667"/>
      <c r="DIK20" s="265"/>
      <c r="DIL20" s="665" t="str">
        <f>IF(DIO20="×",TIME(0,0,0),IF(DIU4="非常勤",DHM20,DHY20))</f>
        <v>　</v>
      </c>
      <c r="DIM20" s="666"/>
      <c r="DIN20" s="667"/>
      <c r="DIO20" s="265"/>
      <c r="DIP20" s="665" t="str">
        <f>IF(DIS20="×",TIME(0,0,0),IF(DIU4="非常勤",DHP20,DIB20))</f>
        <v>　</v>
      </c>
      <c r="DIQ20" s="666"/>
      <c r="DIR20" s="667"/>
      <c r="DIS20" s="265"/>
      <c r="DIT20" s="665" t="str">
        <f>IF(DIW20="×",TIME(0,0,0),IF(DIU4="非常勤",DHS20,DIE20))</f>
        <v>　</v>
      </c>
      <c r="DIU20" s="666"/>
      <c r="DIV20" s="667"/>
      <c r="DIW20" s="265"/>
      <c r="DIX20" s="668"/>
      <c r="DIY20" s="669"/>
      <c r="DIZ20" s="668"/>
      <c r="DJA20" s="670"/>
      <c r="DJB20" s="669"/>
      <c r="DJC20" s="671"/>
      <c r="DJD20" s="672"/>
      <c r="DJE20" s="672"/>
      <c r="DJF20" s="673"/>
      <c r="DJG20" s="263">
        <f>$A$20</f>
        <v>6</v>
      </c>
      <c r="DJH20" s="264" t="str">
        <f>$B$20</f>
        <v>祝</v>
      </c>
      <c r="DJI20" s="660"/>
      <c r="DJJ20" s="661"/>
      <c r="DJK20" s="660"/>
      <c r="DJL20" s="661"/>
      <c r="DJM20" s="662" t="str">
        <f>IFERROR(IF(OR(DJH20="日",DJH20="祝",DJH20=0,DJI20=""),"　",MAX(IF(AND(DJI20&lt;=DJM14,DJK20&gt;DJN14),DJN14-DJM14,IF(AND(DJI20&gt;DJM14,DJK20&lt;=DJN14),DJK20-DJI20,IF(AND(DJI20&lt;=DJM14,DJK20&lt;=DJN14),DJK20-DJM14,IF(AND(DJI20&gt;DJM14,DJK20&gt;DJN14),DJN14-DJI20,0)))),0)),0)</f>
        <v>　</v>
      </c>
      <c r="DJN20" s="663"/>
      <c r="DJO20" s="664"/>
      <c r="DJP20" s="662" t="str">
        <f>IFERROR(IF(OR(DJH20="日",DJH20="祝",DJH20=0,DJI20=""),"　",MAX(IF(AND(DJI20&gt;DJS14,DJK20&gt;DJQ14),0,IF(AND(DJI20&lt;=DJS14,DJI20&gt;DJP14,DJK20&gt;DJQ14),DJS14-DJI20,IF(AND(DJI20&lt;=DJS14,DJI20&lt;=DJP14,DJK20&gt;DJQ14),DJS14-DJP14,IF(AND(DJI20&gt;DJP14,DJK20&lt;=DJQ14),DJK20-DJI20,IF(AND(DJI20&lt;=DJP14,DJK20&lt;=DJQ14),DJK20-DJP14,0))))),0)),0)</f>
        <v>　</v>
      </c>
      <c r="DJQ20" s="663"/>
      <c r="DJR20" s="664"/>
      <c r="DJS20" s="662" t="str">
        <f>IFERROR(IF(OR(DJH20="日",DJH20="祝",DJH20=0,DJI20=""),"　",MAX(IF(AND(DJI20&lt;=DJS14,DJK20&gt;DJT14),DJT14-DJS14,IF(DJK20&lt;=DJT14,0,IF(AND(DJI20&gt;DJS14,DJK20&gt;DJT14),DJT14-DJI20,0))),0)),0)</f>
        <v>　</v>
      </c>
      <c r="DJT20" s="663"/>
      <c r="DJU20" s="664"/>
      <c r="DJV20" s="662" t="str">
        <f>IFERROR(IF(OR(DJH20="日",DJH20="祝",DJH20=0,DJI20=""),"　",MAX(IF(DJI20&gt;DJV14,DJK20-DJI20,IF(DJI20&lt;=DJV14,DJK20-DJV14,0)),0)),0)</f>
        <v>　</v>
      </c>
      <c r="DJW20" s="663"/>
      <c r="DJX20" s="664"/>
      <c r="DJY20" s="662" t="str">
        <f>IFERROR(IF(OR(DJH20="日",DJH20="祝",DJH20=0,DJI20=""),"　",MAX(IF(AND(DJI20&lt;=DJY14,DJK20&gt;DJZ14),DJZ14-DJY14,IF(AND(DJI20&gt;DJY14,DJK20&lt;=DJZ14),DJK20-DJI20,IF(AND(DJI20&lt;=DJY14,DJK20&lt;=DJZ14),DJK20-DJY14,IF(AND(DJI20&gt;DJY14,DJK20&gt;DJZ14),DJZ14-DJI20,0)))),0)),0)</f>
        <v>　</v>
      </c>
      <c r="DJZ20" s="663"/>
      <c r="DKA20" s="664"/>
      <c r="DKB20" s="662" t="str">
        <f>IFERROR(IF(OR(DJH20="日",DJH20="祝",DJH20=0,DJI20=""),"　",MAX(IF(AND(DJI20&gt;DKE14,DJK20&gt;DKC14),0,IF(AND(DJI20&lt;=DKE14,DJI20&gt;DKB14,DJK20&gt;DKC14),DKE14-DJI20,IF(AND(DJI20&lt;=DKE14,DJI20&lt;=DKB14,DJK20&gt;DKC14),DKE14-DKB14,IF(AND(DJI20&gt;DKB14,DJK20&lt;=DKC14),DJK20-DJI20,IF(AND(DJI20&lt;=DKB14,DJK20&lt;=DKC14),DJK20-DKB14,0))))),0)),0)</f>
        <v>　</v>
      </c>
      <c r="DKC20" s="663"/>
      <c r="DKD20" s="664"/>
      <c r="DKE20" s="662" t="str">
        <f>IFERROR(IF(OR(DJH20="日",DJH20="祝",DJH20=0,DJI20=""),"　",MAX(IF(AND(DJI20&lt;=DKE14,DJK20&gt;DKF14),DKF14-DKE14,IF(DJK20&lt;=DKF14,0,IF(AND(DJI20&gt;DKE14,DJK20&gt;DKF14),DKF14-DJI20,0))),0)),0)</f>
        <v>　</v>
      </c>
      <c r="DKF20" s="663"/>
      <c r="DKG20" s="664"/>
      <c r="DKH20" s="662" t="str">
        <f t="shared" si="54"/>
        <v>　</v>
      </c>
      <c r="DKI20" s="663"/>
      <c r="DKJ20" s="664"/>
      <c r="DKK20" s="665" t="str">
        <f>IF(DKN20="×",TIME(0,0,0),IF(DKX4="非常勤",DJM20,DJY20))</f>
        <v>　</v>
      </c>
      <c r="DKL20" s="666"/>
      <c r="DKM20" s="667"/>
      <c r="DKN20" s="265"/>
      <c r="DKO20" s="665" t="str">
        <f>IF(DKR20="×",TIME(0,0,0),IF(DKX4="非常勤",DJP20,DKB20))</f>
        <v>　</v>
      </c>
      <c r="DKP20" s="666"/>
      <c r="DKQ20" s="667"/>
      <c r="DKR20" s="265"/>
      <c r="DKS20" s="665" t="str">
        <f>IF(DKV20="×",TIME(0,0,0),IF(DKX4="非常勤",DJS20,DKE20))</f>
        <v>　</v>
      </c>
      <c r="DKT20" s="666"/>
      <c r="DKU20" s="667"/>
      <c r="DKV20" s="265"/>
      <c r="DKW20" s="665" t="str">
        <f>IF(DKZ20="×",TIME(0,0,0),IF(DKX4="非常勤",DJV20,DKH20))</f>
        <v>　</v>
      </c>
      <c r="DKX20" s="666"/>
      <c r="DKY20" s="667"/>
      <c r="DKZ20" s="265"/>
      <c r="DLA20" s="668"/>
      <c r="DLB20" s="669"/>
      <c r="DLC20" s="668"/>
      <c r="DLD20" s="670"/>
      <c r="DLE20" s="669"/>
      <c r="DLF20" s="671"/>
      <c r="DLG20" s="672"/>
      <c r="DLH20" s="672"/>
      <c r="DLI20" s="673"/>
      <c r="DLJ20" s="263">
        <f>$A$20</f>
        <v>6</v>
      </c>
      <c r="DLK20" s="264" t="str">
        <f>$B$20</f>
        <v>祝</v>
      </c>
      <c r="DLL20" s="660"/>
      <c r="DLM20" s="661"/>
      <c r="DLN20" s="660"/>
      <c r="DLO20" s="661"/>
      <c r="DLP20" s="662" t="str">
        <f>IFERROR(IF(OR(DLK20="日",DLK20="祝",DLK20=0,DLL20=""),"　",MAX(IF(AND(DLL20&lt;=DLP14,DLN20&gt;DLQ14),DLQ14-DLP14,IF(AND(DLL20&gt;DLP14,DLN20&lt;=DLQ14),DLN20-DLL20,IF(AND(DLL20&lt;=DLP14,DLN20&lt;=DLQ14),DLN20-DLP14,IF(AND(DLL20&gt;DLP14,DLN20&gt;DLQ14),DLQ14-DLL20,0)))),0)),0)</f>
        <v>　</v>
      </c>
      <c r="DLQ20" s="663"/>
      <c r="DLR20" s="664"/>
      <c r="DLS20" s="662" t="str">
        <f>IFERROR(IF(OR(DLK20="日",DLK20="祝",DLK20=0,DLL20=""),"　",MAX(IF(AND(DLL20&gt;DLV14,DLN20&gt;DLT14),0,IF(AND(DLL20&lt;=DLV14,DLL20&gt;DLS14,DLN20&gt;DLT14),DLV14-DLL20,IF(AND(DLL20&lt;=DLV14,DLL20&lt;=DLS14,DLN20&gt;DLT14),DLV14-DLS14,IF(AND(DLL20&gt;DLS14,DLN20&lt;=DLT14),DLN20-DLL20,IF(AND(DLL20&lt;=DLS14,DLN20&lt;=DLT14),DLN20-DLS14,0))))),0)),0)</f>
        <v>　</v>
      </c>
      <c r="DLT20" s="663"/>
      <c r="DLU20" s="664"/>
      <c r="DLV20" s="662" t="str">
        <f>IFERROR(IF(OR(DLK20="日",DLK20="祝",DLK20=0,DLL20=""),"　",MAX(IF(AND(DLL20&lt;=DLV14,DLN20&gt;DLW14),DLW14-DLV14,IF(DLN20&lt;=DLW14,0,IF(AND(DLL20&gt;DLV14,DLN20&gt;DLW14),DLW14-DLL20,0))),0)),0)</f>
        <v>　</v>
      </c>
      <c r="DLW20" s="663"/>
      <c r="DLX20" s="664"/>
      <c r="DLY20" s="662" t="str">
        <f>IFERROR(IF(OR(DLK20="日",DLK20="祝",DLK20=0,DLL20=""),"　",MAX(IF(DLL20&gt;DLY14,DLN20-DLL20,IF(DLL20&lt;=DLY14,DLN20-DLY14,0)),0)),0)</f>
        <v>　</v>
      </c>
      <c r="DLZ20" s="663"/>
      <c r="DMA20" s="664"/>
      <c r="DMB20" s="662" t="str">
        <f>IFERROR(IF(OR(DLK20="日",DLK20="祝",DLK20=0,DLL20=""),"　",MAX(IF(AND(DLL20&lt;=DMB14,DLN20&gt;DMC14),DMC14-DMB14,IF(AND(DLL20&gt;DMB14,DLN20&lt;=DMC14),DLN20-DLL20,IF(AND(DLL20&lt;=DMB14,DLN20&lt;=DMC14),DLN20-DMB14,IF(AND(DLL20&gt;DMB14,DLN20&gt;DMC14),DMC14-DLL20,0)))),0)),0)</f>
        <v>　</v>
      </c>
      <c r="DMC20" s="663"/>
      <c r="DMD20" s="664"/>
      <c r="DME20" s="662" t="str">
        <f>IFERROR(IF(OR(DLK20="日",DLK20="祝",DLK20=0,DLL20=""),"　",MAX(IF(AND(DLL20&gt;DMH14,DLN20&gt;DMF14),0,IF(AND(DLL20&lt;=DMH14,DLL20&gt;DME14,DLN20&gt;DMF14),DMH14-DLL20,IF(AND(DLL20&lt;=DMH14,DLL20&lt;=DME14,DLN20&gt;DMF14),DMH14-DME14,IF(AND(DLL20&gt;DME14,DLN20&lt;=DMF14),DLN20-DLL20,IF(AND(DLL20&lt;=DME14,DLN20&lt;=DMF14),DLN20-DME14,0))))),0)),0)</f>
        <v>　</v>
      </c>
      <c r="DMF20" s="663"/>
      <c r="DMG20" s="664"/>
      <c r="DMH20" s="662" t="str">
        <f>IFERROR(IF(OR(DLK20="日",DLK20="祝",DLK20=0,DLL20=""),"　",MAX(IF(AND(DLL20&lt;=DMH14,DLN20&gt;DMI14),DMI14-DMH14,IF(DLN20&lt;=DMI14,0,IF(AND(DLL20&gt;DMH14,DLN20&gt;DMI14),DMI14-DLL20,0))),0)),0)</f>
        <v>　</v>
      </c>
      <c r="DMI20" s="663"/>
      <c r="DMJ20" s="664"/>
      <c r="DMK20" s="662" t="str">
        <f t="shared" si="55"/>
        <v>　</v>
      </c>
      <c r="DML20" s="663"/>
      <c r="DMM20" s="664"/>
      <c r="DMN20" s="665" t="str">
        <f>IF(DMQ20="×",TIME(0,0,0),IF(DNA4="非常勤",DLP20,DMB20))</f>
        <v>　</v>
      </c>
      <c r="DMO20" s="666"/>
      <c r="DMP20" s="667"/>
      <c r="DMQ20" s="265"/>
      <c r="DMR20" s="665" t="str">
        <f>IF(DMU20="×",TIME(0,0,0),IF(DNA4="非常勤",DLS20,DME20))</f>
        <v>　</v>
      </c>
      <c r="DMS20" s="666"/>
      <c r="DMT20" s="667"/>
      <c r="DMU20" s="265"/>
      <c r="DMV20" s="665" t="str">
        <f>IF(DMY20="×",TIME(0,0,0),IF(DNA4="非常勤",DLV20,DMH20))</f>
        <v>　</v>
      </c>
      <c r="DMW20" s="666"/>
      <c r="DMX20" s="667"/>
      <c r="DMY20" s="265"/>
      <c r="DMZ20" s="665" t="str">
        <f>IF(DNC20="×",TIME(0,0,0),IF(DNA4="非常勤",DLY20,DMK20))</f>
        <v>　</v>
      </c>
      <c r="DNA20" s="666"/>
      <c r="DNB20" s="667"/>
      <c r="DNC20" s="265"/>
      <c r="DND20" s="668"/>
      <c r="DNE20" s="669"/>
      <c r="DNF20" s="668"/>
      <c r="DNG20" s="670"/>
      <c r="DNH20" s="669"/>
      <c r="DNI20" s="671"/>
      <c r="DNJ20" s="672"/>
      <c r="DNK20" s="672"/>
      <c r="DNL20" s="673"/>
      <c r="DNM20" s="263">
        <f>$A$20</f>
        <v>6</v>
      </c>
      <c r="DNN20" s="264" t="str">
        <f>$B$20</f>
        <v>祝</v>
      </c>
      <c r="DNO20" s="660"/>
      <c r="DNP20" s="661"/>
      <c r="DNQ20" s="660"/>
      <c r="DNR20" s="661"/>
      <c r="DNS20" s="662" t="str">
        <f>IFERROR(IF(OR(DNN20="日",DNN20="祝",DNN20=0,DNO20=""),"　",MAX(IF(AND(DNO20&lt;=DNS14,DNQ20&gt;DNT14),DNT14-DNS14,IF(AND(DNO20&gt;DNS14,DNQ20&lt;=DNT14),DNQ20-DNO20,IF(AND(DNO20&lt;=DNS14,DNQ20&lt;=DNT14),DNQ20-DNS14,IF(AND(DNO20&gt;DNS14,DNQ20&gt;DNT14),DNT14-DNO20,0)))),0)),0)</f>
        <v>　</v>
      </c>
      <c r="DNT20" s="663"/>
      <c r="DNU20" s="664"/>
      <c r="DNV20" s="662" t="str">
        <f>IFERROR(IF(OR(DNN20="日",DNN20="祝",DNN20=0,DNO20=""),"　",MAX(IF(AND(DNO20&gt;DNY14,DNQ20&gt;DNW14),0,IF(AND(DNO20&lt;=DNY14,DNO20&gt;DNV14,DNQ20&gt;DNW14),DNY14-DNO20,IF(AND(DNO20&lt;=DNY14,DNO20&lt;=DNV14,DNQ20&gt;DNW14),DNY14-DNV14,IF(AND(DNO20&gt;DNV14,DNQ20&lt;=DNW14),DNQ20-DNO20,IF(AND(DNO20&lt;=DNV14,DNQ20&lt;=DNW14),DNQ20-DNV14,0))))),0)),0)</f>
        <v>　</v>
      </c>
      <c r="DNW20" s="663"/>
      <c r="DNX20" s="664"/>
      <c r="DNY20" s="662" t="str">
        <f>IFERROR(IF(OR(DNN20="日",DNN20="祝",DNN20=0,DNO20=""),"　",MAX(IF(AND(DNO20&lt;=DNY14,DNQ20&gt;DNZ14),DNZ14-DNY14,IF(DNQ20&lt;=DNZ14,0,IF(AND(DNO20&gt;DNY14,DNQ20&gt;DNZ14),DNZ14-DNO20,0))),0)),0)</f>
        <v>　</v>
      </c>
      <c r="DNZ20" s="663"/>
      <c r="DOA20" s="664"/>
      <c r="DOB20" s="662" t="str">
        <f>IFERROR(IF(OR(DNN20="日",DNN20="祝",DNN20=0,DNO20=""),"　",MAX(IF(DNO20&gt;DOB14,DNQ20-DNO20,IF(DNO20&lt;=DOB14,DNQ20-DOB14,0)),0)),0)</f>
        <v>　</v>
      </c>
      <c r="DOC20" s="663"/>
      <c r="DOD20" s="664"/>
      <c r="DOE20" s="662" t="str">
        <f>IFERROR(IF(OR(DNN20="日",DNN20="祝",DNN20=0,DNO20=""),"　",MAX(IF(AND(DNO20&lt;=DOE14,DNQ20&gt;DOF14),DOF14-DOE14,IF(AND(DNO20&gt;DOE14,DNQ20&lt;=DOF14),DNQ20-DNO20,IF(AND(DNO20&lt;=DOE14,DNQ20&lt;=DOF14),DNQ20-DOE14,IF(AND(DNO20&gt;DOE14,DNQ20&gt;DOF14),DOF14-DNO20,0)))),0)),0)</f>
        <v>　</v>
      </c>
      <c r="DOF20" s="663"/>
      <c r="DOG20" s="664"/>
      <c r="DOH20" s="662" t="str">
        <f>IFERROR(IF(OR(DNN20="日",DNN20="祝",DNN20=0,DNO20=""),"　",MAX(IF(AND(DNO20&gt;DOK14,DNQ20&gt;DOI14),0,IF(AND(DNO20&lt;=DOK14,DNO20&gt;DOH14,DNQ20&gt;DOI14),DOK14-DNO20,IF(AND(DNO20&lt;=DOK14,DNO20&lt;=DOH14,DNQ20&gt;DOI14),DOK14-DOH14,IF(AND(DNO20&gt;DOH14,DNQ20&lt;=DOI14),DNQ20-DNO20,IF(AND(DNO20&lt;=DOH14,DNQ20&lt;=DOI14),DNQ20-DOH14,0))))),0)),0)</f>
        <v>　</v>
      </c>
      <c r="DOI20" s="663"/>
      <c r="DOJ20" s="664"/>
      <c r="DOK20" s="662" t="str">
        <f>IFERROR(IF(OR(DNN20="日",DNN20="祝",DNN20=0,DNO20=""),"　",MAX(IF(AND(DNO20&lt;=DOK14,DNQ20&gt;DOL14),DOL14-DOK14,IF(DNQ20&lt;=DOL14,0,IF(AND(DNO20&gt;DOK14,DNQ20&gt;DOL14),DOL14-DNO20,0))),0)),0)</f>
        <v>　</v>
      </c>
      <c r="DOL20" s="663"/>
      <c r="DOM20" s="664"/>
      <c r="DON20" s="662" t="str">
        <f t="shared" si="56"/>
        <v>　</v>
      </c>
      <c r="DOO20" s="663"/>
      <c r="DOP20" s="664"/>
      <c r="DOQ20" s="665" t="str">
        <f>IF(DOT20="×",TIME(0,0,0),IF(DPD4="非常勤",DNS20,DOE20))</f>
        <v>　</v>
      </c>
      <c r="DOR20" s="666"/>
      <c r="DOS20" s="667"/>
      <c r="DOT20" s="265"/>
      <c r="DOU20" s="665" t="str">
        <f>IF(DOX20="×",TIME(0,0,0),IF(DPD4="非常勤",DNV20,DOH20))</f>
        <v>　</v>
      </c>
      <c r="DOV20" s="666"/>
      <c r="DOW20" s="667"/>
      <c r="DOX20" s="265"/>
      <c r="DOY20" s="665" t="str">
        <f>IF(DPB20="×",TIME(0,0,0),IF(DPD4="非常勤",DNY20,DOK20))</f>
        <v>　</v>
      </c>
      <c r="DOZ20" s="666"/>
      <c r="DPA20" s="667"/>
      <c r="DPB20" s="265"/>
      <c r="DPC20" s="665" t="str">
        <f>IF(DPF20="×",TIME(0,0,0),IF(DPD4="非常勤",DOB20,DON20))</f>
        <v>　</v>
      </c>
      <c r="DPD20" s="666"/>
      <c r="DPE20" s="667"/>
      <c r="DPF20" s="265"/>
      <c r="DPG20" s="668"/>
      <c r="DPH20" s="669"/>
      <c r="DPI20" s="668"/>
      <c r="DPJ20" s="670"/>
      <c r="DPK20" s="669"/>
      <c r="DPL20" s="671"/>
      <c r="DPM20" s="672"/>
      <c r="DPN20" s="672"/>
      <c r="DPO20" s="673"/>
      <c r="DPP20" s="263">
        <f>$A$20</f>
        <v>6</v>
      </c>
      <c r="DPQ20" s="264" t="str">
        <f>$B$20</f>
        <v>祝</v>
      </c>
      <c r="DPR20" s="660"/>
      <c r="DPS20" s="661"/>
      <c r="DPT20" s="660"/>
      <c r="DPU20" s="661"/>
      <c r="DPV20" s="662" t="str">
        <f>IFERROR(IF(OR(DPQ20="日",DPQ20="祝",DPQ20=0,DPR20=""),"　",MAX(IF(AND(DPR20&lt;=DPV14,DPT20&gt;DPW14),DPW14-DPV14,IF(AND(DPR20&gt;DPV14,DPT20&lt;=DPW14),DPT20-DPR20,IF(AND(DPR20&lt;=DPV14,DPT20&lt;=DPW14),DPT20-DPV14,IF(AND(DPR20&gt;DPV14,DPT20&gt;DPW14),DPW14-DPR20,0)))),0)),0)</f>
        <v>　</v>
      </c>
      <c r="DPW20" s="663"/>
      <c r="DPX20" s="664"/>
      <c r="DPY20" s="662" t="str">
        <f>IFERROR(IF(OR(DPQ20="日",DPQ20="祝",DPQ20=0,DPR20=""),"　",MAX(IF(AND(DPR20&gt;DQB14,DPT20&gt;DPZ14),0,IF(AND(DPR20&lt;=DQB14,DPR20&gt;DPY14,DPT20&gt;DPZ14),DQB14-DPR20,IF(AND(DPR20&lt;=DQB14,DPR20&lt;=DPY14,DPT20&gt;DPZ14),DQB14-DPY14,IF(AND(DPR20&gt;DPY14,DPT20&lt;=DPZ14),DPT20-DPR20,IF(AND(DPR20&lt;=DPY14,DPT20&lt;=DPZ14),DPT20-DPY14,0))))),0)),0)</f>
        <v>　</v>
      </c>
      <c r="DPZ20" s="663"/>
      <c r="DQA20" s="664"/>
      <c r="DQB20" s="662" t="str">
        <f>IFERROR(IF(OR(DPQ20="日",DPQ20="祝",DPQ20=0,DPR20=""),"　",MAX(IF(AND(DPR20&lt;=DQB14,DPT20&gt;DQC14),DQC14-DQB14,IF(DPT20&lt;=DQC14,0,IF(AND(DPR20&gt;DQB14,DPT20&gt;DQC14),DQC14-DPR20,0))),0)),0)</f>
        <v>　</v>
      </c>
      <c r="DQC20" s="663"/>
      <c r="DQD20" s="664"/>
      <c r="DQE20" s="662" t="str">
        <f>IFERROR(IF(OR(DPQ20="日",DPQ20="祝",DPQ20=0,DPR20=""),"　",MAX(IF(DPR20&gt;DQE14,DPT20-DPR20,IF(DPR20&lt;=DQE14,DPT20-DQE14,0)),0)),0)</f>
        <v>　</v>
      </c>
      <c r="DQF20" s="663"/>
      <c r="DQG20" s="664"/>
      <c r="DQH20" s="662" t="str">
        <f>IFERROR(IF(OR(DPQ20="日",DPQ20="祝",DPQ20=0,DPR20=""),"　",MAX(IF(AND(DPR20&lt;=DQH14,DPT20&gt;DQI14),DQI14-DQH14,IF(AND(DPR20&gt;DQH14,DPT20&lt;=DQI14),DPT20-DPR20,IF(AND(DPR20&lt;=DQH14,DPT20&lt;=DQI14),DPT20-DQH14,IF(AND(DPR20&gt;DQH14,DPT20&gt;DQI14),DQI14-DPR20,0)))),0)),0)</f>
        <v>　</v>
      </c>
      <c r="DQI20" s="663"/>
      <c r="DQJ20" s="664"/>
      <c r="DQK20" s="662" t="str">
        <f>IFERROR(IF(OR(DPQ20="日",DPQ20="祝",DPQ20=0,DPR20=""),"　",MAX(IF(AND(DPR20&gt;DQN14,DPT20&gt;DQL14),0,IF(AND(DPR20&lt;=DQN14,DPR20&gt;DQK14,DPT20&gt;DQL14),DQN14-DPR20,IF(AND(DPR20&lt;=DQN14,DPR20&lt;=DQK14,DPT20&gt;DQL14),DQN14-DQK14,IF(AND(DPR20&gt;DQK14,DPT20&lt;=DQL14),DPT20-DPR20,IF(AND(DPR20&lt;=DQK14,DPT20&lt;=DQL14),DPT20-DQK14,0))))),0)),0)</f>
        <v>　</v>
      </c>
      <c r="DQL20" s="663"/>
      <c r="DQM20" s="664"/>
      <c r="DQN20" s="662" t="str">
        <f>IFERROR(IF(OR(DPQ20="日",DPQ20="祝",DPQ20=0,DPR20=""),"　",MAX(IF(AND(DPR20&lt;=DQN14,DPT20&gt;DQO14),DQO14-DQN14,IF(DPT20&lt;=DQO14,0,IF(AND(DPR20&gt;DQN14,DPT20&gt;DQO14),DQO14-DPR20,0))),0)),0)</f>
        <v>　</v>
      </c>
      <c r="DQO20" s="663"/>
      <c r="DQP20" s="664"/>
      <c r="DQQ20" s="662" t="str">
        <f t="shared" si="57"/>
        <v>　</v>
      </c>
      <c r="DQR20" s="663"/>
      <c r="DQS20" s="664"/>
      <c r="DQT20" s="665" t="str">
        <f>IF(DQW20="×",TIME(0,0,0),IF(DRG4="非常勤",DPV20,DQH20))</f>
        <v>　</v>
      </c>
      <c r="DQU20" s="666"/>
      <c r="DQV20" s="667"/>
      <c r="DQW20" s="265"/>
      <c r="DQX20" s="665" t="str">
        <f>IF(DRA20="×",TIME(0,0,0),IF(DRG4="非常勤",DPY20,DQK20))</f>
        <v>　</v>
      </c>
      <c r="DQY20" s="666"/>
      <c r="DQZ20" s="667"/>
      <c r="DRA20" s="265"/>
      <c r="DRB20" s="665" t="str">
        <f>IF(DRE20="×",TIME(0,0,0),IF(DRG4="非常勤",DQB20,DQN20))</f>
        <v>　</v>
      </c>
      <c r="DRC20" s="666"/>
      <c r="DRD20" s="667"/>
      <c r="DRE20" s="265"/>
      <c r="DRF20" s="665" t="str">
        <f>IF(DRI20="×",TIME(0,0,0),IF(DRG4="非常勤",DQE20,DQQ20))</f>
        <v>　</v>
      </c>
      <c r="DRG20" s="666"/>
      <c r="DRH20" s="667"/>
      <c r="DRI20" s="265"/>
      <c r="DRJ20" s="668"/>
      <c r="DRK20" s="669"/>
      <c r="DRL20" s="668"/>
      <c r="DRM20" s="670"/>
      <c r="DRN20" s="669"/>
      <c r="DRO20" s="671"/>
      <c r="DRP20" s="672"/>
      <c r="DRQ20" s="672"/>
      <c r="DRR20" s="673"/>
      <c r="DRS20" s="263">
        <f>$A$20</f>
        <v>6</v>
      </c>
      <c r="DRT20" s="264" t="str">
        <f>$B$20</f>
        <v>祝</v>
      </c>
      <c r="DRU20" s="660"/>
      <c r="DRV20" s="661"/>
      <c r="DRW20" s="660"/>
      <c r="DRX20" s="661"/>
      <c r="DRY20" s="662" t="str">
        <f>IFERROR(IF(OR(DRT20="日",DRT20="祝",DRT20=0,DRU20=""),"　",MAX(IF(AND(DRU20&lt;=DRY14,DRW20&gt;DRZ14),DRZ14-DRY14,IF(AND(DRU20&gt;DRY14,DRW20&lt;=DRZ14),DRW20-DRU20,IF(AND(DRU20&lt;=DRY14,DRW20&lt;=DRZ14),DRW20-DRY14,IF(AND(DRU20&gt;DRY14,DRW20&gt;DRZ14),DRZ14-DRU20,0)))),0)),0)</f>
        <v>　</v>
      </c>
      <c r="DRZ20" s="663"/>
      <c r="DSA20" s="664"/>
      <c r="DSB20" s="662" t="str">
        <f>IFERROR(IF(OR(DRT20="日",DRT20="祝",DRT20=0,DRU20=""),"　",MAX(IF(AND(DRU20&gt;DSE14,DRW20&gt;DSC14),0,IF(AND(DRU20&lt;=DSE14,DRU20&gt;DSB14,DRW20&gt;DSC14),DSE14-DRU20,IF(AND(DRU20&lt;=DSE14,DRU20&lt;=DSB14,DRW20&gt;DSC14),DSE14-DSB14,IF(AND(DRU20&gt;DSB14,DRW20&lt;=DSC14),DRW20-DRU20,IF(AND(DRU20&lt;=DSB14,DRW20&lt;=DSC14),DRW20-DSB14,0))))),0)),0)</f>
        <v>　</v>
      </c>
      <c r="DSC20" s="663"/>
      <c r="DSD20" s="664"/>
      <c r="DSE20" s="662" t="str">
        <f>IFERROR(IF(OR(DRT20="日",DRT20="祝",DRT20=0,DRU20=""),"　",MAX(IF(AND(DRU20&lt;=DSE14,DRW20&gt;DSF14),DSF14-DSE14,IF(DRW20&lt;=DSF14,0,IF(AND(DRU20&gt;DSE14,DRW20&gt;DSF14),DSF14-DRU20,0))),0)),0)</f>
        <v>　</v>
      </c>
      <c r="DSF20" s="663"/>
      <c r="DSG20" s="664"/>
      <c r="DSH20" s="662" t="str">
        <f>IFERROR(IF(OR(DRT20="日",DRT20="祝",DRT20=0,DRU20=""),"　",MAX(IF(DRU20&gt;DSH14,DRW20-DRU20,IF(DRU20&lt;=DSH14,DRW20-DSH14,0)),0)),0)</f>
        <v>　</v>
      </c>
      <c r="DSI20" s="663"/>
      <c r="DSJ20" s="664"/>
      <c r="DSK20" s="662" t="str">
        <f>IFERROR(IF(OR(DRT20="日",DRT20="祝",DRT20=0,DRU20=""),"　",MAX(IF(AND(DRU20&lt;=DSK14,DRW20&gt;DSL14),DSL14-DSK14,IF(AND(DRU20&gt;DSK14,DRW20&lt;=DSL14),DRW20-DRU20,IF(AND(DRU20&lt;=DSK14,DRW20&lt;=DSL14),DRW20-DSK14,IF(AND(DRU20&gt;DSK14,DRW20&gt;DSL14),DSL14-DRU20,0)))),0)),0)</f>
        <v>　</v>
      </c>
      <c r="DSL20" s="663"/>
      <c r="DSM20" s="664"/>
      <c r="DSN20" s="662" t="str">
        <f>IFERROR(IF(OR(DRT20="日",DRT20="祝",DRT20=0,DRU20=""),"　",MAX(IF(AND(DRU20&gt;DSQ14,DRW20&gt;DSO14),0,IF(AND(DRU20&lt;=DSQ14,DRU20&gt;DSN14,DRW20&gt;DSO14),DSQ14-DRU20,IF(AND(DRU20&lt;=DSQ14,DRU20&lt;=DSN14,DRW20&gt;DSO14),DSQ14-DSN14,IF(AND(DRU20&gt;DSN14,DRW20&lt;=DSO14),DRW20-DRU20,IF(AND(DRU20&lt;=DSN14,DRW20&lt;=DSO14),DRW20-DSN14,0))))),0)),0)</f>
        <v>　</v>
      </c>
      <c r="DSO20" s="663"/>
      <c r="DSP20" s="664"/>
      <c r="DSQ20" s="662" t="str">
        <f>IFERROR(IF(OR(DRT20="日",DRT20="祝",DRT20=0,DRU20=""),"　",MAX(IF(AND(DRU20&lt;=DSQ14,DRW20&gt;DSR14),DSR14-DSQ14,IF(DRW20&lt;=DSR14,0,IF(AND(DRU20&gt;DSQ14,DRW20&gt;DSR14),DSR14-DRU20,0))),0)),0)</f>
        <v>　</v>
      </c>
      <c r="DSR20" s="663"/>
      <c r="DSS20" s="664"/>
      <c r="DST20" s="662" t="str">
        <f t="shared" si="58"/>
        <v>　</v>
      </c>
      <c r="DSU20" s="663"/>
      <c r="DSV20" s="664"/>
      <c r="DSW20" s="665" t="str">
        <f>IF(DSZ20="×",TIME(0,0,0),IF(DTJ4="非常勤",DRY20,DSK20))</f>
        <v>　</v>
      </c>
      <c r="DSX20" s="666"/>
      <c r="DSY20" s="667"/>
      <c r="DSZ20" s="265"/>
      <c r="DTA20" s="665" t="str">
        <f>IF(DTD20="×",TIME(0,0,0),IF(DTJ4="非常勤",DSB20,DSN20))</f>
        <v>　</v>
      </c>
      <c r="DTB20" s="666"/>
      <c r="DTC20" s="667"/>
      <c r="DTD20" s="265"/>
      <c r="DTE20" s="665" t="str">
        <f>IF(DTH20="×",TIME(0,0,0),IF(DTJ4="非常勤",DSE20,DSQ20))</f>
        <v>　</v>
      </c>
      <c r="DTF20" s="666"/>
      <c r="DTG20" s="667"/>
      <c r="DTH20" s="265"/>
      <c r="DTI20" s="665" t="str">
        <f>IF(DTL20="×",TIME(0,0,0),IF(DTJ4="非常勤",DSH20,DST20))</f>
        <v>　</v>
      </c>
      <c r="DTJ20" s="666"/>
      <c r="DTK20" s="667"/>
      <c r="DTL20" s="265"/>
      <c r="DTM20" s="668"/>
      <c r="DTN20" s="669"/>
      <c r="DTO20" s="668"/>
      <c r="DTP20" s="670"/>
      <c r="DTQ20" s="669"/>
      <c r="DTR20" s="671"/>
      <c r="DTS20" s="672"/>
      <c r="DTT20" s="672"/>
      <c r="DTU20" s="673"/>
      <c r="DTV20" s="263">
        <f>$A$20</f>
        <v>6</v>
      </c>
      <c r="DTW20" s="264" t="str">
        <f>$B$20</f>
        <v>祝</v>
      </c>
      <c r="DTX20" s="660"/>
      <c r="DTY20" s="661"/>
      <c r="DTZ20" s="660"/>
      <c r="DUA20" s="661"/>
      <c r="DUB20" s="662" t="str">
        <f>IFERROR(IF(OR(DTW20="日",DTW20="祝",DTW20=0,DTX20=""),"　",MAX(IF(AND(DTX20&lt;=DUB14,DTZ20&gt;DUC14),DUC14-DUB14,IF(AND(DTX20&gt;DUB14,DTZ20&lt;=DUC14),DTZ20-DTX20,IF(AND(DTX20&lt;=DUB14,DTZ20&lt;=DUC14),DTZ20-DUB14,IF(AND(DTX20&gt;DUB14,DTZ20&gt;DUC14),DUC14-DTX20,0)))),0)),0)</f>
        <v>　</v>
      </c>
      <c r="DUC20" s="663"/>
      <c r="DUD20" s="664"/>
      <c r="DUE20" s="662" t="str">
        <f>IFERROR(IF(OR(DTW20="日",DTW20="祝",DTW20=0,DTX20=""),"　",MAX(IF(AND(DTX20&gt;DUH14,DTZ20&gt;DUF14),0,IF(AND(DTX20&lt;=DUH14,DTX20&gt;DUE14,DTZ20&gt;DUF14),DUH14-DTX20,IF(AND(DTX20&lt;=DUH14,DTX20&lt;=DUE14,DTZ20&gt;DUF14),DUH14-DUE14,IF(AND(DTX20&gt;DUE14,DTZ20&lt;=DUF14),DTZ20-DTX20,IF(AND(DTX20&lt;=DUE14,DTZ20&lt;=DUF14),DTZ20-DUE14,0))))),0)),0)</f>
        <v>　</v>
      </c>
      <c r="DUF20" s="663"/>
      <c r="DUG20" s="664"/>
      <c r="DUH20" s="662" t="str">
        <f>IFERROR(IF(OR(DTW20="日",DTW20="祝",DTW20=0,DTX20=""),"　",MAX(IF(AND(DTX20&lt;=DUH14,DTZ20&gt;DUI14),DUI14-DUH14,IF(DTZ20&lt;=DUI14,0,IF(AND(DTX20&gt;DUH14,DTZ20&gt;DUI14),DUI14-DTX20,0))),0)),0)</f>
        <v>　</v>
      </c>
      <c r="DUI20" s="663"/>
      <c r="DUJ20" s="664"/>
      <c r="DUK20" s="662" t="str">
        <f>IFERROR(IF(OR(DTW20="日",DTW20="祝",DTW20=0,DTX20=""),"　",MAX(IF(DTX20&gt;DUK14,DTZ20-DTX20,IF(DTX20&lt;=DUK14,DTZ20-DUK14,0)),0)),0)</f>
        <v>　</v>
      </c>
      <c r="DUL20" s="663"/>
      <c r="DUM20" s="664"/>
      <c r="DUN20" s="662" t="str">
        <f>IFERROR(IF(OR(DTW20="日",DTW20="祝",DTW20=0,DTX20=""),"　",MAX(IF(AND(DTX20&lt;=DUN14,DTZ20&gt;DUO14),DUO14-DUN14,IF(AND(DTX20&gt;DUN14,DTZ20&lt;=DUO14),DTZ20-DTX20,IF(AND(DTX20&lt;=DUN14,DTZ20&lt;=DUO14),DTZ20-DUN14,IF(AND(DTX20&gt;DUN14,DTZ20&gt;DUO14),DUO14-DTX20,0)))),0)),0)</f>
        <v>　</v>
      </c>
      <c r="DUO20" s="663"/>
      <c r="DUP20" s="664"/>
      <c r="DUQ20" s="662" t="str">
        <f>IFERROR(IF(OR(DTW20="日",DTW20="祝",DTW20=0,DTX20=""),"　",MAX(IF(AND(DTX20&gt;DUT14,DTZ20&gt;DUR14),0,IF(AND(DTX20&lt;=DUT14,DTX20&gt;DUQ14,DTZ20&gt;DUR14),DUT14-DTX20,IF(AND(DTX20&lt;=DUT14,DTX20&lt;=DUQ14,DTZ20&gt;DUR14),DUT14-DUQ14,IF(AND(DTX20&gt;DUQ14,DTZ20&lt;=DUR14),DTZ20-DTX20,IF(AND(DTX20&lt;=DUQ14,DTZ20&lt;=DUR14),DTZ20-DUQ14,0))))),0)),0)</f>
        <v>　</v>
      </c>
      <c r="DUR20" s="663"/>
      <c r="DUS20" s="664"/>
      <c r="DUT20" s="662" t="str">
        <f>IFERROR(IF(OR(DTW20="日",DTW20="祝",DTW20=0,DTX20=""),"　",MAX(IF(AND(DTX20&lt;=DUT14,DTZ20&gt;DUU14),DUU14-DUT14,IF(DTZ20&lt;=DUU14,0,IF(AND(DTX20&gt;DUT14,DTZ20&gt;DUU14),DUU14-DTX20,0))),0)),0)</f>
        <v>　</v>
      </c>
      <c r="DUU20" s="663"/>
      <c r="DUV20" s="664"/>
      <c r="DUW20" s="662" t="str">
        <f t="shared" si="59"/>
        <v>　</v>
      </c>
      <c r="DUX20" s="663"/>
      <c r="DUY20" s="664"/>
      <c r="DUZ20" s="665" t="str">
        <f>IF(DVC20="×",TIME(0,0,0),IF(DVM4="非常勤",DUB20,DUN20))</f>
        <v>　</v>
      </c>
      <c r="DVA20" s="666"/>
      <c r="DVB20" s="667"/>
      <c r="DVC20" s="265"/>
      <c r="DVD20" s="665" t="str">
        <f>IF(DVG20="×",TIME(0,0,0),IF(DVM4="非常勤",DUE20,DUQ20))</f>
        <v>　</v>
      </c>
      <c r="DVE20" s="666"/>
      <c r="DVF20" s="667"/>
      <c r="DVG20" s="265"/>
      <c r="DVH20" s="665" t="str">
        <f>IF(DVK20="×",TIME(0,0,0),IF(DVM4="非常勤",DUH20,DUT20))</f>
        <v>　</v>
      </c>
      <c r="DVI20" s="666"/>
      <c r="DVJ20" s="667"/>
      <c r="DVK20" s="265"/>
      <c r="DVL20" s="665" t="str">
        <f>IF(DVO20="×",TIME(0,0,0),IF(DVM4="非常勤",DUK20,DUW20))</f>
        <v>　</v>
      </c>
      <c r="DVM20" s="666"/>
      <c r="DVN20" s="667"/>
      <c r="DVO20" s="265"/>
      <c r="DVP20" s="668"/>
      <c r="DVQ20" s="669"/>
      <c r="DVR20" s="668"/>
      <c r="DVS20" s="670"/>
      <c r="DVT20" s="669"/>
      <c r="DVU20" s="671"/>
      <c r="DVV20" s="672"/>
      <c r="DVW20" s="672"/>
      <c r="DVX20" s="673"/>
    </row>
    <row r="21" spans="1:3300" ht="15" customHeight="1">
      <c r="A21" s="263">
        <f>DAY(DATE('別紙2-1【最初に入力】'!$W$2,'別紙2-1【最初に入力】'!$Q$2,A20+1))</f>
        <v>7</v>
      </c>
      <c r="B21" s="264" t="str">
        <f>IF(IFERROR(MATCH(DATE('別紙2-1【最初に入力】'!$W$2,'別紙2-1【最初に入力】'!$Q$2,$A21),万年カレンダー・祝日!$K$2:$K$27,0),0)&gt;=1,"祝",TEXT(WEEKDAY(DATE('別紙2-1【最初に入力】'!$W$2,'別紙2-1【最初に入力】'!$Q$2,'別表_個別勤務状況（1～60）'!A21)),"aaa"))</f>
        <v>水</v>
      </c>
      <c r="C21" s="575"/>
      <c r="D21" s="575"/>
      <c r="E21" s="575"/>
      <c r="F21" s="575"/>
      <c r="G21" s="662" t="str">
        <f>IFERROR(IF(OR(B21="日",B21="祝",B21=0,C21=""),"　",MAX(IF(AND(C21&lt;=G14,E21&gt;H14),H14-G14,IF(AND(C21&gt;G14,E21&lt;=H14),E21-C21,IF(AND(C21&lt;=G14,E21&lt;=H14),E21-G14,IF(AND(C21&gt;G14,E21&gt;H14),H14-C21,0)))),0)),0)</f>
        <v>　</v>
      </c>
      <c r="H21" s="663"/>
      <c r="I21" s="664"/>
      <c r="J21" s="662" t="str">
        <f>IFERROR(IF(OR(B21="日",B21="祝",B21=0,C21=""),"　",MAX(IF(AND(C21&gt;M14,E21&gt;K14),0,IF(AND(C21&lt;=M14,C21&gt;J14,E21&gt;K14),M14-C21,IF(AND(C21&lt;=M14,C21&lt;=J14,E21&gt;K14),M14-J14,IF(AND(C21&gt;J14,E21&lt;=K14),E21-C21,IF(AND(C21&lt;=J14,E21&lt;=K14),E21-J14,0))))),0)),0)</f>
        <v>　</v>
      </c>
      <c r="K21" s="663"/>
      <c r="L21" s="664"/>
      <c r="M21" s="662" t="str">
        <f>IFERROR(IF(OR(B21="日",B21="祝",B21=0,C21=""),"　",MAX(IF(AND(C21&lt;=M14,E21&gt;N14),N14-M14,IF(E21&lt;=N14,0,IF(AND(C21&gt;M14,E21&gt;N14),N14-C21,0))),0)),0)</f>
        <v>　</v>
      </c>
      <c r="N21" s="663"/>
      <c r="O21" s="664"/>
      <c r="P21" s="662" t="str">
        <f>IFERROR(IF(OR(B21="日",B21="祝",B21=0,C21=""),"　",MAX(IF(C21&gt;P14,E21-C21,IF(C21&lt;=P14,E21-P14,0)),0)),0)</f>
        <v>　</v>
      </c>
      <c r="Q21" s="663"/>
      <c r="R21" s="664"/>
      <c r="S21" s="662" t="str">
        <f>IFERROR(IF(OR(B21="日",B21="祝",B21=0,C21=""),"　",MAX(IF(AND(C21&lt;=S14,E21&gt;T14),T14-S14,IF(AND(C21&gt;S14,E21&lt;=T14),E21-C21,IF(AND(C21&lt;=S14,E21&lt;=T14),E21-S14,IF(AND(C21&gt;S14,E21&gt;T14),T14-C21,0)))),0)),0)</f>
        <v>　</v>
      </c>
      <c r="T21" s="663"/>
      <c r="U21" s="664"/>
      <c r="V21" s="662" t="str">
        <f>IFERROR(IF(OR(B21="日",B21="祝",B21=0,C21=""),"　",MAX(IF(AND(C21&gt;Y14,E21&gt;W14),0,IF(AND(C21&lt;=Y14,C21&gt;V14,E21&gt;W14),Y14-C21,IF(AND(C21&lt;=Y14,C21&lt;=V14,E21&gt;W14),Y14-V14,IF(AND(C21&gt;V14,E21&lt;=W14),E21-C21,IF(AND(C21&lt;=V14,E21&lt;=W14),E21-V14,0))))),0)),0)</f>
        <v>　</v>
      </c>
      <c r="W21" s="663"/>
      <c r="X21" s="664"/>
      <c r="Y21" s="662" t="str">
        <f>IFERROR(IF(OR(B21="日",B21="祝",B21=0,C21=""),"　",MAX(IF(AND(C21&lt;=Y14,E21&gt;Z14),Z14-Y14,IF(E21&lt;=Z14,0,IF(AND(C21&gt;Y14,E21&gt;Z14),Z14-C21,0))),0)),0)</f>
        <v>　</v>
      </c>
      <c r="Z21" s="663"/>
      <c r="AA21" s="664"/>
      <c r="AB21" s="662" t="str">
        <f t="shared" si="0"/>
        <v>　</v>
      </c>
      <c r="AC21" s="663"/>
      <c r="AD21" s="664"/>
      <c r="AE21" s="565" t="str">
        <f>IF(AH21="×",TIME(0,0,0),IF(AR4="非常勤",G21,S21))</f>
        <v>　</v>
      </c>
      <c r="AF21" s="566"/>
      <c r="AG21" s="566"/>
      <c r="AH21" s="265"/>
      <c r="AI21" s="565" t="str">
        <f>IF(AL21="×",TIME(0,0,0),IF(AR4="非常勤",J21,V21))</f>
        <v>　</v>
      </c>
      <c r="AJ21" s="566"/>
      <c r="AK21" s="566"/>
      <c r="AL21" s="265"/>
      <c r="AM21" s="565" t="str">
        <f>IF(AP21="×",TIME(0,0,0),IF(AR4="非常勤",M21,Y21))</f>
        <v>　</v>
      </c>
      <c r="AN21" s="566"/>
      <c r="AO21" s="566"/>
      <c r="AP21" s="265"/>
      <c r="AQ21" s="565" t="str">
        <f>IF(AT21="×",TIME(0,0,0),IF(AR4="非常勤",P21,AB21))</f>
        <v>　</v>
      </c>
      <c r="AR21" s="566"/>
      <c r="AS21" s="567"/>
      <c r="AT21" s="265"/>
      <c r="AU21" s="720"/>
      <c r="AV21" s="720"/>
      <c r="AW21" s="668"/>
      <c r="AX21" s="670"/>
      <c r="AY21" s="669"/>
      <c r="AZ21" s="671"/>
      <c r="BA21" s="672"/>
      <c r="BB21" s="672"/>
      <c r="BC21" s="673"/>
      <c r="BD21" s="263">
        <f>$A$21</f>
        <v>7</v>
      </c>
      <c r="BE21" s="264" t="str">
        <f>$B$21</f>
        <v>水</v>
      </c>
      <c r="BF21" s="660"/>
      <c r="BG21" s="661"/>
      <c r="BH21" s="660"/>
      <c r="BI21" s="661"/>
      <c r="BJ21" s="662" t="str">
        <f>IFERROR(IF(OR(BE21="日",BE21="祝",BE21=0,BF21=""),"　",MAX(IF(AND(BF21&lt;=BJ14,BH21&gt;BK14),BK14-BJ14,IF(AND(BF21&gt;BJ14,BH21&lt;=BK14),BH21-BF21,IF(AND(BF21&lt;=BJ14,BH21&lt;=BK14),BH21-BJ14,IF(AND(BF21&gt;BJ14,BH21&gt;BK14),BK14-BF21,0)))),0)),0)</f>
        <v>　</v>
      </c>
      <c r="BK21" s="663"/>
      <c r="BL21" s="664"/>
      <c r="BM21" s="662" t="str">
        <f>IFERROR(IF(OR(BE21="日",BE21="祝",BE21=0,BF21=""),"　",MAX(IF(AND(BF21&gt;BP14,BH21&gt;BN14),0,IF(AND(BF21&lt;=BP14,BF21&gt;BM14,BH21&gt;BN14),BP14-BF21,IF(AND(BF21&lt;=BP14,BF21&lt;=BM14,BH21&gt;BN14),BP14-BM14,IF(AND(BF21&gt;BM14,BH21&lt;=BN14),BH21-BF21,IF(AND(BF21&lt;=BM14,BH21&lt;=BN14),BH21-BM14,0))))),0)),0)</f>
        <v>　</v>
      </c>
      <c r="BN21" s="663"/>
      <c r="BO21" s="664"/>
      <c r="BP21" s="662" t="str">
        <f>IFERROR(IF(OR(BE21="日",BE21="祝",BE21=0,BF21=""),"　",MAX(IF(AND(BF21&lt;=BP14,BH21&gt;BQ14),BQ14-BP14,IF(BH21&lt;=BQ14,0,IF(AND(BF21&gt;BP14,BH21&gt;BQ14),BQ14-BF21,0))),0)),0)</f>
        <v>　</v>
      </c>
      <c r="BQ21" s="663"/>
      <c r="BR21" s="664"/>
      <c r="BS21" s="662" t="str">
        <f>IFERROR(IF(OR(BE21="日",BE21="祝",BE21=0,BF21=""),"　",MAX(IF(BF21&gt;BS14,BH21-BF21,IF(BF21&lt;=BS14,BH21-BS14,0)),0)),0)</f>
        <v>　</v>
      </c>
      <c r="BT21" s="663"/>
      <c r="BU21" s="664"/>
      <c r="BV21" s="662" t="str">
        <f>IFERROR(IF(OR(BE21="日",BE21="祝",BE21=0,BF21=""),"　",MAX(IF(AND(BF21&lt;=BV14,BH21&gt;BW14),BW14-BV14,IF(AND(BF21&gt;BV14,BH21&lt;=BW14),BH21-BF21,IF(AND(BF21&lt;=BV14,BH21&lt;=BW14),BH21-BV14,IF(AND(BF21&gt;BV14,BH21&gt;BW14),BW14-BF21,0)))),0)),0)</f>
        <v>　</v>
      </c>
      <c r="BW21" s="663"/>
      <c r="BX21" s="664"/>
      <c r="BY21" s="662" t="str">
        <f>IFERROR(IF(OR(BE21="日",BE21="祝",BE21=0,BF21=""),"　",MAX(IF(AND(BF21&gt;CB14,BH21&gt;BZ14),0,IF(AND(BF21&lt;=CB14,BF21&gt;BY14,BH21&gt;BZ14),CB14-BF21,IF(AND(BF21&lt;=CB14,BF21&lt;=BY14,BH21&gt;BZ14),CB14-BY14,IF(AND(BF21&gt;BY14,BH21&lt;=BZ14),BH21-BF21,IF(AND(BF21&lt;=BY14,BH21&lt;=BZ14),BH21-BY14,0))))),0)),0)</f>
        <v>　</v>
      </c>
      <c r="BZ21" s="663"/>
      <c r="CA21" s="664"/>
      <c r="CB21" s="662" t="str">
        <f>IFERROR(IF(OR(BE21="日",BE21="祝",BE21=0,BF21=""),"　",MAX(IF(AND(BF21&lt;=CB14,BH21&gt;CC14),CC14-CB14,IF(BH21&lt;=CC14,0,IF(AND(BF21&gt;CB14,BH21&gt;CC14),CC14-BF21,0))),0)),0)</f>
        <v>　</v>
      </c>
      <c r="CC21" s="663"/>
      <c r="CD21" s="664"/>
      <c r="CE21" s="662" t="str">
        <f t="shared" si="1"/>
        <v>　</v>
      </c>
      <c r="CF21" s="663"/>
      <c r="CG21" s="664"/>
      <c r="CH21" s="665" t="str">
        <f>IF(CK21="×",TIME(0,0,0),IF(CU4="非常勤",BJ21,BV21))</f>
        <v>　</v>
      </c>
      <c r="CI21" s="666"/>
      <c r="CJ21" s="667"/>
      <c r="CK21" s="265"/>
      <c r="CL21" s="665" t="str">
        <f>IF(CO21="×",TIME(0,0,0),IF(CU4="非常勤",BM21,BY21))</f>
        <v>　</v>
      </c>
      <c r="CM21" s="666"/>
      <c r="CN21" s="667"/>
      <c r="CO21" s="265"/>
      <c r="CP21" s="665" t="str">
        <f>IF(CS21="×",TIME(0,0,0),IF(CU4="非常勤",BP21,CB21))</f>
        <v>　</v>
      </c>
      <c r="CQ21" s="666"/>
      <c r="CR21" s="667"/>
      <c r="CS21" s="265"/>
      <c r="CT21" s="665" t="str">
        <f>IF(CW21="×",TIME(0,0,0),IF(CU4="非常勤",BS21,CE21))</f>
        <v>　</v>
      </c>
      <c r="CU21" s="666"/>
      <c r="CV21" s="667"/>
      <c r="CW21" s="265"/>
      <c r="CX21" s="720"/>
      <c r="CY21" s="720"/>
      <c r="CZ21" s="668"/>
      <c r="DA21" s="670"/>
      <c r="DB21" s="669"/>
      <c r="DC21" s="671"/>
      <c r="DD21" s="672"/>
      <c r="DE21" s="672"/>
      <c r="DF21" s="673"/>
      <c r="DG21" s="263">
        <f>$A$21</f>
        <v>7</v>
      </c>
      <c r="DH21" s="264" t="str">
        <f>$B$21</f>
        <v>水</v>
      </c>
      <c r="DI21" s="660"/>
      <c r="DJ21" s="661"/>
      <c r="DK21" s="660"/>
      <c r="DL21" s="661"/>
      <c r="DM21" s="662" t="str">
        <f>IFERROR(IF(OR(DH21="日",DH21="祝",DH21=0,DI21=""),"　",MAX(IF(AND(DI21&lt;=DM14,DK21&gt;DN14),DN14-DM14,IF(AND(DI21&gt;DM14,DK21&lt;=DN14),DK21-DI21,IF(AND(DI21&lt;=DM14,DK21&lt;=DN14),DK21-DM14,IF(AND(DI21&gt;DM14,DK21&gt;DN14),DN14-DI21,0)))),0)),0)</f>
        <v>　</v>
      </c>
      <c r="DN21" s="663"/>
      <c r="DO21" s="664"/>
      <c r="DP21" s="662" t="str">
        <f>IFERROR(IF(OR(DH21="日",DH21="祝",DH21=0,DI21=""),"　",MAX(IF(AND(DI21&gt;DS14,DK21&gt;DQ14),0,IF(AND(DI21&lt;=DS14,DI21&gt;DP14,DK21&gt;DQ14),DS14-DI21,IF(AND(DI21&lt;=DS14,DI21&lt;=DP14,DK21&gt;DQ14),DS14-DP14,IF(AND(DI21&gt;DP14,DK21&lt;=DQ14),DK21-DI21,IF(AND(DI21&lt;=DP14,DK21&lt;=DQ14),DK21-DP14,0))))),0)),0)</f>
        <v>　</v>
      </c>
      <c r="DQ21" s="663"/>
      <c r="DR21" s="664"/>
      <c r="DS21" s="662" t="str">
        <f>IFERROR(IF(OR(DH21="日",DH21="祝",DH21=0,DI21=""),"　",MAX(IF(AND(DI21&lt;=DS14,DK21&gt;DT14),DT14-DS14,IF(DK21&lt;=DT14,0,IF(AND(DI21&gt;DS14,DK21&gt;DT14),DT14-DI21,0))),0)),0)</f>
        <v>　</v>
      </c>
      <c r="DT21" s="663"/>
      <c r="DU21" s="664"/>
      <c r="DV21" s="662" t="str">
        <f>IFERROR(IF(OR(DH21="日",DH21="祝",DH21=0,DI21=""),"　",MAX(IF(DI21&gt;DV14,DK21-DI21,IF(DI21&lt;=DV14,DK21-DV14,0)),0)),0)</f>
        <v>　</v>
      </c>
      <c r="DW21" s="663"/>
      <c r="DX21" s="664"/>
      <c r="DY21" s="662" t="str">
        <f>IFERROR(IF(OR(DH21="日",DH21="祝",DH21=0,DI21=""),"　",MAX(IF(AND(DI21&lt;=DY14,DK21&gt;DZ14),DZ14-DY14,IF(AND(DI21&gt;DY14,DK21&lt;=DZ14),DK21-DI21,IF(AND(DI21&lt;=DY14,DK21&lt;=DZ14),DK21-DY14,IF(AND(DI21&gt;DY14,DK21&gt;DZ14),DZ14-DI21,0)))),0)),0)</f>
        <v>　</v>
      </c>
      <c r="DZ21" s="663"/>
      <c r="EA21" s="664"/>
      <c r="EB21" s="662" t="str">
        <f>IFERROR(IF(OR(DH21="日",DH21="祝",DH21=0,DI21=""),"　",MAX(IF(AND(DI21&gt;EE14,DK21&gt;EC14),0,IF(AND(DI21&lt;=EE14,DI21&gt;EB14,DK21&gt;EC14),EE14-DI21,IF(AND(DI21&lt;=EE14,DI21&lt;=EB14,DK21&gt;EC14),EE14-EB14,IF(AND(DI21&gt;EB14,DK21&lt;=EC14),DK21-DI21,IF(AND(DI21&lt;=EB14,DK21&lt;=EC14),DK21-EB14,0))))),0)),0)</f>
        <v>　</v>
      </c>
      <c r="EC21" s="663"/>
      <c r="ED21" s="664"/>
      <c r="EE21" s="662" t="str">
        <f>IFERROR(IF(OR(DH21="日",DH21="祝",DH21=0,DI21=""),"　",MAX(IF(AND(DI21&lt;=EE14,DK21&gt;EF14),EF14-EE14,IF(DK21&lt;=EF14,0,IF(AND(DI21&gt;EE14,DK21&gt;EF14),EF14-DI21,0))),0)),0)</f>
        <v>　</v>
      </c>
      <c r="EF21" s="663"/>
      <c r="EG21" s="664"/>
      <c r="EH21" s="662" t="str">
        <f t="shared" si="2"/>
        <v>　</v>
      </c>
      <c r="EI21" s="663"/>
      <c r="EJ21" s="664"/>
      <c r="EK21" s="665" t="str">
        <f>IF(EN21="×",TIME(0,0,0),IF(EX4="非常勤",DM21,DY21))</f>
        <v>　</v>
      </c>
      <c r="EL21" s="666"/>
      <c r="EM21" s="667"/>
      <c r="EN21" s="265"/>
      <c r="EO21" s="665" t="str">
        <f>IF(ER21="×",TIME(0,0,0),IF(EX4="非常勤",DP21,EB21))</f>
        <v>　</v>
      </c>
      <c r="EP21" s="666"/>
      <c r="EQ21" s="667"/>
      <c r="ER21" s="265"/>
      <c r="ES21" s="665" t="str">
        <f>IF(EV21="×",TIME(0,0,0),IF(EX4="非常勤",DS21,EE21))</f>
        <v>　</v>
      </c>
      <c r="ET21" s="666"/>
      <c r="EU21" s="667"/>
      <c r="EV21" s="265"/>
      <c r="EW21" s="665" t="str">
        <f>IF(EZ21="×",TIME(0,0,0),IF(EX4="非常勤",DV21,EH21))</f>
        <v>　</v>
      </c>
      <c r="EX21" s="666"/>
      <c r="EY21" s="667"/>
      <c r="EZ21" s="265"/>
      <c r="FA21" s="720"/>
      <c r="FB21" s="720"/>
      <c r="FC21" s="668"/>
      <c r="FD21" s="670"/>
      <c r="FE21" s="669"/>
      <c r="FF21" s="671"/>
      <c r="FG21" s="672"/>
      <c r="FH21" s="672"/>
      <c r="FI21" s="673"/>
      <c r="FJ21" s="263">
        <f>$A$21</f>
        <v>7</v>
      </c>
      <c r="FK21" s="264" t="str">
        <f>$B$21</f>
        <v>水</v>
      </c>
      <c r="FL21" s="660"/>
      <c r="FM21" s="661"/>
      <c r="FN21" s="660"/>
      <c r="FO21" s="661"/>
      <c r="FP21" s="662" t="str">
        <f>IFERROR(IF(OR(FK21="日",FK21="祝",FK21=0,FL21=""),"　",MAX(IF(AND(FL21&lt;=FP14,FN21&gt;FQ14),FQ14-FP14,IF(AND(FL21&gt;FP14,FN21&lt;=FQ14),FN21-FL21,IF(AND(FL21&lt;=FP14,FN21&lt;=FQ14),FN21-FP14,IF(AND(FL21&gt;FP14,FN21&gt;FQ14),FQ14-FL21,0)))),0)),0)</f>
        <v>　</v>
      </c>
      <c r="FQ21" s="663"/>
      <c r="FR21" s="664"/>
      <c r="FS21" s="662" t="str">
        <f>IFERROR(IF(OR(FK21="日",FK21="祝",FK21=0,FL21=""),"　",MAX(IF(AND(FL21&gt;FV14,FN21&gt;FT14),0,IF(AND(FL21&lt;=FV14,FL21&gt;FS14,FN21&gt;FT14),FV14-FL21,IF(AND(FL21&lt;=FV14,FL21&lt;=FS14,FN21&gt;FT14),FV14-FS14,IF(AND(FL21&gt;FS14,FN21&lt;=FT14),FN21-FL21,IF(AND(FL21&lt;=FS14,FN21&lt;=FT14),FN21-FS14,0))))),0)),0)</f>
        <v>　</v>
      </c>
      <c r="FT21" s="663"/>
      <c r="FU21" s="664"/>
      <c r="FV21" s="662" t="str">
        <f>IFERROR(IF(OR(FK21="日",FK21="祝",FK21=0,FL21=""),"　",MAX(IF(AND(FL21&lt;=FV14,FN21&gt;FW14),FW14-FV14,IF(FN21&lt;=FW14,0,IF(AND(FL21&gt;FV14,FN21&gt;FW14),FW14-FL21,0))),0)),0)</f>
        <v>　</v>
      </c>
      <c r="FW21" s="663"/>
      <c r="FX21" s="664"/>
      <c r="FY21" s="662" t="str">
        <f>IFERROR(IF(OR(FK21="日",FK21="祝",FK21=0,FL21=""),"　",MAX(IF(FL21&gt;FY14,FN21-FL21,IF(FL21&lt;=FY14,FN21-FY14,0)),0)),0)</f>
        <v>　</v>
      </c>
      <c r="FZ21" s="663"/>
      <c r="GA21" s="664"/>
      <c r="GB21" s="662" t="str">
        <f>IFERROR(IF(OR(FK21="日",FK21="祝",FK21=0,FL21=""),"　",MAX(IF(AND(FL21&lt;=GB14,FN21&gt;GC14),GC14-GB14,IF(AND(FL21&gt;GB14,FN21&lt;=GC14),FN21-FL21,IF(AND(FL21&lt;=GB14,FN21&lt;=GC14),FN21-GB14,IF(AND(FL21&gt;GB14,FN21&gt;GC14),GC14-FL21,0)))),0)),0)</f>
        <v>　</v>
      </c>
      <c r="GC21" s="663"/>
      <c r="GD21" s="664"/>
      <c r="GE21" s="662" t="str">
        <f>IFERROR(IF(OR(FK21="日",FK21="祝",FK21=0,FL21=""),"　",MAX(IF(AND(FL21&gt;GH14,FN21&gt;GF14),0,IF(AND(FL21&lt;=GH14,FL21&gt;GE14,FN21&gt;GF14),GH14-FL21,IF(AND(FL21&lt;=GH14,FL21&lt;=GE14,FN21&gt;GF14),GH14-GE14,IF(AND(FL21&gt;GE14,FN21&lt;=GF14),FN21-FL21,IF(AND(FL21&lt;=GE14,FN21&lt;=GF14),FN21-GE14,0))))),0)),0)</f>
        <v>　</v>
      </c>
      <c r="GF21" s="663"/>
      <c r="GG21" s="664"/>
      <c r="GH21" s="662" t="str">
        <f>IFERROR(IF(OR(FK21="日",FK21="祝",FK21=0,FL21=""),"　",MAX(IF(AND(FL21&lt;=GH14,FN21&gt;GI14),GI14-GH14,IF(FN21&lt;=GI14,0,IF(AND(FL21&gt;GH14,FN21&gt;GI14),GI14-FL21,0))),0)),0)</f>
        <v>　</v>
      </c>
      <c r="GI21" s="663"/>
      <c r="GJ21" s="664"/>
      <c r="GK21" s="662" t="str">
        <f t="shared" si="3"/>
        <v>　</v>
      </c>
      <c r="GL21" s="663"/>
      <c r="GM21" s="664"/>
      <c r="GN21" s="665" t="str">
        <f>IF(GQ21="×",TIME(0,0,0),IF(HA4="非常勤",FP21,GB21))</f>
        <v>　</v>
      </c>
      <c r="GO21" s="666"/>
      <c r="GP21" s="667"/>
      <c r="GQ21" s="265"/>
      <c r="GR21" s="665" t="str">
        <f>IF(GU21="×",TIME(0,0,0),IF(HA4="非常勤",FS21,GE21))</f>
        <v>　</v>
      </c>
      <c r="GS21" s="666"/>
      <c r="GT21" s="667"/>
      <c r="GU21" s="265"/>
      <c r="GV21" s="665" t="str">
        <f>IF(GY21="×",TIME(0,0,0),IF(HA4="非常勤",FV21,GH21))</f>
        <v>　</v>
      </c>
      <c r="GW21" s="666"/>
      <c r="GX21" s="667"/>
      <c r="GY21" s="265"/>
      <c r="GZ21" s="665" t="str">
        <f>IF(HC21="×",TIME(0,0,0),IF(HA4="非常勤",FY21,GK21))</f>
        <v>　</v>
      </c>
      <c r="HA21" s="666"/>
      <c r="HB21" s="667"/>
      <c r="HC21" s="265"/>
      <c r="HD21" s="668"/>
      <c r="HE21" s="669"/>
      <c r="HF21" s="668"/>
      <c r="HG21" s="670"/>
      <c r="HH21" s="669"/>
      <c r="HI21" s="671"/>
      <c r="HJ21" s="672"/>
      <c r="HK21" s="672"/>
      <c r="HL21" s="673"/>
      <c r="HM21" s="263">
        <f>$A$21</f>
        <v>7</v>
      </c>
      <c r="HN21" s="264" t="str">
        <f>$B$21</f>
        <v>水</v>
      </c>
      <c r="HO21" s="660"/>
      <c r="HP21" s="661"/>
      <c r="HQ21" s="660"/>
      <c r="HR21" s="661"/>
      <c r="HS21" s="662" t="str">
        <f>IFERROR(IF(OR(HN21="日",HN21="祝",HN21=0,HO21=""),"　",MAX(IF(AND(HO21&lt;=HS14,HQ21&gt;HT14),HT14-HS14,IF(AND(HO21&gt;HS14,HQ21&lt;=HT14),HQ21-HO21,IF(AND(HO21&lt;=HS14,HQ21&lt;=HT14),HQ21-HS14,IF(AND(HO21&gt;HS14,HQ21&gt;HT14),HT14-HO21,0)))),0)),0)</f>
        <v>　</v>
      </c>
      <c r="HT21" s="663"/>
      <c r="HU21" s="664"/>
      <c r="HV21" s="662" t="str">
        <f>IFERROR(IF(OR(HN21="日",HN21="祝",HN21=0,HO21=""),"　",MAX(IF(AND(HO21&gt;HY14,HQ21&gt;HW14),0,IF(AND(HO21&lt;=HY14,HO21&gt;HV14,HQ21&gt;HW14),HY14-HO21,IF(AND(HO21&lt;=HY14,HO21&lt;=HV14,HQ21&gt;HW14),HY14-HV14,IF(AND(HO21&gt;HV14,HQ21&lt;=HW14),HQ21-HO21,IF(AND(HO21&lt;=HV14,HQ21&lt;=HW14),HQ21-HV14,0))))),0)),0)</f>
        <v>　</v>
      </c>
      <c r="HW21" s="663"/>
      <c r="HX21" s="664"/>
      <c r="HY21" s="662" t="str">
        <f>IFERROR(IF(OR(HN21="日",HN21="祝",HN21=0,HO21=""),"　",MAX(IF(AND(HO21&lt;=HY14,HQ21&gt;HZ14),HZ14-HY14,IF(HQ21&lt;=HZ14,0,IF(AND(HO21&gt;HY14,HQ21&gt;HZ14),HZ14-HO21,0))),0)),0)</f>
        <v>　</v>
      </c>
      <c r="HZ21" s="663"/>
      <c r="IA21" s="664"/>
      <c r="IB21" s="662" t="str">
        <f>IFERROR(IF(OR(HN21="日",HN21="祝",HN21=0,HO21=""),"　",MAX(IF(HO21&gt;IB14,HQ21-HO21,IF(HO21&lt;=IB14,HQ21-IB14,0)),0)),0)</f>
        <v>　</v>
      </c>
      <c r="IC21" s="663"/>
      <c r="ID21" s="664"/>
      <c r="IE21" s="662" t="str">
        <f>IFERROR(IF(OR(HN21="日",HN21="祝",HN21=0,HO21=""),"　",MAX(IF(AND(HO21&lt;=IE14,HQ21&gt;IF14),IF14-IE14,IF(AND(HO21&gt;IE14,HQ21&lt;=IF14),HQ21-HO21,IF(AND(HO21&lt;=IE14,HQ21&lt;=IF14),HQ21-IE14,IF(AND(HO21&gt;IE14,HQ21&gt;IF14),IF14-HO21,0)))),0)),0)</f>
        <v>　</v>
      </c>
      <c r="IF21" s="663"/>
      <c r="IG21" s="664"/>
      <c r="IH21" s="662" t="str">
        <f>IFERROR(IF(OR(HN21="日",HN21="祝",HN21=0,HO21=""),"　",MAX(IF(AND(HO21&gt;IK14,HQ21&gt;II14),0,IF(AND(HO21&lt;=IK14,HO21&gt;IH14,HQ21&gt;II14),IK14-HO21,IF(AND(HO21&lt;=IK14,HO21&lt;=IH14,HQ21&gt;II14),IK14-IH14,IF(AND(HO21&gt;IH14,HQ21&lt;=II14),HQ21-HO21,IF(AND(HO21&lt;=IH14,HQ21&lt;=II14),HQ21-IH14,0))))),0)),0)</f>
        <v>　</v>
      </c>
      <c r="II21" s="663"/>
      <c r="IJ21" s="664"/>
      <c r="IK21" s="662" t="str">
        <f>IFERROR(IF(OR(HN21="日",HN21="祝",HN21=0,HO21=""),"　",MAX(IF(AND(HO21&lt;=IK14,HQ21&gt;IL14),IL14-IK14,IF(HQ21&lt;=IL14,0,IF(AND(HO21&gt;IK14,HQ21&gt;IL14),IL14-HO21,0))),0)),0)</f>
        <v>　</v>
      </c>
      <c r="IL21" s="663"/>
      <c r="IM21" s="664"/>
      <c r="IN21" s="662" t="str">
        <f t="shared" si="4"/>
        <v>　</v>
      </c>
      <c r="IO21" s="663"/>
      <c r="IP21" s="664"/>
      <c r="IQ21" s="665" t="str">
        <f>IF(IT21="×",TIME(0,0,0),IF(JD4="非常勤",HS21,IE21))</f>
        <v>　</v>
      </c>
      <c r="IR21" s="666"/>
      <c r="IS21" s="667"/>
      <c r="IT21" s="265"/>
      <c r="IU21" s="665" t="str">
        <f>IF(IX21="×",TIME(0,0,0),IF(JD4="非常勤",HV21,IH21))</f>
        <v>　</v>
      </c>
      <c r="IV21" s="666"/>
      <c r="IW21" s="667"/>
      <c r="IX21" s="265"/>
      <c r="IY21" s="665" t="str">
        <f>IF(JB21="×",TIME(0,0,0),IF(JD4="非常勤",HY21,IK21))</f>
        <v>　</v>
      </c>
      <c r="IZ21" s="666"/>
      <c r="JA21" s="667"/>
      <c r="JB21" s="265"/>
      <c r="JC21" s="665" t="str">
        <f>IF(JF21="×",TIME(0,0,0),IF(JD4="非常勤",IB21,IN21))</f>
        <v>　</v>
      </c>
      <c r="JD21" s="666"/>
      <c r="JE21" s="667"/>
      <c r="JF21" s="265"/>
      <c r="JG21" s="668"/>
      <c r="JH21" s="669"/>
      <c r="JI21" s="668"/>
      <c r="JJ21" s="670"/>
      <c r="JK21" s="669"/>
      <c r="JL21" s="671"/>
      <c r="JM21" s="672"/>
      <c r="JN21" s="672"/>
      <c r="JO21" s="673"/>
      <c r="JP21" s="263">
        <f>$A$21</f>
        <v>7</v>
      </c>
      <c r="JQ21" s="264" t="str">
        <f>$B$21</f>
        <v>水</v>
      </c>
      <c r="JR21" s="660"/>
      <c r="JS21" s="661"/>
      <c r="JT21" s="660"/>
      <c r="JU21" s="661"/>
      <c r="JV21" s="662" t="str">
        <f>IFERROR(IF(OR(JQ21="日",JQ21="祝",JQ21=0,JR21=""),"　",MAX(IF(AND(JR21&lt;=JV14,JT21&gt;JW14),JW14-JV14,IF(AND(JR21&gt;JV14,JT21&lt;=JW14),JT21-JR21,IF(AND(JR21&lt;=JV14,JT21&lt;=JW14),JT21-JV14,IF(AND(JR21&gt;JV14,JT21&gt;JW14),JW14-JR21,0)))),0)),0)</f>
        <v>　</v>
      </c>
      <c r="JW21" s="663"/>
      <c r="JX21" s="664"/>
      <c r="JY21" s="662" t="str">
        <f>IFERROR(IF(OR(JQ21="日",JQ21="祝",JQ21=0,JR21=""),"　",MAX(IF(AND(JR21&gt;KB14,JT21&gt;JZ14),0,IF(AND(JR21&lt;=KB14,JR21&gt;JY14,JT21&gt;JZ14),KB14-JR21,IF(AND(JR21&lt;=KB14,JR21&lt;=JY14,JT21&gt;JZ14),KB14-JY14,IF(AND(JR21&gt;JY14,JT21&lt;=JZ14),JT21-JR21,IF(AND(JR21&lt;=JY14,JT21&lt;=JZ14),JT21-JY14,0))))),0)),0)</f>
        <v>　</v>
      </c>
      <c r="JZ21" s="663"/>
      <c r="KA21" s="664"/>
      <c r="KB21" s="662" t="str">
        <f>IFERROR(IF(OR(JQ21="日",JQ21="祝",JQ21=0,JR21=""),"　",MAX(IF(AND(JR21&lt;=KB14,JT21&gt;KC14),KC14-KB14,IF(JT21&lt;=KC14,0,IF(AND(JR21&gt;KB14,JT21&gt;KC14),KC14-JR21,0))),0)),0)</f>
        <v>　</v>
      </c>
      <c r="KC21" s="663"/>
      <c r="KD21" s="664"/>
      <c r="KE21" s="662" t="str">
        <f>IFERROR(IF(OR(JQ21="日",JQ21="祝",JQ21=0,JR21=""),"　",MAX(IF(JR21&gt;KE14,JT21-JR21,IF(JR21&lt;=KE14,JT21-KE14,0)),0)),0)</f>
        <v>　</v>
      </c>
      <c r="KF21" s="663"/>
      <c r="KG21" s="664"/>
      <c r="KH21" s="662" t="str">
        <f>IFERROR(IF(OR(JQ21="日",JQ21="祝",JQ21=0,JR21=""),"　",MAX(IF(AND(JR21&lt;=KH14,JT21&gt;KI14),KI14-KH14,IF(AND(JR21&gt;KH14,JT21&lt;=KI14),JT21-JR21,IF(AND(JR21&lt;=KH14,JT21&lt;=KI14),JT21-KH14,IF(AND(JR21&gt;KH14,JT21&gt;KI14),KI14-JR21,0)))),0)),0)</f>
        <v>　</v>
      </c>
      <c r="KI21" s="663"/>
      <c r="KJ21" s="664"/>
      <c r="KK21" s="662" t="str">
        <f>IFERROR(IF(OR(JQ21="日",JQ21="祝",JQ21=0,JR21=""),"　",MAX(IF(AND(JR21&gt;KN14,JT21&gt;KL14),0,IF(AND(JR21&lt;=KN14,JR21&gt;KK14,JT21&gt;KL14),KN14-JR21,IF(AND(JR21&lt;=KN14,JR21&lt;=KK14,JT21&gt;KL14),KN14-KK14,IF(AND(JR21&gt;KK14,JT21&lt;=KL14),JT21-JR21,IF(AND(JR21&lt;=KK14,JT21&lt;=KL14),JT21-KK14,0))))),0)),0)</f>
        <v>　</v>
      </c>
      <c r="KL21" s="663"/>
      <c r="KM21" s="664"/>
      <c r="KN21" s="662" t="str">
        <f>IFERROR(IF(OR(JQ21="日",JQ21="祝",JQ21=0,JR21=""),"　",MAX(IF(AND(JR21&lt;=KN14,JT21&gt;KO14),KO14-KN14,IF(JT21&lt;=KO14,0,IF(AND(JR21&gt;KN14,JT21&gt;KO14),KO14-JR21,0))),0)),0)</f>
        <v>　</v>
      </c>
      <c r="KO21" s="663"/>
      <c r="KP21" s="664"/>
      <c r="KQ21" s="662" t="str">
        <f t="shared" si="5"/>
        <v>　</v>
      </c>
      <c r="KR21" s="663"/>
      <c r="KS21" s="664"/>
      <c r="KT21" s="665" t="str">
        <f>IF(KW21="×",TIME(0,0,0),IF(LG4="非常勤",JV21,KH21))</f>
        <v>　</v>
      </c>
      <c r="KU21" s="666"/>
      <c r="KV21" s="667"/>
      <c r="KW21" s="265"/>
      <c r="KX21" s="665" t="str">
        <f>IF(LA21="×",TIME(0,0,0),IF(LG4="非常勤",JY21,KK21))</f>
        <v>　</v>
      </c>
      <c r="KY21" s="666"/>
      <c r="KZ21" s="667"/>
      <c r="LA21" s="265"/>
      <c r="LB21" s="665" t="str">
        <f>IF(LE21="×",TIME(0,0,0),IF(LG4="非常勤",KB21,KN21))</f>
        <v>　</v>
      </c>
      <c r="LC21" s="666"/>
      <c r="LD21" s="667"/>
      <c r="LE21" s="265"/>
      <c r="LF21" s="665" t="str">
        <f>IF(LI21="×",TIME(0,0,0),IF(LG4="非常勤",KE21,KQ21))</f>
        <v>　</v>
      </c>
      <c r="LG21" s="666"/>
      <c r="LH21" s="667"/>
      <c r="LI21" s="265"/>
      <c r="LJ21" s="668"/>
      <c r="LK21" s="669"/>
      <c r="LL21" s="668"/>
      <c r="LM21" s="670"/>
      <c r="LN21" s="669"/>
      <c r="LO21" s="671"/>
      <c r="LP21" s="672"/>
      <c r="LQ21" s="672"/>
      <c r="LR21" s="673"/>
      <c r="LS21" s="263">
        <f>$A$21</f>
        <v>7</v>
      </c>
      <c r="LT21" s="264" t="str">
        <f>$B$21</f>
        <v>水</v>
      </c>
      <c r="LU21" s="660"/>
      <c r="LV21" s="661"/>
      <c r="LW21" s="660"/>
      <c r="LX21" s="661"/>
      <c r="LY21" s="662" t="str">
        <f>IFERROR(IF(OR(LT21="日",LT21="祝",LT21=0,LU21=""),"　",MAX(IF(AND(LU21&lt;=LY14,LW21&gt;LZ14),LZ14-LY14,IF(AND(LU21&gt;LY14,LW21&lt;=LZ14),LW21-LU21,IF(AND(LU21&lt;=LY14,LW21&lt;=LZ14),LW21-LY14,IF(AND(LU21&gt;LY14,LW21&gt;LZ14),LZ14-LU21,0)))),0)),0)</f>
        <v>　</v>
      </c>
      <c r="LZ21" s="663"/>
      <c r="MA21" s="664"/>
      <c r="MB21" s="662" t="str">
        <f>IFERROR(IF(OR(LT21="日",LT21="祝",LT21=0,LU21=""),"　",MAX(IF(AND(LU21&gt;ME14,LW21&gt;MC14),0,IF(AND(LU21&lt;=ME14,LU21&gt;MB14,LW21&gt;MC14),ME14-LU21,IF(AND(LU21&lt;=ME14,LU21&lt;=MB14,LW21&gt;MC14),ME14-MB14,IF(AND(LU21&gt;MB14,LW21&lt;=MC14),LW21-LU21,IF(AND(LU21&lt;=MB14,LW21&lt;=MC14),LW21-MB14,0))))),0)),0)</f>
        <v>　</v>
      </c>
      <c r="MC21" s="663"/>
      <c r="MD21" s="664"/>
      <c r="ME21" s="662" t="str">
        <f>IFERROR(IF(OR(LT21="日",LT21="祝",LT21=0,LU21=""),"　",MAX(IF(AND(LU21&lt;=ME14,LW21&gt;MF14),MF14-ME14,IF(LW21&lt;=MF14,0,IF(AND(LU21&gt;ME14,LW21&gt;MF14),MF14-LU21,0))),0)),0)</f>
        <v>　</v>
      </c>
      <c r="MF21" s="663"/>
      <c r="MG21" s="664"/>
      <c r="MH21" s="662" t="str">
        <f>IFERROR(IF(OR(LT21="日",LT21="祝",LT21=0,LU21=""),"　",MAX(IF(LU21&gt;MH14,LW21-LU21,IF(LU21&lt;=MH14,LW21-MH14,0)),0)),0)</f>
        <v>　</v>
      </c>
      <c r="MI21" s="663"/>
      <c r="MJ21" s="664"/>
      <c r="MK21" s="662" t="str">
        <f>IFERROR(IF(OR(LT21="日",LT21="祝",LT21=0,LU21=""),"　",MAX(IF(AND(LU21&lt;=MK14,LW21&gt;ML14),ML14-MK14,IF(AND(LU21&gt;MK14,LW21&lt;=ML14),LW21-LU21,IF(AND(LU21&lt;=MK14,LW21&lt;=ML14),LW21-MK14,IF(AND(LU21&gt;MK14,LW21&gt;ML14),ML14-LU21,0)))),0)),0)</f>
        <v>　</v>
      </c>
      <c r="ML21" s="663"/>
      <c r="MM21" s="664"/>
      <c r="MN21" s="662" t="str">
        <f>IFERROR(IF(OR(LT21="日",LT21="祝",LT21=0,LU21=""),"　",MAX(IF(AND(LU21&gt;MQ14,LW21&gt;MO14),0,IF(AND(LU21&lt;=MQ14,LU21&gt;MN14,LW21&gt;MO14),MQ14-LU21,IF(AND(LU21&lt;=MQ14,LU21&lt;=MN14,LW21&gt;MO14),MQ14-MN14,IF(AND(LU21&gt;MN14,LW21&lt;=MO14),LW21-LU21,IF(AND(LU21&lt;=MN14,LW21&lt;=MO14),LW21-MN14,0))))),0)),0)</f>
        <v>　</v>
      </c>
      <c r="MO21" s="663"/>
      <c r="MP21" s="664"/>
      <c r="MQ21" s="662" t="str">
        <f>IFERROR(IF(OR(LT21="日",LT21="祝",LT21=0,LU21=""),"　",MAX(IF(AND(LU21&lt;=MQ14,LW21&gt;MR14),MR14-MQ14,IF(LW21&lt;=MR14,0,IF(AND(LU21&gt;MQ14,LW21&gt;MR14),MR14-LU21,0))),0)),0)</f>
        <v>　</v>
      </c>
      <c r="MR21" s="663"/>
      <c r="MS21" s="664"/>
      <c r="MT21" s="662" t="str">
        <f t="shared" si="6"/>
        <v>　</v>
      </c>
      <c r="MU21" s="663"/>
      <c r="MV21" s="664"/>
      <c r="MW21" s="665" t="str">
        <f>IF(MZ21="×",TIME(0,0,0),IF(NJ4="非常勤",LY21,MK21))</f>
        <v>　</v>
      </c>
      <c r="MX21" s="666"/>
      <c r="MY21" s="667"/>
      <c r="MZ21" s="265"/>
      <c r="NA21" s="665" t="str">
        <f>IF(ND21="×",TIME(0,0,0),IF(NJ4="非常勤",MB21,MN21))</f>
        <v>　</v>
      </c>
      <c r="NB21" s="666"/>
      <c r="NC21" s="667"/>
      <c r="ND21" s="265"/>
      <c r="NE21" s="665" t="str">
        <f>IF(NH21="×",TIME(0,0,0),IF(NJ4="非常勤",ME21,MQ21))</f>
        <v>　</v>
      </c>
      <c r="NF21" s="666"/>
      <c r="NG21" s="667"/>
      <c r="NH21" s="265"/>
      <c r="NI21" s="665" t="str">
        <f>IF(NL21="×",TIME(0,0,0),IF(NJ4="非常勤",MH21,MT21))</f>
        <v>　</v>
      </c>
      <c r="NJ21" s="666"/>
      <c r="NK21" s="667"/>
      <c r="NL21" s="265"/>
      <c r="NM21" s="668"/>
      <c r="NN21" s="669"/>
      <c r="NO21" s="668"/>
      <c r="NP21" s="670"/>
      <c r="NQ21" s="669"/>
      <c r="NR21" s="671"/>
      <c r="NS21" s="672"/>
      <c r="NT21" s="672"/>
      <c r="NU21" s="673"/>
      <c r="NV21" s="263">
        <f>$A$21</f>
        <v>7</v>
      </c>
      <c r="NW21" s="264" t="str">
        <f>$B$21</f>
        <v>水</v>
      </c>
      <c r="NX21" s="660"/>
      <c r="NY21" s="661"/>
      <c r="NZ21" s="660"/>
      <c r="OA21" s="661"/>
      <c r="OB21" s="662" t="str">
        <f>IFERROR(IF(OR(NW21="日",NW21="祝",NW21=0,NX21=""),"　",MAX(IF(AND(NX21&lt;=OB14,NZ21&gt;OC14),OC14-OB14,IF(AND(NX21&gt;OB14,NZ21&lt;=OC14),NZ21-NX21,IF(AND(NX21&lt;=OB14,NZ21&lt;=OC14),NZ21-OB14,IF(AND(NX21&gt;OB14,NZ21&gt;OC14),OC14-NX21,0)))),0)),0)</f>
        <v>　</v>
      </c>
      <c r="OC21" s="663"/>
      <c r="OD21" s="664"/>
      <c r="OE21" s="662" t="str">
        <f>IFERROR(IF(OR(NW21="日",NW21="祝",NW21=0,NX21=""),"　",MAX(IF(AND(NX21&gt;OH14,NZ21&gt;OF14),0,IF(AND(NX21&lt;=OH14,NX21&gt;OE14,NZ21&gt;OF14),OH14-NX21,IF(AND(NX21&lt;=OH14,NX21&lt;=OE14,NZ21&gt;OF14),OH14-OE14,IF(AND(NX21&gt;OE14,NZ21&lt;=OF14),NZ21-NX21,IF(AND(NX21&lt;=OE14,NZ21&lt;=OF14),NZ21-OE14,0))))),0)),0)</f>
        <v>　</v>
      </c>
      <c r="OF21" s="663"/>
      <c r="OG21" s="664"/>
      <c r="OH21" s="662" t="str">
        <f>IFERROR(IF(OR(NW21="日",NW21="祝",NW21=0,NX21=""),"　",MAX(IF(AND(NX21&lt;=OH14,NZ21&gt;OI14),OI14-OH14,IF(NZ21&lt;=OI14,0,IF(AND(NX21&gt;OH14,NZ21&gt;OI14),OI14-NX21,0))),0)),0)</f>
        <v>　</v>
      </c>
      <c r="OI21" s="663"/>
      <c r="OJ21" s="664"/>
      <c r="OK21" s="662" t="str">
        <f>IFERROR(IF(OR(NW21="日",NW21="祝",NW21=0,NX21=""),"　",MAX(IF(NX21&gt;OK14,NZ21-NX21,IF(NX21&lt;=OK14,NZ21-OK14,0)),0)),0)</f>
        <v>　</v>
      </c>
      <c r="OL21" s="663"/>
      <c r="OM21" s="664"/>
      <c r="ON21" s="662" t="str">
        <f>IFERROR(IF(OR(NW21="日",NW21="祝",NW21=0,NX21=""),"　",MAX(IF(AND(NX21&lt;=ON14,NZ21&gt;OO14),OO14-ON14,IF(AND(NX21&gt;ON14,NZ21&lt;=OO14),NZ21-NX21,IF(AND(NX21&lt;=ON14,NZ21&lt;=OO14),NZ21-ON14,IF(AND(NX21&gt;ON14,NZ21&gt;OO14),OO14-NX21,0)))),0)),0)</f>
        <v>　</v>
      </c>
      <c r="OO21" s="663"/>
      <c r="OP21" s="664"/>
      <c r="OQ21" s="662" t="str">
        <f>IFERROR(IF(OR(NW21="日",NW21="祝",NW21=0,NX21=""),"　",MAX(IF(AND(NX21&gt;OT14,NZ21&gt;OR14),0,IF(AND(NX21&lt;=OT14,NX21&gt;OQ14,NZ21&gt;OR14),OT14-NX21,IF(AND(NX21&lt;=OT14,NX21&lt;=OQ14,NZ21&gt;OR14),OT14-OQ14,IF(AND(NX21&gt;OQ14,NZ21&lt;=OR14),NZ21-NX21,IF(AND(NX21&lt;=OQ14,NZ21&lt;=OR14),NZ21-OQ14,0))))),0)),0)</f>
        <v>　</v>
      </c>
      <c r="OR21" s="663"/>
      <c r="OS21" s="664"/>
      <c r="OT21" s="662" t="str">
        <f>IFERROR(IF(OR(NW21="日",NW21="祝",NW21=0,NX21=""),"　",MAX(IF(AND(NX21&lt;=OT14,NZ21&gt;OU14),OU14-OT14,IF(NZ21&lt;=OU14,0,IF(AND(NX21&gt;OT14,NZ21&gt;OU14),OU14-NX21,0))),0)),0)</f>
        <v>　</v>
      </c>
      <c r="OU21" s="663"/>
      <c r="OV21" s="664"/>
      <c r="OW21" s="662" t="str">
        <f t="shared" si="7"/>
        <v>　</v>
      </c>
      <c r="OX21" s="663"/>
      <c r="OY21" s="664"/>
      <c r="OZ21" s="665" t="str">
        <f>IF(PC21="×",TIME(0,0,0),IF(PM4="非常勤",OB21,ON21))</f>
        <v>　</v>
      </c>
      <c r="PA21" s="666"/>
      <c r="PB21" s="667"/>
      <c r="PC21" s="265"/>
      <c r="PD21" s="665" t="str">
        <f>IF(PG21="×",TIME(0,0,0),IF(PM4="非常勤",OE21,OQ21))</f>
        <v>　</v>
      </c>
      <c r="PE21" s="666"/>
      <c r="PF21" s="667"/>
      <c r="PG21" s="265"/>
      <c r="PH21" s="665" t="str">
        <f>IF(PK21="×",TIME(0,0,0),IF(PM4="非常勤",OH21,OT21))</f>
        <v>　</v>
      </c>
      <c r="PI21" s="666"/>
      <c r="PJ21" s="667"/>
      <c r="PK21" s="265"/>
      <c r="PL21" s="665" t="str">
        <f>IF(PO21="×",TIME(0,0,0),IF(PM4="非常勤",OK21,OW21))</f>
        <v>　</v>
      </c>
      <c r="PM21" s="666"/>
      <c r="PN21" s="667"/>
      <c r="PO21" s="265"/>
      <c r="PP21" s="668"/>
      <c r="PQ21" s="669"/>
      <c r="PR21" s="668"/>
      <c r="PS21" s="670"/>
      <c r="PT21" s="669"/>
      <c r="PU21" s="671"/>
      <c r="PV21" s="672"/>
      <c r="PW21" s="672"/>
      <c r="PX21" s="673"/>
      <c r="PY21" s="263">
        <f>$A$21</f>
        <v>7</v>
      </c>
      <c r="PZ21" s="264" t="str">
        <f>$B$21</f>
        <v>水</v>
      </c>
      <c r="QA21" s="660"/>
      <c r="QB21" s="661"/>
      <c r="QC21" s="660"/>
      <c r="QD21" s="661"/>
      <c r="QE21" s="662" t="str">
        <f>IFERROR(IF(OR(PZ21="日",PZ21="祝",PZ21=0,QA21=""),"　",MAX(IF(AND(QA21&lt;=QE14,QC21&gt;QF14),QF14-QE14,IF(AND(QA21&gt;QE14,QC21&lt;=QF14),QC21-QA21,IF(AND(QA21&lt;=QE14,QC21&lt;=QF14),QC21-QE14,IF(AND(QA21&gt;QE14,QC21&gt;QF14),QF14-QA21,0)))),0)),0)</f>
        <v>　</v>
      </c>
      <c r="QF21" s="663"/>
      <c r="QG21" s="664"/>
      <c r="QH21" s="662" t="str">
        <f>IFERROR(IF(OR(PZ21="日",PZ21="祝",PZ21=0,QA21=""),"　",MAX(IF(AND(QA21&gt;QK14,QC21&gt;QI14),0,IF(AND(QA21&lt;=QK14,QA21&gt;QH14,QC21&gt;QI14),QK14-QA21,IF(AND(QA21&lt;=QK14,QA21&lt;=QH14,QC21&gt;QI14),QK14-QH14,IF(AND(QA21&gt;QH14,QC21&lt;=QI14),QC21-QA21,IF(AND(QA21&lt;=QH14,QC21&lt;=QI14),QC21-QH14,0))))),0)),0)</f>
        <v>　</v>
      </c>
      <c r="QI21" s="663"/>
      <c r="QJ21" s="664"/>
      <c r="QK21" s="662" t="str">
        <f>IFERROR(IF(OR(PZ21="日",PZ21="祝",PZ21=0,QA21=""),"　",MAX(IF(AND(QA21&lt;=QK14,QC21&gt;QL14),QL14-QK14,IF(QC21&lt;=QL14,0,IF(AND(QA21&gt;QK14,QC21&gt;QL14),QL14-QA21,0))),0)),0)</f>
        <v>　</v>
      </c>
      <c r="QL21" s="663"/>
      <c r="QM21" s="664"/>
      <c r="QN21" s="662" t="str">
        <f>IFERROR(IF(OR(PZ21="日",PZ21="祝",PZ21=0,QA21=""),"　",MAX(IF(QA21&gt;QN14,QC21-QA21,IF(QA21&lt;=QN14,QC21-QN14,0)),0)),0)</f>
        <v>　</v>
      </c>
      <c r="QO21" s="663"/>
      <c r="QP21" s="664"/>
      <c r="QQ21" s="662" t="str">
        <f>IFERROR(IF(OR(PZ21="日",PZ21="祝",PZ21=0,QA21=""),"　",MAX(IF(AND(QA21&lt;=QQ14,QC21&gt;QR14),QR14-QQ14,IF(AND(QA21&gt;QQ14,QC21&lt;=QR14),QC21-QA21,IF(AND(QA21&lt;=QQ14,QC21&lt;=QR14),QC21-QQ14,IF(AND(QA21&gt;QQ14,QC21&gt;QR14),QR14-QA21,0)))),0)),0)</f>
        <v>　</v>
      </c>
      <c r="QR21" s="663"/>
      <c r="QS21" s="664"/>
      <c r="QT21" s="662" t="str">
        <f>IFERROR(IF(OR(PZ21="日",PZ21="祝",PZ21=0,QA21=""),"　",MAX(IF(AND(QA21&gt;QW14,QC21&gt;QU14),0,IF(AND(QA21&lt;=QW14,QA21&gt;QT14,QC21&gt;QU14),QW14-QA21,IF(AND(QA21&lt;=QW14,QA21&lt;=QT14,QC21&gt;QU14),QW14-QT14,IF(AND(QA21&gt;QT14,QC21&lt;=QU14),QC21-QA21,IF(AND(QA21&lt;=QT14,QC21&lt;=QU14),QC21-QT14,0))))),0)),0)</f>
        <v>　</v>
      </c>
      <c r="QU21" s="663"/>
      <c r="QV21" s="664"/>
      <c r="QW21" s="662" t="str">
        <f>IFERROR(IF(OR(PZ21="日",PZ21="祝",PZ21=0,QA21=""),"　",MAX(IF(AND(QA21&lt;=QW14,QC21&gt;QX14),QX14-QW14,IF(QC21&lt;=QX14,0,IF(AND(QA21&gt;QW14,QC21&gt;QX14),QX14-QA21,0))),0)),0)</f>
        <v>　</v>
      </c>
      <c r="QX21" s="663"/>
      <c r="QY21" s="664"/>
      <c r="QZ21" s="662" t="str">
        <f t="shared" si="8"/>
        <v>　</v>
      </c>
      <c r="RA21" s="663"/>
      <c r="RB21" s="664"/>
      <c r="RC21" s="665" t="str">
        <f>IF(RF21="×",TIME(0,0,0),IF(RP4="非常勤",QE21,QQ21))</f>
        <v>　</v>
      </c>
      <c r="RD21" s="666"/>
      <c r="RE21" s="667"/>
      <c r="RF21" s="265"/>
      <c r="RG21" s="665" t="str">
        <f>IF(RJ21="×",TIME(0,0,0),IF(RP4="非常勤",QH21,QT21))</f>
        <v>　</v>
      </c>
      <c r="RH21" s="666"/>
      <c r="RI21" s="667"/>
      <c r="RJ21" s="265"/>
      <c r="RK21" s="665" t="str">
        <f>IF(RN21="×",TIME(0,0,0),IF(RP4="非常勤",QK21,QW21))</f>
        <v>　</v>
      </c>
      <c r="RL21" s="666"/>
      <c r="RM21" s="667"/>
      <c r="RN21" s="265"/>
      <c r="RO21" s="665" t="str">
        <f>IF(RR21="×",TIME(0,0,0),IF(RP4="非常勤",QN21,QZ21))</f>
        <v>　</v>
      </c>
      <c r="RP21" s="666"/>
      <c r="RQ21" s="667"/>
      <c r="RR21" s="265"/>
      <c r="RS21" s="668"/>
      <c r="RT21" s="669"/>
      <c r="RU21" s="668"/>
      <c r="RV21" s="670"/>
      <c r="RW21" s="669"/>
      <c r="RX21" s="671"/>
      <c r="RY21" s="672"/>
      <c r="RZ21" s="672"/>
      <c r="SA21" s="673"/>
      <c r="SB21" s="263">
        <f>$A$21</f>
        <v>7</v>
      </c>
      <c r="SC21" s="264" t="str">
        <f>$B$21</f>
        <v>水</v>
      </c>
      <c r="SD21" s="660"/>
      <c r="SE21" s="661"/>
      <c r="SF21" s="660"/>
      <c r="SG21" s="661"/>
      <c r="SH21" s="662" t="str">
        <f>IFERROR(IF(OR(SC21="日",SC21="祝",SC21=0,SD21=""),"　",MAX(IF(AND(SD21&lt;=SH14,SF21&gt;SI14),SI14-SH14,IF(AND(SD21&gt;SH14,SF21&lt;=SI14),SF21-SD21,IF(AND(SD21&lt;=SH14,SF21&lt;=SI14),SF21-SH14,IF(AND(SD21&gt;SH14,SF21&gt;SI14),SI14-SD21,0)))),0)),0)</f>
        <v>　</v>
      </c>
      <c r="SI21" s="663"/>
      <c r="SJ21" s="664"/>
      <c r="SK21" s="662" t="str">
        <f>IFERROR(IF(OR(SC21="日",SC21="祝",SC21=0,SD21=""),"　",MAX(IF(AND(SD21&gt;SN14,SF21&gt;SL14),0,IF(AND(SD21&lt;=SN14,SD21&gt;SK14,SF21&gt;SL14),SN14-SD21,IF(AND(SD21&lt;=SN14,SD21&lt;=SK14,SF21&gt;SL14),SN14-SK14,IF(AND(SD21&gt;SK14,SF21&lt;=SL14),SF21-SD21,IF(AND(SD21&lt;=SK14,SF21&lt;=SL14),SF21-SK14,0))))),0)),0)</f>
        <v>　</v>
      </c>
      <c r="SL21" s="663"/>
      <c r="SM21" s="664"/>
      <c r="SN21" s="662" t="str">
        <f>IFERROR(IF(OR(SC21="日",SC21="祝",SC21=0,SD21=""),"　",MAX(IF(AND(SD21&lt;=SN14,SF21&gt;SO14),SO14-SN14,IF(SF21&lt;=SO14,0,IF(AND(SD21&gt;SN14,SF21&gt;SO14),SO14-SD21,0))),0)),0)</f>
        <v>　</v>
      </c>
      <c r="SO21" s="663"/>
      <c r="SP21" s="664"/>
      <c r="SQ21" s="662" t="str">
        <f>IFERROR(IF(OR(SC21="日",SC21="祝",SC21=0,SD21=""),"　",MAX(IF(SD21&gt;SQ14,SF21-SD21,IF(SD21&lt;=SQ14,SF21-SQ14,0)),0)),0)</f>
        <v>　</v>
      </c>
      <c r="SR21" s="663"/>
      <c r="SS21" s="664"/>
      <c r="ST21" s="662" t="str">
        <f>IFERROR(IF(OR(SC21="日",SC21="祝",SC21=0,SD21=""),"　",MAX(IF(AND(SD21&lt;=ST14,SF21&gt;SU14),SU14-ST14,IF(AND(SD21&gt;ST14,SF21&lt;=SU14),SF21-SD21,IF(AND(SD21&lt;=ST14,SF21&lt;=SU14),SF21-ST14,IF(AND(SD21&gt;ST14,SF21&gt;SU14),SU14-SD21,0)))),0)),0)</f>
        <v>　</v>
      </c>
      <c r="SU21" s="663"/>
      <c r="SV21" s="664"/>
      <c r="SW21" s="662" t="str">
        <f>IFERROR(IF(OR(SC21="日",SC21="祝",SC21=0,SD21=""),"　",MAX(IF(AND(SD21&gt;SZ14,SF21&gt;SX14),0,IF(AND(SD21&lt;=SZ14,SD21&gt;SW14,SF21&gt;SX14),SZ14-SD21,IF(AND(SD21&lt;=SZ14,SD21&lt;=SW14,SF21&gt;SX14),SZ14-SW14,IF(AND(SD21&gt;SW14,SF21&lt;=SX14),SF21-SD21,IF(AND(SD21&lt;=SW14,SF21&lt;=SX14),SF21-SW14,0))))),0)),0)</f>
        <v>　</v>
      </c>
      <c r="SX21" s="663"/>
      <c r="SY21" s="664"/>
      <c r="SZ21" s="662" t="str">
        <f>IFERROR(IF(OR(SC21="日",SC21="祝",SC21=0,SD21=""),"　",MAX(IF(AND(SD21&lt;=SZ14,SF21&gt;TA14),TA14-SZ14,IF(SF21&lt;=TA14,0,IF(AND(SD21&gt;SZ14,SF21&gt;TA14),TA14-SD21,0))),0)),0)</f>
        <v>　</v>
      </c>
      <c r="TA21" s="663"/>
      <c r="TB21" s="664"/>
      <c r="TC21" s="662" t="str">
        <f t="shared" si="9"/>
        <v>　</v>
      </c>
      <c r="TD21" s="663"/>
      <c r="TE21" s="664"/>
      <c r="TF21" s="665" t="str">
        <f>IF(TI21="×",TIME(0,0,0),IF(TS4="非常勤",SH21,ST21))</f>
        <v>　</v>
      </c>
      <c r="TG21" s="666"/>
      <c r="TH21" s="667"/>
      <c r="TI21" s="265"/>
      <c r="TJ21" s="665" t="str">
        <f>IF(TM21="×",TIME(0,0,0),IF(TS4="非常勤",SK21,SW21))</f>
        <v>　</v>
      </c>
      <c r="TK21" s="666"/>
      <c r="TL21" s="667"/>
      <c r="TM21" s="265"/>
      <c r="TN21" s="665" t="str">
        <f>IF(TQ21="×",TIME(0,0,0),IF(TS4="非常勤",SN21,SZ21))</f>
        <v>　</v>
      </c>
      <c r="TO21" s="666"/>
      <c r="TP21" s="667"/>
      <c r="TQ21" s="265"/>
      <c r="TR21" s="665" t="str">
        <f>IF(TU21="×",TIME(0,0,0),IF(TS4="非常勤",SQ21,TC21))</f>
        <v>　</v>
      </c>
      <c r="TS21" s="666"/>
      <c r="TT21" s="667"/>
      <c r="TU21" s="265"/>
      <c r="TV21" s="668"/>
      <c r="TW21" s="669"/>
      <c r="TX21" s="668"/>
      <c r="TY21" s="670"/>
      <c r="TZ21" s="669"/>
      <c r="UA21" s="671"/>
      <c r="UB21" s="672"/>
      <c r="UC21" s="672"/>
      <c r="UD21" s="673"/>
      <c r="UE21" s="263">
        <f>$A$21</f>
        <v>7</v>
      </c>
      <c r="UF21" s="264" t="str">
        <f>$B$21</f>
        <v>水</v>
      </c>
      <c r="UG21" s="660"/>
      <c r="UH21" s="661"/>
      <c r="UI21" s="660"/>
      <c r="UJ21" s="661"/>
      <c r="UK21" s="662" t="str">
        <f>IFERROR(IF(OR(UF21="日",UF21="祝",UF21=0,UG21=""),"　",MAX(IF(AND(UG21&lt;=UK14,UI21&gt;UL14),UL14-UK14,IF(AND(UG21&gt;UK14,UI21&lt;=UL14),UI21-UG21,IF(AND(UG21&lt;=UK14,UI21&lt;=UL14),UI21-UK14,IF(AND(UG21&gt;UK14,UI21&gt;UL14),UL14-UG21,0)))),0)),0)</f>
        <v>　</v>
      </c>
      <c r="UL21" s="663"/>
      <c r="UM21" s="664"/>
      <c r="UN21" s="662" t="str">
        <f>IFERROR(IF(OR(UF21="日",UF21="祝",UF21=0,UG21=""),"　",MAX(IF(AND(UG21&gt;UQ14,UI21&gt;UO14),0,IF(AND(UG21&lt;=UQ14,UG21&gt;UN14,UI21&gt;UO14),UQ14-UG21,IF(AND(UG21&lt;=UQ14,UG21&lt;=UN14,UI21&gt;UO14),UQ14-UN14,IF(AND(UG21&gt;UN14,UI21&lt;=UO14),UI21-UG21,IF(AND(UG21&lt;=UN14,UI21&lt;=UO14),UI21-UN14,0))))),0)),0)</f>
        <v>　</v>
      </c>
      <c r="UO21" s="663"/>
      <c r="UP21" s="664"/>
      <c r="UQ21" s="662" t="str">
        <f>IFERROR(IF(OR(UF21="日",UF21="祝",UF21=0,UG21=""),"　",MAX(IF(AND(UG21&lt;=UQ14,UI21&gt;UR14),UR14-UQ14,IF(UI21&lt;=UR14,0,IF(AND(UG21&gt;UQ14,UI21&gt;UR14),UR14-UG21,0))),0)),0)</f>
        <v>　</v>
      </c>
      <c r="UR21" s="663"/>
      <c r="US21" s="664"/>
      <c r="UT21" s="662" t="str">
        <f>IFERROR(IF(OR(UF21="日",UF21="祝",UF21=0,UG21=""),"　",MAX(IF(UG21&gt;UT14,UI21-UG21,IF(UG21&lt;=UT14,UI21-UT14,0)),0)),0)</f>
        <v>　</v>
      </c>
      <c r="UU21" s="663"/>
      <c r="UV21" s="664"/>
      <c r="UW21" s="662" t="str">
        <f>IFERROR(IF(OR(UF21="日",UF21="祝",UF21=0,UG21=""),"　",MAX(IF(AND(UG21&lt;=UW14,UI21&gt;UX14),UX14-UW14,IF(AND(UG21&gt;UW14,UI21&lt;=UX14),UI21-UG21,IF(AND(UG21&lt;=UW14,UI21&lt;=UX14),UI21-UW14,IF(AND(UG21&gt;UW14,UI21&gt;UX14),UX14-UG21,0)))),0)),0)</f>
        <v>　</v>
      </c>
      <c r="UX21" s="663"/>
      <c r="UY21" s="664"/>
      <c r="UZ21" s="662" t="str">
        <f>IFERROR(IF(OR(UF21="日",UF21="祝",UF21=0,UG21=""),"　",MAX(IF(AND(UG21&gt;VC14,UI21&gt;VA14),0,IF(AND(UG21&lt;=VC14,UG21&gt;UZ14,UI21&gt;VA14),VC14-UG21,IF(AND(UG21&lt;=VC14,UG21&lt;=UZ14,UI21&gt;VA14),VC14-UZ14,IF(AND(UG21&gt;UZ14,UI21&lt;=VA14),UI21-UG21,IF(AND(UG21&lt;=UZ14,UI21&lt;=VA14),UI21-UZ14,0))))),0)),0)</f>
        <v>　</v>
      </c>
      <c r="VA21" s="663"/>
      <c r="VB21" s="664"/>
      <c r="VC21" s="662" t="str">
        <f>IFERROR(IF(OR(UF21="日",UF21="祝",UF21=0,UG21=""),"　",MAX(IF(AND(UG21&lt;=VC14,UI21&gt;VD14),VD14-VC14,IF(UI21&lt;=VD14,0,IF(AND(UG21&gt;VC14,UI21&gt;VD14),VD14-UG21,0))),0)),0)</f>
        <v>　</v>
      </c>
      <c r="VD21" s="663"/>
      <c r="VE21" s="664"/>
      <c r="VF21" s="662" t="str">
        <f t="shared" si="10"/>
        <v>　</v>
      </c>
      <c r="VG21" s="663"/>
      <c r="VH21" s="664"/>
      <c r="VI21" s="665" t="str">
        <f>IF(VL21="×",TIME(0,0,0),IF(VV4="非常勤",UK21,UW21))</f>
        <v>　</v>
      </c>
      <c r="VJ21" s="666"/>
      <c r="VK21" s="667"/>
      <c r="VL21" s="265"/>
      <c r="VM21" s="665" t="str">
        <f>IF(VP21="×",TIME(0,0,0),IF(VV4="非常勤",UN21,UZ21))</f>
        <v>　</v>
      </c>
      <c r="VN21" s="666"/>
      <c r="VO21" s="667"/>
      <c r="VP21" s="265"/>
      <c r="VQ21" s="665" t="str">
        <f>IF(VT21="×",TIME(0,0,0),IF(VV4="非常勤",UQ21,VC21))</f>
        <v>　</v>
      </c>
      <c r="VR21" s="666"/>
      <c r="VS21" s="667"/>
      <c r="VT21" s="265"/>
      <c r="VU21" s="665" t="str">
        <f>IF(VX21="×",TIME(0,0,0),IF(VV4="非常勤",UT21,VF21))</f>
        <v>　</v>
      </c>
      <c r="VV21" s="666"/>
      <c r="VW21" s="667"/>
      <c r="VX21" s="265"/>
      <c r="VY21" s="668"/>
      <c r="VZ21" s="669"/>
      <c r="WA21" s="668"/>
      <c r="WB21" s="670"/>
      <c r="WC21" s="669"/>
      <c r="WD21" s="671"/>
      <c r="WE21" s="672"/>
      <c r="WF21" s="672"/>
      <c r="WG21" s="673"/>
      <c r="WH21" s="263">
        <f>$A$21</f>
        <v>7</v>
      </c>
      <c r="WI21" s="264" t="str">
        <f>$B$21</f>
        <v>水</v>
      </c>
      <c r="WJ21" s="660"/>
      <c r="WK21" s="661"/>
      <c r="WL21" s="660"/>
      <c r="WM21" s="661"/>
      <c r="WN21" s="662" t="str">
        <f>IFERROR(IF(OR(WI21="日",WI21="祝",WI21=0,WJ21=""),"　",MAX(IF(AND(WJ21&lt;=WN14,WL21&gt;WO14),WO14-WN14,IF(AND(WJ21&gt;WN14,WL21&lt;=WO14),WL21-WJ21,IF(AND(WJ21&lt;=WN14,WL21&lt;=WO14),WL21-WN14,IF(AND(WJ21&gt;WN14,WL21&gt;WO14),WO14-WJ21,0)))),0)),0)</f>
        <v>　</v>
      </c>
      <c r="WO21" s="663"/>
      <c r="WP21" s="664"/>
      <c r="WQ21" s="662" t="str">
        <f>IFERROR(IF(OR(WI21="日",WI21="祝",WI21=0,WJ21=""),"　",MAX(IF(AND(WJ21&gt;WT14,WL21&gt;WR14),0,IF(AND(WJ21&lt;=WT14,WJ21&gt;WQ14,WL21&gt;WR14),WT14-WJ21,IF(AND(WJ21&lt;=WT14,WJ21&lt;=WQ14,WL21&gt;WR14),WT14-WQ14,IF(AND(WJ21&gt;WQ14,WL21&lt;=WR14),WL21-WJ21,IF(AND(WJ21&lt;=WQ14,WL21&lt;=WR14),WL21-WQ14,0))))),0)),0)</f>
        <v>　</v>
      </c>
      <c r="WR21" s="663"/>
      <c r="WS21" s="664"/>
      <c r="WT21" s="662" t="str">
        <f>IFERROR(IF(OR(WI21="日",WI21="祝",WI21=0,WJ21=""),"　",MAX(IF(AND(WJ21&lt;=WT14,WL21&gt;WU14),WU14-WT14,IF(WL21&lt;=WU14,0,IF(AND(WJ21&gt;WT14,WL21&gt;WU14),WU14-WJ21,0))),0)),0)</f>
        <v>　</v>
      </c>
      <c r="WU21" s="663"/>
      <c r="WV21" s="664"/>
      <c r="WW21" s="662" t="str">
        <f>IFERROR(IF(OR(WI21="日",WI21="祝",WI21=0,WJ21=""),"　",MAX(IF(WJ21&gt;WW14,WL21-WJ21,IF(WJ21&lt;=WW14,WL21-WW14,0)),0)),0)</f>
        <v>　</v>
      </c>
      <c r="WX21" s="663"/>
      <c r="WY21" s="664"/>
      <c r="WZ21" s="662" t="str">
        <f>IFERROR(IF(OR(WI21="日",WI21="祝",WI21=0,WJ21=""),"　",MAX(IF(AND(WJ21&lt;=WZ14,WL21&gt;XA14),XA14-WZ14,IF(AND(WJ21&gt;WZ14,WL21&lt;=XA14),WL21-WJ21,IF(AND(WJ21&lt;=WZ14,WL21&lt;=XA14),WL21-WZ14,IF(AND(WJ21&gt;WZ14,WL21&gt;XA14),XA14-WJ21,0)))),0)),0)</f>
        <v>　</v>
      </c>
      <c r="XA21" s="663"/>
      <c r="XB21" s="664"/>
      <c r="XC21" s="662" t="str">
        <f>IFERROR(IF(OR(WI21="日",WI21="祝",WI21=0,WJ21=""),"　",MAX(IF(AND(WJ21&gt;XF14,WL21&gt;XD14),0,IF(AND(WJ21&lt;=XF14,WJ21&gt;XC14,WL21&gt;XD14),XF14-WJ21,IF(AND(WJ21&lt;=XF14,WJ21&lt;=XC14,WL21&gt;XD14),XF14-XC14,IF(AND(WJ21&gt;XC14,WL21&lt;=XD14),WL21-WJ21,IF(AND(WJ21&lt;=XC14,WL21&lt;=XD14),WL21-XC14,0))))),0)),0)</f>
        <v>　</v>
      </c>
      <c r="XD21" s="663"/>
      <c r="XE21" s="664"/>
      <c r="XF21" s="662" t="str">
        <f>IFERROR(IF(OR(WI21="日",WI21="祝",WI21=0,WJ21=""),"　",MAX(IF(AND(WJ21&lt;=XF14,WL21&gt;XG14),XG14-XF14,IF(WL21&lt;=XG14,0,IF(AND(WJ21&gt;XF14,WL21&gt;XG14),XG14-WJ21,0))),0)),0)</f>
        <v>　</v>
      </c>
      <c r="XG21" s="663"/>
      <c r="XH21" s="664"/>
      <c r="XI21" s="662" t="str">
        <f t="shared" si="11"/>
        <v>　</v>
      </c>
      <c r="XJ21" s="663"/>
      <c r="XK21" s="664"/>
      <c r="XL21" s="665" t="str">
        <f>IF(XO21="×",TIME(0,0,0),IF(XY4="非常勤",WN21,WZ21))</f>
        <v>　</v>
      </c>
      <c r="XM21" s="666"/>
      <c r="XN21" s="667"/>
      <c r="XO21" s="265"/>
      <c r="XP21" s="665" t="str">
        <f>IF(XS21="×",TIME(0,0,0),IF(XY4="非常勤",WQ21,XC21))</f>
        <v>　</v>
      </c>
      <c r="XQ21" s="666"/>
      <c r="XR21" s="667"/>
      <c r="XS21" s="265"/>
      <c r="XT21" s="665" t="str">
        <f>IF(XW21="×",TIME(0,0,0),IF(XY4="非常勤",WT21,XF21))</f>
        <v>　</v>
      </c>
      <c r="XU21" s="666"/>
      <c r="XV21" s="667"/>
      <c r="XW21" s="265"/>
      <c r="XX21" s="665" t="str">
        <f>IF(YA21="×",TIME(0,0,0),IF(XY4="非常勤",WW21,XI21))</f>
        <v>　</v>
      </c>
      <c r="XY21" s="666"/>
      <c r="XZ21" s="667"/>
      <c r="YA21" s="265"/>
      <c r="YB21" s="668"/>
      <c r="YC21" s="669"/>
      <c r="YD21" s="668"/>
      <c r="YE21" s="670"/>
      <c r="YF21" s="669"/>
      <c r="YG21" s="671"/>
      <c r="YH21" s="672"/>
      <c r="YI21" s="672"/>
      <c r="YJ21" s="673"/>
      <c r="YK21" s="263">
        <f>$A$21</f>
        <v>7</v>
      </c>
      <c r="YL21" s="264" t="str">
        <f>$B$21</f>
        <v>水</v>
      </c>
      <c r="YM21" s="660"/>
      <c r="YN21" s="661"/>
      <c r="YO21" s="660"/>
      <c r="YP21" s="661"/>
      <c r="YQ21" s="662" t="str">
        <f>IFERROR(IF(OR(YL21="日",YL21="祝",YL21=0,YM21=""),"　",MAX(IF(AND(YM21&lt;=YQ14,YO21&gt;YR14),YR14-YQ14,IF(AND(YM21&gt;YQ14,YO21&lt;=YR14),YO21-YM21,IF(AND(YM21&lt;=YQ14,YO21&lt;=YR14),YO21-YQ14,IF(AND(YM21&gt;YQ14,YO21&gt;YR14),YR14-YM21,0)))),0)),0)</f>
        <v>　</v>
      </c>
      <c r="YR21" s="663"/>
      <c r="YS21" s="664"/>
      <c r="YT21" s="662" t="str">
        <f>IFERROR(IF(OR(YL21="日",YL21="祝",YL21=0,YM21=""),"　",MAX(IF(AND(YM21&gt;YW14,YO21&gt;YU14),0,IF(AND(YM21&lt;=YW14,YM21&gt;YT14,YO21&gt;YU14),YW14-YM21,IF(AND(YM21&lt;=YW14,YM21&lt;=YT14,YO21&gt;YU14),YW14-YT14,IF(AND(YM21&gt;YT14,YO21&lt;=YU14),YO21-YM21,IF(AND(YM21&lt;=YT14,YO21&lt;=YU14),YO21-YT14,0))))),0)),0)</f>
        <v>　</v>
      </c>
      <c r="YU21" s="663"/>
      <c r="YV21" s="664"/>
      <c r="YW21" s="662" t="str">
        <f>IFERROR(IF(OR(YL21="日",YL21="祝",YL21=0,YM21=""),"　",MAX(IF(AND(YM21&lt;=YW14,YO21&gt;YX14),YX14-YW14,IF(YO21&lt;=YX14,0,IF(AND(YM21&gt;YW14,YO21&gt;YX14),YX14-YM21,0))),0)),0)</f>
        <v>　</v>
      </c>
      <c r="YX21" s="663"/>
      <c r="YY21" s="664"/>
      <c r="YZ21" s="662" t="str">
        <f>IFERROR(IF(OR(YL21="日",YL21="祝",YL21=0,YM21=""),"　",MAX(IF(YM21&gt;YZ14,YO21-YM21,IF(YM21&lt;=YZ14,YO21-YZ14,0)),0)),0)</f>
        <v>　</v>
      </c>
      <c r="ZA21" s="663"/>
      <c r="ZB21" s="664"/>
      <c r="ZC21" s="662" t="str">
        <f>IFERROR(IF(OR(YL21="日",YL21="祝",YL21=0,YM21=""),"　",MAX(IF(AND(YM21&lt;=ZC14,YO21&gt;ZD14),ZD14-ZC14,IF(AND(YM21&gt;ZC14,YO21&lt;=ZD14),YO21-YM21,IF(AND(YM21&lt;=ZC14,YO21&lt;=ZD14),YO21-ZC14,IF(AND(YM21&gt;ZC14,YO21&gt;ZD14),ZD14-YM21,0)))),0)),0)</f>
        <v>　</v>
      </c>
      <c r="ZD21" s="663"/>
      <c r="ZE21" s="664"/>
      <c r="ZF21" s="662" t="str">
        <f>IFERROR(IF(OR(YL21="日",YL21="祝",YL21=0,YM21=""),"　",MAX(IF(AND(YM21&gt;ZI14,YO21&gt;ZG14),0,IF(AND(YM21&lt;=ZI14,YM21&gt;ZF14,YO21&gt;ZG14),ZI14-YM21,IF(AND(YM21&lt;=ZI14,YM21&lt;=ZF14,YO21&gt;ZG14),ZI14-ZF14,IF(AND(YM21&gt;ZF14,YO21&lt;=ZG14),YO21-YM21,IF(AND(YM21&lt;=ZF14,YO21&lt;=ZG14),YO21-ZF14,0))))),0)),0)</f>
        <v>　</v>
      </c>
      <c r="ZG21" s="663"/>
      <c r="ZH21" s="664"/>
      <c r="ZI21" s="662" t="str">
        <f>IFERROR(IF(OR(YL21="日",YL21="祝",YL21=0,YM21=""),"　",MAX(IF(AND(YM21&lt;=ZI14,YO21&gt;ZJ14),ZJ14-ZI14,IF(YO21&lt;=ZJ14,0,IF(AND(YM21&gt;ZI14,YO21&gt;ZJ14),ZJ14-YM21,0))),0)),0)</f>
        <v>　</v>
      </c>
      <c r="ZJ21" s="663"/>
      <c r="ZK21" s="664"/>
      <c r="ZL21" s="662" t="str">
        <f t="shared" si="12"/>
        <v>　</v>
      </c>
      <c r="ZM21" s="663"/>
      <c r="ZN21" s="664"/>
      <c r="ZO21" s="665" t="str">
        <f>IF(ZR21="×",TIME(0,0,0),IF(AAB4="非常勤",YQ21,ZC21))</f>
        <v>　</v>
      </c>
      <c r="ZP21" s="666"/>
      <c r="ZQ21" s="667"/>
      <c r="ZR21" s="265"/>
      <c r="ZS21" s="665" t="str">
        <f>IF(ZV21="×",TIME(0,0,0),IF(AAB4="非常勤",YT21,ZF21))</f>
        <v>　</v>
      </c>
      <c r="ZT21" s="666"/>
      <c r="ZU21" s="667"/>
      <c r="ZV21" s="265"/>
      <c r="ZW21" s="665" t="str">
        <f>IF(ZZ21="×",TIME(0,0,0),IF(AAB4="非常勤",YW21,ZI21))</f>
        <v>　</v>
      </c>
      <c r="ZX21" s="666"/>
      <c r="ZY21" s="667"/>
      <c r="ZZ21" s="265"/>
      <c r="AAA21" s="665" t="str">
        <f>IF(AAD21="×",TIME(0,0,0),IF(AAB4="非常勤",YZ21,ZL21))</f>
        <v>　</v>
      </c>
      <c r="AAB21" s="666"/>
      <c r="AAC21" s="667"/>
      <c r="AAD21" s="265"/>
      <c r="AAE21" s="668"/>
      <c r="AAF21" s="669"/>
      <c r="AAG21" s="668"/>
      <c r="AAH21" s="670"/>
      <c r="AAI21" s="669"/>
      <c r="AAJ21" s="671"/>
      <c r="AAK21" s="672"/>
      <c r="AAL21" s="672"/>
      <c r="AAM21" s="673"/>
      <c r="AAN21" s="263">
        <f>$A$21</f>
        <v>7</v>
      </c>
      <c r="AAO21" s="264" t="str">
        <f>$B$21</f>
        <v>水</v>
      </c>
      <c r="AAP21" s="660"/>
      <c r="AAQ21" s="661"/>
      <c r="AAR21" s="660"/>
      <c r="AAS21" s="661"/>
      <c r="AAT21" s="662" t="str">
        <f>IFERROR(IF(OR(AAO21="日",AAO21="祝",AAO21=0,AAP21=""),"　",MAX(IF(AND(AAP21&lt;=AAT14,AAR21&gt;AAU14),AAU14-AAT14,IF(AND(AAP21&gt;AAT14,AAR21&lt;=AAU14),AAR21-AAP21,IF(AND(AAP21&lt;=AAT14,AAR21&lt;=AAU14),AAR21-AAT14,IF(AND(AAP21&gt;AAT14,AAR21&gt;AAU14),AAU14-AAP21,0)))),0)),0)</f>
        <v>　</v>
      </c>
      <c r="AAU21" s="663"/>
      <c r="AAV21" s="664"/>
      <c r="AAW21" s="662" t="str">
        <f>IFERROR(IF(OR(AAO21="日",AAO21="祝",AAO21=0,AAP21=""),"　",MAX(IF(AND(AAP21&gt;AAZ14,AAR21&gt;AAX14),0,IF(AND(AAP21&lt;=AAZ14,AAP21&gt;AAW14,AAR21&gt;AAX14),AAZ14-AAP21,IF(AND(AAP21&lt;=AAZ14,AAP21&lt;=AAW14,AAR21&gt;AAX14),AAZ14-AAW14,IF(AND(AAP21&gt;AAW14,AAR21&lt;=AAX14),AAR21-AAP21,IF(AND(AAP21&lt;=AAW14,AAR21&lt;=AAX14),AAR21-AAW14,0))))),0)),0)</f>
        <v>　</v>
      </c>
      <c r="AAX21" s="663"/>
      <c r="AAY21" s="664"/>
      <c r="AAZ21" s="662" t="str">
        <f>IFERROR(IF(OR(AAO21="日",AAO21="祝",AAO21=0,AAP21=""),"　",MAX(IF(AND(AAP21&lt;=AAZ14,AAR21&gt;ABA14),ABA14-AAZ14,IF(AAR21&lt;=ABA14,0,IF(AND(AAP21&gt;AAZ14,AAR21&gt;ABA14),ABA14-AAP21,0))),0)),0)</f>
        <v>　</v>
      </c>
      <c r="ABA21" s="663"/>
      <c r="ABB21" s="664"/>
      <c r="ABC21" s="662" t="str">
        <f>IFERROR(IF(OR(AAO21="日",AAO21="祝",AAO21=0,AAP21=""),"　",MAX(IF(AAP21&gt;ABC14,AAR21-AAP21,IF(AAP21&lt;=ABC14,AAR21-ABC14,0)),0)),0)</f>
        <v>　</v>
      </c>
      <c r="ABD21" s="663"/>
      <c r="ABE21" s="664"/>
      <c r="ABF21" s="662" t="str">
        <f>IFERROR(IF(OR(AAO21="日",AAO21="祝",AAO21=0,AAP21=""),"　",MAX(IF(AND(AAP21&lt;=ABF14,AAR21&gt;ABG14),ABG14-ABF14,IF(AND(AAP21&gt;ABF14,AAR21&lt;=ABG14),AAR21-AAP21,IF(AND(AAP21&lt;=ABF14,AAR21&lt;=ABG14),AAR21-ABF14,IF(AND(AAP21&gt;ABF14,AAR21&gt;ABG14),ABG14-AAP21,0)))),0)),0)</f>
        <v>　</v>
      </c>
      <c r="ABG21" s="663"/>
      <c r="ABH21" s="664"/>
      <c r="ABI21" s="662" t="str">
        <f>IFERROR(IF(OR(AAO21="日",AAO21="祝",AAO21=0,AAP21=""),"　",MAX(IF(AND(AAP21&gt;ABL14,AAR21&gt;ABJ14),0,IF(AND(AAP21&lt;=ABL14,AAP21&gt;ABI14,AAR21&gt;ABJ14),ABL14-AAP21,IF(AND(AAP21&lt;=ABL14,AAP21&lt;=ABI14,AAR21&gt;ABJ14),ABL14-ABI14,IF(AND(AAP21&gt;ABI14,AAR21&lt;=ABJ14),AAR21-AAP21,IF(AND(AAP21&lt;=ABI14,AAR21&lt;=ABJ14),AAR21-ABI14,0))))),0)),0)</f>
        <v>　</v>
      </c>
      <c r="ABJ21" s="663"/>
      <c r="ABK21" s="664"/>
      <c r="ABL21" s="662" t="str">
        <f>IFERROR(IF(OR(AAO21="日",AAO21="祝",AAO21=0,AAP21=""),"　",MAX(IF(AND(AAP21&lt;=ABL14,AAR21&gt;ABM14),ABM14-ABL14,IF(AAR21&lt;=ABM14,0,IF(AND(AAP21&gt;ABL14,AAR21&gt;ABM14),ABM14-AAP21,0))),0)),0)</f>
        <v>　</v>
      </c>
      <c r="ABM21" s="663"/>
      <c r="ABN21" s="664"/>
      <c r="ABO21" s="662" t="str">
        <f t="shared" si="13"/>
        <v>　</v>
      </c>
      <c r="ABP21" s="663"/>
      <c r="ABQ21" s="664"/>
      <c r="ABR21" s="665" t="str">
        <f>IF(ABU21="×",TIME(0,0,0),IF(ACE4="非常勤",AAT21,ABF21))</f>
        <v>　</v>
      </c>
      <c r="ABS21" s="666"/>
      <c r="ABT21" s="667"/>
      <c r="ABU21" s="265"/>
      <c r="ABV21" s="665" t="str">
        <f>IF(ABY21="×",TIME(0,0,0),IF(ACE4="非常勤",AAW21,ABI21))</f>
        <v>　</v>
      </c>
      <c r="ABW21" s="666"/>
      <c r="ABX21" s="667"/>
      <c r="ABY21" s="265"/>
      <c r="ABZ21" s="665" t="str">
        <f>IF(ACC21="×",TIME(0,0,0),IF(ACE4="非常勤",AAZ21,ABL21))</f>
        <v>　</v>
      </c>
      <c r="ACA21" s="666"/>
      <c r="ACB21" s="667"/>
      <c r="ACC21" s="265"/>
      <c r="ACD21" s="665" t="str">
        <f>IF(ACG21="×",TIME(0,0,0),IF(ACE4="非常勤",ABC21,ABO21))</f>
        <v>　</v>
      </c>
      <c r="ACE21" s="666"/>
      <c r="ACF21" s="667"/>
      <c r="ACG21" s="265"/>
      <c r="ACH21" s="668"/>
      <c r="ACI21" s="669"/>
      <c r="ACJ21" s="668"/>
      <c r="ACK21" s="670"/>
      <c r="ACL21" s="669"/>
      <c r="ACM21" s="671"/>
      <c r="ACN21" s="672"/>
      <c r="ACO21" s="672"/>
      <c r="ACP21" s="673"/>
      <c r="ACQ21" s="263">
        <f>$A$21</f>
        <v>7</v>
      </c>
      <c r="ACR21" s="264" t="str">
        <f>$B$21</f>
        <v>水</v>
      </c>
      <c r="ACS21" s="660"/>
      <c r="ACT21" s="661"/>
      <c r="ACU21" s="660"/>
      <c r="ACV21" s="661"/>
      <c r="ACW21" s="662" t="str">
        <f>IFERROR(IF(OR(ACR21="日",ACR21="祝",ACR21=0,ACS21=""),"　",MAX(IF(AND(ACS21&lt;=ACW14,ACU21&gt;ACX14),ACX14-ACW14,IF(AND(ACS21&gt;ACW14,ACU21&lt;=ACX14),ACU21-ACS21,IF(AND(ACS21&lt;=ACW14,ACU21&lt;=ACX14),ACU21-ACW14,IF(AND(ACS21&gt;ACW14,ACU21&gt;ACX14),ACX14-ACS21,0)))),0)),0)</f>
        <v>　</v>
      </c>
      <c r="ACX21" s="663"/>
      <c r="ACY21" s="664"/>
      <c r="ACZ21" s="662" t="str">
        <f>IFERROR(IF(OR(ACR21="日",ACR21="祝",ACR21=0,ACS21=""),"　",MAX(IF(AND(ACS21&gt;ADC14,ACU21&gt;ADA14),0,IF(AND(ACS21&lt;=ADC14,ACS21&gt;ACZ14,ACU21&gt;ADA14),ADC14-ACS21,IF(AND(ACS21&lt;=ADC14,ACS21&lt;=ACZ14,ACU21&gt;ADA14),ADC14-ACZ14,IF(AND(ACS21&gt;ACZ14,ACU21&lt;=ADA14),ACU21-ACS21,IF(AND(ACS21&lt;=ACZ14,ACU21&lt;=ADA14),ACU21-ACZ14,0))))),0)),0)</f>
        <v>　</v>
      </c>
      <c r="ADA21" s="663"/>
      <c r="ADB21" s="664"/>
      <c r="ADC21" s="662" t="str">
        <f>IFERROR(IF(OR(ACR21="日",ACR21="祝",ACR21=0,ACS21=""),"　",MAX(IF(AND(ACS21&lt;=ADC14,ACU21&gt;ADD14),ADD14-ADC14,IF(ACU21&lt;=ADD14,0,IF(AND(ACS21&gt;ADC14,ACU21&gt;ADD14),ADD14-ACS21,0))),0)),0)</f>
        <v>　</v>
      </c>
      <c r="ADD21" s="663"/>
      <c r="ADE21" s="664"/>
      <c r="ADF21" s="662" t="str">
        <f>IFERROR(IF(OR(ACR21="日",ACR21="祝",ACR21=0,ACS21=""),"　",MAX(IF(ACS21&gt;ADF14,ACU21-ACS21,IF(ACS21&lt;=ADF14,ACU21-ADF14,0)),0)),0)</f>
        <v>　</v>
      </c>
      <c r="ADG21" s="663"/>
      <c r="ADH21" s="664"/>
      <c r="ADI21" s="662" t="str">
        <f>IFERROR(IF(OR(ACR21="日",ACR21="祝",ACR21=0,ACS21=""),"　",MAX(IF(AND(ACS21&lt;=ADI14,ACU21&gt;ADJ14),ADJ14-ADI14,IF(AND(ACS21&gt;ADI14,ACU21&lt;=ADJ14),ACU21-ACS21,IF(AND(ACS21&lt;=ADI14,ACU21&lt;=ADJ14),ACU21-ADI14,IF(AND(ACS21&gt;ADI14,ACU21&gt;ADJ14),ADJ14-ACS21,0)))),0)),0)</f>
        <v>　</v>
      </c>
      <c r="ADJ21" s="663"/>
      <c r="ADK21" s="664"/>
      <c r="ADL21" s="662" t="str">
        <f>IFERROR(IF(OR(ACR21="日",ACR21="祝",ACR21=0,ACS21=""),"　",MAX(IF(AND(ACS21&gt;ADO14,ACU21&gt;ADM14),0,IF(AND(ACS21&lt;=ADO14,ACS21&gt;ADL14,ACU21&gt;ADM14),ADO14-ACS21,IF(AND(ACS21&lt;=ADO14,ACS21&lt;=ADL14,ACU21&gt;ADM14),ADO14-ADL14,IF(AND(ACS21&gt;ADL14,ACU21&lt;=ADM14),ACU21-ACS21,IF(AND(ACS21&lt;=ADL14,ACU21&lt;=ADM14),ACU21-ADL14,0))))),0)),0)</f>
        <v>　</v>
      </c>
      <c r="ADM21" s="663"/>
      <c r="ADN21" s="664"/>
      <c r="ADO21" s="662" t="str">
        <f>IFERROR(IF(OR(ACR21="日",ACR21="祝",ACR21=0,ACS21=""),"　",MAX(IF(AND(ACS21&lt;=ADO14,ACU21&gt;ADP14),ADP14-ADO14,IF(ACU21&lt;=ADP14,0,IF(AND(ACS21&gt;ADO14,ACU21&gt;ADP14),ADP14-ACS21,0))),0)),0)</f>
        <v>　</v>
      </c>
      <c r="ADP21" s="663"/>
      <c r="ADQ21" s="664"/>
      <c r="ADR21" s="662" t="str">
        <f t="shared" si="14"/>
        <v>　</v>
      </c>
      <c r="ADS21" s="663"/>
      <c r="ADT21" s="664"/>
      <c r="ADU21" s="665" t="str">
        <f>IF(ADX21="×",TIME(0,0,0),IF(AEH4="非常勤",ACW21,ADI21))</f>
        <v>　</v>
      </c>
      <c r="ADV21" s="666"/>
      <c r="ADW21" s="667"/>
      <c r="ADX21" s="265"/>
      <c r="ADY21" s="665" t="str">
        <f>IF(AEB21="×",TIME(0,0,0),IF(AEH4="非常勤",ACZ21,ADL21))</f>
        <v>　</v>
      </c>
      <c r="ADZ21" s="666"/>
      <c r="AEA21" s="667"/>
      <c r="AEB21" s="265"/>
      <c r="AEC21" s="665" t="str">
        <f>IF(AEF21="×",TIME(0,0,0),IF(AEH4="非常勤",ADC21,ADO21))</f>
        <v>　</v>
      </c>
      <c r="AED21" s="666"/>
      <c r="AEE21" s="667"/>
      <c r="AEF21" s="265"/>
      <c r="AEG21" s="665" t="str">
        <f>IF(AEJ21="×",TIME(0,0,0),IF(AEH4="非常勤",ADF21,ADR21))</f>
        <v>　</v>
      </c>
      <c r="AEH21" s="666"/>
      <c r="AEI21" s="667"/>
      <c r="AEJ21" s="265"/>
      <c r="AEK21" s="668"/>
      <c r="AEL21" s="669"/>
      <c r="AEM21" s="668"/>
      <c r="AEN21" s="670"/>
      <c r="AEO21" s="669"/>
      <c r="AEP21" s="671"/>
      <c r="AEQ21" s="672"/>
      <c r="AER21" s="672"/>
      <c r="AES21" s="673"/>
      <c r="AET21" s="263">
        <f>$A$21</f>
        <v>7</v>
      </c>
      <c r="AEU21" s="264" t="str">
        <f>$B$21</f>
        <v>水</v>
      </c>
      <c r="AEV21" s="660"/>
      <c r="AEW21" s="661"/>
      <c r="AEX21" s="660"/>
      <c r="AEY21" s="661"/>
      <c r="AEZ21" s="662" t="str">
        <f>IFERROR(IF(OR(AEU21="日",AEU21="祝",AEU21=0,AEV21=""),"　",MAX(IF(AND(AEV21&lt;=AEZ14,AEX21&gt;AFA14),AFA14-AEZ14,IF(AND(AEV21&gt;AEZ14,AEX21&lt;=AFA14),AEX21-AEV21,IF(AND(AEV21&lt;=AEZ14,AEX21&lt;=AFA14),AEX21-AEZ14,IF(AND(AEV21&gt;AEZ14,AEX21&gt;AFA14),AFA14-AEV21,0)))),0)),0)</f>
        <v>　</v>
      </c>
      <c r="AFA21" s="663"/>
      <c r="AFB21" s="664"/>
      <c r="AFC21" s="662" t="str">
        <f>IFERROR(IF(OR(AEU21="日",AEU21="祝",AEU21=0,AEV21=""),"　",MAX(IF(AND(AEV21&gt;AFF14,AEX21&gt;AFD14),0,IF(AND(AEV21&lt;=AFF14,AEV21&gt;AFC14,AEX21&gt;AFD14),AFF14-AEV21,IF(AND(AEV21&lt;=AFF14,AEV21&lt;=AFC14,AEX21&gt;AFD14),AFF14-AFC14,IF(AND(AEV21&gt;AFC14,AEX21&lt;=AFD14),AEX21-AEV21,IF(AND(AEV21&lt;=AFC14,AEX21&lt;=AFD14),AEX21-AFC14,0))))),0)),0)</f>
        <v>　</v>
      </c>
      <c r="AFD21" s="663"/>
      <c r="AFE21" s="664"/>
      <c r="AFF21" s="662" t="str">
        <f>IFERROR(IF(OR(AEU21="日",AEU21="祝",AEU21=0,AEV21=""),"　",MAX(IF(AND(AEV21&lt;=AFF14,AEX21&gt;AFG14),AFG14-AFF14,IF(AEX21&lt;=AFG14,0,IF(AND(AEV21&gt;AFF14,AEX21&gt;AFG14),AFG14-AEV21,0))),0)),0)</f>
        <v>　</v>
      </c>
      <c r="AFG21" s="663"/>
      <c r="AFH21" s="664"/>
      <c r="AFI21" s="662" t="str">
        <f>IFERROR(IF(OR(AEU21="日",AEU21="祝",AEU21=0,AEV21=""),"　",MAX(IF(AEV21&gt;AFI14,AEX21-AEV21,IF(AEV21&lt;=AFI14,AEX21-AFI14,0)),0)),0)</f>
        <v>　</v>
      </c>
      <c r="AFJ21" s="663"/>
      <c r="AFK21" s="664"/>
      <c r="AFL21" s="662" t="str">
        <f>IFERROR(IF(OR(AEU21="日",AEU21="祝",AEU21=0,AEV21=""),"　",MAX(IF(AND(AEV21&lt;=AFL14,AEX21&gt;AFM14),AFM14-AFL14,IF(AND(AEV21&gt;AFL14,AEX21&lt;=AFM14),AEX21-AEV21,IF(AND(AEV21&lt;=AFL14,AEX21&lt;=AFM14),AEX21-AFL14,IF(AND(AEV21&gt;AFL14,AEX21&gt;AFM14),AFM14-AEV21,0)))),0)),0)</f>
        <v>　</v>
      </c>
      <c r="AFM21" s="663"/>
      <c r="AFN21" s="664"/>
      <c r="AFO21" s="662" t="str">
        <f>IFERROR(IF(OR(AEU21="日",AEU21="祝",AEU21=0,AEV21=""),"　",MAX(IF(AND(AEV21&gt;AFR14,AEX21&gt;AFP14),0,IF(AND(AEV21&lt;=AFR14,AEV21&gt;AFO14,AEX21&gt;AFP14),AFR14-AEV21,IF(AND(AEV21&lt;=AFR14,AEV21&lt;=AFO14,AEX21&gt;AFP14),AFR14-AFO14,IF(AND(AEV21&gt;AFO14,AEX21&lt;=AFP14),AEX21-AEV21,IF(AND(AEV21&lt;=AFO14,AEX21&lt;=AFP14),AEX21-AFO14,0))))),0)),0)</f>
        <v>　</v>
      </c>
      <c r="AFP21" s="663"/>
      <c r="AFQ21" s="664"/>
      <c r="AFR21" s="662" t="str">
        <f>IFERROR(IF(OR(AEU21="日",AEU21="祝",AEU21=0,AEV21=""),"　",MAX(IF(AND(AEV21&lt;=AFR14,AEX21&gt;AFS14),AFS14-AFR14,IF(AEX21&lt;=AFS14,0,IF(AND(AEV21&gt;AFR14,AEX21&gt;AFS14),AFS14-AEV21,0))),0)),0)</f>
        <v>　</v>
      </c>
      <c r="AFS21" s="663"/>
      <c r="AFT21" s="664"/>
      <c r="AFU21" s="662" t="str">
        <f t="shared" si="15"/>
        <v>　</v>
      </c>
      <c r="AFV21" s="663"/>
      <c r="AFW21" s="664"/>
      <c r="AFX21" s="665" t="str">
        <f>IF(AGA21="×",TIME(0,0,0),IF(AGK4="非常勤",AEZ21,AFL21))</f>
        <v>　</v>
      </c>
      <c r="AFY21" s="666"/>
      <c r="AFZ21" s="667"/>
      <c r="AGA21" s="265"/>
      <c r="AGB21" s="665" t="str">
        <f>IF(AGE21="×",TIME(0,0,0),IF(AGK4="非常勤",AFC21,AFO21))</f>
        <v>　</v>
      </c>
      <c r="AGC21" s="666"/>
      <c r="AGD21" s="667"/>
      <c r="AGE21" s="265"/>
      <c r="AGF21" s="665" t="str">
        <f>IF(AGI21="×",TIME(0,0,0),IF(AGK4="非常勤",AFF21,AFR21))</f>
        <v>　</v>
      </c>
      <c r="AGG21" s="666"/>
      <c r="AGH21" s="667"/>
      <c r="AGI21" s="265"/>
      <c r="AGJ21" s="665" t="str">
        <f>IF(AGM21="×",TIME(0,0,0),IF(AGK4="非常勤",AFI21,AFU21))</f>
        <v>　</v>
      </c>
      <c r="AGK21" s="666"/>
      <c r="AGL21" s="667"/>
      <c r="AGM21" s="265"/>
      <c r="AGN21" s="668"/>
      <c r="AGO21" s="669"/>
      <c r="AGP21" s="668"/>
      <c r="AGQ21" s="670"/>
      <c r="AGR21" s="669"/>
      <c r="AGS21" s="671"/>
      <c r="AGT21" s="672"/>
      <c r="AGU21" s="672"/>
      <c r="AGV21" s="673"/>
      <c r="AGW21" s="263">
        <f>$A$21</f>
        <v>7</v>
      </c>
      <c r="AGX21" s="264" t="str">
        <f>$B$21</f>
        <v>水</v>
      </c>
      <c r="AGY21" s="660"/>
      <c r="AGZ21" s="661"/>
      <c r="AHA21" s="660"/>
      <c r="AHB21" s="661"/>
      <c r="AHC21" s="662" t="str">
        <f>IFERROR(IF(OR(AGX21="日",AGX21="祝",AGX21=0,AGY21=""),"　",MAX(IF(AND(AGY21&lt;=AHC14,AHA21&gt;AHD14),AHD14-AHC14,IF(AND(AGY21&gt;AHC14,AHA21&lt;=AHD14),AHA21-AGY21,IF(AND(AGY21&lt;=AHC14,AHA21&lt;=AHD14),AHA21-AHC14,IF(AND(AGY21&gt;AHC14,AHA21&gt;AHD14),AHD14-AGY21,0)))),0)),0)</f>
        <v>　</v>
      </c>
      <c r="AHD21" s="663"/>
      <c r="AHE21" s="664"/>
      <c r="AHF21" s="662" t="str">
        <f>IFERROR(IF(OR(AGX21="日",AGX21="祝",AGX21=0,AGY21=""),"　",MAX(IF(AND(AGY21&gt;AHI14,AHA21&gt;AHG14),0,IF(AND(AGY21&lt;=AHI14,AGY21&gt;AHF14,AHA21&gt;AHG14),AHI14-AGY21,IF(AND(AGY21&lt;=AHI14,AGY21&lt;=AHF14,AHA21&gt;AHG14),AHI14-AHF14,IF(AND(AGY21&gt;AHF14,AHA21&lt;=AHG14),AHA21-AGY21,IF(AND(AGY21&lt;=AHF14,AHA21&lt;=AHG14),AHA21-AHF14,0))))),0)),0)</f>
        <v>　</v>
      </c>
      <c r="AHG21" s="663"/>
      <c r="AHH21" s="664"/>
      <c r="AHI21" s="662" t="str">
        <f>IFERROR(IF(OR(AGX21="日",AGX21="祝",AGX21=0,AGY21=""),"　",MAX(IF(AND(AGY21&lt;=AHI14,AHA21&gt;AHJ14),AHJ14-AHI14,IF(AHA21&lt;=AHJ14,0,IF(AND(AGY21&gt;AHI14,AHA21&gt;AHJ14),AHJ14-AGY21,0))),0)),0)</f>
        <v>　</v>
      </c>
      <c r="AHJ21" s="663"/>
      <c r="AHK21" s="664"/>
      <c r="AHL21" s="662" t="str">
        <f>IFERROR(IF(OR(AGX21="日",AGX21="祝",AGX21=0,AGY21=""),"　",MAX(IF(AGY21&gt;AHL14,AHA21-AGY21,IF(AGY21&lt;=AHL14,AHA21-AHL14,0)),0)),0)</f>
        <v>　</v>
      </c>
      <c r="AHM21" s="663"/>
      <c r="AHN21" s="664"/>
      <c r="AHO21" s="662" t="str">
        <f>IFERROR(IF(OR(AGX21="日",AGX21="祝",AGX21=0,AGY21=""),"　",MAX(IF(AND(AGY21&lt;=AHO14,AHA21&gt;AHP14),AHP14-AHO14,IF(AND(AGY21&gt;AHO14,AHA21&lt;=AHP14),AHA21-AGY21,IF(AND(AGY21&lt;=AHO14,AHA21&lt;=AHP14),AHA21-AHO14,IF(AND(AGY21&gt;AHO14,AHA21&gt;AHP14),AHP14-AGY21,0)))),0)),0)</f>
        <v>　</v>
      </c>
      <c r="AHP21" s="663"/>
      <c r="AHQ21" s="664"/>
      <c r="AHR21" s="662" t="str">
        <f>IFERROR(IF(OR(AGX21="日",AGX21="祝",AGX21=0,AGY21=""),"　",MAX(IF(AND(AGY21&gt;AHU14,AHA21&gt;AHS14),0,IF(AND(AGY21&lt;=AHU14,AGY21&gt;AHR14,AHA21&gt;AHS14),AHU14-AGY21,IF(AND(AGY21&lt;=AHU14,AGY21&lt;=AHR14,AHA21&gt;AHS14),AHU14-AHR14,IF(AND(AGY21&gt;AHR14,AHA21&lt;=AHS14),AHA21-AGY21,IF(AND(AGY21&lt;=AHR14,AHA21&lt;=AHS14),AHA21-AHR14,0))))),0)),0)</f>
        <v>　</v>
      </c>
      <c r="AHS21" s="663"/>
      <c r="AHT21" s="664"/>
      <c r="AHU21" s="662" t="str">
        <f>IFERROR(IF(OR(AGX21="日",AGX21="祝",AGX21=0,AGY21=""),"　",MAX(IF(AND(AGY21&lt;=AHU14,AHA21&gt;AHV14),AHV14-AHU14,IF(AHA21&lt;=AHV14,0,IF(AND(AGY21&gt;AHU14,AHA21&gt;AHV14),AHV14-AGY21,0))),0)),0)</f>
        <v>　</v>
      </c>
      <c r="AHV21" s="663"/>
      <c r="AHW21" s="664"/>
      <c r="AHX21" s="662" t="str">
        <f t="shared" si="16"/>
        <v>　</v>
      </c>
      <c r="AHY21" s="663"/>
      <c r="AHZ21" s="664"/>
      <c r="AIA21" s="665" t="str">
        <f>IF(AID21="×",TIME(0,0,0),IF(AIN4="非常勤",AHC21,AHO21))</f>
        <v>　</v>
      </c>
      <c r="AIB21" s="666"/>
      <c r="AIC21" s="667"/>
      <c r="AID21" s="265"/>
      <c r="AIE21" s="665" t="str">
        <f>IF(AIH21="×",TIME(0,0,0),IF(AIN4="非常勤",AHF21,AHR21))</f>
        <v>　</v>
      </c>
      <c r="AIF21" s="666"/>
      <c r="AIG21" s="667"/>
      <c r="AIH21" s="265"/>
      <c r="AII21" s="665" t="str">
        <f>IF(AIL21="×",TIME(0,0,0),IF(AIN4="非常勤",AHI21,AHU21))</f>
        <v>　</v>
      </c>
      <c r="AIJ21" s="666"/>
      <c r="AIK21" s="667"/>
      <c r="AIL21" s="265"/>
      <c r="AIM21" s="665" t="str">
        <f>IF(AIP21="×",TIME(0,0,0),IF(AIN4="非常勤",AHL21,AHX21))</f>
        <v>　</v>
      </c>
      <c r="AIN21" s="666"/>
      <c r="AIO21" s="667"/>
      <c r="AIP21" s="265"/>
      <c r="AIQ21" s="668"/>
      <c r="AIR21" s="669"/>
      <c r="AIS21" s="668"/>
      <c r="AIT21" s="670"/>
      <c r="AIU21" s="669"/>
      <c r="AIV21" s="671"/>
      <c r="AIW21" s="672"/>
      <c r="AIX21" s="672"/>
      <c r="AIY21" s="673"/>
      <c r="AIZ21" s="263">
        <f>$A$21</f>
        <v>7</v>
      </c>
      <c r="AJA21" s="264" t="str">
        <f>$B$21</f>
        <v>水</v>
      </c>
      <c r="AJB21" s="660"/>
      <c r="AJC21" s="661"/>
      <c r="AJD21" s="660"/>
      <c r="AJE21" s="661"/>
      <c r="AJF21" s="662" t="str">
        <f>IFERROR(IF(OR(AJA21="日",AJA21="祝",AJA21=0,AJB21=""),"　",MAX(IF(AND(AJB21&lt;=AJF14,AJD21&gt;AJG14),AJG14-AJF14,IF(AND(AJB21&gt;AJF14,AJD21&lt;=AJG14),AJD21-AJB21,IF(AND(AJB21&lt;=AJF14,AJD21&lt;=AJG14),AJD21-AJF14,IF(AND(AJB21&gt;AJF14,AJD21&gt;AJG14),AJG14-AJB21,0)))),0)),0)</f>
        <v>　</v>
      </c>
      <c r="AJG21" s="663"/>
      <c r="AJH21" s="664"/>
      <c r="AJI21" s="662" t="str">
        <f>IFERROR(IF(OR(AJA21="日",AJA21="祝",AJA21=0,AJB21=""),"　",MAX(IF(AND(AJB21&gt;AJL14,AJD21&gt;AJJ14),0,IF(AND(AJB21&lt;=AJL14,AJB21&gt;AJI14,AJD21&gt;AJJ14),AJL14-AJB21,IF(AND(AJB21&lt;=AJL14,AJB21&lt;=AJI14,AJD21&gt;AJJ14),AJL14-AJI14,IF(AND(AJB21&gt;AJI14,AJD21&lt;=AJJ14),AJD21-AJB21,IF(AND(AJB21&lt;=AJI14,AJD21&lt;=AJJ14),AJD21-AJI14,0))))),0)),0)</f>
        <v>　</v>
      </c>
      <c r="AJJ21" s="663"/>
      <c r="AJK21" s="664"/>
      <c r="AJL21" s="662" t="str">
        <f>IFERROR(IF(OR(AJA21="日",AJA21="祝",AJA21=0,AJB21=""),"　",MAX(IF(AND(AJB21&lt;=AJL14,AJD21&gt;AJM14),AJM14-AJL14,IF(AJD21&lt;=AJM14,0,IF(AND(AJB21&gt;AJL14,AJD21&gt;AJM14),AJM14-AJB21,0))),0)),0)</f>
        <v>　</v>
      </c>
      <c r="AJM21" s="663"/>
      <c r="AJN21" s="664"/>
      <c r="AJO21" s="662" t="str">
        <f>IFERROR(IF(OR(AJA21="日",AJA21="祝",AJA21=0,AJB21=""),"　",MAX(IF(AJB21&gt;AJO14,AJD21-AJB21,IF(AJB21&lt;=AJO14,AJD21-AJO14,0)),0)),0)</f>
        <v>　</v>
      </c>
      <c r="AJP21" s="663"/>
      <c r="AJQ21" s="664"/>
      <c r="AJR21" s="662" t="str">
        <f>IFERROR(IF(OR(AJA21="日",AJA21="祝",AJA21=0,AJB21=""),"　",MAX(IF(AND(AJB21&lt;=AJR14,AJD21&gt;AJS14),AJS14-AJR14,IF(AND(AJB21&gt;AJR14,AJD21&lt;=AJS14),AJD21-AJB21,IF(AND(AJB21&lt;=AJR14,AJD21&lt;=AJS14),AJD21-AJR14,IF(AND(AJB21&gt;AJR14,AJD21&gt;AJS14),AJS14-AJB21,0)))),0)),0)</f>
        <v>　</v>
      </c>
      <c r="AJS21" s="663"/>
      <c r="AJT21" s="664"/>
      <c r="AJU21" s="662" t="str">
        <f>IFERROR(IF(OR(AJA21="日",AJA21="祝",AJA21=0,AJB21=""),"　",MAX(IF(AND(AJB21&gt;AJX14,AJD21&gt;AJV14),0,IF(AND(AJB21&lt;=AJX14,AJB21&gt;AJU14,AJD21&gt;AJV14),AJX14-AJB21,IF(AND(AJB21&lt;=AJX14,AJB21&lt;=AJU14,AJD21&gt;AJV14),AJX14-AJU14,IF(AND(AJB21&gt;AJU14,AJD21&lt;=AJV14),AJD21-AJB21,IF(AND(AJB21&lt;=AJU14,AJD21&lt;=AJV14),AJD21-AJU14,0))))),0)),0)</f>
        <v>　</v>
      </c>
      <c r="AJV21" s="663"/>
      <c r="AJW21" s="664"/>
      <c r="AJX21" s="662" t="str">
        <f>IFERROR(IF(OR(AJA21="日",AJA21="祝",AJA21=0,AJB21=""),"　",MAX(IF(AND(AJB21&lt;=AJX14,AJD21&gt;AJY14),AJY14-AJX14,IF(AJD21&lt;=AJY14,0,IF(AND(AJB21&gt;AJX14,AJD21&gt;AJY14),AJY14-AJB21,0))),0)),0)</f>
        <v>　</v>
      </c>
      <c r="AJY21" s="663"/>
      <c r="AJZ21" s="664"/>
      <c r="AKA21" s="662" t="str">
        <f t="shared" si="17"/>
        <v>　</v>
      </c>
      <c r="AKB21" s="663"/>
      <c r="AKC21" s="664"/>
      <c r="AKD21" s="665" t="str">
        <f>IF(AKG21="×",TIME(0,0,0),IF(AKQ4="非常勤",AJF21,AJR21))</f>
        <v>　</v>
      </c>
      <c r="AKE21" s="666"/>
      <c r="AKF21" s="667"/>
      <c r="AKG21" s="265"/>
      <c r="AKH21" s="665" t="str">
        <f>IF(AKK21="×",TIME(0,0,0),IF(AKQ4="非常勤",AJI21,AJU21))</f>
        <v>　</v>
      </c>
      <c r="AKI21" s="666"/>
      <c r="AKJ21" s="667"/>
      <c r="AKK21" s="265"/>
      <c r="AKL21" s="665" t="str">
        <f>IF(AKO21="×",TIME(0,0,0),IF(AKQ4="非常勤",AJL21,AJX21))</f>
        <v>　</v>
      </c>
      <c r="AKM21" s="666"/>
      <c r="AKN21" s="667"/>
      <c r="AKO21" s="265"/>
      <c r="AKP21" s="665" t="str">
        <f>IF(AKS21="×",TIME(0,0,0),IF(AKQ4="非常勤",AJO21,AKA21))</f>
        <v>　</v>
      </c>
      <c r="AKQ21" s="666"/>
      <c r="AKR21" s="667"/>
      <c r="AKS21" s="265"/>
      <c r="AKT21" s="668"/>
      <c r="AKU21" s="669"/>
      <c r="AKV21" s="668"/>
      <c r="AKW21" s="670"/>
      <c r="AKX21" s="669"/>
      <c r="AKY21" s="671"/>
      <c r="AKZ21" s="672"/>
      <c r="ALA21" s="672"/>
      <c r="ALB21" s="673"/>
      <c r="ALC21" s="263">
        <f>$A$21</f>
        <v>7</v>
      </c>
      <c r="ALD21" s="264" t="str">
        <f>$B$21</f>
        <v>水</v>
      </c>
      <c r="ALE21" s="660"/>
      <c r="ALF21" s="661"/>
      <c r="ALG21" s="660"/>
      <c r="ALH21" s="661"/>
      <c r="ALI21" s="662" t="str">
        <f>IFERROR(IF(OR(ALD21="日",ALD21="祝",ALD21=0,ALE21=""),"　",MAX(IF(AND(ALE21&lt;=ALI14,ALG21&gt;ALJ14),ALJ14-ALI14,IF(AND(ALE21&gt;ALI14,ALG21&lt;=ALJ14),ALG21-ALE21,IF(AND(ALE21&lt;=ALI14,ALG21&lt;=ALJ14),ALG21-ALI14,IF(AND(ALE21&gt;ALI14,ALG21&gt;ALJ14),ALJ14-ALE21,0)))),0)),0)</f>
        <v>　</v>
      </c>
      <c r="ALJ21" s="663"/>
      <c r="ALK21" s="664"/>
      <c r="ALL21" s="662" t="str">
        <f>IFERROR(IF(OR(ALD21="日",ALD21="祝",ALD21=0,ALE21=""),"　",MAX(IF(AND(ALE21&gt;ALO14,ALG21&gt;ALM14),0,IF(AND(ALE21&lt;=ALO14,ALE21&gt;ALL14,ALG21&gt;ALM14),ALO14-ALE21,IF(AND(ALE21&lt;=ALO14,ALE21&lt;=ALL14,ALG21&gt;ALM14),ALO14-ALL14,IF(AND(ALE21&gt;ALL14,ALG21&lt;=ALM14),ALG21-ALE21,IF(AND(ALE21&lt;=ALL14,ALG21&lt;=ALM14),ALG21-ALL14,0))))),0)),0)</f>
        <v>　</v>
      </c>
      <c r="ALM21" s="663"/>
      <c r="ALN21" s="664"/>
      <c r="ALO21" s="662" t="str">
        <f>IFERROR(IF(OR(ALD21="日",ALD21="祝",ALD21=0,ALE21=""),"　",MAX(IF(AND(ALE21&lt;=ALO14,ALG21&gt;ALP14),ALP14-ALO14,IF(ALG21&lt;=ALP14,0,IF(AND(ALE21&gt;ALO14,ALG21&gt;ALP14),ALP14-ALE21,0))),0)),0)</f>
        <v>　</v>
      </c>
      <c r="ALP21" s="663"/>
      <c r="ALQ21" s="664"/>
      <c r="ALR21" s="662" t="str">
        <f>IFERROR(IF(OR(ALD21="日",ALD21="祝",ALD21=0,ALE21=""),"　",MAX(IF(ALE21&gt;ALR14,ALG21-ALE21,IF(ALE21&lt;=ALR14,ALG21-ALR14,0)),0)),0)</f>
        <v>　</v>
      </c>
      <c r="ALS21" s="663"/>
      <c r="ALT21" s="664"/>
      <c r="ALU21" s="662" t="str">
        <f>IFERROR(IF(OR(ALD21="日",ALD21="祝",ALD21=0,ALE21=""),"　",MAX(IF(AND(ALE21&lt;=ALU14,ALG21&gt;ALV14),ALV14-ALU14,IF(AND(ALE21&gt;ALU14,ALG21&lt;=ALV14),ALG21-ALE21,IF(AND(ALE21&lt;=ALU14,ALG21&lt;=ALV14),ALG21-ALU14,IF(AND(ALE21&gt;ALU14,ALG21&gt;ALV14),ALV14-ALE21,0)))),0)),0)</f>
        <v>　</v>
      </c>
      <c r="ALV21" s="663"/>
      <c r="ALW21" s="664"/>
      <c r="ALX21" s="662" t="str">
        <f>IFERROR(IF(OR(ALD21="日",ALD21="祝",ALD21=0,ALE21=""),"　",MAX(IF(AND(ALE21&gt;AMA14,ALG21&gt;ALY14),0,IF(AND(ALE21&lt;=AMA14,ALE21&gt;ALX14,ALG21&gt;ALY14),AMA14-ALE21,IF(AND(ALE21&lt;=AMA14,ALE21&lt;=ALX14,ALG21&gt;ALY14),AMA14-ALX14,IF(AND(ALE21&gt;ALX14,ALG21&lt;=ALY14),ALG21-ALE21,IF(AND(ALE21&lt;=ALX14,ALG21&lt;=ALY14),ALG21-ALX14,0))))),0)),0)</f>
        <v>　</v>
      </c>
      <c r="ALY21" s="663"/>
      <c r="ALZ21" s="664"/>
      <c r="AMA21" s="662" t="str">
        <f>IFERROR(IF(OR(ALD21="日",ALD21="祝",ALD21=0,ALE21=""),"　",MAX(IF(AND(ALE21&lt;=AMA14,ALG21&gt;AMB14),AMB14-AMA14,IF(ALG21&lt;=AMB14,0,IF(AND(ALE21&gt;AMA14,ALG21&gt;AMB14),AMB14-ALE21,0))),0)),0)</f>
        <v>　</v>
      </c>
      <c r="AMB21" s="663"/>
      <c r="AMC21" s="664"/>
      <c r="AMD21" s="662" t="str">
        <f t="shared" si="18"/>
        <v>　</v>
      </c>
      <c r="AME21" s="663"/>
      <c r="AMF21" s="664"/>
      <c r="AMG21" s="665" t="str">
        <f>IF(AMJ21="×",TIME(0,0,0),IF(AMT4="非常勤",ALI21,ALU21))</f>
        <v>　</v>
      </c>
      <c r="AMH21" s="666"/>
      <c r="AMI21" s="667"/>
      <c r="AMJ21" s="265"/>
      <c r="AMK21" s="665" t="str">
        <f>IF(AMN21="×",TIME(0,0,0),IF(AMT4="非常勤",ALL21,ALX21))</f>
        <v>　</v>
      </c>
      <c r="AML21" s="666"/>
      <c r="AMM21" s="667"/>
      <c r="AMN21" s="265"/>
      <c r="AMO21" s="665" t="str">
        <f>IF(AMR21="×",TIME(0,0,0),IF(AMT4="非常勤",ALO21,AMA21))</f>
        <v>　</v>
      </c>
      <c r="AMP21" s="666"/>
      <c r="AMQ21" s="667"/>
      <c r="AMR21" s="265"/>
      <c r="AMS21" s="665" t="str">
        <f>IF(AMV21="×",TIME(0,0,0),IF(AMT4="非常勤",ALR21,AMD21))</f>
        <v>　</v>
      </c>
      <c r="AMT21" s="666"/>
      <c r="AMU21" s="667"/>
      <c r="AMV21" s="265"/>
      <c r="AMW21" s="668"/>
      <c r="AMX21" s="669"/>
      <c r="AMY21" s="668"/>
      <c r="AMZ21" s="670"/>
      <c r="ANA21" s="669"/>
      <c r="ANB21" s="671"/>
      <c r="ANC21" s="672"/>
      <c r="AND21" s="672"/>
      <c r="ANE21" s="673"/>
      <c r="ANF21" s="263">
        <f>$A$21</f>
        <v>7</v>
      </c>
      <c r="ANG21" s="264" t="str">
        <f>$B$21</f>
        <v>水</v>
      </c>
      <c r="ANH21" s="660"/>
      <c r="ANI21" s="661"/>
      <c r="ANJ21" s="660"/>
      <c r="ANK21" s="661"/>
      <c r="ANL21" s="662" t="str">
        <f>IFERROR(IF(OR(ANG21="日",ANG21="祝",ANG21=0,ANH21=""),"　",MAX(IF(AND(ANH21&lt;=ANL14,ANJ21&gt;ANM14),ANM14-ANL14,IF(AND(ANH21&gt;ANL14,ANJ21&lt;=ANM14),ANJ21-ANH21,IF(AND(ANH21&lt;=ANL14,ANJ21&lt;=ANM14),ANJ21-ANL14,IF(AND(ANH21&gt;ANL14,ANJ21&gt;ANM14),ANM14-ANH21,0)))),0)),0)</f>
        <v>　</v>
      </c>
      <c r="ANM21" s="663"/>
      <c r="ANN21" s="664"/>
      <c r="ANO21" s="662" t="str">
        <f>IFERROR(IF(OR(ANG21="日",ANG21="祝",ANG21=0,ANH21=""),"　",MAX(IF(AND(ANH21&gt;ANR14,ANJ21&gt;ANP14),0,IF(AND(ANH21&lt;=ANR14,ANH21&gt;ANO14,ANJ21&gt;ANP14),ANR14-ANH21,IF(AND(ANH21&lt;=ANR14,ANH21&lt;=ANO14,ANJ21&gt;ANP14),ANR14-ANO14,IF(AND(ANH21&gt;ANO14,ANJ21&lt;=ANP14),ANJ21-ANH21,IF(AND(ANH21&lt;=ANO14,ANJ21&lt;=ANP14),ANJ21-ANO14,0))))),0)),0)</f>
        <v>　</v>
      </c>
      <c r="ANP21" s="663"/>
      <c r="ANQ21" s="664"/>
      <c r="ANR21" s="662" t="str">
        <f>IFERROR(IF(OR(ANG21="日",ANG21="祝",ANG21=0,ANH21=""),"　",MAX(IF(AND(ANH21&lt;=ANR14,ANJ21&gt;ANS14),ANS14-ANR14,IF(ANJ21&lt;=ANS14,0,IF(AND(ANH21&gt;ANR14,ANJ21&gt;ANS14),ANS14-ANH21,0))),0)),0)</f>
        <v>　</v>
      </c>
      <c r="ANS21" s="663"/>
      <c r="ANT21" s="664"/>
      <c r="ANU21" s="662" t="str">
        <f>IFERROR(IF(OR(ANG21="日",ANG21="祝",ANG21=0,ANH21=""),"　",MAX(IF(ANH21&gt;ANU14,ANJ21-ANH21,IF(ANH21&lt;=ANU14,ANJ21-ANU14,0)),0)),0)</f>
        <v>　</v>
      </c>
      <c r="ANV21" s="663"/>
      <c r="ANW21" s="664"/>
      <c r="ANX21" s="662" t="str">
        <f>IFERROR(IF(OR(ANG21="日",ANG21="祝",ANG21=0,ANH21=""),"　",MAX(IF(AND(ANH21&lt;=ANX14,ANJ21&gt;ANY14),ANY14-ANX14,IF(AND(ANH21&gt;ANX14,ANJ21&lt;=ANY14),ANJ21-ANH21,IF(AND(ANH21&lt;=ANX14,ANJ21&lt;=ANY14),ANJ21-ANX14,IF(AND(ANH21&gt;ANX14,ANJ21&gt;ANY14),ANY14-ANH21,0)))),0)),0)</f>
        <v>　</v>
      </c>
      <c r="ANY21" s="663"/>
      <c r="ANZ21" s="664"/>
      <c r="AOA21" s="662" t="str">
        <f>IFERROR(IF(OR(ANG21="日",ANG21="祝",ANG21=0,ANH21=""),"　",MAX(IF(AND(ANH21&gt;AOD14,ANJ21&gt;AOB14),0,IF(AND(ANH21&lt;=AOD14,ANH21&gt;AOA14,ANJ21&gt;AOB14),AOD14-ANH21,IF(AND(ANH21&lt;=AOD14,ANH21&lt;=AOA14,ANJ21&gt;AOB14),AOD14-AOA14,IF(AND(ANH21&gt;AOA14,ANJ21&lt;=AOB14),ANJ21-ANH21,IF(AND(ANH21&lt;=AOA14,ANJ21&lt;=AOB14),ANJ21-AOA14,0))))),0)),0)</f>
        <v>　</v>
      </c>
      <c r="AOB21" s="663"/>
      <c r="AOC21" s="664"/>
      <c r="AOD21" s="662" t="str">
        <f>IFERROR(IF(OR(ANG21="日",ANG21="祝",ANG21=0,ANH21=""),"　",MAX(IF(AND(ANH21&lt;=AOD14,ANJ21&gt;AOE14),AOE14-AOD14,IF(ANJ21&lt;=AOE14,0,IF(AND(ANH21&gt;AOD14,ANJ21&gt;AOE14),AOE14-ANH21,0))),0)),0)</f>
        <v>　</v>
      </c>
      <c r="AOE21" s="663"/>
      <c r="AOF21" s="664"/>
      <c r="AOG21" s="662" t="str">
        <f t="shared" si="19"/>
        <v>　</v>
      </c>
      <c r="AOH21" s="663"/>
      <c r="AOI21" s="664"/>
      <c r="AOJ21" s="665" t="str">
        <f>IF(AOM21="×",TIME(0,0,0),IF(AOW4="非常勤",ANL21,ANX21))</f>
        <v>　</v>
      </c>
      <c r="AOK21" s="666"/>
      <c r="AOL21" s="667"/>
      <c r="AOM21" s="265"/>
      <c r="AON21" s="665" t="str">
        <f>IF(AOQ21="×",TIME(0,0,0),IF(AOW4="非常勤",ANO21,AOA21))</f>
        <v>　</v>
      </c>
      <c r="AOO21" s="666"/>
      <c r="AOP21" s="667"/>
      <c r="AOQ21" s="265"/>
      <c r="AOR21" s="665" t="str">
        <f>IF(AOU21="×",TIME(0,0,0),IF(AOW4="非常勤",ANR21,AOD21))</f>
        <v>　</v>
      </c>
      <c r="AOS21" s="666"/>
      <c r="AOT21" s="667"/>
      <c r="AOU21" s="265"/>
      <c r="AOV21" s="665" t="str">
        <f>IF(AOY21="×",TIME(0,0,0),IF(AOW4="非常勤",ANU21,AOG21))</f>
        <v>　</v>
      </c>
      <c r="AOW21" s="666"/>
      <c r="AOX21" s="667"/>
      <c r="AOY21" s="265"/>
      <c r="AOZ21" s="668"/>
      <c r="APA21" s="669"/>
      <c r="APB21" s="668"/>
      <c r="APC21" s="670"/>
      <c r="APD21" s="669"/>
      <c r="APE21" s="671"/>
      <c r="APF21" s="672"/>
      <c r="APG21" s="672"/>
      <c r="APH21" s="673"/>
      <c r="API21" s="263">
        <f>$A$21</f>
        <v>7</v>
      </c>
      <c r="APJ21" s="264" t="str">
        <f>$B$21</f>
        <v>水</v>
      </c>
      <c r="APK21" s="660"/>
      <c r="APL21" s="661"/>
      <c r="APM21" s="660"/>
      <c r="APN21" s="661"/>
      <c r="APO21" s="662" t="str">
        <f>IFERROR(IF(OR(APJ21="日",APJ21="祝",APJ21=0,APK21=""),"　",MAX(IF(AND(APK21&lt;=APO14,APM21&gt;APP14),APP14-APO14,IF(AND(APK21&gt;APO14,APM21&lt;=APP14),APM21-APK21,IF(AND(APK21&lt;=APO14,APM21&lt;=APP14),APM21-APO14,IF(AND(APK21&gt;APO14,APM21&gt;APP14),APP14-APK21,0)))),0)),0)</f>
        <v>　</v>
      </c>
      <c r="APP21" s="663"/>
      <c r="APQ21" s="664"/>
      <c r="APR21" s="662" t="str">
        <f>IFERROR(IF(OR(APJ21="日",APJ21="祝",APJ21=0,APK21=""),"　",MAX(IF(AND(APK21&gt;APU14,APM21&gt;APS14),0,IF(AND(APK21&lt;=APU14,APK21&gt;APR14,APM21&gt;APS14),APU14-APK21,IF(AND(APK21&lt;=APU14,APK21&lt;=APR14,APM21&gt;APS14),APU14-APR14,IF(AND(APK21&gt;APR14,APM21&lt;=APS14),APM21-APK21,IF(AND(APK21&lt;=APR14,APM21&lt;=APS14),APM21-APR14,0))))),0)),0)</f>
        <v>　</v>
      </c>
      <c r="APS21" s="663"/>
      <c r="APT21" s="664"/>
      <c r="APU21" s="662" t="str">
        <f>IFERROR(IF(OR(APJ21="日",APJ21="祝",APJ21=0,APK21=""),"　",MAX(IF(AND(APK21&lt;=APU14,APM21&gt;APV14),APV14-APU14,IF(APM21&lt;=APV14,0,IF(AND(APK21&gt;APU14,APM21&gt;APV14),APV14-APK21,0))),0)),0)</f>
        <v>　</v>
      </c>
      <c r="APV21" s="663"/>
      <c r="APW21" s="664"/>
      <c r="APX21" s="662" t="str">
        <f>IFERROR(IF(OR(APJ21="日",APJ21="祝",APJ21=0,APK21=""),"　",MAX(IF(APK21&gt;APX14,APM21-APK21,IF(APK21&lt;=APX14,APM21-APX14,0)),0)),0)</f>
        <v>　</v>
      </c>
      <c r="APY21" s="663"/>
      <c r="APZ21" s="664"/>
      <c r="AQA21" s="662" t="str">
        <f>IFERROR(IF(OR(APJ21="日",APJ21="祝",APJ21=0,APK21=""),"　",MAX(IF(AND(APK21&lt;=AQA14,APM21&gt;AQB14),AQB14-AQA14,IF(AND(APK21&gt;AQA14,APM21&lt;=AQB14),APM21-APK21,IF(AND(APK21&lt;=AQA14,APM21&lt;=AQB14),APM21-AQA14,IF(AND(APK21&gt;AQA14,APM21&gt;AQB14),AQB14-APK21,0)))),0)),0)</f>
        <v>　</v>
      </c>
      <c r="AQB21" s="663"/>
      <c r="AQC21" s="664"/>
      <c r="AQD21" s="662" t="str">
        <f>IFERROR(IF(OR(APJ21="日",APJ21="祝",APJ21=0,APK21=""),"　",MAX(IF(AND(APK21&gt;AQG14,APM21&gt;AQE14),0,IF(AND(APK21&lt;=AQG14,APK21&gt;AQD14,APM21&gt;AQE14),AQG14-APK21,IF(AND(APK21&lt;=AQG14,APK21&lt;=AQD14,APM21&gt;AQE14),AQG14-AQD14,IF(AND(APK21&gt;AQD14,APM21&lt;=AQE14),APM21-APK21,IF(AND(APK21&lt;=AQD14,APM21&lt;=AQE14),APM21-AQD14,0))))),0)),0)</f>
        <v>　</v>
      </c>
      <c r="AQE21" s="663"/>
      <c r="AQF21" s="664"/>
      <c r="AQG21" s="662" t="str">
        <f>IFERROR(IF(OR(APJ21="日",APJ21="祝",APJ21=0,APK21=""),"　",MAX(IF(AND(APK21&lt;=AQG14,APM21&gt;AQH14),AQH14-AQG14,IF(APM21&lt;=AQH14,0,IF(AND(APK21&gt;AQG14,APM21&gt;AQH14),AQH14-APK21,0))),0)),0)</f>
        <v>　</v>
      </c>
      <c r="AQH21" s="663"/>
      <c r="AQI21" s="664"/>
      <c r="AQJ21" s="662" t="str">
        <f t="shared" si="20"/>
        <v>　</v>
      </c>
      <c r="AQK21" s="663"/>
      <c r="AQL21" s="664"/>
      <c r="AQM21" s="665" t="str">
        <f>IF(AQP21="×",TIME(0,0,0),IF(AQZ4="非常勤",APO21,AQA21))</f>
        <v>　</v>
      </c>
      <c r="AQN21" s="666"/>
      <c r="AQO21" s="667"/>
      <c r="AQP21" s="265"/>
      <c r="AQQ21" s="665" t="str">
        <f>IF(AQT21="×",TIME(0,0,0),IF(AQZ4="非常勤",APR21,AQD21))</f>
        <v>　</v>
      </c>
      <c r="AQR21" s="666"/>
      <c r="AQS21" s="667"/>
      <c r="AQT21" s="265"/>
      <c r="AQU21" s="665" t="str">
        <f>IF(AQX21="×",TIME(0,0,0),IF(AQZ4="非常勤",APU21,AQG21))</f>
        <v>　</v>
      </c>
      <c r="AQV21" s="666"/>
      <c r="AQW21" s="667"/>
      <c r="AQX21" s="265"/>
      <c r="AQY21" s="665" t="str">
        <f>IF(ARB21="×",TIME(0,0,0),IF(AQZ4="非常勤",APX21,AQJ21))</f>
        <v>　</v>
      </c>
      <c r="AQZ21" s="666"/>
      <c r="ARA21" s="667"/>
      <c r="ARB21" s="265"/>
      <c r="ARC21" s="720"/>
      <c r="ARD21" s="720"/>
      <c r="ARE21" s="668"/>
      <c r="ARF21" s="670"/>
      <c r="ARG21" s="669"/>
      <c r="ARH21" s="671"/>
      <c r="ARI21" s="672"/>
      <c r="ARJ21" s="672"/>
      <c r="ARK21" s="673"/>
      <c r="ARL21" s="263">
        <f>$A$21</f>
        <v>7</v>
      </c>
      <c r="ARM21" s="264" t="str">
        <f>$B$21</f>
        <v>水</v>
      </c>
      <c r="ARN21" s="660"/>
      <c r="ARO21" s="661"/>
      <c r="ARP21" s="660"/>
      <c r="ARQ21" s="661"/>
      <c r="ARR21" s="662" t="str">
        <f>IFERROR(IF(OR(ARM21="日",ARM21="祝",ARM21=0,ARN21=""),"　",MAX(IF(AND(ARN21&lt;=ARR14,ARP21&gt;ARS14),ARS14-ARR14,IF(AND(ARN21&gt;ARR14,ARP21&lt;=ARS14),ARP21-ARN21,IF(AND(ARN21&lt;=ARR14,ARP21&lt;=ARS14),ARP21-ARR14,IF(AND(ARN21&gt;ARR14,ARP21&gt;ARS14),ARS14-ARN21,0)))),0)),0)</f>
        <v>　</v>
      </c>
      <c r="ARS21" s="663"/>
      <c r="ART21" s="664"/>
      <c r="ARU21" s="662" t="str">
        <f>IFERROR(IF(OR(ARM21="日",ARM21="祝",ARM21=0,ARN21=""),"　",MAX(IF(AND(ARN21&gt;ARX14,ARP21&gt;ARV14),0,IF(AND(ARN21&lt;=ARX14,ARN21&gt;ARU14,ARP21&gt;ARV14),ARX14-ARN21,IF(AND(ARN21&lt;=ARX14,ARN21&lt;=ARU14,ARP21&gt;ARV14),ARX14-ARU14,IF(AND(ARN21&gt;ARU14,ARP21&lt;=ARV14),ARP21-ARN21,IF(AND(ARN21&lt;=ARU14,ARP21&lt;=ARV14),ARP21-ARU14,0))))),0)),0)</f>
        <v>　</v>
      </c>
      <c r="ARV21" s="663"/>
      <c r="ARW21" s="664"/>
      <c r="ARX21" s="662" t="str">
        <f>IFERROR(IF(OR(ARM21="日",ARM21="祝",ARM21=0,ARN21=""),"　",MAX(IF(AND(ARN21&lt;=ARX14,ARP21&gt;ARY14),ARY14-ARX14,IF(ARP21&lt;=ARY14,0,IF(AND(ARN21&gt;ARX14,ARP21&gt;ARY14),ARY14-ARN21,0))),0)),0)</f>
        <v>　</v>
      </c>
      <c r="ARY21" s="663"/>
      <c r="ARZ21" s="664"/>
      <c r="ASA21" s="662" t="str">
        <f>IFERROR(IF(OR(ARM21="日",ARM21="祝",ARM21=0,ARN21=""),"　",MAX(IF(ARN21&gt;ASA14,ARP21-ARN21,IF(ARN21&lt;=ASA14,ARP21-ASA14,0)),0)),0)</f>
        <v>　</v>
      </c>
      <c r="ASB21" s="663"/>
      <c r="ASC21" s="664"/>
      <c r="ASD21" s="662" t="str">
        <f>IFERROR(IF(OR(ARM21="日",ARM21="祝",ARM21=0,ARN21=""),"　",MAX(IF(AND(ARN21&lt;=ASD14,ARP21&gt;ASE14),ASE14-ASD14,IF(AND(ARN21&gt;ASD14,ARP21&lt;=ASE14),ARP21-ARN21,IF(AND(ARN21&lt;=ASD14,ARP21&lt;=ASE14),ARP21-ASD14,IF(AND(ARN21&gt;ASD14,ARP21&gt;ASE14),ASE14-ARN21,0)))),0)),0)</f>
        <v>　</v>
      </c>
      <c r="ASE21" s="663"/>
      <c r="ASF21" s="664"/>
      <c r="ASG21" s="662" t="str">
        <f>IFERROR(IF(OR(ARM21="日",ARM21="祝",ARM21=0,ARN21=""),"　",MAX(IF(AND(ARN21&gt;ASJ14,ARP21&gt;ASH14),0,IF(AND(ARN21&lt;=ASJ14,ARN21&gt;ASG14,ARP21&gt;ASH14),ASJ14-ARN21,IF(AND(ARN21&lt;=ASJ14,ARN21&lt;=ASG14,ARP21&gt;ASH14),ASJ14-ASG14,IF(AND(ARN21&gt;ASG14,ARP21&lt;=ASH14),ARP21-ARN21,IF(AND(ARN21&lt;=ASG14,ARP21&lt;=ASH14),ARP21-ASG14,0))))),0)),0)</f>
        <v>　</v>
      </c>
      <c r="ASH21" s="663"/>
      <c r="ASI21" s="664"/>
      <c r="ASJ21" s="662" t="str">
        <f>IFERROR(IF(OR(ARM21="日",ARM21="祝",ARM21=0,ARN21=""),"　",MAX(IF(AND(ARN21&lt;=ASJ14,ARP21&gt;ASK14),ASK14-ASJ14,IF(ARP21&lt;=ASK14,0,IF(AND(ARN21&gt;ASJ14,ARP21&gt;ASK14),ASK14-ARN21,0))),0)),0)</f>
        <v>　</v>
      </c>
      <c r="ASK21" s="663"/>
      <c r="ASL21" s="664"/>
      <c r="ASM21" s="662" t="str">
        <f t="shared" si="21"/>
        <v>　</v>
      </c>
      <c r="ASN21" s="663"/>
      <c r="ASO21" s="664"/>
      <c r="ASP21" s="665" t="str">
        <f>IF(ASS21="×",TIME(0,0,0),IF(ATC4="非常勤",ARR21,ASD21))</f>
        <v>　</v>
      </c>
      <c r="ASQ21" s="666"/>
      <c r="ASR21" s="667"/>
      <c r="ASS21" s="265"/>
      <c r="AST21" s="665" t="str">
        <f>IF(ASW21="×",TIME(0,0,0),IF(ATC4="非常勤",ARU21,ASG21))</f>
        <v>　</v>
      </c>
      <c r="ASU21" s="666"/>
      <c r="ASV21" s="667"/>
      <c r="ASW21" s="265"/>
      <c r="ASX21" s="665" t="str">
        <f>IF(ATA21="×",TIME(0,0,0),IF(ATC4="非常勤",ARX21,ASJ21))</f>
        <v>　</v>
      </c>
      <c r="ASY21" s="666"/>
      <c r="ASZ21" s="667"/>
      <c r="ATA21" s="265"/>
      <c r="ATB21" s="665" t="str">
        <f>IF(ATE21="×",TIME(0,0,0),IF(ATC4="非常勤",ASA21,ASM21))</f>
        <v>　</v>
      </c>
      <c r="ATC21" s="666"/>
      <c r="ATD21" s="667"/>
      <c r="ATE21" s="265"/>
      <c r="ATF21" s="720"/>
      <c r="ATG21" s="720"/>
      <c r="ATH21" s="668"/>
      <c r="ATI21" s="670"/>
      <c r="ATJ21" s="669"/>
      <c r="ATK21" s="671"/>
      <c r="ATL21" s="672"/>
      <c r="ATM21" s="672"/>
      <c r="ATN21" s="673"/>
      <c r="ATO21" s="263">
        <f>$A$21</f>
        <v>7</v>
      </c>
      <c r="ATP21" s="264" t="str">
        <f>$B$21</f>
        <v>水</v>
      </c>
      <c r="ATQ21" s="660"/>
      <c r="ATR21" s="661"/>
      <c r="ATS21" s="660"/>
      <c r="ATT21" s="661"/>
      <c r="ATU21" s="662" t="str">
        <f>IFERROR(IF(OR(ATP21="日",ATP21="祝",ATP21=0,ATQ21=""),"　",MAX(IF(AND(ATQ21&lt;=ATU14,ATS21&gt;ATV14),ATV14-ATU14,IF(AND(ATQ21&gt;ATU14,ATS21&lt;=ATV14),ATS21-ATQ21,IF(AND(ATQ21&lt;=ATU14,ATS21&lt;=ATV14),ATS21-ATU14,IF(AND(ATQ21&gt;ATU14,ATS21&gt;ATV14),ATV14-ATQ21,0)))),0)),0)</f>
        <v>　</v>
      </c>
      <c r="ATV21" s="663"/>
      <c r="ATW21" s="664"/>
      <c r="ATX21" s="662" t="str">
        <f>IFERROR(IF(OR(ATP21="日",ATP21="祝",ATP21=0,ATQ21=""),"　",MAX(IF(AND(ATQ21&gt;AUA14,ATS21&gt;ATY14),0,IF(AND(ATQ21&lt;=AUA14,ATQ21&gt;ATX14,ATS21&gt;ATY14),AUA14-ATQ21,IF(AND(ATQ21&lt;=AUA14,ATQ21&lt;=ATX14,ATS21&gt;ATY14),AUA14-ATX14,IF(AND(ATQ21&gt;ATX14,ATS21&lt;=ATY14),ATS21-ATQ21,IF(AND(ATQ21&lt;=ATX14,ATS21&lt;=ATY14),ATS21-ATX14,0))))),0)),0)</f>
        <v>　</v>
      </c>
      <c r="ATY21" s="663"/>
      <c r="ATZ21" s="664"/>
      <c r="AUA21" s="662" t="str">
        <f>IFERROR(IF(OR(ATP21="日",ATP21="祝",ATP21=0,ATQ21=""),"　",MAX(IF(AND(ATQ21&lt;=AUA14,ATS21&gt;AUB14),AUB14-AUA14,IF(ATS21&lt;=AUB14,0,IF(AND(ATQ21&gt;AUA14,ATS21&gt;AUB14),AUB14-ATQ21,0))),0)),0)</f>
        <v>　</v>
      </c>
      <c r="AUB21" s="663"/>
      <c r="AUC21" s="664"/>
      <c r="AUD21" s="662" t="str">
        <f>IFERROR(IF(OR(ATP21="日",ATP21="祝",ATP21=0,ATQ21=""),"　",MAX(IF(ATQ21&gt;AUD14,ATS21-ATQ21,IF(ATQ21&lt;=AUD14,ATS21-AUD14,0)),0)),0)</f>
        <v>　</v>
      </c>
      <c r="AUE21" s="663"/>
      <c r="AUF21" s="664"/>
      <c r="AUG21" s="662" t="str">
        <f>IFERROR(IF(OR(ATP21="日",ATP21="祝",ATP21=0,ATQ21=""),"　",MAX(IF(AND(ATQ21&lt;=AUG14,ATS21&gt;AUH14),AUH14-AUG14,IF(AND(ATQ21&gt;AUG14,ATS21&lt;=AUH14),ATS21-ATQ21,IF(AND(ATQ21&lt;=AUG14,ATS21&lt;=AUH14),ATS21-AUG14,IF(AND(ATQ21&gt;AUG14,ATS21&gt;AUH14),AUH14-ATQ21,0)))),0)),0)</f>
        <v>　</v>
      </c>
      <c r="AUH21" s="663"/>
      <c r="AUI21" s="664"/>
      <c r="AUJ21" s="662" t="str">
        <f>IFERROR(IF(OR(ATP21="日",ATP21="祝",ATP21=0,ATQ21=""),"　",MAX(IF(AND(ATQ21&gt;AUM14,ATS21&gt;AUK14),0,IF(AND(ATQ21&lt;=AUM14,ATQ21&gt;AUJ14,ATS21&gt;AUK14),AUM14-ATQ21,IF(AND(ATQ21&lt;=AUM14,ATQ21&lt;=AUJ14,ATS21&gt;AUK14),AUM14-AUJ14,IF(AND(ATQ21&gt;AUJ14,ATS21&lt;=AUK14),ATS21-ATQ21,IF(AND(ATQ21&lt;=AUJ14,ATS21&lt;=AUK14),ATS21-AUJ14,0))))),0)),0)</f>
        <v>　</v>
      </c>
      <c r="AUK21" s="663"/>
      <c r="AUL21" s="664"/>
      <c r="AUM21" s="662" t="str">
        <f>IFERROR(IF(OR(ATP21="日",ATP21="祝",ATP21=0,ATQ21=""),"　",MAX(IF(AND(ATQ21&lt;=AUM14,ATS21&gt;AUN14),AUN14-AUM14,IF(ATS21&lt;=AUN14,0,IF(AND(ATQ21&gt;AUM14,ATS21&gt;AUN14),AUN14-ATQ21,0))),0)),0)</f>
        <v>　</v>
      </c>
      <c r="AUN21" s="663"/>
      <c r="AUO21" s="664"/>
      <c r="AUP21" s="662" t="str">
        <f t="shared" si="22"/>
        <v>　</v>
      </c>
      <c r="AUQ21" s="663"/>
      <c r="AUR21" s="664"/>
      <c r="AUS21" s="665" t="str">
        <f>IF(AUV21="×",TIME(0,0,0),IF(AVF4="非常勤",ATU21,AUG21))</f>
        <v>　</v>
      </c>
      <c r="AUT21" s="666"/>
      <c r="AUU21" s="667"/>
      <c r="AUV21" s="265"/>
      <c r="AUW21" s="665" t="str">
        <f>IF(AUZ21="×",TIME(0,0,0),IF(AVF4="非常勤",ATX21,AUJ21))</f>
        <v>　</v>
      </c>
      <c r="AUX21" s="666"/>
      <c r="AUY21" s="667"/>
      <c r="AUZ21" s="265"/>
      <c r="AVA21" s="665" t="str">
        <f>IF(AVD21="×",TIME(0,0,0),IF(AVF4="非常勤",AUA21,AUM21))</f>
        <v>　</v>
      </c>
      <c r="AVB21" s="666"/>
      <c r="AVC21" s="667"/>
      <c r="AVD21" s="265"/>
      <c r="AVE21" s="665" t="str">
        <f>IF(AVH21="×",TIME(0,0,0),IF(AVF4="非常勤",AUD21,AUP21))</f>
        <v>　</v>
      </c>
      <c r="AVF21" s="666"/>
      <c r="AVG21" s="667"/>
      <c r="AVH21" s="265"/>
      <c r="AVI21" s="668"/>
      <c r="AVJ21" s="669"/>
      <c r="AVK21" s="668"/>
      <c r="AVL21" s="670"/>
      <c r="AVM21" s="669"/>
      <c r="AVN21" s="671"/>
      <c r="AVO21" s="672"/>
      <c r="AVP21" s="672"/>
      <c r="AVQ21" s="673"/>
      <c r="AVR21" s="263">
        <f>$A$21</f>
        <v>7</v>
      </c>
      <c r="AVS21" s="264" t="str">
        <f>$B$21</f>
        <v>水</v>
      </c>
      <c r="AVT21" s="660"/>
      <c r="AVU21" s="661"/>
      <c r="AVV21" s="660"/>
      <c r="AVW21" s="661"/>
      <c r="AVX21" s="662" t="str">
        <f>IFERROR(IF(OR(AVS21="日",AVS21="祝",AVS21=0,AVT21=""),"　",MAX(IF(AND(AVT21&lt;=AVX14,AVV21&gt;AVY14),AVY14-AVX14,IF(AND(AVT21&gt;AVX14,AVV21&lt;=AVY14),AVV21-AVT21,IF(AND(AVT21&lt;=AVX14,AVV21&lt;=AVY14),AVV21-AVX14,IF(AND(AVT21&gt;AVX14,AVV21&gt;AVY14),AVY14-AVT21,0)))),0)),0)</f>
        <v>　</v>
      </c>
      <c r="AVY21" s="663"/>
      <c r="AVZ21" s="664"/>
      <c r="AWA21" s="662" t="str">
        <f>IFERROR(IF(OR(AVS21="日",AVS21="祝",AVS21=0,AVT21=""),"　",MAX(IF(AND(AVT21&gt;AWD14,AVV21&gt;AWB14),0,IF(AND(AVT21&lt;=AWD14,AVT21&gt;AWA14,AVV21&gt;AWB14),AWD14-AVT21,IF(AND(AVT21&lt;=AWD14,AVT21&lt;=AWA14,AVV21&gt;AWB14),AWD14-AWA14,IF(AND(AVT21&gt;AWA14,AVV21&lt;=AWB14),AVV21-AVT21,IF(AND(AVT21&lt;=AWA14,AVV21&lt;=AWB14),AVV21-AWA14,0))))),0)),0)</f>
        <v>　</v>
      </c>
      <c r="AWB21" s="663"/>
      <c r="AWC21" s="664"/>
      <c r="AWD21" s="662" t="str">
        <f>IFERROR(IF(OR(AVS21="日",AVS21="祝",AVS21=0,AVT21=""),"　",MAX(IF(AND(AVT21&lt;=AWD14,AVV21&gt;AWE14),AWE14-AWD14,IF(AVV21&lt;=AWE14,0,IF(AND(AVT21&gt;AWD14,AVV21&gt;AWE14),AWE14-AVT21,0))),0)),0)</f>
        <v>　</v>
      </c>
      <c r="AWE21" s="663"/>
      <c r="AWF21" s="664"/>
      <c r="AWG21" s="662" t="str">
        <f>IFERROR(IF(OR(AVS21="日",AVS21="祝",AVS21=0,AVT21=""),"　",MAX(IF(AVT21&gt;AWG14,AVV21-AVT21,IF(AVT21&lt;=AWG14,AVV21-AWG14,0)),0)),0)</f>
        <v>　</v>
      </c>
      <c r="AWH21" s="663"/>
      <c r="AWI21" s="664"/>
      <c r="AWJ21" s="662" t="str">
        <f>IFERROR(IF(OR(AVS21="日",AVS21="祝",AVS21=0,AVT21=""),"　",MAX(IF(AND(AVT21&lt;=AWJ14,AVV21&gt;AWK14),AWK14-AWJ14,IF(AND(AVT21&gt;AWJ14,AVV21&lt;=AWK14),AVV21-AVT21,IF(AND(AVT21&lt;=AWJ14,AVV21&lt;=AWK14),AVV21-AWJ14,IF(AND(AVT21&gt;AWJ14,AVV21&gt;AWK14),AWK14-AVT21,0)))),0)),0)</f>
        <v>　</v>
      </c>
      <c r="AWK21" s="663"/>
      <c r="AWL21" s="664"/>
      <c r="AWM21" s="662" t="str">
        <f>IFERROR(IF(OR(AVS21="日",AVS21="祝",AVS21=0,AVT21=""),"　",MAX(IF(AND(AVT21&gt;AWP14,AVV21&gt;AWN14),0,IF(AND(AVT21&lt;=AWP14,AVT21&gt;AWM14,AVV21&gt;AWN14),AWP14-AVT21,IF(AND(AVT21&lt;=AWP14,AVT21&lt;=AWM14,AVV21&gt;AWN14),AWP14-AWM14,IF(AND(AVT21&gt;AWM14,AVV21&lt;=AWN14),AVV21-AVT21,IF(AND(AVT21&lt;=AWM14,AVV21&lt;=AWN14),AVV21-AWM14,0))))),0)),0)</f>
        <v>　</v>
      </c>
      <c r="AWN21" s="663"/>
      <c r="AWO21" s="664"/>
      <c r="AWP21" s="662" t="str">
        <f>IFERROR(IF(OR(AVS21="日",AVS21="祝",AVS21=0,AVT21=""),"　",MAX(IF(AND(AVT21&lt;=AWP14,AVV21&gt;AWQ14),AWQ14-AWP14,IF(AVV21&lt;=AWQ14,0,IF(AND(AVT21&gt;AWP14,AVV21&gt;AWQ14),AWQ14-AVT21,0))),0)),0)</f>
        <v>　</v>
      </c>
      <c r="AWQ21" s="663"/>
      <c r="AWR21" s="664"/>
      <c r="AWS21" s="662" t="str">
        <f t="shared" si="23"/>
        <v>　</v>
      </c>
      <c r="AWT21" s="663"/>
      <c r="AWU21" s="664"/>
      <c r="AWV21" s="665" t="str">
        <f>IF(AWY21="×",TIME(0,0,0),IF(AXI4="非常勤",AVX21,AWJ21))</f>
        <v>　</v>
      </c>
      <c r="AWW21" s="666"/>
      <c r="AWX21" s="667"/>
      <c r="AWY21" s="265"/>
      <c r="AWZ21" s="665" t="str">
        <f>IF(AXC21="×",TIME(0,0,0),IF(AXI4="非常勤",AWA21,AWM21))</f>
        <v>　</v>
      </c>
      <c r="AXA21" s="666"/>
      <c r="AXB21" s="667"/>
      <c r="AXC21" s="265"/>
      <c r="AXD21" s="665" t="str">
        <f>IF(AXG21="×",TIME(0,0,0),IF(AXI4="非常勤",AWD21,AWP21))</f>
        <v>　</v>
      </c>
      <c r="AXE21" s="666"/>
      <c r="AXF21" s="667"/>
      <c r="AXG21" s="265"/>
      <c r="AXH21" s="665" t="str">
        <f>IF(AXK21="×",TIME(0,0,0),IF(AXI4="非常勤",AWG21,AWS21))</f>
        <v>　</v>
      </c>
      <c r="AXI21" s="666"/>
      <c r="AXJ21" s="667"/>
      <c r="AXK21" s="265"/>
      <c r="AXL21" s="668"/>
      <c r="AXM21" s="669"/>
      <c r="AXN21" s="668"/>
      <c r="AXO21" s="670"/>
      <c r="AXP21" s="669"/>
      <c r="AXQ21" s="671"/>
      <c r="AXR21" s="672"/>
      <c r="AXS21" s="672"/>
      <c r="AXT21" s="673"/>
      <c r="AXU21" s="263">
        <f>$A$21</f>
        <v>7</v>
      </c>
      <c r="AXV21" s="264" t="str">
        <f>$B$21</f>
        <v>水</v>
      </c>
      <c r="AXW21" s="660"/>
      <c r="AXX21" s="661"/>
      <c r="AXY21" s="660"/>
      <c r="AXZ21" s="661"/>
      <c r="AYA21" s="662" t="str">
        <f>IFERROR(IF(OR(AXV21="日",AXV21="祝",AXV21=0,AXW21=""),"　",MAX(IF(AND(AXW21&lt;=AYA14,AXY21&gt;AYB14),AYB14-AYA14,IF(AND(AXW21&gt;AYA14,AXY21&lt;=AYB14),AXY21-AXW21,IF(AND(AXW21&lt;=AYA14,AXY21&lt;=AYB14),AXY21-AYA14,IF(AND(AXW21&gt;AYA14,AXY21&gt;AYB14),AYB14-AXW21,0)))),0)),0)</f>
        <v>　</v>
      </c>
      <c r="AYB21" s="663"/>
      <c r="AYC21" s="664"/>
      <c r="AYD21" s="662" t="str">
        <f>IFERROR(IF(OR(AXV21="日",AXV21="祝",AXV21=0,AXW21=""),"　",MAX(IF(AND(AXW21&gt;AYG14,AXY21&gt;AYE14),0,IF(AND(AXW21&lt;=AYG14,AXW21&gt;AYD14,AXY21&gt;AYE14),AYG14-AXW21,IF(AND(AXW21&lt;=AYG14,AXW21&lt;=AYD14,AXY21&gt;AYE14),AYG14-AYD14,IF(AND(AXW21&gt;AYD14,AXY21&lt;=AYE14),AXY21-AXW21,IF(AND(AXW21&lt;=AYD14,AXY21&lt;=AYE14),AXY21-AYD14,0))))),0)),0)</f>
        <v>　</v>
      </c>
      <c r="AYE21" s="663"/>
      <c r="AYF21" s="664"/>
      <c r="AYG21" s="662" t="str">
        <f>IFERROR(IF(OR(AXV21="日",AXV21="祝",AXV21=0,AXW21=""),"　",MAX(IF(AND(AXW21&lt;=AYG14,AXY21&gt;AYH14),AYH14-AYG14,IF(AXY21&lt;=AYH14,0,IF(AND(AXW21&gt;AYG14,AXY21&gt;AYH14),AYH14-AXW21,0))),0)),0)</f>
        <v>　</v>
      </c>
      <c r="AYH21" s="663"/>
      <c r="AYI21" s="664"/>
      <c r="AYJ21" s="662" t="str">
        <f>IFERROR(IF(OR(AXV21="日",AXV21="祝",AXV21=0,AXW21=""),"　",MAX(IF(AXW21&gt;AYJ14,AXY21-AXW21,IF(AXW21&lt;=AYJ14,AXY21-AYJ14,0)),0)),0)</f>
        <v>　</v>
      </c>
      <c r="AYK21" s="663"/>
      <c r="AYL21" s="664"/>
      <c r="AYM21" s="662" t="str">
        <f>IFERROR(IF(OR(AXV21="日",AXV21="祝",AXV21=0,AXW21=""),"　",MAX(IF(AND(AXW21&lt;=AYM14,AXY21&gt;AYN14),AYN14-AYM14,IF(AND(AXW21&gt;AYM14,AXY21&lt;=AYN14),AXY21-AXW21,IF(AND(AXW21&lt;=AYM14,AXY21&lt;=AYN14),AXY21-AYM14,IF(AND(AXW21&gt;AYM14,AXY21&gt;AYN14),AYN14-AXW21,0)))),0)),0)</f>
        <v>　</v>
      </c>
      <c r="AYN21" s="663"/>
      <c r="AYO21" s="664"/>
      <c r="AYP21" s="662" t="str">
        <f>IFERROR(IF(OR(AXV21="日",AXV21="祝",AXV21=0,AXW21=""),"　",MAX(IF(AND(AXW21&gt;AYS14,AXY21&gt;AYQ14),0,IF(AND(AXW21&lt;=AYS14,AXW21&gt;AYP14,AXY21&gt;AYQ14),AYS14-AXW21,IF(AND(AXW21&lt;=AYS14,AXW21&lt;=AYP14,AXY21&gt;AYQ14),AYS14-AYP14,IF(AND(AXW21&gt;AYP14,AXY21&lt;=AYQ14),AXY21-AXW21,IF(AND(AXW21&lt;=AYP14,AXY21&lt;=AYQ14),AXY21-AYP14,0))))),0)),0)</f>
        <v>　</v>
      </c>
      <c r="AYQ21" s="663"/>
      <c r="AYR21" s="664"/>
      <c r="AYS21" s="662" t="str">
        <f>IFERROR(IF(OR(AXV21="日",AXV21="祝",AXV21=0,AXW21=""),"　",MAX(IF(AND(AXW21&lt;=AYS14,AXY21&gt;AYT14),AYT14-AYS14,IF(AXY21&lt;=AYT14,0,IF(AND(AXW21&gt;AYS14,AXY21&gt;AYT14),AYT14-AXW21,0))),0)),0)</f>
        <v>　</v>
      </c>
      <c r="AYT21" s="663"/>
      <c r="AYU21" s="664"/>
      <c r="AYV21" s="662" t="str">
        <f t="shared" si="24"/>
        <v>　</v>
      </c>
      <c r="AYW21" s="663"/>
      <c r="AYX21" s="664"/>
      <c r="AYY21" s="665" t="str">
        <f>IF(AZB21="×",TIME(0,0,0),IF(AZL4="非常勤",AYA21,AYM21))</f>
        <v>　</v>
      </c>
      <c r="AYZ21" s="666"/>
      <c r="AZA21" s="667"/>
      <c r="AZB21" s="265"/>
      <c r="AZC21" s="665" t="str">
        <f>IF(AZF21="×",TIME(0,0,0),IF(AZL4="非常勤",AYD21,AYP21))</f>
        <v>　</v>
      </c>
      <c r="AZD21" s="666"/>
      <c r="AZE21" s="667"/>
      <c r="AZF21" s="265"/>
      <c r="AZG21" s="665" t="str">
        <f>IF(AZJ21="×",TIME(0,0,0),IF(AZL4="非常勤",AYG21,AYS21))</f>
        <v>　</v>
      </c>
      <c r="AZH21" s="666"/>
      <c r="AZI21" s="667"/>
      <c r="AZJ21" s="265"/>
      <c r="AZK21" s="665" t="str">
        <f>IF(AZN21="×",TIME(0,0,0),IF(AZL4="非常勤",AYJ21,AYV21))</f>
        <v>　</v>
      </c>
      <c r="AZL21" s="666"/>
      <c r="AZM21" s="667"/>
      <c r="AZN21" s="265"/>
      <c r="AZO21" s="668"/>
      <c r="AZP21" s="669"/>
      <c r="AZQ21" s="668"/>
      <c r="AZR21" s="670"/>
      <c r="AZS21" s="669"/>
      <c r="AZT21" s="671"/>
      <c r="AZU21" s="672"/>
      <c r="AZV21" s="672"/>
      <c r="AZW21" s="673"/>
      <c r="AZX21" s="263">
        <f>$A$21</f>
        <v>7</v>
      </c>
      <c r="AZY21" s="264" t="str">
        <f>$B$21</f>
        <v>水</v>
      </c>
      <c r="AZZ21" s="660"/>
      <c r="BAA21" s="661"/>
      <c r="BAB21" s="660"/>
      <c r="BAC21" s="661"/>
      <c r="BAD21" s="662" t="str">
        <f>IFERROR(IF(OR(AZY21="日",AZY21="祝",AZY21=0,AZZ21=""),"　",MAX(IF(AND(AZZ21&lt;=BAD14,BAB21&gt;BAE14),BAE14-BAD14,IF(AND(AZZ21&gt;BAD14,BAB21&lt;=BAE14),BAB21-AZZ21,IF(AND(AZZ21&lt;=BAD14,BAB21&lt;=BAE14),BAB21-BAD14,IF(AND(AZZ21&gt;BAD14,BAB21&gt;BAE14),BAE14-AZZ21,0)))),0)),0)</f>
        <v>　</v>
      </c>
      <c r="BAE21" s="663"/>
      <c r="BAF21" s="664"/>
      <c r="BAG21" s="662" t="str">
        <f>IFERROR(IF(OR(AZY21="日",AZY21="祝",AZY21=0,AZZ21=""),"　",MAX(IF(AND(AZZ21&gt;BAJ14,BAB21&gt;BAH14),0,IF(AND(AZZ21&lt;=BAJ14,AZZ21&gt;BAG14,BAB21&gt;BAH14),BAJ14-AZZ21,IF(AND(AZZ21&lt;=BAJ14,AZZ21&lt;=BAG14,BAB21&gt;BAH14),BAJ14-BAG14,IF(AND(AZZ21&gt;BAG14,BAB21&lt;=BAH14),BAB21-AZZ21,IF(AND(AZZ21&lt;=BAG14,BAB21&lt;=BAH14),BAB21-BAG14,0))))),0)),0)</f>
        <v>　</v>
      </c>
      <c r="BAH21" s="663"/>
      <c r="BAI21" s="664"/>
      <c r="BAJ21" s="662" t="str">
        <f>IFERROR(IF(OR(AZY21="日",AZY21="祝",AZY21=0,AZZ21=""),"　",MAX(IF(AND(AZZ21&lt;=BAJ14,BAB21&gt;BAK14),BAK14-BAJ14,IF(BAB21&lt;=BAK14,0,IF(AND(AZZ21&gt;BAJ14,BAB21&gt;BAK14),BAK14-AZZ21,0))),0)),0)</f>
        <v>　</v>
      </c>
      <c r="BAK21" s="663"/>
      <c r="BAL21" s="664"/>
      <c r="BAM21" s="662" t="str">
        <f>IFERROR(IF(OR(AZY21="日",AZY21="祝",AZY21=0,AZZ21=""),"　",MAX(IF(AZZ21&gt;BAM14,BAB21-AZZ21,IF(AZZ21&lt;=BAM14,BAB21-BAM14,0)),0)),0)</f>
        <v>　</v>
      </c>
      <c r="BAN21" s="663"/>
      <c r="BAO21" s="664"/>
      <c r="BAP21" s="662" t="str">
        <f>IFERROR(IF(OR(AZY21="日",AZY21="祝",AZY21=0,AZZ21=""),"　",MAX(IF(AND(AZZ21&lt;=BAP14,BAB21&gt;BAQ14),BAQ14-BAP14,IF(AND(AZZ21&gt;BAP14,BAB21&lt;=BAQ14),BAB21-AZZ21,IF(AND(AZZ21&lt;=BAP14,BAB21&lt;=BAQ14),BAB21-BAP14,IF(AND(AZZ21&gt;BAP14,BAB21&gt;BAQ14),BAQ14-AZZ21,0)))),0)),0)</f>
        <v>　</v>
      </c>
      <c r="BAQ21" s="663"/>
      <c r="BAR21" s="664"/>
      <c r="BAS21" s="662" t="str">
        <f>IFERROR(IF(OR(AZY21="日",AZY21="祝",AZY21=0,AZZ21=""),"　",MAX(IF(AND(AZZ21&gt;BAV14,BAB21&gt;BAT14),0,IF(AND(AZZ21&lt;=BAV14,AZZ21&gt;BAS14,BAB21&gt;BAT14),BAV14-AZZ21,IF(AND(AZZ21&lt;=BAV14,AZZ21&lt;=BAS14,BAB21&gt;BAT14),BAV14-BAS14,IF(AND(AZZ21&gt;BAS14,BAB21&lt;=BAT14),BAB21-AZZ21,IF(AND(AZZ21&lt;=BAS14,BAB21&lt;=BAT14),BAB21-BAS14,0))))),0)),0)</f>
        <v>　</v>
      </c>
      <c r="BAT21" s="663"/>
      <c r="BAU21" s="664"/>
      <c r="BAV21" s="662" t="str">
        <f>IFERROR(IF(OR(AZY21="日",AZY21="祝",AZY21=0,AZZ21=""),"　",MAX(IF(AND(AZZ21&lt;=BAV14,BAB21&gt;BAW14),BAW14-BAV14,IF(BAB21&lt;=BAW14,0,IF(AND(AZZ21&gt;BAV14,BAB21&gt;BAW14),BAW14-AZZ21,0))),0)),0)</f>
        <v>　</v>
      </c>
      <c r="BAW21" s="663"/>
      <c r="BAX21" s="664"/>
      <c r="BAY21" s="662" t="str">
        <f t="shared" si="25"/>
        <v>　</v>
      </c>
      <c r="BAZ21" s="663"/>
      <c r="BBA21" s="664"/>
      <c r="BBB21" s="665" t="str">
        <f>IF(BBE21="×",TIME(0,0,0),IF(BBO4="非常勤",BAD21,BAP21))</f>
        <v>　</v>
      </c>
      <c r="BBC21" s="666"/>
      <c r="BBD21" s="667"/>
      <c r="BBE21" s="265"/>
      <c r="BBF21" s="665" t="str">
        <f>IF(BBI21="×",TIME(0,0,0),IF(BBO4="非常勤",BAG21,BAS21))</f>
        <v>　</v>
      </c>
      <c r="BBG21" s="666"/>
      <c r="BBH21" s="667"/>
      <c r="BBI21" s="265"/>
      <c r="BBJ21" s="665" t="str">
        <f>IF(BBM21="×",TIME(0,0,0),IF(BBO4="非常勤",BAJ21,BAV21))</f>
        <v>　</v>
      </c>
      <c r="BBK21" s="666"/>
      <c r="BBL21" s="667"/>
      <c r="BBM21" s="265"/>
      <c r="BBN21" s="665" t="str">
        <f>IF(BBQ21="×",TIME(0,0,0),IF(BBO4="非常勤",BAM21,BAY21))</f>
        <v>　</v>
      </c>
      <c r="BBO21" s="666"/>
      <c r="BBP21" s="667"/>
      <c r="BBQ21" s="265"/>
      <c r="BBR21" s="668"/>
      <c r="BBS21" s="669"/>
      <c r="BBT21" s="668"/>
      <c r="BBU21" s="670"/>
      <c r="BBV21" s="669"/>
      <c r="BBW21" s="671"/>
      <c r="BBX21" s="672"/>
      <c r="BBY21" s="672"/>
      <c r="BBZ21" s="673"/>
      <c r="BCA21" s="263">
        <f>$A$21</f>
        <v>7</v>
      </c>
      <c r="BCB21" s="264" t="str">
        <f>$B$21</f>
        <v>水</v>
      </c>
      <c r="BCC21" s="660"/>
      <c r="BCD21" s="661"/>
      <c r="BCE21" s="660"/>
      <c r="BCF21" s="661"/>
      <c r="BCG21" s="662" t="str">
        <f>IFERROR(IF(OR(BCB21="日",BCB21="祝",BCB21=0,BCC21=""),"　",MAX(IF(AND(BCC21&lt;=BCG14,BCE21&gt;BCH14),BCH14-BCG14,IF(AND(BCC21&gt;BCG14,BCE21&lt;=BCH14),BCE21-BCC21,IF(AND(BCC21&lt;=BCG14,BCE21&lt;=BCH14),BCE21-BCG14,IF(AND(BCC21&gt;BCG14,BCE21&gt;BCH14),BCH14-BCC21,0)))),0)),0)</f>
        <v>　</v>
      </c>
      <c r="BCH21" s="663"/>
      <c r="BCI21" s="664"/>
      <c r="BCJ21" s="662" t="str">
        <f>IFERROR(IF(OR(BCB21="日",BCB21="祝",BCB21=0,BCC21=""),"　",MAX(IF(AND(BCC21&gt;BCM14,BCE21&gt;BCK14),0,IF(AND(BCC21&lt;=BCM14,BCC21&gt;BCJ14,BCE21&gt;BCK14),BCM14-BCC21,IF(AND(BCC21&lt;=BCM14,BCC21&lt;=BCJ14,BCE21&gt;BCK14),BCM14-BCJ14,IF(AND(BCC21&gt;BCJ14,BCE21&lt;=BCK14),BCE21-BCC21,IF(AND(BCC21&lt;=BCJ14,BCE21&lt;=BCK14),BCE21-BCJ14,0))))),0)),0)</f>
        <v>　</v>
      </c>
      <c r="BCK21" s="663"/>
      <c r="BCL21" s="664"/>
      <c r="BCM21" s="662" t="str">
        <f>IFERROR(IF(OR(BCB21="日",BCB21="祝",BCB21=0,BCC21=""),"　",MAX(IF(AND(BCC21&lt;=BCM14,BCE21&gt;BCN14),BCN14-BCM14,IF(BCE21&lt;=BCN14,0,IF(AND(BCC21&gt;BCM14,BCE21&gt;BCN14),BCN14-BCC21,0))),0)),0)</f>
        <v>　</v>
      </c>
      <c r="BCN21" s="663"/>
      <c r="BCO21" s="664"/>
      <c r="BCP21" s="662" t="str">
        <f>IFERROR(IF(OR(BCB21="日",BCB21="祝",BCB21=0,BCC21=""),"　",MAX(IF(BCC21&gt;BCP14,BCE21-BCC21,IF(BCC21&lt;=BCP14,BCE21-BCP14,0)),0)),0)</f>
        <v>　</v>
      </c>
      <c r="BCQ21" s="663"/>
      <c r="BCR21" s="664"/>
      <c r="BCS21" s="662" t="str">
        <f>IFERROR(IF(OR(BCB21="日",BCB21="祝",BCB21=0,BCC21=""),"　",MAX(IF(AND(BCC21&lt;=BCS14,BCE21&gt;BCT14),BCT14-BCS14,IF(AND(BCC21&gt;BCS14,BCE21&lt;=BCT14),BCE21-BCC21,IF(AND(BCC21&lt;=BCS14,BCE21&lt;=BCT14),BCE21-BCS14,IF(AND(BCC21&gt;BCS14,BCE21&gt;BCT14),BCT14-BCC21,0)))),0)),0)</f>
        <v>　</v>
      </c>
      <c r="BCT21" s="663"/>
      <c r="BCU21" s="664"/>
      <c r="BCV21" s="662" t="str">
        <f>IFERROR(IF(OR(BCB21="日",BCB21="祝",BCB21=0,BCC21=""),"　",MAX(IF(AND(BCC21&gt;BCY14,BCE21&gt;BCW14),0,IF(AND(BCC21&lt;=BCY14,BCC21&gt;BCV14,BCE21&gt;BCW14),BCY14-BCC21,IF(AND(BCC21&lt;=BCY14,BCC21&lt;=BCV14,BCE21&gt;BCW14),BCY14-BCV14,IF(AND(BCC21&gt;BCV14,BCE21&lt;=BCW14),BCE21-BCC21,IF(AND(BCC21&lt;=BCV14,BCE21&lt;=BCW14),BCE21-BCV14,0))))),0)),0)</f>
        <v>　</v>
      </c>
      <c r="BCW21" s="663"/>
      <c r="BCX21" s="664"/>
      <c r="BCY21" s="662" t="str">
        <f>IFERROR(IF(OR(BCB21="日",BCB21="祝",BCB21=0,BCC21=""),"　",MAX(IF(AND(BCC21&lt;=BCY14,BCE21&gt;BCZ14),BCZ14-BCY14,IF(BCE21&lt;=BCZ14,0,IF(AND(BCC21&gt;BCY14,BCE21&gt;BCZ14),BCZ14-BCC21,0))),0)),0)</f>
        <v>　</v>
      </c>
      <c r="BCZ21" s="663"/>
      <c r="BDA21" s="664"/>
      <c r="BDB21" s="662" t="str">
        <f t="shared" si="26"/>
        <v>　</v>
      </c>
      <c r="BDC21" s="663"/>
      <c r="BDD21" s="664"/>
      <c r="BDE21" s="665" t="str">
        <f>IF(BDH21="×",TIME(0,0,0),IF(BDR4="非常勤",BCG21,BCS21))</f>
        <v>　</v>
      </c>
      <c r="BDF21" s="666"/>
      <c r="BDG21" s="667"/>
      <c r="BDH21" s="265"/>
      <c r="BDI21" s="665" t="str">
        <f>IF(BDL21="×",TIME(0,0,0),IF(BDR4="非常勤",BCJ21,BCV21))</f>
        <v>　</v>
      </c>
      <c r="BDJ21" s="666"/>
      <c r="BDK21" s="667"/>
      <c r="BDL21" s="265"/>
      <c r="BDM21" s="665" t="str">
        <f>IF(BDP21="×",TIME(0,0,0),IF(BDR4="非常勤",BCM21,BCY21))</f>
        <v>　</v>
      </c>
      <c r="BDN21" s="666"/>
      <c r="BDO21" s="667"/>
      <c r="BDP21" s="265"/>
      <c r="BDQ21" s="665" t="str">
        <f>IF(BDT21="×",TIME(0,0,0),IF(BDR4="非常勤",BCP21,BDB21))</f>
        <v>　</v>
      </c>
      <c r="BDR21" s="666"/>
      <c r="BDS21" s="667"/>
      <c r="BDT21" s="265"/>
      <c r="BDU21" s="668"/>
      <c r="BDV21" s="669"/>
      <c r="BDW21" s="668"/>
      <c r="BDX21" s="670"/>
      <c r="BDY21" s="669"/>
      <c r="BDZ21" s="671"/>
      <c r="BEA21" s="672"/>
      <c r="BEB21" s="672"/>
      <c r="BEC21" s="673"/>
      <c r="BED21" s="263">
        <f>$A$21</f>
        <v>7</v>
      </c>
      <c r="BEE21" s="264" t="str">
        <f>$B$21</f>
        <v>水</v>
      </c>
      <c r="BEF21" s="660"/>
      <c r="BEG21" s="661"/>
      <c r="BEH21" s="660"/>
      <c r="BEI21" s="661"/>
      <c r="BEJ21" s="662" t="str">
        <f>IFERROR(IF(OR(BEE21="日",BEE21="祝",BEE21=0,BEF21=""),"　",MAX(IF(AND(BEF21&lt;=BEJ14,BEH21&gt;BEK14),BEK14-BEJ14,IF(AND(BEF21&gt;BEJ14,BEH21&lt;=BEK14),BEH21-BEF21,IF(AND(BEF21&lt;=BEJ14,BEH21&lt;=BEK14),BEH21-BEJ14,IF(AND(BEF21&gt;BEJ14,BEH21&gt;BEK14),BEK14-BEF21,0)))),0)),0)</f>
        <v>　</v>
      </c>
      <c r="BEK21" s="663"/>
      <c r="BEL21" s="664"/>
      <c r="BEM21" s="662" t="str">
        <f>IFERROR(IF(OR(BEE21="日",BEE21="祝",BEE21=0,BEF21=""),"　",MAX(IF(AND(BEF21&gt;BEP14,BEH21&gt;BEN14),0,IF(AND(BEF21&lt;=BEP14,BEF21&gt;BEM14,BEH21&gt;BEN14),BEP14-BEF21,IF(AND(BEF21&lt;=BEP14,BEF21&lt;=BEM14,BEH21&gt;BEN14),BEP14-BEM14,IF(AND(BEF21&gt;BEM14,BEH21&lt;=BEN14),BEH21-BEF21,IF(AND(BEF21&lt;=BEM14,BEH21&lt;=BEN14),BEH21-BEM14,0))))),0)),0)</f>
        <v>　</v>
      </c>
      <c r="BEN21" s="663"/>
      <c r="BEO21" s="664"/>
      <c r="BEP21" s="662" t="str">
        <f>IFERROR(IF(OR(BEE21="日",BEE21="祝",BEE21=0,BEF21=""),"　",MAX(IF(AND(BEF21&lt;=BEP14,BEH21&gt;BEQ14),BEQ14-BEP14,IF(BEH21&lt;=BEQ14,0,IF(AND(BEF21&gt;BEP14,BEH21&gt;BEQ14),BEQ14-BEF21,0))),0)),0)</f>
        <v>　</v>
      </c>
      <c r="BEQ21" s="663"/>
      <c r="BER21" s="664"/>
      <c r="BES21" s="662" t="str">
        <f>IFERROR(IF(OR(BEE21="日",BEE21="祝",BEE21=0,BEF21=""),"　",MAX(IF(BEF21&gt;BES14,BEH21-BEF21,IF(BEF21&lt;=BES14,BEH21-BES14,0)),0)),0)</f>
        <v>　</v>
      </c>
      <c r="BET21" s="663"/>
      <c r="BEU21" s="664"/>
      <c r="BEV21" s="662" t="str">
        <f>IFERROR(IF(OR(BEE21="日",BEE21="祝",BEE21=0,BEF21=""),"　",MAX(IF(AND(BEF21&lt;=BEV14,BEH21&gt;BEW14),BEW14-BEV14,IF(AND(BEF21&gt;BEV14,BEH21&lt;=BEW14),BEH21-BEF21,IF(AND(BEF21&lt;=BEV14,BEH21&lt;=BEW14),BEH21-BEV14,IF(AND(BEF21&gt;BEV14,BEH21&gt;BEW14),BEW14-BEF21,0)))),0)),0)</f>
        <v>　</v>
      </c>
      <c r="BEW21" s="663"/>
      <c r="BEX21" s="664"/>
      <c r="BEY21" s="662" t="str">
        <f>IFERROR(IF(OR(BEE21="日",BEE21="祝",BEE21=0,BEF21=""),"　",MAX(IF(AND(BEF21&gt;BFB14,BEH21&gt;BEZ14),0,IF(AND(BEF21&lt;=BFB14,BEF21&gt;BEY14,BEH21&gt;BEZ14),BFB14-BEF21,IF(AND(BEF21&lt;=BFB14,BEF21&lt;=BEY14,BEH21&gt;BEZ14),BFB14-BEY14,IF(AND(BEF21&gt;BEY14,BEH21&lt;=BEZ14),BEH21-BEF21,IF(AND(BEF21&lt;=BEY14,BEH21&lt;=BEZ14),BEH21-BEY14,0))))),0)),0)</f>
        <v>　</v>
      </c>
      <c r="BEZ21" s="663"/>
      <c r="BFA21" s="664"/>
      <c r="BFB21" s="662" t="str">
        <f>IFERROR(IF(OR(BEE21="日",BEE21="祝",BEE21=0,BEF21=""),"　",MAX(IF(AND(BEF21&lt;=BFB14,BEH21&gt;BFC14),BFC14-BFB14,IF(BEH21&lt;=BFC14,0,IF(AND(BEF21&gt;BFB14,BEH21&gt;BFC14),BFC14-BEF21,0))),0)),0)</f>
        <v>　</v>
      </c>
      <c r="BFC21" s="663"/>
      <c r="BFD21" s="664"/>
      <c r="BFE21" s="662" t="str">
        <f t="shared" si="27"/>
        <v>　</v>
      </c>
      <c r="BFF21" s="663"/>
      <c r="BFG21" s="664"/>
      <c r="BFH21" s="665" t="str">
        <f>IF(BFK21="×",TIME(0,0,0),IF(BFU4="非常勤",BEJ21,BEV21))</f>
        <v>　</v>
      </c>
      <c r="BFI21" s="666"/>
      <c r="BFJ21" s="667"/>
      <c r="BFK21" s="265"/>
      <c r="BFL21" s="665" t="str">
        <f>IF(BFO21="×",TIME(0,0,0),IF(BFU4="非常勤",BEM21,BEY21))</f>
        <v>　</v>
      </c>
      <c r="BFM21" s="666"/>
      <c r="BFN21" s="667"/>
      <c r="BFO21" s="265"/>
      <c r="BFP21" s="665" t="str">
        <f>IF(BFS21="×",TIME(0,0,0),IF(BFU4="非常勤",BEP21,BFB21))</f>
        <v>　</v>
      </c>
      <c r="BFQ21" s="666"/>
      <c r="BFR21" s="667"/>
      <c r="BFS21" s="265"/>
      <c r="BFT21" s="665" t="str">
        <f>IF(BFW21="×",TIME(0,0,0),IF(BFU4="非常勤",BES21,BFE21))</f>
        <v>　</v>
      </c>
      <c r="BFU21" s="666"/>
      <c r="BFV21" s="667"/>
      <c r="BFW21" s="265"/>
      <c r="BFX21" s="668"/>
      <c r="BFY21" s="669"/>
      <c r="BFZ21" s="668"/>
      <c r="BGA21" s="670"/>
      <c r="BGB21" s="669"/>
      <c r="BGC21" s="671"/>
      <c r="BGD21" s="672"/>
      <c r="BGE21" s="672"/>
      <c r="BGF21" s="673"/>
      <c r="BGG21" s="263">
        <f>$A$21</f>
        <v>7</v>
      </c>
      <c r="BGH21" s="264" t="str">
        <f>$B$21</f>
        <v>水</v>
      </c>
      <c r="BGI21" s="660"/>
      <c r="BGJ21" s="661"/>
      <c r="BGK21" s="660"/>
      <c r="BGL21" s="661"/>
      <c r="BGM21" s="662" t="str">
        <f>IFERROR(IF(OR(BGH21="日",BGH21="祝",BGH21=0,BGI21=""),"　",MAX(IF(AND(BGI21&lt;=BGM14,BGK21&gt;BGN14),BGN14-BGM14,IF(AND(BGI21&gt;BGM14,BGK21&lt;=BGN14),BGK21-BGI21,IF(AND(BGI21&lt;=BGM14,BGK21&lt;=BGN14),BGK21-BGM14,IF(AND(BGI21&gt;BGM14,BGK21&gt;BGN14),BGN14-BGI21,0)))),0)),0)</f>
        <v>　</v>
      </c>
      <c r="BGN21" s="663"/>
      <c r="BGO21" s="664"/>
      <c r="BGP21" s="662" t="str">
        <f>IFERROR(IF(OR(BGH21="日",BGH21="祝",BGH21=0,BGI21=""),"　",MAX(IF(AND(BGI21&gt;BGS14,BGK21&gt;BGQ14),0,IF(AND(BGI21&lt;=BGS14,BGI21&gt;BGP14,BGK21&gt;BGQ14),BGS14-BGI21,IF(AND(BGI21&lt;=BGS14,BGI21&lt;=BGP14,BGK21&gt;BGQ14),BGS14-BGP14,IF(AND(BGI21&gt;BGP14,BGK21&lt;=BGQ14),BGK21-BGI21,IF(AND(BGI21&lt;=BGP14,BGK21&lt;=BGQ14),BGK21-BGP14,0))))),0)),0)</f>
        <v>　</v>
      </c>
      <c r="BGQ21" s="663"/>
      <c r="BGR21" s="664"/>
      <c r="BGS21" s="662" t="str">
        <f>IFERROR(IF(OR(BGH21="日",BGH21="祝",BGH21=0,BGI21=""),"　",MAX(IF(AND(BGI21&lt;=BGS14,BGK21&gt;BGT14),BGT14-BGS14,IF(BGK21&lt;=BGT14,0,IF(AND(BGI21&gt;BGS14,BGK21&gt;BGT14),BGT14-BGI21,0))),0)),0)</f>
        <v>　</v>
      </c>
      <c r="BGT21" s="663"/>
      <c r="BGU21" s="664"/>
      <c r="BGV21" s="662" t="str">
        <f>IFERROR(IF(OR(BGH21="日",BGH21="祝",BGH21=0,BGI21=""),"　",MAX(IF(BGI21&gt;BGV14,BGK21-BGI21,IF(BGI21&lt;=BGV14,BGK21-BGV14,0)),0)),0)</f>
        <v>　</v>
      </c>
      <c r="BGW21" s="663"/>
      <c r="BGX21" s="664"/>
      <c r="BGY21" s="662" t="str">
        <f>IFERROR(IF(OR(BGH21="日",BGH21="祝",BGH21=0,BGI21=""),"　",MAX(IF(AND(BGI21&lt;=BGY14,BGK21&gt;BGZ14),BGZ14-BGY14,IF(AND(BGI21&gt;BGY14,BGK21&lt;=BGZ14),BGK21-BGI21,IF(AND(BGI21&lt;=BGY14,BGK21&lt;=BGZ14),BGK21-BGY14,IF(AND(BGI21&gt;BGY14,BGK21&gt;BGZ14),BGZ14-BGI21,0)))),0)),0)</f>
        <v>　</v>
      </c>
      <c r="BGZ21" s="663"/>
      <c r="BHA21" s="664"/>
      <c r="BHB21" s="662" t="str">
        <f>IFERROR(IF(OR(BGH21="日",BGH21="祝",BGH21=0,BGI21=""),"　",MAX(IF(AND(BGI21&gt;BHE14,BGK21&gt;BHC14),0,IF(AND(BGI21&lt;=BHE14,BGI21&gt;BHB14,BGK21&gt;BHC14),BHE14-BGI21,IF(AND(BGI21&lt;=BHE14,BGI21&lt;=BHB14,BGK21&gt;BHC14),BHE14-BHB14,IF(AND(BGI21&gt;BHB14,BGK21&lt;=BHC14),BGK21-BGI21,IF(AND(BGI21&lt;=BHB14,BGK21&lt;=BHC14),BGK21-BHB14,0))))),0)),0)</f>
        <v>　</v>
      </c>
      <c r="BHC21" s="663"/>
      <c r="BHD21" s="664"/>
      <c r="BHE21" s="662" t="str">
        <f>IFERROR(IF(OR(BGH21="日",BGH21="祝",BGH21=0,BGI21=""),"　",MAX(IF(AND(BGI21&lt;=BHE14,BGK21&gt;BHF14),BHF14-BHE14,IF(BGK21&lt;=BHF14,0,IF(AND(BGI21&gt;BHE14,BGK21&gt;BHF14),BHF14-BGI21,0))),0)),0)</f>
        <v>　</v>
      </c>
      <c r="BHF21" s="663"/>
      <c r="BHG21" s="664"/>
      <c r="BHH21" s="662" t="str">
        <f t="shared" si="28"/>
        <v>　</v>
      </c>
      <c r="BHI21" s="663"/>
      <c r="BHJ21" s="664"/>
      <c r="BHK21" s="665" t="str">
        <f>IF(BHN21="×",TIME(0,0,0),IF(BHX4="非常勤",BGM21,BGY21))</f>
        <v>　</v>
      </c>
      <c r="BHL21" s="666"/>
      <c r="BHM21" s="667"/>
      <c r="BHN21" s="265"/>
      <c r="BHO21" s="665" t="str">
        <f>IF(BHR21="×",TIME(0,0,0),IF(BHX4="非常勤",BGP21,BHB21))</f>
        <v>　</v>
      </c>
      <c r="BHP21" s="666"/>
      <c r="BHQ21" s="667"/>
      <c r="BHR21" s="265"/>
      <c r="BHS21" s="665" t="str">
        <f>IF(BHV21="×",TIME(0,0,0),IF(BHX4="非常勤",BGS21,BHE21))</f>
        <v>　</v>
      </c>
      <c r="BHT21" s="666"/>
      <c r="BHU21" s="667"/>
      <c r="BHV21" s="265"/>
      <c r="BHW21" s="665" t="str">
        <f>IF(BHZ21="×",TIME(0,0,0),IF(BHX4="非常勤",BGV21,BHH21))</f>
        <v>　</v>
      </c>
      <c r="BHX21" s="666"/>
      <c r="BHY21" s="667"/>
      <c r="BHZ21" s="265"/>
      <c r="BIA21" s="668"/>
      <c r="BIB21" s="669"/>
      <c r="BIC21" s="668"/>
      <c r="BID21" s="670"/>
      <c r="BIE21" s="669"/>
      <c r="BIF21" s="671"/>
      <c r="BIG21" s="672"/>
      <c r="BIH21" s="672"/>
      <c r="BII21" s="673"/>
      <c r="BIJ21" s="263">
        <f>$A$21</f>
        <v>7</v>
      </c>
      <c r="BIK21" s="264" t="str">
        <f>$B$21</f>
        <v>水</v>
      </c>
      <c r="BIL21" s="660"/>
      <c r="BIM21" s="661"/>
      <c r="BIN21" s="660"/>
      <c r="BIO21" s="661"/>
      <c r="BIP21" s="662" t="str">
        <f>IFERROR(IF(OR(BIK21="日",BIK21="祝",BIK21=0,BIL21=""),"　",MAX(IF(AND(BIL21&lt;=BIP14,BIN21&gt;BIQ14),BIQ14-BIP14,IF(AND(BIL21&gt;BIP14,BIN21&lt;=BIQ14),BIN21-BIL21,IF(AND(BIL21&lt;=BIP14,BIN21&lt;=BIQ14),BIN21-BIP14,IF(AND(BIL21&gt;BIP14,BIN21&gt;BIQ14),BIQ14-BIL21,0)))),0)),0)</f>
        <v>　</v>
      </c>
      <c r="BIQ21" s="663"/>
      <c r="BIR21" s="664"/>
      <c r="BIS21" s="662" t="str">
        <f>IFERROR(IF(OR(BIK21="日",BIK21="祝",BIK21=0,BIL21=""),"　",MAX(IF(AND(BIL21&gt;BIV14,BIN21&gt;BIT14),0,IF(AND(BIL21&lt;=BIV14,BIL21&gt;BIS14,BIN21&gt;BIT14),BIV14-BIL21,IF(AND(BIL21&lt;=BIV14,BIL21&lt;=BIS14,BIN21&gt;BIT14),BIV14-BIS14,IF(AND(BIL21&gt;BIS14,BIN21&lt;=BIT14),BIN21-BIL21,IF(AND(BIL21&lt;=BIS14,BIN21&lt;=BIT14),BIN21-BIS14,0))))),0)),0)</f>
        <v>　</v>
      </c>
      <c r="BIT21" s="663"/>
      <c r="BIU21" s="664"/>
      <c r="BIV21" s="662" t="str">
        <f>IFERROR(IF(OR(BIK21="日",BIK21="祝",BIK21=0,BIL21=""),"　",MAX(IF(AND(BIL21&lt;=BIV14,BIN21&gt;BIW14),BIW14-BIV14,IF(BIN21&lt;=BIW14,0,IF(AND(BIL21&gt;BIV14,BIN21&gt;BIW14),BIW14-BIL21,0))),0)),0)</f>
        <v>　</v>
      </c>
      <c r="BIW21" s="663"/>
      <c r="BIX21" s="664"/>
      <c r="BIY21" s="662" t="str">
        <f>IFERROR(IF(OR(BIK21="日",BIK21="祝",BIK21=0,BIL21=""),"　",MAX(IF(BIL21&gt;BIY14,BIN21-BIL21,IF(BIL21&lt;=BIY14,BIN21-BIY14,0)),0)),0)</f>
        <v>　</v>
      </c>
      <c r="BIZ21" s="663"/>
      <c r="BJA21" s="664"/>
      <c r="BJB21" s="662" t="str">
        <f>IFERROR(IF(OR(BIK21="日",BIK21="祝",BIK21=0,BIL21=""),"　",MAX(IF(AND(BIL21&lt;=BJB14,BIN21&gt;BJC14),BJC14-BJB14,IF(AND(BIL21&gt;BJB14,BIN21&lt;=BJC14),BIN21-BIL21,IF(AND(BIL21&lt;=BJB14,BIN21&lt;=BJC14),BIN21-BJB14,IF(AND(BIL21&gt;BJB14,BIN21&gt;BJC14),BJC14-BIL21,0)))),0)),0)</f>
        <v>　</v>
      </c>
      <c r="BJC21" s="663"/>
      <c r="BJD21" s="664"/>
      <c r="BJE21" s="662" t="str">
        <f>IFERROR(IF(OR(BIK21="日",BIK21="祝",BIK21=0,BIL21=""),"　",MAX(IF(AND(BIL21&gt;BJH14,BIN21&gt;BJF14),0,IF(AND(BIL21&lt;=BJH14,BIL21&gt;BJE14,BIN21&gt;BJF14),BJH14-BIL21,IF(AND(BIL21&lt;=BJH14,BIL21&lt;=BJE14,BIN21&gt;BJF14),BJH14-BJE14,IF(AND(BIL21&gt;BJE14,BIN21&lt;=BJF14),BIN21-BIL21,IF(AND(BIL21&lt;=BJE14,BIN21&lt;=BJF14),BIN21-BJE14,0))))),0)),0)</f>
        <v>　</v>
      </c>
      <c r="BJF21" s="663"/>
      <c r="BJG21" s="664"/>
      <c r="BJH21" s="662" t="str">
        <f>IFERROR(IF(OR(BIK21="日",BIK21="祝",BIK21=0,BIL21=""),"　",MAX(IF(AND(BIL21&lt;=BJH14,BIN21&gt;BJI14),BJI14-BJH14,IF(BIN21&lt;=BJI14,0,IF(AND(BIL21&gt;BJH14,BIN21&gt;BJI14),BJI14-BIL21,0))),0)),0)</f>
        <v>　</v>
      </c>
      <c r="BJI21" s="663"/>
      <c r="BJJ21" s="664"/>
      <c r="BJK21" s="662" t="str">
        <f t="shared" si="29"/>
        <v>　</v>
      </c>
      <c r="BJL21" s="663"/>
      <c r="BJM21" s="664"/>
      <c r="BJN21" s="665" t="str">
        <f>IF(BJQ21="×",TIME(0,0,0),IF(BKA4="非常勤",BIP21,BJB21))</f>
        <v>　</v>
      </c>
      <c r="BJO21" s="666"/>
      <c r="BJP21" s="667"/>
      <c r="BJQ21" s="265"/>
      <c r="BJR21" s="665" t="str">
        <f>IF(BJU21="×",TIME(0,0,0),IF(BKA4="非常勤",BIS21,BJE21))</f>
        <v>　</v>
      </c>
      <c r="BJS21" s="666"/>
      <c r="BJT21" s="667"/>
      <c r="BJU21" s="265"/>
      <c r="BJV21" s="665" t="str">
        <f>IF(BJY21="×",TIME(0,0,0),IF(BKA4="非常勤",BIV21,BJH21))</f>
        <v>　</v>
      </c>
      <c r="BJW21" s="666"/>
      <c r="BJX21" s="667"/>
      <c r="BJY21" s="265"/>
      <c r="BJZ21" s="665" t="str">
        <f>IF(BKC21="×",TIME(0,0,0),IF(BKA4="非常勤",BIY21,BJK21))</f>
        <v>　</v>
      </c>
      <c r="BKA21" s="666"/>
      <c r="BKB21" s="667"/>
      <c r="BKC21" s="265"/>
      <c r="BKD21" s="668"/>
      <c r="BKE21" s="669"/>
      <c r="BKF21" s="668"/>
      <c r="BKG21" s="670"/>
      <c r="BKH21" s="669"/>
      <c r="BKI21" s="671"/>
      <c r="BKJ21" s="672"/>
      <c r="BKK21" s="672"/>
      <c r="BKL21" s="673"/>
      <c r="BKM21" s="263">
        <f>$A$21</f>
        <v>7</v>
      </c>
      <c r="BKN21" s="264" t="str">
        <f>$B$21</f>
        <v>水</v>
      </c>
      <c r="BKO21" s="660"/>
      <c r="BKP21" s="661"/>
      <c r="BKQ21" s="660"/>
      <c r="BKR21" s="661"/>
      <c r="BKS21" s="662" t="str">
        <f>IFERROR(IF(OR(BKN21="日",BKN21="祝",BKN21=0,BKO21=""),"　",MAX(IF(AND(BKO21&lt;=BKS14,BKQ21&gt;BKT14),BKT14-BKS14,IF(AND(BKO21&gt;BKS14,BKQ21&lt;=BKT14),BKQ21-BKO21,IF(AND(BKO21&lt;=BKS14,BKQ21&lt;=BKT14),BKQ21-BKS14,IF(AND(BKO21&gt;BKS14,BKQ21&gt;BKT14),BKT14-BKO21,0)))),0)),0)</f>
        <v>　</v>
      </c>
      <c r="BKT21" s="663"/>
      <c r="BKU21" s="664"/>
      <c r="BKV21" s="662" t="str">
        <f>IFERROR(IF(OR(BKN21="日",BKN21="祝",BKN21=0,BKO21=""),"　",MAX(IF(AND(BKO21&gt;BKY14,BKQ21&gt;BKW14),0,IF(AND(BKO21&lt;=BKY14,BKO21&gt;BKV14,BKQ21&gt;BKW14),BKY14-BKO21,IF(AND(BKO21&lt;=BKY14,BKO21&lt;=BKV14,BKQ21&gt;BKW14),BKY14-BKV14,IF(AND(BKO21&gt;BKV14,BKQ21&lt;=BKW14),BKQ21-BKO21,IF(AND(BKO21&lt;=BKV14,BKQ21&lt;=BKW14),BKQ21-BKV14,0))))),0)),0)</f>
        <v>　</v>
      </c>
      <c r="BKW21" s="663"/>
      <c r="BKX21" s="664"/>
      <c r="BKY21" s="662" t="str">
        <f>IFERROR(IF(OR(BKN21="日",BKN21="祝",BKN21=0,BKO21=""),"　",MAX(IF(AND(BKO21&lt;=BKY14,BKQ21&gt;BKZ14),BKZ14-BKY14,IF(BKQ21&lt;=BKZ14,0,IF(AND(BKO21&gt;BKY14,BKQ21&gt;BKZ14),BKZ14-BKO21,0))),0)),0)</f>
        <v>　</v>
      </c>
      <c r="BKZ21" s="663"/>
      <c r="BLA21" s="664"/>
      <c r="BLB21" s="662" t="str">
        <f>IFERROR(IF(OR(BKN21="日",BKN21="祝",BKN21=0,BKO21=""),"　",MAX(IF(BKO21&gt;BLB14,BKQ21-BKO21,IF(BKO21&lt;=BLB14,BKQ21-BLB14,0)),0)),0)</f>
        <v>　</v>
      </c>
      <c r="BLC21" s="663"/>
      <c r="BLD21" s="664"/>
      <c r="BLE21" s="662" t="str">
        <f>IFERROR(IF(OR(BKN21="日",BKN21="祝",BKN21=0,BKO21=""),"　",MAX(IF(AND(BKO21&lt;=BLE14,BKQ21&gt;BLF14),BLF14-BLE14,IF(AND(BKO21&gt;BLE14,BKQ21&lt;=BLF14),BKQ21-BKO21,IF(AND(BKO21&lt;=BLE14,BKQ21&lt;=BLF14),BKQ21-BLE14,IF(AND(BKO21&gt;BLE14,BKQ21&gt;BLF14),BLF14-BKO21,0)))),0)),0)</f>
        <v>　</v>
      </c>
      <c r="BLF21" s="663"/>
      <c r="BLG21" s="664"/>
      <c r="BLH21" s="662" t="str">
        <f>IFERROR(IF(OR(BKN21="日",BKN21="祝",BKN21=0,BKO21=""),"　",MAX(IF(AND(BKO21&gt;BLK14,BKQ21&gt;BLI14),0,IF(AND(BKO21&lt;=BLK14,BKO21&gt;BLH14,BKQ21&gt;BLI14),BLK14-BKO21,IF(AND(BKO21&lt;=BLK14,BKO21&lt;=BLH14,BKQ21&gt;BLI14),BLK14-BLH14,IF(AND(BKO21&gt;BLH14,BKQ21&lt;=BLI14),BKQ21-BKO21,IF(AND(BKO21&lt;=BLH14,BKQ21&lt;=BLI14),BKQ21-BLH14,0))))),0)),0)</f>
        <v>　</v>
      </c>
      <c r="BLI21" s="663"/>
      <c r="BLJ21" s="664"/>
      <c r="BLK21" s="662" t="str">
        <f>IFERROR(IF(OR(BKN21="日",BKN21="祝",BKN21=0,BKO21=""),"　",MAX(IF(AND(BKO21&lt;=BLK14,BKQ21&gt;BLL14),BLL14-BLK14,IF(BKQ21&lt;=BLL14,0,IF(AND(BKO21&gt;BLK14,BKQ21&gt;BLL14),BLL14-BKO21,0))),0)),0)</f>
        <v>　</v>
      </c>
      <c r="BLL21" s="663"/>
      <c r="BLM21" s="664"/>
      <c r="BLN21" s="662" t="str">
        <f t="shared" si="30"/>
        <v>　</v>
      </c>
      <c r="BLO21" s="663"/>
      <c r="BLP21" s="664"/>
      <c r="BLQ21" s="665" t="str">
        <f>IF(BLT21="×",TIME(0,0,0),IF(BMD4="非常勤",BKS21,BLE21))</f>
        <v>　</v>
      </c>
      <c r="BLR21" s="666"/>
      <c r="BLS21" s="667"/>
      <c r="BLT21" s="265"/>
      <c r="BLU21" s="665" t="str">
        <f>IF(BLX21="×",TIME(0,0,0),IF(BMD4="非常勤",BKV21,BLH21))</f>
        <v>　</v>
      </c>
      <c r="BLV21" s="666"/>
      <c r="BLW21" s="667"/>
      <c r="BLX21" s="265"/>
      <c r="BLY21" s="665" t="str">
        <f>IF(BMB21="×",TIME(0,0,0),IF(BMD4="非常勤",BKY21,BLK21))</f>
        <v>　</v>
      </c>
      <c r="BLZ21" s="666"/>
      <c r="BMA21" s="667"/>
      <c r="BMB21" s="265"/>
      <c r="BMC21" s="665" t="str">
        <f>IF(BMF21="×",TIME(0,0,0),IF(BMD4="非常勤",BLB21,BLN21))</f>
        <v>　</v>
      </c>
      <c r="BMD21" s="666"/>
      <c r="BME21" s="667"/>
      <c r="BMF21" s="265"/>
      <c r="BMG21" s="668"/>
      <c r="BMH21" s="669"/>
      <c r="BMI21" s="668"/>
      <c r="BMJ21" s="670"/>
      <c r="BMK21" s="669"/>
      <c r="BML21" s="671"/>
      <c r="BMM21" s="672"/>
      <c r="BMN21" s="672"/>
      <c r="BMO21" s="673"/>
      <c r="BMP21" s="263">
        <f>$A$21</f>
        <v>7</v>
      </c>
      <c r="BMQ21" s="264" t="str">
        <f>$B$21</f>
        <v>水</v>
      </c>
      <c r="BMR21" s="660"/>
      <c r="BMS21" s="661"/>
      <c r="BMT21" s="660"/>
      <c r="BMU21" s="661"/>
      <c r="BMV21" s="662" t="str">
        <f>IFERROR(IF(OR(BMQ21="日",BMQ21="祝",BMQ21=0,BMR21=""),"　",MAX(IF(AND(BMR21&lt;=BMV14,BMT21&gt;BMW14),BMW14-BMV14,IF(AND(BMR21&gt;BMV14,BMT21&lt;=BMW14),BMT21-BMR21,IF(AND(BMR21&lt;=BMV14,BMT21&lt;=BMW14),BMT21-BMV14,IF(AND(BMR21&gt;BMV14,BMT21&gt;BMW14),BMW14-BMR21,0)))),0)),0)</f>
        <v>　</v>
      </c>
      <c r="BMW21" s="663"/>
      <c r="BMX21" s="664"/>
      <c r="BMY21" s="662" t="str">
        <f>IFERROR(IF(OR(BMQ21="日",BMQ21="祝",BMQ21=0,BMR21=""),"　",MAX(IF(AND(BMR21&gt;BNB14,BMT21&gt;BMZ14),0,IF(AND(BMR21&lt;=BNB14,BMR21&gt;BMY14,BMT21&gt;BMZ14),BNB14-BMR21,IF(AND(BMR21&lt;=BNB14,BMR21&lt;=BMY14,BMT21&gt;BMZ14),BNB14-BMY14,IF(AND(BMR21&gt;BMY14,BMT21&lt;=BMZ14),BMT21-BMR21,IF(AND(BMR21&lt;=BMY14,BMT21&lt;=BMZ14),BMT21-BMY14,0))))),0)),0)</f>
        <v>　</v>
      </c>
      <c r="BMZ21" s="663"/>
      <c r="BNA21" s="664"/>
      <c r="BNB21" s="662" t="str">
        <f>IFERROR(IF(OR(BMQ21="日",BMQ21="祝",BMQ21=0,BMR21=""),"　",MAX(IF(AND(BMR21&lt;=BNB14,BMT21&gt;BNC14),BNC14-BNB14,IF(BMT21&lt;=BNC14,0,IF(AND(BMR21&gt;BNB14,BMT21&gt;BNC14),BNC14-BMR21,0))),0)),0)</f>
        <v>　</v>
      </c>
      <c r="BNC21" s="663"/>
      <c r="BND21" s="664"/>
      <c r="BNE21" s="662" t="str">
        <f>IFERROR(IF(OR(BMQ21="日",BMQ21="祝",BMQ21=0,BMR21=""),"　",MAX(IF(BMR21&gt;BNE14,BMT21-BMR21,IF(BMR21&lt;=BNE14,BMT21-BNE14,0)),0)),0)</f>
        <v>　</v>
      </c>
      <c r="BNF21" s="663"/>
      <c r="BNG21" s="664"/>
      <c r="BNH21" s="662" t="str">
        <f>IFERROR(IF(OR(BMQ21="日",BMQ21="祝",BMQ21=0,BMR21=""),"　",MAX(IF(AND(BMR21&lt;=BNH14,BMT21&gt;BNI14),BNI14-BNH14,IF(AND(BMR21&gt;BNH14,BMT21&lt;=BNI14),BMT21-BMR21,IF(AND(BMR21&lt;=BNH14,BMT21&lt;=BNI14),BMT21-BNH14,IF(AND(BMR21&gt;BNH14,BMT21&gt;BNI14),BNI14-BMR21,0)))),0)),0)</f>
        <v>　</v>
      </c>
      <c r="BNI21" s="663"/>
      <c r="BNJ21" s="664"/>
      <c r="BNK21" s="662" t="str">
        <f>IFERROR(IF(OR(BMQ21="日",BMQ21="祝",BMQ21=0,BMR21=""),"　",MAX(IF(AND(BMR21&gt;BNN14,BMT21&gt;BNL14),0,IF(AND(BMR21&lt;=BNN14,BMR21&gt;BNK14,BMT21&gt;BNL14),BNN14-BMR21,IF(AND(BMR21&lt;=BNN14,BMR21&lt;=BNK14,BMT21&gt;BNL14),BNN14-BNK14,IF(AND(BMR21&gt;BNK14,BMT21&lt;=BNL14),BMT21-BMR21,IF(AND(BMR21&lt;=BNK14,BMT21&lt;=BNL14),BMT21-BNK14,0))))),0)),0)</f>
        <v>　</v>
      </c>
      <c r="BNL21" s="663"/>
      <c r="BNM21" s="664"/>
      <c r="BNN21" s="662" t="str">
        <f>IFERROR(IF(OR(BMQ21="日",BMQ21="祝",BMQ21=0,BMR21=""),"　",MAX(IF(AND(BMR21&lt;=BNN14,BMT21&gt;BNO14),BNO14-BNN14,IF(BMT21&lt;=BNO14,0,IF(AND(BMR21&gt;BNN14,BMT21&gt;BNO14),BNO14-BMR21,0))),0)),0)</f>
        <v>　</v>
      </c>
      <c r="BNO21" s="663"/>
      <c r="BNP21" s="664"/>
      <c r="BNQ21" s="662" t="str">
        <f t="shared" si="31"/>
        <v>　</v>
      </c>
      <c r="BNR21" s="663"/>
      <c r="BNS21" s="664"/>
      <c r="BNT21" s="665" t="str">
        <f>IF(BNW21="×",TIME(0,0,0),IF(BOG4="非常勤",BMV21,BNH21))</f>
        <v>　</v>
      </c>
      <c r="BNU21" s="666"/>
      <c r="BNV21" s="667"/>
      <c r="BNW21" s="265"/>
      <c r="BNX21" s="665" t="str">
        <f>IF(BOA21="×",TIME(0,0,0),IF(BOG4="非常勤",BMY21,BNK21))</f>
        <v>　</v>
      </c>
      <c r="BNY21" s="666"/>
      <c r="BNZ21" s="667"/>
      <c r="BOA21" s="265"/>
      <c r="BOB21" s="665" t="str">
        <f>IF(BOE21="×",TIME(0,0,0),IF(BOG4="非常勤",BNB21,BNN21))</f>
        <v>　</v>
      </c>
      <c r="BOC21" s="666"/>
      <c r="BOD21" s="667"/>
      <c r="BOE21" s="265"/>
      <c r="BOF21" s="665" t="str">
        <f>IF(BOI21="×",TIME(0,0,0),IF(BOG4="非常勤",BNE21,BNQ21))</f>
        <v>　</v>
      </c>
      <c r="BOG21" s="666"/>
      <c r="BOH21" s="667"/>
      <c r="BOI21" s="265"/>
      <c r="BOJ21" s="668"/>
      <c r="BOK21" s="669"/>
      <c r="BOL21" s="668"/>
      <c r="BOM21" s="670"/>
      <c r="BON21" s="669"/>
      <c r="BOO21" s="671"/>
      <c r="BOP21" s="672"/>
      <c r="BOQ21" s="672"/>
      <c r="BOR21" s="673"/>
      <c r="BOS21" s="263">
        <f>$A$21</f>
        <v>7</v>
      </c>
      <c r="BOT21" s="264" t="str">
        <f>$B$21</f>
        <v>水</v>
      </c>
      <c r="BOU21" s="660"/>
      <c r="BOV21" s="661"/>
      <c r="BOW21" s="660"/>
      <c r="BOX21" s="661"/>
      <c r="BOY21" s="662" t="str">
        <f>IFERROR(IF(OR(BOT21="日",BOT21="祝",BOT21=0,BOU21=""),"　",MAX(IF(AND(BOU21&lt;=BOY14,BOW21&gt;BOZ14),BOZ14-BOY14,IF(AND(BOU21&gt;BOY14,BOW21&lt;=BOZ14),BOW21-BOU21,IF(AND(BOU21&lt;=BOY14,BOW21&lt;=BOZ14),BOW21-BOY14,IF(AND(BOU21&gt;BOY14,BOW21&gt;BOZ14),BOZ14-BOU21,0)))),0)),0)</f>
        <v>　</v>
      </c>
      <c r="BOZ21" s="663"/>
      <c r="BPA21" s="664"/>
      <c r="BPB21" s="662" t="str">
        <f>IFERROR(IF(OR(BOT21="日",BOT21="祝",BOT21=0,BOU21=""),"　",MAX(IF(AND(BOU21&gt;BPE14,BOW21&gt;BPC14),0,IF(AND(BOU21&lt;=BPE14,BOU21&gt;BPB14,BOW21&gt;BPC14),BPE14-BOU21,IF(AND(BOU21&lt;=BPE14,BOU21&lt;=BPB14,BOW21&gt;BPC14),BPE14-BPB14,IF(AND(BOU21&gt;BPB14,BOW21&lt;=BPC14),BOW21-BOU21,IF(AND(BOU21&lt;=BPB14,BOW21&lt;=BPC14),BOW21-BPB14,0))))),0)),0)</f>
        <v>　</v>
      </c>
      <c r="BPC21" s="663"/>
      <c r="BPD21" s="664"/>
      <c r="BPE21" s="662" t="str">
        <f>IFERROR(IF(OR(BOT21="日",BOT21="祝",BOT21=0,BOU21=""),"　",MAX(IF(AND(BOU21&lt;=BPE14,BOW21&gt;BPF14),BPF14-BPE14,IF(BOW21&lt;=BPF14,0,IF(AND(BOU21&gt;BPE14,BOW21&gt;BPF14),BPF14-BOU21,0))),0)),0)</f>
        <v>　</v>
      </c>
      <c r="BPF21" s="663"/>
      <c r="BPG21" s="664"/>
      <c r="BPH21" s="662" t="str">
        <f>IFERROR(IF(OR(BOT21="日",BOT21="祝",BOT21=0,BOU21=""),"　",MAX(IF(BOU21&gt;BPH14,BOW21-BOU21,IF(BOU21&lt;=BPH14,BOW21-BPH14,0)),0)),0)</f>
        <v>　</v>
      </c>
      <c r="BPI21" s="663"/>
      <c r="BPJ21" s="664"/>
      <c r="BPK21" s="662" t="str">
        <f>IFERROR(IF(OR(BOT21="日",BOT21="祝",BOT21=0,BOU21=""),"　",MAX(IF(AND(BOU21&lt;=BPK14,BOW21&gt;BPL14),BPL14-BPK14,IF(AND(BOU21&gt;BPK14,BOW21&lt;=BPL14),BOW21-BOU21,IF(AND(BOU21&lt;=BPK14,BOW21&lt;=BPL14),BOW21-BPK14,IF(AND(BOU21&gt;BPK14,BOW21&gt;BPL14),BPL14-BOU21,0)))),0)),0)</f>
        <v>　</v>
      </c>
      <c r="BPL21" s="663"/>
      <c r="BPM21" s="664"/>
      <c r="BPN21" s="662" t="str">
        <f>IFERROR(IF(OR(BOT21="日",BOT21="祝",BOT21=0,BOU21=""),"　",MAX(IF(AND(BOU21&gt;BPQ14,BOW21&gt;BPO14),0,IF(AND(BOU21&lt;=BPQ14,BOU21&gt;BPN14,BOW21&gt;BPO14),BPQ14-BOU21,IF(AND(BOU21&lt;=BPQ14,BOU21&lt;=BPN14,BOW21&gt;BPO14),BPQ14-BPN14,IF(AND(BOU21&gt;BPN14,BOW21&lt;=BPO14),BOW21-BOU21,IF(AND(BOU21&lt;=BPN14,BOW21&lt;=BPO14),BOW21-BPN14,0))))),0)),0)</f>
        <v>　</v>
      </c>
      <c r="BPO21" s="663"/>
      <c r="BPP21" s="664"/>
      <c r="BPQ21" s="662" t="str">
        <f>IFERROR(IF(OR(BOT21="日",BOT21="祝",BOT21=0,BOU21=""),"　",MAX(IF(AND(BOU21&lt;=BPQ14,BOW21&gt;BPR14),BPR14-BPQ14,IF(BOW21&lt;=BPR14,0,IF(AND(BOU21&gt;BPQ14,BOW21&gt;BPR14),BPR14-BOU21,0))),0)),0)</f>
        <v>　</v>
      </c>
      <c r="BPR21" s="663"/>
      <c r="BPS21" s="664"/>
      <c r="BPT21" s="662" t="str">
        <f t="shared" si="32"/>
        <v>　</v>
      </c>
      <c r="BPU21" s="663"/>
      <c r="BPV21" s="664"/>
      <c r="BPW21" s="665" t="str">
        <f>IF(BPZ21="×",TIME(0,0,0),IF(BQJ4="非常勤",BOY21,BPK21))</f>
        <v>　</v>
      </c>
      <c r="BPX21" s="666"/>
      <c r="BPY21" s="667"/>
      <c r="BPZ21" s="265"/>
      <c r="BQA21" s="665" t="str">
        <f>IF(BQD21="×",TIME(0,0,0),IF(BQJ4="非常勤",BPB21,BPN21))</f>
        <v>　</v>
      </c>
      <c r="BQB21" s="666"/>
      <c r="BQC21" s="667"/>
      <c r="BQD21" s="265"/>
      <c r="BQE21" s="665" t="str">
        <f>IF(BQH21="×",TIME(0,0,0),IF(BQJ4="非常勤",BPE21,BPQ21))</f>
        <v>　</v>
      </c>
      <c r="BQF21" s="666"/>
      <c r="BQG21" s="667"/>
      <c r="BQH21" s="265"/>
      <c r="BQI21" s="665" t="str">
        <f>IF(BQL21="×",TIME(0,0,0),IF(BQJ4="非常勤",BPH21,BPT21))</f>
        <v>　</v>
      </c>
      <c r="BQJ21" s="666"/>
      <c r="BQK21" s="667"/>
      <c r="BQL21" s="265"/>
      <c r="BQM21" s="668"/>
      <c r="BQN21" s="669"/>
      <c r="BQO21" s="668"/>
      <c r="BQP21" s="670"/>
      <c r="BQQ21" s="669"/>
      <c r="BQR21" s="671"/>
      <c r="BQS21" s="672"/>
      <c r="BQT21" s="672"/>
      <c r="BQU21" s="673"/>
      <c r="BQV21" s="263">
        <f>$A$21</f>
        <v>7</v>
      </c>
      <c r="BQW21" s="264" t="str">
        <f>$B$21</f>
        <v>水</v>
      </c>
      <c r="BQX21" s="660"/>
      <c r="BQY21" s="661"/>
      <c r="BQZ21" s="660"/>
      <c r="BRA21" s="661"/>
      <c r="BRB21" s="662" t="str">
        <f>IFERROR(IF(OR(BQW21="日",BQW21="祝",BQW21=0,BQX21=""),"　",MAX(IF(AND(BQX21&lt;=BRB14,BQZ21&gt;BRC14),BRC14-BRB14,IF(AND(BQX21&gt;BRB14,BQZ21&lt;=BRC14),BQZ21-BQX21,IF(AND(BQX21&lt;=BRB14,BQZ21&lt;=BRC14),BQZ21-BRB14,IF(AND(BQX21&gt;BRB14,BQZ21&gt;BRC14),BRC14-BQX21,0)))),0)),0)</f>
        <v>　</v>
      </c>
      <c r="BRC21" s="663"/>
      <c r="BRD21" s="664"/>
      <c r="BRE21" s="662" t="str">
        <f>IFERROR(IF(OR(BQW21="日",BQW21="祝",BQW21=0,BQX21=""),"　",MAX(IF(AND(BQX21&gt;BRH14,BQZ21&gt;BRF14),0,IF(AND(BQX21&lt;=BRH14,BQX21&gt;BRE14,BQZ21&gt;BRF14),BRH14-BQX21,IF(AND(BQX21&lt;=BRH14,BQX21&lt;=BRE14,BQZ21&gt;BRF14),BRH14-BRE14,IF(AND(BQX21&gt;BRE14,BQZ21&lt;=BRF14),BQZ21-BQX21,IF(AND(BQX21&lt;=BRE14,BQZ21&lt;=BRF14),BQZ21-BRE14,0))))),0)),0)</f>
        <v>　</v>
      </c>
      <c r="BRF21" s="663"/>
      <c r="BRG21" s="664"/>
      <c r="BRH21" s="662" t="str">
        <f>IFERROR(IF(OR(BQW21="日",BQW21="祝",BQW21=0,BQX21=""),"　",MAX(IF(AND(BQX21&lt;=BRH14,BQZ21&gt;BRI14),BRI14-BRH14,IF(BQZ21&lt;=BRI14,0,IF(AND(BQX21&gt;BRH14,BQZ21&gt;BRI14),BRI14-BQX21,0))),0)),0)</f>
        <v>　</v>
      </c>
      <c r="BRI21" s="663"/>
      <c r="BRJ21" s="664"/>
      <c r="BRK21" s="662" t="str">
        <f>IFERROR(IF(OR(BQW21="日",BQW21="祝",BQW21=0,BQX21=""),"　",MAX(IF(BQX21&gt;BRK14,BQZ21-BQX21,IF(BQX21&lt;=BRK14,BQZ21-BRK14,0)),0)),0)</f>
        <v>　</v>
      </c>
      <c r="BRL21" s="663"/>
      <c r="BRM21" s="664"/>
      <c r="BRN21" s="662" t="str">
        <f>IFERROR(IF(OR(BQW21="日",BQW21="祝",BQW21=0,BQX21=""),"　",MAX(IF(AND(BQX21&lt;=BRN14,BQZ21&gt;BRO14),BRO14-BRN14,IF(AND(BQX21&gt;BRN14,BQZ21&lt;=BRO14),BQZ21-BQX21,IF(AND(BQX21&lt;=BRN14,BQZ21&lt;=BRO14),BQZ21-BRN14,IF(AND(BQX21&gt;BRN14,BQZ21&gt;BRO14),BRO14-BQX21,0)))),0)),0)</f>
        <v>　</v>
      </c>
      <c r="BRO21" s="663"/>
      <c r="BRP21" s="664"/>
      <c r="BRQ21" s="662" t="str">
        <f>IFERROR(IF(OR(BQW21="日",BQW21="祝",BQW21=0,BQX21=""),"　",MAX(IF(AND(BQX21&gt;BRT14,BQZ21&gt;BRR14),0,IF(AND(BQX21&lt;=BRT14,BQX21&gt;BRQ14,BQZ21&gt;BRR14),BRT14-BQX21,IF(AND(BQX21&lt;=BRT14,BQX21&lt;=BRQ14,BQZ21&gt;BRR14),BRT14-BRQ14,IF(AND(BQX21&gt;BRQ14,BQZ21&lt;=BRR14),BQZ21-BQX21,IF(AND(BQX21&lt;=BRQ14,BQZ21&lt;=BRR14),BQZ21-BRQ14,0))))),0)),0)</f>
        <v>　</v>
      </c>
      <c r="BRR21" s="663"/>
      <c r="BRS21" s="664"/>
      <c r="BRT21" s="662" t="str">
        <f>IFERROR(IF(OR(BQW21="日",BQW21="祝",BQW21=0,BQX21=""),"　",MAX(IF(AND(BQX21&lt;=BRT14,BQZ21&gt;BRU14),BRU14-BRT14,IF(BQZ21&lt;=BRU14,0,IF(AND(BQX21&gt;BRT14,BQZ21&gt;BRU14),BRU14-BQX21,0))),0)),0)</f>
        <v>　</v>
      </c>
      <c r="BRU21" s="663"/>
      <c r="BRV21" s="664"/>
      <c r="BRW21" s="662" t="str">
        <f t="shared" si="33"/>
        <v>　</v>
      </c>
      <c r="BRX21" s="663"/>
      <c r="BRY21" s="664"/>
      <c r="BRZ21" s="665" t="str">
        <f>IF(BSC21="×",TIME(0,0,0),IF(BSM4="非常勤",BRB21,BRN21))</f>
        <v>　</v>
      </c>
      <c r="BSA21" s="666"/>
      <c r="BSB21" s="667"/>
      <c r="BSC21" s="265"/>
      <c r="BSD21" s="665" t="str">
        <f>IF(BSG21="×",TIME(0,0,0),IF(BSM4="非常勤",BRE21,BRQ21))</f>
        <v>　</v>
      </c>
      <c r="BSE21" s="666"/>
      <c r="BSF21" s="667"/>
      <c r="BSG21" s="265"/>
      <c r="BSH21" s="665" t="str">
        <f>IF(BSK21="×",TIME(0,0,0),IF(BSM4="非常勤",BRH21,BRT21))</f>
        <v>　</v>
      </c>
      <c r="BSI21" s="666"/>
      <c r="BSJ21" s="667"/>
      <c r="BSK21" s="265"/>
      <c r="BSL21" s="665" t="str">
        <f>IF(BSO21="×",TIME(0,0,0),IF(BSM4="非常勤",BRK21,BRW21))</f>
        <v>　</v>
      </c>
      <c r="BSM21" s="666"/>
      <c r="BSN21" s="667"/>
      <c r="BSO21" s="265"/>
      <c r="BSP21" s="668"/>
      <c r="BSQ21" s="669"/>
      <c r="BSR21" s="668"/>
      <c r="BSS21" s="670"/>
      <c r="BST21" s="669"/>
      <c r="BSU21" s="671"/>
      <c r="BSV21" s="672"/>
      <c r="BSW21" s="672"/>
      <c r="BSX21" s="673"/>
      <c r="BSY21" s="263">
        <f>$A$21</f>
        <v>7</v>
      </c>
      <c r="BSZ21" s="264" t="str">
        <f>$B$21</f>
        <v>水</v>
      </c>
      <c r="BTA21" s="660"/>
      <c r="BTB21" s="661"/>
      <c r="BTC21" s="660"/>
      <c r="BTD21" s="661"/>
      <c r="BTE21" s="662" t="str">
        <f>IFERROR(IF(OR(BSZ21="日",BSZ21="祝",BSZ21=0,BTA21=""),"　",MAX(IF(AND(BTA21&lt;=BTE14,BTC21&gt;BTF14),BTF14-BTE14,IF(AND(BTA21&gt;BTE14,BTC21&lt;=BTF14),BTC21-BTA21,IF(AND(BTA21&lt;=BTE14,BTC21&lt;=BTF14),BTC21-BTE14,IF(AND(BTA21&gt;BTE14,BTC21&gt;BTF14),BTF14-BTA21,0)))),0)),0)</f>
        <v>　</v>
      </c>
      <c r="BTF21" s="663"/>
      <c r="BTG21" s="664"/>
      <c r="BTH21" s="662" t="str">
        <f>IFERROR(IF(OR(BSZ21="日",BSZ21="祝",BSZ21=0,BTA21=""),"　",MAX(IF(AND(BTA21&gt;BTK14,BTC21&gt;BTI14),0,IF(AND(BTA21&lt;=BTK14,BTA21&gt;BTH14,BTC21&gt;BTI14),BTK14-BTA21,IF(AND(BTA21&lt;=BTK14,BTA21&lt;=BTH14,BTC21&gt;BTI14),BTK14-BTH14,IF(AND(BTA21&gt;BTH14,BTC21&lt;=BTI14),BTC21-BTA21,IF(AND(BTA21&lt;=BTH14,BTC21&lt;=BTI14),BTC21-BTH14,0))))),0)),0)</f>
        <v>　</v>
      </c>
      <c r="BTI21" s="663"/>
      <c r="BTJ21" s="664"/>
      <c r="BTK21" s="662" t="str">
        <f>IFERROR(IF(OR(BSZ21="日",BSZ21="祝",BSZ21=0,BTA21=""),"　",MAX(IF(AND(BTA21&lt;=BTK14,BTC21&gt;BTL14),BTL14-BTK14,IF(BTC21&lt;=BTL14,0,IF(AND(BTA21&gt;BTK14,BTC21&gt;BTL14),BTL14-BTA21,0))),0)),0)</f>
        <v>　</v>
      </c>
      <c r="BTL21" s="663"/>
      <c r="BTM21" s="664"/>
      <c r="BTN21" s="662" t="str">
        <f>IFERROR(IF(OR(BSZ21="日",BSZ21="祝",BSZ21=0,BTA21=""),"　",MAX(IF(BTA21&gt;BTN14,BTC21-BTA21,IF(BTA21&lt;=BTN14,BTC21-BTN14,0)),0)),0)</f>
        <v>　</v>
      </c>
      <c r="BTO21" s="663"/>
      <c r="BTP21" s="664"/>
      <c r="BTQ21" s="662" t="str">
        <f>IFERROR(IF(OR(BSZ21="日",BSZ21="祝",BSZ21=0,BTA21=""),"　",MAX(IF(AND(BTA21&lt;=BTQ14,BTC21&gt;BTR14),BTR14-BTQ14,IF(AND(BTA21&gt;BTQ14,BTC21&lt;=BTR14),BTC21-BTA21,IF(AND(BTA21&lt;=BTQ14,BTC21&lt;=BTR14),BTC21-BTQ14,IF(AND(BTA21&gt;BTQ14,BTC21&gt;BTR14),BTR14-BTA21,0)))),0)),0)</f>
        <v>　</v>
      </c>
      <c r="BTR21" s="663"/>
      <c r="BTS21" s="664"/>
      <c r="BTT21" s="662" t="str">
        <f>IFERROR(IF(OR(BSZ21="日",BSZ21="祝",BSZ21=0,BTA21=""),"　",MAX(IF(AND(BTA21&gt;BTW14,BTC21&gt;BTU14),0,IF(AND(BTA21&lt;=BTW14,BTA21&gt;BTT14,BTC21&gt;BTU14),BTW14-BTA21,IF(AND(BTA21&lt;=BTW14,BTA21&lt;=BTT14,BTC21&gt;BTU14),BTW14-BTT14,IF(AND(BTA21&gt;BTT14,BTC21&lt;=BTU14),BTC21-BTA21,IF(AND(BTA21&lt;=BTT14,BTC21&lt;=BTU14),BTC21-BTT14,0))))),0)),0)</f>
        <v>　</v>
      </c>
      <c r="BTU21" s="663"/>
      <c r="BTV21" s="664"/>
      <c r="BTW21" s="662" t="str">
        <f>IFERROR(IF(OR(BSZ21="日",BSZ21="祝",BSZ21=0,BTA21=""),"　",MAX(IF(AND(BTA21&lt;=BTW14,BTC21&gt;BTX14),BTX14-BTW14,IF(BTC21&lt;=BTX14,0,IF(AND(BTA21&gt;BTW14,BTC21&gt;BTX14),BTX14-BTA21,0))),0)),0)</f>
        <v>　</v>
      </c>
      <c r="BTX21" s="663"/>
      <c r="BTY21" s="664"/>
      <c r="BTZ21" s="662" t="str">
        <f t="shared" si="34"/>
        <v>　</v>
      </c>
      <c r="BUA21" s="663"/>
      <c r="BUB21" s="664"/>
      <c r="BUC21" s="665" t="str">
        <f>IF(BUF21="×",TIME(0,0,0),IF(BUP4="非常勤",BTE21,BTQ21))</f>
        <v>　</v>
      </c>
      <c r="BUD21" s="666"/>
      <c r="BUE21" s="667"/>
      <c r="BUF21" s="265"/>
      <c r="BUG21" s="665" t="str">
        <f>IF(BUJ21="×",TIME(0,0,0),IF(BUP4="非常勤",BTH21,BTT21))</f>
        <v>　</v>
      </c>
      <c r="BUH21" s="666"/>
      <c r="BUI21" s="667"/>
      <c r="BUJ21" s="265"/>
      <c r="BUK21" s="665" t="str">
        <f>IF(BUN21="×",TIME(0,0,0),IF(BUP4="非常勤",BTK21,BTW21))</f>
        <v>　</v>
      </c>
      <c r="BUL21" s="666"/>
      <c r="BUM21" s="667"/>
      <c r="BUN21" s="265"/>
      <c r="BUO21" s="665" t="str">
        <f>IF(BUR21="×",TIME(0,0,0),IF(BUP4="非常勤",BTN21,BTZ21))</f>
        <v>　</v>
      </c>
      <c r="BUP21" s="666"/>
      <c r="BUQ21" s="667"/>
      <c r="BUR21" s="265"/>
      <c r="BUS21" s="668"/>
      <c r="BUT21" s="669"/>
      <c r="BUU21" s="668"/>
      <c r="BUV21" s="670"/>
      <c r="BUW21" s="669"/>
      <c r="BUX21" s="671"/>
      <c r="BUY21" s="672"/>
      <c r="BUZ21" s="672"/>
      <c r="BVA21" s="673"/>
      <c r="BVB21" s="263">
        <f>$A$21</f>
        <v>7</v>
      </c>
      <c r="BVC21" s="264" t="str">
        <f>$B$21</f>
        <v>水</v>
      </c>
      <c r="BVD21" s="660"/>
      <c r="BVE21" s="661"/>
      <c r="BVF21" s="660"/>
      <c r="BVG21" s="661"/>
      <c r="BVH21" s="662" t="str">
        <f>IFERROR(IF(OR(BVC21="日",BVC21="祝",BVC21=0,BVD21=""),"　",MAX(IF(AND(BVD21&lt;=BVH14,BVF21&gt;BVI14),BVI14-BVH14,IF(AND(BVD21&gt;BVH14,BVF21&lt;=BVI14),BVF21-BVD21,IF(AND(BVD21&lt;=BVH14,BVF21&lt;=BVI14),BVF21-BVH14,IF(AND(BVD21&gt;BVH14,BVF21&gt;BVI14),BVI14-BVD21,0)))),0)),0)</f>
        <v>　</v>
      </c>
      <c r="BVI21" s="663"/>
      <c r="BVJ21" s="664"/>
      <c r="BVK21" s="662" t="str">
        <f>IFERROR(IF(OR(BVC21="日",BVC21="祝",BVC21=0,BVD21=""),"　",MAX(IF(AND(BVD21&gt;BVN14,BVF21&gt;BVL14),0,IF(AND(BVD21&lt;=BVN14,BVD21&gt;BVK14,BVF21&gt;BVL14),BVN14-BVD21,IF(AND(BVD21&lt;=BVN14,BVD21&lt;=BVK14,BVF21&gt;BVL14),BVN14-BVK14,IF(AND(BVD21&gt;BVK14,BVF21&lt;=BVL14),BVF21-BVD21,IF(AND(BVD21&lt;=BVK14,BVF21&lt;=BVL14),BVF21-BVK14,0))))),0)),0)</f>
        <v>　</v>
      </c>
      <c r="BVL21" s="663"/>
      <c r="BVM21" s="664"/>
      <c r="BVN21" s="662" t="str">
        <f>IFERROR(IF(OR(BVC21="日",BVC21="祝",BVC21=0,BVD21=""),"　",MAX(IF(AND(BVD21&lt;=BVN14,BVF21&gt;BVO14),BVO14-BVN14,IF(BVF21&lt;=BVO14,0,IF(AND(BVD21&gt;BVN14,BVF21&gt;BVO14),BVO14-BVD21,0))),0)),0)</f>
        <v>　</v>
      </c>
      <c r="BVO21" s="663"/>
      <c r="BVP21" s="664"/>
      <c r="BVQ21" s="662" t="str">
        <f>IFERROR(IF(OR(BVC21="日",BVC21="祝",BVC21=0,BVD21=""),"　",MAX(IF(BVD21&gt;BVQ14,BVF21-BVD21,IF(BVD21&lt;=BVQ14,BVF21-BVQ14,0)),0)),0)</f>
        <v>　</v>
      </c>
      <c r="BVR21" s="663"/>
      <c r="BVS21" s="664"/>
      <c r="BVT21" s="662" t="str">
        <f>IFERROR(IF(OR(BVC21="日",BVC21="祝",BVC21=0,BVD21=""),"　",MAX(IF(AND(BVD21&lt;=BVT14,BVF21&gt;BVU14),BVU14-BVT14,IF(AND(BVD21&gt;BVT14,BVF21&lt;=BVU14),BVF21-BVD21,IF(AND(BVD21&lt;=BVT14,BVF21&lt;=BVU14),BVF21-BVT14,IF(AND(BVD21&gt;BVT14,BVF21&gt;BVU14),BVU14-BVD21,0)))),0)),0)</f>
        <v>　</v>
      </c>
      <c r="BVU21" s="663"/>
      <c r="BVV21" s="664"/>
      <c r="BVW21" s="662" t="str">
        <f>IFERROR(IF(OR(BVC21="日",BVC21="祝",BVC21=0,BVD21=""),"　",MAX(IF(AND(BVD21&gt;BVZ14,BVF21&gt;BVX14),0,IF(AND(BVD21&lt;=BVZ14,BVD21&gt;BVW14,BVF21&gt;BVX14),BVZ14-BVD21,IF(AND(BVD21&lt;=BVZ14,BVD21&lt;=BVW14,BVF21&gt;BVX14),BVZ14-BVW14,IF(AND(BVD21&gt;BVW14,BVF21&lt;=BVX14),BVF21-BVD21,IF(AND(BVD21&lt;=BVW14,BVF21&lt;=BVX14),BVF21-BVW14,0))))),0)),0)</f>
        <v>　</v>
      </c>
      <c r="BVX21" s="663"/>
      <c r="BVY21" s="664"/>
      <c r="BVZ21" s="662" t="str">
        <f>IFERROR(IF(OR(BVC21="日",BVC21="祝",BVC21=0,BVD21=""),"　",MAX(IF(AND(BVD21&lt;=BVZ14,BVF21&gt;BWA14),BWA14-BVZ14,IF(BVF21&lt;=BWA14,0,IF(AND(BVD21&gt;BVZ14,BVF21&gt;BWA14),BWA14-BVD21,0))),0)),0)</f>
        <v>　</v>
      </c>
      <c r="BWA21" s="663"/>
      <c r="BWB21" s="664"/>
      <c r="BWC21" s="662" t="str">
        <f t="shared" si="35"/>
        <v>　</v>
      </c>
      <c r="BWD21" s="663"/>
      <c r="BWE21" s="664"/>
      <c r="BWF21" s="665" t="str">
        <f>IF(BWI21="×",TIME(0,0,0),IF(BWS4="非常勤",BVH21,BVT21))</f>
        <v>　</v>
      </c>
      <c r="BWG21" s="666"/>
      <c r="BWH21" s="667"/>
      <c r="BWI21" s="265"/>
      <c r="BWJ21" s="665" t="str">
        <f>IF(BWM21="×",TIME(0,0,0),IF(BWS4="非常勤",BVK21,BVW21))</f>
        <v>　</v>
      </c>
      <c r="BWK21" s="666"/>
      <c r="BWL21" s="667"/>
      <c r="BWM21" s="265"/>
      <c r="BWN21" s="665" t="str">
        <f>IF(BWQ21="×",TIME(0,0,0),IF(BWS4="非常勤",BVN21,BVZ21))</f>
        <v>　</v>
      </c>
      <c r="BWO21" s="666"/>
      <c r="BWP21" s="667"/>
      <c r="BWQ21" s="265"/>
      <c r="BWR21" s="665" t="str">
        <f>IF(BWU21="×",TIME(0,0,0),IF(BWS4="非常勤",BVQ21,BWC21))</f>
        <v>　</v>
      </c>
      <c r="BWS21" s="666"/>
      <c r="BWT21" s="667"/>
      <c r="BWU21" s="265"/>
      <c r="BWV21" s="668"/>
      <c r="BWW21" s="669"/>
      <c r="BWX21" s="668"/>
      <c r="BWY21" s="670"/>
      <c r="BWZ21" s="669"/>
      <c r="BXA21" s="671"/>
      <c r="BXB21" s="672"/>
      <c r="BXC21" s="672"/>
      <c r="BXD21" s="673"/>
      <c r="BXE21" s="263">
        <f>$A$21</f>
        <v>7</v>
      </c>
      <c r="BXF21" s="264" t="str">
        <f>$B$21</f>
        <v>水</v>
      </c>
      <c r="BXG21" s="660"/>
      <c r="BXH21" s="661"/>
      <c r="BXI21" s="660"/>
      <c r="BXJ21" s="661"/>
      <c r="BXK21" s="662" t="str">
        <f>IFERROR(IF(OR(BXF21="日",BXF21="祝",BXF21=0,BXG21=""),"　",MAX(IF(AND(BXG21&lt;=BXK14,BXI21&gt;BXL14),BXL14-BXK14,IF(AND(BXG21&gt;BXK14,BXI21&lt;=BXL14),BXI21-BXG21,IF(AND(BXG21&lt;=BXK14,BXI21&lt;=BXL14),BXI21-BXK14,IF(AND(BXG21&gt;BXK14,BXI21&gt;BXL14),BXL14-BXG21,0)))),0)),0)</f>
        <v>　</v>
      </c>
      <c r="BXL21" s="663"/>
      <c r="BXM21" s="664"/>
      <c r="BXN21" s="662" t="str">
        <f>IFERROR(IF(OR(BXF21="日",BXF21="祝",BXF21=0,BXG21=""),"　",MAX(IF(AND(BXG21&gt;BXQ14,BXI21&gt;BXO14),0,IF(AND(BXG21&lt;=BXQ14,BXG21&gt;BXN14,BXI21&gt;BXO14),BXQ14-BXG21,IF(AND(BXG21&lt;=BXQ14,BXG21&lt;=BXN14,BXI21&gt;BXO14),BXQ14-BXN14,IF(AND(BXG21&gt;BXN14,BXI21&lt;=BXO14),BXI21-BXG21,IF(AND(BXG21&lt;=BXN14,BXI21&lt;=BXO14),BXI21-BXN14,0))))),0)),0)</f>
        <v>　</v>
      </c>
      <c r="BXO21" s="663"/>
      <c r="BXP21" s="664"/>
      <c r="BXQ21" s="662" t="str">
        <f>IFERROR(IF(OR(BXF21="日",BXF21="祝",BXF21=0,BXG21=""),"　",MAX(IF(AND(BXG21&lt;=BXQ14,BXI21&gt;BXR14),BXR14-BXQ14,IF(BXI21&lt;=BXR14,0,IF(AND(BXG21&gt;BXQ14,BXI21&gt;BXR14),BXR14-BXG21,0))),0)),0)</f>
        <v>　</v>
      </c>
      <c r="BXR21" s="663"/>
      <c r="BXS21" s="664"/>
      <c r="BXT21" s="662" t="str">
        <f>IFERROR(IF(OR(BXF21="日",BXF21="祝",BXF21=0,BXG21=""),"　",MAX(IF(BXG21&gt;BXT14,BXI21-BXG21,IF(BXG21&lt;=BXT14,BXI21-BXT14,0)),0)),0)</f>
        <v>　</v>
      </c>
      <c r="BXU21" s="663"/>
      <c r="BXV21" s="664"/>
      <c r="BXW21" s="662" t="str">
        <f>IFERROR(IF(OR(BXF21="日",BXF21="祝",BXF21=0,BXG21=""),"　",MAX(IF(AND(BXG21&lt;=BXW14,BXI21&gt;BXX14),BXX14-BXW14,IF(AND(BXG21&gt;BXW14,BXI21&lt;=BXX14),BXI21-BXG21,IF(AND(BXG21&lt;=BXW14,BXI21&lt;=BXX14),BXI21-BXW14,IF(AND(BXG21&gt;BXW14,BXI21&gt;BXX14),BXX14-BXG21,0)))),0)),0)</f>
        <v>　</v>
      </c>
      <c r="BXX21" s="663"/>
      <c r="BXY21" s="664"/>
      <c r="BXZ21" s="662" t="str">
        <f>IFERROR(IF(OR(BXF21="日",BXF21="祝",BXF21=0,BXG21=""),"　",MAX(IF(AND(BXG21&gt;BYC14,BXI21&gt;BYA14),0,IF(AND(BXG21&lt;=BYC14,BXG21&gt;BXZ14,BXI21&gt;BYA14),BYC14-BXG21,IF(AND(BXG21&lt;=BYC14,BXG21&lt;=BXZ14,BXI21&gt;BYA14),BYC14-BXZ14,IF(AND(BXG21&gt;BXZ14,BXI21&lt;=BYA14),BXI21-BXG21,IF(AND(BXG21&lt;=BXZ14,BXI21&lt;=BYA14),BXI21-BXZ14,0))))),0)),0)</f>
        <v>　</v>
      </c>
      <c r="BYA21" s="663"/>
      <c r="BYB21" s="664"/>
      <c r="BYC21" s="662" t="str">
        <f>IFERROR(IF(OR(BXF21="日",BXF21="祝",BXF21=0,BXG21=""),"　",MAX(IF(AND(BXG21&lt;=BYC14,BXI21&gt;BYD14),BYD14-BYC14,IF(BXI21&lt;=BYD14,0,IF(AND(BXG21&gt;BYC14,BXI21&gt;BYD14),BYD14-BXG21,0))),0)),0)</f>
        <v>　</v>
      </c>
      <c r="BYD21" s="663"/>
      <c r="BYE21" s="664"/>
      <c r="BYF21" s="662" t="str">
        <f t="shared" si="36"/>
        <v>　</v>
      </c>
      <c r="BYG21" s="663"/>
      <c r="BYH21" s="664"/>
      <c r="BYI21" s="665" t="str">
        <f>IF(BYL21="×",TIME(0,0,0),IF(BYV4="非常勤",BXK21,BXW21))</f>
        <v>　</v>
      </c>
      <c r="BYJ21" s="666"/>
      <c r="BYK21" s="667"/>
      <c r="BYL21" s="265"/>
      <c r="BYM21" s="665" t="str">
        <f>IF(BYP21="×",TIME(0,0,0),IF(BYV4="非常勤",BXN21,BXZ21))</f>
        <v>　</v>
      </c>
      <c r="BYN21" s="666"/>
      <c r="BYO21" s="667"/>
      <c r="BYP21" s="265"/>
      <c r="BYQ21" s="665" t="str">
        <f>IF(BYT21="×",TIME(0,0,0),IF(BYV4="非常勤",BXQ21,BYC21))</f>
        <v>　</v>
      </c>
      <c r="BYR21" s="666"/>
      <c r="BYS21" s="667"/>
      <c r="BYT21" s="265"/>
      <c r="BYU21" s="665" t="str">
        <f>IF(BYX21="×",TIME(0,0,0),IF(BYV4="非常勤",BXT21,BYF21))</f>
        <v>　</v>
      </c>
      <c r="BYV21" s="666"/>
      <c r="BYW21" s="667"/>
      <c r="BYX21" s="265"/>
      <c r="BYY21" s="668"/>
      <c r="BYZ21" s="669"/>
      <c r="BZA21" s="668"/>
      <c r="BZB21" s="670"/>
      <c r="BZC21" s="669"/>
      <c r="BZD21" s="671"/>
      <c r="BZE21" s="672"/>
      <c r="BZF21" s="672"/>
      <c r="BZG21" s="673"/>
      <c r="BZH21" s="263">
        <f>$A$21</f>
        <v>7</v>
      </c>
      <c r="BZI21" s="264" t="str">
        <f>$B$21</f>
        <v>水</v>
      </c>
      <c r="BZJ21" s="660"/>
      <c r="BZK21" s="661"/>
      <c r="BZL21" s="660"/>
      <c r="BZM21" s="661"/>
      <c r="BZN21" s="662" t="str">
        <f>IFERROR(IF(OR(BZI21="日",BZI21="祝",BZI21=0,BZJ21=""),"　",MAX(IF(AND(BZJ21&lt;=BZN14,BZL21&gt;BZO14),BZO14-BZN14,IF(AND(BZJ21&gt;BZN14,BZL21&lt;=BZO14),BZL21-BZJ21,IF(AND(BZJ21&lt;=BZN14,BZL21&lt;=BZO14),BZL21-BZN14,IF(AND(BZJ21&gt;BZN14,BZL21&gt;BZO14),BZO14-BZJ21,0)))),0)),0)</f>
        <v>　</v>
      </c>
      <c r="BZO21" s="663"/>
      <c r="BZP21" s="664"/>
      <c r="BZQ21" s="662" t="str">
        <f>IFERROR(IF(OR(BZI21="日",BZI21="祝",BZI21=0,BZJ21=""),"　",MAX(IF(AND(BZJ21&gt;BZT14,BZL21&gt;BZR14),0,IF(AND(BZJ21&lt;=BZT14,BZJ21&gt;BZQ14,BZL21&gt;BZR14),BZT14-BZJ21,IF(AND(BZJ21&lt;=BZT14,BZJ21&lt;=BZQ14,BZL21&gt;BZR14),BZT14-BZQ14,IF(AND(BZJ21&gt;BZQ14,BZL21&lt;=BZR14),BZL21-BZJ21,IF(AND(BZJ21&lt;=BZQ14,BZL21&lt;=BZR14),BZL21-BZQ14,0))))),0)),0)</f>
        <v>　</v>
      </c>
      <c r="BZR21" s="663"/>
      <c r="BZS21" s="664"/>
      <c r="BZT21" s="662" t="str">
        <f>IFERROR(IF(OR(BZI21="日",BZI21="祝",BZI21=0,BZJ21=""),"　",MAX(IF(AND(BZJ21&lt;=BZT14,BZL21&gt;BZU14),BZU14-BZT14,IF(BZL21&lt;=BZU14,0,IF(AND(BZJ21&gt;BZT14,BZL21&gt;BZU14),BZU14-BZJ21,0))),0)),0)</f>
        <v>　</v>
      </c>
      <c r="BZU21" s="663"/>
      <c r="BZV21" s="664"/>
      <c r="BZW21" s="662" t="str">
        <f>IFERROR(IF(OR(BZI21="日",BZI21="祝",BZI21=0,BZJ21=""),"　",MAX(IF(BZJ21&gt;BZW14,BZL21-BZJ21,IF(BZJ21&lt;=BZW14,BZL21-BZW14,0)),0)),0)</f>
        <v>　</v>
      </c>
      <c r="BZX21" s="663"/>
      <c r="BZY21" s="664"/>
      <c r="BZZ21" s="662" t="str">
        <f>IFERROR(IF(OR(BZI21="日",BZI21="祝",BZI21=0,BZJ21=""),"　",MAX(IF(AND(BZJ21&lt;=BZZ14,BZL21&gt;CAA14),CAA14-BZZ14,IF(AND(BZJ21&gt;BZZ14,BZL21&lt;=CAA14),BZL21-BZJ21,IF(AND(BZJ21&lt;=BZZ14,BZL21&lt;=CAA14),BZL21-BZZ14,IF(AND(BZJ21&gt;BZZ14,BZL21&gt;CAA14),CAA14-BZJ21,0)))),0)),0)</f>
        <v>　</v>
      </c>
      <c r="CAA21" s="663"/>
      <c r="CAB21" s="664"/>
      <c r="CAC21" s="662" t="str">
        <f>IFERROR(IF(OR(BZI21="日",BZI21="祝",BZI21=0,BZJ21=""),"　",MAX(IF(AND(BZJ21&gt;CAF14,BZL21&gt;CAD14),0,IF(AND(BZJ21&lt;=CAF14,BZJ21&gt;CAC14,BZL21&gt;CAD14),CAF14-BZJ21,IF(AND(BZJ21&lt;=CAF14,BZJ21&lt;=CAC14,BZL21&gt;CAD14),CAF14-CAC14,IF(AND(BZJ21&gt;CAC14,BZL21&lt;=CAD14),BZL21-BZJ21,IF(AND(BZJ21&lt;=CAC14,BZL21&lt;=CAD14),BZL21-CAC14,0))))),0)),0)</f>
        <v>　</v>
      </c>
      <c r="CAD21" s="663"/>
      <c r="CAE21" s="664"/>
      <c r="CAF21" s="662" t="str">
        <f>IFERROR(IF(OR(BZI21="日",BZI21="祝",BZI21=0,BZJ21=""),"　",MAX(IF(AND(BZJ21&lt;=CAF14,BZL21&gt;CAG14),CAG14-CAF14,IF(BZL21&lt;=CAG14,0,IF(AND(BZJ21&gt;CAF14,BZL21&gt;CAG14),CAG14-BZJ21,0))),0)),0)</f>
        <v>　</v>
      </c>
      <c r="CAG21" s="663"/>
      <c r="CAH21" s="664"/>
      <c r="CAI21" s="662" t="str">
        <f t="shared" si="37"/>
        <v>　</v>
      </c>
      <c r="CAJ21" s="663"/>
      <c r="CAK21" s="664"/>
      <c r="CAL21" s="665" t="str">
        <f>IF(CAO21="×",TIME(0,0,0),IF(CAY4="非常勤",BZN21,BZZ21))</f>
        <v>　</v>
      </c>
      <c r="CAM21" s="666"/>
      <c r="CAN21" s="667"/>
      <c r="CAO21" s="265"/>
      <c r="CAP21" s="665" t="str">
        <f>IF(CAS21="×",TIME(0,0,0),IF(CAY4="非常勤",BZQ21,CAC21))</f>
        <v>　</v>
      </c>
      <c r="CAQ21" s="666"/>
      <c r="CAR21" s="667"/>
      <c r="CAS21" s="265"/>
      <c r="CAT21" s="665" t="str">
        <f>IF(CAW21="×",TIME(0,0,0),IF(CAY4="非常勤",BZT21,CAF21))</f>
        <v>　</v>
      </c>
      <c r="CAU21" s="666"/>
      <c r="CAV21" s="667"/>
      <c r="CAW21" s="265"/>
      <c r="CAX21" s="665" t="str">
        <f>IF(CBA21="×",TIME(0,0,0),IF(CAY4="非常勤",BZW21,CAI21))</f>
        <v>　</v>
      </c>
      <c r="CAY21" s="666"/>
      <c r="CAZ21" s="667"/>
      <c r="CBA21" s="265"/>
      <c r="CBB21" s="668"/>
      <c r="CBC21" s="669"/>
      <c r="CBD21" s="668"/>
      <c r="CBE21" s="670"/>
      <c r="CBF21" s="669"/>
      <c r="CBG21" s="671"/>
      <c r="CBH21" s="672"/>
      <c r="CBI21" s="672"/>
      <c r="CBJ21" s="673"/>
      <c r="CBK21" s="263">
        <f>$A$21</f>
        <v>7</v>
      </c>
      <c r="CBL21" s="264" t="str">
        <f>$B$21</f>
        <v>水</v>
      </c>
      <c r="CBM21" s="660"/>
      <c r="CBN21" s="661"/>
      <c r="CBO21" s="660"/>
      <c r="CBP21" s="661"/>
      <c r="CBQ21" s="662" t="str">
        <f>IFERROR(IF(OR(CBL21="日",CBL21="祝",CBL21=0,CBM21=""),"　",MAX(IF(AND(CBM21&lt;=CBQ14,CBO21&gt;CBR14),CBR14-CBQ14,IF(AND(CBM21&gt;CBQ14,CBO21&lt;=CBR14),CBO21-CBM21,IF(AND(CBM21&lt;=CBQ14,CBO21&lt;=CBR14),CBO21-CBQ14,IF(AND(CBM21&gt;CBQ14,CBO21&gt;CBR14),CBR14-CBM21,0)))),0)),0)</f>
        <v>　</v>
      </c>
      <c r="CBR21" s="663"/>
      <c r="CBS21" s="664"/>
      <c r="CBT21" s="662" t="str">
        <f>IFERROR(IF(OR(CBL21="日",CBL21="祝",CBL21=0,CBM21=""),"　",MAX(IF(AND(CBM21&gt;CBW14,CBO21&gt;CBU14),0,IF(AND(CBM21&lt;=CBW14,CBM21&gt;CBT14,CBO21&gt;CBU14),CBW14-CBM21,IF(AND(CBM21&lt;=CBW14,CBM21&lt;=CBT14,CBO21&gt;CBU14),CBW14-CBT14,IF(AND(CBM21&gt;CBT14,CBO21&lt;=CBU14),CBO21-CBM21,IF(AND(CBM21&lt;=CBT14,CBO21&lt;=CBU14),CBO21-CBT14,0))))),0)),0)</f>
        <v>　</v>
      </c>
      <c r="CBU21" s="663"/>
      <c r="CBV21" s="664"/>
      <c r="CBW21" s="662" t="str">
        <f>IFERROR(IF(OR(CBL21="日",CBL21="祝",CBL21=0,CBM21=""),"　",MAX(IF(AND(CBM21&lt;=CBW14,CBO21&gt;CBX14),CBX14-CBW14,IF(CBO21&lt;=CBX14,0,IF(AND(CBM21&gt;CBW14,CBO21&gt;CBX14),CBX14-CBM21,0))),0)),0)</f>
        <v>　</v>
      </c>
      <c r="CBX21" s="663"/>
      <c r="CBY21" s="664"/>
      <c r="CBZ21" s="662" t="str">
        <f>IFERROR(IF(OR(CBL21="日",CBL21="祝",CBL21=0,CBM21=""),"　",MAX(IF(CBM21&gt;CBZ14,CBO21-CBM21,IF(CBM21&lt;=CBZ14,CBO21-CBZ14,0)),0)),0)</f>
        <v>　</v>
      </c>
      <c r="CCA21" s="663"/>
      <c r="CCB21" s="664"/>
      <c r="CCC21" s="662" t="str">
        <f>IFERROR(IF(OR(CBL21="日",CBL21="祝",CBL21=0,CBM21=""),"　",MAX(IF(AND(CBM21&lt;=CCC14,CBO21&gt;CCD14),CCD14-CCC14,IF(AND(CBM21&gt;CCC14,CBO21&lt;=CCD14),CBO21-CBM21,IF(AND(CBM21&lt;=CCC14,CBO21&lt;=CCD14),CBO21-CCC14,IF(AND(CBM21&gt;CCC14,CBO21&gt;CCD14),CCD14-CBM21,0)))),0)),0)</f>
        <v>　</v>
      </c>
      <c r="CCD21" s="663"/>
      <c r="CCE21" s="664"/>
      <c r="CCF21" s="662" t="str">
        <f>IFERROR(IF(OR(CBL21="日",CBL21="祝",CBL21=0,CBM21=""),"　",MAX(IF(AND(CBM21&gt;CCI14,CBO21&gt;CCG14),0,IF(AND(CBM21&lt;=CCI14,CBM21&gt;CCF14,CBO21&gt;CCG14),CCI14-CBM21,IF(AND(CBM21&lt;=CCI14,CBM21&lt;=CCF14,CBO21&gt;CCG14),CCI14-CCF14,IF(AND(CBM21&gt;CCF14,CBO21&lt;=CCG14),CBO21-CBM21,IF(AND(CBM21&lt;=CCF14,CBO21&lt;=CCG14),CBO21-CCF14,0))))),0)),0)</f>
        <v>　</v>
      </c>
      <c r="CCG21" s="663"/>
      <c r="CCH21" s="664"/>
      <c r="CCI21" s="662" t="str">
        <f>IFERROR(IF(OR(CBL21="日",CBL21="祝",CBL21=0,CBM21=""),"　",MAX(IF(AND(CBM21&lt;=CCI14,CBO21&gt;CCJ14),CCJ14-CCI14,IF(CBO21&lt;=CCJ14,0,IF(AND(CBM21&gt;CCI14,CBO21&gt;CCJ14),CCJ14-CBM21,0))),0)),0)</f>
        <v>　</v>
      </c>
      <c r="CCJ21" s="663"/>
      <c r="CCK21" s="664"/>
      <c r="CCL21" s="662" t="str">
        <f t="shared" si="38"/>
        <v>　</v>
      </c>
      <c r="CCM21" s="663"/>
      <c r="CCN21" s="664"/>
      <c r="CCO21" s="665" t="str">
        <f>IF(CCR21="×",TIME(0,0,0),IF(CDB4="非常勤",CBQ21,CCC21))</f>
        <v>　</v>
      </c>
      <c r="CCP21" s="666"/>
      <c r="CCQ21" s="667"/>
      <c r="CCR21" s="265"/>
      <c r="CCS21" s="665" t="str">
        <f>IF(CCV21="×",TIME(0,0,0),IF(CDB4="非常勤",CBT21,CCF21))</f>
        <v>　</v>
      </c>
      <c r="CCT21" s="666"/>
      <c r="CCU21" s="667"/>
      <c r="CCV21" s="265"/>
      <c r="CCW21" s="665" t="str">
        <f>IF(CCZ21="×",TIME(0,0,0),IF(CDB4="非常勤",CBW21,CCI21))</f>
        <v>　</v>
      </c>
      <c r="CCX21" s="666"/>
      <c r="CCY21" s="667"/>
      <c r="CCZ21" s="265"/>
      <c r="CDA21" s="665" t="str">
        <f>IF(CDD21="×",TIME(0,0,0),IF(CDB4="非常勤",CBZ21,CCL21))</f>
        <v>　</v>
      </c>
      <c r="CDB21" s="666"/>
      <c r="CDC21" s="667"/>
      <c r="CDD21" s="265"/>
      <c r="CDE21" s="668"/>
      <c r="CDF21" s="669"/>
      <c r="CDG21" s="668"/>
      <c r="CDH21" s="670"/>
      <c r="CDI21" s="669"/>
      <c r="CDJ21" s="671"/>
      <c r="CDK21" s="672"/>
      <c r="CDL21" s="672"/>
      <c r="CDM21" s="673"/>
      <c r="CDN21" s="263">
        <f>$A$21</f>
        <v>7</v>
      </c>
      <c r="CDO21" s="264" t="str">
        <f>$B$21</f>
        <v>水</v>
      </c>
      <c r="CDP21" s="660"/>
      <c r="CDQ21" s="661"/>
      <c r="CDR21" s="660"/>
      <c r="CDS21" s="661"/>
      <c r="CDT21" s="662" t="str">
        <f>IFERROR(IF(OR(CDO21="日",CDO21="祝",CDO21=0,CDP21=""),"　",MAX(IF(AND(CDP21&lt;=CDT14,CDR21&gt;CDU14),CDU14-CDT14,IF(AND(CDP21&gt;CDT14,CDR21&lt;=CDU14),CDR21-CDP21,IF(AND(CDP21&lt;=CDT14,CDR21&lt;=CDU14),CDR21-CDT14,IF(AND(CDP21&gt;CDT14,CDR21&gt;CDU14),CDU14-CDP21,0)))),0)),0)</f>
        <v>　</v>
      </c>
      <c r="CDU21" s="663"/>
      <c r="CDV21" s="664"/>
      <c r="CDW21" s="662" t="str">
        <f>IFERROR(IF(OR(CDO21="日",CDO21="祝",CDO21=0,CDP21=""),"　",MAX(IF(AND(CDP21&gt;CDZ14,CDR21&gt;CDX14),0,IF(AND(CDP21&lt;=CDZ14,CDP21&gt;CDW14,CDR21&gt;CDX14),CDZ14-CDP21,IF(AND(CDP21&lt;=CDZ14,CDP21&lt;=CDW14,CDR21&gt;CDX14),CDZ14-CDW14,IF(AND(CDP21&gt;CDW14,CDR21&lt;=CDX14),CDR21-CDP21,IF(AND(CDP21&lt;=CDW14,CDR21&lt;=CDX14),CDR21-CDW14,0))))),0)),0)</f>
        <v>　</v>
      </c>
      <c r="CDX21" s="663"/>
      <c r="CDY21" s="664"/>
      <c r="CDZ21" s="662" t="str">
        <f>IFERROR(IF(OR(CDO21="日",CDO21="祝",CDO21=0,CDP21=""),"　",MAX(IF(AND(CDP21&lt;=CDZ14,CDR21&gt;CEA14),CEA14-CDZ14,IF(CDR21&lt;=CEA14,0,IF(AND(CDP21&gt;CDZ14,CDR21&gt;CEA14),CEA14-CDP21,0))),0)),0)</f>
        <v>　</v>
      </c>
      <c r="CEA21" s="663"/>
      <c r="CEB21" s="664"/>
      <c r="CEC21" s="662" t="str">
        <f>IFERROR(IF(OR(CDO21="日",CDO21="祝",CDO21=0,CDP21=""),"　",MAX(IF(CDP21&gt;CEC14,CDR21-CDP21,IF(CDP21&lt;=CEC14,CDR21-CEC14,0)),0)),0)</f>
        <v>　</v>
      </c>
      <c r="CED21" s="663"/>
      <c r="CEE21" s="664"/>
      <c r="CEF21" s="662" t="str">
        <f>IFERROR(IF(OR(CDO21="日",CDO21="祝",CDO21=0,CDP21=""),"　",MAX(IF(AND(CDP21&lt;=CEF14,CDR21&gt;CEG14),CEG14-CEF14,IF(AND(CDP21&gt;CEF14,CDR21&lt;=CEG14),CDR21-CDP21,IF(AND(CDP21&lt;=CEF14,CDR21&lt;=CEG14),CDR21-CEF14,IF(AND(CDP21&gt;CEF14,CDR21&gt;CEG14),CEG14-CDP21,0)))),0)),0)</f>
        <v>　</v>
      </c>
      <c r="CEG21" s="663"/>
      <c r="CEH21" s="664"/>
      <c r="CEI21" s="662" t="str">
        <f>IFERROR(IF(OR(CDO21="日",CDO21="祝",CDO21=0,CDP21=""),"　",MAX(IF(AND(CDP21&gt;CEL14,CDR21&gt;CEJ14),0,IF(AND(CDP21&lt;=CEL14,CDP21&gt;CEI14,CDR21&gt;CEJ14),CEL14-CDP21,IF(AND(CDP21&lt;=CEL14,CDP21&lt;=CEI14,CDR21&gt;CEJ14),CEL14-CEI14,IF(AND(CDP21&gt;CEI14,CDR21&lt;=CEJ14),CDR21-CDP21,IF(AND(CDP21&lt;=CEI14,CDR21&lt;=CEJ14),CDR21-CEI14,0))))),0)),0)</f>
        <v>　</v>
      </c>
      <c r="CEJ21" s="663"/>
      <c r="CEK21" s="664"/>
      <c r="CEL21" s="662" t="str">
        <f>IFERROR(IF(OR(CDO21="日",CDO21="祝",CDO21=0,CDP21=""),"　",MAX(IF(AND(CDP21&lt;=CEL14,CDR21&gt;CEM14),CEM14-CEL14,IF(CDR21&lt;=CEM14,0,IF(AND(CDP21&gt;CEL14,CDR21&gt;CEM14),CEM14-CDP21,0))),0)),0)</f>
        <v>　</v>
      </c>
      <c r="CEM21" s="663"/>
      <c r="CEN21" s="664"/>
      <c r="CEO21" s="662" t="str">
        <f t="shared" si="39"/>
        <v>　</v>
      </c>
      <c r="CEP21" s="663"/>
      <c r="CEQ21" s="664"/>
      <c r="CER21" s="665" t="str">
        <f>IF(CEU21="×",TIME(0,0,0),IF(CFE4="非常勤",CDT21,CEF21))</f>
        <v>　</v>
      </c>
      <c r="CES21" s="666"/>
      <c r="CET21" s="667"/>
      <c r="CEU21" s="265"/>
      <c r="CEV21" s="665" t="str">
        <f>IF(CEY21="×",TIME(0,0,0),IF(CFE4="非常勤",CDW21,CEI21))</f>
        <v>　</v>
      </c>
      <c r="CEW21" s="666"/>
      <c r="CEX21" s="667"/>
      <c r="CEY21" s="265"/>
      <c r="CEZ21" s="665" t="str">
        <f>IF(CFC21="×",TIME(0,0,0),IF(CFE4="非常勤",CDZ21,CEL21))</f>
        <v>　</v>
      </c>
      <c r="CFA21" s="666"/>
      <c r="CFB21" s="667"/>
      <c r="CFC21" s="265"/>
      <c r="CFD21" s="665" t="str">
        <f>IF(CFG21="×",TIME(0,0,0),IF(CFE4="非常勤",CEC21,CEO21))</f>
        <v>　</v>
      </c>
      <c r="CFE21" s="666"/>
      <c r="CFF21" s="667"/>
      <c r="CFG21" s="265"/>
      <c r="CFH21" s="668"/>
      <c r="CFI21" s="669"/>
      <c r="CFJ21" s="668"/>
      <c r="CFK21" s="670"/>
      <c r="CFL21" s="669"/>
      <c r="CFM21" s="671"/>
      <c r="CFN21" s="672"/>
      <c r="CFO21" s="672"/>
      <c r="CFP21" s="673"/>
      <c r="CFQ21" s="263">
        <f>$A$21</f>
        <v>7</v>
      </c>
      <c r="CFR21" s="264" t="str">
        <f>$B$21</f>
        <v>水</v>
      </c>
      <c r="CFS21" s="660"/>
      <c r="CFT21" s="661"/>
      <c r="CFU21" s="660"/>
      <c r="CFV21" s="661"/>
      <c r="CFW21" s="662" t="str">
        <f>IFERROR(IF(OR(CFR21="日",CFR21="祝",CFR21=0,CFS21=""),"　",MAX(IF(AND(CFS21&lt;=CFW14,CFU21&gt;CFX14),CFX14-CFW14,IF(AND(CFS21&gt;CFW14,CFU21&lt;=CFX14),CFU21-CFS21,IF(AND(CFS21&lt;=CFW14,CFU21&lt;=CFX14),CFU21-CFW14,IF(AND(CFS21&gt;CFW14,CFU21&gt;CFX14),CFX14-CFS21,0)))),0)),0)</f>
        <v>　</v>
      </c>
      <c r="CFX21" s="663"/>
      <c r="CFY21" s="664"/>
      <c r="CFZ21" s="662" t="str">
        <f>IFERROR(IF(OR(CFR21="日",CFR21="祝",CFR21=0,CFS21=""),"　",MAX(IF(AND(CFS21&gt;CGC14,CFU21&gt;CGA14),0,IF(AND(CFS21&lt;=CGC14,CFS21&gt;CFZ14,CFU21&gt;CGA14),CGC14-CFS21,IF(AND(CFS21&lt;=CGC14,CFS21&lt;=CFZ14,CFU21&gt;CGA14),CGC14-CFZ14,IF(AND(CFS21&gt;CFZ14,CFU21&lt;=CGA14),CFU21-CFS21,IF(AND(CFS21&lt;=CFZ14,CFU21&lt;=CGA14),CFU21-CFZ14,0))))),0)),0)</f>
        <v>　</v>
      </c>
      <c r="CGA21" s="663"/>
      <c r="CGB21" s="664"/>
      <c r="CGC21" s="662" t="str">
        <f>IFERROR(IF(OR(CFR21="日",CFR21="祝",CFR21=0,CFS21=""),"　",MAX(IF(AND(CFS21&lt;=CGC14,CFU21&gt;CGD14),CGD14-CGC14,IF(CFU21&lt;=CGD14,0,IF(AND(CFS21&gt;CGC14,CFU21&gt;CGD14),CGD14-CFS21,0))),0)),0)</f>
        <v>　</v>
      </c>
      <c r="CGD21" s="663"/>
      <c r="CGE21" s="664"/>
      <c r="CGF21" s="662" t="str">
        <f>IFERROR(IF(OR(CFR21="日",CFR21="祝",CFR21=0,CFS21=""),"　",MAX(IF(CFS21&gt;CGF14,CFU21-CFS21,IF(CFS21&lt;=CGF14,CFU21-CGF14,0)),0)),0)</f>
        <v>　</v>
      </c>
      <c r="CGG21" s="663"/>
      <c r="CGH21" s="664"/>
      <c r="CGI21" s="662" t="str">
        <f>IFERROR(IF(OR(CFR21="日",CFR21="祝",CFR21=0,CFS21=""),"　",MAX(IF(AND(CFS21&lt;=CGI14,CFU21&gt;CGJ14),CGJ14-CGI14,IF(AND(CFS21&gt;CGI14,CFU21&lt;=CGJ14),CFU21-CFS21,IF(AND(CFS21&lt;=CGI14,CFU21&lt;=CGJ14),CFU21-CGI14,IF(AND(CFS21&gt;CGI14,CFU21&gt;CGJ14),CGJ14-CFS21,0)))),0)),0)</f>
        <v>　</v>
      </c>
      <c r="CGJ21" s="663"/>
      <c r="CGK21" s="664"/>
      <c r="CGL21" s="662" t="str">
        <f>IFERROR(IF(OR(CFR21="日",CFR21="祝",CFR21=0,CFS21=""),"　",MAX(IF(AND(CFS21&gt;CGO14,CFU21&gt;CGM14),0,IF(AND(CFS21&lt;=CGO14,CFS21&gt;CGL14,CFU21&gt;CGM14),CGO14-CFS21,IF(AND(CFS21&lt;=CGO14,CFS21&lt;=CGL14,CFU21&gt;CGM14),CGO14-CGL14,IF(AND(CFS21&gt;CGL14,CFU21&lt;=CGM14),CFU21-CFS21,IF(AND(CFS21&lt;=CGL14,CFU21&lt;=CGM14),CFU21-CGL14,0))))),0)),0)</f>
        <v>　</v>
      </c>
      <c r="CGM21" s="663"/>
      <c r="CGN21" s="664"/>
      <c r="CGO21" s="662" t="str">
        <f>IFERROR(IF(OR(CFR21="日",CFR21="祝",CFR21=0,CFS21=""),"　",MAX(IF(AND(CFS21&lt;=CGO14,CFU21&gt;CGP14),CGP14-CGO14,IF(CFU21&lt;=CGP14,0,IF(AND(CFS21&gt;CGO14,CFU21&gt;CGP14),CGP14-CFS21,0))),0)),0)</f>
        <v>　</v>
      </c>
      <c r="CGP21" s="663"/>
      <c r="CGQ21" s="664"/>
      <c r="CGR21" s="662" t="str">
        <f t="shared" si="40"/>
        <v>　</v>
      </c>
      <c r="CGS21" s="663"/>
      <c r="CGT21" s="664"/>
      <c r="CGU21" s="665" t="str">
        <f>IF(CGX21="×",TIME(0,0,0),IF(CHH4="非常勤",CFW21,CGI21))</f>
        <v>　</v>
      </c>
      <c r="CGV21" s="666"/>
      <c r="CGW21" s="667"/>
      <c r="CGX21" s="265"/>
      <c r="CGY21" s="665" t="str">
        <f>IF(CHB21="×",TIME(0,0,0),IF(CHH4="非常勤",CFZ21,CGL21))</f>
        <v>　</v>
      </c>
      <c r="CGZ21" s="666"/>
      <c r="CHA21" s="667"/>
      <c r="CHB21" s="265"/>
      <c r="CHC21" s="665" t="str">
        <f>IF(CHF21="×",TIME(0,0,0),IF(CHH4="非常勤",CGC21,CGO21))</f>
        <v>　</v>
      </c>
      <c r="CHD21" s="666"/>
      <c r="CHE21" s="667"/>
      <c r="CHF21" s="265"/>
      <c r="CHG21" s="665" t="str">
        <f>IF(CHJ21="×",TIME(0,0,0),IF(CHH4="非常勤",CGF21,CGR21))</f>
        <v>　</v>
      </c>
      <c r="CHH21" s="666"/>
      <c r="CHI21" s="667"/>
      <c r="CHJ21" s="265"/>
      <c r="CHK21" s="668"/>
      <c r="CHL21" s="669"/>
      <c r="CHM21" s="668"/>
      <c r="CHN21" s="670"/>
      <c r="CHO21" s="669"/>
      <c r="CHP21" s="671"/>
      <c r="CHQ21" s="672"/>
      <c r="CHR21" s="672"/>
      <c r="CHS21" s="673"/>
      <c r="CHT21" s="263">
        <f>$A$21</f>
        <v>7</v>
      </c>
      <c r="CHU21" s="264" t="str">
        <f>$B$21</f>
        <v>水</v>
      </c>
      <c r="CHV21" s="660"/>
      <c r="CHW21" s="661"/>
      <c r="CHX21" s="660"/>
      <c r="CHY21" s="661"/>
      <c r="CHZ21" s="662" t="str">
        <f>IFERROR(IF(OR(CHU21="日",CHU21="祝",CHU21=0,CHV21=""),"　",MAX(IF(AND(CHV21&lt;=CHZ14,CHX21&gt;CIA14),CIA14-CHZ14,IF(AND(CHV21&gt;CHZ14,CHX21&lt;=CIA14),CHX21-CHV21,IF(AND(CHV21&lt;=CHZ14,CHX21&lt;=CIA14),CHX21-CHZ14,IF(AND(CHV21&gt;CHZ14,CHX21&gt;CIA14),CIA14-CHV21,0)))),0)),0)</f>
        <v>　</v>
      </c>
      <c r="CIA21" s="663"/>
      <c r="CIB21" s="664"/>
      <c r="CIC21" s="662" t="str">
        <f>IFERROR(IF(OR(CHU21="日",CHU21="祝",CHU21=0,CHV21=""),"　",MAX(IF(AND(CHV21&gt;CIF14,CHX21&gt;CID14),0,IF(AND(CHV21&lt;=CIF14,CHV21&gt;CIC14,CHX21&gt;CID14),CIF14-CHV21,IF(AND(CHV21&lt;=CIF14,CHV21&lt;=CIC14,CHX21&gt;CID14),CIF14-CIC14,IF(AND(CHV21&gt;CIC14,CHX21&lt;=CID14),CHX21-CHV21,IF(AND(CHV21&lt;=CIC14,CHX21&lt;=CID14),CHX21-CIC14,0))))),0)),0)</f>
        <v>　</v>
      </c>
      <c r="CID21" s="663"/>
      <c r="CIE21" s="664"/>
      <c r="CIF21" s="662" t="str">
        <f>IFERROR(IF(OR(CHU21="日",CHU21="祝",CHU21=0,CHV21=""),"　",MAX(IF(AND(CHV21&lt;=CIF14,CHX21&gt;CIG14),CIG14-CIF14,IF(CHX21&lt;=CIG14,0,IF(AND(CHV21&gt;CIF14,CHX21&gt;CIG14),CIG14-CHV21,0))),0)),0)</f>
        <v>　</v>
      </c>
      <c r="CIG21" s="663"/>
      <c r="CIH21" s="664"/>
      <c r="CII21" s="662" t="str">
        <f>IFERROR(IF(OR(CHU21="日",CHU21="祝",CHU21=0,CHV21=""),"　",MAX(IF(CHV21&gt;CII14,CHX21-CHV21,IF(CHV21&lt;=CII14,CHX21-CII14,0)),0)),0)</f>
        <v>　</v>
      </c>
      <c r="CIJ21" s="663"/>
      <c r="CIK21" s="664"/>
      <c r="CIL21" s="662" t="str">
        <f>IFERROR(IF(OR(CHU21="日",CHU21="祝",CHU21=0,CHV21=""),"　",MAX(IF(AND(CHV21&lt;=CIL14,CHX21&gt;CIM14),CIM14-CIL14,IF(AND(CHV21&gt;CIL14,CHX21&lt;=CIM14),CHX21-CHV21,IF(AND(CHV21&lt;=CIL14,CHX21&lt;=CIM14),CHX21-CIL14,IF(AND(CHV21&gt;CIL14,CHX21&gt;CIM14),CIM14-CHV21,0)))),0)),0)</f>
        <v>　</v>
      </c>
      <c r="CIM21" s="663"/>
      <c r="CIN21" s="664"/>
      <c r="CIO21" s="662" t="str">
        <f>IFERROR(IF(OR(CHU21="日",CHU21="祝",CHU21=0,CHV21=""),"　",MAX(IF(AND(CHV21&gt;CIR14,CHX21&gt;CIP14),0,IF(AND(CHV21&lt;=CIR14,CHV21&gt;CIO14,CHX21&gt;CIP14),CIR14-CHV21,IF(AND(CHV21&lt;=CIR14,CHV21&lt;=CIO14,CHX21&gt;CIP14),CIR14-CIO14,IF(AND(CHV21&gt;CIO14,CHX21&lt;=CIP14),CHX21-CHV21,IF(AND(CHV21&lt;=CIO14,CHX21&lt;=CIP14),CHX21-CIO14,0))))),0)),0)</f>
        <v>　</v>
      </c>
      <c r="CIP21" s="663"/>
      <c r="CIQ21" s="664"/>
      <c r="CIR21" s="662" t="str">
        <f>IFERROR(IF(OR(CHU21="日",CHU21="祝",CHU21=0,CHV21=""),"　",MAX(IF(AND(CHV21&lt;=CIR14,CHX21&gt;CIS14),CIS14-CIR14,IF(CHX21&lt;=CIS14,0,IF(AND(CHV21&gt;CIR14,CHX21&gt;CIS14),CIS14-CHV21,0))),0)),0)</f>
        <v>　</v>
      </c>
      <c r="CIS21" s="663"/>
      <c r="CIT21" s="664"/>
      <c r="CIU21" s="662" t="str">
        <f t="shared" si="41"/>
        <v>　</v>
      </c>
      <c r="CIV21" s="663"/>
      <c r="CIW21" s="664"/>
      <c r="CIX21" s="665" t="str">
        <f>IF(CJA21="×",TIME(0,0,0),IF(CJK4="非常勤",CHZ21,CIL21))</f>
        <v>　</v>
      </c>
      <c r="CIY21" s="666"/>
      <c r="CIZ21" s="667"/>
      <c r="CJA21" s="265"/>
      <c r="CJB21" s="665" t="str">
        <f>IF(CJE21="×",TIME(0,0,0),IF(CJK4="非常勤",CIC21,CIO21))</f>
        <v>　</v>
      </c>
      <c r="CJC21" s="666"/>
      <c r="CJD21" s="667"/>
      <c r="CJE21" s="265"/>
      <c r="CJF21" s="665" t="str">
        <f>IF(CJI21="×",TIME(0,0,0),IF(CJK4="非常勤",CIF21,CIR21))</f>
        <v>　</v>
      </c>
      <c r="CJG21" s="666"/>
      <c r="CJH21" s="667"/>
      <c r="CJI21" s="265"/>
      <c r="CJJ21" s="665" t="str">
        <f>IF(CJM21="×",TIME(0,0,0),IF(CJK4="非常勤",CII21,CIU21))</f>
        <v>　</v>
      </c>
      <c r="CJK21" s="666"/>
      <c r="CJL21" s="667"/>
      <c r="CJM21" s="265"/>
      <c r="CJN21" s="668"/>
      <c r="CJO21" s="669"/>
      <c r="CJP21" s="668"/>
      <c r="CJQ21" s="670"/>
      <c r="CJR21" s="669"/>
      <c r="CJS21" s="671"/>
      <c r="CJT21" s="672"/>
      <c r="CJU21" s="672"/>
      <c r="CJV21" s="673"/>
      <c r="CJW21" s="263">
        <f>$A$21</f>
        <v>7</v>
      </c>
      <c r="CJX21" s="264" t="str">
        <f>$B$21</f>
        <v>水</v>
      </c>
      <c r="CJY21" s="660"/>
      <c r="CJZ21" s="661"/>
      <c r="CKA21" s="660"/>
      <c r="CKB21" s="661"/>
      <c r="CKC21" s="662" t="str">
        <f>IFERROR(IF(OR(CJX21="日",CJX21="祝",CJX21=0,CJY21=""),"　",MAX(IF(AND(CJY21&lt;=CKC14,CKA21&gt;CKD14),CKD14-CKC14,IF(AND(CJY21&gt;CKC14,CKA21&lt;=CKD14),CKA21-CJY21,IF(AND(CJY21&lt;=CKC14,CKA21&lt;=CKD14),CKA21-CKC14,IF(AND(CJY21&gt;CKC14,CKA21&gt;CKD14),CKD14-CJY21,0)))),0)),0)</f>
        <v>　</v>
      </c>
      <c r="CKD21" s="663"/>
      <c r="CKE21" s="664"/>
      <c r="CKF21" s="662" t="str">
        <f>IFERROR(IF(OR(CJX21="日",CJX21="祝",CJX21=0,CJY21=""),"　",MAX(IF(AND(CJY21&gt;CKI14,CKA21&gt;CKG14),0,IF(AND(CJY21&lt;=CKI14,CJY21&gt;CKF14,CKA21&gt;CKG14),CKI14-CJY21,IF(AND(CJY21&lt;=CKI14,CJY21&lt;=CKF14,CKA21&gt;CKG14),CKI14-CKF14,IF(AND(CJY21&gt;CKF14,CKA21&lt;=CKG14),CKA21-CJY21,IF(AND(CJY21&lt;=CKF14,CKA21&lt;=CKG14),CKA21-CKF14,0))))),0)),0)</f>
        <v>　</v>
      </c>
      <c r="CKG21" s="663"/>
      <c r="CKH21" s="664"/>
      <c r="CKI21" s="662" t="str">
        <f>IFERROR(IF(OR(CJX21="日",CJX21="祝",CJX21=0,CJY21=""),"　",MAX(IF(AND(CJY21&lt;=CKI14,CKA21&gt;CKJ14),CKJ14-CKI14,IF(CKA21&lt;=CKJ14,0,IF(AND(CJY21&gt;CKI14,CKA21&gt;CKJ14),CKJ14-CJY21,0))),0)),0)</f>
        <v>　</v>
      </c>
      <c r="CKJ21" s="663"/>
      <c r="CKK21" s="664"/>
      <c r="CKL21" s="662" t="str">
        <f>IFERROR(IF(OR(CJX21="日",CJX21="祝",CJX21=0,CJY21=""),"　",MAX(IF(CJY21&gt;CKL14,CKA21-CJY21,IF(CJY21&lt;=CKL14,CKA21-CKL14,0)),0)),0)</f>
        <v>　</v>
      </c>
      <c r="CKM21" s="663"/>
      <c r="CKN21" s="664"/>
      <c r="CKO21" s="662" t="str">
        <f>IFERROR(IF(OR(CJX21="日",CJX21="祝",CJX21=0,CJY21=""),"　",MAX(IF(AND(CJY21&lt;=CKO14,CKA21&gt;CKP14),CKP14-CKO14,IF(AND(CJY21&gt;CKO14,CKA21&lt;=CKP14),CKA21-CJY21,IF(AND(CJY21&lt;=CKO14,CKA21&lt;=CKP14),CKA21-CKO14,IF(AND(CJY21&gt;CKO14,CKA21&gt;CKP14),CKP14-CJY21,0)))),0)),0)</f>
        <v>　</v>
      </c>
      <c r="CKP21" s="663"/>
      <c r="CKQ21" s="664"/>
      <c r="CKR21" s="662" t="str">
        <f>IFERROR(IF(OR(CJX21="日",CJX21="祝",CJX21=0,CJY21=""),"　",MAX(IF(AND(CJY21&gt;CKU14,CKA21&gt;CKS14),0,IF(AND(CJY21&lt;=CKU14,CJY21&gt;CKR14,CKA21&gt;CKS14),CKU14-CJY21,IF(AND(CJY21&lt;=CKU14,CJY21&lt;=CKR14,CKA21&gt;CKS14),CKU14-CKR14,IF(AND(CJY21&gt;CKR14,CKA21&lt;=CKS14),CKA21-CJY21,IF(AND(CJY21&lt;=CKR14,CKA21&lt;=CKS14),CKA21-CKR14,0))))),0)),0)</f>
        <v>　</v>
      </c>
      <c r="CKS21" s="663"/>
      <c r="CKT21" s="664"/>
      <c r="CKU21" s="662" t="str">
        <f>IFERROR(IF(OR(CJX21="日",CJX21="祝",CJX21=0,CJY21=""),"　",MAX(IF(AND(CJY21&lt;=CKU14,CKA21&gt;CKV14),CKV14-CKU14,IF(CKA21&lt;=CKV14,0,IF(AND(CJY21&gt;CKU14,CKA21&gt;CKV14),CKV14-CJY21,0))),0)),0)</f>
        <v>　</v>
      </c>
      <c r="CKV21" s="663"/>
      <c r="CKW21" s="664"/>
      <c r="CKX21" s="662" t="str">
        <f t="shared" si="42"/>
        <v>　</v>
      </c>
      <c r="CKY21" s="663"/>
      <c r="CKZ21" s="664"/>
      <c r="CLA21" s="665" t="str">
        <f>IF(CLD21="×",TIME(0,0,0),IF(CLN4="非常勤",CKC21,CKO21))</f>
        <v>　</v>
      </c>
      <c r="CLB21" s="666"/>
      <c r="CLC21" s="667"/>
      <c r="CLD21" s="265"/>
      <c r="CLE21" s="665" t="str">
        <f>IF(CLH21="×",TIME(0,0,0),IF(CLN4="非常勤",CKF21,CKR21))</f>
        <v>　</v>
      </c>
      <c r="CLF21" s="666"/>
      <c r="CLG21" s="667"/>
      <c r="CLH21" s="265"/>
      <c r="CLI21" s="665" t="str">
        <f>IF(CLL21="×",TIME(0,0,0),IF(CLN4="非常勤",CKI21,CKU21))</f>
        <v>　</v>
      </c>
      <c r="CLJ21" s="666"/>
      <c r="CLK21" s="667"/>
      <c r="CLL21" s="265"/>
      <c r="CLM21" s="665" t="str">
        <f>IF(CLP21="×",TIME(0,0,0),IF(CLN4="非常勤",CKL21,CKX21))</f>
        <v>　</v>
      </c>
      <c r="CLN21" s="666"/>
      <c r="CLO21" s="667"/>
      <c r="CLP21" s="265"/>
      <c r="CLQ21" s="668"/>
      <c r="CLR21" s="669"/>
      <c r="CLS21" s="668"/>
      <c r="CLT21" s="670"/>
      <c r="CLU21" s="669"/>
      <c r="CLV21" s="671"/>
      <c r="CLW21" s="672"/>
      <c r="CLX21" s="672"/>
      <c r="CLY21" s="673"/>
      <c r="CLZ21" s="263">
        <f>$A$21</f>
        <v>7</v>
      </c>
      <c r="CMA21" s="264" t="str">
        <f>$B$21</f>
        <v>水</v>
      </c>
      <c r="CMB21" s="660"/>
      <c r="CMC21" s="661"/>
      <c r="CMD21" s="660"/>
      <c r="CME21" s="661"/>
      <c r="CMF21" s="662" t="str">
        <f>IFERROR(IF(OR(CMA21="日",CMA21="祝",CMA21=0,CMB21=""),"　",MAX(IF(AND(CMB21&lt;=CMF14,CMD21&gt;CMG14),CMG14-CMF14,IF(AND(CMB21&gt;CMF14,CMD21&lt;=CMG14),CMD21-CMB21,IF(AND(CMB21&lt;=CMF14,CMD21&lt;=CMG14),CMD21-CMF14,IF(AND(CMB21&gt;CMF14,CMD21&gt;CMG14),CMG14-CMB21,0)))),0)),0)</f>
        <v>　</v>
      </c>
      <c r="CMG21" s="663"/>
      <c r="CMH21" s="664"/>
      <c r="CMI21" s="662" t="str">
        <f>IFERROR(IF(OR(CMA21="日",CMA21="祝",CMA21=0,CMB21=""),"　",MAX(IF(AND(CMB21&gt;CML14,CMD21&gt;CMJ14),0,IF(AND(CMB21&lt;=CML14,CMB21&gt;CMI14,CMD21&gt;CMJ14),CML14-CMB21,IF(AND(CMB21&lt;=CML14,CMB21&lt;=CMI14,CMD21&gt;CMJ14),CML14-CMI14,IF(AND(CMB21&gt;CMI14,CMD21&lt;=CMJ14),CMD21-CMB21,IF(AND(CMB21&lt;=CMI14,CMD21&lt;=CMJ14),CMD21-CMI14,0))))),0)),0)</f>
        <v>　</v>
      </c>
      <c r="CMJ21" s="663"/>
      <c r="CMK21" s="664"/>
      <c r="CML21" s="662" t="str">
        <f>IFERROR(IF(OR(CMA21="日",CMA21="祝",CMA21=0,CMB21=""),"　",MAX(IF(AND(CMB21&lt;=CML14,CMD21&gt;CMM14),CMM14-CML14,IF(CMD21&lt;=CMM14,0,IF(AND(CMB21&gt;CML14,CMD21&gt;CMM14),CMM14-CMB21,0))),0)),0)</f>
        <v>　</v>
      </c>
      <c r="CMM21" s="663"/>
      <c r="CMN21" s="664"/>
      <c r="CMO21" s="662" t="str">
        <f>IFERROR(IF(OR(CMA21="日",CMA21="祝",CMA21=0,CMB21=""),"　",MAX(IF(CMB21&gt;CMO14,CMD21-CMB21,IF(CMB21&lt;=CMO14,CMD21-CMO14,0)),0)),0)</f>
        <v>　</v>
      </c>
      <c r="CMP21" s="663"/>
      <c r="CMQ21" s="664"/>
      <c r="CMR21" s="662" t="str">
        <f>IFERROR(IF(OR(CMA21="日",CMA21="祝",CMA21=0,CMB21=""),"　",MAX(IF(AND(CMB21&lt;=CMR14,CMD21&gt;CMS14),CMS14-CMR14,IF(AND(CMB21&gt;CMR14,CMD21&lt;=CMS14),CMD21-CMB21,IF(AND(CMB21&lt;=CMR14,CMD21&lt;=CMS14),CMD21-CMR14,IF(AND(CMB21&gt;CMR14,CMD21&gt;CMS14),CMS14-CMB21,0)))),0)),0)</f>
        <v>　</v>
      </c>
      <c r="CMS21" s="663"/>
      <c r="CMT21" s="664"/>
      <c r="CMU21" s="662" t="str">
        <f>IFERROR(IF(OR(CMA21="日",CMA21="祝",CMA21=0,CMB21=""),"　",MAX(IF(AND(CMB21&gt;CMX14,CMD21&gt;CMV14),0,IF(AND(CMB21&lt;=CMX14,CMB21&gt;CMU14,CMD21&gt;CMV14),CMX14-CMB21,IF(AND(CMB21&lt;=CMX14,CMB21&lt;=CMU14,CMD21&gt;CMV14),CMX14-CMU14,IF(AND(CMB21&gt;CMU14,CMD21&lt;=CMV14),CMD21-CMB21,IF(AND(CMB21&lt;=CMU14,CMD21&lt;=CMV14),CMD21-CMU14,0))))),0)),0)</f>
        <v>　</v>
      </c>
      <c r="CMV21" s="663"/>
      <c r="CMW21" s="664"/>
      <c r="CMX21" s="662" t="str">
        <f>IFERROR(IF(OR(CMA21="日",CMA21="祝",CMA21=0,CMB21=""),"　",MAX(IF(AND(CMB21&lt;=CMX14,CMD21&gt;CMY14),CMY14-CMX14,IF(CMD21&lt;=CMY14,0,IF(AND(CMB21&gt;CMX14,CMD21&gt;CMY14),CMY14-CMB21,0))),0)),0)</f>
        <v>　</v>
      </c>
      <c r="CMY21" s="663"/>
      <c r="CMZ21" s="664"/>
      <c r="CNA21" s="662" t="str">
        <f t="shared" si="43"/>
        <v>　</v>
      </c>
      <c r="CNB21" s="663"/>
      <c r="CNC21" s="664"/>
      <c r="CND21" s="665" t="str">
        <f>IF(CNG21="×",TIME(0,0,0),IF(CNQ4="非常勤",CMF21,CMR21))</f>
        <v>　</v>
      </c>
      <c r="CNE21" s="666"/>
      <c r="CNF21" s="667"/>
      <c r="CNG21" s="265"/>
      <c r="CNH21" s="665" t="str">
        <f>IF(CNK21="×",TIME(0,0,0),IF(CNQ4="非常勤",CMI21,CMU21))</f>
        <v>　</v>
      </c>
      <c r="CNI21" s="666"/>
      <c r="CNJ21" s="667"/>
      <c r="CNK21" s="265"/>
      <c r="CNL21" s="665" t="str">
        <f>IF(CNO21="×",TIME(0,0,0),IF(CNQ4="非常勤",CML21,CMX21))</f>
        <v>　</v>
      </c>
      <c r="CNM21" s="666"/>
      <c r="CNN21" s="667"/>
      <c r="CNO21" s="265"/>
      <c r="CNP21" s="665" t="str">
        <f>IF(CNS21="×",TIME(0,0,0),IF(CNQ4="非常勤",CMO21,CNA21))</f>
        <v>　</v>
      </c>
      <c r="CNQ21" s="666"/>
      <c r="CNR21" s="667"/>
      <c r="CNS21" s="265"/>
      <c r="CNT21" s="668"/>
      <c r="CNU21" s="669"/>
      <c r="CNV21" s="668"/>
      <c r="CNW21" s="670"/>
      <c r="CNX21" s="669"/>
      <c r="CNY21" s="671"/>
      <c r="CNZ21" s="672"/>
      <c r="COA21" s="672"/>
      <c r="COB21" s="673"/>
      <c r="COC21" s="263">
        <f>$A$21</f>
        <v>7</v>
      </c>
      <c r="COD21" s="264" t="str">
        <f>$B$21</f>
        <v>水</v>
      </c>
      <c r="COE21" s="660"/>
      <c r="COF21" s="661"/>
      <c r="COG21" s="660"/>
      <c r="COH21" s="661"/>
      <c r="COI21" s="662" t="str">
        <f>IFERROR(IF(OR(COD21="日",COD21="祝",COD21=0,COE21=""),"　",MAX(IF(AND(COE21&lt;=COI14,COG21&gt;COJ14),COJ14-COI14,IF(AND(COE21&gt;COI14,COG21&lt;=COJ14),COG21-COE21,IF(AND(COE21&lt;=COI14,COG21&lt;=COJ14),COG21-COI14,IF(AND(COE21&gt;COI14,COG21&gt;COJ14),COJ14-COE21,0)))),0)),0)</f>
        <v>　</v>
      </c>
      <c r="COJ21" s="663"/>
      <c r="COK21" s="664"/>
      <c r="COL21" s="662" t="str">
        <f>IFERROR(IF(OR(COD21="日",COD21="祝",COD21=0,COE21=""),"　",MAX(IF(AND(COE21&gt;COO14,COG21&gt;COM14),0,IF(AND(COE21&lt;=COO14,COE21&gt;COL14,COG21&gt;COM14),COO14-COE21,IF(AND(COE21&lt;=COO14,COE21&lt;=COL14,COG21&gt;COM14),COO14-COL14,IF(AND(COE21&gt;COL14,COG21&lt;=COM14),COG21-COE21,IF(AND(COE21&lt;=COL14,COG21&lt;=COM14),COG21-COL14,0))))),0)),0)</f>
        <v>　</v>
      </c>
      <c r="COM21" s="663"/>
      <c r="CON21" s="664"/>
      <c r="COO21" s="662" t="str">
        <f>IFERROR(IF(OR(COD21="日",COD21="祝",COD21=0,COE21=""),"　",MAX(IF(AND(COE21&lt;=COO14,COG21&gt;COP14),COP14-COO14,IF(COG21&lt;=COP14,0,IF(AND(COE21&gt;COO14,COG21&gt;COP14),COP14-COE21,0))),0)),0)</f>
        <v>　</v>
      </c>
      <c r="COP21" s="663"/>
      <c r="COQ21" s="664"/>
      <c r="COR21" s="662" t="str">
        <f>IFERROR(IF(OR(COD21="日",COD21="祝",COD21=0,COE21=""),"　",MAX(IF(COE21&gt;COR14,COG21-COE21,IF(COE21&lt;=COR14,COG21-COR14,0)),0)),0)</f>
        <v>　</v>
      </c>
      <c r="COS21" s="663"/>
      <c r="COT21" s="664"/>
      <c r="COU21" s="662" t="str">
        <f>IFERROR(IF(OR(COD21="日",COD21="祝",COD21=0,COE21=""),"　",MAX(IF(AND(COE21&lt;=COU14,COG21&gt;COV14),COV14-COU14,IF(AND(COE21&gt;COU14,COG21&lt;=COV14),COG21-COE21,IF(AND(COE21&lt;=COU14,COG21&lt;=COV14),COG21-COU14,IF(AND(COE21&gt;COU14,COG21&gt;COV14),COV14-COE21,0)))),0)),0)</f>
        <v>　</v>
      </c>
      <c r="COV21" s="663"/>
      <c r="COW21" s="664"/>
      <c r="COX21" s="662" t="str">
        <f>IFERROR(IF(OR(COD21="日",COD21="祝",COD21=0,COE21=""),"　",MAX(IF(AND(COE21&gt;CPA14,COG21&gt;COY14),0,IF(AND(COE21&lt;=CPA14,COE21&gt;COX14,COG21&gt;COY14),CPA14-COE21,IF(AND(COE21&lt;=CPA14,COE21&lt;=COX14,COG21&gt;COY14),CPA14-COX14,IF(AND(COE21&gt;COX14,COG21&lt;=COY14),COG21-COE21,IF(AND(COE21&lt;=COX14,COG21&lt;=COY14),COG21-COX14,0))))),0)),0)</f>
        <v>　</v>
      </c>
      <c r="COY21" s="663"/>
      <c r="COZ21" s="664"/>
      <c r="CPA21" s="662" t="str">
        <f>IFERROR(IF(OR(COD21="日",COD21="祝",COD21=0,COE21=""),"　",MAX(IF(AND(COE21&lt;=CPA14,COG21&gt;CPB14),CPB14-CPA14,IF(COG21&lt;=CPB14,0,IF(AND(COE21&gt;CPA14,COG21&gt;CPB14),CPB14-COE21,0))),0)),0)</f>
        <v>　</v>
      </c>
      <c r="CPB21" s="663"/>
      <c r="CPC21" s="664"/>
      <c r="CPD21" s="662" t="str">
        <f t="shared" si="44"/>
        <v>　</v>
      </c>
      <c r="CPE21" s="663"/>
      <c r="CPF21" s="664"/>
      <c r="CPG21" s="665" t="str">
        <f>IF(CPJ21="×",TIME(0,0,0),IF(CPT4="非常勤",COI21,COU21))</f>
        <v>　</v>
      </c>
      <c r="CPH21" s="666"/>
      <c r="CPI21" s="667"/>
      <c r="CPJ21" s="265"/>
      <c r="CPK21" s="665" t="str">
        <f>IF(CPN21="×",TIME(0,0,0),IF(CPT4="非常勤",COL21,COX21))</f>
        <v>　</v>
      </c>
      <c r="CPL21" s="666"/>
      <c r="CPM21" s="667"/>
      <c r="CPN21" s="265"/>
      <c r="CPO21" s="665" t="str">
        <f>IF(CPR21="×",TIME(0,0,0),IF(CPT4="非常勤",COO21,CPA21))</f>
        <v>　</v>
      </c>
      <c r="CPP21" s="666"/>
      <c r="CPQ21" s="667"/>
      <c r="CPR21" s="265"/>
      <c r="CPS21" s="665" t="str">
        <f>IF(CPV21="×",TIME(0,0,0),IF(CPT4="非常勤",COR21,CPD21))</f>
        <v>　</v>
      </c>
      <c r="CPT21" s="666"/>
      <c r="CPU21" s="667"/>
      <c r="CPV21" s="265"/>
      <c r="CPW21" s="668"/>
      <c r="CPX21" s="669"/>
      <c r="CPY21" s="668"/>
      <c r="CPZ21" s="670"/>
      <c r="CQA21" s="669"/>
      <c r="CQB21" s="671"/>
      <c r="CQC21" s="672"/>
      <c r="CQD21" s="672"/>
      <c r="CQE21" s="673"/>
      <c r="CQF21" s="263">
        <f>$A$21</f>
        <v>7</v>
      </c>
      <c r="CQG21" s="264" t="str">
        <f>$B$21</f>
        <v>水</v>
      </c>
      <c r="CQH21" s="660"/>
      <c r="CQI21" s="661"/>
      <c r="CQJ21" s="660"/>
      <c r="CQK21" s="661"/>
      <c r="CQL21" s="662" t="str">
        <f>IFERROR(IF(OR(CQG21="日",CQG21="祝",CQG21=0,CQH21=""),"　",MAX(IF(AND(CQH21&lt;=CQL14,CQJ21&gt;CQM14),CQM14-CQL14,IF(AND(CQH21&gt;CQL14,CQJ21&lt;=CQM14),CQJ21-CQH21,IF(AND(CQH21&lt;=CQL14,CQJ21&lt;=CQM14),CQJ21-CQL14,IF(AND(CQH21&gt;CQL14,CQJ21&gt;CQM14),CQM14-CQH21,0)))),0)),0)</f>
        <v>　</v>
      </c>
      <c r="CQM21" s="663"/>
      <c r="CQN21" s="664"/>
      <c r="CQO21" s="662" t="str">
        <f>IFERROR(IF(OR(CQG21="日",CQG21="祝",CQG21=0,CQH21=""),"　",MAX(IF(AND(CQH21&gt;CQR14,CQJ21&gt;CQP14),0,IF(AND(CQH21&lt;=CQR14,CQH21&gt;CQO14,CQJ21&gt;CQP14),CQR14-CQH21,IF(AND(CQH21&lt;=CQR14,CQH21&lt;=CQO14,CQJ21&gt;CQP14),CQR14-CQO14,IF(AND(CQH21&gt;CQO14,CQJ21&lt;=CQP14),CQJ21-CQH21,IF(AND(CQH21&lt;=CQO14,CQJ21&lt;=CQP14),CQJ21-CQO14,0))))),0)),0)</f>
        <v>　</v>
      </c>
      <c r="CQP21" s="663"/>
      <c r="CQQ21" s="664"/>
      <c r="CQR21" s="662" t="str">
        <f>IFERROR(IF(OR(CQG21="日",CQG21="祝",CQG21=0,CQH21=""),"　",MAX(IF(AND(CQH21&lt;=CQR14,CQJ21&gt;CQS14),CQS14-CQR14,IF(CQJ21&lt;=CQS14,0,IF(AND(CQH21&gt;CQR14,CQJ21&gt;CQS14),CQS14-CQH21,0))),0)),0)</f>
        <v>　</v>
      </c>
      <c r="CQS21" s="663"/>
      <c r="CQT21" s="664"/>
      <c r="CQU21" s="662" t="str">
        <f>IFERROR(IF(OR(CQG21="日",CQG21="祝",CQG21=0,CQH21=""),"　",MAX(IF(CQH21&gt;CQU14,CQJ21-CQH21,IF(CQH21&lt;=CQU14,CQJ21-CQU14,0)),0)),0)</f>
        <v>　</v>
      </c>
      <c r="CQV21" s="663"/>
      <c r="CQW21" s="664"/>
      <c r="CQX21" s="662" t="str">
        <f>IFERROR(IF(OR(CQG21="日",CQG21="祝",CQG21=0,CQH21=""),"　",MAX(IF(AND(CQH21&lt;=CQX14,CQJ21&gt;CQY14),CQY14-CQX14,IF(AND(CQH21&gt;CQX14,CQJ21&lt;=CQY14),CQJ21-CQH21,IF(AND(CQH21&lt;=CQX14,CQJ21&lt;=CQY14),CQJ21-CQX14,IF(AND(CQH21&gt;CQX14,CQJ21&gt;CQY14),CQY14-CQH21,0)))),0)),0)</f>
        <v>　</v>
      </c>
      <c r="CQY21" s="663"/>
      <c r="CQZ21" s="664"/>
      <c r="CRA21" s="662" t="str">
        <f>IFERROR(IF(OR(CQG21="日",CQG21="祝",CQG21=0,CQH21=""),"　",MAX(IF(AND(CQH21&gt;CRD14,CQJ21&gt;CRB14),0,IF(AND(CQH21&lt;=CRD14,CQH21&gt;CRA14,CQJ21&gt;CRB14),CRD14-CQH21,IF(AND(CQH21&lt;=CRD14,CQH21&lt;=CRA14,CQJ21&gt;CRB14),CRD14-CRA14,IF(AND(CQH21&gt;CRA14,CQJ21&lt;=CRB14),CQJ21-CQH21,IF(AND(CQH21&lt;=CRA14,CQJ21&lt;=CRB14),CQJ21-CRA14,0))))),0)),0)</f>
        <v>　</v>
      </c>
      <c r="CRB21" s="663"/>
      <c r="CRC21" s="664"/>
      <c r="CRD21" s="662" t="str">
        <f>IFERROR(IF(OR(CQG21="日",CQG21="祝",CQG21=0,CQH21=""),"　",MAX(IF(AND(CQH21&lt;=CRD14,CQJ21&gt;CRE14),CRE14-CRD14,IF(CQJ21&lt;=CRE14,0,IF(AND(CQH21&gt;CRD14,CQJ21&gt;CRE14),CRE14-CQH21,0))),0)),0)</f>
        <v>　</v>
      </c>
      <c r="CRE21" s="663"/>
      <c r="CRF21" s="664"/>
      <c r="CRG21" s="662" t="str">
        <f t="shared" si="45"/>
        <v>　</v>
      </c>
      <c r="CRH21" s="663"/>
      <c r="CRI21" s="664"/>
      <c r="CRJ21" s="665" t="str">
        <f>IF(CRM21="×",TIME(0,0,0),IF(CRW4="非常勤",CQL21,CQX21))</f>
        <v>　</v>
      </c>
      <c r="CRK21" s="666"/>
      <c r="CRL21" s="667"/>
      <c r="CRM21" s="265"/>
      <c r="CRN21" s="665" t="str">
        <f>IF(CRQ21="×",TIME(0,0,0),IF(CRW4="非常勤",CQO21,CRA21))</f>
        <v>　</v>
      </c>
      <c r="CRO21" s="666"/>
      <c r="CRP21" s="667"/>
      <c r="CRQ21" s="265"/>
      <c r="CRR21" s="665" t="str">
        <f>IF(CRU21="×",TIME(0,0,0),IF(CRW4="非常勤",CQR21,CRD21))</f>
        <v>　</v>
      </c>
      <c r="CRS21" s="666"/>
      <c r="CRT21" s="667"/>
      <c r="CRU21" s="265"/>
      <c r="CRV21" s="665" t="str">
        <f>IF(CRY21="×",TIME(0,0,0),IF(CRW4="非常勤",CQU21,CRG21))</f>
        <v>　</v>
      </c>
      <c r="CRW21" s="666"/>
      <c r="CRX21" s="667"/>
      <c r="CRY21" s="265"/>
      <c r="CRZ21" s="668"/>
      <c r="CSA21" s="669"/>
      <c r="CSB21" s="668"/>
      <c r="CSC21" s="670"/>
      <c r="CSD21" s="669"/>
      <c r="CSE21" s="671"/>
      <c r="CSF21" s="672"/>
      <c r="CSG21" s="672"/>
      <c r="CSH21" s="673"/>
      <c r="CSI21" s="263">
        <f>$A$21</f>
        <v>7</v>
      </c>
      <c r="CSJ21" s="264" t="str">
        <f>$B$21</f>
        <v>水</v>
      </c>
      <c r="CSK21" s="660"/>
      <c r="CSL21" s="661"/>
      <c r="CSM21" s="660"/>
      <c r="CSN21" s="661"/>
      <c r="CSO21" s="662" t="str">
        <f>IFERROR(IF(OR(CSJ21="日",CSJ21="祝",CSJ21=0,CSK21=""),"　",MAX(IF(AND(CSK21&lt;=CSO14,CSM21&gt;CSP14),CSP14-CSO14,IF(AND(CSK21&gt;CSO14,CSM21&lt;=CSP14),CSM21-CSK21,IF(AND(CSK21&lt;=CSO14,CSM21&lt;=CSP14),CSM21-CSO14,IF(AND(CSK21&gt;CSO14,CSM21&gt;CSP14),CSP14-CSK21,0)))),0)),0)</f>
        <v>　</v>
      </c>
      <c r="CSP21" s="663"/>
      <c r="CSQ21" s="664"/>
      <c r="CSR21" s="662" t="str">
        <f>IFERROR(IF(OR(CSJ21="日",CSJ21="祝",CSJ21=0,CSK21=""),"　",MAX(IF(AND(CSK21&gt;CSU14,CSM21&gt;CSS14),0,IF(AND(CSK21&lt;=CSU14,CSK21&gt;CSR14,CSM21&gt;CSS14),CSU14-CSK21,IF(AND(CSK21&lt;=CSU14,CSK21&lt;=CSR14,CSM21&gt;CSS14),CSU14-CSR14,IF(AND(CSK21&gt;CSR14,CSM21&lt;=CSS14),CSM21-CSK21,IF(AND(CSK21&lt;=CSR14,CSM21&lt;=CSS14),CSM21-CSR14,0))))),0)),0)</f>
        <v>　</v>
      </c>
      <c r="CSS21" s="663"/>
      <c r="CST21" s="664"/>
      <c r="CSU21" s="662" t="str">
        <f>IFERROR(IF(OR(CSJ21="日",CSJ21="祝",CSJ21=0,CSK21=""),"　",MAX(IF(AND(CSK21&lt;=CSU14,CSM21&gt;CSV14),CSV14-CSU14,IF(CSM21&lt;=CSV14,0,IF(AND(CSK21&gt;CSU14,CSM21&gt;CSV14),CSV14-CSK21,0))),0)),0)</f>
        <v>　</v>
      </c>
      <c r="CSV21" s="663"/>
      <c r="CSW21" s="664"/>
      <c r="CSX21" s="662" t="str">
        <f>IFERROR(IF(OR(CSJ21="日",CSJ21="祝",CSJ21=0,CSK21=""),"　",MAX(IF(CSK21&gt;CSX14,CSM21-CSK21,IF(CSK21&lt;=CSX14,CSM21-CSX14,0)),0)),0)</f>
        <v>　</v>
      </c>
      <c r="CSY21" s="663"/>
      <c r="CSZ21" s="664"/>
      <c r="CTA21" s="662" t="str">
        <f>IFERROR(IF(OR(CSJ21="日",CSJ21="祝",CSJ21=0,CSK21=""),"　",MAX(IF(AND(CSK21&lt;=CTA14,CSM21&gt;CTB14),CTB14-CTA14,IF(AND(CSK21&gt;CTA14,CSM21&lt;=CTB14),CSM21-CSK21,IF(AND(CSK21&lt;=CTA14,CSM21&lt;=CTB14),CSM21-CTA14,IF(AND(CSK21&gt;CTA14,CSM21&gt;CTB14),CTB14-CSK21,0)))),0)),0)</f>
        <v>　</v>
      </c>
      <c r="CTB21" s="663"/>
      <c r="CTC21" s="664"/>
      <c r="CTD21" s="662" t="str">
        <f>IFERROR(IF(OR(CSJ21="日",CSJ21="祝",CSJ21=0,CSK21=""),"　",MAX(IF(AND(CSK21&gt;CTG14,CSM21&gt;CTE14),0,IF(AND(CSK21&lt;=CTG14,CSK21&gt;CTD14,CSM21&gt;CTE14),CTG14-CSK21,IF(AND(CSK21&lt;=CTG14,CSK21&lt;=CTD14,CSM21&gt;CTE14),CTG14-CTD14,IF(AND(CSK21&gt;CTD14,CSM21&lt;=CTE14),CSM21-CSK21,IF(AND(CSK21&lt;=CTD14,CSM21&lt;=CTE14),CSM21-CTD14,0))))),0)),0)</f>
        <v>　</v>
      </c>
      <c r="CTE21" s="663"/>
      <c r="CTF21" s="664"/>
      <c r="CTG21" s="662" t="str">
        <f>IFERROR(IF(OR(CSJ21="日",CSJ21="祝",CSJ21=0,CSK21=""),"　",MAX(IF(AND(CSK21&lt;=CTG14,CSM21&gt;CTH14),CTH14-CTG14,IF(CSM21&lt;=CTH14,0,IF(AND(CSK21&gt;CTG14,CSM21&gt;CTH14),CTH14-CSK21,0))),0)),0)</f>
        <v>　</v>
      </c>
      <c r="CTH21" s="663"/>
      <c r="CTI21" s="664"/>
      <c r="CTJ21" s="662" t="str">
        <f t="shared" si="46"/>
        <v>　</v>
      </c>
      <c r="CTK21" s="663"/>
      <c r="CTL21" s="664"/>
      <c r="CTM21" s="665" t="str">
        <f>IF(CTP21="×",TIME(0,0,0),IF(CTZ4="非常勤",CSO21,CTA21))</f>
        <v>　</v>
      </c>
      <c r="CTN21" s="666"/>
      <c r="CTO21" s="667"/>
      <c r="CTP21" s="265"/>
      <c r="CTQ21" s="665" t="str">
        <f>IF(CTT21="×",TIME(0,0,0),IF(CTZ4="非常勤",CSR21,CTD21))</f>
        <v>　</v>
      </c>
      <c r="CTR21" s="666"/>
      <c r="CTS21" s="667"/>
      <c r="CTT21" s="265"/>
      <c r="CTU21" s="665" t="str">
        <f>IF(CTX21="×",TIME(0,0,0),IF(CTZ4="非常勤",CSU21,CTG21))</f>
        <v>　</v>
      </c>
      <c r="CTV21" s="666"/>
      <c r="CTW21" s="667"/>
      <c r="CTX21" s="265"/>
      <c r="CTY21" s="665" t="str">
        <f>IF(CUB21="×",TIME(0,0,0),IF(CTZ4="非常勤",CSX21,CTJ21))</f>
        <v>　</v>
      </c>
      <c r="CTZ21" s="666"/>
      <c r="CUA21" s="667"/>
      <c r="CUB21" s="265"/>
      <c r="CUC21" s="668"/>
      <c r="CUD21" s="669"/>
      <c r="CUE21" s="668"/>
      <c r="CUF21" s="670"/>
      <c r="CUG21" s="669"/>
      <c r="CUH21" s="671"/>
      <c r="CUI21" s="672"/>
      <c r="CUJ21" s="672"/>
      <c r="CUK21" s="673"/>
      <c r="CUL21" s="263">
        <f>$A$21</f>
        <v>7</v>
      </c>
      <c r="CUM21" s="264" t="str">
        <f>$B$21</f>
        <v>水</v>
      </c>
      <c r="CUN21" s="660"/>
      <c r="CUO21" s="661"/>
      <c r="CUP21" s="660"/>
      <c r="CUQ21" s="661"/>
      <c r="CUR21" s="662" t="str">
        <f>IFERROR(IF(OR(CUM21="日",CUM21="祝",CUM21=0,CUN21=""),"　",MAX(IF(AND(CUN21&lt;=CUR14,CUP21&gt;CUS14),CUS14-CUR14,IF(AND(CUN21&gt;CUR14,CUP21&lt;=CUS14),CUP21-CUN21,IF(AND(CUN21&lt;=CUR14,CUP21&lt;=CUS14),CUP21-CUR14,IF(AND(CUN21&gt;CUR14,CUP21&gt;CUS14),CUS14-CUN21,0)))),0)),0)</f>
        <v>　</v>
      </c>
      <c r="CUS21" s="663"/>
      <c r="CUT21" s="664"/>
      <c r="CUU21" s="662" t="str">
        <f>IFERROR(IF(OR(CUM21="日",CUM21="祝",CUM21=0,CUN21=""),"　",MAX(IF(AND(CUN21&gt;CUX14,CUP21&gt;CUV14),0,IF(AND(CUN21&lt;=CUX14,CUN21&gt;CUU14,CUP21&gt;CUV14),CUX14-CUN21,IF(AND(CUN21&lt;=CUX14,CUN21&lt;=CUU14,CUP21&gt;CUV14),CUX14-CUU14,IF(AND(CUN21&gt;CUU14,CUP21&lt;=CUV14),CUP21-CUN21,IF(AND(CUN21&lt;=CUU14,CUP21&lt;=CUV14),CUP21-CUU14,0))))),0)),0)</f>
        <v>　</v>
      </c>
      <c r="CUV21" s="663"/>
      <c r="CUW21" s="664"/>
      <c r="CUX21" s="662" t="str">
        <f>IFERROR(IF(OR(CUM21="日",CUM21="祝",CUM21=0,CUN21=""),"　",MAX(IF(AND(CUN21&lt;=CUX14,CUP21&gt;CUY14),CUY14-CUX14,IF(CUP21&lt;=CUY14,0,IF(AND(CUN21&gt;CUX14,CUP21&gt;CUY14),CUY14-CUN21,0))),0)),0)</f>
        <v>　</v>
      </c>
      <c r="CUY21" s="663"/>
      <c r="CUZ21" s="664"/>
      <c r="CVA21" s="662" t="str">
        <f>IFERROR(IF(OR(CUM21="日",CUM21="祝",CUM21=0,CUN21=""),"　",MAX(IF(CUN21&gt;CVA14,CUP21-CUN21,IF(CUN21&lt;=CVA14,CUP21-CVA14,0)),0)),0)</f>
        <v>　</v>
      </c>
      <c r="CVB21" s="663"/>
      <c r="CVC21" s="664"/>
      <c r="CVD21" s="662" t="str">
        <f>IFERROR(IF(OR(CUM21="日",CUM21="祝",CUM21=0,CUN21=""),"　",MAX(IF(AND(CUN21&lt;=CVD14,CUP21&gt;CVE14),CVE14-CVD14,IF(AND(CUN21&gt;CVD14,CUP21&lt;=CVE14),CUP21-CUN21,IF(AND(CUN21&lt;=CVD14,CUP21&lt;=CVE14),CUP21-CVD14,IF(AND(CUN21&gt;CVD14,CUP21&gt;CVE14),CVE14-CUN21,0)))),0)),0)</f>
        <v>　</v>
      </c>
      <c r="CVE21" s="663"/>
      <c r="CVF21" s="664"/>
      <c r="CVG21" s="662" t="str">
        <f>IFERROR(IF(OR(CUM21="日",CUM21="祝",CUM21=0,CUN21=""),"　",MAX(IF(AND(CUN21&gt;CVJ14,CUP21&gt;CVH14),0,IF(AND(CUN21&lt;=CVJ14,CUN21&gt;CVG14,CUP21&gt;CVH14),CVJ14-CUN21,IF(AND(CUN21&lt;=CVJ14,CUN21&lt;=CVG14,CUP21&gt;CVH14),CVJ14-CVG14,IF(AND(CUN21&gt;CVG14,CUP21&lt;=CVH14),CUP21-CUN21,IF(AND(CUN21&lt;=CVG14,CUP21&lt;=CVH14),CUP21-CVG14,0))))),0)),0)</f>
        <v>　</v>
      </c>
      <c r="CVH21" s="663"/>
      <c r="CVI21" s="664"/>
      <c r="CVJ21" s="662" t="str">
        <f>IFERROR(IF(OR(CUM21="日",CUM21="祝",CUM21=0,CUN21=""),"　",MAX(IF(AND(CUN21&lt;=CVJ14,CUP21&gt;CVK14),CVK14-CVJ14,IF(CUP21&lt;=CVK14,0,IF(AND(CUN21&gt;CVJ14,CUP21&gt;CVK14),CVK14-CUN21,0))),0)),0)</f>
        <v>　</v>
      </c>
      <c r="CVK21" s="663"/>
      <c r="CVL21" s="664"/>
      <c r="CVM21" s="662" t="str">
        <f t="shared" si="47"/>
        <v>　</v>
      </c>
      <c r="CVN21" s="663"/>
      <c r="CVO21" s="664"/>
      <c r="CVP21" s="665" t="str">
        <f>IF(CVS21="×",TIME(0,0,0),IF(CWC4="非常勤",CUR21,CVD21))</f>
        <v>　</v>
      </c>
      <c r="CVQ21" s="666"/>
      <c r="CVR21" s="667"/>
      <c r="CVS21" s="265"/>
      <c r="CVT21" s="665" t="str">
        <f>IF(CVW21="×",TIME(0,0,0),IF(CWC4="非常勤",CUU21,CVG21))</f>
        <v>　</v>
      </c>
      <c r="CVU21" s="666"/>
      <c r="CVV21" s="667"/>
      <c r="CVW21" s="265"/>
      <c r="CVX21" s="665" t="str">
        <f>IF(CWA21="×",TIME(0,0,0),IF(CWC4="非常勤",CUX21,CVJ21))</f>
        <v>　</v>
      </c>
      <c r="CVY21" s="666"/>
      <c r="CVZ21" s="667"/>
      <c r="CWA21" s="265"/>
      <c r="CWB21" s="665" t="str">
        <f>IF(CWE21="×",TIME(0,0,0),IF(CWC4="非常勤",CVA21,CVM21))</f>
        <v>　</v>
      </c>
      <c r="CWC21" s="666"/>
      <c r="CWD21" s="667"/>
      <c r="CWE21" s="265"/>
      <c r="CWF21" s="668"/>
      <c r="CWG21" s="669"/>
      <c r="CWH21" s="668"/>
      <c r="CWI21" s="670"/>
      <c r="CWJ21" s="669"/>
      <c r="CWK21" s="671"/>
      <c r="CWL21" s="672"/>
      <c r="CWM21" s="672"/>
      <c r="CWN21" s="673"/>
      <c r="CWO21" s="263">
        <f>$A$21</f>
        <v>7</v>
      </c>
      <c r="CWP21" s="264" t="str">
        <f>$B$21</f>
        <v>水</v>
      </c>
      <c r="CWQ21" s="660"/>
      <c r="CWR21" s="661"/>
      <c r="CWS21" s="660"/>
      <c r="CWT21" s="661"/>
      <c r="CWU21" s="662" t="str">
        <f>IFERROR(IF(OR(CWP21="日",CWP21="祝",CWP21=0,CWQ21=""),"　",MAX(IF(AND(CWQ21&lt;=CWU14,CWS21&gt;CWV14),CWV14-CWU14,IF(AND(CWQ21&gt;CWU14,CWS21&lt;=CWV14),CWS21-CWQ21,IF(AND(CWQ21&lt;=CWU14,CWS21&lt;=CWV14),CWS21-CWU14,IF(AND(CWQ21&gt;CWU14,CWS21&gt;CWV14),CWV14-CWQ21,0)))),0)),0)</f>
        <v>　</v>
      </c>
      <c r="CWV21" s="663"/>
      <c r="CWW21" s="664"/>
      <c r="CWX21" s="662" t="str">
        <f>IFERROR(IF(OR(CWP21="日",CWP21="祝",CWP21=0,CWQ21=""),"　",MAX(IF(AND(CWQ21&gt;CXA14,CWS21&gt;CWY14),0,IF(AND(CWQ21&lt;=CXA14,CWQ21&gt;CWX14,CWS21&gt;CWY14),CXA14-CWQ21,IF(AND(CWQ21&lt;=CXA14,CWQ21&lt;=CWX14,CWS21&gt;CWY14),CXA14-CWX14,IF(AND(CWQ21&gt;CWX14,CWS21&lt;=CWY14),CWS21-CWQ21,IF(AND(CWQ21&lt;=CWX14,CWS21&lt;=CWY14),CWS21-CWX14,0))))),0)),0)</f>
        <v>　</v>
      </c>
      <c r="CWY21" s="663"/>
      <c r="CWZ21" s="664"/>
      <c r="CXA21" s="662" t="str">
        <f>IFERROR(IF(OR(CWP21="日",CWP21="祝",CWP21=0,CWQ21=""),"　",MAX(IF(AND(CWQ21&lt;=CXA14,CWS21&gt;CXB14),CXB14-CXA14,IF(CWS21&lt;=CXB14,0,IF(AND(CWQ21&gt;CXA14,CWS21&gt;CXB14),CXB14-CWQ21,0))),0)),0)</f>
        <v>　</v>
      </c>
      <c r="CXB21" s="663"/>
      <c r="CXC21" s="664"/>
      <c r="CXD21" s="662" t="str">
        <f>IFERROR(IF(OR(CWP21="日",CWP21="祝",CWP21=0,CWQ21=""),"　",MAX(IF(CWQ21&gt;CXD14,CWS21-CWQ21,IF(CWQ21&lt;=CXD14,CWS21-CXD14,0)),0)),0)</f>
        <v>　</v>
      </c>
      <c r="CXE21" s="663"/>
      <c r="CXF21" s="664"/>
      <c r="CXG21" s="662" t="str">
        <f>IFERROR(IF(OR(CWP21="日",CWP21="祝",CWP21=0,CWQ21=""),"　",MAX(IF(AND(CWQ21&lt;=CXG14,CWS21&gt;CXH14),CXH14-CXG14,IF(AND(CWQ21&gt;CXG14,CWS21&lt;=CXH14),CWS21-CWQ21,IF(AND(CWQ21&lt;=CXG14,CWS21&lt;=CXH14),CWS21-CXG14,IF(AND(CWQ21&gt;CXG14,CWS21&gt;CXH14),CXH14-CWQ21,0)))),0)),0)</f>
        <v>　</v>
      </c>
      <c r="CXH21" s="663"/>
      <c r="CXI21" s="664"/>
      <c r="CXJ21" s="662" t="str">
        <f>IFERROR(IF(OR(CWP21="日",CWP21="祝",CWP21=0,CWQ21=""),"　",MAX(IF(AND(CWQ21&gt;CXM14,CWS21&gt;CXK14),0,IF(AND(CWQ21&lt;=CXM14,CWQ21&gt;CXJ14,CWS21&gt;CXK14),CXM14-CWQ21,IF(AND(CWQ21&lt;=CXM14,CWQ21&lt;=CXJ14,CWS21&gt;CXK14),CXM14-CXJ14,IF(AND(CWQ21&gt;CXJ14,CWS21&lt;=CXK14),CWS21-CWQ21,IF(AND(CWQ21&lt;=CXJ14,CWS21&lt;=CXK14),CWS21-CXJ14,0))))),0)),0)</f>
        <v>　</v>
      </c>
      <c r="CXK21" s="663"/>
      <c r="CXL21" s="664"/>
      <c r="CXM21" s="662" t="str">
        <f>IFERROR(IF(OR(CWP21="日",CWP21="祝",CWP21=0,CWQ21=""),"　",MAX(IF(AND(CWQ21&lt;=CXM14,CWS21&gt;CXN14),CXN14-CXM14,IF(CWS21&lt;=CXN14,0,IF(AND(CWQ21&gt;CXM14,CWS21&gt;CXN14),CXN14-CWQ21,0))),0)),0)</f>
        <v>　</v>
      </c>
      <c r="CXN21" s="663"/>
      <c r="CXO21" s="664"/>
      <c r="CXP21" s="662" t="str">
        <f t="shared" si="48"/>
        <v>　</v>
      </c>
      <c r="CXQ21" s="663"/>
      <c r="CXR21" s="664"/>
      <c r="CXS21" s="665" t="str">
        <f>IF(CXV21="×",TIME(0,0,0),IF(CYF4="非常勤",CWU21,CXG21))</f>
        <v>　</v>
      </c>
      <c r="CXT21" s="666"/>
      <c r="CXU21" s="667"/>
      <c r="CXV21" s="265"/>
      <c r="CXW21" s="665" t="str">
        <f>IF(CXZ21="×",TIME(0,0,0),IF(CYF4="非常勤",CWX21,CXJ21))</f>
        <v>　</v>
      </c>
      <c r="CXX21" s="666"/>
      <c r="CXY21" s="667"/>
      <c r="CXZ21" s="265"/>
      <c r="CYA21" s="665" t="str">
        <f>IF(CYD21="×",TIME(0,0,0),IF(CYF4="非常勤",CXA21,CXM21))</f>
        <v>　</v>
      </c>
      <c r="CYB21" s="666"/>
      <c r="CYC21" s="667"/>
      <c r="CYD21" s="265"/>
      <c r="CYE21" s="665" t="str">
        <f>IF(CYH21="×",TIME(0,0,0),IF(CYF4="非常勤",CXD21,CXP21))</f>
        <v>　</v>
      </c>
      <c r="CYF21" s="666"/>
      <c r="CYG21" s="667"/>
      <c r="CYH21" s="265"/>
      <c r="CYI21" s="668"/>
      <c r="CYJ21" s="669"/>
      <c r="CYK21" s="668"/>
      <c r="CYL21" s="670"/>
      <c r="CYM21" s="669"/>
      <c r="CYN21" s="671"/>
      <c r="CYO21" s="672"/>
      <c r="CYP21" s="672"/>
      <c r="CYQ21" s="673"/>
      <c r="CYR21" s="263">
        <f>$A$21</f>
        <v>7</v>
      </c>
      <c r="CYS21" s="264" t="str">
        <f>$B$21</f>
        <v>水</v>
      </c>
      <c r="CYT21" s="660"/>
      <c r="CYU21" s="661"/>
      <c r="CYV21" s="660"/>
      <c r="CYW21" s="661"/>
      <c r="CYX21" s="662" t="str">
        <f>IFERROR(IF(OR(CYS21="日",CYS21="祝",CYS21=0,CYT21=""),"　",MAX(IF(AND(CYT21&lt;=CYX14,CYV21&gt;CYY14),CYY14-CYX14,IF(AND(CYT21&gt;CYX14,CYV21&lt;=CYY14),CYV21-CYT21,IF(AND(CYT21&lt;=CYX14,CYV21&lt;=CYY14),CYV21-CYX14,IF(AND(CYT21&gt;CYX14,CYV21&gt;CYY14),CYY14-CYT21,0)))),0)),0)</f>
        <v>　</v>
      </c>
      <c r="CYY21" s="663"/>
      <c r="CYZ21" s="664"/>
      <c r="CZA21" s="662" t="str">
        <f>IFERROR(IF(OR(CYS21="日",CYS21="祝",CYS21=0,CYT21=""),"　",MAX(IF(AND(CYT21&gt;CZD14,CYV21&gt;CZB14),0,IF(AND(CYT21&lt;=CZD14,CYT21&gt;CZA14,CYV21&gt;CZB14),CZD14-CYT21,IF(AND(CYT21&lt;=CZD14,CYT21&lt;=CZA14,CYV21&gt;CZB14),CZD14-CZA14,IF(AND(CYT21&gt;CZA14,CYV21&lt;=CZB14),CYV21-CYT21,IF(AND(CYT21&lt;=CZA14,CYV21&lt;=CZB14),CYV21-CZA14,0))))),0)),0)</f>
        <v>　</v>
      </c>
      <c r="CZB21" s="663"/>
      <c r="CZC21" s="664"/>
      <c r="CZD21" s="662" t="str">
        <f>IFERROR(IF(OR(CYS21="日",CYS21="祝",CYS21=0,CYT21=""),"　",MAX(IF(AND(CYT21&lt;=CZD14,CYV21&gt;CZE14),CZE14-CZD14,IF(CYV21&lt;=CZE14,0,IF(AND(CYT21&gt;CZD14,CYV21&gt;CZE14),CZE14-CYT21,0))),0)),0)</f>
        <v>　</v>
      </c>
      <c r="CZE21" s="663"/>
      <c r="CZF21" s="664"/>
      <c r="CZG21" s="662" t="str">
        <f>IFERROR(IF(OR(CYS21="日",CYS21="祝",CYS21=0,CYT21=""),"　",MAX(IF(CYT21&gt;CZG14,CYV21-CYT21,IF(CYT21&lt;=CZG14,CYV21-CZG14,0)),0)),0)</f>
        <v>　</v>
      </c>
      <c r="CZH21" s="663"/>
      <c r="CZI21" s="664"/>
      <c r="CZJ21" s="662" t="str">
        <f>IFERROR(IF(OR(CYS21="日",CYS21="祝",CYS21=0,CYT21=""),"　",MAX(IF(AND(CYT21&lt;=CZJ14,CYV21&gt;CZK14),CZK14-CZJ14,IF(AND(CYT21&gt;CZJ14,CYV21&lt;=CZK14),CYV21-CYT21,IF(AND(CYT21&lt;=CZJ14,CYV21&lt;=CZK14),CYV21-CZJ14,IF(AND(CYT21&gt;CZJ14,CYV21&gt;CZK14),CZK14-CYT21,0)))),0)),0)</f>
        <v>　</v>
      </c>
      <c r="CZK21" s="663"/>
      <c r="CZL21" s="664"/>
      <c r="CZM21" s="662" t="str">
        <f>IFERROR(IF(OR(CYS21="日",CYS21="祝",CYS21=0,CYT21=""),"　",MAX(IF(AND(CYT21&gt;CZP14,CYV21&gt;CZN14),0,IF(AND(CYT21&lt;=CZP14,CYT21&gt;CZM14,CYV21&gt;CZN14),CZP14-CYT21,IF(AND(CYT21&lt;=CZP14,CYT21&lt;=CZM14,CYV21&gt;CZN14),CZP14-CZM14,IF(AND(CYT21&gt;CZM14,CYV21&lt;=CZN14),CYV21-CYT21,IF(AND(CYT21&lt;=CZM14,CYV21&lt;=CZN14),CYV21-CZM14,0))))),0)),0)</f>
        <v>　</v>
      </c>
      <c r="CZN21" s="663"/>
      <c r="CZO21" s="664"/>
      <c r="CZP21" s="662" t="str">
        <f>IFERROR(IF(OR(CYS21="日",CYS21="祝",CYS21=0,CYT21=""),"　",MAX(IF(AND(CYT21&lt;=CZP14,CYV21&gt;CZQ14),CZQ14-CZP14,IF(CYV21&lt;=CZQ14,0,IF(AND(CYT21&gt;CZP14,CYV21&gt;CZQ14),CZQ14-CYT21,0))),0)),0)</f>
        <v>　</v>
      </c>
      <c r="CZQ21" s="663"/>
      <c r="CZR21" s="664"/>
      <c r="CZS21" s="662" t="str">
        <f t="shared" si="49"/>
        <v>　</v>
      </c>
      <c r="CZT21" s="663"/>
      <c r="CZU21" s="664"/>
      <c r="CZV21" s="665" t="str">
        <f>IF(CZY21="×",TIME(0,0,0),IF(DAI4="非常勤",CYX21,CZJ21))</f>
        <v>　</v>
      </c>
      <c r="CZW21" s="666"/>
      <c r="CZX21" s="667"/>
      <c r="CZY21" s="265"/>
      <c r="CZZ21" s="665" t="str">
        <f>IF(DAC21="×",TIME(0,0,0),IF(DAI4="非常勤",CZA21,CZM21))</f>
        <v>　</v>
      </c>
      <c r="DAA21" s="666"/>
      <c r="DAB21" s="667"/>
      <c r="DAC21" s="265"/>
      <c r="DAD21" s="665" t="str">
        <f>IF(DAG21="×",TIME(0,0,0),IF(DAI4="非常勤",CZD21,CZP21))</f>
        <v>　</v>
      </c>
      <c r="DAE21" s="666"/>
      <c r="DAF21" s="667"/>
      <c r="DAG21" s="265"/>
      <c r="DAH21" s="665" t="str">
        <f>IF(DAK21="×",TIME(0,0,0),IF(DAI4="非常勤",CZG21,CZS21))</f>
        <v>　</v>
      </c>
      <c r="DAI21" s="666"/>
      <c r="DAJ21" s="667"/>
      <c r="DAK21" s="265"/>
      <c r="DAL21" s="668"/>
      <c r="DAM21" s="669"/>
      <c r="DAN21" s="668"/>
      <c r="DAO21" s="670"/>
      <c r="DAP21" s="669"/>
      <c r="DAQ21" s="671"/>
      <c r="DAR21" s="672"/>
      <c r="DAS21" s="672"/>
      <c r="DAT21" s="673"/>
      <c r="DAU21" s="263">
        <f>$A$21</f>
        <v>7</v>
      </c>
      <c r="DAV21" s="264" t="str">
        <f>$B$21</f>
        <v>水</v>
      </c>
      <c r="DAW21" s="660"/>
      <c r="DAX21" s="661"/>
      <c r="DAY21" s="660"/>
      <c r="DAZ21" s="661"/>
      <c r="DBA21" s="662" t="str">
        <f>IFERROR(IF(OR(DAV21="日",DAV21="祝",DAV21=0,DAW21=""),"　",MAX(IF(AND(DAW21&lt;=DBA14,DAY21&gt;DBB14),DBB14-DBA14,IF(AND(DAW21&gt;DBA14,DAY21&lt;=DBB14),DAY21-DAW21,IF(AND(DAW21&lt;=DBA14,DAY21&lt;=DBB14),DAY21-DBA14,IF(AND(DAW21&gt;DBA14,DAY21&gt;DBB14),DBB14-DAW21,0)))),0)),0)</f>
        <v>　</v>
      </c>
      <c r="DBB21" s="663"/>
      <c r="DBC21" s="664"/>
      <c r="DBD21" s="662" t="str">
        <f>IFERROR(IF(OR(DAV21="日",DAV21="祝",DAV21=0,DAW21=""),"　",MAX(IF(AND(DAW21&gt;DBG14,DAY21&gt;DBE14),0,IF(AND(DAW21&lt;=DBG14,DAW21&gt;DBD14,DAY21&gt;DBE14),DBG14-DAW21,IF(AND(DAW21&lt;=DBG14,DAW21&lt;=DBD14,DAY21&gt;DBE14),DBG14-DBD14,IF(AND(DAW21&gt;DBD14,DAY21&lt;=DBE14),DAY21-DAW21,IF(AND(DAW21&lt;=DBD14,DAY21&lt;=DBE14),DAY21-DBD14,0))))),0)),0)</f>
        <v>　</v>
      </c>
      <c r="DBE21" s="663"/>
      <c r="DBF21" s="664"/>
      <c r="DBG21" s="662" t="str">
        <f>IFERROR(IF(OR(DAV21="日",DAV21="祝",DAV21=0,DAW21=""),"　",MAX(IF(AND(DAW21&lt;=DBG14,DAY21&gt;DBH14),DBH14-DBG14,IF(DAY21&lt;=DBH14,0,IF(AND(DAW21&gt;DBG14,DAY21&gt;DBH14),DBH14-DAW21,0))),0)),0)</f>
        <v>　</v>
      </c>
      <c r="DBH21" s="663"/>
      <c r="DBI21" s="664"/>
      <c r="DBJ21" s="662" t="str">
        <f>IFERROR(IF(OR(DAV21="日",DAV21="祝",DAV21=0,DAW21=""),"　",MAX(IF(DAW21&gt;DBJ14,DAY21-DAW21,IF(DAW21&lt;=DBJ14,DAY21-DBJ14,0)),0)),0)</f>
        <v>　</v>
      </c>
      <c r="DBK21" s="663"/>
      <c r="DBL21" s="664"/>
      <c r="DBM21" s="662" t="str">
        <f>IFERROR(IF(OR(DAV21="日",DAV21="祝",DAV21=0,DAW21=""),"　",MAX(IF(AND(DAW21&lt;=DBM14,DAY21&gt;DBN14),DBN14-DBM14,IF(AND(DAW21&gt;DBM14,DAY21&lt;=DBN14),DAY21-DAW21,IF(AND(DAW21&lt;=DBM14,DAY21&lt;=DBN14),DAY21-DBM14,IF(AND(DAW21&gt;DBM14,DAY21&gt;DBN14),DBN14-DAW21,0)))),0)),0)</f>
        <v>　</v>
      </c>
      <c r="DBN21" s="663"/>
      <c r="DBO21" s="664"/>
      <c r="DBP21" s="662" t="str">
        <f>IFERROR(IF(OR(DAV21="日",DAV21="祝",DAV21=0,DAW21=""),"　",MAX(IF(AND(DAW21&gt;DBS14,DAY21&gt;DBQ14),0,IF(AND(DAW21&lt;=DBS14,DAW21&gt;DBP14,DAY21&gt;DBQ14),DBS14-DAW21,IF(AND(DAW21&lt;=DBS14,DAW21&lt;=DBP14,DAY21&gt;DBQ14),DBS14-DBP14,IF(AND(DAW21&gt;DBP14,DAY21&lt;=DBQ14),DAY21-DAW21,IF(AND(DAW21&lt;=DBP14,DAY21&lt;=DBQ14),DAY21-DBP14,0))))),0)),0)</f>
        <v>　</v>
      </c>
      <c r="DBQ21" s="663"/>
      <c r="DBR21" s="664"/>
      <c r="DBS21" s="662" t="str">
        <f>IFERROR(IF(OR(DAV21="日",DAV21="祝",DAV21=0,DAW21=""),"　",MAX(IF(AND(DAW21&lt;=DBS14,DAY21&gt;DBT14),DBT14-DBS14,IF(DAY21&lt;=DBT14,0,IF(AND(DAW21&gt;DBS14,DAY21&gt;DBT14),DBT14-DAW21,0))),0)),0)</f>
        <v>　</v>
      </c>
      <c r="DBT21" s="663"/>
      <c r="DBU21" s="664"/>
      <c r="DBV21" s="662" t="str">
        <f t="shared" si="50"/>
        <v>　</v>
      </c>
      <c r="DBW21" s="663"/>
      <c r="DBX21" s="664"/>
      <c r="DBY21" s="665" t="str">
        <f>IF(DCB21="×",TIME(0,0,0),IF(DCL4="非常勤",DBA21,DBM21))</f>
        <v>　</v>
      </c>
      <c r="DBZ21" s="666"/>
      <c r="DCA21" s="667"/>
      <c r="DCB21" s="265"/>
      <c r="DCC21" s="665" t="str">
        <f>IF(DCF21="×",TIME(0,0,0),IF(DCL4="非常勤",DBD21,DBP21))</f>
        <v>　</v>
      </c>
      <c r="DCD21" s="666"/>
      <c r="DCE21" s="667"/>
      <c r="DCF21" s="265"/>
      <c r="DCG21" s="665" t="str">
        <f>IF(DCJ21="×",TIME(0,0,0),IF(DCL4="非常勤",DBG21,DBS21))</f>
        <v>　</v>
      </c>
      <c r="DCH21" s="666"/>
      <c r="DCI21" s="667"/>
      <c r="DCJ21" s="265"/>
      <c r="DCK21" s="665" t="str">
        <f>IF(DCN21="×",TIME(0,0,0),IF(DCL4="非常勤",DBJ21,DBV21))</f>
        <v>　</v>
      </c>
      <c r="DCL21" s="666"/>
      <c r="DCM21" s="667"/>
      <c r="DCN21" s="265"/>
      <c r="DCO21" s="668"/>
      <c r="DCP21" s="669"/>
      <c r="DCQ21" s="668"/>
      <c r="DCR21" s="670"/>
      <c r="DCS21" s="669"/>
      <c r="DCT21" s="671"/>
      <c r="DCU21" s="672"/>
      <c r="DCV21" s="672"/>
      <c r="DCW21" s="673"/>
      <c r="DCX21" s="263">
        <f>$A$21</f>
        <v>7</v>
      </c>
      <c r="DCY21" s="264" t="str">
        <f>$B$21</f>
        <v>水</v>
      </c>
      <c r="DCZ21" s="660"/>
      <c r="DDA21" s="661"/>
      <c r="DDB21" s="660"/>
      <c r="DDC21" s="661"/>
      <c r="DDD21" s="662" t="str">
        <f>IFERROR(IF(OR(DCY21="日",DCY21="祝",DCY21=0,DCZ21=""),"　",MAX(IF(AND(DCZ21&lt;=DDD14,DDB21&gt;DDE14),DDE14-DDD14,IF(AND(DCZ21&gt;DDD14,DDB21&lt;=DDE14),DDB21-DCZ21,IF(AND(DCZ21&lt;=DDD14,DDB21&lt;=DDE14),DDB21-DDD14,IF(AND(DCZ21&gt;DDD14,DDB21&gt;DDE14),DDE14-DCZ21,0)))),0)),0)</f>
        <v>　</v>
      </c>
      <c r="DDE21" s="663"/>
      <c r="DDF21" s="664"/>
      <c r="DDG21" s="662" t="str">
        <f>IFERROR(IF(OR(DCY21="日",DCY21="祝",DCY21=0,DCZ21=""),"　",MAX(IF(AND(DCZ21&gt;DDJ14,DDB21&gt;DDH14),0,IF(AND(DCZ21&lt;=DDJ14,DCZ21&gt;DDG14,DDB21&gt;DDH14),DDJ14-DCZ21,IF(AND(DCZ21&lt;=DDJ14,DCZ21&lt;=DDG14,DDB21&gt;DDH14),DDJ14-DDG14,IF(AND(DCZ21&gt;DDG14,DDB21&lt;=DDH14),DDB21-DCZ21,IF(AND(DCZ21&lt;=DDG14,DDB21&lt;=DDH14),DDB21-DDG14,0))))),0)),0)</f>
        <v>　</v>
      </c>
      <c r="DDH21" s="663"/>
      <c r="DDI21" s="664"/>
      <c r="DDJ21" s="662" t="str">
        <f>IFERROR(IF(OR(DCY21="日",DCY21="祝",DCY21=0,DCZ21=""),"　",MAX(IF(AND(DCZ21&lt;=DDJ14,DDB21&gt;DDK14),DDK14-DDJ14,IF(DDB21&lt;=DDK14,0,IF(AND(DCZ21&gt;DDJ14,DDB21&gt;DDK14),DDK14-DCZ21,0))),0)),0)</f>
        <v>　</v>
      </c>
      <c r="DDK21" s="663"/>
      <c r="DDL21" s="664"/>
      <c r="DDM21" s="662" t="str">
        <f>IFERROR(IF(OR(DCY21="日",DCY21="祝",DCY21=0,DCZ21=""),"　",MAX(IF(DCZ21&gt;DDM14,DDB21-DCZ21,IF(DCZ21&lt;=DDM14,DDB21-DDM14,0)),0)),0)</f>
        <v>　</v>
      </c>
      <c r="DDN21" s="663"/>
      <c r="DDO21" s="664"/>
      <c r="DDP21" s="662" t="str">
        <f>IFERROR(IF(OR(DCY21="日",DCY21="祝",DCY21=0,DCZ21=""),"　",MAX(IF(AND(DCZ21&lt;=DDP14,DDB21&gt;DDQ14),DDQ14-DDP14,IF(AND(DCZ21&gt;DDP14,DDB21&lt;=DDQ14),DDB21-DCZ21,IF(AND(DCZ21&lt;=DDP14,DDB21&lt;=DDQ14),DDB21-DDP14,IF(AND(DCZ21&gt;DDP14,DDB21&gt;DDQ14),DDQ14-DCZ21,0)))),0)),0)</f>
        <v>　</v>
      </c>
      <c r="DDQ21" s="663"/>
      <c r="DDR21" s="664"/>
      <c r="DDS21" s="662" t="str">
        <f>IFERROR(IF(OR(DCY21="日",DCY21="祝",DCY21=0,DCZ21=""),"　",MAX(IF(AND(DCZ21&gt;DDV14,DDB21&gt;DDT14),0,IF(AND(DCZ21&lt;=DDV14,DCZ21&gt;DDS14,DDB21&gt;DDT14),DDV14-DCZ21,IF(AND(DCZ21&lt;=DDV14,DCZ21&lt;=DDS14,DDB21&gt;DDT14),DDV14-DDS14,IF(AND(DCZ21&gt;DDS14,DDB21&lt;=DDT14),DDB21-DCZ21,IF(AND(DCZ21&lt;=DDS14,DDB21&lt;=DDT14),DDB21-DDS14,0))))),0)),0)</f>
        <v>　</v>
      </c>
      <c r="DDT21" s="663"/>
      <c r="DDU21" s="664"/>
      <c r="DDV21" s="662" t="str">
        <f>IFERROR(IF(OR(DCY21="日",DCY21="祝",DCY21=0,DCZ21=""),"　",MAX(IF(AND(DCZ21&lt;=DDV14,DDB21&gt;DDW14),DDW14-DDV14,IF(DDB21&lt;=DDW14,0,IF(AND(DCZ21&gt;DDV14,DDB21&gt;DDW14),DDW14-DCZ21,0))),0)),0)</f>
        <v>　</v>
      </c>
      <c r="DDW21" s="663"/>
      <c r="DDX21" s="664"/>
      <c r="DDY21" s="662" t="str">
        <f t="shared" si="51"/>
        <v>　</v>
      </c>
      <c r="DDZ21" s="663"/>
      <c r="DEA21" s="664"/>
      <c r="DEB21" s="665" t="str">
        <f>IF(DEE21="×",TIME(0,0,0),IF(DEO4="非常勤",DDD21,DDP21))</f>
        <v>　</v>
      </c>
      <c r="DEC21" s="666"/>
      <c r="DED21" s="667"/>
      <c r="DEE21" s="265"/>
      <c r="DEF21" s="665" t="str">
        <f>IF(DEI21="×",TIME(0,0,0),IF(DEO4="非常勤",DDG21,DDS21))</f>
        <v>　</v>
      </c>
      <c r="DEG21" s="666"/>
      <c r="DEH21" s="667"/>
      <c r="DEI21" s="265"/>
      <c r="DEJ21" s="665" t="str">
        <f>IF(DEM21="×",TIME(0,0,0),IF(DEO4="非常勤",DDJ21,DDV21))</f>
        <v>　</v>
      </c>
      <c r="DEK21" s="666"/>
      <c r="DEL21" s="667"/>
      <c r="DEM21" s="265"/>
      <c r="DEN21" s="665" t="str">
        <f>IF(DEQ21="×",TIME(0,0,0),IF(DEO4="非常勤",DDM21,DDY21))</f>
        <v>　</v>
      </c>
      <c r="DEO21" s="666"/>
      <c r="DEP21" s="667"/>
      <c r="DEQ21" s="265"/>
      <c r="DER21" s="668"/>
      <c r="DES21" s="669"/>
      <c r="DET21" s="668"/>
      <c r="DEU21" s="670"/>
      <c r="DEV21" s="669"/>
      <c r="DEW21" s="671"/>
      <c r="DEX21" s="672"/>
      <c r="DEY21" s="672"/>
      <c r="DEZ21" s="673"/>
      <c r="DFA21" s="263">
        <f>$A$21</f>
        <v>7</v>
      </c>
      <c r="DFB21" s="264" t="str">
        <f>$B$21</f>
        <v>水</v>
      </c>
      <c r="DFC21" s="660"/>
      <c r="DFD21" s="661"/>
      <c r="DFE21" s="660"/>
      <c r="DFF21" s="661"/>
      <c r="DFG21" s="662" t="str">
        <f>IFERROR(IF(OR(DFB21="日",DFB21="祝",DFB21=0,DFC21=""),"　",MAX(IF(AND(DFC21&lt;=DFG14,DFE21&gt;DFH14),DFH14-DFG14,IF(AND(DFC21&gt;DFG14,DFE21&lt;=DFH14),DFE21-DFC21,IF(AND(DFC21&lt;=DFG14,DFE21&lt;=DFH14),DFE21-DFG14,IF(AND(DFC21&gt;DFG14,DFE21&gt;DFH14),DFH14-DFC21,0)))),0)),0)</f>
        <v>　</v>
      </c>
      <c r="DFH21" s="663"/>
      <c r="DFI21" s="664"/>
      <c r="DFJ21" s="662" t="str">
        <f>IFERROR(IF(OR(DFB21="日",DFB21="祝",DFB21=0,DFC21=""),"　",MAX(IF(AND(DFC21&gt;DFM14,DFE21&gt;DFK14),0,IF(AND(DFC21&lt;=DFM14,DFC21&gt;DFJ14,DFE21&gt;DFK14),DFM14-DFC21,IF(AND(DFC21&lt;=DFM14,DFC21&lt;=DFJ14,DFE21&gt;DFK14),DFM14-DFJ14,IF(AND(DFC21&gt;DFJ14,DFE21&lt;=DFK14),DFE21-DFC21,IF(AND(DFC21&lt;=DFJ14,DFE21&lt;=DFK14),DFE21-DFJ14,0))))),0)),0)</f>
        <v>　</v>
      </c>
      <c r="DFK21" s="663"/>
      <c r="DFL21" s="664"/>
      <c r="DFM21" s="662" t="str">
        <f>IFERROR(IF(OR(DFB21="日",DFB21="祝",DFB21=0,DFC21=""),"　",MAX(IF(AND(DFC21&lt;=DFM14,DFE21&gt;DFN14),DFN14-DFM14,IF(DFE21&lt;=DFN14,0,IF(AND(DFC21&gt;DFM14,DFE21&gt;DFN14),DFN14-DFC21,0))),0)),0)</f>
        <v>　</v>
      </c>
      <c r="DFN21" s="663"/>
      <c r="DFO21" s="664"/>
      <c r="DFP21" s="662" t="str">
        <f>IFERROR(IF(OR(DFB21="日",DFB21="祝",DFB21=0,DFC21=""),"　",MAX(IF(DFC21&gt;DFP14,DFE21-DFC21,IF(DFC21&lt;=DFP14,DFE21-DFP14,0)),0)),0)</f>
        <v>　</v>
      </c>
      <c r="DFQ21" s="663"/>
      <c r="DFR21" s="664"/>
      <c r="DFS21" s="662" t="str">
        <f>IFERROR(IF(OR(DFB21="日",DFB21="祝",DFB21=0,DFC21=""),"　",MAX(IF(AND(DFC21&lt;=DFS14,DFE21&gt;DFT14),DFT14-DFS14,IF(AND(DFC21&gt;DFS14,DFE21&lt;=DFT14),DFE21-DFC21,IF(AND(DFC21&lt;=DFS14,DFE21&lt;=DFT14),DFE21-DFS14,IF(AND(DFC21&gt;DFS14,DFE21&gt;DFT14),DFT14-DFC21,0)))),0)),0)</f>
        <v>　</v>
      </c>
      <c r="DFT21" s="663"/>
      <c r="DFU21" s="664"/>
      <c r="DFV21" s="662" t="str">
        <f>IFERROR(IF(OR(DFB21="日",DFB21="祝",DFB21=0,DFC21=""),"　",MAX(IF(AND(DFC21&gt;DFY14,DFE21&gt;DFW14),0,IF(AND(DFC21&lt;=DFY14,DFC21&gt;DFV14,DFE21&gt;DFW14),DFY14-DFC21,IF(AND(DFC21&lt;=DFY14,DFC21&lt;=DFV14,DFE21&gt;DFW14),DFY14-DFV14,IF(AND(DFC21&gt;DFV14,DFE21&lt;=DFW14),DFE21-DFC21,IF(AND(DFC21&lt;=DFV14,DFE21&lt;=DFW14),DFE21-DFV14,0))))),0)),0)</f>
        <v>　</v>
      </c>
      <c r="DFW21" s="663"/>
      <c r="DFX21" s="664"/>
      <c r="DFY21" s="662" t="str">
        <f>IFERROR(IF(OR(DFB21="日",DFB21="祝",DFB21=0,DFC21=""),"　",MAX(IF(AND(DFC21&lt;=DFY14,DFE21&gt;DFZ14),DFZ14-DFY14,IF(DFE21&lt;=DFZ14,0,IF(AND(DFC21&gt;DFY14,DFE21&gt;DFZ14),DFZ14-DFC21,0))),0)),0)</f>
        <v>　</v>
      </c>
      <c r="DFZ21" s="663"/>
      <c r="DGA21" s="664"/>
      <c r="DGB21" s="662" t="str">
        <f t="shared" si="52"/>
        <v>　</v>
      </c>
      <c r="DGC21" s="663"/>
      <c r="DGD21" s="664"/>
      <c r="DGE21" s="665" t="str">
        <f>IF(DGH21="×",TIME(0,0,0),IF(DGR4="非常勤",DFG21,DFS21))</f>
        <v>　</v>
      </c>
      <c r="DGF21" s="666"/>
      <c r="DGG21" s="667"/>
      <c r="DGH21" s="265"/>
      <c r="DGI21" s="665" t="str">
        <f>IF(DGL21="×",TIME(0,0,0),IF(DGR4="非常勤",DFJ21,DFV21))</f>
        <v>　</v>
      </c>
      <c r="DGJ21" s="666"/>
      <c r="DGK21" s="667"/>
      <c r="DGL21" s="265"/>
      <c r="DGM21" s="665" t="str">
        <f>IF(DGP21="×",TIME(0,0,0),IF(DGR4="非常勤",DFM21,DFY21))</f>
        <v>　</v>
      </c>
      <c r="DGN21" s="666"/>
      <c r="DGO21" s="667"/>
      <c r="DGP21" s="265"/>
      <c r="DGQ21" s="665" t="str">
        <f>IF(DGT21="×",TIME(0,0,0),IF(DGR4="非常勤",DFP21,DGB21))</f>
        <v>　</v>
      </c>
      <c r="DGR21" s="666"/>
      <c r="DGS21" s="667"/>
      <c r="DGT21" s="265"/>
      <c r="DGU21" s="668"/>
      <c r="DGV21" s="669"/>
      <c r="DGW21" s="668"/>
      <c r="DGX21" s="670"/>
      <c r="DGY21" s="669"/>
      <c r="DGZ21" s="671"/>
      <c r="DHA21" s="672"/>
      <c r="DHB21" s="672"/>
      <c r="DHC21" s="673"/>
      <c r="DHD21" s="263">
        <f>$A$21</f>
        <v>7</v>
      </c>
      <c r="DHE21" s="264" t="str">
        <f>$B$21</f>
        <v>水</v>
      </c>
      <c r="DHF21" s="660"/>
      <c r="DHG21" s="661"/>
      <c r="DHH21" s="660"/>
      <c r="DHI21" s="661"/>
      <c r="DHJ21" s="662" t="str">
        <f>IFERROR(IF(OR(DHE21="日",DHE21="祝",DHE21=0,DHF21=""),"　",MAX(IF(AND(DHF21&lt;=DHJ14,DHH21&gt;DHK14),DHK14-DHJ14,IF(AND(DHF21&gt;DHJ14,DHH21&lt;=DHK14),DHH21-DHF21,IF(AND(DHF21&lt;=DHJ14,DHH21&lt;=DHK14),DHH21-DHJ14,IF(AND(DHF21&gt;DHJ14,DHH21&gt;DHK14),DHK14-DHF21,0)))),0)),0)</f>
        <v>　</v>
      </c>
      <c r="DHK21" s="663"/>
      <c r="DHL21" s="664"/>
      <c r="DHM21" s="662" t="str">
        <f>IFERROR(IF(OR(DHE21="日",DHE21="祝",DHE21=0,DHF21=""),"　",MAX(IF(AND(DHF21&gt;DHP14,DHH21&gt;DHN14),0,IF(AND(DHF21&lt;=DHP14,DHF21&gt;DHM14,DHH21&gt;DHN14),DHP14-DHF21,IF(AND(DHF21&lt;=DHP14,DHF21&lt;=DHM14,DHH21&gt;DHN14),DHP14-DHM14,IF(AND(DHF21&gt;DHM14,DHH21&lt;=DHN14),DHH21-DHF21,IF(AND(DHF21&lt;=DHM14,DHH21&lt;=DHN14),DHH21-DHM14,0))))),0)),0)</f>
        <v>　</v>
      </c>
      <c r="DHN21" s="663"/>
      <c r="DHO21" s="664"/>
      <c r="DHP21" s="662" t="str">
        <f>IFERROR(IF(OR(DHE21="日",DHE21="祝",DHE21=0,DHF21=""),"　",MAX(IF(AND(DHF21&lt;=DHP14,DHH21&gt;DHQ14),DHQ14-DHP14,IF(DHH21&lt;=DHQ14,0,IF(AND(DHF21&gt;DHP14,DHH21&gt;DHQ14),DHQ14-DHF21,0))),0)),0)</f>
        <v>　</v>
      </c>
      <c r="DHQ21" s="663"/>
      <c r="DHR21" s="664"/>
      <c r="DHS21" s="662" t="str">
        <f>IFERROR(IF(OR(DHE21="日",DHE21="祝",DHE21=0,DHF21=""),"　",MAX(IF(DHF21&gt;DHS14,DHH21-DHF21,IF(DHF21&lt;=DHS14,DHH21-DHS14,0)),0)),0)</f>
        <v>　</v>
      </c>
      <c r="DHT21" s="663"/>
      <c r="DHU21" s="664"/>
      <c r="DHV21" s="662" t="str">
        <f>IFERROR(IF(OR(DHE21="日",DHE21="祝",DHE21=0,DHF21=""),"　",MAX(IF(AND(DHF21&lt;=DHV14,DHH21&gt;DHW14),DHW14-DHV14,IF(AND(DHF21&gt;DHV14,DHH21&lt;=DHW14),DHH21-DHF21,IF(AND(DHF21&lt;=DHV14,DHH21&lt;=DHW14),DHH21-DHV14,IF(AND(DHF21&gt;DHV14,DHH21&gt;DHW14),DHW14-DHF21,0)))),0)),0)</f>
        <v>　</v>
      </c>
      <c r="DHW21" s="663"/>
      <c r="DHX21" s="664"/>
      <c r="DHY21" s="662" t="str">
        <f>IFERROR(IF(OR(DHE21="日",DHE21="祝",DHE21=0,DHF21=""),"　",MAX(IF(AND(DHF21&gt;DIB14,DHH21&gt;DHZ14),0,IF(AND(DHF21&lt;=DIB14,DHF21&gt;DHY14,DHH21&gt;DHZ14),DIB14-DHF21,IF(AND(DHF21&lt;=DIB14,DHF21&lt;=DHY14,DHH21&gt;DHZ14),DIB14-DHY14,IF(AND(DHF21&gt;DHY14,DHH21&lt;=DHZ14),DHH21-DHF21,IF(AND(DHF21&lt;=DHY14,DHH21&lt;=DHZ14),DHH21-DHY14,0))))),0)),0)</f>
        <v>　</v>
      </c>
      <c r="DHZ21" s="663"/>
      <c r="DIA21" s="664"/>
      <c r="DIB21" s="662" t="str">
        <f>IFERROR(IF(OR(DHE21="日",DHE21="祝",DHE21=0,DHF21=""),"　",MAX(IF(AND(DHF21&lt;=DIB14,DHH21&gt;DIC14),DIC14-DIB14,IF(DHH21&lt;=DIC14,0,IF(AND(DHF21&gt;DIB14,DHH21&gt;DIC14),DIC14-DHF21,0))),0)),0)</f>
        <v>　</v>
      </c>
      <c r="DIC21" s="663"/>
      <c r="DID21" s="664"/>
      <c r="DIE21" s="662" t="str">
        <f t="shared" si="53"/>
        <v>　</v>
      </c>
      <c r="DIF21" s="663"/>
      <c r="DIG21" s="664"/>
      <c r="DIH21" s="665" t="str">
        <f>IF(DIK21="×",TIME(0,0,0),IF(DIU4="非常勤",DHJ21,DHV21))</f>
        <v>　</v>
      </c>
      <c r="DII21" s="666"/>
      <c r="DIJ21" s="667"/>
      <c r="DIK21" s="265"/>
      <c r="DIL21" s="665" t="str">
        <f>IF(DIO21="×",TIME(0,0,0),IF(DIU4="非常勤",DHM21,DHY21))</f>
        <v>　</v>
      </c>
      <c r="DIM21" s="666"/>
      <c r="DIN21" s="667"/>
      <c r="DIO21" s="265"/>
      <c r="DIP21" s="665" t="str">
        <f>IF(DIS21="×",TIME(0,0,0),IF(DIU4="非常勤",DHP21,DIB21))</f>
        <v>　</v>
      </c>
      <c r="DIQ21" s="666"/>
      <c r="DIR21" s="667"/>
      <c r="DIS21" s="265"/>
      <c r="DIT21" s="665" t="str">
        <f>IF(DIW21="×",TIME(0,0,0),IF(DIU4="非常勤",DHS21,DIE21))</f>
        <v>　</v>
      </c>
      <c r="DIU21" s="666"/>
      <c r="DIV21" s="667"/>
      <c r="DIW21" s="265"/>
      <c r="DIX21" s="668"/>
      <c r="DIY21" s="669"/>
      <c r="DIZ21" s="668"/>
      <c r="DJA21" s="670"/>
      <c r="DJB21" s="669"/>
      <c r="DJC21" s="671"/>
      <c r="DJD21" s="672"/>
      <c r="DJE21" s="672"/>
      <c r="DJF21" s="673"/>
      <c r="DJG21" s="263">
        <f>$A$21</f>
        <v>7</v>
      </c>
      <c r="DJH21" s="264" t="str">
        <f>$B$21</f>
        <v>水</v>
      </c>
      <c r="DJI21" s="660"/>
      <c r="DJJ21" s="661"/>
      <c r="DJK21" s="660"/>
      <c r="DJL21" s="661"/>
      <c r="DJM21" s="662" t="str">
        <f>IFERROR(IF(OR(DJH21="日",DJH21="祝",DJH21=0,DJI21=""),"　",MAX(IF(AND(DJI21&lt;=DJM14,DJK21&gt;DJN14),DJN14-DJM14,IF(AND(DJI21&gt;DJM14,DJK21&lt;=DJN14),DJK21-DJI21,IF(AND(DJI21&lt;=DJM14,DJK21&lt;=DJN14),DJK21-DJM14,IF(AND(DJI21&gt;DJM14,DJK21&gt;DJN14),DJN14-DJI21,0)))),0)),0)</f>
        <v>　</v>
      </c>
      <c r="DJN21" s="663"/>
      <c r="DJO21" s="664"/>
      <c r="DJP21" s="662" t="str">
        <f>IFERROR(IF(OR(DJH21="日",DJH21="祝",DJH21=0,DJI21=""),"　",MAX(IF(AND(DJI21&gt;DJS14,DJK21&gt;DJQ14),0,IF(AND(DJI21&lt;=DJS14,DJI21&gt;DJP14,DJK21&gt;DJQ14),DJS14-DJI21,IF(AND(DJI21&lt;=DJS14,DJI21&lt;=DJP14,DJK21&gt;DJQ14),DJS14-DJP14,IF(AND(DJI21&gt;DJP14,DJK21&lt;=DJQ14),DJK21-DJI21,IF(AND(DJI21&lt;=DJP14,DJK21&lt;=DJQ14),DJK21-DJP14,0))))),0)),0)</f>
        <v>　</v>
      </c>
      <c r="DJQ21" s="663"/>
      <c r="DJR21" s="664"/>
      <c r="DJS21" s="662" t="str">
        <f>IFERROR(IF(OR(DJH21="日",DJH21="祝",DJH21=0,DJI21=""),"　",MAX(IF(AND(DJI21&lt;=DJS14,DJK21&gt;DJT14),DJT14-DJS14,IF(DJK21&lt;=DJT14,0,IF(AND(DJI21&gt;DJS14,DJK21&gt;DJT14),DJT14-DJI21,0))),0)),0)</f>
        <v>　</v>
      </c>
      <c r="DJT21" s="663"/>
      <c r="DJU21" s="664"/>
      <c r="DJV21" s="662" t="str">
        <f>IFERROR(IF(OR(DJH21="日",DJH21="祝",DJH21=0,DJI21=""),"　",MAX(IF(DJI21&gt;DJV14,DJK21-DJI21,IF(DJI21&lt;=DJV14,DJK21-DJV14,0)),0)),0)</f>
        <v>　</v>
      </c>
      <c r="DJW21" s="663"/>
      <c r="DJX21" s="664"/>
      <c r="DJY21" s="662" t="str">
        <f>IFERROR(IF(OR(DJH21="日",DJH21="祝",DJH21=0,DJI21=""),"　",MAX(IF(AND(DJI21&lt;=DJY14,DJK21&gt;DJZ14),DJZ14-DJY14,IF(AND(DJI21&gt;DJY14,DJK21&lt;=DJZ14),DJK21-DJI21,IF(AND(DJI21&lt;=DJY14,DJK21&lt;=DJZ14),DJK21-DJY14,IF(AND(DJI21&gt;DJY14,DJK21&gt;DJZ14),DJZ14-DJI21,0)))),0)),0)</f>
        <v>　</v>
      </c>
      <c r="DJZ21" s="663"/>
      <c r="DKA21" s="664"/>
      <c r="DKB21" s="662" t="str">
        <f>IFERROR(IF(OR(DJH21="日",DJH21="祝",DJH21=0,DJI21=""),"　",MAX(IF(AND(DJI21&gt;DKE14,DJK21&gt;DKC14),0,IF(AND(DJI21&lt;=DKE14,DJI21&gt;DKB14,DJK21&gt;DKC14),DKE14-DJI21,IF(AND(DJI21&lt;=DKE14,DJI21&lt;=DKB14,DJK21&gt;DKC14),DKE14-DKB14,IF(AND(DJI21&gt;DKB14,DJK21&lt;=DKC14),DJK21-DJI21,IF(AND(DJI21&lt;=DKB14,DJK21&lt;=DKC14),DJK21-DKB14,0))))),0)),0)</f>
        <v>　</v>
      </c>
      <c r="DKC21" s="663"/>
      <c r="DKD21" s="664"/>
      <c r="DKE21" s="662" t="str">
        <f>IFERROR(IF(OR(DJH21="日",DJH21="祝",DJH21=0,DJI21=""),"　",MAX(IF(AND(DJI21&lt;=DKE14,DJK21&gt;DKF14),DKF14-DKE14,IF(DJK21&lt;=DKF14,0,IF(AND(DJI21&gt;DKE14,DJK21&gt;DKF14),DKF14-DJI21,0))),0)),0)</f>
        <v>　</v>
      </c>
      <c r="DKF21" s="663"/>
      <c r="DKG21" s="664"/>
      <c r="DKH21" s="662" t="str">
        <f t="shared" si="54"/>
        <v>　</v>
      </c>
      <c r="DKI21" s="663"/>
      <c r="DKJ21" s="664"/>
      <c r="DKK21" s="665" t="str">
        <f>IF(DKN21="×",TIME(0,0,0),IF(DKX4="非常勤",DJM21,DJY21))</f>
        <v>　</v>
      </c>
      <c r="DKL21" s="666"/>
      <c r="DKM21" s="667"/>
      <c r="DKN21" s="265"/>
      <c r="DKO21" s="665" t="str">
        <f>IF(DKR21="×",TIME(0,0,0),IF(DKX4="非常勤",DJP21,DKB21))</f>
        <v>　</v>
      </c>
      <c r="DKP21" s="666"/>
      <c r="DKQ21" s="667"/>
      <c r="DKR21" s="265"/>
      <c r="DKS21" s="665" t="str">
        <f>IF(DKV21="×",TIME(0,0,0),IF(DKX4="非常勤",DJS21,DKE21))</f>
        <v>　</v>
      </c>
      <c r="DKT21" s="666"/>
      <c r="DKU21" s="667"/>
      <c r="DKV21" s="265"/>
      <c r="DKW21" s="665" t="str">
        <f>IF(DKZ21="×",TIME(0,0,0),IF(DKX4="非常勤",DJV21,DKH21))</f>
        <v>　</v>
      </c>
      <c r="DKX21" s="666"/>
      <c r="DKY21" s="667"/>
      <c r="DKZ21" s="265"/>
      <c r="DLA21" s="668"/>
      <c r="DLB21" s="669"/>
      <c r="DLC21" s="668"/>
      <c r="DLD21" s="670"/>
      <c r="DLE21" s="669"/>
      <c r="DLF21" s="671"/>
      <c r="DLG21" s="672"/>
      <c r="DLH21" s="672"/>
      <c r="DLI21" s="673"/>
      <c r="DLJ21" s="263">
        <f>$A$21</f>
        <v>7</v>
      </c>
      <c r="DLK21" s="264" t="str">
        <f>$B$21</f>
        <v>水</v>
      </c>
      <c r="DLL21" s="660"/>
      <c r="DLM21" s="661"/>
      <c r="DLN21" s="660"/>
      <c r="DLO21" s="661"/>
      <c r="DLP21" s="662" t="str">
        <f>IFERROR(IF(OR(DLK21="日",DLK21="祝",DLK21=0,DLL21=""),"　",MAX(IF(AND(DLL21&lt;=DLP14,DLN21&gt;DLQ14),DLQ14-DLP14,IF(AND(DLL21&gt;DLP14,DLN21&lt;=DLQ14),DLN21-DLL21,IF(AND(DLL21&lt;=DLP14,DLN21&lt;=DLQ14),DLN21-DLP14,IF(AND(DLL21&gt;DLP14,DLN21&gt;DLQ14),DLQ14-DLL21,0)))),0)),0)</f>
        <v>　</v>
      </c>
      <c r="DLQ21" s="663"/>
      <c r="DLR21" s="664"/>
      <c r="DLS21" s="662" t="str">
        <f>IFERROR(IF(OR(DLK21="日",DLK21="祝",DLK21=0,DLL21=""),"　",MAX(IF(AND(DLL21&gt;DLV14,DLN21&gt;DLT14),0,IF(AND(DLL21&lt;=DLV14,DLL21&gt;DLS14,DLN21&gt;DLT14),DLV14-DLL21,IF(AND(DLL21&lt;=DLV14,DLL21&lt;=DLS14,DLN21&gt;DLT14),DLV14-DLS14,IF(AND(DLL21&gt;DLS14,DLN21&lt;=DLT14),DLN21-DLL21,IF(AND(DLL21&lt;=DLS14,DLN21&lt;=DLT14),DLN21-DLS14,0))))),0)),0)</f>
        <v>　</v>
      </c>
      <c r="DLT21" s="663"/>
      <c r="DLU21" s="664"/>
      <c r="DLV21" s="662" t="str">
        <f>IFERROR(IF(OR(DLK21="日",DLK21="祝",DLK21=0,DLL21=""),"　",MAX(IF(AND(DLL21&lt;=DLV14,DLN21&gt;DLW14),DLW14-DLV14,IF(DLN21&lt;=DLW14,0,IF(AND(DLL21&gt;DLV14,DLN21&gt;DLW14),DLW14-DLL21,0))),0)),0)</f>
        <v>　</v>
      </c>
      <c r="DLW21" s="663"/>
      <c r="DLX21" s="664"/>
      <c r="DLY21" s="662" t="str">
        <f>IFERROR(IF(OR(DLK21="日",DLK21="祝",DLK21=0,DLL21=""),"　",MAX(IF(DLL21&gt;DLY14,DLN21-DLL21,IF(DLL21&lt;=DLY14,DLN21-DLY14,0)),0)),0)</f>
        <v>　</v>
      </c>
      <c r="DLZ21" s="663"/>
      <c r="DMA21" s="664"/>
      <c r="DMB21" s="662" t="str">
        <f>IFERROR(IF(OR(DLK21="日",DLK21="祝",DLK21=0,DLL21=""),"　",MAX(IF(AND(DLL21&lt;=DMB14,DLN21&gt;DMC14),DMC14-DMB14,IF(AND(DLL21&gt;DMB14,DLN21&lt;=DMC14),DLN21-DLL21,IF(AND(DLL21&lt;=DMB14,DLN21&lt;=DMC14),DLN21-DMB14,IF(AND(DLL21&gt;DMB14,DLN21&gt;DMC14),DMC14-DLL21,0)))),0)),0)</f>
        <v>　</v>
      </c>
      <c r="DMC21" s="663"/>
      <c r="DMD21" s="664"/>
      <c r="DME21" s="662" t="str">
        <f>IFERROR(IF(OR(DLK21="日",DLK21="祝",DLK21=0,DLL21=""),"　",MAX(IF(AND(DLL21&gt;DMH14,DLN21&gt;DMF14),0,IF(AND(DLL21&lt;=DMH14,DLL21&gt;DME14,DLN21&gt;DMF14),DMH14-DLL21,IF(AND(DLL21&lt;=DMH14,DLL21&lt;=DME14,DLN21&gt;DMF14),DMH14-DME14,IF(AND(DLL21&gt;DME14,DLN21&lt;=DMF14),DLN21-DLL21,IF(AND(DLL21&lt;=DME14,DLN21&lt;=DMF14),DLN21-DME14,0))))),0)),0)</f>
        <v>　</v>
      </c>
      <c r="DMF21" s="663"/>
      <c r="DMG21" s="664"/>
      <c r="DMH21" s="662" t="str">
        <f>IFERROR(IF(OR(DLK21="日",DLK21="祝",DLK21=0,DLL21=""),"　",MAX(IF(AND(DLL21&lt;=DMH14,DLN21&gt;DMI14),DMI14-DMH14,IF(DLN21&lt;=DMI14,0,IF(AND(DLL21&gt;DMH14,DLN21&gt;DMI14),DMI14-DLL21,0))),0)),0)</f>
        <v>　</v>
      </c>
      <c r="DMI21" s="663"/>
      <c r="DMJ21" s="664"/>
      <c r="DMK21" s="662" t="str">
        <f t="shared" si="55"/>
        <v>　</v>
      </c>
      <c r="DML21" s="663"/>
      <c r="DMM21" s="664"/>
      <c r="DMN21" s="665" t="str">
        <f>IF(DMQ21="×",TIME(0,0,0),IF(DNA4="非常勤",DLP21,DMB21))</f>
        <v>　</v>
      </c>
      <c r="DMO21" s="666"/>
      <c r="DMP21" s="667"/>
      <c r="DMQ21" s="265"/>
      <c r="DMR21" s="665" t="str">
        <f>IF(DMU21="×",TIME(0,0,0),IF(DNA4="非常勤",DLS21,DME21))</f>
        <v>　</v>
      </c>
      <c r="DMS21" s="666"/>
      <c r="DMT21" s="667"/>
      <c r="DMU21" s="265"/>
      <c r="DMV21" s="665" t="str">
        <f>IF(DMY21="×",TIME(0,0,0),IF(DNA4="非常勤",DLV21,DMH21))</f>
        <v>　</v>
      </c>
      <c r="DMW21" s="666"/>
      <c r="DMX21" s="667"/>
      <c r="DMY21" s="265"/>
      <c r="DMZ21" s="665" t="str">
        <f>IF(DNC21="×",TIME(0,0,0),IF(DNA4="非常勤",DLY21,DMK21))</f>
        <v>　</v>
      </c>
      <c r="DNA21" s="666"/>
      <c r="DNB21" s="667"/>
      <c r="DNC21" s="265"/>
      <c r="DND21" s="668"/>
      <c r="DNE21" s="669"/>
      <c r="DNF21" s="668"/>
      <c r="DNG21" s="670"/>
      <c r="DNH21" s="669"/>
      <c r="DNI21" s="671"/>
      <c r="DNJ21" s="672"/>
      <c r="DNK21" s="672"/>
      <c r="DNL21" s="673"/>
      <c r="DNM21" s="263">
        <f>$A$21</f>
        <v>7</v>
      </c>
      <c r="DNN21" s="264" t="str">
        <f>$B$21</f>
        <v>水</v>
      </c>
      <c r="DNO21" s="660"/>
      <c r="DNP21" s="661"/>
      <c r="DNQ21" s="660"/>
      <c r="DNR21" s="661"/>
      <c r="DNS21" s="662" t="str">
        <f>IFERROR(IF(OR(DNN21="日",DNN21="祝",DNN21=0,DNO21=""),"　",MAX(IF(AND(DNO21&lt;=DNS14,DNQ21&gt;DNT14),DNT14-DNS14,IF(AND(DNO21&gt;DNS14,DNQ21&lt;=DNT14),DNQ21-DNO21,IF(AND(DNO21&lt;=DNS14,DNQ21&lt;=DNT14),DNQ21-DNS14,IF(AND(DNO21&gt;DNS14,DNQ21&gt;DNT14),DNT14-DNO21,0)))),0)),0)</f>
        <v>　</v>
      </c>
      <c r="DNT21" s="663"/>
      <c r="DNU21" s="664"/>
      <c r="DNV21" s="662" t="str">
        <f>IFERROR(IF(OR(DNN21="日",DNN21="祝",DNN21=0,DNO21=""),"　",MAX(IF(AND(DNO21&gt;DNY14,DNQ21&gt;DNW14),0,IF(AND(DNO21&lt;=DNY14,DNO21&gt;DNV14,DNQ21&gt;DNW14),DNY14-DNO21,IF(AND(DNO21&lt;=DNY14,DNO21&lt;=DNV14,DNQ21&gt;DNW14),DNY14-DNV14,IF(AND(DNO21&gt;DNV14,DNQ21&lt;=DNW14),DNQ21-DNO21,IF(AND(DNO21&lt;=DNV14,DNQ21&lt;=DNW14),DNQ21-DNV14,0))))),0)),0)</f>
        <v>　</v>
      </c>
      <c r="DNW21" s="663"/>
      <c r="DNX21" s="664"/>
      <c r="DNY21" s="662" t="str">
        <f>IFERROR(IF(OR(DNN21="日",DNN21="祝",DNN21=0,DNO21=""),"　",MAX(IF(AND(DNO21&lt;=DNY14,DNQ21&gt;DNZ14),DNZ14-DNY14,IF(DNQ21&lt;=DNZ14,0,IF(AND(DNO21&gt;DNY14,DNQ21&gt;DNZ14),DNZ14-DNO21,0))),0)),0)</f>
        <v>　</v>
      </c>
      <c r="DNZ21" s="663"/>
      <c r="DOA21" s="664"/>
      <c r="DOB21" s="662" t="str">
        <f>IFERROR(IF(OR(DNN21="日",DNN21="祝",DNN21=0,DNO21=""),"　",MAX(IF(DNO21&gt;DOB14,DNQ21-DNO21,IF(DNO21&lt;=DOB14,DNQ21-DOB14,0)),0)),0)</f>
        <v>　</v>
      </c>
      <c r="DOC21" s="663"/>
      <c r="DOD21" s="664"/>
      <c r="DOE21" s="662" t="str">
        <f>IFERROR(IF(OR(DNN21="日",DNN21="祝",DNN21=0,DNO21=""),"　",MAX(IF(AND(DNO21&lt;=DOE14,DNQ21&gt;DOF14),DOF14-DOE14,IF(AND(DNO21&gt;DOE14,DNQ21&lt;=DOF14),DNQ21-DNO21,IF(AND(DNO21&lt;=DOE14,DNQ21&lt;=DOF14),DNQ21-DOE14,IF(AND(DNO21&gt;DOE14,DNQ21&gt;DOF14),DOF14-DNO21,0)))),0)),0)</f>
        <v>　</v>
      </c>
      <c r="DOF21" s="663"/>
      <c r="DOG21" s="664"/>
      <c r="DOH21" s="662" t="str">
        <f>IFERROR(IF(OR(DNN21="日",DNN21="祝",DNN21=0,DNO21=""),"　",MAX(IF(AND(DNO21&gt;DOK14,DNQ21&gt;DOI14),0,IF(AND(DNO21&lt;=DOK14,DNO21&gt;DOH14,DNQ21&gt;DOI14),DOK14-DNO21,IF(AND(DNO21&lt;=DOK14,DNO21&lt;=DOH14,DNQ21&gt;DOI14),DOK14-DOH14,IF(AND(DNO21&gt;DOH14,DNQ21&lt;=DOI14),DNQ21-DNO21,IF(AND(DNO21&lt;=DOH14,DNQ21&lt;=DOI14),DNQ21-DOH14,0))))),0)),0)</f>
        <v>　</v>
      </c>
      <c r="DOI21" s="663"/>
      <c r="DOJ21" s="664"/>
      <c r="DOK21" s="662" t="str">
        <f>IFERROR(IF(OR(DNN21="日",DNN21="祝",DNN21=0,DNO21=""),"　",MAX(IF(AND(DNO21&lt;=DOK14,DNQ21&gt;DOL14),DOL14-DOK14,IF(DNQ21&lt;=DOL14,0,IF(AND(DNO21&gt;DOK14,DNQ21&gt;DOL14),DOL14-DNO21,0))),0)),0)</f>
        <v>　</v>
      </c>
      <c r="DOL21" s="663"/>
      <c r="DOM21" s="664"/>
      <c r="DON21" s="662" t="str">
        <f t="shared" si="56"/>
        <v>　</v>
      </c>
      <c r="DOO21" s="663"/>
      <c r="DOP21" s="664"/>
      <c r="DOQ21" s="665" t="str">
        <f>IF(DOT21="×",TIME(0,0,0),IF(DPD4="非常勤",DNS21,DOE21))</f>
        <v>　</v>
      </c>
      <c r="DOR21" s="666"/>
      <c r="DOS21" s="667"/>
      <c r="DOT21" s="265"/>
      <c r="DOU21" s="665" t="str">
        <f>IF(DOX21="×",TIME(0,0,0),IF(DPD4="非常勤",DNV21,DOH21))</f>
        <v>　</v>
      </c>
      <c r="DOV21" s="666"/>
      <c r="DOW21" s="667"/>
      <c r="DOX21" s="265"/>
      <c r="DOY21" s="665" t="str">
        <f>IF(DPB21="×",TIME(0,0,0),IF(DPD4="非常勤",DNY21,DOK21))</f>
        <v>　</v>
      </c>
      <c r="DOZ21" s="666"/>
      <c r="DPA21" s="667"/>
      <c r="DPB21" s="265"/>
      <c r="DPC21" s="665" t="str">
        <f>IF(DPF21="×",TIME(0,0,0),IF(DPD4="非常勤",DOB21,DON21))</f>
        <v>　</v>
      </c>
      <c r="DPD21" s="666"/>
      <c r="DPE21" s="667"/>
      <c r="DPF21" s="265"/>
      <c r="DPG21" s="668"/>
      <c r="DPH21" s="669"/>
      <c r="DPI21" s="668"/>
      <c r="DPJ21" s="670"/>
      <c r="DPK21" s="669"/>
      <c r="DPL21" s="671"/>
      <c r="DPM21" s="672"/>
      <c r="DPN21" s="672"/>
      <c r="DPO21" s="673"/>
      <c r="DPP21" s="263">
        <f>$A$21</f>
        <v>7</v>
      </c>
      <c r="DPQ21" s="264" t="str">
        <f>$B$21</f>
        <v>水</v>
      </c>
      <c r="DPR21" s="660"/>
      <c r="DPS21" s="661"/>
      <c r="DPT21" s="660"/>
      <c r="DPU21" s="661"/>
      <c r="DPV21" s="662" t="str">
        <f>IFERROR(IF(OR(DPQ21="日",DPQ21="祝",DPQ21=0,DPR21=""),"　",MAX(IF(AND(DPR21&lt;=DPV14,DPT21&gt;DPW14),DPW14-DPV14,IF(AND(DPR21&gt;DPV14,DPT21&lt;=DPW14),DPT21-DPR21,IF(AND(DPR21&lt;=DPV14,DPT21&lt;=DPW14),DPT21-DPV14,IF(AND(DPR21&gt;DPV14,DPT21&gt;DPW14),DPW14-DPR21,0)))),0)),0)</f>
        <v>　</v>
      </c>
      <c r="DPW21" s="663"/>
      <c r="DPX21" s="664"/>
      <c r="DPY21" s="662" t="str">
        <f>IFERROR(IF(OR(DPQ21="日",DPQ21="祝",DPQ21=0,DPR21=""),"　",MAX(IF(AND(DPR21&gt;DQB14,DPT21&gt;DPZ14),0,IF(AND(DPR21&lt;=DQB14,DPR21&gt;DPY14,DPT21&gt;DPZ14),DQB14-DPR21,IF(AND(DPR21&lt;=DQB14,DPR21&lt;=DPY14,DPT21&gt;DPZ14),DQB14-DPY14,IF(AND(DPR21&gt;DPY14,DPT21&lt;=DPZ14),DPT21-DPR21,IF(AND(DPR21&lt;=DPY14,DPT21&lt;=DPZ14),DPT21-DPY14,0))))),0)),0)</f>
        <v>　</v>
      </c>
      <c r="DPZ21" s="663"/>
      <c r="DQA21" s="664"/>
      <c r="DQB21" s="662" t="str">
        <f>IFERROR(IF(OR(DPQ21="日",DPQ21="祝",DPQ21=0,DPR21=""),"　",MAX(IF(AND(DPR21&lt;=DQB14,DPT21&gt;DQC14),DQC14-DQB14,IF(DPT21&lt;=DQC14,0,IF(AND(DPR21&gt;DQB14,DPT21&gt;DQC14),DQC14-DPR21,0))),0)),0)</f>
        <v>　</v>
      </c>
      <c r="DQC21" s="663"/>
      <c r="DQD21" s="664"/>
      <c r="DQE21" s="662" t="str">
        <f>IFERROR(IF(OR(DPQ21="日",DPQ21="祝",DPQ21=0,DPR21=""),"　",MAX(IF(DPR21&gt;DQE14,DPT21-DPR21,IF(DPR21&lt;=DQE14,DPT21-DQE14,0)),0)),0)</f>
        <v>　</v>
      </c>
      <c r="DQF21" s="663"/>
      <c r="DQG21" s="664"/>
      <c r="DQH21" s="662" t="str">
        <f>IFERROR(IF(OR(DPQ21="日",DPQ21="祝",DPQ21=0,DPR21=""),"　",MAX(IF(AND(DPR21&lt;=DQH14,DPT21&gt;DQI14),DQI14-DQH14,IF(AND(DPR21&gt;DQH14,DPT21&lt;=DQI14),DPT21-DPR21,IF(AND(DPR21&lt;=DQH14,DPT21&lt;=DQI14),DPT21-DQH14,IF(AND(DPR21&gt;DQH14,DPT21&gt;DQI14),DQI14-DPR21,0)))),0)),0)</f>
        <v>　</v>
      </c>
      <c r="DQI21" s="663"/>
      <c r="DQJ21" s="664"/>
      <c r="DQK21" s="662" t="str">
        <f>IFERROR(IF(OR(DPQ21="日",DPQ21="祝",DPQ21=0,DPR21=""),"　",MAX(IF(AND(DPR21&gt;DQN14,DPT21&gt;DQL14),0,IF(AND(DPR21&lt;=DQN14,DPR21&gt;DQK14,DPT21&gt;DQL14),DQN14-DPR21,IF(AND(DPR21&lt;=DQN14,DPR21&lt;=DQK14,DPT21&gt;DQL14),DQN14-DQK14,IF(AND(DPR21&gt;DQK14,DPT21&lt;=DQL14),DPT21-DPR21,IF(AND(DPR21&lt;=DQK14,DPT21&lt;=DQL14),DPT21-DQK14,0))))),0)),0)</f>
        <v>　</v>
      </c>
      <c r="DQL21" s="663"/>
      <c r="DQM21" s="664"/>
      <c r="DQN21" s="662" t="str">
        <f>IFERROR(IF(OR(DPQ21="日",DPQ21="祝",DPQ21=0,DPR21=""),"　",MAX(IF(AND(DPR21&lt;=DQN14,DPT21&gt;DQO14),DQO14-DQN14,IF(DPT21&lt;=DQO14,0,IF(AND(DPR21&gt;DQN14,DPT21&gt;DQO14),DQO14-DPR21,0))),0)),0)</f>
        <v>　</v>
      </c>
      <c r="DQO21" s="663"/>
      <c r="DQP21" s="664"/>
      <c r="DQQ21" s="662" t="str">
        <f t="shared" si="57"/>
        <v>　</v>
      </c>
      <c r="DQR21" s="663"/>
      <c r="DQS21" s="664"/>
      <c r="DQT21" s="665" t="str">
        <f>IF(DQW21="×",TIME(0,0,0),IF(DRG4="非常勤",DPV21,DQH21))</f>
        <v>　</v>
      </c>
      <c r="DQU21" s="666"/>
      <c r="DQV21" s="667"/>
      <c r="DQW21" s="265"/>
      <c r="DQX21" s="665" t="str">
        <f>IF(DRA21="×",TIME(0,0,0),IF(DRG4="非常勤",DPY21,DQK21))</f>
        <v>　</v>
      </c>
      <c r="DQY21" s="666"/>
      <c r="DQZ21" s="667"/>
      <c r="DRA21" s="265"/>
      <c r="DRB21" s="665" t="str">
        <f>IF(DRE21="×",TIME(0,0,0),IF(DRG4="非常勤",DQB21,DQN21))</f>
        <v>　</v>
      </c>
      <c r="DRC21" s="666"/>
      <c r="DRD21" s="667"/>
      <c r="DRE21" s="265"/>
      <c r="DRF21" s="665" t="str">
        <f>IF(DRI21="×",TIME(0,0,0),IF(DRG4="非常勤",DQE21,DQQ21))</f>
        <v>　</v>
      </c>
      <c r="DRG21" s="666"/>
      <c r="DRH21" s="667"/>
      <c r="DRI21" s="265"/>
      <c r="DRJ21" s="668"/>
      <c r="DRK21" s="669"/>
      <c r="DRL21" s="668"/>
      <c r="DRM21" s="670"/>
      <c r="DRN21" s="669"/>
      <c r="DRO21" s="671"/>
      <c r="DRP21" s="672"/>
      <c r="DRQ21" s="672"/>
      <c r="DRR21" s="673"/>
      <c r="DRS21" s="263">
        <f>$A$21</f>
        <v>7</v>
      </c>
      <c r="DRT21" s="264" t="str">
        <f>$B$21</f>
        <v>水</v>
      </c>
      <c r="DRU21" s="660"/>
      <c r="DRV21" s="661"/>
      <c r="DRW21" s="660"/>
      <c r="DRX21" s="661"/>
      <c r="DRY21" s="662" t="str">
        <f>IFERROR(IF(OR(DRT21="日",DRT21="祝",DRT21=0,DRU21=""),"　",MAX(IF(AND(DRU21&lt;=DRY14,DRW21&gt;DRZ14),DRZ14-DRY14,IF(AND(DRU21&gt;DRY14,DRW21&lt;=DRZ14),DRW21-DRU21,IF(AND(DRU21&lt;=DRY14,DRW21&lt;=DRZ14),DRW21-DRY14,IF(AND(DRU21&gt;DRY14,DRW21&gt;DRZ14),DRZ14-DRU21,0)))),0)),0)</f>
        <v>　</v>
      </c>
      <c r="DRZ21" s="663"/>
      <c r="DSA21" s="664"/>
      <c r="DSB21" s="662" t="str">
        <f>IFERROR(IF(OR(DRT21="日",DRT21="祝",DRT21=0,DRU21=""),"　",MAX(IF(AND(DRU21&gt;DSE14,DRW21&gt;DSC14),0,IF(AND(DRU21&lt;=DSE14,DRU21&gt;DSB14,DRW21&gt;DSC14),DSE14-DRU21,IF(AND(DRU21&lt;=DSE14,DRU21&lt;=DSB14,DRW21&gt;DSC14),DSE14-DSB14,IF(AND(DRU21&gt;DSB14,DRW21&lt;=DSC14),DRW21-DRU21,IF(AND(DRU21&lt;=DSB14,DRW21&lt;=DSC14),DRW21-DSB14,0))))),0)),0)</f>
        <v>　</v>
      </c>
      <c r="DSC21" s="663"/>
      <c r="DSD21" s="664"/>
      <c r="DSE21" s="662" t="str">
        <f>IFERROR(IF(OR(DRT21="日",DRT21="祝",DRT21=0,DRU21=""),"　",MAX(IF(AND(DRU21&lt;=DSE14,DRW21&gt;DSF14),DSF14-DSE14,IF(DRW21&lt;=DSF14,0,IF(AND(DRU21&gt;DSE14,DRW21&gt;DSF14),DSF14-DRU21,0))),0)),0)</f>
        <v>　</v>
      </c>
      <c r="DSF21" s="663"/>
      <c r="DSG21" s="664"/>
      <c r="DSH21" s="662" t="str">
        <f>IFERROR(IF(OR(DRT21="日",DRT21="祝",DRT21=0,DRU21=""),"　",MAX(IF(DRU21&gt;DSH14,DRW21-DRU21,IF(DRU21&lt;=DSH14,DRW21-DSH14,0)),0)),0)</f>
        <v>　</v>
      </c>
      <c r="DSI21" s="663"/>
      <c r="DSJ21" s="664"/>
      <c r="DSK21" s="662" t="str">
        <f>IFERROR(IF(OR(DRT21="日",DRT21="祝",DRT21=0,DRU21=""),"　",MAX(IF(AND(DRU21&lt;=DSK14,DRW21&gt;DSL14),DSL14-DSK14,IF(AND(DRU21&gt;DSK14,DRW21&lt;=DSL14),DRW21-DRU21,IF(AND(DRU21&lt;=DSK14,DRW21&lt;=DSL14),DRW21-DSK14,IF(AND(DRU21&gt;DSK14,DRW21&gt;DSL14),DSL14-DRU21,0)))),0)),0)</f>
        <v>　</v>
      </c>
      <c r="DSL21" s="663"/>
      <c r="DSM21" s="664"/>
      <c r="DSN21" s="662" t="str">
        <f>IFERROR(IF(OR(DRT21="日",DRT21="祝",DRT21=0,DRU21=""),"　",MAX(IF(AND(DRU21&gt;DSQ14,DRW21&gt;DSO14),0,IF(AND(DRU21&lt;=DSQ14,DRU21&gt;DSN14,DRW21&gt;DSO14),DSQ14-DRU21,IF(AND(DRU21&lt;=DSQ14,DRU21&lt;=DSN14,DRW21&gt;DSO14),DSQ14-DSN14,IF(AND(DRU21&gt;DSN14,DRW21&lt;=DSO14),DRW21-DRU21,IF(AND(DRU21&lt;=DSN14,DRW21&lt;=DSO14),DRW21-DSN14,0))))),0)),0)</f>
        <v>　</v>
      </c>
      <c r="DSO21" s="663"/>
      <c r="DSP21" s="664"/>
      <c r="DSQ21" s="662" t="str">
        <f>IFERROR(IF(OR(DRT21="日",DRT21="祝",DRT21=0,DRU21=""),"　",MAX(IF(AND(DRU21&lt;=DSQ14,DRW21&gt;DSR14),DSR14-DSQ14,IF(DRW21&lt;=DSR14,0,IF(AND(DRU21&gt;DSQ14,DRW21&gt;DSR14),DSR14-DRU21,0))),0)),0)</f>
        <v>　</v>
      </c>
      <c r="DSR21" s="663"/>
      <c r="DSS21" s="664"/>
      <c r="DST21" s="662" t="str">
        <f t="shared" si="58"/>
        <v>　</v>
      </c>
      <c r="DSU21" s="663"/>
      <c r="DSV21" s="664"/>
      <c r="DSW21" s="665" t="str">
        <f>IF(DSZ21="×",TIME(0,0,0),IF(DTJ4="非常勤",DRY21,DSK21))</f>
        <v>　</v>
      </c>
      <c r="DSX21" s="666"/>
      <c r="DSY21" s="667"/>
      <c r="DSZ21" s="265"/>
      <c r="DTA21" s="665" t="str">
        <f>IF(DTD21="×",TIME(0,0,0),IF(DTJ4="非常勤",DSB21,DSN21))</f>
        <v>　</v>
      </c>
      <c r="DTB21" s="666"/>
      <c r="DTC21" s="667"/>
      <c r="DTD21" s="265"/>
      <c r="DTE21" s="665" t="str">
        <f>IF(DTH21="×",TIME(0,0,0),IF(DTJ4="非常勤",DSE21,DSQ21))</f>
        <v>　</v>
      </c>
      <c r="DTF21" s="666"/>
      <c r="DTG21" s="667"/>
      <c r="DTH21" s="265"/>
      <c r="DTI21" s="665" t="str">
        <f>IF(DTL21="×",TIME(0,0,0),IF(DTJ4="非常勤",DSH21,DST21))</f>
        <v>　</v>
      </c>
      <c r="DTJ21" s="666"/>
      <c r="DTK21" s="667"/>
      <c r="DTL21" s="265"/>
      <c r="DTM21" s="668"/>
      <c r="DTN21" s="669"/>
      <c r="DTO21" s="668"/>
      <c r="DTP21" s="670"/>
      <c r="DTQ21" s="669"/>
      <c r="DTR21" s="671"/>
      <c r="DTS21" s="672"/>
      <c r="DTT21" s="672"/>
      <c r="DTU21" s="673"/>
      <c r="DTV21" s="263">
        <f>$A$21</f>
        <v>7</v>
      </c>
      <c r="DTW21" s="264" t="str">
        <f>$B$21</f>
        <v>水</v>
      </c>
      <c r="DTX21" s="660"/>
      <c r="DTY21" s="661"/>
      <c r="DTZ21" s="660"/>
      <c r="DUA21" s="661"/>
      <c r="DUB21" s="662" t="str">
        <f>IFERROR(IF(OR(DTW21="日",DTW21="祝",DTW21=0,DTX21=""),"　",MAX(IF(AND(DTX21&lt;=DUB14,DTZ21&gt;DUC14),DUC14-DUB14,IF(AND(DTX21&gt;DUB14,DTZ21&lt;=DUC14),DTZ21-DTX21,IF(AND(DTX21&lt;=DUB14,DTZ21&lt;=DUC14),DTZ21-DUB14,IF(AND(DTX21&gt;DUB14,DTZ21&gt;DUC14),DUC14-DTX21,0)))),0)),0)</f>
        <v>　</v>
      </c>
      <c r="DUC21" s="663"/>
      <c r="DUD21" s="664"/>
      <c r="DUE21" s="662" t="str">
        <f>IFERROR(IF(OR(DTW21="日",DTW21="祝",DTW21=0,DTX21=""),"　",MAX(IF(AND(DTX21&gt;DUH14,DTZ21&gt;DUF14),0,IF(AND(DTX21&lt;=DUH14,DTX21&gt;DUE14,DTZ21&gt;DUF14),DUH14-DTX21,IF(AND(DTX21&lt;=DUH14,DTX21&lt;=DUE14,DTZ21&gt;DUF14),DUH14-DUE14,IF(AND(DTX21&gt;DUE14,DTZ21&lt;=DUF14),DTZ21-DTX21,IF(AND(DTX21&lt;=DUE14,DTZ21&lt;=DUF14),DTZ21-DUE14,0))))),0)),0)</f>
        <v>　</v>
      </c>
      <c r="DUF21" s="663"/>
      <c r="DUG21" s="664"/>
      <c r="DUH21" s="662" t="str">
        <f>IFERROR(IF(OR(DTW21="日",DTW21="祝",DTW21=0,DTX21=""),"　",MAX(IF(AND(DTX21&lt;=DUH14,DTZ21&gt;DUI14),DUI14-DUH14,IF(DTZ21&lt;=DUI14,0,IF(AND(DTX21&gt;DUH14,DTZ21&gt;DUI14),DUI14-DTX21,0))),0)),0)</f>
        <v>　</v>
      </c>
      <c r="DUI21" s="663"/>
      <c r="DUJ21" s="664"/>
      <c r="DUK21" s="662" t="str">
        <f>IFERROR(IF(OR(DTW21="日",DTW21="祝",DTW21=0,DTX21=""),"　",MAX(IF(DTX21&gt;DUK14,DTZ21-DTX21,IF(DTX21&lt;=DUK14,DTZ21-DUK14,0)),0)),0)</f>
        <v>　</v>
      </c>
      <c r="DUL21" s="663"/>
      <c r="DUM21" s="664"/>
      <c r="DUN21" s="662" t="str">
        <f>IFERROR(IF(OR(DTW21="日",DTW21="祝",DTW21=0,DTX21=""),"　",MAX(IF(AND(DTX21&lt;=DUN14,DTZ21&gt;DUO14),DUO14-DUN14,IF(AND(DTX21&gt;DUN14,DTZ21&lt;=DUO14),DTZ21-DTX21,IF(AND(DTX21&lt;=DUN14,DTZ21&lt;=DUO14),DTZ21-DUN14,IF(AND(DTX21&gt;DUN14,DTZ21&gt;DUO14),DUO14-DTX21,0)))),0)),0)</f>
        <v>　</v>
      </c>
      <c r="DUO21" s="663"/>
      <c r="DUP21" s="664"/>
      <c r="DUQ21" s="662" t="str">
        <f>IFERROR(IF(OR(DTW21="日",DTW21="祝",DTW21=0,DTX21=""),"　",MAX(IF(AND(DTX21&gt;DUT14,DTZ21&gt;DUR14),0,IF(AND(DTX21&lt;=DUT14,DTX21&gt;DUQ14,DTZ21&gt;DUR14),DUT14-DTX21,IF(AND(DTX21&lt;=DUT14,DTX21&lt;=DUQ14,DTZ21&gt;DUR14),DUT14-DUQ14,IF(AND(DTX21&gt;DUQ14,DTZ21&lt;=DUR14),DTZ21-DTX21,IF(AND(DTX21&lt;=DUQ14,DTZ21&lt;=DUR14),DTZ21-DUQ14,0))))),0)),0)</f>
        <v>　</v>
      </c>
      <c r="DUR21" s="663"/>
      <c r="DUS21" s="664"/>
      <c r="DUT21" s="662" t="str">
        <f>IFERROR(IF(OR(DTW21="日",DTW21="祝",DTW21=0,DTX21=""),"　",MAX(IF(AND(DTX21&lt;=DUT14,DTZ21&gt;DUU14),DUU14-DUT14,IF(DTZ21&lt;=DUU14,0,IF(AND(DTX21&gt;DUT14,DTZ21&gt;DUU14),DUU14-DTX21,0))),0)),0)</f>
        <v>　</v>
      </c>
      <c r="DUU21" s="663"/>
      <c r="DUV21" s="664"/>
      <c r="DUW21" s="662" t="str">
        <f t="shared" si="59"/>
        <v>　</v>
      </c>
      <c r="DUX21" s="663"/>
      <c r="DUY21" s="664"/>
      <c r="DUZ21" s="665" t="str">
        <f>IF(DVC21="×",TIME(0,0,0),IF(DVM4="非常勤",DUB21,DUN21))</f>
        <v>　</v>
      </c>
      <c r="DVA21" s="666"/>
      <c r="DVB21" s="667"/>
      <c r="DVC21" s="265"/>
      <c r="DVD21" s="665" t="str">
        <f>IF(DVG21="×",TIME(0,0,0),IF(DVM4="非常勤",DUE21,DUQ21))</f>
        <v>　</v>
      </c>
      <c r="DVE21" s="666"/>
      <c r="DVF21" s="667"/>
      <c r="DVG21" s="265"/>
      <c r="DVH21" s="665" t="str">
        <f>IF(DVK21="×",TIME(0,0,0),IF(DVM4="非常勤",DUH21,DUT21))</f>
        <v>　</v>
      </c>
      <c r="DVI21" s="666"/>
      <c r="DVJ21" s="667"/>
      <c r="DVK21" s="265"/>
      <c r="DVL21" s="665" t="str">
        <f>IF(DVO21="×",TIME(0,0,0),IF(DVM4="非常勤",DUK21,DUW21))</f>
        <v>　</v>
      </c>
      <c r="DVM21" s="666"/>
      <c r="DVN21" s="667"/>
      <c r="DVO21" s="265"/>
      <c r="DVP21" s="668"/>
      <c r="DVQ21" s="669"/>
      <c r="DVR21" s="668"/>
      <c r="DVS21" s="670"/>
      <c r="DVT21" s="669"/>
      <c r="DVU21" s="671"/>
      <c r="DVV21" s="672"/>
      <c r="DVW21" s="672"/>
      <c r="DVX21" s="673"/>
    </row>
    <row r="22" spans="1:3300" ht="15" customHeight="1">
      <c r="A22" s="263">
        <f>DAY(DATE('別紙2-1【最初に入力】'!$W$2,'別紙2-1【最初に入力】'!$Q$2,A21+1))</f>
        <v>8</v>
      </c>
      <c r="B22" s="264" t="str">
        <f>IF(IFERROR(MATCH(DATE('別紙2-1【最初に入力】'!$W$2,'別紙2-1【最初に入力】'!$Q$2,$A22),万年カレンダー・祝日!$K$2:$K$27,0),0)&gt;=1,"祝",TEXT(WEEKDAY(DATE('別紙2-1【最初に入力】'!$W$2,'別紙2-1【最初に入力】'!$Q$2,'別表_個別勤務状況（1～60）'!A22)),"aaa"))</f>
        <v>木</v>
      </c>
      <c r="C22" s="575"/>
      <c r="D22" s="575"/>
      <c r="E22" s="575"/>
      <c r="F22" s="575"/>
      <c r="G22" s="662" t="str">
        <f>IFERROR(IF(OR(B22="日",B22="祝",B22=0,C22=""),"　",MAX(IF(AND(C22&lt;=G14,E22&gt;H14),H14-G14,IF(AND(C22&gt;G14,E22&lt;=H14),E22-C22,IF(AND(C22&lt;=G14,E22&lt;=H14),E22-G14,IF(AND(C22&gt;G14,E22&gt;H14),H14-C22,0)))),0)),0)</f>
        <v>　</v>
      </c>
      <c r="H22" s="663"/>
      <c r="I22" s="664"/>
      <c r="J22" s="662" t="str">
        <f>IFERROR(IF(OR(B22="日",B22="祝",B22=0,C22=""),"　",MAX(IF(AND(C22&gt;M14,E22&gt;K14),0,IF(AND(C22&lt;=M14,C22&gt;J14,E22&gt;K14),M14-C22,IF(AND(C22&lt;=M14,C22&lt;=J14,E22&gt;K14),M14-J14,IF(AND(C22&gt;J14,E22&lt;=K14),E22-C22,IF(AND(C22&lt;=J14,E22&lt;=K14),E22-J14,0))))),0)),0)</f>
        <v>　</v>
      </c>
      <c r="K22" s="663"/>
      <c r="L22" s="664"/>
      <c r="M22" s="662" t="str">
        <f>IFERROR(IF(OR(B22="日",B22="祝",B22=0,C22=""),"　",MAX(IF(AND(C22&lt;=M14,E22&gt;N14),N14-M14,IF(E22&lt;=N14,0,IF(AND(C22&gt;M14,E22&gt;N14),N14-C22,0))),0)),0)</f>
        <v>　</v>
      </c>
      <c r="N22" s="663"/>
      <c r="O22" s="664"/>
      <c r="P22" s="662" t="str">
        <f>IFERROR(IF(OR(B22="日",B22="祝",B22=0,C22=""),"　",MAX(IF(C22&gt;P14,E22-C22,IF(C22&lt;=P14,E22-P14,0)),0)),0)</f>
        <v>　</v>
      </c>
      <c r="Q22" s="663"/>
      <c r="R22" s="664"/>
      <c r="S22" s="662" t="str">
        <f>IFERROR(IF(OR(B22="日",B22="祝",B22=0,C22=""),"　",MAX(IF(AND(C22&lt;=S14,E22&gt;T14),T14-S14,IF(AND(C22&gt;S14,E22&lt;=T14),E22-C22,IF(AND(C22&lt;=S14,E22&lt;=T14),E22-S14,IF(AND(C22&gt;S14,E22&gt;T14),T14-C22,0)))),0)),0)</f>
        <v>　</v>
      </c>
      <c r="T22" s="663"/>
      <c r="U22" s="664"/>
      <c r="V22" s="662" t="str">
        <f>IFERROR(IF(OR(B22="日",B22="祝",B22=0,C22=""),"　",MAX(IF(AND(C22&gt;Y14,E22&gt;W14),0,IF(AND(C22&lt;=Y14,C22&gt;V14,E22&gt;W14),Y14-C22,IF(AND(C22&lt;=Y14,C22&lt;=V14,E22&gt;W14),Y14-V14,IF(AND(C22&gt;V14,E22&lt;=W14),E22-C22,IF(AND(C22&lt;=V14,E22&lt;=W14),E22-V14,0))))),0)),0)</f>
        <v>　</v>
      </c>
      <c r="W22" s="663"/>
      <c r="X22" s="664"/>
      <c r="Y22" s="662" t="str">
        <f>IFERROR(IF(OR(B22="日",B22="祝",B22=0,C22=""),"　",MAX(IF(AND(C22&lt;=Y14,E22&gt;Z14),Z14-Y14,IF(E22&lt;=Z14,0,IF(AND(C22&gt;Y14,E22&gt;Z14),Z14-C22,0))),0)),0)</f>
        <v>　</v>
      </c>
      <c r="Z22" s="663"/>
      <c r="AA22" s="664"/>
      <c r="AB22" s="662" t="str">
        <f t="shared" si="0"/>
        <v>　</v>
      </c>
      <c r="AC22" s="663"/>
      <c r="AD22" s="664"/>
      <c r="AE22" s="565" t="str">
        <f>IF(AH22="×",TIME(0,0,0),IF(AR4="非常勤",G22,S22))</f>
        <v>　</v>
      </c>
      <c r="AF22" s="566"/>
      <c r="AG22" s="566"/>
      <c r="AH22" s="265"/>
      <c r="AI22" s="565" t="str">
        <f>IF(AL22="×",TIME(0,0,0),IF(AR4="非常勤",J22,V22))</f>
        <v>　</v>
      </c>
      <c r="AJ22" s="566"/>
      <c r="AK22" s="566"/>
      <c r="AL22" s="265"/>
      <c r="AM22" s="565" t="str">
        <f>IF(AP22="×",TIME(0,0,0),IF(AR4="非常勤",M22,Y22))</f>
        <v>　</v>
      </c>
      <c r="AN22" s="566"/>
      <c r="AO22" s="566"/>
      <c r="AP22" s="265"/>
      <c r="AQ22" s="565" t="str">
        <f>IF(AT22="×",TIME(0,0,0),IF(AR4="非常勤",P22,AB22))</f>
        <v>　</v>
      </c>
      <c r="AR22" s="566"/>
      <c r="AS22" s="567"/>
      <c r="AT22" s="265"/>
      <c r="AU22" s="720"/>
      <c r="AV22" s="720"/>
      <c r="AW22" s="668"/>
      <c r="AX22" s="670"/>
      <c r="AY22" s="669"/>
      <c r="AZ22" s="671"/>
      <c r="BA22" s="672"/>
      <c r="BB22" s="672"/>
      <c r="BC22" s="673"/>
      <c r="BD22" s="263">
        <f>$A$22</f>
        <v>8</v>
      </c>
      <c r="BE22" s="264" t="str">
        <f>$B$22</f>
        <v>木</v>
      </c>
      <c r="BF22" s="660"/>
      <c r="BG22" s="661"/>
      <c r="BH22" s="660"/>
      <c r="BI22" s="661"/>
      <c r="BJ22" s="662" t="str">
        <f>IFERROR(IF(OR(BE22="日",BE22="祝",BE22=0,BF22=""),"　",MAX(IF(AND(BF22&lt;=BJ14,BH22&gt;BK14),BK14-BJ14,IF(AND(BF22&gt;BJ14,BH22&lt;=BK14),BH22-BF22,IF(AND(BF22&lt;=BJ14,BH22&lt;=BK14),BH22-BJ14,IF(AND(BF22&gt;BJ14,BH22&gt;BK14),BK14-BF22,0)))),0)),0)</f>
        <v>　</v>
      </c>
      <c r="BK22" s="663"/>
      <c r="BL22" s="664"/>
      <c r="BM22" s="662" t="str">
        <f>IFERROR(IF(OR(BE22="日",BE22="祝",BE22=0,BF22=""),"　",MAX(IF(AND(BF22&gt;BP14,BH22&gt;BN14),0,IF(AND(BF22&lt;=BP14,BF22&gt;BM14,BH22&gt;BN14),BP14-BF22,IF(AND(BF22&lt;=BP14,BF22&lt;=BM14,BH22&gt;BN14),BP14-BM14,IF(AND(BF22&gt;BM14,BH22&lt;=BN14),BH22-BF22,IF(AND(BF22&lt;=BM14,BH22&lt;=BN14),BH22-BM14,0))))),0)),0)</f>
        <v>　</v>
      </c>
      <c r="BN22" s="663"/>
      <c r="BO22" s="664"/>
      <c r="BP22" s="662" t="str">
        <f>IFERROR(IF(OR(BE22="日",BE22="祝",BE22=0,BF22=""),"　",MAX(IF(AND(BF22&lt;=BP14,BH22&gt;BQ14),BQ14-BP14,IF(BH22&lt;=BQ14,0,IF(AND(BF22&gt;BP14,BH22&gt;BQ14),BQ14-BF22,0))),0)),0)</f>
        <v>　</v>
      </c>
      <c r="BQ22" s="663"/>
      <c r="BR22" s="664"/>
      <c r="BS22" s="662" t="str">
        <f>IFERROR(IF(OR(BE22="日",BE22="祝",BE22=0,BF22=""),"　",MAX(IF(BF22&gt;BS14,BH22-BF22,IF(BF22&lt;=BS14,BH22-BS14,0)),0)),0)</f>
        <v>　</v>
      </c>
      <c r="BT22" s="663"/>
      <c r="BU22" s="664"/>
      <c r="BV22" s="662" t="str">
        <f>IFERROR(IF(OR(BE22="日",BE22="祝",BE22=0,BF22=""),"　",MAX(IF(AND(BF22&lt;=BV14,BH22&gt;BW14),BW14-BV14,IF(AND(BF22&gt;BV14,BH22&lt;=BW14),BH22-BF22,IF(AND(BF22&lt;=BV14,BH22&lt;=BW14),BH22-BV14,IF(AND(BF22&gt;BV14,BH22&gt;BW14),BW14-BF22,0)))),0)),0)</f>
        <v>　</v>
      </c>
      <c r="BW22" s="663"/>
      <c r="BX22" s="664"/>
      <c r="BY22" s="662" t="str">
        <f>IFERROR(IF(OR(BE22="日",BE22="祝",BE22=0,BF22=""),"　",MAX(IF(AND(BF22&gt;CB14,BH22&gt;BZ14),0,IF(AND(BF22&lt;=CB14,BF22&gt;BY14,BH22&gt;BZ14),CB14-BF22,IF(AND(BF22&lt;=CB14,BF22&lt;=BY14,BH22&gt;BZ14),CB14-BY14,IF(AND(BF22&gt;BY14,BH22&lt;=BZ14),BH22-BF22,IF(AND(BF22&lt;=BY14,BH22&lt;=BZ14),BH22-BY14,0))))),0)),0)</f>
        <v>　</v>
      </c>
      <c r="BZ22" s="663"/>
      <c r="CA22" s="664"/>
      <c r="CB22" s="662" t="str">
        <f>IFERROR(IF(OR(BE22="日",BE22="祝",BE22=0,BF22=""),"　",MAX(IF(AND(BF22&lt;=CB14,BH22&gt;CC14),CC14-CB14,IF(BH22&lt;=CC14,0,IF(AND(BF22&gt;CB14,BH22&gt;CC14),CC14-BF22,0))),0)),0)</f>
        <v>　</v>
      </c>
      <c r="CC22" s="663"/>
      <c r="CD22" s="664"/>
      <c r="CE22" s="662" t="str">
        <f t="shared" si="1"/>
        <v>　</v>
      </c>
      <c r="CF22" s="663"/>
      <c r="CG22" s="664"/>
      <c r="CH22" s="665" t="str">
        <f>IF(CK22="×",TIME(0,0,0),IF(CU4="非常勤",BJ22,BV22))</f>
        <v>　</v>
      </c>
      <c r="CI22" s="666"/>
      <c r="CJ22" s="667"/>
      <c r="CK22" s="265"/>
      <c r="CL22" s="665" t="str">
        <f>IF(CO22="×",TIME(0,0,0),IF(CU4="非常勤",BM22,BY22))</f>
        <v>　</v>
      </c>
      <c r="CM22" s="666"/>
      <c r="CN22" s="667"/>
      <c r="CO22" s="265"/>
      <c r="CP22" s="665" t="str">
        <f>IF(CS22="×",TIME(0,0,0),IF(CU4="非常勤",BP22,CB22))</f>
        <v>　</v>
      </c>
      <c r="CQ22" s="666"/>
      <c r="CR22" s="667"/>
      <c r="CS22" s="265"/>
      <c r="CT22" s="665" t="str">
        <f>IF(CW22="×",TIME(0,0,0),IF(CU4="非常勤",BS22,CE22))</f>
        <v>　</v>
      </c>
      <c r="CU22" s="666"/>
      <c r="CV22" s="667"/>
      <c r="CW22" s="265"/>
      <c r="CX22" s="720"/>
      <c r="CY22" s="720"/>
      <c r="CZ22" s="668"/>
      <c r="DA22" s="670"/>
      <c r="DB22" s="669"/>
      <c r="DC22" s="671"/>
      <c r="DD22" s="672"/>
      <c r="DE22" s="672"/>
      <c r="DF22" s="673"/>
      <c r="DG22" s="263">
        <f>$A$22</f>
        <v>8</v>
      </c>
      <c r="DH22" s="264" t="str">
        <f>$B$22</f>
        <v>木</v>
      </c>
      <c r="DI22" s="660"/>
      <c r="DJ22" s="661"/>
      <c r="DK22" s="660"/>
      <c r="DL22" s="661"/>
      <c r="DM22" s="662" t="str">
        <f>IFERROR(IF(OR(DH22="日",DH22="祝",DH22=0,DI22=""),"　",MAX(IF(AND(DI22&lt;=DM14,DK22&gt;DN14),DN14-DM14,IF(AND(DI22&gt;DM14,DK22&lt;=DN14),DK22-DI22,IF(AND(DI22&lt;=DM14,DK22&lt;=DN14),DK22-DM14,IF(AND(DI22&gt;DM14,DK22&gt;DN14),DN14-DI22,0)))),0)),0)</f>
        <v>　</v>
      </c>
      <c r="DN22" s="663"/>
      <c r="DO22" s="664"/>
      <c r="DP22" s="662" t="str">
        <f>IFERROR(IF(OR(DH22="日",DH22="祝",DH22=0,DI22=""),"　",MAX(IF(AND(DI22&gt;DS14,DK22&gt;DQ14),0,IF(AND(DI22&lt;=DS14,DI22&gt;DP14,DK22&gt;DQ14),DS14-DI22,IF(AND(DI22&lt;=DS14,DI22&lt;=DP14,DK22&gt;DQ14),DS14-DP14,IF(AND(DI22&gt;DP14,DK22&lt;=DQ14),DK22-DI22,IF(AND(DI22&lt;=DP14,DK22&lt;=DQ14),DK22-DP14,0))))),0)),0)</f>
        <v>　</v>
      </c>
      <c r="DQ22" s="663"/>
      <c r="DR22" s="664"/>
      <c r="DS22" s="662" t="str">
        <f>IFERROR(IF(OR(DH22="日",DH22="祝",DH22=0,DI22=""),"　",MAX(IF(AND(DI22&lt;=DS14,DK22&gt;DT14),DT14-DS14,IF(DK22&lt;=DT14,0,IF(AND(DI22&gt;DS14,DK22&gt;DT14),DT14-DI22,0))),0)),0)</f>
        <v>　</v>
      </c>
      <c r="DT22" s="663"/>
      <c r="DU22" s="664"/>
      <c r="DV22" s="662" t="str">
        <f>IFERROR(IF(OR(DH22="日",DH22="祝",DH22=0,DI22=""),"　",MAX(IF(DI22&gt;DV14,DK22-DI22,IF(DI22&lt;=DV14,DK22-DV14,0)),0)),0)</f>
        <v>　</v>
      </c>
      <c r="DW22" s="663"/>
      <c r="DX22" s="664"/>
      <c r="DY22" s="662" t="str">
        <f>IFERROR(IF(OR(DH22="日",DH22="祝",DH22=0,DI22=""),"　",MAX(IF(AND(DI22&lt;=DY14,DK22&gt;DZ14),DZ14-DY14,IF(AND(DI22&gt;DY14,DK22&lt;=DZ14),DK22-DI22,IF(AND(DI22&lt;=DY14,DK22&lt;=DZ14),DK22-DY14,IF(AND(DI22&gt;DY14,DK22&gt;DZ14),DZ14-DI22,0)))),0)),0)</f>
        <v>　</v>
      </c>
      <c r="DZ22" s="663"/>
      <c r="EA22" s="664"/>
      <c r="EB22" s="662" t="str">
        <f>IFERROR(IF(OR(DH22="日",DH22="祝",DH22=0,DI22=""),"　",MAX(IF(AND(DI22&gt;EE14,DK22&gt;EC14),0,IF(AND(DI22&lt;=EE14,DI22&gt;EB14,DK22&gt;EC14),EE14-DI22,IF(AND(DI22&lt;=EE14,DI22&lt;=EB14,DK22&gt;EC14),EE14-EB14,IF(AND(DI22&gt;EB14,DK22&lt;=EC14),DK22-DI22,IF(AND(DI22&lt;=EB14,DK22&lt;=EC14),DK22-EB14,0))))),0)),0)</f>
        <v>　</v>
      </c>
      <c r="EC22" s="663"/>
      <c r="ED22" s="664"/>
      <c r="EE22" s="662" t="str">
        <f>IFERROR(IF(OR(DH22="日",DH22="祝",DH22=0,DI22=""),"　",MAX(IF(AND(DI22&lt;=EE14,DK22&gt;EF14),EF14-EE14,IF(DK22&lt;=EF14,0,IF(AND(DI22&gt;EE14,DK22&gt;EF14),EF14-DI22,0))),0)),0)</f>
        <v>　</v>
      </c>
      <c r="EF22" s="663"/>
      <c r="EG22" s="664"/>
      <c r="EH22" s="662" t="str">
        <f t="shared" si="2"/>
        <v>　</v>
      </c>
      <c r="EI22" s="663"/>
      <c r="EJ22" s="664"/>
      <c r="EK22" s="665" t="str">
        <f>IF(EN22="×",TIME(0,0,0),IF(EX4="非常勤",DM22,DY22))</f>
        <v>　</v>
      </c>
      <c r="EL22" s="666"/>
      <c r="EM22" s="667"/>
      <c r="EN22" s="265"/>
      <c r="EO22" s="665" t="str">
        <f>IF(ER22="×",TIME(0,0,0),IF(EX4="非常勤",DP22,EB22))</f>
        <v>　</v>
      </c>
      <c r="EP22" s="666"/>
      <c r="EQ22" s="667"/>
      <c r="ER22" s="265"/>
      <c r="ES22" s="665" t="str">
        <f>IF(EV22="×",TIME(0,0,0),IF(EX4="非常勤",DS22,EE22))</f>
        <v>　</v>
      </c>
      <c r="ET22" s="666"/>
      <c r="EU22" s="667"/>
      <c r="EV22" s="265"/>
      <c r="EW22" s="665" t="str">
        <f>IF(EZ22="×",TIME(0,0,0),IF(EX4="非常勤",DV22,EH22))</f>
        <v>　</v>
      </c>
      <c r="EX22" s="666"/>
      <c r="EY22" s="667"/>
      <c r="EZ22" s="265"/>
      <c r="FA22" s="720"/>
      <c r="FB22" s="720"/>
      <c r="FC22" s="668"/>
      <c r="FD22" s="670"/>
      <c r="FE22" s="669"/>
      <c r="FF22" s="671"/>
      <c r="FG22" s="672"/>
      <c r="FH22" s="672"/>
      <c r="FI22" s="673"/>
      <c r="FJ22" s="263">
        <f>$A$22</f>
        <v>8</v>
      </c>
      <c r="FK22" s="264" t="str">
        <f>$B$22</f>
        <v>木</v>
      </c>
      <c r="FL22" s="660"/>
      <c r="FM22" s="661"/>
      <c r="FN22" s="660"/>
      <c r="FO22" s="661"/>
      <c r="FP22" s="662" t="str">
        <f>IFERROR(IF(OR(FK22="日",FK22="祝",FK22=0,FL22=""),"　",MAX(IF(AND(FL22&lt;=FP14,FN22&gt;FQ14),FQ14-FP14,IF(AND(FL22&gt;FP14,FN22&lt;=FQ14),FN22-FL22,IF(AND(FL22&lt;=FP14,FN22&lt;=FQ14),FN22-FP14,IF(AND(FL22&gt;FP14,FN22&gt;FQ14),FQ14-FL22,0)))),0)),0)</f>
        <v>　</v>
      </c>
      <c r="FQ22" s="663"/>
      <c r="FR22" s="664"/>
      <c r="FS22" s="662" t="str">
        <f>IFERROR(IF(OR(FK22="日",FK22="祝",FK22=0,FL22=""),"　",MAX(IF(AND(FL22&gt;FV14,FN22&gt;FT14),0,IF(AND(FL22&lt;=FV14,FL22&gt;FS14,FN22&gt;FT14),FV14-FL22,IF(AND(FL22&lt;=FV14,FL22&lt;=FS14,FN22&gt;FT14),FV14-FS14,IF(AND(FL22&gt;FS14,FN22&lt;=FT14),FN22-FL22,IF(AND(FL22&lt;=FS14,FN22&lt;=FT14),FN22-FS14,0))))),0)),0)</f>
        <v>　</v>
      </c>
      <c r="FT22" s="663"/>
      <c r="FU22" s="664"/>
      <c r="FV22" s="662" t="str">
        <f>IFERROR(IF(OR(FK22="日",FK22="祝",FK22=0,FL22=""),"　",MAX(IF(AND(FL22&lt;=FV14,FN22&gt;FW14),FW14-FV14,IF(FN22&lt;=FW14,0,IF(AND(FL22&gt;FV14,FN22&gt;FW14),FW14-FL22,0))),0)),0)</f>
        <v>　</v>
      </c>
      <c r="FW22" s="663"/>
      <c r="FX22" s="664"/>
      <c r="FY22" s="662" t="str">
        <f>IFERROR(IF(OR(FK22="日",FK22="祝",FK22=0,FL22=""),"　",MAX(IF(FL22&gt;FY14,FN22-FL22,IF(FL22&lt;=FY14,FN22-FY14,0)),0)),0)</f>
        <v>　</v>
      </c>
      <c r="FZ22" s="663"/>
      <c r="GA22" s="664"/>
      <c r="GB22" s="662" t="str">
        <f>IFERROR(IF(OR(FK22="日",FK22="祝",FK22=0,FL22=""),"　",MAX(IF(AND(FL22&lt;=GB14,FN22&gt;GC14),GC14-GB14,IF(AND(FL22&gt;GB14,FN22&lt;=GC14),FN22-FL22,IF(AND(FL22&lt;=GB14,FN22&lt;=GC14),FN22-GB14,IF(AND(FL22&gt;GB14,FN22&gt;GC14),GC14-FL22,0)))),0)),0)</f>
        <v>　</v>
      </c>
      <c r="GC22" s="663"/>
      <c r="GD22" s="664"/>
      <c r="GE22" s="662" t="str">
        <f>IFERROR(IF(OR(FK22="日",FK22="祝",FK22=0,FL22=""),"　",MAX(IF(AND(FL22&gt;GH14,FN22&gt;GF14),0,IF(AND(FL22&lt;=GH14,FL22&gt;GE14,FN22&gt;GF14),GH14-FL22,IF(AND(FL22&lt;=GH14,FL22&lt;=GE14,FN22&gt;GF14),GH14-GE14,IF(AND(FL22&gt;GE14,FN22&lt;=GF14),FN22-FL22,IF(AND(FL22&lt;=GE14,FN22&lt;=GF14),FN22-GE14,0))))),0)),0)</f>
        <v>　</v>
      </c>
      <c r="GF22" s="663"/>
      <c r="GG22" s="664"/>
      <c r="GH22" s="662" t="str">
        <f>IFERROR(IF(OR(FK22="日",FK22="祝",FK22=0,FL22=""),"　",MAX(IF(AND(FL22&lt;=GH14,FN22&gt;GI14),GI14-GH14,IF(FN22&lt;=GI14,0,IF(AND(FL22&gt;GH14,FN22&gt;GI14),GI14-FL22,0))),0)),0)</f>
        <v>　</v>
      </c>
      <c r="GI22" s="663"/>
      <c r="GJ22" s="664"/>
      <c r="GK22" s="662" t="str">
        <f t="shared" si="3"/>
        <v>　</v>
      </c>
      <c r="GL22" s="663"/>
      <c r="GM22" s="664"/>
      <c r="GN22" s="665" t="str">
        <f>IF(GQ22="×",TIME(0,0,0),IF(HA4="非常勤",FP22,GB22))</f>
        <v>　</v>
      </c>
      <c r="GO22" s="666"/>
      <c r="GP22" s="667"/>
      <c r="GQ22" s="265"/>
      <c r="GR22" s="665" t="str">
        <f>IF(GU22="×",TIME(0,0,0),IF(HA4="非常勤",FS22,GE22))</f>
        <v>　</v>
      </c>
      <c r="GS22" s="666"/>
      <c r="GT22" s="667"/>
      <c r="GU22" s="265"/>
      <c r="GV22" s="665" t="str">
        <f>IF(GY22="×",TIME(0,0,0),IF(HA4="非常勤",FV22,GH22))</f>
        <v>　</v>
      </c>
      <c r="GW22" s="666"/>
      <c r="GX22" s="667"/>
      <c r="GY22" s="265"/>
      <c r="GZ22" s="665" t="str">
        <f>IF(HC22="×",TIME(0,0,0),IF(HA4="非常勤",FY22,GK22))</f>
        <v>　</v>
      </c>
      <c r="HA22" s="666"/>
      <c r="HB22" s="667"/>
      <c r="HC22" s="265"/>
      <c r="HD22" s="668"/>
      <c r="HE22" s="669"/>
      <c r="HF22" s="668"/>
      <c r="HG22" s="670"/>
      <c r="HH22" s="669"/>
      <c r="HI22" s="671"/>
      <c r="HJ22" s="672"/>
      <c r="HK22" s="672"/>
      <c r="HL22" s="673"/>
      <c r="HM22" s="263">
        <f>$A$22</f>
        <v>8</v>
      </c>
      <c r="HN22" s="264" t="str">
        <f>$B$22</f>
        <v>木</v>
      </c>
      <c r="HO22" s="660"/>
      <c r="HP22" s="661"/>
      <c r="HQ22" s="660"/>
      <c r="HR22" s="661"/>
      <c r="HS22" s="662" t="str">
        <f>IFERROR(IF(OR(HN22="日",HN22="祝",HN22=0,HO22=""),"　",MAX(IF(AND(HO22&lt;=HS14,HQ22&gt;HT14),HT14-HS14,IF(AND(HO22&gt;HS14,HQ22&lt;=HT14),HQ22-HO22,IF(AND(HO22&lt;=HS14,HQ22&lt;=HT14),HQ22-HS14,IF(AND(HO22&gt;HS14,HQ22&gt;HT14),HT14-HO22,0)))),0)),0)</f>
        <v>　</v>
      </c>
      <c r="HT22" s="663"/>
      <c r="HU22" s="664"/>
      <c r="HV22" s="662" t="str">
        <f>IFERROR(IF(OR(HN22="日",HN22="祝",HN22=0,HO22=""),"　",MAX(IF(AND(HO22&gt;HY14,HQ22&gt;HW14),0,IF(AND(HO22&lt;=HY14,HO22&gt;HV14,HQ22&gt;HW14),HY14-HO22,IF(AND(HO22&lt;=HY14,HO22&lt;=HV14,HQ22&gt;HW14),HY14-HV14,IF(AND(HO22&gt;HV14,HQ22&lt;=HW14),HQ22-HO22,IF(AND(HO22&lt;=HV14,HQ22&lt;=HW14),HQ22-HV14,0))))),0)),0)</f>
        <v>　</v>
      </c>
      <c r="HW22" s="663"/>
      <c r="HX22" s="664"/>
      <c r="HY22" s="662" t="str">
        <f>IFERROR(IF(OR(HN22="日",HN22="祝",HN22=0,HO22=""),"　",MAX(IF(AND(HO22&lt;=HY14,HQ22&gt;HZ14),HZ14-HY14,IF(HQ22&lt;=HZ14,0,IF(AND(HO22&gt;HY14,HQ22&gt;HZ14),HZ14-HO22,0))),0)),0)</f>
        <v>　</v>
      </c>
      <c r="HZ22" s="663"/>
      <c r="IA22" s="664"/>
      <c r="IB22" s="662" t="str">
        <f>IFERROR(IF(OR(HN22="日",HN22="祝",HN22=0,HO22=""),"　",MAX(IF(HO22&gt;IB14,HQ22-HO22,IF(HO22&lt;=IB14,HQ22-IB14,0)),0)),0)</f>
        <v>　</v>
      </c>
      <c r="IC22" s="663"/>
      <c r="ID22" s="664"/>
      <c r="IE22" s="662" t="str">
        <f>IFERROR(IF(OR(HN22="日",HN22="祝",HN22=0,HO22=""),"　",MAX(IF(AND(HO22&lt;=IE14,HQ22&gt;IF14),IF14-IE14,IF(AND(HO22&gt;IE14,HQ22&lt;=IF14),HQ22-HO22,IF(AND(HO22&lt;=IE14,HQ22&lt;=IF14),HQ22-IE14,IF(AND(HO22&gt;IE14,HQ22&gt;IF14),IF14-HO22,0)))),0)),0)</f>
        <v>　</v>
      </c>
      <c r="IF22" s="663"/>
      <c r="IG22" s="664"/>
      <c r="IH22" s="662" t="str">
        <f>IFERROR(IF(OR(HN22="日",HN22="祝",HN22=0,HO22=""),"　",MAX(IF(AND(HO22&gt;IK14,HQ22&gt;II14),0,IF(AND(HO22&lt;=IK14,HO22&gt;IH14,HQ22&gt;II14),IK14-HO22,IF(AND(HO22&lt;=IK14,HO22&lt;=IH14,HQ22&gt;II14),IK14-IH14,IF(AND(HO22&gt;IH14,HQ22&lt;=II14),HQ22-HO22,IF(AND(HO22&lt;=IH14,HQ22&lt;=II14),HQ22-IH14,0))))),0)),0)</f>
        <v>　</v>
      </c>
      <c r="II22" s="663"/>
      <c r="IJ22" s="664"/>
      <c r="IK22" s="662" t="str">
        <f>IFERROR(IF(OR(HN22="日",HN22="祝",HN22=0,HO22=""),"　",MAX(IF(AND(HO22&lt;=IK14,HQ22&gt;IL14),IL14-IK14,IF(HQ22&lt;=IL14,0,IF(AND(HO22&gt;IK14,HQ22&gt;IL14),IL14-HO22,0))),0)),0)</f>
        <v>　</v>
      </c>
      <c r="IL22" s="663"/>
      <c r="IM22" s="664"/>
      <c r="IN22" s="662" t="str">
        <f t="shared" si="4"/>
        <v>　</v>
      </c>
      <c r="IO22" s="663"/>
      <c r="IP22" s="664"/>
      <c r="IQ22" s="665" t="str">
        <f>IF(IT22="×",TIME(0,0,0),IF(JD4="非常勤",HS22,IE22))</f>
        <v>　</v>
      </c>
      <c r="IR22" s="666"/>
      <c r="IS22" s="667"/>
      <c r="IT22" s="265"/>
      <c r="IU22" s="665" t="str">
        <f>IF(IX22="×",TIME(0,0,0),IF(JD4="非常勤",HV22,IH22))</f>
        <v>　</v>
      </c>
      <c r="IV22" s="666"/>
      <c r="IW22" s="667"/>
      <c r="IX22" s="265"/>
      <c r="IY22" s="665" t="str">
        <f>IF(JB22="×",TIME(0,0,0),IF(JD4="非常勤",HY22,IK22))</f>
        <v>　</v>
      </c>
      <c r="IZ22" s="666"/>
      <c r="JA22" s="667"/>
      <c r="JB22" s="265"/>
      <c r="JC22" s="665" t="str">
        <f>IF(JF22="×",TIME(0,0,0),IF(JD4="非常勤",IB22,IN22))</f>
        <v>　</v>
      </c>
      <c r="JD22" s="666"/>
      <c r="JE22" s="667"/>
      <c r="JF22" s="265"/>
      <c r="JG22" s="668"/>
      <c r="JH22" s="669"/>
      <c r="JI22" s="668"/>
      <c r="JJ22" s="670"/>
      <c r="JK22" s="669"/>
      <c r="JL22" s="671"/>
      <c r="JM22" s="672"/>
      <c r="JN22" s="672"/>
      <c r="JO22" s="673"/>
      <c r="JP22" s="263">
        <f>$A$22</f>
        <v>8</v>
      </c>
      <c r="JQ22" s="264" t="str">
        <f>$B$22</f>
        <v>木</v>
      </c>
      <c r="JR22" s="660"/>
      <c r="JS22" s="661"/>
      <c r="JT22" s="660"/>
      <c r="JU22" s="661"/>
      <c r="JV22" s="662" t="str">
        <f>IFERROR(IF(OR(JQ22="日",JQ22="祝",JQ22=0,JR22=""),"　",MAX(IF(AND(JR22&lt;=JV14,JT22&gt;JW14),JW14-JV14,IF(AND(JR22&gt;JV14,JT22&lt;=JW14),JT22-JR22,IF(AND(JR22&lt;=JV14,JT22&lt;=JW14),JT22-JV14,IF(AND(JR22&gt;JV14,JT22&gt;JW14),JW14-JR22,0)))),0)),0)</f>
        <v>　</v>
      </c>
      <c r="JW22" s="663"/>
      <c r="JX22" s="664"/>
      <c r="JY22" s="662" t="str">
        <f>IFERROR(IF(OR(JQ22="日",JQ22="祝",JQ22=0,JR22=""),"　",MAX(IF(AND(JR22&gt;KB14,JT22&gt;JZ14),0,IF(AND(JR22&lt;=KB14,JR22&gt;JY14,JT22&gt;JZ14),KB14-JR22,IF(AND(JR22&lt;=KB14,JR22&lt;=JY14,JT22&gt;JZ14),KB14-JY14,IF(AND(JR22&gt;JY14,JT22&lt;=JZ14),JT22-JR22,IF(AND(JR22&lt;=JY14,JT22&lt;=JZ14),JT22-JY14,0))))),0)),0)</f>
        <v>　</v>
      </c>
      <c r="JZ22" s="663"/>
      <c r="KA22" s="664"/>
      <c r="KB22" s="662" t="str">
        <f>IFERROR(IF(OR(JQ22="日",JQ22="祝",JQ22=0,JR22=""),"　",MAX(IF(AND(JR22&lt;=KB14,JT22&gt;KC14),KC14-KB14,IF(JT22&lt;=KC14,0,IF(AND(JR22&gt;KB14,JT22&gt;KC14),KC14-JR22,0))),0)),0)</f>
        <v>　</v>
      </c>
      <c r="KC22" s="663"/>
      <c r="KD22" s="664"/>
      <c r="KE22" s="662" t="str">
        <f>IFERROR(IF(OR(JQ22="日",JQ22="祝",JQ22=0,JR22=""),"　",MAX(IF(JR22&gt;KE14,JT22-JR22,IF(JR22&lt;=KE14,JT22-KE14,0)),0)),0)</f>
        <v>　</v>
      </c>
      <c r="KF22" s="663"/>
      <c r="KG22" s="664"/>
      <c r="KH22" s="662" t="str">
        <f>IFERROR(IF(OR(JQ22="日",JQ22="祝",JQ22=0,JR22=""),"　",MAX(IF(AND(JR22&lt;=KH14,JT22&gt;KI14),KI14-KH14,IF(AND(JR22&gt;KH14,JT22&lt;=KI14),JT22-JR22,IF(AND(JR22&lt;=KH14,JT22&lt;=KI14),JT22-KH14,IF(AND(JR22&gt;KH14,JT22&gt;KI14),KI14-JR22,0)))),0)),0)</f>
        <v>　</v>
      </c>
      <c r="KI22" s="663"/>
      <c r="KJ22" s="664"/>
      <c r="KK22" s="662" t="str">
        <f>IFERROR(IF(OR(JQ22="日",JQ22="祝",JQ22=0,JR22=""),"　",MAX(IF(AND(JR22&gt;KN14,JT22&gt;KL14),0,IF(AND(JR22&lt;=KN14,JR22&gt;KK14,JT22&gt;KL14),KN14-JR22,IF(AND(JR22&lt;=KN14,JR22&lt;=KK14,JT22&gt;KL14),KN14-KK14,IF(AND(JR22&gt;KK14,JT22&lt;=KL14),JT22-JR22,IF(AND(JR22&lt;=KK14,JT22&lt;=KL14),JT22-KK14,0))))),0)),0)</f>
        <v>　</v>
      </c>
      <c r="KL22" s="663"/>
      <c r="KM22" s="664"/>
      <c r="KN22" s="662" t="str">
        <f>IFERROR(IF(OR(JQ22="日",JQ22="祝",JQ22=0,JR22=""),"　",MAX(IF(AND(JR22&lt;=KN14,JT22&gt;KO14),KO14-KN14,IF(JT22&lt;=KO14,0,IF(AND(JR22&gt;KN14,JT22&gt;KO14),KO14-JR22,0))),0)),0)</f>
        <v>　</v>
      </c>
      <c r="KO22" s="663"/>
      <c r="KP22" s="664"/>
      <c r="KQ22" s="662" t="str">
        <f t="shared" si="5"/>
        <v>　</v>
      </c>
      <c r="KR22" s="663"/>
      <c r="KS22" s="664"/>
      <c r="KT22" s="665" t="str">
        <f>IF(KW22="×",TIME(0,0,0),IF(LG4="非常勤",JV22,KH22))</f>
        <v>　</v>
      </c>
      <c r="KU22" s="666"/>
      <c r="KV22" s="667"/>
      <c r="KW22" s="265"/>
      <c r="KX22" s="665" t="str">
        <f>IF(LA22="×",TIME(0,0,0),IF(LG4="非常勤",JY22,KK22))</f>
        <v>　</v>
      </c>
      <c r="KY22" s="666"/>
      <c r="KZ22" s="667"/>
      <c r="LA22" s="265"/>
      <c r="LB22" s="665" t="str">
        <f>IF(LE22="×",TIME(0,0,0),IF(LG4="非常勤",KB22,KN22))</f>
        <v>　</v>
      </c>
      <c r="LC22" s="666"/>
      <c r="LD22" s="667"/>
      <c r="LE22" s="265"/>
      <c r="LF22" s="665" t="str">
        <f>IF(LI22="×",TIME(0,0,0),IF(LG4="非常勤",KE22,KQ22))</f>
        <v>　</v>
      </c>
      <c r="LG22" s="666"/>
      <c r="LH22" s="667"/>
      <c r="LI22" s="265"/>
      <c r="LJ22" s="668"/>
      <c r="LK22" s="669"/>
      <c r="LL22" s="668"/>
      <c r="LM22" s="670"/>
      <c r="LN22" s="669"/>
      <c r="LO22" s="671"/>
      <c r="LP22" s="672"/>
      <c r="LQ22" s="672"/>
      <c r="LR22" s="673"/>
      <c r="LS22" s="263">
        <f>$A$22</f>
        <v>8</v>
      </c>
      <c r="LT22" s="264" t="str">
        <f>$B$22</f>
        <v>木</v>
      </c>
      <c r="LU22" s="660"/>
      <c r="LV22" s="661"/>
      <c r="LW22" s="660"/>
      <c r="LX22" s="661"/>
      <c r="LY22" s="662" t="str">
        <f>IFERROR(IF(OR(LT22="日",LT22="祝",LT22=0,LU22=""),"　",MAX(IF(AND(LU22&lt;=LY14,LW22&gt;LZ14),LZ14-LY14,IF(AND(LU22&gt;LY14,LW22&lt;=LZ14),LW22-LU22,IF(AND(LU22&lt;=LY14,LW22&lt;=LZ14),LW22-LY14,IF(AND(LU22&gt;LY14,LW22&gt;LZ14),LZ14-LU22,0)))),0)),0)</f>
        <v>　</v>
      </c>
      <c r="LZ22" s="663"/>
      <c r="MA22" s="664"/>
      <c r="MB22" s="662" t="str">
        <f>IFERROR(IF(OR(LT22="日",LT22="祝",LT22=0,LU22=""),"　",MAX(IF(AND(LU22&gt;ME14,LW22&gt;MC14),0,IF(AND(LU22&lt;=ME14,LU22&gt;MB14,LW22&gt;MC14),ME14-LU22,IF(AND(LU22&lt;=ME14,LU22&lt;=MB14,LW22&gt;MC14),ME14-MB14,IF(AND(LU22&gt;MB14,LW22&lt;=MC14),LW22-LU22,IF(AND(LU22&lt;=MB14,LW22&lt;=MC14),LW22-MB14,0))))),0)),0)</f>
        <v>　</v>
      </c>
      <c r="MC22" s="663"/>
      <c r="MD22" s="664"/>
      <c r="ME22" s="662" t="str">
        <f>IFERROR(IF(OR(LT22="日",LT22="祝",LT22=0,LU22=""),"　",MAX(IF(AND(LU22&lt;=ME14,LW22&gt;MF14),MF14-ME14,IF(LW22&lt;=MF14,0,IF(AND(LU22&gt;ME14,LW22&gt;MF14),MF14-LU22,0))),0)),0)</f>
        <v>　</v>
      </c>
      <c r="MF22" s="663"/>
      <c r="MG22" s="664"/>
      <c r="MH22" s="662" t="str">
        <f>IFERROR(IF(OR(LT22="日",LT22="祝",LT22=0,LU22=""),"　",MAX(IF(LU22&gt;MH14,LW22-LU22,IF(LU22&lt;=MH14,LW22-MH14,0)),0)),0)</f>
        <v>　</v>
      </c>
      <c r="MI22" s="663"/>
      <c r="MJ22" s="664"/>
      <c r="MK22" s="662" t="str">
        <f>IFERROR(IF(OR(LT22="日",LT22="祝",LT22=0,LU22=""),"　",MAX(IF(AND(LU22&lt;=MK14,LW22&gt;ML14),ML14-MK14,IF(AND(LU22&gt;MK14,LW22&lt;=ML14),LW22-LU22,IF(AND(LU22&lt;=MK14,LW22&lt;=ML14),LW22-MK14,IF(AND(LU22&gt;MK14,LW22&gt;ML14),ML14-LU22,0)))),0)),0)</f>
        <v>　</v>
      </c>
      <c r="ML22" s="663"/>
      <c r="MM22" s="664"/>
      <c r="MN22" s="662" t="str">
        <f>IFERROR(IF(OR(LT22="日",LT22="祝",LT22=0,LU22=""),"　",MAX(IF(AND(LU22&gt;MQ14,LW22&gt;MO14),0,IF(AND(LU22&lt;=MQ14,LU22&gt;MN14,LW22&gt;MO14),MQ14-LU22,IF(AND(LU22&lt;=MQ14,LU22&lt;=MN14,LW22&gt;MO14),MQ14-MN14,IF(AND(LU22&gt;MN14,LW22&lt;=MO14),LW22-LU22,IF(AND(LU22&lt;=MN14,LW22&lt;=MO14),LW22-MN14,0))))),0)),0)</f>
        <v>　</v>
      </c>
      <c r="MO22" s="663"/>
      <c r="MP22" s="664"/>
      <c r="MQ22" s="662" t="str">
        <f>IFERROR(IF(OR(LT22="日",LT22="祝",LT22=0,LU22=""),"　",MAX(IF(AND(LU22&lt;=MQ14,LW22&gt;MR14),MR14-MQ14,IF(LW22&lt;=MR14,0,IF(AND(LU22&gt;MQ14,LW22&gt;MR14),MR14-LU22,0))),0)),0)</f>
        <v>　</v>
      </c>
      <c r="MR22" s="663"/>
      <c r="MS22" s="664"/>
      <c r="MT22" s="662" t="str">
        <f t="shared" si="6"/>
        <v>　</v>
      </c>
      <c r="MU22" s="663"/>
      <c r="MV22" s="664"/>
      <c r="MW22" s="665" t="str">
        <f>IF(MZ22="×",TIME(0,0,0),IF(NJ4="非常勤",LY22,MK22))</f>
        <v>　</v>
      </c>
      <c r="MX22" s="666"/>
      <c r="MY22" s="667"/>
      <c r="MZ22" s="265"/>
      <c r="NA22" s="665" t="str">
        <f>IF(ND22="×",TIME(0,0,0),IF(NJ4="非常勤",MB22,MN22))</f>
        <v>　</v>
      </c>
      <c r="NB22" s="666"/>
      <c r="NC22" s="667"/>
      <c r="ND22" s="265"/>
      <c r="NE22" s="665" t="str">
        <f>IF(NH22="×",TIME(0,0,0),IF(NJ4="非常勤",ME22,MQ22))</f>
        <v>　</v>
      </c>
      <c r="NF22" s="666"/>
      <c r="NG22" s="667"/>
      <c r="NH22" s="265"/>
      <c r="NI22" s="665" t="str">
        <f>IF(NL22="×",TIME(0,0,0),IF(NJ4="非常勤",MH22,MT22))</f>
        <v>　</v>
      </c>
      <c r="NJ22" s="666"/>
      <c r="NK22" s="667"/>
      <c r="NL22" s="265"/>
      <c r="NM22" s="668"/>
      <c r="NN22" s="669"/>
      <c r="NO22" s="668"/>
      <c r="NP22" s="670"/>
      <c r="NQ22" s="669"/>
      <c r="NR22" s="671"/>
      <c r="NS22" s="672"/>
      <c r="NT22" s="672"/>
      <c r="NU22" s="673"/>
      <c r="NV22" s="263">
        <f>$A$22</f>
        <v>8</v>
      </c>
      <c r="NW22" s="264" t="str">
        <f>$B$22</f>
        <v>木</v>
      </c>
      <c r="NX22" s="660"/>
      <c r="NY22" s="661"/>
      <c r="NZ22" s="660"/>
      <c r="OA22" s="661"/>
      <c r="OB22" s="662" t="str">
        <f>IFERROR(IF(OR(NW22="日",NW22="祝",NW22=0,NX22=""),"　",MAX(IF(AND(NX22&lt;=OB14,NZ22&gt;OC14),OC14-OB14,IF(AND(NX22&gt;OB14,NZ22&lt;=OC14),NZ22-NX22,IF(AND(NX22&lt;=OB14,NZ22&lt;=OC14),NZ22-OB14,IF(AND(NX22&gt;OB14,NZ22&gt;OC14),OC14-NX22,0)))),0)),0)</f>
        <v>　</v>
      </c>
      <c r="OC22" s="663"/>
      <c r="OD22" s="664"/>
      <c r="OE22" s="662" t="str">
        <f>IFERROR(IF(OR(NW22="日",NW22="祝",NW22=0,NX22=""),"　",MAX(IF(AND(NX22&gt;OH14,NZ22&gt;OF14),0,IF(AND(NX22&lt;=OH14,NX22&gt;OE14,NZ22&gt;OF14),OH14-NX22,IF(AND(NX22&lt;=OH14,NX22&lt;=OE14,NZ22&gt;OF14),OH14-OE14,IF(AND(NX22&gt;OE14,NZ22&lt;=OF14),NZ22-NX22,IF(AND(NX22&lt;=OE14,NZ22&lt;=OF14),NZ22-OE14,0))))),0)),0)</f>
        <v>　</v>
      </c>
      <c r="OF22" s="663"/>
      <c r="OG22" s="664"/>
      <c r="OH22" s="662" t="str">
        <f>IFERROR(IF(OR(NW22="日",NW22="祝",NW22=0,NX22=""),"　",MAX(IF(AND(NX22&lt;=OH14,NZ22&gt;OI14),OI14-OH14,IF(NZ22&lt;=OI14,0,IF(AND(NX22&gt;OH14,NZ22&gt;OI14),OI14-NX22,0))),0)),0)</f>
        <v>　</v>
      </c>
      <c r="OI22" s="663"/>
      <c r="OJ22" s="664"/>
      <c r="OK22" s="662" t="str">
        <f>IFERROR(IF(OR(NW22="日",NW22="祝",NW22=0,NX22=""),"　",MAX(IF(NX22&gt;OK14,NZ22-NX22,IF(NX22&lt;=OK14,NZ22-OK14,0)),0)),0)</f>
        <v>　</v>
      </c>
      <c r="OL22" s="663"/>
      <c r="OM22" s="664"/>
      <c r="ON22" s="662" t="str">
        <f>IFERROR(IF(OR(NW22="日",NW22="祝",NW22=0,NX22=""),"　",MAX(IF(AND(NX22&lt;=ON14,NZ22&gt;OO14),OO14-ON14,IF(AND(NX22&gt;ON14,NZ22&lt;=OO14),NZ22-NX22,IF(AND(NX22&lt;=ON14,NZ22&lt;=OO14),NZ22-ON14,IF(AND(NX22&gt;ON14,NZ22&gt;OO14),OO14-NX22,0)))),0)),0)</f>
        <v>　</v>
      </c>
      <c r="OO22" s="663"/>
      <c r="OP22" s="664"/>
      <c r="OQ22" s="662" t="str">
        <f>IFERROR(IF(OR(NW22="日",NW22="祝",NW22=0,NX22=""),"　",MAX(IF(AND(NX22&gt;OT14,NZ22&gt;OR14),0,IF(AND(NX22&lt;=OT14,NX22&gt;OQ14,NZ22&gt;OR14),OT14-NX22,IF(AND(NX22&lt;=OT14,NX22&lt;=OQ14,NZ22&gt;OR14),OT14-OQ14,IF(AND(NX22&gt;OQ14,NZ22&lt;=OR14),NZ22-NX22,IF(AND(NX22&lt;=OQ14,NZ22&lt;=OR14),NZ22-OQ14,0))))),0)),0)</f>
        <v>　</v>
      </c>
      <c r="OR22" s="663"/>
      <c r="OS22" s="664"/>
      <c r="OT22" s="662" t="str">
        <f>IFERROR(IF(OR(NW22="日",NW22="祝",NW22=0,NX22=""),"　",MAX(IF(AND(NX22&lt;=OT14,NZ22&gt;OU14),OU14-OT14,IF(NZ22&lt;=OU14,0,IF(AND(NX22&gt;OT14,NZ22&gt;OU14),OU14-NX22,0))),0)),0)</f>
        <v>　</v>
      </c>
      <c r="OU22" s="663"/>
      <c r="OV22" s="664"/>
      <c r="OW22" s="662" t="str">
        <f t="shared" si="7"/>
        <v>　</v>
      </c>
      <c r="OX22" s="663"/>
      <c r="OY22" s="664"/>
      <c r="OZ22" s="665" t="str">
        <f>IF(PC22="×",TIME(0,0,0),IF(PM4="非常勤",OB22,ON22))</f>
        <v>　</v>
      </c>
      <c r="PA22" s="666"/>
      <c r="PB22" s="667"/>
      <c r="PC22" s="265"/>
      <c r="PD22" s="665" t="str">
        <f>IF(PG22="×",TIME(0,0,0),IF(PM4="非常勤",OE22,OQ22))</f>
        <v>　</v>
      </c>
      <c r="PE22" s="666"/>
      <c r="PF22" s="667"/>
      <c r="PG22" s="265"/>
      <c r="PH22" s="665" t="str">
        <f>IF(PK22="×",TIME(0,0,0),IF(PM4="非常勤",OH22,OT22))</f>
        <v>　</v>
      </c>
      <c r="PI22" s="666"/>
      <c r="PJ22" s="667"/>
      <c r="PK22" s="265"/>
      <c r="PL22" s="665" t="str">
        <f>IF(PO22="×",TIME(0,0,0),IF(PM4="非常勤",OK22,OW22))</f>
        <v>　</v>
      </c>
      <c r="PM22" s="666"/>
      <c r="PN22" s="667"/>
      <c r="PO22" s="265"/>
      <c r="PP22" s="668"/>
      <c r="PQ22" s="669"/>
      <c r="PR22" s="668"/>
      <c r="PS22" s="670"/>
      <c r="PT22" s="669"/>
      <c r="PU22" s="671"/>
      <c r="PV22" s="672"/>
      <c r="PW22" s="672"/>
      <c r="PX22" s="673"/>
      <c r="PY22" s="263">
        <f>$A$22</f>
        <v>8</v>
      </c>
      <c r="PZ22" s="264" t="str">
        <f>$B$22</f>
        <v>木</v>
      </c>
      <c r="QA22" s="660"/>
      <c r="QB22" s="661"/>
      <c r="QC22" s="660"/>
      <c r="QD22" s="661"/>
      <c r="QE22" s="662" t="str">
        <f>IFERROR(IF(OR(PZ22="日",PZ22="祝",PZ22=0,QA22=""),"　",MAX(IF(AND(QA22&lt;=QE14,QC22&gt;QF14),QF14-QE14,IF(AND(QA22&gt;QE14,QC22&lt;=QF14),QC22-QA22,IF(AND(QA22&lt;=QE14,QC22&lt;=QF14),QC22-QE14,IF(AND(QA22&gt;QE14,QC22&gt;QF14),QF14-QA22,0)))),0)),0)</f>
        <v>　</v>
      </c>
      <c r="QF22" s="663"/>
      <c r="QG22" s="664"/>
      <c r="QH22" s="662" t="str">
        <f>IFERROR(IF(OR(PZ22="日",PZ22="祝",PZ22=0,QA22=""),"　",MAX(IF(AND(QA22&gt;QK14,QC22&gt;QI14),0,IF(AND(QA22&lt;=QK14,QA22&gt;QH14,QC22&gt;QI14),QK14-QA22,IF(AND(QA22&lt;=QK14,QA22&lt;=QH14,QC22&gt;QI14),QK14-QH14,IF(AND(QA22&gt;QH14,QC22&lt;=QI14),QC22-QA22,IF(AND(QA22&lt;=QH14,QC22&lt;=QI14),QC22-QH14,0))))),0)),0)</f>
        <v>　</v>
      </c>
      <c r="QI22" s="663"/>
      <c r="QJ22" s="664"/>
      <c r="QK22" s="662" t="str">
        <f>IFERROR(IF(OR(PZ22="日",PZ22="祝",PZ22=0,QA22=""),"　",MAX(IF(AND(QA22&lt;=QK14,QC22&gt;QL14),QL14-QK14,IF(QC22&lt;=QL14,0,IF(AND(QA22&gt;QK14,QC22&gt;QL14),QL14-QA22,0))),0)),0)</f>
        <v>　</v>
      </c>
      <c r="QL22" s="663"/>
      <c r="QM22" s="664"/>
      <c r="QN22" s="662" t="str">
        <f>IFERROR(IF(OR(PZ22="日",PZ22="祝",PZ22=0,QA22=""),"　",MAX(IF(QA22&gt;QN14,QC22-QA22,IF(QA22&lt;=QN14,QC22-QN14,0)),0)),0)</f>
        <v>　</v>
      </c>
      <c r="QO22" s="663"/>
      <c r="QP22" s="664"/>
      <c r="QQ22" s="662" t="str">
        <f>IFERROR(IF(OR(PZ22="日",PZ22="祝",PZ22=0,QA22=""),"　",MAX(IF(AND(QA22&lt;=QQ14,QC22&gt;QR14),QR14-QQ14,IF(AND(QA22&gt;QQ14,QC22&lt;=QR14),QC22-QA22,IF(AND(QA22&lt;=QQ14,QC22&lt;=QR14),QC22-QQ14,IF(AND(QA22&gt;QQ14,QC22&gt;QR14),QR14-QA22,0)))),0)),0)</f>
        <v>　</v>
      </c>
      <c r="QR22" s="663"/>
      <c r="QS22" s="664"/>
      <c r="QT22" s="662" t="str">
        <f>IFERROR(IF(OR(PZ22="日",PZ22="祝",PZ22=0,QA22=""),"　",MAX(IF(AND(QA22&gt;QW14,QC22&gt;QU14),0,IF(AND(QA22&lt;=QW14,QA22&gt;QT14,QC22&gt;QU14),QW14-QA22,IF(AND(QA22&lt;=QW14,QA22&lt;=QT14,QC22&gt;QU14),QW14-QT14,IF(AND(QA22&gt;QT14,QC22&lt;=QU14),QC22-QA22,IF(AND(QA22&lt;=QT14,QC22&lt;=QU14),QC22-QT14,0))))),0)),0)</f>
        <v>　</v>
      </c>
      <c r="QU22" s="663"/>
      <c r="QV22" s="664"/>
      <c r="QW22" s="662" t="str">
        <f>IFERROR(IF(OR(PZ22="日",PZ22="祝",PZ22=0,QA22=""),"　",MAX(IF(AND(QA22&lt;=QW14,QC22&gt;QX14),QX14-QW14,IF(QC22&lt;=QX14,0,IF(AND(QA22&gt;QW14,QC22&gt;QX14),QX14-QA22,0))),0)),0)</f>
        <v>　</v>
      </c>
      <c r="QX22" s="663"/>
      <c r="QY22" s="664"/>
      <c r="QZ22" s="662" t="str">
        <f t="shared" si="8"/>
        <v>　</v>
      </c>
      <c r="RA22" s="663"/>
      <c r="RB22" s="664"/>
      <c r="RC22" s="665" t="str">
        <f>IF(RF22="×",TIME(0,0,0),IF(RP4="非常勤",QE22,QQ22))</f>
        <v>　</v>
      </c>
      <c r="RD22" s="666"/>
      <c r="RE22" s="667"/>
      <c r="RF22" s="265"/>
      <c r="RG22" s="665" t="str">
        <f>IF(RJ22="×",TIME(0,0,0),IF(RP4="非常勤",QH22,QT22))</f>
        <v>　</v>
      </c>
      <c r="RH22" s="666"/>
      <c r="RI22" s="667"/>
      <c r="RJ22" s="265"/>
      <c r="RK22" s="665" t="str">
        <f>IF(RN22="×",TIME(0,0,0),IF(RP4="非常勤",QK22,QW22))</f>
        <v>　</v>
      </c>
      <c r="RL22" s="666"/>
      <c r="RM22" s="667"/>
      <c r="RN22" s="265"/>
      <c r="RO22" s="665" t="str">
        <f>IF(RR22="×",TIME(0,0,0),IF(RP4="非常勤",QN22,QZ22))</f>
        <v>　</v>
      </c>
      <c r="RP22" s="666"/>
      <c r="RQ22" s="667"/>
      <c r="RR22" s="265"/>
      <c r="RS22" s="668"/>
      <c r="RT22" s="669"/>
      <c r="RU22" s="668"/>
      <c r="RV22" s="670"/>
      <c r="RW22" s="669"/>
      <c r="RX22" s="671"/>
      <c r="RY22" s="672"/>
      <c r="RZ22" s="672"/>
      <c r="SA22" s="673"/>
      <c r="SB22" s="263">
        <f>$A$22</f>
        <v>8</v>
      </c>
      <c r="SC22" s="264" t="str">
        <f>$B$22</f>
        <v>木</v>
      </c>
      <c r="SD22" s="660"/>
      <c r="SE22" s="661"/>
      <c r="SF22" s="660"/>
      <c r="SG22" s="661"/>
      <c r="SH22" s="662" t="str">
        <f>IFERROR(IF(OR(SC22="日",SC22="祝",SC22=0,SD22=""),"　",MAX(IF(AND(SD22&lt;=SH14,SF22&gt;SI14),SI14-SH14,IF(AND(SD22&gt;SH14,SF22&lt;=SI14),SF22-SD22,IF(AND(SD22&lt;=SH14,SF22&lt;=SI14),SF22-SH14,IF(AND(SD22&gt;SH14,SF22&gt;SI14),SI14-SD22,0)))),0)),0)</f>
        <v>　</v>
      </c>
      <c r="SI22" s="663"/>
      <c r="SJ22" s="664"/>
      <c r="SK22" s="662" t="str">
        <f>IFERROR(IF(OR(SC22="日",SC22="祝",SC22=0,SD22=""),"　",MAX(IF(AND(SD22&gt;SN14,SF22&gt;SL14),0,IF(AND(SD22&lt;=SN14,SD22&gt;SK14,SF22&gt;SL14),SN14-SD22,IF(AND(SD22&lt;=SN14,SD22&lt;=SK14,SF22&gt;SL14),SN14-SK14,IF(AND(SD22&gt;SK14,SF22&lt;=SL14),SF22-SD22,IF(AND(SD22&lt;=SK14,SF22&lt;=SL14),SF22-SK14,0))))),0)),0)</f>
        <v>　</v>
      </c>
      <c r="SL22" s="663"/>
      <c r="SM22" s="664"/>
      <c r="SN22" s="662" t="str">
        <f>IFERROR(IF(OR(SC22="日",SC22="祝",SC22=0,SD22=""),"　",MAX(IF(AND(SD22&lt;=SN14,SF22&gt;SO14),SO14-SN14,IF(SF22&lt;=SO14,0,IF(AND(SD22&gt;SN14,SF22&gt;SO14),SO14-SD22,0))),0)),0)</f>
        <v>　</v>
      </c>
      <c r="SO22" s="663"/>
      <c r="SP22" s="664"/>
      <c r="SQ22" s="662" t="str">
        <f>IFERROR(IF(OR(SC22="日",SC22="祝",SC22=0,SD22=""),"　",MAX(IF(SD22&gt;SQ14,SF22-SD22,IF(SD22&lt;=SQ14,SF22-SQ14,0)),0)),0)</f>
        <v>　</v>
      </c>
      <c r="SR22" s="663"/>
      <c r="SS22" s="664"/>
      <c r="ST22" s="662" t="str">
        <f>IFERROR(IF(OR(SC22="日",SC22="祝",SC22=0,SD22=""),"　",MAX(IF(AND(SD22&lt;=ST14,SF22&gt;SU14),SU14-ST14,IF(AND(SD22&gt;ST14,SF22&lt;=SU14),SF22-SD22,IF(AND(SD22&lt;=ST14,SF22&lt;=SU14),SF22-ST14,IF(AND(SD22&gt;ST14,SF22&gt;SU14),SU14-SD22,0)))),0)),0)</f>
        <v>　</v>
      </c>
      <c r="SU22" s="663"/>
      <c r="SV22" s="664"/>
      <c r="SW22" s="662" t="str">
        <f>IFERROR(IF(OR(SC22="日",SC22="祝",SC22=0,SD22=""),"　",MAX(IF(AND(SD22&gt;SZ14,SF22&gt;SX14),0,IF(AND(SD22&lt;=SZ14,SD22&gt;SW14,SF22&gt;SX14),SZ14-SD22,IF(AND(SD22&lt;=SZ14,SD22&lt;=SW14,SF22&gt;SX14),SZ14-SW14,IF(AND(SD22&gt;SW14,SF22&lt;=SX14),SF22-SD22,IF(AND(SD22&lt;=SW14,SF22&lt;=SX14),SF22-SW14,0))))),0)),0)</f>
        <v>　</v>
      </c>
      <c r="SX22" s="663"/>
      <c r="SY22" s="664"/>
      <c r="SZ22" s="662" t="str">
        <f>IFERROR(IF(OR(SC22="日",SC22="祝",SC22=0,SD22=""),"　",MAX(IF(AND(SD22&lt;=SZ14,SF22&gt;TA14),TA14-SZ14,IF(SF22&lt;=TA14,0,IF(AND(SD22&gt;SZ14,SF22&gt;TA14),TA14-SD22,0))),0)),0)</f>
        <v>　</v>
      </c>
      <c r="TA22" s="663"/>
      <c r="TB22" s="664"/>
      <c r="TC22" s="662" t="str">
        <f t="shared" si="9"/>
        <v>　</v>
      </c>
      <c r="TD22" s="663"/>
      <c r="TE22" s="664"/>
      <c r="TF22" s="665" t="str">
        <f>IF(TI22="×",TIME(0,0,0),IF(TS4="非常勤",SH22,ST22))</f>
        <v>　</v>
      </c>
      <c r="TG22" s="666"/>
      <c r="TH22" s="667"/>
      <c r="TI22" s="265"/>
      <c r="TJ22" s="665" t="str">
        <f>IF(TM22="×",TIME(0,0,0),IF(TS4="非常勤",SK22,SW22))</f>
        <v>　</v>
      </c>
      <c r="TK22" s="666"/>
      <c r="TL22" s="667"/>
      <c r="TM22" s="265"/>
      <c r="TN22" s="665" t="str">
        <f>IF(TQ22="×",TIME(0,0,0),IF(TS4="非常勤",SN22,SZ22))</f>
        <v>　</v>
      </c>
      <c r="TO22" s="666"/>
      <c r="TP22" s="667"/>
      <c r="TQ22" s="265"/>
      <c r="TR22" s="665" t="str">
        <f>IF(TU22="×",TIME(0,0,0),IF(TS4="非常勤",SQ22,TC22))</f>
        <v>　</v>
      </c>
      <c r="TS22" s="666"/>
      <c r="TT22" s="667"/>
      <c r="TU22" s="265"/>
      <c r="TV22" s="668"/>
      <c r="TW22" s="669"/>
      <c r="TX22" s="668"/>
      <c r="TY22" s="670"/>
      <c r="TZ22" s="669"/>
      <c r="UA22" s="671"/>
      <c r="UB22" s="672"/>
      <c r="UC22" s="672"/>
      <c r="UD22" s="673"/>
      <c r="UE22" s="263">
        <f>$A$22</f>
        <v>8</v>
      </c>
      <c r="UF22" s="264" t="str">
        <f>$B$22</f>
        <v>木</v>
      </c>
      <c r="UG22" s="660"/>
      <c r="UH22" s="661"/>
      <c r="UI22" s="660"/>
      <c r="UJ22" s="661"/>
      <c r="UK22" s="662" t="str">
        <f>IFERROR(IF(OR(UF22="日",UF22="祝",UF22=0,UG22=""),"　",MAX(IF(AND(UG22&lt;=UK14,UI22&gt;UL14),UL14-UK14,IF(AND(UG22&gt;UK14,UI22&lt;=UL14),UI22-UG22,IF(AND(UG22&lt;=UK14,UI22&lt;=UL14),UI22-UK14,IF(AND(UG22&gt;UK14,UI22&gt;UL14),UL14-UG22,0)))),0)),0)</f>
        <v>　</v>
      </c>
      <c r="UL22" s="663"/>
      <c r="UM22" s="664"/>
      <c r="UN22" s="662" t="str">
        <f>IFERROR(IF(OR(UF22="日",UF22="祝",UF22=0,UG22=""),"　",MAX(IF(AND(UG22&gt;UQ14,UI22&gt;UO14),0,IF(AND(UG22&lt;=UQ14,UG22&gt;UN14,UI22&gt;UO14),UQ14-UG22,IF(AND(UG22&lt;=UQ14,UG22&lt;=UN14,UI22&gt;UO14),UQ14-UN14,IF(AND(UG22&gt;UN14,UI22&lt;=UO14),UI22-UG22,IF(AND(UG22&lt;=UN14,UI22&lt;=UO14),UI22-UN14,0))))),0)),0)</f>
        <v>　</v>
      </c>
      <c r="UO22" s="663"/>
      <c r="UP22" s="664"/>
      <c r="UQ22" s="662" t="str">
        <f>IFERROR(IF(OR(UF22="日",UF22="祝",UF22=0,UG22=""),"　",MAX(IF(AND(UG22&lt;=UQ14,UI22&gt;UR14),UR14-UQ14,IF(UI22&lt;=UR14,0,IF(AND(UG22&gt;UQ14,UI22&gt;UR14),UR14-UG22,0))),0)),0)</f>
        <v>　</v>
      </c>
      <c r="UR22" s="663"/>
      <c r="US22" s="664"/>
      <c r="UT22" s="662" t="str">
        <f>IFERROR(IF(OR(UF22="日",UF22="祝",UF22=0,UG22=""),"　",MAX(IF(UG22&gt;UT14,UI22-UG22,IF(UG22&lt;=UT14,UI22-UT14,0)),0)),0)</f>
        <v>　</v>
      </c>
      <c r="UU22" s="663"/>
      <c r="UV22" s="664"/>
      <c r="UW22" s="662" t="str">
        <f>IFERROR(IF(OR(UF22="日",UF22="祝",UF22=0,UG22=""),"　",MAX(IF(AND(UG22&lt;=UW14,UI22&gt;UX14),UX14-UW14,IF(AND(UG22&gt;UW14,UI22&lt;=UX14),UI22-UG22,IF(AND(UG22&lt;=UW14,UI22&lt;=UX14),UI22-UW14,IF(AND(UG22&gt;UW14,UI22&gt;UX14),UX14-UG22,0)))),0)),0)</f>
        <v>　</v>
      </c>
      <c r="UX22" s="663"/>
      <c r="UY22" s="664"/>
      <c r="UZ22" s="662" t="str">
        <f>IFERROR(IF(OR(UF22="日",UF22="祝",UF22=0,UG22=""),"　",MAX(IF(AND(UG22&gt;VC14,UI22&gt;VA14),0,IF(AND(UG22&lt;=VC14,UG22&gt;UZ14,UI22&gt;VA14),VC14-UG22,IF(AND(UG22&lt;=VC14,UG22&lt;=UZ14,UI22&gt;VA14),VC14-UZ14,IF(AND(UG22&gt;UZ14,UI22&lt;=VA14),UI22-UG22,IF(AND(UG22&lt;=UZ14,UI22&lt;=VA14),UI22-UZ14,0))))),0)),0)</f>
        <v>　</v>
      </c>
      <c r="VA22" s="663"/>
      <c r="VB22" s="664"/>
      <c r="VC22" s="662" t="str">
        <f>IFERROR(IF(OR(UF22="日",UF22="祝",UF22=0,UG22=""),"　",MAX(IF(AND(UG22&lt;=VC14,UI22&gt;VD14),VD14-VC14,IF(UI22&lt;=VD14,0,IF(AND(UG22&gt;VC14,UI22&gt;VD14),VD14-UG22,0))),0)),0)</f>
        <v>　</v>
      </c>
      <c r="VD22" s="663"/>
      <c r="VE22" s="664"/>
      <c r="VF22" s="662" t="str">
        <f t="shared" si="10"/>
        <v>　</v>
      </c>
      <c r="VG22" s="663"/>
      <c r="VH22" s="664"/>
      <c r="VI22" s="665" t="str">
        <f>IF(VL22="×",TIME(0,0,0),IF(VV4="非常勤",UK22,UW22))</f>
        <v>　</v>
      </c>
      <c r="VJ22" s="666"/>
      <c r="VK22" s="667"/>
      <c r="VL22" s="265"/>
      <c r="VM22" s="665" t="str">
        <f>IF(VP22="×",TIME(0,0,0),IF(VV4="非常勤",UN22,UZ22))</f>
        <v>　</v>
      </c>
      <c r="VN22" s="666"/>
      <c r="VO22" s="667"/>
      <c r="VP22" s="265"/>
      <c r="VQ22" s="665" t="str">
        <f>IF(VT22="×",TIME(0,0,0),IF(VV4="非常勤",UQ22,VC22))</f>
        <v>　</v>
      </c>
      <c r="VR22" s="666"/>
      <c r="VS22" s="667"/>
      <c r="VT22" s="265"/>
      <c r="VU22" s="665" t="str">
        <f>IF(VX22="×",TIME(0,0,0),IF(VV4="非常勤",UT22,VF22))</f>
        <v>　</v>
      </c>
      <c r="VV22" s="666"/>
      <c r="VW22" s="667"/>
      <c r="VX22" s="265"/>
      <c r="VY22" s="668"/>
      <c r="VZ22" s="669"/>
      <c r="WA22" s="668"/>
      <c r="WB22" s="670"/>
      <c r="WC22" s="669"/>
      <c r="WD22" s="671"/>
      <c r="WE22" s="672"/>
      <c r="WF22" s="672"/>
      <c r="WG22" s="673"/>
      <c r="WH22" s="263">
        <f>$A$22</f>
        <v>8</v>
      </c>
      <c r="WI22" s="264" t="str">
        <f>$B$22</f>
        <v>木</v>
      </c>
      <c r="WJ22" s="660"/>
      <c r="WK22" s="661"/>
      <c r="WL22" s="660"/>
      <c r="WM22" s="661"/>
      <c r="WN22" s="662" t="str">
        <f>IFERROR(IF(OR(WI22="日",WI22="祝",WI22=0,WJ22=""),"　",MAX(IF(AND(WJ22&lt;=WN14,WL22&gt;WO14),WO14-WN14,IF(AND(WJ22&gt;WN14,WL22&lt;=WO14),WL22-WJ22,IF(AND(WJ22&lt;=WN14,WL22&lt;=WO14),WL22-WN14,IF(AND(WJ22&gt;WN14,WL22&gt;WO14),WO14-WJ22,0)))),0)),0)</f>
        <v>　</v>
      </c>
      <c r="WO22" s="663"/>
      <c r="WP22" s="664"/>
      <c r="WQ22" s="662" t="str">
        <f>IFERROR(IF(OR(WI22="日",WI22="祝",WI22=0,WJ22=""),"　",MAX(IF(AND(WJ22&gt;WT14,WL22&gt;WR14),0,IF(AND(WJ22&lt;=WT14,WJ22&gt;WQ14,WL22&gt;WR14),WT14-WJ22,IF(AND(WJ22&lt;=WT14,WJ22&lt;=WQ14,WL22&gt;WR14),WT14-WQ14,IF(AND(WJ22&gt;WQ14,WL22&lt;=WR14),WL22-WJ22,IF(AND(WJ22&lt;=WQ14,WL22&lt;=WR14),WL22-WQ14,0))))),0)),0)</f>
        <v>　</v>
      </c>
      <c r="WR22" s="663"/>
      <c r="WS22" s="664"/>
      <c r="WT22" s="662" t="str">
        <f>IFERROR(IF(OR(WI22="日",WI22="祝",WI22=0,WJ22=""),"　",MAX(IF(AND(WJ22&lt;=WT14,WL22&gt;WU14),WU14-WT14,IF(WL22&lt;=WU14,0,IF(AND(WJ22&gt;WT14,WL22&gt;WU14),WU14-WJ22,0))),0)),0)</f>
        <v>　</v>
      </c>
      <c r="WU22" s="663"/>
      <c r="WV22" s="664"/>
      <c r="WW22" s="662" t="str">
        <f>IFERROR(IF(OR(WI22="日",WI22="祝",WI22=0,WJ22=""),"　",MAX(IF(WJ22&gt;WW14,WL22-WJ22,IF(WJ22&lt;=WW14,WL22-WW14,0)),0)),0)</f>
        <v>　</v>
      </c>
      <c r="WX22" s="663"/>
      <c r="WY22" s="664"/>
      <c r="WZ22" s="662" t="str">
        <f>IFERROR(IF(OR(WI22="日",WI22="祝",WI22=0,WJ22=""),"　",MAX(IF(AND(WJ22&lt;=WZ14,WL22&gt;XA14),XA14-WZ14,IF(AND(WJ22&gt;WZ14,WL22&lt;=XA14),WL22-WJ22,IF(AND(WJ22&lt;=WZ14,WL22&lt;=XA14),WL22-WZ14,IF(AND(WJ22&gt;WZ14,WL22&gt;XA14),XA14-WJ22,0)))),0)),0)</f>
        <v>　</v>
      </c>
      <c r="XA22" s="663"/>
      <c r="XB22" s="664"/>
      <c r="XC22" s="662" t="str">
        <f>IFERROR(IF(OR(WI22="日",WI22="祝",WI22=0,WJ22=""),"　",MAX(IF(AND(WJ22&gt;XF14,WL22&gt;XD14),0,IF(AND(WJ22&lt;=XF14,WJ22&gt;XC14,WL22&gt;XD14),XF14-WJ22,IF(AND(WJ22&lt;=XF14,WJ22&lt;=XC14,WL22&gt;XD14),XF14-XC14,IF(AND(WJ22&gt;XC14,WL22&lt;=XD14),WL22-WJ22,IF(AND(WJ22&lt;=XC14,WL22&lt;=XD14),WL22-XC14,0))))),0)),0)</f>
        <v>　</v>
      </c>
      <c r="XD22" s="663"/>
      <c r="XE22" s="664"/>
      <c r="XF22" s="662" t="str">
        <f>IFERROR(IF(OR(WI22="日",WI22="祝",WI22=0,WJ22=""),"　",MAX(IF(AND(WJ22&lt;=XF14,WL22&gt;XG14),XG14-XF14,IF(WL22&lt;=XG14,0,IF(AND(WJ22&gt;XF14,WL22&gt;XG14),XG14-WJ22,0))),0)),0)</f>
        <v>　</v>
      </c>
      <c r="XG22" s="663"/>
      <c r="XH22" s="664"/>
      <c r="XI22" s="662" t="str">
        <f t="shared" si="11"/>
        <v>　</v>
      </c>
      <c r="XJ22" s="663"/>
      <c r="XK22" s="664"/>
      <c r="XL22" s="665" t="str">
        <f>IF(XO22="×",TIME(0,0,0),IF(XY4="非常勤",WN22,WZ22))</f>
        <v>　</v>
      </c>
      <c r="XM22" s="666"/>
      <c r="XN22" s="667"/>
      <c r="XO22" s="265"/>
      <c r="XP22" s="665" t="str">
        <f>IF(XS22="×",TIME(0,0,0),IF(XY4="非常勤",WQ22,XC22))</f>
        <v>　</v>
      </c>
      <c r="XQ22" s="666"/>
      <c r="XR22" s="667"/>
      <c r="XS22" s="265"/>
      <c r="XT22" s="665" t="str">
        <f>IF(XW22="×",TIME(0,0,0),IF(XY4="非常勤",WT22,XF22))</f>
        <v>　</v>
      </c>
      <c r="XU22" s="666"/>
      <c r="XV22" s="667"/>
      <c r="XW22" s="265"/>
      <c r="XX22" s="665" t="str">
        <f>IF(YA22="×",TIME(0,0,0),IF(XY4="非常勤",WW22,XI22))</f>
        <v>　</v>
      </c>
      <c r="XY22" s="666"/>
      <c r="XZ22" s="667"/>
      <c r="YA22" s="265"/>
      <c r="YB22" s="668"/>
      <c r="YC22" s="669"/>
      <c r="YD22" s="668"/>
      <c r="YE22" s="670"/>
      <c r="YF22" s="669"/>
      <c r="YG22" s="671"/>
      <c r="YH22" s="672"/>
      <c r="YI22" s="672"/>
      <c r="YJ22" s="673"/>
      <c r="YK22" s="263">
        <f>$A$22</f>
        <v>8</v>
      </c>
      <c r="YL22" s="264" t="str">
        <f>$B$22</f>
        <v>木</v>
      </c>
      <c r="YM22" s="660"/>
      <c r="YN22" s="661"/>
      <c r="YO22" s="660"/>
      <c r="YP22" s="661"/>
      <c r="YQ22" s="662" t="str">
        <f>IFERROR(IF(OR(YL22="日",YL22="祝",YL22=0,YM22=""),"　",MAX(IF(AND(YM22&lt;=YQ14,YO22&gt;YR14),YR14-YQ14,IF(AND(YM22&gt;YQ14,YO22&lt;=YR14),YO22-YM22,IF(AND(YM22&lt;=YQ14,YO22&lt;=YR14),YO22-YQ14,IF(AND(YM22&gt;YQ14,YO22&gt;YR14),YR14-YM22,0)))),0)),0)</f>
        <v>　</v>
      </c>
      <c r="YR22" s="663"/>
      <c r="YS22" s="664"/>
      <c r="YT22" s="662" t="str">
        <f>IFERROR(IF(OR(YL22="日",YL22="祝",YL22=0,YM22=""),"　",MAX(IF(AND(YM22&gt;YW14,YO22&gt;YU14),0,IF(AND(YM22&lt;=YW14,YM22&gt;YT14,YO22&gt;YU14),YW14-YM22,IF(AND(YM22&lt;=YW14,YM22&lt;=YT14,YO22&gt;YU14),YW14-YT14,IF(AND(YM22&gt;YT14,YO22&lt;=YU14),YO22-YM22,IF(AND(YM22&lt;=YT14,YO22&lt;=YU14),YO22-YT14,0))))),0)),0)</f>
        <v>　</v>
      </c>
      <c r="YU22" s="663"/>
      <c r="YV22" s="664"/>
      <c r="YW22" s="662" t="str">
        <f>IFERROR(IF(OR(YL22="日",YL22="祝",YL22=0,YM22=""),"　",MAX(IF(AND(YM22&lt;=YW14,YO22&gt;YX14),YX14-YW14,IF(YO22&lt;=YX14,0,IF(AND(YM22&gt;YW14,YO22&gt;YX14),YX14-YM22,0))),0)),0)</f>
        <v>　</v>
      </c>
      <c r="YX22" s="663"/>
      <c r="YY22" s="664"/>
      <c r="YZ22" s="662" t="str">
        <f>IFERROR(IF(OR(YL22="日",YL22="祝",YL22=0,YM22=""),"　",MAX(IF(YM22&gt;YZ14,YO22-YM22,IF(YM22&lt;=YZ14,YO22-YZ14,0)),0)),0)</f>
        <v>　</v>
      </c>
      <c r="ZA22" s="663"/>
      <c r="ZB22" s="664"/>
      <c r="ZC22" s="662" t="str">
        <f>IFERROR(IF(OR(YL22="日",YL22="祝",YL22=0,YM22=""),"　",MAX(IF(AND(YM22&lt;=ZC14,YO22&gt;ZD14),ZD14-ZC14,IF(AND(YM22&gt;ZC14,YO22&lt;=ZD14),YO22-YM22,IF(AND(YM22&lt;=ZC14,YO22&lt;=ZD14),YO22-ZC14,IF(AND(YM22&gt;ZC14,YO22&gt;ZD14),ZD14-YM22,0)))),0)),0)</f>
        <v>　</v>
      </c>
      <c r="ZD22" s="663"/>
      <c r="ZE22" s="664"/>
      <c r="ZF22" s="662" t="str">
        <f>IFERROR(IF(OR(YL22="日",YL22="祝",YL22=0,YM22=""),"　",MAX(IF(AND(YM22&gt;ZI14,YO22&gt;ZG14),0,IF(AND(YM22&lt;=ZI14,YM22&gt;ZF14,YO22&gt;ZG14),ZI14-YM22,IF(AND(YM22&lt;=ZI14,YM22&lt;=ZF14,YO22&gt;ZG14),ZI14-ZF14,IF(AND(YM22&gt;ZF14,YO22&lt;=ZG14),YO22-YM22,IF(AND(YM22&lt;=ZF14,YO22&lt;=ZG14),YO22-ZF14,0))))),0)),0)</f>
        <v>　</v>
      </c>
      <c r="ZG22" s="663"/>
      <c r="ZH22" s="664"/>
      <c r="ZI22" s="662" t="str">
        <f>IFERROR(IF(OR(YL22="日",YL22="祝",YL22=0,YM22=""),"　",MAX(IF(AND(YM22&lt;=ZI14,YO22&gt;ZJ14),ZJ14-ZI14,IF(YO22&lt;=ZJ14,0,IF(AND(YM22&gt;ZI14,YO22&gt;ZJ14),ZJ14-YM22,0))),0)),0)</f>
        <v>　</v>
      </c>
      <c r="ZJ22" s="663"/>
      <c r="ZK22" s="664"/>
      <c r="ZL22" s="662" t="str">
        <f t="shared" si="12"/>
        <v>　</v>
      </c>
      <c r="ZM22" s="663"/>
      <c r="ZN22" s="664"/>
      <c r="ZO22" s="665" t="str">
        <f>IF(ZR22="×",TIME(0,0,0),IF(AAB4="非常勤",YQ22,ZC22))</f>
        <v>　</v>
      </c>
      <c r="ZP22" s="666"/>
      <c r="ZQ22" s="667"/>
      <c r="ZR22" s="265"/>
      <c r="ZS22" s="665" t="str">
        <f>IF(ZV22="×",TIME(0,0,0),IF(AAB4="非常勤",YT22,ZF22))</f>
        <v>　</v>
      </c>
      <c r="ZT22" s="666"/>
      <c r="ZU22" s="667"/>
      <c r="ZV22" s="265"/>
      <c r="ZW22" s="665" t="str">
        <f>IF(ZZ22="×",TIME(0,0,0),IF(AAB4="非常勤",YW22,ZI22))</f>
        <v>　</v>
      </c>
      <c r="ZX22" s="666"/>
      <c r="ZY22" s="667"/>
      <c r="ZZ22" s="265"/>
      <c r="AAA22" s="665" t="str">
        <f>IF(AAD22="×",TIME(0,0,0),IF(AAB4="非常勤",YZ22,ZL22))</f>
        <v>　</v>
      </c>
      <c r="AAB22" s="666"/>
      <c r="AAC22" s="667"/>
      <c r="AAD22" s="265"/>
      <c r="AAE22" s="668"/>
      <c r="AAF22" s="669"/>
      <c r="AAG22" s="668"/>
      <c r="AAH22" s="670"/>
      <c r="AAI22" s="669"/>
      <c r="AAJ22" s="671"/>
      <c r="AAK22" s="672"/>
      <c r="AAL22" s="672"/>
      <c r="AAM22" s="673"/>
      <c r="AAN22" s="263">
        <f>$A$22</f>
        <v>8</v>
      </c>
      <c r="AAO22" s="264" t="str">
        <f>$B$22</f>
        <v>木</v>
      </c>
      <c r="AAP22" s="660"/>
      <c r="AAQ22" s="661"/>
      <c r="AAR22" s="660"/>
      <c r="AAS22" s="661"/>
      <c r="AAT22" s="662" t="str">
        <f>IFERROR(IF(OR(AAO22="日",AAO22="祝",AAO22=0,AAP22=""),"　",MAX(IF(AND(AAP22&lt;=AAT14,AAR22&gt;AAU14),AAU14-AAT14,IF(AND(AAP22&gt;AAT14,AAR22&lt;=AAU14),AAR22-AAP22,IF(AND(AAP22&lt;=AAT14,AAR22&lt;=AAU14),AAR22-AAT14,IF(AND(AAP22&gt;AAT14,AAR22&gt;AAU14),AAU14-AAP22,0)))),0)),0)</f>
        <v>　</v>
      </c>
      <c r="AAU22" s="663"/>
      <c r="AAV22" s="664"/>
      <c r="AAW22" s="662" t="str">
        <f>IFERROR(IF(OR(AAO22="日",AAO22="祝",AAO22=0,AAP22=""),"　",MAX(IF(AND(AAP22&gt;AAZ14,AAR22&gt;AAX14),0,IF(AND(AAP22&lt;=AAZ14,AAP22&gt;AAW14,AAR22&gt;AAX14),AAZ14-AAP22,IF(AND(AAP22&lt;=AAZ14,AAP22&lt;=AAW14,AAR22&gt;AAX14),AAZ14-AAW14,IF(AND(AAP22&gt;AAW14,AAR22&lt;=AAX14),AAR22-AAP22,IF(AND(AAP22&lt;=AAW14,AAR22&lt;=AAX14),AAR22-AAW14,0))))),0)),0)</f>
        <v>　</v>
      </c>
      <c r="AAX22" s="663"/>
      <c r="AAY22" s="664"/>
      <c r="AAZ22" s="662" t="str">
        <f>IFERROR(IF(OR(AAO22="日",AAO22="祝",AAO22=0,AAP22=""),"　",MAX(IF(AND(AAP22&lt;=AAZ14,AAR22&gt;ABA14),ABA14-AAZ14,IF(AAR22&lt;=ABA14,0,IF(AND(AAP22&gt;AAZ14,AAR22&gt;ABA14),ABA14-AAP22,0))),0)),0)</f>
        <v>　</v>
      </c>
      <c r="ABA22" s="663"/>
      <c r="ABB22" s="664"/>
      <c r="ABC22" s="662" t="str">
        <f>IFERROR(IF(OR(AAO22="日",AAO22="祝",AAO22=0,AAP22=""),"　",MAX(IF(AAP22&gt;ABC14,AAR22-AAP22,IF(AAP22&lt;=ABC14,AAR22-ABC14,0)),0)),0)</f>
        <v>　</v>
      </c>
      <c r="ABD22" s="663"/>
      <c r="ABE22" s="664"/>
      <c r="ABF22" s="662" t="str">
        <f>IFERROR(IF(OR(AAO22="日",AAO22="祝",AAO22=0,AAP22=""),"　",MAX(IF(AND(AAP22&lt;=ABF14,AAR22&gt;ABG14),ABG14-ABF14,IF(AND(AAP22&gt;ABF14,AAR22&lt;=ABG14),AAR22-AAP22,IF(AND(AAP22&lt;=ABF14,AAR22&lt;=ABG14),AAR22-ABF14,IF(AND(AAP22&gt;ABF14,AAR22&gt;ABG14),ABG14-AAP22,0)))),0)),0)</f>
        <v>　</v>
      </c>
      <c r="ABG22" s="663"/>
      <c r="ABH22" s="664"/>
      <c r="ABI22" s="662" t="str">
        <f>IFERROR(IF(OR(AAO22="日",AAO22="祝",AAO22=0,AAP22=""),"　",MAX(IF(AND(AAP22&gt;ABL14,AAR22&gt;ABJ14),0,IF(AND(AAP22&lt;=ABL14,AAP22&gt;ABI14,AAR22&gt;ABJ14),ABL14-AAP22,IF(AND(AAP22&lt;=ABL14,AAP22&lt;=ABI14,AAR22&gt;ABJ14),ABL14-ABI14,IF(AND(AAP22&gt;ABI14,AAR22&lt;=ABJ14),AAR22-AAP22,IF(AND(AAP22&lt;=ABI14,AAR22&lt;=ABJ14),AAR22-ABI14,0))))),0)),0)</f>
        <v>　</v>
      </c>
      <c r="ABJ22" s="663"/>
      <c r="ABK22" s="664"/>
      <c r="ABL22" s="662" t="str">
        <f>IFERROR(IF(OR(AAO22="日",AAO22="祝",AAO22=0,AAP22=""),"　",MAX(IF(AND(AAP22&lt;=ABL14,AAR22&gt;ABM14),ABM14-ABL14,IF(AAR22&lt;=ABM14,0,IF(AND(AAP22&gt;ABL14,AAR22&gt;ABM14),ABM14-AAP22,0))),0)),0)</f>
        <v>　</v>
      </c>
      <c r="ABM22" s="663"/>
      <c r="ABN22" s="664"/>
      <c r="ABO22" s="662" t="str">
        <f t="shared" si="13"/>
        <v>　</v>
      </c>
      <c r="ABP22" s="663"/>
      <c r="ABQ22" s="664"/>
      <c r="ABR22" s="665" t="str">
        <f>IF(ABU22="×",TIME(0,0,0),IF(ACE4="非常勤",AAT22,ABF22))</f>
        <v>　</v>
      </c>
      <c r="ABS22" s="666"/>
      <c r="ABT22" s="667"/>
      <c r="ABU22" s="265"/>
      <c r="ABV22" s="665" t="str">
        <f>IF(ABY22="×",TIME(0,0,0),IF(ACE4="非常勤",AAW22,ABI22))</f>
        <v>　</v>
      </c>
      <c r="ABW22" s="666"/>
      <c r="ABX22" s="667"/>
      <c r="ABY22" s="265"/>
      <c r="ABZ22" s="665" t="str">
        <f>IF(ACC22="×",TIME(0,0,0),IF(ACE4="非常勤",AAZ22,ABL22))</f>
        <v>　</v>
      </c>
      <c r="ACA22" s="666"/>
      <c r="ACB22" s="667"/>
      <c r="ACC22" s="265"/>
      <c r="ACD22" s="665" t="str">
        <f>IF(ACG22="×",TIME(0,0,0),IF(ACE4="非常勤",ABC22,ABO22))</f>
        <v>　</v>
      </c>
      <c r="ACE22" s="666"/>
      <c r="ACF22" s="667"/>
      <c r="ACG22" s="265"/>
      <c r="ACH22" s="668"/>
      <c r="ACI22" s="669"/>
      <c r="ACJ22" s="668"/>
      <c r="ACK22" s="670"/>
      <c r="ACL22" s="669"/>
      <c r="ACM22" s="671"/>
      <c r="ACN22" s="672"/>
      <c r="ACO22" s="672"/>
      <c r="ACP22" s="673"/>
      <c r="ACQ22" s="263">
        <f>$A$22</f>
        <v>8</v>
      </c>
      <c r="ACR22" s="264" t="str">
        <f>$B$22</f>
        <v>木</v>
      </c>
      <c r="ACS22" s="660"/>
      <c r="ACT22" s="661"/>
      <c r="ACU22" s="660"/>
      <c r="ACV22" s="661"/>
      <c r="ACW22" s="662" t="str">
        <f>IFERROR(IF(OR(ACR22="日",ACR22="祝",ACR22=0,ACS22=""),"　",MAX(IF(AND(ACS22&lt;=ACW14,ACU22&gt;ACX14),ACX14-ACW14,IF(AND(ACS22&gt;ACW14,ACU22&lt;=ACX14),ACU22-ACS22,IF(AND(ACS22&lt;=ACW14,ACU22&lt;=ACX14),ACU22-ACW14,IF(AND(ACS22&gt;ACW14,ACU22&gt;ACX14),ACX14-ACS22,0)))),0)),0)</f>
        <v>　</v>
      </c>
      <c r="ACX22" s="663"/>
      <c r="ACY22" s="664"/>
      <c r="ACZ22" s="662" t="str">
        <f>IFERROR(IF(OR(ACR22="日",ACR22="祝",ACR22=0,ACS22=""),"　",MAX(IF(AND(ACS22&gt;ADC14,ACU22&gt;ADA14),0,IF(AND(ACS22&lt;=ADC14,ACS22&gt;ACZ14,ACU22&gt;ADA14),ADC14-ACS22,IF(AND(ACS22&lt;=ADC14,ACS22&lt;=ACZ14,ACU22&gt;ADA14),ADC14-ACZ14,IF(AND(ACS22&gt;ACZ14,ACU22&lt;=ADA14),ACU22-ACS22,IF(AND(ACS22&lt;=ACZ14,ACU22&lt;=ADA14),ACU22-ACZ14,0))))),0)),0)</f>
        <v>　</v>
      </c>
      <c r="ADA22" s="663"/>
      <c r="ADB22" s="664"/>
      <c r="ADC22" s="662" t="str">
        <f>IFERROR(IF(OR(ACR22="日",ACR22="祝",ACR22=0,ACS22=""),"　",MAX(IF(AND(ACS22&lt;=ADC14,ACU22&gt;ADD14),ADD14-ADC14,IF(ACU22&lt;=ADD14,0,IF(AND(ACS22&gt;ADC14,ACU22&gt;ADD14),ADD14-ACS22,0))),0)),0)</f>
        <v>　</v>
      </c>
      <c r="ADD22" s="663"/>
      <c r="ADE22" s="664"/>
      <c r="ADF22" s="662" t="str">
        <f>IFERROR(IF(OR(ACR22="日",ACR22="祝",ACR22=0,ACS22=""),"　",MAX(IF(ACS22&gt;ADF14,ACU22-ACS22,IF(ACS22&lt;=ADF14,ACU22-ADF14,0)),0)),0)</f>
        <v>　</v>
      </c>
      <c r="ADG22" s="663"/>
      <c r="ADH22" s="664"/>
      <c r="ADI22" s="662" t="str">
        <f>IFERROR(IF(OR(ACR22="日",ACR22="祝",ACR22=0,ACS22=""),"　",MAX(IF(AND(ACS22&lt;=ADI14,ACU22&gt;ADJ14),ADJ14-ADI14,IF(AND(ACS22&gt;ADI14,ACU22&lt;=ADJ14),ACU22-ACS22,IF(AND(ACS22&lt;=ADI14,ACU22&lt;=ADJ14),ACU22-ADI14,IF(AND(ACS22&gt;ADI14,ACU22&gt;ADJ14),ADJ14-ACS22,0)))),0)),0)</f>
        <v>　</v>
      </c>
      <c r="ADJ22" s="663"/>
      <c r="ADK22" s="664"/>
      <c r="ADL22" s="662" t="str">
        <f>IFERROR(IF(OR(ACR22="日",ACR22="祝",ACR22=0,ACS22=""),"　",MAX(IF(AND(ACS22&gt;ADO14,ACU22&gt;ADM14),0,IF(AND(ACS22&lt;=ADO14,ACS22&gt;ADL14,ACU22&gt;ADM14),ADO14-ACS22,IF(AND(ACS22&lt;=ADO14,ACS22&lt;=ADL14,ACU22&gt;ADM14),ADO14-ADL14,IF(AND(ACS22&gt;ADL14,ACU22&lt;=ADM14),ACU22-ACS22,IF(AND(ACS22&lt;=ADL14,ACU22&lt;=ADM14),ACU22-ADL14,0))))),0)),0)</f>
        <v>　</v>
      </c>
      <c r="ADM22" s="663"/>
      <c r="ADN22" s="664"/>
      <c r="ADO22" s="662" t="str">
        <f>IFERROR(IF(OR(ACR22="日",ACR22="祝",ACR22=0,ACS22=""),"　",MAX(IF(AND(ACS22&lt;=ADO14,ACU22&gt;ADP14),ADP14-ADO14,IF(ACU22&lt;=ADP14,0,IF(AND(ACS22&gt;ADO14,ACU22&gt;ADP14),ADP14-ACS22,0))),0)),0)</f>
        <v>　</v>
      </c>
      <c r="ADP22" s="663"/>
      <c r="ADQ22" s="664"/>
      <c r="ADR22" s="662" t="str">
        <f t="shared" si="14"/>
        <v>　</v>
      </c>
      <c r="ADS22" s="663"/>
      <c r="ADT22" s="664"/>
      <c r="ADU22" s="665" t="str">
        <f>IF(ADX22="×",TIME(0,0,0),IF(AEH4="非常勤",ACW22,ADI22))</f>
        <v>　</v>
      </c>
      <c r="ADV22" s="666"/>
      <c r="ADW22" s="667"/>
      <c r="ADX22" s="265"/>
      <c r="ADY22" s="665" t="str">
        <f>IF(AEB22="×",TIME(0,0,0),IF(AEH4="非常勤",ACZ22,ADL22))</f>
        <v>　</v>
      </c>
      <c r="ADZ22" s="666"/>
      <c r="AEA22" s="667"/>
      <c r="AEB22" s="265"/>
      <c r="AEC22" s="665" t="str">
        <f>IF(AEF22="×",TIME(0,0,0),IF(AEH4="非常勤",ADC22,ADO22))</f>
        <v>　</v>
      </c>
      <c r="AED22" s="666"/>
      <c r="AEE22" s="667"/>
      <c r="AEF22" s="265"/>
      <c r="AEG22" s="665" t="str">
        <f>IF(AEJ22="×",TIME(0,0,0),IF(AEH4="非常勤",ADF22,ADR22))</f>
        <v>　</v>
      </c>
      <c r="AEH22" s="666"/>
      <c r="AEI22" s="667"/>
      <c r="AEJ22" s="265"/>
      <c r="AEK22" s="668"/>
      <c r="AEL22" s="669"/>
      <c r="AEM22" s="668"/>
      <c r="AEN22" s="670"/>
      <c r="AEO22" s="669"/>
      <c r="AEP22" s="671"/>
      <c r="AEQ22" s="672"/>
      <c r="AER22" s="672"/>
      <c r="AES22" s="673"/>
      <c r="AET22" s="263">
        <f>$A$22</f>
        <v>8</v>
      </c>
      <c r="AEU22" s="264" t="str">
        <f>$B$22</f>
        <v>木</v>
      </c>
      <c r="AEV22" s="660"/>
      <c r="AEW22" s="661"/>
      <c r="AEX22" s="660"/>
      <c r="AEY22" s="661"/>
      <c r="AEZ22" s="662" t="str">
        <f>IFERROR(IF(OR(AEU22="日",AEU22="祝",AEU22=0,AEV22=""),"　",MAX(IF(AND(AEV22&lt;=AEZ14,AEX22&gt;AFA14),AFA14-AEZ14,IF(AND(AEV22&gt;AEZ14,AEX22&lt;=AFA14),AEX22-AEV22,IF(AND(AEV22&lt;=AEZ14,AEX22&lt;=AFA14),AEX22-AEZ14,IF(AND(AEV22&gt;AEZ14,AEX22&gt;AFA14),AFA14-AEV22,0)))),0)),0)</f>
        <v>　</v>
      </c>
      <c r="AFA22" s="663"/>
      <c r="AFB22" s="664"/>
      <c r="AFC22" s="662" t="str">
        <f>IFERROR(IF(OR(AEU22="日",AEU22="祝",AEU22=0,AEV22=""),"　",MAX(IF(AND(AEV22&gt;AFF14,AEX22&gt;AFD14),0,IF(AND(AEV22&lt;=AFF14,AEV22&gt;AFC14,AEX22&gt;AFD14),AFF14-AEV22,IF(AND(AEV22&lt;=AFF14,AEV22&lt;=AFC14,AEX22&gt;AFD14),AFF14-AFC14,IF(AND(AEV22&gt;AFC14,AEX22&lt;=AFD14),AEX22-AEV22,IF(AND(AEV22&lt;=AFC14,AEX22&lt;=AFD14),AEX22-AFC14,0))))),0)),0)</f>
        <v>　</v>
      </c>
      <c r="AFD22" s="663"/>
      <c r="AFE22" s="664"/>
      <c r="AFF22" s="662" t="str">
        <f>IFERROR(IF(OR(AEU22="日",AEU22="祝",AEU22=0,AEV22=""),"　",MAX(IF(AND(AEV22&lt;=AFF14,AEX22&gt;AFG14),AFG14-AFF14,IF(AEX22&lt;=AFG14,0,IF(AND(AEV22&gt;AFF14,AEX22&gt;AFG14),AFG14-AEV22,0))),0)),0)</f>
        <v>　</v>
      </c>
      <c r="AFG22" s="663"/>
      <c r="AFH22" s="664"/>
      <c r="AFI22" s="662" t="str">
        <f>IFERROR(IF(OR(AEU22="日",AEU22="祝",AEU22=0,AEV22=""),"　",MAX(IF(AEV22&gt;AFI14,AEX22-AEV22,IF(AEV22&lt;=AFI14,AEX22-AFI14,0)),0)),0)</f>
        <v>　</v>
      </c>
      <c r="AFJ22" s="663"/>
      <c r="AFK22" s="664"/>
      <c r="AFL22" s="662" t="str">
        <f>IFERROR(IF(OR(AEU22="日",AEU22="祝",AEU22=0,AEV22=""),"　",MAX(IF(AND(AEV22&lt;=AFL14,AEX22&gt;AFM14),AFM14-AFL14,IF(AND(AEV22&gt;AFL14,AEX22&lt;=AFM14),AEX22-AEV22,IF(AND(AEV22&lt;=AFL14,AEX22&lt;=AFM14),AEX22-AFL14,IF(AND(AEV22&gt;AFL14,AEX22&gt;AFM14),AFM14-AEV22,0)))),0)),0)</f>
        <v>　</v>
      </c>
      <c r="AFM22" s="663"/>
      <c r="AFN22" s="664"/>
      <c r="AFO22" s="662" t="str">
        <f>IFERROR(IF(OR(AEU22="日",AEU22="祝",AEU22=0,AEV22=""),"　",MAX(IF(AND(AEV22&gt;AFR14,AEX22&gt;AFP14),0,IF(AND(AEV22&lt;=AFR14,AEV22&gt;AFO14,AEX22&gt;AFP14),AFR14-AEV22,IF(AND(AEV22&lt;=AFR14,AEV22&lt;=AFO14,AEX22&gt;AFP14),AFR14-AFO14,IF(AND(AEV22&gt;AFO14,AEX22&lt;=AFP14),AEX22-AEV22,IF(AND(AEV22&lt;=AFO14,AEX22&lt;=AFP14),AEX22-AFO14,0))))),0)),0)</f>
        <v>　</v>
      </c>
      <c r="AFP22" s="663"/>
      <c r="AFQ22" s="664"/>
      <c r="AFR22" s="662" t="str">
        <f>IFERROR(IF(OR(AEU22="日",AEU22="祝",AEU22=0,AEV22=""),"　",MAX(IF(AND(AEV22&lt;=AFR14,AEX22&gt;AFS14),AFS14-AFR14,IF(AEX22&lt;=AFS14,0,IF(AND(AEV22&gt;AFR14,AEX22&gt;AFS14),AFS14-AEV22,0))),0)),0)</f>
        <v>　</v>
      </c>
      <c r="AFS22" s="663"/>
      <c r="AFT22" s="664"/>
      <c r="AFU22" s="662" t="str">
        <f t="shared" si="15"/>
        <v>　</v>
      </c>
      <c r="AFV22" s="663"/>
      <c r="AFW22" s="664"/>
      <c r="AFX22" s="665" t="str">
        <f>IF(AGA22="×",TIME(0,0,0),IF(AGK4="非常勤",AEZ22,AFL22))</f>
        <v>　</v>
      </c>
      <c r="AFY22" s="666"/>
      <c r="AFZ22" s="667"/>
      <c r="AGA22" s="265"/>
      <c r="AGB22" s="665" t="str">
        <f>IF(AGE22="×",TIME(0,0,0),IF(AGK4="非常勤",AFC22,AFO22))</f>
        <v>　</v>
      </c>
      <c r="AGC22" s="666"/>
      <c r="AGD22" s="667"/>
      <c r="AGE22" s="265"/>
      <c r="AGF22" s="665" t="str">
        <f>IF(AGI22="×",TIME(0,0,0),IF(AGK4="非常勤",AFF22,AFR22))</f>
        <v>　</v>
      </c>
      <c r="AGG22" s="666"/>
      <c r="AGH22" s="667"/>
      <c r="AGI22" s="265"/>
      <c r="AGJ22" s="665" t="str">
        <f>IF(AGM22="×",TIME(0,0,0),IF(AGK4="非常勤",AFI22,AFU22))</f>
        <v>　</v>
      </c>
      <c r="AGK22" s="666"/>
      <c r="AGL22" s="667"/>
      <c r="AGM22" s="265"/>
      <c r="AGN22" s="668"/>
      <c r="AGO22" s="669"/>
      <c r="AGP22" s="668"/>
      <c r="AGQ22" s="670"/>
      <c r="AGR22" s="669"/>
      <c r="AGS22" s="671"/>
      <c r="AGT22" s="672"/>
      <c r="AGU22" s="672"/>
      <c r="AGV22" s="673"/>
      <c r="AGW22" s="263">
        <f>$A$22</f>
        <v>8</v>
      </c>
      <c r="AGX22" s="264" t="str">
        <f>$B$22</f>
        <v>木</v>
      </c>
      <c r="AGY22" s="660"/>
      <c r="AGZ22" s="661"/>
      <c r="AHA22" s="660"/>
      <c r="AHB22" s="661"/>
      <c r="AHC22" s="662" t="str">
        <f>IFERROR(IF(OR(AGX22="日",AGX22="祝",AGX22=0,AGY22=""),"　",MAX(IF(AND(AGY22&lt;=AHC14,AHA22&gt;AHD14),AHD14-AHC14,IF(AND(AGY22&gt;AHC14,AHA22&lt;=AHD14),AHA22-AGY22,IF(AND(AGY22&lt;=AHC14,AHA22&lt;=AHD14),AHA22-AHC14,IF(AND(AGY22&gt;AHC14,AHA22&gt;AHD14),AHD14-AGY22,0)))),0)),0)</f>
        <v>　</v>
      </c>
      <c r="AHD22" s="663"/>
      <c r="AHE22" s="664"/>
      <c r="AHF22" s="662" t="str">
        <f>IFERROR(IF(OR(AGX22="日",AGX22="祝",AGX22=0,AGY22=""),"　",MAX(IF(AND(AGY22&gt;AHI14,AHA22&gt;AHG14),0,IF(AND(AGY22&lt;=AHI14,AGY22&gt;AHF14,AHA22&gt;AHG14),AHI14-AGY22,IF(AND(AGY22&lt;=AHI14,AGY22&lt;=AHF14,AHA22&gt;AHG14),AHI14-AHF14,IF(AND(AGY22&gt;AHF14,AHA22&lt;=AHG14),AHA22-AGY22,IF(AND(AGY22&lt;=AHF14,AHA22&lt;=AHG14),AHA22-AHF14,0))))),0)),0)</f>
        <v>　</v>
      </c>
      <c r="AHG22" s="663"/>
      <c r="AHH22" s="664"/>
      <c r="AHI22" s="662" t="str">
        <f>IFERROR(IF(OR(AGX22="日",AGX22="祝",AGX22=0,AGY22=""),"　",MAX(IF(AND(AGY22&lt;=AHI14,AHA22&gt;AHJ14),AHJ14-AHI14,IF(AHA22&lt;=AHJ14,0,IF(AND(AGY22&gt;AHI14,AHA22&gt;AHJ14),AHJ14-AGY22,0))),0)),0)</f>
        <v>　</v>
      </c>
      <c r="AHJ22" s="663"/>
      <c r="AHK22" s="664"/>
      <c r="AHL22" s="662" t="str">
        <f>IFERROR(IF(OR(AGX22="日",AGX22="祝",AGX22=0,AGY22=""),"　",MAX(IF(AGY22&gt;AHL14,AHA22-AGY22,IF(AGY22&lt;=AHL14,AHA22-AHL14,0)),0)),0)</f>
        <v>　</v>
      </c>
      <c r="AHM22" s="663"/>
      <c r="AHN22" s="664"/>
      <c r="AHO22" s="662" t="str">
        <f>IFERROR(IF(OR(AGX22="日",AGX22="祝",AGX22=0,AGY22=""),"　",MAX(IF(AND(AGY22&lt;=AHO14,AHA22&gt;AHP14),AHP14-AHO14,IF(AND(AGY22&gt;AHO14,AHA22&lt;=AHP14),AHA22-AGY22,IF(AND(AGY22&lt;=AHO14,AHA22&lt;=AHP14),AHA22-AHO14,IF(AND(AGY22&gt;AHO14,AHA22&gt;AHP14),AHP14-AGY22,0)))),0)),0)</f>
        <v>　</v>
      </c>
      <c r="AHP22" s="663"/>
      <c r="AHQ22" s="664"/>
      <c r="AHR22" s="662" t="str">
        <f>IFERROR(IF(OR(AGX22="日",AGX22="祝",AGX22=0,AGY22=""),"　",MAX(IF(AND(AGY22&gt;AHU14,AHA22&gt;AHS14),0,IF(AND(AGY22&lt;=AHU14,AGY22&gt;AHR14,AHA22&gt;AHS14),AHU14-AGY22,IF(AND(AGY22&lt;=AHU14,AGY22&lt;=AHR14,AHA22&gt;AHS14),AHU14-AHR14,IF(AND(AGY22&gt;AHR14,AHA22&lt;=AHS14),AHA22-AGY22,IF(AND(AGY22&lt;=AHR14,AHA22&lt;=AHS14),AHA22-AHR14,0))))),0)),0)</f>
        <v>　</v>
      </c>
      <c r="AHS22" s="663"/>
      <c r="AHT22" s="664"/>
      <c r="AHU22" s="662" t="str">
        <f>IFERROR(IF(OR(AGX22="日",AGX22="祝",AGX22=0,AGY22=""),"　",MAX(IF(AND(AGY22&lt;=AHU14,AHA22&gt;AHV14),AHV14-AHU14,IF(AHA22&lt;=AHV14,0,IF(AND(AGY22&gt;AHU14,AHA22&gt;AHV14),AHV14-AGY22,0))),0)),0)</f>
        <v>　</v>
      </c>
      <c r="AHV22" s="663"/>
      <c r="AHW22" s="664"/>
      <c r="AHX22" s="662" t="str">
        <f t="shared" si="16"/>
        <v>　</v>
      </c>
      <c r="AHY22" s="663"/>
      <c r="AHZ22" s="664"/>
      <c r="AIA22" s="665" t="str">
        <f>IF(AID22="×",TIME(0,0,0),IF(AIN4="非常勤",AHC22,AHO22))</f>
        <v>　</v>
      </c>
      <c r="AIB22" s="666"/>
      <c r="AIC22" s="667"/>
      <c r="AID22" s="265"/>
      <c r="AIE22" s="665" t="str">
        <f>IF(AIH22="×",TIME(0,0,0),IF(AIN4="非常勤",AHF22,AHR22))</f>
        <v>　</v>
      </c>
      <c r="AIF22" s="666"/>
      <c r="AIG22" s="667"/>
      <c r="AIH22" s="265"/>
      <c r="AII22" s="665" t="str">
        <f>IF(AIL22="×",TIME(0,0,0),IF(AIN4="非常勤",AHI22,AHU22))</f>
        <v>　</v>
      </c>
      <c r="AIJ22" s="666"/>
      <c r="AIK22" s="667"/>
      <c r="AIL22" s="265"/>
      <c r="AIM22" s="665" t="str">
        <f>IF(AIP22="×",TIME(0,0,0),IF(AIN4="非常勤",AHL22,AHX22))</f>
        <v>　</v>
      </c>
      <c r="AIN22" s="666"/>
      <c r="AIO22" s="667"/>
      <c r="AIP22" s="265"/>
      <c r="AIQ22" s="668"/>
      <c r="AIR22" s="669"/>
      <c r="AIS22" s="668"/>
      <c r="AIT22" s="670"/>
      <c r="AIU22" s="669"/>
      <c r="AIV22" s="671"/>
      <c r="AIW22" s="672"/>
      <c r="AIX22" s="672"/>
      <c r="AIY22" s="673"/>
      <c r="AIZ22" s="263">
        <f>$A$22</f>
        <v>8</v>
      </c>
      <c r="AJA22" s="264" t="str">
        <f>$B$22</f>
        <v>木</v>
      </c>
      <c r="AJB22" s="660"/>
      <c r="AJC22" s="661"/>
      <c r="AJD22" s="660"/>
      <c r="AJE22" s="661"/>
      <c r="AJF22" s="662" t="str">
        <f>IFERROR(IF(OR(AJA22="日",AJA22="祝",AJA22=0,AJB22=""),"　",MAX(IF(AND(AJB22&lt;=AJF14,AJD22&gt;AJG14),AJG14-AJF14,IF(AND(AJB22&gt;AJF14,AJD22&lt;=AJG14),AJD22-AJB22,IF(AND(AJB22&lt;=AJF14,AJD22&lt;=AJG14),AJD22-AJF14,IF(AND(AJB22&gt;AJF14,AJD22&gt;AJG14),AJG14-AJB22,0)))),0)),0)</f>
        <v>　</v>
      </c>
      <c r="AJG22" s="663"/>
      <c r="AJH22" s="664"/>
      <c r="AJI22" s="662" t="str">
        <f>IFERROR(IF(OR(AJA22="日",AJA22="祝",AJA22=0,AJB22=""),"　",MAX(IF(AND(AJB22&gt;AJL14,AJD22&gt;AJJ14),0,IF(AND(AJB22&lt;=AJL14,AJB22&gt;AJI14,AJD22&gt;AJJ14),AJL14-AJB22,IF(AND(AJB22&lt;=AJL14,AJB22&lt;=AJI14,AJD22&gt;AJJ14),AJL14-AJI14,IF(AND(AJB22&gt;AJI14,AJD22&lt;=AJJ14),AJD22-AJB22,IF(AND(AJB22&lt;=AJI14,AJD22&lt;=AJJ14),AJD22-AJI14,0))))),0)),0)</f>
        <v>　</v>
      </c>
      <c r="AJJ22" s="663"/>
      <c r="AJK22" s="664"/>
      <c r="AJL22" s="662" t="str">
        <f>IFERROR(IF(OR(AJA22="日",AJA22="祝",AJA22=0,AJB22=""),"　",MAX(IF(AND(AJB22&lt;=AJL14,AJD22&gt;AJM14),AJM14-AJL14,IF(AJD22&lt;=AJM14,0,IF(AND(AJB22&gt;AJL14,AJD22&gt;AJM14),AJM14-AJB22,0))),0)),0)</f>
        <v>　</v>
      </c>
      <c r="AJM22" s="663"/>
      <c r="AJN22" s="664"/>
      <c r="AJO22" s="662" t="str">
        <f>IFERROR(IF(OR(AJA22="日",AJA22="祝",AJA22=0,AJB22=""),"　",MAX(IF(AJB22&gt;AJO14,AJD22-AJB22,IF(AJB22&lt;=AJO14,AJD22-AJO14,0)),0)),0)</f>
        <v>　</v>
      </c>
      <c r="AJP22" s="663"/>
      <c r="AJQ22" s="664"/>
      <c r="AJR22" s="662" t="str">
        <f>IFERROR(IF(OR(AJA22="日",AJA22="祝",AJA22=0,AJB22=""),"　",MAX(IF(AND(AJB22&lt;=AJR14,AJD22&gt;AJS14),AJS14-AJR14,IF(AND(AJB22&gt;AJR14,AJD22&lt;=AJS14),AJD22-AJB22,IF(AND(AJB22&lt;=AJR14,AJD22&lt;=AJS14),AJD22-AJR14,IF(AND(AJB22&gt;AJR14,AJD22&gt;AJS14),AJS14-AJB22,0)))),0)),0)</f>
        <v>　</v>
      </c>
      <c r="AJS22" s="663"/>
      <c r="AJT22" s="664"/>
      <c r="AJU22" s="662" t="str">
        <f>IFERROR(IF(OR(AJA22="日",AJA22="祝",AJA22=0,AJB22=""),"　",MAX(IF(AND(AJB22&gt;AJX14,AJD22&gt;AJV14),0,IF(AND(AJB22&lt;=AJX14,AJB22&gt;AJU14,AJD22&gt;AJV14),AJX14-AJB22,IF(AND(AJB22&lt;=AJX14,AJB22&lt;=AJU14,AJD22&gt;AJV14),AJX14-AJU14,IF(AND(AJB22&gt;AJU14,AJD22&lt;=AJV14),AJD22-AJB22,IF(AND(AJB22&lt;=AJU14,AJD22&lt;=AJV14),AJD22-AJU14,0))))),0)),0)</f>
        <v>　</v>
      </c>
      <c r="AJV22" s="663"/>
      <c r="AJW22" s="664"/>
      <c r="AJX22" s="662" t="str">
        <f>IFERROR(IF(OR(AJA22="日",AJA22="祝",AJA22=0,AJB22=""),"　",MAX(IF(AND(AJB22&lt;=AJX14,AJD22&gt;AJY14),AJY14-AJX14,IF(AJD22&lt;=AJY14,0,IF(AND(AJB22&gt;AJX14,AJD22&gt;AJY14),AJY14-AJB22,0))),0)),0)</f>
        <v>　</v>
      </c>
      <c r="AJY22" s="663"/>
      <c r="AJZ22" s="664"/>
      <c r="AKA22" s="662" t="str">
        <f t="shared" si="17"/>
        <v>　</v>
      </c>
      <c r="AKB22" s="663"/>
      <c r="AKC22" s="664"/>
      <c r="AKD22" s="665" t="str">
        <f>IF(AKG22="×",TIME(0,0,0),IF(AKQ4="非常勤",AJF22,AJR22))</f>
        <v>　</v>
      </c>
      <c r="AKE22" s="666"/>
      <c r="AKF22" s="667"/>
      <c r="AKG22" s="265"/>
      <c r="AKH22" s="665" t="str">
        <f>IF(AKK22="×",TIME(0,0,0),IF(AKQ4="非常勤",AJI22,AJU22))</f>
        <v>　</v>
      </c>
      <c r="AKI22" s="666"/>
      <c r="AKJ22" s="667"/>
      <c r="AKK22" s="265"/>
      <c r="AKL22" s="665" t="str">
        <f>IF(AKO22="×",TIME(0,0,0),IF(AKQ4="非常勤",AJL22,AJX22))</f>
        <v>　</v>
      </c>
      <c r="AKM22" s="666"/>
      <c r="AKN22" s="667"/>
      <c r="AKO22" s="265"/>
      <c r="AKP22" s="665" t="str">
        <f>IF(AKS22="×",TIME(0,0,0),IF(AKQ4="非常勤",AJO22,AKA22))</f>
        <v>　</v>
      </c>
      <c r="AKQ22" s="666"/>
      <c r="AKR22" s="667"/>
      <c r="AKS22" s="265"/>
      <c r="AKT22" s="668"/>
      <c r="AKU22" s="669"/>
      <c r="AKV22" s="668"/>
      <c r="AKW22" s="670"/>
      <c r="AKX22" s="669"/>
      <c r="AKY22" s="671"/>
      <c r="AKZ22" s="672"/>
      <c r="ALA22" s="672"/>
      <c r="ALB22" s="673"/>
      <c r="ALC22" s="263">
        <f>$A$22</f>
        <v>8</v>
      </c>
      <c r="ALD22" s="264" t="str">
        <f>$B$22</f>
        <v>木</v>
      </c>
      <c r="ALE22" s="660"/>
      <c r="ALF22" s="661"/>
      <c r="ALG22" s="660"/>
      <c r="ALH22" s="661"/>
      <c r="ALI22" s="662" t="str">
        <f>IFERROR(IF(OR(ALD22="日",ALD22="祝",ALD22=0,ALE22=""),"　",MAX(IF(AND(ALE22&lt;=ALI14,ALG22&gt;ALJ14),ALJ14-ALI14,IF(AND(ALE22&gt;ALI14,ALG22&lt;=ALJ14),ALG22-ALE22,IF(AND(ALE22&lt;=ALI14,ALG22&lt;=ALJ14),ALG22-ALI14,IF(AND(ALE22&gt;ALI14,ALG22&gt;ALJ14),ALJ14-ALE22,0)))),0)),0)</f>
        <v>　</v>
      </c>
      <c r="ALJ22" s="663"/>
      <c r="ALK22" s="664"/>
      <c r="ALL22" s="662" t="str">
        <f>IFERROR(IF(OR(ALD22="日",ALD22="祝",ALD22=0,ALE22=""),"　",MAX(IF(AND(ALE22&gt;ALO14,ALG22&gt;ALM14),0,IF(AND(ALE22&lt;=ALO14,ALE22&gt;ALL14,ALG22&gt;ALM14),ALO14-ALE22,IF(AND(ALE22&lt;=ALO14,ALE22&lt;=ALL14,ALG22&gt;ALM14),ALO14-ALL14,IF(AND(ALE22&gt;ALL14,ALG22&lt;=ALM14),ALG22-ALE22,IF(AND(ALE22&lt;=ALL14,ALG22&lt;=ALM14),ALG22-ALL14,0))))),0)),0)</f>
        <v>　</v>
      </c>
      <c r="ALM22" s="663"/>
      <c r="ALN22" s="664"/>
      <c r="ALO22" s="662" t="str">
        <f>IFERROR(IF(OR(ALD22="日",ALD22="祝",ALD22=0,ALE22=""),"　",MAX(IF(AND(ALE22&lt;=ALO14,ALG22&gt;ALP14),ALP14-ALO14,IF(ALG22&lt;=ALP14,0,IF(AND(ALE22&gt;ALO14,ALG22&gt;ALP14),ALP14-ALE22,0))),0)),0)</f>
        <v>　</v>
      </c>
      <c r="ALP22" s="663"/>
      <c r="ALQ22" s="664"/>
      <c r="ALR22" s="662" t="str">
        <f>IFERROR(IF(OR(ALD22="日",ALD22="祝",ALD22=0,ALE22=""),"　",MAX(IF(ALE22&gt;ALR14,ALG22-ALE22,IF(ALE22&lt;=ALR14,ALG22-ALR14,0)),0)),0)</f>
        <v>　</v>
      </c>
      <c r="ALS22" s="663"/>
      <c r="ALT22" s="664"/>
      <c r="ALU22" s="662" t="str">
        <f>IFERROR(IF(OR(ALD22="日",ALD22="祝",ALD22=0,ALE22=""),"　",MAX(IF(AND(ALE22&lt;=ALU14,ALG22&gt;ALV14),ALV14-ALU14,IF(AND(ALE22&gt;ALU14,ALG22&lt;=ALV14),ALG22-ALE22,IF(AND(ALE22&lt;=ALU14,ALG22&lt;=ALV14),ALG22-ALU14,IF(AND(ALE22&gt;ALU14,ALG22&gt;ALV14),ALV14-ALE22,0)))),0)),0)</f>
        <v>　</v>
      </c>
      <c r="ALV22" s="663"/>
      <c r="ALW22" s="664"/>
      <c r="ALX22" s="662" t="str">
        <f>IFERROR(IF(OR(ALD22="日",ALD22="祝",ALD22=0,ALE22=""),"　",MAX(IF(AND(ALE22&gt;AMA14,ALG22&gt;ALY14),0,IF(AND(ALE22&lt;=AMA14,ALE22&gt;ALX14,ALG22&gt;ALY14),AMA14-ALE22,IF(AND(ALE22&lt;=AMA14,ALE22&lt;=ALX14,ALG22&gt;ALY14),AMA14-ALX14,IF(AND(ALE22&gt;ALX14,ALG22&lt;=ALY14),ALG22-ALE22,IF(AND(ALE22&lt;=ALX14,ALG22&lt;=ALY14),ALG22-ALX14,0))))),0)),0)</f>
        <v>　</v>
      </c>
      <c r="ALY22" s="663"/>
      <c r="ALZ22" s="664"/>
      <c r="AMA22" s="662" t="str">
        <f>IFERROR(IF(OR(ALD22="日",ALD22="祝",ALD22=0,ALE22=""),"　",MAX(IF(AND(ALE22&lt;=AMA14,ALG22&gt;AMB14),AMB14-AMA14,IF(ALG22&lt;=AMB14,0,IF(AND(ALE22&gt;AMA14,ALG22&gt;AMB14),AMB14-ALE22,0))),0)),0)</f>
        <v>　</v>
      </c>
      <c r="AMB22" s="663"/>
      <c r="AMC22" s="664"/>
      <c r="AMD22" s="662" t="str">
        <f t="shared" si="18"/>
        <v>　</v>
      </c>
      <c r="AME22" s="663"/>
      <c r="AMF22" s="664"/>
      <c r="AMG22" s="665" t="str">
        <f>IF(AMJ22="×",TIME(0,0,0),IF(AMT4="非常勤",ALI22,ALU22))</f>
        <v>　</v>
      </c>
      <c r="AMH22" s="666"/>
      <c r="AMI22" s="667"/>
      <c r="AMJ22" s="265"/>
      <c r="AMK22" s="665" t="str">
        <f>IF(AMN22="×",TIME(0,0,0),IF(AMT4="非常勤",ALL22,ALX22))</f>
        <v>　</v>
      </c>
      <c r="AML22" s="666"/>
      <c r="AMM22" s="667"/>
      <c r="AMN22" s="265"/>
      <c r="AMO22" s="665" t="str">
        <f>IF(AMR22="×",TIME(0,0,0),IF(AMT4="非常勤",ALO22,AMA22))</f>
        <v>　</v>
      </c>
      <c r="AMP22" s="666"/>
      <c r="AMQ22" s="667"/>
      <c r="AMR22" s="265"/>
      <c r="AMS22" s="665" t="str">
        <f>IF(AMV22="×",TIME(0,0,0),IF(AMT4="非常勤",ALR22,AMD22))</f>
        <v>　</v>
      </c>
      <c r="AMT22" s="666"/>
      <c r="AMU22" s="667"/>
      <c r="AMV22" s="265"/>
      <c r="AMW22" s="668"/>
      <c r="AMX22" s="669"/>
      <c r="AMY22" s="668"/>
      <c r="AMZ22" s="670"/>
      <c r="ANA22" s="669"/>
      <c r="ANB22" s="671"/>
      <c r="ANC22" s="672"/>
      <c r="AND22" s="672"/>
      <c r="ANE22" s="673"/>
      <c r="ANF22" s="263">
        <f>$A$22</f>
        <v>8</v>
      </c>
      <c r="ANG22" s="264" t="str">
        <f>$B$22</f>
        <v>木</v>
      </c>
      <c r="ANH22" s="660"/>
      <c r="ANI22" s="661"/>
      <c r="ANJ22" s="660"/>
      <c r="ANK22" s="661"/>
      <c r="ANL22" s="662" t="str">
        <f>IFERROR(IF(OR(ANG22="日",ANG22="祝",ANG22=0,ANH22=""),"　",MAX(IF(AND(ANH22&lt;=ANL14,ANJ22&gt;ANM14),ANM14-ANL14,IF(AND(ANH22&gt;ANL14,ANJ22&lt;=ANM14),ANJ22-ANH22,IF(AND(ANH22&lt;=ANL14,ANJ22&lt;=ANM14),ANJ22-ANL14,IF(AND(ANH22&gt;ANL14,ANJ22&gt;ANM14),ANM14-ANH22,0)))),0)),0)</f>
        <v>　</v>
      </c>
      <c r="ANM22" s="663"/>
      <c r="ANN22" s="664"/>
      <c r="ANO22" s="662" t="str">
        <f>IFERROR(IF(OR(ANG22="日",ANG22="祝",ANG22=0,ANH22=""),"　",MAX(IF(AND(ANH22&gt;ANR14,ANJ22&gt;ANP14),0,IF(AND(ANH22&lt;=ANR14,ANH22&gt;ANO14,ANJ22&gt;ANP14),ANR14-ANH22,IF(AND(ANH22&lt;=ANR14,ANH22&lt;=ANO14,ANJ22&gt;ANP14),ANR14-ANO14,IF(AND(ANH22&gt;ANO14,ANJ22&lt;=ANP14),ANJ22-ANH22,IF(AND(ANH22&lt;=ANO14,ANJ22&lt;=ANP14),ANJ22-ANO14,0))))),0)),0)</f>
        <v>　</v>
      </c>
      <c r="ANP22" s="663"/>
      <c r="ANQ22" s="664"/>
      <c r="ANR22" s="662" t="str">
        <f>IFERROR(IF(OR(ANG22="日",ANG22="祝",ANG22=0,ANH22=""),"　",MAX(IF(AND(ANH22&lt;=ANR14,ANJ22&gt;ANS14),ANS14-ANR14,IF(ANJ22&lt;=ANS14,0,IF(AND(ANH22&gt;ANR14,ANJ22&gt;ANS14),ANS14-ANH22,0))),0)),0)</f>
        <v>　</v>
      </c>
      <c r="ANS22" s="663"/>
      <c r="ANT22" s="664"/>
      <c r="ANU22" s="662" t="str">
        <f>IFERROR(IF(OR(ANG22="日",ANG22="祝",ANG22=0,ANH22=""),"　",MAX(IF(ANH22&gt;ANU14,ANJ22-ANH22,IF(ANH22&lt;=ANU14,ANJ22-ANU14,0)),0)),0)</f>
        <v>　</v>
      </c>
      <c r="ANV22" s="663"/>
      <c r="ANW22" s="664"/>
      <c r="ANX22" s="662" t="str">
        <f>IFERROR(IF(OR(ANG22="日",ANG22="祝",ANG22=0,ANH22=""),"　",MAX(IF(AND(ANH22&lt;=ANX14,ANJ22&gt;ANY14),ANY14-ANX14,IF(AND(ANH22&gt;ANX14,ANJ22&lt;=ANY14),ANJ22-ANH22,IF(AND(ANH22&lt;=ANX14,ANJ22&lt;=ANY14),ANJ22-ANX14,IF(AND(ANH22&gt;ANX14,ANJ22&gt;ANY14),ANY14-ANH22,0)))),0)),0)</f>
        <v>　</v>
      </c>
      <c r="ANY22" s="663"/>
      <c r="ANZ22" s="664"/>
      <c r="AOA22" s="662" t="str">
        <f>IFERROR(IF(OR(ANG22="日",ANG22="祝",ANG22=0,ANH22=""),"　",MAX(IF(AND(ANH22&gt;AOD14,ANJ22&gt;AOB14),0,IF(AND(ANH22&lt;=AOD14,ANH22&gt;AOA14,ANJ22&gt;AOB14),AOD14-ANH22,IF(AND(ANH22&lt;=AOD14,ANH22&lt;=AOA14,ANJ22&gt;AOB14),AOD14-AOA14,IF(AND(ANH22&gt;AOA14,ANJ22&lt;=AOB14),ANJ22-ANH22,IF(AND(ANH22&lt;=AOA14,ANJ22&lt;=AOB14),ANJ22-AOA14,0))))),0)),0)</f>
        <v>　</v>
      </c>
      <c r="AOB22" s="663"/>
      <c r="AOC22" s="664"/>
      <c r="AOD22" s="662" t="str">
        <f>IFERROR(IF(OR(ANG22="日",ANG22="祝",ANG22=0,ANH22=""),"　",MAX(IF(AND(ANH22&lt;=AOD14,ANJ22&gt;AOE14),AOE14-AOD14,IF(ANJ22&lt;=AOE14,0,IF(AND(ANH22&gt;AOD14,ANJ22&gt;AOE14),AOE14-ANH22,0))),0)),0)</f>
        <v>　</v>
      </c>
      <c r="AOE22" s="663"/>
      <c r="AOF22" s="664"/>
      <c r="AOG22" s="662" t="str">
        <f t="shared" si="19"/>
        <v>　</v>
      </c>
      <c r="AOH22" s="663"/>
      <c r="AOI22" s="664"/>
      <c r="AOJ22" s="665" t="str">
        <f>IF(AOM22="×",TIME(0,0,0),IF(AOW4="非常勤",ANL22,ANX22))</f>
        <v>　</v>
      </c>
      <c r="AOK22" s="666"/>
      <c r="AOL22" s="667"/>
      <c r="AOM22" s="265"/>
      <c r="AON22" s="665" t="str">
        <f>IF(AOQ22="×",TIME(0,0,0),IF(AOW4="非常勤",ANO22,AOA22))</f>
        <v>　</v>
      </c>
      <c r="AOO22" s="666"/>
      <c r="AOP22" s="667"/>
      <c r="AOQ22" s="265"/>
      <c r="AOR22" s="665" t="str">
        <f>IF(AOU22="×",TIME(0,0,0),IF(AOW4="非常勤",ANR22,AOD22))</f>
        <v>　</v>
      </c>
      <c r="AOS22" s="666"/>
      <c r="AOT22" s="667"/>
      <c r="AOU22" s="265"/>
      <c r="AOV22" s="665" t="str">
        <f>IF(AOY22="×",TIME(0,0,0),IF(AOW4="非常勤",ANU22,AOG22))</f>
        <v>　</v>
      </c>
      <c r="AOW22" s="666"/>
      <c r="AOX22" s="667"/>
      <c r="AOY22" s="265"/>
      <c r="AOZ22" s="668"/>
      <c r="APA22" s="669"/>
      <c r="APB22" s="668"/>
      <c r="APC22" s="670"/>
      <c r="APD22" s="669"/>
      <c r="APE22" s="671"/>
      <c r="APF22" s="672"/>
      <c r="APG22" s="672"/>
      <c r="APH22" s="673"/>
      <c r="API22" s="263">
        <f>$A$22</f>
        <v>8</v>
      </c>
      <c r="APJ22" s="264" t="str">
        <f>$B$22</f>
        <v>木</v>
      </c>
      <c r="APK22" s="660"/>
      <c r="APL22" s="661"/>
      <c r="APM22" s="660"/>
      <c r="APN22" s="661"/>
      <c r="APO22" s="662" t="str">
        <f>IFERROR(IF(OR(APJ22="日",APJ22="祝",APJ22=0,APK22=""),"　",MAX(IF(AND(APK22&lt;=APO14,APM22&gt;APP14),APP14-APO14,IF(AND(APK22&gt;APO14,APM22&lt;=APP14),APM22-APK22,IF(AND(APK22&lt;=APO14,APM22&lt;=APP14),APM22-APO14,IF(AND(APK22&gt;APO14,APM22&gt;APP14),APP14-APK22,0)))),0)),0)</f>
        <v>　</v>
      </c>
      <c r="APP22" s="663"/>
      <c r="APQ22" s="664"/>
      <c r="APR22" s="662" t="str">
        <f>IFERROR(IF(OR(APJ22="日",APJ22="祝",APJ22=0,APK22=""),"　",MAX(IF(AND(APK22&gt;APU14,APM22&gt;APS14),0,IF(AND(APK22&lt;=APU14,APK22&gt;APR14,APM22&gt;APS14),APU14-APK22,IF(AND(APK22&lt;=APU14,APK22&lt;=APR14,APM22&gt;APS14),APU14-APR14,IF(AND(APK22&gt;APR14,APM22&lt;=APS14),APM22-APK22,IF(AND(APK22&lt;=APR14,APM22&lt;=APS14),APM22-APR14,0))))),0)),0)</f>
        <v>　</v>
      </c>
      <c r="APS22" s="663"/>
      <c r="APT22" s="664"/>
      <c r="APU22" s="662" t="str">
        <f>IFERROR(IF(OR(APJ22="日",APJ22="祝",APJ22=0,APK22=""),"　",MAX(IF(AND(APK22&lt;=APU14,APM22&gt;APV14),APV14-APU14,IF(APM22&lt;=APV14,0,IF(AND(APK22&gt;APU14,APM22&gt;APV14),APV14-APK22,0))),0)),0)</f>
        <v>　</v>
      </c>
      <c r="APV22" s="663"/>
      <c r="APW22" s="664"/>
      <c r="APX22" s="662" t="str">
        <f>IFERROR(IF(OR(APJ22="日",APJ22="祝",APJ22=0,APK22=""),"　",MAX(IF(APK22&gt;APX14,APM22-APK22,IF(APK22&lt;=APX14,APM22-APX14,0)),0)),0)</f>
        <v>　</v>
      </c>
      <c r="APY22" s="663"/>
      <c r="APZ22" s="664"/>
      <c r="AQA22" s="662" t="str">
        <f>IFERROR(IF(OR(APJ22="日",APJ22="祝",APJ22=0,APK22=""),"　",MAX(IF(AND(APK22&lt;=AQA14,APM22&gt;AQB14),AQB14-AQA14,IF(AND(APK22&gt;AQA14,APM22&lt;=AQB14),APM22-APK22,IF(AND(APK22&lt;=AQA14,APM22&lt;=AQB14),APM22-AQA14,IF(AND(APK22&gt;AQA14,APM22&gt;AQB14),AQB14-APK22,0)))),0)),0)</f>
        <v>　</v>
      </c>
      <c r="AQB22" s="663"/>
      <c r="AQC22" s="664"/>
      <c r="AQD22" s="662" t="str">
        <f>IFERROR(IF(OR(APJ22="日",APJ22="祝",APJ22=0,APK22=""),"　",MAX(IF(AND(APK22&gt;AQG14,APM22&gt;AQE14),0,IF(AND(APK22&lt;=AQG14,APK22&gt;AQD14,APM22&gt;AQE14),AQG14-APK22,IF(AND(APK22&lt;=AQG14,APK22&lt;=AQD14,APM22&gt;AQE14),AQG14-AQD14,IF(AND(APK22&gt;AQD14,APM22&lt;=AQE14),APM22-APK22,IF(AND(APK22&lt;=AQD14,APM22&lt;=AQE14),APM22-AQD14,0))))),0)),0)</f>
        <v>　</v>
      </c>
      <c r="AQE22" s="663"/>
      <c r="AQF22" s="664"/>
      <c r="AQG22" s="662" t="str">
        <f>IFERROR(IF(OR(APJ22="日",APJ22="祝",APJ22=0,APK22=""),"　",MAX(IF(AND(APK22&lt;=AQG14,APM22&gt;AQH14),AQH14-AQG14,IF(APM22&lt;=AQH14,0,IF(AND(APK22&gt;AQG14,APM22&gt;AQH14),AQH14-APK22,0))),0)),0)</f>
        <v>　</v>
      </c>
      <c r="AQH22" s="663"/>
      <c r="AQI22" s="664"/>
      <c r="AQJ22" s="662" t="str">
        <f t="shared" si="20"/>
        <v>　</v>
      </c>
      <c r="AQK22" s="663"/>
      <c r="AQL22" s="664"/>
      <c r="AQM22" s="665" t="str">
        <f>IF(AQP22="×",TIME(0,0,0),IF(AQZ4="非常勤",APO22,AQA22))</f>
        <v>　</v>
      </c>
      <c r="AQN22" s="666"/>
      <c r="AQO22" s="667"/>
      <c r="AQP22" s="265"/>
      <c r="AQQ22" s="665" t="str">
        <f>IF(AQT22="×",TIME(0,0,0),IF(AQZ4="非常勤",APR22,AQD22))</f>
        <v>　</v>
      </c>
      <c r="AQR22" s="666"/>
      <c r="AQS22" s="667"/>
      <c r="AQT22" s="265"/>
      <c r="AQU22" s="665" t="str">
        <f>IF(AQX22="×",TIME(0,0,0),IF(AQZ4="非常勤",APU22,AQG22))</f>
        <v>　</v>
      </c>
      <c r="AQV22" s="666"/>
      <c r="AQW22" s="667"/>
      <c r="AQX22" s="265"/>
      <c r="AQY22" s="665" t="str">
        <f>IF(ARB22="×",TIME(0,0,0),IF(AQZ4="非常勤",APX22,AQJ22))</f>
        <v>　</v>
      </c>
      <c r="AQZ22" s="666"/>
      <c r="ARA22" s="667"/>
      <c r="ARB22" s="265"/>
      <c r="ARC22" s="720"/>
      <c r="ARD22" s="720"/>
      <c r="ARE22" s="668"/>
      <c r="ARF22" s="670"/>
      <c r="ARG22" s="669"/>
      <c r="ARH22" s="671"/>
      <c r="ARI22" s="672"/>
      <c r="ARJ22" s="672"/>
      <c r="ARK22" s="673"/>
      <c r="ARL22" s="263">
        <f>$A$22</f>
        <v>8</v>
      </c>
      <c r="ARM22" s="264" t="str">
        <f>$B$22</f>
        <v>木</v>
      </c>
      <c r="ARN22" s="660"/>
      <c r="ARO22" s="661"/>
      <c r="ARP22" s="660"/>
      <c r="ARQ22" s="661"/>
      <c r="ARR22" s="662" t="str">
        <f>IFERROR(IF(OR(ARM22="日",ARM22="祝",ARM22=0,ARN22=""),"　",MAX(IF(AND(ARN22&lt;=ARR14,ARP22&gt;ARS14),ARS14-ARR14,IF(AND(ARN22&gt;ARR14,ARP22&lt;=ARS14),ARP22-ARN22,IF(AND(ARN22&lt;=ARR14,ARP22&lt;=ARS14),ARP22-ARR14,IF(AND(ARN22&gt;ARR14,ARP22&gt;ARS14),ARS14-ARN22,0)))),0)),0)</f>
        <v>　</v>
      </c>
      <c r="ARS22" s="663"/>
      <c r="ART22" s="664"/>
      <c r="ARU22" s="662" t="str">
        <f>IFERROR(IF(OR(ARM22="日",ARM22="祝",ARM22=0,ARN22=""),"　",MAX(IF(AND(ARN22&gt;ARX14,ARP22&gt;ARV14),0,IF(AND(ARN22&lt;=ARX14,ARN22&gt;ARU14,ARP22&gt;ARV14),ARX14-ARN22,IF(AND(ARN22&lt;=ARX14,ARN22&lt;=ARU14,ARP22&gt;ARV14),ARX14-ARU14,IF(AND(ARN22&gt;ARU14,ARP22&lt;=ARV14),ARP22-ARN22,IF(AND(ARN22&lt;=ARU14,ARP22&lt;=ARV14),ARP22-ARU14,0))))),0)),0)</f>
        <v>　</v>
      </c>
      <c r="ARV22" s="663"/>
      <c r="ARW22" s="664"/>
      <c r="ARX22" s="662" t="str">
        <f>IFERROR(IF(OR(ARM22="日",ARM22="祝",ARM22=0,ARN22=""),"　",MAX(IF(AND(ARN22&lt;=ARX14,ARP22&gt;ARY14),ARY14-ARX14,IF(ARP22&lt;=ARY14,0,IF(AND(ARN22&gt;ARX14,ARP22&gt;ARY14),ARY14-ARN22,0))),0)),0)</f>
        <v>　</v>
      </c>
      <c r="ARY22" s="663"/>
      <c r="ARZ22" s="664"/>
      <c r="ASA22" s="662" t="str">
        <f>IFERROR(IF(OR(ARM22="日",ARM22="祝",ARM22=0,ARN22=""),"　",MAX(IF(ARN22&gt;ASA14,ARP22-ARN22,IF(ARN22&lt;=ASA14,ARP22-ASA14,0)),0)),0)</f>
        <v>　</v>
      </c>
      <c r="ASB22" s="663"/>
      <c r="ASC22" s="664"/>
      <c r="ASD22" s="662" t="str">
        <f>IFERROR(IF(OR(ARM22="日",ARM22="祝",ARM22=0,ARN22=""),"　",MAX(IF(AND(ARN22&lt;=ASD14,ARP22&gt;ASE14),ASE14-ASD14,IF(AND(ARN22&gt;ASD14,ARP22&lt;=ASE14),ARP22-ARN22,IF(AND(ARN22&lt;=ASD14,ARP22&lt;=ASE14),ARP22-ASD14,IF(AND(ARN22&gt;ASD14,ARP22&gt;ASE14),ASE14-ARN22,0)))),0)),0)</f>
        <v>　</v>
      </c>
      <c r="ASE22" s="663"/>
      <c r="ASF22" s="664"/>
      <c r="ASG22" s="662" t="str">
        <f>IFERROR(IF(OR(ARM22="日",ARM22="祝",ARM22=0,ARN22=""),"　",MAX(IF(AND(ARN22&gt;ASJ14,ARP22&gt;ASH14),0,IF(AND(ARN22&lt;=ASJ14,ARN22&gt;ASG14,ARP22&gt;ASH14),ASJ14-ARN22,IF(AND(ARN22&lt;=ASJ14,ARN22&lt;=ASG14,ARP22&gt;ASH14),ASJ14-ASG14,IF(AND(ARN22&gt;ASG14,ARP22&lt;=ASH14),ARP22-ARN22,IF(AND(ARN22&lt;=ASG14,ARP22&lt;=ASH14),ARP22-ASG14,0))))),0)),0)</f>
        <v>　</v>
      </c>
      <c r="ASH22" s="663"/>
      <c r="ASI22" s="664"/>
      <c r="ASJ22" s="662" t="str">
        <f>IFERROR(IF(OR(ARM22="日",ARM22="祝",ARM22=0,ARN22=""),"　",MAX(IF(AND(ARN22&lt;=ASJ14,ARP22&gt;ASK14),ASK14-ASJ14,IF(ARP22&lt;=ASK14,0,IF(AND(ARN22&gt;ASJ14,ARP22&gt;ASK14),ASK14-ARN22,0))),0)),0)</f>
        <v>　</v>
      </c>
      <c r="ASK22" s="663"/>
      <c r="ASL22" s="664"/>
      <c r="ASM22" s="662" t="str">
        <f t="shared" si="21"/>
        <v>　</v>
      </c>
      <c r="ASN22" s="663"/>
      <c r="ASO22" s="664"/>
      <c r="ASP22" s="665" t="str">
        <f>IF(ASS22="×",TIME(0,0,0),IF(ATC4="非常勤",ARR22,ASD22))</f>
        <v>　</v>
      </c>
      <c r="ASQ22" s="666"/>
      <c r="ASR22" s="667"/>
      <c r="ASS22" s="265"/>
      <c r="AST22" s="665" t="str">
        <f>IF(ASW22="×",TIME(0,0,0),IF(ATC4="非常勤",ARU22,ASG22))</f>
        <v>　</v>
      </c>
      <c r="ASU22" s="666"/>
      <c r="ASV22" s="667"/>
      <c r="ASW22" s="265"/>
      <c r="ASX22" s="665" t="str">
        <f>IF(ATA22="×",TIME(0,0,0),IF(ATC4="非常勤",ARX22,ASJ22))</f>
        <v>　</v>
      </c>
      <c r="ASY22" s="666"/>
      <c r="ASZ22" s="667"/>
      <c r="ATA22" s="265"/>
      <c r="ATB22" s="665" t="str">
        <f>IF(ATE22="×",TIME(0,0,0),IF(ATC4="非常勤",ASA22,ASM22))</f>
        <v>　</v>
      </c>
      <c r="ATC22" s="666"/>
      <c r="ATD22" s="667"/>
      <c r="ATE22" s="265"/>
      <c r="ATF22" s="720"/>
      <c r="ATG22" s="720"/>
      <c r="ATH22" s="668"/>
      <c r="ATI22" s="670"/>
      <c r="ATJ22" s="669"/>
      <c r="ATK22" s="671"/>
      <c r="ATL22" s="672"/>
      <c r="ATM22" s="672"/>
      <c r="ATN22" s="673"/>
      <c r="ATO22" s="263">
        <f>$A$22</f>
        <v>8</v>
      </c>
      <c r="ATP22" s="264" t="str">
        <f>$B$22</f>
        <v>木</v>
      </c>
      <c r="ATQ22" s="660"/>
      <c r="ATR22" s="661"/>
      <c r="ATS22" s="660"/>
      <c r="ATT22" s="661"/>
      <c r="ATU22" s="662" t="str">
        <f>IFERROR(IF(OR(ATP22="日",ATP22="祝",ATP22=0,ATQ22=""),"　",MAX(IF(AND(ATQ22&lt;=ATU14,ATS22&gt;ATV14),ATV14-ATU14,IF(AND(ATQ22&gt;ATU14,ATS22&lt;=ATV14),ATS22-ATQ22,IF(AND(ATQ22&lt;=ATU14,ATS22&lt;=ATV14),ATS22-ATU14,IF(AND(ATQ22&gt;ATU14,ATS22&gt;ATV14),ATV14-ATQ22,0)))),0)),0)</f>
        <v>　</v>
      </c>
      <c r="ATV22" s="663"/>
      <c r="ATW22" s="664"/>
      <c r="ATX22" s="662" t="str">
        <f>IFERROR(IF(OR(ATP22="日",ATP22="祝",ATP22=0,ATQ22=""),"　",MAX(IF(AND(ATQ22&gt;AUA14,ATS22&gt;ATY14),0,IF(AND(ATQ22&lt;=AUA14,ATQ22&gt;ATX14,ATS22&gt;ATY14),AUA14-ATQ22,IF(AND(ATQ22&lt;=AUA14,ATQ22&lt;=ATX14,ATS22&gt;ATY14),AUA14-ATX14,IF(AND(ATQ22&gt;ATX14,ATS22&lt;=ATY14),ATS22-ATQ22,IF(AND(ATQ22&lt;=ATX14,ATS22&lt;=ATY14),ATS22-ATX14,0))))),0)),0)</f>
        <v>　</v>
      </c>
      <c r="ATY22" s="663"/>
      <c r="ATZ22" s="664"/>
      <c r="AUA22" s="662" t="str">
        <f>IFERROR(IF(OR(ATP22="日",ATP22="祝",ATP22=0,ATQ22=""),"　",MAX(IF(AND(ATQ22&lt;=AUA14,ATS22&gt;AUB14),AUB14-AUA14,IF(ATS22&lt;=AUB14,0,IF(AND(ATQ22&gt;AUA14,ATS22&gt;AUB14),AUB14-ATQ22,0))),0)),0)</f>
        <v>　</v>
      </c>
      <c r="AUB22" s="663"/>
      <c r="AUC22" s="664"/>
      <c r="AUD22" s="662" t="str">
        <f>IFERROR(IF(OR(ATP22="日",ATP22="祝",ATP22=0,ATQ22=""),"　",MAX(IF(ATQ22&gt;AUD14,ATS22-ATQ22,IF(ATQ22&lt;=AUD14,ATS22-AUD14,0)),0)),0)</f>
        <v>　</v>
      </c>
      <c r="AUE22" s="663"/>
      <c r="AUF22" s="664"/>
      <c r="AUG22" s="662" t="str">
        <f>IFERROR(IF(OR(ATP22="日",ATP22="祝",ATP22=0,ATQ22=""),"　",MAX(IF(AND(ATQ22&lt;=AUG14,ATS22&gt;AUH14),AUH14-AUG14,IF(AND(ATQ22&gt;AUG14,ATS22&lt;=AUH14),ATS22-ATQ22,IF(AND(ATQ22&lt;=AUG14,ATS22&lt;=AUH14),ATS22-AUG14,IF(AND(ATQ22&gt;AUG14,ATS22&gt;AUH14),AUH14-ATQ22,0)))),0)),0)</f>
        <v>　</v>
      </c>
      <c r="AUH22" s="663"/>
      <c r="AUI22" s="664"/>
      <c r="AUJ22" s="662" t="str">
        <f>IFERROR(IF(OR(ATP22="日",ATP22="祝",ATP22=0,ATQ22=""),"　",MAX(IF(AND(ATQ22&gt;AUM14,ATS22&gt;AUK14),0,IF(AND(ATQ22&lt;=AUM14,ATQ22&gt;AUJ14,ATS22&gt;AUK14),AUM14-ATQ22,IF(AND(ATQ22&lt;=AUM14,ATQ22&lt;=AUJ14,ATS22&gt;AUK14),AUM14-AUJ14,IF(AND(ATQ22&gt;AUJ14,ATS22&lt;=AUK14),ATS22-ATQ22,IF(AND(ATQ22&lt;=AUJ14,ATS22&lt;=AUK14),ATS22-AUJ14,0))))),0)),0)</f>
        <v>　</v>
      </c>
      <c r="AUK22" s="663"/>
      <c r="AUL22" s="664"/>
      <c r="AUM22" s="662" t="str">
        <f>IFERROR(IF(OR(ATP22="日",ATP22="祝",ATP22=0,ATQ22=""),"　",MAX(IF(AND(ATQ22&lt;=AUM14,ATS22&gt;AUN14),AUN14-AUM14,IF(ATS22&lt;=AUN14,0,IF(AND(ATQ22&gt;AUM14,ATS22&gt;AUN14),AUN14-ATQ22,0))),0)),0)</f>
        <v>　</v>
      </c>
      <c r="AUN22" s="663"/>
      <c r="AUO22" s="664"/>
      <c r="AUP22" s="662" t="str">
        <f t="shared" si="22"/>
        <v>　</v>
      </c>
      <c r="AUQ22" s="663"/>
      <c r="AUR22" s="664"/>
      <c r="AUS22" s="665" t="str">
        <f>IF(AUV22="×",TIME(0,0,0),IF(AVF4="非常勤",ATU22,AUG22))</f>
        <v>　</v>
      </c>
      <c r="AUT22" s="666"/>
      <c r="AUU22" s="667"/>
      <c r="AUV22" s="265"/>
      <c r="AUW22" s="665" t="str">
        <f>IF(AUZ22="×",TIME(0,0,0),IF(AVF4="非常勤",ATX22,AUJ22))</f>
        <v>　</v>
      </c>
      <c r="AUX22" s="666"/>
      <c r="AUY22" s="667"/>
      <c r="AUZ22" s="265"/>
      <c r="AVA22" s="665" t="str">
        <f>IF(AVD22="×",TIME(0,0,0),IF(AVF4="非常勤",AUA22,AUM22))</f>
        <v>　</v>
      </c>
      <c r="AVB22" s="666"/>
      <c r="AVC22" s="667"/>
      <c r="AVD22" s="265"/>
      <c r="AVE22" s="665" t="str">
        <f>IF(AVH22="×",TIME(0,0,0),IF(AVF4="非常勤",AUD22,AUP22))</f>
        <v>　</v>
      </c>
      <c r="AVF22" s="666"/>
      <c r="AVG22" s="667"/>
      <c r="AVH22" s="265"/>
      <c r="AVI22" s="668"/>
      <c r="AVJ22" s="669"/>
      <c r="AVK22" s="668"/>
      <c r="AVL22" s="670"/>
      <c r="AVM22" s="669"/>
      <c r="AVN22" s="671"/>
      <c r="AVO22" s="672"/>
      <c r="AVP22" s="672"/>
      <c r="AVQ22" s="673"/>
      <c r="AVR22" s="263">
        <f>$A$22</f>
        <v>8</v>
      </c>
      <c r="AVS22" s="264" t="str">
        <f>$B$22</f>
        <v>木</v>
      </c>
      <c r="AVT22" s="660"/>
      <c r="AVU22" s="661"/>
      <c r="AVV22" s="660"/>
      <c r="AVW22" s="661"/>
      <c r="AVX22" s="662" t="str">
        <f>IFERROR(IF(OR(AVS22="日",AVS22="祝",AVS22=0,AVT22=""),"　",MAX(IF(AND(AVT22&lt;=AVX14,AVV22&gt;AVY14),AVY14-AVX14,IF(AND(AVT22&gt;AVX14,AVV22&lt;=AVY14),AVV22-AVT22,IF(AND(AVT22&lt;=AVX14,AVV22&lt;=AVY14),AVV22-AVX14,IF(AND(AVT22&gt;AVX14,AVV22&gt;AVY14),AVY14-AVT22,0)))),0)),0)</f>
        <v>　</v>
      </c>
      <c r="AVY22" s="663"/>
      <c r="AVZ22" s="664"/>
      <c r="AWA22" s="662" t="str">
        <f>IFERROR(IF(OR(AVS22="日",AVS22="祝",AVS22=0,AVT22=""),"　",MAX(IF(AND(AVT22&gt;AWD14,AVV22&gt;AWB14),0,IF(AND(AVT22&lt;=AWD14,AVT22&gt;AWA14,AVV22&gt;AWB14),AWD14-AVT22,IF(AND(AVT22&lt;=AWD14,AVT22&lt;=AWA14,AVV22&gt;AWB14),AWD14-AWA14,IF(AND(AVT22&gt;AWA14,AVV22&lt;=AWB14),AVV22-AVT22,IF(AND(AVT22&lt;=AWA14,AVV22&lt;=AWB14),AVV22-AWA14,0))))),0)),0)</f>
        <v>　</v>
      </c>
      <c r="AWB22" s="663"/>
      <c r="AWC22" s="664"/>
      <c r="AWD22" s="662" t="str">
        <f>IFERROR(IF(OR(AVS22="日",AVS22="祝",AVS22=0,AVT22=""),"　",MAX(IF(AND(AVT22&lt;=AWD14,AVV22&gt;AWE14),AWE14-AWD14,IF(AVV22&lt;=AWE14,0,IF(AND(AVT22&gt;AWD14,AVV22&gt;AWE14),AWE14-AVT22,0))),0)),0)</f>
        <v>　</v>
      </c>
      <c r="AWE22" s="663"/>
      <c r="AWF22" s="664"/>
      <c r="AWG22" s="662" t="str">
        <f>IFERROR(IF(OR(AVS22="日",AVS22="祝",AVS22=0,AVT22=""),"　",MAX(IF(AVT22&gt;AWG14,AVV22-AVT22,IF(AVT22&lt;=AWG14,AVV22-AWG14,0)),0)),0)</f>
        <v>　</v>
      </c>
      <c r="AWH22" s="663"/>
      <c r="AWI22" s="664"/>
      <c r="AWJ22" s="662" t="str">
        <f>IFERROR(IF(OR(AVS22="日",AVS22="祝",AVS22=0,AVT22=""),"　",MAX(IF(AND(AVT22&lt;=AWJ14,AVV22&gt;AWK14),AWK14-AWJ14,IF(AND(AVT22&gt;AWJ14,AVV22&lt;=AWK14),AVV22-AVT22,IF(AND(AVT22&lt;=AWJ14,AVV22&lt;=AWK14),AVV22-AWJ14,IF(AND(AVT22&gt;AWJ14,AVV22&gt;AWK14),AWK14-AVT22,0)))),0)),0)</f>
        <v>　</v>
      </c>
      <c r="AWK22" s="663"/>
      <c r="AWL22" s="664"/>
      <c r="AWM22" s="662" t="str">
        <f>IFERROR(IF(OR(AVS22="日",AVS22="祝",AVS22=0,AVT22=""),"　",MAX(IF(AND(AVT22&gt;AWP14,AVV22&gt;AWN14),0,IF(AND(AVT22&lt;=AWP14,AVT22&gt;AWM14,AVV22&gt;AWN14),AWP14-AVT22,IF(AND(AVT22&lt;=AWP14,AVT22&lt;=AWM14,AVV22&gt;AWN14),AWP14-AWM14,IF(AND(AVT22&gt;AWM14,AVV22&lt;=AWN14),AVV22-AVT22,IF(AND(AVT22&lt;=AWM14,AVV22&lt;=AWN14),AVV22-AWM14,0))))),0)),0)</f>
        <v>　</v>
      </c>
      <c r="AWN22" s="663"/>
      <c r="AWO22" s="664"/>
      <c r="AWP22" s="662" t="str">
        <f>IFERROR(IF(OR(AVS22="日",AVS22="祝",AVS22=0,AVT22=""),"　",MAX(IF(AND(AVT22&lt;=AWP14,AVV22&gt;AWQ14),AWQ14-AWP14,IF(AVV22&lt;=AWQ14,0,IF(AND(AVT22&gt;AWP14,AVV22&gt;AWQ14),AWQ14-AVT22,0))),0)),0)</f>
        <v>　</v>
      </c>
      <c r="AWQ22" s="663"/>
      <c r="AWR22" s="664"/>
      <c r="AWS22" s="662" t="str">
        <f t="shared" si="23"/>
        <v>　</v>
      </c>
      <c r="AWT22" s="663"/>
      <c r="AWU22" s="664"/>
      <c r="AWV22" s="665" t="str">
        <f>IF(AWY22="×",TIME(0,0,0),IF(AXI4="非常勤",AVX22,AWJ22))</f>
        <v>　</v>
      </c>
      <c r="AWW22" s="666"/>
      <c r="AWX22" s="667"/>
      <c r="AWY22" s="265"/>
      <c r="AWZ22" s="665" t="str">
        <f>IF(AXC22="×",TIME(0,0,0),IF(AXI4="非常勤",AWA22,AWM22))</f>
        <v>　</v>
      </c>
      <c r="AXA22" s="666"/>
      <c r="AXB22" s="667"/>
      <c r="AXC22" s="265"/>
      <c r="AXD22" s="665" t="str">
        <f>IF(AXG22="×",TIME(0,0,0),IF(AXI4="非常勤",AWD22,AWP22))</f>
        <v>　</v>
      </c>
      <c r="AXE22" s="666"/>
      <c r="AXF22" s="667"/>
      <c r="AXG22" s="265"/>
      <c r="AXH22" s="665" t="str">
        <f>IF(AXK22="×",TIME(0,0,0),IF(AXI4="非常勤",AWG22,AWS22))</f>
        <v>　</v>
      </c>
      <c r="AXI22" s="666"/>
      <c r="AXJ22" s="667"/>
      <c r="AXK22" s="265"/>
      <c r="AXL22" s="668"/>
      <c r="AXM22" s="669"/>
      <c r="AXN22" s="668"/>
      <c r="AXO22" s="670"/>
      <c r="AXP22" s="669"/>
      <c r="AXQ22" s="671"/>
      <c r="AXR22" s="672"/>
      <c r="AXS22" s="672"/>
      <c r="AXT22" s="673"/>
      <c r="AXU22" s="263">
        <f>$A$22</f>
        <v>8</v>
      </c>
      <c r="AXV22" s="264" t="str">
        <f>$B$22</f>
        <v>木</v>
      </c>
      <c r="AXW22" s="660"/>
      <c r="AXX22" s="661"/>
      <c r="AXY22" s="660"/>
      <c r="AXZ22" s="661"/>
      <c r="AYA22" s="662" t="str">
        <f>IFERROR(IF(OR(AXV22="日",AXV22="祝",AXV22=0,AXW22=""),"　",MAX(IF(AND(AXW22&lt;=AYA14,AXY22&gt;AYB14),AYB14-AYA14,IF(AND(AXW22&gt;AYA14,AXY22&lt;=AYB14),AXY22-AXW22,IF(AND(AXW22&lt;=AYA14,AXY22&lt;=AYB14),AXY22-AYA14,IF(AND(AXW22&gt;AYA14,AXY22&gt;AYB14),AYB14-AXW22,0)))),0)),0)</f>
        <v>　</v>
      </c>
      <c r="AYB22" s="663"/>
      <c r="AYC22" s="664"/>
      <c r="AYD22" s="662" t="str">
        <f>IFERROR(IF(OR(AXV22="日",AXV22="祝",AXV22=0,AXW22=""),"　",MAX(IF(AND(AXW22&gt;AYG14,AXY22&gt;AYE14),0,IF(AND(AXW22&lt;=AYG14,AXW22&gt;AYD14,AXY22&gt;AYE14),AYG14-AXW22,IF(AND(AXW22&lt;=AYG14,AXW22&lt;=AYD14,AXY22&gt;AYE14),AYG14-AYD14,IF(AND(AXW22&gt;AYD14,AXY22&lt;=AYE14),AXY22-AXW22,IF(AND(AXW22&lt;=AYD14,AXY22&lt;=AYE14),AXY22-AYD14,0))))),0)),0)</f>
        <v>　</v>
      </c>
      <c r="AYE22" s="663"/>
      <c r="AYF22" s="664"/>
      <c r="AYG22" s="662" t="str">
        <f>IFERROR(IF(OR(AXV22="日",AXV22="祝",AXV22=0,AXW22=""),"　",MAX(IF(AND(AXW22&lt;=AYG14,AXY22&gt;AYH14),AYH14-AYG14,IF(AXY22&lt;=AYH14,0,IF(AND(AXW22&gt;AYG14,AXY22&gt;AYH14),AYH14-AXW22,0))),0)),0)</f>
        <v>　</v>
      </c>
      <c r="AYH22" s="663"/>
      <c r="AYI22" s="664"/>
      <c r="AYJ22" s="662" t="str">
        <f>IFERROR(IF(OR(AXV22="日",AXV22="祝",AXV22=0,AXW22=""),"　",MAX(IF(AXW22&gt;AYJ14,AXY22-AXW22,IF(AXW22&lt;=AYJ14,AXY22-AYJ14,0)),0)),0)</f>
        <v>　</v>
      </c>
      <c r="AYK22" s="663"/>
      <c r="AYL22" s="664"/>
      <c r="AYM22" s="662" t="str">
        <f>IFERROR(IF(OR(AXV22="日",AXV22="祝",AXV22=0,AXW22=""),"　",MAX(IF(AND(AXW22&lt;=AYM14,AXY22&gt;AYN14),AYN14-AYM14,IF(AND(AXW22&gt;AYM14,AXY22&lt;=AYN14),AXY22-AXW22,IF(AND(AXW22&lt;=AYM14,AXY22&lt;=AYN14),AXY22-AYM14,IF(AND(AXW22&gt;AYM14,AXY22&gt;AYN14),AYN14-AXW22,0)))),0)),0)</f>
        <v>　</v>
      </c>
      <c r="AYN22" s="663"/>
      <c r="AYO22" s="664"/>
      <c r="AYP22" s="662" t="str">
        <f>IFERROR(IF(OR(AXV22="日",AXV22="祝",AXV22=0,AXW22=""),"　",MAX(IF(AND(AXW22&gt;AYS14,AXY22&gt;AYQ14),0,IF(AND(AXW22&lt;=AYS14,AXW22&gt;AYP14,AXY22&gt;AYQ14),AYS14-AXW22,IF(AND(AXW22&lt;=AYS14,AXW22&lt;=AYP14,AXY22&gt;AYQ14),AYS14-AYP14,IF(AND(AXW22&gt;AYP14,AXY22&lt;=AYQ14),AXY22-AXW22,IF(AND(AXW22&lt;=AYP14,AXY22&lt;=AYQ14),AXY22-AYP14,0))))),0)),0)</f>
        <v>　</v>
      </c>
      <c r="AYQ22" s="663"/>
      <c r="AYR22" s="664"/>
      <c r="AYS22" s="662" t="str">
        <f>IFERROR(IF(OR(AXV22="日",AXV22="祝",AXV22=0,AXW22=""),"　",MAX(IF(AND(AXW22&lt;=AYS14,AXY22&gt;AYT14),AYT14-AYS14,IF(AXY22&lt;=AYT14,0,IF(AND(AXW22&gt;AYS14,AXY22&gt;AYT14),AYT14-AXW22,0))),0)),0)</f>
        <v>　</v>
      </c>
      <c r="AYT22" s="663"/>
      <c r="AYU22" s="664"/>
      <c r="AYV22" s="662" t="str">
        <f t="shared" si="24"/>
        <v>　</v>
      </c>
      <c r="AYW22" s="663"/>
      <c r="AYX22" s="664"/>
      <c r="AYY22" s="665" t="str">
        <f>IF(AZB22="×",TIME(0,0,0),IF(AZL4="非常勤",AYA22,AYM22))</f>
        <v>　</v>
      </c>
      <c r="AYZ22" s="666"/>
      <c r="AZA22" s="667"/>
      <c r="AZB22" s="265"/>
      <c r="AZC22" s="665" t="str">
        <f>IF(AZF22="×",TIME(0,0,0),IF(AZL4="非常勤",AYD22,AYP22))</f>
        <v>　</v>
      </c>
      <c r="AZD22" s="666"/>
      <c r="AZE22" s="667"/>
      <c r="AZF22" s="265"/>
      <c r="AZG22" s="665" t="str">
        <f>IF(AZJ22="×",TIME(0,0,0),IF(AZL4="非常勤",AYG22,AYS22))</f>
        <v>　</v>
      </c>
      <c r="AZH22" s="666"/>
      <c r="AZI22" s="667"/>
      <c r="AZJ22" s="265"/>
      <c r="AZK22" s="665" t="str">
        <f>IF(AZN22="×",TIME(0,0,0),IF(AZL4="非常勤",AYJ22,AYV22))</f>
        <v>　</v>
      </c>
      <c r="AZL22" s="666"/>
      <c r="AZM22" s="667"/>
      <c r="AZN22" s="265"/>
      <c r="AZO22" s="668"/>
      <c r="AZP22" s="669"/>
      <c r="AZQ22" s="668"/>
      <c r="AZR22" s="670"/>
      <c r="AZS22" s="669"/>
      <c r="AZT22" s="671"/>
      <c r="AZU22" s="672"/>
      <c r="AZV22" s="672"/>
      <c r="AZW22" s="673"/>
      <c r="AZX22" s="263">
        <f>$A$22</f>
        <v>8</v>
      </c>
      <c r="AZY22" s="264" t="str">
        <f>$B$22</f>
        <v>木</v>
      </c>
      <c r="AZZ22" s="660"/>
      <c r="BAA22" s="661"/>
      <c r="BAB22" s="660"/>
      <c r="BAC22" s="661"/>
      <c r="BAD22" s="662" t="str">
        <f>IFERROR(IF(OR(AZY22="日",AZY22="祝",AZY22=0,AZZ22=""),"　",MAX(IF(AND(AZZ22&lt;=BAD14,BAB22&gt;BAE14),BAE14-BAD14,IF(AND(AZZ22&gt;BAD14,BAB22&lt;=BAE14),BAB22-AZZ22,IF(AND(AZZ22&lt;=BAD14,BAB22&lt;=BAE14),BAB22-BAD14,IF(AND(AZZ22&gt;BAD14,BAB22&gt;BAE14),BAE14-AZZ22,0)))),0)),0)</f>
        <v>　</v>
      </c>
      <c r="BAE22" s="663"/>
      <c r="BAF22" s="664"/>
      <c r="BAG22" s="662" t="str">
        <f>IFERROR(IF(OR(AZY22="日",AZY22="祝",AZY22=0,AZZ22=""),"　",MAX(IF(AND(AZZ22&gt;BAJ14,BAB22&gt;BAH14),0,IF(AND(AZZ22&lt;=BAJ14,AZZ22&gt;BAG14,BAB22&gt;BAH14),BAJ14-AZZ22,IF(AND(AZZ22&lt;=BAJ14,AZZ22&lt;=BAG14,BAB22&gt;BAH14),BAJ14-BAG14,IF(AND(AZZ22&gt;BAG14,BAB22&lt;=BAH14),BAB22-AZZ22,IF(AND(AZZ22&lt;=BAG14,BAB22&lt;=BAH14),BAB22-BAG14,0))))),0)),0)</f>
        <v>　</v>
      </c>
      <c r="BAH22" s="663"/>
      <c r="BAI22" s="664"/>
      <c r="BAJ22" s="662" t="str">
        <f>IFERROR(IF(OR(AZY22="日",AZY22="祝",AZY22=0,AZZ22=""),"　",MAX(IF(AND(AZZ22&lt;=BAJ14,BAB22&gt;BAK14),BAK14-BAJ14,IF(BAB22&lt;=BAK14,0,IF(AND(AZZ22&gt;BAJ14,BAB22&gt;BAK14),BAK14-AZZ22,0))),0)),0)</f>
        <v>　</v>
      </c>
      <c r="BAK22" s="663"/>
      <c r="BAL22" s="664"/>
      <c r="BAM22" s="662" t="str">
        <f>IFERROR(IF(OR(AZY22="日",AZY22="祝",AZY22=0,AZZ22=""),"　",MAX(IF(AZZ22&gt;BAM14,BAB22-AZZ22,IF(AZZ22&lt;=BAM14,BAB22-BAM14,0)),0)),0)</f>
        <v>　</v>
      </c>
      <c r="BAN22" s="663"/>
      <c r="BAO22" s="664"/>
      <c r="BAP22" s="662" t="str">
        <f>IFERROR(IF(OR(AZY22="日",AZY22="祝",AZY22=0,AZZ22=""),"　",MAX(IF(AND(AZZ22&lt;=BAP14,BAB22&gt;BAQ14),BAQ14-BAP14,IF(AND(AZZ22&gt;BAP14,BAB22&lt;=BAQ14),BAB22-AZZ22,IF(AND(AZZ22&lt;=BAP14,BAB22&lt;=BAQ14),BAB22-BAP14,IF(AND(AZZ22&gt;BAP14,BAB22&gt;BAQ14),BAQ14-AZZ22,0)))),0)),0)</f>
        <v>　</v>
      </c>
      <c r="BAQ22" s="663"/>
      <c r="BAR22" s="664"/>
      <c r="BAS22" s="662" t="str">
        <f>IFERROR(IF(OR(AZY22="日",AZY22="祝",AZY22=0,AZZ22=""),"　",MAX(IF(AND(AZZ22&gt;BAV14,BAB22&gt;BAT14),0,IF(AND(AZZ22&lt;=BAV14,AZZ22&gt;BAS14,BAB22&gt;BAT14),BAV14-AZZ22,IF(AND(AZZ22&lt;=BAV14,AZZ22&lt;=BAS14,BAB22&gt;BAT14),BAV14-BAS14,IF(AND(AZZ22&gt;BAS14,BAB22&lt;=BAT14),BAB22-AZZ22,IF(AND(AZZ22&lt;=BAS14,BAB22&lt;=BAT14),BAB22-BAS14,0))))),0)),0)</f>
        <v>　</v>
      </c>
      <c r="BAT22" s="663"/>
      <c r="BAU22" s="664"/>
      <c r="BAV22" s="662" t="str">
        <f>IFERROR(IF(OR(AZY22="日",AZY22="祝",AZY22=0,AZZ22=""),"　",MAX(IF(AND(AZZ22&lt;=BAV14,BAB22&gt;BAW14),BAW14-BAV14,IF(BAB22&lt;=BAW14,0,IF(AND(AZZ22&gt;BAV14,BAB22&gt;BAW14),BAW14-AZZ22,0))),0)),0)</f>
        <v>　</v>
      </c>
      <c r="BAW22" s="663"/>
      <c r="BAX22" s="664"/>
      <c r="BAY22" s="662" t="str">
        <f t="shared" si="25"/>
        <v>　</v>
      </c>
      <c r="BAZ22" s="663"/>
      <c r="BBA22" s="664"/>
      <c r="BBB22" s="665" t="str">
        <f>IF(BBE22="×",TIME(0,0,0),IF(BBO4="非常勤",BAD22,BAP22))</f>
        <v>　</v>
      </c>
      <c r="BBC22" s="666"/>
      <c r="BBD22" s="667"/>
      <c r="BBE22" s="265"/>
      <c r="BBF22" s="665" t="str">
        <f>IF(BBI22="×",TIME(0,0,0),IF(BBO4="非常勤",BAG22,BAS22))</f>
        <v>　</v>
      </c>
      <c r="BBG22" s="666"/>
      <c r="BBH22" s="667"/>
      <c r="BBI22" s="265"/>
      <c r="BBJ22" s="665" t="str">
        <f>IF(BBM22="×",TIME(0,0,0),IF(BBO4="非常勤",BAJ22,BAV22))</f>
        <v>　</v>
      </c>
      <c r="BBK22" s="666"/>
      <c r="BBL22" s="667"/>
      <c r="BBM22" s="265"/>
      <c r="BBN22" s="665" t="str">
        <f>IF(BBQ22="×",TIME(0,0,0),IF(BBO4="非常勤",BAM22,BAY22))</f>
        <v>　</v>
      </c>
      <c r="BBO22" s="666"/>
      <c r="BBP22" s="667"/>
      <c r="BBQ22" s="265"/>
      <c r="BBR22" s="668"/>
      <c r="BBS22" s="669"/>
      <c r="BBT22" s="668"/>
      <c r="BBU22" s="670"/>
      <c r="BBV22" s="669"/>
      <c r="BBW22" s="671"/>
      <c r="BBX22" s="672"/>
      <c r="BBY22" s="672"/>
      <c r="BBZ22" s="673"/>
      <c r="BCA22" s="263">
        <f>$A$22</f>
        <v>8</v>
      </c>
      <c r="BCB22" s="264" t="str">
        <f>$B$22</f>
        <v>木</v>
      </c>
      <c r="BCC22" s="660"/>
      <c r="BCD22" s="661"/>
      <c r="BCE22" s="660"/>
      <c r="BCF22" s="661"/>
      <c r="BCG22" s="662" t="str">
        <f>IFERROR(IF(OR(BCB22="日",BCB22="祝",BCB22=0,BCC22=""),"　",MAX(IF(AND(BCC22&lt;=BCG14,BCE22&gt;BCH14),BCH14-BCG14,IF(AND(BCC22&gt;BCG14,BCE22&lt;=BCH14),BCE22-BCC22,IF(AND(BCC22&lt;=BCG14,BCE22&lt;=BCH14),BCE22-BCG14,IF(AND(BCC22&gt;BCG14,BCE22&gt;BCH14),BCH14-BCC22,0)))),0)),0)</f>
        <v>　</v>
      </c>
      <c r="BCH22" s="663"/>
      <c r="BCI22" s="664"/>
      <c r="BCJ22" s="662" t="str">
        <f>IFERROR(IF(OR(BCB22="日",BCB22="祝",BCB22=0,BCC22=""),"　",MAX(IF(AND(BCC22&gt;BCM14,BCE22&gt;BCK14),0,IF(AND(BCC22&lt;=BCM14,BCC22&gt;BCJ14,BCE22&gt;BCK14),BCM14-BCC22,IF(AND(BCC22&lt;=BCM14,BCC22&lt;=BCJ14,BCE22&gt;BCK14),BCM14-BCJ14,IF(AND(BCC22&gt;BCJ14,BCE22&lt;=BCK14),BCE22-BCC22,IF(AND(BCC22&lt;=BCJ14,BCE22&lt;=BCK14),BCE22-BCJ14,0))))),0)),0)</f>
        <v>　</v>
      </c>
      <c r="BCK22" s="663"/>
      <c r="BCL22" s="664"/>
      <c r="BCM22" s="662" t="str">
        <f>IFERROR(IF(OR(BCB22="日",BCB22="祝",BCB22=0,BCC22=""),"　",MAX(IF(AND(BCC22&lt;=BCM14,BCE22&gt;BCN14),BCN14-BCM14,IF(BCE22&lt;=BCN14,0,IF(AND(BCC22&gt;BCM14,BCE22&gt;BCN14),BCN14-BCC22,0))),0)),0)</f>
        <v>　</v>
      </c>
      <c r="BCN22" s="663"/>
      <c r="BCO22" s="664"/>
      <c r="BCP22" s="662" t="str">
        <f>IFERROR(IF(OR(BCB22="日",BCB22="祝",BCB22=0,BCC22=""),"　",MAX(IF(BCC22&gt;BCP14,BCE22-BCC22,IF(BCC22&lt;=BCP14,BCE22-BCP14,0)),0)),0)</f>
        <v>　</v>
      </c>
      <c r="BCQ22" s="663"/>
      <c r="BCR22" s="664"/>
      <c r="BCS22" s="662" t="str">
        <f>IFERROR(IF(OR(BCB22="日",BCB22="祝",BCB22=0,BCC22=""),"　",MAX(IF(AND(BCC22&lt;=BCS14,BCE22&gt;BCT14),BCT14-BCS14,IF(AND(BCC22&gt;BCS14,BCE22&lt;=BCT14),BCE22-BCC22,IF(AND(BCC22&lt;=BCS14,BCE22&lt;=BCT14),BCE22-BCS14,IF(AND(BCC22&gt;BCS14,BCE22&gt;BCT14),BCT14-BCC22,0)))),0)),0)</f>
        <v>　</v>
      </c>
      <c r="BCT22" s="663"/>
      <c r="BCU22" s="664"/>
      <c r="BCV22" s="662" t="str">
        <f>IFERROR(IF(OR(BCB22="日",BCB22="祝",BCB22=0,BCC22=""),"　",MAX(IF(AND(BCC22&gt;BCY14,BCE22&gt;BCW14),0,IF(AND(BCC22&lt;=BCY14,BCC22&gt;BCV14,BCE22&gt;BCW14),BCY14-BCC22,IF(AND(BCC22&lt;=BCY14,BCC22&lt;=BCV14,BCE22&gt;BCW14),BCY14-BCV14,IF(AND(BCC22&gt;BCV14,BCE22&lt;=BCW14),BCE22-BCC22,IF(AND(BCC22&lt;=BCV14,BCE22&lt;=BCW14),BCE22-BCV14,0))))),0)),0)</f>
        <v>　</v>
      </c>
      <c r="BCW22" s="663"/>
      <c r="BCX22" s="664"/>
      <c r="BCY22" s="662" t="str">
        <f>IFERROR(IF(OR(BCB22="日",BCB22="祝",BCB22=0,BCC22=""),"　",MAX(IF(AND(BCC22&lt;=BCY14,BCE22&gt;BCZ14),BCZ14-BCY14,IF(BCE22&lt;=BCZ14,0,IF(AND(BCC22&gt;BCY14,BCE22&gt;BCZ14),BCZ14-BCC22,0))),0)),0)</f>
        <v>　</v>
      </c>
      <c r="BCZ22" s="663"/>
      <c r="BDA22" s="664"/>
      <c r="BDB22" s="662" t="str">
        <f t="shared" si="26"/>
        <v>　</v>
      </c>
      <c r="BDC22" s="663"/>
      <c r="BDD22" s="664"/>
      <c r="BDE22" s="665" t="str">
        <f>IF(BDH22="×",TIME(0,0,0),IF(BDR4="非常勤",BCG22,BCS22))</f>
        <v>　</v>
      </c>
      <c r="BDF22" s="666"/>
      <c r="BDG22" s="667"/>
      <c r="BDH22" s="265"/>
      <c r="BDI22" s="665" t="str">
        <f>IF(BDL22="×",TIME(0,0,0),IF(BDR4="非常勤",BCJ22,BCV22))</f>
        <v>　</v>
      </c>
      <c r="BDJ22" s="666"/>
      <c r="BDK22" s="667"/>
      <c r="BDL22" s="265"/>
      <c r="BDM22" s="665" t="str">
        <f>IF(BDP22="×",TIME(0,0,0),IF(BDR4="非常勤",BCM22,BCY22))</f>
        <v>　</v>
      </c>
      <c r="BDN22" s="666"/>
      <c r="BDO22" s="667"/>
      <c r="BDP22" s="265"/>
      <c r="BDQ22" s="665" t="str">
        <f>IF(BDT22="×",TIME(0,0,0),IF(BDR4="非常勤",BCP22,BDB22))</f>
        <v>　</v>
      </c>
      <c r="BDR22" s="666"/>
      <c r="BDS22" s="667"/>
      <c r="BDT22" s="265"/>
      <c r="BDU22" s="668"/>
      <c r="BDV22" s="669"/>
      <c r="BDW22" s="668"/>
      <c r="BDX22" s="670"/>
      <c r="BDY22" s="669"/>
      <c r="BDZ22" s="671"/>
      <c r="BEA22" s="672"/>
      <c r="BEB22" s="672"/>
      <c r="BEC22" s="673"/>
      <c r="BED22" s="263">
        <f>$A$22</f>
        <v>8</v>
      </c>
      <c r="BEE22" s="264" t="str">
        <f>$B$22</f>
        <v>木</v>
      </c>
      <c r="BEF22" s="660"/>
      <c r="BEG22" s="661"/>
      <c r="BEH22" s="660"/>
      <c r="BEI22" s="661"/>
      <c r="BEJ22" s="662" t="str">
        <f>IFERROR(IF(OR(BEE22="日",BEE22="祝",BEE22=0,BEF22=""),"　",MAX(IF(AND(BEF22&lt;=BEJ14,BEH22&gt;BEK14),BEK14-BEJ14,IF(AND(BEF22&gt;BEJ14,BEH22&lt;=BEK14),BEH22-BEF22,IF(AND(BEF22&lt;=BEJ14,BEH22&lt;=BEK14),BEH22-BEJ14,IF(AND(BEF22&gt;BEJ14,BEH22&gt;BEK14),BEK14-BEF22,0)))),0)),0)</f>
        <v>　</v>
      </c>
      <c r="BEK22" s="663"/>
      <c r="BEL22" s="664"/>
      <c r="BEM22" s="662" t="str">
        <f>IFERROR(IF(OR(BEE22="日",BEE22="祝",BEE22=0,BEF22=""),"　",MAX(IF(AND(BEF22&gt;BEP14,BEH22&gt;BEN14),0,IF(AND(BEF22&lt;=BEP14,BEF22&gt;BEM14,BEH22&gt;BEN14),BEP14-BEF22,IF(AND(BEF22&lt;=BEP14,BEF22&lt;=BEM14,BEH22&gt;BEN14),BEP14-BEM14,IF(AND(BEF22&gt;BEM14,BEH22&lt;=BEN14),BEH22-BEF22,IF(AND(BEF22&lt;=BEM14,BEH22&lt;=BEN14),BEH22-BEM14,0))))),0)),0)</f>
        <v>　</v>
      </c>
      <c r="BEN22" s="663"/>
      <c r="BEO22" s="664"/>
      <c r="BEP22" s="662" t="str">
        <f>IFERROR(IF(OR(BEE22="日",BEE22="祝",BEE22=0,BEF22=""),"　",MAX(IF(AND(BEF22&lt;=BEP14,BEH22&gt;BEQ14),BEQ14-BEP14,IF(BEH22&lt;=BEQ14,0,IF(AND(BEF22&gt;BEP14,BEH22&gt;BEQ14),BEQ14-BEF22,0))),0)),0)</f>
        <v>　</v>
      </c>
      <c r="BEQ22" s="663"/>
      <c r="BER22" s="664"/>
      <c r="BES22" s="662" t="str">
        <f>IFERROR(IF(OR(BEE22="日",BEE22="祝",BEE22=0,BEF22=""),"　",MAX(IF(BEF22&gt;BES14,BEH22-BEF22,IF(BEF22&lt;=BES14,BEH22-BES14,0)),0)),0)</f>
        <v>　</v>
      </c>
      <c r="BET22" s="663"/>
      <c r="BEU22" s="664"/>
      <c r="BEV22" s="662" t="str">
        <f>IFERROR(IF(OR(BEE22="日",BEE22="祝",BEE22=0,BEF22=""),"　",MAX(IF(AND(BEF22&lt;=BEV14,BEH22&gt;BEW14),BEW14-BEV14,IF(AND(BEF22&gt;BEV14,BEH22&lt;=BEW14),BEH22-BEF22,IF(AND(BEF22&lt;=BEV14,BEH22&lt;=BEW14),BEH22-BEV14,IF(AND(BEF22&gt;BEV14,BEH22&gt;BEW14),BEW14-BEF22,0)))),0)),0)</f>
        <v>　</v>
      </c>
      <c r="BEW22" s="663"/>
      <c r="BEX22" s="664"/>
      <c r="BEY22" s="662" t="str">
        <f>IFERROR(IF(OR(BEE22="日",BEE22="祝",BEE22=0,BEF22=""),"　",MAX(IF(AND(BEF22&gt;BFB14,BEH22&gt;BEZ14),0,IF(AND(BEF22&lt;=BFB14,BEF22&gt;BEY14,BEH22&gt;BEZ14),BFB14-BEF22,IF(AND(BEF22&lt;=BFB14,BEF22&lt;=BEY14,BEH22&gt;BEZ14),BFB14-BEY14,IF(AND(BEF22&gt;BEY14,BEH22&lt;=BEZ14),BEH22-BEF22,IF(AND(BEF22&lt;=BEY14,BEH22&lt;=BEZ14),BEH22-BEY14,0))))),0)),0)</f>
        <v>　</v>
      </c>
      <c r="BEZ22" s="663"/>
      <c r="BFA22" s="664"/>
      <c r="BFB22" s="662" t="str">
        <f>IFERROR(IF(OR(BEE22="日",BEE22="祝",BEE22=0,BEF22=""),"　",MAX(IF(AND(BEF22&lt;=BFB14,BEH22&gt;BFC14),BFC14-BFB14,IF(BEH22&lt;=BFC14,0,IF(AND(BEF22&gt;BFB14,BEH22&gt;BFC14),BFC14-BEF22,0))),0)),0)</f>
        <v>　</v>
      </c>
      <c r="BFC22" s="663"/>
      <c r="BFD22" s="664"/>
      <c r="BFE22" s="662" t="str">
        <f t="shared" si="27"/>
        <v>　</v>
      </c>
      <c r="BFF22" s="663"/>
      <c r="BFG22" s="664"/>
      <c r="BFH22" s="665" t="str">
        <f>IF(BFK22="×",TIME(0,0,0),IF(BFU4="非常勤",BEJ22,BEV22))</f>
        <v>　</v>
      </c>
      <c r="BFI22" s="666"/>
      <c r="BFJ22" s="667"/>
      <c r="BFK22" s="265"/>
      <c r="BFL22" s="665" t="str">
        <f>IF(BFO22="×",TIME(0,0,0),IF(BFU4="非常勤",BEM22,BEY22))</f>
        <v>　</v>
      </c>
      <c r="BFM22" s="666"/>
      <c r="BFN22" s="667"/>
      <c r="BFO22" s="265"/>
      <c r="BFP22" s="665" t="str">
        <f>IF(BFS22="×",TIME(0,0,0),IF(BFU4="非常勤",BEP22,BFB22))</f>
        <v>　</v>
      </c>
      <c r="BFQ22" s="666"/>
      <c r="BFR22" s="667"/>
      <c r="BFS22" s="265"/>
      <c r="BFT22" s="665" t="str">
        <f>IF(BFW22="×",TIME(0,0,0),IF(BFU4="非常勤",BES22,BFE22))</f>
        <v>　</v>
      </c>
      <c r="BFU22" s="666"/>
      <c r="BFV22" s="667"/>
      <c r="BFW22" s="265"/>
      <c r="BFX22" s="668"/>
      <c r="BFY22" s="669"/>
      <c r="BFZ22" s="668"/>
      <c r="BGA22" s="670"/>
      <c r="BGB22" s="669"/>
      <c r="BGC22" s="671"/>
      <c r="BGD22" s="672"/>
      <c r="BGE22" s="672"/>
      <c r="BGF22" s="673"/>
      <c r="BGG22" s="263">
        <f>$A$22</f>
        <v>8</v>
      </c>
      <c r="BGH22" s="264" t="str">
        <f>$B$22</f>
        <v>木</v>
      </c>
      <c r="BGI22" s="660"/>
      <c r="BGJ22" s="661"/>
      <c r="BGK22" s="660"/>
      <c r="BGL22" s="661"/>
      <c r="BGM22" s="662" t="str">
        <f>IFERROR(IF(OR(BGH22="日",BGH22="祝",BGH22=0,BGI22=""),"　",MAX(IF(AND(BGI22&lt;=BGM14,BGK22&gt;BGN14),BGN14-BGM14,IF(AND(BGI22&gt;BGM14,BGK22&lt;=BGN14),BGK22-BGI22,IF(AND(BGI22&lt;=BGM14,BGK22&lt;=BGN14),BGK22-BGM14,IF(AND(BGI22&gt;BGM14,BGK22&gt;BGN14),BGN14-BGI22,0)))),0)),0)</f>
        <v>　</v>
      </c>
      <c r="BGN22" s="663"/>
      <c r="BGO22" s="664"/>
      <c r="BGP22" s="662" t="str">
        <f>IFERROR(IF(OR(BGH22="日",BGH22="祝",BGH22=0,BGI22=""),"　",MAX(IF(AND(BGI22&gt;BGS14,BGK22&gt;BGQ14),0,IF(AND(BGI22&lt;=BGS14,BGI22&gt;BGP14,BGK22&gt;BGQ14),BGS14-BGI22,IF(AND(BGI22&lt;=BGS14,BGI22&lt;=BGP14,BGK22&gt;BGQ14),BGS14-BGP14,IF(AND(BGI22&gt;BGP14,BGK22&lt;=BGQ14),BGK22-BGI22,IF(AND(BGI22&lt;=BGP14,BGK22&lt;=BGQ14),BGK22-BGP14,0))))),0)),0)</f>
        <v>　</v>
      </c>
      <c r="BGQ22" s="663"/>
      <c r="BGR22" s="664"/>
      <c r="BGS22" s="662" t="str">
        <f>IFERROR(IF(OR(BGH22="日",BGH22="祝",BGH22=0,BGI22=""),"　",MAX(IF(AND(BGI22&lt;=BGS14,BGK22&gt;BGT14),BGT14-BGS14,IF(BGK22&lt;=BGT14,0,IF(AND(BGI22&gt;BGS14,BGK22&gt;BGT14),BGT14-BGI22,0))),0)),0)</f>
        <v>　</v>
      </c>
      <c r="BGT22" s="663"/>
      <c r="BGU22" s="664"/>
      <c r="BGV22" s="662" t="str">
        <f>IFERROR(IF(OR(BGH22="日",BGH22="祝",BGH22=0,BGI22=""),"　",MAX(IF(BGI22&gt;BGV14,BGK22-BGI22,IF(BGI22&lt;=BGV14,BGK22-BGV14,0)),0)),0)</f>
        <v>　</v>
      </c>
      <c r="BGW22" s="663"/>
      <c r="BGX22" s="664"/>
      <c r="BGY22" s="662" t="str">
        <f>IFERROR(IF(OR(BGH22="日",BGH22="祝",BGH22=0,BGI22=""),"　",MAX(IF(AND(BGI22&lt;=BGY14,BGK22&gt;BGZ14),BGZ14-BGY14,IF(AND(BGI22&gt;BGY14,BGK22&lt;=BGZ14),BGK22-BGI22,IF(AND(BGI22&lt;=BGY14,BGK22&lt;=BGZ14),BGK22-BGY14,IF(AND(BGI22&gt;BGY14,BGK22&gt;BGZ14),BGZ14-BGI22,0)))),0)),0)</f>
        <v>　</v>
      </c>
      <c r="BGZ22" s="663"/>
      <c r="BHA22" s="664"/>
      <c r="BHB22" s="662" t="str">
        <f>IFERROR(IF(OR(BGH22="日",BGH22="祝",BGH22=0,BGI22=""),"　",MAX(IF(AND(BGI22&gt;BHE14,BGK22&gt;BHC14),0,IF(AND(BGI22&lt;=BHE14,BGI22&gt;BHB14,BGK22&gt;BHC14),BHE14-BGI22,IF(AND(BGI22&lt;=BHE14,BGI22&lt;=BHB14,BGK22&gt;BHC14),BHE14-BHB14,IF(AND(BGI22&gt;BHB14,BGK22&lt;=BHC14),BGK22-BGI22,IF(AND(BGI22&lt;=BHB14,BGK22&lt;=BHC14),BGK22-BHB14,0))))),0)),0)</f>
        <v>　</v>
      </c>
      <c r="BHC22" s="663"/>
      <c r="BHD22" s="664"/>
      <c r="BHE22" s="662" t="str">
        <f>IFERROR(IF(OR(BGH22="日",BGH22="祝",BGH22=0,BGI22=""),"　",MAX(IF(AND(BGI22&lt;=BHE14,BGK22&gt;BHF14),BHF14-BHE14,IF(BGK22&lt;=BHF14,0,IF(AND(BGI22&gt;BHE14,BGK22&gt;BHF14),BHF14-BGI22,0))),0)),0)</f>
        <v>　</v>
      </c>
      <c r="BHF22" s="663"/>
      <c r="BHG22" s="664"/>
      <c r="BHH22" s="662" t="str">
        <f t="shared" si="28"/>
        <v>　</v>
      </c>
      <c r="BHI22" s="663"/>
      <c r="BHJ22" s="664"/>
      <c r="BHK22" s="665" t="str">
        <f>IF(BHN22="×",TIME(0,0,0),IF(BHX4="非常勤",BGM22,BGY22))</f>
        <v>　</v>
      </c>
      <c r="BHL22" s="666"/>
      <c r="BHM22" s="667"/>
      <c r="BHN22" s="265"/>
      <c r="BHO22" s="665" t="str">
        <f>IF(BHR22="×",TIME(0,0,0),IF(BHX4="非常勤",BGP22,BHB22))</f>
        <v>　</v>
      </c>
      <c r="BHP22" s="666"/>
      <c r="BHQ22" s="667"/>
      <c r="BHR22" s="265"/>
      <c r="BHS22" s="665" t="str">
        <f>IF(BHV22="×",TIME(0,0,0),IF(BHX4="非常勤",BGS22,BHE22))</f>
        <v>　</v>
      </c>
      <c r="BHT22" s="666"/>
      <c r="BHU22" s="667"/>
      <c r="BHV22" s="265"/>
      <c r="BHW22" s="665" t="str">
        <f>IF(BHZ22="×",TIME(0,0,0),IF(BHX4="非常勤",BGV22,BHH22))</f>
        <v>　</v>
      </c>
      <c r="BHX22" s="666"/>
      <c r="BHY22" s="667"/>
      <c r="BHZ22" s="265"/>
      <c r="BIA22" s="668"/>
      <c r="BIB22" s="669"/>
      <c r="BIC22" s="668"/>
      <c r="BID22" s="670"/>
      <c r="BIE22" s="669"/>
      <c r="BIF22" s="671"/>
      <c r="BIG22" s="672"/>
      <c r="BIH22" s="672"/>
      <c r="BII22" s="673"/>
      <c r="BIJ22" s="263">
        <f>$A$22</f>
        <v>8</v>
      </c>
      <c r="BIK22" s="264" t="str">
        <f>$B$22</f>
        <v>木</v>
      </c>
      <c r="BIL22" s="660"/>
      <c r="BIM22" s="661"/>
      <c r="BIN22" s="660"/>
      <c r="BIO22" s="661"/>
      <c r="BIP22" s="662" t="str">
        <f>IFERROR(IF(OR(BIK22="日",BIK22="祝",BIK22=0,BIL22=""),"　",MAX(IF(AND(BIL22&lt;=BIP14,BIN22&gt;BIQ14),BIQ14-BIP14,IF(AND(BIL22&gt;BIP14,BIN22&lt;=BIQ14),BIN22-BIL22,IF(AND(BIL22&lt;=BIP14,BIN22&lt;=BIQ14),BIN22-BIP14,IF(AND(BIL22&gt;BIP14,BIN22&gt;BIQ14),BIQ14-BIL22,0)))),0)),0)</f>
        <v>　</v>
      </c>
      <c r="BIQ22" s="663"/>
      <c r="BIR22" s="664"/>
      <c r="BIS22" s="662" t="str">
        <f>IFERROR(IF(OR(BIK22="日",BIK22="祝",BIK22=0,BIL22=""),"　",MAX(IF(AND(BIL22&gt;BIV14,BIN22&gt;BIT14),0,IF(AND(BIL22&lt;=BIV14,BIL22&gt;BIS14,BIN22&gt;BIT14),BIV14-BIL22,IF(AND(BIL22&lt;=BIV14,BIL22&lt;=BIS14,BIN22&gt;BIT14),BIV14-BIS14,IF(AND(BIL22&gt;BIS14,BIN22&lt;=BIT14),BIN22-BIL22,IF(AND(BIL22&lt;=BIS14,BIN22&lt;=BIT14),BIN22-BIS14,0))))),0)),0)</f>
        <v>　</v>
      </c>
      <c r="BIT22" s="663"/>
      <c r="BIU22" s="664"/>
      <c r="BIV22" s="662" t="str">
        <f>IFERROR(IF(OR(BIK22="日",BIK22="祝",BIK22=0,BIL22=""),"　",MAX(IF(AND(BIL22&lt;=BIV14,BIN22&gt;BIW14),BIW14-BIV14,IF(BIN22&lt;=BIW14,0,IF(AND(BIL22&gt;BIV14,BIN22&gt;BIW14),BIW14-BIL22,0))),0)),0)</f>
        <v>　</v>
      </c>
      <c r="BIW22" s="663"/>
      <c r="BIX22" s="664"/>
      <c r="BIY22" s="662" t="str">
        <f>IFERROR(IF(OR(BIK22="日",BIK22="祝",BIK22=0,BIL22=""),"　",MAX(IF(BIL22&gt;BIY14,BIN22-BIL22,IF(BIL22&lt;=BIY14,BIN22-BIY14,0)),0)),0)</f>
        <v>　</v>
      </c>
      <c r="BIZ22" s="663"/>
      <c r="BJA22" s="664"/>
      <c r="BJB22" s="662" t="str">
        <f>IFERROR(IF(OR(BIK22="日",BIK22="祝",BIK22=0,BIL22=""),"　",MAX(IF(AND(BIL22&lt;=BJB14,BIN22&gt;BJC14),BJC14-BJB14,IF(AND(BIL22&gt;BJB14,BIN22&lt;=BJC14),BIN22-BIL22,IF(AND(BIL22&lt;=BJB14,BIN22&lt;=BJC14),BIN22-BJB14,IF(AND(BIL22&gt;BJB14,BIN22&gt;BJC14),BJC14-BIL22,0)))),0)),0)</f>
        <v>　</v>
      </c>
      <c r="BJC22" s="663"/>
      <c r="BJD22" s="664"/>
      <c r="BJE22" s="662" t="str">
        <f>IFERROR(IF(OR(BIK22="日",BIK22="祝",BIK22=0,BIL22=""),"　",MAX(IF(AND(BIL22&gt;BJH14,BIN22&gt;BJF14),0,IF(AND(BIL22&lt;=BJH14,BIL22&gt;BJE14,BIN22&gt;BJF14),BJH14-BIL22,IF(AND(BIL22&lt;=BJH14,BIL22&lt;=BJE14,BIN22&gt;BJF14),BJH14-BJE14,IF(AND(BIL22&gt;BJE14,BIN22&lt;=BJF14),BIN22-BIL22,IF(AND(BIL22&lt;=BJE14,BIN22&lt;=BJF14),BIN22-BJE14,0))))),0)),0)</f>
        <v>　</v>
      </c>
      <c r="BJF22" s="663"/>
      <c r="BJG22" s="664"/>
      <c r="BJH22" s="662" t="str">
        <f>IFERROR(IF(OR(BIK22="日",BIK22="祝",BIK22=0,BIL22=""),"　",MAX(IF(AND(BIL22&lt;=BJH14,BIN22&gt;BJI14),BJI14-BJH14,IF(BIN22&lt;=BJI14,0,IF(AND(BIL22&gt;BJH14,BIN22&gt;BJI14),BJI14-BIL22,0))),0)),0)</f>
        <v>　</v>
      </c>
      <c r="BJI22" s="663"/>
      <c r="BJJ22" s="664"/>
      <c r="BJK22" s="662" t="str">
        <f t="shared" si="29"/>
        <v>　</v>
      </c>
      <c r="BJL22" s="663"/>
      <c r="BJM22" s="664"/>
      <c r="BJN22" s="665" t="str">
        <f>IF(BJQ22="×",TIME(0,0,0),IF(BKA4="非常勤",BIP22,BJB22))</f>
        <v>　</v>
      </c>
      <c r="BJO22" s="666"/>
      <c r="BJP22" s="667"/>
      <c r="BJQ22" s="265"/>
      <c r="BJR22" s="665" t="str">
        <f>IF(BJU22="×",TIME(0,0,0),IF(BKA4="非常勤",BIS22,BJE22))</f>
        <v>　</v>
      </c>
      <c r="BJS22" s="666"/>
      <c r="BJT22" s="667"/>
      <c r="BJU22" s="265"/>
      <c r="BJV22" s="665" t="str">
        <f>IF(BJY22="×",TIME(0,0,0),IF(BKA4="非常勤",BIV22,BJH22))</f>
        <v>　</v>
      </c>
      <c r="BJW22" s="666"/>
      <c r="BJX22" s="667"/>
      <c r="BJY22" s="265"/>
      <c r="BJZ22" s="665" t="str">
        <f>IF(BKC22="×",TIME(0,0,0),IF(BKA4="非常勤",BIY22,BJK22))</f>
        <v>　</v>
      </c>
      <c r="BKA22" s="666"/>
      <c r="BKB22" s="667"/>
      <c r="BKC22" s="265"/>
      <c r="BKD22" s="668"/>
      <c r="BKE22" s="669"/>
      <c r="BKF22" s="668"/>
      <c r="BKG22" s="670"/>
      <c r="BKH22" s="669"/>
      <c r="BKI22" s="671"/>
      <c r="BKJ22" s="672"/>
      <c r="BKK22" s="672"/>
      <c r="BKL22" s="673"/>
      <c r="BKM22" s="263">
        <f>$A$22</f>
        <v>8</v>
      </c>
      <c r="BKN22" s="264" t="str">
        <f>$B$22</f>
        <v>木</v>
      </c>
      <c r="BKO22" s="660"/>
      <c r="BKP22" s="661"/>
      <c r="BKQ22" s="660"/>
      <c r="BKR22" s="661"/>
      <c r="BKS22" s="662" t="str">
        <f>IFERROR(IF(OR(BKN22="日",BKN22="祝",BKN22=0,BKO22=""),"　",MAX(IF(AND(BKO22&lt;=BKS14,BKQ22&gt;BKT14),BKT14-BKS14,IF(AND(BKO22&gt;BKS14,BKQ22&lt;=BKT14),BKQ22-BKO22,IF(AND(BKO22&lt;=BKS14,BKQ22&lt;=BKT14),BKQ22-BKS14,IF(AND(BKO22&gt;BKS14,BKQ22&gt;BKT14),BKT14-BKO22,0)))),0)),0)</f>
        <v>　</v>
      </c>
      <c r="BKT22" s="663"/>
      <c r="BKU22" s="664"/>
      <c r="BKV22" s="662" t="str">
        <f>IFERROR(IF(OR(BKN22="日",BKN22="祝",BKN22=0,BKO22=""),"　",MAX(IF(AND(BKO22&gt;BKY14,BKQ22&gt;BKW14),0,IF(AND(BKO22&lt;=BKY14,BKO22&gt;BKV14,BKQ22&gt;BKW14),BKY14-BKO22,IF(AND(BKO22&lt;=BKY14,BKO22&lt;=BKV14,BKQ22&gt;BKW14),BKY14-BKV14,IF(AND(BKO22&gt;BKV14,BKQ22&lt;=BKW14),BKQ22-BKO22,IF(AND(BKO22&lt;=BKV14,BKQ22&lt;=BKW14),BKQ22-BKV14,0))))),0)),0)</f>
        <v>　</v>
      </c>
      <c r="BKW22" s="663"/>
      <c r="BKX22" s="664"/>
      <c r="BKY22" s="662" t="str">
        <f>IFERROR(IF(OR(BKN22="日",BKN22="祝",BKN22=0,BKO22=""),"　",MAX(IF(AND(BKO22&lt;=BKY14,BKQ22&gt;BKZ14),BKZ14-BKY14,IF(BKQ22&lt;=BKZ14,0,IF(AND(BKO22&gt;BKY14,BKQ22&gt;BKZ14),BKZ14-BKO22,0))),0)),0)</f>
        <v>　</v>
      </c>
      <c r="BKZ22" s="663"/>
      <c r="BLA22" s="664"/>
      <c r="BLB22" s="662" t="str">
        <f>IFERROR(IF(OR(BKN22="日",BKN22="祝",BKN22=0,BKO22=""),"　",MAX(IF(BKO22&gt;BLB14,BKQ22-BKO22,IF(BKO22&lt;=BLB14,BKQ22-BLB14,0)),0)),0)</f>
        <v>　</v>
      </c>
      <c r="BLC22" s="663"/>
      <c r="BLD22" s="664"/>
      <c r="BLE22" s="662" t="str">
        <f>IFERROR(IF(OR(BKN22="日",BKN22="祝",BKN22=0,BKO22=""),"　",MAX(IF(AND(BKO22&lt;=BLE14,BKQ22&gt;BLF14),BLF14-BLE14,IF(AND(BKO22&gt;BLE14,BKQ22&lt;=BLF14),BKQ22-BKO22,IF(AND(BKO22&lt;=BLE14,BKQ22&lt;=BLF14),BKQ22-BLE14,IF(AND(BKO22&gt;BLE14,BKQ22&gt;BLF14),BLF14-BKO22,0)))),0)),0)</f>
        <v>　</v>
      </c>
      <c r="BLF22" s="663"/>
      <c r="BLG22" s="664"/>
      <c r="BLH22" s="662" t="str">
        <f>IFERROR(IF(OR(BKN22="日",BKN22="祝",BKN22=0,BKO22=""),"　",MAX(IF(AND(BKO22&gt;BLK14,BKQ22&gt;BLI14),0,IF(AND(BKO22&lt;=BLK14,BKO22&gt;BLH14,BKQ22&gt;BLI14),BLK14-BKO22,IF(AND(BKO22&lt;=BLK14,BKO22&lt;=BLH14,BKQ22&gt;BLI14),BLK14-BLH14,IF(AND(BKO22&gt;BLH14,BKQ22&lt;=BLI14),BKQ22-BKO22,IF(AND(BKO22&lt;=BLH14,BKQ22&lt;=BLI14),BKQ22-BLH14,0))))),0)),0)</f>
        <v>　</v>
      </c>
      <c r="BLI22" s="663"/>
      <c r="BLJ22" s="664"/>
      <c r="BLK22" s="662" t="str">
        <f>IFERROR(IF(OR(BKN22="日",BKN22="祝",BKN22=0,BKO22=""),"　",MAX(IF(AND(BKO22&lt;=BLK14,BKQ22&gt;BLL14),BLL14-BLK14,IF(BKQ22&lt;=BLL14,0,IF(AND(BKO22&gt;BLK14,BKQ22&gt;BLL14),BLL14-BKO22,0))),0)),0)</f>
        <v>　</v>
      </c>
      <c r="BLL22" s="663"/>
      <c r="BLM22" s="664"/>
      <c r="BLN22" s="662" t="str">
        <f t="shared" si="30"/>
        <v>　</v>
      </c>
      <c r="BLO22" s="663"/>
      <c r="BLP22" s="664"/>
      <c r="BLQ22" s="665" t="str">
        <f>IF(BLT22="×",TIME(0,0,0),IF(BMD4="非常勤",BKS22,BLE22))</f>
        <v>　</v>
      </c>
      <c r="BLR22" s="666"/>
      <c r="BLS22" s="667"/>
      <c r="BLT22" s="265"/>
      <c r="BLU22" s="665" t="str">
        <f>IF(BLX22="×",TIME(0,0,0),IF(BMD4="非常勤",BKV22,BLH22))</f>
        <v>　</v>
      </c>
      <c r="BLV22" s="666"/>
      <c r="BLW22" s="667"/>
      <c r="BLX22" s="265"/>
      <c r="BLY22" s="665" t="str">
        <f>IF(BMB22="×",TIME(0,0,0),IF(BMD4="非常勤",BKY22,BLK22))</f>
        <v>　</v>
      </c>
      <c r="BLZ22" s="666"/>
      <c r="BMA22" s="667"/>
      <c r="BMB22" s="265"/>
      <c r="BMC22" s="665" t="str">
        <f>IF(BMF22="×",TIME(0,0,0),IF(BMD4="非常勤",BLB22,BLN22))</f>
        <v>　</v>
      </c>
      <c r="BMD22" s="666"/>
      <c r="BME22" s="667"/>
      <c r="BMF22" s="265"/>
      <c r="BMG22" s="668"/>
      <c r="BMH22" s="669"/>
      <c r="BMI22" s="668"/>
      <c r="BMJ22" s="670"/>
      <c r="BMK22" s="669"/>
      <c r="BML22" s="671"/>
      <c r="BMM22" s="672"/>
      <c r="BMN22" s="672"/>
      <c r="BMO22" s="673"/>
      <c r="BMP22" s="263">
        <f>$A$22</f>
        <v>8</v>
      </c>
      <c r="BMQ22" s="264" t="str">
        <f>$B$22</f>
        <v>木</v>
      </c>
      <c r="BMR22" s="660"/>
      <c r="BMS22" s="661"/>
      <c r="BMT22" s="660"/>
      <c r="BMU22" s="661"/>
      <c r="BMV22" s="662" t="str">
        <f>IFERROR(IF(OR(BMQ22="日",BMQ22="祝",BMQ22=0,BMR22=""),"　",MAX(IF(AND(BMR22&lt;=BMV14,BMT22&gt;BMW14),BMW14-BMV14,IF(AND(BMR22&gt;BMV14,BMT22&lt;=BMW14),BMT22-BMR22,IF(AND(BMR22&lt;=BMV14,BMT22&lt;=BMW14),BMT22-BMV14,IF(AND(BMR22&gt;BMV14,BMT22&gt;BMW14),BMW14-BMR22,0)))),0)),0)</f>
        <v>　</v>
      </c>
      <c r="BMW22" s="663"/>
      <c r="BMX22" s="664"/>
      <c r="BMY22" s="662" t="str">
        <f>IFERROR(IF(OR(BMQ22="日",BMQ22="祝",BMQ22=0,BMR22=""),"　",MAX(IF(AND(BMR22&gt;BNB14,BMT22&gt;BMZ14),0,IF(AND(BMR22&lt;=BNB14,BMR22&gt;BMY14,BMT22&gt;BMZ14),BNB14-BMR22,IF(AND(BMR22&lt;=BNB14,BMR22&lt;=BMY14,BMT22&gt;BMZ14),BNB14-BMY14,IF(AND(BMR22&gt;BMY14,BMT22&lt;=BMZ14),BMT22-BMR22,IF(AND(BMR22&lt;=BMY14,BMT22&lt;=BMZ14),BMT22-BMY14,0))))),0)),0)</f>
        <v>　</v>
      </c>
      <c r="BMZ22" s="663"/>
      <c r="BNA22" s="664"/>
      <c r="BNB22" s="662" t="str">
        <f>IFERROR(IF(OR(BMQ22="日",BMQ22="祝",BMQ22=0,BMR22=""),"　",MAX(IF(AND(BMR22&lt;=BNB14,BMT22&gt;BNC14),BNC14-BNB14,IF(BMT22&lt;=BNC14,0,IF(AND(BMR22&gt;BNB14,BMT22&gt;BNC14),BNC14-BMR22,0))),0)),0)</f>
        <v>　</v>
      </c>
      <c r="BNC22" s="663"/>
      <c r="BND22" s="664"/>
      <c r="BNE22" s="662" t="str">
        <f>IFERROR(IF(OR(BMQ22="日",BMQ22="祝",BMQ22=0,BMR22=""),"　",MAX(IF(BMR22&gt;BNE14,BMT22-BMR22,IF(BMR22&lt;=BNE14,BMT22-BNE14,0)),0)),0)</f>
        <v>　</v>
      </c>
      <c r="BNF22" s="663"/>
      <c r="BNG22" s="664"/>
      <c r="BNH22" s="662" t="str">
        <f>IFERROR(IF(OR(BMQ22="日",BMQ22="祝",BMQ22=0,BMR22=""),"　",MAX(IF(AND(BMR22&lt;=BNH14,BMT22&gt;BNI14),BNI14-BNH14,IF(AND(BMR22&gt;BNH14,BMT22&lt;=BNI14),BMT22-BMR22,IF(AND(BMR22&lt;=BNH14,BMT22&lt;=BNI14),BMT22-BNH14,IF(AND(BMR22&gt;BNH14,BMT22&gt;BNI14),BNI14-BMR22,0)))),0)),0)</f>
        <v>　</v>
      </c>
      <c r="BNI22" s="663"/>
      <c r="BNJ22" s="664"/>
      <c r="BNK22" s="662" t="str">
        <f>IFERROR(IF(OR(BMQ22="日",BMQ22="祝",BMQ22=0,BMR22=""),"　",MAX(IF(AND(BMR22&gt;BNN14,BMT22&gt;BNL14),0,IF(AND(BMR22&lt;=BNN14,BMR22&gt;BNK14,BMT22&gt;BNL14),BNN14-BMR22,IF(AND(BMR22&lt;=BNN14,BMR22&lt;=BNK14,BMT22&gt;BNL14),BNN14-BNK14,IF(AND(BMR22&gt;BNK14,BMT22&lt;=BNL14),BMT22-BMR22,IF(AND(BMR22&lt;=BNK14,BMT22&lt;=BNL14),BMT22-BNK14,0))))),0)),0)</f>
        <v>　</v>
      </c>
      <c r="BNL22" s="663"/>
      <c r="BNM22" s="664"/>
      <c r="BNN22" s="662" t="str">
        <f>IFERROR(IF(OR(BMQ22="日",BMQ22="祝",BMQ22=0,BMR22=""),"　",MAX(IF(AND(BMR22&lt;=BNN14,BMT22&gt;BNO14),BNO14-BNN14,IF(BMT22&lt;=BNO14,0,IF(AND(BMR22&gt;BNN14,BMT22&gt;BNO14),BNO14-BMR22,0))),0)),0)</f>
        <v>　</v>
      </c>
      <c r="BNO22" s="663"/>
      <c r="BNP22" s="664"/>
      <c r="BNQ22" s="662" t="str">
        <f t="shared" si="31"/>
        <v>　</v>
      </c>
      <c r="BNR22" s="663"/>
      <c r="BNS22" s="664"/>
      <c r="BNT22" s="665" t="str">
        <f>IF(BNW22="×",TIME(0,0,0),IF(BOG4="非常勤",BMV22,BNH22))</f>
        <v>　</v>
      </c>
      <c r="BNU22" s="666"/>
      <c r="BNV22" s="667"/>
      <c r="BNW22" s="265"/>
      <c r="BNX22" s="665" t="str">
        <f>IF(BOA22="×",TIME(0,0,0),IF(BOG4="非常勤",BMY22,BNK22))</f>
        <v>　</v>
      </c>
      <c r="BNY22" s="666"/>
      <c r="BNZ22" s="667"/>
      <c r="BOA22" s="265"/>
      <c r="BOB22" s="665" t="str">
        <f>IF(BOE22="×",TIME(0,0,0),IF(BOG4="非常勤",BNB22,BNN22))</f>
        <v>　</v>
      </c>
      <c r="BOC22" s="666"/>
      <c r="BOD22" s="667"/>
      <c r="BOE22" s="265"/>
      <c r="BOF22" s="665" t="str">
        <f>IF(BOI22="×",TIME(0,0,0),IF(BOG4="非常勤",BNE22,BNQ22))</f>
        <v>　</v>
      </c>
      <c r="BOG22" s="666"/>
      <c r="BOH22" s="667"/>
      <c r="BOI22" s="265"/>
      <c r="BOJ22" s="668"/>
      <c r="BOK22" s="669"/>
      <c r="BOL22" s="668"/>
      <c r="BOM22" s="670"/>
      <c r="BON22" s="669"/>
      <c r="BOO22" s="671"/>
      <c r="BOP22" s="672"/>
      <c r="BOQ22" s="672"/>
      <c r="BOR22" s="673"/>
      <c r="BOS22" s="263">
        <f>$A$22</f>
        <v>8</v>
      </c>
      <c r="BOT22" s="264" t="str">
        <f>$B$22</f>
        <v>木</v>
      </c>
      <c r="BOU22" s="660"/>
      <c r="BOV22" s="661"/>
      <c r="BOW22" s="660"/>
      <c r="BOX22" s="661"/>
      <c r="BOY22" s="662" t="str">
        <f>IFERROR(IF(OR(BOT22="日",BOT22="祝",BOT22=0,BOU22=""),"　",MAX(IF(AND(BOU22&lt;=BOY14,BOW22&gt;BOZ14),BOZ14-BOY14,IF(AND(BOU22&gt;BOY14,BOW22&lt;=BOZ14),BOW22-BOU22,IF(AND(BOU22&lt;=BOY14,BOW22&lt;=BOZ14),BOW22-BOY14,IF(AND(BOU22&gt;BOY14,BOW22&gt;BOZ14),BOZ14-BOU22,0)))),0)),0)</f>
        <v>　</v>
      </c>
      <c r="BOZ22" s="663"/>
      <c r="BPA22" s="664"/>
      <c r="BPB22" s="662" t="str">
        <f>IFERROR(IF(OR(BOT22="日",BOT22="祝",BOT22=0,BOU22=""),"　",MAX(IF(AND(BOU22&gt;BPE14,BOW22&gt;BPC14),0,IF(AND(BOU22&lt;=BPE14,BOU22&gt;BPB14,BOW22&gt;BPC14),BPE14-BOU22,IF(AND(BOU22&lt;=BPE14,BOU22&lt;=BPB14,BOW22&gt;BPC14),BPE14-BPB14,IF(AND(BOU22&gt;BPB14,BOW22&lt;=BPC14),BOW22-BOU22,IF(AND(BOU22&lt;=BPB14,BOW22&lt;=BPC14),BOW22-BPB14,0))))),0)),0)</f>
        <v>　</v>
      </c>
      <c r="BPC22" s="663"/>
      <c r="BPD22" s="664"/>
      <c r="BPE22" s="662" t="str">
        <f>IFERROR(IF(OR(BOT22="日",BOT22="祝",BOT22=0,BOU22=""),"　",MAX(IF(AND(BOU22&lt;=BPE14,BOW22&gt;BPF14),BPF14-BPE14,IF(BOW22&lt;=BPF14,0,IF(AND(BOU22&gt;BPE14,BOW22&gt;BPF14),BPF14-BOU22,0))),0)),0)</f>
        <v>　</v>
      </c>
      <c r="BPF22" s="663"/>
      <c r="BPG22" s="664"/>
      <c r="BPH22" s="662" t="str">
        <f>IFERROR(IF(OR(BOT22="日",BOT22="祝",BOT22=0,BOU22=""),"　",MAX(IF(BOU22&gt;BPH14,BOW22-BOU22,IF(BOU22&lt;=BPH14,BOW22-BPH14,0)),0)),0)</f>
        <v>　</v>
      </c>
      <c r="BPI22" s="663"/>
      <c r="BPJ22" s="664"/>
      <c r="BPK22" s="662" t="str">
        <f>IFERROR(IF(OR(BOT22="日",BOT22="祝",BOT22=0,BOU22=""),"　",MAX(IF(AND(BOU22&lt;=BPK14,BOW22&gt;BPL14),BPL14-BPK14,IF(AND(BOU22&gt;BPK14,BOW22&lt;=BPL14),BOW22-BOU22,IF(AND(BOU22&lt;=BPK14,BOW22&lt;=BPL14),BOW22-BPK14,IF(AND(BOU22&gt;BPK14,BOW22&gt;BPL14),BPL14-BOU22,0)))),0)),0)</f>
        <v>　</v>
      </c>
      <c r="BPL22" s="663"/>
      <c r="BPM22" s="664"/>
      <c r="BPN22" s="662" t="str">
        <f>IFERROR(IF(OR(BOT22="日",BOT22="祝",BOT22=0,BOU22=""),"　",MAX(IF(AND(BOU22&gt;BPQ14,BOW22&gt;BPO14),0,IF(AND(BOU22&lt;=BPQ14,BOU22&gt;BPN14,BOW22&gt;BPO14),BPQ14-BOU22,IF(AND(BOU22&lt;=BPQ14,BOU22&lt;=BPN14,BOW22&gt;BPO14),BPQ14-BPN14,IF(AND(BOU22&gt;BPN14,BOW22&lt;=BPO14),BOW22-BOU22,IF(AND(BOU22&lt;=BPN14,BOW22&lt;=BPO14),BOW22-BPN14,0))))),0)),0)</f>
        <v>　</v>
      </c>
      <c r="BPO22" s="663"/>
      <c r="BPP22" s="664"/>
      <c r="BPQ22" s="662" t="str">
        <f>IFERROR(IF(OR(BOT22="日",BOT22="祝",BOT22=0,BOU22=""),"　",MAX(IF(AND(BOU22&lt;=BPQ14,BOW22&gt;BPR14),BPR14-BPQ14,IF(BOW22&lt;=BPR14,0,IF(AND(BOU22&gt;BPQ14,BOW22&gt;BPR14),BPR14-BOU22,0))),0)),0)</f>
        <v>　</v>
      </c>
      <c r="BPR22" s="663"/>
      <c r="BPS22" s="664"/>
      <c r="BPT22" s="662" t="str">
        <f t="shared" si="32"/>
        <v>　</v>
      </c>
      <c r="BPU22" s="663"/>
      <c r="BPV22" s="664"/>
      <c r="BPW22" s="665" t="str">
        <f>IF(BPZ22="×",TIME(0,0,0),IF(BQJ4="非常勤",BOY22,BPK22))</f>
        <v>　</v>
      </c>
      <c r="BPX22" s="666"/>
      <c r="BPY22" s="667"/>
      <c r="BPZ22" s="265"/>
      <c r="BQA22" s="665" t="str">
        <f>IF(BQD22="×",TIME(0,0,0),IF(BQJ4="非常勤",BPB22,BPN22))</f>
        <v>　</v>
      </c>
      <c r="BQB22" s="666"/>
      <c r="BQC22" s="667"/>
      <c r="BQD22" s="265"/>
      <c r="BQE22" s="665" t="str">
        <f>IF(BQH22="×",TIME(0,0,0),IF(BQJ4="非常勤",BPE22,BPQ22))</f>
        <v>　</v>
      </c>
      <c r="BQF22" s="666"/>
      <c r="BQG22" s="667"/>
      <c r="BQH22" s="265"/>
      <c r="BQI22" s="665" t="str">
        <f>IF(BQL22="×",TIME(0,0,0),IF(BQJ4="非常勤",BPH22,BPT22))</f>
        <v>　</v>
      </c>
      <c r="BQJ22" s="666"/>
      <c r="BQK22" s="667"/>
      <c r="BQL22" s="265"/>
      <c r="BQM22" s="668"/>
      <c r="BQN22" s="669"/>
      <c r="BQO22" s="668"/>
      <c r="BQP22" s="670"/>
      <c r="BQQ22" s="669"/>
      <c r="BQR22" s="671"/>
      <c r="BQS22" s="672"/>
      <c r="BQT22" s="672"/>
      <c r="BQU22" s="673"/>
      <c r="BQV22" s="263">
        <f>$A$22</f>
        <v>8</v>
      </c>
      <c r="BQW22" s="264" t="str">
        <f>$B$22</f>
        <v>木</v>
      </c>
      <c r="BQX22" s="660"/>
      <c r="BQY22" s="661"/>
      <c r="BQZ22" s="660"/>
      <c r="BRA22" s="661"/>
      <c r="BRB22" s="662" t="str">
        <f>IFERROR(IF(OR(BQW22="日",BQW22="祝",BQW22=0,BQX22=""),"　",MAX(IF(AND(BQX22&lt;=BRB14,BQZ22&gt;BRC14),BRC14-BRB14,IF(AND(BQX22&gt;BRB14,BQZ22&lt;=BRC14),BQZ22-BQX22,IF(AND(BQX22&lt;=BRB14,BQZ22&lt;=BRC14),BQZ22-BRB14,IF(AND(BQX22&gt;BRB14,BQZ22&gt;BRC14),BRC14-BQX22,0)))),0)),0)</f>
        <v>　</v>
      </c>
      <c r="BRC22" s="663"/>
      <c r="BRD22" s="664"/>
      <c r="BRE22" s="662" t="str">
        <f>IFERROR(IF(OR(BQW22="日",BQW22="祝",BQW22=0,BQX22=""),"　",MAX(IF(AND(BQX22&gt;BRH14,BQZ22&gt;BRF14),0,IF(AND(BQX22&lt;=BRH14,BQX22&gt;BRE14,BQZ22&gt;BRF14),BRH14-BQX22,IF(AND(BQX22&lt;=BRH14,BQX22&lt;=BRE14,BQZ22&gt;BRF14),BRH14-BRE14,IF(AND(BQX22&gt;BRE14,BQZ22&lt;=BRF14),BQZ22-BQX22,IF(AND(BQX22&lt;=BRE14,BQZ22&lt;=BRF14),BQZ22-BRE14,0))))),0)),0)</f>
        <v>　</v>
      </c>
      <c r="BRF22" s="663"/>
      <c r="BRG22" s="664"/>
      <c r="BRH22" s="662" t="str">
        <f>IFERROR(IF(OR(BQW22="日",BQW22="祝",BQW22=0,BQX22=""),"　",MAX(IF(AND(BQX22&lt;=BRH14,BQZ22&gt;BRI14),BRI14-BRH14,IF(BQZ22&lt;=BRI14,0,IF(AND(BQX22&gt;BRH14,BQZ22&gt;BRI14),BRI14-BQX22,0))),0)),0)</f>
        <v>　</v>
      </c>
      <c r="BRI22" s="663"/>
      <c r="BRJ22" s="664"/>
      <c r="BRK22" s="662" t="str">
        <f>IFERROR(IF(OR(BQW22="日",BQW22="祝",BQW22=0,BQX22=""),"　",MAX(IF(BQX22&gt;BRK14,BQZ22-BQX22,IF(BQX22&lt;=BRK14,BQZ22-BRK14,0)),0)),0)</f>
        <v>　</v>
      </c>
      <c r="BRL22" s="663"/>
      <c r="BRM22" s="664"/>
      <c r="BRN22" s="662" t="str">
        <f>IFERROR(IF(OR(BQW22="日",BQW22="祝",BQW22=0,BQX22=""),"　",MAX(IF(AND(BQX22&lt;=BRN14,BQZ22&gt;BRO14),BRO14-BRN14,IF(AND(BQX22&gt;BRN14,BQZ22&lt;=BRO14),BQZ22-BQX22,IF(AND(BQX22&lt;=BRN14,BQZ22&lt;=BRO14),BQZ22-BRN14,IF(AND(BQX22&gt;BRN14,BQZ22&gt;BRO14),BRO14-BQX22,0)))),0)),0)</f>
        <v>　</v>
      </c>
      <c r="BRO22" s="663"/>
      <c r="BRP22" s="664"/>
      <c r="BRQ22" s="662" t="str">
        <f>IFERROR(IF(OR(BQW22="日",BQW22="祝",BQW22=0,BQX22=""),"　",MAX(IF(AND(BQX22&gt;BRT14,BQZ22&gt;BRR14),0,IF(AND(BQX22&lt;=BRT14,BQX22&gt;BRQ14,BQZ22&gt;BRR14),BRT14-BQX22,IF(AND(BQX22&lt;=BRT14,BQX22&lt;=BRQ14,BQZ22&gt;BRR14),BRT14-BRQ14,IF(AND(BQX22&gt;BRQ14,BQZ22&lt;=BRR14),BQZ22-BQX22,IF(AND(BQX22&lt;=BRQ14,BQZ22&lt;=BRR14),BQZ22-BRQ14,0))))),0)),0)</f>
        <v>　</v>
      </c>
      <c r="BRR22" s="663"/>
      <c r="BRS22" s="664"/>
      <c r="BRT22" s="662" t="str">
        <f>IFERROR(IF(OR(BQW22="日",BQW22="祝",BQW22=0,BQX22=""),"　",MAX(IF(AND(BQX22&lt;=BRT14,BQZ22&gt;BRU14),BRU14-BRT14,IF(BQZ22&lt;=BRU14,0,IF(AND(BQX22&gt;BRT14,BQZ22&gt;BRU14),BRU14-BQX22,0))),0)),0)</f>
        <v>　</v>
      </c>
      <c r="BRU22" s="663"/>
      <c r="BRV22" s="664"/>
      <c r="BRW22" s="662" t="str">
        <f t="shared" si="33"/>
        <v>　</v>
      </c>
      <c r="BRX22" s="663"/>
      <c r="BRY22" s="664"/>
      <c r="BRZ22" s="665" t="str">
        <f>IF(BSC22="×",TIME(0,0,0),IF(BSM4="非常勤",BRB22,BRN22))</f>
        <v>　</v>
      </c>
      <c r="BSA22" s="666"/>
      <c r="BSB22" s="667"/>
      <c r="BSC22" s="265"/>
      <c r="BSD22" s="665" t="str">
        <f>IF(BSG22="×",TIME(0,0,0),IF(BSM4="非常勤",BRE22,BRQ22))</f>
        <v>　</v>
      </c>
      <c r="BSE22" s="666"/>
      <c r="BSF22" s="667"/>
      <c r="BSG22" s="265"/>
      <c r="BSH22" s="665" t="str">
        <f>IF(BSK22="×",TIME(0,0,0),IF(BSM4="非常勤",BRH22,BRT22))</f>
        <v>　</v>
      </c>
      <c r="BSI22" s="666"/>
      <c r="BSJ22" s="667"/>
      <c r="BSK22" s="265"/>
      <c r="BSL22" s="665" t="str">
        <f>IF(BSO22="×",TIME(0,0,0),IF(BSM4="非常勤",BRK22,BRW22))</f>
        <v>　</v>
      </c>
      <c r="BSM22" s="666"/>
      <c r="BSN22" s="667"/>
      <c r="BSO22" s="265"/>
      <c r="BSP22" s="668"/>
      <c r="BSQ22" s="669"/>
      <c r="BSR22" s="668"/>
      <c r="BSS22" s="670"/>
      <c r="BST22" s="669"/>
      <c r="BSU22" s="671"/>
      <c r="BSV22" s="672"/>
      <c r="BSW22" s="672"/>
      <c r="BSX22" s="673"/>
      <c r="BSY22" s="263">
        <f>$A$22</f>
        <v>8</v>
      </c>
      <c r="BSZ22" s="264" t="str">
        <f>$B$22</f>
        <v>木</v>
      </c>
      <c r="BTA22" s="660"/>
      <c r="BTB22" s="661"/>
      <c r="BTC22" s="660"/>
      <c r="BTD22" s="661"/>
      <c r="BTE22" s="662" t="str">
        <f>IFERROR(IF(OR(BSZ22="日",BSZ22="祝",BSZ22=0,BTA22=""),"　",MAX(IF(AND(BTA22&lt;=BTE14,BTC22&gt;BTF14),BTF14-BTE14,IF(AND(BTA22&gt;BTE14,BTC22&lt;=BTF14),BTC22-BTA22,IF(AND(BTA22&lt;=BTE14,BTC22&lt;=BTF14),BTC22-BTE14,IF(AND(BTA22&gt;BTE14,BTC22&gt;BTF14),BTF14-BTA22,0)))),0)),0)</f>
        <v>　</v>
      </c>
      <c r="BTF22" s="663"/>
      <c r="BTG22" s="664"/>
      <c r="BTH22" s="662" t="str">
        <f>IFERROR(IF(OR(BSZ22="日",BSZ22="祝",BSZ22=0,BTA22=""),"　",MAX(IF(AND(BTA22&gt;BTK14,BTC22&gt;BTI14),0,IF(AND(BTA22&lt;=BTK14,BTA22&gt;BTH14,BTC22&gt;BTI14),BTK14-BTA22,IF(AND(BTA22&lt;=BTK14,BTA22&lt;=BTH14,BTC22&gt;BTI14),BTK14-BTH14,IF(AND(BTA22&gt;BTH14,BTC22&lt;=BTI14),BTC22-BTA22,IF(AND(BTA22&lt;=BTH14,BTC22&lt;=BTI14),BTC22-BTH14,0))))),0)),0)</f>
        <v>　</v>
      </c>
      <c r="BTI22" s="663"/>
      <c r="BTJ22" s="664"/>
      <c r="BTK22" s="662" t="str">
        <f>IFERROR(IF(OR(BSZ22="日",BSZ22="祝",BSZ22=0,BTA22=""),"　",MAX(IF(AND(BTA22&lt;=BTK14,BTC22&gt;BTL14),BTL14-BTK14,IF(BTC22&lt;=BTL14,0,IF(AND(BTA22&gt;BTK14,BTC22&gt;BTL14),BTL14-BTA22,0))),0)),0)</f>
        <v>　</v>
      </c>
      <c r="BTL22" s="663"/>
      <c r="BTM22" s="664"/>
      <c r="BTN22" s="662" t="str">
        <f>IFERROR(IF(OR(BSZ22="日",BSZ22="祝",BSZ22=0,BTA22=""),"　",MAX(IF(BTA22&gt;BTN14,BTC22-BTA22,IF(BTA22&lt;=BTN14,BTC22-BTN14,0)),0)),0)</f>
        <v>　</v>
      </c>
      <c r="BTO22" s="663"/>
      <c r="BTP22" s="664"/>
      <c r="BTQ22" s="662" t="str">
        <f>IFERROR(IF(OR(BSZ22="日",BSZ22="祝",BSZ22=0,BTA22=""),"　",MAX(IF(AND(BTA22&lt;=BTQ14,BTC22&gt;BTR14),BTR14-BTQ14,IF(AND(BTA22&gt;BTQ14,BTC22&lt;=BTR14),BTC22-BTA22,IF(AND(BTA22&lt;=BTQ14,BTC22&lt;=BTR14),BTC22-BTQ14,IF(AND(BTA22&gt;BTQ14,BTC22&gt;BTR14),BTR14-BTA22,0)))),0)),0)</f>
        <v>　</v>
      </c>
      <c r="BTR22" s="663"/>
      <c r="BTS22" s="664"/>
      <c r="BTT22" s="662" t="str">
        <f>IFERROR(IF(OR(BSZ22="日",BSZ22="祝",BSZ22=0,BTA22=""),"　",MAX(IF(AND(BTA22&gt;BTW14,BTC22&gt;BTU14),0,IF(AND(BTA22&lt;=BTW14,BTA22&gt;BTT14,BTC22&gt;BTU14),BTW14-BTA22,IF(AND(BTA22&lt;=BTW14,BTA22&lt;=BTT14,BTC22&gt;BTU14),BTW14-BTT14,IF(AND(BTA22&gt;BTT14,BTC22&lt;=BTU14),BTC22-BTA22,IF(AND(BTA22&lt;=BTT14,BTC22&lt;=BTU14),BTC22-BTT14,0))))),0)),0)</f>
        <v>　</v>
      </c>
      <c r="BTU22" s="663"/>
      <c r="BTV22" s="664"/>
      <c r="BTW22" s="662" t="str">
        <f>IFERROR(IF(OR(BSZ22="日",BSZ22="祝",BSZ22=0,BTA22=""),"　",MAX(IF(AND(BTA22&lt;=BTW14,BTC22&gt;BTX14),BTX14-BTW14,IF(BTC22&lt;=BTX14,0,IF(AND(BTA22&gt;BTW14,BTC22&gt;BTX14),BTX14-BTA22,0))),0)),0)</f>
        <v>　</v>
      </c>
      <c r="BTX22" s="663"/>
      <c r="BTY22" s="664"/>
      <c r="BTZ22" s="662" t="str">
        <f t="shared" si="34"/>
        <v>　</v>
      </c>
      <c r="BUA22" s="663"/>
      <c r="BUB22" s="664"/>
      <c r="BUC22" s="665" t="str">
        <f>IF(BUF22="×",TIME(0,0,0),IF(BUP4="非常勤",BTE22,BTQ22))</f>
        <v>　</v>
      </c>
      <c r="BUD22" s="666"/>
      <c r="BUE22" s="667"/>
      <c r="BUF22" s="265"/>
      <c r="BUG22" s="665" t="str">
        <f>IF(BUJ22="×",TIME(0,0,0),IF(BUP4="非常勤",BTH22,BTT22))</f>
        <v>　</v>
      </c>
      <c r="BUH22" s="666"/>
      <c r="BUI22" s="667"/>
      <c r="BUJ22" s="265"/>
      <c r="BUK22" s="665" t="str">
        <f>IF(BUN22="×",TIME(0,0,0),IF(BUP4="非常勤",BTK22,BTW22))</f>
        <v>　</v>
      </c>
      <c r="BUL22" s="666"/>
      <c r="BUM22" s="667"/>
      <c r="BUN22" s="265"/>
      <c r="BUO22" s="665" t="str">
        <f>IF(BUR22="×",TIME(0,0,0),IF(BUP4="非常勤",BTN22,BTZ22))</f>
        <v>　</v>
      </c>
      <c r="BUP22" s="666"/>
      <c r="BUQ22" s="667"/>
      <c r="BUR22" s="265"/>
      <c r="BUS22" s="668"/>
      <c r="BUT22" s="669"/>
      <c r="BUU22" s="668"/>
      <c r="BUV22" s="670"/>
      <c r="BUW22" s="669"/>
      <c r="BUX22" s="671"/>
      <c r="BUY22" s="672"/>
      <c r="BUZ22" s="672"/>
      <c r="BVA22" s="673"/>
      <c r="BVB22" s="263">
        <f>$A$22</f>
        <v>8</v>
      </c>
      <c r="BVC22" s="264" t="str">
        <f>$B$22</f>
        <v>木</v>
      </c>
      <c r="BVD22" s="660"/>
      <c r="BVE22" s="661"/>
      <c r="BVF22" s="660"/>
      <c r="BVG22" s="661"/>
      <c r="BVH22" s="662" t="str">
        <f>IFERROR(IF(OR(BVC22="日",BVC22="祝",BVC22=0,BVD22=""),"　",MAX(IF(AND(BVD22&lt;=BVH14,BVF22&gt;BVI14),BVI14-BVH14,IF(AND(BVD22&gt;BVH14,BVF22&lt;=BVI14),BVF22-BVD22,IF(AND(BVD22&lt;=BVH14,BVF22&lt;=BVI14),BVF22-BVH14,IF(AND(BVD22&gt;BVH14,BVF22&gt;BVI14),BVI14-BVD22,0)))),0)),0)</f>
        <v>　</v>
      </c>
      <c r="BVI22" s="663"/>
      <c r="BVJ22" s="664"/>
      <c r="BVK22" s="662" t="str">
        <f>IFERROR(IF(OR(BVC22="日",BVC22="祝",BVC22=0,BVD22=""),"　",MAX(IF(AND(BVD22&gt;BVN14,BVF22&gt;BVL14),0,IF(AND(BVD22&lt;=BVN14,BVD22&gt;BVK14,BVF22&gt;BVL14),BVN14-BVD22,IF(AND(BVD22&lt;=BVN14,BVD22&lt;=BVK14,BVF22&gt;BVL14),BVN14-BVK14,IF(AND(BVD22&gt;BVK14,BVF22&lt;=BVL14),BVF22-BVD22,IF(AND(BVD22&lt;=BVK14,BVF22&lt;=BVL14),BVF22-BVK14,0))))),0)),0)</f>
        <v>　</v>
      </c>
      <c r="BVL22" s="663"/>
      <c r="BVM22" s="664"/>
      <c r="BVN22" s="662" t="str">
        <f>IFERROR(IF(OR(BVC22="日",BVC22="祝",BVC22=0,BVD22=""),"　",MAX(IF(AND(BVD22&lt;=BVN14,BVF22&gt;BVO14),BVO14-BVN14,IF(BVF22&lt;=BVO14,0,IF(AND(BVD22&gt;BVN14,BVF22&gt;BVO14),BVO14-BVD22,0))),0)),0)</f>
        <v>　</v>
      </c>
      <c r="BVO22" s="663"/>
      <c r="BVP22" s="664"/>
      <c r="BVQ22" s="662" t="str">
        <f>IFERROR(IF(OR(BVC22="日",BVC22="祝",BVC22=0,BVD22=""),"　",MAX(IF(BVD22&gt;BVQ14,BVF22-BVD22,IF(BVD22&lt;=BVQ14,BVF22-BVQ14,0)),0)),0)</f>
        <v>　</v>
      </c>
      <c r="BVR22" s="663"/>
      <c r="BVS22" s="664"/>
      <c r="BVT22" s="662" t="str">
        <f>IFERROR(IF(OR(BVC22="日",BVC22="祝",BVC22=0,BVD22=""),"　",MAX(IF(AND(BVD22&lt;=BVT14,BVF22&gt;BVU14),BVU14-BVT14,IF(AND(BVD22&gt;BVT14,BVF22&lt;=BVU14),BVF22-BVD22,IF(AND(BVD22&lt;=BVT14,BVF22&lt;=BVU14),BVF22-BVT14,IF(AND(BVD22&gt;BVT14,BVF22&gt;BVU14),BVU14-BVD22,0)))),0)),0)</f>
        <v>　</v>
      </c>
      <c r="BVU22" s="663"/>
      <c r="BVV22" s="664"/>
      <c r="BVW22" s="662" t="str">
        <f>IFERROR(IF(OR(BVC22="日",BVC22="祝",BVC22=0,BVD22=""),"　",MAX(IF(AND(BVD22&gt;BVZ14,BVF22&gt;BVX14),0,IF(AND(BVD22&lt;=BVZ14,BVD22&gt;BVW14,BVF22&gt;BVX14),BVZ14-BVD22,IF(AND(BVD22&lt;=BVZ14,BVD22&lt;=BVW14,BVF22&gt;BVX14),BVZ14-BVW14,IF(AND(BVD22&gt;BVW14,BVF22&lt;=BVX14),BVF22-BVD22,IF(AND(BVD22&lt;=BVW14,BVF22&lt;=BVX14),BVF22-BVW14,0))))),0)),0)</f>
        <v>　</v>
      </c>
      <c r="BVX22" s="663"/>
      <c r="BVY22" s="664"/>
      <c r="BVZ22" s="662" t="str">
        <f>IFERROR(IF(OR(BVC22="日",BVC22="祝",BVC22=0,BVD22=""),"　",MAX(IF(AND(BVD22&lt;=BVZ14,BVF22&gt;BWA14),BWA14-BVZ14,IF(BVF22&lt;=BWA14,0,IF(AND(BVD22&gt;BVZ14,BVF22&gt;BWA14),BWA14-BVD22,0))),0)),0)</f>
        <v>　</v>
      </c>
      <c r="BWA22" s="663"/>
      <c r="BWB22" s="664"/>
      <c r="BWC22" s="662" t="str">
        <f t="shared" si="35"/>
        <v>　</v>
      </c>
      <c r="BWD22" s="663"/>
      <c r="BWE22" s="664"/>
      <c r="BWF22" s="665" t="str">
        <f>IF(BWI22="×",TIME(0,0,0),IF(BWS4="非常勤",BVH22,BVT22))</f>
        <v>　</v>
      </c>
      <c r="BWG22" s="666"/>
      <c r="BWH22" s="667"/>
      <c r="BWI22" s="265"/>
      <c r="BWJ22" s="665" t="str">
        <f>IF(BWM22="×",TIME(0,0,0),IF(BWS4="非常勤",BVK22,BVW22))</f>
        <v>　</v>
      </c>
      <c r="BWK22" s="666"/>
      <c r="BWL22" s="667"/>
      <c r="BWM22" s="265"/>
      <c r="BWN22" s="665" t="str">
        <f>IF(BWQ22="×",TIME(0,0,0),IF(BWS4="非常勤",BVN22,BVZ22))</f>
        <v>　</v>
      </c>
      <c r="BWO22" s="666"/>
      <c r="BWP22" s="667"/>
      <c r="BWQ22" s="265"/>
      <c r="BWR22" s="665" t="str">
        <f>IF(BWU22="×",TIME(0,0,0),IF(BWS4="非常勤",BVQ22,BWC22))</f>
        <v>　</v>
      </c>
      <c r="BWS22" s="666"/>
      <c r="BWT22" s="667"/>
      <c r="BWU22" s="265"/>
      <c r="BWV22" s="668"/>
      <c r="BWW22" s="669"/>
      <c r="BWX22" s="668"/>
      <c r="BWY22" s="670"/>
      <c r="BWZ22" s="669"/>
      <c r="BXA22" s="671"/>
      <c r="BXB22" s="672"/>
      <c r="BXC22" s="672"/>
      <c r="BXD22" s="673"/>
      <c r="BXE22" s="263">
        <f>$A$22</f>
        <v>8</v>
      </c>
      <c r="BXF22" s="264" t="str">
        <f>$B$22</f>
        <v>木</v>
      </c>
      <c r="BXG22" s="660"/>
      <c r="BXH22" s="661"/>
      <c r="BXI22" s="660"/>
      <c r="BXJ22" s="661"/>
      <c r="BXK22" s="662" t="str">
        <f>IFERROR(IF(OR(BXF22="日",BXF22="祝",BXF22=0,BXG22=""),"　",MAX(IF(AND(BXG22&lt;=BXK14,BXI22&gt;BXL14),BXL14-BXK14,IF(AND(BXG22&gt;BXK14,BXI22&lt;=BXL14),BXI22-BXG22,IF(AND(BXG22&lt;=BXK14,BXI22&lt;=BXL14),BXI22-BXK14,IF(AND(BXG22&gt;BXK14,BXI22&gt;BXL14),BXL14-BXG22,0)))),0)),0)</f>
        <v>　</v>
      </c>
      <c r="BXL22" s="663"/>
      <c r="BXM22" s="664"/>
      <c r="BXN22" s="662" t="str">
        <f>IFERROR(IF(OR(BXF22="日",BXF22="祝",BXF22=0,BXG22=""),"　",MAX(IF(AND(BXG22&gt;BXQ14,BXI22&gt;BXO14),0,IF(AND(BXG22&lt;=BXQ14,BXG22&gt;BXN14,BXI22&gt;BXO14),BXQ14-BXG22,IF(AND(BXG22&lt;=BXQ14,BXG22&lt;=BXN14,BXI22&gt;BXO14),BXQ14-BXN14,IF(AND(BXG22&gt;BXN14,BXI22&lt;=BXO14),BXI22-BXG22,IF(AND(BXG22&lt;=BXN14,BXI22&lt;=BXO14),BXI22-BXN14,0))))),0)),0)</f>
        <v>　</v>
      </c>
      <c r="BXO22" s="663"/>
      <c r="BXP22" s="664"/>
      <c r="BXQ22" s="662" t="str">
        <f>IFERROR(IF(OR(BXF22="日",BXF22="祝",BXF22=0,BXG22=""),"　",MAX(IF(AND(BXG22&lt;=BXQ14,BXI22&gt;BXR14),BXR14-BXQ14,IF(BXI22&lt;=BXR14,0,IF(AND(BXG22&gt;BXQ14,BXI22&gt;BXR14),BXR14-BXG22,0))),0)),0)</f>
        <v>　</v>
      </c>
      <c r="BXR22" s="663"/>
      <c r="BXS22" s="664"/>
      <c r="BXT22" s="662" t="str">
        <f>IFERROR(IF(OR(BXF22="日",BXF22="祝",BXF22=0,BXG22=""),"　",MAX(IF(BXG22&gt;BXT14,BXI22-BXG22,IF(BXG22&lt;=BXT14,BXI22-BXT14,0)),0)),0)</f>
        <v>　</v>
      </c>
      <c r="BXU22" s="663"/>
      <c r="BXV22" s="664"/>
      <c r="BXW22" s="662" t="str">
        <f>IFERROR(IF(OR(BXF22="日",BXF22="祝",BXF22=0,BXG22=""),"　",MAX(IF(AND(BXG22&lt;=BXW14,BXI22&gt;BXX14),BXX14-BXW14,IF(AND(BXG22&gt;BXW14,BXI22&lt;=BXX14),BXI22-BXG22,IF(AND(BXG22&lt;=BXW14,BXI22&lt;=BXX14),BXI22-BXW14,IF(AND(BXG22&gt;BXW14,BXI22&gt;BXX14),BXX14-BXG22,0)))),0)),0)</f>
        <v>　</v>
      </c>
      <c r="BXX22" s="663"/>
      <c r="BXY22" s="664"/>
      <c r="BXZ22" s="662" t="str">
        <f>IFERROR(IF(OR(BXF22="日",BXF22="祝",BXF22=0,BXG22=""),"　",MAX(IF(AND(BXG22&gt;BYC14,BXI22&gt;BYA14),0,IF(AND(BXG22&lt;=BYC14,BXG22&gt;BXZ14,BXI22&gt;BYA14),BYC14-BXG22,IF(AND(BXG22&lt;=BYC14,BXG22&lt;=BXZ14,BXI22&gt;BYA14),BYC14-BXZ14,IF(AND(BXG22&gt;BXZ14,BXI22&lt;=BYA14),BXI22-BXG22,IF(AND(BXG22&lt;=BXZ14,BXI22&lt;=BYA14),BXI22-BXZ14,0))))),0)),0)</f>
        <v>　</v>
      </c>
      <c r="BYA22" s="663"/>
      <c r="BYB22" s="664"/>
      <c r="BYC22" s="662" t="str">
        <f>IFERROR(IF(OR(BXF22="日",BXF22="祝",BXF22=0,BXG22=""),"　",MAX(IF(AND(BXG22&lt;=BYC14,BXI22&gt;BYD14),BYD14-BYC14,IF(BXI22&lt;=BYD14,0,IF(AND(BXG22&gt;BYC14,BXI22&gt;BYD14),BYD14-BXG22,0))),0)),0)</f>
        <v>　</v>
      </c>
      <c r="BYD22" s="663"/>
      <c r="BYE22" s="664"/>
      <c r="BYF22" s="662" t="str">
        <f t="shared" si="36"/>
        <v>　</v>
      </c>
      <c r="BYG22" s="663"/>
      <c r="BYH22" s="664"/>
      <c r="BYI22" s="665" t="str">
        <f>IF(BYL22="×",TIME(0,0,0),IF(BYV4="非常勤",BXK22,BXW22))</f>
        <v>　</v>
      </c>
      <c r="BYJ22" s="666"/>
      <c r="BYK22" s="667"/>
      <c r="BYL22" s="265"/>
      <c r="BYM22" s="665" t="str">
        <f>IF(BYP22="×",TIME(0,0,0),IF(BYV4="非常勤",BXN22,BXZ22))</f>
        <v>　</v>
      </c>
      <c r="BYN22" s="666"/>
      <c r="BYO22" s="667"/>
      <c r="BYP22" s="265"/>
      <c r="BYQ22" s="665" t="str">
        <f>IF(BYT22="×",TIME(0,0,0),IF(BYV4="非常勤",BXQ22,BYC22))</f>
        <v>　</v>
      </c>
      <c r="BYR22" s="666"/>
      <c r="BYS22" s="667"/>
      <c r="BYT22" s="265"/>
      <c r="BYU22" s="665" t="str">
        <f>IF(BYX22="×",TIME(0,0,0),IF(BYV4="非常勤",BXT22,BYF22))</f>
        <v>　</v>
      </c>
      <c r="BYV22" s="666"/>
      <c r="BYW22" s="667"/>
      <c r="BYX22" s="265"/>
      <c r="BYY22" s="668"/>
      <c r="BYZ22" s="669"/>
      <c r="BZA22" s="668"/>
      <c r="BZB22" s="670"/>
      <c r="BZC22" s="669"/>
      <c r="BZD22" s="671"/>
      <c r="BZE22" s="672"/>
      <c r="BZF22" s="672"/>
      <c r="BZG22" s="673"/>
      <c r="BZH22" s="263">
        <f>$A$22</f>
        <v>8</v>
      </c>
      <c r="BZI22" s="264" t="str">
        <f>$B$22</f>
        <v>木</v>
      </c>
      <c r="BZJ22" s="660"/>
      <c r="BZK22" s="661"/>
      <c r="BZL22" s="660"/>
      <c r="BZM22" s="661"/>
      <c r="BZN22" s="662" t="str">
        <f>IFERROR(IF(OR(BZI22="日",BZI22="祝",BZI22=0,BZJ22=""),"　",MAX(IF(AND(BZJ22&lt;=BZN14,BZL22&gt;BZO14),BZO14-BZN14,IF(AND(BZJ22&gt;BZN14,BZL22&lt;=BZO14),BZL22-BZJ22,IF(AND(BZJ22&lt;=BZN14,BZL22&lt;=BZO14),BZL22-BZN14,IF(AND(BZJ22&gt;BZN14,BZL22&gt;BZO14),BZO14-BZJ22,0)))),0)),0)</f>
        <v>　</v>
      </c>
      <c r="BZO22" s="663"/>
      <c r="BZP22" s="664"/>
      <c r="BZQ22" s="662" t="str">
        <f>IFERROR(IF(OR(BZI22="日",BZI22="祝",BZI22=0,BZJ22=""),"　",MAX(IF(AND(BZJ22&gt;BZT14,BZL22&gt;BZR14),0,IF(AND(BZJ22&lt;=BZT14,BZJ22&gt;BZQ14,BZL22&gt;BZR14),BZT14-BZJ22,IF(AND(BZJ22&lt;=BZT14,BZJ22&lt;=BZQ14,BZL22&gt;BZR14),BZT14-BZQ14,IF(AND(BZJ22&gt;BZQ14,BZL22&lt;=BZR14),BZL22-BZJ22,IF(AND(BZJ22&lt;=BZQ14,BZL22&lt;=BZR14),BZL22-BZQ14,0))))),0)),0)</f>
        <v>　</v>
      </c>
      <c r="BZR22" s="663"/>
      <c r="BZS22" s="664"/>
      <c r="BZT22" s="662" t="str">
        <f>IFERROR(IF(OR(BZI22="日",BZI22="祝",BZI22=0,BZJ22=""),"　",MAX(IF(AND(BZJ22&lt;=BZT14,BZL22&gt;BZU14),BZU14-BZT14,IF(BZL22&lt;=BZU14,0,IF(AND(BZJ22&gt;BZT14,BZL22&gt;BZU14),BZU14-BZJ22,0))),0)),0)</f>
        <v>　</v>
      </c>
      <c r="BZU22" s="663"/>
      <c r="BZV22" s="664"/>
      <c r="BZW22" s="662" t="str">
        <f>IFERROR(IF(OR(BZI22="日",BZI22="祝",BZI22=0,BZJ22=""),"　",MAX(IF(BZJ22&gt;BZW14,BZL22-BZJ22,IF(BZJ22&lt;=BZW14,BZL22-BZW14,0)),0)),0)</f>
        <v>　</v>
      </c>
      <c r="BZX22" s="663"/>
      <c r="BZY22" s="664"/>
      <c r="BZZ22" s="662" t="str">
        <f>IFERROR(IF(OR(BZI22="日",BZI22="祝",BZI22=0,BZJ22=""),"　",MAX(IF(AND(BZJ22&lt;=BZZ14,BZL22&gt;CAA14),CAA14-BZZ14,IF(AND(BZJ22&gt;BZZ14,BZL22&lt;=CAA14),BZL22-BZJ22,IF(AND(BZJ22&lt;=BZZ14,BZL22&lt;=CAA14),BZL22-BZZ14,IF(AND(BZJ22&gt;BZZ14,BZL22&gt;CAA14),CAA14-BZJ22,0)))),0)),0)</f>
        <v>　</v>
      </c>
      <c r="CAA22" s="663"/>
      <c r="CAB22" s="664"/>
      <c r="CAC22" s="662" t="str">
        <f>IFERROR(IF(OR(BZI22="日",BZI22="祝",BZI22=0,BZJ22=""),"　",MAX(IF(AND(BZJ22&gt;CAF14,BZL22&gt;CAD14),0,IF(AND(BZJ22&lt;=CAF14,BZJ22&gt;CAC14,BZL22&gt;CAD14),CAF14-BZJ22,IF(AND(BZJ22&lt;=CAF14,BZJ22&lt;=CAC14,BZL22&gt;CAD14),CAF14-CAC14,IF(AND(BZJ22&gt;CAC14,BZL22&lt;=CAD14),BZL22-BZJ22,IF(AND(BZJ22&lt;=CAC14,BZL22&lt;=CAD14),BZL22-CAC14,0))))),0)),0)</f>
        <v>　</v>
      </c>
      <c r="CAD22" s="663"/>
      <c r="CAE22" s="664"/>
      <c r="CAF22" s="662" t="str">
        <f>IFERROR(IF(OR(BZI22="日",BZI22="祝",BZI22=0,BZJ22=""),"　",MAX(IF(AND(BZJ22&lt;=CAF14,BZL22&gt;CAG14),CAG14-CAF14,IF(BZL22&lt;=CAG14,0,IF(AND(BZJ22&gt;CAF14,BZL22&gt;CAG14),CAG14-BZJ22,0))),0)),0)</f>
        <v>　</v>
      </c>
      <c r="CAG22" s="663"/>
      <c r="CAH22" s="664"/>
      <c r="CAI22" s="662" t="str">
        <f t="shared" si="37"/>
        <v>　</v>
      </c>
      <c r="CAJ22" s="663"/>
      <c r="CAK22" s="664"/>
      <c r="CAL22" s="665" t="str">
        <f>IF(CAO22="×",TIME(0,0,0),IF(CAY4="非常勤",BZN22,BZZ22))</f>
        <v>　</v>
      </c>
      <c r="CAM22" s="666"/>
      <c r="CAN22" s="667"/>
      <c r="CAO22" s="265"/>
      <c r="CAP22" s="665" t="str">
        <f>IF(CAS22="×",TIME(0,0,0),IF(CAY4="非常勤",BZQ22,CAC22))</f>
        <v>　</v>
      </c>
      <c r="CAQ22" s="666"/>
      <c r="CAR22" s="667"/>
      <c r="CAS22" s="265"/>
      <c r="CAT22" s="665" t="str">
        <f>IF(CAW22="×",TIME(0,0,0),IF(CAY4="非常勤",BZT22,CAF22))</f>
        <v>　</v>
      </c>
      <c r="CAU22" s="666"/>
      <c r="CAV22" s="667"/>
      <c r="CAW22" s="265"/>
      <c r="CAX22" s="665" t="str">
        <f>IF(CBA22="×",TIME(0,0,0),IF(CAY4="非常勤",BZW22,CAI22))</f>
        <v>　</v>
      </c>
      <c r="CAY22" s="666"/>
      <c r="CAZ22" s="667"/>
      <c r="CBA22" s="265"/>
      <c r="CBB22" s="668"/>
      <c r="CBC22" s="669"/>
      <c r="CBD22" s="668"/>
      <c r="CBE22" s="670"/>
      <c r="CBF22" s="669"/>
      <c r="CBG22" s="671"/>
      <c r="CBH22" s="672"/>
      <c r="CBI22" s="672"/>
      <c r="CBJ22" s="673"/>
      <c r="CBK22" s="263">
        <f>$A$22</f>
        <v>8</v>
      </c>
      <c r="CBL22" s="264" t="str">
        <f>$B$22</f>
        <v>木</v>
      </c>
      <c r="CBM22" s="660"/>
      <c r="CBN22" s="661"/>
      <c r="CBO22" s="660"/>
      <c r="CBP22" s="661"/>
      <c r="CBQ22" s="662" t="str">
        <f>IFERROR(IF(OR(CBL22="日",CBL22="祝",CBL22=0,CBM22=""),"　",MAX(IF(AND(CBM22&lt;=CBQ14,CBO22&gt;CBR14),CBR14-CBQ14,IF(AND(CBM22&gt;CBQ14,CBO22&lt;=CBR14),CBO22-CBM22,IF(AND(CBM22&lt;=CBQ14,CBO22&lt;=CBR14),CBO22-CBQ14,IF(AND(CBM22&gt;CBQ14,CBO22&gt;CBR14),CBR14-CBM22,0)))),0)),0)</f>
        <v>　</v>
      </c>
      <c r="CBR22" s="663"/>
      <c r="CBS22" s="664"/>
      <c r="CBT22" s="662" t="str">
        <f>IFERROR(IF(OR(CBL22="日",CBL22="祝",CBL22=0,CBM22=""),"　",MAX(IF(AND(CBM22&gt;CBW14,CBO22&gt;CBU14),0,IF(AND(CBM22&lt;=CBW14,CBM22&gt;CBT14,CBO22&gt;CBU14),CBW14-CBM22,IF(AND(CBM22&lt;=CBW14,CBM22&lt;=CBT14,CBO22&gt;CBU14),CBW14-CBT14,IF(AND(CBM22&gt;CBT14,CBO22&lt;=CBU14),CBO22-CBM22,IF(AND(CBM22&lt;=CBT14,CBO22&lt;=CBU14),CBO22-CBT14,0))))),0)),0)</f>
        <v>　</v>
      </c>
      <c r="CBU22" s="663"/>
      <c r="CBV22" s="664"/>
      <c r="CBW22" s="662" t="str">
        <f>IFERROR(IF(OR(CBL22="日",CBL22="祝",CBL22=0,CBM22=""),"　",MAX(IF(AND(CBM22&lt;=CBW14,CBO22&gt;CBX14),CBX14-CBW14,IF(CBO22&lt;=CBX14,0,IF(AND(CBM22&gt;CBW14,CBO22&gt;CBX14),CBX14-CBM22,0))),0)),0)</f>
        <v>　</v>
      </c>
      <c r="CBX22" s="663"/>
      <c r="CBY22" s="664"/>
      <c r="CBZ22" s="662" t="str">
        <f>IFERROR(IF(OR(CBL22="日",CBL22="祝",CBL22=0,CBM22=""),"　",MAX(IF(CBM22&gt;CBZ14,CBO22-CBM22,IF(CBM22&lt;=CBZ14,CBO22-CBZ14,0)),0)),0)</f>
        <v>　</v>
      </c>
      <c r="CCA22" s="663"/>
      <c r="CCB22" s="664"/>
      <c r="CCC22" s="662" t="str">
        <f>IFERROR(IF(OR(CBL22="日",CBL22="祝",CBL22=0,CBM22=""),"　",MAX(IF(AND(CBM22&lt;=CCC14,CBO22&gt;CCD14),CCD14-CCC14,IF(AND(CBM22&gt;CCC14,CBO22&lt;=CCD14),CBO22-CBM22,IF(AND(CBM22&lt;=CCC14,CBO22&lt;=CCD14),CBO22-CCC14,IF(AND(CBM22&gt;CCC14,CBO22&gt;CCD14),CCD14-CBM22,0)))),0)),0)</f>
        <v>　</v>
      </c>
      <c r="CCD22" s="663"/>
      <c r="CCE22" s="664"/>
      <c r="CCF22" s="662" t="str">
        <f>IFERROR(IF(OR(CBL22="日",CBL22="祝",CBL22=0,CBM22=""),"　",MAX(IF(AND(CBM22&gt;CCI14,CBO22&gt;CCG14),0,IF(AND(CBM22&lt;=CCI14,CBM22&gt;CCF14,CBO22&gt;CCG14),CCI14-CBM22,IF(AND(CBM22&lt;=CCI14,CBM22&lt;=CCF14,CBO22&gt;CCG14),CCI14-CCF14,IF(AND(CBM22&gt;CCF14,CBO22&lt;=CCG14),CBO22-CBM22,IF(AND(CBM22&lt;=CCF14,CBO22&lt;=CCG14),CBO22-CCF14,0))))),0)),0)</f>
        <v>　</v>
      </c>
      <c r="CCG22" s="663"/>
      <c r="CCH22" s="664"/>
      <c r="CCI22" s="662" t="str">
        <f>IFERROR(IF(OR(CBL22="日",CBL22="祝",CBL22=0,CBM22=""),"　",MAX(IF(AND(CBM22&lt;=CCI14,CBO22&gt;CCJ14),CCJ14-CCI14,IF(CBO22&lt;=CCJ14,0,IF(AND(CBM22&gt;CCI14,CBO22&gt;CCJ14),CCJ14-CBM22,0))),0)),0)</f>
        <v>　</v>
      </c>
      <c r="CCJ22" s="663"/>
      <c r="CCK22" s="664"/>
      <c r="CCL22" s="662" t="str">
        <f t="shared" si="38"/>
        <v>　</v>
      </c>
      <c r="CCM22" s="663"/>
      <c r="CCN22" s="664"/>
      <c r="CCO22" s="665" t="str">
        <f>IF(CCR22="×",TIME(0,0,0),IF(CDB4="非常勤",CBQ22,CCC22))</f>
        <v>　</v>
      </c>
      <c r="CCP22" s="666"/>
      <c r="CCQ22" s="667"/>
      <c r="CCR22" s="265"/>
      <c r="CCS22" s="665" t="str">
        <f>IF(CCV22="×",TIME(0,0,0),IF(CDB4="非常勤",CBT22,CCF22))</f>
        <v>　</v>
      </c>
      <c r="CCT22" s="666"/>
      <c r="CCU22" s="667"/>
      <c r="CCV22" s="265"/>
      <c r="CCW22" s="665" t="str">
        <f>IF(CCZ22="×",TIME(0,0,0),IF(CDB4="非常勤",CBW22,CCI22))</f>
        <v>　</v>
      </c>
      <c r="CCX22" s="666"/>
      <c r="CCY22" s="667"/>
      <c r="CCZ22" s="265"/>
      <c r="CDA22" s="665" t="str">
        <f>IF(CDD22="×",TIME(0,0,0),IF(CDB4="非常勤",CBZ22,CCL22))</f>
        <v>　</v>
      </c>
      <c r="CDB22" s="666"/>
      <c r="CDC22" s="667"/>
      <c r="CDD22" s="265"/>
      <c r="CDE22" s="668"/>
      <c r="CDF22" s="669"/>
      <c r="CDG22" s="668"/>
      <c r="CDH22" s="670"/>
      <c r="CDI22" s="669"/>
      <c r="CDJ22" s="671"/>
      <c r="CDK22" s="672"/>
      <c r="CDL22" s="672"/>
      <c r="CDM22" s="673"/>
      <c r="CDN22" s="263">
        <f>$A$22</f>
        <v>8</v>
      </c>
      <c r="CDO22" s="264" t="str">
        <f>$B$22</f>
        <v>木</v>
      </c>
      <c r="CDP22" s="660"/>
      <c r="CDQ22" s="661"/>
      <c r="CDR22" s="660"/>
      <c r="CDS22" s="661"/>
      <c r="CDT22" s="662" t="str">
        <f>IFERROR(IF(OR(CDO22="日",CDO22="祝",CDO22=0,CDP22=""),"　",MAX(IF(AND(CDP22&lt;=CDT14,CDR22&gt;CDU14),CDU14-CDT14,IF(AND(CDP22&gt;CDT14,CDR22&lt;=CDU14),CDR22-CDP22,IF(AND(CDP22&lt;=CDT14,CDR22&lt;=CDU14),CDR22-CDT14,IF(AND(CDP22&gt;CDT14,CDR22&gt;CDU14),CDU14-CDP22,0)))),0)),0)</f>
        <v>　</v>
      </c>
      <c r="CDU22" s="663"/>
      <c r="CDV22" s="664"/>
      <c r="CDW22" s="662" t="str">
        <f>IFERROR(IF(OR(CDO22="日",CDO22="祝",CDO22=0,CDP22=""),"　",MAX(IF(AND(CDP22&gt;CDZ14,CDR22&gt;CDX14),0,IF(AND(CDP22&lt;=CDZ14,CDP22&gt;CDW14,CDR22&gt;CDX14),CDZ14-CDP22,IF(AND(CDP22&lt;=CDZ14,CDP22&lt;=CDW14,CDR22&gt;CDX14),CDZ14-CDW14,IF(AND(CDP22&gt;CDW14,CDR22&lt;=CDX14),CDR22-CDP22,IF(AND(CDP22&lt;=CDW14,CDR22&lt;=CDX14),CDR22-CDW14,0))))),0)),0)</f>
        <v>　</v>
      </c>
      <c r="CDX22" s="663"/>
      <c r="CDY22" s="664"/>
      <c r="CDZ22" s="662" t="str">
        <f>IFERROR(IF(OR(CDO22="日",CDO22="祝",CDO22=0,CDP22=""),"　",MAX(IF(AND(CDP22&lt;=CDZ14,CDR22&gt;CEA14),CEA14-CDZ14,IF(CDR22&lt;=CEA14,0,IF(AND(CDP22&gt;CDZ14,CDR22&gt;CEA14),CEA14-CDP22,0))),0)),0)</f>
        <v>　</v>
      </c>
      <c r="CEA22" s="663"/>
      <c r="CEB22" s="664"/>
      <c r="CEC22" s="662" t="str">
        <f>IFERROR(IF(OR(CDO22="日",CDO22="祝",CDO22=0,CDP22=""),"　",MAX(IF(CDP22&gt;CEC14,CDR22-CDP22,IF(CDP22&lt;=CEC14,CDR22-CEC14,0)),0)),0)</f>
        <v>　</v>
      </c>
      <c r="CED22" s="663"/>
      <c r="CEE22" s="664"/>
      <c r="CEF22" s="662" t="str">
        <f>IFERROR(IF(OR(CDO22="日",CDO22="祝",CDO22=0,CDP22=""),"　",MAX(IF(AND(CDP22&lt;=CEF14,CDR22&gt;CEG14),CEG14-CEF14,IF(AND(CDP22&gt;CEF14,CDR22&lt;=CEG14),CDR22-CDP22,IF(AND(CDP22&lt;=CEF14,CDR22&lt;=CEG14),CDR22-CEF14,IF(AND(CDP22&gt;CEF14,CDR22&gt;CEG14),CEG14-CDP22,0)))),0)),0)</f>
        <v>　</v>
      </c>
      <c r="CEG22" s="663"/>
      <c r="CEH22" s="664"/>
      <c r="CEI22" s="662" t="str">
        <f>IFERROR(IF(OR(CDO22="日",CDO22="祝",CDO22=0,CDP22=""),"　",MAX(IF(AND(CDP22&gt;CEL14,CDR22&gt;CEJ14),0,IF(AND(CDP22&lt;=CEL14,CDP22&gt;CEI14,CDR22&gt;CEJ14),CEL14-CDP22,IF(AND(CDP22&lt;=CEL14,CDP22&lt;=CEI14,CDR22&gt;CEJ14),CEL14-CEI14,IF(AND(CDP22&gt;CEI14,CDR22&lt;=CEJ14),CDR22-CDP22,IF(AND(CDP22&lt;=CEI14,CDR22&lt;=CEJ14),CDR22-CEI14,0))))),0)),0)</f>
        <v>　</v>
      </c>
      <c r="CEJ22" s="663"/>
      <c r="CEK22" s="664"/>
      <c r="CEL22" s="662" t="str">
        <f>IFERROR(IF(OR(CDO22="日",CDO22="祝",CDO22=0,CDP22=""),"　",MAX(IF(AND(CDP22&lt;=CEL14,CDR22&gt;CEM14),CEM14-CEL14,IF(CDR22&lt;=CEM14,0,IF(AND(CDP22&gt;CEL14,CDR22&gt;CEM14),CEM14-CDP22,0))),0)),0)</f>
        <v>　</v>
      </c>
      <c r="CEM22" s="663"/>
      <c r="CEN22" s="664"/>
      <c r="CEO22" s="662" t="str">
        <f t="shared" si="39"/>
        <v>　</v>
      </c>
      <c r="CEP22" s="663"/>
      <c r="CEQ22" s="664"/>
      <c r="CER22" s="665" t="str">
        <f>IF(CEU22="×",TIME(0,0,0),IF(CFE4="非常勤",CDT22,CEF22))</f>
        <v>　</v>
      </c>
      <c r="CES22" s="666"/>
      <c r="CET22" s="667"/>
      <c r="CEU22" s="265"/>
      <c r="CEV22" s="665" t="str">
        <f>IF(CEY22="×",TIME(0,0,0),IF(CFE4="非常勤",CDW22,CEI22))</f>
        <v>　</v>
      </c>
      <c r="CEW22" s="666"/>
      <c r="CEX22" s="667"/>
      <c r="CEY22" s="265"/>
      <c r="CEZ22" s="665" t="str">
        <f>IF(CFC22="×",TIME(0,0,0),IF(CFE4="非常勤",CDZ22,CEL22))</f>
        <v>　</v>
      </c>
      <c r="CFA22" s="666"/>
      <c r="CFB22" s="667"/>
      <c r="CFC22" s="265"/>
      <c r="CFD22" s="665" t="str">
        <f>IF(CFG22="×",TIME(0,0,0),IF(CFE4="非常勤",CEC22,CEO22))</f>
        <v>　</v>
      </c>
      <c r="CFE22" s="666"/>
      <c r="CFF22" s="667"/>
      <c r="CFG22" s="265"/>
      <c r="CFH22" s="668"/>
      <c r="CFI22" s="669"/>
      <c r="CFJ22" s="668"/>
      <c r="CFK22" s="670"/>
      <c r="CFL22" s="669"/>
      <c r="CFM22" s="671"/>
      <c r="CFN22" s="672"/>
      <c r="CFO22" s="672"/>
      <c r="CFP22" s="673"/>
      <c r="CFQ22" s="263">
        <f>$A$22</f>
        <v>8</v>
      </c>
      <c r="CFR22" s="264" t="str">
        <f>$B$22</f>
        <v>木</v>
      </c>
      <c r="CFS22" s="660"/>
      <c r="CFT22" s="661"/>
      <c r="CFU22" s="660"/>
      <c r="CFV22" s="661"/>
      <c r="CFW22" s="662" t="str">
        <f>IFERROR(IF(OR(CFR22="日",CFR22="祝",CFR22=0,CFS22=""),"　",MAX(IF(AND(CFS22&lt;=CFW14,CFU22&gt;CFX14),CFX14-CFW14,IF(AND(CFS22&gt;CFW14,CFU22&lt;=CFX14),CFU22-CFS22,IF(AND(CFS22&lt;=CFW14,CFU22&lt;=CFX14),CFU22-CFW14,IF(AND(CFS22&gt;CFW14,CFU22&gt;CFX14),CFX14-CFS22,0)))),0)),0)</f>
        <v>　</v>
      </c>
      <c r="CFX22" s="663"/>
      <c r="CFY22" s="664"/>
      <c r="CFZ22" s="662" t="str">
        <f>IFERROR(IF(OR(CFR22="日",CFR22="祝",CFR22=0,CFS22=""),"　",MAX(IF(AND(CFS22&gt;CGC14,CFU22&gt;CGA14),0,IF(AND(CFS22&lt;=CGC14,CFS22&gt;CFZ14,CFU22&gt;CGA14),CGC14-CFS22,IF(AND(CFS22&lt;=CGC14,CFS22&lt;=CFZ14,CFU22&gt;CGA14),CGC14-CFZ14,IF(AND(CFS22&gt;CFZ14,CFU22&lt;=CGA14),CFU22-CFS22,IF(AND(CFS22&lt;=CFZ14,CFU22&lt;=CGA14),CFU22-CFZ14,0))))),0)),0)</f>
        <v>　</v>
      </c>
      <c r="CGA22" s="663"/>
      <c r="CGB22" s="664"/>
      <c r="CGC22" s="662" t="str">
        <f>IFERROR(IF(OR(CFR22="日",CFR22="祝",CFR22=0,CFS22=""),"　",MAX(IF(AND(CFS22&lt;=CGC14,CFU22&gt;CGD14),CGD14-CGC14,IF(CFU22&lt;=CGD14,0,IF(AND(CFS22&gt;CGC14,CFU22&gt;CGD14),CGD14-CFS22,0))),0)),0)</f>
        <v>　</v>
      </c>
      <c r="CGD22" s="663"/>
      <c r="CGE22" s="664"/>
      <c r="CGF22" s="662" t="str">
        <f>IFERROR(IF(OR(CFR22="日",CFR22="祝",CFR22=0,CFS22=""),"　",MAX(IF(CFS22&gt;CGF14,CFU22-CFS22,IF(CFS22&lt;=CGF14,CFU22-CGF14,0)),0)),0)</f>
        <v>　</v>
      </c>
      <c r="CGG22" s="663"/>
      <c r="CGH22" s="664"/>
      <c r="CGI22" s="662" t="str">
        <f>IFERROR(IF(OR(CFR22="日",CFR22="祝",CFR22=0,CFS22=""),"　",MAX(IF(AND(CFS22&lt;=CGI14,CFU22&gt;CGJ14),CGJ14-CGI14,IF(AND(CFS22&gt;CGI14,CFU22&lt;=CGJ14),CFU22-CFS22,IF(AND(CFS22&lt;=CGI14,CFU22&lt;=CGJ14),CFU22-CGI14,IF(AND(CFS22&gt;CGI14,CFU22&gt;CGJ14),CGJ14-CFS22,0)))),0)),0)</f>
        <v>　</v>
      </c>
      <c r="CGJ22" s="663"/>
      <c r="CGK22" s="664"/>
      <c r="CGL22" s="662" t="str">
        <f>IFERROR(IF(OR(CFR22="日",CFR22="祝",CFR22=0,CFS22=""),"　",MAX(IF(AND(CFS22&gt;CGO14,CFU22&gt;CGM14),0,IF(AND(CFS22&lt;=CGO14,CFS22&gt;CGL14,CFU22&gt;CGM14),CGO14-CFS22,IF(AND(CFS22&lt;=CGO14,CFS22&lt;=CGL14,CFU22&gt;CGM14),CGO14-CGL14,IF(AND(CFS22&gt;CGL14,CFU22&lt;=CGM14),CFU22-CFS22,IF(AND(CFS22&lt;=CGL14,CFU22&lt;=CGM14),CFU22-CGL14,0))))),0)),0)</f>
        <v>　</v>
      </c>
      <c r="CGM22" s="663"/>
      <c r="CGN22" s="664"/>
      <c r="CGO22" s="662" t="str">
        <f>IFERROR(IF(OR(CFR22="日",CFR22="祝",CFR22=0,CFS22=""),"　",MAX(IF(AND(CFS22&lt;=CGO14,CFU22&gt;CGP14),CGP14-CGO14,IF(CFU22&lt;=CGP14,0,IF(AND(CFS22&gt;CGO14,CFU22&gt;CGP14),CGP14-CFS22,0))),0)),0)</f>
        <v>　</v>
      </c>
      <c r="CGP22" s="663"/>
      <c r="CGQ22" s="664"/>
      <c r="CGR22" s="662" t="str">
        <f t="shared" si="40"/>
        <v>　</v>
      </c>
      <c r="CGS22" s="663"/>
      <c r="CGT22" s="664"/>
      <c r="CGU22" s="665" t="str">
        <f>IF(CGX22="×",TIME(0,0,0),IF(CHH4="非常勤",CFW22,CGI22))</f>
        <v>　</v>
      </c>
      <c r="CGV22" s="666"/>
      <c r="CGW22" s="667"/>
      <c r="CGX22" s="265"/>
      <c r="CGY22" s="665" t="str">
        <f>IF(CHB22="×",TIME(0,0,0),IF(CHH4="非常勤",CFZ22,CGL22))</f>
        <v>　</v>
      </c>
      <c r="CGZ22" s="666"/>
      <c r="CHA22" s="667"/>
      <c r="CHB22" s="265"/>
      <c r="CHC22" s="665" t="str">
        <f>IF(CHF22="×",TIME(0,0,0),IF(CHH4="非常勤",CGC22,CGO22))</f>
        <v>　</v>
      </c>
      <c r="CHD22" s="666"/>
      <c r="CHE22" s="667"/>
      <c r="CHF22" s="265"/>
      <c r="CHG22" s="665" t="str">
        <f>IF(CHJ22="×",TIME(0,0,0),IF(CHH4="非常勤",CGF22,CGR22))</f>
        <v>　</v>
      </c>
      <c r="CHH22" s="666"/>
      <c r="CHI22" s="667"/>
      <c r="CHJ22" s="265"/>
      <c r="CHK22" s="668"/>
      <c r="CHL22" s="669"/>
      <c r="CHM22" s="668"/>
      <c r="CHN22" s="670"/>
      <c r="CHO22" s="669"/>
      <c r="CHP22" s="671"/>
      <c r="CHQ22" s="672"/>
      <c r="CHR22" s="672"/>
      <c r="CHS22" s="673"/>
      <c r="CHT22" s="263">
        <f>$A$22</f>
        <v>8</v>
      </c>
      <c r="CHU22" s="264" t="str">
        <f>$B$22</f>
        <v>木</v>
      </c>
      <c r="CHV22" s="660"/>
      <c r="CHW22" s="661"/>
      <c r="CHX22" s="660"/>
      <c r="CHY22" s="661"/>
      <c r="CHZ22" s="662" t="str">
        <f>IFERROR(IF(OR(CHU22="日",CHU22="祝",CHU22=0,CHV22=""),"　",MAX(IF(AND(CHV22&lt;=CHZ14,CHX22&gt;CIA14),CIA14-CHZ14,IF(AND(CHV22&gt;CHZ14,CHX22&lt;=CIA14),CHX22-CHV22,IF(AND(CHV22&lt;=CHZ14,CHX22&lt;=CIA14),CHX22-CHZ14,IF(AND(CHV22&gt;CHZ14,CHX22&gt;CIA14),CIA14-CHV22,0)))),0)),0)</f>
        <v>　</v>
      </c>
      <c r="CIA22" s="663"/>
      <c r="CIB22" s="664"/>
      <c r="CIC22" s="662" t="str">
        <f>IFERROR(IF(OR(CHU22="日",CHU22="祝",CHU22=0,CHV22=""),"　",MAX(IF(AND(CHV22&gt;CIF14,CHX22&gt;CID14),0,IF(AND(CHV22&lt;=CIF14,CHV22&gt;CIC14,CHX22&gt;CID14),CIF14-CHV22,IF(AND(CHV22&lt;=CIF14,CHV22&lt;=CIC14,CHX22&gt;CID14),CIF14-CIC14,IF(AND(CHV22&gt;CIC14,CHX22&lt;=CID14),CHX22-CHV22,IF(AND(CHV22&lt;=CIC14,CHX22&lt;=CID14),CHX22-CIC14,0))))),0)),0)</f>
        <v>　</v>
      </c>
      <c r="CID22" s="663"/>
      <c r="CIE22" s="664"/>
      <c r="CIF22" s="662" t="str">
        <f>IFERROR(IF(OR(CHU22="日",CHU22="祝",CHU22=0,CHV22=""),"　",MAX(IF(AND(CHV22&lt;=CIF14,CHX22&gt;CIG14),CIG14-CIF14,IF(CHX22&lt;=CIG14,0,IF(AND(CHV22&gt;CIF14,CHX22&gt;CIG14),CIG14-CHV22,0))),0)),0)</f>
        <v>　</v>
      </c>
      <c r="CIG22" s="663"/>
      <c r="CIH22" s="664"/>
      <c r="CII22" s="662" t="str">
        <f>IFERROR(IF(OR(CHU22="日",CHU22="祝",CHU22=0,CHV22=""),"　",MAX(IF(CHV22&gt;CII14,CHX22-CHV22,IF(CHV22&lt;=CII14,CHX22-CII14,0)),0)),0)</f>
        <v>　</v>
      </c>
      <c r="CIJ22" s="663"/>
      <c r="CIK22" s="664"/>
      <c r="CIL22" s="662" t="str">
        <f>IFERROR(IF(OR(CHU22="日",CHU22="祝",CHU22=0,CHV22=""),"　",MAX(IF(AND(CHV22&lt;=CIL14,CHX22&gt;CIM14),CIM14-CIL14,IF(AND(CHV22&gt;CIL14,CHX22&lt;=CIM14),CHX22-CHV22,IF(AND(CHV22&lt;=CIL14,CHX22&lt;=CIM14),CHX22-CIL14,IF(AND(CHV22&gt;CIL14,CHX22&gt;CIM14),CIM14-CHV22,0)))),0)),0)</f>
        <v>　</v>
      </c>
      <c r="CIM22" s="663"/>
      <c r="CIN22" s="664"/>
      <c r="CIO22" s="662" t="str">
        <f>IFERROR(IF(OR(CHU22="日",CHU22="祝",CHU22=0,CHV22=""),"　",MAX(IF(AND(CHV22&gt;CIR14,CHX22&gt;CIP14),0,IF(AND(CHV22&lt;=CIR14,CHV22&gt;CIO14,CHX22&gt;CIP14),CIR14-CHV22,IF(AND(CHV22&lt;=CIR14,CHV22&lt;=CIO14,CHX22&gt;CIP14),CIR14-CIO14,IF(AND(CHV22&gt;CIO14,CHX22&lt;=CIP14),CHX22-CHV22,IF(AND(CHV22&lt;=CIO14,CHX22&lt;=CIP14),CHX22-CIO14,0))))),0)),0)</f>
        <v>　</v>
      </c>
      <c r="CIP22" s="663"/>
      <c r="CIQ22" s="664"/>
      <c r="CIR22" s="662" t="str">
        <f>IFERROR(IF(OR(CHU22="日",CHU22="祝",CHU22=0,CHV22=""),"　",MAX(IF(AND(CHV22&lt;=CIR14,CHX22&gt;CIS14),CIS14-CIR14,IF(CHX22&lt;=CIS14,0,IF(AND(CHV22&gt;CIR14,CHX22&gt;CIS14),CIS14-CHV22,0))),0)),0)</f>
        <v>　</v>
      </c>
      <c r="CIS22" s="663"/>
      <c r="CIT22" s="664"/>
      <c r="CIU22" s="662" t="str">
        <f t="shared" si="41"/>
        <v>　</v>
      </c>
      <c r="CIV22" s="663"/>
      <c r="CIW22" s="664"/>
      <c r="CIX22" s="665" t="str">
        <f>IF(CJA22="×",TIME(0,0,0),IF(CJK4="非常勤",CHZ22,CIL22))</f>
        <v>　</v>
      </c>
      <c r="CIY22" s="666"/>
      <c r="CIZ22" s="667"/>
      <c r="CJA22" s="265"/>
      <c r="CJB22" s="665" t="str">
        <f>IF(CJE22="×",TIME(0,0,0),IF(CJK4="非常勤",CIC22,CIO22))</f>
        <v>　</v>
      </c>
      <c r="CJC22" s="666"/>
      <c r="CJD22" s="667"/>
      <c r="CJE22" s="265"/>
      <c r="CJF22" s="665" t="str">
        <f>IF(CJI22="×",TIME(0,0,0),IF(CJK4="非常勤",CIF22,CIR22))</f>
        <v>　</v>
      </c>
      <c r="CJG22" s="666"/>
      <c r="CJH22" s="667"/>
      <c r="CJI22" s="265"/>
      <c r="CJJ22" s="665" t="str">
        <f>IF(CJM22="×",TIME(0,0,0),IF(CJK4="非常勤",CII22,CIU22))</f>
        <v>　</v>
      </c>
      <c r="CJK22" s="666"/>
      <c r="CJL22" s="667"/>
      <c r="CJM22" s="265"/>
      <c r="CJN22" s="668"/>
      <c r="CJO22" s="669"/>
      <c r="CJP22" s="668"/>
      <c r="CJQ22" s="670"/>
      <c r="CJR22" s="669"/>
      <c r="CJS22" s="671"/>
      <c r="CJT22" s="672"/>
      <c r="CJU22" s="672"/>
      <c r="CJV22" s="673"/>
      <c r="CJW22" s="263">
        <f>$A$22</f>
        <v>8</v>
      </c>
      <c r="CJX22" s="264" t="str">
        <f>$B$22</f>
        <v>木</v>
      </c>
      <c r="CJY22" s="660"/>
      <c r="CJZ22" s="661"/>
      <c r="CKA22" s="660"/>
      <c r="CKB22" s="661"/>
      <c r="CKC22" s="662" t="str">
        <f>IFERROR(IF(OR(CJX22="日",CJX22="祝",CJX22=0,CJY22=""),"　",MAX(IF(AND(CJY22&lt;=CKC14,CKA22&gt;CKD14),CKD14-CKC14,IF(AND(CJY22&gt;CKC14,CKA22&lt;=CKD14),CKA22-CJY22,IF(AND(CJY22&lt;=CKC14,CKA22&lt;=CKD14),CKA22-CKC14,IF(AND(CJY22&gt;CKC14,CKA22&gt;CKD14),CKD14-CJY22,0)))),0)),0)</f>
        <v>　</v>
      </c>
      <c r="CKD22" s="663"/>
      <c r="CKE22" s="664"/>
      <c r="CKF22" s="662" t="str">
        <f>IFERROR(IF(OR(CJX22="日",CJX22="祝",CJX22=0,CJY22=""),"　",MAX(IF(AND(CJY22&gt;CKI14,CKA22&gt;CKG14),0,IF(AND(CJY22&lt;=CKI14,CJY22&gt;CKF14,CKA22&gt;CKG14),CKI14-CJY22,IF(AND(CJY22&lt;=CKI14,CJY22&lt;=CKF14,CKA22&gt;CKG14),CKI14-CKF14,IF(AND(CJY22&gt;CKF14,CKA22&lt;=CKG14),CKA22-CJY22,IF(AND(CJY22&lt;=CKF14,CKA22&lt;=CKG14),CKA22-CKF14,0))))),0)),0)</f>
        <v>　</v>
      </c>
      <c r="CKG22" s="663"/>
      <c r="CKH22" s="664"/>
      <c r="CKI22" s="662" t="str">
        <f>IFERROR(IF(OR(CJX22="日",CJX22="祝",CJX22=0,CJY22=""),"　",MAX(IF(AND(CJY22&lt;=CKI14,CKA22&gt;CKJ14),CKJ14-CKI14,IF(CKA22&lt;=CKJ14,0,IF(AND(CJY22&gt;CKI14,CKA22&gt;CKJ14),CKJ14-CJY22,0))),0)),0)</f>
        <v>　</v>
      </c>
      <c r="CKJ22" s="663"/>
      <c r="CKK22" s="664"/>
      <c r="CKL22" s="662" t="str">
        <f>IFERROR(IF(OR(CJX22="日",CJX22="祝",CJX22=0,CJY22=""),"　",MAX(IF(CJY22&gt;CKL14,CKA22-CJY22,IF(CJY22&lt;=CKL14,CKA22-CKL14,0)),0)),0)</f>
        <v>　</v>
      </c>
      <c r="CKM22" s="663"/>
      <c r="CKN22" s="664"/>
      <c r="CKO22" s="662" t="str">
        <f>IFERROR(IF(OR(CJX22="日",CJX22="祝",CJX22=0,CJY22=""),"　",MAX(IF(AND(CJY22&lt;=CKO14,CKA22&gt;CKP14),CKP14-CKO14,IF(AND(CJY22&gt;CKO14,CKA22&lt;=CKP14),CKA22-CJY22,IF(AND(CJY22&lt;=CKO14,CKA22&lt;=CKP14),CKA22-CKO14,IF(AND(CJY22&gt;CKO14,CKA22&gt;CKP14),CKP14-CJY22,0)))),0)),0)</f>
        <v>　</v>
      </c>
      <c r="CKP22" s="663"/>
      <c r="CKQ22" s="664"/>
      <c r="CKR22" s="662" t="str">
        <f>IFERROR(IF(OR(CJX22="日",CJX22="祝",CJX22=0,CJY22=""),"　",MAX(IF(AND(CJY22&gt;CKU14,CKA22&gt;CKS14),0,IF(AND(CJY22&lt;=CKU14,CJY22&gt;CKR14,CKA22&gt;CKS14),CKU14-CJY22,IF(AND(CJY22&lt;=CKU14,CJY22&lt;=CKR14,CKA22&gt;CKS14),CKU14-CKR14,IF(AND(CJY22&gt;CKR14,CKA22&lt;=CKS14),CKA22-CJY22,IF(AND(CJY22&lt;=CKR14,CKA22&lt;=CKS14),CKA22-CKR14,0))))),0)),0)</f>
        <v>　</v>
      </c>
      <c r="CKS22" s="663"/>
      <c r="CKT22" s="664"/>
      <c r="CKU22" s="662" t="str">
        <f>IFERROR(IF(OR(CJX22="日",CJX22="祝",CJX22=0,CJY22=""),"　",MAX(IF(AND(CJY22&lt;=CKU14,CKA22&gt;CKV14),CKV14-CKU14,IF(CKA22&lt;=CKV14,0,IF(AND(CJY22&gt;CKU14,CKA22&gt;CKV14),CKV14-CJY22,0))),0)),0)</f>
        <v>　</v>
      </c>
      <c r="CKV22" s="663"/>
      <c r="CKW22" s="664"/>
      <c r="CKX22" s="662" t="str">
        <f t="shared" si="42"/>
        <v>　</v>
      </c>
      <c r="CKY22" s="663"/>
      <c r="CKZ22" s="664"/>
      <c r="CLA22" s="665" t="str">
        <f>IF(CLD22="×",TIME(0,0,0),IF(CLN4="非常勤",CKC22,CKO22))</f>
        <v>　</v>
      </c>
      <c r="CLB22" s="666"/>
      <c r="CLC22" s="667"/>
      <c r="CLD22" s="265"/>
      <c r="CLE22" s="665" t="str">
        <f>IF(CLH22="×",TIME(0,0,0),IF(CLN4="非常勤",CKF22,CKR22))</f>
        <v>　</v>
      </c>
      <c r="CLF22" s="666"/>
      <c r="CLG22" s="667"/>
      <c r="CLH22" s="265"/>
      <c r="CLI22" s="665" t="str">
        <f>IF(CLL22="×",TIME(0,0,0),IF(CLN4="非常勤",CKI22,CKU22))</f>
        <v>　</v>
      </c>
      <c r="CLJ22" s="666"/>
      <c r="CLK22" s="667"/>
      <c r="CLL22" s="265"/>
      <c r="CLM22" s="665" t="str">
        <f>IF(CLP22="×",TIME(0,0,0),IF(CLN4="非常勤",CKL22,CKX22))</f>
        <v>　</v>
      </c>
      <c r="CLN22" s="666"/>
      <c r="CLO22" s="667"/>
      <c r="CLP22" s="265"/>
      <c r="CLQ22" s="668"/>
      <c r="CLR22" s="669"/>
      <c r="CLS22" s="668"/>
      <c r="CLT22" s="670"/>
      <c r="CLU22" s="669"/>
      <c r="CLV22" s="671"/>
      <c r="CLW22" s="672"/>
      <c r="CLX22" s="672"/>
      <c r="CLY22" s="673"/>
      <c r="CLZ22" s="263">
        <f>$A$22</f>
        <v>8</v>
      </c>
      <c r="CMA22" s="264" t="str">
        <f>$B$22</f>
        <v>木</v>
      </c>
      <c r="CMB22" s="660"/>
      <c r="CMC22" s="661"/>
      <c r="CMD22" s="660"/>
      <c r="CME22" s="661"/>
      <c r="CMF22" s="662" t="str">
        <f>IFERROR(IF(OR(CMA22="日",CMA22="祝",CMA22=0,CMB22=""),"　",MAX(IF(AND(CMB22&lt;=CMF14,CMD22&gt;CMG14),CMG14-CMF14,IF(AND(CMB22&gt;CMF14,CMD22&lt;=CMG14),CMD22-CMB22,IF(AND(CMB22&lt;=CMF14,CMD22&lt;=CMG14),CMD22-CMF14,IF(AND(CMB22&gt;CMF14,CMD22&gt;CMG14),CMG14-CMB22,0)))),0)),0)</f>
        <v>　</v>
      </c>
      <c r="CMG22" s="663"/>
      <c r="CMH22" s="664"/>
      <c r="CMI22" s="662" t="str">
        <f>IFERROR(IF(OR(CMA22="日",CMA22="祝",CMA22=0,CMB22=""),"　",MAX(IF(AND(CMB22&gt;CML14,CMD22&gt;CMJ14),0,IF(AND(CMB22&lt;=CML14,CMB22&gt;CMI14,CMD22&gt;CMJ14),CML14-CMB22,IF(AND(CMB22&lt;=CML14,CMB22&lt;=CMI14,CMD22&gt;CMJ14),CML14-CMI14,IF(AND(CMB22&gt;CMI14,CMD22&lt;=CMJ14),CMD22-CMB22,IF(AND(CMB22&lt;=CMI14,CMD22&lt;=CMJ14),CMD22-CMI14,0))))),0)),0)</f>
        <v>　</v>
      </c>
      <c r="CMJ22" s="663"/>
      <c r="CMK22" s="664"/>
      <c r="CML22" s="662" t="str">
        <f>IFERROR(IF(OR(CMA22="日",CMA22="祝",CMA22=0,CMB22=""),"　",MAX(IF(AND(CMB22&lt;=CML14,CMD22&gt;CMM14),CMM14-CML14,IF(CMD22&lt;=CMM14,0,IF(AND(CMB22&gt;CML14,CMD22&gt;CMM14),CMM14-CMB22,0))),0)),0)</f>
        <v>　</v>
      </c>
      <c r="CMM22" s="663"/>
      <c r="CMN22" s="664"/>
      <c r="CMO22" s="662" t="str">
        <f>IFERROR(IF(OR(CMA22="日",CMA22="祝",CMA22=0,CMB22=""),"　",MAX(IF(CMB22&gt;CMO14,CMD22-CMB22,IF(CMB22&lt;=CMO14,CMD22-CMO14,0)),0)),0)</f>
        <v>　</v>
      </c>
      <c r="CMP22" s="663"/>
      <c r="CMQ22" s="664"/>
      <c r="CMR22" s="662" t="str">
        <f>IFERROR(IF(OR(CMA22="日",CMA22="祝",CMA22=0,CMB22=""),"　",MAX(IF(AND(CMB22&lt;=CMR14,CMD22&gt;CMS14),CMS14-CMR14,IF(AND(CMB22&gt;CMR14,CMD22&lt;=CMS14),CMD22-CMB22,IF(AND(CMB22&lt;=CMR14,CMD22&lt;=CMS14),CMD22-CMR14,IF(AND(CMB22&gt;CMR14,CMD22&gt;CMS14),CMS14-CMB22,0)))),0)),0)</f>
        <v>　</v>
      </c>
      <c r="CMS22" s="663"/>
      <c r="CMT22" s="664"/>
      <c r="CMU22" s="662" t="str">
        <f>IFERROR(IF(OR(CMA22="日",CMA22="祝",CMA22=0,CMB22=""),"　",MAX(IF(AND(CMB22&gt;CMX14,CMD22&gt;CMV14),0,IF(AND(CMB22&lt;=CMX14,CMB22&gt;CMU14,CMD22&gt;CMV14),CMX14-CMB22,IF(AND(CMB22&lt;=CMX14,CMB22&lt;=CMU14,CMD22&gt;CMV14),CMX14-CMU14,IF(AND(CMB22&gt;CMU14,CMD22&lt;=CMV14),CMD22-CMB22,IF(AND(CMB22&lt;=CMU14,CMD22&lt;=CMV14),CMD22-CMU14,0))))),0)),0)</f>
        <v>　</v>
      </c>
      <c r="CMV22" s="663"/>
      <c r="CMW22" s="664"/>
      <c r="CMX22" s="662" t="str">
        <f>IFERROR(IF(OR(CMA22="日",CMA22="祝",CMA22=0,CMB22=""),"　",MAX(IF(AND(CMB22&lt;=CMX14,CMD22&gt;CMY14),CMY14-CMX14,IF(CMD22&lt;=CMY14,0,IF(AND(CMB22&gt;CMX14,CMD22&gt;CMY14),CMY14-CMB22,0))),0)),0)</f>
        <v>　</v>
      </c>
      <c r="CMY22" s="663"/>
      <c r="CMZ22" s="664"/>
      <c r="CNA22" s="662" t="str">
        <f t="shared" si="43"/>
        <v>　</v>
      </c>
      <c r="CNB22" s="663"/>
      <c r="CNC22" s="664"/>
      <c r="CND22" s="665" t="str">
        <f>IF(CNG22="×",TIME(0,0,0),IF(CNQ4="非常勤",CMF22,CMR22))</f>
        <v>　</v>
      </c>
      <c r="CNE22" s="666"/>
      <c r="CNF22" s="667"/>
      <c r="CNG22" s="265"/>
      <c r="CNH22" s="665" t="str">
        <f>IF(CNK22="×",TIME(0,0,0),IF(CNQ4="非常勤",CMI22,CMU22))</f>
        <v>　</v>
      </c>
      <c r="CNI22" s="666"/>
      <c r="CNJ22" s="667"/>
      <c r="CNK22" s="265"/>
      <c r="CNL22" s="665" t="str">
        <f>IF(CNO22="×",TIME(0,0,0),IF(CNQ4="非常勤",CML22,CMX22))</f>
        <v>　</v>
      </c>
      <c r="CNM22" s="666"/>
      <c r="CNN22" s="667"/>
      <c r="CNO22" s="265"/>
      <c r="CNP22" s="665" t="str">
        <f>IF(CNS22="×",TIME(0,0,0),IF(CNQ4="非常勤",CMO22,CNA22))</f>
        <v>　</v>
      </c>
      <c r="CNQ22" s="666"/>
      <c r="CNR22" s="667"/>
      <c r="CNS22" s="265"/>
      <c r="CNT22" s="668"/>
      <c r="CNU22" s="669"/>
      <c r="CNV22" s="668"/>
      <c r="CNW22" s="670"/>
      <c r="CNX22" s="669"/>
      <c r="CNY22" s="671"/>
      <c r="CNZ22" s="672"/>
      <c r="COA22" s="672"/>
      <c r="COB22" s="673"/>
      <c r="COC22" s="263">
        <f>$A$22</f>
        <v>8</v>
      </c>
      <c r="COD22" s="264" t="str">
        <f>$B$22</f>
        <v>木</v>
      </c>
      <c r="COE22" s="660"/>
      <c r="COF22" s="661"/>
      <c r="COG22" s="660"/>
      <c r="COH22" s="661"/>
      <c r="COI22" s="662" t="str">
        <f>IFERROR(IF(OR(COD22="日",COD22="祝",COD22=0,COE22=""),"　",MAX(IF(AND(COE22&lt;=COI14,COG22&gt;COJ14),COJ14-COI14,IF(AND(COE22&gt;COI14,COG22&lt;=COJ14),COG22-COE22,IF(AND(COE22&lt;=COI14,COG22&lt;=COJ14),COG22-COI14,IF(AND(COE22&gt;COI14,COG22&gt;COJ14),COJ14-COE22,0)))),0)),0)</f>
        <v>　</v>
      </c>
      <c r="COJ22" s="663"/>
      <c r="COK22" s="664"/>
      <c r="COL22" s="662" t="str">
        <f>IFERROR(IF(OR(COD22="日",COD22="祝",COD22=0,COE22=""),"　",MAX(IF(AND(COE22&gt;COO14,COG22&gt;COM14),0,IF(AND(COE22&lt;=COO14,COE22&gt;COL14,COG22&gt;COM14),COO14-COE22,IF(AND(COE22&lt;=COO14,COE22&lt;=COL14,COG22&gt;COM14),COO14-COL14,IF(AND(COE22&gt;COL14,COG22&lt;=COM14),COG22-COE22,IF(AND(COE22&lt;=COL14,COG22&lt;=COM14),COG22-COL14,0))))),0)),0)</f>
        <v>　</v>
      </c>
      <c r="COM22" s="663"/>
      <c r="CON22" s="664"/>
      <c r="COO22" s="662" t="str">
        <f>IFERROR(IF(OR(COD22="日",COD22="祝",COD22=0,COE22=""),"　",MAX(IF(AND(COE22&lt;=COO14,COG22&gt;COP14),COP14-COO14,IF(COG22&lt;=COP14,0,IF(AND(COE22&gt;COO14,COG22&gt;COP14),COP14-COE22,0))),0)),0)</f>
        <v>　</v>
      </c>
      <c r="COP22" s="663"/>
      <c r="COQ22" s="664"/>
      <c r="COR22" s="662" t="str">
        <f>IFERROR(IF(OR(COD22="日",COD22="祝",COD22=0,COE22=""),"　",MAX(IF(COE22&gt;COR14,COG22-COE22,IF(COE22&lt;=COR14,COG22-COR14,0)),0)),0)</f>
        <v>　</v>
      </c>
      <c r="COS22" s="663"/>
      <c r="COT22" s="664"/>
      <c r="COU22" s="662" t="str">
        <f>IFERROR(IF(OR(COD22="日",COD22="祝",COD22=0,COE22=""),"　",MAX(IF(AND(COE22&lt;=COU14,COG22&gt;COV14),COV14-COU14,IF(AND(COE22&gt;COU14,COG22&lt;=COV14),COG22-COE22,IF(AND(COE22&lt;=COU14,COG22&lt;=COV14),COG22-COU14,IF(AND(COE22&gt;COU14,COG22&gt;COV14),COV14-COE22,0)))),0)),0)</f>
        <v>　</v>
      </c>
      <c r="COV22" s="663"/>
      <c r="COW22" s="664"/>
      <c r="COX22" s="662" t="str">
        <f>IFERROR(IF(OR(COD22="日",COD22="祝",COD22=0,COE22=""),"　",MAX(IF(AND(COE22&gt;CPA14,COG22&gt;COY14),0,IF(AND(COE22&lt;=CPA14,COE22&gt;COX14,COG22&gt;COY14),CPA14-COE22,IF(AND(COE22&lt;=CPA14,COE22&lt;=COX14,COG22&gt;COY14),CPA14-COX14,IF(AND(COE22&gt;COX14,COG22&lt;=COY14),COG22-COE22,IF(AND(COE22&lt;=COX14,COG22&lt;=COY14),COG22-COX14,0))))),0)),0)</f>
        <v>　</v>
      </c>
      <c r="COY22" s="663"/>
      <c r="COZ22" s="664"/>
      <c r="CPA22" s="662" t="str">
        <f>IFERROR(IF(OR(COD22="日",COD22="祝",COD22=0,COE22=""),"　",MAX(IF(AND(COE22&lt;=CPA14,COG22&gt;CPB14),CPB14-CPA14,IF(COG22&lt;=CPB14,0,IF(AND(COE22&gt;CPA14,COG22&gt;CPB14),CPB14-COE22,0))),0)),0)</f>
        <v>　</v>
      </c>
      <c r="CPB22" s="663"/>
      <c r="CPC22" s="664"/>
      <c r="CPD22" s="662" t="str">
        <f t="shared" si="44"/>
        <v>　</v>
      </c>
      <c r="CPE22" s="663"/>
      <c r="CPF22" s="664"/>
      <c r="CPG22" s="665" t="str">
        <f>IF(CPJ22="×",TIME(0,0,0),IF(CPT4="非常勤",COI22,COU22))</f>
        <v>　</v>
      </c>
      <c r="CPH22" s="666"/>
      <c r="CPI22" s="667"/>
      <c r="CPJ22" s="265"/>
      <c r="CPK22" s="665" t="str">
        <f>IF(CPN22="×",TIME(0,0,0),IF(CPT4="非常勤",COL22,COX22))</f>
        <v>　</v>
      </c>
      <c r="CPL22" s="666"/>
      <c r="CPM22" s="667"/>
      <c r="CPN22" s="265"/>
      <c r="CPO22" s="665" t="str">
        <f>IF(CPR22="×",TIME(0,0,0),IF(CPT4="非常勤",COO22,CPA22))</f>
        <v>　</v>
      </c>
      <c r="CPP22" s="666"/>
      <c r="CPQ22" s="667"/>
      <c r="CPR22" s="265"/>
      <c r="CPS22" s="665" t="str">
        <f>IF(CPV22="×",TIME(0,0,0),IF(CPT4="非常勤",COR22,CPD22))</f>
        <v>　</v>
      </c>
      <c r="CPT22" s="666"/>
      <c r="CPU22" s="667"/>
      <c r="CPV22" s="265"/>
      <c r="CPW22" s="668"/>
      <c r="CPX22" s="669"/>
      <c r="CPY22" s="668"/>
      <c r="CPZ22" s="670"/>
      <c r="CQA22" s="669"/>
      <c r="CQB22" s="671"/>
      <c r="CQC22" s="672"/>
      <c r="CQD22" s="672"/>
      <c r="CQE22" s="673"/>
      <c r="CQF22" s="263">
        <f>$A$22</f>
        <v>8</v>
      </c>
      <c r="CQG22" s="264" t="str">
        <f>$B$22</f>
        <v>木</v>
      </c>
      <c r="CQH22" s="660"/>
      <c r="CQI22" s="661"/>
      <c r="CQJ22" s="660"/>
      <c r="CQK22" s="661"/>
      <c r="CQL22" s="662" t="str">
        <f>IFERROR(IF(OR(CQG22="日",CQG22="祝",CQG22=0,CQH22=""),"　",MAX(IF(AND(CQH22&lt;=CQL14,CQJ22&gt;CQM14),CQM14-CQL14,IF(AND(CQH22&gt;CQL14,CQJ22&lt;=CQM14),CQJ22-CQH22,IF(AND(CQH22&lt;=CQL14,CQJ22&lt;=CQM14),CQJ22-CQL14,IF(AND(CQH22&gt;CQL14,CQJ22&gt;CQM14),CQM14-CQH22,0)))),0)),0)</f>
        <v>　</v>
      </c>
      <c r="CQM22" s="663"/>
      <c r="CQN22" s="664"/>
      <c r="CQO22" s="662" t="str">
        <f>IFERROR(IF(OR(CQG22="日",CQG22="祝",CQG22=0,CQH22=""),"　",MAX(IF(AND(CQH22&gt;CQR14,CQJ22&gt;CQP14),0,IF(AND(CQH22&lt;=CQR14,CQH22&gt;CQO14,CQJ22&gt;CQP14),CQR14-CQH22,IF(AND(CQH22&lt;=CQR14,CQH22&lt;=CQO14,CQJ22&gt;CQP14),CQR14-CQO14,IF(AND(CQH22&gt;CQO14,CQJ22&lt;=CQP14),CQJ22-CQH22,IF(AND(CQH22&lt;=CQO14,CQJ22&lt;=CQP14),CQJ22-CQO14,0))))),0)),0)</f>
        <v>　</v>
      </c>
      <c r="CQP22" s="663"/>
      <c r="CQQ22" s="664"/>
      <c r="CQR22" s="662" t="str">
        <f>IFERROR(IF(OR(CQG22="日",CQG22="祝",CQG22=0,CQH22=""),"　",MAX(IF(AND(CQH22&lt;=CQR14,CQJ22&gt;CQS14),CQS14-CQR14,IF(CQJ22&lt;=CQS14,0,IF(AND(CQH22&gt;CQR14,CQJ22&gt;CQS14),CQS14-CQH22,0))),0)),0)</f>
        <v>　</v>
      </c>
      <c r="CQS22" s="663"/>
      <c r="CQT22" s="664"/>
      <c r="CQU22" s="662" t="str">
        <f>IFERROR(IF(OR(CQG22="日",CQG22="祝",CQG22=0,CQH22=""),"　",MAX(IF(CQH22&gt;CQU14,CQJ22-CQH22,IF(CQH22&lt;=CQU14,CQJ22-CQU14,0)),0)),0)</f>
        <v>　</v>
      </c>
      <c r="CQV22" s="663"/>
      <c r="CQW22" s="664"/>
      <c r="CQX22" s="662" t="str">
        <f>IFERROR(IF(OR(CQG22="日",CQG22="祝",CQG22=0,CQH22=""),"　",MAX(IF(AND(CQH22&lt;=CQX14,CQJ22&gt;CQY14),CQY14-CQX14,IF(AND(CQH22&gt;CQX14,CQJ22&lt;=CQY14),CQJ22-CQH22,IF(AND(CQH22&lt;=CQX14,CQJ22&lt;=CQY14),CQJ22-CQX14,IF(AND(CQH22&gt;CQX14,CQJ22&gt;CQY14),CQY14-CQH22,0)))),0)),0)</f>
        <v>　</v>
      </c>
      <c r="CQY22" s="663"/>
      <c r="CQZ22" s="664"/>
      <c r="CRA22" s="662" t="str">
        <f>IFERROR(IF(OR(CQG22="日",CQG22="祝",CQG22=0,CQH22=""),"　",MAX(IF(AND(CQH22&gt;CRD14,CQJ22&gt;CRB14),0,IF(AND(CQH22&lt;=CRD14,CQH22&gt;CRA14,CQJ22&gt;CRB14),CRD14-CQH22,IF(AND(CQH22&lt;=CRD14,CQH22&lt;=CRA14,CQJ22&gt;CRB14),CRD14-CRA14,IF(AND(CQH22&gt;CRA14,CQJ22&lt;=CRB14),CQJ22-CQH22,IF(AND(CQH22&lt;=CRA14,CQJ22&lt;=CRB14),CQJ22-CRA14,0))))),0)),0)</f>
        <v>　</v>
      </c>
      <c r="CRB22" s="663"/>
      <c r="CRC22" s="664"/>
      <c r="CRD22" s="662" t="str">
        <f>IFERROR(IF(OR(CQG22="日",CQG22="祝",CQG22=0,CQH22=""),"　",MAX(IF(AND(CQH22&lt;=CRD14,CQJ22&gt;CRE14),CRE14-CRD14,IF(CQJ22&lt;=CRE14,0,IF(AND(CQH22&gt;CRD14,CQJ22&gt;CRE14),CRE14-CQH22,0))),0)),0)</f>
        <v>　</v>
      </c>
      <c r="CRE22" s="663"/>
      <c r="CRF22" s="664"/>
      <c r="CRG22" s="662" t="str">
        <f t="shared" si="45"/>
        <v>　</v>
      </c>
      <c r="CRH22" s="663"/>
      <c r="CRI22" s="664"/>
      <c r="CRJ22" s="665" t="str">
        <f>IF(CRM22="×",TIME(0,0,0),IF(CRW4="非常勤",CQL22,CQX22))</f>
        <v>　</v>
      </c>
      <c r="CRK22" s="666"/>
      <c r="CRL22" s="667"/>
      <c r="CRM22" s="265"/>
      <c r="CRN22" s="665" t="str">
        <f>IF(CRQ22="×",TIME(0,0,0),IF(CRW4="非常勤",CQO22,CRA22))</f>
        <v>　</v>
      </c>
      <c r="CRO22" s="666"/>
      <c r="CRP22" s="667"/>
      <c r="CRQ22" s="265"/>
      <c r="CRR22" s="665" t="str">
        <f>IF(CRU22="×",TIME(0,0,0),IF(CRW4="非常勤",CQR22,CRD22))</f>
        <v>　</v>
      </c>
      <c r="CRS22" s="666"/>
      <c r="CRT22" s="667"/>
      <c r="CRU22" s="265"/>
      <c r="CRV22" s="665" t="str">
        <f>IF(CRY22="×",TIME(0,0,0),IF(CRW4="非常勤",CQU22,CRG22))</f>
        <v>　</v>
      </c>
      <c r="CRW22" s="666"/>
      <c r="CRX22" s="667"/>
      <c r="CRY22" s="265"/>
      <c r="CRZ22" s="668"/>
      <c r="CSA22" s="669"/>
      <c r="CSB22" s="668"/>
      <c r="CSC22" s="670"/>
      <c r="CSD22" s="669"/>
      <c r="CSE22" s="671"/>
      <c r="CSF22" s="672"/>
      <c r="CSG22" s="672"/>
      <c r="CSH22" s="673"/>
      <c r="CSI22" s="263">
        <f>$A$22</f>
        <v>8</v>
      </c>
      <c r="CSJ22" s="264" t="str">
        <f>$B$22</f>
        <v>木</v>
      </c>
      <c r="CSK22" s="660"/>
      <c r="CSL22" s="661"/>
      <c r="CSM22" s="660"/>
      <c r="CSN22" s="661"/>
      <c r="CSO22" s="662" t="str">
        <f>IFERROR(IF(OR(CSJ22="日",CSJ22="祝",CSJ22=0,CSK22=""),"　",MAX(IF(AND(CSK22&lt;=CSO14,CSM22&gt;CSP14),CSP14-CSO14,IF(AND(CSK22&gt;CSO14,CSM22&lt;=CSP14),CSM22-CSK22,IF(AND(CSK22&lt;=CSO14,CSM22&lt;=CSP14),CSM22-CSO14,IF(AND(CSK22&gt;CSO14,CSM22&gt;CSP14),CSP14-CSK22,0)))),0)),0)</f>
        <v>　</v>
      </c>
      <c r="CSP22" s="663"/>
      <c r="CSQ22" s="664"/>
      <c r="CSR22" s="662" t="str">
        <f>IFERROR(IF(OR(CSJ22="日",CSJ22="祝",CSJ22=0,CSK22=""),"　",MAX(IF(AND(CSK22&gt;CSU14,CSM22&gt;CSS14),0,IF(AND(CSK22&lt;=CSU14,CSK22&gt;CSR14,CSM22&gt;CSS14),CSU14-CSK22,IF(AND(CSK22&lt;=CSU14,CSK22&lt;=CSR14,CSM22&gt;CSS14),CSU14-CSR14,IF(AND(CSK22&gt;CSR14,CSM22&lt;=CSS14),CSM22-CSK22,IF(AND(CSK22&lt;=CSR14,CSM22&lt;=CSS14),CSM22-CSR14,0))))),0)),0)</f>
        <v>　</v>
      </c>
      <c r="CSS22" s="663"/>
      <c r="CST22" s="664"/>
      <c r="CSU22" s="662" t="str">
        <f>IFERROR(IF(OR(CSJ22="日",CSJ22="祝",CSJ22=0,CSK22=""),"　",MAX(IF(AND(CSK22&lt;=CSU14,CSM22&gt;CSV14),CSV14-CSU14,IF(CSM22&lt;=CSV14,0,IF(AND(CSK22&gt;CSU14,CSM22&gt;CSV14),CSV14-CSK22,0))),0)),0)</f>
        <v>　</v>
      </c>
      <c r="CSV22" s="663"/>
      <c r="CSW22" s="664"/>
      <c r="CSX22" s="662" t="str">
        <f>IFERROR(IF(OR(CSJ22="日",CSJ22="祝",CSJ22=0,CSK22=""),"　",MAX(IF(CSK22&gt;CSX14,CSM22-CSK22,IF(CSK22&lt;=CSX14,CSM22-CSX14,0)),0)),0)</f>
        <v>　</v>
      </c>
      <c r="CSY22" s="663"/>
      <c r="CSZ22" s="664"/>
      <c r="CTA22" s="662" t="str">
        <f>IFERROR(IF(OR(CSJ22="日",CSJ22="祝",CSJ22=0,CSK22=""),"　",MAX(IF(AND(CSK22&lt;=CTA14,CSM22&gt;CTB14),CTB14-CTA14,IF(AND(CSK22&gt;CTA14,CSM22&lt;=CTB14),CSM22-CSK22,IF(AND(CSK22&lt;=CTA14,CSM22&lt;=CTB14),CSM22-CTA14,IF(AND(CSK22&gt;CTA14,CSM22&gt;CTB14),CTB14-CSK22,0)))),0)),0)</f>
        <v>　</v>
      </c>
      <c r="CTB22" s="663"/>
      <c r="CTC22" s="664"/>
      <c r="CTD22" s="662" t="str">
        <f>IFERROR(IF(OR(CSJ22="日",CSJ22="祝",CSJ22=0,CSK22=""),"　",MAX(IF(AND(CSK22&gt;CTG14,CSM22&gt;CTE14),0,IF(AND(CSK22&lt;=CTG14,CSK22&gt;CTD14,CSM22&gt;CTE14),CTG14-CSK22,IF(AND(CSK22&lt;=CTG14,CSK22&lt;=CTD14,CSM22&gt;CTE14),CTG14-CTD14,IF(AND(CSK22&gt;CTD14,CSM22&lt;=CTE14),CSM22-CSK22,IF(AND(CSK22&lt;=CTD14,CSM22&lt;=CTE14),CSM22-CTD14,0))))),0)),0)</f>
        <v>　</v>
      </c>
      <c r="CTE22" s="663"/>
      <c r="CTF22" s="664"/>
      <c r="CTG22" s="662" t="str">
        <f>IFERROR(IF(OR(CSJ22="日",CSJ22="祝",CSJ22=0,CSK22=""),"　",MAX(IF(AND(CSK22&lt;=CTG14,CSM22&gt;CTH14),CTH14-CTG14,IF(CSM22&lt;=CTH14,0,IF(AND(CSK22&gt;CTG14,CSM22&gt;CTH14),CTH14-CSK22,0))),0)),0)</f>
        <v>　</v>
      </c>
      <c r="CTH22" s="663"/>
      <c r="CTI22" s="664"/>
      <c r="CTJ22" s="662" t="str">
        <f t="shared" si="46"/>
        <v>　</v>
      </c>
      <c r="CTK22" s="663"/>
      <c r="CTL22" s="664"/>
      <c r="CTM22" s="665" t="str">
        <f>IF(CTP22="×",TIME(0,0,0),IF(CTZ4="非常勤",CSO22,CTA22))</f>
        <v>　</v>
      </c>
      <c r="CTN22" s="666"/>
      <c r="CTO22" s="667"/>
      <c r="CTP22" s="265"/>
      <c r="CTQ22" s="665" t="str">
        <f>IF(CTT22="×",TIME(0,0,0),IF(CTZ4="非常勤",CSR22,CTD22))</f>
        <v>　</v>
      </c>
      <c r="CTR22" s="666"/>
      <c r="CTS22" s="667"/>
      <c r="CTT22" s="265"/>
      <c r="CTU22" s="665" t="str">
        <f>IF(CTX22="×",TIME(0,0,0),IF(CTZ4="非常勤",CSU22,CTG22))</f>
        <v>　</v>
      </c>
      <c r="CTV22" s="666"/>
      <c r="CTW22" s="667"/>
      <c r="CTX22" s="265"/>
      <c r="CTY22" s="665" t="str">
        <f>IF(CUB22="×",TIME(0,0,0),IF(CTZ4="非常勤",CSX22,CTJ22))</f>
        <v>　</v>
      </c>
      <c r="CTZ22" s="666"/>
      <c r="CUA22" s="667"/>
      <c r="CUB22" s="265"/>
      <c r="CUC22" s="668"/>
      <c r="CUD22" s="669"/>
      <c r="CUE22" s="668"/>
      <c r="CUF22" s="670"/>
      <c r="CUG22" s="669"/>
      <c r="CUH22" s="671"/>
      <c r="CUI22" s="672"/>
      <c r="CUJ22" s="672"/>
      <c r="CUK22" s="673"/>
      <c r="CUL22" s="263">
        <f>$A$22</f>
        <v>8</v>
      </c>
      <c r="CUM22" s="264" t="str">
        <f>$B$22</f>
        <v>木</v>
      </c>
      <c r="CUN22" s="660"/>
      <c r="CUO22" s="661"/>
      <c r="CUP22" s="660"/>
      <c r="CUQ22" s="661"/>
      <c r="CUR22" s="662" t="str">
        <f>IFERROR(IF(OR(CUM22="日",CUM22="祝",CUM22=0,CUN22=""),"　",MAX(IF(AND(CUN22&lt;=CUR14,CUP22&gt;CUS14),CUS14-CUR14,IF(AND(CUN22&gt;CUR14,CUP22&lt;=CUS14),CUP22-CUN22,IF(AND(CUN22&lt;=CUR14,CUP22&lt;=CUS14),CUP22-CUR14,IF(AND(CUN22&gt;CUR14,CUP22&gt;CUS14),CUS14-CUN22,0)))),0)),0)</f>
        <v>　</v>
      </c>
      <c r="CUS22" s="663"/>
      <c r="CUT22" s="664"/>
      <c r="CUU22" s="662" t="str">
        <f>IFERROR(IF(OR(CUM22="日",CUM22="祝",CUM22=0,CUN22=""),"　",MAX(IF(AND(CUN22&gt;CUX14,CUP22&gt;CUV14),0,IF(AND(CUN22&lt;=CUX14,CUN22&gt;CUU14,CUP22&gt;CUV14),CUX14-CUN22,IF(AND(CUN22&lt;=CUX14,CUN22&lt;=CUU14,CUP22&gt;CUV14),CUX14-CUU14,IF(AND(CUN22&gt;CUU14,CUP22&lt;=CUV14),CUP22-CUN22,IF(AND(CUN22&lt;=CUU14,CUP22&lt;=CUV14),CUP22-CUU14,0))))),0)),0)</f>
        <v>　</v>
      </c>
      <c r="CUV22" s="663"/>
      <c r="CUW22" s="664"/>
      <c r="CUX22" s="662" t="str">
        <f>IFERROR(IF(OR(CUM22="日",CUM22="祝",CUM22=0,CUN22=""),"　",MAX(IF(AND(CUN22&lt;=CUX14,CUP22&gt;CUY14),CUY14-CUX14,IF(CUP22&lt;=CUY14,0,IF(AND(CUN22&gt;CUX14,CUP22&gt;CUY14),CUY14-CUN22,0))),0)),0)</f>
        <v>　</v>
      </c>
      <c r="CUY22" s="663"/>
      <c r="CUZ22" s="664"/>
      <c r="CVA22" s="662" t="str">
        <f>IFERROR(IF(OR(CUM22="日",CUM22="祝",CUM22=0,CUN22=""),"　",MAX(IF(CUN22&gt;CVA14,CUP22-CUN22,IF(CUN22&lt;=CVA14,CUP22-CVA14,0)),0)),0)</f>
        <v>　</v>
      </c>
      <c r="CVB22" s="663"/>
      <c r="CVC22" s="664"/>
      <c r="CVD22" s="662" t="str">
        <f>IFERROR(IF(OR(CUM22="日",CUM22="祝",CUM22=0,CUN22=""),"　",MAX(IF(AND(CUN22&lt;=CVD14,CUP22&gt;CVE14),CVE14-CVD14,IF(AND(CUN22&gt;CVD14,CUP22&lt;=CVE14),CUP22-CUN22,IF(AND(CUN22&lt;=CVD14,CUP22&lt;=CVE14),CUP22-CVD14,IF(AND(CUN22&gt;CVD14,CUP22&gt;CVE14),CVE14-CUN22,0)))),0)),0)</f>
        <v>　</v>
      </c>
      <c r="CVE22" s="663"/>
      <c r="CVF22" s="664"/>
      <c r="CVG22" s="662" t="str">
        <f>IFERROR(IF(OR(CUM22="日",CUM22="祝",CUM22=0,CUN22=""),"　",MAX(IF(AND(CUN22&gt;CVJ14,CUP22&gt;CVH14),0,IF(AND(CUN22&lt;=CVJ14,CUN22&gt;CVG14,CUP22&gt;CVH14),CVJ14-CUN22,IF(AND(CUN22&lt;=CVJ14,CUN22&lt;=CVG14,CUP22&gt;CVH14),CVJ14-CVG14,IF(AND(CUN22&gt;CVG14,CUP22&lt;=CVH14),CUP22-CUN22,IF(AND(CUN22&lt;=CVG14,CUP22&lt;=CVH14),CUP22-CVG14,0))))),0)),0)</f>
        <v>　</v>
      </c>
      <c r="CVH22" s="663"/>
      <c r="CVI22" s="664"/>
      <c r="CVJ22" s="662" t="str">
        <f>IFERROR(IF(OR(CUM22="日",CUM22="祝",CUM22=0,CUN22=""),"　",MAX(IF(AND(CUN22&lt;=CVJ14,CUP22&gt;CVK14),CVK14-CVJ14,IF(CUP22&lt;=CVK14,0,IF(AND(CUN22&gt;CVJ14,CUP22&gt;CVK14),CVK14-CUN22,0))),0)),0)</f>
        <v>　</v>
      </c>
      <c r="CVK22" s="663"/>
      <c r="CVL22" s="664"/>
      <c r="CVM22" s="662" t="str">
        <f t="shared" si="47"/>
        <v>　</v>
      </c>
      <c r="CVN22" s="663"/>
      <c r="CVO22" s="664"/>
      <c r="CVP22" s="665" t="str">
        <f>IF(CVS22="×",TIME(0,0,0),IF(CWC4="非常勤",CUR22,CVD22))</f>
        <v>　</v>
      </c>
      <c r="CVQ22" s="666"/>
      <c r="CVR22" s="667"/>
      <c r="CVS22" s="265"/>
      <c r="CVT22" s="665" t="str">
        <f>IF(CVW22="×",TIME(0,0,0),IF(CWC4="非常勤",CUU22,CVG22))</f>
        <v>　</v>
      </c>
      <c r="CVU22" s="666"/>
      <c r="CVV22" s="667"/>
      <c r="CVW22" s="265"/>
      <c r="CVX22" s="665" t="str">
        <f>IF(CWA22="×",TIME(0,0,0),IF(CWC4="非常勤",CUX22,CVJ22))</f>
        <v>　</v>
      </c>
      <c r="CVY22" s="666"/>
      <c r="CVZ22" s="667"/>
      <c r="CWA22" s="265"/>
      <c r="CWB22" s="665" t="str">
        <f>IF(CWE22="×",TIME(0,0,0),IF(CWC4="非常勤",CVA22,CVM22))</f>
        <v>　</v>
      </c>
      <c r="CWC22" s="666"/>
      <c r="CWD22" s="667"/>
      <c r="CWE22" s="265"/>
      <c r="CWF22" s="668"/>
      <c r="CWG22" s="669"/>
      <c r="CWH22" s="668"/>
      <c r="CWI22" s="670"/>
      <c r="CWJ22" s="669"/>
      <c r="CWK22" s="671"/>
      <c r="CWL22" s="672"/>
      <c r="CWM22" s="672"/>
      <c r="CWN22" s="673"/>
      <c r="CWO22" s="263">
        <f>$A$22</f>
        <v>8</v>
      </c>
      <c r="CWP22" s="264" t="str">
        <f>$B$22</f>
        <v>木</v>
      </c>
      <c r="CWQ22" s="660"/>
      <c r="CWR22" s="661"/>
      <c r="CWS22" s="660"/>
      <c r="CWT22" s="661"/>
      <c r="CWU22" s="662" t="str">
        <f>IFERROR(IF(OR(CWP22="日",CWP22="祝",CWP22=0,CWQ22=""),"　",MAX(IF(AND(CWQ22&lt;=CWU14,CWS22&gt;CWV14),CWV14-CWU14,IF(AND(CWQ22&gt;CWU14,CWS22&lt;=CWV14),CWS22-CWQ22,IF(AND(CWQ22&lt;=CWU14,CWS22&lt;=CWV14),CWS22-CWU14,IF(AND(CWQ22&gt;CWU14,CWS22&gt;CWV14),CWV14-CWQ22,0)))),0)),0)</f>
        <v>　</v>
      </c>
      <c r="CWV22" s="663"/>
      <c r="CWW22" s="664"/>
      <c r="CWX22" s="662" t="str">
        <f>IFERROR(IF(OR(CWP22="日",CWP22="祝",CWP22=0,CWQ22=""),"　",MAX(IF(AND(CWQ22&gt;CXA14,CWS22&gt;CWY14),0,IF(AND(CWQ22&lt;=CXA14,CWQ22&gt;CWX14,CWS22&gt;CWY14),CXA14-CWQ22,IF(AND(CWQ22&lt;=CXA14,CWQ22&lt;=CWX14,CWS22&gt;CWY14),CXA14-CWX14,IF(AND(CWQ22&gt;CWX14,CWS22&lt;=CWY14),CWS22-CWQ22,IF(AND(CWQ22&lt;=CWX14,CWS22&lt;=CWY14),CWS22-CWX14,0))))),0)),0)</f>
        <v>　</v>
      </c>
      <c r="CWY22" s="663"/>
      <c r="CWZ22" s="664"/>
      <c r="CXA22" s="662" t="str">
        <f>IFERROR(IF(OR(CWP22="日",CWP22="祝",CWP22=0,CWQ22=""),"　",MAX(IF(AND(CWQ22&lt;=CXA14,CWS22&gt;CXB14),CXB14-CXA14,IF(CWS22&lt;=CXB14,0,IF(AND(CWQ22&gt;CXA14,CWS22&gt;CXB14),CXB14-CWQ22,0))),0)),0)</f>
        <v>　</v>
      </c>
      <c r="CXB22" s="663"/>
      <c r="CXC22" s="664"/>
      <c r="CXD22" s="662" t="str">
        <f>IFERROR(IF(OR(CWP22="日",CWP22="祝",CWP22=0,CWQ22=""),"　",MAX(IF(CWQ22&gt;CXD14,CWS22-CWQ22,IF(CWQ22&lt;=CXD14,CWS22-CXD14,0)),0)),0)</f>
        <v>　</v>
      </c>
      <c r="CXE22" s="663"/>
      <c r="CXF22" s="664"/>
      <c r="CXG22" s="662" t="str">
        <f>IFERROR(IF(OR(CWP22="日",CWP22="祝",CWP22=0,CWQ22=""),"　",MAX(IF(AND(CWQ22&lt;=CXG14,CWS22&gt;CXH14),CXH14-CXG14,IF(AND(CWQ22&gt;CXG14,CWS22&lt;=CXH14),CWS22-CWQ22,IF(AND(CWQ22&lt;=CXG14,CWS22&lt;=CXH14),CWS22-CXG14,IF(AND(CWQ22&gt;CXG14,CWS22&gt;CXH14),CXH14-CWQ22,0)))),0)),0)</f>
        <v>　</v>
      </c>
      <c r="CXH22" s="663"/>
      <c r="CXI22" s="664"/>
      <c r="CXJ22" s="662" t="str">
        <f>IFERROR(IF(OR(CWP22="日",CWP22="祝",CWP22=0,CWQ22=""),"　",MAX(IF(AND(CWQ22&gt;CXM14,CWS22&gt;CXK14),0,IF(AND(CWQ22&lt;=CXM14,CWQ22&gt;CXJ14,CWS22&gt;CXK14),CXM14-CWQ22,IF(AND(CWQ22&lt;=CXM14,CWQ22&lt;=CXJ14,CWS22&gt;CXK14),CXM14-CXJ14,IF(AND(CWQ22&gt;CXJ14,CWS22&lt;=CXK14),CWS22-CWQ22,IF(AND(CWQ22&lt;=CXJ14,CWS22&lt;=CXK14),CWS22-CXJ14,0))))),0)),0)</f>
        <v>　</v>
      </c>
      <c r="CXK22" s="663"/>
      <c r="CXL22" s="664"/>
      <c r="CXM22" s="662" t="str">
        <f>IFERROR(IF(OR(CWP22="日",CWP22="祝",CWP22=0,CWQ22=""),"　",MAX(IF(AND(CWQ22&lt;=CXM14,CWS22&gt;CXN14),CXN14-CXM14,IF(CWS22&lt;=CXN14,0,IF(AND(CWQ22&gt;CXM14,CWS22&gt;CXN14),CXN14-CWQ22,0))),0)),0)</f>
        <v>　</v>
      </c>
      <c r="CXN22" s="663"/>
      <c r="CXO22" s="664"/>
      <c r="CXP22" s="662" t="str">
        <f t="shared" si="48"/>
        <v>　</v>
      </c>
      <c r="CXQ22" s="663"/>
      <c r="CXR22" s="664"/>
      <c r="CXS22" s="665" t="str">
        <f>IF(CXV22="×",TIME(0,0,0),IF(CYF4="非常勤",CWU22,CXG22))</f>
        <v>　</v>
      </c>
      <c r="CXT22" s="666"/>
      <c r="CXU22" s="667"/>
      <c r="CXV22" s="265"/>
      <c r="CXW22" s="665" t="str">
        <f>IF(CXZ22="×",TIME(0,0,0),IF(CYF4="非常勤",CWX22,CXJ22))</f>
        <v>　</v>
      </c>
      <c r="CXX22" s="666"/>
      <c r="CXY22" s="667"/>
      <c r="CXZ22" s="265"/>
      <c r="CYA22" s="665" t="str">
        <f>IF(CYD22="×",TIME(0,0,0),IF(CYF4="非常勤",CXA22,CXM22))</f>
        <v>　</v>
      </c>
      <c r="CYB22" s="666"/>
      <c r="CYC22" s="667"/>
      <c r="CYD22" s="265"/>
      <c r="CYE22" s="665" t="str">
        <f>IF(CYH22="×",TIME(0,0,0),IF(CYF4="非常勤",CXD22,CXP22))</f>
        <v>　</v>
      </c>
      <c r="CYF22" s="666"/>
      <c r="CYG22" s="667"/>
      <c r="CYH22" s="265"/>
      <c r="CYI22" s="668"/>
      <c r="CYJ22" s="669"/>
      <c r="CYK22" s="668"/>
      <c r="CYL22" s="670"/>
      <c r="CYM22" s="669"/>
      <c r="CYN22" s="671"/>
      <c r="CYO22" s="672"/>
      <c r="CYP22" s="672"/>
      <c r="CYQ22" s="673"/>
      <c r="CYR22" s="263">
        <f>$A$22</f>
        <v>8</v>
      </c>
      <c r="CYS22" s="264" t="str">
        <f>$B$22</f>
        <v>木</v>
      </c>
      <c r="CYT22" s="660"/>
      <c r="CYU22" s="661"/>
      <c r="CYV22" s="660"/>
      <c r="CYW22" s="661"/>
      <c r="CYX22" s="662" t="str">
        <f>IFERROR(IF(OR(CYS22="日",CYS22="祝",CYS22=0,CYT22=""),"　",MAX(IF(AND(CYT22&lt;=CYX14,CYV22&gt;CYY14),CYY14-CYX14,IF(AND(CYT22&gt;CYX14,CYV22&lt;=CYY14),CYV22-CYT22,IF(AND(CYT22&lt;=CYX14,CYV22&lt;=CYY14),CYV22-CYX14,IF(AND(CYT22&gt;CYX14,CYV22&gt;CYY14),CYY14-CYT22,0)))),0)),0)</f>
        <v>　</v>
      </c>
      <c r="CYY22" s="663"/>
      <c r="CYZ22" s="664"/>
      <c r="CZA22" s="662" t="str">
        <f>IFERROR(IF(OR(CYS22="日",CYS22="祝",CYS22=0,CYT22=""),"　",MAX(IF(AND(CYT22&gt;CZD14,CYV22&gt;CZB14),0,IF(AND(CYT22&lt;=CZD14,CYT22&gt;CZA14,CYV22&gt;CZB14),CZD14-CYT22,IF(AND(CYT22&lt;=CZD14,CYT22&lt;=CZA14,CYV22&gt;CZB14),CZD14-CZA14,IF(AND(CYT22&gt;CZA14,CYV22&lt;=CZB14),CYV22-CYT22,IF(AND(CYT22&lt;=CZA14,CYV22&lt;=CZB14),CYV22-CZA14,0))))),0)),0)</f>
        <v>　</v>
      </c>
      <c r="CZB22" s="663"/>
      <c r="CZC22" s="664"/>
      <c r="CZD22" s="662" t="str">
        <f>IFERROR(IF(OR(CYS22="日",CYS22="祝",CYS22=0,CYT22=""),"　",MAX(IF(AND(CYT22&lt;=CZD14,CYV22&gt;CZE14),CZE14-CZD14,IF(CYV22&lt;=CZE14,0,IF(AND(CYT22&gt;CZD14,CYV22&gt;CZE14),CZE14-CYT22,0))),0)),0)</f>
        <v>　</v>
      </c>
      <c r="CZE22" s="663"/>
      <c r="CZF22" s="664"/>
      <c r="CZG22" s="662" t="str">
        <f>IFERROR(IF(OR(CYS22="日",CYS22="祝",CYS22=0,CYT22=""),"　",MAX(IF(CYT22&gt;CZG14,CYV22-CYT22,IF(CYT22&lt;=CZG14,CYV22-CZG14,0)),0)),0)</f>
        <v>　</v>
      </c>
      <c r="CZH22" s="663"/>
      <c r="CZI22" s="664"/>
      <c r="CZJ22" s="662" t="str">
        <f>IFERROR(IF(OR(CYS22="日",CYS22="祝",CYS22=0,CYT22=""),"　",MAX(IF(AND(CYT22&lt;=CZJ14,CYV22&gt;CZK14),CZK14-CZJ14,IF(AND(CYT22&gt;CZJ14,CYV22&lt;=CZK14),CYV22-CYT22,IF(AND(CYT22&lt;=CZJ14,CYV22&lt;=CZK14),CYV22-CZJ14,IF(AND(CYT22&gt;CZJ14,CYV22&gt;CZK14),CZK14-CYT22,0)))),0)),0)</f>
        <v>　</v>
      </c>
      <c r="CZK22" s="663"/>
      <c r="CZL22" s="664"/>
      <c r="CZM22" s="662" t="str">
        <f>IFERROR(IF(OR(CYS22="日",CYS22="祝",CYS22=0,CYT22=""),"　",MAX(IF(AND(CYT22&gt;CZP14,CYV22&gt;CZN14),0,IF(AND(CYT22&lt;=CZP14,CYT22&gt;CZM14,CYV22&gt;CZN14),CZP14-CYT22,IF(AND(CYT22&lt;=CZP14,CYT22&lt;=CZM14,CYV22&gt;CZN14),CZP14-CZM14,IF(AND(CYT22&gt;CZM14,CYV22&lt;=CZN14),CYV22-CYT22,IF(AND(CYT22&lt;=CZM14,CYV22&lt;=CZN14),CYV22-CZM14,0))))),0)),0)</f>
        <v>　</v>
      </c>
      <c r="CZN22" s="663"/>
      <c r="CZO22" s="664"/>
      <c r="CZP22" s="662" t="str">
        <f>IFERROR(IF(OR(CYS22="日",CYS22="祝",CYS22=0,CYT22=""),"　",MAX(IF(AND(CYT22&lt;=CZP14,CYV22&gt;CZQ14),CZQ14-CZP14,IF(CYV22&lt;=CZQ14,0,IF(AND(CYT22&gt;CZP14,CYV22&gt;CZQ14),CZQ14-CYT22,0))),0)),0)</f>
        <v>　</v>
      </c>
      <c r="CZQ22" s="663"/>
      <c r="CZR22" s="664"/>
      <c r="CZS22" s="662" t="str">
        <f t="shared" si="49"/>
        <v>　</v>
      </c>
      <c r="CZT22" s="663"/>
      <c r="CZU22" s="664"/>
      <c r="CZV22" s="665" t="str">
        <f>IF(CZY22="×",TIME(0,0,0),IF(DAI4="非常勤",CYX22,CZJ22))</f>
        <v>　</v>
      </c>
      <c r="CZW22" s="666"/>
      <c r="CZX22" s="667"/>
      <c r="CZY22" s="265"/>
      <c r="CZZ22" s="665" t="str">
        <f>IF(DAC22="×",TIME(0,0,0),IF(DAI4="非常勤",CZA22,CZM22))</f>
        <v>　</v>
      </c>
      <c r="DAA22" s="666"/>
      <c r="DAB22" s="667"/>
      <c r="DAC22" s="265"/>
      <c r="DAD22" s="665" t="str">
        <f>IF(DAG22="×",TIME(0,0,0),IF(DAI4="非常勤",CZD22,CZP22))</f>
        <v>　</v>
      </c>
      <c r="DAE22" s="666"/>
      <c r="DAF22" s="667"/>
      <c r="DAG22" s="265"/>
      <c r="DAH22" s="665" t="str">
        <f>IF(DAK22="×",TIME(0,0,0),IF(DAI4="非常勤",CZG22,CZS22))</f>
        <v>　</v>
      </c>
      <c r="DAI22" s="666"/>
      <c r="DAJ22" s="667"/>
      <c r="DAK22" s="265"/>
      <c r="DAL22" s="668"/>
      <c r="DAM22" s="669"/>
      <c r="DAN22" s="668"/>
      <c r="DAO22" s="670"/>
      <c r="DAP22" s="669"/>
      <c r="DAQ22" s="671"/>
      <c r="DAR22" s="672"/>
      <c r="DAS22" s="672"/>
      <c r="DAT22" s="673"/>
      <c r="DAU22" s="263">
        <f>$A$22</f>
        <v>8</v>
      </c>
      <c r="DAV22" s="264" t="str">
        <f>$B$22</f>
        <v>木</v>
      </c>
      <c r="DAW22" s="660"/>
      <c r="DAX22" s="661"/>
      <c r="DAY22" s="660"/>
      <c r="DAZ22" s="661"/>
      <c r="DBA22" s="662" t="str">
        <f>IFERROR(IF(OR(DAV22="日",DAV22="祝",DAV22=0,DAW22=""),"　",MAX(IF(AND(DAW22&lt;=DBA14,DAY22&gt;DBB14),DBB14-DBA14,IF(AND(DAW22&gt;DBA14,DAY22&lt;=DBB14),DAY22-DAW22,IF(AND(DAW22&lt;=DBA14,DAY22&lt;=DBB14),DAY22-DBA14,IF(AND(DAW22&gt;DBA14,DAY22&gt;DBB14),DBB14-DAW22,0)))),0)),0)</f>
        <v>　</v>
      </c>
      <c r="DBB22" s="663"/>
      <c r="DBC22" s="664"/>
      <c r="DBD22" s="662" t="str">
        <f>IFERROR(IF(OR(DAV22="日",DAV22="祝",DAV22=0,DAW22=""),"　",MAX(IF(AND(DAW22&gt;DBG14,DAY22&gt;DBE14),0,IF(AND(DAW22&lt;=DBG14,DAW22&gt;DBD14,DAY22&gt;DBE14),DBG14-DAW22,IF(AND(DAW22&lt;=DBG14,DAW22&lt;=DBD14,DAY22&gt;DBE14),DBG14-DBD14,IF(AND(DAW22&gt;DBD14,DAY22&lt;=DBE14),DAY22-DAW22,IF(AND(DAW22&lt;=DBD14,DAY22&lt;=DBE14),DAY22-DBD14,0))))),0)),0)</f>
        <v>　</v>
      </c>
      <c r="DBE22" s="663"/>
      <c r="DBF22" s="664"/>
      <c r="DBG22" s="662" t="str">
        <f>IFERROR(IF(OR(DAV22="日",DAV22="祝",DAV22=0,DAW22=""),"　",MAX(IF(AND(DAW22&lt;=DBG14,DAY22&gt;DBH14),DBH14-DBG14,IF(DAY22&lt;=DBH14,0,IF(AND(DAW22&gt;DBG14,DAY22&gt;DBH14),DBH14-DAW22,0))),0)),0)</f>
        <v>　</v>
      </c>
      <c r="DBH22" s="663"/>
      <c r="DBI22" s="664"/>
      <c r="DBJ22" s="662" t="str">
        <f>IFERROR(IF(OR(DAV22="日",DAV22="祝",DAV22=0,DAW22=""),"　",MAX(IF(DAW22&gt;DBJ14,DAY22-DAW22,IF(DAW22&lt;=DBJ14,DAY22-DBJ14,0)),0)),0)</f>
        <v>　</v>
      </c>
      <c r="DBK22" s="663"/>
      <c r="DBL22" s="664"/>
      <c r="DBM22" s="662" t="str">
        <f>IFERROR(IF(OR(DAV22="日",DAV22="祝",DAV22=0,DAW22=""),"　",MAX(IF(AND(DAW22&lt;=DBM14,DAY22&gt;DBN14),DBN14-DBM14,IF(AND(DAW22&gt;DBM14,DAY22&lt;=DBN14),DAY22-DAW22,IF(AND(DAW22&lt;=DBM14,DAY22&lt;=DBN14),DAY22-DBM14,IF(AND(DAW22&gt;DBM14,DAY22&gt;DBN14),DBN14-DAW22,0)))),0)),0)</f>
        <v>　</v>
      </c>
      <c r="DBN22" s="663"/>
      <c r="DBO22" s="664"/>
      <c r="DBP22" s="662" t="str">
        <f>IFERROR(IF(OR(DAV22="日",DAV22="祝",DAV22=0,DAW22=""),"　",MAX(IF(AND(DAW22&gt;DBS14,DAY22&gt;DBQ14),0,IF(AND(DAW22&lt;=DBS14,DAW22&gt;DBP14,DAY22&gt;DBQ14),DBS14-DAW22,IF(AND(DAW22&lt;=DBS14,DAW22&lt;=DBP14,DAY22&gt;DBQ14),DBS14-DBP14,IF(AND(DAW22&gt;DBP14,DAY22&lt;=DBQ14),DAY22-DAW22,IF(AND(DAW22&lt;=DBP14,DAY22&lt;=DBQ14),DAY22-DBP14,0))))),0)),0)</f>
        <v>　</v>
      </c>
      <c r="DBQ22" s="663"/>
      <c r="DBR22" s="664"/>
      <c r="DBS22" s="662" t="str">
        <f>IFERROR(IF(OR(DAV22="日",DAV22="祝",DAV22=0,DAW22=""),"　",MAX(IF(AND(DAW22&lt;=DBS14,DAY22&gt;DBT14),DBT14-DBS14,IF(DAY22&lt;=DBT14,0,IF(AND(DAW22&gt;DBS14,DAY22&gt;DBT14),DBT14-DAW22,0))),0)),0)</f>
        <v>　</v>
      </c>
      <c r="DBT22" s="663"/>
      <c r="DBU22" s="664"/>
      <c r="DBV22" s="662" t="str">
        <f t="shared" si="50"/>
        <v>　</v>
      </c>
      <c r="DBW22" s="663"/>
      <c r="DBX22" s="664"/>
      <c r="DBY22" s="665" t="str">
        <f>IF(DCB22="×",TIME(0,0,0),IF(DCL4="非常勤",DBA22,DBM22))</f>
        <v>　</v>
      </c>
      <c r="DBZ22" s="666"/>
      <c r="DCA22" s="667"/>
      <c r="DCB22" s="265"/>
      <c r="DCC22" s="665" t="str">
        <f>IF(DCF22="×",TIME(0,0,0),IF(DCL4="非常勤",DBD22,DBP22))</f>
        <v>　</v>
      </c>
      <c r="DCD22" s="666"/>
      <c r="DCE22" s="667"/>
      <c r="DCF22" s="265"/>
      <c r="DCG22" s="665" t="str">
        <f>IF(DCJ22="×",TIME(0,0,0),IF(DCL4="非常勤",DBG22,DBS22))</f>
        <v>　</v>
      </c>
      <c r="DCH22" s="666"/>
      <c r="DCI22" s="667"/>
      <c r="DCJ22" s="265"/>
      <c r="DCK22" s="665" t="str">
        <f>IF(DCN22="×",TIME(0,0,0),IF(DCL4="非常勤",DBJ22,DBV22))</f>
        <v>　</v>
      </c>
      <c r="DCL22" s="666"/>
      <c r="DCM22" s="667"/>
      <c r="DCN22" s="265"/>
      <c r="DCO22" s="668"/>
      <c r="DCP22" s="669"/>
      <c r="DCQ22" s="668"/>
      <c r="DCR22" s="670"/>
      <c r="DCS22" s="669"/>
      <c r="DCT22" s="671"/>
      <c r="DCU22" s="672"/>
      <c r="DCV22" s="672"/>
      <c r="DCW22" s="673"/>
      <c r="DCX22" s="263">
        <f>$A$22</f>
        <v>8</v>
      </c>
      <c r="DCY22" s="264" t="str">
        <f>$B$22</f>
        <v>木</v>
      </c>
      <c r="DCZ22" s="660"/>
      <c r="DDA22" s="661"/>
      <c r="DDB22" s="660"/>
      <c r="DDC22" s="661"/>
      <c r="DDD22" s="662" t="str">
        <f>IFERROR(IF(OR(DCY22="日",DCY22="祝",DCY22=0,DCZ22=""),"　",MAX(IF(AND(DCZ22&lt;=DDD14,DDB22&gt;DDE14),DDE14-DDD14,IF(AND(DCZ22&gt;DDD14,DDB22&lt;=DDE14),DDB22-DCZ22,IF(AND(DCZ22&lt;=DDD14,DDB22&lt;=DDE14),DDB22-DDD14,IF(AND(DCZ22&gt;DDD14,DDB22&gt;DDE14),DDE14-DCZ22,0)))),0)),0)</f>
        <v>　</v>
      </c>
      <c r="DDE22" s="663"/>
      <c r="DDF22" s="664"/>
      <c r="DDG22" s="662" t="str">
        <f>IFERROR(IF(OR(DCY22="日",DCY22="祝",DCY22=0,DCZ22=""),"　",MAX(IF(AND(DCZ22&gt;DDJ14,DDB22&gt;DDH14),0,IF(AND(DCZ22&lt;=DDJ14,DCZ22&gt;DDG14,DDB22&gt;DDH14),DDJ14-DCZ22,IF(AND(DCZ22&lt;=DDJ14,DCZ22&lt;=DDG14,DDB22&gt;DDH14),DDJ14-DDG14,IF(AND(DCZ22&gt;DDG14,DDB22&lt;=DDH14),DDB22-DCZ22,IF(AND(DCZ22&lt;=DDG14,DDB22&lt;=DDH14),DDB22-DDG14,0))))),0)),0)</f>
        <v>　</v>
      </c>
      <c r="DDH22" s="663"/>
      <c r="DDI22" s="664"/>
      <c r="DDJ22" s="662" t="str">
        <f>IFERROR(IF(OR(DCY22="日",DCY22="祝",DCY22=0,DCZ22=""),"　",MAX(IF(AND(DCZ22&lt;=DDJ14,DDB22&gt;DDK14),DDK14-DDJ14,IF(DDB22&lt;=DDK14,0,IF(AND(DCZ22&gt;DDJ14,DDB22&gt;DDK14),DDK14-DCZ22,0))),0)),0)</f>
        <v>　</v>
      </c>
      <c r="DDK22" s="663"/>
      <c r="DDL22" s="664"/>
      <c r="DDM22" s="662" t="str">
        <f>IFERROR(IF(OR(DCY22="日",DCY22="祝",DCY22=0,DCZ22=""),"　",MAX(IF(DCZ22&gt;DDM14,DDB22-DCZ22,IF(DCZ22&lt;=DDM14,DDB22-DDM14,0)),0)),0)</f>
        <v>　</v>
      </c>
      <c r="DDN22" s="663"/>
      <c r="DDO22" s="664"/>
      <c r="DDP22" s="662" t="str">
        <f>IFERROR(IF(OR(DCY22="日",DCY22="祝",DCY22=0,DCZ22=""),"　",MAX(IF(AND(DCZ22&lt;=DDP14,DDB22&gt;DDQ14),DDQ14-DDP14,IF(AND(DCZ22&gt;DDP14,DDB22&lt;=DDQ14),DDB22-DCZ22,IF(AND(DCZ22&lt;=DDP14,DDB22&lt;=DDQ14),DDB22-DDP14,IF(AND(DCZ22&gt;DDP14,DDB22&gt;DDQ14),DDQ14-DCZ22,0)))),0)),0)</f>
        <v>　</v>
      </c>
      <c r="DDQ22" s="663"/>
      <c r="DDR22" s="664"/>
      <c r="DDS22" s="662" t="str">
        <f>IFERROR(IF(OR(DCY22="日",DCY22="祝",DCY22=0,DCZ22=""),"　",MAX(IF(AND(DCZ22&gt;DDV14,DDB22&gt;DDT14),0,IF(AND(DCZ22&lt;=DDV14,DCZ22&gt;DDS14,DDB22&gt;DDT14),DDV14-DCZ22,IF(AND(DCZ22&lt;=DDV14,DCZ22&lt;=DDS14,DDB22&gt;DDT14),DDV14-DDS14,IF(AND(DCZ22&gt;DDS14,DDB22&lt;=DDT14),DDB22-DCZ22,IF(AND(DCZ22&lt;=DDS14,DDB22&lt;=DDT14),DDB22-DDS14,0))))),0)),0)</f>
        <v>　</v>
      </c>
      <c r="DDT22" s="663"/>
      <c r="DDU22" s="664"/>
      <c r="DDV22" s="662" t="str">
        <f>IFERROR(IF(OR(DCY22="日",DCY22="祝",DCY22=0,DCZ22=""),"　",MAX(IF(AND(DCZ22&lt;=DDV14,DDB22&gt;DDW14),DDW14-DDV14,IF(DDB22&lt;=DDW14,0,IF(AND(DCZ22&gt;DDV14,DDB22&gt;DDW14),DDW14-DCZ22,0))),0)),0)</f>
        <v>　</v>
      </c>
      <c r="DDW22" s="663"/>
      <c r="DDX22" s="664"/>
      <c r="DDY22" s="662" t="str">
        <f t="shared" si="51"/>
        <v>　</v>
      </c>
      <c r="DDZ22" s="663"/>
      <c r="DEA22" s="664"/>
      <c r="DEB22" s="665" t="str">
        <f>IF(DEE22="×",TIME(0,0,0),IF(DEO4="非常勤",DDD22,DDP22))</f>
        <v>　</v>
      </c>
      <c r="DEC22" s="666"/>
      <c r="DED22" s="667"/>
      <c r="DEE22" s="265"/>
      <c r="DEF22" s="665" t="str">
        <f>IF(DEI22="×",TIME(0,0,0),IF(DEO4="非常勤",DDG22,DDS22))</f>
        <v>　</v>
      </c>
      <c r="DEG22" s="666"/>
      <c r="DEH22" s="667"/>
      <c r="DEI22" s="265"/>
      <c r="DEJ22" s="665" t="str">
        <f>IF(DEM22="×",TIME(0,0,0),IF(DEO4="非常勤",DDJ22,DDV22))</f>
        <v>　</v>
      </c>
      <c r="DEK22" s="666"/>
      <c r="DEL22" s="667"/>
      <c r="DEM22" s="265"/>
      <c r="DEN22" s="665" t="str">
        <f>IF(DEQ22="×",TIME(0,0,0),IF(DEO4="非常勤",DDM22,DDY22))</f>
        <v>　</v>
      </c>
      <c r="DEO22" s="666"/>
      <c r="DEP22" s="667"/>
      <c r="DEQ22" s="265"/>
      <c r="DER22" s="668"/>
      <c r="DES22" s="669"/>
      <c r="DET22" s="668"/>
      <c r="DEU22" s="670"/>
      <c r="DEV22" s="669"/>
      <c r="DEW22" s="671"/>
      <c r="DEX22" s="672"/>
      <c r="DEY22" s="672"/>
      <c r="DEZ22" s="673"/>
      <c r="DFA22" s="263">
        <f>$A$22</f>
        <v>8</v>
      </c>
      <c r="DFB22" s="264" t="str">
        <f>$B$22</f>
        <v>木</v>
      </c>
      <c r="DFC22" s="660"/>
      <c r="DFD22" s="661"/>
      <c r="DFE22" s="660"/>
      <c r="DFF22" s="661"/>
      <c r="DFG22" s="662" t="str">
        <f>IFERROR(IF(OR(DFB22="日",DFB22="祝",DFB22=0,DFC22=""),"　",MAX(IF(AND(DFC22&lt;=DFG14,DFE22&gt;DFH14),DFH14-DFG14,IF(AND(DFC22&gt;DFG14,DFE22&lt;=DFH14),DFE22-DFC22,IF(AND(DFC22&lt;=DFG14,DFE22&lt;=DFH14),DFE22-DFG14,IF(AND(DFC22&gt;DFG14,DFE22&gt;DFH14),DFH14-DFC22,0)))),0)),0)</f>
        <v>　</v>
      </c>
      <c r="DFH22" s="663"/>
      <c r="DFI22" s="664"/>
      <c r="DFJ22" s="662" t="str">
        <f>IFERROR(IF(OR(DFB22="日",DFB22="祝",DFB22=0,DFC22=""),"　",MAX(IF(AND(DFC22&gt;DFM14,DFE22&gt;DFK14),0,IF(AND(DFC22&lt;=DFM14,DFC22&gt;DFJ14,DFE22&gt;DFK14),DFM14-DFC22,IF(AND(DFC22&lt;=DFM14,DFC22&lt;=DFJ14,DFE22&gt;DFK14),DFM14-DFJ14,IF(AND(DFC22&gt;DFJ14,DFE22&lt;=DFK14),DFE22-DFC22,IF(AND(DFC22&lt;=DFJ14,DFE22&lt;=DFK14),DFE22-DFJ14,0))))),0)),0)</f>
        <v>　</v>
      </c>
      <c r="DFK22" s="663"/>
      <c r="DFL22" s="664"/>
      <c r="DFM22" s="662" t="str">
        <f>IFERROR(IF(OR(DFB22="日",DFB22="祝",DFB22=0,DFC22=""),"　",MAX(IF(AND(DFC22&lt;=DFM14,DFE22&gt;DFN14),DFN14-DFM14,IF(DFE22&lt;=DFN14,0,IF(AND(DFC22&gt;DFM14,DFE22&gt;DFN14),DFN14-DFC22,0))),0)),0)</f>
        <v>　</v>
      </c>
      <c r="DFN22" s="663"/>
      <c r="DFO22" s="664"/>
      <c r="DFP22" s="662" t="str">
        <f>IFERROR(IF(OR(DFB22="日",DFB22="祝",DFB22=0,DFC22=""),"　",MAX(IF(DFC22&gt;DFP14,DFE22-DFC22,IF(DFC22&lt;=DFP14,DFE22-DFP14,0)),0)),0)</f>
        <v>　</v>
      </c>
      <c r="DFQ22" s="663"/>
      <c r="DFR22" s="664"/>
      <c r="DFS22" s="662" t="str">
        <f>IFERROR(IF(OR(DFB22="日",DFB22="祝",DFB22=0,DFC22=""),"　",MAX(IF(AND(DFC22&lt;=DFS14,DFE22&gt;DFT14),DFT14-DFS14,IF(AND(DFC22&gt;DFS14,DFE22&lt;=DFT14),DFE22-DFC22,IF(AND(DFC22&lt;=DFS14,DFE22&lt;=DFT14),DFE22-DFS14,IF(AND(DFC22&gt;DFS14,DFE22&gt;DFT14),DFT14-DFC22,0)))),0)),0)</f>
        <v>　</v>
      </c>
      <c r="DFT22" s="663"/>
      <c r="DFU22" s="664"/>
      <c r="DFV22" s="662" t="str">
        <f>IFERROR(IF(OR(DFB22="日",DFB22="祝",DFB22=0,DFC22=""),"　",MAX(IF(AND(DFC22&gt;DFY14,DFE22&gt;DFW14),0,IF(AND(DFC22&lt;=DFY14,DFC22&gt;DFV14,DFE22&gt;DFW14),DFY14-DFC22,IF(AND(DFC22&lt;=DFY14,DFC22&lt;=DFV14,DFE22&gt;DFW14),DFY14-DFV14,IF(AND(DFC22&gt;DFV14,DFE22&lt;=DFW14),DFE22-DFC22,IF(AND(DFC22&lt;=DFV14,DFE22&lt;=DFW14),DFE22-DFV14,0))))),0)),0)</f>
        <v>　</v>
      </c>
      <c r="DFW22" s="663"/>
      <c r="DFX22" s="664"/>
      <c r="DFY22" s="662" t="str">
        <f>IFERROR(IF(OR(DFB22="日",DFB22="祝",DFB22=0,DFC22=""),"　",MAX(IF(AND(DFC22&lt;=DFY14,DFE22&gt;DFZ14),DFZ14-DFY14,IF(DFE22&lt;=DFZ14,0,IF(AND(DFC22&gt;DFY14,DFE22&gt;DFZ14),DFZ14-DFC22,0))),0)),0)</f>
        <v>　</v>
      </c>
      <c r="DFZ22" s="663"/>
      <c r="DGA22" s="664"/>
      <c r="DGB22" s="662" t="str">
        <f t="shared" si="52"/>
        <v>　</v>
      </c>
      <c r="DGC22" s="663"/>
      <c r="DGD22" s="664"/>
      <c r="DGE22" s="665" t="str">
        <f>IF(DGH22="×",TIME(0,0,0),IF(DGR4="非常勤",DFG22,DFS22))</f>
        <v>　</v>
      </c>
      <c r="DGF22" s="666"/>
      <c r="DGG22" s="667"/>
      <c r="DGH22" s="265"/>
      <c r="DGI22" s="665" t="str">
        <f>IF(DGL22="×",TIME(0,0,0),IF(DGR4="非常勤",DFJ22,DFV22))</f>
        <v>　</v>
      </c>
      <c r="DGJ22" s="666"/>
      <c r="DGK22" s="667"/>
      <c r="DGL22" s="265"/>
      <c r="DGM22" s="665" t="str">
        <f>IF(DGP22="×",TIME(0,0,0),IF(DGR4="非常勤",DFM22,DFY22))</f>
        <v>　</v>
      </c>
      <c r="DGN22" s="666"/>
      <c r="DGO22" s="667"/>
      <c r="DGP22" s="265"/>
      <c r="DGQ22" s="665" t="str">
        <f>IF(DGT22="×",TIME(0,0,0),IF(DGR4="非常勤",DFP22,DGB22))</f>
        <v>　</v>
      </c>
      <c r="DGR22" s="666"/>
      <c r="DGS22" s="667"/>
      <c r="DGT22" s="265"/>
      <c r="DGU22" s="668"/>
      <c r="DGV22" s="669"/>
      <c r="DGW22" s="668"/>
      <c r="DGX22" s="670"/>
      <c r="DGY22" s="669"/>
      <c r="DGZ22" s="671"/>
      <c r="DHA22" s="672"/>
      <c r="DHB22" s="672"/>
      <c r="DHC22" s="673"/>
      <c r="DHD22" s="263">
        <f>$A$22</f>
        <v>8</v>
      </c>
      <c r="DHE22" s="264" t="str">
        <f>$B$22</f>
        <v>木</v>
      </c>
      <c r="DHF22" s="660"/>
      <c r="DHG22" s="661"/>
      <c r="DHH22" s="660"/>
      <c r="DHI22" s="661"/>
      <c r="DHJ22" s="662" t="str">
        <f>IFERROR(IF(OR(DHE22="日",DHE22="祝",DHE22=0,DHF22=""),"　",MAX(IF(AND(DHF22&lt;=DHJ14,DHH22&gt;DHK14),DHK14-DHJ14,IF(AND(DHF22&gt;DHJ14,DHH22&lt;=DHK14),DHH22-DHF22,IF(AND(DHF22&lt;=DHJ14,DHH22&lt;=DHK14),DHH22-DHJ14,IF(AND(DHF22&gt;DHJ14,DHH22&gt;DHK14),DHK14-DHF22,0)))),0)),0)</f>
        <v>　</v>
      </c>
      <c r="DHK22" s="663"/>
      <c r="DHL22" s="664"/>
      <c r="DHM22" s="662" t="str">
        <f>IFERROR(IF(OR(DHE22="日",DHE22="祝",DHE22=0,DHF22=""),"　",MAX(IF(AND(DHF22&gt;DHP14,DHH22&gt;DHN14),0,IF(AND(DHF22&lt;=DHP14,DHF22&gt;DHM14,DHH22&gt;DHN14),DHP14-DHF22,IF(AND(DHF22&lt;=DHP14,DHF22&lt;=DHM14,DHH22&gt;DHN14),DHP14-DHM14,IF(AND(DHF22&gt;DHM14,DHH22&lt;=DHN14),DHH22-DHF22,IF(AND(DHF22&lt;=DHM14,DHH22&lt;=DHN14),DHH22-DHM14,0))))),0)),0)</f>
        <v>　</v>
      </c>
      <c r="DHN22" s="663"/>
      <c r="DHO22" s="664"/>
      <c r="DHP22" s="662" t="str">
        <f>IFERROR(IF(OR(DHE22="日",DHE22="祝",DHE22=0,DHF22=""),"　",MAX(IF(AND(DHF22&lt;=DHP14,DHH22&gt;DHQ14),DHQ14-DHP14,IF(DHH22&lt;=DHQ14,0,IF(AND(DHF22&gt;DHP14,DHH22&gt;DHQ14),DHQ14-DHF22,0))),0)),0)</f>
        <v>　</v>
      </c>
      <c r="DHQ22" s="663"/>
      <c r="DHR22" s="664"/>
      <c r="DHS22" s="662" t="str">
        <f>IFERROR(IF(OR(DHE22="日",DHE22="祝",DHE22=0,DHF22=""),"　",MAX(IF(DHF22&gt;DHS14,DHH22-DHF22,IF(DHF22&lt;=DHS14,DHH22-DHS14,0)),0)),0)</f>
        <v>　</v>
      </c>
      <c r="DHT22" s="663"/>
      <c r="DHU22" s="664"/>
      <c r="DHV22" s="662" t="str">
        <f>IFERROR(IF(OR(DHE22="日",DHE22="祝",DHE22=0,DHF22=""),"　",MAX(IF(AND(DHF22&lt;=DHV14,DHH22&gt;DHW14),DHW14-DHV14,IF(AND(DHF22&gt;DHV14,DHH22&lt;=DHW14),DHH22-DHF22,IF(AND(DHF22&lt;=DHV14,DHH22&lt;=DHW14),DHH22-DHV14,IF(AND(DHF22&gt;DHV14,DHH22&gt;DHW14),DHW14-DHF22,0)))),0)),0)</f>
        <v>　</v>
      </c>
      <c r="DHW22" s="663"/>
      <c r="DHX22" s="664"/>
      <c r="DHY22" s="662" t="str">
        <f>IFERROR(IF(OR(DHE22="日",DHE22="祝",DHE22=0,DHF22=""),"　",MAX(IF(AND(DHF22&gt;DIB14,DHH22&gt;DHZ14),0,IF(AND(DHF22&lt;=DIB14,DHF22&gt;DHY14,DHH22&gt;DHZ14),DIB14-DHF22,IF(AND(DHF22&lt;=DIB14,DHF22&lt;=DHY14,DHH22&gt;DHZ14),DIB14-DHY14,IF(AND(DHF22&gt;DHY14,DHH22&lt;=DHZ14),DHH22-DHF22,IF(AND(DHF22&lt;=DHY14,DHH22&lt;=DHZ14),DHH22-DHY14,0))))),0)),0)</f>
        <v>　</v>
      </c>
      <c r="DHZ22" s="663"/>
      <c r="DIA22" s="664"/>
      <c r="DIB22" s="662" t="str">
        <f>IFERROR(IF(OR(DHE22="日",DHE22="祝",DHE22=0,DHF22=""),"　",MAX(IF(AND(DHF22&lt;=DIB14,DHH22&gt;DIC14),DIC14-DIB14,IF(DHH22&lt;=DIC14,0,IF(AND(DHF22&gt;DIB14,DHH22&gt;DIC14),DIC14-DHF22,0))),0)),0)</f>
        <v>　</v>
      </c>
      <c r="DIC22" s="663"/>
      <c r="DID22" s="664"/>
      <c r="DIE22" s="662" t="str">
        <f t="shared" si="53"/>
        <v>　</v>
      </c>
      <c r="DIF22" s="663"/>
      <c r="DIG22" s="664"/>
      <c r="DIH22" s="665" t="str">
        <f>IF(DIK22="×",TIME(0,0,0),IF(DIU4="非常勤",DHJ22,DHV22))</f>
        <v>　</v>
      </c>
      <c r="DII22" s="666"/>
      <c r="DIJ22" s="667"/>
      <c r="DIK22" s="265"/>
      <c r="DIL22" s="665" t="str">
        <f>IF(DIO22="×",TIME(0,0,0),IF(DIU4="非常勤",DHM22,DHY22))</f>
        <v>　</v>
      </c>
      <c r="DIM22" s="666"/>
      <c r="DIN22" s="667"/>
      <c r="DIO22" s="265"/>
      <c r="DIP22" s="665" t="str">
        <f>IF(DIS22="×",TIME(0,0,0),IF(DIU4="非常勤",DHP22,DIB22))</f>
        <v>　</v>
      </c>
      <c r="DIQ22" s="666"/>
      <c r="DIR22" s="667"/>
      <c r="DIS22" s="265"/>
      <c r="DIT22" s="665" t="str">
        <f>IF(DIW22="×",TIME(0,0,0),IF(DIU4="非常勤",DHS22,DIE22))</f>
        <v>　</v>
      </c>
      <c r="DIU22" s="666"/>
      <c r="DIV22" s="667"/>
      <c r="DIW22" s="265"/>
      <c r="DIX22" s="668"/>
      <c r="DIY22" s="669"/>
      <c r="DIZ22" s="668"/>
      <c r="DJA22" s="670"/>
      <c r="DJB22" s="669"/>
      <c r="DJC22" s="671"/>
      <c r="DJD22" s="672"/>
      <c r="DJE22" s="672"/>
      <c r="DJF22" s="673"/>
      <c r="DJG22" s="263">
        <f>$A$22</f>
        <v>8</v>
      </c>
      <c r="DJH22" s="264" t="str">
        <f>$B$22</f>
        <v>木</v>
      </c>
      <c r="DJI22" s="660"/>
      <c r="DJJ22" s="661"/>
      <c r="DJK22" s="660"/>
      <c r="DJL22" s="661"/>
      <c r="DJM22" s="662" t="str">
        <f>IFERROR(IF(OR(DJH22="日",DJH22="祝",DJH22=0,DJI22=""),"　",MAX(IF(AND(DJI22&lt;=DJM14,DJK22&gt;DJN14),DJN14-DJM14,IF(AND(DJI22&gt;DJM14,DJK22&lt;=DJN14),DJK22-DJI22,IF(AND(DJI22&lt;=DJM14,DJK22&lt;=DJN14),DJK22-DJM14,IF(AND(DJI22&gt;DJM14,DJK22&gt;DJN14),DJN14-DJI22,0)))),0)),0)</f>
        <v>　</v>
      </c>
      <c r="DJN22" s="663"/>
      <c r="DJO22" s="664"/>
      <c r="DJP22" s="662" t="str">
        <f>IFERROR(IF(OR(DJH22="日",DJH22="祝",DJH22=0,DJI22=""),"　",MAX(IF(AND(DJI22&gt;DJS14,DJK22&gt;DJQ14),0,IF(AND(DJI22&lt;=DJS14,DJI22&gt;DJP14,DJK22&gt;DJQ14),DJS14-DJI22,IF(AND(DJI22&lt;=DJS14,DJI22&lt;=DJP14,DJK22&gt;DJQ14),DJS14-DJP14,IF(AND(DJI22&gt;DJP14,DJK22&lt;=DJQ14),DJK22-DJI22,IF(AND(DJI22&lt;=DJP14,DJK22&lt;=DJQ14),DJK22-DJP14,0))))),0)),0)</f>
        <v>　</v>
      </c>
      <c r="DJQ22" s="663"/>
      <c r="DJR22" s="664"/>
      <c r="DJS22" s="662" t="str">
        <f>IFERROR(IF(OR(DJH22="日",DJH22="祝",DJH22=0,DJI22=""),"　",MAX(IF(AND(DJI22&lt;=DJS14,DJK22&gt;DJT14),DJT14-DJS14,IF(DJK22&lt;=DJT14,0,IF(AND(DJI22&gt;DJS14,DJK22&gt;DJT14),DJT14-DJI22,0))),0)),0)</f>
        <v>　</v>
      </c>
      <c r="DJT22" s="663"/>
      <c r="DJU22" s="664"/>
      <c r="DJV22" s="662" t="str">
        <f>IFERROR(IF(OR(DJH22="日",DJH22="祝",DJH22=0,DJI22=""),"　",MAX(IF(DJI22&gt;DJV14,DJK22-DJI22,IF(DJI22&lt;=DJV14,DJK22-DJV14,0)),0)),0)</f>
        <v>　</v>
      </c>
      <c r="DJW22" s="663"/>
      <c r="DJX22" s="664"/>
      <c r="DJY22" s="662" t="str">
        <f>IFERROR(IF(OR(DJH22="日",DJH22="祝",DJH22=0,DJI22=""),"　",MAX(IF(AND(DJI22&lt;=DJY14,DJK22&gt;DJZ14),DJZ14-DJY14,IF(AND(DJI22&gt;DJY14,DJK22&lt;=DJZ14),DJK22-DJI22,IF(AND(DJI22&lt;=DJY14,DJK22&lt;=DJZ14),DJK22-DJY14,IF(AND(DJI22&gt;DJY14,DJK22&gt;DJZ14),DJZ14-DJI22,0)))),0)),0)</f>
        <v>　</v>
      </c>
      <c r="DJZ22" s="663"/>
      <c r="DKA22" s="664"/>
      <c r="DKB22" s="662" t="str">
        <f>IFERROR(IF(OR(DJH22="日",DJH22="祝",DJH22=0,DJI22=""),"　",MAX(IF(AND(DJI22&gt;DKE14,DJK22&gt;DKC14),0,IF(AND(DJI22&lt;=DKE14,DJI22&gt;DKB14,DJK22&gt;DKC14),DKE14-DJI22,IF(AND(DJI22&lt;=DKE14,DJI22&lt;=DKB14,DJK22&gt;DKC14),DKE14-DKB14,IF(AND(DJI22&gt;DKB14,DJK22&lt;=DKC14),DJK22-DJI22,IF(AND(DJI22&lt;=DKB14,DJK22&lt;=DKC14),DJK22-DKB14,0))))),0)),0)</f>
        <v>　</v>
      </c>
      <c r="DKC22" s="663"/>
      <c r="DKD22" s="664"/>
      <c r="DKE22" s="662" t="str">
        <f>IFERROR(IF(OR(DJH22="日",DJH22="祝",DJH22=0,DJI22=""),"　",MAX(IF(AND(DJI22&lt;=DKE14,DJK22&gt;DKF14),DKF14-DKE14,IF(DJK22&lt;=DKF14,0,IF(AND(DJI22&gt;DKE14,DJK22&gt;DKF14),DKF14-DJI22,0))),0)),0)</f>
        <v>　</v>
      </c>
      <c r="DKF22" s="663"/>
      <c r="DKG22" s="664"/>
      <c r="DKH22" s="662" t="str">
        <f t="shared" si="54"/>
        <v>　</v>
      </c>
      <c r="DKI22" s="663"/>
      <c r="DKJ22" s="664"/>
      <c r="DKK22" s="665" t="str">
        <f>IF(DKN22="×",TIME(0,0,0),IF(DKX4="非常勤",DJM22,DJY22))</f>
        <v>　</v>
      </c>
      <c r="DKL22" s="666"/>
      <c r="DKM22" s="667"/>
      <c r="DKN22" s="265"/>
      <c r="DKO22" s="665" t="str">
        <f>IF(DKR22="×",TIME(0,0,0),IF(DKX4="非常勤",DJP22,DKB22))</f>
        <v>　</v>
      </c>
      <c r="DKP22" s="666"/>
      <c r="DKQ22" s="667"/>
      <c r="DKR22" s="265"/>
      <c r="DKS22" s="665" t="str">
        <f>IF(DKV22="×",TIME(0,0,0),IF(DKX4="非常勤",DJS22,DKE22))</f>
        <v>　</v>
      </c>
      <c r="DKT22" s="666"/>
      <c r="DKU22" s="667"/>
      <c r="DKV22" s="265"/>
      <c r="DKW22" s="665" t="str">
        <f>IF(DKZ22="×",TIME(0,0,0),IF(DKX4="非常勤",DJV22,DKH22))</f>
        <v>　</v>
      </c>
      <c r="DKX22" s="666"/>
      <c r="DKY22" s="667"/>
      <c r="DKZ22" s="265"/>
      <c r="DLA22" s="668"/>
      <c r="DLB22" s="669"/>
      <c r="DLC22" s="668"/>
      <c r="DLD22" s="670"/>
      <c r="DLE22" s="669"/>
      <c r="DLF22" s="671"/>
      <c r="DLG22" s="672"/>
      <c r="DLH22" s="672"/>
      <c r="DLI22" s="673"/>
      <c r="DLJ22" s="263">
        <f>$A$22</f>
        <v>8</v>
      </c>
      <c r="DLK22" s="264" t="str">
        <f>$B$22</f>
        <v>木</v>
      </c>
      <c r="DLL22" s="660"/>
      <c r="DLM22" s="661"/>
      <c r="DLN22" s="660"/>
      <c r="DLO22" s="661"/>
      <c r="DLP22" s="662" t="str">
        <f>IFERROR(IF(OR(DLK22="日",DLK22="祝",DLK22=0,DLL22=""),"　",MAX(IF(AND(DLL22&lt;=DLP14,DLN22&gt;DLQ14),DLQ14-DLP14,IF(AND(DLL22&gt;DLP14,DLN22&lt;=DLQ14),DLN22-DLL22,IF(AND(DLL22&lt;=DLP14,DLN22&lt;=DLQ14),DLN22-DLP14,IF(AND(DLL22&gt;DLP14,DLN22&gt;DLQ14),DLQ14-DLL22,0)))),0)),0)</f>
        <v>　</v>
      </c>
      <c r="DLQ22" s="663"/>
      <c r="DLR22" s="664"/>
      <c r="DLS22" s="662" t="str">
        <f>IFERROR(IF(OR(DLK22="日",DLK22="祝",DLK22=0,DLL22=""),"　",MAX(IF(AND(DLL22&gt;DLV14,DLN22&gt;DLT14),0,IF(AND(DLL22&lt;=DLV14,DLL22&gt;DLS14,DLN22&gt;DLT14),DLV14-DLL22,IF(AND(DLL22&lt;=DLV14,DLL22&lt;=DLS14,DLN22&gt;DLT14),DLV14-DLS14,IF(AND(DLL22&gt;DLS14,DLN22&lt;=DLT14),DLN22-DLL22,IF(AND(DLL22&lt;=DLS14,DLN22&lt;=DLT14),DLN22-DLS14,0))))),0)),0)</f>
        <v>　</v>
      </c>
      <c r="DLT22" s="663"/>
      <c r="DLU22" s="664"/>
      <c r="DLV22" s="662" t="str">
        <f>IFERROR(IF(OR(DLK22="日",DLK22="祝",DLK22=0,DLL22=""),"　",MAX(IF(AND(DLL22&lt;=DLV14,DLN22&gt;DLW14),DLW14-DLV14,IF(DLN22&lt;=DLW14,0,IF(AND(DLL22&gt;DLV14,DLN22&gt;DLW14),DLW14-DLL22,0))),0)),0)</f>
        <v>　</v>
      </c>
      <c r="DLW22" s="663"/>
      <c r="DLX22" s="664"/>
      <c r="DLY22" s="662" t="str">
        <f>IFERROR(IF(OR(DLK22="日",DLK22="祝",DLK22=0,DLL22=""),"　",MAX(IF(DLL22&gt;DLY14,DLN22-DLL22,IF(DLL22&lt;=DLY14,DLN22-DLY14,0)),0)),0)</f>
        <v>　</v>
      </c>
      <c r="DLZ22" s="663"/>
      <c r="DMA22" s="664"/>
      <c r="DMB22" s="662" t="str">
        <f>IFERROR(IF(OR(DLK22="日",DLK22="祝",DLK22=0,DLL22=""),"　",MAX(IF(AND(DLL22&lt;=DMB14,DLN22&gt;DMC14),DMC14-DMB14,IF(AND(DLL22&gt;DMB14,DLN22&lt;=DMC14),DLN22-DLL22,IF(AND(DLL22&lt;=DMB14,DLN22&lt;=DMC14),DLN22-DMB14,IF(AND(DLL22&gt;DMB14,DLN22&gt;DMC14),DMC14-DLL22,0)))),0)),0)</f>
        <v>　</v>
      </c>
      <c r="DMC22" s="663"/>
      <c r="DMD22" s="664"/>
      <c r="DME22" s="662" t="str">
        <f>IFERROR(IF(OR(DLK22="日",DLK22="祝",DLK22=0,DLL22=""),"　",MAX(IF(AND(DLL22&gt;DMH14,DLN22&gt;DMF14),0,IF(AND(DLL22&lt;=DMH14,DLL22&gt;DME14,DLN22&gt;DMF14),DMH14-DLL22,IF(AND(DLL22&lt;=DMH14,DLL22&lt;=DME14,DLN22&gt;DMF14),DMH14-DME14,IF(AND(DLL22&gt;DME14,DLN22&lt;=DMF14),DLN22-DLL22,IF(AND(DLL22&lt;=DME14,DLN22&lt;=DMF14),DLN22-DME14,0))))),0)),0)</f>
        <v>　</v>
      </c>
      <c r="DMF22" s="663"/>
      <c r="DMG22" s="664"/>
      <c r="DMH22" s="662" t="str">
        <f>IFERROR(IF(OR(DLK22="日",DLK22="祝",DLK22=0,DLL22=""),"　",MAX(IF(AND(DLL22&lt;=DMH14,DLN22&gt;DMI14),DMI14-DMH14,IF(DLN22&lt;=DMI14,0,IF(AND(DLL22&gt;DMH14,DLN22&gt;DMI14),DMI14-DLL22,0))),0)),0)</f>
        <v>　</v>
      </c>
      <c r="DMI22" s="663"/>
      <c r="DMJ22" s="664"/>
      <c r="DMK22" s="662" t="str">
        <f t="shared" si="55"/>
        <v>　</v>
      </c>
      <c r="DML22" s="663"/>
      <c r="DMM22" s="664"/>
      <c r="DMN22" s="665" t="str">
        <f>IF(DMQ22="×",TIME(0,0,0),IF(DNA4="非常勤",DLP22,DMB22))</f>
        <v>　</v>
      </c>
      <c r="DMO22" s="666"/>
      <c r="DMP22" s="667"/>
      <c r="DMQ22" s="265"/>
      <c r="DMR22" s="665" t="str">
        <f>IF(DMU22="×",TIME(0,0,0),IF(DNA4="非常勤",DLS22,DME22))</f>
        <v>　</v>
      </c>
      <c r="DMS22" s="666"/>
      <c r="DMT22" s="667"/>
      <c r="DMU22" s="265"/>
      <c r="DMV22" s="665" t="str">
        <f>IF(DMY22="×",TIME(0,0,0),IF(DNA4="非常勤",DLV22,DMH22))</f>
        <v>　</v>
      </c>
      <c r="DMW22" s="666"/>
      <c r="DMX22" s="667"/>
      <c r="DMY22" s="265"/>
      <c r="DMZ22" s="665" t="str">
        <f>IF(DNC22="×",TIME(0,0,0),IF(DNA4="非常勤",DLY22,DMK22))</f>
        <v>　</v>
      </c>
      <c r="DNA22" s="666"/>
      <c r="DNB22" s="667"/>
      <c r="DNC22" s="265"/>
      <c r="DND22" s="668"/>
      <c r="DNE22" s="669"/>
      <c r="DNF22" s="668"/>
      <c r="DNG22" s="670"/>
      <c r="DNH22" s="669"/>
      <c r="DNI22" s="671"/>
      <c r="DNJ22" s="672"/>
      <c r="DNK22" s="672"/>
      <c r="DNL22" s="673"/>
      <c r="DNM22" s="263">
        <f>$A$22</f>
        <v>8</v>
      </c>
      <c r="DNN22" s="264" t="str">
        <f>$B$22</f>
        <v>木</v>
      </c>
      <c r="DNO22" s="660"/>
      <c r="DNP22" s="661"/>
      <c r="DNQ22" s="660"/>
      <c r="DNR22" s="661"/>
      <c r="DNS22" s="662" t="str">
        <f>IFERROR(IF(OR(DNN22="日",DNN22="祝",DNN22=0,DNO22=""),"　",MAX(IF(AND(DNO22&lt;=DNS14,DNQ22&gt;DNT14),DNT14-DNS14,IF(AND(DNO22&gt;DNS14,DNQ22&lt;=DNT14),DNQ22-DNO22,IF(AND(DNO22&lt;=DNS14,DNQ22&lt;=DNT14),DNQ22-DNS14,IF(AND(DNO22&gt;DNS14,DNQ22&gt;DNT14),DNT14-DNO22,0)))),0)),0)</f>
        <v>　</v>
      </c>
      <c r="DNT22" s="663"/>
      <c r="DNU22" s="664"/>
      <c r="DNV22" s="662" t="str">
        <f>IFERROR(IF(OR(DNN22="日",DNN22="祝",DNN22=0,DNO22=""),"　",MAX(IF(AND(DNO22&gt;DNY14,DNQ22&gt;DNW14),0,IF(AND(DNO22&lt;=DNY14,DNO22&gt;DNV14,DNQ22&gt;DNW14),DNY14-DNO22,IF(AND(DNO22&lt;=DNY14,DNO22&lt;=DNV14,DNQ22&gt;DNW14),DNY14-DNV14,IF(AND(DNO22&gt;DNV14,DNQ22&lt;=DNW14),DNQ22-DNO22,IF(AND(DNO22&lt;=DNV14,DNQ22&lt;=DNW14),DNQ22-DNV14,0))))),0)),0)</f>
        <v>　</v>
      </c>
      <c r="DNW22" s="663"/>
      <c r="DNX22" s="664"/>
      <c r="DNY22" s="662" t="str">
        <f>IFERROR(IF(OR(DNN22="日",DNN22="祝",DNN22=0,DNO22=""),"　",MAX(IF(AND(DNO22&lt;=DNY14,DNQ22&gt;DNZ14),DNZ14-DNY14,IF(DNQ22&lt;=DNZ14,0,IF(AND(DNO22&gt;DNY14,DNQ22&gt;DNZ14),DNZ14-DNO22,0))),0)),0)</f>
        <v>　</v>
      </c>
      <c r="DNZ22" s="663"/>
      <c r="DOA22" s="664"/>
      <c r="DOB22" s="662" t="str">
        <f>IFERROR(IF(OR(DNN22="日",DNN22="祝",DNN22=0,DNO22=""),"　",MAX(IF(DNO22&gt;DOB14,DNQ22-DNO22,IF(DNO22&lt;=DOB14,DNQ22-DOB14,0)),0)),0)</f>
        <v>　</v>
      </c>
      <c r="DOC22" s="663"/>
      <c r="DOD22" s="664"/>
      <c r="DOE22" s="662" t="str">
        <f>IFERROR(IF(OR(DNN22="日",DNN22="祝",DNN22=0,DNO22=""),"　",MAX(IF(AND(DNO22&lt;=DOE14,DNQ22&gt;DOF14),DOF14-DOE14,IF(AND(DNO22&gt;DOE14,DNQ22&lt;=DOF14),DNQ22-DNO22,IF(AND(DNO22&lt;=DOE14,DNQ22&lt;=DOF14),DNQ22-DOE14,IF(AND(DNO22&gt;DOE14,DNQ22&gt;DOF14),DOF14-DNO22,0)))),0)),0)</f>
        <v>　</v>
      </c>
      <c r="DOF22" s="663"/>
      <c r="DOG22" s="664"/>
      <c r="DOH22" s="662" t="str">
        <f>IFERROR(IF(OR(DNN22="日",DNN22="祝",DNN22=0,DNO22=""),"　",MAX(IF(AND(DNO22&gt;DOK14,DNQ22&gt;DOI14),0,IF(AND(DNO22&lt;=DOK14,DNO22&gt;DOH14,DNQ22&gt;DOI14),DOK14-DNO22,IF(AND(DNO22&lt;=DOK14,DNO22&lt;=DOH14,DNQ22&gt;DOI14),DOK14-DOH14,IF(AND(DNO22&gt;DOH14,DNQ22&lt;=DOI14),DNQ22-DNO22,IF(AND(DNO22&lt;=DOH14,DNQ22&lt;=DOI14),DNQ22-DOH14,0))))),0)),0)</f>
        <v>　</v>
      </c>
      <c r="DOI22" s="663"/>
      <c r="DOJ22" s="664"/>
      <c r="DOK22" s="662" t="str">
        <f>IFERROR(IF(OR(DNN22="日",DNN22="祝",DNN22=0,DNO22=""),"　",MAX(IF(AND(DNO22&lt;=DOK14,DNQ22&gt;DOL14),DOL14-DOK14,IF(DNQ22&lt;=DOL14,0,IF(AND(DNO22&gt;DOK14,DNQ22&gt;DOL14),DOL14-DNO22,0))),0)),0)</f>
        <v>　</v>
      </c>
      <c r="DOL22" s="663"/>
      <c r="DOM22" s="664"/>
      <c r="DON22" s="662" t="str">
        <f t="shared" si="56"/>
        <v>　</v>
      </c>
      <c r="DOO22" s="663"/>
      <c r="DOP22" s="664"/>
      <c r="DOQ22" s="665" t="str">
        <f>IF(DOT22="×",TIME(0,0,0),IF(DPD4="非常勤",DNS22,DOE22))</f>
        <v>　</v>
      </c>
      <c r="DOR22" s="666"/>
      <c r="DOS22" s="667"/>
      <c r="DOT22" s="265"/>
      <c r="DOU22" s="665" t="str">
        <f>IF(DOX22="×",TIME(0,0,0),IF(DPD4="非常勤",DNV22,DOH22))</f>
        <v>　</v>
      </c>
      <c r="DOV22" s="666"/>
      <c r="DOW22" s="667"/>
      <c r="DOX22" s="265"/>
      <c r="DOY22" s="665" t="str">
        <f>IF(DPB22="×",TIME(0,0,0),IF(DPD4="非常勤",DNY22,DOK22))</f>
        <v>　</v>
      </c>
      <c r="DOZ22" s="666"/>
      <c r="DPA22" s="667"/>
      <c r="DPB22" s="265"/>
      <c r="DPC22" s="665" t="str">
        <f>IF(DPF22="×",TIME(0,0,0),IF(DPD4="非常勤",DOB22,DON22))</f>
        <v>　</v>
      </c>
      <c r="DPD22" s="666"/>
      <c r="DPE22" s="667"/>
      <c r="DPF22" s="265"/>
      <c r="DPG22" s="668"/>
      <c r="DPH22" s="669"/>
      <c r="DPI22" s="668"/>
      <c r="DPJ22" s="670"/>
      <c r="DPK22" s="669"/>
      <c r="DPL22" s="671"/>
      <c r="DPM22" s="672"/>
      <c r="DPN22" s="672"/>
      <c r="DPO22" s="673"/>
      <c r="DPP22" s="263">
        <f>$A$22</f>
        <v>8</v>
      </c>
      <c r="DPQ22" s="264" t="str">
        <f>$B$22</f>
        <v>木</v>
      </c>
      <c r="DPR22" s="660"/>
      <c r="DPS22" s="661"/>
      <c r="DPT22" s="660"/>
      <c r="DPU22" s="661"/>
      <c r="DPV22" s="662" t="str">
        <f>IFERROR(IF(OR(DPQ22="日",DPQ22="祝",DPQ22=0,DPR22=""),"　",MAX(IF(AND(DPR22&lt;=DPV14,DPT22&gt;DPW14),DPW14-DPV14,IF(AND(DPR22&gt;DPV14,DPT22&lt;=DPW14),DPT22-DPR22,IF(AND(DPR22&lt;=DPV14,DPT22&lt;=DPW14),DPT22-DPV14,IF(AND(DPR22&gt;DPV14,DPT22&gt;DPW14),DPW14-DPR22,0)))),0)),0)</f>
        <v>　</v>
      </c>
      <c r="DPW22" s="663"/>
      <c r="DPX22" s="664"/>
      <c r="DPY22" s="662" t="str">
        <f>IFERROR(IF(OR(DPQ22="日",DPQ22="祝",DPQ22=0,DPR22=""),"　",MAX(IF(AND(DPR22&gt;DQB14,DPT22&gt;DPZ14),0,IF(AND(DPR22&lt;=DQB14,DPR22&gt;DPY14,DPT22&gt;DPZ14),DQB14-DPR22,IF(AND(DPR22&lt;=DQB14,DPR22&lt;=DPY14,DPT22&gt;DPZ14),DQB14-DPY14,IF(AND(DPR22&gt;DPY14,DPT22&lt;=DPZ14),DPT22-DPR22,IF(AND(DPR22&lt;=DPY14,DPT22&lt;=DPZ14),DPT22-DPY14,0))))),0)),0)</f>
        <v>　</v>
      </c>
      <c r="DPZ22" s="663"/>
      <c r="DQA22" s="664"/>
      <c r="DQB22" s="662" t="str">
        <f>IFERROR(IF(OR(DPQ22="日",DPQ22="祝",DPQ22=0,DPR22=""),"　",MAX(IF(AND(DPR22&lt;=DQB14,DPT22&gt;DQC14),DQC14-DQB14,IF(DPT22&lt;=DQC14,0,IF(AND(DPR22&gt;DQB14,DPT22&gt;DQC14),DQC14-DPR22,0))),0)),0)</f>
        <v>　</v>
      </c>
      <c r="DQC22" s="663"/>
      <c r="DQD22" s="664"/>
      <c r="DQE22" s="662" t="str">
        <f>IFERROR(IF(OR(DPQ22="日",DPQ22="祝",DPQ22=0,DPR22=""),"　",MAX(IF(DPR22&gt;DQE14,DPT22-DPR22,IF(DPR22&lt;=DQE14,DPT22-DQE14,0)),0)),0)</f>
        <v>　</v>
      </c>
      <c r="DQF22" s="663"/>
      <c r="DQG22" s="664"/>
      <c r="DQH22" s="662" t="str">
        <f>IFERROR(IF(OR(DPQ22="日",DPQ22="祝",DPQ22=0,DPR22=""),"　",MAX(IF(AND(DPR22&lt;=DQH14,DPT22&gt;DQI14),DQI14-DQH14,IF(AND(DPR22&gt;DQH14,DPT22&lt;=DQI14),DPT22-DPR22,IF(AND(DPR22&lt;=DQH14,DPT22&lt;=DQI14),DPT22-DQH14,IF(AND(DPR22&gt;DQH14,DPT22&gt;DQI14),DQI14-DPR22,0)))),0)),0)</f>
        <v>　</v>
      </c>
      <c r="DQI22" s="663"/>
      <c r="DQJ22" s="664"/>
      <c r="DQK22" s="662" t="str">
        <f>IFERROR(IF(OR(DPQ22="日",DPQ22="祝",DPQ22=0,DPR22=""),"　",MAX(IF(AND(DPR22&gt;DQN14,DPT22&gt;DQL14),0,IF(AND(DPR22&lt;=DQN14,DPR22&gt;DQK14,DPT22&gt;DQL14),DQN14-DPR22,IF(AND(DPR22&lt;=DQN14,DPR22&lt;=DQK14,DPT22&gt;DQL14),DQN14-DQK14,IF(AND(DPR22&gt;DQK14,DPT22&lt;=DQL14),DPT22-DPR22,IF(AND(DPR22&lt;=DQK14,DPT22&lt;=DQL14),DPT22-DQK14,0))))),0)),0)</f>
        <v>　</v>
      </c>
      <c r="DQL22" s="663"/>
      <c r="DQM22" s="664"/>
      <c r="DQN22" s="662" t="str">
        <f>IFERROR(IF(OR(DPQ22="日",DPQ22="祝",DPQ22=0,DPR22=""),"　",MAX(IF(AND(DPR22&lt;=DQN14,DPT22&gt;DQO14),DQO14-DQN14,IF(DPT22&lt;=DQO14,0,IF(AND(DPR22&gt;DQN14,DPT22&gt;DQO14),DQO14-DPR22,0))),0)),0)</f>
        <v>　</v>
      </c>
      <c r="DQO22" s="663"/>
      <c r="DQP22" s="664"/>
      <c r="DQQ22" s="662" t="str">
        <f t="shared" si="57"/>
        <v>　</v>
      </c>
      <c r="DQR22" s="663"/>
      <c r="DQS22" s="664"/>
      <c r="DQT22" s="665" t="str">
        <f>IF(DQW22="×",TIME(0,0,0),IF(DRG4="非常勤",DPV22,DQH22))</f>
        <v>　</v>
      </c>
      <c r="DQU22" s="666"/>
      <c r="DQV22" s="667"/>
      <c r="DQW22" s="265"/>
      <c r="DQX22" s="665" t="str">
        <f>IF(DRA22="×",TIME(0,0,0),IF(DRG4="非常勤",DPY22,DQK22))</f>
        <v>　</v>
      </c>
      <c r="DQY22" s="666"/>
      <c r="DQZ22" s="667"/>
      <c r="DRA22" s="265"/>
      <c r="DRB22" s="665" t="str">
        <f>IF(DRE22="×",TIME(0,0,0),IF(DRG4="非常勤",DQB22,DQN22))</f>
        <v>　</v>
      </c>
      <c r="DRC22" s="666"/>
      <c r="DRD22" s="667"/>
      <c r="DRE22" s="265"/>
      <c r="DRF22" s="665" t="str">
        <f>IF(DRI22="×",TIME(0,0,0),IF(DRG4="非常勤",DQE22,DQQ22))</f>
        <v>　</v>
      </c>
      <c r="DRG22" s="666"/>
      <c r="DRH22" s="667"/>
      <c r="DRI22" s="265"/>
      <c r="DRJ22" s="668"/>
      <c r="DRK22" s="669"/>
      <c r="DRL22" s="668"/>
      <c r="DRM22" s="670"/>
      <c r="DRN22" s="669"/>
      <c r="DRO22" s="671"/>
      <c r="DRP22" s="672"/>
      <c r="DRQ22" s="672"/>
      <c r="DRR22" s="673"/>
      <c r="DRS22" s="263">
        <f>$A$22</f>
        <v>8</v>
      </c>
      <c r="DRT22" s="264" t="str">
        <f>$B$22</f>
        <v>木</v>
      </c>
      <c r="DRU22" s="660"/>
      <c r="DRV22" s="661"/>
      <c r="DRW22" s="660"/>
      <c r="DRX22" s="661"/>
      <c r="DRY22" s="662" t="str">
        <f>IFERROR(IF(OR(DRT22="日",DRT22="祝",DRT22=0,DRU22=""),"　",MAX(IF(AND(DRU22&lt;=DRY14,DRW22&gt;DRZ14),DRZ14-DRY14,IF(AND(DRU22&gt;DRY14,DRW22&lt;=DRZ14),DRW22-DRU22,IF(AND(DRU22&lt;=DRY14,DRW22&lt;=DRZ14),DRW22-DRY14,IF(AND(DRU22&gt;DRY14,DRW22&gt;DRZ14),DRZ14-DRU22,0)))),0)),0)</f>
        <v>　</v>
      </c>
      <c r="DRZ22" s="663"/>
      <c r="DSA22" s="664"/>
      <c r="DSB22" s="662" t="str">
        <f>IFERROR(IF(OR(DRT22="日",DRT22="祝",DRT22=0,DRU22=""),"　",MAX(IF(AND(DRU22&gt;DSE14,DRW22&gt;DSC14),0,IF(AND(DRU22&lt;=DSE14,DRU22&gt;DSB14,DRW22&gt;DSC14),DSE14-DRU22,IF(AND(DRU22&lt;=DSE14,DRU22&lt;=DSB14,DRW22&gt;DSC14),DSE14-DSB14,IF(AND(DRU22&gt;DSB14,DRW22&lt;=DSC14),DRW22-DRU22,IF(AND(DRU22&lt;=DSB14,DRW22&lt;=DSC14),DRW22-DSB14,0))))),0)),0)</f>
        <v>　</v>
      </c>
      <c r="DSC22" s="663"/>
      <c r="DSD22" s="664"/>
      <c r="DSE22" s="662" t="str">
        <f>IFERROR(IF(OR(DRT22="日",DRT22="祝",DRT22=0,DRU22=""),"　",MAX(IF(AND(DRU22&lt;=DSE14,DRW22&gt;DSF14),DSF14-DSE14,IF(DRW22&lt;=DSF14,0,IF(AND(DRU22&gt;DSE14,DRW22&gt;DSF14),DSF14-DRU22,0))),0)),0)</f>
        <v>　</v>
      </c>
      <c r="DSF22" s="663"/>
      <c r="DSG22" s="664"/>
      <c r="DSH22" s="662" t="str">
        <f>IFERROR(IF(OR(DRT22="日",DRT22="祝",DRT22=0,DRU22=""),"　",MAX(IF(DRU22&gt;DSH14,DRW22-DRU22,IF(DRU22&lt;=DSH14,DRW22-DSH14,0)),0)),0)</f>
        <v>　</v>
      </c>
      <c r="DSI22" s="663"/>
      <c r="DSJ22" s="664"/>
      <c r="DSK22" s="662" t="str">
        <f>IFERROR(IF(OR(DRT22="日",DRT22="祝",DRT22=0,DRU22=""),"　",MAX(IF(AND(DRU22&lt;=DSK14,DRW22&gt;DSL14),DSL14-DSK14,IF(AND(DRU22&gt;DSK14,DRW22&lt;=DSL14),DRW22-DRU22,IF(AND(DRU22&lt;=DSK14,DRW22&lt;=DSL14),DRW22-DSK14,IF(AND(DRU22&gt;DSK14,DRW22&gt;DSL14),DSL14-DRU22,0)))),0)),0)</f>
        <v>　</v>
      </c>
      <c r="DSL22" s="663"/>
      <c r="DSM22" s="664"/>
      <c r="DSN22" s="662" t="str">
        <f>IFERROR(IF(OR(DRT22="日",DRT22="祝",DRT22=0,DRU22=""),"　",MAX(IF(AND(DRU22&gt;DSQ14,DRW22&gt;DSO14),0,IF(AND(DRU22&lt;=DSQ14,DRU22&gt;DSN14,DRW22&gt;DSO14),DSQ14-DRU22,IF(AND(DRU22&lt;=DSQ14,DRU22&lt;=DSN14,DRW22&gt;DSO14),DSQ14-DSN14,IF(AND(DRU22&gt;DSN14,DRW22&lt;=DSO14),DRW22-DRU22,IF(AND(DRU22&lt;=DSN14,DRW22&lt;=DSO14),DRW22-DSN14,0))))),0)),0)</f>
        <v>　</v>
      </c>
      <c r="DSO22" s="663"/>
      <c r="DSP22" s="664"/>
      <c r="DSQ22" s="662" t="str">
        <f>IFERROR(IF(OR(DRT22="日",DRT22="祝",DRT22=0,DRU22=""),"　",MAX(IF(AND(DRU22&lt;=DSQ14,DRW22&gt;DSR14),DSR14-DSQ14,IF(DRW22&lt;=DSR14,0,IF(AND(DRU22&gt;DSQ14,DRW22&gt;DSR14),DSR14-DRU22,0))),0)),0)</f>
        <v>　</v>
      </c>
      <c r="DSR22" s="663"/>
      <c r="DSS22" s="664"/>
      <c r="DST22" s="662" t="str">
        <f t="shared" si="58"/>
        <v>　</v>
      </c>
      <c r="DSU22" s="663"/>
      <c r="DSV22" s="664"/>
      <c r="DSW22" s="665" t="str">
        <f>IF(DSZ22="×",TIME(0,0,0),IF(DTJ4="非常勤",DRY22,DSK22))</f>
        <v>　</v>
      </c>
      <c r="DSX22" s="666"/>
      <c r="DSY22" s="667"/>
      <c r="DSZ22" s="265"/>
      <c r="DTA22" s="665" t="str">
        <f>IF(DTD22="×",TIME(0,0,0),IF(DTJ4="非常勤",DSB22,DSN22))</f>
        <v>　</v>
      </c>
      <c r="DTB22" s="666"/>
      <c r="DTC22" s="667"/>
      <c r="DTD22" s="265"/>
      <c r="DTE22" s="665" t="str">
        <f>IF(DTH22="×",TIME(0,0,0),IF(DTJ4="非常勤",DSE22,DSQ22))</f>
        <v>　</v>
      </c>
      <c r="DTF22" s="666"/>
      <c r="DTG22" s="667"/>
      <c r="DTH22" s="265"/>
      <c r="DTI22" s="665" t="str">
        <f>IF(DTL22="×",TIME(0,0,0),IF(DTJ4="非常勤",DSH22,DST22))</f>
        <v>　</v>
      </c>
      <c r="DTJ22" s="666"/>
      <c r="DTK22" s="667"/>
      <c r="DTL22" s="265"/>
      <c r="DTM22" s="668"/>
      <c r="DTN22" s="669"/>
      <c r="DTO22" s="668"/>
      <c r="DTP22" s="670"/>
      <c r="DTQ22" s="669"/>
      <c r="DTR22" s="671"/>
      <c r="DTS22" s="672"/>
      <c r="DTT22" s="672"/>
      <c r="DTU22" s="673"/>
      <c r="DTV22" s="263">
        <f>$A$22</f>
        <v>8</v>
      </c>
      <c r="DTW22" s="264" t="str">
        <f>$B$22</f>
        <v>木</v>
      </c>
      <c r="DTX22" s="660"/>
      <c r="DTY22" s="661"/>
      <c r="DTZ22" s="660"/>
      <c r="DUA22" s="661"/>
      <c r="DUB22" s="662" t="str">
        <f>IFERROR(IF(OR(DTW22="日",DTW22="祝",DTW22=0,DTX22=""),"　",MAX(IF(AND(DTX22&lt;=DUB14,DTZ22&gt;DUC14),DUC14-DUB14,IF(AND(DTX22&gt;DUB14,DTZ22&lt;=DUC14),DTZ22-DTX22,IF(AND(DTX22&lt;=DUB14,DTZ22&lt;=DUC14),DTZ22-DUB14,IF(AND(DTX22&gt;DUB14,DTZ22&gt;DUC14),DUC14-DTX22,0)))),0)),0)</f>
        <v>　</v>
      </c>
      <c r="DUC22" s="663"/>
      <c r="DUD22" s="664"/>
      <c r="DUE22" s="662" t="str">
        <f>IFERROR(IF(OR(DTW22="日",DTW22="祝",DTW22=0,DTX22=""),"　",MAX(IF(AND(DTX22&gt;DUH14,DTZ22&gt;DUF14),0,IF(AND(DTX22&lt;=DUH14,DTX22&gt;DUE14,DTZ22&gt;DUF14),DUH14-DTX22,IF(AND(DTX22&lt;=DUH14,DTX22&lt;=DUE14,DTZ22&gt;DUF14),DUH14-DUE14,IF(AND(DTX22&gt;DUE14,DTZ22&lt;=DUF14),DTZ22-DTX22,IF(AND(DTX22&lt;=DUE14,DTZ22&lt;=DUF14),DTZ22-DUE14,0))))),0)),0)</f>
        <v>　</v>
      </c>
      <c r="DUF22" s="663"/>
      <c r="DUG22" s="664"/>
      <c r="DUH22" s="662" t="str">
        <f>IFERROR(IF(OR(DTW22="日",DTW22="祝",DTW22=0,DTX22=""),"　",MAX(IF(AND(DTX22&lt;=DUH14,DTZ22&gt;DUI14),DUI14-DUH14,IF(DTZ22&lt;=DUI14,0,IF(AND(DTX22&gt;DUH14,DTZ22&gt;DUI14),DUI14-DTX22,0))),0)),0)</f>
        <v>　</v>
      </c>
      <c r="DUI22" s="663"/>
      <c r="DUJ22" s="664"/>
      <c r="DUK22" s="662" t="str">
        <f>IFERROR(IF(OR(DTW22="日",DTW22="祝",DTW22=0,DTX22=""),"　",MAX(IF(DTX22&gt;DUK14,DTZ22-DTX22,IF(DTX22&lt;=DUK14,DTZ22-DUK14,0)),0)),0)</f>
        <v>　</v>
      </c>
      <c r="DUL22" s="663"/>
      <c r="DUM22" s="664"/>
      <c r="DUN22" s="662" t="str">
        <f>IFERROR(IF(OR(DTW22="日",DTW22="祝",DTW22=0,DTX22=""),"　",MAX(IF(AND(DTX22&lt;=DUN14,DTZ22&gt;DUO14),DUO14-DUN14,IF(AND(DTX22&gt;DUN14,DTZ22&lt;=DUO14),DTZ22-DTX22,IF(AND(DTX22&lt;=DUN14,DTZ22&lt;=DUO14),DTZ22-DUN14,IF(AND(DTX22&gt;DUN14,DTZ22&gt;DUO14),DUO14-DTX22,0)))),0)),0)</f>
        <v>　</v>
      </c>
      <c r="DUO22" s="663"/>
      <c r="DUP22" s="664"/>
      <c r="DUQ22" s="662" t="str">
        <f>IFERROR(IF(OR(DTW22="日",DTW22="祝",DTW22=0,DTX22=""),"　",MAX(IF(AND(DTX22&gt;DUT14,DTZ22&gt;DUR14),0,IF(AND(DTX22&lt;=DUT14,DTX22&gt;DUQ14,DTZ22&gt;DUR14),DUT14-DTX22,IF(AND(DTX22&lt;=DUT14,DTX22&lt;=DUQ14,DTZ22&gt;DUR14),DUT14-DUQ14,IF(AND(DTX22&gt;DUQ14,DTZ22&lt;=DUR14),DTZ22-DTX22,IF(AND(DTX22&lt;=DUQ14,DTZ22&lt;=DUR14),DTZ22-DUQ14,0))))),0)),0)</f>
        <v>　</v>
      </c>
      <c r="DUR22" s="663"/>
      <c r="DUS22" s="664"/>
      <c r="DUT22" s="662" t="str">
        <f>IFERROR(IF(OR(DTW22="日",DTW22="祝",DTW22=0,DTX22=""),"　",MAX(IF(AND(DTX22&lt;=DUT14,DTZ22&gt;DUU14),DUU14-DUT14,IF(DTZ22&lt;=DUU14,0,IF(AND(DTX22&gt;DUT14,DTZ22&gt;DUU14),DUU14-DTX22,0))),0)),0)</f>
        <v>　</v>
      </c>
      <c r="DUU22" s="663"/>
      <c r="DUV22" s="664"/>
      <c r="DUW22" s="662" t="str">
        <f t="shared" si="59"/>
        <v>　</v>
      </c>
      <c r="DUX22" s="663"/>
      <c r="DUY22" s="664"/>
      <c r="DUZ22" s="665" t="str">
        <f>IF(DVC22="×",TIME(0,0,0),IF(DVM4="非常勤",DUB22,DUN22))</f>
        <v>　</v>
      </c>
      <c r="DVA22" s="666"/>
      <c r="DVB22" s="667"/>
      <c r="DVC22" s="265"/>
      <c r="DVD22" s="665" t="str">
        <f>IF(DVG22="×",TIME(0,0,0),IF(DVM4="非常勤",DUE22,DUQ22))</f>
        <v>　</v>
      </c>
      <c r="DVE22" s="666"/>
      <c r="DVF22" s="667"/>
      <c r="DVG22" s="265"/>
      <c r="DVH22" s="665" t="str">
        <f>IF(DVK22="×",TIME(0,0,0),IF(DVM4="非常勤",DUH22,DUT22))</f>
        <v>　</v>
      </c>
      <c r="DVI22" s="666"/>
      <c r="DVJ22" s="667"/>
      <c r="DVK22" s="265"/>
      <c r="DVL22" s="665" t="str">
        <f>IF(DVO22="×",TIME(0,0,0),IF(DVM4="非常勤",DUK22,DUW22))</f>
        <v>　</v>
      </c>
      <c r="DVM22" s="666"/>
      <c r="DVN22" s="667"/>
      <c r="DVO22" s="265"/>
      <c r="DVP22" s="668"/>
      <c r="DVQ22" s="669"/>
      <c r="DVR22" s="668"/>
      <c r="DVS22" s="670"/>
      <c r="DVT22" s="669"/>
      <c r="DVU22" s="671"/>
      <c r="DVV22" s="672"/>
      <c r="DVW22" s="672"/>
      <c r="DVX22" s="673"/>
    </row>
    <row r="23" spans="1:3300" ht="15" customHeight="1">
      <c r="A23" s="263">
        <f>DAY(DATE('別紙2-1【最初に入力】'!$W$2,'別紙2-1【最初に入力】'!$Q$2,A22+1))</f>
        <v>9</v>
      </c>
      <c r="B23" s="264" t="str">
        <f>IF(IFERROR(MATCH(DATE('別紙2-1【最初に入力】'!$W$2,'別紙2-1【最初に入力】'!$Q$2,$A23),万年カレンダー・祝日!$K$2:$K$27,0),0)&gt;=1,"祝",TEXT(WEEKDAY(DATE('別紙2-1【最初に入力】'!$W$2,'別紙2-1【最初に入力】'!$Q$2,'別表_個別勤務状況（1～60）'!A23)),"aaa"))</f>
        <v>金</v>
      </c>
      <c r="C23" s="575"/>
      <c r="D23" s="575"/>
      <c r="E23" s="575"/>
      <c r="F23" s="575"/>
      <c r="G23" s="662" t="str">
        <f>IFERROR(IF(OR(B23="日",B23="祝",B23=0,C23=""),"　",MAX(IF(AND(C23&lt;=G14,E23&gt;H14),H14-G14,IF(AND(C23&gt;G14,E23&lt;=H14),E23-C23,IF(AND(C23&lt;=G14,E23&lt;=H14),E23-G14,IF(AND(C23&gt;G14,E23&gt;H14),H14-C23,0)))),0)),0)</f>
        <v>　</v>
      </c>
      <c r="H23" s="663"/>
      <c r="I23" s="664"/>
      <c r="J23" s="662" t="str">
        <f>IFERROR(IF(OR(B23="日",B23="祝",B23=0,C23=""),"　",MAX(IF(AND(C23&gt;M14,E23&gt;K14),0,IF(AND(C23&lt;=M14,C23&gt;J14,E23&gt;K14),M14-C23,IF(AND(C23&lt;=M14,C23&lt;=J14,E23&gt;K14),M14-J14,IF(AND(C23&gt;J14,E23&lt;=K14),E23-C23,IF(AND(C23&lt;=J14,E23&lt;=K14),E23-J14,0))))),0)),0)</f>
        <v>　</v>
      </c>
      <c r="K23" s="663"/>
      <c r="L23" s="664"/>
      <c r="M23" s="662" t="str">
        <f>IFERROR(IF(OR(B23="日",B23="祝",B23=0,C23=""),"　",MAX(IF(AND(C23&lt;=M14,E23&gt;N14),N14-M14,IF(E23&lt;=N14,0,IF(AND(C23&gt;M14,E23&gt;N14),N14-C23,0))),0)),0)</f>
        <v>　</v>
      </c>
      <c r="N23" s="663"/>
      <c r="O23" s="664"/>
      <c r="P23" s="662" t="str">
        <f>IFERROR(IF(OR(B23="日",B23="祝",B23=0,C23=""),"　",MAX(IF(C23&gt;P14,E23-C23,IF(C23&lt;=P14,E23-P14,0)),0)),0)</f>
        <v>　</v>
      </c>
      <c r="Q23" s="663"/>
      <c r="R23" s="664"/>
      <c r="S23" s="662" t="str">
        <f>IFERROR(IF(OR(B23="日",B23="祝",B23=0,C23=""),"　",MAX(IF(AND(C23&lt;=S14,E23&gt;T14),T14-S14,IF(AND(C23&gt;S14,E23&lt;=T14),E23-C23,IF(AND(C23&lt;=S14,E23&lt;=T14),E23-S14,IF(AND(C23&gt;S14,E23&gt;T14),T14-C23,0)))),0)),0)</f>
        <v>　</v>
      </c>
      <c r="T23" s="663"/>
      <c r="U23" s="664"/>
      <c r="V23" s="662" t="str">
        <f>IFERROR(IF(OR(B23="日",B23="祝",B23=0,C23=""),"　",MAX(IF(AND(C23&gt;Y14,E23&gt;W14),0,IF(AND(C23&lt;=Y14,C23&gt;V14,E23&gt;W14),Y14-C23,IF(AND(C23&lt;=Y14,C23&lt;=V14,E23&gt;W14),Y14-V14,IF(AND(C23&gt;V14,E23&lt;=W14),E23-C23,IF(AND(C23&lt;=V14,E23&lt;=W14),E23-V14,0))))),0)),0)</f>
        <v>　</v>
      </c>
      <c r="W23" s="663"/>
      <c r="X23" s="664"/>
      <c r="Y23" s="662" t="str">
        <f>IFERROR(IF(OR(B23="日",B23="祝",B23=0,C23=""),"　",MAX(IF(AND(C23&lt;=Y14,E23&gt;Z14),Z14-Y14,IF(E23&lt;=Z14,0,IF(AND(C23&gt;Y14,E23&gt;Z14),Z14-C23,0))),0)),0)</f>
        <v>　</v>
      </c>
      <c r="Z23" s="663"/>
      <c r="AA23" s="664"/>
      <c r="AB23" s="662" t="str">
        <f t="shared" si="0"/>
        <v>　</v>
      </c>
      <c r="AC23" s="663"/>
      <c r="AD23" s="664"/>
      <c r="AE23" s="565" t="str">
        <f>IF(AH23="×",TIME(0,0,0),IF(AR4="非常勤",G23,S23))</f>
        <v>　</v>
      </c>
      <c r="AF23" s="566"/>
      <c r="AG23" s="566"/>
      <c r="AH23" s="265"/>
      <c r="AI23" s="565" t="str">
        <f>IF(AL23="×",TIME(0,0,0),IF(AR4="非常勤",J23,V23))</f>
        <v>　</v>
      </c>
      <c r="AJ23" s="566"/>
      <c r="AK23" s="566"/>
      <c r="AL23" s="265"/>
      <c r="AM23" s="565" t="str">
        <f>IF(AP23="×",TIME(0,0,0),IF(AR4="非常勤",M23,Y23))</f>
        <v>　</v>
      </c>
      <c r="AN23" s="566"/>
      <c r="AO23" s="566"/>
      <c r="AP23" s="265"/>
      <c r="AQ23" s="565" t="str">
        <f>IF(AT23="×",TIME(0,0,0),IF(AR4="非常勤",P23,AB23))</f>
        <v>　</v>
      </c>
      <c r="AR23" s="566"/>
      <c r="AS23" s="567"/>
      <c r="AT23" s="265"/>
      <c r="AU23" s="720"/>
      <c r="AV23" s="720"/>
      <c r="AW23" s="668"/>
      <c r="AX23" s="670"/>
      <c r="AY23" s="669"/>
      <c r="AZ23" s="671"/>
      <c r="BA23" s="672"/>
      <c r="BB23" s="672"/>
      <c r="BC23" s="673"/>
      <c r="BD23" s="263">
        <f>$A$23</f>
        <v>9</v>
      </c>
      <c r="BE23" s="264" t="str">
        <f>$B$23</f>
        <v>金</v>
      </c>
      <c r="BF23" s="660"/>
      <c r="BG23" s="661"/>
      <c r="BH23" s="660"/>
      <c r="BI23" s="661"/>
      <c r="BJ23" s="662" t="str">
        <f>IFERROR(IF(OR(BE23="日",BE23="祝",BE23=0,BF23=""),"　",MAX(IF(AND(BF23&lt;=BJ14,BH23&gt;BK14),BK14-BJ14,IF(AND(BF23&gt;BJ14,BH23&lt;=BK14),BH23-BF23,IF(AND(BF23&lt;=BJ14,BH23&lt;=BK14),BH23-BJ14,IF(AND(BF23&gt;BJ14,BH23&gt;BK14),BK14-BF23,0)))),0)),0)</f>
        <v>　</v>
      </c>
      <c r="BK23" s="663"/>
      <c r="BL23" s="664"/>
      <c r="BM23" s="662" t="str">
        <f>IFERROR(IF(OR(BE23="日",BE23="祝",BE23=0,BF23=""),"　",MAX(IF(AND(BF23&gt;BP14,BH23&gt;BN14),0,IF(AND(BF23&lt;=BP14,BF23&gt;BM14,BH23&gt;BN14),BP14-BF23,IF(AND(BF23&lt;=BP14,BF23&lt;=BM14,BH23&gt;BN14),BP14-BM14,IF(AND(BF23&gt;BM14,BH23&lt;=BN14),BH23-BF23,IF(AND(BF23&lt;=BM14,BH23&lt;=BN14),BH23-BM14,0))))),0)),0)</f>
        <v>　</v>
      </c>
      <c r="BN23" s="663"/>
      <c r="BO23" s="664"/>
      <c r="BP23" s="662" t="str">
        <f>IFERROR(IF(OR(BE23="日",BE23="祝",BE23=0,BF23=""),"　",MAX(IF(AND(BF23&lt;=BP14,BH23&gt;BQ14),BQ14-BP14,IF(BH23&lt;=BQ14,0,IF(AND(BF23&gt;BP14,BH23&gt;BQ14),BQ14-BF23,0))),0)),0)</f>
        <v>　</v>
      </c>
      <c r="BQ23" s="663"/>
      <c r="BR23" s="664"/>
      <c r="BS23" s="662" t="str">
        <f>IFERROR(IF(OR(BE23="日",BE23="祝",BE23=0,BF23=""),"　",MAX(IF(BF23&gt;BS14,BH23-BF23,IF(BF23&lt;=BS14,BH23-BS14,0)),0)),0)</f>
        <v>　</v>
      </c>
      <c r="BT23" s="663"/>
      <c r="BU23" s="664"/>
      <c r="BV23" s="662" t="str">
        <f>IFERROR(IF(OR(BE23="日",BE23="祝",BE23=0,BF23=""),"　",MAX(IF(AND(BF23&lt;=BV14,BH23&gt;BW14),BW14-BV14,IF(AND(BF23&gt;BV14,BH23&lt;=BW14),BH23-BF23,IF(AND(BF23&lt;=BV14,BH23&lt;=BW14),BH23-BV14,IF(AND(BF23&gt;BV14,BH23&gt;BW14),BW14-BF23,0)))),0)),0)</f>
        <v>　</v>
      </c>
      <c r="BW23" s="663"/>
      <c r="BX23" s="664"/>
      <c r="BY23" s="662" t="str">
        <f>IFERROR(IF(OR(BE23="日",BE23="祝",BE23=0,BF23=""),"　",MAX(IF(AND(BF23&gt;CB14,BH23&gt;BZ14),0,IF(AND(BF23&lt;=CB14,BF23&gt;BY14,BH23&gt;BZ14),CB14-BF23,IF(AND(BF23&lt;=CB14,BF23&lt;=BY14,BH23&gt;BZ14),CB14-BY14,IF(AND(BF23&gt;BY14,BH23&lt;=BZ14),BH23-BF23,IF(AND(BF23&lt;=BY14,BH23&lt;=BZ14),BH23-BY14,0))))),0)),0)</f>
        <v>　</v>
      </c>
      <c r="BZ23" s="663"/>
      <c r="CA23" s="664"/>
      <c r="CB23" s="662" t="str">
        <f>IFERROR(IF(OR(BE23="日",BE23="祝",BE23=0,BF23=""),"　",MAX(IF(AND(BF23&lt;=CB14,BH23&gt;CC14),CC14-CB14,IF(BH23&lt;=CC14,0,IF(AND(BF23&gt;CB14,BH23&gt;CC14),CC14-BF23,0))),0)),0)</f>
        <v>　</v>
      </c>
      <c r="CC23" s="663"/>
      <c r="CD23" s="664"/>
      <c r="CE23" s="662" t="str">
        <f t="shared" si="1"/>
        <v>　</v>
      </c>
      <c r="CF23" s="663"/>
      <c r="CG23" s="664"/>
      <c r="CH23" s="665" t="str">
        <f>IF(CK23="×",TIME(0,0,0),IF(CU4="非常勤",BJ23,BV23))</f>
        <v>　</v>
      </c>
      <c r="CI23" s="666"/>
      <c r="CJ23" s="667"/>
      <c r="CK23" s="265"/>
      <c r="CL23" s="665" t="str">
        <f>IF(CO23="×",TIME(0,0,0),IF(CU4="非常勤",BM23,BY23))</f>
        <v>　</v>
      </c>
      <c r="CM23" s="666"/>
      <c r="CN23" s="667"/>
      <c r="CO23" s="265"/>
      <c r="CP23" s="665" t="str">
        <f>IF(CS23="×",TIME(0,0,0),IF(CU4="非常勤",BP23,CB23))</f>
        <v>　</v>
      </c>
      <c r="CQ23" s="666"/>
      <c r="CR23" s="667"/>
      <c r="CS23" s="265"/>
      <c r="CT23" s="665" t="str">
        <f>IF(CW23="×",TIME(0,0,0),IF(CU4="非常勤",BS23,CE23))</f>
        <v>　</v>
      </c>
      <c r="CU23" s="666"/>
      <c r="CV23" s="667"/>
      <c r="CW23" s="265"/>
      <c r="CX23" s="720"/>
      <c r="CY23" s="720"/>
      <c r="CZ23" s="668"/>
      <c r="DA23" s="670"/>
      <c r="DB23" s="669"/>
      <c r="DC23" s="671"/>
      <c r="DD23" s="672"/>
      <c r="DE23" s="672"/>
      <c r="DF23" s="673"/>
      <c r="DG23" s="263">
        <f>$A$23</f>
        <v>9</v>
      </c>
      <c r="DH23" s="264" t="str">
        <f>$B$23</f>
        <v>金</v>
      </c>
      <c r="DI23" s="660"/>
      <c r="DJ23" s="661"/>
      <c r="DK23" s="660"/>
      <c r="DL23" s="661"/>
      <c r="DM23" s="662" t="str">
        <f>IFERROR(IF(OR(DH23="日",DH23="祝",DH23=0,DI23=""),"　",MAX(IF(AND(DI23&lt;=DM14,DK23&gt;DN14),DN14-DM14,IF(AND(DI23&gt;DM14,DK23&lt;=DN14),DK23-DI23,IF(AND(DI23&lt;=DM14,DK23&lt;=DN14),DK23-DM14,IF(AND(DI23&gt;DM14,DK23&gt;DN14),DN14-DI23,0)))),0)),0)</f>
        <v>　</v>
      </c>
      <c r="DN23" s="663"/>
      <c r="DO23" s="664"/>
      <c r="DP23" s="662" t="str">
        <f>IFERROR(IF(OR(DH23="日",DH23="祝",DH23=0,DI23=""),"　",MAX(IF(AND(DI23&gt;DS14,DK23&gt;DQ14),0,IF(AND(DI23&lt;=DS14,DI23&gt;DP14,DK23&gt;DQ14),DS14-DI23,IF(AND(DI23&lt;=DS14,DI23&lt;=DP14,DK23&gt;DQ14),DS14-DP14,IF(AND(DI23&gt;DP14,DK23&lt;=DQ14),DK23-DI23,IF(AND(DI23&lt;=DP14,DK23&lt;=DQ14),DK23-DP14,0))))),0)),0)</f>
        <v>　</v>
      </c>
      <c r="DQ23" s="663"/>
      <c r="DR23" s="664"/>
      <c r="DS23" s="662" t="str">
        <f>IFERROR(IF(OR(DH23="日",DH23="祝",DH23=0,DI23=""),"　",MAX(IF(AND(DI23&lt;=DS14,DK23&gt;DT14),DT14-DS14,IF(DK23&lt;=DT14,0,IF(AND(DI23&gt;DS14,DK23&gt;DT14),DT14-DI23,0))),0)),0)</f>
        <v>　</v>
      </c>
      <c r="DT23" s="663"/>
      <c r="DU23" s="664"/>
      <c r="DV23" s="662" t="str">
        <f>IFERROR(IF(OR(DH23="日",DH23="祝",DH23=0,DI23=""),"　",MAX(IF(DI23&gt;DV14,DK23-DI23,IF(DI23&lt;=DV14,DK23-DV14,0)),0)),0)</f>
        <v>　</v>
      </c>
      <c r="DW23" s="663"/>
      <c r="DX23" s="664"/>
      <c r="DY23" s="662" t="str">
        <f>IFERROR(IF(OR(DH23="日",DH23="祝",DH23=0,DI23=""),"　",MAX(IF(AND(DI23&lt;=DY14,DK23&gt;DZ14),DZ14-DY14,IF(AND(DI23&gt;DY14,DK23&lt;=DZ14),DK23-DI23,IF(AND(DI23&lt;=DY14,DK23&lt;=DZ14),DK23-DY14,IF(AND(DI23&gt;DY14,DK23&gt;DZ14),DZ14-DI23,0)))),0)),0)</f>
        <v>　</v>
      </c>
      <c r="DZ23" s="663"/>
      <c r="EA23" s="664"/>
      <c r="EB23" s="662" t="str">
        <f>IFERROR(IF(OR(DH23="日",DH23="祝",DH23=0,DI23=""),"　",MAX(IF(AND(DI23&gt;EE14,DK23&gt;EC14),0,IF(AND(DI23&lt;=EE14,DI23&gt;EB14,DK23&gt;EC14),EE14-DI23,IF(AND(DI23&lt;=EE14,DI23&lt;=EB14,DK23&gt;EC14),EE14-EB14,IF(AND(DI23&gt;EB14,DK23&lt;=EC14),DK23-DI23,IF(AND(DI23&lt;=EB14,DK23&lt;=EC14),DK23-EB14,0))))),0)),0)</f>
        <v>　</v>
      </c>
      <c r="EC23" s="663"/>
      <c r="ED23" s="664"/>
      <c r="EE23" s="662" t="str">
        <f>IFERROR(IF(OR(DH23="日",DH23="祝",DH23=0,DI23=""),"　",MAX(IF(AND(DI23&lt;=EE14,DK23&gt;EF14),EF14-EE14,IF(DK23&lt;=EF14,0,IF(AND(DI23&gt;EE14,DK23&gt;EF14),EF14-DI23,0))),0)),0)</f>
        <v>　</v>
      </c>
      <c r="EF23" s="663"/>
      <c r="EG23" s="664"/>
      <c r="EH23" s="662" t="str">
        <f t="shared" si="2"/>
        <v>　</v>
      </c>
      <c r="EI23" s="663"/>
      <c r="EJ23" s="664"/>
      <c r="EK23" s="665" t="str">
        <f>IF(EN23="×",TIME(0,0,0),IF(EX4="非常勤",DM23,DY23))</f>
        <v>　</v>
      </c>
      <c r="EL23" s="666"/>
      <c r="EM23" s="667"/>
      <c r="EN23" s="265"/>
      <c r="EO23" s="665" t="str">
        <f>IF(ER23="×",TIME(0,0,0),IF(EX4="非常勤",DP23,EB23))</f>
        <v>　</v>
      </c>
      <c r="EP23" s="666"/>
      <c r="EQ23" s="667"/>
      <c r="ER23" s="265"/>
      <c r="ES23" s="665" t="str">
        <f>IF(EV23="×",TIME(0,0,0),IF(EX4="非常勤",DS23,EE23))</f>
        <v>　</v>
      </c>
      <c r="ET23" s="666"/>
      <c r="EU23" s="667"/>
      <c r="EV23" s="265"/>
      <c r="EW23" s="665" t="str">
        <f>IF(EZ23="×",TIME(0,0,0),IF(EX4="非常勤",DV23,EH23))</f>
        <v>　</v>
      </c>
      <c r="EX23" s="666"/>
      <c r="EY23" s="667"/>
      <c r="EZ23" s="265"/>
      <c r="FA23" s="720"/>
      <c r="FB23" s="720"/>
      <c r="FC23" s="668"/>
      <c r="FD23" s="670"/>
      <c r="FE23" s="669"/>
      <c r="FF23" s="671"/>
      <c r="FG23" s="672"/>
      <c r="FH23" s="672"/>
      <c r="FI23" s="673"/>
      <c r="FJ23" s="263">
        <f>$A$23</f>
        <v>9</v>
      </c>
      <c r="FK23" s="264" t="str">
        <f>$B$23</f>
        <v>金</v>
      </c>
      <c r="FL23" s="660"/>
      <c r="FM23" s="661"/>
      <c r="FN23" s="660"/>
      <c r="FO23" s="661"/>
      <c r="FP23" s="662" t="str">
        <f>IFERROR(IF(OR(FK23="日",FK23="祝",FK23=0,FL23=""),"　",MAX(IF(AND(FL23&lt;=FP14,FN23&gt;FQ14),FQ14-FP14,IF(AND(FL23&gt;FP14,FN23&lt;=FQ14),FN23-FL23,IF(AND(FL23&lt;=FP14,FN23&lt;=FQ14),FN23-FP14,IF(AND(FL23&gt;FP14,FN23&gt;FQ14),FQ14-FL23,0)))),0)),0)</f>
        <v>　</v>
      </c>
      <c r="FQ23" s="663"/>
      <c r="FR23" s="664"/>
      <c r="FS23" s="662" t="str">
        <f>IFERROR(IF(OR(FK23="日",FK23="祝",FK23=0,FL23=""),"　",MAX(IF(AND(FL23&gt;FV14,FN23&gt;FT14),0,IF(AND(FL23&lt;=FV14,FL23&gt;FS14,FN23&gt;FT14),FV14-FL23,IF(AND(FL23&lt;=FV14,FL23&lt;=FS14,FN23&gt;FT14),FV14-FS14,IF(AND(FL23&gt;FS14,FN23&lt;=FT14),FN23-FL23,IF(AND(FL23&lt;=FS14,FN23&lt;=FT14),FN23-FS14,0))))),0)),0)</f>
        <v>　</v>
      </c>
      <c r="FT23" s="663"/>
      <c r="FU23" s="664"/>
      <c r="FV23" s="662" t="str">
        <f>IFERROR(IF(OR(FK23="日",FK23="祝",FK23=0,FL23=""),"　",MAX(IF(AND(FL23&lt;=FV14,FN23&gt;FW14),FW14-FV14,IF(FN23&lt;=FW14,0,IF(AND(FL23&gt;FV14,FN23&gt;FW14),FW14-FL23,0))),0)),0)</f>
        <v>　</v>
      </c>
      <c r="FW23" s="663"/>
      <c r="FX23" s="664"/>
      <c r="FY23" s="662" t="str">
        <f>IFERROR(IF(OR(FK23="日",FK23="祝",FK23=0,FL23=""),"　",MAX(IF(FL23&gt;FY14,FN23-FL23,IF(FL23&lt;=FY14,FN23-FY14,0)),0)),0)</f>
        <v>　</v>
      </c>
      <c r="FZ23" s="663"/>
      <c r="GA23" s="664"/>
      <c r="GB23" s="662" t="str">
        <f>IFERROR(IF(OR(FK23="日",FK23="祝",FK23=0,FL23=""),"　",MAX(IF(AND(FL23&lt;=GB14,FN23&gt;GC14),GC14-GB14,IF(AND(FL23&gt;GB14,FN23&lt;=GC14),FN23-FL23,IF(AND(FL23&lt;=GB14,FN23&lt;=GC14),FN23-GB14,IF(AND(FL23&gt;GB14,FN23&gt;GC14),GC14-FL23,0)))),0)),0)</f>
        <v>　</v>
      </c>
      <c r="GC23" s="663"/>
      <c r="GD23" s="664"/>
      <c r="GE23" s="662" t="str">
        <f>IFERROR(IF(OR(FK23="日",FK23="祝",FK23=0,FL23=""),"　",MAX(IF(AND(FL23&gt;GH14,FN23&gt;GF14),0,IF(AND(FL23&lt;=GH14,FL23&gt;GE14,FN23&gt;GF14),GH14-FL23,IF(AND(FL23&lt;=GH14,FL23&lt;=GE14,FN23&gt;GF14),GH14-GE14,IF(AND(FL23&gt;GE14,FN23&lt;=GF14),FN23-FL23,IF(AND(FL23&lt;=GE14,FN23&lt;=GF14),FN23-GE14,0))))),0)),0)</f>
        <v>　</v>
      </c>
      <c r="GF23" s="663"/>
      <c r="GG23" s="664"/>
      <c r="GH23" s="662" t="str">
        <f>IFERROR(IF(OR(FK23="日",FK23="祝",FK23=0,FL23=""),"　",MAX(IF(AND(FL23&lt;=GH14,FN23&gt;GI14),GI14-GH14,IF(FN23&lt;=GI14,0,IF(AND(FL23&gt;GH14,FN23&gt;GI14),GI14-FL23,0))),0)),0)</f>
        <v>　</v>
      </c>
      <c r="GI23" s="663"/>
      <c r="GJ23" s="664"/>
      <c r="GK23" s="662" t="str">
        <f t="shared" si="3"/>
        <v>　</v>
      </c>
      <c r="GL23" s="663"/>
      <c r="GM23" s="664"/>
      <c r="GN23" s="665" t="str">
        <f>IF(GQ23="×",TIME(0,0,0),IF(HA4="非常勤",FP23,GB23))</f>
        <v>　</v>
      </c>
      <c r="GO23" s="666"/>
      <c r="GP23" s="667"/>
      <c r="GQ23" s="265"/>
      <c r="GR23" s="665" t="str">
        <f>IF(GU23="×",TIME(0,0,0),IF(HA4="非常勤",FS23,GE23))</f>
        <v>　</v>
      </c>
      <c r="GS23" s="666"/>
      <c r="GT23" s="667"/>
      <c r="GU23" s="265"/>
      <c r="GV23" s="665" t="str">
        <f>IF(GY23="×",TIME(0,0,0),IF(HA4="非常勤",FV23,GH23))</f>
        <v>　</v>
      </c>
      <c r="GW23" s="666"/>
      <c r="GX23" s="667"/>
      <c r="GY23" s="265"/>
      <c r="GZ23" s="665" t="str">
        <f>IF(HC23="×",TIME(0,0,0),IF(HA4="非常勤",FY23,GK23))</f>
        <v>　</v>
      </c>
      <c r="HA23" s="666"/>
      <c r="HB23" s="667"/>
      <c r="HC23" s="265"/>
      <c r="HD23" s="668"/>
      <c r="HE23" s="669"/>
      <c r="HF23" s="668"/>
      <c r="HG23" s="670"/>
      <c r="HH23" s="669"/>
      <c r="HI23" s="671"/>
      <c r="HJ23" s="672"/>
      <c r="HK23" s="672"/>
      <c r="HL23" s="673"/>
      <c r="HM23" s="263">
        <f>$A$23</f>
        <v>9</v>
      </c>
      <c r="HN23" s="264" t="str">
        <f>$B$23</f>
        <v>金</v>
      </c>
      <c r="HO23" s="660"/>
      <c r="HP23" s="661"/>
      <c r="HQ23" s="660"/>
      <c r="HR23" s="661"/>
      <c r="HS23" s="662" t="str">
        <f>IFERROR(IF(OR(HN23="日",HN23="祝",HN23=0,HO23=""),"　",MAX(IF(AND(HO23&lt;=HS14,HQ23&gt;HT14),HT14-HS14,IF(AND(HO23&gt;HS14,HQ23&lt;=HT14),HQ23-HO23,IF(AND(HO23&lt;=HS14,HQ23&lt;=HT14),HQ23-HS14,IF(AND(HO23&gt;HS14,HQ23&gt;HT14),HT14-HO23,0)))),0)),0)</f>
        <v>　</v>
      </c>
      <c r="HT23" s="663"/>
      <c r="HU23" s="664"/>
      <c r="HV23" s="662" t="str">
        <f>IFERROR(IF(OR(HN23="日",HN23="祝",HN23=0,HO23=""),"　",MAX(IF(AND(HO23&gt;HY14,HQ23&gt;HW14),0,IF(AND(HO23&lt;=HY14,HO23&gt;HV14,HQ23&gt;HW14),HY14-HO23,IF(AND(HO23&lt;=HY14,HO23&lt;=HV14,HQ23&gt;HW14),HY14-HV14,IF(AND(HO23&gt;HV14,HQ23&lt;=HW14),HQ23-HO23,IF(AND(HO23&lt;=HV14,HQ23&lt;=HW14),HQ23-HV14,0))))),0)),0)</f>
        <v>　</v>
      </c>
      <c r="HW23" s="663"/>
      <c r="HX23" s="664"/>
      <c r="HY23" s="662" t="str">
        <f>IFERROR(IF(OR(HN23="日",HN23="祝",HN23=0,HO23=""),"　",MAX(IF(AND(HO23&lt;=HY14,HQ23&gt;HZ14),HZ14-HY14,IF(HQ23&lt;=HZ14,0,IF(AND(HO23&gt;HY14,HQ23&gt;HZ14),HZ14-HO23,0))),0)),0)</f>
        <v>　</v>
      </c>
      <c r="HZ23" s="663"/>
      <c r="IA23" s="664"/>
      <c r="IB23" s="662" t="str">
        <f>IFERROR(IF(OR(HN23="日",HN23="祝",HN23=0,HO23=""),"　",MAX(IF(HO23&gt;IB14,HQ23-HO23,IF(HO23&lt;=IB14,HQ23-IB14,0)),0)),0)</f>
        <v>　</v>
      </c>
      <c r="IC23" s="663"/>
      <c r="ID23" s="664"/>
      <c r="IE23" s="662" t="str">
        <f>IFERROR(IF(OR(HN23="日",HN23="祝",HN23=0,HO23=""),"　",MAX(IF(AND(HO23&lt;=IE14,HQ23&gt;IF14),IF14-IE14,IF(AND(HO23&gt;IE14,HQ23&lt;=IF14),HQ23-HO23,IF(AND(HO23&lt;=IE14,HQ23&lt;=IF14),HQ23-IE14,IF(AND(HO23&gt;IE14,HQ23&gt;IF14),IF14-HO23,0)))),0)),0)</f>
        <v>　</v>
      </c>
      <c r="IF23" s="663"/>
      <c r="IG23" s="664"/>
      <c r="IH23" s="662" t="str">
        <f>IFERROR(IF(OR(HN23="日",HN23="祝",HN23=0,HO23=""),"　",MAX(IF(AND(HO23&gt;IK14,HQ23&gt;II14),0,IF(AND(HO23&lt;=IK14,HO23&gt;IH14,HQ23&gt;II14),IK14-HO23,IF(AND(HO23&lt;=IK14,HO23&lt;=IH14,HQ23&gt;II14),IK14-IH14,IF(AND(HO23&gt;IH14,HQ23&lt;=II14),HQ23-HO23,IF(AND(HO23&lt;=IH14,HQ23&lt;=II14),HQ23-IH14,0))))),0)),0)</f>
        <v>　</v>
      </c>
      <c r="II23" s="663"/>
      <c r="IJ23" s="664"/>
      <c r="IK23" s="662" t="str">
        <f>IFERROR(IF(OR(HN23="日",HN23="祝",HN23=0,HO23=""),"　",MAX(IF(AND(HO23&lt;=IK14,HQ23&gt;IL14),IL14-IK14,IF(HQ23&lt;=IL14,0,IF(AND(HO23&gt;IK14,HQ23&gt;IL14),IL14-HO23,0))),0)),0)</f>
        <v>　</v>
      </c>
      <c r="IL23" s="663"/>
      <c r="IM23" s="664"/>
      <c r="IN23" s="662" t="str">
        <f t="shared" si="4"/>
        <v>　</v>
      </c>
      <c r="IO23" s="663"/>
      <c r="IP23" s="664"/>
      <c r="IQ23" s="665" t="str">
        <f>IF(IT23="×",TIME(0,0,0),IF(JD4="非常勤",HS23,IE23))</f>
        <v>　</v>
      </c>
      <c r="IR23" s="666"/>
      <c r="IS23" s="667"/>
      <c r="IT23" s="265"/>
      <c r="IU23" s="665" t="str">
        <f>IF(IX23="×",TIME(0,0,0),IF(JD4="非常勤",HV23,IH23))</f>
        <v>　</v>
      </c>
      <c r="IV23" s="666"/>
      <c r="IW23" s="667"/>
      <c r="IX23" s="265"/>
      <c r="IY23" s="665" t="str">
        <f>IF(JB23="×",TIME(0,0,0),IF(JD4="非常勤",HY23,IK23))</f>
        <v>　</v>
      </c>
      <c r="IZ23" s="666"/>
      <c r="JA23" s="667"/>
      <c r="JB23" s="265"/>
      <c r="JC23" s="665" t="str">
        <f>IF(JF23="×",TIME(0,0,0),IF(JD4="非常勤",IB23,IN23))</f>
        <v>　</v>
      </c>
      <c r="JD23" s="666"/>
      <c r="JE23" s="667"/>
      <c r="JF23" s="265"/>
      <c r="JG23" s="668"/>
      <c r="JH23" s="669"/>
      <c r="JI23" s="668"/>
      <c r="JJ23" s="670"/>
      <c r="JK23" s="669"/>
      <c r="JL23" s="671"/>
      <c r="JM23" s="672"/>
      <c r="JN23" s="672"/>
      <c r="JO23" s="673"/>
      <c r="JP23" s="263">
        <f>$A$23</f>
        <v>9</v>
      </c>
      <c r="JQ23" s="264" t="str">
        <f>$B$23</f>
        <v>金</v>
      </c>
      <c r="JR23" s="660"/>
      <c r="JS23" s="661"/>
      <c r="JT23" s="660"/>
      <c r="JU23" s="661"/>
      <c r="JV23" s="662" t="str">
        <f>IFERROR(IF(OR(JQ23="日",JQ23="祝",JQ23=0,JR23=""),"　",MAX(IF(AND(JR23&lt;=JV14,JT23&gt;JW14),JW14-JV14,IF(AND(JR23&gt;JV14,JT23&lt;=JW14),JT23-JR23,IF(AND(JR23&lt;=JV14,JT23&lt;=JW14),JT23-JV14,IF(AND(JR23&gt;JV14,JT23&gt;JW14),JW14-JR23,0)))),0)),0)</f>
        <v>　</v>
      </c>
      <c r="JW23" s="663"/>
      <c r="JX23" s="664"/>
      <c r="JY23" s="662" t="str">
        <f>IFERROR(IF(OR(JQ23="日",JQ23="祝",JQ23=0,JR23=""),"　",MAX(IF(AND(JR23&gt;KB14,JT23&gt;JZ14),0,IF(AND(JR23&lt;=KB14,JR23&gt;JY14,JT23&gt;JZ14),KB14-JR23,IF(AND(JR23&lt;=KB14,JR23&lt;=JY14,JT23&gt;JZ14),KB14-JY14,IF(AND(JR23&gt;JY14,JT23&lt;=JZ14),JT23-JR23,IF(AND(JR23&lt;=JY14,JT23&lt;=JZ14),JT23-JY14,0))))),0)),0)</f>
        <v>　</v>
      </c>
      <c r="JZ23" s="663"/>
      <c r="KA23" s="664"/>
      <c r="KB23" s="662" t="str">
        <f>IFERROR(IF(OR(JQ23="日",JQ23="祝",JQ23=0,JR23=""),"　",MAX(IF(AND(JR23&lt;=KB14,JT23&gt;KC14),KC14-KB14,IF(JT23&lt;=KC14,0,IF(AND(JR23&gt;KB14,JT23&gt;KC14),KC14-JR23,0))),0)),0)</f>
        <v>　</v>
      </c>
      <c r="KC23" s="663"/>
      <c r="KD23" s="664"/>
      <c r="KE23" s="662" t="str">
        <f>IFERROR(IF(OR(JQ23="日",JQ23="祝",JQ23=0,JR23=""),"　",MAX(IF(JR23&gt;KE14,JT23-JR23,IF(JR23&lt;=KE14,JT23-KE14,0)),0)),0)</f>
        <v>　</v>
      </c>
      <c r="KF23" s="663"/>
      <c r="KG23" s="664"/>
      <c r="KH23" s="662" t="str">
        <f>IFERROR(IF(OR(JQ23="日",JQ23="祝",JQ23=0,JR23=""),"　",MAX(IF(AND(JR23&lt;=KH14,JT23&gt;KI14),KI14-KH14,IF(AND(JR23&gt;KH14,JT23&lt;=KI14),JT23-JR23,IF(AND(JR23&lt;=KH14,JT23&lt;=KI14),JT23-KH14,IF(AND(JR23&gt;KH14,JT23&gt;KI14),KI14-JR23,0)))),0)),0)</f>
        <v>　</v>
      </c>
      <c r="KI23" s="663"/>
      <c r="KJ23" s="664"/>
      <c r="KK23" s="662" t="str">
        <f>IFERROR(IF(OR(JQ23="日",JQ23="祝",JQ23=0,JR23=""),"　",MAX(IF(AND(JR23&gt;KN14,JT23&gt;KL14),0,IF(AND(JR23&lt;=KN14,JR23&gt;KK14,JT23&gt;KL14),KN14-JR23,IF(AND(JR23&lt;=KN14,JR23&lt;=KK14,JT23&gt;KL14),KN14-KK14,IF(AND(JR23&gt;KK14,JT23&lt;=KL14),JT23-JR23,IF(AND(JR23&lt;=KK14,JT23&lt;=KL14),JT23-KK14,0))))),0)),0)</f>
        <v>　</v>
      </c>
      <c r="KL23" s="663"/>
      <c r="KM23" s="664"/>
      <c r="KN23" s="662" t="str">
        <f>IFERROR(IF(OR(JQ23="日",JQ23="祝",JQ23=0,JR23=""),"　",MAX(IF(AND(JR23&lt;=KN14,JT23&gt;KO14),KO14-KN14,IF(JT23&lt;=KO14,0,IF(AND(JR23&gt;KN14,JT23&gt;KO14),KO14-JR23,0))),0)),0)</f>
        <v>　</v>
      </c>
      <c r="KO23" s="663"/>
      <c r="KP23" s="664"/>
      <c r="KQ23" s="662" t="str">
        <f t="shared" si="5"/>
        <v>　</v>
      </c>
      <c r="KR23" s="663"/>
      <c r="KS23" s="664"/>
      <c r="KT23" s="665" t="str">
        <f>IF(KW23="×",TIME(0,0,0),IF(LG4="非常勤",JV23,KH23))</f>
        <v>　</v>
      </c>
      <c r="KU23" s="666"/>
      <c r="KV23" s="667"/>
      <c r="KW23" s="265"/>
      <c r="KX23" s="665" t="str">
        <f>IF(LA23="×",TIME(0,0,0),IF(LG4="非常勤",JY23,KK23))</f>
        <v>　</v>
      </c>
      <c r="KY23" s="666"/>
      <c r="KZ23" s="667"/>
      <c r="LA23" s="265"/>
      <c r="LB23" s="665" t="str">
        <f>IF(LE23="×",TIME(0,0,0),IF(LG4="非常勤",KB23,KN23))</f>
        <v>　</v>
      </c>
      <c r="LC23" s="666"/>
      <c r="LD23" s="667"/>
      <c r="LE23" s="265"/>
      <c r="LF23" s="665" t="str">
        <f>IF(LI23="×",TIME(0,0,0),IF(LG4="非常勤",KE23,KQ23))</f>
        <v>　</v>
      </c>
      <c r="LG23" s="666"/>
      <c r="LH23" s="667"/>
      <c r="LI23" s="265"/>
      <c r="LJ23" s="668"/>
      <c r="LK23" s="669"/>
      <c r="LL23" s="668"/>
      <c r="LM23" s="670"/>
      <c r="LN23" s="669"/>
      <c r="LO23" s="671"/>
      <c r="LP23" s="672"/>
      <c r="LQ23" s="672"/>
      <c r="LR23" s="673"/>
      <c r="LS23" s="263">
        <f>$A$23</f>
        <v>9</v>
      </c>
      <c r="LT23" s="264" t="str">
        <f>$B$23</f>
        <v>金</v>
      </c>
      <c r="LU23" s="660"/>
      <c r="LV23" s="661"/>
      <c r="LW23" s="660"/>
      <c r="LX23" s="661"/>
      <c r="LY23" s="662" t="str">
        <f>IFERROR(IF(OR(LT23="日",LT23="祝",LT23=0,LU23=""),"　",MAX(IF(AND(LU23&lt;=LY14,LW23&gt;LZ14),LZ14-LY14,IF(AND(LU23&gt;LY14,LW23&lt;=LZ14),LW23-LU23,IF(AND(LU23&lt;=LY14,LW23&lt;=LZ14),LW23-LY14,IF(AND(LU23&gt;LY14,LW23&gt;LZ14),LZ14-LU23,0)))),0)),0)</f>
        <v>　</v>
      </c>
      <c r="LZ23" s="663"/>
      <c r="MA23" s="664"/>
      <c r="MB23" s="662" t="str">
        <f>IFERROR(IF(OR(LT23="日",LT23="祝",LT23=0,LU23=""),"　",MAX(IF(AND(LU23&gt;ME14,LW23&gt;MC14),0,IF(AND(LU23&lt;=ME14,LU23&gt;MB14,LW23&gt;MC14),ME14-LU23,IF(AND(LU23&lt;=ME14,LU23&lt;=MB14,LW23&gt;MC14),ME14-MB14,IF(AND(LU23&gt;MB14,LW23&lt;=MC14),LW23-LU23,IF(AND(LU23&lt;=MB14,LW23&lt;=MC14),LW23-MB14,0))))),0)),0)</f>
        <v>　</v>
      </c>
      <c r="MC23" s="663"/>
      <c r="MD23" s="664"/>
      <c r="ME23" s="662" t="str">
        <f>IFERROR(IF(OR(LT23="日",LT23="祝",LT23=0,LU23=""),"　",MAX(IF(AND(LU23&lt;=ME14,LW23&gt;MF14),MF14-ME14,IF(LW23&lt;=MF14,0,IF(AND(LU23&gt;ME14,LW23&gt;MF14),MF14-LU23,0))),0)),0)</f>
        <v>　</v>
      </c>
      <c r="MF23" s="663"/>
      <c r="MG23" s="664"/>
      <c r="MH23" s="662" t="str">
        <f>IFERROR(IF(OR(LT23="日",LT23="祝",LT23=0,LU23=""),"　",MAX(IF(LU23&gt;MH14,LW23-LU23,IF(LU23&lt;=MH14,LW23-MH14,0)),0)),0)</f>
        <v>　</v>
      </c>
      <c r="MI23" s="663"/>
      <c r="MJ23" s="664"/>
      <c r="MK23" s="662" t="str">
        <f>IFERROR(IF(OR(LT23="日",LT23="祝",LT23=0,LU23=""),"　",MAX(IF(AND(LU23&lt;=MK14,LW23&gt;ML14),ML14-MK14,IF(AND(LU23&gt;MK14,LW23&lt;=ML14),LW23-LU23,IF(AND(LU23&lt;=MK14,LW23&lt;=ML14),LW23-MK14,IF(AND(LU23&gt;MK14,LW23&gt;ML14),ML14-LU23,0)))),0)),0)</f>
        <v>　</v>
      </c>
      <c r="ML23" s="663"/>
      <c r="MM23" s="664"/>
      <c r="MN23" s="662" t="str">
        <f>IFERROR(IF(OR(LT23="日",LT23="祝",LT23=0,LU23=""),"　",MAX(IF(AND(LU23&gt;MQ14,LW23&gt;MO14),0,IF(AND(LU23&lt;=MQ14,LU23&gt;MN14,LW23&gt;MO14),MQ14-LU23,IF(AND(LU23&lt;=MQ14,LU23&lt;=MN14,LW23&gt;MO14),MQ14-MN14,IF(AND(LU23&gt;MN14,LW23&lt;=MO14),LW23-LU23,IF(AND(LU23&lt;=MN14,LW23&lt;=MO14),LW23-MN14,0))))),0)),0)</f>
        <v>　</v>
      </c>
      <c r="MO23" s="663"/>
      <c r="MP23" s="664"/>
      <c r="MQ23" s="662" t="str">
        <f>IFERROR(IF(OR(LT23="日",LT23="祝",LT23=0,LU23=""),"　",MAX(IF(AND(LU23&lt;=MQ14,LW23&gt;MR14),MR14-MQ14,IF(LW23&lt;=MR14,0,IF(AND(LU23&gt;MQ14,LW23&gt;MR14),MR14-LU23,0))),0)),0)</f>
        <v>　</v>
      </c>
      <c r="MR23" s="663"/>
      <c r="MS23" s="664"/>
      <c r="MT23" s="662" t="str">
        <f t="shared" si="6"/>
        <v>　</v>
      </c>
      <c r="MU23" s="663"/>
      <c r="MV23" s="664"/>
      <c r="MW23" s="665" t="str">
        <f>IF(MZ23="×",TIME(0,0,0),IF(NJ4="非常勤",LY23,MK23))</f>
        <v>　</v>
      </c>
      <c r="MX23" s="666"/>
      <c r="MY23" s="667"/>
      <c r="MZ23" s="265"/>
      <c r="NA23" s="665" t="str">
        <f>IF(ND23="×",TIME(0,0,0),IF(NJ4="非常勤",MB23,MN23))</f>
        <v>　</v>
      </c>
      <c r="NB23" s="666"/>
      <c r="NC23" s="667"/>
      <c r="ND23" s="265"/>
      <c r="NE23" s="665" t="str">
        <f>IF(NH23="×",TIME(0,0,0),IF(NJ4="非常勤",ME23,MQ23))</f>
        <v>　</v>
      </c>
      <c r="NF23" s="666"/>
      <c r="NG23" s="667"/>
      <c r="NH23" s="265"/>
      <c r="NI23" s="665" t="str">
        <f>IF(NL23="×",TIME(0,0,0),IF(NJ4="非常勤",MH23,MT23))</f>
        <v>　</v>
      </c>
      <c r="NJ23" s="666"/>
      <c r="NK23" s="667"/>
      <c r="NL23" s="265"/>
      <c r="NM23" s="668"/>
      <c r="NN23" s="669"/>
      <c r="NO23" s="668"/>
      <c r="NP23" s="670"/>
      <c r="NQ23" s="669"/>
      <c r="NR23" s="671"/>
      <c r="NS23" s="672"/>
      <c r="NT23" s="672"/>
      <c r="NU23" s="673"/>
      <c r="NV23" s="263">
        <f>$A$23</f>
        <v>9</v>
      </c>
      <c r="NW23" s="264" t="str">
        <f>$B$23</f>
        <v>金</v>
      </c>
      <c r="NX23" s="660"/>
      <c r="NY23" s="661"/>
      <c r="NZ23" s="660"/>
      <c r="OA23" s="661"/>
      <c r="OB23" s="662" t="str">
        <f>IFERROR(IF(OR(NW23="日",NW23="祝",NW23=0,NX23=""),"　",MAX(IF(AND(NX23&lt;=OB14,NZ23&gt;OC14),OC14-OB14,IF(AND(NX23&gt;OB14,NZ23&lt;=OC14),NZ23-NX23,IF(AND(NX23&lt;=OB14,NZ23&lt;=OC14),NZ23-OB14,IF(AND(NX23&gt;OB14,NZ23&gt;OC14),OC14-NX23,0)))),0)),0)</f>
        <v>　</v>
      </c>
      <c r="OC23" s="663"/>
      <c r="OD23" s="664"/>
      <c r="OE23" s="662" t="str">
        <f>IFERROR(IF(OR(NW23="日",NW23="祝",NW23=0,NX23=""),"　",MAX(IF(AND(NX23&gt;OH14,NZ23&gt;OF14),0,IF(AND(NX23&lt;=OH14,NX23&gt;OE14,NZ23&gt;OF14),OH14-NX23,IF(AND(NX23&lt;=OH14,NX23&lt;=OE14,NZ23&gt;OF14),OH14-OE14,IF(AND(NX23&gt;OE14,NZ23&lt;=OF14),NZ23-NX23,IF(AND(NX23&lt;=OE14,NZ23&lt;=OF14),NZ23-OE14,0))))),0)),0)</f>
        <v>　</v>
      </c>
      <c r="OF23" s="663"/>
      <c r="OG23" s="664"/>
      <c r="OH23" s="662" t="str">
        <f>IFERROR(IF(OR(NW23="日",NW23="祝",NW23=0,NX23=""),"　",MAX(IF(AND(NX23&lt;=OH14,NZ23&gt;OI14),OI14-OH14,IF(NZ23&lt;=OI14,0,IF(AND(NX23&gt;OH14,NZ23&gt;OI14),OI14-NX23,0))),0)),0)</f>
        <v>　</v>
      </c>
      <c r="OI23" s="663"/>
      <c r="OJ23" s="664"/>
      <c r="OK23" s="662" t="str">
        <f>IFERROR(IF(OR(NW23="日",NW23="祝",NW23=0,NX23=""),"　",MAX(IF(NX23&gt;OK14,NZ23-NX23,IF(NX23&lt;=OK14,NZ23-OK14,0)),0)),0)</f>
        <v>　</v>
      </c>
      <c r="OL23" s="663"/>
      <c r="OM23" s="664"/>
      <c r="ON23" s="662" t="str">
        <f>IFERROR(IF(OR(NW23="日",NW23="祝",NW23=0,NX23=""),"　",MAX(IF(AND(NX23&lt;=ON14,NZ23&gt;OO14),OO14-ON14,IF(AND(NX23&gt;ON14,NZ23&lt;=OO14),NZ23-NX23,IF(AND(NX23&lt;=ON14,NZ23&lt;=OO14),NZ23-ON14,IF(AND(NX23&gt;ON14,NZ23&gt;OO14),OO14-NX23,0)))),0)),0)</f>
        <v>　</v>
      </c>
      <c r="OO23" s="663"/>
      <c r="OP23" s="664"/>
      <c r="OQ23" s="662" t="str">
        <f>IFERROR(IF(OR(NW23="日",NW23="祝",NW23=0,NX23=""),"　",MAX(IF(AND(NX23&gt;OT14,NZ23&gt;OR14),0,IF(AND(NX23&lt;=OT14,NX23&gt;OQ14,NZ23&gt;OR14),OT14-NX23,IF(AND(NX23&lt;=OT14,NX23&lt;=OQ14,NZ23&gt;OR14),OT14-OQ14,IF(AND(NX23&gt;OQ14,NZ23&lt;=OR14),NZ23-NX23,IF(AND(NX23&lt;=OQ14,NZ23&lt;=OR14),NZ23-OQ14,0))))),0)),0)</f>
        <v>　</v>
      </c>
      <c r="OR23" s="663"/>
      <c r="OS23" s="664"/>
      <c r="OT23" s="662" t="str">
        <f>IFERROR(IF(OR(NW23="日",NW23="祝",NW23=0,NX23=""),"　",MAX(IF(AND(NX23&lt;=OT14,NZ23&gt;OU14),OU14-OT14,IF(NZ23&lt;=OU14,0,IF(AND(NX23&gt;OT14,NZ23&gt;OU14),OU14-NX23,0))),0)),0)</f>
        <v>　</v>
      </c>
      <c r="OU23" s="663"/>
      <c r="OV23" s="664"/>
      <c r="OW23" s="662" t="str">
        <f t="shared" si="7"/>
        <v>　</v>
      </c>
      <c r="OX23" s="663"/>
      <c r="OY23" s="664"/>
      <c r="OZ23" s="665" t="str">
        <f>IF(PC23="×",TIME(0,0,0),IF(PM4="非常勤",OB23,ON23))</f>
        <v>　</v>
      </c>
      <c r="PA23" s="666"/>
      <c r="PB23" s="667"/>
      <c r="PC23" s="265"/>
      <c r="PD23" s="665" t="str">
        <f>IF(PG23="×",TIME(0,0,0),IF(PM4="非常勤",OE23,OQ23))</f>
        <v>　</v>
      </c>
      <c r="PE23" s="666"/>
      <c r="PF23" s="667"/>
      <c r="PG23" s="265"/>
      <c r="PH23" s="665" t="str">
        <f>IF(PK23="×",TIME(0,0,0),IF(PM4="非常勤",OH23,OT23))</f>
        <v>　</v>
      </c>
      <c r="PI23" s="666"/>
      <c r="PJ23" s="667"/>
      <c r="PK23" s="265"/>
      <c r="PL23" s="665" t="str">
        <f>IF(PO23="×",TIME(0,0,0),IF(PM4="非常勤",OK23,OW23))</f>
        <v>　</v>
      </c>
      <c r="PM23" s="666"/>
      <c r="PN23" s="667"/>
      <c r="PO23" s="265"/>
      <c r="PP23" s="668"/>
      <c r="PQ23" s="669"/>
      <c r="PR23" s="668"/>
      <c r="PS23" s="670"/>
      <c r="PT23" s="669"/>
      <c r="PU23" s="671"/>
      <c r="PV23" s="672"/>
      <c r="PW23" s="672"/>
      <c r="PX23" s="673"/>
      <c r="PY23" s="263">
        <f>$A$23</f>
        <v>9</v>
      </c>
      <c r="PZ23" s="264" t="str">
        <f>$B$23</f>
        <v>金</v>
      </c>
      <c r="QA23" s="660"/>
      <c r="QB23" s="661"/>
      <c r="QC23" s="660"/>
      <c r="QD23" s="661"/>
      <c r="QE23" s="662" t="str">
        <f>IFERROR(IF(OR(PZ23="日",PZ23="祝",PZ23=0,QA23=""),"　",MAX(IF(AND(QA23&lt;=QE14,QC23&gt;QF14),QF14-QE14,IF(AND(QA23&gt;QE14,QC23&lt;=QF14),QC23-QA23,IF(AND(QA23&lt;=QE14,QC23&lt;=QF14),QC23-QE14,IF(AND(QA23&gt;QE14,QC23&gt;QF14),QF14-QA23,0)))),0)),0)</f>
        <v>　</v>
      </c>
      <c r="QF23" s="663"/>
      <c r="QG23" s="664"/>
      <c r="QH23" s="662" t="str">
        <f>IFERROR(IF(OR(PZ23="日",PZ23="祝",PZ23=0,QA23=""),"　",MAX(IF(AND(QA23&gt;QK14,QC23&gt;QI14),0,IF(AND(QA23&lt;=QK14,QA23&gt;QH14,QC23&gt;QI14),QK14-QA23,IF(AND(QA23&lt;=QK14,QA23&lt;=QH14,QC23&gt;QI14),QK14-QH14,IF(AND(QA23&gt;QH14,QC23&lt;=QI14),QC23-QA23,IF(AND(QA23&lt;=QH14,QC23&lt;=QI14),QC23-QH14,0))))),0)),0)</f>
        <v>　</v>
      </c>
      <c r="QI23" s="663"/>
      <c r="QJ23" s="664"/>
      <c r="QK23" s="662" t="str">
        <f>IFERROR(IF(OR(PZ23="日",PZ23="祝",PZ23=0,QA23=""),"　",MAX(IF(AND(QA23&lt;=QK14,QC23&gt;QL14),QL14-QK14,IF(QC23&lt;=QL14,0,IF(AND(QA23&gt;QK14,QC23&gt;QL14),QL14-QA23,0))),0)),0)</f>
        <v>　</v>
      </c>
      <c r="QL23" s="663"/>
      <c r="QM23" s="664"/>
      <c r="QN23" s="662" t="str">
        <f>IFERROR(IF(OR(PZ23="日",PZ23="祝",PZ23=0,QA23=""),"　",MAX(IF(QA23&gt;QN14,QC23-QA23,IF(QA23&lt;=QN14,QC23-QN14,0)),0)),0)</f>
        <v>　</v>
      </c>
      <c r="QO23" s="663"/>
      <c r="QP23" s="664"/>
      <c r="QQ23" s="662" t="str">
        <f>IFERROR(IF(OR(PZ23="日",PZ23="祝",PZ23=0,QA23=""),"　",MAX(IF(AND(QA23&lt;=QQ14,QC23&gt;QR14),QR14-QQ14,IF(AND(QA23&gt;QQ14,QC23&lt;=QR14),QC23-QA23,IF(AND(QA23&lt;=QQ14,QC23&lt;=QR14),QC23-QQ14,IF(AND(QA23&gt;QQ14,QC23&gt;QR14),QR14-QA23,0)))),0)),0)</f>
        <v>　</v>
      </c>
      <c r="QR23" s="663"/>
      <c r="QS23" s="664"/>
      <c r="QT23" s="662" t="str">
        <f>IFERROR(IF(OR(PZ23="日",PZ23="祝",PZ23=0,QA23=""),"　",MAX(IF(AND(QA23&gt;QW14,QC23&gt;QU14),0,IF(AND(QA23&lt;=QW14,QA23&gt;QT14,QC23&gt;QU14),QW14-QA23,IF(AND(QA23&lt;=QW14,QA23&lt;=QT14,QC23&gt;QU14),QW14-QT14,IF(AND(QA23&gt;QT14,QC23&lt;=QU14),QC23-QA23,IF(AND(QA23&lt;=QT14,QC23&lt;=QU14),QC23-QT14,0))))),0)),0)</f>
        <v>　</v>
      </c>
      <c r="QU23" s="663"/>
      <c r="QV23" s="664"/>
      <c r="QW23" s="662" t="str">
        <f>IFERROR(IF(OR(PZ23="日",PZ23="祝",PZ23=0,QA23=""),"　",MAX(IF(AND(QA23&lt;=QW14,QC23&gt;QX14),QX14-QW14,IF(QC23&lt;=QX14,0,IF(AND(QA23&gt;QW14,QC23&gt;QX14),QX14-QA23,0))),0)),0)</f>
        <v>　</v>
      </c>
      <c r="QX23" s="663"/>
      <c r="QY23" s="664"/>
      <c r="QZ23" s="662" t="str">
        <f t="shared" si="8"/>
        <v>　</v>
      </c>
      <c r="RA23" s="663"/>
      <c r="RB23" s="664"/>
      <c r="RC23" s="665" t="str">
        <f>IF(RF23="×",TIME(0,0,0),IF(RP4="非常勤",QE23,QQ23))</f>
        <v>　</v>
      </c>
      <c r="RD23" s="666"/>
      <c r="RE23" s="667"/>
      <c r="RF23" s="265"/>
      <c r="RG23" s="665" t="str">
        <f>IF(RJ23="×",TIME(0,0,0),IF(RP4="非常勤",QH23,QT23))</f>
        <v>　</v>
      </c>
      <c r="RH23" s="666"/>
      <c r="RI23" s="667"/>
      <c r="RJ23" s="265"/>
      <c r="RK23" s="665" t="str">
        <f>IF(RN23="×",TIME(0,0,0),IF(RP4="非常勤",QK23,QW23))</f>
        <v>　</v>
      </c>
      <c r="RL23" s="666"/>
      <c r="RM23" s="667"/>
      <c r="RN23" s="265"/>
      <c r="RO23" s="665" t="str">
        <f>IF(RR23="×",TIME(0,0,0),IF(RP4="非常勤",QN23,QZ23))</f>
        <v>　</v>
      </c>
      <c r="RP23" s="666"/>
      <c r="RQ23" s="667"/>
      <c r="RR23" s="265"/>
      <c r="RS23" s="668"/>
      <c r="RT23" s="669"/>
      <c r="RU23" s="668"/>
      <c r="RV23" s="670"/>
      <c r="RW23" s="669"/>
      <c r="RX23" s="671"/>
      <c r="RY23" s="672"/>
      <c r="RZ23" s="672"/>
      <c r="SA23" s="673"/>
      <c r="SB23" s="263">
        <f>$A$23</f>
        <v>9</v>
      </c>
      <c r="SC23" s="264" t="str">
        <f>$B$23</f>
        <v>金</v>
      </c>
      <c r="SD23" s="660"/>
      <c r="SE23" s="661"/>
      <c r="SF23" s="660"/>
      <c r="SG23" s="661"/>
      <c r="SH23" s="662" t="str">
        <f>IFERROR(IF(OR(SC23="日",SC23="祝",SC23=0,SD23=""),"　",MAX(IF(AND(SD23&lt;=SH14,SF23&gt;SI14),SI14-SH14,IF(AND(SD23&gt;SH14,SF23&lt;=SI14),SF23-SD23,IF(AND(SD23&lt;=SH14,SF23&lt;=SI14),SF23-SH14,IF(AND(SD23&gt;SH14,SF23&gt;SI14),SI14-SD23,0)))),0)),0)</f>
        <v>　</v>
      </c>
      <c r="SI23" s="663"/>
      <c r="SJ23" s="664"/>
      <c r="SK23" s="662" t="str">
        <f>IFERROR(IF(OR(SC23="日",SC23="祝",SC23=0,SD23=""),"　",MAX(IF(AND(SD23&gt;SN14,SF23&gt;SL14),0,IF(AND(SD23&lt;=SN14,SD23&gt;SK14,SF23&gt;SL14),SN14-SD23,IF(AND(SD23&lt;=SN14,SD23&lt;=SK14,SF23&gt;SL14),SN14-SK14,IF(AND(SD23&gt;SK14,SF23&lt;=SL14),SF23-SD23,IF(AND(SD23&lt;=SK14,SF23&lt;=SL14),SF23-SK14,0))))),0)),0)</f>
        <v>　</v>
      </c>
      <c r="SL23" s="663"/>
      <c r="SM23" s="664"/>
      <c r="SN23" s="662" t="str">
        <f>IFERROR(IF(OR(SC23="日",SC23="祝",SC23=0,SD23=""),"　",MAX(IF(AND(SD23&lt;=SN14,SF23&gt;SO14),SO14-SN14,IF(SF23&lt;=SO14,0,IF(AND(SD23&gt;SN14,SF23&gt;SO14),SO14-SD23,0))),0)),0)</f>
        <v>　</v>
      </c>
      <c r="SO23" s="663"/>
      <c r="SP23" s="664"/>
      <c r="SQ23" s="662" t="str">
        <f>IFERROR(IF(OR(SC23="日",SC23="祝",SC23=0,SD23=""),"　",MAX(IF(SD23&gt;SQ14,SF23-SD23,IF(SD23&lt;=SQ14,SF23-SQ14,0)),0)),0)</f>
        <v>　</v>
      </c>
      <c r="SR23" s="663"/>
      <c r="SS23" s="664"/>
      <c r="ST23" s="662" t="str">
        <f>IFERROR(IF(OR(SC23="日",SC23="祝",SC23=0,SD23=""),"　",MAX(IF(AND(SD23&lt;=ST14,SF23&gt;SU14),SU14-ST14,IF(AND(SD23&gt;ST14,SF23&lt;=SU14),SF23-SD23,IF(AND(SD23&lt;=ST14,SF23&lt;=SU14),SF23-ST14,IF(AND(SD23&gt;ST14,SF23&gt;SU14),SU14-SD23,0)))),0)),0)</f>
        <v>　</v>
      </c>
      <c r="SU23" s="663"/>
      <c r="SV23" s="664"/>
      <c r="SW23" s="662" t="str">
        <f>IFERROR(IF(OR(SC23="日",SC23="祝",SC23=0,SD23=""),"　",MAX(IF(AND(SD23&gt;SZ14,SF23&gt;SX14),0,IF(AND(SD23&lt;=SZ14,SD23&gt;SW14,SF23&gt;SX14),SZ14-SD23,IF(AND(SD23&lt;=SZ14,SD23&lt;=SW14,SF23&gt;SX14),SZ14-SW14,IF(AND(SD23&gt;SW14,SF23&lt;=SX14),SF23-SD23,IF(AND(SD23&lt;=SW14,SF23&lt;=SX14),SF23-SW14,0))))),0)),0)</f>
        <v>　</v>
      </c>
      <c r="SX23" s="663"/>
      <c r="SY23" s="664"/>
      <c r="SZ23" s="662" t="str">
        <f>IFERROR(IF(OR(SC23="日",SC23="祝",SC23=0,SD23=""),"　",MAX(IF(AND(SD23&lt;=SZ14,SF23&gt;TA14),TA14-SZ14,IF(SF23&lt;=TA14,0,IF(AND(SD23&gt;SZ14,SF23&gt;TA14),TA14-SD23,0))),0)),0)</f>
        <v>　</v>
      </c>
      <c r="TA23" s="663"/>
      <c r="TB23" s="664"/>
      <c r="TC23" s="662" t="str">
        <f t="shared" si="9"/>
        <v>　</v>
      </c>
      <c r="TD23" s="663"/>
      <c r="TE23" s="664"/>
      <c r="TF23" s="665" t="str">
        <f>IF(TI23="×",TIME(0,0,0),IF(TS4="非常勤",SH23,ST23))</f>
        <v>　</v>
      </c>
      <c r="TG23" s="666"/>
      <c r="TH23" s="667"/>
      <c r="TI23" s="265"/>
      <c r="TJ23" s="665" t="str">
        <f>IF(TM23="×",TIME(0,0,0),IF(TS4="非常勤",SK23,SW23))</f>
        <v>　</v>
      </c>
      <c r="TK23" s="666"/>
      <c r="TL23" s="667"/>
      <c r="TM23" s="265"/>
      <c r="TN23" s="665" t="str">
        <f>IF(TQ23="×",TIME(0,0,0),IF(TS4="非常勤",SN23,SZ23))</f>
        <v>　</v>
      </c>
      <c r="TO23" s="666"/>
      <c r="TP23" s="667"/>
      <c r="TQ23" s="265"/>
      <c r="TR23" s="665" t="str">
        <f>IF(TU23="×",TIME(0,0,0),IF(TS4="非常勤",SQ23,TC23))</f>
        <v>　</v>
      </c>
      <c r="TS23" s="666"/>
      <c r="TT23" s="667"/>
      <c r="TU23" s="265"/>
      <c r="TV23" s="668"/>
      <c r="TW23" s="669"/>
      <c r="TX23" s="668"/>
      <c r="TY23" s="670"/>
      <c r="TZ23" s="669"/>
      <c r="UA23" s="671"/>
      <c r="UB23" s="672"/>
      <c r="UC23" s="672"/>
      <c r="UD23" s="673"/>
      <c r="UE23" s="263">
        <f>$A$23</f>
        <v>9</v>
      </c>
      <c r="UF23" s="264" t="str">
        <f>$B$23</f>
        <v>金</v>
      </c>
      <c r="UG23" s="660"/>
      <c r="UH23" s="661"/>
      <c r="UI23" s="660"/>
      <c r="UJ23" s="661"/>
      <c r="UK23" s="662" t="str">
        <f>IFERROR(IF(OR(UF23="日",UF23="祝",UF23=0,UG23=""),"　",MAX(IF(AND(UG23&lt;=UK14,UI23&gt;UL14),UL14-UK14,IF(AND(UG23&gt;UK14,UI23&lt;=UL14),UI23-UG23,IF(AND(UG23&lt;=UK14,UI23&lt;=UL14),UI23-UK14,IF(AND(UG23&gt;UK14,UI23&gt;UL14),UL14-UG23,0)))),0)),0)</f>
        <v>　</v>
      </c>
      <c r="UL23" s="663"/>
      <c r="UM23" s="664"/>
      <c r="UN23" s="662" t="str">
        <f>IFERROR(IF(OR(UF23="日",UF23="祝",UF23=0,UG23=""),"　",MAX(IF(AND(UG23&gt;UQ14,UI23&gt;UO14),0,IF(AND(UG23&lt;=UQ14,UG23&gt;UN14,UI23&gt;UO14),UQ14-UG23,IF(AND(UG23&lt;=UQ14,UG23&lt;=UN14,UI23&gt;UO14),UQ14-UN14,IF(AND(UG23&gt;UN14,UI23&lt;=UO14),UI23-UG23,IF(AND(UG23&lt;=UN14,UI23&lt;=UO14),UI23-UN14,0))))),0)),0)</f>
        <v>　</v>
      </c>
      <c r="UO23" s="663"/>
      <c r="UP23" s="664"/>
      <c r="UQ23" s="662" t="str">
        <f>IFERROR(IF(OR(UF23="日",UF23="祝",UF23=0,UG23=""),"　",MAX(IF(AND(UG23&lt;=UQ14,UI23&gt;UR14),UR14-UQ14,IF(UI23&lt;=UR14,0,IF(AND(UG23&gt;UQ14,UI23&gt;UR14),UR14-UG23,0))),0)),0)</f>
        <v>　</v>
      </c>
      <c r="UR23" s="663"/>
      <c r="US23" s="664"/>
      <c r="UT23" s="662" t="str">
        <f>IFERROR(IF(OR(UF23="日",UF23="祝",UF23=0,UG23=""),"　",MAX(IF(UG23&gt;UT14,UI23-UG23,IF(UG23&lt;=UT14,UI23-UT14,0)),0)),0)</f>
        <v>　</v>
      </c>
      <c r="UU23" s="663"/>
      <c r="UV23" s="664"/>
      <c r="UW23" s="662" t="str">
        <f>IFERROR(IF(OR(UF23="日",UF23="祝",UF23=0,UG23=""),"　",MAX(IF(AND(UG23&lt;=UW14,UI23&gt;UX14),UX14-UW14,IF(AND(UG23&gt;UW14,UI23&lt;=UX14),UI23-UG23,IF(AND(UG23&lt;=UW14,UI23&lt;=UX14),UI23-UW14,IF(AND(UG23&gt;UW14,UI23&gt;UX14),UX14-UG23,0)))),0)),0)</f>
        <v>　</v>
      </c>
      <c r="UX23" s="663"/>
      <c r="UY23" s="664"/>
      <c r="UZ23" s="662" t="str">
        <f>IFERROR(IF(OR(UF23="日",UF23="祝",UF23=0,UG23=""),"　",MAX(IF(AND(UG23&gt;VC14,UI23&gt;VA14),0,IF(AND(UG23&lt;=VC14,UG23&gt;UZ14,UI23&gt;VA14),VC14-UG23,IF(AND(UG23&lt;=VC14,UG23&lt;=UZ14,UI23&gt;VA14),VC14-UZ14,IF(AND(UG23&gt;UZ14,UI23&lt;=VA14),UI23-UG23,IF(AND(UG23&lt;=UZ14,UI23&lt;=VA14),UI23-UZ14,0))))),0)),0)</f>
        <v>　</v>
      </c>
      <c r="VA23" s="663"/>
      <c r="VB23" s="664"/>
      <c r="VC23" s="662" t="str">
        <f>IFERROR(IF(OR(UF23="日",UF23="祝",UF23=0,UG23=""),"　",MAX(IF(AND(UG23&lt;=VC14,UI23&gt;VD14),VD14-VC14,IF(UI23&lt;=VD14,0,IF(AND(UG23&gt;VC14,UI23&gt;VD14),VD14-UG23,0))),0)),0)</f>
        <v>　</v>
      </c>
      <c r="VD23" s="663"/>
      <c r="VE23" s="664"/>
      <c r="VF23" s="662" t="str">
        <f t="shared" si="10"/>
        <v>　</v>
      </c>
      <c r="VG23" s="663"/>
      <c r="VH23" s="664"/>
      <c r="VI23" s="665" t="str">
        <f>IF(VL23="×",TIME(0,0,0),IF(VV4="非常勤",UK23,UW23))</f>
        <v>　</v>
      </c>
      <c r="VJ23" s="666"/>
      <c r="VK23" s="667"/>
      <c r="VL23" s="265"/>
      <c r="VM23" s="665" t="str">
        <f>IF(VP23="×",TIME(0,0,0),IF(VV4="非常勤",UN23,UZ23))</f>
        <v>　</v>
      </c>
      <c r="VN23" s="666"/>
      <c r="VO23" s="667"/>
      <c r="VP23" s="265"/>
      <c r="VQ23" s="665" t="str">
        <f>IF(VT23="×",TIME(0,0,0),IF(VV4="非常勤",UQ23,VC23))</f>
        <v>　</v>
      </c>
      <c r="VR23" s="666"/>
      <c r="VS23" s="667"/>
      <c r="VT23" s="265"/>
      <c r="VU23" s="665" t="str">
        <f>IF(VX23="×",TIME(0,0,0),IF(VV4="非常勤",UT23,VF23))</f>
        <v>　</v>
      </c>
      <c r="VV23" s="666"/>
      <c r="VW23" s="667"/>
      <c r="VX23" s="265"/>
      <c r="VY23" s="668"/>
      <c r="VZ23" s="669"/>
      <c r="WA23" s="668"/>
      <c r="WB23" s="670"/>
      <c r="WC23" s="669"/>
      <c r="WD23" s="671"/>
      <c r="WE23" s="672"/>
      <c r="WF23" s="672"/>
      <c r="WG23" s="673"/>
      <c r="WH23" s="263">
        <f>$A$23</f>
        <v>9</v>
      </c>
      <c r="WI23" s="264" t="str">
        <f>$B$23</f>
        <v>金</v>
      </c>
      <c r="WJ23" s="660"/>
      <c r="WK23" s="661"/>
      <c r="WL23" s="660"/>
      <c r="WM23" s="661"/>
      <c r="WN23" s="662" t="str">
        <f>IFERROR(IF(OR(WI23="日",WI23="祝",WI23=0,WJ23=""),"　",MAX(IF(AND(WJ23&lt;=WN14,WL23&gt;WO14),WO14-WN14,IF(AND(WJ23&gt;WN14,WL23&lt;=WO14),WL23-WJ23,IF(AND(WJ23&lt;=WN14,WL23&lt;=WO14),WL23-WN14,IF(AND(WJ23&gt;WN14,WL23&gt;WO14),WO14-WJ23,0)))),0)),0)</f>
        <v>　</v>
      </c>
      <c r="WO23" s="663"/>
      <c r="WP23" s="664"/>
      <c r="WQ23" s="662" t="str">
        <f>IFERROR(IF(OR(WI23="日",WI23="祝",WI23=0,WJ23=""),"　",MAX(IF(AND(WJ23&gt;WT14,WL23&gt;WR14),0,IF(AND(WJ23&lt;=WT14,WJ23&gt;WQ14,WL23&gt;WR14),WT14-WJ23,IF(AND(WJ23&lt;=WT14,WJ23&lt;=WQ14,WL23&gt;WR14),WT14-WQ14,IF(AND(WJ23&gt;WQ14,WL23&lt;=WR14),WL23-WJ23,IF(AND(WJ23&lt;=WQ14,WL23&lt;=WR14),WL23-WQ14,0))))),0)),0)</f>
        <v>　</v>
      </c>
      <c r="WR23" s="663"/>
      <c r="WS23" s="664"/>
      <c r="WT23" s="662" t="str">
        <f>IFERROR(IF(OR(WI23="日",WI23="祝",WI23=0,WJ23=""),"　",MAX(IF(AND(WJ23&lt;=WT14,WL23&gt;WU14),WU14-WT14,IF(WL23&lt;=WU14,0,IF(AND(WJ23&gt;WT14,WL23&gt;WU14),WU14-WJ23,0))),0)),0)</f>
        <v>　</v>
      </c>
      <c r="WU23" s="663"/>
      <c r="WV23" s="664"/>
      <c r="WW23" s="662" t="str">
        <f>IFERROR(IF(OR(WI23="日",WI23="祝",WI23=0,WJ23=""),"　",MAX(IF(WJ23&gt;WW14,WL23-WJ23,IF(WJ23&lt;=WW14,WL23-WW14,0)),0)),0)</f>
        <v>　</v>
      </c>
      <c r="WX23" s="663"/>
      <c r="WY23" s="664"/>
      <c r="WZ23" s="662" t="str">
        <f>IFERROR(IF(OR(WI23="日",WI23="祝",WI23=0,WJ23=""),"　",MAX(IF(AND(WJ23&lt;=WZ14,WL23&gt;XA14),XA14-WZ14,IF(AND(WJ23&gt;WZ14,WL23&lt;=XA14),WL23-WJ23,IF(AND(WJ23&lt;=WZ14,WL23&lt;=XA14),WL23-WZ14,IF(AND(WJ23&gt;WZ14,WL23&gt;XA14),XA14-WJ23,0)))),0)),0)</f>
        <v>　</v>
      </c>
      <c r="XA23" s="663"/>
      <c r="XB23" s="664"/>
      <c r="XC23" s="662" t="str">
        <f>IFERROR(IF(OR(WI23="日",WI23="祝",WI23=0,WJ23=""),"　",MAX(IF(AND(WJ23&gt;XF14,WL23&gt;XD14),0,IF(AND(WJ23&lt;=XF14,WJ23&gt;XC14,WL23&gt;XD14),XF14-WJ23,IF(AND(WJ23&lt;=XF14,WJ23&lt;=XC14,WL23&gt;XD14),XF14-XC14,IF(AND(WJ23&gt;XC14,WL23&lt;=XD14),WL23-WJ23,IF(AND(WJ23&lt;=XC14,WL23&lt;=XD14),WL23-XC14,0))))),0)),0)</f>
        <v>　</v>
      </c>
      <c r="XD23" s="663"/>
      <c r="XE23" s="664"/>
      <c r="XF23" s="662" t="str">
        <f>IFERROR(IF(OR(WI23="日",WI23="祝",WI23=0,WJ23=""),"　",MAX(IF(AND(WJ23&lt;=XF14,WL23&gt;XG14),XG14-XF14,IF(WL23&lt;=XG14,0,IF(AND(WJ23&gt;XF14,WL23&gt;XG14),XG14-WJ23,0))),0)),0)</f>
        <v>　</v>
      </c>
      <c r="XG23" s="663"/>
      <c r="XH23" s="664"/>
      <c r="XI23" s="662" t="str">
        <f t="shared" si="11"/>
        <v>　</v>
      </c>
      <c r="XJ23" s="663"/>
      <c r="XK23" s="664"/>
      <c r="XL23" s="665" t="str">
        <f>IF(XO23="×",TIME(0,0,0),IF(XY4="非常勤",WN23,WZ23))</f>
        <v>　</v>
      </c>
      <c r="XM23" s="666"/>
      <c r="XN23" s="667"/>
      <c r="XO23" s="265"/>
      <c r="XP23" s="665" t="str">
        <f>IF(XS23="×",TIME(0,0,0),IF(XY4="非常勤",WQ23,XC23))</f>
        <v>　</v>
      </c>
      <c r="XQ23" s="666"/>
      <c r="XR23" s="667"/>
      <c r="XS23" s="265"/>
      <c r="XT23" s="665" t="str">
        <f>IF(XW23="×",TIME(0,0,0),IF(XY4="非常勤",WT23,XF23))</f>
        <v>　</v>
      </c>
      <c r="XU23" s="666"/>
      <c r="XV23" s="667"/>
      <c r="XW23" s="265"/>
      <c r="XX23" s="665" t="str">
        <f>IF(YA23="×",TIME(0,0,0),IF(XY4="非常勤",WW23,XI23))</f>
        <v>　</v>
      </c>
      <c r="XY23" s="666"/>
      <c r="XZ23" s="667"/>
      <c r="YA23" s="265"/>
      <c r="YB23" s="668"/>
      <c r="YC23" s="669"/>
      <c r="YD23" s="668"/>
      <c r="YE23" s="670"/>
      <c r="YF23" s="669"/>
      <c r="YG23" s="671"/>
      <c r="YH23" s="672"/>
      <c r="YI23" s="672"/>
      <c r="YJ23" s="673"/>
      <c r="YK23" s="263">
        <f>$A$23</f>
        <v>9</v>
      </c>
      <c r="YL23" s="264" t="str">
        <f>$B$23</f>
        <v>金</v>
      </c>
      <c r="YM23" s="660"/>
      <c r="YN23" s="661"/>
      <c r="YO23" s="660"/>
      <c r="YP23" s="661"/>
      <c r="YQ23" s="662" t="str">
        <f>IFERROR(IF(OR(YL23="日",YL23="祝",YL23=0,YM23=""),"　",MAX(IF(AND(YM23&lt;=YQ14,YO23&gt;YR14),YR14-YQ14,IF(AND(YM23&gt;YQ14,YO23&lt;=YR14),YO23-YM23,IF(AND(YM23&lt;=YQ14,YO23&lt;=YR14),YO23-YQ14,IF(AND(YM23&gt;YQ14,YO23&gt;YR14),YR14-YM23,0)))),0)),0)</f>
        <v>　</v>
      </c>
      <c r="YR23" s="663"/>
      <c r="YS23" s="664"/>
      <c r="YT23" s="662" t="str">
        <f>IFERROR(IF(OR(YL23="日",YL23="祝",YL23=0,YM23=""),"　",MAX(IF(AND(YM23&gt;YW14,YO23&gt;YU14),0,IF(AND(YM23&lt;=YW14,YM23&gt;YT14,YO23&gt;YU14),YW14-YM23,IF(AND(YM23&lt;=YW14,YM23&lt;=YT14,YO23&gt;YU14),YW14-YT14,IF(AND(YM23&gt;YT14,YO23&lt;=YU14),YO23-YM23,IF(AND(YM23&lt;=YT14,YO23&lt;=YU14),YO23-YT14,0))))),0)),0)</f>
        <v>　</v>
      </c>
      <c r="YU23" s="663"/>
      <c r="YV23" s="664"/>
      <c r="YW23" s="662" t="str">
        <f>IFERROR(IF(OR(YL23="日",YL23="祝",YL23=0,YM23=""),"　",MAX(IF(AND(YM23&lt;=YW14,YO23&gt;YX14),YX14-YW14,IF(YO23&lt;=YX14,0,IF(AND(YM23&gt;YW14,YO23&gt;YX14),YX14-YM23,0))),0)),0)</f>
        <v>　</v>
      </c>
      <c r="YX23" s="663"/>
      <c r="YY23" s="664"/>
      <c r="YZ23" s="662" t="str">
        <f>IFERROR(IF(OR(YL23="日",YL23="祝",YL23=0,YM23=""),"　",MAX(IF(YM23&gt;YZ14,YO23-YM23,IF(YM23&lt;=YZ14,YO23-YZ14,0)),0)),0)</f>
        <v>　</v>
      </c>
      <c r="ZA23" s="663"/>
      <c r="ZB23" s="664"/>
      <c r="ZC23" s="662" t="str">
        <f>IFERROR(IF(OR(YL23="日",YL23="祝",YL23=0,YM23=""),"　",MAX(IF(AND(YM23&lt;=ZC14,YO23&gt;ZD14),ZD14-ZC14,IF(AND(YM23&gt;ZC14,YO23&lt;=ZD14),YO23-YM23,IF(AND(YM23&lt;=ZC14,YO23&lt;=ZD14),YO23-ZC14,IF(AND(YM23&gt;ZC14,YO23&gt;ZD14),ZD14-YM23,0)))),0)),0)</f>
        <v>　</v>
      </c>
      <c r="ZD23" s="663"/>
      <c r="ZE23" s="664"/>
      <c r="ZF23" s="662" t="str">
        <f>IFERROR(IF(OR(YL23="日",YL23="祝",YL23=0,YM23=""),"　",MAX(IF(AND(YM23&gt;ZI14,YO23&gt;ZG14),0,IF(AND(YM23&lt;=ZI14,YM23&gt;ZF14,YO23&gt;ZG14),ZI14-YM23,IF(AND(YM23&lt;=ZI14,YM23&lt;=ZF14,YO23&gt;ZG14),ZI14-ZF14,IF(AND(YM23&gt;ZF14,YO23&lt;=ZG14),YO23-YM23,IF(AND(YM23&lt;=ZF14,YO23&lt;=ZG14),YO23-ZF14,0))))),0)),0)</f>
        <v>　</v>
      </c>
      <c r="ZG23" s="663"/>
      <c r="ZH23" s="664"/>
      <c r="ZI23" s="662" t="str">
        <f>IFERROR(IF(OR(YL23="日",YL23="祝",YL23=0,YM23=""),"　",MAX(IF(AND(YM23&lt;=ZI14,YO23&gt;ZJ14),ZJ14-ZI14,IF(YO23&lt;=ZJ14,0,IF(AND(YM23&gt;ZI14,YO23&gt;ZJ14),ZJ14-YM23,0))),0)),0)</f>
        <v>　</v>
      </c>
      <c r="ZJ23" s="663"/>
      <c r="ZK23" s="664"/>
      <c r="ZL23" s="662" t="str">
        <f t="shared" si="12"/>
        <v>　</v>
      </c>
      <c r="ZM23" s="663"/>
      <c r="ZN23" s="664"/>
      <c r="ZO23" s="665" t="str">
        <f>IF(ZR23="×",TIME(0,0,0),IF(AAB4="非常勤",YQ23,ZC23))</f>
        <v>　</v>
      </c>
      <c r="ZP23" s="666"/>
      <c r="ZQ23" s="667"/>
      <c r="ZR23" s="265"/>
      <c r="ZS23" s="665" t="str">
        <f>IF(ZV23="×",TIME(0,0,0),IF(AAB4="非常勤",YT23,ZF23))</f>
        <v>　</v>
      </c>
      <c r="ZT23" s="666"/>
      <c r="ZU23" s="667"/>
      <c r="ZV23" s="265"/>
      <c r="ZW23" s="665" t="str">
        <f>IF(ZZ23="×",TIME(0,0,0),IF(AAB4="非常勤",YW23,ZI23))</f>
        <v>　</v>
      </c>
      <c r="ZX23" s="666"/>
      <c r="ZY23" s="667"/>
      <c r="ZZ23" s="265"/>
      <c r="AAA23" s="665" t="str">
        <f>IF(AAD23="×",TIME(0,0,0),IF(AAB4="非常勤",YZ23,ZL23))</f>
        <v>　</v>
      </c>
      <c r="AAB23" s="666"/>
      <c r="AAC23" s="667"/>
      <c r="AAD23" s="265"/>
      <c r="AAE23" s="668"/>
      <c r="AAF23" s="669"/>
      <c r="AAG23" s="668"/>
      <c r="AAH23" s="670"/>
      <c r="AAI23" s="669"/>
      <c r="AAJ23" s="671"/>
      <c r="AAK23" s="672"/>
      <c r="AAL23" s="672"/>
      <c r="AAM23" s="673"/>
      <c r="AAN23" s="263">
        <f>$A$23</f>
        <v>9</v>
      </c>
      <c r="AAO23" s="264" t="str">
        <f>$B$23</f>
        <v>金</v>
      </c>
      <c r="AAP23" s="660"/>
      <c r="AAQ23" s="661"/>
      <c r="AAR23" s="660"/>
      <c r="AAS23" s="661"/>
      <c r="AAT23" s="662" t="str">
        <f>IFERROR(IF(OR(AAO23="日",AAO23="祝",AAO23=0,AAP23=""),"　",MAX(IF(AND(AAP23&lt;=AAT14,AAR23&gt;AAU14),AAU14-AAT14,IF(AND(AAP23&gt;AAT14,AAR23&lt;=AAU14),AAR23-AAP23,IF(AND(AAP23&lt;=AAT14,AAR23&lt;=AAU14),AAR23-AAT14,IF(AND(AAP23&gt;AAT14,AAR23&gt;AAU14),AAU14-AAP23,0)))),0)),0)</f>
        <v>　</v>
      </c>
      <c r="AAU23" s="663"/>
      <c r="AAV23" s="664"/>
      <c r="AAW23" s="662" t="str">
        <f>IFERROR(IF(OR(AAO23="日",AAO23="祝",AAO23=0,AAP23=""),"　",MAX(IF(AND(AAP23&gt;AAZ14,AAR23&gt;AAX14),0,IF(AND(AAP23&lt;=AAZ14,AAP23&gt;AAW14,AAR23&gt;AAX14),AAZ14-AAP23,IF(AND(AAP23&lt;=AAZ14,AAP23&lt;=AAW14,AAR23&gt;AAX14),AAZ14-AAW14,IF(AND(AAP23&gt;AAW14,AAR23&lt;=AAX14),AAR23-AAP23,IF(AND(AAP23&lt;=AAW14,AAR23&lt;=AAX14),AAR23-AAW14,0))))),0)),0)</f>
        <v>　</v>
      </c>
      <c r="AAX23" s="663"/>
      <c r="AAY23" s="664"/>
      <c r="AAZ23" s="662" t="str">
        <f>IFERROR(IF(OR(AAO23="日",AAO23="祝",AAO23=0,AAP23=""),"　",MAX(IF(AND(AAP23&lt;=AAZ14,AAR23&gt;ABA14),ABA14-AAZ14,IF(AAR23&lt;=ABA14,0,IF(AND(AAP23&gt;AAZ14,AAR23&gt;ABA14),ABA14-AAP23,0))),0)),0)</f>
        <v>　</v>
      </c>
      <c r="ABA23" s="663"/>
      <c r="ABB23" s="664"/>
      <c r="ABC23" s="662" t="str">
        <f>IFERROR(IF(OR(AAO23="日",AAO23="祝",AAO23=0,AAP23=""),"　",MAX(IF(AAP23&gt;ABC14,AAR23-AAP23,IF(AAP23&lt;=ABC14,AAR23-ABC14,0)),0)),0)</f>
        <v>　</v>
      </c>
      <c r="ABD23" s="663"/>
      <c r="ABE23" s="664"/>
      <c r="ABF23" s="662" t="str">
        <f>IFERROR(IF(OR(AAO23="日",AAO23="祝",AAO23=0,AAP23=""),"　",MAX(IF(AND(AAP23&lt;=ABF14,AAR23&gt;ABG14),ABG14-ABF14,IF(AND(AAP23&gt;ABF14,AAR23&lt;=ABG14),AAR23-AAP23,IF(AND(AAP23&lt;=ABF14,AAR23&lt;=ABG14),AAR23-ABF14,IF(AND(AAP23&gt;ABF14,AAR23&gt;ABG14),ABG14-AAP23,0)))),0)),0)</f>
        <v>　</v>
      </c>
      <c r="ABG23" s="663"/>
      <c r="ABH23" s="664"/>
      <c r="ABI23" s="662" t="str">
        <f>IFERROR(IF(OR(AAO23="日",AAO23="祝",AAO23=0,AAP23=""),"　",MAX(IF(AND(AAP23&gt;ABL14,AAR23&gt;ABJ14),0,IF(AND(AAP23&lt;=ABL14,AAP23&gt;ABI14,AAR23&gt;ABJ14),ABL14-AAP23,IF(AND(AAP23&lt;=ABL14,AAP23&lt;=ABI14,AAR23&gt;ABJ14),ABL14-ABI14,IF(AND(AAP23&gt;ABI14,AAR23&lt;=ABJ14),AAR23-AAP23,IF(AND(AAP23&lt;=ABI14,AAR23&lt;=ABJ14),AAR23-ABI14,0))))),0)),0)</f>
        <v>　</v>
      </c>
      <c r="ABJ23" s="663"/>
      <c r="ABK23" s="664"/>
      <c r="ABL23" s="662" t="str">
        <f>IFERROR(IF(OR(AAO23="日",AAO23="祝",AAO23=0,AAP23=""),"　",MAX(IF(AND(AAP23&lt;=ABL14,AAR23&gt;ABM14),ABM14-ABL14,IF(AAR23&lt;=ABM14,0,IF(AND(AAP23&gt;ABL14,AAR23&gt;ABM14),ABM14-AAP23,0))),0)),0)</f>
        <v>　</v>
      </c>
      <c r="ABM23" s="663"/>
      <c r="ABN23" s="664"/>
      <c r="ABO23" s="662" t="str">
        <f t="shared" si="13"/>
        <v>　</v>
      </c>
      <c r="ABP23" s="663"/>
      <c r="ABQ23" s="664"/>
      <c r="ABR23" s="665" t="str">
        <f>IF(ABU23="×",TIME(0,0,0),IF(ACE4="非常勤",AAT23,ABF23))</f>
        <v>　</v>
      </c>
      <c r="ABS23" s="666"/>
      <c r="ABT23" s="667"/>
      <c r="ABU23" s="265"/>
      <c r="ABV23" s="665" t="str">
        <f>IF(ABY23="×",TIME(0,0,0),IF(ACE4="非常勤",AAW23,ABI23))</f>
        <v>　</v>
      </c>
      <c r="ABW23" s="666"/>
      <c r="ABX23" s="667"/>
      <c r="ABY23" s="265"/>
      <c r="ABZ23" s="665" t="str">
        <f>IF(ACC23="×",TIME(0,0,0),IF(ACE4="非常勤",AAZ23,ABL23))</f>
        <v>　</v>
      </c>
      <c r="ACA23" s="666"/>
      <c r="ACB23" s="667"/>
      <c r="ACC23" s="265"/>
      <c r="ACD23" s="665" t="str">
        <f>IF(ACG23="×",TIME(0,0,0),IF(ACE4="非常勤",ABC23,ABO23))</f>
        <v>　</v>
      </c>
      <c r="ACE23" s="666"/>
      <c r="ACF23" s="667"/>
      <c r="ACG23" s="265"/>
      <c r="ACH23" s="668"/>
      <c r="ACI23" s="669"/>
      <c r="ACJ23" s="668"/>
      <c r="ACK23" s="670"/>
      <c r="ACL23" s="669"/>
      <c r="ACM23" s="671"/>
      <c r="ACN23" s="672"/>
      <c r="ACO23" s="672"/>
      <c r="ACP23" s="673"/>
      <c r="ACQ23" s="263">
        <f>$A$23</f>
        <v>9</v>
      </c>
      <c r="ACR23" s="264" t="str">
        <f>$B$23</f>
        <v>金</v>
      </c>
      <c r="ACS23" s="660"/>
      <c r="ACT23" s="661"/>
      <c r="ACU23" s="660"/>
      <c r="ACV23" s="661"/>
      <c r="ACW23" s="662" t="str">
        <f>IFERROR(IF(OR(ACR23="日",ACR23="祝",ACR23=0,ACS23=""),"　",MAX(IF(AND(ACS23&lt;=ACW14,ACU23&gt;ACX14),ACX14-ACW14,IF(AND(ACS23&gt;ACW14,ACU23&lt;=ACX14),ACU23-ACS23,IF(AND(ACS23&lt;=ACW14,ACU23&lt;=ACX14),ACU23-ACW14,IF(AND(ACS23&gt;ACW14,ACU23&gt;ACX14),ACX14-ACS23,0)))),0)),0)</f>
        <v>　</v>
      </c>
      <c r="ACX23" s="663"/>
      <c r="ACY23" s="664"/>
      <c r="ACZ23" s="662" t="str">
        <f>IFERROR(IF(OR(ACR23="日",ACR23="祝",ACR23=0,ACS23=""),"　",MAX(IF(AND(ACS23&gt;ADC14,ACU23&gt;ADA14),0,IF(AND(ACS23&lt;=ADC14,ACS23&gt;ACZ14,ACU23&gt;ADA14),ADC14-ACS23,IF(AND(ACS23&lt;=ADC14,ACS23&lt;=ACZ14,ACU23&gt;ADA14),ADC14-ACZ14,IF(AND(ACS23&gt;ACZ14,ACU23&lt;=ADA14),ACU23-ACS23,IF(AND(ACS23&lt;=ACZ14,ACU23&lt;=ADA14),ACU23-ACZ14,0))))),0)),0)</f>
        <v>　</v>
      </c>
      <c r="ADA23" s="663"/>
      <c r="ADB23" s="664"/>
      <c r="ADC23" s="662" t="str">
        <f>IFERROR(IF(OR(ACR23="日",ACR23="祝",ACR23=0,ACS23=""),"　",MAX(IF(AND(ACS23&lt;=ADC14,ACU23&gt;ADD14),ADD14-ADC14,IF(ACU23&lt;=ADD14,0,IF(AND(ACS23&gt;ADC14,ACU23&gt;ADD14),ADD14-ACS23,0))),0)),0)</f>
        <v>　</v>
      </c>
      <c r="ADD23" s="663"/>
      <c r="ADE23" s="664"/>
      <c r="ADF23" s="662" t="str">
        <f>IFERROR(IF(OR(ACR23="日",ACR23="祝",ACR23=0,ACS23=""),"　",MAX(IF(ACS23&gt;ADF14,ACU23-ACS23,IF(ACS23&lt;=ADF14,ACU23-ADF14,0)),0)),0)</f>
        <v>　</v>
      </c>
      <c r="ADG23" s="663"/>
      <c r="ADH23" s="664"/>
      <c r="ADI23" s="662" t="str">
        <f>IFERROR(IF(OR(ACR23="日",ACR23="祝",ACR23=0,ACS23=""),"　",MAX(IF(AND(ACS23&lt;=ADI14,ACU23&gt;ADJ14),ADJ14-ADI14,IF(AND(ACS23&gt;ADI14,ACU23&lt;=ADJ14),ACU23-ACS23,IF(AND(ACS23&lt;=ADI14,ACU23&lt;=ADJ14),ACU23-ADI14,IF(AND(ACS23&gt;ADI14,ACU23&gt;ADJ14),ADJ14-ACS23,0)))),0)),0)</f>
        <v>　</v>
      </c>
      <c r="ADJ23" s="663"/>
      <c r="ADK23" s="664"/>
      <c r="ADL23" s="662" t="str">
        <f>IFERROR(IF(OR(ACR23="日",ACR23="祝",ACR23=0,ACS23=""),"　",MAX(IF(AND(ACS23&gt;ADO14,ACU23&gt;ADM14),0,IF(AND(ACS23&lt;=ADO14,ACS23&gt;ADL14,ACU23&gt;ADM14),ADO14-ACS23,IF(AND(ACS23&lt;=ADO14,ACS23&lt;=ADL14,ACU23&gt;ADM14),ADO14-ADL14,IF(AND(ACS23&gt;ADL14,ACU23&lt;=ADM14),ACU23-ACS23,IF(AND(ACS23&lt;=ADL14,ACU23&lt;=ADM14),ACU23-ADL14,0))))),0)),0)</f>
        <v>　</v>
      </c>
      <c r="ADM23" s="663"/>
      <c r="ADN23" s="664"/>
      <c r="ADO23" s="662" t="str">
        <f>IFERROR(IF(OR(ACR23="日",ACR23="祝",ACR23=0,ACS23=""),"　",MAX(IF(AND(ACS23&lt;=ADO14,ACU23&gt;ADP14),ADP14-ADO14,IF(ACU23&lt;=ADP14,0,IF(AND(ACS23&gt;ADO14,ACU23&gt;ADP14),ADP14-ACS23,0))),0)),0)</f>
        <v>　</v>
      </c>
      <c r="ADP23" s="663"/>
      <c r="ADQ23" s="664"/>
      <c r="ADR23" s="662" t="str">
        <f t="shared" si="14"/>
        <v>　</v>
      </c>
      <c r="ADS23" s="663"/>
      <c r="ADT23" s="664"/>
      <c r="ADU23" s="665" t="str">
        <f>IF(ADX23="×",TIME(0,0,0),IF(AEH4="非常勤",ACW23,ADI23))</f>
        <v>　</v>
      </c>
      <c r="ADV23" s="666"/>
      <c r="ADW23" s="667"/>
      <c r="ADX23" s="265"/>
      <c r="ADY23" s="665" t="str">
        <f>IF(AEB23="×",TIME(0,0,0),IF(AEH4="非常勤",ACZ23,ADL23))</f>
        <v>　</v>
      </c>
      <c r="ADZ23" s="666"/>
      <c r="AEA23" s="667"/>
      <c r="AEB23" s="265"/>
      <c r="AEC23" s="665" t="str">
        <f>IF(AEF23="×",TIME(0,0,0),IF(AEH4="非常勤",ADC23,ADO23))</f>
        <v>　</v>
      </c>
      <c r="AED23" s="666"/>
      <c r="AEE23" s="667"/>
      <c r="AEF23" s="265"/>
      <c r="AEG23" s="665" t="str">
        <f>IF(AEJ23="×",TIME(0,0,0),IF(AEH4="非常勤",ADF23,ADR23))</f>
        <v>　</v>
      </c>
      <c r="AEH23" s="666"/>
      <c r="AEI23" s="667"/>
      <c r="AEJ23" s="265"/>
      <c r="AEK23" s="668"/>
      <c r="AEL23" s="669"/>
      <c r="AEM23" s="668"/>
      <c r="AEN23" s="670"/>
      <c r="AEO23" s="669"/>
      <c r="AEP23" s="671"/>
      <c r="AEQ23" s="672"/>
      <c r="AER23" s="672"/>
      <c r="AES23" s="673"/>
      <c r="AET23" s="263">
        <f>$A$23</f>
        <v>9</v>
      </c>
      <c r="AEU23" s="264" t="str">
        <f>$B$23</f>
        <v>金</v>
      </c>
      <c r="AEV23" s="660"/>
      <c r="AEW23" s="661"/>
      <c r="AEX23" s="660"/>
      <c r="AEY23" s="661"/>
      <c r="AEZ23" s="662" t="str">
        <f>IFERROR(IF(OR(AEU23="日",AEU23="祝",AEU23=0,AEV23=""),"　",MAX(IF(AND(AEV23&lt;=AEZ14,AEX23&gt;AFA14),AFA14-AEZ14,IF(AND(AEV23&gt;AEZ14,AEX23&lt;=AFA14),AEX23-AEV23,IF(AND(AEV23&lt;=AEZ14,AEX23&lt;=AFA14),AEX23-AEZ14,IF(AND(AEV23&gt;AEZ14,AEX23&gt;AFA14),AFA14-AEV23,0)))),0)),0)</f>
        <v>　</v>
      </c>
      <c r="AFA23" s="663"/>
      <c r="AFB23" s="664"/>
      <c r="AFC23" s="662" t="str">
        <f>IFERROR(IF(OR(AEU23="日",AEU23="祝",AEU23=0,AEV23=""),"　",MAX(IF(AND(AEV23&gt;AFF14,AEX23&gt;AFD14),0,IF(AND(AEV23&lt;=AFF14,AEV23&gt;AFC14,AEX23&gt;AFD14),AFF14-AEV23,IF(AND(AEV23&lt;=AFF14,AEV23&lt;=AFC14,AEX23&gt;AFD14),AFF14-AFC14,IF(AND(AEV23&gt;AFC14,AEX23&lt;=AFD14),AEX23-AEV23,IF(AND(AEV23&lt;=AFC14,AEX23&lt;=AFD14),AEX23-AFC14,0))))),0)),0)</f>
        <v>　</v>
      </c>
      <c r="AFD23" s="663"/>
      <c r="AFE23" s="664"/>
      <c r="AFF23" s="662" t="str">
        <f>IFERROR(IF(OR(AEU23="日",AEU23="祝",AEU23=0,AEV23=""),"　",MAX(IF(AND(AEV23&lt;=AFF14,AEX23&gt;AFG14),AFG14-AFF14,IF(AEX23&lt;=AFG14,0,IF(AND(AEV23&gt;AFF14,AEX23&gt;AFG14),AFG14-AEV23,0))),0)),0)</f>
        <v>　</v>
      </c>
      <c r="AFG23" s="663"/>
      <c r="AFH23" s="664"/>
      <c r="AFI23" s="662" t="str">
        <f>IFERROR(IF(OR(AEU23="日",AEU23="祝",AEU23=0,AEV23=""),"　",MAX(IF(AEV23&gt;AFI14,AEX23-AEV23,IF(AEV23&lt;=AFI14,AEX23-AFI14,0)),0)),0)</f>
        <v>　</v>
      </c>
      <c r="AFJ23" s="663"/>
      <c r="AFK23" s="664"/>
      <c r="AFL23" s="662" t="str">
        <f>IFERROR(IF(OR(AEU23="日",AEU23="祝",AEU23=0,AEV23=""),"　",MAX(IF(AND(AEV23&lt;=AFL14,AEX23&gt;AFM14),AFM14-AFL14,IF(AND(AEV23&gt;AFL14,AEX23&lt;=AFM14),AEX23-AEV23,IF(AND(AEV23&lt;=AFL14,AEX23&lt;=AFM14),AEX23-AFL14,IF(AND(AEV23&gt;AFL14,AEX23&gt;AFM14),AFM14-AEV23,0)))),0)),0)</f>
        <v>　</v>
      </c>
      <c r="AFM23" s="663"/>
      <c r="AFN23" s="664"/>
      <c r="AFO23" s="662" t="str">
        <f>IFERROR(IF(OR(AEU23="日",AEU23="祝",AEU23=0,AEV23=""),"　",MAX(IF(AND(AEV23&gt;AFR14,AEX23&gt;AFP14),0,IF(AND(AEV23&lt;=AFR14,AEV23&gt;AFO14,AEX23&gt;AFP14),AFR14-AEV23,IF(AND(AEV23&lt;=AFR14,AEV23&lt;=AFO14,AEX23&gt;AFP14),AFR14-AFO14,IF(AND(AEV23&gt;AFO14,AEX23&lt;=AFP14),AEX23-AEV23,IF(AND(AEV23&lt;=AFO14,AEX23&lt;=AFP14),AEX23-AFO14,0))))),0)),0)</f>
        <v>　</v>
      </c>
      <c r="AFP23" s="663"/>
      <c r="AFQ23" s="664"/>
      <c r="AFR23" s="662" t="str">
        <f>IFERROR(IF(OR(AEU23="日",AEU23="祝",AEU23=0,AEV23=""),"　",MAX(IF(AND(AEV23&lt;=AFR14,AEX23&gt;AFS14),AFS14-AFR14,IF(AEX23&lt;=AFS14,0,IF(AND(AEV23&gt;AFR14,AEX23&gt;AFS14),AFS14-AEV23,0))),0)),0)</f>
        <v>　</v>
      </c>
      <c r="AFS23" s="663"/>
      <c r="AFT23" s="664"/>
      <c r="AFU23" s="662" t="str">
        <f t="shared" si="15"/>
        <v>　</v>
      </c>
      <c r="AFV23" s="663"/>
      <c r="AFW23" s="664"/>
      <c r="AFX23" s="665" t="str">
        <f>IF(AGA23="×",TIME(0,0,0),IF(AGK4="非常勤",AEZ23,AFL23))</f>
        <v>　</v>
      </c>
      <c r="AFY23" s="666"/>
      <c r="AFZ23" s="667"/>
      <c r="AGA23" s="265"/>
      <c r="AGB23" s="665" t="str">
        <f>IF(AGE23="×",TIME(0,0,0),IF(AGK4="非常勤",AFC23,AFO23))</f>
        <v>　</v>
      </c>
      <c r="AGC23" s="666"/>
      <c r="AGD23" s="667"/>
      <c r="AGE23" s="265"/>
      <c r="AGF23" s="665" t="str">
        <f>IF(AGI23="×",TIME(0,0,0),IF(AGK4="非常勤",AFF23,AFR23))</f>
        <v>　</v>
      </c>
      <c r="AGG23" s="666"/>
      <c r="AGH23" s="667"/>
      <c r="AGI23" s="265"/>
      <c r="AGJ23" s="665" t="str">
        <f>IF(AGM23="×",TIME(0,0,0),IF(AGK4="非常勤",AFI23,AFU23))</f>
        <v>　</v>
      </c>
      <c r="AGK23" s="666"/>
      <c r="AGL23" s="667"/>
      <c r="AGM23" s="265"/>
      <c r="AGN23" s="668"/>
      <c r="AGO23" s="669"/>
      <c r="AGP23" s="668"/>
      <c r="AGQ23" s="670"/>
      <c r="AGR23" s="669"/>
      <c r="AGS23" s="671"/>
      <c r="AGT23" s="672"/>
      <c r="AGU23" s="672"/>
      <c r="AGV23" s="673"/>
      <c r="AGW23" s="263">
        <f>$A$23</f>
        <v>9</v>
      </c>
      <c r="AGX23" s="264" t="str">
        <f>$B$23</f>
        <v>金</v>
      </c>
      <c r="AGY23" s="660"/>
      <c r="AGZ23" s="661"/>
      <c r="AHA23" s="660"/>
      <c r="AHB23" s="661"/>
      <c r="AHC23" s="662" t="str">
        <f>IFERROR(IF(OR(AGX23="日",AGX23="祝",AGX23=0,AGY23=""),"　",MAX(IF(AND(AGY23&lt;=AHC14,AHA23&gt;AHD14),AHD14-AHC14,IF(AND(AGY23&gt;AHC14,AHA23&lt;=AHD14),AHA23-AGY23,IF(AND(AGY23&lt;=AHC14,AHA23&lt;=AHD14),AHA23-AHC14,IF(AND(AGY23&gt;AHC14,AHA23&gt;AHD14),AHD14-AGY23,0)))),0)),0)</f>
        <v>　</v>
      </c>
      <c r="AHD23" s="663"/>
      <c r="AHE23" s="664"/>
      <c r="AHF23" s="662" t="str">
        <f>IFERROR(IF(OR(AGX23="日",AGX23="祝",AGX23=0,AGY23=""),"　",MAX(IF(AND(AGY23&gt;AHI14,AHA23&gt;AHG14),0,IF(AND(AGY23&lt;=AHI14,AGY23&gt;AHF14,AHA23&gt;AHG14),AHI14-AGY23,IF(AND(AGY23&lt;=AHI14,AGY23&lt;=AHF14,AHA23&gt;AHG14),AHI14-AHF14,IF(AND(AGY23&gt;AHF14,AHA23&lt;=AHG14),AHA23-AGY23,IF(AND(AGY23&lt;=AHF14,AHA23&lt;=AHG14),AHA23-AHF14,0))))),0)),0)</f>
        <v>　</v>
      </c>
      <c r="AHG23" s="663"/>
      <c r="AHH23" s="664"/>
      <c r="AHI23" s="662" t="str">
        <f>IFERROR(IF(OR(AGX23="日",AGX23="祝",AGX23=0,AGY23=""),"　",MAX(IF(AND(AGY23&lt;=AHI14,AHA23&gt;AHJ14),AHJ14-AHI14,IF(AHA23&lt;=AHJ14,0,IF(AND(AGY23&gt;AHI14,AHA23&gt;AHJ14),AHJ14-AGY23,0))),0)),0)</f>
        <v>　</v>
      </c>
      <c r="AHJ23" s="663"/>
      <c r="AHK23" s="664"/>
      <c r="AHL23" s="662" t="str">
        <f>IFERROR(IF(OR(AGX23="日",AGX23="祝",AGX23=0,AGY23=""),"　",MAX(IF(AGY23&gt;AHL14,AHA23-AGY23,IF(AGY23&lt;=AHL14,AHA23-AHL14,0)),0)),0)</f>
        <v>　</v>
      </c>
      <c r="AHM23" s="663"/>
      <c r="AHN23" s="664"/>
      <c r="AHO23" s="662" t="str">
        <f>IFERROR(IF(OR(AGX23="日",AGX23="祝",AGX23=0,AGY23=""),"　",MAX(IF(AND(AGY23&lt;=AHO14,AHA23&gt;AHP14),AHP14-AHO14,IF(AND(AGY23&gt;AHO14,AHA23&lt;=AHP14),AHA23-AGY23,IF(AND(AGY23&lt;=AHO14,AHA23&lt;=AHP14),AHA23-AHO14,IF(AND(AGY23&gt;AHO14,AHA23&gt;AHP14),AHP14-AGY23,0)))),0)),0)</f>
        <v>　</v>
      </c>
      <c r="AHP23" s="663"/>
      <c r="AHQ23" s="664"/>
      <c r="AHR23" s="662" t="str">
        <f>IFERROR(IF(OR(AGX23="日",AGX23="祝",AGX23=0,AGY23=""),"　",MAX(IF(AND(AGY23&gt;AHU14,AHA23&gt;AHS14),0,IF(AND(AGY23&lt;=AHU14,AGY23&gt;AHR14,AHA23&gt;AHS14),AHU14-AGY23,IF(AND(AGY23&lt;=AHU14,AGY23&lt;=AHR14,AHA23&gt;AHS14),AHU14-AHR14,IF(AND(AGY23&gt;AHR14,AHA23&lt;=AHS14),AHA23-AGY23,IF(AND(AGY23&lt;=AHR14,AHA23&lt;=AHS14),AHA23-AHR14,0))))),0)),0)</f>
        <v>　</v>
      </c>
      <c r="AHS23" s="663"/>
      <c r="AHT23" s="664"/>
      <c r="AHU23" s="662" t="str">
        <f>IFERROR(IF(OR(AGX23="日",AGX23="祝",AGX23=0,AGY23=""),"　",MAX(IF(AND(AGY23&lt;=AHU14,AHA23&gt;AHV14),AHV14-AHU14,IF(AHA23&lt;=AHV14,0,IF(AND(AGY23&gt;AHU14,AHA23&gt;AHV14),AHV14-AGY23,0))),0)),0)</f>
        <v>　</v>
      </c>
      <c r="AHV23" s="663"/>
      <c r="AHW23" s="664"/>
      <c r="AHX23" s="662" t="str">
        <f t="shared" si="16"/>
        <v>　</v>
      </c>
      <c r="AHY23" s="663"/>
      <c r="AHZ23" s="664"/>
      <c r="AIA23" s="665" t="str">
        <f>IF(AID23="×",TIME(0,0,0),IF(AIN4="非常勤",AHC23,AHO23))</f>
        <v>　</v>
      </c>
      <c r="AIB23" s="666"/>
      <c r="AIC23" s="667"/>
      <c r="AID23" s="265"/>
      <c r="AIE23" s="665" t="str">
        <f>IF(AIH23="×",TIME(0,0,0),IF(AIN4="非常勤",AHF23,AHR23))</f>
        <v>　</v>
      </c>
      <c r="AIF23" s="666"/>
      <c r="AIG23" s="667"/>
      <c r="AIH23" s="265"/>
      <c r="AII23" s="665" t="str">
        <f>IF(AIL23="×",TIME(0,0,0),IF(AIN4="非常勤",AHI23,AHU23))</f>
        <v>　</v>
      </c>
      <c r="AIJ23" s="666"/>
      <c r="AIK23" s="667"/>
      <c r="AIL23" s="265"/>
      <c r="AIM23" s="665" t="str">
        <f>IF(AIP23="×",TIME(0,0,0),IF(AIN4="非常勤",AHL23,AHX23))</f>
        <v>　</v>
      </c>
      <c r="AIN23" s="666"/>
      <c r="AIO23" s="667"/>
      <c r="AIP23" s="265"/>
      <c r="AIQ23" s="668"/>
      <c r="AIR23" s="669"/>
      <c r="AIS23" s="668"/>
      <c r="AIT23" s="670"/>
      <c r="AIU23" s="669"/>
      <c r="AIV23" s="671"/>
      <c r="AIW23" s="672"/>
      <c r="AIX23" s="672"/>
      <c r="AIY23" s="673"/>
      <c r="AIZ23" s="263">
        <f>$A$23</f>
        <v>9</v>
      </c>
      <c r="AJA23" s="264" t="str">
        <f>$B$23</f>
        <v>金</v>
      </c>
      <c r="AJB23" s="660"/>
      <c r="AJC23" s="661"/>
      <c r="AJD23" s="660"/>
      <c r="AJE23" s="661"/>
      <c r="AJF23" s="662" t="str">
        <f>IFERROR(IF(OR(AJA23="日",AJA23="祝",AJA23=0,AJB23=""),"　",MAX(IF(AND(AJB23&lt;=AJF14,AJD23&gt;AJG14),AJG14-AJF14,IF(AND(AJB23&gt;AJF14,AJD23&lt;=AJG14),AJD23-AJB23,IF(AND(AJB23&lt;=AJF14,AJD23&lt;=AJG14),AJD23-AJF14,IF(AND(AJB23&gt;AJF14,AJD23&gt;AJG14),AJG14-AJB23,0)))),0)),0)</f>
        <v>　</v>
      </c>
      <c r="AJG23" s="663"/>
      <c r="AJH23" s="664"/>
      <c r="AJI23" s="662" t="str">
        <f>IFERROR(IF(OR(AJA23="日",AJA23="祝",AJA23=0,AJB23=""),"　",MAX(IF(AND(AJB23&gt;AJL14,AJD23&gt;AJJ14),0,IF(AND(AJB23&lt;=AJL14,AJB23&gt;AJI14,AJD23&gt;AJJ14),AJL14-AJB23,IF(AND(AJB23&lt;=AJL14,AJB23&lt;=AJI14,AJD23&gt;AJJ14),AJL14-AJI14,IF(AND(AJB23&gt;AJI14,AJD23&lt;=AJJ14),AJD23-AJB23,IF(AND(AJB23&lt;=AJI14,AJD23&lt;=AJJ14),AJD23-AJI14,0))))),0)),0)</f>
        <v>　</v>
      </c>
      <c r="AJJ23" s="663"/>
      <c r="AJK23" s="664"/>
      <c r="AJL23" s="662" t="str">
        <f>IFERROR(IF(OR(AJA23="日",AJA23="祝",AJA23=0,AJB23=""),"　",MAX(IF(AND(AJB23&lt;=AJL14,AJD23&gt;AJM14),AJM14-AJL14,IF(AJD23&lt;=AJM14,0,IF(AND(AJB23&gt;AJL14,AJD23&gt;AJM14),AJM14-AJB23,0))),0)),0)</f>
        <v>　</v>
      </c>
      <c r="AJM23" s="663"/>
      <c r="AJN23" s="664"/>
      <c r="AJO23" s="662" t="str">
        <f>IFERROR(IF(OR(AJA23="日",AJA23="祝",AJA23=0,AJB23=""),"　",MAX(IF(AJB23&gt;AJO14,AJD23-AJB23,IF(AJB23&lt;=AJO14,AJD23-AJO14,0)),0)),0)</f>
        <v>　</v>
      </c>
      <c r="AJP23" s="663"/>
      <c r="AJQ23" s="664"/>
      <c r="AJR23" s="662" t="str">
        <f>IFERROR(IF(OR(AJA23="日",AJA23="祝",AJA23=0,AJB23=""),"　",MAX(IF(AND(AJB23&lt;=AJR14,AJD23&gt;AJS14),AJS14-AJR14,IF(AND(AJB23&gt;AJR14,AJD23&lt;=AJS14),AJD23-AJB23,IF(AND(AJB23&lt;=AJR14,AJD23&lt;=AJS14),AJD23-AJR14,IF(AND(AJB23&gt;AJR14,AJD23&gt;AJS14),AJS14-AJB23,0)))),0)),0)</f>
        <v>　</v>
      </c>
      <c r="AJS23" s="663"/>
      <c r="AJT23" s="664"/>
      <c r="AJU23" s="662" t="str">
        <f>IFERROR(IF(OR(AJA23="日",AJA23="祝",AJA23=0,AJB23=""),"　",MAX(IF(AND(AJB23&gt;AJX14,AJD23&gt;AJV14),0,IF(AND(AJB23&lt;=AJX14,AJB23&gt;AJU14,AJD23&gt;AJV14),AJX14-AJB23,IF(AND(AJB23&lt;=AJX14,AJB23&lt;=AJU14,AJD23&gt;AJV14),AJX14-AJU14,IF(AND(AJB23&gt;AJU14,AJD23&lt;=AJV14),AJD23-AJB23,IF(AND(AJB23&lt;=AJU14,AJD23&lt;=AJV14),AJD23-AJU14,0))))),0)),0)</f>
        <v>　</v>
      </c>
      <c r="AJV23" s="663"/>
      <c r="AJW23" s="664"/>
      <c r="AJX23" s="662" t="str">
        <f>IFERROR(IF(OR(AJA23="日",AJA23="祝",AJA23=0,AJB23=""),"　",MAX(IF(AND(AJB23&lt;=AJX14,AJD23&gt;AJY14),AJY14-AJX14,IF(AJD23&lt;=AJY14,0,IF(AND(AJB23&gt;AJX14,AJD23&gt;AJY14),AJY14-AJB23,0))),0)),0)</f>
        <v>　</v>
      </c>
      <c r="AJY23" s="663"/>
      <c r="AJZ23" s="664"/>
      <c r="AKA23" s="662" t="str">
        <f t="shared" si="17"/>
        <v>　</v>
      </c>
      <c r="AKB23" s="663"/>
      <c r="AKC23" s="664"/>
      <c r="AKD23" s="665" t="str">
        <f>IF(AKG23="×",TIME(0,0,0),IF(AKQ4="非常勤",AJF23,AJR23))</f>
        <v>　</v>
      </c>
      <c r="AKE23" s="666"/>
      <c r="AKF23" s="667"/>
      <c r="AKG23" s="265"/>
      <c r="AKH23" s="665" t="str">
        <f>IF(AKK23="×",TIME(0,0,0),IF(AKQ4="非常勤",AJI23,AJU23))</f>
        <v>　</v>
      </c>
      <c r="AKI23" s="666"/>
      <c r="AKJ23" s="667"/>
      <c r="AKK23" s="265"/>
      <c r="AKL23" s="665" t="str">
        <f>IF(AKO23="×",TIME(0,0,0),IF(AKQ4="非常勤",AJL23,AJX23))</f>
        <v>　</v>
      </c>
      <c r="AKM23" s="666"/>
      <c r="AKN23" s="667"/>
      <c r="AKO23" s="265"/>
      <c r="AKP23" s="665" t="str">
        <f>IF(AKS23="×",TIME(0,0,0),IF(AKQ4="非常勤",AJO23,AKA23))</f>
        <v>　</v>
      </c>
      <c r="AKQ23" s="666"/>
      <c r="AKR23" s="667"/>
      <c r="AKS23" s="265"/>
      <c r="AKT23" s="668"/>
      <c r="AKU23" s="669"/>
      <c r="AKV23" s="668"/>
      <c r="AKW23" s="670"/>
      <c r="AKX23" s="669"/>
      <c r="AKY23" s="671"/>
      <c r="AKZ23" s="672"/>
      <c r="ALA23" s="672"/>
      <c r="ALB23" s="673"/>
      <c r="ALC23" s="263">
        <f>$A$23</f>
        <v>9</v>
      </c>
      <c r="ALD23" s="264" t="str">
        <f>$B$23</f>
        <v>金</v>
      </c>
      <c r="ALE23" s="660"/>
      <c r="ALF23" s="661"/>
      <c r="ALG23" s="660"/>
      <c r="ALH23" s="661"/>
      <c r="ALI23" s="662" t="str">
        <f>IFERROR(IF(OR(ALD23="日",ALD23="祝",ALD23=0,ALE23=""),"　",MAX(IF(AND(ALE23&lt;=ALI14,ALG23&gt;ALJ14),ALJ14-ALI14,IF(AND(ALE23&gt;ALI14,ALG23&lt;=ALJ14),ALG23-ALE23,IF(AND(ALE23&lt;=ALI14,ALG23&lt;=ALJ14),ALG23-ALI14,IF(AND(ALE23&gt;ALI14,ALG23&gt;ALJ14),ALJ14-ALE23,0)))),0)),0)</f>
        <v>　</v>
      </c>
      <c r="ALJ23" s="663"/>
      <c r="ALK23" s="664"/>
      <c r="ALL23" s="662" t="str">
        <f>IFERROR(IF(OR(ALD23="日",ALD23="祝",ALD23=0,ALE23=""),"　",MAX(IF(AND(ALE23&gt;ALO14,ALG23&gt;ALM14),0,IF(AND(ALE23&lt;=ALO14,ALE23&gt;ALL14,ALG23&gt;ALM14),ALO14-ALE23,IF(AND(ALE23&lt;=ALO14,ALE23&lt;=ALL14,ALG23&gt;ALM14),ALO14-ALL14,IF(AND(ALE23&gt;ALL14,ALG23&lt;=ALM14),ALG23-ALE23,IF(AND(ALE23&lt;=ALL14,ALG23&lt;=ALM14),ALG23-ALL14,0))))),0)),0)</f>
        <v>　</v>
      </c>
      <c r="ALM23" s="663"/>
      <c r="ALN23" s="664"/>
      <c r="ALO23" s="662" t="str">
        <f>IFERROR(IF(OR(ALD23="日",ALD23="祝",ALD23=0,ALE23=""),"　",MAX(IF(AND(ALE23&lt;=ALO14,ALG23&gt;ALP14),ALP14-ALO14,IF(ALG23&lt;=ALP14,0,IF(AND(ALE23&gt;ALO14,ALG23&gt;ALP14),ALP14-ALE23,0))),0)),0)</f>
        <v>　</v>
      </c>
      <c r="ALP23" s="663"/>
      <c r="ALQ23" s="664"/>
      <c r="ALR23" s="662" t="str">
        <f>IFERROR(IF(OR(ALD23="日",ALD23="祝",ALD23=0,ALE23=""),"　",MAX(IF(ALE23&gt;ALR14,ALG23-ALE23,IF(ALE23&lt;=ALR14,ALG23-ALR14,0)),0)),0)</f>
        <v>　</v>
      </c>
      <c r="ALS23" s="663"/>
      <c r="ALT23" s="664"/>
      <c r="ALU23" s="662" t="str">
        <f>IFERROR(IF(OR(ALD23="日",ALD23="祝",ALD23=0,ALE23=""),"　",MAX(IF(AND(ALE23&lt;=ALU14,ALG23&gt;ALV14),ALV14-ALU14,IF(AND(ALE23&gt;ALU14,ALG23&lt;=ALV14),ALG23-ALE23,IF(AND(ALE23&lt;=ALU14,ALG23&lt;=ALV14),ALG23-ALU14,IF(AND(ALE23&gt;ALU14,ALG23&gt;ALV14),ALV14-ALE23,0)))),0)),0)</f>
        <v>　</v>
      </c>
      <c r="ALV23" s="663"/>
      <c r="ALW23" s="664"/>
      <c r="ALX23" s="662" t="str">
        <f>IFERROR(IF(OR(ALD23="日",ALD23="祝",ALD23=0,ALE23=""),"　",MAX(IF(AND(ALE23&gt;AMA14,ALG23&gt;ALY14),0,IF(AND(ALE23&lt;=AMA14,ALE23&gt;ALX14,ALG23&gt;ALY14),AMA14-ALE23,IF(AND(ALE23&lt;=AMA14,ALE23&lt;=ALX14,ALG23&gt;ALY14),AMA14-ALX14,IF(AND(ALE23&gt;ALX14,ALG23&lt;=ALY14),ALG23-ALE23,IF(AND(ALE23&lt;=ALX14,ALG23&lt;=ALY14),ALG23-ALX14,0))))),0)),0)</f>
        <v>　</v>
      </c>
      <c r="ALY23" s="663"/>
      <c r="ALZ23" s="664"/>
      <c r="AMA23" s="662" t="str">
        <f>IFERROR(IF(OR(ALD23="日",ALD23="祝",ALD23=0,ALE23=""),"　",MAX(IF(AND(ALE23&lt;=AMA14,ALG23&gt;AMB14),AMB14-AMA14,IF(ALG23&lt;=AMB14,0,IF(AND(ALE23&gt;AMA14,ALG23&gt;AMB14),AMB14-ALE23,0))),0)),0)</f>
        <v>　</v>
      </c>
      <c r="AMB23" s="663"/>
      <c r="AMC23" s="664"/>
      <c r="AMD23" s="662" t="str">
        <f t="shared" si="18"/>
        <v>　</v>
      </c>
      <c r="AME23" s="663"/>
      <c r="AMF23" s="664"/>
      <c r="AMG23" s="665" t="str">
        <f>IF(AMJ23="×",TIME(0,0,0),IF(AMT4="非常勤",ALI23,ALU23))</f>
        <v>　</v>
      </c>
      <c r="AMH23" s="666"/>
      <c r="AMI23" s="667"/>
      <c r="AMJ23" s="265"/>
      <c r="AMK23" s="665" t="str">
        <f>IF(AMN23="×",TIME(0,0,0),IF(AMT4="非常勤",ALL23,ALX23))</f>
        <v>　</v>
      </c>
      <c r="AML23" s="666"/>
      <c r="AMM23" s="667"/>
      <c r="AMN23" s="265"/>
      <c r="AMO23" s="665" t="str">
        <f>IF(AMR23="×",TIME(0,0,0),IF(AMT4="非常勤",ALO23,AMA23))</f>
        <v>　</v>
      </c>
      <c r="AMP23" s="666"/>
      <c r="AMQ23" s="667"/>
      <c r="AMR23" s="265"/>
      <c r="AMS23" s="665" t="str">
        <f>IF(AMV23="×",TIME(0,0,0),IF(AMT4="非常勤",ALR23,AMD23))</f>
        <v>　</v>
      </c>
      <c r="AMT23" s="666"/>
      <c r="AMU23" s="667"/>
      <c r="AMV23" s="265"/>
      <c r="AMW23" s="668"/>
      <c r="AMX23" s="669"/>
      <c r="AMY23" s="668"/>
      <c r="AMZ23" s="670"/>
      <c r="ANA23" s="669"/>
      <c r="ANB23" s="671"/>
      <c r="ANC23" s="672"/>
      <c r="AND23" s="672"/>
      <c r="ANE23" s="673"/>
      <c r="ANF23" s="263">
        <f>$A$23</f>
        <v>9</v>
      </c>
      <c r="ANG23" s="264" t="str">
        <f>$B$23</f>
        <v>金</v>
      </c>
      <c r="ANH23" s="660"/>
      <c r="ANI23" s="661"/>
      <c r="ANJ23" s="660"/>
      <c r="ANK23" s="661"/>
      <c r="ANL23" s="662" t="str">
        <f>IFERROR(IF(OR(ANG23="日",ANG23="祝",ANG23=0,ANH23=""),"　",MAX(IF(AND(ANH23&lt;=ANL14,ANJ23&gt;ANM14),ANM14-ANL14,IF(AND(ANH23&gt;ANL14,ANJ23&lt;=ANM14),ANJ23-ANH23,IF(AND(ANH23&lt;=ANL14,ANJ23&lt;=ANM14),ANJ23-ANL14,IF(AND(ANH23&gt;ANL14,ANJ23&gt;ANM14),ANM14-ANH23,0)))),0)),0)</f>
        <v>　</v>
      </c>
      <c r="ANM23" s="663"/>
      <c r="ANN23" s="664"/>
      <c r="ANO23" s="662" t="str">
        <f>IFERROR(IF(OR(ANG23="日",ANG23="祝",ANG23=0,ANH23=""),"　",MAX(IF(AND(ANH23&gt;ANR14,ANJ23&gt;ANP14),0,IF(AND(ANH23&lt;=ANR14,ANH23&gt;ANO14,ANJ23&gt;ANP14),ANR14-ANH23,IF(AND(ANH23&lt;=ANR14,ANH23&lt;=ANO14,ANJ23&gt;ANP14),ANR14-ANO14,IF(AND(ANH23&gt;ANO14,ANJ23&lt;=ANP14),ANJ23-ANH23,IF(AND(ANH23&lt;=ANO14,ANJ23&lt;=ANP14),ANJ23-ANO14,0))))),0)),0)</f>
        <v>　</v>
      </c>
      <c r="ANP23" s="663"/>
      <c r="ANQ23" s="664"/>
      <c r="ANR23" s="662" t="str">
        <f>IFERROR(IF(OR(ANG23="日",ANG23="祝",ANG23=0,ANH23=""),"　",MAX(IF(AND(ANH23&lt;=ANR14,ANJ23&gt;ANS14),ANS14-ANR14,IF(ANJ23&lt;=ANS14,0,IF(AND(ANH23&gt;ANR14,ANJ23&gt;ANS14),ANS14-ANH23,0))),0)),0)</f>
        <v>　</v>
      </c>
      <c r="ANS23" s="663"/>
      <c r="ANT23" s="664"/>
      <c r="ANU23" s="662" t="str">
        <f>IFERROR(IF(OR(ANG23="日",ANG23="祝",ANG23=0,ANH23=""),"　",MAX(IF(ANH23&gt;ANU14,ANJ23-ANH23,IF(ANH23&lt;=ANU14,ANJ23-ANU14,0)),0)),0)</f>
        <v>　</v>
      </c>
      <c r="ANV23" s="663"/>
      <c r="ANW23" s="664"/>
      <c r="ANX23" s="662" t="str">
        <f>IFERROR(IF(OR(ANG23="日",ANG23="祝",ANG23=0,ANH23=""),"　",MAX(IF(AND(ANH23&lt;=ANX14,ANJ23&gt;ANY14),ANY14-ANX14,IF(AND(ANH23&gt;ANX14,ANJ23&lt;=ANY14),ANJ23-ANH23,IF(AND(ANH23&lt;=ANX14,ANJ23&lt;=ANY14),ANJ23-ANX14,IF(AND(ANH23&gt;ANX14,ANJ23&gt;ANY14),ANY14-ANH23,0)))),0)),0)</f>
        <v>　</v>
      </c>
      <c r="ANY23" s="663"/>
      <c r="ANZ23" s="664"/>
      <c r="AOA23" s="662" t="str">
        <f>IFERROR(IF(OR(ANG23="日",ANG23="祝",ANG23=0,ANH23=""),"　",MAX(IF(AND(ANH23&gt;AOD14,ANJ23&gt;AOB14),0,IF(AND(ANH23&lt;=AOD14,ANH23&gt;AOA14,ANJ23&gt;AOB14),AOD14-ANH23,IF(AND(ANH23&lt;=AOD14,ANH23&lt;=AOA14,ANJ23&gt;AOB14),AOD14-AOA14,IF(AND(ANH23&gt;AOA14,ANJ23&lt;=AOB14),ANJ23-ANH23,IF(AND(ANH23&lt;=AOA14,ANJ23&lt;=AOB14),ANJ23-AOA14,0))))),0)),0)</f>
        <v>　</v>
      </c>
      <c r="AOB23" s="663"/>
      <c r="AOC23" s="664"/>
      <c r="AOD23" s="662" t="str">
        <f>IFERROR(IF(OR(ANG23="日",ANG23="祝",ANG23=0,ANH23=""),"　",MAX(IF(AND(ANH23&lt;=AOD14,ANJ23&gt;AOE14),AOE14-AOD14,IF(ANJ23&lt;=AOE14,0,IF(AND(ANH23&gt;AOD14,ANJ23&gt;AOE14),AOE14-ANH23,0))),0)),0)</f>
        <v>　</v>
      </c>
      <c r="AOE23" s="663"/>
      <c r="AOF23" s="664"/>
      <c r="AOG23" s="662" t="str">
        <f t="shared" si="19"/>
        <v>　</v>
      </c>
      <c r="AOH23" s="663"/>
      <c r="AOI23" s="664"/>
      <c r="AOJ23" s="665" t="str">
        <f>IF(AOM23="×",TIME(0,0,0),IF(AOW4="非常勤",ANL23,ANX23))</f>
        <v>　</v>
      </c>
      <c r="AOK23" s="666"/>
      <c r="AOL23" s="667"/>
      <c r="AOM23" s="265"/>
      <c r="AON23" s="665" t="str">
        <f>IF(AOQ23="×",TIME(0,0,0),IF(AOW4="非常勤",ANO23,AOA23))</f>
        <v>　</v>
      </c>
      <c r="AOO23" s="666"/>
      <c r="AOP23" s="667"/>
      <c r="AOQ23" s="265"/>
      <c r="AOR23" s="665" t="str">
        <f>IF(AOU23="×",TIME(0,0,0),IF(AOW4="非常勤",ANR23,AOD23))</f>
        <v>　</v>
      </c>
      <c r="AOS23" s="666"/>
      <c r="AOT23" s="667"/>
      <c r="AOU23" s="265"/>
      <c r="AOV23" s="665" t="str">
        <f>IF(AOY23="×",TIME(0,0,0),IF(AOW4="非常勤",ANU23,AOG23))</f>
        <v>　</v>
      </c>
      <c r="AOW23" s="666"/>
      <c r="AOX23" s="667"/>
      <c r="AOY23" s="265"/>
      <c r="AOZ23" s="668"/>
      <c r="APA23" s="669"/>
      <c r="APB23" s="668"/>
      <c r="APC23" s="670"/>
      <c r="APD23" s="669"/>
      <c r="APE23" s="671"/>
      <c r="APF23" s="672"/>
      <c r="APG23" s="672"/>
      <c r="APH23" s="673"/>
      <c r="API23" s="263">
        <f>$A$23</f>
        <v>9</v>
      </c>
      <c r="APJ23" s="264" t="str">
        <f>$B$23</f>
        <v>金</v>
      </c>
      <c r="APK23" s="660"/>
      <c r="APL23" s="661"/>
      <c r="APM23" s="660"/>
      <c r="APN23" s="661"/>
      <c r="APO23" s="662" t="str">
        <f>IFERROR(IF(OR(APJ23="日",APJ23="祝",APJ23=0,APK23=""),"　",MAX(IF(AND(APK23&lt;=APO14,APM23&gt;APP14),APP14-APO14,IF(AND(APK23&gt;APO14,APM23&lt;=APP14),APM23-APK23,IF(AND(APK23&lt;=APO14,APM23&lt;=APP14),APM23-APO14,IF(AND(APK23&gt;APO14,APM23&gt;APP14),APP14-APK23,0)))),0)),0)</f>
        <v>　</v>
      </c>
      <c r="APP23" s="663"/>
      <c r="APQ23" s="664"/>
      <c r="APR23" s="662" t="str">
        <f>IFERROR(IF(OR(APJ23="日",APJ23="祝",APJ23=0,APK23=""),"　",MAX(IF(AND(APK23&gt;APU14,APM23&gt;APS14),0,IF(AND(APK23&lt;=APU14,APK23&gt;APR14,APM23&gt;APS14),APU14-APK23,IF(AND(APK23&lt;=APU14,APK23&lt;=APR14,APM23&gt;APS14),APU14-APR14,IF(AND(APK23&gt;APR14,APM23&lt;=APS14),APM23-APK23,IF(AND(APK23&lt;=APR14,APM23&lt;=APS14),APM23-APR14,0))))),0)),0)</f>
        <v>　</v>
      </c>
      <c r="APS23" s="663"/>
      <c r="APT23" s="664"/>
      <c r="APU23" s="662" t="str">
        <f>IFERROR(IF(OR(APJ23="日",APJ23="祝",APJ23=0,APK23=""),"　",MAX(IF(AND(APK23&lt;=APU14,APM23&gt;APV14),APV14-APU14,IF(APM23&lt;=APV14,0,IF(AND(APK23&gt;APU14,APM23&gt;APV14),APV14-APK23,0))),0)),0)</f>
        <v>　</v>
      </c>
      <c r="APV23" s="663"/>
      <c r="APW23" s="664"/>
      <c r="APX23" s="662" t="str">
        <f>IFERROR(IF(OR(APJ23="日",APJ23="祝",APJ23=0,APK23=""),"　",MAX(IF(APK23&gt;APX14,APM23-APK23,IF(APK23&lt;=APX14,APM23-APX14,0)),0)),0)</f>
        <v>　</v>
      </c>
      <c r="APY23" s="663"/>
      <c r="APZ23" s="664"/>
      <c r="AQA23" s="662" t="str">
        <f>IFERROR(IF(OR(APJ23="日",APJ23="祝",APJ23=0,APK23=""),"　",MAX(IF(AND(APK23&lt;=AQA14,APM23&gt;AQB14),AQB14-AQA14,IF(AND(APK23&gt;AQA14,APM23&lt;=AQB14),APM23-APK23,IF(AND(APK23&lt;=AQA14,APM23&lt;=AQB14),APM23-AQA14,IF(AND(APK23&gt;AQA14,APM23&gt;AQB14),AQB14-APK23,0)))),0)),0)</f>
        <v>　</v>
      </c>
      <c r="AQB23" s="663"/>
      <c r="AQC23" s="664"/>
      <c r="AQD23" s="662" t="str">
        <f>IFERROR(IF(OR(APJ23="日",APJ23="祝",APJ23=0,APK23=""),"　",MAX(IF(AND(APK23&gt;AQG14,APM23&gt;AQE14),0,IF(AND(APK23&lt;=AQG14,APK23&gt;AQD14,APM23&gt;AQE14),AQG14-APK23,IF(AND(APK23&lt;=AQG14,APK23&lt;=AQD14,APM23&gt;AQE14),AQG14-AQD14,IF(AND(APK23&gt;AQD14,APM23&lt;=AQE14),APM23-APK23,IF(AND(APK23&lt;=AQD14,APM23&lt;=AQE14),APM23-AQD14,0))))),0)),0)</f>
        <v>　</v>
      </c>
      <c r="AQE23" s="663"/>
      <c r="AQF23" s="664"/>
      <c r="AQG23" s="662" t="str">
        <f>IFERROR(IF(OR(APJ23="日",APJ23="祝",APJ23=0,APK23=""),"　",MAX(IF(AND(APK23&lt;=AQG14,APM23&gt;AQH14),AQH14-AQG14,IF(APM23&lt;=AQH14,0,IF(AND(APK23&gt;AQG14,APM23&gt;AQH14),AQH14-APK23,0))),0)),0)</f>
        <v>　</v>
      </c>
      <c r="AQH23" s="663"/>
      <c r="AQI23" s="664"/>
      <c r="AQJ23" s="662" t="str">
        <f t="shared" si="20"/>
        <v>　</v>
      </c>
      <c r="AQK23" s="663"/>
      <c r="AQL23" s="664"/>
      <c r="AQM23" s="665" t="str">
        <f>IF(AQP23="×",TIME(0,0,0),IF(AQZ4="非常勤",APO23,AQA23))</f>
        <v>　</v>
      </c>
      <c r="AQN23" s="666"/>
      <c r="AQO23" s="667"/>
      <c r="AQP23" s="265"/>
      <c r="AQQ23" s="665" t="str">
        <f>IF(AQT23="×",TIME(0,0,0),IF(AQZ4="非常勤",APR23,AQD23))</f>
        <v>　</v>
      </c>
      <c r="AQR23" s="666"/>
      <c r="AQS23" s="667"/>
      <c r="AQT23" s="265"/>
      <c r="AQU23" s="665" t="str">
        <f>IF(AQX23="×",TIME(0,0,0),IF(AQZ4="非常勤",APU23,AQG23))</f>
        <v>　</v>
      </c>
      <c r="AQV23" s="666"/>
      <c r="AQW23" s="667"/>
      <c r="AQX23" s="265"/>
      <c r="AQY23" s="665" t="str">
        <f>IF(ARB23="×",TIME(0,0,0),IF(AQZ4="非常勤",APX23,AQJ23))</f>
        <v>　</v>
      </c>
      <c r="AQZ23" s="666"/>
      <c r="ARA23" s="667"/>
      <c r="ARB23" s="265"/>
      <c r="ARC23" s="720"/>
      <c r="ARD23" s="720"/>
      <c r="ARE23" s="668"/>
      <c r="ARF23" s="670"/>
      <c r="ARG23" s="669"/>
      <c r="ARH23" s="671"/>
      <c r="ARI23" s="672"/>
      <c r="ARJ23" s="672"/>
      <c r="ARK23" s="673"/>
      <c r="ARL23" s="263">
        <f>$A$23</f>
        <v>9</v>
      </c>
      <c r="ARM23" s="264" t="str">
        <f>$B$23</f>
        <v>金</v>
      </c>
      <c r="ARN23" s="660"/>
      <c r="ARO23" s="661"/>
      <c r="ARP23" s="660"/>
      <c r="ARQ23" s="661"/>
      <c r="ARR23" s="662" t="str">
        <f>IFERROR(IF(OR(ARM23="日",ARM23="祝",ARM23=0,ARN23=""),"　",MAX(IF(AND(ARN23&lt;=ARR14,ARP23&gt;ARS14),ARS14-ARR14,IF(AND(ARN23&gt;ARR14,ARP23&lt;=ARS14),ARP23-ARN23,IF(AND(ARN23&lt;=ARR14,ARP23&lt;=ARS14),ARP23-ARR14,IF(AND(ARN23&gt;ARR14,ARP23&gt;ARS14),ARS14-ARN23,0)))),0)),0)</f>
        <v>　</v>
      </c>
      <c r="ARS23" s="663"/>
      <c r="ART23" s="664"/>
      <c r="ARU23" s="662" t="str">
        <f>IFERROR(IF(OR(ARM23="日",ARM23="祝",ARM23=0,ARN23=""),"　",MAX(IF(AND(ARN23&gt;ARX14,ARP23&gt;ARV14),0,IF(AND(ARN23&lt;=ARX14,ARN23&gt;ARU14,ARP23&gt;ARV14),ARX14-ARN23,IF(AND(ARN23&lt;=ARX14,ARN23&lt;=ARU14,ARP23&gt;ARV14),ARX14-ARU14,IF(AND(ARN23&gt;ARU14,ARP23&lt;=ARV14),ARP23-ARN23,IF(AND(ARN23&lt;=ARU14,ARP23&lt;=ARV14),ARP23-ARU14,0))))),0)),0)</f>
        <v>　</v>
      </c>
      <c r="ARV23" s="663"/>
      <c r="ARW23" s="664"/>
      <c r="ARX23" s="662" t="str">
        <f>IFERROR(IF(OR(ARM23="日",ARM23="祝",ARM23=0,ARN23=""),"　",MAX(IF(AND(ARN23&lt;=ARX14,ARP23&gt;ARY14),ARY14-ARX14,IF(ARP23&lt;=ARY14,0,IF(AND(ARN23&gt;ARX14,ARP23&gt;ARY14),ARY14-ARN23,0))),0)),0)</f>
        <v>　</v>
      </c>
      <c r="ARY23" s="663"/>
      <c r="ARZ23" s="664"/>
      <c r="ASA23" s="662" t="str">
        <f>IFERROR(IF(OR(ARM23="日",ARM23="祝",ARM23=0,ARN23=""),"　",MAX(IF(ARN23&gt;ASA14,ARP23-ARN23,IF(ARN23&lt;=ASA14,ARP23-ASA14,0)),0)),0)</f>
        <v>　</v>
      </c>
      <c r="ASB23" s="663"/>
      <c r="ASC23" s="664"/>
      <c r="ASD23" s="662" t="str">
        <f>IFERROR(IF(OR(ARM23="日",ARM23="祝",ARM23=0,ARN23=""),"　",MAX(IF(AND(ARN23&lt;=ASD14,ARP23&gt;ASE14),ASE14-ASD14,IF(AND(ARN23&gt;ASD14,ARP23&lt;=ASE14),ARP23-ARN23,IF(AND(ARN23&lt;=ASD14,ARP23&lt;=ASE14),ARP23-ASD14,IF(AND(ARN23&gt;ASD14,ARP23&gt;ASE14),ASE14-ARN23,0)))),0)),0)</f>
        <v>　</v>
      </c>
      <c r="ASE23" s="663"/>
      <c r="ASF23" s="664"/>
      <c r="ASG23" s="662" t="str">
        <f>IFERROR(IF(OR(ARM23="日",ARM23="祝",ARM23=0,ARN23=""),"　",MAX(IF(AND(ARN23&gt;ASJ14,ARP23&gt;ASH14),0,IF(AND(ARN23&lt;=ASJ14,ARN23&gt;ASG14,ARP23&gt;ASH14),ASJ14-ARN23,IF(AND(ARN23&lt;=ASJ14,ARN23&lt;=ASG14,ARP23&gt;ASH14),ASJ14-ASG14,IF(AND(ARN23&gt;ASG14,ARP23&lt;=ASH14),ARP23-ARN23,IF(AND(ARN23&lt;=ASG14,ARP23&lt;=ASH14),ARP23-ASG14,0))))),0)),0)</f>
        <v>　</v>
      </c>
      <c r="ASH23" s="663"/>
      <c r="ASI23" s="664"/>
      <c r="ASJ23" s="662" t="str">
        <f>IFERROR(IF(OR(ARM23="日",ARM23="祝",ARM23=0,ARN23=""),"　",MAX(IF(AND(ARN23&lt;=ASJ14,ARP23&gt;ASK14),ASK14-ASJ14,IF(ARP23&lt;=ASK14,0,IF(AND(ARN23&gt;ASJ14,ARP23&gt;ASK14),ASK14-ARN23,0))),0)),0)</f>
        <v>　</v>
      </c>
      <c r="ASK23" s="663"/>
      <c r="ASL23" s="664"/>
      <c r="ASM23" s="662" t="str">
        <f t="shared" si="21"/>
        <v>　</v>
      </c>
      <c r="ASN23" s="663"/>
      <c r="ASO23" s="664"/>
      <c r="ASP23" s="665" t="str">
        <f>IF(ASS23="×",TIME(0,0,0),IF(ATC4="非常勤",ARR23,ASD23))</f>
        <v>　</v>
      </c>
      <c r="ASQ23" s="666"/>
      <c r="ASR23" s="667"/>
      <c r="ASS23" s="265"/>
      <c r="AST23" s="665" t="str">
        <f>IF(ASW23="×",TIME(0,0,0),IF(ATC4="非常勤",ARU23,ASG23))</f>
        <v>　</v>
      </c>
      <c r="ASU23" s="666"/>
      <c r="ASV23" s="667"/>
      <c r="ASW23" s="265"/>
      <c r="ASX23" s="665" t="str">
        <f>IF(ATA23="×",TIME(0,0,0),IF(ATC4="非常勤",ARX23,ASJ23))</f>
        <v>　</v>
      </c>
      <c r="ASY23" s="666"/>
      <c r="ASZ23" s="667"/>
      <c r="ATA23" s="265"/>
      <c r="ATB23" s="665" t="str">
        <f>IF(ATE23="×",TIME(0,0,0),IF(ATC4="非常勤",ASA23,ASM23))</f>
        <v>　</v>
      </c>
      <c r="ATC23" s="666"/>
      <c r="ATD23" s="667"/>
      <c r="ATE23" s="265"/>
      <c r="ATF23" s="720"/>
      <c r="ATG23" s="720"/>
      <c r="ATH23" s="668"/>
      <c r="ATI23" s="670"/>
      <c r="ATJ23" s="669"/>
      <c r="ATK23" s="671"/>
      <c r="ATL23" s="672"/>
      <c r="ATM23" s="672"/>
      <c r="ATN23" s="673"/>
      <c r="ATO23" s="263">
        <f>$A$23</f>
        <v>9</v>
      </c>
      <c r="ATP23" s="264" t="str">
        <f>$B$23</f>
        <v>金</v>
      </c>
      <c r="ATQ23" s="660"/>
      <c r="ATR23" s="661"/>
      <c r="ATS23" s="660"/>
      <c r="ATT23" s="661"/>
      <c r="ATU23" s="662" t="str">
        <f>IFERROR(IF(OR(ATP23="日",ATP23="祝",ATP23=0,ATQ23=""),"　",MAX(IF(AND(ATQ23&lt;=ATU14,ATS23&gt;ATV14),ATV14-ATU14,IF(AND(ATQ23&gt;ATU14,ATS23&lt;=ATV14),ATS23-ATQ23,IF(AND(ATQ23&lt;=ATU14,ATS23&lt;=ATV14),ATS23-ATU14,IF(AND(ATQ23&gt;ATU14,ATS23&gt;ATV14),ATV14-ATQ23,0)))),0)),0)</f>
        <v>　</v>
      </c>
      <c r="ATV23" s="663"/>
      <c r="ATW23" s="664"/>
      <c r="ATX23" s="662" t="str">
        <f>IFERROR(IF(OR(ATP23="日",ATP23="祝",ATP23=0,ATQ23=""),"　",MAX(IF(AND(ATQ23&gt;AUA14,ATS23&gt;ATY14),0,IF(AND(ATQ23&lt;=AUA14,ATQ23&gt;ATX14,ATS23&gt;ATY14),AUA14-ATQ23,IF(AND(ATQ23&lt;=AUA14,ATQ23&lt;=ATX14,ATS23&gt;ATY14),AUA14-ATX14,IF(AND(ATQ23&gt;ATX14,ATS23&lt;=ATY14),ATS23-ATQ23,IF(AND(ATQ23&lt;=ATX14,ATS23&lt;=ATY14),ATS23-ATX14,0))))),0)),0)</f>
        <v>　</v>
      </c>
      <c r="ATY23" s="663"/>
      <c r="ATZ23" s="664"/>
      <c r="AUA23" s="662" t="str">
        <f>IFERROR(IF(OR(ATP23="日",ATP23="祝",ATP23=0,ATQ23=""),"　",MAX(IF(AND(ATQ23&lt;=AUA14,ATS23&gt;AUB14),AUB14-AUA14,IF(ATS23&lt;=AUB14,0,IF(AND(ATQ23&gt;AUA14,ATS23&gt;AUB14),AUB14-ATQ23,0))),0)),0)</f>
        <v>　</v>
      </c>
      <c r="AUB23" s="663"/>
      <c r="AUC23" s="664"/>
      <c r="AUD23" s="662" t="str">
        <f>IFERROR(IF(OR(ATP23="日",ATP23="祝",ATP23=0,ATQ23=""),"　",MAX(IF(ATQ23&gt;AUD14,ATS23-ATQ23,IF(ATQ23&lt;=AUD14,ATS23-AUD14,0)),0)),0)</f>
        <v>　</v>
      </c>
      <c r="AUE23" s="663"/>
      <c r="AUF23" s="664"/>
      <c r="AUG23" s="662" t="str">
        <f>IFERROR(IF(OR(ATP23="日",ATP23="祝",ATP23=0,ATQ23=""),"　",MAX(IF(AND(ATQ23&lt;=AUG14,ATS23&gt;AUH14),AUH14-AUG14,IF(AND(ATQ23&gt;AUG14,ATS23&lt;=AUH14),ATS23-ATQ23,IF(AND(ATQ23&lt;=AUG14,ATS23&lt;=AUH14),ATS23-AUG14,IF(AND(ATQ23&gt;AUG14,ATS23&gt;AUH14),AUH14-ATQ23,0)))),0)),0)</f>
        <v>　</v>
      </c>
      <c r="AUH23" s="663"/>
      <c r="AUI23" s="664"/>
      <c r="AUJ23" s="662" t="str">
        <f>IFERROR(IF(OR(ATP23="日",ATP23="祝",ATP23=0,ATQ23=""),"　",MAX(IF(AND(ATQ23&gt;AUM14,ATS23&gt;AUK14),0,IF(AND(ATQ23&lt;=AUM14,ATQ23&gt;AUJ14,ATS23&gt;AUK14),AUM14-ATQ23,IF(AND(ATQ23&lt;=AUM14,ATQ23&lt;=AUJ14,ATS23&gt;AUK14),AUM14-AUJ14,IF(AND(ATQ23&gt;AUJ14,ATS23&lt;=AUK14),ATS23-ATQ23,IF(AND(ATQ23&lt;=AUJ14,ATS23&lt;=AUK14),ATS23-AUJ14,0))))),0)),0)</f>
        <v>　</v>
      </c>
      <c r="AUK23" s="663"/>
      <c r="AUL23" s="664"/>
      <c r="AUM23" s="662" t="str">
        <f>IFERROR(IF(OR(ATP23="日",ATP23="祝",ATP23=0,ATQ23=""),"　",MAX(IF(AND(ATQ23&lt;=AUM14,ATS23&gt;AUN14),AUN14-AUM14,IF(ATS23&lt;=AUN14,0,IF(AND(ATQ23&gt;AUM14,ATS23&gt;AUN14),AUN14-ATQ23,0))),0)),0)</f>
        <v>　</v>
      </c>
      <c r="AUN23" s="663"/>
      <c r="AUO23" s="664"/>
      <c r="AUP23" s="662" t="str">
        <f t="shared" si="22"/>
        <v>　</v>
      </c>
      <c r="AUQ23" s="663"/>
      <c r="AUR23" s="664"/>
      <c r="AUS23" s="665" t="str">
        <f>IF(AUV23="×",TIME(0,0,0),IF(AVF4="非常勤",ATU23,AUG23))</f>
        <v>　</v>
      </c>
      <c r="AUT23" s="666"/>
      <c r="AUU23" s="667"/>
      <c r="AUV23" s="265"/>
      <c r="AUW23" s="665" t="str">
        <f>IF(AUZ23="×",TIME(0,0,0),IF(AVF4="非常勤",ATX23,AUJ23))</f>
        <v>　</v>
      </c>
      <c r="AUX23" s="666"/>
      <c r="AUY23" s="667"/>
      <c r="AUZ23" s="265"/>
      <c r="AVA23" s="665" t="str">
        <f>IF(AVD23="×",TIME(0,0,0),IF(AVF4="非常勤",AUA23,AUM23))</f>
        <v>　</v>
      </c>
      <c r="AVB23" s="666"/>
      <c r="AVC23" s="667"/>
      <c r="AVD23" s="265"/>
      <c r="AVE23" s="665" t="str">
        <f>IF(AVH23="×",TIME(0,0,0),IF(AVF4="非常勤",AUD23,AUP23))</f>
        <v>　</v>
      </c>
      <c r="AVF23" s="666"/>
      <c r="AVG23" s="667"/>
      <c r="AVH23" s="265"/>
      <c r="AVI23" s="668"/>
      <c r="AVJ23" s="669"/>
      <c r="AVK23" s="668"/>
      <c r="AVL23" s="670"/>
      <c r="AVM23" s="669"/>
      <c r="AVN23" s="671"/>
      <c r="AVO23" s="672"/>
      <c r="AVP23" s="672"/>
      <c r="AVQ23" s="673"/>
      <c r="AVR23" s="263">
        <f>$A$23</f>
        <v>9</v>
      </c>
      <c r="AVS23" s="264" t="str">
        <f>$B$23</f>
        <v>金</v>
      </c>
      <c r="AVT23" s="660"/>
      <c r="AVU23" s="661"/>
      <c r="AVV23" s="660"/>
      <c r="AVW23" s="661"/>
      <c r="AVX23" s="662" t="str">
        <f>IFERROR(IF(OR(AVS23="日",AVS23="祝",AVS23=0,AVT23=""),"　",MAX(IF(AND(AVT23&lt;=AVX14,AVV23&gt;AVY14),AVY14-AVX14,IF(AND(AVT23&gt;AVX14,AVV23&lt;=AVY14),AVV23-AVT23,IF(AND(AVT23&lt;=AVX14,AVV23&lt;=AVY14),AVV23-AVX14,IF(AND(AVT23&gt;AVX14,AVV23&gt;AVY14),AVY14-AVT23,0)))),0)),0)</f>
        <v>　</v>
      </c>
      <c r="AVY23" s="663"/>
      <c r="AVZ23" s="664"/>
      <c r="AWA23" s="662" t="str">
        <f>IFERROR(IF(OR(AVS23="日",AVS23="祝",AVS23=0,AVT23=""),"　",MAX(IF(AND(AVT23&gt;AWD14,AVV23&gt;AWB14),0,IF(AND(AVT23&lt;=AWD14,AVT23&gt;AWA14,AVV23&gt;AWB14),AWD14-AVT23,IF(AND(AVT23&lt;=AWD14,AVT23&lt;=AWA14,AVV23&gt;AWB14),AWD14-AWA14,IF(AND(AVT23&gt;AWA14,AVV23&lt;=AWB14),AVV23-AVT23,IF(AND(AVT23&lt;=AWA14,AVV23&lt;=AWB14),AVV23-AWA14,0))))),0)),0)</f>
        <v>　</v>
      </c>
      <c r="AWB23" s="663"/>
      <c r="AWC23" s="664"/>
      <c r="AWD23" s="662" t="str">
        <f>IFERROR(IF(OR(AVS23="日",AVS23="祝",AVS23=0,AVT23=""),"　",MAX(IF(AND(AVT23&lt;=AWD14,AVV23&gt;AWE14),AWE14-AWD14,IF(AVV23&lt;=AWE14,0,IF(AND(AVT23&gt;AWD14,AVV23&gt;AWE14),AWE14-AVT23,0))),0)),0)</f>
        <v>　</v>
      </c>
      <c r="AWE23" s="663"/>
      <c r="AWF23" s="664"/>
      <c r="AWG23" s="662" t="str">
        <f>IFERROR(IF(OR(AVS23="日",AVS23="祝",AVS23=0,AVT23=""),"　",MAX(IF(AVT23&gt;AWG14,AVV23-AVT23,IF(AVT23&lt;=AWG14,AVV23-AWG14,0)),0)),0)</f>
        <v>　</v>
      </c>
      <c r="AWH23" s="663"/>
      <c r="AWI23" s="664"/>
      <c r="AWJ23" s="662" t="str">
        <f>IFERROR(IF(OR(AVS23="日",AVS23="祝",AVS23=0,AVT23=""),"　",MAX(IF(AND(AVT23&lt;=AWJ14,AVV23&gt;AWK14),AWK14-AWJ14,IF(AND(AVT23&gt;AWJ14,AVV23&lt;=AWK14),AVV23-AVT23,IF(AND(AVT23&lt;=AWJ14,AVV23&lt;=AWK14),AVV23-AWJ14,IF(AND(AVT23&gt;AWJ14,AVV23&gt;AWK14),AWK14-AVT23,0)))),0)),0)</f>
        <v>　</v>
      </c>
      <c r="AWK23" s="663"/>
      <c r="AWL23" s="664"/>
      <c r="AWM23" s="662" t="str">
        <f>IFERROR(IF(OR(AVS23="日",AVS23="祝",AVS23=0,AVT23=""),"　",MAX(IF(AND(AVT23&gt;AWP14,AVV23&gt;AWN14),0,IF(AND(AVT23&lt;=AWP14,AVT23&gt;AWM14,AVV23&gt;AWN14),AWP14-AVT23,IF(AND(AVT23&lt;=AWP14,AVT23&lt;=AWM14,AVV23&gt;AWN14),AWP14-AWM14,IF(AND(AVT23&gt;AWM14,AVV23&lt;=AWN14),AVV23-AVT23,IF(AND(AVT23&lt;=AWM14,AVV23&lt;=AWN14),AVV23-AWM14,0))))),0)),0)</f>
        <v>　</v>
      </c>
      <c r="AWN23" s="663"/>
      <c r="AWO23" s="664"/>
      <c r="AWP23" s="662" t="str">
        <f>IFERROR(IF(OR(AVS23="日",AVS23="祝",AVS23=0,AVT23=""),"　",MAX(IF(AND(AVT23&lt;=AWP14,AVV23&gt;AWQ14),AWQ14-AWP14,IF(AVV23&lt;=AWQ14,0,IF(AND(AVT23&gt;AWP14,AVV23&gt;AWQ14),AWQ14-AVT23,0))),0)),0)</f>
        <v>　</v>
      </c>
      <c r="AWQ23" s="663"/>
      <c r="AWR23" s="664"/>
      <c r="AWS23" s="662" t="str">
        <f t="shared" si="23"/>
        <v>　</v>
      </c>
      <c r="AWT23" s="663"/>
      <c r="AWU23" s="664"/>
      <c r="AWV23" s="665" t="str">
        <f>IF(AWY23="×",TIME(0,0,0),IF(AXI4="非常勤",AVX23,AWJ23))</f>
        <v>　</v>
      </c>
      <c r="AWW23" s="666"/>
      <c r="AWX23" s="667"/>
      <c r="AWY23" s="265"/>
      <c r="AWZ23" s="665" t="str">
        <f>IF(AXC23="×",TIME(0,0,0),IF(AXI4="非常勤",AWA23,AWM23))</f>
        <v>　</v>
      </c>
      <c r="AXA23" s="666"/>
      <c r="AXB23" s="667"/>
      <c r="AXC23" s="265"/>
      <c r="AXD23" s="665" t="str">
        <f>IF(AXG23="×",TIME(0,0,0),IF(AXI4="非常勤",AWD23,AWP23))</f>
        <v>　</v>
      </c>
      <c r="AXE23" s="666"/>
      <c r="AXF23" s="667"/>
      <c r="AXG23" s="265"/>
      <c r="AXH23" s="665" t="str">
        <f>IF(AXK23="×",TIME(0,0,0),IF(AXI4="非常勤",AWG23,AWS23))</f>
        <v>　</v>
      </c>
      <c r="AXI23" s="666"/>
      <c r="AXJ23" s="667"/>
      <c r="AXK23" s="265"/>
      <c r="AXL23" s="668"/>
      <c r="AXM23" s="669"/>
      <c r="AXN23" s="668"/>
      <c r="AXO23" s="670"/>
      <c r="AXP23" s="669"/>
      <c r="AXQ23" s="671"/>
      <c r="AXR23" s="672"/>
      <c r="AXS23" s="672"/>
      <c r="AXT23" s="673"/>
      <c r="AXU23" s="263">
        <f>$A$23</f>
        <v>9</v>
      </c>
      <c r="AXV23" s="264" t="str">
        <f>$B$23</f>
        <v>金</v>
      </c>
      <c r="AXW23" s="660"/>
      <c r="AXX23" s="661"/>
      <c r="AXY23" s="660"/>
      <c r="AXZ23" s="661"/>
      <c r="AYA23" s="662" t="str">
        <f>IFERROR(IF(OR(AXV23="日",AXV23="祝",AXV23=0,AXW23=""),"　",MAX(IF(AND(AXW23&lt;=AYA14,AXY23&gt;AYB14),AYB14-AYA14,IF(AND(AXW23&gt;AYA14,AXY23&lt;=AYB14),AXY23-AXW23,IF(AND(AXW23&lt;=AYA14,AXY23&lt;=AYB14),AXY23-AYA14,IF(AND(AXW23&gt;AYA14,AXY23&gt;AYB14),AYB14-AXW23,0)))),0)),0)</f>
        <v>　</v>
      </c>
      <c r="AYB23" s="663"/>
      <c r="AYC23" s="664"/>
      <c r="AYD23" s="662" t="str">
        <f>IFERROR(IF(OR(AXV23="日",AXV23="祝",AXV23=0,AXW23=""),"　",MAX(IF(AND(AXW23&gt;AYG14,AXY23&gt;AYE14),0,IF(AND(AXW23&lt;=AYG14,AXW23&gt;AYD14,AXY23&gt;AYE14),AYG14-AXW23,IF(AND(AXW23&lt;=AYG14,AXW23&lt;=AYD14,AXY23&gt;AYE14),AYG14-AYD14,IF(AND(AXW23&gt;AYD14,AXY23&lt;=AYE14),AXY23-AXW23,IF(AND(AXW23&lt;=AYD14,AXY23&lt;=AYE14),AXY23-AYD14,0))))),0)),0)</f>
        <v>　</v>
      </c>
      <c r="AYE23" s="663"/>
      <c r="AYF23" s="664"/>
      <c r="AYG23" s="662" t="str">
        <f>IFERROR(IF(OR(AXV23="日",AXV23="祝",AXV23=0,AXW23=""),"　",MAX(IF(AND(AXW23&lt;=AYG14,AXY23&gt;AYH14),AYH14-AYG14,IF(AXY23&lt;=AYH14,0,IF(AND(AXW23&gt;AYG14,AXY23&gt;AYH14),AYH14-AXW23,0))),0)),0)</f>
        <v>　</v>
      </c>
      <c r="AYH23" s="663"/>
      <c r="AYI23" s="664"/>
      <c r="AYJ23" s="662" t="str">
        <f>IFERROR(IF(OR(AXV23="日",AXV23="祝",AXV23=0,AXW23=""),"　",MAX(IF(AXW23&gt;AYJ14,AXY23-AXW23,IF(AXW23&lt;=AYJ14,AXY23-AYJ14,0)),0)),0)</f>
        <v>　</v>
      </c>
      <c r="AYK23" s="663"/>
      <c r="AYL23" s="664"/>
      <c r="AYM23" s="662" t="str">
        <f>IFERROR(IF(OR(AXV23="日",AXV23="祝",AXV23=0,AXW23=""),"　",MAX(IF(AND(AXW23&lt;=AYM14,AXY23&gt;AYN14),AYN14-AYM14,IF(AND(AXW23&gt;AYM14,AXY23&lt;=AYN14),AXY23-AXW23,IF(AND(AXW23&lt;=AYM14,AXY23&lt;=AYN14),AXY23-AYM14,IF(AND(AXW23&gt;AYM14,AXY23&gt;AYN14),AYN14-AXW23,0)))),0)),0)</f>
        <v>　</v>
      </c>
      <c r="AYN23" s="663"/>
      <c r="AYO23" s="664"/>
      <c r="AYP23" s="662" t="str">
        <f>IFERROR(IF(OR(AXV23="日",AXV23="祝",AXV23=0,AXW23=""),"　",MAX(IF(AND(AXW23&gt;AYS14,AXY23&gt;AYQ14),0,IF(AND(AXW23&lt;=AYS14,AXW23&gt;AYP14,AXY23&gt;AYQ14),AYS14-AXW23,IF(AND(AXW23&lt;=AYS14,AXW23&lt;=AYP14,AXY23&gt;AYQ14),AYS14-AYP14,IF(AND(AXW23&gt;AYP14,AXY23&lt;=AYQ14),AXY23-AXW23,IF(AND(AXW23&lt;=AYP14,AXY23&lt;=AYQ14),AXY23-AYP14,0))))),0)),0)</f>
        <v>　</v>
      </c>
      <c r="AYQ23" s="663"/>
      <c r="AYR23" s="664"/>
      <c r="AYS23" s="662" t="str">
        <f>IFERROR(IF(OR(AXV23="日",AXV23="祝",AXV23=0,AXW23=""),"　",MAX(IF(AND(AXW23&lt;=AYS14,AXY23&gt;AYT14),AYT14-AYS14,IF(AXY23&lt;=AYT14,0,IF(AND(AXW23&gt;AYS14,AXY23&gt;AYT14),AYT14-AXW23,0))),0)),0)</f>
        <v>　</v>
      </c>
      <c r="AYT23" s="663"/>
      <c r="AYU23" s="664"/>
      <c r="AYV23" s="662" t="str">
        <f t="shared" si="24"/>
        <v>　</v>
      </c>
      <c r="AYW23" s="663"/>
      <c r="AYX23" s="664"/>
      <c r="AYY23" s="665" t="str">
        <f>IF(AZB23="×",TIME(0,0,0),IF(AZL4="非常勤",AYA23,AYM23))</f>
        <v>　</v>
      </c>
      <c r="AYZ23" s="666"/>
      <c r="AZA23" s="667"/>
      <c r="AZB23" s="265"/>
      <c r="AZC23" s="665" t="str">
        <f>IF(AZF23="×",TIME(0,0,0),IF(AZL4="非常勤",AYD23,AYP23))</f>
        <v>　</v>
      </c>
      <c r="AZD23" s="666"/>
      <c r="AZE23" s="667"/>
      <c r="AZF23" s="265"/>
      <c r="AZG23" s="665" t="str">
        <f>IF(AZJ23="×",TIME(0,0,0),IF(AZL4="非常勤",AYG23,AYS23))</f>
        <v>　</v>
      </c>
      <c r="AZH23" s="666"/>
      <c r="AZI23" s="667"/>
      <c r="AZJ23" s="265"/>
      <c r="AZK23" s="665" t="str">
        <f>IF(AZN23="×",TIME(0,0,0),IF(AZL4="非常勤",AYJ23,AYV23))</f>
        <v>　</v>
      </c>
      <c r="AZL23" s="666"/>
      <c r="AZM23" s="667"/>
      <c r="AZN23" s="265"/>
      <c r="AZO23" s="668"/>
      <c r="AZP23" s="669"/>
      <c r="AZQ23" s="668"/>
      <c r="AZR23" s="670"/>
      <c r="AZS23" s="669"/>
      <c r="AZT23" s="671"/>
      <c r="AZU23" s="672"/>
      <c r="AZV23" s="672"/>
      <c r="AZW23" s="673"/>
      <c r="AZX23" s="263">
        <f>$A$23</f>
        <v>9</v>
      </c>
      <c r="AZY23" s="264" t="str">
        <f>$B$23</f>
        <v>金</v>
      </c>
      <c r="AZZ23" s="660"/>
      <c r="BAA23" s="661"/>
      <c r="BAB23" s="660"/>
      <c r="BAC23" s="661"/>
      <c r="BAD23" s="662" t="str">
        <f>IFERROR(IF(OR(AZY23="日",AZY23="祝",AZY23=0,AZZ23=""),"　",MAX(IF(AND(AZZ23&lt;=BAD14,BAB23&gt;BAE14),BAE14-BAD14,IF(AND(AZZ23&gt;BAD14,BAB23&lt;=BAE14),BAB23-AZZ23,IF(AND(AZZ23&lt;=BAD14,BAB23&lt;=BAE14),BAB23-BAD14,IF(AND(AZZ23&gt;BAD14,BAB23&gt;BAE14),BAE14-AZZ23,0)))),0)),0)</f>
        <v>　</v>
      </c>
      <c r="BAE23" s="663"/>
      <c r="BAF23" s="664"/>
      <c r="BAG23" s="662" t="str">
        <f>IFERROR(IF(OR(AZY23="日",AZY23="祝",AZY23=0,AZZ23=""),"　",MAX(IF(AND(AZZ23&gt;BAJ14,BAB23&gt;BAH14),0,IF(AND(AZZ23&lt;=BAJ14,AZZ23&gt;BAG14,BAB23&gt;BAH14),BAJ14-AZZ23,IF(AND(AZZ23&lt;=BAJ14,AZZ23&lt;=BAG14,BAB23&gt;BAH14),BAJ14-BAG14,IF(AND(AZZ23&gt;BAG14,BAB23&lt;=BAH14),BAB23-AZZ23,IF(AND(AZZ23&lt;=BAG14,BAB23&lt;=BAH14),BAB23-BAG14,0))))),0)),0)</f>
        <v>　</v>
      </c>
      <c r="BAH23" s="663"/>
      <c r="BAI23" s="664"/>
      <c r="BAJ23" s="662" t="str">
        <f>IFERROR(IF(OR(AZY23="日",AZY23="祝",AZY23=0,AZZ23=""),"　",MAX(IF(AND(AZZ23&lt;=BAJ14,BAB23&gt;BAK14),BAK14-BAJ14,IF(BAB23&lt;=BAK14,0,IF(AND(AZZ23&gt;BAJ14,BAB23&gt;BAK14),BAK14-AZZ23,0))),0)),0)</f>
        <v>　</v>
      </c>
      <c r="BAK23" s="663"/>
      <c r="BAL23" s="664"/>
      <c r="BAM23" s="662" t="str">
        <f>IFERROR(IF(OR(AZY23="日",AZY23="祝",AZY23=0,AZZ23=""),"　",MAX(IF(AZZ23&gt;BAM14,BAB23-AZZ23,IF(AZZ23&lt;=BAM14,BAB23-BAM14,0)),0)),0)</f>
        <v>　</v>
      </c>
      <c r="BAN23" s="663"/>
      <c r="BAO23" s="664"/>
      <c r="BAP23" s="662" t="str">
        <f>IFERROR(IF(OR(AZY23="日",AZY23="祝",AZY23=0,AZZ23=""),"　",MAX(IF(AND(AZZ23&lt;=BAP14,BAB23&gt;BAQ14),BAQ14-BAP14,IF(AND(AZZ23&gt;BAP14,BAB23&lt;=BAQ14),BAB23-AZZ23,IF(AND(AZZ23&lt;=BAP14,BAB23&lt;=BAQ14),BAB23-BAP14,IF(AND(AZZ23&gt;BAP14,BAB23&gt;BAQ14),BAQ14-AZZ23,0)))),0)),0)</f>
        <v>　</v>
      </c>
      <c r="BAQ23" s="663"/>
      <c r="BAR23" s="664"/>
      <c r="BAS23" s="662" t="str">
        <f>IFERROR(IF(OR(AZY23="日",AZY23="祝",AZY23=0,AZZ23=""),"　",MAX(IF(AND(AZZ23&gt;BAV14,BAB23&gt;BAT14),0,IF(AND(AZZ23&lt;=BAV14,AZZ23&gt;BAS14,BAB23&gt;BAT14),BAV14-AZZ23,IF(AND(AZZ23&lt;=BAV14,AZZ23&lt;=BAS14,BAB23&gt;BAT14),BAV14-BAS14,IF(AND(AZZ23&gt;BAS14,BAB23&lt;=BAT14),BAB23-AZZ23,IF(AND(AZZ23&lt;=BAS14,BAB23&lt;=BAT14),BAB23-BAS14,0))))),0)),0)</f>
        <v>　</v>
      </c>
      <c r="BAT23" s="663"/>
      <c r="BAU23" s="664"/>
      <c r="BAV23" s="662" t="str">
        <f>IFERROR(IF(OR(AZY23="日",AZY23="祝",AZY23=0,AZZ23=""),"　",MAX(IF(AND(AZZ23&lt;=BAV14,BAB23&gt;BAW14),BAW14-BAV14,IF(BAB23&lt;=BAW14,0,IF(AND(AZZ23&gt;BAV14,BAB23&gt;BAW14),BAW14-AZZ23,0))),0)),0)</f>
        <v>　</v>
      </c>
      <c r="BAW23" s="663"/>
      <c r="BAX23" s="664"/>
      <c r="BAY23" s="662" t="str">
        <f t="shared" si="25"/>
        <v>　</v>
      </c>
      <c r="BAZ23" s="663"/>
      <c r="BBA23" s="664"/>
      <c r="BBB23" s="665" t="str">
        <f>IF(BBE23="×",TIME(0,0,0),IF(BBO4="非常勤",BAD23,BAP23))</f>
        <v>　</v>
      </c>
      <c r="BBC23" s="666"/>
      <c r="BBD23" s="667"/>
      <c r="BBE23" s="265"/>
      <c r="BBF23" s="665" t="str">
        <f>IF(BBI23="×",TIME(0,0,0),IF(BBO4="非常勤",BAG23,BAS23))</f>
        <v>　</v>
      </c>
      <c r="BBG23" s="666"/>
      <c r="BBH23" s="667"/>
      <c r="BBI23" s="265"/>
      <c r="BBJ23" s="665" t="str">
        <f>IF(BBM23="×",TIME(0,0,0),IF(BBO4="非常勤",BAJ23,BAV23))</f>
        <v>　</v>
      </c>
      <c r="BBK23" s="666"/>
      <c r="BBL23" s="667"/>
      <c r="BBM23" s="265"/>
      <c r="BBN23" s="665" t="str">
        <f>IF(BBQ23="×",TIME(0,0,0),IF(BBO4="非常勤",BAM23,BAY23))</f>
        <v>　</v>
      </c>
      <c r="BBO23" s="666"/>
      <c r="BBP23" s="667"/>
      <c r="BBQ23" s="265"/>
      <c r="BBR23" s="668"/>
      <c r="BBS23" s="669"/>
      <c r="BBT23" s="668"/>
      <c r="BBU23" s="670"/>
      <c r="BBV23" s="669"/>
      <c r="BBW23" s="671"/>
      <c r="BBX23" s="672"/>
      <c r="BBY23" s="672"/>
      <c r="BBZ23" s="673"/>
      <c r="BCA23" s="263">
        <f>$A$23</f>
        <v>9</v>
      </c>
      <c r="BCB23" s="264" t="str">
        <f>$B$23</f>
        <v>金</v>
      </c>
      <c r="BCC23" s="660"/>
      <c r="BCD23" s="661"/>
      <c r="BCE23" s="660"/>
      <c r="BCF23" s="661"/>
      <c r="BCG23" s="662" t="str">
        <f>IFERROR(IF(OR(BCB23="日",BCB23="祝",BCB23=0,BCC23=""),"　",MAX(IF(AND(BCC23&lt;=BCG14,BCE23&gt;BCH14),BCH14-BCG14,IF(AND(BCC23&gt;BCG14,BCE23&lt;=BCH14),BCE23-BCC23,IF(AND(BCC23&lt;=BCG14,BCE23&lt;=BCH14),BCE23-BCG14,IF(AND(BCC23&gt;BCG14,BCE23&gt;BCH14),BCH14-BCC23,0)))),0)),0)</f>
        <v>　</v>
      </c>
      <c r="BCH23" s="663"/>
      <c r="BCI23" s="664"/>
      <c r="BCJ23" s="662" t="str">
        <f>IFERROR(IF(OR(BCB23="日",BCB23="祝",BCB23=0,BCC23=""),"　",MAX(IF(AND(BCC23&gt;BCM14,BCE23&gt;BCK14),0,IF(AND(BCC23&lt;=BCM14,BCC23&gt;BCJ14,BCE23&gt;BCK14),BCM14-BCC23,IF(AND(BCC23&lt;=BCM14,BCC23&lt;=BCJ14,BCE23&gt;BCK14),BCM14-BCJ14,IF(AND(BCC23&gt;BCJ14,BCE23&lt;=BCK14),BCE23-BCC23,IF(AND(BCC23&lt;=BCJ14,BCE23&lt;=BCK14),BCE23-BCJ14,0))))),0)),0)</f>
        <v>　</v>
      </c>
      <c r="BCK23" s="663"/>
      <c r="BCL23" s="664"/>
      <c r="BCM23" s="662" t="str">
        <f>IFERROR(IF(OR(BCB23="日",BCB23="祝",BCB23=0,BCC23=""),"　",MAX(IF(AND(BCC23&lt;=BCM14,BCE23&gt;BCN14),BCN14-BCM14,IF(BCE23&lt;=BCN14,0,IF(AND(BCC23&gt;BCM14,BCE23&gt;BCN14),BCN14-BCC23,0))),0)),0)</f>
        <v>　</v>
      </c>
      <c r="BCN23" s="663"/>
      <c r="BCO23" s="664"/>
      <c r="BCP23" s="662" t="str">
        <f>IFERROR(IF(OR(BCB23="日",BCB23="祝",BCB23=0,BCC23=""),"　",MAX(IF(BCC23&gt;BCP14,BCE23-BCC23,IF(BCC23&lt;=BCP14,BCE23-BCP14,0)),0)),0)</f>
        <v>　</v>
      </c>
      <c r="BCQ23" s="663"/>
      <c r="BCR23" s="664"/>
      <c r="BCS23" s="662" t="str">
        <f>IFERROR(IF(OR(BCB23="日",BCB23="祝",BCB23=0,BCC23=""),"　",MAX(IF(AND(BCC23&lt;=BCS14,BCE23&gt;BCT14),BCT14-BCS14,IF(AND(BCC23&gt;BCS14,BCE23&lt;=BCT14),BCE23-BCC23,IF(AND(BCC23&lt;=BCS14,BCE23&lt;=BCT14),BCE23-BCS14,IF(AND(BCC23&gt;BCS14,BCE23&gt;BCT14),BCT14-BCC23,0)))),0)),0)</f>
        <v>　</v>
      </c>
      <c r="BCT23" s="663"/>
      <c r="BCU23" s="664"/>
      <c r="BCV23" s="662" t="str">
        <f>IFERROR(IF(OR(BCB23="日",BCB23="祝",BCB23=0,BCC23=""),"　",MAX(IF(AND(BCC23&gt;BCY14,BCE23&gt;BCW14),0,IF(AND(BCC23&lt;=BCY14,BCC23&gt;BCV14,BCE23&gt;BCW14),BCY14-BCC23,IF(AND(BCC23&lt;=BCY14,BCC23&lt;=BCV14,BCE23&gt;BCW14),BCY14-BCV14,IF(AND(BCC23&gt;BCV14,BCE23&lt;=BCW14),BCE23-BCC23,IF(AND(BCC23&lt;=BCV14,BCE23&lt;=BCW14),BCE23-BCV14,0))))),0)),0)</f>
        <v>　</v>
      </c>
      <c r="BCW23" s="663"/>
      <c r="BCX23" s="664"/>
      <c r="BCY23" s="662" t="str">
        <f>IFERROR(IF(OR(BCB23="日",BCB23="祝",BCB23=0,BCC23=""),"　",MAX(IF(AND(BCC23&lt;=BCY14,BCE23&gt;BCZ14),BCZ14-BCY14,IF(BCE23&lt;=BCZ14,0,IF(AND(BCC23&gt;BCY14,BCE23&gt;BCZ14),BCZ14-BCC23,0))),0)),0)</f>
        <v>　</v>
      </c>
      <c r="BCZ23" s="663"/>
      <c r="BDA23" s="664"/>
      <c r="BDB23" s="662" t="str">
        <f t="shared" si="26"/>
        <v>　</v>
      </c>
      <c r="BDC23" s="663"/>
      <c r="BDD23" s="664"/>
      <c r="BDE23" s="665" t="str">
        <f>IF(BDH23="×",TIME(0,0,0),IF(BDR4="非常勤",BCG23,BCS23))</f>
        <v>　</v>
      </c>
      <c r="BDF23" s="666"/>
      <c r="BDG23" s="667"/>
      <c r="BDH23" s="265"/>
      <c r="BDI23" s="665" t="str">
        <f>IF(BDL23="×",TIME(0,0,0),IF(BDR4="非常勤",BCJ23,BCV23))</f>
        <v>　</v>
      </c>
      <c r="BDJ23" s="666"/>
      <c r="BDK23" s="667"/>
      <c r="BDL23" s="265"/>
      <c r="BDM23" s="665" t="str">
        <f>IF(BDP23="×",TIME(0,0,0),IF(BDR4="非常勤",BCM23,BCY23))</f>
        <v>　</v>
      </c>
      <c r="BDN23" s="666"/>
      <c r="BDO23" s="667"/>
      <c r="BDP23" s="265"/>
      <c r="BDQ23" s="665" t="str">
        <f>IF(BDT23="×",TIME(0,0,0),IF(BDR4="非常勤",BCP23,BDB23))</f>
        <v>　</v>
      </c>
      <c r="BDR23" s="666"/>
      <c r="BDS23" s="667"/>
      <c r="BDT23" s="265"/>
      <c r="BDU23" s="668"/>
      <c r="BDV23" s="669"/>
      <c r="BDW23" s="668"/>
      <c r="BDX23" s="670"/>
      <c r="BDY23" s="669"/>
      <c r="BDZ23" s="671"/>
      <c r="BEA23" s="672"/>
      <c r="BEB23" s="672"/>
      <c r="BEC23" s="673"/>
      <c r="BED23" s="263">
        <f>$A$23</f>
        <v>9</v>
      </c>
      <c r="BEE23" s="264" t="str">
        <f>$B$23</f>
        <v>金</v>
      </c>
      <c r="BEF23" s="660"/>
      <c r="BEG23" s="661"/>
      <c r="BEH23" s="660"/>
      <c r="BEI23" s="661"/>
      <c r="BEJ23" s="662" t="str">
        <f>IFERROR(IF(OR(BEE23="日",BEE23="祝",BEE23=0,BEF23=""),"　",MAX(IF(AND(BEF23&lt;=BEJ14,BEH23&gt;BEK14),BEK14-BEJ14,IF(AND(BEF23&gt;BEJ14,BEH23&lt;=BEK14),BEH23-BEF23,IF(AND(BEF23&lt;=BEJ14,BEH23&lt;=BEK14),BEH23-BEJ14,IF(AND(BEF23&gt;BEJ14,BEH23&gt;BEK14),BEK14-BEF23,0)))),0)),0)</f>
        <v>　</v>
      </c>
      <c r="BEK23" s="663"/>
      <c r="BEL23" s="664"/>
      <c r="BEM23" s="662" t="str">
        <f>IFERROR(IF(OR(BEE23="日",BEE23="祝",BEE23=0,BEF23=""),"　",MAX(IF(AND(BEF23&gt;BEP14,BEH23&gt;BEN14),0,IF(AND(BEF23&lt;=BEP14,BEF23&gt;BEM14,BEH23&gt;BEN14),BEP14-BEF23,IF(AND(BEF23&lt;=BEP14,BEF23&lt;=BEM14,BEH23&gt;BEN14),BEP14-BEM14,IF(AND(BEF23&gt;BEM14,BEH23&lt;=BEN14),BEH23-BEF23,IF(AND(BEF23&lt;=BEM14,BEH23&lt;=BEN14),BEH23-BEM14,0))))),0)),0)</f>
        <v>　</v>
      </c>
      <c r="BEN23" s="663"/>
      <c r="BEO23" s="664"/>
      <c r="BEP23" s="662" t="str">
        <f>IFERROR(IF(OR(BEE23="日",BEE23="祝",BEE23=0,BEF23=""),"　",MAX(IF(AND(BEF23&lt;=BEP14,BEH23&gt;BEQ14),BEQ14-BEP14,IF(BEH23&lt;=BEQ14,0,IF(AND(BEF23&gt;BEP14,BEH23&gt;BEQ14),BEQ14-BEF23,0))),0)),0)</f>
        <v>　</v>
      </c>
      <c r="BEQ23" s="663"/>
      <c r="BER23" s="664"/>
      <c r="BES23" s="662" t="str">
        <f>IFERROR(IF(OR(BEE23="日",BEE23="祝",BEE23=0,BEF23=""),"　",MAX(IF(BEF23&gt;BES14,BEH23-BEF23,IF(BEF23&lt;=BES14,BEH23-BES14,0)),0)),0)</f>
        <v>　</v>
      </c>
      <c r="BET23" s="663"/>
      <c r="BEU23" s="664"/>
      <c r="BEV23" s="662" t="str">
        <f>IFERROR(IF(OR(BEE23="日",BEE23="祝",BEE23=0,BEF23=""),"　",MAX(IF(AND(BEF23&lt;=BEV14,BEH23&gt;BEW14),BEW14-BEV14,IF(AND(BEF23&gt;BEV14,BEH23&lt;=BEW14),BEH23-BEF23,IF(AND(BEF23&lt;=BEV14,BEH23&lt;=BEW14),BEH23-BEV14,IF(AND(BEF23&gt;BEV14,BEH23&gt;BEW14),BEW14-BEF23,0)))),0)),0)</f>
        <v>　</v>
      </c>
      <c r="BEW23" s="663"/>
      <c r="BEX23" s="664"/>
      <c r="BEY23" s="662" t="str">
        <f>IFERROR(IF(OR(BEE23="日",BEE23="祝",BEE23=0,BEF23=""),"　",MAX(IF(AND(BEF23&gt;BFB14,BEH23&gt;BEZ14),0,IF(AND(BEF23&lt;=BFB14,BEF23&gt;BEY14,BEH23&gt;BEZ14),BFB14-BEF23,IF(AND(BEF23&lt;=BFB14,BEF23&lt;=BEY14,BEH23&gt;BEZ14),BFB14-BEY14,IF(AND(BEF23&gt;BEY14,BEH23&lt;=BEZ14),BEH23-BEF23,IF(AND(BEF23&lt;=BEY14,BEH23&lt;=BEZ14),BEH23-BEY14,0))))),0)),0)</f>
        <v>　</v>
      </c>
      <c r="BEZ23" s="663"/>
      <c r="BFA23" s="664"/>
      <c r="BFB23" s="662" t="str">
        <f>IFERROR(IF(OR(BEE23="日",BEE23="祝",BEE23=0,BEF23=""),"　",MAX(IF(AND(BEF23&lt;=BFB14,BEH23&gt;BFC14),BFC14-BFB14,IF(BEH23&lt;=BFC14,0,IF(AND(BEF23&gt;BFB14,BEH23&gt;BFC14),BFC14-BEF23,0))),0)),0)</f>
        <v>　</v>
      </c>
      <c r="BFC23" s="663"/>
      <c r="BFD23" s="664"/>
      <c r="BFE23" s="662" t="str">
        <f t="shared" si="27"/>
        <v>　</v>
      </c>
      <c r="BFF23" s="663"/>
      <c r="BFG23" s="664"/>
      <c r="BFH23" s="665" t="str">
        <f>IF(BFK23="×",TIME(0,0,0),IF(BFU4="非常勤",BEJ23,BEV23))</f>
        <v>　</v>
      </c>
      <c r="BFI23" s="666"/>
      <c r="BFJ23" s="667"/>
      <c r="BFK23" s="265"/>
      <c r="BFL23" s="665" t="str">
        <f>IF(BFO23="×",TIME(0,0,0),IF(BFU4="非常勤",BEM23,BEY23))</f>
        <v>　</v>
      </c>
      <c r="BFM23" s="666"/>
      <c r="BFN23" s="667"/>
      <c r="BFO23" s="265"/>
      <c r="BFP23" s="665" t="str">
        <f>IF(BFS23="×",TIME(0,0,0),IF(BFU4="非常勤",BEP23,BFB23))</f>
        <v>　</v>
      </c>
      <c r="BFQ23" s="666"/>
      <c r="BFR23" s="667"/>
      <c r="BFS23" s="265"/>
      <c r="BFT23" s="665" t="str">
        <f>IF(BFW23="×",TIME(0,0,0),IF(BFU4="非常勤",BES23,BFE23))</f>
        <v>　</v>
      </c>
      <c r="BFU23" s="666"/>
      <c r="BFV23" s="667"/>
      <c r="BFW23" s="265"/>
      <c r="BFX23" s="668"/>
      <c r="BFY23" s="669"/>
      <c r="BFZ23" s="668"/>
      <c r="BGA23" s="670"/>
      <c r="BGB23" s="669"/>
      <c r="BGC23" s="671"/>
      <c r="BGD23" s="672"/>
      <c r="BGE23" s="672"/>
      <c r="BGF23" s="673"/>
      <c r="BGG23" s="263">
        <f>$A$23</f>
        <v>9</v>
      </c>
      <c r="BGH23" s="264" t="str">
        <f>$B$23</f>
        <v>金</v>
      </c>
      <c r="BGI23" s="660"/>
      <c r="BGJ23" s="661"/>
      <c r="BGK23" s="660"/>
      <c r="BGL23" s="661"/>
      <c r="BGM23" s="662" t="str">
        <f>IFERROR(IF(OR(BGH23="日",BGH23="祝",BGH23=0,BGI23=""),"　",MAX(IF(AND(BGI23&lt;=BGM14,BGK23&gt;BGN14),BGN14-BGM14,IF(AND(BGI23&gt;BGM14,BGK23&lt;=BGN14),BGK23-BGI23,IF(AND(BGI23&lt;=BGM14,BGK23&lt;=BGN14),BGK23-BGM14,IF(AND(BGI23&gt;BGM14,BGK23&gt;BGN14),BGN14-BGI23,0)))),0)),0)</f>
        <v>　</v>
      </c>
      <c r="BGN23" s="663"/>
      <c r="BGO23" s="664"/>
      <c r="BGP23" s="662" t="str">
        <f>IFERROR(IF(OR(BGH23="日",BGH23="祝",BGH23=0,BGI23=""),"　",MAX(IF(AND(BGI23&gt;BGS14,BGK23&gt;BGQ14),0,IF(AND(BGI23&lt;=BGS14,BGI23&gt;BGP14,BGK23&gt;BGQ14),BGS14-BGI23,IF(AND(BGI23&lt;=BGS14,BGI23&lt;=BGP14,BGK23&gt;BGQ14),BGS14-BGP14,IF(AND(BGI23&gt;BGP14,BGK23&lt;=BGQ14),BGK23-BGI23,IF(AND(BGI23&lt;=BGP14,BGK23&lt;=BGQ14),BGK23-BGP14,0))))),0)),0)</f>
        <v>　</v>
      </c>
      <c r="BGQ23" s="663"/>
      <c r="BGR23" s="664"/>
      <c r="BGS23" s="662" t="str">
        <f>IFERROR(IF(OR(BGH23="日",BGH23="祝",BGH23=0,BGI23=""),"　",MAX(IF(AND(BGI23&lt;=BGS14,BGK23&gt;BGT14),BGT14-BGS14,IF(BGK23&lt;=BGT14,0,IF(AND(BGI23&gt;BGS14,BGK23&gt;BGT14),BGT14-BGI23,0))),0)),0)</f>
        <v>　</v>
      </c>
      <c r="BGT23" s="663"/>
      <c r="BGU23" s="664"/>
      <c r="BGV23" s="662" t="str">
        <f>IFERROR(IF(OR(BGH23="日",BGH23="祝",BGH23=0,BGI23=""),"　",MAX(IF(BGI23&gt;BGV14,BGK23-BGI23,IF(BGI23&lt;=BGV14,BGK23-BGV14,0)),0)),0)</f>
        <v>　</v>
      </c>
      <c r="BGW23" s="663"/>
      <c r="BGX23" s="664"/>
      <c r="BGY23" s="662" t="str">
        <f>IFERROR(IF(OR(BGH23="日",BGH23="祝",BGH23=0,BGI23=""),"　",MAX(IF(AND(BGI23&lt;=BGY14,BGK23&gt;BGZ14),BGZ14-BGY14,IF(AND(BGI23&gt;BGY14,BGK23&lt;=BGZ14),BGK23-BGI23,IF(AND(BGI23&lt;=BGY14,BGK23&lt;=BGZ14),BGK23-BGY14,IF(AND(BGI23&gt;BGY14,BGK23&gt;BGZ14),BGZ14-BGI23,0)))),0)),0)</f>
        <v>　</v>
      </c>
      <c r="BGZ23" s="663"/>
      <c r="BHA23" s="664"/>
      <c r="BHB23" s="662" t="str">
        <f>IFERROR(IF(OR(BGH23="日",BGH23="祝",BGH23=0,BGI23=""),"　",MAX(IF(AND(BGI23&gt;BHE14,BGK23&gt;BHC14),0,IF(AND(BGI23&lt;=BHE14,BGI23&gt;BHB14,BGK23&gt;BHC14),BHE14-BGI23,IF(AND(BGI23&lt;=BHE14,BGI23&lt;=BHB14,BGK23&gt;BHC14),BHE14-BHB14,IF(AND(BGI23&gt;BHB14,BGK23&lt;=BHC14),BGK23-BGI23,IF(AND(BGI23&lt;=BHB14,BGK23&lt;=BHC14),BGK23-BHB14,0))))),0)),0)</f>
        <v>　</v>
      </c>
      <c r="BHC23" s="663"/>
      <c r="BHD23" s="664"/>
      <c r="BHE23" s="662" t="str">
        <f>IFERROR(IF(OR(BGH23="日",BGH23="祝",BGH23=0,BGI23=""),"　",MAX(IF(AND(BGI23&lt;=BHE14,BGK23&gt;BHF14),BHF14-BHE14,IF(BGK23&lt;=BHF14,0,IF(AND(BGI23&gt;BHE14,BGK23&gt;BHF14),BHF14-BGI23,0))),0)),0)</f>
        <v>　</v>
      </c>
      <c r="BHF23" s="663"/>
      <c r="BHG23" s="664"/>
      <c r="BHH23" s="662" t="str">
        <f t="shared" si="28"/>
        <v>　</v>
      </c>
      <c r="BHI23" s="663"/>
      <c r="BHJ23" s="664"/>
      <c r="BHK23" s="665" t="str">
        <f>IF(BHN23="×",TIME(0,0,0),IF(BHX4="非常勤",BGM23,BGY23))</f>
        <v>　</v>
      </c>
      <c r="BHL23" s="666"/>
      <c r="BHM23" s="667"/>
      <c r="BHN23" s="265"/>
      <c r="BHO23" s="665" t="str">
        <f>IF(BHR23="×",TIME(0,0,0),IF(BHX4="非常勤",BGP23,BHB23))</f>
        <v>　</v>
      </c>
      <c r="BHP23" s="666"/>
      <c r="BHQ23" s="667"/>
      <c r="BHR23" s="265"/>
      <c r="BHS23" s="665" t="str">
        <f>IF(BHV23="×",TIME(0,0,0),IF(BHX4="非常勤",BGS23,BHE23))</f>
        <v>　</v>
      </c>
      <c r="BHT23" s="666"/>
      <c r="BHU23" s="667"/>
      <c r="BHV23" s="265"/>
      <c r="BHW23" s="665" t="str">
        <f>IF(BHZ23="×",TIME(0,0,0),IF(BHX4="非常勤",BGV23,BHH23))</f>
        <v>　</v>
      </c>
      <c r="BHX23" s="666"/>
      <c r="BHY23" s="667"/>
      <c r="BHZ23" s="265"/>
      <c r="BIA23" s="668"/>
      <c r="BIB23" s="669"/>
      <c r="BIC23" s="668"/>
      <c r="BID23" s="670"/>
      <c r="BIE23" s="669"/>
      <c r="BIF23" s="671"/>
      <c r="BIG23" s="672"/>
      <c r="BIH23" s="672"/>
      <c r="BII23" s="673"/>
      <c r="BIJ23" s="263">
        <f>$A$23</f>
        <v>9</v>
      </c>
      <c r="BIK23" s="264" t="str">
        <f>$B$23</f>
        <v>金</v>
      </c>
      <c r="BIL23" s="660"/>
      <c r="BIM23" s="661"/>
      <c r="BIN23" s="660"/>
      <c r="BIO23" s="661"/>
      <c r="BIP23" s="662" t="str">
        <f>IFERROR(IF(OR(BIK23="日",BIK23="祝",BIK23=0,BIL23=""),"　",MAX(IF(AND(BIL23&lt;=BIP14,BIN23&gt;BIQ14),BIQ14-BIP14,IF(AND(BIL23&gt;BIP14,BIN23&lt;=BIQ14),BIN23-BIL23,IF(AND(BIL23&lt;=BIP14,BIN23&lt;=BIQ14),BIN23-BIP14,IF(AND(BIL23&gt;BIP14,BIN23&gt;BIQ14),BIQ14-BIL23,0)))),0)),0)</f>
        <v>　</v>
      </c>
      <c r="BIQ23" s="663"/>
      <c r="BIR23" s="664"/>
      <c r="BIS23" s="662" t="str">
        <f>IFERROR(IF(OR(BIK23="日",BIK23="祝",BIK23=0,BIL23=""),"　",MAX(IF(AND(BIL23&gt;BIV14,BIN23&gt;BIT14),0,IF(AND(BIL23&lt;=BIV14,BIL23&gt;BIS14,BIN23&gt;BIT14),BIV14-BIL23,IF(AND(BIL23&lt;=BIV14,BIL23&lt;=BIS14,BIN23&gt;BIT14),BIV14-BIS14,IF(AND(BIL23&gt;BIS14,BIN23&lt;=BIT14),BIN23-BIL23,IF(AND(BIL23&lt;=BIS14,BIN23&lt;=BIT14),BIN23-BIS14,0))))),0)),0)</f>
        <v>　</v>
      </c>
      <c r="BIT23" s="663"/>
      <c r="BIU23" s="664"/>
      <c r="BIV23" s="662" t="str">
        <f>IFERROR(IF(OR(BIK23="日",BIK23="祝",BIK23=0,BIL23=""),"　",MAX(IF(AND(BIL23&lt;=BIV14,BIN23&gt;BIW14),BIW14-BIV14,IF(BIN23&lt;=BIW14,0,IF(AND(BIL23&gt;BIV14,BIN23&gt;BIW14),BIW14-BIL23,0))),0)),0)</f>
        <v>　</v>
      </c>
      <c r="BIW23" s="663"/>
      <c r="BIX23" s="664"/>
      <c r="BIY23" s="662" t="str">
        <f>IFERROR(IF(OR(BIK23="日",BIK23="祝",BIK23=0,BIL23=""),"　",MAX(IF(BIL23&gt;BIY14,BIN23-BIL23,IF(BIL23&lt;=BIY14,BIN23-BIY14,0)),0)),0)</f>
        <v>　</v>
      </c>
      <c r="BIZ23" s="663"/>
      <c r="BJA23" s="664"/>
      <c r="BJB23" s="662" t="str">
        <f>IFERROR(IF(OR(BIK23="日",BIK23="祝",BIK23=0,BIL23=""),"　",MAX(IF(AND(BIL23&lt;=BJB14,BIN23&gt;BJC14),BJC14-BJB14,IF(AND(BIL23&gt;BJB14,BIN23&lt;=BJC14),BIN23-BIL23,IF(AND(BIL23&lt;=BJB14,BIN23&lt;=BJC14),BIN23-BJB14,IF(AND(BIL23&gt;BJB14,BIN23&gt;BJC14),BJC14-BIL23,0)))),0)),0)</f>
        <v>　</v>
      </c>
      <c r="BJC23" s="663"/>
      <c r="BJD23" s="664"/>
      <c r="BJE23" s="662" t="str">
        <f>IFERROR(IF(OR(BIK23="日",BIK23="祝",BIK23=0,BIL23=""),"　",MAX(IF(AND(BIL23&gt;BJH14,BIN23&gt;BJF14),0,IF(AND(BIL23&lt;=BJH14,BIL23&gt;BJE14,BIN23&gt;BJF14),BJH14-BIL23,IF(AND(BIL23&lt;=BJH14,BIL23&lt;=BJE14,BIN23&gt;BJF14),BJH14-BJE14,IF(AND(BIL23&gt;BJE14,BIN23&lt;=BJF14),BIN23-BIL23,IF(AND(BIL23&lt;=BJE14,BIN23&lt;=BJF14),BIN23-BJE14,0))))),0)),0)</f>
        <v>　</v>
      </c>
      <c r="BJF23" s="663"/>
      <c r="BJG23" s="664"/>
      <c r="BJH23" s="662" t="str">
        <f>IFERROR(IF(OR(BIK23="日",BIK23="祝",BIK23=0,BIL23=""),"　",MAX(IF(AND(BIL23&lt;=BJH14,BIN23&gt;BJI14),BJI14-BJH14,IF(BIN23&lt;=BJI14,0,IF(AND(BIL23&gt;BJH14,BIN23&gt;BJI14),BJI14-BIL23,0))),0)),0)</f>
        <v>　</v>
      </c>
      <c r="BJI23" s="663"/>
      <c r="BJJ23" s="664"/>
      <c r="BJK23" s="662" t="str">
        <f t="shared" si="29"/>
        <v>　</v>
      </c>
      <c r="BJL23" s="663"/>
      <c r="BJM23" s="664"/>
      <c r="BJN23" s="665" t="str">
        <f>IF(BJQ23="×",TIME(0,0,0),IF(BKA4="非常勤",BIP23,BJB23))</f>
        <v>　</v>
      </c>
      <c r="BJO23" s="666"/>
      <c r="BJP23" s="667"/>
      <c r="BJQ23" s="265"/>
      <c r="BJR23" s="665" t="str">
        <f>IF(BJU23="×",TIME(0,0,0),IF(BKA4="非常勤",BIS23,BJE23))</f>
        <v>　</v>
      </c>
      <c r="BJS23" s="666"/>
      <c r="BJT23" s="667"/>
      <c r="BJU23" s="265"/>
      <c r="BJV23" s="665" t="str">
        <f>IF(BJY23="×",TIME(0,0,0),IF(BKA4="非常勤",BIV23,BJH23))</f>
        <v>　</v>
      </c>
      <c r="BJW23" s="666"/>
      <c r="BJX23" s="667"/>
      <c r="BJY23" s="265"/>
      <c r="BJZ23" s="665" t="str">
        <f>IF(BKC23="×",TIME(0,0,0),IF(BKA4="非常勤",BIY23,BJK23))</f>
        <v>　</v>
      </c>
      <c r="BKA23" s="666"/>
      <c r="BKB23" s="667"/>
      <c r="BKC23" s="265"/>
      <c r="BKD23" s="668"/>
      <c r="BKE23" s="669"/>
      <c r="BKF23" s="668"/>
      <c r="BKG23" s="670"/>
      <c r="BKH23" s="669"/>
      <c r="BKI23" s="671"/>
      <c r="BKJ23" s="672"/>
      <c r="BKK23" s="672"/>
      <c r="BKL23" s="673"/>
      <c r="BKM23" s="263">
        <f>$A$23</f>
        <v>9</v>
      </c>
      <c r="BKN23" s="264" t="str">
        <f>$B$23</f>
        <v>金</v>
      </c>
      <c r="BKO23" s="660"/>
      <c r="BKP23" s="661"/>
      <c r="BKQ23" s="660"/>
      <c r="BKR23" s="661"/>
      <c r="BKS23" s="662" t="str">
        <f>IFERROR(IF(OR(BKN23="日",BKN23="祝",BKN23=0,BKO23=""),"　",MAX(IF(AND(BKO23&lt;=BKS14,BKQ23&gt;BKT14),BKT14-BKS14,IF(AND(BKO23&gt;BKS14,BKQ23&lt;=BKT14),BKQ23-BKO23,IF(AND(BKO23&lt;=BKS14,BKQ23&lt;=BKT14),BKQ23-BKS14,IF(AND(BKO23&gt;BKS14,BKQ23&gt;BKT14),BKT14-BKO23,0)))),0)),0)</f>
        <v>　</v>
      </c>
      <c r="BKT23" s="663"/>
      <c r="BKU23" s="664"/>
      <c r="BKV23" s="662" t="str">
        <f>IFERROR(IF(OR(BKN23="日",BKN23="祝",BKN23=0,BKO23=""),"　",MAX(IF(AND(BKO23&gt;BKY14,BKQ23&gt;BKW14),0,IF(AND(BKO23&lt;=BKY14,BKO23&gt;BKV14,BKQ23&gt;BKW14),BKY14-BKO23,IF(AND(BKO23&lt;=BKY14,BKO23&lt;=BKV14,BKQ23&gt;BKW14),BKY14-BKV14,IF(AND(BKO23&gt;BKV14,BKQ23&lt;=BKW14),BKQ23-BKO23,IF(AND(BKO23&lt;=BKV14,BKQ23&lt;=BKW14),BKQ23-BKV14,0))))),0)),0)</f>
        <v>　</v>
      </c>
      <c r="BKW23" s="663"/>
      <c r="BKX23" s="664"/>
      <c r="BKY23" s="662" t="str">
        <f>IFERROR(IF(OR(BKN23="日",BKN23="祝",BKN23=0,BKO23=""),"　",MAX(IF(AND(BKO23&lt;=BKY14,BKQ23&gt;BKZ14),BKZ14-BKY14,IF(BKQ23&lt;=BKZ14,0,IF(AND(BKO23&gt;BKY14,BKQ23&gt;BKZ14),BKZ14-BKO23,0))),0)),0)</f>
        <v>　</v>
      </c>
      <c r="BKZ23" s="663"/>
      <c r="BLA23" s="664"/>
      <c r="BLB23" s="662" t="str">
        <f>IFERROR(IF(OR(BKN23="日",BKN23="祝",BKN23=0,BKO23=""),"　",MAX(IF(BKO23&gt;BLB14,BKQ23-BKO23,IF(BKO23&lt;=BLB14,BKQ23-BLB14,0)),0)),0)</f>
        <v>　</v>
      </c>
      <c r="BLC23" s="663"/>
      <c r="BLD23" s="664"/>
      <c r="BLE23" s="662" t="str">
        <f>IFERROR(IF(OR(BKN23="日",BKN23="祝",BKN23=0,BKO23=""),"　",MAX(IF(AND(BKO23&lt;=BLE14,BKQ23&gt;BLF14),BLF14-BLE14,IF(AND(BKO23&gt;BLE14,BKQ23&lt;=BLF14),BKQ23-BKO23,IF(AND(BKO23&lt;=BLE14,BKQ23&lt;=BLF14),BKQ23-BLE14,IF(AND(BKO23&gt;BLE14,BKQ23&gt;BLF14),BLF14-BKO23,0)))),0)),0)</f>
        <v>　</v>
      </c>
      <c r="BLF23" s="663"/>
      <c r="BLG23" s="664"/>
      <c r="BLH23" s="662" t="str">
        <f>IFERROR(IF(OR(BKN23="日",BKN23="祝",BKN23=0,BKO23=""),"　",MAX(IF(AND(BKO23&gt;BLK14,BKQ23&gt;BLI14),0,IF(AND(BKO23&lt;=BLK14,BKO23&gt;BLH14,BKQ23&gt;BLI14),BLK14-BKO23,IF(AND(BKO23&lt;=BLK14,BKO23&lt;=BLH14,BKQ23&gt;BLI14),BLK14-BLH14,IF(AND(BKO23&gt;BLH14,BKQ23&lt;=BLI14),BKQ23-BKO23,IF(AND(BKO23&lt;=BLH14,BKQ23&lt;=BLI14),BKQ23-BLH14,0))))),0)),0)</f>
        <v>　</v>
      </c>
      <c r="BLI23" s="663"/>
      <c r="BLJ23" s="664"/>
      <c r="BLK23" s="662" t="str">
        <f>IFERROR(IF(OR(BKN23="日",BKN23="祝",BKN23=0,BKO23=""),"　",MAX(IF(AND(BKO23&lt;=BLK14,BKQ23&gt;BLL14),BLL14-BLK14,IF(BKQ23&lt;=BLL14,0,IF(AND(BKO23&gt;BLK14,BKQ23&gt;BLL14),BLL14-BKO23,0))),0)),0)</f>
        <v>　</v>
      </c>
      <c r="BLL23" s="663"/>
      <c r="BLM23" s="664"/>
      <c r="BLN23" s="662" t="str">
        <f t="shared" si="30"/>
        <v>　</v>
      </c>
      <c r="BLO23" s="663"/>
      <c r="BLP23" s="664"/>
      <c r="BLQ23" s="665" t="str">
        <f>IF(BLT23="×",TIME(0,0,0),IF(BMD4="非常勤",BKS23,BLE23))</f>
        <v>　</v>
      </c>
      <c r="BLR23" s="666"/>
      <c r="BLS23" s="667"/>
      <c r="BLT23" s="265"/>
      <c r="BLU23" s="665" t="str">
        <f>IF(BLX23="×",TIME(0,0,0),IF(BMD4="非常勤",BKV23,BLH23))</f>
        <v>　</v>
      </c>
      <c r="BLV23" s="666"/>
      <c r="BLW23" s="667"/>
      <c r="BLX23" s="265"/>
      <c r="BLY23" s="665" t="str">
        <f>IF(BMB23="×",TIME(0,0,0),IF(BMD4="非常勤",BKY23,BLK23))</f>
        <v>　</v>
      </c>
      <c r="BLZ23" s="666"/>
      <c r="BMA23" s="667"/>
      <c r="BMB23" s="265"/>
      <c r="BMC23" s="665" t="str">
        <f>IF(BMF23="×",TIME(0,0,0),IF(BMD4="非常勤",BLB23,BLN23))</f>
        <v>　</v>
      </c>
      <c r="BMD23" s="666"/>
      <c r="BME23" s="667"/>
      <c r="BMF23" s="265"/>
      <c r="BMG23" s="668"/>
      <c r="BMH23" s="669"/>
      <c r="BMI23" s="668"/>
      <c r="BMJ23" s="670"/>
      <c r="BMK23" s="669"/>
      <c r="BML23" s="671"/>
      <c r="BMM23" s="672"/>
      <c r="BMN23" s="672"/>
      <c r="BMO23" s="673"/>
      <c r="BMP23" s="263">
        <f>$A$23</f>
        <v>9</v>
      </c>
      <c r="BMQ23" s="264" t="str">
        <f>$B$23</f>
        <v>金</v>
      </c>
      <c r="BMR23" s="660"/>
      <c r="BMS23" s="661"/>
      <c r="BMT23" s="660"/>
      <c r="BMU23" s="661"/>
      <c r="BMV23" s="662" t="str">
        <f>IFERROR(IF(OR(BMQ23="日",BMQ23="祝",BMQ23=0,BMR23=""),"　",MAX(IF(AND(BMR23&lt;=BMV14,BMT23&gt;BMW14),BMW14-BMV14,IF(AND(BMR23&gt;BMV14,BMT23&lt;=BMW14),BMT23-BMR23,IF(AND(BMR23&lt;=BMV14,BMT23&lt;=BMW14),BMT23-BMV14,IF(AND(BMR23&gt;BMV14,BMT23&gt;BMW14),BMW14-BMR23,0)))),0)),0)</f>
        <v>　</v>
      </c>
      <c r="BMW23" s="663"/>
      <c r="BMX23" s="664"/>
      <c r="BMY23" s="662" t="str">
        <f>IFERROR(IF(OR(BMQ23="日",BMQ23="祝",BMQ23=0,BMR23=""),"　",MAX(IF(AND(BMR23&gt;BNB14,BMT23&gt;BMZ14),0,IF(AND(BMR23&lt;=BNB14,BMR23&gt;BMY14,BMT23&gt;BMZ14),BNB14-BMR23,IF(AND(BMR23&lt;=BNB14,BMR23&lt;=BMY14,BMT23&gt;BMZ14),BNB14-BMY14,IF(AND(BMR23&gt;BMY14,BMT23&lt;=BMZ14),BMT23-BMR23,IF(AND(BMR23&lt;=BMY14,BMT23&lt;=BMZ14),BMT23-BMY14,0))))),0)),0)</f>
        <v>　</v>
      </c>
      <c r="BMZ23" s="663"/>
      <c r="BNA23" s="664"/>
      <c r="BNB23" s="662" t="str">
        <f>IFERROR(IF(OR(BMQ23="日",BMQ23="祝",BMQ23=0,BMR23=""),"　",MAX(IF(AND(BMR23&lt;=BNB14,BMT23&gt;BNC14),BNC14-BNB14,IF(BMT23&lt;=BNC14,0,IF(AND(BMR23&gt;BNB14,BMT23&gt;BNC14),BNC14-BMR23,0))),0)),0)</f>
        <v>　</v>
      </c>
      <c r="BNC23" s="663"/>
      <c r="BND23" s="664"/>
      <c r="BNE23" s="662" t="str">
        <f>IFERROR(IF(OR(BMQ23="日",BMQ23="祝",BMQ23=0,BMR23=""),"　",MAX(IF(BMR23&gt;BNE14,BMT23-BMR23,IF(BMR23&lt;=BNE14,BMT23-BNE14,0)),0)),0)</f>
        <v>　</v>
      </c>
      <c r="BNF23" s="663"/>
      <c r="BNG23" s="664"/>
      <c r="BNH23" s="662" t="str">
        <f>IFERROR(IF(OR(BMQ23="日",BMQ23="祝",BMQ23=0,BMR23=""),"　",MAX(IF(AND(BMR23&lt;=BNH14,BMT23&gt;BNI14),BNI14-BNH14,IF(AND(BMR23&gt;BNH14,BMT23&lt;=BNI14),BMT23-BMR23,IF(AND(BMR23&lt;=BNH14,BMT23&lt;=BNI14),BMT23-BNH14,IF(AND(BMR23&gt;BNH14,BMT23&gt;BNI14),BNI14-BMR23,0)))),0)),0)</f>
        <v>　</v>
      </c>
      <c r="BNI23" s="663"/>
      <c r="BNJ23" s="664"/>
      <c r="BNK23" s="662" t="str">
        <f>IFERROR(IF(OR(BMQ23="日",BMQ23="祝",BMQ23=0,BMR23=""),"　",MAX(IF(AND(BMR23&gt;BNN14,BMT23&gt;BNL14),0,IF(AND(BMR23&lt;=BNN14,BMR23&gt;BNK14,BMT23&gt;BNL14),BNN14-BMR23,IF(AND(BMR23&lt;=BNN14,BMR23&lt;=BNK14,BMT23&gt;BNL14),BNN14-BNK14,IF(AND(BMR23&gt;BNK14,BMT23&lt;=BNL14),BMT23-BMR23,IF(AND(BMR23&lt;=BNK14,BMT23&lt;=BNL14),BMT23-BNK14,0))))),0)),0)</f>
        <v>　</v>
      </c>
      <c r="BNL23" s="663"/>
      <c r="BNM23" s="664"/>
      <c r="BNN23" s="662" t="str">
        <f>IFERROR(IF(OR(BMQ23="日",BMQ23="祝",BMQ23=0,BMR23=""),"　",MAX(IF(AND(BMR23&lt;=BNN14,BMT23&gt;BNO14),BNO14-BNN14,IF(BMT23&lt;=BNO14,0,IF(AND(BMR23&gt;BNN14,BMT23&gt;BNO14),BNO14-BMR23,0))),0)),0)</f>
        <v>　</v>
      </c>
      <c r="BNO23" s="663"/>
      <c r="BNP23" s="664"/>
      <c r="BNQ23" s="662" t="str">
        <f t="shared" si="31"/>
        <v>　</v>
      </c>
      <c r="BNR23" s="663"/>
      <c r="BNS23" s="664"/>
      <c r="BNT23" s="665" t="str">
        <f>IF(BNW23="×",TIME(0,0,0),IF(BOG4="非常勤",BMV23,BNH23))</f>
        <v>　</v>
      </c>
      <c r="BNU23" s="666"/>
      <c r="BNV23" s="667"/>
      <c r="BNW23" s="265"/>
      <c r="BNX23" s="665" t="str">
        <f>IF(BOA23="×",TIME(0,0,0),IF(BOG4="非常勤",BMY23,BNK23))</f>
        <v>　</v>
      </c>
      <c r="BNY23" s="666"/>
      <c r="BNZ23" s="667"/>
      <c r="BOA23" s="265"/>
      <c r="BOB23" s="665" t="str">
        <f>IF(BOE23="×",TIME(0,0,0),IF(BOG4="非常勤",BNB23,BNN23))</f>
        <v>　</v>
      </c>
      <c r="BOC23" s="666"/>
      <c r="BOD23" s="667"/>
      <c r="BOE23" s="265"/>
      <c r="BOF23" s="665" t="str">
        <f>IF(BOI23="×",TIME(0,0,0),IF(BOG4="非常勤",BNE23,BNQ23))</f>
        <v>　</v>
      </c>
      <c r="BOG23" s="666"/>
      <c r="BOH23" s="667"/>
      <c r="BOI23" s="265"/>
      <c r="BOJ23" s="668"/>
      <c r="BOK23" s="669"/>
      <c r="BOL23" s="668"/>
      <c r="BOM23" s="670"/>
      <c r="BON23" s="669"/>
      <c r="BOO23" s="671"/>
      <c r="BOP23" s="672"/>
      <c r="BOQ23" s="672"/>
      <c r="BOR23" s="673"/>
      <c r="BOS23" s="263">
        <f>$A$23</f>
        <v>9</v>
      </c>
      <c r="BOT23" s="264" t="str">
        <f>$B$23</f>
        <v>金</v>
      </c>
      <c r="BOU23" s="660"/>
      <c r="BOV23" s="661"/>
      <c r="BOW23" s="660"/>
      <c r="BOX23" s="661"/>
      <c r="BOY23" s="662" t="str">
        <f>IFERROR(IF(OR(BOT23="日",BOT23="祝",BOT23=0,BOU23=""),"　",MAX(IF(AND(BOU23&lt;=BOY14,BOW23&gt;BOZ14),BOZ14-BOY14,IF(AND(BOU23&gt;BOY14,BOW23&lt;=BOZ14),BOW23-BOU23,IF(AND(BOU23&lt;=BOY14,BOW23&lt;=BOZ14),BOW23-BOY14,IF(AND(BOU23&gt;BOY14,BOW23&gt;BOZ14),BOZ14-BOU23,0)))),0)),0)</f>
        <v>　</v>
      </c>
      <c r="BOZ23" s="663"/>
      <c r="BPA23" s="664"/>
      <c r="BPB23" s="662" t="str">
        <f>IFERROR(IF(OR(BOT23="日",BOT23="祝",BOT23=0,BOU23=""),"　",MAX(IF(AND(BOU23&gt;BPE14,BOW23&gt;BPC14),0,IF(AND(BOU23&lt;=BPE14,BOU23&gt;BPB14,BOW23&gt;BPC14),BPE14-BOU23,IF(AND(BOU23&lt;=BPE14,BOU23&lt;=BPB14,BOW23&gt;BPC14),BPE14-BPB14,IF(AND(BOU23&gt;BPB14,BOW23&lt;=BPC14),BOW23-BOU23,IF(AND(BOU23&lt;=BPB14,BOW23&lt;=BPC14),BOW23-BPB14,0))))),0)),0)</f>
        <v>　</v>
      </c>
      <c r="BPC23" s="663"/>
      <c r="BPD23" s="664"/>
      <c r="BPE23" s="662" t="str">
        <f>IFERROR(IF(OR(BOT23="日",BOT23="祝",BOT23=0,BOU23=""),"　",MAX(IF(AND(BOU23&lt;=BPE14,BOW23&gt;BPF14),BPF14-BPE14,IF(BOW23&lt;=BPF14,0,IF(AND(BOU23&gt;BPE14,BOW23&gt;BPF14),BPF14-BOU23,0))),0)),0)</f>
        <v>　</v>
      </c>
      <c r="BPF23" s="663"/>
      <c r="BPG23" s="664"/>
      <c r="BPH23" s="662" t="str">
        <f>IFERROR(IF(OR(BOT23="日",BOT23="祝",BOT23=0,BOU23=""),"　",MAX(IF(BOU23&gt;BPH14,BOW23-BOU23,IF(BOU23&lt;=BPH14,BOW23-BPH14,0)),0)),0)</f>
        <v>　</v>
      </c>
      <c r="BPI23" s="663"/>
      <c r="BPJ23" s="664"/>
      <c r="BPK23" s="662" t="str">
        <f>IFERROR(IF(OR(BOT23="日",BOT23="祝",BOT23=0,BOU23=""),"　",MAX(IF(AND(BOU23&lt;=BPK14,BOW23&gt;BPL14),BPL14-BPK14,IF(AND(BOU23&gt;BPK14,BOW23&lt;=BPL14),BOW23-BOU23,IF(AND(BOU23&lt;=BPK14,BOW23&lt;=BPL14),BOW23-BPK14,IF(AND(BOU23&gt;BPK14,BOW23&gt;BPL14),BPL14-BOU23,0)))),0)),0)</f>
        <v>　</v>
      </c>
      <c r="BPL23" s="663"/>
      <c r="BPM23" s="664"/>
      <c r="BPN23" s="662" t="str">
        <f>IFERROR(IF(OR(BOT23="日",BOT23="祝",BOT23=0,BOU23=""),"　",MAX(IF(AND(BOU23&gt;BPQ14,BOW23&gt;BPO14),0,IF(AND(BOU23&lt;=BPQ14,BOU23&gt;BPN14,BOW23&gt;BPO14),BPQ14-BOU23,IF(AND(BOU23&lt;=BPQ14,BOU23&lt;=BPN14,BOW23&gt;BPO14),BPQ14-BPN14,IF(AND(BOU23&gt;BPN14,BOW23&lt;=BPO14),BOW23-BOU23,IF(AND(BOU23&lt;=BPN14,BOW23&lt;=BPO14),BOW23-BPN14,0))))),0)),0)</f>
        <v>　</v>
      </c>
      <c r="BPO23" s="663"/>
      <c r="BPP23" s="664"/>
      <c r="BPQ23" s="662" t="str">
        <f>IFERROR(IF(OR(BOT23="日",BOT23="祝",BOT23=0,BOU23=""),"　",MAX(IF(AND(BOU23&lt;=BPQ14,BOW23&gt;BPR14),BPR14-BPQ14,IF(BOW23&lt;=BPR14,0,IF(AND(BOU23&gt;BPQ14,BOW23&gt;BPR14),BPR14-BOU23,0))),0)),0)</f>
        <v>　</v>
      </c>
      <c r="BPR23" s="663"/>
      <c r="BPS23" s="664"/>
      <c r="BPT23" s="662" t="str">
        <f t="shared" si="32"/>
        <v>　</v>
      </c>
      <c r="BPU23" s="663"/>
      <c r="BPV23" s="664"/>
      <c r="BPW23" s="665" t="str">
        <f>IF(BPZ23="×",TIME(0,0,0),IF(BQJ4="非常勤",BOY23,BPK23))</f>
        <v>　</v>
      </c>
      <c r="BPX23" s="666"/>
      <c r="BPY23" s="667"/>
      <c r="BPZ23" s="265"/>
      <c r="BQA23" s="665" t="str">
        <f>IF(BQD23="×",TIME(0,0,0),IF(BQJ4="非常勤",BPB23,BPN23))</f>
        <v>　</v>
      </c>
      <c r="BQB23" s="666"/>
      <c r="BQC23" s="667"/>
      <c r="BQD23" s="265"/>
      <c r="BQE23" s="665" t="str">
        <f>IF(BQH23="×",TIME(0,0,0),IF(BQJ4="非常勤",BPE23,BPQ23))</f>
        <v>　</v>
      </c>
      <c r="BQF23" s="666"/>
      <c r="BQG23" s="667"/>
      <c r="BQH23" s="265"/>
      <c r="BQI23" s="665" t="str">
        <f>IF(BQL23="×",TIME(0,0,0),IF(BQJ4="非常勤",BPH23,BPT23))</f>
        <v>　</v>
      </c>
      <c r="BQJ23" s="666"/>
      <c r="BQK23" s="667"/>
      <c r="BQL23" s="265"/>
      <c r="BQM23" s="668"/>
      <c r="BQN23" s="669"/>
      <c r="BQO23" s="668"/>
      <c r="BQP23" s="670"/>
      <c r="BQQ23" s="669"/>
      <c r="BQR23" s="671"/>
      <c r="BQS23" s="672"/>
      <c r="BQT23" s="672"/>
      <c r="BQU23" s="673"/>
      <c r="BQV23" s="263">
        <f>$A$23</f>
        <v>9</v>
      </c>
      <c r="BQW23" s="264" t="str">
        <f>$B$23</f>
        <v>金</v>
      </c>
      <c r="BQX23" s="660"/>
      <c r="BQY23" s="661"/>
      <c r="BQZ23" s="660"/>
      <c r="BRA23" s="661"/>
      <c r="BRB23" s="662" t="str">
        <f>IFERROR(IF(OR(BQW23="日",BQW23="祝",BQW23=0,BQX23=""),"　",MAX(IF(AND(BQX23&lt;=BRB14,BQZ23&gt;BRC14),BRC14-BRB14,IF(AND(BQX23&gt;BRB14,BQZ23&lt;=BRC14),BQZ23-BQX23,IF(AND(BQX23&lt;=BRB14,BQZ23&lt;=BRC14),BQZ23-BRB14,IF(AND(BQX23&gt;BRB14,BQZ23&gt;BRC14),BRC14-BQX23,0)))),0)),0)</f>
        <v>　</v>
      </c>
      <c r="BRC23" s="663"/>
      <c r="BRD23" s="664"/>
      <c r="BRE23" s="662" t="str">
        <f>IFERROR(IF(OR(BQW23="日",BQW23="祝",BQW23=0,BQX23=""),"　",MAX(IF(AND(BQX23&gt;BRH14,BQZ23&gt;BRF14),0,IF(AND(BQX23&lt;=BRH14,BQX23&gt;BRE14,BQZ23&gt;BRF14),BRH14-BQX23,IF(AND(BQX23&lt;=BRH14,BQX23&lt;=BRE14,BQZ23&gt;BRF14),BRH14-BRE14,IF(AND(BQX23&gt;BRE14,BQZ23&lt;=BRF14),BQZ23-BQX23,IF(AND(BQX23&lt;=BRE14,BQZ23&lt;=BRF14),BQZ23-BRE14,0))))),0)),0)</f>
        <v>　</v>
      </c>
      <c r="BRF23" s="663"/>
      <c r="BRG23" s="664"/>
      <c r="BRH23" s="662" t="str">
        <f>IFERROR(IF(OR(BQW23="日",BQW23="祝",BQW23=0,BQX23=""),"　",MAX(IF(AND(BQX23&lt;=BRH14,BQZ23&gt;BRI14),BRI14-BRH14,IF(BQZ23&lt;=BRI14,0,IF(AND(BQX23&gt;BRH14,BQZ23&gt;BRI14),BRI14-BQX23,0))),0)),0)</f>
        <v>　</v>
      </c>
      <c r="BRI23" s="663"/>
      <c r="BRJ23" s="664"/>
      <c r="BRK23" s="662" t="str">
        <f>IFERROR(IF(OR(BQW23="日",BQW23="祝",BQW23=0,BQX23=""),"　",MAX(IF(BQX23&gt;BRK14,BQZ23-BQX23,IF(BQX23&lt;=BRK14,BQZ23-BRK14,0)),0)),0)</f>
        <v>　</v>
      </c>
      <c r="BRL23" s="663"/>
      <c r="BRM23" s="664"/>
      <c r="BRN23" s="662" t="str">
        <f>IFERROR(IF(OR(BQW23="日",BQW23="祝",BQW23=0,BQX23=""),"　",MAX(IF(AND(BQX23&lt;=BRN14,BQZ23&gt;BRO14),BRO14-BRN14,IF(AND(BQX23&gt;BRN14,BQZ23&lt;=BRO14),BQZ23-BQX23,IF(AND(BQX23&lt;=BRN14,BQZ23&lt;=BRO14),BQZ23-BRN14,IF(AND(BQX23&gt;BRN14,BQZ23&gt;BRO14),BRO14-BQX23,0)))),0)),0)</f>
        <v>　</v>
      </c>
      <c r="BRO23" s="663"/>
      <c r="BRP23" s="664"/>
      <c r="BRQ23" s="662" t="str">
        <f>IFERROR(IF(OR(BQW23="日",BQW23="祝",BQW23=0,BQX23=""),"　",MAX(IF(AND(BQX23&gt;BRT14,BQZ23&gt;BRR14),0,IF(AND(BQX23&lt;=BRT14,BQX23&gt;BRQ14,BQZ23&gt;BRR14),BRT14-BQX23,IF(AND(BQX23&lt;=BRT14,BQX23&lt;=BRQ14,BQZ23&gt;BRR14),BRT14-BRQ14,IF(AND(BQX23&gt;BRQ14,BQZ23&lt;=BRR14),BQZ23-BQX23,IF(AND(BQX23&lt;=BRQ14,BQZ23&lt;=BRR14),BQZ23-BRQ14,0))))),0)),0)</f>
        <v>　</v>
      </c>
      <c r="BRR23" s="663"/>
      <c r="BRS23" s="664"/>
      <c r="BRT23" s="662" t="str">
        <f>IFERROR(IF(OR(BQW23="日",BQW23="祝",BQW23=0,BQX23=""),"　",MAX(IF(AND(BQX23&lt;=BRT14,BQZ23&gt;BRU14),BRU14-BRT14,IF(BQZ23&lt;=BRU14,0,IF(AND(BQX23&gt;BRT14,BQZ23&gt;BRU14),BRU14-BQX23,0))),0)),0)</f>
        <v>　</v>
      </c>
      <c r="BRU23" s="663"/>
      <c r="BRV23" s="664"/>
      <c r="BRW23" s="662" t="str">
        <f t="shared" si="33"/>
        <v>　</v>
      </c>
      <c r="BRX23" s="663"/>
      <c r="BRY23" s="664"/>
      <c r="BRZ23" s="665" t="str">
        <f>IF(BSC23="×",TIME(0,0,0),IF(BSM4="非常勤",BRB23,BRN23))</f>
        <v>　</v>
      </c>
      <c r="BSA23" s="666"/>
      <c r="BSB23" s="667"/>
      <c r="BSC23" s="265"/>
      <c r="BSD23" s="665" t="str">
        <f>IF(BSG23="×",TIME(0,0,0),IF(BSM4="非常勤",BRE23,BRQ23))</f>
        <v>　</v>
      </c>
      <c r="BSE23" s="666"/>
      <c r="BSF23" s="667"/>
      <c r="BSG23" s="265"/>
      <c r="BSH23" s="665" t="str">
        <f>IF(BSK23="×",TIME(0,0,0),IF(BSM4="非常勤",BRH23,BRT23))</f>
        <v>　</v>
      </c>
      <c r="BSI23" s="666"/>
      <c r="BSJ23" s="667"/>
      <c r="BSK23" s="265"/>
      <c r="BSL23" s="665" t="str">
        <f>IF(BSO23="×",TIME(0,0,0),IF(BSM4="非常勤",BRK23,BRW23))</f>
        <v>　</v>
      </c>
      <c r="BSM23" s="666"/>
      <c r="BSN23" s="667"/>
      <c r="BSO23" s="265"/>
      <c r="BSP23" s="668"/>
      <c r="BSQ23" s="669"/>
      <c r="BSR23" s="668"/>
      <c r="BSS23" s="670"/>
      <c r="BST23" s="669"/>
      <c r="BSU23" s="671"/>
      <c r="BSV23" s="672"/>
      <c r="BSW23" s="672"/>
      <c r="BSX23" s="673"/>
      <c r="BSY23" s="263">
        <f>$A$23</f>
        <v>9</v>
      </c>
      <c r="BSZ23" s="264" t="str">
        <f>$B$23</f>
        <v>金</v>
      </c>
      <c r="BTA23" s="660"/>
      <c r="BTB23" s="661"/>
      <c r="BTC23" s="660"/>
      <c r="BTD23" s="661"/>
      <c r="BTE23" s="662" t="str">
        <f>IFERROR(IF(OR(BSZ23="日",BSZ23="祝",BSZ23=0,BTA23=""),"　",MAX(IF(AND(BTA23&lt;=BTE14,BTC23&gt;BTF14),BTF14-BTE14,IF(AND(BTA23&gt;BTE14,BTC23&lt;=BTF14),BTC23-BTA23,IF(AND(BTA23&lt;=BTE14,BTC23&lt;=BTF14),BTC23-BTE14,IF(AND(BTA23&gt;BTE14,BTC23&gt;BTF14),BTF14-BTA23,0)))),0)),0)</f>
        <v>　</v>
      </c>
      <c r="BTF23" s="663"/>
      <c r="BTG23" s="664"/>
      <c r="BTH23" s="662" t="str">
        <f>IFERROR(IF(OR(BSZ23="日",BSZ23="祝",BSZ23=0,BTA23=""),"　",MAX(IF(AND(BTA23&gt;BTK14,BTC23&gt;BTI14),0,IF(AND(BTA23&lt;=BTK14,BTA23&gt;BTH14,BTC23&gt;BTI14),BTK14-BTA23,IF(AND(BTA23&lt;=BTK14,BTA23&lt;=BTH14,BTC23&gt;BTI14),BTK14-BTH14,IF(AND(BTA23&gt;BTH14,BTC23&lt;=BTI14),BTC23-BTA23,IF(AND(BTA23&lt;=BTH14,BTC23&lt;=BTI14),BTC23-BTH14,0))))),0)),0)</f>
        <v>　</v>
      </c>
      <c r="BTI23" s="663"/>
      <c r="BTJ23" s="664"/>
      <c r="BTK23" s="662" t="str">
        <f>IFERROR(IF(OR(BSZ23="日",BSZ23="祝",BSZ23=0,BTA23=""),"　",MAX(IF(AND(BTA23&lt;=BTK14,BTC23&gt;BTL14),BTL14-BTK14,IF(BTC23&lt;=BTL14,0,IF(AND(BTA23&gt;BTK14,BTC23&gt;BTL14),BTL14-BTA23,0))),0)),0)</f>
        <v>　</v>
      </c>
      <c r="BTL23" s="663"/>
      <c r="BTM23" s="664"/>
      <c r="BTN23" s="662" t="str">
        <f>IFERROR(IF(OR(BSZ23="日",BSZ23="祝",BSZ23=0,BTA23=""),"　",MAX(IF(BTA23&gt;BTN14,BTC23-BTA23,IF(BTA23&lt;=BTN14,BTC23-BTN14,0)),0)),0)</f>
        <v>　</v>
      </c>
      <c r="BTO23" s="663"/>
      <c r="BTP23" s="664"/>
      <c r="BTQ23" s="662" t="str">
        <f>IFERROR(IF(OR(BSZ23="日",BSZ23="祝",BSZ23=0,BTA23=""),"　",MAX(IF(AND(BTA23&lt;=BTQ14,BTC23&gt;BTR14),BTR14-BTQ14,IF(AND(BTA23&gt;BTQ14,BTC23&lt;=BTR14),BTC23-BTA23,IF(AND(BTA23&lt;=BTQ14,BTC23&lt;=BTR14),BTC23-BTQ14,IF(AND(BTA23&gt;BTQ14,BTC23&gt;BTR14),BTR14-BTA23,0)))),0)),0)</f>
        <v>　</v>
      </c>
      <c r="BTR23" s="663"/>
      <c r="BTS23" s="664"/>
      <c r="BTT23" s="662" t="str">
        <f>IFERROR(IF(OR(BSZ23="日",BSZ23="祝",BSZ23=0,BTA23=""),"　",MAX(IF(AND(BTA23&gt;BTW14,BTC23&gt;BTU14),0,IF(AND(BTA23&lt;=BTW14,BTA23&gt;BTT14,BTC23&gt;BTU14),BTW14-BTA23,IF(AND(BTA23&lt;=BTW14,BTA23&lt;=BTT14,BTC23&gt;BTU14),BTW14-BTT14,IF(AND(BTA23&gt;BTT14,BTC23&lt;=BTU14),BTC23-BTA23,IF(AND(BTA23&lt;=BTT14,BTC23&lt;=BTU14),BTC23-BTT14,0))))),0)),0)</f>
        <v>　</v>
      </c>
      <c r="BTU23" s="663"/>
      <c r="BTV23" s="664"/>
      <c r="BTW23" s="662" t="str">
        <f>IFERROR(IF(OR(BSZ23="日",BSZ23="祝",BSZ23=0,BTA23=""),"　",MAX(IF(AND(BTA23&lt;=BTW14,BTC23&gt;BTX14),BTX14-BTW14,IF(BTC23&lt;=BTX14,0,IF(AND(BTA23&gt;BTW14,BTC23&gt;BTX14),BTX14-BTA23,0))),0)),0)</f>
        <v>　</v>
      </c>
      <c r="BTX23" s="663"/>
      <c r="BTY23" s="664"/>
      <c r="BTZ23" s="662" t="str">
        <f t="shared" si="34"/>
        <v>　</v>
      </c>
      <c r="BUA23" s="663"/>
      <c r="BUB23" s="664"/>
      <c r="BUC23" s="665" t="str">
        <f>IF(BUF23="×",TIME(0,0,0),IF(BUP4="非常勤",BTE23,BTQ23))</f>
        <v>　</v>
      </c>
      <c r="BUD23" s="666"/>
      <c r="BUE23" s="667"/>
      <c r="BUF23" s="265"/>
      <c r="BUG23" s="665" t="str">
        <f>IF(BUJ23="×",TIME(0,0,0),IF(BUP4="非常勤",BTH23,BTT23))</f>
        <v>　</v>
      </c>
      <c r="BUH23" s="666"/>
      <c r="BUI23" s="667"/>
      <c r="BUJ23" s="265"/>
      <c r="BUK23" s="665" t="str">
        <f>IF(BUN23="×",TIME(0,0,0),IF(BUP4="非常勤",BTK23,BTW23))</f>
        <v>　</v>
      </c>
      <c r="BUL23" s="666"/>
      <c r="BUM23" s="667"/>
      <c r="BUN23" s="265"/>
      <c r="BUO23" s="665" t="str">
        <f>IF(BUR23="×",TIME(0,0,0),IF(BUP4="非常勤",BTN23,BTZ23))</f>
        <v>　</v>
      </c>
      <c r="BUP23" s="666"/>
      <c r="BUQ23" s="667"/>
      <c r="BUR23" s="265"/>
      <c r="BUS23" s="668"/>
      <c r="BUT23" s="669"/>
      <c r="BUU23" s="668"/>
      <c r="BUV23" s="670"/>
      <c r="BUW23" s="669"/>
      <c r="BUX23" s="671"/>
      <c r="BUY23" s="672"/>
      <c r="BUZ23" s="672"/>
      <c r="BVA23" s="673"/>
      <c r="BVB23" s="263">
        <f>$A$23</f>
        <v>9</v>
      </c>
      <c r="BVC23" s="264" t="str">
        <f>$B$23</f>
        <v>金</v>
      </c>
      <c r="BVD23" s="660"/>
      <c r="BVE23" s="661"/>
      <c r="BVF23" s="660"/>
      <c r="BVG23" s="661"/>
      <c r="BVH23" s="662" t="str">
        <f>IFERROR(IF(OR(BVC23="日",BVC23="祝",BVC23=0,BVD23=""),"　",MAX(IF(AND(BVD23&lt;=BVH14,BVF23&gt;BVI14),BVI14-BVH14,IF(AND(BVD23&gt;BVH14,BVF23&lt;=BVI14),BVF23-BVD23,IF(AND(BVD23&lt;=BVH14,BVF23&lt;=BVI14),BVF23-BVH14,IF(AND(BVD23&gt;BVH14,BVF23&gt;BVI14),BVI14-BVD23,0)))),0)),0)</f>
        <v>　</v>
      </c>
      <c r="BVI23" s="663"/>
      <c r="BVJ23" s="664"/>
      <c r="BVK23" s="662" t="str">
        <f>IFERROR(IF(OR(BVC23="日",BVC23="祝",BVC23=0,BVD23=""),"　",MAX(IF(AND(BVD23&gt;BVN14,BVF23&gt;BVL14),0,IF(AND(BVD23&lt;=BVN14,BVD23&gt;BVK14,BVF23&gt;BVL14),BVN14-BVD23,IF(AND(BVD23&lt;=BVN14,BVD23&lt;=BVK14,BVF23&gt;BVL14),BVN14-BVK14,IF(AND(BVD23&gt;BVK14,BVF23&lt;=BVL14),BVF23-BVD23,IF(AND(BVD23&lt;=BVK14,BVF23&lt;=BVL14),BVF23-BVK14,0))))),0)),0)</f>
        <v>　</v>
      </c>
      <c r="BVL23" s="663"/>
      <c r="BVM23" s="664"/>
      <c r="BVN23" s="662" t="str">
        <f>IFERROR(IF(OR(BVC23="日",BVC23="祝",BVC23=0,BVD23=""),"　",MAX(IF(AND(BVD23&lt;=BVN14,BVF23&gt;BVO14),BVO14-BVN14,IF(BVF23&lt;=BVO14,0,IF(AND(BVD23&gt;BVN14,BVF23&gt;BVO14),BVO14-BVD23,0))),0)),0)</f>
        <v>　</v>
      </c>
      <c r="BVO23" s="663"/>
      <c r="BVP23" s="664"/>
      <c r="BVQ23" s="662" t="str">
        <f>IFERROR(IF(OR(BVC23="日",BVC23="祝",BVC23=0,BVD23=""),"　",MAX(IF(BVD23&gt;BVQ14,BVF23-BVD23,IF(BVD23&lt;=BVQ14,BVF23-BVQ14,0)),0)),0)</f>
        <v>　</v>
      </c>
      <c r="BVR23" s="663"/>
      <c r="BVS23" s="664"/>
      <c r="BVT23" s="662" t="str">
        <f>IFERROR(IF(OR(BVC23="日",BVC23="祝",BVC23=0,BVD23=""),"　",MAX(IF(AND(BVD23&lt;=BVT14,BVF23&gt;BVU14),BVU14-BVT14,IF(AND(BVD23&gt;BVT14,BVF23&lt;=BVU14),BVF23-BVD23,IF(AND(BVD23&lt;=BVT14,BVF23&lt;=BVU14),BVF23-BVT14,IF(AND(BVD23&gt;BVT14,BVF23&gt;BVU14),BVU14-BVD23,0)))),0)),0)</f>
        <v>　</v>
      </c>
      <c r="BVU23" s="663"/>
      <c r="BVV23" s="664"/>
      <c r="BVW23" s="662" t="str">
        <f>IFERROR(IF(OR(BVC23="日",BVC23="祝",BVC23=0,BVD23=""),"　",MAX(IF(AND(BVD23&gt;BVZ14,BVF23&gt;BVX14),0,IF(AND(BVD23&lt;=BVZ14,BVD23&gt;BVW14,BVF23&gt;BVX14),BVZ14-BVD23,IF(AND(BVD23&lt;=BVZ14,BVD23&lt;=BVW14,BVF23&gt;BVX14),BVZ14-BVW14,IF(AND(BVD23&gt;BVW14,BVF23&lt;=BVX14),BVF23-BVD23,IF(AND(BVD23&lt;=BVW14,BVF23&lt;=BVX14),BVF23-BVW14,0))))),0)),0)</f>
        <v>　</v>
      </c>
      <c r="BVX23" s="663"/>
      <c r="BVY23" s="664"/>
      <c r="BVZ23" s="662" t="str">
        <f>IFERROR(IF(OR(BVC23="日",BVC23="祝",BVC23=0,BVD23=""),"　",MAX(IF(AND(BVD23&lt;=BVZ14,BVF23&gt;BWA14),BWA14-BVZ14,IF(BVF23&lt;=BWA14,0,IF(AND(BVD23&gt;BVZ14,BVF23&gt;BWA14),BWA14-BVD23,0))),0)),0)</f>
        <v>　</v>
      </c>
      <c r="BWA23" s="663"/>
      <c r="BWB23" s="664"/>
      <c r="BWC23" s="662" t="str">
        <f t="shared" si="35"/>
        <v>　</v>
      </c>
      <c r="BWD23" s="663"/>
      <c r="BWE23" s="664"/>
      <c r="BWF23" s="665" t="str">
        <f>IF(BWI23="×",TIME(0,0,0),IF(BWS4="非常勤",BVH23,BVT23))</f>
        <v>　</v>
      </c>
      <c r="BWG23" s="666"/>
      <c r="BWH23" s="667"/>
      <c r="BWI23" s="265"/>
      <c r="BWJ23" s="665" t="str">
        <f>IF(BWM23="×",TIME(0,0,0),IF(BWS4="非常勤",BVK23,BVW23))</f>
        <v>　</v>
      </c>
      <c r="BWK23" s="666"/>
      <c r="BWL23" s="667"/>
      <c r="BWM23" s="265"/>
      <c r="BWN23" s="665" t="str">
        <f>IF(BWQ23="×",TIME(0,0,0),IF(BWS4="非常勤",BVN23,BVZ23))</f>
        <v>　</v>
      </c>
      <c r="BWO23" s="666"/>
      <c r="BWP23" s="667"/>
      <c r="BWQ23" s="265"/>
      <c r="BWR23" s="665" t="str">
        <f>IF(BWU23="×",TIME(0,0,0),IF(BWS4="非常勤",BVQ23,BWC23))</f>
        <v>　</v>
      </c>
      <c r="BWS23" s="666"/>
      <c r="BWT23" s="667"/>
      <c r="BWU23" s="265"/>
      <c r="BWV23" s="668"/>
      <c r="BWW23" s="669"/>
      <c r="BWX23" s="668"/>
      <c r="BWY23" s="670"/>
      <c r="BWZ23" s="669"/>
      <c r="BXA23" s="671"/>
      <c r="BXB23" s="672"/>
      <c r="BXC23" s="672"/>
      <c r="BXD23" s="673"/>
      <c r="BXE23" s="263">
        <f>$A$23</f>
        <v>9</v>
      </c>
      <c r="BXF23" s="264" t="str">
        <f>$B$23</f>
        <v>金</v>
      </c>
      <c r="BXG23" s="660"/>
      <c r="BXH23" s="661"/>
      <c r="BXI23" s="660"/>
      <c r="BXJ23" s="661"/>
      <c r="BXK23" s="662" t="str">
        <f>IFERROR(IF(OR(BXF23="日",BXF23="祝",BXF23=0,BXG23=""),"　",MAX(IF(AND(BXG23&lt;=BXK14,BXI23&gt;BXL14),BXL14-BXK14,IF(AND(BXG23&gt;BXK14,BXI23&lt;=BXL14),BXI23-BXG23,IF(AND(BXG23&lt;=BXK14,BXI23&lt;=BXL14),BXI23-BXK14,IF(AND(BXG23&gt;BXK14,BXI23&gt;BXL14),BXL14-BXG23,0)))),0)),0)</f>
        <v>　</v>
      </c>
      <c r="BXL23" s="663"/>
      <c r="BXM23" s="664"/>
      <c r="BXN23" s="662" t="str">
        <f>IFERROR(IF(OR(BXF23="日",BXF23="祝",BXF23=0,BXG23=""),"　",MAX(IF(AND(BXG23&gt;BXQ14,BXI23&gt;BXO14),0,IF(AND(BXG23&lt;=BXQ14,BXG23&gt;BXN14,BXI23&gt;BXO14),BXQ14-BXG23,IF(AND(BXG23&lt;=BXQ14,BXG23&lt;=BXN14,BXI23&gt;BXO14),BXQ14-BXN14,IF(AND(BXG23&gt;BXN14,BXI23&lt;=BXO14),BXI23-BXG23,IF(AND(BXG23&lt;=BXN14,BXI23&lt;=BXO14),BXI23-BXN14,0))))),0)),0)</f>
        <v>　</v>
      </c>
      <c r="BXO23" s="663"/>
      <c r="BXP23" s="664"/>
      <c r="BXQ23" s="662" t="str">
        <f>IFERROR(IF(OR(BXF23="日",BXF23="祝",BXF23=0,BXG23=""),"　",MAX(IF(AND(BXG23&lt;=BXQ14,BXI23&gt;BXR14),BXR14-BXQ14,IF(BXI23&lt;=BXR14,0,IF(AND(BXG23&gt;BXQ14,BXI23&gt;BXR14),BXR14-BXG23,0))),0)),0)</f>
        <v>　</v>
      </c>
      <c r="BXR23" s="663"/>
      <c r="BXS23" s="664"/>
      <c r="BXT23" s="662" t="str">
        <f>IFERROR(IF(OR(BXF23="日",BXF23="祝",BXF23=0,BXG23=""),"　",MAX(IF(BXG23&gt;BXT14,BXI23-BXG23,IF(BXG23&lt;=BXT14,BXI23-BXT14,0)),0)),0)</f>
        <v>　</v>
      </c>
      <c r="BXU23" s="663"/>
      <c r="BXV23" s="664"/>
      <c r="BXW23" s="662" t="str">
        <f>IFERROR(IF(OR(BXF23="日",BXF23="祝",BXF23=0,BXG23=""),"　",MAX(IF(AND(BXG23&lt;=BXW14,BXI23&gt;BXX14),BXX14-BXW14,IF(AND(BXG23&gt;BXW14,BXI23&lt;=BXX14),BXI23-BXG23,IF(AND(BXG23&lt;=BXW14,BXI23&lt;=BXX14),BXI23-BXW14,IF(AND(BXG23&gt;BXW14,BXI23&gt;BXX14),BXX14-BXG23,0)))),0)),0)</f>
        <v>　</v>
      </c>
      <c r="BXX23" s="663"/>
      <c r="BXY23" s="664"/>
      <c r="BXZ23" s="662" t="str">
        <f>IFERROR(IF(OR(BXF23="日",BXF23="祝",BXF23=0,BXG23=""),"　",MAX(IF(AND(BXG23&gt;BYC14,BXI23&gt;BYA14),0,IF(AND(BXG23&lt;=BYC14,BXG23&gt;BXZ14,BXI23&gt;BYA14),BYC14-BXG23,IF(AND(BXG23&lt;=BYC14,BXG23&lt;=BXZ14,BXI23&gt;BYA14),BYC14-BXZ14,IF(AND(BXG23&gt;BXZ14,BXI23&lt;=BYA14),BXI23-BXG23,IF(AND(BXG23&lt;=BXZ14,BXI23&lt;=BYA14),BXI23-BXZ14,0))))),0)),0)</f>
        <v>　</v>
      </c>
      <c r="BYA23" s="663"/>
      <c r="BYB23" s="664"/>
      <c r="BYC23" s="662" t="str">
        <f>IFERROR(IF(OR(BXF23="日",BXF23="祝",BXF23=0,BXG23=""),"　",MAX(IF(AND(BXG23&lt;=BYC14,BXI23&gt;BYD14),BYD14-BYC14,IF(BXI23&lt;=BYD14,0,IF(AND(BXG23&gt;BYC14,BXI23&gt;BYD14),BYD14-BXG23,0))),0)),0)</f>
        <v>　</v>
      </c>
      <c r="BYD23" s="663"/>
      <c r="BYE23" s="664"/>
      <c r="BYF23" s="662" t="str">
        <f t="shared" si="36"/>
        <v>　</v>
      </c>
      <c r="BYG23" s="663"/>
      <c r="BYH23" s="664"/>
      <c r="BYI23" s="665" t="str">
        <f>IF(BYL23="×",TIME(0,0,0),IF(BYV4="非常勤",BXK23,BXW23))</f>
        <v>　</v>
      </c>
      <c r="BYJ23" s="666"/>
      <c r="BYK23" s="667"/>
      <c r="BYL23" s="265"/>
      <c r="BYM23" s="665" t="str">
        <f>IF(BYP23="×",TIME(0,0,0),IF(BYV4="非常勤",BXN23,BXZ23))</f>
        <v>　</v>
      </c>
      <c r="BYN23" s="666"/>
      <c r="BYO23" s="667"/>
      <c r="BYP23" s="265"/>
      <c r="BYQ23" s="665" t="str">
        <f>IF(BYT23="×",TIME(0,0,0),IF(BYV4="非常勤",BXQ23,BYC23))</f>
        <v>　</v>
      </c>
      <c r="BYR23" s="666"/>
      <c r="BYS23" s="667"/>
      <c r="BYT23" s="265"/>
      <c r="BYU23" s="665" t="str">
        <f>IF(BYX23="×",TIME(0,0,0),IF(BYV4="非常勤",BXT23,BYF23))</f>
        <v>　</v>
      </c>
      <c r="BYV23" s="666"/>
      <c r="BYW23" s="667"/>
      <c r="BYX23" s="265"/>
      <c r="BYY23" s="668"/>
      <c r="BYZ23" s="669"/>
      <c r="BZA23" s="668"/>
      <c r="BZB23" s="670"/>
      <c r="BZC23" s="669"/>
      <c r="BZD23" s="671"/>
      <c r="BZE23" s="672"/>
      <c r="BZF23" s="672"/>
      <c r="BZG23" s="673"/>
      <c r="BZH23" s="263">
        <f>$A$23</f>
        <v>9</v>
      </c>
      <c r="BZI23" s="264" t="str">
        <f>$B$23</f>
        <v>金</v>
      </c>
      <c r="BZJ23" s="660"/>
      <c r="BZK23" s="661"/>
      <c r="BZL23" s="660"/>
      <c r="BZM23" s="661"/>
      <c r="BZN23" s="662" t="str">
        <f>IFERROR(IF(OR(BZI23="日",BZI23="祝",BZI23=0,BZJ23=""),"　",MAX(IF(AND(BZJ23&lt;=BZN14,BZL23&gt;BZO14),BZO14-BZN14,IF(AND(BZJ23&gt;BZN14,BZL23&lt;=BZO14),BZL23-BZJ23,IF(AND(BZJ23&lt;=BZN14,BZL23&lt;=BZO14),BZL23-BZN14,IF(AND(BZJ23&gt;BZN14,BZL23&gt;BZO14),BZO14-BZJ23,0)))),0)),0)</f>
        <v>　</v>
      </c>
      <c r="BZO23" s="663"/>
      <c r="BZP23" s="664"/>
      <c r="BZQ23" s="662" t="str">
        <f>IFERROR(IF(OR(BZI23="日",BZI23="祝",BZI23=0,BZJ23=""),"　",MAX(IF(AND(BZJ23&gt;BZT14,BZL23&gt;BZR14),0,IF(AND(BZJ23&lt;=BZT14,BZJ23&gt;BZQ14,BZL23&gt;BZR14),BZT14-BZJ23,IF(AND(BZJ23&lt;=BZT14,BZJ23&lt;=BZQ14,BZL23&gt;BZR14),BZT14-BZQ14,IF(AND(BZJ23&gt;BZQ14,BZL23&lt;=BZR14),BZL23-BZJ23,IF(AND(BZJ23&lt;=BZQ14,BZL23&lt;=BZR14),BZL23-BZQ14,0))))),0)),0)</f>
        <v>　</v>
      </c>
      <c r="BZR23" s="663"/>
      <c r="BZS23" s="664"/>
      <c r="BZT23" s="662" t="str">
        <f>IFERROR(IF(OR(BZI23="日",BZI23="祝",BZI23=0,BZJ23=""),"　",MAX(IF(AND(BZJ23&lt;=BZT14,BZL23&gt;BZU14),BZU14-BZT14,IF(BZL23&lt;=BZU14,0,IF(AND(BZJ23&gt;BZT14,BZL23&gt;BZU14),BZU14-BZJ23,0))),0)),0)</f>
        <v>　</v>
      </c>
      <c r="BZU23" s="663"/>
      <c r="BZV23" s="664"/>
      <c r="BZW23" s="662" t="str">
        <f>IFERROR(IF(OR(BZI23="日",BZI23="祝",BZI23=0,BZJ23=""),"　",MAX(IF(BZJ23&gt;BZW14,BZL23-BZJ23,IF(BZJ23&lt;=BZW14,BZL23-BZW14,0)),0)),0)</f>
        <v>　</v>
      </c>
      <c r="BZX23" s="663"/>
      <c r="BZY23" s="664"/>
      <c r="BZZ23" s="662" t="str">
        <f>IFERROR(IF(OR(BZI23="日",BZI23="祝",BZI23=0,BZJ23=""),"　",MAX(IF(AND(BZJ23&lt;=BZZ14,BZL23&gt;CAA14),CAA14-BZZ14,IF(AND(BZJ23&gt;BZZ14,BZL23&lt;=CAA14),BZL23-BZJ23,IF(AND(BZJ23&lt;=BZZ14,BZL23&lt;=CAA14),BZL23-BZZ14,IF(AND(BZJ23&gt;BZZ14,BZL23&gt;CAA14),CAA14-BZJ23,0)))),0)),0)</f>
        <v>　</v>
      </c>
      <c r="CAA23" s="663"/>
      <c r="CAB23" s="664"/>
      <c r="CAC23" s="662" t="str">
        <f>IFERROR(IF(OR(BZI23="日",BZI23="祝",BZI23=0,BZJ23=""),"　",MAX(IF(AND(BZJ23&gt;CAF14,BZL23&gt;CAD14),0,IF(AND(BZJ23&lt;=CAF14,BZJ23&gt;CAC14,BZL23&gt;CAD14),CAF14-BZJ23,IF(AND(BZJ23&lt;=CAF14,BZJ23&lt;=CAC14,BZL23&gt;CAD14),CAF14-CAC14,IF(AND(BZJ23&gt;CAC14,BZL23&lt;=CAD14),BZL23-BZJ23,IF(AND(BZJ23&lt;=CAC14,BZL23&lt;=CAD14),BZL23-CAC14,0))))),0)),0)</f>
        <v>　</v>
      </c>
      <c r="CAD23" s="663"/>
      <c r="CAE23" s="664"/>
      <c r="CAF23" s="662" t="str">
        <f>IFERROR(IF(OR(BZI23="日",BZI23="祝",BZI23=0,BZJ23=""),"　",MAX(IF(AND(BZJ23&lt;=CAF14,BZL23&gt;CAG14),CAG14-CAF14,IF(BZL23&lt;=CAG14,0,IF(AND(BZJ23&gt;CAF14,BZL23&gt;CAG14),CAG14-BZJ23,0))),0)),0)</f>
        <v>　</v>
      </c>
      <c r="CAG23" s="663"/>
      <c r="CAH23" s="664"/>
      <c r="CAI23" s="662" t="str">
        <f t="shared" si="37"/>
        <v>　</v>
      </c>
      <c r="CAJ23" s="663"/>
      <c r="CAK23" s="664"/>
      <c r="CAL23" s="665" t="str">
        <f>IF(CAO23="×",TIME(0,0,0),IF(CAY4="非常勤",BZN23,BZZ23))</f>
        <v>　</v>
      </c>
      <c r="CAM23" s="666"/>
      <c r="CAN23" s="667"/>
      <c r="CAO23" s="265"/>
      <c r="CAP23" s="665" t="str">
        <f>IF(CAS23="×",TIME(0,0,0),IF(CAY4="非常勤",BZQ23,CAC23))</f>
        <v>　</v>
      </c>
      <c r="CAQ23" s="666"/>
      <c r="CAR23" s="667"/>
      <c r="CAS23" s="265"/>
      <c r="CAT23" s="665" t="str">
        <f>IF(CAW23="×",TIME(0,0,0),IF(CAY4="非常勤",BZT23,CAF23))</f>
        <v>　</v>
      </c>
      <c r="CAU23" s="666"/>
      <c r="CAV23" s="667"/>
      <c r="CAW23" s="265"/>
      <c r="CAX23" s="665" t="str">
        <f>IF(CBA23="×",TIME(0,0,0),IF(CAY4="非常勤",BZW23,CAI23))</f>
        <v>　</v>
      </c>
      <c r="CAY23" s="666"/>
      <c r="CAZ23" s="667"/>
      <c r="CBA23" s="265"/>
      <c r="CBB23" s="668"/>
      <c r="CBC23" s="669"/>
      <c r="CBD23" s="668"/>
      <c r="CBE23" s="670"/>
      <c r="CBF23" s="669"/>
      <c r="CBG23" s="671"/>
      <c r="CBH23" s="672"/>
      <c r="CBI23" s="672"/>
      <c r="CBJ23" s="673"/>
      <c r="CBK23" s="263">
        <f>$A$23</f>
        <v>9</v>
      </c>
      <c r="CBL23" s="264" t="str">
        <f>$B$23</f>
        <v>金</v>
      </c>
      <c r="CBM23" s="660"/>
      <c r="CBN23" s="661"/>
      <c r="CBO23" s="660"/>
      <c r="CBP23" s="661"/>
      <c r="CBQ23" s="662" t="str">
        <f>IFERROR(IF(OR(CBL23="日",CBL23="祝",CBL23=0,CBM23=""),"　",MAX(IF(AND(CBM23&lt;=CBQ14,CBO23&gt;CBR14),CBR14-CBQ14,IF(AND(CBM23&gt;CBQ14,CBO23&lt;=CBR14),CBO23-CBM23,IF(AND(CBM23&lt;=CBQ14,CBO23&lt;=CBR14),CBO23-CBQ14,IF(AND(CBM23&gt;CBQ14,CBO23&gt;CBR14),CBR14-CBM23,0)))),0)),0)</f>
        <v>　</v>
      </c>
      <c r="CBR23" s="663"/>
      <c r="CBS23" s="664"/>
      <c r="CBT23" s="662" t="str">
        <f>IFERROR(IF(OR(CBL23="日",CBL23="祝",CBL23=0,CBM23=""),"　",MAX(IF(AND(CBM23&gt;CBW14,CBO23&gt;CBU14),0,IF(AND(CBM23&lt;=CBW14,CBM23&gt;CBT14,CBO23&gt;CBU14),CBW14-CBM23,IF(AND(CBM23&lt;=CBW14,CBM23&lt;=CBT14,CBO23&gt;CBU14),CBW14-CBT14,IF(AND(CBM23&gt;CBT14,CBO23&lt;=CBU14),CBO23-CBM23,IF(AND(CBM23&lt;=CBT14,CBO23&lt;=CBU14),CBO23-CBT14,0))))),0)),0)</f>
        <v>　</v>
      </c>
      <c r="CBU23" s="663"/>
      <c r="CBV23" s="664"/>
      <c r="CBW23" s="662" t="str">
        <f>IFERROR(IF(OR(CBL23="日",CBL23="祝",CBL23=0,CBM23=""),"　",MAX(IF(AND(CBM23&lt;=CBW14,CBO23&gt;CBX14),CBX14-CBW14,IF(CBO23&lt;=CBX14,0,IF(AND(CBM23&gt;CBW14,CBO23&gt;CBX14),CBX14-CBM23,0))),0)),0)</f>
        <v>　</v>
      </c>
      <c r="CBX23" s="663"/>
      <c r="CBY23" s="664"/>
      <c r="CBZ23" s="662" t="str">
        <f>IFERROR(IF(OR(CBL23="日",CBL23="祝",CBL23=0,CBM23=""),"　",MAX(IF(CBM23&gt;CBZ14,CBO23-CBM23,IF(CBM23&lt;=CBZ14,CBO23-CBZ14,0)),0)),0)</f>
        <v>　</v>
      </c>
      <c r="CCA23" s="663"/>
      <c r="CCB23" s="664"/>
      <c r="CCC23" s="662" t="str">
        <f>IFERROR(IF(OR(CBL23="日",CBL23="祝",CBL23=0,CBM23=""),"　",MAX(IF(AND(CBM23&lt;=CCC14,CBO23&gt;CCD14),CCD14-CCC14,IF(AND(CBM23&gt;CCC14,CBO23&lt;=CCD14),CBO23-CBM23,IF(AND(CBM23&lt;=CCC14,CBO23&lt;=CCD14),CBO23-CCC14,IF(AND(CBM23&gt;CCC14,CBO23&gt;CCD14),CCD14-CBM23,0)))),0)),0)</f>
        <v>　</v>
      </c>
      <c r="CCD23" s="663"/>
      <c r="CCE23" s="664"/>
      <c r="CCF23" s="662" t="str">
        <f>IFERROR(IF(OR(CBL23="日",CBL23="祝",CBL23=0,CBM23=""),"　",MAX(IF(AND(CBM23&gt;CCI14,CBO23&gt;CCG14),0,IF(AND(CBM23&lt;=CCI14,CBM23&gt;CCF14,CBO23&gt;CCG14),CCI14-CBM23,IF(AND(CBM23&lt;=CCI14,CBM23&lt;=CCF14,CBO23&gt;CCG14),CCI14-CCF14,IF(AND(CBM23&gt;CCF14,CBO23&lt;=CCG14),CBO23-CBM23,IF(AND(CBM23&lt;=CCF14,CBO23&lt;=CCG14),CBO23-CCF14,0))))),0)),0)</f>
        <v>　</v>
      </c>
      <c r="CCG23" s="663"/>
      <c r="CCH23" s="664"/>
      <c r="CCI23" s="662" t="str">
        <f>IFERROR(IF(OR(CBL23="日",CBL23="祝",CBL23=0,CBM23=""),"　",MAX(IF(AND(CBM23&lt;=CCI14,CBO23&gt;CCJ14),CCJ14-CCI14,IF(CBO23&lt;=CCJ14,0,IF(AND(CBM23&gt;CCI14,CBO23&gt;CCJ14),CCJ14-CBM23,0))),0)),0)</f>
        <v>　</v>
      </c>
      <c r="CCJ23" s="663"/>
      <c r="CCK23" s="664"/>
      <c r="CCL23" s="662" t="str">
        <f t="shared" si="38"/>
        <v>　</v>
      </c>
      <c r="CCM23" s="663"/>
      <c r="CCN23" s="664"/>
      <c r="CCO23" s="665" t="str">
        <f>IF(CCR23="×",TIME(0,0,0),IF(CDB4="非常勤",CBQ23,CCC23))</f>
        <v>　</v>
      </c>
      <c r="CCP23" s="666"/>
      <c r="CCQ23" s="667"/>
      <c r="CCR23" s="265"/>
      <c r="CCS23" s="665" t="str">
        <f>IF(CCV23="×",TIME(0,0,0),IF(CDB4="非常勤",CBT23,CCF23))</f>
        <v>　</v>
      </c>
      <c r="CCT23" s="666"/>
      <c r="CCU23" s="667"/>
      <c r="CCV23" s="265"/>
      <c r="CCW23" s="665" t="str">
        <f>IF(CCZ23="×",TIME(0,0,0),IF(CDB4="非常勤",CBW23,CCI23))</f>
        <v>　</v>
      </c>
      <c r="CCX23" s="666"/>
      <c r="CCY23" s="667"/>
      <c r="CCZ23" s="265"/>
      <c r="CDA23" s="665" t="str">
        <f>IF(CDD23="×",TIME(0,0,0),IF(CDB4="非常勤",CBZ23,CCL23))</f>
        <v>　</v>
      </c>
      <c r="CDB23" s="666"/>
      <c r="CDC23" s="667"/>
      <c r="CDD23" s="265"/>
      <c r="CDE23" s="668"/>
      <c r="CDF23" s="669"/>
      <c r="CDG23" s="668"/>
      <c r="CDH23" s="670"/>
      <c r="CDI23" s="669"/>
      <c r="CDJ23" s="671"/>
      <c r="CDK23" s="672"/>
      <c r="CDL23" s="672"/>
      <c r="CDM23" s="673"/>
      <c r="CDN23" s="263">
        <f>$A$23</f>
        <v>9</v>
      </c>
      <c r="CDO23" s="264" t="str">
        <f>$B$23</f>
        <v>金</v>
      </c>
      <c r="CDP23" s="660"/>
      <c r="CDQ23" s="661"/>
      <c r="CDR23" s="660"/>
      <c r="CDS23" s="661"/>
      <c r="CDT23" s="662" t="str">
        <f>IFERROR(IF(OR(CDO23="日",CDO23="祝",CDO23=0,CDP23=""),"　",MAX(IF(AND(CDP23&lt;=CDT14,CDR23&gt;CDU14),CDU14-CDT14,IF(AND(CDP23&gt;CDT14,CDR23&lt;=CDU14),CDR23-CDP23,IF(AND(CDP23&lt;=CDT14,CDR23&lt;=CDU14),CDR23-CDT14,IF(AND(CDP23&gt;CDT14,CDR23&gt;CDU14),CDU14-CDP23,0)))),0)),0)</f>
        <v>　</v>
      </c>
      <c r="CDU23" s="663"/>
      <c r="CDV23" s="664"/>
      <c r="CDW23" s="662" t="str">
        <f>IFERROR(IF(OR(CDO23="日",CDO23="祝",CDO23=0,CDP23=""),"　",MAX(IF(AND(CDP23&gt;CDZ14,CDR23&gt;CDX14),0,IF(AND(CDP23&lt;=CDZ14,CDP23&gt;CDW14,CDR23&gt;CDX14),CDZ14-CDP23,IF(AND(CDP23&lt;=CDZ14,CDP23&lt;=CDW14,CDR23&gt;CDX14),CDZ14-CDW14,IF(AND(CDP23&gt;CDW14,CDR23&lt;=CDX14),CDR23-CDP23,IF(AND(CDP23&lt;=CDW14,CDR23&lt;=CDX14),CDR23-CDW14,0))))),0)),0)</f>
        <v>　</v>
      </c>
      <c r="CDX23" s="663"/>
      <c r="CDY23" s="664"/>
      <c r="CDZ23" s="662" t="str">
        <f>IFERROR(IF(OR(CDO23="日",CDO23="祝",CDO23=0,CDP23=""),"　",MAX(IF(AND(CDP23&lt;=CDZ14,CDR23&gt;CEA14),CEA14-CDZ14,IF(CDR23&lt;=CEA14,0,IF(AND(CDP23&gt;CDZ14,CDR23&gt;CEA14),CEA14-CDP23,0))),0)),0)</f>
        <v>　</v>
      </c>
      <c r="CEA23" s="663"/>
      <c r="CEB23" s="664"/>
      <c r="CEC23" s="662" t="str">
        <f>IFERROR(IF(OR(CDO23="日",CDO23="祝",CDO23=0,CDP23=""),"　",MAX(IF(CDP23&gt;CEC14,CDR23-CDP23,IF(CDP23&lt;=CEC14,CDR23-CEC14,0)),0)),0)</f>
        <v>　</v>
      </c>
      <c r="CED23" s="663"/>
      <c r="CEE23" s="664"/>
      <c r="CEF23" s="662" t="str">
        <f>IFERROR(IF(OR(CDO23="日",CDO23="祝",CDO23=0,CDP23=""),"　",MAX(IF(AND(CDP23&lt;=CEF14,CDR23&gt;CEG14),CEG14-CEF14,IF(AND(CDP23&gt;CEF14,CDR23&lt;=CEG14),CDR23-CDP23,IF(AND(CDP23&lt;=CEF14,CDR23&lt;=CEG14),CDR23-CEF14,IF(AND(CDP23&gt;CEF14,CDR23&gt;CEG14),CEG14-CDP23,0)))),0)),0)</f>
        <v>　</v>
      </c>
      <c r="CEG23" s="663"/>
      <c r="CEH23" s="664"/>
      <c r="CEI23" s="662" t="str">
        <f>IFERROR(IF(OR(CDO23="日",CDO23="祝",CDO23=0,CDP23=""),"　",MAX(IF(AND(CDP23&gt;CEL14,CDR23&gt;CEJ14),0,IF(AND(CDP23&lt;=CEL14,CDP23&gt;CEI14,CDR23&gt;CEJ14),CEL14-CDP23,IF(AND(CDP23&lt;=CEL14,CDP23&lt;=CEI14,CDR23&gt;CEJ14),CEL14-CEI14,IF(AND(CDP23&gt;CEI14,CDR23&lt;=CEJ14),CDR23-CDP23,IF(AND(CDP23&lt;=CEI14,CDR23&lt;=CEJ14),CDR23-CEI14,0))))),0)),0)</f>
        <v>　</v>
      </c>
      <c r="CEJ23" s="663"/>
      <c r="CEK23" s="664"/>
      <c r="CEL23" s="662" t="str">
        <f>IFERROR(IF(OR(CDO23="日",CDO23="祝",CDO23=0,CDP23=""),"　",MAX(IF(AND(CDP23&lt;=CEL14,CDR23&gt;CEM14),CEM14-CEL14,IF(CDR23&lt;=CEM14,0,IF(AND(CDP23&gt;CEL14,CDR23&gt;CEM14),CEM14-CDP23,0))),0)),0)</f>
        <v>　</v>
      </c>
      <c r="CEM23" s="663"/>
      <c r="CEN23" s="664"/>
      <c r="CEO23" s="662" t="str">
        <f t="shared" si="39"/>
        <v>　</v>
      </c>
      <c r="CEP23" s="663"/>
      <c r="CEQ23" s="664"/>
      <c r="CER23" s="665" t="str">
        <f>IF(CEU23="×",TIME(0,0,0),IF(CFE4="非常勤",CDT23,CEF23))</f>
        <v>　</v>
      </c>
      <c r="CES23" s="666"/>
      <c r="CET23" s="667"/>
      <c r="CEU23" s="265"/>
      <c r="CEV23" s="665" t="str">
        <f>IF(CEY23="×",TIME(0,0,0),IF(CFE4="非常勤",CDW23,CEI23))</f>
        <v>　</v>
      </c>
      <c r="CEW23" s="666"/>
      <c r="CEX23" s="667"/>
      <c r="CEY23" s="265"/>
      <c r="CEZ23" s="665" t="str">
        <f>IF(CFC23="×",TIME(0,0,0),IF(CFE4="非常勤",CDZ23,CEL23))</f>
        <v>　</v>
      </c>
      <c r="CFA23" s="666"/>
      <c r="CFB23" s="667"/>
      <c r="CFC23" s="265"/>
      <c r="CFD23" s="665" t="str">
        <f>IF(CFG23="×",TIME(0,0,0),IF(CFE4="非常勤",CEC23,CEO23))</f>
        <v>　</v>
      </c>
      <c r="CFE23" s="666"/>
      <c r="CFF23" s="667"/>
      <c r="CFG23" s="265"/>
      <c r="CFH23" s="668"/>
      <c r="CFI23" s="669"/>
      <c r="CFJ23" s="668"/>
      <c r="CFK23" s="670"/>
      <c r="CFL23" s="669"/>
      <c r="CFM23" s="671"/>
      <c r="CFN23" s="672"/>
      <c r="CFO23" s="672"/>
      <c r="CFP23" s="673"/>
      <c r="CFQ23" s="263">
        <f>$A$23</f>
        <v>9</v>
      </c>
      <c r="CFR23" s="264" t="str">
        <f>$B$23</f>
        <v>金</v>
      </c>
      <c r="CFS23" s="660"/>
      <c r="CFT23" s="661"/>
      <c r="CFU23" s="660"/>
      <c r="CFV23" s="661"/>
      <c r="CFW23" s="662" t="str">
        <f>IFERROR(IF(OR(CFR23="日",CFR23="祝",CFR23=0,CFS23=""),"　",MAX(IF(AND(CFS23&lt;=CFW14,CFU23&gt;CFX14),CFX14-CFW14,IF(AND(CFS23&gt;CFW14,CFU23&lt;=CFX14),CFU23-CFS23,IF(AND(CFS23&lt;=CFW14,CFU23&lt;=CFX14),CFU23-CFW14,IF(AND(CFS23&gt;CFW14,CFU23&gt;CFX14),CFX14-CFS23,0)))),0)),0)</f>
        <v>　</v>
      </c>
      <c r="CFX23" s="663"/>
      <c r="CFY23" s="664"/>
      <c r="CFZ23" s="662" t="str">
        <f>IFERROR(IF(OR(CFR23="日",CFR23="祝",CFR23=0,CFS23=""),"　",MAX(IF(AND(CFS23&gt;CGC14,CFU23&gt;CGA14),0,IF(AND(CFS23&lt;=CGC14,CFS23&gt;CFZ14,CFU23&gt;CGA14),CGC14-CFS23,IF(AND(CFS23&lt;=CGC14,CFS23&lt;=CFZ14,CFU23&gt;CGA14),CGC14-CFZ14,IF(AND(CFS23&gt;CFZ14,CFU23&lt;=CGA14),CFU23-CFS23,IF(AND(CFS23&lt;=CFZ14,CFU23&lt;=CGA14),CFU23-CFZ14,0))))),0)),0)</f>
        <v>　</v>
      </c>
      <c r="CGA23" s="663"/>
      <c r="CGB23" s="664"/>
      <c r="CGC23" s="662" t="str">
        <f>IFERROR(IF(OR(CFR23="日",CFR23="祝",CFR23=0,CFS23=""),"　",MAX(IF(AND(CFS23&lt;=CGC14,CFU23&gt;CGD14),CGD14-CGC14,IF(CFU23&lt;=CGD14,0,IF(AND(CFS23&gt;CGC14,CFU23&gt;CGD14),CGD14-CFS23,0))),0)),0)</f>
        <v>　</v>
      </c>
      <c r="CGD23" s="663"/>
      <c r="CGE23" s="664"/>
      <c r="CGF23" s="662" t="str">
        <f>IFERROR(IF(OR(CFR23="日",CFR23="祝",CFR23=0,CFS23=""),"　",MAX(IF(CFS23&gt;CGF14,CFU23-CFS23,IF(CFS23&lt;=CGF14,CFU23-CGF14,0)),0)),0)</f>
        <v>　</v>
      </c>
      <c r="CGG23" s="663"/>
      <c r="CGH23" s="664"/>
      <c r="CGI23" s="662" t="str">
        <f>IFERROR(IF(OR(CFR23="日",CFR23="祝",CFR23=0,CFS23=""),"　",MAX(IF(AND(CFS23&lt;=CGI14,CFU23&gt;CGJ14),CGJ14-CGI14,IF(AND(CFS23&gt;CGI14,CFU23&lt;=CGJ14),CFU23-CFS23,IF(AND(CFS23&lt;=CGI14,CFU23&lt;=CGJ14),CFU23-CGI14,IF(AND(CFS23&gt;CGI14,CFU23&gt;CGJ14),CGJ14-CFS23,0)))),0)),0)</f>
        <v>　</v>
      </c>
      <c r="CGJ23" s="663"/>
      <c r="CGK23" s="664"/>
      <c r="CGL23" s="662" t="str">
        <f>IFERROR(IF(OR(CFR23="日",CFR23="祝",CFR23=0,CFS23=""),"　",MAX(IF(AND(CFS23&gt;CGO14,CFU23&gt;CGM14),0,IF(AND(CFS23&lt;=CGO14,CFS23&gt;CGL14,CFU23&gt;CGM14),CGO14-CFS23,IF(AND(CFS23&lt;=CGO14,CFS23&lt;=CGL14,CFU23&gt;CGM14),CGO14-CGL14,IF(AND(CFS23&gt;CGL14,CFU23&lt;=CGM14),CFU23-CFS23,IF(AND(CFS23&lt;=CGL14,CFU23&lt;=CGM14),CFU23-CGL14,0))))),0)),0)</f>
        <v>　</v>
      </c>
      <c r="CGM23" s="663"/>
      <c r="CGN23" s="664"/>
      <c r="CGO23" s="662" t="str">
        <f>IFERROR(IF(OR(CFR23="日",CFR23="祝",CFR23=0,CFS23=""),"　",MAX(IF(AND(CFS23&lt;=CGO14,CFU23&gt;CGP14),CGP14-CGO14,IF(CFU23&lt;=CGP14,0,IF(AND(CFS23&gt;CGO14,CFU23&gt;CGP14),CGP14-CFS23,0))),0)),0)</f>
        <v>　</v>
      </c>
      <c r="CGP23" s="663"/>
      <c r="CGQ23" s="664"/>
      <c r="CGR23" s="662" t="str">
        <f t="shared" si="40"/>
        <v>　</v>
      </c>
      <c r="CGS23" s="663"/>
      <c r="CGT23" s="664"/>
      <c r="CGU23" s="665" t="str">
        <f>IF(CGX23="×",TIME(0,0,0),IF(CHH4="非常勤",CFW23,CGI23))</f>
        <v>　</v>
      </c>
      <c r="CGV23" s="666"/>
      <c r="CGW23" s="667"/>
      <c r="CGX23" s="265"/>
      <c r="CGY23" s="665" t="str">
        <f>IF(CHB23="×",TIME(0,0,0),IF(CHH4="非常勤",CFZ23,CGL23))</f>
        <v>　</v>
      </c>
      <c r="CGZ23" s="666"/>
      <c r="CHA23" s="667"/>
      <c r="CHB23" s="265"/>
      <c r="CHC23" s="665" t="str">
        <f>IF(CHF23="×",TIME(0,0,0),IF(CHH4="非常勤",CGC23,CGO23))</f>
        <v>　</v>
      </c>
      <c r="CHD23" s="666"/>
      <c r="CHE23" s="667"/>
      <c r="CHF23" s="265"/>
      <c r="CHG23" s="665" t="str">
        <f>IF(CHJ23="×",TIME(0,0,0),IF(CHH4="非常勤",CGF23,CGR23))</f>
        <v>　</v>
      </c>
      <c r="CHH23" s="666"/>
      <c r="CHI23" s="667"/>
      <c r="CHJ23" s="265"/>
      <c r="CHK23" s="668"/>
      <c r="CHL23" s="669"/>
      <c r="CHM23" s="668"/>
      <c r="CHN23" s="670"/>
      <c r="CHO23" s="669"/>
      <c r="CHP23" s="671"/>
      <c r="CHQ23" s="672"/>
      <c r="CHR23" s="672"/>
      <c r="CHS23" s="673"/>
      <c r="CHT23" s="263">
        <f>$A$23</f>
        <v>9</v>
      </c>
      <c r="CHU23" s="264" t="str">
        <f>$B$23</f>
        <v>金</v>
      </c>
      <c r="CHV23" s="660"/>
      <c r="CHW23" s="661"/>
      <c r="CHX23" s="660"/>
      <c r="CHY23" s="661"/>
      <c r="CHZ23" s="662" t="str">
        <f>IFERROR(IF(OR(CHU23="日",CHU23="祝",CHU23=0,CHV23=""),"　",MAX(IF(AND(CHV23&lt;=CHZ14,CHX23&gt;CIA14),CIA14-CHZ14,IF(AND(CHV23&gt;CHZ14,CHX23&lt;=CIA14),CHX23-CHV23,IF(AND(CHV23&lt;=CHZ14,CHX23&lt;=CIA14),CHX23-CHZ14,IF(AND(CHV23&gt;CHZ14,CHX23&gt;CIA14),CIA14-CHV23,0)))),0)),0)</f>
        <v>　</v>
      </c>
      <c r="CIA23" s="663"/>
      <c r="CIB23" s="664"/>
      <c r="CIC23" s="662" t="str">
        <f>IFERROR(IF(OR(CHU23="日",CHU23="祝",CHU23=0,CHV23=""),"　",MAX(IF(AND(CHV23&gt;CIF14,CHX23&gt;CID14),0,IF(AND(CHV23&lt;=CIF14,CHV23&gt;CIC14,CHX23&gt;CID14),CIF14-CHV23,IF(AND(CHV23&lt;=CIF14,CHV23&lt;=CIC14,CHX23&gt;CID14),CIF14-CIC14,IF(AND(CHV23&gt;CIC14,CHX23&lt;=CID14),CHX23-CHV23,IF(AND(CHV23&lt;=CIC14,CHX23&lt;=CID14),CHX23-CIC14,0))))),0)),0)</f>
        <v>　</v>
      </c>
      <c r="CID23" s="663"/>
      <c r="CIE23" s="664"/>
      <c r="CIF23" s="662" t="str">
        <f>IFERROR(IF(OR(CHU23="日",CHU23="祝",CHU23=0,CHV23=""),"　",MAX(IF(AND(CHV23&lt;=CIF14,CHX23&gt;CIG14),CIG14-CIF14,IF(CHX23&lt;=CIG14,0,IF(AND(CHV23&gt;CIF14,CHX23&gt;CIG14),CIG14-CHV23,0))),0)),0)</f>
        <v>　</v>
      </c>
      <c r="CIG23" s="663"/>
      <c r="CIH23" s="664"/>
      <c r="CII23" s="662" t="str">
        <f>IFERROR(IF(OR(CHU23="日",CHU23="祝",CHU23=0,CHV23=""),"　",MAX(IF(CHV23&gt;CII14,CHX23-CHV23,IF(CHV23&lt;=CII14,CHX23-CII14,0)),0)),0)</f>
        <v>　</v>
      </c>
      <c r="CIJ23" s="663"/>
      <c r="CIK23" s="664"/>
      <c r="CIL23" s="662" t="str">
        <f>IFERROR(IF(OR(CHU23="日",CHU23="祝",CHU23=0,CHV23=""),"　",MAX(IF(AND(CHV23&lt;=CIL14,CHX23&gt;CIM14),CIM14-CIL14,IF(AND(CHV23&gt;CIL14,CHX23&lt;=CIM14),CHX23-CHV23,IF(AND(CHV23&lt;=CIL14,CHX23&lt;=CIM14),CHX23-CIL14,IF(AND(CHV23&gt;CIL14,CHX23&gt;CIM14),CIM14-CHV23,0)))),0)),0)</f>
        <v>　</v>
      </c>
      <c r="CIM23" s="663"/>
      <c r="CIN23" s="664"/>
      <c r="CIO23" s="662" t="str">
        <f>IFERROR(IF(OR(CHU23="日",CHU23="祝",CHU23=0,CHV23=""),"　",MAX(IF(AND(CHV23&gt;CIR14,CHX23&gt;CIP14),0,IF(AND(CHV23&lt;=CIR14,CHV23&gt;CIO14,CHX23&gt;CIP14),CIR14-CHV23,IF(AND(CHV23&lt;=CIR14,CHV23&lt;=CIO14,CHX23&gt;CIP14),CIR14-CIO14,IF(AND(CHV23&gt;CIO14,CHX23&lt;=CIP14),CHX23-CHV23,IF(AND(CHV23&lt;=CIO14,CHX23&lt;=CIP14),CHX23-CIO14,0))))),0)),0)</f>
        <v>　</v>
      </c>
      <c r="CIP23" s="663"/>
      <c r="CIQ23" s="664"/>
      <c r="CIR23" s="662" t="str">
        <f>IFERROR(IF(OR(CHU23="日",CHU23="祝",CHU23=0,CHV23=""),"　",MAX(IF(AND(CHV23&lt;=CIR14,CHX23&gt;CIS14),CIS14-CIR14,IF(CHX23&lt;=CIS14,0,IF(AND(CHV23&gt;CIR14,CHX23&gt;CIS14),CIS14-CHV23,0))),0)),0)</f>
        <v>　</v>
      </c>
      <c r="CIS23" s="663"/>
      <c r="CIT23" s="664"/>
      <c r="CIU23" s="662" t="str">
        <f t="shared" si="41"/>
        <v>　</v>
      </c>
      <c r="CIV23" s="663"/>
      <c r="CIW23" s="664"/>
      <c r="CIX23" s="665" t="str">
        <f>IF(CJA23="×",TIME(0,0,0),IF(CJK4="非常勤",CHZ23,CIL23))</f>
        <v>　</v>
      </c>
      <c r="CIY23" s="666"/>
      <c r="CIZ23" s="667"/>
      <c r="CJA23" s="265"/>
      <c r="CJB23" s="665" t="str">
        <f>IF(CJE23="×",TIME(0,0,0),IF(CJK4="非常勤",CIC23,CIO23))</f>
        <v>　</v>
      </c>
      <c r="CJC23" s="666"/>
      <c r="CJD23" s="667"/>
      <c r="CJE23" s="265"/>
      <c r="CJF23" s="665" t="str">
        <f>IF(CJI23="×",TIME(0,0,0),IF(CJK4="非常勤",CIF23,CIR23))</f>
        <v>　</v>
      </c>
      <c r="CJG23" s="666"/>
      <c r="CJH23" s="667"/>
      <c r="CJI23" s="265"/>
      <c r="CJJ23" s="665" t="str">
        <f>IF(CJM23="×",TIME(0,0,0),IF(CJK4="非常勤",CII23,CIU23))</f>
        <v>　</v>
      </c>
      <c r="CJK23" s="666"/>
      <c r="CJL23" s="667"/>
      <c r="CJM23" s="265"/>
      <c r="CJN23" s="668"/>
      <c r="CJO23" s="669"/>
      <c r="CJP23" s="668"/>
      <c r="CJQ23" s="670"/>
      <c r="CJR23" s="669"/>
      <c r="CJS23" s="671"/>
      <c r="CJT23" s="672"/>
      <c r="CJU23" s="672"/>
      <c r="CJV23" s="673"/>
      <c r="CJW23" s="263">
        <f>$A$23</f>
        <v>9</v>
      </c>
      <c r="CJX23" s="264" t="str">
        <f>$B$23</f>
        <v>金</v>
      </c>
      <c r="CJY23" s="660"/>
      <c r="CJZ23" s="661"/>
      <c r="CKA23" s="660"/>
      <c r="CKB23" s="661"/>
      <c r="CKC23" s="662" t="str">
        <f>IFERROR(IF(OR(CJX23="日",CJX23="祝",CJX23=0,CJY23=""),"　",MAX(IF(AND(CJY23&lt;=CKC14,CKA23&gt;CKD14),CKD14-CKC14,IF(AND(CJY23&gt;CKC14,CKA23&lt;=CKD14),CKA23-CJY23,IF(AND(CJY23&lt;=CKC14,CKA23&lt;=CKD14),CKA23-CKC14,IF(AND(CJY23&gt;CKC14,CKA23&gt;CKD14),CKD14-CJY23,0)))),0)),0)</f>
        <v>　</v>
      </c>
      <c r="CKD23" s="663"/>
      <c r="CKE23" s="664"/>
      <c r="CKF23" s="662" t="str">
        <f>IFERROR(IF(OR(CJX23="日",CJX23="祝",CJX23=0,CJY23=""),"　",MAX(IF(AND(CJY23&gt;CKI14,CKA23&gt;CKG14),0,IF(AND(CJY23&lt;=CKI14,CJY23&gt;CKF14,CKA23&gt;CKG14),CKI14-CJY23,IF(AND(CJY23&lt;=CKI14,CJY23&lt;=CKF14,CKA23&gt;CKG14),CKI14-CKF14,IF(AND(CJY23&gt;CKF14,CKA23&lt;=CKG14),CKA23-CJY23,IF(AND(CJY23&lt;=CKF14,CKA23&lt;=CKG14),CKA23-CKF14,0))))),0)),0)</f>
        <v>　</v>
      </c>
      <c r="CKG23" s="663"/>
      <c r="CKH23" s="664"/>
      <c r="CKI23" s="662" t="str">
        <f>IFERROR(IF(OR(CJX23="日",CJX23="祝",CJX23=0,CJY23=""),"　",MAX(IF(AND(CJY23&lt;=CKI14,CKA23&gt;CKJ14),CKJ14-CKI14,IF(CKA23&lt;=CKJ14,0,IF(AND(CJY23&gt;CKI14,CKA23&gt;CKJ14),CKJ14-CJY23,0))),0)),0)</f>
        <v>　</v>
      </c>
      <c r="CKJ23" s="663"/>
      <c r="CKK23" s="664"/>
      <c r="CKL23" s="662" t="str">
        <f>IFERROR(IF(OR(CJX23="日",CJX23="祝",CJX23=0,CJY23=""),"　",MAX(IF(CJY23&gt;CKL14,CKA23-CJY23,IF(CJY23&lt;=CKL14,CKA23-CKL14,0)),0)),0)</f>
        <v>　</v>
      </c>
      <c r="CKM23" s="663"/>
      <c r="CKN23" s="664"/>
      <c r="CKO23" s="662" t="str">
        <f>IFERROR(IF(OR(CJX23="日",CJX23="祝",CJX23=0,CJY23=""),"　",MAX(IF(AND(CJY23&lt;=CKO14,CKA23&gt;CKP14),CKP14-CKO14,IF(AND(CJY23&gt;CKO14,CKA23&lt;=CKP14),CKA23-CJY23,IF(AND(CJY23&lt;=CKO14,CKA23&lt;=CKP14),CKA23-CKO14,IF(AND(CJY23&gt;CKO14,CKA23&gt;CKP14),CKP14-CJY23,0)))),0)),0)</f>
        <v>　</v>
      </c>
      <c r="CKP23" s="663"/>
      <c r="CKQ23" s="664"/>
      <c r="CKR23" s="662" t="str">
        <f>IFERROR(IF(OR(CJX23="日",CJX23="祝",CJX23=0,CJY23=""),"　",MAX(IF(AND(CJY23&gt;CKU14,CKA23&gt;CKS14),0,IF(AND(CJY23&lt;=CKU14,CJY23&gt;CKR14,CKA23&gt;CKS14),CKU14-CJY23,IF(AND(CJY23&lt;=CKU14,CJY23&lt;=CKR14,CKA23&gt;CKS14),CKU14-CKR14,IF(AND(CJY23&gt;CKR14,CKA23&lt;=CKS14),CKA23-CJY23,IF(AND(CJY23&lt;=CKR14,CKA23&lt;=CKS14),CKA23-CKR14,0))))),0)),0)</f>
        <v>　</v>
      </c>
      <c r="CKS23" s="663"/>
      <c r="CKT23" s="664"/>
      <c r="CKU23" s="662" t="str">
        <f>IFERROR(IF(OR(CJX23="日",CJX23="祝",CJX23=0,CJY23=""),"　",MAX(IF(AND(CJY23&lt;=CKU14,CKA23&gt;CKV14),CKV14-CKU14,IF(CKA23&lt;=CKV14,0,IF(AND(CJY23&gt;CKU14,CKA23&gt;CKV14),CKV14-CJY23,0))),0)),0)</f>
        <v>　</v>
      </c>
      <c r="CKV23" s="663"/>
      <c r="CKW23" s="664"/>
      <c r="CKX23" s="662" t="str">
        <f t="shared" si="42"/>
        <v>　</v>
      </c>
      <c r="CKY23" s="663"/>
      <c r="CKZ23" s="664"/>
      <c r="CLA23" s="665" t="str">
        <f>IF(CLD23="×",TIME(0,0,0),IF(CLN4="非常勤",CKC23,CKO23))</f>
        <v>　</v>
      </c>
      <c r="CLB23" s="666"/>
      <c r="CLC23" s="667"/>
      <c r="CLD23" s="265"/>
      <c r="CLE23" s="665" t="str">
        <f>IF(CLH23="×",TIME(0,0,0),IF(CLN4="非常勤",CKF23,CKR23))</f>
        <v>　</v>
      </c>
      <c r="CLF23" s="666"/>
      <c r="CLG23" s="667"/>
      <c r="CLH23" s="265"/>
      <c r="CLI23" s="665" t="str">
        <f>IF(CLL23="×",TIME(0,0,0),IF(CLN4="非常勤",CKI23,CKU23))</f>
        <v>　</v>
      </c>
      <c r="CLJ23" s="666"/>
      <c r="CLK23" s="667"/>
      <c r="CLL23" s="265"/>
      <c r="CLM23" s="665" t="str">
        <f>IF(CLP23="×",TIME(0,0,0),IF(CLN4="非常勤",CKL23,CKX23))</f>
        <v>　</v>
      </c>
      <c r="CLN23" s="666"/>
      <c r="CLO23" s="667"/>
      <c r="CLP23" s="265"/>
      <c r="CLQ23" s="668"/>
      <c r="CLR23" s="669"/>
      <c r="CLS23" s="668"/>
      <c r="CLT23" s="670"/>
      <c r="CLU23" s="669"/>
      <c r="CLV23" s="671"/>
      <c r="CLW23" s="672"/>
      <c r="CLX23" s="672"/>
      <c r="CLY23" s="673"/>
      <c r="CLZ23" s="263">
        <f>$A$23</f>
        <v>9</v>
      </c>
      <c r="CMA23" s="264" t="str">
        <f>$B$23</f>
        <v>金</v>
      </c>
      <c r="CMB23" s="660"/>
      <c r="CMC23" s="661"/>
      <c r="CMD23" s="660"/>
      <c r="CME23" s="661"/>
      <c r="CMF23" s="662" t="str">
        <f>IFERROR(IF(OR(CMA23="日",CMA23="祝",CMA23=0,CMB23=""),"　",MAX(IF(AND(CMB23&lt;=CMF14,CMD23&gt;CMG14),CMG14-CMF14,IF(AND(CMB23&gt;CMF14,CMD23&lt;=CMG14),CMD23-CMB23,IF(AND(CMB23&lt;=CMF14,CMD23&lt;=CMG14),CMD23-CMF14,IF(AND(CMB23&gt;CMF14,CMD23&gt;CMG14),CMG14-CMB23,0)))),0)),0)</f>
        <v>　</v>
      </c>
      <c r="CMG23" s="663"/>
      <c r="CMH23" s="664"/>
      <c r="CMI23" s="662" t="str">
        <f>IFERROR(IF(OR(CMA23="日",CMA23="祝",CMA23=0,CMB23=""),"　",MAX(IF(AND(CMB23&gt;CML14,CMD23&gt;CMJ14),0,IF(AND(CMB23&lt;=CML14,CMB23&gt;CMI14,CMD23&gt;CMJ14),CML14-CMB23,IF(AND(CMB23&lt;=CML14,CMB23&lt;=CMI14,CMD23&gt;CMJ14),CML14-CMI14,IF(AND(CMB23&gt;CMI14,CMD23&lt;=CMJ14),CMD23-CMB23,IF(AND(CMB23&lt;=CMI14,CMD23&lt;=CMJ14),CMD23-CMI14,0))))),0)),0)</f>
        <v>　</v>
      </c>
      <c r="CMJ23" s="663"/>
      <c r="CMK23" s="664"/>
      <c r="CML23" s="662" t="str">
        <f>IFERROR(IF(OR(CMA23="日",CMA23="祝",CMA23=0,CMB23=""),"　",MAX(IF(AND(CMB23&lt;=CML14,CMD23&gt;CMM14),CMM14-CML14,IF(CMD23&lt;=CMM14,0,IF(AND(CMB23&gt;CML14,CMD23&gt;CMM14),CMM14-CMB23,0))),0)),0)</f>
        <v>　</v>
      </c>
      <c r="CMM23" s="663"/>
      <c r="CMN23" s="664"/>
      <c r="CMO23" s="662" t="str">
        <f>IFERROR(IF(OR(CMA23="日",CMA23="祝",CMA23=0,CMB23=""),"　",MAX(IF(CMB23&gt;CMO14,CMD23-CMB23,IF(CMB23&lt;=CMO14,CMD23-CMO14,0)),0)),0)</f>
        <v>　</v>
      </c>
      <c r="CMP23" s="663"/>
      <c r="CMQ23" s="664"/>
      <c r="CMR23" s="662" t="str">
        <f>IFERROR(IF(OR(CMA23="日",CMA23="祝",CMA23=0,CMB23=""),"　",MAX(IF(AND(CMB23&lt;=CMR14,CMD23&gt;CMS14),CMS14-CMR14,IF(AND(CMB23&gt;CMR14,CMD23&lt;=CMS14),CMD23-CMB23,IF(AND(CMB23&lt;=CMR14,CMD23&lt;=CMS14),CMD23-CMR14,IF(AND(CMB23&gt;CMR14,CMD23&gt;CMS14),CMS14-CMB23,0)))),0)),0)</f>
        <v>　</v>
      </c>
      <c r="CMS23" s="663"/>
      <c r="CMT23" s="664"/>
      <c r="CMU23" s="662" t="str">
        <f>IFERROR(IF(OR(CMA23="日",CMA23="祝",CMA23=0,CMB23=""),"　",MAX(IF(AND(CMB23&gt;CMX14,CMD23&gt;CMV14),0,IF(AND(CMB23&lt;=CMX14,CMB23&gt;CMU14,CMD23&gt;CMV14),CMX14-CMB23,IF(AND(CMB23&lt;=CMX14,CMB23&lt;=CMU14,CMD23&gt;CMV14),CMX14-CMU14,IF(AND(CMB23&gt;CMU14,CMD23&lt;=CMV14),CMD23-CMB23,IF(AND(CMB23&lt;=CMU14,CMD23&lt;=CMV14),CMD23-CMU14,0))))),0)),0)</f>
        <v>　</v>
      </c>
      <c r="CMV23" s="663"/>
      <c r="CMW23" s="664"/>
      <c r="CMX23" s="662" t="str">
        <f>IFERROR(IF(OR(CMA23="日",CMA23="祝",CMA23=0,CMB23=""),"　",MAX(IF(AND(CMB23&lt;=CMX14,CMD23&gt;CMY14),CMY14-CMX14,IF(CMD23&lt;=CMY14,0,IF(AND(CMB23&gt;CMX14,CMD23&gt;CMY14),CMY14-CMB23,0))),0)),0)</f>
        <v>　</v>
      </c>
      <c r="CMY23" s="663"/>
      <c r="CMZ23" s="664"/>
      <c r="CNA23" s="662" t="str">
        <f t="shared" si="43"/>
        <v>　</v>
      </c>
      <c r="CNB23" s="663"/>
      <c r="CNC23" s="664"/>
      <c r="CND23" s="665" t="str">
        <f>IF(CNG23="×",TIME(0,0,0),IF(CNQ4="非常勤",CMF23,CMR23))</f>
        <v>　</v>
      </c>
      <c r="CNE23" s="666"/>
      <c r="CNF23" s="667"/>
      <c r="CNG23" s="265"/>
      <c r="CNH23" s="665" t="str">
        <f>IF(CNK23="×",TIME(0,0,0),IF(CNQ4="非常勤",CMI23,CMU23))</f>
        <v>　</v>
      </c>
      <c r="CNI23" s="666"/>
      <c r="CNJ23" s="667"/>
      <c r="CNK23" s="265"/>
      <c r="CNL23" s="665" t="str">
        <f>IF(CNO23="×",TIME(0,0,0),IF(CNQ4="非常勤",CML23,CMX23))</f>
        <v>　</v>
      </c>
      <c r="CNM23" s="666"/>
      <c r="CNN23" s="667"/>
      <c r="CNO23" s="265"/>
      <c r="CNP23" s="665" t="str">
        <f>IF(CNS23="×",TIME(0,0,0),IF(CNQ4="非常勤",CMO23,CNA23))</f>
        <v>　</v>
      </c>
      <c r="CNQ23" s="666"/>
      <c r="CNR23" s="667"/>
      <c r="CNS23" s="265"/>
      <c r="CNT23" s="668"/>
      <c r="CNU23" s="669"/>
      <c r="CNV23" s="668"/>
      <c r="CNW23" s="670"/>
      <c r="CNX23" s="669"/>
      <c r="CNY23" s="671"/>
      <c r="CNZ23" s="672"/>
      <c r="COA23" s="672"/>
      <c r="COB23" s="673"/>
      <c r="COC23" s="263">
        <f>$A$23</f>
        <v>9</v>
      </c>
      <c r="COD23" s="264" t="str">
        <f>$B$23</f>
        <v>金</v>
      </c>
      <c r="COE23" s="660"/>
      <c r="COF23" s="661"/>
      <c r="COG23" s="660"/>
      <c r="COH23" s="661"/>
      <c r="COI23" s="662" t="str">
        <f>IFERROR(IF(OR(COD23="日",COD23="祝",COD23=0,COE23=""),"　",MAX(IF(AND(COE23&lt;=COI14,COG23&gt;COJ14),COJ14-COI14,IF(AND(COE23&gt;COI14,COG23&lt;=COJ14),COG23-COE23,IF(AND(COE23&lt;=COI14,COG23&lt;=COJ14),COG23-COI14,IF(AND(COE23&gt;COI14,COG23&gt;COJ14),COJ14-COE23,0)))),0)),0)</f>
        <v>　</v>
      </c>
      <c r="COJ23" s="663"/>
      <c r="COK23" s="664"/>
      <c r="COL23" s="662" t="str">
        <f>IFERROR(IF(OR(COD23="日",COD23="祝",COD23=0,COE23=""),"　",MAX(IF(AND(COE23&gt;COO14,COG23&gt;COM14),0,IF(AND(COE23&lt;=COO14,COE23&gt;COL14,COG23&gt;COM14),COO14-COE23,IF(AND(COE23&lt;=COO14,COE23&lt;=COL14,COG23&gt;COM14),COO14-COL14,IF(AND(COE23&gt;COL14,COG23&lt;=COM14),COG23-COE23,IF(AND(COE23&lt;=COL14,COG23&lt;=COM14),COG23-COL14,0))))),0)),0)</f>
        <v>　</v>
      </c>
      <c r="COM23" s="663"/>
      <c r="CON23" s="664"/>
      <c r="COO23" s="662" t="str">
        <f>IFERROR(IF(OR(COD23="日",COD23="祝",COD23=0,COE23=""),"　",MAX(IF(AND(COE23&lt;=COO14,COG23&gt;COP14),COP14-COO14,IF(COG23&lt;=COP14,0,IF(AND(COE23&gt;COO14,COG23&gt;COP14),COP14-COE23,0))),0)),0)</f>
        <v>　</v>
      </c>
      <c r="COP23" s="663"/>
      <c r="COQ23" s="664"/>
      <c r="COR23" s="662" t="str">
        <f>IFERROR(IF(OR(COD23="日",COD23="祝",COD23=0,COE23=""),"　",MAX(IF(COE23&gt;COR14,COG23-COE23,IF(COE23&lt;=COR14,COG23-COR14,0)),0)),0)</f>
        <v>　</v>
      </c>
      <c r="COS23" s="663"/>
      <c r="COT23" s="664"/>
      <c r="COU23" s="662" t="str">
        <f>IFERROR(IF(OR(COD23="日",COD23="祝",COD23=0,COE23=""),"　",MAX(IF(AND(COE23&lt;=COU14,COG23&gt;COV14),COV14-COU14,IF(AND(COE23&gt;COU14,COG23&lt;=COV14),COG23-COE23,IF(AND(COE23&lt;=COU14,COG23&lt;=COV14),COG23-COU14,IF(AND(COE23&gt;COU14,COG23&gt;COV14),COV14-COE23,0)))),0)),0)</f>
        <v>　</v>
      </c>
      <c r="COV23" s="663"/>
      <c r="COW23" s="664"/>
      <c r="COX23" s="662" t="str">
        <f>IFERROR(IF(OR(COD23="日",COD23="祝",COD23=0,COE23=""),"　",MAX(IF(AND(COE23&gt;CPA14,COG23&gt;COY14),0,IF(AND(COE23&lt;=CPA14,COE23&gt;COX14,COG23&gt;COY14),CPA14-COE23,IF(AND(COE23&lt;=CPA14,COE23&lt;=COX14,COG23&gt;COY14),CPA14-COX14,IF(AND(COE23&gt;COX14,COG23&lt;=COY14),COG23-COE23,IF(AND(COE23&lt;=COX14,COG23&lt;=COY14),COG23-COX14,0))))),0)),0)</f>
        <v>　</v>
      </c>
      <c r="COY23" s="663"/>
      <c r="COZ23" s="664"/>
      <c r="CPA23" s="662" t="str">
        <f>IFERROR(IF(OR(COD23="日",COD23="祝",COD23=0,COE23=""),"　",MAX(IF(AND(COE23&lt;=CPA14,COG23&gt;CPB14),CPB14-CPA14,IF(COG23&lt;=CPB14,0,IF(AND(COE23&gt;CPA14,COG23&gt;CPB14),CPB14-COE23,0))),0)),0)</f>
        <v>　</v>
      </c>
      <c r="CPB23" s="663"/>
      <c r="CPC23" s="664"/>
      <c r="CPD23" s="662" t="str">
        <f t="shared" si="44"/>
        <v>　</v>
      </c>
      <c r="CPE23" s="663"/>
      <c r="CPF23" s="664"/>
      <c r="CPG23" s="665" t="str">
        <f>IF(CPJ23="×",TIME(0,0,0),IF(CPT4="非常勤",COI23,COU23))</f>
        <v>　</v>
      </c>
      <c r="CPH23" s="666"/>
      <c r="CPI23" s="667"/>
      <c r="CPJ23" s="265"/>
      <c r="CPK23" s="665" t="str">
        <f>IF(CPN23="×",TIME(0,0,0),IF(CPT4="非常勤",COL23,COX23))</f>
        <v>　</v>
      </c>
      <c r="CPL23" s="666"/>
      <c r="CPM23" s="667"/>
      <c r="CPN23" s="265"/>
      <c r="CPO23" s="665" t="str">
        <f>IF(CPR23="×",TIME(0,0,0),IF(CPT4="非常勤",COO23,CPA23))</f>
        <v>　</v>
      </c>
      <c r="CPP23" s="666"/>
      <c r="CPQ23" s="667"/>
      <c r="CPR23" s="265"/>
      <c r="CPS23" s="665" t="str">
        <f>IF(CPV23="×",TIME(0,0,0),IF(CPT4="非常勤",COR23,CPD23))</f>
        <v>　</v>
      </c>
      <c r="CPT23" s="666"/>
      <c r="CPU23" s="667"/>
      <c r="CPV23" s="265"/>
      <c r="CPW23" s="668"/>
      <c r="CPX23" s="669"/>
      <c r="CPY23" s="668"/>
      <c r="CPZ23" s="670"/>
      <c r="CQA23" s="669"/>
      <c r="CQB23" s="671"/>
      <c r="CQC23" s="672"/>
      <c r="CQD23" s="672"/>
      <c r="CQE23" s="673"/>
      <c r="CQF23" s="263">
        <f>$A$23</f>
        <v>9</v>
      </c>
      <c r="CQG23" s="264" t="str">
        <f>$B$23</f>
        <v>金</v>
      </c>
      <c r="CQH23" s="660"/>
      <c r="CQI23" s="661"/>
      <c r="CQJ23" s="660"/>
      <c r="CQK23" s="661"/>
      <c r="CQL23" s="662" t="str">
        <f>IFERROR(IF(OR(CQG23="日",CQG23="祝",CQG23=0,CQH23=""),"　",MAX(IF(AND(CQH23&lt;=CQL14,CQJ23&gt;CQM14),CQM14-CQL14,IF(AND(CQH23&gt;CQL14,CQJ23&lt;=CQM14),CQJ23-CQH23,IF(AND(CQH23&lt;=CQL14,CQJ23&lt;=CQM14),CQJ23-CQL14,IF(AND(CQH23&gt;CQL14,CQJ23&gt;CQM14),CQM14-CQH23,0)))),0)),0)</f>
        <v>　</v>
      </c>
      <c r="CQM23" s="663"/>
      <c r="CQN23" s="664"/>
      <c r="CQO23" s="662" t="str">
        <f>IFERROR(IF(OR(CQG23="日",CQG23="祝",CQG23=0,CQH23=""),"　",MAX(IF(AND(CQH23&gt;CQR14,CQJ23&gt;CQP14),0,IF(AND(CQH23&lt;=CQR14,CQH23&gt;CQO14,CQJ23&gt;CQP14),CQR14-CQH23,IF(AND(CQH23&lt;=CQR14,CQH23&lt;=CQO14,CQJ23&gt;CQP14),CQR14-CQO14,IF(AND(CQH23&gt;CQO14,CQJ23&lt;=CQP14),CQJ23-CQH23,IF(AND(CQH23&lt;=CQO14,CQJ23&lt;=CQP14),CQJ23-CQO14,0))))),0)),0)</f>
        <v>　</v>
      </c>
      <c r="CQP23" s="663"/>
      <c r="CQQ23" s="664"/>
      <c r="CQR23" s="662" t="str">
        <f>IFERROR(IF(OR(CQG23="日",CQG23="祝",CQG23=0,CQH23=""),"　",MAX(IF(AND(CQH23&lt;=CQR14,CQJ23&gt;CQS14),CQS14-CQR14,IF(CQJ23&lt;=CQS14,0,IF(AND(CQH23&gt;CQR14,CQJ23&gt;CQS14),CQS14-CQH23,0))),0)),0)</f>
        <v>　</v>
      </c>
      <c r="CQS23" s="663"/>
      <c r="CQT23" s="664"/>
      <c r="CQU23" s="662" t="str">
        <f>IFERROR(IF(OR(CQG23="日",CQG23="祝",CQG23=0,CQH23=""),"　",MAX(IF(CQH23&gt;CQU14,CQJ23-CQH23,IF(CQH23&lt;=CQU14,CQJ23-CQU14,0)),0)),0)</f>
        <v>　</v>
      </c>
      <c r="CQV23" s="663"/>
      <c r="CQW23" s="664"/>
      <c r="CQX23" s="662" t="str">
        <f>IFERROR(IF(OR(CQG23="日",CQG23="祝",CQG23=0,CQH23=""),"　",MAX(IF(AND(CQH23&lt;=CQX14,CQJ23&gt;CQY14),CQY14-CQX14,IF(AND(CQH23&gt;CQX14,CQJ23&lt;=CQY14),CQJ23-CQH23,IF(AND(CQH23&lt;=CQX14,CQJ23&lt;=CQY14),CQJ23-CQX14,IF(AND(CQH23&gt;CQX14,CQJ23&gt;CQY14),CQY14-CQH23,0)))),0)),0)</f>
        <v>　</v>
      </c>
      <c r="CQY23" s="663"/>
      <c r="CQZ23" s="664"/>
      <c r="CRA23" s="662" t="str">
        <f>IFERROR(IF(OR(CQG23="日",CQG23="祝",CQG23=0,CQH23=""),"　",MAX(IF(AND(CQH23&gt;CRD14,CQJ23&gt;CRB14),0,IF(AND(CQH23&lt;=CRD14,CQH23&gt;CRA14,CQJ23&gt;CRB14),CRD14-CQH23,IF(AND(CQH23&lt;=CRD14,CQH23&lt;=CRA14,CQJ23&gt;CRB14),CRD14-CRA14,IF(AND(CQH23&gt;CRA14,CQJ23&lt;=CRB14),CQJ23-CQH23,IF(AND(CQH23&lt;=CRA14,CQJ23&lt;=CRB14),CQJ23-CRA14,0))))),0)),0)</f>
        <v>　</v>
      </c>
      <c r="CRB23" s="663"/>
      <c r="CRC23" s="664"/>
      <c r="CRD23" s="662" t="str">
        <f>IFERROR(IF(OR(CQG23="日",CQG23="祝",CQG23=0,CQH23=""),"　",MAX(IF(AND(CQH23&lt;=CRD14,CQJ23&gt;CRE14),CRE14-CRD14,IF(CQJ23&lt;=CRE14,0,IF(AND(CQH23&gt;CRD14,CQJ23&gt;CRE14),CRE14-CQH23,0))),0)),0)</f>
        <v>　</v>
      </c>
      <c r="CRE23" s="663"/>
      <c r="CRF23" s="664"/>
      <c r="CRG23" s="662" t="str">
        <f t="shared" si="45"/>
        <v>　</v>
      </c>
      <c r="CRH23" s="663"/>
      <c r="CRI23" s="664"/>
      <c r="CRJ23" s="665" t="str">
        <f>IF(CRM23="×",TIME(0,0,0),IF(CRW4="非常勤",CQL23,CQX23))</f>
        <v>　</v>
      </c>
      <c r="CRK23" s="666"/>
      <c r="CRL23" s="667"/>
      <c r="CRM23" s="265"/>
      <c r="CRN23" s="665" t="str">
        <f>IF(CRQ23="×",TIME(0,0,0),IF(CRW4="非常勤",CQO23,CRA23))</f>
        <v>　</v>
      </c>
      <c r="CRO23" s="666"/>
      <c r="CRP23" s="667"/>
      <c r="CRQ23" s="265"/>
      <c r="CRR23" s="665" t="str">
        <f>IF(CRU23="×",TIME(0,0,0),IF(CRW4="非常勤",CQR23,CRD23))</f>
        <v>　</v>
      </c>
      <c r="CRS23" s="666"/>
      <c r="CRT23" s="667"/>
      <c r="CRU23" s="265"/>
      <c r="CRV23" s="665" t="str">
        <f>IF(CRY23="×",TIME(0,0,0),IF(CRW4="非常勤",CQU23,CRG23))</f>
        <v>　</v>
      </c>
      <c r="CRW23" s="666"/>
      <c r="CRX23" s="667"/>
      <c r="CRY23" s="265"/>
      <c r="CRZ23" s="668"/>
      <c r="CSA23" s="669"/>
      <c r="CSB23" s="668"/>
      <c r="CSC23" s="670"/>
      <c r="CSD23" s="669"/>
      <c r="CSE23" s="671"/>
      <c r="CSF23" s="672"/>
      <c r="CSG23" s="672"/>
      <c r="CSH23" s="673"/>
      <c r="CSI23" s="263">
        <f>$A$23</f>
        <v>9</v>
      </c>
      <c r="CSJ23" s="264" t="str">
        <f>$B$23</f>
        <v>金</v>
      </c>
      <c r="CSK23" s="660"/>
      <c r="CSL23" s="661"/>
      <c r="CSM23" s="660"/>
      <c r="CSN23" s="661"/>
      <c r="CSO23" s="662" t="str">
        <f>IFERROR(IF(OR(CSJ23="日",CSJ23="祝",CSJ23=0,CSK23=""),"　",MAX(IF(AND(CSK23&lt;=CSO14,CSM23&gt;CSP14),CSP14-CSO14,IF(AND(CSK23&gt;CSO14,CSM23&lt;=CSP14),CSM23-CSK23,IF(AND(CSK23&lt;=CSO14,CSM23&lt;=CSP14),CSM23-CSO14,IF(AND(CSK23&gt;CSO14,CSM23&gt;CSP14),CSP14-CSK23,0)))),0)),0)</f>
        <v>　</v>
      </c>
      <c r="CSP23" s="663"/>
      <c r="CSQ23" s="664"/>
      <c r="CSR23" s="662" t="str">
        <f>IFERROR(IF(OR(CSJ23="日",CSJ23="祝",CSJ23=0,CSK23=""),"　",MAX(IF(AND(CSK23&gt;CSU14,CSM23&gt;CSS14),0,IF(AND(CSK23&lt;=CSU14,CSK23&gt;CSR14,CSM23&gt;CSS14),CSU14-CSK23,IF(AND(CSK23&lt;=CSU14,CSK23&lt;=CSR14,CSM23&gt;CSS14),CSU14-CSR14,IF(AND(CSK23&gt;CSR14,CSM23&lt;=CSS14),CSM23-CSK23,IF(AND(CSK23&lt;=CSR14,CSM23&lt;=CSS14),CSM23-CSR14,0))))),0)),0)</f>
        <v>　</v>
      </c>
      <c r="CSS23" s="663"/>
      <c r="CST23" s="664"/>
      <c r="CSU23" s="662" t="str">
        <f>IFERROR(IF(OR(CSJ23="日",CSJ23="祝",CSJ23=0,CSK23=""),"　",MAX(IF(AND(CSK23&lt;=CSU14,CSM23&gt;CSV14),CSV14-CSU14,IF(CSM23&lt;=CSV14,0,IF(AND(CSK23&gt;CSU14,CSM23&gt;CSV14),CSV14-CSK23,0))),0)),0)</f>
        <v>　</v>
      </c>
      <c r="CSV23" s="663"/>
      <c r="CSW23" s="664"/>
      <c r="CSX23" s="662" t="str">
        <f>IFERROR(IF(OR(CSJ23="日",CSJ23="祝",CSJ23=0,CSK23=""),"　",MAX(IF(CSK23&gt;CSX14,CSM23-CSK23,IF(CSK23&lt;=CSX14,CSM23-CSX14,0)),0)),0)</f>
        <v>　</v>
      </c>
      <c r="CSY23" s="663"/>
      <c r="CSZ23" s="664"/>
      <c r="CTA23" s="662" t="str">
        <f>IFERROR(IF(OR(CSJ23="日",CSJ23="祝",CSJ23=0,CSK23=""),"　",MAX(IF(AND(CSK23&lt;=CTA14,CSM23&gt;CTB14),CTB14-CTA14,IF(AND(CSK23&gt;CTA14,CSM23&lt;=CTB14),CSM23-CSK23,IF(AND(CSK23&lt;=CTA14,CSM23&lt;=CTB14),CSM23-CTA14,IF(AND(CSK23&gt;CTA14,CSM23&gt;CTB14),CTB14-CSK23,0)))),0)),0)</f>
        <v>　</v>
      </c>
      <c r="CTB23" s="663"/>
      <c r="CTC23" s="664"/>
      <c r="CTD23" s="662" t="str">
        <f>IFERROR(IF(OR(CSJ23="日",CSJ23="祝",CSJ23=0,CSK23=""),"　",MAX(IF(AND(CSK23&gt;CTG14,CSM23&gt;CTE14),0,IF(AND(CSK23&lt;=CTG14,CSK23&gt;CTD14,CSM23&gt;CTE14),CTG14-CSK23,IF(AND(CSK23&lt;=CTG14,CSK23&lt;=CTD14,CSM23&gt;CTE14),CTG14-CTD14,IF(AND(CSK23&gt;CTD14,CSM23&lt;=CTE14),CSM23-CSK23,IF(AND(CSK23&lt;=CTD14,CSM23&lt;=CTE14),CSM23-CTD14,0))))),0)),0)</f>
        <v>　</v>
      </c>
      <c r="CTE23" s="663"/>
      <c r="CTF23" s="664"/>
      <c r="CTG23" s="662" t="str">
        <f>IFERROR(IF(OR(CSJ23="日",CSJ23="祝",CSJ23=0,CSK23=""),"　",MAX(IF(AND(CSK23&lt;=CTG14,CSM23&gt;CTH14),CTH14-CTG14,IF(CSM23&lt;=CTH14,0,IF(AND(CSK23&gt;CTG14,CSM23&gt;CTH14),CTH14-CSK23,0))),0)),0)</f>
        <v>　</v>
      </c>
      <c r="CTH23" s="663"/>
      <c r="CTI23" s="664"/>
      <c r="CTJ23" s="662" t="str">
        <f t="shared" si="46"/>
        <v>　</v>
      </c>
      <c r="CTK23" s="663"/>
      <c r="CTL23" s="664"/>
      <c r="CTM23" s="665" t="str">
        <f>IF(CTP23="×",TIME(0,0,0),IF(CTZ4="非常勤",CSO23,CTA23))</f>
        <v>　</v>
      </c>
      <c r="CTN23" s="666"/>
      <c r="CTO23" s="667"/>
      <c r="CTP23" s="265"/>
      <c r="CTQ23" s="665" t="str">
        <f>IF(CTT23="×",TIME(0,0,0),IF(CTZ4="非常勤",CSR23,CTD23))</f>
        <v>　</v>
      </c>
      <c r="CTR23" s="666"/>
      <c r="CTS23" s="667"/>
      <c r="CTT23" s="265"/>
      <c r="CTU23" s="665" t="str">
        <f>IF(CTX23="×",TIME(0,0,0),IF(CTZ4="非常勤",CSU23,CTG23))</f>
        <v>　</v>
      </c>
      <c r="CTV23" s="666"/>
      <c r="CTW23" s="667"/>
      <c r="CTX23" s="265"/>
      <c r="CTY23" s="665" t="str">
        <f>IF(CUB23="×",TIME(0,0,0),IF(CTZ4="非常勤",CSX23,CTJ23))</f>
        <v>　</v>
      </c>
      <c r="CTZ23" s="666"/>
      <c r="CUA23" s="667"/>
      <c r="CUB23" s="265"/>
      <c r="CUC23" s="668"/>
      <c r="CUD23" s="669"/>
      <c r="CUE23" s="668"/>
      <c r="CUF23" s="670"/>
      <c r="CUG23" s="669"/>
      <c r="CUH23" s="671"/>
      <c r="CUI23" s="672"/>
      <c r="CUJ23" s="672"/>
      <c r="CUK23" s="673"/>
      <c r="CUL23" s="263">
        <f>$A$23</f>
        <v>9</v>
      </c>
      <c r="CUM23" s="264" t="str">
        <f>$B$23</f>
        <v>金</v>
      </c>
      <c r="CUN23" s="660"/>
      <c r="CUO23" s="661"/>
      <c r="CUP23" s="660"/>
      <c r="CUQ23" s="661"/>
      <c r="CUR23" s="662" t="str">
        <f>IFERROR(IF(OR(CUM23="日",CUM23="祝",CUM23=0,CUN23=""),"　",MAX(IF(AND(CUN23&lt;=CUR14,CUP23&gt;CUS14),CUS14-CUR14,IF(AND(CUN23&gt;CUR14,CUP23&lt;=CUS14),CUP23-CUN23,IF(AND(CUN23&lt;=CUR14,CUP23&lt;=CUS14),CUP23-CUR14,IF(AND(CUN23&gt;CUR14,CUP23&gt;CUS14),CUS14-CUN23,0)))),0)),0)</f>
        <v>　</v>
      </c>
      <c r="CUS23" s="663"/>
      <c r="CUT23" s="664"/>
      <c r="CUU23" s="662" t="str">
        <f>IFERROR(IF(OR(CUM23="日",CUM23="祝",CUM23=0,CUN23=""),"　",MAX(IF(AND(CUN23&gt;CUX14,CUP23&gt;CUV14),0,IF(AND(CUN23&lt;=CUX14,CUN23&gt;CUU14,CUP23&gt;CUV14),CUX14-CUN23,IF(AND(CUN23&lt;=CUX14,CUN23&lt;=CUU14,CUP23&gt;CUV14),CUX14-CUU14,IF(AND(CUN23&gt;CUU14,CUP23&lt;=CUV14),CUP23-CUN23,IF(AND(CUN23&lt;=CUU14,CUP23&lt;=CUV14),CUP23-CUU14,0))))),0)),0)</f>
        <v>　</v>
      </c>
      <c r="CUV23" s="663"/>
      <c r="CUW23" s="664"/>
      <c r="CUX23" s="662" t="str">
        <f>IFERROR(IF(OR(CUM23="日",CUM23="祝",CUM23=0,CUN23=""),"　",MAX(IF(AND(CUN23&lt;=CUX14,CUP23&gt;CUY14),CUY14-CUX14,IF(CUP23&lt;=CUY14,0,IF(AND(CUN23&gt;CUX14,CUP23&gt;CUY14),CUY14-CUN23,0))),0)),0)</f>
        <v>　</v>
      </c>
      <c r="CUY23" s="663"/>
      <c r="CUZ23" s="664"/>
      <c r="CVA23" s="662" t="str">
        <f>IFERROR(IF(OR(CUM23="日",CUM23="祝",CUM23=0,CUN23=""),"　",MAX(IF(CUN23&gt;CVA14,CUP23-CUN23,IF(CUN23&lt;=CVA14,CUP23-CVA14,0)),0)),0)</f>
        <v>　</v>
      </c>
      <c r="CVB23" s="663"/>
      <c r="CVC23" s="664"/>
      <c r="CVD23" s="662" t="str">
        <f>IFERROR(IF(OR(CUM23="日",CUM23="祝",CUM23=0,CUN23=""),"　",MAX(IF(AND(CUN23&lt;=CVD14,CUP23&gt;CVE14),CVE14-CVD14,IF(AND(CUN23&gt;CVD14,CUP23&lt;=CVE14),CUP23-CUN23,IF(AND(CUN23&lt;=CVD14,CUP23&lt;=CVE14),CUP23-CVD14,IF(AND(CUN23&gt;CVD14,CUP23&gt;CVE14),CVE14-CUN23,0)))),0)),0)</f>
        <v>　</v>
      </c>
      <c r="CVE23" s="663"/>
      <c r="CVF23" s="664"/>
      <c r="CVG23" s="662" t="str">
        <f>IFERROR(IF(OR(CUM23="日",CUM23="祝",CUM23=0,CUN23=""),"　",MAX(IF(AND(CUN23&gt;CVJ14,CUP23&gt;CVH14),0,IF(AND(CUN23&lt;=CVJ14,CUN23&gt;CVG14,CUP23&gt;CVH14),CVJ14-CUN23,IF(AND(CUN23&lt;=CVJ14,CUN23&lt;=CVG14,CUP23&gt;CVH14),CVJ14-CVG14,IF(AND(CUN23&gt;CVG14,CUP23&lt;=CVH14),CUP23-CUN23,IF(AND(CUN23&lt;=CVG14,CUP23&lt;=CVH14),CUP23-CVG14,0))))),0)),0)</f>
        <v>　</v>
      </c>
      <c r="CVH23" s="663"/>
      <c r="CVI23" s="664"/>
      <c r="CVJ23" s="662" t="str">
        <f>IFERROR(IF(OR(CUM23="日",CUM23="祝",CUM23=0,CUN23=""),"　",MAX(IF(AND(CUN23&lt;=CVJ14,CUP23&gt;CVK14),CVK14-CVJ14,IF(CUP23&lt;=CVK14,0,IF(AND(CUN23&gt;CVJ14,CUP23&gt;CVK14),CVK14-CUN23,0))),0)),0)</f>
        <v>　</v>
      </c>
      <c r="CVK23" s="663"/>
      <c r="CVL23" s="664"/>
      <c r="CVM23" s="662" t="str">
        <f t="shared" si="47"/>
        <v>　</v>
      </c>
      <c r="CVN23" s="663"/>
      <c r="CVO23" s="664"/>
      <c r="CVP23" s="665" t="str">
        <f>IF(CVS23="×",TIME(0,0,0),IF(CWC4="非常勤",CUR23,CVD23))</f>
        <v>　</v>
      </c>
      <c r="CVQ23" s="666"/>
      <c r="CVR23" s="667"/>
      <c r="CVS23" s="265"/>
      <c r="CVT23" s="665" t="str">
        <f>IF(CVW23="×",TIME(0,0,0),IF(CWC4="非常勤",CUU23,CVG23))</f>
        <v>　</v>
      </c>
      <c r="CVU23" s="666"/>
      <c r="CVV23" s="667"/>
      <c r="CVW23" s="265"/>
      <c r="CVX23" s="665" t="str">
        <f>IF(CWA23="×",TIME(0,0,0),IF(CWC4="非常勤",CUX23,CVJ23))</f>
        <v>　</v>
      </c>
      <c r="CVY23" s="666"/>
      <c r="CVZ23" s="667"/>
      <c r="CWA23" s="265"/>
      <c r="CWB23" s="665" t="str">
        <f>IF(CWE23="×",TIME(0,0,0),IF(CWC4="非常勤",CVA23,CVM23))</f>
        <v>　</v>
      </c>
      <c r="CWC23" s="666"/>
      <c r="CWD23" s="667"/>
      <c r="CWE23" s="265"/>
      <c r="CWF23" s="668"/>
      <c r="CWG23" s="669"/>
      <c r="CWH23" s="668"/>
      <c r="CWI23" s="670"/>
      <c r="CWJ23" s="669"/>
      <c r="CWK23" s="671"/>
      <c r="CWL23" s="672"/>
      <c r="CWM23" s="672"/>
      <c r="CWN23" s="673"/>
      <c r="CWO23" s="263">
        <f>$A$23</f>
        <v>9</v>
      </c>
      <c r="CWP23" s="264" t="str">
        <f>$B$23</f>
        <v>金</v>
      </c>
      <c r="CWQ23" s="660"/>
      <c r="CWR23" s="661"/>
      <c r="CWS23" s="660"/>
      <c r="CWT23" s="661"/>
      <c r="CWU23" s="662" t="str">
        <f>IFERROR(IF(OR(CWP23="日",CWP23="祝",CWP23=0,CWQ23=""),"　",MAX(IF(AND(CWQ23&lt;=CWU14,CWS23&gt;CWV14),CWV14-CWU14,IF(AND(CWQ23&gt;CWU14,CWS23&lt;=CWV14),CWS23-CWQ23,IF(AND(CWQ23&lt;=CWU14,CWS23&lt;=CWV14),CWS23-CWU14,IF(AND(CWQ23&gt;CWU14,CWS23&gt;CWV14),CWV14-CWQ23,0)))),0)),0)</f>
        <v>　</v>
      </c>
      <c r="CWV23" s="663"/>
      <c r="CWW23" s="664"/>
      <c r="CWX23" s="662" t="str">
        <f>IFERROR(IF(OR(CWP23="日",CWP23="祝",CWP23=0,CWQ23=""),"　",MAX(IF(AND(CWQ23&gt;CXA14,CWS23&gt;CWY14),0,IF(AND(CWQ23&lt;=CXA14,CWQ23&gt;CWX14,CWS23&gt;CWY14),CXA14-CWQ23,IF(AND(CWQ23&lt;=CXA14,CWQ23&lt;=CWX14,CWS23&gt;CWY14),CXA14-CWX14,IF(AND(CWQ23&gt;CWX14,CWS23&lt;=CWY14),CWS23-CWQ23,IF(AND(CWQ23&lt;=CWX14,CWS23&lt;=CWY14),CWS23-CWX14,0))))),0)),0)</f>
        <v>　</v>
      </c>
      <c r="CWY23" s="663"/>
      <c r="CWZ23" s="664"/>
      <c r="CXA23" s="662" t="str">
        <f>IFERROR(IF(OR(CWP23="日",CWP23="祝",CWP23=0,CWQ23=""),"　",MAX(IF(AND(CWQ23&lt;=CXA14,CWS23&gt;CXB14),CXB14-CXA14,IF(CWS23&lt;=CXB14,0,IF(AND(CWQ23&gt;CXA14,CWS23&gt;CXB14),CXB14-CWQ23,0))),0)),0)</f>
        <v>　</v>
      </c>
      <c r="CXB23" s="663"/>
      <c r="CXC23" s="664"/>
      <c r="CXD23" s="662" t="str">
        <f>IFERROR(IF(OR(CWP23="日",CWP23="祝",CWP23=0,CWQ23=""),"　",MAX(IF(CWQ23&gt;CXD14,CWS23-CWQ23,IF(CWQ23&lt;=CXD14,CWS23-CXD14,0)),0)),0)</f>
        <v>　</v>
      </c>
      <c r="CXE23" s="663"/>
      <c r="CXF23" s="664"/>
      <c r="CXG23" s="662" t="str">
        <f>IFERROR(IF(OR(CWP23="日",CWP23="祝",CWP23=0,CWQ23=""),"　",MAX(IF(AND(CWQ23&lt;=CXG14,CWS23&gt;CXH14),CXH14-CXG14,IF(AND(CWQ23&gt;CXG14,CWS23&lt;=CXH14),CWS23-CWQ23,IF(AND(CWQ23&lt;=CXG14,CWS23&lt;=CXH14),CWS23-CXG14,IF(AND(CWQ23&gt;CXG14,CWS23&gt;CXH14),CXH14-CWQ23,0)))),0)),0)</f>
        <v>　</v>
      </c>
      <c r="CXH23" s="663"/>
      <c r="CXI23" s="664"/>
      <c r="CXJ23" s="662" t="str">
        <f>IFERROR(IF(OR(CWP23="日",CWP23="祝",CWP23=0,CWQ23=""),"　",MAX(IF(AND(CWQ23&gt;CXM14,CWS23&gt;CXK14),0,IF(AND(CWQ23&lt;=CXM14,CWQ23&gt;CXJ14,CWS23&gt;CXK14),CXM14-CWQ23,IF(AND(CWQ23&lt;=CXM14,CWQ23&lt;=CXJ14,CWS23&gt;CXK14),CXM14-CXJ14,IF(AND(CWQ23&gt;CXJ14,CWS23&lt;=CXK14),CWS23-CWQ23,IF(AND(CWQ23&lt;=CXJ14,CWS23&lt;=CXK14),CWS23-CXJ14,0))))),0)),0)</f>
        <v>　</v>
      </c>
      <c r="CXK23" s="663"/>
      <c r="CXL23" s="664"/>
      <c r="CXM23" s="662" t="str">
        <f>IFERROR(IF(OR(CWP23="日",CWP23="祝",CWP23=0,CWQ23=""),"　",MAX(IF(AND(CWQ23&lt;=CXM14,CWS23&gt;CXN14),CXN14-CXM14,IF(CWS23&lt;=CXN14,0,IF(AND(CWQ23&gt;CXM14,CWS23&gt;CXN14),CXN14-CWQ23,0))),0)),0)</f>
        <v>　</v>
      </c>
      <c r="CXN23" s="663"/>
      <c r="CXO23" s="664"/>
      <c r="CXP23" s="662" t="str">
        <f t="shared" si="48"/>
        <v>　</v>
      </c>
      <c r="CXQ23" s="663"/>
      <c r="CXR23" s="664"/>
      <c r="CXS23" s="665" t="str">
        <f>IF(CXV23="×",TIME(0,0,0),IF(CYF4="非常勤",CWU23,CXG23))</f>
        <v>　</v>
      </c>
      <c r="CXT23" s="666"/>
      <c r="CXU23" s="667"/>
      <c r="CXV23" s="265"/>
      <c r="CXW23" s="665" t="str">
        <f>IF(CXZ23="×",TIME(0,0,0),IF(CYF4="非常勤",CWX23,CXJ23))</f>
        <v>　</v>
      </c>
      <c r="CXX23" s="666"/>
      <c r="CXY23" s="667"/>
      <c r="CXZ23" s="265"/>
      <c r="CYA23" s="665" t="str">
        <f>IF(CYD23="×",TIME(0,0,0),IF(CYF4="非常勤",CXA23,CXM23))</f>
        <v>　</v>
      </c>
      <c r="CYB23" s="666"/>
      <c r="CYC23" s="667"/>
      <c r="CYD23" s="265"/>
      <c r="CYE23" s="665" t="str">
        <f>IF(CYH23="×",TIME(0,0,0),IF(CYF4="非常勤",CXD23,CXP23))</f>
        <v>　</v>
      </c>
      <c r="CYF23" s="666"/>
      <c r="CYG23" s="667"/>
      <c r="CYH23" s="265"/>
      <c r="CYI23" s="668"/>
      <c r="CYJ23" s="669"/>
      <c r="CYK23" s="668"/>
      <c r="CYL23" s="670"/>
      <c r="CYM23" s="669"/>
      <c r="CYN23" s="671"/>
      <c r="CYO23" s="672"/>
      <c r="CYP23" s="672"/>
      <c r="CYQ23" s="673"/>
      <c r="CYR23" s="263">
        <f>$A$23</f>
        <v>9</v>
      </c>
      <c r="CYS23" s="264" t="str">
        <f>$B$23</f>
        <v>金</v>
      </c>
      <c r="CYT23" s="660"/>
      <c r="CYU23" s="661"/>
      <c r="CYV23" s="660"/>
      <c r="CYW23" s="661"/>
      <c r="CYX23" s="662" t="str">
        <f>IFERROR(IF(OR(CYS23="日",CYS23="祝",CYS23=0,CYT23=""),"　",MAX(IF(AND(CYT23&lt;=CYX14,CYV23&gt;CYY14),CYY14-CYX14,IF(AND(CYT23&gt;CYX14,CYV23&lt;=CYY14),CYV23-CYT23,IF(AND(CYT23&lt;=CYX14,CYV23&lt;=CYY14),CYV23-CYX14,IF(AND(CYT23&gt;CYX14,CYV23&gt;CYY14),CYY14-CYT23,0)))),0)),0)</f>
        <v>　</v>
      </c>
      <c r="CYY23" s="663"/>
      <c r="CYZ23" s="664"/>
      <c r="CZA23" s="662" t="str">
        <f>IFERROR(IF(OR(CYS23="日",CYS23="祝",CYS23=0,CYT23=""),"　",MAX(IF(AND(CYT23&gt;CZD14,CYV23&gt;CZB14),0,IF(AND(CYT23&lt;=CZD14,CYT23&gt;CZA14,CYV23&gt;CZB14),CZD14-CYT23,IF(AND(CYT23&lt;=CZD14,CYT23&lt;=CZA14,CYV23&gt;CZB14),CZD14-CZA14,IF(AND(CYT23&gt;CZA14,CYV23&lt;=CZB14),CYV23-CYT23,IF(AND(CYT23&lt;=CZA14,CYV23&lt;=CZB14),CYV23-CZA14,0))))),0)),0)</f>
        <v>　</v>
      </c>
      <c r="CZB23" s="663"/>
      <c r="CZC23" s="664"/>
      <c r="CZD23" s="662" t="str">
        <f>IFERROR(IF(OR(CYS23="日",CYS23="祝",CYS23=0,CYT23=""),"　",MAX(IF(AND(CYT23&lt;=CZD14,CYV23&gt;CZE14),CZE14-CZD14,IF(CYV23&lt;=CZE14,0,IF(AND(CYT23&gt;CZD14,CYV23&gt;CZE14),CZE14-CYT23,0))),0)),0)</f>
        <v>　</v>
      </c>
      <c r="CZE23" s="663"/>
      <c r="CZF23" s="664"/>
      <c r="CZG23" s="662" t="str">
        <f>IFERROR(IF(OR(CYS23="日",CYS23="祝",CYS23=0,CYT23=""),"　",MAX(IF(CYT23&gt;CZG14,CYV23-CYT23,IF(CYT23&lt;=CZG14,CYV23-CZG14,0)),0)),0)</f>
        <v>　</v>
      </c>
      <c r="CZH23" s="663"/>
      <c r="CZI23" s="664"/>
      <c r="CZJ23" s="662" t="str">
        <f>IFERROR(IF(OR(CYS23="日",CYS23="祝",CYS23=0,CYT23=""),"　",MAX(IF(AND(CYT23&lt;=CZJ14,CYV23&gt;CZK14),CZK14-CZJ14,IF(AND(CYT23&gt;CZJ14,CYV23&lt;=CZK14),CYV23-CYT23,IF(AND(CYT23&lt;=CZJ14,CYV23&lt;=CZK14),CYV23-CZJ14,IF(AND(CYT23&gt;CZJ14,CYV23&gt;CZK14),CZK14-CYT23,0)))),0)),0)</f>
        <v>　</v>
      </c>
      <c r="CZK23" s="663"/>
      <c r="CZL23" s="664"/>
      <c r="CZM23" s="662" t="str">
        <f>IFERROR(IF(OR(CYS23="日",CYS23="祝",CYS23=0,CYT23=""),"　",MAX(IF(AND(CYT23&gt;CZP14,CYV23&gt;CZN14),0,IF(AND(CYT23&lt;=CZP14,CYT23&gt;CZM14,CYV23&gt;CZN14),CZP14-CYT23,IF(AND(CYT23&lt;=CZP14,CYT23&lt;=CZM14,CYV23&gt;CZN14),CZP14-CZM14,IF(AND(CYT23&gt;CZM14,CYV23&lt;=CZN14),CYV23-CYT23,IF(AND(CYT23&lt;=CZM14,CYV23&lt;=CZN14),CYV23-CZM14,0))))),0)),0)</f>
        <v>　</v>
      </c>
      <c r="CZN23" s="663"/>
      <c r="CZO23" s="664"/>
      <c r="CZP23" s="662" t="str">
        <f>IFERROR(IF(OR(CYS23="日",CYS23="祝",CYS23=0,CYT23=""),"　",MAX(IF(AND(CYT23&lt;=CZP14,CYV23&gt;CZQ14),CZQ14-CZP14,IF(CYV23&lt;=CZQ14,0,IF(AND(CYT23&gt;CZP14,CYV23&gt;CZQ14),CZQ14-CYT23,0))),0)),0)</f>
        <v>　</v>
      </c>
      <c r="CZQ23" s="663"/>
      <c r="CZR23" s="664"/>
      <c r="CZS23" s="662" t="str">
        <f t="shared" si="49"/>
        <v>　</v>
      </c>
      <c r="CZT23" s="663"/>
      <c r="CZU23" s="664"/>
      <c r="CZV23" s="665" t="str">
        <f>IF(CZY23="×",TIME(0,0,0),IF(DAI4="非常勤",CYX23,CZJ23))</f>
        <v>　</v>
      </c>
      <c r="CZW23" s="666"/>
      <c r="CZX23" s="667"/>
      <c r="CZY23" s="265"/>
      <c r="CZZ23" s="665" t="str">
        <f>IF(DAC23="×",TIME(0,0,0),IF(DAI4="非常勤",CZA23,CZM23))</f>
        <v>　</v>
      </c>
      <c r="DAA23" s="666"/>
      <c r="DAB23" s="667"/>
      <c r="DAC23" s="265"/>
      <c r="DAD23" s="665" t="str">
        <f>IF(DAG23="×",TIME(0,0,0),IF(DAI4="非常勤",CZD23,CZP23))</f>
        <v>　</v>
      </c>
      <c r="DAE23" s="666"/>
      <c r="DAF23" s="667"/>
      <c r="DAG23" s="265"/>
      <c r="DAH23" s="665" t="str">
        <f>IF(DAK23="×",TIME(0,0,0),IF(DAI4="非常勤",CZG23,CZS23))</f>
        <v>　</v>
      </c>
      <c r="DAI23" s="666"/>
      <c r="DAJ23" s="667"/>
      <c r="DAK23" s="265"/>
      <c r="DAL23" s="668"/>
      <c r="DAM23" s="669"/>
      <c r="DAN23" s="668"/>
      <c r="DAO23" s="670"/>
      <c r="DAP23" s="669"/>
      <c r="DAQ23" s="671"/>
      <c r="DAR23" s="672"/>
      <c r="DAS23" s="672"/>
      <c r="DAT23" s="673"/>
      <c r="DAU23" s="263">
        <f>$A$23</f>
        <v>9</v>
      </c>
      <c r="DAV23" s="264" t="str">
        <f>$B$23</f>
        <v>金</v>
      </c>
      <c r="DAW23" s="660"/>
      <c r="DAX23" s="661"/>
      <c r="DAY23" s="660"/>
      <c r="DAZ23" s="661"/>
      <c r="DBA23" s="662" t="str">
        <f>IFERROR(IF(OR(DAV23="日",DAV23="祝",DAV23=0,DAW23=""),"　",MAX(IF(AND(DAW23&lt;=DBA14,DAY23&gt;DBB14),DBB14-DBA14,IF(AND(DAW23&gt;DBA14,DAY23&lt;=DBB14),DAY23-DAW23,IF(AND(DAW23&lt;=DBA14,DAY23&lt;=DBB14),DAY23-DBA14,IF(AND(DAW23&gt;DBA14,DAY23&gt;DBB14),DBB14-DAW23,0)))),0)),0)</f>
        <v>　</v>
      </c>
      <c r="DBB23" s="663"/>
      <c r="DBC23" s="664"/>
      <c r="DBD23" s="662" t="str">
        <f>IFERROR(IF(OR(DAV23="日",DAV23="祝",DAV23=0,DAW23=""),"　",MAX(IF(AND(DAW23&gt;DBG14,DAY23&gt;DBE14),0,IF(AND(DAW23&lt;=DBG14,DAW23&gt;DBD14,DAY23&gt;DBE14),DBG14-DAW23,IF(AND(DAW23&lt;=DBG14,DAW23&lt;=DBD14,DAY23&gt;DBE14),DBG14-DBD14,IF(AND(DAW23&gt;DBD14,DAY23&lt;=DBE14),DAY23-DAW23,IF(AND(DAW23&lt;=DBD14,DAY23&lt;=DBE14),DAY23-DBD14,0))))),0)),0)</f>
        <v>　</v>
      </c>
      <c r="DBE23" s="663"/>
      <c r="DBF23" s="664"/>
      <c r="DBG23" s="662" t="str">
        <f>IFERROR(IF(OR(DAV23="日",DAV23="祝",DAV23=0,DAW23=""),"　",MAX(IF(AND(DAW23&lt;=DBG14,DAY23&gt;DBH14),DBH14-DBG14,IF(DAY23&lt;=DBH14,0,IF(AND(DAW23&gt;DBG14,DAY23&gt;DBH14),DBH14-DAW23,0))),0)),0)</f>
        <v>　</v>
      </c>
      <c r="DBH23" s="663"/>
      <c r="DBI23" s="664"/>
      <c r="DBJ23" s="662" t="str">
        <f>IFERROR(IF(OR(DAV23="日",DAV23="祝",DAV23=0,DAW23=""),"　",MAX(IF(DAW23&gt;DBJ14,DAY23-DAW23,IF(DAW23&lt;=DBJ14,DAY23-DBJ14,0)),0)),0)</f>
        <v>　</v>
      </c>
      <c r="DBK23" s="663"/>
      <c r="DBL23" s="664"/>
      <c r="DBM23" s="662" t="str">
        <f>IFERROR(IF(OR(DAV23="日",DAV23="祝",DAV23=0,DAW23=""),"　",MAX(IF(AND(DAW23&lt;=DBM14,DAY23&gt;DBN14),DBN14-DBM14,IF(AND(DAW23&gt;DBM14,DAY23&lt;=DBN14),DAY23-DAW23,IF(AND(DAW23&lt;=DBM14,DAY23&lt;=DBN14),DAY23-DBM14,IF(AND(DAW23&gt;DBM14,DAY23&gt;DBN14),DBN14-DAW23,0)))),0)),0)</f>
        <v>　</v>
      </c>
      <c r="DBN23" s="663"/>
      <c r="DBO23" s="664"/>
      <c r="DBP23" s="662" t="str">
        <f>IFERROR(IF(OR(DAV23="日",DAV23="祝",DAV23=0,DAW23=""),"　",MAX(IF(AND(DAW23&gt;DBS14,DAY23&gt;DBQ14),0,IF(AND(DAW23&lt;=DBS14,DAW23&gt;DBP14,DAY23&gt;DBQ14),DBS14-DAW23,IF(AND(DAW23&lt;=DBS14,DAW23&lt;=DBP14,DAY23&gt;DBQ14),DBS14-DBP14,IF(AND(DAW23&gt;DBP14,DAY23&lt;=DBQ14),DAY23-DAW23,IF(AND(DAW23&lt;=DBP14,DAY23&lt;=DBQ14),DAY23-DBP14,0))))),0)),0)</f>
        <v>　</v>
      </c>
      <c r="DBQ23" s="663"/>
      <c r="DBR23" s="664"/>
      <c r="DBS23" s="662" t="str">
        <f>IFERROR(IF(OR(DAV23="日",DAV23="祝",DAV23=0,DAW23=""),"　",MAX(IF(AND(DAW23&lt;=DBS14,DAY23&gt;DBT14),DBT14-DBS14,IF(DAY23&lt;=DBT14,0,IF(AND(DAW23&gt;DBS14,DAY23&gt;DBT14),DBT14-DAW23,0))),0)),0)</f>
        <v>　</v>
      </c>
      <c r="DBT23" s="663"/>
      <c r="DBU23" s="664"/>
      <c r="DBV23" s="662" t="str">
        <f t="shared" si="50"/>
        <v>　</v>
      </c>
      <c r="DBW23" s="663"/>
      <c r="DBX23" s="664"/>
      <c r="DBY23" s="665" t="str">
        <f>IF(DCB23="×",TIME(0,0,0),IF(DCL4="非常勤",DBA23,DBM23))</f>
        <v>　</v>
      </c>
      <c r="DBZ23" s="666"/>
      <c r="DCA23" s="667"/>
      <c r="DCB23" s="265"/>
      <c r="DCC23" s="665" t="str">
        <f>IF(DCF23="×",TIME(0,0,0),IF(DCL4="非常勤",DBD23,DBP23))</f>
        <v>　</v>
      </c>
      <c r="DCD23" s="666"/>
      <c r="DCE23" s="667"/>
      <c r="DCF23" s="265"/>
      <c r="DCG23" s="665" t="str">
        <f>IF(DCJ23="×",TIME(0,0,0),IF(DCL4="非常勤",DBG23,DBS23))</f>
        <v>　</v>
      </c>
      <c r="DCH23" s="666"/>
      <c r="DCI23" s="667"/>
      <c r="DCJ23" s="265"/>
      <c r="DCK23" s="665" t="str">
        <f>IF(DCN23="×",TIME(0,0,0),IF(DCL4="非常勤",DBJ23,DBV23))</f>
        <v>　</v>
      </c>
      <c r="DCL23" s="666"/>
      <c r="DCM23" s="667"/>
      <c r="DCN23" s="265"/>
      <c r="DCO23" s="668"/>
      <c r="DCP23" s="669"/>
      <c r="DCQ23" s="668"/>
      <c r="DCR23" s="670"/>
      <c r="DCS23" s="669"/>
      <c r="DCT23" s="671"/>
      <c r="DCU23" s="672"/>
      <c r="DCV23" s="672"/>
      <c r="DCW23" s="673"/>
      <c r="DCX23" s="263">
        <f>$A$23</f>
        <v>9</v>
      </c>
      <c r="DCY23" s="264" t="str">
        <f>$B$23</f>
        <v>金</v>
      </c>
      <c r="DCZ23" s="660"/>
      <c r="DDA23" s="661"/>
      <c r="DDB23" s="660"/>
      <c r="DDC23" s="661"/>
      <c r="DDD23" s="662" t="str">
        <f>IFERROR(IF(OR(DCY23="日",DCY23="祝",DCY23=0,DCZ23=""),"　",MAX(IF(AND(DCZ23&lt;=DDD14,DDB23&gt;DDE14),DDE14-DDD14,IF(AND(DCZ23&gt;DDD14,DDB23&lt;=DDE14),DDB23-DCZ23,IF(AND(DCZ23&lt;=DDD14,DDB23&lt;=DDE14),DDB23-DDD14,IF(AND(DCZ23&gt;DDD14,DDB23&gt;DDE14),DDE14-DCZ23,0)))),0)),0)</f>
        <v>　</v>
      </c>
      <c r="DDE23" s="663"/>
      <c r="DDF23" s="664"/>
      <c r="DDG23" s="662" t="str">
        <f>IFERROR(IF(OR(DCY23="日",DCY23="祝",DCY23=0,DCZ23=""),"　",MAX(IF(AND(DCZ23&gt;DDJ14,DDB23&gt;DDH14),0,IF(AND(DCZ23&lt;=DDJ14,DCZ23&gt;DDG14,DDB23&gt;DDH14),DDJ14-DCZ23,IF(AND(DCZ23&lt;=DDJ14,DCZ23&lt;=DDG14,DDB23&gt;DDH14),DDJ14-DDG14,IF(AND(DCZ23&gt;DDG14,DDB23&lt;=DDH14),DDB23-DCZ23,IF(AND(DCZ23&lt;=DDG14,DDB23&lt;=DDH14),DDB23-DDG14,0))))),0)),0)</f>
        <v>　</v>
      </c>
      <c r="DDH23" s="663"/>
      <c r="DDI23" s="664"/>
      <c r="DDJ23" s="662" t="str">
        <f>IFERROR(IF(OR(DCY23="日",DCY23="祝",DCY23=0,DCZ23=""),"　",MAX(IF(AND(DCZ23&lt;=DDJ14,DDB23&gt;DDK14),DDK14-DDJ14,IF(DDB23&lt;=DDK14,0,IF(AND(DCZ23&gt;DDJ14,DDB23&gt;DDK14),DDK14-DCZ23,0))),0)),0)</f>
        <v>　</v>
      </c>
      <c r="DDK23" s="663"/>
      <c r="DDL23" s="664"/>
      <c r="DDM23" s="662" t="str">
        <f>IFERROR(IF(OR(DCY23="日",DCY23="祝",DCY23=0,DCZ23=""),"　",MAX(IF(DCZ23&gt;DDM14,DDB23-DCZ23,IF(DCZ23&lt;=DDM14,DDB23-DDM14,0)),0)),0)</f>
        <v>　</v>
      </c>
      <c r="DDN23" s="663"/>
      <c r="DDO23" s="664"/>
      <c r="DDP23" s="662" t="str">
        <f>IFERROR(IF(OR(DCY23="日",DCY23="祝",DCY23=0,DCZ23=""),"　",MAX(IF(AND(DCZ23&lt;=DDP14,DDB23&gt;DDQ14),DDQ14-DDP14,IF(AND(DCZ23&gt;DDP14,DDB23&lt;=DDQ14),DDB23-DCZ23,IF(AND(DCZ23&lt;=DDP14,DDB23&lt;=DDQ14),DDB23-DDP14,IF(AND(DCZ23&gt;DDP14,DDB23&gt;DDQ14),DDQ14-DCZ23,0)))),0)),0)</f>
        <v>　</v>
      </c>
      <c r="DDQ23" s="663"/>
      <c r="DDR23" s="664"/>
      <c r="DDS23" s="662" t="str">
        <f>IFERROR(IF(OR(DCY23="日",DCY23="祝",DCY23=0,DCZ23=""),"　",MAX(IF(AND(DCZ23&gt;DDV14,DDB23&gt;DDT14),0,IF(AND(DCZ23&lt;=DDV14,DCZ23&gt;DDS14,DDB23&gt;DDT14),DDV14-DCZ23,IF(AND(DCZ23&lt;=DDV14,DCZ23&lt;=DDS14,DDB23&gt;DDT14),DDV14-DDS14,IF(AND(DCZ23&gt;DDS14,DDB23&lt;=DDT14),DDB23-DCZ23,IF(AND(DCZ23&lt;=DDS14,DDB23&lt;=DDT14),DDB23-DDS14,0))))),0)),0)</f>
        <v>　</v>
      </c>
      <c r="DDT23" s="663"/>
      <c r="DDU23" s="664"/>
      <c r="DDV23" s="662" t="str">
        <f>IFERROR(IF(OR(DCY23="日",DCY23="祝",DCY23=0,DCZ23=""),"　",MAX(IF(AND(DCZ23&lt;=DDV14,DDB23&gt;DDW14),DDW14-DDV14,IF(DDB23&lt;=DDW14,0,IF(AND(DCZ23&gt;DDV14,DDB23&gt;DDW14),DDW14-DCZ23,0))),0)),0)</f>
        <v>　</v>
      </c>
      <c r="DDW23" s="663"/>
      <c r="DDX23" s="664"/>
      <c r="DDY23" s="662" t="str">
        <f t="shared" si="51"/>
        <v>　</v>
      </c>
      <c r="DDZ23" s="663"/>
      <c r="DEA23" s="664"/>
      <c r="DEB23" s="665" t="str">
        <f>IF(DEE23="×",TIME(0,0,0),IF(DEO4="非常勤",DDD23,DDP23))</f>
        <v>　</v>
      </c>
      <c r="DEC23" s="666"/>
      <c r="DED23" s="667"/>
      <c r="DEE23" s="265"/>
      <c r="DEF23" s="665" t="str">
        <f>IF(DEI23="×",TIME(0,0,0),IF(DEO4="非常勤",DDG23,DDS23))</f>
        <v>　</v>
      </c>
      <c r="DEG23" s="666"/>
      <c r="DEH23" s="667"/>
      <c r="DEI23" s="265"/>
      <c r="DEJ23" s="665" t="str">
        <f>IF(DEM23="×",TIME(0,0,0),IF(DEO4="非常勤",DDJ23,DDV23))</f>
        <v>　</v>
      </c>
      <c r="DEK23" s="666"/>
      <c r="DEL23" s="667"/>
      <c r="DEM23" s="265"/>
      <c r="DEN23" s="665" t="str">
        <f>IF(DEQ23="×",TIME(0,0,0),IF(DEO4="非常勤",DDM23,DDY23))</f>
        <v>　</v>
      </c>
      <c r="DEO23" s="666"/>
      <c r="DEP23" s="667"/>
      <c r="DEQ23" s="265"/>
      <c r="DER23" s="668"/>
      <c r="DES23" s="669"/>
      <c r="DET23" s="668"/>
      <c r="DEU23" s="670"/>
      <c r="DEV23" s="669"/>
      <c r="DEW23" s="671"/>
      <c r="DEX23" s="672"/>
      <c r="DEY23" s="672"/>
      <c r="DEZ23" s="673"/>
      <c r="DFA23" s="263">
        <f>$A$23</f>
        <v>9</v>
      </c>
      <c r="DFB23" s="264" t="str">
        <f>$B$23</f>
        <v>金</v>
      </c>
      <c r="DFC23" s="660"/>
      <c r="DFD23" s="661"/>
      <c r="DFE23" s="660"/>
      <c r="DFF23" s="661"/>
      <c r="DFG23" s="662" t="str">
        <f>IFERROR(IF(OR(DFB23="日",DFB23="祝",DFB23=0,DFC23=""),"　",MAX(IF(AND(DFC23&lt;=DFG14,DFE23&gt;DFH14),DFH14-DFG14,IF(AND(DFC23&gt;DFG14,DFE23&lt;=DFH14),DFE23-DFC23,IF(AND(DFC23&lt;=DFG14,DFE23&lt;=DFH14),DFE23-DFG14,IF(AND(DFC23&gt;DFG14,DFE23&gt;DFH14),DFH14-DFC23,0)))),0)),0)</f>
        <v>　</v>
      </c>
      <c r="DFH23" s="663"/>
      <c r="DFI23" s="664"/>
      <c r="DFJ23" s="662" t="str">
        <f>IFERROR(IF(OR(DFB23="日",DFB23="祝",DFB23=0,DFC23=""),"　",MAX(IF(AND(DFC23&gt;DFM14,DFE23&gt;DFK14),0,IF(AND(DFC23&lt;=DFM14,DFC23&gt;DFJ14,DFE23&gt;DFK14),DFM14-DFC23,IF(AND(DFC23&lt;=DFM14,DFC23&lt;=DFJ14,DFE23&gt;DFK14),DFM14-DFJ14,IF(AND(DFC23&gt;DFJ14,DFE23&lt;=DFK14),DFE23-DFC23,IF(AND(DFC23&lt;=DFJ14,DFE23&lt;=DFK14),DFE23-DFJ14,0))))),0)),0)</f>
        <v>　</v>
      </c>
      <c r="DFK23" s="663"/>
      <c r="DFL23" s="664"/>
      <c r="DFM23" s="662" t="str">
        <f>IFERROR(IF(OR(DFB23="日",DFB23="祝",DFB23=0,DFC23=""),"　",MAX(IF(AND(DFC23&lt;=DFM14,DFE23&gt;DFN14),DFN14-DFM14,IF(DFE23&lt;=DFN14,0,IF(AND(DFC23&gt;DFM14,DFE23&gt;DFN14),DFN14-DFC23,0))),0)),0)</f>
        <v>　</v>
      </c>
      <c r="DFN23" s="663"/>
      <c r="DFO23" s="664"/>
      <c r="DFP23" s="662" t="str">
        <f>IFERROR(IF(OR(DFB23="日",DFB23="祝",DFB23=0,DFC23=""),"　",MAX(IF(DFC23&gt;DFP14,DFE23-DFC23,IF(DFC23&lt;=DFP14,DFE23-DFP14,0)),0)),0)</f>
        <v>　</v>
      </c>
      <c r="DFQ23" s="663"/>
      <c r="DFR23" s="664"/>
      <c r="DFS23" s="662" t="str">
        <f>IFERROR(IF(OR(DFB23="日",DFB23="祝",DFB23=0,DFC23=""),"　",MAX(IF(AND(DFC23&lt;=DFS14,DFE23&gt;DFT14),DFT14-DFS14,IF(AND(DFC23&gt;DFS14,DFE23&lt;=DFT14),DFE23-DFC23,IF(AND(DFC23&lt;=DFS14,DFE23&lt;=DFT14),DFE23-DFS14,IF(AND(DFC23&gt;DFS14,DFE23&gt;DFT14),DFT14-DFC23,0)))),0)),0)</f>
        <v>　</v>
      </c>
      <c r="DFT23" s="663"/>
      <c r="DFU23" s="664"/>
      <c r="DFV23" s="662" t="str">
        <f>IFERROR(IF(OR(DFB23="日",DFB23="祝",DFB23=0,DFC23=""),"　",MAX(IF(AND(DFC23&gt;DFY14,DFE23&gt;DFW14),0,IF(AND(DFC23&lt;=DFY14,DFC23&gt;DFV14,DFE23&gt;DFW14),DFY14-DFC23,IF(AND(DFC23&lt;=DFY14,DFC23&lt;=DFV14,DFE23&gt;DFW14),DFY14-DFV14,IF(AND(DFC23&gt;DFV14,DFE23&lt;=DFW14),DFE23-DFC23,IF(AND(DFC23&lt;=DFV14,DFE23&lt;=DFW14),DFE23-DFV14,0))))),0)),0)</f>
        <v>　</v>
      </c>
      <c r="DFW23" s="663"/>
      <c r="DFX23" s="664"/>
      <c r="DFY23" s="662" t="str">
        <f>IFERROR(IF(OR(DFB23="日",DFB23="祝",DFB23=0,DFC23=""),"　",MAX(IF(AND(DFC23&lt;=DFY14,DFE23&gt;DFZ14),DFZ14-DFY14,IF(DFE23&lt;=DFZ14,0,IF(AND(DFC23&gt;DFY14,DFE23&gt;DFZ14),DFZ14-DFC23,0))),0)),0)</f>
        <v>　</v>
      </c>
      <c r="DFZ23" s="663"/>
      <c r="DGA23" s="664"/>
      <c r="DGB23" s="662" t="str">
        <f t="shared" si="52"/>
        <v>　</v>
      </c>
      <c r="DGC23" s="663"/>
      <c r="DGD23" s="664"/>
      <c r="DGE23" s="665" t="str">
        <f>IF(DGH23="×",TIME(0,0,0),IF(DGR4="非常勤",DFG23,DFS23))</f>
        <v>　</v>
      </c>
      <c r="DGF23" s="666"/>
      <c r="DGG23" s="667"/>
      <c r="DGH23" s="265"/>
      <c r="DGI23" s="665" t="str">
        <f>IF(DGL23="×",TIME(0,0,0),IF(DGR4="非常勤",DFJ23,DFV23))</f>
        <v>　</v>
      </c>
      <c r="DGJ23" s="666"/>
      <c r="DGK23" s="667"/>
      <c r="DGL23" s="265"/>
      <c r="DGM23" s="665" t="str">
        <f>IF(DGP23="×",TIME(0,0,0),IF(DGR4="非常勤",DFM23,DFY23))</f>
        <v>　</v>
      </c>
      <c r="DGN23" s="666"/>
      <c r="DGO23" s="667"/>
      <c r="DGP23" s="265"/>
      <c r="DGQ23" s="665" t="str">
        <f>IF(DGT23="×",TIME(0,0,0),IF(DGR4="非常勤",DFP23,DGB23))</f>
        <v>　</v>
      </c>
      <c r="DGR23" s="666"/>
      <c r="DGS23" s="667"/>
      <c r="DGT23" s="265"/>
      <c r="DGU23" s="668"/>
      <c r="DGV23" s="669"/>
      <c r="DGW23" s="668"/>
      <c r="DGX23" s="670"/>
      <c r="DGY23" s="669"/>
      <c r="DGZ23" s="671"/>
      <c r="DHA23" s="672"/>
      <c r="DHB23" s="672"/>
      <c r="DHC23" s="673"/>
      <c r="DHD23" s="263">
        <f>$A$23</f>
        <v>9</v>
      </c>
      <c r="DHE23" s="264" t="str">
        <f>$B$23</f>
        <v>金</v>
      </c>
      <c r="DHF23" s="660"/>
      <c r="DHG23" s="661"/>
      <c r="DHH23" s="660"/>
      <c r="DHI23" s="661"/>
      <c r="DHJ23" s="662" t="str">
        <f>IFERROR(IF(OR(DHE23="日",DHE23="祝",DHE23=0,DHF23=""),"　",MAX(IF(AND(DHF23&lt;=DHJ14,DHH23&gt;DHK14),DHK14-DHJ14,IF(AND(DHF23&gt;DHJ14,DHH23&lt;=DHK14),DHH23-DHF23,IF(AND(DHF23&lt;=DHJ14,DHH23&lt;=DHK14),DHH23-DHJ14,IF(AND(DHF23&gt;DHJ14,DHH23&gt;DHK14),DHK14-DHF23,0)))),0)),0)</f>
        <v>　</v>
      </c>
      <c r="DHK23" s="663"/>
      <c r="DHL23" s="664"/>
      <c r="DHM23" s="662" t="str">
        <f>IFERROR(IF(OR(DHE23="日",DHE23="祝",DHE23=0,DHF23=""),"　",MAX(IF(AND(DHF23&gt;DHP14,DHH23&gt;DHN14),0,IF(AND(DHF23&lt;=DHP14,DHF23&gt;DHM14,DHH23&gt;DHN14),DHP14-DHF23,IF(AND(DHF23&lt;=DHP14,DHF23&lt;=DHM14,DHH23&gt;DHN14),DHP14-DHM14,IF(AND(DHF23&gt;DHM14,DHH23&lt;=DHN14),DHH23-DHF23,IF(AND(DHF23&lt;=DHM14,DHH23&lt;=DHN14),DHH23-DHM14,0))))),0)),0)</f>
        <v>　</v>
      </c>
      <c r="DHN23" s="663"/>
      <c r="DHO23" s="664"/>
      <c r="DHP23" s="662" t="str">
        <f>IFERROR(IF(OR(DHE23="日",DHE23="祝",DHE23=0,DHF23=""),"　",MAX(IF(AND(DHF23&lt;=DHP14,DHH23&gt;DHQ14),DHQ14-DHP14,IF(DHH23&lt;=DHQ14,0,IF(AND(DHF23&gt;DHP14,DHH23&gt;DHQ14),DHQ14-DHF23,0))),0)),0)</f>
        <v>　</v>
      </c>
      <c r="DHQ23" s="663"/>
      <c r="DHR23" s="664"/>
      <c r="DHS23" s="662" t="str">
        <f>IFERROR(IF(OR(DHE23="日",DHE23="祝",DHE23=0,DHF23=""),"　",MAX(IF(DHF23&gt;DHS14,DHH23-DHF23,IF(DHF23&lt;=DHS14,DHH23-DHS14,0)),0)),0)</f>
        <v>　</v>
      </c>
      <c r="DHT23" s="663"/>
      <c r="DHU23" s="664"/>
      <c r="DHV23" s="662" t="str">
        <f>IFERROR(IF(OR(DHE23="日",DHE23="祝",DHE23=0,DHF23=""),"　",MAX(IF(AND(DHF23&lt;=DHV14,DHH23&gt;DHW14),DHW14-DHV14,IF(AND(DHF23&gt;DHV14,DHH23&lt;=DHW14),DHH23-DHF23,IF(AND(DHF23&lt;=DHV14,DHH23&lt;=DHW14),DHH23-DHV14,IF(AND(DHF23&gt;DHV14,DHH23&gt;DHW14),DHW14-DHF23,0)))),0)),0)</f>
        <v>　</v>
      </c>
      <c r="DHW23" s="663"/>
      <c r="DHX23" s="664"/>
      <c r="DHY23" s="662" t="str">
        <f>IFERROR(IF(OR(DHE23="日",DHE23="祝",DHE23=0,DHF23=""),"　",MAX(IF(AND(DHF23&gt;DIB14,DHH23&gt;DHZ14),0,IF(AND(DHF23&lt;=DIB14,DHF23&gt;DHY14,DHH23&gt;DHZ14),DIB14-DHF23,IF(AND(DHF23&lt;=DIB14,DHF23&lt;=DHY14,DHH23&gt;DHZ14),DIB14-DHY14,IF(AND(DHF23&gt;DHY14,DHH23&lt;=DHZ14),DHH23-DHF23,IF(AND(DHF23&lt;=DHY14,DHH23&lt;=DHZ14),DHH23-DHY14,0))))),0)),0)</f>
        <v>　</v>
      </c>
      <c r="DHZ23" s="663"/>
      <c r="DIA23" s="664"/>
      <c r="DIB23" s="662" t="str">
        <f>IFERROR(IF(OR(DHE23="日",DHE23="祝",DHE23=0,DHF23=""),"　",MAX(IF(AND(DHF23&lt;=DIB14,DHH23&gt;DIC14),DIC14-DIB14,IF(DHH23&lt;=DIC14,0,IF(AND(DHF23&gt;DIB14,DHH23&gt;DIC14),DIC14-DHF23,0))),0)),0)</f>
        <v>　</v>
      </c>
      <c r="DIC23" s="663"/>
      <c r="DID23" s="664"/>
      <c r="DIE23" s="662" t="str">
        <f t="shared" si="53"/>
        <v>　</v>
      </c>
      <c r="DIF23" s="663"/>
      <c r="DIG23" s="664"/>
      <c r="DIH23" s="665" t="str">
        <f>IF(DIK23="×",TIME(0,0,0),IF(DIU4="非常勤",DHJ23,DHV23))</f>
        <v>　</v>
      </c>
      <c r="DII23" s="666"/>
      <c r="DIJ23" s="667"/>
      <c r="DIK23" s="265"/>
      <c r="DIL23" s="665" t="str">
        <f>IF(DIO23="×",TIME(0,0,0),IF(DIU4="非常勤",DHM23,DHY23))</f>
        <v>　</v>
      </c>
      <c r="DIM23" s="666"/>
      <c r="DIN23" s="667"/>
      <c r="DIO23" s="265"/>
      <c r="DIP23" s="665" t="str">
        <f>IF(DIS23="×",TIME(0,0,0),IF(DIU4="非常勤",DHP23,DIB23))</f>
        <v>　</v>
      </c>
      <c r="DIQ23" s="666"/>
      <c r="DIR23" s="667"/>
      <c r="DIS23" s="265"/>
      <c r="DIT23" s="665" t="str">
        <f>IF(DIW23="×",TIME(0,0,0),IF(DIU4="非常勤",DHS23,DIE23))</f>
        <v>　</v>
      </c>
      <c r="DIU23" s="666"/>
      <c r="DIV23" s="667"/>
      <c r="DIW23" s="265"/>
      <c r="DIX23" s="668"/>
      <c r="DIY23" s="669"/>
      <c r="DIZ23" s="668"/>
      <c r="DJA23" s="670"/>
      <c r="DJB23" s="669"/>
      <c r="DJC23" s="671"/>
      <c r="DJD23" s="672"/>
      <c r="DJE23" s="672"/>
      <c r="DJF23" s="673"/>
      <c r="DJG23" s="263">
        <f>$A$23</f>
        <v>9</v>
      </c>
      <c r="DJH23" s="264" t="str">
        <f>$B$23</f>
        <v>金</v>
      </c>
      <c r="DJI23" s="660"/>
      <c r="DJJ23" s="661"/>
      <c r="DJK23" s="660"/>
      <c r="DJL23" s="661"/>
      <c r="DJM23" s="662" t="str">
        <f>IFERROR(IF(OR(DJH23="日",DJH23="祝",DJH23=0,DJI23=""),"　",MAX(IF(AND(DJI23&lt;=DJM14,DJK23&gt;DJN14),DJN14-DJM14,IF(AND(DJI23&gt;DJM14,DJK23&lt;=DJN14),DJK23-DJI23,IF(AND(DJI23&lt;=DJM14,DJK23&lt;=DJN14),DJK23-DJM14,IF(AND(DJI23&gt;DJM14,DJK23&gt;DJN14),DJN14-DJI23,0)))),0)),0)</f>
        <v>　</v>
      </c>
      <c r="DJN23" s="663"/>
      <c r="DJO23" s="664"/>
      <c r="DJP23" s="662" t="str">
        <f>IFERROR(IF(OR(DJH23="日",DJH23="祝",DJH23=0,DJI23=""),"　",MAX(IF(AND(DJI23&gt;DJS14,DJK23&gt;DJQ14),0,IF(AND(DJI23&lt;=DJS14,DJI23&gt;DJP14,DJK23&gt;DJQ14),DJS14-DJI23,IF(AND(DJI23&lt;=DJS14,DJI23&lt;=DJP14,DJK23&gt;DJQ14),DJS14-DJP14,IF(AND(DJI23&gt;DJP14,DJK23&lt;=DJQ14),DJK23-DJI23,IF(AND(DJI23&lt;=DJP14,DJK23&lt;=DJQ14),DJK23-DJP14,0))))),0)),0)</f>
        <v>　</v>
      </c>
      <c r="DJQ23" s="663"/>
      <c r="DJR23" s="664"/>
      <c r="DJS23" s="662" t="str">
        <f>IFERROR(IF(OR(DJH23="日",DJH23="祝",DJH23=0,DJI23=""),"　",MAX(IF(AND(DJI23&lt;=DJS14,DJK23&gt;DJT14),DJT14-DJS14,IF(DJK23&lt;=DJT14,0,IF(AND(DJI23&gt;DJS14,DJK23&gt;DJT14),DJT14-DJI23,0))),0)),0)</f>
        <v>　</v>
      </c>
      <c r="DJT23" s="663"/>
      <c r="DJU23" s="664"/>
      <c r="DJV23" s="662" t="str">
        <f>IFERROR(IF(OR(DJH23="日",DJH23="祝",DJH23=0,DJI23=""),"　",MAX(IF(DJI23&gt;DJV14,DJK23-DJI23,IF(DJI23&lt;=DJV14,DJK23-DJV14,0)),0)),0)</f>
        <v>　</v>
      </c>
      <c r="DJW23" s="663"/>
      <c r="DJX23" s="664"/>
      <c r="DJY23" s="662" t="str">
        <f>IFERROR(IF(OR(DJH23="日",DJH23="祝",DJH23=0,DJI23=""),"　",MAX(IF(AND(DJI23&lt;=DJY14,DJK23&gt;DJZ14),DJZ14-DJY14,IF(AND(DJI23&gt;DJY14,DJK23&lt;=DJZ14),DJK23-DJI23,IF(AND(DJI23&lt;=DJY14,DJK23&lt;=DJZ14),DJK23-DJY14,IF(AND(DJI23&gt;DJY14,DJK23&gt;DJZ14),DJZ14-DJI23,0)))),0)),0)</f>
        <v>　</v>
      </c>
      <c r="DJZ23" s="663"/>
      <c r="DKA23" s="664"/>
      <c r="DKB23" s="662" t="str">
        <f>IFERROR(IF(OR(DJH23="日",DJH23="祝",DJH23=0,DJI23=""),"　",MAX(IF(AND(DJI23&gt;DKE14,DJK23&gt;DKC14),0,IF(AND(DJI23&lt;=DKE14,DJI23&gt;DKB14,DJK23&gt;DKC14),DKE14-DJI23,IF(AND(DJI23&lt;=DKE14,DJI23&lt;=DKB14,DJK23&gt;DKC14),DKE14-DKB14,IF(AND(DJI23&gt;DKB14,DJK23&lt;=DKC14),DJK23-DJI23,IF(AND(DJI23&lt;=DKB14,DJK23&lt;=DKC14),DJK23-DKB14,0))))),0)),0)</f>
        <v>　</v>
      </c>
      <c r="DKC23" s="663"/>
      <c r="DKD23" s="664"/>
      <c r="DKE23" s="662" t="str">
        <f>IFERROR(IF(OR(DJH23="日",DJH23="祝",DJH23=0,DJI23=""),"　",MAX(IF(AND(DJI23&lt;=DKE14,DJK23&gt;DKF14),DKF14-DKE14,IF(DJK23&lt;=DKF14,0,IF(AND(DJI23&gt;DKE14,DJK23&gt;DKF14),DKF14-DJI23,0))),0)),0)</f>
        <v>　</v>
      </c>
      <c r="DKF23" s="663"/>
      <c r="DKG23" s="664"/>
      <c r="DKH23" s="662" t="str">
        <f t="shared" si="54"/>
        <v>　</v>
      </c>
      <c r="DKI23" s="663"/>
      <c r="DKJ23" s="664"/>
      <c r="DKK23" s="665" t="str">
        <f>IF(DKN23="×",TIME(0,0,0),IF(DKX4="非常勤",DJM23,DJY23))</f>
        <v>　</v>
      </c>
      <c r="DKL23" s="666"/>
      <c r="DKM23" s="667"/>
      <c r="DKN23" s="265"/>
      <c r="DKO23" s="665" t="str">
        <f>IF(DKR23="×",TIME(0,0,0),IF(DKX4="非常勤",DJP23,DKB23))</f>
        <v>　</v>
      </c>
      <c r="DKP23" s="666"/>
      <c r="DKQ23" s="667"/>
      <c r="DKR23" s="265"/>
      <c r="DKS23" s="665" t="str">
        <f>IF(DKV23="×",TIME(0,0,0),IF(DKX4="非常勤",DJS23,DKE23))</f>
        <v>　</v>
      </c>
      <c r="DKT23" s="666"/>
      <c r="DKU23" s="667"/>
      <c r="DKV23" s="265"/>
      <c r="DKW23" s="665" t="str">
        <f>IF(DKZ23="×",TIME(0,0,0),IF(DKX4="非常勤",DJV23,DKH23))</f>
        <v>　</v>
      </c>
      <c r="DKX23" s="666"/>
      <c r="DKY23" s="667"/>
      <c r="DKZ23" s="265"/>
      <c r="DLA23" s="668"/>
      <c r="DLB23" s="669"/>
      <c r="DLC23" s="668"/>
      <c r="DLD23" s="670"/>
      <c r="DLE23" s="669"/>
      <c r="DLF23" s="671"/>
      <c r="DLG23" s="672"/>
      <c r="DLH23" s="672"/>
      <c r="DLI23" s="673"/>
      <c r="DLJ23" s="263">
        <f>$A$23</f>
        <v>9</v>
      </c>
      <c r="DLK23" s="264" t="str">
        <f>$B$23</f>
        <v>金</v>
      </c>
      <c r="DLL23" s="660"/>
      <c r="DLM23" s="661"/>
      <c r="DLN23" s="660"/>
      <c r="DLO23" s="661"/>
      <c r="DLP23" s="662" t="str">
        <f>IFERROR(IF(OR(DLK23="日",DLK23="祝",DLK23=0,DLL23=""),"　",MAX(IF(AND(DLL23&lt;=DLP14,DLN23&gt;DLQ14),DLQ14-DLP14,IF(AND(DLL23&gt;DLP14,DLN23&lt;=DLQ14),DLN23-DLL23,IF(AND(DLL23&lt;=DLP14,DLN23&lt;=DLQ14),DLN23-DLP14,IF(AND(DLL23&gt;DLP14,DLN23&gt;DLQ14),DLQ14-DLL23,0)))),0)),0)</f>
        <v>　</v>
      </c>
      <c r="DLQ23" s="663"/>
      <c r="DLR23" s="664"/>
      <c r="DLS23" s="662" t="str">
        <f>IFERROR(IF(OR(DLK23="日",DLK23="祝",DLK23=0,DLL23=""),"　",MAX(IF(AND(DLL23&gt;DLV14,DLN23&gt;DLT14),0,IF(AND(DLL23&lt;=DLV14,DLL23&gt;DLS14,DLN23&gt;DLT14),DLV14-DLL23,IF(AND(DLL23&lt;=DLV14,DLL23&lt;=DLS14,DLN23&gt;DLT14),DLV14-DLS14,IF(AND(DLL23&gt;DLS14,DLN23&lt;=DLT14),DLN23-DLL23,IF(AND(DLL23&lt;=DLS14,DLN23&lt;=DLT14),DLN23-DLS14,0))))),0)),0)</f>
        <v>　</v>
      </c>
      <c r="DLT23" s="663"/>
      <c r="DLU23" s="664"/>
      <c r="DLV23" s="662" t="str">
        <f>IFERROR(IF(OR(DLK23="日",DLK23="祝",DLK23=0,DLL23=""),"　",MAX(IF(AND(DLL23&lt;=DLV14,DLN23&gt;DLW14),DLW14-DLV14,IF(DLN23&lt;=DLW14,0,IF(AND(DLL23&gt;DLV14,DLN23&gt;DLW14),DLW14-DLL23,0))),0)),0)</f>
        <v>　</v>
      </c>
      <c r="DLW23" s="663"/>
      <c r="DLX23" s="664"/>
      <c r="DLY23" s="662" t="str">
        <f>IFERROR(IF(OR(DLK23="日",DLK23="祝",DLK23=0,DLL23=""),"　",MAX(IF(DLL23&gt;DLY14,DLN23-DLL23,IF(DLL23&lt;=DLY14,DLN23-DLY14,0)),0)),0)</f>
        <v>　</v>
      </c>
      <c r="DLZ23" s="663"/>
      <c r="DMA23" s="664"/>
      <c r="DMB23" s="662" t="str">
        <f>IFERROR(IF(OR(DLK23="日",DLK23="祝",DLK23=0,DLL23=""),"　",MAX(IF(AND(DLL23&lt;=DMB14,DLN23&gt;DMC14),DMC14-DMB14,IF(AND(DLL23&gt;DMB14,DLN23&lt;=DMC14),DLN23-DLL23,IF(AND(DLL23&lt;=DMB14,DLN23&lt;=DMC14),DLN23-DMB14,IF(AND(DLL23&gt;DMB14,DLN23&gt;DMC14),DMC14-DLL23,0)))),0)),0)</f>
        <v>　</v>
      </c>
      <c r="DMC23" s="663"/>
      <c r="DMD23" s="664"/>
      <c r="DME23" s="662" t="str">
        <f>IFERROR(IF(OR(DLK23="日",DLK23="祝",DLK23=0,DLL23=""),"　",MAX(IF(AND(DLL23&gt;DMH14,DLN23&gt;DMF14),0,IF(AND(DLL23&lt;=DMH14,DLL23&gt;DME14,DLN23&gt;DMF14),DMH14-DLL23,IF(AND(DLL23&lt;=DMH14,DLL23&lt;=DME14,DLN23&gt;DMF14),DMH14-DME14,IF(AND(DLL23&gt;DME14,DLN23&lt;=DMF14),DLN23-DLL23,IF(AND(DLL23&lt;=DME14,DLN23&lt;=DMF14),DLN23-DME14,0))))),0)),0)</f>
        <v>　</v>
      </c>
      <c r="DMF23" s="663"/>
      <c r="DMG23" s="664"/>
      <c r="DMH23" s="662" t="str">
        <f>IFERROR(IF(OR(DLK23="日",DLK23="祝",DLK23=0,DLL23=""),"　",MAX(IF(AND(DLL23&lt;=DMH14,DLN23&gt;DMI14),DMI14-DMH14,IF(DLN23&lt;=DMI14,0,IF(AND(DLL23&gt;DMH14,DLN23&gt;DMI14),DMI14-DLL23,0))),0)),0)</f>
        <v>　</v>
      </c>
      <c r="DMI23" s="663"/>
      <c r="DMJ23" s="664"/>
      <c r="DMK23" s="662" t="str">
        <f t="shared" si="55"/>
        <v>　</v>
      </c>
      <c r="DML23" s="663"/>
      <c r="DMM23" s="664"/>
      <c r="DMN23" s="665" t="str">
        <f>IF(DMQ23="×",TIME(0,0,0),IF(DNA4="非常勤",DLP23,DMB23))</f>
        <v>　</v>
      </c>
      <c r="DMO23" s="666"/>
      <c r="DMP23" s="667"/>
      <c r="DMQ23" s="265"/>
      <c r="DMR23" s="665" t="str">
        <f>IF(DMU23="×",TIME(0,0,0),IF(DNA4="非常勤",DLS23,DME23))</f>
        <v>　</v>
      </c>
      <c r="DMS23" s="666"/>
      <c r="DMT23" s="667"/>
      <c r="DMU23" s="265"/>
      <c r="DMV23" s="665" t="str">
        <f>IF(DMY23="×",TIME(0,0,0),IF(DNA4="非常勤",DLV23,DMH23))</f>
        <v>　</v>
      </c>
      <c r="DMW23" s="666"/>
      <c r="DMX23" s="667"/>
      <c r="DMY23" s="265"/>
      <c r="DMZ23" s="665" t="str">
        <f>IF(DNC23="×",TIME(0,0,0),IF(DNA4="非常勤",DLY23,DMK23))</f>
        <v>　</v>
      </c>
      <c r="DNA23" s="666"/>
      <c r="DNB23" s="667"/>
      <c r="DNC23" s="265"/>
      <c r="DND23" s="668"/>
      <c r="DNE23" s="669"/>
      <c r="DNF23" s="668"/>
      <c r="DNG23" s="670"/>
      <c r="DNH23" s="669"/>
      <c r="DNI23" s="671"/>
      <c r="DNJ23" s="672"/>
      <c r="DNK23" s="672"/>
      <c r="DNL23" s="673"/>
      <c r="DNM23" s="263">
        <f>$A$23</f>
        <v>9</v>
      </c>
      <c r="DNN23" s="264" t="str">
        <f>$B$23</f>
        <v>金</v>
      </c>
      <c r="DNO23" s="660"/>
      <c r="DNP23" s="661"/>
      <c r="DNQ23" s="660"/>
      <c r="DNR23" s="661"/>
      <c r="DNS23" s="662" t="str">
        <f>IFERROR(IF(OR(DNN23="日",DNN23="祝",DNN23=0,DNO23=""),"　",MAX(IF(AND(DNO23&lt;=DNS14,DNQ23&gt;DNT14),DNT14-DNS14,IF(AND(DNO23&gt;DNS14,DNQ23&lt;=DNT14),DNQ23-DNO23,IF(AND(DNO23&lt;=DNS14,DNQ23&lt;=DNT14),DNQ23-DNS14,IF(AND(DNO23&gt;DNS14,DNQ23&gt;DNT14),DNT14-DNO23,0)))),0)),0)</f>
        <v>　</v>
      </c>
      <c r="DNT23" s="663"/>
      <c r="DNU23" s="664"/>
      <c r="DNV23" s="662" t="str">
        <f>IFERROR(IF(OR(DNN23="日",DNN23="祝",DNN23=0,DNO23=""),"　",MAX(IF(AND(DNO23&gt;DNY14,DNQ23&gt;DNW14),0,IF(AND(DNO23&lt;=DNY14,DNO23&gt;DNV14,DNQ23&gt;DNW14),DNY14-DNO23,IF(AND(DNO23&lt;=DNY14,DNO23&lt;=DNV14,DNQ23&gt;DNW14),DNY14-DNV14,IF(AND(DNO23&gt;DNV14,DNQ23&lt;=DNW14),DNQ23-DNO23,IF(AND(DNO23&lt;=DNV14,DNQ23&lt;=DNW14),DNQ23-DNV14,0))))),0)),0)</f>
        <v>　</v>
      </c>
      <c r="DNW23" s="663"/>
      <c r="DNX23" s="664"/>
      <c r="DNY23" s="662" t="str">
        <f>IFERROR(IF(OR(DNN23="日",DNN23="祝",DNN23=0,DNO23=""),"　",MAX(IF(AND(DNO23&lt;=DNY14,DNQ23&gt;DNZ14),DNZ14-DNY14,IF(DNQ23&lt;=DNZ14,0,IF(AND(DNO23&gt;DNY14,DNQ23&gt;DNZ14),DNZ14-DNO23,0))),0)),0)</f>
        <v>　</v>
      </c>
      <c r="DNZ23" s="663"/>
      <c r="DOA23" s="664"/>
      <c r="DOB23" s="662" t="str">
        <f>IFERROR(IF(OR(DNN23="日",DNN23="祝",DNN23=0,DNO23=""),"　",MAX(IF(DNO23&gt;DOB14,DNQ23-DNO23,IF(DNO23&lt;=DOB14,DNQ23-DOB14,0)),0)),0)</f>
        <v>　</v>
      </c>
      <c r="DOC23" s="663"/>
      <c r="DOD23" s="664"/>
      <c r="DOE23" s="662" t="str">
        <f>IFERROR(IF(OR(DNN23="日",DNN23="祝",DNN23=0,DNO23=""),"　",MAX(IF(AND(DNO23&lt;=DOE14,DNQ23&gt;DOF14),DOF14-DOE14,IF(AND(DNO23&gt;DOE14,DNQ23&lt;=DOF14),DNQ23-DNO23,IF(AND(DNO23&lt;=DOE14,DNQ23&lt;=DOF14),DNQ23-DOE14,IF(AND(DNO23&gt;DOE14,DNQ23&gt;DOF14),DOF14-DNO23,0)))),0)),0)</f>
        <v>　</v>
      </c>
      <c r="DOF23" s="663"/>
      <c r="DOG23" s="664"/>
      <c r="DOH23" s="662" t="str">
        <f>IFERROR(IF(OR(DNN23="日",DNN23="祝",DNN23=0,DNO23=""),"　",MAX(IF(AND(DNO23&gt;DOK14,DNQ23&gt;DOI14),0,IF(AND(DNO23&lt;=DOK14,DNO23&gt;DOH14,DNQ23&gt;DOI14),DOK14-DNO23,IF(AND(DNO23&lt;=DOK14,DNO23&lt;=DOH14,DNQ23&gt;DOI14),DOK14-DOH14,IF(AND(DNO23&gt;DOH14,DNQ23&lt;=DOI14),DNQ23-DNO23,IF(AND(DNO23&lt;=DOH14,DNQ23&lt;=DOI14),DNQ23-DOH14,0))))),0)),0)</f>
        <v>　</v>
      </c>
      <c r="DOI23" s="663"/>
      <c r="DOJ23" s="664"/>
      <c r="DOK23" s="662" t="str">
        <f>IFERROR(IF(OR(DNN23="日",DNN23="祝",DNN23=0,DNO23=""),"　",MAX(IF(AND(DNO23&lt;=DOK14,DNQ23&gt;DOL14),DOL14-DOK14,IF(DNQ23&lt;=DOL14,0,IF(AND(DNO23&gt;DOK14,DNQ23&gt;DOL14),DOL14-DNO23,0))),0)),0)</f>
        <v>　</v>
      </c>
      <c r="DOL23" s="663"/>
      <c r="DOM23" s="664"/>
      <c r="DON23" s="662" t="str">
        <f t="shared" si="56"/>
        <v>　</v>
      </c>
      <c r="DOO23" s="663"/>
      <c r="DOP23" s="664"/>
      <c r="DOQ23" s="665" t="str">
        <f>IF(DOT23="×",TIME(0,0,0),IF(DPD4="非常勤",DNS23,DOE23))</f>
        <v>　</v>
      </c>
      <c r="DOR23" s="666"/>
      <c r="DOS23" s="667"/>
      <c r="DOT23" s="265"/>
      <c r="DOU23" s="665" t="str">
        <f>IF(DOX23="×",TIME(0,0,0),IF(DPD4="非常勤",DNV23,DOH23))</f>
        <v>　</v>
      </c>
      <c r="DOV23" s="666"/>
      <c r="DOW23" s="667"/>
      <c r="DOX23" s="265"/>
      <c r="DOY23" s="665" t="str">
        <f>IF(DPB23="×",TIME(0,0,0),IF(DPD4="非常勤",DNY23,DOK23))</f>
        <v>　</v>
      </c>
      <c r="DOZ23" s="666"/>
      <c r="DPA23" s="667"/>
      <c r="DPB23" s="265"/>
      <c r="DPC23" s="665" t="str">
        <f>IF(DPF23="×",TIME(0,0,0),IF(DPD4="非常勤",DOB23,DON23))</f>
        <v>　</v>
      </c>
      <c r="DPD23" s="666"/>
      <c r="DPE23" s="667"/>
      <c r="DPF23" s="265"/>
      <c r="DPG23" s="668"/>
      <c r="DPH23" s="669"/>
      <c r="DPI23" s="668"/>
      <c r="DPJ23" s="670"/>
      <c r="DPK23" s="669"/>
      <c r="DPL23" s="671"/>
      <c r="DPM23" s="672"/>
      <c r="DPN23" s="672"/>
      <c r="DPO23" s="673"/>
      <c r="DPP23" s="263">
        <f>$A$23</f>
        <v>9</v>
      </c>
      <c r="DPQ23" s="264" t="str">
        <f>$B$23</f>
        <v>金</v>
      </c>
      <c r="DPR23" s="660"/>
      <c r="DPS23" s="661"/>
      <c r="DPT23" s="660"/>
      <c r="DPU23" s="661"/>
      <c r="DPV23" s="662" t="str">
        <f>IFERROR(IF(OR(DPQ23="日",DPQ23="祝",DPQ23=0,DPR23=""),"　",MAX(IF(AND(DPR23&lt;=DPV14,DPT23&gt;DPW14),DPW14-DPV14,IF(AND(DPR23&gt;DPV14,DPT23&lt;=DPW14),DPT23-DPR23,IF(AND(DPR23&lt;=DPV14,DPT23&lt;=DPW14),DPT23-DPV14,IF(AND(DPR23&gt;DPV14,DPT23&gt;DPW14),DPW14-DPR23,0)))),0)),0)</f>
        <v>　</v>
      </c>
      <c r="DPW23" s="663"/>
      <c r="DPX23" s="664"/>
      <c r="DPY23" s="662" t="str">
        <f>IFERROR(IF(OR(DPQ23="日",DPQ23="祝",DPQ23=0,DPR23=""),"　",MAX(IF(AND(DPR23&gt;DQB14,DPT23&gt;DPZ14),0,IF(AND(DPR23&lt;=DQB14,DPR23&gt;DPY14,DPT23&gt;DPZ14),DQB14-DPR23,IF(AND(DPR23&lt;=DQB14,DPR23&lt;=DPY14,DPT23&gt;DPZ14),DQB14-DPY14,IF(AND(DPR23&gt;DPY14,DPT23&lt;=DPZ14),DPT23-DPR23,IF(AND(DPR23&lt;=DPY14,DPT23&lt;=DPZ14),DPT23-DPY14,0))))),0)),0)</f>
        <v>　</v>
      </c>
      <c r="DPZ23" s="663"/>
      <c r="DQA23" s="664"/>
      <c r="DQB23" s="662" t="str">
        <f>IFERROR(IF(OR(DPQ23="日",DPQ23="祝",DPQ23=0,DPR23=""),"　",MAX(IF(AND(DPR23&lt;=DQB14,DPT23&gt;DQC14),DQC14-DQB14,IF(DPT23&lt;=DQC14,0,IF(AND(DPR23&gt;DQB14,DPT23&gt;DQC14),DQC14-DPR23,0))),0)),0)</f>
        <v>　</v>
      </c>
      <c r="DQC23" s="663"/>
      <c r="DQD23" s="664"/>
      <c r="DQE23" s="662" t="str">
        <f>IFERROR(IF(OR(DPQ23="日",DPQ23="祝",DPQ23=0,DPR23=""),"　",MAX(IF(DPR23&gt;DQE14,DPT23-DPR23,IF(DPR23&lt;=DQE14,DPT23-DQE14,0)),0)),0)</f>
        <v>　</v>
      </c>
      <c r="DQF23" s="663"/>
      <c r="DQG23" s="664"/>
      <c r="DQH23" s="662" t="str">
        <f>IFERROR(IF(OR(DPQ23="日",DPQ23="祝",DPQ23=0,DPR23=""),"　",MAX(IF(AND(DPR23&lt;=DQH14,DPT23&gt;DQI14),DQI14-DQH14,IF(AND(DPR23&gt;DQH14,DPT23&lt;=DQI14),DPT23-DPR23,IF(AND(DPR23&lt;=DQH14,DPT23&lt;=DQI14),DPT23-DQH14,IF(AND(DPR23&gt;DQH14,DPT23&gt;DQI14),DQI14-DPR23,0)))),0)),0)</f>
        <v>　</v>
      </c>
      <c r="DQI23" s="663"/>
      <c r="DQJ23" s="664"/>
      <c r="DQK23" s="662" t="str">
        <f>IFERROR(IF(OR(DPQ23="日",DPQ23="祝",DPQ23=0,DPR23=""),"　",MAX(IF(AND(DPR23&gt;DQN14,DPT23&gt;DQL14),0,IF(AND(DPR23&lt;=DQN14,DPR23&gt;DQK14,DPT23&gt;DQL14),DQN14-DPR23,IF(AND(DPR23&lt;=DQN14,DPR23&lt;=DQK14,DPT23&gt;DQL14),DQN14-DQK14,IF(AND(DPR23&gt;DQK14,DPT23&lt;=DQL14),DPT23-DPR23,IF(AND(DPR23&lt;=DQK14,DPT23&lt;=DQL14),DPT23-DQK14,0))))),0)),0)</f>
        <v>　</v>
      </c>
      <c r="DQL23" s="663"/>
      <c r="DQM23" s="664"/>
      <c r="DQN23" s="662" t="str">
        <f>IFERROR(IF(OR(DPQ23="日",DPQ23="祝",DPQ23=0,DPR23=""),"　",MAX(IF(AND(DPR23&lt;=DQN14,DPT23&gt;DQO14),DQO14-DQN14,IF(DPT23&lt;=DQO14,0,IF(AND(DPR23&gt;DQN14,DPT23&gt;DQO14),DQO14-DPR23,0))),0)),0)</f>
        <v>　</v>
      </c>
      <c r="DQO23" s="663"/>
      <c r="DQP23" s="664"/>
      <c r="DQQ23" s="662" t="str">
        <f t="shared" si="57"/>
        <v>　</v>
      </c>
      <c r="DQR23" s="663"/>
      <c r="DQS23" s="664"/>
      <c r="DQT23" s="665" t="str">
        <f>IF(DQW23="×",TIME(0,0,0),IF(DRG4="非常勤",DPV23,DQH23))</f>
        <v>　</v>
      </c>
      <c r="DQU23" s="666"/>
      <c r="DQV23" s="667"/>
      <c r="DQW23" s="265"/>
      <c r="DQX23" s="665" t="str">
        <f>IF(DRA23="×",TIME(0,0,0),IF(DRG4="非常勤",DPY23,DQK23))</f>
        <v>　</v>
      </c>
      <c r="DQY23" s="666"/>
      <c r="DQZ23" s="667"/>
      <c r="DRA23" s="265"/>
      <c r="DRB23" s="665" t="str">
        <f>IF(DRE23="×",TIME(0,0,0),IF(DRG4="非常勤",DQB23,DQN23))</f>
        <v>　</v>
      </c>
      <c r="DRC23" s="666"/>
      <c r="DRD23" s="667"/>
      <c r="DRE23" s="265"/>
      <c r="DRF23" s="665" t="str">
        <f>IF(DRI23="×",TIME(0,0,0),IF(DRG4="非常勤",DQE23,DQQ23))</f>
        <v>　</v>
      </c>
      <c r="DRG23" s="666"/>
      <c r="DRH23" s="667"/>
      <c r="DRI23" s="265"/>
      <c r="DRJ23" s="668"/>
      <c r="DRK23" s="669"/>
      <c r="DRL23" s="668"/>
      <c r="DRM23" s="670"/>
      <c r="DRN23" s="669"/>
      <c r="DRO23" s="671"/>
      <c r="DRP23" s="672"/>
      <c r="DRQ23" s="672"/>
      <c r="DRR23" s="673"/>
      <c r="DRS23" s="263">
        <f>$A$23</f>
        <v>9</v>
      </c>
      <c r="DRT23" s="264" t="str">
        <f>$B$23</f>
        <v>金</v>
      </c>
      <c r="DRU23" s="660"/>
      <c r="DRV23" s="661"/>
      <c r="DRW23" s="660"/>
      <c r="DRX23" s="661"/>
      <c r="DRY23" s="662" t="str">
        <f>IFERROR(IF(OR(DRT23="日",DRT23="祝",DRT23=0,DRU23=""),"　",MAX(IF(AND(DRU23&lt;=DRY14,DRW23&gt;DRZ14),DRZ14-DRY14,IF(AND(DRU23&gt;DRY14,DRW23&lt;=DRZ14),DRW23-DRU23,IF(AND(DRU23&lt;=DRY14,DRW23&lt;=DRZ14),DRW23-DRY14,IF(AND(DRU23&gt;DRY14,DRW23&gt;DRZ14),DRZ14-DRU23,0)))),0)),0)</f>
        <v>　</v>
      </c>
      <c r="DRZ23" s="663"/>
      <c r="DSA23" s="664"/>
      <c r="DSB23" s="662" t="str">
        <f>IFERROR(IF(OR(DRT23="日",DRT23="祝",DRT23=0,DRU23=""),"　",MAX(IF(AND(DRU23&gt;DSE14,DRW23&gt;DSC14),0,IF(AND(DRU23&lt;=DSE14,DRU23&gt;DSB14,DRW23&gt;DSC14),DSE14-DRU23,IF(AND(DRU23&lt;=DSE14,DRU23&lt;=DSB14,DRW23&gt;DSC14),DSE14-DSB14,IF(AND(DRU23&gt;DSB14,DRW23&lt;=DSC14),DRW23-DRU23,IF(AND(DRU23&lt;=DSB14,DRW23&lt;=DSC14),DRW23-DSB14,0))))),0)),0)</f>
        <v>　</v>
      </c>
      <c r="DSC23" s="663"/>
      <c r="DSD23" s="664"/>
      <c r="DSE23" s="662" t="str">
        <f>IFERROR(IF(OR(DRT23="日",DRT23="祝",DRT23=0,DRU23=""),"　",MAX(IF(AND(DRU23&lt;=DSE14,DRW23&gt;DSF14),DSF14-DSE14,IF(DRW23&lt;=DSF14,0,IF(AND(DRU23&gt;DSE14,DRW23&gt;DSF14),DSF14-DRU23,0))),0)),0)</f>
        <v>　</v>
      </c>
      <c r="DSF23" s="663"/>
      <c r="DSG23" s="664"/>
      <c r="DSH23" s="662" t="str">
        <f>IFERROR(IF(OR(DRT23="日",DRT23="祝",DRT23=0,DRU23=""),"　",MAX(IF(DRU23&gt;DSH14,DRW23-DRU23,IF(DRU23&lt;=DSH14,DRW23-DSH14,0)),0)),0)</f>
        <v>　</v>
      </c>
      <c r="DSI23" s="663"/>
      <c r="DSJ23" s="664"/>
      <c r="DSK23" s="662" t="str">
        <f>IFERROR(IF(OR(DRT23="日",DRT23="祝",DRT23=0,DRU23=""),"　",MAX(IF(AND(DRU23&lt;=DSK14,DRW23&gt;DSL14),DSL14-DSK14,IF(AND(DRU23&gt;DSK14,DRW23&lt;=DSL14),DRW23-DRU23,IF(AND(DRU23&lt;=DSK14,DRW23&lt;=DSL14),DRW23-DSK14,IF(AND(DRU23&gt;DSK14,DRW23&gt;DSL14),DSL14-DRU23,0)))),0)),0)</f>
        <v>　</v>
      </c>
      <c r="DSL23" s="663"/>
      <c r="DSM23" s="664"/>
      <c r="DSN23" s="662" t="str">
        <f>IFERROR(IF(OR(DRT23="日",DRT23="祝",DRT23=0,DRU23=""),"　",MAX(IF(AND(DRU23&gt;DSQ14,DRW23&gt;DSO14),0,IF(AND(DRU23&lt;=DSQ14,DRU23&gt;DSN14,DRW23&gt;DSO14),DSQ14-DRU23,IF(AND(DRU23&lt;=DSQ14,DRU23&lt;=DSN14,DRW23&gt;DSO14),DSQ14-DSN14,IF(AND(DRU23&gt;DSN14,DRW23&lt;=DSO14),DRW23-DRU23,IF(AND(DRU23&lt;=DSN14,DRW23&lt;=DSO14),DRW23-DSN14,0))))),0)),0)</f>
        <v>　</v>
      </c>
      <c r="DSO23" s="663"/>
      <c r="DSP23" s="664"/>
      <c r="DSQ23" s="662" t="str">
        <f>IFERROR(IF(OR(DRT23="日",DRT23="祝",DRT23=0,DRU23=""),"　",MAX(IF(AND(DRU23&lt;=DSQ14,DRW23&gt;DSR14),DSR14-DSQ14,IF(DRW23&lt;=DSR14,0,IF(AND(DRU23&gt;DSQ14,DRW23&gt;DSR14),DSR14-DRU23,0))),0)),0)</f>
        <v>　</v>
      </c>
      <c r="DSR23" s="663"/>
      <c r="DSS23" s="664"/>
      <c r="DST23" s="662" t="str">
        <f t="shared" si="58"/>
        <v>　</v>
      </c>
      <c r="DSU23" s="663"/>
      <c r="DSV23" s="664"/>
      <c r="DSW23" s="665" t="str">
        <f>IF(DSZ23="×",TIME(0,0,0),IF(DTJ4="非常勤",DRY23,DSK23))</f>
        <v>　</v>
      </c>
      <c r="DSX23" s="666"/>
      <c r="DSY23" s="667"/>
      <c r="DSZ23" s="265"/>
      <c r="DTA23" s="665" t="str">
        <f>IF(DTD23="×",TIME(0,0,0),IF(DTJ4="非常勤",DSB23,DSN23))</f>
        <v>　</v>
      </c>
      <c r="DTB23" s="666"/>
      <c r="DTC23" s="667"/>
      <c r="DTD23" s="265"/>
      <c r="DTE23" s="665" t="str">
        <f>IF(DTH23="×",TIME(0,0,0),IF(DTJ4="非常勤",DSE23,DSQ23))</f>
        <v>　</v>
      </c>
      <c r="DTF23" s="666"/>
      <c r="DTG23" s="667"/>
      <c r="DTH23" s="265"/>
      <c r="DTI23" s="665" t="str">
        <f>IF(DTL23="×",TIME(0,0,0),IF(DTJ4="非常勤",DSH23,DST23))</f>
        <v>　</v>
      </c>
      <c r="DTJ23" s="666"/>
      <c r="DTK23" s="667"/>
      <c r="DTL23" s="265"/>
      <c r="DTM23" s="668"/>
      <c r="DTN23" s="669"/>
      <c r="DTO23" s="668"/>
      <c r="DTP23" s="670"/>
      <c r="DTQ23" s="669"/>
      <c r="DTR23" s="671"/>
      <c r="DTS23" s="672"/>
      <c r="DTT23" s="672"/>
      <c r="DTU23" s="673"/>
      <c r="DTV23" s="263">
        <f>$A$23</f>
        <v>9</v>
      </c>
      <c r="DTW23" s="264" t="str">
        <f>$B$23</f>
        <v>金</v>
      </c>
      <c r="DTX23" s="660"/>
      <c r="DTY23" s="661"/>
      <c r="DTZ23" s="660"/>
      <c r="DUA23" s="661"/>
      <c r="DUB23" s="662" t="str">
        <f>IFERROR(IF(OR(DTW23="日",DTW23="祝",DTW23=0,DTX23=""),"　",MAX(IF(AND(DTX23&lt;=DUB14,DTZ23&gt;DUC14),DUC14-DUB14,IF(AND(DTX23&gt;DUB14,DTZ23&lt;=DUC14),DTZ23-DTX23,IF(AND(DTX23&lt;=DUB14,DTZ23&lt;=DUC14),DTZ23-DUB14,IF(AND(DTX23&gt;DUB14,DTZ23&gt;DUC14),DUC14-DTX23,0)))),0)),0)</f>
        <v>　</v>
      </c>
      <c r="DUC23" s="663"/>
      <c r="DUD23" s="664"/>
      <c r="DUE23" s="662" t="str">
        <f>IFERROR(IF(OR(DTW23="日",DTW23="祝",DTW23=0,DTX23=""),"　",MAX(IF(AND(DTX23&gt;DUH14,DTZ23&gt;DUF14),0,IF(AND(DTX23&lt;=DUH14,DTX23&gt;DUE14,DTZ23&gt;DUF14),DUH14-DTX23,IF(AND(DTX23&lt;=DUH14,DTX23&lt;=DUE14,DTZ23&gt;DUF14),DUH14-DUE14,IF(AND(DTX23&gt;DUE14,DTZ23&lt;=DUF14),DTZ23-DTX23,IF(AND(DTX23&lt;=DUE14,DTZ23&lt;=DUF14),DTZ23-DUE14,0))))),0)),0)</f>
        <v>　</v>
      </c>
      <c r="DUF23" s="663"/>
      <c r="DUG23" s="664"/>
      <c r="DUH23" s="662" t="str">
        <f>IFERROR(IF(OR(DTW23="日",DTW23="祝",DTW23=0,DTX23=""),"　",MAX(IF(AND(DTX23&lt;=DUH14,DTZ23&gt;DUI14),DUI14-DUH14,IF(DTZ23&lt;=DUI14,0,IF(AND(DTX23&gt;DUH14,DTZ23&gt;DUI14),DUI14-DTX23,0))),0)),0)</f>
        <v>　</v>
      </c>
      <c r="DUI23" s="663"/>
      <c r="DUJ23" s="664"/>
      <c r="DUK23" s="662" t="str">
        <f>IFERROR(IF(OR(DTW23="日",DTW23="祝",DTW23=0,DTX23=""),"　",MAX(IF(DTX23&gt;DUK14,DTZ23-DTX23,IF(DTX23&lt;=DUK14,DTZ23-DUK14,0)),0)),0)</f>
        <v>　</v>
      </c>
      <c r="DUL23" s="663"/>
      <c r="DUM23" s="664"/>
      <c r="DUN23" s="662" t="str">
        <f>IFERROR(IF(OR(DTW23="日",DTW23="祝",DTW23=0,DTX23=""),"　",MAX(IF(AND(DTX23&lt;=DUN14,DTZ23&gt;DUO14),DUO14-DUN14,IF(AND(DTX23&gt;DUN14,DTZ23&lt;=DUO14),DTZ23-DTX23,IF(AND(DTX23&lt;=DUN14,DTZ23&lt;=DUO14),DTZ23-DUN14,IF(AND(DTX23&gt;DUN14,DTZ23&gt;DUO14),DUO14-DTX23,0)))),0)),0)</f>
        <v>　</v>
      </c>
      <c r="DUO23" s="663"/>
      <c r="DUP23" s="664"/>
      <c r="DUQ23" s="662" t="str">
        <f>IFERROR(IF(OR(DTW23="日",DTW23="祝",DTW23=0,DTX23=""),"　",MAX(IF(AND(DTX23&gt;DUT14,DTZ23&gt;DUR14),0,IF(AND(DTX23&lt;=DUT14,DTX23&gt;DUQ14,DTZ23&gt;DUR14),DUT14-DTX23,IF(AND(DTX23&lt;=DUT14,DTX23&lt;=DUQ14,DTZ23&gt;DUR14),DUT14-DUQ14,IF(AND(DTX23&gt;DUQ14,DTZ23&lt;=DUR14),DTZ23-DTX23,IF(AND(DTX23&lt;=DUQ14,DTZ23&lt;=DUR14),DTZ23-DUQ14,0))))),0)),0)</f>
        <v>　</v>
      </c>
      <c r="DUR23" s="663"/>
      <c r="DUS23" s="664"/>
      <c r="DUT23" s="662" t="str">
        <f>IFERROR(IF(OR(DTW23="日",DTW23="祝",DTW23=0,DTX23=""),"　",MAX(IF(AND(DTX23&lt;=DUT14,DTZ23&gt;DUU14),DUU14-DUT14,IF(DTZ23&lt;=DUU14,0,IF(AND(DTX23&gt;DUT14,DTZ23&gt;DUU14),DUU14-DTX23,0))),0)),0)</f>
        <v>　</v>
      </c>
      <c r="DUU23" s="663"/>
      <c r="DUV23" s="664"/>
      <c r="DUW23" s="662" t="str">
        <f t="shared" si="59"/>
        <v>　</v>
      </c>
      <c r="DUX23" s="663"/>
      <c r="DUY23" s="664"/>
      <c r="DUZ23" s="665" t="str">
        <f>IF(DVC23="×",TIME(0,0,0),IF(DVM4="非常勤",DUB23,DUN23))</f>
        <v>　</v>
      </c>
      <c r="DVA23" s="666"/>
      <c r="DVB23" s="667"/>
      <c r="DVC23" s="265"/>
      <c r="DVD23" s="665" t="str">
        <f>IF(DVG23="×",TIME(0,0,0),IF(DVM4="非常勤",DUE23,DUQ23))</f>
        <v>　</v>
      </c>
      <c r="DVE23" s="666"/>
      <c r="DVF23" s="667"/>
      <c r="DVG23" s="265"/>
      <c r="DVH23" s="665" t="str">
        <f>IF(DVK23="×",TIME(0,0,0),IF(DVM4="非常勤",DUH23,DUT23))</f>
        <v>　</v>
      </c>
      <c r="DVI23" s="666"/>
      <c r="DVJ23" s="667"/>
      <c r="DVK23" s="265"/>
      <c r="DVL23" s="665" t="str">
        <f>IF(DVO23="×",TIME(0,0,0),IF(DVM4="非常勤",DUK23,DUW23))</f>
        <v>　</v>
      </c>
      <c r="DVM23" s="666"/>
      <c r="DVN23" s="667"/>
      <c r="DVO23" s="265"/>
      <c r="DVP23" s="668"/>
      <c r="DVQ23" s="669"/>
      <c r="DVR23" s="668"/>
      <c r="DVS23" s="670"/>
      <c r="DVT23" s="669"/>
      <c r="DVU23" s="671"/>
      <c r="DVV23" s="672"/>
      <c r="DVW23" s="672"/>
      <c r="DVX23" s="673"/>
    </row>
    <row r="24" spans="1:3300" ht="15" customHeight="1">
      <c r="A24" s="263">
        <f>DAY(DATE('別紙2-1【最初に入力】'!$W$2,'別紙2-1【最初に入力】'!$Q$2,A23+1))</f>
        <v>10</v>
      </c>
      <c r="B24" s="264" t="str">
        <f>IF(IFERROR(MATCH(DATE('別紙2-1【最初に入力】'!$W$2,'別紙2-1【最初に入力】'!$Q$2,$A24),万年カレンダー・祝日!$K$2:$K$27,0),0)&gt;=1,"祝",TEXT(WEEKDAY(DATE('別紙2-1【最初に入力】'!$W$2,'別紙2-1【最初に入力】'!$Q$2,'別表_個別勤務状況（1～60）'!A24)),"aaa"))</f>
        <v>土</v>
      </c>
      <c r="C24" s="575"/>
      <c r="D24" s="575"/>
      <c r="E24" s="575"/>
      <c r="F24" s="575"/>
      <c r="G24" s="662" t="str">
        <f>IFERROR(IF(OR(B24="日",B24="祝",B24=0,C24=""),"　",MAX(IF(AND(C24&lt;=G14,E24&gt;H14),H14-G14,IF(AND(C24&gt;G14,E24&lt;=H14),E24-C24,IF(AND(C24&lt;=G14,E24&lt;=H14),E24-G14,IF(AND(C24&gt;G14,E24&gt;H14),H14-C24,0)))),0)),0)</f>
        <v>　</v>
      </c>
      <c r="H24" s="663"/>
      <c r="I24" s="664"/>
      <c r="J24" s="662" t="str">
        <f>IFERROR(IF(OR(B24="日",B24="祝",B24=0,C24=""),"　",MAX(IF(AND(C24&gt;M14,E24&gt;K14),0,IF(AND(C24&lt;=M14,C24&gt;J14,E24&gt;K14),M14-C24,IF(AND(C24&lt;=M14,C24&lt;=J14,E24&gt;K14),M14-J14,IF(AND(C24&gt;J14,E24&lt;=K14),E24-C24,IF(AND(C24&lt;=J14,E24&lt;=K14),E24-J14,0))))),0)),0)</f>
        <v>　</v>
      </c>
      <c r="K24" s="663"/>
      <c r="L24" s="664"/>
      <c r="M24" s="662" t="str">
        <f>IFERROR(IF(OR(B24="日",B24="祝",B24=0,C24=""),"　",MAX(IF(AND(C24&lt;=M14,E24&gt;N14),N14-M14,IF(E24&lt;=N14,0,IF(AND(C24&gt;M14,E24&gt;N14),N14-C24,0))),0)),0)</f>
        <v>　</v>
      </c>
      <c r="N24" s="663"/>
      <c r="O24" s="664"/>
      <c r="P24" s="662" t="str">
        <f>IFERROR(IF(OR(B24="日",B24="祝",B24=0,C24=""),"　",MAX(IF(C24&gt;P14,E24-C24,IF(C24&lt;=P14,E24-P14,0)),0)),0)</f>
        <v>　</v>
      </c>
      <c r="Q24" s="663"/>
      <c r="R24" s="664"/>
      <c r="S24" s="662" t="str">
        <f>IFERROR(IF(OR(B24="日",B24="祝",B24=0,C24=""),"　",MAX(IF(AND(C24&lt;=S14,E24&gt;T14),T14-S14,IF(AND(C24&gt;S14,E24&lt;=T14),E24-C24,IF(AND(C24&lt;=S14,E24&lt;=T14),E24-S14,IF(AND(C24&gt;S14,E24&gt;T14),T14-C24,0)))),0)),0)</f>
        <v>　</v>
      </c>
      <c r="T24" s="663"/>
      <c r="U24" s="664"/>
      <c r="V24" s="662" t="str">
        <f>IFERROR(IF(OR(B24="日",B24="祝",B24=0,C24=""),"　",MAX(IF(AND(C24&gt;Y14,E24&gt;W14),0,IF(AND(C24&lt;=Y14,C24&gt;V14,E24&gt;W14),Y14-C24,IF(AND(C24&lt;=Y14,C24&lt;=V14,E24&gt;W14),Y14-V14,IF(AND(C24&gt;V14,E24&lt;=W14),E24-C24,IF(AND(C24&lt;=V14,E24&lt;=W14),E24-V14,0))))),0)),0)</f>
        <v>　</v>
      </c>
      <c r="W24" s="663"/>
      <c r="X24" s="664"/>
      <c r="Y24" s="662" t="str">
        <f>IFERROR(IF(OR(B24="日",B24="祝",B24=0,C24=""),"　",MAX(IF(AND(C24&lt;=Y14,E24&gt;Z14),Z14-Y14,IF(E24&lt;=Z14,0,IF(AND(C24&gt;Y14,E24&gt;Z14),Z14-C24,0))),0)),0)</f>
        <v>　</v>
      </c>
      <c r="Z24" s="663"/>
      <c r="AA24" s="664"/>
      <c r="AB24" s="662" t="str">
        <f t="shared" si="0"/>
        <v>　</v>
      </c>
      <c r="AC24" s="663"/>
      <c r="AD24" s="664"/>
      <c r="AE24" s="565" t="str">
        <f>IF(AH24="×",TIME(0,0,0),IF(AR4="非常勤",G24,S24))</f>
        <v>　</v>
      </c>
      <c r="AF24" s="566"/>
      <c r="AG24" s="566"/>
      <c r="AH24" s="265"/>
      <c r="AI24" s="565" t="str">
        <f>IF(AL24="×",TIME(0,0,0),IF(AR4="非常勤",J24,V24))</f>
        <v>　</v>
      </c>
      <c r="AJ24" s="566"/>
      <c r="AK24" s="566"/>
      <c r="AL24" s="265"/>
      <c r="AM24" s="565" t="str">
        <f>IF(AP24="×",TIME(0,0,0),IF(AR4="非常勤",M24,Y24))</f>
        <v>　</v>
      </c>
      <c r="AN24" s="566"/>
      <c r="AO24" s="566"/>
      <c r="AP24" s="265"/>
      <c r="AQ24" s="565" t="str">
        <f>IF(AT24="×",TIME(0,0,0),IF(AR4="非常勤",P24,AB24))</f>
        <v>　</v>
      </c>
      <c r="AR24" s="566"/>
      <c r="AS24" s="567"/>
      <c r="AT24" s="265"/>
      <c r="AU24" s="720"/>
      <c r="AV24" s="720"/>
      <c r="AW24" s="668"/>
      <c r="AX24" s="670"/>
      <c r="AY24" s="669"/>
      <c r="AZ24" s="671"/>
      <c r="BA24" s="672"/>
      <c r="BB24" s="672"/>
      <c r="BC24" s="673"/>
      <c r="BD24" s="263">
        <f>$A$24</f>
        <v>10</v>
      </c>
      <c r="BE24" s="264" t="str">
        <f>$B$24</f>
        <v>土</v>
      </c>
      <c r="BF24" s="660"/>
      <c r="BG24" s="661"/>
      <c r="BH24" s="660"/>
      <c r="BI24" s="661"/>
      <c r="BJ24" s="662" t="str">
        <f>IFERROR(IF(OR(BE24="日",BE24="祝",BE24=0,BF24=""),"　",MAX(IF(AND(BF24&lt;=BJ14,BH24&gt;BK14),BK14-BJ14,IF(AND(BF24&gt;BJ14,BH24&lt;=BK14),BH24-BF24,IF(AND(BF24&lt;=BJ14,BH24&lt;=BK14),BH24-BJ14,IF(AND(BF24&gt;BJ14,BH24&gt;BK14),BK14-BF24,0)))),0)),0)</f>
        <v>　</v>
      </c>
      <c r="BK24" s="663"/>
      <c r="BL24" s="664"/>
      <c r="BM24" s="662" t="str">
        <f>IFERROR(IF(OR(BE24="日",BE24="祝",BE24=0,BF24=""),"　",MAX(IF(AND(BF24&gt;BP14,BH24&gt;BN14),0,IF(AND(BF24&lt;=BP14,BF24&gt;BM14,BH24&gt;BN14),BP14-BF24,IF(AND(BF24&lt;=BP14,BF24&lt;=BM14,BH24&gt;BN14),BP14-BM14,IF(AND(BF24&gt;BM14,BH24&lt;=BN14),BH24-BF24,IF(AND(BF24&lt;=BM14,BH24&lt;=BN14),BH24-BM14,0))))),0)),0)</f>
        <v>　</v>
      </c>
      <c r="BN24" s="663"/>
      <c r="BO24" s="664"/>
      <c r="BP24" s="662" t="str">
        <f>IFERROR(IF(OR(BE24="日",BE24="祝",BE24=0,BF24=""),"　",MAX(IF(AND(BF24&lt;=BP14,BH24&gt;BQ14),BQ14-BP14,IF(BH24&lt;=BQ14,0,IF(AND(BF24&gt;BP14,BH24&gt;BQ14),BQ14-BF24,0))),0)),0)</f>
        <v>　</v>
      </c>
      <c r="BQ24" s="663"/>
      <c r="BR24" s="664"/>
      <c r="BS24" s="662" t="str">
        <f>IFERROR(IF(OR(BE24="日",BE24="祝",BE24=0,BF24=""),"　",MAX(IF(BF24&gt;BS14,BH24-BF24,IF(BF24&lt;=BS14,BH24-BS14,0)),0)),0)</f>
        <v>　</v>
      </c>
      <c r="BT24" s="663"/>
      <c r="BU24" s="664"/>
      <c r="BV24" s="662" t="str">
        <f>IFERROR(IF(OR(BE24="日",BE24="祝",BE24=0,BF24=""),"　",MAX(IF(AND(BF24&lt;=BV14,BH24&gt;BW14),BW14-BV14,IF(AND(BF24&gt;BV14,BH24&lt;=BW14),BH24-BF24,IF(AND(BF24&lt;=BV14,BH24&lt;=BW14),BH24-BV14,IF(AND(BF24&gt;BV14,BH24&gt;BW14),BW14-BF24,0)))),0)),0)</f>
        <v>　</v>
      </c>
      <c r="BW24" s="663"/>
      <c r="BX24" s="664"/>
      <c r="BY24" s="662" t="str">
        <f>IFERROR(IF(OR(BE24="日",BE24="祝",BE24=0,BF24=""),"　",MAX(IF(AND(BF24&gt;CB14,BH24&gt;BZ14),0,IF(AND(BF24&lt;=CB14,BF24&gt;BY14,BH24&gt;BZ14),CB14-BF24,IF(AND(BF24&lt;=CB14,BF24&lt;=BY14,BH24&gt;BZ14),CB14-BY14,IF(AND(BF24&gt;BY14,BH24&lt;=BZ14),BH24-BF24,IF(AND(BF24&lt;=BY14,BH24&lt;=BZ14),BH24-BY14,0))))),0)),0)</f>
        <v>　</v>
      </c>
      <c r="BZ24" s="663"/>
      <c r="CA24" s="664"/>
      <c r="CB24" s="662" t="str">
        <f>IFERROR(IF(OR(BE24="日",BE24="祝",BE24=0,BF24=""),"　",MAX(IF(AND(BF24&lt;=CB14,BH24&gt;CC14),CC14-CB14,IF(BH24&lt;=CC14,0,IF(AND(BF24&gt;CB14,BH24&gt;CC14),CC14-BF24,0))),0)),0)</f>
        <v>　</v>
      </c>
      <c r="CC24" s="663"/>
      <c r="CD24" s="664"/>
      <c r="CE24" s="662" t="str">
        <f t="shared" si="1"/>
        <v>　</v>
      </c>
      <c r="CF24" s="663"/>
      <c r="CG24" s="664"/>
      <c r="CH24" s="665" t="str">
        <f>IF(CK24="×",TIME(0,0,0),IF(CU4="非常勤",BJ24,BV24))</f>
        <v>　</v>
      </c>
      <c r="CI24" s="666"/>
      <c r="CJ24" s="667"/>
      <c r="CK24" s="265"/>
      <c r="CL24" s="665" t="str">
        <f>IF(CO24="×",TIME(0,0,0),IF(CU4="非常勤",BM24,BY24))</f>
        <v>　</v>
      </c>
      <c r="CM24" s="666"/>
      <c r="CN24" s="667"/>
      <c r="CO24" s="265"/>
      <c r="CP24" s="665" t="str">
        <f>IF(CS24="×",TIME(0,0,0),IF(CU4="非常勤",BP24,CB24))</f>
        <v>　</v>
      </c>
      <c r="CQ24" s="666"/>
      <c r="CR24" s="667"/>
      <c r="CS24" s="265"/>
      <c r="CT24" s="665" t="str">
        <f>IF(CW24="×",TIME(0,0,0),IF(CU4="非常勤",BS24,CE24))</f>
        <v>　</v>
      </c>
      <c r="CU24" s="666"/>
      <c r="CV24" s="667"/>
      <c r="CW24" s="265"/>
      <c r="CX24" s="720"/>
      <c r="CY24" s="720"/>
      <c r="CZ24" s="668"/>
      <c r="DA24" s="670"/>
      <c r="DB24" s="669"/>
      <c r="DC24" s="671"/>
      <c r="DD24" s="672"/>
      <c r="DE24" s="672"/>
      <c r="DF24" s="673"/>
      <c r="DG24" s="263">
        <f>$A$24</f>
        <v>10</v>
      </c>
      <c r="DH24" s="264" t="str">
        <f>$B$24</f>
        <v>土</v>
      </c>
      <c r="DI24" s="660"/>
      <c r="DJ24" s="661"/>
      <c r="DK24" s="660"/>
      <c r="DL24" s="661"/>
      <c r="DM24" s="662" t="str">
        <f>IFERROR(IF(OR(DH24="日",DH24="祝",DH24=0,DI24=""),"　",MAX(IF(AND(DI24&lt;=DM14,DK24&gt;DN14),DN14-DM14,IF(AND(DI24&gt;DM14,DK24&lt;=DN14),DK24-DI24,IF(AND(DI24&lt;=DM14,DK24&lt;=DN14),DK24-DM14,IF(AND(DI24&gt;DM14,DK24&gt;DN14),DN14-DI24,0)))),0)),0)</f>
        <v>　</v>
      </c>
      <c r="DN24" s="663"/>
      <c r="DO24" s="664"/>
      <c r="DP24" s="662" t="str">
        <f>IFERROR(IF(OR(DH24="日",DH24="祝",DH24=0,DI24=""),"　",MAX(IF(AND(DI24&gt;DS14,DK24&gt;DQ14),0,IF(AND(DI24&lt;=DS14,DI24&gt;DP14,DK24&gt;DQ14),DS14-DI24,IF(AND(DI24&lt;=DS14,DI24&lt;=DP14,DK24&gt;DQ14),DS14-DP14,IF(AND(DI24&gt;DP14,DK24&lt;=DQ14),DK24-DI24,IF(AND(DI24&lt;=DP14,DK24&lt;=DQ14),DK24-DP14,0))))),0)),0)</f>
        <v>　</v>
      </c>
      <c r="DQ24" s="663"/>
      <c r="DR24" s="664"/>
      <c r="DS24" s="662" t="str">
        <f>IFERROR(IF(OR(DH24="日",DH24="祝",DH24=0,DI24=""),"　",MAX(IF(AND(DI24&lt;=DS14,DK24&gt;DT14),DT14-DS14,IF(DK24&lt;=DT14,0,IF(AND(DI24&gt;DS14,DK24&gt;DT14),DT14-DI24,0))),0)),0)</f>
        <v>　</v>
      </c>
      <c r="DT24" s="663"/>
      <c r="DU24" s="664"/>
      <c r="DV24" s="662" t="str">
        <f>IFERROR(IF(OR(DH24="日",DH24="祝",DH24=0,DI24=""),"　",MAX(IF(DI24&gt;DV14,DK24-DI24,IF(DI24&lt;=DV14,DK24-DV14,0)),0)),0)</f>
        <v>　</v>
      </c>
      <c r="DW24" s="663"/>
      <c r="DX24" s="664"/>
      <c r="DY24" s="662" t="str">
        <f>IFERROR(IF(OR(DH24="日",DH24="祝",DH24=0,DI24=""),"　",MAX(IF(AND(DI24&lt;=DY14,DK24&gt;DZ14),DZ14-DY14,IF(AND(DI24&gt;DY14,DK24&lt;=DZ14),DK24-DI24,IF(AND(DI24&lt;=DY14,DK24&lt;=DZ14),DK24-DY14,IF(AND(DI24&gt;DY14,DK24&gt;DZ14),DZ14-DI24,0)))),0)),0)</f>
        <v>　</v>
      </c>
      <c r="DZ24" s="663"/>
      <c r="EA24" s="664"/>
      <c r="EB24" s="662" t="str">
        <f>IFERROR(IF(OR(DH24="日",DH24="祝",DH24=0,DI24=""),"　",MAX(IF(AND(DI24&gt;EE14,DK24&gt;EC14),0,IF(AND(DI24&lt;=EE14,DI24&gt;EB14,DK24&gt;EC14),EE14-DI24,IF(AND(DI24&lt;=EE14,DI24&lt;=EB14,DK24&gt;EC14),EE14-EB14,IF(AND(DI24&gt;EB14,DK24&lt;=EC14),DK24-DI24,IF(AND(DI24&lt;=EB14,DK24&lt;=EC14),DK24-EB14,0))))),0)),0)</f>
        <v>　</v>
      </c>
      <c r="EC24" s="663"/>
      <c r="ED24" s="664"/>
      <c r="EE24" s="662" t="str">
        <f>IFERROR(IF(OR(DH24="日",DH24="祝",DH24=0,DI24=""),"　",MAX(IF(AND(DI24&lt;=EE14,DK24&gt;EF14),EF14-EE14,IF(DK24&lt;=EF14,0,IF(AND(DI24&gt;EE14,DK24&gt;EF14),EF14-DI24,0))),0)),0)</f>
        <v>　</v>
      </c>
      <c r="EF24" s="663"/>
      <c r="EG24" s="664"/>
      <c r="EH24" s="662" t="str">
        <f t="shared" si="2"/>
        <v>　</v>
      </c>
      <c r="EI24" s="663"/>
      <c r="EJ24" s="664"/>
      <c r="EK24" s="665" t="str">
        <f>IF(EN24="×",TIME(0,0,0),IF(EX4="非常勤",DM24,DY24))</f>
        <v>　</v>
      </c>
      <c r="EL24" s="666"/>
      <c r="EM24" s="667"/>
      <c r="EN24" s="265"/>
      <c r="EO24" s="665" t="str">
        <f>IF(ER24="×",TIME(0,0,0),IF(EX4="非常勤",DP24,EB24))</f>
        <v>　</v>
      </c>
      <c r="EP24" s="666"/>
      <c r="EQ24" s="667"/>
      <c r="ER24" s="265"/>
      <c r="ES24" s="665" t="str">
        <f>IF(EV24="×",TIME(0,0,0),IF(EX4="非常勤",DS24,EE24))</f>
        <v>　</v>
      </c>
      <c r="ET24" s="666"/>
      <c r="EU24" s="667"/>
      <c r="EV24" s="265"/>
      <c r="EW24" s="665" t="str">
        <f>IF(EZ24="×",TIME(0,0,0),IF(EX4="非常勤",DV24,EH24))</f>
        <v>　</v>
      </c>
      <c r="EX24" s="666"/>
      <c r="EY24" s="667"/>
      <c r="EZ24" s="265"/>
      <c r="FA24" s="720"/>
      <c r="FB24" s="720"/>
      <c r="FC24" s="668"/>
      <c r="FD24" s="670"/>
      <c r="FE24" s="669"/>
      <c r="FF24" s="671"/>
      <c r="FG24" s="672"/>
      <c r="FH24" s="672"/>
      <c r="FI24" s="673"/>
      <c r="FJ24" s="263">
        <f>$A$24</f>
        <v>10</v>
      </c>
      <c r="FK24" s="264" t="str">
        <f>$B$24</f>
        <v>土</v>
      </c>
      <c r="FL24" s="660"/>
      <c r="FM24" s="661"/>
      <c r="FN24" s="660"/>
      <c r="FO24" s="661"/>
      <c r="FP24" s="662" t="str">
        <f>IFERROR(IF(OR(FK24="日",FK24="祝",FK24=0,FL24=""),"　",MAX(IF(AND(FL24&lt;=FP14,FN24&gt;FQ14),FQ14-FP14,IF(AND(FL24&gt;FP14,FN24&lt;=FQ14),FN24-FL24,IF(AND(FL24&lt;=FP14,FN24&lt;=FQ14),FN24-FP14,IF(AND(FL24&gt;FP14,FN24&gt;FQ14),FQ14-FL24,0)))),0)),0)</f>
        <v>　</v>
      </c>
      <c r="FQ24" s="663"/>
      <c r="FR24" s="664"/>
      <c r="FS24" s="662" t="str">
        <f>IFERROR(IF(OR(FK24="日",FK24="祝",FK24=0,FL24=""),"　",MAX(IF(AND(FL24&gt;FV14,FN24&gt;FT14),0,IF(AND(FL24&lt;=FV14,FL24&gt;FS14,FN24&gt;FT14),FV14-FL24,IF(AND(FL24&lt;=FV14,FL24&lt;=FS14,FN24&gt;FT14),FV14-FS14,IF(AND(FL24&gt;FS14,FN24&lt;=FT14),FN24-FL24,IF(AND(FL24&lt;=FS14,FN24&lt;=FT14),FN24-FS14,0))))),0)),0)</f>
        <v>　</v>
      </c>
      <c r="FT24" s="663"/>
      <c r="FU24" s="664"/>
      <c r="FV24" s="662" t="str">
        <f>IFERROR(IF(OR(FK24="日",FK24="祝",FK24=0,FL24=""),"　",MAX(IF(AND(FL24&lt;=FV14,FN24&gt;FW14),FW14-FV14,IF(FN24&lt;=FW14,0,IF(AND(FL24&gt;FV14,FN24&gt;FW14),FW14-FL24,0))),0)),0)</f>
        <v>　</v>
      </c>
      <c r="FW24" s="663"/>
      <c r="FX24" s="664"/>
      <c r="FY24" s="662" t="str">
        <f>IFERROR(IF(OR(FK24="日",FK24="祝",FK24=0,FL24=""),"　",MAX(IF(FL24&gt;FY14,FN24-FL24,IF(FL24&lt;=FY14,FN24-FY14,0)),0)),0)</f>
        <v>　</v>
      </c>
      <c r="FZ24" s="663"/>
      <c r="GA24" s="664"/>
      <c r="GB24" s="662" t="str">
        <f>IFERROR(IF(OR(FK24="日",FK24="祝",FK24=0,FL24=""),"　",MAX(IF(AND(FL24&lt;=GB14,FN24&gt;GC14),GC14-GB14,IF(AND(FL24&gt;GB14,FN24&lt;=GC14),FN24-FL24,IF(AND(FL24&lt;=GB14,FN24&lt;=GC14),FN24-GB14,IF(AND(FL24&gt;GB14,FN24&gt;GC14),GC14-FL24,0)))),0)),0)</f>
        <v>　</v>
      </c>
      <c r="GC24" s="663"/>
      <c r="GD24" s="664"/>
      <c r="GE24" s="662" t="str">
        <f>IFERROR(IF(OR(FK24="日",FK24="祝",FK24=0,FL24=""),"　",MAX(IF(AND(FL24&gt;GH14,FN24&gt;GF14),0,IF(AND(FL24&lt;=GH14,FL24&gt;GE14,FN24&gt;GF14),GH14-FL24,IF(AND(FL24&lt;=GH14,FL24&lt;=GE14,FN24&gt;GF14),GH14-GE14,IF(AND(FL24&gt;GE14,FN24&lt;=GF14),FN24-FL24,IF(AND(FL24&lt;=GE14,FN24&lt;=GF14),FN24-GE14,0))))),0)),0)</f>
        <v>　</v>
      </c>
      <c r="GF24" s="663"/>
      <c r="GG24" s="664"/>
      <c r="GH24" s="662" t="str">
        <f>IFERROR(IF(OR(FK24="日",FK24="祝",FK24=0,FL24=""),"　",MAX(IF(AND(FL24&lt;=GH14,FN24&gt;GI14),GI14-GH14,IF(FN24&lt;=GI14,0,IF(AND(FL24&gt;GH14,FN24&gt;GI14),GI14-FL24,0))),0)),0)</f>
        <v>　</v>
      </c>
      <c r="GI24" s="663"/>
      <c r="GJ24" s="664"/>
      <c r="GK24" s="662" t="str">
        <f t="shared" si="3"/>
        <v>　</v>
      </c>
      <c r="GL24" s="663"/>
      <c r="GM24" s="664"/>
      <c r="GN24" s="665" t="str">
        <f>IF(GQ24="×",TIME(0,0,0),IF(HA4="非常勤",FP24,GB24))</f>
        <v>　</v>
      </c>
      <c r="GO24" s="666"/>
      <c r="GP24" s="667"/>
      <c r="GQ24" s="265"/>
      <c r="GR24" s="665" t="str">
        <f>IF(GU24="×",TIME(0,0,0),IF(HA4="非常勤",FS24,GE24))</f>
        <v>　</v>
      </c>
      <c r="GS24" s="666"/>
      <c r="GT24" s="667"/>
      <c r="GU24" s="265"/>
      <c r="GV24" s="665" t="str">
        <f>IF(GY24="×",TIME(0,0,0),IF(HA4="非常勤",FV24,GH24))</f>
        <v>　</v>
      </c>
      <c r="GW24" s="666"/>
      <c r="GX24" s="667"/>
      <c r="GY24" s="265"/>
      <c r="GZ24" s="665" t="str">
        <f>IF(HC24="×",TIME(0,0,0),IF(HA4="非常勤",FY24,GK24))</f>
        <v>　</v>
      </c>
      <c r="HA24" s="666"/>
      <c r="HB24" s="667"/>
      <c r="HC24" s="265"/>
      <c r="HD24" s="668"/>
      <c r="HE24" s="669"/>
      <c r="HF24" s="668"/>
      <c r="HG24" s="670"/>
      <c r="HH24" s="669"/>
      <c r="HI24" s="671"/>
      <c r="HJ24" s="672"/>
      <c r="HK24" s="672"/>
      <c r="HL24" s="673"/>
      <c r="HM24" s="263">
        <f>$A$24</f>
        <v>10</v>
      </c>
      <c r="HN24" s="264" t="str">
        <f>$B$24</f>
        <v>土</v>
      </c>
      <c r="HO24" s="660"/>
      <c r="HP24" s="661"/>
      <c r="HQ24" s="660"/>
      <c r="HR24" s="661"/>
      <c r="HS24" s="662" t="str">
        <f>IFERROR(IF(OR(HN24="日",HN24="祝",HN24=0,HO24=""),"　",MAX(IF(AND(HO24&lt;=HS14,HQ24&gt;HT14),HT14-HS14,IF(AND(HO24&gt;HS14,HQ24&lt;=HT14),HQ24-HO24,IF(AND(HO24&lt;=HS14,HQ24&lt;=HT14),HQ24-HS14,IF(AND(HO24&gt;HS14,HQ24&gt;HT14),HT14-HO24,0)))),0)),0)</f>
        <v>　</v>
      </c>
      <c r="HT24" s="663"/>
      <c r="HU24" s="664"/>
      <c r="HV24" s="662" t="str">
        <f>IFERROR(IF(OR(HN24="日",HN24="祝",HN24=0,HO24=""),"　",MAX(IF(AND(HO24&gt;HY14,HQ24&gt;HW14),0,IF(AND(HO24&lt;=HY14,HO24&gt;HV14,HQ24&gt;HW14),HY14-HO24,IF(AND(HO24&lt;=HY14,HO24&lt;=HV14,HQ24&gt;HW14),HY14-HV14,IF(AND(HO24&gt;HV14,HQ24&lt;=HW14),HQ24-HO24,IF(AND(HO24&lt;=HV14,HQ24&lt;=HW14),HQ24-HV14,0))))),0)),0)</f>
        <v>　</v>
      </c>
      <c r="HW24" s="663"/>
      <c r="HX24" s="664"/>
      <c r="HY24" s="662" t="str">
        <f>IFERROR(IF(OR(HN24="日",HN24="祝",HN24=0,HO24=""),"　",MAX(IF(AND(HO24&lt;=HY14,HQ24&gt;HZ14),HZ14-HY14,IF(HQ24&lt;=HZ14,0,IF(AND(HO24&gt;HY14,HQ24&gt;HZ14),HZ14-HO24,0))),0)),0)</f>
        <v>　</v>
      </c>
      <c r="HZ24" s="663"/>
      <c r="IA24" s="664"/>
      <c r="IB24" s="662" t="str">
        <f>IFERROR(IF(OR(HN24="日",HN24="祝",HN24=0,HO24=""),"　",MAX(IF(HO24&gt;IB14,HQ24-HO24,IF(HO24&lt;=IB14,HQ24-IB14,0)),0)),0)</f>
        <v>　</v>
      </c>
      <c r="IC24" s="663"/>
      <c r="ID24" s="664"/>
      <c r="IE24" s="662" t="str">
        <f>IFERROR(IF(OR(HN24="日",HN24="祝",HN24=0,HO24=""),"　",MAX(IF(AND(HO24&lt;=IE14,HQ24&gt;IF14),IF14-IE14,IF(AND(HO24&gt;IE14,HQ24&lt;=IF14),HQ24-HO24,IF(AND(HO24&lt;=IE14,HQ24&lt;=IF14),HQ24-IE14,IF(AND(HO24&gt;IE14,HQ24&gt;IF14),IF14-HO24,0)))),0)),0)</f>
        <v>　</v>
      </c>
      <c r="IF24" s="663"/>
      <c r="IG24" s="664"/>
      <c r="IH24" s="662" t="str">
        <f>IFERROR(IF(OR(HN24="日",HN24="祝",HN24=0,HO24=""),"　",MAX(IF(AND(HO24&gt;IK14,HQ24&gt;II14),0,IF(AND(HO24&lt;=IK14,HO24&gt;IH14,HQ24&gt;II14),IK14-HO24,IF(AND(HO24&lt;=IK14,HO24&lt;=IH14,HQ24&gt;II14),IK14-IH14,IF(AND(HO24&gt;IH14,HQ24&lt;=II14),HQ24-HO24,IF(AND(HO24&lt;=IH14,HQ24&lt;=II14),HQ24-IH14,0))))),0)),0)</f>
        <v>　</v>
      </c>
      <c r="II24" s="663"/>
      <c r="IJ24" s="664"/>
      <c r="IK24" s="662" t="str">
        <f>IFERROR(IF(OR(HN24="日",HN24="祝",HN24=0,HO24=""),"　",MAX(IF(AND(HO24&lt;=IK14,HQ24&gt;IL14),IL14-IK14,IF(HQ24&lt;=IL14,0,IF(AND(HO24&gt;IK14,HQ24&gt;IL14),IL14-HO24,0))),0)),0)</f>
        <v>　</v>
      </c>
      <c r="IL24" s="663"/>
      <c r="IM24" s="664"/>
      <c r="IN24" s="662" t="str">
        <f t="shared" si="4"/>
        <v>　</v>
      </c>
      <c r="IO24" s="663"/>
      <c r="IP24" s="664"/>
      <c r="IQ24" s="665" t="str">
        <f>IF(IT24="×",TIME(0,0,0),IF(JD4="非常勤",HS24,IE24))</f>
        <v>　</v>
      </c>
      <c r="IR24" s="666"/>
      <c r="IS24" s="667"/>
      <c r="IT24" s="265"/>
      <c r="IU24" s="665" t="str">
        <f>IF(IX24="×",TIME(0,0,0),IF(JD4="非常勤",HV24,IH24))</f>
        <v>　</v>
      </c>
      <c r="IV24" s="666"/>
      <c r="IW24" s="667"/>
      <c r="IX24" s="265"/>
      <c r="IY24" s="665" t="str">
        <f>IF(JB24="×",TIME(0,0,0),IF(JD4="非常勤",HY24,IK24))</f>
        <v>　</v>
      </c>
      <c r="IZ24" s="666"/>
      <c r="JA24" s="667"/>
      <c r="JB24" s="265"/>
      <c r="JC24" s="665" t="str">
        <f>IF(JF24="×",TIME(0,0,0),IF(JD4="非常勤",IB24,IN24))</f>
        <v>　</v>
      </c>
      <c r="JD24" s="666"/>
      <c r="JE24" s="667"/>
      <c r="JF24" s="265"/>
      <c r="JG24" s="668"/>
      <c r="JH24" s="669"/>
      <c r="JI24" s="668"/>
      <c r="JJ24" s="670"/>
      <c r="JK24" s="669"/>
      <c r="JL24" s="671"/>
      <c r="JM24" s="672"/>
      <c r="JN24" s="672"/>
      <c r="JO24" s="673"/>
      <c r="JP24" s="263">
        <f>$A$24</f>
        <v>10</v>
      </c>
      <c r="JQ24" s="264" t="str">
        <f>$B$24</f>
        <v>土</v>
      </c>
      <c r="JR24" s="660"/>
      <c r="JS24" s="661"/>
      <c r="JT24" s="660"/>
      <c r="JU24" s="661"/>
      <c r="JV24" s="662" t="str">
        <f>IFERROR(IF(OR(JQ24="日",JQ24="祝",JQ24=0,JR24=""),"　",MAX(IF(AND(JR24&lt;=JV14,JT24&gt;JW14),JW14-JV14,IF(AND(JR24&gt;JV14,JT24&lt;=JW14),JT24-JR24,IF(AND(JR24&lt;=JV14,JT24&lt;=JW14),JT24-JV14,IF(AND(JR24&gt;JV14,JT24&gt;JW14),JW14-JR24,0)))),0)),0)</f>
        <v>　</v>
      </c>
      <c r="JW24" s="663"/>
      <c r="JX24" s="664"/>
      <c r="JY24" s="662" t="str">
        <f>IFERROR(IF(OR(JQ24="日",JQ24="祝",JQ24=0,JR24=""),"　",MAX(IF(AND(JR24&gt;KB14,JT24&gt;JZ14),0,IF(AND(JR24&lt;=KB14,JR24&gt;JY14,JT24&gt;JZ14),KB14-JR24,IF(AND(JR24&lt;=KB14,JR24&lt;=JY14,JT24&gt;JZ14),KB14-JY14,IF(AND(JR24&gt;JY14,JT24&lt;=JZ14),JT24-JR24,IF(AND(JR24&lt;=JY14,JT24&lt;=JZ14),JT24-JY14,0))))),0)),0)</f>
        <v>　</v>
      </c>
      <c r="JZ24" s="663"/>
      <c r="KA24" s="664"/>
      <c r="KB24" s="662" t="str">
        <f>IFERROR(IF(OR(JQ24="日",JQ24="祝",JQ24=0,JR24=""),"　",MAX(IF(AND(JR24&lt;=KB14,JT24&gt;KC14),KC14-KB14,IF(JT24&lt;=KC14,0,IF(AND(JR24&gt;KB14,JT24&gt;KC14),KC14-JR24,0))),0)),0)</f>
        <v>　</v>
      </c>
      <c r="KC24" s="663"/>
      <c r="KD24" s="664"/>
      <c r="KE24" s="662" t="str">
        <f>IFERROR(IF(OR(JQ24="日",JQ24="祝",JQ24=0,JR24=""),"　",MAX(IF(JR24&gt;KE14,JT24-JR24,IF(JR24&lt;=KE14,JT24-KE14,0)),0)),0)</f>
        <v>　</v>
      </c>
      <c r="KF24" s="663"/>
      <c r="KG24" s="664"/>
      <c r="KH24" s="662" t="str">
        <f>IFERROR(IF(OR(JQ24="日",JQ24="祝",JQ24=0,JR24=""),"　",MAX(IF(AND(JR24&lt;=KH14,JT24&gt;KI14),KI14-KH14,IF(AND(JR24&gt;KH14,JT24&lt;=KI14),JT24-JR24,IF(AND(JR24&lt;=KH14,JT24&lt;=KI14),JT24-KH14,IF(AND(JR24&gt;KH14,JT24&gt;KI14),KI14-JR24,0)))),0)),0)</f>
        <v>　</v>
      </c>
      <c r="KI24" s="663"/>
      <c r="KJ24" s="664"/>
      <c r="KK24" s="662" t="str">
        <f>IFERROR(IF(OR(JQ24="日",JQ24="祝",JQ24=0,JR24=""),"　",MAX(IF(AND(JR24&gt;KN14,JT24&gt;KL14),0,IF(AND(JR24&lt;=KN14,JR24&gt;KK14,JT24&gt;KL14),KN14-JR24,IF(AND(JR24&lt;=KN14,JR24&lt;=KK14,JT24&gt;KL14),KN14-KK14,IF(AND(JR24&gt;KK14,JT24&lt;=KL14),JT24-JR24,IF(AND(JR24&lt;=KK14,JT24&lt;=KL14),JT24-KK14,0))))),0)),0)</f>
        <v>　</v>
      </c>
      <c r="KL24" s="663"/>
      <c r="KM24" s="664"/>
      <c r="KN24" s="662" t="str">
        <f>IFERROR(IF(OR(JQ24="日",JQ24="祝",JQ24=0,JR24=""),"　",MAX(IF(AND(JR24&lt;=KN14,JT24&gt;KO14),KO14-KN14,IF(JT24&lt;=KO14,0,IF(AND(JR24&gt;KN14,JT24&gt;KO14),KO14-JR24,0))),0)),0)</f>
        <v>　</v>
      </c>
      <c r="KO24" s="663"/>
      <c r="KP24" s="664"/>
      <c r="KQ24" s="662" t="str">
        <f t="shared" si="5"/>
        <v>　</v>
      </c>
      <c r="KR24" s="663"/>
      <c r="KS24" s="664"/>
      <c r="KT24" s="665" t="str">
        <f>IF(KW24="×",TIME(0,0,0),IF(LG4="非常勤",JV24,KH24))</f>
        <v>　</v>
      </c>
      <c r="KU24" s="666"/>
      <c r="KV24" s="667"/>
      <c r="KW24" s="265"/>
      <c r="KX24" s="665" t="str">
        <f>IF(LA24="×",TIME(0,0,0),IF(LG4="非常勤",JY24,KK24))</f>
        <v>　</v>
      </c>
      <c r="KY24" s="666"/>
      <c r="KZ24" s="667"/>
      <c r="LA24" s="265"/>
      <c r="LB24" s="665" t="str">
        <f>IF(LE24="×",TIME(0,0,0),IF(LG4="非常勤",KB24,KN24))</f>
        <v>　</v>
      </c>
      <c r="LC24" s="666"/>
      <c r="LD24" s="667"/>
      <c r="LE24" s="265"/>
      <c r="LF24" s="665" t="str">
        <f>IF(LI24="×",TIME(0,0,0),IF(LG4="非常勤",KE24,KQ24))</f>
        <v>　</v>
      </c>
      <c r="LG24" s="666"/>
      <c r="LH24" s="667"/>
      <c r="LI24" s="265"/>
      <c r="LJ24" s="668"/>
      <c r="LK24" s="669"/>
      <c r="LL24" s="668"/>
      <c r="LM24" s="670"/>
      <c r="LN24" s="669"/>
      <c r="LO24" s="671"/>
      <c r="LP24" s="672"/>
      <c r="LQ24" s="672"/>
      <c r="LR24" s="673"/>
      <c r="LS24" s="263">
        <f>$A$24</f>
        <v>10</v>
      </c>
      <c r="LT24" s="264" t="str">
        <f>$B$24</f>
        <v>土</v>
      </c>
      <c r="LU24" s="660"/>
      <c r="LV24" s="661"/>
      <c r="LW24" s="660"/>
      <c r="LX24" s="661"/>
      <c r="LY24" s="662" t="str">
        <f>IFERROR(IF(OR(LT24="日",LT24="祝",LT24=0,LU24=""),"　",MAX(IF(AND(LU24&lt;=LY14,LW24&gt;LZ14),LZ14-LY14,IF(AND(LU24&gt;LY14,LW24&lt;=LZ14),LW24-LU24,IF(AND(LU24&lt;=LY14,LW24&lt;=LZ14),LW24-LY14,IF(AND(LU24&gt;LY14,LW24&gt;LZ14),LZ14-LU24,0)))),0)),0)</f>
        <v>　</v>
      </c>
      <c r="LZ24" s="663"/>
      <c r="MA24" s="664"/>
      <c r="MB24" s="662" t="str">
        <f>IFERROR(IF(OR(LT24="日",LT24="祝",LT24=0,LU24=""),"　",MAX(IF(AND(LU24&gt;ME14,LW24&gt;MC14),0,IF(AND(LU24&lt;=ME14,LU24&gt;MB14,LW24&gt;MC14),ME14-LU24,IF(AND(LU24&lt;=ME14,LU24&lt;=MB14,LW24&gt;MC14),ME14-MB14,IF(AND(LU24&gt;MB14,LW24&lt;=MC14),LW24-LU24,IF(AND(LU24&lt;=MB14,LW24&lt;=MC14),LW24-MB14,0))))),0)),0)</f>
        <v>　</v>
      </c>
      <c r="MC24" s="663"/>
      <c r="MD24" s="664"/>
      <c r="ME24" s="662" t="str">
        <f>IFERROR(IF(OR(LT24="日",LT24="祝",LT24=0,LU24=""),"　",MAX(IF(AND(LU24&lt;=ME14,LW24&gt;MF14),MF14-ME14,IF(LW24&lt;=MF14,0,IF(AND(LU24&gt;ME14,LW24&gt;MF14),MF14-LU24,0))),0)),0)</f>
        <v>　</v>
      </c>
      <c r="MF24" s="663"/>
      <c r="MG24" s="664"/>
      <c r="MH24" s="662" t="str">
        <f>IFERROR(IF(OR(LT24="日",LT24="祝",LT24=0,LU24=""),"　",MAX(IF(LU24&gt;MH14,LW24-LU24,IF(LU24&lt;=MH14,LW24-MH14,0)),0)),0)</f>
        <v>　</v>
      </c>
      <c r="MI24" s="663"/>
      <c r="MJ24" s="664"/>
      <c r="MK24" s="662" t="str">
        <f>IFERROR(IF(OR(LT24="日",LT24="祝",LT24=0,LU24=""),"　",MAX(IF(AND(LU24&lt;=MK14,LW24&gt;ML14),ML14-MK14,IF(AND(LU24&gt;MK14,LW24&lt;=ML14),LW24-LU24,IF(AND(LU24&lt;=MK14,LW24&lt;=ML14),LW24-MK14,IF(AND(LU24&gt;MK14,LW24&gt;ML14),ML14-LU24,0)))),0)),0)</f>
        <v>　</v>
      </c>
      <c r="ML24" s="663"/>
      <c r="MM24" s="664"/>
      <c r="MN24" s="662" t="str">
        <f>IFERROR(IF(OR(LT24="日",LT24="祝",LT24=0,LU24=""),"　",MAX(IF(AND(LU24&gt;MQ14,LW24&gt;MO14),0,IF(AND(LU24&lt;=MQ14,LU24&gt;MN14,LW24&gt;MO14),MQ14-LU24,IF(AND(LU24&lt;=MQ14,LU24&lt;=MN14,LW24&gt;MO14),MQ14-MN14,IF(AND(LU24&gt;MN14,LW24&lt;=MO14),LW24-LU24,IF(AND(LU24&lt;=MN14,LW24&lt;=MO14),LW24-MN14,0))))),0)),0)</f>
        <v>　</v>
      </c>
      <c r="MO24" s="663"/>
      <c r="MP24" s="664"/>
      <c r="MQ24" s="662" t="str">
        <f>IFERROR(IF(OR(LT24="日",LT24="祝",LT24=0,LU24=""),"　",MAX(IF(AND(LU24&lt;=MQ14,LW24&gt;MR14),MR14-MQ14,IF(LW24&lt;=MR14,0,IF(AND(LU24&gt;MQ14,LW24&gt;MR14),MR14-LU24,0))),0)),0)</f>
        <v>　</v>
      </c>
      <c r="MR24" s="663"/>
      <c r="MS24" s="664"/>
      <c r="MT24" s="662" t="str">
        <f t="shared" si="6"/>
        <v>　</v>
      </c>
      <c r="MU24" s="663"/>
      <c r="MV24" s="664"/>
      <c r="MW24" s="665" t="str">
        <f>IF(MZ24="×",TIME(0,0,0),IF(NJ4="非常勤",LY24,MK24))</f>
        <v>　</v>
      </c>
      <c r="MX24" s="666"/>
      <c r="MY24" s="667"/>
      <c r="MZ24" s="265"/>
      <c r="NA24" s="665" t="str">
        <f>IF(ND24="×",TIME(0,0,0),IF(NJ4="非常勤",MB24,MN24))</f>
        <v>　</v>
      </c>
      <c r="NB24" s="666"/>
      <c r="NC24" s="667"/>
      <c r="ND24" s="265"/>
      <c r="NE24" s="665" t="str">
        <f>IF(NH24="×",TIME(0,0,0),IF(NJ4="非常勤",ME24,MQ24))</f>
        <v>　</v>
      </c>
      <c r="NF24" s="666"/>
      <c r="NG24" s="667"/>
      <c r="NH24" s="265"/>
      <c r="NI24" s="665" t="str">
        <f>IF(NL24="×",TIME(0,0,0),IF(NJ4="非常勤",MH24,MT24))</f>
        <v>　</v>
      </c>
      <c r="NJ24" s="666"/>
      <c r="NK24" s="667"/>
      <c r="NL24" s="265"/>
      <c r="NM24" s="668"/>
      <c r="NN24" s="669"/>
      <c r="NO24" s="668"/>
      <c r="NP24" s="670"/>
      <c r="NQ24" s="669"/>
      <c r="NR24" s="671"/>
      <c r="NS24" s="672"/>
      <c r="NT24" s="672"/>
      <c r="NU24" s="673"/>
      <c r="NV24" s="263">
        <f>$A$24</f>
        <v>10</v>
      </c>
      <c r="NW24" s="264" t="str">
        <f>$B$24</f>
        <v>土</v>
      </c>
      <c r="NX24" s="660"/>
      <c r="NY24" s="661"/>
      <c r="NZ24" s="660"/>
      <c r="OA24" s="661"/>
      <c r="OB24" s="662" t="str">
        <f>IFERROR(IF(OR(NW24="日",NW24="祝",NW24=0,NX24=""),"　",MAX(IF(AND(NX24&lt;=OB14,NZ24&gt;OC14),OC14-OB14,IF(AND(NX24&gt;OB14,NZ24&lt;=OC14),NZ24-NX24,IF(AND(NX24&lt;=OB14,NZ24&lt;=OC14),NZ24-OB14,IF(AND(NX24&gt;OB14,NZ24&gt;OC14),OC14-NX24,0)))),0)),0)</f>
        <v>　</v>
      </c>
      <c r="OC24" s="663"/>
      <c r="OD24" s="664"/>
      <c r="OE24" s="662" t="str">
        <f>IFERROR(IF(OR(NW24="日",NW24="祝",NW24=0,NX24=""),"　",MAX(IF(AND(NX24&gt;OH14,NZ24&gt;OF14),0,IF(AND(NX24&lt;=OH14,NX24&gt;OE14,NZ24&gt;OF14),OH14-NX24,IF(AND(NX24&lt;=OH14,NX24&lt;=OE14,NZ24&gt;OF14),OH14-OE14,IF(AND(NX24&gt;OE14,NZ24&lt;=OF14),NZ24-NX24,IF(AND(NX24&lt;=OE14,NZ24&lt;=OF14),NZ24-OE14,0))))),0)),0)</f>
        <v>　</v>
      </c>
      <c r="OF24" s="663"/>
      <c r="OG24" s="664"/>
      <c r="OH24" s="662" t="str">
        <f>IFERROR(IF(OR(NW24="日",NW24="祝",NW24=0,NX24=""),"　",MAX(IF(AND(NX24&lt;=OH14,NZ24&gt;OI14),OI14-OH14,IF(NZ24&lt;=OI14,0,IF(AND(NX24&gt;OH14,NZ24&gt;OI14),OI14-NX24,0))),0)),0)</f>
        <v>　</v>
      </c>
      <c r="OI24" s="663"/>
      <c r="OJ24" s="664"/>
      <c r="OK24" s="662" t="str">
        <f>IFERROR(IF(OR(NW24="日",NW24="祝",NW24=0,NX24=""),"　",MAX(IF(NX24&gt;OK14,NZ24-NX24,IF(NX24&lt;=OK14,NZ24-OK14,0)),0)),0)</f>
        <v>　</v>
      </c>
      <c r="OL24" s="663"/>
      <c r="OM24" s="664"/>
      <c r="ON24" s="662" t="str">
        <f>IFERROR(IF(OR(NW24="日",NW24="祝",NW24=0,NX24=""),"　",MAX(IF(AND(NX24&lt;=ON14,NZ24&gt;OO14),OO14-ON14,IF(AND(NX24&gt;ON14,NZ24&lt;=OO14),NZ24-NX24,IF(AND(NX24&lt;=ON14,NZ24&lt;=OO14),NZ24-ON14,IF(AND(NX24&gt;ON14,NZ24&gt;OO14),OO14-NX24,0)))),0)),0)</f>
        <v>　</v>
      </c>
      <c r="OO24" s="663"/>
      <c r="OP24" s="664"/>
      <c r="OQ24" s="662" t="str">
        <f>IFERROR(IF(OR(NW24="日",NW24="祝",NW24=0,NX24=""),"　",MAX(IF(AND(NX24&gt;OT14,NZ24&gt;OR14),0,IF(AND(NX24&lt;=OT14,NX24&gt;OQ14,NZ24&gt;OR14),OT14-NX24,IF(AND(NX24&lt;=OT14,NX24&lt;=OQ14,NZ24&gt;OR14),OT14-OQ14,IF(AND(NX24&gt;OQ14,NZ24&lt;=OR14),NZ24-NX24,IF(AND(NX24&lt;=OQ14,NZ24&lt;=OR14),NZ24-OQ14,0))))),0)),0)</f>
        <v>　</v>
      </c>
      <c r="OR24" s="663"/>
      <c r="OS24" s="664"/>
      <c r="OT24" s="662" t="str">
        <f>IFERROR(IF(OR(NW24="日",NW24="祝",NW24=0,NX24=""),"　",MAX(IF(AND(NX24&lt;=OT14,NZ24&gt;OU14),OU14-OT14,IF(NZ24&lt;=OU14,0,IF(AND(NX24&gt;OT14,NZ24&gt;OU14),OU14-NX24,0))),0)),0)</f>
        <v>　</v>
      </c>
      <c r="OU24" s="663"/>
      <c r="OV24" s="664"/>
      <c r="OW24" s="662" t="str">
        <f t="shared" si="7"/>
        <v>　</v>
      </c>
      <c r="OX24" s="663"/>
      <c r="OY24" s="664"/>
      <c r="OZ24" s="665" t="str">
        <f>IF(PC24="×",TIME(0,0,0),IF(PM4="非常勤",OB24,ON24))</f>
        <v>　</v>
      </c>
      <c r="PA24" s="666"/>
      <c r="PB24" s="667"/>
      <c r="PC24" s="265"/>
      <c r="PD24" s="665" t="str">
        <f>IF(PG24="×",TIME(0,0,0),IF(PM4="非常勤",OE24,OQ24))</f>
        <v>　</v>
      </c>
      <c r="PE24" s="666"/>
      <c r="PF24" s="667"/>
      <c r="PG24" s="265"/>
      <c r="PH24" s="665" t="str">
        <f>IF(PK24="×",TIME(0,0,0),IF(PM4="非常勤",OH24,OT24))</f>
        <v>　</v>
      </c>
      <c r="PI24" s="666"/>
      <c r="PJ24" s="667"/>
      <c r="PK24" s="265"/>
      <c r="PL24" s="665" t="str">
        <f>IF(PO24="×",TIME(0,0,0),IF(PM4="非常勤",OK24,OW24))</f>
        <v>　</v>
      </c>
      <c r="PM24" s="666"/>
      <c r="PN24" s="667"/>
      <c r="PO24" s="265"/>
      <c r="PP24" s="668"/>
      <c r="PQ24" s="669"/>
      <c r="PR24" s="668"/>
      <c r="PS24" s="670"/>
      <c r="PT24" s="669"/>
      <c r="PU24" s="671"/>
      <c r="PV24" s="672"/>
      <c r="PW24" s="672"/>
      <c r="PX24" s="673"/>
      <c r="PY24" s="263">
        <f>$A$24</f>
        <v>10</v>
      </c>
      <c r="PZ24" s="264" t="str">
        <f>$B$24</f>
        <v>土</v>
      </c>
      <c r="QA24" s="660"/>
      <c r="QB24" s="661"/>
      <c r="QC24" s="660"/>
      <c r="QD24" s="661"/>
      <c r="QE24" s="662" t="str">
        <f>IFERROR(IF(OR(PZ24="日",PZ24="祝",PZ24=0,QA24=""),"　",MAX(IF(AND(QA24&lt;=QE14,QC24&gt;QF14),QF14-QE14,IF(AND(QA24&gt;QE14,QC24&lt;=QF14),QC24-QA24,IF(AND(QA24&lt;=QE14,QC24&lt;=QF14),QC24-QE14,IF(AND(QA24&gt;QE14,QC24&gt;QF14),QF14-QA24,0)))),0)),0)</f>
        <v>　</v>
      </c>
      <c r="QF24" s="663"/>
      <c r="QG24" s="664"/>
      <c r="QH24" s="662" t="str">
        <f>IFERROR(IF(OR(PZ24="日",PZ24="祝",PZ24=0,QA24=""),"　",MAX(IF(AND(QA24&gt;QK14,QC24&gt;QI14),0,IF(AND(QA24&lt;=QK14,QA24&gt;QH14,QC24&gt;QI14),QK14-QA24,IF(AND(QA24&lt;=QK14,QA24&lt;=QH14,QC24&gt;QI14),QK14-QH14,IF(AND(QA24&gt;QH14,QC24&lt;=QI14),QC24-QA24,IF(AND(QA24&lt;=QH14,QC24&lt;=QI14),QC24-QH14,0))))),0)),0)</f>
        <v>　</v>
      </c>
      <c r="QI24" s="663"/>
      <c r="QJ24" s="664"/>
      <c r="QK24" s="662" t="str">
        <f>IFERROR(IF(OR(PZ24="日",PZ24="祝",PZ24=0,QA24=""),"　",MAX(IF(AND(QA24&lt;=QK14,QC24&gt;QL14),QL14-QK14,IF(QC24&lt;=QL14,0,IF(AND(QA24&gt;QK14,QC24&gt;QL14),QL14-QA24,0))),0)),0)</f>
        <v>　</v>
      </c>
      <c r="QL24" s="663"/>
      <c r="QM24" s="664"/>
      <c r="QN24" s="662" t="str">
        <f>IFERROR(IF(OR(PZ24="日",PZ24="祝",PZ24=0,QA24=""),"　",MAX(IF(QA24&gt;QN14,QC24-QA24,IF(QA24&lt;=QN14,QC24-QN14,0)),0)),0)</f>
        <v>　</v>
      </c>
      <c r="QO24" s="663"/>
      <c r="QP24" s="664"/>
      <c r="QQ24" s="662" t="str">
        <f>IFERROR(IF(OR(PZ24="日",PZ24="祝",PZ24=0,QA24=""),"　",MAX(IF(AND(QA24&lt;=QQ14,QC24&gt;QR14),QR14-QQ14,IF(AND(QA24&gt;QQ14,QC24&lt;=QR14),QC24-QA24,IF(AND(QA24&lt;=QQ14,QC24&lt;=QR14),QC24-QQ14,IF(AND(QA24&gt;QQ14,QC24&gt;QR14),QR14-QA24,0)))),0)),0)</f>
        <v>　</v>
      </c>
      <c r="QR24" s="663"/>
      <c r="QS24" s="664"/>
      <c r="QT24" s="662" t="str">
        <f>IFERROR(IF(OR(PZ24="日",PZ24="祝",PZ24=0,QA24=""),"　",MAX(IF(AND(QA24&gt;QW14,QC24&gt;QU14),0,IF(AND(QA24&lt;=QW14,QA24&gt;QT14,QC24&gt;QU14),QW14-QA24,IF(AND(QA24&lt;=QW14,QA24&lt;=QT14,QC24&gt;QU14),QW14-QT14,IF(AND(QA24&gt;QT14,QC24&lt;=QU14),QC24-QA24,IF(AND(QA24&lt;=QT14,QC24&lt;=QU14),QC24-QT14,0))))),0)),0)</f>
        <v>　</v>
      </c>
      <c r="QU24" s="663"/>
      <c r="QV24" s="664"/>
      <c r="QW24" s="662" t="str">
        <f>IFERROR(IF(OR(PZ24="日",PZ24="祝",PZ24=0,QA24=""),"　",MAX(IF(AND(QA24&lt;=QW14,QC24&gt;QX14),QX14-QW14,IF(QC24&lt;=QX14,0,IF(AND(QA24&gt;QW14,QC24&gt;QX14),QX14-QA24,0))),0)),0)</f>
        <v>　</v>
      </c>
      <c r="QX24" s="663"/>
      <c r="QY24" s="664"/>
      <c r="QZ24" s="662" t="str">
        <f t="shared" si="8"/>
        <v>　</v>
      </c>
      <c r="RA24" s="663"/>
      <c r="RB24" s="664"/>
      <c r="RC24" s="665" t="str">
        <f>IF(RF24="×",TIME(0,0,0),IF(RP4="非常勤",QE24,QQ24))</f>
        <v>　</v>
      </c>
      <c r="RD24" s="666"/>
      <c r="RE24" s="667"/>
      <c r="RF24" s="265"/>
      <c r="RG24" s="665" t="str">
        <f>IF(RJ24="×",TIME(0,0,0),IF(RP4="非常勤",QH24,QT24))</f>
        <v>　</v>
      </c>
      <c r="RH24" s="666"/>
      <c r="RI24" s="667"/>
      <c r="RJ24" s="265"/>
      <c r="RK24" s="665" t="str">
        <f>IF(RN24="×",TIME(0,0,0),IF(RP4="非常勤",QK24,QW24))</f>
        <v>　</v>
      </c>
      <c r="RL24" s="666"/>
      <c r="RM24" s="667"/>
      <c r="RN24" s="265"/>
      <c r="RO24" s="665" t="str">
        <f>IF(RR24="×",TIME(0,0,0),IF(RP4="非常勤",QN24,QZ24))</f>
        <v>　</v>
      </c>
      <c r="RP24" s="666"/>
      <c r="RQ24" s="667"/>
      <c r="RR24" s="265"/>
      <c r="RS24" s="668"/>
      <c r="RT24" s="669"/>
      <c r="RU24" s="668"/>
      <c r="RV24" s="670"/>
      <c r="RW24" s="669"/>
      <c r="RX24" s="671"/>
      <c r="RY24" s="672"/>
      <c r="RZ24" s="672"/>
      <c r="SA24" s="673"/>
      <c r="SB24" s="263">
        <f>$A$24</f>
        <v>10</v>
      </c>
      <c r="SC24" s="264" t="str">
        <f>$B$24</f>
        <v>土</v>
      </c>
      <c r="SD24" s="660"/>
      <c r="SE24" s="661"/>
      <c r="SF24" s="660"/>
      <c r="SG24" s="661"/>
      <c r="SH24" s="662" t="str">
        <f>IFERROR(IF(OR(SC24="日",SC24="祝",SC24=0,SD24=""),"　",MAX(IF(AND(SD24&lt;=SH14,SF24&gt;SI14),SI14-SH14,IF(AND(SD24&gt;SH14,SF24&lt;=SI14),SF24-SD24,IF(AND(SD24&lt;=SH14,SF24&lt;=SI14),SF24-SH14,IF(AND(SD24&gt;SH14,SF24&gt;SI14),SI14-SD24,0)))),0)),0)</f>
        <v>　</v>
      </c>
      <c r="SI24" s="663"/>
      <c r="SJ24" s="664"/>
      <c r="SK24" s="662" t="str">
        <f>IFERROR(IF(OR(SC24="日",SC24="祝",SC24=0,SD24=""),"　",MAX(IF(AND(SD24&gt;SN14,SF24&gt;SL14),0,IF(AND(SD24&lt;=SN14,SD24&gt;SK14,SF24&gt;SL14),SN14-SD24,IF(AND(SD24&lt;=SN14,SD24&lt;=SK14,SF24&gt;SL14),SN14-SK14,IF(AND(SD24&gt;SK14,SF24&lt;=SL14),SF24-SD24,IF(AND(SD24&lt;=SK14,SF24&lt;=SL14),SF24-SK14,0))))),0)),0)</f>
        <v>　</v>
      </c>
      <c r="SL24" s="663"/>
      <c r="SM24" s="664"/>
      <c r="SN24" s="662" t="str">
        <f>IFERROR(IF(OR(SC24="日",SC24="祝",SC24=0,SD24=""),"　",MAX(IF(AND(SD24&lt;=SN14,SF24&gt;SO14),SO14-SN14,IF(SF24&lt;=SO14,0,IF(AND(SD24&gt;SN14,SF24&gt;SO14),SO14-SD24,0))),0)),0)</f>
        <v>　</v>
      </c>
      <c r="SO24" s="663"/>
      <c r="SP24" s="664"/>
      <c r="SQ24" s="662" t="str">
        <f>IFERROR(IF(OR(SC24="日",SC24="祝",SC24=0,SD24=""),"　",MAX(IF(SD24&gt;SQ14,SF24-SD24,IF(SD24&lt;=SQ14,SF24-SQ14,0)),0)),0)</f>
        <v>　</v>
      </c>
      <c r="SR24" s="663"/>
      <c r="SS24" s="664"/>
      <c r="ST24" s="662" t="str">
        <f>IFERROR(IF(OR(SC24="日",SC24="祝",SC24=0,SD24=""),"　",MAX(IF(AND(SD24&lt;=ST14,SF24&gt;SU14),SU14-ST14,IF(AND(SD24&gt;ST14,SF24&lt;=SU14),SF24-SD24,IF(AND(SD24&lt;=ST14,SF24&lt;=SU14),SF24-ST14,IF(AND(SD24&gt;ST14,SF24&gt;SU14),SU14-SD24,0)))),0)),0)</f>
        <v>　</v>
      </c>
      <c r="SU24" s="663"/>
      <c r="SV24" s="664"/>
      <c r="SW24" s="662" t="str">
        <f>IFERROR(IF(OR(SC24="日",SC24="祝",SC24=0,SD24=""),"　",MAX(IF(AND(SD24&gt;SZ14,SF24&gt;SX14),0,IF(AND(SD24&lt;=SZ14,SD24&gt;SW14,SF24&gt;SX14),SZ14-SD24,IF(AND(SD24&lt;=SZ14,SD24&lt;=SW14,SF24&gt;SX14),SZ14-SW14,IF(AND(SD24&gt;SW14,SF24&lt;=SX14),SF24-SD24,IF(AND(SD24&lt;=SW14,SF24&lt;=SX14),SF24-SW14,0))))),0)),0)</f>
        <v>　</v>
      </c>
      <c r="SX24" s="663"/>
      <c r="SY24" s="664"/>
      <c r="SZ24" s="662" t="str">
        <f>IFERROR(IF(OR(SC24="日",SC24="祝",SC24=0,SD24=""),"　",MAX(IF(AND(SD24&lt;=SZ14,SF24&gt;TA14),TA14-SZ14,IF(SF24&lt;=TA14,0,IF(AND(SD24&gt;SZ14,SF24&gt;TA14),TA14-SD24,0))),0)),0)</f>
        <v>　</v>
      </c>
      <c r="TA24" s="663"/>
      <c r="TB24" s="664"/>
      <c r="TC24" s="662" t="str">
        <f t="shared" si="9"/>
        <v>　</v>
      </c>
      <c r="TD24" s="663"/>
      <c r="TE24" s="664"/>
      <c r="TF24" s="665" t="str">
        <f>IF(TI24="×",TIME(0,0,0),IF(TS4="非常勤",SH24,ST24))</f>
        <v>　</v>
      </c>
      <c r="TG24" s="666"/>
      <c r="TH24" s="667"/>
      <c r="TI24" s="265"/>
      <c r="TJ24" s="665" t="str">
        <f>IF(TM24="×",TIME(0,0,0),IF(TS4="非常勤",SK24,SW24))</f>
        <v>　</v>
      </c>
      <c r="TK24" s="666"/>
      <c r="TL24" s="667"/>
      <c r="TM24" s="265"/>
      <c r="TN24" s="665" t="str">
        <f>IF(TQ24="×",TIME(0,0,0),IF(TS4="非常勤",SN24,SZ24))</f>
        <v>　</v>
      </c>
      <c r="TO24" s="666"/>
      <c r="TP24" s="667"/>
      <c r="TQ24" s="265"/>
      <c r="TR24" s="665" t="str">
        <f>IF(TU24="×",TIME(0,0,0),IF(TS4="非常勤",SQ24,TC24))</f>
        <v>　</v>
      </c>
      <c r="TS24" s="666"/>
      <c r="TT24" s="667"/>
      <c r="TU24" s="265"/>
      <c r="TV24" s="668"/>
      <c r="TW24" s="669"/>
      <c r="TX24" s="668"/>
      <c r="TY24" s="670"/>
      <c r="TZ24" s="669"/>
      <c r="UA24" s="671"/>
      <c r="UB24" s="672"/>
      <c r="UC24" s="672"/>
      <c r="UD24" s="673"/>
      <c r="UE24" s="263">
        <f>$A$24</f>
        <v>10</v>
      </c>
      <c r="UF24" s="264" t="str">
        <f>$B$24</f>
        <v>土</v>
      </c>
      <c r="UG24" s="660"/>
      <c r="UH24" s="661"/>
      <c r="UI24" s="660"/>
      <c r="UJ24" s="661"/>
      <c r="UK24" s="662" t="str">
        <f>IFERROR(IF(OR(UF24="日",UF24="祝",UF24=0,UG24=""),"　",MAX(IF(AND(UG24&lt;=UK14,UI24&gt;UL14),UL14-UK14,IF(AND(UG24&gt;UK14,UI24&lt;=UL14),UI24-UG24,IF(AND(UG24&lt;=UK14,UI24&lt;=UL14),UI24-UK14,IF(AND(UG24&gt;UK14,UI24&gt;UL14),UL14-UG24,0)))),0)),0)</f>
        <v>　</v>
      </c>
      <c r="UL24" s="663"/>
      <c r="UM24" s="664"/>
      <c r="UN24" s="662" t="str">
        <f>IFERROR(IF(OR(UF24="日",UF24="祝",UF24=0,UG24=""),"　",MAX(IF(AND(UG24&gt;UQ14,UI24&gt;UO14),0,IF(AND(UG24&lt;=UQ14,UG24&gt;UN14,UI24&gt;UO14),UQ14-UG24,IF(AND(UG24&lt;=UQ14,UG24&lt;=UN14,UI24&gt;UO14),UQ14-UN14,IF(AND(UG24&gt;UN14,UI24&lt;=UO14),UI24-UG24,IF(AND(UG24&lt;=UN14,UI24&lt;=UO14),UI24-UN14,0))))),0)),0)</f>
        <v>　</v>
      </c>
      <c r="UO24" s="663"/>
      <c r="UP24" s="664"/>
      <c r="UQ24" s="662" t="str">
        <f>IFERROR(IF(OR(UF24="日",UF24="祝",UF24=0,UG24=""),"　",MAX(IF(AND(UG24&lt;=UQ14,UI24&gt;UR14),UR14-UQ14,IF(UI24&lt;=UR14,0,IF(AND(UG24&gt;UQ14,UI24&gt;UR14),UR14-UG24,0))),0)),0)</f>
        <v>　</v>
      </c>
      <c r="UR24" s="663"/>
      <c r="US24" s="664"/>
      <c r="UT24" s="662" t="str">
        <f>IFERROR(IF(OR(UF24="日",UF24="祝",UF24=0,UG24=""),"　",MAX(IF(UG24&gt;UT14,UI24-UG24,IF(UG24&lt;=UT14,UI24-UT14,0)),0)),0)</f>
        <v>　</v>
      </c>
      <c r="UU24" s="663"/>
      <c r="UV24" s="664"/>
      <c r="UW24" s="662" t="str">
        <f>IFERROR(IF(OR(UF24="日",UF24="祝",UF24=0,UG24=""),"　",MAX(IF(AND(UG24&lt;=UW14,UI24&gt;UX14),UX14-UW14,IF(AND(UG24&gt;UW14,UI24&lt;=UX14),UI24-UG24,IF(AND(UG24&lt;=UW14,UI24&lt;=UX14),UI24-UW14,IF(AND(UG24&gt;UW14,UI24&gt;UX14),UX14-UG24,0)))),0)),0)</f>
        <v>　</v>
      </c>
      <c r="UX24" s="663"/>
      <c r="UY24" s="664"/>
      <c r="UZ24" s="662" t="str">
        <f>IFERROR(IF(OR(UF24="日",UF24="祝",UF24=0,UG24=""),"　",MAX(IF(AND(UG24&gt;VC14,UI24&gt;VA14),0,IF(AND(UG24&lt;=VC14,UG24&gt;UZ14,UI24&gt;VA14),VC14-UG24,IF(AND(UG24&lt;=VC14,UG24&lt;=UZ14,UI24&gt;VA14),VC14-UZ14,IF(AND(UG24&gt;UZ14,UI24&lt;=VA14),UI24-UG24,IF(AND(UG24&lt;=UZ14,UI24&lt;=VA14),UI24-UZ14,0))))),0)),0)</f>
        <v>　</v>
      </c>
      <c r="VA24" s="663"/>
      <c r="VB24" s="664"/>
      <c r="VC24" s="662" t="str">
        <f>IFERROR(IF(OR(UF24="日",UF24="祝",UF24=0,UG24=""),"　",MAX(IF(AND(UG24&lt;=VC14,UI24&gt;VD14),VD14-VC14,IF(UI24&lt;=VD14,0,IF(AND(UG24&gt;VC14,UI24&gt;VD14),VD14-UG24,0))),0)),0)</f>
        <v>　</v>
      </c>
      <c r="VD24" s="663"/>
      <c r="VE24" s="664"/>
      <c r="VF24" s="662" t="str">
        <f t="shared" si="10"/>
        <v>　</v>
      </c>
      <c r="VG24" s="663"/>
      <c r="VH24" s="664"/>
      <c r="VI24" s="665" t="str">
        <f>IF(VL24="×",TIME(0,0,0),IF(VV4="非常勤",UK24,UW24))</f>
        <v>　</v>
      </c>
      <c r="VJ24" s="666"/>
      <c r="VK24" s="667"/>
      <c r="VL24" s="265"/>
      <c r="VM24" s="665" t="str">
        <f>IF(VP24="×",TIME(0,0,0),IF(VV4="非常勤",UN24,UZ24))</f>
        <v>　</v>
      </c>
      <c r="VN24" s="666"/>
      <c r="VO24" s="667"/>
      <c r="VP24" s="265"/>
      <c r="VQ24" s="665" t="str">
        <f>IF(VT24="×",TIME(0,0,0),IF(VV4="非常勤",UQ24,VC24))</f>
        <v>　</v>
      </c>
      <c r="VR24" s="666"/>
      <c r="VS24" s="667"/>
      <c r="VT24" s="265"/>
      <c r="VU24" s="665" t="str">
        <f>IF(VX24="×",TIME(0,0,0),IF(VV4="非常勤",UT24,VF24))</f>
        <v>　</v>
      </c>
      <c r="VV24" s="666"/>
      <c r="VW24" s="667"/>
      <c r="VX24" s="265"/>
      <c r="VY24" s="668"/>
      <c r="VZ24" s="669"/>
      <c r="WA24" s="668"/>
      <c r="WB24" s="670"/>
      <c r="WC24" s="669"/>
      <c r="WD24" s="671"/>
      <c r="WE24" s="672"/>
      <c r="WF24" s="672"/>
      <c r="WG24" s="673"/>
      <c r="WH24" s="263">
        <f>$A$24</f>
        <v>10</v>
      </c>
      <c r="WI24" s="264" t="str">
        <f>$B$24</f>
        <v>土</v>
      </c>
      <c r="WJ24" s="660"/>
      <c r="WK24" s="661"/>
      <c r="WL24" s="660"/>
      <c r="WM24" s="661"/>
      <c r="WN24" s="662" t="str">
        <f>IFERROR(IF(OR(WI24="日",WI24="祝",WI24=0,WJ24=""),"　",MAX(IF(AND(WJ24&lt;=WN14,WL24&gt;WO14),WO14-WN14,IF(AND(WJ24&gt;WN14,WL24&lt;=WO14),WL24-WJ24,IF(AND(WJ24&lt;=WN14,WL24&lt;=WO14),WL24-WN14,IF(AND(WJ24&gt;WN14,WL24&gt;WO14),WO14-WJ24,0)))),0)),0)</f>
        <v>　</v>
      </c>
      <c r="WO24" s="663"/>
      <c r="WP24" s="664"/>
      <c r="WQ24" s="662" t="str">
        <f>IFERROR(IF(OR(WI24="日",WI24="祝",WI24=0,WJ24=""),"　",MAX(IF(AND(WJ24&gt;WT14,WL24&gt;WR14),0,IF(AND(WJ24&lt;=WT14,WJ24&gt;WQ14,WL24&gt;WR14),WT14-WJ24,IF(AND(WJ24&lt;=WT14,WJ24&lt;=WQ14,WL24&gt;WR14),WT14-WQ14,IF(AND(WJ24&gt;WQ14,WL24&lt;=WR14),WL24-WJ24,IF(AND(WJ24&lt;=WQ14,WL24&lt;=WR14),WL24-WQ14,0))))),0)),0)</f>
        <v>　</v>
      </c>
      <c r="WR24" s="663"/>
      <c r="WS24" s="664"/>
      <c r="WT24" s="662" t="str">
        <f>IFERROR(IF(OR(WI24="日",WI24="祝",WI24=0,WJ24=""),"　",MAX(IF(AND(WJ24&lt;=WT14,WL24&gt;WU14),WU14-WT14,IF(WL24&lt;=WU14,0,IF(AND(WJ24&gt;WT14,WL24&gt;WU14),WU14-WJ24,0))),0)),0)</f>
        <v>　</v>
      </c>
      <c r="WU24" s="663"/>
      <c r="WV24" s="664"/>
      <c r="WW24" s="662" t="str">
        <f>IFERROR(IF(OR(WI24="日",WI24="祝",WI24=0,WJ24=""),"　",MAX(IF(WJ24&gt;WW14,WL24-WJ24,IF(WJ24&lt;=WW14,WL24-WW14,0)),0)),0)</f>
        <v>　</v>
      </c>
      <c r="WX24" s="663"/>
      <c r="WY24" s="664"/>
      <c r="WZ24" s="662" t="str">
        <f>IFERROR(IF(OR(WI24="日",WI24="祝",WI24=0,WJ24=""),"　",MAX(IF(AND(WJ24&lt;=WZ14,WL24&gt;XA14),XA14-WZ14,IF(AND(WJ24&gt;WZ14,WL24&lt;=XA14),WL24-WJ24,IF(AND(WJ24&lt;=WZ14,WL24&lt;=XA14),WL24-WZ14,IF(AND(WJ24&gt;WZ14,WL24&gt;XA14),XA14-WJ24,0)))),0)),0)</f>
        <v>　</v>
      </c>
      <c r="XA24" s="663"/>
      <c r="XB24" s="664"/>
      <c r="XC24" s="662" t="str">
        <f>IFERROR(IF(OR(WI24="日",WI24="祝",WI24=0,WJ24=""),"　",MAX(IF(AND(WJ24&gt;XF14,WL24&gt;XD14),0,IF(AND(WJ24&lt;=XF14,WJ24&gt;XC14,WL24&gt;XD14),XF14-WJ24,IF(AND(WJ24&lt;=XF14,WJ24&lt;=XC14,WL24&gt;XD14),XF14-XC14,IF(AND(WJ24&gt;XC14,WL24&lt;=XD14),WL24-WJ24,IF(AND(WJ24&lt;=XC14,WL24&lt;=XD14),WL24-XC14,0))))),0)),0)</f>
        <v>　</v>
      </c>
      <c r="XD24" s="663"/>
      <c r="XE24" s="664"/>
      <c r="XF24" s="662" t="str">
        <f>IFERROR(IF(OR(WI24="日",WI24="祝",WI24=0,WJ24=""),"　",MAX(IF(AND(WJ24&lt;=XF14,WL24&gt;XG14),XG14-XF14,IF(WL24&lt;=XG14,0,IF(AND(WJ24&gt;XF14,WL24&gt;XG14),XG14-WJ24,0))),0)),0)</f>
        <v>　</v>
      </c>
      <c r="XG24" s="663"/>
      <c r="XH24" s="664"/>
      <c r="XI24" s="662" t="str">
        <f t="shared" si="11"/>
        <v>　</v>
      </c>
      <c r="XJ24" s="663"/>
      <c r="XK24" s="664"/>
      <c r="XL24" s="665" t="str">
        <f>IF(XO24="×",TIME(0,0,0),IF(XY4="非常勤",WN24,WZ24))</f>
        <v>　</v>
      </c>
      <c r="XM24" s="666"/>
      <c r="XN24" s="667"/>
      <c r="XO24" s="265"/>
      <c r="XP24" s="665" t="str">
        <f>IF(XS24="×",TIME(0,0,0),IF(XY4="非常勤",WQ24,XC24))</f>
        <v>　</v>
      </c>
      <c r="XQ24" s="666"/>
      <c r="XR24" s="667"/>
      <c r="XS24" s="265"/>
      <c r="XT24" s="665" t="str">
        <f>IF(XW24="×",TIME(0,0,0),IF(XY4="非常勤",WT24,XF24))</f>
        <v>　</v>
      </c>
      <c r="XU24" s="666"/>
      <c r="XV24" s="667"/>
      <c r="XW24" s="265"/>
      <c r="XX24" s="665" t="str">
        <f>IF(YA24="×",TIME(0,0,0),IF(XY4="非常勤",WW24,XI24))</f>
        <v>　</v>
      </c>
      <c r="XY24" s="666"/>
      <c r="XZ24" s="667"/>
      <c r="YA24" s="265"/>
      <c r="YB24" s="668"/>
      <c r="YC24" s="669"/>
      <c r="YD24" s="668"/>
      <c r="YE24" s="670"/>
      <c r="YF24" s="669"/>
      <c r="YG24" s="671"/>
      <c r="YH24" s="672"/>
      <c r="YI24" s="672"/>
      <c r="YJ24" s="673"/>
      <c r="YK24" s="263">
        <f>$A$24</f>
        <v>10</v>
      </c>
      <c r="YL24" s="264" t="str">
        <f>$B$24</f>
        <v>土</v>
      </c>
      <c r="YM24" s="660"/>
      <c r="YN24" s="661"/>
      <c r="YO24" s="660"/>
      <c r="YP24" s="661"/>
      <c r="YQ24" s="662" t="str">
        <f>IFERROR(IF(OR(YL24="日",YL24="祝",YL24=0,YM24=""),"　",MAX(IF(AND(YM24&lt;=YQ14,YO24&gt;YR14),YR14-YQ14,IF(AND(YM24&gt;YQ14,YO24&lt;=YR14),YO24-YM24,IF(AND(YM24&lt;=YQ14,YO24&lt;=YR14),YO24-YQ14,IF(AND(YM24&gt;YQ14,YO24&gt;YR14),YR14-YM24,0)))),0)),0)</f>
        <v>　</v>
      </c>
      <c r="YR24" s="663"/>
      <c r="YS24" s="664"/>
      <c r="YT24" s="662" t="str">
        <f>IFERROR(IF(OR(YL24="日",YL24="祝",YL24=0,YM24=""),"　",MAX(IF(AND(YM24&gt;YW14,YO24&gt;YU14),0,IF(AND(YM24&lt;=YW14,YM24&gt;YT14,YO24&gt;YU14),YW14-YM24,IF(AND(YM24&lt;=YW14,YM24&lt;=YT14,YO24&gt;YU14),YW14-YT14,IF(AND(YM24&gt;YT14,YO24&lt;=YU14),YO24-YM24,IF(AND(YM24&lt;=YT14,YO24&lt;=YU14),YO24-YT14,0))))),0)),0)</f>
        <v>　</v>
      </c>
      <c r="YU24" s="663"/>
      <c r="YV24" s="664"/>
      <c r="YW24" s="662" t="str">
        <f>IFERROR(IF(OR(YL24="日",YL24="祝",YL24=0,YM24=""),"　",MAX(IF(AND(YM24&lt;=YW14,YO24&gt;YX14),YX14-YW14,IF(YO24&lt;=YX14,0,IF(AND(YM24&gt;YW14,YO24&gt;YX14),YX14-YM24,0))),0)),0)</f>
        <v>　</v>
      </c>
      <c r="YX24" s="663"/>
      <c r="YY24" s="664"/>
      <c r="YZ24" s="662" t="str">
        <f>IFERROR(IF(OR(YL24="日",YL24="祝",YL24=0,YM24=""),"　",MAX(IF(YM24&gt;YZ14,YO24-YM24,IF(YM24&lt;=YZ14,YO24-YZ14,0)),0)),0)</f>
        <v>　</v>
      </c>
      <c r="ZA24" s="663"/>
      <c r="ZB24" s="664"/>
      <c r="ZC24" s="662" t="str">
        <f>IFERROR(IF(OR(YL24="日",YL24="祝",YL24=0,YM24=""),"　",MAX(IF(AND(YM24&lt;=ZC14,YO24&gt;ZD14),ZD14-ZC14,IF(AND(YM24&gt;ZC14,YO24&lt;=ZD14),YO24-YM24,IF(AND(YM24&lt;=ZC14,YO24&lt;=ZD14),YO24-ZC14,IF(AND(YM24&gt;ZC14,YO24&gt;ZD14),ZD14-YM24,0)))),0)),0)</f>
        <v>　</v>
      </c>
      <c r="ZD24" s="663"/>
      <c r="ZE24" s="664"/>
      <c r="ZF24" s="662" t="str">
        <f>IFERROR(IF(OR(YL24="日",YL24="祝",YL24=0,YM24=""),"　",MAX(IF(AND(YM24&gt;ZI14,YO24&gt;ZG14),0,IF(AND(YM24&lt;=ZI14,YM24&gt;ZF14,YO24&gt;ZG14),ZI14-YM24,IF(AND(YM24&lt;=ZI14,YM24&lt;=ZF14,YO24&gt;ZG14),ZI14-ZF14,IF(AND(YM24&gt;ZF14,YO24&lt;=ZG14),YO24-YM24,IF(AND(YM24&lt;=ZF14,YO24&lt;=ZG14),YO24-ZF14,0))))),0)),0)</f>
        <v>　</v>
      </c>
      <c r="ZG24" s="663"/>
      <c r="ZH24" s="664"/>
      <c r="ZI24" s="662" t="str">
        <f>IFERROR(IF(OR(YL24="日",YL24="祝",YL24=0,YM24=""),"　",MAX(IF(AND(YM24&lt;=ZI14,YO24&gt;ZJ14),ZJ14-ZI14,IF(YO24&lt;=ZJ14,0,IF(AND(YM24&gt;ZI14,YO24&gt;ZJ14),ZJ14-YM24,0))),0)),0)</f>
        <v>　</v>
      </c>
      <c r="ZJ24" s="663"/>
      <c r="ZK24" s="664"/>
      <c r="ZL24" s="662" t="str">
        <f t="shared" si="12"/>
        <v>　</v>
      </c>
      <c r="ZM24" s="663"/>
      <c r="ZN24" s="664"/>
      <c r="ZO24" s="665" t="str">
        <f>IF(ZR24="×",TIME(0,0,0),IF(AAB4="非常勤",YQ24,ZC24))</f>
        <v>　</v>
      </c>
      <c r="ZP24" s="666"/>
      <c r="ZQ24" s="667"/>
      <c r="ZR24" s="265"/>
      <c r="ZS24" s="665" t="str">
        <f>IF(ZV24="×",TIME(0,0,0),IF(AAB4="非常勤",YT24,ZF24))</f>
        <v>　</v>
      </c>
      <c r="ZT24" s="666"/>
      <c r="ZU24" s="667"/>
      <c r="ZV24" s="265"/>
      <c r="ZW24" s="665" t="str">
        <f>IF(ZZ24="×",TIME(0,0,0),IF(AAB4="非常勤",YW24,ZI24))</f>
        <v>　</v>
      </c>
      <c r="ZX24" s="666"/>
      <c r="ZY24" s="667"/>
      <c r="ZZ24" s="265"/>
      <c r="AAA24" s="665" t="str">
        <f>IF(AAD24="×",TIME(0,0,0),IF(AAB4="非常勤",YZ24,ZL24))</f>
        <v>　</v>
      </c>
      <c r="AAB24" s="666"/>
      <c r="AAC24" s="667"/>
      <c r="AAD24" s="265"/>
      <c r="AAE24" s="668"/>
      <c r="AAF24" s="669"/>
      <c r="AAG24" s="668"/>
      <c r="AAH24" s="670"/>
      <c r="AAI24" s="669"/>
      <c r="AAJ24" s="671"/>
      <c r="AAK24" s="672"/>
      <c r="AAL24" s="672"/>
      <c r="AAM24" s="673"/>
      <c r="AAN24" s="263">
        <f>$A$24</f>
        <v>10</v>
      </c>
      <c r="AAO24" s="264" t="str">
        <f>$B$24</f>
        <v>土</v>
      </c>
      <c r="AAP24" s="660"/>
      <c r="AAQ24" s="661"/>
      <c r="AAR24" s="660"/>
      <c r="AAS24" s="661"/>
      <c r="AAT24" s="662" t="str">
        <f>IFERROR(IF(OR(AAO24="日",AAO24="祝",AAO24=0,AAP24=""),"　",MAX(IF(AND(AAP24&lt;=AAT14,AAR24&gt;AAU14),AAU14-AAT14,IF(AND(AAP24&gt;AAT14,AAR24&lt;=AAU14),AAR24-AAP24,IF(AND(AAP24&lt;=AAT14,AAR24&lt;=AAU14),AAR24-AAT14,IF(AND(AAP24&gt;AAT14,AAR24&gt;AAU14),AAU14-AAP24,0)))),0)),0)</f>
        <v>　</v>
      </c>
      <c r="AAU24" s="663"/>
      <c r="AAV24" s="664"/>
      <c r="AAW24" s="662" t="str">
        <f>IFERROR(IF(OR(AAO24="日",AAO24="祝",AAO24=0,AAP24=""),"　",MAX(IF(AND(AAP24&gt;AAZ14,AAR24&gt;AAX14),0,IF(AND(AAP24&lt;=AAZ14,AAP24&gt;AAW14,AAR24&gt;AAX14),AAZ14-AAP24,IF(AND(AAP24&lt;=AAZ14,AAP24&lt;=AAW14,AAR24&gt;AAX14),AAZ14-AAW14,IF(AND(AAP24&gt;AAW14,AAR24&lt;=AAX14),AAR24-AAP24,IF(AND(AAP24&lt;=AAW14,AAR24&lt;=AAX14),AAR24-AAW14,0))))),0)),0)</f>
        <v>　</v>
      </c>
      <c r="AAX24" s="663"/>
      <c r="AAY24" s="664"/>
      <c r="AAZ24" s="662" t="str">
        <f>IFERROR(IF(OR(AAO24="日",AAO24="祝",AAO24=0,AAP24=""),"　",MAX(IF(AND(AAP24&lt;=AAZ14,AAR24&gt;ABA14),ABA14-AAZ14,IF(AAR24&lt;=ABA14,0,IF(AND(AAP24&gt;AAZ14,AAR24&gt;ABA14),ABA14-AAP24,0))),0)),0)</f>
        <v>　</v>
      </c>
      <c r="ABA24" s="663"/>
      <c r="ABB24" s="664"/>
      <c r="ABC24" s="662" t="str">
        <f>IFERROR(IF(OR(AAO24="日",AAO24="祝",AAO24=0,AAP24=""),"　",MAX(IF(AAP24&gt;ABC14,AAR24-AAP24,IF(AAP24&lt;=ABC14,AAR24-ABC14,0)),0)),0)</f>
        <v>　</v>
      </c>
      <c r="ABD24" s="663"/>
      <c r="ABE24" s="664"/>
      <c r="ABF24" s="662" t="str">
        <f>IFERROR(IF(OR(AAO24="日",AAO24="祝",AAO24=0,AAP24=""),"　",MAX(IF(AND(AAP24&lt;=ABF14,AAR24&gt;ABG14),ABG14-ABF14,IF(AND(AAP24&gt;ABF14,AAR24&lt;=ABG14),AAR24-AAP24,IF(AND(AAP24&lt;=ABF14,AAR24&lt;=ABG14),AAR24-ABF14,IF(AND(AAP24&gt;ABF14,AAR24&gt;ABG14),ABG14-AAP24,0)))),0)),0)</f>
        <v>　</v>
      </c>
      <c r="ABG24" s="663"/>
      <c r="ABH24" s="664"/>
      <c r="ABI24" s="662" t="str">
        <f>IFERROR(IF(OR(AAO24="日",AAO24="祝",AAO24=0,AAP24=""),"　",MAX(IF(AND(AAP24&gt;ABL14,AAR24&gt;ABJ14),0,IF(AND(AAP24&lt;=ABL14,AAP24&gt;ABI14,AAR24&gt;ABJ14),ABL14-AAP24,IF(AND(AAP24&lt;=ABL14,AAP24&lt;=ABI14,AAR24&gt;ABJ14),ABL14-ABI14,IF(AND(AAP24&gt;ABI14,AAR24&lt;=ABJ14),AAR24-AAP24,IF(AND(AAP24&lt;=ABI14,AAR24&lt;=ABJ14),AAR24-ABI14,0))))),0)),0)</f>
        <v>　</v>
      </c>
      <c r="ABJ24" s="663"/>
      <c r="ABK24" s="664"/>
      <c r="ABL24" s="662" t="str">
        <f>IFERROR(IF(OR(AAO24="日",AAO24="祝",AAO24=0,AAP24=""),"　",MAX(IF(AND(AAP24&lt;=ABL14,AAR24&gt;ABM14),ABM14-ABL14,IF(AAR24&lt;=ABM14,0,IF(AND(AAP24&gt;ABL14,AAR24&gt;ABM14),ABM14-AAP24,0))),0)),0)</f>
        <v>　</v>
      </c>
      <c r="ABM24" s="663"/>
      <c r="ABN24" s="664"/>
      <c r="ABO24" s="662" t="str">
        <f t="shared" si="13"/>
        <v>　</v>
      </c>
      <c r="ABP24" s="663"/>
      <c r="ABQ24" s="664"/>
      <c r="ABR24" s="665" t="str">
        <f>IF(ABU24="×",TIME(0,0,0),IF(ACE4="非常勤",AAT24,ABF24))</f>
        <v>　</v>
      </c>
      <c r="ABS24" s="666"/>
      <c r="ABT24" s="667"/>
      <c r="ABU24" s="265"/>
      <c r="ABV24" s="665" t="str">
        <f>IF(ABY24="×",TIME(0,0,0),IF(ACE4="非常勤",AAW24,ABI24))</f>
        <v>　</v>
      </c>
      <c r="ABW24" s="666"/>
      <c r="ABX24" s="667"/>
      <c r="ABY24" s="265"/>
      <c r="ABZ24" s="665" t="str">
        <f>IF(ACC24="×",TIME(0,0,0),IF(ACE4="非常勤",AAZ24,ABL24))</f>
        <v>　</v>
      </c>
      <c r="ACA24" s="666"/>
      <c r="ACB24" s="667"/>
      <c r="ACC24" s="265"/>
      <c r="ACD24" s="665" t="str">
        <f>IF(ACG24="×",TIME(0,0,0),IF(ACE4="非常勤",ABC24,ABO24))</f>
        <v>　</v>
      </c>
      <c r="ACE24" s="666"/>
      <c r="ACF24" s="667"/>
      <c r="ACG24" s="265"/>
      <c r="ACH24" s="668"/>
      <c r="ACI24" s="669"/>
      <c r="ACJ24" s="668"/>
      <c r="ACK24" s="670"/>
      <c r="ACL24" s="669"/>
      <c r="ACM24" s="671"/>
      <c r="ACN24" s="672"/>
      <c r="ACO24" s="672"/>
      <c r="ACP24" s="673"/>
      <c r="ACQ24" s="263">
        <f>$A$24</f>
        <v>10</v>
      </c>
      <c r="ACR24" s="264" t="str">
        <f>$B$24</f>
        <v>土</v>
      </c>
      <c r="ACS24" s="660"/>
      <c r="ACT24" s="661"/>
      <c r="ACU24" s="660"/>
      <c r="ACV24" s="661"/>
      <c r="ACW24" s="662" t="str">
        <f>IFERROR(IF(OR(ACR24="日",ACR24="祝",ACR24=0,ACS24=""),"　",MAX(IF(AND(ACS24&lt;=ACW14,ACU24&gt;ACX14),ACX14-ACW14,IF(AND(ACS24&gt;ACW14,ACU24&lt;=ACX14),ACU24-ACS24,IF(AND(ACS24&lt;=ACW14,ACU24&lt;=ACX14),ACU24-ACW14,IF(AND(ACS24&gt;ACW14,ACU24&gt;ACX14),ACX14-ACS24,0)))),0)),0)</f>
        <v>　</v>
      </c>
      <c r="ACX24" s="663"/>
      <c r="ACY24" s="664"/>
      <c r="ACZ24" s="662" t="str">
        <f>IFERROR(IF(OR(ACR24="日",ACR24="祝",ACR24=0,ACS24=""),"　",MAX(IF(AND(ACS24&gt;ADC14,ACU24&gt;ADA14),0,IF(AND(ACS24&lt;=ADC14,ACS24&gt;ACZ14,ACU24&gt;ADA14),ADC14-ACS24,IF(AND(ACS24&lt;=ADC14,ACS24&lt;=ACZ14,ACU24&gt;ADA14),ADC14-ACZ14,IF(AND(ACS24&gt;ACZ14,ACU24&lt;=ADA14),ACU24-ACS24,IF(AND(ACS24&lt;=ACZ14,ACU24&lt;=ADA14),ACU24-ACZ14,0))))),0)),0)</f>
        <v>　</v>
      </c>
      <c r="ADA24" s="663"/>
      <c r="ADB24" s="664"/>
      <c r="ADC24" s="662" t="str">
        <f>IFERROR(IF(OR(ACR24="日",ACR24="祝",ACR24=0,ACS24=""),"　",MAX(IF(AND(ACS24&lt;=ADC14,ACU24&gt;ADD14),ADD14-ADC14,IF(ACU24&lt;=ADD14,0,IF(AND(ACS24&gt;ADC14,ACU24&gt;ADD14),ADD14-ACS24,0))),0)),0)</f>
        <v>　</v>
      </c>
      <c r="ADD24" s="663"/>
      <c r="ADE24" s="664"/>
      <c r="ADF24" s="662" t="str">
        <f>IFERROR(IF(OR(ACR24="日",ACR24="祝",ACR24=0,ACS24=""),"　",MAX(IF(ACS24&gt;ADF14,ACU24-ACS24,IF(ACS24&lt;=ADF14,ACU24-ADF14,0)),0)),0)</f>
        <v>　</v>
      </c>
      <c r="ADG24" s="663"/>
      <c r="ADH24" s="664"/>
      <c r="ADI24" s="662" t="str">
        <f>IFERROR(IF(OR(ACR24="日",ACR24="祝",ACR24=0,ACS24=""),"　",MAX(IF(AND(ACS24&lt;=ADI14,ACU24&gt;ADJ14),ADJ14-ADI14,IF(AND(ACS24&gt;ADI14,ACU24&lt;=ADJ14),ACU24-ACS24,IF(AND(ACS24&lt;=ADI14,ACU24&lt;=ADJ14),ACU24-ADI14,IF(AND(ACS24&gt;ADI14,ACU24&gt;ADJ14),ADJ14-ACS24,0)))),0)),0)</f>
        <v>　</v>
      </c>
      <c r="ADJ24" s="663"/>
      <c r="ADK24" s="664"/>
      <c r="ADL24" s="662" t="str">
        <f>IFERROR(IF(OR(ACR24="日",ACR24="祝",ACR24=0,ACS24=""),"　",MAX(IF(AND(ACS24&gt;ADO14,ACU24&gt;ADM14),0,IF(AND(ACS24&lt;=ADO14,ACS24&gt;ADL14,ACU24&gt;ADM14),ADO14-ACS24,IF(AND(ACS24&lt;=ADO14,ACS24&lt;=ADL14,ACU24&gt;ADM14),ADO14-ADL14,IF(AND(ACS24&gt;ADL14,ACU24&lt;=ADM14),ACU24-ACS24,IF(AND(ACS24&lt;=ADL14,ACU24&lt;=ADM14),ACU24-ADL14,0))))),0)),0)</f>
        <v>　</v>
      </c>
      <c r="ADM24" s="663"/>
      <c r="ADN24" s="664"/>
      <c r="ADO24" s="662" t="str">
        <f>IFERROR(IF(OR(ACR24="日",ACR24="祝",ACR24=0,ACS24=""),"　",MAX(IF(AND(ACS24&lt;=ADO14,ACU24&gt;ADP14),ADP14-ADO14,IF(ACU24&lt;=ADP14,0,IF(AND(ACS24&gt;ADO14,ACU24&gt;ADP14),ADP14-ACS24,0))),0)),0)</f>
        <v>　</v>
      </c>
      <c r="ADP24" s="663"/>
      <c r="ADQ24" s="664"/>
      <c r="ADR24" s="662" t="str">
        <f t="shared" si="14"/>
        <v>　</v>
      </c>
      <c r="ADS24" s="663"/>
      <c r="ADT24" s="664"/>
      <c r="ADU24" s="665" t="str">
        <f>IF(ADX24="×",TIME(0,0,0),IF(AEH4="非常勤",ACW24,ADI24))</f>
        <v>　</v>
      </c>
      <c r="ADV24" s="666"/>
      <c r="ADW24" s="667"/>
      <c r="ADX24" s="265"/>
      <c r="ADY24" s="665" t="str">
        <f>IF(AEB24="×",TIME(0,0,0),IF(AEH4="非常勤",ACZ24,ADL24))</f>
        <v>　</v>
      </c>
      <c r="ADZ24" s="666"/>
      <c r="AEA24" s="667"/>
      <c r="AEB24" s="265"/>
      <c r="AEC24" s="665" t="str">
        <f>IF(AEF24="×",TIME(0,0,0),IF(AEH4="非常勤",ADC24,ADO24))</f>
        <v>　</v>
      </c>
      <c r="AED24" s="666"/>
      <c r="AEE24" s="667"/>
      <c r="AEF24" s="265"/>
      <c r="AEG24" s="665" t="str">
        <f>IF(AEJ24="×",TIME(0,0,0),IF(AEH4="非常勤",ADF24,ADR24))</f>
        <v>　</v>
      </c>
      <c r="AEH24" s="666"/>
      <c r="AEI24" s="667"/>
      <c r="AEJ24" s="265"/>
      <c r="AEK24" s="668"/>
      <c r="AEL24" s="669"/>
      <c r="AEM24" s="668"/>
      <c r="AEN24" s="670"/>
      <c r="AEO24" s="669"/>
      <c r="AEP24" s="671"/>
      <c r="AEQ24" s="672"/>
      <c r="AER24" s="672"/>
      <c r="AES24" s="673"/>
      <c r="AET24" s="263">
        <f>$A$24</f>
        <v>10</v>
      </c>
      <c r="AEU24" s="264" t="str">
        <f>$B$24</f>
        <v>土</v>
      </c>
      <c r="AEV24" s="660"/>
      <c r="AEW24" s="661"/>
      <c r="AEX24" s="660"/>
      <c r="AEY24" s="661"/>
      <c r="AEZ24" s="662" t="str">
        <f>IFERROR(IF(OR(AEU24="日",AEU24="祝",AEU24=0,AEV24=""),"　",MAX(IF(AND(AEV24&lt;=AEZ14,AEX24&gt;AFA14),AFA14-AEZ14,IF(AND(AEV24&gt;AEZ14,AEX24&lt;=AFA14),AEX24-AEV24,IF(AND(AEV24&lt;=AEZ14,AEX24&lt;=AFA14),AEX24-AEZ14,IF(AND(AEV24&gt;AEZ14,AEX24&gt;AFA14),AFA14-AEV24,0)))),0)),0)</f>
        <v>　</v>
      </c>
      <c r="AFA24" s="663"/>
      <c r="AFB24" s="664"/>
      <c r="AFC24" s="662" t="str">
        <f>IFERROR(IF(OR(AEU24="日",AEU24="祝",AEU24=0,AEV24=""),"　",MAX(IF(AND(AEV24&gt;AFF14,AEX24&gt;AFD14),0,IF(AND(AEV24&lt;=AFF14,AEV24&gt;AFC14,AEX24&gt;AFD14),AFF14-AEV24,IF(AND(AEV24&lt;=AFF14,AEV24&lt;=AFC14,AEX24&gt;AFD14),AFF14-AFC14,IF(AND(AEV24&gt;AFC14,AEX24&lt;=AFD14),AEX24-AEV24,IF(AND(AEV24&lt;=AFC14,AEX24&lt;=AFD14),AEX24-AFC14,0))))),0)),0)</f>
        <v>　</v>
      </c>
      <c r="AFD24" s="663"/>
      <c r="AFE24" s="664"/>
      <c r="AFF24" s="662" t="str">
        <f>IFERROR(IF(OR(AEU24="日",AEU24="祝",AEU24=0,AEV24=""),"　",MAX(IF(AND(AEV24&lt;=AFF14,AEX24&gt;AFG14),AFG14-AFF14,IF(AEX24&lt;=AFG14,0,IF(AND(AEV24&gt;AFF14,AEX24&gt;AFG14),AFG14-AEV24,0))),0)),0)</f>
        <v>　</v>
      </c>
      <c r="AFG24" s="663"/>
      <c r="AFH24" s="664"/>
      <c r="AFI24" s="662" t="str">
        <f>IFERROR(IF(OR(AEU24="日",AEU24="祝",AEU24=0,AEV24=""),"　",MAX(IF(AEV24&gt;AFI14,AEX24-AEV24,IF(AEV24&lt;=AFI14,AEX24-AFI14,0)),0)),0)</f>
        <v>　</v>
      </c>
      <c r="AFJ24" s="663"/>
      <c r="AFK24" s="664"/>
      <c r="AFL24" s="662" t="str">
        <f>IFERROR(IF(OR(AEU24="日",AEU24="祝",AEU24=0,AEV24=""),"　",MAX(IF(AND(AEV24&lt;=AFL14,AEX24&gt;AFM14),AFM14-AFL14,IF(AND(AEV24&gt;AFL14,AEX24&lt;=AFM14),AEX24-AEV24,IF(AND(AEV24&lt;=AFL14,AEX24&lt;=AFM14),AEX24-AFL14,IF(AND(AEV24&gt;AFL14,AEX24&gt;AFM14),AFM14-AEV24,0)))),0)),0)</f>
        <v>　</v>
      </c>
      <c r="AFM24" s="663"/>
      <c r="AFN24" s="664"/>
      <c r="AFO24" s="662" t="str">
        <f>IFERROR(IF(OR(AEU24="日",AEU24="祝",AEU24=0,AEV24=""),"　",MAX(IF(AND(AEV24&gt;AFR14,AEX24&gt;AFP14),0,IF(AND(AEV24&lt;=AFR14,AEV24&gt;AFO14,AEX24&gt;AFP14),AFR14-AEV24,IF(AND(AEV24&lt;=AFR14,AEV24&lt;=AFO14,AEX24&gt;AFP14),AFR14-AFO14,IF(AND(AEV24&gt;AFO14,AEX24&lt;=AFP14),AEX24-AEV24,IF(AND(AEV24&lt;=AFO14,AEX24&lt;=AFP14),AEX24-AFO14,0))))),0)),0)</f>
        <v>　</v>
      </c>
      <c r="AFP24" s="663"/>
      <c r="AFQ24" s="664"/>
      <c r="AFR24" s="662" t="str">
        <f>IFERROR(IF(OR(AEU24="日",AEU24="祝",AEU24=0,AEV24=""),"　",MAX(IF(AND(AEV24&lt;=AFR14,AEX24&gt;AFS14),AFS14-AFR14,IF(AEX24&lt;=AFS14,0,IF(AND(AEV24&gt;AFR14,AEX24&gt;AFS14),AFS14-AEV24,0))),0)),0)</f>
        <v>　</v>
      </c>
      <c r="AFS24" s="663"/>
      <c r="AFT24" s="664"/>
      <c r="AFU24" s="662" t="str">
        <f t="shared" si="15"/>
        <v>　</v>
      </c>
      <c r="AFV24" s="663"/>
      <c r="AFW24" s="664"/>
      <c r="AFX24" s="665" t="str">
        <f>IF(AGA24="×",TIME(0,0,0),IF(AGK4="非常勤",AEZ24,AFL24))</f>
        <v>　</v>
      </c>
      <c r="AFY24" s="666"/>
      <c r="AFZ24" s="667"/>
      <c r="AGA24" s="265"/>
      <c r="AGB24" s="665" t="str">
        <f>IF(AGE24="×",TIME(0,0,0),IF(AGK4="非常勤",AFC24,AFO24))</f>
        <v>　</v>
      </c>
      <c r="AGC24" s="666"/>
      <c r="AGD24" s="667"/>
      <c r="AGE24" s="265"/>
      <c r="AGF24" s="665" t="str">
        <f>IF(AGI24="×",TIME(0,0,0),IF(AGK4="非常勤",AFF24,AFR24))</f>
        <v>　</v>
      </c>
      <c r="AGG24" s="666"/>
      <c r="AGH24" s="667"/>
      <c r="AGI24" s="265"/>
      <c r="AGJ24" s="665" t="str">
        <f>IF(AGM24="×",TIME(0,0,0),IF(AGK4="非常勤",AFI24,AFU24))</f>
        <v>　</v>
      </c>
      <c r="AGK24" s="666"/>
      <c r="AGL24" s="667"/>
      <c r="AGM24" s="265"/>
      <c r="AGN24" s="668"/>
      <c r="AGO24" s="669"/>
      <c r="AGP24" s="668"/>
      <c r="AGQ24" s="670"/>
      <c r="AGR24" s="669"/>
      <c r="AGS24" s="671"/>
      <c r="AGT24" s="672"/>
      <c r="AGU24" s="672"/>
      <c r="AGV24" s="673"/>
      <c r="AGW24" s="263">
        <f>$A$24</f>
        <v>10</v>
      </c>
      <c r="AGX24" s="264" t="str">
        <f>$B$24</f>
        <v>土</v>
      </c>
      <c r="AGY24" s="660"/>
      <c r="AGZ24" s="661"/>
      <c r="AHA24" s="660"/>
      <c r="AHB24" s="661"/>
      <c r="AHC24" s="662" t="str">
        <f>IFERROR(IF(OR(AGX24="日",AGX24="祝",AGX24=0,AGY24=""),"　",MAX(IF(AND(AGY24&lt;=AHC14,AHA24&gt;AHD14),AHD14-AHC14,IF(AND(AGY24&gt;AHC14,AHA24&lt;=AHD14),AHA24-AGY24,IF(AND(AGY24&lt;=AHC14,AHA24&lt;=AHD14),AHA24-AHC14,IF(AND(AGY24&gt;AHC14,AHA24&gt;AHD14),AHD14-AGY24,0)))),0)),0)</f>
        <v>　</v>
      </c>
      <c r="AHD24" s="663"/>
      <c r="AHE24" s="664"/>
      <c r="AHF24" s="662" t="str">
        <f>IFERROR(IF(OR(AGX24="日",AGX24="祝",AGX24=0,AGY24=""),"　",MAX(IF(AND(AGY24&gt;AHI14,AHA24&gt;AHG14),0,IF(AND(AGY24&lt;=AHI14,AGY24&gt;AHF14,AHA24&gt;AHG14),AHI14-AGY24,IF(AND(AGY24&lt;=AHI14,AGY24&lt;=AHF14,AHA24&gt;AHG14),AHI14-AHF14,IF(AND(AGY24&gt;AHF14,AHA24&lt;=AHG14),AHA24-AGY24,IF(AND(AGY24&lt;=AHF14,AHA24&lt;=AHG14),AHA24-AHF14,0))))),0)),0)</f>
        <v>　</v>
      </c>
      <c r="AHG24" s="663"/>
      <c r="AHH24" s="664"/>
      <c r="AHI24" s="662" t="str">
        <f>IFERROR(IF(OR(AGX24="日",AGX24="祝",AGX24=0,AGY24=""),"　",MAX(IF(AND(AGY24&lt;=AHI14,AHA24&gt;AHJ14),AHJ14-AHI14,IF(AHA24&lt;=AHJ14,0,IF(AND(AGY24&gt;AHI14,AHA24&gt;AHJ14),AHJ14-AGY24,0))),0)),0)</f>
        <v>　</v>
      </c>
      <c r="AHJ24" s="663"/>
      <c r="AHK24" s="664"/>
      <c r="AHL24" s="662" t="str">
        <f>IFERROR(IF(OR(AGX24="日",AGX24="祝",AGX24=0,AGY24=""),"　",MAX(IF(AGY24&gt;AHL14,AHA24-AGY24,IF(AGY24&lt;=AHL14,AHA24-AHL14,0)),0)),0)</f>
        <v>　</v>
      </c>
      <c r="AHM24" s="663"/>
      <c r="AHN24" s="664"/>
      <c r="AHO24" s="662" t="str">
        <f>IFERROR(IF(OR(AGX24="日",AGX24="祝",AGX24=0,AGY24=""),"　",MAX(IF(AND(AGY24&lt;=AHO14,AHA24&gt;AHP14),AHP14-AHO14,IF(AND(AGY24&gt;AHO14,AHA24&lt;=AHP14),AHA24-AGY24,IF(AND(AGY24&lt;=AHO14,AHA24&lt;=AHP14),AHA24-AHO14,IF(AND(AGY24&gt;AHO14,AHA24&gt;AHP14),AHP14-AGY24,0)))),0)),0)</f>
        <v>　</v>
      </c>
      <c r="AHP24" s="663"/>
      <c r="AHQ24" s="664"/>
      <c r="AHR24" s="662" t="str">
        <f>IFERROR(IF(OR(AGX24="日",AGX24="祝",AGX24=0,AGY24=""),"　",MAX(IF(AND(AGY24&gt;AHU14,AHA24&gt;AHS14),0,IF(AND(AGY24&lt;=AHU14,AGY24&gt;AHR14,AHA24&gt;AHS14),AHU14-AGY24,IF(AND(AGY24&lt;=AHU14,AGY24&lt;=AHR14,AHA24&gt;AHS14),AHU14-AHR14,IF(AND(AGY24&gt;AHR14,AHA24&lt;=AHS14),AHA24-AGY24,IF(AND(AGY24&lt;=AHR14,AHA24&lt;=AHS14),AHA24-AHR14,0))))),0)),0)</f>
        <v>　</v>
      </c>
      <c r="AHS24" s="663"/>
      <c r="AHT24" s="664"/>
      <c r="AHU24" s="662" t="str">
        <f>IFERROR(IF(OR(AGX24="日",AGX24="祝",AGX24=0,AGY24=""),"　",MAX(IF(AND(AGY24&lt;=AHU14,AHA24&gt;AHV14),AHV14-AHU14,IF(AHA24&lt;=AHV14,0,IF(AND(AGY24&gt;AHU14,AHA24&gt;AHV14),AHV14-AGY24,0))),0)),0)</f>
        <v>　</v>
      </c>
      <c r="AHV24" s="663"/>
      <c r="AHW24" s="664"/>
      <c r="AHX24" s="662" t="str">
        <f t="shared" si="16"/>
        <v>　</v>
      </c>
      <c r="AHY24" s="663"/>
      <c r="AHZ24" s="664"/>
      <c r="AIA24" s="665" t="str">
        <f>IF(AID24="×",TIME(0,0,0),IF(AIN4="非常勤",AHC24,AHO24))</f>
        <v>　</v>
      </c>
      <c r="AIB24" s="666"/>
      <c r="AIC24" s="667"/>
      <c r="AID24" s="265"/>
      <c r="AIE24" s="665" t="str">
        <f>IF(AIH24="×",TIME(0,0,0),IF(AIN4="非常勤",AHF24,AHR24))</f>
        <v>　</v>
      </c>
      <c r="AIF24" s="666"/>
      <c r="AIG24" s="667"/>
      <c r="AIH24" s="265"/>
      <c r="AII24" s="665" t="str">
        <f>IF(AIL24="×",TIME(0,0,0),IF(AIN4="非常勤",AHI24,AHU24))</f>
        <v>　</v>
      </c>
      <c r="AIJ24" s="666"/>
      <c r="AIK24" s="667"/>
      <c r="AIL24" s="265"/>
      <c r="AIM24" s="665" t="str">
        <f>IF(AIP24="×",TIME(0,0,0),IF(AIN4="非常勤",AHL24,AHX24))</f>
        <v>　</v>
      </c>
      <c r="AIN24" s="666"/>
      <c r="AIO24" s="667"/>
      <c r="AIP24" s="265"/>
      <c r="AIQ24" s="668"/>
      <c r="AIR24" s="669"/>
      <c r="AIS24" s="668"/>
      <c r="AIT24" s="670"/>
      <c r="AIU24" s="669"/>
      <c r="AIV24" s="671"/>
      <c r="AIW24" s="672"/>
      <c r="AIX24" s="672"/>
      <c r="AIY24" s="673"/>
      <c r="AIZ24" s="263">
        <f>$A$24</f>
        <v>10</v>
      </c>
      <c r="AJA24" s="264" t="str">
        <f>$B$24</f>
        <v>土</v>
      </c>
      <c r="AJB24" s="660"/>
      <c r="AJC24" s="661"/>
      <c r="AJD24" s="660"/>
      <c r="AJE24" s="661"/>
      <c r="AJF24" s="662" t="str">
        <f>IFERROR(IF(OR(AJA24="日",AJA24="祝",AJA24=0,AJB24=""),"　",MAX(IF(AND(AJB24&lt;=AJF14,AJD24&gt;AJG14),AJG14-AJF14,IF(AND(AJB24&gt;AJF14,AJD24&lt;=AJG14),AJD24-AJB24,IF(AND(AJB24&lt;=AJF14,AJD24&lt;=AJG14),AJD24-AJF14,IF(AND(AJB24&gt;AJF14,AJD24&gt;AJG14),AJG14-AJB24,0)))),0)),0)</f>
        <v>　</v>
      </c>
      <c r="AJG24" s="663"/>
      <c r="AJH24" s="664"/>
      <c r="AJI24" s="662" t="str">
        <f>IFERROR(IF(OR(AJA24="日",AJA24="祝",AJA24=0,AJB24=""),"　",MAX(IF(AND(AJB24&gt;AJL14,AJD24&gt;AJJ14),0,IF(AND(AJB24&lt;=AJL14,AJB24&gt;AJI14,AJD24&gt;AJJ14),AJL14-AJB24,IF(AND(AJB24&lt;=AJL14,AJB24&lt;=AJI14,AJD24&gt;AJJ14),AJL14-AJI14,IF(AND(AJB24&gt;AJI14,AJD24&lt;=AJJ14),AJD24-AJB24,IF(AND(AJB24&lt;=AJI14,AJD24&lt;=AJJ14),AJD24-AJI14,0))))),0)),0)</f>
        <v>　</v>
      </c>
      <c r="AJJ24" s="663"/>
      <c r="AJK24" s="664"/>
      <c r="AJL24" s="662" t="str">
        <f>IFERROR(IF(OR(AJA24="日",AJA24="祝",AJA24=0,AJB24=""),"　",MAX(IF(AND(AJB24&lt;=AJL14,AJD24&gt;AJM14),AJM14-AJL14,IF(AJD24&lt;=AJM14,0,IF(AND(AJB24&gt;AJL14,AJD24&gt;AJM14),AJM14-AJB24,0))),0)),0)</f>
        <v>　</v>
      </c>
      <c r="AJM24" s="663"/>
      <c r="AJN24" s="664"/>
      <c r="AJO24" s="662" t="str">
        <f>IFERROR(IF(OR(AJA24="日",AJA24="祝",AJA24=0,AJB24=""),"　",MAX(IF(AJB24&gt;AJO14,AJD24-AJB24,IF(AJB24&lt;=AJO14,AJD24-AJO14,0)),0)),0)</f>
        <v>　</v>
      </c>
      <c r="AJP24" s="663"/>
      <c r="AJQ24" s="664"/>
      <c r="AJR24" s="662" t="str">
        <f>IFERROR(IF(OR(AJA24="日",AJA24="祝",AJA24=0,AJB24=""),"　",MAX(IF(AND(AJB24&lt;=AJR14,AJD24&gt;AJS14),AJS14-AJR14,IF(AND(AJB24&gt;AJR14,AJD24&lt;=AJS14),AJD24-AJB24,IF(AND(AJB24&lt;=AJR14,AJD24&lt;=AJS14),AJD24-AJR14,IF(AND(AJB24&gt;AJR14,AJD24&gt;AJS14),AJS14-AJB24,0)))),0)),0)</f>
        <v>　</v>
      </c>
      <c r="AJS24" s="663"/>
      <c r="AJT24" s="664"/>
      <c r="AJU24" s="662" t="str">
        <f>IFERROR(IF(OR(AJA24="日",AJA24="祝",AJA24=0,AJB24=""),"　",MAX(IF(AND(AJB24&gt;AJX14,AJD24&gt;AJV14),0,IF(AND(AJB24&lt;=AJX14,AJB24&gt;AJU14,AJD24&gt;AJV14),AJX14-AJB24,IF(AND(AJB24&lt;=AJX14,AJB24&lt;=AJU14,AJD24&gt;AJV14),AJX14-AJU14,IF(AND(AJB24&gt;AJU14,AJD24&lt;=AJV14),AJD24-AJB24,IF(AND(AJB24&lt;=AJU14,AJD24&lt;=AJV14),AJD24-AJU14,0))))),0)),0)</f>
        <v>　</v>
      </c>
      <c r="AJV24" s="663"/>
      <c r="AJW24" s="664"/>
      <c r="AJX24" s="662" t="str">
        <f>IFERROR(IF(OR(AJA24="日",AJA24="祝",AJA24=0,AJB24=""),"　",MAX(IF(AND(AJB24&lt;=AJX14,AJD24&gt;AJY14),AJY14-AJX14,IF(AJD24&lt;=AJY14,0,IF(AND(AJB24&gt;AJX14,AJD24&gt;AJY14),AJY14-AJB24,0))),0)),0)</f>
        <v>　</v>
      </c>
      <c r="AJY24" s="663"/>
      <c r="AJZ24" s="664"/>
      <c r="AKA24" s="662" t="str">
        <f t="shared" si="17"/>
        <v>　</v>
      </c>
      <c r="AKB24" s="663"/>
      <c r="AKC24" s="664"/>
      <c r="AKD24" s="665" t="str">
        <f>IF(AKG24="×",TIME(0,0,0),IF(AKQ4="非常勤",AJF24,AJR24))</f>
        <v>　</v>
      </c>
      <c r="AKE24" s="666"/>
      <c r="AKF24" s="667"/>
      <c r="AKG24" s="265"/>
      <c r="AKH24" s="665" t="str">
        <f>IF(AKK24="×",TIME(0,0,0),IF(AKQ4="非常勤",AJI24,AJU24))</f>
        <v>　</v>
      </c>
      <c r="AKI24" s="666"/>
      <c r="AKJ24" s="667"/>
      <c r="AKK24" s="265"/>
      <c r="AKL24" s="665" t="str">
        <f>IF(AKO24="×",TIME(0,0,0),IF(AKQ4="非常勤",AJL24,AJX24))</f>
        <v>　</v>
      </c>
      <c r="AKM24" s="666"/>
      <c r="AKN24" s="667"/>
      <c r="AKO24" s="265"/>
      <c r="AKP24" s="665" t="str">
        <f>IF(AKS24="×",TIME(0,0,0),IF(AKQ4="非常勤",AJO24,AKA24))</f>
        <v>　</v>
      </c>
      <c r="AKQ24" s="666"/>
      <c r="AKR24" s="667"/>
      <c r="AKS24" s="265"/>
      <c r="AKT24" s="668"/>
      <c r="AKU24" s="669"/>
      <c r="AKV24" s="668"/>
      <c r="AKW24" s="670"/>
      <c r="AKX24" s="669"/>
      <c r="AKY24" s="671"/>
      <c r="AKZ24" s="672"/>
      <c r="ALA24" s="672"/>
      <c r="ALB24" s="673"/>
      <c r="ALC24" s="263">
        <f>$A$24</f>
        <v>10</v>
      </c>
      <c r="ALD24" s="264" t="str">
        <f>$B$24</f>
        <v>土</v>
      </c>
      <c r="ALE24" s="660"/>
      <c r="ALF24" s="661"/>
      <c r="ALG24" s="660"/>
      <c r="ALH24" s="661"/>
      <c r="ALI24" s="662" t="str">
        <f>IFERROR(IF(OR(ALD24="日",ALD24="祝",ALD24=0,ALE24=""),"　",MAX(IF(AND(ALE24&lt;=ALI14,ALG24&gt;ALJ14),ALJ14-ALI14,IF(AND(ALE24&gt;ALI14,ALG24&lt;=ALJ14),ALG24-ALE24,IF(AND(ALE24&lt;=ALI14,ALG24&lt;=ALJ14),ALG24-ALI14,IF(AND(ALE24&gt;ALI14,ALG24&gt;ALJ14),ALJ14-ALE24,0)))),0)),0)</f>
        <v>　</v>
      </c>
      <c r="ALJ24" s="663"/>
      <c r="ALK24" s="664"/>
      <c r="ALL24" s="662" t="str">
        <f>IFERROR(IF(OR(ALD24="日",ALD24="祝",ALD24=0,ALE24=""),"　",MAX(IF(AND(ALE24&gt;ALO14,ALG24&gt;ALM14),0,IF(AND(ALE24&lt;=ALO14,ALE24&gt;ALL14,ALG24&gt;ALM14),ALO14-ALE24,IF(AND(ALE24&lt;=ALO14,ALE24&lt;=ALL14,ALG24&gt;ALM14),ALO14-ALL14,IF(AND(ALE24&gt;ALL14,ALG24&lt;=ALM14),ALG24-ALE24,IF(AND(ALE24&lt;=ALL14,ALG24&lt;=ALM14),ALG24-ALL14,0))))),0)),0)</f>
        <v>　</v>
      </c>
      <c r="ALM24" s="663"/>
      <c r="ALN24" s="664"/>
      <c r="ALO24" s="662" t="str">
        <f>IFERROR(IF(OR(ALD24="日",ALD24="祝",ALD24=0,ALE24=""),"　",MAX(IF(AND(ALE24&lt;=ALO14,ALG24&gt;ALP14),ALP14-ALO14,IF(ALG24&lt;=ALP14,0,IF(AND(ALE24&gt;ALO14,ALG24&gt;ALP14),ALP14-ALE24,0))),0)),0)</f>
        <v>　</v>
      </c>
      <c r="ALP24" s="663"/>
      <c r="ALQ24" s="664"/>
      <c r="ALR24" s="662" t="str">
        <f>IFERROR(IF(OR(ALD24="日",ALD24="祝",ALD24=0,ALE24=""),"　",MAX(IF(ALE24&gt;ALR14,ALG24-ALE24,IF(ALE24&lt;=ALR14,ALG24-ALR14,0)),0)),0)</f>
        <v>　</v>
      </c>
      <c r="ALS24" s="663"/>
      <c r="ALT24" s="664"/>
      <c r="ALU24" s="662" t="str">
        <f>IFERROR(IF(OR(ALD24="日",ALD24="祝",ALD24=0,ALE24=""),"　",MAX(IF(AND(ALE24&lt;=ALU14,ALG24&gt;ALV14),ALV14-ALU14,IF(AND(ALE24&gt;ALU14,ALG24&lt;=ALV14),ALG24-ALE24,IF(AND(ALE24&lt;=ALU14,ALG24&lt;=ALV14),ALG24-ALU14,IF(AND(ALE24&gt;ALU14,ALG24&gt;ALV14),ALV14-ALE24,0)))),0)),0)</f>
        <v>　</v>
      </c>
      <c r="ALV24" s="663"/>
      <c r="ALW24" s="664"/>
      <c r="ALX24" s="662" t="str">
        <f>IFERROR(IF(OR(ALD24="日",ALD24="祝",ALD24=0,ALE24=""),"　",MAX(IF(AND(ALE24&gt;AMA14,ALG24&gt;ALY14),0,IF(AND(ALE24&lt;=AMA14,ALE24&gt;ALX14,ALG24&gt;ALY14),AMA14-ALE24,IF(AND(ALE24&lt;=AMA14,ALE24&lt;=ALX14,ALG24&gt;ALY14),AMA14-ALX14,IF(AND(ALE24&gt;ALX14,ALG24&lt;=ALY14),ALG24-ALE24,IF(AND(ALE24&lt;=ALX14,ALG24&lt;=ALY14),ALG24-ALX14,0))))),0)),0)</f>
        <v>　</v>
      </c>
      <c r="ALY24" s="663"/>
      <c r="ALZ24" s="664"/>
      <c r="AMA24" s="662" t="str">
        <f>IFERROR(IF(OR(ALD24="日",ALD24="祝",ALD24=0,ALE24=""),"　",MAX(IF(AND(ALE24&lt;=AMA14,ALG24&gt;AMB14),AMB14-AMA14,IF(ALG24&lt;=AMB14,0,IF(AND(ALE24&gt;AMA14,ALG24&gt;AMB14),AMB14-ALE24,0))),0)),0)</f>
        <v>　</v>
      </c>
      <c r="AMB24" s="663"/>
      <c r="AMC24" s="664"/>
      <c r="AMD24" s="662" t="str">
        <f t="shared" si="18"/>
        <v>　</v>
      </c>
      <c r="AME24" s="663"/>
      <c r="AMF24" s="664"/>
      <c r="AMG24" s="665" t="str">
        <f>IF(AMJ24="×",TIME(0,0,0),IF(AMT4="非常勤",ALI24,ALU24))</f>
        <v>　</v>
      </c>
      <c r="AMH24" s="666"/>
      <c r="AMI24" s="667"/>
      <c r="AMJ24" s="265"/>
      <c r="AMK24" s="665" t="str">
        <f>IF(AMN24="×",TIME(0,0,0),IF(AMT4="非常勤",ALL24,ALX24))</f>
        <v>　</v>
      </c>
      <c r="AML24" s="666"/>
      <c r="AMM24" s="667"/>
      <c r="AMN24" s="265"/>
      <c r="AMO24" s="665" t="str">
        <f>IF(AMR24="×",TIME(0,0,0),IF(AMT4="非常勤",ALO24,AMA24))</f>
        <v>　</v>
      </c>
      <c r="AMP24" s="666"/>
      <c r="AMQ24" s="667"/>
      <c r="AMR24" s="265"/>
      <c r="AMS24" s="665" t="str">
        <f>IF(AMV24="×",TIME(0,0,0),IF(AMT4="非常勤",ALR24,AMD24))</f>
        <v>　</v>
      </c>
      <c r="AMT24" s="666"/>
      <c r="AMU24" s="667"/>
      <c r="AMV24" s="265"/>
      <c r="AMW24" s="668"/>
      <c r="AMX24" s="669"/>
      <c r="AMY24" s="668"/>
      <c r="AMZ24" s="670"/>
      <c r="ANA24" s="669"/>
      <c r="ANB24" s="671"/>
      <c r="ANC24" s="672"/>
      <c r="AND24" s="672"/>
      <c r="ANE24" s="673"/>
      <c r="ANF24" s="263">
        <f>$A$24</f>
        <v>10</v>
      </c>
      <c r="ANG24" s="264" t="str">
        <f>$B$24</f>
        <v>土</v>
      </c>
      <c r="ANH24" s="660"/>
      <c r="ANI24" s="661"/>
      <c r="ANJ24" s="660"/>
      <c r="ANK24" s="661"/>
      <c r="ANL24" s="662" t="str">
        <f>IFERROR(IF(OR(ANG24="日",ANG24="祝",ANG24=0,ANH24=""),"　",MAX(IF(AND(ANH24&lt;=ANL14,ANJ24&gt;ANM14),ANM14-ANL14,IF(AND(ANH24&gt;ANL14,ANJ24&lt;=ANM14),ANJ24-ANH24,IF(AND(ANH24&lt;=ANL14,ANJ24&lt;=ANM14),ANJ24-ANL14,IF(AND(ANH24&gt;ANL14,ANJ24&gt;ANM14),ANM14-ANH24,0)))),0)),0)</f>
        <v>　</v>
      </c>
      <c r="ANM24" s="663"/>
      <c r="ANN24" s="664"/>
      <c r="ANO24" s="662" t="str">
        <f>IFERROR(IF(OR(ANG24="日",ANG24="祝",ANG24=0,ANH24=""),"　",MAX(IF(AND(ANH24&gt;ANR14,ANJ24&gt;ANP14),0,IF(AND(ANH24&lt;=ANR14,ANH24&gt;ANO14,ANJ24&gt;ANP14),ANR14-ANH24,IF(AND(ANH24&lt;=ANR14,ANH24&lt;=ANO14,ANJ24&gt;ANP14),ANR14-ANO14,IF(AND(ANH24&gt;ANO14,ANJ24&lt;=ANP14),ANJ24-ANH24,IF(AND(ANH24&lt;=ANO14,ANJ24&lt;=ANP14),ANJ24-ANO14,0))))),0)),0)</f>
        <v>　</v>
      </c>
      <c r="ANP24" s="663"/>
      <c r="ANQ24" s="664"/>
      <c r="ANR24" s="662" t="str">
        <f>IFERROR(IF(OR(ANG24="日",ANG24="祝",ANG24=0,ANH24=""),"　",MAX(IF(AND(ANH24&lt;=ANR14,ANJ24&gt;ANS14),ANS14-ANR14,IF(ANJ24&lt;=ANS14,0,IF(AND(ANH24&gt;ANR14,ANJ24&gt;ANS14),ANS14-ANH24,0))),0)),0)</f>
        <v>　</v>
      </c>
      <c r="ANS24" s="663"/>
      <c r="ANT24" s="664"/>
      <c r="ANU24" s="662" t="str">
        <f>IFERROR(IF(OR(ANG24="日",ANG24="祝",ANG24=0,ANH24=""),"　",MAX(IF(ANH24&gt;ANU14,ANJ24-ANH24,IF(ANH24&lt;=ANU14,ANJ24-ANU14,0)),0)),0)</f>
        <v>　</v>
      </c>
      <c r="ANV24" s="663"/>
      <c r="ANW24" s="664"/>
      <c r="ANX24" s="662" t="str">
        <f>IFERROR(IF(OR(ANG24="日",ANG24="祝",ANG24=0,ANH24=""),"　",MAX(IF(AND(ANH24&lt;=ANX14,ANJ24&gt;ANY14),ANY14-ANX14,IF(AND(ANH24&gt;ANX14,ANJ24&lt;=ANY14),ANJ24-ANH24,IF(AND(ANH24&lt;=ANX14,ANJ24&lt;=ANY14),ANJ24-ANX14,IF(AND(ANH24&gt;ANX14,ANJ24&gt;ANY14),ANY14-ANH24,0)))),0)),0)</f>
        <v>　</v>
      </c>
      <c r="ANY24" s="663"/>
      <c r="ANZ24" s="664"/>
      <c r="AOA24" s="662" t="str">
        <f>IFERROR(IF(OR(ANG24="日",ANG24="祝",ANG24=0,ANH24=""),"　",MAX(IF(AND(ANH24&gt;AOD14,ANJ24&gt;AOB14),0,IF(AND(ANH24&lt;=AOD14,ANH24&gt;AOA14,ANJ24&gt;AOB14),AOD14-ANH24,IF(AND(ANH24&lt;=AOD14,ANH24&lt;=AOA14,ANJ24&gt;AOB14),AOD14-AOA14,IF(AND(ANH24&gt;AOA14,ANJ24&lt;=AOB14),ANJ24-ANH24,IF(AND(ANH24&lt;=AOA14,ANJ24&lt;=AOB14),ANJ24-AOA14,0))))),0)),0)</f>
        <v>　</v>
      </c>
      <c r="AOB24" s="663"/>
      <c r="AOC24" s="664"/>
      <c r="AOD24" s="662" t="str">
        <f>IFERROR(IF(OR(ANG24="日",ANG24="祝",ANG24=0,ANH24=""),"　",MAX(IF(AND(ANH24&lt;=AOD14,ANJ24&gt;AOE14),AOE14-AOD14,IF(ANJ24&lt;=AOE14,0,IF(AND(ANH24&gt;AOD14,ANJ24&gt;AOE14),AOE14-ANH24,0))),0)),0)</f>
        <v>　</v>
      </c>
      <c r="AOE24" s="663"/>
      <c r="AOF24" s="664"/>
      <c r="AOG24" s="662" t="str">
        <f t="shared" si="19"/>
        <v>　</v>
      </c>
      <c r="AOH24" s="663"/>
      <c r="AOI24" s="664"/>
      <c r="AOJ24" s="665" t="str">
        <f>IF(AOM24="×",TIME(0,0,0),IF(AOW4="非常勤",ANL24,ANX24))</f>
        <v>　</v>
      </c>
      <c r="AOK24" s="666"/>
      <c r="AOL24" s="667"/>
      <c r="AOM24" s="265"/>
      <c r="AON24" s="665" t="str">
        <f>IF(AOQ24="×",TIME(0,0,0),IF(AOW4="非常勤",ANO24,AOA24))</f>
        <v>　</v>
      </c>
      <c r="AOO24" s="666"/>
      <c r="AOP24" s="667"/>
      <c r="AOQ24" s="265"/>
      <c r="AOR24" s="665" t="str">
        <f>IF(AOU24="×",TIME(0,0,0),IF(AOW4="非常勤",ANR24,AOD24))</f>
        <v>　</v>
      </c>
      <c r="AOS24" s="666"/>
      <c r="AOT24" s="667"/>
      <c r="AOU24" s="265"/>
      <c r="AOV24" s="665" t="str">
        <f>IF(AOY24="×",TIME(0,0,0),IF(AOW4="非常勤",ANU24,AOG24))</f>
        <v>　</v>
      </c>
      <c r="AOW24" s="666"/>
      <c r="AOX24" s="667"/>
      <c r="AOY24" s="265"/>
      <c r="AOZ24" s="668"/>
      <c r="APA24" s="669"/>
      <c r="APB24" s="668"/>
      <c r="APC24" s="670"/>
      <c r="APD24" s="669"/>
      <c r="APE24" s="671"/>
      <c r="APF24" s="672"/>
      <c r="APG24" s="672"/>
      <c r="APH24" s="673"/>
      <c r="API24" s="263">
        <f>$A$24</f>
        <v>10</v>
      </c>
      <c r="APJ24" s="264" t="str">
        <f>$B$24</f>
        <v>土</v>
      </c>
      <c r="APK24" s="660"/>
      <c r="APL24" s="661"/>
      <c r="APM24" s="660"/>
      <c r="APN24" s="661"/>
      <c r="APO24" s="662" t="str">
        <f>IFERROR(IF(OR(APJ24="日",APJ24="祝",APJ24=0,APK24=""),"　",MAX(IF(AND(APK24&lt;=APO14,APM24&gt;APP14),APP14-APO14,IF(AND(APK24&gt;APO14,APM24&lt;=APP14),APM24-APK24,IF(AND(APK24&lt;=APO14,APM24&lt;=APP14),APM24-APO14,IF(AND(APK24&gt;APO14,APM24&gt;APP14),APP14-APK24,0)))),0)),0)</f>
        <v>　</v>
      </c>
      <c r="APP24" s="663"/>
      <c r="APQ24" s="664"/>
      <c r="APR24" s="662" t="str">
        <f>IFERROR(IF(OR(APJ24="日",APJ24="祝",APJ24=0,APK24=""),"　",MAX(IF(AND(APK24&gt;APU14,APM24&gt;APS14),0,IF(AND(APK24&lt;=APU14,APK24&gt;APR14,APM24&gt;APS14),APU14-APK24,IF(AND(APK24&lt;=APU14,APK24&lt;=APR14,APM24&gt;APS14),APU14-APR14,IF(AND(APK24&gt;APR14,APM24&lt;=APS14),APM24-APK24,IF(AND(APK24&lt;=APR14,APM24&lt;=APS14),APM24-APR14,0))))),0)),0)</f>
        <v>　</v>
      </c>
      <c r="APS24" s="663"/>
      <c r="APT24" s="664"/>
      <c r="APU24" s="662" t="str">
        <f>IFERROR(IF(OR(APJ24="日",APJ24="祝",APJ24=0,APK24=""),"　",MAX(IF(AND(APK24&lt;=APU14,APM24&gt;APV14),APV14-APU14,IF(APM24&lt;=APV14,0,IF(AND(APK24&gt;APU14,APM24&gt;APV14),APV14-APK24,0))),0)),0)</f>
        <v>　</v>
      </c>
      <c r="APV24" s="663"/>
      <c r="APW24" s="664"/>
      <c r="APX24" s="662" t="str">
        <f>IFERROR(IF(OR(APJ24="日",APJ24="祝",APJ24=0,APK24=""),"　",MAX(IF(APK24&gt;APX14,APM24-APK24,IF(APK24&lt;=APX14,APM24-APX14,0)),0)),0)</f>
        <v>　</v>
      </c>
      <c r="APY24" s="663"/>
      <c r="APZ24" s="664"/>
      <c r="AQA24" s="662" t="str">
        <f>IFERROR(IF(OR(APJ24="日",APJ24="祝",APJ24=0,APK24=""),"　",MAX(IF(AND(APK24&lt;=AQA14,APM24&gt;AQB14),AQB14-AQA14,IF(AND(APK24&gt;AQA14,APM24&lt;=AQB14),APM24-APK24,IF(AND(APK24&lt;=AQA14,APM24&lt;=AQB14),APM24-AQA14,IF(AND(APK24&gt;AQA14,APM24&gt;AQB14),AQB14-APK24,0)))),0)),0)</f>
        <v>　</v>
      </c>
      <c r="AQB24" s="663"/>
      <c r="AQC24" s="664"/>
      <c r="AQD24" s="662" t="str">
        <f>IFERROR(IF(OR(APJ24="日",APJ24="祝",APJ24=0,APK24=""),"　",MAX(IF(AND(APK24&gt;AQG14,APM24&gt;AQE14),0,IF(AND(APK24&lt;=AQG14,APK24&gt;AQD14,APM24&gt;AQE14),AQG14-APK24,IF(AND(APK24&lt;=AQG14,APK24&lt;=AQD14,APM24&gt;AQE14),AQG14-AQD14,IF(AND(APK24&gt;AQD14,APM24&lt;=AQE14),APM24-APK24,IF(AND(APK24&lt;=AQD14,APM24&lt;=AQE14),APM24-AQD14,0))))),0)),0)</f>
        <v>　</v>
      </c>
      <c r="AQE24" s="663"/>
      <c r="AQF24" s="664"/>
      <c r="AQG24" s="662" t="str">
        <f>IFERROR(IF(OR(APJ24="日",APJ24="祝",APJ24=0,APK24=""),"　",MAX(IF(AND(APK24&lt;=AQG14,APM24&gt;AQH14),AQH14-AQG14,IF(APM24&lt;=AQH14,0,IF(AND(APK24&gt;AQG14,APM24&gt;AQH14),AQH14-APK24,0))),0)),0)</f>
        <v>　</v>
      </c>
      <c r="AQH24" s="663"/>
      <c r="AQI24" s="664"/>
      <c r="AQJ24" s="662" t="str">
        <f t="shared" si="20"/>
        <v>　</v>
      </c>
      <c r="AQK24" s="663"/>
      <c r="AQL24" s="664"/>
      <c r="AQM24" s="665" t="str">
        <f>IF(AQP24="×",TIME(0,0,0),IF(AQZ4="非常勤",APO24,AQA24))</f>
        <v>　</v>
      </c>
      <c r="AQN24" s="666"/>
      <c r="AQO24" s="667"/>
      <c r="AQP24" s="265"/>
      <c r="AQQ24" s="665" t="str">
        <f>IF(AQT24="×",TIME(0,0,0),IF(AQZ4="非常勤",APR24,AQD24))</f>
        <v>　</v>
      </c>
      <c r="AQR24" s="666"/>
      <c r="AQS24" s="667"/>
      <c r="AQT24" s="265"/>
      <c r="AQU24" s="665" t="str">
        <f>IF(AQX24="×",TIME(0,0,0),IF(AQZ4="非常勤",APU24,AQG24))</f>
        <v>　</v>
      </c>
      <c r="AQV24" s="666"/>
      <c r="AQW24" s="667"/>
      <c r="AQX24" s="265"/>
      <c r="AQY24" s="665" t="str">
        <f>IF(ARB24="×",TIME(0,0,0),IF(AQZ4="非常勤",APX24,AQJ24))</f>
        <v>　</v>
      </c>
      <c r="AQZ24" s="666"/>
      <c r="ARA24" s="667"/>
      <c r="ARB24" s="265"/>
      <c r="ARC24" s="720"/>
      <c r="ARD24" s="720"/>
      <c r="ARE24" s="668"/>
      <c r="ARF24" s="670"/>
      <c r="ARG24" s="669"/>
      <c r="ARH24" s="671"/>
      <c r="ARI24" s="672"/>
      <c r="ARJ24" s="672"/>
      <c r="ARK24" s="673"/>
      <c r="ARL24" s="263">
        <f>$A$24</f>
        <v>10</v>
      </c>
      <c r="ARM24" s="264" t="str">
        <f>$B$24</f>
        <v>土</v>
      </c>
      <c r="ARN24" s="660"/>
      <c r="ARO24" s="661"/>
      <c r="ARP24" s="660"/>
      <c r="ARQ24" s="661"/>
      <c r="ARR24" s="662" t="str">
        <f>IFERROR(IF(OR(ARM24="日",ARM24="祝",ARM24=0,ARN24=""),"　",MAX(IF(AND(ARN24&lt;=ARR14,ARP24&gt;ARS14),ARS14-ARR14,IF(AND(ARN24&gt;ARR14,ARP24&lt;=ARS14),ARP24-ARN24,IF(AND(ARN24&lt;=ARR14,ARP24&lt;=ARS14),ARP24-ARR14,IF(AND(ARN24&gt;ARR14,ARP24&gt;ARS14),ARS14-ARN24,0)))),0)),0)</f>
        <v>　</v>
      </c>
      <c r="ARS24" s="663"/>
      <c r="ART24" s="664"/>
      <c r="ARU24" s="662" t="str">
        <f>IFERROR(IF(OR(ARM24="日",ARM24="祝",ARM24=0,ARN24=""),"　",MAX(IF(AND(ARN24&gt;ARX14,ARP24&gt;ARV14),0,IF(AND(ARN24&lt;=ARX14,ARN24&gt;ARU14,ARP24&gt;ARV14),ARX14-ARN24,IF(AND(ARN24&lt;=ARX14,ARN24&lt;=ARU14,ARP24&gt;ARV14),ARX14-ARU14,IF(AND(ARN24&gt;ARU14,ARP24&lt;=ARV14),ARP24-ARN24,IF(AND(ARN24&lt;=ARU14,ARP24&lt;=ARV14),ARP24-ARU14,0))))),0)),0)</f>
        <v>　</v>
      </c>
      <c r="ARV24" s="663"/>
      <c r="ARW24" s="664"/>
      <c r="ARX24" s="662" t="str">
        <f>IFERROR(IF(OR(ARM24="日",ARM24="祝",ARM24=0,ARN24=""),"　",MAX(IF(AND(ARN24&lt;=ARX14,ARP24&gt;ARY14),ARY14-ARX14,IF(ARP24&lt;=ARY14,0,IF(AND(ARN24&gt;ARX14,ARP24&gt;ARY14),ARY14-ARN24,0))),0)),0)</f>
        <v>　</v>
      </c>
      <c r="ARY24" s="663"/>
      <c r="ARZ24" s="664"/>
      <c r="ASA24" s="662" t="str">
        <f>IFERROR(IF(OR(ARM24="日",ARM24="祝",ARM24=0,ARN24=""),"　",MAX(IF(ARN24&gt;ASA14,ARP24-ARN24,IF(ARN24&lt;=ASA14,ARP24-ASA14,0)),0)),0)</f>
        <v>　</v>
      </c>
      <c r="ASB24" s="663"/>
      <c r="ASC24" s="664"/>
      <c r="ASD24" s="662" t="str">
        <f>IFERROR(IF(OR(ARM24="日",ARM24="祝",ARM24=0,ARN24=""),"　",MAX(IF(AND(ARN24&lt;=ASD14,ARP24&gt;ASE14),ASE14-ASD14,IF(AND(ARN24&gt;ASD14,ARP24&lt;=ASE14),ARP24-ARN24,IF(AND(ARN24&lt;=ASD14,ARP24&lt;=ASE14),ARP24-ASD14,IF(AND(ARN24&gt;ASD14,ARP24&gt;ASE14),ASE14-ARN24,0)))),0)),0)</f>
        <v>　</v>
      </c>
      <c r="ASE24" s="663"/>
      <c r="ASF24" s="664"/>
      <c r="ASG24" s="662" t="str">
        <f>IFERROR(IF(OR(ARM24="日",ARM24="祝",ARM24=0,ARN24=""),"　",MAX(IF(AND(ARN24&gt;ASJ14,ARP24&gt;ASH14),0,IF(AND(ARN24&lt;=ASJ14,ARN24&gt;ASG14,ARP24&gt;ASH14),ASJ14-ARN24,IF(AND(ARN24&lt;=ASJ14,ARN24&lt;=ASG14,ARP24&gt;ASH14),ASJ14-ASG14,IF(AND(ARN24&gt;ASG14,ARP24&lt;=ASH14),ARP24-ARN24,IF(AND(ARN24&lt;=ASG14,ARP24&lt;=ASH14),ARP24-ASG14,0))))),0)),0)</f>
        <v>　</v>
      </c>
      <c r="ASH24" s="663"/>
      <c r="ASI24" s="664"/>
      <c r="ASJ24" s="662" t="str">
        <f>IFERROR(IF(OR(ARM24="日",ARM24="祝",ARM24=0,ARN24=""),"　",MAX(IF(AND(ARN24&lt;=ASJ14,ARP24&gt;ASK14),ASK14-ASJ14,IF(ARP24&lt;=ASK14,0,IF(AND(ARN24&gt;ASJ14,ARP24&gt;ASK14),ASK14-ARN24,0))),0)),0)</f>
        <v>　</v>
      </c>
      <c r="ASK24" s="663"/>
      <c r="ASL24" s="664"/>
      <c r="ASM24" s="662" t="str">
        <f t="shared" si="21"/>
        <v>　</v>
      </c>
      <c r="ASN24" s="663"/>
      <c r="ASO24" s="664"/>
      <c r="ASP24" s="665" t="str">
        <f>IF(ASS24="×",TIME(0,0,0),IF(ATC4="非常勤",ARR24,ASD24))</f>
        <v>　</v>
      </c>
      <c r="ASQ24" s="666"/>
      <c r="ASR24" s="667"/>
      <c r="ASS24" s="265"/>
      <c r="AST24" s="665" t="str">
        <f>IF(ASW24="×",TIME(0,0,0),IF(ATC4="非常勤",ARU24,ASG24))</f>
        <v>　</v>
      </c>
      <c r="ASU24" s="666"/>
      <c r="ASV24" s="667"/>
      <c r="ASW24" s="265"/>
      <c r="ASX24" s="665" t="str">
        <f>IF(ATA24="×",TIME(0,0,0),IF(ATC4="非常勤",ARX24,ASJ24))</f>
        <v>　</v>
      </c>
      <c r="ASY24" s="666"/>
      <c r="ASZ24" s="667"/>
      <c r="ATA24" s="265"/>
      <c r="ATB24" s="665" t="str">
        <f>IF(ATE24="×",TIME(0,0,0),IF(ATC4="非常勤",ASA24,ASM24))</f>
        <v>　</v>
      </c>
      <c r="ATC24" s="666"/>
      <c r="ATD24" s="667"/>
      <c r="ATE24" s="265"/>
      <c r="ATF24" s="720"/>
      <c r="ATG24" s="720"/>
      <c r="ATH24" s="668"/>
      <c r="ATI24" s="670"/>
      <c r="ATJ24" s="669"/>
      <c r="ATK24" s="671"/>
      <c r="ATL24" s="672"/>
      <c r="ATM24" s="672"/>
      <c r="ATN24" s="673"/>
      <c r="ATO24" s="263">
        <f>$A$24</f>
        <v>10</v>
      </c>
      <c r="ATP24" s="264" t="str">
        <f>$B$24</f>
        <v>土</v>
      </c>
      <c r="ATQ24" s="660"/>
      <c r="ATR24" s="661"/>
      <c r="ATS24" s="660"/>
      <c r="ATT24" s="661"/>
      <c r="ATU24" s="662" t="str">
        <f>IFERROR(IF(OR(ATP24="日",ATP24="祝",ATP24=0,ATQ24=""),"　",MAX(IF(AND(ATQ24&lt;=ATU14,ATS24&gt;ATV14),ATV14-ATU14,IF(AND(ATQ24&gt;ATU14,ATS24&lt;=ATV14),ATS24-ATQ24,IF(AND(ATQ24&lt;=ATU14,ATS24&lt;=ATV14),ATS24-ATU14,IF(AND(ATQ24&gt;ATU14,ATS24&gt;ATV14),ATV14-ATQ24,0)))),0)),0)</f>
        <v>　</v>
      </c>
      <c r="ATV24" s="663"/>
      <c r="ATW24" s="664"/>
      <c r="ATX24" s="662" t="str">
        <f>IFERROR(IF(OR(ATP24="日",ATP24="祝",ATP24=0,ATQ24=""),"　",MAX(IF(AND(ATQ24&gt;AUA14,ATS24&gt;ATY14),0,IF(AND(ATQ24&lt;=AUA14,ATQ24&gt;ATX14,ATS24&gt;ATY14),AUA14-ATQ24,IF(AND(ATQ24&lt;=AUA14,ATQ24&lt;=ATX14,ATS24&gt;ATY14),AUA14-ATX14,IF(AND(ATQ24&gt;ATX14,ATS24&lt;=ATY14),ATS24-ATQ24,IF(AND(ATQ24&lt;=ATX14,ATS24&lt;=ATY14),ATS24-ATX14,0))))),0)),0)</f>
        <v>　</v>
      </c>
      <c r="ATY24" s="663"/>
      <c r="ATZ24" s="664"/>
      <c r="AUA24" s="662" t="str">
        <f>IFERROR(IF(OR(ATP24="日",ATP24="祝",ATP24=0,ATQ24=""),"　",MAX(IF(AND(ATQ24&lt;=AUA14,ATS24&gt;AUB14),AUB14-AUA14,IF(ATS24&lt;=AUB14,0,IF(AND(ATQ24&gt;AUA14,ATS24&gt;AUB14),AUB14-ATQ24,0))),0)),0)</f>
        <v>　</v>
      </c>
      <c r="AUB24" s="663"/>
      <c r="AUC24" s="664"/>
      <c r="AUD24" s="662" t="str">
        <f>IFERROR(IF(OR(ATP24="日",ATP24="祝",ATP24=0,ATQ24=""),"　",MAX(IF(ATQ24&gt;AUD14,ATS24-ATQ24,IF(ATQ24&lt;=AUD14,ATS24-AUD14,0)),0)),0)</f>
        <v>　</v>
      </c>
      <c r="AUE24" s="663"/>
      <c r="AUF24" s="664"/>
      <c r="AUG24" s="662" t="str">
        <f>IFERROR(IF(OR(ATP24="日",ATP24="祝",ATP24=0,ATQ24=""),"　",MAX(IF(AND(ATQ24&lt;=AUG14,ATS24&gt;AUH14),AUH14-AUG14,IF(AND(ATQ24&gt;AUG14,ATS24&lt;=AUH14),ATS24-ATQ24,IF(AND(ATQ24&lt;=AUG14,ATS24&lt;=AUH14),ATS24-AUG14,IF(AND(ATQ24&gt;AUG14,ATS24&gt;AUH14),AUH14-ATQ24,0)))),0)),0)</f>
        <v>　</v>
      </c>
      <c r="AUH24" s="663"/>
      <c r="AUI24" s="664"/>
      <c r="AUJ24" s="662" t="str">
        <f>IFERROR(IF(OR(ATP24="日",ATP24="祝",ATP24=0,ATQ24=""),"　",MAX(IF(AND(ATQ24&gt;AUM14,ATS24&gt;AUK14),0,IF(AND(ATQ24&lt;=AUM14,ATQ24&gt;AUJ14,ATS24&gt;AUK14),AUM14-ATQ24,IF(AND(ATQ24&lt;=AUM14,ATQ24&lt;=AUJ14,ATS24&gt;AUK14),AUM14-AUJ14,IF(AND(ATQ24&gt;AUJ14,ATS24&lt;=AUK14),ATS24-ATQ24,IF(AND(ATQ24&lt;=AUJ14,ATS24&lt;=AUK14),ATS24-AUJ14,0))))),0)),0)</f>
        <v>　</v>
      </c>
      <c r="AUK24" s="663"/>
      <c r="AUL24" s="664"/>
      <c r="AUM24" s="662" t="str">
        <f>IFERROR(IF(OR(ATP24="日",ATP24="祝",ATP24=0,ATQ24=""),"　",MAX(IF(AND(ATQ24&lt;=AUM14,ATS24&gt;AUN14),AUN14-AUM14,IF(ATS24&lt;=AUN14,0,IF(AND(ATQ24&gt;AUM14,ATS24&gt;AUN14),AUN14-ATQ24,0))),0)),0)</f>
        <v>　</v>
      </c>
      <c r="AUN24" s="663"/>
      <c r="AUO24" s="664"/>
      <c r="AUP24" s="662" t="str">
        <f t="shared" si="22"/>
        <v>　</v>
      </c>
      <c r="AUQ24" s="663"/>
      <c r="AUR24" s="664"/>
      <c r="AUS24" s="665" t="str">
        <f>IF(AUV24="×",TIME(0,0,0),IF(AVF4="非常勤",ATU24,AUG24))</f>
        <v>　</v>
      </c>
      <c r="AUT24" s="666"/>
      <c r="AUU24" s="667"/>
      <c r="AUV24" s="265"/>
      <c r="AUW24" s="665" t="str">
        <f>IF(AUZ24="×",TIME(0,0,0),IF(AVF4="非常勤",ATX24,AUJ24))</f>
        <v>　</v>
      </c>
      <c r="AUX24" s="666"/>
      <c r="AUY24" s="667"/>
      <c r="AUZ24" s="265"/>
      <c r="AVA24" s="665" t="str">
        <f>IF(AVD24="×",TIME(0,0,0),IF(AVF4="非常勤",AUA24,AUM24))</f>
        <v>　</v>
      </c>
      <c r="AVB24" s="666"/>
      <c r="AVC24" s="667"/>
      <c r="AVD24" s="265"/>
      <c r="AVE24" s="665" t="str">
        <f>IF(AVH24="×",TIME(0,0,0),IF(AVF4="非常勤",AUD24,AUP24))</f>
        <v>　</v>
      </c>
      <c r="AVF24" s="666"/>
      <c r="AVG24" s="667"/>
      <c r="AVH24" s="265"/>
      <c r="AVI24" s="668"/>
      <c r="AVJ24" s="669"/>
      <c r="AVK24" s="668"/>
      <c r="AVL24" s="670"/>
      <c r="AVM24" s="669"/>
      <c r="AVN24" s="671"/>
      <c r="AVO24" s="672"/>
      <c r="AVP24" s="672"/>
      <c r="AVQ24" s="673"/>
      <c r="AVR24" s="263">
        <f>$A$24</f>
        <v>10</v>
      </c>
      <c r="AVS24" s="264" t="str">
        <f>$B$24</f>
        <v>土</v>
      </c>
      <c r="AVT24" s="660"/>
      <c r="AVU24" s="661"/>
      <c r="AVV24" s="660"/>
      <c r="AVW24" s="661"/>
      <c r="AVX24" s="662" t="str">
        <f>IFERROR(IF(OR(AVS24="日",AVS24="祝",AVS24=0,AVT24=""),"　",MAX(IF(AND(AVT24&lt;=AVX14,AVV24&gt;AVY14),AVY14-AVX14,IF(AND(AVT24&gt;AVX14,AVV24&lt;=AVY14),AVV24-AVT24,IF(AND(AVT24&lt;=AVX14,AVV24&lt;=AVY14),AVV24-AVX14,IF(AND(AVT24&gt;AVX14,AVV24&gt;AVY14),AVY14-AVT24,0)))),0)),0)</f>
        <v>　</v>
      </c>
      <c r="AVY24" s="663"/>
      <c r="AVZ24" s="664"/>
      <c r="AWA24" s="662" t="str">
        <f>IFERROR(IF(OR(AVS24="日",AVS24="祝",AVS24=0,AVT24=""),"　",MAX(IF(AND(AVT24&gt;AWD14,AVV24&gt;AWB14),0,IF(AND(AVT24&lt;=AWD14,AVT24&gt;AWA14,AVV24&gt;AWB14),AWD14-AVT24,IF(AND(AVT24&lt;=AWD14,AVT24&lt;=AWA14,AVV24&gt;AWB14),AWD14-AWA14,IF(AND(AVT24&gt;AWA14,AVV24&lt;=AWB14),AVV24-AVT24,IF(AND(AVT24&lt;=AWA14,AVV24&lt;=AWB14),AVV24-AWA14,0))))),0)),0)</f>
        <v>　</v>
      </c>
      <c r="AWB24" s="663"/>
      <c r="AWC24" s="664"/>
      <c r="AWD24" s="662" t="str">
        <f>IFERROR(IF(OR(AVS24="日",AVS24="祝",AVS24=0,AVT24=""),"　",MAX(IF(AND(AVT24&lt;=AWD14,AVV24&gt;AWE14),AWE14-AWD14,IF(AVV24&lt;=AWE14,0,IF(AND(AVT24&gt;AWD14,AVV24&gt;AWE14),AWE14-AVT24,0))),0)),0)</f>
        <v>　</v>
      </c>
      <c r="AWE24" s="663"/>
      <c r="AWF24" s="664"/>
      <c r="AWG24" s="662" t="str">
        <f>IFERROR(IF(OR(AVS24="日",AVS24="祝",AVS24=0,AVT24=""),"　",MAX(IF(AVT24&gt;AWG14,AVV24-AVT24,IF(AVT24&lt;=AWG14,AVV24-AWG14,0)),0)),0)</f>
        <v>　</v>
      </c>
      <c r="AWH24" s="663"/>
      <c r="AWI24" s="664"/>
      <c r="AWJ24" s="662" t="str">
        <f>IFERROR(IF(OR(AVS24="日",AVS24="祝",AVS24=0,AVT24=""),"　",MAX(IF(AND(AVT24&lt;=AWJ14,AVV24&gt;AWK14),AWK14-AWJ14,IF(AND(AVT24&gt;AWJ14,AVV24&lt;=AWK14),AVV24-AVT24,IF(AND(AVT24&lt;=AWJ14,AVV24&lt;=AWK14),AVV24-AWJ14,IF(AND(AVT24&gt;AWJ14,AVV24&gt;AWK14),AWK14-AVT24,0)))),0)),0)</f>
        <v>　</v>
      </c>
      <c r="AWK24" s="663"/>
      <c r="AWL24" s="664"/>
      <c r="AWM24" s="662" t="str">
        <f>IFERROR(IF(OR(AVS24="日",AVS24="祝",AVS24=0,AVT24=""),"　",MAX(IF(AND(AVT24&gt;AWP14,AVV24&gt;AWN14),0,IF(AND(AVT24&lt;=AWP14,AVT24&gt;AWM14,AVV24&gt;AWN14),AWP14-AVT24,IF(AND(AVT24&lt;=AWP14,AVT24&lt;=AWM14,AVV24&gt;AWN14),AWP14-AWM14,IF(AND(AVT24&gt;AWM14,AVV24&lt;=AWN14),AVV24-AVT24,IF(AND(AVT24&lt;=AWM14,AVV24&lt;=AWN14),AVV24-AWM14,0))))),0)),0)</f>
        <v>　</v>
      </c>
      <c r="AWN24" s="663"/>
      <c r="AWO24" s="664"/>
      <c r="AWP24" s="662" t="str">
        <f>IFERROR(IF(OR(AVS24="日",AVS24="祝",AVS24=0,AVT24=""),"　",MAX(IF(AND(AVT24&lt;=AWP14,AVV24&gt;AWQ14),AWQ14-AWP14,IF(AVV24&lt;=AWQ14,0,IF(AND(AVT24&gt;AWP14,AVV24&gt;AWQ14),AWQ14-AVT24,0))),0)),0)</f>
        <v>　</v>
      </c>
      <c r="AWQ24" s="663"/>
      <c r="AWR24" s="664"/>
      <c r="AWS24" s="662" t="str">
        <f t="shared" si="23"/>
        <v>　</v>
      </c>
      <c r="AWT24" s="663"/>
      <c r="AWU24" s="664"/>
      <c r="AWV24" s="665" t="str">
        <f>IF(AWY24="×",TIME(0,0,0),IF(AXI4="非常勤",AVX24,AWJ24))</f>
        <v>　</v>
      </c>
      <c r="AWW24" s="666"/>
      <c r="AWX24" s="667"/>
      <c r="AWY24" s="265"/>
      <c r="AWZ24" s="665" t="str">
        <f>IF(AXC24="×",TIME(0,0,0),IF(AXI4="非常勤",AWA24,AWM24))</f>
        <v>　</v>
      </c>
      <c r="AXA24" s="666"/>
      <c r="AXB24" s="667"/>
      <c r="AXC24" s="265"/>
      <c r="AXD24" s="665" t="str">
        <f>IF(AXG24="×",TIME(0,0,0),IF(AXI4="非常勤",AWD24,AWP24))</f>
        <v>　</v>
      </c>
      <c r="AXE24" s="666"/>
      <c r="AXF24" s="667"/>
      <c r="AXG24" s="265"/>
      <c r="AXH24" s="665" t="str">
        <f>IF(AXK24="×",TIME(0,0,0),IF(AXI4="非常勤",AWG24,AWS24))</f>
        <v>　</v>
      </c>
      <c r="AXI24" s="666"/>
      <c r="AXJ24" s="667"/>
      <c r="AXK24" s="265"/>
      <c r="AXL24" s="668"/>
      <c r="AXM24" s="669"/>
      <c r="AXN24" s="668"/>
      <c r="AXO24" s="670"/>
      <c r="AXP24" s="669"/>
      <c r="AXQ24" s="671"/>
      <c r="AXR24" s="672"/>
      <c r="AXS24" s="672"/>
      <c r="AXT24" s="673"/>
      <c r="AXU24" s="263">
        <f>$A$24</f>
        <v>10</v>
      </c>
      <c r="AXV24" s="264" t="str">
        <f>$B$24</f>
        <v>土</v>
      </c>
      <c r="AXW24" s="660"/>
      <c r="AXX24" s="661"/>
      <c r="AXY24" s="660"/>
      <c r="AXZ24" s="661"/>
      <c r="AYA24" s="662" t="str">
        <f>IFERROR(IF(OR(AXV24="日",AXV24="祝",AXV24=0,AXW24=""),"　",MAX(IF(AND(AXW24&lt;=AYA14,AXY24&gt;AYB14),AYB14-AYA14,IF(AND(AXW24&gt;AYA14,AXY24&lt;=AYB14),AXY24-AXW24,IF(AND(AXW24&lt;=AYA14,AXY24&lt;=AYB14),AXY24-AYA14,IF(AND(AXW24&gt;AYA14,AXY24&gt;AYB14),AYB14-AXW24,0)))),0)),0)</f>
        <v>　</v>
      </c>
      <c r="AYB24" s="663"/>
      <c r="AYC24" s="664"/>
      <c r="AYD24" s="662" t="str">
        <f>IFERROR(IF(OR(AXV24="日",AXV24="祝",AXV24=0,AXW24=""),"　",MAX(IF(AND(AXW24&gt;AYG14,AXY24&gt;AYE14),0,IF(AND(AXW24&lt;=AYG14,AXW24&gt;AYD14,AXY24&gt;AYE14),AYG14-AXW24,IF(AND(AXW24&lt;=AYG14,AXW24&lt;=AYD14,AXY24&gt;AYE14),AYG14-AYD14,IF(AND(AXW24&gt;AYD14,AXY24&lt;=AYE14),AXY24-AXW24,IF(AND(AXW24&lt;=AYD14,AXY24&lt;=AYE14),AXY24-AYD14,0))))),0)),0)</f>
        <v>　</v>
      </c>
      <c r="AYE24" s="663"/>
      <c r="AYF24" s="664"/>
      <c r="AYG24" s="662" t="str">
        <f>IFERROR(IF(OR(AXV24="日",AXV24="祝",AXV24=0,AXW24=""),"　",MAX(IF(AND(AXW24&lt;=AYG14,AXY24&gt;AYH14),AYH14-AYG14,IF(AXY24&lt;=AYH14,0,IF(AND(AXW24&gt;AYG14,AXY24&gt;AYH14),AYH14-AXW24,0))),0)),0)</f>
        <v>　</v>
      </c>
      <c r="AYH24" s="663"/>
      <c r="AYI24" s="664"/>
      <c r="AYJ24" s="662" t="str">
        <f>IFERROR(IF(OR(AXV24="日",AXV24="祝",AXV24=0,AXW24=""),"　",MAX(IF(AXW24&gt;AYJ14,AXY24-AXW24,IF(AXW24&lt;=AYJ14,AXY24-AYJ14,0)),0)),0)</f>
        <v>　</v>
      </c>
      <c r="AYK24" s="663"/>
      <c r="AYL24" s="664"/>
      <c r="AYM24" s="662" t="str">
        <f>IFERROR(IF(OR(AXV24="日",AXV24="祝",AXV24=0,AXW24=""),"　",MAX(IF(AND(AXW24&lt;=AYM14,AXY24&gt;AYN14),AYN14-AYM14,IF(AND(AXW24&gt;AYM14,AXY24&lt;=AYN14),AXY24-AXW24,IF(AND(AXW24&lt;=AYM14,AXY24&lt;=AYN14),AXY24-AYM14,IF(AND(AXW24&gt;AYM14,AXY24&gt;AYN14),AYN14-AXW24,0)))),0)),0)</f>
        <v>　</v>
      </c>
      <c r="AYN24" s="663"/>
      <c r="AYO24" s="664"/>
      <c r="AYP24" s="662" t="str">
        <f>IFERROR(IF(OR(AXV24="日",AXV24="祝",AXV24=0,AXW24=""),"　",MAX(IF(AND(AXW24&gt;AYS14,AXY24&gt;AYQ14),0,IF(AND(AXW24&lt;=AYS14,AXW24&gt;AYP14,AXY24&gt;AYQ14),AYS14-AXW24,IF(AND(AXW24&lt;=AYS14,AXW24&lt;=AYP14,AXY24&gt;AYQ14),AYS14-AYP14,IF(AND(AXW24&gt;AYP14,AXY24&lt;=AYQ14),AXY24-AXW24,IF(AND(AXW24&lt;=AYP14,AXY24&lt;=AYQ14),AXY24-AYP14,0))))),0)),0)</f>
        <v>　</v>
      </c>
      <c r="AYQ24" s="663"/>
      <c r="AYR24" s="664"/>
      <c r="AYS24" s="662" t="str">
        <f>IFERROR(IF(OR(AXV24="日",AXV24="祝",AXV24=0,AXW24=""),"　",MAX(IF(AND(AXW24&lt;=AYS14,AXY24&gt;AYT14),AYT14-AYS14,IF(AXY24&lt;=AYT14,0,IF(AND(AXW24&gt;AYS14,AXY24&gt;AYT14),AYT14-AXW24,0))),0)),0)</f>
        <v>　</v>
      </c>
      <c r="AYT24" s="663"/>
      <c r="AYU24" s="664"/>
      <c r="AYV24" s="662" t="str">
        <f t="shared" si="24"/>
        <v>　</v>
      </c>
      <c r="AYW24" s="663"/>
      <c r="AYX24" s="664"/>
      <c r="AYY24" s="665" t="str">
        <f>IF(AZB24="×",TIME(0,0,0),IF(AZL4="非常勤",AYA24,AYM24))</f>
        <v>　</v>
      </c>
      <c r="AYZ24" s="666"/>
      <c r="AZA24" s="667"/>
      <c r="AZB24" s="265"/>
      <c r="AZC24" s="665" t="str">
        <f>IF(AZF24="×",TIME(0,0,0),IF(AZL4="非常勤",AYD24,AYP24))</f>
        <v>　</v>
      </c>
      <c r="AZD24" s="666"/>
      <c r="AZE24" s="667"/>
      <c r="AZF24" s="265"/>
      <c r="AZG24" s="665" t="str">
        <f>IF(AZJ24="×",TIME(0,0,0),IF(AZL4="非常勤",AYG24,AYS24))</f>
        <v>　</v>
      </c>
      <c r="AZH24" s="666"/>
      <c r="AZI24" s="667"/>
      <c r="AZJ24" s="265"/>
      <c r="AZK24" s="665" t="str">
        <f>IF(AZN24="×",TIME(0,0,0),IF(AZL4="非常勤",AYJ24,AYV24))</f>
        <v>　</v>
      </c>
      <c r="AZL24" s="666"/>
      <c r="AZM24" s="667"/>
      <c r="AZN24" s="265"/>
      <c r="AZO24" s="668"/>
      <c r="AZP24" s="669"/>
      <c r="AZQ24" s="668"/>
      <c r="AZR24" s="670"/>
      <c r="AZS24" s="669"/>
      <c r="AZT24" s="671"/>
      <c r="AZU24" s="672"/>
      <c r="AZV24" s="672"/>
      <c r="AZW24" s="673"/>
      <c r="AZX24" s="263">
        <f>$A$24</f>
        <v>10</v>
      </c>
      <c r="AZY24" s="264" t="str">
        <f>$B$24</f>
        <v>土</v>
      </c>
      <c r="AZZ24" s="660"/>
      <c r="BAA24" s="661"/>
      <c r="BAB24" s="660"/>
      <c r="BAC24" s="661"/>
      <c r="BAD24" s="662" t="str">
        <f>IFERROR(IF(OR(AZY24="日",AZY24="祝",AZY24=0,AZZ24=""),"　",MAX(IF(AND(AZZ24&lt;=BAD14,BAB24&gt;BAE14),BAE14-BAD14,IF(AND(AZZ24&gt;BAD14,BAB24&lt;=BAE14),BAB24-AZZ24,IF(AND(AZZ24&lt;=BAD14,BAB24&lt;=BAE14),BAB24-BAD14,IF(AND(AZZ24&gt;BAD14,BAB24&gt;BAE14),BAE14-AZZ24,0)))),0)),0)</f>
        <v>　</v>
      </c>
      <c r="BAE24" s="663"/>
      <c r="BAF24" s="664"/>
      <c r="BAG24" s="662" t="str">
        <f>IFERROR(IF(OR(AZY24="日",AZY24="祝",AZY24=0,AZZ24=""),"　",MAX(IF(AND(AZZ24&gt;BAJ14,BAB24&gt;BAH14),0,IF(AND(AZZ24&lt;=BAJ14,AZZ24&gt;BAG14,BAB24&gt;BAH14),BAJ14-AZZ24,IF(AND(AZZ24&lt;=BAJ14,AZZ24&lt;=BAG14,BAB24&gt;BAH14),BAJ14-BAG14,IF(AND(AZZ24&gt;BAG14,BAB24&lt;=BAH14),BAB24-AZZ24,IF(AND(AZZ24&lt;=BAG14,BAB24&lt;=BAH14),BAB24-BAG14,0))))),0)),0)</f>
        <v>　</v>
      </c>
      <c r="BAH24" s="663"/>
      <c r="BAI24" s="664"/>
      <c r="BAJ24" s="662" t="str">
        <f>IFERROR(IF(OR(AZY24="日",AZY24="祝",AZY24=0,AZZ24=""),"　",MAX(IF(AND(AZZ24&lt;=BAJ14,BAB24&gt;BAK14),BAK14-BAJ14,IF(BAB24&lt;=BAK14,0,IF(AND(AZZ24&gt;BAJ14,BAB24&gt;BAK14),BAK14-AZZ24,0))),0)),0)</f>
        <v>　</v>
      </c>
      <c r="BAK24" s="663"/>
      <c r="BAL24" s="664"/>
      <c r="BAM24" s="662" t="str">
        <f>IFERROR(IF(OR(AZY24="日",AZY24="祝",AZY24=0,AZZ24=""),"　",MAX(IF(AZZ24&gt;BAM14,BAB24-AZZ24,IF(AZZ24&lt;=BAM14,BAB24-BAM14,0)),0)),0)</f>
        <v>　</v>
      </c>
      <c r="BAN24" s="663"/>
      <c r="BAO24" s="664"/>
      <c r="BAP24" s="662" t="str">
        <f>IFERROR(IF(OR(AZY24="日",AZY24="祝",AZY24=0,AZZ24=""),"　",MAX(IF(AND(AZZ24&lt;=BAP14,BAB24&gt;BAQ14),BAQ14-BAP14,IF(AND(AZZ24&gt;BAP14,BAB24&lt;=BAQ14),BAB24-AZZ24,IF(AND(AZZ24&lt;=BAP14,BAB24&lt;=BAQ14),BAB24-BAP14,IF(AND(AZZ24&gt;BAP14,BAB24&gt;BAQ14),BAQ14-AZZ24,0)))),0)),0)</f>
        <v>　</v>
      </c>
      <c r="BAQ24" s="663"/>
      <c r="BAR24" s="664"/>
      <c r="BAS24" s="662" t="str">
        <f>IFERROR(IF(OR(AZY24="日",AZY24="祝",AZY24=0,AZZ24=""),"　",MAX(IF(AND(AZZ24&gt;BAV14,BAB24&gt;BAT14),0,IF(AND(AZZ24&lt;=BAV14,AZZ24&gt;BAS14,BAB24&gt;BAT14),BAV14-AZZ24,IF(AND(AZZ24&lt;=BAV14,AZZ24&lt;=BAS14,BAB24&gt;BAT14),BAV14-BAS14,IF(AND(AZZ24&gt;BAS14,BAB24&lt;=BAT14),BAB24-AZZ24,IF(AND(AZZ24&lt;=BAS14,BAB24&lt;=BAT14),BAB24-BAS14,0))))),0)),0)</f>
        <v>　</v>
      </c>
      <c r="BAT24" s="663"/>
      <c r="BAU24" s="664"/>
      <c r="BAV24" s="662" t="str">
        <f>IFERROR(IF(OR(AZY24="日",AZY24="祝",AZY24=0,AZZ24=""),"　",MAX(IF(AND(AZZ24&lt;=BAV14,BAB24&gt;BAW14),BAW14-BAV14,IF(BAB24&lt;=BAW14,0,IF(AND(AZZ24&gt;BAV14,BAB24&gt;BAW14),BAW14-AZZ24,0))),0)),0)</f>
        <v>　</v>
      </c>
      <c r="BAW24" s="663"/>
      <c r="BAX24" s="664"/>
      <c r="BAY24" s="662" t="str">
        <f t="shared" si="25"/>
        <v>　</v>
      </c>
      <c r="BAZ24" s="663"/>
      <c r="BBA24" s="664"/>
      <c r="BBB24" s="665" t="str">
        <f>IF(BBE24="×",TIME(0,0,0),IF(BBO4="非常勤",BAD24,BAP24))</f>
        <v>　</v>
      </c>
      <c r="BBC24" s="666"/>
      <c r="BBD24" s="667"/>
      <c r="BBE24" s="265"/>
      <c r="BBF24" s="665" t="str">
        <f>IF(BBI24="×",TIME(0,0,0),IF(BBO4="非常勤",BAG24,BAS24))</f>
        <v>　</v>
      </c>
      <c r="BBG24" s="666"/>
      <c r="BBH24" s="667"/>
      <c r="BBI24" s="265"/>
      <c r="BBJ24" s="665" t="str">
        <f>IF(BBM24="×",TIME(0,0,0),IF(BBO4="非常勤",BAJ24,BAV24))</f>
        <v>　</v>
      </c>
      <c r="BBK24" s="666"/>
      <c r="BBL24" s="667"/>
      <c r="BBM24" s="265"/>
      <c r="BBN24" s="665" t="str">
        <f>IF(BBQ24="×",TIME(0,0,0),IF(BBO4="非常勤",BAM24,BAY24))</f>
        <v>　</v>
      </c>
      <c r="BBO24" s="666"/>
      <c r="BBP24" s="667"/>
      <c r="BBQ24" s="265"/>
      <c r="BBR24" s="668"/>
      <c r="BBS24" s="669"/>
      <c r="BBT24" s="668"/>
      <c r="BBU24" s="670"/>
      <c r="BBV24" s="669"/>
      <c r="BBW24" s="671"/>
      <c r="BBX24" s="672"/>
      <c r="BBY24" s="672"/>
      <c r="BBZ24" s="673"/>
      <c r="BCA24" s="263">
        <f>$A$24</f>
        <v>10</v>
      </c>
      <c r="BCB24" s="264" t="str">
        <f>$B$24</f>
        <v>土</v>
      </c>
      <c r="BCC24" s="660"/>
      <c r="BCD24" s="661"/>
      <c r="BCE24" s="660"/>
      <c r="BCF24" s="661"/>
      <c r="BCG24" s="662" t="str">
        <f>IFERROR(IF(OR(BCB24="日",BCB24="祝",BCB24=0,BCC24=""),"　",MAX(IF(AND(BCC24&lt;=BCG14,BCE24&gt;BCH14),BCH14-BCG14,IF(AND(BCC24&gt;BCG14,BCE24&lt;=BCH14),BCE24-BCC24,IF(AND(BCC24&lt;=BCG14,BCE24&lt;=BCH14),BCE24-BCG14,IF(AND(BCC24&gt;BCG14,BCE24&gt;BCH14),BCH14-BCC24,0)))),0)),0)</f>
        <v>　</v>
      </c>
      <c r="BCH24" s="663"/>
      <c r="BCI24" s="664"/>
      <c r="BCJ24" s="662" t="str">
        <f>IFERROR(IF(OR(BCB24="日",BCB24="祝",BCB24=0,BCC24=""),"　",MAX(IF(AND(BCC24&gt;BCM14,BCE24&gt;BCK14),0,IF(AND(BCC24&lt;=BCM14,BCC24&gt;BCJ14,BCE24&gt;BCK14),BCM14-BCC24,IF(AND(BCC24&lt;=BCM14,BCC24&lt;=BCJ14,BCE24&gt;BCK14),BCM14-BCJ14,IF(AND(BCC24&gt;BCJ14,BCE24&lt;=BCK14),BCE24-BCC24,IF(AND(BCC24&lt;=BCJ14,BCE24&lt;=BCK14),BCE24-BCJ14,0))))),0)),0)</f>
        <v>　</v>
      </c>
      <c r="BCK24" s="663"/>
      <c r="BCL24" s="664"/>
      <c r="BCM24" s="662" t="str">
        <f>IFERROR(IF(OR(BCB24="日",BCB24="祝",BCB24=0,BCC24=""),"　",MAX(IF(AND(BCC24&lt;=BCM14,BCE24&gt;BCN14),BCN14-BCM14,IF(BCE24&lt;=BCN14,0,IF(AND(BCC24&gt;BCM14,BCE24&gt;BCN14),BCN14-BCC24,0))),0)),0)</f>
        <v>　</v>
      </c>
      <c r="BCN24" s="663"/>
      <c r="BCO24" s="664"/>
      <c r="BCP24" s="662" t="str">
        <f>IFERROR(IF(OR(BCB24="日",BCB24="祝",BCB24=0,BCC24=""),"　",MAX(IF(BCC24&gt;BCP14,BCE24-BCC24,IF(BCC24&lt;=BCP14,BCE24-BCP14,0)),0)),0)</f>
        <v>　</v>
      </c>
      <c r="BCQ24" s="663"/>
      <c r="BCR24" s="664"/>
      <c r="BCS24" s="662" t="str">
        <f>IFERROR(IF(OR(BCB24="日",BCB24="祝",BCB24=0,BCC24=""),"　",MAX(IF(AND(BCC24&lt;=BCS14,BCE24&gt;BCT14),BCT14-BCS14,IF(AND(BCC24&gt;BCS14,BCE24&lt;=BCT14),BCE24-BCC24,IF(AND(BCC24&lt;=BCS14,BCE24&lt;=BCT14),BCE24-BCS14,IF(AND(BCC24&gt;BCS14,BCE24&gt;BCT14),BCT14-BCC24,0)))),0)),0)</f>
        <v>　</v>
      </c>
      <c r="BCT24" s="663"/>
      <c r="BCU24" s="664"/>
      <c r="BCV24" s="662" t="str">
        <f>IFERROR(IF(OR(BCB24="日",BCB24="祝",BCB24=0,BCC24=""),"　",MAX(IF(AND(BCC24&gt;BCY14,BCE24&gt;BCW14),0,IF(AND(BCC24&lt;=BCY14,BCC24&gt;BCV14,BCE24&gt;BCW14),BCY14-BCC24,IF(AND(BCC24&lt;=BCY14,BCC24&lt;=BCV14,BCE24&gt;BCW14),BCY14-BCV14,IF(AND(BCC24&gt;BCV14,BCE24&lt;=BCW14),BCE24-BCC24,IF(AND(BCC24&lt;=BCV14,BCE24&lt;=BCW14),BCE24-BCV14,0))))),0)),0)</f>
        <v>　</v>
      </c>
      <c r="BCW24" s="663"/>
      <c r="BCX24" s="664"/>
      <c r="BCY24" s="662" t="str">
        <f>IFERROR(IF(OR(BCB24="日",BCB24="祝",BCB24=0,BCC24=""),"　",MAX(IF(AND(BCC24&lt;=BCY14,BCE24&gt;BCZ14),BCZ14-BCY14,IF(BCE24&lt;=BCZ14,0,IF(AND(BCC24&gt;BCY14,BCE24&gt;BCZ14),BCZ14-BCC24,0))),0)),0)</f>
        <v>　</v>
      </c>
      <c r="BCZ24" s="663"/>
      <c r="BDA24" s="664"/>
      <c r="BDB24" s="662" t="str">
        <f t="shared" si="26"/>
        <v>　</v>
      </c>
      <c r="BDC24" s="663"/>
      <c r="BDD24" s="664"/>
      <c r="BDE24" s="665" t="str">
        <f>IF(BDH24="×",TIME(0,0,0),IF(BDR4="非常勤",BCG24,BCS24))</f>
        <v>　</v>
      </c>
      <c r="BDF24" s="666"/>
      <c r="BDG24" s="667"/>
      <c r="BDH24" s="265"/>
      <c r="BDI24" s="665" t="str">
        <f>IF(BDL24="×",TIME(0,0,0),IF(BDR4="非常勤",BCJ24,BCV24))</f>
        <v>　</v>
      </c>
      <c r="BDJ24" s="666"/>
      <c r="BDK24" s="667"/>
      <c r="BDL24" s="265"/>
      <c r="BDM24" s="665" t="str">
        <f>IF(BDP24="×",TIME(0,0,0),IF(BDR4="非常勤",BCM24,BCY24))</f>
        <v>　</v>
      </c>
      <c r="BDN24" s="666"/>
      <c r="BDO24" s="667"/>
      <c r="BDP24" s="265"/>
      <c r="BDQ24" s="665" t="str">
        <f>IF(BDT24="×",TIME(0,0,0),IF(BDR4="非常勤",BCP24,BDB24))</f>
        <v>　</v>
      </c>
      <c r="BDR24" s="666"/>
      <c r="BDS24" s="667"/>
      <c r="BDT24" s="265"/>
      <c r="BDU24" s="668"/>
      <c r="BDV24" s="669"/>
      <c r="BDW24" s="668"/>
      <c r="BDX24" s="670"/>
      <c r="BDY24" s="669"/>
      <c r="BDZ24" s="671"/>
      <c r="BEA24" s="672"/>
      <c r="BEB24" s="672"/>
      <c r="BEC24" s="673"/>
      <c r="BED24" s="263">
        <f>$A$24</f>
        <v>10</v>
      </c>
      <c r="BEE24" s="264" t="str">
        <f>$B$24</f>
        <v>土</v>
      </c>
      <c r="BEF24" s="660"/>
      <c r="BEG24" s="661"/>
      <c r="BEH24" s="660"/>
      <c r="BEI24" s="661"/>
      <c r="BEJ24" s="662" t="str">
        <f>IFERROR(IF(OR(BEE24="日",BEE24="祝",BEE24=0,BEF24=""),"　",MAX(IF(AND(BEF24&lt;=BEJ14,BEH24&gt;BEK14),BEK14-BEJ14,IF(AND(BEF24&gt;BEJ14,BEH24&lt;=BEK14),BEH24-BEF24,IF(AND(BEF24&lt;=BEJ14,BEH24&lt;=BEK14),BEH24-BEJ14,IF(AND(BEF24&gt;BEJ14,BEH24&gt;BEK14),BEK14-BEF24,0)))),0)),0)</f>
        <v>　</v>
      </c>
      <c r="BEK24" s="663"/>
      <c r="BEL24" s="664"/>
      <c r="BEM24" s="662" t="str">
        <f>IFERROR(IF(OR(BEE24="日",BEE24="祝",BEE24=0,BEF24=""),"　",MAX(IF(AND(BEF24&gt;BEP14,BEH24&gt;BEN14),0,IF(AND(BEF24&lt;=BEP14,BEF24&gt;BEM14,BEH24&gt;BEN14),BEP14-BEF24,IF(AND(BEF24&lt;=BEP14,BEF24&lt;=BEM14,BEH24&gt;BEN14),BEP14-BEM14,IF(AND(BEF24&gt;BEM14,BEH24&lt;=BEN14),BEH24-BEF24,IF(AND(BEF24&lt;=BEM14,BEH24&lt;=BEN14),BEH24-BEM14,0))))),0)),0)</f>
        <v>　</v>
      </c>
      <c r="BEN24" s="663"/>
      <c r="BEO24" s="664"/>
      <c r="BEP24" s="662" t="str">
        <f>IFERROR(IF(OR(BEE24="日",BEE24="祝",BEE24=0,BEF24=""),"　",MAX(IF(AND(BEF24&lt;=BEP14,BEH24&gt;BEQ14),BEQ14-BEP14,IF(BEH24&lt;=BEQ14,0,IF(AND(BEF24&gt;BEP14,BEH24&gt;BEQ14),BEQ14-BEF24,0))),0)),0)</f>
        <v>　</v>
      </c>
      <c r="BEQ24" s="663"/>
      <c r="BER24" s="664"/>
      <c r="BES24" s="662" t="str">
        <f>IFERROR(IF(OR(BEE24="日",BEE24="祝",BEE24=0,BEF24=""),"　",MAX(IF(BEF24&gt;BES14,BEH24-BEF24,IF(BEF24&lt;=BES14,BEH24-BES14,0)),0)),0)</f>
        <v>　</v>
      </c>
      <c r="BET24" s="663"/>
      <c r="BEU24" s="664"/>
      <c r="BEV24" s="662" t="str">
        <f>IFERROR(IF(OR(BEE24="日",BEE24="祝",BEE24=0,BEF24=""),"　",MAX(IF(AND(BEF24&lt;=BEV14,BEH24&gt;BEW14),BEW14-BEV14,IF(AND(BEF24&gt;BEV14,BEH24&lt;=BEW14),BEH24-BEF24,IF(AND(BEF24&lt;=BEV14,BEH24&lt;=BEW14),BEH24-BEV14,IF(AND(BEF24&gt;BEV14,BEH24&gt;BEW14),BEW14-BEF24,0)))),0)),0)</f>
        <v>　</v>
      </c>
      <c r="BEW24" s="663"/>
      <c r="BEX24" s="664"/>
      <c r="BEY24" s="662" t="str">
        <f>IFERROR(IF(OR(BEE24="日",BEE24="祝",BEE24=0,BEF24=""),"　",MAX(IF(AND(BEF24&gt;BFB14,BEH24&gt;BEZ14),0,IF(AND(BEF24&lt;=BFB14,BEF24&gt;BEY14,BEH24&gt;BEZ14),BFB14-BEF24,IF(AND(BEF24&lt;=BFB14,BEF24&lt;=BEY14,BEH24&gt;BEZ14),BFB14-BEY14,IF(AND(BEF24&gt;BEY14,BEH24&lt;=BEZ14),BEH24-BEF24,IF(AND(BEF24&lt;=BEY14,BEH24&lt;=BEZ14),BEH24-BEY14,0))))),0)),0)</f>
        <v>　</v>
      </c>
      <c r="BEZ24" s="663"/>
      <c r="BFA24" s="664"/>
      <c r="BFB24" s="662" t="str">
        <f>IFERROR(IF(OR(BEE24="日",BEE24="祝",BEE24=0,BEF24=""),"　",MAX(IF(AND(BEF24&lt;=BFB14,BEH24&gt;BFC14),BFC14-BFB14,IF(BEH24&lt;=BFC14,0,IF(AND(BEF24&gt;BFB14,BEH24&gt;BFC14),BFC14-BEF24,0))),0)),0)</f>
        <v>　</v>
      </c>
      <c r="BFC24" s="663"/>
      <c r="BFD24" s="664"/>
      <c r="BFE24" s="662" t="str">
        <f t="shared" si="27"/>
        <v>　</v>
      </c>
      <c r="BFF24" s="663"/>
      <c r="BFG24" s="664"/>
      <c r="BFH24" s="665" t="str">
        <f>IF(BFK24="×",TIME(0,0,0),IF(BFU4="非常勤",BEJ24,BEV24))</f>
        <v>　</v>
      </c>
      <c r="BFI24" s="666"/>
      <c r="BFJ24" s="667"/>
      <c r="BFK24" s="265"/>
      <c r="BFL24" s="665" t="str">
        <f>IF(BFO24="×",TIME(0,0,0),IF(BFU4="非常勤",BEM24,BEY24))</f>
        <v>　</v>
      </c>
      <c r="BFM24" s="666"/>
      <c r="BFN24" s="667"/>
      <c r="BFO24" s="265"/>
      <c r="BFP24" s="665" t="str">
        <f>IF(BFS24="×",TIME(0,0,0),IF(BFU4="非常勤",BEP24,BFB24))</f>
        <v>　</v>
      </c>
      <c r="BFQ24" s="666"/>
      <c r="BFR24" s="667"/>
      <c r="BFS24" s="265"/>
      <c r="BFT24" s="665" t="str">
        <f>IF(BFW24="×",TIME(0,0,0),IF(BFU4="非常勤",BES24,BFE24))</f>
        <v>　</v>
      </c>
      <c r="BFU24" s="666"/>
      <c r="BFV24" s="667"/>
      <c r="BFW24" s="265"/>
      <c r="BFX24" s="668"/>
      <c r="BFY24" s="669"/>
      <c r="BFZ24" s="668"/>
      <c r="BGA24" s="670"/>
      <c r="BGB24" s="669"/>
      <c r="BGC24" s="671"/>
      <c r="BGD24" s="672"/>
      <c r="BGE24" s="672"/>
      <c r="BGF24" s="673"/>
      <c r="BGG24" s="263">
        <f>$A$24</f>
        <v>10</v>
      </c>
      <c r="BGH24" s="264" t="str">
        <f>$B$24</f>
        <v>土</v>
      </c>
      <c r="BGI24" s="660"/>
      <c r="BGJ24" s="661"/>
      <c r="BGK24" s="660"/>
      <c r="BGL24" s="661"/>
      <c r="BGM24" s="662" t="str">
        <f>IFERROR(IF(OR(BGH24="日",BGH24="祝",BGH24=0,BGI24=""),"　",MAX(IF(AND(BGI24&lt;=BGM14,BGK24&gt;BGN14),BGN14-BGM14,IF(AND(BGI24&gt;BGM14,BGK24&lt;=BGN14),BGK24-BGI24,IF(AND(BGI24&lt;=BGM14,BGK24&lt;=BGN14),BGK24-BGM14,IF(AND(BGI24&gt;BGM14,BGK24&gt;BGN14),BGN14-BGI24,0)))),0)),0)</f>
        <v>　</v>
      </c>
      <c r="BGN24" s="663"/>
      <c r="BGO24" s="664"/>
      <c r="BGP24" s="662" t="str">
        <f>IFERROR(IF(OR(BGH24="日",BGH24="祝",BGH24=0,BGI24=""),"　",MAX(IF(AND(BGI24&gt;BGS14,BGK24&gt;BGQ14),0,IF(AND(BGI24&lt;=BGS14,BGI24&gt;BGP14,BGK24&gt;BGQ14),BGS14-BGI24,IF(AND(BGI24&lt;=BGS14,BGI24&lt;=BGP14,BGK24&gt;BGQ14),BGS14-BGP14,IF(AND(BGI24&gt;BGP14,BGK24&lt;=BGQ14),BGK24-BGI24,IF(AND(BGI24&lt;=BGP14,BGK24&lt;=BGQ14),BGK24-BGP14,0))))),0)),0)</f>
        <v>　</v>
      </c>
      <c r="BGQ24" s="663"/>
      <c r="BGR24" s="664"/>
      <c r="BGS24" s="662" t="str">
        <f>IFERROR(IF(OR(BGH24="日",BGH24="祝",BGH24=0,BGI24=""),"　",MAX(IF(AND(BGI24&lt;=BGS14,BGK24&gt;BGT14),BGT14-BGS14,IF(BGK24&lt;=BGT14,0,IF(AND(BGI24&gt;BGS14,BGK24&gt;BGT14),BGT14-BGI24,0))),0)),0)</f>
        <v>　</v>
      </c>
      <c r="BGT24" s="663"/>
      <c r="BGU24" s="664"/>
      <c r="BGV24" s="662" t="str">
        <f>IFERROR(IF(OR(BGH24="日",BGH24="祝",BGH24=0,BGI24=""),"　",MAX(IF(BGI24&gt;BGV14,BGK24-BGI24,IF(BGI24&lt;=BGV14,BGK24-BGV14,0)),0)),0)</f>
        <v>　</v>
      </c>
      <c r="BGW24" s="663"/>
      <c r="BGX24" s="664"/>
      <c r="BGY24" s="662" t="str">
        <f>IFERROR(IF(OR(BGH24="日",BGH24="祝",BGH24=0,BGI24=""),"　",MAX(IF(AND(BGI24&lt;=BGY14,BGK24&gt;BGZ14),BGZ14-BGY14,IF(AND(BGI24&gt;BGY14,BGK24&lt;=BGZ14),BGK24-BGI24,IF(AND(BGI24&lt;=BGY14,BGK24&lt;=BGZ14),BGK24-BGY14,IF(AND(BGI24&gt;BGY14,BGK24&gt;BGZ14),BGZ14-BGI24,0)))),0)),0)</f>
        <v>　</v>
      </c>
      <c r="BGZ24" s="663"/>
      <c r="BHA24" s="664"/>
      <c r="BHB24" s="662" t="str">
        <f>IFERROR(IF(OR(BGH24="日",BGH24="祝",BGH24=0,BGI24=""),"　",MAX(IF(AND(BGI24&gt;BHE14,BGK24&gt;BHC14),0,IF(AND(BGI24&lt;=BHE14,BGI24&gt;BHB14,BGK24&gt;BHC14),BHE14-BGI24,IF(AND(BGI24&lt;=BHE14,BGI24&lt;=BHB14,BGK24&gt;BHC14),BHE14-BHB14,IF(AND(BGI24&gt;BHB14,BGK24&lt;=BHC14),BGK24-BGI24,IF(AND(BGI24&lt;=BHB14,BGK24&lt;=BHC14),BGK24-BHB14,0))))),0)),0)</f>
        <v>　</v>
      </c>
      <c r="BHC24" s="663"/>
      <c r="BHD24" s="664"/>
      <c r="BHE24" s="662" t="str">
        <f>IFERROR(IF(OR(BGH24="日",BGH24="祝",BGH24=0,BGI24=""),"　",MAX(IF(AND(BGI24&lt;=BHE14,BGK24&gt;BHF14),BHF14-BHE14,IF(BGK24&lt;=BHF14,0,IF(AND(BGI24&gt;BHE14,BGK24&gt;BHF14),BHF14-BGI24,0))),0)),0)</f>
        <v>　</v>
      </c>
      <c r="BHF24" s="663"/>
      <c r="BHG24" s="664"/>
      <c r="BHH24" s="662" t="str">
        <f t="shared" si="28"/>
        <v>　</v>
      </c>
      <c r="BHI24" s="663"/>
      <c r="BHJ24" s="664"/>
      <c r="BHK24" s="665" t="str">
        <f>IF(BHN24="×",TIME(0,0,0),IF(BHX4="非常勤",BGM24,BGY24))</f>
        <v>　</v>
      </c>
      <c r="BHL24" s="666"/>
      <c r="BHM24" s="667"/>
      <c r="BHN24" s="265"/>
      <c r="BHO24" s="665" t="str">
        <f>IF(BHR24="×",TIME(0,0,0),IF(BHX4="非常勤",BGP24,BHB24))</f>
        <v>　</v>
      </c>
      <c r="BHP24" s="666"/>
      <c r="BHQ24" s="667"/>
      <c r="BHR24" s="265"/>
      <c r="BHS24" s="665" t="str">
        <f>IF(BHV24="×",TIME(0,0,0),IF(BHX4="非常勤",BGS24,BHE24))</f>
        <v>　</v>
      </c>
      <c r="BHT24" s="666"/>
      <c r="BHU24" s="667"/>
      <c r="BHV24" s="265"/>
      <c r="BHW24" s="665" t="str">
        <f>IF(BHZ24="×",TIME(0,0,0),IF(BHX4="非常勤",BGV24,BHH24))</f>
        <v>　</v>
      </c>
      <c r="BHX24" s="666"/>
      <c r="BHY24" s="667"/>
      <c r="BHZ24" s="265"/>
      <c r="BIA24" s="668"/>
      <c r="BIB24" s="669"/>
      <c r="BIC24" s="668"/>
      <c r="BID24" s="670"/>
      <c r="BIE24" s="669"/>
      <c r="BIF24" s="671"/>
      <c r="BIG24" s="672"/>
      <c r="BIH24" s="672"/>
      <c r="BII24" s="673"/>
      <c r="BIJ24" s="263">
        <f>$A$24</f>
        <v>10</v>
      </c>
      <c r="BIK24" s="264" t="str">
        <f>$B$24</f>
        <v>土</v>
      </c>
      <c r="BIL24" s="660"/>
      <c r="BIM24" s="661"/>
      <c r="BIN24" s="660"/>
      <c r="BIO24" s="661"/>
      <c r="BIP24" s="662" t="str">
        <f>IFERROR(IF(OR(BIK24="日",BIK24="祝",BIK24=0,BIL24=""),"　",MAX(IF(AND(BIL24&lt;=BIP14,BIN24&gt;BIQ14),BIQ14-BIP14,IF(AND(BIL24&gt;BIP14,BIN24&lt;=BIQ14),BIN24-BIL24,IF(AND(BIL24&lt;=BIP14,BIN24&lt;=BIQ14),BIN24-BIP14,IF(AND(BIL24&gt;BIP14,BIN24&gt;BIQ14),BIQ14-BIL24,0)))),0)),0)</f>
        <v>　</v>
      </c>
      <c r="BIQ24" s="663"/>
      <c r="BIR24" s="664"/>
      <c r="BIS24" s="662" t="str">
        <f>IFERROR(IF(OR(BIK24="日",BIK24="祝",BIK24=0,BIL24=""),"　",MAX(IF(AND(BIL24&gt;BIV14,BIN24&gt;BIT14),0,IF(AND(BIL24&lt;=BIV14,BIL24&gt;BIS14,BIN24&gt;BIT14),BIV14-BIL24,IF(AND(BIL24&lt;=BIV14,BIL24&lt;=BIS14,BIN24&gt;BIT14),BIV14-BIS14,IF(AND(BIL24&gt;BIS14,BIN24&lt;=BIT14),BIN24-BIL24,IF(AND(BIL24&lt;=BIS14,BIN24&lt;=BIT14),BIN24-BIS14,0))))),0)),0)</f>
        <v>　</v>
      </c>
      <c r="BIT24" s="663"/>
      <c r="BIU24" s="664"/>
      <c r="BIV24" s="662" t="str">
        <f>IFERROR(IF(OR(BIK24="日",BIK24="祝",BIK24=0,BIL24=""),"　",MAX(IF(AND(BIL24&lt;=BIV14,BIN24&gt;BIW14),BIW14-BIV14,IF(BIN24&lt;=BIW14,0,IF(AND(BIL24&gt;BIV14,BIN24&gt;BIW14),BIW14-BIL24,0))),0)),0)</f>
        <v>　</v>
      </c>
      <c r="BIW24" s="663"/>
      <c r="BIX24" s="664"/>
      <c r="BIY24" s="662" t="str">
        <f>IFERROR(IF(OR(BIK24="日",BIK24="祝",BIK24=0,BIL24=""),"　",MAX(IF(BIL24&gt;BIY14,BIN24-BIL24,IF(BIL24&lt;=BIY14,BIN24-BIY14,0)),0)),0)</f>
        <v>　</v>
      </c>
      <c r="BIZ24" s="663"/>
      <c r="BJA24" s="664"/>
      <c r="BJB24" s="662" t="str">
        <f>IFERROR(IF(OR(BIK24="日",BIK24="祝",BIK24=0,BIL24=""),"　",MAX(IF(AND(BIL24&lt;=BJB14,BIN24&gt;BJC14),BJC14-BJB14,IF(AND(BIL24&gt;BJB14,BIN24&lt;=BJC14),BIN24-BIL24,IF(AND(BIL24&lt;=BJB14,BIN24&lt;=BJC14),BIN24-BJB14,IF(AND(BIL24&gt;BJB14,BIN24&gt;BJC14),BJC14-BIL24,0)))),0)),0)</f>
        <v>　</v>
      </c>
      <c r="BJC24" s="663"/>
      <c r="BJD24" s="664"/>
      <c r="BJE24" s="662" t="str">
        <f>IFERROR(IF(OR(BIK24="日",BIK24="祝",BIK24=0,BIL24=""),"　",MAX(IF(AND(BIL24&gt;BJH14,BIN24&gt;BJF14),0,IF(AND(BIL24&lt;=BJH14,BIL24&gt;BJE14,BIN24&gt;BJF14),BJH14-BIL24,IF(AND(BIL24&lt;=BJH14,BIL24&lt;=BJE14,BIN24&gt;BJF14),BJH14-BJE14,IF(AND(BIL24&gt;BJE14,BIN24&lt;=BJF14),BIN24-BIL24,IF(AND(BIL24&lt;=BJE14,BIN24&lt;=BJF14),BIN24-BJE14,0))))),0)),0)</f>
        <v>　</v>
      </c>
      <c r="BJF24" s="663"/>
      <c r="BJG24" s="664"/>
      <c r="BJH24" s="662" t="str">
        <f>IFERROR(IF(OR(BIK24="日",BIK24="祝",BIK24=0,BIL24=""),"　",MAX(IF(AND(BIL24&lt;=BJH14,BIN24&gt;BJI14),BJI14-BJH14,IF(BIN24&lt;=BJI14,0,IF(AND(BIL24&gt;BJH14,BIN24&gt;BJI14),BJI14-BIL24,0))),0)),0)</f>
        <v>　</v>
      </c>
      <c r="BJI24" s="663"/>
      <c r="BJJ24" s="664"/>
      <c r="BJK24" s="662" t="str">
        <f t="shared" si="29"/>
        <v>　</v>
      </c>
      <c r="BJL24" s="663"/>
      <c r="BJM24" s="664"/>
      <c r="BJN24" s="665" t="str">
        <f>IF(BJQ24="×",TIME(0,0,0),IF(BKA4="非常勤",BIP24,BJB24))</f>
        <v>　</v>
      </c>
      <c r="BJO24" s="666"/>
      <c r="BJP24" s="667"/>
      <c r="BJQ24" s="265"/>
      <c r="BJR24" s="665" t="str">
        <f>IF(BJU24="×",TIME(0,0,0),IF(BKA4="非常勤",BIS24,BJE24))</f>
        <v>　</v>
      </c>
      <c r="BJS24" s="666"/>
      <c r="BJT24" s="667"/>
      <c r="BJU24" s="265"/>
      <c r="BJV24" s="665" t="str">
        <f>IF(BJY24="×",TIME(0,0,0),IF(BKA4="非常勤",BIV24,BJH24))</f>
        <v>　</v>
      </c>
      <c r="BJW24" s="666"/>
      <c r="BJX24" s="667"/>
      <c r="BJY24" s="265"/>
      <c r="BJZ24" s="665" t="str">
        <f>IF(BKC24="×",TIME(0,0,0),IF(BKA4="非常勤",BIY24,BJK24))</f>
        <v>　</v>
      </c>
      <c r="BKA24" s="666"/>
      <c r="BKB24" s="667"/>
      <c r="BKC24" s="265"/>
      <c r="BKD24" s="668"/>
      <c r="BKE24" s="669"/>
      <c r="BKF24" s="668"/>
      <c r="BKG24" s="670"/>
      <c r="BKH24" s="669"/>
      <c r="BKI24" s="671"/>
      <c r="BKJ24" s="672"/>
      <c r="BKK24" s="672"/>
      <c r="BKL24" s="673"/>
      <c r="BKM24" s="263">
        <f>$A$24</f>
        <v>10</v>
      </c>
      <c r="BKN24" s="264" t="str">
        <f>$B$24</f>
        <v>土</v>
      </c>
      <c r="BKO24" s="660"/>
      <c r="BKP24" s="661"/>
      <c r="BKQ24" s="660"/>
      <c r="BKR24" s="661"/>
      <c r="BKS24" s="662" t="str">
        <f>IFERROR(IF(OR(BKN24="日",BKN24="祝",BKN24=0,BKO24=""),"　",MAX(IF(AND(BKO24&lt;=BKS14,BKQ24&gt;BKT14),BKT14-BKS14,IF(AND(BKO24&gt;BKS14,BKQ24&lt;=BKT14),BKQ24-BKO24,IF(AND(BKO24&lt;=BKS14,BKQ24&lt;=BKT14),BKQ24-BKS14,IF(AND(BKO24&gt;BKS14,BKQ24&gt;BKT14),BKT14-BKO24,0)))),0)),0)</f>
        <v>　</v>
      </c>
      <c r="BKT24" s="663"/>
      <c r="BKU24" s="664"/>
      <c r="BKV24" s="662" t="str">
        <f>IFERROR(IF(OR(BKN24="日",BKN24="祝",BKN24=0,BKO24=""),"　",MAX(IF(AND(BKO24&gt;BKY14,BKQ24&gt;BKW14),0,IF(AND(BKO24&lt;=BKY14,BKO24&gt;BKV14,BKQ24&gt;BKW14),BKY14-BKO24,IF(AND(BKO24&lt;=BKY14,BKO24&lt;=BKV14,BKQ24&gt;BKW14),BKY14-BKV14,IF(AND(BKO24&gt;BKV14,BKQ24&lt;=BKW14),BKQ24-BKO24,IF(AND(BKO24&lt;=BKV14,BKQ24&lt;=BKW14),BKQ24-BKV14,0))))),0)),0)</f>
        <v>　</v>
      </c>
      <c r="BKW24" s="663"/>
      <c r="BKX24" s="664"/>
      <c r="BKY24" s="662" t="str">
        <f>IFERROR(IF(OR(BKN24="日",BKN24="祝",BKN24=0,BKO24=""),"　",MAX(IF(AND(BKO24&lt;=BKY14,BKQ24&gt;BKZ14),BKZ14-BKY14,IF(BKQ24&lt;=BKZ14,0,IF(AND(BKO24&gt;BKY14,BKQ24&gt;BKZ14),BKZ14-BKO24,0))),0)),0)</f>
        <v>　</v>
      </c>
      <c r="BKZ24" s="663"/>
      <c r="BLA24" s="664"/>
      <c r="BLB24" s="662" t="str">
        <f>IFERROR(IF(OR(BKN24="日",BKN24="祝",BKN24=0,BKO24=""),"　",MAX(IF(BKO24&gt;BLB14,BKQ24-BKO24,IF(BKO24&lt;=BLB14,BKQ24-BLB14,0)),0)),0)</f>
        <v>　</v>
      </c>
      <c r="BLC24" s="663"/>
      <c r="BLD24" s="664"/>
      <c r="BLE24" s="662" t="str">
        <f>IFERROR(IF(OR(BKN24="日",BKN24="祝",BKN24=0,BKO24=""),"　",MAX(IF(AND(BKO24&lt;=BLE14,BKQ24&gt;BLF14),BLF14-BLE14,IF(AND(BKO24&gt;BLE14,BKQ24&lt;=BLF14),BKQ24-BKO24,IF(AND(BKO24&lt;=BLE14,BKQ24&lt;=BLF14),BKQ24-BLE14,IF(AND(BKO24&gt;BLE14,BKQ24&gt;BLF14),BLF14-BKO24,0)))),0)),0)</f>
        <v>　</v>
      </c>
      <c r="BLF24" s="663"/>
      <c r="BLG24" s="664"/>
      <c r="BLH24" s="662" t="str">
        <f>IFERROR(IF(OR(BKN24="日",BKN24="祝",BKN24=0,BKO24=""),"　",MAX(IF(AND(BKO24&gt;BLK14,BKQ24&gt;BLI14),0,IF(AND(BKO24&lt;=BLK14,BKO24&gt;BLH14,BKQ24&gt;BLI14),BLK14-BKO24,IF(AND(BKO24&lt;=BLK14,BKO24&lt;=BLH14,BKQ24&gt;BLI14),BLK14-BLH14,IF(AND(BKO24&gt;BLH14,BKQ24&lt;=BLI14),BKQ24-BKO24,IF(AND(BKO24&lt;=BLH14,BKQ24&lt;=BLI14),BKQ24-BLH14,0))))),0)),0)</f>
        <v>　</v>
      </c>
      <c r="BLI24" s="663"/>
      <c r="BLJ24" s="664"/>
      <c r="BLK24" s="662" t="str">
        <f>IFERROR(IF(OR(BKN24="日",BKN24="祝",BKN24=0,BKO24=""),"　",MAX(IF(AND(BKO24&lt;=BLK14,BKQ24&gt;BLL14),BLL14-BLK14,IF(BKQ24&lt;=BLL14,0,IF(AND(BKO24&gt;BLK14,BKQ24&gt;BLL14),BLL14-BKO24,0))),0)),0)</f>
        <v>　</v>
      </c>
      <c r="BLL24" s="663"/>
      <c r="BLM24" s="664"/>
      <c r="BLN24" s="662" t="str">
        <f t="shared" si="30"/>
        <v>　</v>
      </c>
      <c r="BLO24" s="663"/>
      <c r="BLP24" s="664"/>
      <c r="BLQ24" s="665" t="str">
        <f>IF(BLT24="×",TIME(0,0,0),IF(BMD4="非常勤",BKS24,BLE24))</f>
        <v>　</v>
      </c>
      <c r="BLR24" s="666"/>
      <c r="BLS24" s="667"/>
      <c r="BLT24" s="265"/>
      <c r="BLU24" s="665" t="str">
        <f>IF(BLX24="×",TIME(0,0,0),IF(BMD4="非常勤",BKV24,BLH24))</f>
        <v>　</v>
      </c>
      <c r="BLV24" s="666"/>
      <c r="BLW24" s="667"/>
      <c r="BLX24" s="265"/>
      <c r="BLY24" s="665" t="str">
        <f>IF(BMB24="×",TIME(0,0,0),IF(BMD4="非常勤",BKY24,BLK24))</f>
        <v>　</v>
      </c>
      <c r="BLZ24" s="666"/>
      <c r="BMA24" s="667"/>
      <c r="BMB24" s="265"/>
      <c r="BMC24" s="665" t="str">
        <f>IF(BMF24="×",TIME(0,0,0),IF(BMD4="非常勤",BLB24,BLN24))</f>
        <v>　</v>
      </c>
      <c r="BMD24" s="666"/>
      <c r="BME24" s="667"/>
      <c r="BMF24" s="265"/>
      <c r="BMG24" s="668"/>
      <c r="BMH24" s="669"/>
      <c r="BMI24" s="668"/>
      <c r="BMJ24" s="670"/>
      <c r="BMK24" s="669"/>
      <c r="BML24" s="671"/>
      <c r="BMM24" s="672"/>
      <c r="BMN24" s="672"/>
      <c r="BMO24" s="673"/>
      <c r="BMP24" s="263">
        <f>$A$24</f>
        <v>10</v>
      </c>
      <c r="BMQ24" s="264" t="str">
        <f>$B$24</f>
        <v>土</v>
      </c>
      <c r="BMR24" s="660"/>
      <c r="BMS24" s="661"/>
      <c r="BMT24" s="660"/>
      <c r="BMU24" s="661"/>
      <c r="BMV24" s="662" t="str">
        <f>IFERROR(IF(OR(BMQ24="日",BMQ24="祝",BMQ24=0,BMR24=""),"　",MAX(IF(AND(BMR24&lt;=BMV14,BMT24&gt;BMW14),BMW14-BMV14,IF(AND(BMR24&gt;BMV14,BMT24&lt;=BMW14),BMT24-BMR24,IF(AND(BMR24&lt;=BMV14,BMT24&lt;=BMW14),BMT24-BMV14,IF(AND(BMR24&gt;BMV14,BMT24&gt;BMW14),BMW14-BMR24,0)))),0)),0)</f>
        <v>　</v>
      </c>
      <c r="BMW24" s="663"/>
      <c r="BMX24" s="664"/>
      <c r="BMY24" s="662" t="str">
        <f>IFERROR(IF(OR(BMQ24="日",BMQ24="祝",BMQ24=0,BMR24=""),"　",MAX(IF(AND(BMR24&gt;BNB14,BMT24&gt;BMZ14),0,IF(AND(BMR24&lt;=BNB14,BMR24&gt;BMY14,BMT24&gt;BMZ14),BNB14-BMR24,IF(AND(BMR24&lt;=BNB14,BMR24&lt;=BMY14,BMT24&gt;BMZ14),BNB14-BMY14,IF(AND(BMR24&gt;BMY14,BMT24&lt;=BMZ14),BMT24-BMR24,IF(AND(BMR24&lt;=BMY14,BMT24&lt;=BMZ14),BMT24-BMY14,0))))),0)),0)</f>
        <v>　</v>
      </c>
      <c r="BMZ24" s="663"/>
      <c r="BNA24" s="664"/>
      <c r="BNB24" s="662" t="str">
        <f>IFERROR(IF(OR(BMQ24="日",BMQ24="祝",BMQ24=0,BMR24=""),"　",MAX(IF(AND(BMR24&lt;=BNB14,BMT24&gt;BNC14),BNC14-BNB14,IF(BMT24&lt;=BNC14,0,IF(AND(BMR24&gt;BNB14,BMT24&gt;BNC14),BNC14-BMR24,0))),0)),0)</f>
        <v>　</v>
      </c>
      <c r="BNC24" s="663"/>
      <c r="BND24" s="664"/>
      <c r="BNE24" s="662" t="str">
        <f>IFERROR(IF(OR(BMQ24="日",BMQ24="祝",BMQ24=0,BMR24=""),"　",MAX(IF(BMR24&gt;BNE14,BMT24-BMR24,IF(BMR24&lt;=BNE14,BMT24-BNE14,0)),0)),0)</f>
        <v>　</v>
      </c>
      <c r="BNF24" s="663"/>
      <c r="BNG24" s="664"/>
      <c r="BNH24" s="662" t="str">
        <f>IFERROR(IF(OR(BMQ24="日",BMQ24="祝",BMQ24=0,BMR24=""),"　",MAX(IF(AND(BMR24&lt;=BNH14,BMT24&gt;BNI14),BNI14-BNH14,IF(AND(BMR24&gt;BNH14,BMT24&lt;=BNI14),BMT24-BMR24,IF(AND(BMR24&lt;=BNH14,BMT24&lt;=BNI14),BMT24-BNH14,IF(AND(BMR24&gt;BNH14,BMT24&gt;BNI14),BNI14-BMR24,0)))),0)),0)</f>
        <v>　</v>
      </c>
      <c r="BNI24" s="663"/>
      <c r="BNJ24" s="664"/>
      <c r="BNK24" s="662" t="str">
        <f>IFERROR(IF(OR(BMQ24="日",BMQ24="祝",BMQ24=0,BMR24=""),"　",MAX(IF(AND(BMR24&gt;BNN14,BMT24&gt;BNL14),0,IF(AND(BMR24&lt;=BNN14,BMR24&gt;BNK14,BMT24&gt;BNL14),BNN14-BMR24,IF(AND(BMR24&lt;=BNN14,BMR24&lt;=BNK14,BMT24&gt;BNL14),BNN14-BNK14,IF(AND(BMR24&gt;BNK14,BMT24&lt;=BNL14),BMT24-BMR24,IF(AND(BMR24&lt;=BNK14,BMT24&lt;=BNL14),BMT24-BNK14,0))))),0)),0)</f>
        <v>　</v>
      </c>
      <c r="BNL24" s="663"/>
      <c r="BNM24" s="664"/>
      <c r="BNN24" s="662" t="str">
        <f>IFERROR(IF(OR(BMQ24="日",BMQ24="祝",BMQ24=0,BMR24=""),"　",MAX(IF(AND(BMR24&lt;=BNN14,BMT24&gt;BNO14),BNO14-BNN14,IF(BMT24&lt;=BNO14,0,IF(AND(BMR24&gt;BNN14,BMT24&gt;BNO14),BNO14-BMR24,0))),0)),0)</f>
        <v>　</v>
      </c>
      <c r="BNO24" s="663"/>
      <c r="BNP24" s="664"/>
      <c r="BNQ24" s="662" t="str">
        <f t="shared" si="31"/>
        <v>　</v>
      </c>
      <c r="BNR24" s="663"/>
      <c r="BNS24" s="664"/>
      <c r="BNT24" s="665" t="str">
        <f>IF(BNW24="×",TIME(0,0,0),IF(BOG4="非常勤",BMV24,BNH24))</f>
        <v>　</v>
      </c>
      <c r="BNU24" s="666"/>
      <c r="BNV24" s="667"/>
      <c r="BNW24" s="265"/>
      <c r="BNX24" s="665" t="str">
        <f>IF(BOA24="×",TIME(0,0,0),IF(BOG4="非常勤",BMY24,BNK24))</f>
        <v>　</v>
      </c>
      <c r="BNY24" s="666"/>
      <c r="BNZ24" s="667"/>
      <c r="BOA24" s="265"/>
      <c r="BOB24" s="665" t="str">
        <f>IF(BOE24="×",TIME(0,0,0),IF(BOG4="非常勤",BNB24,BNN24))</f>
        <v>　</v>
      </c>
      <c r="BOC24" s="666"/>
      <c r="BOD24" s="667"/>
      <c r="BOE24" s="265"/>
      <c r="BOF24" s="665" t="str">
        <f>IF(BOI24="×",TIME(0,0,0),IF(BOG4="非常勤",BNE24,BNQ24))</f>
        <v>　</v>
      </c>
      <c r="BOG24" s="666"/>
      <c r="BOH24" s="667"/>
      <c r="BOI24" s="265"/>
      <c r="BOJ24" s="668"/>
      <c r="BOK24" s="669"/>
      <c r="BOL24" s="668"/>
      <c r="BOM24" s="670"/>
      <c r="BON24" s="669"/>
      <c r="BOO24" s="671"/>
      <c r="BOP24" s="672"/>
      <c r="BOQ24" s="672"/>
      <c r="BOR24" s="673"/>
      <c r="BOS24" s="263">
        <f>$A$24</f>
        <v>10</v>
      </c>
      <c r="BOT24" s="264" t="str">
        <f>$B$24</f>
        <v>土</v>
      </c>
      <c r="BOU24" s="660"/>
      <c r="BOV24" s="661"/>
      <c r="BOW24" s="660"/>
      <c r="BOX24" s="661"/>
      <c r="BOY24" s="662" t="str">
        <f>IFERROR(IF(OR(BOT24="日",BOT24="祝",BOT24=0,BOU24=""),"　",MAX(IF(AND(BOU24&lt;=BOY14,BOW24&gt;BOZ14),BOZ14-BOY14,IF(AND(BOU24&gt;BOY14,BOW24&lt;=BOZ14),BOW24-BOU24,IF(AND(BOU24&lt;=BOY14,BOW24&lt;=BOZ14),BOW24-BOY14,IF(AND(BOU24&gt;BOY14,BOW24&gt;BOZ14),BOZ14-BOU24,0)))),0)),0)</f>
        <v>　</v>
      </c>
      <c r="BOZ24" s="663"/>
      <c r="BPA24" s="664"/>
      <c r="BPB24" s="662" t="str">
        <f>IFERROR(IF(OR(BOT24="日",BOT24="祝",BOT24=0,BOU24=""),"　",MAX(IF(AND(BOU24&gt;BPE14,BOW24&gt;BPC14),0,IF(AND(BOU24&lt;=BPE14,BOU24&gt;BPB14,BOW24&gt;BPC14),BPE14-BOU24,IF(AND(BOU24&lt;=BPE14,BOU24&lt;=BPB14,BOW24&gt;BPC14),BPE14-BPB14,IF(AND(BOU24&gt;BPB14,BOW24&lt;=BPC14),BOW24-BOU24,IF(AND(BOU24&lt;=BPB14,BOW24&lt;=BPC14),BOW24-BPB14,0))))),0)),0)</f>
        <v>　</v>
      </c>
      <c r="BPC24" s="663"/>
      <c r="BPD24" s="664"/>
      <c r="BPE24" s="662" t="str">
        <f>IFERROR(IF(OR(BOT24="日",BOT24="祝",BOT24=0,BOU24=""),"　",MAX(IF(AND(BOU24&lt;=BPE14,BOW24&gt;BPF14),BPF14-BPE14,IF(BOW24&lt;=BPF14,0,IF(AND(BOU24&gt;BPE14,BOW24&gt;BPF14),BPF14-BOU24,0))),0)),0)</f>
        <v>　</v>
      </c>
      <c r="BPF24" s="663"/>
      <c r="BPG24" s="664"/>
      <c r="BPH24" s="662" t="str">
        <f>IFERROR(IF(OR(BOT24="日",BOT24="祝",BOT24=0,BOU24=""),"　",MAX(IF(BOU24&gt;BPH14,BOW24-BOU24,IF(BOU24&lt;=BPH14,BOW24-BPH14,0)),0)),0)</f>
        <v>　</v>
      </c>
      <c r="BPI24" s="663"/>
      <c r="BPJ24" s="664"/>
      <c r="BPK24" s="662" t="str">
        <f>IFERROR(IF(OR(BOT24="日",BOT24="祝",BOT24=0,BOU24=""),"　",MAX(IF(AND(BOU24&lt;=BPK14,BOW24&gt;BPL14),BPL14-BPK14,IF(AND(BOU24&gt;BPK14,BOW24&lt;=BPL14),BOW24-BOU24,IF(AND(BOU24&lt;=BPK14,BOW24&lt;=BPL14),BOW24-BPK14,IF(AND(BOU24&gt;BPK14,BOW24&gt;BPL14),BPL14-BOU24,0)))),0)),0)</f>
        <v>　</v>
      </c>
      <c r="BPL24" s="663"/>
      <c r="BPM24" s="664"/>
      <c r="BPN24" s="662" t="str">
        <f>IFERROR(IF(OR(BOT24="日",BOT24="祝",BOT24=0,BOU24=""),"　",MAX(IF(AND(BOU24&gt;BPQ14,BOW24&gt;BPO14),0,IF(AND(BOU24&lt;=BPQ14,BOU24&gt;BPN14,BOW24&gt;BPO14),BPQ14-BOU24,IF(AND(BOU24&lt;=BPQ14,BOU24&lt;=BPN14,BOW24&gt;BPO14),BPQ14-BPN14,IF(AND(BOU24&gt;BPN14,BOW24&lt;=BPO14),BOW24-BOU24,IF(AND(BOU24&lt;=BPN14,BOW24&lt;=BPO14),BOW24-BPN14,0))))),0)),0)</f>
        <v>　</v>
      </c>
      <c r="BPO24" s="663"/>
      <c r="BPP24" s="664"/>
      <c r="BPQ24" s="662" t="str">
        <f>IFERROR(IF(OR(BOT24="日",BOT24="祝",BOT24=0,BOU24=""),"　",MAX(IF(AND(BOU24&lt;=BPQ14,BOW24&gt;BPR14),BPR14-BPQ14,IF(BOW24&lt;=BPR14,0,IF(AND(BOU24&gt;BPQ14,BOW24&gt;BPR14),BPR14-BOU24,0))),0)),0)</f>
        <v>　</v>
      </c>
      <c r="BPR24" s="663"/>
      <c r="BPS24" s="664"/>
      <c r="BPT24" s="662" t="str">
        <f t="shared" si="32"/>
        <v>　</v>
      </c>
      <c r="BPU24" s="663"/>
      <c r="BPV24" s="664"/>
      <c r="BPW24" s="665" t="str">
        <f>IF(BPZ24="×",TIME(0,0,0),IF(BQJ4="非常勤",BOY24,BPK24))</f>
        <v>　</v>
      </c>
      <c r="BPX24" s="666"/>
      <c r="BPY24" s="667"/>
      <c r="BPZ24" s="265"/>
      <c r="BQA24" s="665" t="str">
        <f>IF(BQD24="×",TIME(0,0,0),IF(BQJ4="非常勤",BPB24,BPN24))</f>
        <v>　</v>
      </c>
      <c r="BQB24" s="666"/>
      <c r="BQC24" s="667"/>
      <c r="BQD24" s="265"/>
      <c r="BQE24" s="665" t="str">
        <f>IF(BQH24="×",TIME(0,0,0),IF(BQJ4="非常勤",BPE24,BPQ24))</f>
        <v>　</v>
      </c>
      <c r="BQF24" s="666"/>
      <c r="BQG24" s="667"/>
      <c r="BQH24" s="265"/>
      <c r="BQI24" s="665" t="str">
        <f>IF(BQL24="×",TIME(0,0,0),IF(BQJ4="非常勤",BPH24,BPT24))</f>
        <v>　</v>
      </c>
      <c r="BQJ24" s="666"/>
      <c r="BQK24" s="667"/>
      <c r="BQL24" s="265"/>
      <c r="BQM24" s="668"/>
      <c r="BQN24" s="669"/>
      <c r="BQO24" s="668"/>
      <c r="BQP24" s="670"/>
      <c r="BQQ24" s="669"/>
      <c r="BQR24" s="671"/>
      <c r="BQS24" s="672"/>
      <c r="BQT24" s="672"/>
      <c r="BQU24" s="673"/>
      <c r="BQV24" s="263">
        <f>$A$24</f>
        <v>10</v>
      </c>
      <c r="BQW24" s="264" t="str">
        <f>$B$24</f>
        <v>土</v>
      </c>
      <c r="BQX24" s="660"/>
      <c r="BQY24" s="661"/>
      <c r="BQZ24" s="660"/>
      <c r="BRA24" s="661"/>
      <c r="BRB24" s="662" t="str">
        <f>IFERROR(IF(OR(BQW24="日",BQW24="祝",BQW24=0,BQX24=""),"　",MAX(IF(AND(BQX24&lt;=BRB14,BQZ24&gt;BRC14),BRC14-BRB14,IF(AND(BQX24&gt;BRB14,BQZ24&lt;=BRC14),BQZ24-BQX24,IF(AND(BQX24&lt;=BRB14,BQZ24&lt;=BRC14),BQZ24-BRB14,IF(AND(BQX24&gt;BRB14,BQZ24&gt;BRC14),BRC14-BQX24,0)))),0)),0)</f>
        <v>　</v>
      </c>
      <c r="BRC24" s="663"/>
      <c r="BRD24" s="664"/>
      <c r="BRE24" s="662" t="str">
        <f>IFERROR(IF(OR(BQW24="日",BQW24="祝",BQW24=0,BQX24=""),"　",MAX(IF(AND(BQX24&gt;BRH14,BQZ24&gt;BRF14),0,IF(AND(BQX24&lt;=BRH14,BQX24&gt;BRE14,BQZ24&gt;BRF14),BRH14-BQX24,IF(AND(BQX24&lt;=BRH14,BQX24&lt;=BRE14,BQZ24&gt;BRF14),BRH14-BRE14,IF(AND(BQX24&gt;BRE14,BQZ24&lt;=BRF14),BQZ24-BQX24,IF(AND(BQX24&lt;=BRE14,BQZ24&lt;=BRF14),BQZ24-BRE14,0))))),0)),0)</f>
        <v>　</v>
      </c>
      <c r="BRF24" s="663"/>
      <c r="BRG24" s="664"/>
      <c r="BRH24" s="662" t="str">
        <f>IFERROR(IF(OR(BQW24="日",BQW24="祝",BQW24=0,BQX24=""),"　",MAX(IF(AND(BQX24&lt;=BRH14,BQZ24&gt;BRI14),BRI14-BRH14,IF(BQZ24&lt;=BRI14,0,IF(AND(BQX24&gt;BRH14,BQZ24&gt;BRI14),BRI14-BQX24,0))),0)),0)</f>
        <v>　</v>
      </c>
      <c r="BRI24" s="663"/>
      <c r="BRJ24" s="664"/>
      <c r="BRK24" s="662" t="str">
        <f>IFERROR(IF(OR(BQW24="日",BQW24="祝",BQW24=0,BQX24=""),"　",MAX(IF(BQX24&gt;BRK14,BQZ24-BQX24,IF(BQX24&lt;=BRK14,BQZ24-BRK14,0)),0)),0)</f>
        <v>　</v>
      </c>
      <c r="BRL24" s="663"/>
      <c r="BRM24" s="664"/>
      <c r="BRN24" s="662" t="str">
        <f>IFERROR(IF(OR(BQW24="日",BQW24="祝",BQW24=0,BQX24=""),"　",MAX(IF(AND(BQX24&lt;=BRN14,BQZ24&gt;BRO14),BRO14-BRN14,IF(AND(BQX24&gt;BRN14,BQZ24&lt;=BRO14),BQZ24-BQX24,IF(AND(BQX24&lt;=BRN14,BQZ24&lt;=BRO14),BQZ24-BRN14,IF(AND(BQX24&gt;BRN14,BQZ24&gt;BRO14),BRO14-BQX24,0)))),0)),0)</f>
        <v>　</v>
      </c>
      <c r="BRO24" s="663"/>
      <c r="BRP24" s="664"/>
      <c r="BRQ24" s="662" t="str">
        <f>IFERROR(IF(OR(BQW24="日",BQW24="祝",BQW24=0,BQX24=""),"　",MAX(IF(AND(BQX24&gt;BRT14,BQZ24&gt;BRR14),0,IF(AND(BQX24&lt;=BRT14,BQX24&gt;BRQ14,BQZ24&gt;BRR14),BRT14-BQX24,IF(AND(BQX24&lt;=BRT14,BQX24&lt;=BRQ14,BQZ24&gt;BRR14),BRT14-BRQ14,IF(AND(BQX24&gt;BRQ14,BQZ24&lt;=BRR14),BQZ24-BQX24,IF(AND(BQX24&lt;=BRQ14,BQZ24&lt;=BRR14),BQZ24-BRQ14,0))))),0)),0)</f>
        <v>　</v>
      </c>
      <c r="BRR24" s="663"/>
      <c r="BRS24" s="664"/>
      <c r="BRT24" s="662" t="str">
        <f>IFERROR(IF(OR(BQW24="日",BQW24="祝",BQW24=0,BQX24=""),"　",MAX(IF(AND(BQX24&lt;=BRT14,BQZ24&gt;BRU14),BRU14-BRT14,IF(BQZ24&lt;=BRU14,0,IF(AND(BQX24&gt;BRT14,BQZ24&gt;BRU14),BRU14-BQX24,0))),0)),0)</f>
        <v>　</v>
      </c>
      <c r="BRU24" s="663"/>
      <c r="BRV24" s="664"/>
      <c r="BRW24" s="662" t="str">
        <f t="shared" si="33"/>
        <v>　</v>
      </c>
      <c r="BRX24" s="663"/>
      <c r="BRY24" s="664"/>
      <c r="BRZ24" s="665" t="str">
        <f>IF(BSC24="×",TIME(0,0,0),IF(BSM4="非常勤",BRB24,BRN24))</f>
        <v>　</v>
      </c>
      <c r="BSA24" s="666"/>
      <c r="BSB24" s="667"/>
      <c r="BSC24" s="265"/>
      <c r="BSD24" s="665" t="str">
        <f>IF(BSG24="×",TIME(0,0,0),IF(BSM4="非常勤",BRE24,BRQ24))</f>
        <v>　</v>
      </c>
      <c r="BSE24" s="666"/>
      <c r="BSF24" s="667"/>
      <c r="BSG24" s="265"/>
      <c r="BSH24" s="665" t="str">
        <f>IF(BSK24="×",TIME(0,0,0),IF(BSM4="非常勤",BRH24,BRT24))</f>
        <v>　</v>
      </c>
      <c r="BSI24" s="666"/>
      <c r="BSJ24" s="667"/>
      <c r="BSK24" s="265"/>
      <c r="BSL24" s="665" t="str">
        <f>IF(BSO24="×",TIME(0,0,0),IF(BSM4="非常勤",BRK24,BRW24))</f>
        <v>　</v>
      </c>
      <c r="BSM24" s="666"/>
      <c r="BSN24" s="667"/>
      <c r="BSO24" s="265"/>
      <c r="BSP24" s="668"/>
      <c r="BSQ24" s="669"/>
      <c r="BSR24" s="668"/>
      <c r="BSS24" s="670"/>
      <c r="BST24" s="669"/>
      <c r="BSU24" s="671"/>
      <c r="BSV24" s="672"/>
      <c r="BSW24" s="672"/>
      <c r="BSX24" s="673"/>
      <c r="BSY24" s="263">
        <f>$A$24</f>
        <v>10</v>
      </c>
      <c r="BSZ24" s="264" t="str">
        <f>$B$24</f>
        <v>土</v>
      </c>
      <c r="BTA24" s="660"/>
      <c r="BTB24" s="661"/>
      <c r="BTC24" s="660"/>
      <c r="BTD24" s="661"/>
      <c r="BTE24" s="662" t="str">
        <f>IFERROR(IF(OR(BSZ24="日",BSZ24="祝",BSZ24=0,BTA24=""),"　",MAX(IF(AND(BTA24&lt;=BTE14,BTC24&gt;BTF14),BTF14-BTE14,IF(AND(BTA24&gt;BTE14,BTC24&lt;=BTF14),BTC24-BTA24,IF(AND(BTA24&lt;=BTE14,BTC24&lt;=BTF14),BTC24-BTE14,IF(AND(BTA24&gt;BTE14,BTC24&gt;BTF14),BTF14-BTA24,0)))),0)),0)</f>
        <v>　</v>
      </c>
      <c r="BTF24" s="663"/>
      <c r="BTG24" s="664"/>
      <c r="BTH24" s="662" t="str">
        <f>IFERROR(IF(OR(BSZ24="日",BSZ24="祝",BSZ24=0,BTA24=""),"　",MAX(IF(AND(BTA24&gt;BTK14,BTC24&gt;BTI14),0,IF(AND(BTA24&lt;=BTK14,BTA24&gt;BTH14,BTC24&gt;BTI14),BTK14-BTA24,IF(AND(BTA24&lt;=BTK14,BTA24&lt;=BTH14,BTC24&gt;BTI14),BTK14-BTH14,IF(AND(BTA24&gt;BTH14,BTC24&lt;=BTI14),BTC24-BTA24,IF(AND(BTA24&lt;=BTH14,BTC24&lt;=BTI14),BTC24-BTH14,0))))),0)),0)</f>
        <v>　</v>
      </c>
      <c r="BTI24" s="663"/>
      <c r="BTJ24" s="664"/>
      <c r="BTK24" s="662" t="str">
        <f>IFERROR(IF(OR(BSZ24="日",BSZ24="祝",BSZ24=0,BTA24=""),"　",MAX(IF(AND(BTA24&lt;=BTK14,BTC24&gt;BTL14),BTL14-BTK14,IF(BTC24&lt;=BTL14,0,IF(AND(BTA24&gt;BTK14,BTC24&gt;BTL14),BTL14-BTA24,0))),0)),0)</f>
        <v>　</v>
      </c>
      <c r="BTL24" s="663"/>
      <c r="BTM24" s="664"/>
      <c r="BTN24" s="662" t="str">
        <f>IFERROR(IF(OR(BSZ24="日",BSZ24="祝",BSZ24=0,BTA24=""),"　",MAX(IF(BTA24&gt;BTN14,BTC24-BTA24,IF(BTA24&lt;=BTN14,BTC24-BTN14,0)),0)),0)</f>
        <v>　</v>
      </c>
      <c r="BTO24" s="663"/>
      <c r="BTP24" s="664"/>
      <c r="BTQ24" s="662" t="str">
        <f>IFERROR(IF(OR(BSZ24="日",BSZ24="祝",BSZ24=0,BTA24=""),"　",MAX(IF(AND(BTA24&lt;=BTQ14,BTC24&gt;BTR14),BTR14-BTQ14,IF(AND(BTA24&gt;BTQ14,BTC24&lt;=BTR14),BTC24-BTA24,IF(AND(BTA24&lt;=BTQ14,BTC24&lt;=BTR14),BTC24-BTQ14,IF(AND(BTA24&gt;BTQ14,BTC24&gt;BTR14),BTR14-BTA24,0)))),0)),0)</f>
        <v>　</v>
      </c>
      <c r="BTR24" s="663"/>
      <c r="BTS24" s="664"/>
      <c r="BTT24" s="662" t="str">
        <f>IFERROR(IF(OR(BSZ24="日",BSZ24="祝",BSZ24=0,BTA24=""),"　",MAX(IF(AND(BTA24&gt;BTW14,BTC24&gt;BTU14),0,IF(AND(BTA24&lt;=BTW14,BTA24&gt;BTT14,BTC24&gt;BTU14),BTW14-BTA24,IF(AND(BTA24&lt;=BTW14,BTA24&lt;=BTT14,BTC24&gt;BTU14),BTW14-BTT14,IF(AND(BTA24&gt;BTT14,BTC24&lt;=BTU14),BTC24-BTA24,IF(AND(BTA24&lt;=BTT14,BTC24&lt;=BTU14),BTC24-BTT14,0))))),0)),0)</f>
        <v>　</v>
      </c>
      <c r="BTU24" s="663"/>
      <c r="BTV24" s="664"/>
      <c r="BTW24" s="662" t="str">
        <f>IFERROR(IF(OR(BSZ24="日",BSZ24="祝",BSZ24=0,BTA24=""),"　",MAX(IF(AND(BTA24&lt;=BTW14,BTC24&gt;BTX14),BTX14-BTW14,IF(BTC24&lt;=BTX14,0,IF(AND(BTA24&gt;BTW14,BTC24&gt;BTX14),BTX14-BTA24,0))),0)),0)</f>
        <v>　</v>
      </c>
      <c r="BTX24" s="663"/>
      <c r="BTY24" s="664"/>
      <c r="BTZ24" s="662" t="str">
        <f t="shared" si="34"/>
        <v>　</v>
      </c>
      <c r="BUA24" s="663"/>
      <c r="BUB24" s="664"/>
      <c r="BUC24" s="665" t="str">
        <f>IF(BUF24="×",TIME(0,0,0),IF(BUP4="非常勤",BTE24,BTQ24))</f>
        <v>　</v>
      </c>
      <c r="BUD24" s="666"/>
      <c r="BUE24" s="667"/>
      <c r="BUF24" s="265"/>
      <c r="BUG24" s="665" t="str">
        <f>IF(BUJ24="×",TIME(0,0,0),IF(BUP4="非常勤",BTH24,BTT24))</f>
        <v>　</v>
      </c>
      <c r="BUH24" s="666"/>
      <c r="BUI24" s="667"/>
      <c r="BUJ24" s="265"/>
      <c r="BUK24" s="665" t="str">
        <f>IF(BUN24="×",TIME(0,0,0),IF(BUP4="非常勤",BTK24,BTW24))</f>
        <v>　</v>
      </c>
      <c r="BUL24" s="666"/>
      <c r="BUM24" s="667"/>
      <c r="BUN24" s="265"/>
      <c r="BUO24" s="665" t="str">
        <f>IF(BUR24="×",TIME(0,0,0),IF(BUP4="非常勤",BTN24,BTZ24))</f>
        <v>　</v>
      </c>
      <c r="BUP24" s="666"/>
      <c r="BUQ24" s="667"/>
      <c r="BUR24" s="265"/>
      <c r="BUS24" s="668"/>
      <c r="BUT24" s="669"/>
      <c r="BUU24" s="668"/>
      <c r="BUV24" s="670"/>
      <c r="BUW24" s="669"/>
      <c r="BUX24" s="671"/>
      <c r="BUY24" s="672"/>
      <c r="BUZ24" s="672"/>
      <c r="BVA24" s="673"/>
      <c r="BVB24" s="263">
        <f>$A$24</f>
        <v>10</v>
      </c>
      <c r="BVC24" s="264" t="str">
        <f>$B$24</f>
        <v>土</v>
      </c>
      <c r="BVD24" s="660"/>
      <c r="BVE24" s="661"/>
      <c r="BVF24" s="660"/>
      <c r="BVG24" s="661"/>
      <c r="BVH24" s="662" t="str">
        <f>IFERROR(IF(OR(BVC24="日",BVC24="祝",BVC24=0,BVD24=""),"　",MAX(IF(AND(BVD24&lt;=BVH14,BVF24&gt;BVI14),BVI14-BVH14,IF(AND(BVD24&gt;BVH14,BVF24&lt;=BVI14),BVF24-BVD24,IF(AND(BVD24&lt;=BVH14,BVF24&lt;=BVI14),BVF24-BVH14,IF(AND(BVD24&gt;BVH14,BVF24&gt;BVI14),BVI14-BVD24,0)))),0)),0)</f>
        <v>　</v>
      </c>
      <c r="BVI24" s="663"/>
      <c r="BVJ24" s="664"/>
      <c r="BVK24" s="662" t="str">
        <f>IFERROR(IF(OR(BVC24="日",BVC24="祝",BVC24=0,BVD24=""),"　",MAX(IF(AND(BVD24&gt;BVN14,BVF24&gt;BVL14),0,IF(AND(BVD24&lt;=BVN14,BVD24&gt;BVK14,BVF24&gt;BVL14),BVN14-BVD24,IF(AND(BVD24&lt;=BVN14,BVD24&lt;=BVK14,BVF24&gt;BVL14),BVN14-BVK14,IF(AND(BVD24&gt;BVK14,BVF24&lt;=BVL14),BVF24-BVD24,IF(AND(BVD24&lt;=BVK14,BVF24&lt;=BVL14),BVF24-BVK14,0))))),0)),0)</f>
        <v>　</v>
      </c>
      <c r="BVL24" s="663"/>
      <c r="BVM24" s="664"/>
      <c r="BVN24" s="662" t="str">
        <f>IFERROR(IF(OR(BVC24="日",BVC24="祝",BVC24=0,BVD24=""),"　",MAX(IF(AND(BVD24&lt;=BVN14,BVF24&gt;BVO14),BVO14-BVN14,IF(BVF24&lt;=BVO14,0,IF(AND(BVD24&gt;BVN14,BVF24&gt;BVO14),BVO14-BVD24,0))),0)),0)</f>
        <v>　</v>
      </c>
      <c r="BVO24" s="663"/>
      <c r="BVP24" s="664"/>
      <c r="BVQ24" s="662" t="str">
        <f>IFERROR(IF(OR(BVC24="日",BVC24="祝",BVC24=0,BVD24=""),"　",MAX(IF(BVD24&gt;BVQ14,BVF24-BVD24,IF(BVD24&lt;=BVQ14,BVF24-BVQ14,0)),0)),0)</f>
        <v>　</v>
      </c>
      <c r="BVR24" s="663"/>
      <c r="BVS24" s="664"/>
      <c r="BVT24" s="662" t="str">
        <f>IFERROR(IF(OR(BVC24="日",BVC24="祝",BVC24=0,BVD24=""),"　",MAX(IF(AND(BVD24&lt;=BVT14,BVF24&gt;BVU14),BVU14-BVT14,IF(AND(BVD24&gt;BVT14,BVF24&lt;=BVU14),BVF24-BVD24,IF(AND(BVD24&lt;=BVT14,BVF24&lt;=BVU14),BVF24-BVT14,IF(AND(BVD24&gt;BVT14,BVF24&gt;BVU14),BVU14-BVD24,0)))),0)),0)</f>
        <v>　</v>
      </c>
      <c r="BVU24" s="663"/>
      <c r="BVV24" s="664"/>
      <c r="BVW24" s="662" t="str">
        <f>IFERROR(IF(OR(BVC24="日",BVC24="祝",BVC24=0,BVD24=""),"　",MAX(IF(AND(BVD24&gt;BVZ14,BVF24&gt;BVX14),0,IF(AND(BVD24&lt;=BVZ14,BVD24&gt;BVW14,BVF24&gt;BVX14),BVZ14-BVD24,IF(AND(BVD24&lt;=BVZ14,BVD24&lt;=BVW14,BVF24&gt;BVX14),BVZ14-BVW14,IF(AND(BVD24&gt;BVW14,BVF24&lt;=BVX14),BVF24-BVD24,IF(AND(BVD24&lt;=BVW14,BVF24&lt;=BVX14),BVF24-BVW14,0))))),0)),0)</f>
        <v>　</v>
      </c>
      <c r="BVX24" s="663"/>
      <c r="BVY24" s="664"/>
      <c r="BVZ24" s="662" t="str">
        <f>IFERROR(IF(OR(BVC24="日",BVC24="祝",BVC24=0,BVD24=""),"　",MAX(IF(AND(BVD24&lt;=BVZ14,BVF24&gt;BWA14),BWA14-BVZ14,IF(BVF24&lt;=BWA14,0,IF(AND(BVD24&gt;BVZ14,BVF24&gt;BWA14),BWA14-BVD24,0))),0)),0)</f>
        <v>　</v>
      </c>
      <c r="BWA24" s="663"/>
      <c r="BWB24" s="664"/>
      <c r="BWC24" s="662" t="str">
        <f t="shared" si="35"/>
        <v>　</v>
      </c>
      <c r="BWD24" s="663"/>
      <c r="BWE24" s="664"/>
      <c r="BWF24" s="665" t="str">
        <f>IF(BWI24="×",TIME(0,0,0),IF(BWS4="非常勤",BVH24,BVT24))</f>
        <v>　</v>
      </c>
      <c r="BWG24" s="666"/>
      <c r="BWH24" s="667"/>
      <c r="BWI24" s="265"/>
      <c r="BWJ24" s="665" t="str">
        <f>IF(BWM24="×",TIME(0,0,0),IF(BWS4="非常勤",BVK24,BVW24))</f>
        <v>　</v>
      </c>
      <c r="BWK24" s="666"/>
      <c r="BWL24" s="667"/>
      <c r="BWM24" s="265"/>
      <c r="BWN24" s="665" t="str">
        <f>IF(BWQ24="×",TIME(0,0,0),IF(BWS4="非常勤",BVN24,BVZ24))</f>
        <v>　</v>
      </c>
      <c r="BWO24" s="666"/>
      <c r="BWP24" s="667"/>
      <c r="BWQ24" s="265"/>
      <c r="BWR24" s="665" t="str">
        <f>IF(BWU24="×",TIME(0,0,0),IF(BWS4="非常勤",BVQ24,BWC24))</f>
        <v>　</v>
      </c>
      <c r="BWS24" s="666"/>
      <c r="BWT24" s="667"/>
      <c r="BWU24" s="265"/>
      <c r="BWV24" s="668"/>
      <c r="BWW24" s="669"/>
      <c r="BWX24" s="668"/>
      <c r="BWY24" s="670"/>
      <c r="BWZ24" s="669"/>
      <c r="BXA24" s="671"/>
      <c r="BXB24" s="672"/>
      <c r="BXC24" s="672"/>
      <c r="BXD24" s="673"/>
      <c r="BXE24" s="263">
        <f>$A$24</f>
        <v>10</v>
      </c>
      <c r="BXF24" s="264" t="str">
        <f>$B$24</f>
        <v>土</v>
      </c>
      <c r="BXG24" s="660"/>
      <c r="BXH24" s="661"/>
      <c r="BXI24" s="660"/>
      <c r="BXJ24" s="661"/>
      <c r="BXK24" s="662" t="str">
        <f>IFERROR(IF(OR(BXF24="日",BXF24="祝",BXF24=0,BXG24=""),"　",MAX(IF(AND(BXG24&lt;=BXK14,BXI24&gt;BXL14),BXL14-BXK14,IF(AND(BXG24&gt;BXK14,BXI24&lt;=BXL14),BXI24-BXG24,IF(AND(BXG24&lt;=BXK14,BXI24&lt;=BXL14),BXI24-BXK14,IF(AND(BXG24&gt;BXK14,BXI24&gt;BXL14),BXL14-BXG24,0)))),0)),0)</f>
        <v>　</v>
      </c>
      <c r="BXL24" s="663"/>
      <c r="BXM24" s="664"/>
      <c r="BXN24" s="662" t="str">
        <f>IFERROR(IF(OR(BXF24="日",BXF24="祝",BXF24=0,BXG24=""),"　",MAX(IF(AND(BXG24&gt;BXQ14,BXI24&gt;BXO14),0,IF(AND(BXG24&lt;=BXQ14,BXG24&gt;BXN14,BXI24&gt;BXO14),BXQ14-BXG24,IF(AND(BXG24&lt;=BXQ14,BXG24&lt;=BXN14,BXI24&gt;BXO14),BXQ14-BXN14,IF(AND(BXG24&gt;BXN14,BXI24&lt;=BXO14),BXI24-BXG24,IF(AND(BXG24&lt;=BXN14,BXI24&lt;=BXO14),BXI24-BXN14,0))))),0)),0)</f>
        <v>　</v>
      </c>
      <c r="BXO24" s="663"/>
      <c r="BXP24" s="664"/>
      <c r="BXQ24" s="662" t="str">
        <f>IFERROR(IF(OR(BXF24="日",BXF24="祝",BXF24=0,BXG24=""),"　",MAX(IF(AND(BXG24&lt;=BXQ14,BXI24&gt;BXR14),BXR14-BXQ14,IF(BXI24&lt;=BXR14,0,IF(AND(BXG24&gt;BXQ14,BXI24&gt;BXR14),BXR14-BXG24,0))),0)),0)</f>
        <v>　</v>
      </c>
      <c r="BXR24" s="663"/>
      <c r="BXS24" s="664"/>
      <c r="BXT24" s="662" t="str">
        <f>IFERROR(IF(OR(BXF24="日",BXF24="祝",BXF24=0,BXG24=""),"　",MAX(IF(BXG24&gt;BXT14,BXI24-BXG24,IF(BXG24&lt;=BXT14,BXI24-BXT14,0)),0)),0)</f>
        <v>　</v>
      </c>
      <c r="BXU24" s="663"/>
      <c r="BXV24" s="664"/>
      <c r="BXW24" s="662" t="str">
        <f>IFERROR(IF(OR(BXF24="日",BXF24="祝",BXF24=0,BXG24=""),"　",MAX(IF(AND(BXG24&lt;=BXW14,BXI24&gt;BXX14),BXX14-BXW14,IF(AND(BXG24&gt;BXW14,BXI24&lt;=BXX14),BXI24-BXG24,IF(AND(BXG24&lt;=BXW14,BXI24&lt;=BXX14),BXI24-BXW14,IF(AND(BXG24&gt;BXW14,BXI24&gt;BXX14),BXX14-BXG24,0)))),0)),0)</f>
        <v>　</v>
      </c>
      <c r="BXX24" s="663"/>
      <c r="BXY24" s="664"/>
      <c r="BXZ24" s="662" t="str">
        <f>IFERROR(IF(OR(BXF24="日",BXF24="祝",BXF24=0,BXG24=""),"　",MAX(IF(AND(BXG24&gt;BYC14,BXI24&gt;BYA14),0,IF(AND(BXG24&lt;=BYC14,BXG24&gt;BXZ14,BXI24&gt;BYA14),BYC14-BXG24,IF(AND(BXG24&lt;=BYC14,BXG24&lt;=BXZ14,BXI24&gt;BYA14),BYC14-BXZ14,IF(AND(BXG24&gt;BXZ14,BXI24&lt;=BYA14),BXI24-BXG24,IF(AND(BXG24&lt;=BXZ14,BXI24&lt;=BYA14),BXI24-BXZ14,0))))),0)),0)</f>
        <v>　</v>
      </c>
      <c r="BYA24" s="663"/>
      <c r="BYB24" s="664"/>
      <c r="BYC24" s="662" t="str">
        <f>IFERROR(IF(OR(BXF24="日",BXF24="祝",BXF24=0,BXG24=""),"　",MAX(IF(AND(BXG24&lt;=BYC14,BXI24&gt;BYD14),BYD14-BYC14,IF(BXI24&lt;=BYD14,0,IF(AND(BXG24&gt;BYC14,BXI24&gt;BYD14),BYD14-BXG24,0))),0)),0)</f>
        <v>　</v>
      </c>
      <c r="BYD24" s="663"/>
      <c r="BYE24" s="664"/>
      <c r="BYF24" s="662" t="str">
        <f t="shared" si="36"/>
        <v>　</v>
      </c>
      <c r="BYG24" s="663"/>
      <c r="BYH24" s="664"/>
      <c r="BYI24" s="665" t="str">
        <f>IF(BYL24="×",TIME(0,0,0),IF(BYV4="非常勤",BXK24,BXW24))</f>
        <v>　</v>
      </c>
      <c r="BYJ24" s="666"/>
      <c r="BYK24" s="667"/>
      <c r="BYL24" s="265"/>
      <c r="BYM24" s="665" t="str">
        <f>IF(BYP24="×",TIME(0,0,0),IF(BYV4="非常勤",BXN24,BXZ24))</f>
        <v>　</v>
      </c>
      <c r="BYN24" s="666"/>
      <c r="BYO24" s="667"/>
      <c r="BYP24" s="265"/>
      <c r="BYQ24" s="665" t="str">
        <f>IF(BYT24="×",TIME(0,0,0),IF(BYV4="非常勤",BXQ24,BYC24))</f>
        <v>　</v>
      </c>
      <c r="BYR24" s="666"/>
      <c r="BYS24" s="667"/>
      <c r="BYT24" s="265"/>
      <c r="BYU24" s="665" t="str">
        <f>IF(BYX24="×",TIME(0,0,0),IF(BYV4="非常勤",BXT24,BYF24))</f>
        <v>　</v>
      </c>
      <c r="BYV24" s="666"/>
      <c r="BYW24" s="667"/>
      <c r="BYX24" s="265"/>
      <c r="BYY24" s="668"/>
      <c r="BYZ24" s="669"/>
      <c r="BZA24" s="668"/>
      <c r="BZB24" s="670"/>
      <c r="BZC24" s="669"/>
      <c r="BZD24" s="671"/>
      <c r="BZE24" s="672"/>
      <c r="BZF24" s="672"/>
      <c r="BZG24" s="673"/>
      <c r="BZH24" s="263">
        <f>$A$24</f>
        <v>10</v>
      </c>
      <c r="BZI24" s="264" t="str">
        <f>$B$24</f>
        <v>土</v>
      </c>
      <c r="BZJ24" s="660"/>
      <c r="BZK24" s="661"/>
      <c r="BZL24" s="660"/>
      <c r="BZM24" s="661"/>
      <c r="BZN24" s="662" t="str">
        <f>IFERROR(IF(OR(BZI24="日",BZI24="祝",BZI24=0,BZJ24=""),"　",MAX(IF(AND(BZJ24&lt;=BZN14,BZL24&gt;BZO14),BZO14-BZN14,IF(AND(BZJ24&gt;BZN14,BZL24&lt;=BZO14),BZL24-BZJ24,IF(AND(BZJ24&lt;=BZN14,BZL24&lt;=BZO14),BZL24-BZN14,IF(AND(BZJ24&gt;BZN14,BZL24&gt;BZO14),BZO14-BZJ24,0)))),0)),0)</f>
        <v>　</v>
      </c>
      <c r="BZO24" s="663"/>
      <c r="BZP24" s="664"/>
      <c r="BZQ24" s="662" t="str">
        <f>IFERROR(IF(OR(BZI24="日",BZI24="祝",BZI24=0,BZJ24=""),"　",MAX(IF(AND(BZJ24&gt;BZT14,BZL24&gt;BZR14),0,IF(AND(BZJ24&lt;=BZT14,BZJ24&gt;BZQ14,BZL24&gt;BZR14),BZT14-BZJ24,IF(AND(BZJ24&lt;=BZT14,BZJ24&lt;=BZQ14,BZL24&gt;BZR14),BZT14-BZQ14,IF(AND(BZJ24&gt;BZQ14,BZL24&lt;=BZR14),BZL24-BZJ24,IF(AND(BZJ24&lt;=BZQ14,BZL24&lt;=BZR14),BZL24-BZQ14,0))))),0)),0)</f>
        <v>　</v>
      </c>
      <c r="BZR24" s="663"/>
      <c r="BZS24" s="664"/>
      <c r="BZT24" s="662" t="str">
        <f>IFERROR(IF(OR(BZI24="日",BZI24="祝",BZI24=0,BZJ24=""),"　",MAX(IF(AND(BZJ24&lt;=BZT14,BZL24&gt;BZU14),BZU14-BZT14,IF(BZL24&lt;=BZU14,0,IF(AND(BZJ24&gt;BZT14,BZL24&gt;BZU14),BZU14-BZJ24,0))),0)),0)</f>
        <v>　</v>
      </c>
      <c r="BZU24" s="663"/>
      <c r="BZV24" s="664"/>
      <c r="BZW24" s="662" t="str">
        <f>IFERROR(IF(OR(BZI24="日",BZI24="祝",BZI24=0,BZJ24=""),"　",MAX(IF(BZJ24&gt;BZW14,BZL24-BZJ24,IF(BZJ24&lt;=BZW14,BZL24-BZW14,0)),0)),0)</f>
        <v>　</v>
      </c>
      <c r="BZX24" s="663"/>
      <c r="BZY24" s="664"/>
      <c r="BZZ24" s="662" t="str">
        <f>IFERROR(IF(OR(BZI24="日",BZI24="祝",BZI24=0,BZJ24=""),"　",MAX(IF(AND(BZJ24&lt;=BZZ14,BZL24&gt;CAA14),CAA14-BZZ14,IF(AND(BZJ24&gt;BZZ14,BZL24&lt;=CAA14),BZL24-BZJ24,IF(AND(BZJ24&lt;=BZZ14,BZL24&lt;=CAA14),BZL24-BZZ14,IF(AND(BZJ24&gt;BZZ14,BZL24&gt;CAA14),CAA14-BZJ24,0)))),0)),0)</f>
        <v>　</v>
      </c>
      <c r="CAA24" s="663"/>
      <c r="CAB24" s="664"/>
      <c r="CAC24" s="662" t="str">
        <f>IFERROR(IF(OR(BZI24="日",BZI24="祝",BZI24=0,BZJ24=""),"　",MAX(IF(AND(BZJ24&gt;CAF14,BZL24&gt;CAD14),0,IF(AND(BZJ24&lt;=CAF14,BZJ24&gt;CAC14,BZL24&gt;CAD14),CAF14-BZJ24,IF(AND(BZJ24&lt;=CAF14,BZJ24&lt;=CAC14,BZL24&gt;CAD14),CAF14-CAC14,IF(AND(BZJ24&gt;CAC14,BZL24&lt;=CAD14),BZL24-BZJ24,IF(AND(BZJ24&lt;=CAC14,BZL24&lt;=CAD14),BZL24-CAC14,0))))),0)),0)</f>
        <v>　</v>
      </c>
      <c r="CAD24" s="663"/>
      <c r="CAE24" s="664"/>
      <c r="CAF24" s="662" t="str">
        <f>IFERROR(IF(OR(BZI24="日",BZI24="祝",BZI24=0,BZJ24=""),"　",MAX(IF(AND(BZJ24&lt;=CAF14,BZL24&gt;CAG14),CAG14-CAF14,IF(BZL24&lt;=CAG14,0,IF(AND(BZJ24&gt;CAF14,BZL24&gt;CAG14),CAG14-BZJ24,0))),0)),0)</f>
        <v>　</v>
      </c>
      <c r="CAG24" s="663"/>
      <c r="CAH24" s="664"/>
      <c r="CAI24" s="662" t="str">
        <f t="shared" si="37"/>
        <v>　</v>
      </c>
      <c r="CAJ24" s="663"/>
      <c r="CAK24" s="664"/>
      <c r="CAL24" s="665" t="str">
        <f>IF(CAO24="×",TIME(0,0,0),IF(CAY4="非常勤",BZN24,BZZ24))</f>
        <v>　</v>
      </c>
      <c r="CAM24" s="666"/>
      <c r="CAN24" s="667"/>
      <c r="CAO24" s="265"/>
      <c r="CAP24" s="665" t="str">
        <f>IF(CAS24="×",TIME(0,0,0),IF(CAY4="非常勤",BZQ24,CAC24))</f>
        <v>　</v>
      </c>
      <c r="CAQ24" s="666"/>
      <c r="CAR24" s="667"/>
      <c r="CAS24" s="265"/>
      <c r="CAT24" s="665" t="str">
        <f>IF(CAW24="×",TIME(0,0,0),IF(CAY4="非常勤",BZT24,CAF24))</f>
        <v>　</v>
      </c>
      <c r="CAU24" s="666"/>
      <c r="CAV24" s="667"/>
      <c r="CAW24" s="265"/>
      <c r="CAX24" s="665" t="str">
        <f>IF(CBA24="×",TIME(0,0,0),IF(CAY4="非常勤",BZW24,CAI24))</f>
        <v>　</v>
      </c>
      <c r="CAY24" s="666"/>
      <c r="CAZ24" s="667"/>
      <c r="CBA24" s="265"/>
      <c r="CBB24" s="668"/>
      <c r="CBC24" s="669"/>
      <c r="CBD24" s="668"/>
      <c r="CBE24" s="670"/>
      <c r="CBF24" s="669"/>
      <c r="CBG24" s="671"/>
      <c r="CBH24" s="672"/>
      <c r="CBI24" s="672"/>
      <c r="CBJ24" s="673"/>
      <c r="CBK24" s="263">
        <f>$A$24</f>
        <v>10</v>
      </c>
      <c r="CBL24" s="264" t="str">
        <f>$B$24</f>
        <v>土</v>
      </c>
      <c r="CBM24" s="660"/>
      <c r="CBN24" s="661"/>
      <c r="CBO24" s="660"/>
      <c r="CBP24" s="661"/>
      <c r="CBQ24" s="662" t="str">
        <f>IFERROR(IF(OR(CBL24="日",CBL24="祝",CBL24=0,CBM24=""),"　",MAX(IF(AND(CBM24&lt;=CBQ14,CBO24&gt;CBR14),CBR14-CBQ14,IF(AND(CBM24&gt;CBQ14,CBO24&lt;=CBR14),CBO24-CBM24,IF(AND(CBM24&lt;=CBQ14,CBO24&lt;=CBR14),CBO24-CBQ14,IF(AND(CBM24&gt;CBQ14,CBO24&gt;CBR14),CBR14-CBM24,0)))),0)),0)</f>
        <v>　</v>
      </c>
      <c r="CBR24" s="663"/>
      <c r="CBS24" s="664"/>
      <c r="CBT24" s="662" t="str">
        <f>IFERROR(IF(OR(CBL24="日",CBL24="祝",CBL24=0,CBM24=""),"　",MAX(IF(AND(CBM24&gt;CBW14,CBO24&gt;CBU14),0,IF(AND(CBM24&lt;=CBW14,CBM24&gt;CBT14,CBO24&gt;CBU14),CBW14-CBM24,IF(AND(CBM24&lt;=CBW14,CBM24&lt;=CBT14,CBO24&gt;CBU14),CBW14-CBT14,IF(AND(CBM24&gt;CBT14,CBO24&lt;=CBU14),CBO24-CBM24,IF(AND(CBM24&lt;=CBT14,CBO24&lt;=CBU14),CBO24-CBT14,0))))),0)),0)</f>
        <v>　</v>
      </c>
      <c r="CBU24" s="663"/>
      <c r="CBV24" s="664"/>
      <c r="CBW24" s="662" t="str">
        <f>IFERROR(IF(OR(CBL24="日",CBL24="祝",CBL24=0,CBM24=""),"　",MAX(IF(AND(CBM24&lt;=CBW14,CBO24&gt;CBX14),CBX14-CBW14,IF(CBO24&lt;=CBX14,0,IF(AND(CBM24&gt;CBW14,CBO24&gt;CBX14),CBX14-CBM24,0))),0)),0)</f>
        <v>　</v>
      </c>
      <c r="CBX24" s="663"/>
      <c r="CBY24" s="664"/>
      <c r="CBZ24" s="662" t="str">
        <f>IFERROR(IF(OR(CBL24="日",CBL24="祝",CBL24=0,CBM24=""),"　",MAX(IF(CBM24&gt;CBZ14,CBO24-CBM24,IF(CBM24&lt;=CBZ14,CBO24-CBZ14,0)),0)),0)</f>
        <v>　</v>
      </c>
      <c r="CCA24" s="663"/>
      <c r="CCB24" s="664"/>
      <c r="CCC24" s="662" t="str">
        <f>IFERROR(IF(OR(CBL24="日",CBL24="祝",CBL24=0,CBM24=""),"　",MAX(IF(AND(CBM24&lt;=CCC14,CBO24&gt;CCD14),CCD14-CCC14,IF(AND(CBM24&gt;CCC14,CBO24&lt;=CCD14),CBO24-CBM24,IF(AND(CBM24&lt;=CCC14,CBO24&lt;=CCD14),CBO24-CCC14,IF(AND(CBM24&gt;CCC14,CBO24&gt;CCD14),CCD14-CBM24,0)))),0)),0)</f>
        <v>　</v>
      </c>
      <c r="CCD24" s="663"/>
      <c r="CCE24" s="664"/>
      <c r="CCF24" s="662" t="str">
        <f>IFERROR(IF(OR(CBL24="日",CBL24="祝",CBL24=0,CBM24=""),"　",MAX(IF(AND(CBM24&gt;CCI14,CBO24&gt;CCG14),0,IF(AND(CBM24&lt;=CCI14,CBM24&gt;CCF14,CBO24&gt;CCG14),CCI14-CBM24,IF(AND(CBM24&lt;=CCI14,CBM24&lt;=CCF14,CBO24&gt;CCG14),CCI14-CCF14,IF(AND(CBM24&gt;CCF14,CBO24&lt;=CCG14),CBO24-CBM24,IF(AND(CBM24&lt;=CCF14,CBO24&lt;=CCG14),CBO24-CCF14,0))))),0)),0)</f>
        <v>　</v>
      </c>
      <c r="CCG24" s="663"/>
      <c r="CCH24" s="664"/>
      <c r="CCI24" s="662" t="str">
        <f>IFERROR(IF(OR(CBL24="日",CBL24="祝",CBL24=0,CBM24=""),"　",MAX(IF(AND(CBM24&lt;=CCI14,CBO24&gt;CCJ14),CCJ14-CCI14,IF(CBO24&lt;=CCJ14,0,IF(AND(CBM24&gt;CCI14,CBO24&gt;CCJ14),CCJ14-CBM24,0))),0)),0)</f>
        <v>　</v>
      </c>
      <c r="CCJ24" s="663"/>
      <c r="CCK24" s="664"/>
      <c r="CCL24" s="662" t="str">
        <f t="shared" si="38"/>
        <v>　</v>
      </c>
      <c r="CCM24" s="663"/>
      <c r="CCN24" s="664"/>
      <c r="CCO24" s="665" t="str">
        <f>IF(CCR24="×",TIME(0,0,0),IF(CDB4="非常勤",CBQ24,CCC24))</f>
        <v>　</v>
      </c>
      <c r="CCP24" s="666"/>
      <c r="CCQ24" s="667"/>
      <c r="CCR24" s="265"/>
      <c r="CCS24" s="665" t="str">
        <f>IF(CCV24="×",TIME(0,0,0),IF(CDB4="非常勤",CBT24,CCF24))</f>
        <v>　</v>
      </c>
      <c r="CCT24" s="666"/>
      <c r="CCU24" s="667"/>
      <c r="CCV24" s="265"/>
      <c r="CCW24" s="665" t="str">
        <f>IF(CCZ24="×",TIME(0,0,0),IF(CDB4="非常勤",CBW24,CCI24))</f>
        <v>　</v>
      </c>
      <c r="CCX24" s="666"/>
      <c r="CCY24" s="667"/>
      <c r="CCZ24" s="265"/>
      <c r="CDA24" s="665" t="str">
        <f>IF(CDD24="×",TIME(0,0,0),IF(CDB4="非常勤",CBZ24,CCL24))</f>
        <v>　</v>
      </c>
      <c r="CDB24" s="666"/>
      <c r="CDC24" s="667"/>
      <c r="CDD24" s="265"/>
      <c r="CDE24" s="668"/>
      <c r="CDF24" s="669"/>
      <c r="CDG24" s="668"/>
      <c r="CDH24" s="670"/>
      <c r="CDI24" s="669"/>
      <c r="CDJ24" s="671"/>
      <c r="CDK24" s="672"/>
      <c r="CDL24" s="672"/>
      <c r="CDM24" s="673"/>
      <c r="CDN24" s="263">
        <f>$A$24</f>
        <v>10</v>
      </c>
      <c r="CDO24" s="264" t="str">
        <f>$B$24</f>
        <v>土</v>
      </c>
      <c r="CDP24" s="660"/>
      <c r="CDQ24" s="661"/>
      <c r="CDR24" s="660"/>
      <c r="CDS24" s="661"/>
      <c r="CDT24" s="662" t="str">
        <f>IFERROR(IF(OR(CDO24="日",CDO24="祝",CDO24=0,CDP24=""),"　",MAX(IF(AND(CDP24&lt;=CDT14,CDR24&gt;CDU14),CDU14-CDT14,IF(AND(CDP24&gt;CDT14,CDR24&lt;=CDU14),CDR24-CDP24,IF(AND(CDP24&lt;=CDT14,CDR24&lt;=CDU14),CDR24-CDT14,IF(AND(CDP24&gt;CDT14,CDR24&gt;CDU14),CDU14-CDP24,0)))),0)),0)</f>
        <v>　</v>
      </c>
      <c r="CDU24" s="663"/>
      <c r="CDV24" s="664"/>
      <c r="CDW24" s="662" t="str">
        <f>IFERROR(IF(OR(CDO24="日",CDO24="祝",CDO24=0,CDP24=""),"　",MAX(IF(AND(CDP24&gt;CDZ14,CDR24&gt;CDX14),0,IF(AND(CDP24&lt;=CDZ14,CDP24&gt;CDW14,CDR24&gt;CDX14),CDZ14-CDP24,IF(AND(CDP24&lt;=CDZ14,CDP24&lt;=CDW14,CDR24&gt;CDX14),CDZ14-CDW14,IF(AND(CDP24&gt;CDW14,CDR24&lt;=CDX14),CDR24-CDP24,IF(AND(CDP24&lt;=CDW14,CDR24&lt;=CDX14),CDR24-CDW14,0))))),0)),0)</f>
        <v>　</v>
      </c>
      <c r="CDX24" s="663"/>
      <c r="CDY24" s="664"/>
      <c r="CDZ24" s="662" t="str">
        <f>IFERROR(IF(OR(CDO24="日",CDO24="祝",CDO24=0,CDP24=""),"　",MAX(IF(AND(CDP24&lt;=CDZ14,CDR24&gt;CEA14),CEA14-CDZ14,IF(CDR24&lt;=CEA14,0,IF(AND(CDP24&gt;CDZ14,CDR24&gt;CEA14),CEA14-CDP24,0))),0)),0)</f>
        <v>　</v>
      </c>
      <c r="CEA24" s="663"/>
      <c r="CEB24" s="664"/>
      <c r="CEC24" s="662" t="str">
        <f>IFERROR(IF(OR(CDO24="日",CDO24="祝",CDO24=0,CDP24=""),"　",MAX(IF(CDP24&gt;CEC14,CDR24-CDP24,IF(CDP24&lt;=CEC14,CDR24-CEC14,0)),0)),0)</f>
        <v>　</v>
      </c>
      <c r="CED24" s="663"/>
      <c r="CEE24" s="664"/>
      <c r="CEF24" s="662" t="str">
        <f>IFERROR(IF(OR(CDO24="日",CDO24="祝",CDO24=0,CDP24=""),"　",MAX(IF(AND(CDP24&lt;=CEF14,CDR24&gt;CEG14),CEG14-CEF14,IF(AND(CDP24&gt;CEF14,CDR24&lt;=CEG14),CDR24-CDP24,IF(AND(CDP24&lt;=CEF14,CDR24&lt;=CEG14),CDR24-CEF14,IF(AND(CDP24&gt;CEF14,CDR24&gt;CEG14),CEG14-CDP24,0)))),0)),0)</f>
        <v>　</v>
      </c>
      <c r="CEG24" s="663"/>
      <c r="CEH24" s="664"/>
      <c r="CEI24" s="662" t="str">
        <f>IFERROR(IF(OR(CDO24="日",CDO24="祝",CDO24=0,CDP24=""),"　",MAX(IF(AND(CDP24&gt;CEL14,CDR24&gt;CEJ14),0,IF(AND(CDP24&lt;=CEL14,CDP24&gt;CEI14,CDR24&gt;CEJ14),CEL14-CDP24,IF(AND(CDP24&lt;=CEL14,CDP24&lt;=CEI14,CDR24&gt;CEJ14),CEL14-CEI14,IF(AND(CDP24&gt;CEI14,CDR24&lt;=CEJ14),CDR24-CDP24,IF(AND(CDP24&lt;=CEI14,CDR24&lt;=CEJ14),CDR24-CEI14,0))))),0)),0)</f>
        <v>　</v>
      </c>
      <c r="CEJ24" s="663"/>
      <c r="CEK24" s="664"/>
      <c r="CEL24" s="662" t="str">
        <f>IFERROR(IF(OR(CDO24="日",CDO24="祝",CDO24=0,CDP24=""),"　",MAX(IF(AND(CDP24&lt;=CEL14,CDR24&gt;CEM14),CEM14-CEL14,IF(CDR24&lt;=CEM14,0,IF(AND(CDP24&gt;CEL14,CDR24&gt;CEM14),CEM14-CDP24,0))),0)),0)</f>
        <v>　</v>
      </c>
      <c r="CEM24" s="663"/>
      <c r="CEN24" s="664"/>
      <c r="CEO24" s="662" t="str">
        <f t="shared" si="39"/>
        <v>　</v>
      </c>
      <c r="CEP24" s="663"/>
      <c r="CEQ24" s="664"/>
      <c r="CER24" s="665" t="str">
        <f>IF(CEU24="×",TIME(0,0,0),IF(CFE4="非常勤",CDT24,CEF24))</f>
        <v>　</v>
      </c>
      <c r="CES24" s="666"/>
      <c r="CET24" s="667"/>
      <c r="CEU24" s="265"/>
      <c r="CEV24" s="665" t="str">
        <f>IF(CEY24="×",TIME(0,0,0),IF(CFE4="非常勤",CDW24,CEI24))</f>
        <v>　</v>
      </c>
      <c r="CEW24" s="666"/>
      <c r="CEX24" s="667"/>
      <c r="CEY24" s="265"/>
      <c r="CEZ24" s="665" t="str">
        <f>IF(CFC24="×",TIME(0,0,0),IF(CFE4="非常勤",CDZ24,CEL24))</f>
        <v>　</v>
      </c>
      <c r="CFA24" s="666"/>
      <c r="CFB24" s="667"/>
      <c r="CFC24" s="265"/>
      <c r="CFD24" s="665" t="str">
        <f>IF(CFG24="×",TIME(0,0,0),IF(CFE4="非常勤",CEC24,CEO24))</f>
        <v>　</v>
      </c>
      <c r="CFE24" s="666"/>
      <c r="CFF24" s="667"/>
      <c r="CFG24" s="265"/>
      <c r="CFH24" s="668"/>
      <c r="CFI24" s="669"/>
      <c r="CFJ24" s="668"/>
      <c r="CFK24" s="670"/>
      <c r="CFL24" s="669"/>
      <c r="CFM24" s="671"/>
      <c r="CFN24" s="672"/>
      <c r="CFO24" s="672"/>
      <c r="CFP24" s="673"/>
      <c r="CFQ24" s="263">
        <f>$A$24</f>
        <v>10</v>
      </c>
      <c r="CFR24" s="264" t="str">
        <f>$B$24</f>
        <v>土</v>
      </c>
      <c r="CFS24" s="660"/>
      <c r="CFT24" s="661"/>
      <c r="CFU24" s="660"/>
      <c r="CFV24" s="661"/>
      <c r="CFW24" s="662" t="str">
        <f>IFERROR(IF(OR(CFR24="日",CFR24="祝",CFR24=0,CFS24=""),"　",MAX(IF(AND(CFS24&lt;=CFW14,CFU24&gt;CFX14),CFX14-CFW14,IF(AND(CFS24&gt;CFW14,CFU24&lt;=CFX14),CFU24-CFS24,IF(AND(CFS24&lt;=CFW14,CFU24&lt;=CFX14),CFU24-CFW14,IF(AND(CFS24&gt;CFW14,CFU24&gt;CFX14),CFX14-CFS24,0)))),0)),0)</f>
        <v>　</v>
      </c>
      <c r="CFX24" s="663"/>
      <c r="CFY24" s="664"/>
      <c r="CFZ24" s="662" t="str">
        <f>IFERROR(IF(OR(CFR24="日",CFR24="祝",CFR24=0,CFS24=""),"　",MAX(IF(AND(CFS24&gt;CGC14,CFU24&gt;CGA14),0,IF(AND(CFS24&lt;=CGC14,CFS24&gt;CFZ14,CFU24&gt;CGA14),CGC14-CFS24,IF(AND(CFS24&lt;=CGC14,CFS24&lt;=CFZ14,CFU24&gt;CGA14),CGC14-CFZ14,IF(AND(CFS24&gt;CFZ14,CFU24&lt;=CGA14),CFU24-CFS24,IF(AND(CFS24&lt;=CFZ14,CFU24&lt;=CGA14),CFU24-CFZ14,0))))),0)),0)</f>
        <v>　</v>
      </c>
      <c r="CGA24" s="663"/>
      <c r="CGB24" s="664"/>
      <c r="CGC24" s="662" t="str">
        <f>IFERROR(IF(OR(CFR24="日",CFR24="祝",CFR24=0,CFS24=""),"　",MAX(IF(AND(CFS24&lt;=CGC14,CFU24&gt;CGD14),CGD14-CGC14,IF(CFU24&lt;=CGD14,0,IF(AND(CFS24&gt;CGC14,CFU24&gt;CGD14),CGD14-CFS24,0))),0)),0)</f>
        <v>　</v>
      </c>
      <c r="CGD24" s="663"/>
      <c r="CGE24" s="664"/>
      <c r="CGF24" s="662" t="str">
        <f>IFERROR(IF(OR(CFR24="日",CFR24="祝",CFR24=0,CFS24=""),"　",MAX(IF(CFS24&gt;CGF14,CFU24-CFS24,IF(CFS24&lt;=CGF14,CFU24-CGF14,0)),0)),0)</f>
        <v>　</v>
      </c>
      <c r="CGG24" s="663"/>
      <c r="CGH24" s="664"/>
      <c r="CGI24" s="662" t="str">
        <f>IFERROR(IF(OR(CFR24="日",CFR24="祝",CFR24=0,CFS24=""),"　",MAX(IF(AND(CFS24&lt;=CGI14,CFU24&gt;CGJ14),CGJ14-CGI14,IF(AND(CFS24&gt;CGI14,CFU24&lt;=CGJ14),CFU24-CFS24,IF(AND(CFS24&lt;=CGI14,CFU24&lt;=CGJ14),CFU24-CGI14,IF(AND(CFS24&gt;CGI14,CFU24&gt;CGJ14),CGJ14-CFS24,0)))),0)),0)</f>
        <v>　</v>
      </c>
      <c r="CGJ24" s="663"/>
      <c r="CGK24" s="664"/>
      <c r="CGL24" s="662" t="str">
        <f>IFERROR(IF(OR(CFR24="日",CFR24="祝",CFR24=0,CFS24=""),"　",MAX(IF(AND(CFS24&gt;CGO14,CFU24&gt;CGM14),0,IF(AND(CFS24&lt;=CGO14,CFS24&gt;CGL14,CFU24&gt;CGM14),CGO14-CFS24,IF(AND(CFS24&lt;=CGO14,CFS24&lt;=CGL14,CFU24&gt;CGM14),CGO14-CGL14,IF(AND(CFS24&gt;CGL14,CFU24&lt;=CGM14),CFU24-CFS24,IF(AND(CFS24&lt;=CGL14,CFU24&lt;=CGM14),CFU24-CGL14,0))))),0)),0)</f>
        <v>　</v>
      </c>
      <c r="CGM24" s="663"/>
      <c r="CGN24" s="664"/>
      <c r="CGO24" s="662" t="str">
        <f>IFERROR(IF(OR(CFR24="日",CFR24="祝",CFR24=0,CFS24=""),"　",MAX(IF(AND(CFS24&lt;=CGO14,CFU24&gt;CGP14),CGP14-CGO14,IF(CFU24&lt;=CGP14,0,IF(AND(CFS24&gt;CGO14,CFU24&gt;CGP14),CGP14-CFS24,0))),0)),0)</f>
        <v>　</v>
      </c>
      <c r="CGP24" s="663"/>
      <c r="CGQ24" s="664"/>
      <c r="CGR24" s="662" t="str">
        <f t="shared" si="40"/>
        <v>　</v>
      </c>
      <c r="CGS24" s="663"/>
      <c r="CGT24" s="664"/>
      <c r="CGU24" s="665" t="str">
        <f>IF(CGX24="×",TIME(0,0,0),IF(CHH4="非常勤",CFW24,CGI24))</f>
        <v>　</v>
      </c>
      <c r="CGV24" s="666"/>
      <c r="CGW24" s="667"/>
      <c r="CGX24" s="265"/>
      <c r="CGY24" s="665" t="str">
        <f>IF(CHB24="×",TIME(0,0,0),IF(CHH4="非常勤",CFZ24,CGL24))</f>
        <v>　</v>
      </c>
      <c r="CGZ24" s="666"/>
      <c r="CHA24" s="667"/>
      <c r="CHB24" s="265"/>
      <c r="CHC24" s="665" t="str">
        <f>IF(CHF24="×",TIME(0,0,0),IF(CHH4="非常勤",CGC24,CGO24))</f>
        <v>　</v>
      </c>
      <c r="CHD24" s="666"/>
      <c r="CHE24" s="667"/>
      <c r="CHF24" s="265"/>
      <c r="CHG24" s="665" t="str">
        <f>IF(CHJ24="×",TIME(0,0,0),IF(CHH4="非常勤",CGF24,CGR24))</f>
        <v>　</v>
      </c>
      <c r="CHH24" s="666"/>
      <c r="CHI24" s="667"/>
      <c r="CHJ24" s="265"/>
      <c r="CHK24" s="668"/>
      <c r="CHL24" s="669"/>
      <c r="CHM24" s="668"/>
      <c r="CHN24" s="670"/>
      <c r="CHO24" s="669"/>
      <c r="CHP24" s="671"/>
      <c r="CHQ24" s="672"/>
      <c r="CHR24" s="672"/>
      <c r="CHS24" s="673"/>
      <c r="CHT24" s="263">
        <f>$A$24</f>
        <v>10</v>
      </c>
      <c r="CHU24" s="264" t="str">
        <f>$B$24</f>
        <v>土</v>
      </c>
      <c r="CHV24" s="660"/>
      <c r="CHW24" s="661"/>
      <c r="CHX24" s="660"/>
      <c r="CHY24" s="661"/>
      <c r="CHZ24" s="662" t="str">
        <f>IFERROR(IF(OR(CHU24="日",CHU24="祝",CHU24=0,CHV24=""),"　",MAX(IF(AND(CHV24&lt;=CHZ14,CHX24&gt;CIA14),CIA14-CHZ14,IF(AND(CHV24&gt;CHZ14,CHX24&lt;=CIA14),CHX24-CHV24,IF(AND(CHV24&lt;=CHZ14,CHX24&lt;=CIA14),CHX24-CHZ14,IF(AND(CHV24&gt;CHZ14,CHX24&gt;CIA14),CIA14-CHV24,0)))),0)),0)</f>
        <v>　</v>
      </c>
      <c r="CIA24" s="663"/>
      <c r="CIB24" s="664"/>
      <c r="CIC24" s="662" t="str">
        <f>IFERROR(IF(OR(CHU24="日",CHU24="祝",CHU24=0,CHV24=""),"　",MAX(IF(AND(CHV24&gt;CIF14,CHX24&gt;CID14),0,IF(AND(CHV24&lt;=CIF14,CHV24&gt;CIC14,CHX24&gt;CID14),CIF14-CHV24,IF(AND(CHV24&lt;=CIF14,CHV24&lt;=CIC14,CHX24&gt;CID14),CIF14-CIC14,IF(AND(CHV24&gt;CIC14,CHX24&lt;=CID14),CHX24-CHV24,IF(AND(CHV24&lt;=CIC14,CHX24&lt;=CID14),CHX24-CIC14,0))))),0)),0)</f>
        <v>　</v>
      </c>
      <c r="CID24" s="663"/>
      <c r="CIE24" s="664"/>
      <c r="CIF24" s="662" t="str">
        <f>IFERROR(IF(OR(CHU24="日",CHU24="祝",CHU24=0,CHV24=""),"　",MAX(IF(AND(CHV24&lt;=CIF14,CHX24&gt;CIG14),CIG14-CIF14,IF(CHX24&lt;=CIG14,0,IF(AND(CHV24&gt;CIF14,CHX24&gt;CIG14),CIG14-CHV24,0))),0)),0)</f>
        <v>　</v>
      </c>
      <c r="CIG24" s="663"/>
      <c r="CIH24" s="664"/>
      <c r="CII24" s="662" t="str">
        <f>IFERROR(IF(OR(CHU24="日",CHU24="祝",CHU24=0,CHV24=""),"　",MAX(IF(CHV24&gt;CII14,CHX24-CHV24,IF(CHV24&lt;=CII14,CHX24-CII14,0)),0)),0)</f>
        <v>　</v>
      </c>
      <c r="CIJ24" s="663"/>
      <c r="CIK24" s="664"/>
      <c r="CIL24" s="662" t="str">
        <f>IFERROR(IF(OR(CHU24="日",CHU24="祝",CHU24=0,CHV24=""),"　",MAX(IF(AND(CHV24&lt;=CIL14,CHX24&gt;CIM14),CIM14-CIL14,IF(AND(CHV24&gt;CIL14,CHX24&lt;=CIM14),CHX24-CHV24,IF(AND(CHV24&lt;=CIL14,CHX24&lt;=CIM14),CHX24-CIL14,IF(AND(CHV24&gt;CIL14,CHX24&gt;CIM14),CIM14-CHV24,0)))),0)),0)</f>
        <v>　</v>
      </c>
      <c r="CIM24" s="663"/>
      <c r="CIN24" s="664"/>
      <c r="CIO24" s="662" t="str">
        <f>IFERROR(IF(OR(CHU24="日",CHU24="祝",CHU24=0,CHV24=""),"　",MAX(IF(AND(CHV24&gt;CIR14,CHX24&gt;CIP14),0,IF(AND(CHV24&lt;=CIR14,CHV24&gt;CIO14,CHX24&gt;CIP14),CIR14-CHV24,IF(AND(CHV24&lt;=CIR14,CHV24&lt;=CIO14,CHX24&gt;CIP14),CIR14-CIO14,IF(AND(CHV24&gt;CIO14,CHX24&lt;=CIP14),CHX24-CHV24,IF(AND(CHV24&lt;=CIO14,CHX24&lt;=CIP14),CHX24-CIO14,0))))),0)),0)</f>
        <v>　</v>
      </c>
      <c r="CIP24" s="663"/>
      <c r="CIQ24" s="664"/>
      <c r="CIR24" s="662" t="str">
        <f>IFERROR(IF(OR(CHU24="日",CHU24="祝",CHU24=0,CHV24=""),"　",MAX(IF(AND(CHV24&lt;=CIR14,CHX24&gt;CIS14),CIS14-CIR14,IF(CHX24&lt;=CIS14,0,IF(AND(CHV24&gt;CIR14,CHX24&gt;CIS14),CIS14-CHV24,0))),0)),0)</f>
        <v>　</v>
      </c>
      <c r="CIS24" s="663"/>
      <c r="CIT24" s="664"/>
      <c r="CIU24" s="662" t="str">
        <f t="shared" si="41"/>
        <v>　</v>
      </c>
      <c r="CIV24" s="663"/>
      <c r="CIW24" s="664"/>
      <c r="CIX24" s="665" t="str">
        <f>IF(CJA24="×",TIME(0,0,0),IF(CJK4="非常勤",CHZ24,CIL24))</f>
        <v>　</v>
      </c>
      <c r="CIY24" s="666"/>
      <c r="CIZ24" s="667"/>
      <c r="CJA24" s="265"/>
      <c r="CJB24" s="665" t="str">
        <f>IF(CJE24="×",TIME(0,0,0),IF(CJK4="非常勤",CIC24,CIO24))</f>
        <v>　</v>
      </c>
      <c r="CJC24" s="666"/>
      <c r="CJD24" s="667"/>
      <c r="CJE24" s="265"/>
      <c r="CJF24" s="665" t="str">
        <f>IF(CJI24="×",TIME(0,0,0),IF(CJK4="非常勤",CIF24,CIR24))</f>
        <v>　</v>
      </c>
      <c r="CJG24" s="666"/>
      <c r="CJH24" s="667"/>
      <c r="CJI24" s="265"/>
      <c r="CJJ24" s="665" t="str">
        <f>IF(CJM24="×",TIME(0,0,0),IF(CJK4="非常勤",CII24,CIU24))</f>
        <v>　</v>
      </c>
      <c r="CJK24" s="666"/>
      <c r="CJL24" s="667"/>
      <c r="CJM24" s="265"/>
      <c r="CJN24" s="668"/>
      <c r="CJO24" s="669"/>
      <c r="CJP24" s="668"/>
      <c r="CJQ24" s="670"/>
      <c r="CJR24" s="669"/>
      <c r="CJS24" s="671"/>
      <c r="CJT24" s="672"/>
      <c r="CJU24" s="672"/>
      <c r="CJV24" s="673"/>
      <c r="CJW24" s="263">
        <f>$A$24</f>
        <v>10</v>
      </c>
      <c r="CJX24" s="264" t="str">
        <f>$B$24</f>
        <v>土</v>
      </c>
      <c r="CJY24" s="660"/>
      <c r="CJZ24" s="661"/>
      <c r="CKA24" s="660"/>
      <c r="CKB24" s="661"/>
      <c r="CKC24" s="662" t="str">
        <f>IFERROR(IF(OR(CJX24="日",CJX24="祝",CJX24=0,CJY24=""),"　",MAX(IF(AND(CJY24&lt;=CKC14,CKA24&gt;CKD14),CKD14-CKC14,IF(AND(CJY24&gt;CKC14,CKA24&lt;=CKD14),CKA24-CJY24,IF(AND(CJY24&lt;=CKC14,CKA24&lt;=CKD14),CKA24-CKC14,IF(AND(CJY24&gt;CKC14,CKA24&gt;CKD14),CKD14-CJY24,0)))),0)),0)</f>
        <v>　</v>
      </c>
      <c r="CKD24" s="663"/>
      <c r="CKE24" s="664"/>
      <c r="CKF24" s="662" t="str">
        <f>IFERROR(IF(OR(CJX24="日",CJX24="祝",CJX24=0,CJY24=""),"　",MAX(IF(AND(CJY24&gt;CKI14,CKA24&gt;CKG14),0,IF(AND(CJY24&lt;=CKI14,CJY24&gt;CKF14,CKA24&gt;CKG14),CKI14-CJY24,IF(AND(CJY24&lt;=CKI14,CJY24&lt;=CKF14,CKA24&gt;CKG14),CKI14-CKF14,IF(AND(CJY24&gt;CKF14,CKA24&lt;=CKG14),CKA24-CJY24,IF(AND(CJY24&lt;=CKF14,CKA24&lt;=CKG14),CKA24-CKF14,0))))),0)),0)</f>
        <v>　</v>
      </c>
      <c r="CKG24" s="663"/>
      <c r="CKH24" s="664"/>
      <c r="CKI24" s="662" t="str">
        <f>IFERROR(IF(OR(CJX24="日",CJX24="祝",CJX24=0,CJY24=""),"　",MAX(IF(AND(CJY24&lt;=CKI14,CKA24&gt;CKJ14),CKJ14-CKI14,IF(CKA24&lt;=CKJ14,0,IF(AND(CJY24&gt;CKI14,CKA24&gt;CKJ14),CKJ14-CJY24,0))),0)),0)</f>
        <v>　</v>
      </c>
      <c r="CKJ24" s="663"/>
      <c r="CKK24" s="664"/>
      <c r="CKL24" s="662" t="str">
        <f>IFERROR(IF(OR(CJX24="日",CJX24="祝",CJX24=0,CJY24=""),"　",MAX(IF(CJY24&gt;CKL14,CKA24-CJY24,IF(CJY24&lt;=CKL14,CKA24-CKL14,0)),0)),0)</f>
        <v>　</v>
      </c>
      <c r="CKM24" s="663"/>
      <c r="CKN24" s="664"/>
      <c r="CKO24" s="662" t="str">
        <f>IFERROR(IF(OR(CJX24="日",CJX24="祝",CJX24=0,CJY24=""),"　",MAX(IF(AND(CJY24&lt;=CKO14,CKA24&gt;CKP14),CKP14-CKO14,IF(AND(CJY24&gt;CKO14,CKA24&lt;=CKP14),CKA24-CJY24,IF(AND(CJY24&lt;=CKO14,CKA24&lt;=CKP14),CKA24-CKO14,IF(AND(CJY24&gt;CKO14,CKA24&gt;CKP14),CKP14-CJY24,0)))),0)),0)</f>
        <v>　</v>
      </c>
      <c r="CKP24" s="663"/>
      <c r="CKQ24" s="664"/>
      <c r="CKR24" s="662" t="str">
        <f>IFERROR(IF(OR(CJX24="日",CJX24="祝",CJX24=0,CJY24=""),"　",MAX(IF(AND(CJY24&gt;CKU14,CKA24&gt;CKS14),0,IF(AND(CJY24&lt;=CKU14,CJY24&gt;CKR14,CKA24&gt;CKS14),CKU14-CJY24,IF(AND(CJY24&lt;=CKU14,CJY24&lt;=CKR14,CKA24&gt;CKS14),CKU14-CKR14,IF(AND(CJY24&gt;CKR14,CKA24&lt;=CKS14),CKA24-CJY24,IF(AND(CJY24&lt;=CKR14,CKA24&lt;=CKS14),CKA24-CKR14,0))))),0)),0)</f>
        <v>　</v>
      </c>
      <c r="CKS24" s="663"/>
      <c r="CKT24" s="664"/>
      <c r="CKU24" s="662" t="str">
        <f>IFERROR(IF(OR(CJX24="日",CJX24="祝",CJX24=0,CJY24=""),"　",MAX(IF(AND(CJY24&lt;=CKU14,CKA24&gt;CKV14),CKV14-CKU14,IF(CKA24&lt;=CKV14,0,IF(AND(CJY24&gt;CKU14,CKA24&gt;CKV14),CKV14-CJY24,0))),0)),0)</f>
        <v>　</v>
      </c>
      <c r="CKV24" s="663"/>
      <c r="CKW24" s="664"/>
      <c r="CKX24" s="662" t="str">
        <f t="shared" si="42"/>
        <v>　</v>
      </c>
      <c r="CKY24" s="663"/>
      <c r="CKZ24" s="664"/>
      <c r="CLA24" s="665" t="str">
        <f>IF(CLD24="×",TIME(0,0,0),IF(CLN4="非常勤",CKC24,CKO24))</f>
        <v>　</v>
      </c>
      <c r="CLB24" s="666"/>
      <c r="CLC24" s="667"/>
      <c r="CLD24" s="265"/>
      <c r="CLE24" s="665" t="str">
        <f>IF(CLH24="×",TIME(0,0,0),IF(CLN4="非常勤",CKF24,CKR24))</f>
        <v>　</v>
      </c>
      <c r="CLF24" s="666"/>
      <c r="CLG24" s="667"/>
      <c r="CLH24" s="265"/>
      <c r="CLI24" s="665" t="str">
        <f>IF(CLL24="×",TIME(0,0,0),IF(CLN4="非常勤",CKI24,CKU24))</f>
        <v>　</v>
      </c>
      <c r="CLJ24" s="666"/>
      <c r="CLK24" s="667"/>
      <c r="CLL24" s="265"/>
      <c r="CLM24" s="665" t="str">
        <f>IF(CLP24="×",TIME(0,0,0),IF(CLN4="非常勤",CKL24,CKX24))</f>
        <v>　</v>
      </c>
      <c r="CLN24" s="666"/>
      <c r="CLO24" s="667"/>
      <c r="CLP24" s="265"/>
      <c r="CLQ24" s="668"/>
      <c r="CLR24" s="669"/>
      <c r="CLS24" s="668"/>
      <c r="CLT24" s="670"/>
      <c r="CLU24" s="669"/>
      <c r="CLV24" s="671"/>
      <c r="CLW24" s="672"/>
      <c r="CLX24" s="672"/>
      <c r="CLY24" s="673"/>
      <c r="CLZ24" s="263">
        <f>$A$24</f>
        <v>10</v>
      </c>
      <c r="CMA24" s="264" t="str">
        <f>$B$24</f>
        <v>土</v>
      </c>
      <c r="CMB24" s="660"/>
      <c r="CMC24" s="661"/>
      <c r="CMD24" s="660"/>
      <c r="CME24" s="661"/>
      <c r="CMF24" s="662" t="str">
        <f>IFERROR(IF(OR(CMA24="日",CMA24="祝",CMA24=0,CMB24=""),"　",MAX(IF(AND(CMB24&lt;=CMF14,CMD24&gt;CMG14),CMG14-CMF14,IF(AND(CMB24&gt;CMF14,CMD24&lt;=CMG14),CMD24-CMB24,IF(AND(CMB24&lt;=CMF14,CMD24&lt;=CMG14),CMD24-CMF14,IF(AND(CMB24&gt;CMF14,CMD24&gt;CMG14),CMG14-CMB24,0)))),0)),0)</f>
        <v>　</v>
      </c>
      <c r="CMG24" s="663"/>
      <c r="CMH24" s="664"/>
      <c r="CMI24" s="662" t="str">
        <f>IFERROR(IF(OR(CMA24="日",CMA24="祝",CMA24=0,CMB24=""),"　",MAX(IF(AND(CMB24&gt;CML14,CMD24&gt;CMJ14),0,IF(AND(CMB24&lt;=CML14,CMB24&gt;CMI14,CMD24&gt;CMJ14),CML14-CMB24,IF(AND(CMB24&lt;=CML14,CMB24&lt;=CMI14,CMD24&gt;CMJ14),CML14-CMI14,IF(AND(CMB24&gt;CMI14,CMD24&lt;=CMJ14),CMD24-CMB24,IF(AND(CMB24&lt;=CMI14,CMD24&lt;=CMJ14),CMD24-CMI14,0))))),0)),0)</f>
        <v>　</v>
      </c>
      <c r="CMJ24" s="663"/>
      <c r="CMK24" s="664"/>
      <c r="CML24" s="662" t="str">
        <f>IFERROR(IF(OR(CMA24="日",CMA24="祝",CMA24=0,CMB24=""),"　",MAX(IF(AND(CMB24&lt;=CML14,CMD24&gt;CMM14),CMM14-CML14,IF(CMD24&lt;=CMM14,0,IF(AND(CMB24&gt;CML14,CMD24&gt;CMM14),CMM14-CMB24,0))),0)),0)</f>
        <v>　</v>
      </c>
      <c r="CMM24" s="663"/>
      <c r="CMN24" s="664"/>
      <c r="CMO24" s="662" t="str">
        <f>IFERROR(IF(OR(CMA24="日",CMA24="祝",CMA24=0,CMB24=""),"　",MAX(IF(CMB24&gt;CMO14,CMD24-CMB24,IF(CMB24&lt;=CMO14,CMD24-CMO14,0)),0)),0)</f>
        <v>　</v>
      </c>
      <c r="CMP24" s="663"/>
      <c r="CMQ24" s="664"/>
      <c r="CMR24" s="662" t="str">
        <f>IFERROR(IF(OR(CMA24="日",CMA24="祝",CMA24=0,CMB24=""),"　",MAX(IF(AND(CMB24&lt;=CMR14,CMD24&gt;CMS14),CMS14-CMR14,IF(AND(CMB24&gt;CMR14,CMD24&lt;=CMS14),CMD24-CMB24,IF(AND(CMB24&lt;=CMR14,CMD24&lt;=CMS14),CMD24-CMR14,IF(AND(CMB24&gt;CMR14,CMD24&gt;CMS14),CMS14-CMB24,0)))),0)),0)</f>
        <v>　</v>
      </c>
      <c r="CMS24" s="663"/>
      <c r="CMT24" s="664"/>
      <c r="CMU24" s="662" t="str">
        <f>IFERROR(IF(OR(CMA24="日",CMA24="祝",CMA24=0,CMB24=""),"　",MAX(IF(AND(CMB24&gt;CMX14,CMD24&gt;CMV14),0,IF(AND(CMB24&lt;=CMX14,CMB24&gt;CMU14,CMD24&gt;CMV14),CMX14-CMB24,IF(AND(CMB24&lt;=CMX14,CMB24&lt;=CMU14,CMD24&gt;CMV14),CMX14-CMU14,IF(AND(CMB24&gt;CMU14,CMD24&lt;=CMV14),CMD24-CMB24,IF(AND(CMB24&lt;=CMU14,CMD24&lt;=CMV14),CMD24-CMU14,0))))),0)),0)</f>
        <v>　</v>
      </c>
      <c r="CMV24" s="663"/>
      <c r="CMW24" s="664"/>
      <c r="CMX24" s="662" t="str">
        <f>IFERROR(IF(OR(CMA24="日",CMA24="祝",CMA24=0,CMB24=""),"　",MAX(IF(AND(CMB24&lt;=CMX14,CMD24&gt;CMY14),CMY14-CMX14,IF(CMD24&lt;=CMY14,0,IF(AND(CMB24&gt;CMX14,CMD24&gt;CMY14),CMY14-CMB24,0))),0)),0)</f>
        <v>　</v>
      </c>
      <c r="CMY24" s="663"/>
      <c r="CMZ24" s="664"/>
      <c r="CNA24" s="662" t="str">
        <f t="shared" si="43"/>
        <v>　</v>
      </c>
      <c r="CNB24" s="663"/>
      <c r="CNC24" s="664"/>
      <c r="CND24" s="665" t="str">
        <f>IF(CNG24="×",TIME(0,0,0),IF(CNQ4="非常勤",CMF24,CMR24))</f>
        <v>　</v>
      </c>
      <c r="CNE24" s="666"/>
      <c r="CNF24" s="667"/>
      <c r="CNG24" s="265"/>
      <c r="CNH24" s="665" t="str">
        <f>IF(CNK24="×",TIME(0,0,0),IF(CNQ4="非常勤",CMI24,CMU24))</f>
        <v>　</v>
      </c>
      <c r="CNI24" s="666"/>
      <c r="CNJ24" s="667"/>
      <c r="CNK24" s="265"/>
      <c r="CNL24" s="665" t="str">
        <f>IF(CNO24="×",TIME(0,0,0),IF(CNQ4="非常勤",CML24,CMX24))</f>
        <v>　</v>
      </c>
      <c r="CNM24" s="666"/>
      <c r="CNN24" s="667"/>
      <c r="CNO24" s="265"/>
      <c r="CNP24" s="665" t="str">
        <f>IF(CNS24="×",TIME(0,0,0),IF(CNQ4="非常勤",CMO24,CNA24))</f>
        <v>　</v>
      </c>
      <c r="CNQ24" s="666"/>
      <c r="CNR24" s="667"/>
      <c r="CNS24" s="265"/>
      <c r="CNT24" s="668"/>
      <c r="CNU24" s="669"/>
      <c r="CNV24" s="668"/>
      <c r="CNW24" s="670"/>
      <c r="CNX24" s="669"/>
      <c r="CNY24" s="671"/>
      <c r="CNZ24" s="672"/>
      <c r="COA24" s="672"/>
      <c r="COB24" s="673"/>
      <c r="COC24" s="263">
        <f>$A$24</f>
        <v>10</v>
      </c>
      <c r="COD24" s="264" t="str">
        <f>$B$24</f>
        <v>土</v>
      </c>
      <c r="COE24" s="660"/>
      <c r="COF24" s="661"/>
      <c r="COG24" s="660"/>
      <c r="COH24" s="661"/>
      <c r="COI24" s="662" t="str">
        <f>IFERROR(IF(OR(COD24="日",COD24="祝",COD24=0,COE24=""),"　",MAX(IF(AND(COE24&lt;=COI14,COG24&gt;COJ14),COJ14-COI14,IF(AND(COE24&gt;COI14,COG24&lt;=COJ14),COG24-COE24,IF(AND(COE24&lt;=COI14,COG24&lt;=COJ14),COG24-COI14,IF(AND(COE24&gt;COI14,COG24&gt;COJ14),COJ14-COE24,0)))),0)),0)</f>
        <v>　</v>
      </c>
      <c r="COJ24" s="663"/>
      <c r="COK24" s="664"/>
      <c r="COL24" s="662" t="str">
        <f>IFERROR(IF(OR(COD24="日",COD24="祝",COD24=0,COE24=""),"　",MAX(IF(AND(COE24&gt;COO14,COG24&gt;COM14),0,IF(AND(COE24&lt;=COO14,COE24&gt;COL14,COG24&gt;COM14),COO14-COE24,IF(AND(COE24&lt;=COO14,COE24&lt;=COL14,COG24&gt;COM14),COO14-COL14,IF(AND(COE24&gt;COL14,COG24&lt;=COM14),COG24-COE24,IF(AND(COE24&lt;=COL14,COG24&lt;=COM14),COG24-COL14,0))))),0)),0)</f>
        <v>　</v>
      </c>
      <c r="COM24" s="663"/>
      <c r="CON24" s="664"/>
      <c r="COO24" s="662" t="str">
        <f>IFERROR(IF(OR(COD24="日",COD24="祝",COD24=0,COE24=""),"　",MAX(IF(AND(COE24&lt;=COO14,COG24&gt;COP14),COP14-COO14,IF(COG24&lt;=COP14,0,IF(AND(COE24&gt;COO14,COG24&gt;COP14),COP14-COE24,0))),0)),0)</f>
        <v>　</v>
      </c>
      <c r="COP24" s="663"/>
      <c r="COQ24" s="664"/>
      <c r="COR24" s="662" t="str">
        <f>IFERROR(IF(OR(COD24="日",COD24="祝",COD24=0,COE24=""),"　",MAX(IF(COE24&gt;COR14,COG24-COE24,IF(COE24&lt;=COR14,COG24-COR14,0)),0)),0)</f>
        <v>　</v>
      </c>
      <c r="COS24" s="663"/>
      <c r="COT24" s="664"/>
      <c r="COU24" s="662" t="str">
        <f>IFERROR(IF(OR(COD24="日",COD24="祝",COD24=0,COE24=""),"　",MAX(IF(AND(COE24&lt;=COU14,COG24&gt;COV14),COV14-COU14,IF(AND(COE24&gt;COU14,COG24&lt;=COV14),COG24-COE24,IF(AND(COE24&lt;=COU14,COG24&lt;=COV14),COG24-COU14,IF(AND(COE24&gt;COU14,COG24&gt;COV14),COV14-COE24,0)))),0)),0)</f>
        <v>　</v>
      </c>
      <c r="COV24" s="663"/>
      <c r="COW24" s="664"/>
      <c r="COX24" s="662" t="str">
        <f>IFERROR(IF(OR(COD24="日",COD24="祝",COD24=0,COE24=""),"　",MAX(IF(AND(COE24&gt;CPA14,COG24&gt;COY14),0,IF(AND(COE24&lt;=CPA14,COE24&gt;COX14,COG24&gt;COY14),CPA14-COE24,IF(AND(COE24&lt;=CPA14,COE24&lt;=COX14,COG24&gt;COY14),CPA14-COX14,IF(AND(COE24&gt;COX14,COG24&lt;=COY14),COG24-COE24,IF(AND(COE24&lt;=COX14,COG24&lt;=COY14),COG24-COX14,0))))),0)),0)</f>
        <v>　</v>
      </c>
      <c r="COY24" s="663"/>
      <c r="COZ24" s="664"/>
      <c r="CPA24" s="662" t="str">
        <f>IFERROR(IF(OR(COD24="日",COD24="祝",COD24=0,COE24=""),"　",MAX(IF(AND(COE24&lt;=CPA14,COG24&gt;CPB14),CPB14-CPA14,IF(COG24&lt;=CPB14,0,IF(AND(COE24&gt;CPA14,COG24&gt;CPB14),CPB14-COE24,0))),0)),0)</f>
        <v>　</v>
      </c>
      <c r="CPB24" s="663"/>
      <c r="CPC24" s="664"/>
      <c r="CPD24" s="662" t="str">
        <f t="shared" si="44"/>
        <v>　</v>
      </c>
      <c r="CPE24" s="663"/>
      <c r="CPF24" s="664"/>
      <c r="CPG24" s="665" t="str">
        <f>IF(CPJ24="×",TIME(0,0,0),IF(CPT4="非常勤",COI24,COU24))</f>
        <v>　</v>
      </c>
      <c r="CPH24" s="666"/>
      <c r="CPI24" s="667"/>
      <c r="CPJ24" s="265"/>
      <c r="CPK24" s="665" t="str">
        <f>IF(CPN24="×",TIME(0,0,0),IF(CPT4="非常勤",COL24,COX24))</f>
        <v>　</v>
      </c>
      <c r="CPL24" s="666"/>
      <c r="CPM24" s="667"/>
      <c r="CPN24" s="265"/>
      <c r="CPO24" s="665" t="str">
        <f>IF(CPR24="×",TIME(0,0,0),IF(CPT4="非常勤",COO24,CPA24))</f>
        <v>　</v>
      </c>
      <c r="CPP24" s="666"/>
      <c r="CPQ24" s="667"/>
      <c r="CPR24" s="265"/>
      <c r="CPS24" s="665" t="str">
        <f>IF(CPV24="×",TIME(0,0,0),IF(CPT4="非常勤",COR24,CPD24))</f>
        <v>　</v>
      </c>
      <c r="CPT24" s="666"/>
      <c r="CPU24" s="667"/>
      <c r="CPV24" s="265"/>
      <c r="CPW24" s="668"/>
      <c r="CPX24" s="669"/>
      <c r="CPY24" s="668"/>
      <c r="CPZ24" s="670"/>
      <c r="CQA24" s="669"/>
      <c r="CQB24" s="671"/>
      <c r="CQC24" s="672"/>
      <c r="CQD24" s="672"/>
      <c r="CQE24" s="673"/>
      <c r="CQF24" s="263">
        <f>$A$24</f>
        <v>10</v>
      </c>
      <c r="CQG24" s="264" t="str">
        <f>$B$24</f>
        <v>土</v>
      </c>
      <c r="CQH24" s="660"/>
      <c r="CQI24" s="661"/>
      <c r="CQJ24" s="660"/>
      <c r="CQK24" s="661"/>
      <c r="CQL24" s="662" t="str">
        <f>IFERROR(IF(OR(CQG24="日",CQG24="祝",CQG24=0,CQH24=""),"　",MAX(IF(AND(CQH24&lt;=CQL14,CQJ24&gt;CQM14),CQM14-CQL14,IF(AND(CQH24&gt;CQL14,CQJ24&lt;=CQM14),CQJ24-CQH24,IF(AND(CQH24&lt;=CQL14,CQJ24&lt;=CQM14),CQJ24-CQL14,IF(AND(CQH24&gt;CQL14,CQJ24&gt;CQM14),CQM14-CQH24,0)))),0)),0)</f>
        <v>　</v>
      </c>
      <c r="CQM24" s="663"/>
      <c r="CQN24" s="664"/>
      <c r="CQO24" s="662" t="str">
        <f>IFERROR(IF(OR(CQG24="日",CQG24="祝",CQG24=0,CQH24=""),"　",MAX(IF(AND(CQH24&gt;CQR14,CQJ24&gt;CQP14),0,IF(AND(CQH24&lt;=CQR14,CQH24&gt;CQO14,CQJ24&gt;CQP14),CQR14-CQH24,IF(AND(CQH24&lt;=CQR14,CQH24&lt;=CQO14,CQJ24&gt;CQP14),CQR14-CQO14,IF(AND(CQH24&gt;CQO14,CQJ24&lt;=CQP14),CQJ24-CQH24,IF(AND(CQH24&lt;=CQO14,CQJ24&lt;=CQP14),CQJ24-CQO14,0))))),0)),0)</f>
        <v>　</v>
      </c>
      <c r="CQP24" s="663"/>
      <c r="CQQ24" s="664"/>
      <c r="CQR24" s="662" t="str">
        <f>IFERROR(IF(OR(CQG24="日",CQG24="祝",CQG24=0,CQH24=""),"　",MAX(IF(AND(CQH24&lt;=CQR14,CQJ24&gt;CQS14),CQS14-CQR14,IF(CQJ24&lt;=CQS14,0,IF(AND(CQH24&gt;CQR14,CQJ24&gt;CQS14),CQS14-CQH24,0))),0)),0)</f>
        <v>　</v>
      </c>
      <c r="CQS24" s="663"/>
      <c r="CQT24" s="664"/>
      <c r="CQU24" s="662" t="str">
        <f>IFERROR(IF(OR(CQG24="日",CQG24="祝",CQG24=0,CQH24=""),"　",MAX(IF(CQH24&gt;CQU14,CQJ24-CQH24,IF(CQH24&lt;=CQU14,CQJ24-CQU14,0)),0)),0)</f>
        <v>　</v>
      </c>
      <c r="CQV24" s="663"/>
      <c r="CQW24" s="664"/>
      <c r="CQX24" s="662" t="str">
        <f>IFERROR(IF(OR(CQG24="日",CQG24="祝",CQG24=0,CQH24=""),"　",MAX(IF(AND(CQH24&lt;=CQX14,CQJ24&gt;CQY14),CQY14-CQX14,IF(AND(CQH24&gt;CQX14,CQJ24&lt;=CQY14),CQJ24-CQH24,IF(AND(CQH24&lt;=CQX14,CQJ24&lt;=CQY14),CQJ24-CQX14,IF(AND(CQH24&gt;CQX14,CQJ24&gt;CQY14),CQY14-CQH24,0)))),0)),0)</f>
        <v>　</v>
      </c>
      <c r="CQY24" s="663"/>
      <c r="CQZ24" s="664"/>
      <c r="CRA24" s="662" t="str">
        <f>IFERROR(IF(OR(CQG24="日",CQG24="祝",CQG24=0,CQH24=""),"　",MAX(IF(AND(CQH24&gt;CRD14,CQJ24&gt;CRB14),0,IF(AND(CQH24&lt;=CRD14,CQH24&gt;CRA14,CQJ24&gt;CRB14),CRD14-CQH24,IF(AND(CQH24&lt;=CRD14,CQH24&lt;=CRA14,CQJ24&gt;CRB14),CRD14-CRA14,IF(AND(CQH24&gt;CRA14,CQJ24&lt;=CRB14),CQJ24-CQH24,IF(AND(CQH24&lt;=CRA14,CQJ24&lt;=CRB14),CQJ24-CRA14,0))))),0)),0)</f>
        <v>　</v>
      </c>
      <c r="CRB24" s="663"/>
      <c r="CRC24" s="664"/>
      <c r="CRD24" s="662" t="str">
        <f>IFERROR(IF(OR(CQG24="日",CQG24="祝",CQG24=0,CQH24=""),"　",MAX(IF(AND(CQH24&lt;=CRD14,CQJ24&gt;CRE14),CRE14-CRD14,IF(CQJ24&lt;=CRE14,0,IF(AND(CQH24&gt;CRD14,CQJ24&gt;CRE14),CRE14-CQH24,0))),0)),0)</f>
        <v>　</v>
      </c>
      <c r="CRE24" s="663"/>
      <c r="CRF24" s="664"/>
      <c r="CRG24" s="662" t="str">
        <f t="shared" si="45"/>
        <v>　</v>
      </c>
      <c r="CRH24" s="663"/>
      <c r="CRI24" s="664"/>
      <c r="CRJ24" s="665" t="str">
        <f>IF(CRM24="×",TIME(0,0,0),IF(CRW4="非常勤",CQL24,CQX24))</f>
        <v>　</v>
      </c>
      <c r="CRK24" s="666"/>
      <c r="CRL24" s="667"/>
      <c r="CRM24" s="265"/>
      <c r="CRN24" s="665" t="str">
        <f>IF(CRQ24="×",TIME(0,0,0),IF(CRW4="非常勤",CQO24,CRA24))</f>
        <v>　</v>
      </c>
      <c r="CRO24" s="666"/>
      <c r="CRP24" s="667"/>
      <c r="CRQ24" s="265"/>
      <c r="CRR24" s="665" t="str">
        <f>IF(CRU24="×",TIME(0,0,0),IF(CRW4="非常勤",CQR24,CRD24))</f>
        <v>　</v>
      </c>
      <c r="CRS24" s="666"/>
      <c r="CRT24" s="667"/>
      <c r="CRU24" s="265"/>
      <c r="CRV24" s="665" t="str">
        <f>IF(CRY24="×",TIME(0,0,0),IF(CRW4="非常勤",CQU24,CRG24))</f>
        <v>　</v>
      </c>
      <c r="CRW24" s="666"/>
      <c r="CRX24" s="667"/>
      <c r="CRY24" s="265"/>
      <c r="CRZ24" s="668"/>
      <c r="CSA24" s="669"/>
      <c r="CSB24" s="668"/>
      <c r="CSC24" s="670"/>
      <c r="CSD24" s="669"/>
      <c r="CSE24" s="671"/>
      <c r="CSF24" s="672"/>
      <c r="CSG24" s="672"/>
      <c r="CSH24" s="673"/>
      <c r="CSI24" s="263">
        <f>$A$24</f>
        <v>10</v>
      </c>
      <c r="CSJ24" s="264" t="str">
        <f>$B$24</f>
        <v>土</v>
      </c>
      <c r="CSK24" s="660"/>
      <c r="CSL24" s="661"/>
      <c r="CSM24" s="660"/>
      <c r="CSN24" s="661"/>
      <c r="CSO24" s="662" t="str">
        <f>IFERROR(IF(OR(CSJ24="日",CSJ24="祝",CSJ24=0,CSK24=""),"　",MAX(IF(AND(CSK24&lt;=CSO14,CSM24&gt;CSP14),CSP14-CSO14,IF(AND(CSK24&gt;CSO14,CSM24&lt;=CSP14),CSM24-CSK24,IF(AND(CSK24&lt;=CSO14,CSM24&lt;=CSP14),CSM24-CSO14,IF(AND(CSK24&gt;CSO14,CSM24&gt;CSP14),CSP14-CSK24,0)))),0)),0)</f>
        <v>　</v>
      </c>
      <c r="CSP24" s="663"/>
      <c r="CSQ24" s="664"/>
      <c r="CSR24" s="662" t="str">
        <f>IFERROR(IF(OR(CSJ24="日",CSJ24="祝",CSJ24=0,CSK24=""),"　",MAX(IF(AND(CSK24&gt;CSU14,CSM24&gt;CSS14),0,IF(AND(CSK24&lt;=CSU14,CSK24&gt;CSR14,CSM24&gt;CSS14),CSU14-CSK24,IF(AND(CSK24&lt;=CSU14,CSK24&lt;=CSR14,CSM24&gt;CSS14),CSU14-CSR14,IF(AND(CSK24&gt;CSR14,CSM24&lt;=CSS14),CSM24-CSK24,IF(AND(CSK24&lt;=CSR14,CSM24&lt;=CSS14),CSM24-CSR14,0))))),0)),0)</f>
        <v>　</v>
      </c>
      <c r="CSS24" s="663"/>
      <c r="CST24" s="664"/>
      <c r="CSU24" s="662" t="str">
        <f>IFERROR(IF(OR(CSJ24="日",CSJ24="祝",CSJ24=0,CSK24=""),"　",MAX(IF(AND(CSK24&lt;=CSU14,CSM24&gt;CSV14),CSV14-CSU14,IF(CSM24&lt;=CSV14,0,IF(AND(CSK24&gt;CSU14,CSM24&gt;CSV14),CSV14-CSK24,0))),0)),0)</f>
        <v>　</v>
      </c>
      <c r="CSV24" s="663"/>
      <c r="CSW24" s="664"/>
      <c r="CSX24" s="662" t="str">
        <f>IFERROR(IF(OR(CSJ24="日",CSJ24="祝",CSJ24=0,CSK24=""),"　",MAX(IF(CSK24&gt;CSX14,CSM24-CSK24,IF(CSK24&lt;=CSX14,CSM24-CSX14,0)),0)),0)</f>
        <v>　</v>
      </c>
      <c r="CSY24" s="663"/>
      <c r="CSZ24" s="664"/>
      <c r="CTA24" s="662" t="str">
        <f>IFERROR(IF(OR(CSJ24="日",CSJ24="祝",CSJ24=0,CSK24=""),"　",MAX(IF(AND(CSK24&lt;=CTA14,CSM24&gt;CTB14),CTB14-CTA14,IF(AND(CSK24&gt;CTA14,CSM24&lt;=CTB14),CSM24-CSK24,IF(AND(CSK24&lt;=CTA14,CSM24&lt;=CTB14),CSM24-CTA14,IF(AND(CSK24&gt;CTA14,CSM24&gt;CTB14),CTB14-CSK24,0)))),0)),0)</f>
        <v>　</v>
      </c>
      <c r="CTB24" s="663"/>
      <c r="CTC24" s="664"/>
      <c r="CTD24" s="662" t="str">
        <f>IFERROR(IF(OR(CSJ24="日",CSJ24="祝",CSJ24=0,CSK24=""),"　",MAX(IF(AND(CSK24&gt;CTG14,CSM24&gt;CTE14),0,IF(AND(CSK24&lt;=CTG14,CSK24&gt;CTD14,CSM24&gt;CTE14),CTG14-CSK24,IF(AND(CSK24&lt;=CTG14,CSK24&lt;=CTD14,CSM24&gt;CTE14),CTG14-CTD14,IF(AND(CSK24&gt;CTD14,CSM24&lt;=CTE14),CSM24-CSK24,IF(AND(CSK24&lt;=CTD14,CSM24&lt;=CTE14),CSM24-CTD14,0))))),0)),0)</f>
        <v>　</v>
      </c>
      <c r="CTE24" s="663"/>
      <c r="CTF24" s="664"/>
      <c r="CTG24" s="662" t="str">
        <f>IFERROR(IF(OR(CSJ24="日",CSJ24="祝",CSJ24=0,CSK24=""),"　",MAX(IF(AND(CSK24&lt;=CTG14,CSM24&gt;CTH14),CTH14-CTG14,IF(CSM24&lt;=CTH14,0,IF(AND(CSK24&gt;CTG14,CSM24&gt;CTH14),CTH14-CSK24,0))),0)),0)</f>
        <v>　</v>
      </c>
      <c r="CTH24" s="663"/>
      <c r="CTI24" s="664"/>
      <c r="CTJ24" s="662" t="str">
        <f t="shared" si="46"/>
        <v>　</v>
      </c>
      <c r="CTK24" s="663"/>
      <c r="CTL24" s="664"/>
      <c r="CTM24" s="665" t="str">
        <f>IF(CTP24="×",TIME(0,0,0),IF(CTZ4="非常勤",CSO24,CTA24))</f>
        <v>　</v>
      </c>
      <c r="CTN24" s="666"/>
      <c r="CTO24" s="667"/>
      <c r="CTP24" s="265"/>
      <c r="CTQ24" s="665" t="str">
        <f>IF(CTT24="×",TIME(0,0,0),IF(CTZ4="非常勤",CSR24,CTD24))</f>
        <v>　</v>
      </c>
      <c r="CTR24" s="666"/>
      <c r="CTS24" s="667"/>
      <c r="CTT24" s="265"/>
      <c r="CTU24" s="665" t="str">
        <f>IF(CTX24="×",TIME(0,0,0),IF(CTZ4="非常勤",CSU24,CTG24))</f>
        <v>　</v>
      </c>
      <c r="CTV24" s="666"/>
      <c r="CTW24" s="667"/>
      <c r="CTX24" s="265"/>
      <c r="CTY24" s="665" t="str">
        <f>IF(CUB24="×",TIME(0,0,0),IF(CTZ4="非常勤",CSX24,CTJ24))</f>
        <v>　</v>
      </c>
      <c r="CTZ24" s="666"/>
      <c r="CUA24" s="667"/>
      <c r="CUB24" s="265"/>
      <c r="CUC24" s="668"/>
      <c r="CUD24" s="669"/>
      <c r="CUE24" s="668"/>
      <c r="CUF24" s="670"/>
      <c r="CUG24" s="669"/>
      <c r="CUH24" s="671"/>
      <c r="CUI24" s="672"/>
      <c r="CUJ24" s="672"/>
      <c r="CUK24" s="673"/>
      <c r="CUL24" s="263">
        <f>$A$24</f>
        <v>10</v>
      </c>
      <c r="CUM24" s="264" t="str">
        <f>$B$24</f>
        <v>土</v>
      </c>
      <c r="CUN24" s="660"/>
      <c r="CUO24" s="661"/>
      <c r="CUP24" s="660"/>
      <c r="CUQ24" s="661"/>
      <c r="CUR24" s="662" t="str">
        <f>IFERROR(IF(OR(CUM24="日",CUM24="祝",CUM24=0,CUN24=""),"　",MAX(IF(AND(CUN24&lt;=CUR14,CUP24&gt;CUS14),CUS14-CUR14,IF(AND(CUN24&gt;CUR14,CUP24&lt;=CUS14),CUP24-CUN24,IF(AND(CUN24&lt;=CUR14,CUP24&lt;=CUS14),CUP24-CUR14,IF(AND(CUN24&gt;CUR14,CUP24&gt;CUS14),CUS14-CUN24,0)))),0)),0)</f>
        <v>　</v>
      </c>
      <c r="CUS24" s="663"/>
      <c r="CUT24" s="664"/>
      <c r="CUU24" s="662" t="str">
        <f>IFERROR(IF(OR(CUM24="日",CUM24="祝",CUM24=0,CUN24=""),"　",MAX(IF(AND(CUN24&gt;CUX14,CUP24&gt;CUV14),0,IF(AND(CUN24&lt;=CUX14,CUN24&gt;CUU14,CUP24&gt;CUV14),CUX14-CUN24,IF(AND(CUN24&lt;=CUX14,CUN24&lt;=CUU14,CUP24&gt;CUV14),CUX14-CUU14,IF(AND(CUN24&gt;CUU14,CUP24&lt;=CUV14),CUP24-CUN24,IF(AND(CUN24&lt;=CUU14,CUP24&lt;=CUV14),CUP24-CUU14,0))))),0)),0)</f>
        <v>　</v>
      </c>
      <c r="CUV24" s="663"/>
      <c r="CUW24" s="664"/>
      <c r="CUX24" s="662" t="str">
        <f>IFERROR(IF(OR(CUM24="日",CUM24="祝",CUM24=0,CUN24=""),"　",MAX(IF(AND(CUN24&lt;=CUX14,CUP24&gt;CUY14),CUY14-CUX14,IF(CUP24&lt;=CUY14,0,IF(AND(CUN24&gt;CUX14,CUP24&gt;CUY14),CUY14-CUN24,0))),0)),0)</f>
        <v>　</v>
      </c>
      <c r="CUY24" s="663"/>
      <c r="CUZ24" s="664"/>
      <c r="CVA24" s="662" t="str">
        <f>IFERROR(IF(OR(CUM24="日",CUM24="祝",CUM24=0,CUN24=""),"　",MAX(IF(CUN24&gt;CVA14,CUP24-CUN24,IF(CUN24&lt;=CVA14,CUP24-CVA14,0)),0)),0)</f>
        <v>　</v>
      </c>
      <c r="CVB24" s="663"/>
      <c r="CVC24" s="664"/>
      <c r="CVD24" s="662" t="str">
        <f>IFERROR(IF(OR(CUM24="日",CUM24="祝",CUM24=0,CUN24=""),"　",MAX(IF(AND(CUN24&lt;=CVD14,CUP24&gt;CVE14),CVE14-CVD14,IF(AND(CUN24&gt;CVD14,CUP24&lt;=CVE14),CUP24-CUN24,IF(AND(CUN24&lt;=CVD14,CUP24&lt;=CVE14),CUP24-CVD14,IF(AND(CUN24&gt;CVD14,CUP24&gt;CVE14),CVE14-CUN24,0)))),0)),0)</f>
        <v>　</v>
      </c>
      <c r="CVE24" s="663"/>
      <c r="CVF24" s="664"/>
      <c r="CVG24" s="662" t="str">
        <f>IFERROR(IF(OR(CUM24="日",CUM24="祝",CUM24=0,CUN24=""),"　",MAX(IF(AND(CUN24&gt;CVJ14,CUP24&gt;CVH14),0,IF(AND(CUN24&lt;=CVJ14,CUN24&gt;CVG14,CUP24&gt;CVH14),CVJ14-CUN24,IF(AND(CUN24&lt;=CVJ14,CUN24&lt;=CVG14,CUP24&gt;CVH14),CVJ14-CVG14,IF(AND(CUN24&gt;CVG14,CUP24&lt;=CVH14),CUP24-CUN24,IF(AND(CUN24&lt;=CVG14,CUP24&lt;=CVH14),CUP24-CVG14,0))))),0)),0)</f>
        <v>　</v>
      </c>
      <c r="CVH24" s="663"/>
      <c r="CVI24" s="664"/>
      <c r="CVJ24" s="662" t="str">
        <f>IFERROR(IF(OR(CUM24="日",CUM24="祝",CUM24=0,CUN24=""),"　",MAX(IF(AND(CUN24&lt;=CVJ14,CUP24&gt;CVK14),CVK14-CVJ14,IF(CUP24&lt;=CVK14,0,IF(AND(CUN24&gt;CVJ14,CUP24&gt;CVK14),CVK14-CUN24,0))),0)),0)</f>
        <v>　</v>
      </c>
      <c r="CVK24" s="663"/>
      <c r="CVL24" s="664"/>
      <c r="CVM24" s="662" t="str">
        <f t="shared" si="47"/>
        <v>　</v>
      </c>
      <c r="CVN24" s="663"/>
      <c r="CVO24" s="664"/>
      <c r="CVP24" s="665" t="str">
        <f>IF(CVS24="×",TIME(0,0,0),IF(CWC4="非常勤",CUR24,CVD24))</f>
        <v>　</v>
      </c>
      <c r="CVQ24" s="666"/>
      <c r="CVR24" s="667"/>
      <c r="CVS24" s="265"/>
      <c r="CVT24" s="665" t="str">
        <f>IF(CVW24="×",TIME(0,0,0),IF(CWC4="非常勤",CUU24,CVG24))</f>
        <v>　</v>
      </c>
      <c r="CVU24" s="666"/>
      <c r="CVV24" s="667"/>
      <c r="CVW24" s="265"/>
      <c r="CVX24" s="665" t="str">
        <f>IF(CWA24="×",TIME(0,0,0),IF(CWC4="非常勤",CUX24,CVJ24))</f>
        <v>　</v>
      </c>
      <c r="CVY24" s="666"/>
      <c r="CVZ24" s="667"/>
      <c r="CWA24" s="265"/>
      <c r="CWB24" s="665" t="str">
        <f>IF(CWE24="×",TIME(0,0,0),IF(CWC4="非常勤",CVA24,CVM24))</f>
        <v>　</v>
      </c>
      <c r="CWC24" s="666"/>
      <c r="CWD24" s="667"/>
      <c r="CWE24" s="265"/>
      <c r="CWF24" s="668"/>
      <c r="CWG24" s="669"/>
      <c r="CWH24" s="668"/>
      <c r="CWI24" s="670"/>
      <c r="CWJ24" s="669"/>
      <c r="CWK24" s="671"/>
      <c r="CWL24" s="672"/>
      <c r="CWM24" s="672"/>
      <c r="CWN24" s="673"/>
      <c r="CWO24" s="263">
        <f>$A$24</f>
        <v>10</v>
      </c>
      <c r="CWP24" s="264" t="str">
        <f>$B$24</f>
        <v>土</v>
      </c>
      <c r="CWQ24" s="660"/>
      <c r="CWR24" s="661"/>
      <c r="CWS24" s="660"/>
      <c r="CWT24" s="661"/>
      <c r="CWU24" s="662" t="str">
        <f>IFERROR(IF(OR(CWP24="日",CWP24="祝",CWP24=0,CWQ24=""),"　",MAX(IF(AND(CWQ24&lt;=CWU14,CWS24&gt;CWV14),CWV14-CWU14,IF(AND(CWQ24&gt;CWU14,CWS24&lt;=CWV14),CWS24-CWQ24,IF(AND(CWQ24&lt;=CWU14,CWS24&lt;=CWV14),CWS24-CWU14,IF(AND(CWQ24&gt;CWU14,CWS24&gt;CWV14),CWV14-CWQ24,0)))),0)),0)</f>
        <v>　</v>
      </c>
      <c r="CWV24" s="663"/>
      <c r="CWW24" s="664"/>
      <c r="CWX24" s="662" t="str">
        <f>IFERROR(IF(OR(CWP24="日",CWP24="祝",CWP24=0,CWQ24=""),"　",MAX(IF(AND(CWQ24&gt;CXA14,CWS24&gt;CWY14),0,IF(AND(CWQ24&lt;=CXA14,CWQ24&gt;CWX14,CWS24&gt;CWY14),CXA14-CWQ24,IF(AND(CWQ24&lt;=CXA14,CWQ24&lt;=CWX14,CWS24&gt;CWY14),CXA14-CWX14,IF(AND(CWQ24&gt;CWX14,CWS24&lt;=CWY14),CWS24-CWQ24,IF(AND(CWQ24&lt;=CWX14,CWS24&lt;=CWY14),CWS24-CWX14,0))))),0)),0)</f>
        <v>　</v>
      </c>
      <c r="CWY24" s="663"/>
      <c r="CWZ24" s="664"/>
      <c r="CXA24" s="662" t="str">
        <f>IFERROR(IF(OR(CWP24="日",CWP24="祝",CWP24=0,CWQ24=""),"　",MAX(IF(AND(CWQ24&lt;=CXA14,CWS24&gt;CXB14),CXB14-CXA14,IF(CWS24&lt;=CXB14,0,IF(AND(CWQ24&gt;CXA14,CWS24&gt;CXB14),CXB14-CWQ24,0))),0)),0)</f>
        <v>　</v>
      </c>
      <c r="CXB24" s="663"/>
      <c r="CXC24" s="664"/>
      <c r="CXD24" s="662" t="str">
        <f>IFERROR(IF(OR(CWP24="日",CWP24="祝",CWP24=0,CWQ24=""),"　",MAX(IF(CWQ24&gt;CXD14,CWS24-CWQ24,IF(CWQ24&lt;=CXD14,CWS24-CXD14,0)),0)),0)</f>
        <v>　</v>
      </c>
      <c r="CXE24" s="663"/>
      <c r="CXF24" s="664"/>
      <c r="CXG24" s="662" t="str">
        <f>IFERROR(IF(OR(CWP24="日",CWP24="祝",CWP24=0,CWQ24=""),"　",MAX(IF(AND(CWQ24&lt;=CXG14,CWS24&gt;CXH14),CXH14-CXG14,IF(AND(CWQ24&gt;CXG14,CWS24&lt;=CXH14),CWS24-CWQ24,IF(AND(CWQ24&lt;=CXG14,CWS24&lt;=CXH14),CWS24-CXG14,IF(AND(CWQ24&gt;CXG14,CWS24&gt;CXH14),CXH14-CWQ24,0)))),0)),0)</f>
        <v>　</v>
      </c>
      <c r="CXH24" s="663"/>
      <c r="CXI24" s="664"/>
      <c r="CXJ24" s="662" t="str">
        <f>IFERROR(IF(OR(CWP24="日",CWP24="祝",CWP24=0,CWQ24=""),"　",MAX(IF(AND(CWQ24&gt;CXM14,CWS24&gt;CXK14),0,IF(AND(CWQ24&lt;=CXM14,CWQ24&gt;CXJ14,CWS24&gt;CXK14),CXM14-CWQ24,IF(AND(CWQ24&lt;=CXM14,CWQ24&lt;=CXJ14,CWS24&gt;CXK14),CXM14-CXJ14,IF(AND(CWQ24&gt;CXJ14,CWS24&lt;=CXK14),CWS24-CWQ24,IF(AND(CWQ24&lt;=CXJ14,CWS24&lt;=CXK14),CWS24-CXJ14,0))))),0)),0)</f>
        <v>　</v>
      </c>
      <c r="CXK24" s="663"/>
      <c r="CXL24" s="664"/>
      <c r="CXM24" s="662" t="str">
        <f>IFERROR(IF(OR(CWP24="日",CWP24="祝",CWP24=0,CWQ24=""),"　",MAX(IF(AND(CWQ24&lt;=CXM14,CWS24&gt;CXN14),CXN14-CXM14,IF(CWS24&lt;=CXN14,0,IF(AND(CWQ24&gt;CXM14,CWS24&gt;CXN14),CXN14-CWQ24,0))),0)),0)</f>
        <v>　</v>
      </c>
      <c r="CXN24" s="663"/>
      <c r="CXO24" s="664"/>
      <c r="CXP24" s="662" t="str">
        <f t="shared" si="48"/>
        <v>　</v>
      </c>
      <c r="CXQ24" s="663"/>
      <c r="CXR24" s="664"/>
      <c r="CXS24" s="665" t="str">
        <f>IF(CXV24="×",TIME(0,0,0),IF(CYF4="非常勤",CWU24,CXG24))</f>
        <v>　</v>
      </c>
      <c r="CXT24" s="666"/>
      <c r="CXU24" s="667"/>
      <c r="CXV24" s="265"/>
      <c r="CXW24" s="665" t="str">
        <f>IF(CXZ24="×",TIME(0,0,0),IF(CYF4="非常勤",CWX24,CXJ24))</f>
        <v>　</v>
      </c>
      <c r="CXX24" s="666"/>
      <c r="CXY24" s="667"/>
      <c r="CXZ24" s="265"/>
      <c r="CYA24" s="665" t="str">
        <f>IF(CYD24="×",TIME(0,0,0),IF(CYF4="非常勤",CXA24,CXM24))</f>
        <v>　</v>
      </c>
      <c r="CYB24" s="666"/>
      <c r="CYC24" s="667"/>
      <c r="CYD24" s="265"/>
      <c r="CYE24" s="665" t="str">
        <f>IF(CYH24="×",TIME(0,0,0),IF(CYF4="非常勤",CXD24,CXP24))</f>
        <v>　</v>
      </c>
      <c r="CYF24" s="666"/>
      <c r="CYG24" s="667"/>
      <c r="CYH24" s="265"/>
      <c r="CYI24" s="668"/>
      <c r="CYJ24" s="669"/>
      <c r="CYK24" s="668"/>
      <c r="CYL24" s="670"/>
      <c r="CYM24" s="669"/>
      <c r="CYN24" s="671"/>
      <c r="CYO24" s="672"/>
      <c r="CYP24" s="672"/>
      <c r="CYQ24" s="673"/>
      <c r="CYR24" s="263">
        <f>$A$24</f>
        <v>10</v>
      </c>
      <c r="CYS24" s="264" t="str">
        <f>$B$24</f>
        <v>土</v>
      </c>
      <c r="CYT24" s="660"/>
      <c r="CYU24" s="661"/>
      <c r="CYV24" s="660"/>
      <c r="CYW24" s="661"/>
      <c r="CYX24" s="662" t="str">
        <f>IFERROR(IF(OR(CYS24="日",CYS24="祝",CYS24=0,CYT24=""),"　",MAX(IF(AND(CYT24&lt;=CYX14,CYV24&gt;CYY14),CYY14-CYX14,IF(AND(CYT24&gt;CYX14,CYV24&lt;=CYY14),CYV24-CYT24,IF(AND(CYT24&lt;=CYX14,CYV24&lt;=CYY14),CYV24-CYX14,IF(AND(CYT24&gt;CYX14,CYV24&gt;CYY14),CYY14-CYT24,0)))),0)),0)</f>
        <v>　</v>
      </c>
      <c r="CYY24" s="663"/>
      <c r="CYZ24" s="664"/>
      <c r="CZA24" s="662" t="str">
        <f>IFERROR(IF(OR(CYS24="日",CYS24="祝",CYS24=0,CYT24=""),"　",MAX(IF(AND(CYT24&gt;CZD14,CYV24&gt;CZB14),0,IF(AND(CYT24&lt;=CZD14,CYT24&gt;CZA14,CYV24&gt;CZB14),CZD14-CYT24,IF(AND(CYT24&lt;=CZD14,CYT24&lt;=CZA14,CYV24&gt;CZB14),CZD14-CZA14,IF(AND(CYT24&gt;CZA14,CYV24&lt;=CZB14),CYV24-CYT24,IF(AND(CYT24&lt;=CZA14,CYV24&lt;=CZB14),CYV24-CZA14,0))))),0)),0)</f>
        <v>　</v>
      </c>
      <c r="CZB24" s="663"/>
      <c r="CZC24" s="664"/>
      <c r="CZD24" s="662" t="str">
        <f>IFERROR(IF(OR(CYS24="日",CYS24="祝",CYS24=0,CYT24=""),"　",MAX(IF(AND(CYT24&lt;=CZD14,CYV24&gt;CZE14),CZE14-CZD14,IF(CYV24&lt;=CZE14,0,IF(AND(CYT24&gt;CZD14,CYV24&gt;CZE14),CZE14-CYT24,0))),0)),0)</f>
        <v>　</v>
      </c>
      <c r="CZE24" s="663"/>
      <c r="CZF24" s="664"/>
      <c r="CZG24" s="662" t="str">
        <f>IFERROR(IF(OR(CYS24="日",CYS24="祝",CYS24=0,CYT24=""),"　",MAX(IF(CYT24&gt;CZG14,CYV24-CYT24,IF(CYT24&lt;=CZG14,CYV24-CZG14,0)),0)),0)</f>
        <v>　</v>
      </c>
      <c r="CZH24" s="663"/>
      <c r="CZI24" s="664"/>
      <c r="CZJ24" s="662" t="str">
        <f>IFERROR(IF(OR(CYS24="日",CYS24="祝",CYS24=0,CYT24=""),"　",MAX(IF(AND(CYT24&lt;=CZJ14,CYV24&gt;CZK14),CZK14-CZJ14,IF(AND(CYT24&gt;CZJ14,CYV24&lt;=CZK14),CYV24-CYT24,IF(AND(CYT24&lt;=CZJ14,CYV24&lt;=CZK14),CYV24-CZJ14,IF(AND(CYT24&gt;CZJ14,CYV24&gt;CZK14),CZK14-CYT24,0)))),0)),0)</f>
        <v>　</v>
      </c>
      <c r="CZK24" s="663"/>
      <c r="CZL24" s="664"/>
      <c r="CZM24" s="662" t="str">
        <f>IFERROR(IF(OR(CYS24="日",CYS24="祝",CYS24=0,CYT24=""),"　",MAX(IF(AND(CYT24&gt;CZP14,CYV24&gt;CZN14),0,IF(AND(CYT24&lt;=CZP14,CYT24&gt;CZM14,CYV24&gt;CZN14),CZP14-CYT24,IF(AND(CYT24&lt;=CZP14,CYT24&lt;=CZM14,CYV24&gt;CZN14),CZP14-CZM14,IF(AND(CYT24&gt;CZM14,CYV24&lt;=CZN14),CYV24-CYT24,IF(AND(CYT24&lt;=CZM14,CYV24&lt;=CZN14),CYV24-CZM14,0))))),0)),0)</f>
        <v>　</v>
      </c>
      <c r="CZN24" s="663"/>
      <c r="CZO24" s="664"/>
      <c r="CZP24" s="662" t="str">
        <f>IFERROR(IF(OR(CYS24="日",CYS24="祝",CYS24=0,CYT24=""),"　",MAX(IF(AND(CYT24&lt;=CZP14,CYV24&gt;CZQ14),CZQ14-CZP14,IF(CYV24&lt;=CZQ14,0,IF(AND(CYT24&gt;CZP14,CYV24&gt;CZQ14),CZQ14-CYT24,0))),0)),0)</f>
        <v>　</v>
      </c>
      <c r="CZQ24" s="663"/>
      <c r="CZR24" s="664"/>
      <c r="CZS24" s="662" t="str">
        <f t="shared" si="49"/>
        <v>　</v>
      </c>
      <c r="CZT24" s="663"/>
      <c r="CZU24" s="664"/>
      <c r="CZV24" s="665" t="str">
        <f>IF(CZY24="×",TIME(0,0,0),IF(DAI4="非常勤",CYX24,CZJ24))</f>
        <v>　</v>
      </c>
      <c r="CZW24" s="666"/>
      <c r="CZX24" s="667"/>
      <c r="CZY24" s="265"/>
      <c r="CZZ24" s="665" t="str">
        <f>IF(DAC24="×",TIME(0,0,0),IF(DAI4="非常勤",CZA24,CZM24))</f>
        <v>　</v>
      </c>
      <c r="DAA24" s="666"/>
      <c r="DAB24" s="667"/>
      <c r="DAC24" s="265"/>
      <c r="DAD24" s="665" t="str">
        <f>IF(DAG24="×",TIME(0,0,0),IF(DAI4="非常勤",CZD24,CZP24))</f>
        <v>　</v>
      </c>
      <c r="DAE24" s="666"/>
      <c r="DAF24" s="667"/>
      <c r="DAG24" s="265"/>
      <c r="DAH24" s="665" t="str">
        <f>IF(DAK24="×",TIME(0,0,0),IF(DAI4="非常勤",CZG24,CZS24))</f>
        <v>　</v>
      </c>
      <c r="DAI24" s="666"/>
      <c r="DAJ24" s="667"/>
      <c r="DAK24" s="265"/>
      <c r="DAL24" s="668"/>
      <c r="DAM24" s="669"/>
      <c r="DAN24" s="668"/>
      <c r="DAO24" s="670"/>
      <c r="DAP24" s="669"/>
      <c r="DAQ24" s="671"/>
      <c r="DAR24" s="672"/>
      <c r="DAS24" s="672"/>
      <c r="DAT24" s="673"/>
      <c r="DAU24" s="263">
        <f>$A$24</f>
        <v>10</v>
      </c>
      <c r="DAV24" s="264" t="str">
        <f>$B$24</f>
        <v>土</v>
      </c>
      <c r="DAW24" s="660"/>
      <c r="DAX24" s="661"/>
      <c r="DAY24" s="660"/>
      <c r="DAZ24" s="661"/>
      <c r="DBA24" s="662" t="str">
        <f>IFERROR(IF(OR(DAV24="日",DAV24="祝",DAV24=0,DAW24=""),"　",MAX(IF(AND(DAW24&lt;=DBA14,DAY24&gt;DBB14),DBB14-DBA14,IF(AND(DAW24&gt;DBA14,DAY24&lt;=DBB14),DAY24-DAW24,IF(AND(DAW24&lt;=DBA14,DAY24&lt;=DBB14),DAY24-DBA14,IF(AND(DAW24&gt;DBA14,DAY24&gt;DBB14),DBB14-DAW24,0)))),0)),0)</f>
        <v>　</v>
      </c>
      <c r="DBB24" s="663"/>
      <c r="DBC24" s="664"/>
      <c r="DBD24" s="662" t="str">
        <f>IFERROR(IF(OR(DAV24="日",DAV24="祝",DAV24=0,DAW24=""),"　",MAX(IF(AND(DAW24&gt;DBG14,DAY24&gt;DBE14),0,IF(AND(DAW24&lt;=DBG14,DAW24&gt;DBD14,DAY24&gt;DBE14),DBG14-DAW24,IF(AND(DAW24&lt;=DBG14,DAW24&lt;=DBD14,DAY24&gt;DBE14),DBG14-DBD14,IF(AND(DAW24&gt;DBD14,DAY24&lt;=DBE14),DAY24-DAW24,IF(AND(DAW24&lt;=DBD14,DAY24&lt;=DBE14),DAY24-DBD14,0))))),0)),0)</f>
        <v>　</v>
      </c>
      <c r="DBE24" s="663"/>
      <c r="DBF24" s="664"/>
      <c r="DBG24" s="662" t="str">
        <f>IFERROR(IF(OR(DAV24="日",DAV24="祝",DAV24=0,DAW24=""),"　",MAX(IF(AND(DAW24&lt;=DBG14,DAY24&gt;DBH14),DBH14-DBG14,IF(DAY24&lt;=DBH14,0,IF(AND(DAW24&gt;DBG14,DAY24&gt;DBH14),DBH14-DAW24,0))),0)),0)</f>
        <v>　</v>
      </c>
      <c r="DBH24" s="663"/>
      <c r="DBI24" s="664"/>
      <c r="DBJ24" s="662" t="str">
        <f>IFERROR(IF(OR(DAV24="日",DAV24="祝",DAV24=0,DAW24=""),"　",MAX(IF(DAW24&gt;DBJ14,DAY24-DAW24,IF(DAW24&lt;=DBJ14,DAY24-DBJ14,0)),0)),0)</f>
        <v>　</v>
      </c>
      <c r="DBK24" s="663"/>
      <c r="DBL24" s="664"/>
      <c r="DBM24" s="662" t="str">
        <f>IFERROR(IF(OR(DAV24="日",DAV24="祝",DAV24=0,DAW24=""),"　",MAX(IF(AND(DAW24&lt;=DBM14,DAY24&gt;DBN14),DBN14-DBM14,IF(AND(DAW24&gt;DBM14,DAY24&lt;=DBN14),DAY24-DAW24,IF(AND(DAW24&lt;=DBM14,DAY24&lt;=DBN14),DAY24-DBM14,IF(AND(DAW24&gt;DBM14,DAY24&gt;DBN14),DBN14-DAW24,0)))),0)),0)</f>
        <v>　</v>
      </c>
      <c r="DBN24" s="663"/>
      <c r="DBO24" s="664"/>
      <c r="DBP24" s="662" t="str">
        <f>IFERROR(IF(OR(DAV24="日",DAV24="祝",DAV24=0,DAW24=""),"　",MAX(IF(AND(DAW24&gt;DBS14,DAY24&gt;DBQ14),0,IF(AND(DAW24&lt;=DBS14,DAW24&gt;DBP14,DAY24&gt;DBQ14),DBS14-DAW24,IF(AND(DAW24&lt;=DBS14,DAW24&lt;=DBP14,DAY24&gt;DBQ14),DBS14-DBP14,IF(AND(DAW24&gt;DBP14,DAY24&lt;=DBQ14),DAY24-DAW24,IF(AND(DAW24&lt;=DBP14,DAY24&lt;=DBQ14),DAY24-DBP14,0))))),0)),0)</f>
        <v>　</v>
      </c>
      <c r="DBQ24" s="663"/>
      <c r="DBR24" s="664"/>
      <c r="DBS24" s="662" t="str">
        <f>IFERROR(IF(OR(DAV24="日",DAV24="祝",DAV24=0,DAW24=""),"　",MAX(IF(AND(DAW24&lt;=DBS14,DAY24&gt;DBT14),DBT14-DBS14,IF(DAY24&lt;=DBT14,0,IF(AND(DAW24&gt;DBS14,DAY24&gt;DBT14),DBT14-DAW24,0))),0)),0)</f>
        <v>　</v>
      </c>
      <c r="DBT24" s="663"/>
      <c r="DBU24" s="664"/>
      <c r="DBV24" s="662" t="str">
        <f t="shared" si="50"/>
        <v>　</v>
      </c>
      <c r="DBW24" s="663"/>
      <c r="DBX24" s="664"/>
      <c r="DBY24" s="665" t="str">
        <f>IF(DCB24="×",TIME(0,0,0),IF(DCL4="非常勤",DBA24,DBM24))</f>
        <v>　</v>
      </c>
      <c r="DBZ24" s="666"/>
      <c r="DCA24" s="667"/>
      <c r="DCB24" s="265"/>
      <c r="DCC24" s="665" t="str">
        <f>IF(DCF24="×",TIME(0,0,0),IF(DCL4="非常勤",DBD24,DBP24))</f>
        <v>　</v>
      </c>
      <c r="DCD24" s="666"/>
      <c r="DCE24" s="667"/>
      <c r="DCF24" s="265"/>
      <c r="DCG24" s="665" t="str">
        <f>IF(DCJ24="×",TIME(0,0,0),IF(DCL4="非常勤",DBG24,DBS24))</f>
        <v>　</v>
      </c>
      <c r="DCH24" s="666"/>
      <c r="DCI24" s="667"/>
      <c r="DCJ24" s="265"/>
      <c r="DCK24" s="665" t="str">
        <f>IF(DCN24="×",TIME(0,0,0),IF(DCL4="非常勤",DBJ24,DBV24))</f>
        <v>　</v>
      </c>
      <c r="DCL24" s="666"/>
      <c r="DCM24" s="667"/>
      <c r="DCN24" s="265"/>
      <c r="DCO24" s="668"/>
      <c r="DCP24" s="669"/>
      <c r="DCQ24" s="668"/>
      <c r="DCR24" s="670"/>
      <c r="DCS24" s="669"/>
      <c r="DCT24" s="671"/>
      <c r="DCU24" s="672"/>
      <c r="DCV24" s="672"/>
      <c r="DCW24" s="673"/>
      <c r="DCX24" s="263">
        <f>$A$24</f>
        <v>10</v>
      </c>
      <c r="DCY24" s="264" t="str">
        <f>$B$24</f>
        <v>土</v>
      </c>
      <c r="DCZ24" s="660"/>
      <c r="DDA24" s="661"/>
      <c r="DDB24" s="660"/>
      <c r="DDC24" s="661"/>
      <c r="DDD24" s="662" t="str">
        <f>IFERROR(IF(OR(DCY24="日",DCY24="祝",DCY24=0,DCZ24=""),"　",MAX(IF(AND(DCZ24&lt;=DDD14,DDB24&gt;DDE14),DDE14-DDD14,IF(AND(DCZ24&gt;DDD14,DDB24&lt;=DDE14),DDB24-DCZ24,IF(AND(DCZ24&lt;=DDD14,DDB24&lt;=DDE14),DDB24-DDD14,IF(AND(DCZ24&gt;DDD14,DDB24&gt;DDE14),DDE14-DCZ24,0)))),0)),0)</f>
        <v>　</v>
      </c>
      <c r="DDE24" s="663"/>
      <c r="DDF24" s="664"/>
      <c r="DDG24" s="662" t="str">
        <f>IFERROR(IF(OR(DCY24="日",DCY24="祝",DCY24=0,DCZ24=""),"　",MAX(IF(AND(DCZ24&gt;DDJ14,DDB24&gt;DDH14),0,IF(AND(DCZ24&lt;=DDJ14,DCZ24&gt;DDG14,DDB24&gt;DDH14),DDJ14-DCZ24,IF(AND(DCZ24&lt;=DDJ14,DCZ24&lt;=DDG14,DDB24&gt;DDH14),DDJ14-DDG14,IF(AND(DCZ24&gt;DDG14,DDB24&lt;=DDH14),DDB24-DCZ24,IF(AND(DCZ24&lt;=DDG14,DDB24&lt;=DDH14),DDB24-DDG14,0))))),0)),0)</f>
        <v>　</v>
      </c>
      <c r="DDH24" s="663"/>
      <c r="DDI24" s="664"/>
      <c r="DDJ24" s="662" t="str">
        <f>IFERROR(IF(OR(DCY24="日",DCY24="祝",DCY24=0,DCZ24=""),"　",MAX(IF(AND(DCZ24&lt;=DDJ14,DDB24&gt;DDK14),DDK14-DDJ14,IF(DDB24&lt;=DDK14,0,IF(AND(DCZ24&gt;DDJ14,DDB24&gt;DDK14),DDK14-DCZ24,0))),0)),0)</f>
        <v>　</v>
      </c>
      <c r="DDK24" s="663"/>
      <c r="DDL24" s="664"/>
      <c r="DDM24" s="662" t="str">
        <f>IFERROR(IF(OR(DCY24="日",DCY24="祝",DCY24=0,DCZ24=""),"　",MAX(IF(DCZ24&gt;DDM14,DDB24-DCZ24,IF(DCZ24&lt;=DDM14,DDB24-DDM14,0)),0)),0)</f>
        <v>　</v>
      </c>
      <c r="DDN24" s="663"/>
      <c r="DDO24" s="664"/>
      <c r="DDP24" s="662" t="str">
        <f>IFERROR(IF(OR(DCY24="日",DCY24="祝",DCY24=0,DCZ24=""),"　",MAX(IF(AND(DCZ24&lt;=DDP14,DDB24&gt;DDQ14),DDQ14-DDP14,IF(AND(DCZ24&gt;DDP14,DDB24&lt;=DDQ14),DDB24-DCZ24,IF(AND(DCZ24&lt;=DDP14,DDB24&lt;=DDQ14),DDB24-DDP14,IF(AND(DCZ24&gt;DDP14,DDB24&gt;DDQ14),DDQ14-DCZ24,0)))),0)),0)</f>
        <v>　</v>
      </c>
      <c r="DDQ24" s="663"/>
      <c r="DDR24" s="664"/>
      <c r="DDS24" s="662" t="str">
        <f>IFERROR(IF(OR(DCY24="日",DCY24="祝",DCY24=0,DCZ24=""),"　",MAX(IF(AND(DCZ24&gt;DDV14,DDB24&gt;DDT14),0,IF(AND(DCZ24&lt;=DDV14,DCZ24&gt;DDS14,DDB24&gt;DDT14),DDV14-DCZ24,IF(AND(DCZ24&lt;=DDV14,DCZ24&lt;=DDS14,DDB24&gt;DDT14),DDV14-DDS14,IF(AND(DCZ24&gt;DDS14,DDB24&lt;=DDT14),DDB24-DCZ24,IF(AND(DCZ24&lt;=DDS14,DDB24&lt;=DDT14),DDB24-DDS14,0))))),0)),0)</f>
        <v>　</v>
      </c>
      <c r="DDT24" s="663"/>
      <c r="DDU24" s="664"/>
      <c r="DDV24" s="662" t="str">
        <f>IFERROR(IF(OR(DCY24="日",DCY24="祝",DCY24=0,DCZ24=""),"　",MAX(IF(AND(DCZ24&lt;=DDV14,DDB24&gt;DDW14),DDW14-DDV14,IF(DDB24&lt;=DDW14,0,IF(AND(DCZ24&gt;DDV14,DDB24&gt;DDW14),DDW14-DCZ24,0))),0)),0)</f>
        <v>　</v>
      </c>
      <c r="DDW24" s="663"/>
      <c r="DDX24" s="664"/>
      <c r="DDY24" s="662" t="str">
        <f t="shared" si="51"/>
        <v>　</v>
      </c>
      <c r="DDZ24" s="663"/>
      <c r="DEA24" s="664"/>
      <c r="DEB24" s="665" t="str">
        <f>IF(DEE24="×",TIME(0,0,0),IF(DEO4="非常勤",DDD24,DDP24))</f>
        <v>　</v>
      </c>
      <c r="DEC24" s="666"/>
      <c r="DED24" s="667"/>
      <c r="DEE24" s="265"/>
      <c r="DEF24" s="665" t="str">
        <f>IF(DEI24="×",TIME(0,0,0),IF(DEO4="非常勤",DDG24,DDS24))</f>
        <v>　</v>
      </c>
      <c r="DEG24" s="666"/>
      <c r="DEH24" s="667"/>
      <c r="DEI24" s="265"/>
      <c r="DEJ24" s="665" t="str">
        <f>IF(DEM24="×",TIME(0,0,0),IF(DEO4="非常勤",DDJ24,DDV24))</f>
        <v>　</v>
      </c>
      <c r="DEK24" s="666"/>
      <c r="DEL24" s="667"/>
      <c r="DEM24" s="265"/>
      <c r="DEN24" s="665" t="str">
        <f>IF(DEQ24="×",TIME(0,0,0),IF(DEO4="非常勤",DDM24,DDY24))</f>
        <v>　</v>
      </c>
      <c r="DEO24" s="666"/>
      <c r="DEP24" s="667"/>
      <c r="DEQ24" s="265"/>
      <c r="DER24" s="668"/>
      <c r="DES24" s="669"/>
      <c r="DET24" s="668"/>
      <c r="DEU24" s="670"/>
      <c r="DEV24" s="669"/>
      <c r="DEW24" s="671"/>
      <c r="DEX24" s="672"/>
      <c r="DEY24" s="672"/>
      <c r="DEZ24" s="673"/>
      <c r="DFA24" s="263">
        <f>$A$24</f>
        <v>10</v>
      </c>
      <c r="DFB24" s="264" t="str">
        <f>$B$24</f>
        <v>土</v>
      </c>
      <c r="DFC24" s="660"/>
      <c r="DFD24" s="661"/>
      <c r="DFE24" s="660"/>
      <c r="DFF24" s="661"/>
      <c r="DFG24" s="662" t="str">
        <f>IFERROR(IF(OR(DFB24="日",DFB24="祝",DFB24=0,DFC24=""),"　",MAX(IF(AND(DFC24&lt;=DFG14,DFE24&gt;DFH14),DFH14-DFG14,IF(AND(DFC24&gt;DFG14,DFE24&lt;=DFH14),DFE24-DFC24,IF(AND(DFC24&lt;=DFG14,DFE24&lt;=DFH14),DFE24-DFG14,IF(AND(DFC24&gt;DFG14,DFE24&gt;DFH14),DFH14-DFC24,0)))),0)),0)</f>
        <v>　</v>
      </c>
      <c r="DFH24" s="663"/>
      <c r="DFI24" s="664"/>
      <c r="DFJ24" s="662" t="str">
        <f>IFERROR(IF(OR(DFB24="日",DFB24="祝",DFB24=0,DFC24=""),"　",MAX(IF(AND(DFC24&gt;DFM14,DFE24&gt;DFK14),0,IF(AND(DFC24&lt;=DFM14,DFC24&gt;DFJ14,DFE24&gt;DFK14),DFM14-DFC24,IF(AND(DFC24&lt;=DFM14,DFC24&lt;=DFJ14,DFE24&gt;DFK14),DFM14-DFJ14,IF(AND(DFC24&gt;DFJ14,DFE24&lt;=DFK14),DFE24-DFC24,IF(AND(DFC24&lt;=DFJ14,DFE24&lt;=DFK14),DFE24-DFJ14,0))))),0)),0)</f>
        <v>　</v>
      </c>
      <c r="DFK24" s="663"/>
      <c r="DFL24" s="664"/>
      <c r="DFM24" s="662" t="str">
        <f>IFERROR(IF(OR(DFB24="日",DFB24="祝",DFB24=0,DFC24=""),"　",MAX(IF(AND(DFC24&lt;=DFM14,DFE24&gt;DFN14),DFN14-DFM14,IF(DFE24&lt;=DFN14,0,IF(AND(DFC24&gt;DFM14,DFE24&gt;DFN14),DFN14-DFC24,0))),0)),0)</f>
        <v>　</v>
      </c>
      <c r="DFN24" s="663"/>
      <c r="DFO24" s="664"/>
      <c r="DFP24" s="662" t="str">
        <f>IFERROR(IF(OR(DFB24="日",DFB24="祝",DFB24=0,DFC24=""),"　",MAX(IF(DFC24&gt;DFP14,DFE24-DFC24,IF(DFC24&lt;=DFP14,DFE24-DFP14,0)),0)),0)</f>
        <v>　</v>
      </c>
      <c r="DFQ24" s="663"/>
      <c r="DFR24" s="664"/>
      <c r="DFS24" s="662" t="str">
        <f>IFERROR(IF(OR(DFB24="日",DFB24="祝",DFB24=0,DFC24=""),"　",MAX(IF(AND(DFC24&lt;=DFS14,DFE24&gt;DFT14),DFT14-DFS14,IF(AND(DFC24&gt;DFS14,DFE24&lt;=DFT14),DFE24-DFC24,IF(AND(DFC24&lt;=DFS14,DFE24&lt;=DFT14),DFE24-DFS14,IF(AND(DFC24&gt;DFS14,DFE24&gt;DFT14),DFT14-DFC24,0)))),0)),0)</f>
        <v>　</v>
      </c>
      <c r="DFT24" s="663"/>
      <c r="DFU24" s="664"/>
      <c r="DFV24" s="662" t="str">
        <f>IFERROR(IF(OR(DFB24="日",DFB24="祝",DFB24=0,DFC24=""),"　",MAX(IF(AND(DFC24&gt;DFY14,DFE24&gt;DFW14),0,IF(AND(DFC24&lt;=DFY14,DFC24&gt;DFV14,DFE24&gt;DFW14),DFY14-DFC24,IF(AND(DFC24&lt;=DFY14,DFC24&lt;=DFV14,DFE24&gt;DFW14),DFY14-DFV14,IF(AND(DFC24&gt;DFV14,DFE24&lt;=DFW14),DFE24-DFC24,IF(AND(DFC24&lt;=DFV14,DFE24&lt;=DFW14),DFE24-DFV14,0))))),0)),0)</f>
        <v>　</v>
      </c>
      <c r="DFW24" s="663"/>
      <c r="DFX24" s="664"/>
      <c r="DFY24" s="662" t="str">
        <f>IFERROR(IF(OR(DFB24="日",DFB24="祝",DFB24=0,DFC24=""),"　",MAX(IF(AND(DFC24&lt;=DFY14,DFE24&gt;DFZ14),DFZ14-DFY14,IF(DFE24&lt;=DFZ14,0,IF(AND(DFC24&gt;DFY14,DFE24&gt;DFZ14),DFZ14-DFC24,0))),0)),0)</f>
        <v>　</v>
      </c>
      <c r="DFZ24" s="663"/>
      <c r="DGA24" s="664"/>
      <c r="DGB24" s="662" t="str">
        <f t="shared" si="52"/>
        <v>　</v>
      </c>
      <c r="DGC24" s="663"/>
      <c r="DGD24" s="664"/>
      <c r="DGE24" s="665" t="str">
        <f>IF(DGH24="×",TIME(0,0,0),IF(DGR4="非常勤",DFG24,DFS24))</f>
        <v>　</v>
      </c>
      <c r="DGF24" s="666"/>
      <c r="DGG24" s="667"/>
      <c r="DGH24" s="265"/>
      <c r="DGI24" s="665" t="str">
        <f>IF(DGL24="×",TIME(0,0,0),IF(DGR4="非常勤",DFJ24,DFV24))</f>
        <v>　</v>
      </c>
      <c r="DGJ24" s="666"/>
      <c r="DGK24" s="667"/>
      <c r="DGL24" s="265"/>
      <c r="DGM24" s="665" t="str">
        <f>IF(DGP24="×",TIME(0,0,0),IF(DGR4="非常勤",DFM24,DFY24))</f>
        <v>　</v>
      </c>
      <c r="DGN24" s="666"/>
      <c r="DGO24" s="667"/>
      <c r="DGP24" s="265"/>
      <c r="DGQ24" s="665" t="str">
        <f>IF(DGT24="×",TIME(0,0,0),IF(DGR4="非常勤",DFP24,DGB24))</f>
        <v>　</v>
      </c>
      <c r="DGR24" s="666"/>
      <c r="DGS24" s="667"/>
      <c r="DGT24" s="265"/>
      <c r="DGU24" s="668"/>
      <c r="DGV24" s="669"/>
      <c r="DGW24" s="668"/>
      <c r="DGX24" s="670"/>
      <c r="DGY24" s="669"/>
      <c r="DGZ24" s="671"/>
      <c r="DHA24" s="672"/>
      <c r="DHB24" s="672"/>
      <c r="DHC24" s="673"/>
      <c r="DHD24" s="263">
        <f>$A$24</f>
        <v>10</v>
      </c>
      <c r="DHE24" s="264" t="str">
        <f>$B$24</f>
        <v>土</v>
      </c>
      <c r="DHF24" s="660"/>
      <c r="DHG24" s="661"/>
      <c r="DHH24" s="660"/>
      <c r="DHI24" s="661"/>
      <c r="DHJ24" s="662" t="str">
        <f>IFERROR(IF(OR(DHE24="日",DHE24="祝",DHE24=0,DHF24=""),"　",MAX(IF(AND(DHF24&lt;=DHJ14,DHH24&gt;DHK14),DHK14-DHJ14,IF(AND(DHF24&gt;DHJ14,DHH24&lt;=DHK14),DHH24-DHF24,IF(AND(DHF24&lt;=DHJ14,DHH24&lt;=DHK14),DHH24-DHJ14,IF(AND(DHF24&gt;DHJ14,DHH24&gt;DHK14),DHK14-DHF24,0)))),0)),0)</f>
        <v>　</v>
      </c>
      <c r="DHK24" s="663"/>
      <c r="DHL24" s="664"/>
      <c r="DHM24" s="662" t="str">
        <f>IFERROR(IF(OR(DHE24="日",DHE24="祝",DHE24=0,DHF24=""),"　",MAX(IF(AND(DHF24&gt;DHP14,DHH24&gt;DHN14),0,IF(AND(DHF24&lt;=DHP14,DHF24&gt;DHM14,DHH24&gt;DHN14),DHP14-DHF24,IF(AND(DHF24&lt;=DHP14,DHF24&lt;=DHM14,DHH24&gt;DHN14),DHP14-DHM14,IF(AND(DHF24&gt;DHM14,DHH24&lt;=DHN14),DHH24-DHF24,IF(AND(DHF24&lt;=DHM14,DHH24&lt;=DHN14),DHH24-DHM14,0))))),0)),0)</f>
        <v>　</v>
      </c>
      <c r="DHN24" s="663"/>
      <c r="DHO24" s="664"/>
      <c r="DHP24" s="662" t="str">
        <f>IFERROR(IF(OR(DHE24="日",DHE24="祝",DHE24=0,DHF24=""),"　",MAX(IF(AND(DHF24&lt;=DHP14,DHH24&gt;DHQ14),DHQ14-DHP14,IF(DHH24&lt;=DHQ14,0,IF(AND(DHF24&gt;DHP14,DHH24&gt;DHQ14),DHQ14-DHF24,0))),0)),0)</f>
        <v>　</v>
      </c>
      <c r="DHQ24" s="663"/>
      <c r="DHR24" s="664"/>
      <c r="DHS24" s="662" t="str">
        <f>IFERROR(IF(OR(DHE24="日",DHE24="祝",DHE24=0,DHF24=""),"　",MAX(IF(DHF24&gt;DHS14,DHH24-DHF24,IF(DHF24&lt;=DHS14,DHH24-DHS14,0)),0)),0)</f>
        <v>　</v>
      </c>
      <c r="DHT24" s="663"/>
      <c r="DHU24" s="664"/>
      <c r="DHV24" s="662" t="str">
        <f>IFERROR(IF(OR(DHE24="日",DHE24="祝",DHE24=0,DHF24=""),"　",MAX(IF(AND(DHF24&lt;=DHV14,DHH24&gt;DHW14),DHW14-DHV14,IF(AND(DHF24&gt;DHV14,DHH24&lt;=DHW14),DHH24-DHF24,IF(AND(DHF24&lt;=DHV14,DHH24&lt;=DHW14),DHH24-DHV14,IF(AND(DHF24&gt;DHV14,DHH24&gt;DHW14),DHW14-DHF24,0)))),0)),0)</f>
        <v>　</v>
      </c>
      <c r="DHW24" s="663"/>
      <c r="DHX24" s="664"/>
      <c r="DHY24" s="662" t="str">
        <f>IFERROR(IF(OR(DHE24="日",DHE24="祝",DHE24=0,DHF24=""),"　",MAX(IF(AND(DHF24&gt;DIB14,DHH24&gt;DHZ14),0,IF(AND(DHF24&lt;=DIB14,DHF24&gt;DHY14,DHH24&gt;DHZ14),DIB14-DHF24,IF(AND(DHF24&lt;=DIB14,DHF24&lt;=DHY14,DHH24&gt;DHZ14),DIB14-DHY14,IF(AND(DHF24&gt;DHY14,DHH24&lt;=DHZ14),DHH24-DHF24,IF(AND(DHF24&lt;=DHY14,DHH24&lt;=DHZ14),DHH24-DHY14,0))))),0)),0)</f>
        <v>　</v>
      </c>
      <c r="DHZ24" s="663"/>
      <c r="DIA24" s="664"/>
      <c r="DIB24" s="662" t="str">
        <f>IFERROR(IF(OR(DHE24="日",DHE24="祝",DHE24=0,DHF24=""),"　",MAX(IF(AND(DHF24&lt;=DIB14,DHH24&gt;DIC14),DIC14-DIB14,IF(DHH24&lt;=DIC14,0,IF(AND(DHF24&gt;DIB14,DHH24&gt;DIC14),DIC14-DHF24,0))),0)),0)</f>
        <v>　</v>
      </c>
      <c r="DIC24" s="663"/>
      <c r="DID24" s="664"/>
      <c r="DIE24" s="662" t="str">
        <f t="shared" si="53"/>
        <v>　</v>
      </c>
      <c r="DIF24" s="663"/>
      <c r="DIG24" s="664"/>
      <c r="DIH24" s="665" t="str">
        <f>IF(DIK24="×",TIME(0,0,0),IF(DIU4="非常勤",DHJ24,DHV24))</f>
        <v>　</v>
      </c>
      <c r="DII24" s="666"/>
      <c r="DIJ24" s="667"/>
      <c r="DIK24" s="265"/>
      <c r="DIL24" s="665" t="str">
        <f>IF(DIO24="×",TIME(0,0,0),IF(DIU4="非常勤",DHM24,DHY24))</f>
        <v>　</v>
      </c>
      <c r="DIM24" s="666"/>
      <c r="DIN24" s="667"/>
      <c r="DIO24" s="265"/>
      <c r="DIP24" s="665" t="str">
        <f>IF(DIS24="×",TIME(0,0,0),IF(DIU4="非常勤",DHP24,DIB24))</f>
        <v>　</v>
      </c>
      <c r="DIQ24" s="666"/>
      <c r="DIR24" s="667"/>
      <c r="DIS24" s="265"/>
      <c r="DIT24" s="665" t="str">
        <f>IF(DIW24="×",TIME(0,0,0),IF(DIU4="非常勤",DHS24,DIE24))</f>
        <v>　</v>
      </c>
      <c r="DIU24" s="666"/>
      <c r="DIV24" s="667"/>
      <c r="DIW24" s="265"/>
      <c r="DIX24" s="668"/>
      <c r="DIY24" s="669"/>
      <c r="DIZ24" s="668"/>
      <c r="DJA24" s="670"/>
      <c r="DJB24" s="669"/>
      <c r="DJC24" s="671"/>
      <c r="DJD24" s="672"/>
      <c r="DJE24" s="672"/>
      <c r="DJF24" s="673"/>
      <c r="DJG24" s="263">
        <f>$A$24</f>
        <v>10</v>
      </c>
      <c r="DJH24" s="264" t="str">
        <f>$B$24</f>
        <v>土</v>
      </c>
      <c r="DJI24" s="660"/>
      <c r="DJJ24" s="661"/>
      <c r="DJK24" s="660"/>
      <c r="DJL24" s="661"/>
      <c r="DJM24" s="662" t="str">
        <f>IFERROR(IF(OR(DJH24="日",DJH24="祝",DJH24=0,DJI24=""),"　",MAX(IF(AND(DJI24&lt;=DJM14,DJK24&gt;DJN14),DJN14-DJM14,IF(AND(DJI24&gt;DJM14,DJK24&lt;=DJN14),DJK24-DJI24,IF(AND(DJI24&lt;=DJM14,DJK24&lt;=DJN14),DJK24-DJM14,IF(AND(DJI24&gt;DJM14,DJK24&gt;DJN14),DJN14-DJI24,0)))),0)),0)</f>
        <v>　</v>
      </c>
      <c r="DJN24" s="663"/>
      <c r="DJO24" s="664"/>
      <c r="DJP24" s="662" t="str">
        <f>IFERROR(IF(OR(DJH24="日",DJH24="祝",DJH24=0,DJI24=""),"　",MAX(IF(AND(DJI24&gt;DJS14,DJK24&gt;DJQ14),0,IF(AND(DJI24&lt;=DJS14,DJI24&gt;DJP14,DJK24&gt;DJQ14),DJS14-DJI24,IF(AND(DJI24&lt;=DJS14,DJI24&lt;=DJP14,DJK24&gt;DJQ14),DJS14-DJP14,IF(AND(DJI24&gt;DJP14,DJK24&lt;=DJQ14),DJK24-DJI24,IF(AND(DJI24&lt;=DJP14,DJK24&lt;=DJQ14),DJK24-DJP14,0))))),0)),0)</f>
        <v>　</v>
      </c>
      <c r="DJQ24" s="663"/>
      <c r="DJR24" s="664"/>
      <c r="DJS24" s="662" t="str">
        <f>IFERROR(IF(OR(DJH24="日",DJH24="祝",DJH24=0,DJI24=""),"　",MAX(IF(AND(DJI24&lt;=DJS14,DJK24&gt;DJT14),DJT14-DJS14,IF(DJK24&lt;=DJT14,0,IF(AND(DJI24&gt;DJS14,DJK24&gt;DJT14),DJT14-DJI24,0))),0)),0)</f>
        <v>　</v>
      </c>
      <c r="DJT24" s="663"/>
      <c r="DJU24" s="664"/>
      <c r="DJV24" s="662" t="str">
        <f>IFERROR(IF(OR(DJH24="日",DJH24="祝",DJH24=0,DJI24=""),"　",MAX(IF(DJI24&gt;DJV14,DJK24-DJI24,IF(DJI24&lt;=DJV14,DJK24-DJV14,0)),0)),0)</f>
        <v>　</v>
      </c>
      <c r="DJW24" s="663"/>
      <c r="DJX24" s="664"/>
      <c r="DJY24" s="662" t="str">
        <f>IFERROR(IF(OR(DJH24="日",DJH24="祝",DJH24=0,DJI24=""),"　",MAX(IF(AND(DJI24&lt;=DJY14,DJK24&gt;DJZ14),DJZ14-DJY14,IF(AND(DJI24&gt;DJY14,DJK24&lt;=DJZ14),DJK24-DJI24,IF(AND(DJI24&lt;=DJY14,DJK24&lt;=DJZ14),DJK24-DJY14,IF(AND(DJI24&gt;DJY14,DJK24&gt;DJZ14),DJZ14-DJI24,0)))),0)),0)</f>
        <v>　</v>
      </c>
      <c r="DJZ24" s="663"/>
      <c r="DKA24" s="664"/>
      <c r="DKB24" s="662" t="str">
        <f>IFERROR(IF(OR(DJH24="日",DJH24="祝",DJH24=0,DJI24=""),"　",MAX(IF(AND(DJI24&gt;DKE14,DJK24&gt;DKC14),0,IF(AND(DJI24&lt;=DKE14,DJI24&gt;DKB14,DJK24&gt;DKC14),DKE14-DJI24,IF(AND(DJI24&lt;=DKE14,DJI24&lt;=DKB14,DJK24&gt;DKC14),DKE14-DKB14,IF(AND(DJI24&gt;DKB14,DJK24&lt;=DKC14),DJK24-DJI24,IF(AND(DJI24&lt;=DKB14,DJK24&lt;=DKC14),DJK24-DKB14,0))))),0)),0)</f>
        <v>　</v>
      </c>
      <c r="DKC24" s="663"/>
      <c r="DKD24" s="664"/>
      <c r="DKE24" s="662" t="str">
        <f>IFERROR(IF(OR(DJH24="日",DJH24="祝",DJH24=0,DJI24=""),"　",MAX(IF(AND(DJI24&lt;=DKE14,DJK24&gt;DKF14),DKF14-DKE14,IF(DJK24&lt;=DKF14,0,IF(AND(DJI24&gt;DKE14,DJK24&gt;DKF14),DKF14-DJI24,0))),0)),0)</f>
        <v>　</v>
      </c>
      <c r="DKF24" s="663"/>
      <c r="DKG24" s="664"/>
      <c r="DKH24" s="662" t="str">
        <f t="shared" si="54"/>
        <v>　</v>
      </c>
      <c r="DKI24" s="663"/>
      <c r="DKJ24" s="664"/>
      <c r="DKK24" s="665" t="str">
        <f>IF(DKN24="×",TIME(0,0,0),IF(DKX4="非常勤",DJM24,DJY24))</f>
        <v>　</v>
      </c>
      <c r="DKL24" s="666"/>
      <c r="DKM24" s="667"/>
      <c r="DKN24" s="265"/>
      <c r="DKO24" s="665" t="str">
        <f>IF(DKR24="×",TIME(0,0,0),IF(DKX4="非常勤",DJP24,DKB24))</f>
        <v>　</v>
      </c>
      <c r="DKP24" s="666"/>
      <c r="DKQ24" s="667"/>
      <c r="DKR24" s="265"/>
      <c r="DKS24" s="665" t="str">
        <f>IF(DKV24="×",TIME(0,0,0),IF(DKX4="非常勤",DJS24,DKE24))</f>
        <v>　</v>
      </c>
      <c r="DKT24" s="666"/>
      <c r="DKU24" s="667"/>
      <c r="DKV24" s="265"/>
      <c r="DKW24" s="665" t="str">
        <f>IF(DKZ24="×",TIME(0,0,0),IF(DKX4="非常勤",DJV24,DKH24))</f>
        <v>　</v>
      </c>
      <c r="DKX24" s="666"/>
      <c r="DKY24" s="667"/>
      <c r="DKZ24" s="265"/>
      <c r="DLA24" s="668"/>
      <c r="DLB24" s="669"/>
      <c r="DLC24" s="668"/>
      <c r="DLD24" s="670"/>
      <c r="DLE24" s="669"/>
      <c r="DLF24" s="671"/>
      <c r="DLG24" s="672"/>
      <c r="DLH24" s="672"/>
      <c r="DLI24" s="673"/>
      <c r="DLJ24" s="263">
        <f>$A$24</f>
        <v>10</v>
      </c>
      <c r="DLK24" s="264" t="str">
        <f>$B$24</f>
        <v>土</v>
      </c>
      <c r="DLL24" s="660"/>
      <c r="DLM24" s="661"/>
      <c r="DLN24" s="660"/>
      <c r="DLO24" s="661"/>
      <c r="DLP24" s="662" t="str">
        <f>IFERROR(IF(OR(DLK24="日",DLK24="祝",DLK24=0,DLL24=""),"　",MAX(IF(AND(DLL24&lt;=DLP14,DLN24&gt;DLQ14),DLQ14-DLP14,IF(AND(DLL24&gt;DLP14,DLN24&lt;=DLQ14),DLN24-DLL24,IF(AND(DLL24&lt;=DLP14,DLN24&lt;=DLQ14),DLN24-DLP14,IF(AND(DLL24&gt;DLP14,DLN24&gt;DLQ14),DLQ14-DLL24,0)))),0)),0)</f>
        <v>　</v>
      </c>
      <c r="DLQ24" s="663"/>
      <c r="DLR24" s="664"/>
      <c r="DLS24" s="662" t="str">
        <f>IFERROR(IF(OR(DLK24="日",DLK24="祝",DLK24=0,DLL24=""),"　",MAX(IF(AND(DLL24&gt;DLV14,DLN24&gt;DLT14),0,IF(AND(DLL24&lt;=DLV14,DLL24&gt;DLS14,DLN24&gt;DLT14),DLV14-DLL24,IF(AND(DLL24&lt;=DLV14,DLL24&lt;=DLS14,DLN24&gt;DLT14),DLV14-DLS14,IF(AND(DLL24&gt;DLS14,DLN24&lt;=DLT14),DLN24-DLL24,IF(AND(DLL24&lt;=DLS14,DLN24&lt;=DLT14),DLN24-DLS14,0))))),0)),0)</f>
        <v>　</v>
      </c>
      <c r="DLT24" s="663"/>
      <c r="DLU24" s="664"/>
      <c r="DLV24" s="662" t="str">
        <f>IFERROR(IF(OR(DLK24="日",DLK24="祝",DLK24=0,DLL24=""),"　",MAX(IF(AND(DLL24&lt;=DLV14,DLN24&gt;DLW14),DLW14-DLV14,IF(DLN24&lt;=DLW14,0,IF(AND(DLL24&gt;DLV14,DLN24&gt;DLW14),DLW14-DLL24,0))),0)),0)</f>
        <v>　</v>
      </c>
      <c r="DLW24" s="663"/>
      <c r="DLX24" s="664"/>
      <c r="DLY24" s="662" t="str">
        <f>IFERROR(IF(OR(DLK24="日",DLK24="祝",DLK24=0,DLL24=""),"　",MAX(IF(DLL24&gt;DLY14,DLN24-DLL24,IF(DLL24&lt;=DLY14,DLN24-DLY14,0)),0)),0)</f>
        <v>　</v>
      </c>
      <c r="DLZ24" s="663"/>
      <c r="DMA24" s="664"/>
      <c r="DMB24" s="662" t="str">
        <f>IFERROR(IF(OR(DLK24="日",DLK24="祝",DLK24=0,DLL24=""),"　",MAX(IF(AND(DLL24&lt;=DMB14,DLN24&gt;DMC14),DMC14-DMB14,IF(AND(DLL24&gt;DMB14,DLN24&lt;=DMC14),DLN24-DLL24,IF(AND(DLL24&lt;=DMB14,DLN24&lt;=DMC14),DLN24-DMB14,IF(AND(DLL24&gt;DMB14,DLN24&gt;DMC14),DMC14-DLL24,0)))),0)),0)</f>
        <v>　</v>
      </c>
      <c r="DMC24" s="663"/>
      <c r="DMD24" s="664"/>
      <c r="DME24" s="662" t="str">
        <f>IFERROR(IF(OR(DLK24="日",DLK24="祝",DLK24=0,DLL24=""),"　",MAX(IF(AND(DLL24&gt;DMH14,DLN24&gt;DMF14),0,IF(AND(DLL24&lt;=DMH14,DLL24&gt;DME14,DLN24&gt;DMF14),DMH14-DLL24,IF(AND(DLL24&lt;=DMH14,DLL24&lt;=DME14,DLN24&gt;DMF14),DMH14-DME14,IF(AND(DLL24&gt;DME14,DLN24&lt;=DMF14),DLN24-DLL24,IF(AND(DLL24&lt;=DME14,DLN24&lt;=DMF14),DLN24-DME14,0))))),0)),0)</f>
        <v>　</v>
      </c>
      <c r="DMF24" s="663"/>
      <c r="DMG24" s="664"/>
      <c r="DMH24" s="662" t="str">
        <f>IFERROR(IF(OR(DLK24="日",DLK24="祝",DLK24=0,DLL24=""),"　",MAX(IF(AND(DLL24&lt;=DMH14,DLN24&gt;DMI14),DMI14-DMH14,IF(DLN24&lt;=DMI14,0,IF(AND(DLL24&gt;DMH14,DLN24&gt;DMI14),DMI14-DLL24,0))),0)),0)</f>
        <v>　</v>
      </c>
      <c r="DMI24" s="663"/>
      <c r="DMJ24" s="664"/>
      <c r="DMK24" s="662" t="str">
        <f t="shared" si="55"/>
        <v>　</v>
      </c>
      <c r="DML24" s="663"/>
      <c r="DMM24" s="664"/>
      <c r="DMN24" s="665" t="str">
        <f>IF(DMQ24="×",TIME(0,0,0),IF(DNA4="非常勤",DLP24,DMB24))</f>
        <v>　</v>
      </c>
      <c r="DMO24" s="666"/>
      <c r="DMP24" s="667"/>
      <c r="DMQ24" s="265"/>
      <c r="DMR24" s="665" t="str">
        <f>IF(DMU24="×",TIME(0,0,0),IF(DNA4="非常勤",DLS24,DME24))</f>
        <v>　</v>
      </c>
      <c r="DMS24" s="666"/>
      <c r="DMT24" s="667"/>
      <c r="DMU24" s="265"/>
      <c r="DMV24" s="665" t="str">
        <f>IF(DMY24="×",TIME(0,0,0),IF(DNA4="非常勤",DLV24,DMH24))</f>
        <v>　</v>
      </c>
      <c r="DMW24" s="666"/>
      <c r="DMX24" s="667"/>
      <c r="DMY24" s="265"/>
      <c r="DMZ24" s="665" t="str">
        <f>IF(DNC24="×",TIME(0,0,0),IF(DNA4="非常勤",DLY24,DMK24))</f>
        <v>　</v>
      </c>
      <c r="DNA24" s="666"/>
      <c r="DNB24" s="667"/>
      <c r="DNC24" s="265"/>
      <c r="DND24" s="668"/>
      <c r="DNE24" s="669"/>
      <c r="DNF24" s="668"/>
      <c r="DNG24" s="670"/>
      <c r="DNH24" s="669"/>
      <c r="DNI24" s="671"/>
      <c r="DNJ24" s="672"/>
      <c r="DNK24" s="672"/>
      <c r="DNL24" s="673"/>
      <c r="DNM24" s="263">
        <f>$A$24</f>
        <v>10</v>
      </c>
      <c r="DNN24" s="264" t="str">
        <f>$B$24</f>
        <v>土</v>
      </c>
      <c r="DNO24" s="660"/>
      <c r="DNP24" s="661"/>
      <c r="DNQ24" s="660"/>
      <c r="DNR24" s="661"/>
      <c r="DNS24" s="662" t="str">
        <f>IFERROR(IF(OR(DNN24="日",DNN24="祝",DNN24=0,DNO24=""),"　",MAX(IF(AND(DNO24&lt;=DNS14,DNQ24&gt;DNT14),DNT14-DNS14,IF(AND(DNO24&gt;DNS14,DNQ24&lt;=DNT14),DNQ24-DNO24,IF(AND(DNO24&lt;=DNS14,DNQ24&lt;=DNT14),DNQ24-DNS14,IF(AND(DNO24&gt;DNS14,DNQ24&gt;DNT14),DNT14-DNO24,0)))),0)),0)</f>
        <v>　</v>
      </c>
      <c r="DNT24" s="663"/>
      <c r="DNU24" s="664"/>
      <c r="DNV24" s="662" t="str">
        <f>IFERROR(IF(OR(DNN24="日",DNN24="祝",DNN24=0,DNO24=""),"　",MAX(IF(AND(DNO24&gt;DNY14,DNQ24&gt;DNW14),0,IF(AND(DNO24&lt;=DNY14,DNO24&gt;DNV14,DNQ24&gt;DNW14),DNY14-DNO24,IF(AND(DNO24&lt;=DNY14,DNO24&lt;=DNV14,DNQ24&gt;DNW14),DNY14-DNV14,IF(AND(DNO24&gt;DNV14,DNQ24&lt;=DNW14),DNQ24-DNO24,IF(AND(DNO24&lt;=DNV14,DNQ24&lt;=DNW14),DNQ24-DNV14,0))))),0)),0)</f>
        <v>　</v>
      </c>
      <c r="DNW24" s="663"/>
      <c r="DNX24" s="664"/>
      <c r="DNY24" s="662" t="str">
        <f>IFERROR(IF(OR(DNN24="日",DNN24="祝",DNN24=0,DNO24=""),"　",MAX(IF(AND(DNO24&lt;=DNY14,DNQ24&gt;DNZ14),DNZ14-DNY14,IF(DNQ24&lt;=DNZ14,0,IF(AND(DNO24&gt;DNY14,DNQ24&gt;DNZ14),DNZ14-DNO24,0))),0)),0)</f>
        <v>　</v>
      </c>
      <c r="DNZ24" s="663"/>
      <c r="DOA24" s="664"/>
      <c r="DOB24" s="662" t="str">
        <f>IFERROR(IF(OR(DNN24="日",DNN24="祝",DNN24=0,DNO24=""),"　",MAX(IF(DNO24&gt;DOB14,DNQ24-DNO24,IF(DNO24&lt;=DOB14,DNQ24-DOB14,0)),0)),0)</f>
        <v>　</v>
      </c>
      <c r="DOC24" s="663"/>
      <c r="DOD24" s="664"/>
      <c r="DOE24" s="662" t="str">
        <f>IFERROR(IF(OR(DNN24="日",DNN24="祝",DNN24=0,DNO24=""),"　",MAX(IF(AND(DNO24&lt;=DOE14,DNQ24&gt;DOF14),DOF14-DOE14,IF(AND(DNO24&gt;DOE14,DNQ24&lt;=DOF14),DNQ24-DNO24,IF(AND(DNO24&lt;=DOE14,DNQ24&lt;=DOF14),DNQ24-DOE14,IF(AND(DNO24&gt;DOE14,DNQ24&gt;DOF14),DOF14-DNO24,0)))),0)),0)</f>
        <v>　</v>
      </c>
      <c r="DOF24" s="663"/>
      <c r="DOG24" s="664"/>
      <c r="DOH24" s="662" t="str">
        <f>IFERROR(IF(OR(DNN24="日",DNN24="祝",DNN24=0,DNO24=""),"　",MAX(IF(AND(DNO24&gt;DOK14,DNQ24&gt;DOI14),0,IF(AND(DNO24&lt;=DOK14,DNO24&gt;DOH14,DNQ24&gt;DOI14),DOK14-DNO24,IF(AND(DNO24&lt;=DOK14,DNO24&lt;=DOH14,DNQ24&gt;DOI14),DOK14-DOH14,IF(AND(DNO24&gt;DOH14,DNQ24&lt;=DOI14),DNQ24-DNO24,IF(AND(DNO24&lt;=DOH14,DNQ24&lt;=DOI14),DNQ24-DOH14,0))))),0)),0)</f>
        <v>　</v>
      </c>
      <c r="DOI24" s="663"/>
      <c r="DOJ24" s="664"/>
      <c r="DOK24" s="662" t="str">
        <f>IFERROR(IF(OR(DNN24="日",DNN24="祝",DNN24=0,DNO24=""),"　",MAX(IF(AND(DNO24&lt;=DOK14,DNQ24&gt;DOL14),DOL14-DOK14,IF(DNQ24&lt;=DOL14,0,IF(AND(DNO24&gt;DOK14,DNQ24&gt;DOL14),DOL14-DNO24,0))),0)),0)</f>
        <v>　</v>
      </c>
      <c r="DOL24" s="663"/>
      <c r="DOM24" s="664"/>
      <c r="DON24" s="662" t="str">
        <f t="shared" si="56"/>
        <v>　</v>
      </c>
      <c r="DOO24" s="663"/>
      <c r="DOP24" s="664"/>
      <c r="DOQ24" s="665" t="str">
        <f>IF(DOT24="×",TIME(0,0,0),IF(DPD4="非常勤",DNS24,DOE24))</f>
        <v>　</v>
      </c>
      <c r="DOR24" s="666"/>
      <c r="DOS24" s="667"/>
      <c r="DOT24" s="265"/>
      <c r="DOU24" s="665" t="str">
        <f>IF(DOX24="×",TIME(0,0,0),IF(DPD4="非常勤",DNV24,DOH24))</f>
        <v>　</v>
      </c>
      <c r="DOV24" s="666"/>
      <c r="DOW24" s="667"/>
      <c r="DOX24" s="265"/>
      <c r="DOY24" s="665" t="str">
        <f>IF(DPB24="×",TIME(0,0,0),IF(DPD4="非常勤",DNY24,DOK24))</f>
        <v>　</v>
      </c>
      <c r="DOZ24" s="666"/>
      <c r="DPA24" s="667"/>
      <c r="DPB24" s="265"/>
      <c r="DPC24" s="665" t="str">
        <f>IF(DPF24="×",TIME(0,0,0),IF(DPD4="非常勤",DOB24,DON24))</f>
        <v>　</v>
      </c>
      <c r="DPD24" s="666"/>
      <c r="DPE24" s="667"/>
      <c r="DPF24" s="265"/>
      <c r="DPG24" s="668"/>
      <c r="DPH24" s="669"/>
      <c r="DPI24" s="668"/>
      <c r="DPJ24" s="670"/>
      <c r="DPK24" s="669"/>
      <c r="DPL24" s="671"/>
      <c r="DPM24" s="672"/>
      <c r="DPN24" s="672"/>
      <c r="DPO24" s="673"/>
      <c r="DPP24" s="263">
        <f>$A$24</f>
        <v>10</v>
      </c>
      <c r="DPQ24" s="264" t="str">
        <f>$B$24</f>
        <v>土</v>
      </c>
      <c r="DPR24" s="660"/>
      <c r="DPS24" s="661"/>
      <c r="DPT24" s="660"/>
      <c r="DPU24" s="661"/>
      <c r="DPV24" s="662" t="str">
        <f>IFERROR(IF(OR(DPQ24="日",DPQ24="祝",DPQ24=0,DPR24=""),"　",MAX(IF(AND(DPR24&lt;=DPV14,DPT24&gt;DPW14),DPW14-DPV14,IF(AND(DPR24&gt;DPV14,DPT24&lt;=DPW14),DPT24-DPR24,IF(AND(DPR24&lt;=DPV14,DPT24&lt;=DPW14),DPT24-DPV14,IF(AND(DPR24&gt;DPV14,DPT24&gt;DPW14),DPW14-DPR24,0)))),0)),0)</f>
        <v>　</v>
      </c>
      <c r="DPW24" s="663"/>
      <c r="DPX24" s="664"/>
      <c r="DPY24" s="662" t="str">
        <f>IFERROR(IF(OR(DPQ24="日",DPQ24="祝",DPQ24=0,DPR24=""),"　",MAX(IF(AND(DPR24&gt;DQB14,DPT24&gt;DPZ14),0,IF(AND(DPR24&lt;=DQB14,DPR24&gt;DPY14,DPT24&gt;DPZ14),DQB14-DPR24,IF(AND(DPR24&lt;=DQB14,DPR24&lt;=DPY14,DPT24&gt;DPZ14),DQB14-DPY14,IF(AND(DPR24&gt;DPY14,DPT24&lt;=DPZ14),DPT24-DPR24,IF(AND(DPR24&lt;=DPY14,DPT24&lt;=DPZ14),DPT24-DPY14,0))))),0)),0)</f>
        <v>　</v>
      </c>
      <c r="DPZ24" s="663"/>
      <c r="DQA24" s="664"/>
      <c r="DQB24" s="662" t="str">
        <f>IFERROR(IF(OR(DPQ24="日",DPQ24="祝",DPQ24=0,DPR24=""),"　",MAX(IF(AND(DPR24&lt;=DQB14,DPT24&gt;DQC14),DQC14-DQB14,IF(DPT24&lt;=DQC14,0,IF(AND(DPR24&gt;DQB14,DPT24&gt;DQC14),DQC14-DPR24,0))),0)),0)</f>
        <v>　</v>
      </c>
      <c r="DQC24" s="663"/>
      <c r="DQD24" s="664"/>
      <c r="DQE24" s="662" t="str">
        <f>IFERROR(IF(OR(DPQ24="日",DPQ24="祝",DPQ24=0,DPR24=""),"　",MAX(IF(DPR24&gt;DQE14,DPT24-DPR24,IF(DPR24&lt;=DQE14,DPT24-DQE14,0)),0)),0)</f>
        <v>　</v>
      </c>
      <c r="DQF24" s="663"/>
      <c r="DQG24" s="664"/>
      <c r="DQH24" s="662" t="str">
        <f>IFERROR(IF(OR(DPQ24="日",DPQ24="祝",DPQ24=0,DPR24=""),"　",MAX(IF(AND(DPR24&lt;=DQH14,DPT24&gt;DQI14),DQI14-DQH14,IF(AND(DPR24&gt;DQH14,DPT24&lt;=DQI14),DPT24-DPR24,IF(AND(DPR24&lt;=DQH14,DPT24&lt;=DQI14),DPT24-DQH14,IF(AND(DPR24&gt;DQH14,DPT24&gt;DQI14),DQI14-DPR24,0)))),0)),0)</f>
        <v>　</v>
      </c>
      <c r="DQI24" s="663"/>
      <c r="DQJ24" s="664"/>
      <c r="DQK24" s="662" t="str">
        <f>IFERROR(IF(OR(DPQ24="日",DPQ24="祝",DPQ24=0,DPR24=""),"　",MAX(IF(AND(DPR24&gt;DQN14,DPT24&gt;DQL14),0,IF(AND(DPR24&lt;=DQN14,DPR24&gt;DQK14,DPT24&gt;DQL14),DQN14-DPR24,IF(AND(DPR24&lt;=DQN14,DPR24&lt;=DQK14,DPT24&gt;DQL14),DQN14-DQK14,IF(AND(DPR24&gt;DQK14,DPT24&lt;=DQL14),DPT24-DPR24,IF(AND(DPR24&lt;=DQK14,DPT24&lt;=DQL14),DPT24-DQK14,0))))),0)),0)</f>
        <v>　</v>
      </c>
      <c r="DQL24" s="663"/>
      <c r="DQM24" s="664"/>
      <c r="DQN24" s="662" t="str">
        <f>IFERROR(IF(OR(DPQ24="日",DPQ24="祝",DPQ24=0,DPR24=""),"　",MAX(IF(AND(DPR24&lt;=DQN14,DPT24&gt;DQO14),DQO14-DQN14,IF(DPT24&lt;=DQO14,0,IF(AND(DPR24&gt;DQN14,DPT24&gt;DQO14),DQO14-DPR24,0))),0)),0)</f>
        <v>　</v>
      </c>
      <c r="DQO24" s="663"/>
      <c r="DQP24" s="664"/>
      <c r="DQQ24" s="662" t="str">
        <f t="shared" si="57"/>
        <v>　</v>
      </c>
      <c r="DQR24" s="663"/>
      <c r="DQS24" s="664"/>
      <c r="DQT24" s="665" t="str">
        <f>IF(DQW24="×",TIME(0,0,0),IF(DRG4="非常勤",DPV24,DQH24))</f>
        <v>　</v>
      </c>
      <c r="DQU24" s="666"/>
      <c r="DQV24" s="667"/>
      <c r="DQW24" s="265"/>
      <c r="DQX24" s="665" t="str">
        <f>IF(DRA24="×",TIME(0,0,0),IF(DRG4="非常勤",DPY24,DQK24))</f>
        <v>　</v>
      </c>
      <c r="DQY24" s="666"/>
      <c r="DQZ24" s="667"/>
      <c r="DRA24" s="265"/>
      <c r="DRB24" s="665" t="str">
        <f>IF(DRE24="×",TIME(0,0,0),IF(DRG4="非常勤",DQB24,DQN24))</f>
        <v>　</v>
      </c>
      <c r="DRC24" s="666"/>
      <c r="DRD24" s="667"/>
      <c r="DRE24" s="265"/>
      <c r="DRF24" s="665" t="str">
        <f>IF(DRI24="×",TIME(0,0,0),IF(DRG4="非常勤",DQE24,DQQ24))</f>
        <v>　</v>
      </c>
      <c r="DRG24" s="666"/>
      <c r="DRH24" s="667"/>
      <c r="DRI24" s="265"/>
      <c r="DRJ24" s="668"/>
      <c r="DRK24" s="669"/>
      <c r="DRL24" s="668"/>
      <c r="DRM24" s="670"/>
      <c r="DRN24" s="669"/>
      <c r="DRO24" s="671"/>
      <c r="DRP24" s="672"/>
      <c r="DRQ24" s="672"/>
      <c r="DRR24" s="673"/>
      <c r="DRS24" s="263">
        <f>$A$24</f>
        <v>10</v>
      </c>
      <c r="DRT24" s="264" t="str">
        <f>$B$24</f>
        <v>土</v>
      </c>
      <c r="DRU24" s="660"/>
      <c r="DRV24" s="661"/>
      <c r="DRW24" s="660"/>
      <c r="DRX24" s="661"/>
      <c r="DRY24" s="662" t="str">
        <f>IFERROR(IF(OR(DRT24="日",DRT24="祝",DRT24=0,DRU24=""),"　",MAX(IF(AND(DRU24&lt;=DRY14,DRW24&gt;DRZ14),DRZ14-DRY14,IF(AND(DRU24&gt;DRY14,DRW24&lt;=DRZ14),DRW24-DRU24,IF(AND(DRU24&lt;=DRY14,DRW24&lt;=DRZ14),DRW24-DRY14,IF(AND(DRU24&gt;DRY14,DRW24&gt;DRZ14),DRZ14-DRU24,0)))),0)),0)</f>
        <v>　</v>
      </c>
      <c r="DRZ24" s="663"/>
      <c r="DSA24" s="664"/>
      <c r="DSB24" s="662" t="str">
        <f>IFERROR(IF(OR(DRT24="日",DRT24="祝",DRT24=0,DRU24=""),"　",MAX(IF(AND(DRU24&gt;DSE14,DRW24&gt;DSC14),0,IF(AND(DRU24&lt;=DSE14,DRU24&gt;DSB14,DRW24&gt;DSC14),DSE14-DRU24,IF(AND(DRU24&lt;=DSE14,DRU24&lt;=DSB14,DRW24&gt;DSC14),DSE14-DSB14,IF(AND(DRU24&gt;DSB14,DRW24&lt;=DSC14),DRW24-DRU24,IF(AND(DRU24&lt;=DSB14,DRW24&lt;=DSC14),DRW24-DSB14,0))))),0)),0)</f>
        <v>　</v>
      </c>
      <c r="DSC24" s="663"/>
      <c r="DSD24" s="664"/>
      <c r="DSE24" s="662" t="str">
        <f>IFERROR(IF(OR(DRT24="日",DRT24="祝",DRT24=0,DRU24=""),"　",MAX(IF(AND(DRU24&lt;=DSE14,DRW24&gt;DSF14),DSF14-DSE14,IF(DRW24&lt;=DSF14,0,IF(AND(DRU24&gt;DSE14,DRW24&gt;DSF14),DSF14-DRU24,0))),0)),0)</f>
        <v>　</v>
      </c>
      <c r="DSF24" s="663"/>
      <c r="DSG24" s="664"/>
      <c r="DSH24" s="662" t="str">
        <f>IFERROR(IF(OR(DRT24="日",DRT24="祝",DRT24=0,DRU24=""),"　",MAX(IF(DRU24&gt;DSH14,DRW24-DRU24,IF(DRU24&lt;=DSH14,DRW24-DSH14,0)),0)),0)</f>
        <v>　</v>
      </c>
      <c r="DSI24" s="663"/>
      <c r="DSJ24" s="664"/>
      <c r="DSK24" s="662" t="str">
        <f>IFERROR(IF(OR(DRT24="日",DRT24="祝",DRT24=0,DRU24=""),"　",MAX(IF(AND(DRU24&lt;=DSK14,DRW24&gt;DSL14),DSL14-DSK14,IF(AND(DRU24&gt;DSK14,DRW24&lt;=DSL14),DRW24-DRU24,IF(AND(DRU24&lt;=DSK14,DRW24&lt;=DSL14),DRW24-DSK14,IF(AND(DRU24&gt;DSK14,DRW24&gt;DSL14),DSL14-DRU24,0)))),0)),0)</f>
        <v>　</v>
      </c>
      <c r="DSL24" s="663"/>
      <c r="DSM24" s="664"/>
      <c r="DSN24" s="662" t="str">
        <f>IFERROR(IF(OR(DRT24="日",DRT24="祝",DRT24=0,DRU24=""),"　",MAX(IF(AND(DRU24&gt;DSQ14,DRW24&gt;DSO14),0,IF(AND(DRU24&lt;=DSQ14,DRU24&gt;DSN14,DRW24&gt;DSO14),DSQ14-DRU24,IF(AND(DRU24&lt;=DSQ14,DRU24&lt;=DSN14,DRW24&gt;DSO14),DSQ14-DSN14,IF(AND(DRU24&gt;DSN14,DRW24&lt;=DSO14),DRW24-DRU24,IF(AND(DRU24&lt;=DSN14,DRW24&lt;=DSO14),DRW24-DSN14,0))))),0)),0)</f>
        <v>　</v>
      </c>
      <c r="DSO24" s="663"/>
      <c r="DSP24" s="664"/>
      <c r="DSQ24" s="662" t="str">
        <f>IFERROR(IF(OR(DRT24="日",DRT24="祝",DRT24=0,DRU24=""),"　",MAX(IF(AND(DRU24&lt;=DSQ14,DRW24&gt;DSR14),DSR14-DSQ14,IF(DRW24&lt;=DSR14,0,IF(AND(DRU24&gt;DSQ14,DRW24&gt;DSR14),DSR14-DRU24,0))),0)),0)</f>
        <v>　</v>
      </c>
      <c r="DSR24" s="663"/>
      <c r="DSS24" s="664"/>
      <c r="DST24" s="662" t="str">
        <f t="shared" si="58"/>
        <v>　</v>
      </c>
      <c r="DSU24" s="663"/>
      <c r="DSV24" s="664"/>
      <c r="DSW24" s="665" t="str">
        <f>IF(DSZ24="×",TIME(0,0,0),IF(DTJ4="非常勤",DRY24,DSK24))</f>
        <v>　</v>
      </c>
      <c r="DSX24" s="666"/>
      <c r="DSY24" s="667"/>
      <c r="DSZ24" s="265"/>
      <c r="DTA24" s="665" t="str">
        <f>IF(DTD24="×",TIME(0,0,0),IF(DTJ4="非常勤",DSB24,DSN24))</f>
        <v>　</v>
      </c>
      <c r="DTB24" s="666"/>
      <c r="DTC24" s="667"/>
      <c r="DTD24" s="265"/>
      <c r="DTE24" s="665" t="str">
        <f>IF(DTH24="×",TIME(0,0,0),IF(DTJ4="非常勤",DSE24,DSQ24))</f>
        <v>　</v>
      </c>
      <c r="DTF24" s="666"/>
      <c r="DTG24" s="667"/>
      <c r="DTH24" s="265"/>
      <c r="DTI24" s="665" t="str">
        <f>IF(DTL24="×",TIME(0,0,0),IF(DTJ4="非常勤",DSH24,DST24))</f>
        <v>　</v>
      </c>
      <c r="DTJ24" s="666"/>
      <c r="DTK24" s="667"/>
      <c r="DTL24" s="265"/>
      <c r="DTM24" s="668"/>
      <c r="DTN24" s="669"/>
      <c r="DTO24" s="668"/>
      <c r="DTP24" s="670"/>
      <c r="DTQ24" s="669"/>
      <c r="DTR24" s="671"/>
      <c r="DTS24" s="672"/>
      <c r="DTT24" s="672"/>
      <c r="DTU24" s="673"/>
      <c r="DTV24" s="263">
        <f>$A$24</f>
        <v>10</v>
      </c>
      <c r="DTW24" s="264" t="str">
        <f>$B$24</f>
        <v>土</v>
      </c>
      <c r="DTX24" s="660"/>
      <c r="DTY24" s="661"/>
      <c r="DTZ24" s="660"/>
      <c r="DUA24" s="661"/>
      <c r="DUB24" s="662" t="str">
        <f>IFERROR(IF(OR(DTW24="日",DTW24="祝",DTW24=0,DTX24=""),"　",MAX(IF(AND(DTX24&lt;=DUB14,DTZ24&gt;DUC14),DUC14-DUB14,IF(AND(DTX24&gt;DUB14,DTZ24&lt;=DUC14),DTZ24-DTX24,IF(AND(DTX24&lt;=DUB14,DTZ24&lt;=DUC14),DTZ24-DUB14,IF(AND(DTX24&gt;DUB14,DTZ24&gt;DUC14),DUC14-DTX24,0)))),0)),0)</f>
        <v>　</v>
      </c>
      <c r="DUC24" s="663"/>
      <c r="DUD24" s="664"/>
      <c r="DUE24" s="662" t="str">
        <f>IFERROR(IF(OR(DTW24="日",DTW24="祝",DTW24=0,DTX24=""),"　",MAX(IF(AND(DTX24&gt;DUH14,DTZ24&gt;DUF14),0,IF(AND(DTX24&lt;=DUH14,DTX24&gt;DUE14,DTZ24&gt;DUF14),DUH14-DTX24,IF(AND(DTX24&lt;=DUH14,DTX24&lt;=DUE14,DTZ24&gt;DUF14),DUH14-DUE14,IF(AND(DTX24&gt;DUE14,DTZ24&lt;=DUF14),DTZ24-DTX24,IF(AND(DTX24&lt;=DUE14,DTZ24&lt;=DUF14),DTZ24-DUE14,0))))),0)),0)</f>
        <v>　</v>
      </c>
      <c r="DUF24" s="663"/>
      <c r="DUG24" s="664"/>
      <c r="DUH24" s="662" t="str">
        <f>IFERROR(IF(OR(DTW24="日",DTW24="祝",DTW24=0,DTX24=""),"　",MAX(IF(AND(DTX24&lt;=DUH14,DTZ24&gt;DUI14),DUI14-DUH14,IF(DTZ24&lt;=DUI14,0,IF(AND(DTX24&gt;DUH14,DTZ24&gt;DUI14),DUI14-DTX24,0))),0)),0)</f>
        <v>　</v>
      </c>
      <c r="DUI24" s="663"/>
      <c r="DUJ24" s="664"/>
      <c r="DUK24" s="662" t="str">
        <f>IFERROR(IF(OR(DTW24="日",DTW24="祝",DTW24=0,DTX24=""),"　",MAX(IF(DTX24&gt;DUK14,DTZ24-DTX24,IF(DTX24&lt;=DUK14,DTZ24-DUK14,0)),0)),0)</f>
        <v>　</v>
      </c>
      <c r="DUL24" s="663"/>
      <c r="DUM24" s="664"/>
      <c r="DUN24" s="662" t="str">
        <f>IFERROR(IF(OR(DTW24="日",DTW24="祝",DTW24=0,DTX24=""),"　",MAX(IF(AND(DTX24&lt;=DUN14,DTZ24&gt;DUO14),DUO14-DUN14,IF(AND(DTX24&gt;DUN14,DTZ24&lt;=DUO14),DTZ24-DTX24,IF(AND(DTX24&lt;=DUN14,DTZ24&lt;=DUO14),DTZ24-DUN14,IF(AND(DTX24&gt;DUN14,DTZ24&gt;DUO14),DUO14-DTX24,0)))),0)),0)</f>
        <v>　</v>
      </c>
      <c r="DUO24" s="663"/>
      <c r="DUP24" s="664"/>
      <c r="DUQ24" s="662" t="str">
        <f>IFERROR(IF(OR(DTW24="日",DTW24="祝",DTW24=0,DTX24=""),"　",MAX(IF(AND(DTX24&gt;DUT14,DTZ24&gt;DUR14),0,IF(AND(DTX24&lt;=DUT14,DTX24&gt;DUQ14,DTZ24&gt;DUR14),DUT14-DTX24,IF(AND(DTX24&lt;=DUT14,DTX24&lt;=DUQ14,DTZ24&gt;DUR14),DUT14-DUQ14,IF(AND(DTX24&gt;DUQ14,DTZ24&lt;=DUR14),DTZ24-DTX24,IF(AND(DTX24&lt;=DUQ14,DTZ24&lt;=DUR14),DTZ24-DUQ14,0))))),0)),0)</f>
        <v>　</v>
      </c>
      <c r="DUR24" s="663"/>
      <c r="DUS24" s="664"/>
      <c r="DUT24" s="662" t="str">
        <f>IFERROR(IF(OR(DTW24="日",DTW24="祝",DTW24=0,DTX24=""),"　",MAX(IF(AND(DTX24&lt;=DUT14,DTZ24&gt;DUU14),DUU14-DUT14,IF(DTZ24&lt;=DUU14,0,IF(AND(DTX24&gt;DUT14,DTZ24&gt;DUU14),DUU14-DTX24,0))),0)),0)</f>
        <v>　</v>
      </c>
      <c r="DUU24" s="663"/>
      <c r="DUV24" s="664"/>
      <c r="DUW24" s="662" t="str">
        <f t="shared" si="59"/>
        <v>　</v>
      </c>
      <c r="DUX24" s="663"/>
      <c r="DUY24" s="664"/>
      <c r="DUZ24" s="665" t="str">
        <f>IF(DVC24="×",TIME(0,0,0),IF(DVM4="非常勤",DUB24,DUN24))</f>
        <v>　</v>
      </c>
      <c r="DVA24" s="666"/>
      <c r="DVB24" s="667"/>
      <c r="DVC24" s="265"/>
      <c r="DVD24" s="665" t="str">
        <f>IF(DVG24="×",TIME(0,0,0),IF(DVM4="非常勤",DUE24,DUQ24))</f>
        <v>　</v>
      </c>
      <c r="DVE24" s="666"/>
      <c r="DVF24" s="667"/>
      <c r="DVG24" s="265"/>
      <c r="DVH24" s="665" t="str">
        <f>IF(DVK24="×",TIME(0,0,0),IF(DVM4="非常勤",DUH24,DUT24))</f>
        <v>　</v>
      </c>
      <c r="DVI24" s="666"/>
      <c r="DVJ24" s="667"/>
      <c r="DVK24" s="265"/>
      <c r="DVL24" s="665" t="str">
        <f>IF(DVO24="×",TIME(0,0,0),IF(DVM4="非常勤",DUK24,DUW24))</f>
        <v>　</v>
      </c>
      <c r="DVM24" s="666"/>
      <c r="DVN24" s="667"/>
      <c r="DVO24" s="265"/>
      <c r="DVP24" s="668"/>
      <c r="DVQ24" s="669"/>
      <c r="DVR24" s="668"/>
      <c r="DVS24" s="670"/>
      <c r="DVT24" s="669"/>
      <c r="DVU24" s="671"/>
      <c r="DVV24" s="672"/>
      <c r="DVW24" s="672"/>
      <c r="DVX24" s="673"/>
    </row>
    <row r="25" spans="1:3300" ht="15" customHeight="1">
      <c r="A25" s="263">
        <f>DAY(DATE('別紙2-1【最初に入力】'!$W$2,'別紙2-1【最初に入力】'!$Q$2,A24+1))</f>
        <v>11</v>
      </c>
      <c r="B25" s="264" t="str">
        <f>IF(IFERROR(MATCH(DATE('別紙2-1【最初に入力】'!$W$2,'別紙2-1【最初に入力】'!$Q$2,$A25),万年カレンダー・祝日!$K$2:$K$27,0),0)&gt;=1,"祝",TEXT(WEEKDAY(DATE('別紙2-1【最初に入力】'!$W$2,'別紙2-1【最初に入力】'!$Q$2,'別表_個別勤務状況（1～60）'!A25)),"aaa"))</f>
        <v>日</v>
      </c>
      <c r="C25" s="575"/>
      <c r="D25" s="575"/>
      <c r="E25" s="575"/>
      <c r="F25" s="575"/>
      <c r="G25" s="662" t="str">
        <f>IFERROR(IF(OR(B25="日",B25="祝",B25=0,C25=""),"　",MAX(IF(AND(C25&lt;=G14,E25&gt;H14),H14-G14,IF(AND(C25&gt;G14,E25&lt;=H14),E25-C25,IF(AND(C25&lt;=G14,E25&lt;=H14),E25-G14,IF(AND(C25&gt;G14,E25&gt;H14),H14-C25,0)))),0)),0)</f>
        <v>　</v>
      </c>
      <c r="H25" s="663"/>
      <c r="I25" s="664"/>
      <c r="J25" s="662" t="str">
        <f>IFERROR(IF(OR(B25="日",B25="祝",B25=0,C25=""),"　",MAX(IF(AND(C25&gt;M14,E25&gt;K14),0,IF(AND(C25&lt;=M14,C25&gt;J14,E25&gt;K14),M14-C25,IF(AND(C25&lt;=M14,C25&lt;=J14,E25&gt;K14),M14-J14,IF(AND(C25&gt;J14,E25&lt;=K14),E25-C25,IF(AND(C25&lt;=J14,E25&lt;=K14),E25-J14,0))))),0)),0)</f>
        <v>　</v>
      </c>
      <c r="K25" s="663"/>
      <c r="L25" s="664"/>
      <c r="M25" s="662" t="str">
        <f>IFERROR(IF(OR(B25="日",B25="祝",B25=0,C25=""),"　",MAX(IF(AND(C25&lt;=M14,E25&gt;N14),N14-M14,IF(E25&lt;=N14,0,IF(AND(C25&gt;M14,E25&gt;N14),N14-C25,0))),0)),0)</f>
        <v>　</v>
      </c>
      <c r="N25" s="663"/>
      <c r="O25" s="664"/>
      <c r="P25" s="662" t="str">
        <f>IFERROR(IF(OR(B25="日",B25="祝",B25=0,C25=""),"　",MAX(IF(C25&gt;P14,E25-C25,IF(C25&lt;=P14,E25-P14,0)),0)),0)</f>
        <v>　</v>
      </c>
      <c r="Q25" s="663"/>
      <c r="R25" s="664"/>
      <c r="S25" s="662" t="str">
        <f>IFERROR(IF(OR(B25="日",B25="祝",B25=0,C25=""),"　",MAX(IF(AND(C25&lt;=S14,E25&gt;T14),T14-S14,IF(AND(C25&gt;S14,E25&lt;=T14),E25-C25,IF(AND(C25&lt;=S14,E25&lt;=T14),E25-S14,IF(AND(C25&gt;S14,E25&gt;T14),T14-C25,0)))),0)),0)</f>
        <v>　</v>
      </c>
      <c r="T25" s="663"/>
      <c r="U25" s="664"/>
      <c r="V25" s="662" t="str">
        <f>IFERROR(IF(OR(B25="日",B25="祝",B25=0,C25=""),"　",MAX(IF(AND(C25&gt;Y14,E25&gt;W14),0,IF(AND(C25&lt;=Y14,C25&gt;V14,E25&gt;W14),Y14-C25,IF(AND(C25&lt;=Y14,C25&lt;=V14,E25&gt;W14),Y14-V14,IF(AND(C25&gt;V14,E25&lt;=W14),E25-C25,IF(AND(C25&lt;=V14,E25&lt;=W14),E25-V14,0))))),0)),0)</f>
        <v>　</v>
      </c>
      <c r="W25" s="663"/>
      <c r="X25" s="664"/>
      <c r="Y25" s="662" t="str">
        <f>IFERROR(IF(OR(B25="日",B25="祝",B25=0,C25=""),"　",MAX(IF(AND(C25&lt;=Y14,E25&gt;Z14),Z14-Y14,IF(E25&lt;=Z14,0,IF(AND(C25&gt;Y14,E25&gt;Z14),Z14-C25,0))),0)),0)</f>
        <v>　</v>
      </c>
      <c r="Z25" s="663"/>
      <c r="AA25" s="664"/>
      <c r="AB25" s="662" t="str">
        <f t="shared" si="0"/>
        <v>　</v>
      </c>
      <c r="AC25" s="663"/>
      <c r="AD25" s="664"/>
      <c r="AE25" s="565" t="str">
        <f>IF(AH25="×",TIME(0,0,0),IF(AR4="非常勤",G25,S25))</f>
        <v>　</v>
      </c>
      <c r="AF25" s="566"/>
      <c r="AG25" s="566"/>
      <c r="AH25" s="265"/>
      <c r="AI25" s="565" t="str">
        <f>IF(AL25="×",TIME(0,0,0),IF(AR4="非常勤",J25,V25))</f>
        <v>　</v>
      </c>
      <c r="AJ25" s="566"/>
      <c r="AK25" s="566"/>
      <c r="AL25" s="265"/>
      <c r="AM25" s="565" t="str">
        <f>IF(AP25="×",TIME(0,0,0),IF(AR4="非常勤",M25,Y25))</f>
        <v>　</v>
      </c>
      <c r="AN25" s="566"/>
      <c r="AO25" s="566"/>
      <c r="AP25" s="265"/>
      <c r="AQ25" s="565" t="str">
        <f>IF(AT25="×",TIME(0,0,0),IF(AR4="非常勤",P25,AB25))</f>
        <v>　</v>
      </c>
      <c r="AR25" s="566"/>
      <c r="AS25" s="567"/>
      <c r="AT25" s="265"/>
      <c r="AU25" s="720"/>
      <c r="AV25" s="720"/>
      <c r="AW25" s="668"/>
      <c r="AX25" s="670"/>
      <c r="AY25" s="669"/>
      <c r="AZ25" s="671"/>
      <c r="BA25" s="672"/>
      <c r="BB25" s="672"/>
      <c r="BC25" s="673"/>
      <c r="BD25" s="263">
        <f>$A$25</f>
        <v>11</v>
      </c>
      <c r="BE25" s="264" t="str">
        <f>$B$25</f>
        <v>日</v>
      </c>
      <c r="BF25" s="660"/>
      <c r="BG25" s="661"/>
      <c r="BH25" s="660"/>
      <c r="BI25" s="661"/>
      <c r="BJ25" s="662" t="str">
        <f>IFERROR(IF(OR(BE25="日",BE25="祝",BE25=0,BF25=""),"　",MAX(IF(AND(BF25&lt;=BJ14,BH25&gt;BK14),BK14-BJ14,IF(AND(BF25&gt;BJ14,BH25&lt;=BK14),BH25-BF25,IF(AND(BF25&lt;=BJ14,BH25&lt;=BK14),BH25-BJ14,IF(AND(BF25&gt;BJ14,BH25&gt;BK14),BK14-BF25,0)))),0)),0)</f>
        <v>　</v>
      </c>
      <c r="BK25" s="663"/>
      <c r="BL25" s="664"/>
      <c r="BM25" s="662" t="str">
        <f>IFERROR(IF(OR(BE25="日",BE25="祝",BE25=0,BF25=""),"　",MAX(IF(AND(BF25&gt;BP14,BH25&gt;BN14),0,IF(AND(BF25&lt;=BP14,BF25&gt;BM14,BH25&gt;BN14),BP14-BF25,IF(AND(BF25&lt;=BP14,BF25&lt;=BM14,BH25&gt;BN14),BP14-BM14,IF(AND(BF25&gt;BM14,BH25&lt;=BN14),BH25-BF25,IF(AND(BF25&lt;=BM14,BH25&lt;=BN14),BH25-BM14,0))))),0)),0)</f>
        <v>　</v>
      </c>
      <c r="BN25" s="663"/>
      <c r="BO25" s="664"/>
      <c r="BP25" s="662" t="str">
        <f>IFERROR(IF(OR(BE25="日",BE25="祝",BE25=0,BF25=""),"　",MAX(IF(AND(BF25&lt;=BP14,BH25&gt;BQ14),BQ14-BP14,IF(BH25&lt;=BQ14,0,IF(AND(BF25&gt;BP14,BH25&gt;BQ14),BQ14-BF25,0))),0)),0)</f>
        <v>　</v>
      </c>
      <c r="BQ25" s="663"/>
      <c r="BR25" s="664"/>
      <c r="BS25" s="662" t="str">
        <f>IFERROR(IF(OR(BE25="日",BE25="祝",BE25=0,BF25=""),"　",MAX(IF(BF25&gt;BS14,BH25-BF25,IF(BF25&lt;=BS14,BH25-BS14,0)),0)),0)</f>
        <v>　</v>
      </c>
      <c r="BT25" s="663"/>
      <c r="BU25" s="664"/>
      <c r="BV25" s="662" t="str">
        <f>IFERROR(IF(OR(BE25="日",BE25="祝",BE25=0,BF25=""),"　",MAX(IF(AND(BF25&lt;=BV14,BH25&gt;BW14),BW14-BV14,IF(AND(BF25&gt;BV14,BH25&lt;=BW14),BH25-BF25,IF(AND(BF25&lt;=BV14,BH25&lt;=BW14),BH25-BV14,IF(AND(BF25&gt;BV14,BH25&gt;BW14),BW14-BF25,0)))),0)),0)</f>
        <v>　</v>
      </c>
      <c r="BW25" s="663"/>
      <c r="BX25" s="664"/>
      <c r="BY25" s="662" t="str">
        <f>IFERROR(IF(OR(BE25="日",BE25="祝",BE25=0,BF25=""),"　",MAX(IF(AND(BF25&gt;CB14,BH25&gt;BZ14),0,IF(AND(BF25&lt;=CB14,BF25&gt;BY14,BH25&gt;BZ14),CB14-BF25,IF(AND(BF25&lt;=CB14,BF25&lt;=BY14,BH25&gt;BZ14),CB14-BY14,IF(AND(BF25&gt;BY14,BH25&lt;=BZ14),BH25-BF25,IF(AND(BF25&lt;=BY14,BH25&lt;=BZ14),BH25-BY14,0))))),0)),0)</f>
        <v>　</v>
      </c>
      <c r="BZ25" s="663"/>
      <c r="CA25" s="664"/>
      <c r="CB25" s="662" t="str">
        <f>IFERROR(IF(OR(BE25="日",BE25="祝",BE25=0,BF25=""),"　",MAX(IF(AND(BF25&lt;=CB14,BH25&gt;CC14),CC14-CB14,IF(BH25&lt;=CC14,0,IF(AND(BF25&gt;CB14,BH25&gt;CC14),CC14-BF25,0))),0)),0)</f>
        <v>　</v>
      </c>
      <c r="CC25" s="663"/>
      <c r="CD25" s="664"/>
      <c r="CE25" s="662" t="str">
        <f t="shared" si="1"/>
        <v>　</v>
      </c>
      <c r="CF25" s="663"/>
      <c r="CG25" s="664"/>
      <c r="CH25" s="665" t="str">
        <f>IF(CK25="×",TIME(0,0,0),IF(CU4="非常勤",BJ25,BV25))</f>
        <v>　</v>
      </c>
      <c r="CI25" s="666"/>
      <c r="CJ25" s="667"/>
      <c r="CK25" s="265"/>
      <c r="CL25" s="665" t="str">
        <f>IF(CO25="×",TIME(0,0,0),IF(CU4="非常勤",BM25,BY25))</f>
        <v>　</v>
      </c>
      <c r="CM25" s="666"/>
      <c r="CN25" s="667"/>
      <c r="CO25" s="265"/>
      <c r="CP25" s="665" t="str">
        <f>IF(CS25="×",TIME(0,0,0),IF(CU4="非常勤",BP25,CB25))</f>
        <v>　</v>
      </c>
      <c r="CQ25" s="666"/>
      <c r="CR25" s="667"/>
      <c r="CS25" s="265"/>
      <c r="CT25" s="665" t="str">
        <f>IF(CW25="×",TIME(0,0,0),IF(CU4="非常勤",BS25,CE25))</f>
        <v>　</v>
      </c>
      <c r="CU25" s="666"/>
      <c r="CV25" s="667"/>
      <c r="CW25" s="265"/>
      <c r="CX25" s="720"/>
      <c r="CY25" s="720"/>
      <c r="CZ25" s="668"/>
      <c r="DA25" s="670"/>
      <c r="DB25" s="669"/>
      <c r="DC25" s="671"/>
      <c r="DD25" s="672"/>
      <c r="DE25" s="672"/>
      <c r="DF25" s="673"/>
      <c r="DG25" s="263">
        <f>$A$25</f>
        <v>11</v>
      </c>
      <c r="DH25" s="264" t="str">
        <f>$B$25</f>
        <v>日</v>
      </c>
      <c r="DI25" s="660"/>
      <c r="DJ25" s="661"/>
      <c r="DK25" s="660"/>
      <c r="DL25" s="661"/>
      <c r="DM25" s="662" t="str">
        <f>IFERROR(IF(OR(DH25="日",DH25="祝",DH25=0,DI25=""),"　",MAX(IF(AND(DI25&lt;=DM14,DK25&gt;DN14),DN14-DM14,IF(AND(DI25&gt;DM14,DK25&lt;=DN14),DK25-DI25,IF(AND(DI25&lt;=DM14,DK25&lt;=DN14),DK25-DM14,IF(AND(DI25&gt;DM14,DK25&gt;DN14),DN14-DI25,0)))),0)),0)</f>
        <v>　</v>
      </c>
      <c r="DN25" s="663"/>
      <c r="DO25" s="664"/>
      <c r="DP25" s="662" t="str">
        <f>IFERROR(IF(OR(DH25="日",DH25="祝",DH25=0,DI25=""),"　",MAX(IF(AND(DI25&gt;DS14,DK25&gt;DQ14),0,IF(AND(DI25&lt;=DS14,DI25&gt;DP14,DK25&gt;DQ14),DS14-DI25,IF(AND(DI25&lt;=DS14,DI25&lt;=DP14,DK25&gt;DQ14),DS14-DP14,IF(AND(DI25&gt;DP14,DK25&lt;=DQ14),DK25-DI25,IF(AND(DI25&lt;=DP14,DK25&lt;=DQ14),DK25-DP14,0))))),0)),0)</f>
        <v>　</v>
      </c>
      <c r="DQ25" s="663"/>
      <c r="DR25" s="664"/>
      <c r="DS25" s="662" t="str">
        <f>IFERROR(IF(OR(DH25="日",DH25="祝",DH25=0,DI25=""),"　",MAX(IF(AND(DI25&lt;=DS14,DK25&gt;DT14),DT14-DS14,IF(DK25&lt;=DT14,0,IF(AND(DI25&gt;DS14,DK25&gt;DT14),DT14-DI25,0))),0)),0)</f>
        <v>　</v>
      </c>
      <c r="DT25" s="663"/>
      <c r="DU25" s="664"/>
      <c r="DV25" s="662" t="str">
        <f>IFERROR(IF(OR(DH25="日",DH25="祝",DH25=0,DI25=""),"　",MAX(IF(DI25&gt;DV14,DK25-DI25,IF(DI25&lt;=DV14,DK25-DV14,0)),0)),0)</f>
        <v>　</v>
      </c>
      <c r="DW25" s="663"/>
      <c r="DX25" s="664"/>
      <c r="DY25" s="662" t="str">
        <f>IFERROR(IF(OR(DH25="日",DH25="祝",DH25=0,DI25=""),"　",MAX(IF(AND(DI25&lt;=DY14,DK25&gt;DZ14),DZ14-DY14,IF(AND(DI25&gt;DY14,DK25&lt;=DZ14),DK25-DI25,IF(AND(DI25&lt;=DY14,DK25&lt;=DZ14),DK25-DY14,IF(AND(DI25&gt;DY14,DK25&gt;DZ14),DZ14-DI25,0)))),0)),0)</f>
        <v>　</v>
      </c>
      <c r="DZ25" s="663"/>
      <c r="EA25" s="664"/>
      <c r="EB25" s="662" t="str">
        <f>IFERROR(IF(OR(DH25="日",DH25="祝",DH25=0,DI25=""),"　",MAX(IF(AND(DI25&gt;EE14,DK25&gt;EC14),0,IF(AND(DI25&lt;=EE14,DI25&gt;EB14,DK25&gt;EC14),EE14-DI25,IF(AND(DI25&lt;=EE14,DI25&lt;=EB14,DK25&gt;EC14),EE14-EB14,IF(AND(DI25&gt;EB14,DK25&lt;=EC14),DK25-DI25,IF(AND(DI25&lt;=EB14,DK25&lt;=EC14),DK25-EB14,0))))),0)),0)</f>
        <v>　</v>
      </c>
      <c r="EC25" s="663"/>
      <c r="ED25" s="664"/>
      <c r="EE25" s="662" t="str">
        <f>IFERROR(IF(OR(DH25="日",DH25="祝",DH25=0,DI25=""),"　",MAX(IF(AND(DI25&lt;=EE14,DK25&gt;EF14),EF14-EE14,IF(DK25&lt;=EF14,0,IF(AND(DI25&gt;EE14,DK25&gt;EF14),EF14-DI25,0))),0)),0)</f>
        <v>　</v>
      </c>
      <c r="EF25" s="663"/>
      <c r="EG25" s="664"/>
      <c r="EH25" s="662" t="str">
        <f t="shared" si="2"/>
        <v>　</v>
      </c>
      <c r="EI25" s="663"/>
      <c r="EJ25" s="664"/>
      <c r="EK25" s="665" t="str">
        <f>IF(EN25="×",TIME(0,0,0),IF(EX4="非常勤",DM25,DY25))</f>
        <v>　</v>
      </c>
      <c r="EL25" s="666"/>
      <c r="EM25" s="667"/>
      <c r="EN25" s="265"/>
      <c r="EO25" s="665" t="str">
        <f>IF(ER25="×",TIME(0,0,0),IF(EX4="非常勤",DP25,EB25))</f>
        <v>　</v>
      </c>
      <c r="EP25" s="666"/>
      <c r="EQ25" s="667"/>
      <c r="ER25" s="265"/>
      <c r="ES25" s="665" t="str">
        <f>IF(EV25="×",TIME(0,0,0),IF(EX4="非常勤",DS25,EE25))</f>
        <v>　</v>
      </c>
      <c r="ET25" s="666"/>
      <c r="EU25" s="667"/>
      <c r="EV25" s="265"/>
      <c r="EW25" s="665" t="str">
        <f>IF(EZ25="×",TIME(0,0,0),IF(EX4="非常勤",DV25,EH25))</f>
        <v>　</v>
      </c>
      <c r="EX25" s="666"/>
      <c r="EY25" s="667"/>
      <c r="EZ25" s="265"/>
      <c r="FA25" s="720"/>
      <c r="FB25" s="720"/>
      <c r="FC25" s="668"/>
      <c r="FD25" s="670"/>
      <c r="FE25" s="669"/>
      <c r="FF25" s="671"/>
      <c r="FG25" s="672"/>
      <c r="FH25" s="672"/>
      <c r="FI25" s="673"/>
      <c r="FJ25" s="263">
        <f>$A$25</f>
        <v>11</v>
      </c>
      <c r="FK25" s="264" t="str">
        <f>$B$25</f>
        <v>日</v>
      </c>
      <c r="FL25" s="660"/>
      <c r="FM25" s="661"/>
      <c r="FN25" s="660"/>
      <c r="FO25" s="661"/>
      <c r="FP25" s="662" t="str">
        <f>IFERROR(IF(OR(FK25="日",FK25="祝",FK25=0,FL25=""),"　",MAX(IF(AND(FL25&lt;=FP14,FN25&gt;FQ14),FQ14-FP14,IF(AND(FL25&gt;FP14,FN25&lt;=FQ14),FN25-FL25,IF(AND(FL25&lt;=FP14,FN25&lt;=FQ14),FN25-FP14,IF(AND(FL25&gt;FP14,FN25&gt;FQ14),FQ14-FL25,0)))),0)),0)</f>
        <v>　</v>
      </c>
      <c r="FQ25" s="663"/>
      <c r="FR25" s="664"/>
      <c r="FS25" s="662" t="str">
        <f>IFERROR(IF(OR(FK25="日",FK25="祝",FK25=0,FL25=""),"　",MAX(IF(AND(FL25&gt;FV14,FN25&gt;FT14),0,IF(AND(FL25&lt;=FV14,FL25&gt;FS14,FN25&gt;FT14),FV14-FL25,IF(AND(FL25&lt;=FV14,FL25&lt;=FS14,FN25&gt;FT14),FV14-FS14,IF(AND(FL25&gt;FS14,FN25&lt;=FT14),FN25-FL25,IF(AND(FL25&lt;=FS14,FN25&lt;=FT14),FN25-FS14,0))))),0)),0)</f>
        <v>　</v>
      </c>
      <c r="FT25" s="663"/>
      <c r="FU25" s="664"/>
      <c r="FV25" s="662" t="str">
        <f>IFERROR(IF(OR(FK25="日",FK25="祝",FK25=0,FL25=""),"　",MAX(IF(AND(FL25&lt;=FV14,FN25&gt;FW14),FW14-FV14,IF(FN25&lt;=FW14,0,IF(AND(FL25&gt;FV14,FN25&gt;FW14),FW14-FL25,0))),0)),0)</f>
        <v>　</v>
      </c>
      <c r="FW25" s="663"/>
      <c r="FX25" s="664"/>
      <c r="FY25" s="662" t="str">
        <f>IFERROR(IF(OR(FK25="日",FK25="祝",FK25=0,FL25=""),"　",MAX(IF(FL25&gt;FY14,FN25-FL25,IF(FL25&lt;=FY14,FN25-FY14,0)),0)),0)</f>
        <v>　</v>
      </c>
      <c r="FZ25" s="663"/>
      <c r="GA25" s="664"/>
      <c r="GB25" s="662" t="str">
        <f>IFERROR(IF(OR(FK25="日",FK25="祝",FK25=0,FL25=""),"　",MAX(IF(AND(FL25&lt;=GB14,FN25&gt;GC14),GC14-GB14,IF(AND(FL25&gt;GB14,FN25&lt;=GC14),FN25-FL25,IF(AND(FL25&lt;=GB14,FN25&lt;=GC14),FN25-GB14,IF(AND(FL25&gt;GB14,FN25&gt;GC14),GC14-FL25,0)))),0)),0)</f>
        <v>　</v>
      </c>
      <c r="GC25" s="663"/>
      <c r="GD25" s="664"/>
      <c r="GE25" s="662" t="str">
        <f>IFERROR(IF(OR(FK25="日",FK25="祝",FK25=0,FL25=""),"　",MAX(IF(AND(FL25&gt;GH14,FN25&gt;GF14),0,IF(AND(FL25&lt;=GH14,FL25&gt;GE14,FN25&gt;GF14),GH14-FL25,IF(AND(FL25&lt;=GH14,FL25&lt;=GE14,FN25&gt;GF14),GH14-GE14,IF(AND(FL25&gt;GE14,FN25&lt;=GF14),FN25-FL25,IF(AND(FL25&lt;=GE14,FN25&lt;=GF14),FN25-GE14,0))))),0)),0)</f>
        <v>　</v>
      </c>
      <c r="GF25" s="663"/>
      <c r="GG25" s="664"/>
      <c r="GH25" s="662" t="str">
        <f>IFERROR(IF(OR(FK25="日",FK25="祝",FK25=0,FL25=""),"　",MAX(IF(AND(FL25&lt;=GH14,FN25&gt;GI14),GI14-GH14,IF(FN25&lt;=GI14,0,IF(AND(FL25&gt;GH14,FN25&gt;GI14),GI14-FL25,0))),0)),0)</f>
        <v>　</v>
      </c>
      <c r="GI25" s="663"/>
      <c r="GJ25" s="664"/>
      <c r="GK25" s="662" t="str">
        <f t="shared" si="3"/>
        <v>　</v>
      </c>
      <c r="GL25" s="663"/>
      <c r="GM25" s="664"/>
      <c r="GN25" s="665" t="str">
        <f>IF(GQ25="×",TIME(0,0,0),IF(HA4="非常勤",FP25,GB25))</f>
        <v>　</v>
      </c>
      <c r="GO25" s="666"/>
      <c r="GP25" s="667"/>
      <c r="GQ25" s="265"/>
      <c r="GR25" s="665" t="str">
        <f>IF(GU25="×",TIME(0,0,0),IF(HA4="非常勤",FS25,GE25))</f>
        <v>　</v>
      </c>
      <c r="GS25" s="666"/>
      <c r="GT25" s="667"/>
      <c r="GU25" s="265"/>
      <c r="GV25" s="665" t="str">
        <f>IF(GY25="×",TIME(0,0,0),IF(HA4="非常勤",FV25,GH25))</f>
        <v>　</v>
      </c>
      <c r="GW25" s="666"/>
      <c r="GX25" s="667"/>
      <c r="GY25" s="265"/>
      <c r="GZ25" s="665" t="str">
        <f>IF(HC25="×",TIME(0,0,0),IF(HA4="非常勤",FY25,GK25))</f>
        <v>　</v>
      </c>
      <c r="HA25" s="666"/>
      <c r="HB25" s="667"/>
      <c r="HC25" s="265"/>
      <c r="HD25" s="668"/>
      <c r="HE25" s="669"/>
      <c r="HF25" s="668"/>
      <c r="HG25" s="670"/>
      <c r="HH25" s="669"/>
      <c r="HI25" s="671"/>
      <c r="HJ25" s="672"/>
      <c r="HK25" s="672"/>
      <c r="HL25" s="673"/>
      <c r="HM25" s="263">
        <f>$A$25</f>
        <v>11</v>
      </c>
      <c r="HN25" s="264" t="str">
        <f>$B$25</f>
        <v>日</v>
      </c>
      <c r="HO25" s="660"/>
      <c r="HP25" s="661"/>
      <c r="HQ25" s="660"/>
      <c r="HR25" s="661"/>
      <c r="HS25" s="662" t="str">
        <f>IFERROR(IF(OR(HN25="日",HN25="祝",HN25=0,HO25=""),"　",MAX(IF(AND(HO25&lt;=HS14,HQ25&gt;HT14),HT14-HS14,IF(AND(HO25&gt;HS14,HQ25&lt;=HT14),HQ25-HO25,IF(AND(HO25&lt;=HS14,HQ25&lt;=HT14),HQ25-HS14,IF(AND(HO25&gt;HS14,HQ25&gt;HT14),HT14-HO25,0)))),0)),0)</f>
        <v>　</v>
      </c>
      <c r="HT25" s="663"/>
      <c r="HU25" s="664"/>
      <c r="HV25" s="662" t="str">
        <f>IFERROR(IF(OR(HN25="日",HN25="祝",HN25=0,HO25=""),"　",MAX(IF(AND(HO25&gt;HY14,HQ25&gt;HW14),0,IF(AND(HO25&lt;=HY14,HO25&gt;HV14,HQ25&gt;HW14),HY14-HO25,IF(AND(HO25&lt;=HY14,HO25&lt;=HV14,HQ25&gt;HW14),HY14-HV14,IF(AND(HO25&gt;HV14,HQ25&lt;=HW14),HQ25-HO25,IF(AND(HO25&lt;=HV14,HQ25&lt;=HW14),HQ25-HV14,0))))),0)),0)</f>
        <v>　</v>
      </c>
      <c r="HW25" s="663"/>
      <c r="HX25" s="664"/>
      <c r="HY25" s="662" t="str">
        <f>IFERROR(IF(OR(HN25="日",HN25="祝",HN25=0,HO25=""),"　",MAX(IF(AND(HO25&lt;=HY14,HQ25&gt;HZ14),HZ14-HY14,IF(HQ25&lt;=HZ14,0,IF(AND(HO25&gt;HY14,HQ25&gt;HZ14),HZ14-HO25,0))),0)),0)</f>
        <v>　</v>
      </c>
      <c r="HZ25" s="663"/>
      <c r="IA25" s="664"/>
      <c r="IB25" s="662" t="str">
        <f>IFERROR(IF(OR(HN25="日",HN25="祝",HN25=0,HO25=""),"　",MAX(IF(HO25&gt;IB14,HQ25-HO25,IF(HO25&lt;=IB14,HQ25-IB14,0)),0)),0)</f>
        <v>　</v>
      </c>
      <c r="IC25" s="663"/>
      <c r="ID25" s="664"/>
      <c r="IE25" s="662" t="str">
        <f>IFERROR(IF(OR(HN25="日",HN25="祝",HN25=0,HO25=""),"　",MAX(IF(AND(HO25&lt;=IE14,HQ25&gt;IF14),IF14-IE14,IF(AND(HO25&gt;IE14,HQ25&lt;=IF14),HQ25-HO25,IF(AND(HO25&lt;=IE14,HQ25&lt;=IF14),HQ25-IE14,IF(AND(HO25&gt;IE14,HQ25&gt;IF14),IF14-HO25,0)))),0)),0)</f>
        <v>　</v>
      </c>
      <c r="IF25" s="663"/>
      <c r="IG25" s="664"/>
      <c r="IH25" s="662" t="str">
        <f>IFERROR(IF(OR(HN25="日",HN25="祝",HN25=0,HO25=""),"　",MAX(IF(AND(HO25&gt;IK14,HQ25&gt;II14),0,IF(AND(HO25&lt;=IK14,HO25&gt;IH14,HQ25&gt;II14),IK14-HO25,IF(AND(HO25&lt;=IK14,HO25&lt;=IH14,HQ25&gt;II14),IK14-IH14,IF(AND(HO25&gt;IH14,HQ25&lt;=II14),HQ25-HO25,IF(AND(HO25&lt;=IH14,HQ25&lt;=II14),HQ25-IH14,0))))),0)),0)</f>
        <v>　</v>
      </c>
      <c r="II25" s="663"/>
      <c r="IJ25" s="664"/>
      <c r="IK25" s="662" t="str">
        <f>IFERROR(IF(OR(HN25="日",HN25="祝",HN25=0,HO25=""),"　",MAX(IF(AND(HO25&lt;=IK14,HQ25&gt;IL14),IL14-IK14,IF(HQ25&lt;=IL14,0,IF(AND(HO25&gt;IK14,HQ25&gt;IL14),IL14-HO25,0))),0)),0)</f>
        <v>　</v>
      </c>
      <c r="IL25" s="663"/>
      <c r="IM25" s="664"/>
      <c r="IN25" s="662" t="str">
        <f t="shared" si="4"/>
        <v>　</v>
      </c>
      <c r="IO25" s="663"/>
      <c r="IP25" s="664"/>
      <c r="IQ25" s="665" t="str">
        <f>IF(IT25="×",TIME(0,0,0),IF(JD4="非常勤",HS25,IE25))</f>
        <v>　</v>
      </c>
      <c r="IR25" s="666"/>
      <c r="IS25" s="667"/>
      <c r="IT25" s="265"/>
      <c r="IU25" s="665" t="str">
        <f>IF(IX25="×",TIME(0,0,0),IF(JD4="非常勤",HV25,IH25))</f>
        <v>　</v>
      </c>
      <c r="IV25" s="666"/>
      <c r="IW25" s="667"/>
      <c r="IX25" s="265"/>
      <c r="IY25" s="665" t="str">
        <f>IF(JB25="×",TIME(0,0,0),IF(JD4="非常勤",HY25,IK25))</f>
        <v>　</v>
      </c>
      <c r="IZ25" s="666"/>
      <c r="JA25" s="667"/>
      <c r="JB25" s="265"/>
      <c r="JC25" s="665" t="str">
        <f>IF(JF25="×",TIME(0,0,0),IF(JD4="非常勤",IB25,IN25))</f>
        <v>　</v>
      </c>
      <c r="JD25" s="666"/>
      <c r="JE25" s="667"/>
      <c r="JF25" s="265"/>
      <c r="JG25" s="668"/>
      <c r="JH25" s="669"/>
      <c r="JI25" s="668"/>
      <c r="JJ25" s="670"/>
      <c r="JK25" s="669"/>
      <c r="JL25" s="671"/>
      <c r="JM25" s="672"/>
      <c r="JN25" s="672"/>
      <c r="JO25" s="673"/>
      <c r="JP25" s="263">
        <f>$A$25</f>
        <v>11</v>
      </c>
      <c r="JQ25" s="264" t="str">
        <f>$B$25</f>
        <v>日</v>
      </c>
      <c r="JR25" s="660"/>
      <c r="JS25" s="661"/>
      <c r="JT25" s="660"/>
      <c r="JU25" s="661"/>
      <c r="JV25" s="662" t="str">
        <f>IFERROR(IF(OR(JQ25="日",JQ25="祝",JQ25=0,JR25=""),"　",MAX(IF(AND(JR25&lt;=JV14,JT25&gt;JW14),JW14-JV14,IF(AND(JR25&gt;JV14,JT25&lt;=JW14),JT25-JR25,IF(AND(JR25&lt;=JV14,JT25&lt;=JW14),JT25-JV14,IF(AND(JR25&gt;JV14,JT25&gt;JW14),JW14-JR25,0)))),0)),0)</f>
        <v>　</v>
      </c>
      <c r="JW25" s="663"/>
      <c r="JX25" s="664"/>
      <c r="JY25" s="662" t="str">
        <f>IFERROR(IF(OR(JQ25="日",JQ25="祝",JQ25=0,JR25=""),"　",MAX(IF(AND(JR25&gt;KB14,JT25&gt;JZ14),0,IF(AND(JR25&lt;=KB14,JR25&gt;JY14,JT25&gt;JZ14),KB14-JR25,IF(AND(JR25&lt;=KB14,JR25&lt;=JY14,JT25&gt;JZ14),KB14-JY14,IF(AND(JR25&gt;JY14,JT25&lt;=JZ14),JT25-JR25,IF(AND(JR25&lt;=JY14,JT25&lt;=JZ14),JT25-JY14,0))))),0)),0)</f>
        <v>　</v>
      </c>
      <c r="JZ25" s="663"/>
      <c r="KA25" s="664"/>
      <c r="KB25" s="662" t="str">
        <f>IFERROR(IF(OR(JQ25="日",JQ25="祝",JQ25=0,JR25=""),"　",MAX(IF(AND(JR25&lt;=KB14,JT25&gt;KC14),KC14-KB14,IF(JT25&lt;=KC14,0,IF(AND(JR25&gt;KB14,JT25&gt;KC14),KC14-JR25,0))),0)),0)</f>
        <v>　</v>
      </c>
      <c r="KC25" s="663"/>
      <c r="KD25" s="664"/>
      <c r="KE25" s="662" t="str">
        <f>IFERROR(IF(OR(JQ25="日",JQ25="祝",JQ25=0,JR25=""),"　",MAX(IF(JR25&gt;KE14,JT25-JR25,IF(JR25&lt;=KE14,JT25-KE14,0)),0)),0)</f>
        <v>　</v>
      </c>
      <c r="KF25" s="663"/>
      <c r="KG25" s="664"/>
      <c r="KH25" s="662" t="str">
        <f>IFERROR(IF(OR(JQ25="日",JQ25="祝",JQ25=0,JR25=""),"　",MAX(IF(AND(JR25&lt;=KH14,JT25&gt;KI14),KI14-KH14,IF(AND(JR25&gt;KH14,JT25&lt;=KI14),JT25-JR25,IF(AND(JR25&lt;=KH14,JT25&lt;=KI14),JT25-KH14,IF(AND(JR25&gt;KH14,JT25&gt;KI14),KI14-JR25,0)))),0)),0)</f>
        <v>　</v>
      </c>
      <c r="KI25" s="663"/>
      <c r="KJ25" s="664"/>
      <c r="KK25" s="662" t="str">
        <f>IFERROR(IF(OR(JQ25="日",JQ25="祝",JQ25=0,JR25=""),"　",MAX(IF(AND(JR25&gt;KN14,JT25&gt;KL14),0,IF(AND(JR25&lt;=KN14,JR25&gt;KK14,JT25&gt;KL14),KN14-JR25,IF(AND(JR25&lt;=KN14,JR25&lt;=KK14,JT25&gt;KL14),KN14-KK14,IF(AND(JR25&gt;KK14,JT25&lt;=KL14),JT25-JR25,IF(AND(JR25&lt;=KK14,JT25&lt;=KL14),JT25-KK14,0))))),0)),0)</f>
        <v>　</v>
      </c>
      <c r="KL25" s="663"/>
      <c r="KM25" s="664"/>
      <c r="KN25" s="662" t="str">
        <f>IFERROR(IF(OR(JQ25="日",JQ25="祝",JQ25=0,JR25=""),"　",MAX(IF(AND(JR25&lt;=KN14,JT25&gt;KO14),KO14-KN14,IF(JT25&lt;=KO14,0,IF(AND(JR25&gt;KN14,JT25&gt;KO14),KO14-JR25,0))),0)),0)</f>
        <v>　</v>
      </c>
      <c r="KO25" s="663"/>
      <c r="KP25" s="664"/>
      <c r="KQ25" s="662" t="str">
        <f t="shared" si="5"/>
        <v>　</v>
      </c>
      <c r="KR25" s="663"/>
      <c r="KS25" s="664"/>
      <c r="KT25" s="665" t="str">
        <f>IF(KW25="×",TIME(0,0,0),IF(LG4="非常勤",JV25,KH25))</f>
        <v>　</v>
      </c>
      <c r="KU25" s="666"/>
      <c r="KV25" s="667"/>
      <c r="KW25" s="265"/>
      <c r="KX25" s="665" t="str">
        <f>IF(LA25="×",TIME(0,0,0),IF(LG4="非常勤",JY25,KK25))</f>
        <v>　</v>
      </c>
      <c r="KY25" s="666"/>
      <c r="KZ25" s="667"/>
      <c r="LA25" s="265"/>
      <c r="LB25" s="665" t="str">
        <f>IF(LE25="×",TIME(0,0,0),IF(LG4="非常勤",KB25,KN25))</f>
        <v>　</v>
      </c>
      <c r="LC25" s="666"/>
      <c r="LD25" s="667"/>
      <c r="LE25" s="265"/>
      <c r="LF25" s="665" t="str">
        <f>IF(LI25="×",TIME(0,0,0),IF(LG4="非常勤",KE25,KQ25))</f>
        <v>　</v>
      </c>
      <c r="LG25" s="666"/>
      <c r="LH25" s="667"/>
      <c r="LI25" s="265"/>
      <c r="LJ25" s="668"/>
      <c r="LK25" s="669"/>
      <c r="LL25" s="668"/>
      <c r="LM25" s="670"/>
      <c r="LN25" s="669"/>
      <c r="LO25" s="671"/>
      <c r="LP25" s="672"/>
      <c r="LQ25" s="672"/>
      <c r="LR25" s="673"/>
      <c r="LS25" s="263">
        <f>$A$25</f>
        <v>11</v>
      </c>
      <c r="LT25" s="264" t="str">
        <f>$B$25</f>
        <v>日</v>
      </c>
      <c r="LU25" s="660"/>
      <c r="LV25" s="661"/>
      <c r="LW25" s="660"/>
      <c r="LX25" s="661"/>
      <c r="LY25" s="662" t="str">
        <f>IFERROR(IF(OR(LT25="日",LT25="祝",LT25=0,LU25=""),"　",MAX(IF(AND(LU25&lt;=LY14,LW25&gt;LZ14),LZ14-LY14,IF(AND(LU25&gt;LY14,LW25&lt;=LZ14),LW25-LU25,IF(AND(LU25&lt;=LY14,LW25&lt;=LZ14),LW25-LY14,IF(AND(LU25&gt;LY14,LW25&gt;LZ14),LZ14-LU25,0)))),0)),0)</f>
        <v>　</v>
      </c>
      <c r="LZ25" s="663"/>
      <c r="MA25" s="664"/>
      <c r="MB25" s="662" t="str">
        <f>IFERROR(IF(OR(LT25="日",LT25="祝",LT25=0,LU25=""),"　",MAX(IF(AND(LU25&gt;ME14,LW25&gt;MC14),0,IF(AND(LU25&lt;=ME14,LU25&gt;MB14,LW25&gt;MC14),ME14-LU25,IF(AND(LU25&lt;=ME14,LU25&lt;=MB14,LW25&gt;MC14),ME14-MB14,IF(AND(LU25&gt;MB14,LW25&lt;=MC14),LW25-LU25,IF(AND(LU25&lt;=MB14,LW25&lt;=MC14),LW25-MB14,0))))),0)),0)</f>
        <v>　</v>
      </c>
      <c r="MC25" s="663"/>
      <c r="MD25" s="664"/>
      <c r="ME25" s="662" t="str">
        <f>IFERROR(IF(OR(LT25="日",LT25="祝",LT25=0,LU25=""),"　",MAX(IF(AND(LU25&lt;=ME14,LW25&gt;MF14),MF14-ME14,IF(LW25&lt;=MF14,0,IF(AND(LU25&gt;ME14,LW25&gt;MF14),MF14-LU25,0))),0)),0)</f>
        <v>　</v>
      </c>
      <c r="MF25" s="663"/>
      <c r="MG25" s="664"/>
      <c r="MH25" s="662" t="str">
        <f>IFERROR(IF(OR(LT25="日",LT25="祝",LT25=0,LU25=""),"　",MAX(IF(LU25&gt;MH14,LW25-LU25,IF(LU25&lt;=MH14,LW25-MH14,0)),0)),0)</f>
        <v>　</v>
      </c>
      <c r="MI25" s="663"/>
      <c r="MJ25" s="664"/>
      <c r="MK25" s="662" t="str">
        <f>IFERROR(IF(OR(LT25="日",LT25="祝",LT25=0,LU25=""),"　",MAX(IF(AND(LU25&lt;=MK14,LW25&gt;ML14),ML14-MK14,IF(AND(LU25&gt;MK14,LW25&lt;=ML14),LW25-LU25,IF(AND(LU25&lt;=MK14,LW25&lt;=ML14),LW25-MK14,IF(AND(LU25&gt;MK14,LW25&gt;ML14),ML14-LU25,0)))),0)),0)</f>
        <v>　</v>
      </c>
      <c r="ML25" s="663"/>
      <c r="MM25" s="664"/>
      <c r="MN25" s="662" t="str">
        <f>IFERROR(IF(OR(LT25="日",LT25="祝",LT25=0,LU25=""),"　",MAX(IF(AND(LU25&gt;MQ14,LW25&gt;MO14),0,IF(AND(LU25&lt;=MQ14,LU25&gt;MN14,LW25&gt;MO14),MQ14-LU25,IF(AND(LU25&lt;=MQ14,LU25&lt;=MN14,LW25&gt;MO14),MQ14-MN14,IF(AND(LU25&gt;MN14,LW25&lt;=MO14),LW25-LU25,IF(AND(LU25&lt;=MN14,LW25&lt;=MO14),LW25-MN14,0))))),0)),0)</f>
        <v>　</v>
      </c>
      <c r="MO25" s="663"/>
      <c r="MP25" s="664"/>
      <c r="MQ25" s="662" t="str">
        <f>IFERROR(IF(OR(LT25="日",LT25="祝",LT25=0,LU25=""),"　",MAX(IF(AND(LU25&lt;=MQ14,LW25&gt;MR14),MR14-MQ14,IF(LW25&lt;=MR14,0,IF(AND(LU25&gt;MQ14,LW25&gt;MR14),MR14-LU25,0))),0)),0)</f>
        <v>　</v>
      </c>
      <c r="MR25" s="663"/>
      <c r="MS25" s="664"/>
      <c r="MT25" s="662" t="str">
        <f t="shared" si="6"/>
        <v>　</v>
      </c>
      <c r="MU25" s="663"/>
      <c r="MV25" s="664"/>
      <c r="MW25" s="665" t="str">
        <f>IF(MZ25="×",TIME(0,0,0),IF(NJ4="非常勤",LY25,MK25))</f>
        <v>　</v>
      </c>
      <c r="MX25" s="666"/>
      <c r="MY25" s="667"/>
      <c r="MZ25" s="265"/>
      <c r="NA25" s="665" t="str">
        <f>IF(ND25="×",TIME(0,0,0),IF(NJ4="非常勤",MB25,MN25))</f>
        <v>　</v>
      </c>
      <c r="NB25" s="666"/>
      <c r="NC25" s="667"/>
      <c r="ND25" s="265"/>
      <c r="NE25" s="665" t="str">
        <f>IF(NH25="×",TIME(0,0,0),IF(NJ4="非常勤",ME25,MQ25))</f>
        <v>　</v>
      </c>
      <c r="NF25" s="666"/>
      <c r="NG25" s="667"/>
      <c r="NH25" s="265"/>
      <c r="NI25" s="665" t="str">
        <f>IF(NL25="×",TIME(0,0,0),IF(NJ4="非常勤",MH25,MT25))</f>
        <v>　</v>
      </c>
      <c r="NJ25" s="666"/>
      <c r="NK25" s="667"/>
      <c r="NL25" s="265"/>
      <c r="NM25" s="668"/>
      <c r="NN25" s="669"/>
      <c r="NO25" s="668"/>
      <c r="NP25" s="670"/>
      <c r="NQ25" s="669"/>
      <c r="NR25" s="671"/>
      <c r="NS25" s="672"/>
      <c r="NT25" s="672"/>
      <c r="NU25" s="673"/>
      <c r="NV25" s="263">
        <f>$A$25</f>
        <v>11</v>
      </c>
      <c r="NW25" s="264" t="str">
        <f>$B$25</f>
        <v>日</v>
      </c>
      <c r="NX25" s="660"/>
      <c r="NY25" s="661"/>
      <c r="NZ25" s="660"/>
      <c r="OA25" s="661"/>
      <c r="OB25" s="662" t="str">
        <f>IFERROR(IF(OR(NW25="日",NW25="祝",NW25=0,NX25=""),"　",MAX(IF(AND(NX25&lt;=OB14,NZ25&gt;OC14),OC14-OB14,IF(AND(NX25&gt;OB14,NZ25&lt;=OC14),NZ25-NX25,IF(AND(NX25&lt;=OB14,NZ25&lt;=OC14),NZ25-OB14,IF(AND(NX25&gt;OB14,NZ25&gt;OC14),OC14-NX25,0)))),0)),0)</f>
        <v>　</v>
      </c>
      <c r="OC25" s="663"/>
      <c r="OD25" s="664"/>
      <c r="OE25" s="662" t="str">
        <f>IFERROR(IF(OR(NW25="日",NW25="祝",NW25=0,NX25=""),"　",MAX(IF(AND(NX25&gt;OH14,NZ25&gt;OF14),0,IF(AND(NX25&lt;=OH14,NX25&gt;OE14,NZ25&gt;OF14),OH14-NX25,IF(AND(NX25&lt;=OH14,NX25&lt;=OE14,NZ25&gt;OF14),OH14-OE14,IF(AND(NX25&gt;OE14,NZ25&lt;=OF14),NZ25-NX25,IF(AND(NX25&lt;=OE14,NZ25&lt;=OF14),NZ25-OE14,0))))),0)),0)</f>
        <v>　</v>
      </c>
      <c r="OF25" s="663"/>
      <c r="OG25" s="664"/>
      <c r="OH25" s="662" t="str">
        <f>IFERROR(IF(OR(NW25="日",NW25="祝",NW25=0,NX25=""),"　",MAX(IF(AND(NX25&lt;=OH14,NZ25&gt;OI14),OI14-OH14,IF(NZ25&lt;=OI14,0,IF(AND(NX25&gt;OH14,NZ25&gt;OI14),OI14-NX25,0))),0)),0)</f>
        <v>　</v>
      </c>
      <c r="OI25" s="663"/>
      <c r="OJ25" s="664"/>
      <c r="OK25" s="662" t="str">
        <f>IFERROR(IF(OR(NW25="日",NW25="祝",NW25=0,NX25=""),"　",MAX(IF(NX25&gt;OK14,NZ25-NX25,IF(NX25&lt;=OK14,NZ25-OK14,0)),0)),0)</f>
        <v>　</v>
      </c>
      <c r="OL25" s="663"/>
      <c r="OM25" s="664"/>
      <c r="ON25" s="662" t="str">
        <f>IFERROR(IF(OR(NW25="日",NW25="祝",NW25=0,NX25=""),"　",MAX(IF(AND(NX25&lt;=ON14,NZ25&gt;OO14),OO14-ON14,IF(AND(NX25&gt;ON14,NZ25&lt;=OO14),NZ25-NX25,IF(AND(NX25&lt;=ON14,NZ25&lt;=OO14),NZ25-ON14,IF(AND(NX25&gt;ON14,NZ25&gt;OO14),OO14-NX25,0)))),0)),0)</f>
        <v>　</v>
      </c>
      <c r="OO25" s="663"/>
      <c r="OP25" s="664"/>
      <c r="OQ25" s="662" t="str">
        <f>IFERROR(IF(OR(NW25="日",NW25="祝",NW25=0,NX25=""),"　",MAX(IF(AND(NX25&gt;OT14,NZ25&gt;OR14),0,IF(AND(NX25&lt;=OT14,NX25&gt;OQ14,NZ25&gt;OR14),OT14-NX25,IF(AND(NX25&lt;=OT14,NX25&lt;=OQ14,NZ25&gt;OR14),OT14-OQ14,IF(AND(NX25&gt;OQ14,NZ25&lt;=OR14),NZ25-NX25,IF(AND(NX25&lt;=OQ14,NZ25&lt;=OR14),NZ25-OQ14,0))))),0)),0)</f>
        <v>　</v>
      </c>
      <c r="OR25" s="663"/>
      <c r="OS25" s="664"/>
      <c r="OT25" s="662" t="str">
        <f>IFERROR(IF(OR(NW25="日",NW25="祝",NW25=0,NX25=""),"　",MAX(IF(AND(NX25&lt;=OT14,NZ25&gt;OU14),OU14-OT14,IF(NZ25&lt;=OU14,0,IF(AND(NX25&gt;OT14,NZ25&gt;OU14),OU14-NX25,0))),0)),0)</f>
        <v>　</v>
      </c>
      <c r="OU25" s="663"/>
      <c r="OV25" s="664"/>
      <c r="OW25" s="662" t="str">
        <f t="shared" si="7"/>
        <v>　</v>
      </c>
      <c r="OX25" s="663"/>
      <c r="OY25" s="664"/>
      <c r="OZ25" s="665" t="str">
        <f>IF(PC25="×",TIME(0,0,0),IF(PM4="非常勤",OB25,ON25))</f>
        <v>　</v>
      </c>
      <c r="PA25" s="666"/>
      <c r="PB25" s="667"/>
      <c r="PC25" s="265"/>
      <c r="PD25" s="665" t="str">
        <f>IF(PG25="×",TIME(0,0,0),IF(PM4="非常勤",OE25,OQ25))</f>
        <v>　</v>
      </c>
      <c r="PE25" s="666"/>
      <c r="PF25" s="667"/>
      <c r="PG25" s="265"/>
      <c r="PH25" s="665" t="str">
        <f>IF(PK25="×",TIME(0,0,0),IF(PM4="非常勤",OH25,OT25))</f>
        <v>　</v>
      </c>
      <c r="PI25" s="666"/>
      <c r="PJ25" s="667"/>
      <c r="PK25" s="265"/>
      <c r="PL25" s="665" t="str">
        <f>IF(PO25="×",TIME(0,0,0),IF(PM4="非常勤",OK25,OW25))</f>
        <v>　</v>
      </c>
      <c r="PM25" s="666"/>
      <c r="PN25" s="667"/>
      <c r="PO25" s="265"/>
      <c r="PP25" s="668"/>
      <c r="PQ25" s="669"/>
      <c r="PR25" s="668"/>
      <c r="PS25" s="670"/>
      <c r="PT25" s="669"/>
      <c r="PU25" s="671"/>
      <c r="PV25" s="672"/>
      <c r="PW25" s="672"/>
      <c r="PX25" s="673"/>
      <c r="PY25" s="263">
        <f>$A$25</f>
        <v>11</v>
      </c>
      <c r="PZ25" s="264" t="str">
        <f>$B$25</f>
        <v>日</v>
      </c>
      <c r="QA25" s="660"/>
      <c r="QB25" s="661"/>
      <c r="QC25" s="660"/>
      <c r="QD25" s="661"/>
      <c r="QE25" s="662" t="str">
        <f>IFERROR(IF(OR(PZ25="日",PZ25="祝",PZ25=0,QA25=""),"　",MAX(IF(AND(QA25&lt;=QE14,QC25&gt;QF14),QF14-QE14,IF(AND(QA25&gt;QE14,QC25&lt;=QF14),QC25-QA25,IF(AND(QA25&lt;=QE14,QC25&lt;=QF14),QC25-QE14,IF(AND(QA25&gt;QE14,QC25&gt;QF14),QF14-QA25,0)))),0)),0)</f>
        <v>　</v>
      </c>
      <c r="QF25" s="663"/>
      <c r="QG25" s="664"/>
      <c r="QH25" s="662" t="str">
        <f>IFERROR(IF(OR(PZ25="日",PZ25="祝",PZ25=0,QA25=""),"　",MAX(IF(AND(QA25&gt;QK14,QC25&gt;QI14),0,IF(AND(QA25&lt;=QK14,QA25&gt;QH14,QC25&gt;QI14),QK14-QA25,IF(AND(QA25&lt;=QK14,QA25&lt;=QH14,QC25&gt;QI14),QK14-QH14,IF(AND(QA25&gt;QH14,QC25&lt;=QI14),QC25-QA25,IF(AND(QA25&lt;=QH14,QC25&lt;=QI14),QC25-QH14,0))))),0)),0)</f>
        <v>　</v>
      </c>
      <c r="QI25" s="663"/>
      <c r="QJ25" s="664"/>
      <c r="QK25" s="662" t="str">
        <f>IFERROR(IF(OR(PZ25="日",PZ25="祝",PZ25=0,QA25=""),"　",MAX(IF(AND(QA25&lt;=QK14,QC25&gt;QL14),QL14-QK14,IF(QC25&lt;=QL14,0,IF(AND(QA25&gt;QK14,QC25&gt;QL14),QL14-QA25,0))),0)),0)</f>
        <v>　</v>
      </c>
      <c r="QL25" s="663"/>
      <c r="QM25" s="664"/>
      <c r="QN25" s="662" t="str">
        <f>IFERROR(IF(OR(PZ25="日",PZ25="祝",PZ25=0,QA25=""),"　",MAX(IF(QA25&gt;QN14,QC25-QA25,IF(QA25&lt;=QN14,QC25-QN14,0)),0)),0)</f>
        <v>　</v>
      </c>
      <c r="QO25" s="663"/>
      <c r="QP25" s="664"/>
      <c r="QQ25" s="662" t="str">
        <f>IFERROR(IF(OR(PZ25="日",PZ25="祝",PZ25=0,QA25=""),"　",MAX(IF(AND(QA25&lt;=QQ14,QC25&gt;QR14),QR14-QQ14,IF(AND(QA25&gt;QQ14,QC25&lt;=QR14),QC25-QA25,IF(AND(QA25&lt;=QQ14,QC25&lt;=QR14),QC25-QQ14,IF(AND(QA25&gt;QQ14,QC25&gt;QR14),QR14-QA25,0)))),0)),0)</f>
        <v>　</v>
      </c>
      <c r="QR25" s="663"/>
      <c r="QS25" s="664"/>
      <c r="QT25" s="662" t="str">
        <f>IFERROR(IF(OR(PZ25="日",PZ25="祝",PZ25=0,QA25=""),"　",MAX(IF(AND(QA25&gt;QW14,QC25&gt;QU14),0,IF(AND(QA25&lt;=QW14,QA25&gt;QT14,QC25&gt;QU14),QW14-QA25,IF(AND(QA25&lt;=QW14,QA25&lt;=QT14,QC25&gt;QU14),QW14-QT14,IF(AND(QA25&gt;QT14,QC25&lt;=QU14),QC25-QA25,IF(AND(QA25&lt;=QT14,QC25&lt;=QU14),QC25-QT14,0))))),0)),0)</f>
        <v>　</v>
      </c>
      <c r="QU25" s="663"/>
      <c r="QV25" s="664"/>
      <c r="QW25" s="662" t="str">
        <f>IFERROR(IF(OR(PZ25="日",PZ25="祝",PZ25=0,QA25=""),"　",MAX(IF(AND(QA25&lt;=QW14,QC25&gt;QX14),QX14-QW14,IF(QC25&lt;=QX14,0,IF(AND(QA25&gt;QW14,QC25&gt;QX14),QX14-QA25,0))),0)),0)</f>
        <v>　</v>
      </c>
      <c r="QX25" s="663"/>
      <c r="QY25" s="664"/>
      <c r="QZ25" s="662" t="str">
        <f t="shared" si="8"/>
        <v>　</v>
      </c>
      <c r="RA25" s="663"/>
      <c r="RB25" s="664"/>
      <c r="RC25" s="665" t="str">
        <f>IF(RF25="×",TIME(0,0,0),IF(RP4="非常勤",QE25,QQ25))</f>
        <v>　</v>
      </c>
      <c r="RD25" s="666"/>
      <c r="RE25" s="667"/>
      <c r="RF25" s="265"/>
      <c r="RG25" s="665" t="str">
        <f>IF(RJ25="×",TIME(0,0,0),IF(RP4="非常勤",QH25,QT25))</f>
        <v>　</v>
      </c>
      <c r="RH25" s="666"/>
      <c r="RI25" s="667"/>
      <c r="RJ25" s="265"/>
      <c r="RK25" s="665" t="str">
        <f>IF(RN25="×",TIME(0,0,0),IF(RP4="非常勤",QK25,QW25))</f>
        <v>　</v>
      </c>
      <c r="RL25" s="666"/>
      <c r="RM25" s="667"/>
      <c r="RN25" s="265"/>
      <c r="RO25" s="665" t="str">
        <f>IF(RR25="×",TIME(0,0,0),IF(RP4="非常勤",QN25,QZ25))</f>
        <v>　</v>
      </c>
      <c r="RP25" s="666"/>
      <c r="RQ25" s="667"/>
      <c r="RR25" s="265"/>
      <c r="RS25" s="668"/>
      <c r="RT25" s="669"/>
      <c r="RU25" s="668"/>
      <c r="RV25" s="670"/>
      <c r="RW25" s="669"/>
      <c r="RX25" s="671"/>
      <c r="RY25" s="672"/>
      <c r="RZ25" s="672"/>
      <c r="SA25" s="673"/>
      <c r="SB25" s="263">
        <f>$A$25</f>
        <v>11</v>
      </c>
      <c r="SC25" s="264" t="str">
        <f>$B$25</f>
        <v>日</v>
      </c>
      <c r="SD25" s="660"/>
      <c r="SE25" s="661"/>
      <c r="SF25" s="660"/>
      <c r="SG25" s="661"/>
      <c r="SH25" s="662" t="str">
        <f>IFERROR(IF(OR(SC25="日",SC25="祝",SC25=0,SD25=""),"　",MAX(IF(AND(SD25&lt;=SH14,SF25&gt;SI14),SI14-SH14,IF(AND(SD25&gt;SH14,SF25&lt;=SI14),SF25-SD25,IF(AND(SD25&lt;=SH14,SF25&lt;=SI14),SF25-SH14,IF(AND(SD25&gt;SH14,SF25&gt;SI14),SI14-SD25,0)))),0)),0)</f>
        <v>　</v>
      </c>
      <c r="SI25" s="663"/>
      <c r="SJ25" s="664"/>
      <c r="SK25" s="662" t="str">
        <f>IFERROR(IF(OR(SC25="日",SC25="祝",SC25=0,SD25=""),"　",MAX(IF(AND(SD25&gt;SN14,SF25&gt;SL14),0,IF(AND(SD25&lt;=SN14,SD25&gt;SK14,SF25&gt;SL14),SN14-SD25,IF(AND(SD25&lt;=SN14,SD25&lt;=SK14,SF25&gt;SL14),SN14-SK14,IF(AND(SD25&gt;SK14,SF25&lt;=SL14),SF25-SD25,IF(AND(SD25&lt;=SK14,SF25&lt;=SL14),SF25-SK14,0))))),0)),0)</f>
        <v>　</v>
      </c>
      <c r="SL25" s="663"/>
      <c r="SM25" s="664"/>
      <c r="SN25" s="662" t="str">
        <f>IFERROR(IF(OR(SC25="日",SC25="祝",SC25=0,SD25=""),"　",MAX(IF(AND(SD25&lt;=SN14,SF25&gt;SO14),SO14-SN14,IF(SF25&lt;=SO14,0,IF(AND(SD25&gt;SN14,SF25&gt;SO14),SO14-SD25,0))),0)),0)</f>
        <v>　</v>
      </c>
      <c r="SO25" s="663"/>
      <c r="SP25" s="664"/>
      <c r="SQ25" s="662" t="str">
        <f>IFERROR(IF(OR(SC25="日",SC25="祝",SC25=0,SD25=""),"　",MAX(IF(SD25&gt;SQ14,SF25-SD25,IF(SD25&lt;=SQ14,SF25-SQ14,0)),0)),0)</f>
        <v>　</v>
      </c>
      <c r="SR25" s="663"/>
      <c r="SS25" s="664"/>
      <c r="ST25" s="662" t="str">
        <f>IFERROR(IF(OR(SC25="日",SC25="祝",SC25=0,SD25=""),"　",MAX(IF(AND(SD25&lt;=ST14,SF25&gt;SU14),SU14-ST14,IF(AND(SD25&gt;ST14,SF25&lt;=SU14),SF25-SD25,IF(AND(SD25&lt;=ST14,SF25&lt;=SU14),SF25-ST14,IF(AND(SD25&gt;ST14,SF25&gt;SU14),SU14-SD25,0)))),0)),0)</f>
        <v>　</v>
      </c>
      <c r="SU25" s="663"/>
      <c r="SV25" s="664"/>
      <c r="SW25" s="662" t="str">
        <f>IFERROR(IF(OR(SC25="日",SC25="祝",SC25=0,SD25=""),"　",MAX(IF(AND(SD25&gt;SZ14,SF25&gt;SX14),0,IF(AND(SD25&lt;=SZ14,SD25&gt;SW14,SF25&gt;SX14),SZ14-SD25,IF(AND(SD25&lt;=SZ14,SD25&lt;=SW14,SF25&gt;SX14),SZ14-SW14,IF(AND(SD25&gt;SW14,SF25&lt;=SX14),SF25-SD25,IF(AND(SD25&lt;=SW14,SF25&lt;=SX14),SF25-SW14,0))))),0)),0)</f>
        <v>　</v>
      </c>
      <c r="SX25" s="663"/>
      <c r="SY25" s="664"/>
      <c r="SZ25" s="662" t="str">
        <f>IFERROR(IF(OR(SC25="日",SC25="祝",SC25=0,SD25=""),"　",MAX(IF(AND(SD25&lt;=SZ14,SF25&gt;TA14),TA14-SZ14,IF(SF25&lt;=TA14,0,IF(AND(SD25&gt;SZ14,SF25&gt;TA14),TA14-SD25,0))),0)),0)</f>
        <v>　</v>
      </c>
      <c r="TA25" s="663"/>
      <c r="TB25" s="664"/>
      <c r="TC25" s="662" t="str">
        <f t="shared" si="9"/>
        <v>　</v>
      </c>
      <c r="TD25" s="663"/>
      <c r="TE25" s="664"/>
      <c r="TF25" s="665" t="str">
        <f>IF(TI25="×",TIME(0,0,0),IF(TS4="非常勤",SH25,ST25))</f>
        <v>　</v>
      </c>
      <c r="TG25" s="666"/>
      <c r="TH25" s="667"/>
      <c r="TI25" s="265"/>
      <c r="TJ25" s="665" t="str">
        <f>IF(TM25="×",TIME(0,0,0),IF(TS4="非常勤",SK25,SW25))</f>
        <v>　</v>
      </c>
      <c r="TK25" s="666"/>
      <c r="TL25" s="667"/>
      <c r="TM25" s="265"/>
      <c r="TN25" s="665" t="str">
        <f>IF(TQ25="×",TIME(0,0,0),IF(TS4="非常勤",SN25,SZ25))</f>
        <v>　</v>
      </c>
      <c r="TO25" s="666"/>
      <c r="TP25" s="667"/>
      <c r="TQ25" s="265"/>
      <c r="TR25" s="665" t="str">
        <f>IF(TU25="×",TIME(0,0,0),IF(TS4="非常勤",SQ25,TC25))</f>
        <v>　</v>
      </c>
      <c r="TS25" s="666"/>
      <c r="TT25" s="667"/>
      <c r="TU25" s="265"/>
      <c r="TV25" s="668"/>
      <c r="TW25" s="669"/>
      <c r="TX25" s="668"/>
      <c r="TY25" s="670"/>
      <c r="TZ25" s="669"/>
      <c r="UA25" s="671"/>
      <c r="UB25" s="672"/>
      <c r="UC25" s="672"/>
      <c r="UD25" s="673"/>
      <c r="UE25" s="263">
        <f>$A$25</f>
        <v>11</v>
      </c>
      <c r="UF25" s="264" t="str">
        <f>$B$25</f>
        <v>日</v>
      </c>
      <c r="UG25" s="660"/>
      <c r="UH25" s="661"/>
      <c r="UI25" s="660"/>
      <c r="UJ25" s="661"/>
      <c r="UK25" s="662" t="str">
        <f>IFERROR(IF(OR(UF25="日",UF25="祝",UF25=0,UG25=""),"　",MAX(IF(AND(UG25&lt;=UK14,UI25&gt;UL14),UL14-UK14,IF(AND(UG25&gt;UK14,UI25&lt;=UL14),UI25-UG25,IF(AND(UG25&lt;=UK14,UI25&lt;=UL14),UI25-UK14,IF(AND(UG25&gt;UK14,UI25&gt;UL14),UL14-UG25,0)))),0)),0)</f>
        <v>　</v>
      </c>
      <c r="UL25" s="663"/>
      <c r="UM25" s="664"/>
      <c r="UN25" s="662" t="str">
        <f>IFERROR(IF(OR(UF25="日",UF25="祝",UF25=0,UG25=""),"　",MAX(IF(AND(UG25&gt;UQ14,UI25&gt;UO14),0,IF(AND(UG25&lt;=UQ14,UG25&gt;UN14,UI25&gt;UO14),UQ14-UG25,IF(AND(UG25&lt;=UQ14,UG25&lt;=UN14,UI25&gt;UO14),UQ14-UN14,IF(AND(UG25&gt;UN14,UI25&lt;=UO14),UI25-UG25,IF(AND(UG25&lt;=UN14,UI25&lt;=UO14),UI25-UN14,0))))),0)),0)</f>
        <v>　</v>
      </c>
      <c r="UO25" s="663"/>
      <c r="UP25" s="664"/>
      <c r="UQ25" s="662" t="str">
        <f>IFERROR(IF(OR(UF25="日",UF25="祝",UF25=0,UG25=""),"　",MAX(IF(AND(UG25&lt;=UQ14,UI25&gt;UR14),UR14-UQ14,IF(UI25&lt;=UR14,0,IF(AND(UG25&gt;UQ14,UI25&gt;UR14),UR14-UG25,0))),0)),0)</f>
        <v>　</v>
      </c>
      <c r="UR25" s="663"/>
      <c r="US25" s="664"/>
      <c r="UT25" s="662" t="str">
        <f>IFERROR(IF(OR(UF25="日",UF25="祝",UF25=0,UG25=""),"　",MAX(IF(UG25&gt;UT14,UI25-UG25,IF(UG25&lt;=UT14,UI25-UT14,0)),0)),0)</f>
        <v>　</v>
      </c>
      <c r="UU25" s="663"/>
      <c r="UV25" s="664"/>
      <c r="UW25" s="662" t="str">
        <f>IFERROR(IF(OR(UF25="日",UF25="祝",UF25=0,UG25=""),"　",MAX(IF(AND(UG25&lt;=UW14,UI25&gt;UX14),UX14-UW14,IF(AND(UG25&gt;UW14,UI25&lt;=UX14),UI25-UG25,IF(AND(UG25&lt;=UW14,UI25&lt;=UX14),UI25-UW14,IF(AND(UG25&gt;UW14,UI25&gt;UX14),UX14-UG25,0)))),0)),0)</f>
        <v>　</v>
      </c>
      <c r="UX25" s="663"/>
      <c r="UY25" s="664"/>
      <c r="UZ25" s="662" t="str">
        <f>IFERROR(IF(OR(UF25="日",UF25="祝",UF25=0,UG25=""),"　",MAX(IF(AND(UG25&gt;VC14,UI25&gt;VA14),0,IF(AND(UG25&lt;=VC14,UG25&gt;UZ14,UI25&gt;VA14),VC14-UG25,IF(AND(UG25&lt;=VC14,UG25&lt;=UZ14,UI25&gt;VA14),VC14-UZ14,IF(AND(UG25&gt;UZ14,UI25&lt;=VA14),UI25-UG25,IF(AND(UG25&lt;=UZ14,UI25&lt;=VA14),UI25-UZ14,0))))),0)),0)</f>
        <v>　</v>
      </c>
      <c r="VA25" s="663"/>
      <c r="VB25" s="664"/>
      <c r="VC25" s="662" t="str">
        <f>IFERROR(IF(OR(UF25="日",UF25="祝",UF25=0,UG25=""),"　",MAX(IF(AND(UG25&lt;=VC14,UI25&gt;VD14),VD14-VC14,IF(UI25&lt;=VD14,0,IF(AND(UG25&gt;VC14,UI25&gt;VD14),VD14-UG25,0))),0)),0)</f>
        <v>　</v>
      </c>
      <c r="VD25" s="663"/>
      <c r="VE25" s="664"/>
      <c r="VF25" s="662" t="str">
        <f t="shared" si="10"/>
        <v>　</v>
      </c>
      <c r="VG25" s="663"/>
      <c r="VH25" s="664"/>
      <c r="VI25" s="665" t="str">
        <f>IF(VL25="×",TIME(0,0,0),IF(VV4="非常勤",UK25,UW25))</f>
        <v>　</v>
      </c>
      <c r="VJ25" s="666"/>
      <c r="VK25" s="667"/>
      <c r="VL25" s="265"/>
      <c r="VM25" s="665" t="str">
        <f>IF(VP25="×",TIME(0,0,0),IF(VV4="非常勤",UN25,UZ25))</f>
        <v>　</v>
      </c>
      <c r="VN25" s="666"/>
      <c r="VO25" s="667"/>
      <c r="VP25" s="265"/>
      <c r="VQ25" s="665" t="str">
        <f>IF(VT25="×",TIME(0,0,0),IF(VV4="非常勤",UQ25,VC25))</f>
        <v>　</v>
      </c>
      <c r="VR25" s="666"/>
      <c r="VS25" s="667"/>
      <c r="VT25" s="265"/>
      <c r="VU25" s="665" t="str">
        <f>IF(VX25="×",TIME(0,0,0),IF(VV4="非常勤",UT25,VF25))</f>
        <v>　</v>
      </c>
      <c r="VV25" s="666"/>
      <c r="VW25" s="667"/>
      <c r="VX25" s="265"/>
      <c r="VY25" s="668"/>
      <c r="VZ25" s="669"/>
      <c r="WA25" s="668"/>
      <c r="WB25" s="670"/>
      <c r="WC25" s="669"/>
      <c r="WD25" s="671"/>
      <c r="WE25" s="672"/>
      <c r="WF25" s="672"/>
      <c r="WG25" s="673"/>
      <c r="WH25" s="263">
        <f>$A$25</f>
        <v>11</v>
      </c>
      <c r="WI25" s="264" t="str">
        <f>$B$25</f>
        <v>日</v>
      </c>
      <c r="WJ25" s="660"/>
      <c r="WK25" s="661"/>
      <c r="WL25" s="660"/>
      <c r="WM25" s="661"/>
      <c r="WN25" s="662" t="str">
        <f>IFERROR(IF(OR(WI25="日",WI25="祝",WI25=0,WJ25=""),"　",MAX(IF(AND(WJ25&lt;=WN14,WL25&gt;WO14),WO14-WN14,IF(AND(WJ25&gt;WN14,WL25&lt;=WO14),WL25-WJ25,IF(AND(WJ25&lt;=WN14,WL25&lt;=WO14),WL25-WN14,IF(AND(WJ25&gt;WN14,WL25&gt;WO14),WO14-WJ25,0)))),0)),0)</f>
        <v>　</v>
      </c>
      <c r="WO25" s="663"/>
      <c r="WP25" s="664"/>
      <c r="WQ25" s="662" t="str">
        <f>IFERROR(IF(OR(WI25="日",WI25="祝",WI25=0,WJ25=""),"　",MAX(IF(AND(WJ25&gt;WT14,WL25&gt;WR14),0,IF(AND(WJ25&lt;=WT14,WJ25&gt;WQ14,WL25&gt;WR14),WT14-WJ25,IF(AND(WJ25&lt;=WT14,WJ25&lt;=WQ14,WL25&gt;WR14),WT14-WQ14,IF(AND(WJ25&gt;WQ14,WL25&lt;=WR14),WL25-WJ25,IF(AND(WJ25&lt;=WQ14,WL25&lt;=WR14),WL25-WQ14,0))))),0)),0)</f>
        <v>　</v>
      </c>
      <c r="WR25" s="663"/>
      <c r="WS25" s="664"/>
      <c r="WT25" s="662" t="str">
        <f>IFERROR(IF(OR(WI25="日",WI25="祝",WI25=0,WJ25=""),"　",MAX(IF(AND(WJ25&lt;=WT14,WL25&gt;WU14),WU14-WT14,IF(WL25&lt;=WU14,0,IF(AND(WJ25&gt;WT14,WL25&gt;WU14),WU14-WJ25,0))),0)),0)</f>
        <v>　</v>
      </c>
      <c r="WU25" s="663"/>
      <c r="WV25" s="664"/>
      <c r="WW25" s="662" t="str">
        <f>IFERROR(IF(OR(WI25="日",WI25="祝",WI25=0,WJ25=""),"　",MAX(IF(WJ25&gt;WW14,WL25-WJ25,IF(WJ25&lt;=WW14,WL25-WW14,0)),0)),0)</f>
        <v>　</v>
      </c>
      <c r="WX25" s="663"/>
      <c r="WY25" s="664"/>
      <c r="WZ25" s="662" t="str">
        <f>IFERROR(IF(OR(WI25="日",WI25="祝",WI25=0,WJ25=""),"　",MAX(IF(AND(WJ25&lt;=WZ14,WL25&gt;XA14),XA14-WZ14,IF(AND(WJ25&gt;WZ14,WL25&lt;=XA14),WL25-WJ25,IF(AND(WJ25&lt;=WZ14,WL25&lt;=XA14),WL25-WZ14,IF(AND(WJ25&gt;WZ14,WL25&gt;XA14),XA14-WJ25,0)))),0)),0)</f>
        <v>　</v>
      </c>
      <c r="XA25" s="663"/>
      <c r="XB25" s="664"/>
      <c r="XC25" s="662" t="str">
        <f>IFERROR(IF(OR(WI25="日",WI25="祝",WI25=0,WJ25=""),"　",MAX(IF(AND(WJ25&gt;XF14,WL25&gt;XD14),0,IF(AND(WJ25&lt;=XF14,WJ25&gt;XC14,WL25&gt;XD14),XF14-WJ25,IF(AND(WJ25&lt;=XF14,WJ25&lt;=XC14,WL25&gt;XD14),XF14-XC14,IF(AND(WJ25&gt;XC14,WL25&lt;=XD14),WL25-WJ25,IF(AND(WJ25&lt;=XC14,WL25&lt;=XD14),WL25-XC14,0))))),0)),0)</f>
        <v>　</v>
      </c>
      <c r="XD25" s="663"/>
      <c r="XE25" s="664"/>
      <c r="XF25" s="662" t="str">
        <f>IFERROR(IF(OR(WI25="日",WI25="祝",WI25=0,WJ25=""),"　",MAX(IF(AND(WJ25&lt;=XF14,WL25&gt;XG14),XG14-XF14,IF(WL25&lt;=XG14,0,IF(AND(WJ25&gt;XF14,WL25&gt;XG14),XG14-WJ25,0))),0)),0)</f>
        <v>　</v>
      </c>
      <c r="XG25" s="663"/>
      <c r="XH25" s="664"/>
      <c r="XI25" s="662" t="str">
        <f t="shared" si="11"/>
        <v>　</v>
      </c>
      <c r="XJ25" s="663"/>
      <c r="XK25" s="664"/>
      <c r="XL25" s="665" t="str">
        <f>IF(XO25="×",TIME(0,0,0),IF(XY4="非常勤",WN25,WZ25))</f>
        <v>　</v>
      </c>
      <c r="XM25" s="666"/>
      <c r="XN25" s="667"/>
      <c r="XO25" s="265"/>
      <c r="XP25" s="665" t="str">
        <f>IF(XS25="×",TIME(0,0,0),IF(XY4="非常勤",WQ25,XC25))</f>
        <v>　</v>
      </c>
      <c r="XQ25" s="666"/>
      <c r="XR25" s="667"/>
      <c r="XS25" s="265"/>
      <c r="XT25" s="665" t="str">
        <f>IF(XW25="×",TIME(0,0,0),IF(XY4="非常勤",WT25,XF25))</f>
        <v>　</v>
      </c>
      <c r="XU25" s="666"/>
      <c r="XV25" s="667"/>
      <c r="XW25" s="265"/>
      <c r="XX25" s="665" t="str">
        <f>IF(YA25="×",TIME(0,0,0),IF(XY4="非常勤",WW25,XI25))</f>
        <v>　</v>
      </c>
      <c r="XY25" s="666"/>
      <c r="XZ25" s="667"/>
      <c r="YA25" s="265"/>
      <c r="YB25" s="668"/>
      <c r="YC25" s="669"/>
      <c r="YD25" s="668"/>
      <c r="YE25" s="670"/>
      <c r="YF25" s="669"/>
      <c r="YG25" s="671"/>
      <c r="YH25" s="672"/>
      <c r="YI25" s="672"/>
      <c r="YJ25" s="673"/>
      <c r="YK25" s="263">
        <f>$A$25</f>
        <v>11</v>
      </c>
      <c r="YL25" s="264" t="str">
        <f>$B$25</f>
        <v>日</v>
      </c>
      <c r="YM25" s="660"/>
      <c r="YN25" s="661"/>
      <c r="YO25" s="660"/>
      <c r="YP25" s="661"/>
      <c r="YQ25" s="662" t="str">
        <f>IFERROR(IF(OR(YL25="日",YL25="祝",YL25=0,YM25=""),"　",MAX(IF(AND(YM25&lt;=YQ14,YO25&gt;YR14),YR14-YQ14,IF(AND(YM25&gt;YQ14,YO25&lt;=YR14),YO25-YM25,IF(AND(YM25&lt;=YQ14,YO25&lt;=YR14),YO25-YQ14,IF(AND(YM25&gt;YQ14,YO25&gt;YR14),YR14-YM25,0)))),0)),0)</f>
        <v>　</v>
      </c>
      <c r="YR25" s="663"/>
      <c r="YS25" s="664"/>
      <c r="YT25" s="662" t="str">
        <f>IFERROR(IF(OR(YL25="日",YL25="祝",YL25=0,YM25=""),"　",MAX(IF(AND(YM25&gt;YW14,YO25&gt;YU14),0,IF(AND(YM25&lt;=YW14,YM25&gt;YT14,YO25&gt;YU14),YW14-YM25,IF(AND(YM25&lt;=YW14,YM25&lt;=YT14,YO25&gt;YU14),YW14-YT14,IF(AND(YM25&gt;YT14,YO25&lt;=YU14),YO25-YM25,IF(AND(YM25&lt;=YT14,YO25&lt;=YU14),YO25-YT14,0))))),0)),0)</f>
        <v>　</v>
      </c>
      <c r="YU25" s="663"/>
      <c r="YV25" s="664"/>
      <c r="YW25" s="662" t="str">
        <f>IFERROR(IF(OR(YL25="日",YL25="祝",YL25=0,YM25=""),"　",MAX(IF(AND(YM25&lt;=YW14,YO25&gt;YX14),YX14-YW14,IF(YO25&lt;=YX14,0,IF(AND(YM25&gt;YW14,YO25&gt;YX14),YX14-YM25,0))),0)),0)</f>
        <v>　</v>
      </c>
      <c r="YX25" s="663"/>
      <c r="YY25" s="664"/>
      <c r="YZ25" s="662" t="str">
        <f>IFERROR(IF(OR(YL25="日",YL25="祝",YL25=0,YM25=""),"　",MAX(IF(YM25&gt;YZ14,YO25-YM25,IF(YM25&lt;=YZ14,YO25-YZ14,0)),0)),0)</f>
        <v>　</v>
      </c>
      <c r="ZA25" s="663"/>
      <c r="ZB25" s="664"/>
      <c r="ZC25" s="662" t="str">
        <f>IFERROR(IF(OR(YL25="日",YL25="祝",YL25=0,YM25=""),"　",MAX(IF(AND(YM25&lt;=ZC14,YO25&gt;ZD14),ZD14-ZC14,IF(AND(YM25&gt;ZC14,YO25&lt;=ZD14),YO25-YM25,IF(AND(YM25&lt;=ZC14,YO25&lt;=ZD14),YO25-ZC14,IF(AND(YM25&gt;ZC14,YO25&gt;ZD14),ZD14-YM25,0)))),0)),0)</f>
        <v>　</v>
      </c>
      <c r="ZD25" s="663"/>
      <c r="ZE25" s="664"/>
      <c r="ZF25" s="662" t="str">
        <f>IFERROR(IF(OR(YL25="日",YL25="祝",YL25=0,YM25=""),"　",MAX(IF(AND(YM25&gt;ZI14,YO25&gt;ZG14),0,IF(AND(YM25&lt;=ZI14,YM25&gt;ZF14,YO25&gt;ZG14),ZI14-YM25,IF(AND(YM25&lt;=ZI14,YM25&lt;=ZF14,YO25&gt;ZG14),ZI14-ZF14,IF(AND(YM25&gt;ZF14,YO25&lt;=ZG14),YO25-YM25,IF(AND(YM25&lt;=ZF14,YO25&lt;=ZG14),YO25-ZF14,0))))),0)),0)</f>
        <v>　</v>
      </c>
      <c r="ZG25" s="663"/>
      <c r="ZH25" s="664"/>
      <c r="ZI25" s="662" t="str">
        <f>IFERROR(IF(OR(YL25="日",YL25="祝",YL25=0,YM25=""),"　",MAX(IF(AND(YM25&lt;=ZI14,YO25&gt;ZJ14),ZJ14-ZI14,IF(YO25&lt;=ZJ14,0,IF(AND(YM25&gt;ZI14,YO25&gt;ZJ14),ZJ14-YM25,0))),0)),0)</f>
        <v>　</v>
      </c>
      <c r="ZJ25" s="663"/>
      <c r="ZK25" s="664"/>
      <c r="ZL25" s="662" t="str">
        <f t="shared" si="12"/>
        <v>　</v>
      </c>
      <c r="ZM25" s="663"/>
      <c r="ZN25" s="664"/>
      <c r="ZO25" s="665" t="str">
        <f>IF(ZR25="×",TIME(0,0,0),IF(AAB4="非常勤",YQ25,ZC25))</f>
        <v>　</v>
      </c>
      <c r="ZP25" s="666"/>
      <c r="ZQ25" s="667"/>
      <c r="ZR25" s="265"/>
      <c r="ZS25" s="665" t="str">
        <f>IF(ZV25="×",TIME(0,0,0),IF(AAB4="非常勤",YT25,ZF25))</f>
        <v>　</v>
      </c>
      <c r="ZT25" s="666"/>
      <c r="ZU25" s="667"/>
      <c r="ZV25" s="265"/>
      <c r="ZW25" s="665" t="str">
        <f>IF(ZZ25="×",TIME(0,0,0),IF(AAB4="非常勤",YW25,ZI25))</f>
        <v>　</v>
      </c>
      <c r="ZX25" s="666"/>
      <c r="ZY25" s="667"/>
      <c r="ZZ25" s="265"/>
      <c r="AAA25" s="665" t="str">
        <f>IF(AAD25="×",TIME(0,0,0),IF(AAB4="非常勤",YZ25,ZL25))</f>
        <v>　</v>
      </c>
      <c r="AAB25" s="666"/>
      <c r="AAC25" s="667"/>
      <c r="AAD25" s="265"/>
      <c r="AAE25" s="668"/>
      <c r="AAF25" s="669"/>
      <c r="AAG25" s="668"/>
      <c r="AAH25" s="670"/>
      <c r="AAI25" s="669"/>
      <c r="AAJ25" s="671"/>
      <c r="AAK25" s="672"/>
      <c r="AAL25" s="672"/>
      <c r="AAM25" s="673"/>
      <c r="AAN25" s="263">
        <f>$A$25</f>
        <v>11</v>
      </c>
      <c r="AAO25" s="264" t="str">
        <f>$B$25</f>
        <v>日</v>
      </c>
      <c r="AAP25" s="660"/>
      <c r="AAQ25" s="661"/>
      <c r="AAR25" s="660"/>
      <c r="AAS25" s="661"/>
      <c r="AAT25" s="662" t="str">
        <f>IFERROR(IF(OR(AAO25="日",AAO25="祝",AAO25=0,AAP25=""),"　",MAX(IF(AND(AAP25&lt;=AAT14,AAR25&gt;AAU14),AAU14-AAT14,IF(AND(AAP25&gt;AAT14,AAR25&lt;=AAU14),AAR25-AAP25,IF(AND(AAP25&lt;=AAT14,AAR25&lt;=AAU14),AAR25-AAT14,IF(AND(AAP25&gt;AAT14,AAR25&gt;AAU14),AAU14-AAP25,0)))),0)),0)</f>
        <v>　</v>
      </c>
      <c r="AAU25" s="663"/>
      <c r="AAV25" s="664"/>
      <c r="AAW25" s="662" t="str">
        <f>IFERROR(IF(OR(AAO25="日",AAO25="祝",AAO25=0,AAP25=""),"　",MAX(IF(AND(AAP25&gt;AAZ14,AAR25&gt;AAX14),0,IF(AND(AAP25&lt;=AAZ14,AAP25&gt;AAW14,AAR25&gt;AAX14),AAZ14-AAP25,IF(AND(AAP25&lt;=AAZ14,AAP25&lt;=AAW14,AAR25&gt;AAX14),AAZ14-AAW14,IF(AND(AAP25&gt;AAW14,AAR25&lt;=AAX14),AAR25-AAP25,IF(AND(AAP25&lt;=AAW14,AAR25&lt;=AAX14),AAR25-AAW14,0))))),0)),0)</f>
        <v>　</v>
      </c>
      <c r="AAX25" s="663"/>
      <c r="AAY25" s="664"/>
      <c r="AAZ25" s="662" t="str">
        <f>IFERROR(IF(OR(AAO25="日",AAO25="祝",AAO25=0,AAP25=""),"　",MAX(IF(AND(AAP25&lt;=AAZ14,AAR25&gt;ABA14),ABA14-AAZ14,IF(AAR25&lt;=ABA14,0,IF(AND(AAP25&gt;AAZ14,AAR25&gt;ABA14),ABA14-AAP25,0))),0)),0)</f>
        <v>　</v>
      </c>
      <c r="ABA25" s="663"/>
      <c r="ABB25" s="664"/>
      <c r="ABC25" s="662" t="str">
        <f>IFERROR(IF(OR(AAO25="日",AAO25="祝",AAO25=0,AAP25=""),"　",MAX(IF(AAP25&gt;ABC14,AAR25-AAP25,IF(AAP25&lt;=ABC14,AAR25-ABC14,0)),0)),0)</f>
        <v>　</v>
      </c>
      <c r="ABD25" s="663"/>
      <c r="ABE25" s="664"/>
      <c r="ABF25" s="662" t="str">
        <f>IFERROR(IF(OR(AAO25="日",AAO25="祝",AAO25=0,AAP25=""),"　",MAX(IF(AND(AAP25&lt;=ABF14,AAR25&gt;ABG14),ABG14-ABF14,IF(AND(AAP25&gt;ABF14,AAR25&lt;=ABG14),AAR25-AAP25,IF(AND(AAP25&lt;=ABF14,AAR25&lt;=ABG14),AAR25-ABF14,IF(AND(AAP25&gt;ABF14,AAR25&gt;ABG14),ABG14-AAP25,0)))),0)),0)</f>
        <v>　</v>
      </c>
      <c r="ABG25" s="663"/>
      <c r="ABH25" s="664"/>
      <c r="ABI25" s="662" t="str">
        <f>IFERROR(IF(OR(AAO25="日",AAO25="祝",AAO25=0,AAP25=""),"　",MAX(IF(AND(AAP25&gt;ABL14,AAR25&gt;ABJ14),0,IF(AND(AAP25&lt;=ABL14,AAP25&gt;ABI14,AAR25&gt;ABJ14),ABL14-AAP25,IF(AND(AAP25&lt;=ABL14,AAP25&lt;=ABI14,AAR25&gt;ABJ14),ABL14-ABI14,IF(AND(AAP25&gt;ABI14,AAR25&lt;=ABJ14),AAR25-AAP25,IF(AND(AAP25&lt;=ABI14,AAR25&lt;=ABJ14),AAR25-ABI14,0))))),0)),0)</f>
        <v>　</v>
      </c>
      <c r="ABJ25" s="663"/>
      <c r="ABK25" s="664"/>
      <c r="ABL25" s="662" t="str">
        <f>IFERROR(IF(OR(AAO25="日",AAO25="祝",AAO25=0,AAP25=""),"　",MAX(IF(AND(AAP25&lt;=ABL14,AAR25&gt;ABM14),ABM14-ABL14,IF(AAR25&lt;=ABM14,0,IF(AND(AAP25&gt;ABL14,AAR25&gt;ABM14),ABM14-AAP25,0))),0)),0)</f>
        <v>　</v>
      </c>
      <c r="ABM25" s="663"/>
      <c r="ABN25" s="664"/>
      <c r="ABO25" s="662" t="str">
        <f t="shared" si="13"/>
        <v>　</v>
      </c>
      <c r="ABP25" s="663"/>
      <c r="ABQ25" s="664"/>
      <c r="ABR25" s="665" t="str">
        <f>IF(ABU25="×",TIME(0,0,0),IF(ACE4="非常勤",AAT25,ABF25))</f>
        <v>　</v>
      </c>
      <c r="ABS25" s="666"/>
      <c r="ABT25" s="667"/>
      <c r="ABU25" s="265"/>
      <c r="ABV25" s="665" t="str">
        <f>IF(ABY25="×",TIME(0,0,0),IF(ACE4="非常勤",AAW25,ABI25))</f>
        <v>　</v>
      </c>
      <c r="ABW25" s="666"/>
      <c r="ABX25" s="667"/>
      <c r="ABY25" s="265"/>
      <c r="ABZ25" s="665" t="str">
        <f>IF(ACC25="×",TIME(0,0,0),IF(ACE4="非常勤",AAZ25,ABL25))</f>
        <v>　</v>
      </c>
      <c r="ACA25" s="666"/>
      <c r="ACB25" s="667"/>
      <c r="ACC25" s="265"/>
      <c r="ACD25" s="665" t="str">
        <f>IF(ACG25="×",TIME(0,0,0),IF(ACE4="非常勤",ABC25,ABO25))</f>
        <v>　</v>
      </c>
      <c r="ACE25" s="666"/>
      <c r="ACF25" s="667"/>
      <c r="ACG25" s="265"/>
      <c r="ACH25" s="668"/>
      <c r="ACI25" s="669"/>
      <c r="ACJ25" s="668"/>
      <c r="ACK25" s="670"/>
      <c r="ACL25" s="669"/>
      <c r="ACM25" s="671"/>
      <c r="ACN25" s="672"/>
      <c r="ACO25" s="672"/>
      <c r="ACP25" s="673"/>
      <c r="ACQ25" s="263">
        <f>$A$25</f>
        <v>11</v>
      </c>
      <c r="ACR25" s="264" t="str">
        <f>$B$25</f>
        <v>日</v>
      </c>
      <c r="ACS25" s="660"/>
      <c r="ACT25" s="661"/>
      <c r="ACU25" s="660"/>
      <c r="ACV25" s="661"/>
      <c r="ACW25" s="662" t="str">
        <f>IFERROR(IF(OR(ACR25="日",ACR25="祝",ACR25=0,ACS25=""),"　",MAX(IF(AND(ACS25&lt;=ACW14,ACU25&gt;ACX14),ACX14-ACW14,IF(AND(ACS25&gt;ACW14,ACU25&lt;=ACX14),ACU25-ACS25,IF(AND(ACS25&lt;=ACW14,ACU25&lt;=ACX14),ACU25-ACW14,IF(AND(ACS25&gt;ACW14,ACU25&gt;ACX14),ACX14-ACS25,0)))),0)),0)</f>
        <v>　</v>
      </c>
      <c r="ACX25" s="663"/>
      <c r="ACY25" s="664"/>
      <c r="ACZ25" s="662" t="str">
        <f>IFERROR(IF(OR(ACR25="日",ACR25="祝",ACR25=0,ACS25=""),"　",MAX(IF(AND(ACS25&gt;ADC14,ACU25&gt;ADA14),0,IF(AND(ACS25&lt;=ADC14,ACS25&gt;ACZ14,ACU25&gt;ADA14),ADC14-ACS25,IF(AND(ACS25&lt;=ADC14,ACS25&lt;=ACZ14,ACU25&gt;ADA14),ADC14-ACZ14,IF(AND(ACS25&gt;ACZ14,ACU25&lt;=ADA14),ACU25-ACS25,IF(AND(ACS25&lt;=ACZ14,ACU25&lt;=ADA14),ACU25-ACZ14,0))))),0)),0)</f>
        <v>　</v>
      </c>
      <c r="ADA25" s="663"/>
      <c r="ADB25" s="664"/>
      <c r="ADC25" s="662" t="str">
        <f>IFERROR(IF(OR(ACR25="日",ACR25="祝",ACR25=0,ACS25=""),"　",MAX(IF(AND(ACS25&lt;=ADC14,ACU25&gt;ADD14),ADD14-ADC14,IF(ACU25&lt;=ADD14,0,IF(AND(ACS25&gt;ADC14,ACU25&gt;ADD14),ADD14-ACS25,0))),0)),0)</f>
        <v>　</v>
      </c>
      <c r="ADD25" s="663"/>
      <c r="ADE25" s="664"/>
      <c r="ADF25" s="662" t="str">
        <f>IFERROR(IF(OR(ACR25="日",ACR25="祝",ACR25=0,ACS25=""),"　",MAX(IF(ACS25&gt;ADF14,ACU25-ACS25,IF(ACS25&lt;=ADF14,ACU25-ADF14,0)),0)),0)</f>
        <v>　</v>
      </c>
      <c r="ADG25" s="663"/>
      <c r="ADH25" s="664"/>
      <c r="ADI25" s="662" t="str">
        <f>IFERROR(IF(OR(ACR25="日",ACR25="祝",ACR25=0,ACS25=""),"　",MAX(IF(AND(ACS25&lt;=ADI14,ACU25&gt;ADJ14),ADJ14-ADI14,IF(AND(ACS25&gt;ADI14,ACU25&lt;=ADJ14),ACU25-ACS25,IF(AND(ACS25&lt;=ADI14,ACU25&lt;=ADJ14),ACU25-ADI14,IF(AND(ACS25&gt;ADI14,ACU25&gt;ADJ14),ADJ14-ACS25,0)))),0)),0)</f>
        <v>　</v>
      </c>
      <c r="ADJ25" s="663"/>
      <c r="ADK25" s="664"/>
      <c r="ADL25" s="662" t="str">
        <f>IFERROR(IF(OR(ACR25="日",ACR25="祝",ACR25=0,ACS25=""),"　",MAX(IF(AND(ACS25&gt;ADO14,ACU25&gt;ADM14),0,IF(AND(ACS25&lt;=ADO14,ACS25&gt;ADL14,ACU25&gt;ADM14),ADO14-ACS25,IF(AND(ACS25&lt;=ADO14,ACS25&lt;=ADL14,ACU25&gt;ADM14),ADO14-ADL14,IF(AND(ACS25&gt;ADL14,ACU25&lt;=ADM14),ACU25-ACS25,IF(AND(ACS25&lt;=ADL14,ACU25&lt;=ADM14),ACU25-ADL14,0))))),0)),0)</f>
        <v>　</v>
      </c>
      <c r="ADM25" s="663"/>
      <c r="ADN25" s="664"/>
      <c r="ADO25" s="662" t="str">
        <f>IFERROR(IF(OR(ACR25="日",ACR25="祝",ACR25=0,ACS25=""),"　",MAX(IF(AND(ACS25&lt;=ADO14,ACU25&gt;ADP14),ADP14-ADO14,IF(ACU25&lt;=ADP14,0,IF(AND(ACS25&gt;ADO14,ACU25&gt;ADP14),ADP14-ACS25,0))),0)),0)</f>
        <v>　</v>
      </c>
      <c r="ADP25" s="663"/>
      <c r="ADQ25" s="664"/>
      <c r="ADR25" s="662" t="str">
        <f t="shared" si="14"/>
        <v>　</v>
      </c>
      <c r="ADS25" s="663"/>
      <c r="ADT25" s="664"/>
      <c r="ADU25" s="665" t="str">
        <f>IF(ADX25="×",TIME(0,0,0),IF(AEH4="非常勤",ACW25,ADI25))</f>
        <v>　</v>
      </c>
      <c r="ADV25" s="666"/>
      <c r="ADW25" s="667"/>
      <c r="ADX25" s="265"/>
      <c r="ADY25" s="665" t="str">
        <f>IF(AEB25="×",TIME(0,0,0),IF(AEH4="非常勤",ACZ25,ADL25))</f>
        <v>　</v>
      </c>
      <c r="ADZ25" s="666"/>
      <c r="AEA25" s="667"/>
      <c r="AEB25" s="265"/>
      <c r="AEC25" s="665" t="str">
        <f>IF(AEF25="×",TIME(0,0,0),IF(AEH4="非常勤",ADC25,ADO25))</f>
        <v>　</v>
      </c>
      <c r="AED25" s="666"/>
      <c r="AEE25" s="667"/>
      <c r="AEF25" s="265"/>
      <c r="AEG25" s="665" t="str">
        <f>IF(AEJ25="×",TIME(0,0,0),IF(AEH4="非常勤",ADF25,ADR25))</f>
        <v>　</v>
      </c>
      <c r="AEH25" s="666"/>
      <c r="AEI25" s="667"/>
      <c r="AEJ25" s="265"/>
      <c r="AEK25" s="668"/>
      <c r="AEL25" s="669"/>
      <c r="AEM25" s="668"/>
      <c r="AEN25" s="670"/>
      <c r="AEO25" s="669"/>
      <c r="AEP25" s="671"/>
      <c r="AEQ25" s="672"/>
      <c r="AER25" s="672"/>
      <c r="AES25" s="673"/>
      <c r="AET25" s="263">
        <f>$A$25</f>
        <v>11</v>
      </c>
      <c r="AEU25" s="264" t="str">
        <f>$B$25</f>
        <v>日</v>
      </c>
      <c r="AEV25" s="660"/>
      <c r="AEW25" s="661"/>
      <c r="AEX25" s="660"/>
      <c r="AEY25" s="661"/>
      <c r="AEZ25" s="662" t="str">
        <f>IFERROR(IF(OR(AEU25="日",AEU25="祝",AEU25=0,AEV25=""),"　",MAX(IF(AND(AEV25&lt;=AEZ14,AEX25&gt;AFA14),AFA14-AEZ14,IF(AND(AEV25&gt;AEZ14,AEX25&lt;=AFA14),AEX25-AEV25,IF(AND(AEV25&lt;=AEZ14,AEX25&lt;=AFA14),AEX25-AEZ14,IF(AND(AEV25&gt;AEZ14,AEX25&gt;AFA14),AFA14-AEV25,0)))),0)),0)</f>
        <v>　</v>
      </c>
      <c r="AFA25" s="663"/>
      <c r="AFB25" s="664"/>
      <c r="AFC25" s="662" t="str">
        <f>IFERROR(IF(OR(AEU25="日",AEU25="祝",AEU25=0,AEV25=""),"　",MAX(IF(AND(AEV25&gt;AFF14,AEX25&gt;AFD14),0,IF(AND(AEV25&lt;=AFF14,AEV25&gt;AFC14,AEX25&gt;AFD14),AFF14-AEV25,IF(AND(AEV25&lt;=AFF14,AEV25&lt;=AFC14,AEX25&gt;AFD14),AFF14-AFC14,IF(AND(AEV25&gt;AFC14,AEX25&lt;=AFD14),AEX25-AEV25,IF(AND(AEV25&lt;=AFC14,AEX25&lt;=AFD14),AEX25-AFC14,0))))),0)),0)</f>
        <v>　</v>
      </c>
      <c r="AFD25" s="663"/>
      <c r="AFE25" s="664"/>
      <c r="AFF25" s="662" t="str">
        <f>IFERROR(IF(OR(AEU25="日",AEU25="祝",AEU25=0,AEV25=""),"　",MAX(IF(AND(AEV25&lt;=AFF14,AEX25&gt;AFG14),AFG14-AFF14,IF(AEX25&lt;=AFG14,0,IF(AND(AEV25&gt;AFF14,AEX25&gt;AFG14),AFG14-AEV25,0))),0)),0)</f>
        <v>　</v>
      </c>
      <c r="AFG25" s="663"/>
      <c r="AFH25" s="664"/>
      <c r="AFI25" s="662" t="str">
        <f>IFERROR(IF(OR(AEU25="日",AEU25="祝",AEU25=0,AEV25=""),"　",MAX(IF(AEV25&gt;AFI14,AEX25-AEV25,IF(AEV25&lt;=AFI14,AEX25-AFI14,0)),0)),0)</f>
        <v>　</v>
      </c>
      <c r="AFJ25" s="663"/>
      <c r="AFK25" s="664"/>
      <c r="AFL25" s="662" t="str">
        <f>IFERROR(IF(OR(AEU25="日",AEU25="祝",AEU25=0,AEV25=""),"　",MAX(IF(AND(AEV25&lt;=AFL14,AEX25&gt;AFM14),AFM14-AFL14,IF(AND(AEV25&gt;AFL14,AEX25&lt;=AFM14),AEX25-AEV25,IF(AND(AEV25&lt;=AFL14,AEX25&lt;=AFM14),AEX25-AFL14,IF(AND(AEV25&gt;AFL14,AEX25&gt;AFM14),AFM14-AEV25,0)))),0)),0)</f>
        <v>　</v>
      </c>
      <c r="AFM25" s="663"/>
      <c r="AFN25" s="664"/>
      <c r="AFO25" s="662" t="str">
        <f>IFERROR(IF(OR(AEU25="日",AEU25="祝",AEU25=0,AEV25=""),"　",MAX(IF(AND(AEV25&gt;AFR14,AEX25&gt;AFP14),0,IF(AND(AEV25&lt;=AFR14,AEV25&gt;AFO14,AEX25&gt;AFP14),AFR14-AEV25,IF(AND(AEV25&lt;=AFR14,AEV25&lt;=AFO14,AEX25&gt;AFP14),AFR14-AFO14,IF(AND(AEV25&gt;AFO14,AEX25&lt;=AFP14),AEX25-AEV25,IF(AND(AEV25&lt;=AFO14,AEX25&lt;=AFP14),AEX25-AFO14,0))))),0)),0)</f>
        <v>　</v>
      </c>
      <c r="AFP25" s="663"/>
      <c r="AFQ25" s="664"/>
      <c r="AFR25" s="662" t="str">
        <f>IFERROR(IF(OR(AEU25="日",AEU25="祝",AEU25=0,AEV25=""),"　",MAX(IF(AND(AEV25&lt;=AFR14,AEX25&gt;AFS14),AFS14-AFR14,IF(AEX25&lt;=AFS14,0,IF(AND(AEV25&gt;AFR14,AEX25&gt;AFS14),AFS14-AEV25,0))),0)),0)</f>
        <v>　</v>
      </c>
      <c r="AFS25" s="663"/>
      <c r="AFT25" s="664"/>
      <c r="AFU25" s="662" t="str">
        <f t="shared" si="15"/>
        <v>　</v>
      </c>
      <c r="AFV25" s="663"/>
      <c r="AFW25" s="664"/>
      <c r="AFX25" s="665" t="str">
        <f>IF(AGA25="×",TIME(0,0,0),IF(AGK4="非常勤",AEZ25,AFL25))</f>
        <v>　</v>
      </c>
      <c r="AFY25" s="666"/>
      <c r="AFZ25" s="667"/>
      <c r="AGA25" s="265"/>
      <c r="AGB25" s="665" t="str">
        <f>IF(AGE25="×",TIME(0,0,0),IF(AGK4="非常勤",AFC25,AFO25))</f>
        <v>　</v>
      </c>
      <c r="AGC25" s="666"/>
      <c r="AGD25" s="667"/>
      <c r="AGE25" s="265"/>
      <c r="AGF25" s="665" t="str">
        <f>IF(AGI25="×",TIME(0,0,0),IF(AGK4="非常勤",AFF25,AFR25))</f>
        <v>　</v>
      </c>
      <c r="AGG25" s="666"/>
      <c r="AGH25" s="667"/>
      <c r="AGI25" s="265"/>
      <c r="AGJ25" s="665" t="str">
        <f>IF(AGM25="×",TIME(0,0,0),IF(AGK4="非常勤",AFI25,AFU25))</f>
        <v>　</v>
      </c>
      <c r="AGK25" s="666"/>
      <c r="AGL25" s="667"/>
      <c r="AGM25" s="265"/>
      <c r="AGN25" s="668"/>
      <c r="AGO25" s="669"/>
      <c r="AGP25" s="668"/>
      <c r="AGQ25" s="670"/>
      <c r="AGR25" s="669"/>
      <c r="AGS25" s="671"/>
      <c r="AGT25" s="672"/>
      <c r="AGU25" s="672"/>
      <c r="AGV25" s="673"/>
      <c r="AGW25" s="263">
        <f>$A$25</f>
        <v>11</v>
      </c>
      <c r="AGX25" s="264" t="str">
        <f>$B$25</f>
        <v>日</v>
      </c>
      <c r="AGY25" s="660"/>
      <c r="AGZ25" s="661"/>
      <c r="AHA25" s="660"/>
      <c r="AHB25" s="661"/>
      <c r="AHC25" s="662" t="str">
        <f>IFERROR(IF(OR(AGX25="日",AGX25="祝",AGX25=0,AGY25=""),"　",MAX(IF(AND(AGY25&lt;=AHC14,AHA25&gt;AHD14),AHD14-AHC14,IF(AND(AGY25&gt;AHC14,AHA25&lt;=AHD14),AHA25-AGY25,IF(AND(AGY25&lt;=AHC14,AHA25&lt;=AHD14),AHA25-AHC14,IF(AND(AGY25&gt;AHC14,AHA25&gt;AHD14),AHD14-AGY25,0)))),0)),0)</f>
        <v>　</v>
      </c>
      <c r="AHD25" s="663"/>
      <c r="AHE25" s="664"/>
      <c r="AHF25" s="662" t="str">
        <f>IFERROR(IF(OR(AGX25="日",AGX25="祝",AGX25=0,AGY25=""),"　",MAX(IF(AND(AGY25&gt;AHI14,AHA25&gt;AHG14),0,IF(AND(AGY25&lt;=AHI14,AGY25&gt;AHF14,AHA25&gt;AHG14),AHI14-AGY25,IF(AND(AGY25&lt;=AHI14,AGY25&lt;=AHF14,AHA25&gt;AHG14),AHI14-AHF14,IF(AND(AGY25&gt;AHF14,AHA25&lt;=AHG14),AHA25-AGY25,IF(AND(AGY25&lt;=AHF14,AHA25&lt;=AHG14),AHA25-AHF14,0))))),0)),0)</f>
        <v>　</v>
      </c>
      <c r="AHG25" s="663"/>
      <c r="AHH25" s="664"/>
      <c r="AHI25" s="662" t="str">
        <f>IFERROR(IF(OR(AGX25="日",AGX25="祝",AGX25=0,AGY25=""),"　",MAX(IF(AND(AGY25&lt;=AHI14,AHA25&gt;AHJ14),AHJ14-AHI14,IF(AHA25&lt;=AHJ14,0,IF(AND(AGY25&gt;AHI14,AHA25&gt;AHJ14),AHJ14-AGY25,0))),0)),0)</f>
        <v>　</v>
      </c>
      <c r="AHJ25" s="663"/>
      <c r="AHK25" s="664"/>
      <c r="AHL25" s="662" t="str">
        <f>IFERROR(IF(OR(AGX25="日",AGX25="祝",AGX25=0,AGY25=""),"　",MAX(IF(AGY25&gt;AHL14,AHA25-AGY25,IF(AGY25&lt;=AHL14,AHA25-AHL14,0)),0)),0)</f>
        <v>　</v>
      </c>
      <c r="AHM25" s="663"/>
      <c r="AHN25" s="664"/>
      <c r="AHO25" s="662" t="str">
        <f>IFERROR(IF(OR(AGX25="日",AGX25="祝",AGX25=0,AGY25=""),"　",MAX(IF(AND(AGY25&lt;=AHO14,AHA25&gt;AHP14),AHP14-AHO14,IF(AND(AGY25&gt;AHO14,AHA25&lt;=AHP14),AHA25-AGY25,IF(AND(AGY25&lt;=AHO14,AHA25&lt;=AHP14),AHA25-AHO14,IF(AND(AGY25&gt;AHO14,AHA25&gt;AHP14),AHP14-AGY25,0)))),0)),0)</f>
        <v>　</v>
      </c>
      <c r="AHP25" s="663"/>
      <c r="AHQ25" s="664"/>
      <c r="AHR25" s="662" t="str">
        <f>IFERROR(IF(OR(AGX25="日",AGX25="祝",AGX25=0,AGY25=""),"　",MAX(IF(AND(AGY25&gt;AHU14,AHA25&gt;AHS14),0,IF(AND(AGY25&lt;=AHU14,AGY25&gt;AHR14,AHA25&gt;AHS14),AHU14-AGY25,IF(AND(AGY25&lt;=AHU14,AGY25&lt;=AHR14,AHA25&gt;AHS14),AHU14-AHR14,IF(AND(AGY25&gt;AHR14,AHA25&lt;=AHS14),AHA25-AGY25,IF(AND(AGY25&lt;=AHR14,AHA25&lt;=AHS14),AHA25-AHR14,0))))),0)),0)</f>
        <v>　</v>
      </c>
      <c r="AHS25" s="663"/>
      <c r="AHT25" s="664"/>
      <c r="AHU25" s="662" t="str">
        <f>IFERROR(IF(OR(AGX25="日",AGX25="祝",AGX25=0,AGY25=""),"　",MAX(IF(AND(AGY25&lt;=AHU14,AHA25&gt;AHV14),AHV14-AHU14,IF(AHA25&lt;=AHV14,0,IF(AND(AGY25&gt;AHU14,AHA25&gt;AHV14),AHV14-AGY25,0))),0)),0)</f>
        <v>　</v>
      </c>
      <c r="AHV25" s="663"/>
      <c r="AHW25" s="664"/>
      <c r="AHX25" s="662" t="str">
        <f t="shared" si="16"/>
        <v>　</v>
      </c>
      <c r="AHY25" s="663"/>
      <c r="AHZ25" s="664"/>
      <c r="AIA25" s="665" t="str">
        <f>IF(AID25="×",TIME(0,0,0),IF(AIN4="非常勤",AHC25,AHO25))</f>
        <v>　</v>
      </c>
      <c r="AIB25" s="666"/>
      <c r="AIC25" s="667"/>
      <c r="AID25" s="265"/>
      <c r="AIE25" s="665" t="str">
        <f>IF(AIH25="×",TIME(0,0,0),IF(AIN4="非常勤",AHF25,AHR25))</f>
        <v>　</v>
      </c>
      <c r="AIF25" s="666"/>
      <c r="AIG25" s="667"/>
      <c r="AIH25" s="265"/>
      <c r="AII25" s="665" t="str">
        <f>IF(AIL25="×",TIME(0,0,0),IF(AIN4="非常勤",AHI25,AHU25))</f>
        <v>　</v>
      </c>
      <c r="AIJ25" s="666"/>
      <c r="AIK25" s="667"/>
      <c r="AIL25" s="265"/>
      <c r="AIM25" s="665" t="str">
        <f>IF(AIP25="×",TIME(0,0,0),IF(AIN4="非常勤",AHL25,AHX25))</f>
        <v>　</v>
      </c>
      <c r="AIN25" s="666"/>
      <c r="AIO25" s="667"/>
      <c r="AIP25" s="265"/>
      <c r="AIQ25" s="668"/>
      <c r="AIR25" s="669"/>
      <c r="AIS25" s="668"/>
      <c r="AIT25" s="670"/>
      <c r="AIU25" s="669"/>
      <c r="AIV25" s="671"/>
      <c r="AIW25" s="672"/>
      <c r="AIX25" s="672"/>
      <c r="AIY25" s="673"/>
      <c r="AIZ25" s="263">
        <f>$A$25</f>
        <v>11</v>
      </c>
      <c r="AJA25" s="264" t="str">
        <f>$B$25</f>
        <v>日</v>
      </c>
      <c r="AJB25" s="660"/>
      <c r="AJC25" s="661"/>
      <c r="AJD25" s="660"/>
      <c r="AJE25" s="661"/>
      <c r="AJF25" s="662" t="str">
        <f>IFERROR(IF(OR(AJA25="日",AJA25="祝",AJA25=0,AJB25=""),"　",MAX(IF(AND(AJB25&lt;=AJF14,AJD25&gt;AJG14),AJG14-AJF14,IF(AND(AJB25&gt;AJF14,AJD25&lt;=AJG14),AJD25-AJB25,IF(AND(AJB25&lt;=AJF14,AJD25&lt;=AJG14),AJD25-AJF14,IF(AND(AJB25&gt;AJF14,AJD25&gt;AJG14),AJG14-AJB25,0)))),0)),0)</f>
        <v>　</v>
      </c>
      <c r="AJG25" s="663"/>
      <c r="AJH25" s="664"/>
      <c r="AJI25" s="662" t="str">
        <f>IFERROR(IF(OR(AJA25="日",AJA25="祝",AJA25=0,AJB25=""),"　",MAX(IF(AND(AJB25&gt;AJL14,AJD25&gt;AJJ14),0,IF(AND(AJB25&lt;=AJL14,AJB25&gt;AJI14,AJD25&gt;AJJ14),AJL14-AJB25,IF(AND(AJB25&lt;=AJL14,AJB25&lt;=AJI14,AJD25&gt;AJJ14),AJL14-AJI14,IF(AND(AJB25&gt;AJI14,AJD25&lt;=AJJ14),AJD25-AJB25,IF(AND(AJB25&lt;=AJI14,AJD25&lt;=AJJ14),AJD25-AJI14,0))))),0)),0)</f>
        <v>　</v>
      </c>
      <c r="AJJ25" s="663"/>
      <c r="AJK25" s="664"/>
      <c r="AJL25" s="662" t="str">
        <f>IFERROR(IF(OR(AJA25="日",AJA25="祝",AJA25=0,AJB25=""),"　",MAX(IF(AND(AJB25&lt;=AJL14,AJD25&gt;AJM14),AJM14-AJL14,IF(AJD25&lt;=AJM14,0,IF(AND(AJB25&gt;AJL14,AJD25&gt;AJM14),AJM14-AJB25,0))),0)),0)</f>
        <v>　</v>
      </c>
      <c r="AJM25" s="663"/>
      <c r="AJN25" s="664"/>
      <c r="AJO25" s="662" t="str">
        <f>IFERROR(IF(OR(AJA25="日",AJA25="祝",AJA25=0,AJB25=""),"　",MAX(IF(AJB25&gt;AJO14,AJD25-AJB25,IF(AJB25&lt;=AJO14,AJD25-AJO14,0)),0)),0)</f>
        <v>　</v>
      </c>
      <c r="AJP25" s="663"/>
      <c r="AJQ25" s="664"/>
      <c r="AJR25" s="662" t="str">
        <f>IFERROR(IF(OR(AJA25="日",AJA25="祝",AJA25=0,AJB25=""),"　",MAX(IF(AND(AJB25&lt;=AJR14,AJD25&gt;AJS14),AJS14-AJR14,IF(AND(AJB25&gt;AJR14,AJD25&lt;=AJS14),AJD25-AJB25,IF(AND(AJB25&lt;=AJR14,AJD25&lt;=AJS14),AJD25-AJR14,IF(AND(AJB25&gt;AJR14,AJD25&gt;AJS14),AJS14-AJB25,0)))),0)),0)</f>
        <v>　</v>
      </c>
      <c r="AJS25" s="663"/>
      <c r="AJT25" s="664"/>
      <c r="AJU25" s="662" t="str">
        <f>IFERROR(IF(OR(AJA25="日",AJA25="祝",AJA25=0,AJB25=""),"　",MAX(IF(AND(AJB25&gt;AJX14,AJD25&gt;AJV14),0,IF(AND(AJB25&lt;=AJX14,AJB25&gt;AJU14,AJD25&gt;AJV14),AJX14-AJB25,IF(AND(AJB25&lt;=AJX14,AJB25&lt;=AJU14,AJD25&gt;AJV14),AJX14-AJU14,IF(AND(AJB25&gt;AJU14,AJD25&lt;=AJV14),AJD25-AJB25,IF(AND(AJB25&lt;=AJU14,AJD25&lt;=AJV14),AJD25-AJU14,0))))),0)),0)</f>
        <v>　</v>
      </c>
      <c r="AJV25" s="663"/>
      <c r="AJW25" s="664"/>
      <c r="AJX25" s="662" t="str">
        <f>IFERROR(IF(OR(AJA25="日",AJA25="祝",AJA25=0,AJB25=""),"　",MAX(IF(AND(AJB25&lt;=AJX14,AJD25&gt;AJY14),AJY14-AJX14,IF(AJD25&lt;=AJY14,0,IF(AND(AJB25&gt;AJX14,AJD25&gt;AJY14),AJY14-AJB25,0))),0)),0)</f>
        <v>　</v>
      </c>
      <c r="AJY25" s="663"/>
      <c r="AJZ25" s="664"/>
      <c r="AKA25" s="662" t="str">
        <f t="shared" si="17"/>
        <v>　</v>
      </c>
      <c r="AKB25" s="663"/>
      <c r="AKC25" s="664"/>
      <c r="AKD25" s="665" t="str">
        <f>IF(AKG25="×",TIME(0,0,0),IF(AKQ4="非常勤",AJF25,AJR25))</f>
        <v>　</v>
      </c>
      <c r="AKE25" s="666"/>
      <c r="AKF25" s="667"/>
      <c r="AKG25" s="265"/>
      <c r="AKH25" s="665" t="str">
        <f>IF(AKK25="×",TIME(0,0,0),IF(AKQ4="非常勤",AJI25,AJU25))</f>
        <v>　</v>
      </c>
      <c r="AKI25" s="666"/>
      <c r="AKJ25" s="667"/>
      <c r="AKK25" s="265"/>
      <c r="AKL25" s="665" t="str">
        <f>IF(AKO25="×",TIME(0,0,0),IF(AKQ4="非常勤",AJL25,AJX25))</f>
        <v>　</v>
      </c>
      <c r="AKM25" s="666"/>
      <c r="AKN25" s="667"/>
      <c r="AKO25" s="265"/>
      <c r="AKP25" s="665" t="str">
        <f>IF(AKS25="×",TIME(0,0,0),IF(AKQ4="非常勤",AJO25,AKA25))</f>
        <v>　</v>
      </c>
      <c r="AKQ25" s="666"/>
      <c r="AKR25" s="667"/>
      <c r="AKS25" s="265"/>
      <c r="AKT25" s="668"/>
      <c r="AKU25" s="669"/>
      <c r="AKV25" s="668"/>
      <c r="AKW25" s="670"/>
      <c r="AKX25" s="669"/>
      <c r="AKY25" s="671"/>
      <c r="AKZ25" s="672"/>
      <c r="ALA25" s="672"/>
      <c r="ALB25" s="673"/>
      <c r="ALC25" s="263">
        <f>$A$25</f>
        <v>11</v>
      </c>
      <c r="ALD25" s="264" t="str">
        <f>$B$25</f>
        <v>日</v>
      </c>
      <c r="ALE25" s="660"/>
      <c r="ALF25" s="661"/>
      <c r="ALG25" s="660"/>
      <c r="ALH25" s="661"/>
      <c r="ALI25" s="662" t="str">
        <f>IFERROR(IF(OR(ALD25="日",ALD25="祝",ALD25=0,ALE25=""),"　",MAX(IF(AND(ALE25&lt;=ALI14,ALG25&gt;ALJ14),ALJ14-ALI14,IF(AND(ALE25&gt;ALI14,ALG25&lt;=ALJ14),ALG25-ALE25,IF(AND(ALE25&lt;=ALI14,ALG25&lt;=ALJ14),ALG25-ALI14,IF(AND(ALE25&gt;ALI14,ALG25&gt;ALJ14),ALJ14-ALE25,0)))),0)),0)</f>
        <v>　</v>
      </c>
      <c r="ALJ25" s="663"/>
      <c r="ALK25" s="664"/>
      <c r="ALL25" s="662" t="str">
        <f>IFERROR(IF(OR(ALD25="日",ALD25="祝",ALD25=0,ALE25=""),"　",MAX(IF(AND(ALE25&gt;ALO14,ALG25&gt;ALM14),0,IF(AND(ALE25&lt;=ALO14,ALE25&gt;ALL14,ALG25&gt;ALM14),ALO14-ALE25,IF(AND(ALE25&lt;=ALO14,ALE25&lt;=ALL14,ALG25&gt;ALM14),ALO14-ALL14,IF(AND(ALE25&gt;ALL14,ALG25&lt;=ALM14),ALG25-ALE25,IF(AND(ALE25&lt;=ALL14,ALG25&lt;=ALM14),ALG25-ALL14,0))))),0)),0)</f>
        <v>　</v>
      </c>
      <c r="ALM25" s="663"/>
      <c r="ALN25" s="664"/>
      <c r="ALO25" s="662" t="str">
        <f>IFERROR(IF(OR(ALD25="日",ALD25="祝",ALD25=0,ALE25=""),"　",MAX(IF(AND(ALE25&lt;=ALO14,ALG25&gt;ALP14),ALP14-ALO14,IF(ALG25&lt;=ALP14,0,IF(AND(ALE25&gt;ALO14,ALG25&gt;ALP14),ALP14-ALE25,0))),0)),0)</f>
        <v>　</v>
      </c>
      <c r="ALP25" s="663"/>
      <c r="ALQ25" s="664"/>
      <c r="ALR25" s="662" t="str">
        <f>IFERROR(IF(OR(ALD25="日",ALD25="祝",ALD25=0,ALE25=""),"　",MAX(IF(ALE25&gt;ALR14,ALG25-ALE25,IF(ALE25&lt;=ALR14,ALG25-ALR14,0)),0)),0)</f>
        <v>　</v>
      </c>
      <c r="ALS25" s="663"/>
      <c r="ALT25" s="664"/>
      <c r="ALU25" s="662" t="str">
        <f>IFERROR(IF(OR(ALD25="日",ALD25="祝",ALD25=0,ALE25=""),"　",MAX(IF(AND(ALE25&lt;=ALU14,ALG25&gt;ALV14),ALV14-ALU14,IF(AND(ALE25&gt;ALU14,ALG25&lt;=ALV14),ALG25-ALE25,IF(AND(ALE25&lt;=ALU14,ALG25&lt;=ALV14),ALG25-ALU14,IF(AND(ALE25&gt;ALU14,ALG25&gt;ALV14),ALV14-ALE25,0)))),0)),0)</f>
        <v>　</v>
      </c>
      <c r="ALV25" s="663"/>
      <c r="ALW25" s="664"/>
      <c r="ALX25" s="662" t="str">
        <f>IFERROR(IF(OR(ALD25="日",ALD25="祝",ALD25=0,ALE25=""),"　",MAX(IF(AND(ALE25&gt;AMA14,ALG25&gt;ALY14),0,IF(AND(ALE25&lt;=AMA14,ALE25&gt;ALX14,ALG25&gt;ALY14),AMA14-ALE25,IF(AND(ALE25&lt;=AMA14,ALE25&lt;=ALX14,ALG25&gt;ALY14),AMA14-ALX14,IF(AND(ALE25&gt;ALX14,ALG25&lt;=ALY14),ALG25-ALE25,IF(AND(ALE25&lt;=ALX14,ALG25&lt;=ALY14),ALG25-ALX14,0))))),0)),0)</f>
        <v>　</v>
      </c>
      <c r="ALY25" s="663"/>
      <c r="ALZ25" s="664"/>
      <c r="AMA25" s="662" t="str">
        <f>IFERROR(IF(OR(ALD25="日",ALD25="祝",ALD25=0,ALE25=""),"　",MAX(IF(AND(ALE25&lt;=AMA14,ALG25&gt;AMB14),AMB14-AMA14,IF(ALG25&lt;=AMB14,0,IF(AND(ALE25&gt;AMA14,ALG25&gt;AMB14),AMB14-ALE25,0))),0)),0)</f>
        <v>　</v>
      </c>
      <c r="AMB25" s="663"/>
      <c r="AMC25" s="664"/>
      <c r="AMD25" s="662" t="str">
        <f t="shared" si="18"/>
        <v>　</v>
      </c>
      <c r="AME25" s="663"/>
      <c r="AMF25" s="664"/>
      <c r="AMG25" s="665" t="str">
        <f>IF(AMJ25="×",TIME(0,0,0),IF(AMT4="非常勤",ALI25,ALU25))</f>
        <v>　</v>
      </c>
      <c r="AMH25" s="666"/>
      <c r="AMI25" s="667"/>
      <c r="AMJ25" s="265"/>
      <c r="AMK25" s="665" t="str">
        <f>IF(AMN25="×",TIME(0,0,0),IF(AMT4="非常勤",ALL25,ALX25))</f>
        <v>　</v>
      </c>
      <c r="AML25" s="666"/>
      <c r="AMM25" s="667"/>
      <c r="AMN25" s="265"/>
      <c r="AMO25" s="665" t="str">
        <f>IF(AMR25="×",TIME(0,0,0),IF(AMT4="非常勤",ALO25,AMA25))</f>
        <v>　</v>
      </c>
      <c r="AMP25" s="666"/>
      <c r="AMQ25" s="667"/>
      <c r="AMR25" s="265"/>
      <c r="AMS25" s="665" t="str">
        <f>IF(AMV25="×",TIME(0,0,0),IF(AMT4="非常勤",ALR25,AMD25))</f>
        <v>　</v>
      </c>
      <c r="AMT25" s="666"/>
      <c r="AMU25" s="667"/>
      <c r="AMV25" s="265"/>
      <c r="AMW25" s="668"/>
      <c r="AMX25" s="669"/>
      <c r="AMY25" s="668"/>
      <c r="AMZ25" s="670"/>
      <c r="ANA25" s="669"/>
      <c r="ANB25" s="671"/>
      <c r="ANC25" s="672"/>
      <c r="AND25" s="672"/>
      <c r="ANE25" s="673"/>
      <c r="ANF25" s="263">
        <f>$A$25</f>
        <v>11</v>
      </c>
      <c r="ANG25" s="264" t="str">
        <f>$B$25</f>
        <v>日</v>
      </c>
      <c r="ANH25" s="660"/>
      <c r="ANI25" s="661"/>
      <c r="ANJ25" s="660"/>
      <c r="ANK25" s="661"/>
      <c r="ANL25" s="662" t="str">
        <f>IFERROR(IF(OR(ANG25="日",ANG25="祝",ANG25=0,ANH25=""),"　",MAX(IF(AND(ANH25&lt;=ANL14,ANJ25&gt;ANM14),ANM14-ANL14,IF(AND(ANH25&gt;ANL14,ANJ25&lt;=ANM14),ANJ25-ANH25,IF(AND(ANH25&lt;=ANL14,ANJ25&lt;=ANM14),ANJ25-ANL14,IF(AND(ANH25&gt;ANL14,ANJ25&gt;ANM14),ANM14-ANH25,0)))),0)),0)</f>
        <v>　</v>
      </c>
      <c r="ANM25" s="663"/>
      <c r="ANN25" s="664"/>
      <c r="ANO25" s="662" t="str">
        <f>IFERROR(IF(OR(ANG25="日",ANG25="祝",ANG25=0,ANH25=""),"　",MAX(IF(AND(ANH25&gt;ANR14,ANJ25&gt;ANP14),0,IF(AND(ANH25&lt;=ANR14,ANH25&gt;ANO14,ANJ25&gt;ANP14),ANR14-ANH25,IF(AND(ANH25&lt;=ANR14,ANH25&lt;=ANO14,ANJ25&gt;ANP14),ANR14-ANO14,IF(AND(ANH25&gt;ANO14,ANJ25&lt;=ANP14),ANJ25-ANH25,IF(AND(ANH25&lt;=ANO14,ANJ25&lt;=ANP14),ANJ25-ANO14,0))))),0)),0)</f>
        <v>　</v>
      </c>
      <c r="ANP25" s="663"/>
      <c r="ANQ25" s="664"/>
      <c r="ANR25" s="662" t="str">
        <f>IFERROR(IF(OR(ANG25="日",ANG25="祝",ANG25=0,ANH25=""),"　",MAX(IF(AND(ANH25&lt;=ANR14,ANJ25&gt;ANS14),ANS14-ANR14,IF(ANJ25&lt;=ANS14,0,IF(AND(ANH25&gt;ANR14,ANJ25&gt;ANS14),ANS14-ANH25,0))),0)),0)</f>
        <v>　</v>
      </c>
      <c r="ANS25" s="663"/>
      <c r="ANT25" s="664"/>
      <c r="ANU25" s="662" t="str">
        <f>IFERROR(IF(OR(ANG25="日",ANG25="祝",ANG25=0,ANH25=""),"　",MAX(IF(ANH25&gt;ANU14,ANJ25-ANH25,IF(ANH25&lt;=ANU14,ANJ25-ANU14,0)),0)),0)</f>
        <v>　</v>
      </c>
      <c r="ANV25" s="663"/>
      <c r="ANW25" s="664"/>
      <c r="ANX25" s="662" t="str">
        <f>IFERROR(IF(OR(ANG25="日",ANG25="祝",ANG25=0,ANH25=""),"　",MAX(IF(AND(ANH25&lt;=ANX14,ANJ25&gt;ANY14),ANY14-ANX14,IF(AND(ANH25&gt;ANX14,ANJ25&lt;=ANY14),ANJ25-ANH25,IF(AND(ANH25&lt;=ANX14,ANJ25&lt;=ANY14),ANJ25-ANX14,IF(AND(ANH25&gt;ANX14,ANJ25&gt;ANY14),ANY14-ANH25,0)))),0)),0)</f>
        <v>　</v>
      </c>
      <c r="ANY25" s="663"/>
      <c r="ANZ25" s="664"/>
      <c r="AOA25" s="662" t="str">
        <f>IFERROR(IF(OR(ANG25="日",ANG25="祝",ANG25=0,ANH25=""),"　",MAX(IF(AND(ANH25&gt;AOD14,ANJ25&gt;AOB14),0,IF(AND(ANH25&lt;=AOD14,ANH25&gt;AOA14,ANJ25&gt;AOB14),AOD14-ANH25,IF(AND(ANH25&lt;=AOD14,ANH25&lt;=AOA14,ANJ25&gt;AOB14),AOD14-AOA14,IF(AND(ANH25&gt;AOA14,ANJ25&lt;=AOB14),ANJ25-ANH25,IF(AND(ANH25&lt;=AOA14,ANJ25&lt;=AOB14),ANJ25-AOA14,0))))),0)),0)</f>
        <v>　</v>
      </c>
      <c r="AOB25" s="663"/>
      <c r="AOC25" s="664"/>
      <c r="AOD25" s="662" t="str">
        <f>IFERROR(IF(OR(ANG25="日",ANG25="祝",ANG25=0,ANH25=""),"　",MAX(IF(AND(ANH25&lt;=AOD14,ANJ25&gt;AOE14),AOE14-AOD14,IF(ANJ25&lt;=AOE14,0,IF(AND(ANH25&gt;AOD14,ANJ25&gt;AOE14),AOE14-ANH25,0))),0)),0)</f>
        <v>　</v>
      </c>
      <c r="AOE25" s="663"/>
      <c r="AOF25" s="664"/>
      <c r="AOG25" s="662" t="str">
        <f t="shared" si="19"/>
        <v>　</v>
      </c>
      <c r="AOH25" s="663"/>
      <c r="AOI25" s="664"/>
      <c r="AOJ25" s="665" t="str">
        <f>IF(AOM25="×",TIME(0,0,0),IF(AOW4="非常勤",ANL25,ANX25))</f>
        <v>　</v>
      </c>
      <c r="AOK25" s="666"/>
      <c r="AOL25" s="667"/>
      <c r="AOM25" s="265"/>
      <c r="AON25" s="665" t="str">
        <f>IF(AOQ25="×",TIME(0,0,0),IF(AOW4="非常勤",ANO25,AOA25))</f>
        <v>　</v>
      </c>
      <c r="AOO25" s="666"/>
      <c r="AOP25" s="667"/>
      <c r="AOQ25" s="265"/>
      <c r="AOR25" s="665" t="str">
        <f>IF(AOU25="×",TIME(0,0,0),IF(AOW4="非常勤",ANR25,AOD25))</f>
        <v>　</v>
      </c>
      <c r="AOS25" s="666"/>
      <c r="AOT25" s="667"/>
      <c r="AOU25" s="265"/>
      <c r="AOV25" s="665" t="str">
        <f>IF(AOY25="×",TIME(0,0,0),IF(AOW4="非常勤",ANU25,AOG25))</f>
        <v>　</v>
      </c>
      <c r="AOW25" s="666"/>
      <c r="AOX25" s="667"/>
      <c r="AOY25" s="265"/>
      <c r="AOZ25" s="668"/>
      <c r="APA25" s="669"/>
      <c r="APB25" s="668"/>
      <c r="APC25" s="670"/>
      <c r="APD25" s="669"/>
      <c r="APE25" s="671"/>
      <c r="APF25" s="672"/>
      <c r="APG25" s="672"/>
      <c r="APH25" s="673"/>
      <c r="API25" s="263">
        <f>$A$25</f>
        <v>11</v>
      </c>
      <c r="APJ25" s="264" t="str">
        <f>$B$25</f>
        <v>日</v>
      </c>
      <c r="APK25" s="660"/>
      <c r="APL25" s="661"/>
      <c r="APM25" s="660"/>
      <c r="APN25" s="661"/>
      <c r="APO25" s="662" t="str">
        <f>IFERROR(IF(OR(APJ25="日",APJ25="祝",APJ25=0,APK25=""),"　",MAX(IF(AND(APK25&lt;=APO14,APM25&gt;APP14),APP14-APO14,IF(AND(APK25&gt;APO14,APM25&lt;=APP14),APM25-APK25,IF(AND(APK25&lt;=APO14,APM25&lt;=APP14),APM25-APO14,IF(AND(APK25&gt;APO14,APM25&gt;APP14),APP14-APK25,0)))),0)),0)</f>
        <v>　</v>
      </c>
      <c r="APP25" s="663"/>
      <c r="APQ25" s="664"/>
      <c r="APR25" s="662" t="str">
        <f>IFERROR(IF(OR(APJ25="日",APJ25="祝",APJ25=0,APK25=""),"　",MAX(IF(AND(APK25&gt;APU14,APM25&gt;APS14),0,IF(AND(APK25&lt;=APU14,APK25&gt;APR14,APM25&gt;APS14),APU14-APK25,IF(AND(APK25&lt;=APU14,APK25&lt;=APR14,APM25&gt;APS14),APU14-APR14,IF(AND(APK25&gt;APR14,APM25&lt;=APS14),APM25-APK25,IF(AND(APK25&lt;=APR14,APM25&lt;=APS14),APM25-APR14,0))))),0)),0)</f>
        <v>　</v>
      </c>
      <c r="APS25" s="663"/>
      <c r="APT25" s="664"/>
      <c r="APU25" s="662" t="str">
        <f>IFERROR(IF(OR(APJ25="日",APJ25="祝",APJ25=0,APK25=""),"　",MAX(IF(AND(APK25&lt;=APU14,APM25&gt;APV14),APV14-APU14,IF(APM25&lt;=APV14,0,IF(AND(APK25&gt;APU14,APM25&gt;APV14),APV14-APK25,0))),0)),0)</f>
        <v>　</v>
      </c>
      <c r="APV25" s="663"/>
      <c r="APW25" s="664"/>
      <c r="APX25" s="662" t="str">
        <f>IFERROR(IF(OR(APJ25="日",APJ25="祝",APJ25=0,APK25=""),"　",MAX(IF(APK25&gt;APX14,APM25-APK25,IF(APK25&lt;=APX14,APM25-APX14,0)),0)),0)</f>
        <v>　</v>
      </c>
      <c r="APY25" s="663"/>
      <c r="APZ25" s="664"/>
      <c r="AQA25" s="662" t="str">
        <f>IFERROR(IF(OR(APJ25="日",APJ25="祝",APJ25=0,APK25=""),"　",MAX(IF(AND(APK25&lt;=AQA14,APM25&gt;AQB14),AQB14-AQA14,IF(AND(APK25&gt;AQA14,APM25&lt;=AQB14),APM25-APK25,IF(AND(APK25&lt;=AQA14,APM25&lt;=AQB14),APM25-AQA14,IF(AND(APK25&gt;AQA14,APM25&gt;AQB14),AQB14-APK25,0)))),0)),0)</f>
        <v>　</v>
      </c>
      <c r="AQB25" s="663"/>
      <c r="AQC25" s="664"/>
      <c r="AQD25" s="662" t="str">
        <f>IFERROR(IF(OR(APJ25="日",APJ25="祝",APJ25=0,APK25=""),"　",MAX(IF(AND(APK25&gt;AQG14,APM25&gt;AQE14),0,IF(AND(APK25&lt;=AQG14,APK25&gt;AQD14,APM25&gt;AQE14),AQG14-APK25,IF(AND(APK25&lt;=AQG14,APK25&lt;=AQD14,APM25&gt;AQE14),AQG14-AQD14,IF(AND(APK25&gt;AQD14,APM25&lt;=AQE14),APM25-APK25,IF(AND(APK25&lt;=AQD14,APM25&lt;=AQE14),APM25-AQD14,0))))),0)),0)</f>
        <v>　</v>
      </c>
      <c r="AQE25" s="663"/>
      <c r="AQF25" s="664"/>
      <c r="AQG25" s="662" t="str">
        <f>IFERROR(IF(OR(APJ25="日",APJ25="祝",APJ25=0,APK25=""),"　",MAX(IF(AND(APK25&lt;=AQG14,APM25&gt;AQH14),AQH14-AQG14,IF(APM25&lt;=AQH14,0,IF(AND(APK25&gt;AQG14,APM25&gt;AQH14),AQH14-APK25,0))),0)),0)</f>
        <v>　</v>
      </c>
      <c r="AQH25" s="663"/>
      <c r="AQI25" s="664"/>
      <c r="AQJ25" s="662" t="str">
        <f t="shared" si="20"/>
        <v>　</v>
      </c>
      <c r="AQK25" s="663"/>
      <c r="AQL25" s="664"/>
      <c r="AQM25" s="665" t="str">
        <f>IF(AQP25="×",TIME(0,0,0),IF(AQZ4="非常勤",APO25,AQA25))</f>
        <v>　</v>
      </c>
      <c r="AQN25" s="666"/>
      <c r="AQO25" s="667"/>
      <c r="AQP25" s="265"/>
      <c r="AQQ25" s="665" t="str">
        <f>IF(AQT25="×",TIME(0,0,0),IF(AQZ4="非常勤",APR25,AQD25))</f>
        <v>　</v>
      </c>
      <c r="AQR25" s="666"/>
      <c r="AQS25" s="667"/>
      <c r="AQT25" s="265"/>
      <c r="AQU25" s="665" t="str">
        <f>IF(AQX25="×",TIME(0,0,0),IF(AQZ4="非常勤",APU25,AQG25))</f>
        <v>　</v>
      </c>
      <c r="AQV25" s="666"/>
      <c r="AQW25" s="667"/>
      <c r="AQX25" s="265"/>
      <c r="AQY25" s="665" t="str">
        <f>IF(ARB25="×",TIME(0,0,0),IF(AQZ4="非常勤",APX25,AQJ25))</f>
        <v>　</v>
      </c>
      <c r="AQZ25" s="666"/>
      <c r="ARA25" s="667"/>
      <c r="ARB25" s="265"/>
      <c r="ARC25" s="720"/>
      <c r="ARD25" s="720"/>
      <c r="ARE25" s="668"/>
      <c r="ARF25" s="670"/>
      <c r="ARG25" s="669"/>
      <c r="ARH25" s="671"/>
      <c r="ARI25" s="672"/>
      <c r="ARJ25" s="672"/>
      <c r="ARK25" s="673"/>
      <c r="ARL25" s="263">
        <f>$A$25</f>
        <v>11</v>
      </c>
      <c r="ARM25" s="264" t="str">
        <f>$B$25</f>
        <v>日</v>
      </c>
      <c r="ARN25" s="660"/>
      <c r="ARO25" s="661"/>
      <c r="ARP25" s="660"/>
      <c r="ARQ25" s="661"/>
      <c r="ARR25" s="662" t="str">
        <f>IFERROR(IF(OR(ARM25="日",ARM25="祝",ARM25=0,ARN25=""),"　",MAX(IF(AND(ARN25&lt;=ARR14,ARP25&gt;ARS14),ARS14-ARR14,IF(AND(ARN25&gt;ARR14,ARP25&lt;=ARS14),ARP25-ARN25,IF(AND(ARN25&lt;=ARR14,ARP25&lt;=ARS14),ARP25-ARR14,IF(AND(ARN25&gt;ARR14,ARP25&gt;ARS14),ARS14-ARN25,0)))),0)),0)</f>
        <v>　</v>
      </c>
      <c r="ARS25" s="663"/>
      <c r="ART25" s="664"/>
      <c r="ARU25" s="662" t="str">
        <f>IFERROR(IF(OR(ARM25="日",ARM25="祝",ARM25=0,ARN25=""),"　",MAX(IF(AND(ARN25&gt;ARX14,ARP25&gt;ARV14),0,IF(AND(ARN25&lt;=ARX14,ARN25&gt;ARU14,ARP25&gt;ARV14),ARX14-ARN25,IF(AND(ARN25&lt;=ARX14,ARN25&lt;=ARU14,ARP25&gt;ARV14),ARX14-ARU14,IF(AND(ARN25&gt;ARU14,ARP25&lt;=ARV14),ARP25-ARN25,IF(AND(ARN25&lt;=ARU14,ARP25&lt;=ARV14),ARP25-ARU14,0))))),0)),0)</f>
        <v>　</v>
      </c>
      <c r="ARV25" s="663"/>
      <c r="ARW25" s="664"/>
      <c r="ARX25" s="662" t="str">
        <f>IFERROR(IF(OR(ARM25="日",ARM25="祝",ARM25=0,ARN25=""),"　",MAX(IF(AND(ARN25&lt;=ARX14,ARP25&gt;ARY14),ARY14-ARX14,IF(ARP25&lt;=ARY14,0,IF(AND(ARN25&gt;ARX14,ARP25&gt;ARY14),ARY14-ARN25,0))),0)),0)</f>
        <v>　</v>
      </c>
      <c r="ARY25" s="663"/>
      <c r="ARZ25" s="664"/>
      <c r="ASA25" s="662" t="str">
        <f>IFERROR(IF(OR(ARM25="日",ARM25="祝",ARM25=0,ARN25=""),"　",MAX(IF(ARN25&gt;ASA14,ARP25-ARN25,IF(ARN25&lt;=ASA14,ARP25-ASA14,0)),0)),0)</f>
        <v>　</v>
      </c>
      <c r="ASB25" s="663"/>
      <c r="ASC25" s="664"/>
      <c r="ASD25" s="662" t="str">
        <f>IFERROR(IF(OR(ARM25="日",ARM25="祝",ARM25=0,ARN25=""),"　",MAX(IF(AND(ARN25&lt;=ASD14,ARP25&gt;ASE14),ASE14-ASD14,IF(AND(ARN25&gt;ASD14,ARP25&lt;=ASE14),ARP25-ARN25,IF(AND(ARN25&lt;=ASD14,ARP25&lt;=ASE14),ARP25-ASD14,IF(AND(ARN25&gt;ASD14,ARP25&gt;ASE14),ASE14-ARN25,0)))),0)),0)</f>
        <v>　</v>
      </c>
      <c r="ASE25" s="663"/>
      <c r="ASF25" s="664"/>
      <c r="ASG25" s="662" t="str">
        <f>IFERROR(IF(OR(ARM25="日",ARM25="祝",ARM25=0,ARN25=""),"　",MAX(IF(AND(ARN25&gt;ASJ14,ARP25&gt;ASH14),0,IF(AND(ARN25&lt;=ASJ14,ARN25&gt;ASG14,ARP25&gt;ASH14),ASJ14-ARN25,IF(AND(ARN25&lt;=ASJ14,ARN25&lt;=ASG14,ARP25&gt;ASH14),ASJ14-ASG14,IF(AND(ARN25&gt;ASG14,ARP25&lt;=ASH14),ARP25-ARN25,IF(AND(ARN25&lt;=ASG14,ARP25&lt;=ASH14),ARP25-ASG14,0))))),0)),0)</f>
        <v>　</v>
      </c>
      <c r="ASH25" s="663"/>
      <c r="ASI25" s="664"/>
      <c r="ASJ25" s="662" t="str">
        <f>IFERROR(IF(OR(ARM25="日",ARM25="祝",ARM25=0,ARN25=""),"　",MAX(IF(AND(ARN25&lt;=ASJ14,ARP25&gt;ASK14),ASK14-ASJ14,IF(ARP25&lt;=ASK14,0,IF(AND(ARN25&gt;ASJ14,ARP25&gt;ASK14),ASK14-ARN25,0))),0)),0)</f>
        <v>　</v>
      </c>
      <c r="ASK25" s="663"/>
      <c r="ASL25" s="664"/>
      <c r="ASM25" s="662" t="str">
        <f t="shared" si="21"/>
        <v>　</v>
      </c>
      <c r="ASN25" s="663"/>
      <c r="ASO25" s="664"/>
      <c r="ASP25" s="665" t="str">
        <f>IF(ASS25="×",TIME(0,0,0),IF(ATC4="非常勤",ARR25,ASD25))</f>
        <v>　</v>
      </c>
      <c r="ASQ25" s="666"/>
      <c r="ASR25" s="667"/>
      <c r="ASS25" s="265"/>
      <c r="AST25" s="665" t="str">
        <f>IF(ASW25="×",TIME(0,0,0),IF(ATC4="非常勤",ARU25,ASG25))</f>
        <v>　</v>
      </c>
      <c r="ASU25" s="666"/>
      <c r="ASV25" s="667"/>
      <c r="ASW25" s="265"/>
      <c r="ASX25" s="665" t="str">
        <f>IF(ATA25="×",TIME(0,0,0),IF(ATC4="非常勤",ARX25,ASJ25))</f>
        <v>　</v>
      </c>
      <c r="ASY25" s="666"/>
      <c r="ASZ25" s="667"/>
      <c r="ATA25" s="265"/>
      <c r="ATB25" s="665" t="str">
        <f>IF(ATE25="×",TIME(0,0,0),IF(ATC4="非常勤",ASA25,ASM25))</f>
        <v>　</v>
      </c>
      <c r="ATC25" s="666"/>
      <c r="ATD25" s="667"/>
      <c r="ATE25" s="265"/>
      <c r="ATF25" s="720"/>
      <c r="ATG25" s="720"/>
      <c r="ATH25" s="668"/>
      <c r="ATI25" s="670"/>
      <c r="ATJ25" s="669"/>
      <c r="ATK25" s="671"/>
      <c r="ATL25" s="672"/>
      <c r="ATM25" s="672"/>
      <c r="ATN25" s="673"/>
      <c r="ATO25" s="263">
        <f>$A$25</f>
        <v>11</v>
      </c>
      <c r="ATP25" s="264" t="str">
        <f>$B$25</f>
        <v>日</v>
      </c>
      <c r="ATQ25" s="660"/>
      <c r="ATR25" s="661"/>
      <c r="ATS25" s="660"/>
      <c r="ATT25" s="661"/>
      <c r="ATU25" s="662" t="str">
        <f>IFERROR(IF(OR(ATP25="日",ATP25="祝",ATP25=0,ATQ25=""),"　",MAX(IF(AND(ATQ25&lt;=ATU14,ATS25&gt;ATV14),ATV14-ATU14,IF(AND(ATQ25&gt;ATU14,ATS25&lt;=ATV14),ATS25-ATQ25,IF(AND(ATQ25&lt;=ATU14,ATS25&lt;=ATV14),ATS25-ATU14,IF(AND(ATQ25&gt;ATU14,ATS25&gt;ATV14),ATV14-ATQ25,0)))),0)),0)</f>
        <v>　</v>
      </c>
      <c r="ATV25" s="663"/>
      <c r="ATW25" s="664"/>
      <c r="ATX25" s="662" t="str">
        <f>IFERROR(IF(OR(ATP25="日",ATP25="祝",ATP25=0,ATQ25=""),"　",MAX(IF(AND(ATQ25&gt;AUA14,ATS25&gt;ATY14),0,IF(AND(ATQ25&lt;=AUA14,ATQ25&gt;ATX14,ATS25&gt;ATY14),AUA14-ATQ25,IF(AND(ATQ25&lt;=AUA14,ATQ25&lt;=ATX14,ATS25&gt;ATY14),AUA14-ATX14,IF(AND(ATQ25&gt;ATX14,ATS25&lt;=ATY14),ATS25-ATQ25,IF(AND(ATQ25&lt;=ATX14,ATS25&lt;=ATY14),ATS25-ATX14,0))))),0)),0)</f>
        <v>　</v>
      </c>
      <c r="ATY25" s="663"/>
      <c r="ATZ25" s="664"/>
      <c r="AUA25" s="662" t="str">
        <f>IFERROR(IF(OR(ATP25="日",ATP25="祝",ATP25=0,ATQ25=""),"　",MAX(IF(AND(ATQ25&lt;=AUA14,ATS25&gt;AUB14),AUB14-AUA14,IF(ATS25&lt;=AUB14,0,IF(AND(ATQ25&gt;AUA14,ATS25&gt;AUB14),AUB14-ATQ25,0))),0)),0)</f>
        <v>　</v>
      </c>
      <c r="AUB25" s="663"/>
      <c r="AUC25" s="664"/>
      <c r="AUD25" s="662" t="str">
        <f>IFERROR(IF(OR(ATP25="日",ATP25="祝",ATP25=0,ATQ25=""),"　",MAX(IF(ATQ25&gt;AUD14,ATS25-ATQ25,IF(ATQ25&lt;=AUD14,ATS25-AUD14,0)),0)),0)</f>
        <v>　</v>
      </c>
      <c r="AUE25" s="663"/>
      <c r="AUF25" s="664"/>
      <c r="AUG25" s="662" t="str">
        <f>IFERROR(IF(OR(ATP25="日",ATP25="祝",ATP25=0,ATQ25=""),"　",MAX(IF(AND(ATQ25&lt;=AUG14,ATS25&gt;AUH14),AUH14-AUG14,IF(AND(ATQ25&gt;AUG14,ATS25&lt;=AUH14),ATS25-ATQ25,IF(AND(ATQ25&lt;=AUG14,ATS25&lt;=AUH14),ATS25-AUG14,IF(AND(ATQ25&gt;AUG14,ATS25&gt;AUH14),AUH14-ATQ25,0)))),0)),0)</f>
        <v>　</v>
      </c>
      <c r="AUH25" s="663"/>
      <c r="AUI25" s="664"/>
      <c r="AUJ25" s="662" t="str">
        <f>IFERROR(IF(OR(ATP25="日",ATP25="祝",ATP25=0,ATQ25=""),"　",MAX(IF(AND(ATQ25&gt;AUM14,ATS25&gt;AUK14),0,IF(AND(ATQ25&lt;=AUM14,ATQ25&gt;AUJ14,ATS25&gt;AUK14),AUM14-ATQ25,IF(AND(ATQ25&lt;=AUM14,ATQ25&lt;=AUJ14,ATS25&gt;AUK14),AUM14-AUJ14,IF(AND(ATQ25&gt;AUJ14,ATS25&lt;=AUK14),ATS25-ATQ25,IF(AND(ATQ25&lt;=AUJ14,ATS25&lt;=AUK14),ATS25-AUJ14,0))))),0)),0)</f>
        <v>　</v>
      </c>
      <c r="AUK25" s="663"/>
      <c r="AUL25" s="664"/>
      <c r="AUM25" s="662" t="str">
        <f>IFERROR(IF(OR(ATP25="日",ATP25="祝",ATP25=0,ATQ25=""),"　",MAX(IF(AND(ATQ25&lt;=AUM14,ATS25&gt;AUN14),AUN14-AUM14,IF(ATS25&lt;=AUN14,0,IF(AND(ATQ25&gt;AUM14,ATS25&gt;AUN14),AUN14-ATQ25,0))),0)),0)</f>
        <v>　</v>
      </c>
      <c r="AUN25" s="663"/>
      <c r="AUO25" s="664"/>
      <c r="AUP25" s="662" t="str">
        <f t="shared" si="22"/>
        <v>　</v>
      </c>
      <c r="AUQ25" s="663"/>
      <c r="AUR25" s="664"/>
      <c r="AUS25" s="665" t="str">
        <f>IF(AUV25="×",TIME(0,0,0),IF(AVF4="非常勤",ATU25,AUG25))</f>
        <v>　</v>
      </c>
      <c r="AUT25" s="666"/>
      <c r="AUU25" s="667"/>
      <c r="AUV25" s="265"/>
      <c r="AUW25" s="665" t="str">
        <f>IF(AUZ25="×",TIME(0,0,0),IF(AVF4="非常勤",ATX25,AUJ25))</f>
        <v>　</v>
      </c>
      <c r="AUX25" s="666"/>
      <c r="AUY25" s="667"/>
      <c r="AUZ25" s="265"/>
      <c r="AVA25" s="665" t="str">
        <f>IF(AVD25="×",TIME(0,0,0),IF(AVF4="非常勤",AUA25,AUM25))</f>
        <v>　</v>
      </c>
      <c r="AVB25" s="666"/>
      <c r="AVC25" s="667"/>
      <c r="AVD25" s="265"/>
      <c r="AVE25" s="665" t="str">
        <f>IF(AVH25="×",TIME(0,0,0),IF(AVF4="非常勤",AUD25,AUP25))</f>
        <v>　</v>
      </c>
      <c r="AVF25" s="666"/>
      <c r="AVG25" s="667"/>
      <c r="AVH25" s="265"/>
      <c r="AVI25" s="668"/>
      <c r="AVJ25" s="669"/>
      <c r="AVK25" s="668"/>
      <c r="AVL25" s="670"/>
      <c r="AVM25" s="669"/>
      <c r="AVN25" s="671"/>
      <c r="AVO25" s="672"/>
      <c r="AVP25" s="672"/>
      <c r="AVQ25" s="673"/>
      <c r="AVR25" s="263">
        <f>$A$25</f>
        <v>11</v>
      </c>
      <c r="AVS25" s="264" t="str">
        <f>$B$25</f>
        <v>日</v>
      </c>
      <c r="AVT25" s="660"/>
      <c r="AVU25" s="661"/>
      <c r="AVV25" s="660"/>
      <c r="AVW25" s="661"/>
      <c r="AVX25" s="662" t="str">
        <f>IFERROR(IF(OR(AVS25="日",AVS25="祝",AVS25=0,AVT25=""),"　",MAX(IF(AND(AVT25&lt;=AVX14,AVV25&gt;AVY14),AVY14-AVX14,IF(AND(AVT25&gt;AVX14,AVV25&lt;=AVY14),AVV25-AVT25,IF(AND(AVT25&lt;=AVX14,AVV25&lt;=AVY14),AVV25-AVX14,IF(AND(AVT25&gt;AVX14,AVV25&gt;AVY14),AVY14-AVT25,0)))),0)),0)</f>
        <v>　</v>
      </c>
      <c r="AVY25" s="663"/>
      <c r="AVZ25" s="664"/>
      <c r="AWA25" s="662" t="str">
        <f>IFERROR(IF(OR(AVS25="日",AVS25="祝",AVS25=0,AVT25=""),"　",MAX(IF(AND(AVT25&gt;AWD14,AVV25&gt;AWB14),0,IF(AND(AVT25&lt;=AWD14,AVT25&gt;AWA14,AVV25&gt;AWB14),AWD14-AVT25,IF(AND(AVT25&lt;=AWD14,AVT25&lt;=AWA14,AVV25&gt;AWB14),AWD14-AWA14,IF(AND(AVT25&gt;AWA14,AVV25&lt;=AWB14),AVV25-AVT25,IF(AND(AVT25&lt;=AWA14,AVV25&lt;=AWB14),AVV25-AWA14,0))))),0)),0)</f>
        <v>　</v>
      </c>
      <c r="AWB25" s="663"/>
      <c r="AWC25" s="664"/>
      <c r="AWD25" s="662" t="str">
        <f>IFERROR(IF(OR(AVS25="日",AVS25="祝",AVS25=0,AVT25=""),"　",MAX(IF(AND(AVT25&lt;=AWD14,AVV25&gt;AWE14),AWE14-AWD14,IF(AVV25&lt;=AWE14,0,IF(AND(AVT25&gt;AWD14,AVV25&gt;AWE14),AWE14-AVT25,0))),0)),0)</f>
        <v>　</v>
      </c>
      <c r="AWE25" s="663"/>
      <c r="AWF25" s="664"/>
      <c r="AWG25" s="662" t="str">
        <f>IFERROR(IF(OR(AVS25="日",AVS25="祝",AVS25=0,AVT25=""),"　",MAX(IF(AVT25&gt;AWG14,AVV25-AVT25,IF(AVT25&lt;=AWG14,AVV25-AWG14,0)),0)),0)</f>
        <v>　</v>
      </c>
      <c r="AWH25" s="663"/>
      <c r="AWI25" s="664"/>
      <c r="AWJ25" s="662" t="str">
        <f>IFERROR(IF(OR(AVS25="日",AVS25="祝",AVS25=0,AVT25=""),"　",MAX(IF(AND(AVT25&lt;=AWJ14,AVV25&gt;AWK14),AWK14-AWJ14,IF(AND(AVT25&gt;AWJ14,AVV25&lt;=AWK14),AVV25-AVT25,IF(AND(AVT25&lt;=AWJ14,AVV25&lt;=AWK14),AVV25-AWJ14,IF(AND(AVT25&gt;AWJ14,AVV25&gt;AWK14),AWK14-AVT25,0)))),0)),0)</f>
        <v>　</v>
      </c>
      <c r="AWK25" s="663"/>
      <c r="AWL25" s="664"/>
      <c r="AWM25" s="662" t="str">
        <f>IFERROR(IF(OR(AVS25="日",AVS25="祝",AVS25=0,AVT25=""),"　",MAX(IF(AND(AVT25&gt;AWP14,AVV25&gt;AWN14),0,IF(AND(AVT25&lt;=AWP14,AVT25&gt;AWM14,AVV25&gt;AWN14),AWP14-AVT25,IF(AND(AVT25&lt;=AWP14,AVT25&lt;=AWM14,AVV25&gt;AWN14),AWP14-AWM14,IF(AND(AVT25&gt;AWM14,AVV25&lt;=AWN14),AVV25-AVT25,IF(AND(AVT25&lt;=AWM14,AVV25&lt;=AWN14),AVV25-AWM14,0))))),0)),0)</f>
        <v>　</v>
      </c>
      <c r="AWN25" s="663"/>
      <c r="AWO25" s="664"/>
      <c r="AWP25" s="662" t="str">
        <f>IFERROR(IF(OR(AVS25="日",AVS25="祝",AVS25=0,AVT25=""),"　",MAX(IF(AND(AVT25&lt;=AWP14,AVV25&gt;AWQ14),AWQ14-AWP14,IF(AVV25&lt;=AWQ14,0,IF(AND(AVT25&gt;AWP14,AVV25&gt;AWQ14),AWQ14-AVT25,0))),0)),0)</f>
        <v>　</v>
      </c>
      <c r="AWQ25" s="663"/>
      <c r="AWR25" s="664"/>
      <c r="AWS25" s="662" t="str">
        <f t="shared" si="23"/>
        <v>　</v>
      </c>
      <c r="AWT25" s="663"/>
      <c r="AWU25" s="664"/>
      <c r="AWV25" s="665" t="str">
        <f>IF(AWY25="×",TIME(0,0,0),IF(AXI4="非常勤",AVX25,AWJ25))</f>
        <v>　</v>
      </c>
      <c r="AWW25" s="666"/>
      <c r="AWX25" s="667"/>
      <c r="AWY25" s="265"/>
      <c r="AWZ25" s="665" t="str">
        <f>IF(AXC25="×",TIME(0,0,0),IF(AXI4="非常勤",AWA25,AWM25))</f>
        <v>　</v>
      </c>
      <c r="AXA25" s="666"/>
      <c r="AXB25" s="667"/>
      <c r="AXC25" s="265"/>
      <c r="AXD25" s="665" t="str">
        <f>IF(AXG25="×",TIME(0,0,0),IF(AXI4="非常勤",AWD25,AWP25))</f>
        <v>　</v>
      </c>
      <c r="AXE25" s="666"/>
      <c r="AXF25" s="667"/>
      <c r="AXG25" s="265"/>
      <c r="AXH25" s="665" t="str">
        <f>IF(AXK25="×",TIME(0,0,0),IF(AXI4="非常勤",AWG25,AWS25))</f>
        <v>　</v>
      </c>
      <c r="AXI25" s="666"/>
      <c r="AXJ25" s="667"/>
      <c r="AXK25" s="265"/>
      <c r="AXL25" s="668"/>
      <c r="AXM25" s="669"/>
      <c r="AXN25" s="668"/>
      <c r="AXO25" s="670"/>
      <c r="AXP25" s="669"/>
      <c r="AXQ25" s="671"/>
      <c r="AXR25" s="672"/>
      <c r="AXS25" s="672"/>
      <c r="AXT25" s="673"/>
      <c r="AXU25" s="263">
        <f>$A$25</f>
        <v>11</v>
      </c>
      <c r="AXV25" s="264" t="str">
        <f>$B$25</f>
        <v>日</v>
      </c>
      <c r="AXW25" s="660"/>
      <c r="AXX25" s="661"/>
      <c r="AXY25" s="660"/>
      <c r="AXZ25" s="661"/>
      <c r="AYA25" s="662" t="str">
        <f>IFERROR(IF(OR(AXV25="日",AXV25="祝",AXV25=0,AXW25=""),"　",MAX(IF(AND(AXW25&lt;=AYA14,AXY25&gt;AYB14),AYB14-AYA14,IF(AND(AXW25&gt;AYA14,AXY25&lt;=AYB14),AXY25-AXW25,IF(AND(AXW25&lt;=AYA14,AXY25&lt;=AYB14),AXY25-AYA14,IF(AND(AXW25&gt;AYA14,AXY25&gt;AYB14),AYB14-AXW25,0)))),0)),0)</f>
        <v>　</v>
      </c>
      <c r="AYB25" s="663"/>
      <c r="AYC25" s="664"/>
      <c r="AYD25" s="662" t="str">
        <f>IFERROR(IF(OR(AXV25="日",AXV25="祝",AXV25=0,AXW25=""),"　",MAX(IF(AND(AXW25&gt;AYG14,AXY25&gt;AYE14),0,IF(AND(AXW25&lt;=AYG14,AXW25&gt;AYD14,AXY25&gt;AYE14),AYG14-AXW25,IF(AND(AXW25&lt;=AYG14,AXW25&lt;=AYD14,AXY25&gt;AYE14),AYG14-AYD14,IF(AND(AXW25&gt;AYD14,AXY25&lt;=AYE14),AXY25-AXW25,IF(AND(AXW25&lt;=AYD14,AXY25&lt;=AYE14),AXY25-AYD14,0))))),0)),0)</f>
        <v>　</v>
      </c>
      <c r="AYE25" s="663"/>
      <c r="AYF25" s="664"/>
      <c r="AYG25" s="662" t="str">
        <f>IFERROR(IF(OR(AXV25="日",AXV25="祝",AXV25=0,AXW25=""),"　",MAX(IF(AND(AXW25&lt;=AYG14,AXY25&gt;AYH14),AYH14-AYG14,IF(AXY25&lt;=AYH14,0,IF(AND(AXW25&gt;AYG14,AXY25&gt;AYH14),AYH14-AXW25,0))),0)),0)</f>
        <v>　</v>
      </c>
      <c r="AYH25" s="663"/>
      <c r="AYI25" s="664"/>
      <c r="AYJ25" s="662" t="str">
        <f>IFERROR(IF(OR(AXV25="日",AXV25="祝",AXV25=0,AXW25=""),"　",MAX(IF(AXW25&gt;AYJ14,AXY25-AXW25,IF(AXW25&lt;=AYJ14,AXY25-AYJ14,0)),0)),0)</f>
        <v>　</v>
      </c>
      <c r="AYK25" s="663"/>
      <c r="AYL25" s="664"/>
      <c r="AYM25" s="662" t="str">
        <f>IFERROR(IF(OR(AXV25="日",AXV25="祝",AXV25=0,AXW25=""),"　",MAX(IF(AND(AXW25&lt;=AYM14,AXY25&gt;AYN14),AYN14-AYM14,IF(AND(AXW25&gt;AYM14,AXY25&lt;=AYN14),AXY25-AXW25,IF(AND(AXW25&lt;=AYM14,AXY25&lt;=AYN14),AXY25-AYM14,IF(AND(AXW25&gt;AYM14,AXY25&gt;AYN14),AYN14-AXW25,0)))),0)),0)</f>
        <v>　</v>
      </c>
      <c r="AYN25" s="663"/>
      <c r="AYO25" s="664"/>
      <c r="AYP25" s="662" t="str">
        <f>IFERROR(IF(OR(AXV25="日",AXV25="祝",AXV25=0,AXW25=""),"　",MAX(IF(AND(AXW25&gt;AYS14,AXY25&gt;AYQ14),0,IF(AND(AXW25&lt;=AYS14,AXW25&gt;AYP14,AXY25&gt;AYQ14),AYS14-AXW25,IF(AND(AXW25&lt;=AYS14,AXW25&lt;=AYP14,AXY25&gt;AYQ14),AYS14-AYP14,IF(AND(AXW25&gt;AYP14,AXY25&lt;=AYQ14),AXY25-AXW25,IF(AND(AXW25&lt;=AYP14,AXY25&lt;=AYQ14),AXY25-AYP14,0))))),0)),0)</f>
        <v>　</v>
      </c>
      <c r="AYQ25" s="663"/>
      <c r="AYR25" s="664"/>
      <c r="AYS25" s="662" t="str">
        <f>IFERROR(IF(OR(AXV25="日",AXV25="祝",AXV25=0,AXW25=""),"　",MAX(IF(AND(AXW25&lt;=AYS14,AXY25&gt;AYT14),AYT14-AYS14,IF(AXY25&lt;=AYT14,0,IF(AND(AXW25&gt;AYS14,AXY25&gt;AYT14),AYT14-AXW25,0))),0)),0)</f>
        <v>　</v>
      </c>
      <c r="AYT25" s="663"/>
      <c r="AYU25" s="664"/>
      <c r="AYV25" s="662" t="str">
        <f t="shared" si="24"/>
        <v>　</v>
      </c>
      <c r="AYW25" s="663"/>
      <c r="AYX25" s="664"/>
      <c r="AYY25" s="665" t="str">
        <f>IF(AZB25="×",TIME(0,0,0),IF(AZL4="非常勤",AYA25,AYM25))</f>
        <v>　</v>
      </c>
      <c r="AYZ25" s="666"/>
      <c r="AZA25" s="667"/>
      <c r="AZB25" s="265"/>
      <c r="AZC25" s="665" t="str">
        <f>IF(AZF25="×",TIME(0,0,0),IF(AZL4="非常勤",AYD25,AYP25))</f>
        <v>　</v>
      </c>
      <c r="AZD25" s="666"/>
      <c r="AZE25" s="667"/>
      <c r="AZF25" s="265"/>
      <c r="AZG25" s="665" t="str">
        <f>IF(AZJ25="×",TIME(0,0,0),IF(AZL4="非常勤",AYG25,AYS25))</f>
        <v>　</v>
      </c>
      <c r="AZH25" s="666"/>
      <c r="AZI25" s="667"/>
      <c r="AZJ25" s="265"/>
      <c r="AZK25" s="665" t="str">
        <f>IF(AZN25="×",TIME(0,0,0),IF(AZL4="非常勤",AYJ25,AYV25))</f>
        <v>　</v>
      </c>
      <c r="AZL25" s="666"/>
      <c r="AZM25" s="667"/>
      <c r="AZN25" s="265"/>
      <c r="AZO25" s="668"/>
      <c r="AZP25" s="669"/>
      <c r="AZQ25" s="668"/>
      <c r="AZR25" s="670"/>
      <c r="AZS25" s="669"/>
      <c r="AZT25" s="671"/>
      <c r="AZU25" s="672"/>
      <c r="AZV25" s="672"/>
      <c r="AZW25" s="673"/>
      <c r="AZX25" s="263">
        <f>$A$25</f>
        <v>11</v>
      </c>
      <c r="AZY25" s="264" t="str">
        <f>$B$25</f>
        <v>日</v>
      </c>
      <c r="AZZ25" s="660"/>
      <c r="BAA25" s="661"/>
      <c r="BAB25" s="660"/>
      <c r="BAC25" s="661"/>
      <c r="BAD25" s="662" t="str">
        <f>IFERROR(IF(OR(AZY25="日",AZY25="祝",AZY25=0,AZZ25=""),"　",MAX(IF(AND(AZZ25&lt;=BAD14,BAB25&gt;BAE14),BAE14-BAD14,IF(AND(AZZ25&gt;BAD14,BAB25&lt;=BAE14),BAB25-AZZ25,IF(AND(AZZ25&lt;=BAD14,BAB25&lt;=BAE14),BAB25-BAD14,IF(AND(AZZ25&gt;BAD14,BAB25&gt;BAE14),BAE14-AZZ25,0)))),0)),0)</f>
        <v>　</v>
      </c>
      <c r="BAE25" s="663"/>
      <c r="BAF25" s="664"/>
      <c r="BAG25" s="662" t="str">
        <f>IFERROR(IF(OR(AZY25="日",AZY25="祝",AZY25=0,AZZ25=""),"　",MAX(IF(AND(AZZ25&gt;BAJ14,BAB25&gt;BAH14),0,IF(AND(AZZ25&lt;=BAJ14,AZZ25&gt;BAG14,BAB25&gt;BAH14),BAJ14-AZZ25,IF(AND(AZZ25&lt;=BAJ14,AZZ25&lt;=BAG14,BAB25&gt;BAH14),BAJ14-BAG14,IF(AND(AZZ25&gt;BAG14,BAB25&lt;=BAH14),BAB25-AZZ25,IF(AND(AZZ25&lt;=BAG14,BAB25&lt;=BAH14),BAB25-BAG14,0))))),0)),0)</f>
        <v>　</v>
      </c>
      <c r="BAH25" s="663"/>
      <c r="BAI25" s="664"/>
      <c r="BAJ25" s="662" t="str">
        <f>IFERROR(IF(OR(AZY25="日",AZY25="祝",AZY25=0,AZZ25=""),"　",MAX(IF(AND(AZZ25&lt;=BAJ14,BAB25&gt;BAK14),BAK14-BAJ14,IF(BAB25&lt;=BAK14,0,IF(AND(AZZ25&gt;BAJ14,BAB25&gt;BAK14),BAK14-AZZ25,0))),0)),0)</f>
        <v>　</v>
      </c>
      <c r="BAK25" s="663"/>
      <c r="BAL25" s="664"/>
      <c r="BAM25" s="662" t="str">
        <f>IFERROR(IF(OR(AZY25="日",AZY25="祝",AZY25=0,AZZ25=""),"　",MAX(IF(AZZ25&gt;BAM14,BAB25-AZZ25,IF(AZZ25&lt;=BAM14,BAB25-BAM14,0)),0)),0)</f>
        <v>　</v>
      </c>
      <c r="BAN25" s="663"/>
      <c r="BAO25" s="664"/>
      <c r="BAP25" s="662" t="str">
        <f>IFERROR(IF(OR(AZY25="日",AZY25="祝",AZY25=0,AZZ25=""),"　",MAX(IF(AND(AZZ25&lt;=BAP14,BAB25&gt;BAQ14),BAQ14-BAP14,IF(AND(AZZ25&gt;BAP14,BAB25&lt;=BAQ14),BAB25-AZZ25,IF(AND(AZZ25&lt;=BAP14,BAB25&lt;=BAQ14),BAB25-BAP14,IF(AND(AZZ25&gt;BAP14,BAB25&gt;BAQ14),BAQ14-AZZ25,0)))),0)),0)</f>
        <v>　</v>
      </c>
      <c r="BAQ25" s="663"/>
      <c r="BAR25" s="664"/>
      <c r="BAS25" s="662" t="str">
        <f>IFERROR(IF(OR(AZY25="日",AZY25="祝",AZY25=0,AZZ25=""),"　",MAX(IF(AND(AZZ25&gt;BAV14,BAB25&gt;BAT14),0,IF(AND(AZZ25&lt;=BAV14,AZZ25&gt;BAS14,BAB25&gt;BAT14),BAV14-AZZ25,IF(AND(AZZ25&lt;=BAV14,AZZ25&lt;=BAS14,BAB25&gt;BAT14),BAV14-BAS14,IF(AND(AZZ25&gt;BAS14,BAB25&lt;=BAT14),BAB25-AZZ25,IF(AND(AZZ25&lt;=BAS14,BAB25&lt;=BAT14),BAB25-BAS14,0))))),0)),0)</f>
        <v>　</v>
      </c>
      <c r="BAT25" s="663"/>
      <c r="BAU25" s="664"/>
      <c r="BAV25" s="662" t="str">
        <f>IFERROR(IF(OR(AZY25="日",AZY25="祝",AZY25=0,AZZ25=""),"　",MAX(IF(AND(AZZ25&lt;=BAV14,BAB25&gt;BAW14),BAW14-BAV14,IF(BAB25&lt;=BAW14,0,IF(AND(AZZ25&gt;BAV14,BAB25&gt;BAW14),BAW14-AZZ25,0))),0)),0)</f>
        <v>　</v>
      </c>
      <c r="BAW25" s="663"/>
      <c r="BAX25" s="664"/>
      <c r="BAY25" s="662" t="str">
        <f t="shared" si="25"/>
        <v>　</v>
      </c>
      <c r="BAZ25" s="663"/>
      <c r="BBA25" s="664"/>
      <c r="BBB25" s="665" t="str">
        <f>IF(BBE25="×",TIME(0,0,0),IF(BBO4="非常勤",BAD25,BAP25))</f>
        <v>　</v>
      </c>
      <c r="BBC25" s="666"/>
      <c r="BBD25" s="667"/>
      <c r="BBE25" s="265"/>
      <c r="BBF25" s="665" t="str">
        <f>IF(BBI25="×",TIME(0,0,0),IF(BBO4="非常勤",BAG25,BAS25))</f>
        <v>　</v>
      </c>
      <c r="BBG25" s="666"/>
      <c r="BBH25" s="667"/>
      <c r="BBI25" s="265"/>
      <c r="BBJ25" s="665" t="str">
        <f>IF(BBM25="×",TIME(0,0,0),IF(BBO4="非常勤",BAJ25,BAV25))</f>
        <v>　</v>
      </c>
      <c r="BBK25" s="666"/>
      <c r="BBL25" s="667"/>
      <c r="BBM25" s="265"/>
      <c r="BBN25" s="665" t="str">
        <f>IF(BBQ25="×",TIME(0,0,0),IF(BBO4="非常勤",BAM25,BAY25))</f>
        <v>　</v>
      </c>
      <c r="BBO25" s="666"/>
      <c r="BBP25" s="667"/>
      <c r="BBQ25" s="265"/>
      <c r="BBR25" s="668"/>
      <c r="BBS25" s="669"/>
      <c r="BBT25" s="668"/>
      <c r="BBU25" s="670"/>
      <c r="BBV25" s="669"/>
      <c r="BBW25" s="671"/>
      <c r="BBX25" s="672"/>
      <c r="BBY25" s="672"/>
      <c r="BBZ25" s="673"/>
      <c r="BCA25" s="263">
        <f>$A$25</f>
        <v>11</v>
      </c>
      <c r="BCB25" s="264" t="str">
        <f>$B$25</f>
        <v>日</v>
      </c>
      <c r="BCC25" s="660"/>
      <c r="BCD25" s="661"/>
      <c r="BCE25" s="660"/>
      <c r="BCF25" s="661"/>
      <c r="BCG25" s="662" t="str">
        <f>IFERROR(IF(OR(BCB25="日",BCB25="祝",BCB25=0,BCC25=""),"　",MAX(IF(AND(BCC25&lt;=BCG14,BCE25&gt;BCH14),BCH14-BCG14,IF(AND(BCC25&gt;BCG14,BCE25&lt;=BCH14),BCE25-BCC25,IF(AND(BCC25&lt;=BCG14,BCE25&lt;=BCH14),BCE25-BCG14,IF(AND(BCC25&gt;BCG14,BCE25&gt;BCH14),BCH14-BCC25,0)))),0)),0)</f>
        <v>　</v>
      </c>
      <c r="BCH25" s="663"/>
      <c r="BCI25" s="664"/>
      <c r="BCJ25" s="662" t="str">
        <f>IFERROR(IF(OR(BCB25="日",BCB25="祝",BCB25=0,BCC25=""),"　",MAX(IF(AND(BCC25&gt;BCM14,BCE25&gt;BCK14),0,IF(AND(BCC25&lt;=BCM14,BCC25&gt;BCJ14,BCE25&gt;BCK14),BCM14-BCC25,IF(AND(BCC25&lt;=BCM14,BCC25&lt;=BCJ14,BCE25&gt;BCK14),BCM14-BCJ14,IF(AND(BCC25&gt;BCJ14,BCE25&lt;=BCK14),BCE25-BCC25,IF(AND(BCC25&lt;=BCJ14,BCE25&lt;=BCK14),BCE25-BCJ14,0))))),0)),0)</f>
        <v>　</v>
      </c>
      <c r="BCK25" s="663"/>
      <c r="BCL25" s="664"/>
      <c r="BCM25" s="662" t="str">
        <f>IFERROR(IF(OR(BCB25="日",BCB25="祝",BCB25=0,BCC25=""),"　",MAX(IF(AND(BCC25&lt;=BCM14,BCE25&gt;BCN14),BCN14-BCM14,IF(BCE25&lt;=BCN14,0,IF(AND(BCC25&gt;BCM14,BCE25&gt;BCN14),BCN14-BCC25,0))),0)),0)</f>
        <v>　</v>
      </c>
      <c r="BCN25" s="663"/>
      <c r="BCO25" s="664"/>
      <c r="BCP25" s="662" t="str">
        <f>IFERROR(IF(OR(BCB25="日",BCB25="祝",BCB25=0,BCC25=""),"　",MAX(IF(BCC25&gt;BCP14,BCE25-BCC25,IF(BCC25&lt;=BCP14,BCE25-BCP14,0)),0)),0)</f>
        <v>　</v>
      </c>
      <c r="BCQ25" s="663"/>
      <c r="BCR25" s="664"/>
      <c r="BCS25" s="662" t="str">
        <f>IFERROR(IF(OR(BCB25="日",BCB25="祝",BCB25=0,BCC25=""),"　",MAX(IF(AND(BCC25&lt;=BCS14,BCE25&gt;BCT14),BCT14-BCS14,IF(AND(BCC25&gt;BCS14,BCE25&lt;=BCT14),BCE25-BCC25,IF(AND(BCC25&lt;=BCS14,BCE25&lt;=BCT14),BCE25-BCS14,IF(AND(BCC25&gt;BCS14,BCE25&gt;BCT14),BCT14-BCC25,0)))),0)),0)</f>
        <v>　</v>
      </c>
      <c r="BCT25" s="663"/>
      <c r="BCU25" s="664"/>
      <c r="BCV25" s="662" t="str">
        <f>IFERROR(IF(OR(BCB25="日",BCB25="祝",BCB25=0,BCC25=""),"　",MAX(IF(AND(BCC25&gt;BCY14,BCE25&gt;BCW14),0,IF(AND(BCC25&lt;=BCY14,BCC25&gt;BCV14,BCE25&gt;BCW14),BCY14-BCC25,IF(AND(BCC25&lt;=BCY14,BCC25&lt;=BCV14,BCE25&gt;BCW14),BCY14-BCV14,IF(AND(BCC25&gt;BCV14,BCE25&lt;=BCW14),BCE25-BCC25,IF(AND(BCC25&lt;=BCV14,BCE25&lt;=BCW14),BCE25-BCV14,0))))),0)),0)</f>
        <v>　</v>
      </c>
      <c r="BCW25" s="663"/>
      <c r="BCX25" s="664"/>
      <c r="BCY25" s="662" t="str">
        <f>IFERROR(IF(OR(BCB25="日",BCB25="祝",BCB25=0,BCC25=""),"　",MAX(IF(AND(BCC25&lt;=BCY14,BCE25&gt;BCZ14),BCZ14-BCY14,IF(BCE25&lt;=BCZ14,0,IF(AND(BCC25&gt;BCY14,BCE25&gt;BCZ14),BCZ14-BCC25,0))),0)),0)</f>
        <v>　</v>
      </c>
      <c r="BCZ25" s="663"/>
      <c r="BDA25" s="664"/>
      <c r="BDB25" s="662" t="str">
        <f t="shared" si="26"/>
        <v>　</v>
      </c>
      <c r="BDC25" s="663"/>
      <c r="BDD25" s="664"/>
      <c r="BDE25" s="665" t="str">
        <f>IF(BDH25="×",TIME(0,0,0),IF(BDR4="非常勤",BCG25,BCS25))</f>
        <v>　</v>
      </c>
      <c r="BDF25" s="666"/>
      <c r="BDG25" s="667"/>
      <c r="BDH25" s="265"/>
      <c r="BDI25" s="665" t="str">
        <f>IF(BDL25="×",TIME(0,0,0),IF(BDR4="非常勤",BCJ25,BCV25))</f>
        <v>　</v>
      </c>
      <c r="BDJ25" s="666"/>
      <c r="BDK25" s="667"/>
      <c r="BDL25" s="265"/>
      <c r="BDM25" s="665" t="str">
        <f>IF(BDP25="×",TIME(0,0,0),IF(BDR4="非常勤",BCM25,BCY25))</f>
        <v>　</v>
      </c>
      <c r="BDN25" s="666"/>
      <c r="BDO25" s="667"/>
      <c r="BDP25" s="265"/>
      <c r="BDQ25" s="665" t="str">
        <f>IF(BDT25="×",TIME(0,0,0),IF(BDR4="非常勤",BCP25,BDB25))</f>
        <v>　</v>
      </c>
      <c r="BDR25" s="666"/>
      <c r="BDS25" s="667"/>
      <c r="BDT25" s="265"/>
      <c r="BDU25" s="668"/>
      <c r="BDV25" s="669"/>
      <c r="BDW25" s="668"/>
      <c r="BDX25" s="670"/>
      <c r="BDY25" s="669"/>
      <c r="BDZ25" s="671"/>
      <c r="BEA25" s="672"/>
      <c r="BEB25" s="672"/>
      <c r="BEC25" s="673"/>
      <c r="BED25" s="263">
        <f>$A$25</f>
        <v>11</v>
      </c>
      <c r="BEE25" s="264" t="str">
        <f>$B$25</f>
        <v>日</v>
      </c>
      <c r="BEF25" s="660"/>
      <c r="BEG25" s="661"/>
      <c r="BEH25" s="660"/>
      <c r="BEI25" s="661"/>
      <c r="BEJ25" s="662" t="str">
        <f>IFERROR(IF(OR(BEE25="日",BEE25="祝",BEE25=0,BEF25=""),"　",MAX(IF(AND(BEF25&lt;=BEJ14,BEH25&gt;BEK14),BEK14-BEJ14,IF(AND(BEF25&gt;BEJ14,BEH25&lt;=BEK14),BEH25-BEF25,IF(AND(BEF25&lt;=BEJ14,BEH25&lt;=BEK14),BEH25-BEJ14,IF(AND(BEF25&gt;BEJ14,BEH25&gt;BEK14),BEK14-BEF25,0)))),0)),0)</f>
        <v>　</v>
      </c>
      <c r="BEK25" s="663"/>
      <c r="BEL25" s="664"/>
      <c r="BEM25" s="662" t="str">
        <f>IFERROR(IF(OR(BEE25="日",BEE25="祝",BEE25=0,BEF25=""),"　",MAX(IF(AND(BEF25&gt;BEP14,BEH25&gt;BEN14),0,IF(AND(BEF25&lt;=BEP14,BEF25&gt;BEM14,BEH25&gt;BEN14),BEP14-BEF25,IF(AND(BEF25&lt;=BEP14,BEF25&lt;=BEM14,BEH25&gt;BEN14),BEP14-BEM14,IF(AND(BEF25&gt;BEM14,BEH25&lt;=BEN14),BEH25-BEF25,IF(AND(BEF25&lt;=BEM14,BEH25&lt;=BEN14),BEH25-BEM14,0))))),0)),0)</f>
        <v>　</v>
      </c>
      <c r="BEN25" s="663"/>
      <c r="BEO25" s="664"/>
      <c r="BEP25" s="662" t="str">
        <f>IFERROR(IF(OR(BEE25="日",BEE25="祝",BEE25=0,BEF25=""),"　",MAX(IF(AND(BEF25&lt;=BEP14,BEH25&gt;BEQ14),BEQ14-BEP14,IF(BEH25&lt;=BEQ14,0,IF(AND(BEF25&gt;BEP14,BEH25&gt;BEQ14),BEQ14-BEF25,0))),0)),0)</f>
        <v>　</v>
      </c>
      <c r="BEQ25" s="663"/>
      <c r="BER25" s="664"/>
      <c r="BES25" s="662" t="str">
        <f>IFERROR(IF(OR(BEE25="日",BEE25="祝",BEE25=0,BEF25=""),"　",MAX(IF(BEF25&gt;BES14,BEH25-BEF25,IF(BEF25&lt;=BES14,BEH25-BES14,0)),0)),0)</f>
        <v>　</v>
      </c>
      <c r="BET25" s="663"/>
      <c r="BEU25" s="664"/>
      <c r="BEV25" s="662" t="str">
        <f>IFERROR(IF(OR(BEE25="日",BEE25="祝",BEE25=0,BEF25=""),"　",MAX(IF(AND(BEF25&lt;=BEV14,BEH25&gt;BEW14),BEW14-BEV14,IF(AND(BEF25&gt;BEV14,BEH25&lt;=BEW14),BEH25-BEF25,IF(AND(BEF25&lt;=BEV14,BEH25&lt;=BEW14),BEH25-BEV14,IF(AND(BEF25&gt;BEV14,BEH25&gt;BEW14),BEW14-BEF25,0)))),0)),0)</f>
        <v>　</v>
      </c>
      <c r="BEW25" s="663"/>
      <c r="BEX25" s="664"/>
      <c r="BEY25" s="662" t="str">
        <f>IFERROR(IF(OR(BEE25="日",BEE25="祝",BEE25=0,BEF25=""),"　",MAX(IF(AND(BEF25&gt;BFB14,BEH25&gt;BEZ14),0,IF(AND(BEF25&lt;=BFB14,BEF25&gt;BEY14,BEH25&gt;BEZ14),BFB14-BEF25,IF(AND(BEF25&lt;=BFB14,BEF25&lt;=BEY14,BEH25&gt;BEZ14),BFB14-BEY14,IF(AND(BEF25&gt;BEY14,BEH25&lt;=BEZ14),BEH25-BEF25,IF(AND(BEF25&lt;=BEY14,BEH25&lt;=BEZ14),BEH25-BEY14,0))))),0)),0)</f>
        <v>　</v>
      </c>
      <c r="BEZ25" s="663"/>
      <c r="BFA25" s="664"/>
      <c r="BFB25" s="662" t="str">
        <f>IFERROR(IF(OR(BEE25="日",BEE25="祝",BEE25=0,BEF25=""),"　",MAX(IF(AND(BEF25&lt;=BFB14,BEH25&gt;BFC14),BFC14-BFB14,IF(BEH25&lt;=BFC14,0,IF(AND(BEF25&gt;BFB14,BEH25&gt;BFC14),BFC14-BEF25,0))),0)),0)</f>
        <v>　</v>
      </c>
      <c r="BFC25" s="663"/>
      <c r="BFD25" s="664"/>
      <c r="BFE25" s="662" t="str">
        <f t="shared" si="27"/>
        <v>　</v>
      </c>
      <c r="BFF25" s="663"/>
      <c r="BFG25" s="664"/>
      <c r="BFH25" s="665" t="str">
        <f>IF(BFK25="×",TIME(0,0,0),IF(BFU4="非常勤",BEJ25,BEV25))</f>
        <v>　</v>
      </c>
      <c r="BFI25" s="666"/>
      <c r="BFJ25" s="667"/>
      <c r="BFK25" s="265"/>
      <c r="BFL25" s="665" t="str">
        <f>IF(BFO25="×",TIME(0,0,0),IF(BFU4="非常勤",BEM25,BEY25))</f>
        <v>　</v>
      </c>
      <c r="BFM25" s="666"/>
      <c r="BFN25" s="667"/>
      <c r="BFO25" s="265"/>
      <c r="BFP25" s="665" t="str">
        <f>IF(BFS25="×",TIME(0,0,0),IF(BFU4="非常勤",BEP25,BFB25))</f>
        <v>　</v>
      </c>
      <c r="BFQ25" s="666"/>
      <c r="BFR25" s="667"/>
      <c r="BFS25" s="265"/>
      <c r="BFT25" s="665" t="str">
        <f>IF(BFW25="×",TIME(0,0,0),IF(BFU4="非常勤",BES25,BFE25))</f>
        <v>　</v>
      </c>
      <c r="BFU25" s="666"/>
      <c r="BFV25" s="667"/>
      <c r="BFW25" s="265"/>
      <c r="BFX25" s="668"/>
      <c r="BFY25" s="669"/>
      <c r="BFZ25" s="668"/>
      <c r="BGA25" s="670"/>
      <c r="BGB25" s="669"/>
      <c r="BGC25" s="671"/>
      <c r="BGD25" s="672"/>
      <c r="BGE25" s="672"/>
      <c r="BGF25" s="673"/>
      <c r="BGG25" s="263">
        <f>$A$25</f>
        <v>11</v>
      </c>
      <c r="BGH25" s="264" t="str">
        <f>$B$25</f>
        <v>日</v>
      </c>
      <c r="BGI25" s="660"/>
      <c r="BGJ25" s="661"/>
      <c r="BGK25" s="660"/>
      <c r="BGL25" s="661"/>
      <c r="BGM25" s="662" t="str">
        <f>IFERROR(IF(OR(BGH25="日",BGH25="祝",BGH25=0,BGI25=""),"　",MAX(IF(AND(BGI25&lt;=BGM14,BGK25&gt;BGN14),BGN14-BGM14,IF(AND(BGI25&gt;BGM14,BGK25&lt;=BGN14),BGK25-BGI25,IF(AND(BGI25&lt;=BGM14,BGK25&lt;=BGN14),BGK25-BGM14,IF(AND(BGI25&gt;BGM14,BGK25&gt;BGN14),BGN14-BGI25,0)))),0)),0)</f>
        <v>　</v>
      </c>
      <c r="BGN25" s="663"/>
      <c r="BGO25" s="664"/>
      <c r="BGP25" s="662" t="str">
        <f>IFERROR(IF(OR(BGH25="日",BGH25="祝",BGH25=0,BGI25=""),"　",MAX(IF(AND(BGI25&gt;BGS14,BGK25&gt;BGQ14),0,IF(AND(BGI25&lt;=BGS14,BGI25&gt;BGP14,BGK25&gt;BGQ14),BGS14-BGI25,IF(AND(BGI25&lt;=BGS14,BGI25&lt;=BGP14,BGK25&gt;BGQ14),BGS14-BGP14,IF(AND(BGI25&gt;BGP14,BGK25&lt;=BGQ14),BGK25-BGI25,IF(AND(BGI25&lt;=BGP14,BGK25&lt;=BGQ14),BGK25-BGP14,0))))),0)),0)</f>
        <v>　</v>
      </c>
      <c r="BGQ25" s="663"/>
      <c r="BGR25" s="664"/>
      <c r="BGS25" s="662" t="str">
        <f>IFERROR(IF(OR(BGH25="日",BGH25="祝",BGH25=0,BGI25=""),"　",MAX(IF(AND(BGI25&lt;=BGS14,BGK25&gt;BGT14),BGT14-BGS14,IF(BGK25&lt;=BGT14,0,IF(AND(BGI25&gt;BGS14,BGK25&gt;BGT14),BGT14-BGI25,0))),0)),0)</f>
        <v>　</v>
      </c>
      <c r="BGT25" s="663"/>
      <c r="BGU25" s="664"/>
      <c r="BGV25" s="662" t="str">
        <f>IFERROR(IF(OR(BGH25="日",BGH25="祝",BGH25=0,BGI25=""),"　",MAX(IF(BGI25&gt;BGV14,BGK25-BGI25,IF(BGI25&lt;=BGV14,BGK25-BGV14,0)),0)),0)</f>
        <v>　</v>
      </c>
      <c r="BGW25" s="663"/>
      <c r="BGX25" s="664"/>
      <c r="BGY25" s="662" t="str">
        <f>IFERROR(IF(OR(BGH25="日",BGH25="祝",BGH25=0,BGI25=""),"　",MAX(IF(AND(BGI25&lt;=BGY14,BGK25&gt;BGZ14),BGZ14-BGY14,IF(AND(BGI25&gt;BGY14,BGK25&lt;=BGZ14),BGK25-BGI25,IF(AND(BGI25&lt;=BGY14,BGK25&lt;=BGZ14),BGK25-BGY14,IF(AND(BGI25&gt;BGY14,BGK25&gt;BGZ14),BGZ14-BGI25,0)))),0)),0)</f>
        <v>　</v>
      </c>
      <c r="BGZ25" s="663"/>
      <c r="BHA25" s="664"/>
      <c r="BHB25" s="662" t="str">
        <f>IFERROR(IF(OR(BGH25="日",BGH25="祝",BGH25=0,BGI25=""),"　",MAX(IF(AND(BGI25&gt;BHE14,BGK25&gt;BHC14),0,IF(AND(BGI25&lt;=BHE14,BGI25&gt;BHB14,BGK25&gt;BHC14),BHE14-BGI25,IF(AND(BGI25&lt;=BHE14,BGI25&lt;=BHB14,BGK25&gt;BHC14),BHE14-BHB14,IF(AND(BGI25&gt;BHB14,BGK25&lt;=BHC14),BGK25-BGI25,IF(AND(BGI25&lt;=BHB14,BGK25&lt;=BHC14),BGK25-BHB14,0))))),0)),0)</f>
        <v>　</v>
      </c>
      <c r="BHC25" s="663"/>
      <c r="BHD25" s="664"/>
      <c r="BHE25" s="662" t="str">
        <f>IFERROR(IF(OR(BGH25="日",BGH25="祝",BGH25=0,BGI25=""),"　",MAX(IF(AND(BGI25&lt;=BHE14,BGK25&gt;BHF14),BHF14-BHE14,IF(BGK25&lt;=BHF14,0,IF(AND(BGI25&gt;BHE14,BGK25&gt;BHF14),BHF14-BGI25,0))),0)),0)</f>
        <v>　</v>
      </c>
      <c r="BHF25" s="663"/>
      <c r="BHG25" s="664"/>
      <c r="BHH25" s="662" t="str">
        <f t="shared" si="28"/>
        <v>　</v>
      </c>
      <c r="BHI25" s="663"/>
      <c r="BHJ25" s="664"/>
      <c r="BHK25" s="665" t="str">
        <f>IF(BHN25="×",TIME(0,0,0),IF(BHX4="非常勤",BGM25,BGY25))</f>
        <v>　</v>
      </c>
      <c r="BHL25" s="666"/>
      <c r="BHM25" s="667"/>
      <c r="BHN25" s="265"/>
      <c r="BHO25" s="665" t="str">
        <f>IF(BHR25="×",TIME(0,0,0),IF(BHX4="非常勤",BGP25,BHB25))</f>
        <v>　</v>
      </c>
      <c r="BHP25" s="666"/>
      <c r="BHQ25" s="667"/>
      <c r="BHR25" s="265"/>
      <c r="BHS25" s="665" t="str">
        <f>IF(BHV25="×",TIME(0,0,0),IF(BHX4="非常勤",BGS25,BHE25))</f>
        <v>　</v>
      </c>
      <c r="BHT25" s="666"/>
      <c r="BHU25" s="667"/>
      <c r="BHV25" s="265"/>
      <c r="BHW25" s="665" t="str">
        <f>IF(BHZ25="×",TIME(0,0,0),IF(BHX4="非常勤",BGV25,BHH25))</f>
        <v>　</v>
      </c>
      <c r="BHX25" s="666"/>
      <c r="BHY25" s="667"/>
      <c r="BHZ25" s="265"/>
      <c r="BIA25" s="668"/>
      <c r="BIB25" s="669"/>
      <c r="BIC25" s="668"/>
      <c r="BID25" s="670"/>
      <c r="BIE25" s="669"/>
      <c r="BIF25" s="671"/>
      <c r="BIG25" s="672"/>
      <c r="BIH25" s="672"/>
      <c r="BII25" s="673"/>
      <c r="BIJ25" s="263">
        <f>$A$25</f>
        <v>11</v>
      </c>
      <c r="BIK25" s="264" t="str">
        <f>$B$25</f>
        <v>日</v>
      </c>
      <c r="BIL25" s="660"/>
      <c r="BIM25" s="661"/>
      <c r="BIN25" s="660"/>
      <c r="BIO25" s="661"/>
      <c r="BIP25" s="662" t="str">
        <f>IFERROR(IF(OR(BIK25="日",BIK25="祝",BIK25=0,BIL25=""),"　",MAX(IF(AND(BIL25&lt;=BIP14,BIN25&gt;BIQ14),BIQ14-BIP14,IF(AND(BIL25&gt;BIP14,BIN25&lt;=BIQ14),BIN25-BIL25,IF(AND(BIL25&lt;=BIP14,BIN25&lt;=BIQ14),BIN25-BIP14,IF(AND(BIL25&gt;BIP14,BIN25&gt;BIQ14),BIQ14-BIL25,0)))),0)),0)</f>
        <v>　</v>
      </c>
      <c r="BIQ25" s="663"/>
      <c r="BIR25" s="664"/>
      <c r="BIS25" s="662" t="str">
        <f>IFERROR(IF(OR(BIK25="日",BIK25="祝",BIK25=0,BIL25=""),"　",MAX(IF(AND(BIL25&gt;BIV14,BIN25&gt;BIT14),0,IF(AND(BIL25&lt;=BIV14,BIL25&gt;BIS14,BIN25&gt;BIT14),BIV14-BIL25,IF(AND(BIL25&lt;=BIV14,BIL25&lt;=BIS14,BIN25&gt;BIT14),BIV14-BIS14,IF(AND(BIL25&gt;BIS14,BIN25&lt;=BIT14),BIN25-BIL25,IF(AND(BIL25&lt;=BIS14,BIN25&lt;=BIT14),BIN25-BIS14,0))))),0)),0)</f>
        <v>　</v>
      </c>
      <c r="BIT25" s="663"/>
      <c r="BIU25" s="664"/>
      <c r="BIV25" s="662" t="str">
        <f>IFERROR(IF(OR(BIK25="日",BIK25="祝",BIK25=0,BIL25=""),"　",MAX(IF(AND(BIL25&lt;=BIV14,BIN25&gt;BIW14),BIW14-BIV14,IF(BIN25&lt;=BIW14,0,IF(AND(BIL25&gt;BIV14,BIN25&gt;BIW14),BIW14-BIL25,0))),0)),0)</f>
        <v>　</v>
      </c>
      <c r="BIW25" s="663"/>
      <c r="BIX25" s="664"/>
      <c r="BIY25" s="662" t="str">
        <f>IFERROR(IF(OR(BIK25="日",BIK25="祝",BIK25=0,BIL25=""),"　",MAX(IF(BIL25&gt;BIY14,BIN25-BIL25,IF(BIL25&lt;=BIY14,BIN25-BIY14,0)),0)),0)</f>
        <v>　</v>
      </c>
      <c r="BIZ25" s="663"/>
      <c r="BJA25" s="664"/>
      <c r="BJB25" s="662" t="str">
        <f>IFERROR(IF(OR(BIK25="日",BIK25="祝",BIK25=0,BIL25=""),"　",MAX(IF(AND(BIL25&lt;=BJB14,BIN25&gt;BJC14),BJC14-BJB14,IF(AND(BIL25&gt;BJB14,BIN25&lt;=BJC14),BIN25-BIL25,IF(AND(BIL25&lt;=BJB14,BIN25&lt;=BJC14),BIN25-BJB14,IF(AND(BIL25&gt;BJB14,BIN25&gt;BJC14),BJC14-BIL25,0)))),0)),0)</f>
        <v>　</v>
      </c>
      <c r="BJC25" s="663"/>
      <c r="BJD25" s="664"/>
      <c r="BJE25" s="662" t="str">
        <f>IFERROR(IF(OR(BIK25="日",BIK25="祝",BIK25=0,BIL25=""),"　",MAX(IF(AND(BIL25&gt;BJH14,BIN25&gt;BJF14),0,IF(AND(BIL25&lt;=BJH14,BIL25&gt;BJE14,BIN25&gt;BJF14),BJH14-BIL25,IF(AND(BIL25&lt;=BJH14,BIL25&lt;=BJE14,BIN25&gt;BJF14),BJH14-BJE14,IF(AND(BIL25&gt;BJE14,BIN25&lt;=BJF14),BIN25-BIL25,IF(AND(BIL25&lt;=BJE14,BIN25&lt;=BJF14),BIN25-BJE14,0))))),0)),0)</f>
        <v>　</v>
      </c>
      <c r="BJF25" s="663"/>
      <c r="BJG25" s="664"/>
      <c r="BJH25" s="662" t="str">
        <f>IFERROR(IF(OR(BIK25="日",BIK25="祝",BIK25=0,BIL25=""),"　",MAX(IF(AND(BIL25&lt;=BJH14,BIN25&gt;BJI14),BJI14-BJH14,IF(BIN25&lt;=BJI14,0,IF(AND(BIL25&gt;BJH14,BIN25&gt;BJI14),BJI14-BIL25,0))),0)),0)</f>
        <v>　</v>
      </c>
      <c r="BJI25" s="663"/>
      <c r="BJJ25" s="664"/>
      <c r="BJK25" s="662" t="str">
        <f t="shared" si="29"/>
        <v>　</v>
      </c>
      <c r="BJL25" s="663"/>
      <c r="BJM25" s="664"/>
      <c r="BJN25" s="665" t="str">
        <f>IF(BJQ25="×",TIME(0,0,0),IF(BKA4="非常勤",BIP25,BJB25))</f>
        <v>　</v>
      </c>
      <c r="BJO25" s="666"/>
      <c r="BJP25" s="667"/>
      <c r="BJQ25" s="265"/>
      <c r="BJR25" s="665" t="str">
        <f>IF(BJU25="×",TIME(0,0,0),IF(BKA4="非常勤",BIS25,BJE25))</f>
        <v>　</v>
      </c>
      <c r="BJS25" s="666"/>
      <c r="BJT25" s="667"/>
      <c r="BJU25" s="265"/>
      <c r="BJV25" s="665" t="str">
        <f>IF(BJY25="×",TIME(0,0,0),IF(BKA4="非常勤",BIV25,BJH25))</f>
        <v>　</v>
      </c>
      <c r="BJW25" s="666"/>
      <c r="BJX25" s="667"/>
      <c r="BJY25" s="265"/>
      <c r="BJZ25" s="665" t="str">
        <f>IF(BKC25="×",TIME(0,0,0),IF(BKA4="非常勤",BIY25,BJK25))</f>
        <v>　</v>
      </c>
      <c r="BKA25" s="666"/>
      <c r="BKB25" s="667"/>
      <c r="BKC25" s="265"/>
      <c r="BKD25" s="668"/>
      <c r="BKE25" s="669"/>
      <c r="BKF25" s="668"/>
      <c r="BKG25" s="670"/>
      <c r="BKH25" s="669"/>
      <c r="BKI25" s="671"/>
      <c r="BKJ25" s="672"/>
      <c r="BKK25" s="672"/>
      <c r="BKL25" s="673"/>
      <c r="BKM25" s="263">
        <f>$A$25</f>
        <v>11</v>
      </c>
      <c r="BKN25" s="264" t="str">
        <f>$B$25</f>
        <v>日</v>
      </c>
      <c r="BKO25" s="660"/>
      <c r="BKP25" s="661"/>
      <c r="BKQ25" s="660"/>
      <c r="BKR25" s="661"/>
      <c r="BKS25" s="662" t="str">
        <f>IFERROR(IF(OR(BKN25="日",BKN25="祝",BKN25=0,BKO25=""),"　",MAX(IF(AND(BKO25&lt;=BKS14,BKQ25&gt;BKT14),BKT14-BKS14,IF(AND(BKO25&gt;BKS14,BKQ25&lt;=BKT14),BKQ25-BKO25,IF(AND(BKO25&lt;=BKS14,BKQ25&lt;=BKT14),BKQ25-BKS14,IF(AND(BKO25&gt;BKS14,BKQ25&gt;BKT14),BKT14-BKO25,0)))),0)),0)</f>
        <v>　</v>
      </c>
      <c r="BKT25" s="663"/>
      <c r="BKU25" s="664"/>
      <c r="BKV25" s="662" t="str">
        <f>IFERROR(IF(OR(BKN25="日",BKN25="祝",BKN25=0,BKO25=""),"　",MAX(IF(AND(BKO25&gt;BKY14,BKQ25&gt;BKW14),0,IF(AND(BKO25&lt;=BKY14,BKO25&gt;BKV14,BKQ25&gt;BKW14),BKY14-BKO25,IF(AND(BKO25&lt;=BKY14,BKO25&lt;=BKV14,BKQ25&gt;BKW14),BKY14-BKV14,IF(AND(BKO25&gt;BKV14,BKQ25&lt;=BKW14),BKQ25-BKO25,IF(AND(BKO25&lt;=BKV14,BKQ25&lt;=BKW14),BKQ25-BKV14,0))))),0)),0)</f>
        <v>　</v>
      </c>
      <c r="BKW25" s="663"/>
      <c r="BKX25" s="664"/>
      <c r="BKY25" s="662" t="str">
        <f>IFERROR(IF(OR(BKN25="日",BKN25="祝",BKN25=0,BKO25=""),"　",MAX(IF(AND(BKO25&lt;=BKY14,BKQ25&gt;BKZ14),BKZ14-BKY14,IF(BKQ25&lt;=BKZ14,0,IF(AND(BKO25&gt;BKY14,BKQ25&gt;BKZ14),BKZ14-BKO25,0))),0)),0)</f>
        <v>　</v>
      </c>
      <c r="BKZ25" s="663"/>
      <c r="BLA25" s="664"/>
      <c r="BLB25" s="662" t="str">
        <f>IFERROR(IF(OR(BKN25="日",BKN25="祝",BKN25=0,BKO25=""),"　",MAX(IF(BKO25&gt;BLB14,BKQ25-BKO25,IF(BKO25&lt;=BLB14,BKQ25-BLB14,0)),0)),0)</f>
        <v>　</v>
      </c>
      <c r="BLC25" s="663"/>
      <c r="BLD25" s="664"/>
      <c r="BLE25" s="662" t="str">
        <f>IFERROR(IF(OR(BKN25="日",BKN25="祝",BKN25=0,BKO25=""),"　",MAX(IF(AND(BKO25&lt;=BLE14,BKQ25&gt;BLF14),BLF14-BLE14,IF(AND(BKO25&gt;BLE14,BKQ25&lt;=BLF14),BKQ25-BKO25,IF(AND(BKO25&lt;=BLE14,BKQ25&lt;=BLF14),BKQ25-BLE14,IF(AND(BKO25&gt;BLE14,BKQ25&gt;BLF14),BLF14-BKO25,0)))),0)),0)</f>
        <v>　</v>
      </c>
      <c r="BLF25" s="663"/>
      <c r="BLG25" s="664"/>
      <c r="BLH25" s="662" t="str">
        <f>IFERROR(IF(OR(BKN25="日",BKN25="祝",BKN25=0,BKO25=""),"　",MAX(IF(AND(BKO25&gt;BLK14,BKQ25&gt;BLI14),0,IF(AND(BKO25&lt;=BLK14,BKO25&gt;BLH14,BKQ25&gt;BLI14),BLK14-BKO25,IF(AND(BKO25&lt;=BLK14,BKO25&lt;=BLH14,BKQ25&gt;BLI14),BLK14-BLH14,IF(AND(BKO25&gt;BLH14,BKQ25&lt;=BLI14),BKQ25-BKO25,IF(AND(BKO25&lt;=BLH14,BKQ25&lt;=BLI14),BKQ25-BLH14,0))))),0)),0)</f>
        <v>　</v>
      </c>
      <c r="BLI25" s="663"/>
      <c r="BLJ25" s="664"/>
      <c r="BLK25" s="662" t="str">
        <f>IFERROR(IF(OR(BKN25="日",BKN25="祝",BKN25=0,BKO25=""),"　",MAX(IF(AND(BKO25&lt;=BLK14,BKQ25&gt;BLL14),BLL14-BLK14,IF(BKQ25&lt;=BLL14,0,IF(AND(BKO25&gt;BLK14,BKQ25&gt;BLL14),BLL14-BKO25,0))),0)),0)</f>
        <v>　</v>
      </c>
      <c r="BLL25" s="663"/>
      <c r="BLM25" s="664"/>
      <c r="BLN25" s="662" t="str">
        <f t="shared" si="30"/>
        <v>　</v>
      </c>
      <c r="BLO25" s="663"/>
      <c r="BLP25" s="664"/>
      <c r="BLQ25" s="665" t="str">
        <f>IF(BLT25="×",TIME(0,0,0),IF(BMD4="非常勤",BKS25,BLE25))</f>
        <v>　</v>
      </c>
      <c r="BLR25" s="666"/>
      <c r="BLS25" s="667"/>
      <c r="BLT25" s="265"/>
      <c r="BLU25" s="665" t="str">
        <f>IF(BLX25="×",TIME(0,0,0),IF(BMD4="非常勤",BKV25,BLH25))</f>
        <v>　</v>
      </c>
      <c r="BLV25" s="666"/>
      <c r="BLW25" s="667"/>
      <c r="BLX25" s="265"/>
      <c r="BLY25" s="665" t="str">
        <f>IF(BMB25="×",TIME(0,0,0),IF(BMD4="非常勤",BKY25,BLK25))</f>
        <v>　</v>
      </c>
      <c r="BLZ25" s="666"/>
      <c r="BMA25" s="667"/>
      <c r="BMB25" s="265"/>
      <c r="BMC25" s="665" t="str">
        <f>IF(BMF25="×",TIME(0,0,0),IF(BMD4="非常勤",BLB25,BLN25))</f>
        <v>　</v>
      </c>
      <c r="BMD25" s="666"/>
      <c r="BME25" s="667"/>
      <c r="BMF25" s="265"/>
      <c r="BMG25" s="668"/>
      <c r="BMH25" s="669"/>
      <c r="BMI25" s="668"/>
      <c r="BMJ25" s="670"/>
      <c r="BMK25" s="669"/>
      <c r="BML25" s="671"/>
      <c r="BMM25" s="672"/>
      <c r="BMN25" s="672"/>
      <c r="BMO25" s="673"/>
      <c r="BMP25" s="263">
        <f>$A$25</f>
        <v>11</v>
      </c>
      <c r="BMQ25" s="264" t="str">
        <f>$B$25</f>
        <v>日</v>
      </c>
      <c r="BMR25" s="660"/>
      <c r="BMS25" s="661"/>
      <c r="BMT25" s="660"/>
      <c r="BMU25" s="661"/>
      <c r="BMV25" s="662" t="str">
        <f>IFERROR(IF(OR(BMQ25="日",BMQ25="祝",BMQ25=0,BMR25=""),"　",MAX(IF(AND(BMR25&lt;=BMV14,BMT25&gt;BMW14),BMW14-BMV14,IF(AND(BMR25&gt;BMV14,BMT25&lt;=BMW14),BMT25-BMR25,IF(AND(BMR25&lt;=BMV14,BMT25&lt;=BMW14),BMT25-BMV14,IF(AND(BMR25&gt;BMV14,BMT25&gt;BMW14),BMW14-BMR25,0)))),0)),0)</f>
        <v>　</v>
      </c>
      <c r="BMW25" s="663"/>
      <c r="BMX25" s="664"/>
      <c r="BMY25" s="662" t="str">
        <f>IFERROR(IF(OR(BMQ25="日",BMQ25="祝",BMQ25=0,BMR25=""),"　",MAX(IF(AND(BMR25&gt;BNB14,BMT25&gt;BMZ14),0,IF(AND(BMR25&lt;=BNB14,BMR25&gt;BMY14,BMT25&gt;BMZ14),BNB14-BMR25,IF(AND(BMR25&lt;=BNB14,BMR25&lt;=BMY14,BMT25&gt;BMZ14),BNB14-BMY14,IF(AND(BMR25&gt;BMY14,BMT25&lt;=BMZ14),BMT25-BMR25,IF(AND(BMR25&lt;=BMY14,BMT25&lt;=BMZ14),BMT25-BMY14,0))))),0)),0)</f>
        <v>　</v>
      </c>
      <c r="BMZ25" s="663"/>
      <c r="BNA25" s="664"/>
      <c r="BNB25" s="662" t="str">
        <f>IFERROR(IF(OR(BMQ25="日",BMQ25="祝",BMQ25=0,BMR25=""),"　",MAX(IF(AND(BMR25&lt;=BNB14,BMT25&gt;BNC14),BNC14-BNB14,IF(BMT25&lt;=BNC14,0,IF(AND(BMR25&gt;BNB14,BMT25&gt;BNC14),BNC14-BMR25,0))),0)),0)</f>
        <v>　</v>
      </c>
      <c r="BNC25" s="663"/>
      <c r="BND25" s="664"/>
      <c r="BNE25" s="662" t="str">
        <f>IFERROR(IF(OR(BMQ25="日",BMQ25="祝",BMQ25=0,BMR25=""),"　",MAX(IF(BMR25&gt;BNE14,BMT25-BMR25,IF(BMR25&lt;=BNE14,BMT25-BNE14,0)),0)),0)</f>
        <v>　</v>
      </c>
      <c r="BNF25" s="663"/>
      <c r="BNG25" s="664"/>
      <c r="BNH25" s="662" t="str">
        <f>IFERROR(IF(OR(BMQ25="日",BMQ25="祝",BMQ25=0,BMR25=""),"　",MAX(IF(AND(BMR25&lt;=BNH14,BMT25&gt;BNI14),BNI14-BNH14,IF(AND(BMR25&gt;BNH14,BMT25&lt;=BNI14),BMT25-BMR25,IF(AND(BMR25&lt;=BNH14,BMT25&lt;=BNI14),BMT25-BNH14,IF(AND(BMR25&gt;BNH14,BMT25&gt;BNI14),BNI14-BMR25,0)))),0)),0)</f>
        <v>　</v>
      </c>
      <c r="BNI25" s="663"/>
      <c r="BNJ25" s="664"/>
      <c r="BNK25" s="662" t="str">
        <f>IFERROR(IF(OR(BMQ25="日",BMQ25="祝",BMQ25=0,BMR25=""),"　",MAX(IF(AND(BMR25&gt;BNN14,BMT25&gt;BNL14),0,IF(AND(BMR25&lt;=BNN14,BMR25&gt;BNK14,BMT25&gt;BNL14),BNN14-BMR25,IF(AND(BMR25&lt;=BNN14,BMR25&lt;=BNK14,BMT25&gt;BNL14),BNN14-BNK14,IF(AND(BMR25&gt;BNK14,BMT25&lt;=BNL14),BMT25-BMR25,IF(AND(BMR25&lt;=BNK14,BMT25&lt;=BNL14),BMT25-BNK14,0))))),0)),0)</f>
        <v>　</v>
      </c>
      <c r="BNL25" s="663"/>
      <c r="BNM25" s="664"/>
      <c r="BNN25" s="662" t="str">
        <f>IFERROR(IF(OR(BMQ25="日",BMQ25="祝",BMQ25=0,BMR25=""),"　",MAX(IF(AND(BMR25&lt;=BNN14,BMT25&gt;BNO14),BNO14-BNN14,IF(BMT25&lt;=BNO14,0,IF(AND(BMR25&gt;BNN14,BMT25&gt;BNO14),BNO14-BMR25,0))),0)),0)</f>
        <v>　</v>
      </c>
      <c r="BNO25" s="663"/>
      <c r="BNP25" s="664"/>
      <c r="BNQ25" s="662" t="str">
        <f t="shared" si="31"/>
        <v>　</v>
      </c>
      <c r="BNR25" s="663"/>
      <c r="BNS25" s="664"/>
      <c r="BNT25" s="665" t="str">
        <f>IF(BNW25="×",TIME(0,0,0),IF(BOG4="非常勤",BMV25,BNH25))</f>
        <v>　</v>
      </c>
      <c r="BNU25" s="666"/>
      <c r="BNV25" s="667"/>
      <c r="BNW25" s="265"/>
      <c r="BNX25" s="665" t="str">
        <f>IF(BOA25="×",TIME(0,0,0),IF(BOG4="非常勤",BMY25,BNK25))</f>
        <v>　</v>
      </c>
      <c r="BNY25" s="666"/>
      <c r="BNZ25" s="667"/>
      <c r="BOA25" s="265"/>
      <c r="BOB25" s="665" t="str">
        <f>IF(BOE25="×",TIME(0,0,0),IF(BOG4="非常勤",BNB25,BNN25))</f>
        <v>　</v>
      </c>
      <c r="BOC25" s="666"/>
      <c r="BOD25" s="667"/>
      <c r="BOE25" s="265"/>
      <c r="BOF25" s="665" t="str">
        <f>IF(BOI25="×",TIME(0,0,0),IF(BOG4="非常勤",BNE25,BNQ25))</f>
        <v>　</v>
      </c>
      <c r="BOG25" s="666"/>
      <c r="BOH25" s="667"/>
      <c r="BOI25" s="265"/>
      <c r="BOJ25" s="668"/>
      <c r="BOK25" s="669"/>
      <c r="BOL25" s="668"/>
      <c r="BOM25" s="670"/>
      <c r="BON25" s="669"/>
      <c r="BOO25" s="671"/>
      <c r="BOP25" s="672"/>
      <c r="BOQ25" s="672"/>
      <c r="BOR25" s="673"/>
      <c r="BOS25" s="263">
        <f>$A$25</f>
        <v>11</v>
      </c>
      <c r="BOT25" s="264" t="str">
        <f>$B$25</f>
        <v>日</v>
      </c>
      <c r="BOU25" s="660"/>
      <c r="BOV25" s="661"/>
      <c r="BOW25" s="660"/>
      <c r="BOX25" s="661"/>
      <c r="BOY25" s="662" t="str">
        <f>IFERROR(IF(OR(BOT25="日",BOT25="祝",BOT25=0,BOU25=""),"　",MAX(IF(AND(BOU25&lt;=BOY14,BOW25&gt;BOZ14),BOZ14-BOY14,IF(AND(BOU25&gt;BOY14,BOW25&lt;=BOZ14),BOW25-BOU25,IF(AND(BOU25&lt;=BOY14,BOW25&lt;=BOZ14),BOW25-BOY14,IF(AND(BOU25&gt;BOY14,BOW25&gt;BOZ14),BOZ14-BOU25,0)))),0)),0)</f>
        <v>　</v>
      </c>
      <c r="BOZ25" s="663"/>
      <c r="BPA25" s="664"/>
      <c r="BPB25" s="662" t="str">
        <f>IFERROR(IF(OR(BOT25="日",BOT25="祝",BOT25=0,BOU25=""),"　",MAX(IF(AND(BOU25&gt;BPE14,BOW25&gt;BPC14),0,IF(AND(BOU25&lt;=BPE14,BOU25&gt;BPB14,BOW25&gt;BPC14),BPE14-BOU25,IF(AND(BOU25&lt;=BPE14,BOU25&lt;=BPB14,BOW25&gt;BPC14),BPE14-BPB14,IF(AND(BOU25&gt;BPB14,BOW25&lt;=BPC14),BOW25-BOU25,IF(AND(BOU25&lt;=BPB14,BOW25&lt;=BPC14),BOW25-BPB14,0))))),0)),0)</f>
        <v>　</v>
      </c>
      <c r="BPC25" s="663"/>
      <c r="BPD25" s="664"/>
      <c r="BPE25" s="662" t="str">
        <f>IFERROR(IF(OR(BOT25="日",BOT25="祝",BOT25=0,BOU25=""),"　",MAX(IF(AND(BOU25&lt;=BPE14,BOW25&gt;BPF14),BPF14-BPE14,IF(BOW25&lt;=BPF14,0,IF(AND(BOU25&gt;BPE14,BOW25&gt;BPF14),BPF14-BOU25,0))),0)),0)</f>
        <v>　</v>
      </c>
      <c r="BPF25" s="663"/>
      <c r="BPG25" s="664"/>
      <c r="BPH25" s="662" t="str">
        <f>IFERROR(IF(OR(BOT25="日",BOT25="祝",BOT25=0,BOU25=""),"　",MAX(IF(BOU25&gt;BPH14,BOW25-BOU25,IF(BOU25&lt;=BPH14,BOW25-BPH14,0)),0)),0)</f>
        <v>　</v>
      </c>
      <c r="BPI25" s="663"/>
      <c r="BPJ25" s="664"/>
      <c r="BPK25" s="662" t="str">
        <f>IFERROR(IF(OR(BOT25="日",BOT25="祝",BOT25=0,BOU25=""),"　",MAX(IF(AND(BOU25&lt;=BPK14,BOW25&gt;BPL14),BPL14-BPK14,IF(AND(BOU25&gt;BPK14,BOW25&lt;=BPL14),BOW25-BOU25,IF(AND(BOU25&lt;=BPK14,BOW25&lt;=BPL14),BOW25-BPK14,IF(AND(BOU25&gt;BPK14,BOW25&gt;BPL14),BPL14-BOU25,0)))),0)),0)</f>
        <v>　</v>
      </c>
      <c r="BPL25" s="663"/>
      <c r="BPM25" s="664"/>
      <c r="BPN25" s="662" t="str">
        <f>IFERROR(IF(OR(BOT25="日",BOT25="祝",BOT25=0,BOU25=""),"　",MAX(IF(AND(BOU25&gt;BPQ14,BOW25&gt;BPO14),0,IF(AND(BOU25&lt;=BPQ14,BOU25&gt;BPN14,BOW25&gt;BPO14),BPQ14-BOU25,IF(AND(BOU25&lt;=BPQ14,BOU25&lt;=BPN14,BOW25&gt;BPO14),BPQ14-BPN14,IF(AND(BOU25&gt;BPN14,BOW25&lt;=BPO14),BOW25-BOU25,IF(AND(BOU25&lt;=BPN14,BOW25&lt;=BPO14),BOW25-BPN14,0))))),0)),0)</f>
        <v>　</v>
      </c>
      <c r="BPO25" s="663"/>
      <c r="BPP25" s="664"/>
      <c r="BPQ25" s="662" t="str">
        <f>IFERROR(IF(OR(BOT25="日",BOT25="祝",BOT25=0,BOU25=""),"　",MAX(IF(AND(BOU25&lt;=BPQ14,BOW25&gt;BPR14),BPR14-BPQ14,IF(BOW25&lt;=BPR14,0,IF(AND(BOU25&gt;BPQ14,BOW25&gt;BPR14),BPR14-BOU25,0))),0)),0)</f>
        <v>　</v>
      </c>
      <c r="BPR25" s="663"/>
      <c r="BPS25" s="664"/>
      <c r="BPT25" s="662" t="str">
        <f t="shared" si="32"/>
        <v>　</v>
      </c>
      <c r="BPU25" s="663"/>
      <c r="BPV25" s="664"/>
      <c r="BPW25" s="665" t="str">
        <f>IF(BPZ25="×",TIME(0,0,0),IF(BQJ4="非常勤",BOY25,BPK25))</f>
        <v>　</v>
      </c>
      <c r="BPX25" s="666"/>
      <c r="BPY25" s="667"/>
      <c r="BPZ25" s="265"/>
      <c r="BQA25" s="665" t="str">
        <f>IF(BQD25="×",TIME(0,0,0),IF(BQJ4="非常勤",BPB25,BPN25))</f>
        <v>　</v>
      </c>
      <c r="BQB25" s="666"/>
      <c r="BQC25" s="667"/>
      <c r="BQD25" s="265"/>
      <c r="BQE25" s="665" t="str">
        <f>IF(BQH25="×",TIME(0,0,0),IF(BQJ4="非常勤",BPE25,BPQ25))</f>
        <v>　</v>
      </c>
      <c r="BQF25" s="666"/>
      <c r="BQG25" s="667"/>
      <c r="BQH25" s="265"/>
      <c r="BQI25" s="665" t="str">
        <f>IF(BQL25="×",TIME(0,0,0),IF(BQJ4="非常勤",BPH25,BPT25))</f>
        <v>　</v>
      </c>
      <c r="BQJ25" s="666"/>
      <c r="BQK25" s="667"/>
      <c r="BQL25" s="265"/>
      <c r="BQM25" s="668"/>
      <c r="BQN25" s="669"/>
      <c r="BQO25" s="668"/>
      <c r="BQP25" s="670"/>
      <c r="BQQ25" s="669"/>
      <c r="BQR25" s="671"/>
      <c r="BQS25" s="672"/>
      <c r="BQT25" s="672"/>
      <c r="BQU25" s="673"/>
      <c r="BQV25" s="263">
        <f>$A$25</f>
        <v>11</v>
      </c>
      <c r="BQW25" s="264" t="str">
        <f>$B$25</f>
        <v>日</v>
      </c>
      <c r="BQX25" s="660"/>
      <c r="BQY25" s="661"/>
      <c r="BQZ25" s="660"/>
      <c r="BRA25" s="661"/>
      <c r="BRB25" s="662" t="str">
        <f>IFERROR(IF(OR(BQW25="日",BQW25="祝",BQW25=0,BQX25=""),"　",MAX(IF(AND(BQX25&lt;=BRB14,BQZ25&gt;BRC14),BRC14-BRB14,IF(AND(BQX25&gt;BRB14,BQZ25&lt;=BRC14),BQZ25-BQX25,IF(AND(BQX25&lt;=BRB14,BQZ25&lt;=BRC14),BQZ25-BRB14,IF(AND(BQX25&gt;BRB14,BQZ25&gt;BRC14),BRC14-BQX25,0)))),0)),0)</f>
        <v>　</v>
      </c>
      <c r="BRC25" s="663"/>
      <c r="BRD25" s="664"/>
      <c r="BRE25" s="662" t="str">
        <f>IFERROR(IF(OR(BQW25="日",BQW25="祝",BQW25=0,BQX25=""),"　",MAX(IF(AND(BQX25&gt;BRH14,BQZ25&gt;BRF14),0,IF(AND(BQX25&lt;=BRH14,BQX25&gt;BRE14,BQZ25&gt;BRF14),BRH14-BQX25,IF(AND(BQX25&lt;=BRH14,BQX25&lt;=BRE14,BQZ25&gt;BRF14),BRH14-BRE14,IF(AND(BQX25&gt;BRE14,BQZ25&lt;=BRF14),BQZ25-BQX25,IF(AND(BQX25&lt;=BRE14,BQZ25&lt;=BRF14),BQZ25-BRE14,0))))),0)),0)</f>
        <v>　</v>
      </c>
      <c r="BRF25" s="663"/>
      <c r="BRG25" s="664"/>
      <c r="BRH25" s="662" t="str">
        <f>IFERROR(IF(OR(BQW25="日",BQW25="祝",BQW25=0,BQX25=""),"　",MAX(IF(AND(BQX25&lt;=BRH14,BQZ25&gt;BRI14),BRI14-BRH14,IF(BQZ25&lt;=BRI14,0,IF(AND(BQX25&gt;BRH14,BQZ25&gt;BRI14),BRI14-BQX25,0))),0)),0)</f>
        <v>　</v>
      </c>
      <c r="BRI25" s="663"/>
      <c r="BRJ25" s="664"/>
      <c r="BRK25" s="662" t="str">
        <f>IFERROR(IF(OR(BQW25="日",BQW25="祝",BQW25=0,BQX25=""),"　",MAX(IF(BQX25&gt;BRK14,BQZ25-BQX25,IF(BQX25&lt;=BRK14,BQZ25-BRK14,0)),0)),0)</f>
        <v>　</v>
      </c>
      <c r="BRL25" s="663"/>
      <c r="BRM25" s="664"/>
      <c r="BRN25" s="662" t="str">
        <f>IFERROR(IF(OR(BQW25="日",BQW25="祝",BQW25=0,BQX25=""),"　",MAX(IF(AND(BQX25&lt;=BRN14,BQZ25&gt;BRO14),BRO14-BRN14,IF(AND(BQX25&gt;BRN14,BQZ25&lt;=BRO14),BQZ25-BQX25,IF(AND(BQX25&lt;=BRN14,BQZ25&lt;=BRO14),BQZ25-BRN14,IF(AND(BQX25&gt;BRN14,BQZ25&gt;BRO14),BRO14-BQX25,0)))),0)),0)</f>
        <v>　</v>
      </c>
      <c r="BRO25" s="663"/>
      <c r="BRP25" s="664"/>
      <c r="BRQ25" s="662" t="str">
        <f>IFERROR(IF(OR(BQW25="日",BQW25="祝",BQW25=0,BQX25=""),"　",MAX(IF(AND(BQX25&gt;BRT14,BQZ25&gt;BRR14),0,IF(AND(BQX25&lt;=BRT14,BQX25&gt;BRQ14,BQZ25&gt;BRR14),BRT14-BQX25,IF(AND(BQX25&lt;=BRT14,BQX25&lt;=BRQ14,BQZ25&gt;BRR14),BRT14-BRQ14,IF(AND(BQX25&gt;BRQ14,BQZ25&lt;=BRR14),BQZ25-BQX25,IF(AND(BQX25&lt;=BRQ14,BQZ25&lt;=BRR14),BQZ25-BRQ14,0))))),0)),0)</f>
        <v>　</v>
      </c>
      <c r="BRR25" s="663"/>
      <c r="BRS25" s="664"/>
      <c r="BRT25" s="662" t="str">
        <f>IFERROR(IF(OR(BQW25="日",BQW25="祝",BQW25=0,BQX25=""),"　",MAX(IF(AND(BQX25&lt;=BRT14,BQZ25&gt;BRU14),BRU14-BRT14,IF(BQZ25&lt;=BRU14,0,IF(AND(BQX25&gt;BRT14,BQZ25&gt;BRU14),BRU14-BQX25,0))),0)),0)</f>
        <v>　</v>
      </c>
      <c r="BRU25" s="663"/>
      <c r="BRV25" s="664"/>
      <c r="BRW25" s="662" t="str">
        <f t="shared" si="33"/>
        <v>　</v>
      </c>
      <c r="BRX25" s="663"/>
      <c r="BRY25" s="664"/>
      <c r="BRZ25" s="665" t="str">
        <f>IF(BSC25="×",TIME(0,0,0),IF(BSM4="非常勤",BRB25,BRN25))</f>
        <v>　</v>
      </c>
      <c r="BSA25" s="666"/>
      <c r="BSB25" s="667"/>
      <c r="BSC25" s="265"/>
      <c r="BSD25" s="665" t="str">
        <f>IF(BSG25="×",TIME(0,0,0),IF(BSM4="非常勤",BRE25,BRQ25))</f>
        <v>　</v>
      </c>
      <c r="BSE25" s="666"/>
      <c r="BSF25" s="667"/>
      <c r="BSG25" s="265"/>
      <c r="BSH25" s="665" t="str">
        <f>IF(BSK25="×",TIME(0,0,0),IF(BSM4="非常勤",BRH25,BRT25))</f>
        <v>　</v>
      </c>
      <c r="BSI25" s="666"/>
      <c r="BSJ25" s="667"/>
      <c r="BSK25" s="265"/>
      <c r="BSL25" s="665" t="str">
        <f>IF(BSO25="×",TIME(0,0,0),IF(BSM4="非常勤",BRK25,BRW25))</f>
        <v>　</v>
      </c>
      <c r="BSM25" s="666"/>
      <c r="BSN25" s="667"/>
      <c r="BSO25" s="265"/>
      <c r="BSP25" s="668"/>
      <c r="BSQ25" s="669"/>
      <c r="BSR25" s="668"/>
      <c r="BSS25" s="670"/>
      <c r="BST25" s="669"/>
      <c r="BSU25" s="671"/>
      <c r="BSV25" s="672"/>
      <c r="BSW25" s="672"/>
      <c r="BSX25" s="673"/>
      <c r="BSY25" s="263">
        <f>$A$25</f>
        <v>11</v>
      </c>
      <c r="BSZ25" s="264" t="str">
        <f>$B$25</f>
        <v>日</v>
      </c>
      <c r="BTA25" s="660"/>
      <c r="BTB25" s="661"/>
      <c r="BTC25" s="660"/>
      <c r="BTD25" s="661"/>
      <c r="BTE25" s="662" t="str">
        <f>IFERROR(IF(OR(BSZ25="日",BSZ25="祝",BSZ25=0,BTA25=""),"　",MAX(IF(AND(BTA25&lt;=BTE14,BTC25&gt;BTF14),BTF14-BTE14,IF(AND(BTA25&gt;BTE14,BTC25&lt;=BTF14),BTC25-BTA25,IF(AND(BTA25&lt;=BTE14,BTC25&lt;=BTF14),BTC25-BTE14,IF(AND(BTA25&gt;BTE14,BTC25&gt;BTF14),BTF14-BTA25,0)))),0)),0)</f>
        <v>　</v>
      </c>
      <c r="BTF25" s="663"/>
      <c r="BTG25" s="664"/>
      <c r="BTH25" s="662" t="str">
        <f>IFERROR(IF(OR(BSZ25="日",BSZ25="祝",BSZ25=0,BTA25=""),"　",MAX(IF(AND(BTA25&gt;BTK14,BTC25&gt;BTI14),0,IF(AND(BTA25&lt;=BTK14,BTA25&gt;BTH14,BTC25&gt;BTI14),BTK14-BTA25,IF(AND(BTA25&lt;=BTK14,BTA25&lt;=BTH14,BTC25&gt;BTI14),BTK14-BTH14,IF(AND(BTA25&gt;BTH14,BTC25&lt;=BTI14),BTC25-BTA25,IF(AND(BTA25&lt;=BTH14,BTC25&lt;=BTI14),BTC25-BTH14,0))))),0)),0)</f>
        <v>　</v>
      </c>
      <c r="BTI25" s="663"/>
      <c r="BTJ25" s="664"/>
      <c r="BTK25" s="662" t="str">
        <f>IFERROR(IF(OR(BSZ25="日",BSZ25="祝",BSZ25=0,BTA25=""),"　",MAX(IF(AND(BTA25&lt;=BTK14,BTC25&gt;BTL14),BTL14-BTK14,IF(BTC25&lt;=BTL14,0,IF(AND(BTA25&gt;BTK14,BTC25&gt;BTL14),BTL14-BTA25,0))),0)),0)</f>
        <v>　</v>
      </c>
      <c r="BTL25" s="663"/>
      <c r="BTM25" s="664"/>
      <c r="BTN25" s="662" t="str">
        <f>IFERROR(IF(OR(BSZ25="日",BSZ25="祝",BSZ25=0,BTA25=""),"　",MAX(IF(BTA25&gt;BTN14,BTC25-BTA25,IF(BTA25&lt;=BTN14,BTC25-BTN14,0)),0)),0)</f>
        <v>　</v>
      </c>
      <c r="BTO25" s="663"/>
      <c r="BTP25" s="664"/>
      <c r="BTQ25" s="662" t="str">
        <f>IFERROR(IF(OR(BSZ25="日",BSZ25="祝",BSZ25=0,BTA25=""),"　",MAX(IF(AND(BTA25&lt;=BTQ14,BTC25&gt;BTR14),BTR14-BTQ14,IF(AND(BTA25&gt;BTQ14,BTC25&lt;=BTR14),BTC25-BTA25,IF(AND(BTA25&lt;=BTQ14,BTC25&lt;=BTR14),BTC25-BTQ14,IF(AND(BTA25&gt;BTQ14,BTC25&gt;BTR14),BTR14-BTA25,0)))),0)),0)</f>
        <v>　</v>
      </c>
      <c r="BTR25" s="663"/>
      <c r="BTS25" s="664"/>
      <c r="BTT25" s="662" t="str">
        <f>IFERROR(IF(OR(BSZ25="日",BSZ25="祝",BSZ25=0,BTA25=""),"　",MAX(IF(AND(BTA25&gt;BTW14,BTC25&gt;BTU14),0,IF(AND(BTA25&lt;=BTW14,BTA25&gt;BTT14,BTC25&gt;BTU14),BTW14-BTA25,IF(AND(BTA25&lt;=BTW14,BTA25&lt;=BTT14,BTC25&gt;BTU14),BTW14-BTT14,IF(AND(BTA25&gt;BTT14,BTC25&lt;=BTU14),BTC25-BTA25,IF(AND(BTA25&lt;=BTT14,BTC25&lt;=BTU14),BTC25-BTT14,0))))),0)),0)</f>
        <v>　</v>
      </c>
      <c r="BTU25" s="663"/>
      <c r="BTV25" s="664"/>
      <c r="BTW25" s="662" t="str">
        <f>IFERROR(IF(OR(BSZ25="日",BSZ25="祝",BSZ25=0,BTA25=""),"　",MAX(IF(AND(BTA25&lt;=BTW14,BTC25&gt;BTX14),BTX14-BTW14,IF(BTC25&lt;=BTX14,0,IF(AND(BTA25&gt;BTW14,BTC25&gt;BTX14),BTX14-BTA25,0))),0)),0)</f>
        <v>　</v>
      </c>
      <c r="BTX25" s="663"/>
      <c r="BTY25" s="664"/>
      <c r="BTZ25" s="662" t="str">
        <f t="shared" si="34"/>
        <v>　</v>
      </c>
      <c r="BUA25" s="663"/>
      <c r="BUB25" s="664"/>
      <c r="BUC25" s="665" t="str">
        <f>IF(BUF25="×",TIME(0,0,0),IF(BUP4="非常勤",BTE25,BTQ25))</f>
        <v>　</v>
      </c>
      <c r="BUD25" s="666"/>
      <c r="BUE25" s="667"/>
      <c r="BUF25" s="265"/>
      <c r="BUG25" s="665" t="str">
        <f>IF(BUJ25="×",TIME(0,0,0),IF(BUP4="非常勤",BTH25,BTT25))</f>
        <v>　</v>
      </c>
      <c r="BUH25" s="666"/>
      <c r="BUI25" s="667"/>
      <c r="BUJ25" s="265"/>
      <c r="BUK25" s="665" t="str">
        <f>IF(BUN25="×",TIME(0,0,0),IF(BUP4="非常勤",BTK25,BTW25))</f>
        <v>　</v>
      </c>
      <c r="BUL25" s="666"/>
      <c r="BUM25" s="667"/>
      <c r="BUN25" s="265"/>
      <c r="BUO25" s="665" t="str">
        <f>IF(BUR25="×",TIME(0,0,0),IF(BUP4="非常勤",BTN25,BTZ25))</f>
        <v>　</v>
      </c>
      <c r="BUP25" s="666"/>
      <c r="BUQ25" s="667"/>
      <c r="BUR25" s="265"/>
      <c r="BUS25" s="668"/>
      <c r="BUT25" s="669"/>
      <c r="BUU25" s="668"/>
      <c r="BUV25" s="670"/>
      <c r="BUW25" s="669"/>
      <c r="BUX25" s="671"/>
      <c r="BUY25" s="672"/>
      <c r="BUZ25" s="672"/>
      <c r="BVA25" s="673"/>
      <c r="BVB25" s="263">
        <f>$A$25</f>
        <v>11</v>
      </c>
      <c r="BVC25" s="264" t="str">
        <f>$B$25</f>
        <v>日</v>
      </c>
      <c r="BVD25" s="660"/>
      <c r="BVE25" s="661"/>
      <c r="BVF25" s="660"/>
      <c r="BVG25" s="661"/>
      <c r="BVH25" s="662" t="str">
        <f>IFERROR(IF(OR(BVC25="日",BVC25="祝",BVC25=0,BVD25=""),"　",MAX(IF(AND(BVD25&lt;=BVH14,BVF25&gt;BVI14),BVI14-BVH14,IF(AND(BVD25&gt;BVH14,BVF25&lt;=BVI14),BVF25-BVD25,IF(AND(BVD25&lt;=BVH14,BVF25&lt;=BVI14),BVF25-BVH14,IF(AND(BVD25&gt;BVH14,BVF25&gt;BVI14),BVI14-BVD25,0)))),0)),0)</f>
        <v>　</v>
      </c>
      <c r="BVI25" s="663"/>
      <c r="BVJ25" s="664"/>
      <c r="BVK25" s="662" t="str">
        <f>IFERROR(IF(OR(BVC25="日",BVC25="祝",BVC25=0,BVD25=""),"　",MAX(IF(AND(BVD25&gt;BVN14,BVF25&gt;BVL14),0,IF(AND(BVD25&lt;=BVN14,BVD25&gt;BVK14,BVF25&gt;BVL14),BVN14-BVD25,IF(AND(BVD25&lt;=BVN14,BVD25&lt;=BVK14,BVF25&gt;BVL14),BVN14-BVK14,IF(AND(BVD25&gt;BVK14,BVF25&lt;=BVL14),BVF25-BVD25,IF(AND(BVD25&lt;=BVK14,BVF25&lt;=BVL14),BVF25-BVK14,0))))),0)),0)</f>
        <v>　</v>
      </c>
      <c r="BVL25" s="663"/>
      <c r="BVM25" s="664"/>
      <c r="BVN25" s="662" t="str">
        <f>IFERROR(IF(OR(BVC25="日",BVC25="祝",BVC25=0,BVD25=""),"　",MAX(IF(AND(BVD25&lt;=BVN14,BVF25&gt;BVO14),BVO14-BVN14,IF(BVF25&lt;=BVO14,0,IF(AND(BVD25&gt;BVN14,BVF25&gt;BVO14),BVO14-BVD25,0))),0)),0)</f>
        <v>　</v>
      </c>
      <c r="BVO25" s="663"/>
      <c r="BVP25" s="664"/>
      <c r="BVQ25" s="662" t="str">
        <f>IFERROR(IF(OR(BVC25="日",BVC25="祝",BVC25=0,BVD25=""),"　",MAX(IF(BVD25&gt;BVQ14,BVF25-BVD25,IF(BVD25&lt;=BVQ14,BVF25-BVQ14,0)),0)),0)</f>
        <v>　</v>
      </c>
      <c r="BVR25" s="663"/>
      <c r="BVS25" s="664"/>
      <c r="BVT25" s="662" t="str">
        <f>IFERROR(IF(OR(BVC25="日",BVC25="祝",BVC25=0,BVD25=""),"　",MAX(IF(AND(BVD25&lt;=BVT14,BVF25&gt;BVU14),BVU14-BVT14,IF(AND(BVD25&gt;BVT14,BVF25&lt;=BVU14),BVF25-BVD25,IF(AND(BVD25&lt;=BVT14,BVF25&lt;=BVU14),BVF25-BVT14,IF(AND(BVD25&gt;BVT14,BVF25&gt;BVU14),BVU14-BVD25,0)))),0)),0)</f>
        <v>　</v>
      </c>
      <c r="BVU25" s="663"/>
      <c r="BVV25" s="664"/>
      <c r="BVW25" s="662" t="str">
        <f>IFERROR(IF(OR(BVC25="日",BVC25="祝",BVC25=0,BVD25=""),"　",MAX(IF(AND(BVD25&gt;BVZ14,BVF25&gt;BVX14),0,IF(AND(BVD25&lt;=BVZ14,BVD25&gt;BVW14,BVF25&gt;BVX14),BVZ14-BVD25,IF(AND(BVD25&lt;=BVZ14,BVD25&lt;=BVW14,BVF25&gt;BVX14),BVZ14-BVW14,IF(AND(BVD25&gt;BVW14,BVF25&lt;=BVX14),BVF25-BVD25,IF(AND(BVD25&lt;=BVW14,BVF25&lt;=BVX14),BVF25-BVW14,0))))),0)),0)</f>
        <v>　</v>
      </c>
      <c r="BVX25" s="663"/>
      <c r="BVY25" s="664"/>
      <c r="BVZ25" s="662" t="str">
        <f>IFERROR(IF(OR(BVC25="日",BVC25="祝",BVC25=0,BVD25=""),"　",MAX(IF(AND(BVD25&lt;=BVZ14,BVF25&gt;BWA14),BWA14-BVZ14,IF(BVF25&lt;=BWA14,0,IF(AND(BVD25&gt;BVZ14,BVF25&gt;BWA14),BWA14-BVD25,0))),0)),0)</f>
        <v>　</v>
      </c>
      <c r="BWA25" s="663"/>
      <c r="BWB25" s="664"/>
      <c r="BWC25" s="662" t="str">
        <f t="shared" si="35"/>
        <v>　</v>
      </c>
      <c r="BWD25" s="663"/>
      <c r="BWE25" s="664"/>
      <c r="BWF25" s="665" t="str">
        <f>IF(BWI25="×",TIME(0,0,0),IF(BWS4="非常勤",BVH25,BVT25))</f>
        <v>　</v>
      </c>
      <c r="BWG25" s="666"/>
      <c r="BWH25" s="667"/>
      <c r="BWI25" s="265"/>
      <c r="BWJ25" s="665" t="str">
        <f>IF(BWM25="×",TIME(0,0,0),IF(BWS4="非常勤",BVK25,BVW25))</f>
        <v>　</v>
      </c>
      <c r="BWK25" s="666"/>
      <c r="BWL25" s="667"/>
      <c r="BWM25" s="265"/>
      <c r="BWN25" s="665" t="str">
        <f>IF(BWQ25="×",TIME(0,0,0),IF(BWS4="非常勤",BVN25,BVZ25))</f>
        <v>　</v>
      </c>
      <c r="BWO25" s="666"/>
      <c r="BWP25" s="667"/>
      <c r="BWQ25" s="265"/>
      <c r="BWR25" s="665" t="str">
        <f>IF(BWU25="×",TIME(0,0,0),IF(BWS4="非常勤",BVQ25,BWC25))</f>
        <v>　</v>
      </c>
      <c r="BWS25" s="666"/>
      <c r="BWT25" s="667"/>
      <c r="BWU25" s="265"/>
      <c r="BWV25" s="668"/>
      <c r="BWW25" s="669"/>
      <c r="BWX25" s="668"/>
      <c r="BWY25" s="670"/>
      <c r="BWZ25" s="669"/>
      <c r="BXA25" s="671"/>
      <c r="BXB25" s="672"/>
      <c r="BXC25" s="672"/>
      <c r="BXD25" s="673"/>
      <c r="BXE25" s="263">
        <f>$A$25</f>
        <v>11</v>
      </c>
      <c r="BXF25" s="264" t="str">
        <f>$B$25</f>
        <v>日</v>
      </c>
      <c r="BXG25" s="660"/>
      <c r="BXH25" s="661"/>
      <c r="BXI25" s="660"/>
      <c r="BXJ25" s="661"/>
      <c r="BXK25" s="662" t="str">
        <f>IFERROR(IF(OR(BXF25="日",BXF25="祝",BXF25=0,BXG25=""),"　",MAX(IF(AND(BXG25&lt;=BXK14,BXI25&gt;BXL14),BXL14-BXK14,IF(AND(BXG25&gt;BXK14,BXI25&lt;=BXL14),BXI25-BXG25,IF(AND(BXG25&lt;=BXK14,BXI25&lt;=BXL14),BXI25-BXK14,IF(AND(BXG25&gt;BXK14,BXI25&gt;BXL14),BXL14-BXG25,0)))),0)),0)</f>
        <v>　</v>
      </c>
      <c r="BXL25" s="663"/>
      <c r="BXM25" s="664"/>
      <c r="BXN25" s="662" t="str">
        <f>IFERROR(IF(OR(BXF25="日",BXF25="祝",BXF25=0,BXG25=""),"　",MAX(IF(AND(BXG25&gt;BXQ14,BXI25&gt;BXO14),0,IF(AND(BXG25&lt;=BXQ14,BXG25&gt;BXN14,BXI25&gt;BXO14),BXQ14-BXG25,IF(AND(BXG25&lt;=BXQ14,BXG25&lt;=BXN14,BXI25&gt;BXO14),BXQ14-BXN14,IF(AND(BXG25&gt;BXN14,BXI25&lt;=BXO14),BXI25-BXG25,IF(AND(BXG25&lt;=BXN14,BXI25&lt;=BXO14),BXI25-BXN14,0))))),0)),0)</f>
        <v>　</v>
      </c>
      <c r="BXO25" s="663"/>
      <c r="BXP25" s="664"/>
      <c r="BXQ25" s="662" t="str">
        <f>IFERROR(IF(OR(BXF25="日",BXF25="祝",BXF25=0,BXG25=""),"　",MAX(IF(AND(BXG25&lt;=BXQ14,BXI25&gt;BXR14),BXR14-BXQ14,IF(BXI25&lt;=BXR14,0,IF(AND(BXG25&gt;BXQ14,BXI25&gt;BXR14),BXR14-BXG25,0))),0)),0)</f>
        <v>　</v>
      </c>
      <c r="BXR25" s="663"/>
      <c r="BXS25" s="664"/>
      <c r="BXT25" s="662" t="str">
        <f>IFERROR(IF(OR(BXF25="日",BXF25="祝",BXF25=0,BXG25=""),"　",MAX(IF(BXG25&gt;BXT14,BXI25-BXG25,IF(BXG25&lt;=BXT14,BXI25-BXT14,0)),0)),0)</f>
        <v>　</v>
      </c>
      <c r="BXU25" s="663"/>
      <c r="BXV25" s="664"/>
      <c r="BXW25" s="662" t="str">
        <f>IFERROR(IF(OR(BXF25="日",BXF25="祝",BXF25=0,BXG25=""),"　",MAX(IF(AND(BXG25&lt;=BXW14,BXI25&gt;BXX14),BXX14-BXW14,IF(AND(BXG25&gt;BXW14,BXI25&lt;=BXX14),BXI25-BXG25,IF(AND(BXG25&lt;=BXW14,BXI25&lt;=BXX14),BXI25-BXW14,IF(AND(BXG25&gt;BXW14,BXI25&gt;BXX14),BXX14-BXG25,0)))),0)),0)</f>
        <v>　</v>
      </c>
      <c r="BXX25" s="663"/>
      <c r="BXY25" s="664"/>
      <c r="BXZ25" s="662" t="str">
        <f>IFERROR(IF(OR(BXF25="日",BXF25="祝",BXF25=0,BXG25=""),"　",MAX(IF(AND(BXG25&gt;BYC14,BXI25&gt;BYA14),0,IF(AND(BXG25&lt;=BYC14,BXG25&gt;BXZ14,BXI25&gt;BYA14),BYC14-BXG25,IF(AND(BXG25&lt;=BYC14,BXG25&lt;=BXZ14,BXI25&gt;BYA14),BYC14-BXZ14,IF(AND(BXG25&gt;BXZ14,BXI25&lt;=BYA14),BXI25-BXG25,IF(AND(BXG25&lt;=BXZ14,BXI25&lt;=BYA14),BXI25-BXZ14,0))))),0)),0)</f>
        <v>　</v>
      </c>
      <c r="BYA25" s="663"/>
      <c r="BYB25" s="664"/>
      <c r="BYC25" s="662" t="str">
        <f>IFERROR(IF(OR(BXF25="日",BXF25="祝",BXF25=0,BXG25=""),"　",MAX(IF(AND(BXG25&lt;=BYC14,BXI25&gt;BYD14),BYD14-BYC14,IF(BXI25&lt;=BYD14,0,IF(AND(BXG25&gt;BYC14,BXI25&gt;BYD14),BYD14-BXG25,0))),0)),0)</f>
        <v>　</v>
      </c>
      <c r="BYD25" s="663"/>
      <c r="BYE25" s="664"/>
      <c r="BYF25" s="662" t="str">
        <f t="shared" si="36"/>
        <v>　</v>
      </c>
      <c r="BYG25" s="663"/>
      <c r="BYH25" s="664"/>
      <c r="BYI25" s="665" t="str">
        <f>IF(BYL25="×",TIME(0,0,0),IF(BYV4="非常勤",BXK25,BXW25))</f>
        <v>　</v>
      </c>
      <c r="BYJ25" s="666"/>
      <c r="BYK25" s="667"/>
      <c r="BYL25" s="265"/>
      <c r="BYM25" s="665" t="str">
        <f>IF(BYP25="×",TIME(0,0,0),IF(BYV4="非常勤",BXN25,BXZ25))</f>
        <v>　</v>
      </c>
      <c r="BYN25" s="666"/>
      <c r="BYO25" s="667"/>
      <c r="BYP25" s="265"/>
      <c r="BYQ25" s="665" t="str">
        <f>IF(BYT25="×",TIME(0,0,0),IF(BYV4="非常勤",BXQ25,BYC25))</f>
        <v>　</v>
      </c>
      <c r="BYR25" s="666"/>
      <c r="BYS25" s="667"/>
      <c r="BYT25" s="265"/>
      <c r="BYU25" s="665" t="str">
        <f>IF(BYX25="×",TIME(0,0,0),IF(BYV4="非常勤",BXT25,BYF25))</f>
        <v>　</v>
      </c>
      <c r="BYV25" s="666"/>
      <c r="BYW25" s="667"/>
      <c r="BYX25" s="265"/>
      <c r="BYY25" s="668"/>
      <c r="BYZ25" s="669"/>
      <c r="BZA25" s="668"/>
      <c r="BZB25" s="670"/>
      <c r="BZC25" s="669"/>
      <c r="BZD25" s="671"/>
      <c r="BZE25" s="672"/>
      <c r="BZF25" s="672"/>
      <c r="BZG25" s="673"/>
      <c r="BZH25" s="263">
        <f>$A$25</f>
        <v>11</v>
      </c>
      <c r="BZI25" s="264" t="str">
        <f>$B$25</f>
        <v>日</v>
      </c>
      <c r="BZJ25" s="660"/>
      <c r="BZK25" s="661"/>
      <c r="BZL25" s="660"/>
      <c r="BZM25" s="661"/>
      <c r="BZN25" s="662" t="str">
        <f>IFERROR(IF(OR(BZI25="日",BZI25="祝",BZI25=0,BZJ25=""),"　",MAX(IF(AND(BZJ25&lt;=BZN14,BZL25&gt;BZO14),BZO14-BZN14,IF(AND(BZJ25&gt;BZN14,BZL25&lt;=BZO14),BZL25-BZJ25,IF(AND(BZJ25&lt;=BZN14,BZL25&lt;=BZO14),BZL25-BZN14,IF(AND(BZJ25&gt;BZN14,BZL25&gt;BZO14),BZO14-BZJ25,0)))),0)),0)</f>
        <v>　</v>
      </c>
      <c r="BZO25" s="663"/>
      <c r="BZP25" s="664"/>
      <c r="BZQ25" s="662" t="str">
        <f>IFERROR(IF(OR(BZI25="日",BZI25="祝",BZI25=0,BZJ25=""),"　",MAX(IF(AND(BZJ25&gt;BZT14,BZL25&gt;BZR14),0,IF(AND(BZJ25&lt;=BZT14,BZJ25&gt;BZQ14,BZL25&gt;BZR14),BZT14-BZJ25,IF(AND(BZJ25&lt;=BZT14,BZJ25&lt;=BZQ14,BZL25&gt;BZR14),BZT14-BZQ14,IF(AND(BZJ25&gt;BZQ14,BZL25&lt;=BZR14),BZL25-BZJ25,IF(AND(BZJ25&lt;=BZQ14,BZL25&lt;=BZR14),BZL25-BZQ14,0))))),0)),0)</f>
        <v>　</v>
      </c>
      <c r="BZR25" s="663"/>
      <c r="BZS25" s="664"/>
      <c r="BZT25" s="662" t="str">
        <f>IFERROR(IF(OR(BZI25="日",BZI25="祝",BZI25=0,BZJ25=""),"　",MAX(IF(AND(BZJ25&lt;=BZT14,BZL25&gt;BZU14),BZU14-BZT14,IF(BZL25&lt;=BZU14,0,IF(AND(BZJ25&gt;BZT14,BZL25&gt;BZU14),BZU14-BZJ25,0))),0)),0)</f>
        <v>　</v>
      </c>
      <c r="BZU25" s="663"/>
      <c r="BZV25" s="664"/>
      <c r="BZW25" s="662" t="str">
        <f>IFERROR(IF(OR(BZI25="日",BZI25="祝",BZI25=0,BZJ25=""),"　",MAX(IF(BZJ25&gt;BZW14,BZL25-BZJ25,IF(BZJ25&lt;=BZW14,BZL25-BZW14,0)),0)),0)</f>
        <v>　</v>
      </c>
      <c r="BZX25" s="663"/>
      <c r="BZY25" s="664"/>
      <c r="BZZ25" s="662" t="str">
        <f>IFERROR(IF(OR(BZI25="日",BZI25="祝",BZI25=0,BZJ25=""),"　",MAX(IF(AND(BZJ25&lt;=BZZ14,BZL25&gt;CAA14),CAA14-BZZ14,IF(AND(BZJ25&gt;BZZ14,BZL25&lt;=CAA14),BZL25-BZJ25,IF(AND(BZJ25&lt;=BZZ14,BZL25&lt;=CAA14),BZL25-BZZ14,IF(AND(BZJ25&gt;BZZ14,BZL25&gt;CAA14),CAA14-BZJ25,0)))),0)),0)</f>
        <v>　</v>
      </c>
      <c r="CAA25" s="663"/>
      <c r="CAB25" s="664"/>
      <c r="CAC25" s="662" t="str">
        <f>IFERROR(IF(OR(BZI25="日",BZI25="祝",BZI25=0,BZJ25=""),"　",MAX(IF(AND(BZJ25&gt;CAF14,BZL25&gt;CAD14),0,IF(AND(BZJ25&lt;=CAF14,BZJ25&gt;CAC14,BZL25&gt;CAD14),CAF14-BZJ25,IF(AND(BZJ25&lt;=CAF14,BZJ25&lt;=CAC14,BZL25&gt;CAD14),CAF14-CAC14,IF(AND(BZJ25&gt;CAC14,BZL25&lt;=CAD14),BZL25-BZJ25,IF(AND(BZJ25&lt;=CAC14,BZL25&lt;=CAD14),BZL25-CAC14,0))))),0)),0)</f>
        <v>　</v>
      </c>
      <c r="CAD25" s="663"/>
      <c r="CAE25" s="664"/>
      <c r="CAF25" s="662" t="str">
        <f>IFERROR(IF(OR(BZI25="日",BZI25="祝",BZI25=0,BZJ25=""),"　",MAX(IF(AND(BZJ25&lt;=CAF14,BZL25&gt;CAG14),CAG14-CAF14,IF(BZL25&lt;=CAG14,0,IF(AND(BZJ25&gt;CAF14,BZL25&gt;CAG14),CAG14-BZJ25,0))),0)),0)</f>
        <v>　</v>
      </c>
      <c r="CAG25" s="663"/>
      <c r="CAH25" s="664"/>
      <c r="CAI25" s="662" t="str">
        <f t="shared" si="37"/>
        <v>　</v>
      </c>
      <c r="CAJ25" s="663"/>
      <c r="CAK25" s="664"/>
      <c r="CAL25" s="665" t="str">
        <f>IF(CAO25="×",TIME(0,0,0),IF(CAY4="非常勤",BZN25,BZZ25))</f>
        <v>　</v>
      </c>
      <c r="CAM25" s="666"/>
      <c r="CAN25" s="667"/>
      <c r="CAO25" s="265"/>
      <c r="CAP25" s="665" t="str">
        <f>IF(CAS25="×",TIME(0,0,0),IF(CAY4="非常勤",BZQ25,CAC25))</f>
        <v>　</v>
      </c>
      <c r="CAQ25" s="666"/>
      <c r="CAR25" s="667"/>
      <c r="CAS25" s="265"/>
      <c r="CAT25" s="665" t="str">
        <f>IF(CAW25="×",TIME(0,0,0),IF(CAY4="非常勤",BZT25,CAF25))</f>
        <v>　</v>
      </c>
      <c r="CAU25" s="666"/>
      <c r="CAV25" s="667"/>
      <c r="CAW25" s="265"/>
      <c r="CAX25" s="665" t="str">
        <f>IF(CBA25="×",TIME(0,0,0),IF(CAY4="非常勤",BZW25,CAI25))</f>
        <v>　</v>
      </c>
      <c r="CAY25" s="666"/>
      <c r="CAZ25" s="667"/>
      <c r="CBA25" s="265"/>
      <c r="CBB25" s="668"/>
      <c r="CBC25" s="669"/>
      <c r="CBD25" s="668"/>
      <c r="CBE25" s="670"/>
      <c r="CBF25" s="669"/>
      <c r="CBG25" s="671"/>
      <c r="CBH25" s="672"/>
      <c r="CBI25" s="672"/>
      <c r="CBJ25" s="673"/>
      <c r="CBK25" s="263">
        <f>$A$25</f>
        <v>11</v>
      </c>
      <c r="CBL25" s="264" t="str">
        <f>$B$25</f>
        <v>日</v>
      </c>
      <c r="CBM25" s="660"/>
      <c r="CBN25" s="661"/>
      <c r="CBO25" s="660"/>
      <c r="CBP25" s="661"/>
      <c r="CBQ25" s="662" t="str">
        <f>IFERROR(IF(OR(CBL25="日",CBL25="祝",CBL25=0,CBM25=""),"　",MAX(IF(AND(CBM25&lt;=CBQ14,CBO25&gt;CBR14),CBR14-CBQ14,IF(AND(CBM25&gt;CBQ14,CBO25&lt;=CBR14),CBO25-CBM25,IF(AND(CBM25&lt;=CBQ14,CBO25&lt;=CBR14),CBO25-CBQ14,IF(AND(CBM25&gt;CBQ14,CBO25&gt;CBR14),CBR14-CBM25,0)))),0)),0)</f>
        <v>　</v>
      </c>
      <c r="CBR25" s="663"/>
      <c r="CBS25" s="664"/>
      <c r="CBT25" s="662" t="str">
        <f>IFERROR(IF(OR(CBL25="日",CBL25="祝",CBL25=0,CBM25=""),"　",MAX(IF(AND(CBM25&gt;CBW14,CBO25&gt;CBU14),0,IF(AND(CBM25&lt;=CBW14,CBM25&gt;CBT14,CBO25&gt;CBU14),CBW14-CBM25,IF(AND(CBM25&lt;=CBW14,CBM25&lt;=CBT14,CBO25&gt;CBU14),CBW14-CBT14,IF(AND(CBM25&gt;CBT14,CBO25&lt;=CBU14),CBO25-CBM25,IF(AND(CBM25&lt;=CBT14,CBO25&lt;=CBU14),CBO25-CBT14,0))))),0)),0)</f>
        <v>　</v>
      </c>
      <c r="CBU25" s="663"/>
      <c r="CBV25" s="664"/>
      <c r="CBW25" s="662" t="str">
        <f>IFERROR(IF(OR(CBL25="日",CBL25="祝",CBL25=0,CBM25=""),"　",MAX(IF(AND(CBM25&lt;=CBW14,CBO25&gt;CBX14),CBX14-CBW14,IF(CBO25&lt;=CBX14,0,IF(AND(CBM25&gt;CBW14,CBO25&gt;CBX14),CBX14-CBM25,0))),0)),0)</f>
        <v>　</v>
      </c>
      <c r="CBX25" s="663"/>
      <c r="CBY25" s="664"/>
      <c r="CBZ25" s="662" t="str">
        <f>IFERROR(IF(OR(CBL25="日",CBL25="祝",CBL25=0,CBM25=""),"　",MAX(IF(CBM25&gt;CBZ14,CBO25-CBM25,IF(CBM25&lt;=CBZ14,CBO25-CBZ14,0)),0)),0)</f>
        <v>　</v>
      </c>
      <c r="CCA25" s="663"/>
      <c r="CCB25" s="664"/>
      <c r="CCC25" s="662" t="str">
        <f>IFERROR(IF(OR(CBL25="日",CBL25="祝",CBL25=0,CBM25=""),"　",MAX(IF(AND(CBM25&lt;=CCC14,CBO25&gt;CCD14),CCD14-CCC14,IF(AND(CBM25&gt;CCC14,CBO25&lt;=CCD14),CBO25-CBM25,IF(AND(CBM25&lt;=CCC14,CBO25&lt;=CCD14),CBO25-CCC14,IF(AND(CBM25&gt;CCC14,CBO25&gt;CCD14),CCD14-CBM25,0)))),0)),0)</f>
        <v>　</v>
      </c>
      <c r="CCD25" s="663"/>
      <c r="CCE25" s="664"/>
      <c r="CCF25" s="662" t="str">
        <f>IFERROR(IF(OR(CBL25="日",CBL25="祝",CBL25=0,CBM25=""),"　",MAX(IF(AND(CBM25&gt;CCI14,CBO25&gt;CCG14),0,IF(AND(CBM25&lt;=CCI14,CBM25&gt;CCF14,CBO25&gt;CCG14),CCI14-CBM25,IF(AND(CBM25&lt;=CCI14,CBM25&lt;=CCF14,CBO25&gt;CCG14),CCI14-CCF14,IF(AND(CBM25&gt;CCF14,CBO25&lt;=CCG14),CBO25-CBM25,IF(AND(CBM25&lt;=CCF14,CBO25&lt;=CCG14),CBO25-CCF14,0))))),0)),0)</f>
        <v>　</v>
      </c>
      <c r="CCG25" s="663"/>
      <c r="CCH25" s="664"/>
      <c r="CCI25" s="662" t="str">
        <f>IFERROR(IF(OR(CBL25="日",CBL25="祝",CBL25=0,CBM25=""),"　",MAX(IF(AND(CBM25&lt;=CCI14,CBO25&gt;CCJ14),CCJ14-CCI14,IF(CBO25&lt;=CCJ14,0,IF(AND(CBM25&gt;CCI14,CBO25&gt;CCJ14),CCJ14-CBM25,0))),0)),0)</f>
        <v>　</v>
      </c>
      <c r="CCJ25" s="663"/>
      <c r="CCK25" s="664"/>
      <c r="CCL25" s="662" t="str">
        <f t="shared" si="38"/>
        <v>　</v>
      </c>
      <c r="CCM25" s="663"/>
      <c r="CCN25" s="664"/>
      <c r="CCO25" s="665" t="str">
        <f>IF(CCR25="×",TIME(0,0,0),IF(CDB4="非常勤",CBQ25,CCC25))</f>
        <v>　</v>
      </c>
      <c r="CCP25" s="666"/>
      <c r="CCQ25" s="667"/>
      <c r="CCR25" s="265"/>
      <c r="CCS25" s="665" t="str">
        <f>IF(CCV25="×",TIME(0,0,0),IF(CDB4="非常勤",CBT25,CCF25))</f>
        <v>　</v>
      </c>
      <c r="CCT25" s="666"/>
      <c r="CCU25" s="667"/>
      <c r="CCV25" s="265"/>
      <c r="CCW25" s="665" t="str">
        <f>IF(CCZ25="×",TIME(0,0,0),IF(CDB4="非常勤",CBW25,CCI25))</f>
        <v>　</v>
      </c>
      <c r="CCX25" s="666"/>
      <c r="CCY25" s="667"/>
      <c r="CCZ25" s="265"/>
      <c r="CDA25" s="665" t="str">
        <f>IF(CDD25="×",TIME(0,0,0),IF(CDB4="非常勤",CBZ25,CCL25))</f>
        <v>　</v>
      </c>
      <c r="CDB25" s="666"/>
      <c r="CDC25" s="667"/>
      <c r="CDD25" s="265"/>
      <c r="CDE25" s="668"/>
      <c r="CDF25" s="669"/>
      <c r="CDG25" s="668"/>
      <c r="CDH25" s="670"/>
      <c r="CDI25" s="669"/>
      <c r="CDJ25" s="671"/>
      <c r="CDK25" s="672"/>
      <c r="CDL25" s="672"/>
      <c r="CDM25" s="673"/>
      <c r="CDN25" s="263">
        <f>$A$25</f>
        <v>11</v>
      </c>
      <c r="CDO25" s="264" t="str">
        <f>$B$25</f>
        <v>日</v>
      </c>
      <c r="CDP25" s="660"/>
      <c r="CDQ25" s="661"/>
      <c r="CDR25" s="660"/>
      <c r="CDS25" s="661"/>
      <c r="CDT25" s="662" t="str">
        <f>IFERROR(IF(OR(CDO25="日",CDO25="祝",CDO25=0,CDP25=""),"　",MAX(IF(AND(CDP25&lt;=CDT14,CDR25&gt;CDU14),CDU14-CDT14,IF(AND(CDP25&gt;CDT14,CDR25&lt;=CDU14),CDR25-CDP25,IF(AND(CDP25&lt;=CDT14,CDR25&lt;=CDU14),CDR25-CDT14,IF(AND(CDP25&gt;CDT14,CDR25&gt;CDU14),CDU14-CDP25,0)))),0)),0)</f>
        <v>　</v>
      </c>
      <c r="CDU25" s="663"/>
      <c r="CDV25" s="664"/>
      <c r="CDW25" s="662" t="str">
        <f>IFERROR(IF(OR(CDO25="日",CDO25="祝",CDO25=0,CDP25=""),"　",MAX(IF(AND(CDP25&gt;CDZ14,CDR25&gt;CDX14),0,IF(AND(CDP25&lt;=CDZ14,CDP25&gt;CDW14,CDR25&gt;CDX14),CDZ14-CDP25,IF(AND(CDP25&lt;=CDZ14,CDP25&lt;=CDW14,CDR25&gt;CDX14),CDZ14-CDW14,IF(AND(CDP25&gt;CDW14,CDR25&lt;=CDX14),CDR25-CDP25,IF(AND(CDP25&lt;=CDW14,CDR25&lt;=CDX14),CDR25-CDW14,0))))),0)),0)</f>
        <v>　</v>
      </c>
      <c r="CDX25" s="663"/>
      <c r="CDY25" s="664"/>
      <c r="CDZ25" s="662" t="str">
        <f>IFERROR(IF(OR(CDO25="日",CDO25="祝",CDO25=0,CDP25=""),"　",MAX(IF(AND(CDP25&lt;=CDZ14,CDR25&gt;CEA14),CEA14-CDZ14,IF(CDR25&lt;=CEA14,0,IF(AND(CDP25&gt;CDZ14,CDR25&gt;CEA14),CEA14-CDP25,0))),0)),0)</f>
        <v>　</v>
      </c>
      <c r="CEA25" s="663"/>
      <c r="CEB25" s="664"/>
      <c r="CEC25" s="662" t="str">
        <f>IFERROR(IF(OR(CDO25="日",CDO25="祝",CDO25=0,CDP25=""),"　",MAX(IF(CDP25&gt;CEC14,CDR25-CDP25,IF(CDP25&lt;=CEC14,CDR25-CEC14,0)),0)),0)</f>
        <v>　</v>
      </c>
      <c r="CED25" s="663"/>
      <c r="CEE25" s="664"/>
      <c r="CEF25" s="662" t="str">
        <f>IFERROR(IF(OR(CDO25="日",CDO25="祝",CDO25=0,CDP25=""),"　",MAX(IF(AND(CDP25&lt;=CEF14,CDR25&gt;CEG14),CEG14-CEF14,IF(AND(CDP25&gt;CEF14,CDR25&lt;=CEG14),CDR25-CDP25,IF(AND(CDP25&lt;=CEF14,CDR25&lt;=CEG14),CDR25-CEF14,IF(AND(CDP25&gt;CEF14,CDR25&gt;CEG14),CEG14-CDP25,0)))),0)),0)</f>
        <v>　</v>
      </c>
      <c r="CEG25" s="663"/>
      <c r="CEH25" s="664"/>
      <c r="CEI25" s="662" t="str">
        <f>IFERROR(IF(OR(CDO25="日",CDO25="祝",CDO25=0,CDP25=""),"　",MAX(IF(AND(CDP25&gt;CEL14,CDR25&gt;CEJ14),0,IF(AND(CDP25&lt;=CEL14,CDP25&gt;CEI14,CDR25&gt;CEJ14),CEL14-CDP25,IF(AND(CDP25&lt;=CEL14,CDP25&lt;=CEI14,CDR25&gt;CEJ14),CEL14-CEI14,IF(AND(CDP25&gt;CEI14,CDR25&lt;=CEJ14),CDR25-CDP25,IF(AND(CDP25&lt;=CEI14,CDR25&lt;=CEJ14),CDR25-CEI14,0))))),0)),0)</f>
        <v>　</v>
      </c>
      <c r="CEJ25" s="663"/>
      <c r="CEK25" s="664"/>
      <c r="CEL25" s="662" t="str">
        <f>IFERROR(IF(OR(CDO25="日",CDO25="祝",CDO25=0,CDP25=""),"　",MAX(IF(AND(CDP25&lt;=CEL14,CDR25&gt;CEM14),CEM14-CEL14,IF(CDR25&lt;=CEM14,0,IF(AND(CDP25&gt;CEL14,CDR25&gt;CEM14),CEM14-CDP25,0))),0)),0)</f>
        <v>　</v>
      </c>
      <c r="CEM25" s="663"/>
      <c r="CEN25" s="664"/>
      <c r="CEO25" s="662" t="str">
        <f t="shared" si="39"/>
        <v>　</v>
      </c>
      <c r="CEP25" s="663"/>
      <c r="CEQ25" s="664"/>
      <c r="CER25" s="665" t="str">
        <f>IF(CEU25="×",TIME(0,0,0),IF(CFE4="非常勤",CDT25,CEF25))</f>
        <v>　</v>
      </c>
      <c r="CES25" s="666"/>
      <c r="CET25" s="667"/>
      <c r="CEU25" s="265"/>
      <c r="CEV25" s="665" t="str">
        <f>IF(CEY25="×",TIME(0,0,0),IF(CFE4="非常勤",CDW25,CEI25))</f>
        <v>　</v>
      </c>
      <c r="CEW25" s="666"/>
      <c r="CEX25" s="667"/>
      <c r="CEY25" s="265"/>
      <c r="CEZ25" s="665" t="str">
        <f>IF(CFC25="×",TIME(0,0,0),IF(CFE4="非常勤",CDZ25,CEL25))</f>
        <v>　</v>
      </c>
      <c r="CFA25" s="666"/>
      <c r="CFB25" s="667"/>
      <c r="CFC25" s="265"/>
      <c r="CFD25" s="665" t="str">
        <f>IF(CFG25="×",TIME(0,0,0),IF(CFE4="非常勤",CEC25,CEO25))</f>
        <v>　</v>
      </c>
      <c r="CFE25" s="666"/>
      <c r="CFF25" s="667"/>
      <c r="CFG25" s="265"/>
      <c r="CFH25" s="668"/>
      <c r="CFI25" s="669"/>
      <c r="CFJ25" s="668"/>
      <c r="CFK25" s="670"/>
      <c r="CFL25" s="669"/>
      <c r="CFM25" s="671"/>
      <c r="CFN25" s="672"/>
      <c r="CFO25" s="672"/>
      <c r="CFP25" s="673"/>
      <c r="CFQ25" s="263">
        <f>$A$25</f>
        <v>11</v>
      </c>
      <c r="CFR25" s="264" t="str">
        <f>$B$25</f>
        <v>日</v>
      </c>
      <c r="CFS25" s="660"/>
      <c r="CFT25" s="661"/>
      <c r="CFU25" s="660"/>
      <c r="CFV25" s="661"/>
      <c r="CFW25" s="662" t="str">
        <f>IFERROR(IF(OR(CFR25="日",CFR25="祝",CFR25=0,CFS25=""),"　",MAX(IF(AND(CFS25&lt;=CFW14,CFU25&gt;CFX14),CFX14-CFW14,IF(AND(CFS25&gt;CFW14,CFU25&lt;=CFX14),CFU25-CFS25,IF(AND(CFS25&lt;=CFW14,CFU25&lt;=CFX14),CFU25-CFW14,IF(AND(CFS25&gt;CFW14,CFU25&gt;CFX14),CFX14-CFS25,0)))),0)),0)</f>
        <v>　</v>
      </c>
      <c r="CFX25" s="663"/>
      <c r="CFY25" s="664"/>
      <c r="CFZ25" s="662" t="str">
        <f>IFERROR(IF(OR(CFR25="日",CFR25="祝",CFR25=0,CFS25=""),"　",MAX(IF(AND(CFS25&gt;CGC14,CFU25&gt;CGA14),0,IF(AND(CFS25&lt;=CGC14,CFS25&gt;CFZ14,CFU25&gt;CGA14),CGC14-CFS25,IF(AND(CFS25&lt;=CGC14,CFS25&lt;=CFZ14,CFU25&gt;CGA14),CGC14-CFZ14,IF(AND(CFS25&gt;CFZ14,CFU25&lt;=CGA14),CFU25-CFS25,IF(AND(CFS25&lt;=CFZ14,CFU25&lt;=CGA14),CFU25-CFZ14,0))))),0)),0)</f>
        <v>　</v>
      </c>
      <c r="CGA25" s="663"/>
      <c r="CGB25" s="664"/>
      <c r="CGC25" s="662" t="str">
        <f>IFERROR(IF(OR(CFR25="日",CFR25="祝",CFR25=0,CFS25=""),"　",MAX(IF(AND(CFS25&lt;=CGC14,CFU25&gt;CGD14),CGD14-CGC14,IF(CFU25&lt;=CGD14,0,IF(AND(CFS25&gt;CGC14,CFU25&gt;CGD14),CGD14-CFS25,0))),0)),0)</f>
        <v>　</v>
      </c>
      <c r="CGD25" s="663"/>
      <c r="CGE25" s="664"/>
      <c r="CGF25" s="662" t="str">
        <f>IFERROR(IF(OR(CFR25="日",CFR25="祝",CFR25=0,CFS25=""),"　",MAX(IF(CFS25&gt;CGF14,CFU25-CFS25,IF(CFS25&lt;=CGF14,CFU25-CGF14,0)),0)),0)</f>
        <v>　</v>
      </c>
      <c r="CGG25" s="663"/>
      <c r="CGH25" s="664"/>
      <c r="CGI25" s="662" t="str">
        <f>IFERROR(IF(OR(CFR25="日",CFR25="祝",CFR25=0,CFS25=""),"　",MAX(IF(AND(CFS25&lt;=CGI14,CFU25&gt;CGJ14),CGJ14-CGI14,IF(AND(CFS25&gt;CGI14,CFU25&lt;=CGJ14),CFU25-CFS25,IF(AND(CFS25&lt;=CGI14,CFU25&lt;=CGJ14),CFU25-CGI14,IF(AND(CFS25&gt;CGI14,CFU25&gt;CGJ14),CGJ14-CFS25,0)))),0)),0)</f>
        <v>　</v>
      </c>
      <c r="CGJ25" s="663"/>
      <c r="CGK25" s="664"/>
      <c r="CGL25" s="662" t="str">
        <f>IFERROR(IF(OR(CFR25="日",CFR25="祝",CFR25=0,CFS25=""),"　",MAX(IF(AND(CFS25&gt;CGO14,CFU25&gt;CGM14),0,IF(AND(CFS25&lt;=CGO14,CFS25&gt;CGL14,CFU25&gt;CGM14),CGO14-CFS25,IF(AND(CFS25&lt;=CGO14,CFS25&lt;=CGL14,CFU25&gt;CGM14),CGO14-CGL14,IF(AND(CFS25&gt;CGL14,CFU25&lt;=CGM14),CFU25-CFS25,IF(AND(CFS25&lt;=CGL14,CFU25&lt;=CGM14),CFU25-CGL14,0))))),0)),0)</f>
        <v>　</v>
      </c>
      <c r="CGM25" s="663"/>
      <c r="CGN25" s="664"/>
      <c r="CGO25" s="662" t="str">
        <f>IFERROR(IF(OR(CFR25="日",CFR25="祝",CFR25=0,CFS25=""),"　",MAX(IF(AND(CFS25&lt;=CGO14,CFU25&gt;CGP14),CGP14-CGO14,IF(CFU25&lt;=CGP14,0,IF(AND(CFS25&gt;CGO14,CFU25&gt;CGP14),CGP14-CFS25,0))),0)),0)</f>
        <v>　</v>
      </c>
      <c r="CGP25" s="663"/>
      <c r="CGQ25" s="664"/>
      <c r="CGR25" s="662" t="str">
        <f t="shared" si="40"/>
        <v>　</v>
      </c>
      <c r="CGS25" s="663"/>
      <c r="CGT25" s="664"/>
      <c r="CGU25" s="665" t="str">
        <f>IF(CGX25="×",TIME(0,0,0),IF(CHH4="非常勤",CFW25,CGI25))</f>
        <v>　</v>
      </c>
      <c r="CGV25" s="666"/>
      <c r="CGW25" s="667"/>
      <c r="CGX25" s="265"/>
      <c r="CGY25" s="665" t="str">
        <f>IF(CHB25="×",TIME(0,0,0),IF(CHH4="非常勤",CFZ25,CGL25))</f>
        <v>　</v>
      </c>
      <c r="CGZ25" s="666"/>
      <c r="CHA25" s="667"/>
      <c r="CHB25" s="265"/>
      <c r="CHC25" s="665" t="str">
        <f>IF(CHF25="×",TIME(0,0,0),IF(CHH4="非常勤",CGC25,CGO25))</f>
        <v>　</v>
      </c>
      <c r="CHD25" s="666"/>
      <c r="CHE25" s="667"/>
      <c r="CHF25" s="265"/>
      <c r="CHG25" s="665" t="str">
        <f>IF(CHJ25="×",TIME(0,0,0),IF(CHH4="非常勤",CGF25,CGR25))</f>
        <v>　</v>
      </c>
      <c r="CHH25" s="666"/>
      <c r="CHI25" s="667"/>
      <c r="CHJ25" s="265"/>
      <c r="CHK25" s="668"/>
      <c r="CHL25" s="669"/>
      <c r="CHM25" s="668"/>
      <c r="CHN25" s="670"/>
      <c r="CHO25" s="669"/>
      <c r="CHP25" s="671"/>
      <c r="CHQ25" s="672"/>
      <c r="CHR25" s="672"/>
      <c r="CHS25" s="673"/>
      <c r="CHT25" s="263">
        <f>$A$25</f>
        <v>11</v>
      </c>
      <c r="CHU25" s="264" t="str">
        <f>$B$25</f>
        <v>日</v>
      </c>
      <c r="CHV25" s="660"/>
      <c r="CHW25" s="661"/>
      <c r="CHX25" s="660"/>
      <c r="CHY25" s="661"/>
      <c r="CHZ25" s="662" t="str">
        <f>IFERROR(IF(OR(CHU25="日",CHU25="祝",CHU25=0,CHV25=""),"　",MAX(IF(AND(CHV25&lt;=CHZ14,CHX25&gt;CIA14),CIA14-CHZ14,IF(AND(CHV25&gt;CHZ14,CHX25&lt;=CIA14),CHX25-CHV25,IF(AND(CHV25&lt;=CHZ14,CHX25&lt;=CIA14),CHX25-CHZ14,IF(AND(CHV25&gt;CHZ14,CHX25&gt;CIA14),CIA14-CHV25,0)))),0)),0)</f>
        <v>　</v>
      </c>
      <c r="CIA25" s="663"/>
      <c r="CIB25" s="664"/>
      <c r="CIC25" s="662" t="str">
        <f>IFERROR(IF(OR(CHU25="日",CHU25="祝",CHU25=0,CHV25=""),"　",MAX(IF(AND(CHV25&gt;CIF14,CHX25&gt;CID14),0,IF(AND(CHV25&lt;=CIF14,CHV25&gt;CIC14,CHX25&gt;CID14),CIF14-CHV25,IF(AND(CHV25&lt;=CIF14,CHV25&lt;=CIC14,CHX25&gt;CID14),CIF14-CIC14,IF(AND(CHV25&gt;CIC14,CHX25&lt;=CID14),CHX25-CHV25,IF(AND(CHV25&lt;=CIC14,CHX25&lt;=CID14),CHX25-CIC14,0))))),0)),0)</f>
        <v>　</v>
      </c>
      <c r="CID25" s="663"/>
      <c r="CIE25" s="664"/>
      <c r="CIF25" s="662" t="str">
        <f>IFERROR(IF(OR(CHU25="日",CHU25="祝",CHU25=0,CHV25=""),"　",MAX(IF(AND(CHV25&lt;=CIF14,CHX25&gt;CIG14),CIG14-CIF14,IF(CHX25&lt;=CIG14,0,IF(AND(CHV25&gt;CIF14,CHX25&gt;CIG14),CIG14-CHV25,0))),0)),0)</f>
        <v>　</v>
      </c>
      <c r="CIG25" s="663"/>
      <c r="CIH25" s="664"/>
      <c r="CII25" s="662" t="str">
        <f>IFERROR(IF(OR(CHU25="日",CHU25="祝",CHU25=0,CHV25=""),"　",MAX(IF(CHV25&gt;CII14,CHX25-CHV25,IF(CHV25&lt;=CII14,CHX25-CII14,0)),0)),0)</f>
        <v>　</v>
      </c>
      <c r="CIJ25" s="663"/>
      <c r="CIK25" s="664"/>
      <c r="CIL25" s="662" t="str">
        <f>IFERROR(IF(OR(CHU25="日",CHU25="祝",CHU25=0,CHV25=""),"　",MAX(IF(AND(CHV25&lt;=CIL14,CHX25&gt;CIM14),CIM14-CIL14,IF(AND(CHV25&gt;CIL14,CHX25&lt;=CIM14),CHX25-CHV25,IF(AND(CHV25&lt;=CIL14,CHX25&lt;=CIM14),CHX25-CIL14,IF(AND(CHV25&gt;CIL14,CHX25&gt;CIM14),CIM14-CHV25,0)))),0)),0)</f>
        <v>　</v>
      </c>
      <c r="CIM25" s="663"/>
      <c r="CIN25" s="664"/>
      <c r="CIO25" s="662" t="str">
        <f>IFERROR(IF(OR(CHU25="日",CHU25="祝",CHU25=0,CHV25=""),"　",MAX(IF(AND(CHV25&gt;CIR14,CHX25&gt;CIP14),0,IF(AND(CHV25&lt;=CIR14,CHV25&gt;CIO14,CHX25&gt;CIP14),CIR14-CHV25,IF(AND(CHV25&lt;=CIR14,CHV25&lt;=CIO14,CHX25&gt;CIP14),CIR14-CIO14,IF(AND(CHV25&gt;CIO14,CHX25&lt;=CIP14),CHX25-CHV25,IF(AND(CHV25&lt;=CIO14,CHX25&lt;=CIP14),CHX25-CIO14,0))))),0)),0)</f>
        <v>　</v>
      </c>
      <c r="CIP25" s="663"/>
      <c r="CIQ25" s="664"/>
      <c r="CIR25" s="662" t="str">
        <f>IFERROR(IF(OR(CHU25="日",CHU25="祝",CHU25=0,CHV25=""),"　",MAX(IF(AND(CHV25&lt;=CIR14,CHX25&gt;CIS14),CIS14-CIR14,IF(CHX25&lt;=CIS14,0,IF(AND(CHV25&gt;CIR14,CHX25&gt;CIS14),CIS14-CHV25,0))),0)),0)</f>
        <v>　</v>
      </c>
      <c r="CIS25" s="663"/>
      <c r="CIT25" s="664"/>
      <c r="CIU25" s="662" t="str">
        <f t="shared" si="41"/>
        <v>　</v>
      </c>
      <c r="CIV25" s="663"/>
      <c r="CIW25" s="664"/>
      <c r="CIX25" s="665" t="str">
        <f>IF(CJA25="×",TIME(0,0,0),IF(CJK4="非常勤",CHZ25,CIL25))</f>
        <v>　</v>
      </c>
      <c r="CIY25" s="666"/>
      <c r="CIZ25" s="667"/>
      <c r="CJA25" s="265"/>
      <c r="CJB25" s="665" t="str">
        <f>IF(CJE25="×",TIME(0,0,0),IF(CJK4="非常勤",CIC25,CIO25))</f>
        <v>　</v>
      </c>
      <c r="CJC25" s="666"/>
      <c r="CJD25" s="667"/>
      <c r="CJE25" s="265"/>
      <c r="CJF25" s="665" t="str">
        <f>IF(CJI25="×",TIME(0,0,0),IF(CJK4="非常勤",CIF25,CIR25))</f>
        <v>　</v>
      </c>
      <c r="CJG25" s="666"/>
      <c r="CJH25" s="667"/>
      <c r="CJI25" s="265"/>
      <c r="CJJ25" s="665" t="str">
        <f>IF(CJM25="×",TIME(0,0,0),IF(CJK4="非常勤",CII25,CIU25))</f>
        <v>　</v>
      </c>
      <c r="CJK25" s="666"/>
      <c r="CJL25" s="667"/>
      <c r="CJM25" s="265"/>
      <c r="CJN25" s="668"/>
      <c r="CJO25" s="669"/>
      <c r="CJP25" s="668"/>
      <c r="CJQ25" s="670"/>
      <c r="CJR25" s="669"/>
      <c r="CJS25" s="671"/>
      <c r="CJT25" s="672"/>
      <c r="CJU25" s="672"/>
      <c r="CJV25" s="673"/>
      <c r="CJW25" s="263">
        <f>$A$25</f>
        <v>11</v>
      </c>
      <c r="CJX25" s="264" t="str">
        <f>$B$25</f>
        <v>日</v>
      </c>
      <c r="CJY25" s="660"/>
      <c r="CJZ25" s="661"/>
      <c r="CKA25" s="660"/>
      <c r="CKB25" s="661"/>
      <c r="CKC25" s="662" t="str">
        <f>IFERROR(IF(OR(CJX25="日",CJX25="祝",CJX25=0,CJY25=""),"　",MAX(IF(AND(CJY25&lt;=CKC14,CKA25&gt;CKD14),CKD14-CKC14,IF(AND(CJY25&gt;CKC14,CKA25&lt;=CKD14),CKA25-CJY25,IF(AND(CJY25&lt;=CKC14,CKA25&lt;=CKD14),CKA25-CKC14,IF(AND(CJY25&gt;CKC14,CKA25&gt;CKD14),CKD14-CJY25,0)))),0)),0)</f>
        <v>　</v>
      </c>
      <c r="CKD25" s="663"/>
      <c r="CKE25" s="664"/>
      <c r="CKF25" s="662" t="str">
        <f>IFERROR(IF(OR(CJX25="日",CJX25="祝",CJX25=0,CJY25=""),"　",MAX(IF(AND(CJY25&gt;CKI14,CKA25&gt;CKG14),0,IF(AND(CJY25&lt;=CKI14,CJY25&gt;CKF14,CKA25&gt;CKG14),CKI14-CJY25,IF(AND(CJY25&lt;=CKI14,CJY25&lt;=CKF14,CKA25&gt;CKG14),CKI14-CKF14,IF(AND(CJY25&gt;CKF14,CKA25&lt;=CKG14),CKA25-CJY25,IF(AND(CJY25&lt;=CKF14,CKA25&lt;=CKG14),CKA25-CKF14,0))))),0)),0)</f>
        <v>　</v>
      </c>
      <c r="CKG25" s="663"/>
      <c r="CKH25" s="664"/>
      <c r="CKI25" s="662" t="str">
        <f>IFERROR(IF(OR(CJX25="日",CJX25="祝",CJX25=0,CJY25=""),"　",MAX(IF(AND(CJY25&lt;=CKI14,CKA25&gt;CKJ14),CKJ14-CKI14,IF(CKA25&lt;=CKJ14,0,IF(AND(CJY25&gt;CKI14,CKA25&gt;CKJ14),CKJ14-CJY25,0))),0)),0)</f>
        <v>　</v>
      </c>
      <c r="CKJ25" s="663"/>
      <c r="CKK25" s="664"/>
      <c r="CKL25" s="662" t="str">
        <f>IFERROR(IF(OR(CJX25="日",CJX25="祝",CJX25=0,CJY25=""),"　",MAX(IF(CJY25&gt;CKL14,CKA25-CJY25,IF(CJY25&lt;=CKL14,CKA25-CKL14,0)),0)),0)</f>
        <v>　</v>
      </c>
      <c r="CKM25" s="663"/>
      <c r="CKN25" s="664"/>
      <c r="CKO25" s="662" t="str">
        <f>IFERROR(IF(OR(CJX25="日",CJX25="祝",CJX25=0,CJY25=""),"　",MAX(IF(AND(CJY25&lt;=CKO14,CKA25&gt;CKP14),CKP14-CKO14,IF(AND(CJY25&gt;CKO14,CKA25&lt;=CKP14),CKA25-CJY25,IF(AND(CJY25&lt;=CKO14,CKA25&lt;=CKP14),CKA25-CKO14,IF(AND(CJY25&gt;CKO14,CKA25&gt;CKP14),CKP14-CJY25,0)))),0)),0)</f>
        <v>　</v>
      </c>
      <c r="CKP25" s="663"/>
      <c r="CKQ25" s="664"/>
      <c r="CKR25" s="662" t="str">
        <f>IFERROR(IF(OR(CJX25="日",CJX25="祝",CJX25=0,CJY25=""),"　",MAX(IF(AND(CJY25&gt;CKU14,CKA25&gt;CKS14),0,IF(AND(CJY25&lt;=CKU14,CJY25&gt;CKR14,CKA25&gt;CKS14),CKU14-CJY25,IF(AND(CJY25&lt;=CKU14,CJY25&lt;=CKR14,CKA25&gt;CKS14),CKU14-CKR14,IF(AND(CJY25&gt;CKR14,CKA25&lt;=CKS14),CKA25-CJY25,IF(AND(CJY25&lt;=CKR14,CKA25&lt;=CKS14),CKA25-CKR14,0))))),0)),0)</f>
        <v>　</v>
      </c>
      <c r="CKS25" s="663"/>
      <c r="CKT25" s="664"/>
      <c r="CKU25" s="662" t="str">
        <f>IFERROR(IF(OR(CJX25="日",CJX25="祝",CJX25=0,CJY25=""),"　",MAX(IF(AND(CJY25&lt;=CKU14,CKA25&gt;CKV14),CKV14-CKU14,IF(CKA25&lt;=CKV14,0,IF(AND(CJY25&gt;CKU14,CKA25&gt;CKV14),CKV14-CJY25,0))),0)),0)</f>
        <v>　</v>
      </c>
      <c r="CKV25" s="663"/>
      <c r="CKW25" s="664"/>
      <c r="CKX25" s="662" t="str">
        <f t="shared" si="42"/>
        <v>　</v>
      </c>
      <c r="CKY25" s="663"/>
      <c r="CKZ25" s="664"/>
      <c r="CLA25" s="665" t="str">
        <f>IF(CLD25="×",TIME(0,0,0),IF(CLN4="非常勤",CKC25,CKO25))</f>
        <v>　</v>
      </c>
      <c r="CLB25" s="666"/>
      <c r="CLC25" s="667"/>
      <c r="CLD25" s="265"/>
      <c r="CLE25" s="665" t="str">
        <f>IF(CLH25="×",TIME(0,0,0),IF(CLN4="非常勤",CKF25,CKR25))</f>
        <v>　</v>
      </c>
      <c r="CLF25" s="666"/>
      <c r="CLG25" s="667"/>
      <c r="CLH25" s="265"/>
      <c r="CLI25" s="665" t="str">
        <f>IF(CLL25="×",TIME(0,0,0),IF(CLN4="非常勤",CKI25,CKU25))</f>
        <v>　</v>
      </c>
      <c r="CLJ25" s="666"/>
      <c r="CLK25" s="667"/>
      <c r="CLL25" s="265"/>
      <c r="CLM25" s="665" t="str">
        <f>IF(CLP25="×",TIME(0,0,0),IF(CLN4="非常勤",CKL25,CKX25))</f>
        <v>　</v>
      </c>
      <c r="CLN25" s="666"/>
      <c r="CLO25" s="667"/>
      <c r="CLP25" s="265"/>
      <c r="CLQ25" s="668"/>
      <c r="CLR25" s="669"/>
      <c r="CLS25" s="668"/>
      <c r="CLT25" s="670"/>
      <c r="CLU25" s="669"/>
      <c r="CLV25" s="671"/>
      <c r="CLW25" s="672"/>
      <c r="CLX25" s="672"/>
      <c r="CLY25" s="673"/>
      <c r="CLZ25" s="263">
        <f>$A$25</f>
        <v>11</v>
      </c>
      <c r="CMA25" s="264" t="str">
        <f>$B$25</f>
        <v>日</v>
      </c>
      <c r="CMB25" s="660"/>
      <c r="CMC25" s="661"/>
      <c r="CMD25" s="660"/>
      <c r="CME25" s="661"/>
      <c r="CMF25" s="662" t="str">
        <f>IFERROR(IF(OR(CMA25="日",CMA25="祝",CMA25=0,CMB25=""),"　",MAX(IF(AND(CMB25&lt;=CMF14,CMD25&gt;CMG14),CMG14-CMF14,IF(AND(CMB25&gt;CMF14,CMD25&lt;=CMG14),CMD25-CMB25,IF(AND(CMB25&lt;=CMF14,CMD25&lt;=CMG14),CMD25-CMF14,IF(AND(CMB25&gt;CMF14,CMD25&gt;CMG14),CMG14-CMB25,0)))),0)),0)</f>
        <v>　</v>
      </c>
      <c r="CMG25" s="663"/>
      <c r="CMH25" s="664"/>
      <c r="CMI25" s="662" t="str">
        <f>IFERROR(IF(OR(CMA25="日",CMA25="祝",CMA25=0,CMB25=""),"　",MAX(IF(AND(CMB25&gt;CML14,CMD25&gt;CMJ14),0,IF(AND(CMB25&lt;=CML14,CMB25&gt;CMI14,CMD25&gt;CMJ14),CML14-CMB25,IF(AND(CMB25&lt;=CML14,CMB25&lt;=CMI14,CMD25&gt;CMJ14),CML14-CMI14,IF(AND(CMB25&gt;CMI14,CMD25&lt;=CMJ14),CMD25-CMB25,IF(AND(CMB25&lt;=CMI14,CMD25&lt;=CMJ14),CMD25-CMI14,0))))),0)),0)</f>
        <v>　</v>
      </c>
      <c r="CMJ25" s="663"/>
      <c r="CMK25" s="664"/>
      <c r="CML25" s="662" t="str">
        <f>IFERROR(IF(OR(CMA25="日",CMA25="祝",CMA25=0,CMB25=""),"　",MAX(IF(AND(CMB25&lt;=CML14,CMD25&gt;CMM14),CMM14-CML14,IF(CMD25&lt;=CMM14,0,IF(AND(CMB25&gt;CML14,CMD25&gt;CMM14),CMM14-CMB25,0))),0)),0)</f>
        <v>　</v>
      </c>
      <c r="CMM25" s="663"/>
      <c r="CMN25" s="664"/>
      <c r="CMO25" s="662" t="str">
        <f>IFERROR(IF(OR(CMA25="日",CMA25="祝",CMA25=0,CMB25=""),"　",MAX(IF(CMB25&gt;CMO14,CMD25-CMB25,IF(CMB25&lt;=CMO14,CMD25-CMO14,0)),0)),0)</f>
        <v>　</v>
      </c>
      <c r="CMP25" s="663"/>
      <c r="CMQ25" s="664"/>
      <c r="CMR25" s="662" t="str">
        <f>IFERROR(IF(OR(CMA25="日",CMA25="祝",CMA25=0,CMB25=""),"　",MAX(IF(AND(CMB25&lt;=CMR14,CMD25&gt;CMS14),CMS14-CMR14,IF(AND(CMB25&gt;CMR14,CMD25&lt;=CMS14),CMD25-CMB25,IF(AND(CMB25&lt;=CMR14,CMD25&lt;=CMS14),CMD25-CMR14,IF(AND(CMB25&gt;CMR14,CMD25&gt;CMS14),CMS14-CMB25,0)))),0)),0)</f>
        <v>　</v>
      </c>
      <c r="CMS25" s="663"/>
      <c r="CMT25" s="664"/>
      <c r="CMU25" s="662" t="str">
        <f>IFERROR(IF(OR(CMA25="日",CMA25="祝",CMA25=0,CMB25=""),"　",MAX(IF(AND(CMB25&gt;CMX14,CMD25&gt;CMV14),0,IF(AND(CMB25&lt;=CMX14,CMB25&gt;CMU14,CMD25&gt;CMV14),CMX14-CMB25,IF(AND(CMB25&lt;=CMX14,CMB25&lt;=CMU14,CMD25&gt;CMV14),CMX14-CMU14,IF(AND(CMB25&gt;CMU14,CMD25&lt;=CMV14),CMD25-CMB25,IF(AND(CMB25&lt;=CMU14,CMD25&lt;=CMV14),CMD25-CMU14,0))))),0)),0)</f>
        <v>　</v>
      </c>
      <c r="CMV25" s="663"/>
      <c r="CMW25" s="664"/>
      <c r="CMX25" s="662" t="str">
        <f>IFERROR(IF(OR(CMA25="日",CMA25="祝",CMA25=0,CMB25=""),"　",MAX(IF(AND(CMB25&lt;=CMX14,CMD25&gt;CMY14),CMY14-CMX14,IF(CMD25&lt;=CMY14,0,IF(AND(CMB25&gt;CMX14,CMD25&gt;CMY14),CMY14-CMB25,0))),0)),0)</f>
        <v>　</v>
      </c>
      <c r="CMY25" s="663"/>
      <c r="CMZ25" s="664"/>
      <c r="CNA25" s="662" t="str">
        <f t="shared" si="43"/>
        <v>　</v>
      </c>
      <c r="CNB25" s="663"/>
      <c r="CNC25" s="664"/>
      <c r="CND25" s="665" t="str">
        <f>IF(CNG25="×",TIME(0,0,0),IF(CNQ4="非常勤",CMF25,CMR25))</f>
        <v>　</v>
      </c>
      <c r="CNE25" s="666"/>
      <c r="CNF25" s="667"/>
      <c r="CNG25" s="265"/>
      <c r="CNH25" s="665" t="str">
        <f>IF(CNK25="×",TIME(0,0,0),IF(CNQ4="非常勤",CMI25,CMU25))</f>
        <v>　</v>
      </c>
      <c r="CNI25" s="666"/>
      <c r="CNJ25" s="667"/>
      <c r="CNK25" s="265"/>
      <c r="CNL25" s="665" t="str">
        <f>IF(CNO25="×",TIME(0,0,0),IF(CNQ4="非常勤",CML25,CMX25))</f>
        <v>　</v>
      </c>
      <c r="CNM25" s="666"/>
      <c r="CNN25" s="667"/>
      <c r="CNO25" s="265"/>
      <c r="CNP25" s="665" t="str">
        <f>IF(CNS25="×",TIME(0,0,0),IF(CNQ4="非常勤",CMO25,CNA25))</f>
        <v>　</v>
      </c>
      <c r="CNQ25" s="666"/>
      <c r="CNR25" s="667"/>
      <c r="CNS25" s="265"/>
      <c r="CNT25" s="668"/>
      <c r="CNU25" s="669"/>
      <c r="CNV25" s="668"/>
      <c r="CNW25" s="670"/>
      <c r="CNX25" s="669"/>
      <c r="CNY25" s="671"/>
      <c r="CNZ25" s="672"/>
      <c r="COA25" s="672"/>
      <c r="COB25" s="673"/>
      <c r="COC25" s="263">
        <f>$A$25</f>
        <v>11</v>
      </c>
      <c r="COD25" s="264" t="str">
        <f>$B$25</f>
        <v>日</v>
      </c>
      <c r="COE25" s="660"/>
      <c r="COF25" s="661"/>
      <c r="COG25" s="660"/>
      <c r="COH25" s="661"/>
      <c r="COI25" s="662" t="str">
        <f>IFERROR(IF(OR(COD25="日",COD25="祝",COD25=0,COE25=""),"　",MAX(IF(AND(COE25&lt;=COI14,COG25&gt;COJ14),COJ14-COI14,IF(AND(COE25&gt;COI14,COG25&lt;=COJ14),COG25-COE25,IF(AND(COE25&lt;=COI14,COG25&lt;=COJ14),COG25-COI14,IF(AND(COE25&gt;COI14,COG25&gt;COJ14),COJ14-COE25,0)))),0)),0)</f>
        <v>　</v>
      </c>
      <c r="COJ25" s="663"/>
      <c r="COK25" s="664"/>
      <c r="COL25" s="662" t="str">
        <f>IFERROR(IF(OR(COD25="日",COD25="祝",COD25=0,COE25=""),"　",MAX(IF(AND(COE25&gt;COO14,COG25&gt;COM14),0,IF(AND(COE25&lt;=COO14,COE25&gt;COL14,COG25&gt;COM14),COO14-COE25,IF(AND(COE25&lt;=COO14,COE25&lt;=COL14,COG25&gt;COM14),COO14-COL14,IF(AND(COE25&gt;COL14,COG25&lt;=COM14),COG25-COE25,IF(AND(COE25&lt;=COL14,COG25&lt;=COM14),COG25-COL14,0))))),0)),0)</f>
        <v>　</v>
      </c>
      <c r="COM25" s="663"/>
      <c r="CON25" s="664"/>
      <c r="COO25" s="662" t="str">
        <f>IFERROR(IF(OR(COD25="日",COD25="祝",COD25=0,COE25=""),"　",MAX(IF(AND(COE25&lt;=COO14,COG25&gt;COP14),COP14-COO14,IF(COG25&lt;=COP14,0,IF(AND(COE25&gt;COO14,COG25&gt;COP14),COP14-COE25,0))),0)),0)</f>
        <v>　</v>
      </c>
      <c r="COP25" s="663"/>
      <c r="COQ25" s="664"/>
      <c r="COR25" s="662" t="str">
        <f>IFERROR(IF(OR(COD25="日",COD25="祝",COD25=0,COE25=""),"　",MAX(IF(COE25&gt;COR14,COG25-COE25,IF(COE25&lt;=COR14,COG25-COR14,0)),0)),0)</f>
        <v>　</v>
      </c>
      <c r="COS25" s="663"/>
      <c r="COT25" s="664"/>
      <c r="COU25" s="662" t="str">
        <f>IFERROR(IF(OR(COD25="日",COD25="祝",COD25=0,COE25=""),"　",MAX(IF(AND(COE25&lt;=COU14,COG25&gt;COV14),COV14-COU14,IF(AND(COE25&gt;COU14,COG25&lt;=COV14),COG25-COE25,IF(AND(COE25&lt;=COU14,COG25&lt;=COV14),COG25-COU14,IF(AND(COE25&gt;COU14,COG25&gt;COV14),COV14-COE25,0)))),0)),0)</f>
        <v>　</v>
      </c>
      <c r="COV25" s="663"/>
      <c r="COW25" s="664"/>
      <c r="COX25" s="662" t="str">
        <f>IFERROR(IF(OR(COD25="日",COD25="祝",COD25=0,COE25=""),"　",MAX(IF(AND(COE25&gt;CPA14,COG25&gt;COY14),0,IF(AND(COE25&lt;=CPA14,COE25&gt;COX14,COG25&gt;COY14),CPA14-COE25,IF(AND(COE25&lt;=CPA14,COE25&lt;=COX14,COG25&gt;COY14),CPA14-COX14,IF(AND(COE25&gt;COX14,COG25&lt;=COY14),COG25-COE25,IF(AND(COE25&lt;=COX14,COG25&lt;=COY14),COG25-COX14,0))))),0)),0)</f>
        <v>　</v>
      </c>
      <c r="COY25" s="663"/>
      <c r="COZ25" s="664"/>
      <c r="CPA25" s="662" t="str">
        <f>IFERROR(IF(OR(COD25="日",COD25="祝",COD25=0,COE25=""),"　",MAX(IF(AND(COE25&lt;=CPA14,COG25&gt;CPB14),CPB14-CPA14,IF(COG25&lt;=CPB14,0,IF(AND(COE25&gt;CPA14,COG25&gt;CPB14),CPB14-COE25,0))),0)),0)</f>
        <v>　</v>
      </c>
      <c r="CPB25" s="663"/>
      <c r="CPC25" s="664"/>
      <c r="CPD25" s="662" t="str">
        <f t="shared" si="44"/>
        <v>　</v>
      </c>
      <c r="CPE25" s="663"/>
      <c r="CPF25" s="664"/>
      <c r="CPG25" s="665" t="str">
        <f>IF(CPJ25="×",TIME(0,0,0),IF(CPT4="非常勤",COI25,COU25))</f>
        <v>　</v>
      </c>
      <c r="CPH25" s="666"/>
      <c r="CPI25" s="667"/>
      <c r="CPJ25" s="265"/>
      <c r="CPK25" s="665" t="str">
        <f>IF(CPN25="×",TIME(0,0,0),IF(CPT4="非常勤",COL25,COX25))</f>
        <v>　</v>
      </c>
      <c r="CPL25" s="666"/>
      <c r="CPM25" s="667"/>
      <c r="CPN25" s="265"/>
      <c r="CPO25" s="665" t="str">
        <f>IF(CPR25="×",TIME(0,0,0),IF(CPT4="非常勤",COO25,CPA25))</f>
        <v>　</v>
      </c>
      <c r="CPP25" s="666"/>
      <c r="CPQ25" s="667"/>
      <c r="CPR25" s="265"/>
      <c r="CPS25" s="665" t="str">
        <f>IF(CPV25="×",TIME(0,0,0),IF(CPT4="非常勤",COR25,CPD25))</f>
        <v>　</v>
      </c>
      <c r="CPT25" s="666"/>
      <c r="CPU25" s="667"/>
      <c r="CPV25" s="265"/>
      <c r="CPW25" s="668"/>
      <c r="CPX25" s="669"/>
      <c r="CPY25" s="668"/>
      <c r="CPZ25" s="670"/>
      <c r="CQA25" s="669"/>
      <c r="CQB25" s="671"/>
      <c r="CQC25" s="672"/>
      <c r="CQD25" s="672"/>
      <c r="CQE25" s="673"/>
      <c r="CQF25" s="263">
        <f>$A$25</f>
        <v>11</v>
      </c>
      <c r="CQG25" s="264" t="str">
        <f>$B$25</f>
        <v>日</v>
      </c>
      <c r="CQH25" s="660"/>
      <c r="CQI25" s="661"/>
      <c r="CQJ25" s="660"/>
      <c r="CQK25" s="661"/>
      <c r="CQL25" s="662" t="str">
        <f>IFERROR(IF(OR(CQG25="日",CQG25="祝",CQG25=0,CQH25=""),"　",MAX(IF(AND(CQH25&lt;=CQL14,CQJ25&gt;CQM14),CQM14-CQL14,IF(AND(CQH25&gt;CQL14,CQJ25&lt;=CQM14),CQJ25-CQH25,IF(AND(CQH25&lt;=CQL14,CQJ25&lt;=CQM14),CQJ25-CQL14,IF(AND(CQH25&gt;CQL14,CQJ25&gt;CQM14),CQM14-CQH25,0)))),0)),0)</f>
        <v>　</v>
      </c>
      <c r="CQM25" s="663"/>
      <c r="CQN25" s="664"/>
      <c r="CQO25" s="662" t="str">
        <f>IFERROR(IF(OR(CQG25="日",CQG25="祝",CQG25=0,CQH25=""),"　",MAX(IF(AND(CQH25&gt;CQR14,CQJ25&gt;CQP14),0,IF(AND(CQH25&lt;=CQR14,CQH25&gt;CQO14,CQJ25&gt;CQP14),CQR14-CQH25,IF(AND(CQH25&lt;=CQR14,CQH25&lt;=CQO14,CQJ25&gt;CQP14),CQR14-CQO14,IF(AND(CQH25&gt;CQO14,CQJ25&lt;=CQP14),CQJ25-CQH25,IF(AND(CQH25&lt;=CQO14,CQJ25&lt;=CQP14),CQJ25-CQO14,0))))),0)),0)</f>
        <v>　</v>
      </c>
      <c r="CQP25" s="663"/>
      <c r="CQQ25" s="664"/>
      <c r="CQR25" s="662" t="str">
        <f>IFERROR(IF(OR(CQG25="日",CQG25="祝",CQG25=0,CQH25=""),"　",MAX(IF(AND(CQH25&lt;=CQR14,CQJ25&gt;CQS14),CQS14-CQR14,IF(CQJ25&lt;=CQS14,0,IF(AND(CQH25&gt;CQR14,CQJ25&gt;CQS14),CQS14-CQH25,0))),0)),0)</f>
        <v>　</v>
      </c>
      <c r="CQS25" s="663"/>
      <c r="CQT25" s="664"/>
      <c r="CQU25" s="662" t="str">
        <f>IFERROR(IF(OR(CQG25="日",CQG25="祝",CQG25=0,CQH25=""),"　",MAX(IF(CQH25&gt;CQU14,CQJ25-CQH25,IF(CQH25&lt;=CQU14,CQJ25-CQU14,0)),0)),0)</f>
        <v>　</v>
      </c>
      <c r="CQV25" s="663"/>
      <c r="CQW25" s="664"/>
      <c r="CQX25" s="662" t="str">
        <f>IFERROR(IF(OR(CQG25="日",CQG25="祝",CQG25=0,CQH25=""),"　",MAX(IF(AND(CQH25&lt;=CQX14,CQJ25&gt;CQY14),CQY14-CQX14,IF(AND(CQH25&gt;CQX14,CQJ25&lt;=CQY14),CQJ25-CQH25,IF(AND(CQH25&lt;=CQX14,CQJ25&lt;=CQY14),CQJ25-CQX14,IF(AND(CQH25&gt;CQX14,CQJ25&gt;CQY14),CQY14-CQH25,0)))),0)),0)</f>
        <v>　</v>
      </c>
      <c r="CQY25" s="663"/>
      <c r="CQZ25" s="664"/>
      <c r="CRA25" s="662" t="str">
        <f>IFERROR(IF(OR(CQG25="日",CQG25="祝",CQG25=0,CQH25=""),"　",MAX(IF(AND(CQH25&gt;CRD14,CQJ25&gt;CRB14),0,IF(AND(CQH25&lt;=CRD14,CQH25&gt;CRA14,CQJ25&gt;CRB14),CRD14-CQH25,IF(AND(CQH25&lt;=CRD14,CQH25&lt;=CRA14,CQJ25&gt;CRB14),CRD14-CRA14,IF(AND(CQH25&gt;CRA14,CQJ25&lt;=CRB14),CQJ25-CQH25,IF(AND(CQH25&lt;=CRA14,CQJ25&lt;=CRB14),CQJ25-CRA14,0))))),0)),0)</f>
        <v>　</v>
      </c>
      <c r="CRB25" s="663"/>
      <c r="CRC25" s="664"/>
      <c r="CRD25" s="662" t="str">
        <f>IFERROR(IF(OR(CQG25="日",CQG25="祝",CQG25=0,CQH25=""),"　",MAX(IF(AND(CQH25&lt;=CRD14,CQJ25&gt;CRE14),CRE14-CRD14,IF(CQJ25&lt;=CRE14,0,IF(AND(CQH25&gt;CRD14,CQJ25&gt;CRE14),CRE14-CQH25,0))),0)),0)</f>
        <v>　</v>
      </c>
      <c r="CRE25" s="663"/>
      <c r="CRF25" s="664"/>
      <c r="CRG25" s="662" t="str">
        <f t="shared" si="45"/>
        <v>　</v>
      </c>
      <c r="CRH25" s="663"/>
      <c r="CRI25" s="664"/>
      <c r="CRJ25" s="665" t="str">
        <f>IF(CRM25="×",TIME(0,0,0),IF(CRW4="非常勤",CQL25,CQX25))</f>
        <v>　</v>
      </c>
      <c r="CRK25" s="666"/>
      <c r="CRL25" s="667"/>
      <c r="CRM25" s="265"/>
      <c r="CRN25" s="665" t="str">
        <f>IF(CRQ25="×",TIME(0,0,0),IF(CRW4="非常勤",CQO25,CRA25))</f>
        <v>　</v>
      </c>
      <c r="CRO25" s="666"/>
      <c r="CRP25" s="667"/>
      <c r="CRQ25" s="265"/>
      <c r="CRR25" s="665" t="str">
        <f>IF(CRU25="×",TIME(0,0,0),IF(CRW4="非常勤",CQR25,CRD25))</f>
        <v>　</v>
      </c>
      <c r="CRS25" s="666"/>
      <c r="CRT25" s="667"/>
      <c r="CRU25" s="265"/>
      <c r="CRV25" s="665" t="str">
        <f>IF(CRY25="×",TIME(0,0,0),IF(CRW4="非常勤",CQU25,CRG25))</f>
        <v>　</v>
      </c>
      <c r="CRW25" s="666"/>
      <c r="CRX25" s="667"/>
      <c r="CRY25" s="265"/>
      <c r="CRZ25" s="668"/>
      <c r="CSA25" s="669"/>
      <c r="CSB25" s="668"/>
      <c r="CSC25" s="670"/>
      <c r="CSD25" s="669"/>
      <c r="CSE25" s="671"/>
      <c r="CSF25" s="672"/>
      <c r="CSG25" s="672"/>
      <c r="CSH25" s="673"/>
      <c r="CSI25" s="263">
        <f>$A$25</f>
        <v>11</v>
      </c>
      <c r="CSJ25" s="264" t="str">
        <f>$B$25</f>
        <v>日</v>
      </c>
      <c r="CSK25" s="660"/>
      <c r="CSL25" s="661"/>
      <c r="CSM25" s="660"/>
      <c r="CSN25" s="661"/>
      <c r="CSO25" s="662" t="str">
        <f>IFERROR(IF(OR(CSJ25="日",CSJ25="祝",CSJ25=0,CSK25=""),"　",MAX(IF(AND(CSK25&lt;=CSO14,CSM25&gt;CSP14),CSP14-CSO14,IF(AND(CSK25&gt;CSO14,CSM25&lt;=CSP14),CSM25-CSK25,IF(AND(CSK25&lt;=CSO14,CSM25&lt;=CSP14),CSM25-CSO14,IF(AND(CSK25&gt;CSO14,CSM25&gt;CSP14),CSP14-CSK25,0)))),0)),0)</f>
        <v>　</v>
      </c>
      <c r="CSP25" s="663"/>
      <c r="CSQ25" s="664"/>
      <c r="CSR25" s="662" t="str">
        <f>IFERROR(IF(OR(CSJ25="日",CSJ25="祝",CSJ25=0,CSK25=""),"　",MAX(IF(AND(CSK25&gt;CSU14,CSM25&gt;CSS14),0,IF(AND(CSK25&lt;=CSU14,CSK25&gt;CSR14,CSM25&gt;CSS14),CSU14-CSK25,IF(AND(CSK25&lt;=CSU14,CSK25&lt;=CSR14,CSM25&gt;CSS14),CSU14-CSR14,IF(AND(CSK25&gt;CSR14,CSM25&lt;=CSS14),CSM25-CSK25,IF(AND(CSK25&lt;=CSR14,CSM25&lt;=CSS14),CSM25-CSR14,0))))),0)),0)</f>
        <v>　</v>
      </c>
      <c r="CSS25" s="663"/>
      <c r="CST25" s="664"/>
      <c r="CSU25" s="662" t="str">
        <f>IFERROR(IF(OR(CSJ25="日",CSJ25="祝",CSJ25=0,CSK25=""),"　",MAX(IF(AND(CSK25&lt;=CSU14,CSM25&gt;CSV14),CSV14-CSU14,IF(CSM25&lt;=CSV14,0,IF(AND(CSK25&gt;CSU14,CSM25&gt;CSV14),CSV14-CSK25,0))),0)),0)</f>
        <v>　</v>
      </c>
      <c r="CSV25" s="663"/>
      <c r="CSW25" s="664"/>
      <c r="CSX25" s="662" t="str">
        <f>IFERROR(IF(OR(CSJ25="日",CSJ25="祝",CSJ25=0,CSK25=""),"　",MAX(IF(CSK25&gt;CSX14,CSM25-CSK25,IF(CSK25&lt;=CSX14,CSM25-CSX14,0)),0)),0)</f>
        <v>　</v>
      </c>
      <c r="CSY25" s="663"/>
      <c r="CSZ25" s="664"/>
      <c r="CTA25" s="662" t="str">
        <f>IFERROR(IF(OR(CSJ25="日",CSJ25="祝",CSJ25=0,CSK25=""),"　",MAX(IF(AND(CSK25&lt;=CTA14,CSM25&gt;CTB14),CTB14-CTA14,IF(AND(CSK25&gt;CTA14,CSM25&lt;=CTB14),CSM25-CSK25,IF(AND(CSK25&lt;=CTA14,CSM25&lt;=CTB14),CSM25-CTA14,IF(AND(CSK25&gt;CTA14,CSM25&gt;CTB14),CTB14-CSK25,0)))),0)),0)</f>
        <v>　</v>
      </c>
      <c r="CTB25" s="663"/>
      <c r="CTC25" s="664"/>
      <c r="CTD25" s="662" t="str">
        <f>IFERROR(IF(OR(CSJ25="日",CSJ25="祝",CSJ25=0,CSK25=""),"　",MAX(IF(AND(CSK25&gt;CTG14,CSM25&gt;CTE14),0,IF(AND(CSK25&lt;=CTG14,CSK25&gt;CTD14,CSM25&gt;CTE14),CTG14-CSK25,IF(AND(CSK25&lt;=CTG14,CSK25&lt;=CTD14,CSM25&gt;CTE14),CTG14-CTD14,IF(AND(CSK25&gt;CTD14,CSM25&lt;=CTE14),CSM25-CSK25,IF(AND(CSK25&lt;=CTD14,CSM25&lt;=CTE14),CSM25-CTD14,0))))),0)),0)</f>
        <v>　</v>
      </c>
      <c r="CTE25" s="663"/>
      <c r="CTF25" s="664"/>
      <c r="CTG25" s="662" t="str">
        <f>IFERROR(IF(OR(CSJ25="日",CSJ25="祝",CSJ25=0,CSK25=""),"　",MAX(IF(AND(CSK25&lt;=CTG14,CSM25&gt;CTH14),CTH14-CTG14,IF(CSM25&lt;=CTH14,0,IF(AND(CSK25&gt;CTG14,CSM25&gt;CTH14),CTH14-CSK25,0))),0)),0)</f>
        <v>　</v>
      </c>
      <c r="CTH25" s="663"/>
      <c r="CTI25" s="664"/>
      <c r="CTJ25" s="662" t="str">
        <f t="shared" si="46"/>
        <v>　</v>
      </c>
      <c r="CTK25" s="663"/>
      <c r="CTL25" s="664"/>
      <c r="CTM25" s="665" t="str">
        <f>IF(CTP25="×",TIME(0,0,0),IF(CTZ4="非常勤",CSO25,CTA25))</f>
        <v>　</v>
      </c>
      <c r="CTN25" s="666"/>
      <c r="CTO25" s="667"/>
      <c r="CTP25" s="265"/>
      <c r="CTQ25" s="665" t="str">
        <f>IF(CTT25="×",TIME(0,0,0),IF(CTZ4="非常勤",CSR25,CTD25))</f>
        <v>　</v>
      </c>
      <c r="CTR25" s="666"/>
      <c r="CTS25" s="667"/>
      <c r="CTT25" s="265"/>
      <c r="CTU25" s="665" t="str">
        <f>IF(CTX25="×",TIME(0,0,0),IF(CTZ4="非常勤",CSU25,CTG25))</f>
        <v>　</v>
      </c>
      <c r="CTV25" s="666"/>
      <c r="CTW25" s="667"/>
      <c r="CTX25" s="265"/>
      <c r="CTY25" s="665" t="str">
        <f>IF(CUB25="×",TIME(0,0,0),IF(CTZ4="非常勤",CSX25,CTJ25))</f>
        <v>　</v>
      </c>
      <c r="CTZ25" s="666"/>
      <c r="CUA25" s="667"/>
      <c r="CUB25" s="265"/>
      <c r="CUC25" s="668"/>
      <c r="CUD25" s="669"/>
      <c r="CUE25" s="668"/>
      <c r="CUF25" s="670"/>
      <c r="CUG25" s="669"/>
      <c r="CUH25" s="671"/>
      <c r="CUI25" s="672"/>
      <c r="CUJ25" s="672"/>
      <c r="CUK25" s="673"/>
      <c r="CUL25" s="263">
        <f>$A$25</f>
        <v>11</v>
      </c>
      <c r="CUM25" s="264" t="str">
        <f>$B$25</f>
        <v>日</v>
      </c>
      <c r="CUN25" s="660"/>
      <c r="CUO25" s="661"/>
      <c r="CUP25" s="660"/>
      <c r="CUQ25" s="661"/>
      <c r="CUR25" s="662" t="str">
        <f>IFERROR(IF(OR(CUM25="日",CUM25="祝",CUM25=0,CUN25=""),"　",MAX(IF(AND(CUN25&lt;=CUR14,CUP25&gt;CUS14),CUS14-CUR14,IF(AND(CUN25&gt;CUR14,CUP25&lt;=CUS14),CUP25-CUN25,IF(AND(CUN25&lt;=CUR14,CUP25&lt;=CUS14),CUP25-CUR14,IF(AND(CUN25&gt;CUR14,CUP25&gt;CUS14),CUS14-CUN25,0)))),0)),0)</f>
        <v>　</v>
      </c>
      <c r="CUS25" s="663"/>
      <c r="CUT25" s="664"/>
      <c r="CUU25" s="662" t="str">
        <f>IFERROR(IF(OR(CUM25="日",CUM25="祝",CUM25=0,CUN25=""),"　",MAX(IF(AND(CUN25&gt;CUX14,CUP25&gt;CUV14),0,IF(AND(CUN25&lt;=CUX14,CUN25&gt;CUU14,CUP25&gt;CUV14),CUX14-CUN25,IF(AND(CUN25&lt;=CUX14,CUN25&lt;=CUU14,CUP25&gt;CUV14),CUX14-CUU14,IF(AND(CUN25&gt;CUU14,CUP25&lt;=CUV14),CUP25-CUN25,IF(AND(CUN25&lt;=CUU14,CUP25&lt;=CUV14),CUP25-CUU14,0))))),0)),0)</f>
        <v>　</v>
      </c>
      <c r="CUV25" s="663"/>
      <c r="CUW25" s="664"/>
      <c r="CUX25" s="662" t="str">
        <f>IFERROR(IF(OR(CUM25="日",CUM25="祝",CUM25=0,CUN25=""),"　",MAX(IF(AND(CUN25&lt;=CUX14,CUP25&gt;CUY14),CUY14-CUX14,IF(CUP25&lt;=CUY14,0,IF(AND(CUN25&gt;CUX14,CUP25&gt;CUY14),CUY14-CUN25,0))),0)),0)</f>
        <v>　</v>
      </c>
      <c r="CUY25" s="663"/>
      <c r="CUZ25" s="664"/>
      <c r="CVA25" s="662" t="str">
        <f>IFERROR(IF(OR(CUM25="日",CUM25="祝",CUM25=0,CUN25=""),"　",MAX(IF(CUN25&gt;CVA14,CUP25-CUN25,IF(CUN25&lt;=CVA14,CUP25-CVA14,0)),0)),0)</f>
        <v>　</v>
      </c>
      <c r="CVB25" s="663"/>
      <c r="CVC25" s="664"/>
      <c r="CVD25" s="662" t="str">
        <f>IFERROR(IF(OR(CUM25="日",CUM25="祝",CUM25=0,CUN25=""),"　",MAX(IF(AND(CUN25&lt;=CVD14,CUP25&gt;CVE14),CVE14-CVD14,IF(AND(CUN25&gt;CVD14,CUP25&lt;=CVE14),CUP25-CUN25,IF(AND(CUN25&lt;=CVD14,CUP25&lt;=CVE14),CUP25-CVD14,IF(AND(CUN25&gt;CVD14,CUP25&gt;CVE14),CVE14-CUN25,0)))),0)),0)</f>
        <v>　</v>
      </c>
      <c r="CVE25" s="663"/>
      <c r="CVF25" s="664"/>
      <c r="CVG25" s="662" t="str">
        <f>IFERROR(IF(OR(CUM25="日",CUM25="祝",CUM25=0,CUN25=""),"　",MAX(IF(AND(CUN25&gt;CVJ14,CUP25&gt;CVH14),0,IF(AND(CUN25&lt;=CVJ14,CUN25&gt;CVG14,CUP25&gt;CVH14),CVJ14-CUN25,IF(AND(CUN25&lt;=CVJ14,CUN25&lt;=CVG14,CUP25&gt;CVH14),CVJ14-CVG14,IF(AND(CUN25&gt;CVG14,CUP25&lt;=CVH14),CUP25-CUN25,IF(AND(CUN25&lt;=CVG14,CUP25&lt;=CVH14),CUP25-CVG14,0))))),0)),0)</f>
        <v>　</v>
      </c>
      <c r="CVH25" s="663"/>
      <c r="CVI25" s="664"/>
      <c r="CVJ25" s="662" t="str">
        <f>IFERROR(IF(OR(CUM25="日",CUM25="祝",CUM25=0,CUN25=""),"　",MAX(IF(AND(CUN25&lt;=CVJ14,CUP25&gt;CVK14),CVK14-CVJ14,IF(CUP25&lt;=CVK14,0,IF(AND(CUN25&gt;CVJ14,CUP25&gt;CVK14),CVK14-CUN25,0))),0)),0)</f>
        <v>　</v>
      </c>
      <c r="CVK25" s="663"/>
      <c r="CVL25" s="664"/>
      <c r="CVM25" s="662" t="str">
        <f t="shared" si="47"/>
        <v>　</v>
      </c>
      <c r="CVN25" s="663"/>
      <c r="CVO25" s="664"/>
      <c r="CVP25" s="665" t="str">
        <f>IF(CVS25="×",TIME(0,0,0),IF(CWC4="非常勤",CUR25,CVD25))</f>
        <v>　</v>
      </c>
      <c r="CVQ25" s="666"/>
      <c r="CVR25" s="667"/>
      <c r="CVS25" s="265"/>
      <c r="CVT25" s="665" t="str">
        <f>IF(CVW25="×",TIME(0,0,0),IF(CWC4="非常勤",CUU25,CVG25))</f>
        <v>　</v>
      </c>
      <c r="CVU25" s="666"/>
      <c r="CVV25" s="667"/>
      <c r="CVW25" s="265"/>
      <c r="CVX25" s="665" t="str">
        <f>IF(CWA25="×",TIME(0,0,0),IF(CWC4="非常勤",CUX25,CVJ25))</f>
        <v>　</v>
      </c>
      <c r="CVY25" s="666"/>
      <c r="CVZ25" s="667"/>
      <c r="CWA25" s="265"/>
      <c r="CWB25" s="665" t="str">
        <f>IF(CWE25="×",TIME(0,0,0),IF(CWC4="非常勤",CVA25,CVM25))</f>
        <v>　</v>
      </c>
      <c r="CWC25" s="666"/>
      <c r="CWD25" s="667"/>
      <c r="CWE25" s="265"/>
      <c r="CWF25" s="668"/>
      <c r="CWG25" s="669"/>
      <c r="CWH25" s="668"/>
      <c r="CWI25" s="670"/>
      <c r="CWJ25" s="669"/>
      <c r="CWK25" s="671"/>
      <c r="CWL25" s="672"/>
      <c r="CWM25" s="672"/>
      <c r="CWN25" s="673"/>
      <c r="CWO25" s="263">
        <f>$A$25</f>
        <v>11</v>
      </c>
      <c r="CWP25" s="264" t="str">
        <f>$B$25</f>
        <v>日</v>
      </c>
      <c r="CWQ25" s="660"/>
      <c r="CWR25" s="661"/>
      <c r="CWS25" s="660"/>
      <c r="CWT25" s="661"/>
      <c r="CWU25" s="662" t="str">
        <f>IFERROR(IF(OR(CWP25="日",CWP25="祝",CWP25=0,CWQ25=""),"　",MAX(IF(AND(CWQ25&lt;=CWU14,CWS25&gt;CWV14),CWV14-CWU14,IF(AND(CWQ25&gt;CWU14,CWS25&lt;=CWV14),CWS25-CWQ25,IF(AND(CWQ25&lt;=CWU14,CWS25&lt;=CWV14),CWS25-CWU14,IF(AND(CWQ25&gt;CWU14,CWS25&gt;CWV14),CWV14-CWQ25,0)))),0)),0)</f>
        <v>　</v>
      </c>
      <c r="CWV25" s="663"/>
      <c r="CWW25" s="664"/>
      <c r="CWX25" s="662" t="str">
        <f>IFERROR(IF(OR(CWP25="日",CWP25="祝",CWP25=0,CWQ25=""),"　",MAX(IF(AND(CWQ25&gt;CXA14,CWS25&gt;CWY14),0,IF(AND(CWQ25&lt;=CXA14,CWQ25&gt;CWX14,CWS25&gt;CWY14),CXA14-CWQ25,IF(AND(CWQ25&lt;=CXA14,CWQ25&lt;=CWX14,CWS25&gt;CWY14),CXA14-CWX14,IF(AND(CWQ25&gt;CWX14,CWS25&lt;=CWY14),CWS25-CWQ25,IF(AND(CWQ25&lt;=CWX14,CWS25&lt;=CWY14),CWS25-CWX14,0))))),0)),0)</f>
        <v>　</v>
      </c>
      <c r="CWY25" s="663"/>
      <c r="CWZ25" s="664"/>
      <c r="CXA25" s="662" t="str">
        <f>IFERROR(IF(OR(CWP25="日",CWP25="祝",CWP25=0,CWQ25=""),"　",MAX(IF(AND(CWQ25&lt;=CXA14,CWS25&gt;CXB14),CXB14-CXA14,IF(CWS25&lt;=CXB14,0,IF(AND(CWQ25&gt;CXA14,CWS25&gt;CXB14),CXB14-CWQ25,0))),0)),0)</f>
        <v>　</v>
      </c>
      <c r="CXB25" s="663"/>
      <c r="CXC25" s="664"/>
      <c r="CXD25" s="662" t="str">
        <f>IFERROR(IF(OR(CWP25="日",CWP25="祝",CWP25=0,CWQ25=""),"　",MAX(IF(CWQ25&gt;CXD14,CWS25-CWQ25,IF(CWQ25&lt;=CXD14,CWS25-CXD14,0)),0)),0)</f>
        <v>　</v>
      </c>
      <c r="CXE25" s="663"/>
      <c r="CXF25" s="664"/>
      <c r="CXG25" s="662" t="str">
        <f>IFERROR(IF(OR(CWP25="日",CWP25="祝",CWP25=0,CWQ25=""),"　",MAX(IF(AND(CWQ25&lt;=CXG14,CWS25&gt;CXH14),CXH14-CXG14,IF(AND(CWQ25&gt;CXG14,CWS25&lt;=CXH14),CWS25-CWQ25,IF(AND(CWQ25&lt;=CXG14,CWS25&lt;=CXH14),CWS25-CXG14,IF(AND(CWQ25&gt;CXG14,CWS25&gt;CXH14),CXH14-CWQ25,0)))),0)),0)</f>
        <v>　</v>
      </c>
      <c r="CXH25" s="663"/>
      <c r="CXI25" s="664"/>
      <c r="CXJ25" s="662" t="str">
        <f>IFERROR(IF(OR(CWP25="日",CWP25="祝",CWP25=0,CWQ25=""),"　",MAX(IF(AND(CWQ25&gt;CXM14,CWS25&gt;CXK14),0,IF(AND(CWQ25&lt;=CXM14,CWQ25&gt;CXJ14,CWS25&gt;CXK14),CXM14-CWQ25,IF(AND(CWQ25&lt;=CXM14,CWQ25&lt;=CXJ14,CWS25&gt;CXK14),CXM14-CXJ14,IF(AND(CWQ25&gt;CXJ14,CWS25&lt;=CXK14),CWS25-CWQ25,IF(AND(CWQ25&lt;=CXJ14,CWS25&lt;=CXK14),CWS25-CXJ14,0))))),0)),0)</f>
        <v>　</v>
      </c>
      <c r="CXK25" s="663"/>
      <c r="CXL25" s="664"/>
      <c r="CXM25" s="662" t="str">
        <f>IFERROR(IF(OR(CWP25="日",CWP25="祝",CWP25=0,CWQ25=""),"　",MAX(IF(AND(CWQ25&lt;=CXM14,CWS25&gt;CXN14),CXN14-CXM14,IF(CWS25&lt;=CXN14,0,IF(AND(CWQ25&gt;CXM14,CWS25&gt;CXN14),CXN14-CWQ25,0))),0)),0)</f>
        <v>　</v>
      </c>
      <c r="CXN25" s="663"/>
      <c r="CXO25" s="664"/>
      <c r="CXP25" s="662" t="str">
        <f t="shared" si="48"/>
        <v>　</v>
      </c>
      <c r="CXQ25" s="663"/>
      <c r="CXR25" s="664"/>
      <c r="CXS25" s="665" t="str">
        <f>IF(CXV25="×",TIME(0,0,0),IF(CYF4="非常勤",CWU25,CXG25))</f>
        <v>　</v>
      </c>
      <c r="CXT25" s="666"/>
      <c r="CXU25" s="667"/>
      <c r="CXV25" s="265"/>
      <c r="CXW25" s="665" t="str">
        <f>IF(CXZ25="×",TIME(0,0,0),IF(CYF4="非常勤",CWX25,CXJ25))</f>
        <v>　</v>
      </c>
      <c r="CXX25" s="666"/>
      <c r="CXY25" s="667"/>
      <c r="CXZ25" s="265"/>
      <c r="CYA25" s="665" t="str">
        <f>IF(CYD25="×",TIME(0,0,0),IF(CYF4="非常勤",CXA25,CXM25))</f>
        <v>　</v>
      </c>
      <c r="CYB25" s="666"/>
      <c r="CYC25" s="667"/>
      <c r="CYD25" s="265"/>
      <c r="CYE25" s="665" t="str">
        <f>IF(CYH25="×",TIME(0,0,0),IF(CYF4="非常勤",CXD25,CXP25))</f>
        <v>　</v>
      </c>
      <c r="CYF25" s="666"/>
      <c r="CYG25" s="667"/>
      <c r="CYH25" s="265"/>
      <c r="CYI25" s="668"/>
      <c r="CYJ25" s="669"/>
      <c r="CYK25" s="668"/>
      <c r="CYL25" s="670"/>
      <c r="CYM25" s="669"/>
      <c r="CYN25" s="671"/>
      <c r="CYO25" s="672"/>
      <c r="CYP25" s="672"/>
      <c r="CYQ25" s="673"/>
      <c r="CYR25" s="263">
        <f>$A$25</f>
        <v>11</v>
      </c>
      <c r="CYS25" s="264" t="str">
        <f>$B$25</f>
        <v>日</v>
      </c>
      <c r="CYT25" s="660"/>
      <c r="CYU25" s="661"/>
      <c r="CYV25" s="660"/>
      <c r="CYW25" s="661"/>
      <c r="CYX25" s="662" t="str">
        <f>IFERROR(IF(OR(CYS25="日",CYS25="祝",CYS25=0,CYT25=""),"　",MAX(IF(AND(CYT25&lt;=CYX14,CYV25&gt;CYY14),CYY14-CYX14,IF(AND(CYT25&gt;CYX14,CYV25&lt;=CYY14),CYV25-CYT25,IF(AND(CYT25&lt;=CYX14,CYV25&lt;=CYY14),CYV25-CYX14,IF(AND(CYT25&gt;CYX14,CYV25&gt;CYY14),CYY14-CYT25,0)))),0)),0)</f>
        <v>　</v>
      </c>
      <c r="CYY25" s="663"/>
      <c r="CYZ25" s="664"/>
      <c r="CZA25" s="662" t="str">
        <f>IFERROR(IF(OR(CYS25="日",CYS25="祝",CYS25=0,CYT25=""),"　",MAX(IF(AND(CYT25&gt;CZD14,CYV25&gt;CZB14),0,IF(AND(CYT25&lt;=CZD14,CYT25&gt;CZA14,CYV25&gt;CZB14),CZD14-CYT25,IF(AND(CYT25&lt;=CZD14,CYT25&lt;=CZA14,CYV25&gt;CZB14),CZD14-CZA14,IF(AND(CYT25&gt;CZA14,CYV25&lt;=CZB14),CYV25-CYT25,IF(AND(CYT25&lt;=CZA14,CYV25&lt;=CZB14),CYV25-CZA14,0))))),0)),0)</f>
        <v>　</v>
      </c>
      <c r="CZB25" s="663"/>
      <c r="CZC25" s="664"/>
      <c r="CZD25" s="662" t="str">
        <f>IFERROR(IF(OR(CYS25="日",CYS25="祝",CYS25=0,CYT25=""),"　",MAX(IF(AND(CYT25&lt;=CZD14,CYV25&gt;CZE14),CZE14-CZD14,IF(CYV25&lt;=CZE14,0,IF(AND(CYT25&gt;CZD14,CYV25&gt;CZE14),CZE14-CYT25,0))),0)),0)</f>
        <v>　</v>
      </c>
      <c r="CZE25" s="663"/>
      <c r="CZF25" s="664"/>
      <c r="CZG25" s="662" t="str">
        <f>IFERROR(IF(OR(CYS25="日",CYS25="祝",CYS25=0,CYT25=""),"　",MAX(IF(CYT25&gt;CZG14,CYV25-CYT25,IF(CYT25&lt;=CZG14,CYV25-CZG14,0)),0)),0)</f>
        <v>　</v>
      </c>
      <c r="CZH25" s="663"/>
      <c r="CZI25" s="664"/>
      <c r="CZJ25" s="662" t="str">
        <f>IFERROR(IF(OR(CYS25="日",CYS25="祝",CYS25=0,CYT25=""),"　",MAX(IF(AND(CYT25&lt;=CZJ14,CYV25&gt;CZK14),CZK14-CZJ14,IF(AND(CYT25&gt;CZJ14,CYV25&lt;=CZK14),CYV25-CYT25,IF(AND(CYT25&lt;=CZJ14,CYV25&lt;=CZK14),CYV25-CZJ14,IF(AND(CYT25&gt;CZJ14,CYV25&gt;CZK14),CZK14-CYT25,0)))),0)),0)</f>
        <v>　</v>
      </c>
      <c r="CZK25" s="663"/>
      <c r="CZL25" s="664"/>
      <c r="CZM25" s="662" t="str">
        <f>IFERROR(IF(OR(CYS25="日",CYS25="祝",CYS25=0,CYT25=""),"　",MAX(IF(AND(CYT25&gt;CZP14,CYV25&gt;CZN14),0,IF(AND(CYT25&lt;=CZP14,CYT25&gt;CZM14,CYV25&gt;CZN14),CZP14-CYT25,IF(AND(CYT25&lt;=CZP14,CYT25&lt;=CZM14,CYV25&gt;CZN14),CZP14-CZM14,IF(AND(CYT25&gt;CZM14,CYV25&lt;=CZN14),CYV25-CYT25,IF(AND(CYT25&lt;=CZM14,CYV25&lt;=CZN14),CYV25-CZM14,0))))),0)),0)</f>
        <v>　</v>
      </c>
      <c r="CZN25" s="663"/>
      <c r="CZO25" s="664"/>
      <c r="CZP25" s="662" t="str">
        <f>IFERROR(IF(OR(CYS25="日",CYS25="祝",CYS25=0,CYT25=""),"　",MAX(IF(AND(CYT25&lt;=CZP14,CYV25&gt;CZQ14),CZQ14-CZP14,IF(CYV25&lt;=CZQ14,0,IF(AND(CYT25&gt;CZP14,CYV25&gt;CZQ14),CZQ14-CYT25,0))),0)),0)</f>
        <v>　</v>
      </c>
      <c r="CZQ25" s="663"/>
      <c r="CZR25" s="664"/>
      <c r="CZS25" s="662" t="str">
        <f t="shared" si="49"/>
        <v>　</v>
      </c>
      <c r="CZT25" s="663"/>
      <c r="CZU25" s="664"/>
      <c r="CZV25" s="665" t="str">
        <f>IF(CZY25="×",TIME(0,0,0),IF(DAI4="非常勤",CYX25,CZJ25))</f>
        <v>　</v>
      </c>
      <c r="CZW25" s="666"/>
      <c r="CZX25" s="667"/>
      <c r="CZY25" s="265"/>
      <c r="CZZ25" s="665" t="str">
        <f>IF(DAC25="×",TIME(0,0,0),IF(DAI4="非常勤",CZA25,CZM25))</f>
        <v>　</v>
      </c>
      <c r="DAA25" s="666"/>
      <c r="DAB25" s="667"/>
      <c r="DAC25" s="265"/>
      <c r="DAD25" s="665" t="str">
        <f>IF(DAG25="×",TIME(0,0,0),IF(DAI4="非常勤",CZD25,CZP25))</f>
        <v>　</v>
      </c>
      <c r="DAE25" s="666"/>
      <c r="DAF25" s="667"/>
      <c r="DAG25" s="265"/>
      <c r="DAH25" s="665" t="str">
        <f>IF(DAK25="×",TIME(0,0,0),IF(DAI4="非常勤",CZG25,CZS25))</f>
        <v>　</v>
      </c>
      <c r="DAI25" s="666"/>
      <c r="DAJ25" s="667"/>
      <c r="DAK25" s="265"/>
      <c r="DAL25" s="668"/>
      <c r="DAM25" s="669"/>
      <c r="DAN25" s="668"/>
      <c r="DAO25" s="670"/>
      <c r="DAP25" s="669"/>
      <c r="DAQ25" s="671"/>
      <c r="DAR25" s="672"/>
      <c r="DAS25" s="672"/>
      <c r="DAT25" s="673"/>
      <c r="DAU25" s="263">
        <f>$A$25</f>
        <v>11</v>
      </c>
      <c r="DAV25" s="264" t="str">
        <f>$B$25</f>
        <v>日</v>
      </c>
      <c r="DAW25" s="660"/>
      <c r="DAX25" s="661"/>
      <c r="DAY25" s="660"/>
      <c r="DAZ25" s="661"/>
      <c r="DBA25" s="662" t="str">
        <f>IFERROR(IF(OR(DAV25="日",DAV25="祝",DAV25=0,DAW25=""),"　",MAX(IF(AND(DAW25&lt;=DBA14,DAY25&gt;DBB14),DBB14-DBA14,IF(AND(DAW25&gt;DBA14,DAY25&lt;=DBB14),DAY25-DAW25,IF(AND(DAW25&lt;=DBA14,DAY25&lt;=DBB14),DAY25-DBA14,IF(AND(DAW25&gt;DBA14,DAY25&gt;DBB14),DBB14-DAW25,0)))),0)),0)</f>
        <v>　</v>
      </c>
      <c r="DBB25" s="663"/>
      <c r="DBC25" s="664"/>
      <c r="DBD25" s="662" t="str">
        <f>IFERROR(IF(OR(DAV25="日",DAV25="祝",DAV25=0,DAW25=""),"　",MAX(IF(AND(DAW25&gt;DBG14,DAY25&gt;DBE14),0,IF(AND(DAW25&lt;=DBG14,DAW25&gt;DBD14,DAY25&gt;DBE14),DBG14-DAW25,IF(AND(DAW25&lt;=DBG14,DAW25&lt;=DBD14,DAY25&gt;DBE14),DBG14-DBD14,IF(AND(DAW25&gt;DBD14,DAY25&lt;=DBE14),DAY25-DAW25,IF(AND(DAW25&lt;=DBD14,DAY25&lt;=DBE14),DAY25-DBD14,0))))),0)),0)</f>
        <v>　</v>
      </c>
      <c r="DBE25" s="663"/>
      <c r="DBF25" s="664"/>
      <c r="DBG25" s="662" t="str">
        <f>IFERROR(IF(OR(DAV25="日",DAV25="祝",DAV25=0,DAW25=""),"　",MAX(IF(AND(DAW25&lt;=DBG14,DAY25&gt;DBH14),DBH14-DBG14,IF(DAY25&lt;=DBH14,0,IF(AND(DAW25&gt;DBG14,DAY25&gt;DBH14),DBH14-DAW25,0))),0)),0)</f>
        <v>　</v>
      </c>
      <c r="DBH25" s="663"/>
      <c r="DBI25" s="664"/>
      <c r="DBJ25" s="662" t="str">
        <f>IFERROR(IF(OR(DAV25="日",DAV25="祝",DAV25=0,DAW25=""),"　",MAX(IF(DAW25&gt;DBJ14,DAY25-DAW25,IF(DAW25&lt;=DBJ14,DAY25-DBJ14,0)),0)),0)</f>
        <v>　</v>
      </c>
      <c r="DBK25" s="663"/>
      <c r="DBL25" s="664"/>
      <c r="DBM25" s="662" t="str">
        <f>IFERROR(IF(OR(DAV25="日",DAV25="祝",DAV25=0,DAW25=""),"　",MAX(IF(AND(DAW25&lt;=DBM14,DAY25&gt;DBN14),DBN14-DBM14,IF(AND(DAW25&gt;DBM14,DAY25&lt;=DBN14),DAY25-DAW25,IF(AND(DAW25&lt;=DBM14,DAY25&lt;=DBN14),DAY25-DBM14,IF(AND(DAW25&gt;DBM14,DAY25&gt;DBN14),DBN14-DAW25,0)))),0)),0)</f>
        <v>　</v>
      </c>
      <c r="DBN25" s="663"/>
      <c r="DBO25" s="664"/>
      <c r="DBP25" s="662" t="str">
        <f>IFERROR(IF(OR(DAV25="日",DAV25="祝",DAV25=0,DAW25=""),"　",MAX(IF(AND(DAW25&gt;DBS14,DAY25&gt;DBQ14),0,IF(AND(DAW25&lt;=DBS14,DAW25&gt;DBP14,DAY25&gt;DBQ14),DBS14-DAW25,IF(AND(DAW25&lt;=DBS14,DAW25&lt;=DBP14,DAY25&gt;DBQ14),DBS14-DBP14,IF(AND(DAW25&gt;DBP14,DAY25&lt;=DBQ14),DAY25-DAW25,IF(AND(DAW25&lt;=DBP14,DAY25&lt;=DBQ14),DAY25-DBP14,0))))),0)),0)</f>
        <v>　</v>
      </c>
      <c r="DBQ25" s="663"/>
      <c r="DBR25" s="664"/>
      <c r="DBS25" s="662" t="str">
        <f>IFERROR(IF(OR(DAV25="日",DAV25="祝",DAV25=0,DAW25=""),"　",MAX(IF(AND(DAW25&lt;=DBS14,DAY25&gt;DBT14),DBT14-DBS14,IF(DAY25&lt;=DBT14,0,IF(AND(DAW25&gt;DBS14,DAY25&gt;DBT14),DBT14-DAW25,0))),0)),0)</f>
        <v>　</v>
      </c>
      <c r="DBT25" s="663"/>
      <c r="DBU25" s="664"/>
      <c r="DBV25" s="662" t="str">
        <f t="shared" si="50"/>
        <v>　</v>
      </c>
      <c r="DBW25" s="663"/>
      <c r="DBX25" s="664"/>
      <c r="DBY25" s="665" t="str">
        <f>IF(DCB25="×",TIME(0,0,0),IF(DCL4="非常勤",DBA25,DBM25))</f>
        <v>　</v>
      </c>
      <c r="DBZ25" s="666"/>
      <c r="DCA25" s="667"/>
      <c r="DCB25" s="265"/>
      <c r="DCC25" s="665" t="str">
        <f>IF(DCF25="×",TIME(0,0,0),IF(DCL4="非常勤",DBD25,DBP25))</f>
        <v>　</v>
      </c>
      <c r="DCD25" s="666"/>
      <c r="DCE25" s="667"/>
      <c r="DCF25" s="265"/>
      <c r="DCG25" s="665" t="str">
        <f>IF(DCJ25="×",TIME(0,0,0),IF(DCL4="非常勤",DBG25,DBS25))</f>
        <v>　</v>
      </c>
      <c r="DCH25" s="666"/>
      <c r="DCI25" s="667"/>
      <c r="DCJ25" s="265"/>
      <c r="DCK25" s="665" t="str">
        <f>IF(DCN25="×",TIME(0,0,0),IF(DCL4="非常勤",DBJ25,DBV25))</f>
        <v>　</v>
      </c>
      <c r="DCL25" s="666"/>
      <c r="DCM25" s="667"/>
      <c r="DCN25" s="265"/>
      <c r="DCO25" s="668"/>
      <c r="DCP25" s="669"/>
      <c r="DCQ25" s="668"/>
      <c r="DCR25" s="670"/>
      <c r="DCS25" s="669"/>
      <c r="DCT25" s="671"/>
      <c r="DCU25" s="672"/>
      <c r="DCV25" s="672"/>
      <c r="DCW25" s="673"/>
      <c r="DCX25" s="263">
        <f>$A$25</f>
        <v>11</v>
      </c>
      <c r="DCY25" s="264" t="str">
        <f>$B$25</f>
        <v>日</v>
      </c>
      <c r="DCZ25" s="660"/>
      <c r="DDA25" s="661"/>
      <c r="DDB25" s="660"/>
      <c r="DDC25" s="661"/>
      <c r="DDD25" s="662" t="str">
        <f>IFERROR(IF(OR(DCY25="日",DCY25="祝",DCY25=0,DCZ25=""),"　",MAX(IF(AND(DCZ25&lt;=DDD14,DDB25&gt;DDE14),DDE14-DDD14,IF(AND(DCZ25&gt;DDD14,DDB25&lt;=DDE14),DDB25-DCZ25,IF(AND(DCZ25&lt;=DDD14,DDB25&lt;=DDE14),DDB25-DDD14,IF(AND(DCZ25&gt;DDD14,DDB25&gt;DDE14),DDE14-DCZ25,0)))),0)),0)</f>
        <v>　</v>
      </c>
      <c r="DDE25" s="663"/>
      <c r="DDF25" s="664"/>
      <c r="DDG25" s="662" t="str">
        <f>IFERROR(IF(OR(DCY25="日",DCY25="祝",DCY25=0,DCZ25=""),"　",MAX(IF(AND(DCZ25&gt;DDJ14,DDB25&gt;DDH14),0,IF(AND(DCZ25&lt;=DDJ14,DCZ25&gt;DDG14,DDB25&gt;DDH14),DDJ14-DCZ25,IF(AND(DCZ25&lt;=DDJ14,DCZ25&lt;=DDG14,DDB25&gt;DDH14),DDJ14-DDG14,IF(AND(DCZ25&gt;DDG14,DDB25&lt;=DDH14),DDB25-DCZ25,IF(AND(DCZ25&lt;=DDG14,DDB25&lt;=DDH14),DDB25-DDG14,0))))),0)),0)</f>
        <v>　</v>
      </c>
      <c r="DDH25" s="663"/>
      <c r="DDI25" s="664"/>
      <c r="DDJ25" s="662" t="str">
        <f>IFERROR(IF(OR(DCY25="日",DCY25="祝",DCY25=0,DCZ25=""),"　",MAX(IF(AND(DCZ25&lt;=DDJ14,DDB25&gt;DDK14),DDK14-DDJ14,IF(DDB25&lt;=DDK14,0,IF(AND(DCZ25&gt;DDJ14,DDB25&gt;DDK14),DDK14-DCZ25,0))),0)),0)</f>
        <v>　</v>
      </c>
      <c r="DDK25" s="663"/>
      <c r="DDL25" s="664"/>
      <c r="DDM25" s="662" t="str">
        <f>IFERROR(IF(OR(DCY25="日",DCY25="祝",DCY25=0,DCZ25=""),"　",MAX(IF(DCZ25&gt;DDM14,DDB25-DCZ25,IF(DCZ25&lt;=DDM14,DDB25-DDM14,0)),0)),0)</f>
        <v>　</v>
      </c>
      <c r="DDN25" s="663"/>
      <c r="DDO25" s="664"/>
      <c r="DDP25" s="662" t="str">
        <f>IFERROR(IF(OR(DCY25="日",DCY25="祝",DCY25=0,DCZ25=""),"　",MAX(IF(AND(DCZ25&lt;=DDP14,DDB25&gt;DDQ14),DDQ14-DDP14,IF(AND(DCZ25&gt;DDP14,DDB25&lt;=DDQ14),DDB25-DCZ25,IF(AND(DCZ25&lt;=DDP14,DDB25&lt;=DDQ14),DDB25-DDP14,IF(AND(DCZ25&gt;DDP14,DDB25&gt;DDQ14),DDQ14-DCZ25,0)))),0)),0)</f>
        <v>　</v>
      </c>
      <c r="DDQ25" s="663"/>
      <c r="DDR25" s="664"/>
      <c r="DDS25" s="662" t="str">
        <f>IFERROR(IF(OR(DCY25="日",DCY25="祝",DCY25=0,DCZ25=""),"　",MAX(IF(AND(DCZ25&gt;DDV14,DDB25&gt;DDT14),0,IF(AND(DCZ25&lt;=DDV14,DCZ25&gt;DDS14,DDB25&gt;DDT14),DDV14-DCZ25,IF(AND(DCZ25&lt;=DDV14,DCZ25&lt;=DDS14,DDB25&gt;DDT14),DDV14-DDS14,IF(AND(DCZ25&gt;DDS14,DDB25&lt;=DDT14),DDB25-DCZ25,IF(AND(DCZ25&lt;=DDS14,DDB25&lt;=DDT14),DDB25-DDS14,0))))),0)),0)</f>
        <v>　</v>
      </c>
      <c r="DDT25" s="663"/>
      <c r="DDU25" s="664"/>
      <c r="DDV25" s="662" t="str">
        <f>IFERROR(IF(OR(DCY25="日",DCY25="祝",DCY25=0,DCZ25=""),"　",MAX(IF(AND(DCZ25&lt;=DDV14,DDB25&gt;DDW14),DDW14-DDV14,IF(DDB25&lt;=DDW14,0,IF(AND(DCZ25&gt;DDV14,DDB25&gt;DDW14),DDW14-DCZ25,0))),0)),0)</f>
        <v>　</v>
      </c>
      <c r="DDW25" s="663"/>
      <c r="DDX25" s="664"/>
      <c r="DDY25" s="662" t="str">
        <f t="shared" si="51"/>
        <v>　</v>
      </c>
      <c r="DDZ25" s="663"/>
      <c r="DEA25" s="664"/>
      <c r="DEB25" s="665" t="str">
        <f>IF(DEE25="×",TIME(0,0,0),IF(DEO4="非常勤",DDD25,DDP25))</f>
        <v>　</v>
      </c>
      <c r="DEC25" s="666"/>
      <c r="DED25" s="667"/>
      <c r="DEE25" s="265"/>
      <c r="DEF25" s="665" t="str">
        <f>IF(DEI25="×",TIME(0,0,0),IF(DEO4="非常勤",DDG25,DDS25))</f>
        <v>　</v>
      </c>
      <c r="DEG25" s="666"/>
      <c r="DEH25" s="667"/>
      <c r="DEI25" s="265"/>
      <c r="DEJ25" s="665" t="str">
        <f>IF(DEM25="×",TIME(0,0,0),IF(DEO4="非常勤",DDJ25,DDV25))</f>
        <v>　</v>
      </c>
      <c r="DEK25" s="666"/>
      <c r="DEL25" s="667"/>
      <c r="DEM25" s="265"/>
      <c r="DEN25" s="665" t="str">
        <f>IF(DEQ25="×",TIME(0,0,0),IF(DEO4="非常勤",DDM25,DDY25))</f>
        <v>　</v>
      </c>
      <c r="DEO25" s="666"/>
      <c r="DEP25" s="667"/>
      <c r="DEQ25" s="265"/>
      <c r="DER25" s="668"/>
      <c r="DES25" s="669"/>
      <c r="DET25" s="668"/>
      <c r="DEU25" s="670"/>
      <c r="DEV25" s="669"/>
      <c r="DEW25" s="671"/>
      <c r="DEX25" s="672"/>
      <c r="DEY25" s="672"/>
      <c r="DEZ25" s="673"/>
      <c r="DFA25" s="263">
        <f>$A$25</f>
        <v>11</v>
      </c>
      <c r="DFB25" s="264" t="str">
        <f>$B$25</f>
        <v>日</v>
      </c>
      <c r="DFC25" s="660"/>
      <c r="DFD25" s="661"/>
      <c r="DFE25" s="660"/>
      <c r="DFF25" s="661"/>
      <c r="DFG25" s="662" t="str">
        <f>IFERROR(IF(OR(DFB25="日",DFB25="祝",DFB25=0,DFC25=""),"　",MAX(IF(AND(DFC25&lt;=DFG14,DFE25&gt;DFH14),DFH14-DFG14,IF(AND(DFC25&gt;DFG14,DFE25&lt;=DFH14),DFE25-DFC25,IF(AND(DFC25&lt;=DFG14,DFE25&lt;=DFH14),DFE25-DFG14,IF(AND(DFC25&gt;DFG14,DFE25&gt;DFH14),DFH14-DFC25,0)))),0)),0)</f>
        <v>　</v>
      </c>
      <c r="DFH25" s="663"/>
      <c r="DFI25" s="664"/>
      <c r="DFJ25" s="662" t="str">
        <f>IFERROR(IF(OR(DFB25="日",DFB25="祝",DFB25=0,DFC25=""),"　",MAX(IF(AND(DFC25&gt;DFM14,DFE25&gt;DFK14),0,IF(AND(DFC25&lt;=DFM14,DFC25&gt;DFJ14,DFE25&gt;DFK14),DFM14-DFC25,IF(AND(DFC25&lt;=DFM14,DFC25&lt;=DFJ14,DFE25&gt;DFK14),DFM14-DFJ14,IF(AND(DFC25&gt;DFJ14,DFE25&lt;=DFK14),DFE25-DFC25,IF(AND(DFC25&lt;=DFJ14,DFE25&lt;=DFK14),DFE25-DFJ14,0))))),0)),0)</f>
        <v>　</v>
      </c>
      <c r="DFK25" s="663"/>
      <c r="DFL25" s="664"/>
      <c r="DFM25" s="662" t="str">
        <f>IFERROR(IF(OR(DFB25="日",DFB25="祝",DFB25=0,DFC25=""),"　",MAX(IF(AND(DFC25&lt;=DFM14,DFE25&gt;DFN14),DFN14-DFM14,IF(DFE25&lt;=DFN14,0,IF(AND(DFC25&gt;DFM14,DFE25&gt;DFN14),DFN14-DFC25,0))),0)),0)</f>
        <v>　</v>
      </c>
      <c r="DFN25" s="663"/>
      <c r="DFO25" s="664"/>
      <c r="DFP25" s="662" t="str">
        <f>IFERROR(IF(OR(DFB25="日",DFB25="祝",DFB25=0,DFC25=""),"　",MAX(IF(DFC25&gt;DFP14,DFE25-DFC25,IF(DFC25&lt;=DFP14,DFE25-DFP14,0)),0)),0)</f>
        <v>　</v>
      </c>
      <c r="DFQ25" s="663"/>
      <c r="DFR25" s="664"/>
      <c r="DFS25" s="662" t="str">
        <f>IFERROR(IF(OR(DFB25="日",DFB25="祝",DFB25=0,DFC25=""),"　",MAX(IF(AND(DFC25&lt;=DFS14,DFE25&gt;DFT14),DFT14-DFS14,IF(AND(DFC25&gt;DFS14,DFE25&lt;=DFT14),DFE25-DFC25,IF(AND(DFC25&lt;=DFS14,DFE25&lt;=DFT14),DFE25-DFS14,IF(AND(DFC25&gt;DFS14,DFE25&gt;DFT14),DFT14-DFC25,0)))),0)),0)</f>
        <v>　</v>
      </c>
      <c r="DFT25" s="663"/>
      <c r="DFU25" s="664"/>
      <c r="DFV25" s="662" t="str">
        <f>IFERROR(IF(OR(DFB25="日",DFB25="祝",DFB25=0,DFC25=""),"　",MAX(IF(AND(DFC25&gt;DFY14,DFE25&gt;DFW14),0,IF(AND(DFC25&lt;=DFY14,DFC25&gt;DFV14,DFE25&gt;DFW14),DFY14-DFC25,IF(AND(DFC25&lt;=DFY14,DFC25&lt;=DFV14,DFE25&gt;DFW14),DFY14-DFV14,IF(AND(DFC25&gt;DFV14,DFE25&lt;=DFW14),DFE25-DFC25,IF(AND(DFC25&lt;=DFV14,DFE25&lt;=DFW14),DFE25-DFV14,0))))),0)),0)</f>
        <v>　</v>
      </c>
      <c r="DFW25" s="663"/>
      <c r="DFX25" s="664"/>
      <c r="DFY25" s="662" t="str">
        <f>IFERROR(IF(OR(DFB25="日",DFB25="祝",DFB25=0,DFC25=""),"　",MAX(IF(AND(DFC25&lt;=DFY14,DFE25&gt;DFZ14),DFZ14-DFY14,IF(DFE25&lt;=DFZ14,0,IF(AND(DFC25&gt;DFY14,DFE25&gt;DFZ14),DFZ14-DFC25,0))),0)),0)</f>
        <v>　</v>
      </c>
      <c r="DFZ25" s="663"/>
      <c r="DGA25" s="664"/>
      <c r="DGB25" s="662" t="str">
        <f t="shared" si="52"/>
        <v>　</v>
      </c>
      <c r="DGC25" s="663"/>
      <c r="DGD25" s="664"/>
      <c r="DGE25" s="665" t="str">
        <f>IF(DGH25="×",TIME(0,0,0),IF(DGR4="非常勤",DFG25,DFS25))</f>
        <v>　</v>
      </c>
      <c r="DGF25" s="666"/>
      <c r="DGG25" s="667"/>
      <c r="DGH25" s="265"/>
      <c r="DGI25" s="665" t="str">
        <f>IF(DGL25="×",TIME(0,0,0),IF(DGR4="非常勤",DFJ25,DFV25))</f>
        <v>　</v>
      </c>
      <c r="DGJ25" s="666"/>
      <c r="DGK25" s="667"/>
      <c r="DGL25" s="265"/>
      <c r="DGM25" s="665" t="str">
        <f>IF(DGP25="×",TIME(0,0,0),IF(DGR4="非常勤",DFM25,DFY25))</f>
        <v>　</v>
      </c>
      <c r="DGN25" s="666"/>
      <c r="DGO25" s="667"/>
      <c r="DGP25" s="265"/>
      <c r="DGQ25" s="665" t="str">
        <f>IF(DGT25="×",TIME(0,0,0),IF(DGR4="非常勤",DFP25,DGB25))</f>
        <v>　</v>
      </c>
      <c r="DGR25" s="666"/>
      <c r="DGS25" s="667"/>
      <c r="DGT25" s="265"/>
      <c r="DGU25" s="668"/>
      <c r="DGV25" s="669"/>
      <c r="DGW25" s="668"/>
      <c r="DGX25" s="670"/>
      <c r="DGY25" s="669"/>
      <c r="DGZ25" s="671"/>
      <c r="DHA25" s="672"/>
      <c r="DHB25" s="672"/>
      <c r="DHC25" s="673"/>
      <c r="DHD25" s="263">
        <f>$A$25</f>
        <v>11</v>
      </c>
      <c r="DHE25" s="264" t="str">
        <f>$B$25</f>
        <v>日</v>
      </c>
      <c r="DHF25" s="660"/>
      <c r="DHG25" s="661"/>
      <c r="DHH25" s="660"/>
      <c r="DHI25" s="661"/>
      <c r="DHJ25" s="662" t="str">
        <f>IFERROR(IF(OR(DHE25="日",DHE25="祝",DHE25=0,DHF25=""),"　",MAX(IF(AND(DHF25&lt;=DHJ14,DHH25&gt;DHK14),DHK14-DHJ14,IF(AND(DHF25&gt;DHJ14,DHH25&lt;=DHK14),DHH25-DHF25,IF(AND(DHF25&lt;=DHJ14,DHH25&lt;=DHK14),DHH25-DHJ14,IF(AND(DHF25&gt;DHJ14,DHH25&gt;DHK14),DHK14-DHF25,0)))),0)),0)</f>
        <v>　</v>
      </c>
      <c r="DHK25" s="663"/>
      <c r="DHL25" s="664"/>
      <c r="DHM25" s="662" t="str">
        <f>IFERROR(IF(OR(DHE25="日",DHE25="祝",DHE25=0,DHF25=""),"　",MAX(IF(AND(DHF25&gt;DHP14,DHH25&gt;DHN14),0,IF(AND(DHF25&lt;=DHP14,DHF25&gt;DHM14,DHH25&gt;DHN14),DHP14-DHF25,IF(AND(DHF25&lt;=DHP14,DHF25&lt;=DHM14,DHH25&gt;DHN14),DHP14-DHM14,IF(AND(DHF25&gt;DHM14,DHH25&lt;=DHN14),DHH25-DHF25,IF(AND(DHF25&lt;=DHM14,DHH25&lt;=DHN14),DHH25-DHM14,0))))),0)),0)</f>
        <v>　</v>
      </c>
      <c r="DHN25" s="663"/>
      <c r="DHO25" s="664"/>
      <c r="DHP25" s="662" t="str">
        <f>IFERROR(IF(OR(DHE25="日",DHE25="祝",DHE25=0,DHF25=""),"　",MAX(IF(AND(DHF25&lt;=DHP14,DHH25&gt;DHQ14),DHQ14-DHP14,IF(DHH25&lt;=DHQ14,0,IF(AND(DHF25&gt;DHP14,DHH25&gt;DHQ14),DHQ14-DHF25,0))),0)),0)</f>
        <v>　</v>
      </c>
      <c r="DHQ25" s="663"/>
      <c r="DHR25" s="664"/>
      <c r="DHS25" s="662" t="str">
        <f>IFERROR(IF(OR(DHE25="日",DHE25="祝",DHE25=0,DHF25=""),"　",MAX(IF(DHF25&gt;DHS14,DHH25-DHF25,IF(DHF25&lt;=DHS14,DHH25-DHS14,0)),0)),0)</f>
        <v>　</v>
      </c>
      <c r="DHT25" s="663"/>
      <c r="DHU25" s="664"/>
      <c r="DHV25" s="662" t="str">
        <f>IFERROR(IF(OR(DHE25="日",DHE25="祝",DHE25=0,DHF25=""),"　",MAX(IF(AND(DHF25&lt;=DHV14,DHH25&gt;DHW14),DHW14-DHV14,IF(AND(DHF25&gt;DHV14,DHH25&lt;=DHW14),DHH25-DHF25,IF(AND(DHF25&lt;=DHV14,DHH25&lt;=DHW14),DHH25-DHV14,IF(AND(DHF25&gt;DHV14,DHH25&gt;DHW14),DHW14-DHF25,0)))),0)),0)</f>
        <v>　</v>
      </c>
      <c r="DHW25" s="663"/>
      <c r="DHX25" s="664"/>
      <c r="DHY25" s="662" t="str">
        <f>IFERROR(IF(OR(DHE25="日",DHE25="祝",DHE25=0,DHF25=""),"　",MAX(IF(AND(DHF25&gt;DIB14,DHH25&gt;DHZ14),0,IF(AND(DHF25&lt;=DIB14,DHF25&gt;DHY14,DHH25&gt;DHZ14),DIB14-DHF25,IF(AND(DHF25&lt;=DIB14,DHF25&lt;=DHY14,DHH25&gt;DHZ14),DIB14-DHY14,IF(AND(DHF25&gt;DHY14,DHH25&lt;=DHZ14),DHH25-DHF25,IF(AND(DHF25&lt;=DHY14,DHH25&lt;=DHZ14),DHH25-DHY14,0))))),0)),0)</f>
        <v>　</v>
      </c>
      <c r="DHZ25" s="663"/>
      <c r="DIA25" s="664"/>
      <c r="DIB25" s="662" t="str">
        <f>IFERROR(IF(OR(DHE25="日",DHE25="祝",DHE25=0,DHF25=""),"　",MAX(IF(AND(DHF25&lt;=DIB14,DHH25&gt;DIC14),DIC14-DIB14,IF(DHH25&lt;=DIC14,0,IF(AND(DHF25&gt;DIB14,DHH25&gt;DIC14),DIC14-DHF25,0))),0)),0)</f>
        <v>　</v>
      </c>
      <c r="DIC25" s="663"/>
      <c r="DID25" s="664"/>
      <c r="DIE25" s="662" t="str">
        <f t="shared" si="53"/>
        <v>　</v>
      </c>
      <c r="DIF25" s="663"/>
      <c r="DIG25" s="664"/>
      <c r="DIH25" s="665" t="str">
        <f>IF(DIK25="×",TIME(0,0,0),IF(DIU4="非常勤",DHJ25,DHV25))</f>
        <v>　</v>
      </c>
      <c r="DII25" s="666"/>
      <c r="DIJ25" s="667"/>
      <c r="DIK25" s="265"/>
      <c r="DIL25" s="665" t="str">
        <f>IF(DIO25="×",TIME(0,0,0),IF(DIU4="非常勤",DHM25,DHY25))</f>
        <v>　</v>
      </c>
      <c r="DIM25" s="666"/>
      <c r="DIN25" s="667"/>
      <c r="DIO25" s="265"/>
      <c r="DIP25" s="665" t="str">
        <f>IF(DIS25="×",TIME(0,0,0),IF(DIU4="非常勤",DHP25,DIB25))</f>
        <v>　</v>
      </c>
      <c r="DIQ25" s="666"/>
      <c r="DIR25" s="667"/>
      <c r="DIS25" s="265"/>
      <c r="DIT25" s="665" t="str">
        <f>IF(DIW25="×",TIME(0,0,0),IF(DIU4="非常勤",DHS25,DIE25))</f>
        <v>　</v>
      </c>
      <c r="DIU25" s="666"/>
      <c r="DIV25" s="667"/>
      <c r="DIW25" s="265"/>
      <c r="DIX25" s="668"/>
      <c r="DIY25" s="669"/>
      <c r="DIZ25" s="668"/>
      <c r="DJA25" s="670"/>
      <c r="DJB25" s="669"/>
      <c r="DJC25" s="671"/>
      <c r="DJD25" s="672"/>
      <c r="DJE25" s="672"/>
      <c r="DJF25" s="673"/>
      <c r="DJG25" s="263">
        <f>$A$25</f>
        <v>11</v>
      </c>
      <c r="DJH25" s="264" t="str">
        <f>$B$25</f>
        <v>日</v>
      </c>
      <c r="DJI25" s="660"/>
      <c r="DJJ25" s="661"/>
      <c r="DJK25" s="660"/>
      <c r="DJL25" s="661"/>
      <c r="DJM25" s="662" t="str">
        <f>IFERROR(IF(OR(DJH25="日",DJH25="祝",DJH25=0,DJI25=""),"　",MAX(IF(AND(DJI25&lt;=DJM14,DJK25&gt;DJN14),DJN14-DJM14,IF(AND(DJI25&gt;DJM14,DJK25&lt;=DJN14),DJK25-DJI25,IF(AND(DJI25&lt;=DJM14,DJK25&lt;=DJN14),DJK25-DJM14,IF(AND(DJI25&gt;DJM14,DJK25&gt;DJN14),DJN14-DJI25,0)))),0)),0)</f>
        <v>　</v>
      </c>
      <c r="DJN25" s="663"/>
      <c r="DJO25" s="664"/>
      <c r="DJP25" s="662" t="str">
        <f>IFERROR(IF(OR(DJH25="日",DJH25="祝",DJH25=0,DJI25=""),"　",MAX(IF(AND(DJI25&gt;DJS14,DJK25&gt;DJQ14),0,IF(AND(DJI25&lt;=DJS14,DJI25&gt;DJP14,DJK25&gt;DJQ14),DJS14-DJI25,IF(AND(DJI25&lt;=DJS14,DJI25&lt;=DJP14,DJK25&gt;DJQ14),DJS14-DJP14,IF(AND(DJI25&gt;DJP14,DJK25&lt;=DJQ14),DJK25-DJI25,IF(AND(DJI25&lt;=DJP14,DJK25&lt;=DJQ14),DJK25-DJP14,0))))),0)),0)</f>
        <v>　</v>
      </c>
      <c r="DJQ25" s="663"/>
      <c r="DJR25" s="664"/>
      <c r="DJS25" s="662" t="str">
        <f>IFERROR(IF(OR(DJH25="日",DJH25="祝",DJH25=0,DJI25=""),"　",MAX(IF(AND(DJI25&lt;=DJS14,DJK25&gt;DJT14),DJT14-DJS14,IF(DJK25&lt;=DJT14,0,IF(AND(DJI25&gt;DJS14,DJK25&gt;DJT14),DJT14-DJI25,0))),0)),0)</f>
        <v>　</v>
      </c>
      <c r="DJT25" s="663"/>
      <c r="DJU25" s="664"/>
      <c r="DJV25" s="662" t="str">
        <f>IFERROR(IF(OR(DJH25="日",DJH25="祝",DJH25=0,DJI25=""),"　",MAX(IF(DJI25&gt;DJV14,DJK25-DJI25,IF(DJI25&lt;=DJV14,DJK25-DJV14,0)),0)),0)</f>
        <v>　</v>
      </c>
      <c r="DJW25" s="663"/>
      <c r="DJX25" s="664"/>
      <c r="DJY25" s="662" t="str">
        <f>IFERROR(IF(OR(DJH25="日",DJH25="祝",DJH25=0,DJI25=""),"　",MAX(IF(AND(DJI25&lt;=DJY14,DJK25&gt;DJZ14),DJZ14-DJY14,IF(AND(DJI25&gt;DJY14,DJK25&lt;=DJZ14),DJK25-DJI25,IF(AND(DJI25&lt;=DJY14,DJK25&lt;=DJZ14),DJK25-DJY14,IF(AND(DJI25&gt;DJY14,DJK25&gt;DJZ14),DJZ14-DJI25,0)))),0)),0)</f>
        <v>　</v>
      </c>
      <c r="DJZ25" s="663"/>
      <c r="DKA25" s="664"/>
      <c r="DKB25" s="662" t="str">
        <f>IFERROR(IF(OR(DJH25="日",DJH25="祝",DJH25=0,DJI25=""),"　",MAX(IF(AND(DJI25&gt;DKE14,DJK25&gt;DKC14),0,IF(AND(DJI25&lt;=DKE14,DJI25&gt;DKB14,DJK25&gt;DKC14),DKE14-DJI25,IF(AND(DJI25&lt;=DKE14,DJI25&lt;=DKB14,DJK25&gt;DKC14),DKE14-DKB14,IF(AND(DJI25&gt;DKB14,DJK25&lt;=DKC14),DJK25-DJI25,IF(AND(DJI25&lt;=DKB14,DJK25&lt;=DKC14),DJK25-DKB14,0))))),0)),0)</f>
        <v>　</v>
      </c>
      <c r="DKC25" s="663"/>
      <c r="DKD25" s="664"/>
      <c r="DKE25" s="662" t="str">
        <f>IFERROR(IF(OR(DJH25="日",DJH25="祝",DJH25=0,DJI25=""),"　",MAX(IF(AND(DJI25&lt;=DKE14,DJK25&gt;DKF14),DKF14-DKE14,IF(DJK25&lt;=DKF14,0,IF(AND(DJI25&gt;DKE14,DJK25&gt;DKF14),DKF14-DJI25,0))),0)),0)</f>
        <v>　</v>
      </c>
      <c r="DKF25" s="663"/>
      <c r="DKG25" s="664"/>
      <c r="DKH25" s="662" t="str">
        <f t="shared" si="54"/>
        <v>　</v>
      </c>
      <c r="DKI25" s="663"/>
      <c r="DKJ25" s="664"/>
      <c r="DKK25" s="665" t="str">
        <f>IF(DKN25="×",TIME(0,0,0),IF(DKX4="非常勤",DJM25,DJY25))</f>
        <v>　</v>
      </c>
      <c r="DKL25" s="666"/>
      <c r="DKM25" s="667"/>
      <c r="DKN25" s="265"/>
      <c r="DKO25" s="665" t="str">
        <f>IF(DKR25="×",TIME(0,0,0),IF(DKX4="非常勤",DJP25,DKB25))</f>
        <v>　</v>
      </c>
      <c r="DKP25" s="666"/>
      <c r="DKQ25" s="667"/>
      <c r="DKR25" s="265"/>
      <c r="DKS25" s="665" t="str">
        <f>IF(DKV25="×",TIME(0,0,0),IF(DKX4="非常勤",DJS25,DKE25))</f>
        <v>　</v>
      </c>
      <c r="DKT25" s="666"/>
      <c r="DKU25" s="667"/>
      <c r="DKV25" s="265"/>
      <c r="DKW25" s="665" t="str">
        <f>IF(DKZ25="×",TIME(0,0,0),IF(DKX4="非常勤",DJV25,DKH25))</f>
        <v>　</v>
      </c>
      <c r="DKX25" s="666"/>
      <c r="DKY25" s="667"/>
      <c r="DKZ25" s="265"/>
      <c r="DLA25" s="668"/>
      <c r="DLB25" s="669"/>
      <c r="DLC25" s="668"/>
      <c r="DLD25" s="670"/>
      <c r="DLE25" s="669"/>
      <c r="DLF25" s="671"/>
      <c r="DLG25" s="672"/>
      <c r="DLH25" s="672"/>
      <c r="DLI25" s="673"/>
      <c r="DLJ25" s="263">
        <f>$A$25</f>
        <v>11</v>
      </c>
      <c r="DLK25" s="264" t="str">
        <f>$B$25</f>
        <v>日</v>
      </c>
      <c r="DLL25" s="660"/>
      <c r="DLM25" s="661"/>
      <c r="DLN25" s="660"/>
      <c r="DLO25" s="661"/>
      <c r="DLP25" s="662" t="str">
        <f>IFERROR(IF(OR(DLK25="日",DLK25="祝",DLK25=0,DLL25=""),"　",MAX(IF(AND(DLL25&lt;=DLP14,DLN25&gt;DLQ14),DLQ14-DLP14,IF(AND(DLL25&gt;DLP14,DLN25&lt;=DLQ14),DLN25-DLL25,IF(AND(DLL25&lt;=DLP14,DLN25&lt;=DLQ14),DLN25-DLP14,IF(AND(DLL25&gt;DLP14,DLN25&gt;DLQ14),DLQ14-DLL25,0)))),0)),0)</f>
        <v>　</v>
      </c>
      <c r="DLQ25" s="663"/>
      <c r="DLR25" s="664"/>
      <c r="DLS25" s="662" t="str">
        <f>IFERROR(IF(OR(DLK25="日",DLK25="祝",DLK25=0,DLL25=""),"　",MAX(IF(AND(DLL25&gt;DLV14,DLN25&gt;DLT14),0,IF(AND(DLL25&lt;=DLV14,DLL25&gt;DLS14,DLN25&gt;DLT14),DLV14-DLL25,IF(AND(DLL25&lt;=DLV14,DLL25&lt;=DLS14,DLN25&gt;DLT14),DLV14-DLS14,IF(AND(DLL25&gt;DLS14,DLN25&lt;=DLT14),DLN25-DLL25,IF(AND(DLL25&lt;=DLS14,DLN25&lt;=DLT14),DLN25-DLS14,0))))),0)),0)</f>
        <v>　</v>
      </c>
      <c r="DLT25" s="663"/>
      <c r="DLU25" s="664"/>
      <c r="DLV25" s="662" t="str">
        <f>IFERROR(IF(OR(DLK25="日",DLK25="祝",DLK25=0,DLL25=""),"　",MAX(IF(AND(DLL25&lt;=DLV14,DLN25&gt;DLW14),DLW14-DLV14,IF(DLN25&lt;=DLW14,0,IF(AND(DLL25&gt;DLV14,DLN25&gt;DLW14),DLW14-DLL25,0))),0)),0)</f>
        <v>　</v>
      </c>
      <c r="DLW25" s="663"/>
      <c r="DLX25" s="664"/>
      <c r="DLY25" s="662" t="str">
        <f>IFERROR(IF(OR(DLK25="日",DLK25="祝",DLK25=0,DLL25=""),"　",MAX(IF(DLL25&gt;DLY14,DLN25-DLL25,IF(DLL25&lt;=DLY14,DLN25-DLY14,0)),0)),0)</f>
        <v>　</v>
      </c>
      <c r="DLZ25" s="663"/>
      <c r="DMA25" s="664"/>
      <c r="DMB25" s="662" t="str">
        <f>IFERROR(IF(OR(DLK25="日",DLK25="祝",DLK25=0,DLL25=""),"　",MAX(IF(AND(DLL25&lt;=DMB14,DLN25&gt;DMC14),DMC14-DMB14,IF(AND(DLL25&gt;DMB14,DLN25&lt;=DMC14),DLN25-DLL25,IF(AND(DLL25&lt;=DMB14,DLN25&lt;=DMC14),DLN25-DMB14,IF(AND(DLL25&gt;DMB14,DLN25&gt;DMC14),DMC14-DLL25,0)))),0)),0)</f>
        <v>　</v>
      </c>
      <c r="DMC25" s="663"/>
      <c r="DMD25" s="664"/>
      <c r="DME25" s="662" t="str">
        <f>IFERROR(IF(OR(DLK25="日",DLK25="祝",DLK25=0,DLL25=""),"　",MAX(IF(AND(DLL25&gt;DMH14,DLN25&gt;DMF14),0,IF(AND(DLL25&lt;=DMH14,DLL25&gt;DME14,DLN25&gt;DMF14),DMH14-DLL25,IF(AND(DLL25&lt;=DMH14,DLL25&lt;=DME14,DLN25&gt;DMF14),DMH14-DME14,IF(AND(DLL25&gt;DME14,DLN25&lt;=DMF14),DLN25-DLL25,IF(AND(DLL25&lt;=DME14,DLN25&lt;=DMF14),DLN25-DME14,0))))),0)),0)</f>
        <v>　</v>
      </c>
      <c r="DMF25" s="663"/>
      <c r="DMG25" s="664"/>
      <c r="DMH25" s="662" t="str">
        <f>IFERROR(IF(OR(DLK25="日",DLK25="祝",DLK25=0,DLL25=""),"　",MAX(IF(AND(DLL25&lt;=DMH14,DLN25&gt;DMI14),DMI14-DMH14,IF(DLN25&lt;=DMI14,0,IF(AND(DLL25&gt;DMH14,DLN25&gt;DMI14),DMI14-DLL25,0))),0)),0)</f>
        <v>　</v>
      </c>
      <c r="DMI25" s="663"/>
      <c r="DMJ25" s="664"/>
      <c r="DMK25" s="662" t="str">
        <f t="shared" si="55"/>
        <v>　</v>
      </c>
      <c r="DML25" s="663"/>
      <c r="DMM25" s="664"/>
      <c r="DMN25" s="665" t="str">
        <f>IF(DMQ25="×",TIME(0,0,0),IF(DNA4="非常勤",DLP25,DMB25))</f>
        <v>　</v>
      </c>
      <c r="DMO25" s="666"/>
      <c r="DMP25" s="667"/>
      <c r="DMQ25" s="265"/>
      <c r="DMR25" s="665" t="str">
        <f>IF(DMU25="×",TIME(0,0,0),IF(DNA4="非常勤",DLS25,DME25))</f>
        <v>　</v>
      </c>
      <c r="DMS25" s="666"/>
      <c r="DMT25" s="667"/>
      <c r="DMU25" s="265"/>
      <c r="DMV25" s="665" t="str">
        <f>IF(DMY25="×",TIME(0,0,0),IF(DNA4="非常勤",DLV25,DMH25))</f>
        <v>　</v>
      </c>
      <c r="DMW25" s="666"/>
      <c r="DMX25" s="667"/>
      <c r="DMY25" s="265"/>
      <c r="DMZ25" s="665" t="str">
        <f>IF(DNC25="×",TIME(0,0,0),IF(DNA4="非常勤",DLY25,DMK25))</f>
        <v>　</v>
      </c>
      <c r="DNA25" s="666"/>
      <c r="DNB25" s="667"/>
      <c r="DNC25" s="265"/>
      <c r="DND25" s="668"/>
      <c r="DNE25" s="669"/>
      <c r="DNF25" s="668"/>
      <c r="DNG25" s="670"/>
      <c r="DNH25" s="669"/>
      <c r="DNI25" s="671"/>
      <c r="DNJ25" s="672"/>
      <c r="DNK25" s="672"/>
      <c r="DNL25" s="673"/>
      <c r="DNM25" s="263">
        <f>$A$25</f>
        <v>11</v>
      </c>
      <c r="DNN25" s="264" t="str">
        <f>$B$25</f>
        <v>日</v>
      </c>
      <c r="DNO25" s="660"/>
      <c r="DNP25" s="661"/>
      <c r="DNQ25" s="660"/>
      <c r="DNR25" s="661"/>
      <c r="DNS25" s="662" t="str">
        <f>IFERROR(IF(OR(DNN25="日",DNN25="祝",DNN25=0,DNO25=""),"　",MAX(IF(AND(DNO25&lt;=DNS14,DNQ25&gt;DNT14),DNT14-DNS14,IF(AND(DNO25&gt;DNS14,DNQ25&lt;=DNT14),DNQ25-DNO25,IF(AND(DNO25&lt;=DNS14,DNQ25&lt;=DNT14),DNQ25-DNS14,IF(AND(DNO25&gt;DNS14,DNQ25&gt;DNT14),DNT14-DNO25,0)))),0)),0)</f>
        <v>　</v>
      </c>
      <c r="DNT25" s="663"/>
      <c r="DNU25" s="664"/>
      <c r="DNV25" s="662" t="str">
        <f>IFERROR(IF(OR(DNN25="日",DNN25="祝",DNN25=0,DNO25=""),"　",MAX(IF(AND(DNO25&gt;DNY14,DNQ25&gt;DNW14),0,IF(AND(DNO25&lt;=DNY14,DNO25&gt;DNV14,DNQ25&gt;DNW14),DNY14-DNO25,IF(AND(DNO25&lt;=DNY14,DNO25&lt;=DNV14,DNQ25&gt;DNW14),DNY14-DNV14,IF(AND(DNO25&gt;DNV14,DNQ25&lt;=DNW14),DNQ25-DNO25,IF(AND(DNO25&lt;=DNV14,DNQ25&lt;=DNW14),DNQ25-DNV14,0))))),0)),0)</f>
        <v>　</v>
      </c>
      <c r="DNW25" s="663"/>
      <c r="DNX25" s="664"/>
      <c r="DNY25" s="662" t="str">
        <f>IFERROR(IF(OR(DNN25="日",DNN25="祝",DNN25=0,DNO25=""),"　",MAX(IF(AND(DNO25&lt;=DNY14,DNQ25&gt;DNZ14),DNZ14-DNY14,IF(DNQ25&lt;=DNZ14,0,IF(AND(DNO25&gt;DNY14,DNQ25&gt;DNZ14),DNZ14-DNO25,0))),0)),0)</f>
        <v>　</v>
      </c>
      <c r="DNZ25" s="663"/>
      <c r="DOA25" s="664"/>
      <c r="DOB25" s="662" t="str">
        <f>IFERROR(IF(OR(DNN25="日",DNN25="祝",DNN25=0,DNO25=""),"　",MAX(IF(DNO25&gt;DOB14,DNQ25-DNO25,IF(DNO25&lt;=DOB14,DNQ25-DOB14,0)),0)),0)</f>
        <v>　</v>
      </c>
      <c r="DOC25" s="663"/>
      <c r="DOD25" s="664"/>
      <c r="DOE25" s="662" t="str">
        <f>IFERROR(IF(OR(DNN25="日",DNN25="祝",DNN25=0,DNO25=""),"　",MAX(IF(AND(DNO25&lt;=DOE14,DNQ25&gt;DOF14),DOF14-DOE14,IF(AND(DNO25&gt;DOE14,DNQ25&lt;=DOF14),DNQ25-DNO25,IF(AND(DNO25&lt;=DOE14,DNQ25&lt;=DOF14),DNQ25-DOE14,IF(AND(DNO25&gt;DOE14,DNQ25&gt;DOF14),DOF14-DNO25,0)))),0)),0)</f>
        <v>　</v>
      </c>
      <c r="DOF25" s="663"/>
      <c r="DOG25" s="664"/>
      <c r="DOH25" s="662" t="str">
        <f>IFERROR(IF(OR(DNN25="日",DNN25="祝",DNN25=0,DNO25=""),"　",MAX(IF(AND(DNO25&gt;DOK14,DNQ25&gt;DOI14),0,IF(AND(DNO25&lt;=DOK14,DNO25&gt;DOH14,DNQ25&gt;DOI14),DOK14-DNO25,IF(AND(DNO25&lt;=DOK14,DNO25&lt;=DOH14,DNQ25&gt;DOI14),DOK14-DOH14,IF(AND(DNO25&gt;DOH14,DNQ25&lt;=DOI14),DNQ25-DNO25,IF(AND(DNO25&lt;=DOH14,DNQ25&lt;=DOI14),DNQ25-DOH14,0))))),0)),0)</f>
        <v>　</v>
      </c>
      <c r="DOI25" s="663"/>
      <c r="DOJ25" s="664"/>
      <c r="DOK25" s="662" t="str">
        <f>IFERROR(IF(OR(DNN25="日",DNN25="祝",DNN25=0,DNO25=""),"　",MAX(IF(AND(DNO25&lt;=DOK14,DNQ25&gt;DOL14),DOL14-DOK14,IF(DNQ25&lt;=DOL14,0,IF(AND(DNO25&gt;DOK14,DNQ25&gt;DOL14),DOL14-DNO25,0))),0)),0)</f>
        <v>　</v>
      </c>
      <c r="DOL25" s="663"/>
      <c r="DOM25" s="664"/>
      <c r="DON25" s="662" t="str">
        <f t="shared" si="56"/>
        <v>　</v>
      </c>
      <c r="DOO25" s="663"/>
      <c r="DOP25" s="664"/>
      <c r="DOQ25" s="665" t="str">
        <f>IF(DOT25="×",TIME(0,0,0),IF(DPD4="非常勤",DNS25,DOE25))</f>
        <v>　</v>
      </c>
      <c r="DOR25" s="666"/>
      <c r="DOS25" s="667"/>
      <c r="DOT25" s="265"/>
      <c r="DOU25" s="665" t="str">
        <f>IF(DOX25="×",TIME(0,0,0),IF(DPD4="非常勤",DNV25,DOH25))</f>
        <v>　</v>
      </c>
      <c r="DOV25" s="666"/>
      <c r="DOW25" s="667"/>
      <c r="DOX25" s="265"/>
      <c r="DOY25" s="665" t="str">
        <f>IF(DPB25="×",TIME(0,0,0),IF(DPD4="非常勤",DNY25,DOK25))</f>
        <v>　</v>
      </c>
      <c r="DOZ25" s="666"/>
      <c r="DPA25" s="667"/>
      <c r="DPB25" s="265"/>
      <c r="DPC25" s="665" t="str">
        <f>IF(DPF25="×",TIME(0,0,0),IF(DPD4="非常勤",DOB25,DON25))</f>
        <v>　</v>
      </c>
      <c r="DPD25" s="666"/>
      <c r="DPE25" s="667"/>
      <c r="DPF25" s="265"/>
      <c r="DPG25" s="668"/>
      <c r="DPH25" s="669"/>
      <c r="DPI25" s="668"/>
      <c r="DPJ25" s="670"/>
      <c r="DPK25" s="669"/>
      <c r="DPL25" s="671"/>
      <c r="DPM25" s="672"/>
      <c r="DPN25" s="672"/>
      <c r="DPO25" s="673"/>
      <c r="DPP25" s="263">
        <f>$A$25</f>
        <v>11</v>
      </c>
      <c r="DPQ25" s="264" t="str">
        <f>$B$25</f>
        <v>日</v>
      </c>
      <c r="DPR25" s="660"/>
      <c r="DPS25" s="661"/>
      <c r="DPT25" s="660"/>
      <c r="DPU25" s="661"/>
      <c r="DPV25" s="662" t="str">
        <f>IFERROR(IF(OR(DPQ25="日",DPQ25="祝",DPQ25=0,DPR25=""),"　",MAX(IF(AND(DPR25&lt;=DPV14,DPT25&gt;DPW14),DPW14-DPV14,IF(AND(DPR25&gt;DPV14,DPT25&lt;=DPW14),DPT25-DPR25,IF(AND(DPR25&lt;=DPV14,DPT25&lt;=DPW14),DPT25-DPV14,IF(AND(DPR25&gt;DPV14,DPT25&gt;DPW14),DPW14-DPR25,0)))),0)),0)</f>
        <v>　</v>
      </c>
      <c r="DPW25" s="663"/>
      <c r="DPX25" s="664"/>
      <c r="DPY25" s="662" t="str">
        <f>IFERROR(IF(OR(DPQ25="日",DPQ25="祝",DPQ25=0,DPR25=""),"　",MAX(IF(AND(DPR25&gt;DQB14,DPT25&gt;DPZ14),0,IF(AND(DPR25&lt;=DQB14,DPR25&gt;DPY14,DPT25&gt;DPZ14),DQB14-DPR25,IF(AND(DPR25&lt;=DQB14,DPR25&lt;=DPY14,DPT25&gt;DPZ14),DQB14-DPY14,IF(AND(DPR25&gt;DPY14,DPT25&lt;=DPZ14),DPT25-DPR25,IF(AND(DPR25&lt;=DPY14,DPT25&lt;=DPZ14),DPT25-DPY14,0))))),0)),0)</f>
        <v>　</v>
      </c>
      <c r="DPZ25" s="663"/>
      <c r="DQA25" s="664"/>
      <c r="DQB25" s="662" t="str">
        <f>IFERROR(IF(OR(DPQ25="日",DPQ25="祝",DPQ25=0,DPR25=""),"　",MAX(IF(AND(DPR25&lt;=DQB14,DPT25&gt;DQC14),DQC14-DQB14,IF(DPT25&lt;=DQC14,0,IF(AND(DPR25&gt;DQB14,DPT25&gt;DQC14),DQC14-DPR25,0))),0)),0)</f>
        <v>　</v>
      </c>
      <c r="DQC25" s="663"/>
      <c r="DQD25" s="664"/>
      <c r="DQE25" s="662" t="str">
        <f>IFERROR(IF(OR(DPQ25="日",DPQ25="祝",DPQ25=0,DPR25=""),"　",MAX(IF(DPR25&gt;DQE14,DPT25-DPR25,IF(DPR25&lt;=DQE14,DPT25-DQE14,0)),0)),0)</f>
        <v>　</v>
      </c>
      <c r="DQF25" s="663"/>
      <c r="DQG25" s="664"/>
      <c r="DQH25" s="662" t="str">
        <f>IFERROR(IF(OR(DPQ25="日",DPQ25="祝",DPQ25=0,DPR25=""),"　",MAX(IF(AND(DPR25&lt;=DQH14,DPT25&gt;DQI14),DQI14-DQH14,IF(AND(DPR25&gt;DQH14,DPT25&lt;=DQI14),DPT25-DPR25,IF(AND(DPR25&lt;=DQH14,DPT25&lt;=DQI14),DPT25-DQH14,IF(AND(DPR25&gt;DQH14,DPT25&gt;DQI14),DQI14-DPR25,0)))),0)),0)</f>
        <v>　</v>
      </c>
      <c r="DQI25" s="663"/>
      <c r="DQJ25" s="664"/>
      <c r="DQK25" s="662" t="str">
        <f>IFERROR(IF(OR(DPQ25="日",DPQ25="祝",DPQ25=0,DPR25=""),"　",MAX(IF(AND(DPR25&gt;DQN14,DPT25&gt;DQL14),0,IF(AND(DPR25&lt;=DQN14,DPR25&gt;DQK14,DPT25&gt;DQL14),DQN14-DPR25,IF(AND(DPR25&lt;=DQN14,DPR25&lt;=DQK14,DPT25&gt;DQL14),DQN14-DQK14,IF(AND(DPR25&gt;DQK14,DPT25&lt;=DQL14),DPT25-DPR25,IF(AND(DPR25&lt;=DQK14,DPT25&lt;=DQL14),DPT25-DQK14,0))))),0)),0)</f>
        <v>　</v>
      </c>
      <c r="DQL25" s="663"/>
      <c r="DQM25" s="664"/>
      <c r="DQN25" s="662" t="str">
        <f>IFERROR(IF(OR(DPQ25="日",DPQ25="祝",DPQ25=0,DPR25=""),"　",MAX(IF(AND(DPR25&lt;=DQN14,DPT25&gt;DQO14),DQO14-DQN14,IF(DPT25&lt;=DQO14,0,IF(AND(DPR25&gt;DQN14,DPT25&gt;DQO14),DQO14-DPR25,0))),0)),0)</f>
        <v>　</v>
      </c>
      <c r="DQO25" s="663"/>
      <c r="DQP25" s="664"/>
      <c r="DQQ25" s="662" t="str">
        <f t="shared" si="57"/>
        <v>　</v>
      </c>
      <c r="DQR25" s="663"/>
      <c r="DQS25" s="664"/>
      <c r="DQT25" s="665" t="str">
        <f>IF(DQW25="×",TIME(0,0,0),IF(DRG4="非常勤",DPV25,DQH25))</f>
        <v>　</v>
      </c>
      <c r="DQU25" s="666"/>
      <c r="DQV25" s="667"/>
      <c r="DQW25" s="265"/>
      <c r="DQX25" s="665" t="str">
        <f>IF(DRA25="×",TIME(0,0,0),IF(DRG4="非常勤",DPY25,DQK25))</f>
        <v>　</v>
      </c>
      <c r="DQY25" s="666"/>
      <c r="DQZ25" s="667"/>
      <c r="DRA25" s="265"/>
      <c r="DRB25" s="665" t="str">
        <f>IF(DRE25="×",TIME(0,0,0),IF(DRG4="非常勤",DQB25,DQN25))</f>
        <v>　</v>
      </c>
      <c r="DRC25" s="666"/>
      <c r="DRD25" s="667"/>
      <c r="DRE25" s="265"/>
      <c r="DRF25" s="665" t="str">
        <f>IF(DRI25="×",TIME(0,0,0),IF(DRG4="非常勤",DQE25,DQQ25))</f>
        <v>　</v>
      </c>
      <c r="DRG25" s="666"/>
      <c r="DRH25" s="667"/>
      <c r="DRI25" s="265"/>
      <c r="DRJ25" s="668"/>
      <c r="DRK25" s="669"/>
      <c r="DRL25" s="668"/>
      <c r="DRM25" s="670"/>
      <c r="DRN25" s="669"/>
      <c r="DRO25" s="671"/>
      <c r="DRP25" s="672"/>
      <c r="DRQ25" s="672"/>
      <c r="DRR25" s="673"/>
      <c r="DRS25" s="263">
        <f>$A$25</f>
        <v>11</v>
      </c>
      <c r="DRT25" s="264" t="str">
        <f>$B$25</f>
        <v>日</v>
      </c>
      <c r="DRU25" s="660"/>
      <c r="DRV25" s="661"/>
      <c r="DRW25" s="660"/>
      <c r="DRX25" s="661"/>
      <c r="DRY25" s="662" t="str">
        <f>IFERROR(IF(OR(DRT25="日",DRT25="祝",DRT25=0,DRU25=""),"　",MAX(IF(AND(DRU25&lt;=DRY14,DRW25&gt;DRZ14),DRZ14-DRY14,IF(AND(DRU25&gt;DRY14,DRW25&lt;=DRZ14),DRW25-DRU25,IF(AND(DRU25&lt;=DRY14,DRW25&lt;=DRZ14),DRW25-DRY14,IF(AND(DRU25&gt;DRY14,DRW25&gt;DRZ14),DRZ14-DRU25,0)))),0)),0)</f>
        <v>　</v>
      </c>
      <c r="DRZ25" s="663"/>
      <c r="DSA25" s="664"/>
      <c r="DSB25" s="662" t="str">
        <f>IFERROR(IF(OR(DRT25="日",DRT25="祝",DRT25=0,DRU25=""),"　",MAX(IF(AND(DRU25&gt;DSE14,DRW25&gt;DSC14),0,IF(AND(DRU25&lt;=DSE14,DRU25&gt;DSB14,DRW25&gt;DSC14),DSE14-DRU25,IF(AND(DRU25&lt;=DSE14,DRU25&lt;=DSB14,DRW25&gt;DSC14),DSE14-DSB14,IF(AND(DRU25&gt;DSB14,DRW25&lt;=DSC14),DRW25-DRU25,IF(AND(DRU25&lt;=DSB14,DRW25&lt;=DSC14),DRW25-DSB14,0))))),0)),0)</f>
        <v>　</v>
      </c>
      <c r="DSC25" s="663"/>
      <c r="DSD25" s="664"/>
      <c r="DSE25" s="662" t="str">
        <f>IFERROR(IF(OR(DRT25="日",DRT25="祝",DRT25=0,DRU25=""),"　",MAX(IF(AND(DRU25&lt;=DSE14,DRW25&gt;DSF14),DSF14-DSE14,IF(DRW25&lt;=DSF14,0,IF(AND(DRU25&gt;DSE14,DRW25&gt;DSF14),DSF14-DRU25,0))),0)),0)</f>
        <v>　</v>
      </c>
      <c r="DSF25" s="663"/>
      <c r="DSG25" s="664"/>
      <c r="DSH25" s="662" t="str">
        <f>IFERROR(IF(OR(DRT25="日",DRT25="祝",DRT25=0,DRU25=""),"　",MAX(IF(DRU25&gt;DSH14,DRW25-DRU25,IF(DRU25&lt;=DSH14,DRW25-DSH14,0)),0)),0)</f>
        <v>　</v>
      </c>
      <c r="DSI25" s="663"/>
      <c r="DSJ25" s="664"/>
      <c r="DSK25" s="662" t="str">
        <f>IFERROR(IF(OR(DRT25="日",DRT25="祝",DRT25=0,DRU25=""),"　",MAX(IF(AND(DRU25&lt;=DSK14,DRW25&gt;DSL14),DSL14-DSK14,IF(AND(DRU25&gt;DSK14,DRW25&lt;=DSL14),DRW25-DRU25,IF(AND(DRU25&lt;=DSK14,DRW25&lt;=DSL14),DRW25-DSK14,IF(AND(DRU25&gt;DSK14,DRW25&gt;DSL14),DSL14-DRU25,0)))),0)),0)</f>
        <v>　</v>
      </c>
      <c r="DSL25" s="663"/>
      <c r="DSM25" s="664"/>
      <c r="DSN25" s="662" t="str">
        <f>IFERROR(IF(OR(DRT25="日",DRT25="祝",DRT25=0,DRU25=""),"　",MAX(IF(AND(DRU25&gt;DSQ14,DRW25&gt;DSO14),0,IF(AND(DRU25&lt;=DSQ14,DRU25&gt;DSN14,DRW25&gt;DSO14),DSQ14-DRU25,IF(AND(DRU25&lt;=DSQ14,DRU25&lt;=DSN14,DRW25&gt;DSO14),DSQ14-DSN14,IF(AND(DRU25&gt;DSN14,DRW25&lt;=DSO14),DRW25-DRU25,IF(AND(DRU25&lt;=DSN14,DRW25&lt;=DSO14),DRW25-DSN14,0))))),0)),0)</f>
        <v>　</v>
      </c>
      <c r="DSO25" s="663"/>
      <c r="DSP25" s="664"/>
      <c r="DSQ25" s="662" t="str">
        <f>IFERROR(IF(OR(DRT25="日",DRT25="祝",DRT25=0,DRU25=""),"　",MAX(IF(AND(DRU25&lt;=DSQ14,DRW25&gt;DSR14),DSR14-DSQ14,IF(DRW25&lt;=DSR14,0,IF(AND(DRU25&gt;DSQ14,DRW25&gt;DSR14),DSR14-DRU25,0))),0)),0)</f>
        <v>　</v>
      </c>
      <c r="DSR25" s="663"/>
      <c r="DSS25" s="664"/>
      <c r="DST25" s="662" t="str">
        <f t="shared" si="58"/>
        <v>　</v>
      </c>
      <c r="DSU25" s="663"/>
      <c r="DSV25" s="664"/>
      <c r="DSW25" s="665" t="str">
        <f>IF(DSZ25="×",TIME(0,0,0),IF(DTJ4="非常勤",DRY25,DSK25))</f>
        <v>　</v>
      </c>
      <c r="DSX25" s="666"/>
      <c r="DSY25" s="667"/>
      <c r="DSZ25" s="265"/>
      <c r="DTA25" s="665" t="str">
        <f>IF(DTD25="×",TIME(0,0,0),IF(DTJ4="非常勤",DSB25,DSN25))</f>
        <v>　</v>
      </c>
      <c r="DTB25" s="666"/>
      <c r="DTC25" s="667"/>
      <c r="DTD25" s="265"/>
      <c r="DTE25" s="665" t="str">
        <f>IF(DTH25="×",TIME(0,0,0),IF(DTJ4="非常勤",DSE25,DSQ25))</f>
        <v>　</v>
      </c>
      <c r="DTF25" s="666"/>
      <c r="DTG25" s="667"/>
      <c r="DTH25" s="265"/>
      <c r="DTI25" s="665" t="str">
        <f>IF(DTL25="×",TIME(0,0,0),IF(DTJ4="非常勤",DSH25,DST25))</f>
        <v>　</v>
      </c>
      <c r="DTJ25" s="666"/>
      <c r="DTK25" s="667"/>
      <c r="DTL25" s="265"/>
      <c r="DTM25" s="668"/>
      <c r="DTN25" s="669"/>
      <c r="DTO25" s="668"/>
      <c r="DTP25" s="670"/>
      <c r="DTQ25" s="669"/>
      <c r="DTR25" s="671"/>
      <c r="DTS25" s="672"/>
      <c r="DTT25" s="672"/>
      <c r="DTU25" s="673"/>
      <c r="DTV25" s="263">
        <f>$A$25</f>
        <v>11</v>
      </c>
      <c r="DTW25" s="264" t="str">
        <f>$B$25</f>
        <v>日</v>
      </c>
      <c r="DTX25" s="660"/>
      <c r="DTY25" s="661"/>
      <c r="DTZ25" s="660"/>
      <c r="DUA25" s="661"/>
      <c r="DUB25" s="662" t="str">
        <f>IFERROR(IF(OR(DTW25="日",DTW25="祝",DTW25=0,DTX25=""),"　",MAX(IF(AND(DTX25&lt;=DUB14,DTZ25&gt;DUC14),DUC14-DUB14,IF(AND(DTX25&gt;DUB14,DTZ25&lt;=DUC14),DTZ25-DTX25,IF(AND(DTX25&lt;=DUB14,DTZ25&lt;=DUC14),DTZ25-DUB14,IF(AND(DTX25&gt;DUB14,DTZ25&gt;DUC14),DUC14-DTX25,0)))),0)),0)</f>
        <v>　</v>
      </c>
      <c r="DUC25" s="663"/>
      <c r="DUD25" s="664"/>
      <c r="DUE25" s="662" t="str">
        <f>IFERROR(IF(OR(DTW25="日",DTW25="祝",DTW25=0,DTX25=""),"　",MAX(IF(AND(DTX25&gt;DUH14,DTZ25&gt;DUF14),0,IF(AND(DTX25&lt;=DUH14,DTX25&gt;DUE14,DTZ25&gt;DUF14),DUH14-DTX25,IF(AND(DTX25&lt;=DUH14,DTX25&lt;=DUE14,DTZ25&gt;DUF14),DUH14-DUE14,IF(AND(DTX25&gt;DUE14,DTZ25&lt;=DUF14),DTZ25-DTX25,IF(AND(DTX25&lt;=DUE14,DTZ25&lt;=DUF14),DTZ25-DUE14,0))))),0)),0)</f>
        <v>　</v>
      </c>
      <c r="DUF25" s="663"/>
      <c r="DUG25" s="664"/>
      <c r="DUH25" s="662" t="str">
        <f>IFERROR(IF(OR(DTW25="日",DTW25="祝",DTW25=0,DTX25=""),"　",MAX(IF(AND(DTX25&lt;=DUH14,DTZ25&gt;DUI14),DUI14-DUH14,IF(DTZ25&lt;=DUI14,0,IF(AND(DTX25&gt;DUH14,DTZ25&gt;DUI14),DUI14-DTX25,0))),0)),0)</f>
        <v>　</v>
      </c>
      <c r="DUI25" s="663"/>
      <c r="DUJ25" s="664"/>
      <c r="DUK25" s="662" t="str">
        <f>IFERROR(IF(OR(DTW25="日",DTW25="祝",DTW25=0,DTX25=""),"　",MAX(IF(DTX25&gt;DUK14,DTZ25-DTX25,IF(DTX25&lt;=DUK14,DTZ25-DUK14,0)),0)),0)</f>
        <v>　</v>
      </c>
      <c r="DUL25" s="663"/>
      <c r="DUM25" s="664"/>
      <c r="DUN25" s="662" t="str">
        <f>IFERROR(IF(OR(DTW25="日",DTW25="祝",DTW25=0,DTX25=""),"　",MAX(IF(AND(DTX25&lt;=DUN14,DTZ25&gt;DUO14),DUO14-DUN14,IF(AND(DTX25&gt;DUN14,DTZ25&lt;=DUO14),DTZ25-DTX25,IF(AND(DTX25&lt;=DUN14,DTZ25&lt;=DUO14),DTZ25-DUN14,IF(AND(DTX25&gt;DUN14,DTZ25&gt;DUO14),DUO14-DTX25,0)))),0)),0)</f>
        <v>　</v>
      </c>
      <c r="DUO25" s="663"/>
      <c r="DUP25" s="664"/>
      <c r="DUQ25" s="662" t="str">
        <f>IFERROR(IF(OR(DTW25="日",DTW25="祝",DTW25=0,DTX25=""),"　",MAX(IF(AND(DTX25&gt;DUT14,DTZ25&gt;DUR14),0,IF(AND(DTX25&lt;=DUT14,DTX25&gt;DUQ14,DTZ25&gt;DUR14),DUT14-DTX25,IF(AND(DTX25&lt;=DUT14,DTX25&lt;=DUQ14,DTZ25&gt;DUR14),DUT14-DUQ14,IF(AND(DTX25&gt;DUQ14,DTZ25&lt;=DUR14),DTZ25-DTX25,IF(AND(DTX25&lt;=DUQ14,DTZ25&lt;=DUR14),DTZ25-DUQ14,0))))),0)),0)</f>
        <v>　</v>
      </c>
      <c r="DUR25" s="663"/>
      <c r="DUS25" s="664"/>
      <c r="DUT25" s="662" t="str">
        <f>IFERROR(IF(OR(DTW25="日",DTW25="祝",DTW25=0,DTX25=""),"　",MAX(IF(AND(DTX25&lt;=DUT14,DTZ25&gt;DUU14),DUU14-DUT14,IF(DTZ25&lt;=DUU14,0,IF(AND(DTX25&gt;DUT14,DTZ25&gt;DUU14),DUU14-DTX25,0))),0)),0)</f>
        <v>　</v>
      </c>
      <c r="DUU25" s="663"/>
      <c r="DUV25" s="664"/>
      <c r="DUW25" s="662" t="str">
        <f t="shared" si="59"/>
        <v>　</v>
      </c>
      <c r="DUX25" s="663"/>
      <c r="DUY25" s="664"/>
      <c r="DUZ25" s="665" t="str">
        <f>IF(DVC25="×",TIME(0,0,0),IF(DVM4="非常勤",DUB25,DUN25))</f>
        <v>　</v>
      </c>
      <c r="DVA25" s="666"/>
      <c r="DVB25" s="667"/>
      <c r="DVC25" s="265"/>
      <c r="DVD25" s="665" t="str">
        <f>IF(DVG25="×",TIME(0,0,0),IF(DVM4="非常勤",DUE25,DUQ25))</f>
        <v>　</v>
      </c>
      <c r="DVE25" s="666"/>
      <c r="DVF25" s="667"/>
      <c r="DVG25" s="265"/>
      <c r="DVH25" s="665" t="str">
        <f>IF(DVK25="×",TIME(0,0,0),IF(DVM4="非常勤",DUH25,DUT25))</f>
        <v>　</v>
      </c>
      <c r="DVI25" s="666"/>
      <c r="DVJ25" s="667"/>
      <c r="DVK25" s="265"/>
      <c r="DVL25" s="665" t="str">
        <f>IF(DVO25="×",TIME(0,0,0),IF(DVM4="非常勤",DUK25,DUW25))</f>
        <v>　</v>
      </c>
      <c r="DVM25" s="666"/>
      <c r="DVN25" s="667"/>
      <c r="DVO25" s="265"/>
      <c r="DVP25" s="668"/>
      <c r="DVQ25" s="669"/>
      <c r="DVR25" s="668"/>
      <c r="DVS25" s="670"/>
      <c r="DVT25" s="669"/>
      <c r="DVU25" s="671"/>
      <c r="DVV25" s="672"/>
      <c r="DVW25" s="672"/>
      <c r="DVX25" s="673"/>
    </row>
    <row r="26" spans="1:3300" ht="15" customHeight="1">
      <c r="A26" s="263">
        <f>DAY(DATE('別紙2-1【最初に入力】'!$W$2,'別紙2-1【最初に入力】'!$Q$2,A25+1))</f>
        <v>12</v>
      </c>
      <c r="B26" s="264" t="str">
        <f>IF(IFERROR(MATCH(DATE('別紙2-1【最初に入力】'!$W$2,'別紙2-1【最初に入力】'!$Q$2,$A26),万年カレンダー・祝日!$K$2:$K$27,0),0)&gt;=1,"祝",TEXT(WEEKDAY(DATE('別紙2-1【最初に入力】'!$W$2,'別紙2-1【最初に入力】'!$Q$2,'別表_個別勤務状況（1～60）'!A26)),"aaa"))</f>
        <v>月</v>
      </c>
      <c r="C26" s="575"/>
      <c r="D26" s="575"/>
      <c r="E26" s="575"/>
      <c r="F26" s="575"/>
      <c r="G26" s="662" t="str">
        <f>IFERROR(IF(OR(B26="日",B26="祝",B26=0,C26=""),"　",MAX(IF(AND(C26&lt;=G14,E26&gt;H14),H14-G14,IF(AND(C26&gt;G14,E26&lt;=H14),E26-C26,IF(AND(C26&lt;=G14,E26&lt;=H14),E26-G14,IF(AND(C26&gt;G14,E26&gt;H14),H14-C26,0)))),0)),0)</f>
        <v>　</v>
      </c>
      <c r="H26" s="663"/>
      <c r="I26" s="664"/>
      <c r="J26" s="662" t="str">
        <f>IFERROR(IF(OR(B26="日",B26="祝",B26=0,C26=""),"　",MAX(IF(AND(C26&gt;M14,E26&gt;K14),0,IF(AND(C26&lt;=M14,C26&gt;J14,E26&gt;K14),M14-C26,IF(AND(C26&lt;=M14,C26&lt;=J14,E26&gt;K14),M14-J14,IF(AND(C26&gt;J14,E26&lt;=K14),E26-C26,IF(AND(C26&lt;=J14,E26&lt;=K14),E26-J14,0))))),0)),0)</f>
        <v>　</v>
      </c>
      <c r="K26" s="663"/>
      <c r="L26" s="664"/>
      <c r="M26" s="662" t="str">
        <f>IFERROR(IF(OR(B26="日",B26="祝",B26=0,C26=""),"　",MAX(IF(AND(C26&lt;=M14,E26&gt;N14),N14-M14,IF(E26&lt;=N14,0,IF(AND(C26&gt;M14,E26&gt;N14),N14-C26,0))),0)),0)</f>
        <v>　</v>
      </c>
      <c r="N26" s="663"/>
      <c r="O26" s="664"/>
      <c r="P26" s="662" t="str">
        <f>IFERROR(IF(OR(B26="日",B26="祝",B26=0,C26=""),"　",MAX(IF(C26&gt;P14,E26-C26,IF(C26&lt;=P14,E26-P14,0)),0)),0)</f>
        <v>　</v>
      </c>
      <c r="Q26" s="663"/>
      <c r="R26" s="664"/>
      <c r="S26" s="662" t="str">
        <f>IFERROR(IF(OR(B26="日",B26="祝",B26=0,C26=""),"　",MAX(IF(AND(C26&lt;=S14,E26&gt;T14),T14-S14,IF(AND(C26&gt;S14,E26&lt;=T14),E26-C26,IF(AND(C26&lt;=S14,E26&lt;=T14),E26-S14,IF(AND(C26&gt;S14,E26&gt;T14),T14-C26,0)))),0)),0)</f>
        <v>　</v>
      </c>
      <c r="T26" s="663"/>
      <c r="U26" s="664"/>
      <c r="V26" s="662" t="str">
        <f>IFERROR(IF(OR(B26="日",B26="祝",B26=0,C26=""),"　",MAX(IF(AND(C26&gt;Y14,E26&gt;W14),0,IF(AND(C26&lt;=Y14,C26&gt;V14,E26&gt;W14),Y14-C26,IF(AND(C26&lt;=Y14,C26&lt;=V14,E26&gt;W14),Y14-V14,IF(AND(C26&gt;V14,E26&lt;=W14),E26-C26,IF(AND(C26&lt;=V14,E26&lt;=W14),E26-V14,0))))),0)),0)</f>
        <v>　</v>
      </c>
      <c r="W26" s="663"/>
      <c r="X26" s="664"/>
      <c r="Y26" s="662" t="str">
        <f>IFERROR(IF(OR(B26="日",B26="祝",B26=0,C26=""),"　",MAX(IF(AND(C26&lt;=Y14,E26&gt;Z14),Z14-Y14,IF(E26&lt;=Z14,0,IF(AND(C26&gt;Y14,E26&gt;Z14),Z14-C26,0))),0)),0)</f>
        <v>　</v>
      </c>
      <c r="Z26" s="663"/>
      <c r="AA26" s="664"/>
      <c r="AB26" s="662" t="str">
        <f t="shared" si="0"/>
        <v>　</v>
      </c>
      <c r="AC26" s="663"/>
      <c r="AD26" s="664"/>
      <c r="AE26" s="565" t="str">
        <f>IF(AH26="×",TIME(0,0,0),IF(AR4="非常勤",G26,S26))</f>
        <v>　</v>
      </c>
      <c r="AF26" s="566"/>
      <c r="AG26" s="566"/>
      <c r="AH26" s="265"/>
      <c r="AI26" s="565" t="str">
        <f>IF(AL26="×",TIME(0,0,0),IF(AR4="非常勤",J26,V26))</f>
        <v>　</v>
      </c>
      <c r="AJ26" s="566"/>
      <c r="AK26" s="566"/>
      <c r="AL26" s="265"/>
      <c r="AM26" s="565" t="str">
        <f>IF(AP26="×",TIME(0,0,0),IF(AR4="非常勤",M26,Y26))</f>
        <v>　</v>
      </c>
      <c r="AN26" s="566"/>
      <c r="AO26" s="566"/>
      <c r="AP26" s="265"/>
      <c r="AQ26" s="565" t="str">
        <f>IF(AT26="×",TIME(0,0,0),IF(AR4="非常勤",P26,AB26))</f>
        <v>　</v>
      </c>
      <c r="AR26" s="566"/>
      <c r="AS26" s="567"/>
      <c r="AT26" s="265"/>
      <c r="AU26" s="720"/>
      <c r="AV26" s="720"/>
      <c r="AW26" s="668"/>
      <c r="AX26" s="670"/>
      <c r="AY26" s="669"/>
      <c r="AZ26" s="671"/>
      <c r="BA26" s="672"/>
      <c r="BB26" s="672"/>
      <c r="BC26" s="673"/>
      <c r="BD26" s="263">
        <f>$A$26</f>
        <v>12</v>
      </c>
      <c r="BE26" s="264" t="str">
        <f>$B$26</f>
        <v>月</v>
      </c>
      <c r="BF26" s="660"/>
      <c r="BG26" s="661"/>
      <c r="BH26" s="660"/>
      <c r="BI26" s="661"/>
      <c r="BJ26" s="662" t="str">
        <f>IFERROR(IF(OR(BE26="日",BE26="祝",BE26=0,BF26=""),"　",MAX(IF(AND(BF26&lt;=BJ14,BH26&gt;BK14),BK14-BJ14,IF(AND(BF26&gt;BJ14,BH26&lt;=BK14),BH26-BF26,IF(AND(BF26&lt;=BJ14,BH26&lt;=BK14),BH26-BJ14,IF(AND(BF26&gt;BJ14,BH26&gt;BK14),BK14-BF26,0)))),0)),0)</f>
        <v>　</v>
      </c>
      <c r="BK26" s="663"/>
      <c r="BL26" s="664"/>
      <c r="BM26" s="662" t="str">
        <f>IFERROR(IF(OR(BE26="日",BE26="祝",BE26=0,BF26=""),"　",MAX(IF(AND(BF26&gt;BP14,BH26&gt;BN14),0,IF(AND(BF26&lt;=BP14,BF26&gt;BM14,BH26&gt;BN14),BP14-BF26,IF(AND(BF26&lt;=BP14,BF26&lt;=BM14,BH26&gt;BN14),BP14-BM14,IF(AND(BF26&gt;BM14,BH26&lt;=BN14),BH26-BF26,IF(AND(BF26&lt;=BM14,BH26&lt;=BN14),BH26-BM14,0))))),0)),0)</f>
        <v>　</v>
      </c>
      <c r="BN26" s="663"/>
      <c r="BO26" s="664"/>
      <c r="BP26" s="662" t="str">
        <f>IFERROR(IF(OR(BE26="日",BE26="祝",BE26=0,BF26=""),"　",MAX(IF(AND(BF26&lt;=BP14,BH26&gt;BQ14),BQ14-BP14,IF(BH26&lt;=BQ14,0,IF(AND(BF26&gt;BP14,BH26&gt;BQ14),BQ14-BF26,0))),0)),0)</f>
        <v>　</v>
      </c>
      <c r="BQ26" s="663"/>
      <c r="BR26" s="664"/>
      <c r="BS26" s="662" t="str">
        <f>IFERROR(IF(OR(BE26="日",BE26="祝",BE26=0,BF26=""),"　",MAX(IF(BF26&gt;BS14,BH26-BF26,IF(BF26&lt;=BS14,BH26-BS14,0)),0)),0)</f>
        <v>　</v>
      </c>
      <c r="BT26" s="663"/>
      <c r="BU26" s="664"/>
      <c r="BV26" s="662" t="str">
        <f>IFERROR(IF(OR(BE26="日",BE26="祝",BE26=0,BF26=""),"　",MAX(IF(AND(BF26&lt;=BV14,BH26&gt;BW14),BW14-BV14,IF(AND(BF26&gt;BV14,BH26&lt;=BW14),BH26-BF26,IF(AND(BF26&lt;=BV14,BH26&lt;=BW14),BH26-BV14,IF(AND(BF26&gt;BV14,BH26&gt;BW14),BW14-BF26,0)))),0)),0)</f>
        <v>　</v>
      </c>
      <c r="BW26" s="663"/>
      <c r="BX26" s="664"/>
      <c r="BY26" s="662" t="str">
        <f>IFERROR(IF(OR(BE26="日",BE26="祝",BE26=0,BF26=""),"　",MAX(IF(AND(BF26&gt;CB14,BH26&gt;BZ14),0,IF(AND(BF26&lt;=CB14,BF26&gt;BY14,BH26&gt;BZ14),CB14-BF26,IF(AND(BF26&lt;=CB14,BF26&lt;=BY14,BH26&gt;BZ14),CB14-BY14,IF(AND(BF26&gt;BY14,BH26&lt;=BZ14),BH26-BF26,IF(AND(BF26&lt;=BY14,BH26&lt;=BZ14),BH26-BY14,0))))),0)),0)</f>
        <v>　</v>
      </c>
      <c r="BZ26" s="663"/>
      <c r="CA26" s="664"/>
      <c r="CB26" s="662" t="str">
        <f>IFERROR(IF(OR(BE26="日",BE26="祝",BE26=0,BF26=""),"　",MAX(IF(AND(BF26&lt;=CB14,BH26&gt;CC14),CC14-CB14,IF(BH26&lt;=CC14,0,IF(AND(BF26&gt;CB14,BH26&gt;CC14),CC14-BF26,0))),0)),0)</f>
        <v>　</v>
      </c>
      <c r="CC26" s="663"/>
      <c r="CD26" s="664"/>
      <c r="CE26" s="662" t="str">
        <f t="shared" si="1"/>
        <v>　</v>
      </c>
      <c r="CF26" s="663"/>
      <c r="CG26" s="664"/>
      <c r="CH26" s="665" t="str">
        <f>IF(CK26="×",TIME(0,0,0),IF(CU4="非常勤",BJ26,BV26))</f>
        <v>　</v>
      </c>
      <c r="CI26" s="666"/>
      <c r="CJ26" s="667"/>
      <c r="CK26" s="265"/>
      <c r="CL26" s="665" t="str">
        <f>IF(CO26="×",TIME(0,0,0),IF(CU4="非常勤",BM26,BY26))</f>
        <v>　</v>
      </c>
      <c r="CM26" s="666"/>
      <c r="CN26" s="667"/>
      <c r="CO26" s="265"/>
      <c r="CP26" s="665" t="str">
        <f>IF(CS26="×",TIME(0,0,0),IF(CU4="非常勤",BP26,CB26))</f>
        <v>　</v>
      </c>
      <c r="CQ26" s="666"/>
      <c r="CR26" s="667"/>
      <c r="CS26" s="265"/>
      <c r="CT26" s="665" t="str">
        <f>IF(CW26="×",TIME(0,0,0),IF(CU4="非常勤",BS26,CE26))</f>
        <v>　</v>
      </c>
      <c r="CU26" s="666"/>
      <c r="CV26" s="667"/>
      <c r="CW26" s="265"/>
      <c r="CX26" s="720"/>
      <c r="CY26" s="720"/>
      <c r="CZ26" s="668"/>
      <c r="DA26" s="670"/>
      <c r="DB26" s="669"/>
      <c r="DC26" s="671"/>
      <c r="DD26" s="672"/>
      <c r="DE26" s="672"/>
      <c r="DF26" s="673"/>
      <c r="DG26" s="263">
        <f>$A$26</f>
        <v>12</v>
      </c>
      <c r="DH26" s="264" t="str">
        <f>$B$26</f>
        <v>月</v>
      </c>
      <c r="DI26" s="660"/>
      <c r="DJ26" s="661"/>
      <c r="DK26" s="660"/>
      <c r="DL26" s="661"/>
      <c r="DM26" s="662" t="str">
        <f>IFERROR(IF(OR(DH26="日",DH26="祝",DH26=0,DI26=""),"　",MAX(IF(AND(DI26&lt;=DM14,DK26&gt;DN14),DN14-DM14,IF(AND(DI26&gt;DM14,DK26&lt;=DN14),DK26-DI26,IF(AND(DI26&lt;=DM14,DK26&lt;=DN14),DK26-DM14,IF(AND(DI26&gt;DM14,DK26&gt;DN14),DN14-DI26,0)))),0)),0)</f>
        <v>　</v>
      </c>
      <c r="DN26" s="663"/>
      <c r="DO26" s="664"/>
      <c r="DP26" s="662" t="str">
        <f>IFERROR(IF(OR(DH26="日",DH26="祝",DH26=0,DI26=""),"　",MAX(IF(AND(DI26&gt;DS14,DK26&gt;DQ14),0,IF(AND(DI26&lt;=DS14,DI26&gt;DP14,DK26&gt;DQ14),DS14-DI26,IF(AND(DI26&lt;=DS14,DI26&lt;=DP14,DK26&gt;DQ14),DS14-DP14,IF(AND(DI26&gt;DP14,DK26&lt;=DQ14),DK26-DI26,IF(AND(DI26&lt;=DP14,DK26&lt;=DQ14),DK26-DP14,0))))),0)),0)</f>
        <v>　</v>
      </c>
      <c r="DQ26" s="663"/>
      <c r="DR26" s="664"/>
      <c r="DS26" s="662" t="str">
        <f>IFERROR(IF(OR(DH26="日",DH26="祝",DH26=0,DI26=""),"　",MAX(IF(AND(DI26&lt;=DS14,DK26&gt;DT14),DT14-DS14,IF(DK26&lt;=DT14,0,IF(AND(DI26&gt;DS14,DK26&gt;DT14),DT14-DI26,0))),0)),0)</f>
        <v>　</v>
      </c>
      <c r="DT26" s="663"/>
      <c r="DU26" s="664"/>
      <c r="DV26" s="662" t="str">
        <f>IFERROR(IF(OR(DH26="日",DH26="祝",DH26=0,DI26=""),"　",MAX(IF(DI26&gt;DV14,DK26-DI26,IF(DI26&lt;=DV14,DK26-DV14,0)),0)),0)</f>
        <v>　</v>
      </c>
      <c r="DW26" s="663"/>
      <c r="DX26" s="664"/>
      <c r="DY26" s="662" t="str">
        <f>IFERROR(IF(OR(DH26="日",DH26="祝",DH26=0,DI26=""),"　",MAX(IF(AND(DI26&lt;=DY14,DK26&gt;DZ14),DZ14-DY14,IF(AND(DI26&gt;DY14,DK26&lt;=DZ14),DK26-DI26,IF(AND(DI26&lt;=DY14,DK26&lt;=DZ14),DK26-DY14,IF(AND(DI26&gt;DY14,DK26&gt;DZ14),DZ14-DI26,0)))),0)),0)</f>
        <v>　</v>
      </c>
      <c r="DZ26" s="663"/>
      <c r="EA26" s="664"/>
      <c r="EB26" s="662" t="str">
        <f>IFERROR(IF(OR(DH26="日",DH26="祝",DH26=0,DI26=""),"　",MAX(IF(AND(DI26&gt;EE14,DK26&gt;EC14),0,IF(AND(DI26&lt;=EE14,DI26&gt;EB14,DK26&gt;EC14),EE14-DI26,IF(AND(DI26&lt;=EE14,DI26&lt;=EB14,DK26&gt;EC14),EE14-EB14,IF(AND(DI26&gt;EB14,DK26&lt;=EC14),DK26-DI26,IF(AND(DI26&lt;=EB14,DK26&lt;=EC14),DK26-EB14,0))))),0)),0)</f>
        <v>　</v>
      </c>
      <c r="EC26" s="663"/>
      <c r="ED26" s="664"/>
      <c r="EE26" s="662" t="str">
        <f>IFERROR(IF(OR(DH26="日",DH26="祝",DH26=0,DI26=""),"　",MAX(IF(AND(DI26&lt;=EE14,DK26&gt;EF14),EF14-EE14,IF(DK26&lt;=EF14,0,IF(AND(DI26&gt;EE14,DK26&gt;EF14),EF14-DI26,0))),0)),0)</f>
        <v>　</v>
      </c>
      <c r="EF26" s="663"/>
      <c r="EG26" s="664"/>
      <c r="EH26" s="662" t="str">
        <f t="shared" si="2"/>
        <v>　</v>
      </c>
      <c r="EI26" s="663"/>
      <c r="EJ26" s="664"/>
      <c r="EK26" s="665" t="str">
        <f>IF(EN26="×",TIME(0,0,0),IF(EX4="非常勤",DM26,DY26))</f>
        <v>　</v>
      </c>
      <c r="EL26" s="666"/>
      <c r="EM26" s="667"/>
      <c r="EN26" s="265"/>
      <c r="EO26" s="665" t="str">
        <f>IF(ER26="×",TIME(0,0,0),IF(EX4="非常勤",DP26,EB26))</f>
        <v>　</v>
      </c>
      <c r="EP26" s="666"/>
      <c r="EQ26" s="667"/>
      <c r="ER26" s="265"/>
      <c r="ES26" s="665" t="str">
        <f>IF(EV26="×",TIME(0,0,0),IF(EX4="非常勤",DS26,EE26))</f>
        <v>　</v>
      </c>
      <c r="ET26" s="666"/>
      <c r="EU26" s="667"/>
      <c r="EV26" s="265"/>
      <c r="EW26" s="665" t="str">
        <f>IF(EZ26="×",TIME(0,0,0),IF(EX4="非常勤",DV26,EH26))</f>
        <v>　</v>
      </c>
      <c r="EX26" s="666"/>
      <c r="EY26" s="667"/>
      <c r="EZ26" s="265"/>
      <c r="FA26" s="720"/>
      <c r="FB26" s="720"/>
      <c r="FC26" s="668"/>
      <c r="FD26" s="670"/>
      <c r="FE26" s="669"/>
      <c r="FF26" s="671"/>
      <c r="FG26" s="672"/>
      <c r="FH26" s="672"/>
      <c r="FI26" s="673"/>
      <c r="FJ26" s="263">
        <f>$A$26</f>
        <v>12</v>
      </c>
      <c r="FK26" s="264" t="str">
        <f>$B$26</f>
        <v>月</v>
      </c>
      <c r="FL26" s="660"/>
      <c r="FM26" s="661"/>
      <c r="FN26" s="660"/>
      <c r="FO26" s="661"/>
      <c r="FP26" s="662" t="str">
        <f>IFERROR(IF(OR(FK26="日",FK26="祝",FK26=0,FL26=""),"　",MAX(IF(AND(FL26&lt;=FP14,FN26&gt;FQ14),FQ14-FP14,IF(AND(FL26&gt;FP14,FN26&lt;=FQ14),FN26-FL26,IF(AND(FL26&lt;=FP14,FN26&lt;=FQ14),FN26-FP14,IF(AND(FL26&gt;FP14,FN26&gt;FQ14),FQ14-FL26,0)))),0)),0)</f>
        <v>　</v>
      </c>
      <c r="FQ26" s="663"/>
      <c r="FR26" s="664"/>
      <c r="FS26" s="662" t="str">
        <f>IFERROR(IF(OR(FK26="日",FK26="祝",FK26=0,FL26=""),"　",MAX(IF(AND(FL26&gt;FV14,FN26&gt;FT14),0,IF(AND(FL26&lt;=FV14,FL26&gt;FS14,FN26&gt;FT14),FV14-FL26,IF(AND(FL26&lt;=FV14,FL26&lt;=FS14,FN26&gt;FT14),FV14-FS14,IF(AND(FL26&gt;FS14,FN26&lt;=FT14),FN26-FL26,IF(AND(FL26&lt;=FS14,FN26&lt;=FT14),FN26-FS14,0))))),0)),0)</f>
        <v>　</v>
      </c>
      <c r="FT26" s="663"/>
      <c r="FU26" s="664"/>
      <c r="FV26" s="662" t="str">
        <f>IFERROR(IF(OR(FK26="日",FK26="祝",FK26=0,FL26=""),"　",MAX(IF(AND(FL26&lt;=FV14,FN26&gt;FW14),FW14-FV14,IF(FN26&lt;=FW14,0,IF(AND(FL26&gt;FV14,FN26&gt;FW14),FW14-FL26,0))),0)),0)</f>
        <v>　</v>
      </c>
      <c r="FW26" s="663"/>
      <c r="FX26" s="664"/>
      <c r="FY26" s="662" t="str">
        <f>IFERROR(IF(OR(FK26="日",FK26="祝",FK26=0,FL26=""),"　",MAX(IF(FL26&gt;FY14,FN26-FL26,IF(FL26&lt;=FY14,FN26-FY14,0)),0)),0)</f>
        <v>　</v>
      </c>
      <c r="FZ26" s="663"/>
      <c r="GA26" s="664"/>
      <c r="GB26" s="662" t="str">
        <f>IFERROR(IF(OR(FK26="日",FK26="祝",FK26=0,FL26=""),"　",MAX(IF(AND(FL26&lt;=GB14,FN26&gt;GC14),GC14-GB14,IF(AND(FL26&gt;GB14,FN26&lt;=GC14),FN26-FL26,IF(AND(FL26&lt;=GB14,FN26&lt;=GC14),FN26-GB14,IF(AND(FL26&gt;GB14,FN26&gt;GC14),GC14-FL26,0)))),0)),0)</f>
        <v>　</v>
      </c>
      <c r="GC26" s="663"/>
      <c r="GD26" s="664"/>
      <c r="GE26" s="662" t="str">
        <f>IFERROR(IF(OR(FK26="日",FK26="祝",FK26=0,FL26=""),"　",MAX(IF(AND(FL26&gt;GH14,FN26&gt;GF14),0,IF(AND(FL26&lt;=GH14,FL26&gt;GE14,FN26&gt;GF14),GH14-FL26,IF(AND(FL26&lt;=GH14,FL26&lt;=GE14,FN26&gt;GF14),GH14-GE14,IF(AND(FL26&gt;GE14,FN26&lt;=GF14),FN26-FL26,IF(AND(FL26&lt;=GE14,FN26&lt;=GF14),FN26-GE14,0))))),0)),0)</f>
        <v>　</v>
      </c>
      <c r="GF26" s="663"/>
      <c r="GG26" s="664"/>
      <c r="GH26" s="662" t="str">
        <f>IFERROR(IF(OR(FK26="日",FK26="祝",FK26=0,FL26=""),"　",MAX(IF(AND(FL26&lt;=GH14,FN26&gt;GI14),GI14-GH14,IF(FN26&lt;=GI14,0,IF(AND(FL26&gt;GH14,FN26&gt;GI14),GI14-FL26,0))),0)),0)</f>
        <v>　</v>
      </c>
      <c r="GI26" s="663"/>
      <c r="GJ26" s="664"/>
      <c r="GK26" s="662" t="str">
        <f t="shared" si="3"/>
        <v>　</v>
      </c>
      <c r="GL26" s="663"/>
      <c r="GM26" s="664"/>
      <c r="GN26" s="665" t="str">
        <f>IF(GQ26="×",TIME(0,0,0),IF(HA4="非常勤",FP26,GB26))</f>
        <v>　</v>
      </c>
      <c r="GO26" s="666"/>
      <c r="GP26" s="667"/>
      <c r="GQ26" s="265"/>
      <c r="GR26" s="665" t="str">
        <f>IF(GU26="×",TIME(0,0,0),IF(HA4="非常勤",FS26,GE26))</f>
        <v>　</v>
      </c>
      <c r="GS26" s="666"/>
      <c r="GT26" s="667"/>
      <c r="GU26" s="265"/>
      <c r="GV26" s="665" t="str">
        <f>IF(GY26="×",TIME(0,0,0),IF(HA4="非常勤",FV26,GH26))</f>
        <v>　</v>
      </c>
      <c r="GW26" s="666"/>
      <c r="GX26" s="667"/>
      <c r="GY26" s="265"/>
      <c r="GZ26" s="665" t="str">
        <f>IF(HC26="×",TIME(0,0,0),IF(HA4="非常勤",FY26,GK26))</f>
        <v>　</v>
      </c>
      <c r="HA26" s="666"/>
      <c r="HB26" s="667"/>
      <c r="HC26" s="265"/>
      <c r="HD26" s="668"/>
      <c r="HE26" s="669"/>
      <c r="HF26" s="668"/>
      <c r="HG26" s="670"/>
      <c r="HH26" s="669"/>
      <c r="HI26" s="671"/>
      <c r="HJ26" s="672"/>
      <c r="HK26" s="672"/>
      <c r="HL26" s="673"/>
      <c r="HM26" s="263">
        <f>$A$26</f>
        <v>12</v>
      </c>
      <c r="HN26" s="264" t="str">
        <f>$B$26</f>
        <v>月</v>
      </c>
      <c r="HO26" s="660"/>
      <c r="HP26" s="661"/>
      <c r="HQ26" s="660"/>
      <c r="HR26" s="661"/>
      <c r="HS26" s="662" t="str">
        <f>IFERROR(IF(OR(HN26="日",HN26="祝",HN26=0,HO26=""),"　",MAX(IF(AND(HO26&lt;=HS14,HQ26&gt;HT14),HT14-HS14,IF(AND(HO26&gt;HS14,HQ26&lt;=HT14),HQ26-HO26,IF(AND(HO26&lt;=HS14,HQ26&lt;=HT14),HQ26-HS14,IF(AND(HO26&gt;HS14,HQ26&gt;HT14),HT14-HO26,0)))),0)),0)</f>
        <v>　</v>
      </c>
      <c r="HT26" s="663"/>
      <c r="HU26" s="664"/>
      <c r="HV26" s="662" t="str">
        <f>IFERROR(IF(OR(HN26="日",HN26="祝",HN26=0,HO26=""),"　",MAX(IF(AND(HO26&gt;HY14,HQ26&gt;HW14),0,IF(AND(HO26&lt;=HY14,HO26&gt;HV14,HQ26&gt;HW14),HY14-HO26,IF(AND(HO26&lt;=HY14,HO26&lt;=HV14,HQ26&gt;HW14),HY14-HV14,IF(AND(HO26&gt;HV14,HQ26&lt;=HW14),HQ26-HO26,IF(AND(HO26&lt;=HV14,HQ26&lt;=HW14),HQ26-HV14,0))))),0)),0)</f>
        <v>　</v>
      </c>
      <c r="HW26" s="663"/>
      <c r="HX26" s="664"/>
      <c r="HY26" s="662" t="str">
        <f>IFERROR(IF(OR(HN26="日",HN26="祝",HN26=0,HO26=""),"　",MAX(IF(AND(HO26&lt;=HY14,HQ26&gt;HZ14),HZ14-HY14,IF(HQ26&lt;=HZ14,0,IF(AND(HO26&gt;HY14,HQ26&gt;HZ14),HZ14-HO26,0))),0)),0)</f>
        <v>　</v>
      </c>
      <c r="HZ26" s="663"/>
      <c r="IA26" s="664"/>
      <c r="IB26" s="662" t="str">
        <f>IFERROR(IF(OR(HN26="日",HN26="祝",HN26=0,HO26=""),"　",MAX(IF(HO26&gt;IB14,HQ26-HO26,IF(HO26&lt;=IB14,HQ26-IB14,0)),0)),0)</f>
        <v>　</v>
      </c>
      <c r="IC26" s="663"/>
      <c r="ID26" s="664"/>
      <c r="IE26" s="662" t="str">
        <f>IFERROR(IF(OR(HN26="日",HN26="祝",HN26=0,HO26=""),"　",MAX(IF(AND(HO26&lt;=IE14,HQ26&gt;IF14),IF14-IE14,IF(AND(HO26&gt;IE14,HQ26&lt;=IF14),HQ26-HO26,IF(AND(HO26&lt;=IE14,HQ26&lt;=IF14),HQ26-IE14,IF(AND(HO26&gt;IE14,HQ26&gt;IF14),IF14-HO26,0)))),0)),0)</f>
        <v>　</v>
      </c>
      <c r="IF26" s="663"/>
      <c r="IG26" s="664"/>
      <c r="IH26" s="662" t="str">
        <f>IFERROR(IF(OR(HN26="日",HN26="祝",HN26=0,HO26=""),"　",MAX(IF(AND(HO26&gt;IK14,HQ26&gt;II14),0,IF(AND(HO26&lt;=IK14,HO26&gt;IH14,HQ26&gt;II14),IK14-HO26,IF(AND(HO26&lt;=IK14,HO26&lt;=IH14,HQ26&gt;II14),IK14-IH14,IF(AND(HO26&gt;IH14,HQ26&lt;=II14),HQ26-HO26,IF(AND(HO26&lt;=IH14,HQ26&lt;=II14),HQ26-IH14,0))))),0)),0)</f>
        <v>　</v>
      </c>
      <c r="II26" s="663"/>
      <c r="IJ26" s="664"/>
      <c r="IK26" s="662" t="str">
        <f>IFERROR(IF(OR(HN26="日",HN26="祝",HN26=0,HO26=""),"　",MAX(IF(AND(HO26&lt;=IK14,HQ26&gt;IL14),IL14-IK14,IF(HQ26&lt;=IL14,0,IF(AND(HO26&gt;IK14,HQ26&gt;IL14),IL14-HO26,0))),0)),0)</f>
        <v>　</v>
      </c>
      <c r="IL26" s="663"/>
      <c r="IM26" s="664"/>
      <c r="IN26" s="662" t="str">
        <f t="shared" si="4"/>
        <v>　</v>
      </c>
      <c r="IO26" s="663"/>
      <c r="IP26" s="664"/>
      <c r="IQ26" s="665" t="str">
        <f>IF(IT26="×",TIME(0,0,0),IF(JD4="非常勤",HS26,IE26))</f>
        <v>　</v>
      </c>
      <c r="IR26" s="666"/>
      <c r="IS26" s="667"/>
      <c r="IT26" s="265"/>
      <c r="IU26" s="665" t="str">
        <f>IF(IX26="×",TIME(0,0,0),IF(JD4="非常勤",HV26,IH26))</f>
        <v>　</v>
      </c>
      <c r="IV26" s="666"/>
      <c r="IW26" s="667"/>
      <c r="IX26" s="265"/>
      <c r="IY26" s="665" t="str">
        <f>IF(JB26="×",TIME(0,0,0),IF(JD4="非常勤",HY26,IK26))</f>
        <v>　</v>
      </c>
      <c r="IZ26" s="666"/>
      <c r="JA26" s="667"/>
      <c r="JB26" s="265"/>
      <c r="JC26" s="665" t="str">
        <f>IF(JF26="×",TIME(0,0,0),IF(JD4="非常勤",IB26,IN26))</f>
        <v>　</v>
      </c>
      <c r="JD26" s="666"/>
      <c r="JE26" s="667"/>
      <c r="JF26" s="265"/>
      <c r="JG26" s="668"/>
      <c r="JH26" s="669"/>
      <c r="JI26" s="668"/>
      <c r="JJ26" s="670"/>
      <c r="JK26" s="669"/>
      <c r="JL26" s="671"/>
      <c r="JM26" s="672"/>
      <c r="JN26" s="672"/>
      <c r="JO26" s="673"/>
      <c r="JP26" s="263">
        <f>$A$26</f>
        <v>12</v>
      </c>
      <c r="JQ26" s="264" t="str">
        <f>$B$26</f>
        <v>月</v>
      </c>
      <c r="JR26" s="660"/>
      <c r="JS26" s="661"/>
      <c r="JT26" s="660"/>
      <c r="JU26" s="661"/>
      <c r="JV26" s="662" t="str">
        <f>IFERROR(IF(OR(JQ26="日",JQ26="祝",JQ26=0,JR26=""),"　",MAX(IF(AND(JR26&lt;=JV14,JT26&gt;JW14),JW14-JV14,IF(AND(JR26&gt;JV14,JT26&lt;=JW14),JT26-JR26,IF(AND(JR26&lt;=JV14,JT26&lt;=JW14),JT26-JV14,IF(AND(JR26&gt;JV14,JT26&gt;JW14),JW14-JR26,0)))),0)),0)</f>
        <v>　</v>
      </c>
      <c r="JW26" s="663"/>
      <c r="JX26" s="664"/>
      <c r="JY26" s="662" t="str">
        <f>IFERROR(IF(OR(JQ26="日",JQ26="祝",JQ26=0,JR26=""),"　",MAX(IF(AND(JR26&gt;KB14,JT26&gt;JZ14),0,IF(AND(JR26&lt;=KB14,JR26&gt;JY14,JT26&gt;JZ14),KB14-JR26,IF(AND(JR26&lt;=KB14,JR26&lt;=JY14,JT26&gt;JZ14),KB14-JY14,IF(AND(JR26&gt;JY14,JT26&lt;=JZ14),JT26-JR26,IF(AND(JR26&lt;=JY14,JT26&lt;=JZ14),JT26-JY14,0))))),0)),0)</f>
        <v>　</v>
      </c>
      <c r="JZ26" s="663"/>
      <c r="KA26" s="664"/>
      <c r="KB26" s="662" t="str">
        <f>IFERROR(IF(OR(JQ26="日",JQ26="祝",JQ26=0,JR26=""),"　",MAX(IF(AND(JR26&lt;=KB14,JT26&gt;KC14),KC14-KB14,IF(JT26&lt;=KC14,0,IF(AND(JR26&gt;KB14,JT26&gt;KC14),KC14-JR26,0))),0)),0)</f>
        <v>　</v>
      </c>
      <c r="KC26" s="663"/>
      <c r="KD26" s="664"/>
      <c r="KE26" s="662" t="str">
        <f>IFERROR(IF(OR(JQ26="日",JQ26="祝",JQ26=0,JR26=""),"　",MAX(IF(JR26&gt;KE14,JT26-JR26,IF(JR26&lt;=KE14,JT26-KE14,0)),0)),0)</f>
        <v>　</v>
      </c>
      <c r="KF26" s="663"/>
      <c r="KG26" s="664"/>
      <c r="KH26" s="662" t="str">
        <f>IFERROR(IF(OR(JQ26="日",JQ26="祝",JQ26=0,JR26=""),"　",MAX(IF(AND(JR26&lt;=KH14,JT26&gt;KI14),KI14-KH14,IF(AND(JR26&gt;KH14,JT26&lt;=KI14),JT26-JR26,IF(AND(JR26&lt;=KH14,JT26&lt;=KI14),JT26-KH14,IF(AND(JR26&gt;KH14,JT26&gt;KI14),KI14-JR26,0)))),0)),0)</f>
        <v>　</v>
      </c>
      <c r="KI26" s="663"/>
      <c r="KJ26" s="664"/>
      <c r="KK26" s="662" t="str">
        <f>IFERROR(IF(OR(JQ26="日",JQ26="祝",JQ26=0,JR26=""),"　",MAX(IF(AND(JR26&gt;KN14,JT26&gt;KL14),0,IF(AND(JR26&lt;=KN14,JR26&gt;KK14,JT26&gt;KL14),KN14-JR26,IF(AND(JR26&lt;=KN14,JR26&lt;=KK14,JT26&gt;KL14),KN14-KK14,IF(AND(JR26&gt;KK14,JT26&lt;=KL14),JT26-JR26,IF(AND(JR26&lt;=KK14,JT26&lt;=KL14),JT26-KK14,0))))),0)),0)</f>
        <v>　</v>
      </c>
      <c r="KL26" s="663"/>
      <c r="KM26" s="664"/>
      <c r="KN26" s="662" t="str">
        <f>IFERROR(IF(OR(JQ26="日",JQ26="祝",JQ26=0,JR26=""),"　",MAX(IF(AND(JR26&lt;=KN14,JT26&gt;KO14),KO14-KN14,IF(JT26&lt;=KO14,0,IF(AND(JR26&gt;KN14,JT26&gt;KO14),KO14-JR26,0))),0)),0)</f>
        <v>　</v>
      </c>
      <c r="KO26" s="663"/>
      <c r="KP26" s="664"/>
      <c r="KQ26" s="662" t="str">
        <f t="shared" si="5"/>
        <v>　</v>
      </c>
      <c r="KR26" s="663"/>
      <c r="KS26" s="664"/>
      <c r="KT26" s="665" t="str">
        <f>IF(KW26="×",TIME(0,0,0),IF(LG4="非常勤",JV26,KH26))</f>
        <v>　</v>
      </c>
      <c r="KU26" s="666"/>
      <c r="KV26" s="667"/>
      <c r="KW26" s="265"/>
      <c r="KX26" s="665" t="str">
        <f>IF(LA26="×",TIME(0,0,0),IF(LG4="非常勤",JY26,KK26))</f>
        <v>　</v>
      </c>
      <c r="KY26" s="666"/>
      <c r="KZ26" s="667"/>
      <c r="LA26" s="265"/>
      <c r="LB26" s="665" t="str">
        <f>IF(LE26="×",TIME(0,0,0),IF(LG4="非常勤",KB26,KN26))</f>
        <v>　</v>
      </c>
      <c r="LC26" s="666"/>
      <c r="LD26" s="667"/>
      <c r="LE26" s="265"/>
      <c r="LF26" s="665" t="str">
        <f>IF(LI26="×",TIME(0,0,0),IF(LG4="非常勤",KE26,KQ26))</f>
        <v>　</v>
      </c>
      <c r="LG26" s="666"/>
      <c r="LH26" s="667"/>
      <c r="LI26" s="265"/>
      <c r="LJ26" s="668"/>
      <c r="LK26" s="669"/>
      <c r="LL26" s="668"/>
      <c r="LM26" s="670"/>
      <c r="LN26" s="669"/>
      <c r="LO26" s="671"/>
      <c r="LP26" s="672"/>
      <c r="LQ26" s="672"/>
      <c r="LR26" s="673"/>
      <c r="LS26" s="263">
        <f>$A$26</f>
        <v>12</v>
      </c>
      <c r="LT26" s="264" t="str">
        <f>$B$26</f>
        <v>月</v>
      </c>
      <c r="LU26" s="660"/>
      <c r="LV26" s="661"/>
      <c r="LW26" s="660"/>
      <c r="LX26" s="661"/>
      <c r="LY26" s="662" t="str">
        <f>IFERROR(IF(OR(LT26="日",LT26="祝",LT26=0,LU26=""),"　",MAX(IF(AND(LU26&lt;=LY14,LW26&gt;LZ14),LZ14-LY14,IF(AND(LU26&gt;LY14,LW26&lt;=LZ14),LW26-LU26,IF(AND(LU26&lt;=LY14,LW26&lt;=LZ14),LW26-LY14,IF(AND(LU26&gt;LY14,LW26&gt;LZ14),LZ14-LU26,0)))),0)),0)</f>
        <v>　</v>
      </c>
      <c r="LZ26" s="663"/>
      <c r="MA26" s="664"/>
      <c r="MB26" s="662" t="str">
        <f>IFERROR(IF(OR(LT26="日",LT26="祝",LT26=0,LU26=""),"　",MAX(IF(AND(LU26&gt;ME14,LW26&gt;MC14),0,IF(AND(LU26&lt;=ME14,LU26&gt;MB14,LW26&gt;MC14),ME14-LU26,IF(AND(LU26&lt;=ME14,LU26&lt;=MB14,LW26&gt;MC14),ME14-MB14,IF(AND(LU26&gt;MB14,LW26&lt;=MC14),LW26-LU26,IF(AND(LU26&lt;=MB14,LW26&lt;=MC14),LW26-MB14,0))))),0)),0)</f>
        <v>　</v>
      </c>
      <c r="MC26" s="663"/>
      <c r="MD26" s="664"/>
      <c r="ME26" s="662" t="str">
        <f>IFERROR(IF(OR(LT26="日",LT26="祝",LT26=0,LU26=""),"　",MAX(IF(AND(LU26&lt;=ME14,LW26&gt;MF14),MF14-ME14,IF(LW26&lt;=MF14,0,IF(AND(LU26&gt;ME14,LW26&gt;MF14),MF14-LU26,0))),0)),0)</f>
        <v>　</v>
      </c>
      <c r="MF26" s="663"/>
      <c r="MG26" s="664"/>
      <c r="MH26" s="662" t="str">
        <f>IFERROR(IF(OR(LT26="日",LT26="祝",LT26=0,LU26=""),"　",MAX(IF(LU26&gt;MH14,LW26-LU26,IF(LU26&lt;=MH14,LW26-MH14,0)),0)),0)</f>
        <v>　</v>
      </c>
      <c r="MI26" s="663"/>
      <c r="MJ26" s="664"/>
      <c r="MK26" s="662" t="str">
        <f>IFERROR(IF(OR(LT26="日",LT26="祝",LT26=0,LU26=""),"　",MAX(IF(AND(LU26&lt;=MK14,LW26&gt;ML14),ML14-MK14,IF(AND(LU26&gt;MK14,LW26&lt;=ML14),LW26-LU26,IF(AND(LU26&lt;=MK14,LW26&lt;=ML14),LW26-MK14,IF(AND(LU26&gt;MK14,LW26&gt;ML14),ML14-LU26,0)))),0)),0)</f>
        <v>　</v>
      </c>
      <c r="ML26" s="663"/>
      <c r="MM26" s="664"/>
      <c r="MN26" s="662" t="str">
        <f>IFERROR(IF(OR(LT26="日",LT26="祝",LT26=0,LU26=""),"　",MAX(IF(AND(LU26&gt;MQ14,LW26&gt;MO14),0,IF(AND(LU26&lt;=MQ14,LU26&gt;MN14,LW26&gt;MO14),MQ14-LU26,IF(AND(LU26&lt;=MQ14,LU26&lt;=MN14,LW26&gt;MO14),MQ14-MN14,IF(AND(LU26&gt;MN14,LW26&lt;=MO14),LW26-LU26,IF(AND(LU26&lt;=MN14,LW26&lt;=MO14),LW26-MN14,0))))),0)),0)</f>
        <v>　</v>
      </c>
      <c r="MO26" s="663"/>
      <c r="MP26" s="664"/>
      <c r="MQ26" s="662" t="str">
        <f>IFERROR(IF(OR(LT26="日",LT26="祝",LT26=0,LU26=""),"　",MAX(IF(AND(LU26&lt;=MQ14,LW26&gt;MR14),MR14-MQ14,IF(LW26&lt;=MR14,0,IF(AND(LU26&gt;MQ14,LW26&gt;MR14),MR14-LU26,0))),0)),0)</f>
        <v>　</v>
      </c>
      <c r="MR26" s="663"/>
      <c r="MS26" s="664"/>
      <c r="MT26" s="662" t="str">
        <f t="shared" si="6"/>
        <v>　</v>
      </c>
      <c r="MU26" s="663"/>
      <c r="MV26" s="664"/>
      <c r="MW26" s="665" t="str">
        <f>IF(MZ26="×",TIME(0,0,0),IF(NJ4="非常勤",LY26,MK26))</f>
        <v>　</v>
      </c>
      <c r="MX26" s="666"/>
      <c r="MY26" s="667"/>
      <c r="MZ26" s="265"/>
      <c r="NA26" s="665" t="str">
        <f>IF(ND26="×",TIME(0,0,0),IF(NJ4="非常勤",MB26,MN26))</f>
        <v>　</v>
      </c>
      <c r="NB26" s="666"/>
      <c r="NC26" s="667"/>
      <c r="ND26" s="265"/>
      <c r="NE26" s="665" t="str">
        <f>IF(NH26="×",TIME(0,0,0),IF(NJ4="非常勤",ME26,MQ26))</f>
        <v>　</v>
      </c>
      <c r="NF26" s="666"/>
      <c r="NG26" s="667"/>
      <c r="NH26" s="265"/>
      <c r="NI26" s="665" t="str">
        <f>IF(NL26="×",TIME(0,0,0),IF(NJ4="非常勤",MH26,MT26))</f>
        <v>　</v>
      </c>
      <c r="NJ26" s="666"/>
      <c r="NK26" s="667"/>
      <c r="NL26" s="265"/>
      <c r="NM26" s="668"/>
      <c r="NN26" s="669"/>
      <c r="NO26" s="668"/>
      <c r="NP26" s="670"/>
      <c r="NQ26" s="669"/>
      <c r="NR26" s="671"/>
      <c r="NS26" s="672"/>
      <c r="NT26" s="672"/>
      <c r="NU26" s="673"/>
      <c r="NV26" s="263">
        <f>$A$26</f>
        <v>12</v>
      </c>
      <c r="NW26" s="264" t="str">
        <f>$B$26</f>
        <v>月</v>
      </c>
      <c r="NX26" s="660"/>
      <c r="NY26" s="661"/>
      <c r="NZ26" s="660"/>
      <c r="OA26" s="661"/>
      <c r="OB26" s="662" t="str">
        <f>IFERROR(IF(OR(NW26="日",NW26="祝",NW26=0,NX26=""),"　",MAX(IF(AND(NX26&lt;=OB14,NZ26&gt;OC14),OC14-OB14,IF(AND(NX26&gt;OB14,NZ26&lt;=OC14),NZ26-NX26,IF(AND(NX26&lt;=OB14,NZ26&lt;=OC14),NZ26-OB14,IF(AND(NX26&gt;OB14,NZ26&gt;OC14),OC14-NX26,0)))),0)),0)</f>
        <v>　</v>
      </c>
      <c r="OC26" s="663"/>
      <c r="OD26" s="664"/>
      <c r="OE26" s="662" t="str">
        <f>IFERROR(IF(OR(NW26="日",NW26="祝",NW26=0,NX26=""),"　",MAX(IF(AND(NX26&gt;OH14,NZ26&gt;OF14),0,IF(AND(NX26&lt;=OH14,NX26&gt;OE14,NZ26&gt;OF14),OH14-NX26,IF(AND(NX26&lt;=OH14,NX26&lt;=OE14,NZ26&gt;OF14),OH14-OE14,IF(AND(NX26&gt;OE14,NZ26&lt;=OF14),NZ26-NX26,IF(AND(NX26&lt;=OE14,NZ26&lt;=OF14),NZ26-OE14,0))))),0)),0)</f>
        <v>　</v>
      </c>
      <c r="OF26" s="663"/>
      <c r="OG26" s="664"/>
      <c r="OH26" s="662" t="str">
        <f>IFERROR(IF(OR(NW26="日",NW26="祝",NW26=0,NX26=""),"　",MAX(IF(AND(NX26&lt;=OH14,NZ26&gt;OI14),OI14-OH14,IF(NZ26&lt;=OI14,0,IF(AND(NX26&gt;OH14,NZ26&gt;OI14),OI14-NX26,0))),0)),0)</f>
        <v>　</v>
      </c>
      <c r="OI26" s="663"/>
      <c r="OJ26" s="664"/>
      <c r="OK26" s="662" t="str">
        <f>IFERROR(IF(OR(NW26="日",NW26="祝",NW26=0,NX26=""),"　",MAX(IF(NX26&gt;OK14,NZ26-NX26,IF(NX26&lt;=OK14,NZ26-OK14,0)),0)),0)</f>
        <v>　</v>
      </c>
      <c r="OL26" s="663"/>
      <c r="OM26" s="664"/>
      <c r="ON26" s="662" t="str">
        <f>IFERROR(IF(OR(NW26="日",NW26="祝",NW26=0,NX26=""),"　",MAX(IF(AND(NX26&lt;=ON14,NZ26&gt;OO14),OO14-ON14,IF(AND(NX26&gt;ON14,NZ26&lt;=OO14),NZ26-NX26,IF(AND(NX26&lt;=ON14,NZ26&lt;=OO14),NZ26-ON14,IF(AND(NX26&gt;ON14,NZ26&gt;OO14),OO14-NX26,0)))),0)),0)</f>
        <v>　</v>
      </c>
      <c r="OO26" s="663"/>
      <c r="OP26" s="664"/>
      <c r="OQ26" s="662" t="str">
        <f>IFERROR(IF(OR(NW26="日",NW26="祝",NW26=0,NX26=""),"　",MAX(IF(AND(NX26&gt;OT14,NZ26&gt;OR14),0,IF(AND(NX26&lt;=OT14,NX26&gt;OQ14,NZ26&gt;OR14),OT14-NX26,IF(AND(NX26&lt;=OT14,NX26&lt;=OQ14,NZ26&gt;OR14),OT14-OQ14,IF(AND(NX26&gt;OQ14,NZ26&lt;=OR14),NZ26-NX26,IF(AND(NX26&lt;=OQ14,NZ26&lt;=OR14),NZ26-OQ14,0))))),0)),0)</f>
        <v>　</v>
      </c>
      <c r="OR26" s="663"/>
      <c r="OS26" s="664"/>
      <c r="OT26" s="662" t="str">
        <f>IFERROR(IF(OR(NW26="日",NW26="祝",NW26=0,NX26=""),"　",MAX(IF(AND(NX26&lt;=OT14,NZ26&gt;OU14),OU14-OT14,IF(NZ26&lt;=OU14,0,IF(AND(NX26&gt;OT14,NZ26&gt;OU14),OU14-NX26,0))),0)),0)</f>
        <v>　</v>
      </c>
      <c r="OU26" s="663"/>
      <c r="OV26" s="664"/>
      <c r="OW26" s="662" t="str">
        <f t="shared" si="7"/>
        <v>　</v>
      </c>
      <c r="OX26" s="663"/>
      <c r="OY26" s="664"/>
      <c r="OZ26" s="665" t="str">
        <f>IF(PC26="×",TIME(0,0,0),IF(PM4="非常勤",OB26,ON26))</f>
        <v>　</v>
      </c>
      <c r="PA26" s="666"/>
      <c r="PB26" s="667"/>
      <c r="PC26" s="265"/>
      <c r="PD26" s="665" t="str">
        <f>IF(PG26="×",TIME(0,0,0),IF(PM4="非常勤",OE26,OQ26))</f>
        <v>　</v>
      </c>
      <c r="PE26" s="666"/>
      <c r="PF26" s="667"/>
      <c r="PG26" s="265"/>
      <c r="PH26" s="665" t="str">
        <f>IF(PK26="×",TIME(0,0,0),IF(PM4="非常勤",OH26,OT26))</f>
        <v>　</v>
      </c>
      <c r="PI26" s="666"/>
      <c r="PJ26" s="667"/>
      <c r="PK26" s="265"/>
      <c r="PL26" s="665" t="str">
        <f>IF(PO26="×",TIME(0,0,0),IF(PM4="非常勤",OK26,OW26))</f>
        <v>　</v>
      </c>
      <c r="PM26" s="666"/>
      <c r="PN26" s="667"/>
      <c r="PO26" s="265"/>
      <c r="PP26" s="668"/>
      <c r="PQ26" s="669"/>
      <c r="PR26" s="668"/>
      <c r="PS26" s="670"/>
      <c r="PT26" s="669"/>
      <c r="PU26" s="671"/>
      <c r="PV26" s="672"/>
      <c r="PW26" s="672"/>
      <c r="PX26" s="673"/>
      <c r="PY26" s="263">
        <f>$A$26</f>
        <v>12</v>
      </c>
      <c r="PZ26" s="264" t="str">
        <f>$B$26</f>
        <v>月</v>
      </c>
      <c r="QA26" s="660"/>
      <c r="QB26" s="661"/>
      <c r="QC26" s="660"/>
      <c r="QD26" s="661"/>
      <c r="QE26" s="662" t="str">
        <f>IFERROR(IF(OR(PZ26="日",PZ26="祝",PZ26=0,QA26=""),"　",MAX(IF(AND(QA26&lt;=QE14,QC26&gt;QF14),QF14-QE14,IF(AND(QA26&gt;QE14,QC26&lt;=QF14),QC26-QA26,IF(AND(QA26&lt;=QE14,QC26&lt;=QF14),QC26-QE14,IF(AND(QA26&gt;QE14,QC26&gt;QF14),QF14-QA26,0)))),0)),0)</f>
        <v>　</v>
      </c>
      <c r="QF26" s="663"/>
      <c r="QG26" s="664"/>
      <c r="QH26" s="662" t="str">
        <f>IFERROR(IF(OR(PZ26="日",PZ26="祝",PZ26=0,QA26=""),"　",MAX(IF(AND(QA26&gt;QK14,QC26&gt;QI14),0,IF(AND(QA26&lt;=QK14,QA26&gt;QH14,QC26&gt;QI14),QK14-QA26,IF(AND(QA26&lt;=QK14,QA26&lt;=QH14,QC26&gt;QI14),QK14-QH14,IF(AND(QA26&gt;QH14,QC26&lt;=QI14),QC26-QA26,IF(AND(QA26&lt;=QH14,QC26&lt;=QI14),QC26-QH14,0))))),0)),0)</f>
        <v>　</v>
      </c>
      <c r="QI26" s="663"/>
      <c r="QJ26" s="664"/>
      <c r="QK26" s="662" t="str">
        <f>IFERROR(IF(OR(PZ26="日",PZ26="祝",PZ26=0,QA26=""),"　",MAX(IF(AND(QA26&lt;=QK14,QC26&gt;QL14),QL14-QK14,IF(QC26&lt;=QL14,0,IF(AND(QA26&gt;QK14,QC26&gt;QL14),QL14-QA26,0))),0)),0)</f>
        <v>　</v>
      </c>
      <c r="QL26" s="663"/>
      <c r="QM26" s="664"/>
      <c r="QN26" s="662" t="str">
        <f>IFERROR(IF(OR(PZ26="日",PZ26="祝",PZ26=0,QA26=""),"　",MAX(IF(QA26&gt;QN14,QC26-QA26,IF(QA26&lt;=QN14,QC26-QN14,0)),0)),0)</f>
        <v>　</v>
      </c>
      <c r="QO26" s="663"/>
      <c r="QP26" s="664"/>
      <c r="QQ26" s="662" t="str">
        <f>IFERROR(IF(OR(PZ26="日",PZ26="祝",PZ26=0,QA26=""),"　",MAX(IF(AND(QA26&lt;=QQ14,QC26&gt;QR14),QR14-QQ14,IF(AND(QA26&gt;QQ14,QC26&lt;=QR14),QC26-QA26,IF(AND(QA26&lt;=QQ14,QC26&lt;=QR14),QC26-QQ14,IF(AND(QA26&gt;QQ14,QC26&gt;QR14),QR14-QA26,0)))),0)),0)</f>
        <v>　</v>
      </c>
      <c r="QR26" s="663"/>
      <c r="QS26" s="664"/>
      <c r="QT26" s="662" t="str">
        <f>IFERROR(IF(OR(PZ26="日",PZ26="祝",PZ26=0,QA26=""),"　",MAX(IF(AND(QA26&gt;QW14,QC26&gt;QU14),0,IF(AND(QA26&lt;=QW14,QA26&gt;QT14,QC26&gt;QU14),QW14-QA26,IF(AND(QA26&lt;=QW14,QA26&lt;=QT14,QC26&gt;QU14),QW14-QT14,IF(AND(QA26&gt;QT14,QC26&lt;=QU14),QC26-QA26,IF(AND(QA26&lt;=QT14,QC26&lt;=QU14),QC26-QT14,0))))),0)),0)</f>
        <v>　</v>
      </c>
      <c r="QU26" s="663"/>
      <c r="QV26" s="664"/>
      <c r="QW26" s="662" t="str">
        <f>IFERROR(IF(OR(PZ26="日",PZ26="祝",PZ26=0,QA26=""),"　",MAX(IF(AND(QA26&lt;=QW14,QC26&gt;QX14),QX14-QW14,IF(QC26&lt;=QX14,0,IF(AND(QA26&gt;QW14,QC26&gt;QX14),QX14-QA26,0))),0)),0)</f>
        <v>　</v>
      </c>
      <c r="QX26" s="663"/>
      <c r="QY26" s="664"/>
      <c r="QZ26" s="662" t="str">
        <f t="shared" si="8"/>
        <v>　</v>
      </c>
      <c r="RA26" s="663"/>
      <c r="RB26" s="664"/>
      <c r="RC26" s="665" t="str">
        <f>IF(RF26="×",TIME(0,0,0),IF(RP4="非常勤",QE26,QQ26))</f>
        <v>　</v>
      </c>
      <c r="RD26" s="666"/>
      <c r="RE26" s="667"/>
      <c r="RF26" s="265"/>
      <c r="RG26" s="665" t="str">
        <f>IF(RJ26="×",TIME(0,0,0),IF(RP4="非常勤",QH26,QT26))</f>
        <v>　</v>
      </c>
      <c r="RH26" s="666"/>
      <c r="RI26" s="667"/>
      <c r="RJ26" s="265"/>
      <c r="RK26" s="665" t="str">
        <f>IF(RN26="×",TIME(0,0,0),IF(RP4="非常勤",QK26,QW26))</f>
        <v>　</v>
      </c>
      <c r="RL26" s="666"/>
      <c r="RM26" s="667"/>
      <c r="RN26" s="265"/>
      <c r="RO26" s="665" t="str">
        <f>IF(RR26="×",TIME(0,0,0),IF(RP4="非常勤",QN26,QZ26))</f>
        <v>　</v>
      </c>
      <c r="RP26" s="666"/>
      <c r="RQ26" s="667"/>
      <c r="RR26" s="265"/>
      <c r="RS26" s="668"/>
      <c r="RT26" s="669"/>
      <c r="RU26" s="668"/>
      <c r="RV26" s="670"/>
      <c r="RW26" s="669"/>
      <c r="RX26" s="671"/>
      <c r="RY26" s="672"/>
      <c r="RZ26" s="672"/>
      <c r="SA26" s="673"/>
      <c r="SB26" s="263">
        <f>$A$26</f>
        <v>12</v>
      </c>
      <c r="SC26" s="264" t="str">
        <f>$B$26</f>
        <v>月</v>
      </c>
      <c r="SD26" s="660"/>
      <c r="SE26" s="661"/>
      <c r="SF26" s="660"/>
      <c r="SG26" s="661"/>
      <c r="SH26" s="662" t="str">
        <f>IFERROR(IF(OR(SC26="日",SC26="祝",SC26=0,SD26=""),"　",MAX(IF(AND(SD26&lt;=SH14,SF26&gt;SI14),SI14-SH14,IF(AND(SD26&gt;SH14,SF26&lt;=SI14),SF26-SD26,IF(AND(SD26&lt;=SH14,SF26&lt;=SI14),SF26-SH14,IF(AND(SD26&gt;SH14,SF26&gt;SI14),SI14-SD26,0)))),0)),0)</f>
        <v>　</v>
      </c>
      <c r="SI26" s="663"/>
      <c r="SJ26" s="664"/>
      <c r="SK26" s="662" t="str">
        <f>IFERROR(IF(OR(SC26="日",SC26="祝",SC26=0,SD26=""),"　",MAX(IF(AND(SD26&gt;SN14,SF26&gt;SL14),0,IF(AND(SD26&lt;=SN14,SD26&gt;SK14,SF26&gt;SL14),SN14-SD26,IF(AND(SD26&lt;=SN14,SD26&lt;=SK14,SF26&gt;SL14),SN14-SK14,IF(AND(SD26&gt;SK14,SF26&lt;=SL14),SF26-SD26,IF(AND(SD26&lt;=SK14,SF26&lt;=SL14),SF26-SK14,0))))),0)),0)</f>
        <v>　</v>
      </c>
      <c r="SL26" s="663"/>
      <c r="SM26" s="664"/>
      <c r="SN26" s="662" t="str">
        <f>IFERROR(IF(OR(SC26="日",SC26="祝",SC26=0,SD26=""),"　",MAX(IF(AND(SD26&lt;=SN14,SF26&gt;SO14),SO14-SN14,IF(SF26&lt;=SO14,0,IF(AND(SD26&gt;SN14,SF26&gt;SO14),SO14-SD26,0))),0)),0)</f>
        <v>　</v>
      </c>
      <c r="SO26" s="663"/>
      <c r="SP26" s="664"/>
      <c r="SQ26" s="662" t="str">
        <f>IFERROR(IF(OR(SC26="日",SC26="祝",SC26=0,SD26=""),"　",MAX(IF(SD26&gt;SQ14,SF26-SD26,IF(SD26&lt;=SQ14,SF26-SQ14,0)),0)),0)</f>
        <v>　</v>
      </c>
      <c r="SR26" s="663"/>
      <c r="SS26" s="664"/>
      <c r="ST26" s="662" t="str">
        <f>IFERROR(IF(OR(SC26="日",SC26="祝",SC26=0,SD26=""),"　",MAX(IF(AND(SD26&lt;=ST14,SF26&gt;SU14),SU14-ST14,IF(AND(SD26&gt;ST14,SF26&lt;=SU14),SF26-SD26,IF(AND(SD26&lt;=ST14,SF26&lt;=SU14),SF26-ST14,IF(AND(SD26&gt;ST14,SF26&gt;SU14),SU14-SD26,0)))),0)),0)</f>
        <v>　</v>
      </c>
      <c r="SU26" s="663"/>
      <c r="SV26" s="664"/>
      <c r="SW26" s="662" t="str">
        <f>IFERROR(IF(OR(SC26="日",SC26="祝",SC26=0,SD26=""),"　",MAX(IF(AND(SD26&gt;SZ14,SF26&gt;SX14),0,IF(AND(SD26&lt;=SZ14,SD26&gt;SW14,SF26&gt;SX14),SZ14-SD26,IF(AND(SD26&lt;=SZ14,SD26&lt;=SW14,SF26&gt;SX14),SZ14-SW14,IF(AND(SD26&gt;SW14,SF26&lt;=SX14),SF26-SD26,IF(AND(SD26&lt;=SW14,SF26&lt;=SX14),SF26-SW14,0))))),0)),0)</f>
        <v>　</v>
      </c>
      <c r="SX26" s="663"/>
      <c r="SY26" s="664"/>
      <c r="SZ26" s="662" t="str">
        <f>IFERROR(IF(OR(SC26="日",SC26="祝",SC26=0,SD26=""),"　",MAX(IF(AND(SD26&lt;=SZ14,SF26&gt;TA14),TA14-SZ14,IF(SF26&lt;=TA14,0,IF(AND(SD26&gt;SZ14,SF26&gt;TA14),TA14-SD26,0))),0)),0)</f>
        <v>　</v>
      </c>
      <c r="TA26" s="663"/>
      <c r="TB26" s="664"/>
      <c r="TC26" s="662" t="str">
        <f t="shared" si="9"/>
        <v>　</v>
      </c>
      <c r="TD26" s="663"/>
      <c r="TE26" s="664"/>
      <c r="TF26" s="665" t="str">
        <f>IF(TI26="×",TIME(0,0,0),IF(TS4="非常勤",SH26,ST26))</f>
        <v>　</v>
      </c>
      <c r="TG26" s="666"/>
      <c r="TH26" s="667"/>
      <c r="TI26" s="265"/>
      <c r="TJ26" s="665" t="str">
        <f>IF(TM26="×",TIME(0,0,0),IF(TS4="非常勤",SK26,SW26))</f>
        <v>　</v>
      </c>
      <c r="TK26" s="666"/>
      <c r="TL26" s="667"/>
      <c r="TM26" s="265"/>
      <c r="TN26" s="665" t="str">
        <f>IF(TQ26="×",TIME(0,0,0),IF(TS4="非常勤",SN26,SZ26))</f>
        <v>　</v>
      </c>
      <c r="TO26" s="666"/>
      <c r="TP26" s="667"/>
      <c r="TQ26" s="265"/>
      <c r="TR26" s="665" t="str">
        <f>IF(TU26="×",TIME(0,0,0),IF(TS4="非常勤",SQ26,TC26))</f>
        <v>　</v>
      </c>
      <c r="TS26" s="666"/>
      <c r="TT26" s="667"/>
      <c r="TU26" s="265"/>
      <c r="TV26" s="668"/>
      <c r="TW26" s="669"/>
      <c r="TX26" s="668"/>
      <c r="TY26" s="670"/>
      <c r="TZ26" s="669"/>
      <c r="UA26" s="671"/>
      <c r="UB26" s="672"/>
      <c r="UC26" s="672"/>
      <c r="UD26" s="673"/>
      <c r="UE26" s="263">
        <f>$A$26</f>
        <v>12</v>
      </c>
      <c r="UF26" s="264" t="str">
        <f>$B$26</f>
        <v>月</v>
      </c>
      <c r="UG26" s="660"/>
      <c r="UH26" s="661"/>
      <c r="UI26" s="660"/>
      <c r="UJ26" s="661"/>
      <c r="UK26" s="662" t="str">
        <f>IFERROR(IF(OR(UF26="日",UF26="祝",UF26=0,UG26=""),"　",MAX(IF(AND(UG26&lt;=UK14,UI26&gt;UL14),UL14-UK14,IF(AND(UG26&gt;UK14,UI26&lt;=UL14),UI26-UG26,IF(AND(UG26&lt;=UK14,UI26&lt;=UL14),UI26-UK14,IF(AND(UG26&gt;UK14,UI26&gt;UL14),UL14-UG26,0)))),0)),0)</f>
        <v>　</v>
      </c>
      <c r="UL26" s="663"/>
      <c r="UM26" s="664"/>
      <c r="UN26" s="662" t="str">
        <f>IFERROR(IF(OR(UF26="日",UF26="祝",UF26=0,UG26=""),"　",MAX(IF(AND(UG26&gt;UQ14,UI26&gt;UO14),0,IF(AND(UG26&lt;=UQ14,UG26&gt;UN14,UI26&gt;UO14),UQ14-UG26,IF(AND(UG26&lt;=UQ14,UG26&lt;=UN14,UI26&gt;UO14),UQ14-UN14,IF(AND(UG26&gt;UN14,UI26&lt;=UO14),UI26-UG26,IF(AND(UG26&lt;=UN14,UI26&lt;=UO14),UI26-UN14,0))))),0)),0)</f>
        <v>　</v>
      </c>
      <c r="UO26" s="663"/>
      <c r="UP26" s="664"/>
      <c r="UQ26" s="662" t="str">
        <f>IFERROR(IF(OR(UF26="日",UF26="祝",UF26=0,UG26=""),"　",MAX(IF(AND(UG26&lt;=UQ14,UI26&gt;UR14),UR14-UQ14,IF(UI26&lt;=UR14,0,IF(AND(UG26&gt;UQ14,UI26&gt;UR14),UR14-UG26,0))),0)),0)</f>
        <v>　</v>
      </c>
      <c r="UR26" s="663"/>
      <c r="US26" s="664"/>
      <c r="UT26" s="662" t="str">
        <f>IFERROR(IF(OR(UF26="日",UF26="祝",UF26=0,UG26=""),"　",MAX(IF(UG26&gt;UT14,UI26-UG26,IF(UG26&lt;=UT14,UI26-UT14,0)),0)),0)</f>
        <v>　</v>
      </c>
      <c r="UU26" s="663"/>
      <c r="UV26" s="664"/>
      <c r="UW26" s="662" t="str">
        <f>IFERROR(IF(OR(UF26="日",UF26="祝",UF26=0,UG26=""),"　",MAX(IF(AND(UG26&lt;=UW14,UI26&gt;UX14),UX14-UW14,IF(AND(UG26&gt;UW14,UI26&lt;=UX14),UI26-UG26,IF(AND(UG26&lt;=UW14,UI26&lt;=UX14),UI26-UW14,IF(AND(UG26&gt;UW14,UI26&gt;UX14),UX14-UG26,0)))),0)),0)</f>
        <v>　</v>
      </c>
      <c r="UX26" s="663"/>
      <c r="UY26" s="664"/>
      <c r="UZ26" s="662" t="str">
        <f>IFERROR(IF(OR(UF26="日",UF26="祝",UF26=0,UG26=""),"　",MAX(IF(AND(UG26&gt;VC14,UI26&gt;VA14),0,IF(AND(UG26&lt;=VC14,UG26&gt;UZ14,UI26&gt;VA14),VC14-UG26,IF(AND(UG26&lt;=VC14,UG26&lt;=UZ14,UI26&gt;VA14),VC14-UZ14,IF(AND(UG26&gt;UZ14,UI26&lt;=VA14),UI26-UG26,IF(AND(UG26&lt;=UZ14,UI26&lt;=VA14),UI26-UZ14,0))))),0)),0)</f>
        <v>　</v>
      </c>
      <c r="VA26" s="663"/>
      <c r="VB26" s="664"/>
      <c r="VC26" s="662" t="str">
        <f>IFERROR(IF(OR(UF26="日",UF26="祝",UF26=0,UG26=""),"　",MAX(IF(AND(UG26&lt;=VC14,UI26&gt;VD14),VD14-VC14,IF(UI26&lt;=VD14,0,IF(AND(UG26&gt;VC14,UI26&gt;VD14),VD14-UG26,0))),0)),0)</f>
        <v>　</v>
      </c>
      <c r="VD26" s="663"/>
      <c r="VE26" s="664"/>
      <c r="VF26" s="662" t="str">
        <f t="shared" si="10"/>
        <v>　</v>
      </c>
      <c r="VG26" s="663"/>
      <c r="VH26" s="664"/>
      <c r="VI26" s="665" t="str">
        <f>IF(VL26="×",TIME(0,0,0),IF(VV4="非常勤",UK26,UW26))</f>
        <v>　</v>
      </c>
      <c r="VJ26" s="666"/>
      <c r="VK26" s="667"/>
      <c r="VL26" s="265"/>
      <c r="VM26" s="665" t="str">
        <f>IF(VP26="×",TIME(0,0,0),IF(VV4="非常勤",UN26,UZ26))</f>
        <v>　</v>
      </c>
      <c r="VN26" s="666"/>
      <c r="VO26" s="667"/>
      <c r="VP26" s="265"/>
      <c r="VQ26" s="665" t="str">
        <f>IF(VT26="×",TIME(0,0,0),IF(VV4="非常勤",UQ26,VC26))</f>
        <v>　</v>
      </c>
      <c r="VR26" s="666"/>
      <c r="VS26" s="667"/>
      <c r="VT26" s="265"/>
      <c r="VU26" s="665" t="str">
        <f>IF(VX26="×",TIME(0,0,0),IF(VV4="非常勤",UT26,VF26))</f>
        <v>　</v>
      </c>
      <c r="VV26" s="666"/>
      <c r="VW26" s="667"/>
      <c r="VX26" s="265"/>
      <c r="VY26" s="668"/>
      <c r="VZ26" s="669"/>
      <c r="WA26" s="668"/>
      <c r="WB26" s="670"/>
      <c r="WC26" s="669"/>
      <c r="WD26" s="671"/>
      <c r="WE26" s="672"/>
      <c r="WF26" s="672"/>
      <c r="WG26" s="673"/>
      <c r="WH26" s="263">
        <f>$A$26</f>
        <v>12</v>
      </c>
      <c r="WI26" s="264" t="str">
        <f>$B$26</f>
        <v>月</v>
      </c>
      <c r="WJ26" s="660"/>
      <c r="WK26" s="661"/>
      <c r="WL26" s="660"/>
      <c r="WM26" s="661"/>
      <c r="WN26" s="662" t="str">
        <f>IFERROR(IF(OR(WI26="日",WI26="祝",WI26=0,WJ26=""),"　",MAX(IF(AND(WJ26&lt;=WN14,WL26&gt;WO14),WO14-WN14,IF(AND(WJ26&gt;WN14,WL26&lt;=WO14),WL26-WJ26,IF(AND(WJ26&lt;=WN14,WL26&lt;=WO14),WL26-WN14,IF(AND(WJ26&gt;WN14,WL26&gt;WO14),WO14-WJ26,0)))),0)),0)</f>
        <v>　</v>
      </c>
      <c r="WO26" s="663"/>
      <c r="WP26" s="664"/>
      <c r="WQ26" s="662" t="str">
        <f>IFERROR(IF(OR(WI26="日",WI26="祝",WI26=0,WJ26=""),"　",MAX(IF(AND(WJ26&gt;WT14,WL26&gt;WR14),0,IF(AND(WJ26&lt;=WT14,WJ26&gt;WQ14,WL26&gt;WR14),WT14-WJ26,IF(AND(WJ26&lt;=WT14,WJ26&lt;=WQ14,WL26&gt;WR14),WT14-WQ14,IF(AND(WJ26&gt;WQ14,WL26&lt;=WR14),WL26-WJ26,IF(AND(WJ26&lt;=WQ14,WL26&lt;=WR14),WL26-WQ14,0))))),0)),0)</f>
        <v>　</v>
      </c>
      <c r="WR26" s="663"/>
      <c r="WS26" s="664"/>
      <c r="WT26" s="662" t="str">
        <f>IFERROR(IF(OR(WI26="日",WI26="祝",WI26=0,WJ26=""),"　",MAX(IF(AND(WJ26&lt;=WT14,WL26&gt;WU14),WU14-WT14,IF(WL26&lt;=WU14,0,IF(AND(WJ26&gt;WT14,WL26&gt;WU14),WU14-WJ26,0))),0)),0)</f>
        <v>　</v>
      </c>
      <c r="WU26" s="663"/>
      <c r="WV26" s="664"/>
      <c r="WW26" s="662" t="str">
        <f>IFERROR(IF(OR(WI26="日",WI26="祝",WI26=0,WJ26=""),"　",MAX(IF(WJ26&gt;WW14,WL26-WJ26,IF(WJ26&lt;=WW14,WL26-WW14,0)),0)),0)</f>
        <v>　</v>
      </c>
      <c r="WX26" s="663"/>
      <c r="WY26" s="664"/>
      <c r="WZ26" s="662" t="str">
        <f>IFERROR(IF(OR(WI26="日",WI26="祝",WI26=0,WJ26=""),"　",MAX(IF(AND(WJ26&lt;=WZ14,WL26&gt;XA14),XA14-WZ14,IF(AND(WJ26&gt;WZ14,WL26&lt;=XA14),WL26-WJ26,IF(AND(WJ26&lt;=WZ14,WL26&lt;=XA14),WL26-WZ14,IF(AND(WJ26&gt;WZ14,WL26&gt;XA14),XA14-WJ26,0)))),0)),0)</f>
        <v>　</v>
      </c>
      <c r="XA26" s="663"/>
      <c r="XB26" s="664"/>
      <c r="XC26" s="662" t="str">
        <f>IFERROR(IF(OR(WI26="日",WI26="祝",WI26=0,WJ26=""),"　",MAX(IF(AND(WJ26&gt;XF14,WL26&gt;XD14),0,IF(AND(WJ26&lt;=XF14,WJ26&gt;XC14,WL26&gt;XD14),XF14-WJ26,IF(AND(WJ26&lt;=XF14,WJ26&lt;=XC14,WL26&gt;XD14),XF14-XC14,IF(AND(WJ26&gt;XC14,WL26&lt;=XD14),WL26-WJ26,IF(AND(WJ26&lt;=XC14,WL26&lt;=XD14),WL26-XC14,0))))),0)),0)</f>
        <v>　</v>
      </c>
      <c r="XD26" s="663"/>
      <c r="XE26" s="664"/>
      <c r="XF26" s="662" t="str">
        <f>IFERROR(IF(OR(WI26="日",WI26="祝",WI26=0,WJ26=""),"　",MAX(IF(AND(WJ26&lt;=XF14,WL26&gt;XG14),XG14-XF14,IF(WL26&lt;=XG14,0,IF(AND(WJ26&gt;XF14,WL26&gt;XG14),XG14-WJ26,0))),0)),0)</f>
        <v>　</v>
      </c>
      <c r="XG26" s="663"/>
      <c r="XH26" s="664"/>
      <c r="XI26" s="662" t="str">
        <f t="shared" si="11"/>
        <v>　</v>
      </c>
      <c r="XJ26" s="663"/>
      <c r="XK26" s="664"/>
      <c r="XL26" s="665" t="str">
        <f>IF(XO26="×",TIME(0,0,0),IF(XY4="非常勤",WN26,WZ26))</f>
        <v>　</v>
      </c>
      <c r="XM26" s="666"/>
      <c r="XN26" s="667"/>
      <c r="XO26" s="265"/>
      <c r="XP26" s="665" t="str">
        <f>IF(XS26="×",TIME(0,0,0),IF(XY4="非常勤",WQ26,XC26))</f>
        <v>　</v>
      </c>
      <c r="XQ26" s="666"/>
      <c r="XR26" s="667"/>
      <c r="XS26" s="265"/>
      <c r="XT26" s="665" t="str">
        <f>IF(XW26="×",TIME(0,0,0),IF(XY4="非常勤",WT26,XF26))</f>
        <v>　</v>
      </c>
      <c r="XU26" s="666"/>
      <c r="XV26" s="667"/>
      <c r="XW26" s="265"/>
      <c r="XX26" s="665" t="str">
        <f>IF(YA26="×",TIME(0,0,0),IF(XY4="非常勤",WW26,XI26))</f>
        <v>　</v>
      </c>
      <c r="XY26" s="666"/>
      <c r="XZ26" s="667"/>
      <c r="YA26" s="265"/>
      <c r="YB26" s="668"/>
      <c r="YC26" s="669"/>
      <c r="YD26" s="668"/>
      <c r="YE26" s="670"/>
      <c r="YF26" s="669"/>
      <c r="YG26" s="671"/>
      <c r="YH26" s="672"/>
      <c r="YI26" s="672"/>
      <c r="YJ26" s="673"/>
      <c r="YK26" s="263">
        <f>$A$26</f>
        <v>12</v>
      </c>
      <c r="YL26" s="264" t="str">
        <f>$B$26</f>
        <v>月</v>
      </c>
      <c r="YM26" s="660"/>
      <c r="YN26" s="661"/>
      <c r="YO26" s="660"/>
      <c r="YP26" s="661"/>
      <c r="YQ26" s="662" t="str">
        <f>IFERROR(IF(OR(YL26="日",YL26="祝",YL26=0,YM26=""),"　",MAX(IF(AND(YM26&lt;=YQ14,YO26&gt;YR14),YR14-YQ14,IF(AND(YM26&gt;YQ14,YO26&lt;=YR14),YO26-YM26,IF(AND(YM26&lt;=YQ14,YO26&lt;=YR14),YO26-YQ14,IF(AND(YM26&gt;YQ14,YO26&gt;YR14),YR14-YM26,0)))),0)),0)</f>
        <v>　</v>
      </c>
      <c r="YR26" s="663"/>
      <c r="YS26" s="664"/>
      <c r="YT26" s="662" t="str">
        <f>IFERROR(IF(OR(YL26="日",YL26="祝",YL26=0,YM26=""),"　",MAX(IF(AND(YM26&gt;YW14,YO26&gt;YU14),0,IF(AND(YM26&lt;=YW14,YM26&gt;YT14,YO26&gt;YU14),YW14-YM26,IF(AND(YM26&lt;=YW14,YM26&lt;=YT14,YO26&gt;YU14),YW14-YT14,IF(AND(YM26&gt;YT14,YO26&lt;=YU14),YO26-YM26,IF(AND(YM26&lt;=YT14,YO26&lt;=YU14),YO26-YT14,0))))),0)),0)</f>
        <v>　</v>
      </c>
      <c r="YU26" s="663"/>
      <c r="YV26" s="664"/>
      <c r="YW26" s="662" t="str">
        <f>IFERROR(IF(OR(YL26="日",YL26="祝",YL26=0,YM26=""),"　",MAX(IF(AND(YM26&lt;=YW14,YO26&gt;YX14),YX14-YW14,IF(YO26&lt;=YX14,0,IF(AND(YM26&gt;YW14,YO26&gt;YX14),YX14-YM26,0))),0)),0)</f>
        <v>　</v>
      </c>
      <c r="YX26" s="663"/>
      <c r="YY26" s="664"/>
      <c r="YZ26" s="662" t="str">
        <f>IFERROR(IF(OR(YL26="日",YL26="祝",YL26=0,YM26=""),"　",MAX(IF(YM26&gt;YZ14,YO26-YM26,IF(YM26&lt;=YZ14,YO26-YZ14,0)),0)),0)</f>
        <v>　</v>
      </c>
      <c r="ZA26" s="663"/>
      <c r="ZB26" s="664"/>
      <c r="ZC26" s="662" t="str">
        <f>IFERROR(IF(OR(YL26="日",YL26="祝",YL26=0,YM26=""),"　",MAX(IF(AND(YM26&lt;=ZC14,YO26&gt;ZD14),ZD14-ZC14,IF(AND(YM26&gt;ZC14,YO26&lt;=ZD14),YO26-YM26,IF(AND(YM26&lt;=ZC14,YO26&lt;=ZD14),YO26-ZC14,IF(AND(YM26&gt;ZC14,YO26&gt;ZD14),ZD14-YM26,0)))),0)),0)</f>
        <v>　</v>
      </c>
      <c r="ZD26" s="663"/>
      <c r="ZE26" s="664"/>
      <c r="ZF26" s="662" t="str">
        <f>IFERROR(IF(OR(YL26="日",YL26="祝",YL26=0,YM26=""),"　",MAX(IF(AND(YM26&gt;ZI14,YO26&gt;ZG14),0,IF(AND(YM26&lt;=ZI14,YM26&gt;ZF14,YO26&gt;ZG14),ZI14-YM26,IF(AND(YM26&lt;=ZI14,YM26&lt;=ZF14,YO26&gt;ZG14),ZI14-ZF14,IF(AND(YM26&gt;ZF14,YO26&lt;=ZG14),YO26-YM26,IF(AND(YM26&lt;=ZF14,YO26&lt;=ZG14),YO26-ZF14,0))))),0)),0)</f>
        <v>　</v>
      </c>
      <c r="ZG26" s="663"/>
      <c r="ZH26" s="664"/>
      <c r="ZI26" s="662" t="str">
        <f>IFERROR(IF(OR(YL26="日",YL26="祝",YL26=0,YM26=""),"　",MAX(IF(AND(YM26&lt;=ZI14,YO26&gt;ZJ14),ZJ14-ZI14,IF(YO26&lt;=ZJ14,0,IF(AND(YM26&gt;ZI14,YO26&gt;ZJ14),ZJ14-YM26,0))),0)),0)</f>
        <v>　</v>
      </c>
      <c r="ZJ26" s="663"/>
      <c r="ZK26" s="664"/>
      <c r="ZL26" s="662" t="str">
        <f t="shared" si="12"/>
        <v>　</v>
      </c>
      <c r="ZM26" s="663"/>
      <c r="ZN26" s="664"/>
      <c r="ZO26" s="665" t="str">
        <f>IF(ZR26="×",TIME(0,0,0),IF(AAB4="非常勤",YQ26,ZC26))</f>
        <v>　</v>
      </c>
      <c r="ZP26" s="666"/>
      <c r="ZQ26" s="667"/>
      <c r="ZR26" s="265"/>
      <c r="ZS26" s="665" t="str">
        <f>IF(ZV26="×",TIME(0,0,0),IF(AAB4="非常勤",YT26,ZF26))</f>
        <v>　</v>
      </c>
      <c r="ZT26" s="666"/>
      <c r="ZU26" s="667"/>
      <c r="ZV26" s="265"/>
      <c r="ZW26" s="665" t="str">
        <f>IF(ZZ26="×",TIME(0,0,0),IF(AAB4="非常勤",YW26,ZI26))</f>
        <v>　</v>
      </c>
      <c r="ZX26" s="666"/>
      <c r="ZY26" s="667"/>
      <c r="ZZ26" s="265"/>
      <c r="AAA26" s="665" t="str">
        <f>IF(AAD26="×",TIME(0,0,0),IF(AAB4="非常勤",YZ26,ZL26))</f>
        <v>　</v>
      </c>
      <c r="AAB26" s="666"/>
      <c r="AAC26" s="667"/>
      <c r="AAD26" s="265"/>
      <c r="AAE26" s="668"/>
      <c r="AAF26" s="669"/>
      <c r="AAG26" s="668"/>
      <c r="AAH26" s="670"/>
      <c r="AAI26" s="669"/>
      <c r="AAJ26" s="671"/>
      <c r="AAK26" s="672"/>
      <c r="AAL26" s="672"/>
      <c r="AAM26" s="673"/>
      <c r="AAN26" s="263">
        <f>$A$26</f>
        <v>12</v>
      </c>
      <c r="AAO26" s="264" t="str">
        <f>$B$26</f>
        <v>月</v>
      </c>
      <c r="AAP26" s="660"/>
      <c r="AAQ26" s="661"/>
      <c r="AAR26" s="660"/>
      <c r="AAS26" s="661"/>
      <c r="AAT26" s="662" t="str">
        <f>IFERROR(IF(OR(AAO26="日",AAO26="祝",AAO26=0,AAP26=""),"　",MAX(IF(AND(AAP26&lt;=AAT14,AAR26&gt;AAU14),AAU14-AAT14,IF(AND(AAP26&gt;AAT14,AAR26&lt;=AAU14),AAR26-AAP26,IF(AND(AAP26&lt;=AAT14,AAR26&lt;=AAU14),AAR26-AAT14,IF(AND(AAP26&gt;AAT14,AAR26&gt;AAU14),AAU14-AAP26,0)))),0)),0)</f>
        <v>　</v>
      </c>
      <c r="AAU26" s="663"/>
      <c r="AAV26" s="664"/>
      <c r="AAW26" s="662" t="str">
        <f>IFERROR(IF(OR(AAO26="日",AAO26="祝",AAO26=0,AAP26=""),"　",MAX(IF(AND(AAP26&gt;AAZ14,AAR26&gt;AAX14),0,IF(AND(AAP26&lt;=AAZ14,AAP26&gt;AAW14,AAR26&gt;AAX14),AAZ14-AAP26,IF(AND(AAP26&lt;=AAZ14,AAP26&lt;=AAW14,AAR26&gt;AAX14),AAZ14-AAW14,IF(AND(AAP26&gt;AAW14,AAR26&lt;=AAX14),AAR26-AAP26,IF(AND(AAP26&lt;=AAW14,AAR26&lt;=AAX14),AAR26-AAW14,0))))),0)),0)</f>
        <v>　</v>
      </c>
      <c r="AAX26" s="663"/>
      <c r="AAY26" s="664"/>
      <c r="AAZ26" s="662" t="str">
        <f>IFERROR(IF(OR(AAO26="日",AAO26="祝",AAO26=0,AAP26=""),"　",MAX(IF(AND(AAP26&lt;=AAZ14,AAR26&gt;ABA14),ABA14-AAZ14,IF(AAR26&lt;=ABA14,0,IF(AND(AAP26&gt;AAZ14,AAR26&gt;ABA14),ABA14-AAP26,0))),0)),0)</f>
        <v>　</v>
      </c>
      <c r="ABA26" s="663"/>
      <c r="ABB26" s="664"/>
      <c r="ABC26" s="662" t="str">
        <f>IFERROR(IF(OR(AAO26="日",AAO26="祝",AAO26=0,AAP26=""),"　",MAX(IF(AAP26&gt;ABC14,AAR26-AAP26,IF(AAP26&lt;=ABC14,AAR26-ABC14,0)),0)),0)</f>
        <v>　</v>
      </c>
      <c r="ABD26" s="663"/>
      <c r="ABE26" s="664"/>
      <c r="ABF26" s="662" t="str">
        <f>IFERROR(IF(OR(AAO26="日",AAO26="祝",AAO26=0,AAP26=""),"　",MAX(IF(AND(AAP26&lt;=ABF14,AAR26&gt;ABG14),ABG14-ABF14,IF(AND(AAP26&gt;ABF14,AAR26&lt;=ABG14),AAR26-AAP26,IF(AND(AAP26&lt;=ABF14,AAR26&lt;=ABG14),AAR26-ABF14,IF(AND(AAP26&gt;ABF14,AAR26&gt;ABG14),ABG14-AAP26,0)))),0)),0)</f>
        <v>　</v>
      </c>
      <c r="ABG26" s="663"/>
      <c r="ABH26" s="664"/>
      <c r="ABI26" s="662" t="str">
        <f>IFERROR(IF(OR(AAO26="日",AAO26="祝",AAO26=0,AAP26=""),"　",MAX(IF(AND(AAP26&gt;ABL14,AAR26&gt;ABJ14),0,IF(AND(AAP26&lt;=ABL14,AAP26&gt;ABI14,AAR26&gt;ABJ14),ABL14-AAP26,IF(AND(AAP26&lt;=ABL14,AAP26&lt;=ABI14,AAR26&gt;ABJ14),ABL14-ABI14,IF(AND(AAP26&gt;ABI14,AAR26&lt;=ABJ14),AAR26-AAP26,IF(AND(AAP26&lt;=ABI14,AAR26&lt;=ABJ14),AAR26-ABI14,0))))),0)),0)</f>
        <v>　</v>
      </c>
      <c r="ABJ26" s="663"/>
      <c r="ABK26" s="664"/>
      <c r="ABL26" s="662" t="str">
        <f>IFERROR(IF(OR(AAO26="日",AAO26="祝",AAO26=0,AAP26=""),"　",MAX(IF(AND(AAP26&lt;=ABL14,AAR26&gt;ABM14),ABM14-ABL14,IF(AAR26&lt;=ABM14,0,IF(AND(AAP26&gt;ABL14,AAR26&gt;ABM14),ABM14-AAP26,0))),0)),0)</f>
        <v>　</v>
      </c>
      <c r="ABM26" s="663"/>
      <c r="ABN26" s="664"/>
      <c r="ABO26" s="662" t="str">
        <f t="shared" si="13"/>
        <v>　</v>
      </c>
      <c r="ABP26" s="663"/>
      <c r="ABQ26" s="664"/>
      <c r="ABR26" s="665" t="str">
        <f>IF(ABU26="×",TIME(0,0,0),IF(ACE4="非常勤",AAT26,ABF26))</f>
        <v>　</v>
      </c>
      <c r="ABS26" s="666"/>
      <c r="ABT26" s="667"/>
      <c r="ABU26" s="265"/>
      <c r="ABV26" s="665" t="str">
        <f>IF(ABY26="×",TIME(0,0,0),IF(ACE4="非常勤",AAW26,ABI26))</f>
        <v>　</v>
      </c>
      <c r="ABW26" s="666"/>
      <c r="ABX26" s="667"/>
      <c r="ABY26" s="265"/>
      <c r="ABZ26" s="665" t="str">
        <f>IF(ACC26="×",TIME(0,0,0),IF(ACE4="非常勤",AAZ26,ABL26))</f>
        <v>　</v>
      </c>
      <c r="ACA26" s="666"/>
      <c r="ACB26" s="667"/>
      <c r="ACC26" s="265"/>
      <c r="ACD26" s="665" t="str">
        <f>IF(ACG26="×",TIME(0,0,0),IF(ACE4="非常勤",ABC26,ABO26))</f>
        <v>　</v>
      </c>
      <c r="ACE26" s="666"/>
      <c r="ACF26" s="667"/>
      <c r="ACG26" s="265"/>
      <c r="ACH26" s="668"/>
      <c r="ACI26" s="669"/>
      <c r="ACJ26" s="668"/>
      <c r="ACK26" s="670"/>
      <c r="ACL26" s="669"/>
      <c r="ACM26" s="671"/>
      <c r="ACN26" s="672"/>
      <c r="ACO26" s="672"/>
      <c r="ACP26" s="673"/>
      <c r="ACQ26" s="263">
        <f>$A$26</f>
        <v>12</v>
      </c>
      <c r="ACR26" s="264" t="str">
        <f>$B$26</f>
        <v>月</v>
      </c>
      <c r="ACS26" s="660"/>
      <c r="ACT26" s="661"/>
      <c r="ACU26" s="660"/>
      <c r="ACV26" s="661"/>
      <c r="ACW26" s="662" t="str">
        <f>IFERROR(IF(OR(ACR26="日",ACR26="祝",ACR26=0,ACS26=""),"　",MAX(IF(AND(ACS26&lt;=ACW14,ACU26&gt;ACX14),ACX14-ACW14,IF(AND(ACS26&gt;ACW14,ACU26&lt;=ACX14),ACU26-ACS26,IF(AND(ACS26&lt;=ACW14,ACU26&lt;=ACX14),ACU26-ACW14,IF(AND(ACS26&gt;ACW14,ACU26&gt;ACX14),ACX14-ACS26,0)))),0)),0)</f>
        <v>　</v>
      </c>
      <c r="ACX26" s="663"/>
      <c r="ACY26" s="664"/>
      <c r="ACZ26" s="662" t="str">
        <f>IFERROR(IF(OR(ACR26="日",ACR26="祝",ACR26=0,ACS26=""),"　",MAX(IF(AND(ACS26&gt;ADC14,ACU26&gt;ADA14),0,IF(AND(ACS26&lt;=ADC14,ACS26&gt;ACZ14,ACU26&gt;ADA14),ADC14-ACS26,IF(AND(ACS26&lt;=ADC14,ACS26&lt;=ACZ14,ACU26&gt;ADA14),ADC14-ACZ14,IF(AND(ACS26&gt;ACZ14,ACU26&lt;=ADA14),ACU26-ACS26,IF(AND(ACS26&lt;=ACZ14,ACU26&lt;=ADA14),ACU26-ACZ14,0))))),0)),0)</f>
        <v>　</v>
      </c>
      <c r="ADA26" s="663"/>
      <c r="ADB26" s="664"/>
      <c r="ADC26" s="662" t="str">
        <f>IFERROR(IF(OR(ACR26="日",ACR26="祝",ACR26=0,ACS26=""),"　",MAX(IF(AND(ACS26&lt;=ADC14,ACU26&gt;ADD14),ADD14-ADC14,IF(ACU26&lt;=ADD14,0,IF(AND(ACS26&gt;ADC14,ACU26&gt;ADD14),ADD14-ACS26,0))),0)),0)</f>
        <v>　</v>
      </c>
      <c r="ADD26" s="663"/>
      <c r="ADE26" s="664"/>
      <c r="ADF26" s="662" t="str">
        <f>IFERROR(IF(OR(ACR26="日",ACR26="祝",ACR26=0,ACS26=""),"　",MAX(IF(ACS26&gt;ADF14,ACU26-ACS26,IF(ACS26&lt;=ADF14,ACU26-ADF14,0)),0)),0)</f>
        <v>　</v>
      </c>
      <c r="ADG26" s="663"/>
      <c r="ADH26" s="664"/>
      <c r="ADI26" s="662" t="str">
        <f>IFERROR(IF(OR(ACR26="日",ACR26="祝",ACR26=0,ACS26=""),"　",MAX(IF(AND(ACS26&lt;=ADI14,ACU26&gt;ADJ14),ADJ14-ADI14,IF(AND(ACS26&gt;ADI14,ACU26&lt;=ADJ14),ACU26-ACS26,IF(AND(ACS26&lt;=ADI14,ACU26&lt;=ADJ14),ACU26-ADI14,IF(AND(ACS26&gt;ADI14,ACU26&gt;ADJ14),ADJ14-ACS26,0)))),0)),0)</f>
        <v>　</v>
      </c>
      <c r="ADJ26" s="663"/>
      <c r="ADK26" s="664"/>
      <c r="ADL26" s="662" t="str">
        <f>IFERROR(IF(OR(ACR26="日",ACR26="祝",ACR26=0,ACS26=""),"　",MAX(IF(AND(ACS26&gt;ADO14,ACU26&gt;ADM14),0,IF(AND(ACS26&lt;=ADO14,ACS26&gt;ADL14,ACU26&gt;ADM14),ADO14-ACS26,IF(AND(ACS26&lt;=ADO14,ACS26&lt;=ADL14,ACU26&gt;ADM14),ADO14-ADL14,IF(AND(ACS26&gt;ADL14,ACU26&lt;=ADM14),ACU26-ACS26,IF(AND(ACS26&lt;=ADL14,ACU26&lt;=ADM14),ACU26-ADL14,0))))),0)),0)</f>
        <v>　</v>
      </c>
      <c r="ADM26" s="663"/>
      <c r="ADN26" s="664"/>
      <c r="ADO26" s="662" t="str">
        <f>IFERROR(IF(OR(ACR26="日",ACR26="祝",ACR26=0,ACS26=""),"　",MAX(IF(AND(ACS26&lt;=ADO14,ACU26&gt;ADP14),ADP14-ADO14,IF(ACU26&lt;=ADP14,0,IF(AND(ACS26&gt;ADO14,ACU26&gt;ADP14),ADP14-ACS26,0))),0)),0)</f>
        <v>　</v>
      </c>
      <c r="ADP26" s="663"/>
      <c r="ADQ26" s="664"/>
      <c r="ADR26" s="662" t="str">
        <f t="shared" si="14"/>
        <v>　</v>
      </c>
      <c r="ADS26" s="663"/>
      <c r="ADT26" s="664"/>
      <c r="ADU26" s="665" t="str">
        <f>IF(ADX26="×",TIME(0,0,0),IF(AEH4="非常勤",ACW26,ADI26))</f>
        <v>　</v>
      </c>
      <c r="ADV26" s="666"/>
      <c r="ADW26" s="667"/>
      <c r="ADX26" s="265"/>
      <c r="ADY26" s="665" t="str">
        <f>IF(AEB26="×",TIME(0,0,0),IF(AEH4="非常勤",ACZ26,ADL26))</f>
        <v>　</v>
      </c>
      <c r="ADZ26" s="666"/>
      <c r="AEA26" s="667"/>
      <c r="AEB26" s="265"/>
      <c r="AEC26" s="665" t="str">
        <f>IF(AEF26="×",TIME(0,0,0),IF(AEH4="非常勤",ADC26,ADO26))</f>
        <v>　</v>
      </c>
      <c r="AED26" s="666"/>
      <c r="AEE26" s="667"/>
      <c r="AEF26" s="265"/>
      <c r="AEG26" s="665" t="str">
        <f>IF(AEJ26="×",TIME(0,0,0),IF(AEH4="非常勤",ADF26,ADR26))</f>
        <v>　</v>
      </c>
      <c r="AEH26" s="666"/>
      <c r="AEI26" s="667"/>
      <c r="AEJ26" s="265"/>
      <c r="AEK26" s="668"/>
      <c r="AEL26" s="669"/>
      <c r="AEM26" s="668"/>
      <c r="AEN26" s="670"/>
      <c r="AEO26" s="669"/>
      <c r="AEP26" s="671"/>
      <c r="AEQ26" s="672"/>
      <c r="AER26" s="672"/>
      <c r="AES26" s="673"/>
      <c r="AET26" s="263">
        <f>$A$26</f>
        <v>12</v>
      </c>
      <c r="AEU26" s="264" t="str">
        <f>$B$26</f>
        <v>月</v>
      </c>
      <c r="AEV26" s="660"/>
      <c r="AEW26" s="661"/>
      <c r="AEX26" s="660"/>
      <c r="AEY26" s="661"/>
      <c r="AEZ26" s="662" t="str">
        <f>IFERROR(IF(OR(AEU26="日",AEU26="祝",AEU26=0,AEV26=""),"　",MAX(IF(AND(AEV26&lt;=AEZ14,AEX26&gt;AFA14),AFA14-AEZ14,IF(AND(AEV26&gt;AEZ14,AEX26&lt;=AFA14),AEX26-AEV26,IF(AND(AEV26&lt;=AEZ14,AEX26&lt;=AFA14),AEX26-AEZ14,IF(AND(AEV26&gt;AEZ14,AEX26&gt;AFA14),AFA14-AEV26,0)))),0)),0)</f>
        <v>　</v>
      </c>
      <c r="AFA26" s="663"/>
      <c r="AFB26" s="664"/>
      <c r="AFC26" s="662" t="str">
        <f>IFERROR(IF(OR(AEU26="日",AEU26="祝",AEU26=0,AEV26=""),"　",MAX(IF(AND(AEV26&gt;AFF14,AEX26&gt;AFD14),0,IF(AND(AEV26&lt;=AFF14,AEV26&gt;AFC14,AEX26&gt;AFD14),AFF14-AEV26,IF(AND(AEV26&lt;=AFF14,AEV26&lt;=AFC14,AEX26&gt;AFD14),AFF14-AFC14,IF(AND(AEV26&gt;AFC14,AEX26&lt;=AFD14),AEX26-AEV26,IF(AND(AEV26&lt;=AFC14,AEX26&lt;=AFD14),AEX26-AFC14,0))))),0)),0)</f>
        <v>　</v>
      </c>
      <c r="AFD26" s="663"/>
      <c r="AFE26" s="664"/>
      <c r="AFF26" s="662" t="str">
        <f>IFERROR(IF(OR(AEU26="日",AEU26="祝",AEU26=0,AEV26=""),"　",MAX(IF(AND(AEV26&lt;=AFF14,AEX26&gt;AFG14),AFG14-AFF14,IF(AEX26&lt;=AFG14,0,IF(AND(AEV26&gt;AFF14,AEX26&gt;AFG14),AFG14-AEV26,0))),0)),0)</f>
        <v>　</v>
      </c>
      <c r="AFG26" s="663"/>
      <c r="AFH26" s="664"/>
      <c r="AFI26" s="662" t="str">
        <f>IFERROR(IF(OR(AEU26="日",AEU26="祝",AEU26=0,AEV26=""),"　",MAX(IF(AEV26&gt;AFI14,AEX26-AEV26,IF(AEV26&lt;=AFI14,AEX26-AFI14,0)),0)),0)</f>
        <v>　</v>
      </c>
      <c r="AFJ26" s="663"/>
      <c r="AFK26" s="664"/>
      <c r="AFL26" s="662" t="str">
        <f>IFERROR(IF(OR(AEU26="日",AEU26="祝",AEU26=0,AEV26=""),"　",MAX(IF(AND(AEV26&lt;=AFL14,AEX26&gt;AFM14),AFM14-AFL14,IF(AND(AEV26&gt;AFL14,AEX26&lt;=AFM14),AEX26-AEV26,IF(AND(AEV26&lt;=AFL14,AEX26&lt;=AFM14),AEX26-AFL14,IF(AND(AEV26&gt;AFL14,AEX26&gt;AFM14),AFM14-AEV26,0)))),0)),0)</f>
        <v>　</v>
      </c>
      <c r="AFM26" s="663"/>
      <c r="AFN26" s="664"/>
      <c r="AFO26" s="662" t="str">
        <f>IFERROR(IF(OR(AEU26="日",AEU26="祝",AEU26=0,AEV26=""),"　",MAX(IF(AND(AEV26&gt;AFR14,AEX26&gt;AFP14),0,IF(AND(AEV26&lt;=AFR14,AEV26&gt;AFO14,AEX26&gt;AFP14),AFR14-AEV26,IF(AND(AEV26&lt;=AFR14,AEV26&lt;=AFO14,AEX26&gt;AFP14),AFR14-AFO14,IF(AND(AEV26&gt;AFO14,AEX26&lt;=AFP14),AEX26-AEV26,IF(AND(AEV26&lt;=AFO14,AEX26&lt;=AFP14),AEX26-AFO14,0))))),0)),0)</f>
        <v>　</v>
      </c>
      <c r="AFP26" s="663"/>
      <c r="AFQ26" s="664"/>
      <c r="AFR26" s="662" t="str">
        <f>IFERROR(IF(OR(AEU26="日",AEU26="祝",AEU26=0,AEV26=""),"　",MAX(IF(AND(AEV26&lt;=AFR14,AEX26&gt;AFS14),AFS14-AFR14,IF(AEX26&lt;=AFS14,0,IF(AND(AEV26&gt;AFR14,AEX26&gt;AFS14),AFS14-AEV26,0))),0)),0)</f>
        <v>　</v>
      </c>
      <c r="AFS26" s="663"/>
      <c r="AFT26" s="664"/>
      <c r="AFU26" s="662" t="str">
        <f t="shared" si="15"/>
        <v>　</v>
      </c>
      <c r="AFV26" s="663"/>
      <c r="AFW26" s="664"/>
      <c r="AFX26" s="665" t="str">
        <f>IF(AGA26="×",TIME(0,0,0),IF(AGK4="非常勤",AEZ26,AFL26))</f>
        <v>　</v>
      </c>
      <c r="AFY26" s="666"/>
      <c r="AFZ26" s="667"/>
      <c r="AGA26" s="265"/>
      <c r="AGB26" s="665" t="str">
        <f>IF(AGE26="×",TIME(0,0,0),IF(AGK4="非常勤",AFC26,AFO26))</f>
        <v>　</v>
      </c>
      <c r="AGC26" s="666"/>
      <c r="AGD26" s="667"/>
      <c r="AGE26" s="265"/>
      <c r="AGF26" s="665" t="str">
        <f>IF(AGI26="×",TIME(0,0,0),IF(AGK4="非常勤",AFF26,AFR26))</f>
        <v>　</v>
      </c>
      <c r="AGG26" s="666"/>
      <c r="AGH26" s="667"/>
      <c r="AGI26" s="265"/>
      <c r="AGJ26" s="665" t="str">
        <f>IF(AGM26="×",TIME(0,0,0),IF(AGK4="非常勤",AFI26,AFU26))</f>
        <v>　</v>
      </c>
      <c r="AGK26" s="666"/>
      <c r="AGL26" s="667"/>
      <c r="AGM26" s="265"/>
      <c r="AGN26" s="668"/>
      <c r="AGO26" s="669"/>
      <c r="AGP26" s="668"/>
      <c r="AGQ26" s="670"/>
      <c r="AGR26" s="669"/>
      <c r="AGS26" s="671"/>
      <c r="AGT26" s="672"/>
      <c r="AGU26" s="672"/>
      <c r="AGV26" s="673"/>
      <c r="AGW26" s="263">
        <f>$A$26</f>
        <v>12</v>
      </c>
      <c r="AGX26" s="264" t="str">
        <f>$B$26</f>
        <v>月</v>
      </c>
      <c r="AGY26" s="660"/>
      <c r="AGZ26" s="661"/>
      <c r="AHA26" s="660"/>
      <c r="AHB26" s="661"/>
      <c r="AHC26" s="662" t="str">
        <f>IFERROR(IF(OR(AGX26="日",AGX26="祝",AGX26=0,AGY26=""),"　",MAX(IF(AND(AGY26&lt;=AHC14,AHA26&gt;AHD14),AHD14-AHC14,IF(AND(AGY26&gt;AHC14,AHA26&lt;=AHD14),AHA26-AGY26,IF(AND(AGY26&lt;=AHC14,AHA26&lt;=AHD14),AHA26-AHC14,IF(AND(AGY26&gt;AHC14,AHA26&gt;AHD14),AHD14-AGY26,0)))),0)),0)</f>
        <v>　</v>
      </c>
      <c r="AHD26" s="663"/>
      <c r="AHE26" s="664"/>
      <c r="AHF26" s="662" t="str">
        <f>IFERROR(IF(OR(AGX26="日",AGX26="祝",AGX26=0,AGY26=""),"　",MAX(IF(AND(AGY26&gt;AHI14,AHA26&gt;AHG14),0,IF(AND(AGY26&lt;=AHI14,AGY26&gt;AHF14,AHA26&gt;AHG14),AHI14-AGY26,IF(AND(AGY26&lt;=AHI14,AGY26&lt;=AHF14,AHA26&gt;AHG14),AHI14-AHF14,IF(AND(AGY26&gt;AHF14,AHA26&lt;=AHG14),AHA26-AGY26,IF(AND(AGY26&lt;=AHF14,AHA26&lt;=AHG14),AHA26-AHF14,0))))),0)),0)</f>
        <v>　</v>
      </c>
      <c r="AHG26" s="663"/>
      <c r="AHH26" s="664"/>
      <c r="AHI26" s="662" t="str">
        <f>IFERROR(IF(OR(AGX26="日",AGX26="祝",AGX26=0,AGY26=""),"　",MAX(IF(AND(AGY26&lt;=AHI14,AHA26&gt;AHJ14),AHJ14-AHI14,IF(AHA26&lt;=AHJ14,0,IF(AND(AGY26&gt;AHI14,AHA26&gt;AHJ14),AHJ14-AGY26,0))),0)),0)</f>
        <v>　</v>
      </c>
      <c r="AHJ26" s="663"/>
      <c r="AHK26" s="664"/>
      <c r="AHL26" s="662" t="str">
        <f>IFERROR(IF(OR(AGX26="日",AGX26="祝",AGX26=0,AGY26=""),"　",MAX(IF(AGY26&gt;AHL14,AHA26-AGY26,IF(AGY26&lt;=AHL14,AHA26-AHL14,0)),0)),0)</f>
        <v>　</v>
      </c>
      <c r="AHM26" s="663"/>
      <c r="AHN26" s="664"/>
      <c r="AHO26" s="662" t="str">
        <f>IFERROR(IF(OR(AGX26="日",AGX26="祝",AGX26=0,AGY26=""),"　",MAX(IF(AND(AGY26&lt;=AHO14,AHA26&gt;AHP14),AHP14-AHO14,IF(AND(AGY26&gt;AHO14,AHA26&lt;=AHP14),AHA26-AGY26,IF(AND(AGY26&lt;=AHO14,AHA26&lt;=AHP14),AHA26-AHO14,IF(AND(AGY26&gt;AHO14,AHA26&gt;AHP14),AHP14-AGY26,0)))),0)),0)</f>
        <v>　</v>
      </c>
      <c r="AHP26" s="663"/>
      <c r="AHQ26" s="664"/>
      <c r="AHR26" s="662" t="str">
        <f>IFERROR(IF(OR(AGX26="日",AGX26="祝",AGX26=0,AGY26=""),"　",MAX(IF(AND(AGY26&gt;AHU14,AHA26&gt;AHS14),0,IF(AND(AGY26&lt;=AHU14,AGY26&gt;AHR14,AHA26&gt;AHS14),AHU14-AGY26,IF(AND(AGY26&lt;=AHU14,AGY26&lt;=AHR14,AHA26&gt;AHS14),AHU14-AHR14,IF(AND(AGY26&gt;AHR14,AHA26&lt;=AHS14),AHA26-AGY26,IF(AND(AGY26&lt;=AHR14,AHA26&lt;=AHS14),AHA26-AHR14,0))))),0)),0)</f>
        <v>　</v>
      </c>
      <c r="AHS26" s="663"/>
      <c r="AHT26" s="664"/>
      <c r="AHU26" s="662" t="str">
        <f>IFERROR(IF(OR(AGX26="日",AGX26="祝",AGX26=0,AGY26=""),"　",MAX(IF(AND(AGY26&lt;=AHU14,AHA26&gt;AHV14),AHV14-AHU14,IF(AHA26&lt;=AHV14,0,IF(AND(AGY26&gt;AHU14,AHA26&gt;AHV14),AHV14-AGY26,0))),0)),0)</f>
        <v>　</v>
      </c>
      <c r="AHV26" s="663"/>
      <c r="AHW26" s="664"/>
      <c r="AHX26" s="662" t="str">
        <f t="shared" si="16"/>
        <v>　</v>
      </c>
      <c r="AHY26" s="663"/>
      <c r="AHZ26" s="664"/>
      <c r="AIA26" s="665" t="str">
        <f>IF(AID26="×",TIME(0,0,0),IF(AIN4="非常勤",AHC26,AHO26))</f>
        <v>　</v>
      </c>
      <c r="AIB26" s="666"/>
      <c r="AIC26" s="667"/>
      <c r="AID26" s="265"/>
      <c r="AIE26" s="665" t="str">
        <f>IF(AIH26="×",TIME(0,0,0),IF(AIN4="非常勤",AHF26,AHR26))</f>
        <v>　</v>
      </c>
      <c r="AIF26" s="666"/>
      <c r="AIG26" s="667"/>
      <c r="AIH26" s="265"/>
      <c r="AII26" s="665" t="str">
        <f>IF(AIL26="×",TIME(0,0,0),IF(AIN4="非常勤",AHI26,AHU26))</f>
        <v>　</v>
      </c>
      <c r="AIJ26" s="666"/>
      <c r="AIK26" s="667"/>
      <c r="AIL26" s="265"/>
      <c r="AIM26" s="665" t="str">
        <f>IF(AIP26="×",TIME(0,0,0),IF(AIN4="非常勤",AHL26,AHX26))</f>
        <v>　</v>
      </c>
      <c r="AIN26" s="666"/>
      <c r="AIO26" s="667"/>
      <c r="AIP26" s="265"/>
      <c r="AIQ26" s="668"/>
      <c r="AIR26" s="669"/>
      <c r="AIS26" s="668"/>
      <c r="AIT26" s="670"/>
      <c r="AIU26" s="669"/>
      <c r="AIV26" s="671"/>
      <c r="AIW26" s="672"/>
      <c r="AIX26" s="672"/>
      <c r="AIY26" s="673"/>
      <c r="AIZ26" s="263">
        <f>$A$26</f>
        <v>12</v>
      </c>
      <c r="AJA26" s="264" t="str">
        <f>$B$26</f>
        <v>月</v>
      </c>
      <c r="AJB26" s="660"/>
      <c r="AJC26" s="661"/>
      <c r="AJD26" s="660"/>
      <c r="AJE26" s="661"/>
      <c r="AJF26" s="662" t="str">
        <f>IFERROR(IF(OR(AJA26="日",AJA26="祝",AJA26=0,AJB26=""),"　",MAX(IF(AND(AJB26&lt;=AJF14,AJD26&gt;AJG14),AJG14-AJF14,IF(AND(AJB26&gt;AJF14,AJD26&lt;=AJG14),AJD26-AJB26,IF(AND(AJB26&lt;=AJF14,AJD26&lt;=AJG14),AJD26-AJF14,IF(AND(AJB26&gt;AJF14,AJD26&gt;AJG14),AJG14-AJB26,0)))),0)),0)</f>
        <v>　</v>
      </c>
      <c r="AJG26" s="663"/>
      <c r="AJH26" s="664"/>
      <c r="AJI26" s="662" t="str">
        <f>IFERROR(IF(OR(AJA26="日",AJA26="祝",AJA26=0,AJB26=""),"　",MAX(IF(AND(AJB26&gt;AJL14,AJD26&gt;AJJ14),0,IF(AND(AJB26&lt;=AJL14,AJB26&gt;AJI14,AJD26&gt;AJJ14),AJL14-AJB26,IF(AND(AJB26&lt;=AJL14,AJB26&lt;=AJI14,AJD26&gt;AJJ14),AJL14-AJI14,IF(AND(AJB26&gt;AJI14,AJD26&lt;=AJJ14),AJD26-AJB26,IF(AND(AJB26&lt;=AJI14,AJD26&lt;=AJJ14),AJD26-AJI14,0))))),0)),0)</f>
        <v>　</v>
      </c>
      <c r="AJJ26" s="663"/>
      <c r="AJK26" s="664"/>
      <c r="AJL26" s="662" t="str">
        <f>IFERROR(IF(OR(AJA26="日",AJA26="祝",AJA26=0,AJB26=""),"　",MAX(IF(AND(AJB26&lt;=AJL14,AJD26&gt;AJM14),AJM14-AJL14,IF(AJD26&lt;=AJM14,0,IF(AND(AJB26&gt;AJL14,AJD26&gt;AJM14),AJM14-AJB26,0))),0)),0)</f>
        <v>　</v>
      </c>
      <c r="AJM26" s="663"/>
      <c r="AJN26" s="664"/>
      <c r="AJO26" s="662" t="str">
        <f>IFERROR(IF(OR(AJA26="日",AJA26="祝",AJA26=0,AJB26=""),"　",MAX(IF(AJB26&gt;AJO14,AJD26-AJB26,IF(AJB26&lt;=AJO14,AJD26-AJO14,0)),0)),0)</f>
        <v>　</v>
      </c>
      <c r="AJP26" s="663"/>
      <c r="AJQ26" s="664"/>
      <c r="AJR26" s="662" t="str">
        <f>IFERROR(IF(OR(AJA26="日",AJA26="祝",AJA26=0,AJB26=""),"　",MAX(IF(AND(AJB26&lt;=AJR14,AJD26&gt;AJS14),AJS14-AJR14,IF(AND(AJB26&gt;AJR14,AJD26&lt;=AJS14),AJD26-AJB26,IF(AND(AJB26&lt;=AJR14,AJD26&lt;=AJS14),AJD26-AJR14,IF(AND(AJB26&gt;AJR14,AJD26&gt;AJS14),AJS14-AJB26,0)))),0)),0)</f>
        <v>　</v>
      </c>
      <c r="AJS26" s="663"/>
      <c r="AJT26" s="664"/>
      <c r="AJU26" s="662" t="str">
        <f>IFERROR(IF(OR(AJA26="日",AJA26="祝",AJA26=0,AJB26=""),"　",MAX(IF(AND(AJB26&gt;AJX14,AJD26&gt;AJV14),0,IF(AND(AJB26&lt;=AJX14,AJB26&gt;AJU14,AJD26&gt;AJV14),AJX14-AJB26,IF(AND(AJB26&lt;=AJX14,AJB26&lt;=AJU14,AJD26&gt;AJV14),AJX14-AJU14,IF(AND(AJB26&gt;AJU14,AJD26&lt;=AJV14),AJD26-AJB26,IF(AND(AJB26&lt;=AJU14,AJD26&lt;=AJV14),AJD26-AJU14,0))))),0)),0)</f>
        <v>　</v>
      </c>
      <c r="AJV26" s="663"/>
      <c r="AJW26" s="664"/>
      <c r="AJX26" s="662" t="str">
        <f>IFERROR(IF(OR(AJA26="日",AJA26="祝",AJA26=0,AJB26=""),"　",MAX(IF(AND(AJB26&lt;=AJX14,AJD26&gt;AJY14),AJY14-AJX14,IF(AJD26&lt;=AJY14,0,IF(AND(AJB26&gt;AJX14,AJD26&gt;AJY14),AJY14-AJB26,0))),0)),0)</f>
        <v>　</v>
      </c>
      <c r="AJY26" s="663"/>
      <c r="AJZ26" s="664"/>
      <c r="AKA26" s="662" t="str">
        <f t="shared" si="17"/>
        <v>　</v>
      </c>
      <c r="AKB26" s="663"/>
      <c r="AKC26" s="664"/>
      <c r="AKD26" s="665" t="str">
        <f>IF(AKG26="×",TIME(0,0,0),IF(AKQ4="非常勤",AJF26,AJR26))</f>
        <v>　</v>
      </c>
      <c r="AKE26" s="666"/>
      <c r="AKF26" s="667"/>
      <c r="AKG26" s="265"/>
      <c r="AKH26" s="665" t="str">
        <f>IF(AKK26="×",TIME(0,0,0),IF(AKQ4="非常勤",AJI26,AJU26))</f>
        <v>　</v>
      </c>
      <c r="AKI26" s="666"/>
      <c r="AKJ26" s="667"/>
      <c r="AKK26" s="265"/>
      <c r="AKL26" s="665" t="str">
        <f>IF(AKO26="×",TIME(0,0,0),IF(AKQ4="非常勤",AJL26,AJX26))</f>
        <v>　</v>
      </c>
      <c r="AKM26" s="666"/>
      <c r="AKN26" s="667"/>
      <c r="AKO26" s="265"/>
      <c r="AKP26" s="665" t="str">
        <f>IF(AKS26="×",TIME(0,0,0),IF(AKQ4="非常勤",AJO26,AKA26))</f>
        <v>　</v>
      </c>
      <c r="AKQ26" s="666"/>
      <c r="AKR26" s="667"/>
      <c r="AKS26" s="265"/>
      <c r="AKT26" s="668"/>
      <c r="AKU26" s="669"/>
      <c r="AKV26" s="668"/>
      <c r="AKW26" s="670"/>
      <c r="AKX26" s="669"/>
      <c r="AKY26" s="671"/>
      <c r="AKZ26" s="672"/>
      <c r="ALA26" s="672"/>
      <c r="ALB26" s="673"/>
      <c r="ALC26" s="263">
        <f>$A$26</f>
        <v>12</v>
      </c>
      <c r="ALD26" s="264" t="str">
        <f>$B$26</f>
        <v>月</v>
      </c>
      <c r="ALE26" s="660"/>
      <c r="ALF26" s="661"/>
      <c r="ALG26" s="660"/>
      <c r="ALH26" s="661"/>
      <c r="ALI26" s="662" t="str">
        <f>IFERROR(IF(OR(ALD26="日",ALD26="祝",ALD26=0,ALE26=""),"　",MAX(IF(AND(ALE26&lt;=ALI14,ALG26&gt;ALJ14),ALJ14-ALI14,IF(AND(ALE26&gt;ALI14,ALG26&lt;=ALJ14),ALG26-ALE26,IF(AND(ALE26&lt;=ALI14,ALG26&lt;=ALJ14),ALG26-ALI14,IF(AND(ALE26&gt;ALI14,ALG26&gt;ALJ14),ALJ14-ALE26,0)))),0)),0)</f>
        <v>　</v>
      </c>
      <c r="ALJ26" s="663"/>
      <c r="ALK26" s="664"/>
      <c r="ALL26" s="662" t="str">
        <f>IFERROR(IF(OR(ALD26="日",ALD26="祝",ALD26=0,ALE26=""),"　",MAX(IF(AND(ALE26&gt;ALO14,ALG26&gt;ALM14),0,IF(AND(ALE26&lt;=ALO14,ALE26&gt;ALL14,ALG26&gt;ALM14),ALO14-ALE26,IF(AND(ALE26&lt;=ALO14,ALE26&lt;=ALL14,ALG26&gt;ALM14),ALO14-ALL14,IF(AND(ALE26&gt;ALL14,ALG26&lt;=ALM14),ALG26-ALE26,IF(AND(ALE26&lt;=ALL14,ALG26&lt;=ALM14),ALG26-ALL14,0))))),0)),0)</f>
        <v>　</v>
      </c>
      <c r="ALM26" s="663"/>
      <c r="ALN26" s="664"/>
      <c r="ALO26" s="662" t="str">
        <f>IFERROR(IF(OR(ALD26="日",ALD26="祝",ALD26=0,ALE26=""),"　",MAX(IF(AND(ALE26&lt;=ALO14,ALG26&gt;ALP14),ALP14-ALO14,IF(ALG26&lt;=ALP14,0,IF(AND(ALE26&gt;ALO14,ALG26&gt;ALP14),ALP14-ALE26,0))),0)),0)</f>
        <v>　</v>
      </c>
      <c r="ALP26" s="663"/>
      <c r="ALQ26" s="664"/>
      <c r="ALR26" s="662" t="str">
        <f>IFERROR(IF(OR(ALD26="日",ALD26="祝",ALD26=0,ALE26=""),"　",MAX(IF(ALE26&gt;ALR14,ALG26-ALE26,IF(ALE26&lt;=ALR14,ALG26-ALR14,0)),0)),0)</f>
        <v>　</v>
      </c>
      <c r="ALS26" s="663"/>
      <c r="ALT26" s="664"/>
      <c r="ALU26" s="662" t="str">
        <f>IFERROR(IF(OR(ALD26="日",ALD26="祝",ALD26=0,ALE26=""),"　",MAX(IF(AND(ALE26&lt;=ALU14,ALG26&gt;ALV14),ALV14-ALU14,IF(AND(ALE26&gt;ALU14,ALG26&lt;=ALV14),ALG26-ALE26,IF(AND(ALE26&lt;=ALU14,ALG26&lt;=ALV14),ALG26-ALU14,IF(AND(ALE26&gt;ALU14,ALG26&gt;ALV14),ALV14-ALE26,0)))),0)),0)</f>
        <v>　</v>
      </c>
      <c r="ALV26" s="663"/>
      <c r="ALW26" s="664"/>
      <c r="ALX26" s="662" t="str">
        <f>IFERROR(IF(OR(ALD26="日",ALD26="祝",ALD26=0,ALE26=""),"　",MAX(IF(AND(ALE26&gt;AMA14,ALG26&gt;ALY14),0,IF(AND(ALE26&lt;=AMA14,ALE26&gt;ALX14,ALG26&gt;ALY14),AMA14-ALE26,IF(AND(ALE26&lt;=AMA14,ALE26&lt;=ALX14,ALG26&gt;ALY14),AMA14-ALX14,IF(AND(ALE26&gt;ALX14,ALG26&lt;=ALY14),ALG26-ALE26,IF(AND(ALE26&lt;=ALX14,ALG26&lt;=ALY14),ALG26-ALX14,0))))),0)),0)</f>
        <v>　</v>
      </c>
      <c r="ALY26" s="663"/>
      <c r="ALZ26" s="664"/>
      <c r="AMA26" s="662" t="str">
        <f>IFERROR(IF(OR(ALD26="日",ALD26="祝",ALD26=0,ALE26=""),"　",MAX(IF(AND(ALE26&lt;=AMA14,ALG26&gt;AMB14),AMB14-AMA14,IF(ALG26&lt;=AMB14,0,IF(AND(ALE26&gt;AMA14,ALG26&gt;AMB14),AMB14-ALE26,0))),0)),0)</f>
        <v>　</v>
      </c>
      <c r="AMB26" s="663"/>
      <c r="AMC26" s="664"/>
      <c r="AMD26" s="662" t="str">
        <f t="shared" si="18"/>
        <v>　</v>
      </c>
      <c r="AME26" s="663"/>
      <c r="AMF26" s="664"/>
      <c r="AMG26" s="665" t="str">
        <f>IF(AMJ26="×",TIME(0,0,0),IF(AMT4="非常勤",ALI26,ALU26))</f>
        <v>　</v>
      </c>
      <c r="AMH26" s="666"/>
      <c r="AMI26" s="667"/>
      <c r="AMJ26" s="265"/>
      <c r="AMK26" s="665" t="str">
        <f>IF(AMN26="×",TIME(0,0,0),IF(AMT4="非常勤",ALL26,ALX26))</f>
        <v>　</v>
      </c>
      <c r="AML26" s="666"/>
      <c r="AMM26" s="667"/>
      <c r="AMN26" s="265"/>
      <c r="AMO26" s="665" t="str">
        <f>IF(AMR26="×",TIME(0,0,0),IF(AMT4="非常勤",ALO26,AMA26))</f>
        <v>　</v>
      </c>
      <c r="AMP26" s="666"/>
      <c r="AMQ26" s="667"/>
      <c r="AMR26" s="265"/>
      <c r="AMS26" s="665" t="str">
        <f>IF(AMV26="×",TIME(0,0,0),IF(AMT4="非常勤",ALR26,AMD26))</f>
        <v>　</v>
      </c>
      <c r="AMT26" s="666"/>
      <c r="AMU26" s="667"/>
      <c r="AMV26" s="265"/>
      <c r="AMW26" s="668"/>
      <c r="AMX26" s="669"/>
      <c r="AMY26" s="668"/>
      <c r="AMZ26" s="670"/>
      <c r="ANA26" s="669"/>
      <c r="ANB26" s="671"/>
      <c r="ANC26" s="672"/>
      <c r="AND26" s="672"/>
      <c r="ANE26" s="673"/>
      <c r="ANF26" s="263">
        <f>$A$26</f>
        <v>12</v>
      </c>
      <c r="ANG26" s="264" t="str">
        <f>$B$26</f>
        <v>月</v>
      </c>
      <c r="ANH26" s="660"/>
      <c r="ANI26" s="661"/>
      <c r="ANJ26" s="660"/>
      <c r="ANK26" s="661"/>
      <c r="ANL26" s="662" t="str">
        <f>IFERROR(IF(OR(ANG26="日",ANG26="祝",ANG26=0,ANH26=""),"　",MAX(IF(AND(ANH26&lt;=ANL14,ANJ26&gt;ANM14),ANM14-ANL14,IF(AND(ANH26&gt;ANL14,ANJ26&lt;=ANM14),ANJ26-ANH26,IF(AND(ANH26&lt;=ANL14,ANJ26&lt;=ANM14),ANJ26-ANL14,IF(AND(ANH26&gt;ANL14,ANJ26&gt;ANM14),ANM14-ANH26,0)))),0)),0)</f>
        <v>　</v>
      </c>
      <c r="ANM26" s="663"/>
      <c r="ANN26" s="664"/>
      <c r="ANO26" s="662" t="str">
        <f>IFERROR(IF(OR(ANG26="日",ANG26="祝",ANG26=0,ANH26=""),"　",MAX(IF(AND(ANH26&gt;ANR14,ANJ26&gt;ANP14),0,IF(AND(ANH26&lt;=ANR14,ANH26&gt;ANO14,ANJ26&gt;ANP14),ANR14-ANH26,IF(AND(ANH26&lt;=ANR14,ANH26&lt;=ANO14,ANJ26&gt;ANP14),ANR14-ANO14,IF(AND(ANH26&gt;ANO14,ANJ26&lt;=ANP14),ANJ26-ANH26,IF(AND(ANH26&lt;=ANO14,ANJ26&lt;=ANP14),ANJ26-ANO14,0))))),0)),0)</f>
        <v>　</v>
      </c>
      <c r="ANP26" s="663"/>
      <c r="ANQ26" s="664"/>
      <c r="ANR26" s="662" t="str">
        <f>IFERROR(IF(OR(ANG26="日",ANG26="祝",ANG26=0,ANH26=""),"　",MAX(IF(AND(ANH26&lt;=ANR14,ANJ26&gt;ANS14),ANS14-ANR14,IF(ANJ26&lt;=ANS14,0,IF(AND(ANH26&gt;ANR14,ANJ26&gt;ANS14),ANS14-ANH26,0))),0)),0)</f>
        <v>　</v>
      </c>
      <c r="ANS26" s="663"/>
      <c r="ANT26" s="664"/>
      <c r="ANU26" s="662" t="str">
        <f>IFERROR(IF(OR(ANG26="日",ANG26="祝",ANG26=0,ANH26=""),"　",MAX(IF(ANH26&gt;ANU14,ANJ26-ANH26,IF(ANH26&lt;=ANU14,ANJ26-ANU14,0)),0)),0)</f>
        <v>　</v>
      </c>
      <c r="ANV26" s="663"/>
      <c r="ANW26" s="664"/>
      <c r="ANX26" s="662" t="str">
        <f>IFERROR(IF(OR(ANG26="日",ANG26="祝",ANG26=0,ANH26=""),"　",MAX(IF(AND(ANH26&lt;=ANX14,ANJ26&gt;ANY14),ANY14-ANX14,IF(AND(ANH26&gt;ANX14,ANJ26&lt;=ANY14),ANJ26-ANH26,IF(AND(ANH26&lt;=ANX14,ANJ26&lt;=ANY14),ANJ26-ANX14,IF(AND(ANH26&gt;ANX14,ANJ26&gt;ANY14),ANY14-ANH26,0)))),0)),0)</f>
        <v>　</v>
      </c>
      <c r="ANY26" s="663"/>
      <c r="ANZ26" s="664"/>
      <c r="AOA26" s="662" t="str">
        <f>IFERROR(IF(OR(ANG26="日",ANG26="祝",ANG26=0,ANH26=""),"　",MAX(IF(AND(ANH26&gt;AOD14,ANJ26&gt;AOB14),0,IF(AND(ANH26&lt;=AOD14,ANH26&gt;AOA14,ANJ26&gt;AOB14),AOD14-ANH26,IF(AND(ANH26&lt;=AOD14,ANH26&lt;=AOA14,ANJ26&gt;AOB14),AOD14-AOA14,IF(AND(ANH26&gt;AOA14,ANJ26&lt;=AOB14),ANJ26-ANH26,IF(AND(ANH26&lt;=AOA14,ANJ26&lt;=AOB14),ANJ26-AOA14,0))))),0)),0)</f>
        <v>　</v>
      </c>
      <c r="AOB26" s="663"/>
      <c r="AOC26" s="664"/>
      <c r="AOD26" s="662" t="str">
        <f>IFERROR(IF(OR(ANG26="日",ANG26="祝",ANG26=0,ANH26=""),"　",MAX(IF(AND(ANH26&lt;=AOD14,ANJ26&gt;AOE14),AOE14-AOD14,IF(ANJ26&lt;=AOE14,0,IF(AND(ANH26&gt;AOD14,ANJ26&gt;AOE14),AOE14-ANH26,0))),0)),0)</f>
        <v>　</v>
      </c>
      <c r="AOE26" s="663"/>
      <c r="AOF26" s="664"/>
      <c r="AOG26" s="662" t="str">
        <f t="shared" si="19"/>
        <v>　</v>
      </c>
      <c r="AOH26" s="663"/>
      <c r="AOI26" s="664"/>
      <c r="AOJ26" s="665" t="str">
        <f>IF(AOM26="×",TIME(0,0,0),IF(AOW4="非常勤",ANL26,ANX26))</f>
        <v>　</v>
      </c>
      <c r="AOK26" s="666"/>
      <c r="AOL26" s="667"/>
      <c r="AOM26" s="265"/>
      <c r="AON26" s="665" t="str">
        <f>IF(AOQ26="×",TIME(0,0,0),IF(AOW4="非常勤",ANO26,AOA26))</f>
        <v>　</v>
      </c>
      <c r="AOO26" s="666"/>
      <c r="AOP26" s="667"/>
      <c r="AOQ26" s="265"/>
      <c r="AOR26" s="665" t="str">
        <f>IF(AOU26="×",TIME(0,0,0),IF(AOW4="非常勤",ANR26,AOD26))</f>
        <v>　</v>
      </c>
      <c r="AOS26" s="666"/>
      <c r="AOT26" s="667"/>
      <c r="AOU26" s="265"/>
      <c r="AOV26" s="665" t="str">
        <f>IF(AOY26="×",TIME(0,0,0),IF(AOW4="非常勤",ANU26,AOG26))</f>
        <v>　</v>
      </c>
      <c r="AOW26" s="666"/>
      <c r="AOX26" s="667"/>
      <c r="AOY26" s="265"/>
      <c r="AOZ26" s="668"/>
      <c r="APA26" s="669"/>
      <c r="APB26" s="668"/>
      <c r="APC26" s="670"/>
      <c r="APD26" s="669"/>
      <c r="APE26" s="671"/>
      <c r="APF26" s="672"/>
      <c r="APG26" s="672"/>
      <c r="APH26" s="673"/>
      <c r="API26" s="263">
        <f>$A$26</f>
        <v>12</v>
      </c>
      <c r="APJ26" s="264" t="str">
        <f>$B$26</f>
        <v>月</v>
      </c>
      <c r="APK26" s="660"/>
      <c r="APL26" s="661"/>
      <c r="APM26" s="660"/>
      <c r="APN26" s="661"/>
      <c r="APO26" s="662" t="str">
        <f>IFERROR(IF(OR(APJ26="日",APJ26="祝",APJ26=0,APK26=""),"　",MAX(IF(AND(APK26&lt;=APO14,APM26&gt;APP14),APP14-APO14,IF(AND(APK26&gt;APO14,APM26&lt;=APP14),APM26-APK26,IF(AND(APK26&lt;=APO14,APM26&lt;=APP14),APM26-APO14,IF(AND(APK26&gt;APO14,APM26&gt;APP14),APP14-APK26,0)))),0)),0)</f>
        <v>　</v>
      </c>
      <c r="APP26" s="663"/>
      <c r="APQ26" s="664"/>
      <c r="APR26" s="662" t="str">
        <f>IFERROR(IF(OR(APJ26="日",APJ26="祝",APJ26=0,APK26=""),"　",MAX(IF(AND(APK26&gt;APU14,APM26&gt;APS14),0,IF(AND(APK26&lt;=APU14,APK26&gt;APR14,APM26&gt;APS14),APU14-APK26,IF(AND(APK26&lt;=APU14,APK26&lt;=APR14,APM26&gt;APS14),APU14-APR14,IF(AND(APK26&gt;APR14,APM26&lt;=APS14),APM26-APK26,IF(AND(APK26&lt;=APR14,APM26&lt;=APS14),APM26-APR14,0))))),0)),0)</f>
        <v>　</v>
      </c>
      <c r="APS26" s="663"/>
      <c r="APT26" s="664"/>
      <c r="APU26" s="662" t="str">
        <f>IFERROR(IF(OR(APJ26="日",APJ26="祝",APJ26=0,APK26=""),"　",MAX(IF(AND(APK26&lt;=APU14,APM26&gt;APV14),APV14-APU14,IF(APM26&lt;=APV14,0,IF(AND(APK26&gt;APU14,APM26&gt;APV14),APV14-APK26,0))),0)),0)</f>
        <v>　</v>
      </c>
      <c r="APV26" s="663"/>
      <c r="APW26" s="664"/>
      <c r="APX26" s="662" t="str">
        <f>IFERROR(IF(OR(APJ26="日",APJ26="祝",APJ26=0,APK26=""),"　",MAX(IF(APK26&gt;APX14,APM26-APK26,IF(APK26&lt;=APX14,APM26-APX14,0)),0)),0)</f>
        <v>　</v>
      </c>
      <c r="APY26" s="663"/>
      <c r="APZ26" s="664"/>
      <c r="AQA26" s="662" t="str">
        <f>IFERROR(IF(OR(APJ26="日",APJ26="祝",APJ26=0,APK26=""),"　",MAX(IF(AND(APK26&lt;=AQA14,APM26&gt;AQB14),AQB14-AQA14,IF(AND(APK26&gt;AQA14,APM26&lt;=AQB14),APM26-APK26,IF(AND(APK26&lt;=AQA14,APM26&lt;=AQB14),APM26-AQA14,IF(AND(APK26&gt;AQA14,APM26&gt;AQB14),AQB14-APK26,0)))),0)),0)</f>
        <v>　</v>
      </c>
      <c r="AQB26" s="663"/>
      <c r="AQC26" s="664"/>
      <c r="AQD26" s="662" t="str">
        <f>IFERROR(IF(OR(APJ26="日",APJ26="祝",APJ26=0,APK26=""),"　",MAX(IF(AND(APK26&gt;AQG14,APM26&gt;AQE14),0,IF(AND(APK26&lt;=AQG14,APK26&gt;AQD14,APM26&gt;AQE14),AQG14-APK26,IF(AND(APK26&lt;=AQG14,APK26&lt;=AQD14,APM26&gt;AQE14),AQG14-AQD14,IF(AND(APK26&gt;AQD14,APM26&lt;=AQE14),APM26-APK26,IF(AND(APK26&lt;=AQD14,APM26&lt;=AQE14),APM26-AQD14,0))))),0)),0)</f>
        <v>　</v>
      </c>
      <c r="AQE26" s="663"/>
      <c r="AQF26" s="664"/>
      <c r="AQG26" s="662" t="str">
        <f>IFERROR(IF(OR(APJ26="日",APJ26="祝",APJ26=0,APK26=""),"　",MAX(IF(AND(APK26&lt;=AQG14,APM26&gt;AQH14),AQH14-AQG14,IF(APM26&lt;=AQH14,0,IF(AND(APK26&gt;AQG14,APM26&gt;AQH14),AQH14-APK26,0))),0)),0)</f>
        <v>　</v>
      </c>
      <c r="AQH26" s="663"/>
      <c r="AQI26" s="664"/>
      <c r="AQJ26" s="662" t="str">
        <f t="shared" si="20"/>
        <v>　</v>
      </c>
      <c r="AQK26" s="663"/>
      <c r="AQL26" s="664"/>
      <c r="AQM26" s="665" t="str">
        <f>IF(AQP26="×",TIME(0,0,0),IF(AQZ4="非常勤",APO26,AQA26))</f>
        <v>　</v>
      </c>
      <c r="AQN26" s="666"/>
      <c r="AQO26" s="667"/>
      <c r="AQP26" s="265"/>
      <c r="AQQ26" s="665" t="str">
        <f>IF(AQT26="×",TIME(0,0,0),IF(AQZ4="非常勤",APR26,AQD26))</f>
        <v>　</v>
      </c>
      <c r="AQR26" s="666"/>
      <c r="AQS26" s="667"/>
      <c r="AQT26" s="265"/>
      <c r="AQU26" s="665" t="str">
        <f>IF(AQX26="×",TIME(0,0,0),IF(AQZ4="非常勤",APU26,AQG26))</f>
        <v>　</v>
      </c>
      <c r="AQV26" s="666"/>
      <c r="AQW26" s="667"/>
      <c r="AQX26" s="265"/>
      <c r="AQY26" s="665" t="str">
        <f>IF(ARB26="×",TIME(0,0,0),IF(AQZ4="非常勤",APX26,AQJ26))</f>
        <v>　</v>
      </c>
      <c r="AQZ26" s="666"/>
      <c r="ARA26" s="667"/>
      <c r="ARB26" s="265"/>
      <c r="ARC26" s="720"/>
      <c r="ARD26" s="720"/>
      <c r="ARE26" s="668"/>
      <c r="ARF26" s="670"/>
      <c r="ARG26" s="669"/>
      <c r="ARH26" s="671"/>
      <c r="ARI26" s="672"/>
      <c r="ARJ26" s="672"/>
      <c r="ARK26" s="673"/>
      <c r="ARL26" s="263">
        <f>$A$26</f>
        <v>12</v>
      </c>
      <c r="ARM26" s="264" t="str">
        <f>$B$26</f>
        <v>月</v>
      </c>
      <c r="ARN26" s="660"/>
      <c r="ARO26" s="661"/>
      <c r="ARP26" s="660"/>
      <c r="ARQ26" s="661"/>
      <c r="ARR26" s="662" t="str">
        <f>IFERROR(IF(OR(ARM26="日",ARM26="祝",ARM26=0,ARN26=""),"　",MAX(IF(AND(ARN26&lt;=ARR14,ARP26&gt;ARS14),ARS14-ARR14,IF(AND(ARN26&gt;ARR14,ARP26&lt;=ARS14),ARP26-ARN26,IF(AND(ARN26&lt;=ARR14,ARP26&lt;=ARS14),ARP26-ARR14,IF(AND(ARN26&gt;ARR14,ARP26&gt;ARS14),ARS14-ARN26,0)))),0)),0)</f>
        <v>　</v>
      </c>
      <c r="ARS26" s="663"/>
      <c r="ART26" s="664"/>
      <c r="ARU26" s="662" t="str">
        <f>IFERROR(IF(OR(ARM26="日",ARM26="祝",ARM26=0,ARN26=""),"　",MAX(IF(AND(ARN26&gt;ARX14,ARP26&gt;ARV14),0,IF(AND(ARN26&lt;=ARX14,ARN26&gt;ARU14,ARP26&gt;ARV14),ARX14-ARN26,IF(AND(ARN26&lt;=ARX14,ARN26&lt;=ARU14,ARP26&gt;ARV14),ARX14-ARU14,IF(AND(ARN26&gt;ARU14,ARP26&lt;=ARV14),ARP26-ARN26,IF(AND(ARN26&lt;=ARU14,ARP26&lt;=ARV14),ARP26-ARU14,0))))),0)),0)</f>
        <v>　</v>
      </c>
      <c r="ARV26" s="663"/>
      <c r="ARW26" s="664"/>
      <c r="ARX26" s="662" t="str">
        <f>IFERROR(IF(OR(ARM26="日",ARM26="祝",ARM26=0,ARN26=""),"　",MAX(IF(AND(ARN26&lt;=ARX14,ARP26&gt;ARY14),ARY14-ARX14,IF(ARP26&lt;=ARY14,0,IF(AND(ARN26&gt;ARX14,ARP26&gt;ARY14),ARY14-ARN26,0))),0)),0)</f>
        <v>　</v>
      </c>
      <c r="ARY26" s="663"/>
      <c r="ARZ26" s="664"/>
      <c r="ASA26" s="662" t="str">
        <f>IFERROR(IF(OR(ARM26="日",ARM26="祝",ARM26=0,ARN26=""),"　",MAX(IF(ARN26&gt;ASA14,ARP26-ARN26,IF(ARN26&lt;=ASA14,ARP26-ASA14,0)),0)),0)</f>
        <v>　</v>
      </c>
      <c r="ASB26" s="663"/>
      <c r="ASC26" s="664"/>
      <c r="ASD26" s="662" t="str">
        <f>IFERROR(IF(OR(ARM26="日",ARM26="祝",ARM26=0,ARN26=""),"　",MAX(IF(AND(ARN26&lt;=ASD14,ARP26&gt;ASE14),ASE14-ASD14,IF(AND(ARN26&gt;ASD14,ARP26&lt;=ASE14),ARP26-ARN26,IF(AND(ARN26&lt;=ASD14,ARP26&lt;=ASE14),ARP26-ASD14,IF(AND(ARN26&gt;ASD14,ARP26&gt;ASE14),ASE14-ARN26,0)))),0)),0)</f>
        <v>　</v>
      </c>
      <c r="ASE26" s="663"/>
      <c r="ASF26" s="664"/>
      <c r="ASG26" s="662" t="str">
        <f>IFERROR(IF(OR(ARM26="日",ARM26="祝",ARM26=0,ARN26=""),"　",MAX(IF(AND(ARN26&gt;ASJ14,ARP26&gt;ASH14),0,IF(AND(ARN26&lt;=ASJ14,ARN26&gt;ASG14,ARP26&gt;ASH14),ASJ14-ARN26,IF(AND(ARN26&lt;=ASJ14,ARN26&lt;=ASG14,ARP26&gt;ASH14),ASJ14-ASG14,IF(AND(ARN26&gt;ASG14,ARP26&lt;=ASH14),ARP26-ARN26,IF(AND(ARN26&lt;=ASG14,ARP26&lt;=ASH14),ARP26-ASG14,0))))),0)),0)</f>
        <v>　</v>
      </c>
      <c r="ASH26" s="663"/>
      <c r="ASI26" s="664"/>
      <c r="ASJ26" s="662" t="str">
        <f>IFERROR(IF(OR(ARM26="日",ARM26="祝",ARM26=0,ARN26=""),"　",MAX(IF(AND(ARN26&lt;=ASJ14,ARP26&gt;ASK14),ASK14-ASJ14,IF(ARP26&lt;=ASK14,0,IF(AND(ARN26&gt;ASJ14,ARP26&gt;ASK14),ASK14-ARN26,0))),0)),0)</f>
        <v>　</v>
      </c>
      <c r="ASK26" s="663"/>
      <c r="ASL26" s="664"/>
      <c r="ASM26" s="662" t="str">
        <f t="shared" si="21"/>
        <v>　</v>
      </c>
      <c r="ASN26" s="663"/>
      <c r="ASO26" s="664"/>
      <c r="ASP26" s="665" t="str">
        <f>IF(ASS26="×",TIME(0,0,0),IF(ATC4="非常勤",ARR26,ASD26))</f>
        <v>　</v>
      </c>
      <c r="ASQ26" s="666"/>
      <c r="ASR26" s="667"/>
      <c r="ASS26" s="265"/>
      <c r="AST26" s="665" t="str">
        <f>IF(ASW26="×",TIME(0,0,0),IF(ATC4="非常勤",ARU26,ASG26))</f>
        <v>　</v>
      </c>
      <c r="ASU26" s="666"/>
      <c r="ASV26" s="667"/>
      <c r="ASW26" s="265"/>
      <c r="ASX26" s="665" t="str">
        <f>IF(ATA26="×",TIME(0,0,0),IF(ATC4="非常勤",ARX26,ASJ26))</f>
        <v>　</v>
      </c>
      <c r="ASY26" s="666"/>
      <c r="ASZ26" s="667"/>
      <c r="ATA26" s="265"/>
      <c r="ATB26" s="665" t="str">
        <f>IF(ATE26="×",TIME(0,0,0),IF(ATC4="非常勤",ASA26,ASM26))</f>
        <v>　</v>
      </c>
      <c r="ATC26" s="666"/>
      <c r="ATD26" s="667"/>
      <c r="ATE26" s="265"/>
      <c r="ATF26" s="720"/>
      <c r="ATG26" s="720"/>
      <c r="ATH26" s="668"/>
      <c r="ATI26" s="670"/>
      <c r="ATJ26" s="669"/>
      <c r="ATK26" s="671"/>
      <c r="ATL26" s="672"/>
      <c r="ATM26" s="672"/>
      <c r="ATN26" s="673"/>
      <c r="ATO26" s="263">
        <f>$A$26</f>
        <v>12</v>
      </c>
      <c r="ATP26" s="264" t="str">
        <f>$B$26</f>
        <v>月</v>
      </c>
      <c r="ATQ26" s="660"/>
      <c r="ATR26" s="661"/>
      <c r="ATS26" s="660"/>
      <c r="ATT26" s="661"/>
      <c r="ATU26" s="662" t="str">
        <f>IFERROR(IF(OR(ATP26="日",ATP26="祝",ATP26=0,ATQ26=""),"　",MAX(IF(AND(ATQ26&lt;=ATU14,ATS26&gt;ATV14),ATV14-ATU14,IF(AND(ATQ26&gt;ATU14,ATS26&lt;=ATV14),ATS26-ATQ26,IF(AND(ATQ26&lt;=ATU14,ATS26&lt;=ATV14),ATS26-ATU14,IF(AND(ATQ26&gt;ATU14,ATS26&gt;ATV14),ATV14-ATQ26,0)))),0)),0)</f>
        <v>　</v>
      </c>
      <c r="ATV26" s="663"/>
      <c r="ATW26" s="664"/>
      <c r="ATX26" s="662" t="str">
        <f>IFERROR(IF(OR(ATP26="日",ATP26="祝",ATP26=0,ATQ26=""),"　",MAX(IF(AND(ATQ26&gt;AUA14,ATS26&gt;ATY14),0,IF(AND(ATQ26&lt;=AUA14,ATQ26&gt;ATX14,ATS26&gt;ATY14),AUA14-ATQ26,IF(AND(ATQ26&lt;=AUA14,ATQ26&lt;=ATX14,ATS26&gt;ATY14),AUA14-ATX14,IF(AND(ATQ26&gt;ATX14,ATS26&lt;=ATY14),ATS26-ATQ26,IF(AND(ATQ26&lt;=ATX14,ATS26&lt;=ATY14),ATS26-ATX14,0))))),0)),0)</f>
        <v>　</v>
      </c>
      <c r="ATY26" s="663"/>
      <c r="ATZ26" s="664"/>
      <c r="AUA26" s="662" t="str">
        <f>IFERROR(IF(OR(ATP26="日",ATP26="祝",ATP26=0,ATQ26=""),"　",MAX(IF(AND(ATQ26&lt;=AUA14,ATS26&gt;AUB14),AUB14-AUA14,IF(ATS26&lt;=AUB14,0,IF(AND(ATQ26&gt;AUA14,ATS26&gt;AUB14),AUB14-ATQ26,0))),0)),0)</f>
        <v>　</v>
      </c>
      <c r="AUB26" s="663"/>
      <c r="AUC26" s="664"/>
      <c r="AUD26" s="662" t="str">
        <f>IFERROR(IF(OR(ATP26="日",ATP26="祝",ATP26=0,ATQ26=""),"　",MAX(IF(ATQ26&gt;AUD14,ATS26-ATQ26,IF(ATQ26&lt;=AUD14,ATS26-AUD14,0)),0)),0)</f>
        <v>　</v>
      </c>
      <c r="AUE26" s="663"/>
      <c r="AUF26" s="664"/>
      <c r="AUG26" s="662" t="str">
        <f>IFERROR(IF(OR(ATP26="日",ATP26="祝",ATP26=0,ATQ26=""),"　",MAX(IF(AND(ATQ26&lt;=AUG14,ATS26&gt;AUH14),AUH14-AUG14,IF(AND(ATQ26&gt;AUG14,ATS26&lt;=AUH14),ATS26-ATQ26,IF(AND(ATQ26&lt;=AUG14,ATS26&lt;=AUH14),ATS26-AUG14,IF(AND(ATQ26&gt;AUG14,ATS26&gt;AUH14),AUH14-ATQ26,0)))),0)),0)</f>
        <v>　</v>
      </c>
      <c r="AUH26" s="663"/>
      <c r="AUI26" s="664"/>
      <c r="AUJ26" s="662" t="str">
        <f>IFERROR(IF(OR(ATP26="日",ATP26="祝",ATP26=0,ATQ26=""),"　",MAX(IF(AND(ATQ26&gt;AUM14,ATS26&gt;AUK14),0,IF(AND(ATQ26&lt;=AUM14,ATQ26&gt;AUJ14,ATS26&gt;AUK14),AUM14-ATQ26,IF(AND(ATQ26&lt;=AUM14,ATQ26&lt;=AUJ14,ATS26&gt;AUK14),AUM14-AUJ14,IF(AND(ATQ26&gt;AUJ14,ATS26&lt;=AUK14),ATS26-ATQ26,IF(AND(ATQ26&lt;=AUJ14,ATS26&lt;=AUK14),ATS26-AUJ14,0))))),0)),0)</f>
        <v>　</v>
      </c>
      <c r="AUK26" s="663"/>
      <c r="AUL26" s="664"/>
      <c r="AUM26" s="662" t="str">
        <f>IFERROR(IF(OR(ATP26="日",ATP26="祝",ATP26=0,ATQ26=""),"　",MAX(IF(AND(ATQ26&lt;=AUM14,ATS26&gt;AUN14),AUN14-AUM14,IF(ATS26&lt;=AUN14,0,IF(AND(ATQ26&gt;AUM14,ATS26&gt;AUN14),AUN14-ATQ26,0))),0)),0)</f>
        <v>　</v>
      </c>
      <c r="AUN26" s="663"/>
      <c r="AUO26" s="664"/>
      <c r="AUP26" s="662" t="str">
        <f t="shared" si="22"/>
        <v>　</v>
      </c>
      <c r="AUQ26" s="663"/>
      <c r="AUR26" s="664"/>
      <c r="AUS26" s="665" t="str">
        <f>IF(AUV26="×",TIME(0,0,0),IF(AVF4="非常勤",ATU26,AUG26))</f>
        <v>　</v>
      </c>
      <c r="AUT26" s="666"/>
      <c r="AUU26" s="667"/>
      <c r="AUV26" s="265"/>
      <c r="AUW26" s="665" t="str">
        <f>IF(AUZ26="×",TIME(0,0,0),IF(AVF4="非常勤",ATX26,AUJ26))</f>
        <v>　</v>
      </c>
      <c r="AUX26" s="666"/>
      <c r="AUY26" s="667"/>
      <c r="AUZ26" s="265"/>
      <c r="AVA26" s="665" t="str">
        <f>IF(AVD26="×",TIME(0,0,0),IF(AVF4="非常勤",AUA26,AUM26))</f>
        <v>　</v>
      </c>
      <c r="AVB26" s="666"/>
      <c r="AVC26" s="667"/>
      <c r="AVD26" s="265"/>
      <c r="AVE26" s="665" t="str">
        <f>IF(AVH26="×",TIME(0,0,0),IF(AVF4="非常勤",AUD26,AUP26))</f>
        <v>　</v>
      </c>
      <c r="AVF26" s="666"/>
      <c r="AVG26" s="667"/>
      <c r="AVH26" s="265"/>
      <c r="AVI26" s="668"/>
      <c r="AVJ26" s="669"/>
      <c r="AVK26" s="668"/>
      <c r="AVL26" s="670"/>
      <c r="AVM26" s="669"/>
      <c r="AVN26" s="671"/>
      <c r="AVO26" s="672"/>
      <c r="AVP26" s="672"/>
      <c r="AVQ26" s="673"/>
      <c r="AVR26" s="263">
        <f>$A$26</f>
        <v>12</v>
      </c>
      <c r="AVS26" s="264" t="str">
        <f>$B$26</f>
        <v>月</v>
      </c>
      <c r="AVT26" s="660"/>
      <c r="AVU26" s="661"/>
      <c r="AVV26" s="660"/>
      <c r="AVW26" s="661"/>
      <c r="AVX26" s="662" t="str">
        <f>IFERROR(IF(OR(AVS26="日",AVS26="祝",AVS26=0,AVT26=""),"　",MAX(IF(AND(AVT26&lt;=AVX14,AVV26&gt;AVY14),AVY14-AVX14,IF(AND(AVT26&gt;AVX14,AVV26&lt;=AVY14),AVV26-AVT26,IF(AND(AVT26&lt;=AVX14,AVV26&lt;=AVY14),AVV26-AVX14,IF(AND(AVT26&gt;AVX14,AVV26&gt;AVY14),AVY14-AVT26,0)))),0)),0)</f>
        <v>　</v>
      </c>
      <c r="AVY26" s="663"/>
      <c r="AVZ26" s="664"/>
      <c r="AWA26" s="662" t="str">
        <f>IFERROR(IF(OR(AVS26="日",AVS26="祝",AVS26=0,AVT26=""),"　",MAX(IF(AND(AVT26&gt;AWD14,AVV26&gt;AWB14),0,IF(AND(AVT26&lt;=AWD14,AVT26&gt;AWA14,AVV26&gt;AWB14),AWD14-AVT26,IF(AND(AVT26&lt;=AWD14,AVT26&lt;=AWA14,AVV26&gt;AWB14),AWD14-AWA14,IF(AND(AVT26&gt;AWA14,AVV26&lt;=AWB14),AVV26-AVT26,IF(AND(AVT26&lt;=AWA14,AVV26&lt;=AWB14),AVV26-AWA14,0))))),0)),0)</f>
        <v>　</v>
      </c>
      <c r="AWB26" s="663"/>
      <c r="AWC26" s="664"/>
      <c r="AWD26" s="662" t="str">
        <f>IFERROR(IF(OR(AVS26="日",AVS26="祝",AVS26=0,AVT26=""),"　",MAX(IF(AND(AVT26&lt;=AWD14,AVV26&gt;AWE14),AWE14-AWD14,IF(AVV26&lt;=AWE14,0,IF(AND(AVT26&gt;AWD14,AVV26&gt;AWE14),AWE14-AVT26,0))),0)),0)</f>
        <v>　</v>
      </c>
      <c r="AWE26" s="663"/>
      <c r="AWF26" s="664"/>
      <c r="AWG26" s="662" t="str">
        <f>IFERROR(IF(OR(AVS26="日",AVS26="祝",AVS26=0,AVT26=""),"　",MAX(IF(AVT26&gt;AWG14,AVV26-AVT26,IF(AVT26&lt;=AWG14,AVV26-AWG14,0)),0)),0)</f>
        <v>　</v>
      </c>
      <c r="AWH26" s="663"/>
      <c r="AWI26" s="664"/>
      <c r="AWJ26" s="662" t="str">
        <f>IFERROR(IF(OR(AVS26="日",AVS26="祝",AVS26=0,AVT26=""),"　",MAX(IF(AND(AVT26&lt;=AWJ14,AVV26&gt;AWK14),AWK14-AWJ14,IF(AND(AVT26&gt;AWJ14,AVV26&lt;=AWK14),AVV26-AVT26,IF(AND(AVT26&lt;=AWJ14,AVV26&lt;=AWK14),AVV26-AWJ14,IF(AND(AVT26&gt;AWJ14,AVV26&gt;AWK14),AWK14-AVT26,0)))),0)),0)</f>
        <v>　</v>
      </c>
      <c r="AWK26" s="663"/>
      <c r="AWL26" s="664"/>
      <c r="AWM26" s="662" t="str">
        <f>IFERROR(IF(OR(AVS26="日",AVS26="祝",AVS26=0,AVT26=""),"　",MAX(IF(AND(AVT26&gt;AWP14,AVV26&gt;AWN14),0,IF(AND(AVT26&lt;=AWP14,AVT26&gt;AWM14,AVV26&gt;AWN14),AWP14-AVT26,IF(AND(AVT26&lt;=AWP14,AVT26&lt;=AWM14,AVV26&gt;AWN14),AWP14-AWM14,IF(AND(AVT26&gt;AWM14,AVV26&lt;=AWN14),AVV26-AVT26,IF(AND(AVT26&lt;=AWM14,AVV26&lt;=AWN14),AVV26-AWM14,0))))),0)),0)</f>
        <v>　</v>
      </c>
      <c r="AWN26" s="663"/>
      <c r="AWO26" s="664"/>
      <c r="AWP26" s="662" t="str">
        <f>IFERROR(IF(OR(AVS26="日",AVS26="祝",AVS26=0,AVT26=""),"　",MAX(IF(AND(AVT26&lt;=AWP14,AVV26&gt;AWQ14),AWQ14-AWP14,IF(AVV26&lt;=AWQ14,0,IF(AND(AVT26&gt;AWP14,AVV26&gt;AWQ14),AWQ14-AVT26,0))),0)),0)</f>
        <v>　</v>
      </c>
      <c r="AWQ26" s="663"/>
      <c r="AWR26" s="664"/>
      <c r="AWS26" s="662" t="str">
        <f t="shared" si="23"/>
        <v>　</v>
      </c>
      <c r="AWT26" s="663"/>
      <c r="AWU26" s="664"/>
      <c r="AWV26" s="665" t="str">
        <f>IF(AWY26="×",TIME(0,0,0),IF(AXI4="非常勤",AVX26,AWJ26))</f>
        <v>　</v>
      </c>
      <c r="AWW26" s="666"/>
      <c r="AWX26" s="667"/>
      <c r="AWY26" s="265"/>
      <c r="AWZ26" s="665" t="str">
        <f>IF(AXC26="×",TIME(0,0,0),IF(AXI4="非常勤",AWA26,AWM26))</f>
        <v>　</v>
      </c>
      <c r="AXA26" s="666"/>
      <c r="AXB26" s="667"/>
      <c r="AXC26" s="265"/>
      <c r="AXD26" s="665" t="str">
        <f>IF(AXG26="×",TIME(0,0,0),IF(AXI4="非常勤",AWD26,AWP26))</f>
        <v>　</v>
      </c>
      <c r="AXE26" s="666"/>
      <c r="AXF26" s="667"/>
      <c r="AXG26" s="265"/>
      <c r="AXH26" s="665" t="str">
        <f>IF(AXK26="×",TIME(0,0,0),IF(AXI4="非常勤",AWG26,AWS26))</f>
        <v>　</v>
      </c>
      <c r="AXI26" s="666"/>
      <c r="AXJ26" s="667"/>
      <c r="AXK26" s="265"/>
      <c r="AXL26" s="668"/>
      <c r="AXM26" s="669"/>
      <c r="AXN26" s="668"/>
      <c r="AXO26" s="670"/>
      <c r="AXP26" s="669"/>
      <c r="AXQ26" s="671"/>
      <c r="AXR26" s="672"/>
      <c r="AXS26" s="672"/>
      <c r="AXT26" s="673"/>
      <c r="AXU26" s="263">
        <f>$A$26</f>
        <v>12</v>
      </c>
      <c r="AXV26" s="264" t="str">
        <f>$B$26</f>
        <v>月</v>
      </c>
      <c r="AXW26" s="660"/>
      <c r="AXX26" s="661"/>
      <c r="AXY26" s="660"/>
      <c r="AXZ26" s="661"/>
      <c r="AYA26" s="662" t="str">
        <f>IFERROR(IF(OR(AXV26="日",AXV26="祝",AXV26=0,AXW26=""),"　",MAX(IF(AND(AXW26&lt;=AYA14,AXY26&gt;AYB14),AYB14-AYA14,IF(AND(AXW26&gt;AYA14,AXY26&lt;=AYB14),AXY26-AXW26,IF(AND(AXW26&lt;=AYA14,AXY26&lt;=AYB14),AXY26-AYA14,IF(AND(AXW26&gt;AYA14,AXY26&gt;AYB14),AYB14-AXW26,0)))),0)),0)</f>
        <v>　</v>
      </c>
      <c r="AYB26" s="663"/>
      <c r="AYC26" s="664"/>
      <c r="AYD26" s="662" t="str">
        <f>IFERROR(IF(OR(AXV26="日",AXV26="祝",AXV26=0,AXW26=""),"　",MAX(IF(AND(AXW26&gt;AYG14,AXY26&gt;AYE14),0,IF(AND(AXW26&lt;=AYG14,AXW26&gt;AYD14,AXY26&gt;AYE14),AYG14-AXW26,IF(AND(AXW26&lt;=AYG14,AXW26&lt;=AYD14,AXY26&gt;AYE14),AYG14-AYD14,IF(AND(AXW26&gt;AYD14,AXY26&lt;=AYE14),AXY26-AXW26,IF(AND(AXW26&lt;=AYD14,AXY26&lt;=AYE14),AXY26-AYD14,0))))),0)),0)</f>
        <v>　</v>
      </c>
      <c r="AYE26" s="663"/>
      <c r="AYF26" s="664"/>
      <c r="AYG26" s="662" t="str">
        <f>IFERROR(IF(OR(AXV26="日",AXV26="祝",AXV26=0,AXW26=""),"　",MAX(IF(AND(AXW26&lt;=AYG14,AXY26&gt;AYH14),AYH14-AYG14,IF(AXY26&lt;=AYH14,0,IF(AND(AXW26&gt;AYG14,AXY26&gt;AYH14),AYH14-AXW26,0))),0)),0)</f>
        <v>　</v>
      </c>
      <c r="AYH26" s="663"/>
      <c r="AYI26" s="664"/>
      <c r="AYJ26" s="662" t="str">
        <f>IFERROR(IF(OR(AXV26="日",AXV26="祝",AXV26=0,AXW26=""),"　",MAX(IF(AXW26&gt;AYJ14,AXY26-AXW26,IF(AXW26&lt;=AYJ14,AXY26-AYJ14,0)),0)),0)</f>
        <v>　</v>
      </c>
      <c r="AYK26" s="663"/>
      <c r="AYL26" s="664"/>
      <c r="AYM26" s="662" t="str">
        <f>IFERROR(IF(OR(AXV26="日",AXV26="祝",AXV26=0,AXW26=""),"　",MAX(IF(AND(AXW26&lt;=AYM14,AXY26&gt;AYN14),AYN14-AYM14,IF(AND(AXW26&gt;AYM14,AXY26&lt;=AYN14),AXY26-AXW26,IF(AND(AXW26&lt;=AYM14,AXY26&lt;=AYN14),AXY26-AYM14,IF(AND(AXW26&gt;AYM14,AXY26&gt;AYN14),AYN14-AXW26,0)))),0)),0)</f>
        <v>　</v>
      </c>
      <c r="AYN26" s="663"/>
      <c r="AYO26" s="664"/>
      <c r="AYP26" s="662" t="str">
        <f>IFERROR(IF(OR(AXV26="日",AXV26="祝",AXV26=0,AXW26=""),"　",MAX(IF(AND(AXW26&gt;AYS14,AXY26&gt;AYQ14),0,IF(AND(AXW26&lt;=AYS14,AXW26&gt;AYP14,AXY26&gt;AYQ14),AYS14-AXW26,IF(AND(AXW26&lt;=AYS14,AXW26&lt;=AYP14,AXY26&gt;AYQ14),AYS14-AYP14,IF(AND(AXW26&gt;AYP14,AXY26&lt;=AYQ14),AXY26-AXW26,IF(AND(AXW26&lt;=AYP14,AXY26&lt;=AYQ14),AXY26-AYP14,0))))),0)),0)</f>
        <v>　</v>
      </c>
      <c r="AYQ26" s="663"/>
      <c r="AYR26" s="664"/>
      <c r="AYS26" s="662" t="str">
        <f>IFERROR(IF(OR(AXV26="日",AXV26="祝",AXV26=0,AXW26=""),"　",MAX(IF(AND(AXW26&lt;=AYS14,AXY26&gt;AYT14),AYT14-AYS14,IF(AXY26&lt;=AYT14,0,IF(AND(AXW26&gt;AYS14,AXY26&gt;AYT14),AYT14-AXW26,0))),0)),0)</f>
        <v>　</v>
      </c>
      <c r="AYT26" s="663"/>
      <c r="AYU26" s="664"/>
      <c r="AYV26" s="662" t="str">
        <f t="shared" si="24"/>
        <v>　</v>
      </c>
      <c r="AYW26" s="663"/>
      <c r="AYX26" s="664"/>
      <c r="AYY26" s="665" t="str">
        <f>IF(AZB26="×",TIME(0,0,0),IF(AZL4="非常勤",AYA26,AYM26))</f>
        <v>　</v>
      </c>
      <c r="AYZ26" s="666"/>
      <c r="AZA26" s="667"/>
      <c r="AZB26" s="265"/>
      <c r="AZC26" s="665" t="str">
        <f>IF(AZF26="×",TIME(0,0,0),IF(AZL4="非常勤",AYD26,AYP26))</f>
        <v>　</v>
      </c>
      <c r="AZD26" s="666"/>
      <c r="AZE26" s="667"/>
      <c r="AZF26" s="265"/>
      <c r="AZG26" s="665" t="str">
        <f>IF(AZJ26="×",TIME(0,0,0),IF(AZL4="非常勤",AYG26,AYS26))</f>
        <v>　</v>
      </c>
      <c r="AZH26" s="666"/>
      <c r="AZI26" s="667"/>
      <c r="AZJ26" s="265"/>
      <c r="AZK26" s="665" t="str">
        <f>IF(AZN26="×",TIME(0,0,0),IF(AZL4="非常勤",AYJ26,AYV26))</f>
        <v>　</v>
      </c>
      <c r="AZL26" s="666"/>
      <c r="AZM26" s="667"/>
      <c r="AZN26" s="265"/>
      <c r="AZO26" s="668"/>
      <c r="AZP26" s="669"/>
      <c r="AZQ26" s="668"/>
      <c r="AZR26" s="670"/>
      <c r="AZS26" s="669"/>
      <c r="AZT26" s="671"/>
      <c r="AZU26" s="672"/>
      <c r="AZV26" s="672"/>
      <c r="AZW26" s="673"/>
      <c r="AZX26" s="263">
        <f>$A$26</f>
        <v>12</v>
      </c>
      <c r="AZY26" s="264" t="str">
        <f>$B$26</f>
        <v>月</v>
      </c>
      <c r="AZZ26" s="660"/>
      <c r="BAA26" s="661"/>
      <c r="BAB26" s="660"/>
      <c r="BAC26" s="661"/>
      <c r="BAD26" s="662" t="str">
        <f>IFERROR(IF(OR(AZY26="日",AZY26="祝",AZY26=0,AZZ26=""),"　",MAX(IF(AND(AZZ26&lt;=BAD14,BAB26&gt;BAE14),BAE14-BAD14,IF(AND(AZZ26&gt;BAD14,BAB26&lt;=BAE14),BAB26-AZZ26,IF(AND(AZZ26&lt;=BAD14,BAB26&lt;=BAE14),BAB26-BAD14,IF(AND(AZZ26&gt;BAD14,BAB26&gt;BAE14),BAE14-AZZ26,0)))),0)),0)</f>
        <v>　</v>
      </c>
      <c r="BAE26" s="663"/>
      <c r="BAF26" s="664"/>
      <c r="BAG26" s="662" t="str">
        <f>IFERROR(IF(OR(AZY26="日",AZY26="祝",AZY26=0,AZZ26=""),"　",MAX(IF(AND(AZZ26&gt;BAJ14,BAB26&gt;BAH14),0,IF(AND(AZZ26&lt;=BAJ14,AZZ26&gt;BAG14,BAB26&gt;BAH14),BAJ14-AZZ26,IF(AND(AZZ26&lt;=BAJ14,AZZ26&lt;=BAG14,BAB26&gt;BAH14),BAJ14-BAG14,IF(AND(AZZ26&gt;BAG14,BAB26&lt;=BAH14),BAB26-AZZ26,IF(AND(AZZ26&lt;=BAG14,BAB26&lt;=BAH14),BAB26-BAG14,0))))),0)),0)</f>
        <v>　</v>
      </c>
      <c r="BAH26" s="663"/>
      <c r="BAI26" s="664"/>
      <c r="BAJ26" s="662" t="str">
        <f>IFERROR(IF(OR(AZY26="日",AZY26="祝",AZY26=0,AZZ26=""),"　",MAX(IF(AND(AZZ26&lt;=BAJ14,BAB26&gt;BAK14),BAK14-BAJ14,IF(BAB26&lt;=BAK14,0,IF(AND(AZZ26&gt;BAJ14,BAB26&gt;BAK14),BAK14-AZZ26,0))),0)),0)</f>
        <v>　</v>
      </c>
      <c r="BAK26" s="663"/>
      <c r="BAL26" s="664"/>
      <c r="BAM26" s="662" t="str">
        <f>IFERROR(IF(OR(AZY26="日",AZY26="祝",AZY26=0,AZZ26=""),"　",MAX(IF(AZZ26&gt;BAM14,BAB26-AZZ26,IF(AZZ26&lt;=BAM14,BAB26-BAM14,0)),0)),0)</f>
        <v>　</v>
      </c>
      <c r="BAN26" s="663"/>
      <c r="BAO26" s="664"/>
      <c r="BAP26" s="662" t="str">
        <f>IFERROR(IF(OR(AZY26="日",AZY26="祝",AZY26=0,AZZ26=""),"　",MAX(IF(AND(AZZ26&lt;=BAP14,BAB26&gt;BAQ14),BAQ14-BAP14,IF(AND(AZZ26&gt;BAP14,BAB26&lt;=BAQ14),BAB26-AZZ26,IF(AND(AZZ26&lt;=BAP14,BAB26&lt;=BAQ14),BAB26-BAP14,IF(AND(AZZ26&gt;BAP14,BAB26&gt;BAQ14),BAQ14-AZZ26,0)))),0)),0)</f>
        <v>　</v>
      </c>
      <c r="BAQ26" s="663"/>
      <c r="BAR26" s="664"/>
      <c r="BAS26" s="662" t="str">
        <f>IFERROR(IF(OR(AZY26="日",AZY26="祝",AZY26=0,AZZ26=""),"　",MAX(IF(AND(AZZ26&gt;BAV14,BAB26&gt;BAT14),0,IF(AND(AZZ26&lt;=BAV14,AZZ26&gt;BAS14,BAB26&gt;BAT14),BAV14-AZZ26,IF(AND(AZZ26&lt;=BAV14,AZZ26&lt;=BAS14,BAB26&gt;BAT14),BAV14-BAS14,IF(AND(AZZ26&gt;BAS14,BAB26&lt;=BAT14),BAB26-AZZ26,IF(AND(AZZ26&lt;=BAS14,BAB26&lt;=BAT14),BAB26-BAS14,0))))),0)),0)</f>
        <v>　</v>
      </c>
      <c r="BAT26" s="663"/>
      <c r="BAU26" s="664"/>
      <c r="BAV26" s="662" t="str">
        <f>IFERROR(IF(OR(AZY26="日",AZY26="祝",AZY26=0,AZZ26=""),"　",MAX(IF(AND(AZZ26&lt;=BAV14,BAB26&gt;BAW14),BAW14-BAV14,IF(BAB26&lt;=BAW14,0,IF(AND(AZZ26&gt;BAV14,BAB26&gt;BAW14),BAW14-AZZ26,0))),0)),0)</f>
        <v>　</v>
      </c>
      <c r="BAW26" s="663"/>
      <c r="BAX26" s="664"/>
      <c r="BAY26" s="662" t="str">
        <f t="shared" si="25"/>
        <v>　</v>
      </c>
      <c r="BAZ26" s="663"/>
      <c r="BBA26" s="664"/>
      <c r="BBB26" s="665" t="str">
        <f>IF(BBE26="×",TIME(0,0,0),IF(BBO4="非常勤",BAD26,BAP26))</f>
        <v>　</v>
      </c>
      <c r="BBC26" s="666"/>
      <c r="BBD26" s="667"/>
      <c r="BBE26" s="265"/>
      <c r="BBF26" s="665" t="str">
        <f>IF(BBI26="×",TIME(0,0,0),IF(BBO4="非常勤",BAG26,BAS26))</f>
        <v>　</v>
      </c>
      <c r="BBG26" s="666"/>
      <c r="BBH26" s="667"/>
      <c r="BBI26" s="265"/>
      <c r="BBJ26" s="665" t="str">
        <f>IF(BBM26="×",TIME(0,0,0),IF(BBO4="非常勤",BAJ26,BAV26))</f>
        <v>　</v>
      </c>
      <c r="BBK26" s="666"/>
      <c r="BBL26" s="667"/>
      <c r="BBM26" s="265"/>
      <c r="BBN26" s="665" t="str">
        <f>IF(BBQ26="×",TIME(0,0,0),IF(BBO4="非常勤",BAM26,BAY26))</f>
        <v>　</v>
      </c>
      <c r="BBO26" s="666"/>
      <c r="BBP26" s="667"/>
      <c r="BBQ26" s="265"/>
      <c r="BBR26" s="668"/>
      <c r="BBS26" s="669"/>
      <c r="BBT26" s="668"/>
      <c r="BBU26" s="670"/>
      <c r="BBV26" s="669"/>
      <c r="BBW26" s="671"/>
      <c r="BBX26" s="672"/>
      <c r="BBY26" s="672"/>
      <c r="BBZ26" s="673"/>
      <c r="BCA26" s="263">
        <f>$A$26</f>
        <v>12</v>
      </c>
      <c r="BCB26" s="264" t="str">
        <f>$B$26</f>
        <v>月</v>
      </c>
      <c r="BCC26" s="660"/>
      <c r="BCD26" s="661"/>
      <c r="BCE26" s="660"/>
      <c r="BCF26" s="661"/>
      <c r="BCG26" s="662" t="str">
        <f>IFERROR(IF(OR(BCB26="日",BCB26="祝",BCB26=0,BCC26=""),"　",MAX(IF(AND(BCC26&lt;=BCG14,BCE26&gt;BCH14),BCH14-BCG14,IF(AND(BCC26&gt;BCG14,BCE26&lt;=BCH14),BCE26-BCC26,IF(AND(BCC26&lt;=BCG14,BCE26&lt;=BCH14),BCE26-BCG14,IF(AND(BCC26&gt;BCG14,BCE26&gt;BCH14),BCH14-BCC26,0)))),0)),0)</f>
        <v>　</v>
      </c>
      <c r="BCH26" s="663"/>
      <c r="BCI26" s="664"/>
      <c r="BCJ26" s="662" t="str">
        <f>IFERROR(IF(OR(BCB26="日",BCB26="祝",BCB26=0,BCC26=""),"　",MAX(IF(AND(BCC26&gt;BCM14,BCE26&gt;BCK14),0,IF(AND(BCC26&lt;=BCM14,BCC26&gt;BCJ14,BCE26&gt;BCK14),BCM14-BCC26,IF(AND(BCC26&lt;=BCM14,BCC26&lt;=BCJ14,BCE26&gt;BCK14),BCM14-BCJ14,IF(AND(BCC26&gt;BCJ14,BCE26&lt;=BCK14),BCE26-BCC26,IF(AND(BCC26&lt;=BCJ14,BCE26&lt;=BCK14),BCE26-BCJ14,0))))),0)),0)</f>
        <v>　</v>
      </c>
      <c r="BCK26" s="663"/>
      <c r="BCL26" s="664"/>
      <c r="BCM26" s="662" t="str">
        <f>IFERROR(IF(OR(BCB26="日",BCB26="祝",BCB26=0,BCC26=""),"　",MAX(IF(AND(BCC26&lt;=BCM14,BCE26&gt;BCN14),BCN14-BCM14,IF(BCE26&lt;=BCN14,0,IF(AND(BCC26&gt;BCM14,BCE26&gt;BCN14),BCN14-BCC26,0))),0)),0)</f>
        <v>　</v>
      </c>
      <c r="BCN26" s="663"/>
      <c r="BCO26" s="664"/>
      <c r="BCP26" s="662" t="str">
        <f>IFERROR(IF(OR(BCB26="日",BCB26="祝",BCB26=0,BCC26=""),"　",MAX(IF(BCC26&gt;BCP14,BCE26-BCC26,IF(BCC26&lt;=BCP14,BCE26-BCP14,0)),0)),0)</f>
        <v>　</v>
      </c>
      <c r="BCQ26" s="663"/>
      <c r="BCR26" s="664"/>
      <c r="BCS26" s="662" t="str">
        <f>IFERROR(IF(OR(BCB26="日",BCB26="祝",BCB26=0,BCC26=""),"　",MAX(IF(AND(BCC26&lt;=BCS14,BCE26&gt;BCT14),BCT14-BCS14,IF(AND(BCC26&gt;BCS14,BCE26&lt;=BCT14),BCE26-BCC26,IF(AND(BCC26&lt;=BCS14,BCE26&lt;=BCT14),BCE26-BCS14,IF(AND(BCC26&gt;BCS14,BCE26&gt;BCT14),BCT14-BCC26,0)))),0)),0)</f>
        <v>　</v>
      </c>
      <c r="BCT26" s="663"/>
      <c r="BCU26" s="664"/>
      <c r="BCV26" s="662" t="str">
        <f>IFERROR(IF(OR(BCB26="日",BCB26="祝",BCB26=0,BCC26=""),"　",MAX(IF(AND(BCC26&gt;BCY14,BCE26&gt;BCW14),0,IF(AND(BCC26&lt;=BCY14,BCC26&gt;BCV14,BCE26&gt;BCW14),BCY14-BCC26,IF(AND(BCC26&lt;=BCY14,BCC26&lt;=BCV14,BCE26&gt;BCW14),BCY14-BCV14,IF(AND(BCC26&gt;BCV14,BCE26&lt;=BCW14),BCE26-BCC26,IF(AND(BCC26&lt;=BCV14,BCE26&lt;=BCW14),BCE26-BCV14,0))))),0)),0)</f>
        <v>　</v>
      </c>
      <c r="BCW26" s="663"/>
      <c r="BCX26" s="664"/>
      <c r="BCY26" s="662" t="str">
        <f>IFERROR(IF(OR(BCB26="日",BCB26="祝",BCB26=0,BCC26=""),"　",MAX(IF(AND(BCC26&lt;=BCY14,BCE26&gt;BCZ14),BCZ14-BCY14,IF(BCE26&lt;=BCZ14,0,IF(AND(BCC26&gt;BCY14,BCE26&gt;BCZ14),BCZ14-BCC26,0))),0)),0)</f>
        <v>　</v>
      </c>
      <c r="BCZ26" s="663"/>
      <c r="BDA26" s="664"/>
      <c r="BDB26" s="662" t="str">
        <f t="shared" si="26"/>
        <v>　</v>
      </c>
      <c r="BDC26" s="663"/>
      <c r="BDD26" s="664"/>
      <c r="BDE26" s="665" t="str">
        <f>IF(BDH26="×",TIME(0,0,0),IF(BDR4="非常勤",BCG26,BCS26))</f>
        <v>　</v>
      </c>
      <c r="BDF26" s="666"/>
      <c r="BDG26" s="667"/>
      <c r="BDH26" s="265"/>
      <c r="BDI26" s="665" t="str">
        <f>IF(BDL26="×",TIME(0,0,0),IF(BDR4="非常勤",BCJ26,BCV26))</f>
        <v>　</v>
      </c>
      <c r="BDJ26" s="666"/>
      <c r="BDK26" s="667"/>
      <c r="BDL26" s="265"/>
      <c r="BDM26" s="665" t="str">
        <f>IF(BDP26="×",TIME(0,0,0),IF(BDR4="非常勤",BCM26,BCY26))</f>
        <v>　</v>
      </c>
      <c r="BDN26" s="666"/>
      <c r="BDO26" s="667"/>
      <c r="BDP26" s="265"/>
      <c r="BDQ26" s="665" t="str">
        <f>IF(BDT26="×",TIME(0,0,0),IF(BDR4="非常勤",BCP26,BDB26))</f>
        <v>　</v>
      </c>
      <c r="BDR26" s="666"/>
      <c r="BDS26" s="667"/>
      <c r="BDT26" s="265"/>
      <c r="BDU26" s="668"/>
      <c r="BDV26" s="669"/>
      <c r="BDW26" s="668"/>
      <c r="BDX26" s="670"/>
      <c r="BDY26" s="669"/>
      <c r="BDZ26" s="671"/>
      <c r="BEA26" s="672"/>
      <c r="BEB26" s="672"/>
      <c r="BEC26" s="673"/>
      <c r="BED26" s="263">
        <f>$A$26</f>
        <v>12</v>
      </c>
      <c r="BEE26" s="264" t="str">
        <f>$B$26</f>
        <v>月</v>
      </c>
      <c r="BEF26" s="660"/>
      <c r="BEG26" s="661"/>
      <c r="BEH26" s="660"/>
      <c r="BEI26" s="661"/>
      <c r="BEJ26" s="662" t="str">
        <f>IFERROR(IF(OR(BEE26="日",BEE26="祝",BEE26=0,BEF26=""),"　",MAX(IF(AND(BEF26&lt;=BEJ14,BEH26&gt;BEK14),BEK14-BEJ14,IF(AND(BEF26&gt;BEJ14,BEH26&lt;=BEK14),BEH26-BEF26,IF(AND(BEF26&lt;=BEJ14,BEH26&lt;=BEK14),BEH26-BEJ14,IF(AND(BEF26&gt;BEJ14,BEH26&gt;BEK14),BEK14-BEF26,0)))),0)),0)</f>
        <v>　</v>
      </c>
      <c r="BEK26" s="663"/>
      <c r="BEL26" s="664"/>
      <c r="BEM26" s="662" t="str">
        <f>IFERROR(IF(OR(BEE26="日",BEE26="祝",BEE26=0,BEF26=""),"　",MAX(IF(AND(BEF26&gt;BEP14,BEH26&gt;BEN14),0,IF(AND(BEF26&lt;=BEP14,BEF26&gt;BEM14,BEH26&gt;BEN14),BEP14-BEF26,IF(AND(BEF26&lt;=BEP14,BEF26&lt;=BEM14,BEH26&gt;BEN14),BEP14-BEM14,IF(AND(BEF26&gt;BEM14,BEH26&lt;=BEN14),BEH26-BEF26,IF(AND(BEF26&lt;=BEM14,BEH26&lt;=BEN14),BEH26-BEM14,0))))),0)),0)</f>
        <v>　</v>
      </c>
      <c r="BEN26" s="663"/>
      <c r="BEO26" s="664"/>
      <c r="BEP26" s="662" t="str">
        <f>IFERROR(IF(OR(BEE26="日",BEE26="祝",BEE26=0,BEF26=""),"　",MAX(IF(AND(BEF26&lt;=BEP14,BEH26&gt;BEQ14),BEQ14-BEP14,IF(BEH26&lt;=BEQ14,0,IF(AND(BEF26&gt;BEP14,BEH26&gt;BEQ14),BEQ14-BEF26,0))),0)),0)</f>
        <v>　</v>
      </c>
      <c r="BEQ26" s="663"/>
      <c r="BER26" s="664"/>
      <c r="BES26" s="662" t="str">
        <f>IFERROR(IF(OR(BEE26="日",BEE26="祝",BEE26=0,BEF26=""),"　",MAX(IF(BEF26&gt;BES14,BEH26-BEF26,IF(BEF26&lt;=BES14,BEH26-BES14,0)),0)),0)</f>
        <v>　</v>
      </c>
      <c r="BET26" s="663"/>
      <c r="BEU26" s="664"/>
      <c r="BEV26" s="662" t="str">
        <f>IFERROR(IF(OR(BEE26="日",BEE26="祝",BEE26=0,BEF26=""),"　",MAX(IF(AND(BEF26&lt;=BEV14,BEH26&gt;BEW14),BEW14-BEV14,IF(AND(BEF26&gt;BEV14,BEH26&lt;=BEW14),BEH26-BEF26,IF(AND(BEF26&lt;=BEV14,BEH26&lt;=BEW14),BEH26-BEV14,IF(AND(BEF26&gt;BEV14,BEH26&gt;BEW14),BEW14-BEF26,0)))),0)),0)</f>
        <v>　</v>
      </c>
      <c r="BEW26" s="663"/>
      <c r="BEX26" s="664"/>
      <c r="BEY26" s="662" t="str">
        <f>IFERROR(IF(OR(BEE26="日",BEE26="祝",BEE26=0,BEF26=""),"　",MAX(IF(AND(BEF26&gt;BFB14,BEH26&gt;BEZ14),0,IF(AND(BEF26&lt;=BFB14,BEF26&gt;BEY14,BEH26&gt;BEZ14),BFB14-BEF26,IF(AND(BEF26&lt;=BFB14,BEF26&lt;=BEY14,BEH26&gt;BEZ14),BFB14-BEY14,IF(AND(BEF26&gt;BEY14,BEH26&lt;=BEZ14),BEH26-BEF26,IF(AND(BEF26&lt;=BEY14,BEH26&lt;=BEZ14),BEH26-BEY14,0))))),0)),0)</f>
        <v>　</v>
      </c>
      <c r="BEZ26" s="663"/>
      <c r="BFA26" s="664"/>
      <c r="BFB26" s="662" t="str">
        <f>IFERROR(IF(OR(BEE26="日",BEE26="祝",BEE26=0,BEF26=""),"　",MAX(IF(AND(BEF26&lt;=BFB14,BEH26&gt;BFC14),BFC14-BFB14,IF(BEH26&lt;=BFC14,0,IF(AND(BEF26&gt;BFB14,BEH26&gt;BFC14),BFC14-BEF26,0))),0)),0)</f>
        <v>　</v>
      </c>
      <c r="BFC26" s="663"/>
      <c r="BFD26" s="664"/>
      <c r="BFE26" s="662" t="str">
        <f t="shared" si="27"/>
        <v>　</v>
      </c>
      <c r="BFF26" s="663"/>
      <c r="BFG26" s="664"/>
      <c r="BFH26" s="665" t="str">
        <f>IF(BFK26="×",TIME(0,0,0),IF(BFU4="非常勤",BEJ26,BEV26))</f>
        <v>　</v>
      </c>
      <c r="BFI26" s="666"/>
      <c r="BFJ26" s="667"/>
      <c r="BFK26" s="265"/>
      <c r="BFL26" s="665" t="str">
        <f>IF(BFO26="×",TIME(0,0,0),IF(BFU4="非常勤",BEM26,BEY26))</f>
        <v>　</v>
      </c>
      <c r="BFM26" s="666"/>
      <c r="BFN26" s="667"/>
      <c r="BFO26" s="265"/>
      <c r="BFP26" s="665" t="str">
        <f>IF(BFS26="×",TIME(0,0,0),IF(BFU4="非常勤",BEP26,BFB26))</f>
        <v>　</v>
      </c>
      <c r="BFQ26" s="666"/>
      <c r="BFR26" s="667"/>
      <c r="BFS26" s="265"/>
      <c r="BFT26" s="665" t="str">
        <f>IF(BFW26="×",TIME(0,0,0),IF(BFU4="非常勤",BES26,BFE26))</f>
        <v>　</v>
      </c>
      <c r="BFU26" s="666"/>
      <c r="BFV26" s="667"/>
      <c r="BFW26" s="265"/>
      <c r="BFX26" s="668"/>
      <c r="BFY26" s="669"/>
      <c r="BFZ26" s="668"/>
      <c r="BGA26" s="670"/>
      <c r="BGB26" s="669"/>
      <c r="BGC26" s="671"/>
      <c r="BGD26" s="672"/>
      <c r="BGE26" s="672"/>
      <c r="BGF26" s="673"/>
      <c r="BGG26" s="263">
        <f>$A$26</f>
        <v>12</v>
      </c>
      <c r="BGH26" s="264" t="str">
        <f>$B$26</f>
        <v>月</v>
      </c>
      <c r="BGI26" s="660"/>
      <c r="BGJ26" s="661"/>
      <c r="BGK26" s="660"/>
      <c r="BGL26" s="661"/>
      <c r="BGM26" s="662" t="str">
        <f>IFERROR(IF(OR(BGH26="日",BGH26="祝",BGH26=0,BGI26=""),"　",MAX(IF(AND(BGI26&lt;=BGM14,BGK26&gt;BGN14),BGN14-BGM14,IF(AND(BGI26&gt;BGM14,BGK26&lt;=BGN14),BGK26-BGI26,IF(AND(BGI26&lt;=BGM14,BGK26&lt;=BGN14),BGK26-BGM14,IF(AND(BGI26&gt;BGM14,BGK26&gt;BGN14),BGN14-BGI26,0)))),0)),0)</f>
        <v>　</v>
      </c>
      <c r="BGN26" s="663"/>
      <c r="BGO26" s="664"/>
      <c r="BGP26" s="662" t="str">
        <f>IFERROR(IF(OR(BGH26="日",BGH26="祝",BGH26=0,BGI26=""),"　",MAX(IF(AND(BGI26&gt;BGS14,BGK26&gt;BGQ14),0,IF(AND(BGI26&lt;=BGS14,BGI26&gt;BGP14,BGK26&gt;BGQ14),BGS14-BGI26,IF(AND(BGI26&lt;=BGS14,BGI26&lt;=BGP14,BGK26&gt;BGQ14),BGS14-BGP14,IF(AND(BGI26&gt;BGP14,BGK26&lt;=BGQ14),BGK26-BGI26,IF(AND(BGI26&lt;=BGP14,BGK26&lt;=BGQ14),BGK26-BGP14,0))))),0)),0)</f>
        <v>　</v>
      </c>
      <c r="BGQ26" s="663"/>
      <c r="BGR26" s="664"/>
      <c r="BGS26" s="662" t="str">
        <f>IFERROR(IF(OR(BGH26="日",BGH26="祝",BGH26=0,BGI26=""),"　",MAX(IF(AND(BGI26&lt;=BGS14,BGK26&gt;BGT14),BGT14-BGS14,IF(BGK26&lt;=BGT14,0,IF(AND(BGI26&gt;BGS14,BGK26&gt;BGT14),BGT14-BGI26,0))),0)),0)</f>
        <v>　</v>
      </c>
      <c r="BGT26" s="663"/>
      <c r="BGU26" s="664"/>
      <c r="BGV26" s="662" t="str">
        <f>IFERROR(IF(OR(BGH26="日",BGH26="祝",BGH26=0,BGI26=""),"　",MAX(IF(BGI26&gt;BGV14,BGK26-BGI26,IF(BGI26&lt;=BGV14,BGK26-BGV14,0)),0)),0)</f>
        <v>　</v>
      </c>
      <c r="BGW26" s="663"/>
      <c r="BGX26" s="664"/>
      <c r="BGY26" s="662" t="str">
        <f>IFERROR(IF(OR(BGH26="日",BGH26="祝",BGH26=0,BGI26=""),"　",MAX(IF(AND(BGI26&lt;=BGY14,BGK26&gt;BGZ14),BGZ14-BGY14,IF(AND(BGI26&gt;BGY14,BGK26&lt;=BGZ14),BGK26-BGI26,IF(AND(BGI26&lt;=BGY14,BGK26&lt;=BGZ14),BGK26-BGY14,IF(AND(BGI26&gt;BGY14,BGK26&gt;BGZ14),BGZ14-BGI26,0)))),0)),0)</f>
        <v>　</v>
      </c>
      <c r="BGZ26" s="663"/>
      <c r="BHA26" s="664"/>
      <c r="BHB26" s="662" t="str">
        <f>IFERROR(IF(OR(BGH26="日",BGH26="祝",BGH26=0,BGI26=""),"　",MAX(IF(AND(BGI26&gt;BHE14,BGK26&gt;BHC14),0,IF(AND(BGI26&lt;=BHE14,BGI26&gt;BHB14,BGK26&gt;BHC14),BHE14-BGI26,IF(AND(BGI26&lt;=BHE14,BGI26&lt;=BHB14,BGK26&gt;BHC14),BHE14-BHB14,IF(AND(BGI26&gt;BHB14,BGK26&lt;=BHC14),BGK26-BGI26,IF(AND(BGI26&lt;=BHB14,BGK26&lt;=BHC14),BGK26-BHB14,0))))),0)),0)</f>
        <v>　</v>
      </c>
      <c r="BHC26" s="663"/>
      <c r="BHD26" s="664"/>
      <c r="BHE26" s="662" t="str">
        <f>IFERROR(IF(OR(BGH26="日",BGH26="祝",BGH26=0,BGI26=""),"　",MAX(IF(AND(BGI26&lt;=BHE14,BGK26&gt;BHF14),BHF14-BHE14,IF(BGK26&lt;=BHF14,0,IF(AND(BGI26&gt;BHE14,BGK26&gt;BHF14),BHF14-BGI26,0))),0)),0)</f>
        <v>　</v>
      </c>
      <c r="BHF26" s="663"/>
      <c r="BHG26" s="664"/>
      <c r="BHH26" s="662" t="str">
        <f t="shared" si="28"/>
        <v>　</v>
      </c>
      <c r="BHI26" s="663"/>
      <c r="BHJ26" s="664"/>
      <c r="BHK26" s="665" t="str">
        <f>IF(BHN26="×",TIME(0,0,0),IF(BHX4="非常勤",BGM26,BGY26))</f>
        <v>　</v>
      </c>
      <c r="BHL26" s="666"/>
      <c r="BHM26" s="667"/>
      <c r="BHN26" s="265"/>
      <c r="BHO26" s="665" t="str">
        <f>IF(BHR26="×",TIME(0,0,0),IF(BHX4="非常勤",BGP26,BHB26))</f>
        <v>　</v>
      </c>
      <c r="BHP26" s="666"/>
      <c r="BHQ26" s="667"/>
      <c r="BHR26" s="265"/>
      <c r="BHS26" s="665" t="str">
        <f>IF(BHV26="×",TIME(0,0,0),IF(BHX4="非常勤",BGS26,BHE26))</f>
        <v>　</v>
      </c>
      <c r="BHT26" s="666"/>
      <c r="BHU26" s="667"/>
      <c r="BHV26" s="265"/>
      <c r="BHW26" s="665" t="str">
        <f>IF(BHZ26="×",TIME(0,0,0),IF(BHX4="非常勤",BGV26,BHH26))</f>
        <v>　</v>
      </c>
      <c r="BHX26" s="666"/>
      <c r="BHY26" s="667"/>
      <c r="BHZ26" s="265"/>
      <c r="BIA26" s="668"/>
      <c r="BIB26" s="669"/>
      <c r="BIC26" s="668"/>
      <c r="BID26" s="670"/>
      <c r="BIE26" s="669"/>
      <c r="BIF26" s="671"/>
      <c r="BIG26" s="672"/>
      <c r="BIH26" s="672"/>
      <c r="BII26" s="673"/>
      <c r="BIJ26" s="263">
        <f>$A$26</f>
        <v>12</v>
      </c>
      <c r="BIK26" s="264" t="str">
        <f>$B$26</f>
        <v>月</v>
      </c>
      <c r="BIL26" s="660"/>
      <c r="BIM26" s="661"/>
      <c r="BIN26" s="660"/>
      <c r="BIO26" s="661"/>
      <c r="BIP26" s="662" t="str">
        <f>IFERROR(IF(OR(BIK26="日",BIK26="祝",BIK26=0,BIL26=""),"　",MAX(IF(AND(BIL26&lt;=BIP14,BIN26&gt;BIQ14),BIQ14-BIP14,IF(AND(BIL26&gt;BIP14,BIN26&lt;=BIQ14),BIN26-BIL26,IF(AND(BIL26&lt;=BIP14,BIN26&lt;=BIQ14),BIN26-BIP14,IF(AND(BIL26&gt;BIP14,BIN26&gt;BIQ14),BIQ14-BIL26,0)))),0)),0)</f>
        <v>　</v>
      </c>
      <c r="BIQ26" s="663"/>
      <c r="BIR26" s="664"/>
      <c r="BIS26" s="662" t="str">
        <f>IFERROR(IF(OR(BIK26="日",BIK26="祝",BIK26=0,BIL26=""),"　",MAX(IF(AND(BIL26&gt;BIV14,BIN26&gt;BIT14),0,IF(AND(BIL26&lt;=BIV14,BIL26&gt;BIS14,BIN26&gt;BIT14),BIV14-BIL26,IF(AND(BIL26&lt;=BIV14,BIL26&lt;=BIS14,BIN26&gt;BIT14),BIV14-BIS14,IF(AND(BIL26&gt;BIS14,BIN26&lt;=BIT14),BIN26-BIL26,IF(AND(BIL26&lt;=BIS14,BIN26&lt;=BIT14),BIN26-BIS14,0))))),0)),0)</f>
        <v>　</v>
      </c>
      <c r="BIT26" s="663"/>
      <c r="BIU26" s="664"/>
      <c r="BIV26" s="662" t="str">
        <f>IFERROR(IF(OR(BIK26="日",BIK26="祝",BIK26=0,BIL26=""),"　",MAX(IF(AND(BIL26&lt;=BIV14,BIN26&gt;BIW14),BIW14-BIV14,IF(BIN26&lt;=BIW14,0,IF(AND(BIL26&gt;BIV14,BIN26&gt;BIW14),BIW14-BIL26,0))),0)),0)</f>
        <v>　</v>
      </c>
      <c r="BIW26" s="663"/>
      <c r="BIX26" s="664"/>
      <c r="BIY26" s="662" t="str">
        <f>IFERROR(IF(OR(BIK26="日",BIK26="祝",BIK26=0,BIL26=""),"　",MAX(IF(BIL26&gt;BIY14,BIN26-BIL26,IF(BIL26&lt;=BIY14,BIN26-BIY14,0)),0)),0)</f>
        <v>　</v>
      </c>
      <c r="BIZ26" s="663"/>
      <c r="BJA26" s="664"/>
      <c r="BJB26" s="662" t="str">
        <f>IFERROR(IF(OR(BIK26="日",BIK26="祝",BIK26=0,BIL26=""),"　",MAX(IF(AND(BIL26&lt;=BJB14,BIN26&gt;BJC14),BJC14-BJB14,IF(AND(BIL26&gt;BJB14,BIN26&lt;=BJC14),BIN26-BIL26,IF(AND(BIL26&lt;=BJB14,BIN26&lt;=BJC14),BIN26-BJB14,IF(AND(BIL26&gt;BJB14,BIN26&gt;BJC14),BJC14-BIL26,0)))),0)),0)</f>
        <v>　</v>
      </c>
      <c r="BJC26" s="663"/>
      <c r="BJD26" s="664"/>
      <c r="BJE26" s="662" t="str">
        <f>IFERROR(IF(OR(BIK26="日",BIK26="祝",BIK26=0,BIL26=""),"　",MAX(IF(AND(BIL26&gt;BJH14,BIN26&gt;BJF14),0,IF(AND(BIL26&lt;=BJH14,BIL26&gt;BJE14,BIN26&gt;BJF14),BJH14-BIL26,IF(AND(BIL26&lt;=BJH14,BIL26&lt;=BJE14,BIN26&gt;BJF14),BJH14-BJE14,IF(AND(BIL26&gt;BJE14,BIN26&lt;=BJF14),BIN26-BIL26,IF(AND(BIL26&lt;=BJE14,BIN26&lt;=BJF14),BIN26-BJE14,0))))),0)),0)</f>
        <v>　</v>
      </c>
      <c r="BJF26" s="663"/>
      <c r="BJG26" s="664"/>
      <c r="BJH26" s="662" t="str">
        <f>IFERROR(IF(OR(BIK26="日",BIK26="祝",BIK26=0,BIL26=""),"　",MAX(IF(AND(BIL26&lt;=BJH14,BIN26&gt;BJI14),BJI14-BJH14,IF(BIN26&lt;=BJI14,0,IF(AND(BIL26&gt;BJH14,BIN26&gt;BJI14),BJI14-BIL26,0))),0)),0)</f>
        <v>　</v>
      </c>
      <c r="BJI26" s="663"/>
      <c r="BJJ26" s="664"/>
      <c r="BJK26" s="662" t="str">
        <f t="shared" si="29"/>
        <v>　</v>
      </c>
      <c r="BJL26" s="663"/>
      <c r="BJM26" s="664"/>
      <c r="BJN26" s="665" t="str">
        <f>IF(BJQ26="×",TIME(0,0,0),IF(BKA4="非常勤",BIP26,BJB26))</f>
        <v>　</v>
      </c>
      <c r="BJO26" s="666"/>
      <c r="BJP26" s="667"/>
      <c r="BJQ26" s="265"/>
      <c r="BJR26" s="665" t="str">
        <f>IF(BJU26="×",TIME(0,0,0),IF(BKA4="非常勤",BIS26,BJE26))</f>
        <v>　</v>
      </c>
      <c r="BJS26" s="666"/>
      <c r="BJT26" s="667"/>
      <c r="BJU26" s="265"/>
      <c r="BJV26" s="665" t="str">
        <f>IF(BJY26="×",TIME(0,0,0),IF(BKA4="非常勤",BIV26,BJH26))</f>
        <v>　</v>
      </c>
      <c r="BJW26" s="666"/>
      <c r="BJX26" s="667"/>
      <c r="BJY26" s="265"/>
      <c r="BJZ26" s="665" t="str">
        <f>IF(BKC26="×",TIME(0,0,0),IF(BKA4="非常勤",BIY26,BJK26))</f>
        <v>　</v>
      </c>
      <c r="BKA26" s="666"/>
      <c r="BKB26" s="667"/>
      <c r="BKC26" s="265"/>
      <c r="BKD26" s="668"/>
      <c r="BKE26" s="669"/>
      <c r="BKF26" s="668"/>
      <c r="BKG26" s="670"/>
      <c r="BKH26" s="669"/>
      <c r="BKI26" s="671"/>
      <c r="BKJ26" s="672"/>
      <c r="BKK26" s="672"/>
      <c r="BKL26" s="673"/>
      <c r="BKM26" s="263">
        <f>$A$26</f>
        <v>12</v>
      </c>
      <c r="BKN26" s="264" t="str">
        <f>$B$26</f>
        <v>月</v>
      </c>
      <c r="BKO26" s="660"/>
      <c r="BKP26" s="661"/>
      <c r="BKQ26" s="660"/>
      <c r="BKR26" s="661"/>
      <c r="BKS26" s="662" t="str">
        <f>IFERROR(IF(OR(BKN26="日",BKN26="祝",BKN26=0,BKO26=""),"　",MAX(IF(AND(BKO26&lt;=BKS14,BKQ26&gt;BKT14),BKT14-BKS14,IF(AND(BKO26&gt;BKS14,BKQ26&lt;=BKT14),BKQ26-BKO26,IF(AND(BKO26&lt;=BKS14,BKQ26&lt;=BKT14),BKQ26-BKS14,IF(AND(BKO26&gt;BKS14,BKQ26&gt;BKT14),BKT14-BKO26,0)))),0)),0)</f>
        <v>　</v>
      </c>
      <c r="BKT26" s="663"/>
      <c r="BKU26" s="664"/>
      <c r="BKV26" s="662" t="str">
        <f>IFERROR(IF(OR(BKN26="日",BKN26="祝",BKN26=0,BKO26=""),"　",MAX(IF(AND(BKO26&gt;BKY14,BKQ26&gt;BKW14),0,IF(AND(BKO26&lt;=BKY14,BKO26&gt;BKV14,BKQ26&gt;BKW14),BKY14-BKO26,IF(AND(BKO26&lt;=BKY14,BKO26&lt;=BKV14,BKQ26&gt;BKW14),BKY14-BKV14,IF(AND(BKO26&gt;BKV14,BKQ26&lt;=BKW14),BKQ26-BKO26,IF(AND(BKO26&lt;=BKV14,BKQ26&lt;=BKW14),BKQ26-BKV14,0))))),0)),0)</f>
        <v>　</v>
      </c>
      <c r="BKW26" s="663"/>
      <c r="BKX26" s="664"/>
      <c r="BKY26" s="662" t="str">
        <f>IFERROR(IF(OR(BKN26="日",BKN26="祝",BKN26=0,BKO26=""),"　",MAX(IF(AND(BKO26&lt;=BKY14,BKQ26&gt;BKZ14),BKZ14-BKY14,IF(BKQ26&lt;=BKZ14,0,IF(AND(BKO26&gt;BKY14,BKQ26&gt;BKZ14),BKZ14-BKO26,0))),0)),0)</f>
        <v>　</v>
      </c>
      <c r="BKZ26" s="663"/>
      <c r="BLA26" s="664"/>
      <c r="BLB26" s="662" t="str">
        <f>IFERROR(IF(OR(BKN26="日",BKN26="祝",BKN26=0,BKO26=""),"　",MAX(IF(BKO26&gt;BLB14,BKQ26-BKO26,IF(BKO26&lt;=BLB14,BKQ26-BLB14,0)),0)),0)</f>
        <v>　</v>
      </c>
      <c r="BLC26" s="663"/>
      <c r="BLD26" s="664"/>
      <c r="BLE26" s="662" t="str">
        <f>IFERROR(IF(OR(BKN26="日",BKN26="祝",BKN26=0,BKO26=""),"　",MAX(IF(AND(BKO26&lt;=BLE14,BKQ26&gt;BLF14),BLF14-BLE14,IF(AND(BKO26&gt;BLE14,BKQ26&lt;=BLF14),BKQ26-BKO26,IF(AND(BKO26&lt;=BLE14,BKQ26&lt;=BLF14),BKQ26-BLE14,IF(AND(BKO26&gt;BLE14,BKQ26&gt;BLF14),BLF14-BKO26,0)))),0)),0)</f>
        <v>　</v>
      </c>
      <c r="BLF26" s="663"/>
      <c r="BLG26" s="664"/>
      <c r="BLH26" s="662" t="str">
        <f>IFERROR(IF(OR(BKN26="日",BKN26="祝",BKN26=0,BKO26=""),"　",MAX(IF(AND(BKO26&gt;BLK14,BKQ26&gt;BLI14),0,IF(AND(BKO26&lt;=BLK14,BKO26&gt;BLH14,BKQ26&gt;BLI14),BLK14-BKO26,IF(AND(BKO26&lt;=BLK14,BKO26&lt;=BLH14,BKQ26&gt;BLI14),BLK14-BLH14,IF(AND(BKO26&gt;BLH14,BKQ26&lt;=BLI14),BKQ26-BKO26,IF(AND(BKO26&lt;=BLH14,BKQ26&lt;=BLI14),BKQ26-BLH14,0))))),0)),0)</f>
        <v>　</v>
      </c>
      <c r="BLI26" s="663"/>
      <c r="BLJ26" s="664"/>
      <c r="BLK26" s="662" t="str">
        <f>IFERROR(IF(OR(BKN26="日",BKN26="祝",BKN26=0,BKO26=""),"　",MAX(IF(AND(BKO26&lt;=BLK14,BKQ26&gt;BLL14),BLL14-BLK14,IF(BKQ26&lt;=BLL14,0,IF(AND(BKO26&gt;BLK14,BKQ26&gt;BLL14),BLL14-BKO26,0))),0)),0)</f>
        <v>　</v>
      </c>
      <c r="BLL26" s="663"/>
      <c r="BLM26" s="664"/>
      <c r="BLN26" s="662" t="str">
        <f t="shared" si="30"/>
        <v>　</v>
      </c>
      <c r="BLO26" s="663"/>
      <c r="BLP26" s="664"/>
      <c r="BLQ26" s="665" t="str">
        <f>IF(BLT26="×",TIME(0,0,0),IF(BMD4="非常勤",BKS26,BLE26))</f>
        <v>　</v>
      </c>
      <c r="BLR26" s="666"/>
      <c r="BLS26" s="667"/>
      <c r="BLT26" s="265"/>
      <c r="BLU26" s="665" t="str">
        <f>IF(BLX26="×",TIME(0,0,0),IF(BMD4="非常勤",BKV26,BLH26))</f>
        <v>　</v>
      </c>
      <c r="BLV26" s="666"/>
      <c r="BLW26" s="667"/>
      <c r="BLX26" s="265"/>
      <c r="BLY26" s="665" t="str">
        <f>IF(BMB26="×",TIME(0,0,0),IF(BMD4="非常勤",BKY26,BLK26))</f>
        <v>　</v>
      </c>
      <c r="BLZ26" s="666"/>
      <c r="BMA26" s="667"/>
      <c r="BMB26" s="265"/>
      <c r="BMC26" s="665" t="str">
        <f>IF(BMF26="×",TIME(0,0,0),IF(BMD4="非常勤",BLB26,BLN26))</f>
        <v>　</v>
      </c>
      <c r="BMD26" s="666"/>
      <c r="BME26" s="667"/>
      <c r="BMF26" s="265"/>
      <c r="BMG26" s="668"/>
      <c r="BMH26" s="669"/>
      <c r="BMI26" s="668"/>
      <c r="BMJ26" s="670"/>
      <c r="BMK26" s="669"/>
      <c r="BML26" s="671"/>
      <c r="BMM26" s="672"/>
      <c r="BMN26" s="672"/>
      <c r="BMO26" s="673"/>
      <c r="BMP26" s="263">
        <f>$A$26</f>
        <v>12</v>
      </c>
      <c r="BMQ26" s="264" t="str">
        <f>$B$26</f>
        <v>月</v>
      </c>
      <c r="BMR26" s="660"/>
      <c r="BMS26" s="661"/>
      <c r="BMT26" s="660"/>
      <c r="BMU26" s="661"/>
      <c r="BMV26" s="662" t="str">
        <f>IFERROR(IF(OR(BMQ26="日",BMQ26="祝",BMQ26=0,BMR26=""),"　",MAX(IF(AND(BMR26&lt;=BMV14,BMT26&gt;BMW14),BMW14-BMV14,IF(AND(BMR26&gt;BMV14,BMT26&lt;=BMW14),BMT26-BMR26,IF(AND(BMR26&lt;=BMV14,BMT26&lt;=BMW14),BMT26-BMV14,IF(AND(BMR26&gt;BMV14,BMT26&gt;BMW14),BMW14-BMR26,0)))),0)),0)</f>
        <v>　</v>
      </c>
      <c r="BMW26" s="663"/>
      <c r="BMX26" s="664"/>
      <c r="BMY26" s="662" t="str">
        <f>IFERROR(IF(OR(BMQ26="日",BMQ26="祝",BMQ26=0,BMR26=""),"　",MAX(IF(AND(BMR26&gt;BNB14,BMT26&gt;BMZ14),0,IF(AND(BMR26&lt;=BNB14,BMR26&gt;BMY14,BMT26&gt;BMZ14),BNB14-BMR26,IF(AND(BMR26&lt;=BNB14,BMR26&lt;=BMY14,BMT26&gt;BMZ14),BNB14-BMY14,IF(AND(BMR26&gt;BMY14,BMT26&lt;=BMZ14),BMT26-BMR26,IF(AND(BMR26&lt;=BMY14,BMT26&lt;=BMZ14),BMT26-BMY14,0))))),0)),0)</f>
        <v>　</v>
      </c>
      <c r="BMZ26" s="663"/>
      <c r="BNA26" s="664"/>
      <c r="BNB26" s="662" t="str">
        <f>IFERROR(IF(OR(BMQ26="日",BMQ26="祝",BMQ26=0,BMR26=""),"　",MAX(IF(AND(BMR26&lt;=BNB14,BMT26&gt;BNC14),BNC14-BNB14,IF(BMT26&lt;=BNC14,0,IF(AND(BMR26&gt;BNB14,BMT26&gt;BNC14),BNC14-BMR26,0))),0)),0)</f>
        <v>　</v>
      </c>
      <c r="BNC26" s="663"/>
      <c r="BND26" s="664"/>
      <c r="BNE26" s="662" t="str">
        <f>IFERROR(IF(OR(BMQ26="日",BMQ26="祝",BMQ26=0,BMR26=""),"　",MAX(IF(BMR26&gt;BNE14,BMT26-BMR26,IF(BMR26&lt;=BNE14,BMT26-BNE14,0)),0)),0)</f>
        <v>　</v>
      </c>
      <c r="BNF26" s="663"/>
      <c r="BNG26" s="664"/>
      <c r="BNH26" s="662" t="str">
        <f>IFERROR(IF(OR(BMQ26="日",BMQ26="祝",BMQ26=0,BMR26=""),"　",MAX(IF(AND(BMR26&lt;=BNH14,BMT26&gt;BNI14),BNI14-BNH14,IF(AND(BMR26&gt;BNH14,BMT26&lt;=BNI14),BMT26-BMR26,IF(AND(BMR26&lt;=BNH14,BMT26&lt;=BNI14),BMT26-BNH14,IF(AND(BMR26&gt;BNH14,BMT26&gt;BNI14),BNI14-BMR26,0)))),0)),0)</f>
        <v>　</v>
      </c>
      <c r="BNI26" s="663"/>
      <c r="BNJ26" s="664"/>
      <c r="BNK26" s="662" t="str">
        <f>IFERROR(IF(OR(BMQ26="日",BMQ26="祝",BMQ26=0,BMR26=""),"　",MAX(IF(AND(BMR26&gt;BNN14,BMT26&gt;BNL14),0,IF(AND(BMR26&lt;=BNN14,BMR26&gt;BNK14,BMT26&gt;BNL14),BNN14-BMR26,IF(AND(BMR26&lt;=BNN14,BMR26&lt;=BNK14,BMT26&gt;BNL14),BNN14-BNK14,IF(AND(BMR26&gt;BNK14,BMT26&lt;=BNL14),BMT26-BMR26,IF(AND(BMR26&lt;=BNK14,BMT26&lt;=BNL14),BMT26-BNK14,0))))),0)),0)</f>
        <v>　</v>
      </c>
      <c r="BNL26" s="663"/>
      <c r="BNM26" s="664"/>
      <c r="BNN26" s="662" t="str">
        <f>IFERROR(IF(OR(BMQ26="日",BMQ26="祝",BMQ26=0,BMR26=""),"　",MAX(IF(AND(BMR26&lt;=BNN14,BMT26&gt;BNO14),BNO14-BNN14,IF(BMT26&lt;=BNO14,0,IF(AND(BMR26&gt;BNN14,BMT26&gt;BNO14),BNO14-BMR26,0))),0)),0)</f>
        <v>　</v>
      </c>
      <c r="BNO26" s="663"/>
      <c r="BNP26" s="664"/>
      <c r="BNQ26" s="662" t="str">
        <f t="shared" si="31"/>
        <v>　</v>
      </c>
      <c r="BNR26" s="663"/>
      <c r="BNS26" s="664"/>
      <c r="BNT26" s="665" t="str">
        <f>IF(BNW26="×",TIME(0,0,0),IF(BOG4="非常勤",BMV26,BNH26))</f>
        <v>　</v>
      </c>
      <c r="BNU26" s="666"/>
      <c r="BNV26" s="667"/>
      <c r="BNW26" s="265"/>
      <c r="BNX26" s="665" t="str">
        <f>IF(BOA26="×",TIME(0,0,0),IF(BOG4="非常勤",BMY26,BNK26))</f>
        <v>　</v>
      </c>
      <c r="BNY26" s="666"/>
      <c r="BNZ26" s="667"/>
      <c r="BOA26" s="265"/>
      <c r="BOB26" s="665" t="str">
        <f>IF(BOE26="×",TIME(0,0,0),IF(BOG4="非常勤",BNB26,BNN26))</f>
        <v>　</v>
      </c>
      <c r="BOC26" s="666"/>
      <c r="BOD26" s="667"/>
      <c r="BOE26" s="265"/>
      <c r="BOF26" s="665" t="str">
        <f>IF(BOI26="×",TIME(0,0,0),IF(BOG4="非常勤",BNE26,BNQ26))</f>
        <v>　</v>
      </c>
      <c r="BOG26" s="666"/>
      <c r="BOH26" s="667"/>
      <c r="BOI26" s="265"/>
      <c r="BOJ26" s="668"/>
      <c r="BOK26" s="669"/>
      <c r="BOL26" s="668"/>
      <c r="BOM26" s="670"/>
      <c r="BON26" s="669"/>
      <c r="BOO26" s="671"/>
      <c r="BOP26" s="672"/>
      <c r="BOQ26" s="672"/>
      <c r="BOR26" s="673"/>
      <c r="BOS26" s="263">
        <f>$A$26</f>
        <v>12</v>
      </c>
      <c r="BOT26" s="264" t="str">
        <f>$B$26</f>
        <v>月</v>
      </c>
      <c r="BOU26" s="660"/>
      <c r="BOV26" s="661"/>
      <c r="BOW26" s="660"/>
      <c r="BOX26" s="661"/>
      <c r="BOY26" s="662" t="str">
        <f>IFERROR(IF(OR(BOT26="日",BOT26="祝",BOT26=0,BOU26=""),"　",MAX(IF(AND(BOU26&lt;=BOY14,BOW26&gt;BOZ14),BOZ14-BOY14,IF(AND(BOU26&gt;BOY14,BOW26&lt;=BOZ14),BOW26-BOU26,IF(AND(BOU26&lt;=BOY14,BOW26&lt;=BOZ14),BOW26-BOY14,IF(AND(BOU26&gt;BOY14,BOW26&gt;BOZ14),BOZ14-BOU26,0)))),0)),0)</f>
        <v>　</v>
      </c>
      <c r="BOZ26" s="663"/>
      <c r="BPA26" s="664"/>
      <c r="BPB26" s="662" t="str">
        <f>IFERROR(IF(OR(BOT26="日",BOT26="祝",BOT26=0,BOU26=""),"　",MAX(IF(AND(BOU26&gt;BPE14,BOW26&gt;BPC14),0,IF(AND(BOU26&lt;=BPE14,BOU26&gt;BPB14,BOW26&gt;BPC14),BPE14-BOU26,IF(AND(BOU26&lt;=BPE14,BOU26&lt;=BPB14,BOW26&gt;BPC14),BPE14-BPB14,IF(AND(BOU26&gt;BPB14,BOW26&lt;=BPC14),BOW26-BOU26,IF(AND(BOU26&lt;=BPB14,BOW26&lt;=BPC14),BOW26-BPB14,0))))),0)),0)</f>
        <v>　</v>
      </c>
      <c r="BPC26" s="663"/>
      <c r="BPD26" s="664"/>
      <c r="BPE26" s="662" t="str">
        <f>IFERROR(IF(OR(BOT26="日",BOT26="祝",BOT26=0,BOU26=""),"　",MAX(IF(AND(BOU26&lt;=BPE14,BOW26&gt;BPF14),BPF14-BPE14,IF(BOW26&lt;=BPF14,0,IF(AND(BOU26&gt;BPE14,BOW26&gt;BPF14),BPF14-BOU26,0))),0)),0)</f>
        <v>　</v>
      </c>
      <c r="BPF26" s="663"/>
      <c r="BPG26" s="664"/>
      <c r="BPH26" s="662" t="str">
        <f>IFERROR(IF(OR(BOT26="日",BOT26="祝",BOT26=0,BOU26=""),"　",MAX(IF(BOU26&gt;BPH14,BOW26-BOU26,IF(BOU26&lt;=BPH14,BOW26-BPH14,0)),0)),0)</f>
        <v>　</v>
      </c>
      <c r="BPI26" s="663"/>
      <c r="BPJ26" s="664"/>
      <c r="BPK26" s="662" t="str">
        <f>IFERROR(IF(OR(BOT26="日",BOT26="祝",BOT26=0,BOU26=""),"　",MAX(IF(AND(BOU26&lt;=BPK14,BOW26&gt;BPL14),BPL14-BPK14,IF(AND(BOU26&gt;BPK14,BOW26&lt;=BPL14),BOW26-BOU26,IF(AND(BOU26&lt;=BPK14,BOW26&lt;=BPL14),BOW26-BPK14,IF(AND(BOU26&gt;BPK14,BOW26&gt;BPL14),BPL14-BOU26,0)))),0)),0)</f>
        <v>　</v>
      </c>
      <c r="BPL26" s="663"/>
      <c r="BPM26" s="664"/>
      <c r="BPN26" s="662" t="str">
        <f>IFERROR(IF(OR(BOT26="日",BOT26="祝",BOT26=0,BOU26=""),"　",MAX(IF(AND(BOU26&gt;BPQ14,BOW26&gt;BPO14),0,IF(AND(BOU26&lt;=BPQ14,BOU26&gt;BPN14,BOW26&gt;BPO14),BPQ14-BOU26,IF(AND(BOU26&lt;=BPQ14,BOU26&lt;=BPN14,BOW26&gt;BPO14),BPQ14-BPN14,IF(AND(BOU26&gt;BPN14,BOW26&lt;=BPO14),BOW26-BOU26,IF(AND(BOU26&lt;=BPN14,BOW26&lt;=BPO14),BOW26-BPN14,0))))),0)),0)</f>
        <v>　</v>
      </c>
      <c r="BPO26" s="663"/>
      <c r="BPP26" s="664"/>
      <c r="BPQ26" s="662" t="str">
        <f>IFERROR(IF(OR(BOT26="日",BOT26="祝",BOT26=0,BOU26=""),"　",MAX(IF(AND(BOU26&lt;=BPQ14,BOW26&gt;BPR14),BPR14-BPQ14,IF(BOW26&lt;=BPR14,0,IF(AND(BOU26&gt;BPQ14,BOW26&gt;BPR14),BPR14-BOU26,0))),0)),0)</f>
        <v>　</v>
      </c>
      <c r="BPR26" s="663"/>
      <c r="BPS26" s="664"/>
      <c r="BPT26" s="662" t="str">
        <f t="shared" si="32"/>
        <v>　</v>
      </c>
      <c r="BPU26" s="663"/>
      <c r="BPV26" s="664"/>
      <c r="BPW26" s="665" t="str">
        <f>IF(BPZ26="×",TIME(0,0,0),IF(BQJ4="非常勤",BOY26,BPK26))</f>
        <v>　</v>
      </c>
      <c r="BPX26" s="666"/>
      <c r="BPY26" s="667"/>
      <c r="BPZ26" s="265"/>
      <c r="BQA26" s="665" t="str">
        <f>IF(BQD26="×",TIME(0,0,0),IF(BQJ4="非常勤",BPB26,BPN26))</f>
        <v>　</v>
      </c>
      <c r="BQB26" s="666"/>
      <c r="BQC26" s="667"/>
      <c r="BQD26" s="265"/>
      <c r="BQE26" s="665" t="str">
        <f>IF(BQH26="×",TIME(0,0,0),IF(BQJ4="非常勤",BPE26,BPQ26))</f>
        <v>　</v>
      </c>
      <c r="BQF26" s="666"/>
      <c r="BQG26" s="667"/>
      <c r="BQH26" s="265"/>
      <c r="BQI26" s="665" t="str">
        <f>IF(BQL26="×",TIME(0,0,0),IF(BQJ4="非常勤",BPH26,BPT26))</f>
        <v>　</v>
      </c>
      <c r="BQJ26" s="666"/>
      <c r="BQK26" s="667"/>
      <c r="BQL26" s="265"/>
      <c r="BQM26" s="668"/>
      <c r="BQN26" s="669"/>
      <c r="BQO26" s="668"/>
      <c r="BQP26" s="670"/>
      <c r="BQQ26" s="669"/>
      <c r="BQR26" s="671"/>
      <c r="BQS26" s="672"/>
      <c r="BQT26" s="672"/>
      <c r="BQU26" s="673"/>
      <c r="BQV26" s="263">
        <f>$A$26</f>
        <v>12</v>
      </c>
      <c r="BQW26" s="264" t="str">
        <f>$B$26</f>
        <v>月</v>
      </c>
      <c r="BQX26" s="660"/>
      <c r="BQY26" s="661"/>
      <c r="BQZ26" s="660"/>
      <c r="BRA26" s="661"/>
      <c r="BRB26" s="662" t="str">
        <f>IFERROR(IF(OR(BQW26="日",BQW26="祝",BQW26=0,BQX26=""),"　",MAX(IF(AND(BQX26&lt;=BRB14,BQZ26&gt;BRC14),BRC14-BRB14,IF(AND(BQX26&gt;BRB14,BQZ26&lt;=BRC14),BQZ26-BQX26,IF(AND(BQX26&lt;=BRB14,BQZ26&lt;=BRC14),BQZ26-BRB14,IF(AND(BQX26&gt;BRB14,BQZ26&gt;BRC14),BRC14-BQX26,0)))),0)),0)</f>
        <v>　</v>
      </c>
      <c r="BRC26" s="663"/>
      <c r="BRD26" s="664"/>
      <c r="BRE26" s="662" t="str">
        <f>IFERROR(IF(OR(BQW26="日",BQW26="祝",BQW26=0,BQX26=""),"　",MAX(IF(AND(BQX26&gt;BRH14,BQZ26&gt;BRF14),0,IF(AND(BQX26&lt;=BRH14,BQX26&gt;BRE14,BQZ26&gt;BRF14),BRH14-BQX26,IF(AND(BQX26&lt;=BRH14,BQX26&lt;=BRE14,BQZ26&gt;BRF14),BRH14-BRE14,IF(AND(BQX26&gt;BRE14,BQZ26&lt;=BRF14),BQZ26-BQX26,IF(AND(BQX26&lt;=BRE14,BQZ26&lt;=BRF14),BQZ26-BRE14,0))))),0)),0)</f>
        <v>　</v>
      </c>
      <c r="BRF26" s="663"/>
      <c r="BRG26" s="664"/>
      <c r="BRH26" s="662" t="str">
        <f>IFERROR(IF(OR(BQW26="日",BQW26="祝",BQW26=0,BQX26=""),"　",MAX(IF(AND(BQX26&lt;=BRH14,BQZ26&gt;BRI14),BRI14-BRH14,IF(BQZ26&lt;=BRI14,0,IF(AND(BQX26&gt;BRH14,BQZ26&gt;BRI14),BRI14-BQX26,0))),0)),0)</f>
        <v>　</v>
      </c>
      <c r="BRI26" s="663"/>
      <c r="BRJ26" s="664"/>
      <c r="BRK26" s="662" t="str">
        <f>IFERROR(IF(OR(BQW26="日",BQW26="祝",BQW26=0,BQX26=""),"　",MAX(IF(BQX26&gt;BRK14,BQZ26-BQX26,IF(BQX26&lt;=BRK14,BQZ26-BRK14,0)),0)),0)</f>
        <v>　</v>
      </c>
      <c r="BRL26" s="663"/>
      <c r="BRM26" s="664"/>
      <c r="BRN26" s="662" t="str">
        <f>IFERROR(IF(OR(BQW26="日",BQW26="祝",BQW26=0,BQX26=""),"　",MAX(IF(AND(BQX26&lt;=BRN14,BQZ26&gt;BRO14),BRO14-BRN14,IF(AND(BQX26&gt;BRN14,BQZ26&lt;=BRO14),BQZ26-BQX26,IF(AND(BQX26&lt;=BRN14,BQZ26&lt;=BRO14),BQZ26-BRN14,IF(AND(BQX26&gt;BRN14,BQZ26&gt;BRO14),BRO14-BQX26,0)))),0)),0)</f>
        <v>　</v>
      </c>
      <c r="BRO26" s="663"/>
      <c r="BRP26" s="664"/>
      <c r="BRQ26" s="662" t="str">
        <f>IFERROR(IF(OR(BQW26="日",BQW26="祝",BQW26=0,BQX26=""),"　",MAX(IF(AND(BQX26&gt;BRT14,BQZ26&gt;BRR14),0,IF(AND(BQX26&lt;=BRT14,BQX26&gt;BRQ14,BQZ26&gt;BRR14),BRT14-BQX26,IF(AND(BQX26&lt;=BRT14,BQX26&lt;=BRQ14,BQZ26&gt;BRR14),BRT14-BRQ14,IF(AND(BQX26&gt;BRQ14,BQZ26&lt;=BRR14),BQZ26-BQX26,IF(AND(BQX26&lt;=BRQ14,BQZ26&lt;=BRR14),BQZ26-BRQ14,0))))),0)),0)</f>
        <v>　</v>
      </c>
      <c r="BRR26" s="663"/>
      <c r="BRS26" s="664"/>
      <c r="BRT26" s="662" t="str">
        <f>IFERROR(IF(OR(BQW26="日",BQW26="祝",BQW26=0,BQX26=""),"　",MAX(IF(AND(BQX26&lt;=BRT14,BQZ26&gt;BRU14),BRU14-BRT14,IF(BQZ26&lt;=BRU14,0,IF(AND(BQX26&gt;BRT14,BQZ26&gt;BRU14),BRU14-BQX26,0))),0)),0)</f>
        <v>　</v>
      </c>
      <c r="BRU26" s="663"/>
      <c r="BRV26" s="664"/>
      <c r="BRW26" s="662" t="str">
        <f t="shared" si="33"/>
        <v>　</v>
      </c>
      <c r="BRX26" s="663"/>
      <c r="BRY26" s="664"/>
      <c r="BRZ26" s="665" t="str">
        <f>IF(BSC26="×",TIME(0,0,0),IF(BSM4="非常勤",BRB26,BRN26))</f>
        <v>　</v>
      </c>
      <c r="BSA26" s="666"/>
      <c r="BSB26" s="667"/>
      <c r="BSC26" s="265"/>
      <c r="BSD26" s="665" t="str">
        <f>IF(BSG26="×",TIME(0,0,0),IF(BSM4="非常勤",BRE26,BRQ26))</f>
        <v>　</v>
      </c>
      <c r="BSE26" s="666"/>
      <c r="BSF26" s="667"/>
      <c r="BSG26" s="265"/>
      <c r="BSH26" s="665" t="str">
        <f>IF(BSK26="×",TIME(0,0,0),IF(BSM4="非常勤",BRH26,BRT26))</f>
        <v>　</v>
      </c>
      <c r="BSI26" s="666"/>
      <c r="BSJ26" s="667"/>
      <c r="BSK26" s="265"/>
      <c r="BSL26" s="665" t="str">
        <f>IF(BSO26="×",TIME(0,0,0),IF(BSM4="非常勤",BRK26,BRW26))</f>
        <v>　</v>
      </c>
      <c r="BSM26" s="666"/>
      <c r="BSN26" s="667"/>
      <c r="BSO26" s="265"/>
      <c r="BSP26" s="668"/>
      <c r="BSQ26" s="669"/>
      <c r="BSR26" s="668"/>
      <c r="BSS26" s="670"/>
      <c r="BST26" s="669"/>
      <c r="BSU26" s="671"/>
      <c r="BSV26" s="672"/>
      <c r="BSW26" s="672"/>
      <c r="BSX26" s="673"/>
      <c r="BSY26" s="263">
        <f>$A$26</f>
        <v>12</v>
      </c>
      <c r="BSZ26" s="264" t="str">
        <f>$B$26</f>
        <v>月</v>
      </c>
      <c r="BTA26" s="660"/>
      <c r="BTB26" s="661"/>
      <c r="BTC26" s="660"/>
      <c r="BTD26" s="661"/>
      <c r="BTE26" s="662" t="str">
        <f>IFERROR(IF(OR(BSZ26="日",BSZ26="祝",BSZ26=0,BTA26=""),"　",MAX(IF(AND(BTA26&lt;=BTE14,BTC26&gt;BTF14),BTF14-BTE14,IF(AND(BTA26&gt;BTE14,BTC26&lt;=BTF14),BTC26-BTA26,IF(AND(BTA26&lt;=BTE14,BTC26&lt;=BTF14),BTC26-BTE14,IF(AND(BTA26&gt;BTE14,BTC26&gt;BTF14),BTF14-BTA26,0)))),0)),0)</f>
        <v>　</v>
      </c>
      <c r="BTF26" s="663"/>
      <c r="BTG26" s="664"/>
      <c r="BTH26" s="662" t="str">
        <f>IFERROR(IF(OR(BSZ26="日",BSZ26="祝",BSZ26=0,BTA26=""),"　",MAX(IF(AND(BTA26&gt;BTK14,BTC26&gt;BTI14),0,IF(AND(BTA26&lt;=BTK14,BTA26&gt;BTH14,BTC26&gt;BTI14),BTK14-BTA26,IF(AND(BTA26&lt;=BTK14,BTA26&lt;=BTH14,BTC26&gt;BTI14),BTK14-BTH14,IF(AND(BTA26&gt;BTH14,BTC26&lt;=BTI14),BTC26-BTA26,IF(AND(BTA26&lt;=BTH14,BTC26&lt;=BTI14),BTC26-BTH14,0))))),0)),0)</f>
        <v>　</v>
      </c>
      <c r="BTI26" s="663"/>
      <c r="BTJ26" s="664"/>
      <c r="BTK26" s="662" t="str">
        <f>IFERROR(IF(OR(BSZ26="日",BSZ26="祝",BSZ26=0,BTA26=""),"　",MAX(IF(AND(BTA26&lt;=BTK14,BTC26&gt;BTL14),BTL14-BTK14,IF(BTC26&lt;=BTL14,0,IF(AND(BTA26&gt;BTK14,BTC26&gt;BTL14),BTL14-BTA26,0))),0)),0)</f>
        <v>　</v>
      </c>
      <c r="BTL26" s="663"/>
      <c r="BTM26" s="664"/>
      <c r="BTN26" s="662" t="str">
        <f>IFERROR(IF(OR(BSZ26="日",BSZ26="祝",BSZ26=0,BTA26=""),"　",MAX(IF(BTA26&gt;BTN14,BTC26-BTA26,IF(BTA26&lt;=BTN14,BTC26-BTN14,0)),0)),0)</f>
        <v>　</v>
      </c>
      <c r="BTO26" s="663"/>
      <c r="BTP26" s="664"/>
      <c r="BTQ26" s="662" t="str">
        <f>IFERROR(IF(OR(BSZ26="日",BSZ26="祝",BSZ26=0,BTA26=""),"　",MAX(IF(AND(BTA26&lt;=BTQ14,BTC26&gt;BTR14),BTR14-BTQ14,IF(AND(BTA26&gt;BTQ14,BTC26&lt;=BTR14),BTC26-BTA26,IF(AND(BTA26&lt;=BTQ14,BTC26&lt;=BTR14),BTC26-BTQ14,IF(AND(BTA26&gt;BTQ14,BTC26&gt;BTR14),BTR14-BTA26,0)))),0)),0)</f>
        <v>　</v>
      </c>
      <c r="BTR26" s="663"/>
      <c r="BTS26" s="664"/>
      <c r="BTT26" s="662" t="str">
        <f>IFERROR(IF(OR(BSZ26="日",BSZ26="祝",BSZ26=0,BTA26=""),"　",MAX(IF(AND(BTA26&gt;BTW14,BTC26&gt;BTU14),0,IF(AND(BTA26&lt;=BTW14,BTA26&gt;BTT14,BTC26&gt;BTU14),BTW14-BTA26,IF(AND(BTA26&lt;=BTW14,BTA26&lt;=BTT14,BTC26&gt;BTU14),BTW14-BTT14,IF(AND(BTA26&gt;BTT14,BTC26&lt;=BTU14),BTC26-BTA26,IF(AND(BTA26&lt;=BTT14,BTC26&lt;=BTU14),BTC26-BTT14,0))))),0)),0)</f>
        <v>　</v>
      </c>
      <c r="BTU26" s="663"/>
      <c r="BTV26" s="664"/>
      <c r="BTW26" s="662" t="str">
        <f>IFERROR(IF(OR(BSZ26="日",BSZ26="祝",BSZ26=0,BTA26=""),"　",MAX(IF(AND(BTA26&lt;=BTW14,BTC26&gt;BTX14),BTX14-BTW14,IF(BTC26&lt;=BTX14,0,IF(AND(BTA26&gt;BTW14,BTC26&gt;BTX14),BTX14-BTA26,0))),0)),0)</f>
        <v>　</v>
      </c>
      <c r="BTX26" s="663"/>
      <c r="BTY26" s="664"/>
      <c r="BTZ26" s="662" t="str">
        <f t="shared" si="34"/>
        <v>　</v>
      </c>
      <c r="BUA26" s="663"/>
      <c r="BUB26" s="664"/>
      <c r="BUC26" s="665" t="str">
        <f>IF(BUF26="×",TIME(0,0,0),IF(BUP4="非常勤",BTE26,BTQ26))</f>
        <v>　</v>
      </c>
      <c r="BUD26" s="666"/>
      <c r="BUE26" s="667"/>
      <c r="BUF26" s="265"/>
      <c r="BUG26" s="665" t="str">
        <f>IF(BUJ26="×",TIME(0,0,0),IF(BUP4="非常勤",BTH26,BTT26))</f>
        <v>　</v>
      </c>
      <c r="BUH26" s="666"/>
      <c r="BUI26" s="667"/>
      <c r="BUJ26" s="265"/>
      <c r="BUK26" s="665" t="str">
        <f>IF(BUN26="×",TIME(0,0,0),IF(BUP4="非常勤",BTK26,BTW26))</f>
        <v>　</v>
      </c>
      <c r="BUL26" s="666"/>
      <c r="BUM26" s="667"/>
      <c r="BUN26" s="265"/>
      <c r="BUO26" s="665" t="str">
        <f>IF(BUR26="×",TIME(0,0,0),IF(BUP4="非常勤",BTN26,BTZ26))</f>
        <v>　</v>
      </c>
      <c r="BUP26" s="666"/>
      <c r="BUQ26" s="667"/>
      <c r="BUR26" s="265"/>
      <c r="BUS26" s="668"/>
      <c r="BUT26" s="669"/>
      <c r="BUU26" s="668"/>
      <c r="BUV26" s="670"/>
      <c r="BUW26" s="669"/>
      <c r="BUX26" s="671"/>
      <c r="BUY26" s="672"/>
      <c r="BUZ26" s="672"/>
      <c r="BVA26" s="673"/>
      <c r="BVB26" s="263">
        <f>$A$26</f>
        <v>12</v>
      </c>
      <c r="BVC26" s="264" t="str">
        <f>$B$26</f>
        <v>月</v>
      </c>
      <c r="BVD26" s="660"/>
      <c r="BVE26" s="661"/>
      <c r="BVF26" s="660"/>
      <c r="BVG26" s="661"/>
      <c r="BVH26" s="662" t="str">
        <f>IFERROR(IF(OR(BVC26="日",BVC26="祝",BVC26=0,BVD26=""),"　",MAX(IF(AND(BVD26&lt;=BVH14,BVF26&gt;BVI14),BVI14-BVH14,IF(AND(BVD26&gt;BVH14,BVF26&lt;=BVI14),BVF26-BVD26,IF(AND(BVD26&lt;=BVH14,BVF26&lt;=BVI14),BVF26-BVH14,IF(AND(BVD26&gt;BVH14,BVF26&gt;BVI14),BVI14-BVD26,0)))),0)),0)</f>
        <v>　</v>
      </c>
      <c r="BVI26" s="663"/>
      <c r="BVJ26" s="664"/>
      <c r="BVK26" s="662" t="str">
        <f>IFERROR(IF(OR(BVC26="日",BVC26="祝",BVC26=0,BVD26=""),"　",MAX(IF(AND(BVD26&gt;BVN14,BVF26&gt;BVL14),0,IF(AND(BVD26&lt;=BVN14,BVD26&gt;BVK14,BVF26&gt;BVL14),BVN14-BVD26,IF(AND(BVD26&lt;=BVN14,BVD26&lt;=BVK14,BVF26&gt;BVL14),BVN14-BVK14,IF(AND(BVD26&gt;BVK14,BVF26&lt;=BVL14),BVF26-BVD26,IF(AND(BVD26&lt;=BVK14,BVF26&lt;=BVL14),BVF26-BVK14,0))))),0)),0)</f>
        <v>　</v>
      </c>
      <c r="BVL26" s="663"/>
      <c r="BVM26" s="664"/>
      <c r="BVN26" s="662" t="str">
        <f>IFERROR(IF(OR(BVC26="日",BVC26="祝",BVC26=0,BVD26=""),"　",MAX(IF(AND(BVD26&lt;=BVN14,BVF26&gt;BVO14),BVO14-BVN14,IF(BVF26&lt;=BVO14,0,IF(AND(BVD26&gt;BVN14,BVF26&gt;BVO14),BVO14-BVD26,0))),0)),0)</f>
        <v>　</v>
      </c>
      <c r="BVO26" s="663"/>
      <c r="BVP26" s="664"/>
      <c r="BVQ26" s="662" t="str">
        <f>IFERROR(IF(OR(BVC26="日",BVC26="祝",BVC26=0,BVD26=""),"　",MAX(IF(BVD26&gt;BVQ14,BVF26-BVD26,IF(BVD26&lt;=BVQ14,BVF26-BVQ14,0)),0)),0)</f>
        <v>　</v>
      </c>
      <c r="BVR26" s="663"/>
      <c r="BVS26" s="664"/>
      <c r="BVT26" s="662" t="str">
        <f>IFERROR(IF(OR(BVC26="日",BVC26="祝",BVC26=0,BVD26=""),"　",MAX(IF(AND(BVD26&lt;=BVT14,BVF26&gt;BVU14),BVU14-BVT14,IF(AND(BVD26&gt;BVT14,BVF26&lt;=BVU14),BVF26-BVD26,IF(AND(BVD26&lt;=BVT14,BVF26&lt;=BVU14),BVF26-BVT14,IF(AND(BVD26&gt;BVT14,BVF26&gt;BVU14),BVU14-BVD26,0)))),0)),0)</f>
        <v>　</v>
      </c>
      <c r="BVU26" s="663"/>
      <c r="BVV26" s="664"/>
      <c r="BVW26" s="662" t="str">
        <f>IFERROR(IF(OR(BVC26="日",BVC26="祝",BVC26=0,BVD26=""),"　",MAX(IF(AND(BVD26&gt;BVZ14,BVF26&gt;BVX14),0,IF(AND(BVD26&lt;=BVZ14,BVD26&gt;BVW14,BVF26&gt;BVX14),BVZ14-BVD26,IF(AND(BVD26&lt;=BVZ14,BVD26&lt;=BVW14,BVF26&gt;BVX14),BVZ14-BVW14,IF(AND(BVD26&gt;BVW14,BVF26&lt;=BVX14),BVF26-BVD26,IF(AND(BVD26&lt;=BVW14,BVF26&lt;=BVX14),BVF26-BVW14,0))))),0)),0)</f>
        <v>　</v>
      </c>
      <c r="BVX26" s="663"/>
      <c r="BVY26" s="664"/>
      <c r="BVZ26" s="662" t="str">
        <f>IFERROR(IF(OR(BVC26="日",BVC26="祝",BVC26=0,BVD26=""),"　",MAX(IF(AND(BVD26&lt;=BVZ14,BVF26&gt;BWA14),BWA14-BVZ14,IF(BVF26&lt;=BWA14,0,IF(AND(BVD26&gt;BVZ14,BVF26&gt;BWA14),BWA14-BVD26,0))),0)),0)</f>
        <v>　</v>
      </c>
      <c r="BWA26" s="663"/>
      <c r="BWB26" s="664"/>
      <c r="BWC26" s="662" t="str">
        <f t="shared" si="35"/>
        <v>　</v>
      </c>
      <c r="BWD26" s="663"/>
      <c r="BWE26" s="664"/>
      <c r="BWF26" s="665" t="str">
        <f>IF(BWI26="×",TIME(0,0,0),IF(BWS4="非常勤",BVH26,BVT26))</f>
        <v>　</v>
      </c>
      <c r="BWG26" s="666"/>
      <c r="BWH26" s="667"/>
      <c r="BWI26" s="265"/>
      <c r="BWJ26" s="665" t="str">
        <f>IF(BWM26="×",TIME(0,0,0),IF(BWS4="非常勤",BVK26,BVW26))</f>
        <v>　</v>
      </c>
      <c r="BWK26" s="666"/>
      <c r="BWL26" s="667"/>
      <c r="BWM26" s="265"/>
      <c r="BWN26" s="665" t="str">
        <f>IF(BWQ26="×",TIME(0,0,0),IF(BWS4="非常勤",BVN26,BVZ26))</f>
        <v>　</v>
      </c>
      <c r="BWO26" s="666"/>
      <c r="BWP26" s="667"/>
      <c r="BWQ26" s="265"/>
      <c r="BWR26" s="665" t="str">
        <f>IF(BWU26="×",TIME(0,0,0),IF(BWS4="非常勤",BVQ26,BWC26))</f>
        <v>　</v>
      </c>
      <c r="BWS26" s="666"/>
      <c r="BWT26" s="667"/>
      <c r="BWU26" s="265"/>
      <c r="BWV26" s="668"/>
      <c r="BWW26" s="669"/>
      <c r="BWX26" s="668"/>
      <c r="BWY26" s="670"/>
      <c r="BWZ26" s="669"/>
      <c r="BXA26" s="671"/>
      <c r="BXB26" s="672"/>
      <c r="BXC26" s="672"/>
      <c r="BXD26" s="673"/>
      <c r="BXE26" s="263">
        <f>$A$26</f>
        <v>12</v>
      </c>
      <c r="BXF26" s="264" t="str">
        <f>$B$26</f>
        <v>月</v>
      </c>
      <c r="BXG26" s="660"/>
      <c r="BXH26" s="661"/>
      <c r="BXI26" s="660"/>
      <c r="BXJ26" s="661"/>
      <c r="BXK26" s="662" t="str">
        <f>IFERROR(IF(OR(BXF26="日",BXF26="祝",BXF26=0,BXG26=""),"　",MAX(IF(AND(BXG26&lt;=BXK14,BXI26&gt;BXL14),BXL14-BXK14,IF(AND(BXG26&gt;BXK14,BXI26&lt;=BXL14),BXI26-BXG26,IF(AND(BXG26&lt;=BXK14,BXI26&lt;=BXL14),BXI26-BXK14,IF(AND(BXG26&gt;BXK14,BXI26&gt;BXL14),BXL14-BXG26,0)))),0)),0)</f>
        <v>　</v>
      </c>
      <c r="BXL26" s="663"/>
      <c r="BXM26" s="664"/>
      <c r="BXN26" s="662" t="str">
        <f>IFERROR(IF(OR(BXF26="日",BXF26="祝",BXF26=0,BXG26=""),"　",MAX(IF(AND(BXG26&gt;BXQ14,BXI26&gt;BXO14),0,IF(AND(BXG26&lt;=BXQ14,BXG26&gt;BXN14,BXI26&gt;BXO14),BXQ14-BXG26,IF(AND(BXG26&lt;=BXQ14,BXG26&lt;=BXN14,BXI26&gt;BXO14),BXQ14-BXN14,IF(AND(BXG26&gt;BXN14,BXI26&lt;=BXO14),BXI26-BXG26,IF(AND(BXG26&lt;=BXN14,BXI26&lt;=BXO14),BXI26-BXN14,0))))),0)),0)</f>
        <v>　</v>
      </c>
      <c r="BXO26" s="663"/>
      <c r="BXP26" s="664"/>
      <c r="BXQ26" s="662" t="str">
        <f>IFERROR(IF(OR(BXF26="日",BXF26="祝",BXF26=0,BXG26=""),"　",MAX(IF(AND(BXG26&lt;=BXQ14,BXI26&gt;BXR14),BXR14-BXQ14,IF(BXI26&lt;=BXR14,0,IF(AND(BXG26&gt;BXQ14,BXI26&gt;BXR14),BXR14-BXG26,0))),0)),0)</f>
        <v>　</v>
      </c>
      <c r="BXR26" s="663"/>
      <c r="BXS26" s="664"/>
      <c r="BXT26" s="662" t="str">
        <f>IFERROR(IF(OR(BXF26="日",BXF26="祝",BXF26=0,BXG26=""),"　",MAX(IF(BXG26&gt;BXT14,BXI26-BXG26,IF(BXG26&lt;=BXT14,BXI26-BXT14,0)),0)),0)</f>
        <v>　</v>
      </c>
      <c r="BXU26" s="663"/>
      <c r="BXV26" s="664"/>
      <c r="BXW26" s="662" t="str">
        <f>IFERROR(IF(OR(BXF26="日",BXF26="祝",BXF26=0,BXG26=""),"　",MAX(IF(AND(BXG26&lt;=BXW14,BXI26&gt;BXX14),BXX14-BXW14,IF(AND(BXG26&gt;BXW14,BXI26&lt;=BXX14),BXI26-BXG26,IF(AND(BXG26&lt;=BXW14,BXI26&lt;=BXX14),BXI26-BXW14,IF(AND(BXG26&gt;BXW14,BXI26&gt;BXX14),BXX14-BXG26,0)))),0)),0)</f>
        <v>　</v>
      </c>
      <c r="BXX26" s="663"/>
      <c r="BXY26" s="664"/>
      <c r="BXZ26" s="662" t="str">
        <f>IFERROR(IF(OR(BXF26="日",BXF26="祝",BXF26=0,BXG26=""),"　",MAX(IF(AND(BXG26&gt;BYC14,BXI26&gt;BYA14),0,IF(AND(BXG26&lt;=BYC14,BXG26&gt;BXZ14,BXI26&gt;BYA14),BYC14-BXG26,IF(AND(BXG26&lt;=BYC14,BXG26&lt;=BXZ14,BXI26&gt;BYA14),BYC14-BXZ14,IF(AND(BXG26&gt;BXZ14,BXI26&lt;=BYA14),BXI26-BXG26,IF(AND(BXG26&lt;=BXZ14,BXI26&lt;=BYA14),BXI26-BXZ14,0))))),0)),0)</f>
        <v>　</v>
      </c>
      <c r="BYA26" s="663"/>
      <c r="BYB26" s="664"/>
      <c r="BYC26" s="662" t="str">
        <f>IFERROR(IF(OR(BXF26="日",BXF26="祝",BXF26=0,BXG26=""),"　",MAX(IF(AND(BXG26&lt;=BYC14,BXI26&gt;BYD14),BYD14-BYC14,IF(BXI26&lt;=BYD14,0,IF(AND(BXG26&gt;BYC14,BXI26&gt;BYD14),BYD14-BXG26,0))),0)),0)</f>
        <v>　</v>
      </c>
      <c r="BYD26" s="663"/>
      <c r="BYE26" s="664"/>
      <c r="BYF26" s="662" t="str">
        <f t="shared" si="36"/>
        <v>　</v>
      </c>
      <c r="BYG26" s="663"/>
      <c r="BYH26" s="664"/>
      <c r="BYI26" s="665" t="str">
        <f>IF(BYL26="×",TIME(0,0,0),IF(BYV4="非常勤",BXK26,BXW26))</f>
        <v>　</v>
      </c>
      <c r="BYJ26" s="666"/>
      <c r="BYK26" s="667"/>
      <c r="BYL26" s="265"/>
      <c r="BYM26" s="665" t="str">
        <f>IF(BYP26="×",TIME(0,0,0),IF(BYV4="非常勤",BXN26,BXZ26))</f>
        <v>　</v>
      </c>
      <c r="BYN26" s="666"/>
      <c r="BYO26" s="667"/>
      <c r="BYP26" s="265"/>
      <c r="BYQ26" s="665" t="str">
        <f>IF(BYT26="×",TIME(0,0,0),IF(BYV4="非常勤",BXQ26,BYC26))</f>
        <v>　</v>
      </c>
      <c r="BYR26" s="666"/>
      <c r="BYS26" s="667"/>
      <c r="BYT26" s="265"/>
      <c r="BYU26" s="665" t="str">
        <f>IF(BYX26="×",TIME(0,0,0),IF(BYV4="非常勤",BXT26,BYF26))</f>
        <v>　</v>
      </c>
      <c r="BYV26" s="666"/>
      <c r="BYW26" s="667"/>
      <c r="BYX26" s="265"/>
      <c r="BYY26" s="668"/>
      <c r="BYZ26" s="669"/>
      <c r="BZA26" s="668"/>
      <c r="BZB26" s="670"/>
      <c r="BZC26" s="669"/>
      <c r="BZD26" s="671"/>
      <c r="BZE26" s="672"/>
      <c r="BZF26" s="672"/>
      <c r="BZG26" s="673"/>
      <c r="BZH26" s="263">
        <f>$A$26</f>
        <v>12</v>
      </c>
      <c r="BZI26" s="264" t="str">
        <f>$B$26</f>
        <v>月</v>
      </c>
      <c r="BZJ26" s="660"/>
      <c r="BZK26" s="661"/>
      <c r="BZL26" s="660"/>
      <c r="BZM26" s="661"/>
      <c r="BZN26" s="662" t="str">
        <f>IFERROR(IF(OR(BZI26="日",BZI26="祝",BZI26=0,BZJ26=""),"　",MAX(IF(AND(BZJ26&lt;=BZN14,BZL26&gt;BZO14),BZO14-BZN14,IF(AND(BZJ26&gt;BZN14,BZL26&lt;=BZO14),BZL26-BZJ26,IF(AND(BZJ26&lt;=BZN14,BZL26&lt;=BZO14),BZL26-BZN14,IF(AND(BZJ26&gt;BZN14,BZL26&gt;BZO14),BZO14-BZJ26,0)))),0)),0)</f>
        <v>　</v>
      </c>
      <c r="BZO26" s="663"/>
      <c r="BZP26" s="664"/>
      <c r="BZQ26" s="662" t="str">
        <f>IFERROR(IF(OR(BZI26="日",BZI26="祝",BZI26=0,BZJ26=""),"　",MAX(IF(AND(BZJ26&gt;BZT14,BZL26&gt;BZR14),0,IF(AND(BZJ26&lt;=BZT14,BZJ26&gt;BZQ14,BZL26&gt;BZR14),BZT14-BZJ26,IF(AND(BZJ26&lt;=BZT14,BZJ26&lt;=BZQ14,BZL26&gt;BZR14),BZT14-BZQ14,IF(AND(BZJ26&gt;BZQ14,BZL26&lt;=BZR14),BZL26-BZJ26,IF(AND(BZJ26&lt;=BZQ14,BZL26&lt;=BZR14),BZL26-BZQ14,0))))),0)),0)</f>
        <v>　</v>
      </c>
      <c r="BZR26" s="663"/>
      <c r="BZS26" s="664"/>
      <c r="BZT26" s="662" t="str">
        <f>IFERROR(IF(OR(BZI26="日",BZI26="祝",BZI26=0,BZJ26=""),"　",MAX(IF(AND(BZJ26&lt;=BZT14,BZL26&gt;BZU14),BZU14-BZT14,IF(BZL26&lt;=BZU14,0,IF(AND(BZJ26&gt;BZT14,BZL26&gt;BZU14),BZU14-BZJ26,0))),0)),0)</f>
        <v>　</v>
      </c>
      <c r="BZU26" s="663"/>
      <c r="BZV26" s="664"/>
      <c r="BZW26" s="662" t="str">
        <f>IFERROR(IF(OR(BZI26="日",BZI26="祝",BZI26=0,BZJ26=""),"　",MAX(IF(BZJ26&gt;BZW14,BZL26-BZJ26,IF(BZJ26&lt;=BZW14,BZL26-BZW14,0)),0)),0)</f>
        <v>　</v>
      </c>
      <c r="BZX26" s="663"/>
      <c r="BZY26" s="664"/>
      <c r="BZZ26" s="662" t="str">
        <f>IFERROR(IF(OR(BZI26="日",BZI26="祝",BZI26=0,BZJ26=""),"　",MAX(IF(AND(BZJ26&lt;=BZZ14,BZL26&gt;CAA14),CAA14-BZZ14,IF(AND(BZJ26&gt;BZZ14,BZL26&lt;=CAA14),BZL26-BZJ26,IF(AND(BZJ26&lt;=BZZ14,BZL26&lt;=CAA14),BZL26-BZZ14,IF(AND(BZJ26&gt;BZZ14,BZL26&gt;CAA14),CAA14-BZJ26,0)))),0)),0)</f>
        <v>　</v>
      </c>
      <c r="CAA26" s="663"/>
      <c r="CAB26" s="664"/>
      <c r="CAC26" s="662" t="str">
        <f>IFERROR(IF(OR(BZI26="日",BZI26="祝",BZI26=0,BZJ26=""),"　",MAX(IF(AND(BZJ26&gt;CAF14,BZL26&gt;CAD14),0,IF(AND(BZJ26&lt;=CAF14,BZJ26&gt;CAC14,BZL26&gt;CAD14),CAF14-BZJ26,IF(AND(BZJ26&lt;=CAF14,BZJ26&lt;=CAC14,BZL26&gt;CAD14),CAF14-CAC14,IF(AND(BZJ26&gt;CAC14,BZL26&lt;=CAD14),BZL26-BZJ26,IF(AND(BZJ26&lt;=CAC14,BZL26&lt;=CAD14),BZL26-CAC14,0))))),0)),0)</f>
        <v>　</v>
      </c>
      <c r="CAD26" s="663"/>
      <c r="CAE26" s="664"/>
      <c r="CAF26" s="662" t="str">
        <f>IFERROR(IF(OR(BZI26="日",BZI26="祝",BZI26=0,BZJ26=""),"　",MAX(IF(AND(BZJ26&lt;=CAF14,BZL26&gt;CAG14),CAG14-CAF14,IF(BZL26&lt;=CAG14,0,IF(AND(BZJ26&gt;CAF14,BZL26&gt;CAG14),CAG14-BZJ26,0))),0)),0)</f>
        <v>　</v>
      </c>
      <c r="CAG26" s="663"/>
      <c r="CAH26" s="664"/>
      <c r="CAI26" s="662" t="str">
        <f t="shared" si="37"/>
        <v>　</v>
      </c>
      <c r="CAJ26" s="663"/>
      <c r="CAK26" s="664"/>
      <c r="CAL26" s="665" t="str">
        <f>IF(CAO26="×",TIME(0,0,0),IF(CAY4="非常勤",BZN26,BZZ26))</f>
        <v>　</v>
      </c>
      <c r="CAM26" s="666"/>
      <c r="CAN26" s="667"/>
      <c r="CAO26" s="265"/>
      <c r="CAP26" s="665" t="str">
        <f>IF(CAS26="×",TIME(0,0,0),IF(CAY4="非常勤",BZQ26,CAC26))</f>
        <v>　</v>
      </c>
      <c r="CAQ26" s="666"/>
      <c r="CAR26" s="667"/>
      <c r="CAS26" s="265"/>
      <c r="CAT26" s="665" t="str">
        <f>IF(CAW26="×",TIME(0,0,0),IF(CAY4="非常勤",BZT26,CAF26))</f>
        <v>　</v>
      </c>
      <c r="CAU26" s="666"/>
      <c r="CAV26" s="667"/>
      <c r="CAW26" s="265"/>
      <c r="CAX26" s="665" t="str">
        <f>IF(CBA26="×",TIME(0,0,0),IF(CAY4="非常勤",BZW26,CAI26))</f>
        <v>　</v>
      </c>
      <c r="CAY26" s="666"/>
      <c r="CAZ26" s="667"/>
      <c r="CBA26" s="265"/>
      <c r="CBB26" s="668"/>
      <c r="CBC26" s="669"/>
      <c r="CBD26" s="668"/>
      <c r="CBE26" s="670"/>
      <c r="CBF26" s="669"/>
      <c r="CBG26" s="671"/>
      <c r="CBH26" s="672"/>
      <c r="CBI26" s="672"/>
      <c r="CBJ26" s="673"/>
      <c r="CBK26" s="263">
        <f>$A$26</f>
        <v>12</v>
      </c>
      <c r="CBL26" s="264" t="str">
        <f>$B$26</f>
        <v>月</v>
      </c>
      <c r="CBM26" s="660"/>
      <c r="CBN26" s="661"/>
      <c r="CBO26" s="660"/>
      <c r="CBP26" s="661"/>
      <c r="CBQ26" s="662" t="str">
        <f>IFERROR(IF(OR(CBL26="日",CBL26="祝",CBL26=0,CBM26=""),"　",MAX(IF(AND(CBM26&lt;=CBQ14,CBO26&gt;CBR14),CBR14-CBQ14,IF(AND(CBM26&gt;CBQ14,CBO26&lt;=CBR14),CBO26-CBM26,IF(AND(CBM26&lt;=CBQ14,CBO26&lt;=CBR14),CBO26-CBQ14,IF(AND(CBM26&gt;CBQ14,CBO26&gt;CBR14),CBR14-CBM26,0)))),0)),0)</f>
        <v>　</v>
      </c>
      <c r="CBR26" s="663"/>
      <c r="CBS26" s="664"/>
      <c r="CBT26" s="662" t="str">
        <f>IFERROR(IF(OR(CBL26="日",CBL26="祝",CBL26=0,CBM26=""),"　",MAX(IF(AND(CBM26&gt;CBW14,CBO26&gt;CBU14),0,IF(AND(CBM26&lt;=CBW14,CBM26&gt;CBT14,CBO26&gt;CBU14),CBW14-CBM26,IF(AND(CBM26&lt;=CBW14,CBM26&lt;=CBT14,CBO26&gt;CBU14),CBW14-CBT14,IF(AND(CBM26&gt;CBT14,CBO26&lt;=CBU14),CBO26-CBM26,IF(AND(CBM26&lt;=CBT14,CBO26&lt;=CBU14),CBO26-CBT14,0))))),0)),0)</f>
        <v>　</v>
      </c>
      <c r="CBU26" s="663"/>
      <c r="CBV26" s="664"/>
      <c r="CBW26" s="662" t="str">
        <f>IFERROR(IF(OR(CBL26="日",CBL26="祝",CBL26=0,CBM26=""),"　",MAX(IF(AND(CBM26&lt;=CBW14,CBO26&gt;CBX14),CBX14-CBW14,IF(CBO26&lt;=CBX14,0,IF(AND(CBM26&gt;CBW14,CBO26&gt;CBX14),CBX14-CBM26,0))),0)),0)</f>
        <v>　</v>
      </c>
      <c r="CBX26" s="663"/>
      <c r="CBY26" s="664"/>
      <c r="CBZ26" s="662" t="str">
        <f>IFERROR(IF(OR(CBL26="日",CBL26="祝",CBL26=0,CBM26=""),"　",MAX(IF(CBM26&gt;CBZ14,CBO26-CBM26,IF(CBM26&lt;=CBZ14,CBO26-CBZ14,0)),0)),0)</f>
        <v>　</v>
      </c>
      <c r="CCA26" s="663"/>
      <c r="CCB26" s="664"/>
      <c r="CCC26" s="662" t="str">
        <f>IFERROR(IF(OR(CBL26="日",CBL26="祝",CBL26=0,CBM26=""),"　",MAX(IF(AND(CBM26&lt;=CCC14,CBO26&gt;CCD14),CCD14-CCC14,IF(AND(CBM26&gt;CCC14,CBO26&lt;=CCD14),CBO26-CBM26,IF(AND(CBM26&lt;=CCC14,CBO26&lt;=CCD14),CBO26-CCC14,IF(AND(CBM26&gt;CCC14,CBO26&gt;CCD14),CCD14-CBM26,0)))),0)),0)</f>
        <v>　</v>
      </c>
      <c r="CCD26" s="663"/>
      <c r="CCE26" s="664"/>
      <c r="CCF26" s="662" t="str">
        <f>IFERROR(IF(OR(CBL26="日",CBL26="祝",CBL26=0,CBM26=""),"　",MAX(IF(AND(CBM26&gt;CCI14,CBO26&gt;CCG14),0,IF(AND(CBM26&lt;=CCI14,CBM26&gt;CCF14,CBO26&gt;CCG14),CCI14-CBM26,IF(AND(CBM26&lt;=CCI14,CBM26&lt;=CCF14,CBO26&gt;CCG14),CCI14-CCF14,IF(AND(CBM26&gt;CCF14,CBO26&lt;=CCG14),CBO26-CBM26,IF(AND(CBM26&lt;=CCF14,CBO26&lt;=CCG14),CBO26-CCF14,0))))),0)),0)</f>
        <v>　</v>
      </c>
      <c r="CCG26" s="663"/>
      <c r="CCH26" s="664"/>
      <c r="CCI26" s="662" t="str">
        <f>IFERROR(IF(OR(CBL26="日",CBL26="祝",CBL26=0,CBM26=""),"　",MAX(IF(AND(CBM26&lt;=CCI14,CBO26&gt;CCJ14),CCJ14-CCI14,IF(CBO26&lt;=CCJ14,0,IF(AND(CBM26&gt;CCI14,CBO26&gt;CCJ14),CCJ14-CBM26,0))),0)),0)</f>
        <v>　</v>
      </c>
      <c r="CCJ26" s="663"/>
      <c r="CCK26" s="664"/>
      <c r="CCL26" s="662" t="str">
        <f t="shared" si="38"/>
        <v>　</v>
      </c>
      <c r="CCM26" s="663"/>
      <c r="CCN26" s="664"/>
      <c r="CCO26" s="665" t="str">
        <f>IF(CCR26="×",TIME(0,0,0),IF(CDB4="非常勤",CBQ26,CCC26))</f>
        <v>　</v>
      </c>
      <c r="CCP26" s="666"/>
      <c r="CCQ26" s="667"/>
      <c r="CCR26" s="265"/>
      <c r="CCS26" s="665" t="str">
        <f>IF(CCV26="×",TIME(0,0,0),IF(CDB4="非常勤",CBT26,CCF26))</f>
        <v>　</v>
      </c>
      <c r="CCT26" s="666"/>
      <c r="CCU26" s="667"/>
      <c r="CCV26" s="265"/>
      <c r="CCW26" s="665" t="str">
        <f>IF(CCZ26="×",TIME(0,0,0),IF(CDB4="非常勤",CBW26,CCI26))</f>
        <v>　</v>
      </c>
      <c r="CCX26" s="666"/>
      <c r="CCY26" s="667"/>
      <c r="CCZ26" s="265"/>
      <c r="CDA26" s="665" t="str">
        <f>IF(CDD26="×",TIME(0,0,0),IF(CDB4="非常勤",CBZ26,CCL26))</f>
        <v>　</v>
      </c>
      <c r="CDB26" s="666"/>
      <c r="CDC26" s="667"/>
      <c r="CDD26" s="265"/>
      <c r="CDE26" s="668"/>
      <c r="CDF26" s="669"/>
      <c r="CDG26" s="668"/>
      <c r="CDH26" s="670"/>
      <c r="CDI26" s="669"/>
      <c r="CDJ26" s="671"/>
      <c r="CDK26" s="672"/>
      <c r="CDL26" s="672"/>
      <c r="CDM26" s="673"/>
      <c r="CDN26" s="263">
        <f>$A$26</f>
        <v>12</v>
      </c>
      <c r="CDO26" s="264" t="str">
        <f>$B$26</f>
        <v>月</v>
      </c>
      <c r="CDP26" s="660"/>
      <c r="CDQ26" s="661"/>
      <c r="CDR26" s="660"/>
      <c r="CDS26" s="661"/>
      <c r="CDT26" s="662" t="str">
        <f>IFERROR(IF(OR(CDO26="日",CDO26="祝",CDO26=0,CDP26=""),"　",MAX(IF(AND(CDP26&lt;=CDT14,CDR26&gt;CDU14),CDU14-CDT14,IF(AND(CDP26&gt;CDT14,CDR26&lt;=CDU14),CDR26-CDP26,IF(AND(CDP26&lt;=CDT14,CDR26&lt;=CDU14),CDR26-CDT14,IF(AND(CDP26&gt;CDT14,CDR26&gt;CDU14),CDU14-CDP26,0)))),0)),0)</f>
        <v>　</v>
      </c>
      <c r="CDU26" s="663"/>
      <c r="CDV26" s="664"/>
      <c r="CDW26" s="662" t="str">
        <f>IFERROR(IF(OR(CDO26="日",CDO26="祝",CDO26=0,CDP26=""),"　",MAX(IF(AND(CDP26&gt;CDZ14,CDR26&gt;CDX14),0,IF(AND(CDP26&lt;=CDZ14,CDP26&gt;CDW14,CDR26&gt;CDX14),CDZ14-CDP26,IF(AND(CDP26&lt;=CDZ14,CDP26&lt;=CDW14,CDR26&gt;CDX14),CDZ14-CDW14,IF(AND(CDP26&gt;CDW14,CDR26&lt;=CDX14),CDR26-CDP26,IF(AND(CDP26&lt;=CDW14,CDR26&lt;=CDX14),CDR26-CDW14,0))))),0)),0)</f>
        <v>　</v>
      </c>
      <c r="CDX26" s="663"/>
      <c r="CDY26" s="664"/>
      <c r="CDZ26" s="662" t="str">
        <f>IFERROR(IF(OR(CDO26="日",CDO26="祝",CDO26=0,CDP26=""),"　",MAX(IF(AND(CDP26&lt;=CDZ14,CDR26&gt;CEA14),CEA14-CDZ14,IF(CDR26&lt;=CEA14,0,IF(AND(CDP26&gt;CDZ14,CDR26&gt;CEA14),CEA14-CDP26,0))),0)),0)</f>
        <v>　</v>
      </c>
      <c r="CEA26" s="663"/>
      <c r="CEB26" s="664"/>
      <c r="CEC26" s="662" t="str">
        <f>IFERROR(IF(OR(CDO26="日",CDO26="祝",CDO26=0,CDP26=""),"　",MAX(IF(CDP26&gt;CEC14,CDR26-CDP26,IF(CDP26&lt;=CEC14,CDR26-CEC14,0)),0)),0)</f>
        <v>　</v>
      </c>
      <c r="CED26" s="663"/>
      <c r="CEE26" s="664"/>
      <c r="CEF26" s="662" t="str">
        <f>IFERROR(IF(OR(CDO26="日",CDO26="祝",CDO26=0,CDP26=""),"　",MAX(IF(AND(CDP26&lt;=CEF14,CDR26&gt;CEG14),CEG14-CEF14,IF(AND(CDP26&gt;CEF14,CDR26&lt;=CEG14),CDR26-CDP26,IF(AND(CDP26&lt;=CEF14,CDR26&lt;=CEG14),CDR26-CEF14,IF(AND(CDP26&gt;CEF14,CDR26&gt;CEG14),CEG14-CDP26,0)))),0)),0)</f>
        <v>　</v>
      </c>
      <c r="CEG26" s="663"/>
      <c r="CEH26" s="664"/>
      <c r="CEI26" s="662" t="str">
        <f>IFERROR(IF(OR(CDO26="日",CDO26="祝",CDO26=0,CDP26=""),"　",MAX(IF(AND(CDP26&gt;CEL14,CDR26&gt;CEJ14),0,IF(AND(CDP26&lt;=CEL14,CDP26&gt;CEI14,CDR26&gt;CEJ14),CEL14-CDP26,IF(AND(CDP26&lt;=CEL14,CDP26&lt;=CEI14,CDR26&gt;CEJ14),CEL14-CEI14,IF(AND(CDP26&gt;CEI14,CDR26&lt;=CEJ14),CDR26-CDP26,IF(AND(CDP26&lt;=CEI14,CDR26&lt;=CEJ14),CDR26-CEI14,0))))),0)),0)</f>
        <v>　</v>
      </c>
      <c r="CEJ26" s="663"/>
      <c r="CEK26" s="664"/>
      <c r="CEL26" s="662" t="str">
        <f>IFERROR(IF(OR(CDO26="日",CDO26="祝",CDO26=0,CDP26=""),"　",MAX(IF(AND(CDP26&lt;=CEL14,CDR26&gt;CEM14),CEM14-CEL14,IF(CDR26&lt;=CEM14,0,IF(AND(CDP26&gt;CEL14,CDR26&gt;CEM14),CEM14-CDP26,0))),0)),0)</f>
        <v>　</v>
      </c>
      <c r="CEM26" s="663"/>
      <c r="CEN26" s="664"/>
      <c r="CEO26" s="662" t="str">
        <f t="shared" si="39"/>
        <v>　</v>
      </c>
      <c r="CEP26" s="663"/>
      <c r="CEQ26" s="664"/>
      <c r="CER26" s="665" t="str">
        <f>IF(CEU26="×",TIME(0,0,0),IF(CFE4="非常勤",CDT26,CEF26))</f>
        <v>　</v>
      </c>
      <c r="CES26" s="666"/>
      <c r="CET26" s="667"/>
      <c r="CEU26" s="265"/>
      <c r="CEV26" s="665" t="str">
        <f>IF(CEY26="×",TIME(0,0,0),IF(CFE4="非常勤",CDW26,CEI26))</f>
        <v>　</v>
      </c>
      <c r="CEW26" s="666"/>
      <c r="CEX26" s="667"/>
      <c r="CEY26" s="265"/>
      <c r="CEZ26" s="665" t="str">
        <f>IF(CFC26="×",TIME(0,0,0),IF(CFE4="非常勤",CDZ26,CEL26))</f>
        <v>　</v>
      </c>
      <c r="CFA26" s="666"/>
      <c r="CFB26" s="667"/>
      <c r="CFC26" s="265"/>
      <c r="CFD26" s="665" t="str">
        <f>IF(CFG26="×",TIME(0,0,0),IF(CFE4="非常勤",CEC26,CEO26))</f>
        <v>　</v>
      </c>
      <c r="CFE26" s="666"/>
      <c r="CFF26" s="667"/>
      <c r="CFG26" s="265"/>
      <c r="CFH26" s="668"/>
      <c r="CFI26" s="669"/>
      <c r="CFJ26" s="668"/>
      <c r="CFK26" s="670"/>
      <c r="CFL26" s="669"/>
      <c r="CFM26" s="671"/>
      <c r="CFN26" s="672"/>
      <c r="CFO26" s="672"/>
      <c r="CFP26" s="673"/>
      <c r="CFQ26" s="263">
        <f>$A$26</f>
        <v>12</v>
      </c>
      <c r="CFR26" s="264" t="str">
        <f>$B$26</f>
        <v>月</v>
      </c>
      <c r="CFS26" s="660"/>
      <c r="CFT26" s="661"/>
      <c r="CFU26" s="660"/>
      <c r="CFV26" s="661"/>
      <c r="CFW26" s="662" t="str">
        <f>IFERROR(IF(OR(CFR26="日",CFR26="祝",CFR26=0,CFS26=""),"　",MAX(IF(AND(CFS26&lt;=CFW14,CFU26&gt;CFX14),CFX14-CFW14,IF(AND(CFS26&gt;CFW14,CFU26&lt;=CFX14),CFU26-CFS26,IF(AND(CFS26&lt;=CFW14,CFU26&lt;=CFX14),CFU26-CFW14,IF(AND(CFS26&gt;CFW14,CFU26&gt;CFX14),CFX14-CFS26,0)))),0)),0)</f>
        <v>　</v>
      </c>
      <c r="CFX26" s="663"/>
      <c r="CFY26" s="664"/>
      <c r="CFZ26" s="662" t="str">
        <f>IFERROR(IF(OR(CFR26="日",CFR26="祝",CFR26=0,CFS26=""),"　",MAX(IF(AND(CFS26&gt;CGC14,CFU26&gt;CGA14),0,IF(AND(CFS26&lt;=CGC14,CFS26&gt;CFZ14,CFU26&gt;CGA14),CGC14-CFS26,IF(AND(CFS26&lt;=CGC14,CFS26&lt;=CFZ14,CFU26&gt;CGA14),CGC14-CFZ14,IF(AND(CFS26&gt;CFZ14,CFU26&lt;=CGA14),CFU26-CFS26,IF(AND(CFS26&lt;=CFZ14,CFU26&lt;=CGA14),CFU26-CFZ14,0))))),0)),0)</f>
        <v>　</v>
      </c>
      <c r="CGA26" s="663"/>
      <c r="CGB26" s="664"/>
      <c r="CGC26" s="662" t="str">
        <f>IFERROR(IF(OR(CFR26="日",CFR26="祝",CFR26=0,CFS26=""),"　",MAX(IF(AND(CFS26&lt;=CGC14,CFU26&gt;CGD14),CGD14-CGC14,IF(CFU26&lt;=CGD14,0,IF(AND(CFS26&gt;CGC14,CFU26&gt;CGD14),CGD14-CFS26,0))),0)),0)</f>
        <v>　</v>
      </c>
      <c r="CGD26" s="663"/>
      <c r="CGE26" s="664"/>
      <c r="CGF26" s="662" t="str">
        <f>IFERROR(IF(OR(CFR26="日",CFR26="祝",CFR26=0,CFS26=""),"　",MAX(IF(CFS26&gt;CGF14,CFU26-CFS26,IF(CFS26&lt;=CGF14,CFU26-CGF14,0)),0)),0)</f>
        <v>　</v>
      </c>
      <c r="CGG26" s="663"/>
      <c r="CGH26" s="664"/>
      <c r="CGI26" s="662" t="str">
        <f>IFERROR(IF(OR(CFR26="日",CFR26="祝",CFR26=0,CFS26=""),"　",MAX(IF(AND(CFS26&lt;=CGI14,CFU26&gt;CGJ14),CGJ14-CGI14,IF(AND(CFS26&gt;CGI14,CFU26&lt;=CGJ14),CFU26-CFS26,IF(AND(CFS26&lt;=CGI14,CFU26&lt;=CGJ14),CFU26-CGI14,IF(AND(CFS26&gt;CGI14,CFU26&gt;CGJ14),CGJ14-CFS26,0)))),0)),0)</f>
        <v>　</v>
      </c>
      <c r="CGJ26" s="663"/>
      <c r="CGK26" s="664"/>
      <c r="CGL26" s="662" t="str">
        <f>IFERROR(IF(OR(CFR26="日",CFR26="祝",CFR26=0,CFS26=""),"　",MAX(IF(AND(CFS26&gt;CGO14,CFU26&gt;CGM14),0,IF(AND(CFS26&lt;=CGO14,CFS26&gt;CGL14,CFU26&gt;CGM14),CGO14-CFS26,IF(AND(CFS26&lt;=CGO14,CFS26&lt;=CGL14,CFU26&gt;CGM14),CGO14-CGL14,IF(AND(CFS26&gt;CGL14,CFU26&lt;=CGM14),CFU26-CFS26,IF(AND(CFS26&lt;=CGL14,CFU26&lt;=CGM14),CFU26-CGL14,0))))),0)),0)</f>
        <v>　</v>
      </c>
      <c r="CGM26" s="663"/>
      <c r="CGN26" s="664"/>
      <c r="CGO26" s="662" t="str">
        <f>IFERROR(IF(OR(CFR26="日",CFR26="祝",CFR26=0,CFS26=""),"　",MAX(IF(AND(CFS26&lt;=CGO14,CFU26&gt;CGP14),CGP14-CGO14,IF(CFU26&lt;=CGP14,0,IF(AND(CFS26&gt;CGO14,CFU26&gt;CGP14),CGP14-CFS26,0))),0)),0)</f>
        <v>　</v>
      </c>
      <c r="CGP26" s="663"/>
      <c r="CGQ26" s="664"/>
      <c r="CGR26" s="662" t="str">
        <f t="shared" si="40"/>
        <v>　</v>
      </c>
      <c r="CGS26" s="663"/>
      <c r="CGT26" s="664"/>
      <c r="CGU26" s="665" t="str">
        <f>IF(CGX26="×",TIME(0,0,0),IF(CHH4="非常勤",CFW26,CGI26))</f>
        <v>　</v>
      </c>
      <c r="CGV26" s="666"/>
      <c r="CGW26" s="667"/>
      <c r="CGX26" s="265"/>
      <c r="CGY26" s="665" t="str">
        <f>IF(CHB26="×",TIME(0,0,0),IF(CHH4="非常勤",CFZ26,CGL26))</f>
        <v>　</v>
      </c>
      <c r="CGZ26" s="666"/>
      <c r="CHA26" s="667"/>
      <c r="CHB26" s="265"/>
      <c r="CHC26" s="665" t="str">
        <f>IF(CHF26="×",TIME(0,0,0),IF(CHH4="非常勤",CGC26,CGO26))</f>
        <v>　</v>
      </c>
      <c r="CHD26" s="666"/>
      <c r="CHE26" s="667"/>
      <c r="CHF26" s="265"/>
      <c r="CHG26" s="665" t="str">
        <f>IF(CHJ26="×",TIME(0,0,0),IF(CHH4="非常勤",CGF26,CGR26))</f>
        <v>　</v>
      </c>
      <c r="CHH26" s="666"/>
      <c r="CHI26" s="667"/>
      <c r="CHJ26" s="265"/>
      <c r="CHK26" s="668"/>
      <c r="CHL26" s="669"/>
      <c r="CHM26" s="668"/>
      <c r="CHN26" s="670"/>
      <c r="CHO26" s="669"/>
      <c r="CHP26" s="671"/>
      <c r="CHQ26" s="672"/>
      <c r="CHR26" s="672"/>
      <c r="CHS26" s="673"/>
      <c r="CHT26" s="263">
        <f>$A$26</f>
        <v>12</v>
      </c>
      <c r="CHU26" s="264" t="str">
        <f>$B$26</f>
        <v>月</v>
      </c>
      <c r="CHV26" s="660"/>
      <c r="CHW26" s="661"/>
      <c r="CHX26" s="660"/>
      <c r="CHY26" s="661"/>
      <c r="CHZ26" s="662" t="str">
        <f>IFERROR(IF(OR(CHU26="日",CHU26="祝",CHU26=0,CHV26=""),"　",MAX(IF(AND(CHV26&lt;=CHZ14,CHX26&gt;CIA14),CIA14-CHZ14,IF(AND(CHV26&gt;CHZ14,CHX26&lt;=CIA14),CHX26-CHV26,IF(AND(CHV26&lt;=CHZ14,CHX26&lt;=CIA14),CHX26-CHZ14,IF(AND(CHV26&gt;CHZ14,CHX26&gt;CIA14),CIA14-CHV26,0)))),0)),0)</f>
        <v>　</v>
      </c>
      <c r="CIA26" s="663"/>
      <c r="CIB26" s="664"/>
      <c r="CIC26" s="662" t="str">
        <f>IFERROR(IF(OR(CHU26="日",CHU26="祝",CHU26=0,CHV26=""),"　",MAX(IF(AND(CHV26&gt;CIF14,CHX26&gt;CID14),0,IF(AND(CHV26&lt;=CIF14,CHV26&gt;CIC14,CHX26&gt;CID14),CIF14-CHV26,IF(AND(CHV26&lt;=CIF14,CHV26&lt;=CIC14,CHX26&gt;CID14),CIF14-CIC14,IF(AND(CHV26&gt;CIC14,CHX26&lt;=CID14),CHX26-CHV26,IF(AND(CHV26&lt;=CIC14,CHX26&lt;=CID14),CHX26-CIC14,0))))),0)),0)</f>
        <v>　</v>
      </c>
      <c r="CID26" s="663"/>
      <c r="CIE26" s="664"/>
      <c r="CIF26" s="662" t="str">
        <f>IFERROR(IF(OR(CHU26="日",CHU26="祝",CHU26=0,CHV26=""),"　",MAX(IF(AND(CHV26&lt;=CIF14,CHX26&gt;CIG14),CIG14-CIF14,IF(CHX26&lt;=CIG14,0,IF(AND(CHV26&gt;CIF14,CHX26&gt;CIG14),CIG14-CHV26,0))),0)),0)</f>
        <v>　</v>
      </c>
      <c r="CIG26" s="663"/>
      <c r="CIH26" s="664"/>
      <c r="CII26" s="662" t="str">
        <f>IFERROR(IF(OR(CHU26="日",CHU26="祝",CHU26=0,CHV26=""),"　",MAX(IF(CHV26&gt;CII14,CHX26-CHV26,IF(CHV26&lt;=CII14,CHX26-CII14,0)),0)),0)</f>
        <v>　</v>
      </c>
      <c r="CIJ26" s="663"/>
      <c r="CIK26" s="664"/>
      <c r="CIL26" s="662" t="str">
        <f>IFERROR(IF(OR(CHU26="日",CHU26="祝",CHU26=0,CHV26=""),"　",MAX(IF(AND(CHV26&lt;=CIL14,CHX26&gt;CIM14),CIM14-CIL14,IF(AND(CHV26&gt;CIL14,CHX26&lt;=CIM14),CHX26-CHV26,IF(AND(CHV26&lt;=CIL14,CHX26&lt;=CIM14),CHX26-CIL14,IF(AND(CHV26&gt;CIL14,CHX26&gt;CIM14),CIM14-CHV26,0)))),0)),0)</f>
        <v>　</v>
      </c>
      <c r="CIM26" s="663"/>
      <c r="CIN26" s="664"/>
      <c r="CIO26" s="662" t="str">
        <f>IFERROR(IF(OR(CHU26="日",CHU26="祝",CHU26=0,CHV26=""),"　",MAX(IF(AND(CHV26&gt;CIR14,CHX26&gt;CIP14),0,IF(AND(CHV26&lt;=CIR14,CHV26&gt;CIO14,CHX26&gt;CIP14),CIR14-CHV26,IF(AND(CHV26&lt;=CIR14,CHV26&lt;=CIO14,CHX26&gt;CIP14),CIR14-CIO14,IF(AND(CHV26&gt;CIO14,CHX26&lt;=CIP14),CHX26-CHV26,IF(AND(CHV26&lt;=CIO14,CHX26&lt;=CIP14),CHX26-CIO14,0))))),0)),0)</f>
        <v>　</v>
      </c>
      <c r="CIP26" s="663"/>
      <c r="CIQ26" s="664"/>
      <c r="CIR26" s="662" t="str">
        <f>IFERROR(IF(OR(CHU26="日",CHU26="祝",CHU26=0,CHV26=""),"　",MAX(IF(AND(CHV26&lt;=CIR14,CHX26&gt;CIS14),CIS14-CIR14,IF(CHX26&lt;=CIS14,0,IF(AND(CHV26&gt;CIR14,CHX26&gt;CIS14),CIS14-CHV26,0))),0)),0)</f>
        <v>　</v>
      </c>
      <c r="CIS26" s="663"/>
      <c r="CIT26" s="664"/>
      <c r="CIU26" s="662" t="str">
        <f t="shared" si="41"/>
        <v>　</v>
      </c>
      <c r="CIV26" s="663"/>
      <c r="CIW26" s="664"/>
      <c r="CIX26" s="665" t="str">
        <f>IF(CJA26="×",TIME(0,0,0),IF(CJK4="非常勤",CHZ26,CIL26))</f>
        <v>　</v>
      </c>
      <c r="CIY26" s="666"/>
      <c r="CIZ26" s="667"/>
      <c r="CJA26" s="265"/>
      <c r="CJB26" s="665" t="str">
        <f>IF(CJE26="×",TIME(0,0,0),IF(CJK4="非常勤",CIC26,CIO26))</f>
        <v>　</v>
      </c>
      <c r="CJC26" s="666"/>
      <c r="CJD26" s="667"/>
      <c r="CJE26" s="265"/>
      <c r="CJF26" s="665" t="str">
        <f>IF(CJI26="×",TIME(0,0,0),IF(CJK4="非常勤",CIF26,CIR26))</f>
        <v>　</v>
      </c>
      <c r="CJG26" s="666"/>
      <c r="CJH26" s="667"/>
      <c r="CJI26" s="265"/>
      <c r="CJJ26" s="665" t="str">
        <f>IF(CJM26="×",TIME(0,0,0),IF(CJK4="非常勤",CII26,CIU26))</f>
        <v>　</v>
      </c>
      <c r="CJK26" s="666"/>
      <c r="CJL26" s="667"/>
      <c r="CJM26" s="265"/>
      <c r="CJN26" s="668"/>
      <c r="CJO26" s="669"/>
      <c r="CJP26" s="668"/>
      <c r="CJQ26" s="670"/>
      <c r="CJR26" s="669"/>
      <c r="CJS26" s="671"/>
      <c r="CJT26" s="672"/>
      <c r="CJU26" s="672"/>
      <c r="CJV26" s="673"/>
      <c r="CJW26" s="263">
        <f>$A$26</f>
        <v>12</v>
      </c>
      <c r="CJX26" s="264" t="str">
        <f>$B$26</f>
        <v>月</v>
      </c>
      <c r="CJY26" s="660"/>
      <c r="CJZ26" s="661"/>
      <c r="CKA26" s="660"/>
      <c r="CKB26" s="661"/>
      <c r="CKC26" s="662" t="str">
        <f>IFERROR(IF(OR(CJX26="日",CJX26="祝",CJX26=0,CJY26=""),"　",MAX(IF(AND(CJY26&lt;=CKC14,CKA26&gt;CKD14),CKD14-CKC14,IF(AND(CJY26&gt;CKC14,CKA26&lt;=CKD14),CKA26-CJY26,IF(AND(CJY26&lt;=CKC14,CKA26&lt;=CKD14),CKA26-CKC14,IF(AND(CJY26&gt;CKC14,CKA26&gt;CKD14),CKD14-CJY26,0)))),0)),0)</f>
        <v>　</v>
      </c>
      <c r="CKD26" s="663"/>
      <c r="CKE26" s="664"/>
      <c r="CKF26" s="662" t="str">
        <f>IFERROR(IF(OR(CJX26="日",CJX26="祝",CJX26=0,CJY26=""),"　",MAX(IF(AND(CJY26&gt;CKI14,CKA26&gt;CKG14),0,IF(AND(CJY26&lt;=CKI14,CJY26&gt;CKF14,CKA26&gt;CKG14),CKI14-CJY26,IF(AND(CJY26&lt;=CKI14,CJY26&lt;=CKF14,CKA26&gt;CKG14),CKI14-CKF14,IF(AND(CJY26&gt;CKF14,CKA26&lt;=CKG14),CKA26-CJY26,IF(AND(CJY26&lt;=CKF14,CKA26&lt;=CKG14),CKA26-CKF14,0))))),0)),0)</f>
        <v>　</v>
      </c>
      <c r="CKG26" s="663"/>
      <c r="CKH26" s="664"/>
      <c r="CKI26" s="662" t="str">
        <f>IFERROR(IF(OR(CJX26="日",CJX26="祝",CJX26=0,CJY26=""),"　",MAX(IF(AND(CJY26&lt;=CKI14,CKA26&gt;CKJ14),CKJ14-CKI14,IF(CKA26&lt;=CKJ14,0,IF(AND(CJY26&gt;CKI14,CKA26&gt;CKJ14),CKJ14-CJY26,0))),0)),0)</f>
        <v>　</v>
      </c>
      <c r="CKJ26" s="663"/>
      <c r="CKK26" s="664"/>
      <c r="CKL26" s="662" t="str">
        <f>IFERROR(IF(OR(CJX26="日",CJX26="祝",CJX26=0,CJY26=""),"　",MAX(IF(CJY26&gt;CKL14,CKA26-CJY26,IF(CJY26&lt;=CKL14,CKA26-CKL14,0)),0)),0)</f>
        <v>　</v>
      </c>
      <c r="CKM26" s="663"/>
      <c r="CKN26" s="664"/>
      <c r="CKO26" s="662" t="str">
        <f>IFERROR(IF(OR(CJX26="日",CJX26="祝",CJX26=0,CJY26=""),"　",MAX(IF(AND(CJY26&lt;=CKO14,CKA26&gt;CKP14),CKP14-CKO14,IF(AND(CJY26&gt;CKO14,CKA26&lt;=CKP14),CKA26-CJY26,IF(AND(CJY26&lt;=CKO14,CKA26&lt;=CKP14),CKA26-CKO14,IF(AND(CJY26&gt;CKO14,CKA26&gt;CKP14),CKP14-CJY26,0)))),0)),0)</f>
        <v>　</v>
      </c>
      <c r="CKP26" s="663"/>
      <c r="CKQ26" s="664"/>
      <c r="CKR26" s="662" t="str">
        <f>IFERROR(IF(OR(CJX26="日",CJX26="祝",CJX26=0,CJY26=""),"　",MAX(IF(AND(CJY26&gt;CKU14,CKA26&gt;CKS14),0,IF(AND(CJY26&lt;=CKU14,CJY26&gt;CKR14,CKA26&gt;CKS14),CKU14-CJY26,IF(AND(CJY26&lt;=CKU14,CJY26&lt;=CKR14,CKA26&gt;CKS14),CKU14-CKR14,IF(AND(CJY26&gt;CKR14,CKA26&lt;=CKS14),CKA26-CJY26,IF(AND(CJY26&lt;=CKR14,CKA26&lt;=CKS14),CKA26-CKR14,0))))),0)),0)</f>
        <v>　</v>
      </c>
      <c r="CKS26" s="663"/>
      <c r="CKT26" s="664"/>
      <c r="CKU26" s="662" t="str">
        <f>IFERROR(IF(OR(CJX26="日",CJX26="祝",CJX26=0,CJY26=""),"　",MAX(IF(AND(CJY26&lt;=CKU14,CKA26&gt;CKV14),CKV14-CKU14,IF(CKA26&lt;=CKV14,0,IF(AND(CJY26&gt;CKU14,CKA26&gt;CKV14),CKV14-CJY26,0))),0)),0)</f>
        <v>　</v>
      </c>
      <c r="CKV26" s="663"/>
      <c r="CKW26" s="664"/>
      <c r="CKX26" s="662" t="str">
        <f t="shared" si="42"/>
        <v>　</v>
      </c>
      <c r="CKY26" s="663"/>
      <c r="CKZ26" s="664"/>
      <c r="CLA26" s="665" t="str">
        <f>IF(CLD26="×",TIME(0,0,0),IF(CLN4="非常勤",CKC26,CKO26))</f>
        <v>　</v>
      </c>
      <c r="CLB26" s="666"/>
      <c r="CLC26" s="667"/>
      <c r="CLD26" s="265"/>
      <c r="CLE26" s="665" t="str">
        <f>IF(CLH26="×",TIME(0,0,0),IF(CLN4="非常勤",CKF26,CKR26))</f>
        <v>　</v>
      </c>
      <c r="CLF26" s="666"/>
      <c r="CLG26" s="667"/>
      <c r="CLH26" s="265"/>
      <c r="CLI26" s="665" t="str">
        <f>IF(CLL26="×",TIME(0,0,0),IF(CLN4="非常勤",CKI26,CKU26))</f>
        <v>　</v>
      </c>
      <c r="CLJ26" s="666"/>
      <c r="CLK26" s="667"/>
      <c r="CLL26" s="265"/>
      <c r="CLM26" s="665" t="str">
        <f>IF(CLP26="×",TIME(0,0,0),IF(CLN4="非常勤",CKL26,CKX26))</f>
        <v>　</v>
      </c>
      <c r="CLN26" s="666"/>
      <c r="CLO26" s="667"/>
      <c r="CLP26" s="265"/>
      <c r="CLQ26" s="668"/>
      <c r="CLR26" s="669"/>
      <c r="CLS26" s="668"/>
      <c r="CLT26" s="670"/>
      <c r="CLU26" s="669"/>
      <c r="CLV26" s="671"/>
      <c r="CLW26" s="672"/>
      <c r="CLX26" s="672"/>
      <c r="CLY26" s="673"/>
      <c r="CLZ26" s="263">
        <f>$A$26</f>
        <v>12</v>
      </c>
      <c r="CMA26" s="264" t="str">
        <f>$B$26</f>
        <v>月</v>
      </c>
      <c r="CMB26" s="660"/>
      <c r="CMC26" s="661"/>
      <c r="CMD26" s="660"/>
      <c r="CME26" s="661"/>
      <c r="CMF26" s="662" t="str">
        <f>IFERROR(IF(OR(CMA26="日",CMA26="祝",CMA26=0,CMB26=""),"　",MAX(IF(AND(CMB26&lt;=CMF14,CMD26&gt;CMG14),CMG14-CMF14,IF(AND(CMB26&gt;CMF14,CMD26&lt;=CMG14),CMD26-CMB26,IF(AND(CMB26&lt;=CMF14,CMD26&lt;=CMG14),CMD26-CMF14,IF(AND(CMB26&gt;CMF14,CMD26&gt;CMG14),CMG14-CMB26,0)))),0)),0)</f>
        <v>　</v>
      </c>
      <c r="CMG26" s="663"/>
      <c r="CMH26" s="664"/>
      <c r="CMI26" s="662" t="str">
        <f>IFERROR(IF(OR(CMA26="日",CMA26="祝",CMA26=0,CMB26=""),"　",MAX(IF(AND(CMB26&gt;CML14,CMD26&gt;CMJ14),0,IF(AND(CMB26&lt;=CML14,CMB26&gt;CMI14,CMD26&gt;CMJ14),CML14-CMB26,IF(AND(CMB26&lt;=CML14,CMB26&lt;=CMI14,CMD26&gt;CMJ14),CML14-CMI14,IF(AND(CMB26&gt;CMI14,CMD26&lt;=CMJ14),CMD26-CMB26,IF(AND(CMB26&lt;=CMI14,CMD26&lt;=CMJ14),CMD26-CMI14,0))))),0)),0)</f>
        <v>　</v>
      </c>
      <c r="CMJ26" s="663"/>
      <c r="CMK26" s="664"/>
      <c r="CML26" s="662" t="str">
        <f>IFERROR(IF(OR(CMA26="日",CMA26="祝",CMA26=0,CMB26=""),"　",MAX(IF(AND(CMB26&lt;=CML14,CMD26&gt;CMM14),CMM14-CML14,IF(CMD26&lt;=CMM14,0,IF(AND(CMB26&gt;CML14,CMD26&gt;CMM14),CMM14-CMB26,0))),0)),0)</f>
        <v>　</v>
      </c>
      <c r="CMM26" s="663"/>
      <c r="CMN26" s="664"/>
      <c r="CMO26" s="662" t="str">
        <f>IFERROR(IF(OR(CMA26="日",CMA26="祝",CMA26=0,CMB26=""),"　",MAX(IF(CMB26&gt;CMO14,CMD26-CMB26,IF(CMB26&lt;=CMO14,CMD26-CMO14,0)),0)),0)</f>
        <v>　</v>
      </c>
      <c r="CMP26" s="663"/>
      <c r="CMQ26" s="664"/>
      <c r="CMR26" s="662" t="str">
        <f>IFERROR(IF(OR(CMA26="日",CMA26="祝",CMA26=0,CMB26=""),"　",MAX(IF(AND(CMB26&lt;=CMR14,CMD26&gt;CMS14),CMS14-CMR14,IF(AND(CMB26&gt;CMR14,CMD26&lt;=CMS14),CMD26-CMB26,IF(AND(CMB26&lt;=CMR14,CMD26&lt;=CMS14),CMD26-CMR14,IF(AND(CMB26&gt;CMR14,CMD26&gt;CMS14),CMS14-CMB26,0)))),0)),0)</f>
        <v>　</v>
      </c>
      <c r="CMS26" s="663"/>
      <c r="CMT26" s="664"/>
      <c r="CMU26" s="662" t="str">
        <f>IFERROR(IF(OR(CMA26="日",CMA26="祝",CMA26=0,CMB26=""),"　",MAX(IF(AND(CMB26&gt;CMX14,CMD26&gt;CMV14),0,IF(AND(CMB26&lt;=CMX14,CMB26&gt;CMU14,CMD26&gt;CMV14),CMX14-CMB26,IF(AND(CMB26&lt;=CMX14,CMB26&lt;=CMU14,CMD26&gt;CMV14),CMX14-CMU14,IF(AND(CMB26&gt;CMU14,CMD26&lt;=CMV14),CMD26-CMB26,IF(AND(CMB26&lt;=CMU14,CMD26&lt;=CMV14),CMD26-CMU14,0))))),0)),0)</f>
        <v>　</v>
      </c>
      <c r="CMV26" s="663"/>
      <c r="CMW26" s="664"/>
      <c r="CMX26" s="662" t="str">
        <f>IFERROR(IF(OR(CMA26="日",CMA26="祝",CMA26=0,CMB26=""),"　",MAX(IF(AND(CMB26&lt;=CMX14,CMD26&gt;CMY14),CMY14-CMX14,IF(CMD26&lt;=CMY14,0,IF(AND(CMB26&gt;CMX14,CMD26&gt;CMY14),CMY14-CMB26,0))),0)),0)</f>
        <v>　</v>
      </c>
      <c r="CMY26" s="663"/>
      <c r="CMZ26" s="664"/>
      <c r="CNA26" s="662" t="str">
        <f t="shared" si="43"/>
        <v>　</v>
      </c>
      <c r="CNB26" s="663"/>
      <c r="CNC26" s="664"/>
      <c r="CND26" s="665" t="str">
        <f>IF(CNG26="×",TIME(0,0,0),IF(CNQ4="非常勤",CMF26,CMR26))</f>
        <v>　</v>
      </c>
      <c r="CNE26" s="666"/>
      <c r="CNF26" s="667"/>
      <c r="CNG26" s="265"/>
      <c r="CNH26" s="665" t="str">
        <f>IF(CNK26="×",TIME(0,0,0),IF(CNQ4="非常勤",CMI26,CMU26))</f>
        <v>　</v>
      </c>
      <c r="CNI26" s="666"/>
      <c r="CNJ26" s="667"/>
      <c r="CNK26" s="265"/>
      <c r="CNL26" s="665" t="str">
        <f>IF(CNO26="×",TIME(0,0,0),IF(CNQ4="非常勤",CML26,CMX26))</f>
        <v>　</v>
      </c>
      <c r="CNM26" s="666"/>
      <c r="CNN26" s="667"/>
      <c r="CNO26" s="265"/>
      <c r="CNP26" s="665" t="str">
        <f>IF(CNS26="×",TIME(0,0,0),IF(CNQ4="非常勤",CMO26,CNA26))</f>
        <v>　</v>
      </c>
      <c r="CNQ26" s="666"/>
      <c r="CNR26" s="667"/>
      <c r="CNS26" s="265"/>
      <c r="CNT26" s="668"/>
      <c r="CNU26" s="669"/>
      <c r="CNV26" s="668"/>
      <c r="CNW26" s="670"/>
      <c r="CNX26" s="669"/>
      <c r="CNY26" s="671"/>
      <c r="CNZ26" s="672"/>
      <c r="COA26" s="672"/>
      <c r="COB26" s="673"/>
      <c r="COC26" s="263">
        <f>$A$26</f>
        <v>12</v>
      </c>
      <c r="COD26" s="264" t="str">
        <f>$B$26</f>
        <v>月</v>
      </c>
      <c r="COE26" s="660"/>
      <c r="COF26" s="661"/>
      <c r="COG26" s="660"/>
      <c r="COH26" s="661"/>
      <c r="COI26" s="662" t="str">
        <f>IFERROR(IF(OR(COD26="日",COD26="祝",COD26=0,COE26=""),"　",MAX(IF(AND(COE26&lt;=COI14,COG26&gt;COJ14),COJ14-COI14,IF(AND(COE26&gt;COI14,COG26&lt;=COJ14),COG26-COE26,IF(AND(COE26&lt;=COI14,COG26&lt;=COJ14),COG26-COI14,IF(AND(COE26&gt;COI14,COG26&gt;COJ14),COJ14-COE26,0)))),0)),0)</f>
        <v>　</v>
      </c>
      <c r="COJ26" s="663"/>
      <c r="COK26" s="664"/>
      <c r="COL26" s="662" t="str">
        <f>IFERROR(IF(OR(COD26="日",COD26="祝",COD26=0,COE26=""),"　",MAX(IF(AND(COE26&gt;COO14,COG26&gt;COM14),0,IF(AND(COE26&lt;=COO14,COE26&gt;COL14,COG26&gt;COM14),COO14-COE26,IF(AND(COE26&lt;=COO14,COE26&lt;=COL14,COG26&gt;COM14),COO14-COL14,IF(AND(COE26&gt;COL14,COG26&lt;=COM14),COG26-COE26,IF(AND(COE26&lt;=COL14,COG26&lt;=COM14),COG26-COL14,0))))),0)),0)</f>
        <v>　</v>
      </c>
      <c r="COM26" s="663"/>
      <c r="CON26" s="664"/>
      <c r="COO26" s="662" t="str">
        <f>IFERROR(IF(OR(COD26="日",COD26="祝",COD26=0,COE26=""),"　",MAX(IF(AND(COE26&lt;=COO14,COG26&gt;COP14),COP14-COO14,IF(COG26&lt;=COP14,0,IF(AND(COE26&gt;COO14,COG26&gt;COP14),COP14-COE26,0))),0)),0)</f>
        <v>　</v>
      </c>
      <c r="COP26" s="663"/>
      <c r="COQ26" s="664"/>
      <c r="COR26" s="662" t="str">
        <f>IFERROR(IF(OR(COD26="日",COD26="祝",COD26=0,COE26=""),"　",MAX(IF(COE26&gt;COR14,COG26-COE26,IF(COE26&lt;=COR14,COG26-COR14,0)),0)),0)</f>
        <v>　</v>
      </c>
      <c r="COS26" s="663"/>
      <c r="COT26" s="664"/>
      <c r="COU26" s="662" t="str">
        <f>IFERROR(IF(OR(COD26="日",COD26="祝",COD26=0,COE26=""),"　",MAX(IF(AND(COE26&lt;=COU14,COG26&gt;COV14),COV14-COU14,IF(AND(COE26&gt;COU14,COG26&lt;=COV14),COG26-COE26,IF(AND(COE26&lt;=COU14,COG26&lt;=COV14),COG26-COU14,IF(AND(COE26&gt;COU14,COG26&gt;COV14),COV14-COE26,0)))),0)),0)</f>
        <v>　</v>
      </c>
      <c r="COV26" s="663"/>
      <c r="COW26" s="664"/>
      <c r="COX26" s="662" t="str">
        <f>IFERROR(IF(OR(COD26="日",COD26="祝",COD26=0,COE26=""),"　",MAX(IF(AND(COE26&gt;CPA14,COG26&gt;COY14),0,IF(AND(COE26&lt;=CPA14,COE26&gt;COX14,COG26&gt;COY14),CPA14-COE26,IF(AND(COE26&lt;=CPA14,COE26&lt;=COX14,COG26&gt;COY14),CPA14-COX14,IF(AND(COE26&gt;COX14,COG26&lt;=COY14),COG26-COE26,IF(AND(COE26&lt;=COX14,COG26&lt;=COY14),COG26-COX14,0))))),0)),0)</f>
        <v>　</v>
      </c>
      <c r="COY26" s="663"/>
      <c r="COZ26" s="664"/>
      <c r="CPA26" s="662" t="str">
        <f>IFERROR(IF(OR(COD26="日",COD26="祝",COD26=0,COE26=""),"　",MAX(IF(AND(COE26&lt;=CPA14,COG26&gt;CPB14),CPB14-CPA14,IF(COG26&lt;=CPB14,0,IF(AND(COE26&gt;CPA14,COG26&gt;CPB14),CPB14-COE26,0))),0)),0)</f>
        <v>　</v>
      </c>
      <c r="CPB26" s="663"/>
      <c r="CPC26" s="664"/>
      <c r="CPD26" s="662" t="str">
        <f t="shared" si="44"/>
        <v>　</v>
      </c>
      <c r="CPE26" s="663"/>
      <c r="CPF26" s="664"/>
      <c r="CPG26" s="665" t="str">
        <f>IF(CPJ26="×",TIME(0,0,0),IF(CPT4="非常勤",COI26,COU26))</f>
        <v>　</v>
      </c>
      <c r="CPH26" s="666"/>
      <c r="CPI26" s="667"/>
      <c r="CPJ26" s="265"/>
      <c r="CPK26" s="665" t="str">
        <f>IF(CPN26="×",TIME(0,0,0),IF(CPT4="非常勤",COL26,COX26))</f>
        <v>　</v>
      </c>
      <c r="CPL26" s="666"/>
      <c r="CPM26" s="667"/>
      <c r="CPN26" s="265"/>
      <c r="CPO26" s="665" t="str">
        <f>IF(CPR26="×",TIME(0,0,0),IF(CPT4="非常勤",COO26,CPA26))</f>
        <v>　</v>
      </c>
      <c r="CPP26" s="666"/>
      <c r="CPQ26" s="667"/>
      <c r="CPR26" s="265"/>
      <c r="CPS26" s="665" t="str">
        <f>IF(CPV26="×",TIME(0,0,0),IF(CPT4="非常勤",COR26,CPD26))</f>
        <v>　</v>
      </c>
      <c r="CPT26" s="666"/>
      <c r="CPU26" s="667"/>
      <c r="CPV26" s="265"/>
      <c r="CPW26" s="668"/>
      <c r="CPX26" s="669"/>
      <c r="CPY26" s="668"/>
      <c r="CPZ26" s="670"/>
      <c r="CQA26" s="669"/>
      <c r="CQB26" s="671"/>
      <c r="CQC26" s="672"/>
      <c r="CQD26" s="672"/>
      <c r="CQE26" s="673"/>
      <c r="CQF26" s="263">
        <f>$A$26</f>
        <v>12</v>
      </c>
      <c r="CQG26" s="264" t="str">
        <f>$B$26</f>
        <v>月</v>
      </c>
      <c r="CQH26" s="660"/>
      <c r="CQI26" s="661"/>
      <c r="CQJ26" s="660"/>
      <c r="CQK26" s="661"/>
      <c r="CQL26" s="662" t="str">
        <f>IFERROR(IF(OR(CQG26="日",CQG26="祝",CQG26=0,CQH26=""),"　",MAX(IF(AND(CQH26&lt;=CQL14,CQJ26&gt;CQM14),CQM14-CQL14,IF(AND(CQH26&gt;CQL14,CQJ26&lt;=CQM14),CQJ26-CQH26,IF(AND(CQH26&lt;=CQL14,CQJ26&lt;=CQM14),CQJ26-CQL14,IF(AND(CQH26&gt;CQL14,CQJ26&gt;CQM14),CQM14-CQH26,0)))),0)),0)</f>
        <v>　</v>
      </c>
      <c r="CQM26" s="663"/>
      <c r="CQN26" s="664"/>
      <c r="CQO26" s="662" t="str">
        <f>IFERROR(IF(OR(CQG26="日",CQG26="祝",CQG26=0,CQH26=""),"　",MAX(IF(AND(CQH26&gt;CQR14,CQJ26&gt;CQP14),0,IF(AND(CQH26&lt;=CQR14,CQH26&gt;CQO14,CQJ26&gt;CQP14),CQR14-CQH26,IF(AND(CQH26&lt;=CQR14,CQH26&lt;=CQO14,CQJ26&gt;CQP14),CQR14-CQO14,IF(AND(CQH26&gt;CQO14,CQJ26&lt;=CQP14),CQJ26-CQH26,IF(AND(CQH26&lt;=CQO14,CQJ26&lt;=CQP14),CQJ26-CQO14,0))))),0)),0)</f>
        <v>　</v>
      </c>
      <c r="CQP26" s="663"/>
      <c r="CQQ26" s="664"/>
      <c r="CQR26" s="662" t="str">
        <f>IFERROR(IF(OR(CQG26="日",CQG26="祝",CQG26=0,CQH26=""),"　",MAX(IF(AND(CQH26&lt;=CQR14,CQJ26&gt;CQS14),CQS14-CQR14,IF(CQJ26&lt;=CQS14,0,IF(AND(CQH26&gt;CQR14,CQJ26&gt;CQS14),CQS14-CQH26,0))),0)),0)</f>
        <v>　</v>
      </c>
      <c r="CQS26" s="663"/>
      <c r="CQT26" s="664"/>
      <c r="CQU26" s="662" t="str">
        <f>IFERROR(IF(OR(CQG26="日",CQG26="祝",CQG26=0,CQH26=""),"　",MAX(IF(CQH26&gt;CQU14,CQJ26-CQH26,IF(CQH26&lt;=CQU14,CQJ26-CQU14,0)),0)),0)</f>
        <v>　</v>
      </c>
      <c r="CQV26" s="663"/>
      <c r="CQW26" s="664"/>
      <c r="CQX26" s="662" t="str">
        <f>IFERROR(IF(OR(CQG26="日",CQG26="祝",CQG26=0,CQH26=""),"　",MAX(IF(AND(CQH26&lt;=CQX14,CQJ26&gt;CQY14),CQY14-CQX14,IF(AND(CQH26&gt;CQX14,CQJ26&lt;=CQY14),CQJ26-CQH26,IF(AND(CQH26&lt;=CQX14,CQJ26&lt;=CQY14),CQJ26-CQX14,IF(AND(CQH26&gt;CQX14,CQJ26&gt;CQY14),CQY14-CQH26,0)))),0)),0)</f>
        <v>　</v>
      </c>
      <c r="CQY26" s="663"/>
      <c r="CQZ26" s="664"/>
      <c r="CRA26" s="662" t="str">
        <f>IFERROR(IF(OR(CQG26="日",CQG26="祝",CQG26=0,CQH26=""),"　",MAX(IF(AND(CQH26&gt;CRD14,CQJ26&gt;CRB14),0,IF(AND(CQH26&lt;=CRD14,CQH26&gt;CRA14,CQJ26&gt;CRB14),CRD14-CQH26,IF(AND(CQH26&lt;=CRD14,CQH26&lt;=CRA14,CQJ26&gt;CRB14),CRD14-CRA14,IF(AND(CQH26&gt;CRA14,CQJ26&lt;=CRB14),CQJ26-CQH26,IF(AND(CQH26&lt;=CRA14,CQJ26&lt;=CRB14),CQJ26-CRA14,0))))),0)),0)</f>
        <v>　</v>
      </c>
      <c r="CRB26" s="663"/>
      <c r="CRC26" s="664"/>
      <c r="CRD26" s="662" t="str">
        <f>IFERROR(IF(OR(CQG26="日",CQG26="祝",CQG26=0,CQH26=""),"　",MAX(IF(AND(CQH26&lt;=CRD14,CQJ26&gt;CRE14),CRE14-CRD14,IF(CQJ26&lt;=CRE14,0,IF(AND(CQH26&gt;CRD14,CQJ26&gt;CRE14),CRE14-CQH26,0))),0)),0)</f>
        <v>　</v>
      </c>
      <c r="CRE26" s="663"/>
      <c r="CRF26" s="664"/>
      <c r="CRG26" s="662" t="str">
        <f t="shared" si="45"/>
        <v>　</v>
      </c>
      <c r="CRH26" s="663"/>
      <c r="CRI26" s="664"/>
      <c r="CRJ26" s="665" t="str">
        <f>IF(CRM26="×",TIME(0,0,0),IF(CRW4="非常勤",CQL26,CQX26))</f>
        <v>　</v>
      </c>
      <c r="CRK26" s="666"/>
      <c r="CRL26" s="667"/>
      <c r="CRM26" s="265"/>
      <c r="CRN26" s="665" t="str">
        <f>IF(CRQ26="×",TIME(0,0,0),IF(CRW4="非常勤",CQO26,CRA26))</f>
        <v>　</v>
      </c>
      <c r="CRO26" s="666"/>
      <c r="CRP26" s="667"/>
      <c r="CRQ26" s="265"/>
      <c r="CRR26" s="665" t="str">
        <f>IF(CRU26="×",TIME(0,0,0),IF(CRW4="非常勤",CQR26,CRD26))</f>
        <v>　</v>
      </c>
      <c r="CRS26" s="666"/>
      <c r="CRT26" s="667"/>
      <c r="CRU26" s="265"/>
      <c r="CRV26" s="665" t="str">
        <f>IF(CRY26="×",TIME(0,0,0),IF(CRW4="非常勤",CQU26,CRG26))</f>
        <v>　</v>
      </c>
      <c r="CRW26" s="666"/>
      <c r="CRX26" s="667"/>
      <c r="CRY26" s="265"/>
      <c r="CRZ26" s="668"/>
      <c r="CSA26" s="669"/>
      <c r="CSB26" s="668"/>
      <c r="CSC26" s="670"/>
      <c r="CSD26" s="669"/>
      <c r="CSE26" s="671"/>
      <c r="CSF26" s="672"/>
      <c r="CSG26" s="672"/>
      <c r="CSH26" s="673"/>
      <c r="CSI26" s="263">
        <f>$A$26</f>
        <v>12</v>
      </c>
      <c r="CSJ26" s="264" t="str">
        <f>$B$26</f>
        <v>月</v>
      </c>
      <c r="CSK26" s="660"/>
      <c r="CSL26" s="661"/>
      <c r="CSM26" s="660"/>
      <c r="CSN26" s="661"/>
      <c r="CSO26" s="662" t="str">
        <f>IFERROR(IF(OR(CSJ26="日",CSJ26="祝",CSJ26=0,CSK26=""),"　",MAX(IF(AND(CSK26&lt;=CSO14,CSM26&gt;CSP14),CSP14-CSO14,IF(AND(CSK26&gt;CSO14,CSM26&lt;=CSP14),CSM26-CSK26,IF(AND(CSK26&lt;=CSO14,CSM26&lt;=CSP14),CSM26-CSO14,IF(AND(CSK26&gt;CSO14,CSM26&gt;CSP14),CSP14-CSK26,0)))),0)),0)</f>
        <v>　</v>
      </c>
      <c r="CSP26" s="663"/>
      <c r="CSQ26" s="664"/>
      <c r="CSR26" s="662" t="str">
        <f>IFERROR(IF(OR(CSJ26="日",CSJ26="祝",CSJ26=0,CSK26=""),"　",MAX(IF(AND(CSK26&gt;CSU14,CSM26&gt;CSS14),0,IF(AND(CSK26&lt;=CSU14,CSK26&gt;CSR14,CSM26&gt;CSS14),CSU14-CSK26,IF(AND(CSK26&lt;=CSU14,CSK26&lt;=CSR14,CSM26&gt;CSS14),CSU14-CSR14,IF(AND(CSK26&gt;CSR14,CSM26&lt;=CSS14),CSM26-CSK26,IF(AND(CSK26&lt;=CSR14,CSM26&lt;=CSS14),CSM26-CSR14,0))))),0)),0)</f>
        <v>　</v>
      </c>
      <c r="CSS26" s="663"/>
      <c r="CST26" s="664"/>
      <c r="CSU26" s="662" t="str">
        <f>IFERROR(IF(OR(CSJ26="日",CSJ26="祝",CSJ26=0,CSK26=""),"　",MAX(IF(AND(CSK26&lt;=CSU14,CSM26&gt;CSV14),CSV14-CSU14,IF(CSM26&lt;=CSV14,0,IF(AND(CSK26&gt;CSU14,CSM26&gt;CSV14),CSV14-CSK26,0))),0)),0)</f>
        <v>　</v>
      </c>
      <c r="CSV26" s="663"/>
      <c r="CSW26" s="664"/>
      <c r="CSX26" s="662" t="str">
        <f>IFERROR(IF(OR(CSJ26="日",CSJ26="祝",CSJ26=0,CSK26=""),"　",MAX(IF(CSK26&gt;CSX14,CSM26-CSK26,IF(CSK26&lt;=CSX14,CSM26-CSX14,0)),0)),0)</f>
        <v>　</v>
      </c>
      <c r="CSY26" s="663"/>
      <c r="CSZ26" s="664"/>
      <c r="CTA26" s="662" t="str">
        <f>IFERROR(IF(OR(CSJ26="日",CSJ26="祝",CSJ26=0,CSK26=""),"　",MAX(IF(AND(CSK26&lt;=CTA14,CSM26&gt;CTB14),CTB14-CTA14,IF(AND(CSK26&gt;CTA14,CSM26&lt;=CTB14),CSM26-CSK26,IF(AND(CSK26&lt;=CTA14,CSM26&lt;=CTB14),CSM26-CTA14,IF(AND(CSK26&gt;CTA14,CSM26&gt;CTB14),CTB14-CSK26,0)))),0)),0)</f>
        <v>　</v>
      </c>
      <c r="CTB26" s="663"/>
      <c r="CTC26" s="664"/>
      <c r="CTD26" s="662" t="str">
        <f>IFERROR(IF(OR(CSJ26="日",CSJ26="祝",CSJ26=0,CSK26=""),"　",MAX(IF(AND(CSK26&gt;CTG14,CSM26&gt;CTE14),0,IF(AND(CSK26&lt;=CTG14,CSK26&gt;CTD14,CSM26&gt;CTE14),CTG14-CSK26,IF(AND(CSK26&lt;=CTG14,CSK26&lt;=CTD14,CSM26&gt;CTE14),CTG14-CTD14,IF(AND(CSK26&gt;CTD14,CSM26&lt;=CTE14),CSM26-CSK26,IF(AND(CSK26&lt;=CTD14,CSM26&lt;=CTE14),CSM26-CTD14,0))))),0)),0)</f>
        <v>　</v>
      </c>
      <c r="CTE26" s="663"/>
      <c r="CTF26" s="664"/>
      <c r="CTG26" s="662" t="str">
        <f>IFERROR(IF(OR(CSJ26="日",CSJ26="祝",CSJ26=0,CSK26=""),"　",MAX(IF(AND(CSK26&lt;=CTG14,CSM26&gt;CTH14),CTH14-CTG14,IF(CSM26&lt;=CTH14,0,IF(AND(CSK26&gt;CTG14,CSM26&gt;CTH14),CTH14-CSK26,0))),0)),0)</f>
        <v>　</v>
      </c>
      <c r="CTH26" s="663"/>
      <c r="CTI26" s="664"/>
      <c r="CTJ26" s="662" t="str">
        <f t="shared" si="46"/>
        <v>　</v>
      </c>
      <c r="CTK26" s="663"/>
      <c r="CTL26" s="664"/>
      <c r="CTM26" s="665" t="str">
        <f>IF(CTP26="×",TIME(0,0,0),IF(CTZ4="非常勤",CSO26,CTA26))</f>
        <v>　</v>
      </c>
      <c r="CTN26" s="666"/>
      <c r="CTO26" s="667"/>
      <c r="CTP26" s="265"/>
      <c r="CTQ26" s="665" t="str">
        <f>IF(CTT26="×",TIME(0,0,0),IF(CTZ4="非常勤",CSR26,CTD26))</f>
        <v>　</v>
      </c>
      <c r="CTR26" s="666"/>
      <c r="CTS26" s="667"/>
      <c r="CTT26" s="265"/>
      <c r="CTU26" s="665" t="str">
        <f>IF(CTX26="×",TIME(0,0,0),IF(CTZ4="非常勤",CSU26,CTG26))</f>
        <v>　</v>
      </c>
      <c r="CTV26" s="666"/>
      <c r="CTW26" s="667"/>
      <c r="CTX26" s="265"/>
      <c r="CTY26" s="665" t="str">
        <f>IF(CUB26="×",TIME(0,0,0),IF(CTZ4="非常勤",CSX26,CTJ26))</f>
        <v>　</v>
      </c>
      <c r="CTZ26" s="666"/>
      <c r="CUA26" s="667"/>
      <c r="CUB26" s="265"/>
      <c r="CUC26" s="668"/>
      <c r="CUD26" s="669"/>
      <c r="CUE26" s="668"/>
      <c r="CUF26" s="670"/>
      <c r="CUG26" s="669"/>
      <c r="CUH26" s="671"/>
      <c r="CUI26" s="672"/>
      <c r="CUJ26" s="672"/>
      <c r="CUK26" s="673"/>
      <c r="CUL26" s="263">
        <f>$A$26</f>
        <v>12</v>
      </c>
      <c r="CUM26" s="264" t="str">
        <f>$B$26</f>
        <v>月</v>
      </c>
      <c r="CUN26" s="660"/>
      <c r="CUO26" s="661"/>
      <c r="CUP26" s="660"/>
      <c r="CUQ26" s="661"/>
      <c r="CUR26" s="662" t="str">
        <f>IFERROR(IF(OR(CUM26="日",CUM26="祝",CUM26=0,CUN26=""),"　",MAX(IF(AND(CUN26&lt;=CUR14,CUP26&gt;CUS14),CUS14-CUR14,IF(AND(CUN26&gt;CUR14,CUP26&lt;=CUS14),CUP26-CUN26,IF(AND(CUN26&lt;=CUR14,CUP26&lt;=CUS14),CUP26-CUR14,IF(AND(CUN26&gt;CUR14,CUP26&gt;CUS14),CUS14-CUN26,0)))),0)),0)</f>
        <v>　</v>
      </c>
      <c r="CUS26" s="663"/>
      <c r="CUT26" s="664"/>
      <c r="CUU26" s="662" t="str">
        <f>IFERROR(IF(OR(CUM26="日",CUM26="祝",CUM26=0,CUN26=""),"　",MAX(IF(AND(CUN26&gt;CUX14,CUP26&gt;CUV14),0,IF(AND(CUN26&lt;=CUX14,CUN26&gt;CUU14,CUP26&gt;CUV14),CUX14-CUN26,IF(AND(CUN26&lt;=CUX14,CUN26&lt;=CUU14,CUP26&gt;CUV14),CUX14-CUU14,IF(AND(CUN26&gt;CUU14,CUP26&lt;=CUV14),CUP26-CUN26,IF(AND(CUN26&lt;=CUU14,CUP26&lt;=CUV14),CUP26-CUU14,0))))),0)),0)</f>
        <v>　</v>
      </c>
      <c r="CUV26" s="663"/>
      <c r="CUW26" s="664"/>
      <c r="CUX26" s="662" t="str">
        <f>IFERROR(IF(OR(CUM26="日",CUM26="祝",CUM26=0,CUN26=""),"　",MAX(IF(AND(CUN26&lt;=CUX14,CUP26&gt;CUY14),CUY14-CUX14,IF(CUP26&lt;=CUY14,0,IF(AND(CUN26&gt;CUX14,CUP26&gt;CUY14),CUY14-CUN26,0))),0)),0)</f>
        <v>　</v>
      </c>
      <c r="CUY26" s="663"/>
      <c r="CUZ26" s="664"/>
      <c r="CVA26" s="662" t="str">
        <f>IFERROR(IF(OR(CUM26="日",CUM26="祝",CUM26=0,CUN26=""),"　",MAX(IF(CUN26&gt;CVA14,CUP26-CUN26,IF(CUN26&lt;=CVA14,CUP26-CVA14,0)),0)),0)</f>
        <v>　</v>
      </c>
      <c r="CVB26" s="663"/>
      <c r="CVC26" s="664"/>
      <c r="CVD26" s="662" t="str">
        <f>IFERROR(IF(OR(CUM26="日",CUM26="祝",CUM26=0,CUN26=""),"　",MAX(IF(AND(CUN26&lt;=CVD14,CUP26&gt;CVE14),CVE14-CVD14,IF(AND(CUN26&gt;CVD14,CUP26&lt;=CVE14),CUP26-CUN26,IF(AND(CUN26&lt;=CVD14,CUP26&lt;=CVE14),CUP26-CVD14,IF(AND(CUN26&gt;CVD14,CUP26&gt;CVE14),CVE14-CUN26,0)))),0)),0)</f>
        <v>　</v>
      </c>
      <c r="CVE26" s="663"/>
      <c r="CVF26" s="664"/>
      <c r="CVG26" s="662" t="str">
        <f>IFERROR(IF(OR(CUM26="日",CUM26="祝",CUM26=0,CUN26=""),"　",MAX(IF(AND(CUN26&gt;CVJ14,CUP26&gt;CVH14),0,IF(AND(CUN26&lt;=CVJ14,CUN26&gt;CVG14,CUP26&gt;CVH14),CVJ14-CUN26,IF(AND(CUN26&lt;=CVJ14,CUN26&lt;=CVG14,CUP26&gt;CVH14),CVJ14-CVG14,IF(AND(CUN26&gt;CVG14,CUP26&lt;=CVH14),CUP26-CUN26,IF(AND(CUN26&lt;=CVG14,CUP26&lt;=CVH14),CUP26-CVG14,0))))),0)),0)</f>
        <v>　</v>
      </c>
      <c r="CVH26" s="663"/>
      <c r="CVI26" s="664"/>
      <c r="CVJ26" s="662" t="str">
        <f>IFERROR(IF(OR(CUM26="日",CUM26="祝",CUM26=0,CUN26=""),"　",MAX(IF(AND(CUN26&lt;=CVJ14,CUP26&gt;CVK14),CVK14-CVJ14,IF(CUP26&lt;=CVK14,0,IF(AND(CUN26&gt;CVJ14,CUP26&gt;CVK14),CVK14-CUN26,0))),0)),0)</f>
        <v>　</v>
      </c>
      <c r="CVK26" s="663"/>
      <c r="CVL26" s="664"/>
      <c r="CVM26" s="662" t="str">
        <f t="shared" si="47"/>
        <v>　</v>
      </c>
      <c r="CVN26" s="663"/>
      <c r="CVO26" s="664"/>
      <c r="CVP26" s="665" t="str">
        <f>IF(CVS26="×",TIME(0,0,0),IF(CWC4="非常勤",CUR26,CVD26))</f>
        <v>　</v>
      </c>
      <c r="CVQ26" s="666"/>
      <c r="CVR26" s="667"/>
      <c r="CVS26" s="265"/>
      <c r="CVT26" s="665" t="str">
        <f>IF(CVW26="×",TIME(0,0,0),IF(CWC4="非常勤",CUU26,CVG26))</f>
        <v>　</v>
      </c>
      <c r="CVU26" s="666"/>
      <c r="CVV26" s="667"/>
      <c r="CVW26" s="265"/>
      <c r="CVX26" s="665" t="str">
        <f>IF(CWA26="×",TIME(0,0,0),IF(CWC4="非常勤",CUX26,CVJ26))</f>
        <v>　</v>
      </c>
      <c r="CVY26" s="666"/>
      <c r="CVZ26" s="667"/>
      <c r="CWA26" s="265"/>
      <c r="CWB26" s="665" t="str">
        <f>IF(CWE26="×",TIME(0,0,0),IF(CWC4="非常勤",CVA26,CVM26))</f>
        <v>　</v>
      </c>
      <c r="CWC26" s="666"/>
      <c r="CWD26" s="667"/>
      <c r="CWE26" s="265"/>
      <c r="CWF26" s="668"/>
      <c r="CWG26" s="669"/>
      <c r="CWH26" s="668"/>
      <c r="CWI26" s="670"/>
      <c r="CWJ26" s="669"/>
      <c r="CWK26" s="671"/>
      <c r="CWL26" s="672"/>
      <c r="CWM26" s="672"/>
      <c r="CWN26" s="673"/>
      <c r="CWO26" s="263">
        <f>$A$26</f>
        <v>12</v>
      </c>
      <c r="CWP26" s="264" t="str">
        <f>$B$26</f>
        <v>月</v>
      </c>
      <c r="CWQ26" s="660"/>
      <c r="CWR26" s="661"/>
      <c r="CWS26" s="660"/>
      <c r="CWT26" s="661"/>
      <c r="CWU26" s="662" t="str">
        <f>IFERROR(IF(OR(CWP26="日",CWP26="祝",CWP26=0,CWQ26=""),"　",MAX(IF(AND(CWQ26&lt;=CWU14,CWS26&gt;CWV14),CWV14-CWU14,IF(AND(CWQ26&gt;CWU14,CWS26&lt;=CWV14),CWS26-CWQ26,IF(AND(CWQ26&lt;=CWU14,CWS26&lt;=CWV14),CWS26-CWU14,IF(AND(CWQ26&gt;CWU14,CWS26&gt;CWV14),CWV14-CWQ26,0)))),0)),0)</f>
        <v>　</v>
      </c>
      <c r="CWV26" s="663"/>
      <c r="CWW26" s="664"/>
      <c r="CWX26" s="662" t="str">
        <f>IFERROR(IF(OR(CWP26="日",CWP26="祝",CWP26=0,CWQ26=""),"　",MAX(IF(AND(CWQ26&gt;CXA14,CWS26&gt;CWY14),0,IF(AND(CWQ26&lt;=CXA14,CWQ26&gt;CWX14,CWS26&gt;CWY14),CXA14-CWQ26,IF(AND(CWQ26&lt;=CXA14,CWQ26&lt;=CWX14,CWS26&gt;CWY14),CXA14-CWX14,IF(AND(CWQ26&gt;CWX14,CWS26&lt;=CWY14),CWS26-CWQ26,IF(AND(CWQ26&lt;=CWX14,CWS26&lt;=CWY14),CWS26-CWX14,0))))),0)),0)</f>
        <v>　</v>
      </c>
      <c r="CWY26" s="663"/>
      <c r="CWZ26" s="664"/>
      <c r="CXA26" s="662" t="str">
        <f>IFERROR(IF(OR(CWP26="日",CWP26="祝",CWP26=0,CWQ26=""),"　",MAX(IF(AND(CWQ26&lt;=CXA14,CWS26&gt;CXB14),CXB14-CXA14,IF(CWS26&lt;=CXB14,0,IF(AND(CWQ26&gt;CXA14,CWS26&gt;CXB14),CXB14-CWQ26,0))),0)),0)</f>
        <v>　</v>
      </c>
      <c r="CXB26" s="663"/>
      <c r="CXC26" s="664"/>
      <c r="CXD26" s="662" t="str">
        <f>IFERROR(IF(OR(CWP26="日",CWP26="祝",CWP26=0,CWQ26=""),"　",MAX(IF(CWQ26&gt;CXD14,CWS26-CWQ26,IF(CWQ26&lt;=CXD14,CWS26-CXD14,0)),0)),0)</f>
        <v>　</v>
      </c>
      <c r="CXE26" s="663"/>
      <c r="CXF26" s="664"/>
      <c r="CXG26" s="662" t="str">
        <f>IFERROR(IF(OR(CWP26="日",CWP26="祝",CWP26=0,CWQ26=""),"　",MAX(IF(AND(CWQ26&lt;=CXG14,CWS26&gt;CXH14),CXH14-CXG14,IF(AND(CWQ26&gt;CXG14,CWS26&lt;=CXH14),CWS26-CWQ26,IF(AND(CWQ26&lt;=CXG14,CWS26&lt;=CXH14),CWS26-CXG14,IF(AND(CWQ26&gt;CXG14,CWS26&gt;CXH14),CXH14-CWQ26,0)))),0)),0)</f>
        <v>　</v>
      </c>
      <c r="CXH26" s="663"/>
      <c r="CXI26" s="664"/>
      <c r="CXJ26" s="662" t="str">
        <f>IFERROR(IF(OR(CWP26="日",CWP26="祝",CWP26=0,CWQ26=""),"　",MAX(IF(AND(CWQ26&gt;CXM14,CWS26&gt;CXK14),0,IF(AND(CWQ26&lt;=CXM14,CWQ26&gt;CXJ14,CWS26&gt;CXK14),CXM14-CWQ26,IF(AND(CWQ26&lt;=CXM14,CWQ26&lt;=CXJ14,CWS26&gt;CXK14),CXM14-CXJ14,IF(AND(CWQ26&gt;CXJ14,CWS26&lt;=CXK14),CWS26-CWQ26,IF(AND(CWQ26&lt;=CXJ14,CWS26&lt;=CXK14),CWS26-CXJ14,0))))),0)),0)</f>
        <v>　</v>
      </c>
      <c r="CXK26" s="663"/>
      <c r="CXL26" s="664"/>
      <c r="CXM26" s="662" t="str">
        <f>IFERROR(IF(OR(CWP26="日",CWP26="祝",CWP26=0,CWQ26=""),"　",MAX(IF(AND(CWQ26&lt;=CXM14,CWS26&gt;CXN14),CXN14-CXM14,IF(CWS26&lt;=CXN14,0,IF(AND(CWQ26&gt;CXM14,CWS26&gt;CXN14),CXN14-CWQ26,0))),0)),0)</f>
        <v>　</v>
      </c>
      <c r="CXN26" s="663"/>
      <c r="CXO26" s="664"/>
      <c r="CXP26" s="662" t="str">
        <f t="shared" si="48"/>
        <v>　</v>
      </c>
      <c r="CXQ26" s="663"/>
      <c r="CXR26" s="664"/>
      <c r="CXS26" s="665" t="str">
        <f>IF(CXV26="×",TIME(0,0,0),IF(CYF4="非常勤",CWU26,CXG26))</f>
        <v>　</v>
      </c>
      <c r="CXT26" s="666"/>
      <c r="CXU26" s="667"/>
      <c r="CXV26" s="265"/>
      <c r="CXW26" s="665" t="str">
        <f>IF(CXZ26="×",TIME(0,0,0),IF(CYF4="非常勤",CWX26,CXJ26))</f>
        <v>　</v>
      </c>
      <c r="CXX26" s="666"/>
      <c r="CXY26" s="667"/>
      <c r="CXZ26" s="265"/>
      <c r="CYA26" s="665" t="str">
        <f>IF(CYD26="×",TIME(0,0,0),IF(CYF4="非常勤",CXA26,CXM26))</f>
        <v>　</v>
      </c>
      <c r="CYB26" s="666"/>
      <c r="CYC26" s="667"/>
      <c r="CYD26" s="265"/>
      <c r="CYE26" s="665" t="str">
        <f>IF(CYH26="×",TIME(0,0,0),IF(CYF4="非常勤",CXD26,CXP26))</f>
        <v>　</v>
      </c>
      <c r="CYF26" s="666"/>
      <c r="CYG26" s="667"/>
      <c r="CYH26" s="265"/>
      <c r="CYI26" s="668"/>
      <c r="CYJ26" s="669"/>
      <c r="CYK26" s="668"/>
      <c r="CYL26" s="670"/>
      <c r="CYM26" s="669"/>
      <c r="CYN26" s="671"/>
      <c r="CYO26" s="672"/>
      <c r="CYP26" s="672"/>
      <c r="CYQ26" s="673"/>
      <c r="CYR26" s="263">
        <f>$A$26</f>
        <v>12</v>
      </c>
      <c r="CYS26" s="264" t="str">
        <f>$B$26</f>
        <v>月</v>
      </c>
      <c r="CYT26" s="660"/>
      <c r="CYU26" s="661"/>
      <c r="CYV26" s="660"/>
      <c r="CYW26" s="661"/>
      <c r="CYX26" s="662" t="str">
        <f>IFERROR(IF(OR(CYS26="日",CYS26="祝",CYS26=0,CYT26=""),"　",MAX(IF(AND(CYT26&lt;=CYX14,CYV26&gt;CYY14),CYY14-CYX14,IF(AND(CYT26&gt;CYX14,CYV26&lt;=CYY14),CYV26-CYT26,IF(AND(CYT26&lt;=CYX14,CYV26&lt;=CYY14),CYV26-CYX14,IF(AND(CYT26&gt;CYX14,CYV26&gt;CYY14),CYY14-CYT26,0)))),0)),0)</f>
        <v>　</v>
      </c>
      <c r="CYY26" s="663"/>
      <c r="CYZ26" s="664"/>
      <c r="CZA26" s="662" t="str">
        <f>IFERROR(IF(OR(CYS26="日",CYS26="祝",CYS26=0,CYT26=""),"　",MAX(IF(AND(CYT26&gt;CZD14,CYV26&gt;CZB14),0,IF(AND(CYT26&lt;=CZD14,CYT26&gt;CZA14,CYV26&gt;CZB14),CZD14-CYT26,IF(AND(CYT26&lt;=CZD14,CYT26&lt;=CZA14,CYV26&gt;CZB14),CZD14-CZA14,IF(AND(CYT26&gt;CZA14,CYV26&lt;=CZB14),CYV26-CYT26,IF(AND(CYT26&lt;=CZA14,CYV26&lt;=CZB14),CYV26-CZA14,0))))),0)),0)</f>
        <v>　</v>
      </c>
      <c r="CZB26" s="663"/>
      <c r="CZC26" s="664"/>
      <c r="CZD26" s="662" t="str">
        <f>IFERROR(IF(OR(CYS26="日",CYS26="祝",CYS26=0,CYT26=""),"　",MAX(IF(AND(CYT26&lt;=CZD14,CYV26&gt;CZE14),CZE14-CZD14,IF(CYV26&lt;=CZE14,0,IF(AND(CYT26&gt;CZD14,CYV26&gt;CZE14),CZE14-CYT26,0))),0)),0)</f>
        <v>　</v>
      </c>
      <c r="CZE26" s="663"/>
      <c r="CZF26" s="664"/>
      <c r="CZG26" s="662" t="str">
        <f>IFERROR(IF(OR(CYS26="日",CYS26="祝",CYS26=0,CYT26=""),"　",MAX(IF(CYT26&gt;CZG14,CYV26-CYT26,IF(CYT26&lt;=CZG14,CYV26-CZG14,0)),0)),0)</f>
        <v>　</v>
      </c>
      <c r="CZH26" s="663"/>
      <c r="CZI26" s="664"/>
      <c r="CZJ26" s="662" t="str">
        <f>IFERROR(IF(OR(CYS26="日",CYS26="祝",CYS26=0,CYT26=""),"　",MAX(IF(AND(CYT26&lt;=CZJ14,CYV26&gt;CZK14),CZK14-CZJ14,IF(AND(CYT26&gt;CZJ14,CYV26&lt;=CZK14),CYV26-CYT26,IF(AND(CYT26&lt;=CZJ14,CYV26&lt;=CZK14),CYV26-CZJ14,IF(AND(CYT26&gt;CZJ14,CYV26&gt;CZK14),CZK14-CYT26,0)))),0)),0)</f>
        <v>　</v>
      </c>
      <c r="CZK26" s="663"/>
      <c r="CZL26" s="664"/>
      <c r="CZM26" s="662" t="str">
        <f>IFERROR(IF(OR(CYS26="日",CYS26="祝",CYS26=0,CYT26=""),"　",MAX(IF(AND(CYT26&gt;CZP14,CYV26&gt;CZN14),0,IF(AND(CYT26&lt;=CZP14,CYT26&gt;CZM14,CYV26&gt;CZN14),CZP14-CYT26,IF(AND(CYT26&lt;=CZP14,CYT26&lt;=CZM14,CYV26&gt;CZN14),CZP14-CZM14,IF(AND(CYT26&gt;CZM14,CYV26&lt;=CZN14),CYV26-CYT26,IF(AND(CYT26&lt;=CZM14,CYV26&lt;=CZN14),CYV26-CZM14,0))))),0)),0)</f>
        <v>　</v>
      </c>
      <c r="CZN26" s="663"/>
      <c r="CZO26" s="664"/>
      <c r="CZP26" s="662" t="str">
        <f>IFERROR(IF(OR(CYS26="日",CYS26="祝",CYS26=0,CYT26=""),"　",MAX(IF(AND(CYT26&lt;=CZP14,CYV26&gt;CZQ14),CZQ14-CZP14,IF(CYV26&lt;=CZQ14,0,IF(AND(CYT26&gt;CZP14,CYV26&gt;CZQ14),CZQ14-CYT26,0))),0)),0)</f>
        <v>　</v>
      </c>
      <c r="CZQ26" s="663"/>
      <c r="CZR26" s="664"/>
      <c r="CZS26" s="662" t="str">
        <f t="shared" si="49"/>
        <v>　</v>
      </c>
      <c r="CZT26" s="663"/>
      <c r="CZU26" s="664"/>
      <c r="CZV26" s="665" t="str">
        <f>IF(CZY26="×",TIME(0,0,0),IF(DAI4="非常勤",CYX26,CZJ26))</f>
        <v>　</v>
      </c>
      <c r="CZW26" s="666"/>
      <c r="CZX26" s="667"/>
      <c r="CZY26" s="265"/>
      <c r="CZZ26" s="665" t="str">
        <f>IF(DAC26="×",TIME(0,0,0),IF(DAI4="非常勤",CZA26,CZM26))</f>
        <v>　</v>
      </c>
      <c r="DAA26" s="666"/>
      <c r="DAB26" s="667"/>
      <c r="DAC26" s="265"/>
      <c r="DAD26" s="665" t="str">
        <f>IF(DAG26="×",TIME(0,0,0),IF(DAI4="非常勤",CZD26,CZP26))</f>
        <v>　</v>
      </c>
      <c r="DAE26" s="666"/>
      <c r="DAF26" s="667"/>
      <c r="DAG26" s="265"/>
      <c r="DAH26" s="665" t="str">
        <f>IF(DAK26="×",TIME(0,0,0),IF(DAI4="非常勤",CZG26,CZS26))</f>
        <v>　</v>
      </c>
      <c r="DAI26" s="666"/>
      <c r="DAJ26" s="667"/>
      <c r="DAK26" s="265"/>
      <c r="DAL26" s="668"/>
      <c r="DAM26" s="669"/>
      <c r="DAN26" s="668"/>
      <c r="DAO26" s="670"/>
      <c r="DAP26" s="669"/>
      <c r="DAQ26" s="671"/>
      <c r="DAR26" s="672"/>
      <c r="DAS26" s="672"/>
      <c r="DAT26" s="673"/>
      <c r="DAU26" s="263">
        <f>$A$26</f>
        <v>12</v>
      </c>
      <c r="DAV26" s="264" t="str">
        <f>$B$26</f>
        <v>月</v>
      </c>
      <c r="DAW26" s="660"/>
      <c r="DAX26" s="661"/>
      <c r="DAY26" s="660"/>
      <c r="DAZ26" s="661"/>
      <c r="DBA26" s="662" t="str">
        <f>IFERROR(IF(OR(DAV26="日",DAV26="祝",DAV26=0,DAW26=""),"　",MAX(IF(AND(DAW26&lt;=DBA14,DAY26&gt;DBB14),DBB14-DBA14,IF(AND(DAW26&gt;DBA14,DAY26&lt;=DBB14),DAY26-DAW26,IF(AND(DAW26&lt;=DBA14,DAY26&lt;=DBB14),DAY26-DBA14,IF(AND(DAW26&gt;DBA14,DAY26&gt;DBB14),DBB14-DAW26,0)))),0)),0)</f>
        <v>　</v>
      </c>
      <c r="DBB26" s="663"/>
      <c r="DBC26" s="664"/>
      <c r="DBD26" s="662" t="str">
        <f>IFERROR(IF(OR(DAV26="日",DAV26="祝",DAV26=0,DAW26=""),"　",MAX(IF(AND(DAW26&gt;DBG14,DAY26&gt;DBE14),0,IF(AND(DAW26&lt;=DBG14,DAW26&gt;DBD14,DAY26&gt;DBE14),DBG14-DAW26,IF(AND(DAW26&lt;=DBG14,DAW26&lt;=DBD14,DAY26&gt;DBE14),DBG14-DBD14,IF(AND(DAW26&gt;DBD14,DAY26&lt;=DBE14),DAY26-DAW26,IF(AND(DAW26&lt;=DBD14,DAY26&lt;=DBE14),DAY26-DBD14,0))))),0)),0)</f>
        <v>　</v>
      </c>
      <c r="DBE26" s="663"/>
      <c r="DBF26" s="664"/>
      <c r="DBG26" s="662" t="str">
        <f>IFERROR(IF(OR(DAV26="日",DAV26="祝",DAV26=0,DAW26=""),"　",MAX(IF(AND(DAW26&lt;=DBG14,DAY26&gt;DBH14),DBH14-DBG14,IF(DAY26&lt;=DBH14,0,IF(AND(DAW26&gt;DBG14,DAY26&gt;DBH14),DBH14-DAW26,0))),0)),0)</f>
        <v>　</v>
      </c>
      <c r="DBH26" s="663"/>
      <c r="DBI26" s="664"/>
      <c r="DBJ26" s="662" t="str">
        <f>IFERROR(IF(OR(DAV26="日",DAV26="祝",DAV26=0,DAW26=""),"　",MAX(IF(DAW26&gt;DBJ14,DAY26-DAW26,IF(DAW26&lt;=DBJ14,DAY26-DBJ14,0)),0)),0)</f>
        <v>　</v>
      </c>
      <c r="DBK26" s="663"/>
      <c r="DBL26" s="664"/>
      <c r="DBM26" s="662" t="str">
        <f>IFERROR(IF(OR(DAV26="日",DAV26="祝",DAV26=0,DAW26=""),"　",MAX(IF(AND(DAW26&lt;=DBM14,DAY26&gt;DBN14),DBN14-DBM14,IF(AND(DAW26&gt;DBM14,DAY26&lt;=DBN14),DAY26-DAW26,IF(AND(DAW26&lt;=DBM14,DAY26&lt;=DBN14),DAY26-DBM14,IF(AND(DAW26&gt;DBM14,DAY26&gt;DBN14),DBN14-DAW26,0)))),0)),0)</f>
        <v>　</v>
      </c>
      <c r="DBN26" s="663"/>
      <c r="DBO26" s="664"/>
      <c r="DBP26" s="662" t="str">
        <f>IFERROR(IF(OR(DAV26="日",DAV26="祝",DAV26=0,DAW26=""),"　",MAX(IF(AND(DAW26&gt;DBS14,DAY26&gt;DBQ14),0,IF(AND(DAW26&lt;=DBS14,DAW26&gt;DBP14,DAY26&gt;DBQ14),DBS14-DAW26,IF(AND(DAW26&lt;=DBS14,DAW26&lt;=DBP14,DAY26&gt;DBQ14),DBS14-DBP14,IF(AND(DAW26&gt;DBP14,DAY26&lt;=DBQ14),DAY26-DAW26,IF(AND(DAW26&lt;=DBP14,DAY26&lt;=DBQ14),DAY26-DBP14,0))))),0)),0)</f>
        <v>　</v>
      </c>
      <c r="DBQ26" s="663"/>
      <c r="DBR26" s="664"/>
      <c r="DBS26" s="662" t="str">
        <f>IFERROR(IF(OR(DAV26="日",DAV26="祝",DAV26=0,DAW26=""),"　",MAX(IF(AND(DAW26&lt;=DBS14,DAY26&gt;DBT14),DBT14-DBS14,IF(DAY26&lt;=DBT14,0,IF(AND(DAW26&gt;DBS14,DAY26&gt;DBT14),DBT14-DAW26,0))),0)),0)</f>
        <v>　</v>
      </c>
      <c r="DBT26" s="663"/>
      <c r="DBU26" s="664"/>
      <c r="DBV26" s="662" t="str">
        <f t="shared" si="50"/>
        <v>　</v>
      </c>
      <c r="DBW26" s="663"/>
      <c r="DBX26" s="664"/>
      <c r="DBY26" s="665" t="str">
        <f>IF(DCB26="×",TIME(0,0,0),IF(DCL4="非常勤",DBA26,DBM26))</f>
        <v>　</v>
      </c>
      <c r="DBZ26" s="666"/>
      <c r="DCA26" s="667"/>
      <c r="DCB26" s="265"/>
      <c r="DCC26" s="665" t="str">
        <f>IF(DCF26="×",TIME(0,0,0),IF(DCL4="非常勤",DBD26,DBP26))</f>
        <v>　</v>
      </c>
      <c r="DCD26" s="666"/>
      <c r="DCE26" s="667"/>
      <c r="DCF26" s="265"/>
      <c r="DCG26" s="665" t="str">
        <f>IF(DCJ26="×",TIME(0,0,0),IF(DCL4="非常勤",DBG26,DBS26))</f>
        <v>　</v>
      </c>
      <c r="DCH26" s="666"/>
      <c r="DCI26" s="667"/>
      <c r="DCJ26" s="265"/>
      <c r="DCK26" s="665" t="str">
        <f>IF(DCN26="×",TIME(0,0,0),IF(DCL4="非常勤",DBJ26,DBV26))</f>
        <v>　</v>
      </c>
      <c r="DCL26" s="666"/>
      <c r="DCM26" s="667"/>
      <c r="DCN26" s="265"/>
      <c r="DCO26" s="668"/>
      <c r="DCP26" s="669"/>
      <c r="DCQ26" s="668"/>
      <c r="DCR26" s="670"/>
      <c r="DCS26" s="669"/>
      <c r="DCT26" s="671"/>
      <c r="DCU26" s="672"/>
      <c r="DCV26" s="672"/>
      <c r="DCW26" s="673"/>
      <c r="DCX26" s="263">
        <f>$A$26</f>
        <v>12</v>
      </c>
      <c r="DCY26" s="264" t="str">
        <f>$B$26</f>
        <v>月</v>
      </c>
      <c r="DCZ26" s="660"/>
      <c r="DDA26" s="661"/>
      <c r="DDB26" s="660"/>
      <c r="DDC26" s="661"/>
      <c r="DDD26" s="662" t="str">
        <f>IFERROR(IF(OR(DCY26="日",DCY26="祝",DCY26=0,DCZ26=""),"　",MAX(IF(AND(DCZ26&lt;=DDD14,DDB26&gt;DDE14),DDE14-DDD14,IF(AND(DCZ26&gt;DDD14,DDB26&lt;=DDE14),DDB26-DCZ26,IF(AND(DCZ26&lt;=DDD14,DDB26&lt;=DDE14),DDB26-DDD14,IF(AND(DCZ26&gt;DDD14,DDB26&gt;DDE14),DDE14-DCZ26,0)))),0)),0)</f>
        <v>　</v>
      </c>
      <c r="DDE26" s="663"/>
      <c r="DDF26" s="664"/>
      <c r="DDG26" s="662" t="str">
        <f>IFERROR(IF(OR(DCY26="日",DCY26="祝",DCY26=0,DCZ26=""),"　",MAX(IF(AND(DCZ26&gt;DDJ14,DDB26&gt;DDH14),0,IF(AND(DCZ26&lt;=DDJ14,DCZ26&gt;DDG14,DDB26&gt;DDH14),DDJ14-DCZ26,IF(AND(DCZ26&lt;=DDJ14,DCZ26&lt;=DDG14,DDB26&gt;DDH14),DDJ14-DDG14,IF(AND(DCZ26&gt;DDG14,DDB26&lt;=DDH14),DDB26-DCZ26,IF(AND(DCZ26&lt;=DDG14,DDB26&lt;=DDH14),DDB26-DDG14,0))))),0)),0)</f>
        <v>　</v>
      </c>
      <c r="DDH26" s="663"/>
      <c r="DDI26" s="664"/>
      <c r="DDJ26" s="662" t="str">
        <f>IFERROR(IF(OR(DCY26="日",DCY26="祝",DCY26=0,DCZ26=""),"　",MAX(IF(AND(DCZ26&lt;=DDJ14,DDB26&gt;DDK14),DDK14-DDJ14,IF(DDB26&lt;=DDK14,0,IF(AND(DCZ26&gt;DDJ14,DDB26&gt;DDK14),DDK14-DCZ26,0))),0)),0)</f>
        <v>　</v>
      </c>
      <c r="DDK26" s="663"/>
      <c r="DDL26" s="664"/>
      <c r="DDM26" s="662" t="str">
        <f>IFERROR(IF(OR(DCY26="日",DCY26="祝",DCY26=0,DCZ26=""),"　",MAX(IF(DCZ26&gt;DDM14,DDB26-DCZ26,IF(DCZ26&lt;=DDM14,DDB26-DDM14,0)),0)),0)</f>
        <v>　</v>
      </c>
      <c r="DDN26" s="663"/>
      <c r="DDO26" s="664"/>
      <c r="DDP26" s="662" t="str">
        <f>IFERROR(IF(OR(DCY26="日",DCY26="祝",DCY26=0,DCZ26=""),"　",MAX(IF(AND(DCZ26&lt;=DDP14,DDB26&gt;DDQ14),DDQ14-DDP14,IF(AND(DCZ26&gt;DDP14,DDB26&lt;=DDQ14),DDB26-DCZ26,IF(AND(DCZ26&lt;=DDP14,DDB26&lt;=DDQ14),DDB26-DDP14,IF(AND(DCZ26&gt;DDP14,DDB26&gt;DDQ14),DDQ14-DCZ26,0)))),0)),0)</f>
        <v>　</v>
      </c>
      <c r="DDQ26" s="663"/>
      <c r="DDR26" s="664"/>
      <c r="DDS26" s="662" t="str">
        <f>IFERROR(IF(OR(DCY26="日",DCY26="祝",DCY26=0,DCZ26=""),"　",MAX(IF(AND(DCZ26&gt;DDV14,DDB26&gt;DDT14),0,IF(AND(DCZ26&lt;=DDV14,DCZ26&gt;DDS14,DDB26&gt;DDT14),DDV14-DCZ26,IF(AND(DCZ26&lt;=DDV14,DCZ26&lt;=DDS14,DDB26&gt;DDT14),DDV14-DDS14,IF(AND(DCZ26&gt;DDS14,DDB26&lt;=DDT14),DDB26-DCZ26,IF(AND(DCZ26&lt;=DDS14,DDB26&lt;=DDT14),DDB26-DDS14,0))))),0)),0)</f>
        <v>　</v>
      </c>
      <c r="DDT26" s="663"/>
      <c r="DDU26" s="664"/>
      <c r="DDV26" s="662" t="str">
        <f>IFERROR(IF(OR(DCY26="日",DCY26="祝",DCY26=0,DCZ26=""),"　",MAX(IF(AND(DCZ26&lt;=DDV14,DDB26&gt;DDW14),DDW14-DDV14,IF(DDB26&lt;=DDW14,0,IF(AND(DCZ26&gt;DDV14,DDB26&gt;DDW14),DDW14-DCZ26,0))),0)),0)</f>
        <v>　</v>
      </c>
      <c r="DDW26" s="663"/>
      <c r="DDX26" s="664"/>
      <c r="DDY26" s="662" t="str">
        <f t="shared" si="51"/>
        <v>　</v>
      </c>
      <c r="DDZ26" s="663"/>
      <c r="DEA26" s="664"/>
      <c r="DEB26" s="665" t="str">
        <f>IF(DEE26="×",TIME(0,0,0),IF(DEO4="非常勤",DDD26,DDP26))</f>
        <v>　</v>
      </c>
      <c r="DEC26" s="666"/>
      <c r="DED26" s="667"/>
      <c r="DEE26" s="265"/>
      <c r="DEF26" s="665" t="str">
        <f>IF(DEI26="×",TIME(0,0,0),IF(DEO4="非常勤",DDG26,DDS26))</f>
        <v>　</v>
      </c>
      <c r="DEG26" s="666"/>
      <c r="DEH26" s="667"/>
      <c r="DEI26" s="265"/>
      <c r="DEJ26" s="665" t="str">
        <f>IF(DEM26="×",TIME(0,0,0),IF(DEO4="非常勤",DDJ26,DDV26))</f>
        <v>　</v>
      </c>
      <c r="DEK26" s="666"/>
      <c r="DEL26" s="667"/>
      <c r="DEM26" s="265"/>
      <c r="DEN26" s="665" t="str">
        <f>IF(DEQ26="×",TIME(0,0,0),IF(DEO4="非常勤",DDM26,DDY26))</f>
        <v>　</v>
      </c>
      <c r="DEO26" s="666"/>
      <c r="DEP26" s="667"/>
      <c r="DEQ26" s="265"/>
      <c r="DER26" s="668"/>
      <c r="DES26" s="669"/>
      <c r="DET26" s="668"/>
      <c r="DEU26" s="670"/>
      <c r="DEV26" s="669"/>
      <c r="DEW26" s="671"/>
      <c r="DEX26" s="672"/>
      <c r="DEY26" s="672"/>
      <c r="DEZ26" s="673"/>
      <c r="DFA26" s="263">
        <f>$A$26</f>
        <v>12</v>
      </c>
      <c r="DFB26" s="264" t="str">
        <f>$B$26</f>
        <v>月</v>
      </c>
      <c r="DFC26" s="660"/>
      <c r="DFD26" s="661"/>
      <c r="DFE26" s="660"/>
      <c r="DFF26" s="661"/>
      <c r="DFG26" s="662" t="str">
        <f>IFERROR(IF(OR(DFB26="日",DFB26="祝",DFB26=0,DFC26=""),"　",MAX(IF(AND(DFC26&lt;=DFG14,DFE26&gt;DFH14),DFH14-DFG14,IF(AND(DFC26&gt;DFG14,DFE26&lt;=DFH14),DFE26-DFC26,IF(AND(DFC26&lt;=DFG14,DFE26&lt;=DFH14),DFE26-DFG14,IF(AND(DFC26&gt;DFG14,DFE26&gt;DFH14),DFH14-DFC26,0)))),0)),0)</f>
        <v>　</v>
      </c>
      <c r="DFH26" s="663"/>
      <c r="DFI26" s="664"/>
      <c r="DFJ26" s="662" t="str">
        <f>IFERROR(IF(OR(DFB26="日",DFB26="祝",DFB26=0,DFC26=""),"　",MAX(IF(AND(DFC26&gt;DFM14,DFE26&gt;DFK14),0,IF(AND(DFC26&lt;=DFM14,DFC26&gt;DFJ14,DFE26&gt;DFK14),DFM14-DFC26,IF(AND(DFC26&lt;=DFM14,DFC26&lt;=DFJ14,DFE26&gt;DFK14),DFM14-DFJ14,IF(AND(DFC26&gt;DFJ14,DFE26&lt;=DFK14),DFE26-DFC26,IF(AND(DFC26&lt;=DFJ14,DFE26&lt;=DFK14),DFE26-DFJ14,0))))),0)),0)</f>
        <v>　</v>
      </c>
      <c r="DFK26" s="663"/>
      <c r="DFL26" s="664"/>
      <c r="DFM26" s="662" t="str">
        <f>IFERROR(IF(OR(DFB26="日",DFB26="祝",DFB26=0,DFC26=""),"　",MAX(IF(AND(DFC26&lt;=DFM14,DFE26&gt;DFN14),DFN14-DFM14,IF(DFE26&lt;=DFN14,0,IF(AND(DFC26&gt;DFM14,DFE26&gt;DFN14),DFN14-DFC26,0))),0)),0)</f>
        <v>　</v>
      </c>
      <c r="DFN26" s="663"/>
      <c r="DFO26" s="664"/>
      <c r="DFP26" s="662" t="str">
        <f>IFERROR(IF(OR(DFB26="日",DFB26="祝",DFB26=0,DFC26=""),"　",MAX(IF(DFC26&gt;DFP14,DFE26-DFC26,IF(DFC26&lt;=DFP14,DFE26-DFP14,0)),0)),0)</f>
        <v>　</v>
      </c>
      <c r="DFQ26" s="663"/>
      <c r="DFR26" s="664"/>
      <c r="DFS26" s="662" t="str">
        <f>IFERROR(IF(OR(DFB26="日",DFB26="祝",DFB26=0,DFC26=""),"　",MAX(IF(AND(DFC26&lt;=DFS14,DFE26&gt;DFT14),DFT14-DFS14,IF(AND(DFC26&gt;DFS14,DFE26&lt;=DFT14),DFE26-DFC26,IF(AND(DFC26&lt;=DFS14,DFE26&lt;=DFT14),DFE26-DFS14,IF(AND(DFC26&gt;DFS14,DFE26&gt;DFT14),DFT14-DFC26,0)))),0)),0)</f>
        <v>　</v>
      </c>
      <c r="DFT26" s="663"/>
      <c r="DFU26" s="664"/>
      <c r="DFV26" s="662" t="str">
        <f>IFERROR(IF(OR(DFB26="日",DFB26="祝",DFB26=0,DFC26=""),"　",MAX(IF(AND(DFC26&gt;DFY14,DFE26&gt;DFW14),0,IF(AND(DFC26&lt;=DFY14,DFC26&gt;DFV14,DFE26&gt;DFW14),DFY14-DFC26,IF(AND(DFC26&lt;=DFY14,DFC26&lt;=DFV14,DFE26&gt;DFW14),DFY14-DFV14,IF(AND(DFC26&gt;DFV14,DFE26&lt;=DFW14),DFE26-DFC26,IF(AND(DFC26&lt;=DFV14,DFE26&lt;=DFW14),DFE26-DFV14,0))))),0)),0)</f>
        <v>　</v>
      </c>
      <c r="DFW26" s="663"/>
      <c r="DFX26" s="664"/>
      <c r="DFY26" s="662" t="str">
        <f>IFERROR(IF(OR(DFB26="日",DFB26="祝",DFB26=0,DFC26=""),"　",MAX(IF(AND(DFC26&lt;=DFY14,DFE26&gt;DFZ14),DFZ14-DFY14,IF(DFE26&lt;=DFZ14,0,IF(AND(DFC26&gt;DFY14,DFE26&gt;DFZ14),DFZ14-DFC26,0))),0)),0)</f>
        <v>　</v>
      </c>
      <c r="DFZ26" s="663"/>
      <c r="DGA26" s="664"/>
      <c r="DGB26" s="662" t="str">
        <f t="shared" si="52"/>
        <v>　</v>
      </c>
      <c r="DGC26" s="663"/>
      <c r="DGD26" s="664"/>
      <c r="DGE26" s="665" t="str">
        <f>IF(DGH26="×",TIME(0,0,0),IF(DGR4="非常勤",DFG26,DFS26))</f>
        <v>　</v>
      </c>
      <c r="DGF26" s="666"/>
      <c r="DGG26" s="667"/>
      <c r="DGH26" s="265"/>
      <c r="DGI26" s="665" t="str">
        <f>IF(DGL26="×",TIME(0,0,0),IF(DGR4="非常勤",DFJ26,DFV26))</f>
        <v>　</v>
      </c>
      <c r="DGJ26" s="666"/>
      <c r="DGK26" s="667"/>
      <c r="DGL26" s="265"/>
      <c r="DGM26" s="665" t="str">
        <f>IF(DGP26="×",TIME(0,0,0),IF(DGR4="非常勤",DFM26,DFY26))</f>
        <v>　</v>
      </c>
      <c r="DGN26" s="666"/>
      <c r="DGO26" s="667"/>
      <c r="DGP26" s="265"/>
      <c r="DGQ26" s="665" t="str">
        <f>IF(DGT26="×",TIME(0,0,0),IF(DGR4="非常勤",DFP26,DGB26))</f>
        <v>　</v>
      </c>
      <c r="DGR26" s="666"/>
      <c r="DGS26" s="667"/>
      <c r="DGT26" s="265"/>
      <c r="DGU26" s="668"/>
      <c r="DGV26" s="669"/>
      <c r="DGW26" s="668"/>
      <c r="DGX26" s="670"/>
      <c r="DGY26" s="669"/>
      <c r="DGZ26" s="671"/>
      <c r="DHA26" s="672"/>
      <c r="DHB26" s="672"/>
      <c r="DHC26" s="673"/>
      <c r="DHD26" s="263">
        <f>$A$26</f>
        <v>12</v>
      </c>
      <c r="DHE26" s="264" t="str">
        <f>$B$26</f>
        <v>月</v>
      </c>
      <c r="DHF26" s="660"/>
      <c r="DHG26" s="661"/>
      <c r="DHH26" s="660"/>
      <c r="DHI26" s="661"/>
      <c r="DHJ26" s="662" t="str">
        <f>IFERROR(IF(OR(DHE26="日",DHE26="祝",DHE26=0,DHF26=""),"　",MAX(IF(AND(DHF26&lt;=DHJ14,DHH26&gt;DHK14),DHK14-DHJ14,IF(AND(DHF26&gt;DHJ14,DHH26&lt;=DHK14),DHH26-DHF26,IF(AND(DHF26&lt;=DHJ14,DHH26&lt;=DHK14),DHH26-DHJ14,IF(AND(DHF26&gt;DHJ14,DHH26&gt;DHK14),DHK14-DHF26,0)))),0)),0)</f>
        <v>　</v>
      </c>
      <c r="DHK26" s="663"/>
      <c r="DHL26" s="664"/>
      <c r="DHM26" s="662" t="str">
        <f>IFERROR(IF(OR(DHE26="日",DHE26="祝",DHE26=0,DHF26=""),"　",MAX(IF(AND(DHF26&gt;DHP14,DHH26&gt;DHN14),0,IF(AND(DHF26&lt;=DHP14,DHF26&gt;DHM14,DHH26&gt;DHN14),DHP14-DHF26,IF(AND(DHF26&lt;=DHP14,DHF26&lt;=DHM14,DHH26&gt;DHN14),DHP14-DHM14,IF(AND(DHF26&gt;DHM14,DHH26&lt;=DHN14),DHH26-DHF26,IF(AND(DHF26&lt;=DHM14,DHH26&lt;=DHN14),DHH26-DHM14,0))))),0)),0)</f>
        <v>　</v>
      </c>
      <c r="DHN26" s="663"/>
      <c r="DHO26" s="664"/>
      <c r="DHP26" s="662" t="str">
        <f>IFERROR(IF(OR(DHE26="日",DHE26="祝",DHE26=0,DHF26=""),"　",MAX(IF(AND(DHF26&lt;=DHP14,DHH26&gt;DHQ14),DHQ14-DHP14,IF(DHH26&lt;=DHQ14,0,IF(AND(DHF26&gt;DHP14,DHH26&gt;DHQ14),DHQ14-DHF26,0))),0)),0)</f>
        <v>　</v>
      </c>
      <c r="DHQ26" s="663"/>
      <c r="DHR26" s="664"/>
      <c r="DHS26" s="662" t="str">
        <f>IFERROR(IF(OR(DHE26="日",DHE26="祝",DHE26=0,DHF26=""),"　",MAX(IF(DHF26&gt;DHS14,DHH26-DHF26,IF(DHF26&lt;=DHS14,DHH26-DHS14,0)),0)),0)</f>
        <v>　</v>
      </c>
      <c r="DHT26" s="663"/>
      <c r="DHU26" s="664"/>
      <c r="DHV26" s="662" t="str">
        <f>IFERROR(IF(OR(DHE26="日",DHE26="祝",DHE26=0,DHF26=""),"　",MAX(IF(AND(DHF26&lt;=DHV14,DHH26&gt;DHW14),DHW14-DHV14,IF(AND(DHF26&gt;DHV14,DHH26&lt;=DHW14),DHH26-DHF26,IF(AND(DHF26&lt;=DHV14,DHH26&lt;=DHW14),DHH26-DHV14,IF(AND(DHF26&gt;DHV14,DHH26&gt;DHW14),DHW14-DHF26,0)))),0)),0)</f>
        <v>　</v>
      </c>
      <c r="DHW26" s="663"/>
      <c r="DHX26" s="664"/>
      <c r="DHY26" s="662" t="str">
        <f>IFERROR(IF(OR(DHE26="日",DHE26="祝",DHE26=0,DHF26=""),"　",MAX(IF(AND(DHF26&gt;DIB14,DHH26&gt;DHZ14),0,IF(AND(DHF26&lt;=DIB14,DHF26&gt;DHY14,DHH26&gt;DHZ14),DIB14-DHF26,IF(AND(DHF26&lt;=DIB14,DHF26&lt;=DHY14,DHH26&gt;DHZ14),DIB14-DHY14,IF(AND(DHF26&gt;DHY14,DHH26&lt;=DHZ14),DHH26-DHF26,IF(AND(DHF26&lt;=DHY14,DHH26&lt;=DHZ14),DHH26-DHY14,0))))),0)),0)</f>
        <v>　</v>
      </c>
      <c r="DHZ26" s="663"/>
      <c r="DIA26" s="664"/>
      <c r="DIB26" s="662" t="str">
        <f>IFERROR(IF(OR(DHE26="日",DHE26="祝",DHE26=0,DHF26=""),"　",MAX(IF(AND(DHF26&lt;=DIB14,DHH26&gt;DIC14),DIC14-DIB14,IF(DHH26&lt;=DIC14,0,IF(AND(DHF26&gt;DIB14,DHH26&gt;DIC14),DIC14-DHF26,0))),0)),0)</f>
        <v>　</v>
      </c>
      <c r="DIC26" s="663"/>
      <c r="DID26" s="664"/>
      <c r="DIE26" s="662" t="str">
        <f t="shared" si="53"/>
        <v>　</v>
      </c>
      <c r="DIF26" s="663"/>
      <c r="DIG26" s="664"/>
      <c r="DIH26" s="665" t="str">
        <f>IF(DIK26="×",TIME(0,0,0),IF(DIU4="非常勤",DHJ26,DHV26))</f>
        <v>　</v>
      </c>
      <c r="DII26" s="666"/>
      <c r="DIJ26" s="667"/>
      <c r="DIK26" s="265"/>
      <c r="DIL26" s="665" t="str">
        <f>IF(DIO26="×",TIME(0,0,0),IF(DIU4="非常勤",DHM26,DHY26))</f>
        <v>　</v>
      </c>
      <c r="DIM26" s="666"/>
      <c r="DIN26" s="667"/>
      <c r="DIO26" s="265"/>
      <c r="DIP26" s="665" t="str">
        <f>IF(DIS26="×",TIME(0,0,0),IF(DIU4="非常勤",DHP26,DIB26))</f>
        <v>　</v>
      </c>
      <c r="DIQ26" s="666"/>
      <c r="DIR26" s="667"/>
      <c r="DIS26" s="265"/>
      <c r="DIT26" s="665" t="str">
        <f>IF(DIW26="×",TIME(0,0,0),IF(DIU4="非常勤",DHS26,DIE26))</f>
        <v>　</v>
      </c>
      <c r="DIU26" s="666"/>
      <c r="DIV26" s="667"/>
      <c r="DIW26" s="265"/>
      <c r="DIX26" s="668"/>
      <c r="DIY26" s="669"/>
      <c r="DIZ26" s="668"/>
      <c r="DJA26" s="670"/>
      <c r="DJB26" s="669"/>
      <c r="DJC26" s="671"/>
      <c r="DJD26" s="672"/>
      <c r="DJE26" s="672"/>
      <c r="DJF26" s="673"/>
      <c r="DJG26" s="263">
        <f>$A$26</f>
        <v>12</v>
      </c>
      <c r="DJH26" s="264" t="str">
        <f>$B$26</f>
        <v>月</v>
      </c>
      <c r="DJI26" s="660"/>
      <c r="DJJ26" s="661"/>
      <c r="DJK26" s="660"/>
      <c r="DJL26" s="661"/>
      <c r="DJM26" s="662" t="str">
        <f>IFERROR(IF(OR(DJH26="日",DJH26="祝",DJH26=0,DJI26=""),"　",MAX(IF(AND(DJI26&lt;=DJM14,DJK26&gt;DJN14),DJN14-DJM14,IF(AND(DJI26&gt;DJM14,DJK26&lt;=DJN14),DJK26-DJI26,IF(AND(DJI26&lt;=DJM14,DJK26&lt;=DJN14),DJK26-DJM14,IF(AND(DJI26&gt;DJM14,DJK26&gt;DJN14),DJN14-DJI26,0)))),0)),0)</f>
        <v>　</v>
      </c>
      <c r="DJN26" s="663"/>
      <c r="DJO26" s="664"/>
      <c r="DJP26" s="662" t="str">
        <f>IFERROR(IF(OR(DJH26="日",DJH26="祝",DJH26=0,DJI26=""),"　",MAX(IF(AND(DJI26&gt;DJS14,DJK26&gt;DJQ14),0,IF(AND(DJI26&lt;=DJS14,DJI26&gt;DJP14,DJK26&gt;DJQ14),DJS14-DJI26,IF(AND(DJI26&lt;=DJS14,DJI26&lt;=DJP14,DJK26&gt;DJQ14),DJS14-DJP14,IF(AND(DJI26&gt;DJP14,DJK26&lt;=DJQ14),DJK26-DJI26,IF(AND(DJI26&lt;=DJP14,DJK26&lt;=DJQ14),DJK26-DJP14,0))))),0)),0)</f>
        <v>　</v>
      </c>
      <c r="DJQ26" s="663"/>
      <c r="DJR26" s="664"/>
      <c r="DJS26" s="662" t="str">
        <f>IFERROR(IF(OR(DJH26="日",DJH26="祝",DJH26=0,DJI26=""),"　",MAX(IF(AND(DJI26&lt;=DJS14,DJK26&gt;DJT14),DJT14-DJS14,IF(DJK26&lt;=DJT14,0,IF(AND(DJI26&gt;DJS14,DJK26&gt;DJT14),DJT14-DJI26,0))),0)),0)</f>
        <v>　</v>
      </c>
      <c r="DJT26" s="663"/>
      <c r="DJU26" s="664"/>
      <c r="DJV26" s="662" t="str">
        <f>IFERROR(IF(OR(DJH26="日",DJH26="祝",DJH26=0,DJI26=""),"　",MAX(IF(DJI26&gt;DJV14,DJK26-DJI26,IF(DJI26&lt;=DJV14,DJK26-DJV14,0)),0)),0)</f>
        <v>　</v>
      </c>
      <c r="DJW26" s="663"/>
      <c r="DJX26" s="664"/>
      <c r="DJY26" s="662" t="str">
        <f>IFERROR(IF(OR(DJH26="日",DJH26="祝",DJH26=0,DJI26=""),"　",MAX(IF(AND(DJI26&lt;=DJY14,DJK26&gt;DJZ14),DJZ14-DJY14,IF(AND(DJI26&gt;DJY14,DJK26&lt;=DJZ14),DJK26-DJI26,IF(AND(DJI26&lt;=DJY14,DJK26&lt;=DJZ14),DJK26-DJY14,IF(AND(DJI26&gt;DJY14,DJK26&gt;DJZ14),DJZ14-DJI26,0)))),0)),0)</f>
        <v>　</v>
      </c>
      <c r="DJZ26" s="663"/>
      <c r="DKA26" s="664"/>
      <c r="DKB26" s="662" t="str">
        <f>IFERROR(IF(OR(DJH26="日",DJH26="祝",DJH26=0,DJI26=""),"　",MAX(IF(AND(DJI26&gt;DKE14,DJK26&gt;DKC14),0,IF(AND(DJI26&lt;=DKE14,DJI26&gt;DKB14,DJK26&gt;DKC14),DKE14-DJI26,IF(AND(DJI26&lt;=DKE14,DJI26&lt;=DKB14,DJK26&gt;DKC14),DKE14-DKB14,IF(AND(DJI26&gt;DKB14,DJK26&lt;=DKC14),DJK26-DJI26,IF(AND(DJI26&lt;=DKB14,DJK26&lt;=DKC14),DJK26-DKB14,0))))),0)),0)</f>
        <v>　</v>
      </c>
      <c r="DKC26" s="663"/>
      <c r="DKD26" s="664"/>
      <c r="DKE26" s="662" t="str">
        <f>IFERROR(IF(OR(DJH26="日",DJH26="祝",DJH26=0,DJI26=""),"　",MAX(IF(AND(DJI26&lt;=DKE14,DJK26&gt;DKF14),DKF14-DKE14,IF(DJK26&lt;=DKF14,0,IF(AND(DJI26&gt;DKE14,DJK26&gt;DKF14),DKF14-DJI26,0))),0)),0)</f>
        <v>　</v>
      </c>
      <c r="DKF26" s="663"/>
      <c r="DKG26" s="664"/>
      <c r="DKH26" s="662" t="str">
        <f t="shared" si="54"/>
        <v>　</v>
      </c>
      <c r="DKI26" s="663"/>
      <c r="DKJ26" s="664"/>
      <c r="DKK26" s="665" t="str">
        <f>IF(DKN26="×",TIME(0,0,0),IF(DKX4="非常勤",DJM26,DJY26))</f>
        <v>　</v>
      </c>
      <c r="DKL26" s="666"/>
      <c r="DKM26" s="667"/>
      <c r="DKN26" s="265"/>
      <c r="DKO26" s="665" t="str">
        <f>IF(DKR26="×",TIME(0,0,0),IF(DKX4="非常勤",DJP26,DKB26))</f>
        <v>　</v>
      </c>
      <c r="DKP26" s="666"/>
      <c r="DKQ26" s="667"/>
      <c r="DKR26" s="265"/>
      <c r="DKS26" s="665" t="str">
        <f>IF(DKV26="×",TIME(0,0,0),IF(DKX4="非常勤",DJS26,DKE26))</f>
        <v>　</v>
      </c>
      <c r="DKT26" s="666"/>
      <c r="DKU26" s="667"/>
      <c r="DKV26" s="265"/>
      <c r="DKW26" s="665" t="str">
        <f>IF(DKZ26="×",TIME(0,0,0),IF(DKX4="非常勤",DJV26,DKH26))</f>
        <v>　</v>
      </c>
      <c r="DKX26" s="666"/>
      <c r="DKY26" s="667"/>
      <c r="DKZ26" s="265"/>
      <c r="DLA26" s="668"/>
      <c r="DLB26" s="669"/>
      <c r="DLC26" s="668"/>
      <c r="DLD26" s="670"/>
      <c r="DLE26" s="669"/>
      <c r="DLF26" s="671"/>
      <c r="DLG26" s="672"/>
      <c r="DLH26" s="672"/>
      <c r="DLI26" s="673"/>
      <c r="DLJ26" s="263">
        <f>$A$26</f>
        <v>12</v>
      </c>
      <c r="DLK26" s="264" t="str">
        <f>$B$26</f>
        <v>月</v>
      </c>
      <c r="DLL26" s="660"/>
      <c r="DLM26" s="661"/>
      <c r="DLN26" s="660"/>
      <c r="DLO26" s="661"/>
      <c r="DLP26" s="662" t="str">
        <f>IFERROR(IF(OR(DLK26="日",DLK26="祝",DLK26=0,DLL26=""),"　",MAX(IF(AND(DLL26&lt;=DLP14,DLN26&gt;DLQ14),DLQ14-DLP14,IF(AND(DLL26&gt;DLP14,DLN26&lt;=DLQ14),DLN26-DLL26,IF(AND(DLL26&lt;=DLP14,DLN26&lt;=DLQ14),DLN26-DLP14,IF(AND(DLL26&gt;DLP14,DLN26&gt;DLQ14),DLQ14-DLL26,0)))),0)),0)</f>
        <v>　</v>
      </c>
      <c r="DLQ26" s="663"/>
      <c r="DLR26" s="664"/>
      <c r="DLS26" s="662" t="str">
        <f>IFERROR(IF(OR(DLK26="日",DLK26="祝",DLK26=0,DLL26=""),"　",MAX(IF(AND(DLL26&gt;DLV14,DLN26&gt;DLT14),0,IF(AND(DLL26&lt;=DLV14,DLL26&gt;DLS14,DLN26&gt;DLT14),DLV14-DLL26,IF(AND(DLL26&lt;=DLV14,DLL26&lt;=DLS14,DLN26&gt;DLT14),DLV14-DLS14,IF(AND(DLL26&gt;DLS14,DLN26&lt;=DLT14),DLN26-DLL26,IF(AND(DLL26&lt;=DLS14,DLN26&lt;=DLT14),DLN26-DLS14,0))))),0)),0)</f>
        <v>　</v>
      </c>
      <c r="DLT26" s="663"/>
      <c r="DLU26" s="664"/>
      <c r="DLV26" s="662" t="str">
        <f>IFERROR(IF(OR(DLK26="日",DLK26="祝",DLK26=0,DLL26=""),"　",MAX(IF(AND(DLL26&lt;=DLV14,DLN26&gt;DLW14),DLW14-DLV14,IF(DLN26&lt;=DLW14,0,IF(AND(DLL26&gt;DLV14,DLN26&gt;DLW14),DLW14-DLL26,0))),0)),0)</f>
        <v>　</v>
      </c>
      <c r="DLW26" s="663"/>
      <c r="DLX26" s="664"/>
      <c r="DLY26" s="662" t="str">
        <f>IFERROR(IF(OR(DLK26="日",DLK26="祝",DLK26=0,DLL26=""),"　",MAX(IF(DLL26&gt;DLY14,DLN26-DLL26,IF(DLL26&lt;=DLY14,DLN26-DLY14,0)),0)),0)</f>
        <v>　</v>
      </c>
      <c r="DLZ26" s="663"/>
      <c r="DMA26" s="664"/>
      <c r="DMB26" s="662" t="str">
        <f>IFERROR(IF(OR(DLK26="日",DLK26="祝",DLK26=0,DLL26=""),"　",MAX(IF(AND(DLL26&lt;=DMB14,DLN26&gt;DMC14),DMC14-DMB14,IF(AND(DLL26&gt;DMB14,DLN26&lt;=DMC14),DLN26-DLL26,IF(AND(DLL26&lt;=DMB14,DLN26&lt;=DMC14),DLN26-DMB14,IF(AND(DLL26&gt;DMB14,DLN26&gt;DMC14),DMC14-DLL26,0)))),0)),0)</f>
        <v>　</v>
      </c>
      <c r="DMC26" s="663"/>
      <c r="DMD26" s="664"/>
      <c r="DME26" s="662" t="str">
        <f>IFERROR(IF(OR(DLK26="日",DLK26="祝",DLK26=0,DLL26=""),"　",MAX(IF(AND(DLL26&gt;DMH14,DLN26&gt;DMF14),0,IF(AND(DLL26&lt;=DMH14,DLL26&gt;DME14,DLN26&gt;DMF14),DMH14-DLL26,IF(AND(DLL26&lt;=DMH14,DLL26&lt;=DME14,DLN26&gt;DMF14),DMH14-DME14,IF(AND(DLL26&gt;DME14,DLN26&lt;=DMF14),DLN26-DLL26,IF(AND(DLL26&lt;=DME14,DLN26&lt;=DMF14),DLN26-DME14,0))))),0)),0)</f>
        <v>　</v>
      </c>
      <c r="DMF26" s="663"/>
      <c r="DMG26" s="664"/>
      <c r="DMH26" s="662" t="str">
        <f>IFERROR(IF(OR(DLK26="日",DLK26="祝",DLK26=0,DLL26=""),"　",MAX(IF(AND(DLL26&lt;=DMH14,DLN26&gt;DMI14),DMI14-DMH14,IF(DLN26&lt;=DMI14,0,IF(AND(DLL26&gt;DMH14,DLN26&gt;DMI14),DMI14-DLL26,0))),0)),0)</f>
        <v>　</v>
      </c>
      <c r="DMI26" s="663"/>
      <c r="DMJ26" s="664"/>
      <c r="DMK26" s="662" t="str">
        <f t="shared" si="55"/>
        <v>　</v>
      </c>
      <c r="DML26" s="663"/>
      <c r="DMM26" s="664"/>
      <c r="DMN26" s="665" t="str">
        <f>IF(DMQ26="×",TIME(0,0,0),IF(DNA4="非常勤",DLP26,DMB26))</f>
        <v>　</v>
      </c>
      <c r="DMO26" s="666"/>
      <c r="DMP26" s="667"/>
      <c r="DMQ26" s="265"/>
      <c r="DMR26" s="665" t="str">
        <f>IF(DMU26="×",TIME(0,0,0),IF(DNA4="非常勤",DLS26,DME26))</f>
        <v>　</v>
      </c>
      <c r="DMS26" s="666"/>
      <c r="DMT26" s="667"/>
      <c r="DMU26" s="265"/>
      <c r="DMV26" s="665" t="str">
        <f>IF(DMY26="×",TIME(0,0,0),IF(DNA4="非常勤",DLV26,DMH26))</f>
        <v>　</v>
      </c>
      <c r="DMW26" s="666"/>
      <c r="DMX26" s="667"/>
      <c r="DMY26" s="265"/>
      <c r="DMZ26" s="665" t="str">
        <f>IF(DNC26="×",TIME(0,0,0),IF(DNA4="非常勤",DLY26,DMK26))</f>
        <v>　</v>
      </c>
      <c r="DNA26" s="666"/>
      <c r="DNB26" s="667"/>
      <c r="DNC26" s="265"/>
      <c r="DND26" s="668"/>
      <c r="DNE26" s="669"/>
      <c r="DNF26" s="668"/>
      <c r="DNG26" s="670"/>
      <c r="DNH26" s="669"/>
      <c r="DNI26" s="671"/>
      <c r="DNJ26" s="672"/>
      <c r="DNK26" s="672"/>
      <c r="DNL26" s="673"/>
      <c r="DNM26" s="263">
        <f>$A$26</f>
        <v>12</v>
      </c>
      <c r="DNN26" s="264" t="str">
        <f>$B$26</f>
        <v>月</v>
      </c>
      <c r="DNO26" s="660"/>
      <c r="DNP26" s="661"/>
      <c r="DNQ26" s="660"/>
      <c r="DNR26" s="661"/>
      <c r="DNS26" s="662" t="str">
        <f>IFERROR(IF(OR(DNN26="日",DNN26="祝",DNN26=0,DNO26=""),"　",MAX(IF(AND(DNO26&lt;=DNS14,DNQ26&gt;DNT14),DNT14-DNS14,IF(AND(DNO26&gt;DNS14,DNQ26&lt;=DNT14),DNQ26-DNO26,IF(AND(DNO26&lt;=DNS14,DNQ26&lt;=DNT14),DNQ26-DNS14,IF(AND(DNO26&gt;DNS14,DNQ26&gt;DNT14),DNT14-DNO26,0)))),0)),0)</f>
        <v>　</v>
      </c>
      <c r="DNT26" s="663"/>
      <c r="DNU26" s="664"/>
      <c r="DNV26" s="662" t="str">
        <f>IFERROR(IF(OR(DNN26="日",DNN26="祝",DNN26=0,DNO26=""),"　",MAX(IF(AND(DNO26&gt;DNY14,DNQ26&gt;DNW14),0,IF(AND(DNO26&lt;=DNY14,DNO26&gt;DNV14,DNQ26&gt;DNW14),DNY14-DNO26,IF(AND(DNO26&lt;=DNY14,DNO26&lt;=DNV14,DNQ26&gt;DNW14),DNY14-DNV14,IF(AND(DNO26&gt;DNV14,DNQ26&lt;=DNW14),DNQ26-DNO26,IF(AND(DNO26&lt;=DNV14,DNQ26&lt;=DNW14),DNQ26-DNV14,0))))),0)),0)</f>
        <v>　</v>
      </c>
      <c r="DNW26" s="663"/>
      <c r="DNX26" s="664"/>
      <c r="DNY26" s="662" t="str">
        <f>IFERROR(IF(OR(DNN26="日",DNN26="祝",DNN26=0,DNO26=""),"　",MAX(IF(AND(DNO26&lt;=DNY14,DNQ26&gt;DNZ14),DNZ14-DNY14,IF(DNQ26&lt;=DNZ14,0,IF(AND(DNO26&gt;DNY14,DNQ26&gt;DNZ14),DNZ14-DNO26,0))),0)),0)</f>
        <v>　</v>
      </c>
      <c r="DNZ26" s="663"/>
      <c r="DOA26" s="664"/>
      <c r="DOB26" s="662" t="str">
        <f>IFERROR(IF(OR(DNN26="日",DNN26="祝",DNN26=0,DNO26=""),"　",MAX(IF(DNO26&gt;DOB14,DNQ26-DNO26,IF(DNO26&lt;=DOB14,DNQ26-DOB14,0)),0)),0)</f>
        <v>　</v>
      </c>
      <c r="DOC26" s="663"/>
      <c r="DOD26" s="664"/>
      <c r="DOE26" s="662" t="str">
        <f>IFERROR(IF(OR(DNN26="日",DNN26="祝",DNN26=0,DNO26=""),"　",MAX(IF(AND(DNO26&lt;=DOE14,DNQ26&gt;DOF14),DOF14-DOE14,IF(AND(DNO26&gt;DOE14,DNQ26&lt;=DOF14),DNQ26-DNO26,IF(AND(DNO26&lt;=DOE14,DNQ26&lt;=DOF14),DNQ26-DOE14,IF(AND(DNO26&gt;DOE14,DNQ26&gt;DOF14),DOF14-DNO26,0)))),0)),0)</f>
        <v>　</v>
      </c>
      <c r="DOF26" s="663"/>
      <c r="DOG26" s="664"/>
      <c r="DOH26" s="662" t="str">
        <f>IFERROR(IF(OR(DNN26="日",DNN26="祝",DNN26=0,DNO26=""),"　",MAX(IF(AND(DNO26&gt;DOK14,DNQ26&gt;DOI14),0,IF(AND(DNO26&lt;=DOK14,DNO26&gt;DOH14,DNQ26&gt;DOI14),DOK14-DNO26,IF(AND(DNO26&lt;=DOK14,DNO26&lt;=DOH14,DNQ26&gt;DOI14),DOK14-DOH14,IF(AND(DNO26&gt;DOH14,DNQ26&lt;=DOI14),DNQ26-DNO26,IF(AND(DNO26&lt;=DOH14,DNQ26&lt;=DOI14),DNQ26-DOH14,0))))),0)),0)</f>
        <v>　</v>
      </c>
      <c r="DOI26" s="663"/>
      <c r="DOJ26" s="664"/>
      <c r="DOK26" s="662" t="str">
        <f>IFERROR(IF(OR(DNN26="日",DNN26="祝",DNN26=0,DNO26=""),"　",MAX(IF(AND(DNO26&lt;=DOK14,DNQ26&gt;DOL14),DOL14-DOK14,IF(DNQ26&lt;=DOL14,0,IF(AND(DNO26&gt;DOK14,DNQ26&gt;DOL14),DOL14-DNO26,0))),0)),0)</f>
        <v>　</v>
      </c>
      <c r="DOL26" s="663"/>
      <c r="DOM26" s="664"/>
      <c r="DON26" s="662" t="str">
        <f t="shared" si="56"/>
        <v>　</v>
      </c>
      <c r="DOO26" s="663"/>
      <c r="DOP26" s="664"/>
      <c r="DOQ26" s="665" t="str">
        <f>IF(DOT26="×",TIME(0,0,0),IF(DPD4="非常勤",DNS26,DOE26))</f>
        <v>　</v>
      </c>
      <c r="DOR26" s="666"/>
      <c r="DOS26" s="667"/>
      <c r="DOT26" s="265"/>
      <c r="DOU26" s="665" t="str">
        <f>IF(DOX26="×",TIME(0,0,0),IF(DPD4="非常勤",DNV26,DOH26))</f>
        <v>　</v>
      </c>
      <c r="DOV26" s="666"/>
      <c r="DOW26" s="667"/>
      <c r="DOX26" s="265"/>
      <c r="DOY26" s="665" t="str">
        <f>IF(DPB26="×",TIME(0,0,0),IF(DPD4="非常勤",DNY26,DOK26))</f>
        <v>　</v>
      </c>
      <c r="DOZ26" s="666"/>
      <c r="DPA26" s="667"/>
      <c r="DPB26" s="265"/>
      <c r="DPC26" s="665" t="str">
        <f>IF(DPF26="×",TIME(0,0,0),IF(DPD4="非常勤",DOB26,DON26))</f>
        <v>　</v>
      </c>
      <c r="DPD26" s="666"/>
      <c r="DPE26" s="667"/>
      <c r="DPF26" s="265"/>
      <c r="DPG26" s="668"/>
      <c r="DPH26" s="669"/>
      <c r="DPI26" s="668"/>
      <c r="DPJ26" s="670"/>
      <c r="DPK26" s="669"/>
      <c r="DPL26" s="671"/>
      <c r="DPM26" s="672"/>
      <c r="DPN26" s="672"/>
      <c r="DPO26" s="673"/>
      <c r="DPP26" s="263">
        <f>$A$26</f>
        <v>12</v>
      </c>
      <c r="DPQ26" s="264" t="str">
        <f>$B$26</f>
        <v>月</v>
      </c>
      <c r="DPR26" s="660"/>
      <c r="DPS26" s="661"/>
      <c r="DPT26" s="660"/>
      <c r="DPU26" s="661"/>
      <c r="DPV26" s="662" t="str">
        <f>IFERROR(IF(OR(DPQ26="日",DPQ26="祝",DPQ26=0,DPR26=""),"　",MAX(IF(AND(DPR26&lt;=DPV14,DPT26&gt;DPW14),DPW14-DPV14,IF(AND(DPR26&gt;DPV14,DPT26&lt;=DPW14),DPT26-DPR26,IF(AND(DPR26&lt;=DPV14,DPT26&lt;=DPW14),DPT26-DPV14,IF(AND(DPR26&gt;DPV14,DPT26&gt;DPW14),DPW14-DPR26,0)))),0)),0)</f>
        <v>　</v>
      </c>
      <c r="DPW26" s="663"/>
      <c r="DPX26" s="664"/>
      <c r="DPY26" s="662" t="str">
        <f>IFERROR(IF(OR(DPQ26="日",DPQ26="祝",DPQ26=0,DPR26=""),"　",MAX(IF(AND(DPR26&gt;DQB14,DPT26&gt;DPZ14),0,IF(AND(DPR26&lt;=DQB14,DPR26&gt;DPY14,DPT26&gt;DPZ14),DQB14-DPR26,IF(AND(DPR26&lt;=DQB14,DPR26&lt;=DPY14,DPT26&gt;DPZ14),DQB14-DPY14,IF(AND(DPR26&gt;DPY14,DPT26&lt;=DPZ14),DPT26-DPR26,IF(AND(DPR26&lt;=DPY14,DPT26&lt;=DPZ14),DPT26-DPY14,0))))),0)),0)</f>
        <v>　</v>
      </c>
      <c r="DPZ26" s="663"/>
      <c r="DQA26" s="664"/>
      <c r="DQB26" s="662" t="str">
        <f>IFERROR(IF(OR(DPQ26="日",DPQ26="祝",DPQ26=0,DPR26=""),"　",MAX(IF(AND(DPR26&lt;=DQB14,DPT26&gt;DQC14),DQC14-DQB14,IF(DPT26&lt;=DQC14,0,IF(AND(DPR26&gt;DQB14,DPT26&gt;DQC14),DQC14-DPR26,0))),0)),0)</f>
        <v>　</v>
      </c>
      <c r="DQC26" s="663"/>
      <c r="DQD26" s="664"/>
      <c r="DQE26" s="662" t="str">
        <f>IFERROR(IF(OR(DPQ26="日",DPQ26="祝",DPQ26=0,DPR26=""),"　",MAX(IF(DPR26&gt;DQE14,DPT26-DPR26,IF(DPR26&lt;=DQE14,DPT26-DQE14,0)),0)),0)</f>
        <v>　</v>
      </c>
      <c r="DQF26" s="663"/>
      <c r="DQG26" s="664"/>
      <c r="DQH26" s="662" t="str">
        <f>IFERROR(IF(OR(DPQ26="日",DPQ26="祝",DPQ26=0,DPR26=""),"　",MAX(IF(AND(DPR26&lt;=DQH14,DPT26&gt;DQI14),DQI14-DQH14,IF(AND(DPR26&gt;DQH14,DPT26&lt;=DQI14),DPT26-DPR26,IF(AND(DPR26&lt;=DQH14,DPT26&lt;=DQI14),DPT26-DQH14,IF(AND(DPR26&gt;DQH14,DPT26&gt;DQI14),DQI14-DPR26,0)))),0)),0)</f>
        <v>　</v>
      </c>
      <c r="DQI26" s="663"/>
      <c r="DQJ26" s="664"/>
      <c r="DQK26" s="662" t="str">
        <f>IFERROR(IF(OR(DPQ26="日",DPQ26="祝",DPQ26=0,DPR26=""),"　",MAX(IF(AND(DPR26&gt;DQN14,DPT26&gt;DQL14),0,IF(AND(DPR26&lt;=DQN14,DPR26&gt;DQK14,DPT26&gt;DQL14),DQN14-DPR26,IF(AND(DPR26&lt;=DQN14,DPR26&lt;=DQK14,DPT26&gt;DQL14),DQN14-DQK14,IF(AND(DPR26&gt;DQK14,DPT26&lt;=DQL14),DPT26-DPR26,IF(AND(DPR26&lt;=DQK14,DPT26&lt;=DQL14),DPT26-DQK14,0))))),0)),0)</f>
        <v>　</v>
      </c>
      <c r="DQL26" s="663"/>
      <c r="DQM26" s="664"/>
      <c r="DQN26" s="662" t="str">
        <f>IFERROR(IF(OR(DPQ26="日",DPQ26="祝",DPQ26=0,DPR26=""),"　",MAX(IF(AND(DPR26&lt;=DQN14,DPT26&gt;DQO14),DQO14-DQN14,IF(DPT26&lt;=DQO14,0,IF(AND(DPR26&gt;DQN14,DPT26&gt;DQO14),DQO14-DPR26,0))),0)),0)</f>
        <v>　</v>
      </c>
      <c r="DQO26" s="663"/>
      <c r="DQP26" s="664"/>
      <c r="DQQ26" s="662" t="str">
        <f t="shared" si="57"/>
        <v>　</v>
      </c>
      <c r="DQR26" s="663"/>
      <c r="DQS26" s="664"/>
      <c r="DQT26" s="665" t="str">
        <f>IF(DQW26="×",TIME(0,0,0),IF(DRG4="非常勤",DPV26,DQH26))</f>
        <v>　</v>
      </c>
      <c r="DQU26" s="666"/>
      <c r="DQV26" s="667"/>
      <c r="DQW26" s="265"/>
      <c r="DQX26" s="665" t="str">
        <f>IF(DRA26="×",TIME(0,0,0),IF(DRG4="非常勤",DPY26,DQK26))</f>
        <v>　</v>
      </c>
      <c r="DQY26" s="666"/>
      <c r="DQZ26" s="667"/>
      <c r="DRA26" s="265"/>
      <c r="DRB26" s="665" t="str">
        <f>IF(DRE26="×",TIME(0,0,0),IF(DRG4="非常勤",DQB26,DQN26))</f>
        <v>　</v>
      </c>
      <c r="DRC26" s="666"/>
      <c r="DRD26" s="667"/>
      <c r="DRE26" s="265"/>
      <c r="DRF26" s="665" t="str">
        <f>IF(DRI26="×",TIME(0,0,0),IF(DRG4="非常勤",DQE26,DQQ26))</f>
        <v>　</v>
      </c>
      <c r="DRG26" s="666"/>
      <c r="DRH26" s="667"/>
      <c r="DRI26" s="265"/>
      <c r="DRJ26" s="668"/>
      <c r="DRK26" s="669"/>
      <c r="DRL26" s="668"/>
      <c r="DRM26" s="670"/>
      <c r="DRN26" s="669"/>
      <c r="DRO26" s="671"/>
      <c r="DRP26" s="672"/>
      <c r="DRQ26" s="672"/>
      <c r="DRR26" s="673"/>
      <c r="DRS26" s="263">
        <f>$A$26</f>
        <v>12</v>
      </c>
      <c r="DRT26" s="264" t="str">
        <f>$B$26</f>
        <v>月</v>
      </c>
      <c r="DRU26" s="660"/>
      <c r="DRV26" s="661"/>
      <c r="DRW26" s="660"/>
      <c r="DRX26" s="661"/>
      <c r="DRY26" s="662" t="str">
        <f>IFERROR(IF(OR(DRT26="日",DRT26="祝",DRT26=0,DRU26=""),"　",MAX(IF(AND(DRU26&lt;=DRY14,DRW26&gt;DRZ14),DRZ14-DRY14,IF(AND(DRU26&gt;DRY14,DRW26&lt;=DRZ14),DRW26-DRU26,IF(AND(DRU26&lt;=DRY14,DRW26&lt;=DRZ14),DRW26-DRY14,IF(AND(DRU26&gt;DRY14,DRW26&gt;DRZ14),DRZ14-DRU26,0)))),0)),0)</f>
        <v>　</v>
      </c>
      <c r="DRZ26" s="663"/>
      <c r="DSA26" s="664"/>
      <c r="DSB26" s="662" t="str">
        <f>IFERROR(IF(OR(DRT26="日",DRT26="祝",DRT26=0,DRU26=""),"　",MAX(IF(AND(DRU26&gt;DSE14,DRW26&gt;DSC14),0,IF(AND(DRU26&lt;=DSE14,DRU26&gt;DSB14,DRW26&gt;DSC14),DSE14-DRU26,IF(AND(DRU26&lt;=DSE14,DRU26&lt;=DSB14,DRW26&gt;DSC14),DSE14-DSB14,IF(AND(DRU26&gt;DSB14,DRW26&lt;=DSC14),DRW26-DRU26,IF(AND(DRU26&lt;=DSB14,DRW26&lt;=DSC14),DRW26-DSB14,0))))),0)),0)</f>
        <v>　</v>
      </c>
      <c r="DSC26" s="663"/>
      <c r="DSD26" s="664"/>
      <c r="DSE26" s="662" t="str">
        <f>IFERROR(IF(OR(DRT26="日",DRT26="祝",DRT26=0,DRU26=""),"　",MAX(IF(AND(DRU26&lt;=DSE14,DRW26&gt;DSF14),DSF14-DSE14,IF(DRW26&lt;=DSF14,0,IF(AND(DRU26&gt;DSE14,DRW26&gt;DSF14),DSF14-DRU26,0))),0)),0)</f>
        <v>　</v>
      </c>
      <c r="DSF26" s="663"/>
      <c r="DSG26" s="664"/>
      <c r="DSH26" s="662" t="str">
        <f>IFERROR(IF(OR(DRT26="日",DRT26="祝",DRT26=0,DRU26=""),"　",MAX(IF(DRU26&gt;DSH14,DRW26-DRU26,IF(DRU26&lt;=DSH14,DRW26-DSH14,0)),0)),0)</f>
        <v>　</v>
      </c>
      <c r="DSI26" s="663"/>
      <c r="DSJ26" s="664"/>
      <c r="DSK26" s="662" t="str">
        <f>IFERROR(IF(OR(DRT26="日",DRT26="祝",DRT26=0,DRU26=""),"　",MAX(IF(AND(DRU26&lt;=DSK14,DRW26&gt;DSL14),DSL14-DSK14,IF(AND(DRU26&gt;DSK14,DRW26&lt;=DSL14),DRW26-DRU26,IF(AND(DRU26&lt;=DSK14,DRW26&lt;=DSL14),DRW26-DSK14,IF(AND(DRU26&gt;DSK14,DRW26&gt;DSL14),DSL14-DRU26,0)))),0)),0)</f>
        <v>　</v>
      </c>
      <c r="DSL26" s="663"/>
      <c r="DSM26" s="664"/>
      <c r="DSN26" s="662" t="str">
        <f>IFERROR(IF(OR(DRT26="日",DRT26="祝",DRT26=0,DRU26=""),"　",MAX(IF(AND(DRU26&gt;DSQ14,DRW26&gt;DSO14),0,IF(AND(DRU26&lt;=DSQ14,DRU26&gt;DSN14,DRW26&gt;DSO14),DSQ14-DRU26,IF(AND(DRU26&lt;=DSQ14,DRU26&lt;=DSN14,DRW26&gt;DSO14),DSQ14-DSN14,IF(AND(DRU26&gt;DSN14,DRW26&lt;=DSO14),DRW26-DRU26,IF(AND(DRU26&lt;=DSN14,DRW26&lt;=DSO14),DRW26-DSN14,0))))),0)),0)</f>
        <v>　</v>
      </c>
      <c r="DSO26" s="663"/>
      <c r="DSP26" s="664"/>
      <c r="DSQ26" s="662" t="str">
        <f>IFERROR(IF(OR(DRT26="日",DRT26="祝",DRT26=0,DRU26=""),"　",MAX(IF(AND(DRU26&lt;=DSQ14,DRW26&gt;DSR14),DSR14-DSQ14,IF(DRW26&lt;=DSR14,0,IF(AND(DRU26&gt;DSQ14,DRW26&gt;DSR14),DSR14-DRU26,0))),0)),0)</f>
        <v>　</v>
      </c>
      <c r="DSR26" s="663"/>
      <c r="DSS26" s="664"/>
      <c r="DST26" s="662" t="str">
        <f t="shared" si="58"/>
        <v>　</v>
      </c>
      <c r="DSU26" s="663"/>
      <c r="DSV26" s="664"/>
      <c r="DSW26" s="665" t="str">
        <f>IF(DSZ26="×",TIME(0,0,0),IF(DTJ4="非常勤",DRY26,DSK26))</f>
        <v>　</v>
      </c>
      <c r="DSX26" s="666"/>
      <c r="DSY26" s="667"/>
      <c r="DSZ26" s="265"/>
      <c r="DTA26" s="665" t="str">
        <f>IF(DTD26="×",TIME(0,0,0),IF(DTJ4="非常勤",DSB26,DSN26))</f>
        <v>　</v>
      </c>
      <c r="DTB26" s="666"/>
      <c r="DTC26" s="667"/>
      <c r="DTD26" s="265"/>
      <c r="DTE26" s="665" t="str">
        <f>IF(DTH26="×",TIME(0,0,0),IF(DTJ4="非常勤",DSE26,DSQ26))</f>
        <v>　</v>
      </c>
      <c r="DTF26" s="666"/>
      <c r="DTG26" s="667"/>
      <c r="DTH26" s="265"/>
      <c r="DTI26" s="665" t="str">
        <f>IF(DTL26="×",TIME(0,0,0),IF(DTJ4="非常勤",DSH26,DST26))</f>
        <v>　</v>
      </c>
      <c r="DTJ26" s="666"/>
      <c r="DTK26" s="667"/>
      <c r="DTL26" s="265"/>
      <c r="DTM26" s="668"/>
      <c r="DTN26" s="669"/>
      <c r="DTO26" s="668"/>
      <c r="DTP26" s="670"/>
      <c r="DTQ26" s="669"/>
      <c r="DTR26" s="671"/>
      <c r="DTS26" s="672"/>
      <c r="DTT26" s="672"/>
      <c r="DTU26" s="673"/>
      <c r="DTV26" s="263">
        <f>$A$26</f>
        <v>12</v>
      </c>
      <c r="DTW26" s="264" t="str">
        <f>$B$26</f>
        <v>月</v>
      </c>
      <c r="DTX26" s="660"/>
      <c r="DTY26" s="661"/>
      <c r="DTZ26" s="660"/>
      <c r="DUA26" s="661"/>
      <c r="DUB26" s="662" t="str">
        <f>IFERROR(IF(OR(DTW26="日",DTW26="祝",DTW26=0,DTX26=""),"　",MAX(IF(AND(DTX26&lt;=DUB14,DTZ26&gt;DUC14),DUC14-DUB14,IF(AND(DTX26&gt;DUB14,DTZ26&lt;=DUC14),DTZ26-DTX26,IF(AND(DTX26&lt;=DUB14,DTZ26&lt;=DUC14),DTZ26-DUB14,IF(AND(DTX26&gt;DUB14,DTZ26&gt;DUC14),DUC14-DTX26,0)))),0)),0)</f>
        <v>　</v>
      </c>
      <c r="DUC26" s="663"/>
      <c r="DUD26" s="664"/>
      <c r="DUE26" s="662" t="str">
        <f>IFERROR(IF(OR(DTW26="日",DTW26="祝",DTW26=0,DTX26=""),"　",MAX(IF(AND(DTX26&gt;DUH14,DTZ26&gt;DUF14),0,IF(AND(DTX26&lt;=DUH14,DTX26&gt;DUE14,DTZ26&gt;DUF14),DUH14-DTX26,IF(AND(DTX26&lt;=DUH14,DTX26&lt;=DUE14,DTZ26&gt;DUF14),DUH14-DUE14,IF(AND(DTX26&gt;DUE14,DTZ26&lt;=DUF14),DTZ26-DTX26,IF(AND(DTX26&lt;=DUE14,DTZ26&lt;=DUF14),DTZ26-DUE14,0))))),0)),0)</f>
        <v>　</v>
      </c>
      <c r="DUF26" s="663"/>
      <c r="DUG26" s="664"/>
      <c r="DUH26" s="662" t="str">
        <f>IFERROR(IF(OR(DTW26="日",DTW26="祝",DTW26=0,DTX26=""),"　",MAX(IF(AND(DTX26&lt;=DUH14,DTZ26&gt;DUI14),DUI14-DUH14,IF(DTZ26&lt;=DUI14,0,IF(AND(DTX26&gt;DUH14,DTZ26&gt;DUI14),DUI14-DTX26,0))),0)),0)</f>
        <v>　</v>
      </c>
      <c r="DUI26" s="663"/>
      <c r="DUJ26" s="664"/>
      <c r="DUK26" s="662" t="str">
        <f>IFERROR(IF(OR(DTW26="日",DTW26="祝",DTW26=0,DTX26=""),"　",MAX(IF(DTX26&gt;DUK14,DTZ26-DTX26,IF(DTX26&lt;=DUK14,DTZ26-DUK14,0)),0)),0)</f>
        <v>　</v>
      </c>
      <c r="DUL26" s="663"/>
      <c r="DUM26" s="664"/>
      <c r="DUN26" s="662" t="str">
        <f>IFERROR(IF(OR(DTW26="日",DTW26="祝",DTW26=0,DTX26=""),"　",MAX(IF(AND(DTX26&lt;=DUN14,DTZ26&gt;DUO14),DUO14-DUN14,IF(AND(DTX26&gt;DUN14,DTZ26&lt;=DUO14),DTZ26-DTX26,IF(AND(DTX26&lt;=DUN14,DTZ26&lt;=DUO14),DTZ26-DUN14,IF(AND(DTX26&gt;DUN14,DTZ26&gt;DUO14),DUO14-DTX26,0)))),0)),0)</f>
        <v>　</v>
      </c>
      <c r="DUO26" s="663"/>
      <c r="DUP26" s="664"/>
      <c r="DUQ26" s="662" t="str">
        <f>IFERROR(IF(OR(DTW26="日",DTW26="祝",DTW26=0,DTX26=""),"　",MAX(IF(AND(DTX26&gt;DUT14,DTZ26&gt;DUR14),0,IF(AND(DTX26&lt;=DUT14,DTX26&gt;DUQ14,DTZ26&gt;DUR14),DUT14-DTX26,IF(AND(DTX26&lt;=DUT14,DTX26&lt;=DUQ14,DTZ26&gt;DUR14),DUT14-DUQ14,IF(AND(DTX26&gt;DUQ14,DTZ26&lt;=DUR14),DTZ26-DTX26,IF(AND(DTX26&lt;=DUQ14,DTZ26&lt;=DUR14),DTZ26-DUQ14,0))))),0)),0)</f>
        <v>　</v>
      </c>
      <c r="DUR26" s="663"/>
      <c r="DUS26" s="664"/>
      <c r="DUT26" s="662" t="str">
        <f>IFERROR(IF(OR(DTW26="日",DTW26="祝",DTW26=0,DTX26=""),"　",MAX(IF(AND(DTX26&lt;=DUT14,DTZ26&gt;DUU14),DUU14-DUT14,IF(DTZ26&lt;=DUU14,0,IF(AND(DTX26&gt;DUT14,DTZ26&gt;DUU14),DUU14-DTX26,0))),0)),0)</f>
        <v>　</v>
      </c>
      <c r="DUU26" s="663"/>
      <c r="DUV26" s="664"/>
      <c r="DUW26" s="662" t="str">
        <f t="shared" si="59"/>
        <v>　</v>
      </c>
      <c r="DUX26" s="663"/>
      <c r="DUY26" s="664"/>
      <c r="DUZ26" s="665" t="str">
        <f>IF(DVC26="×",TIME(0,0,0),IF(DVM4="非常勤",DUB26,DUN26))</f>
        <v>　</v>
      </c>
      <c r="DVA26" s="666"/>
      <c r="DVB26" s="667"/>
      <c r="DVC26" s="265"/>
      <c r="DVD26" s="665" t="str">
        <f>IF(DVG26="×",TIME(0,0,0),IF(DVM4="非常勤",DUE26,DUQ26))</f>
        <v>　</v>
      </c>
      <c r="DVE26" s="666"/>
      <c r="DVF26" s="667"/>
      <c r="DVG26" s="265"/>
      <c r="DVH26" s="665" t="str">
        <f>IF(DVK26="×",TIME(0,0,0),IF(DVM4="非常勤",DUH26,DUT26))</f>
        <v>　</v>
      </c>
      <c r="DVI26" s="666"/>
      <c r="DVJ26" s="667"/>
      <c r="DVK26" s="265"/>
      <c r="DVL26" s="665" t="str">
        <f>IF(DVO26="×",TIME(0,0,0),IF(DVM4="非常勤",DUK26,DUW26))</f>
        <v>　</v>
      </c>
      <c r="DVM26" s="666"/>
      <c r="DVN26" s="667"/>
      <c r="DVO26" s="265"/>
      <c r="DVP26" s="668"/>
      <c r="DVQ26" s="669"/>
      <c r="DVR26" s="668"/>
      <c r="DVS26" s="670"/>
      <c r="DVT26" s="669"/>
      <c r="DVU26" s="671"/>
      <c r="DVV26" s="672"/>
      <c r="DVW26" s="672"/>
      <c r="DVX26" s="673"/>
    </row>
    <row r="27" spans="1:3300" ht="15" customHeight="1">
      <c r="A27" s="263">
        <f>DAY(DATE('別紙2-1【最初に入力】'!$W$2,'別紙2-1【最初に入力】'!$Q$2,A26+1))</f>
        <v>13</v>
      </c>
      <c r="B27" s="264" t="str">
        <f>IF(IFERROR(MATCH(DATE('別紙2-1【最初に入力】'!$W$2,'別紙2-1【最初に入力】'!$Q$2,$A27),万年カレンダー・祝日!$K$2:$K$27,0),0)&gt;=1,"祝",TEXT(WEEKDAY(DATE('別紙2-1【最初に入力】'!$W$2,'別紙2-1【最初に入力】'!$Q$2,'別表_個別勤務状況（1～60）'!A27)),"aaa"))</f>
        <v>火</v>
      </c>
      <c r="C27" s="575"/>
      <c r="D27" s="575"/>
      <c r="E27" s="575"/>
      <c r="F27" s="575"/>
      <c r="G27" s="662" t="str">
        <f>IFERROR(IF(OR(B27="日",B27="祝",B27=0,C27=""),"　",MAX(IF(AND(C27&lt;=G14,E27&gt;H14),H14-G14,IF(AND(C27&gt;G14,E27&lt;=H14),E27-C27,IF(AND(C27&lt;=G14,E27&lt;=H14),E27-G14,IF(AND(C27&gt;G14,E27&gt;H14),H14-C27,0)))),0)),0)</f>
        <v>　</v>
      </c>
      <c r="H27" s="663"/>
      <c r="I27" s="664"/>
      <c r="J27" s="662" t="str">
        <f>IFERROR(IF(OR(B27="日",B27="祝",B27=0,C27=""),"　",MAX(IF(AND(C27&gt;M14,E27&gt;K14),0,IF(AND(C27&lt;=M14,C27&gt;J14,E27&gt;K14),M14-C27,IF(AND(C27&lt;=M14,C27&lt;=J14,E27&gt;K14),M14-J14,IF(AND(C27&gt;J14,E27&lt;=K14),E27-C27,IF(AND(C27&lt;=J14,E27&lt;=K14),E27-J14,0))))),0)),0)</f>
        <v>　</v>
      </c>
      <c r="K27" s="663"/>
      <c r="L27" s="664"/>
      <c r="M27" s="662" t="str">
        <f>IFERROR(IF(OR(B27="日",B27="祝",B27=0,C27=""),"　",MAX(IF(AND(C27&lt;=M14,E27&gt;N14),N14-M14,IF(E27&lt;=N14,0,IF(AND(C27&gt;M14,E27&gt;N14),N14-C27,0))),0)),0)</f>
        <v>　</v>
      </c>
      <c r="N27" s="663"/>
      <c r="O27" s="664"/>
      <c r="P27" s="662" t="str">
        <f>IFERROR(IF(OR(B27="日",B27="祝",B27=0,C27=""),"　",MAX(IF(C27&gt;P14,E27-C27,IF(C27&lt;=P14,E27-P14,0)),0)),0)</f>
        <v>　</v>
      </c>
      <c r="Q27" s="663"/>
      <c r="R27" s="664"/>
      <c r="S27" s="662" t="str">
        <f>IFERROR(IF(OR(B27="日",B27="祝",B27=0,C27=""),"　",MAX(IF(AND(C27&lt;=S14,E27&gt;T14),T14-S14,IF(AND(C27&gt;S14,E27&lt;=T14),E27-C27,IF(AND(C27&lt;=S14,E27&lt;=T14),E27-S14,IF(AND(C27&gt;S14,E27&gt;T14),T14-C27,0)))),0)),0)</f>
        <v>　</v>
      </c>
      <c r="T27" s="663"/>
      <c r="U27" s="664"/>
      <c r="V27" s="662" t="str">
        <f>IFERROR(IF(OR(B27="日",B27="祝",B27=0,C27=""),"　",MAX(IF(AND(C27&gt;Y14,E27&gt;W14),0,IF(AND(C27&lt;=Y14,C27&gt;V14,E27&gt;W14),Y14-C27,IF(AND(C27&lt;=Y14,C27&lt;=V14,E27&gt;W14),Y14-V14,IF(AND(C27&gt;V14,E27&lt;=W14),E27-C27,IF(AND(C27&lt;=V14,E27&lt;=W14),E27-V14,0))))),0)),0)</f>
        <v>　</v>
      </c>
      <c r="W27" s="663"/>
      <c r="X27" s="664"/>
      <c r="Y27" s="662" t="str">
        <f>IFERROR(IF(OR(B27="日",B27="祝",B27=0,C27=""),"　",MAX(IF(AND(C27&lt;=Y14,E27&gt;Z14),Z14-Y14,IF(E27&lt;=Z14,0,IF(AND(C27&gt;Y14,E27&gt;Z14),Z14-C27,0))),0)),0)</f>
        <v>　</v>
      </c>
      <c r="Z27" s="663"/>
      <c r="AA27" s="664"/>
      <c r="AB27" s="662" t="str">
        <f t="shared" si="0"/>
        <v>　</v>
      </c>
      <c r="AC27" s="663"/>
      <c r="AD27" s="664"/>
      <c r="AE27" s="565" t="str">
        <f>IF(AH27="×",TIME(0,0,0),IF(AR4="非常勤",G27,S27))</f>
        <v>　</v>
      </c>
      <c r="AF27" s="566"/>
      <c r="AG27" s="566"/>
      <c r="AH27" s="265"/>
      <c r="AI27" s="565" t="str">
        <f>IF(AL27="×",TIME(0,0,0),IF(AR4="非常勤",J27,V27))</f>
        <v>　</v>
      </c>
      <c r="AJ27" s="566"/>
      <c r="AK27" s="566"/>
      <c r="AL27" s="265"/>
      <c r="AM27" s="565" t="str">
        <f>IF(AP27="×",TIME(0,0,0),IF(AR4="非常勤",M27,Y27))</f>
        <v>　</v>
      </c>
      <c r="AN27" s="566"/>
      <c r="AO27" s="566"/>
      <c r="AP27" s="265"/>
      <c r="AQ27" s="565" t="str">
        <f>IF(AT27="×",TIME(0,0,0),IF(AR4="非常勤",P27,AB27))</f>
        <v>　</v>
      </c>
      <c r="AR27" s="566"/>
      <c r="AS27" s="567"/>
      <c r="AT27" s="265"/>
      <c r="AU27" s="720"/>
      <c r="AV27" s="720"/>
      <c r="AW27" s="668"/>
      <c r="AX27" s="670"/>
      <c r="AY27" s="669"/>
      <c r="AZ27" s="671"/>
      <c r="BA27" s="672"/>
      <c r="BB27" s="672"/>
      <c r="BC27" s="673"/>
      <c r="BD27" s="263">
        <f>$A$27</f>
        <v>13</v>
      </c>
      <c r="BE27" s="264" t="str">
        <f>$B$27</f>
        <v>火</v>
      </c>
      <c r="BF27" s="660"/>
      <c r="BG27" s="661"/>
      <c r="BH27" s="660"/>
      <c r="BI27" s="661"/>
      <c r="BJ27" s="662" t="str">
        <f>IFERROR(IF(OR(BE27="日",BE27="祝",BE27=0,BF27=""),"　",MAX(IF(AND(BF27&lt;=BJ14,BH27&gt;BK14),BK14-BJ14,IF(AND(BF27&gt;BJ14,BH27&lt;=BK14),BH27-BF27,IF(AND(BF27&lt;=BJ14,BH27&lt;=BK14),BH27-BJ14,IF(AND(BF27&gt;BJ14,BH27&gt;BK14),BK14-BF27,0)))),0)),0)</f>
        <v>　</v>
      </c>
      <c r="BK27" s="663"/>
      <c r="BL27" s="664"/>
      <c r="BM27" s="662" t="str">
        <f>IFERROR(IF(OR(BE27="日",BE27="祝",BE27=0,BF27=""),"　",MAX(IF(AND(BF27&gt;BP14,BH27&gt;BN14),0,IF(AND(BF27&lt;=BP14,BF27&gt;BM14,BH27&gt;BN14),BP14-BF27,IF(AND(BF27&lt;=BP14,BF27&lt;=BM14,BH27&gt;BN14),BP14-BM14,IF(AND(BF27&gt;BM14,BH27&lt;=BN14),BH27-BF27,IF(AND(BF27&lt;=BM14,BH27&lt;=BN14),BH27-BM14,0))))),0)),0)</f>
        <v>　</v>
      </c>
      <c r="BN27" s="663"/>
      <c r="BO27" s="664"/>
      <c r="BP27" s="662" t="str">
        <f>IFERROR(IF(OR(BE27="日",BE27="祝",BE27=0,BF27=""),"　",MAX(IF(AND(BF27&lt;=BP14,BH27&gt;BQ14),BQ14-BP14,IF(BH27&lt;=BQ14,0,IF(AND(BF27&gt;BP14,BH27&gt;BQ14),BQ14-BF27,0))),0)),0)</f>
        <v>　</v>
      </c>
      <c r="BQ27" s="663"/>
      <c r="BR27" s="664"/>
      <c r="BS27" s="662" t="str">
        <f>IFERROR(IF(OR(BE27="日",BE27="祝",BE27=0,BF27=""),"　",MAX(IF(BF27&gt;BS14,BH27-BF27,IF(BF27&lt;=BS14,BH27-BS14,0)),0)),0)</f>
        <v>　</v>
      </c>
      <c r="BT27" s="663"/>
      <c r="BU27" s="664"/>
      <c r="BV27" s="662" t="str">
        <f>IFERROR(IF(OR(BE27="日",BE27="祝",BE27=0,BF27=""),"　",MAX(IF(AND(BF27&lt;=BV14,BH27&gt;BW14),BW14-BV14,IF(AND(BF27&gt;BV14,BH27&lt;=BW14),BH27-BF27,IF(AND(BF27&lt;=BV14,BH27&lt;=BW14),BH27-BV14,IF(AND(BF27&gt;BV14,BH27&gt;BW14),BW14-BF27,0)))),0)),0)</f>
        <v>　</v>
      </c>
      <c r="BW27" s="663"/>
      <c r="BX27" s="664"/>
      <c r="BY27" s="662" t="str">
        <f>IFERROR(IF(OR(BE27="日",BE27="祝",BE27=0,BF27=""),"　",MAX(IF(AND(BF27&gt;CB14,BH27&gt;BZ14),0,IF(AND(BF27&lt;=CB14,BF27&gt;BY14,BH27&gt;BZ14),CB14-BF27,IF(AND(BF27&lt;=CB14,BF27&lt;=BY14,BH27&gt;BZ14),CB14-BY14,IF(AND(BF27&gt;BY14,BH27&lt;=BZ14),BH27-BF27,IF(AND(BF27&lt;=BY14,BH27&lt;=BZ14),BH27-BY14,0))))),0)),0)</f>
        <v>　</v>
      </c>
      <c r="BZ27" s="663"/>
      <c r="CA27" s="664"/>
      <c r="CB27" s="662" t="str">
        <f>IFERROR(IF(OR(BE27="日",BE27="祝",BE27=0,BF27=""),"　",MAX(IF(AND(BF27&lt;=CB14,BH27&gt;CC14),CC14-CB14,IF(BH27&lt;=CC14,0,IF(AND(BF27&gt;CB14,BH27&gt;CC14),CC14-BF27,0))),0)),0)</f>
        <v>　</v>
      </c>
      <c r="CC27" s="663"/>
      <c r="CD27" s="664"/>
      <c r="CE27" s="662" t="str">
        <f t="shared" si="1"/>
        <v>　</v>
      </c>
      <c r="CF27" s="663"/>
      <c r="CG27" s="664"/>
      <c r="CH27" s="665" t="str">
        <f>IF(CK27="×",TIME(0,0,0),IF(CU4="非常勤",BJ27,BV27))</f>
        <v>　</v>
      </c>
      <c r="CI27" s="666"/>
      <c r="CJ27" s="667"/>
      <c r="CK27" s="265"/>
      <c r="CL27" s="665" t="str">
        <f>IF(CO27="×",TIME(0,0,0),IF(CU4="非常勤",BM27,BY27))</f>
        <v>　</v>
      </c>
      <c r="CM27" s="666"/>
      <c r="CN27" s="667"/>
      <c r="CO27" s="265"/>
      <c r="CP27" s="665" t="str">
        <f>IF(CS27="×",TIME(0,0,0),IF(CU4="非常勤",BP27,CB27))</f>
        <v>　</v>
      </c>
      <c r="CQ27" s="666"/>
      <c r="CR27" s="667"/>
      <c r="CS27" s="265"/>
      <c r="CT27" s="665" t="str">
        <f>IF(CW27="×",TIME(0,0,0),IF(CU4="非常勤",BS27,CE27))</f>
        <v>　</v>
      </c>
      <c r="CU27" s="666"/>
      <c r="CV27" s="667"/>
      <c r="CW27" s="265"/>
      <c r="CX27" s="720"/>
      <c r="CY27" s="720"/>
      <c r="CZ27" s="668"/>
      <c r="DA27" s="670"/>
      <c r="DB27" s="669"/>
      <c r="DC27" s="671"/>
      <c r="DD27" s="672"/>
      <c r="DE27" s="672"/>
      <c r="DF27" s="673"/>
      <c r="DG27" s="263">
        <f>$A$27</f>
        <v>13</v>
      </c>
      <c r="DH27" s="264" t="str">
        <f>$B$27</f>
        <v>火</v>
      </c>
      <c r="DI27" s="660"/>
      <c r="DJ27" s="661"/>
      <c r="DK27" s="660"/>
      <c r="DL27" s="661"/>
      <c r="DM27" s="662" t="str">
        <f>IFERROR(IF(OR(DH27="日",DH27="祝",DH27=0,DI27=""),"　",MAX(IF(AND(DI27&lt;=DM14,DK27&gt;DN14),DN14-DM14,IF(AND(DI27&gt;DM14,DK27&lt;=DN14),DK27-DI27,IF(AND(DI27&lt;=DM14,DK27&lt;=DN14),DK27-DM14,IF(AND(DI27&gt;DM14,DK27&gt;DN14),DN14-DI27,0)))),0)),0)</f>
        <v>　</v>
      </c>
      <c r="DN27" s="663"/>
      <c r="DO27" s="664"/>
      <c r="DP27" s="662" t="str">
        <f>IFERROR(IF(OR(DH27="日",DH27="祝",DH27=0,DI27=""),"　",MAX(IF(AND(DI27&gt;DS14,DK27&gt;DQ14),0,IF(AND(DI27&lt;=DS14,DI27&gt;DP14,DK27&gt;DQ14),DS14-DI27,IF(AND(DI27&lt;=DS14,DI27&lt;=DP14,DK27&gt;DQ14),DS14-DP14,IF(AND(DI27&gt;DP14,DK27&lt;=DQ14),DK27-DI27,IF(AND(DI27&lt;=DP14,DK27&lt;=DQ14),DK27-DP14,0))))),0)),0)</f>
        <v>　</v>
      </c>
      <c r="DQ27" s="663"/>
      <c r="DR27" s="664"/>
      <c r="DS27" s="662" t="str">
        <f>IFERROR(IF(OR(DH27="日",DH27="祝",DH27=0,DI27=""),"　",MAX(IF(AND(DI27&lt;=DS14,DK27&gt;DT14),DT14-DS14,IF(DK27&lt;=DT14,0,IF(AND(DI27&gt;DS14,DK27&gt;DT14),DT14-DI27,0))),0)),0)</f>
        <v>　</v>
      </c>
      <c r="DT27" s="663"/>
      <c r="DU27" s="664"/>
      <c r="DV27" s="662" t="str">
        <f>IFERROR(IF(OR(DH27="日",DH27="祝",DH27=0,DI27=""),"　",MAX(IF(DI27&gt;DV14,DK27-DI27,IF(DI27&lt;=DV14,DK27-DV14,0)),0)),0)</f>
        <v>　</v>
      </c>
      <c r="DW27" s="663"/>
      <c r="DX27" s="664"/>
      <c r="DY27" s="662" t="str">
        <f>IFERROR(IF(OR(DH27="日",DH27="祝",DH27=0,DI27=""),"　",MAX(IF(AND(DI27&lt;=DY14,DK27&gt;DZ14),DZ14-DY14,IF(AND(DI27&gt;DY14,DK27&lt;=DZ14),DK27-DI27,IF(AND(DI27&lt;=DY14,DK27&lt;=DZ14),DK27-DY14,IF(AND(DI27&gt;DY14,DK27&gt;DZ14),DZ14-DI27,0)))),0)),0)</f>
        <v>　</v>
      </c>
      <c r="DZ27" s="663"/>
      <c r="EA27" s="664"/>
      <c r="EB27" s="662" t="str">
        <f>IFERROR(IF(OR(DH27="日",DH27="祝",DH27=0,DI27=""),"　",MAX(IF(AND(DI27&gt;EE14,DK27&gt;EC14),0,IF(AND(DI27&lt;=EE14,DI27&gt;EB14,DK27&gt;EC14),EE14-DI27,IF(AND(DI27&lt;=EE14,DI27&lt;=EB14,DK27&gt;EC14),EE14-EB14,IF(AND(DI27&gt;EB14,DK27&lt;=EC14),DK27-DI27,IF(AND(DI27&lt;=EB14,DK27&lt;=EC14),DK27-EB14,0))))),0)),0)</f>
        <v>　</v>
      </c>
      <c r="EC27" s="663"/>
      <c r="ED27" s="664"/>
      <c r="EE27" s="662" t="str">
        <f>IFERROR(IF(OR(DH27="日",DH27="祝",DH27=0,DI27=""),"　",MAX(IF(AND(DI27&lt;=EE14,DK27&gt;EF14),EF14-EE14,IF(DK27&lt;=EF14,0,IF(AND(DI27&gt;EE14,DK27&gt;EF14),EF14-DI27,0))),0)),0)</f>
        <v>　</v>
      </c>
      <c r="EF27" s="663"/>
      <c r="EG27" s="664"/>
      <c r="EH27" s="662" t="str">
        <f t="shared" si="2"/>
        <v>　</v>
      </c>
      <c r="EI27" s="663"/>
      <c r="EJ27" s="664"/>
      <c r="EK27" s="665" t="str">
        <f>IF(EN27="×",TIME(0,0,0),IF(EX4="非常勤",DM27,DY27))</f>
        <v>　</v>
      </c>
      <c r="EL27" s="666"/>
      <c r="EM27" s="667"/>
      <c r="EN27" s="265"/>
      <c r="EO27" s="665" t="str">
        <f>IF(ER27="×",TIME(0,0,0),IF(EX4="非常勤",DP27,EB27))</f>
        <v>　</v>
      </c>
      <c r="EP27" s="666"/>
      <c r="EQ27" s="667"/>
      <c r="ER27" s="265"/>
      <c r="ES27" s="665" t="str">
        <f>IF(EV27="×",TIME(0,0,0),IF(EX4="非常勤",DS27,EE27))</f>
        <v>　</v>
      </c>
      <c r="ET27" s="666"/>
      <c r="EU27" s="667"/>
      <c r="EV27" s="265"/>
      <c r="EW27" s="665" t="str">
        <f>IF(EZ27="×",TIME(0,0,0),IF(EX4="非常勤",DV27,EH27))</f>
        <v>　</v>
      </c>
      <c r="EX27" s="666"/>
      <c r="EY27" s="667"/>
      <c r="EZ27" s="265"/>
      <c r="FA27" s="720"/>
      <c r="FB27" s="720"/>
      <c r="FC27" s="668"/>
      <c r="FD27" s="670"/>
      <c r="FE27" s="669"/>
      <c r="FF27" s="671"/>
      <c r="FG27" s="672"/>
      <c r="FH27" s="672"/>
      <c r="FI27" s="673"/>
      <c r="FJ27" s="263">
        <f>$A$27</f>
        <v>13</v>
      </c>
      <c r="FK27" s="264" t="str">
        <f>$B$27</f>
        <v>火</v>
      </c>
      <c r="FL27" s="660"/>
      <c r="FM27" s="661"/>
      <c r="FN27" s="660"/>
      <c r="FO27" s="661"/>
      <c r="FP27" s="662" t="str">
        <f>IFERROR(IF(OR(FK27="日",FK27="祝",FK27=0,FL27=""),"　",MAX(IF(AND(FL27&lt;=FP14,FN27&gt;FQ14),FQ14-FP14,IF(AND(FL27&gt;FP14,FN27&lt;=FQ14),FN27-FL27,IF(AND(FL27&lt;=FP14,FN27&lt;=FQ14),FN27-FP14,IF(AND(FL27&gt;FP14,FN27&gt;FQ14),FQ14-FL27,0)))),0)),0)</f>
        <v>　</v>
      </c>
      <c r="FQ27" s="663"/>
      <c r="FR27" s="664"/>
      <c r="FS27" s="662" t="str">
        <f>IFERROR(IF(OR(FK27="日",FK27="祝",FK27=0,FL27=""),"　",MAX(IF(AND(FL27&gt;FV14,FN27&gt;FT14),0,IF(AND(FL27&lt;=FV14,FL27&gt;FS14,FN27&gt;FT14),FV14-FL27,IF(AND(FL27&lt;=FV14,FL27&lt;=FS14,FN27&gt;FT14),FV14-FS14,IF(AND(FL27&gt;FS14,FN27&lt;=FT14),FN27-FL27,IF(AND(FL27&lt;=FS14,FN27&lt;=FT14),FN27-FS14,0))))),0)),0)</f>
        <v>　</v>
      </c>
      <c r="FT27" s="663"/>
      <c r="FU27" s="664"/>
      <c r="FV27" s="662" t="str">
        <f>IFERROR(IF(OR(FK27="日",FK27="祝",FK27=0,FL27=""),"　",MAX(IF(AND(FL27&lt;=FV14,FN27&gt;FW14),FW14-FV14,IF(FN27&lt;=FW14,0,IF(AND(FL27&gt;FV14,FN27&gt;FW14),FW14-FL27,0))),0)),0)</f>
        <v>　</v>
      </c>
      <c r="FW27" s="663"/>
      <c r="FX27" s="664"/>
      <c r="FY27" s="662" t="str">
        <f>IFERROR(IF(OR(FK27="日",FK27="祝",FK27=0,FL27=""),"　",MAX(IF(FL27&gt;FY14,FN27-FL27,IF(FL27&lt;=FY14,FN27-FY14,0)),0)),0)</f>
        <v>　</v>
      </c>
      <c r="FZ27" s="663"/>
      <c r="GA27" s="664"/>
      <c r="GB27" s="662" t="str">
        <f>IFERROR(IF(OR(FK27="日",FK27="祝",FK27=0,FL27=""),"　",MAX(IF(AND(FL27&lt;=GB14,FN27&gt;GC14),GC14-GB14,IF(AND(FL27&gt;GB14,FN27&lt;=GC14),FN27-FL27,IF(AND(FL27&lt;=GB14,FN27&lt;=GC14),FN27-GB14,IF(AND(FL27&gt;GB14,FN27&gt;GC14),GC14-FL27,0)))),0)),0)</f>
        <v>　</v>
      </c>
      <c r="GC27" s="663"/>
      <c r="GD27" s="664"/>
      <c r="GE27" s="662" t="str">
        <f>IFERROR(IF(OR(FK27="日",FK27="祝",FK27=0,FL27=""),"　",MAX(IF(AND(FL27&gt;GH14,FN27&gt;GF14),0,IF(AND(FL27&lt;=GH14,FL27&gt;GE14,FN27&gt;GF14),GH14-FL27,IF(AND(FL27&lt;=GH14,FL27&lt;=GE14,FN27&gt;GF14),GH14-GE14,IF(AND(FL27&gt;GE14,FN27&lt;=GF14),FN27-FL27,IF(AND(FL27&lt;=GE14,FN27&lt;=GF14),FN27-GE14,0))))),0)),0)</f>
        <v>　</v>
      </c>
      <c r="GF27" s="663"/>
      <c r="GG27" s="664"/>
      <c r="GH27" s="662" t="str">
        <f>IFERROR(IF(OR(FK27="日",FK27="祝",FK27=0,FL27=""),"　",MAX(IF(AND(FL27&lt;=GH14,FN27&gt;GI14),GI14-GH14,IF(FN27&lt;=GI14,0,IF(AND(FL27&gt;GH14,FN27&gt;GI14),GI14-FL27,0))),0)),0)</f>
        <v>　</v>
      </c>
      <c r="GI27" s="663"/>
      <c r="GJ27" s="664"/>
      <c r="GK27" s="662" t="str">
        <f t="shared" si="3"/>
        <v>　</v>
      </c>
      <c r="GL27" s="663"/>
      <c r="GM27" s="664"/>
      <c r="GN27" s="665" t="str">
        <f>IF(GQ27="×",TIME(0,0,0),IF(HA4="非常勤",FP27,GB27))</f>
        <v>　</v>
      </c>
      <c r="GO27" s="666"/>
      <c r="GP27" s="667"/>
      <c r="GQ27" s="265"/>
      <c r="GR27" s="665" t="str">
        <f>IF(GU27="×",TIME(0,0,0),IF(HA4="非常勤",FS27,GE27))</f>
        <v>　</v>
      </c>
      <c r="GS27" s="666"/>
      <c r="GT27" s="667"/>
      <c r="GU27" s="265"/>
      <c r="GV27" s="665" t="str">
        <f>IF(GY27="×",TIME(0,0,0),IF(HA4="非常勤",FV27,GH27))</f>
        <v>　</v>
      </c>
      <c r="GW27" s="666"/>
      <c r="GX27" s="667"/>
      <c r="GY27" s="265"/>
      <c r="GZ27" s="665" t="str">
        <f>IF(HC27="×",TIME(0,0,0),IF(HA4="非常勤",FY27,GK27))</f>
        <v>　</v>
      </c>
      <c r="HA27" s="666"/>
      <c r="HB27" s="667"/>
      <c r="HC27" s="265"/>
      <c r="HD27" s="668"/>
      <c r="HE27" s="669"/>
      <c r="HF27" s="668"/>
      <c r="HG27" s="670"/>
      <c r="HH27" s="669"/>
      <c r="HI27" s="671"/>
      <c r="HJ27" s="672"/>
      <c r="HK27" s="672"/>
      <c r="HL27" s="673"/>
      <c r="HM27" s="263">
        <f>$A$27</f>
        <v>13</v>
      </c>
      <c r="HN27" s="264" t="str">
        <f>$B$27</f>
        <v>火</v>
      </c>
      <c r="HO27" s="660"/>
      <c r="HP27" s="661"/>
      <c r="HQ27" s="660"/>
      <c r="HR27" s="661"/>
      <c r="HS27" s="662" t="str">
        <f>IFERROR(IF(OR(HN27="日",HN27="祝",HN27=0,HO27=""),"　",MAX(IF(AND(HO27&lt;=HS14,HQ27&gt;HT14),HT14-HS14,IF(AND(HO27&gt;HS14,HQ27&lt;=HT14),HQ27-HO27,IF(AND(HO27&lt;=HS14,HQ27&lt;=HT14),HQ27-HS14,IF(AND(HO27&gt;HS14,HQ27&gt;HT14),HT14-HO27,0)))),0)),0)</f>
        <v>　</v>
      </c>
      <c r="HT27" s="663"/>
      <c r="HU27" s="664"/>
      <c r="HV27" s="662" t="str">
        <f>IFERROR(IF(OR(HN27="日",HN27="祝",HN27=0,HO27=""),"　",MAX(IF(AND(HO27&gt;HY14,HQ27&gt;HW14),0,IF(AND(HO27&lt;=HY14,HO27&gt;HV14,HQ27&gt;HW14),HY14-HO27,IF(AND(HO27&lt;=HY14,HO27&lt;=HV14,HQ27&gt;HW14),HY14-HV14,IF(AND(HO27&gt;HV14,HQ27&lt;=HW14),HQ27-HO27,IF(AND(HO27&lt;=HV14,HQ27&lt;=HW14),HQ27-HV14,0))))),0)),0)</f>
        <v>　</v>
      </c>
      <c r="HW27" s="663"/>
      <c r="HX27" s="664"/>
      <c r="HY27" s="662" t="str">
        <f>IFERROR(IF(OR(HN27="日",HN27="祝",HN27=0,HO27=""),"　",MAX(IF(AND(HO27&lt;=HY14,HQ27&gt;HZ14),HZ14-HY14,IF(HQ27&lt;=HZ14,0,IF(AND(HO27&gt;HY14,HQ27&gt;HZ14),HZ14-HO27,0))),0)),0)</f>
        <v>　</v>
      </c>
      <c r="HZ27" s="663"/>
      <c r="IA27" s="664"/>
      <c r="IB27" s="662" t="str">
        <f>IFERROR(IF(OR(HN27="日",HN27="祝",HN27=0,HO27=""),"　",MAX(IF(HO27&gt;IB14,HQ27-HO27,IF(HO27&lt;=IB14,HQ27-IB14,0)),0)),0)</f>
        <v>　</v>
      </c>
      <c r="IC27" s="663"/>
      <c r="ID27" s="664"/>
      <c r="IE27" s="662" t="str">
        <f>IFERROR(IF(OR(HN27="日",HN27="祝",HN27=0,HO27=""),"　",MAX(IF(AND(HO27&lt;=IE14,HQ27&gt;IF14),IF14-IE14,IF(AND(HO27&gt;IE14,HQ27&lt;=IF14),HQ27-HO27,IF(AND(HO27&lt;=IE14,HQ27&lt;=IF14),HQ27-IE14,IF(AND(HO27&gt;IE14,HQ27&gt;IF14),IF14-HO27,0)))),0)),0)</f>
        <v>　</v>
      </c>
      <c r="IF27" s="663"/>
      <c r="IG27" s="664"/>
      <c r="IH27" s="662" t="str">
        <f>IFERROR(IF(OR(HN27="日",HN27="祝",HN27=0,HO27=""),"　",MAX(IF(AND(HO27&gt;IK14,HQ27&gt;II14),0,IF(AND(HO27&lt;=IK14,HO27&gt;IH14,HQ27&gt;II14),IK14-HO27,IF(AND(HO27&lt;=IK14,HO27&lt;=IH14,HQ27&gt;II14),IK14-IH14,IF(AND(HO27&gt;IH14,HQ27&lt;=II14),HQ27-HO27,IF(AND(HO27&lt;=IH14,HQ27&lt;=II14),HQ27-IH14,0))))),0)),0)</f>
        <v>　</v>
      </c>
      <c r="II27" s="663"/>
      <c r="IJ27" s="664"/>
      <c r="IK27" s="662" t="str">
        <f>IFERROR(IF(OR(HN27="日",HN27="祝",HN27=0,HO27=""),"　",MAX(IF(AND(HO27&lt;=IK14,HQ27&gt;IL14),IL14-IK14,IF(HQ27&lt;=IL14,0,IF(AND(HO27&gt;IK14,HQ27&gt;IL14),IL14-HO27,0))),0)),0)</f>
        <v>　</v>
      </c>
      <c r="IL27" s="663"/>
      <c r="IM27" s="664"/>
      <c r="IN27" s="662" t="str">
        <f t="shared" si="4"/>
        <v>　</v>
      </c>
      <c r="IO27" s="663"/>
      <c r="IP27" s="664"/>
      <c r="IQ27" s="665" t="str">
        <f>IF(IT27="×",TIME(0,0,0),IF(JD4="非常勤",HS27,IE27))</f>
        <v>　</v>
      </c>
      <c r="IR27" s="666"/>
      <c r="IS27" s="667"/>
      <c r="IT27" s="265"/>
      <c r="IU27" s="665" t="str">
        <f>IF(IX27="×",TIME(0,0,0),IF(JD4="非常勤",HV27,IH27))</f>
        <v>　</v>
      </c>
      <c r="IV27" s="666"/>
      <c r="IW27" s="667"/>
      <c r="IX27" s="265"/>
      <c r="IY27" s="665" t="str">
        <f>IF(JB27="×",TIME(0,0,0),IF(JD4="非常勤",HY27,IK27))</f>
        <v>　</v>
      </c>
      <c r="IZ27" s="666"/>
      <c r="JA27" s="667"/>
      <c r="JB27" s="265"/>
      <c r="JC27" s="665" t="str">
        <f>IF(JF27="×",TIME(0,0,0),IF(JD4="非常勤",IB27,IN27))</f>
        <v>　</v>
      </c>
      <c r="JD27" s="666"/>
      <c r="JE27" s="667"/>
      <c r="JF27" s="265"/>
      <c r="JG27" s="668"/>
      <c r="JH27" s="669"/>
      <c r="JI27" s="668"/>
      <c r="JJ27" s="670"/>
      <c r="JK27" s="669"/>
      <c r="JL27" s="671"/>
      <c r="JM27" s="672"/>
      <c r="JN27" s="672"/>
      <c r="JO27" s="673"/>
      <c r="JP27" s="263">
        <f>$A$27</f>
        <v>13</v>
      </c>
      <c r="JQ27" s="264" t="str">
        <f>$B$27</f>
        <v>火</v>
      </c>
      <c r="JR27" s="660"/>
      <c r="JS27" s="661"/>
      <c r="JT27" s="660"/>
      <c r="JU27" s="661"/>
      <c r="JV27" s="662" t="str">
        <f>IFERROR(IF(OR(JQ27="日",JQ27="祝",JQ27=0,JR27=""),"　",MAX(IF(AND(JR27&lt;=JV14,JT27&gt;JW14),JW14-JV14,IF(AND(JR27&gt;JV14,JT27&lt;=JW14),JT27-JR27,IF(AND(JR27&lt;=JV14,JT27&lt;=JW14),JT27-JV14,IF(AND(JR27&gt;JV14,JT27&gt;JW14),JW14-JR27,0)))),0)),0)</f>
        <v>　</v>
      </c>
      <c r="JW27" s="663"/>
      <c r="JX27" s="664"/>
      <c r="JY27" s="662" t="str">
        <f>IFERROR(IF(OR(JQ27="日",JQ27="祝",JQ27=0,JR27=""),"　",MAX(IF(AND(JR27&gt;KB14,JT27&gt;JZ14),0,IF(AND(JR27&lt;=KB14,JR27&gt;JY14,JT27&gt;JZ14),KB14-JR27,IF(AND(JR27&lt;=KB14,JR27&lt;=JY14,JT27&gt;JZ14),KB14-JY14,IF(AND(JR27&gt;JY14,JT27&lt;=JZ14),JT27-JR27,IF(AND(JR27&lt;=JY14,JT27&lt;=JZ14),JT27-JY14,0))))),0)),0)</f>
        <v>　</v>
      </c>
      <c r="JZ27" s="663"/>
      <c r="KA27" s="664"/>
      <c r="KB27" s="662" t="str">
        <f>IFERROR(IF(OR(JQ27="日",JQ27="祝",JQ27=0,JR27=""),"　",MAX(IF(AND(JR27&lt;=KB14,JT27&gt;KC14),KC14-KB14,IF(JT27&lt;=KC14,0,IF(AND(JR27&gt;KB14,JT27&gt;KC14),KC14-JR27,0))),0)),0)</f>
        <v>　</v>
      </c>
      <c r="KC27" s="663"/>
      <c r="KD27" s="664"/>
      <c r="KE27" s="662" t="str">
        <f>IFERROR(IF(OR(JQ27="日",JQ27="祝",JQ27=0,JR27=""),"　",MAX(IF(JR27&gt;KE14,JT27-JR27,IF(JR27&lt;=KE14,JT27-KE14,0)),0)),0)</f>
        <v>　</v>
      </c>
      <c r="KF27" s="663"/>
      <c r="KG27" s="664"/>
      <c r="KH27" s="662" t="str">
        <f>IFERROR(IF(OR(JQ27="日",JQ27="祝",JQ27=0,JR27=""),"　",MAX(IF(AND(JR27&lt;=KH14,JT27&gt;KI14),KI14-KH14,IF(AND(JR27&gt;KH14,JT27&lt;=KI14),JT27-JR27,IF(AND(JR27&lt;=KH14,JT27&lt;=KI14),JT27-KH14,IF(AND(JR27&gt;KH14,JT27&gt;KI14),KI14-JR27,0)))),0)),0)</f>
        <v>　</v>
      </c>
      <c r="KI27" s="663"/>
      <c r="KJ27" s="664"/>
      <c r="KK27" s="662" t="str">
        <f>IFERROR(IF(OR(JQ27="日",JQ27="祝",JQ27=0,JR27=""),"　",MAX(IF(AND(JR27&gt;KN14,JT27&gt;KL14),0,IF(AND(JR27&lt;=KN14,JR27&gt;KK14,JT27&gt;KL14),KN14-JR27,IF(AND(JR27&lt;=KN14,JR27&lt;=KK14,JT27&gt;KL14),KN14-KK14,IF(AND(JR27&gt;KK14,JT27&lt;=KL14),JT27-JR27,IF(AND(JR27&lt;=KK14,JT27&lt;=KL14),JT27-KK14,0))))),0)),0)</f>
        <v>　</v>
      </c>
      <c r="KL27" s="663"/>
      <c r="KM27" s="664"/>
      <c r="KN27" s="662" t="str">
        <f>IFERROR(IF(OR(JQ27="日",JQ27="祝",JQ27=0,JR27=""),"　",MAX(IF(AND(JR27&lt;=KN14,JT27&gt;KO14),KO14-KN14,IF(JT27&lt;=KO14,0,IF(AND(JR27&gt;KN14,JT27&gt;KO14),KO14-JR27,0))),0)),0)</f>
        <v>　</v>
      </c>
      <c r="KO27" s="663"/>
      <c r="KP27" s="664"/>
      <c r="KQ27" s="662" t="str">
        <f t="shared" si="5"/>
        <v>　</v>
      </c>
      <c r="KR27" s="663"/>
      <c r="KS27" s="664"/>
      <c r="KT27" s="665" t="str">
        <f>IF(KW27="×",TIME(0,0,0),IF(LG4="非常勤",JV27,KH27))</f>
        <v>　</v>
      </c>
      <c r="KU27" s="666"/>
      <c r="KV27" s="667"/>
      <c r="KW27" s="265"/>
      <c r="KX27" s="665" t="str">
        <f>IF(LA27="×",TIME(0,0,0),IF(LG4="非常勤",JY27,KK27))</f>
        <v>　</v>
      </c>
      <c r="KY27" s="666"/>
      <c r="KZ27" s="667"/>
      <c r="LA27" s="265"/>
      <c r="LB27" s="665" t="str">
        <f>IF(LE27="×",TIME(0,0,0),IF(LG4="非常勤",KB27,KN27))</f>
        <v>　</v>
      </c>
      <c r="LC27" s="666"/>
      <c r="LD27" s="667"/>
      <c r="LE27" s="265"/>
      <c r="LF27" s="665" t="str">
        <f>IF(LI27="×",TIME(0,0,0),IF(LG4="非常勤",KE27,KQ27))</f>
        <v>　</v>
      </c>
      <c r="LG27" s="666"/>
      <c r="LH27" s="667"/>
      <c r="LI27" s="265"/>
      <c r="LJ27" s="668"/>
      <c r="LK27" s="669"/>
      <c r="LL27" s="668"/>
      <c r="LM27" s="670"/>
      <c r="LN27" s="669"/>
      <c r="LO27" s="671"/>
      <c r="LP27" s="672"/>
      <c r="LQ27" s="672"/>
      <c r="LR27" s="673"/>
      <c r="LS27" s="263">
        <f>$A$27</f>
        <v>13</v>
      </c>
      <c r="LT27" s="264" t="str">
        <f>$B$27</f>
        <v>火</v>
      </c>
      <c r="LU27" s="660"/>
      <c r="LV27" s="661"/>
      <c r="LW27" s="660"/>
      <c r="LX27" s="661"/>
      <c r="LY27" s="662" t="str">
        <f>IFERROR(IF(OR(LT27="日",LT27="祝",LT27=0,LU27=""),"　",MAX(IF(AND(LU27&lt;=LY14,LW27&gt;LZ14),LZ14-LY14,IF(AND(LU27&gt;LY14,LW27&lt;=LZ14),LW27-LU27,IF(AND(LU27&lt;=LY14,LW27&lt;=LZ14),LW27-LY14,IF(AND(LU27&gt;LY14,LW27&gt;LZ14),LZ14-LU27,0)))),0)),0)</f>
        <v>　</v>
      </c>
      <c r="LZ27" s="663"/>
      <c r="MA27" s="664"/>
      <c r="MB27" s="662" t="str">
        <f>IFERROR(IF(OR(LT27="日",LT27="祝",LT27=0,LU27=""),"　",MAX(IF(AND(LU27&gt;ME14,LW27&gt;MC14),0,IF(AND(LU27&lt;=ME14,LU27&gt;MB14,LW27&gt;MC14),ME14-LU27,IF(AND(LU27&lt;=ME14,LU27&lt;=MB14,LW27&gt;MC14),ME14-MB14,IF(AND(LU27&gt;MB14,LW27&lt;=MC14),LW27-LU27,IF(AND(LU27&lt;=MB14,LW27&lt;=MC14),LW27-MB14,0))))),0)),0)</f>
        <v>　</v>
      </c>
      <c r="MC27" s="663"/>
      <c r="MD27" s="664"/>
      <c r="ME27" s="662" t="str">
        <f>IFERROR(IF(OR(LT27="日",LT27="祝",LT27=0,LU27=""),"　",MAX(IF(AND(LU27&lt;=ME14,LW27&gt;MF14),MF14-ME14,IF(LW27&lt;=MF14,0,IF(AND(LU27&gt;ME14,LW27&gt;MF14),MF14-LU27,0))),0)),0)</f>
        <v>　</v>
      </c>
      <c r="MF27" s="663"/>
      <c r="MG27" s="664"/>
      <c r="MH27" s="662" t="str">
        <f>IFERROR(IF(OR(LT27="日",LT27="祝",LT27=0,LU27=""),"　",MAX(IF(LU27&gt;MH14,LW27-LU27,IF(LU27&lt;=MH14,LW27-MH14,0)),0)),0)</f>
        <v>　</v>
      </c>
      <c r="MI27" s="663"/>
      <c r="MJ27" s="664"/>
      <c r="MK27" s="662" t="str">
        <f>IFERROR(IF(OR(LT27="日",LT27="祝",LT27=0,LU27=""),"　",MAX(IF(AND(LU27&lt;=MK14,LW27&gt;ML14),ML14-MK14,IF(AND(LU27&gt;MK14,LW27&lt;=ML14),LW27-LU27,IF(AND(LU27&lt;=MK14,LW27&lt;=ML14),LW27-MK14,IF(AND(LU27&gt;MK14,LW27&gt;ML14),ML14-LU27,0)))),0)),0)</f>
        <v>　</v>
      </c>
      <c r="ML27" s="663"/>
      <c r="MM27" s="664"/>
      <c r="MN27" s="662" t="str">
        <f>IFERROR(IF(OR(LT27="日",LT27="祝",LT27=0,LU27=""),"　",MAX(IF(AND(LU27&gt;MQ14,LW27&gt;MO14),0,IF(AND(LU27&lt;=MQ14,LU27&gt;MN14,LW27&gt;MO14),MQ14-LU27,IF(AND(LU27&lt;=MQ14,LU27&lt;=MN14,LW27&gt;MO14),MQ14-MN14,IF(AND(LU27&gt;MN14,LW27&lt;=MO14),LW27-LU27,IF(AND(LU27&lt;=MN14,LW27&lt;=MO14),LW27-MN14,0))))),0)),0)</f>
        <v>　</v>
      </c>
      <c r="MO27" s="663"/>
      <c r="MP27" s="664"/>
      <c r="MQ27" s="662" t="str">
        <f>IFERROR(IF(OR(LT27="日",LT27="祝",LT27=0,LU27=""),"　",MAX(IF(AND(LU27&lt;=MQ14,LW27&gt;MR14),MR14-MQ14,IF(LW27&lt;=MR14,0,IF(AND(LU27&gt;MQ14,LW27&gt;MR14),MR14-LU27,0))),0)),0)</f>
        <v>　</v>
      </c>
      <c r="MR27" s="663"/>
      <c r="MS27" s="664"/>
      <c r="MT27" s="662" t="str">
        <f t="shared" si="6"/>
        <v>　</v>
      </c>
      <c r="MU27" s="663"/>
      <c r="MV27" s="664"/>
      <c r="MW27" s="665" t="str">
        <f>IF(MZ27="×",TIME(0,0,0),IF(NJ4="非常勤",LY27,MK27))</f>
        <v>　</v>
      </c>
      <c r="MX27" s="666"/>
      <c r="MY27" s="667"/>
      <c r="MZ27" s="265"/>
      <c r="NA27" s="665" t="str">
        <f>IF(ND27="×",TIME(0,0,0),IF(NJ4="非常勤",MB27,MN27))</f>
        <v>　</v>
      </c>
      <c r="NB27" s="666"/>
      <c r="NC27" s="667"/>
      <c r="ND27" s="265"/>
      <c r="NE27" s="665" t="str">
        <f>IF(NH27="×",TIME(0,0,0),IF(NJ4="非常勤",ME27,MQ27))</f>
        <v>　</v>
      </c>
      <c r="NF27" s="666"/>
      <c r="NG27" s="667"/>
      <c r="NH27" s="265"/>
      <c r="NI27" s="665" t="str">
        <f>IF(NL27="×",TIME(0,0,0),IF(NJ4="非常勤",MH27,MT27))</f>
        <v>　</v>
      </c>
      <c r="NJ27" s="666"/>
      <c r="NK27" s="667"/>
      <c r="NL27" s="265"/>
      <c r="NM27" s="668"/>
      <c r="NN27" s="669"/>
      <c r="NO27" s="668"/>
      <c r="NP27" s="670"/>
      <c r="NQ27" s="669"/>
      <c r="NR27" s="671"/>
      <c r="NS27" s="672"/>
      <c r="NT27" s="672"/>
      <c r="NU27" s="673"/>
      <c r="NV27" s="263">
        <f>$A$27</f>
        <v>13</v>
      </c>
      <c r="NW27" s="264" t="str">
        <f>$B$27</f>
        <v>火</v>
      </c>
      <c r="NX27" s="660"/>
      <c r="NY27" s="661"/>
      <c r="NZ27" s="660"/>
      <c r="OA27" s="661"/>
      <c r="OB27" s="662" t="str">
        <f>IFERROR(IF(OR(NW27="日",NW27="祝",NW27=0,NX27=""),"　",MAX(IF(AND(NX27&lt;=OB14,NZ27&gt;OC14),OC14-OB14,IF(AND(NX27&gt;OB14,NZ27&lt;=OC14),NZ27-NX27,IF(AND(NX27&lt;=OB14,NZ27&lt;=OC14),NZ27-OB14,IF(AND(NX27&gt;OB14,NZ27&gt;OC14),OC14-NX27,0)))),0)),0)</f>
        <v>　</v>
      </c>
      <c r="OC27" s="663"/>
      <c r="OD27" s="664"/>
      <c r="OE27" s="662" t="str">
        <f>IFERROR(IF(OR(NW27="日",NW27="祝",NW27=0,NX27=""),"　",MAX(IF(AND(NX27&gt;OH14,NZ27&gt;OF14),0,IF(AND(NX27&lt;=OH14,NX27&gt;OE14,NZ27&gt;OF14),OH14-NX27,IF(AND(NX27&lt;=OH14,NX27&lt;=OE14,NZ27&gt;OF14),OH14-OE14,IF(AND(NX27&gt;OE14,NZ27&lt;=OF14),NZ27-NX27,IF(AND(NX27&lt;=OE14,NZ27&lt;=OF14),NZ27-OE14,0))))),0)),0)</f>
        <v>　</v>
      </c>
      <c r="OF27" s="663"/>
      <c r="OG27" s="664"/>
      <c r="OH27" s="662" t="str">
        <f>IFERROR(IF(OR(NW27="日",NW27="祝",NW27=0,NX27=""),"　",MAX(IF(AND(NX27&lt;=OH14,NZ27&gt;OI14),OI14-OH14,IF(NZ27&lt;=OI14,0,IF(AND(NX27&gt;OH14,NZ27&gt;OI14),OI14-NX27,0))),0)),0)</f>
        <v>　</v>
      </c>
      <c r="OI27" s="663"/>
      <c r="OJ27" s="664"/>
      <c r="OK27" s="662" t="str">
        <f>IFERROR(IF(OR(NW27="日",NW27="祝",NW27=0,NX27=""),"　",MAX(IF(NX27&gt;OK14,NZ27-NX27,IF(NX27&lt;=OK14,NZ27-OK14,0)),0)),0)</f>
        <v>　</v>
      </c>
      <c r="OL27" s="663"/>
      <c r="OM27" s="664"/>
      <c r="ON27" s="662" t="str">
        <f>IFERROR(IF(OR(NW27="日",NW27="祝",NW27=0,NX27=""),"　",MAX(IF(AND(NX27&lt;=ON14,NZ27&gt;OO14),OO14-ON14,IF(AND(NX27&gt;ON14,NZ27&lt;=OO14),NZ27-NX27,IF(AND(NX27&lt;=ON14,NZ27&lt;=OO14),NZ27-ON14,IF(AND(NX27&gt;ON14,NZ27&gt;OO14),OO14-NX27,0)))),0)),0)</f>
        <v>　</v>
      </c>
      <c r="OO27" s="663"/>
      <c r="OP27" s="664"/>
      <c r="OQ27" s="662" t="str">
        <f>IFERROR(IF(OR(NW27="日",NW27="祝",NW27=0,NX27=""),"　",MAX(IF(AND(NX27&gt;OT14,NZ27&gt;OR14),0,IF(AND(NX27&lt;=OT14,NX27&gt;OQ14,NZ27&gt;OR14),OT14-NX27,IF(AND(NX27&lt;=OT14,NX27&lt;=OQ14,NZ27&gt;OR14),OT14-OQ14,IF(AND(NX27&gt;OQ14,NZ27&lt;=OR14),NZ27-NX27,IF(AND(NX27&lt;=OQ14,NZ27&lt;=OR14),NZ27-OQ14,0))))),0)),0)</f>
        <v>　</v>
      </c>
      <c r="OR27" s="663"/>
      <c r="OS27" s="664"/>
      <c r="OT27" s="662" t="str">
        <f>IFERROR(IF(OR(NW27="日",NW27="祝",NW27=0,NX27=""),"　",MAX(IF(AND(NX27&lt;=OT14,NZ27&gt;OU14),OU14-OT14,IF(NZ27&lt;=OU14,0,IF(AND(NX27&gt;OT14,NZ27&gt;OU14),OU14-NX27,0))),0)),0)</f>
        <v>　</v>
      </c>
      <c r="OU27" s="663"/>
      <c r="OV27" s="664"/>
      <c r="OW27" s="662" t="str">
        <f t="shared" si="7"/>
        <v>　</v>
      </c>
      <c r="OX27" s="663"/>
      <c r="OY27" s="664"/>
      <c r="OZ27" s="665" t="str">
        <f>IF(PC27="×",TIME(0,0,0),IF(PM4="非常勤",OB27,ON27))</f>
        <v>　</v>
      </c>
      <c r="PA27" s="666"/>
      <c r="PB27" s="667"/>
      <c r="PC27" s="265"/>
      <c r="PD27" s="665" t="str">
        <f>IF(PG27="×",TIME(0,0,0),IF(PM4="非常勤",OE27,OQ27))</f>
        <v>　</v>
      </c>
      <c r="PE27" s="666"/>
      <c r="PF27" s="667"/>
      <c r="PG27" s="265"/>
      <c r="PH27" s="665" t="str">
        <f>IF(PK27="×",TIME(0,0,0),IF(PM4="非常勤",OH27,OT27))</f>
        <v>　</v>
      </c>
      <c r="PI27" s="666"/>
      <c r="PJ27" s="667"/>
      <c r="PK27" s="265"/>
      <c r="PL27" s="665" t="str">
        <f>IF(PO27="×",TIME(0,0,0),IF(PM4="非常勤",OK27,OW27))</f>
        <v>　</v>
      </c>
      <c r="PM27" s="666"/>
      <c r="PN27" s="667"/>
      <c r="PO27" s="265"/>
      <c r="PP27" s="668"/>
      <c r="PQ27" s="669"/>
      <c r="PR27" s="668"/>
      <c r="PS27" s="670"/>
      <c r="PT27" s="669"/>
      <c r="PU27" s="671"/>
      <c r="PV27" s="672"/>
      <c r="PW27" s="672"/>
      <c r="PX27" s="673"/>
      <c r="PY27" s="263">
        <f>$A$27</f>
        <v>13</v>
      </c>
      <c r="PZ27" s="264" t="str">
        <f>$B$27</f>
        <v>火</v>
      </c>
      <c r="QA27" s="660"/>
      <c r="QB27" s="661"/>
      <c r="QC27" s="660"/>
      <c r="QD27" s="661"/>
      <c r="QE27" s="662" t="str">
        <f>IFERROR(IF(OR(PZ27="日",PZ27="祝",PZ27=0,QA27=""),"　",MAX(IF(AND(QA27&lt;=QE14,QC27&gt;QF14),QF14-QE14,IF(AND(QA27&gt;QE14,QC27&lt;=QF14),QC27-QA27,IF(AND(QA27&lt;=QE14,QC27&lt;=QF14),QC27-QE14,IF(AND(QA27&gt;QE14,QC27&gt;QF14),QF14-QA27,0)))),0)),0)</f>
        <v>　</v>
      </c>
      <c r="QF27" s="663"/>
      <c r="QG27" s="664"/>
      <c r="QH27" s="662" t="str">
        <f>IFERROR(IF(OR(PZ27="日",PZ27="祝",PZ27=0,QA27=""),"　",MAX(IF(AND(QA27&gt;QK14,QC27&gt;QI14),0,IF(AND(QA27&lt;=QK14,QA27&gt;QH14,QC27&gt;QI14),QK14-QA27,IF(AND(QA27&lt;=QK14,QA27&lt;=QH14,QC27&gt;QI14),QK14-QH14,IF(AND(QA27&gt;QH14,QC27&lt;=QI14),QC27-QA27,IF(AND(QA27&lt;=QH14,QC27&lt;=QI14),QC27-QH14,0))))),0)),0)</f>
        <v>　</v>
      </c>
      <c r="QI27" s="663"/>
      <c r="QJ27" s="664"/>
      <c r="QK27" s="662" t="str">
        <f>IFERROR(IF(OR(PZ27="日",PZ27="祝",PZ27=0,QA27=""),"　",MAX(IF(AND(QA27&lt;=QK14,QC27&gt;QL14),QL14-QK14,IF(QC27&lt;=QL14,0,IF(AND(QA27&gt;QK14,QC27&gt;QL14),QL14-QA27,0))),0)),0)</f>
        <v>　</v>
      </c>
      <c r="QL27" s="663"/>
      <c r="QM27" s="664"/>
      <c r="QN27" s="662" t="str">
        <f>IFERROR(IF(OR(PZ27="日",PZ27="祝",PZ27=0,QA27=""),"　",MAX(IF(QA27&gt;QN14,QC27-QA27,IF(QA27&lt;=QN14,QC27-QN14,0)),0)),0)</f>
        <v>　</v>
      </c>
      <c r="QO27" s="663"/>
      <c r="QP27" s="664"/>
      <c r="QQ27" s="662" t="str">
        <f>IFERROR(IF(OR(PZ27="日",PZ27="祝",PZ27=0,QA27=""),"　",MAX(IF(AND(QA27&lt;=QQ14,QC27&gt;QR14),QR14-QQ14,IF(AND(QA27&gt;QQ14,QC27&lt;=QR14),QC27-QA27,IF(AND(QA27&lt;=QQ14,QC27&lt;=QR14),QC27-QQ14,IF(AND(QA27&gt;QQ14,QC27&gt;QR14),QR14-QA27,0)))),0)),0)</f>
        <v>　</v>
      </c>
      <c r="QR27" s="663"/>
      <c r="QS27" s="664"/>
      <c r="QT27" s="662" t="str">
        <f>IFERROR(IF(OR(PZ27="日",PZ27="祝",PZ27=0,QA27=""),"　",MAX(IF(AND(QA27&gt;QW14,QC27&gt;QU14),0,IF(AND(QA27&lt;=QW14,QA27&gt;QT14,QC27&gt;QU14),QW14-QA27,IF(AND(QA27&lt;=QW14,QA27&lt;=QT14,QC27&gt;QU14),QW14-QT14,IF(AND(QA27&gt;QT14,QC27&lt;=QU14),QC27-QA27,IF(AND(QA27&lt;=QT14,QC27&lt;=QU14),QC27-QT14,0))))),0)),0)</f>
        <v>　</v>
      </c>
      <c r="QU27" s="663"/>
      <c r="QV27" s="664"/>
      <c r="QW27" s="662" t="str">
        <f>IFERROR(IF(OR(PZ27="日",PZ27="祝",PZ27=0,QA27=""),"　",MAX(IF(AND(QA27&lt;=QW14,QC27&gt;QX14),QX14-QW14,IF(QC27&lt;=QX14,0,IF(AND(QA27&gt;QW14,QC27&gt;QX14),QX14-QA27,0))),0)),0)</f>
        <v>　</v>
      </c>
      <c r="QX27" s="663"/>
      <c r="QY27" s="664"/>
      <c r="QZ27" s="662" t="str">
        <f t="shared" si="8"/>
        <v>　</v>
      </c>
      <c r="RA27" s="663"/>
      <c r="RB27" s="664"/>
      <c r="RC27" s="665" t="str">
        <f>IF(RF27="×",TIME(0,0,0),IF(RP4="非常勤",QE27,QQ27))</f>
        <v>　</v>
      </c>
      <c r="RD27" s="666"/>
      <c r="RE27" s="667"/>
      <c r="RF27" s="265"/>
      <c r="RG27" s="665" t="str">
        <f>IF(RJ27="×",TIME(0,0,0),IF(RP4="非常勤",QH27,QT27))</f>
        <v>　</v>
      </c>
      <c r="RH27" s="666"/>
      <c r="RI27" s="667"/>
      <c r="RJ27" s="265"/>
      <c r="RK27" s="665" t="str">
        <f>IF(RN27="×",TIME(0,0,0),IF(RP4="非常勤",QK27,QW27))</f>
        <v>　</v>
      </c>
      <c r="RL27" s="666"/>
      <c r="RM27" s="667"/>
      <c r="RN27" s="265"/>
      <c r="RO27" s="665" t="str">
        <f>IF(RR27="×",TIME(0,0,0),IF(RP4="非常勤",QN27,QZ27))</f>
        <v>　</v>
      </c>
      <c r="RP27" s="666"/>
      <c r="RQ27" s="667"/>
      <c r="RR27" s="265"/>
      <c r="RS27" s="668"/>
      <c r="RT27" s="669"/>
      <c r="RU27" s="668"/>
      <c r="RV27" s="670"/>
      <c r="RW27" s="669"/>
      <c r="RX27" s="671"/>
      <c r="RY27" s="672"/>
      <c r="RZ27" s="672"/>
      <c r="SA27" s="673"/>
      <c r="SB27" s="263">
        <f>$A$27</f>
        <v>13</v>
      </c>
      <c r="SC27" s="264" t="str">
        <f>$B$27</f>
        <v>火</v>
      </c>
      <c r="SD27" s="660"/>
      <c r="SE27" s="661"/>
      <c r="SF27" s="660"/>
      <c r="SG27" s="661"/>
      <c r="SH27" s="662" t="str">
        <f>IFERROR(IF(OR(SC27="日",SC27="祝",SC27=0,SD27=""),"　",MAX(IF(AND(SD27&lt;=SH14,SF27&gt;SI14),SI14-SH14,IF(AND(SD27&gt;SH14,SF27&lt;=SI14),SF27-SD27,IF(AND(SD27&lt;=SH14,SF27&lt;=SI14),SF27-SH14,IF(AND(SD27&gt;SH14,SF27&gt;SI14),SI14-SD27,0)))),0)),0)</f>
        <v>　</v>
      </c>
      <c r="SI27" s="663"/>
      <c r="SJ27" s="664"/>
      <c r="SK27" s="662" t="str">
        <f>IFERROR(IF(OR(SC27="日",SC27="祝",SC27=0,SD27=""),"　",MAX(IF(AND(SD27&gt;SN14,SF27&gt;SL14),0,IF(AND(SD27&lt;=SN14,SD27&gt;SK14,SF27&gt;SL14),SN14-SD27,IF(AND(SD27&lt;=SN14,SD27&lt;=SK14,SF27&gt;SL14),SN14-SK14,IF(AND(SD27&gt;SK14,SF27&lt;=SL14),SF27-SD27,IF(AND(SD27&lt;=SK14,SF27&lt;=SL14),SF27-SK14,0))))),0)),0)</f>
        <v>　</v>
      </c>
      <c r="SL27" s="663"/>
      <c r="SM27" s="664"/>
      <c r="SN27" s="662" t="str">
        <f>IFERROR(IF(OR(SC27="日",SC27="祝",SC27=0,SD27=""),"　",MAX(IF(AND(SD27&lt;=SN14,SF27&gt;SO14),SO14-SN14,IF(SF27&lt;=SO14,0,IF(AND(SD27&gt;SN14,SF27&gt;SO14),SO14-SD27,0))),0)),0)</f>
        <v>　</v>
      </c>
      <c r="SO27" s="663"/>
      <c r="SP27" s="664"/>
      <c r="SQ27" s="662" t="str">
        <f>IFERROR(IF(OR(SC27="日",SC27="祝",SC27=0,SD27=""),"　",MAX(IF(SD27&gt;SQ14,SF27-SD27,IF(SD27&lt;=SQ14,SF27-SQ14,0)),0)),0)</f>
        <v>　</v>
      </c>
      <c r="SR27" s="663"/>
      <c r="SS27" s="664"/>
      <c r="ST27" s="662" t="str">
        <f>IFERROR(IF(OR(SC27="日",SC27="祝",SC27=0,SD27=""),"　",MAX(IF(AND(SD27&lt;=ST14,SF27&gt;SU14),SU14-ST14,IF(AND(SD27&gt;ST14,SF27&lt;=SU14),SF27-SD27,IF(AND(SD27&lt;=ST14,SF27&lt;=SU14),SF27-ST14,IF(AND(SD27&gt;ST14,SF27&gt;SU14),SU14-SD27,0)))),0)),0)</f>
        <v>　</v>
      </c>
      <c r="SU27" s="663"/>
      <c r="SV27" s="664"/>
      <c r="SW27" s="662" t="str">
        <f>IFERROR(IF(OR(SC27="日",SC27="祝",SC27=0,SD27=""),"　",MAX(IF(AND(SD27&gt;SZ14,SF27&gt;SX14),0,IF(AND(SD27&lt;=SZ14,SD27&gt;SW14,SF27&gt;SX14),SZ14-SD27,IF(AND(SD27&lt;=SZ14,SD27&lt;=SW14,SF27&gt;SX14),SZ14-SW14,IF(AND(SD27&gt;SW14,SF27&lt;=SX14),SF27-SD27,IF(AND(SD27&lt;=SW14,SF27&lt;=SX14),SF27-SW14,0))))),0)),0)</f>
        <v>　</v>
      </c>
      <c r="SX27" s="663"/>
      <c r="SY27" s="664"/>
      <c r="SZ27" s="662" t="str">
        <f>IFERROR(IF(OR(SC27="日",SC27="祝",SC27=0,SD27=""),"　",MAX(IF(AND(SD27&lt;=SZ14,SF27&gt;TA14),TA14-SZ14,IF(SF27&lt;=TA14,0,IF(AND(SD27&gt;SZ14,SF27&gt;TA14),TA14-SD27,0))),0)),0)</f>
        <v>　</v>
      </c>
      <c r="TA27" s="663"/>
      <c r="TB27" s="664"/>
      <c r="TC27" s="662" t="str">
        <f t="shared" si="9"/>
        <v>　</v>
      </c>
      <c r="TD27" s="663"/>
      <c r="TE27" s="664"/>
      <c r="TF27" s="665" t="str">
        <f>IF(TI27="×",TIME(0,0,0),IF(TS4="非常勤",SH27,ST27))</f>
        <v>　</v>
      </c>
      <c r="TG27" s="666"/>
      <c r="TH27" s="667"/>
      <c r="TI27" s="265"/>
      <c r="TJ27" s="665" t="str">
        <f>IF(TM27="×",TIME(0,0,0),IF(TS4="非常勤",SK27,SW27))</f>
        <v>　</v>
      </c>
      <c r="TK27" s="666"/>
      <c r="TL27" s="667"/>
      <c r="TM27" s="265"/>
      <c r="TN27" s="665" t="str">
        <f>IF(TQ27="×",TIME(0,0,0),IF(TS4="非常勤",SN27,SZ27))</f>
        <v>　</v>
      </c>
      <c r="TO27" s="666"/>
      <c r="TP27" s="667"/>
      <c r="TQ27" s="265"/>
      <c r="TR27" s="665" t="str">
        <f>IF(TU27="×",TIME(0,0,0),IF(TS4="非常勤",SQ27,TC27))</f>
        <v>　</v>
      </c>
      <c r="TS27" s="666"/>
      <c r="TT27" s="667"/>
      <c r="TU27" s="265"/>
      <c r="TV27" s="668"/>
      <c r="TW27" s="669"/>
      <c r="TX27" s="668"/>
      <c r="TY27" s="670"/>
      <c r="TZ27" s="669"/>
      <c r="UA27" s="671"/>
      <c r="UB27" s="672"/>
      <c r="UC27" s="672"/>
      <c r="UD27" s="673"/>
      <c r="UE27" s="263">
        <f>$A$27</f>
        <v>13</v>
      </c>
      <c r="UF27" s="264" t="str">
        <f>$B$27</f>
        <v>火</v>
      </c>
      <c r="UG27" s="660"/>
      <c r="UH27" s="661"/>
      <c r="UI27" s="660"/>
      <c r="UJ27" s="661"/>
      <c r="UK27" s="662" t="str">
        <f>IFERROR(IF(OR(UF27="日",UF27="祝",UF27=0,UG27=""),"　",MAX(IF(AND(UG27&lt;=UK14,UI27&gt;UL14),UL14-UK14,IF(AND(UG27&gt;UK14,UI27&lt;=UL14),UI27-UG27,IF(AND(UG27&lt;=UK14,UI27&lt;=UL14),UI27-UK14,IF(AND(UG27&gt;UK14,UI27&gt;UL14),UL14-UG27,0)))),0)),0)</f>
        <v>　</v>
      </c>
      <c r="UL27" s="663"/>
      <c r="UM27" s="664"/>
      <c r="UN27" s="662" t="str">
        <f>IFERROR(IF(OR(UF27="日",UF27="祝",UF27=0,UG27=""),"　",MAX(IF(AND(UG27&gt;UQ14,UI27&gt;UO14),0,IF(AND(UG27&lt;=UQ14,UG27&gt;UN14,UI27&gt;UO14),UQ14-UG27,IF(AND(UG27&lt;=UQ14,UG27&lt;=UN14,UI27&gt;UO14),UQ14-UN14,IF(AND(UG27&gt;UN14,UI27&lt;=UO14),UI27-UG27,IF(AND(UG27&lt;=UN14,UI27&lt;=UO14),UI27-UN14,0))))),0)),0)</f>
        <v>　</v>
      </c>
      <c r="UO27" s="663"/>
      <c r="UP27" s="664"/>
      <c r="UQ27" s="662" t="str">
        <f>IFERROR(IF(OR(UF27="日",UF27="祝",UF27=0,UG27=""),"　",MAX(IF(AND(UG27&lt;=UQ14,UI27&gt;UR14),UR14-UQ14,IF(UI27&lt;=UR14,0,IF(AND(UG27&gt;UQ14,UI27&gt;UR14),UR14-UG27,0))),0)),0)</f>
        <v>　</v>
      </c>
      <c r="UR27" s="663"/>
      <c r="US27" s="664"/>
      <c r="UT27" s="662" t="str">
        <f>IFERROR(IF(OR(UF27="日",UF27="祝",UF27=0,UG27=""),"　",MAX(IF(UG27&gt;UT14,UI27-UG27,IF(UG27&lt;=UT14,UI27-UT14,0)),0)),0)</f>
        <v>　</v>
      </c>
      <c r="UU27" s="663"/>
      <c r="UV27" s="664"/>
      <c r="UW27" s="662" t="str">
        <f>IFERROR(IF(OR(UF27="日",UF27="祝",UF27=0,UG27=""),"　",MAX(IF(AND(UG27&lt;=UW14,UI27&gt;UX14),UX14-UW14,IF(AND(UG27&gt;UW14,UI27&lt;=UX14),UI27-UG27,IF(AND(UG27&lt;=UW14,UI27&lt;=UX14),UI27-UW14,IF(AND(UG27&gt;UW14,UI27&gt;UX14),UX14-UG27,0)))),0)),0)</f>
        <v>　</v>
      </c>
      <c r="UX27" s="663"/>
      <c r="UY27" s="664"/>
      <c r="UZ27" s="662" t="str">
        <f>IFERROR(IF(OR(UF27="日",UF27="祝",UF27=0,UG27=""),"　",MAX(IF(AND(UG27&gt;VC14,UI27&gt;VA14),0,IF(AND(UG27&lt;=VC14,UG27&gt;UZ14,UI27&gt;VA14),VC14-UG27,IF(AND(UG27&lt;=VC14,UG27&lt;=UZ14,UI27&gt;VA14),VC14-UZ14,IF(AND(UG27&gt;UZ14,UI27&lt;=VA14),UI27-UG27,IF(AND(UG27&lt;=UZ14,UI27&lt;=VA14),UI27-UZ14,0))))),0)),0)</f>
        <v>　</v>
      </c>
      <c r="VA27" s="663"/>
      <c r="VB27" s="664"/>
      <c r="VC27" s="662" t="str">
        <f>IFERROR(IF(OR(UF27="日",UF27="祝",UF27=0,UG27=""),"　",MAX(IF(AND(UG27&lt;=VC14,UI27&gt;VD14),VD14-VC14,IF(UI27&lt;=VD14,0,IF(AND(UG27&gt;VC14,UI27&gt;VD14),VD14-UG27,0))),0)),0)</f>
        <v>　</v>
      </c>
      <c r="VD27" s="663"/>
      <c r="VE27" s="664"/>
      <c r="VF27" s="662" t="str">
        <f t="shared" si="10"/>
        <v>　</v>
      </c>
      <c r="VG27" s="663"/>
      <c r="VH27" s="664"/>
      <c r="VI27" s="665" t="str">
        <f>IF(VL27="×",TIME(0,0,0),IF(VV4="非常勤",UK27,UW27))</f>
        <v>　</v>
      </c>
      <c r="VJ27" s="666"/>
      <c r="VK27" s="667"/>
      <c r="VL27" s="265"/>
      <c r="VM27" s="665" t="str">
        <f>IF(VP27="×",TIME(0,0,0),IF(VV4="非常勤",UN27,UZ27))</f>
        <v>　</v>
      </c>
      <c r="VN27" s="666"/>
      <c r="VO27" s="667"/>
      <c r="VP27" s="265"/>
      <c r="VQ27" s="665" t="str">
        <f>IF(VT27="×",TIME(0,0,0),IF(VV4="非常勤",UQ27,VC27))</f>
        <v>　</v>
      </c>
      <c r="VR27" s="666"/>
      <c r="VS27" s="667"/>
      <c r="VT27" s="265"/>
      <c r="VU27" s="665" t="str">
        <f>IF(VX27="×",TIME(0,0,0),IF(VV4="非常勤",UT27,VF27))</f>
        <v>　</v>
      </c>
      <c r="VV27" s="666"/>
      <c r="VW27" s="667"/>
      <c r="VX27" s="265"/>
      <c r="VY27" s="668"/>
      <c r="VZ27" s="669"/>
      <c r="WA27" s="668"/>
      <c r="WB27" s="670"/>
      <c r="WC27" s="669"/>
      <c r="WD27" s="671"/>
      <c r="WE27" s="672"/>
      <c r="WF27" s="672"/>
      <c r="WG27" s="673"/>
      <c r="WH27" s="263">
        <f>$A$27</f>
        <v>13</v>
      </c>
      <c r="WI27" s="264" t="str">
        <f>$B$27</f>
        <v>火</v>
      </c>
      <c r="WJ27" s="660"/>
      <c r="WK27" s="661"/>
      <c r="WL27" s="660"/>
      <c r="WM27" s="661"/>
      <c r="WN27" s="662" t="str">
        <f>IFERROR(IF(OR(WI27="日",WI27="祝",WI27=0,WJ27=""),"　",MAX(IF(AND(WJ27&lt;=WN14,WL27&gt;WO14),WO14-WN14,IF(AND(WJ27&gt;WN14,WL27&lt;=WO14),WL27-WJ27,IF(AND(WJ27&lt;=WN14,WL27&lt;=WO14),WL27-WN14,IF(AND(WJ27&gt;WN14,WL27&gt;WO14),WO14-WJ27,0)))),0)),0)</f>
        <v>　</v>
      </c>
      <c r="WO27" s="663"/>
      <c r="WP27" s="664"/>
      <c r="WQ27" s="662" t="str">
        <f>IFERROR(IF(OR(WI27="日",WI27="祝",WI27=0,WJ27=""),"　",MAX(IF(AND(WJ27&gt;WT14,WL27&gt;WR14),0,IF(AND(WJ27&lt;=WT14,WJ27&gt;WQ14,WL27&gt;WR14),WT14-WJ27,IF(AND(WJ27&lt;=WT14,WJ27&lt;=WQ14,WL27&gt;WR14),WT14-WQ14,IF(AND(WJ27&gt;WQ14,WL27&lt;=WR14),WL27-WJ27,IF(AND(WJ27&lt;=WQ14,WL27&lt;=WR14),WL27-WQ14,0))))),0)),0)</f>
        <v>　</v>
      </c>
      <c r="WR27" s="663"/>
      <c r="WS27" s="664"/>
      <c r="WT27" s="662" t="str">
        <f>IFERROR(IF(OR(WI27="日",WI27="祝",WI27=0,WJ27=""),"　",MAX(IF(AND(WJ27&lt;=WT14,WL27&gt;WU14),WU14-WT14,IF(WL27&lt;=WU14,0,IF(AND(WJ27&gt;WT14,WL27&gt;WU14),WU14-WJ27,0))),0)),0)</f>
        <v>　</v>
      </c>
      <c r="WU27" s="663"/>
      <c r="WV27" s="664"/>
      <c r="WW27" s="662" t="str">
        <f>IFERROR(IF(OR(WI27="日",WI27="祝",WI27=0,WJ27=""),"　",MAX(IF(WJ27&gt;WW14,WL27-WJ27,IF(WJ27&lt;=WW14,WL27-WW14,0)),0)),0)</f>
        <v>　</v>
      </c>
      <c r="WX27" s="663"/>
      <c r="WY27" s="664"/>
      <c r="WZ27" s="662" t="str">
        <f>IFERROR(IF(OR(WI27="日",WI27="祝",WI27=0,WJ27=""),"　",MAX(IF(AND(WJ27&lt;=WZ14,WL27&gt;XA14),XA14-WZ14,IF(AND(WJ27&gt;WZ14,WL27&lt;=XA14),WL27-WJ27,IF(AND(WJ27&lt;=WZ14,WL27&lt;=XA14),WL27-WZ14,IF(AND(WJ27&gt;WZ14,WL27&gt;XA14),XA14-WJ27,0)))),0)),0)</f>
        <v>　</v>
      </c>
      <c r="XA27" s="663"/>
      <c r="XB27" s="664"/>
      <c r="XC27" s="662" t="str">
        <f>IFERROR(IF(OR(WI27="日",WI27="祝",WI27=0,WJ27=""),"　",MAX(IF(AND(WJ27&gt;XF14,WL27&gt;XD14),0,IF(AND(WJ27&lt;=XF14,WJ27&gt;XC14,WL27&gt;XD14),XF14-WJ27,IF(AND(WJ27&lt;=XF14,WJ27&lt;=XC14,WL27&gt;XD14),XF14-XC14,IF(AND(WJ27&gt;XC14,WL27&lt;=XD14),WL27-WJ27,IF(AND(WJ27&lt;=XC14,WL27&lt;=XD14),WL27-XC14,0))))),0)),0)</f>
        <v>　</v>
      </c>
      <c r="XD27" s="663"/>
      <c r="XE27" s="664"/>
      <c r="XF27" s="662" t="str">
        <f>IFERROR(IF(OR(WI27="日",WI27="祝",WI27=0,WJ27=""),"　",MAX(IF(AND(WJ27&lt;=XF14,WL27&gt;XG14),XG14-XF14,IF(WL27&lt;=XG14,0,IF(AND(WJ27&gt;XF14,WL27&gt;XG14),XG14-WJ27,0))),0)),0)</f>
        <v>　</v>
      </c>
      <c r="XG27" s="663"/>
      <c r="XH27" s="664"/>
      <c r="XI27" s="662" t="str">
        <f t="shared" si="11"/>
        <v>　</v>
      </c>
      <c r="XJ27" s="663"/>
      <c r="XK27" s="664"/>
      <c r="XL27" s="665" t="str">
        <f>IF(XO27="×",TIME(0,0,0),IF(XY4="非常勤",WN27,WZ27))</f>
        <v>　</v>
      </c>
      <c r="XM27" s="666"/>
      <c r="XN27" s="667"/>
      <c r="XO27" s="265"/>
      <c r="XP27" s="665" t="str">
        <f>IF(XS27="×",TIME(0,0,0),IF(XY4="非常勤",WQ27,XC27))</f>
        <v>　</v>
      </c>
      <c r="XQ27" s="666"/>
      <c r="XR27" s="667"/>
      <c r="XS27" s="265"/>
      <c r="XT27" s="665" t="str">
        <f>IF(XW27="×",TIME(0,0,0),IF(XY4="非常勤",WT27,XF27))</f>
        <v>　</v>
      </c>
      <c r="XU27" s="666"/>
      <c r="XV27" s="667"/>
      <c r="XW27" s="265"/>
      <c r="XX27" s="665" t="str">
        <f>IF(YA27="×",TIME(0,0,0),IF(XY4="非常勤",WW27,XI27))</f>
        <v>　</v>
      </c>
      <c r="XY27" s="666"/>
      <c r="XZ27" s="667"/>
      <c r="YA27" s="265"/>
      <c r="YB27" s="668"/>
      <c r="YC27" s="669"/>
      <c r="YD27" s="668"/>
      <c r="YE27" s="670"/>
      <c r="YF27" s="669"/>
      <c r="YG27" s="671"/>
      <c r="YH27" s="672"/>
      <c r="YI27" s="672"/>
      <c r="YJ27" s="673"/>
      <c r="YK27" s="263">
        <f>$A$27</f>
        <v>13</v>
      </c>
      <c r="YL27" s="264" t="str">
        <f>$B$27</f>
        <v>火</v>
      </c>
      <c r="YM27" s="660"/>
      <c r="YN27" s="661"/>
      <c r="YO27" s="660"/>
      <c r="YP27" s="661"/>
      <c r="YQ27" s="662" t="str">
        <f>IFERROR(IF(OR(YL27="日",YL27="祝",YL27=0,YM27=""),"　",MAX(IF(AND(YM27&lt;=YQ14,YO27&gt;YR14),YR14-YQ14,IF(AND(YM27&gt;YQ14,YO27&lt;=YR14),YO27-YM27,IF(AND(YM27&lt;=YQ14,YO27&lt;=YR14),YO27-YQ14,IF(AND(YM27&gt;YQ14,YO27&gt;YR14),YR14-YM27,0)))),0)),0)</f>
        <v>　</v>
      </c>
      <c r="YR27" s="663"/>
      <c r="YS27" s="664"/>
      <c r="YT27" s="662" t="str">
        <f>IFERROR(IF(OR(YL27="日",YL27="祝",YL27=0,YM27=""),"　",MAX(IF(AND(YM27&gt;YW14,YO27&gt;YU14),0,IF(AND(YM27&lt;=YW14,YM27&gt;YT14,YO27&gt;YU14),YW14-YM27,IF(AND(YM27&lt;=YW14,YM27&lt;=YT14,YO27&gt;YU14),YW14-YT14,IF(AND(YM27&gt;YT14,YO27&lt;=YU14),YO27-YM27,IF(AND(YM27&lt;=YT14,YO27&lt;=YU14),YO27-YT14,0))))),0)),0)</f>
        <v>　</v>
      </c>
      <c r="YU27" s="663"/>
      <c r="YV27" s="664"/>
      <c r="YW27" s="662" t="str">
        <f>IFERROR(IF(OR(YL27="日",YL27="祝",YL27=0,YM27=""),"　",MAX(IF(AND(YM27&lt;=YW14,YO27&gt;YX14),YX14-YW14,IF(YO27&lt;=YX14,0,IF(AND(YM27&gt;YW14,YO27&gt;YX14),YX14-YM27,0))),0)),0)</f>
        <v>　</v>
      </c>
      <c r="YX27" s="663"/>
      <c r="YY27" s="664"/>
      <c r="YZ27" s="662" t="str">
        <f>IFERROR(IF(OR(YL27="日",YL27="祝",YL27=0,YM27=""),"　",MAX(IF(YM27&gt;YZ14,YO27-YM27,IF(YM27&lt;=YZ14,YO27-YZ14,0)),0)),0)</f>
        <v>　</v>
      </c>
      <c r="ZA27" s="663"/>
      <c r="ZB27" s="664"/>
      <c r="ZC27" s="662" t="str">
        <f>IFERROR(IF(OR(YL27="日",YL27="祝",YL27=0,YM27=""),"　",MAX(IF(AND(YM27&lt;=ZC14,YO27&gt;ZD14),ZD14-ZC14,IF(AND(YM27&gt;ZC14,YO27&lt;=ZD14),YO27-YM27,IF(AND(YM27&lt;=ZC14,YO27&lt;=ZD14),YO27-ZC14,IF(AND(YM27&gt;ZC14,YO27&gt;ZD14),ZD14-YM27,0)))),0)),0)</f>
        <v>　</v>
      </c>
      <c r="ZD27" s="663"/>
      <c r="ZE27" s="664"/>
      <c r="ZF27" s="662" t="str">
        <f>IFERROR(IF(OR(YL27="日",YL27="祝",YL27=0,YM27=""),"　",MAX(IF(AND(YM27&gt;ZI14,YO27&gt;ZG14),0,IF(AND(YM27&lt;=ZI14,YM27&gt;ZF14,YO27&gt;ZG14),ZI14-YM27,IF(AND(YM27&lt;=ZI14,YM27&lt;=ZF14,YO27&gt;ZG14),ZI14-ZF14,IF(AND(YM27&gt;ZF14,YO27&lt;=ZG14),YO27-YM27,IF(AND(YM27&lt;=ZF14,YO27&lt;=ZG14),YO27-ZF14,0))))),0)),0)</f>
        <v>　</v>
      </c>
      <c r="ZG27" s="663"/>
      <c r="ZH27" s="664"/>
      <c r="ZI27" s="662" t="str">
        <f>IFERROR(IF(OR(YL27="日",YL27="祝",YL27=0,YM27=""),"　",MAX(IF(AND(YM27&lt;=ZI14,YO27&gt;ZJ14),ZJ14-ZI14,IF(YO27&lt;=ZJ14,0,IF(AND(YM27&gt;ZI14,YO27&gt;ZJ14),ZJ14-YM27,0))),0)),0)</f>
        <v>　</v>
      </c>
      <c r="ZJ27" s="663"/>
      <c r="ZK27" s="664"/>
      <c r="ZL27" s="662" t="str">
        <f t="shared" si="12"/>
        <v>　</v>
      </c>
      <c r="ZM27" s="663"/>
      <c r="ZN27" s="664"/>
      <c r="ZO27" s="665" t="str">
        <f>IF(ZR27="×",TIME(0,0,0),IF(AAB4="非常勤",YQ27,ZC27))</f>
        <v>　</v>
      </c>
      <c r="ZP27" s="666"/>
      <c r="ZQ27" s="667"/>
      <c r="ZR27" s="265"/>
      <c r="ZS27" s="665" t="str">
        <f>IF(ZV27="×",TIME(0,0,0),IF(AAB4="非常勤",YT27,ZF27))</f>
        <v>　</v>
      </c>
      <c r="ZT27" s="666"/>
      <c r="ZU27" s="667"/>
      <c r="ZV27" s="265"/>
      <c r="ZW27" s="665" t="str">
        <f>IF(ZZ27="×",TIME(0,0,0),IF(AAB4="非常勤",YW27,ZI27))</f>
        <v>　</v>
      </c>
      <c r="ZX27" s="666"/>
      <c r="ZY27" s="667"/>
      <c r="ZZ27" s="265"/>
      <c r="AAA27" s="665" t="str">
        <f>IF(AAD27="×",TIME(0,0,0),IF(AAB4="非常勤",YZ27,ZL27))</f>
        <v>　</v>
      </c>
      <c r="AAB27" s="666"/>
      <c r="AAC27" s="667"/>
      <c r="AAD27" s="265"/>
      <c r="AAE27" s="668"/>
      <c r="AAF27" s="669"/>
      <c r="AAG27" s="668"/>
      <c r="AAH27" s="670"/>
      <c r="AAI27" s="669"/>
      <c r="AAJ27" s="671"/>
      <c r="AAK27" s="672"/>
      <c r="AAL27" s="672"/>
      <c r="AAM27" s="673"/>
      <c r="AAN27" s="263">
        <f>$A$27</f>
        <v>13</v>
      </c>
      <c r="AAO27" s="264" t="str">
        <f>$B$27</f>
        <v>火</v>
      </c>
      <c r="AAP27" s="660"/>
      <c r="AAQ27" s="661"/>
      <c r="AAR27" s="660"/>
      <c r="AAS27" s="661"/>
      <c r="AAT27" s="662" t="str">
        <f>IFERROR(IF(OR(AAO27="日",AAO27="祝",AAO27=0,AAP27=""),"　",MAX(IF(AND(AAP27&lt;=AAT14,AAR27&gt;AAU14),AAU14-AAT14,IF(AND(AAP27&gt;AAT14,AAR27&lt;=AAU14),AAR27-AAP27,IF(AND(AAP27&lt;=AAT14,AAR27&lt;=AAU14),AAR27-AAT14,IF(AND(AAP27&gt;AAT14,AAR27&gt;AAU14),AAU14-AAP27,0)))),0)),0)</f>
        <v>　</v>
      </c>
      <c r="AAU27" s="663"/>
      <c r="AAV27" s="664"/>
      <c r="AAW27" s="662" t="str">
        <f>IFERROR(IF(OR(AAO27="日",AAO27="祝",AAO27=0,AAP27=""),"　",MAX(IF(AND(AAP27&gt;AAZ14,AAR27&gt;AAX14),0,IF(AND(AAP27&lt;=AAZ14,AAP27&gt;AAW14,AAR27&gt;AAX14),AAZ14-AAP27,IF(AND(AAP27&lt;=AAZ14,AAP27&lt;=AAW14,AAR27&gt;AAX14),AAZ14-AAW14,IF(AND(AAP27&gt;AAW14,AAR27&lt;=AAX14),AAR27-AAP27,IF(AND(AAP27&lt;=AAW14,AAR27&lt;=AAX14),AAR27-AAW14,0))))),0)),0)</f>
        <v>　</v>
      </c>
      <c r="AAX27" s="663"/>
      <c r="AAY27" s="664"/>
      <c r="AAZ27" s="662" t="str">
        <f>IFERROR(IF(OR(AAO27="日",AAO27="祝",AAO27=0,AAP27=""),"　",MAX(IF(AND(AAP27&lt;=AAZ14,AAR27&gt;ABA14),ABA14-AAZ14,IF(AAR27&lt;=ABA14,0,IF(AND(AAP27&gt;AAZ14,AAR27&gt;ABA14),ABA14-AAP27,0))),0)),0)</f>
        <v>　</v>
      </c>
      <c r="ABA27" s="663"/>
      <c r="ABB27" s="664"/>
      <c r="ABC27" s="662" t="str">
        <f>IFERROR(IF(OR(AAO27="日",AAO27="祝",AAO27=0,AAP27=""),"　",MAX(IF(AAP27&gt;ABC14,AAR27-AAP27,IF(AAP27&lt;=ABC14,AAR27-ABC14,0)),0)),0)</f>
        <v>　</v>
      </c>
      <c r="ABD27" s="663"/>
      <c r="ABE27" s="664"/>
      <c r="ABF27" s="662" t="str">
        <f>IFERROR(IF(OR(AAO27="日",AAO27="祝",AAO27=0,AAP27=""),"　",MAX(IF(AND(AAP27&lt;=ABF14,AAR27&gt;ABG14),ABG14-ABF14,IF(AND(AAP27&gt;ABF14,AAR27&lt;=ABG14),AAR27-AAP27,IF(AND(AAP27&lt;=ABF14,AAR27&lt;=ABG14),AAR27-ABF14,IF(AND(AAP27&gt;ABF14,AAR27&gt;ABG14),ABG14-AAP27,0)))),0)),0)</f>
        <v>　</v>
      </c>
      <c r="ABG27" s="663"/>
      <c r="ABH27" s="664"/>
      <c r="ABI27" s="662" t="str">
        <f>IFERROR(IF(OR(AAO27="日",AAO27="祝",AAO27=0,AAP27=""),"　",MAX(IF(AND(AAP27&gt;ABL14,AAR27&gt;ABJ14),0,IF(AND(AAP27&lt;=ABL14,AAP27&gt;ABI14,AAR27&gt;ABJ14),ABL14-AAP27,IF(AND(AAP27&lt;=ABL14,AAP27&lt;=ABI14,AAR27&gt;ABJ14),ABL14-ABI14,IF(AND(AAP27&gt;ABI14,AAR27&lt;=ABJ14),AAR27-AAP27,IF(AND(AAP27&lt;=ABI14,AAR27&lt;=ABJ14),AAR27-ABI14,0))))),0)),0)</f>
        <v>　</v>
      </c>
      <c r="ABJ27" s="663"/>
      <c r="ABK27" s="664"/>
      <c r="ABL27" s="662" t="str">
        <f>IFERROR(IF(OR(AAO27="日",AAO27="祝",AAO27=0,AAP27=""),"　",MAX(IF(AND(AAP27&lt;=ABL14,AAR27&gt;ABM14),ABM14-ABL14,IF(AAR27&lt;=ABM14,0,IF(AND(AAP27&gt;ABL14,AAR27&gt;ABM14),ABM14-AAP27,0))),0)),0)</f>
        <v>　</v>
      </c>
      <c r="ABM27" s="663"/>
      <c r="ABN27" s="664"/>
      <c r="ABO27" s="662" t="str">
        <f t="shared" si="13"/>
        <v>　</v>
      </c>
      <c r="ABP27" s="663"/>
      <c r="ABQ27" s="664"/>
      <c r="ABR27" s="665" t="str">
        <f>IF(ABU27="×",TIME(0,0,0),IF(ACE4="非常勤",AAT27,ABF27))</f>
        <v>　</v>
      </c>
      <c r="ABS27" s="666"/>
      <c r="ABT27" s="667"/>
      <c r="ABU27" s="265"/>
      <c r="ABV27" s="665" t="str">
        <f>IF(ABY27="×",TIME(0,0,0),IF(ACE4="非常勤",AAW27,ABI27))</f>
        <v>　</v>
      </c>
      <c r="ABW27" s="666"/>
      <c r="ABX27" s="667"/>
      <c r="ABY27" s="265"/>
      <c r="ABZ27" s="665" t="str">
        <f>IF(ACC27="×",TIME(0,0,0),IF(ACE4="非常勤",AAZ27,ABL27))</f>
        <v>　</v>
      </c>
      <c r="ACA27" s="666"/>
      <c r="ACB27" s="667"/>
      <c r="ACC27" s="265"/>
      <c r="ACD27" s="665" t="str">
        <f>IF(ACG27="×",TIME(0,0,0),IF(ACE4="非常勤",ABC27,ABO27))</f>
        <v>　</v>
      </c>
      <c r="ACE27" s="666"/>
      <c r="ACF27" s="667"/>
      <c r="ACG27" s="265"/>
      <c r="ACH27" s="668"/>
      <c r="ACI27" s="669"/>
      <c r="ACJ27" s="668"/>
      <c r="ACK27" s="670"/>
      <c r="ACL27" s="669"/>
      <c r="ACM27" s="671"/>
      <c r="ACN27" s="672"/>
      <c r="ACO27" s="672"/>
      <c r="ACP27" s="673"/>
      <c r="ACQ27" s="263">
        <f>$A$27</f>
        <v>13</v>
      </c>
      <c r="ACR27" s="264" t="str">
        <f>$B$27</f>
        <v>火</v>
      </c>
      <c r="ACS27" s="660"/>
      <c r="ACT27" s="661"/>
      <c r="ACU27" s="660"/>
      <c r="ACV27" s="661"/>
      <c r="ACW27" s="662" t="str">
        <f>IFERROR(IF(OR(ACR27="日",ACR27="祝",ACR27=0,ACS27=""),"　",MAX(IF(AND(ACS27&lt;=ACW14,ACU27&gt;ACX14),ACX14-ACW14,IF(AND(ACS27&gt;ACW14,ACU27&lt;=ACX14),ACU27-ACS27,IF(AND(ACS27&lt;=ACW14,ACU27&lt;=ACX14),ACU27-ACW14,IF(AND(ACS27&gt;ACW14,ACU27&gt;ACX14),ACX14-ACS27,0)))),0)),0)</f>
        <v>　</v>
      </c>
      <c r="ACX27" s="663"/>
      <c r="ACY27" s="664"/>
      <c r="ACZ27" s="662" t="str">
        <f>IFERROR(IF(OR(ACR27="日",ACR27="祝",ACR27=0,ACS27=""),"　",MAX(IF(AND(ACS27&gt;ADC14,ACU27&gt;ADA14),0,IF(AND(ACS27&lt;=ADC14,ACS27&gt;ACZ14,ACU27&gt;ADA14),ADC14-ACS27,IF(AND(ACS27&lt;=ADC14,ACS27&lt;=ACZ14,ACU27&gt;ADA14),ADC14-ACZ14,IF(AND(ACS27&gt;ACZ14,ACU27&lt;=ADA14),ACU27-ACS27,IF(AND(ACS27&lt;=ACZ14,ACU27&lt;=ADA14),ACU27-ACZ14,0))))),0)),0)</f>
        <v>　</v>
      </c>
      <c r="ADA27" s="663"/>
      <c r="ADB27" s="664"/>
      <c r="ADC27" s="662" t="str">
        <f>IFERROR(IF(OR(ACR27="日",ACR27="祝",ACR27=0,ACS27=""),"　",MAX(IF(AND(ACS27&lt;=ADC14,ACU27&gt;ADD14),ADD14-ADC14,IF(ACU27&lt;=ADD14,0,IF(AND(ACS27&gt;ADC14,ACU27&gt;ADD14),ADD14-ACS27,0))),0)),0)</f>
        <v>　</v>
      </c>
      <c r="ADD27" s="663"/>
      <c r="ADE27" s="664"/>
      <c r="ADF27" s="662" t="str">
        <f>IFERROR(IF(OR(ACR27="日",ACR27="祝",ACR27=0,ACS27=""),"　",MAX(IF(ACS27&gt;ADF14,ACU27-ACS27,IF(ACS27&lt;=ADF14,ACU27-ADF14,0)),0)),0)</f>
        <v>　</v>
      </c>
      <c r="ADG27" s="663"/>
      <c r="ADH27" s="664"/>
      <c r="ADI27" s="662" t="str">
        <f>IFERROR(IF(OR(ACR27="日",ACR27="祝",ACR27=0,ACS27=""),"　",MAX(IF(AND(ACS27&lt;=ADI14,ACU27&gt;ADJ14),ADJ14-ADI14,IF(AND(ACS27&gt;ADI14,ACU27&lt;=ADJ14),ACU27-ACS27,IF(AND(ACS27&lt;=ADI14,ACU27&lt;=ADJ14),ACU27-ADI14,IF(AND(ACS27&gt;ADI14,ACU27&gt;ADJ14),ADJ14-ACS27,0)))),0)),0)</f>
        <v>　</v>
      </c>
      <c r="ADJ27" s="663"/>
      <c r="ADK27" s="664"/>
      <c r="ADL27" s="662" t="str">
        <f>IFERROR(IF(OR(ACR27="日",ACR27="祝",ACR27=0,ACS27=""),"　",MAX(IF(AND(ACS27&gt;ADO14,ACU27&gt;ADM14),0,IF(AND(ACS27&lt;=ADO14,ACS27&gt;ADL14,ACU27&gt;ADM14),ADO14-ACS27,IF(AND(ACS27&lt;=ADO14,ACS27&lt;=ADL14,ACU27&gt;ADM14),ADO14-ADL14,IF(AND(ACS27&gt;ADL14,ACU27&lt;=ADM14),ACU27-ACS27,IF(AND(ACS27&lt;=ADL14,ACU27&lt;=ADM14),ACU27-ADL14,0))))),0)),0)</f>
        <v>　</v>
      </c>
      <c r="ADM27" s="663"/>
      <c r="ADN27" s="664"/>
      <c r="ADO27" s="662" t="str">
        <f>IFERROR(IF(OR(ACR27="日",ACR27="祝",ACR27=0,ACS27=""),"　",MAX(IF(AND(ACS27&lt;=ADO14,ACU27&gt;ADP14),ADP14-ADO14,IF(ACU27&lt;=ADP14,0,IF(AND(ACS27&gt;ADO14,ACU27&gt;ADP14),ADP14-ACS27,0))),0)),0)</f>
        <v>　</v>
      </c>
      <c r="ADP27" s="663"/>
      <c r="ADQ27" s="664"/>
      <c r="ADR27" s="662" t="str">
        <f t="shared" si="14"/>
        <v>　</v>
      </c>
      <c r="ADS27" s="663"/>
      <c r="ADT27" s="664"/>
      <c r="ADU27" s="665" t="str">
        <f>IF(ADX27="×",TIME(0,0,0),IF(AEH4="非常勤",ACW27,ADI27))</f>
        <v>　</v>
      </c>
      <c r="ADV27" s="666"/>
      <c r="ADW27" s="667"/>
      <c r="ADX27" s="265"/>
      <c r="ADY27" s="665" t="str">
        <f>IF(AEB27="×",TIME(0,0,0),IF(AEH4="非常勤",ACZ27,ADL27))</f>
        <v>　</v>
      </c>
      <c r="ADZ27" s="666"/>
      <c r="AEA27" s="667"/>
      <c r="AEB27" s="265"/>
      <c r="AEC27" s="665" t="str">
        <f>IF(AEF27="×",TIME(0,0,0),IF(AEH4="非常勤",ADC27,ADO27))</f>
        <v>　</v>
      </c>
      <c r="AED27" s="666"/>
      <c r="AEE27" s="667"/>
      <c r="AEF27" s="265"/>
      <c r="AEG27" s="665" t="str">
        <f>IF(AEJ27="×",TIME(0,0,0),IF(AEH4="非常勤",ADF27,ADR27))</f>
        <v>　</v>
      </c>
      <c r="AEH27" s="666"/>
      <c r="AEI27" s="667"/>
      <c r="AEJ27" s="265"/>
      <c r="AEK27" s="668"/>
      <c r="AEL27" s="669"/>
      <c r="AEM27" s="668"/>
      <c r="AEN27" s="670"/>
      <c r="AEO27" s="669"/>
      <c r="AEP27" s="671"/>
      <c r="AEQ27" s="672"/>
      <c r="AER27" s="672"/>
      <c r="AES27" s="673"/>
      <c r="AET27" s="263">
        <f>$A$27</f>
        <v>13</v>
      </c>
      <c r="AEU27" s="264" t="str">
        <f>$B$27</f>
        <v>火</v>
      </c>
      <c r="AEV27" s="660"/>
      <c r="AEW27" s="661"/>
      <c r="AEX27" s="660"/>
      <c r="AEY27" s="661"/>
      <c r="AEZ27" s="662" t="str">
        <f>IFERROR(IF(OR(AEU27="日",AEU27="祝",AEU27=0,AEV27=""),"　",MAX(IF(AND(AEV27&lt;=AEZ14,AEX27&gt;AFA14),AFA14-AEZ14,IF(AND(AEV27&gt;AEZ14,AEX27&lt;=AFA14),AEX27-AEV27,IF(AND(AEV27&lt;=AEZ14,AEX27&lt;=AFA14),AEX27-AEZ14,IF(AND(AEV27&gt;AEZ14,AEX27&gt;AFA14),AFA14-AEV27,0)))),0)),0)</f>
        <v>　</v>
      </c>
      <c r="AFA27" s="663"/>
      <c r="AFB27" s="664"/>
      <c r="AFC27" s="662" t="str">
        <f>IFERROR(IF(OR(AEU27="日",AEU27="祝",AEU27=0,AEV27=""),"　",MAX(IF(AND(AEV27&gt;AFF14,AEX27&gt;AFD14),0,IF(AND(AEV27&lt;=AFF14,AEV27&gt;AFC14,AEX27&gt;AFD14),AFF14-AEV27,IF(AND(AEV27&lt;=AFF14,AEV27&lt;=AFC14,AEX27&gt;AFD14),AFF14-AFC14,IF(AND(AEV27&gt;AFC14,AEX27&lt;=AFD14),AEX27-AEV27,IF(AND(AEV27&lt;=AFC14,AEX27&lt;=AFD14),AEX27-AFC14,0))))),0)),0)</f>
        <v>　</v>
      </c>
      <c r="AFD27" s="663"/>
      <c r="AFE27" s="664"/>
      <c r="AFF27" s="662" t="str">
        <f>IFERROR(IF(OR(AEU27="日",AEU27="祝",AEU27=0,AEV27=""),"　",MAX(IF(AND(AEV27&lt;=AFF14,AEX27&gt;AFG14),AFG14-AFF14,IF(AEX27&lt;=AFG14,0,IF(AND(AEV27&gt;AFF14,AEX27&gt;AFG14),AFG14-AEV27,0))),0)),0)</f>
        <v>　</v>
      </c>
      <c r="AFG27" s="663"/>
      <c r="AFH27" s="664"/>
      <c r="AFI27" s="662" t="str">
        <f>IFERROR(IF(OR(AEU27="日",AEU27="祝",AEU27=0,AEV27=""),"　",MAX(IF(AEV27&gt;AFI14,AEX27-AEV27,IF(AEV27&lt;=AFI14,AEX27-AFI14,0)),0)),0)</f>
        <v>　</v>
      </c>
      <c r="AFJ27" s="663"/>
      <c r="AFK27" s="664"/>
      <c r="AFL27" s="662" t="str">
        <f>IFERROR(IF(OR(AEU27="日",AEU27="祝",AEU27=0,AEV27=""),"　",MAX(IF(AND(AEV27&lt;=AFL14,AEX27&gt;AFM14),AFM14-AFL14,IF(AND(AEV27&gt;AFL14,AEX27&lt;=AFM14),AEX27-AEV27,IF(AND(AEV27&lt;=AFL14,AEX27&lt;=AFM14),AEX27-AFL14,IF(AND(AEV27&gt;AFL14,AEX27&gt;AFM14),AFM14-AEV27,0)))),0)),0)</f>
        <v>　</v>
      </c>
      <c r="AFM27" s="663"/>
      <c r="AFN27" s="664"/>
      <c r="AFO27" s="662" t="str">
        <f>IFERROR(IF(OR(AEU27="日",AEU27="祝",AEU27=0,AEV27=""),"　",MAX(IF(AND(AEV27&gt;AFR14,AEX27&gt;AFP14),0,IF(AND(AEV27&lt;=AFR14,AEV27&gt;AFO14,AEX27&gt;AFP14),AFR14-AEV27,IF(AND(AEV27&lt;=AFR14,AEV27&lt;=AFO14,AEX27&gt;AFP14),AFR14-AFO14,IF(AND(AEV27&gt;AFO14,AEX27&lt;=AFP14),AEX27-AEV27,IF(AND(AEV27&lt;=AFO14,AEX27&lt;=AFP14),AEX27-AFO14,0))))),0)),0)</f>
        <v>　</v>
      </c>
      <c r="AFP27" s="663"/>
      <c r="AFQ27" s="664"/>
      <c r="AFR27" s="662" t="str">
        <f>IFERROR(IF(OR(AEU27="日",AEU27="祝",AEU27=0,AEV27=""),"　",MAX(IF(AND(AEV27&lt;=AFR14,AEX27&gt;AFS14),AFS14-AFR14,IF(AEX27&lt;=AFS14,0,IF(AND(AEV27&gt;AFR14,AEX27&gt;AFS14),AFS14-AEV27,0))),0)),0)</f>
        <v>　</v>
      </c>
      <c r="AFS27" s="663"/>
      <c r="AFT27" s="664"/>
      <c r="AFU27" s="662" t="str">
        <f t="shared" si="15"/>
        <v>　</v>
      </c>
      <c r="AFV27" s="663"/>
      <c r="AFW27" s="664"/>
      <c r="AFX27" s="665" t="str">
        <f>IF(AGA27="×",TIME(0,0,0),IF(AGK4="非常勤",AEZ27,AFL27))</f>
        <v>　</v>
      </c>
      <c r="AFY27" s="666"/>
      <c r="AFZ27" s="667"/>
      <c r="AGA27" s="265"/>
      <c r="AGB27" s="665" t="str">
        <f>IF(AGE27="×",TIME(0,0,0),IF(AGK4="非常勤",AFC27,AFO27))</f>
        <v>　</v>
      </c>
      <c r="AGC27" s="666"/>
      <c r="AGD27" s="667"/>
      <c r="AGE27" s="265"/>
      <c r="AGF27" s="665" t="str">
        <f>IF(AGI27="×",TIME(0,0,0),IF(AGK4="非常勤",AFF27,AFR27))</f>
        <v>　</v>
      </c>
      <c r="AGG27" s="666"/>
      <c r="AGH27" s="667"/>
      <c r="AGI27" s="265"/>
      <c r="AGJ27" s="665" t="str">
        <f>IF(AGM27="×",TIME(0,0,0),IF(AGK4="非常勤",AFI27,AFU27))</f>
        <v>　</v>
      </c>
      <c r="AGK27" s="666"/>
      <c r="AGL27" s="667"/>
      <c r="AGM27" s="265"/>
      <c r="AGN27" s="668"/>
      <c r="AGO27" s="669"/>
      <c r="AGP27" s="668"/>
      <c r="AGQ27" s="670"/>
      <c r="AGR27" s="669"/>
      <c r="AGS27" s="671"/>
      <c r="AGT27" s="672"/>
      <c r="AGU27" s="672"/>
      <c r="AGV27" s="673"/>
      <c r="AGW27" s="263">
        <f>$A$27</f>
        <v>13</v>
      </c>
      <c r="AGX27" s="264" t="str">
        <f>$B$27</f>
        <v>火</v>
      </c>
      <c r="AGY27" s="660"/>
      <c r="AGZ27" s="661"/>
      <c r="AHA27" s="660"/>
      <c r="AHB27" s="661"/>
      <c r="AHC27" s="662" t="str">
        <f>IFERROR(IF(OR(AGX27="日",AGX27="祝",AGX27=0,AGY27=""),"　",MAX(IF(AND(AGY27&lt;=AHC14,AHA27&gt;AHD14),AHD14-AHC14,IF(AND(AGY27&gt;AHC14,AHA27&lt;=AHD14),AHA27-AGY27,IF(AND(AGY27&lt;=AHC14,AHA27&lt;=AHD14),AHA27-AHC14,IF(AND(AGY27&gt;AHC14,AHA27&gt;AHD14),AHD14-AGY27,0)))),0)),0)</f>
        <v>　</v>
      </c>
      <c r="AHD27" s="663"/>
      <c r="AHE27" s="664"/>
      <c r="AHF27" s="662" t="str">
        <f>IFERROR(IF(OR(AGX27="日",AGX27="祝",AGX27=0,AGY27=""),"　",MAX(IF(AND(AGY27&gt;AHI14,AHA27&gt;AHG14),0,IF(AND(AGY27&lt;=AHI14,AGY27&gt;AHF14,AHA27&gt;AHG14),AHI14-AGY27,IF(AND(AGY27&lt;=AHI14,AGY27&lt;=AHF14,AHA27&gt;AHG14),AHI14-AHF14,IF(AND(AGY27&gt;AHF14,AHA27&lt;=AHG14),AHA27-AGY27,IF(AND(AGY27&lt;=AHF14,AHA27&lt;=AHG14),AHA27-AHF14,0))))),0)),0)</f>
        <v>　</v>
      </c>
      <c r="AHG27" s="663"/>
      <c r="AHH27" s="664"/>
      <c r="AHI27" s="662" t="str">
        <f>IFERROR(IF(OR(AGX27="日",AGX27="祝",AGX27=0,AGY27=""),"　",MAX(IF(AND(AGY27&lt;=AHI14,AHA27&gt;AHJ14),AHJ14-AHI14,IF(AHA27&lt;=AHJ14,0,IF(AND(AGY27&gt;AHI14,AHA27&gt;AHJ14),AHJ14-AGY27,0))),0)),0)</f>
        <v>　</v>
      </c>
      <c r="AHJ27" s="663"/>
      <c r="AHK27" s="664"/>
      <c r="AHL27" s="662" t="str">
        <f>IFERROR(IF(OR(AGX27="日",AGX27="祝",AGX27=0,AGY27=""),"　",MAX(IF(AGY27&gt;AHL14,AHA27-AGY27,IF(AGY27&lt;=AHL14,AHA27-AHL14,0)),0)),0)</f>
        <v>　</v>
      </c>
      <c r="AHM27" s="663"/>
      <c r="AHN27" s="664"/>
      <c r="AHO27" s="662" t="str">
        <f>IFERROR(IF(OR(AGX27="日",AGX27="祝",AGX27=0,AGY27=""),"　",MAX(IF(AND(AGY27&lt;=AHO14,AHA27&gt;AHP14),AHP14-AHO14,IF(AND(AGY27&gt;AHO14,AHA27&lt;=AHP14),AHA27-AGY27,IF(AND(AGY27&lt;=AHO14,AHA27&lt;=AHP14),AHA27-AHO14,IF(AND(AGY27&gt;AHO14,AHA27&gt;AHP14),AHP14-AGY27,0)))),0)),0)</f>
        <v>　</v>
      </c>
      <c r="AHP27" s="663"/>
      <c r="AHQ27" s="664"/>
      <c r="AHR27" s="662" t="str">
        <f>IFERROR(IF(OR(AGX27="日",AGX27="祝",AGX27=0,AGY27=""),"　",MAX(IF(AND(AGY27&gt;AHU14,AHA27&gt;AHS14),0,IF(AND(AGY27&lt;=AHU14,AGY27&gt;AHR14,AHA27&gt;AHS14),AHU14-AGY27,IF(AND(AGY27&lt;=AHU14,AGY27&lt;=AHR14,AHA27&gt;AHS14),AHU14-AHR14,IF(AND(AGY27&gt;AHR14,AHA27&lt;=AHS14),AHA27-AGY27,IF(AND(AGY27&lt;=AHR14,AHA27&lt;=AHS14),AHA27-AHR14,0))))),0)),0)</f>
        <v>　</v>
      </c>
      <c r="AHS27" s="663"/>
      <c r="AHT27" s="664"/>
      <c r="AHU27" s="662" t="str">
        <f>IFERROR(IF(OR(AGX27="日",AGX27="祝",AGX27=0,AGY27=""),"　",MAX(IF(AND(AGY27&lt;=AHU14,AHA27&gt;AHV14),AHV14-AHU14,IF(AHA27&lt;=AHV14,0,IF(AND(AGY27&gt;AHU14,AHA27&gt;AHV14),AHV14-AGY27,0))),0)),0)</f>
        <v>　</v>
      </c>
      <c r="AHV27" s="663"/>
      <c r="AHW27" s="664"/>
      <c r="AHX27" s="662" t="str">
        <f t="shared" si="16"/>
        <v>　</v>
      </c>
      <c r="AHY27" s="663"/>
      <c r="AHZ27" s="664"/>
      <c r="AIA27" s="665" t="str">
        <f>IF(AID27="×",TIME(0,0,0),IF(AIN4="非常勤",AHC27,AHO27))</f>
        <v>　</v>
      </c>
      <c r="AIB27" s="666"/>
      <c r="AIC27" s="667"/>
      <c r="AID27" s="265"/>
      <c r="AIE27" s="665" t="str">
        <f>IF(AIH27="×",TIME(0,0,0),IF(AIN4="非常勤",AHF27,AHR27))</f>
        <v>　</v>
      </c>
      <c r="AIF27" s="666"/>
      <c r="AIG27" s="667"/>
      <c r="AIH27" s="265"/>
      <c r="AII27" s="665" t="str">
        <f>IF(AIL27="×",TIME(0,0,0),IF(AIN4="非常勤",AHI27,AHU27))</f>
        <v>　</v>
      </c>
      <c r="AIJ27" s="666"/>
      <c r="AIK27" s="667"/>
      <c r="AIL27" s="265"/>
      <c r="AIM27" s="665" t="str">
        <f>IF(AIP27="×",TIME(0,0,0),IF(AIN4="非常勤",AHL27,AHX27))</f>
        <v>　</v>
      </c>
      <c r="AIN27" s="666"/>
      <c r="AIO27" s="667"/>
      <c r="AIP27" s="265"/>
      <c r="AIQ27" s="668"/>
      <c r="AIR27" s="669"/>
      <c r="AIS27" s="668"/>
      <c r="AIT27" s="670"/>
      <c r="AIU27" s="669"/>
      <c r="AIV27" s="671"/>
      <c r="AIW27" s="672"/>
      <c r="AIX27" s="672"/>
      <c r="AIY27" s="673"/>
      <c r="AIZ27" s="263">
        <f>$A$27</f>
        <v>13</v>
      </c>
      <c r="AJA27" s="264" t="str">
        <f>$B$27</f>
        <v>火</v>
      </c>
      <c r="AJB27" s="660"/>
      <c r="AJC27" s="661"/>
      <c r="AJD27" s="660"/>
      <c r="AJE27" s="661"/>
      <c r="AJF27" s="662" t="str">
        <f>IFERROR(IF(OR(AJA27="日",AJA27="祝",AJA27=0,AJB27=""),"　",MAX(IF(AND(AJB27&lt;=AJF14,AJD27&gt;AJG14),AJG14-AJF14,IF(AND(AJB27&gt;AJF14,AJD27&lt;=AJG14),AJD27-AJB27,IF(AND(AJB27&lt;=AJF14,AJD27&lt;=AJG14),AJD27-AJF14,IF(AND(AJB27&gt;AJF14,AJD27&gt;AJG14),AJG14-AJB27,0)))),0)),0)</f>
        <v>　</v>
      </c>
      <c r="AJG27" s="663"/>
      <c r="AJH27" s="664"/>
      <c r="AJI27" s="662" t="str">
        <f>IFERROR(IF(OR(AJA27="日",AJA27="祝",AJA27=0,AJB27=""),"　",MAX(IF(AND(AJB27&gt;AJL14,AJD27&gt;AJJ14),0,IF(AND(AJB27&lt;=AJL14,AJB27&gt;AJI14,AJD27&gt;AJJ14),AJL14-AJB27,IF(AND(AJB27&lt;=AJL14,AJB27&lt;=AJI14,AJD27&gt;AJJ14),AJL14-AJI14,IF(AND(AJB27&gt;AJI14,AJD27&lt;=AJJ14),AJD27-AJB27,IF(AND(AJB27&lt;=AJI14,AJD27&lt;=AJJ14),AJD27-AJI14,0))))),0)),0)</f>
        <v>　</v>
      </c>
      <c r="AJJ27" s="663"/>
      <c r="AJK27" s="664"/>
      <c r="AJL27" s="662" t="str">
        <f>IFERROR(IF(OR(AJA27="日",AJA27="祝",AJA27=0,AJB27=""),"　",MAX(IF(AND(AJB27&lt;=AJL14,AJD27&gt;AJM14),AJM14-AJL14,IF(AJD27&lt;=AJM14,0,IF(AND(AJB27&gt;AJL14,AJD27&gt;AJM14),AJM14-AJB27,0))),0)),0)</f>
        <v>　</v>
      </c>
      <c r="AJM27" s="663"/>
      <c r="AJN27" s="664"/>
      <c r="AJO27" s="662" t="str">
        <f>IFERROR(IF(OR(AJA27="日",AJA27="祝",AJA27=0,AJB27=""),"　",MAX(IF(AJB27&gt;AJO14,AJD27-AJB27,IF(AJB27&lt;=AJO14,AJD27-AJO14,0)),0)),0)</f>
        <v>　</v>
      </c>
      <c r="AJP27" s="663"/>
      <c r="AJQ27" s="664"/>
      <c r="AJR27" s="662" t="str">
        <f>IFERROR(IF(OR(AJA27="日",AJA27="祝",AJA27=0,AJB27=""),"　",MAX(IF(AND(AJB27&lt;=AJR14,AJD27&gt;AJS14),AJS14-AJR14,IF(AND(AJB27&gt;AJR14,AJD27&lt;=AJS14),AJD27-AJB27,IF(AND(AJB27&lt;=AJR14,AJD27&lt;=AJS14),AJD27-AJR14,IF(AND(AJB27&gt;AJR14,AJD27&gt;AJS14),AJS14-AJB27,0)))),0)),0)</f>
        <v>　</v>
      </c>
      <c r="AJS27" s="663"/>
      <c r="AJT27" s="664"/>
      <c r="AJU27" s="662" t="str">
        <f>IFERROR(IF(OR(AJA27="日",AJA27="祝",AJA27=0,AJB27=""),"　",MAX(IF(AND(AJB27&gt;AJX14,AJD27&gt;AJV14),0,IF(AND(AJB27&lt;=AJX14,AJB27&gt;AJU14,AJD27&gt;AJV14),AJX14-AJB27,IF(AND(AJB27&lt;=AJX14,AJB27&lt;=AJU14,AJD27&gt;AJV14),AJX14-AJU14,IF(AND(AJB27&gt;AJU14,AJD27&lt;=AJV14),AJD27-AJB27,IF(AND(AJB27&lt;=AJU14,AJD27&lt;=AJV14),AJD27-AJU14,0))))),0)),0)</f>
        <v>　</v>
      </c>
      <c r="AJV27" s="663"/>
      <c r="AJW27" s="664"/>
      <c r="AJX27" s="662" t="str">
        <f>IFERROR(IF(OR(AJA27="日",AJA27="祝",AJA27=0,AJB27=""),"　",MAX(IF(AND(AJB27&lt;=AJX14,AJD27&gt;AJY14),AJY14-AJX14,IF(AJD27&lt;=AJY14,0,IF(AND(AJB27&gt;AJX14,AJD27&gt;AJY14),AJY14-AJB27,0))),0)),0)</f>
        <v>　</v>
      </c>
      <c r="AJY27" s="663"/>
      <c r="AJZ27" s="664"/>
      <c r="AKA27" s="662" t="str">
        <f t="shared" si="17"/>
        <v>　</v>
      </c>
      <c r="AKB27" s="663"/>
      <c r="AKC27" s="664"/>
      <c r="AKD27" s="665" t="str">
        <f>IF(AKG27="×",TIME(0,0,0),IF(AKQ4="非常勤",AJF27,AJR27))</f>
        <v>　</v>
      </c>
      <c r="AKE27" s="666"/>
      <c r="AKF27" s="667"/>
      <c r="AKG27" s="265"/>
      <c r="AKH27" s="665" t="str">
        <f>IF(AKK27="×",TIME(0,0,0),IF(AKQ4="非常勤",AJI27,AJU27))</f>
        <v>　</v>
      </c>
      <c r="AKI27" s="666"/>
      <c r="AKJ27" s="667"/>
      <c r="AKK27" s="265"/>
      <c r="AKL27" s="665" t="str">
        <f>IF(AKO27="×",TIME(0,0,0),IF(AKQ4="非常勤",AJL27,AJX27))</f>
        <v>　</v>
      </c>
      <c r="AKM27" s="666"/>
      <c r="AKN27" s="667"/>
      <c r="AKO27" s="265"/>
      <c r="AKP27" s="665" t="str">
        <f>IF(AKS27="×",TIME(0,0,0),IF(AKQ4="非常勤",AJO27,AKA27))</f>
        <v>　</v>
      </c>
      <c r="AKQ27" s="666"/>
      <c r="AKR27" s="667"/>
      <c r="AKS27" s="265"/>
      <c r="AKT27" s="668"/>
      <c r="AKU27" s="669"/>
      <c r="AKV27" s="668"/>
      <c r="AKW27" s="670"/>
      <c r="AKX27" s="669"/>
      <c r="AKY27" s="671"/>
      <c r="AKZ27" s="672"/>
      <c r="ALA27" s="672"/>
      <c r="ALB27" s="673"/>
      <c r="ALC27" s="263">
        <f>$A$27</f>
        <v>13</v>
      </c>
      <c r="ALD27" s="264" t="str">
        <f>$B$27</f>
        <v>火</v>
      </c>
      <c r="ALE27" s="660"/>
      <c r="ALF27" s="661"/>
      <c r="ALG27" s="660"/>
      <c r="ALH27" s="661"/>
      <c r="ALI27" s="662" t="str">
        <f>IFERROR(IF(OR(ALD27="日",ALD27="祝",ALD27=0,ALE27=""),"　",MAX(IF(AND(ALE27&lt;=ALI14,ALG27&gt;ALJ14),ALJ14-ALI14,IF(AND(ALE27&gt;ALI14,ALG27&lt;=ALJ14),ALG27-ALE27,IF(AND(ALE27&lt;=ALI14,ALG27&lt;=ALJ14),ALG27-ALI14,IF(AND(ALE27&gt;ALI14,ALG27&gt;ALJ14),ALJ14-ALE27,0)))),0)),0)</f>
        <v>　</v>
      </c>
      <c r="ALJ27" s="663"/>
      <c r="ALK27" s="664"/>
      <c r="ALL27" s="662" t="str">
        <f>IFERROR(IF(OR(ALD27="日",ALD27="祝",ALD27=0,ALE27=""),"　",MAX(IF(AND(ALE27&gt;ALO14,ALG27&gt;ALM14),0,IF(AND(ALE27&lt;=ALO14,ALE27&gt;ALL14,ALG27&gt;ALM14),ALO14-ALE27,IF(AND(ALE27&lt;=ALO14,ALE27&lt;=ALL14,ALG27&gt;ALM14),ALO14-ALL14,IF(AND(ALE27&gt;ALL14,ALG27&lt;=ALM14),ALG27-ALE27,IF(AND(ALE27&lt;=ALL14,ALG27&lt;=ALM14),ALG27-ALL14,0))))),0)),0)</f>
        <v>　</v>
      </c>
      <c r="ALM27" s="663"/>
      <c r="ALN27" s="664"/>
      <c r="ALO27" s="662" t="str">
        <f>IFERROR(IF(OR(ALD27="日",ALD27="祝",ALD27=0,ALE27=""),"　",MAX(IF(AND(ALE27&lt;=ALO14,ALG27&gt;ALP14),ALP14-ALO14,IF(ALG27&lt;=ALP14,0,IF(AND(ALE27&gt;ALO14,ALG27&gt;ALP14),ALP14-ALE27,0))),0)),0)</f>
        <v>　</v>
      </c>
      <c r="ALP27" s="663"/>
      <c r="ALQ27" s="664"/>
      <c r="ALR27" s="662" t="str">
        <f>IFERROR(IF(OR(ALD27="日",ALD27="祝",ALD27=0,ALE27=""),"　",MAX(IF(ALE27&gt;ALR14,ALG27-ALE27,IF(ALE27&lt;=ALR14,ALG27-ALR14,0)),0)),0)</f>
        <v>　</v>
      </c>
      <c r="ALS27" s="663"/>
      <c r="ALT27" s="664"/>
      <c r="ALU27" s="662" t="str">
        <f>IFERROR(IF(OR(ALD27="日",ALD27="祝",ALD27=0,ALE27=""),"　",MAX(IF(AND(ALE27&lt;=ALU14,ALG27&gt;ALV14),ALV14-ALU14,IF(AND(ALE27&gt;ALU14,ALG27&lt;=ALV14),ALG27-ALE27,IF(AND(ALE27&lt;=ALU14,ALG27&lt;=ALV14),ALG27-ALU14,IF(AND(ALE27&gt;ALU14,ALG27&gt;ALV14),ALV14-ALE27,0)))),0)),0)</f>
        <v>　</v>
      </c>
      <c r="ALV27" s="663"/>
      <c r="ALW27" s="664"/>
      <c r="ALX27" s="662" t="str">
        <f>IFERROR(IF(OR(ALD27="日",ALD27="祝",ALD27=0,ALE27=""),"　",MAX(IF(AND(ALE27&gt;AMA14,ALG27&gt;ALY14),0,IF(AND(ALE27&lt;=AMA14,ALE27&gt;ALX14,ALG27&gt;ALY14),AMA14-ALE27,IF(AND(ALE27&lt;=AMA14,ALE27&lt;=ALX14,ALG27&gt;ALY14),AMA14-ALX14,IF(AND(ALE27&gt;ALX14,ALG27&lt;=ALY14),ALG27-ALE27,IF(AND(ALE27&lt;=ALX14,ALG27&lt;=ALY14),ALG27-ALX14,0))))),0)),0)</f>
        <v>　</v>
      </c>
      <c r="ALY27" s="663"/>
      <c r="ALZ27" s="664"/>
      <c r="AMA27" s="662" t="str">
        <f>IFERROR(IF(OR(ALD27="日",ALD27="祝",ALD27=0,ALE27=""),"　",MAX(IF(AND(ALE27&lt;=AMA14,ALG27&gt;AMB14),AMB14-AMA14,IF(ALG27&lt;=AMB14,0,IF(AND(ALE27&gt;AMA14,ALG27&gt;AMB14),AMB14-ALE27,0))),0)),0)</f>
        <v>　</v>
      </c>
      <c r="AMB27" s="663"/>
      <c r="AMC27" s="664"/>
      <c r="AMD27" s="662" t="str">
        <f t="shared" si="18"/>
        <v>　</v>
      </c>
      <c r="AME27" s="663"/>
      <c r="AMF27" s="664"/>
      <c r="AMG27" s="665" t="str">
        <f>IF(AMJ27="×",TIME(0,0,0),IF(AMT4="非常勤",ALI27,ALU27))</f>
        <v>　</v>
      </c>
      <c r="AMH27" s="666"/>
      <c r="AMI27" s="667"/>
      <c r="AMJ27" s="265"/>
      <c r="AMK27" s="665" t="str">
        <f>IF(AMN27="×",TIME(0,0,0),IF(AMT4="非常勤",ALL27,ALX27))</f>
        <v>　</v>
      </c>
      <c r="AML27" s="666"/>
      <c r="AMM27" s="667"/>
      <c r="AMN27" s="265"/>
      <c r="AMO27" s="665" t="str">
        <f>IF(AMR27="×",TIME(0,0,0),IF(AMT4="非常勤",ALO27,AMA27))</f>
        <v>　</v>
      </c>
      <c r="AMP27" s="666"/>
      <c r="AMQ27" s="667"/>
      <c r="AMR27" s="265"/>
      <c r="AMS27" s="665" t="str">
        <f>IF(AMV27="×",TIME(0,0,0),IF(AMT4="非常勤",ALR27,AMD27))</f>
        <v>　</v>
      </c>
      <c r="AMT27" s="666"/>
      <c r="AMU27" s="667"/>
      <c r="AMV27" s="265"/>
      <c r="AMW27" s="668"/>
      <c r="AMX27" s="669"/>
      <c r="AMY27" s="668"/>
      <c r="AMZ27" s="670"/>
      <c r="ANA27" s="669"/>
      <c r="ANB27" s="671"/>
      <c r="ANC27" s="672"/>
      <c r="AND27" s="672"/>
      <c r="ANE27" s="673"/>
      <c r="ANF27" s="263">
        <f>$A$27</f>
        <v>13</v>
      </c>
      <c r="ANG27" s="264" t="str">
        <f>$B$27</f>
        <v>火</v>
      </c>
      <c r="ANH27" s="660"/>
      <c r="ANI27" s="661"/>
      <c r="ANJ27" s="660"/>
      <c r="ANK27" s="661"/>
      <c r="ANL27" s="662" t="str">
        <f>IFERROR(IF(OR(ANG27="日",ANG27="祝",ANG27=0,ANH27=""),"　",MAX(IF(AND(ANH27&lt;=ANL14,ANJ27&gt;ANM14),ANM14-ANL14,IF(AND(ANH27&gt;ANL14,ANJ27&lt;=ANM14),ANJ27-ANH27,IF(AND(ANH27&lt;=ANL14,ANJ27&lt;=ANM14),ANJ27-ANL14,IF(AND(ANH27&gt;ANL14,ANJ27&gt;ANM14),ANM14-ANH27,0)))),0)),0)</f>
        <v>　</v>
      </c>
      <c r="ANM27" s="663"/>
      <c r="ANN27" s="664"/>
      <c r="ANO27" s="662" t="str">
        <f>IFERROR(IF(OR(ANG27="日",ANG27="祝",ANG27=0,ANH27=""),"　",MAX(IF(AND(ANH27&gt;ANR14,ANJ27&gt;ANP14),0,IF(AND(ANH27&lt;=ANR14,ANH27&gt;ANO14,ANJ27&gt;ANP14),ANR14-ANH27,IF(AND(ANH27&lt;=ANR14,ANH27&lt;=ANO14,ANJ27&gt;ANP14),ANR14-ANO14,IF(AND(ANH27&gt;ANO14,ANJ27&lt;=ANP14),ANJ27-ANH27,IF(AND(ANH27&lt;=ANO14,ANJ27&lt;=ANP14),ANJ27-ANO14,0))))),0)),0)</f>
        <v>　</v>
      </c>
      <c r="ANP27" s="663"/>
      <c r="ANQ27" s="664"/>
      <c r="ANR27" s="662" t="str">
        <f>IFERROR(IF(OR(ANG27="日",ANG27="祝",ANG27=0,ANH27=""),"　",MAX(IF(AND(ANH27&lt;=ANR14,ANJ27&gt;ANS14),ANS14-ANR14,IF(ANJ27&lt;=ANS14,0,IF(AND(ANH27&gt;ANR14,ANJ27&gt;ANS14),ANS14-ANH27,0))),0)),0)</f>
        <v>　</v>
      </c>
      <c r="ANS27" s="663"/>
      <c r="ANT27" s="664"/>
      <c r="ANU27" s="662" t="str">
        <f>IFERROR(IF(OR(ANG27="日",ANG27="祝",ANG27=0,ANH27=""),"　",MAX(IF(ANH27&gt;ANU14,ANJ27-ANH27,IF(ANH27&lt;=ANU14,ANJ27-ANU14,0)),0)),0)</f>
        <v>　</v>
      </c>
      <c r="ANV27" s="663"/>
      <c r="ANW27" s="664"/>
      <c r="ANX27" s="662" t="str">
        <f>IFERROR(IF(OR(ANG27="日",ANG27="祝",ANG27=0,ANH27=""),"　",MAX(IF(AND(ANH27&lt;=ANX14,ANJ27&gt;ANY14),ANY14-ANX14,IF(AND(ANH27&gt;ANX14,ANJ27&lt;=ANY14),ANJ27-ANH27,IF(AND(ANH27&lt;=ANX14,ANJ27&lt;=ANY14),ANJ27-ANX14,IF(AND(ANH27&gt;ANX14,ANJ27&gt;ANY14),ANY14-ANH27,0)))),0)),0)</f>
        <v>　</v>
      </c>
      <c r="ANY27" s="663"/>
      <c r="ANZ27" s="664"/>
      <c r="AOA27" s="662" t="str">
        <f>IFERROR(IF(OR(ANG27="日",ANG27="祝",ANG27=0,ANH27=""),"　",MAX(IF(AND(ANH27&gt;AOD14,ANJ27&gt;AOB14),0,IF(AND(ANH27&lt;=AOD14,ANH27&gt;AOA14,ANJ27&gt;AOB14),AOD14-ANH27,IF(AND(ANH27&lt;=AOD14,ANH27&lt;=AOA14,ANJ27&gt;AOB14),AOD14-AOA14,IF(AND(ANH27&gt;AOA14,ANJ27&lt;=AOB14),ANJ27-ANH27,IF(AND(ANH27&lt;=AOA14,ANJ27&lt;=AOB14),ANJ27-AOA14,0))))),0)),0)</f>
        <v>　</v>
      </c>
      <c r="AOB27" s="663"/>
      <c r="AOC27" s="664"/>
      <c r="AOD27" s="662" t="str">
        <f>IFERROR(IF(OR(ANG27="日",ANG27="祝",ANG27=0,ANH27=""),"　",MAX(IF(AND(ANH27&lt;=AOD14,ANJ27&gt;AOE14),AOE14-AOD14,IF(ANJ27&lt;=AOE14,0,IF(AND(ANH27&gt;AOD14,ANJ27&gt;AOE14),AOE14-ANH27,0))),0)),0)</f>
        <v>　</v>
      </c>
      <c r="AOE27" s="663"/>
      <c r="AOF27" s="664"/>
      <c r="AOG27" s="662" t="str">
        <f t="shared" si="19"/>
        <v>　</v>
      </c>
      <c r="AOH27" s="663"/>
      <c r="AOI27" s="664"/>
      <c r="AOJ27" s="665" t="str">
        <f>IF(AOM27="×",TIME(0,0,0),IF(AOW4="非常勤",ANL27,ANX27))</f>
        <v>　</v>
      </c>
      <c r="AOK27" s="666"/>
      <c r="AOL27" s="667"/>
      <c r="AOM27" s="265"/>
      <c r="AON27" s="665" t="str">
        <f>IF(AOQ27="×",TIME(0,0,0),IF(AOW4="非常勤",ANO27,AOA27))</f>
        <v>　</v>
      </c>
      <c r="AOO27" s="666"/>
      <c r="AOP27" s="667"/>
      <c r="AOQ27" s="265"/>
      <c r="AOR27" s="665" t="str">
        <f>IF(AOU27="×",TIME(0,0,0),IF(AOW4="非常勤",ANR27,AOD27))</f>
        <v>　</v>
      </c>
      <c r="AOS27" s="666"/>
      <c r="AOT27" s="667"/>
      <c r="AOU27" s="265"/>
      <c r="AOV27" s="665" t="str">
        <f>IF(AOY27="×",TIME(0,0,0),IF(AOW4="非常勤",ANU27,AOG27))</f>
        <v>　</v>
      </c>
      <c r="AOW27" s="666"/>
      <c r="AOX27" s="667"/>
      <c r="AOY27" s="265"/>
      <c r="AOZ27" s="668"/>
      <c r="APA27" s="669"/>
      <c r="APB27" s="668"/>
      <c r="APC27" s="670"/>
      <c r="APD27" s="669"/>
      <c r="APE27" s="671"/>
      <c r="APF27" s="672"/>
      <c r="APG27" s="672"/>
      <c r="APH27" s="673"/>
      <c r="API27" s="263">
        <f>$A$27</f>
        <v>13</v>
      </c>
      <c r="APJ27" s="264" t="str">
        <f>$B$27</f>
        <v>火</v>
      </c>
      <c r="APK27" s="660"/>
      <c r="APL27" s="661"/>
      <c r="APM27" s="660"/>
      <c r="APN27" s="661"/>
      <c r="APO27" s="662" t="str">
        <f>IFERROR(IF(OR(APJ27="日",APJ27="祝",APJ27=0,APK27=""),"　",MAX(IF(AND(APK27&lt;=APO14,APM27&gt;APP14),APP14-APO14,IF(AND(APK27&gt;APO14,APM27&lt;=APP14),APM27-APK27,IF(AND(APK27&lt;=APO14,APM27&lt;=APP14),APM27-APO14,IF(AND(APK27&gt;APO14,APM27&gt;APP14),APP14-APK27,0)))),0)),0)</f>
        <v>　</v>
      </c>
      <c r="APP27" s="663"/>
      <c r="APQ27" s="664"/>
      <c r="APR27" s="662" t="str">
        <f>IFERROR(IF(OR(APJ27="日",APJ27="祝",APJ27=0,APK27=""),"　",MAX(IF(AND(APK27&gt;APU14,APM27&gt;APS14),0,IF(AND(APK27&lt;=APU14,APK27&gt;APR14,APM27&gt;APS14),APU14-APK27,IF(AND(APK27&lt;=APU14,APK27&lt;=APR14,APM27&gt;APS14),APU14-APR14,IF(AND(APK27&gt;APR14,APM27&lt;=APS14),APM27-APK27,IF(AND(APK27&lt;=APR14,APM27&lt;=APS14),APM27-APR14,0))))),0)),0)</f>
        <v>　</v>
      </c>
      <c r="APS27" s="663"/>
      <c r="APT27" s="664"/>
      <c r="APU27" s="662" t="str">
        <f>IFERROR(IF(OR(APJ27="日",APJ27="祝",APJ27=0,APK27=""),"　",MAX(IF(AND(APK27&lt;=APU14,APM27&gt;APV14),APV14-APU14,IF(APM27&lt;=APV14,0,IF(AND(APK27&gt;APU14,APM27&gt;APV14),APV14-APK27,0))),0)),0)</f>
        <v>　</v>
      </c>
      <c r="APV27" s="663"/>
      <c r="APW27" s="664"/>
      <c r="APX27" s="662" t="str">
        <f>IFERROR(IF(OR(APJ27="日",APJ27="祝",APJ27=0,APK27=""),"　",MAX(IF(APK27&gt;APX14,APM27-APK27,IF(APK27&lt;=APX14,APM27-APX14,0)),0)),0)</f>
        <v>　</v>
      </c>
      <c r="APY27" s="663"/>
      <c r="APZ27" s="664"/>
      <c r="AQA27" s="662" t="str">
        <f>IFERROR(IF(OR(APJ27="日",APJ27="祝",APJ27=0,APK27=""),"　",MAX(IF(AND(APK27&lt;=AQA14,APM27&gt;AQB14),AQB14-AQA14,IF(AND(APK27&gt;AQA14,APM27&lt;=AQB14),APM27-APK27,IF(AND(APK27&lt;=AQA14,APM27&lt;=AQB14),APM27-AQA14,IF(AND(APK27&gt;AQA14,APM27&gt;AQB14),AQB14-APK27,0)))),0)),0)</f>
        <v>　</v>
      </c>
      <c r="AQB27" s="663"/>
      <c r="AQC27" s="664"/>
      <c r="AQD27" s="662" t="str">
        <f>IFERROR(IF(OR(APJ27="日",APJ27="祝",APJ27=0,APK27=""),"　",MAX(IF(AND(APK27&gt;AQG14,APM27&gt;AQE14),0,IF(AND(APK27&lt;=AQG14,APK27&gt;AQD14,APM27&gt;AQE14),AQG14-APK27,IF(AND(APK27&lt;=AQG14,APK27&lt;=AQD14,APM27&gt;AQE14),AQG14-AQD14,IF(AND(APK27&gt;AQD14,APM27&lt;=AQE14),APM27-APK27,IF(AND(APK27&lt;=AQD14,APM27&lt;=AQE14),APM27-AQD14,0))))),0)),0)</f>
        <v>　</v>
      </c>
      <c r="AQE27" s="663"/>
      <c r="AQF27" s="664"/>
      <c r="AQG27" s="662" t="str">
        <f>IFERROR(IF(OR(APJ27="日",APJ27="祝",APJ27=0,APK27=""),"　",MAX(IF(AND(APK27&lt;=AQG14,APM27&gt;AQH14),AQH14-AQG14,IF(APM27&lt;=AQH14,0,IF(AND(APK27&gt;AQG14,APM27&gt;AQH14),AQH14-APK27,0))),0)),0)</f>
        <v>　</v>
      </c>
      <c r="AQH27" s="663"/>
      <c r="AQI27" s="664"/>
      <c r="AQJ27" s="662" t="str">
        <f t="shared" si="20"/>
        <v>　</v>
      </c>
      <c r="AQK27" s="663"/>
      <c r="AQL27" s="664"/>
      <c r="AQM27" s="665" t="str">
        <f>IF(AQP27="×",TIME(0,0,0),IF(AQZ4="非常勤",APO27,AQA27))</f>
        <v>　</v>
      </c>
      <c r="AQN27" s="666"/>
      <c r="AQO27" s="667"/>
      <c r="AQP27" s="265"/>
      <c r="AQQ27" s="665" t="str">
        <f>IF(AQT27="×",TIME(0,0,0),IF(AQZ4="非常勤",APR27,AQD27))</f>
        <v>　</v>
      </c>
      <c r="AQR27" s="666"/>
      <c r="AQS27" s="667"/>
      <c r="AQT27" s="265"/>
      <c r="AQU27" s="665" t="str">
        <f>IF(AQX27="×",TIME(0,0,0),IF(AQZ4="非常勤",APU27,AQG27))</f>
        <v>　</v>
      </c>
      <c r="AQV27" s="666"/>
      <c r="AQW27" s="667"/>
      <c r="AQX27" s="265"/>
      <c r="AQY27" s="665" t="str">
        <f>IF(ARB27="×",TIME(0,0,0),IF(AQZ4="非常勤",APX27,AQJ27))</f>
        <v>　</v>
      </c>
      <c r="AQZ27" s="666"/>
      <c r="ARA27" s="667"/>
      <c r="ARB27" s="265"/>
      <c r="ARC27" s="720"/>
      <c r="ARD27" s="720"/>
      <c r="ARE27" s="668"/>
      <c r="ARF27" s="670"/>
      <c r="ARG27" s="669"/>
      <c r="ARH27" s="671"/>
      <c r="ARI27" s="672"/>
      <c r="ARJ27" s="672"/>
      <c r="ARK27" s="673"/>
      <c r="ARL27" s="263">
        <f>$A$27</f>
        <v>13</v>
      </c>
      <c r="ARM27" s="264" t="str">
        <f>$B$27</f>
        <v>火</v>
      </c>
      <c r="ARN27" s="660"/>
      <c r="ARO27" s="661"/>
      <c r="ARP27" s="660"/>
      <c r="ARQ27" s="661"/>
      <c r="ARR27" s="662" t="str">
        <f>IFERROR(IF(OR(ARM27="日",ARM27="祝",ARM27=0,ARN27=""),"　",MAX(IF(AND(ARN27&lt;=ARR14,ARP27&gt;ARS14),ARS14-ARR14,IF(AND(ARN27&gt;ARR14,ARP27&lt;=ARS14),ARP27-ARN27,IF(AND(ARN27&lt;=ARR14,ARP27&lt;=ARS14),ARP27-ARR14,IF(AND(ARN27&gt;ARR14,ARP27&gt;ARS14),ARS14-ARN27,0)))),0)),0)</f>
        <v>　</v>
      </c>
      <c r="ARS27" s="663"/>
      <c r="ART27" s="664"/>
      <c r="ARU27" s="662" t="str">
        <f>IFERROR(IF(OR(ARM27="日",ARM27="祝",ARM27=0,ARN27=""),"　",MAX(IF(AND(ARN27&gt;ARX14,ARP27&gt;ARV14),0,IF(AND(ARN27&lt;=ARX14,ARN27&gt;ARU14,ARP27&gt;ARV14),ARX14-ARN27,IF(AND(ARN27&lt;=ARX14,ARN27&lt;=ARU14,ARP27&gt;ARV14),ARX14-ARU14,IF(AND(ARN27&gt;ARU14,ARP27&lt;=ARV14),ARP27-ARN27,IF(AND(ARN27&lt;=ARU14,ARP27&lt;=ARV14),ARP27-ARU14,0))))),0)),0)</f>
        <v>　</v>
      </c>
      <c r="ARV27" s="663"/>
      <c r="ARW27" s="664"/>
      <c r="ARX27" s="662" t="str">
        <f>IFERROR(IF(OR(ARM27="日",ARM27="祝",ARM27=0,ARN27=""),"　",MAX(IF(AND(ARN27&lt;=ARX14,ARP27&gt;ARY14),ARY14-ARX14,IF(ARP27&lt;=ARY14,0,IF(AND(ARN27&gt;ARX14,ARP27&gt;ARY14),ARY14-ARN27,0))),0)),0)</f>
        <v>　</v>
      </c>
      <c r="ARY27" s="663"/>
      <c r="ARZ27" s="664"/>
      <c r="ASA27" s="662" t="str">
        <f>IFERROR(IF(OR(ARM27="日",ARM27="祝",ARM27=0,ARN27=""),"　",MAX(IF(ARN27&gt;ASA14,ARP27-ARN27,IF(ARN27&lt;=ASA14,ARP27-ASA14,0)),0)),0)</f>
        <v>　</v>
      </c>
      <c r="ASB27" s="663"/>
      <c r="ASC27" s="664"/>
      <c r="ASD27" s="662" t="str">
        <f>IFERROR(IF(OR(ARM27="日",ARM27="祝",ARM27=0,ARN27=""),"　",MAX(IF(AND(ARN27&lt;=ASD14,ARP27&gt;ASE14),ASE14-ASD14,IF(AND(ARN27&gt;ASD14,ARP27&lt;=ASE14),ARP27-ARN27,IF(AND(ARN27&lt;=ASD14,ARP27&lt;=ASE14),ARP27-ASD14,IF(AND(ARN27&gt;ASD14,ARP27&gt;ASE14),ASE14-ARN27,0)))),0)),0)</f>
        <v>　</v>
      </c>
      <c r="ASE27" s="663"/>
      <c r="ASF27" s="664"/>
      <c r="ASG27" s="662" t="str">
        <f>IFERROR(IF(OR(ARM27="日",ARM27="祝",ARM27=0,ARN27=""),"　",MAX(IF(AND(ARN27&gt;ASJ14,ARP27&gt;ASH14),0,IF(AND(ARN27&lt;=ASJ14,ARN27&gt;ASG14,ARP27&gt;ASH14),ASJ14-ARN27,IF(AND(ARN27&lt;=ASJ14,ARN27&lt;=ASG14,ARP27&gt;ASH14),ASJ14-ASG14,IF(AND(ARN27&gt;ASG14,ARP27&lt;=ASH14),ARP27-ARN27,IF(AND(ARN27&lt;=ASG14,ARP27&lt;=ASH14),ARP27-ASG14,0))))),0)),0)</f>
        <v>　</v>
      </c>
      <c r="ASH27" s="663"/>
      <c r="ASI27" s="664"/>
      <c r="ASJ27" s="662" t="str">
        <f>IFERROR(IF(OR(ARM27="日",ARM27="祝",ARM27=0,ARN27=""),"　",MAX(IF(AND(ARN27&lt;=ASJ14,ARP27&gt;ASK14),ASK14-ASJ14,IF(ARP27&lt;=ASK14,0,IF(AND(ARN27&gt;ASJ14,ARP27&gt;ASK14),ASK14-ARN27,0))),0)),0)</f>
        <v>　</v>
      </c>
      <c r="ASK27" s="663"/>
      <c r="ASL27" s="664"/>
      <c r="ASM27" s="662" t="str">
        <f t="shared" si="21"/>
        <v>　</v>
      </c>
      <c r="ASN27" s="663"/>
      <c r="ASO27" s="664"/>
      <c r="ASP27" s="665" t="str">
        <f>IF(ASS27="×",TIME(0,0,0),IF(ATC4="非常勤",ARR27,ASD27))</f>
        <v>　</v>
      </c>
      <c r="ASQ27" s="666"/>
      <c r="ASR27" s="667"/>
      <c r="ASS27" s="265"/>
      <c r="AST27" s="665" t="str">
        <f>IF(ASW27="×",TIME(0,0,0),IF(ATC4="非常勤",ARU27,ASG27))</f>
        <v>　</v>
      </c>
      <c r="ASU27" s="666"/>
      <c r="ASV27" s="667"/>
      <c r="ASW27" s="265"/>
      <c r="ASX27" s="665" t="str">
        <f>IF(ATA27="×",TIME(0,0,0),IF(ATC4="非常勤",ARX27,ASJ27))</f>
        <v>　</v>
      </c>
      <c r="ASY27" s="666"/>
      <c r="ASZ27" s="667"/>
      <c r="ATA27" s="265"/>
      <c r="ATB27" s="665" t="str">
        <f>IF(ATE27="×",TIME(0,0,0),IF(ATC4="非常勤",ASA27,ASM27))</f>
        <v>　</v>
      </c>
      <c r="ATC27" s="666"/>
      <c r="ATD27" s="667"/>
      <c r="ATE27" s="265"/>
      <c r="ATF27" s="720"/>
      <c r="ATG27" s="720"/>
      <c r="ATH27" s="668"/>
      <c r="ATI27" s="670"/>
      <c r="ATJ27" s="669"/>
      <c r="ATK27" s="671"/>
      <c r="ATL27" s="672"/>
      <c r="ATM27" s="672"/>
      <c r="ATN27" s="673"/>
      <c r="ATO27" s="263">
        <f>$A$27</f>
        <v>13</v>
      </c>
      <c r="ATP27" s="264" t="str">
        <f>$B$27</f>
        <v>火</v>
      </c>
      <c r="ATQ27" s="660"/>
      <c r="ATR27" s="661"/>
      <c r="ATS27" s="660"/>
      <c r="ATT27" s="661"/>
      <c r="ATU27" s="662" t="str">
        <f>IFERROR(IF(OR(ATP27="日",ATP27="祝",ATP27=0,ATQ27=""),"　",MAX(IF(AND(ATQ27&lt;=ATU14,ATS27&gt;ATV14),ATV14-ATU14,IF(AND(ATQ27&gt;ATU14,ATS27&lt;=ATV14),ATS27-ATQ27,IF(AND(ATQ27&lt;=ATU14,ATS27&lt;=ATV14),ATS27-ATU14,IF(AND(ATQ27&gt;ATU14,ATS27&gt;ATV14),ATV14-ATQ27,0)))),0)),0)</f>
        <v>　</v>
      </c>
      <c r="ATV27" s="663"/>
      <c r="ATW27" s="664"/>
      <c r="ATX27" s="662" t="str">
        <f>IFERROR(IF(OR(ATP27="日",ATP27="祝",ATP27=0,ATQ27=""),"　",MAX(IF(AND(ATQ27&gt;AUA14,ATS27&gt;ATY14),0,IF(AND(ATQ27&lt;=AUA14,ATQ27&gt;ATX14,ATS27&gt;ATY14),AUA14-ATQ27,IF(AND(ATQ27&lt;=AUA14,ATQ27&lt;=ATX14,ATS27&gt;ATY14),AUA14-ATX14,IF(AND(ATQ27&gt;ATX14,ATS27&lt;=ATY14),ATS27-ATQ27,IF(AND(ATQ27&lt;=ATX14,ATS27&lt;=ATY14),ATS27-ATX14,0))))),0)),0)</f>
        <v>　</v>
      </c>
      <c r="ATY27" s="663"/>
      <c r="ATZ27" s="664"/>
      <c r="AUA27" s="662" t="str">
        <f>IFERROR(IF(OR(ATP27="日",ATP27="祝",ATP27=0,ATQ27=""),"　",MAX(IF(AND(ATQ27&lt;=AUA14,ATS27&gt;AUB14),AUB14-AUA14,IF(ATS27&lt;=AUB14,0,IF(AND(ATQ27&gt;AUA14,ATS27&gt;AUB14),AUB14-ATQ27,0))),0)),0)</f>
        <v>　</v>
      </c>
      <c r="AUB27" s="663"/>
      <c r="AUC27" s="664"/>
      <c r="AUD27" s="662" t="str">
        <f>IFERROR(IF(OR(ATP27="日",ATP27="祝",ATP27=0,ATQ27=""),"　",MAX(IF(ATQ27&gt;AUD14,ATS27-ATQ27,IF(ATQ27&lt;=AUD14,ATS27-AUD14,0)),0)),0)</f>
        <v>　</v>
      </c>
      <c r="AUE27" s="663"/>
      <c r="AUF27" s="664"/>
      <c r="AUG27" s="662" t="str">
        <f>IFERROR(IF(OR(ATP27="日",ATP27="祝",ATP27=0,ATQ27=""),"　",MAX(IF(AND(ATQ27&lt;=AUG14,ATS27&gt;AUH14),AUH14-AUG14,IF(AND(ATQ27&gt;AUG14,ATS27&lt;=AUH14),ATS27-ATQ27,IF(AND(ATQ27&lt;=AUG14,ATS27&lt;=AUH14),ATS27-AUG14,IF(AND(ATQ27&gt;AUG14,ATS27&gt;AUH14),AUH14-ATQ27,0)))),0)),0)</f>
        <v>　</v>
      </c>
      <c r="AUH27" s="663"/>
      <c r="AUI27" s="664"/>
      <c r="AUJ27" s="662" t="str">
        <f>IFERROR(IF(OR(ATP27="日",ATP27="祝",ATP27=0,ATQ27=""),"　",MAX(IF(AND(ATQ27&gt;AUM14,ATS27&gt;AUK14),0,IF(AND(ATQ27&lt;=AUM14,ATQ27&gt;AUJ14,ATS27&gt;AUK14),AUM14-ATQ27,IF(AND(ATQ27&lt;=AUM14,ATQ27&lt;=AUJ14,ATS27&gt;AUK14),AUM14-AUJ14,IF(AND(ATQ27&gt;AUJ14,ATS27&lt;=AUK14),ATS27-ATQ27,IF(AND(ATQ27&lt;=AUJ14,ATS27&lt;=AUK14),ATS27-AUJ14,0))))),0)),0)</f>
        <v>　</v>
      </c>
      <c r="AUK27" s="663"/>
      <c r="AUL27" s="664"/>
      <c r="AUM27" s="662" t="str">
        <f>IFERROR(IF(OR(ATP27="日",ATP27="祝",ATP27=0,ATQ27=""),"　",MAX(IF(AND(ATQ27&lt;=AUM14,ATS27&gt;AUN14),AUN14-AUM14,IF(ATS27&lt;=AUN14,0,IF(AND(ATQ27&gt;AUM14,ATS27&gt;AUN14),AUN14-ATQ27,0))),0)),0)</f>
        <v>　</v>
      </c>
      <c r="AUN27" s="663"/>
      <c r="AUO27" s="664"/>
      <c r="AUP27" s="662" t="str">
        <f t="shared" si="22"/>
        <v>　</v>
      </c>
      <c r="AUQ27" s="663"/>
      <c r="AUR27" s="664"/>
      <c r="AUS27" s="665" t="str">
        <f>IF(AUV27="×",TIME(0,0,0),IF(AVF4="非常勤",ATU27,AUG27))</f>
        <v>　</v>
      </c>
      <c r="AUT27" s="666"/>
      <c r="AUU27" s="667"/>
      <c r="AUV27" s="265"/>
      <c r="AUW27" s="665" t="str">
        <f>IF(AUZ27="×",TIME(0,0,0),IF(AVF4="非常勤",ATX27,AUJ27))</f>
        <v>　</v>
      </c>
      <c r="AUX27" s="666"/>
      <c r="AUY27" s="667"/>
      <c r="AUZ27" s="265"/>
      <c r="AVA27" s="665" t="str">
        <f>IF(AVD27="×",TIME(0,0,0),IF(AVF4="非常勤",AUA27,AUM27))</f>
        <v>　</v>
      </c>
      <c r="AVB27" s="666"/>
      <c r="AVC27" s="667"/>
      <c r="AVD27" s="265"/>
      <c r="AVE27" s="665" t="str">
        <f>IF(AVH27="×",TIME(0,0,0),IF(AVF4="非常勤",AUD27,AUP27))</f>
        <v>　</v>
      </c>
      <c r="AVF27" s="666"/>
      <c r="AVG27" s="667"/>
      <c r="AVH27" s="265"/>
      <c r="AVI27" s="668"/>
      <c r="AVJ27" s="669"/>
      <c r="AVK27" s="668"/>
      <c r="AVL27" s="670"/>
      <c r="AVM27" s="669"/>
      <c r="AVN27" s="671"/>
      <c r="AVO27" s="672"/>
      <c r="AVP27" s="672"/>
      <c r="AVQ27" s="673"/>
      <c r="AVR27" s="263">
        <f>$A$27</f>
        <v>13</v>
      </c>
      <c r="AVS27" s="264" t="str">
        <f>$B$27</f>
        <v>火</v>
      </c>
      <c r="AVT27" s="660"/>
      <c r="AVU27" s="661"/>
      <c r="AVV27" s="660"/>
      <c r="AVW27" s="661"/>
      <c r="AVX27" s="662" t="str">
        <f>IFERROR(IF(OR(AVS27="日",AVS27="祝",AVS27=0,AVT27=""),"　",MAX(IF(AND(AVT27&lt;=AVX14,AVV27&gt;AVY14),AVY14-AVX14,IF(AND(AVT27&gt;AVX14,AVV27&lt;=AVY14),AVV27-AVT27,IF(AND(AVT27&lt;=AVX14,AVV27&lt;=AVY14),AVV27-AVX14,IF(AND(AVT27&gt;AVX14,AVV27&gt;AVY14),AVY14-AVT27,0)))),0)),0)</f>
        <v>　</v>
      </c>
      <c r="AVY27" s="663"/>
      <c r="AVZ27" s="664"/>
      <c r="AWA27" s="662" t="str">
        <f>IFERROR(IF(OR(AVS27="日",AVS27="祝",AVS27=0,AVT27=""),"　",MAX(IF(AND(AVT27&gt;AWD14,AVV27&gt;AWB14),0,IF(AND(AVT27&lt;=AWD14,AVT27&gt;AWA14,AVV27&gt;AWB14),AWD14-AVT27,IF(AND(AVT27&lt;=AWD14,AVT27&lt;=AWA14,AVV27&gt;AWB14),AWD14-AWA14,IF(AND(AVT27&gt;AWA14,AVV27&lt;=AWB14),AVV27-AVT27,IF(AND(AVT27&lt;=AWA14,AVV27&lt;=AWB14),AVV27-AWA14,0))))),0)),0)</f>
        <v>　</v>
      </c>
      <c r="AWB27" s="663"/>
      <c r="AWC27" s="664"/>
      <c r="AWD27" s="662" t="str">
        <f>IFERROR(IF(OR(AVS27="日",AVS27="祝",AVS27=0,AVT27=""),"　",MAX(IF(AND(AVT27&lt;=AWD14,AVV27&gt;AWE14),AWE14-AWD14,IF(AVV27&lt;=AWE14,0,IF(AND(AVT27&gt;AWD14,AVV27&gt;AWE14),AWE14-AVT27,0))),0)),0)</f>
        <v>　</v>
      </c>
      <c r="AWE27" s="663"/>
      <c r="AWF27" s="664"/>
      <c r="AWG27" s="662" t="str">
        <f>IFERROR(IF(OR(AVS27="日",AVS27="祝",AVS27=0,AVT27=""),"　",MAX(IF(AVT27&gt;AWG14,AVV27-AVT27,IF(AVT27&lt;=AWG14,AVV27-AWG14,0)),0)),0)</f>
        <v>　</v>
      </c>
      <c r="AWH27" s="663"/>
      <c r="AWI27" s="664"/>
      <c r="AWJ27" s="662" t="str">
        <f>IFERROR(IF(OR(AVS27="日",AVS27="祝",AVS27=0,AVT27=""),"　",MAX(IF(AND(AVT27&lt;=AWJ14,AVV27&gt;AWK14),AWK14-AWJ14,IF(AND(AVT27&gt;AWJ14,AVV27&lt;=AWK14),AVV27-AVT27,IF(AND(AVT27&lt;=AWJ14,AVV27&lt;=AWK14),AVV27-AWJ14,IF(AND(AVT27&gt;AWJ14,AVV27&gt;AWK14),AWK14-AVT27,0)))),0)),0)</f>
        <v>　</v>
      </c>
      <c r="AWK27" s="663"/>
      <c r="AWL27" s="664"/>
      <c r="AWM27" s="662" t="str">
        <f>IFERROR(IF(OR(AVS27="日",AVS27="祝",AVS27=0,AVT27=""),"　",MAX(IF(AND(AVT27&gt;AWP14,AVV27&gt;AWN14),0,IF(AND(AVT27&lt;=AWP14,AVT27&gt;AWM14,AVV27&gt;AWN14),AWP14-AVT27,IF(AND(AVT27&lt;=AWP14,AVT27&lt;=AWM14,AVV27&gt;AWN14),AWP14-AWM14,IF(AND(AVT27&gt;AWM14,AVV27&lt;=AWN14),AVV27-AVT27,IF(AND(AVT27&lt;=AWM14,AVV27&lt;=AWN14),AVV27-AWM14,0))))),0)),0)</f>
        <v>　</v>
      </c>
      <c r="AWN27" s="663"/>
      <c r="AWO27" s="664"/>
      <c r="AWP27" s="662" t="str">
        <f>IFERROR(IF(OR(AVS27="日",AVS27="祝",AVS27=0,AVT27=""),"　",MAX(IF(AND(AVT27&lt;=AWP14,AVV27&gt;AWQ14),AWQ14-AWP14,IF(AVV27&lt;=AWQ14,0,IF(AND(AVT27&gt;AWP14,AVV27&gt;AWQ14),AWQ14-AVT27,0))),0)),0)</f>
        <v>　</v>
      </c>
      <c r="AWQ27" s="663"/>
      <c r="AWR27" s="664"/>
      <c r="AWS27" s="662" t="str">
        <f t="shared" si="23"/>
        <v>　</v>
      </c>
      <c r="AWT27" s="663"/>
      <c r="AWU27" s="664"/>
      <c r="AWV27" s="665" t="str">
        <f>IF(AWY27="×",TIME(0,0,0),IF(AXI4="非常勤",AVX27,AWJ27))</f>
        <v>　</v>
      </c>
      <c r="AWW27" s="666"/>
      <c r="AWX27" s="667"/>
      <c r="AWY27" s="265"/>
      <c r="AWZ27" s="665" t="str">
        <f>IF(AXC27="×",TIME(0,0,0),IF(AXI4="非常勤",AWA27,AWM27))</f>
        <v>　</v>
      </c>
      <c r="AXA27" s="666"/>
      <c r="AXB27" s="667"/>
      <c r="AXC27" s="265"/>
      <c r="AXD27" s="665" t="str">
        <f>IF(AXG27="×",TIME(0,0,0),IF(AXI4="非常勤",AWD27,AWP27))</f>
        <v>　</v>
      </c>
      <c r="AXE27" s="666"/>
      <c r="AXF27" s="667"/>
      <c r="AXG27" s="265"/>
      <c r="AXH27" s="665" t="str">
        <f>IF(AXK27="×",TIME(0,0,0),IF(AXI4="非常勤",AWG27,AWS27))</f>
        <v>　</v>
      </c>
      <c r="AXI27" s="666"/>
      <c r="AXJ27" s="667"/>
      <c r="AXK27" s="265"/>
      <c r="AXL27" s="668"/>
      <c r="AXM27" s="669"/>
      <c r="AXN27" s="668"/>
      <c r="AXO27" s="670"/>
      <c r="AXP27" s="669"/>
      <c r="AXQ27" s="671"/>
      <c r="AXR27" s="672"/>
      <c r="AXS27" s="672"/>
      <c r="AXT27" s="673"/>
      <c r="AXU27" s="263">
        <f>$A$27</f>
        <v>13</v>
      </c>
      <c r="AXV27" s="264" t="str">
        <f>$B$27</f>
        <v>火</v>
      </c>
      <c r="AXW27" s="660"/>
      <c r="AXX27" s="661"/>
      <c r="AXY27" s="660"/>
      <c r="AXZ27" s="661"/>
      <c r="AYA27" s="662" t="str">
        <f>IFERROR(IF(OR(AXV27="日",AXV27="祝",AXV27=0,AXW27=""),"　",MAX(IF(AND(AXW27&lt;=AYA14,AXY27&gt;AYB14),AYB14-AYA14,IF(AND(AXW27&gt;AYA14,AXY27&lt;=AYB14),AXY27-AXW27,IF(AND(AXW27&lt;=AYA14,AXY27&lt;=AYB14),AXY27-AYA14,IF(AND(AXW27&gt;AYA14,AXY27&gt;AYB14),AYB14-AXW27,0)))),0)),0)</f>
        <v>　</v>
      </c>
      <c r="AYB27" s="663"/>
      <c r="AYC27" s="664"/>
      <c r="AYD27" s="662" t="str">
        <f>IFERROR(IF(OR(AXV27="日",AXV27="祝",AXV27=0,AXW27=""),"　",MAX(IF(AND(AXW27&gt;AYG14,AXY27&gt;AYE14),0,IF(AND(AXW27&lt;=AYG14,AXW27&gt;AYD14,AXY27&gt;AYE14),AYG14-AXW27,IF(AND(AXW27&lt;=AYG14,AXW27&lt;=AYD14,AXY27&gt;AYE14),AYG14-AYD14,IF(AND(AXW27&gt;AYD14,AXY27&lt;=AYE14),AXY27-AXW27,IF(AND(AXW27&lt;=AYD14,AXY27&lt;=AYE14),AXY27-AYD14,0))))),0)),0)</f>
        <v>　</v>
      </c>
      <c r="AYE27" s="663"/>
      <c r="AYF27" s="664"/>
      <c r="AYG27" s="662" t="str">
        <f>IFERROR(IF(OR(AXV27="日",AXV27="祝",AXV27=0,AXW27=""),"　",MAX(IF(AND(AXW27&lt;=AYG14,AXY27&gt;AYH14),AYH14-AYG14,IF(AXY27&lt;=AYH14,0,IF(AND(AXW27&gt;AYG14,AXY27&gt;AYH14),AYH14-AXW27,0))),0)),0)</f>
        <v>　</v>
      </c>
      <c r="AYH27" s="663"/>
      <c r="AYI27" s="664"/>
      <c r="AYJ27" s="662" t="str">
        <f>IFERROR(IF(OR(AXV27="日",AXV27="祝",AXV27=0,AXW27=""),"　",MAX(IF(AXW27&gt;AYJ14,AXY27-AXW27,IF(AXW27&lt;=AYJ14,AXY27-AYJ14,0)),0)),0)</f>
        <v>　</v>
      </c>
      <c r="AYK27" s="663"/>
      <c r="AYL27" s="664"/>
      <c r="AYM27" s="662" t="str">
        <f>IFERROR(IF(OR(AXV27="日",AXV27="祝",AXV27=0,AXW27=""),"　",MAX(IF(AND(AXW27&lt;=AYM14,AXY27&gt;AYN14),AYN14-AYM14,IF(AND(AXW27&gt;AYM14,AXY27&lt;=AYN14),AXY27-AXW27,IF(AND(AXW27&lt;=AYM14,AXY27&lt;=AYN14),AXY27-AYM14,IF(AND(AXW27&gt;AYM14,AXY27&gt;AYN14),AYN14-AXW27,0)))),0)),0)</f>
        <v>　</v>
      </c>
      <c r="AYN27" s="663"/>
      <c r="AYO27" s="664"/>
      <c r="AYP27" s="662" t="str">
        <f>IFERROR(IF(OR(AXV27="日",AXV27="祝",AXV27=0,AXW27=""),"　",MAX(IF(AND(AXW27&gt;AYS14,AXY27&gt;AYQ14),0,IF(AND(AXW27&lt;=AYS14,AXW27&gt;AYP14,AXY27&gt;AYQ14),AYS14-AXW27,IF(AND(AXW27&lt;=AYS14,AXW27&lt;=AYP14,AXY27&gt;AYQ14),AYS14-AYP14,IF(AND(AXW27&gt;AYP14,AXY27&lt;=AYQ14),AXY27-AXW27,IF(AND(AXW27&lt;=AYP14,AXY27&lt;=AYQ14),AXY27-AYP14,0))))),0)),0)</f>
        <v>　</v>
      </c>
      <c r="AYQ27" s="663"/>
      <c r="AYR27" s="664"/>
      <c r="AYS27" s="662" t="str">
        <f>IFERROR(IF(OR(AXV27="日",AXV27="祝",AXV27=0,AXW27=""),"　",MAX(IF(AND(AXW27&lt;=AYS14,AXY27&gt;AYT14),AYT14-AYS14,IF(AXY27&lt;=AYT14,0,IF(AND(AXW27&gt;AYS14,AXY27&gt;AYT14),AYT14-AXW27,0))),0)),0)</f>
        <v>　</v>
      </c>
      <c r="AYT27" s="663"/>
      <c r="AYU27" s="664"/>
      <c r="AYV27" s="662" t="str">
        <f t="shared" si="24"/>
        <v>　</v>
      </c>
      <c r="AYW27" s="663"/>
      <c r="AYX27" s="664"/>
      <c r="AYY27" s="665" t="str">
        <f>IF(AZB27="×",TIME(0,0,0),IF(AZL4="非常勤",AYA27,AYM27))</f>
        <v>　</v>
      </c>
      <c r="AYZ27" s="666"/>
      <c r="AZA27" s="667"/>
      <c r="AZB27" s="265"/>
      <c r="AZC27" s="665" t="str">
        <f>IF(AZF27="×",TIME(0,0,0),IF(AZL4="非常勤",AYD27,AYP27))</f>
        <v>　</v>
      </c>
      <c r="AZD27" s="666"/>
      <c r="AZE27" s="667"/>
      <c r="AZF27" s="265"/>
      <c r="AZG27" s="665" t="str">
        <f>IF(AZJ27="×",TIME(0,0,0),IF(AZL4="非常勤",AYG27,AYS27))</f>
        <v>　</v>
      </c>
      <c r="AZH27" s="666"/>
      <c r="AZI27" s="667"/>
      <c r="AZJ27" s="265"/>
      <c r="AZK27" s="665" t="str">
        <f>IF(AZN27="×",TIME(0,0,0),IF(AZL4="非常勤",AYJ27,AYV27))</f>
        <v>　</v>
      </c>
      <c r="AZL27" s="666"/>
      <c r="AZM27" s="667"/>
      <c r="AZN27" s="265"/>
      <c r="AZO27" s="668"/>
      <c r="AZP27" s="669"/>
      <c r="AZQ27" s="668"/>
      <c r="AZR27" s="670"/>
      <c r="AZS27" s="669"/>
      <c r="AZT27" s="671"/>
      <c r="AZU27" s="672"/>
      <c r="AZV27" s="672"/>
      <c r="AZW27" s="673"/>
      <c r="AZX27" s="263">
        <f>$A$27</f>
        <v>13</v>
      </c>
      <c r="AZY27" s="264" t="str">
        <f>$B$27</f>
        <v>火</v>
      </c>
      <c r="AZZ27" s="660"/>
      <c r="BAA27" s="661"/>
      <c r="BAB27" s="660"/>
      <c r="BAC27" s="661"/>
      <c r="BAD27" s="662" t="str">
        <f>IFERROR(IF(OR(AZY27="日",AZY27="祝",AZY27=0,AZZ27=""),"　",MAX(IF(AND(AZZ27&lt;=BAD14,BAB27&gt;BAE14),BAE14-BAD14,IF(AND(AZZ27&gt;BAD14,BAB27&lt;=BAE14),BAB27-AZZ27,IF(AND(AZZ27&lt;=BAD14,BAB27&lt;=BAE14),BAB27-BAD14,IF(AND(AZZ27&gt;BAD14,BAB27&gt;BAE14),BAE14-AZZ27,0)))),0)),0)</f>
        <v>　</v>
      </c>
      <c r="BAE27" s="663"/>
      <c r="BAF27" s="664"/>
      <c r="BAG27" s="662" t="str">
        <f>IFERROR(IF(OR(AZY27="日",AZY27="祝",AZY27=0,AZZ27=""),"　",MAX(IF(AND(AZZ27&gt;BAJ14,BAB27&gt;BAH14),0,IF(AND(AZZ27&lt;=BAJ14,AZZ27&gt;BAG14,BAB27&gt;BAH14),BAJ14-AZZ27,IF(AND(AZZ27&lt;=BAJ14,AZZ27&lt;=BAG14,BAB27&gt;BAH14),BAJ14-BAG14,IF(AND(AZZ27&gt;BAG14,BAB27&lt;=BAH14),BAB27-AZZ27,IF(AND(AZZ27&lt;=BAG14,BAB27&lt;=BAH14),BAB27-BAG14,0))))),0)),0)</f>
        <v>　</v>
      </c>
      <c r="BAH27" s="663"/>
      <c r="BAI27" s="664"/>
      <c r="BAJ27" s="662" t="str">
        <f>IFERROR(IF(OR(AZY27="日",AZY27="祝",AZY27=0,AZZ27=""),"　",MAX(IF(AND(AZZ27&lt;=BAJ14,BAB27&gt;BAK14),BAK14-BAJ14,IF(BAB27&lt;=BAK14,0,IF(AND(AZZ27&gt;BAJ14,BAB27&gt;BAK14),BAK14-AZZ27,0))),0)),0)</f>
        <v>　</v>
      </c>
      <c r="BAK27" s="663"/>
      <c r="BAL27" s="664"/>
      <c r="BAM27" s="662" t="str">
        <f>IFERROR(IF(OR(AZY27="日",AZY27="祝",AZY27=0,AZZ27=""),"　",MAX(IF(AZZ27&gt;BAM14,BAB27-AZZ27,IF(AZZ27&lt;=BAM14,BAB27-BAM14,0)),0)),0)</f>
        <v>　</v>
      </c>
      <c r="BAN27" s="663"/>
      <c r="BAO27" s="664"/>
      <c r="BAP27" s="662" t="str">
        <f>IFERROR(IF(OR(AZY27="日",AZY27="祝",AZY27=0,AZZ27=""),"　",MAX(IF(AND(AZZ27&lt;=BAP14,BAB27&gt;BAQ14),BAQ14-BAP14,IF(AND(AZZ27&gt;BAP14,BAB27&lt;=BAQ14),BAB27-AZZ27,IF(AND(AZZ27&lt;=BAP14,BAB27&lt;=BAQ14),BAB27-BAP14,IF(AND(AZZ27&gt;BAP14,BAB27&gt;BAQ14),BAQ14-AZZ27,0)))),0)),0)</f>
        <v>　</v>
      </c>
      <c r="BAQ27" s="663"/>
      <c r="BAR27" s="664"/>
      <c r="BAS27" s="662" t="str">
        <f>IFERROR(IF(OR(AZY27="日",AZY27="祝",AZY27=0,AZZ27=""),"　",MAX(IF(AND(AZZ27&gt;BAV14,BAB27&gt;BAT14),0,IF(AND(AZZ27&lt;=BAV14,AZZ27&gt;BAS14,BAB27&gt;BAT14),BAV14-AZZ27,IF(AND(AZZ27&lt;=BAV14,AZZ27&lt;=BAS14,BAB27&gt;BAT14),BAV14-BAS14,IF(AND(AZZ27&gt;BAS14,BAB27&lt;=BAT14),BAB27-AZZ27,IF(AND(AZZ27&lt;=BAS14,BAB27&lt;=BAT14),BAB27-BAS14,0))))),0)),0)</f>
        <v>　</v>
      </c>
      <c r="BAT27" s="663"/>
      <c r="BAU27" s="664"/>
      <c r="BAV27" s="662" t="str">
        <f>IFERROR(IF(OR(AZY27="日",AZY27="祝",AZY27=0,AZZ27=""),"　",MAX(IF(AND(AZZ27&lt;=BAV14,BAB27&gt;BAW14),BAW14-BAV14,IF(BAB27&lt;=BAW14,0,IF(AND(AZZ27&gt;BAV14,BAB27&gt;BAW14),BAW14-AZZ27,0))),0)),0)</f>
        <v>　</v>
      </c>
      <c r="BAW27" s="663"/>
      <c r="BAX27" s="664"/>
      <c r="BAY27" s="662" t="str">
        <f t="shared" si="25"/>
        <v>　</v>
      </c>
      <c r="BAZ27" s="663"/>
      <c r="BBA27" s="664"/>
      <c r="BBB27" s="665" t="str">
        <f>IF(BBE27="×",TIME(0,0,0),IF(BBO4="非常勤",BAD27,BAP27))</f>
        <v>　</v>
      </c>
      <c r="BBC27" s="666"/>
      <c r="BBD27" s="667"/>
      <c r="BBE27" s="265"/>
      <c r="BBF27" s="665" t="str">
        <f>IF(BBI27="×",TIME(0,0,0),IF(BBO4="非常勤",BAG27,BAS27))</f>
        <v>　</v>
      </c>
      <c r="BBG27" s="666"/>
      <c r="BBH27" s="667"/>
      <c r="BBI27" s="265"/>
      <c r="BBJ27" s="665" t="str">
        <f>IF(BBM27="×",TIME(0,0,0),IF(BBO4="非常勤",BAJ27,BAV27))</f>
        <v>　</v>
      </c>
      <c r="BBK27" s="666"/>
      <c r="BBL27" s="667"/>
      <c r="BBM27" s="265"/>
      <c r="BBN27" s="665" t="str">
        <f>IF(BBQ27="×",TIME(0,0,0),IF(BBO4="非常勤",BAM27,BAY27))</f>
        <v>　</v>
      </c>
      <c r="BBO27" s="666"/>
      <c r="BBP27" s="667"/>
      <c r="BBQ27" s="265"/>
      <c r="BBR27" s="668"/>
      <c r="BBS27" s="669"/>
      <c r="BBT27" s="668"/>
      <c r="BBU27" s="670"/>
      <c r="BBV27" s="669"/>
      <c r="BBW27" s="671"/>
      <c r="BBX27" s="672"/>
      <c r="BBY27" s="672"/>
      <c r="BBZ27" s="673"/>
      <c r="BCA27" s="263">
        <f>$A$27</f>
        <v>13</v>
      </c>
      <c r="BCB27" s="264" t="str">
        <f>$B$27</f>
        <v>火</v>
      </c>
      <c r="BCC27" s="660"/>
      <c r="BCD27" s="661"/>
      <c r="BCE27" s="660"/>
      <c r="BCF27" s="661"/>
      <c r="BCG27" s="662" t="str">
        <f>IFERROR(IF(OR(BCB27="日",BCB27="祝",BCB27=0,BCC27=""),"　",MAX(IF(AND(BCC27&lt;=BCG14,BCE27&gt;BCH14),BCH14-BCG14,IF(AND(BCC27&gt;BCG14,BCE27&lt;=BCH14),BCE27-BCC27,IF(AND(BCC27&lt;=BCG14,BCE27&lt;=BCH14),BCE27-BCG14,IF(AND(BCC27&gt;BCG14,BCE27&gt;BCH14),BCH14-BCC27,0)))),0)),0)</f>
        <v>　</v>
      </c>
      <c r="BCH27" s="663"/>
      <c r="BCI27" s="664"/>
      <c r="BCJ27" s="662" t="str">
        <f>IFERROR(IF(OR(BCB27="日",BCB27="祝",BCB27=0,BCC27=""),"　",MAX(IF(AND(BCC27&gt;BCM14,BCE27&gt;BCK14),0,IF(AND(BCC27&lt;=BCM14,BCC27&gt;BCJ14,BCE27&gt;BCK14),BCM14-BCC27,IF(AND(BCC27&lt;=BCM14,BCC27&lt;=BCJ14,BCE27&gt;BCK14),BCM14-BCJ14,IF(AND(BCC27&gt;BCJ14,BCE27&lt;=BCK14),BCE27-BCC27,IF(AND(BCC27&lt;=BCJ14,BCE27&lt;=BCK14),BCE27-BCJ14,0))))),0)),0)</f>
        <v>　</v>
      </c>
      <c r="BCK27" s="663"/>
      <c r="BCL27" s="664"/>
      <c r="BCM27" s="662" t="str">
        <f>IFERROR(IF(OR(BCB27="日",BCB27="祝",BCB27=0,BCC27=""),"　",MAX(IF(AND(BCC27&lt;=BCM14,BCE27&gt;BCN14),BCN14-BCM14,IF(BCE27&lt;=BCN14,0,IF(AND(BCC27&gt;BCM14,BCE27&gt;BCN14),BCN14-BCC27,0))),0)),0)</f>
        <v>　</v>
      </c>
      <c r="BCN27" s="663"/>
      <c r="BCO27" s="664"/>
      <c r="BCP27" s="662" t="str">
        <f>IFERROR(IF(OR(BCB27="日",BCB27="祝",BCB27=0,BCC27=""),"　",MAX(IF(BCC27&gt;BCP14,BCE27-BCC27,IF(BCC27&lt;=BCP14,BCE27-BCP14,0)),0)),0)</f>
        <v>　</v>
      </c>
      <c r="BCQ27" s="663"/>
      <c r="BCR27" s="664"/>
      <c r="BCS27" s="662" t="str">
        <f>IFERROR(IF(OR(BCB27="日",BCB27="祝",BCB27=0,BCC27=""),"　",MAX(IF(AND(BCC27&lt;=BCS14,BCE27&gt;BCT14),BCT14-BCS14,IF(AND(BCC27&gt;BCS14,BCE27&lt;=BCT14),BCE27-BCC27,IF(AND(BCC27&lt;=BCS14,BCE27&lt;=BCT14),BCE27-BCS14,IF(AND(BCC27&gt;BCS14,BCE27&gt;BCT14),BCT14-BCC27,0)))),0)),0)</f>
        <v>　</v>
      </c>
      <c r="BCT27" s="663"/>
      <c r="BCU27" s="664"/>
      <c r="BCV27" s="662" t="str">
        <f>IFERROR(IF(OR(BCB27="日",BCB27="祝",BCB27=0,BCC27=""),"　",MAX(IF(AND(BCC27&gt;BCY14,BCE27&gt;BCW14),0,IF(AND(BCC27&lt;=BCY14,BCC27&gt;BCV14,BCE27&gt;BCW14),BCY14-BCC27,IF(AND(BCC27&lt;=BCY14,BCC27&lt;=BCV14,BCE27&gt;BCW14),BCY14-BCV14,IF(AND(BCC27&gt;BCV14,BCE27&lt;=BCW14),BCE27-BCC27,IF(AND(BCC27&lt;=BCV14,BCE27&lt;=BCW14),BCE27-BCV14,0))))),0)),0)</f>
        <v>　</v>
      </c>
      <c r="BCW27" s="663"/>
      <c r="BCX27" s="664"/>
      <c r="BCY27" s="662" t="str">
        <f>IFERROR(IF(OR(BCB27="日",BCB27="祝",BCB27=0,BCC27=""),"　",MAX(IF(AND(BCC27&lt;=BCY14,BCE27&gt;BCZ14),BCZ14-BCY14,IF(BCE27&lt;=BCZ14,0,IF(AND(BCC27&gt;BCY14,BCE27&gt;BCZ14),BCZ14-BCC27,0))),0)),0)</f>
        <v>　</v>
      </c>
      <c r="BCZ27" s="663"/>
      <c r="BDA27" s="664"/>
      <c r="BDB27" s="662" t="str">
        <f t="shared" si="26"/>
        <v>　</v>
      </c>
      <c r="BDC27" s="663"/>
      <c r="BDD27" s="664"/>
      <c r="BDE27" s="665" t="str">
        <f>IF(BDH27="×",TIME(0,0,0),IF(BDR4="非常勤",BCG27,BCS27))</f>
        <v>　</v>
      </c>
      <c r="BDF27" s="666"/>
      <c r="BDG27" s="667"/>
      <c r="BDH27" s="265"/>
      <c r="BDI27" s="665" t="str">
        <f>IF(BDL27="×",TIME(0,0,0),IF(BDR4="非常勤",BCJ27,BCV27))</f>
        <v>　</v>
      </c>
      <c r="BDJ27" s="666"/>
      <c r="BDK27" s="667"/>
      <c r="BDL27" s="265"/>
      <c r="BDM27" s="665" t="str">
        <f>IF(BDP27="×",TIME(0,0,0),IF(BDR4="非常勤",BCM27,BCY27))</f>
        <v>　</v>
      </c>
      <c r="BDN27" s="666"/>
      <c r="BDO27" s="667"/>
      <c r="BDP27" s="265"/>
      <c r="BDQ27" s="665" t="str">
        <f>IF(BDT27="×",TIME(0,0,0),IF(BDR4="非常勤",BCP27,BDB27))</f>
        <v>　</v>
      </c>
      <c r="BDR27" s="666"/>
      <c r="BDS27" s="667"/>
      <c r="BDT27" s="265"/>
      <c r="BDU27" s="668"/>
      <c r="BDV27" s="669"/>
      <c r="BDW27" s="668"/>
      <c r="BDX27" s="670"/>
      <c r="BDY27" s="669"/>
      <c r="BDZ27" s="671"/>
      <c r="BEA27" s="672"/>
      <c r="BEB27" s="672"/>
      <c r="BEC27" s="673"/>
      <c r="BED27" s="263">
        <f>$A$27</f>
        <v>13</v>
      </c>
      <c r="BEE27" s="264" t="str">
        <f>$B$27</f>
        <v>火</v>
      </c>
      <c r="BEF27" s="660"/>
      <c r="BEG27" s="661"/>
      <c r="BEH27" s="660"/>
      <c r="BEI27" s="661"/>
      <c r="BEJ27" s="662" t="str">
        <f>IFERROR(IF(OR(BEE27="日",BEE27="祝",BEE27=0,BEF27=""),"　",MAX(IF(AND(BEF27&lt;=BEJ14,BEH27&gt;BEK14),BEK14-BEJ14,IF(AND(BEF27&gt;BEJ14,BEH27&lt;=BEK14),BEH27-BEF27,IF(AND(BEF27&lt;=BEJ14,BEH27&lt;=BEK14),BEH27-BEJ14,IF(AND(BEF27&gt;BEJ14,BEH27&gt;BEK14),BEK14-BEF27,0)))),0)),0)</f>
        <v>　</v>
      </c>
      <c r="BEK27" s="663"/>
      <c r="BEL27" s="664"/>
      <c r="BEM27" s="662" t="str">
        <f>IFERROR(IF(OR(BEE27="日",BEE27="祝",BEE27=0,BEF27=""),"　",MAX(IF(AND(BEF27&gt;BEP14,BEH27&gt;BEN14),0,IF(AND(BEF27&lt;=BEP14,BEF27&gt;BEM14,BEH27&gt;BEN14),BEP14-BEF27,IF(AND(BEF27&lt;=BEP14,BEF27&lt;=BEM14,BEH27&gt;BEN14),BEP14-BEM14,IF(AND(BEF27&gt;BEM14,BEH27&lt;=BEN14),BEH27-BEF27,IF(AND(BEF27&lt;=BEM14,BEH27&lt;=BEN14),BEH27-BEM14,0))))),0)),0)</f>
        <v>　</v>
      </c>
      <c r="BEN27" s="663"/>
      <c r="BEO27" s="664"/>
      <c r="BEP27" s="662" t="str">
        <f>IFERROR(IF(OR(BEE27="日",BEE27="祝",BEE27=0,BEF27=""),"　",MAX(IF(AND(BEF27&lt;=BEP14,BEH27&gt;BEQ14),BEQ14-BEP14,IF(BEH27&lt;=BEQ14,0,IF(AND(BEF27&gt;BEP14,BEH27&gt;BEQ14),BEQ14-BEF27,0))),0)),0)</f>
        <v>　</v>
      </c>
      <c r="BEQ27" s="663"/>
      <c r="BER27" s="664"/>
      <c r="BES27" s="662" t="str">
        <f>IFERROR(IF(OR(BEE27="日",BEE27="祝",BEE27=0,BEF27=""),"　",MAX(IF(BEF27&gt;BES14,BEH27-BEF27,IF(BEF27&lt;=BES14,BEH27-BES14,0)),0)),0)</f>
        <v>　</v>
      </c>
      <c r="BET27" s="663"/>
      <c r="BEU27" s="664"/>
      <c r="BEV27" s="662" t="str">
        <f>IFERROR(IF(OR(BEE27="日",BEE27="祝",BEE27=0,BEF27=""),"　",MAX(IF(AND(BEF27&lt;=BEV14,BEH27&gt;BEW14),BEW14-BEV14,IF(AND(BEF27&gt;BEV14,BEH27&lt;=BEW14),BEH27-BEF27,IF(AND(BEF27&lt;=BEV14,BEH27&lt;=BEW14),BEH27-BEV14,IF(AND(BEF27&gt;BEV14,BEH27&gt;BEW14),BEW14-BEF27,0)))),0)),0)</f>
        <v>　</v>
      </c>
      <c r="BEW27" s="663"/>
      <c r="BEX27" s="664"/>
      <c r="BEY27" s="662" t="str">
        <f>IFERROR(IF(OR(BEE27="日",BEE27="祝",BEE27=0,BEF27=""),"　",MAX(IF(AND(BEF27&gt;BFB14,BEH27&gt;BEZ14),0,IF(AND(BEF27&lt;=BFB14,BEF27&gt;BEY14,BEH27&gt;BEZ14),BFB14-BEF27,IF(AND(BEF27&lt;=BFB14,BEF27&lt;=BEY14,BEH27&gt;BEZ14),BFB14-BEY14,IF(AND(BEF27&gt;BEY14,BEH27&lt;=BEZ14),BEH27-BEF27,IF(AND(BEF27&lt;=BEY14,BEH27&lt;=BEZ14),BEH27-BEY14,0))))),0)),0)</f>
        <v>　</v>
      </c>
      <c r="BEZ27" s="663"/>
      <c r="BFA27" s="664"/>
      <c r="BFB27" s="662" t="str">
        <f>IFERROR(IF(OR(BEE27="日",BEE27="祝",BEE27=0,BEF27=""),"　",MAX(IF(AND(BEF27&lt;=BFB14,BEH27&gt;BFC14),BFC14-BFB14,IF(BEH27&lt;=BFC14,0,IF(AND(BEF27&gt;BFB14,BEH27&gt;BFC14),BFC14-BEF27,0))),0)),0)</f>
        <v>　</v>
      </c>
      <c r="BFC27" s="663"/>
      <c r="BFD27" s="664"/>
      <c r="BFE27" s="662" t="str">
        <f t="shared" si="27"/>
        <v>　</v>
      </c>
      <c r="BFF27" s="663"/>
      <c r="BFG27" s="664"/>
      <c r="BFH27" s="665" t="str">
        <f>IF(BFK27="×",TIME(0,0,0),IF(BFU4="非常勤",BEJ27,BEV27))</f>
        <v>　</v>
      </c>
      <c r="BFI27" s="666"/>
      <c r="BFJ27" s="667"/>
      <c r="BFK27" s="265"/>
      <c r="BFL27" s="665" t="str">
        <f>IF(BFO27="×",TIME(0,0,0),IF(BFU4="非常勤",BEM27,BEY27))</f>
        <v>　</v>
      </c>
      <c r="BFM27" s="666"/>
      <c r="BFN27" s="667"/>
      <c r="BFO27" s="265"/>
      <c r="BFP27" s="665" t="str">
        <f>IF(BFS27="×",TIME(0,0,0),IF(BFU4="非常勤",BEP27,BFB27))</f>
        <v>　</v>
      </c>
      <c r="BFQ27" s="666"/>
      <c r="BFR27" s="667"/>
      <c r="BFS27" s="265"/>
      <c r="BFT27" s="665" t="str">
        <f>IF(BFW27="×",TIME(0,0,0),IF(BFU4="非常勤",BES27,BFE27))</f>
        <v>　</v>
      </c>
      <c r="BFU27" s="666"/>
      <c r="BFV27" s="667"/>
      <c r="BFW27" s="265"/>
      <c r="BFX27" s="668"/>
      <c r="BFY27" s="669"/>
      <c r="BFZ27" s="668"/>
      <c r="BGA27" s="670"/>
      <c r="BGB27" s="669"/>
      <c r="BGC27" s="671"/>
      <c r="BGD27" s="672"/>
      <c r="BGE27" s="672"/>
      <c r="BGF27" s="673"/>
      <c r="BGG27" s="263">
        <f>$A$27</f>
        <v>13</v>
      </c>
      <c r="BGH27" s="264" t="str">
        <f>$B$27</f>
        <v>火</v>
      </c>
      <c r="BGI27" s="660"/>
      <c r="BGJ27" s="661"/>
      <c r="BGK27" s="660"/>
      <c r="BGL27" s="661"/>
      <c r="BGM27" s="662" t="str">
        <f>IFERROR(IF(OR(BGH27="日",BGH27="祝",BGH27=0,BGI27=""),"　",MAX(IF(AND(BGI27&lt;=BGM14,BGK27&gt;BGN14),BGN14-BGM14,IF(AND(BGI27&gt;BGM14,BGK27&lt;=BGN14),BGK27-BGI27,IF(AND(BGI27&lt;=BGM14,BGK27&lt;=BGN14),BGK27-BGM14,IF(AND(BGI27&gt;BGM14,BGK27&gt;BGN14),BGN14-BGI27,0)))),0)),0)</f>
        <v>　</v>
      </c>
      <c r="BGN27" s="663"/>
      <c r="BGO27" s="664"/>
      <c r="BGP27" s="662" t="str">
        <f>IFERROR(IF(OR(BGH27="日",BGH27="祝",BGH27=0,BGI27=""),"　",MAX(IF(AND(BGI27&gt;BGS14,BGK27&gt;BGQ14),0,IF(AND(BGI27&lt;=BGS14,BGI27&gt;BGP14,BGK27&gt;BGQ14),BGS14-BGI27,IF(AND(BGI27&lt;=BGS14,BGI27&lt;=BGP14,BGK27&gt;BGQ14),BGS14-BGP14,IF(AND(BGI27&gt;BGP14,BGK27&lt;=BGQ14),BGK27-BGI27,IF(AND(BGI27&lt;=BGP14,BGK27&lt;=BGQ14),BGK27-BGP14,0))))),0)),0)</f>
        <v>　</v>
      </c>
      <c r="BGQ27" s="663"/>
      <c r="BGR27" s="664"/>
      <c r="BGS27" s="662" t="str">
        <f>IFERROR(IF(OR(BGH27="日",BGH27="祝",BGH27=0,BGI27=""),"　",MAX(IF(AND(BGI27&lt;=BGS14,BGK27&gt;BGT14),BGT14-BGS14,IF(BGK27&lt;=BGT14,0,IF(AND(BGI27&gt;BGS14,BGK27&gt;BGT14),BGT14-BGI27,0))),0)),0)</f>
        <v>　</v>
      </c>
      <c r="BGT27" s="663"/>
      <c r="BGU27" s="664"/>
      <c r="BGV27" s="662" t="str">
        <f>IFERROR(IF(OR(BGH27="日",BGH27="祝",BGH27=0,BGI27=""),"　",MAX(IF(BGI27&gt;BGV14,BGK27-BGI27,IF(BGI27&lt;=BGV14,BGK27-BGV14,0)),0)),0)</f>
        <v>　</v>
      </c>
      <c r="BGW27" s="663"/>
      <c r="BGX27" s="664"/>
      <c r="BGY27" s="662" t="str">
        <f>IFERROR(IF(OR(BGH27="日",BGH27="祝",BGH27=0,BGI27=""),"　",MAX(IF(AND(BGI27&lt;=BGY14,BGK27&gt;BGZ14),BGZ14-BGY14,IF(AND(BGI27&gt;BGY14,BGK27&lt;=BGZ14),BGK27-BGI27,IF(AND(BGI27&lt;=BGY14,BGK27&lt;=BGZ14),BGK27-BGY14,IF(AND(BGI27&gt;BGY14,BGK27&gt;BGZ14),BGZ14-BGI27,0)))),0)),0)</f>
        <v>　</v>
      </c>
      <c r="BGZ27" s="663"/>
      <c r="BHA27" s="664"/>
      <c r="BHB27" s="662" t="str">
        <f>IFERROR(IF(OR(BGH27="日",BGH27="祝",BGH27=0,BGI27=""),"　",MAX(IF(AND(BGI27&gt;BHE14,BGK27&gt;BHC14),0,IF(AND(BGI27&lt;=BHE14,BGI27&gt;BHB14,BGK27&gt;BHC14),BHE14-BGI27,IF(AND(BGI27&lt;=BHE14,BGI27&lt;=BHB14,BGK27&gt;BHC14),BHE14-BHB14,IF(AND(BGI27&gt;BHB14,BGK27&lt;=BHC14),BGK27-BGI27,IF(AND(BGI27&lt;=BHB14,BGK27&lt;=BHC14),BGK27-BHB14,0))))),0)),0)</f>
        <v>　</v>
      </c>
      <c r="BHC27" s="663"/>
      <c r="BHD27" s="664"/>
      <c r="BHE27" s="662" t="str">
        <f>IFERROR(IF(OR(BGH27="日",BGH27="祝",BGH27=0,BGI27=""),"　",MAX(IF(AND(BGI27&lt;=BHE14,BGK27&gt;BHF14),BHF14-BHE14,IF(BGK27&lt;=BHF14,0,IF(AND(BGI27&gt;BHE14,BGK27&gt;BHF14),BHF14-BGI27,0))),0)),0)</f>
        <v>　</v>
      </c>
      <c r="BHF27" s="663"/>
      <c r="BHG27" s="664"/>
      <c r="BHH27" s="662" t="str">
        <f t="shared" si="28"/>
        <v>　</v>
      </c>
      <c r="BHI27" s="663"/>
      <c r="BHJ27" s="664"/>
      <c r="BHK27" s="665" t="str">
        <f>IF(BHN27="×",TIME(0,0,0),IF(BHX4="非常勤",BGM27,BGY27))</f>
        <v>　</v>
      </c>
      <c r="BHL27" s="666"/>
      <c r="BHM27" s="667"/>
      <c r="BHN27" s="265"/>
      <c r="BHO27" s="665" t="str">
        <f>IF(BHR27="×",TIME(0,0,0),IF(BHX4="非常勤",BGP27,BHB27))</f>
        <v>　</v>
      </c>
      <c r="BHP27" s="666"/>
      <c r="BHQ27" s="667"/>
      <c r="BHR27" s="265"/>
      <c r="BHS27" s="665" t="str">
        <f>IF(BHV27="×",TIME(0,0,0),IF(BHX4="非常勤",BGS27,BHE27))</f>
        <v>　</v>
      </c>
      <c r="BHT27" s="666"/>
      <c r="BHU27" s="667"/>
      <c r="BHV27" s="265"/>
      <c r="BHW27" s="665" t="str">
        <f>IF(BHZ27="×",TIME(0,0,0),IF(BHX4="非常勤",BGV27,BHH27))</f>
        <v>　</v>
      </c>
      <c r="BHX27" s="666"/>
      <c r="BHY27" s="667"/>
      <c r="BHZ27" s="265"/>
      <c r="BIA27" s="668"/>
      <c r="BIB27" s="669"/>
      <c r="BIC27" s="668"/>
      <c r="BID27" s="670"/>
      <c r="BIE27" s="669"/>
      <c r="BIF27" s="671"/>
      <c r="BIG27" s="672"/>
      <c r="BIH27" s="672"/>
      <c r="BII27" s="673"/>
      <c r="BIJ27" s="263">
        <f>$A$27</f>
        <v>13</v>
      </c>
      <c r="BIK27" s="264" t="str">
        <f>$B$27</f>
        <v>火</v>
      </c>
      <c r="BIL27" s="660"/>
      <c r="BIM27" s="661"/>
      <c r="BIN27" s="660"/>
      <c r="BIO27" s="661"/>
      <c r="BIP27" s="662" t="str">
        <f>IFERROR(IF(OR(BIK27="日",BIK27="祝",BIK27=0,BIL27=""),"　",MAX(IF(AND(BIL27&lt;=BIP14,BIN27&gt;BIQ14),BIQ14-BIP14,IF(AND(BIL27&gt;BIP14,BIN27&lt;=BIQ14),BIN27-BIL27,IF(AND(BIL27&lt;=BIP14,BIN27&lt;=BIQ14),BIN27-BIP14,IF(AND(BIL27&gt;BIP14,BIN27&gt;BIQ14),BIQ14-BIL27,0)))),0)),0)</f>
        <v>　</v>
      </c>
      <c r="BIQ27" s="663"/>
      <c r="BIR27" s="664"/>
      <c r="BIS27" s="662" t="str">
        <f>IFERROR(IF(OR(BIK27="日",BIK27="祝",BIK27=0,BIL27=""),"　",MAX(IF(AND(BIL27&gt;BIV14,BIN27&gt;BIT14),0,IF(AND(BIL27&lt;=BIV14,BIL27&gt;BIS14,BIN27&gt;BIT14),BIV14-BIL27,IF(AND(BIL27&lt;=BIV14,BIL27&lt;=BIS14,BIN27&gt;BIT14),BIV14-BIS14,IF(AND(BIL27&gt;BIS14,BIN27&lt;=BIT14),BIN27-BIL27,IF(AND(BIL27&lt;=BIS14,BIN27&lt;=BIT14),BIN27-BIS14,0))))),0)),0)</f>
        <v>　</v>
      </c>
      <c r="BIT27" s="663"/>
      <c r="BIU27" s="664"/>
      <c r="BIV27" s="662" t="str">
        <f>IFERROR(IF(OR(BIK27="日",BIK27="祝",BIK27=0,BIL27=""),"　",MAX(IF(AND(BIL27&lt;=BIV14,BIN27&gt;BIW14),BIW14-BIV14,IF(BIN27&lt;=BIW14,0,IF(AND(BIL27&gt;BIV14,BIN27&gt;BIW14),BIW14-BIL27,0))),0)),0)</f>
        <v>　</v>
      </c>
      <c r="BIW27" s="663"/>
      <c r="BIX27" s="664"/>
      <c r="BIY27" s="662" t="str">
        <f>IFERROR(IF(OR(BIK27="日",BIK27="祝",BIK27=0,BIL27=""),"　",MAX(IF(BIL27&gt;BIY14,BIN27-BIL27,IF(BIL27&lt;=BIY14,BIN27-BIY14,0)),0)),0)</f>
        <v>　</v>
      </c>
      <c r="BIZ27" s="663"/>
      <c r="BJA27" s="664"/>
      <c r="BJB27" s="662" t="str">
        <f>IFERROR(IF(OR(BIK27="日",BIK27="祝",BIK27=0,BIL27=""),"　",MAX(IF(AND(BIL27&lt;=BJB14,BIN27&gt;BJC14),BJC14-BJB14,IF(AND(BIL27&gt;BJB14,BIN27&lt;=BJC14),BIN27-BIL27,IF(AND(BIL27&lt;=BJB14,BIN27&lt;=BJC14),BIN27-BJB14,IF(AND(BIL27&gt;BJB14,BIN27&gt;BJC14),BJC14-BIL27,0)))),0)),0)</f>
        <v>　</v>
      </c>
      <c r="BJC27" s="663"/>
      <c r="BJD27" s="664"/>
      <c r="BJE27" s="662" t="str">
        <f>IFERROR(IF(OR(BIK27="日",BIK27="祝",BIK27=0,BIL27=""),"　",MAX(IF(AND(BIL27&gt;BJH14,BIN27&gt;BJF14),0,IF(AND(BIL27&lt;=BJH14,BIL27&gt;BJE14,BIN27&gt;BJF14),BJH14-BIL27,IF(AND(BIL27&lt;=BJH14,BIL27&lt;=BJE14,BIN27&gt;BJF14),BJH14-BJE14,IF(AND(BIL27&gt;BJE14,BIN27&lt;=BJF14),BIN27-BIL27,IF(AND(BIL27&lt;=BJE14,BIN27&lt;=BJF14),BIN27-BJE14,0))))),0)),0)</f>
        <v>　</v>
      </c>
      <c r="BJF27" s="663"/>
      <c r="BJG27" s="664"/>
      <c r="BJH27" s="662" t="str">
        <f>IFERROR(IF(OR(BIK27="日",BIK27="祝",BIK27=0,BIL27=""),"　",MAX(IF(AND(BIL27&lt;=BJH14,BIN27&gt;BJI14),BJI14-BJH14,IF(BIN27&lt;=BJI14,0,IF(AND(BIL27&gt;BJH14,BIN27&gt;BJI14),BJI14-BIL27,0))),0)),0)</f>
        <v>　</v>
      </c>
      <c r="BJI27" s="663"/>
      <c r="BJJ27" s="664"/>
      <c r="BJK27" s="662" t="str">
        <f t="shared" si="29"/>
        <v>　</v>
      </c>
      <c r="BJL27" s="663"/>
      <c r="BJM27" s="664"/>
      <c r="BJN27" s="665" t="str">
        <f>IF(BJQ27="×",TIME(0,0,0),IF(BKA4="非常勤",BIP27,BJB27))</f>
        <v>　</v>
      </c>
      <c r="BJO27" s="666"/>
      <c r="BJP27" s="667"/>
      <c r="BJQ27" s="265"/>
      <c r="BJR27" s="665" t="str">
        <f>IF(BJU27="×",TIME(0,0,0),IF(BKA4="非常勤",BIS27,BJE27))</f>
        <v>　</v>
      </c>
      <c r="BJS27" s="666"/>
      <c r="BJT27" s="667"/>
      <c r="BJU27" s="265"/>
      <c r="BJV27" s="665" t="str">
        <f>IF(BJY27="×",TIME(0,0,0),IF(BKA4="非常勤",BIV27,BJH27))</f>
        <v>　</v>
      </c>
      <c r="BJW27" s="666"/>
      <c r="BJX27" s="667"/>
      <c r="BJY27" s="265"/>
      <c r="BJZ27" s="665" t="str">
        <f>IF(BKC27="×",TIME(0,0,0),IF(BKA4="非常勤",BIY27,BJK27))</f>
        <v>　</v>
      </c>
      <c r="BKA27" s="666"/>
      <c r="BKB27" s="667"/>
      <c r="BKC27" s="265"/>
      <c r="BKD27" s="668"/>
      <c r="BKE27" s="669"/>
      <c r="BKF27" s="668"/>
      <c r="BKG27" s="670"/>
      <c r="BKH27" s="669"/>
      <c r="BKI27" s="671"/>
      <c r="BKJ27" s="672"/>
      <c r="BKK27" s="672"/>
      <c r="BKL27" s="673"/>
      <c r="BKM27" s="263">
        <f>$A$27</f>
        <v>13</v>
      </c>
      <c r="BKN27" s="264" t="str">
        <f>$B$27</f>
        <v>火</v>
      </c>
      <c r="BKO27" s="660"/>
      <c r="BKP27" s="661"/>
      <c r="BKQ27" s="660"/>
      <c r="BKR27" s="661"/>
      <c r="BKS27" s="662" t="str">
        <f>IFERROR(IF(OR(BKN27="日",BKN27="祝",BKN27=0,BKO27=""),"　",MAX(IF(AND(BKO27&lt;=BKS14,BKQ27&gt;BKT14),BKT14-BKS14,IF(AND(BKO27&gt;BKS14,BKQ27&lt;=BKT14),BKQ27-BKO27,IF(AND(BKO27&lt;=BKS14,BKQ27&lt;=BKT14),BKQ27-BKS14,IF(AND(BKO27&gt;BKS14,BKQ27&gt;BKT14),BKT14-BKO27,0)))),0)),0)</f>
        <v>　</v>
      </c>
      <c r="BKT27" s="663"/>
      <c r="BKU27" s="664"/>
      <c r="BKV27" s="662" t="str">
        <f>IFERROR(IF(OR(BKN27="日",BKN27="祝",BKN27=0,BKO27=""),"　",MAX(IF(AND(BKO27&gt;BKY14,BKQ27&gt;BKW14),0,IF(AND(BKO27&lt;=BKY14,BKO27&gt;BKV14,BKQ27&gt;BKW14),BKY14-BKO27,IF(AND(BKO27&lt;=BKY14,BKO27&lt;=BKV14,BKQ27&gt;BKW14),BKY14-BKV14,IF(AND(BKO27&gt;BKV14,BKQ27&lt;=BKW14),BKQ27-BKO27,IF(AND(BKO27&lt;=BKV14,BKQ27&lt;=BKW14),BKQ27-BKV14,0))))),0)),0)</f>
        <v>　</v>
      </c>
      <c r="BKW27" s="663"/>
      <c r="BKX27" s="664"/>
      <c r="BKY27" s="662" t="str">
        <f>IFERROR(IF(OR(BKN27="日",BKN27="祝",BKN27=0,BKO27=""),"　",MAX(IF(AND(BKO27&lt;=BKY14,BKQ27&gt;BKZ14),BKZ14-BKY14,IF(BKQ27&lt;=BKZ14,0,IF(AND(BKO27&gt;BKY14,BKQ27&gt;BKZ14),BKZ14-BKO27,0))),0)),0)</f>
        <v>　</v>
      </c>
      <c r="BKZ27" s="663"/>
      <c r="BLA27" s="664"/>
      <c r="BLB27" s="662" t="str">
        <f>IFERROR(IF(OR(BKN27="日",BKN27="祝",BKN27=0,BKO27=""),"　",MAX(IF(BKO27&gt;BLB14,BKQ27-BKO27,IF(BKO27&lt;=BLB14,BKQ27-BLB14,0)),0)),0)</f>
        <v>　</v>
      </c>
      <c r="BLC27" s="663"/>
      <c r="BLD27" s="664"/>
      <c r="BLE27" s="662" t="str">
        <f>IFERROR(IF(OR(BKN27="日",BKN27="祝",BKN27=0,BKO27=""),"　",MAX(IF(AND(BKO27&lt;=BLE14,BKQ27&gt;BLF14),BLF14-BLE14,IF(AND(BKO27&gt;BLE14,BKQ27&lt;=BLF14),BKQ27-BKO27,IF(AND(BKO27&lt;=BLE14,BKQ27&lt;=BLF14),BKQ27-BLE14,IF(AND(BKO27&gt;BLE14,BKQ27&gt;BLF14),BLF14-BKO27,0)))),0)),0)</f>
        <v>　</v>
      </c>
      <c r="BLF27" s="663"/>
      <c r="BLG27" s="664"/>
      <c r="BLH27" s="662" t="str">
        <f>IFERROR(IF(OR(BKN27="日",BKN27="祝",BKN27=0,BKO27=""),"　",MAX(IF(AND(BKO27&gt;BLK14,BKQ27&gt;BLI14),0,IF(AND(BKO27&lt;=BLK14,BKO27&gt;BLH14,BKQ27&gt;BLI14),BLK14-BKO27,IF(AND(BKO27&lt;=BLK14,BKO27&lt;=BLH14,BKQ27&gt;BLI14),BLK14-BLH14,IF(AND(BKO27&gt;BLH14,BKQ27&lt;=BLI14),BKQ27-BKO27,IF(AND(BKO27&lt;=BLH14,BKQ27&lt;=BLI14),BKQ27-BLH14,0))))),0)),0)</f>
        <v>　</v>
      </c>
      <c r="BLI27" s="663"/>
      <c r="BLJ27" s="664"/>
      <c r="BLK27" s="662" t="str">
        <f>IFERROR(IF(OR(BKN27="日",BKN27="祝",BKN27=0,BKO27=""),"　",MAX(IF(AND(BKO27&lt;=BLK14,BKQ27&gt;BLL14),BLL14-BLK14,IF(BKQ27&lt;=BLL14,0,IF(AND(BKO27&gt;BLK14,BKQ27&gt;BLL14),BLL14-BKO27,0))),0)),0)</f>
        <v>　</v>
      </c>
      <c r="BLL27" s="663"/>
      <c r="BLM27" s="664"/>
      <c r="BLN27" s="662" t="str">
        <f t="shared" si="30"/>
        <v>　</v>
      </c>
      <c r="BLO27" s="663"/>
      <c r="BLP27" s="664"/>
      <c r="BLQ27" s="665" t="str">
        <f>IF(BLT27="×",TIME(0,0,0),IF(BMD4="非常勤",BKS27,BLE27))</f>
        <v>　</v>
      </c>
      <c r="BLR27" s="666"/>
      <c r="BLS27" s="667"/>
      <c r="BLT27" s="265"/>
      <c r="BLU27" s="665" t="str">
        <f>IF(BLX27="×",TIME(0,0,0),IF(BMD4="非常勤",BKV27,BLH27))</f>
        <v>　</v>
      </c>
      <c r="BLV27" s="666"/>
      <c r="BLW27" s="667"/>
      <c r="BLX27" s="265"/>
      <c r="BLY27" s="665" t="str">
        <f>IF(BMB27="×",TIME(0,0,0),IF(BMD4="非常勤",BKY27,BLK27))</f>
        <v>　</v>
      </c>
      <c r="BLZ27" s="666"/>
      <c r="BMA27" s="667"/>
      <c r="BMB27" s="265"/>
      <c r="BMC27" s="665" t="str">
        <f>IF(BMF27="×",TIME(0,0,0),IF(BMD4="非常勤",BLB27,BLN27))</f>
        <v>　</v>
      </c>
      <c r="BMD27" s="666"/>
      <c r="BME27" s="667"/>
      <c r="BMF27" s="265"/>
      <c r="BMG27" s="668"/>
      <c r="BMH27" s="669"/>
      <c r="BMI27" s="668"/>
      <c r="BMJ27" s="670"/>
      <c r="BMK27" s="669"/>
      <c r="BML27" s="671"/>
      <c r="BMM27" s="672"/>
      <c r="BMN27" s="672"/>
      <c r="BMO27" s="673"/>
      <c r="BMP27" s="263">
        <f>$A$27</f>
        <v>13</v>
      </c>
      <c r="BMQ27" s="264" t="str">
        <f>$B$27</f>
        <v>火</v>
      </c>
      <c r="BMR27" s="660"/>
      <c r="BMS27" s="661"/>
      <c r="BMT27" s="660"/>
      <c r="BMU27" s="661"/>
      <c r="BMV27" s="662" t="str">
        <f>IFERROR(IF(OR(BMQ27="日",BMQ27="祝",BMQ27=0,BMR27=""),"　",MAX(IF(AND(BMR27&lt;=BMV14,BMT27&gt;BMW14),BMW14-BMV14,IF(AND(BMR27&gt;BMV14,BMT27&lt;=BMW14),BMT27-BMR27,IF(AND(BMR27&lt;=BMV14,BMT27&lt;=BMW14),BMT27-BMV14,IF(AND(BMR27&gt;BMV14,BMT27&gt;BMW14),BMW14-BMR27,0)))),0)),0)</f>
        <v>　</v>
      </c>
      <c r="BMW27" s="663"/>
      <c r="BMX27" s="664"/>
      <c r="BMY27" s="662" t="str">
        <f>IFERROR(IF(OR(BMQ27="日",BMQ27="祝",BMQ27=0,BMR27=""),"　",MAX(IF(AND(BMR27&gt;BNB14,BMT27&gt;BMZ14),0,IF(AND(BMR27&lt;=BNB14,BMR27&gt;BMY14,BMT27&gt;BMZ14),BNB14-BMR27,IF(AND(BMR27&lt;=BNB14,BMR27&lt;=BMY14,BMT27&gt;BMZ14),BNB14-BMY14,IF(AND(BMR27&gt;BMY14,BMT27&lt;=BMZ14),BMT27-BMR27,IF(AND(BMR27&lt;=BMY14,BMT27&lt;=BMZ14),BMT27-BMY14,0))))),0)),0)</f>
        <v>　</v>
      </c>
      <c r="BMZ27" s="663"/>
      <c r="BNA27" s="664"/>
      <c r="BNB27" s="662" t="str">
        <f>IFERROR(IF(OR(BMQ27="日",BMQ27="祝",BMQ27=0,BMR27=""),"　",MAX(IF(AND(BMR27&lt;=BNB14,BMT27&gt;BNC14),BNC14-BNB14,IF(BMT27&lt;=BNC14,0,IF(AND(BMR27&gt;BNB14,BMT27&gt;BNC14),BNC14-BMR27,0))),0)),0)</f>
        <v>　</v>
      </c>
      <c r="BNC27" s="663"/>
      <c r="BND27" s="664"/>
      <c r="BNE27" s="662" t="str">
        <f>IFERROR(IF(OR(BMQ27="日",BMQ27="祝",BMQ27=0,BMR27=""),"　",MAX(IF(BMR27&gt;BNE14,BMT27-BMR27,IF(BMR27&lt;=BNE14,BMT27-BNE14,0)),0)),0)</f>
        <v>　</v>
      </c>
      <c r="BNF27" s="663"/>
      <c r="BNG27" s="664"/>
      <c r="BNH27" s="662" t="str">
        <f>IFERROR(IF(OR(BMQ27="日",BMQ27="祝",BMQ27=0,BMR27=""),"　",MAX(IF(AND(BMR27&lt;=BNH14,BMT27&gt;BNI14),BNI14-BNH14,IF(AND(BMR27&gt;BNH14,BMT27&lt;=BNI14),BMT27-BMR27,IF(AND(BMR27&lt;=BNH14,BMT27&lt;=BNI14),BMT27-BNH14,IF(AND(BMR27&gt;BNH14,BMT27&gt;BNI14),BNI14-BMR27,0)))),0)),0)</f>
        <v>　</v>
      </c>
      <c r="BNI27" s="663"/>
      <c r="BNJ27" s="664"/>
      <c r="BNK27" s="662" t="str">
        <f>IFERROR(IF(OR(BMQ27="日",BMQ27="祝",BMQ27=0,BMR27=""),"　",MAX(IF(AND(BMR27&gt;BNN14,BMT27&gt;BNL14),0,IF(AND(BMR27&lt;=BNN14,BMR27&gt;BNK14,BMT27&gt;BNL14),BNN14-BMR27,IF(AND(BMR27&lt;=BNN14,BMR27&lt;=BNK14,BMT27&gt;BNL14),BNN14-BNK14,IF(AND(BMR27&gt;BNK14,BMT27&lt;=BNL14),BMT27-BMR27,IF(AND(BMR27&lt;=BNK14,BMT27&lt;=BNL14),BMT27-BNK14,0))))),0)),0)</f>
        <v>　</v>
      </c>
      <c r="BNL27" s="663"/>
      <c r="BNM27" s="664"/>
      <c r="BNN27" s="662" t="str">
        <f>IFERROR(IF(OR(BMQ27="日",BMQ27="祝",BMQ27=0,BMR27=""),"　",MAX(IF(AND(BMR27&lt;=BNN14,BMT27&gt;BNO14),BNO14-BNN14,IF(BMT27&lt;=BNO14,0,IF(AND(BMR27&gt;BNN14,BMT27&gt;BNO14),BNO14-BMR27,0))),0)),0)</f>
        <v>　</v>
      </c>
      <c r="BNO27" s="663"/>
      <c r="BNP27" s="664"/>
      <c r="BNQ27" s="662" t="str">
        <f t="shared" si="31"/>
        <v>　</v>
      </c>
      <c r="BNR27" s="663"/>
      <c r="BNS27" s="664"/>
      <c r="BNT27" s="665" t="str">
        <f>IF(BNW27="×",TIME(0,0,0),IF(BOG4="非常勤",BMV27,BNH27))</f>
        <v>　</v>
      </c>
      <c r="BNU27" s="666"/>
      <c r="BNV27" s="667"/>
      <c r="BNW27" s="265"/>
      <c r="BNX27" s="665" t="str">
        <f>IF(BOA27="×",TIME(0,0,0),IF(BOG4="非常勤",BMY27,BNK27))</f>
        <v>　</v>
      </c>
      <c r="BNY27" s="666"/>
      <c r="BNZ27" s="667"/>
      <c r="BOA27" s="265"/>
      <c r="BOB27" s="665" t="str">
        <f>IF(BOE27="×",TIME(0,0,0),IF(BOG4="非常勤",BNB27,BNN27))</f>
        <v>　</v>
      </c>
      <c r="BOC27" s="666"/>
      <c r="BOD27" s="667"/>
      <c r="BOE27" s="265"/>
      <c r="BOF27" s="665" t="str">
        <f>IF(BOI27="×",TIME(0,0,0),IF(BOG4="非常勤",BNE27,BNQ27))</f>
        <v>　</v>
      </c>
      <c r="BOG27" s="666"/>
      <c r="BOH27" s="667"/>
      <c r="BOI27" s="265"/>
      <c r="BOJ27" s="668"/>
      <c r="BOK27" s="669"/>
      <c r="BOL27" s="668"/>
      <c r="BOM27" s="670"/>
      <c r="BON27" s="669"/>
      <c r="BOO27" s="671"/>
      <c r="BOP27" s="672"/>
      <c r="BOQ27" s="672"/>
      <c r="BOR27" s="673"/>
      <c r="BOS27" s="263">
        <f>$A$27</f>
        <v>13</v>
      </c>
      <c r="BOT27" s="264" t="str">
        <f>$B$27</f>
        <v>火</v>
      </c>
      <c r="BOU27" s="660"/>
      <c r="BOV27" s="661"/>
      <c r="BOW27" s="660"/>
      <c r="BOX27" s="661"/>
      <c r="BOY27" s="662" t="str">
        <f>IFERROR(IF(OR(BOT27="日",BOT27="祝",BOT27=0,BOU27=""),"　",MAX(IF(AND(BOU27&lt;=BOY14,BOW27&gt;BOZ14),BOZ14-BOY14,IF(AND(BOU27&gt;BOY14,BOW27&lt;=BOZ14),BOW27-BOU27,IF(AND(BOU27&lt;=BOY14,BOW27&lt;=BOZ14),BOW27-BOY14,IF(AND(BOU27&gt;BOY14,BOW27&gt;BOZ14),BOZ14-BOU27,0)))),0)),0)</f>
        <v>　</v>
      </c>
      <c r="BOZ27" s="663"/>
      <c r="BPA27" s="664"/>
      <c r="BPB27" s="662" t="str">
        <f>IFERROR(IF(OR(BOT27="日",BOT27="祝",BOT27=0,BOU27=""),"　",MAX(IF(AND(BOU27&gt;BPE14,BOW27&gt;BPC14),0,IF(AND(BOU27&lt;=BPE14,BOU27&gt;BPB14,BOW27&gt;BPC14),BPE14-BOU27,IF(AND(BOU27&lt;=BPE14,BOU27&lt;=BPB14,BOW27&gt;BPC14),BPE14-BPB14,IF(AND(BOU27&gt;BPB14,BOW27&lt;=BPC14),BOW27-BOU27,IF(AND(BOU27&lt;=BPB14,BOW27&lt;=BPC14),BOW27-BPB14,0))))),0)),0)</f>
        <v>　</v>
      </c>
      <c r="BPC27" s="663"/>
      <c r="BPD27" s="664"/>
      <c r="BPE27" s="662" t="str">
        <f>IFERROR(IF(OR(BOT27="日",BOT27="祝",BOT27=0,BOU27=""),"　",MAX(IF(AND(BOU27&lt;=BPE14,BOW27&gt;BPF14),BPF14-BPE14,IF(BOW27&lt;=BPF14,0,IF(AND(BOU27&gt;BPE14,BOW27&gt;BPF14),BPF14-BOU27,0))),0)),0)</f>
        <v>　</v>
      </c>
      <c r="BPF27" s="663"/>
      <c r="BPG27" s="664"/>
      <c r="BPH27" s="662" t="str">
        <f>IFERROR(IF(OR(BOT27="日",BOT27="祝",BOT27=0,BOU27=""),"　",MAX(IF(BOU27&gt;BPH14,BOW27-BOU27,IF(BOU27&lt;=BPH14,BOW27-BPH14,0)),0)),0)</f>
        <v>　</v>
      </c>
      <c r="BPI27" s="663"/>
      <c r="BPJ27" s="664"/>
      <c r="BPK27" s="662" t="str">
        <f>IFERROR(IF(OR(BOT27="日",BOT27="祝",BOT27=0,BOU27=""),"　",MAX(IF(AND(BOU27&lt;=BPK14,BOW27&gt;BPL14),BPL14-BPK14,IF(AND(BOU27&gt;BPK14,BOW27&lt;=BPL14),BOW27-BOU27,IF(AND(BOU27&lt;=BPK14,BOW27&lt;=BPL14),BOW27-BPK14,IF(AND(BOU27&gt;BPK14,BOW27&gt;BPL14),BPL14-BOU27,0)))),0)),0)</f>
        <v>　</v>
      </c>
      <c r="BPL27" s="663"/>
      <c r="BPM27" s="664"/>
      <c r="BPN27" s="662" t="str">
        <f>IFERROR(IF(OR(BOT27="日",BOT27="祝",BOT27=0,BOU27=""),"　",MAX(IF(AND(BOU27&gt;BPQ14,BOW27&gt;BPO14),0,IF(AND(BOU27&lt;=BPQ14,BOU27&gt;BPN14,BOW27&gt;BPO14),BPQ14-BOU27,IF(AND(BOU27&lt;=BPQ14,BOU27&lt;=BPN14,BOW27&gt;BPO14),BPQ14-BPN14,IF(AND(BOU27&gt;BPN14,BOW27&lt;=BPO14),BOW27-BOU27,IF(AND(BOU27&lt;=BPN14,BOW27&lt;=BPO14),BOW27-BPN14,0))))),0)),0)</f>
        <v>　</v>
      </c>
      <c r="BPO27" s="663"/>
      <c r="BPP27" s="664"/>
      <c r="BPQ27" s="662" t="str">
        <f>IFERROR(IF(OR(BOT27="日",BOT27="祝",BOT27=0,BOU27=""),"　",MAX(IF(AND(BOU27&lt;=BPQ14,BOW27&gt;BPR14),BPR14-BPQ14,IF(BOW27&lt;=BPR14,0,IF(AND(BOU27&gt;BPQ14,BOW27&gt;BPR14),BPR14-BOU27,0))),0)),0)</f>
        <v>　</v>
      </c>
      <c r="BPR27" s="663"/>
      <c r="BPS27" s="664"/>
      <c r="BPT27" s="662" t="str">
        <f t="shared" si="32"/>
        <v>　</v>
      </c>
      <c r="BPU27" s="663"/>
      <c r="BPV27" s="664"/>
      <c r="BPW27" s="665" t="str">
        <f>IF(BPZ27="×",TIME(0,0,0),IF(BQJ4="非常勤",BOY27,BPK27))</f>
        <v>　</v>
      </c>
      <c r="BPX27" s="666"/>
      <c r="BPY27" s="667"/>
      <c r="BPZ27" s="265"/>
      <c r="BQA27" s="665" t="str">
        <f>IF(BQD27="×",TIME(0,0,0),IF(BQJ4="非常勤",BPB27,BPN27))</f>
        <v>　</v>
      </c>
      <c r="BQB27" s="666"/>
      <c r="BQC27" s="667"/>
      <c r="BQD27" s="265"/>
      <c r="BQE27" s="665" t="str">
        <f>IF(BQH27="×",TIME(0,0,0),IF(BQJ4="非常勤",BPE27,BPQ27))</f>
        <v>　</v>
      </c>
      <c r="BQF27" s="666"/>
      <c r="BQG27" s="667"/>
      <c r="BQH27" s="265"/>
      <c r="BQI27" s="665" t="str">
        <f>IF(BQL27="×",TIME(0,0,0),IF(BQJ4="非常勤",BPH27,BPT27))</f>
        <v>　</v>
      </c>
      <c r="BQJ27" s="666"/>
      <c r="BQK27" s="667"/>
      <c r="BQL27" s="265"/>
      <c r="BQM27" s="668"/>
      <c r="BQN27" s="669"/>
      <c r="BQO27" s="668"/>
      <c r="BQP27" s="670"/>
      <c r="BQQ27" s="669"/>
      <c r="BQR27" s="671"/>
      <c r="BQS27" s="672"/>
      <c r="BQT27" s="672"/>
      <c r="BQU27" s="673"/>
      <c r="BQV27" s="263">
        <f>$A$27</f>
        <v>13</v>
      </c>
      <c r="BQW27" s="264" t="str">
        <f>$B$27</f>
        <v>火</v>
      </c>
      <c r="BQX27" s="660"/>
      <c r="BQY27" s="661"/>
      <c r="BQZ27" s="660"/>
      <c r="BRA27" s="661"/>
      <c r="BRB27" s="662" t="str">
        <f>IFERROR(IF(OR(BQW27="日",BQW27="祝",BQW27=0,BQX27=""),"　",MAX(IF(AND(BQX27&lt;=BRB14,BQZ27&gt;BRC14),BRC14-BRB14,IF(AND(BQX27&gt;BRB14,BQZ27&lt;=BRC14),BQZ27-BQX27,IF(AND(BQX27&lt;=BRB14,BQZ27&lt;=BRC14),BQZ27-BRB14,IF(AND(BQX27&gt;BRB14,BQZ27&gt;BRC14),BRC14-BQX27,0)))),0)),0)</f>
        <v>　</v>
      </c>
      <c r="BRC27" s="663"/>
      <c r="BRD27" s="664"/>
      <c r="BRE27" s="662" t="str">
        <f>IFERROR(IF(OR(BQW27="日",BQW27="祝",BQW27=0,BQX27=""),"　",MAX(IF(AND(BQX27&gt;BRH14,BQZ27&gt;BRF14),0,IF(AND(BQX27&lt;=BRH14,BQX27&gt;BRE14,BQZ27&gt;BRF14),BRH14-BQX27,IF(AND(BQX27&lt;=BRH14,BQX27&lt;=BRE14,BQZ27&gt;BRF14),BRH14-BRE14,IF(AND(BQX27&gt;BRE14,BQZ27&lt;=BRF14),BQZ27-BQX27,IF(AND(BQX27&lt;=BRE14,BQZ27&lt;=BRF14),BQZ27-BRE14,0))))),0)),0)</f>
        <v>　</v>
      </c>
      <c r="BRF27" s="663"/>
      <c r="BRG27" s="664"/>
      <c r="BRH27" s="662" t="str">
        <f>IFERROR(IF(OR(BQW27="日",BQW27="祝",BQW27=0,BQX27=""),"　",MAX(IF(AND(BQX27&lt;=BRH14,BQZ27&gt;BRI14),BRI14-BRH14,IF(BQZ27&lt;=BRI14,0,IF(AND(BQX27&gt;BRH14,BQZ27&gt;BRI14),BRI14-BQX27,0))),0)),0)</f>
        <v>　</v>
      </c>
      <c r="BRI27" s="663"/>
      <c r="BRJ27" s="664"/>
      <c r="BRK27" s="662" t="str">
        <f>IFERROR(IF(OR(BQW27="日",BQW27="祝",BQW27=0,BQX27=""),"　",MAX(IF(BQX27&gt;BRK14,BQZ27-BQX27,IF(BQX27&lt;=BRK14,BQZ27-BRK14,0)),0)),0)</f>
        <v>　</v>
      </c>
      <c r="BRL27" s="663"/>
      <c r="BRM27" s="664"/>
      <c r="BRN27" s="662" t="str">
        <f>IFERROR(IF(OR(BQW27="日",BQW27="祝",BQW27=0,BQX27=""),"　",MAX(IF(AND(BQX27&lt;=BRN14,BQZ27&gt;BRO14),BRO14-BRN14,IF(AND(BQX27&gt;BRN14,BQZ27&lt;=BRO14),BQZ27-BQX27,IF(AND(BQX27&lt;=BRN14,BQZ27&lt;=BRO14),BQZ27-BRN14,IF(AND(BQX27&gt;BRN14,BQZ27&gt;BRO14),BRO14-BQX27,0)))),0)),0)</f>
        <v>　</v>
      </c>
      <c r="BRO27" s="663"/>
      <c r="BRP27" s="664"/>
      <c r="BRQ27" s="662" t="str">
        <f>IFERROR(IF(OR(BQW27="日",BQW27="祝",BQW27=0,BQX27=""),"　",MAX(IF(AND(BQX27&gt;BRT14,BQZ27&gt;BRR14),0,IF(AND(BQX27&lt;=BRT14,BQX27&gt;BRQ14,BQZ27&gt;BRR14),BRT14-BQX27,IF(AND(BQX27&lt;=BRT14,BQX27&lt;=BRQ14,BQZ27&gt;BRR14),BRT14-BRQ14,IF(AND(BQX27&gt;BRQ14,BQZ27&lt;=BRR14),BQZ27-BQX27,IF(AND(BQX27&lt;=BRQ14,BQZ27&lt;=BRR14),BQZ27-BRQ14,0))))),0)),0)</f>
        <v>　</v>
      </c>
      <c r="BRR27" s="663"/>
      <c r="BRS27" s="664"/>
      <c r="BRT27" s="662" t="str">
        <f>IFERROR(IF(OR(BQW27="日",BQW27="祝",BQW27=0,BQX27=""),"　",MAX(IF(AND(BQX27&lt;=BRT14,BQZ27&gt;BRU14),BRU14-BRT14,IF(BQZ27&lt;=BRU14,0,IF(AND(BQX27&gt;BRT14,BQZ27&gt;BRU14),BRU14-BQX27,0))),0)),0)</f>
        <v>　</v>
      </c>
      <c r="BRU27" s="663"/>
      <c r="BRV27" s="664"/>
      <c r="BRW27" s="662" t="str">
        <f t="shared" si="33"/>
        <v>　</v>
      </c>
      <c r="BRX27" s="663"/>
      <c r="BRY27" s="664"/>
      <c r="BRZ27" s="665" t="str">
        <f>IF(BSC27="×",TIME(0,0,0),IF(BSM4="非常勤",BRB27,BRN27))</f>
        <v>　</v>
      </c>
      <c r="BSA27" s="666"/>
      <c r="BSB27" s="667"/>
      <c r="BSC27" s="265"/>
      <c r="BSD27" s="665" t="str">
        <f>IF(BSG27="×",TIME(0,0,0),IF(BSM4="非常勤",BRE27,BRQ27))</f>
        <v>　</v>
      </c>
      <c r="BSE27" s="666"/>
      <c r="BSF27" s="667"/>
      <c r="BSG27" s="265"/>
      <c r="BSH27" s="665" t="str">
        <f>IF(BSK27="×",TIME(0,0,0),IF(BSM4="非常勤",BRH27,BRT27))</f>
        <v>　</v>
      </c>
      <c r="BSI27" s="666"/>
      <c r="BSJ27" s="667"/>
      <c r="BSK27" s="265"/>
      <c r="BSL27" s="665" t="str">
        <f>IF(BSO27="×",TIME(0,0,0),IF(BSM4="非常勤",BRK27,BRW27))</f>
        <v>　</v>
      </c>
      <c r="BSM27" s="666"/>
      <c r="BSN27" s="667"/>
      <c r="BSO27" s="265"/>
      <c r="BSP27" s="668"/>
      <c r="BSQ27" s="669"/>
      <c r="BSR27" s="668"/>
      <c r="BSS27" s="670"/>
      <c r="BST27" s="669"/>
      <c r="BSU27" s="671"/>
      <c r="BSV27" s="672"/>
      <c r="BSW27" s="672"/>
      <c r="BSX27" s="673"/>
      <c r="BSY27" s="263">
        <f>$A$27</f>
        <v>13</v>
      </c>
      <c r="BSZ27" s="264" t="str">
        <f>$B$27</f>
        <v>火</v>
      </c>
      <c r="BTA27" s="660"/>
      <c r="BTB27" s="661"/>
      <c r="BTC27" s="660"/>
      <c r="BTD27" s="661"/>
      <c r="BTE27" s="662" t="str">
        <f>IFERROR(IF(OR(BSZ27="日",BSZ27="祝",BSZ27=0,BTA27=""),"　",MAX(IF(AND(BTA27&lt;=BTE14,BTC27&gt;BTF14),BTF14-BTE14,IF(AND(BTA27&gt;BTE14,BTC27&lt;=BTF14),BTC27-BTA27,IF(AND(BTA27&lt;=BTE14,BTC27&lt;=BTF14),BTC27-BTE14,IF(AND(BTA27&gt;BTE14,BTC27&gt;BTF14),BTF14-BTA27,0)))),0)),0)</f>
        <v>　</v>
      </c>
      <c r="BTF27" s="663"/>
      <c r="BTG27" s="664"/>
      <c r="BTH27" s="662" t="str">
        <f>IFERROR(IF(OR(BSZ27="日",BSZ27="祝",BSZ27=0,BTA27=""),"　",MAX(IF(AND(BTA27&gt;BTK14,BTC27&gt;BTI14),0,IF(AND(BTA27&lt;=BTK14,BTA27&gt;BTH14,BTC27&gt;BTI14),BTK14-BTA27,IF(AND(BTA27&lt;=BTK14,BTA27&lt;=BTH14,BTC27&gt;BTI14),BTK14-BTH14,IF(AND(BTA27&gt;BTH14,BTC27&lt;=BTI14),BTC27-BTA27,IF(AND(BTA27&lt;=BTH14,BTC27&lt;=BTI14),BTC27-BTH14,0))))),0)),0)</f>
        <v>　</v>
      </c>
      <c r="BTI27" s="663"/>
      <c r="BTJ27" s="664"/>
      <c r="BTK27" s="662" t="str">
        <f>IFERROR(IF(OR(BSZ27="日",BSZ27="祝",BSZ27=0,BTA27=""),"　",MAX(IF(AND(BTA27&lt;=BTK14,BTC27&gt;BTL14),BTL14-BTK14,IF(BTC27&lt;=BTL14,0,IF(AND(BTA27&gt;BTK14,BTC27&gt;BTL14),BTL14-BTA27,0))),0)),0)</f>
        <v>　</v>
      </c>
      <c r="BTL27" s="663"/>
      <c r="BTM27" s="664"/>
      <c r="BTN27" s="662" t="str">
        <f>IFERROR(IF(OR(BSZ27="日",BSZ27="祝",BSZ27=0,BTA27=""),"　",MAX(IF(BTA27&gt;BTN14,BTC27-BTA27,IF(BTA27&lt;=BTN14,BTC27-BTN14,0)),0)),0)</f>
        <v>　</v>
      </c>
      <c r="BTO27" s="663"/>
      <c r="BTP27" s="664"/>
      <c r="BTQ27" s="662" t="str">
        <f>IFERROR(IF(OR(BSZ27="日",BSZ27="祝",BSZ27=0,BTA27=""),"　",MAX(IF(AND(BTA27&lt;=BTQ14,BTC27&gt;BTR14),BTR14-BTQ14,IF(AND(BTA27&gt;BTQ14,BTC27&lt;=BTR14),BTC27-BTA27,IF(AND(BTA27&lt;=BTQ14,BTC27&lt;=BTR14),BTC27-BTQ14,IF(AND(BTA27&gt;BTQ14,BTC27&gt;BTR14),BTR14-BTA27,0)))),0)),0)</f>
        <v>　</v>
      </c>
      <c r="BTR27" s="663"/>
      <c r="BTS27" s="664"/>
      <c r="BTT27" s="662" t="str">
        <f>IFERROR(IF(OR(BSZ27="日",BSZ27="祝",BSZ27=0,BTA27=""),"　",MAX(IF(AND(BTA27&gt;BTW14,BTC27&gt;BTU14),0,IF(AND(BTA27&lt;=BTW14,BTA27&gt;BTT14,BTC27&gt;BTU14),BTW14-BTA27,IF(AND(BTA27&lt;=BTW14,BTA27&lt;=BTT14,BTC27&gt;BTU14),BTW14-BTT14,IF(AND(BTA27&gt;BTT14,BTC27&lt;=BTU14),BTC27-BTA27,IF(AND(BTA27&lt;=BTT14,BTC27&lt;=BTU14),BTC27-BTT14,0))))),0)),0)</f>
        <v>　</v>
      </c>
      <c r="BTU27" s="663"/>
      <c r="BTV27" s="664"/>
      <c r="BTW27" s="662" t="str">
        <f>IFERROR(IF(OR(BSZ27="日",BSZ27="祝",BSZ27=0,BTA27=""),"　",MAX(IF(AND(BTA27&lt;=BTW14,BTC27&gt;BTX14),BTX14-BTW14,IF(BTC27&lt;=BTX14,0,IF(AND(BTA27&gt;BTW14,BTC27&gt;BTX14),BTX14-BTA27,0))),0)),0)</f>
        <v>　</v>
      </c>
      <c r="BTX27" s="663"/>
      <c r="BTY27" s="664"/>
      <c r="BTZ27" s="662" t="str">
        <f t="shared" si="34"/>
        <v>　</v>
      </c>
      <c r="BUA27" s="663"/>
      <c r="BUB27" s="664"/>
      <c r="BUC27" s="665" t="str">
        <f>IF(BUF27="×",TIME(0,0,0),IF(BUP4="非常勤",BTE27,BTQ27))</f>
        <v>　</v>
      </c>
      <c r="BUD27" s="666"/>
      <c r="BUE27" s="667"/>
      <c r="BUF27" s="265"/>
      <c r="BUG27" s="665" t="str">
        <f>IF(BUJ27="×",TIME(0,0,0),IF(BUP4="非常勤",BTH27,BTT27))</f>
        <v>　</v>
      </c>
      <c r="BUH27" s="666"/>
      <c r="BUI27" s="667"/>
      <c r="BUJ27" s="265"/>
      <c r="BUK27" s="665" t="str">
        <f>IF(BUN27="×",TIME(0,0,0),IF(BUP4="非常勤",BTK27,BTW27))</f>
        <v>　</v>
      </c>
      <c r="BUL27" s="666"/>
      <c r="BUM27" s="667"/>
      <c r="BUN27" s="265"/>
      <c r="BUO27" s="665" t="str">
        <f>IF(BUR27="×",TIME(0,0,0),IF(BUP4="非常勤",BTN27,BTZ27))</f>
        <v>　</v>
      </c>
      <c r="BUP27" s="666"/>
      <c r="BUQ27" s="667"/>
      <c r="BUR27" s="265"/>
      <c r="BUS27" s="668"/>
      <c r="BUT27" s="669"/>
      <c r="BUU27" s="668"/>
      <c r="BUV27" s="670"/>
      <c r="BUW27" s="669"/>
      <c r="BUX27" s="671"/>
      <c r="BUY27" s="672"/>
      <c r="BUZ27" s="672"/>
      <c r="BVA27" s="673"/>
      <c r="BVB27" s="263">
        <f>$A$27</f>
        <v>13</v>
      </c>
      <c r="BVC27" s="264" t="str">
        <f>$B$27</f>
        <v>火</v>
      </c>
      <c r="BVD27" s="660"/>
      <c r="BVE27" s="661"/>
      <c r="BVF27" s="660"/>
      <c r="BVG27" s="661"/>
      <c r="BVH27" s="662" t="str">
        <f>IFERROR(IF(OR(BVC27="日",BVC27="祝",BVC27=0,BVD27=""),"　",MAX(IF(AND(BVD27&lt;=BVH14,BVF27&gt;BVI14),BVI14-BVH14,IF(AND(BVD27&gt;BVH14,BVF27&lt;=BVI14),BVF27-BVD27,IF(AND(BVD27&lt;=BVH14,BVF27&lt;=BVI14),BVF27-BVH14,IF(AND(BVD27&gt;BVH14,BVF27&gt;BVI14),BVI14-BVD27,0)))),0)),0)</f>
        <v>　</v>
      </c>
      <c r="BVI27" s="663"/>
      <c r="BVJ27" s="664"/>
      <c r="BVK27" s="662" t="str">
        <f>IFERROR(IF(OR(BVC27="日",BVC27="祝",BVC27=0,BVD27=""),"　",MAX(IF(AND(BVD27&gt;BVN14,BVF27&gt;BVL14),0,IF(AND(BVD27&lt;=BVN14,BVD27&gt;BVK14,BVF27&gt;BVL14),BVN14-BVD27,IF(AND(BVD27&lt;=BVN14,BVD27&lt;=BVK14,BVF27&gt;BVL14),BVN14-BVK14,IF(AND(BVD27&gt;BVK14,BVF27&lt;=BVL14),BVF27-BVD27,IF(AND(BVD27&lt;=BVK14,BVF27&lt;=BVL14),BVF27-BVK14,0))))),0)),0)</f>
        <v>　</v>
      </c>
      <c r="BVL27" s="663"/>
      <c r="BVM27" s="664"/>
      <c r="BVN27" s="662" t="str">
        <f>IFERROR(IF(OR(BVC27="日",BVC27="祝",BVC27=0,BVD27=""),"　",MAX(IF(AND(BVD27&lt;=BVN14,BVF27&gt;BVO14),BVO14-BVN14,IF(BVF27&lt;=BVO14,0,IF(AND(BVD27&gt;BVN14,BVF27&gt;BVO14),BVO14-BVD27,0))),0)),0)</f>
        <v>　</v>
      </c>
      <c r="BVO27" s="663"/>
      <c r="BVP27" s="664"/>
      <c r="BVQ27" s="662" t="str">
        <f>IFERROR(IF(OR(BVC27="日",BVC27="祝",BVC27=0,BVD27=""),"　",MAX(IF(BVD27&gt;BVQ14,BVF27-BVD27,IF(BVD27&lt;=BVQ14,BVF27-BVQ14,0)),0)),0)</f>
        <v>　</v>
      </c>
      <c r="BVR27" s="663"/>
      <c r="BVS27" s="664"/>
      <c r="BVT27" s="662" t="str">
        <f>IFERROR(IF(OR(BVC27="日",BVC27="祝",BVC27=0,BVD27=""),"　",MAX(IF(AND(BVD27&lt;=BVT14,BVF27&gt;BVU14),BVU14-BVT14,IF(AND(BVD27&gt;BVT14,BVF27&lt;=BVU14),BVF27-BVD27,IF(AND(BVD27&lt;=BVT14,BVF27&lt;=BVU14),BVF27-BVT14,IF(AND(BVD27&gt;BVT14,BVF27&gt;BVU14),BVU14-BVD27,0)))),0)),0)</f>
        <v>　</v>
      </c>
      <c r="BVU27" s="663"/>
      <c r="BVV27" s="664"/>
      <c r="BVW27" s="662" t="str">
        <f>IFERROR(IF(OR(BVC27="日",BVC27="祝",BVC27=0,BVD27=""),"　",MAX(IF(AND(BVD27&gt;BVZ14,BVF27&gt;BVX14),0,IF(AND(BVD27&lt;=BVZ14,BVD27&gt;BVW14,BVF27&gt;BVX14),BVZ14-BVD27,IF(AND(BVD27&lt;=BVZ14,BVD27&lt;=BVW14,BVF27&gt;BVX14),BVZ14-BVW14,IF(AND(BVD27&gt;BVW14,BVF27&lt;=BVX14),BVF27-BVD27,IF(AND(BVD27&lt;=BVW14,BVF27&lt;=BVX14),BVF27-BVW14,0))))),0)),0)</f>
        <v>　</v>
      </c>
      <c r="BVX27" s="663"/>
      <c r="BVY27" s="664"/>
      <c r="BVZ27" s="662" t="str">
        <f>IFERROR(IF(OR(BVC27="日",BVC27="祝",BVC27=0,BVD27=""),"　",MAX(IF(AND(BVD27&lt;=BVZ14,BVF27&gt;BWA14),BWA14-BVZ14,IF(BVF27&lt;=BWA14,0,IF(AND(BVD27&gt;BVZ14,BVF27&gt;BWA14),BWA14-BVD27,0))),0)),0)</f>
        <v>　</v>
      </c>
      <c r="BWA27" s="663"/>
      <c r="BWB27" s="664"/>
      <c r="BWC27" s="662" t="str">
        <f t="shared" si="35"/>
        <v>　</v>
      </c>
      <c r="BWD27" s="663"/>
      <c r="BWE27" s="664"/>
      <c r="BWF27" s="665" t="str">
        <f>IF(BWI27="×",TIME(0,0,0),IF(BWS4="非常勤",BVH27,BVT27))</f>
        <v>　</v>
      </c>
      <c r="BWG27" s="666"/>
      <c r="BWH27" s="667"/>
      <c r="BWI27" s="265"/>
      <c r="BWJ27" s="665" t="str">
        <f>IF(BWM27="×",TIME(0,0,0),IF(BWS4="非常勤",BVK27,BVW27))</f>
        <v>　</v>
      </c>
      <c r="BWK27" s="666"/>
      <c r="BWL27" s="667"/>
      <c r="BWM27" s="265"/>
      <c r="BWN27" s="665" t="str">
        <f>IF(BWQ27="×",TIME(0,0,0),IF(BWS4="非常勤",BVN27,BVZ27))</f>
        <v>　</v>
      </c>
      <c r="BWO27" s="666"/>
      <c r="BWP27" s="667"/>
      <c r="BWQ27" s="265"/>
      <c r="BWR27" s="665" t="str">
        <f>IF(BWU27="×",TIME(0,0,0),IF(BWS4="非常勤",BVQ27,BWC27))</f>
        <v>　</v>
      </c>
      <c r="BWS27" s="666"/>
      <c r="BWT27" s="667"/>
      <c r="BWU27" s="265"/>
      <c r="BWV27" s="668"/>
      <c r="BWW27" s="669"/>
      <c r="BWX27" s="668"/>
      <c r="BWY27" s="670"/>
      <c r="BWZ27" s="669"/>
      <c r="BXA27" s="671"/>
      <c r="BXB27" s="672"/>
      <c r="BXC27" s="672"/>
      <c r="BXD27" s="673"/>
      <c r="BXE27" s="263">
        <f>$A$27</f>
        <v>13</v>
      </c>
      <c r="BXF27" s="264" t="str">
        <f>$B$27</f>
        <v>火</v>
      </c>
      <c r="BXG27" s="660"/>
      <c r="BXH27" s="661"/>
      <c r="BXI27" s="660"/>
      <c r="BXJ27" s="661"/>
      <c r="BXK27" s="662" t="str">
        <f>IFERROR(IF(OR(BXF27="日",BXF27="祝",BXF27=0,BXG27=""),"　",MAX(IF(AND(BXG27&lt;=BXK14,BXI27&gt;BXL14),BXL14-BXK14,IF(AND(BXG27&gt;BXK14,BXI27&lt;=BXL14),BXI27-BXG27,IF(AND(BXG27&lt;=BXK14,BXI27&lt;=BXL14),BXI27-BXK14,IF(AND(BXG27&gt;BXK14,BXI27&gt;BXL14),BXL14-BXG27,0)))),0)),0)</f>
        <v>　</v>
      </c>
      <c r="BXL27" s="663"/>
      <c r="BXM27" s="664"/>
      <c r="BXN27" s="662" t="str">
        <f>IFERROR(IF(OR(BXF27="日",BXF27="祝",BXF27=0,BXG27=""),"　",MAX(IF(AND(BXG27&gt;BXQ14,BXI27&gt;BXO14),0,IF(AND(BXG27&lt;=BXQ14,BXG27&gt;BXN14,BXI27&gt;BXO14),BXQ14-BXG27,IF(AND(BXG27&lt;=BXQ14,BXG27&lt;=BXN14,BXI27&gt;BXO14),BXQ14-BXN14,IF(AND(BXG27&gt;BXN14,BXI27&lt;=BXO14),BXI27-BXG27,IF(AND(BXG27&lt;=BXN14,BXI27&lt;=BXO14),BXI27-BXN14,0))))),0)),0)</f>
        <v>　</v>
      </c>
      <c r="BXO27" s="663"/>
      <c r="BXP27" s="664"/>
      <c r="BXQ27" s="662" t="str">
        <f>IFERROR(IF(OR(BXF27="日",BXF27="祝",BXF27=0,BXG27=""),"　",MAX(IF(AND(BXG27&lt;=BXQ14,BXI27&gt;BXR14),BXR14-BXQ14,IF(BXI27&lt;=BXR14,0,IF(AND(BXG27&gt;BXQ14,BXI27&gt;BXR14),BXR14-BXG27,0))),0)),0)</f>
        <v>　</v>
      </c>
      <c r="BXR27" s="663"/>
      <c r="BXS27" s="664"/>
      <c r="BXT27" s="662" t="str">
        <f>IFERROR(IF(OR(BXF27="日",BXF27="祝",BXF27=0,BXG27=""),"　",MAX(IF(BXG27&gt;BXT14,BXI27-BXG27,IF(BXG27&lt;=BXT14,BXI27-BXT14,0)),0)),0)</f>
        <v>　</v>
      </c>
      <c r="BXU27" s="663"/>
      <c r="BXV27" s="664"/>
      <c r="BXW27" s="662" t="str">
        <f>IFERROR(IF(OR(BXF27="日",BXF27="祝",BXF27=0,BXG27=""),"　",MAX(IF(AND(BXG27&lt;=BXW14,BXI27&gt;BXX14),BXX14-BXW14,IF(AND(BXG27&gt;BXW14,BXI27&lt;=BXX14),BXI27-BXG27,IF(AND(BXG27&lt;=BXW14,BXI27&lt;=BXX14),BXI27-BXW14,IF(AND(BXG27&gt;BXW14,BXI27&gt;BXX14),BXX14-BXG27,0)))),0)),0)</f>
        <v>　</v>
      </c>
      <c r="BXX27" s="663"/>
      <c r="BXY27" s="664"/>
      <c r="BXZ27" s="662" t="str">
        <f>IFERROR(IF(OR(BXF27="日",BXF27="祝",BXF27=0,BXG27=""),"　",MAX(IF(AND(BXG27&gt;BYC14,BXI27&gt;BYA14),0,IF(AND(BXG27&lt;=BYC14,BXG27&gt;BXZ14,BXI27&gt;BYA14),BYC14-BXG27,IF(AND(BXG27&lt;=BYC14,BXG27&lt;=BXZ14,BXI27&gt;BYA14),BYC14-BXZ14,IF(AND(BXG27&gt;BXZ14,BXI27&lt;=BYA14),BXI27-BXG27,IF(AND(BXG27&lt;=BXZ14,BXI27&lt;=BYA14),BXI27-BXZ14,0))))),0)),0)</f>
        <v>　</v>
      </c>
      <c r="BYA27" s="663"/>
      <c r="BYB27" s="664"/>
      <c r="BYC27" s="662" t="str">
        <f>IFERROR(IF(OR(BXF27="日",BXF27="祝",BXF27=0,BXG27=""),"　",MAX(IF(AND(BXG27&lt;=BYC14,BXI27&gt;BYD14),BYD14-BYC14,IF(BXI27&lt;=BYD14,0,IF(AND(BXG27&gt;BYC14,BXI27&gt;BYD14),BYD14-BXG27,0))),0)),0)</f>
        <v>　</v>
      </c>
      <c r="BYD27" s="663"/>
      <c r="BYE27" s="664"/>
      <c r="BYF27" s="662" t="str">
        <f t="shared" si="36"/>
        <v>　</v>
      </c>
      <c r="BYG27" s="663"/>
      <c r="BYH27" s="664"/>
      <c r="BYI27" s="665" t="str">
        <f>IF(BYL27="×",TIME(0,0,0),IF(BYV4="非常勤",BXK27,BXW27))</f>
        <v>　</v>
      </c>
      <c r="BYJ27" s="666"/>
      <c r="BYK27" s="667"/>
      <c r="BYL27" s="265"/>
      <c r="BYM27" s="665" t="str">
        <f>IF(BYP27="×",TIME(0,0,0),IF(BYV4="非常勤",BXN27,BXZ27))</f>
        <v>　</v>
      </c>
      <c r="BYN27" s="666"/>
      <c r="BYO27" s="667"/>
      <c r="BYP27" s="265"/>
      <c r="BYQ27" s="665" t="str">
        <f>IF(BYT27="×",TIME(0,0,0),IF(BYV4="非常勤",BXQ27,BYC27))</f>
        <v>　</v>
      </c>
      <c r="BYR27" s="666"/>
      <c r="BYS27" s="667"/>
      <c r="BYT27" s="265"/>
      <c r="BYU27" s="665" t="str">
        <f>IF(BYX27="×",TIME(0,0,0),IF(BYV4="非常勤",BXT27,BYF27))</f>
        <v>　</v>
      </c>
      <c r="BYV27" s="666"/>
      <c r="BYW27" s="667"/>
      <c r="BYX27" s="265"/>
      <c r="BYY27" s="668"/>
      <c r="BYZ27" s="669"/>
      <c r="BZA27" s="668"/>
      <c r="BZB27" s="670"/>
      <c r="BZC27" s="669"/>
      <c r="BZD27" s="671"/>
      <c r="BZE27" s="672"/>
      <c r="BZF27" s="672"/>
      <c r="BZG27" s="673"/>
      <c r="BZH27" s="263">
        <f>$A$27</f>
        <v>13</v>
      </c>
      <c r="BZI27" s="264" t="str">
        <f>$B$27</f>
        <v>火</v>
      </c>
      <c r="BZJ27" s="660"/>
      <c r="BZK27" s="661"/>
      <c r="BZL27" s="660"/>
      <c r="BZM27" s="661"/>
      <c r="BZN27" s="662" t="str">
        <f>IFERROR(IF(OR(BZI27="日",BZI27="祝",BZI27=0,BZJ27=""),"　",MAX(IF(AND(BZJ27&lt;=BZN14,BZL27&gt;BZO14),BZO14-BZN14,IF(AND(BZJ27&gt;BZN14,BZL27&lt;=BZO14),BZL27-BZJ27,IF(AND(BZJ27&lt;=BZN14,BZL27&lt;=BZO14),BZL27-BZN14,IF(AND(BZJ27&gt;BZN14,BZL27&gt;BZO14),BZO14-BZJ27,0)))),0)),0)</f>
        <v>　</v>
      </c>
      <c r="BZO27" s="663"/>
      <c r="BZP27" s="664"/>
      <c r="BZQ27" s="662" t="str">
        <f>IFERROR(IF(OR(BZI27="日",BZI27="祝",BZI27=0,BZJ27=""),"　",MAX(IF(AND(BZJ27&gt;BZT14,BZL27&gt;BZR14),0,IF(AND(BZJ27&lt;=BZT14,BZJ27&gt;BZQ14,BZL27&gt;BZR14),BZT14-BZJ27,IF(AND(BZJ27&lt;=BZT14,BZJ27&lt;=BZQ14,BZL27&gt;BZR14),BZT14-BZQ14,IF(AND(BZJ27&gt;BZQ14,BZL27&lt;=BZR14),BZL27-BZJ27,IF(AND(BZJ27&lt;=BZQ14,BZL27&lt;=BZR14),BZL27-BZQ14,0))))),0)),0)</f>
        <v>　</v>
      </c>
      <c r="BZR27" s="663"/>
      <c r="BZS27" s="664"/>
      <c r="BZT27" s="662" t="str">
        <f>IFERROR(IF(OR(BZI27="日",BZI27="祝",BZI27=0,BZJ27=""),"　",MAX(IF(AND(BZJ27&lt;=BZT14,BZL27&gt;BZU14),BZU14-BZT14,IF(BZL27&lt;=BZU14,0,IF(AND(BZJ27&gt;BZT14,BZL27&gt;BZU14),BZU14-BZJ27,0))),0)),0)</f>
        <v>　</v>
      </c>
      <c r="BZU27" s="663"/>
      <c r="BZV27" s="664"/>
      <c r="BZW27" s="662" t="str">
        <f>IFERROR(IF(OR(BZI27="日",BZI27="祝",BZI27=0,BZJ27=""),"　",MAX(IF(BZJ27&gt;BZW14,BZL27-BZJ27,IF(BZJ27&lt;=BZW14,BZL27-BZW14,0)),0)),0)</f>
        <v>　</v>
      </c>
      <c r="BZX27" s="663"/>
      <c r="BZY27" s="664"/>
      <c r="BZZ27" s="662" t="str">
        <f>IFERROR(IF(OR(BZI27="日",BZI27="祝",BZI27=0,BZJ27=""),"　",MAX(IF(AND(BZJ27&lt;=BZZ14,BZL27&gt;CAA14),CAA14-BZZ14,IF(AND(BZJ27&gt;BZZ14,BZL27&lt;=CAA14),BZL27-BZJ27,IF(AND(BZJ27&lt;=BZZ14,BZL27&lt;=CAA14),BZL27-BZZ14,IF(AND(BZJ27&gt;BZZ14,BZL27&gt;CAA14),CAA14-BZJ27,0)))),0)),0)</f>
        <v>　</v>
      </c>
      <c r="CAA27" s="663"/>
      <c r="CAB27" s="664"/>
      <c r="CAC27" s="662" t="str">
        <f>IFERROR(IF(OR(BZI27="日",BZI27="祝",BZI27=0,BZJ27=""),"　",MAX(IF(AND(BZJ27&gt;CAF14,BZL27&gt;CAD14),0,IF(AND(BZJ27&lt;=CAF14,BZJ27&gt;CAC14,BZL27&gt;CAD14),CAF14-BZJ27,IF(AND(BZJ27&lt;=CAF14,BZJ27&lt;=CAC14,BZL27&gt;CAD14),CAF14-CAC14,IF(AND(BZJ27&gt;CAC14,BZL27&lt;=CAD14),BZL27-BZJ27,IF(AND(BZJ27&lt;=CAC14,BZL27&lt;=CAD14),BZL27-CAC14,0))))),0)),0)</f>
        <v>　</v>
      </c>
      <c r="CAD27" s="663"/>
      <c r="CAE27" s="664"/>
      <c r="CAF27" s="662" t="str">
        <f>IFERROR(IF(OR(BZI27="日",BZI27="祝",BZI27=0,BZJ27=""),"　",MAX(IF(AND(BZJ27&lt;=CAF14,BZL27&gt;CAG14),CAG14-CAF14,IF(BZL27&lt;=CAG14,0,IF(AND(BZJ27&gt;CAF14,BZL27&gt;CAG14),CAG14-BZJ27,0))),0)),0)</f>
        <v>　</v>
      </c>
      <c r="CAG27" s="663"/>
      <c r="CAH27" s="664"/>
      <c r="CAI27" s="662" t="str">
        <f t="shared" si="37"/>
        <v>　</v>
      </c>
      <c r="CAJ27" s="663"/>
      <c r="CAK27" s="664"/>
      <c r="CAL27" s="665" t="str">
        <f>IF(CAO27="×",TIME(0,0,0),IF(CAY4="非常勤",BZN27,BZZ27))</f>
        <v>　</v>
      </c>
      <c r="CAM27" s="666"/>
      <c r="CAN27" s="667"/>
      <c r="CAO27" s="265"/>
      <c r="CAP27" s="665" t="str">
        <f>IF(CAS27="×",TIME(0,0,0),IF(CAY4="非常勤",BZQ27,CAC27))</f>
        <v>　</v>
      </c>
      <c r="CAQ27" s="666"/>
      <c r="CAR27" s="667"/>
      <c r="CAS27" s="265"/>
      <c r="CAT27" s="665" t="str">
        <f>IF(CAW27="×",TIME(0,0,0),IF(CAY4="非常勤",BZT27,CAF27))</f>
        <v>　</v>
      </c>
      <c r="CAU27" s="666"/>
      <c r="CAV27" s="667"/>
      <c r="CAW27" s="265"/>
      <c r="CAX27" s="665" t="str">
        <f>IF(CBA27="×",TIME(0,0,0),IF(CAY4="非常勤",BZW27,CAI27))</f>
        <v>　</v>
      </c>
      <c r="CAY27" s="666"/>
      <c r="CAZ27" s="667"/>
      <c r="CBA27" s="265"/>
      <c r="CBB27" s="668"/>
      <c r="CBC27" s="669"/>
      <c r="CBD27" s="668"/>
      <c r="CBE27" s="670"/>
      <c r="CBF27" s="669"/>
      <c r="CBG27" s="671"/>
      <c r="CBH27" s="672"/>
      <c r="CBI27" s="672"/>
      <c r="CBJ27" s="673"/>
      <c r="CBK27" s="263">
        <f>$A$27</f>
        <v>13</v>
      </c>
      <c r="CBL27" s="264" t="str">
        <f>$B$27</f>
        <v>火</v>
      </c>
      <c r="CBM27" s="660"/>
      <c r="CBN27" s="661"/>
      <c r="CBO27" s="660"/>
      <c r="CBP27" s="661"/>
      <c r="CBQ27" s="662" t="str">
        <f>IFERROR(IF(OR(CBL27="日",CBL27="祝",CBL27=0,CBM27=""),"　",MAX(IF(AND(CBM27&lt;=CBQ14,CBO27&gt;CBR14),CBR14-CBQ14,IF(AND(CBM27&gt;CBQ14,CBO27&lt;=CBR14),CBO27-CBM27,IF(AND(CBM27&lt;=CBQ14,CBO27&lt;=CBR14),CBO27-CBQ14,IF(AND(CBM27&gt;CBQ14,CBO27&gt;CBR14),CBR14-CBM27,0)))),0)),0)</f>
        <v>　</v>
      </c>
      <c r="CBR27" s="663"/>
      <c r="CBS27" s="664"/>
      <c r="CBT27" s="662" t="str">
        <f>IFERROR(IF(OR(CBL27="日",CBL27="祝",CBL27=0,CBM27=""),"　",MAX(IF(AND(CBM27&gt;CBW14,CBO27&gt;CBU14),0,IF(AND(CBM27&lt;=CBW14,CBM27&gt;CBT14,CBO27&gt;CBU14),CBW14-CBM27,IF(AND(CBM27&lt;=CBW14,CBM27&lt;=CBT14,CBO27&gt;CBU14),CBW14-CBT14,IF(AND(CBM27&gt;CBT14,CBO27&lt;=CBU14),CBO27-CBM27,IF(AND(CBM27&lt;=CBT14,CBO27&lt;=CBU14),CBO27-CBT14,0))))),0)),0)</f>
        <v>　</v>
      </c>
      <c r="CBU27" s="663"/>
      <c r="CBV27" s="664"/>
      <c r="CBW27" s="662" t="str">
        <f>IFERROR(IF(OR(CBL27="日",CBL27="祝",CBL27=0,CBM27=""),"　",MAX(IF(AND(CBM27&lt;=CBW14,CBO27&gt;CBX14),CBX14-CBW14,IF(CBO27&lt;=CBX14,0,IF(AND(CBM27&gt;CBW14,CBO27&gt;CBX14),CBX14-CBM27,0))),0)),0)</f>
        <v>　</v>
      </c>
      <c r="CBX27" s="663"/>
      <c r="CBY27" s="664"/>
      <c r="CBZ27" s="662" t="str">
        <f>IFERROR(IF(OR(CBL27="日",CBL27="祝",CBL27=0,CBM27=""),"　",MAX(IF(CBM27&gt;CBZ14,CBO27-CBM27,IF(CBM27&lt;=CBZ14,CBO27-CBZ14,0)),0)),0)</f>
        <v>　</v>
      </c>
      <c r="CCA27" s="663"/>
      <c r="CCB27" s="664"/>
      <c r="CCC27" s="662" t="str">
        <f>IFERROR(IF(OR(CBL27="日",CBL27="祝",CBL27=0,CBM27=""),"　",MAX(IF(AND(CBM27&lt;=CCC14,CBO27&gt;CCD14),CCD14-CCC14,IF(AND(CBM27&gt;CCC14,CBO27&lt;=CCD14),CBO27-CBM27,IF(AND(CBM27&lt;=CCC14,CBO27&lt;=CCD14),CBO27-CCC14,IF(AND(CBM27&gt;CCC14,CBO27&gt;CCD14),CCD14-CBM27,0)))),0)),0)</f>
        <v>　</v>
      </c>
      <c r="CCD27" s="663"/>
      <c r="CCE27" s="664"/>
      <c r="CCF27" s="662" t="str">
        <f>IFERROR(IF(OR(CBL27="日",CBL27="祝",CBL27=0,CBM27=""),"　",MAX(IF(AND(CBM27&gt;CCI14,CBO27&gt;CCG14),0,IF(AND(CBM27&lt;=CCI14,CBM27&gt;CCF14,CBO27&gt;CCG14),CCI14-CBM27,IF(AND(CBM27&lt;=CCI14,CBM27&lt;=CCF14,CBO27&gt;CCG14),CCI14-CCF14,IF(AND(CBM27&gt;CCF14,CBO27&lt;=CCG14),CBO27-CBM27,IF(AND(CBM27&lt;=CCF14,CBO27&lt;=CCG14),CBO27-CCF14,0))))),0)),0)</f>
        <v>　</v>
      </c>
      <c r="CCG27" s="663"/>
      <c r="CCH27" s="664"/>
      <c r="CCI27" s="662" t="str">
        <f>IFERROR(IF(OR(CBL27="日",CBL27="祝",CBL27=0,CBM27=""),"　",MAX(IF(AND(CBM27&lt;=CCI14,CBO27&gt;CCJ14),CCJ14-CCI14,IF(CBO27&lt;=CCJ14,0,IF(AND(CBM27&gt;CCI14,CBO27&gt;CCJ14),CCJ14-CBM27,0))),0)),0)</f>
        <v>　</v>
      </c>
      <c r="CCJ27" s="663"/>
      <c r="CCK27" s="664"/>
      <c r="CCL27" s="662" t="str">
        <f t="shared" si="38"/>
        <v>　</v>
      </c>
      <c r="CCM27" s="663"/>
      <c r="CCN27" s="664"/>
      <c r="CCO27" s="665" t="str">
        <f>IF(CCR27="×",TIME(0,0,0),IF(CDB4="非常勤",CBQ27,CCC27))</f>
        <v>　</v>
      </c>
      <c r="CCP27" s="666"/>
      <c r="CCQ27" s="667"/>
      <c r="CCR27" s="265"/>
      <c r="CCS27" s="665" t="str">
        <f>IF(CCV27="×",TIME(0,0,0),IF(CDB4="非常勤",CBT27,CCF27))</f>
        <v>　</v>
      </c>
      <c r="CCT27" s="666"/>
      <c r="CCU27" s="667"/>
      <c r="CCV27" s="265"/>
      <c r="CCW27" s="665" t="str">
        <f>IF(CCZ27="×",TIME(0,0,0),IF(CDB4="非常勤",CBW27,CCI27))</f>
        <v>　</v>
      </c>
      <c r="CCX27" s="666"/>
      <c r="CCY27" s="667"/>
      <c r="CCZ27" s="265"/>
      <c r="CDA27" s="665" t="str">
        <f>IF(CDD27="×",TIME(0,0,0),IF(CDB4="非常勤",CBZ27,CCL27))</f>
        <v>　</v>
      </c>
      <c r="CDB27" s="666"/>
      <c r="CDC27" s="667"/>
      <c r="CDD27" s="265"/>
      <c r="CDE27" s="668"/>
      <c r="CDF27" s="669"/>
      <c r="CDG27" s="668"/>
      <c r="CDH27" s="670"/>
      <c r="CDI27" s="669"/>
      <c r="CDJ27" s="671"/>
      <c r="CDK27" s="672"/>
      <c r="CDL27" s="672"/>
      <c r="CDM27" s="673"/>
      <c r="CDN27" s="263">
        <f>$A$27</f>
        <v>13</v>
      </c>
      <c r="CDO27" s="264" t="str">
        <f>$B$27</f>
        <v>火</v>
      </c>
      <c r="CDP27" s="660"/>
      <c r="CDQ27" s="661"/>
      <c r="CDR27" s="660"/>
      <c r="CDS27" s="661"/>
      <c r="CDT27" s="662" t="str">
        <f>IFERROR(IF(OR(CDO27="日",CDO27="祝",CDO27=0,CDP27=""),"　",MAX(IF(AND(CDP27&lt;=CDT14,CDR27&gt;CDU14),CDU14-CDT14,IF(AND(CDP27&gt;CDT14,CDR27&lt;=CDU14),CDR27-CDP27,IF(AND(CDP27&lt;=CDT14,CDR27&lt;=CDU14),CDR27-CDT14,IF(AND(CDP27&gt;CDT14,CDR27&gt;CDU14),CDU14-CDP27,0)))),0)),0)</f>
        <v>　</v>
      </c>
      <c r="CDU27" s="663"/>
      <c r="CDV27" s="664"/>
      <c r="CDW27" s="662" t="str">
        <f>IFERROR(IF(OR(CDO27="日",CDO27="祝",CDO27=0,CDP27=""),"　",MAX(IF(AND(CDP27&gt;CDZ14,CDR27&gt;CDX14),0,IF(AND(CDP27&lt;=CDZ14,CDP27&gt;CDW14,CDR27&gt;CDX14),CDZ14-CDP27,IF(AND(CDP27&lt;=CDZ14,CDP27&lt;=CDW14,CDR27&gt;CDX14),CDZ14-CDW14,IF(AND(CDP27&gt;CDW14,CDR27&lt;=CDX14),CDR27-CDP27,IF(AND(CDP27&lt;=CDW14,CDR27&lt;=CDX14),CDR27-CDW14,0))))),0)),0)</f>
        <v>　</v>
      </c>
      <c r="CDX27" s="663"/>
      <c r="CDY27" s="664"/>
      <c r="CDZ27" s="662" t="str">
        <f>IFERROR(IF(OR(CDO27="日",CDO27="祝",CDO27=0,CDP27=""),"　",MAX(IF(AND(CDP27&lt;=CDZ14,CDR27&gt;CEA14),CEA14-CDZ14,IF(CDR27&lt;=CEA14,0,IF(AND(CDP27&gt;CDZ14,CDR27&gt;CEA14),CEA14-CDP27,0))),0)),0)</f>
        <v>　</v>
      </c>
      <c r="CEA27" s="663"/>
      <c r="CEB27" s="664"/>
      <c r="CEC27" s="662" t="str">
        <f>IFERROR(IF(OR(CDO27="日",CDO27="祝",CDO27=0,CDP27=""),"　",MAX(IF(CDP27&gt;CEC14,CDR27-CDP27,IF(CDP27&lt;=CEC14,CDR27-CEC14,0)),0)),0)</f>
        <v>　</v>
      </c>
      <c r="CED27" s="663"/>
      <c r="CEE27" s="664"/>
      <c r="CEF27" s="662" t="str">
        <f>IFERROR(IF(OR(CDO27="日",CDO27="祝",CDO27=0,CDP27=""),"　",MAX(IF(AND(CDP27&lt;=CEF14,CDR27&gt;CEG14),CEG14-CEF14,IF(AND(CDP27&gt;CEF14,CDR27&lt;=CEG14),CDR27-CDP27,IF(AND(CDP27&lt;=CEF14,CDR27&lt;=CEG14),CDR27-CEF14,IF(AND(CDP27&gt;CEF14,CDR27&gt;CEG14),CEG14-CDP27,0)))),0)),0)</f>
        <v>　</v>
      </c>
      <c r="CEG27" s="663"/>
      <c r="CEH27" s="664"/>
      <c r="CEI27" s="662" t="str">
        <f>IFERROR(IF(OR(CDO27="日",CDO27="祝",CDO27=0,CDP27=""),"　",MAX(IF(AND(CDP27&gt;CEL14,CDR27&gt;CEJ14),0,IF(AND(CDP27&lt;=CEL14,CDP27&gt;CEI14,CDR27&gt;CEJ14),CEL14-CDP27,IF(AND(CDP27&lt;=CEL14,CDP27&lt;=CEI14,CDR27&gt;CEJ14),CEL14-CEI14,IF(AND(CDP27&gt;CEI14,CDR27&lt;=CEJ14),CDR27-CDP27,IF(AND(CDP27&lt;=CEI14,CDR27&lt;=CEJ14),CDR27-CEI14,0))))),0)),0)</f>
        <v>　</v>
      </c>
      <c r="CEJ27" s="663"/>
      <c r="CEK27" s="664"/>
      <c r="CEL27" s="662" t="str">
        <f>IFERROR(IF(OR(CDO27="日",CDO27="祝",CDO27=0,CDP27=""),"　",MAX(IF(AND(CDP27&lt;=CEL14,CDR27&gt;CEM14),CEM14-CEL14,IF(CDR27&lt;=CEM14,0,IF(AND(CDP27&gt;CEL14,CDR27&gt;CEM14),CEM14-CDP27,0))),0)),0)</f>
        <v>　</v>
      </c>
      <c r="CEM27" s="663"/>
      <c r="CEN27" s="664"/>
      <c r="CEO27" s="662" t="str">
        <f t="shared" si="39"/>
        <v>　</v>
      </c>
      <c r="CEP27" s="663"/>
      <c r="CEQ27" s="664"/>
      <c r="CER27" s="665" t="str">
        <f>IF(CEU27="×",TIME(0,0,0),IF(CFE4="非常勤",CDT27,CEF27))</f>
        <v>　</v>
      </c>
      <c r="CES27" s="666"/>
      <c r="CET27" s="667"/>
      <c r="CEU27" s="265"/>
      <c r="CEV27" s="665" t="str">
        <f>IF(CEY27="×",TIME(0,0,0),IF(CFE4="非常勤",CDW27,CEI27))</f>
        <v>　</v>
      </c>
      <c r="CEW27" s="666"/>
      <c r="CEX27" s="667"/>
      <c r="CEY27" s="265"/>
      <c r="CEZ27" s="665" t="str">
        <f>IF(CFC27="×",TIME(0,0,0),IF(CFE4="非常勤",CDZ27,CEL27))</f>
        <v>　</v>
      </c>
      <c r="CFA27" s="666"/>
      <c r="CFB27" s="667"/>
      <c r="CFC27" s="265"/>
      <c r="CFD27" s="665" t="str">
        <f>IF(CFG27="×",TIME(0,0,0),IF(CFE4="非常勤",CEC27,CEO27))</f>
        <v>　</v>
      </c>
      <c r="CFE27" s="666"/>
      <c r="CFF27" s="667"/>
      <c r="CFG27" s="265"/>
      <c r="CFH27" s="668"/>
      <c r="CFI27" s="669"/>
      <c r="CFJ27" s="668"/>
      <c r="CFK27" s="670"/>
      <c r="CFL27" s="669"/>
      <c r="CFM27" s="671"/>
      <c r="CFN27" s="672"/>
      <c r="CFO27" s="672"/>
      <c r="CFP27" s="673"/>
      <c r="CFQ27" s="263">
        <f>$A$27</f>
        <v>13</v>
      </c>
      <c r="CFR27" s="264" t="str">
        <f>$B$27</f>
        <v>火</v>
      </c>
      <c r="CFS27" s="660"/>
      <c r="CFT27" s="661"/>
      <c r="CFU27" s="660"/>
      <c r="CFV27" s="661"/>
      <c r="CFW27" s="662" t="str">
        <f>IFERROR(IF(OR(CFR27="日",CFR27="祝",CFR27=0,CFS27=""),"　",MAX(IF(AND(CFS27&lt;=CFW14,CFU27&gt;CFX14),CFX14-CFW14,IF(AND(CFS27&gt;CFW14,CFU27&lt;=CFX14),CFU27-CFS27,IF(AND(CFS27&lt;=CFW14,CFU27&lt;=CFX14),CFU27-CFW14,IF(AND(CFS27&gt;CFW14,CFU27&gt;CFX14),CFX14-CFS27,0)))),0)),0)</f>
        <v>　</v>
      </c>
      <c r="CFX27" s="663"/>
      <c r="CFY27" s="664"/>
      <c r="CFZ27" s="662" t="str">
        <f>IFERROR(IF(OR(CFR27="日",CFR27="祝",CFR27=0,CFS27=""),"　",MAX(IF(AND(CFS27&gt;CGC14,CFU27&gt;CGA14),0,IF(AND(CFS27&lt;=CGC14,CFS27&gt;CFZ14,CFU27&gt;CGA14),CGC14-CFS27,IF(AND(CFS27&lt;=CGC14,CFS27&lt;=CFZ14,CFU27&gt;CGA14),CGC14-CFZ14,IF(AND(CFS27&gt;CFZ14,CFU27&lt;=CGA14),CFU27-CFS27,IF(AND(CFS27&lt;=CFZ14,CFU27&lt;=CGA14),CFU27-CFZ14,0))))),0)),0)</f>
        <v>　</v>
      </c>
      <c r="CGA27" s="663"/>
      <c r="CGB27" s="664"/>
      <c r="CGC27" s="662" t="str">
        <f>IFERROR(IF(OR(CFR27="日",CFR27="祝",CFR27=0,CFS27=""),"　",MAX(IF(AND(CFS27&lt;=CGC14,CFU27&gt;CGD14),CGD14-CGC14,IF(CFU27&lt;=CGD14,0,IF(AND(CFS27&gt;CGC14,CFU27&gt;CGD14),CGD14-CFS27,0))),0)),0)</f>
        <v>　</v>
      </c>
      <c r="CGD27" s="663"/>
      <c r="CGE27" s="664"/>
      <c r="CGF27" s="662" t="str">
        <f>IFERROR(IF(OR(CFR27="日",CFR27="祝",CFR27=0,CFS27=""),"　",MAX(IF(CFS27&gt;CGF14,CFU27-CFS27,IF(CFS27&lt;=CGF14,CFU27-CGF14,0)),0)),0)</f>
        <v>　</v>
      </c>
      <c r="CGG27" s="663"/>
      <c r="CGH27" s="664"/>
      <c r="CGI27" s="662" t="str">
        <f>IFERROR(IF(OR(CFR27="日",CFR27="祝",CFR27=0,CFS27=""),"　",MAX(IF(AND(CFS27&lt;=CGI14,CFU27&gt;CGJ14),CGJ14-CGI14,IF(AND(CFS27&gt;CGI14,CFU27&lt;=CGJ14),CFU27-CFS27,IF(AND(CFS27&lt;=CGI14,CFU27&lt;=CGJ14),CFU27-CGI14,IF(AND(CFS27&gt;CGI14,CFU27&gt;CGJ14),CGJ14-CFS27,0)))),0)),0)</f>
        <v>　</v>
      </c>
      <c r="CGJ27" s="663"/>
      <c r="CGK27" s="664"/>
      <c r="CGL27" s="662" t="str">
        <f>IFERROR(IF(OR(CFR27="日",CFR27="祝",CFR27=0,CFS27=""),"　",MAX(IF(AND(CFS27&gt;CGO14,CFU27&gt;CGM14),0,IF(AND(CFS27&lt;=CGO14,CFS27&gt;CGL14,CFU27&gt;CGM14),CGO14-CFS27,IF(AND(CFS27&lt;=CGO14,CFS27&lt;=CGL14,CFU27&gt;CGM14),CGO14-CGL14,IF(AND(CFS27&gt;CGL14,CFU27&lt;=CGM14),CFU27-CFS27,IF(AND(CFS27&lt;=CGL14,CFU27&lt;=CGM14),CFU27-CGL14,0))))),0)),0)</f>
        <v>　</v>
      </c>
      <c r="CGM27" s="663"/>
      <c r="CGN27" s="664"/>
      <c r="CGO27" s="662" t="str">
        <f>IFERROR(IF(OR(CFR27="日",CFR27="祝",CFR27=0,CFS27=""),"　",MAX(IF(AND(CFS27&lt;=CGO14,CFU27&gt;CGP14),CGP14-CGO14,IF(CFU27&lt;=CGP14,0,IF(AND(CFS27&gt;CGO14,CFU27&gt;CGP14),CGP14-CFS27,0))),0)),0)</f>
        <v>　</v>
      </c>
      <c r="CGP27" s="663"/>
      <c r="CGQ27" s="664"/>
      <c r="CGR27" s="662" t="str">
        <f t="shared" si="40"/>
        <v>　</v>
      </c>
      <c r="CGS27" s="663"/>
      <c r="CGT27" s="664"/>
      <c r="CGU27" s="665" t="str">
        <f>IF(CGX27="×",TIME(0,0,0),IF(CHH4="非常勤",CFW27,CGI27))</f>
        <v>　</v>
      </c>
      <c r="CGV27" s="666"/>
      <c r="CGW27" s="667"/>
      <c r="CGX27" s="265"/>
      <c r="CGY27" s="665" t="str">
        <f>IF(CHB27="×",TIME(0,0,0),IF(CHH4="非常勤",CFZ27,CGL27))</f>
        <v>　</v>
      </c>
      <c r="CGZ27" s="666"/>
      <c r="CHA27" s="667"/>
      <c r="CHB27" s="265"/>
      <c r="CHC27" s="665" t="str">
        <f>IF(CHF27="×",TIME(0,0,0),IF(CHH4="非常勤",CGC27,CGO27))</f>
        <v>　</v>
      </c>
      <c r="CHD27" s="666"/>
      <c r="CHE27" s="667"/>
      <c r="CHF27" s="265"/>
      <c r="CHG27" s="665" t="str">
        <f>IF(CHJ27="×",TIME(0,0,0),IF(CHH4="非常勤",CGF27,CGR27))</f>
        <v>　</v>
      </c>
      <c r="CHH27" s="666"/>
      <c r="CHI27" s="667"/>
      <c r="CHJ27" s="265"/>
      <c r="CHK27" s="668"/>
      <c r="CHL27" s="669"/>
      <c r="CHM27" s="668"/>
      <c r="CHN27" s="670"/>
      <c r="CHO27" s="669"/>
      <c r="CHP27" s="671"/>
      <c r="CHQ27" s="672"/>
      <c r="CHR27" s="672"/>
      <c r="CHS27" s="673"/>
      <c r="CHT27" s="263">
        <f>$A$27</f>
        <v>13</v>
      </c>
      <c r="CHU27" s="264" t="str">
        <f>$B$27</f>
        <v>火</v>
      </c>
      <c r="CHV27" s="660"/>
      <c r="CHW27" s="661"/>
      <c r="CHX27" s="660"/>
      <c r="CHY27" s="661"/>
      <c r="CHZ27" s="662" t="str">
        <f>IFERROR(IF(OR(CHU27="日",CHU27="祝",CHU27=0,CHV27=""),"　",MAX(IF(AND(CHV27&lt;=CHZ14,CHX27&gt;CIA14),CIA14-CHZ14,IF(AND(CHV27&gt;CHZ14,CHX27&lt;=CIA14),CHX27-CHV27,IF(AND(CHV27&lt;=CHZ14,CHX27&lt;=CIA14),CHX27-CHZ14,IF(AND(CHV27&gt;CHZ14,CHX27&gt;CIA14),CIA14-CHV27,0)))),0)),0)</f>
        <v>　</v>
      </c>
      <c r="CIA27" s="663"/>
      <c r="CIB27" s="664"/>
      <c r="CIC27" s="662" t="str">
        <f>IFERROR(IF(OR(CHU27="日",CHU27="祝",CHU27=0,CHV27=""),"　",MAX(IF(AND(CHV27&gt;CIF14,CHX27&gt;CID14),0,IF(AND(CHV27&lt;=CIF14,CHV27&gt;CIC14,CHX27&gt;CID14),CIF14-CHV27,IF(AND(CHV27&lt;=CIF14,CHV27&lt;=CIC14,CHX27&gt;CID14),CIF14-CIC14,IF(AND(CHV27&gt;CIC14,CHX27&lt;=CID14),CHX27-CHV27,IF(AND(CHV27&lt;=CIC14,CHX27&lt;=CID14),CHX27-CIC14,0))))),0)),0)</f>
        <v>　</v>
      </c>
      <c r="CID27" s="663"/>
      <c r="CIE27" s="664"/>
      <c r="CIF27" s="662" t="str">
        <f>IFERROR(IF(OR(CHU27="日",CHU27="祝",CHU27=0,CHV27=""),"　",MAX(IF(AND(CHV27&lt;=CIF14,CHX27&gt;CIG14),CIG14-CIF14,IF(CHX27&lt;=CIG14,0,IF(AND(CHV27&gt;CIF14,CHX27&gt;CIG14),CIG14-CHV27,0))),0)),0)</f>
        <v>　</v>
      </c>
      <c r="CIG27" s="663"/>
      <c r="CIH27" s="664"/>
      <c r="CII27" s="662" t="str">
        <f>IFERROR(IF(OR(CHU27="日",CHU27="祝",CHU27=0,CHV27=""),"　",MAX(IF(CHV27&gt;CII14,CHX27-CHV27,IF(CHV27&lt;=CII14,CHX27-CII14,0)),0)),0)</f>
        <v>　</v>
      </c>
      <c r="CIJ27" s="663"/>
      <c r="CIK27" s="664"/>
      <c r="CIL27" s="662" t="str">
        <f>IFERROR(IF(OR(CHU27="日",CHU27="祝",CHU27=0,CHV27=""),"　",MAX(IF(AND(CHV27&lt;=CIL14,CHX27&gt;CIM14),CIM14-CIL14,IF(AND(CHV27&gt;CIL14,CHX27&lt;=CIM14),CHX27-CHV27,IF(AND(CHV27&lt;=CIL14,CHX27&lt;=CIM14),CHX27-CIL14,IF(AND(CHV27&gt;CIL14,CHX27&gt;CIM14),CIM14-CHV27,0)))),0)),0)</f>
        <v>　</v>
      </c>
      <c r="CIM27" s="663"/>
      <c r="CIN27" s="664"/>
      <c r="CIO27" s="662" t="str">
        <f>IFERROR(IF(OR(CHU27="日",CHU27="祝",CHU27=0,CHV27=""),"　",MAX(IF(AND(CHV27&gt;CIR14,CHX27&gt;CIP14),0,IF(AND(CHV27&lt;=CIR14,CHV27&gt;CIO14,CHX27&gt;CIP14),CIR14-CHV27,IF(AND(CHV27&lt;=CIR14,CHV27&lt;=CIO14,CHX27&gt;CIP14),CIR14-CIO14,IF(AND(CHV27&gt;CIO14,CHX27&lt;=CIP14),CHX27-CHV27,IF(AND(CHV27&lt;=CIO14,CHX27&lt;=CIP14),CHX27-CIO14,0))))),0)),0)</f>
        <v>　</v>
      </c>
      <c r="CIP27" s="663"/>
      <c r="CIQ27" s="664"/>
      <c r="CIR27" s="662" t="str">
        <f>IFERROR(IF(OR(CHU27="日",CHU27="祝",CHU27=0,CHV27=""),"　",MAX(IF(AND(CHV27&lt;=CIR14,CHX27&gt;CIS14),CIS14-CIR14,IF(CHX27&lt;=CIS14,0,IF(AND(CHV27&gt;CIR14,CHX27&gt;CIS14),CIS14-CHV27,0))),0)),0)</f>
        <v>　</v>
      </c>
      <c r="CIS27" s="663"/>
      <c r="CIT27" s="664"/>
      <c r="CIU27" s="662" t="str">
        <f t="shared" si="41"/>
        <v>　</v>
      </c>
      <c r="CIV27" s="663"/>
      <c r="CIW27" s="664"/>
      <c r="CIX27" s="665" t="str">
        <f>IF(CJA27="×",TIME(0,0,0),IF(CJK4="非常勤",CHZ27,CIL27))</f>
        <v>　</v>
      </c>
      <c r="CIY27" s="666"/>
      <c r="CIZ27" s="667"/>
      <c r="CJA27" s="265"/>
      <c r="CJB27" s="665" t="str">
        <f>IF(CJE27="×",TIME(0,0,0),IF(CJK4="非常勤",CIC27,CIO27))</f>
        <v>　</v>
      </c>
      <c r="CJC27" s="666"/>
      <c r="CJD27" s="667"/>
      <c r="CJE27" s="265"/>
      <c r="CJF27" s="665" t="str">
        <f>IF(CJI27="×",TIME(0,0,0),IF(CJK4="非常勤",CIF27,CIR27))</f>
        <v>　</v>
      </c>
      <c r="CJG27" s="666"/>
      <c r="CJH27" s="667"/>
      <c r="CJI27" s="265"/>
      <c r="CJJ27" s="665" t="str">
        <f>IF(CJM27="×",TIME(0,0,0),IF(CJK4="非常勤",CII27,CIU27))</f>
        <v>　</v>
      </c>
      <c r="CJK27" s="666"/>
      <c r="CJL27" s="667"/>
      <c r="CJM27" s="265"/>
      <c r="CJN27" s="668"/>
      <c r="CJO27" s="669"/>
      <c r="CJP27" s="668"/>
      <c r="CJQ27" s="670"/>
      <c r="CJR27" s="669"/>
      <c r="CJS27" s="671"/>
      <c r="CJT27" s="672"/>
      <c r="CJU27" s="672"/>
      <c r="CJV27" s="673"/>
      <c r="CJW27" s="263">
        <f>$A$27</f>
        <v>13</v>
      </c>
      <c r="CJX27" s="264" t="str">
        <f>$B$27</f>
        <v>火</v>
      </c>
      <c r="CJY27" s="660"/>
      <c r="CJZ27" s="661"/>
      <c r="CKA27" s="660"/>
      <c r="CKB27" s="661"/>
      <c r="CKC27" s="662" t="str">
        <f>IFERROR(IF(OR(CJX27="日",CJX27="祝",CJX27=0,CJY27=""),"　",MAX(IF(AND(CJY27&lt;=CKC14,CKA27&gt;CKD14),CKD14-CKC14,IF(AND(CJY27&gt;CKC14,CKA27&lt;=CKD14),CKA27-CJY27,IF(AND(CJY27&lt;=CKC14,CKA27&lt;=CKD14),CKA27-CKC14,IF(AND(CJY27&gt;CKC14,CKA27&gt;CKD14),CKD14-CJY27,0)))),0)),0)</f>
        <v>　</v>
      </c>
      <c r="CKD27" s="663"/>
      <c r="CKE27" s="664"/>
      <c r="CKF27" s="662" t="str">
        <f>IFERROR(IF(OR(CJX27="日",CJX27="祝",CJX27=0,CJY27=""),"　",MAX(IF(AND(CJY27&gt;CKI14,CKA27&gt;CKG14),0,IF(AND(CJY27&lt;=CKI14,CJY27&gt;CKF14,CKA27&gt;CKG14),CKI14-CJY27,IF(AND(CJY27&lt;=CKI14,CJY27&lt;=CKF14,CKA27&gt;CKG14),CKI14-CKF14,IF(AND(CJY27&gt;CKF14,CKA27&lt;=CKG14),CKA27-CJY27,IF(AND(CJY27&lt;=CKF14,CKA27&lt;=CKG14),CKA27-CKF14,0))))),0)),0)</f>
        <v>　</v>
      </c>
      <c r="CKG27" s="663"/>
      <c r="CKH27" s="664"/>
      <c r="CKI27" s="662" t="str">
        <f>IFERROR(IF(OR(CJX27="日",CJX27="祝",CJX27=0,CJY27=""),"　",MAX(IF(AND(CJY27&lt;=CKI14,CKA27&gt;CKJ14),CKJ14-CKI14,IF(CKA27&lt;=CKJ14,0,IF(AND(CJY27&gt;CKI14,CKA27&gt;CKJ14),CKJ14-CJY27,0))),0)),0)</f>
        <v>　</v>
      </c>
      <c r="CKJ27" s="663"/>
      <c r="CKK27" s="664"/>
      <c r="CKL27" s="662" t="str">
        <f>IFERROR(IF(OR(CJX27="日",CJX27="祝",CJX27=0,CJY27=""),"　",MAX(IF(CJY27&gt;CKL14,CKA27-CJY27,IF(CJY27&lt;=CKL14,CKA27-CKL14,0)),0)),0)</f>
        <v>　</v>
      </c>
      <c r="CKM27" s="663"/>
      <c r="CKN27" s="664"/>
      <c r="CKO27" s="662" t="str">
        <f>IFERROR(IF(OR(CJX27="日",CJX27="祝",CJX27=0,CJY27=""),"　",MAX(IF(AND(CJY27&lt;=CKO14,CKA27&gt;CKP14),CKP14-CKO14,IF(AND(CJY27&gt;CKO14,CKA27&lt;=CKP14),CKA27-CJY27,IF(AND(CJY27&lt;=CKO14,CKA27&lt;=CKP14),CKA27-CKO14,IF(AND(CJY27&gt;CKO14,CKA27&gt;CKP14),CKP14-CJY27,0)))),0)),0)</f>
        <v>　</v>
      </c>
      <c r="CKP27" s="663"/>
      <c r="CKQ27" s="664"/>
      <c r="CKR27" s="662" t="str">
        <f>IFERROR(IF(OR(CJX27="日",CJX27="祝",CJX27=0,CJY27=""),"　",MAX(IF(AND(CJY27&gt;CKU14,CKA27&gt;CKS14),0,IF(AND(CJY27&lt;=CKU14,CJY27&gt;CKR14,CKA27&gt;CKS14),CKU14-CJY27,IF(AND(CJY27&lt;=CKU14,CJY27&lt;=CKR14,CKA27&gt;CKS14),CKU14-CKR14,IF(AND(CJY27&gt;CKR14,CKA27&lt;=CKS14),CKA27-CJY27,IF(AND(CJY27&lt;=CKR14,CKA27&lt;=CKS14),CKA27-CKR14,0))))),0)),0)</f>
        <v>　</v>
      </c>
      <c r="CKS27" s="663"/>
      <c r="CKT27" s="664"/>
      <c r="CKU27" s="662" t="str">
        <f>IFERROR(IF(OR(CJX27="日",CJX27="祝",CJX27=0,CJY27=""),"　",MAX(IF(AND(CJY27&lt;=CKU14,CKA27&gt;CKV14),CKV14-CKU14,IF(CKA27&lt;=CKV14,0,IF(AND(CJY27&gt;CKU14,CKA27&gt;CKV14),CKV14-CJY27,0))),0)),0)</f>
        <v>　</v>
      </c>
      <c r="CKV27" s="663"/>
      <c r="CKW27" s="664"/>
      <c r="CKX27" s="662" t="str">
        <f t="shared" si="42"/>
        <v>　</v>
      </c>
      <c r="CKY27" s="663"/>
      <c r="CKZ27" s="664"/>
      <c r="CLA27" s="665" t="str">
        <f>IF(CLD27="×",TIME(0,0,0),IF(CLN4="非常勤",CKC27,CKO27))</f>
        <v>　</v>
      </c>
      <c r="CLB27" s="666"/>
      <c r="CLC27" s="667"/>
      <c r="CLD27" s="265"/>
      <c r="CLE27" s="665" t="str">
        <f>IF(CLH27="×",TIME(0,0,0),IF(CLN4="非常勤",CKF27,CKR27))</f>
        <v>　</v>
      </c>
      <c r="CLF27" s="666"/>
      <c r="CLG27" s="667"/>
      <c r="CLH27" s="265"/>
      <c r="CLI27" s="665" t="str">
        <f>IF(CLL27="×",TIME(0,0,0),IF(CLN4="非常勤",CKI27,CKU27))</f>
        <v>　</v>
      </c>
      <c r="CLJ27" s="666"/>
      <c r="CLK27" s="667"/>
      <c r="CLL27" s="265"/>
      <c r="CLM27" s="665" t="str">
        <f>IF(CLP27="×",TIME(0,0,0),IF(CLN4="非常勤",CKL27,CKX27))</f>
        <v>　</v>
      </c>
      <c r="CLN27" s="666"/>
      <c r="CLO27" s="667"/>
      <c r="CLP27" s="265"/>
      <c r="CLQ27" s="668"/>
      <c r="CLR27" s="669"/>
      <c r="CLS27" s="668"/>
      <c r="CLT27" s="670"/>
      <c r="CLU27" s="669"/>
      <c r="CLV27" s="671"/>
      <c r="CLW27" s="672"/>
      <c r="CLX27" s="672"/>
      <c r="CLY27" s="673"/>
      <c r="CLZ27" s="263">
        <f>$A$27</f>
        <v>13</v>
      </c>
      <c r="CMA27" s="264" t="str">
        <f>$B$27</f>
        <v>火</v>
      </c>
      <c r="CMB27" s="660"/>
      <c r="CMC27" s="661"/>
      <c r="CMD27" s="660"/>
      <c r="CME27" s="661"/>
      <c r="CMF27" s="662" t="str">
        <f>IFERROR(IF(OR(CMA27="日",CMA27="祝",CMA27=0,CMB27=""),"　",MAX(IF(AND(CMB27&lt;=CMF14,CMD27&gt;CMG14),CMG14-CMF14,IF(AND(CMB27&gt;CMF14,CMD27&lt;=CMG14),CMD27-CMB27,IF(AND(CMB27&lt;=CMF14,CMD27&lt;=CMG14),CMD27-CMF14,IF(AND(CMB27&gt;CMF14,CMD27&gt;CMG14),CMG14-CMB27,0)))),0)),0)</f>
        <v>　</v>
      </c>
      <c r="CMG27" s="663"/>
      <c r="CMH27" s="664"/>
      <c r="CMI27" s="662" t="str">
        <f>IFERROR(IF(OR(CMA27="日",CMA27="祝",CMA27=0,CMB27=""),"　",MAX(IF(AND(CMB27&gt;CML14,CMD27&gt;CMJ14),0,IF(AND(CMB27&lt;=CML14,CMB27&gt;CMI14,CMD27&gt;CMJ14),CML14-CMB27,IF(AND(CMB27&lt;=CML14,CMB27&lt;=CMI14,CMD27&gt;CMJ14),CML14-CMI14,IF(AND(CMB27&gt;CMI14,CMD27&lt;=CMJ14),CMD27-CMB27,IF(AND(CMB27&lt;=CMI14,CMD27&lt;=CMJ14),CMD27-CMI14,0))))),0)),0)</f>
        <v>　</v>
      </c>
      <c r="CMJ27" s="663"/>
      <c r="CMK27" s="664"/>
      <c r="CML27" s="662" t="str">
        <f>IFERROR(IF(OR(CMA27="日",CMA27="祝",CMA27=0,CMB27=""),"　",MAX(IF(AND(CMB27&lt;=CML14,CMD27&gt;CMM14),CMM14-CML14,IF(CMD27&lt;=CMM14,0,IF(AND(CMB27&gt;CML14,CMD27&gt;CMM14),CMM14-CMB27,0))),0)),0)</f>
        <v>　</v>
      </c>
      <c r="CMM27" s="663"/>
      <c r="CMN27" s="664"/>
      <c r="CMO27" s="662" t="str">
        <f>IFERROR(IF(OR(CMA27="日",CMA27="祝",CMA27=0,CMB27=""),"　",MAX(IF(CMB27&gt;CMO14,CMD27-CMB27,IF(CMB27&lt;=CMO14,CMD27-CMO14,0)),0)),0)</f>
        <v>　</v>
      </c>
      <c r="CMP27" s="663"/>
      <c r="CMQ27" s="664"/>
      <c r="CMR27" s="662" t="str">
        <f>IFERROR(IF(OR(CMA27="日",CMA27="祝",CMA27=0,CMB27=""),"　",MAX(IF(AND(CMB27&lt;=CMR14,CMD27&gt;CMS14),CMS14-CMR14,IF(AND(CMB27&gt;CMR14,CMD27&lt;=CMS14),CMD27-CMB27,IF(AND(CMB27&lt;=CMR14,CMD27&lt;=CMS14),CMD27-CMR14,IF(AND(CMB27&gt;CMR14,CMD27&gt;CMS14),CMS14-CMB27,0)))),0)),0)</f>
        <v>　</v>
      </c>
      <c r="CMS27" s="663"/>
      <c r="CMT27" s="664"/>
      <c r="CMU27" s="662" t="str">
        <f>IFERROR(IF(OR(CMA27="日",CMA27="祝",CMA27=0,CMB27=""),"　",MAX(IF(AND(CMB27&gt;CMX14,CMD27&gt;CMV14),0,IF(AND(CMB27&lt;=CMX14,CMB27&gt;CMU14,CMD27&gt;CMV14),CMX14-CMB27,IF(AND(CMB27&lt;=CMX14,CMB27&lt;=CMU14,CMD27&gt;CMV14),CMX14-CMU14,IF(AND(CMB27&gt;CMU14,CMD27&lt;=CMV14),CMD27-CMB27,IF(AND(CMB27&lt;=CMU14,CMD27&lt;=CMV14),CMD27-CMU14,0))))),0)),0)</f>
        <v>　</v>
      </c>
      <c r="CMV27" s="663"/>
      <c r="CMW27" s="664"/>
      <c r="CMX27" s="662" t="str">
        <f>IFERROR(IF(OR(CMA27="日",CMA27="祝",CMA27=0,CMB27=""),"　",MAX(IF(AND(CMB27&lt;=CMX14,CMD27&gt;CMY14),CMY14-CMX14,IF(CMD27&lt;=CMY14,0,IF(AND(CMB27&gt;CMX14,CMD27&gt;CMY14),CMY14-CMB27,0))),0)),0)</f>
        <v>　</v>
      </c>
      <c r="CMY27" s="663"/>
      <c r="CMZ27" s="664"/>
      <c r="CNA27" s="662" t="str">
        <f t="shared" si="43"/>
        <v>　</v>
      </c>
      <c r="CNB27" s="663"/>
      <c r="CNC27" s="664"/>
      <c r="CND27" s="665" t="str">
        <f>IF(CNG27="×",TIME(0,0,0),IF(CNQ4="非常勤",CMF27,CMR27))</f>
        <v>　</v>
      </c>
      <c r="CNE27" s="666"/>
      <c r="CNF27" s="667"/>
      <c r="CNG27" s="265"/>
      <c r="CNH27" s="665" t="str">
        <f>IF(CNK27="×",TIME(0,0,0),IF(CNQ4="非常勤",CMI27,CMU27))</f>
        <v>　</v>
      </c>
      <c r="CNI27" s="666"/>
      <c r="CNJ27" s="667"/>
      <c r="CNK27" s="265"/>
      <c r="CNL27" s="665" t="str">
        <f>IF(CNO27="×",TIME(0,0,0),IF(CNQ4="非常勤",CML27,CMX27))</f>
        <v>　</v>
      </c>
      <c r="CNM27" s="666"/>
      <c r="CNN27" s="667"/>
      <c r="CNO27" s="265"/>
      <c r="CNP27" s="665" t="str">
        <f>IF(CNS27="×",TIME(0,0,0),IF(CNQ4="非常勤",CMO27,CNA27))</f>
        <v>　</v>
      </c>
      <c r="CNQ27" s="666"/>
      <c r="CNR27" s="667"/>
      <c r="CNS27" s="265"/>
      <c r="CNT27" s="668"/>
      <c r="CNU27" s="669"/>
      <c r="CNV27" s="668"/>
      <c r="CNW27" s="670"/>
      <c r="CNX27" s="669"/>
      <c r="CNY27" s="671"/>
      <c r="CNZ27" s="672"/>
      <c r="COA27" s="672"/>
      <c r="COB27" s="673"/>
      <c r="COC27" s="263">
        <f>$A$27</f>
        <v>13</v>
      </c>
      <c r="COD27" s="264" t="str">
        <f>$B$27</f>
        <v>火</v>
      </c>
      <c r="COE27" s="660"/>
      <c r="COF27" s="661"/>
      <c r="COG27" s="660"/>
      <c r="COH27" s="661"/>
      <c r="COI27" s="662" t="str">
        <f>IFERROR(IF(OR(COD27="日",COD27="祝",COD27=0,COE27=""),"　",MAX(IF(AND(COE27&lt;=COI14,COG27&gt;COJ14),COJ14-COI14,IF(AND(COE27&gt;COI14,COG27&lt;=COJ14),COG27-COE27,IF(AND(COE27&lt;=COI14,COG27&lt;=COJ14),COG27-COI14,IF(AND(COE27&gt;COI14,COG27&gt;COJ14),COJ14-COE27,0)))),0)),0)</f>
        <v>　</v>
      </c>
      <c r="COJ27" s="663"/>
      <c r="COK27" s="664"/>
      <c r="COL27" s="662" t="str">
        <f>IFERROR(IF(OR(COD27="日",COD27="祝",COD27=0,COE27=""),"　",MAX(IF(AND(COE27&gt;COO14,COG27&gt;COM14),0,IF(AND(COE27&lt;=COO14,COE27&gt;COL14,COG27&gt;COM14),COO14-COE27,IF(AND(COE27&lt;=COO14,COE27&lt;=COL14,COG27&gt;COM14),COO14-COL14,IF(AND(COE27&gt;COL14,COG27&lt;=COM14),COG27-COE27,IF(AND(COE27&lt;=COL14,COG27&lt;=COM14),COG27-COL14,0))))),0)),0)</f>
        <v>　</v>
      </c>
      <c r="COM27" s="663"/>
      <c r="CON27" s="664"/>
      <c r="COO27" s="662" t="str">
        <f>IFERROR(IF(OR(COD27="日",COD27="祝",COD27=0,COE27=""),"　",MAX(IF(AND(COE27&lt;=COO14,COG27&gt;COP14),COP14-COO14,IF(COG27&lt;=COP14,0,IF(AND(COE27&gt;COO14,COG27&gt;COP14),COP14-COE27,0))),0)),0)</f>
        <v>　</v>
      </c>
      <c r="COP27" s="663"/>
      <c r="COQ27" s="664"/>
      <c r="COR27" s="662" t="str">
        <f>IFERROR(IF(OR(COD27="日",COD27="祝",COD27=0,COE27=""),"　",MAX(IF(COE27&gt;COR14,COG27-COE27,IF(COE27&lt;=COR14,COG27-COR14,0)),0)),0)</f>
        <v>　</v>
      </c>
      <c r="COS27" s="663"/>
      <c r="COT27" s="664"/>
      <c r="COU27" s="662" t="str">
        <f>IFERROR(IF(OR(COD27="日",COD27="祝",COD27=0,COE27=""),"　",MAX(IF(AND(COE27&lt;=COU14,COG27&gt;COV14),COV14-COU14,IF(AND(COE27&gt;COU14,COG27&lt;=COV14),COG27-COE27,IF(AND(COE27&lt;=COU14,COG27&lt;=COV14),COG27-COU14,IF(AND(COE27&gt;COU14,COG27&gt;COV14),COV14-COE27,0)))),0)),0)</f>
        <v>　</v>
      </c>
      <c r="COV27" s="663"/>
      <c r="COW27" s="664"/>
      <c r="COX27" s="662" t="str">
        <f>IFERROR(IF(OR(COD27="日",COD27="祝",COD27=0,COE27=""),"　",MAX(IF(AND(COE27&gt;CPA14,COG27&gt;COY14),0,IF(AND(COE27&lt;=CPA14,COE27&gt;COX14,COG27&gt;COY14),CPA14-COE27,IF(AND(COE27&lt;=CPA14,COE27&lt;=COX14,COG27&gt;COY14),CPA14-COX14,IF(AND(COE27&gt;COX14,COG27&lt;=COY14),COG27-COE27,IF(AND(COE27&lt;=COX14,COG27&lt;=COY14),COG27-COX14,0))))),0)),0)</f>
        <v>　</v>
      </c>
      <c r="COY27" s="663"/>
      <c r="COZ27" s="664"/>
      <c r="CPA27" s="662" t="str">
        <f>IFERROR(IF(OR(COD27="日",COD27="祝",COD27=0,COE27=""),"　",MAX(IF(AND(COE27&lt;=CPA14,COG27&gt;CPB14),CPB14-CPA14,IF(COG27&lt;=CPB14,0,IF(AND(COE27&gt;CPA14,COG27&gt;CPB14),CPB14-COE27,0))),0)),0)</f>
        <v>　</v>
      </c>
      <c r="CPB27" s="663"/>
      <c r="CPC27" s="664"/>
      <c r="CPD27" s="662" t="str">
        <f t="shared" si="44"/>
        <v>　</v>
      </c>
      <c r="CPE27" s="663"/>
      <c r="CPF27" s="664"/>
      <c r="CPG27" s="665" t="str">
        <f>IF(CPJ27="×",TIME(0,0,0),IF(CPT4="非常勤",COI27,COU27))</f>
        <v>　</v>
      </c>
      <c r="CPH27" s="666"/>
      <c r="CPI27" s="667"/>
      <c r="CPJ27" s="265"/>
      <c r="CPK27" s="665" t="str">
        <f>IF(CPN27="×",TIME(0,0,0),IF(CPT4="非常勤",COL27,COX27))</f>
        <v>　</v>
      </c>
      <c r="CPL27" s="666"/>
      <c r="CPM27" s="667"/>
      <c r="CPN27" s="265"/>
      <c r="CPO27" s="665" t="str">
        <f>IF(CPR27="×",TIME(0,0,0),IF(CPT4="非常勤",COO27,CPA27))</f>
        <v>　</v>
      </c>
      <c r="CPP27" s="666"/>
      <c r="CPQ27" s="667"/>
      <c r="CPR27" s="265"/>
      <c r="CPS27" s="665" t="str">
        <f>IF(CPV27="×",TIME(0,0,0),IF(CPT4="非常勤",COR27,CPD27))</f>
        <v>　</v>
      </c>
      <c r="CPT27" s="666"/>
      <c r="CPU27" s="667"/>
      <c r="CPV27" s="265"/>
      <c r="CPW27" s="668"/>
      <c r="CPX27" s="669"/>
      <c r="CPY27" s="668"/>
      <c r="CPZ27" s="670"/>
      <c r="CQA27" s="669"/>
      <c r="CQB27" s="671"/>
      <c r="CQC27" s="672"/>
      <c r="CQD27" s="672"/>
      <c r="CQE27" s="673"/>
      <c r="CQF27" s="263">
        <f>$A$27</f>
        <v>13</v>
      </c>
      <c r="CQG27" s="264" t="str">
        <f>$B$27</f>
        <v>火</v>
      </c>
      <c r="CQH27" s="660"/>
      <c r="CQI27" s="661"/>
      <c r="CQJ27" s="660"/>
      <c r="CQK27" s="661"/>
      <c r="CQL27" s="662" t="str">
        <f>IFERROR(IF(OR(CQG27="日",CQG27="祝",CQG27=0,CQH27=""),"　",MAX(IF(AND(CQH27&lt;=CQL14,CQJ27&gt;CQM14),CQM14-CQL14,IF(AND(CQH27&gt;CQL14,CQJ27&lt;=CQM14),CQJ27-CQH27,IF(AND(CQH27&lt;=CQL14,CQJ27&lt;=CQM14),CQJ27-CQL14,IF(AND(CQH27&gt;CQL14,CQJ27&gt;CQM14),CQM14-CQH27,0)))),0)),0)</f>
        <v>　</v>
      </c>
      <c r="CQM27" s="663"/>
      <c r="CQN27" s="664"/>
      <c r="CQO27" s="662" t="str">
        <f>IFERROR(IF(OR(CQG27="日",CQG27="祝",CQG27=0,CQH27=""),"　",MAX(IF(AND(CQH27&gt;CQR14,CQJ27&gt;CQP14),0,IF(AND(CQH27&lt;=CQR14,CQH27&gt;CQO14,CQJ27&gt;CQP14),CQR14-CQH27,IF(AND(CQH27&lt;=CQR14,CQH27&lt;=CQO14,CQJ27&gt;CQP14),CQR14-CQO14,IF(AND(CQH27&gt;CQO14,CQJ27&lt;=CQP14),CQJ27-CQH27,IF(AND(CQH27&lt;=CQO14,CQJ27&lt;=CQP14),CQJ27-CQO14,0))))),0)),0)</f>
        <v>　</v>
      </c>
      <c r="CQP27" s="663"/>
      <c r="CQQ27" s="664"/>
      <c r="CQR27" s="662" t="str">
        <f>IFERROR(IF(OR(CQG27="日",CQG27="祝",CQG27=0,CQH27=""),"　",MAX(IF(AND(CQH27&lt;=CQR14,CQJ27&gt;CQS14),CQS14-CQR14,IF(CQJ27&lt;=CQS14,0,IF(AND(CQH27&gt;CQR14,CQJ27&gt;CQS14),CQS14-CQH27,0))),0)),0)</f>
        <v>　</v>
      </c>
      <c r="CQS27" s="663"/>
      <c r="CQT27" s="664"/>
      <c r="CQU27" s="662" t="str">
        <f>IFERROR(IF(OR(CQG27="日",CQG27="祝",CQG27=0,CQH27=""),"　",MAX(IF(CQH27&gt;CQU14,CQJ27-CQH27,IF(CQH27&lt;=CQU14,CQJ27-CQU14,0)),0)),0)</f>
        <v>　</v>
      </c>
      <c r="CQV27" s="663"/>
      <c r="CQW27" s="664"/>
      <c r="CQX27" s="662" t="str">
        <f>IFERROR(IF(OR(CQG27="日",CQG27="祝",CQG27=0,CQH27=""),"　",MAX(IF(AND(CQH27&lt;=CQX14,CQJ27&gt;CQY14),CQY14-CQX14,IF(AND(CQH27&gt;CQX14,CQJ27&lt;=CQY14),CQJ27-CQH27,IF(AND(CQH27&lt;=CQX14,CQJ27&lt;=CQY14),CQJ27-CQX14,IF(AND(CQH27&gt;CQX14,CQJ27&gt;CQY14),CQY14-CQH27,0)))),0)),0)</f>
        <v>　</v>
      </c>
      <c r="CQY27" s="663"/>
      <c r="CQZ27" s="664"/>
      <c r="CRA27" s="662" t="str">
        <f>IFERROR(IF(OR(CQG27="日",CQG27="祝",CQG27=0,CQH27=""),"　",MAX(IF(AND(CQH27&gt;CRD14,CQJ27&gt;CRB14),0,IF(AND(CQH27&lt;=CRD14,CQH27&gt;CRA14,CQJ27&gt;CRB14),CRD14-CQH27,IF(AND(CQH27&lt;=CRD14,CQH27&lt;=CRA14,CQJ27&gt;CRB14),CRD14-CRA14,IF(AND(CQH27&gt;CRA14,CQJ27&lt;=CRB14),CQJ27-CQH27,IF(AND(CQH27&lt;=CRA14,CQJ27&lt;=CRB14),CQJ27-CRA14,0))))),0)),0)</f>
        <v>　</v>
      </c>
      <c r="CRB27" s="663"/>
      <c r="CRC27" s="664"/>
      <c r="CRD27" s="662" t="str">
        <f>IFERROR(IF(OR(CQG27="日",CQG27="祝",CQG27=0,CQH27=""),"　",MAX(IF(AND(CQH27&lt;=CRD14,CQJ27&gt;CRE14),CRE14-CRD14,IF(CQJ27&lt;=CRE14,0,IF(AND(CQH27&gt;CRD14,CQJ27&gt;CRE14),CRE14-CQH27,0))),0)),0)</f>
        <v>　</v>
      </c>
      <c r="CRE27" s="663"/>
      <c r="CRF27" s="664"/>
      <c r="CRG27" s="662" t="str">
        <f t="shared" si="45"/>
        <v>　</v>
      </c>
      <c r="CRH27" s="663"/>
      <c r="CRI27" s="664"/>
      <c r="CRJ27" s="665" t="str">
        <f>IF(CRM27="×",TIME(0,0,0),IF(CRW4="非常勤",CQL27,CQX27))</f>
        <v>　</v>
      </c>
      <c r="CRK27" s="666"/>
      <c r="CRL27" s="667"/>
      <c r="CRM27" s="265"/>
      <c r="CRN27" s="665" t="str">
        <f>IF(CRQ27="×",TIME(0,0,0),IF(CRW4="非常勤",CQO27,CRA27))</f>
        <v>　</v>
      </c>
      <c r="CRO27" s="666"/>
      <c r="CRP27" s="667"/>
      <c r="CRQ27" s="265"/>
      <c r="CRR27" s="665" t="str">
        <f>IF(CRU27="×",TIME(0,0,0),IF(CRW4="非常勤",CQR27,CRD27))</f>
        <v>　</v>
      </c>
      <c r="CRS27" s="666"/>
      <c r="CRT27" s="667"/>
      <c r="CRU27" s="265"/>
      <c r="CRV27" s="665" t="str">
        <f>IF(CRY27="×",TIME(0,0,0),IF(CRW4="非常勤",CQU27,CRG27))</f>
        <v>　</v>
      </c>
      <c r="CRW27" s="666"/>
      <c r="CRX27" s="667"/>
      <c r="CRY27" s="265"/>
      <c r="CRZ27" s="668"/>
      <c r="CSA27" s="669"/>
      <c r="CSB27" s="668"/>
      <c r="CSC27" s="670"/>
      <c r="CSD27" s="669"/>
      <c r="CSE27" s="671"/>
      <c r="CSF27" s="672"/>
      <c r="CSG27" s="672"/>
      <c r="CSH27" s="673"/>
      <c r="CSI27" s="263">
        <f>$A$27</f>
        <v>13</v>
      </c>
      <c r="CSJ27" s="264" t="str">
        <f>$B$27</f>
        <v>火</v>
      </c>
      <c r="CSK27" s="660"/>
      <c r="CSL27" s="661"/>
      <c r="CSM27" s="660"/>
      <c r="CSN27" s="661"/>
      <c r="CSO27" s="662" t="str">
        <f>IFERROR(IF(OR(CSJ27="日",CSJ27="祝",CSJ27=0,CSK27=""),"　",MAX(IF(AND(CSK27&lt;=CSO14,CSM27&gt;CSP14),CSP14-CSO14,IF(AND(CSK27&gt;CSO14,CSM27&lt;=CSP14),CSM27-CSK27,IF(AND(CSK27&lt;=CSO14,CSM27&lt;=CSP14),CSM27-CSO14,IF(AND(CSK27&gt;CSO14,CSM27&gt;CSP14),CSP14-CSK27,0)))),0)),0)</f>
        <v>　</v>
      </c>
      <c r="CSP27" s="663"/>
      <c r="CSQ27" s="664"/>
      <c r="CSR27" s="662" t="str">
        <f>IFERROR(IF(OR(CSJ27="日",CSJ27="祝",CSJ27=0,CSK27=""),"　",MAX(IF(AND(CSK27&gt;CSU14,CSM27&gt;CSS14),0,IF(AND(CSK27&lt;=CSU14,CSK27&gt;CSR14,CSM27&gt;CSS14),CSU14-CSK27,IF(AND(CSK27&lt;=CSU14,CSK27&lt;=CSR14,CSM27&gt;CSS14),CSU14-CSR14,IF(AND(CSK27&gt;CSR14,CSM27&lt;=CSS14),CSM27-CSK27,IF(AND(CSK27&lt;=CSR14,CSM27&lt;=CSS14),CSM27-CSR14,0))))),0)),0)</f>
        <v>　</v>
      </c>
      <c r="CSS27" s="663"/>
      <c r="CST27" s="664"/>
      <c r="CSU27" s="662" t="str">
        <f>IFERROR(IF(OR(CSJ27="日",CSJ27="祝",CSJ27=0,CSK27=""),"　",MAX(IF(AND(CSK27&lt;=CSU14,CSM27&gt;CSV14),CSV14-CSU14,IF(CSM27&lt;=CSV14,0,IF(AND(CSK27&gt;CSU14,CSM27&gt;CSV14),CSV14-CSK27,0))),0)),0)</f>
        <v>　</v>
      </c>
      <c r="CSV27" s="663"/>
      <c r="CSW27" s="664"/>
      <c r="CSX27" s="662" t="str">
        <f>IFERROR(IF(OR(CSJ27="日",CSJ27="祝",CSJ27=0,CSK27=""),"　",MAX(IF(CSK27&gt;CSX14,CSM27-CSK27,IF(CSK27&lt;=CSX14,CSM27-CSX14,0)),0)),0)</f>
        <v>　</v>
      </c>
      <c r="CSY27" s="663"/>
      <c r="CSZ27" s="664"/>
      <c r="CTA27" s="662" t="str">
        <f>IFERROR(IF(OR(CSJ27="日",CSJ27="祝",CSJ27=0,CSK27=""),"　",MAX(IF(AND(CSK27&lt;=CTA14,CSM27&gt;CTB14),CTB14-CTA14,IF(AND(CSK27&gt;CTA14,CSM27&lt;=CTB14),CSM27-CSK27,IF(AND(CSK27&lt;=CTA14,CSM27&lt;=CTB14),CSM27-CTA14,IF(AND(CSK27&gt;CTA14,CSM27&gt;CTB14),CTB14-CSK27,0)))),0)),0)</f>
        <v>　</v>
      </c>
      <c r="CTB27" s="663"/>
      <c r="CTC27" s="664"/>
      <c r="CTD27" s="662" t="str">
        <f>IFERROR(IF(OR(CSJ27="日",CSJ27="祝",CSJ27=0,CSK27=""),"　",MAX(IF(AND(CSK27&gt;CTG14,CSM27&gt;CTE14),0,IF(AND(CSK27&lt;=CTG14,CSK27&gt;CTD14,CSM27&gt;CTE14),CTG14-CSK27,IF(AND(CSK27&lt;=CTG14,CSK27&lt;=CTD14,CSM27&gt;CTE14),CTG14-CTD14,IF(AND(CSK27&gt;CTD14,CSM27&lt;=CTE14),CSM27-CSK27,IF(AND(CSK27&lt;=CTD14,CSM27&lt;=CTE14),CSM27-CTD14,0))))),0)),0)</f>
        <v>　</v>
      </c>
      <c r="CTE27" s="663"/>
      <c r="CTF27" s="664"/>
      <c r="CTG27" s="662" t="str">
        <f>IFERROR(IF(OR(CSJ27="日",CSJ27="祝",CSJ27=0,CSK27=""),"　",MAX(IF(AND(CSK27&lt;=CTG14,CSM27&gt;CTH14),CTH14-CTG14,IF(CSM27&lt;=CTH14,0,IF(AND(CSK27&gt;CTG14,CSM27&gt;CTH14),CTH14-CSK27,0))),0)),0)</f>
        <v>　</v>
      </c>
      <c r="CTH27" s="663"/>
      <c r="CTI27" s="664"/>
      <c r="CTJ27" s="662" t="str">
        <f t="shared" si="46"/>
        <v>　</v>
      </c>
      <c r="CTK27" s="663"/>
      <c r="CTL27" s="664"/>
      <c r="CTM27" s="665" t="str">
        <f>IF(CTP27="×",TIME(0,0,0),IF(CTZ4="非常勤",CSO27,CTA27))</f>
        <v>　</v>
      </c>
      <c r="CTN27" s="666"/>
      <c r="CTO27" s="667"/>
      <c r="CTP27" s="265"/>
      <c r="CTQ27" s="665" t="str">
        <f>IF(CTT27="×",TIME(0,0,0),IF(CTZ4="非常勤",CSR27,CTD27))</f>
        <v>　</v>
      </c>
      <c r="CTR27" s="666"/>
      <c r="CTS27" s="667"/>
      <c r="CTT27" s="265"/>
      <c r="CTU27" s="665" t="str">
        <f>IF(CTX27="×",TIME(0,0,0),IF(CTZ4="非常勤",CSU27,CTG27))</f>
        <v>　</v>
      </c>
      <c r="CTV27" s="666"/>
      <c r="CTW27" s="667"/>
      <c r="CTX27" s="265"/>
      <c r="CTY27" s="665" t="str">
        <f>IF(CUB27="×",TIME(0,0,0),IF(CTZ4="非常勤",CSX27,CTJ27))</f>
        <v>　</v>
      </c>
      <c r="CTZ27" s="666"/>
      <c r="CUA27" s="667"/>
      <c r="CUB27" s="265"/>
      <c r="CUC27" s="668"/>
      <c r="CUD27" s="669"/>
      <c r="CUE27" s="668"/>
      <c r="CUF27" s="670"/>
      <c r="CUG27" s="669"/>
      <c r="CUH27" s="671"/>
      <c r="CUI27" s="672"/>
      <c r="CUJ27" s="672"/>
      <c r="CUK27" s="673"/>
      <c r="CUL27" s="263">
        <f>$A$27</f>
        <v>13</v>
      </c>
      <c r="CUM27" s="264" t="str">
        <f>$B$27</f>
        <v>火</v>
      </c>
      <c r="CUN27" s="660"/>
      <c r="CUO27" s="661"/>
      <c r="CUP27" s="660"/>
      <c r="CUQ27" s="661"/>
      <c r="CUR27" s="662" t="str">
        <f>IFERROR(IF(OR(CUM27="日",CUM27="祝",CUM27=0,CUN27=""),"　",MAX(IF(AND(CUN27&lt;=CUR14,CUP27&gt;CUS14),CUS14-CUR14,IF(AND(CUN27&gt;CUR14,CUP27&lt;=CUS14),CUP27-CUN27,IF(AND(CUN27&lt;=CUR14,CUP27&lt;=CUS14),CUP27-CUR14,IF(AND(CUN27&gt;CUR14,CUP27&gt;CUS14),CUS14-CUN27,0)))),0)),0)</f>
        <v>　</v>
      </c>
      <c r="CUS27" s="663"/>
      <c r="CUT27" s="664"/>
      <c r="CUU27" s="662" t="str">
        <f>IFERROR(IF(OR(CUM27="日",CUM27="祝",CUM27=0,CUN27=""),"　",MAX(IF(AND(CUN27&gt;CUX14,CUP27&gt;CUV14),0,IF(AND(CUN27&lt;=CUX14,CUN27&gt;CUU14,CUP27&gt;CUV14),CUX14-CUN27,IF(AND(CUN27&lt;=CUX14,CUN27&lt;=CUU14,CUP27&gt;CUV14),CUX14-CUU14,IF(AND(CUN27&gt;CUU14,CUP27&lt;=CUV14),CUP27-CUN27,IF(AND(CUN27&lt;=CUU14,CUP27&lt;=CUV14),CUP27-CUU14,0))))),0)),0)</f>
        <v>　</v>
      </c>
      <c r="CUV27" s="663"/>
      <c r="CUW27" s="664"/>
      <c r="CUX27" s="662" t="str">
        <f>IFERROR(IF(OR(CUM27="日",CUM27="祝",CUM27=0,CUN27=""),"　",MAX(IF(AND(CUN27&lt;=CUX14,CUP27&gt;CUY14),CUY14-CUX14,IF(CUP27&lt;=CUY14,0,IF(AND(CUN27&gt;CUX14,CUP27&gt;CUY14),CUY14-CUN27,0))),0)),0)</f>
        <v>　</v>
      </c>
      <c r="CUY27" s="663"/>
      <c r="CUZ27" s="664"/>
      <c r="CVA27" s="662" t="str">
        <f>IFERROR(IF(OR(CUM27="日",CUM27="祝",CUM27=0,CUN27=""),"　",MAX(IF(CUN27&gt;CVA14,CUP27-CUN27,IF(CUN27&lt;=CVA14,CUP27-CVA14,0)),0)),0)</f>
        <v>　</v>
      </c>
      <c r="CVB27" s="663"/>
      <c r="CVC27" s="664"/>
      <c r="CVD27" s="662" t="str">
        <f>IFERROR(IF(OR(CUM27="日",CUM27="祝",CUM27=0,CUN27=""),"　",MAX(IF(AND(CUN27&lt;=CVD14,CUP27&gt;CVE14),CVE14-CVD14,IF(AND(CUN27&gt;CVD14,CUP27&lt;=CVE14),CUP27-CUN27,IF(AND(CUN27&lt;=CVD14,CUP27&lt;=CVE14),CUP27-CVD14,IF(AND(CUN27&gt;CVD14,CUP27&gt;CVE14),CVE14-CUN27,0)))),0)),0)</f>
        <v>　</v>
      </c>
      <c r="CVE27" s="663"/>
      <c r="CVF27" s="664"/>
      <c r="CVG27" s="662" t="str">
        <f>IFERROR(IF(OR(CUM27="日",CUM27="祝",CUM27=0,CUN27=""),"　",MAX(IF(AND(CUN27&gt;CVJ14,CUP27&gt;CVH14),0,IF(AND(CUN27&lt;=CVJ14,CUN27&gt;CVG14,CUP27&gt;CVH14),CVJ14-CUN27,IF(AND(CUN27&lt;=CVJ14,CUN27&lt;=CVG14,CUP27&gt;CVH14),CVJ14-CVG14,IF(AND(CUN27&gt;CVG14,CUP27&lt;=CVH14),CUP27-CUN27,IF(AND(CUN27&lt;=CVG14,CUP27&lt;=CVH14),CUP27-CVG14,0))))),0)),0)</f>
        <v>　</v>
      </c>
      <c r="CVH27" s="663"/>
      <c r="CVI27" s="664"/>
      <c r="CVJ27" s="662" t="str">
        <f>IFERROR(IF(OR(CUM27="日",CUM27="祝",CUM27=0,CUN27=""),"　",MAX(IF(AND(CUN27&lt;=CVJ14,CUP27&gt;CVK14),CVK14-CVJ14,IF(CUP27&lt;=CVK14,0,IF(AND(CUN27&gt;CVJ14,CUP27&gt;CVK14),CVK14-CUN27,0))),0)),0)</f>
        <v>　</v>
      </c>
      <c r="CVK27" s="663"/>
      <c r="CVL27" s="664"/>
      <c r="CVM27" s="662" t="str">
        <f t="shared" si="47"/>
        <v>　</v>
      </c>
      <c r="CVN27" s="663"/>
      <c r="CVO27" s="664"/>
      <c r="CVP27" s="665" t="str">
        <f>IF(CVS27="×",TIME(0,0,0),IF(CWC4="非常勤",CUR27,CVD27))</f>
        <v>　</v>
      </c>
      <c r="CVQ27" s="666"/>
      <c r="CVR27" s="667"/>
      <c r="CVS27" s="265"/>
      <c r="CVT27" s="665" t="str">
        <f>IF(CVW27="×",TIME(0,0,0),IF(CWC4="非常勤",CUU27,CVG27))</f>
        <v>　</v>
      </c>
      <c r="CVU27" s="666"/>
      <c r="CVV27" s="667"/>
      <c r="CVW27" s="265"/>
      <c r="CVX27" s="665" t="str">
        <f>IF(CWA27="×",TIME(0,0,0),IF(CWC4="非常勤",CUX27,CVJ27))</f>
        <v>　</v>
      </c>
      <c r="CVY27" s="666"/>
      <c r="CVZ27" s="667"/>
      <c r="CWA27" s="265"/>
      <c r="CWB27" s="665" t="str">
        <f>IF(CWE27="×",TIME(0,0,0),IF(CWC4="非常勤",CVA27,CVM27))</f>
        <v>　</v>
      </c>
      <c r="CWC27" s="666"/>
      <c r="CWD27" s="667"/>
      <c r="CWE27" s="265"/>
      <c r="CWF27" s="668"/>
      <c r="CWG27" s="669"/>
      <c r="CWH27" s="668"/>
      <c r="CWI27" s="670"/>
      <c r="CWJ27" s="669"/>
      <c r="CWK27" s="671"/>
      <c r="CWL27" s="672"/>
      <c r="CWM27" s="672"/>
      <c r="CWN27" s="673"/>
      <c r="CWO27" s="263">
        <f>$A$27</f>
        <v>13</v>
      </c>
      <c r="CWP27" s="264" t="str">
        <f>$B$27</f>
        <v>火</v>
      </c>
      <c r="CWQ27" s="660"/>
      <c r="CWR27" s="661"/>
      <c r="CWS27" s="660"/>
      <c r="CWT27" s="661"/>
      <c r="CWU27" s="662" t="str">
        <f>IFERROR(IF(OR(CWP27="日",CWP27="祝",CWP27=0,CWQ27=""),"　",MAX(IF(AND(CWQ27&lt;=CWU14,CWS27&gt;CWV14),CWV14-CWU14,IF(AND(CWQ27&gt;CWU14,CWS27&lt;=CWV14),CWS27-CWQ27,IF(AND(CWQ27&lt;=CWU14,CWS27&lt;=CWV14),CWS27-CWU14,IF(AND(CWQ27&gt;CWU14,CWS27&gt;CWV14),CWV14-CWQ27,0)))),0)),0)</f>
        <v>　</v>
      </c>
      <c r="CWV27" s="663"/>
      <c r="CWW27" s="664"/>
      <c r="CWX27" s="662" t="str">
        <f>IFERROR(IF(OR(CWP27="日",CWP27="祝",CWP27=0,CWQ27=""),"　",MAX(IF(AND(CWQ27&gt;CXA14,CWS27&gt;CWY14),0,IF(AND(CWQ27&lt;=CXA14,CWQ27&gt;CWX14,CWS27&gt;CWY14),CXA14-CWQ27,IF(AND(CWQ27&lt;=CXA14,CWQ27&lt;=CWX14,CWS27&gt;CWY14),CXA14-CWX14,IF(AND(CWQ27&gt;CWX14,CWS27&lt;=CWY14),CWS27-CWQ27,IF(AND(CWQ27&lt;=CWX14,CWS27&lt;=CWY14),CWS27-CWX14,0))))),0)),0)</f>
        <v>　</v>
      </c>
      <c r="CWY27" s="663"/>
      <c r="CWZ27" s="664"/>
      <c r="CXA27" s="662" t="str">
        <f>IFERROR(IF(OR(CWP27="日",CWP27="祝",CWP27=0,CWQ27=""),"　",MAX(IF(AND(CWQ27&lt;=CXA14,CWS27&gt;CXB14),CXB14-CXA14,IF(CWS27&lt;=CXB14,0,IF(AND(CWQ27&gt;CXA14,CWS27&gt;CXB14),CXB14-CWQ27,0))),0)),0)</f>
        <v>　</v>
      </c>
      <c r="CXB27" s="663"/>
      <c r="CXC27" s="664"/>
      <c r="CXD27" s="662" t="str">
        <f>IFERROR(IF(OR(CWP27="日",CWP27="祝",CWP27=0,CWQ27=""),"　",MAX(IF(CWQ27&gt;CXD14,CWS27-CWQ27,IF(CWQ27&lt;=CXD14,CWS27-CXD14,0)),0)),0)</f>
        <v>　</v>
      </c>
      <c r="CXE27" s="663"/>
      <c r="CXF27" s="664"/>
      <c r="CXG27" s="662" t="str">
        <f>IFERROR(IF(OR(CWP27="日",CWP27="祝",CWP27=0,CWQ27=""),"　",MAX(IF(AND(CWQ27&lt;=CXG14,CWS27&gt;CXH14),CXH14-CXG14,IF(AND(CWQ27&gt;CXG14,CWS27&lt;=CXH14),CWS27-CWQ27,IF(AND(CWQ27&lt;=CXG14,CWS27&lt;=CXH14),CWS27-CXG14,IF(AND(CWQ27&gt;CXG14,CWS27&gt;CXH14),CXH14-CWQ27,0)))),0)),0)</f>
        <v>　</v>
      </c>
      <c r="CXH27" s="663"/>
      <c r="CXI27" s="664"/>
      <c r="CXJ27" s="662" t="str">
        <f>IFERROR(IF(OR(CWP27="日",CWP27="祝",CWP27=0,CWQ27=""),"　",MAX(IF(AND(CWQ27&gt;CXM14,CWS27&gt;CXK14),0,IF(AND(CWQ27&lt;=CXM14,CWQ27&gt;CXJ14,CWS27&gt;CXK14),CXM14-CWQ27,IF(AND(CWQ27&lt;=CXM14,CWQ27&lt;=CXJ14,CWS27&gt;CXK14),CXM14-CXJ14,IF(AND(CWQ27&gt;CXJ14,CWS27&lt;=CXK14),CWS27-CWQ27,IF(AND(CWQ27&lt;=CXJ14,CWS27&lt;=CXK14),CWS27-CXJ14,0))))),0)),0)</f>
        <v>　</v>
      </c>
      <c r="CXK27" s="663"/>
      <c r="CXL27" s="664"/>
      <c r="CXM27" s="662" t="str">
        <f>IFERROR(IF(OR(CWP27="日",CWP27="祝",CWP27=0,CWQ27=""),"　",MAX(IF(AND(CWQ27&lt;=CXM14,CWS27&gt;CXN14),CXN14-CXM14,IF(CWS27&lt;=CXN14,0,IF(AND(CWQ27&gt;CXM14,CWS27&gt;CXN14),CXN14-CWQ27,0))),0)),0)</f>
        <v>　</v>
      </c>
      <c r="CXN27" s="663"/>
      <c r="CXO27" s="664"/>
      <c r="CXP27" s="662" t="str">
        <f t="shared" si="48"/>
        <v>　</v>
      </c>
      <c r="CXQ27" s="663"/>
      <c r="CXR27" s="664"/>
      <c r="CXS27" s="665" t="str">
        <f>IF(CXV27="×",TIME(0,0,0),IF(CYF4="非常勤",CWU27,CXG27))</f>
        <v>　</v>
      </c>
      <c r="CXT27" s="666"/>
      <c r="CXU27" s="667"/>
      <c r="CXV27" s="265"/>
      <c r="CXW27" s="665" t="str">
        <f>IF(CXZ27="×",TIME(0,0,0),IF(CYF4="非常勤",CWX27,CXJ27))</f>
        <v>　</v>
      </c>
      <c r="CXX27" s="666"/>
      <c r="CXY27" s="667"/>
      <c r="CXZ27" s="265"/>
      <c r="CYA27" s="665" t="str">
        <f>IF(CYD27="×",TIME(0,0,0),IF(CYF4="非常勤",CXA27,CXM27))</f>
        <v>　</v>
      </c>
      <c r="CYB27" s="666"/>
      <c r="CYC27" s="667"/>
      <c r="CYD27" s="265"/>
      <c r="CYE27" s="665" t="str">
        <f>IF(CYH27="×",TIME(0,0,0),IF(CYF4="非常勤",CXD27,CXP27))</f>
        <v>　</v>
      </c>
      <c r="CYF27" s="666"/>
      <c r="CYG27" s="667"/>
      <c r="CYH27" s="265"/>
      <c r="CYI27" s="668"/>
      <c r="CYJ27" s="669"/>
      <c r="CYK27" s="668"/>
      <c r="CYL27" s="670"/>
      <c r="CYM27" s="669"/>
      <c r="CYN27" s="671"/>
      <c r="CYO27" s="672"/>
      <c r="CYP27" s="672"/>
      <c r="CYQ27" s="673"/>
      <c r="CYR27" s="263">
        <f>$A$27</f>
        <v>13</v>
      </c>
      <c r="CYS27" s="264" t="str">
        <f>$B$27</f>
        <v>火</v>
      </c>
      <c r="CYT27" s="660"/>
      <c r="CYU27" s="661"/>
      <c r="CYV27" s="660"/>
      <c r="CYW27" s="661"/>
      <c r="CYX27" s="662" t="str">
        <f>IFERROR(IF(OR(CYS27="日",CYS27="祝",CYS27=0,CYT27=""),"　",MAX(IF(AND(CYT27&lt;=CYX14,CYV27&gt;CYY14),CYY14-CYX14,IF(AND(CYT27&gt;CYX14,CYV27&lt;=CYY14),CYV27-CYT27,IF(AND(CYT27&lt;=CYX14,CYV27&lt;=CYY14),CYV27-CYX14,IF(AND(CYT27&gt;CYX14,CYV27&gt;CYY14),CYY14-CYT27,0)))),0)),0)</f>
        <v>　</v>
      </c>
      <c r="CYY27" s="663"/>
      <c r="CYZ27" s="664"/>
      <c r="CZA27" s="662" t="str">
        <f>IFERROR(IF(OR(CYS27="日",CYS27="祝",CYS27=0,CYT27=""),"　",MAX(IF(AND(CYT27&gt;CZD14,CYV27&gt;CZB14),0,IF(AND(CYT27&lt;=CZD14,CYT27&gt;CZA14,CYV27&gt;CZB14),CZD14-CYT27,IF(AND(CYT27&lt;=CZD14,CYT27&lt;=CZA14,CYV27&gt;CZB14),CZD14-CZA14,IF(AND(CYT27&gt;CZA14,CYV27&lt;=CZB14),CYV27-CYT27,IF(AND(CYT27&lt;=CZA14,CYV27&lt;=CZB14),CYV27-CZA14,0))))),0)),0)</f>
        <v>　</v>
      </c>
      <c r="CZB27" s="663"/>
      <c r="CZC27" s="664"/>
      <c r="CZD27" s="662" t="str">
        <f>IFERROR(IF(OR(CYS27="日",CYS27="祝",CYS27=0,CYT27=""),"　",MAX(IF(AND(CYT27&lt;=CZD14,CYV27&gt;CZE14),CZE14-CZD14,IF(CYV27&lt;=CZE14,0,IF(AND(CYT27&gt;CZD14,CYV27&gt;CZE14),CZE14-CYT27,0))),0)),0)</f>
        <v>　</v>
      </c>
      <c r="CZE27" s="663"/>
      <c r="CZF27" s="664"/>
      <c r="CZG27" s="662" t="str">
        <f>IFERROR(IF(OR(CYS27="日",CYS27="祝",CYS27=0,CYT27=""),"　",MAX(IF(CYT27&gt;CZG14,CYV27-CYT27,IF(CYT27&lt;=CZG14,CYV27-CZG14,0)),0)),0)</f>
        <v>　</v>
      </c>
      <c r="CZH27" s="663"/>
      <c r="CZI27" s="664"/>
      <c r="CZJ27" s="662" t="str">
        <f>IFERROR(IF(OR(CYS27="日",CYS27="祝",CYS27=0,CYT27=""),"　",MAX(IF(AND(CYT27&lt;=CZJ14,CYV27&gt;CZK14),CZK14-CZJ14,IF(AND(CYT27&gt;CZJ14,CYV27&lt;=CZK14),CYV27-CYT27,IF(AND(CYT27&lt;=CZJ14,CYV27&lt;=CZK14),CYV27-CZJ14,IF(AND(CYT27&gt;CZJ14,CYV27&gt;CZK14),CZK14-CYT27,0)))),0)),0)</f>
        <v>　</v>
      </c>
      <c r="CZK27" s="663"/>
      <c r="CZL27" s="664"/>
      <c r="CZM27" s="662" t="str">
        <f>IFERROR(IF(OR(CYS27="日",CYS27="祝",CYS27=0,CYT27=""),"　",MAX(IF(AND(CYT27&gt;CZP14,CYV27&gt;CZN14),0,IF(AND(CYT27&lt;=CZP14,CYT27&gt;CZM14,CYV27&gt;CZN14),CZP14-CYT27,IF(AND(CYT27&lt;=CZP14,CYT27&lt;=CZM14,CYV27&gt;CZN14),CZP14-CZM14,IF(AND(CYT27&gt;CZM14,CYV27&lt;=CZN14),CYV27-CYT27,IF(AND(CYT27&lt;=CZM14,CYV27&lt;=CZN14),CYV27-CZM14,0))))),0)),0)</f>
        <v>　</v>
      </c>
      <c r="CZN27" s="663"/>
      <c r="CZO27" s="664"/>
      <c r="CZP27" s="662" t="str">
        <f>IFERROR(IF(OR(CYS27="日",CYS27="祝",CYS27=0,CYT27=""),"　",MAX(IF(AND(CYT27&lt;=CZP14,CYV27&gt;CZQ14),CZQ14-CZP14,IF(CYV27&lt;=CZQ14,0,IF(AND(CYT27&gt;CZP14,CYV27&gt;CZQ14),CZQ14-CYT27,0))),0)),0)</f>
        <v>　</v>
      </c>
      <c r="CZQ27" s="663"/>
      <c r="CZR27" s="664"/>
      <c r="CZS27" s="662" t="str">
        <f t="shared" si="49"/>
        <v>　</v>
      </c>
      <c r="CZT27" s="663"/>
      <c r="CZU27" s="664"/>
      <c r="CZV27" s="665" t="str">
        <f>IF(CZY27="×",TIME(0,0,0),IF(DAI4="非常勤",CYX27,CZJ27))</f>
        <v>　</v>
      </c>
      <c r="CZW27" s="666"/>
      <c r="CZX27" s="667"/>
      <c r="CZY27" s="265"/>
      <c r="CZZ27" s="665" t="str">
        <f>IF(DAC27="×",TIME(0,0,0),IF(DAI4="非常勤",CZA27,CZM27))</f>
        <v>　</v>
      </c>
      <c r="DAA27" s="666"/>
      <c r="DAB27" s="667"/>
      <c r="DAC27" s="265"/>
      <c r="DAD27" s="665" t="str">
        <f>IF(DAG27="×",TIME(0,0,0),IF(DAI4="非常勤",CZD27,CZP27))</f>
        <v>　</v>
      </c>
      <c r="DAE27" s="666"/>
      <c r="DAF27" s="667"/>
      <c r="DAG27" s="265"/>
      <c r="DAH27" s="665" t="str">
        <f>IF(DAK27="×",TIME(0,0,0),IF(DAI4="非常勤",CZG27,CZS27))</f>
        <v>　</v>
      </c>
      <c r="DAI27" s="666"/>
      <c r="DAJ27" s="667"/>
      <c r="DAK27" s="265"/>
      <c r="DAL27" s="668"/>
      <c r="DAM27" s="669"/>
      <c r="DAN27" s="668"/>
      <c r="DAO27" s="670"/>
      <c r="DAP27" s="669"/>
      <c r="DAQ27" s="671"/>
      <c r="DAR27" s="672"/>
      <c r="DAS27" s="672"/>
      <c r="DAT27" s="673"/>
      <c r="DAU27" s="263">
        <f>$A$27</f>
        <v>13</v>
      </c>
      <c r="DAV27" s="264" t="str">
        <f>$B$27</f>
        <v>火</v>
      </c>
      <c r="DAW27" s="660"/>
      <c r="DAX27" s="661"/>
      <c r="DAY27" s="660"/>
      <c r="DAZ27" s="661"/>
      <c r="DBA27" s="662" t="str">
        <f>IFERROR(IF(OR(DAV27="日",DAV27="祝",DAV27=0,DAW27=""),"　",MAX(IF(AND(DAW27&lt;=DBA14,DAY27&gt;DBB14),DBB14-DBA14,IF(AND(DAW27&gt;DBA14,DAY27&lt;=DBB14),DAY27-DAW27,IF(AND(DAW27&lt;=DBA14,DAY27&lt;=DBB14),DAY27-DBA14,IF(AND(DAW27&gt;DBA14,DAY27&gt;DBB14),DBB14-DAW27,0)))),0)),0)</f>
        <v>　</v>
      </c>
      <c r="DBB27" s="663"/>
      <c r="DBC27" s="664"/>
      <c r="DBD27" s="662" t="str">
        <f>IFERROR(IF(OR(DAV27="日",DAV27="祝",DAV27=0,DAW27=""),"　",MAX(IF(AND(DAW27&gt;DBG14,DAY27&gt;DBE14),0,IF(AND(DAW27&lt;=DBG14,DAW27&gt;DBD14,DAY27&gt;DBE14),DBG14-DAW27,IF(AND(DAW27&lt;=DBG14,DAW27&lt;=DBD14,DAY27&gt;DBE14),DBG14-DBD14,IF(AND(DAW27&gt;DBD14,DAY27&lt;=DBE14),DAY27-DAW27,IF(AND(DAW27&lt;=DBD14,DAY27&lt;=DBE14),DAY27-DBD14,0))))),0)),0)</f>
        <v>　</v>
      </c>
      <c r="DBE27" s="663"/>
      <c r="DBF27" s="664"/>
      <c r="DBG27" s="662" t="str">
        <f>IFERROR(IF(OR(DAV27="日",DAV27="祝",DAV27=0,DAW27=""),"　",MAX(IF(AND(DAW27&lt;=DBG14,DAY27&gt;DBH14),DBH14-DBG14,IF(DAY27&lt;=DBH14,0,IF(AND(DAW27&gt;DBG14,DAY27&gt;DBH14),DBH14-DAW27,0))),0)),0)</f>
        <v>　</v>
      </c>
      <c r="DBH27" s="663"/>
      <c r="DBI27" s="664"/>
      <c r="DBJ27" s="662" t="str">
        <f>IFERROR(IF(OR(DAV27="日",DAV27="祝",DAV27=0,DAW27=""),"　",MAX(IF(DAW27&gt;DBJ14,DAY27-DAW27,IF(DAW27&lt;=DBJ14,DAY27-DBJ14,0)),0)),0)</f>
        <v>　</v>
      </c>
      <c r="DBK27" s="663"/>
      <c r="DBL27" s="664"/>
      <c r="DBM27" s="662" t="str">
        <f>IFERROR(IF(OR(DAV27="日",DAV27="祝",DAV27=0,DAW27=""),"　",MAX(IF(AND(DAW27&lt;=DBM14,DAY27&gt;DBN14),DBN14-DBM14,IF(AND(DAW27&gt;DBM14,DAY27&lt;=DBN14),DAY27-DAW27,IF(AND(DAW27&lt;=DBM14,DAY27&lt;=DBN14),DAY27-DBM14,IF(AND(DAW27&gt;DBM14,DAY27&gt;DBN14),DBN14-DAW27,0)))),0)),0)</f>
        <v>　</v>
      </c>
      <c r="DBN27" s="663"/>
      <c r="DBO27" s="664"/>
      <c r="DBP27" s="662" t="str">
        <f>IFERROR(IF(OR(DAV27="日",DAV27="祝",DAV27=0,DAW27=""),"　",MAX(IF(AND(DAW27&gt;DBS14,DAY27&gt;DBQ14),0,IF(AND(DAW27&lt;=DBS14,DAW27&gt;DBP14,DAY27&gt;DBQ14),DBS14-DAW27,IF(AND(DAW27&lt;=DBS14,DAW27&lt;=DBP14,DAY27&gt;DBQ14),DBS14-DBP14,IF(AND(DAW27&gt;DBP14,DAY27&lt;=DBQ14),DAY27-DAW27,IF(AND(DAW27&lt;=DBP14,DAY27&lt;=DBQ14),DAY27-DBP14,0))))),0)),0)</f>
        <v>　</v>
      </c>
      <c r="DBQ27" s="663"/>
      <c r="DBR27" s="664"/>
      <c r="DBS27" s="662" t="str">
        <f>IFERROR(IF(OR(DAV27="日",DAV27="祝",DAV27=0,DAW27=""),"　",MAX(IF(AND(DAW27&lt;=DBS14,DAY27&gt;DBT14),DBT14-DBS14,IF(DAY27&lt;=DBT14,0,IF(AND(DAW27&gt;DBS14,DAY27&gt;DBT14),DBT14-DAW27,0))),0)),0)</f>
        <v>　</v>
      </c>
      <c r="DBT27" s="663"/>
      <c r="DBU27" s="664"/>
      <c r="DBV27" s="662" t="str">
        <f t="shared" si="50"/>
        <v>　</v>
      </c>
      <c r="DBW27" s="663"/>
      <c r="DBX27" s="664"/>
      <c r="DBY27" s="665" t="str">
        <f>IF(DCB27="×",TIME(0,0,0),IF(DCL4="非常勤",DBA27,DBM27))</f>
        <v>　</v>
      </c>
      <c r="DBZ27" s="666"/>
      <c r="DCA27" s="667"/>
      <c r="DCB27" s="265"/>
      <c r="DCC27" s="665" t="str">
        <f>IF(DCF27="×",TIME(0,0,0),IF(DCL4="非常勤",DBD27,DBP27))</f>
        <v>　</v>
      </c>
      <c r="DCD27" s="666"/>
      <c r="DCE27" s="667"/>
      <c r="DCF27" s="265"/>
      <c r="DCG27" s="665" t="str">
        <f>IF(DCJ27="×",TIME(0,0,0),IF(DCL4="非常勤",DBG27,DBS27))</f>
        <v>　</v>
      </c>
      <c r="DCH27" s="666"/>
      <c r="DCI27" s="667"/>
      <c r="DCJ27" s="265"/>
      <c r="DCK27" s="665" t="str">
        <f>IF(DCN27="×",TIME(0,0,0),IF(DCL4="非常勤",DBJ27,DBV27))</f>
        <v>　</v>
      </c>
      <c r="DCL27" s="666"/>
      <c r="DCM27" s="667"/>
      <c r="DCN27" s="265"/>
      <c r="DCO27" s="668"/>
      <c r="DCP27" s="669"/>
      <c r="DCQ27" s="668"/>
      <c r="DCR27" s="670"/>
      <c r="DCS27" s="669"/>
      <c r="DCT27" s="671"/>
      <c r="DCU27" s="672"/>
      <c r="DCV27" s="672"/>
      <c r="DCW27" s="673"/>
      <c r="DCX27" s="263">
        <f>$A$27</f>
        <v>13</v>
      </c>
      <c r="DCY27" s="264" t="str">
        <f>$B$27</f>
        <v>火</v>
      </c>
      <c r="DCZ27" s="660"/>
      <c r="DDA27" s="661"/>
      <c r="DDB27" s="660"/>
      <c r="DDC27" s="661"/>
      <c r="DDD27" s="662" t="str">
        <f>IFERROR(IF(OR(DCY27="日",DCY27="祝",DCY27=0,DCZ27=""),"　",MAX(IF(AND(DCZ27&lt;=DDD14,DDB27&gt;DDE14),DDE14-DDD14,IF(AND(DCZ27&gt;DDD14,DDB27&lt;=DDE14),DDB27-DCZ27,IF(AND(DCZ27&lt;=DDD14,DDB27&lt;=DDE14),DDB27-DDD14,IF(AND(DCZ27&gt;DDD14,DDB27&gt;DDE14),DDE14-DCZ27,0)))),0)),0)</f>
        <v>　</v>
      </c>
      <c r="DDE27" s="663"/>
      <c r="DDF27" s="664"/>
      <c r="DDG27" s="662" t="str">
        <f>IFERROR(IF(OR(DCY27="日",DCY27="祝",DCY27=0,DCZ27=""),"　",MAX(IF(AND(DCZ27&gt;DDJ14,DDB27&gt;DDH14),0,IF(AND(DCZ27&lt;=DDJ14,DCZ27&gt;DDG14,DDB27&gt;DDH14),DDJ14-DCZ27,IF(AND(DCZ27&lt;=DDJ14,DCZ27&lt;=DDG14,DDB27&gt;DDH14),DDJ14-DDG14,IF(AND(DCZ27&gt;DDG14,DDB27&lt;=DDH14),DDB27-DCZ27,IF(AND(DCZ27&lt;=DDG14,DDB27&lt;=DDH14),DDB27-DDG14,0))))),0)),0)</f>
        <v>　</v>
      </c>
      <c r="DDH27" s="663"/>
      <c r="DDI27" s="664"/>
      <c r="DDJ27" s="662" t="str">
        <f>IFERROR(IF(OR(DCY27="日",DCY27="祝",DCY27=0,DCZ27=""),"　",MAX(IF(AND(DCZ27&lt;=DDJ14,DDB27&gt;DDK14),DDK14-DDJ14,IF(DDB27&lt;=DDK14,0,IF(AND(DCZ27&gt;DDJ14,DDB27&gt;DDK14),DDK14-DCZ27,0))),0)),0)</f>
        <v>　</v>
      </c>
      <c r="DDK27" s="663"/>
      <c r="DDL27" s="664"/>
      <c r="DDM27" s="662" t="str">
        <f>IFERROR(IF(OR(DCY27="日",DCY27="祝",DCY27=0,DCZ27=""),"　",MAX(IF(DCZ27&gt;DDM14,DDB27-DCZ27,IF(DCZ27&lt;=DDM14,DDB27-DDM14,0)),0)),0)</f>
        <v>　</v>
      </c>
      <c r="DDN27" s="663"/>
      <c r="DDO27" s="664"/>
      <c r="DDP27" s="662" t="str">
        <f>IFERROR(IF(OR(DCY27="日",DCY27="祝",DCY27=0,DCZ27=""),"　",MAX(IF(AND(DCZ27&lt;=DDP14,DDB27&gt;DDQ14),DDQ14-DDP14,IF(AND(DCZ27&gt;DDP14,DDB27&lt;=DDQ14),DDB27-DCZ27,IF(AND(DCZ27&lt;=DDP14,DDB27&lt;=DDQ14),DDB27-DDP14,IF(AND(DCZ27&gt;DDP14,DDB27&gt;DDQ14),DDQ14-DCZ27,0)))),0)),0)</f>
        <v>　</v>
      </c>
      <c r="DDQ27" s="663"/>
      <c r="DDR27" s="664"/>
      <c r="DDS27" s="662" t="str">
        <f>IFERROR(IF(OR(DCY27="日",DCY27="祝",DCY27=0,DCZ27=""),"　",MAX(IF(AND(DCZ27&gt;DDV14,DDB27&gt;DDT14),0,IF(AND(DCZ27&lt;=DDV14,DCZ27&gt;DDS14,DDB27&gt;DDT14),DDV14-DCZ27,IF(AND(DCZ27&lt;=DDV14,DCZ27&lt;=DDS14,DDB27&gt;DDT14),DDV14-DDS14,IF(AND(DCZ27&gt;DDS14,DDB27&lt;=DDT14),DDB27-DCZ27,IF(AND(DCZ27&lt;=DDS14,DDB27&lt;=DDT14),DDB27-DDS14,0))))),0)),0)</f>
        <v>　</v>
      </c>
      <c r="DDT27" s="663"/>
      <c r="DDU27" s="664"/>
      <c r="DDV27" s="662" t="str">
        <f>IFERROR(IF(OR(DCY27="日",DCY27="祝",DCY27=0,DCZ27=""),"　",MAX(IF(AND(DCZ27&lt;=DDV14,DDB27&gt;DDW14),DDW14-DDV14,IF(DDB27&lt;=DDW14,0,IF(AND(DCZ27&gt;DDV14,DDB27&gt;DDW14),DDW14-DCZ27,0))),0)),0)</f>
        <v>　</v>
      </c>
      <c r="DDW27" s="663"/>
      <c r="DDX27" s="664"/>
      <c r="DDY27" s="662" t="str">
        <f t="shared" si="51"/>
        <v>　</v>
      </c>
      <c r="DDZ27" s="663"/>
      <c r="DEA27" s="664"/>
      <c r="DEB27" s="665" t="str">
        <f>IF(DEE27="×",TIME(0,0,0),IF(DEO4="非常勤",DDD27,DDP27))</f>
        <v>　</v>
      </c>
      <c r="DEC27" s="666"/>
      <c r="DED27" s="667"/>
      <c r="DEE27" s="265"/>
      <c r="DEF27" s="665" t="str">
        <f>IF(DEI27="×",TIME(0,0,0),IF(DEO4="非常勤",DDG27,DDS27))</f>
        <v>　</v>
      </c>
      <c r="DEG27" s="666"/>
      <c r="DEH27" s="667"/>
      <c r="DEI27" s="265"/>
      <c r="DEJ27" s="665" t="str">
        <f>IF(DEM27="×",TIME(0,0,0),IF(DEO4="非常勤",DDJ27,DDV27))</f>
        <v>　</v>
      </c>
      <c r="DEK27" s="666"/>
      <c r="DEL27" s="667"/>
      <c r="DEM27" s="265"/>
      <c r="DEN27" s="665" t="str">
        <f>IF(DEQ27="×",TIME(0,0,0),IF(DEO4="非常勤",DDM27,DDY27))</f>
        <v>　</v>
      </c>
      <c r="DEO27" s="666"/>
      <c r="DEP27" s="667"/>
      <c r="DEQ27" s="265"/>
      <c r="DER27" s="668"/>
      <c r="DES27" s="669"/>
      <c r="DET27" s="668"/>
      <c r="DEU27" s="670"/>
      <c r="DEV27" s="669"/>
      <c r="DEW27" s="671"/>
      <c r="DEX27" s="672"/>
      <c r="DEY27" s="672"/>
      <c r="DEZ27" s="673"/>
      <c r="DFA27" s="263">
        <f>$A$27</f>
        <v>13</v>
      </c>
      <c r="DFB27" s="264" t="str">
        <f>$B$27</f>
        <v>火</v>
      </c>
      <c r="DFC27" s="660"/>
      <c r="DFD27" s="661"/>
      <c r="DFE27" s="660"/>
      <c r="DFF27" s="661"/>
      <c r="DFG27" s="662" t="str">
        <f>IFERROR(IF(OR(DFB27="日",DFB27="祝",DFB27=0,DFC27=""),"　",MAX(IF(AND(DFC27&lt;=DFG14,DFE27&gt;DFH14),DFH14-DFG14,IF(AND(DFC27&gt;DFG14,DFE27&lt;=DFH14),DFE27-DFC27,IF(AND(DFC27&lt;=DFG14,DFE27&lt;=DFH14),DFE27-DFG14,IF(AND(DFC27&gt;DFG14,DFE27&gt;DFH14),DFH14-DFC27,0)))),0)),0)</f>
        <v>　</v>
      </c>
      <c r="DFH27" s="663"/>
      <c r="DFI27" s="664"/>
      <c r="DFJ27" s="662" t="str">
        <f>IFERROR(IF(OR(DFB27="日",DFB27="祝",DFB27=0,DFC27=""),"　",MAX(IF(AND(DFC27&gt;DFM14,DFE27&gt;DFK14),0,IF(AND(DFC27&lt;=DFM14,DFC27&gt;DFJ14,DFE27&gt;DFK14),DFM14-DFC27,IF(AND(DFC27&lt;=DFM14,DFC27&lt;=DFJ14,DFE27&gt;DFK14),DFM14-DFJ14,IF(AND(DFC27&gt;DFJ14,DFE27&lt;=DFK14),DFE27-DFC27,IF(AND(DFC27&lt;=DFJ14,DFE27&lt;=DFK14),DFE27-DFJ14,0))))),0)),0)</f>
        <v>　</v>
      </c>
      <c r="DFK27" s="663"/>
      <c r="DFL27" s="664"/>
      <c r="DFM27" s="662" t="str">
        <f>IFERROR(IF(OR(DFB27="日",DFB27="祝",DFB27=0,DFC27=""),"　",MAX(IF(AND(DFC27&lt;=DFM14,DFE27&gt;DFN14),DFN14-DFM14,IF(DFE27&lt;=DFN14,0,IF(AND(DFC27&gt;DFM14,DFE27&gt;DFN14),DFN14-DFC27,0))),0)),0)</f>
        <v>　</v>
      </c>
      <c r="DFN27" s="663"/>
      <c r="DFO27" s="664"/>
      <c r="DFP27" s="662" t="str">
        <f>IFERROR(IF(OR(DFB27="日",DFB27="祝",DFB27=0,DFC27=""),"　",MAX(IF(DFC27&gt;DFP14,DFE27-DFC27,IF(DFC27&lt;=DFP14,DFE27-DFP14,0)),0)),0)</f>
        <v>　</v>
      </c>
      <c r="DFQ27" s="663"/>
      <c r="DFR27" s="664"/>
      <c r="DFS27" s="662" t="str">
        <f>IFERROR(IF(OR(DFB27="日",DFB27="祝",DFB27=0,DFC27=""),"　",MAX(IF(AND(DFC27&lt;=DFS14,DFE27&gt;DFT14),DFT14-DFS14,IF(AND(DFC27&gt;DFS14,DFE27&lt;=DFT14),DFE27-DFC27,IF(AND(DFC27&lt;=DFS14,DFE27&lt;=DFT14),DFE27-DFS14,IF(AND(DFC27&gt;DFS14,DFE27&gt;DFT14),DFT14-DFC27,0)))),0)),0)</f>
        <v>　</v>
      </c>
      <c r="DFT27" s="663"/>
      <c r="DFU27" s="664"/>
      <c r="DFV27" s="662" t="str">
        <f>IFERROR(IF(OR(DFB27="日",DFB27="祝",DFB27=0,DFC27=""),"　",MAX(IF(AND(DFC27&gt;DFY14,DFE27&gt;DFW14),0,IF(AND(DFC27&lt;=DFY14,DFC27&gt;DFV14,DFE27&gt;DFW14),DFY14-DFC27,IF(AND(DFC27&lt;=DFY14,DFC27&lt;=DFV14,DFE27&gt;DFW14),DFY14-DFV14,IF(AND(DFC27&gt;DFV14,DFE27&lt;=DFW14),DFE27-DFC27,IF(AND(DFC27&lt;=DFV14,DFE27&lt;=DFW14),DFE27-DFV14,0))))),0)),0)</f>
        <v>　</v>
      </c>
      <c r="DFW27" s="663"/>
      <c r="DFX27" s="664"/>
      <c r="DFY27" s="662" t="str">
        <f>IFERROR(IF(OR(DFB27="日",DFB27="祝",DFB27=0,DFC27=""),"　",MAX(IF(AND(DFC27&lt;=DFY14,DFE27&gt;DFZ14),DFZ14-DFY14,IF(DFE27&lt;=DFZ14,0,IF(AND(DFC27&gt;DFY14,DFE27&gt;DFZ14),DFZ14-DFC27,0))),0)),0)</f>
        <v>　</v>
      </c>
      <c r="DFZ27" s="663"/>
      <c r="DGA27" s="664"/>
      <c r="DGB27" s="662" t="str">
        <f t="shared" si="52"/>
        <v>　</v>
      </c>
      <c r="DGC27" s="663"/>
      <c r="DGD27" s="664"/>
      <c r="DGE27" s="665" t="str">
        <f>IF(DGH27="×",TIME(0,0,0),IF(DGR4="非常勤",DFG27,DFS27))</f>
        <v>　</v>
      </c>
      <c r="DGF27" s="666"/>
      <c r="DGG27" s="667"/>
      <c r="DGH27" s="265"/>
      <c r="DGI27" s="665" t="str">
        <f>IF(DGL27="×",TIME(0,0,0),IF(DGR4="非常勤",DFJ27,DFV27))</f>
        <v>　</v>
      </c>
      <c r="DGJ27" s="666"/>
      <c r="DGK27" s="667"/>
      <c r="DGL27" s="265"/>
      <c r="DGM27" s="665" t="str">
        <f>IF(DGP27="×",TIME(0,0,0),IF(DGR4="非常勤",DFM27,DFY27))</f>
        <v>　</v>
      </c>
      <c r="DGN27" s="666"/>
      <c r="DGO27" s="667"/>
      <c r="DGP27" s="265"/>
      <c r="DGQ27" s="665" t="str">
        <f>IF(DGT27="×",TIME(0,0,0),IF(DGR4="非常勤",DFP27,DGB27))</f>
        <v>　</v>
      </c>
      <c r="DGR27" s="666"/>
      <c r="DGS27" s="667"/>
      <c r="DGT27" s="265"/>
      <c r="DGU27" s="668"/>
      <c r="DGV27" s="669"/>
      <c r="DGW27" s="668"/>
      <c r="DGX27" s="670"/>
      <c r="DGY27" s="669"/>
      <c r="DGZ27" s="671"/>
      <c r="DHA27" s="672"/>
      <c r="DHB27" s="672"/>
      <c r="DHC27" s="673"/>
      <c r="DHD27" s="263">
        <f>$A$27</f>
        <v>13</v>
      </c>
      <c r="DHE27" s="264" t="str">
        <f>$B$27</f>
        <v>火</v>
      </c>
      <c r="DHF27" s="660"/>
      <c r="DHG27" s="661"/>
      <c r="DHH27" s="660"/>
      <c r="DHI27" s="661"/>
      <c r="DHJ27" s="662" t="str">
        <f>IFERROR(IF(OR(DHE27="日",DHE27="祝",DHE27=0,DHF27=""),"　",MAX(IF(AND(DHF27&lt;=DHJ14,DHH27&gt;DHK14),DHK14-DHJ14,IF(AND(DHF27&gt;DHJ14,DHH27&lt;=DHK14),DHH27-DHF27,IF(AND(DHF27&lt;=DHJ14,DHH27&lt;=DHK14),DHH27-DHJ14,IF(AND(DHF27&gt;DHJ14,DHH27&gt;DHK14),DHK14-DHF27,0)))),0)),0)</f>
        <v>　</v>
      </c>
      <c r="DHK27" s="663"/>
      <c r="DHL27" s="664"/>
      <c r="DHM27" s="662" t="str">
        <f>IFERROR(IF(OR(DHE27="日",DHE27="祝",DHE27=0,DHF27=""),"　",MAX(IF(AND(DHF27&gt;DHP14,DHH27&gt;DHN14),0,IF(AND(DHF27&lt;=DHP14,DHF27&gt;DHM14,DHH27&gt;DHN14),DHP14-DHF27,IF(AND(DHF27&lt;=DHP14,DHF27&lt;=DHM14,DHH27&gt;DHN14),DHP14-DHM14,IF(AND(DHF27&gt;DHM14,DHH27&lt;=DHN14),DHH27-DHF27,IF(AND(DHF27&lt;=DHM14,DHH27&lt;=DHN14),DHH27-DHM14,0))))),0)),0)</f>
        <v>　</v>
      </c>
      <c r="DHN27" s="663"/>
      <c r="DHO27" s="664"/>
      <c r="DHP27" s="662" t="str">
        <f>IFERROR(IF(OR(DHE27="日",DHE27="祝",DHE27=0,DHF27=""),"　",MAX(IF(AND(DHF27&lt;=DHP14,DHH27&gt;DHQ14),DHQ14-DHP14,IF(DHH27&lt;=DHQ14,0,IF(AND(DHF27&gt;DHP14,DHH27&gt;DHQ14),DHQ14-DHF27,0))),0)),0)</f>
        <v>　</v>
      </c>
      <c r="DHQ27" s="663"/>
      <c r="DHR27" s="664"/>
      <c r="DHS27" s="662" t="str">
        <f>IFERROR(IF(OR(DHE27="日",DHE27="祝",DHE27=0,DHF27=""),"　",MAX(IF(DHF27&gt;DHS14,DHH27-DHF27,IF(DHF27&lt;=DHS14,DHH27-DHS14,0)),0)),0)</f>
        <v>　</v>
      </c>
      <c r="DHT27" s="663"/>
      <c r="DHU27" s="664"/>
      <c r="DHV27" s="662" t="str">
        <f>IFERROR(IF(OR(DHE27="日",DHE27="祝",DHE27=0,DHF27=""),"　",MAX(IF(AND(DHF27&lt;=DHV14,DHH27&gt;DHW14),DHW14-DHV14,IF(AND(DHF27&gt;DHV14,DHH27&lt;=DHW14),DHH27-DHF27,IF(AND(DHF27&lt;=DHV14,DHH27&lt;=DHW14),DHH27-DHV14,IF(AND(DHF27&gt;DHV14,DHH27&gt;DHW14),DHW14-DHF27,0)))),0)),0)</f>
        <v>　</v>
      </c>
      <c r="DHW27" s="663"/>
      <c r="DHX27" s="664"/>
      <c r="DHY27" s="662" t="str">
        <f>IFERROR(IF(OR(DHE27="日",DHE27="祝",DHE27=0,DHF27=""),"　",MAX(IF(AND(DHF27&gt;DIB14,DHH27&gt;DHZ14),0,IF(AND(DHF27&lt;=DIB14,DHF27&gt;DHY14,DHH27&gt;DHZ14),DIB14-DHF27,IF(AND(DHF27&lt;=DIB14,DHF27&lt;=DHY14,DHH27&gt;DHZ14),DIB14-DHY14,IF(AND(DHF27&gt;DHY14,DHH27&lt;=DHZ14),DHH27-DHF27,IF(AND(DHF27&lt;=DHY14,DHH27&lt;=DHZ14),DHH27-DHY14,0))))),0)),0)</f>
        <v>　</v>
      </c>
      <c r="DHZ27" s="663"/>
      <c r="DIA27" s="664"/>
      <c r="DIB27" s="662" t="str">
        <f>IFERROR(IF(OR(DHE27="日",DHE27="祝",DHE27=0,DHF27=""),"　",MAX(IF(AND(DHF27&lt;=DIB14,DHH27&gt;DIC14),DIC14-DIB14,IF(DHH27&lt;=DIC14,0,IF(AND(DHF27&gt;DIB14,DHH27&gt;DIC14),DIC14-DHF27,0))),0)),0)</f>
        <v>　</v>
      </c>
      <c r="DIC27" s="663"/>
      <c r="DID27" s="664"/>
      <c r="DIE27" s="662" t="str">
        <f t="shared" si="53"/>
        <v>　</v>
      </c>
      <c r="DIF27" s="663"/>
      <c r="DIG27" s="664"/>
      <c r="DIH27" s="665" t="str">
        <f>IF(DIK27="×",TIME(0,0,0),IF(DIU4="非常勤",DHJ27,DHV27))</f>
        <v>　</v>
      </c>
      <c r="DII27" s="666"/>
      <c r="DIJ27" s="667"/>
      <c r="DIK27" s="265"/>
      <c r="DIL27" s="665" t="str">
        <f>IF(DIO27="×",TIME(0,0,0),IF(DIU4="非常勤",DHM27,DHY27))</f>
        <v>　</v>
      </c>
      <c r="DIM27" s="666"/>
      <c r="DIN27" s="667"/>
      <c r="DIO27" s="265"/>
      <c r="DIP27" s="665" t="str">
        <f>IF(DIS27="×",TIME(0,0,0),IF(DIU4="非常勤",DHP27,DIB27))</f>
        <v>　</v>
      </c>
      <c r="DIQ27" s="666"/>
      <c r="DIR27" s="667"/>
      <c r="DIS27" s="265"/>
      <c r="DIT27" s="665" t="str">
        <f>IF(DIW27="×",TIME(0,0,0),IF(DIU4="非常勤",DHS27,DIE27))</f>
        <v>　</v>
      </c>
      <c r="DIU27" s="666"/>
      <c r="DIV27" s="667"/>
      <c r="DIW27" s="265"/>
      <c r="DIX27" s="668"/>
      <c r="DIY27" s="669"/>
      <c r="DIZ27" s="668"/>
      <c r="DJA27" s="670"/>
      <c r="DJB27" s="669"/>
      <c r="DJC27" s="671"/>
      <c r="DJD27" s="672"/>
      <c r="DJE27" s="672"/>
      <c r="DJF27" s="673"/>
      <c r="DJG27" s="263">
        <f>$A$27</f>
        <v>13</v>
      </c>
      <c r="DJH27" s="264" t="str">
        <f>$B$27</f>
        <v>火</v>
      </c>
      <c r="DJI27" s="660"/>
      <c r="DJJ27" s="661"/>
      <c r="DJK27" s="660"/>
      <c r="DJL27" s="661"/>
      <c r="DJM27" s="662" t="str">
        <f>IFERROR(IF(OR(DJH27="日",DJH27="祝",DJH27=0,DJI27=""),"　",MAX(IF(AND(DJI27&lt;=DJM14,DJK27&gt;DJN14),DJN14-DJM14,IF(AND(DJI27&gt;DJM14,DJK27&lt;=DJN14),DJK27-DJI27,IF(AND(DJI27&lt;=DJM14,DJK27&lt;=DJN14),DJK27-DJM14,IF(AND(DJI27&gt;DJM14,DJK27&gt;DJN14),DJN14-DJI27,0)))),0)),0)</f>
        <v>　</v>
      </c>
      <c r="DJN27" s="663"/>
      <c r="DJO27" s="664"/>
      <c r="DJP27" s="662" t="str">
        <f>IFERROR(IF(OR(DJH27="日",DJH27="祝",DJH27=0,DJI27=""),"　",MAX(IF(AND(DJI27&gt;DJS14,DJK27&gt;DJQ14),0,IF(AND(DJI27&lt;=DJS14,DJI27&gt;DJP14,DJK27&gt;DJQ14),DJS14-DJI27,IF(AND(DJI27&lt;=DJS14,DJI27&lt;=DJP14,DJK27&gt;DJQ14),DJS14-DJP14,IF(AND(DJI27&gt;DJP14,DJK27&lt;=DJQ14),DJK27-DJI27,IF(AND(DJI27&lt;=DJP14,DJK27&lt;=DJQ14),DJK27-DJP14,0))))),0)),0)</f>
        <v>　</v>
      </c>
      <c r="DJQ27" s="663"/>
      <c r="DJR27" s="664"/>
      <c r="DJS27" s="662" t="str">
        <f>IFERROR(IF(OR(DJH27="日",DJH27="祝",DJH27=0,DJI27=""),"　",MAX(IF(AND(DJI27&lt;=DJS14,DJK27&gt;DJT14),DJT14-DJS14,IF(DJK27&lt;=DJT14,0,IF(AND(DJI27&gt;DJS14,DJK27&gt;DJT14),DJT14-DJI27,0))),0)),0)</f>
        <v>　</v>
      </c>
      <c r="DJT27" s="663"/>
      <c r="DJU27" s="664"/>
      <c r="DJV27" s="662" t="str">
        <f>IFERROR(IF(OR(DJH27="日",DJH27="祝",DJH27=0,DJI27=""),"　",MAX(IF(DJI27&gt;DJV14,DJK27-DJI27,IF(DJI27&lt;=DJV14,DJK27-DJV14,0)),0)),0)</f>
        <v>　</v>
      </c>
      <c r="DJW27" s="663"/>
      <c r="DJX27" s="664"/>
      <c r="DJY27" s="662" t="str">
        <f>IFERROR(IF(OR(DJH27="日",DJH27="祝",DJH27=0,DJI27=""),"　",MAX(IF(AND(DJI27&lt;=DJY14,DJK27&gt;DJZ14),DJZ14-DJY14,IF(AND(DJI27&gt;DJY14,DJK27&lt;=DJZ14),DJK27-DJI27,IF(AND(DJI27&lt;=DJY14,DJK27&lt;=DJZ14),DJK27-DJY14,IF(AND(DJI27&gt;DJY14,DJK27&gt;DJZ14),DJZ14-DJI27,0)))),0)),0)</f>
        <v>　</v>
      </c>
      <c r="DJZ27" s="663"/>
      <c r="DKA27" s="664"/>
      <c r="DKB27" s="662" t="str">
        <f>IFERROR(IF(OR(DJH27="日",DJH27="祝",DJH27=0,DJI27=""),"　",MAX(IF(AND(DJI27&gt;DKE14,DJK27&gt;DKC14),0,IF(AND(DJI27&lt;=DKE14,DJI27&gt;DKB14,DJK27&gt;DKC14),DKE14-DJI27,IF(AND(DJI27&lt;=DKE14,DJI27&lt;=DKB14,DJK27&gt;DKC14),DKE14-DKB14,IF(AND(DJI27&gt;DKB14,DJK27&lt;=DKC14),DJK27-DJI27,IF(AND(DJI27&lt;=DKB14,DJK27&lt;=DKC14),DJK27-DKB14,0))))),0)),0)</f>
        <v>　</v>
      </c>
      <c r="DKC27" s="663"/>
      <c r="DKD27" s="664"/>
      <c r="DKE27" s="662" t="str">
        <f>IFERROR(IF(OR(DJH27="日",DJH27="祝",DJH27=0,DJI27=""),"　",MAX(IF(AND(DJI27&lt;=DKE14,DJK27&gt;DKF14),DKF14-DKE14,IF(DJK27&lt;=DKF14,0,IF(AND(DJI27&gt;DKE14,DJK27&gt;DKF14),DKF14-DJI27,0))),0)),0)</f>
        <v>　</v>
      </c>
      <c r="DKF27" s="663"/>
      <c r="DKG27" s="664"/>
      <c r="DKH27" s="662" t="str">
        <f t="shared" si="54"/>
        <v>　</v>
      </c>
      <c r="DKI27" s="663"/>
      <c r="DKJ27" s="664"/>
      <c r="DKK27" s="665" t="str">
        <f>IF(DKN27="×",TIME(0,0,0),IF(DKX4="非常勤",DJM27,DJY27))</f>
        <v>　</v>
      </c>
      <c r="DKL27" s="666"/>
      <c r="DKM27" s="667"/>
      <c r="DKN27" s="265"/>
      <c r="DKO27" s="665" t="str">
        <f>IF(DKR27="×",TIME(0,0,0),IF(DKX4="非常勤",DJP27,DKB27))</f>
        <v>　</v>
      </c>
      <c r="DKP27" s="666"/>
      <c r="DKQ27" s="667"/>
      <c r="DKR27" s="265"/>
      <c r="DKS27" s="665" t="str">
        <f>IF(DKV27="×",TIME(0,0,0),IF(DKX4="非常勤",DJS27,DKE27))</f>
        <v>　</v>
      </c>
      <c r="DKT27" s="666"/>
      <c r="DKU27" s="667"/>
      <c r="DKV27" s="265"/>
      <c r="DKW27" s="665" t="str">
        <f>IF(DKZ27="×",TIME(0,0,0),IF(DKX4="非常勤",DJV27,DKH27))</f>
        <v>　</v>
      </c>
      <c r="DKX27" s="666"/>
      <c r="DKY27" s="667"/>
      <c r="DKZ27" s="265"/>
      <c r="DLA27" s="668"/>
      <c r="DLB27" s="669"/>
      <c r="DLC27" s="668"/>
      <c r="DLD27" s="670"/>
      <c r="DLE27" s="669"/>
      <c r="DLF27" s="671"/>
      <c r="DLG27" s="672"/>
      <c r="DLH27" s="672"/>
      <c r="DLI27" s="673"/>
      <c r="DLJ27" s="263">
        <f>$A$27</f>
        <v>13</v>
      </c>
      <c r="DLK27" s="264" t="str">
        <f>$B$27</f>
        <v>火</v>
      </c>
      <c r="DLL27" s="660"/>
      <c r="DLM27" s="661"/>
      <c r="DLN27" s="660"/>
      <c r="DLO27" s="661"/>
      <c r="DLP27" s="662" t="str">
        <f>IFERROR(IF(OR(DLK27="日",DLK27="祝",DLK27=0,DLL27=""),"　",MAX(IF(AND(DLL27&lt;=DLP14,DLN27&gt;DLQ14),DLQ14-DLP14,IF(AND(DLL27&gt;DLP14,DLN27&lt;=DLQ14),DLN27-DLL27,IF(AND(DLL27&lt;=DLP14,DLN27&lt;=DLQ14),DLN27-DLP14,IF(AND(DLL27&gt;DLP14,DLN27&gt;DLQ14),DLQ14-DLL27,0)))),0)),0)</f>
        <v>　</v>
      </c>
      <c r="DLQ27" s="663"/>
      <c r="DLR27" s="664"/>
      <c r="DLS27" s="662" t="str">
        <f>IFERROR(IF(OR(DLK27="日",DLK27="祝",DLK27=0,DLL27=""),"　",MAX(IF(AND(DLL27&gt;DLV14,DLN27&gt;DLT14),0,IF(AND(DLL27&lt;=DLV14,DLL27&gt;DLS14,DLN27&gt;DLT14),DLV14-DLL27,IF(AND(DLL27&lt;=DLV14,DLL27&lt;=DLS14,DLN27&gt;DLT14),DLV14-DLS14,IF(AND(DLL27&gt;DLS14,DLN27&lt;=DLT14),DLN27-DLL27,IF(AND(DLL27&lt;=DLS14,DLN27&lt;=DLT14),DLN27-DLS14,0))))),0)),0)</f>
        <v>　</v>
      </c>
      <c r="DLT27" s="663"/>
      <c r="DLU27" s="664"/>
      <c r="DLV27" s="662" t="str">
        <f>IFERROR(IF(OR(DLK27="日",DLK27="祝",DLK27=0,DLL27=""),"　",MAX(IF(AND(DLL27&lt;=DLV14,DLN27&gt;DLW14),DLW14-DLV14,IF(DLN27&lt;=DLW14,0,IF(AND(DLL27&gt;DLV14,DLN27&gt;DLW14),DLW14-DLL27,0))),0)),0)</f>
        <v>　</v>
      </c>
      <c r="DLW27" s="663"/>
      <c r="DLX27" s="664"/>
      <c r="DLY27" s="662" t="str">
        <f>IFERROR(IF(OR(DLK27="日",DLK27="祝",DLK27=0,DLL27=""),"　",MAX(IF(DLL27&gt;DLY14,DLN27-DLL27,IF(DLL27&lt;=DLY14,DLN27-DLY14,0)),0)),0)</f>
        <v>　</v>
      </c>
      <c r="DLZ27" s="663"/>
      <c r="DMA27" s="664"/>
      <c r="DMB27" s="662" t="str">
        <f>IFERROR(IF(OR(DLK27="日",DLK27="祝",DLK27=0,DLL27=""),"　",MAX(IF(AND(DLL27&lt;=DMB14,DLN27&gt;DMC14),DMC14-DMB14,IF(AND(DLL27&gt;DMB14,DLN27&lt;=DMC14),DLN27-DLL27,IF(AND(DLL27&lt;=DMB14,DLN27&lt;=DMC14),DLN27-DMB14,IF(AND(DLL27&gt;DMB14,DLN27&gt;DMC14),DMC14-DLL27,0)))),0)),0)</f>
        <v>　</v>
      </c>
      <c r="DMC27" s="663"/>
      <c r="DMD27" s="664"/>
      <c r="DME27" s="662" t="str">
        <f>IFERROR(IF(OR(DLK27="日",DLK27="祝",DLK27=0,DLL27=""),"　",MAX(IF(AND(DLL27&gt;DMH14,DLN27&gt;DMF14),0,IF(AND(DLL27&lt;=DMH14,DLL27&gt;DME14,DLN27&gt;DMF14),DMH14-DLL27,IF(AND(DLL27&lt;=DMH14,DLL27&lt;=DME14,DLN27&gt;DMF14),DMH14-DME14,IF(AND(DLL27&gt;DME14,DLN27&lt;=DMF14),DLN27-DLL27,IF(AND(DLL27&lt;=DME14,DLN27&lt;=DMF14),DLN27-DME14,0))))),0)),0)</f>
        <v>　</v>
      </c>
      <c r="DMF27" s="663"/>
      <c r="DMG27" s="664"/>
      <c r="DMH27" s="662" t="str">
        <f>IFERROR(IF(OR(DLK27="日",DLK27="祝",DLK27=0,DLL27=""),"　",MAX(IF(AND(DLL27&lt;=DMH14,DLN27&gt;DMI14),DMI14-DMH14,IF(DLN27&lt;=DMI14,0,IF(AND(DLL27&gt;DMH14,DLN27&gt;DMI14),DMI14-DLL27,0))),0)),0)</f>
        <v>　</v>
      </c>
      <c r="DMI27" s="663"/>
      <c r="DMJ27" s="664"/>
      <c r="DMK27" s="662" t="str">
        <f t="shared" si="55"/>
        <v>　</v>
      </c>
      <c r="DML27" s="663"/>
      <c r="DMM27" s="664"/>
      <c r="DMN27" s="665" t="str">
        <f>IF(DMQ27="×",TIME(0,0,0),IF(DNA4="非常勤",DLP27,DMB27))</f>
        <v>　</v>
      </c>
      <c r="DMO27" s="666"/>
      <c r="DMP27" s="667"/>
      <c r="DMQ27" s="265"/>
      <c r="DMR27" s="665" t="str">
        <f>IF(DMU27="×",TIME(0,0,0),IF(DNA4="非常勤",DLS27,DME27))</f>
        <v>　</v>
      </c>
      <c r="DMS27" s="666"/>
      <c r="DMT27" s="667"/>
      <c r="DMU27" s="265"/>
      <c r="DMV27" s="665" t="str">
        <f>IF(DMY27="×",TIME(0,0,0),IF(DNA4="非常勤",DLV27,DMH27))</f>
        <v>　</v>
      </c>
      <c r="DMW27" s="666"/>
      <c r="DMX27" s="667"/>
      <c r="DMY27" s="265"/>
      <c r="DMZ27" s="665" t="str">
        <f>IF(DNC27="×",TIME(0,0,0),IF(DNA4="非常勤",DLY27,DMK27))</f>
        <v>　</v>
      </c>
      <c r="DNA27" s="666"/>
      <c r="DNB27" s="667"/>
      <c r="DNC27" s="265"/>
      <c r="DND27" s="668"/>
      <c r="DNE27" s="669"/>
      <c r="DNF27" s="668"/>
      <c r="DNG27" s="670"/>
      <c r="DNH27" s="669"/>
      <c r="DNI27" s="671"/>
      <c r="DNJ27" s="672"/>
      <c r="DNK27" s="672"/>
      <c r="DNL27" s="673"/>
      <c r="DNM27" s="263">
        <f>$A$27</f>
        <v>13</v>
      </c>
      <c r="DNN27" s="264" t="str">
        <f>$B$27</f>
        <v>火</v>
      </c>
      <c r="DNO27" s="660"/>
      <c r="DNP27" s="661"/>
      <c r="DNQ27" s="660"/>
      <c r="DNR27" s="661"/>
      <c r="DNS27" s="662" t="str">
        <f>IFERROR(IF(OR(DNN27="日",DNN27="祝",DNN27=0,DNO27=""),"　",MAX(IF(AND(DNO27&lt;=DNS14,DNQ27&gt;DNT14),DNT14-DNS14,IF(AND(DNO27&gt;DNS14,DNQ27&lt;=DNT14),DNQ27-DNO27,IF(AND(DNO27&lt;=DNS14,DNQ27&lt;=DNT14),DNQ27-DNS14,IF(AND(DNO27&gt;DNS14,DNQ27&gt;DNT14),DNT14-DNO27,0)))),0)),0)</f>
        <v>　</v>
      </c>
      <c r="DNT27" s="663"/>
      <c r="DNU27" s="664"/>
      <c r="DNV27" s="662" t="str">
        <f>IFERROR(IF(OR(DNN27="日",DNN27="祝",DNN27=0,DNO27=""),"　",MAX(IF(AND(DNO27&gt;DNY14,DNQ27&gt;DNW14),0,IF(AND(DNO27&lt;=DNY14,DNO27&gt;DNV14,DNQ27&gt;DNW14),DNY14-DNO27,IF(AND(DNO27&lt;=DNY14,DNO27&lt;=DNV14,DNQ27&gt;DNW14),DNY14-DNV14,IF(AND(DNO27&gt;DNV14,DNQ27&lt;=DNW14),DNQ27-DNO27,IF(AND(DNO27&lt;=DNV14,DNQ27&lt;=DNW14),DNQ27-DNV14,0))))),0)),0)</f>
        <v>　</v>
      </c>
      <c r="DNW27" s="663"/>
      <c r="DNX27" s="664"/>
      <c r="DNY27" s="662" t="str">
        <f>IFERROR(IF(OR(DNN27="日",DNN27="祝",DNN27=0,DNO27=""),"　",MAX(IF(AND(DNO27&lt;=DNY14,DNQ27&gt;DNZ14),DNZ14-DNY14,IF(DNQ27&lt;=DNZ14,0,IF(AND(DNO27&gt;DNY14,DNQ27&gt;DNZ14),DNZ14-DNO27,0))),0)),0)</f>
        <v>　</v>
      </c>
      <c r="DNZ27" s="663"/>
      <c r="DOA27" s="664"/>
      <c r="DOB27" s="662" t="str">
        <f>IFERROR(IF(OR(DNN27="日",DNN27="祝",DNN27=0,DNO27=""),"　",MAX(IF(DNO27&gt;DOB14,DNQ27-DNO27,IF(DNO27&lt;=DOB14,DNQ27-DOB14,0)),0)),0)</f>
        <v>　</v>
      </c>
      <c r="DOC27" s="663"/>
      <c r="DOD27" s="664"/>
      <c r="DOE27" s="662" t="str">
        <f>IFERROR(IF(OR(DNN27="日",DNN27="祝",DNN27=0,DNO27=""),"　",MAX(IF(AND(DNO27&lt;=DOE14,DNQ27&gt;DOF14),DOF14-DOE14,IF(AND(DNO27&gt;DOE14,DNQ27&lt;=DOF14),DNQ27-DNO27,IF(AND(DNO27&lt;=DOE14,DNQ27&lt;=DOF14),DNQ27-DOE14,IF(AND(DNO27&gt;DOE14,DNQ27&gt;DOF14),DOF14-DNO27,0)))),0)),0)</f>
        <v>　</v>
      </c>
      <c r="DOF27" s="663"/>
      <c r="DOG27" s="664"/>
      <c r="DOH27" s="662" t="str">
        <f>IFERROR(IF(OR(DNN27="日",DNN27="祝",DNN27=0,DNO27=""),"　",MAX(IF(AND(DNO27&gt;DOK14,DNQ27&gt;DOI14),0,IF(AND(DNO27&lt;=DOK14,DNO27&gt;DOH14,DNQ27&gt;DOI14),DOK14-DNO27,IF(AND(DNO27&lt;=DOK14,DNO27&lt;=DOH14,DNQ27&gt;DOI14),DOK14-DOH14,IF(AND(DNO27&gt;DOH14,DNQ27&lt;=DOI14),DNQ27-DNO27,IF(AND(DNO27&lt;=DOH14,DNQ27&lt;=DOI14),DNQ27-DOH14,0))))),0)),0)</f>
        <v>　</v>
      </c>
      <c r="DOI27" s="663"/>
      <c r="DOJ27" s="664"/>
      <c r="DOK27" s="662" t="str">
        <f>IFERROR(IF(OR(DNN27="日",DNN27="祝",DNN27=0,DNO27=""),"　",MAX(IF(AND(DNO27&lt;=DOK14,DNQ27&gt;DOL14),DOL14-DOK14,IF(DNQ27&lt;=DOL14,0,IF(AND(DNO27&gt;DOK14,DNQ27&gt;DOL14),DOL14-DNO27,0))),0)),0)</f>
        <v>　</v>
      </c>
      <c r="DOL27" s="663"/>
      <c r="DOM27" s="664"/>
      <c r="DON27" s="662" t="str">
        <f t="shared" si="56"/>
        <v>　</v>
      </c>
      <c r="DOO27" s="663"/>
      <c r="DOP27" s="664"/>
      <c r="DOQ27" s="665" t="str">
        <f>IF(DOT27="×",TIME(0,0,0),IF(DPD4="非常勤",DNS27,DOE27))</f>
        <v>　</v>
      </c>
      <c r="DOR27" s="666"/>
      <c r="DOS27" s="667"/>
      <c r="DOT27" s="265"/>
      <c r="DOU27" s="665" t="str">
        <f>IF(DOX27="×",TIME(0,0,0),IF(DPD4="非常勤",DNV27,DOH27))</f>
        <v>　</v>
      </c>
      <c r="DOV27" s="666"/>
      <c r="DOW27" s="667"/>
      <c r="DOX27" s="265"/>
      <c r="DOY27" s="665" t="str">
        <f>IF(DPB27="×",TIME(0,0,0),IF(DPD4="非常勤",DNY27,DOK27))</f>
        <v>　</v>
      </c>
      <c r="DOZ27" s="666"/>
      <c r="DPA27" s="667"/>
      <c r="DPB27" s="265"/>
      <c r="DPC27" s="665" t="str">
        <f>IF(DPF27="×",TIME(0,0,0),IF(DPD4="非常勤",DOB27,DON27))</f>
        <v>　</v>
      </c>
      <c r="DPD27" s="666"/>
      <c r="DPE27" s="667"/>
      <c r="DPF27" s="265"/>
      <c r="DPG27" s="668"/>
      <c r="DPH27" s="669"/>
      <c r="DPI27" s="668"/>
      <c r="DPJ27" s="670"/>
      <c r="DPK27" s="669"/>
      <c r="DPL27" s="671"/>
      <c r="DPM27" s="672"/>
      <c r="DPN27" s="672"/>
      <c r="DPO27" s="673"/>
      <c r="DPP27" s="263">
        <f>$A$27</f>
        <v>13</v>
      </c>
      <c r="DPQ27" s="264" t="str">
        <f>$B$27</f>
        <v>火</v>
      </c>
      <c r="DPR27" s="660"/>
      <c r="DPS27" s="661"/>
      <c r="DPT27" s="660"/>
      <c r="DPU27" s="661"/>
      <c r="DPV27" s="662" t="str">
        <f>IFERROR(IF(OR(DPQ27="日",DPQ27="祝",DPQ27=0,DPR27=""),"　",MAX(IF(AND(DPR27&lt;=DPV14,DPT27&gt;DPW14),DPW14-DPV14,IF(AND(DPR27&gt;DPV14,DPT27&lt;=DPW14),DPT27-DPR27,IF(AND(DPR27&lt;=DPV14,DPT27&lt;=DPW14),DPT27-DPV14,IF(AND(DPR27&gt;DPV14,DPT27&gt;DPW14),DPW14-DPR27,0)))),0)),0)</f>
        <v>　</v>
      </c>
      <c r="DPW27" s="663"/>
      <c r="DPX27" s="664"/>
      <c r="DPY27" s="662" t="str">
        <f>IFERROR(IF(OR(DPQ27="日",DPQ27="祝",DPQ27=0,DPR27=""),"　",MAX(IF(AND(DPR27&gt;DQB14,DPT27&gt;DPZ14),0,IF(AND(DPR27&lt;=DQB14,DPR27&gt;DPY14,DPT27&gt;DPZ14),DQB14-DPR27,IF(AND(DPR27&lt;=DQB14,DPR27&lt;=DPY14,DPT27&gt;DPZ14),DQB14-DPY14,IF(AND(DPR27&gt;DPY14,DPT27&lt;=DPZ14),DPT27-DPR27,IF(AND(DPR27&lt;=DPY14,DPT27&lt;=DPZ14),DPT27-DPY14,0))))),0)),0)</f>
        <v>　</v>
      </c>
      <c r="DPZ27" s="663"/>
      <c r="DQA27" s="664"/>
      <c r="DQB27" s="662" t="str">
        <f>IFERROR(IF(OR(DPQ27="日",DPQ27="祝",DPQ27=0,DPR27=""),"　",MAX(IF(AND(DPR27&lt;=DQB14,DPT27&gt;DQC14),DQC14-DQB14,IF(DPT27&lt;=DQC14,0,IF(AND(DPR27&gt;DQB14,DPT27&gt;DQC14),DQC14-DPR27,0))),0)),0)</f>
        <v>　</v>
      </c>
      <c r="DQC27" s="663"/>
      <c r="DQD27" s="664"/>
      <c r="DQE27" s="662" t="str">
        <f>IFERROR(IF(OR(DPQ27="日",DPQ27="祝",DPQ27=0,DPR27=""),"　",MAX(IF(DPR27&gt;DQE14,DPT27-DPR27,IF(DPR27&lt;=DQE14,DPT27-DQE14,0)),0)),0)</f>
        <v>　</v>
      </c>
      <c r="DQF27" s="663"/>
      <c r="DQG27" s="664"/>
      <c r="DQH27" s="662" t="str">
        <f>IFERROR(IF(OR(DPQ27="日",DPQ27="祝",DPQ27=0,DPR27=""),"　",MAX(IF(AND(DPR27&lt;=DQH14,DPT27&gt;DQI14),DQI14-DQH14,IF(AND(DPR27&gt;DQH14,DPT27&lt;=DQI14),DPT27-DPR27,IF(AND(DPR27&lt;=DQH14,DPT27&lt;=DQI14),DPT27-DQH14,IF(AND(DPR27&gt;DQH14,DPT27&gt;DQI14),DQI14-DPR27,0)))),0)),0)</f>
        <v>　</v>
      </c>
      <c r="DQI27" s="663"/>
      <c r="DQJ27" s="664"/>
      <c r="DQK27" s="662" t="str">
        <f>IFERROR(IF(OR(DPQ27="日",DPQ27="祝",DPQ27=0,DPR27=""),"　",MAX(IF(AND(DPR27&gt;DQN14,DPT27&gt;DQL14),0,IF(AND(DPR27&lt;=DQN14,DPR27&gt;DQK14,DPT27&gt;DQL14),DQN14-DPR27,IF(AND(DPR27&lt;=DQN14,DPR27&lt;=DQK14,DPT27&gt;DQL14),DQN14-DQK14,IF(AND(DPR27&gt;DQK14,DPT27&lt;=DQL14),DPT27-DPR27,IF(AND(DPR27&lt;=DQK14,DPT27&lt;=DQL14),DPT27-DQK14,0))))),0)),0)</f>
        <v>　</v>
      </c>
      <c r="DQL27" s="663"/>
      <c r="DQM27" s="664"/>
      <c r="DQN27" s="662" t="str">
        <f>IFERROR(IF(OR(DPQ27="日",DPQ27="祝",DPQ27=0,DPR27=""),"　",MAX(IF(AND(DPR27&lt;=DQN14,DPT27&gt;DQO14),DQO14-DQN14,IF(DPT27&lt;=DQO14,0,IF(AND(DPR27&gt;DQN14,DPT27&gt;DQO14),DQO14-DPR27,0))),0)),0)</f>
        <v>　</v>
      </c>
      <c r="DQO27" s="663"/>
      <c r="DQP27" s="664"/>
      <c r="DQQ27" s="662" t="str">
        <f t="shared" si="57"/>
        <v>　</v>
      </c>
      <c r="DQR27" s="663"/>
      <c r="DQS27" s="664"/>
      <c r="DQT27" s="665" t="str">
        <f>IF(DQW27="×",TIME(0,0,0),IF(DRG4="非常勤",DPV27,DQH27))</f>
        <v>　</v>
      </c>
      <c r="DQU27" s="666"/>
      <c r="DQV27" s="667"/>
      <c r="DQW27" s="265"/>
      <c r="DQX27" s="665" t="str">
        <f>IF(DRA27="×",TIME(0,0,0),IF(DRG4="非常勤",DPY27,DQK27))</f>
        <v>　</v>
      </c>
      <c r="DQY27" s="666"/>
      <c r="DQZ27" s="667"/>
      <c r="DRA27" s="265"/>
      <c r="DRB27" s="665" t="str">
        <f>IF(DRE27="×",TIME(0,0,0),IF(DRG4="非常勤",DQB27,DQN27))</f>
        <v>　</v>
      </c>
      <c r="DRC27" s="666"/>
      <c r="DRD27" s="667"/>
      <c r="DRE27" s="265"/>
      <c r="DRF27" s="665" t="str">
        <f>IF(DRI27="×",TIME(0,0,0),IF(DRG4="非常勤",DQE27,DQQ27))</f>
        <v>　</v>
      </c>
      <c r="DRG27" s="666"/>
      <c r="DRH27" s="667"/>
      <c r="DRI27" s="265"/>
      <c r="DRJ27" s="668"/>
      <c r="DRK27" s="669"/>
      <c r="DRL27" s="668"/>
      <c r="DRM27" s="670"/>
      <c r="DRN27" s="669"/>
      <c r="DRO27" s="671"/>
      <c r="DRP27" s="672"/>
      <c r="DRQ27" s="672"/>
      <c r="DRR27" s="673"/>
      <c r="DRS27" s="263">
        <f>$A$27</f>
        <v>13</v>
      </c>
      <c r="DRT27" s="264" t="str">
        <f>$B$27</f>
        <v>火</v>
      </c>
      <c r="DRU27" s="660"/>
      <c r="DRV27" s="661"/>
      <c r="DRW27" s="660"/>
      <c r="DRX27" s="661"/>
      <c r="DRY27" s="662" t="str">
        <f>IFERROR(IF(OR(DRT27="日",DRT27="祝",DRT27=0,DRU27=""),"　",MAX(IF(AND(DRU27&lt;=DRY14,DRW27&gt;DRZ14),DRZ14-DRY14,IF(AND(DRU27&gt;DRY14,DRW27&lt;=DRZ14),DRW27-DRU27,IF(AND(DRU27&lt;=DRY14,DRW27&lt;=DRZ14),DRW27-DRY14,IF(AND(DRU27&gt;DRY14,DRW27&gt;DRZ14),DRZ14-DRU27,0)))),0)),0)</f>
        <v>　</v>
      </c>
      <c r="DRZ27" s="663"/>
      <c r="DSA27" s="664"/>
      <c r="DSB27" s="662" t="str">
        <f>IFERROR(IF(OR(DRT27="日",DRT27="祝",DRT27=0,DRU27=""),"　",MAX(IF(AND(DRU27&gt;DSE14,DRW27&gt;DSC14),0,IF(AND(DRU27&lt;=DSE14,DRU27&gt;DSB14,DRW27&gt;DSC14),DSE14-DRU27,IF(AND(DRU27&lt;=DSE14,DRU27&lt;=DSB14,DRW27&gt;DSC14),DSE14-DSB14,IF(AND(DRU27&gt;DSB14,DRW27&lt;=DSC14),DRW27-DRU27,IF(AND(DRU27&lt;=DSB14,DRW27&lt;=DSC14),DRW27-DSB14,0))))),0)),0)</f>
        <v>　</v>
      </c>
      <c r="DSC27" s="663"/>
      <c r="DSD27" s="664"/>
      <c r="DSE27" s="662" t="str">
        <f>IFERROR(IF(OR(DRT27="日",DRT27="祝",DRT27=0,DRU27=""),"　",MAX(IF(AND(DRU27&lt;=DSE14,DRW27&gt;DSF14),DSF14-DSE14,IF(DRW27&lt;=DSF14,0,IF(AND(DRU27&gt;DSE14,DRW27&gt;DSF14),DSF14-DRU27,0))),0)),0)</f>
        <v>　</v>
      </c>
      <c r="DSF27" s="663"/>
      <c r="DSG27" s="664"/>
      <c r="DSH27" s="662" t="str">
        <f>IFERROR(IF(OR(DRT27="日",DRT27="祝",DRT27=0,DRU27=""),"　",MAX(IF(DRU27&gt;DSH14,DRW27-DRU27,IF(DRU27&lt;=DSH14,DRW27-DSH14,0)),0)),0)</f>
        <v>　</v>
      </c>
      <c r="DSI27" s="663"/>
      <c r="DSJ27" s="664"/>
      <c r="DSK27" s="662" t="str">
        <f>IFERROR(IF(OR(DRT27="日",DRT27="祝",DRT27=0,DRU27=""),"　",MAX(IF(AND(DRU27&lt;=DSK14,DRW27&gt;DSL14),DSL14-DSK14,IF(AND(DRU27&gt;DSK14,DRW27&lt;=DSL14),DRW27-DRU27,IF(AND(DRU27&lt;=DSK14,DRW27&lt;=DSL14),DRW27-DSK14,IF(AND(DRU27&gt;DSK14,DRW27&gt;DSL14),DSL14-DRU27,0)))),0)),0)</f>
        <v>　</v>
      </c>
      <c r="DSL27" s="663"/>
      <c r="DSM27" s="664"/>
      <c r="DSN27" s="662" t="str">
        <f>IFERROR(IF(OR(DRT27="日",DRT27="祝",DRT27=0,DRU27=""),"　",MAX(IF(AND(DRU27&gt;DSQ14,DRW27&gt;DSO14),0,IF(AND(DRU27&lt;=DSQ14,DRU27&gt;DSN14,DRW27&gt;DSO14),DSQ14-DRU27,IF(AND(DRU27&lt;=DSQ14,DRU27&lt;=DSN14,DRW27&gt;DSO14),DSQ14-DSN14,IF(AND(DRU27&gt;DSN14,DRW27&lt;=DSO14),DRW27-DRU27,IF(AND(DRU27&lt;=DSN14,DRW27&lt;=DSO14),DRW27-DSN14,0))))),0)),0)</f>
        <v>　</v>
      </c>
      <c r="DSO27" s="663"/>
      <c r="DSP27" s="664"/>
      <c r="DSQ27" s="662" t="str">
        <f>IFERROR(IF(OR(DRT27="日",DRT27="祝",DRT27=0,DRU27=""),"　",MAX(IF(AND(DRU27&lt;=DSQ14,DRW27&gt;DSR14),DSR14-DSQ14,IF(DRW27&lt;=DSR14,0,IF(AND(DRU27&gt;DSQ14,DRW27&gt;DSR14),DSR14-DRU27,0))),0)),0)</f>
        <v>　</v>
      </c>
      <c r="DSR27" s="663"/>
      <c r="DSS27" s="664"/>
      <c r="DST27" s="662" t="str">
        <f t="shared" si="58"/>
        <v>　</v>
      </c>
      <c r="DSU27" s="663"/>
      <c r="DSV27" s="664"/>
      <c r="DSW27" s="665" t="str">
        <f>IF(DSZ27="×",TIME(0,0,0),IF(DTJ4="非常勤",DRY27,DSK27))</f>
        <v>　</v>
      </c>
      <c r="DSX27" s="666"/>
      <c r="DSY27" s="667"/>
      <c r="DSZ27" s="265"/>
      <c r="DTA27" s="665" t="str">
        <f>IF(DTD27="×",TIME(0,0,0),IF(DTJ4="非常勤",DSB27,DSN27))</f>
        <v>　</v>
      </c>
      <c r="DTB27" s="666"/>
      <c r="DTC27" s="667"/>
      <c r="DTD27" s="265"/>
      <c r="DTE27" s="665" t="str">
        <f>IF(DTH27="×",TIME(0,0,0),IF(DTJ4="非常勤",DSE27,DSQ27))</f>
        <v>　</v>
      </c>
      <c r="DTF27" s="666"/>
      <c r="DTG27" s="667"/>
      <c r="DTH27" s="265"/>
      <c r="DTI27" s="665" t="str">
        <f>IF(DTL27="×",TIME(0,0,0),IF(DTJ4="非常勤",DSH27,DST27))</f>
        <v>　</v>
      </c>
      <c r="DTJ27" s="666"/>
      <c r="DTK27" s="667"/>
      <c r="DTL27" s="265"/>
      <c r="DTM27" s="668"/>
      <c r="DTN27" s="669"/>
      <c r="DTO27" s="668"/>
      <c r="DTP27" s="670"/>
      <c r="DTQ27" s="669"/>
      <c r="DTR27" s="671"/>
      <c r="DTS27" s="672"/>
      <c r="DTT27" s="672"/>
      <c r="DTU27" s="673"/>
      <c r="DTV27" s="263">
        <f>$A$27</f>
        <v>13</v>
      </c>
      <c r="DTW27" s="264" t="str">
        <f>$B$27</f>
        <v>火</v>
      </c>
      <c r="DTX27" s="660"/>
      <c r="DTY27" s="661"/>
      <c r="DTZ27" s="660"/>
      <c r="DUA27" s="661"/>
      <c r="DUB27" s="662" t="str">
        <f>IFERROR(IF(OR(DTW27="日",DTW27="祝",DTW27=0,DTX27=""),"　",MAX(IF(AND(DTX27&lt;=DUB14,DTZ27&gt;DUC14),DUC14-DUB14,IF(AND(DTX27&gt;DUB14,DTZ27&lt;=DUC14),DTZ27-DTX27,IF(AND(DTX27&lt;=DUB14,DTZ27&lt;=DUC14),DTZ27-DUB14,IF(AND(DTX27&gt;DUB14,DTZ27&gt;DUC14),DUC14-DTX27,0)))),0)),0)</f>
        <v>　</v>
      </c>
      <c r="DUC27" s="663"/>
      <c r="DUD27" s="664"/>
      <c r="DUE27" s="662" t="str">
        <f>IFERROR(IF(OR(DTW27="日",DTW27="祝",DTW27=0,DTX27=""),"　",MAX(IF(AND(DTX27&gt;DUH14,DTZ27&gt;DUF14),0,IF(AND(DTX27&lt;=DUH14,DTX27&gt;DUE14,DTZ27&gt;DUF14),DUH14-DTX27,IF(AND(DTX27&lt;=DUH14,DTX27&lt;=DUE14,DTZ27&gt;DUF14),DUH14-DUE14,IF(AND(DTX27&gt;DUE14,DTZ27&lt;=DUF14),DTZ27-DTX27,IF(AND(DTX27&lt;=DUE14,DTZ27&lt;=DUF14),DTZ27-DUE14,0))))),0)),0)</f>
        <v>　</v>
      </c>
      <c r="DUF27" s="663"/>
      <c r="DUG27" s="664"/>
      <c r="DUH27" s="662" t="str">
        <f>IFERROR(IF(OR(DTW27="日",DTW27="祝",DTW27=0,DTX27=""),"　",MAX(IF(AND(DTX27&lt;=DUH14,DTZ27&gt;DUI14),DUI14-DUH14,IF(DTZ27&lt;=DUI14,0,IF(AND(DTX27&gt;DUH14,DTZ27&gt;DUI14),DUI14-DTX27,0))),0)),0)</f>
        <v>　</v>
      </c>
      <c r="DUI27" s="663"/>
      <c r="DUJ27" s="664"/>
      <c r="DUK27" s="662" t="str">
        <f>IFERROR(IF(OR(DTW27="日",DTW27="祝",DTW27=0,DTX27=""),"　",MAX(IF(DTX27&gt;DUK14,DTZ27-DTX27,IF(DTX27&lt;=DUK14,DTZ27-DUK14,0)),0)),0)</f>
        <v>　</v>
      </c>
      <c r="DUL27" s="663"/>
      <c r="DUM27" s="664"/>
      <c r="DUN27" s="662" t="str">
        <f>IFERROR(IF(OR(DTW27="日",DTW27="祝",DTW27=0,DTX27=""),"　",MAX(IF(AND(DTX27&lt;=DUN14,DTZ27&gt;DUO14),DUO14-DUN14,IF(AND(DTX27&gt;DUN14,DTZ27&lt;=DUO14),DTZ27-DTX27,IF(AND(DTX27&lt;=DUN14,DTZ27&lt;=DUO14),DTZ27-DUN14,IF(AND(DTX27&gt;DUN14,DTZ27&gt;DUO14),DUO14-DTX27,0)))),0)),0)</f>
        <v>　</v>
      </c>
      <c r="DUO27" s="663"/>
      <c r="DUP27" s="664"/>
      <c r="DUQ27" s="662" t="str">
        <f>IFERROR(IF(OR(DTW27="日",DTW27="祝",DTW27=0,DTX27=""),"　",MAX(IF(AND(DTX27&gt;DUT14,DTZ27&gt;DUR14),0,IF(AND(DTX27&lt;=DUT14,DTX27&gt;DUQ14,DTZ27&gt;DUR14),DUT14-DTX27,IF(AND(DTX27&lt;=DUT14,DTX27&lt;=DUQ14,DTZ27&gt;DUR14),DUT14-DUQ14,IF(AND(DTX27&gt;DUQ14,DTZ27&lt;=DUR14),DTZ27-DTX27,IF(AND(DTX27&lt;=DUQ14,DTZ27&lt;=DUR14),DTZ27-DUQ14,0))))),0)),0)</f>
        <v>　</v>
      </c>
      <c r="DUR27" s="663"/>
      <c r="DUS27" s="664"/>
      <c r="DUT27" s="662" t="str">
        <f>IFERROR(IF(OR(DTW27="日",DTW27="祝",DTW27=0,DTX27=""),"　",MAX(IF(AND(DTX27&lt;=DUT14,DTZ27&gt;DUU14),DUU14-DUT14,IF(DTZ27&lt;=DUU14,0,IF(AND(DTX27&gt;DUT14,DTZ27&gt;DUU14),DUU14-DTX27,0))),0)),0)</f>
        <v>　</v>
      </c>
      <c r="DUU27" s="663"/>
      <c r="DUV27" s="664"/>
      <c r="DUW27" s="662" t="str">
        <f t="shared" si="59"/>
        <v>　</v>
      </c>
      <c r="DUX27" s="663"/>
      <c r="DUY27" s="664"/>
      <c r="DUZ27" s="665" t="str">
        <f>IF(DVC27="×",TIME(0,0,0),IF(DVM4="非常勤",DUB27,DUN27))</f>
        <v>　</v>
      </c>
      <c r="DVA27" s="666"/>
      <c r="DVB27" s="667"/>
      <c r="DVC27" s="265"/>
      <c r="DVD27" s="665" t="str">
        <f>IF(DVG27="×",TIME(0,0,0),IF(DVM4="非常勤",DUE27,DUQ27))</f>
        <v>　</v>
      </c>
      <c r="DVE27" s="666"/>
      <c r="DVF27" s="667"/>
      <c r="DVG27" s="265"/>
      <c r="DVH27" s="665" t="str">
        <f>IF(DVK27="×",TIME(0,0,0),IF(DVM4="非常勤",DUH27,DUT27))</f>
        <v>　</v>
      </c>
      <c r="DVI27" s="666"/>
      <c r="DVJ27" s="667"/>
      <c r="DVK27" s="265"/>
      <c r="DVL27" s="665" t="str">
        <f>IF(DVO27="×",TIME(0,0,0),IF(DVM4="非常勤",DUK27,DUW27))</f>
        <v>　</v>
      </c>
      <c r="DVM27" s="666"/>
      <c r="DVN27" s="667"/>
      <c r="DVO27" s="265"/>
      <c r="DVP27" s="668"/>
      <c r="DVQ27" s="669"/>
      <c r="DVR27" s="668"/>
      <c r="DVS27" s="670"/>
      <c r="DVT27" s="669"/>
      <c r="DVU27" s="671"/>
      <c r="DVV27" s="672"/>
      <c r="DVW27" s="672"/>
      <c r="DVX27" s="673"/>
    </row>
    <row r="28" spans="1:3300" ht="15" customHeight="1">
      <c r="A28" s="263">
        <f>DAY(DATE('別紙2-1【最初に入力】'!$W$2,'別紙2-1【最初に入力】'!$Q$2,A27+1))</f>
        <v>14</v>
      </c>
      <c r="B28" s="264" t="str">
        <f>IF(IFERROR(MATCH(DATE('別紙2-1【最初に入力】'!$W$2,'別紙2-1【最初に入力】'!$Q$2,$A28),万年カレンダー・祝日!$K$2:$K$27,0),0)&gt;=1,"祝",TEXT(WEEKDAY(DATE('別紙2-1【最初に入力】'!$W$2,'別紙2-1【最初に入力】'!$Q$2,'別表_個別勤務状況（1～60）'!A28)),"aaa"))</f>
        <v>水</v>
      </c>
      <c r="C28" s="575"/>
      <c r="D28" s="575"/>
      <c r="E28" s="575"/>
      <c r="F28" s="575"/>
      <c r="G28" s="662" t="str">
        <f>IFERROR(IF(OR(B28="日",B28="祝",B28=0,C28=""),"　",MAX(IF(AND(C28&lt;=G14,E28&gt;H14),H14-G14,IF(AND(C28&gt;G14,E28&lt;=H14),E28-C28,IF(AND(C28&lt;=G14,E28&lt;=H14),E28-G14,IF(AND(C28&gt;G14,E28&gt;H14),H14-C28,0)))),0)),0)</f>
        <v>　</v>
      </c>
      <c r="H28" s="663"/>
      <c r="I28" s="664"/>
      <c r="J28" s="662" t="str">
        <f>IFERROR(IF(OR(B28="日",B28="祝",B28=0,C28=""),"　",MAX(IF(AND(C28&gt;M14,E28&gt;K14),0,IF(AND(C28&lt;=M14,C28&gt;J14,E28&gt;K14),M14-C28,IF(AND(C28&lt;=M14,C28&lt;=J14,E28&gt;K14),M14-J14,IF(AND(C28&gt;J14,E28&lt;=K14),E28-C28,IF(AND(C28&lt;=J14,E28&lt;=K14),E28-J14,0))))),0)),0)</f>
        <v>　</v>
      </c>
      <c r="K28" s="663"/>
      <c r="L28" s="664"/>
      <c r="M28" s="662" t="str">
        <f>IFERROR(IF(OR(B28="日",B28="祝",B28=0,C28=""),"　",MAX(IF(AND(C28&lt;=M14,E28&gt;N14),N14-M14,IF(E28&lt;=N14,0,IF(AND(C28&gt;M14,E28&gt;N14),N14-C28,0))),0)),0)</f>
        <v>　</v>
      </c>
      <c r="N28" s="663"/>
      <c r="O28" s="664"/>
      <c r="P28" s="662" t="str">
        <f>IFERROR(IF(OR(B28="日",B28="祝",B28=0,C28=""),"　",MAX(IF(C28&gt;P14,E28-C28,IF(C28&lt;=P14,E28-P14,0)),0)),0)</f>
        <v>　</v>
      </c>
      <c r="Q28" s="663"/>
      <c r="R28" s="664"/>
      <c r="S28" s="662" t="str">
        <f>IFERROR(IF(OR(B28="日",B28="祝",B28=0,C28=""),"　",MAX(IF(AND(C28&lt;=S14,E28&gt;T14),T14-S14,IF(AND(C28&gt;S14,E28&lt;=T14),E28-C28,IF(AND(C28&lt;=S14,E28&lt;=T14),E28-S14,IF(AND(C28&gt;S14,E28&gt;T14),T14-C28,0)))),0)),0)</f>
        <v>　</v>
      </c>
      <c r="T28" s="663"/>
      <c r="U28" s="664"/>
      <c r="V28" s="662" t="str">
        <f>IFERROR(IF(OR(B28="日",B28="祝",B28=0,C28=""),"　",MAX(IF(AND(C28&gt;Y14,E28&gt;W14),0,IF(AND(C28&lt;=Y14,C28&gt;V14,E28&gt;W14),Y14-C28,IF(AND(C28&lt;=Y14,C28&lt;=V14,E28&gt;W14),Y14-V14,IF(AND(C28&gt;V14,E28&lt;=W14),E28-C28,IF(AND(C28&lt;=V14,E28&lt;=W14),E28-V14,0))))),0)),0)</f>
        <v>　</v>
      </c>
      <c r="W28" s="663"/>
      <c r="X28" s="664"/>
      <c r="Y28" s="662" t="str">
        <f>IFERROR(IF(OR(B28="日",B28="祝",B28=0,C28=""),"　",MAX(IF(AND(C28&lt;=Y14,E28&gt;Z14),Z14-Y14,IF(E28&lt;=Z14,0,IF(AND(C28&gt;Y14,E28&gt;Z14),Z14-C28,0))),0)),0)</f>
        <v>　</v>
      </c>
      <c r="Z28" s="663"/>
      <c r="AA28" s="664"/>
      <c r="AB28" s="662" t="str">
        <f t="shared" si="0"/>
        <v>　</v>
      </c>
      <c r="AC28" s="663"/>
      <c r="AD28" s="664"/>
      <c r="AE28" s="565" t="str">
        <f>IF(AH28="×",TIME(0,0,0),IF(AR4="非常勤",G28,S28))</f>
        <v>　</v>
      </c>
      <c r="AF28" s="566"/>
      <c r="AG28" s="566"/>
      <c r="AH28" s="265"/>
      <c r="AI28" s="565" t="str">
        <f>IF(AL28="×",TIME(0,0,0),IF(AR4="非常勤",J28,V28))</f>
        <v>　</v>
      </c>
      <c r="AJ28" s="566"/>
      <c r="AK28" s="566"/>
      <c r="AL28" s="265"/>
      <c r="AM28" s="565" t="str">
        <f>IF(AP28="×",TIME(0,0,0),IF(AR4="非常勤",M28,Y28))</f>
        <v>　</v>
      </c>
      <c r="AN28" s="566"/>
      <c r="AO28" s="566"/>
      <c r="AP28" s="265"/>
      <c r="AQ28" s="565" t="str">
        <f>IF(AT28="×",TIME(0,0,0),IF(AR4="非常勤",P28,AB28))</f>
        <v>　</v>
      </c>
      <c r="AR28" s="566"/>
      <c r="AS28" s="567"/>
      <c r="AT28" s="265"/>
      <c r="AU28" s="720"/>
      <c r="AV28" s="720"/>
      <c r="AW28" s="668"/>
      <c r="AX28" s="670"/>
      <c r="AY28" s="669"/>
      <c r="AZ28" s="671"/>
      <c r="BA28" s="672"/>
      <c r="BB28" s="672"/>
      <c r="BC28" s="673"/>
      <c r="BD28" s="263">
        <f>$A$28</f>
        <v>14</v>
      </c>
      <c r="BE28" s="264" t="str">
        <f>$B$28</f>
        <v>水</v>
      </c>
      <c r="BF28" s="660"/>
      <c r="BG28" s="661"/>
      <c r="BH28" s="660"/>
      <c r="BI28" s="661"/>
      <c r="BJ28" s="662" t="str">
        <f>IFERROR(IF(OR(BE28="日",BE28="祝",BE28=0,BF28=""),"　",MAX(IF(AND(BF28&lt;=BJ14,BH28&gt;BK14),BK14-BJ14,IF(AND(BF28&gt;BJ14,BH28&lt;=BK14),BH28-BF28,IF(AND(BF28&lt;=BJ14,BH28&lt;=BK14),BH28-BJ14,IF(AND(BF28&gt;BJ14,BH28&gt;BK14),BK14-BF28,0)))),0)),0)</f>
        <v>　</v>
      </c>
      <c r="BK28" s="663"/>
      <c r="BL28" s="664"/>
      <c r="BM28" s="662" t="str">
        <f>IFERROR(IF(OR(BE28="日",BE28="祝",BE28=0,BF28=""),"　",MAX(IF(AND(BF28&gt;BP14,BH28&gt;BN14),0,IF(AND(BF28&lt;=BP14,BF28&gt;BM14,BH28&gt;BN14),BP14-BF28,IF(AND(BF28&lt;=BP14,BF28&lt;=BM14,BH28&gt;BN14),BP14-BM14,IF(AND(BF28&gt;BM14,BH28&lt;=BN14),BH28-BF28,IF(AND(BF28&lt;=BM14,BH28&lt;=BN14),BH28-BM14,0))))),0)),0)</f>
        <v>　</v>
      </c>
      <c r="BN28" s="663"/>
      <c r="BO28" s="664"/>
      <c r="BP28" s="662" t="str">
        <f>IFERROR(IF(OR(BE28="日",BE28="祝",BE28=0,BF28=""),"　",MAX(IF(AND(BF28&lt;=BP14,BH28&gt;BQ14),BQ14-BP14,IF(BH28&lt;=BQ14,0,IF(AND(BF28&gt;BP14,BH28&gt;BQ14),BQ14-BF28,0))),0)),0)</f>
        <v>　</v>
      </c>
      <c r="BQ28" s="663"/>
      <c r="BR28" s="664"/>
      <c r="BS28" s="662" t="str">
        <f>IFERROR(IF(OR(BE28="日",BE28="祝",BE28=0,BF28=""),"　",MAX(IF(BF28&gt;BS14,BH28-BF28,IF(BF28&lt;=BS14,BH28-BS14,0)),0)),0)</f>
        <v>　</v>
      </c>
      <c r="BT28" s="663"/>
      <c r="BU28" s="664"/>
      <c r="BV28" s="662" t="str">
        <f>IFERROR(IF(OR(BE28="日",BE28="祝",BE28=0,BF28=""),"　",MAX(IF(AND(BF28&lt;=BV14,BH28&gt;BW14),BW14-BV14,IF(AND(BF28&gt;BV14,BH28&lt;=BW14),BH28-BF28,IF(AND(BF28&lt;=BV14,BH28&lt;=BW14),BH28-BV14,IF(AND(BF28&gt;BV14,BH28&gt;BW14),BW14-BF28,0)))),0)),0)</f>
        <v>　</v>
      </c>
      <c r="BW28" s="663"/>
      <c r="BX28" s="664"/>
      <c r="BY28" s="662" t="str">
        <f>IFERROR(IF(OR(BE28="日",BE28="祝",BE28=0,BF28=""),"　",MAX(IF(AND(BF28&gt;CB14,BH28&gt;BZ14),0,IF(AND(BF28&lt;=CB14,BF28&gt;BY14,BH28&gt;BZ14),CB14-BF28,IF(AND(BF28&lt;=CB14,BF28&lt;=BY14,BH28&gt;BZ14),CB14-BY14,IF(AND(BF28&gt;BY14,BH28&lt;=BZ14),BH28-BF28,IF(AND(BF28&lt;=BY14,BH28&lt;=BZ14),BH28-BY14,0))))),0)),0)</f>
        <v>　</v>
      </c>
      <c r="BZ28" s="663"/>
      <c r="CA28" s="664"/>
      <c r="CB28" s="662" t="str">
        <f>IFERROR(IF(OR(BE28="日",BE28="祝",BE28=0,BF28=""),"　",MAX(IF(AND(BF28&lt;=CB14,BH28&gt;CC14),CC14-CB14,IF(BH28&lt;=CC14,0,IF(AND(BF28&gt;CB14,BH28&gt;CC14),CC14-BF28,0))),0)),0)</f>
        <v>　</v>
      </c>
      <c r="CC28" s="663"/>
      <c r="CD28" s="664"/>
      <c r="CE28" s="662" t="str">
        <f t="shared" si="1"/>
        <v>　</v>
      </c>
      <c r="CF28" s="663"/>
      <c r="CG28" s="664"/>
      <c r="CH28" s="665" t="str">
        <f>IF(CK28="×",TIME(0,0,0),IF(CU4="非常勤",BJ28,BV28))</f>
        <v>　</v>
      </c>
      <c r="CI28" s="666"/>
      <c r="CJ28" s="667"/>
      <c r="CK28" s="265"/>
      <c r="CL28" s="665" t="str">
        <f>IF(CO28="×",TIME(0,0,0),IF(CU4="非常勤",BM28,BY28))</f>
        <v>　</v>
      </c>
      <c r="CM28" s="666"/>
      <c r="CN28" s="667"/>
      <c r="CO28" s="265"/>
      <c r="CP28" s="665" t="str">
        <f>IF(CS28="×",TIME(0,0,0),IF(CU4="非常勤",BP28,CB28))</f>
        <v>　</v>
      </c>
      <c r="CQ28" s="666"/>
      <c r="CR28" s="667"/>
      <c r="CS28" s="265"/>
      <c r="CT28" s="665" t="str">
        <f>IF(CW28="×",TIME(0,0,0),IF(CU4="非常勤",BS28,CE28))</f>
        <v>　</v>
      </c>
      <c r="CU28" s="666"/>
      <c r="CV28" s="667"/>
      <c r="CW28" s="265"/>
      <c r="CX28" s="720"/>
      <c r="CY28" s="720"/>
      <c r="CZ28" s="668"/>
      <c r="DA28" s="670"/>
      <c r="DB28" s="669"/>
      <c r="DC28" s="671"/>
      <c r="DD28" s="672"/>
      <c r="DE28" s="672"/>
      <c r="DF28" s="673"/>
      <c r="DG28" s="263">
        <f>$A$28</f>
        <v>14</v>
      </c>
      <c r="DH28" s="264" t="str">
        <f>$B$28</f>
        <v>水</v>
      </c>
      <c r="DI28" s="660"/>
      <c r="DJ28" s="661"/>
      <c r="DK28" s="660"/>
      <c r="DL28" s="661"/>
      <c r="DM28" s="662" t="str">
        <f>IFERROR(IF(OR(DH28="日",DH28="祝",DH28=0,DI28=""),"　",MAX(IF(AND(DI28&lt;=DM14,DK28&gt;DN14),DN14-DM14,IF(AND(DI28&gt;DM14,DK28&lt;=DN14),DK28-DI28,IF(AND(DI28&lt;=DM14,DK28&lt;=DN14),DK28-DM14,IF(AND(DI28&gt;DM14,DK28&gt;DN14),DN14-DI28,0)))),0)),0)</f>
        <v>　</v>
      </c>
      <c r="DN28" s="663"/>
      <c r="DO28" s="664"/>
      <c r="DP28" s="662" t="str">
        <f>IFERROR(IF(OR(DH28="日",DH28="祝",DH28=0,DI28=""),"　",MAX(IF(AND(DI28&gt;DS14,DK28&gt;DQ14),0,IF(AND(DI28&lt;=DS14,DI28&gt;DP14,DK28&gt;DQ14),DS14-DI28,IF(AND(DI28&lt;=DS14,DI28&lt;=DP14,DK28&gt;DQ14),DS14-DP14,IF(AND(DI28&gt;DP14,DK28&lt;=DQ14),DK28-DI28,IF(AND(DI28&lt;=DP14,DK28&lt;=DQ14),DK28-DP14,0))))),0)),0)</f>
        <v>　</v>
      </c>
      <c r="DQ28" s="663"/>
      <c r="DR28" s="664"/>
      <c r="DS28" s="662" t="str">
        <f>IFERROR(IF(OR(DH28="日",DH28="祝",DH28=0,DI28=""),"　",MAX(IF(AND(DI28&lt;=DS14,DK28&gt;DT14),DT14-DS14,IF(DK28&lt;=DT14,0,IF(AND(DI28&gt;DS14,DK28&gt;DT14),DT14-DI28,0))),0)),0)</f>
        <v>　</v>
      </c>
      <c r="DT28" s="663"/>
      <c r="DU28" s="664"/>
      <c r="DV28" s="662" t="str">
        <f>IFERROR(IF(OR(DH28="日",DH28="祝",DH28=0,DI28=""),"　",MAX(IF(DI28&gt;DV14,DK28-DI28,IF(DI28&lt;=DV14,DK28-DV14,0)),0)),0)</f>
        <v>　</v>
      </c>
      <c r="DW28" s="663"/>
      <c r="DX28" s="664"/>
      <c r="DY28" s="662" t="str">
        <f>IFERROR(IF(OR(DH28="日",DH28="祝",DH28=0,DI28=""),"　",MAX(IF(AND(DI28&lt;=DY14,DK28&gt;DZ14),DZ14-DY14,IF(AND(DI28&gt;DY14,DK28&lt;=DZ14),DK28-DI28,IF(AND(DI28&lt;=DY14,DK28&lt;=DZ14),DK28-DY14,IF(AND(DI28&gt;DY14,DK28&gt;DZ14),DZ14-DI28,0)))),0)),0)</f>
        <v>　</v>
      </c>
      <c r="DZ28" s="663"/>
      <c r="EA28" s="664"/>
      <c r="EB28" s="662" t="str">
        <f>IFERROR(IF(OR(DH28="日",DH28="祝",DH28=0,DI28=""),"　",MAX(IF(AND(DI28&gt;EE14,DK28&gt;EC14),0,IF(AND(DI28&lt;=EE14,DI28&gt;EB14,DK28&gt;EC14),EE14-DI28,IF(AND(DI28&lt;=EE14,DI28&lt;=EB14,DK28&gt;EC14),EE14-EB14,IF(AND(DI28&gt;EB14,DK28&lt;=EC14),DK28-DI28,IF(AND(DI28&lt;=EB14,DK28&lt;=EC14),DK28-EB14,0))))),0)),0)</f>
        <v>　</v>
      </c>
      <c r="EC28" s="663"/>
      <c r="ED28" s="664"/>
      <c r="EE28" s="662" t="str">
        <f>IFERROR(IF(OR(DH28="日",DH28="祝",DH28=0,DI28=""),"　",MAX(IF(AND(DI28&lt;=EE14,DK28&gt;EF14),EF14-EE14,IF(DK28&lt;=EF14,0,IF(AND(DI28&gt;EE14,DK28&gt;EF14),EF14-DI28,0))),0)),0)</f>
        <v>　</v>
      </c>
      <c r="EF28" s="663"/>
      <c r="EG28" s="664"/>
      <c r="EH28" s="662" t="str">
        <f t="shared" si="2"/>
        <v>　</v>
      </c>
      <c r="EI28" s="663"/>
      <c r="EJ28" s="664"/>
      <c r="EK28" s="665" t="str">
        <f>IF(EN28="×",TIME(0,0,0),IF(EX4="非常勤",DM28,DY28))</f>
        <v>　</v>
      </c>
      <c r="EL28" s="666"/>
      <c r="EM28" s="667"/>
      <c r="EN28" s="265"/>
      <c r="EO28" s="665" t="str">
        <f>IF(ER28="×",TIME(0,0,0),IF(EX4="非常勤",DP28,EB28))</f>
        <v>　</v>
      </c>
      <c r="EP28" s="666"/>
      <c r="EQ28" s="667"/>
      <c r="ER28" s="265"/>
      <c r="ES28" s="665" t="str">
        <f>IF(EV28="×",TIME(0,0,0),IF(EX4="非常勤",DS28,EE28))</f>
        <v>　</v>
      </c>
      <c r="ET28" s="666"/>
      <c r="EU28" s="667"/>
      <c r="EV28" s="265"/>
      <c r="EW28" s="665" t="str">
        <f>IF(EZ28="×",TIME(0,0,0),IF(EX4="非常勤",DV28,EH28))</f>
        <v>　</v>
      </c>
      <c r="EX28" s="666"/>
      <c r="EY28" s="667"/>
      <c r="EZ28" s="265"/>
      <c r="FA28" s="720"/>
      <c r="FB28" s="720"/>
      <c r="FC28" s="668"/>
      <c r="FD28" s="670"/>
      <c r="FE28" s="669"/>
      <c r="FF28" s="671"/>
      <c r="FG28" s="672"/>
      <c r="FH28" s="672"/>
      <c r="FI28" s="673"/>
      <c r="FJ28" s="263">
        <f>$A$28</f>
        <v>14</v>
      </c>
      <c r="FK28" s="264" t="str">
        <f>$B$28</f>
        <v>水</v>
      </c>
      <c r="FL28" s="660"/>
      <c r="FM28" s="661"/>
      <c r="FN28" s="660"/>
      <c r="FO28" s="661"/>
      <c r="FP28" s="662" t="str">
        <f>IFERROR(IF(OR(FK28="日",FK28="祝",FK28=0,FL28=""),"　",MAX(IF(AND(FL28&lt;=FP14,FN28&gt;FQ14),FQ14-FP14,IF(AND(FL28&gt;FP14,FN28&lt;=FQ14),FN28-FL28,IF(AND(FL28&lt;=FP14,FN28&lt;=FQ14),FN28-FP14,IF(AND(FL28&gt;FP14,FN28&gt;FQ14),FQ14-FL28,0)))),0)),0)</f>
        <v>　</v>
      </c>
      <c r="FQ28" s="663"/>
      <c r="FR28" s="664"/>
      <c r="FS28" s="662" t="str">
        <f>IFERROR(IF(OR(FK28="日",FK28="祝",FK28=0,FL28=""),"　",MAX(IF(AND(FL28&gt;FV14,FN28&gt;FT14),0,IF(AND(FL28&lt;=FV14,FL28&gt;FS14,FN28&gt;FT14),FV14-FL28,IF(AND(FL28&lt;=FV14,FL28&lt;=FS14,FN28&gt;FT14),FV14-FS14,IF(AND(FL28&gt;FS14,FN28&lt;=FT14),FN28-FL28,IF(AND(FL28&lt;=FS14,FN28&lt;=FT14),FN28-FS14,0))))),0)),0)</f>
        <v>　</v>
      </c>
      <c r="FT28" s="663"/>
      <c r="FU28" s="664"/>
      <c r="FV28" s="662" t="str">
        <f>IFERROR(IF(OR(FK28="日",FK28="祝",FK28=0,FL28=""),"　",MAX(IF(AND(FL28&lt;=FV14,FN28&gt;FW14),FW14-FV14,IF(FN28&lt;=FW14,0,IF(AND(FL28&gt;FV14,FN28&gt;FW14),FW14-FL28,0))),0)),0)</f>
        <v>　</v>
      </c>
      <c r="FW28" s="663"/>
      <c r="FX28" s="664"/>
      <c r="FY28" s="662" t="str">
        <f>IFERROR(IF(OR(FK28="日",FK28="祝",FK28=0,FL28=""),"　",MAX(IF(FL28&gt;FY14,FN28-FL28,IF(FL28&lt;=FY14,FN28-FY14,0)),0)),0)</f>
        <v>　</v>
      </c>
      <c r="FZ28" s="663"/>
      <c r="GA28" s="664"/>
      <c r="GB28" s="662" t="str">
        <f>IFERROR(IF(OR(FK28="日",FK28="祝",FK28=0,FL28=""),"　",MAX(IF(AND(FL28&lt;=GB14,FN28&gt;GC14),GC14-GB14,IF(AND(FL28&gt;GB14,FN28&lt;=GC14),FN28-FL28,IF(AND(FL28&lt;=GB14,FN28&lt;=GC14),FN28-GB14,IF(AND(FL28&gt;GB14,FN28&gt;GC14),GC14-FL28,0)))),0)),0)</f>
        <v>　</v>
      </c>
      <c r="GC28" s="663"/>
      <c r="GD28" s="664"/>
      <c r="GE28" s="662" t="str">
        <f>IFERROR(IF(OR(FK28="日",FK28="祝",FK28=0,FL28=""),"　",MAX(IF(AND(FL28&gt;GH14,FN28&gt;GF14),0,IF(AND(FL28&lt;=GH14,FL28&gt;GE14,FN28&gt;GF14),GH14-FL28,IF(AND(FL28&lt;=GH14,FL28&lt;=GE14,FN28&gt;GF14),GH14-GE14,IF(AND(FL28&gt;GE14,FN28&lt;=GF14),FN28-FL28,IF(AND(FL28&lt;=GE14,FN28&lt;=GF14),FN28-GE14,0))))),0)),0)</f>
        <v>　</v>
      </c>
      <c r="GF28" s="663"/>
      <c r="GG28" s="664"/>
      <c r="GH28" s="662" t="str">
        <f>IFERROR(IF(OR(FK28="日",FK28="祝",FK28=0,FL28=""),"　",MAX(IF(AND(FL28&lt;=GH14,FN28&gt;GI14),GI14-GH14,IF(FN28&lt;=GI14,0,IF(AND(FL28&gt;GH14,FN28&gt;GI14),GI14-FL28,0))),0)),0)</f>
        <v>　</v>
      </c>
      <c r="GI28" s="663"/>
      <c r="GJ28" s="664"/>
      <c r="GK28" s="662" t="str">
        <f t="shared" si="3"/>
        <v>　</v>
      </c>
      <c r="GL28" s="663"/>
      <c r="GM28" s="664"/>
      <c r="GN28" s="665" t="str">
        <f>IF(GQ28="×",TIME(0,0,0),IF(HA4="非常勤",FP28,GB28))</f>
        <v>　</v>
      </c>
      <c r="GO28" s="666"/>
      <c r="GP28" s="667"/>
      <c r="GQ28" s="265"/>
      <c r="GR28" s="665" t="str">
        <f>IF(GU28="×",TIME(0,0,0),IF(HA4="非常勤",FS28,GE28))</f>
        <v>　</v>
      </c>
      <c r="GS28" s="666"/>
      <c r="GT28" s="667"/>
      <c r="GU28" s="265"/>
      <c r="GV28" s="665" t="str">
        <f>IF(GY28="×",TIME(0,0,0),IF(HA4="非常勤",FV28,GH28))</f>
        <v>　</v>
      </c>
      <c r="GW28" s="666"/>
      <c r="GX28" s="667"/>
      <c r="GY28" s="265"/>
      <c r="GZ28" s="665" t="str">
        <f>IF(HC28="×",TIME(0,0,0),IF(HA4="非常勤",FY28,GK28))</f>
        <v>　</v>
      </c>
      <c r="HA28" s="666"/>
      <c r="HB28" s="667"/>
      <c r="HC28" s="265"/>
      <c r="HD28" s="668"/>
      <c r="HE28" s="669"/>
      <c r="HF28" s="668"/>
      <c r="HG28" s="670"/>
      <c r="HH28" s="669"/>
      <c r="HI28" s="671"/>
      <c r="HJ28" s="672"/>
      <c r="HK28" s="672"/>
      <c r="HL28" s="673"/>
      <c r="HM28" s="263">
        <f>$A$28</f>
        <v>14</v>
      </c>
      <c r="HN28" s="264" t="str">
        <f>$B$28</f>
        <v>水</v>
      </c>
      <c r="HO28" s="660"/>
      <c r="HP28" s="661"/>
      <c r="HQ28" s="660"/>
      <c r="HR28" s="661"/>
      <c r="HS28" s="662" t="str">
        <f>IFERROR(IF(OR(HN28="日",HN28="祝",HN28=0,HO28=""),"　",MAX(IF(AND(HO28&lt;=HS14,HQ28&gt;HT14),HT14-HS14,IF(AND(HO28&gt;HS14,HQ28&lt;=HT14),HQ28-HO28,IF(AND(HO28&lt;=HS14,HQ28&lt;=HT14),HQ28-HS14,IF(AND(HO28&gt;HS14,HQ28&gt;HT14),HT14-HO28,0)))),0)),0)</f>
        <v>　</v>
      </c>
      <c r="HT28" s="663"/>
      <c r="HU28" s="664"/>
      <c r="HV28" s="662" t="str">
        <f>IFERROR(IF(OR(HN28="日",HN28="祝",HN28=0,HO28=""),"　",MAX(IF(AND(HO28&gt;HY14,HQ28&gt;HW14),0,IF(AND(HO28&lt;=HY14,HO28&gt;HV14,HQ28&gt;HW14),HY14-HO28,IF(AND(HO28&lt;=HY14,HO28&lt;=HV14,HQ28&gt;HW14),HY14-HV14,IF(AND(HO28&gt;HV14,HQ28&lt;=HW14),HQ28-HO28,IF(AND(HO28&lt;=HV14,HQ28&lt;=HW14),HQ28-HV14,0))))),0)),0)</f>
        <v>　</v>
      </c>
      <c r="HW28" s="663"/>
      <c r="HX28" s="664"/>
      <c r="HY28" s="662" t="str">
        <f>IFERROR(IF(OR(HN28="日",HN28="祝",HN28=0,HO28=""),"　",MAX(IF(AND(HO28&lt;=HY14,HQ28&gt;HZ14),HZ14-HY14,IF(HQ28&lt;=HZ14,0,IF(AND(HO28&gt;HY14,HQ28&gt;HZ14),HZ14-HO28,0))),0)),0)</f>
        <v>　</v>
      </c>
      <c r="HZ28" s="663"/>
      <c r="IA28" s="664"/>
      <c r="IB28" s="662" t="str">
        <f>IFERROR(IF(OR(HN28="日",HN28="祝",HN28=0,HO28=""),"　",MAX(IF(HO28&gt;IB14,HQ28-HO28,IF(HO28&lt;=IB14,HQ28-IB14,0)),0)),0)</f>
        <v>　</v>
      </c>
      <c r="IC28" s="663"/>
      <c r="ID28" s="664"/>
      <c r="IE28" s="662" t="str">
        <f>IFERROR(IF(OR(HN28="日",HN28="祝",HN28=0,HO28=""),"　",MAX(IF(AND(HO28&lt;=IE14,HQ28&gt;IF14),IF14-IE14,IF(AND(HO28&gt;IE14,HQ28&lt;=IF14),HQ28-HO28,IF(AND(HO28&lt;=IE14,HQ28&lt;=IF14),HQ28-IE14,IF(AND(HO28&gt;IE14,HQ28&gt;IF14),IF14-HO28,0)))),0)),0)</f>
        <v>　</v>
      </c>
      <c r="IF28" s="663"/>
      <c r="IG28" s="664"/>
      <c r="IH28" s="662" t="str">
        <f>IFERROR(IF(OR(HN28="日",HN28="祝",HN28=0,HO28=""),"　",MAX(IF(AND(HO28&gt;IK14,HQ28&gt;II14),0,IF(AND(HO28&lt;=IK14,HO28&gt;IH14,HQ28&gt;II14),IK14-HO28,IF(AND(HO28&lt;=IK14,HO28&lt;=IH14,HQ28&gt;II14),IK14-IH14,IF(AND(HO28&gt;IH14,HQ28&lt;=II14),HQ28-HO28,IF(AND(HO28&lt;=IH14,HQ28&lt;=II14),HQ28-IH14,0))))),0)),0)</f>
        <v>　</v>
      </c>
      <c r="II28" s="663"/>
      <c r="IJ28" s="664"/>
      <c r="IK28" s="662" t="str">
        <f>IFERROR(IF(OR(HN28="日",HN28="祝",HN28=0,HO28=""),"　",MAX(IF(AND(HO28&lt;=IK14,HQ28&gt;IL14),IL14-IK14,IF(HQ28&lt;=IL14,0,IF(AND(HO28&gt;IK14,HQ28&gt;IL14),IL14-HO28,0))),0)),0)</f>
        <v>　</v>
      </c>
      <c r="IL28" s="663"/>
      <c r="IM28" s="664"/>
      <c r="IN28" s="662" t="str">
        <f t="shared" si="4"/>
        <v>　</v>
      </c>
      <c r="IO28" s="663"/>
      <c r="IP28" s="664"/>
      <c r="IQ28" s="665" t="str">
        <f>IF(IT28="×",TIME(0,0,0),IF(JD4="非常勤",HS28,IE28))</f>
        <v>　</v>
      </c>
      <c r="IR28" s="666"/>
      <c r="IS28" s="667"/>
      <c r="IT28" s="265"/>
      <c r="IU28" s="665" t="str">
        <f>IF(IX28="×",TIME(0,0,0),IF(JD4="非常勤",HV28,IH28))</f>
        <v>　</v>
      </c>
      <c r="IV28" s="666"/>
      <c r="IW28" s="667"/>
      <c r="IX28" s="265"/>
      <c r="IY28" s="665" t="str">
        <f>IF(JB28="×",TIME(0,0,0),IF(JD4="非常勤",HY28,IK28))</f>
        <v>　</v>
      </c>
      <c r="IZ28" s="666"/>
      <c r="JA28" s="667"/>
      <c r="JB28" s="265"/>
      <c r="JC28" s="665" t="str">
        <f>IF(JF28="×",TIME(0,0,0),IF(JD4="非常勤",IB28,IN28))</f>
        <v>　</v>
      </c>
      <c r="JD28" s="666"/>
      <c r="JE28" s="667"/>
      <c r="JF28" s="265"/>
      <c r="JG28" s="668"/>
      <c r="JH28" s="669"/>
      <c r="JI28" s="668"/>
      <c r="JJ28" s="670"/>
      <c r="JK28" s="669"/>
      <c r="JL28" s="671"/>
      <c r="JM28" s="672"/>
      <c r="JN28" s="672"/>
      <c r="JO28" s="673"/>
      <c r="JP28" s="263">
        <f>$A$28</f>
        <v>14</v>
      </c>
      <c r="JQ28" s="264" t="str">
        <f>$B$28</f>
        <v>水</v>
      </c>
      <c r="JR28" s="660"/>
      <c r="JS28" s="661"/>
      <c r="JT28" s="660"/>
      <c r="JU28" s="661"/>
      <c r="JV28" s="662" t="str">
        <f>IFERROR(IF(OR(JQ28="日",JQ28="祝",JQ28=0,JR28=""),"　",MAX(IF(AND(JR28&lt;=JV14,JT28&gt;JW14),JW14-JV14,IF(AND(JR28&gt;JV14,JT28&lt;=JW14),JT28-JR28,IF(AND(JR28&lt;=JV14,JT28&lt;=JW14),JT28-JV14,IF(AND(JR28&gt;JV14,JT28&gt;JW14),JW14-JR28,0)))),0)),0)</f>
        <v>　</v>
      </c>
      <c r="JW28" s="663"/>
      <c r="JX28" s="664"/>
      <c r="JY28" s="662" t="str">
        <f>IFERROR(IF(OR(JQ28="日",JQ28="祝",JQ28=0,JR28=""),"　",MAX(IF(AND(JR28&gt;KB14,JT28&gt;JZ14),0,IF(AND(JR28&lt;=KB14,JR28&gt;JY14,JT28&gt;JZ14),KB14-JR28,IF(AND(JR28&lt;=KB14,JR28&lt;=JY14,JT28&gt;JZ14),KB14-JY14,IF(AND(JR28&gt;JY14,JT28&lt;=JZ14),JT28-JR28,IF(AND(JR28&lt;=JY14,JT28&lt;=JZ14),JT28-JY14,0))))),0)),0)</f>
        <v>　</v>
      </c>
      <c r="JZ28" s="663"/>
      <c r="KA28" s="664"/>
      <c r="KB28" s="662" t="str">
        <f>IFERROR(IF(OR(JQ28="日",JQ28="祝",JQ28=0,JR28=""),"　",MAX(IF(AND(JR28&lt;=KB14,JT28&gt;KC14),KC14-KB14,IF(JT28&lt;=KC14,0,IF(AND(JR28&gt;KB14,JT28&gt;KC14),KC14-JR28,0))),0)),0)</f>
        <v>　</v>
      </c>
      <c r="KC28" s="663"/>
      <c r="KD28" s="664"/>
      <c r="KE28" s="662" t="str">
        <f>IFERROR(IF(OR(JQ28="日",JQ28="祝",JQ28=0,JR28=""),"　",MAX(IF(JR28&gt;KE14,JT28-JR28,IF(JR28&lt;=KE14,JT28-KE14,0)),0)),0)</f>
        <v>　</v>
      </c>
      <c r="KF28" s="663"/>
      <c r="KG28" s="664"/>
      <c r="KH28" s="662" t="str">
        <f>IFERROR(IF(OR(JQ28="日",JQ28="祝",JQ28=0,JR28=""),"　",MAX(IF(AND(JR28&lt;=KH14,JT28&gt;KI14),KI14-KH14,IF(AND(JR28&gt;KH14,JT28&lt;=KI14),JT28-JR28,IF(AND(JR28&lt;=KH14,JT28&lt;=KI14),JT28-KH14,IF(AND(JR28&gt;KH14,JT28&gt;KI14),KI14-JR28,0)))),0)),0)</f>
        <v>　</v>
      </c>
      <c r="KI28" s="663"/>
      <c r="KJ28" s="664"/>
      <c r="KK28" s="662" t="str">
        <f>IFERROR(IF(OR(JQ28="日",JQ28="祝",JQ28=0,JR28=""),"　",MAX(IF(AND(JR28&gt;KN14,JT28&gt;KL14),0,IF(AND(JR28&lt;=KN14,JR28&gt;KK14,JT28&gt;KL14),KN14-JR28,IF(AND(JR28&lt;=KN14,JR28&lt;=KK14,JT28&gt;KL14),KN14-KK14,IF(AND(JR28&gt;KK14,JT28&lt;=KL14),JT28-JR28,IF(AND(JR28&lt;=KK14,JT28&lt;=KL14),JT28-KK14,0))))),0)),0)</f>
        <v>　</v>
      </c>
      <c r="KL28" s="663"/>
      <c r="KM28" s="664"/>
      <c r="KN28" s="662" t="str">
        <f>IFERROR(IF(OR(JQ28="日",JQ28="祝",JQ28=0,JR28=""),"　",MAX(IF(AND(JR28&lt;=KN14,JT28&gt;KO14),KO14-KN14,IF(JT28&lt;=KO14,0,IF(AND(JR28&gt;KN14,JT28&gt;KO14),KO14-JR28,0))),0)),0)</f>
        <v>　</v>
      </c>
      <c r="KO28" s="663"/>
      <c r="KP28" s="664"/>
      <c r="KQ28" s="662" t="str">
        <f t="shared" si="5"/>
        <v>　</v>
      </c>
      <c r="KR28" s="663"/>
      <c r="KS28" s="664"/>
      <c r="KT28" s="665" t="str">
        <f>IF(KW28="×",TIME(0,0,0),IF(LG4="非常勤",JV28,KH28))</f>
        <v>　</v>
      </c>
      <c r="KU28" s="666"/>
      <c r="KV28" s="667"/>
      <c r="KW28" s="265"/>
      <c r="KX28" s="665" t="str">
        <f>IF(LA28="×",TIME(0,0,0),IF(LG4="非常勤",JY28,KK28))</f>
        <v>　</v>
      </c>
      <c r="KY28" s="666"/>
      <c r="KZ28" s="667"/>
      <c r="LA28" s="265"/>
      <c r="LB28" s="665" t="str">
        <f>IF(LE28="×",TIME(0,0,0),IF(LG4="非常勤",KB28,KN28))</f>
        <v>　</v>
      </c>
      <c r="LC28" s="666"/>
      <c r="LD28" s="667"/>
      <c r="LE28" s="265"/>
      <c r="LF28" s="665" t="str">
        <f>IF(LI28="×",TIME(0,0,0),IF(LG4="非常勤",KE28,KQ28))</f>
        <v>　</v>
      </c>
      <c r="LG28" s="666"/>
      <c r="LH28" s="667"/>
      <c r="LI28" s="265"/>
      <c r="LJ28" s="668"/>
      <c r="LK28" s="669"/>
      <c r="LL28" s="668"/>
      <c r="LM28" s="670"/>
      <c r="LN28" s="669"/>
      <c r="LO28" s="671"/>
      <c r="LP28" s="672"/>
      <c r="LQ28" s="672"/>
      <c r="LR28" s="673"/>
      <c r="LS28" s="263">
        <f>$A$28</f>
        <v>14</v>
      </c>
      <c r="LT28" s="264" t="str">
        <f>$B$28</f>
        <v>水</v>
      </c>
      <c r="LU28" s="660"/>
      <c r="LV28" s="661"/>
      <c r="LW28" s="660"/>
      <c r="LX28" s="661"/>
      <c r="LY28" s="662" t="str">
        <f>IFERROR(IF(OR(LT28="日",LT28="祝",LT28=0,LU28=""),"　",MAX(IF(AND(LU28&lt;=LY14,LW28&gt;LZ14),LZ14-LY14,IF(AND(LU28&gt;LY14,LW28&lt;=LZ14),LW28-LU28,IF(AND(LU28&lt;=LY14,LW28&lt;=LZ14),LW28-LY14,IF(AND(LU28&gt;LY14,LW28&gt;LZ14),LZ14-LU28,0)))),0)),0)</f>
        <v>　</v>
      </c>
      <c r="LZ28" s="663"/>
      <c r="MA28" s="664"/>
      <c r="MB28" s="662" t="str">
        <f>IFERROR(IF(OR(LT28="日",LT28="祝",LT28=0,LU28=""),"　",MAX(IF(AND(LU28&gt;ME14,LW28&gt;MC14),0,IF(AND(LU28&lt;=ME14,LU28&gt;MB14,LW28&gt;MC14),ME14-LU28,IF(AND(LU28&lt;=ME14,LU28&lt;=MB14,LW28&gt;MC14),ME14-MB14,IF(AND(LU28&gt;MB14,LW28&lt;=MC14),LW28-LU28,IF(AND(LU28&lt;=MB14,LW28&lt;=MC14),LW28-MB14,0))))),0)),0)</f>
        <v>　</v>
      </c>
      <c r="MC28" s="663"/>
      <c r="MD28" s="664"/>
      <c r="ME28" s="662" t="str">
        <f>IFERROR(IF(OR(LT28="日",LT28="祝",LT28=0,LU28=""),"　",MAX(IF(AND(LU28&lt;=ME14,LW28&gt;MF14),MF14-ME14,IF(LW28&lt;=MF14,0,IF(AND(LU28&gt;ME14,LW28&gt;MF14),MF14-LU28,0))),0)),0)</f>
        <v>　</v>
      </c>
      <c r="MF28" s="663"/>
      <c r="MG28" s="664"/>
      <c r="MH28" s="662" t="str">
        <f>IFERROR(IF(OR(LT28="日",LT28="祝",LT28=0,LU28=""),"　",MAX(IF(LU28&gt;MH14,LW28-LU28,IF(LU28&lt;=MH14,LW28-MH14,0)),0)),0)</f>
        <v>　</v>
      </c>
      <c r="MI28" s="663"/>
      <c r="MJ28" s="664"/>
      <c r="MK28" s="662" t="str">
        <f>IFERROR(IF(OR(LT28="日",LT28="祝",LT28=0,LU28=""),"　",MAX(IF(AND(LU28&lt;=MK14,LW28&gt;ML14),ML14-MK14,IF(AND(LU28&gt;MK14,LW28&lt;=ML14),LW28-LU28,IF(AND(LU28&lt;=MK14,LW28&lt;=ML14),LW28-MK14,IF(AND(LU28&gt;MK14,LW28&gt;ML14),ML14-LU28,0)))),0)),0)</f>
        <v>　</v>
      </c>
      <c r="ML28" s="663"/>
      <c r="MM28" s="664"/>
      <c r="MN28" s="662" t="str">
        <f>IFERROR(IF(OR(LT28="日",LT28="祝",LT28=0,LU28=""),"　",MAX(IF(AND(LU28&gt;MQ14,LW28&gt;MO14),0,IF(AND(LU28&lt;=MQ14,LU28&gt;MN14,LW28&gt;MO14),MQ14-LU28,IF(AND(LU28&lt;=MQ14,LU28&lt;=MN14,LW28&gt;MO14),MQ14-MN14,IF(AND(LU28&gt;MN14,LW28&lt;=MO14),LW28-LU28,IF(AND(LU28&lt;=MN14,LW28&lt;=MO14),LW28-MN14,0))))),0)),0)</f>
        <v>　</v>
      </c>
      <c r="MO28" s="663"/>
      <c r="MP28" s="664"/>
      <c r="MQ28" s="662" t="str">
        <f>IFERROR(IF(OR(LT28="日",LT28="祝",LT28=0,LU28=""),"　",MAX(IF(AND(LU28&lt;=MQ14,LW28&gt;MR14),MR14-MQ14,IF(LW28&lt;=MR14,0,IF(AND(LU28&gt;MQ14,LW28&gt;MR14),MR14-LU28,0))),0)),0)</f>
        <v>　</v>
      </c>
      <c r="MR28" s="663"/>
      <c r="MS28" s="664"/>
      <c r="MT28" s="662" t="str">
        <f t="shared" si="6"/>
        <v>　</v>
      </c>
      <c r="MU28" s="663"/>
      <c r="MV28" s="664"/>
      <c r="MW28" s="665" t="str">
        <f>IF(MZ28="×",TIME(0,0,0),IF(NJ4="非常勤",LY28,MK28))</f>
        <v>　</v>
      </c>
      <c r="MX28" s="666"/>
      <c r="MY28" s="667"/>
      <c r="MZ28" s="265"/>
      <c r="NA28" s="665" t="str">
        <f>IF(ND28="×",TIME(0,0,0),IF(NJ4="非常勤",MB28,MN28))</f>
        <v>　</v>
      </c>
      <c r="NB28" s="666"/>
      <c r="NC28" s="667"/>
      <c r="ND28" s="265"/>
      <c r="NE28" s="665" t="str">
        <f>IF(NH28="×",TIME(0,0,0),IF(NJ4="非常勤",ME28,MQ28))</f>
        <v>　</v>
      </c>
      <c r="NF28" s="666"/>
      <c r="NG28" s="667"/>
      <c r="NH28" s="265"/>
      <c r="NI28" s="665" t="str">
        <f>IF(NL28="×",TIME(0,0,0),IF(NJ4="非常勤",MH28,MT28))</f>
        <v>　</v>
      </c>
      <c r="NJ28" s="666"/>
      <c r="NK28" s="667"/>
      <c r="NL28" s="265"/>
      <c r="NM28" s="668"/>
      <c r="NN28" s="669"/>
      <c r="NO28" s="668"/>
      <c r="NP28" s="670"/>
      <c r="NQ28" s="669"/>
      <c r="NR28" s="671"/>
      <c r="NS28" s="672"/>
      <c r="NT28" s="672"/>
      <c r="NU28" s="673"/>
      <c r="NV28" s="263">
        <f>$A$28</f>
        <v>14</v>
      </c>
      <c r="NW28" s="264" t="str">
        <f>$B$28</f>
        <v>水</v>
      </c>
      <c r="NX28" s="660"/>
      <c r="NY28" s="661"/>
      <c r="NZ28" s="660"/>
      <c r="OA28" s="661"/>
      <c r="OB28" s="662" t="str">
        <f>IFERROR(IF(OR(NW28="日",NW28="祝",NW28=0,NX28=""),"　",MAX(IF(AND(NX28&lt;=OB14,NZ28&gt;OC14),OC14-OB14,IF(AND(NX28&gt;OB14,NZ28&lt;=OC14),NZ28-NX28,IF(AND(NX28&lt;=OB14,NZ28&lt;=OC14),NZ28-OB14,IF(AND(NX28&gt;OB14,NZ28&gt;OC14),OC14-NX28,0)))),0)),0)</f>
        <v>　</v>
      </c>
      <c r="OC28" s="663"/>
      <c r="OD28" s="664"/>
      <c r="OE28" s="662" t="str">
        <f>IFERROR(IF(OR(NW28="日",NW28="祝",NW28=0,NX28=""),"　",MAX(IF(AND(NX28&gt;OH14,NZ28&gt;OF14),0,IF(AND(NX28&lt;=OH14,NX28&gt;OE14,NZ28&gt;OF14),OH14-NX28,IF(AND(NX28&lt;=OH14,NX28&lt;=OE14,NZ28&gt;OF14),OH14-OE14,IF(AND(NX28&gt;OE14,NZ28&lt;=OF14),NZ28-NX28,IF(AND(NX28&lt;=OE14,NZ28&lt;=OF14),NZ28-OE14,0))))),0)),0)</f>
        <v>　</v>
      </c>
      <c r="OF28" s="663"/>
      <c r="OG28" s="664"/>
      <c r="OH28" s="662" t="str">
        <f>IFERROR(IF(OR(NW28="日",NW28="祝",NW28=0,NX28=""),"　",MAX(IF(AND(NX28&lt;=OH14,NZ28&gt;OI14),OI14-OH14,IF(NZ28&lt;=OI14,0,IF(AND(NX28&gt;OH14,NZ28&gt;OI14),OI14-NX28,0))),0)),0)</f>
        <v>　</v>
      </c>
      <c r="OI28" s="663"/>
      <c r="OJ28" s="664"/>
      <c r="OK28" s="662" t="str">
        <f>IFERROR(IF(OR(NW28="日",NW28="祝",NW28=0,NX28=""),"　",MAX(IF(NX28&gt;OK14,NZ28-NX28,IF(NX28&lt;=OK14,NZ28-OK14,0)),0)),0)</f>
        <v>　</v>
      </c>
      <c r="OL28" s="663"/>
      <c r="OM28" s="664"/>
      <c r="ON28" s="662" t="str">
        <f>IFERROR(IF(OR(NW28="日",NW28="祝",NW28=0,NX28=""),"　",MAX(IF(AND(NX28&lt;=ON14,NZ28&gt;OO14),OO14-ON14,IF(AND(NX28&gt;ON14,NZ28&lt;=OO14),NZ28-NX28,IF(AND(NX28&lt;=ON14,NZ28&lt;=OO14),NZ28-ON14,IF(AND(NX28&gt;ON14,NZ28&gt;OO14),OO14-NX28,0)))),0)),0)</f>
        <v>　</v>
      </c>
      <c r="OO28" s="663"/>
      <c r="OP28" s="664"/>
      <c r="OQ28" s="662" t="str">
        <f>IFERROR(IF(OR(NW28="日",NW28="祝",NW28=0,NX28=""),"　",MAX(IF(AND(NX28&gt;OT14,NZ28&gt;OR14),0,IF(AND(NX28&lt;=OT14,NX28&gt;OQ14,NZ28&gt;OR14),OT14-NX28,IF(AND(NX28&lt;=OT14,NX28&lt;=OQ14,NZ28&gt;OR14),OT14-OQ14,IF(AND(NX28&gt;OQ14,NZ28&lt;=OR14),NZ28-NX28,IF(AND(NX28&lt;=OQ14,NZ28&lt;=OR14),NZ28-OQ14,0))))),0)),0)</f>
        <v>　</v>
      </c>
      <c r="OR28" s="663"/>
      <c r="OS28" s="664"/>
      <c r="OT28" s="662" t="str">
        <f>IFERROR(IF(OR(NW28="日",NW28="祝",NW28=0,NX28=""),"　",MAX(IF(AND(NX28&lt;=OT14,NZ28&gt;OU14),OU14-OT14,IF(NZ28&lt;=OU14,0,IF(AND(NX28&gt;OT14,NZ28&gt;OU14),OU14-NX28,0))),0)),0)</f>
        <v>　</v>
      </c>
      <c r="OU28" s="663"/>
      <c r="OV28" s="664"/>
      <c r="OW28" s="662" t="str">
        <f t="shared" si="7"/>
        <v>　</v>
      </c>
      <c r="OX28" s="663"/>
      <c r="OY28" s="664"/>
      <c r="OZ28" s="665" t="str">
        <f>IF(PC28="×",TIME(0,0,0),IF(PM4="非常勤",OB28,ON28))</f>
        <v>　</v>
      </c>
      <c r="PA28" s="666"/>
      <c r="PB28" s="667"/>
      <c r="PC28" s="265"/>
      <c r="PD28" s="665" t="str">
        <f>IF(PG28="×",TIME(0,0,0),IF(PM4="非常勤",OE28,OQ28))</f>
        <v>　</v>
      </c>
      <c r="PE28" s="666"/>
      <c r="PF28" s="667"/>
      <c r="PG28" s="265"/>
      <c r="PH28" s="665" t="str">
        <f>IF(PK28="×",TIME(0,0,0),IF(PM4="非常勤",OH28,OT28))</f>
        <v>　</v>
      </c>
      <c r="PI28" s="666"/>
      <c r="PJ28" s="667"/>
      <c r="PK28" s="265"/>
      <c r="PL28" s="665" t="str">
        <f>IF(PO28="×",TIME(0,0,0),IF(PM4="非常勤",OK28,OW28))</f>
        <v>　</v>
      </c>
      <c r="PM28" s="666"/>
      <c r="PN28" s="667"/>
      <c r="PO28" s="265"/>
      <c r="PP28" s="668"/>
      <c r="PQ28" s="669"/>
      <c r="PR28" s="668"/>
      <c r="PS28" s="670"/>
      <c r="PT28" s="669"/>
      <c r="PU28" s="671"/>
      <c r="PV28" s="672"/>
      <c r="PW28" s="672"/>
      <c r="PX28" s="673"/>
      <c r="PY28" s="263">
        <f>$A$28</f>
        <v>14</v>
      </c>
      <c r="PZ28" s="264" t="str">
        <f>$B$28</f>
        <v>水</v>
      </c>
      <c r="QA28" s="660"/>
      <c r="QB28" s="661"/>
      <c r="QC28" s="660"/>
      <c r="QD28" s="661"/>
      <c r="QE28" s="662" t="str">
        <f>IFERROR(IF(OR(PZ28="日",PZ28="祝",PZ28=0,QA28=""),"　",MAX(IF(AND(QA28&lt;=QE14,QC28&gt;QF14),QF14-QE14,IF(AND(QA28&gt;QE14,QC28&lt;=QF14),QC28-QA28,IF(AND(QA28&lt;=QE14,QC28&lt;=QF14),QC28-QE14,IF(AND(QA28&gt;QE14,QC28&gt;QF14),QF14-QA28,0)))),0)),0)</f>
        <v>　</v>
      </c>
      <c r="QF28" s="663"/>
      <c r="QG28" s="664"/>
      <c r="QH28" s="662" t="str">
        <f>IFERROR(IF(OR(PZ28="日",PZ28="祝",PZ28=0,QA28=""),"　",MAX(IF(AND(QA28&gt;QK14,QC28&gt;QI14),0,IF(AND(QA28&lt;=QK14,QA28&gt;QH14,QC28&gt;QI14),QK14-QA28,IF(AND(QA28&lt;=QK14,QA28&lt;=QH14,QC28&gt;QI14),QK14-QH14,IF(AND(QA28&gt;QH14,QC28&lt;=QI14),QC28-QA28,IF(AND(QA28&lt;=QH14,QC28&lt;=QI14),QC28-QH14,0))))),0)),0)</f>
        <v>　</v>
      </c>
      <c r="QI28" s="663"/>
      <c r="QJ28" s="664"/>
      <c r="QK28" s="662" t="str">
        <f>IFERROR(IF(OR(PZ28="日",PZ28="祝",PZ28=0,QA28=""),"　",MAX(IF(AND(QA28&lt;=QK14,QC28&gt;QL14),QL14-QK14,IF(QC28&lt;=QL14,0,IF(AND(QA28&gt;QK14,QC28&gt;QL14),QL14-QA28,0))),0)),0)</f>
        <v>　</v>
      </c>
      <c r="QL28" s="663"/>
      <c r="QM28" s="664"/>
      <c r="QN28" s="662" t="str">
        <f>IFERROR(IF(OR(PZ28="日",PZ28="祝",PZ28=0,QA28=""),"　",MAX(IF(QA28&gt;QN14,QC28-QA28,IF(QA28&lt;=QN14,QC28-QN14,0)),0)),0)</f>
        <v>　</v>
      </c>
      <c r="QO28" s="663"/>
      <c r="QP28" s="664"/>
      <c r="QQ28" s="662" t="str">
        <f>IFERROR(IF(OR(PZ28="日",PZ28="祝",PZ28=0,QA28=""),"　",MAX(IF(AND(QA28&lt;=QQ14,QC28&gt;QR14),QR14-QQ14,IF(AND(QA28&gt;QQ14,QC28&lt;=QR14),QC28-QA28,IF(AND(QA28&lt;=QQ14,QC28&lt;=QR14),QC28-QQ14,IF(AND(QA28&gt;QQ14,QC28&gt;QR14),QR14-QA28,0)))),0)),0)</f>
        <v>　</v>
      </c>
      <c r="QR28" s="663"/>
      <c r="QS28" s="664"/>
      <c r="QT28" s="662" t="str">
        <f>IFERROR(IF(OR(PZ28="日",PZ28="祝",PZ28=0,QA28=""),"　",MAX(IF(AND(QA28&gt;QW14,QC28&gt;QU14),0,IF(AND(QA28&lt;=QW14,QA28&gt;QT14,QC28&gt;QU14),QW14-QA28,IF(AND(QA28&lt;=QW14,QA28&lt;=QT14,QC28&gt;QU14),QW14-QT14,IF(AND(QA28&gt;QT14,QC28&lt;=QU14),QC28-QA28,IF(AND(QA28&lt;=QT14,QC28&lt;=QU14),QC28-QT14,0))))),0)),0)</f>
        <v>　</v>
      </c>
      <c r="QU28" s="663"/>
      <c r="QV28" s="664"/>
      <c r="QW28" s="662" t="str">
        <f>IFERROR(IF(OR(PZ28="日",PZ28="祝",PZ28=0,QA28=""),"　",MAX(IF(AND(QA28&lt;=QW14,QC28&gt;QX14),QX14-QW14,IF(QC28&lt;=QX14,0,IF(AND(QA28&gt;QW14,QC28&gt;QX14),QX14-QA28,0))),0)),0)</f>
        <v>　</v>
      </c>
      <c r="QX28" s="663"/>
      <c r="QY28" s="664"/>
      <c r="QZ28" s="662" t="str">
        <f t="shared" si="8"/>
        <v>　</v>
      </c>
      <c r="RA28" s="663"/>
      <c r="RB28" s="664"/>
      <c r="RC28" s="665" t="str">
        <f>IF(RF28="×",TIME(0,0,0),IF(RP4="非常勤",QE28,QQ28))</f>
        <v>　</v>
      </c>
      <c r="RD28" s="666"/>
      <c r="RE28" s="667"/>
      <c r="RF28" s="265"/>
      <c r="RG28" s="665" t="str">
        <f>IF(RJ28="×",TIME(0,0,0),IF(RP4="非常勤",QH28,QT28))</f>
        <v>　</v>
      </c>
      <c r="RH28" s="666"/>
      <c r="RI28" s="667"/>
      <c r="RJ28" s="265"/>
      <c r="RK28" s="665" t="str">
        <f>IF(RN28="×",TIME(0,0,0),IF(RP4="非常勤",QK28,QW28))</f>
        <v>　</v>
      </c>
      <c r="RL28" s="666"/>
      <c r="RM28" s="667"/>
      <c r="RN28" s="265"/>
      <c r="RO28" s="665" t="str">
        <f>IF(RR28="×",TIME(0,0,0),IF(RP4="非常勤",QN28,QZ28))</f>
        <v>　</v>
      </c>
      <c r="RP28" s="666"/>
      <c r="RQ28" s="667"/>
      <c r="RR28" s="265"/>
      <c r="RS28" s="668"/>
      <c r="RT28" s="669"/>
      <c r="RU28" s="668"/>
      <c r="RV28" s="670"/>
      <c r="RW28" s="669"/>
      <c r="RX28" s="671"/>
      <c r="RY28" s="672"/>
      <c r="RZ28" s="672"/>
      <c r="SA28" s="673"/>
      <c r="SB28" s="263">
        <f>$A$28</f>
        <v>14</v>
      </c>
      <c r="SC28" s="264" t="str">
        <f>$B$28</f>
        <v>水</v>
      </c>
      <c r="SD28" s="660"/>
      <c r="SE28" s="661"/>
      <c r="SF28" s="660"/>
      <c r="SG28" s="661"/>
      <c r="SH28" s="662" t="str">
        <f>IFERROR(IF(OR(SC28="日",SC28="祝",SC28=0,SD28=""),"　",MAX(IF(AND(SD28&lt;=SH14,SF28&gt;SI14),SI14-SH14,IF(AND(SD28&gt;SH14,SF28&lt;=SI14),SF28-SD28,IF(AND(SD28&lt;=SH14,SF28&lt;=SI14),SF28-SH14,IF(AND(SD28&gt;SH14,SF28&gt;SI14),SI14-SD28,0)))),0)),0)</f>
        <v>　</v>
      </c>
      <c r="SI28" s="663"/>
      <c r="SJ28" s="664"/>
      <c r="SK28" s="662" t="str">
        <f>IFERROR(IF(OR(SC28="日",SC28="祝",SC28=0,SD28=""),"　",MAX(IF(AND(SD28&gt;SN14,SF28&gt;SL14),0,IF(AND(SD28&lt;=SN14,SD28&gt;SK14,SF28&gt;SL14),SN14-SD28,IF(AND(SD28&lt;=SN14,SD28&lt;=SK14,SF28&gt;SL14),SN14-SK14,IF(AND(SD28&gt;SK14,SF28&lt;=SL14),SF28-SD28,IF(AND(SD28&lt;=SK14,SF28&lt;=SL14),SF28-SK14,0))))),0)),0)</f>
        <v>　</v>
      </c>
      <c r="SL28" s="663"/>
      <c r="SM28" s="664"/>
      <c r="SN28" s="662" t="str">
        <f>IFERROR(IF(OR(SC28="日",SC28="祝",SC28=0,SD28=""),"　",MAX(IF(AND(SD28&lt;=SN14,SF28&gt;SO14),SO14-SN14,IF(SF28&lt;=SO14,0,IF(AND(SD28&gt;SN14,SF28&gt;SO14),SO14-SD28,0))),0)),0)</f>
        <v>　</v>
      </c>
      <c r="SO28" s="663"/>
      <c r="SP28" s="664"/>
      <c r="SQ28" s="662" t="str">
        <f>IFERROR(IF(OR(SC28="日",SC28="祝",SC28=0,SD28=""),"　",MAX(IF(SD28&gt;SQ14,SF28-SD28,IF(SD28&lt;=SQ14,SF28-SQ14,0)),0)),0)</f>
        <v>　</v>
      </c>
      <c r="SR28" s="663"/>
      <c r="SS28" s="664"/>
      <c r="ST28" s="662" t="str">
        <f>IFERROR(IF(OR(SC28="日",SC28="祝",SC28=0,SD28=""),"　",MAX(IF(AND(SD28&lt;=ST14,SF28&gt;SU14),SU14-ST14,IF(AND(SD28&gt;ST14,SF28&lt;=SU14),SF28-SD28,IF(AND(SD28&lt;=ST14,SF28&lt;=SU14),SF28-ST14,IF(AND(SD28&gt;ST14,SF28&gt;SU14),SU14-SD28,0)))),0)),0)</f>
        <v>　</v>
      </c>
      <c r="SU28" s="663"/>
      <c r="SV28" s="664"/>
      <c r="SW28" s="662" t="str">
        <f>IFERROR(IF(OR(SC28="日",SC28="祝",SC28=0,SD28=""),"　",MAX(IF(AND(SD28&gt;SZ14,SF28&gt;SX14),0,IF(AND(SD28&lt;=SZ14,SD28&gt;SW14,SF28&gt;SX14),SZ14-SD28,IF(AND(SD28&lt;=SZ14,SD28&lt;=SW14,SF28&gt;SX14),SZ14-SW14,IF(AND(SD28&gt;SW14,SF28&lt;=SX14),SF28-SD28,IF(AND(SD28&lt;=SW14,SF28&lt;=SX14),SF28-SW14,0))))),0)),0)</f>
        <v>　</v>
      </c>
      <c r="SX28" s="663"/>
      <c r="SY28" s="664"/>
      <c r="SZ28" s="662" t="str">
        <f>IFERROR(IF(OR(SC28="日",SC28="祝",SC28=0,SD28=""),"　",MAX(IF(AND(SD28&lt;=SZ14,SF28&gt;TA14),TA14-SZ14,IF(SF28&lt;=TA14,0,IF(AND(SD28&gt;SZ14,SF28&gt;TA14),TA14-SD28,0))),0)),0)</f>
        <v>　</v>
      </c>
      <c r="TA28" s="663"/>
      <c r="TB28" s="664"/>
      <c r="TC28" s="662" t="str">
        <f t="shared" si="9"/>
        <v>　</v>
      </c>
      <c r="TD28" s="663"/>
      <c r="TE28" s="664"/>
      <c r="TF28" s="665" t="str">
        <f>IF(TI28="×",TIME(0,0,0),IF(TS4="非常勤",SH28,ST28))</f>
        <v>　</v>
      </c>
      <c r="TG28" s="666"/>
      <c r="TH28" s="667"/>
      <c r="TI28" s="265"/>
      <c r="TJ28" s="665" t="str">
        <f>IF(TM28="×",TIME(0,0,0),IF(TS4="非常勤",SK28,SW28))</f>
        <v>　</v>
      </c>
      <c r="TK28" s="666"/>
      <c r="TL28" s="667"/>
      <c r="TM28" s="265"/>
      <c r="TN28" s="665" t="str">
        <f>IF(TQ28="×",TIME(0,0,0),IF(TS4="非常勤",SN28,SZ28))</f>
        <v>　</v>
      </c>
      <c r="TO28" s="666"/>
      <c r="TP28" s="667"/>
      <c r="TQ28" s="265"/>
      <c r="TR28" s="665" t="str">
        <f>IF(TU28="×",TIME(0,0,0),IF(TS4="非常勤",SQ28,TC28))</f>
        <v>　</v>
      </c>
      <c r="TS28" s="666"/>
      <c r="TT28" s="667"/>
      <c r="TU28" s="265"/>
      <c r="TV28" s="668"/>
      <c r="TW28" s="669"/>
      <c r="TX28" s="668"/>
      <c r="TY28" s="670"/>
      <c r="TZ28" s="669"/>
      <c r="UA28" s="671"/>
      <c r="UB28" s="672"/>
      <c r="UC28" s="672"/>
      <c r="UD28" s="673"/>
      <c r="UE28" s="263">
        <f>$A$28</f>
        <v>14</v>
      </c>
      <c r="UF28" s="264" t="str">
        <f>$B$28</f>
        <v>水</v>
      </c>
      <c r="UG28" s="660"/>
      <c r="UH28" s="661"/>
      <c r="UI28" s="660"/>
      <c r="UJ28" s="661"/>
      <c r="UK28" s="662" t="str">
        <f>IFERROR(IF(OR(UF28="日",UF28="祝",UF28=0,UG28=""),"　",MAX(IF(AND(UG28&lt;=UK14,UI28&gt;UL14),UL14-UK14,IF(AND(UG28&gt;UK14,UI28&lt;=UL14),UI28-UG28,IF(AND(UG28&lt;=UK14,UI28&lt;=UL14),UI28-UK14,IF(AND(UG28&gt;UK14,UI28&gt;UL14),UL14-UG28,0)))),0)),0)</f>
        <v>　</v>
      </c>
      <c r="UL28" s="663"/>
      <c r="UM28" s="664"/>
      <c r="UN28" s="662" t="str">
        <f>IFERROR(IF(OR(UF28="日",UF28="祝",UF28=0,UG28=""),"　",MAX(IF(AND(UG28&gt;UQ14,UI28&gt;UO14),0,IF(AND(UG28&lt;=UQ14,UG28&gt;UN14,UI28&gt;UO14),UQ14-UG28,IF(AND(UG28&lt;=UQ14,UG28&lt;=UN14,UI28&gt;UO14),UQ14-UN14,IF(AND(UG28&gt;UN14,UI28&lt;=UO14),UI28-UG28,IF(AND(UG28&lt;=UN14,UI28&lt;=UO14),UI28-UN14,0))))),0)),0)</f>
        <v>　</v>
      </c>
      <c r="UO28" s="663"/>
      <c r="UP28" s="664"/>
      <c r="UQ28" s="662" t="str">
        <f>IFERROR(IF(OR(UF28="日",UF28="祝",UF28=0,UG28=""),"　",MAX(IF(AND(UG28&lt;=UQ14,UI28&gt;UR14),UR14-UQ14,IF(UI28&lt;=UR14,0,IF(AND(UG28&gt;UQ14,UI28&gt;UR14),UR14-UG28,0))),0)),0)</f>
        <v>　</v>
      </c>
      <c r="UR28" s="663"/>
      <c r="US28" s="664"/>
      <c r="UT28" s="662" t="str">
        <f>IFERROR(IF(OR(UF28="日",UF28="祝",UF28=0,UG28=""),"　",MAX(IF(UG28&gt;UT14,UI28-UG28,IF(UG28&lt;=UT14,UI28-UT14,0)),0)),0)</f>
        <v>　</v>
      </c>
      <c r="UU28" s="663"/>
      <c r="UV28" s="664"/>
      <c r="UW28" s="662" t="str">
        <f>IFERROR(IF(OR(UF28="日",UF28="祝",UF28=0,UG28=""),"　",MAX(IF(AND(UG28&lt;=UW14,UI28&gt;UX14),UX14-UW14,IF(AND(UG28&gt;UW14,UI28&lt;=UX14),UI28-UG28,IF(AND(UG28&lt;=UW14,UI28&lt;=UX14),UI28-UW14,IF(AND(UG28&gt;UW14,UI28&gt;UX14),UX14-UG28,0)))),0)),0)</f>
        <v>　</v>
      </c>
      <c r="UX28" s="663"/>
      <c r="UY28" s="664"/>
      <c r="UZ28" s="662" t="str">
        <f>IFERROR(IF(OR(UF28="日",UF28="祝",UF28=0,UG28=""),"　",MAX(IF(AND(UG28&gt;VC14,UI28&gt;VA14),0,IF(AND(UG28&lt;=VC14,UG28&gt;UZ14,UI28&gt;VA14),VC14-UG28,IF(AND(UG28&lt;=VC14,UG28&lt;=UZ14,UI28&gt;VA14),VC14-UZ14,IF(AND(UG28&gt;UZ14,UI28&lt;=VA14),UI28-UG28,IF(AND(UG28&lt;=UZ14,UI28&lt;=VA14),UI28-UZ14,0))))),0)),0)</f>
        <v>　</v>
      </c>
      <c r="VA28" s="663"/>
      <c r="VB28" s="664"/>
      <c r="VC28" s="662" t="str">
        <f>IFERROR(IF(OR(UF28="日",UF28="祝",UF28=0,UG28=""),"　",MAX(IF(AND(UG28&lt;=VC14,UI28&gt;VD14),VD14-VC14,IF(UI28&lt;=VD14,0,IF(AND(UG28&gt;VC14,UI28&gt;VD14),VD14-UG28,0))),0)),0)</f>
        <v>　</v>
      </c>
      <c r="VD28" s="663"/>
      <c r="VE28" s="664"/>
      <c r="VF28" s="662" t="str">
        <f t="shared" si="10"/>
        <v>　</v>
      </c>
      <c r="VG28" s="663"/>
      <c r="VH28" s="664"/>
      <c r="VI28" s="665" t="str">
        <f>IF(VL28="×",TIME(0,0,0),IF(VV4="非常勤",UK28,UW28))</f>
        <v>　</v>
      </c>
      <c r="VJ28" s="666"/>
      <c r="VK28" s="667"/>
      <c r="VL28" s="265"/>
      <c r="VM28" s="665" t="str">
        <f>IF(VP28="×",TIME(0,0,0),IF(VV4="非常勤",UN28,UZ28))</f>
        <v>　</v>
      </c>
      <c r="VN28" s="666"/>
      <c r="VO28" s="667"/>
      <c r="VP28" s="265"/>
      <c r="VQ28" s="665" t="str">
        <f>IF(VT28="×",TIME(0,0,0),IF(VV4="非常勤",UQ28,VC28))</f>
        <v>　</v>
      </c>
      <c r="VR28" s="666"/>
      <c r="VS28" s="667"/>
      <c r="VT28" s="265"/>
      <c r="VU28" s="665" t="str">
        <f>IF(VX28="×",TIME(0,0,0),IF(VV4="非常勤",UT28,VF28))</f>
        <v>　</v>
      </c>
      <c r="VV28" s="666"/>
      <c r="VW28" s="667"/>
      <c r="VX28" s="265"/>
      <c r="VY28" s="668"/>
      <c r="VZ28" s="669"/>
      <c r="WA28" s="668"/>
      <c r="WB28" s="670"/>
      <c r="WC28" s="669"/>
      <c r="WD28" s="671"/>
      <c r="WE28" s="672"/>
      <c r="WF28" s="672"/>
      <c r="WG28" s="673"/>
      <c r="WH28" s="263">
        <f>$A$28</f>
        <v>14</v>
      </c>
      <c r="WI28" s="264" t="str">
        <f>$B$28</f>
        <v>水</v>
      </c>
      <c r="WJ28" s="660"/>
      <c r="WK28" s="661"/>
      <c r="WL28" s="660"/>
      <c r="WM28" s="661"/>
      <c r="WN28" s="662" t="str">
        <f>IFERROR(IF(OR(WI28="日",WI28="祝",WI28=0,WJ28=""),"　",MAX(IF(AND(WJ28&lt;=WN14,WL28&gt;WO14),WO14-WN14,IF(AND(WJ28&gt;WN14,WL28&lt;=WO14),WL28-WJ28,IF(AND(WJ28&lt;=WN14,WL28&lt;=WO14),WL28-WN14,IF(AND(WJ28&gt;WN14,WL28&gt;WO14),WO14-WJ28,0)))),0)),0)</f>
        <v>　</v>
      </c>
      <c r="WO28" s="663"/>
      <c r="WP28" s="664"/>
      <c r="WQ28" s="662" t="str">
        <f>IFERROR(IF(OR(WI28="日",WI28="祝",WI28=0,WJ28=""),"　",MAX(IF(AND(WJ28&gt;WT14,WL28&gt;WR14),0,IF(AND(WJ28&lt;=WT14,WJ28&gt;WQ14,WL28&gt;WR14),WT14-WJ28,IF(AND(WJ28&lt;=WT14,WJ28&lt;=WQ14,WL28&gt;WR14),WT14-WQ14,IF(AND(WJ28&gt;WQ14,WL28&lt;=WR14),WL28-WJ28,IF(AND(WJ28&lt;=WQ14,WL28&lt;=WR14),WL28-WQ14,0))))),0)),0)</f>
        <v>　</v>
      </c>
      <c r="WR28" s="663"/>
      <c r="WS28" s="664"/>
      <c r="WT28" s="662" t="str">
        <f>IFERROR(IF(OR(WI28="日",WI28="祝",WI28=0,WJ28=""),"　",MAX(IF(AND(WJ28&lt;=WT14,WL28&gt;WU14),WU14-WT14,IF(WL28&lt;=WU14,0,IF(AND(WJ28&gt;WT14,WL28&gt;WU14),WU14-WJ28,0))),0)),0)</f>
        <v>　</v>
      </c>
      <c r="WU28" s="663"/>
      <c r="WV28" s="664"/>
      <c r="WW28" s="662" t="str">
        <f>IFERROR(IF(OR(WI28="日",WI28="祝",WI28=0,WJ28=""),"　",MAX(IF(WJ28&gt;WW14,WL28-WJ28,IF(WJ28&lt;=WW14,WL28-WW14,0)),0)),0)</f>
        <v>　</v>
      </c>
      <c r="WX28" s="663"/>
      <c r="WY28" s="664"/>
      <c r="WZ28" s="662" t="str">
        <f>IFERROR(IF(OR(WI28="日",WI28="祝",WI28=0,WJ28=""),"　",MAX(IF(AND(WJ28&lt;=WZ14,WL28&gt;XA14),XA14-WZ14,IF(AND(WJ28&gt;WZ14,WL28&lt;=XA14),WL28-WJ28,IF(AND(WJ28&lt;=WZ14,WL28&lt;=XA14),WL28-WZ14,IF(AND(WJ28&gt;WZ14,WL28&gt;XA14),XA14-WJ28,0)))),0)),0)</f>
        <v>　</v>
      </c>
      <c r="XA28" s="663"/>
      <c r="XB28" s="664"/>
      <c r="XC28" s="662" t="str">
        <f>IFERROR(IF(OR(WI28="日",WI28="祝",WI28=0,WJ28=""),"　",MAX(IF(AND(WJ28&gt;XF14,WL28&gt;XD14),0,IF(AND(WJ28&lt;=XF14,WJ28&gt;XC14,WL28&gt;XD14),XF14-WJ28,IF(AND(WJ28&lt;=XF14,WJ28&lt;=XC14,WL28&gt;XD14),XF14-XC14,IF(AND(WJ28&gt;XC14,WL28&lt;=XD14),WL28-WJ28,IF(AND(WJ28&lt;=XC14,WL28&lt;=XD14),WL28-XC14,0))))),0)),0)</f>
        <v>　</v>
      </c>
      <c r="XD28" s="663"/>
      <c r="XE28" s="664"/>
      <c r="XF28" s="662" t="str">
        <f>IFERROR(IF(OR(WI28="日",WI28="祝",WI28=0,WJ28=""),"　",MAX(IF(AND(WJ28&lt;=XF14,WL28&gt;XG14),XG14-XF14,IF(WL28&lt;=XG14,0,IF(AND(WJ28&gt;XF14,WL28&gt;XG14),XG14-WJ28,0))),0)),0)</f>
        <v>　</v>
      </c>
      <c r="XG28" s="663"/>
      <c r="XH28" s="664"/>
      <c r="XI28" s="662" t="str">
        <f t="shared" si="11"/>
        <v>　</v>
      </c>
      <c r="XJ28" s="663"/>
      <c r="XK28" s="664"/>
      <c r="XL28" s="665" t="str">
        <f>IF(XO28="×",TIME(0,0,0),IF(XY4="非常勤",WN28,WZ28))</f>
        <v>　</v>
      </c>
      <c r="XM28" s="666"/>
      <c r="XN28" s="667"/>
      <c r="XO28" s="265"/>
      <c r="XP28" s="665" t="str">
        <f>IF(XS28="×",TIME(0,0,0),IF(XY4="非常勤",WQ28,XC28))</f>
        <v>　</v>
      </c>
      <c r="XQ28" s="666"/>
      <c r="XR28" s="667"/>
      <c r="XS28" s="265"/>
      <c r="XT28" s="665" t="str">
        <f>IF(XW28="×",TIME(0,0,0),IF(XY4="非常勤",WT28,XF28))</f>
        <v>　</v>
      </c>
      <c r="XU28" s="666"/>
      <c r="XV28" s="667"/>
      <c r="XW28" s="265"/>
      <c r="XX28" s="665" t="str">
        <f>IF(YA28="×",TIME(0,0,0),IF(XY4="非常勤",WW28,XI28))</f>
        <v>　</v>
      </c>
      <c r="XY28" s="666"/>
      <c r="XZ28" s="667"/>
      <c r="YA28" s="265"/>
      <c r="YB28" s="668"/>
      <c r="YC28" s="669"/>
      <c r="YD28" s="668"/>
      <c r="YE28" s="670"/>
      <c r="YF28" s="669"/>
      <c r="YG28" s="671"/>
      <c r="YH28" s="672"/>
      <c r="YI28" s="672"/>
      <c r="YJ28" s="673"/>
      <c r="YK28" s="263">
        <f>$A$28</f>
        <v>14</v>
      </c>
      <c r="YL28" s="264" t="str">
        <f>$B$28</f>
        <v>水</v>
      </c>
      <c r="YM28" s="660"/>
      <c r="YN28" s="661"/>
      <c r="YO28" s="660"/>
      <c r="YP28" s="661"/>
      <c r="YQ28" s="662" t="str">
        <f>IFERROR(IF(OR(YL28="日",YL28="祝",YL28=0,YM28=""),"　",MAX(IF(AND(YM28&lt;=YQ14,YO28&gt;YR14),YR14-YQ14,IF(AND(YM28&gt;YQ14,YO28&lt;=YR14),YO28-YM28,IF(AND(YM28&lt;=YQ14,YO28&lt;=YR14),YO28-YQ14,IF(AND(YM28&gt;YQ14,YO28&gt;YR14),YR14-YM28,0)))),0)),0)</f>
        <v>　</v>
      </c>
      <c r="YR28" s="663"/>
      <c r="YS28" s="664"/>
      <c r="YT28" s="662" t="str">
        <f>IFERROR(IF(OR(YL28="日",YL28="祝",YL28=0,YM28=""),"　",MAX(IF(AND(YM28&gt;YW14,YO28&gt;YU14),0,IF(AND(YM28&lt;=YW14,YM28&gt;YT14,YO28&gt;YU14),YW14-YM28,IF(AND(YM28&lt;=YW14,YM28&lt;=YT14,YO28&gt;YU14),YW14-YT14,IF(AND(YM28&gt;YT14,YO28&lt;=YU14),YO28-YM28,IF(AND(YM28&lt;=YT14,YO28&lt;=YU14),YO28-YT14,0))))),0)),0)</f>
        <v>　</v>
      </c>
      <c r="YU28" s="663"/>
      <c r="YV28" s="664"/>
      <c r="YW28" s="662" t="str">
        <f>IFERROR(IF(OR(YL28="日",YL28="祝",YL28=0,YM28=""),"　",MAX(IF(AND(YM28&lt;=YW14,YO28&gt;YX14),YX14-YW14,IF(YO28&lt;=YX14,0,IF(AND(YM28&gt;YW14,YO28&gt;YX14),YX14-YM28,0))),0)),0)</f>
        <v>　</v>
      </c>
      <c r="YX28" s="663"/>
      <c r="YY28" s="664"/>
      <c r="YZ28" s="662" t="str">
        <f>IFERROR(IF(OR(YL28="日",YL28="祝",YL28=0,YM28=""),"　",MAX(IF(YM28&gt;YZ14,YO28-YM28,IF(YM28&lt;=YZ14,YO28-YZ14,0)),0)),0)</f>
        <v>　</v>
      </c>
      <c r="ZA28" s="663"/>
      <c r="ZB28" s="664"/>
      <c r="ZC28" s="662" t="str">
        <f>IFERROR(IF(OR(YL28="日",YL28="祝",YL28=0,YM28=""),"　",MAX(IF(AND(YM28&lt;=ZC14,YO28&gt;ZD14),ZD14-ZC14,IF(AND(YM28&gt;ZC14,YO28&lt;=ZD14),YO28-YM28,IF(AND(YM28&lt;=ZC14,YO28&lt;=ZD14),YO28-ZC14,IF(AND(YM28&gt;ZC14,YO28&gt;ZD14),ZD14-YM28,0)))),0)),0)</f>
        <v>　</v>
      </c>
      <c r="ZD28" s="663"/>
      <c r="ZE28" s="664"/>
      <c r="ZF28" s="662" t="str">
        <f>IFERROR(IF(OR(YL28="日",YL28="祝",YL28=0,YM28=""),"　",MAX(IF(AND(YM28&gt;ZI14,YO28&gt;ZG14),0,IF(AND(YM28&lt;=ZI14,YM28&gt;ZF14,YO28&gt;ZG14),ZI14-YM28,IF(AND(YM28&lt;=ZI14,YM28&lt;=ZF14,YO28&gt;ZG14),ZI14-ZF14,IF(AND(YM28&gt;ZF14,YO28&lt;=ZG14),YO28-YM28,IF(AND(YM28&lt;=ZF14,YO28&lt;=ZG14),YO28-ZF14,0))))),0)),0)</f>
        <v>　</v>
      </c>
      <c r="ZG28" s="663"/>
      <c r="ZH28" s="664"/>
      <c r="ZI28" s="662" t="str">
        <f>IFERROR(IF(OR(YL28="日",YL28="祝",YL28=0,YM28=""),"　",MAX(IF(AND(YM28&lt;=ZI14,YO28&gt;ZJ14),ZJ14-ZI14,IF(YO28&lt;=ZJ14,0,IF(AND(YM28&gt;ZI14,YO28&gt;ZJ14),ZJ14-YM28,0))),0)),0)</f>
        <v>　</v>
      </c>
      <c r="ZJ28" s="663"/>
      <c r="ZK28" s="664"/>
      <c r="ZL28" s="662" t="str">
        <f t="shared" si="12"/>
        <v>　</v>
      </c>
      <c r="ZM28" s="663"/>
      <c r="ZN28" s="664"/>
      <c r="ZO28" s="665" t="str">
        <f>IF(ZR28="×",TIME(0,0,0),IF(AAB4="非常勤",YQ28,ZC28))</f>
        <v>　</v>
      </c>
      <c r="ZP28" s="666"/>
      <c r="ZQ28" s="667"/>
      <c r="ZR28" s="265"/>
      <c r="ZS28" s="665" t="str">
        <f>IF(ZV28="×",TIME(0,0,0),IF(AAB4="非常勤",YT28,ZF28))</f>
        <v>　</v>
      </c>
      <c r="ZT28" s="666"/>
      <c r="ZU28" s="667"/>
      <c r="ZV28" s="265"/>
      <c r="ZW28" s="665" t="str">
        <f>IF(ZZ28="×",TIME(0,0,0),IF(AAB4="非常勤",YW28,ZI28))</f>
        <v>　</v>
      </c>
      <c r="ZX28" s="666"/>
      <c r="ZY28" s="667"/>
      <c r="ZZ28" s="265"/>
      <c r="AAA28" s="665" t="str">
        <f>IF(AAD28="×",TIME(0,0,0),IF(AAB4="非常勤",YZ28,ZL28))</f>
        <v>　</v>
      </c>
      <c r="AAB28" s="666"/>
      <c r="AAC28" s="667"/>
      <c r="AAD28" s="265"/>
      <c r="AAE28" s="668"/>
      <c r="AAF28" s="669"/>
      <c r="AAG28" s="668"/>
      <c r="AAH28" s="670"/>
      <c r="AAI28" s="669"/>
      <c r="AAJ28" s="671"/>
      <c r="AAK28" s="672"/>
      <c r="AAL28" s="672"/>
      <c r="AAM28" s="673"/>
      <c r="AAN28" s="263">
        <f>$A$28</f>
        <v>14</v>
      </c>
      <c r="AAO28" s="264" t="str">
        <f>$B$28</f>
        <v>水</v>
      </c>
      <c r="AAP28" s="660"/>
      <c r="AAQ28" s="661"/>
      <c r="AAR28" s="660"/>
      <c r="AAS28" s="661"/>
      <c r="AAT28" s="662" t="str">
        <f>IFERROR(IF(OR(AAO28="日",AAO28="祝",AAO28=0,AAP28=""),"　",MAX(IF(AND(AAP28&lt;=AAT14,AAR28&gt;AAU14),AAU14-AAT14,IF(AND(AAP28&gt;AAT14,AAR28&lt;=AAU14),AAR28-AAP28,IF(AND(AAP28&lt;=AAT14,AAR28&lt;=AAU14),AAR28-AAT14,IF(AND(AAP28&gt;AAT14,AAR28&gt;AAU14),AAU14-AAP28,0)))),0)),0)</f>
        <v>　</v>
      </c>
      <c r="AAU28" s="663"/>
      <c r="AAV28" s="664"/>
      <c r="AAW28" s="662" t="str">
        <f>IFERROR(IF(OR(AAO28="日",AAO28="祝",AAO28=0,AAP28=""),"　",MAX(IF(AND(AAP28&gt;AAZ14,AAR28&gt;AAX14),0,IF(AND(AAP28&lt;=AAZ14,AAP28&gt;AAW14,AAR28&gt;AAX14),AAZ14-AAP28,IF(AND(AAP28&lt;=AAZ14,AAP28&lt;=AAW14,AAR28&gt;AAX14),AAZ14-AAW14,IF(AND(AAP28&gt;AAW14,AAR28&lt;=AAX14),AAR28-AAP28,IF(AND(AAP28&lt;=AAW14,AAR28&lt;=AAX14),AAR28-AAW14,0))))),0)),0)</f>
        <v>　</v>
      </c>
      <c r="AAX28" s="663"/>
      <c r="AAY28" s="664"/>
      <c r="AAZ28" s="662" t="str">
        <f>IFERROR(IF(OR(AAO28="日",AAO28="祝",AAO28=0,AAP28=""),"　",MAX(IF(AND(AAP28&lt;=AAZ14,AAR28&gt;ABA14),ABA14-AAZ14,IF(AAR28&lt;=ABA14,0,IF(AND(AAP28&gt;AAZ14,AAR28&gt;ABA14),ABA14-AAP28,0))),0)),0)</f>
        <v>　</v>
      </c>
      <c r="ABA28" s="663"/>
      <c r="ABB28" s="664"/>
      <c r="ABC28" s="662" t="str">
        <f>IFERROR(IF(OR(AAO28="日",AAO28="祝",AAO28=0,AAP28=""),"　",MAX(IF(AAP28&gt;ABC14,AAR28-AAP28,IF(AAP28&lt;=ABC14,AAR28-ABC14,0)),0)),0)</f>
        <v>　</v>
      </c>
      <c r="ABD28" s="663"/>
      <c r="ABE28" s="664"/>
      <c r="ABF28" s="662" t="str">
        <f>IFERROR(IF(OR(AAO28="日",AAO28="祝",AAO28=0,AAP28=""),"　",MAX(IF(AND(AAP28&lt;=ABF14,AAR28&gt;ABG14),ABG14-ABF14,IF(AND(AAP28&gt;ABF14,AAR28&lt;=ABG14),AAR28-AAP28,IF(AND(AAP28&lt;=ABF14,AAR28&lt;=ABG14),AAR28-ABF14,IF(AND(AAP28&gt;ABF14,AAR28&gt;ABG14),ABG14-AAP28,0)))),0)),0)</f>
        <v>　</v>
      </c>
      <c r="ABG28" s="663"/>
      <c r="ABH28" s="664"/>
      <c r="ABI28" s="662" t="str">
        <f>IFERROR(IF(OR(AAO28="日",AAO28="祝",AAO28=0,AAP28=""),"　",MAX(IF(AND(AAP28&gt;ABL14,AAR28&gt;ABJ14),0,IF(AND(AAP28&lt;=ABL14,AAP28&gt;ABI14,AAR28&gt;ABJ14),ABL14-AAP28,IF(AND(AAP28&lt;=ABL14,AAP28&lt;=ABI14,AAR28&gt;ABJ14),ABL14-ABI14,IF(AND(AAP28&gt;ABI14,AAR28&lt;=ABJ14),AAR28-AAP28,IF(AND(AAP28&lt;=ABI14,AAR28&lt;=ABJ14),AAR28-ABI14,0))))),0)),0)</f>
        <v>　</v>
      </c>
      <c r="ABJ28" s="663"/>
      <c r="ABK28" s="664"/>
      <c r="ABL28" s="662" t="str">
        <f>IFERROR(IF(OR(AAO28="日",AAO28="祝",AAO28=0,AAP28=""),"　",MAX(IF(AND(AAP28&lt;=ABL14,AAR28&gt;ABM14),ABM14-ABL14,IF(AAR28&lt;=ABM14,0,IF(AND(AAP28&gt;ABL14,AAR28&gt;ABM14),ABM14-AAP28,0))),0)),0)</f>
        <v>　</v>
      </c>
      <c r="ABM28" s="663"/>
      <c r="ABN28" s="664"/>
      <c r="ABO28" s="662" t="str">
        <f t="shared" si="13"/>
        <v>　</v>
      </c>
      <c r="ABP28" s="663"/>
      <c r="ABQ28" s="664"/>
      <c r="ABR28" s="665" t="str">
        <f>IF(ABU28="×",TIME(0,0,0),IF(ACE4="非常勤",AAT28,ABF28))</f>
        <v>　</v>
      </c>
      <c r="ABS28" s="666"/>
      <c r="ABT28" s="667"/>
      <c r="ABU28" s="265"/>
      <c r="ABV28" s="665" t="str">
        <f>IF(ABY28="×",TIME(0,0,0),IF(ACE4="非常勤",AAW28,ABI28))</f>
        <v>　</v>
      </c>
      <c r="ABW28" s="666"/>
      <c r="ABX28" s="667"/>
      <c r="ABY28" s="265"/>
      <c r="ABZ28" s="665" t="str">
        <f>IF(ACC28="×",TIME(0,0,0),IF(ACE4="非常勤",AAZ28,ABL28))</f>
        <v>　</v>
      </c>
      <c r="ACA28" s="666"/>
      <c r="ACB28" s="667"/>
      <c r="ACC28" s="265"/>
      <c r="ACD28" s="665" t="str">
        <f>IF(ACG28="×",TIME(0,0,0),IF(ACE4="非常勤",ABC28,ABO28))</f>
        <v>　</v>
      </c>
      <c r="ACE28" s="666"/>
      <c r="ACF28" s="667"/>
      <c r="ACG28" s="265"/>
      <c r="ACH28" s="668"/>
      <c r="ACI28" s="669"/>
      <c r="ACJ28" s="668"/>
      <c r="ACK28" s="670"/>
      <c r="ACL28" s="669"/>
      <c r="ACM28" s="671"/>
      <c r="ACN28" s="672"/>
      <c r="ACO28" s="672"/>
      <c r="ACP28" s="673"/>
      <c r="ACQ28" s="263">
        <f>$A$28</f>
        <v>14</v>
      </c>
      <c r="ACR28" s="264" t="str">
        <f>$B$28</f>
        <v>水</v>
      </c>
      <c r="ACS28" s="660"/>
      <c r="ACT28" s="661"/>
      <c r="ACU28" s="660"/>
      <c r="ACV28" s="661"/>
      <c r="ACW28" s="662" t="str">
        <f>IFERROR(IF(OR(ACR28="日",ACR28="祝",ACR28=0,ACS28=""),"　",MAX(IF(AND(ACS28&lt;=ACW14,ACU28&gt;ACX14),ACX14-ACW14,IF(AND(ACS28&gt;ACW14,ACU28&lt;=ACX14),ACU28-ACS28,IF(AND(ACS28&lt;=ACW14,ACU28&lt;=ACX14),ACU28-ACW14,IF(AND(ACS28&gt;ACW14,ACU28&gt;ACX14),ACX14-ACS28,0)))),0)),0)</f>
        <v>　</v>
      </c>
      <c r="ACX28" s="663"/>
      <c r="ACY28" s="664"/>
      <c r="ACZ28" s="662" t="str">
        <f>IFERROR(IF(OR(ACR28="日",ACR28="祝",ACR28=0,ACS28=""),"　",MAX(IF(AND(ACS28&gt;ADC14,ACU28&gt;ADA14),0,IF(AND(ACS28&lt;=ADC14,ACS28&gt;ACZ14,ACU28&gt;ADA14),ADC14-ACS28,IF(AND(ACS28&lt;=ADC14,ACS28&lt;=ACZ14,ACU28&gt;ADA14),ADC14-ACZ14,IF(AND(ACS28&gt;ACZ14,ACU28&lt;=ADA14),ACU28-ACS28,IF(AND(ACS28&lt;=ACZ14,ACU28&lt;=ADA14),ACU28-ACZ14,0))))),0)),0)</f>
        <v>　</v>
      </c>
      <c r="ADA28" s="663"/>
      <c r="ADB28" s="664"/>
      <c r="ADC28" s="662" t="str">
        <f>IFERROR(IF(OR(ACR28="日",ACR28="祝",ACR28=0,ACS28=""),"　",MAX(IF(AND(ACS28&lt;=ADC14,ACU28&gt;ADD14),ADD14-ADC14,IF(ACU28&lt;=ADD14,0,IF(AND(ACS28&gt;ADC14,ACU28&gt;ADD14),ADD14-ACS28,0))),0)),0)</f>
        <v>　</v>
      </c>
      <c r="ADD28" s="663"/>
      <c r="ADE28" s="664"/>
      <c r="ADF28" s="662" t="str">
        <f>IFERROR(IF(OR(ACR28="日",ACR28="祝",ACR28=0,ACS28=""),"　",MAX(IF(ACS28&gt;ADF14,ACU28-ACS28,IF(ACS28&lt;=ADF14,ACU28-ADF14,0)),0)),0)</f>
        <v>　</v>
      </c>
      <c r="ADG28" s="663"/>
      <c r="ADH28" s="664"/>
      <c r="ADI28" s="662" t="str">
        <f>IFERROR(IF(OR(ACR28="日",ACR28="祝",ACR28=0,ACS28=""),"　",MAX(IF(AND(ACS28&lt;=ADI14,ACU28&gt;ADJ14),ADJ14-ADI14,IF(AND(ACS28&gt;ADI14,ACU28&lt;=ADJ14),ACU28-ACS28,IF(AND(ACS28&lt;=ADI14,ACU28&lt;=ADJ14),ACU28-ADI14,IF(AND(ACS28&gt;ADI14,ACU28&gt;ADJ14),ADJ14-ACS28,0)))),0)),0)</f>
        <v>　</v>
      </c>
      <c r="ADJ28" s="663"/>
      <c r="ADK28" s="664"/>
      <c r="ADL28" s="662" t="str">
        <f>IFERROR(IF(OR(ACR28="日",ACR28="祝",ACR28=0,ACS28=""),"　",MAX(IF(AND(ACS28&gt;ADO14,ACU28&gt;ADM14),0,IF(AND(ACS28&lt;=ADO14,ACS28&gt;ADL14,ACU28&gt;ADM14),ADO14-ACS28,IF(AND(ACS28&lt;=ADO14,ACS28&lt;=ADL14,ACU28&gt;ADM14),ADO14-ADL14,IF(AND(ACS28&gt;ADL14,ACU28&lt;=ADM14),ACU28-ACS28,IF(AND(ACS28&lt;=ADL14,ACU28&lt;=ADM14),ACU28-ADL14,0))))),0)),0)</f>
        <v>　</v>
      </c>
      <c r="ADM28" s="663"/>
      <c r="ADN28" s="664"/>
      <c r="ADO28" s="662" t="str">
        <f>IFERROR(IF(OR(ACR28="日",ACR28="祝",ACR28=0,ACS28=""),"　",MAX(IF(AND(ACS28&lt;=ADO14,ACU28&gt;ADP14),ADP14-ADO14,IF(ACU28&lt;=ADP14,0,IF(AND(ACS28&gt;ADO14,ACU28&gt;ADP14),ADP14-ACS28,0))),0)),0)</f>
        <v>　</v>
      </c>
      <c r="ADP28" s="663"/>
      <c r="ADQ28" s="664"/>
      <c r="ADR28" s="662" t="str">
        <f t="shared" si="14"/>
        <v>　</v>
      </c>
      <c r="ADS28" s="663"/>
      <c r="ADT28" s="664"/>
      <c r="ADU28" s="665" t="str">
        <f>IF(ADX28="×",TIME(0,0,0),IF(AEH4="非常勤",ACW28,ADI28))</f>
        <v>　</v>
      </c>
      <c r="ADV28" s="666"/>
      <c r="ADW28" s="667"/>
      <c r="ADX28" s="265"/>
      <c r="ADY28" s="665" t="str">
        <f>IF(AEB28="×",TIME(0,0,0),IF(AEH4="非常勤",ACZ28,ADL28))</f>
        <v>　</v>
      </c>
      <c r="ADZ28" s="666"/>
      <c r="AEA28" s="667"/>
      <c r="AEB28" s="265"/>
      <c r="AEC28" s="665" t="str">
        <f>IF(AEF28="×",TIME(0,0,0),IF(AEH4="非常勤",ADC28,ADO28))</f>
        <v>　</v>
      </c>
      <c r="AED28" s="666"/>
      <c r="AEE28" s="667"/>
      <c r="AEF28" s="265"/>
      <c r="AEG28" s="665" t="str">
        <f>IF(AEJ28="×",TIME(0,0,0),IF(AEH4="非常勤",ADF28,ADR28))</f>
        <v>　</v>
      </c>
      <c r="AEH28" s="666"/>
      <c r="AEI28" s="667"/>
      <c r="AEJ28" s="265"/>
      <c r="AEK28" s="668"/>
      <c r="AEL28" s="669"/>
      <c r="AEM28" s="668"/>
      <c r="AEN28" s="670"/>
      <c r="AEO28" s="669"/>
      <c r="AEP28" s="671"/>
      <c r="AEQ28" s="672"/>
      <c r="AER28" s="672"/>
      <c r="AES28" s="673"/>
      <c r="AET28" s="263">
        <f>$A$28</f>
        <v>14</v>
      </c>
      <c r="AEU28" s="264" t="str">
        <f>$B$28</f>
        <v>水</v>
      </c>
      <c r="AEV28" s="660"/>
      <c r="AEW28" s="661"/>
      <c r="AEX28" s="660"/>
      <c r="AEY28" s="661"/>
      <c r="AEZ28" s="662" t="str">
        <f>IFERROR(IF(OR(AEU28="日",AEU28="祝",AEU28=0,AEV28=""),"　",MAX(IF(AND(AEV28&lt;=AEZ14,AEX28&gt;AFA14),AFA14-AEZ14,IF(AND(AEV28&gt;AEZ14,AEX28&lt;=AFA14),AEX28-AEV28,IF(AND(AEV28&lt;=AEZ14,AEX28&lt;=AFA14),AEX28-AEZ14,IF(AND(AEV28&gt;AEZ14,AEX28&gt;AFA14),AFA14-AEV28,0)))),0)),0)</f>
        <v>　</v>
      </c>
      <c r="AFA28" s="663"/>
      <c r="AFB28" s="664"/>
      <c r="AFC28" s="662" t="str">
        <f>IFERROR(IF(OR(AEU28="日",AEU28="祝",AEU28=0,AEV28=""),"　",MAX(IF(AND(AEV28&gt;AFF14,AEX28&gt;AFD14),0,IF(AND(AEV28&lt;=AFF14,AEV28&gt;AFC14,AEX28&gt;AFD14),AFF14-AEV28,IF(AND(AEV28&lt;=AFF14,AEV28&lt;=AFC14,AEX28&gt;AFD14),AFF14-AFC14,IF(AND(AEV28&gt;AFC14,AEX28&lt;=AFD14),AEX28-AEV28,IF(AND(AEV28&lt;=AFC14,AEX28&lt;=AFD14),AEX28-AFC14,0))))),0)),0)</f>
        <v>　</v>
      </c>
      <c r="AFD28" s="663"/>
      <c r="AFE28" s="664"/>
      <c r="AFF28" s="662" t="str">
        <f>IFERROR(IF(OR(AEU28="日",AEU28="祝",AEU28=0,AEV28=""),"　",MAX(IF(AND(AEV28&lt;=AFF14,AEX28&gt;AFG14),AFG14-AFF14,IF(AEX28&lt;=AFG14,0,IF(AND(AEV28&gt;AFF14,AEX28&gt;AFG14),AFG14-AEV28,0))),0)),0)</f>
        <v>　</v>
      </c>
      <c r="AFG28" s="663"/>
      <c r="AFH28" s="664"/>
      <c r="AFI28" s="662" t="str">
        <f>IFERROR(IF(OR(AEU28="日",AEU28="祝",AEU28=0,AEV28=""),"　",MAX(IF(AEV28&gt;AFI14,AEX28-AEV28,IF(AEV28&lt;=AFI14,AEX28-AFI14,0)),0)),0)</f>
        <v>　</v>
      </c>
      <c r="AFJ28" s="663"/>
      <c r="AFK28" s="664"/>
      <c r="AFL28" s="662" t="str">
        <f>IFERROR(IF(OR(AEU28="日",AEU28="祝",AEU28=0,AEV28=""),"　",MAX(IF(AND(AEV28&lt;=AFL14,AEX28&gt;AFM14),AFM14-AFL14,IF(AND(AEV28&gt;AFL14,AEX28&lt;=AFM14),AEX28-AEV28,IF(AND(AEV28&lt;=AFL14,AEX28&lt;=AFM14),AEX28-AFL14,IF(AND(AEV28&gt;AFL14,AEX28&gt;AFM14),AFM14-AEV28,0)))),0)),0)</f>
        <v>　</v>
      </c>
      <c r="AFM28" s="663"/>
      <c r="AFN28" s="664"/>
      <c r="AFO28" s="662" t="str">
        <f>IFERROR(IF(OR(AEU28="日",AEU28="祝",AEU28=0,AEV28=""),"　",MAX(IF(AND(AEV28&gt;AFR14,AEX28&gt;AFP14),0,IF(AND(AEV28&lt;=AFR14,AEV28&gt;AFO14,AEX28&gt;AFP14),AFR14-AEV28,IF(AND(AEV28&lt;=AFR14,AEV28&lt;=AFO14,AEX28&gt;AFP14),AFR14-AFO14,IF(AND(AEV28&gt;AFO14,AEX28&lt;=AFP14),AEX28-AEV28,IF(AND(AEV28&lt;=AFO14,AEX28&lt;=AFP14),AEX28-AFO14,0))))),0)),0)</f>
        <v>　</v>
      </c>
      <c r="AFP28" s="663"/>
      <c r="AFQ28" s="664"/>
      <c r="AFR28" s="662" t="str">
        <f>IFERROR(IF(OR(AEU28="日",AEU28="祝",AEU28=0,AEV28=""),"　",MAX(IF(AND(AEV28&lt;=AFR14,AEX28&gt;AFS14),AFS14-AFR14,IF(AEX28&lt;=AFS14,0,IF(AND(AEV28&gt;AFR14,AEX28&gt;AFS14),AFS14-AEV28,0))),0)),0)</f>
        <v>　</v>
      </c>
      <c r="AFS28" s="663"/>
      <c r="AFT28" s="664"/>
      <c r="AFU28" s="662" t="str">
        <f t="shared" si="15"/>
        <v>　</v>
      </c>
      <c r="AFV28" s="663"/>
      <c r="AFW28" s="664"/>
      <c r="AFX28" s="665" t="str">
        <f>IF(AGA28="×",TIME(0,0,0),IF(AGK4="非常勤",AEZ28,AFL28))</f>
        <v>　</v>
      </c>
      <c r="AFY28" s="666"/>
      <c r="AFZ28" s="667"/>
      <c r="AGA28" s="265"/>
      <c r="AGB28" s="665" t="str">
        <f>IF(AGE28="×",TIME(0,0,0),IF(AGK4="非常勤",AFC28,AFO28))</f>
        <v>　</v>
      </c>
      <c r="AGC28" s="666"/>
      <c r="AGD28" s="667"/>
      <c r="AGE28" s="265"/>
      <c r="AGF28" s="665" t="str">
        <f>IF(AGI28="×",TIME(0,0,0),IF(AGK4="非常勤",AFF28,AFR28))</f>
        <v>　</v>
      </c>
      <c r="AGG28" s="666"/>
      <c r="AGH28" s="667"/>
      <c r="AGI28" s="265"/>
      <c r="AGJ28" s="665" t="str">
        <f>IF(AGM28="×",TIME(0,0,0),IF(AGK4="非常勤",AFI28,AFU28))</f>
        <v>　</v>
      </c>
      <c r="AGK28" s="666"/>
      <c r="AGL28" s="667"/>
      <c r="AGM28" s="265"/>
      <c r="AGN28" s="668"/>
      <c r="AGO28" s="669"/>
      <c r="AGP28" s="668"/>
      <c r="AGQ28" s="670"/>
      <c r="AGR28" s="669"/>
      <c r="AGS28" s="671"/>
      <c r="AGT28" s="672"/>
      <c r="AGU28" s="672"/>
      <c r="AGV28" s="673"/>
      <c r="AGW28" s="263">
        <f>$A$28</f>
        <v>14</v>
      </c>
      <c r="AGX28" s="264" t="str">
        <f>$B$28</f>
        <v>水</v>
      </c>
      <c r="AGY28" s="660"/>
      <c r="AGZ28" s="661"/>
      <c r="AHA28" s="660"/>
      <c r="AHB28" s="661"/>
      <c r="AHC28" s="662" t="str">
        <f>IFERROR(IF(OR(AGX28="日",AGX28="祝",AGX28=0,AGY28=""),"　",MAX(IF(AND(AGY28&lt;=AHC14,AHA28&gt;AHD14),AHD14-AHC14,IF(AND(AGY28&gt;AHC14,AHA28&lt;=AHD14),AHA28-AGY28,IF(AND(AGY28&lt;=AHC14,AHA28&lt;=AHD14),AHA28-AHC14,IF(AND(AGY28&gt;AHC14,AHA28&gt;AHD14),AHD14-AGY28,0)))),0)),0)</f>
        <v>　</v>
      </c>
      <c r="AHD28" s="663"/>
      <c r="AHE28" s="664"/>
      <c r="AHF28" s="662" t="str">
        <f>IFERROR(IF(OR(AGX28="日",AGX28="祝",AGX28=0,AGY28=""),"　",MAX(IF(AND(AGY28&gt;AHI14,AHA28&gt;AHG14),0,IF(AND(AGY28&lt;=AHI14,AGY28&gt;AHF14,AHA28&gt;AHG14),AHI14-AGY28,IF(AND(AGY28&lt;=AHI14,AGY28&lt;=AHF14,AHA28&gt;AHG14),AHI14-AHF14,IF(AND(AGY28&gt;AHF14,AHA28&lt;=AHG14),AHA28-AGY28,IF(AND(AGY28&lt;=AHF14,AHA28&lt;=AHG14),AHA28-AHF14,0))))),0)),0)</f>
        <v>　</v>
      </c>
      <c r="AHG28" s="663"/>
      <c r="AHH28" s="664"/>
      <c r="AHI28" s="662" t="str">
        <f>IFERROR(IF(OR(AGX28="日",AGX28="祝",AGX28=0,AGY28=""),"　",MAX(IF(AND(AGY28&lt;=AHI14,AHA28&gt;AHJ14),AHJ14-AHI14,IF(AHA28&lt;=AHJ14,0,IF(AND(AGY28&gt;AHI14,AHA28&gt;AHJ14),AHJ14-AGY28,0))),0)),0)</f>
        <v>　</v>
      </c>
      <c r="AHJ28" s="663"/>
      <c r="AHK28" s="664"/>
      <c r="AHL28" s="662" t="str">
        <f>IFERROR(IF(OR(AGX28="日",AGX28="祝",AGX28=0,AGY28=""),"　",MAX(IF(AGY28&gt;AHL14,AHA28-AGY28,IF(AGY28&lt;=AHL14,AHA28-AHL14,0)),0)),0)</f>
        <v>　</v>
      </c>
      <c r="AHM28" s="663"/>
      <c r="AHN28" s="664"/>
      <c r="AHO28" s="662" t="str">
        <f>IFERROR(IF(OR(AGX28="日",AGX28="祝",AGX28=0,AGY28=""),"　",MAX(IF(AND(AGY28&lt;=AHO14,AHA28&gt;AHP14),AHP14-AHO14,IF(AND(AGY28&gt;AHO14,AHA28&lt;=AHP14),AHA28-AGY28,IF(AND(AGY28&lt;=AHO14,AHA28&lt;=AHP14),AHA28-AHO14,IF(AND(AGY28&gt;AHO14,AHA28&gt;AHP14),AHP14-AGY28,0)))),0)),0)</f>
        <v>　</v>
      </c>
      <c r="AHP28" s="663"/>
      <c r="AHQ28" s="664"/>
      <c r="AHR28" s="662" t="str">
        <f>IFERROR(IF(OR(AGX28="日",AGX28="祝",AGX28=0,AGY28=""),"　",MAX(IF(AND(AGY28&gt;AHU14,AHA28&gt;AHS14),0,IF(AND(AGY28&lt;=AHU14,AGY28&gt;AHR14,AHA28&gt;AHS14),AHU14-AGY28,IF(AND(AGY28&lt;=AHU14,AGY28&lt;=AHR14,AHA28&gt;AHS14),AHU14-AHR14,IF(AND(AGY28&gt;AHR14,AHA28&lt;=AHS14),AHA28-AGY28,IF(AND(AGY28&lt;=AHR14,AHA28&lt;=AHS14),AHA28-AHR14,0))))),0)),0)</f>
        <v>　</v>
      </c>
      <c r="AHS28" s="663"/>
      <c r="AHT28" s="664"/>
      <c r="AHU28" s="662" t="str">
        <f>IFERROR(IF(OR(AGX28="日",AGX28="祝",AGX28=0,AGY28=""),"　",MAX(IF(AND(AGY28&lt;=AHU14,AHA28&gt;AHV14),AHV14-AHU14,IF(AHA28&lt;=AHV14,0,IF(AND(AGY28&gt;AHU14,AHA28&gt;AHV14),AHV14-AGY28,0))),0)),0)</f>
        <v>　</v>
      </c>
      <c r="AHV28" s="663"/>
      <c r="AHW28" s="664"/>
      <c r="AHX28" s="662" t="str">
        <f t="shared" si="16"/>
        <v>　</v>
      </c>
      <c r="AHY28" s="663"/>
      <c r="AHZ28" s="664"/>
      <c r="AIA28" s="665" t="str">
        <f>IF(AID28="×",TIME(0,0,0),IF(AIN4="非常勤",AHC28,AHO28))</f>
        <v>　</v>
      </c>
      <c r="AIB28" s="666"/>
      <c r="AIC28" s="667"/>
      <c r="AID28" s="265"/>
      <c r="AIE28" s="665" t="str">
        <f>IF(AIH28="×",TIME(0,0,0),IF(AIN4="非常勤",AHF28,AHR28))</f>
        <v>　</v>
      </c>
      <c r="AIF28" s="666"/>
      <c r="AIG28" s="667"/>
      <c r="AIH28" s="265"/>
      <c r="AII28" s="665" t="str">
        <f>IF(AIL28="×",TIME(0,0,0),IF(AIN4="非常勤",AHI28,AHU28))</f>
        <v>　</v>
      </c>
      <c r="AIJ28" s="666"/>
      <c r="AIK28" s="667"/>
      <c r="AIL28" s="265"/>
      <c r="AIM28" s="665" t="str">
        <f>IF(AIP28="×",TIME(0,0,0),IF(AIN4="非常勤",AHL28,AHX28))</f>
        <v>　</v>
      </c>
      <c r="AIN28" s="666"/>
      <c r="AIO28" s="667"/>
      <c r="AIP28" s="265"/>
      <c r="AIQ28" s="668"/>
      <c r="AIR28" s="669"/>
      <c r="AIS28" s="668"/>
      <c r="AIT28" s="670"/>
      <c r="AIU28" s="669"/>
      <c r="AIV28" s="671"/>
      <c r="AIW28" s="672"/>
      <c r="AIX28" s="672"/>
      <c r="AIY28" s="673"/>
      <c r="AIZ28" s="263">
        <f>$A$28</f>
        <v>14</v>
      </c>
      <c r="AJA28" s="264" t="str">
        <f>$B$28</f>
        <v>水</v>
      </c>
      <c r="AJB28" s="660"/>
      <c r="AJC28" s="661"/>
      <c r="AJD28" s="660"/>
      <c r="AJE28" s="661"/>
      <c r="AJF28" s="662" t="str">
        <f>IFERROR(IF(OR(AJA28="日",AJA28="祝",AJA28=0,AJB28=""),"　",MAX(IF(AND(AJB28&lt;=AJF14,AJD28&gt;AJG14),AJG14-AJF14,IF(AND(AJB28&gt;AJF14,AJD28&lt;=AJG14),AJD28-AJB28,IF(AND(AJB28&lt;=AJF14,AJD28&lt;=AJG14),AJD28-AJF14,IF(AND(AJB28&gt;AJF14,AJD28&gt;AJG14),AJG14-AJB28,0)))),0)),0)</f>
        <v>　</v>
      </c>
      <c r="AJG28" s="663"/>
      <c r="AJH28" s="664"/>
      <c r="AJI28" s="662" t="str">
        <f>IFERROR(IF(OR(AJA28="日",AJA28="祝",AJA28=0,AJB28=""),"　",MAX(IF(AND(AJB28&gt;AJL14,AJD28&gt;AJJ14),0,IF(AND(AJB28&lt;=AJL14,AJB28&gt;AJI14,AJD28&gt;AJJ14),AJL14-AJB28,IF(AND(AJB28&lt;=AJL14,AJB28&lt;=AJI14,AJD28&gt;AJJ14),AJL14-AJI14,IF(AND(AJB28&gt;AJI14,AJD28&lt;=AJJ14),AJD28-AJB28,IF(AND(AJB28&lt;=AJI14,AJD28&lt;=AJJ14),AJD28-AJI14,0))))),0)),0)</f>
        <v>　</v>
      </c>
      <c r="AJJ28" s="663"/>
      <c r="AJK28" s="664"/>
      <c r="AJL28" s="662" t="str">
        <f>IFERROR(IF(OR(AJA28="日",AJA28="祝",AJA28=0,AJB28=""),"　",MAX(IF(AND(AJB28&lt;=AJL14,AJD28&gt;AJM14),AJM14-AJL14,IF(AJD28&lt;=AJM14,0,IF(AND(AJB28&gt;AJL14,AJD28&gt;AJM14),AJM14-AJB28,0))),0)),0)</f>
        <v>　</v>
      </c>
      <c r="AJM28" s="663"/>
      <c r="AJN28" s="664"/>
      <c r="AJO28" s="662" t="str">
        <f>IFERROR(IF(OR(AJA28="日",AJA28="祝",AJA28=0,AJB28=""),"　",MAX(IF(AJB28&gt;AJO14,AJD28-AJB28,IF(AJB28&lt;=AJO14,AJD28-AJO14,0)),0)),0)</f>
        <v>　</v>
      </c>
      <c r="AJP28" s="663"/>
      <c r="AJQ28" s="664"/>
      <c r="AJR28" s="662" t="str">
        <f>IFERROR(IF(OR(AJA28="日",AJA28="祝",AJA28=0,AJB28=""),"　",MAX(IF(AND(AJB28&lt;=AJR14,AJD28&gt;AJS14),AJS14-AJR14,IF(AND(AJB28&gt;AJR14,AJD28&lt;=AJS14),AJD28-AJB28,IF(AND(AJB28&lt;=AJR14,AJD28&lt;=AJS14),AJD28-AJR14,IF(AND(AJB28&gt;AJR14,AJD28&gt;AJS14),AJS14-AJB28,0)))),0)),0)</f>
        <v>　</v>
      </c>
      <c r="AJS28" s="663"/>
      <c r="AJT28" s="664"/>
      <c r="AJU28" s="662" t="str">
        <f>IFERROR(IF(OR(AJA28="日",AJA28="祝",AJA28=0,AJB28=""),"　",MAX(IF(AND(AJB28&gt;AJX14,AJD28&gt;AJV14),0,IF(AND(AJB28&lt;=AJX14,AJB28&gt;AJU14,AJD28&gt;AJV14),AJX14-AJB28,IF(AND(AJB28&lt;=AJX14,AJB28&lt;=AJU14,AJD28&gt;AJV14),AJX14-AJU14,IF(AND(AJB28&gt;AJU14,AJD28&lt;=AJV14),AJD28-AJB28,IF(AND(AJB28&lt;=AJU14,AJD28&lt;=AJV14),AJD28-AJU14,0))))),0)),0)</f>
        <v>　</v>
      </c>
      <c r="AJV28" s="663"/>
      <c r="AJW28" s="664"/>
      <c r="AJX28" s="662" t="str">
        <f>IFERROR(IF(OR(AJA28="日",AJA28="祝",AJA28=0,AJB28=""),"　",MAX(IF(AND(AJB28&lt;=AJX14,AJD28&gt;AJY14),AJY14-AJX14,IF(AJD28&lt;=AJY14,0,IF(AND(AJB28&gt;AJX14,AJD28&gt;AJY14),AJY14-AJB28,0))),0)),0)</f>
        <v>　</v>
      </c>
      <c r="AJY28" s="663"/>
      <c r="AJZ28" s="664"/>
      <c r="AKA28" s="662" t="str">
        <f t="shared" si="17"/>
        <v>　</v>
      </c>
      <c r="AKB28" s="663"/>
      <c r="AKC28" s="664"/>
      <c r="AKD28" s="665" t="str">
        <f>IF(AKG28="×",TIME(0,0,0),IF(AKQ4="非常勤",AJF28,AJR28))</f>
        <v>　</v>
      </c>
      <c r="AKE28" s="666"/>
      <c r="AKF28" s="667"/>
      <c r="AKG28" s="265"/>
      <c r="AKH28" s="665" t="str">
        <f>IF(AKK28="×",TIME(0,0,0),IF(AKQ4="非常勤",AJI28,AJU28))</f>
        <v>　</v>
      </c>
      <c r="AKI28" s="666"/>
      <c r="AKJ28" s="667"/>
      <c r="AKK28" s="265"/>
      <c r="AKL28" s="665" t="str">
        <f>IF(AKO28="×",TIME(0,0,0),IF(AKQ4="非常勤",AJL28,AJX28))</f>
        <v>　</v>
      </c>
      <c r="AKM28" s="666"/>
      <c r="AKN28" s="667"/>
      <c r="AKO28" s="265"/>
      <c r="AKP28" s="665" t="str">
        <f>IF(AKS28="×",TIME(0,0,0),IF(AKQ4="非常勤",AJO28,AKA28))</f>
        <v>　</v>
      </c>
      <c r="AKQ28" s="666"/>
      <c r="AKR28" s="667"/>
      <c r="AKS28" s="265"/>
      <c r="AKT28" s="668"/>
      <c r="AKU28" s="669"/>
      <c r="AKV28" s="668"/>
      <c r="AKW28" s="670"/>
      <c r="AKX28" s="669"/>
      <c r="AKY28" s="671"/>
      <c r="AKZ28" s="672"/>
      <c r="ALA28" s="672"/>
      <c r="ALB28" s="673"/>
      <c r="ALC28" s="263">
        <f>$A$28</f>
        <v>14</v>
      </c>
      <c r="ALD28" s="264" t="str">
        <f>$B$28</f>
        <v>水</v>
      </c>
      <c r="ALE28" s="660"/>
      <c r="ALF28" s="661"/>
      <c r="ALG28" s="660"/>
      <c r="ALH28" s="661"/>
      <c r="ALI28" s="662" t="str">
        <f>IFERROR(IF(OR(ALD28="日",ALD28="祝",ALD28=0,ALE28=""),"　",MAX(IF(AND(ALE28&lt;=ALI14,ALG28&gt;ALJ14),ALJ14-ALI14,IF(AND(ALE28&gt;ALI14,ALG28&lt;=ALJ14),ALG28-ALE28,IF(AND(ALE28&lt;=ALI14,ALG28&lt;=ALJ14),ALG28-ALI14,IF(AND(ALE28&gt;ALI14,ALG28&gt;ALJ14),ALJ14-ALE28,0)))),0)),0)</f>
        <v>　</v>
      </c>
      <c r="ALJ28" s="663"/>
      <c r="ALK28" s="664"/>
      <c r="ALL28" s="662" t="str">
        <f>IFERROR(IF(OR(ALD28="日",ALD28="祝",ALD28=0,ALE28=""),"　",MAX(IF(AND(ALE28&gt;ALO14,ALG28&gt;ALM14),0,IF(AND(ALE28&lt;=ALO14,ALE28&gt;ALL14,ALG28&gt;ALM14),ALO14-ALE28,IF(AND(ALE28&lt;=ALO14,ALE28&lt;=ALL14,ALG28&gt;ALM14),ALO14-ALL14,IF(AND(ALE28&gt;ALL14,ALG28&lt;=ALM14),ALG28-ALE28,IF(AND(ALE28&lt;=ALL14,ALG28&lt;=ALM14),ALG28-ALL14,0))))),0)),0)</f>
        <v>　</v>
      </c>
      <c r="ALM28" s="663"/>
      <c r="ALN28" s="664"/>
      <c r="ALO28" s="662" t="str">
        <f>IFERROR(IF(OR(ALD28="日",ALD28="祝",ALD28=0,ALE28=""),"　",MAX(IF(AND(ALE28&lt;=ALO14,ALG28&gt;ALP14),ALP14-ALO14,IF(ALG28&lt;=ALP14,0,IF(AND(ALE28&gt;ALO14,ALG28&gt;ALP14),ALP14-ALE28,0))),0)),0)</f>
        <v>　</v>
      </c>
      <c r="ALP28" s="663"/>
      <c r="ALQ28" s="664"/>
      <c r="ALR28" s="662" t="str">
        <f>IFERROR(IF(OR(ALD28="日",ALD28="祝",ALD28=0,ALE28=""),"　",MAX(IF(ALE28&gt;ALR14,ALG28-ALE28,IF(ALE28&lt;=ALR14,ALG28-ALR14,0)),0)),0)</f>
        <v>　</v>
      </c>
      <c r="ALS28" s="663"/>
      <c r="ALT28" s="664"/>
      <c r="ALU28" s="662" t="str">
        <f>IFERROR(IF(OR(ALD28="日",ALD28="祝",ALD28=0,ALE28=""),"　",MAX(IF(AND(ALE28&lt;=ALU14,ALG28&gt;ALV14),ALV14-ALU14,IF(AND(ALE28&gt;ALU14,ALG28&lt;=ALV14),ALG28-ALE28,IF(AND(ALE28&lt;=ALU14,ALG28&lt;=ALV14),ALG28-ALU14,IF(AND(ALE28&gt;ALU14,ALG28&gt;ALV14),ALV14-ALE28,0)))),0)),0)</f>
        <v>　</v>
      </c>
      <c r="ALV28" s="663"/>
      <c r="ALW28" s="664"/>
      <c r="ALX28" s="662" t="str">
        <f>IFERROR(IF(OR(ALD28="日",ALD28="祝",ALD28=0,ALE28=""),"　",MAX(IF(AND(ALE28&gt;AMA14,ALG28&gt;ALY14),0,IF(AND(ALE28&lt;=AMA14,ALE28&gt;ALX14,ALG28&gt;ALY14),AMA14-ALE28,IF(AND(ALE28&lt;=AMA14,ALE28&lt;=ALX14,ALG28&gt;ALY14),AMA14-ALX14,IF(AND(ALE28&gt;ALX14,ALG28&lt;=ALY14),ALG28-ALE28,IF(AND(ALE28&lt;=ALX14,ALG28&lt;=ALY14),ALG28-ALX14,0))))),0)),0)</f>
        <v>　</v>
      </c>
      <c r="ALY28" s="663"/>
      <c r="ALZ28" s="664"/>
      <c r="AMA28" s="662" t="str">
        <f>IFERROR(IF(OR(ALD28="日",ALD28="祝",ALD28=0,ALE28=""),"　",MAX(IF(AND(ALE28&lt;=AMA14,ALG28&gt;AMB14),AMB14-AMA14,IF(ALG28&lt;=AMB14,0,IF(AND(ALE28&gt;AMA14,ALG28&gt;AMB14),AMB14-ALE28,0))),0)),0)</f>
        <v>　</v>
      </c>
      <c r="AMB28" s="663"/>
      <c r="AMC28" s="664"/>
      <c r="AMD28" s="662" t="str">
        <f t="shared" si="18"/>
        <v>　</v>
      </c>
      <c r="AME28" s="663"/>
      <c r="AMF28" s="664"/>
      <c r="AMG28" s="665" t="str">
        <f>IF(AMJ28="×",TIME(0,0,0),IF(AMT4="非常勤",ALI28,ALU28))</f>
        <v>　</v>
      </c>
      <c r="AMH28" s="666"/>
      <c r="AMI28" s="667"/>
      <c r="AMJ28" s="265"/>
      <c r="AMK28" s="665" t="str">
        <f>IF(AMN28="×",TIME(0,0,0),IF(AMT4="非常勤",ALL28,ALX28))</f>
        <v>　</v>
      </c>
      <c r="AML28" s="666"/>
      <c r="AMM28" s="667"/>
      <c r="AMN28" s="265"/>
      <c r="AMO28" s="665" t="str">
        <f>IF(AMR28="×",TIME(0,0,0),IF(AMT4="非常勤",ALO28,AMA28))</f>
        <v>　</v>
      </c>
      <c r="AMP28" s="666"/>
      <c r="AMQ28" s="667"/>
      <c r="AMR28" s="265"/>
      <c r="AMS28" s="665" t="str">
        <f>IF(AMV28="×",TIME(0,0,0),IF(AMT4="非常勤",ALR28,AMD28))</f>
        <v>　</v>
      </c>
      <c r="AMT28" s="666"/>
      <c r="AMU28" s="667"/>
      <c r="AMV28" s="265"/>
      <c r="AMW28" s="668"/>
      <c r="AMX28" s="669"/>
      <c r="AMY28" s="668"/>
      <c r="AMZ28" s="670"/>
      <c r="ANA28" s="669"/>
      <c r="ANB28" s="671"/>
      <c r="ANC28" s="672"/>
      <c r="AND28" s="672"/>
      <c r="ANE28" s="673"/>
      <c r="ANF28" s="263">
        <f>$A$28</f>
        <v>14</v>
      </c>
      <c r="ANG28" s="264" t="str">
        <f>$B$28</f>
        <v>水</v>
      </c>
      <c r="ANH28" s="660"/>
      <c r="ANI28" s="661"/>
      <c r="ANJ28" s="660"/>
      <c r="ANK28" s="661"/>
      <c r="ANL28" s="662" t="str">
        <f>IFERROR(IF(OR(ANG28="日",ANG28="祝",ANG28=0,ANH28=""),"　",MAX(IF(AND(ANH28&lt;=ANL14,ANJ28&gt;ANM14),ANM14-ANL14,IF(AND(ANH28&gt;ANL14,ANJ28&lt;=ANM14),ANJ28-ANH28,IF(AND(ANH28&lt;=ANL14,ANJ28&lt;=ANM14),ANJ28-ANL14,IF(AND(ANH28&gt;ANL14,ANJ28&gt;ANM14),ANM14-ANH28,0)))),0)),0)</f>
        <v>　</v>
      </c>
      <c r="ANM28" s="663"/>
      <c r="ANN28" s="664"/>
      <c r="ANO28" s="662" t="str">
        <f>IFERROR(IF(OR(ANG28="日",ANG28="祝",ANG28=0,ANH28=""),"　",MAX(IF(AND(ANH28&gt;ANR14,ANJ28&gt;ANP14),0,IF(AND(ANH28&lt;=ANR14,ANH28&gt;ANO14,ANJ28&gt;ANP14),ANR14-ANH28,IF(AND(ANH28&lt;=ANR14,ANH28&lt;=ANO14,ANJ28&gt;ANP14),ANR14-ANO14,IF(AND(ANH28&gt;ANO14,ANJ28&lt;=ANP14),ANJ28-ANH28,IF(AND(ANH28&lt;=ANO14,ANJ28&lt;=ANP14),ANJ28-ANO14,0))))),0)),0)</f>
        <v>　</v>
      </c>
      <c r="ANP28" s="663"/>
      <c r="ANQ28" s="664"/>
      <c r="ANR28" s="662" t="str">
        <f>IFERROR(IF(OR(ANG28="日",ANG28="祝",ANG28=0,ANH28=""),"　",MAX(IF(AND(ANH28&lt;=ANR14,ANJ28&gt;ANS14),ANS14-ANR14,IF(ANJ28&lt;=ANS14,0,IF(AND(ANH28&gt;ANR14,ANJ28&gt;ANS14),ANS14-ANH28,0))),0)),0)</f>
        <v>　</v>
      </c>
      <c r="ANS28" s="663"/>
      <c r="ANT28" s="664"/>
      <c r="ANU28" s="662" t="str">
        <f>IFERROR(IF(OR(ANG28="日",ANG28="祝",ANG28=0,ANH28=""),"　",MAX(IF(ANH28&gt;ANU14,ANJ28-ANH28,IF(ANH28&lt;=ANU14,ANJ28-ANU14,0)),0)),0)</f>
        <v>　</v>
      </c>
      <c r="ANV28" s="663"/>
      <c r="ANW28" s="664"/>
      <c r="ANX28" s="662" t="str">
        <f>IFERROR(IF(OR(ANG28="日",ANG28="祝",ANG28=0,ANH28=""),"　",MAX(IF(AND(ANH28&lt;=ANX14,ANJ28&gt;ANY14),ANY14-ANX14,IF(AND(ANH28&gt;ANX14,ANJ28&lt;=ANY14),ANJ28-ANH28,IF(AND(ANH28&lt;=ANX14,ANJ28&lt;=ANY14),ANJ28-ANX14,IF(AND(ANH28&gt;ANX14,ANJ28&gt;ANY14),ANY14-ANH28,0)))),0)),0)</f>
        <v>　</v>
      </c>
      <c r="ANY28" s="663"/>
      <c r="ANZ28" s="664"/>
      <c r="AOA28" s="662" t="str">
        <f>IFERROR(IF(OR(ANG28="日",ANG28="祝",ANG28=0,ANH28=""),"　",MAX(IF(AND(ANH28&gt;AOD14,ANJ28&gt;AOB14),0,IF(AND(ANH28&lt;=AOD14,ANH28&gt;AOA14,ANJ28&gt;AOB14),AOD14-ANH28,IF(AND(ANH28&lt;=AOD14,ANH28&lt;=AOA14,ANJ28&gt;AOB14),AOD14-AOA14,IF(AND(ANH28&gt;AOA14,ANJ28&lt;=AOB14),ANJ28-ANH28,IF(AND(ANH28&lt;=AOA14,ANJ28&lt;=AOB14),ANJ28-AOA14,0))))),0)),0)</f>
        <v>　</v>
      </c>
      <c r="AOB28" s="663"/>
      <c r="AOC28" s="664"/>
      <c r="AOD28" s="662" t="str">
        <f>IFERROR(IF(OR(ANG28="日",ANG28="祝",ANG28=0,ANH28=""),"　",MAX(IF(AND(ANH28&lt;=AOD14,ANJ28&gt;AOE14),AOE14-AOD14,IF(ANJ28&lt;=AOE14,0,IF(AND(ANH28&gt;AOD14,ANJ28&gt;AOE14),AOE14-ANH28,0))),0)),0)</f>
        <v>　</v>
      </c>
      <c r="AOE28" s="663"/>
      <c r="AOF28" s="664"/>
      <c r="AOG28" s="662" t="str">
        <f t="shared" si="19"/>
        <v>　</v>
      </c>
      <c r="AOH28" s="663"/>
      <c r="AOI28" s="664"/>
      <c r="AOJ28" s="665" t="str">
        <f>IF(AOM28="×",TIME(0,0,0),IF(AOW4="非常勤",ANL28,ANX28))</f>
        <v>　</v>
      </c>
      <c r="AOK28" s="666"/>
      <c r="AOL28" s="667"/>
      <c r="AOM28" s="265"/>
      <c r="AON28" s="665" t="str">
        <f>IF(AOQ28="×",TIME(0,0,0),IF(AOW4="非常勤",ANO28,AOA28))</f>
        <v>　</v>
      </c>
      <c r="AOO28" s="666"/>
      <c r="AOP28" s="667"/>
      <c r="AOQ28" s="265"/>
      <c r="AOR28" s="665" t="str">
        <f>IF(AOU28="×",TIME(0,0,0),IF(AOW4="非常勤",ANR28,AOD28))</f>
        <v>　</v>
      </c>
      <c r="AOS28" s="666"/>
      <c r="AOT28" s="667"/>
      <c r="AOU28" s="265"/>
      <c r="AOV28" s="665" t="str">
        <f>IF(AOY28="×",TIME(0,0,0),IF(AOW4="非常勤",ANU28,AOG28))</f>
        <v>　</v>
      </c>
      <c r="AOW28" s="666"/>
      <c r="AOX28" s="667"/>
      <c r="AOY28" s="265"/>
      <c r="AOZ28" s="668"/>
      <c r="APA28" s="669"/>
      <c r="APB28" s="668"/>
      <c r="APC28" s="670"/>
      <c r="APD28" s="669"/>
      <c r="APE28" s="671"/>
      <c r="APF28" s="672"/>
      <c r="APG28" s="672"/>
      <c r="APH28" s="673"/>
      <c r="API28" s="263">
        <f>$A$28</f>
        <v>14</v>
      </c>
      <c r="APJ28" s="264" t="str">
        <f>$B$28</f>
        <v>水</v>
      </c>
      <c r="APK28" s="660"/>
      <c r="APL28" s="661"/>
      <c r="APM28" s="660"/>
      <c r="APN28" s="661"/>
      <c r="APO28" s="662" t="str">
        <f>IFERROR(IF(OR(APJ28="日",APJ28="祝",APJ28=0,APK28=""),"　",MAX(IF(AND(APK28&lt;=APO14,APM28&gt;APP14),APP14-APO14,IF(AND(APK28&gt;APO14,APM28&lt;=APP14),APM28-APK28,IF(AND(APK28&lt;=APO14,APM28&lt;=APP14),APM28-APO14,IF(AND(APK28&gt;APO14,APM28&gt;APP14),APP14-APK28,0)))),0)),0)</f>
        <v>　</v>
      </c>
      <c r="APP28" s="663"/>
      <c r="APQ28" s="664"/>
      <c r="APR28" s="662" t="str">
        <f>IFERROR(IF(OR(APJ28="日",APJ28="祝",APJ28=0,APK28=""),"　",MAX(IF(AND(APK28&gt;APU14,APM28&gt;APS14),0,IF(AND(APK28&lt;=APU14,APK28&gt;APR14,APM28&gt;APS14),APU14-APK28,IF(AND(APK28&lt;=APU14,APK28&lt;=APR14,APM28&gt;APS14),APU14-APR14,IF(AND(APK28&gt;APR14,APM28&lt;=APS14),APM28-APK28,IF(AND(APK28&lt;=APR14,APM28&lt;=APS14),APM28-APR14,0))))),0)),0)</f>
        <v>　</v>
      </c>
      <c r="APS28" s="663"/>
      <c r="APT28" s="664"/>
      <c r="APU28" s="662" t="str">
        <f>IFERROR(IF(OR(APJ28="日",APJ28="祝",APJ28=0,APK28=""),"　",MAX(IF(AND(APK28&lt;=APU14,APM28&gt;APV14),APV14-APU14,IF(APM28&lt;=APV14,0,IF(AND(APK28&gt;APU14,APM28&gt;APV14),APV14-APK28,0))),0)),0)</f>
        <v>　</v>
      </c>
      <c r="APV28" s="663"/>
      <c r="APW28" s="664"/>
      <c r="APX28" s="662" t="str">
        <f>IFERROR(IF(OR(APJ28="日",APJ28="祝",APJ28=0,APK28=""),"　",MAX(IF(APK28&gt;APX14,APM28-APK28,IF(APK28&lt;=APX14,APM28-APX14,0)),0)),0)</f>
        <v>　</v>
      </c>
      <c r="APY28" s="663"/>
      <c r="APZ28" s="664"/>
      <c r="AQA28" s="662" t="str">
        <f>IFERROR(IF(OR(APJ28="日",APJ28="祝",APJ28=0,APK28=""),"　",MAX(IF(AND(APK28&lt;=AQA14,APM28&gt;AQB14),AQB14-AQA14,IF(AND(APK28&gt;AQA14,APM28&lt;=AQB14),APM28-APK28,IF(AND(APK28&lt;=AQA14,APM28&lt;=AQB14),APM28-AQA14,IF(AND(APK28&gt;AQA14,APM28&gt;AQB14),AQB14-APK28,0)))),0)),0)</f>
        <v>　</v>
      </c>
      <c r="AQB28" s="663"/>
      <c r="AQC28" s="664"/>
      <c r="AQD28" s="662" t="str">
        <f>IFERROR(IF(OR(APJ28="日",APJ28="祝",APJ28=0,APK28=""),"　",MAX(IF(AND(APK28&gt;AQG14,APM28&gt;AQE14),0,IF(AND(APK28&lt;=AQG14,APK28&gt;AQD14,APM28&gt;AQE14),AQG14-APK28,IF(AND(APK28&lt;=AQG14,APK28&lt;=AQD14,APM28&gt;AQE14),AQG14-AQD14,IF(AND(APK28&gt;AQD14,APM28&lt;=AQE14),APM28-APK28,IF(AND(APK28&lt;=AQD14,APM28&lt;=AQE14),APM28-AQD14,0))))),0)),0)</f>
        <v>　</v>
      </c>
      <c r="AQE28" s="663"/>
      <c r="AQF28" s="664"/>
      <c r="AQG28" s="662" t="str">
        <f>IFERROR(IF(OR(APJ28="日",APJ28="祝",APJ28=0,APK28=""),"　",MAX(IF(AND(APK28&lt;=AQG14,APM28&gt;AQH14),AQH14-AQG14,IF(APM28&lt;=AQH14,0,IF(AND(APK28&gt;AQG14,APM28&gt;AQH14),AQH14-APK28,0))),0)),0)</f>
        <v>　</v>
      </c>
      <c r="AQH28" s="663"/>
      <c r="AQI28" s="664"/>
      <c r="AQJ28" s="662" t="str">
        <f t="shared" si="20"/>
        <v>　</v>
      </c>
      <c r="AQK28" s="663"/>
      <c r="AQL28" s="664"/>
      <c r="AQM28" s="665" t="str">
        <f>IF(AQP28="×",TIME(0,0,0),IF(AQZ4="非常勤",APO28,AQA28))</f>
        <v>　</v>
      </c>
      <c r="AQN28" s="666"/>
      <c r="AQO28" s="667"/>
      <c r="AQP28" s="265"/>
      <c r="AQQ28" s="665" t="str">
        <f>IF(AQT28="×",TIME(0,0,0),IF(AQZ4="非常勤",APR28,AQD28))</f>
        <v>　</v>
      </c>
      <c r="AQR28" s="666"/>
      <c r="AQS28" s="667"/>
      <c r="AQT28" s="265"/>
      <c r="AQU28" s="665" t="str">
        <f>IF(AQX28="×",TIME(0,0,0),IF(AQZ4="非常勤",APU28,AQG28))</f>
        <v>　</v>
      </c>
      <c r="AQV28" s="666"/>
      <c r="AQW28" s="667"/>
      <c r="AQX28" s="265"/>
      <c r="AQY28" s="665" t="str">
        <f>IF(ARB28="×",TIME(0,0,0),IF(AQZ4="非常勤",APX28,AQJ28))</f>
        <v>　</v>
      </c>
      <c r="AQZ28" s="666"/>
      <c r="ARA28" s="667"/>
      <c r="ARB28" s="265"/>
      <c r="ARC28" s="720"/>
      <c r="ARD28" s="720"/>
      <c r="ARE28" s="668"/>
      <c r="ARF28" s="670"/>
      <c r="ARG28" s="669"/>
      <c r="ARH28" s="671"/>
      <c r="ARI28" s="672"/>
      <c r="ARJ28" s="672"/>
      <c r="ARK28" s="673"/>
      <c r="ARL28" s="263">
        <f>$A$28</f>
        <v>14</v>
      </c>
      <c r="ARM28" s="264" t="str">
        <f>$B$28</f>
        <v>水</v>
      </c>
      <c r="ARN28" s="660"/>
      <c r="ARO28" s="661"/>
      <c r="ARP28" s="660"/>
      <c r="ARQ28" s="661"/>
      <c r="ARR28" s="662" t="str">
        <f>IFERROR(IF(OR(ARM28="日",ARM28="祝",ARM28=0,ARN28=""),"　",MAX(IF(AND(ARN28&lt;=ARR14,ARP28&gt;ARS14),ARS14-ARR14,IF(AND(ARN28&gt;ARR14,ARP28&lt;=ARS14),ARP28-ARN28,IF(AND(ARN28&lt;=ARR14,ARP28&lt;=ARS14),ARP28-ARR14,IF(AND(ARN28&gt;ARR14,ARP28&gt;ARS14),ARS14-ARN28,0)))),0)),0)</f>
        <v>　</v>
      </c>
      <c r="ARS28" s="663"/>
      <c r="ART28" s="664"/>
      <c r="ARU28" s="662" t="str">
        <f>IFERROR(IF(OR(ARM28="日",ARM28="祝",ARM28=0,ARN28=""),"　",MAX(IF(AND(ARN28&gt;ARX14,ARP28&gt;ARV14),0,IF(AND(ARN28&lt;=ARX14,ARN28&gt;ARU14,ARP28&gt;ARV14),ARX14-ARN28,IF(AND(ARN28&lt;=ARX14,ARN28&lt;=ARU14,ARP28&gt;ARV14),ARX14-ARU14,IF(AND(ARN28&gt;ARU14,ARP28&lt;=ARV14),ARP28-ARN28,IF(AND(ARN28&lt;=ARU14,ARP28&lt;=ARV14),ARP28-ARU14,0))))),0)),0)</f>
        <v>　</v>
      </c>
      <c r="ARV28" s="663"/>
      <c r="ARW28" s="664"/>
      <c r="ARX28" s="662" t="str">
        <f>IFERROR(IF(OR(ARM28="日",ARM28="祝",ARM28=0,ARN28=""),"　",MAX(IF(AND(ARN28&lt;=ARX14,ARP28&gt;ARY14),ARY14-ARX14,IF(ARP28&lt;=ARY14,0,IF(AND(ARN28&gt;ARX14,ARP28&gt;ARY14),ARY14-ARN28,0))),0)),0)</f>
        <v>　</v>
      </c>
      <c r="ARY28" s="663"/>
      <c r="ARZ28" s="664"/>
      <c r="ASA28" s="662" t="str">
        <f>IFERROR(IF(OR(ARM28="日",ARM28="祝",ARM28=0,ARN28=""),"　",MAX(IF(ARN28&gt;ASA14,ARP28-ARN28,IF(ARN28&lt;=ASA14,ARP28-ASA14,0)),0)),0)</f>
        <v>　</v>
      </c>
      <c r="ASB28" s="663"/>
      <c r="ASC28" s="664"/>
      <c r="ASD28" s="662" t="str">
        <f>IFERROR(IF(OR(ARM28="日",ARM28="祝",ARM28=0,ARN28=""),"　",MAX(IF(AND(ARN28&lt;=ASD14,ARP28&gt;ASE14),ASE14-ASD14,IF(AND(ARN28&gt;ASD14,ARP28&lt;=ASE14),ARP28-ARN28,IF(AND(ARN28&lt;=ASD14,ARP28&lt;=ASE14),ARP28-ASD14,IF(AND(ARN28&gt;ASD14,ARP28&gt;ASE14),ASE14-ARN28,0)))),0)),0)</f>
        <v>　</v>
      </c>
      <c r="ASE28" s="663"/>
      <c r="ASF28" s="664"/>
      <c r="ASG28" s="662" t="str">
        <f>IFERROR(IF(OR(ARM28="日",ARM28="祝",ARM28=0,ARN28=""),"　",MAX(IF(AND(ARN28&gt;ASJ14,ARP28&gt;ASH14),0,IF(AND(ARN28&lt;=ASJ14,ARN28&gt;ASG14,ARP28&gt;ASH14),ASJ14-ARN28,IF(AND(ARN28&lt;=ASJ14,ARN28&lt;=ASG14,ARP28&gt;ASH14),ASJ14-ASG14,IF(AND(ARN28&gt;ASG14,ARP28&lt;=ASH14),ARP28-ARN28,IF(AND(ARN28&lt;=ASG14,ARP28&lt;=ASH14),ARP28-ASG14,0))))),0)),0)</f>
        <v>　</v>
      </c>
      <c r="ASH28" s="663"/>
      <c r="ASI28" s="664"/>
      <c r="ASJ28" s="662" t="str">
        <f>IFERROR(IF(OR(ARM28="日",ARM28="祝",ARM28=0,ARN28=""),"　",MAX(IF(AND(ARN28&lt;=ASJ14,ARP28&gt;ASK14),ASK14-ASJ14,IF(ARP28&lt;=ASK14,0,IF(AND(ARN28&gt;ASJ14,ARP28&gt;ASK14),ASK14-ARN28,0))),0)),0)</f>
        <v>　</v>
      </c>
      <c r="ASK28" s="663"/>
      <c r="ASL28" s="664"/>
      <c r="ASM28" s="662" t="str">
        <f t="shared" si="21"/>
        <v>　</v>
      </c>
      <c r="ASN28" s="663"/>
      <c r="ASO28" s="664"/>
      <c r="ASP28" s="665" t="str">
        <f>IF(ASS28="×",TIME(0,0,0),IF(ATC4="非常勤",ARR28,ASD28))</f>
        <v>　</v>
      </c>
      <c r="ASQ28" s="666"/>
      <c r="ASR28" s="667"/>
      <c r="ASS28" s="265"/>
      <c r="AST28" s="665" t="str">
        <f>IF(ASW28="×",TIME(0,0,0),IF(ATC4="非常勤",ARU28,ASG28))</f>
        <v>　</v>
      </c>
      <c r="ASU28" s="666"/>
      <c r="ASV28" s="667"/>
      <c r="ASW28" s="265"/>
      <c r="ASX28" s="665" t="str">
        <f>IF(ATA28="×",TIME(0,0,0),IF(ATC4="非常勤",ARX28,ASJ28))</f>
        <v>　</v>
      </c>
      <c r="ASY28" s="666"/>
      <c r="ASZ28" s="667"/>
      <c r="ATA28" s="265"/>
      <c r="ATB28" s="665" t="str">
        <f>IF(ATE28="×",TIME(0,0,0),IF(ATC4="非常勤",ASA28,ASM28))</f>
        <v>　</v>
      </c>
      <c r="ATC28" s="666"/>
      <c r="ATD28" s="667"/>
      <c r="ATE28" s="265"/>
      <c r="ATF28" s="720"/>
      <c r="ATG28" s="720"/>
      <c r="ATH28" s="668"/>
      <c r="ATI28" s="670"/>
      <c r="ATJ28" s="669"/>
      <c r="ATK28" s="671"/>
      <c r="ATL28" s="672"/>
      <c r="ATM28" s="672"/>
      <c r="ATN28" s="673"/>
      <c r="ATO28" s="263">
        <f>$A$28</f>
        <v>14</v>
      </c>
      <c r="ATP28" s="264" t="str">
        <f>$B$28</f>
        <v>水</v>
      </c>
      <c r="ATQ28" s="660"/>
      <c r="ATR28" s="661"/>
      <c r="ATS28" s="660"/>
      <c r="ATT28" s="661"/>
      <c r="ATU28" s="662" t="str">
        <f>IFERROR(IF(OR(ATP28="日",ATP28="祝",ATP28=0,ATQ28=""),"　",MAX(IF(AND(ATQ28&lt;=ATU14,ATS28&gt;ATV14),ATV14-ATU14,IF(AND(ATQ28&gt;ATU14,ATS28&lt;=ATV14),ATS28-ATQ28,IF(AND(ATQ28&lt;=ATU14,ATS28&lt;=ATV14),ATS28-ATU14,IF(AND(ATQ28&gt;ATU14,ATS28&gt;ATV14),ATV14-ATQ28,0)))),0)),0)</f>
        <v>　</v>
      </c>
      <c r="ATV28" s="663"/>
      <c r="ATW28" s="664"/>
      <c r="ATX28" s="662" t="str">
        <f>IFERROR(IF(OR(ATP28="日",ATP28="祝",ATP28=0,ATQ28=""),"　",MAX(IF(AND(ATQ28&gt;AUA14,ATS28&gt;ATY14),0,IF(AND(ATQ28&lt;=AUA14,ATQ28&gt;ATX14,ATS28&gt;ATY14),AUA14-ATQ28,IF(AND(ATQ28&lt;=AUA14,ATQ28&lt;=ATX14,ATS28&gt;ATY14),AUA14-ATX14,IF(AND(ATQ28&gt;ATX14,ATS28&lt;=ATY14),ATS28-ATQ28,IF(AND(ATQ28&lt;=ATX14,ATS28&lt;=ATY14),ATS28-ATX14,0))))),0)),0)</f>
        <v>　</v>
      </c>
      <c r="ATY28" s="663"/>
      <c r="ATZ28" s="664"/>
      <c r="AUA28" s="662" t="str">
        <f>IFERROR(IF(OR(ATP28="日",ATP28="祝",ATP28=0,ATQ28=""),"　",MAX(IF(AND(ATQ28&lt;=AUA14,ATS28&gt;AUB14),AUB14-AUA14,IF(ATS28&lt;=AUB14,0,IF(AND(ATQ28&gt;AUA14,ATS28&gt;AUB14),AUB14-ATQ28,0))),0)),0)</f>
        <v>　</v>
      </c>
      <c r="AUB28" s="663"/>
      <c r="AUC28" s="664"/>
      <c r="AUD28" s="662" t="str">
        <f>IFERROR(IF(OR(ATP28="日",ATP28="祝",ATP28=0,ATQ28=""),"　",MAX(IF(ATQ28&gt;AUD14,ATS28-ATQ28,IF(ATQ28&lt;=AUD14,ATS28-AUD14,0)),0)),0)</f>
        <v>　</v>
      </c>
      <c r="AUE28" s="663"/>
      <c r="AUF28" s="664"/>
      <c r="AUG28" s="662" t="str">
        <f>IFERROR(IF(OR(ATP28="日",ATP28="祝",ATP28=0,ATQ28=""),"　",MAX(IF(AND(ATQ28&lt;=AUG14,ATS28&gt;AUH14),AUH14-AUG14,IF(AND(ATQ28&gt;AUG14,ATS28&lt;=AUH14),ATS28-ATQ28,IF(AND(ATQ28&lt;=AUG14,ATS28&lt;=AUH14),ATS28-AUG14,IF(AND(ATQ28&gt;AUG14,ATS28&gt;AUH14),AUH14-ATQ28,0)))),0)),0)</f>
        <v>　</v>
      </c>
      <c r="AUH28" s="663"/>
      <c r="AUI28" s="664"/>
      <c r="AUJ28" s="662" t="str">
        <f>IFERROR(IF(OR(ATP28="日",ATP28="祝",ATP28=0,ATQ28=""),"　",MAX(IF(AND(ATQ28&gt;AUM14,ATS28&gt;AUK14),0,IF(AND(ATQ28&lt;=AUM14,ATQ28&gt;AUJ14,ATS28&gt;AUK14),AUM14-ATQ28,IF(AND(ATQ28&lt;=AUM14,ATQ28&lt;=AUJ14,ATS28&gt;AUK14),AUM14-AUJ14,IF(AND(ATQ28&gt;AUJ14,ATS28&lt;=AUK14),ATS28-ATQ28,IF(AND(ATQ28&lt;=AUJ14,ATS28&lt;=AUK14),ATS28-AUJ14,0))))),0)),0)</f>
        <v>　</v>
      </c>
      <c r="AUK28" s="663"/>
      <c r="AUL28" s="664"/>
      <c r="AUM28" s="662" t="str">
        <f>IFERROR(IF(OR(ATP28="日",ATP28="祝",ATP28=0,ATQ28=""),"　",MAX(IF(AND(ATQ28&lt;=AUM14,ATS28&gt;AUN14),AUN14-AUM14,IF(ATS28&lt;=AUN14,0,IF(AND(ATQ28&gt;AUM14,ATS28&gt;AUN14),AUN14-ATQ28,0))),0)),0)</f>
        <v>　</v>
      </c>
      <c r="AUN28" s="663"/>
      <c r="AUO28" s="664"/>
      <c r="AUP28" s="662" t="str">
        <f t="shared" si="22"/>
        <v>　</v>
      </c>
      <c r="AUQ28" s="663"/>
      <c r="AUR28" s="664"/>
      <c r="AUS28" s="665" t="str">
        <f>IF(AUV28="×",TIME(0,0,0),IF(AVF4="非常勤",ATU28,AUG28))</f>
        <v>　</v>
      </c>
      <c r="AUT28" s="666"/>
      <c r="AUU28" s="667"/>
      <c r="AUV28" s="265"/>
      <c r="AUW28" s="665" t="str">
        <f>IF(AUZ28="×",TIME(0,0,0),IF(AVF4="非常勤",ATX28,AUJ28))</f>
        <v>　</v>
      </c>
      <c r="AUX28" s="666"/>
      <c r="AUY28" s="667"/>
      <c r="AUZ28" s="265"/>
      <c r="AVA28" s="665" t="str">
        <f>IF(AVD28="×",TIME(0,0,0),IF(AVF4="非常勤",AUA28,AUM28))</f>
        <v>　</v>
      </c>
      <c r="AVB28" s="666"/>
      <c r="AVC28" s="667"/>
      <c r="AVD28" s="265"/>
      <c r="AVE28" s="665" t="str">
        <f>IF(AVH28="×",TIME(0,0,0),IF(AVF4="非常勤",AUD28,AUP28))</f>
        <v>　</v>
      </c>
      <c r="AVF28" s="666"/>
      <c r="AVG28" s="667"/>
      <c r="AVH28" s="265"/>
      <c r="AVI28" s="668"/>
      <c r="AVJ28" s="669"/>
      <c r="AVK28" s="668"/>
      <c r="AVL28" s="670"/>
      <c r="AVM28" s="669"/>
      <c r="AVN28" s="671"/>
      <c r="AVO28" s="672"/>
      <c r="AVP28" s="672"/>
      <c r="AVQ28" s="673"/>
      <c r="AVR28" s="263">
        <f>$A$28</f>
        <v>14</v>
      </c>
      <c r="AVS28" s="264" t="str">
        <f>$B$28</f>
        <v>水</v>
      </c>
      <c r="AVT28" s="660"/>
      <c r="AVU28" s="661"/>
      <c r="AVV28" s="660"/>
      <c r="AVW28" s="661"/>
      <c r="AVX28" s="662" t="str">
        <f>IFERROR(IF(OR(AVS28="日",AVS28="祝",AVS28=0,AVT28=""),"　",MAX(IF(AND(AVT28&lt;=AVX14,AVV28&gt;AVY14),AVY14-AVX14,IF(AND(AVT28&gt;AVX14,AVV28&lt;=AVY14),AVV28-AVT28,IF(AND(AVT28&lt;=AVX14,AVV28&lt;=AVY14),AVV28-AVX14,IF(AND(AVT28&gt;AVX14,AVV28&gt;AVY14),AVY14-AVT28,0)))),0)),0)</f>
        <v>　</v>
      </c>
      <c r="AVY28" s="663"/>
      <c r="AVZ28" s="664"/>
      <c r="AWA28" s="662" t="str">
        <f>IFERROR(IF(OR(AVS28="日",AVS28="祝",AVS28=0,AVT28=""),"　",MAX(IF(AND(AVT28&gt;AWD14,AVV28&gt;AWB14),0,IF(AND(AVT28&lt;=AWD14,AVT28&gt;AWA14,AVV28&gt;AWB14),AWD14-AVT28,IF(AND(AVT28&lt;=AWD14,AVT28&lt;=AWA14,AVV28&gt;AWB14),AWD14-AWA14,IF(AND(AVT28&gt;AWA14,AVV28&lt;=AWB14),AVV28-AVT28,IF(AND(AVT28&lt;=AWA14,AVV28&lt;=AWB14),AVV28-AWA14,0))))),0)),0)</f>
        <v>　</v>
      </c>
      <c r="AWB28" s="663"/>
      <c r="AWC28" s="664"/>
      <c r="AWD28" s="662" t="str">
        <f>IFERROR(IF(OR(AVS28="日",AVS28="祝",AVS28=0,AVT28=""),"　",MAX(IF(AND(AVT28&lt;=AWD14,AVV28&gt;AWE14),AWE14-AWD14,IF(AVV28&lt;=AWE14,0,IF(AND(AVT28&gt;AWD14,AVV28&gt;AWE14),AWE14-AVT28,0))),0)),0)</f>
        <v>　</v>
      </c>
      <c r="AWE28" s="663"/>
      <c r="AWF28" s="664"/>
      <c r="AWG28" s="662" t="str">
        <f>IFERROR(IF(OR(AVS28="日",AVS28="祝",AVS28=0,AVT28=""),"　",MAX(IF(AVT28&gt;AWG14,AVV28-AVT28,IF(AVT28&lt;=AWG14,AVV28-AWG14,0)),0)),0)</f>
        <v>　</v>
      </c>
      <c r="AWH28" s="663"/>
      <c r="AWI28" s="664"/>
      <c r="AWJ28" s="662" t="str">
        <f>IFERROR(IF(OR(AVS28="日",AVS28="祝",AVS28=0,AVT28=""),"　",MAX(IF(AND(AVT28&lt;=AWJ14,AVV28&gt;AWK14),AWK14-AWJ14,IF(AND(AVT28&gt;AWJ14,AVV28&lt;=AWK14),AVV28-AVT28,IF(AND(AVT28&lt;=AWJ14,AVV28&lt;=AWK14),AVV28-AWJ14,IF(AND(AVT28&gt;AWJ14,AVV28&gt;AWK14),AWK14-AVT28,0)))),0)),0)</f>
        <v>　</v>
      </c>
      <c r="AWK28" s="663"/>
      <c r="AWL28" s="664"/>
      <c r="AWM28" s="662" t="str">
        <f>IFERROR(IF(OR(AVS28="日",AVS28="祝",AVS28=0,AVT28=""),"　",MAX(IF(AND(AVT28&gt;AWP14,AVV28&gt;AWN14),0,IF(AND(AVT28&lt;=AWP14,AVT28&gt;AWM14,AVV28&gt;AWN14),AWP14-AVT28,IF(AND(AVT28&lt;=AWP14,AVT28&lt;=AWM14,AVV28&gt;AWN14),AWP14-AWM14,IF(AND(AVT28&gt;AWM14,AVV28&lt;=AWN14),AVV28-AVT28,IF(AND(AVT28&lt;=AWM14,AVV28&lt;=AWN14),AVV28-AWM14,0))))),0)),0)</f>
        <v>　</v>
      </c>
      <c r="AWN28" s="663"/>
      <c r="AWO28" s="664"/>
      <c r="AWP28" s="662" t="str">
        <f>IFERROR(IF(OR(AVS28="日",AVS28="祝",AVS28=0,AVT28=""),"　",MAX(IF(AND(AVT28&lt;=AWP14,AVV28&gt;AWQ14),AWQ14-AWP14,IF(AVV28&lt;=AWQ14,0,IF(AND(AVT28&gt;AWP14,AVV28&gt;AWQ14),AWQ14-AVT28,0))),0)),0)</f>
        <v>　</v>
      </c>
      <c r="AWQ28" s="663"/>
      <c r="AWR28" s="664"/>
      <c r="AWS28" s="662" t="str">
        <f t="shared" si="23"/>
        <v>　</v>
      </c>
      <c r="AWT28" s="663"/>
      <c r="AWU28" s="664"/>
      <c r="AWV28" s="665" t="str">
        <f>IF(AWY28="×",TIME(0,0,0),IF(AXI4="非常勤",AVX28,AWJ28))</f>
        <v>　</v>
      </c>
      <c r="AWW28" s="666"/>
      <c r="AWX28" s="667"/>
      <c r="AWY28" s="265"/>
      <c r="AWZ28" s="665" t="str">
        <f>IF(AXC28="×",TIME(0,0,0),IF(AXI4="非常勤",AWA28,AWM28))</f>
        <v>　</v>
      </c>
      <c r="AXA28" s="666"/>
      <c r="AXB28" s="667"/>
      <c r="AXC28" s="265"/>
      <c r="AXD28" s="665" t="str">
        <f>IF(AXG28="×",TIME(0,0,0),IF(AXI4="非常勤",AWD28,AWP28))</f>
        <v>　</v>
      </c>
      <c r="AXE28" s="666"/>
      <c r="AXF28" s="667"/>
      <c r="AXG28" s="265"/>
      <c r="AXH28" s="665" t="str">
        <f>IF(AXK28="×",TIME(0,0,0),IF(AXI4="非常勤",AWG28,AWS28))</f>
        <v>　</v>
      </c>
      <c r="AXI28" s="666"/>
      <c r="AXJ28" s="667"/>
      <c r="AXK28" s="265"/>
      <c r="AXL28" s="668"/>
      <c r="AXM28" s="669"/>
      <c r="AXN28" s="668"/>
      <c r="AXO28" s="670"/>
      <c r="AXP28" s="669"/>
      <c r="AXQ28" s="671"/>
      <c r="AXR28" s="672"/>
      <c r="AXS28" s="672"/>
      <c r="AXT28" s="673"/>
      <c r="AXU28" s="263">
        <f>$A$28</f>
        <v>14</v>
      </c>
      <c r="AXV28" s="264" t="str">
        <f>$B$28</f>
        <v>水</v>
      </c>
      <c r="AXW28" s="660"/>
      <c r="AXX28" s="661"/>
      <c r="AXY28" s="660"/>
      <c r="AXZ28" s="661"/>
      <c r="AYA28" s="662" t="str">
        <f>IFERROR(IF(OR(AXV28="日",AXV28="祝",AXV28=0,AXW28=""),"　",MAX(IF(AND(AXW28&lt;=AYA14,AXY28&gt;AYB14),AYB14-AYA14,IF(AND(AXW28&gt;AYA14,AXY28&lt;=AYB14),AXY28-AXW28,IF(AND(AXW28&lt;=AYA14,AXY28&lt;=AYB14),AXY28-AYA14,IF(AND(AXW28&gt;AYA14,AXY28&gt;AYB14),AYB14-AXW28,0)))),0)),0)</f>
        <v>　</v>
      </c>
      <c r="AYB28" s="663"/>
      <c r="AYC28" s="664"/>
      <c r="AYD28" s="662" t="str">
        <f>IFERROR(IF(OR(AXV28="日",AXV28="祝",AXV28=0,AXW28=""),"　",MAX(IF(AND(AXW28&gt;AYG14,AXY28&gt;AYE14),0,IF(AND(AXW28&lt;=AYG14,AXW28&gt;AYD14,AXY28&gt;AYE14),AYG14-AXW28,IF(AND(AXW28&lt;=AYG14,AXW28&lt;=AYD14,AXY28&gt;AYE14),AYG14-AYD14,IF(AND(AXW28&gt;AYD14,AXY28&lt;=AYE14),AXY28-AXW28,IF(AND(AXW28&lt;=AYD14,AXY28&lt;=AYE14),AXY28-AYD14,0))))),0)),0)</f>
        <v>　</v>
      </c>
      <c r="AYE28" s="663"/>
      <c r="AYF28" s="664"/>
      <c r="AYG28" s="662" t="str">
        <f>IFERROR(IF(OR(AXV28="日",AXV28="祝",AXV28=0,AXW28=""),"　",MAX(IF(AND(AXW28&lt;=AYG14,AXY28&gt;AYH14),AYH14-AYG14,IF(AXY28&lt;=AYH14,0,IF(AND(AXW28&gt;AYG14,AXY28&gt;AYH14),AYH14-AXW28,0))),0)),0)</f>
        <v>　</v>
      </c>
      <c r="AYH28" s="663"/>
      <c r="AYI28" s="664"/>
      <c r="AYJ28" s="662" t="str">
        <f>IFERROR(IF(OR(AXV28="日",AXV28="祝",AXV28=0,AXW28=""),"　",MAX(IF(AXW28&gt;AYJ14,AXY28-AXW28,IF(AXW28&lt;=AYJ14,AXY28-AYJ14,0)),0)),0)</f>
        <v>　</v>
      </c>
      <c r="AYK28" s="663"/>
      <c r="AYL28" s="664"/>
      <c r="AYM28" s="662" t="str">
        <f>IFERROR(IF(OR(AXV28="日",AXV28="祝",AXV28=0,AXW28=""),"　",MAX(IF(AND(AXW28&lt;=AYM14,AXY28&gt;AYN14),AYN14-AYM14,IF(AND(AXW28&gt;AYM14,AXY28&lt;=AYN14),AXY28-AXW28,IF(AND(AXW28&lt;=AYM14,AXY28&lt;=AYN14),AXY28-AYM14,IF(AND(AXW28&gt;AYM14,AXY28&gt;AYN14),AYN14-AXW28,0)))),0)),0)</f>
        <v>　</v>
      </c>
      <c r="AYN28" s="663"/>
      <c r="AYO28" s="664"/>
      <c r="AYP28" s="662" t="str">
        <f>IFERROR(IF(OR(AXV28="日",AXV28="祝",AXV28=0,AXW28=""),"　",MAX(IF(AND(AXW28&gt;AYS14,AXY28&gt;AYQ14),0,IF(AND(AXW28&lt;=AYS14,AXW28&gt;AYP14,AXY28&gt;AYQ14),AYS14-AXW28,IF(AND(AXW28&lt;=AYS14,AXW28&lt;=AYP14,AXY28&gt;AYQ14),AYS14-AYP14,IF(AND(AXW28&gt;AYP14,AXY28&lt;=AYQ14),AXY28-AXW28,IF(AND(AXW28&lt;=AYP14,AXY28&lt;=AYQ14),AXY28-AYP14,0))))),0)),0)</f>
        <v>　</v>
      </c>
      <c r="AYQ28" s="663"/>
      <c r="AYR28" s="664"/>
      <c r="AYS28" s="662" t="str">
        <f>IFERROR(IF(OR(AXV28="日",AXV28="祝",AXV28=0,AXW28=""),"　",MAX(IF(AND(AXW28&lt;=AYS14,AXY28&gt;AYT14),AYT14-AYS14,IF(AXY28&lt;=AYT14,0,IF(AND(AXW28&gt;AYS14,AXY28&gt;AYT14),AYT14-AXW28,0))),0)),0)</f>
        <v>　</v>
      </c>
      <c r="AYT28" s="663"/>
      <c r="AYU28" s="664"/>
      <c r="AYV28" s="662" t="str">
        <f t="shared" si="24"/>
        <v>　</v>
      </c>
      <c r="AYW28" s="663"/>
      <c r="AYX28" s="664"/>
      <c r="AYY28" s="665" t="str">
        <f>IF(AZB28="×",TIME(0,0,0),IF(AZL4="非常勤",AYA28,AYM28))</f>
        <v>　</v>
      </c>
      <c r="AYZ28" s="666"/>
      <c r="AZA28" s="667"/>
      <c r="AZB28" s="265"/>
      <c r="AZC28" s="665" t="str">
        <f>IF(AZF28="×",TIME(0,0,0),IF(AZL4="非常勤",AYD28,AYP28))</f>
        <v>　</v>
      </c>
      <c r="AZD28" s="666"/>
      <c r="AZE28" s="667"/>
      <c r="AZF28" s="265"/>
      <c r="AZG28" s="665" t="str">
        <f>IF(AZJ28="×",TIME(0,0,0),IF(AZL4="非常勤",AYG28,AYS28))</f>
        <v>　</v>
      </c>
      <c r="AZH28" s="666"/>
      <c r="AZI28" s="667"/>
      <c r="AZJ28" s="265"/>
      <c r="AZK28" s="665" t="str">
        <f>IF(AZN28="×",TIME(0,0,0),IF(AZL4="非常勤",AYJ28,AYV28))</f>
        <v>　</v>
      </c>
      <c r="AZL28" s="666"/>
      <c r="AZM28" s="667"/>
      <c r="AZN28" s="265"/>
      <c r="AZO28" s="668"/>
      <c r="AZP28" s="669"/>
      <c r="AZQ28" s="668"/>
      <c r="AZR28" s="670"/>
      <c r="AZS28" s="669"/>
      <c r="AZT28" s="671"/>
      <c r="AZU28" s="672"/>
      <c r="AZV28" s="672"/>
      <c r="AZW28" s="673"/>
      <c r="AZX28" s="263">
        <f>$A$28</f>
        <v>14</v>
      </c>
      <c r="AZY28" s="264" t="str">
        <f>$B$28</f>
        <v>水</v>
      </c>
      <c r="AZZ28" s="660"/>
      <c r="BAA28" s="661"/>
      <c r="BAB28" s="660"/>
      <c r="BAC28" s="661"/>
      <c r="BAD28" s="662" t="str">
        <f>IFERROR(IF(OR(AZY28="日",AZY28="祝",AZY28=0,AZZ28=""),"　",MAX(IF(AND(AZZ28&lt;=BAD14,BAB28&gt;BAE14),BAE14-BAD14,IF(AND(AZZ28&gt;BAD14,BAB28&lt;=BAE14),BAB28-AZZ28,IF(AND(AZZ28&lt;=BAD14,BAB28&lt;=BAE14),BAB28-BAD14,IF(AND(AZZ28&gt;BAD14,BAB28&gt;BAE14),BAE14-AZZ28,0)))),0)),0)</f>
        <v>　</v>
      </c>
      <c r="BAE28" s="663"/>
      <c r="BAF28" s="664"/>
      <c r="BAG28" s="662" t="str">
        <f>IFERROR(IF(OR(AZY28="日",AZY28="祝",AZY28=0,AZZ28=""),"　",MAX(IF(AND(AZZ28&gt;BAJ14,BAB28&gt;BAH14),0,IF(AND(AZZ28&lt;=BAJ14,AZZ28&gt;BAG14,BAB28&gt;BAH14),BAJ14-AZZ28,IF(AND(AZZ28&lt;=BAJ14,AZZ28&lt;=BAG14,BAB28&gt;BAH14),BAJ14-BAG14,IF(AND(AZZ28&gt;BAG14,BAB28&lt;=BAH14),BAB28-AZZ28,IF(AND(AZZ28&lt;=BAG14,BAB28&lt;=BAH14),BAB28-BAG14,0))))),0)),0)</f>
        <v>　</v>
      </c>
      <c r="BAH28" s="663"/>
      <c r="BAI28" s="664"/>
      <c r="BAJ28" s="662" t="str">
        <f>IFERROR(IF(OR(AZY28="日",AZY28="祝",AZY28=0,AZZ28=""),"　",MAX(IF(AND(AZZ28&lt;=BAJ14,BAB28&gt;BAK14),BAK14-BAJ14,IF(BAB28&lt;=BAK14,0,IF(AND(AZZ28&gt;BAJ14,BAB28&gt;BAK14),BAK14-AZZ28,0))),0)),0)</f>
        <v>　</v>
      </c>
      <c r="BAK28" s="663"/>
      <c r="BAL28" s="664"/>
      <c r="BAM28" s="662" t="str">
        <f>IFERROR(IF(OR(AZY28="日",AZY28="祝",AZY28=0,AZZ28=""),"　",MAX(IF(AZZ28&gt;BAM14,BAB28-AZZ28,IF(AZZ28&lt;=BAM14,BAB28-BAM14,0)),0)),0)</f>
        <v>　</v>
      </c>
      <c r="BAN28" s="663"/>
      <c r="BAO28" s="664"/>
      <c r="BAP28" s="662" t="str">
        <f>IFERROR(IF(OR(AZY28="日",AZY28="祝",AZY28=0,AZZ28=""),"　",MAX(IF(AND(AZZ28&lt;=BAP14,BAB28&gt;BAQ14),BAQ14-BAP14,IF(AND(AZZ28&gt;BAP14,BAB28&lt;=BAQ14),BAB28-AZZ28,IF(AND(AZZ28&lt;=BAP14,BAB28&lt;=BAQ14),BAB28-BAP14,IF(AND(AZZ28&gt;BAP14,BAB28&gt;BAQ14),BAQ14-AZZ28,0)))),0)),0)</f>
        <v>　</v>
      </c>
      <c r="BAQ28" s="663"/>
      <c r="BAR28" s="664"/>
      <c r="BAS28" s="662" t="str">
        <f>IFERROR(IF(OR(AZY28="日",AZY28="祝",AZY28=0,AZZ28=""),"　",MAX(IF(AND(AZZ28&gt;BAV14,BAB28&gt;BAT14),0,IF(AND(AZZ28&lt;=BAV14,AZZ28&gt;BAS14,BAB28&gt;BAT14),BAV14-AZZ28,IF(AND(AZZ28&lt;=BAV14,AZZ28&lt;=BAS14,BAB28&gt;BAT14),BAV14-BAS14,IF(AND(AZZ28&gt;BAS14,BAB28&lt;=BAT14),BAB28-AZZ28,IF(AND(AZZ28&lt;=BAS14,BAB28&lt;=BAT14),BAB28-BAS14,0))))),0)),0)</f>
        <v>　</v>
      </c>
      <c r="BAT28" s="663"/>
      <c r="BAU28" s="664"/>
      <c r="BAV28" s="662" t="str">
        <f>IFERROR(IF(OR(AZY28="日",AZY28="祝",AZY28=0,AZZ28=""),"　",MAX(IF(AND(AZZ28&lt;=BAV14,BAB28&gt;BAW14),BAW14-BAV14,IF(BAB28&lt;=BAW14,0,IF(AND(AZZ28&gt;BAV14,BAB28&gt;BAW14),BAW14-AZZ28,0))),0)),0)</f>
        <v>　</v>
      </c>
      <c r="BAW28" s="663"/>
      <c r="BAX28" s="664"/>
      <c r="BAY28" s="662" t="str">
        <f t="shared" si="25"/>
        <v>　</v>
      </c>
      <c r="BAZ28" s="663"/>
      <c r="BBA28" s="664"/>
      <c r="BBB28" s="665" t="str">
        <f>IF(BBE28="×",TIME(0,0,0),IF(BBO4="非常勤",BAD28,BAP28))</f>
        <v>　</v>
      </c>
      <c r="BBC28" s="666"/>
      <c r="BBD28" s="667"/>
      <c r="BBE28" s="265"/>
      <c r="BBF28" s="665" t="str">
        <f>IF(BBI28="×",TIME(0,0,0),IF(BBO4="非常勤",BAG28,BAS28))</f>
        <v>　</v>
      </c>
      <c r="BBG28" s="666"/>
      <c r="BBH28" s="667"/>
      <c r="BBI28" s="265"/>
      <c r="BBJ28" s="665" t="str">
        <f>IF(BBM28="×",TIME(0,0,0),IF(BBO4="非常勤",BAJ28,BAV28))</f>
        <v>　</v>
      </c>
      <c r="BBK28" s="666"/>
      <c r="BBL28" s="667"/>
      <c r="BBM28" s="265"/>
      <c r="BBN28" s="665" t="str">
        <f>IF(BBQ28="×",TIME(0,0,0),IF(BBO4="非常勤",BAM28,BAY28))</f>
        <v>　</v>
      </c>
      <c r="BBO28" s="666"/>
      <c r="BBP28" s="667"/>
      <c r="BBQ28" s="265"/>
      <c r="BBR28" s="668"/>
      <c r="BBS28" s="669"/>
      <c r="BBT28" s="668"/>
      <c r="BBU28" s="670"/>
      <c r="BBV28" s="669"/>
      <c r="BBW28" s="671"/>
      <c r="BBX28" s="672"/>
      <c r="BBY28" s="672"/>
      <c r="BBZ28" s="673"/>
      <c r="BCA28" s="263">
        <f>$A$28</f>
        <v>14</v>
      </c>
      <c r="BCB28" s="264" t="str">
        <f>$B$28</f>
        <v>水</v>
      </c>
      <c r="BCC28" s="660"/>
      <c r="BCD28" s="661"/>
      <c r="BCE28" s="660"/>
      <c r="BCF28" s="661"/>
      <c r="BCG28" s="662" t="str">
        <f>IFERROR(IF(OR(BCB28="日",BCB28="祝",BCB28=0,BCC28=""),"　",MAX(IF(AND(BCC28&lt;=BCG14,BCE28&gt;BCH14),BCH14-BCG14,IF(AND(BCC28&gt;BCG14,BCE28&lt;=BCH14),BCE28-BCC28,IF(AND(BCC28&lt;=BCG14,BCE28&lt;=BCH14),BCE28-BCG14,IF(AND(BCC28&gt;BCG14,BCE28&gt;BCH14),BCH14-BCC28,0)))),0)),0)</f>
        <v>　</v>
      </c>
      <c r="BCH28" s="663"/>
      <c r="BCI28" s="664"/>
      <c r="BCJ28" s="662" t="str">
        <f>IFERROR(IF(OR(BCB28="日",BCB28="祝",BCB28=0,BCC28=""),"　",MAX(IF(AND(BCC28&gt;BCM14,BCE28&gt;BCK14),0,IF(AND(BCC28&lt;=BCM14,BCC28&gt;BCJ14,BCE28&gt;BCK14),BCM14-BCC28,IF(AND(BCC28&lt;=BCM14,BCC28&lt;=BCJ14,BCE28&gt;BCK14),BCM14-BCJ14,IF(AND(BCC28&gt;BCJ14,BCE28&lt;=BCK14),BCE28-BCC28,IF(AND(BCC28&lt;=BCJ14,BCE28&lt;=BCK14),BCE28-BCJ14,0))))),0)),0)</f>
        <v>　</v>
      </c>
      <c r="BCK28" s="663"/>
      <c r="BCL28" s="664"/>
      <c r="BCM28" s="662" t="str">
        <f>IFERROR(IF(OR(BCB28="日",BCB28="祝",BCB28=0,BCC28=""),"　",MAX(IF(AND(BCC28&lt;=BCM14,BCE28&gt;BCN14),BCN14-BCM14,IF(BCE28&lt;=BCN14,0,IF(AND(BCC28&gt;BCM14,BCE28&gt;BCN14),BCN14-BCC28,0))),0)),0)</f>
        <v>　</v>
      </c>
      <c r="BCN28" s="663"/>
      <c r="BCO28" s="664"/>
      <c r="BCP28" s="662" t="str">
        <f>IFERROR(IF(OR(BCB28="日",BCB28="祝",BCB28=0,BCC28=""),"　",MAX(IF(BCC28&gt;BCP14,BCE28-BCC28,IF(BCC28&lt;=BCP14,BCE28-BCP14,0)),0)),0)</f>
        <v>　</v>
      </c>
      <c r="BCQ28" s="663"/>
      <c r="BCR28" s="664"/>
      <c r="BCS28" s="662" t="str">
        <f>IFERROR(IF(OR(BCB28="日",BCB28="祝",BCB28=0,BCC28=""),"　",MAX(IF(AND(BCC28&lt;=BCS14,BCE28&gt;BCT14),BCT14-BCS14,IF(AND(BCC28&gt;BCS14,BCE28&lt;=BCT14),BCE28-BCC28,IF(AND(BCC28&lt;=BCS14,BCE28&lt;=BCT14),BCE28-BCS14,IF(AND(BCC28&gt;BCS14,BCE28&gt;BCT14),BCT14-BCC28,0)))),0)),0)</f>
        <v>　</v>
      </c>
      <c r="BCT28" s="663"/>
      <c r="BCU28" s="664"/>
      <c r="BCV28" s="662" t="str">
        <f>IFERROR(IF(OR(BCB28="日",BCB28="祝",BCB28=0,BCC28=""),"　",MAX(IF(AND(BCC28&gt;BCY14,BCE28&gt;BCW14),0,IF(AND(BCC28&lt;=BCY14,BCC28&gt;BCV14,BCE28&gt;BCW14),BCY14-BCC28,IF(AND(BCC28&lt;=BCY14,BCC28&lt;=BCV14,BCE28&gt;BCW14),BCY14-BCV14,IF(AND(BCC28&gt;BCV14,BCE28&lt;=BCW14),BCE28-BCC28,IF(AND(BCC28&lt;=BCV14,BCE28&lt;=BCW14),BCE28-BCV14,0))))),0)),0)</f>
        <v>　</v>
      </c>
      <c r="BCW28" s="663"/>
      <c r="BCX28" s="664"/>
      <c r="BCY28" s="662" t="str">
        <f>IFERROR(IF(OR(BCB28="日",BCB28="祝",BCB28=0,BCC28=""),"　",MAX(IF(AND(BCC28&lt;=BCY14,BCE28&gt;BCZ14),BCZ14-BCY14,IF(BCE28&lt;=BCZ14,0,IF(AND(BCC28&gt;BCY14,BCE28&gt;BCZ14),BCZ14-BCC28,0))),0)),0)</f>
        <v>　</v>
      </c>
      <c r="BCZ28" s="663"/>
      <c r="BDA28" s="664"/>
      <c r="BDB28" s="662" t="str">
        <f t="shared" si="26"/>
        <v>　</v>
      </c>
      <c r="BDC28" s="663"/>
      <c r="BDD28" s="664"/>
      <c r="BDE28" s="665" t="str">
        <f>IF(BDH28="×",TIME(0,0,0),IF(BDR4="非常勤",BCG28,BCS28))</f>
        <v>　</v>
      </c>
      <c r="BDF28" s="666"/>
      <c r="BDG28" s="667"/>
      <c r="BDH28" s="265"/>
      <c r="BDI28" s="665" t="str">
        <f>IF(BDL28="×",TIME(0,0,0),IF(BDR4="非常勤",BCJ28,BCV28))</f>
        <v>　</v>
      </c>
      <c r="BDJ28" s="666"/>
      <c r="BDK28" s="667"/>
      <c r="BDL28" s="265"/>
      <c r="BDM28" s="665" t="str">
        <f>IF(BDP28="×",TIME(0,0,0),IF(BDR4="非常勤",BCM28,BCY28))</f>
        <v>　</v>
      </c>
      <c r="BDN28" s="666"/>
      <c r="BDO28" s="667"/>
      <c r="BDP28" s="265"/>
      <c r="BDQ28" s="665" t="str">
        <f>IF(BDT28="×",TIME(0,0,0),IF(BDR4="非常勤",BCP28,BDB28))</f>
        <v>　</v>
      </c>
      <c r="BDR28" s="666"/>
      <c r="BDS28" s="667"/>
      <c r="BDT28" s="265"/>
      <c r="BDU28" s="668"/>
      <c r="BDV28" s="669"/>
      <c r="BDW28" s="668"/>
      <c r="BDX28" s="670"/>
      <c r="BDY28" s="669"/>
      <c r="BDZ28" s="671"/>
      <c r="BEA28" s="672"/>
      <c r="BEB28" s="672"/>
      <c r="BEC28" s="673"/>
      <c r="BED28" s="263">
        <f>$A$28</f>
        <v>14</v>
      </c>
      <c r="BEE28" s="264" t="str">
        <f>$B$28</f>
        <v>水</v>
      </c>
      <c r="BEF28" s="660"/>
      <c r="BEG28" s="661"/>
      <c r="BEH28" s="660"/>
      <c r="BEI28" s="661"/>
      <c r="BEJ28" s="662" t="str">
        <f>IFERROR(IF(OR(BEE28="日",BEE28="祝",BEE28=0,BEF28=""),"　",MAX(IF(AND(BEF28&lt;=BEJ14,BEH28&gt;BEK14),BEK14-BEJ14,IF(AND(BEF28&gt;BEJ14,BEH28&lt;=BEK14),BEH28-BEF28,IF(AND(BEF28&lt;=BEJ14,BEH28&lt;=BEK14),BEH28-BEJ14,IF(AND(BEF28&gt;BEJ14,BEH28&gt;BEK14),BEK14-BEF28,0)))),0)),0)</f>
        <v>　</v>
      </c>
      <c r="BEK28" s="663"/>
      <c r="BEL28" s="664"/>
      <c r="BEM28" s="662" t="str">
        <f>IFERROR(IF(OR(BEE28="日",BEE28="祝",BEE28=0,BEF28=""),"　",MAX(IF(AND(BEF28&gt;BEP14,BEH28&gt;BEN14),0,IF(AND(BEF28&lt;=BEP14,BEF28&gt;BEM14,BEH28&gt;BEN14),BEP14-BEF28,IF(AND(BEF28&lt;=BEP14,BEF28&lt;=BEM14,BEH28&gt;BEN14),BEP14-BEM14,IF(AND(BEF28&gt;BEM14,BEH28&lt;=BEN14),BEH28-BEF28,IF(AND(BEF28&lt;=BEM14,BEH28&lt;=BEN14),BEH28-BEM14,0))))),0)),0)</f>
        <v>　</v>
      </c>
      <c r="BEN28" s="663"/>
      <c r="BEO28" s="664"/>
      <c r="BEP28" s="662" t="str">
        <f>IFERROR(IF(OR(BEE28="日",BEE28="祝",BEE28=0,BEF28=""),"　",MAX(IF(AND(BEF28&lt;=BEP14,BEH28&gt;BEQ14),BEQ14-BEP14,IF(BEH28&lt;=BEQ14,0,IF(AND(BEF28&gt;BEP14,BEH28&gt;BEQ14),BEQ14-BEF28,0))),0)),0)</f>
        <v>　</v>
      </c>
      <c r="BEQ28" s="663"/>
      <c r="BER28" s="664"/>
      <c r="BES28" s="662" t="str">
        <f>IFERROR(IF(OR(BEE28="日",BEE28="祝",BEE28=0,BEF28=""),"　",MAX(IF(BEF28&gt;BES14,BEH28-BEF28,IF(BEF28&lt;=BES14,BEH28-BES14,0)),0)),0)</f>
        <v>　</v>
      </c>
      <c r="BET28" s="663"/>
      <c r="BEU28" s="664"/>
      <c r="BEV28" s="662" t="str">
        <f>IFERROR(IF(OR(BEE28="日",BEE28="祝",BEE28=0,BEF28=""),"　",MAX(IF(AND(BEF28&lt;=BEV14,BEH28&gt;BEW14),BEW14-BEV14,IF(AND(BEF28&gt;BEV14,BEH28&lt;=BEW14),BEH28-BEF28,IF(AND(BEF28&lt;=BEV14,BEH28&lt;=BEW14),BEH28-BEV14,IF(AND(BEF28&gt;BEV14,BEH28&gt;BEW14),BEW14-BEF28,0)))),0)),0)</f>
        <v>　</v>
      </c>
      <c r="BEW28" s="663"/>
      <c r="BEX28" s="664"/>
      <c r="BEY28" s="662" t="str">
        <f>IFERROR(IF(OR(BEE28="日",BEE28="祝",BEE28=0,BEF28=""),"　",MAX(IF(AND(BEF28&gt;BFB14,BEH28&gt;BEZ14),0,IF(AND(BEF28&lt;=BFB14,BEF28&gt;BEY14,BEH28&gt;BEZ14),BFB14-BEF28,IF(AND(BEF28&lt;=BFB14,BEF28&lt;=BEY14,BEH28&gt;BEZ14),BFB14-BEY14,IF(AND(BEF28&gt;BEY14,BEH28&lt;=BEZ14),BEH28-BEF28,IF(AND(BEF28&lt;=BEY14,BEH28&lt;=BEZ14),BEH28-BEY14,0))))),0)),0)</f>
        <v>　</v>
      </c>
      <c r="BEZ28" s="663"/>
      <c r="BFA28" s="664"/>
      <c r="BFB28" s="662" t="str">
        <f>IFERROR(IF(OR(BEE28="日",BEE28="祝",BEE28=0,BEF28=""),"　",MAX(IF(AND(BEF28&lt;=BFB14,BEH28&gt;BFC14),BFC14-BFB14,IF(BEH28&lt;=BFC14,0,IF(AND(BEF28&gt;BFB14,BEH28&gt;BFC14),BFC14-BEF28,0))),0)),0)</f>
        <v>　</v>
      </c>
      <c r="BFC28" s="663"/>
      <c r="BFD28" s="664"/>
      <c r="BFE28" s="662" t="str">
        <f t="shared" si="27"/>
        <v>　</v>
      </c>
      <c r="BFF28" s="663"/>
      <c r="BFG28" s="664"/>
      <c r="BFH28" s="665" t="str">
        <f>IF(BFK28="×",TIME(0,0,0),IF(BFU4="非常勤",BEJ28,BEV28))</f>
        <v>　</v>
      </c>
      <c r="BFI28" s="666"/>
      <c r="BFJ28" s="667"/>
      <c r="BFK28" s="265"/>
      <c r="BFL28" s="665" t="str">
        <f>IF(BFO28="×",TIME(0,0,0),IF(BFU4="非常勤",BEM28,BEY28))</f>
        <v>　</v>
      </c>
      <c r="BFM28" s="666"/>
      <c r="BFN28" s="667"/>
      <c r="BFO28" s="265"/>
      <c r="BFP28" s="665" t="str">
        <f>IF(BFS28="×",TIME(0,0,0),IF(BFU4="非常勤",BEP28,BFB28))</f>
        <v>　</v>
      </c>
      <c r="BFQ28" s="666"/>
      <c r="BFR28" s="667"/>
      <c r="BFS28" s="265"/>
      <c r="BFT28" s="665" t="str">
        <f>IF(BFW28="×",TIME(0,0,0),IF(BFU4="非常勤",BES28,BFE28))</f>
        <v>　</v>
      </c>
      <c r="BFU28" s="666"/>
      <c r="BFV28" s="667"/>
      <c r="BFW28" s="265"/>
      <c r="BFX28" s="668"/>
      <c r="BFY28" s="669"/>
      <c r="BFZ28" s="668"/>
      <c r="BGA28" s="670"/>
      <c r="BGB28" s="669"/>
      <c r="BGC28" s="671"/>
      <c r="BGD28" s="672"/>
      <c r="BGE28" s="672"/>
      <c r="BGF28" s="673"/>
      <c r="BGG28" s="263">
        <f>$A$28</f>
        <v>14</v>
      </c>
      <c r="BGH28" s="264" t="str">
        <f>$B$28</f>
        <v>水</v>
      </c>
      <c r="BGI28" s="660"/>
      <c r="BGJ28" s="661"/>
      <c r="BGK28" s="660"/>
      <c r="BGL28" s="661"/>
      <c r="BGM28" s="662" t="str">
        <f>IFERROR(IF(OR(BGH28="日",BGH28="祝",BGH28=0,BGI28=""),"　",MAX(IF(AND(BGI28&lt;=BGM14,BGK28&gt;BGN14),BGN14-BGM14,IF(AND(BGI28&gt;BGM14,BGK28&lt;=BGN14),BGK28-BGI28,IF(AND(BGI28&lt;=BGM14,BGK28&lt;=BGN14),BGK28-BGM14,IF(AND(BGI28&gt;BGM14,BGK28&gt;BGN14),BGN14-BGI28,0)))),0)),0)</f>
        <v>　</v>
      </c>
      <c r="BGN28" s="663"/>
      <c r="BGO28" s="664"/>
      <c r="BGP28" s="662" t="str">
        <f>IFERROR(IF(OR(BGH28="日",BGH28="祝",BGH28=0,BGI28=""),"　",MAX(IF(AND(BGI28&gt;BGS14,BGK28&gt;BGQ14),0,IF(AND(BGI28&lt;=BGS14,BGI28&gt;BGP14,BGK28&gt;BGQ14),BGS14-BGI28,IF(AND(BGI28&lt;=BGS14,BGI28&lt;=BGP14,BGK28&gt;BGQ14),BGS14-BGP14,IF(AND(BGI28&gt;BGP14,BGK28&lt;=BGQ14),BGK28-BGI28,IF(AND(BGI28&lt;=BGP14,BGK28&lt;=BGQ14),BGK28-BGP14,0))))),0)),0)</f>
        <v>　</v>
      </c>
      <c r="BGQ28" s="663"/>
      <c r="BGR28" s="664"/>
      <c r="BGS28" s="662" t="str">
        <f>IFERROR(IF(OR(BGH28="日",BGH28="祝",BGH28=0,BGI28=""),"　",MAX(IF(AND(BGI28&lt;=BGS14,BGK28&gt;BGT14),BGT14-BGS14,IF(BGK28&lt;=BGT14,0,IF(AND(BGI28&gt;BGS14,BGK28&gt;BGT14),BGT14-BGI28,0))),0)),0)</f>
        <v>　</v>
      </c>
      <c r="BGT28" s="663"/>
      <c r="BGU28" s="664"/>
      <c r="BGV28" s="662" t="str">
        <f>IFERROR(IF(OR(BGH28="日",BGH28="祝",BGH28=0,BGI28=""),"　",MAX(IF(BGI28&gt;BGV14,BGK28-BGI28,IF(BGI28&lt;=BGV14,BGK28-BGV14,0)),0)),0)</f>
        <v>　</v>
      </c>
      <c r="BGW28" s="663"/>
      <c r="BGX28" s="664"/>
      <c r="BGY28" s="662" t="str">
        <f>IFERROR(IF(OR(BGH28="日",BGH28="祝",BGH28=0,BGI28=""),"　",MAX(IF(AND(BGI28&lt;=BGY14,BGK28&gt;BGZ14),BGZ14-BGY14,IF(AND(BGI28&gt;BGY14,BGK28&lt;=BGZ14),BGK28-BGI28,IF(AND(BGI28&lt;=BGY14,BGK28&lt;=BGZ14),BGK28-BGY14,IF(AND(BGI28&gt;BGY14,BGK28&gt;BGZ14),BGZ14-BGI28,0)))),0)),0)</f>
        <v>　</v>
      </c>
      <c r="BGZ28" s="663"/>
      <c r="BHA28" s="664"/>
      <c r="BHB28" s="662" t="str">
        <f>IFERROR(IF(OR(BGH28="日",BGH28="祝",BGH28=0,BGI28=""),"　",MAX(IF(AND(BGI28&gt;BHE14,BGK28&gt;BHC14),0,IF(AND(BGI28&lt;=BHE14,BGI28&gt;BHB14,BGK28&gt;BHC14),BHE14-BGI28,IF(AND(BGI28&lt;=BHE14,BGI28&lt;=BHB14,BGK28&gt;BHC14),BHE14-BHB14,IF(AND(BGI28&gt;BHB14,BGK28&lt;=BHC14),BGK28-BGI28,IF(AND(BGI28&lt;=BHB14,BGK28&lt;=BHC14),BGK28-BHB14,0))))),0)),0)</f>
        <v>　</v>
      </c>
      <c r="BHC28" s="663"/>
      <c r="BHD28" s="664"/>
      <c r="BHE28" s="662" t="str">
        <f>IFERROR(IF(OR(BGH28="日",BGH28="祝",BGH28=0,BGI28=""),"　",MAX(IF(AND(BGI28&lt;=BHE14,BGK28&gt;BHF14),BHF14-BHE14,IF(BGK28&lt;=BHF14,0,IF(AND(BGI28&gt;BHE14,BGK28&gt;BHF14),BHF14-BGI28,0))),0)),0)</f>
        <v>　</v>
      </c>
      <c r="BHF28" s="663"/>
      <c r="BHG28" s="664"/>
      <c r="BHH28" s="662" t="str">
        <f t="shared" si="28"/>
        <v>　</v>
      </c>
      <c r="BHI28" s="663"/>
      <c r="BHJ28" s="664"/>
      <c r="BHK28" s="665" t="str">
        <f>IF(BHN28="×",TIME(0,0,0),IF(BHX4="非常勤",BGM28,BGY28))</f>
        <v>　</v>
      </c>
      <c r="BHL28" s="666"/>
      <c r="BHM28" s="667"/>
      <c r="BHN28" s="265"/>
      <c r="BHO28" s="665" t="str">
        <f>IF(BHR28="×",TIME(0,0,0),IF(BHX4="非常勤",BGP28,BHB28))</f>
        <v>　</v>
      </c>
      <c r="BHP28" s="666"/>
      <c r="BHQ28" s="667"/>
      <c r="BHR28" s="265"/>
      <c r="BHS28" s="665" t="str">
        <f>IF(BHV28="×",TIME(0,0,0),IF(BHX4="非常勤",BGS28,BHE28))</f>
        <v>　</v>
      </c>
      <c r="BHT28" s="666"/>
      <c r="BHU28" s="667"/>
      <c r="BHV28" s="265"/>
      <c r="BHW28" s="665" t="str">
        <f>IF(BHZ28="×",TIME(0,0,0),IF(BHX4="非常勤",BGV28,BHH28))</f>
        <v>　</v>
      </c>
      <c r="BHX28" s="666"/>
      <c r="BHY28" s="667"/>
      <c r="BHZ28" s="265"/>
      <c r="BIA28" s="668"/>
      <c r="BIB28" s="669"/>
      <c r="BIC28" s="668"/>
      <c r="BID28" s="670"/>
      <c r="BIE28" s="669"/>
      <c r="BIF28" s="671"/>
      <c r="BIG28" s="672"/>
      <c r="BIH28" s="672"/>
      <c r="BII28" s="673"/>
      <c r="BIJ28" s="263">
        <f>$A$28</f>
        <v>14</v>
      </c>
      <c r="BIK28" s="264" t="str">
        <f>$B$28</f>
        <v>水</v>
      </c>
      <c r="BIL28" s="660"/>
      <c r="BIM28" s="661"/>
      <c r="BIN28" s="660"/>
      <c r="BIO28" s="661"/>
      <c r="BIP28" s="662" t="str">
        <f>IFERROR(IF(OR(BIK28="日",BIK28="祝",BIK28=0,BIL28=""),"　",MAX(IF(AND(BIL28&lt;=BIP14,BIN28&gt;BIQ14),BIQ14-BIP14,IF(AND(BIL28&gt;BIP14,BIN28&lt;=BIQ14),BIN28-BIL28,IF(AND(BIL28&lt;=BIP14,BIN28&lt;=BIQ14),BIN28-BIP14,IF(AND(BIL28&gt;BIP14,BIN28&gt;BIQ14),BIQ14-BIL28,0)))),0)),0)</f>
        <v>　</v>
      </c>
      <c r="BIQ28" s="663"/>
      <c r="BIR28" s="664"/>
      <c r="BIS28" s="662" t="str">
        <f>IFERROR(IF(OR(BIK28="日",BIK28="祝",BIK28=0,BIL28=""),"　",MAX(IF(AND(BIL28&gt;BIV14,BIN28&gt;BIT14),0,IF(AND(BIL28&lt;=BIV14,BIL28&gt;BIS14,BIN28&gt;BIT14),BIV14-BIL28,IF(AND(BIL28&lt;=BIV14,BIL28&lt;=BIS14,BIN28&gt;BIT14),BIV14-BIS14,IF(AND(BIL28&gt;BIS14,BIN28&lt;=BIT14),BIN28-BIL28,IF(AND(BIL28&lt;=BIS14,BIN28&lt;=BIT14),BIN28-BIS14,0))))),0)),0)</f>
        <v>　</v>
      </c>
      <c r="BIT28" s="663"/>
      <c r="BIU28" s="664"/>
      <c r="BIV28" s="662" t="str">
        <f>IFERROR(IF(OR(BIK28="日",BIK28="祝",BIK28=0,BIL28=""),"　",MAX(IF(AND(BIL28&lt;=BIV14,BIN28&gt;BIW14),BIW14-BIV14,IF(BIN28&lt;=BIW14,0,IF(AND(BIL28&gt;BIV14,BIN28&gt;BIW14),BIW14-BIL28,0))),0)),0)</f>
        <v>　</v>
      </c>
      <c r="BIW28" s="663"/>
      <c r="BIX28" s="664"/>
      <c r="BIY28" s="662" t="str">
        <f>IFERROR(IF(OR(BIK28="日",BIK28="祝",BIK28=0,BIL28=""),"　",MAX(IF(BIL28&gt;BIY14,BIN28-BIL28,IF(BIL28&lt;=BIY14,BIN28-BIY14,0)),0)),0)</f>
        <v>　</v>
      </c>
      <c r="BIZ28" s="663"/>
      <c r="BJA28" s="664"/>
      <c r="BJB28" s="662" t="str">
        <f>IFERROR(IF(OR(BIK28="日",BIK28="祝",BIK28=0,BIL28=""),"　",MAX(IF(AND(BIL28&lt;=BJB14,BIN28&gt;BJC14),BJC14-BJB14,IF(AND(BIL28&gt;BJB14,BIN28&lt;=BJC14),BIN28-BIL28,IF(AND(BIL28&lt;=BJB14,BIN28&lt;=BJC14),BIN28-BJB14,IF(AND(BIL28&gt;BJB14,BIN28&gt;BJC14),BJC14-BIL28,0)))),0)),0)</f>
        <v>　</v>
      </c>
      <c r="BJC28" s="663"/>
      <c r="BJD28" s="664"/>
      <c r="BJE28" s="662" t="str">
        <f>IFERROR(IF(OR(BIK28="日",BIK28="祝",BIK28=0,BIL28=""),"　",MAX(IF(AND(BIL28&gt;BJH14,BIN28&gt;BJF14),0,IF(AND(BIL28&lt;=BJH14,BIL28&gt;BJE14,BIN28&gt;BJF14),BJH14-BIL28,IF(AND(BIL28&lt;=BJH14,BIL28&lt;=BJE14,BIN28&gt;BJF14),BJH14-BJE14,IF(AND(BIL28&gt;BJE14,BIN28&lt;=BJF14),BIN28-BIL28,IF(AND(BIL28&lt;=BJE14,BIN28&lt;=BJF14),BIN28-BJE14,0))))),0)),0)</f>
        <v>　</v>
      </c>
      <c r="BJF28" s="663"/>
      <c r="BJG28" s="664"/>
      <c r="BJH28" s="662" t="str">
        <f>IFERROR(IF(OR(BIK28="日",BIK28="祝",BIK28=0,BIL28=""),"　",MAX(IF(AND(BIL28&lt;=BJH14,BIN28&gt;BJI14),BJI14-BJH14,IF(BIN28&lt;=BJI14,0,IF(AND(BIL28&gt;BJH14,BIN28&gt;BJI14),BJI14-BIL28,0))),0)),0)</f>
        <v>　</v>
      </c>
      <c r="BJI28" s="663"/>
      <c r="BJJ28" s="664"/>
      <c r="BJK28" s="662" t="str">
        <f t="shared" si="29"/>
        <v>　</v>
      </c>
      <c r="BJL28" s="663"/>
      <c r="BJM28" s="664"/>
      <c r="BJN28" s="665" t="str">
        <f>IF(BJQ28="×",TIME(0,0,0),IF(BKA4="非常勤",BIP28,BJB28))</f>
        <v>　</v>
      </c>
      <c r="BJO28" s="666"/>
      <c r="BJP28" s="667"/>
      <c r="BJQ28" s="265"/>
      <c r="BJR28" s="665" t="str">
        <f>IF(BJU28="×",TIME(0,0,0),IF(BKA4="非常勤",BIS28,BJE28))</f>
        <v>　</v>
      </c>
      <c r="BJS28" s="666"/>
      <c r="BJT28" s="667"/>
      <c r="BJU28" s="265"/>
      <c r="BJV28" s="665" t="str">
        <f>IF(BJY28="×",TIME(0,0,0),IF(BKA4="非常勤",BIV28,BJH28))</f>
        <v>　</v>
      </c>
      <c r="BJW28" s="666"/>
      <c r="BJX28" s="667"/>
      <c r="BJY28" s="265"/>
      <c r="BJZ28" s="665" t="str">
        <f>IF(BKC28="×",TIME(0,0,0),IF(BKA4="非常勤",BIY28,BJK28))</f>
        <v>　</v>
      </c>
      <c r="BKA28" s="666"/>
      <c r="BKB28" s="667"/>
      <c r="BKC28" s="265"/>
      <c r="BKD28" s="668"/>
      <c r="BKE28" s="669"/>
      <c r="BKF28" s="668"/>
      <c r="BKG28" s="670"/>
      <c r="BKH28" s="669"/>
      <c r="BKI28" s="671"/>
      <c r="BKJ28" s="672"/>
      <c r="BKK28" s="672"/>
      <c r="BKL28" s="673"/>
      <c r="BKM28" s="263">
        <f>$A$28</f>
        <v>14</v>
      </c>
      <c r="BKN28" s="264" t="str">
        <f>$B$28</f>
        <v>水</v>
      </c>
      <c r="BKO28" s="660"/>
      <c r="BKP28" s="661"/>
      <c r="BKQ28" s="660"/>
      <c r="BKR28" s="661"/>
      <c r="BKS28" s="662" t="str">
        <f>IFERROR(IF(OR(BKN28="日",BKN28="祝",BKN28=0,BKO28=""),"　",MAX(IF(AND(BKO28&lt;=BKS14,BKQ28&gt;BKT14),BKT14-BKS14,IF(AND(BKO28&gt;BKS14,BKQ28&lt;=BKT14),BKQ28-BKO28,IF(AND(BKO28&lt;=BKS14,BKQ28&lt;=BKT14),BKQ28-BKS14,IF(AND(BKO28&gt;BKS14,BKQ28&gt;BKT14),BKT14-BKO28,0)))),0)),0)</f>
        <v>　</v>
      </c>
      <c r="BKT28" s="663"/>
      <c r="BKU28" s="664"/>
      <c r="BKV28" s="662" t="str">
        <f>IFERROR(IF(OR(BKN28="日",BKN28="祝",BKN28=0,BKO28=""),"　",MAX(IF(AND(BKO28&gt;BKY14,BKQ28&gt;BKW14),0,IF(AND(BKO28&lt;=BKY14,BKO28&gt;BKV14,BKQ28&gt;BKW14),BKY14-BKO28,IF(AND(BKO28&lt;=BKY14,BKO28&lt;=BKV14,BKQ28&gt;BKW14),BKY14-BKV14,IF(AND(BKO28&gt;BKV14,BKQ28&lt;=BKW14),BKQ28-BKO28,IF(AND(BKO28&lt;=BKV14,BKQ28&lt;=BKW14),BKQ28-BKV14,0))))),0)),0)</f>
        <v>　</v>
      </c>
      <c r="BKW28" s="663"/>
      <c r="BKX28" s="664"/>
      <c r="BKY28" s="662" t="str">
        <f>IFERROR(IF(OR(BKN28="日",BKN28="祝",BKN28=0,BKO28=""),"　",MAX(IF(AND(BKO28&lt;=BKY14,BKQ28&gt;BKZ14),BKZ14-BKY14,IF(BKQ28&lt;=BKZ14,0,IF(AND(BKO28&gt;BKY14,BKQ28&gt;BKZ14),BKZ14-BKO28,0))),0)),0)</f>
        <v>　</v>
      </c>
      <c r="BKZ28" s="663"/>
      <c r="BLA28" s="664"/>
      <c r="BLB28" s="662" t="str">
        <f>IFERROR(IF(OR(BKN28="日",BKN28="祝",BKN28=0,BKO28=""),"　",MAX(IF(BKO28&gt;BLB14,BKQ28-BKO28,IF(BKO28&lt;=BLB14,BKQ28-BLB14,0)),0)),0)</f>
        <v>　</v>
      </c>
      <c r="BLC28" s="663"/>
      <c r="BLD28" s="664"/>
      <c r="BLE28" s="662" t="str">
        <f>IFERROR(IF(OR(BKN28="日",BKN28="祝",BKN28=0,BKO28=""),"　",MAX(IF(AND(BKO28&lt;=BLE14,BKQ28&gt;BLF14),BLF14-BLE14,IF(AND(BKO28&gt;BLE14,BKQ28&lt;=BLF14),BKQ28-BKO28,IF(AND(BKO28&lt;=BLE14,BKQ28&lt;=BLF14),BKQ28-BLE14,IF(AND(BKO28&gt;BLE14,BKQ28&gt;BLF14),BLF14-BKO28,0)))),0)),0)</f>
        <v>　</v>
      </c>
      <c r="BLF28" s="663"/>
      <c r="BLG28" s="664"/>
      <c r="BLH28" s="662" t="str">
        <f>IFERROR(IF(OR(BKN28="日",BKN28="祝",BKN28=0,BKO28=""),"　",MAX(IF(AND(BKO28&gt;BLK14,BKQ28&gt;BLI14),0,IF(AND(BKO28&lt;=BLK14,BKO28&gt;BLH14,BKQ28&gt;BLI14),BLK14-BKO28,IF(AND(BKO28&lt;=BLK14,BKO28&lt;=BLH14,BKQ28&gt;BLI14),BLK14-BLH14,IF(AND(BKO28&gt;BLH14,BKQ28&lt;=BLI14),BKQ28-BKO28,IF(AND(BKO28&lt;=BLH14,BKQ28&lt;=BLI14),BKQ28-BLH14,0))))),0)),0)</f>
        <v>　</v>
      </c>
      <c r="BLI28" s="663"/>
      <c r="BLJ28" s="664"/>
      <c r="BLK28" s="662" t="str">
        <f>IFERROR(IF(OR(BKN28="日",BKN28="祝",BKN28=0,BKO28=""),"　",MAX(IF(AND(BKO28&lt;=BLK14,BKQ28&gt;BLL14),BLL14-BLK14,IF(BKQ28&lt;=BLL14,0,IF(AND(BKO28&gt;BLK14,BKQ28&gt;BLL14),BLL14-BKO28,0))),0)),0)</f>
        <v>　</v>
      </c>
      <c r="BLL28" s="663"/>
      <c r="BLM28" s="664"/>
      <c r="BLN28" s="662" t="str">
        <f t="shared" si="30"/>
        <v>　</v>
      </c>
      <c r="BLO28" s="663"/>
      <c r="BLP28" s="664"/>
      <c r="BLQ28" s="665" t="str">
        <f>IF(BLT28="×",TIME(0,0,0),IF(BMD4="非常勤",BKS28,BLE28))</f>
        <v>　</v>
      </c>
      <c r="BLR28" s="666"/>
      <c r="BLS28" s="667"/>
      <c r="BLT28" s="265"/>
      <c r="BLU28" s="665" t="str">
        <f>IF(BLX28="×",TIME(0,0,0),IF(BMD4="非常勤",BKV28,BLH28))</f>
        <v>　</v>
      </c>
      <c r="BLV28" s="666"/>
      <c r="BLW28" s="667"/>
      <c r="BLX28" s="265"/>
      <c r="BLY28" s="665" t="str">
        <f>IF(BMB28="×",TIME(0,0,0),IF(BMD4="非常勤",BKY28,BLK28))</f>
        <v>　</v>
      </c>
      <c r="BLZ28" s="666"/>
      <c r="BMA28" s="667"/>
      <c r="BMB28" s="265"/>
      <c r="BMC28" s="665" t="str">
        <f>IF(BMF28="×",TIME(0,0,0),IF(BMD4="非常勤",BLB28,BLN28))</f>
        <v>　</v>
      </c>
      <c r="BMD28" s="666"/>
      <c r="BME28" s="667"/>
      <c r="BMF28" s="265"/>
      <c r="BMG28" s="668"/>
      <c r="BMH28" s="669"/>
      <c r="BMI28" s="668"/>
      <c r="BMJ28" s="670"/>
      <c r="BMK28" s="669"/>
      <c r="BML28" s="671"/>
      <c r="BMM28" s="672"/>
      <c r="BMN28" s="672"/>
      <c r="BMO28" s="673"/>
      <c r="BMP28" s="263">
        <f>$A$28</f>
        <v>14</v>
      </c>
      <c r="BMQ28" s="264" t="str">
        <f>$B$28</f>
        <v>水</v>
      </c>
      <c r="BMR28" s="660"/>
      <c r="BMS28" s="661"/>
      <c r="BMT28" s="660"/>
      <c r="BMU28" s="661"/>
      <c r="BMV28" s="662" t="str">
        <f>IFERROR(IF(OR(BMQ28="日",BMQ28="祝",BMQ28=0,BMR28=""),"　",MAX(IF(AND(BMR28&lt;=BMV14,BMT28&gt;BMW14),BMW14-BMV14,IF(AND(BMR28&gt;BMV14,BMT28&lt;=BMW14),BMT28-BMR28,IF(AND(BMR28&lt;=BMV14,BMT28&lt;=BMW14),BMT28-BMV14,IF(AND(BMR28&gt;BMV14,BMT28&gt;BMW14),BMW14-BMR28,0)))),0)),0)</f>
        <v>　</v>
      </c>
      <c r="BMW28" s="663"/>
      <c r="BMX28" s="664"/>
      <c r="BMY28" s="662" t="str">
        <f>IFERROR(IF(OR(BMQ28="日",BMQ28="祝",BMQ28=0,BMR28=""),"　",MAX(IF(AND(BMR28&gt;BNB14,BMT28&gt;BMZ14),0,IF(AND(BMR28&lt;=BNB14,BMR28&gt;BMY14,BMT28&gt;BMZ14),BNB14-BMR28,IF(AND(BMR28&lt;=BNB14,BMR28&lt;=BMY14,BMT28&gt;BMZ14),BNB14-BMY14,IF(AND(BMR28&gt;BMY14,BMT28&lt;=BMZ14),BMT28-BMR28,IF(AND(BMR28&lt;=BMY14,BMT28&lt;=BMZ14),BMT28-BMY14,0))))),0)),0)</f>
        <v>　</v>
      </c>
      <c r="BMZ28" s="663"/>
      <c r="BNA28" s="664"/>
      <c r="BNB28" s="662" t="str">
        <f>IFERROR(IF(OR(BMQ28="日",BMQ28="祝",BMQ28=0,BMR28=""),"　",MAX(IF(AND(BMR28&lt;=BNB14,BMT28&gt;BNC14),BNC14-BNB14,IF(BMT28&lt;=BNC14,0,IF(AND(BMR28&gt;BNB14,BMT28&gt;BNC14),BNC14-BMR28,0))),0)),0)</f>
        <v>　</v>
      </c>
      <c r="BNC28" s="663"/>
      <c r="BND28" s="664"/>
      <c r="BNE28" s="662" t="str">
        <f>IFERROR(IF(OR(BMQ28="日",BMQ28="祝",BMQ28=0,BMR28=""),"　",MAX(IF(BMR28&gt;BNE14,BMT28-BMR28,IF(BMR28&lt;=BNE14,BMT28-BNE14,0)),0)),0)</f>
        <v>　</v>
      </c>
      <c r="BNF28" s="663"/>
      <c r="BNG28" s="664"/>
      <c r="BNH28" s="662" t="str">
        <f>IFERROR(IF(OR(BMQ28="日",BMQ28="祝",BMQ28=0,BMR28=""),"　",MAX(IF(AND(BMR28&lt;=BNH14,BMT28&gt;BNI14),BNI14-BNH14,IF(AND(BMR28&gt;BNH14,BMT28&lt;=BNI14),BMT28-BMR28,IF(AND(BMR28&lt;=BNH14,BMT28&lt;=BNI14),BMT28-BNH14,IF(AND(BMR28&gt;BNH14,BMT28&gt;BNI14),BNI14-BMR28,0)))),0)),0)</f>
        <v>　</v>
      </c>
      <c r="BNI28" s="663"/>
      <c r="BNJ28" s="664"/>
      <c r="BNK28" s="662" t="str">
        <f>IFERROR(IF(OR(BMQ28="日",BMQ28="祝",BMQ28=0,BMR28=""),"　",MAX(IF(AND(BMR28&gt;BNN14,BMT28&gt;BNL14),0,IF(AND(BMR28&lt;=BNN14,BMR28&gt;BNK14,BMT28&gt;BNL14),BNN14-BMR28,IF(AND(BMR28&lt;=BNN14,BMR28&lt;=BNK14,BMT28&gt;BNL14),BNN14-BNK14,IF(AND(BMR28&gt;BNK14,BMT28&lt;=BNL14),BMT28-BMR28,IF(AND(BMR28&lt;=BNK14,BMT28&lt;=BNL14),BMT28-BNK14,0))))),0)),0)</f>
        <v>　</v>
      </c>
      <c r="BNL28" s="663"/>
      <c r="BNM28" s="664"/>
      <c r="BNN28" s="662" t="str">
        <f>IFERROR(IF(OR(BMQ28="日",BMQ28="祝",BMQ28=0,BMR28=""),"　",MAX(IF(AND(BMR28&lt;=BNN14,BMT28&gt;BNO14),BNO14-BNN14,IF(BMT28&lt;=BNO14,0,IF(AND(BMR28&gt;BNN14,BMT28&gt;BNO14),BNO14-BMR28,0))),0)),0)</f>
        <v>　</v>
      </c>
      <c r="BNO28" s="663"/>
      <c r="BNP28" s="664"/>
      <c r="BNQ28" s="662" t="str">
        <f t="shared" si="31"/>
        <v>　</v>
      </c>
      <c r="BNR28" s="663"/>
      <c r="BNS28" s="664"/>
      <c r="BNT28" s="665" t="str">
        <f>IF(BNW28="×",TIME(0,0,0),IF(BOG4="非常勤",BMV28,BNH28))</f>
        <v>　</v>
      </c>
      <c r="BNU28" s="666"/>
      <c r="BNV28" s="667"/>
      <c r="BNW28" s="265"/>
      <c r="BNX28" s="665" t="str">
        <f>IF(BOA28="×",TIME(0,0,0),IF(BOG4="非常勤",BMY28,BNK28))</f>
        <v>　</v>
      </c>
      <c r="BNY28" s="666"/>
      <c r="BNZ28" s="667"/>
      <c r="BOA28" s="265"/>
      <c r="BOB28" s="665" t="str">
        <f>IF(BOE28="×",TIME(0,0,0),IF(BOG4="非常勤",BNB28,BNN28))</f>
        <v>　</v>
      </c>
      <c r="BOC28" s="666"/>
      <c r="BOD28" s="667"/>
      <c r="BOE28" s="265"/>
      <c r="BOF28" s="665" t="str">
        <f>IF(BOI28="×",TIME(0,0,0),IF(BOG4="非常勤",BNE28,BNQ28))</f>
        <v>　</v>
      </c>
      <c r="BOG28" s="666"/>
      <c r="BOH28" s="667"/>
      <c r="BOI28" s="265"/>
      <c r="BOJ28" s="668"/>
      <c r="BOK28" s="669"/>
      <c r="BOL28" s="668"/>
      <c r="BOM28" s="670"/>
      <c r="BON28" s="669"/>
      <c r="BOO28" s="671"/>
      <c r="BOP28" s="672"/>
      <c r="BOQ28" s="672"/>
      <c r="BOR28" s="673"/>
      <c r="BOS28" s="263">
        <f>$A$28</f>
        <v>14</v>
      </c>
      <c r="BOT28" s="264" t="str">
        <f>$B$28</f>
        <v>水</v>
      </c>
      <c r="BOU28" s="660"/>
      <c r="BOV28" s="661"/>
      <c r="BOW28" s="660"/>
      <c r="BOX28" s="661"/>
      <c r="BOY28" s="662" t="str">
        <f>IFERROR(IF(OR(BOT28="日",BOT28="祝",BOT28=0,BOU28=""),"　",MAX(IF(AND(BOU28&lt;=BOY14,BOW28&gt;BOZ14),BOZ14-BOY14,IF(AND(BOU28&gt;BOY14,BOW28&lt;=BOZ14),BOW28-BOU28,IF(AND(BOU28&lt;=BOY14,BOW28&lt;=BOZ14),BOW28-BOY14,IF(AND(BOU28&gt;BOY14,BOW28&gt;BOZ14),BOZ14-BOU28,0)))),0)),0)</f>
        <v>　</v>
      </c>
      <c r="BOZ28" s="663"/>
      <c r="BPA28" s="664"/>
      <c r="BPB28" s="662" t="str">
        <f>IFERROR(IF(OR(BOT28="日",BOT28="祝",BOT28=0,BOU28=""),"　",MAX(IF(AND(BOU28&gt;BPE14,BOW28&gt;BPC14),0,IF(AND(BOU28&lt;=BPE14,BOU28&gt;BPB14,BOW28&gt;BPC14),BPE14-BOU28,IF(AND(BOU28&lt;=BPE14,BOU28&lt;=BPB14,BOW28&gt;BPC14),BPE14-BPB14,IF(AND(BOU28&gt;BPB14,BOW28&lt;=BPC14),BOW28-BOU28,IF(AND(BOU28&lt;=BPB14,BOW28&lt;=BPC14),BOW28-BPB14,0))))),0)),0)</f>
        <v>　</v>
      </c>
      <c r="BPC28" s="663"/>
      <c r="BPD28" s="664"/>
      <c r="BPE28" s="662" t="str">
        <f>IFERROR(IF(OR(BOT28="日",BOT28="祝",BOT28=0,BOU28=""),"　",MAX(IF(AND(BOU28&lt;=BPE14,BOW28&gt;BPF14),BPF14-BPE14,IF(BOW28&lt;=BPF14,0,IF(AND(BOU28&gt;BPE14,BOW28&gt;BPF14),BPF14-BOU28,0))),0)),0)</f>
        <v>　</v>
      </c>
      <c r="BPF28" s="663"/>
      <c r="BPG28" s="664"/>
      <c r="BPH28" s="662" t="str">
        <f>IFERROR(IF(OR(BOT28="日",BOT28="祝",BOT28=0,BOU28=""),"　",MAX(IF(BOU28&gt;BPH14,BOW28-BOU28,IF(BOU28&lt;=BPH14,BOW28-BPH14,0)),0)),0)</f>
        <v>　</v>
      </c>
      <c r="BPI28" s="663"/>
      <c r="BPJ28" s="664"/>
      <c r="BPK28" s="662" t="str">
        <f>IFERROR(IF(OR(BOT28="日",BOT28="祝",BOT28=0,BOU28=""),"　",MAX(IF(AND(BOU28&lt;=BPK14,BOW28&gt;BPL14),BPL14-BPK14,IF(AND(BOU28&gt;BPK14,BOW28&lt;=BPL14),BOW28-BOU28,IF(AND(BOU28&lt;=BPK14,BOW28&lt;=BPL14),BOW28-BPK14,IF(AND(BOU28&gt;BPK14,BOW28&gt;BPL14),BPL14-BOU28,0)))),0)),0)</f>
        <v>　</v>
      </c>
      <c r="BPL28" s="663"/>
      <c r="BPM28" s="664"/>
      <c r="BPN28" s="662" t="str">
        <f>IFERROR(IF(OR(BOT28="日",BOT28="祝",BOT28=0,BOU28=""),"　",MAX(IF(AND(BOU28&gt;BPQ14,BOW28&gt;BPO14),0,IF(AND(BOU28&lt;=BPQ14,BOU28&gt;BPN14,BOW28&gt;BPO14),BPQ14-BOU28,IF(AND(BOU28&lt;=BPQ14,BOU28&lt;=BPN14,BOW28&gt;BPO14),BPQ14-BPN14,IF(AND(BOU28&gt;BPN14,BOW28&lt;=BPO14),BOW28-BOU28,IF(AND(BOU28&lt;=BPN14,BOW28&lt;=BPO14),BOW28-BPN14,0))))),0)),0)</f>
        <v>　</v>
      </c>
      <c r="BPO28" s="663"/>
      <c r="BPP28" s="664"/>
      <c r="BPQ28" s="662" t="str">
        <f>IFERROR(IF(OR(BOT28="日",BOT28="祝",BOT28=0,BOU28=""),"　",MAX(IF(AND(BOU28&lt;=BPQ14,BOW28&gt;BPR14),BPR14-BPQ14,IF(BOW28&lt;=BPR14,0,IF(AND(BOU28&gt;BPQ14,BOW28&gt;BPR14),BPR14-BOU28,0))),0)),0)</f>
        <v>　</v>
      </c>
      <c r="BPR28" s="663"/>
      <c r="BPS28" s="664"/>
      <c r="BPT28" s="662" t="str">
        <f t="shared" si="32"/>
        <v>　</v>
      </c>
      <c r="BPU28" s="663"/>
      <c r="BPV28" s="664"/>
      <c r="BPW28" s="665" t="str">
        <f>IF(BPZ28="×",TIME(0,0,0),IF(BQJ4="非常勤",BOY28,BPK28))</f>
        <v>　</v>
      </c>
      <c r="BPX28" s="666"/>
      <c r="BPY28" s="667"/>
      <c r="BPZ28" s="265"/>
      <c r="BQA28" s="665" t="str">
        <f>IF(BQD28="×",TIME(0,0,0),IF(BQJ4="非常勤",BPB28,BPN28))</f>
        <v>　</v>
      </c>
      <c r="BQB28" s="666"/>
      <c r="BQC28" s="667"/>
      <c r="BQD28" s="265"/>
      <c r="BQE28" s="665" t="str">
        <f>IF(BQH28="×",TIME(0,0,0),IF(BQJ4="非常勤",BPE28,BPQ28))</f>
        <v>　</v>
      </c>
      <c r="BQF28" s="666"/>
      <c r="BQG28" s="667"/>
      <c r="BQH28" s="265"/>
      <c r="BQI28" s="665" t="str">
        <f>IF(BQL28="×",TIME(0,0,0),IF(BQJ4="非常勤",BPH28,BPT28))</f>
        <v>　</v>
      </c>
      <c r="BQJ28" s="666"/>
      <c r="BQK28" s="667"/>
      <c r="BQL28" s="265"/>
      <c r="BQM28" s="668"/>
      <c r="BQN28" s="669"/>
      <c r="BQO28" s="668"/>
      <c r="BQP28" s="670"/>
      <c r="BQQ28" s="669"/>
      <c r="BQR28" s="671"/>
      <c r="BQS28" s="672"/>
      <c r="BQT28" s="672"/>
      <c r="BQU28" s="673"/>
      <c r="BQV28" s="263">
        <f>$A$28</f>
        <v>14</v>
      </c>
      <c r="BQW28" s="264" t="str">
        <f>$B$28</f>
        <v>水</v>
      </c>
      <c r="BQX28" s="660"/>
      <c r="BQY28" s="661"/>
      <c r="BQZ28" s="660"/>
      <c r="BRA28" s="661"/>
      <c r="BRB28" s="662" t="str">
        <f>IFERROR(IF(OR(BQW28="日",BQW28="祝",BQW28=0,BQX28=""),"　",MAX(IF(AND(BQX28&lt;=BRB14,BQZ28&gt;BRC14),BRC14-BRB14,IF(AND(BQX28&gt;BRB14,BQZ28&lt;=BRC14),BQZ28-BQX28,IF(AND(BQX28&lt;=BRB14,BQZ28&lt;=BRC14),BQZ28-BRB14,IF(AND(BQX28&gt;BRB14,BQZ28&gt;BRC14),BRC14-BQX28,0)))),0)),0)</f>
        <v>　</v>
      </c>
      <c r="BRC28" s="663"/>
      <c r="BRD28" s="664"/>
      <c r="BRE28" s="662" t="str">
        <f>IFERROR(IF(OR(BQW28="日",BQW28="祝",BQW28=0,BQX28=""),"　",MAX(IF(AND(BQX28&gt;BRH14,BQZ28&gt;BRF14),0,IF(AND(BQX28&lt;=BRH14,BQX28&gt;BRE14,BQZ28&gt;BRF14),BRH14-BQX28,IF(AND(BQX28&lt;=BRH14,BQX28&lt;=BRE14,BQZ28&gt;BRF14),BRH14-BRE14,IF(AND(BQX28&gt;BRE14,BQZ28&lt;=BRF14),BQZ28-BQX28,IF(AND(BQX28&lt;=BRE14,BQZ28&lt;=BRF14),BQZ28-BRE14,0))))),0)),0)</f>
        <v>　</v>
      </c>
      <c r="BRF28" s="663"/>
      <c r="BRG28" s="664"/>
      <c r="BRH28" s="662" t="str">
        <f>IFERROR(IF(OR(BQW28="日",BQW28="祝",BQW28=0,BQX28=""),"　",MAX(IF(AND(BQX28&lt;=BRH14,BQZ28&gt;BRI14),BRI14-BRH14,IF(BQZ28&lt;=BRI14,0,IF(AND(BQX28&gt;BRH14,BQZ28&gt;BRI14),BRI14-BQX28,0))),0)),0)</f>
        <v>　</v>
      </c>
      <c r="BRI28" s="663"/>
      <c r="BRJ28" s="664"/>
      <c r="BRK28" s="662" t="str">
        <f>IFERROR(IF(OR(BQW28="日",BQW28="祝",BQW28=0,BQX28=""),"　",MAX(IF(BQX28&gt;BRK14,BQZ28-BQX28,IF(BQX28&lt;=BRK14,BQZ28-BRK14,0)),0)),0)</f>
        <v>　</v>
      </c>
      <c r="BRL28" s="663"/>
      <c r="BRM28" s="664"/>
      <c r="BRN28" s="662" t="str">
        <f>IFERROR(IF(OR(BQW28="日",BQW28="祝",BQW28=0,BQX28=""),"　",MAX(IF(AND(BQX28&lt;=BRN14,BQZ28&gt;BRO14),BRO14-BRN14,IF(AND(BQX28&gt;BRN14,BQZ28&lt;=BRO14),BQZ28-BQX28,IF(AND(BQX28&lt;=BRN14,BQZ28&lt;=BRO14),BQZ28-BRN14,IF(AND(BQX28&gt;BRN14,BQZ28&gt;BRO14),BRO14-BQX28,0)))),0)),0)</f>
        <v>　</v>
      </c>
      <c r="BRO28" s="663"/>
      <c r="BRP28" s="664"/>
      <c r="BRQ28" s="662" t="str">
        <f>IFERROR(IF(OR(BQW28="日",BQW28="祝",BQW28=0,BQX28=""),"　",MAX(IF(AND(BQX28&gt;BRT14,BQZ28&gt;BRR14),0,IF(AND(BQX28&lt;=BRT14,BQX28&gt;BRQ14,BQZ28&gt;BRR14),BRT14-BQX28,IF(AND(BQX28&lt;=BRT14,BQX28&lt;=BRQ14,BQZ28&gt;BRR14),BRT14-BRQ14,IF(AND(BQX28&gt;BRQ14,BQZ28&lt;=BRR14),BQZ28-BQX28,IF(AND(BQX28&lt;=BRQ14,BQZ28&lt;=BRR14),BQZ28-BRQ14,0))))),0)),0)</f>
        <v>　</v>
      </c>
      <c r="BRR28" s="663"/>
      <c r="BRS28" s="664"/>
      <c r="BRT28" s="662" t="str">
        <f>IFERROR(IF(OR(BQW28="日",BQW28="祝",BQW28=0,BQX28=""),"　",MAX(IF(AND(BQX28&lt;=BRT14,BQZ28&gt;BRU14),BRU14-BRT14,IF(BQZ28&lt;=BRU14,0,IF(AND(BQX28&gt;BRT14,BQZ28&gt;BRU14),BRU14-BQX28,0))),0)),0)</f>
        <v>　</v>
      </c>
      <c r="BRU28" s="663"/>
      <c r="BRV28" s="664"/>
      <c r="BRW28" s="662" t="str">
        <f t="shared" si="33"/>
        <v>　</v>
      </c>
      <c r="BRX28" s="663"/>
      <c r="BRY28" s="664"/>
      <c r="BRZ28" s="665" t="str">
        <f>IF(BSC28="×",TIME(0,0,0),IF(BSM4="非常勤",BRB28,BRN28))</f>
        <v>　</v>
      </c>
      <c r="BSA28" s="666"/>
      <c r="BSB28" s="667"/>
      <c r="BSC28" s="265"/>
      <c r="BSD28" s="665" t="str">
        <f>IF(BSG28="×",TIME(0,0,0),IF(BSM4="非常勤",BRE28,BRQ28))</f>
        <v>　</v>
      </c>
      <c r="BSE28" s="666"/>
      <c r="BSF28" s="667"/>
      <c r="BSG28" s="265"/>
      <c r="BSH28" s="665" t="str">
        <f>IF(BSK28="×",TIME(0,0,0),IF(BSM4="非常勤",BRH28,BRT28))</f>
        <v>　</v>
      </c>
      <c r="BSI28" s="666"/>
      <c r="BSJ28" s="667"/>
      <c r="BSK28" s="265"/>
      <c r="BSL28" s="665" t="str">
        <f>IF(BSO28="×",TIME(0,0,0),IF(BSM4="非常勤",BRK28,BRW28))</f>
        <v>　</v>
      </c>
      <c r="BSM28" s="666"/>
      <c r="BSN28" s="667"/>
      <c r="BSO28" s="265"/>
      <c r="BSP28" s="668"/>
      <c r="BSQ28" s="669"/>
      <c r="BSR28" s="668"/>
      <c r="BSS28" s="670"/>
      <c r="BST28" s="669"/>
      <c r="BSU28" s="671"/>
      <c r="BSV28" s="672"/>
      <c r="BSW28" s="672"/>
      <c r="BSX28" s="673"/>
      <c r="BSY28" s="263">
        <f>$A$28</f>
        <v>14</v>
      </c>
      <c r="BSZ28" s="264" t="str">
        <f>$B$28</f>
        <v>水</v>
      </c>
      <c r="BTA28" s="660"/>
      <c r="BTB28" s="661"/>
      <c r="BTC28" s="660"/>
      <c r="BTD28" s="661"/>
      <c r="BTE28" s="662" t="str">
        <f>IFERROR(IF(OR(BSZ28="日",BSZ28="祝",BSZ28=0,BTA28=""),"　",MAX(IF(AND(BTA28&lt;=BTE14,BTC28&gt;BTF14),BTF14-BTE14,IF(AND(BTA28&gt;BTE14,BTC28&lt;=BTF14),BTC28-BTA28,IF(AND(BTA28&lt;=BTE14,BTC28&lt;=BTF14),BTC28-BTE14,IF(AND(BTA28&gt;BTE14,BTC28&gt;BTF14),BTF14-BTA28,0)))),0)),0)</f>
        <v>　</v>
      </c>
      <c r="BTF28" s="663"/>
      <c r="BTG28" s="664"/>
      <c r="BTH28" s="662" t="str">
        <f>IFERROR(IF(OR(BSZ28="日",BSZ28="祝",BSZ28=0,BTA28=""),"　",MAX(IF(AND(BTA28&gt;BTK14,BTC28&gt;BTI14),0,IF(AND(BTA28&lt;=BTK14,BTA28&gt;BTH14,BTC28&gt;BTI14),BTK14-BTA28,IF(AND(BTA28&lt;=BTK14,BTA28&lt;=BTH14,BTC28&gt;BTI14),BTK14-BTH14,IF(AND(BTA28&gt;BTH14,BTC28&lt;=BTI14),BTC28-BTA28,IF(AND(BTA28&lt;=BTH14,BTC28&lt;=BTI14),BTC28-BTH14,0))))),0)),0)</f>
        <v>　</v>
      </c>
      <c r="BTI28" s="663"/>
      <c r="BTJ28" s="664"/>
      <c r="BTK28" s="662" t="str">
        <f>IFERROR(IF(OR(BSZ28="日",BSZ28="祝",BSZ28=0,BTA28=""),"　",MAX(IF(AND(BTA28&lt;=BTK14,BTC28&gt;BTL14),BTL14-BTK14,IF(BTC28&lt;=BTL14,0,IF(AND(BTA28&gt;BTK14,BTC28&gt;BTL14),BTL14-BTA28,0))),0)),0)</f>
        <v>　</v>
      </c>
      <c r="BTL28" s="663"/>
      <c r="BTM28" s="664"/>
      <c r="BTN28" s="662" t="str">
        <f>IFERROR(IF(OR(BSZ28="日",BSZ28="祝",BSZ28=0,BTA28=""),"　",MAX(IF(BTA28&gt;BTN14,BTC28-BTA28,IF(BTA28&lt;=BTN14,BTC28-BTN14,0)),0)),0)</f>
        <v>　</v>
      </c>
      <c r="BTO28" s="663"/>
      <c r="BTP28" s="664"/>
      <c r="BTQ28" s="662" t="str">
        <f>IFERROR(IF(OR(BSZ28="日",BSZ28="祝",BSZ28=0,BTA28=""),"　",MAX(IF(AND(BTA28&lt;=BTQ14,BTC28&gt;BTR14),BTR14-BTQ14,IF(AND(BTA28&gt;BTQ14,BTC28&lt;=BTR14),BTC28-BTA28,IF(AND(BTA28&lt;=BTQ14,BTC28&lt;=BTR14),BTC28-BTQ14,IF(AND(BTA28&gt;BTQ14,BTC28&gt;BTR14),BTR14-BTA28,0)))),0)),0)</f>
        <v>　</v>
      </c>
      <c r="BTR28" s="663"/>
      <c r="BTS28" s="664"/>
      <c r="BTT28" s="662" t="str">
        <f>IFERROR(IF(OR(BSZ28="日",BSZ28="祝",BSZ28=0,BTA28=""),"　",MAX(IF(AND(BTA28&gt;BTW14,BTC28&gt;BTU14),0,IF(AND(BTA28&lt;=BTW14,BTA28&gt;BTT14,BTC28&gt;BTU14),BTW14-BTA28,IF(AND(BTA28&lt;=BTW14,BTA28&lt;=BTT14,BTC28&gt;BTU14),BTW14-BTT14,IF(AND(BTA28&gt;BTT14,BTC28&lt;=BTU14),BTC28-BTA28,IF(AND(BTA28&lt;=BTT14,BTC28&lt;=BTU14),BTC28-BTT14,0))))),0)),0)</f>
        <v>　</v>
      </c>
      <c r="BTU28" s="663"/>
      <c r="BTV28" s="664"/>
      <c r="BTW28" s="662" t="str">
        <f>IFERROR(IF(OR(BSZ28="日",BSZ28="祝",BSZ28=0,BTA28=""),"　",MAX(IF(AND(BTA28&lt;=BTW14,BTC28&gt;BTX14),BTX14-BTW14,IF(BTC28&lt;=BTX14,0,IF(AND(BTA28&gt;BTW14,BTC28&gt;BTX14),BTX14-BTA28,0))),0)),0)</f>
        <v>　</v>
      </c>
      <c r="BTX28" s="663"/>
      <c r="BTY28" s="664"/>
      <c r="BTZ28" s="662" t="str">
        <f t="shared" si="34"/>
        <v>　</v>
      </c>
      <c r="BUA28" s="663"/>
      <c r="BUB28" s="664"/>
      <c r="BUC28" s="665" t="str">
        <f>IF(BUF28="×",TIME(0,0,0),IF(BUP4="非常勤",BTE28,BTQ28))</f>
        <v>　</v>
      </c>
      <c r="BUD28" s="666"/>
      <c r="BUE28" s="667"/>
      <c r="BUF28" s="265"/>
      <c r="BUG28" s="665" t="str">
        <f>IF(BUJ28="×",TIME(0,0,0),IF(BUP4="非常勤",BTH28,BTT28))</f>
        <v>　</v>
      </c>
      <c r="BUH28" s="666"/>
      <c r="BUI28" s="667"/>
      <c r="BUJ28" s="265"/>
      <c r="BUK28" s="665" t="str">
        <f>IF(BUN28="×",TIME(0,0,0),IF(BUP4="非常勤",BTK28,BTW28))</f>
        <v>　</v>
      </c>
      <c r="BUL28" s="666"/>
      <c r="BUM28" s="667"/>
      <c r="BUN28" s="265"/>
      <c r="BUO28" s="665" t="str">
        <f>IF(BUR28="×",TIME(0,0,0),IF(BUP4="非常勤",BTN28,BTZ28))</f>
        <v>　</v>
      </c>
      <c r="BUP28" s="666"/>
      <c r="BUQ28" s="667"/>
      <c r="BUR28" s="265"/>
      <c r="BUS28" s="668"/>
      <c r="BUT28" s="669"/>
      <c r="BUU28" s="668"/>
      <c r="BUV28" s="670"/>
      <c r="BUW28" s="669"/>
      <c r="BUX28" s="671"/>
      <c r="BUY28" s="672"/>
      <c r="BUZ28" s="672"/>
      <c r="BVA28" s="673"/>
      <c r="BVB28" s="263">
        <f>$A$28</f>
        <v>14</v>
      </c>
      <c r="BVC28" s="264" t="str">
        <f>$B$28</f>
        <v>水</v>
      </c>
      <c r="BVD28" s="660"/>
      <c r="BVE28" s="661"/>
      <c r="BVF28" s="660"/>
      <c r="BVG28" s="661"/>
      <c r="BVH28" s="662" t="str">
        <f>IFERROR(IF(OR(BVC28="日",BVC28="祝",BVC28=0,BVD28=""),"　",MAX(IF(AND(BVD28&lt;=BVH14,BVF28&gt;BVI14),BVI14-BVH14,IF(AND(BVD28&gt;BVH14,BVF28&lt;=BVI14),BVF28-BVD28,IF(AND(BVD28&lt;=BVH14,BVF28&lt;=BVI14),BVF28-BVH14,IF(AND(BVD28&gt;BVH14,BVF28&gt;BVI14),BVI14-BVD28,0)))),0)),0)</f>
        <v>　</v>
      </c>
      <c r="BVI28" s="663"/>
      <c r="BVJ28" s="664"/>
      <c r="BVK28" s="662" t="str">
        <f>IFERROR(IF(OR(BVC28="日",BVC28="祝",BVC28=0,BVD28=""),"　",MAX(IF(AND(BVD28&gt;BVN14,BVF28&gt;BVL14),0,IF(AND(BVD28&lt;=BVN14,BVD28&gt;BVK14,BVF28&gt;BVL14),BVN14-BVD28,IF(AND(BVD28&lt;=BVN14,BVD28&lt;=BVK14,BVF28&gt;BVL14),BVN14-BVK14,IF(AND(BVD28&gt;BVK14,BVF28&lt;=BVL14),BVF28-BVD28,IF(AND(BVD28&lt;=BVK14,BVF28&lt;=BVL14),BVF28-BVK14,0))))),0)),0)</f>
        <v>　</v>
      </c>
      <c r="BVL28" s="663"/>
      <c r="BVM28" s="664"/>
      <c r="BVN28" s="662" t="str">
        <f>IFERROR(IF(OR(BVC28="日",BVC28="祝",BVC28=0,BVD28=""),"　",MAX(IF(AND(BVD28&lt;=BVN14,BVF28&gt;BVO14),BVO14-BVN14,IF(BVF28&lt;=BVO14,0,IF(AND(BVD28&gt;BVN14,BVF28&gt;BVO14),BVO14-BVD28,0))),0)),0)</f>
        <v>　</v>
      </c>
      <c r="BVO28" s="663"/>
      <c r="BVP28" s="664"/>
      <c r="BVQ28" s="662" t="str">
        <f>IFERROR(IF(OR(BVC28="日",BVC28="祝",BVC28=0,BVD28=""),"　",MAX(IF(BVD28&gt;BVQ14,BVF28-BVD28,IF(BVD28&lt;=BVQ14,BVF28-BVQ14,0)),0)),0)</f>
        <v>　</v>
      </c>
      <c r="BVR28" s="663"/>
      <c r="BVS28" s="664"/>
      <c r="BVT28" s="662" t="str">
        <f>IFERROR(IF(OR(BVC28="日",BVC28="祝",BVC28=0,BVD28=""),"　",MAX(IF(AND(BVD28&lt;=BVT14,BVF28&gt;BVU14),BVU14-BVT14,IF(AND(BVD28&gt;BVT14,BVF28&lt;=BVU14),BVF28-BVD28,IF(AND(BVD28&lt;=BVT14,BVF28&lt;=BVU14),BVF28-BVT14,IF(AND(BVD28&gt;BVT14,BVF28&gt;BVU14),BVU14-BVD28,0)))),0)),0)</f>
        <v>　</v>
      </c>
      <c r="BVU28" s="663"/>
      <c r="BVV28" s="664"/>
      <c r="BVW28" s="662" t="str">
        <f>IFERROR(IF(OR(BVC28="日",BVC28="祝",BVC28=0,BVD28=""),"　",MAX(IF(AND(BVD28&gt;BVZ14,BVF28&gt;BVX14),0,IF(AND(BVD28&lt;=BVZ14,BVD28&gt;BVW14,BVF28&gt;BVX14),BVZ14-BVD28,IF(AND(BVD28&lt;=BVZ14,BVD28&lt;=BVW14,BVF28&gt;BVX14),BVZ14-BVW14,IF(AND(BVD28&gt;BVW14,BVF28&lt;=BVX14),BVF28-BVD28,IF(AND(BVD28&lt;=BVW14,BVF28&lt;=BVX14),BVF28-BVW14,0))))),0)),0)</f>
        <v>　</v>
      </c>
      <c r="BVX28" s="663"/>
      <c r="BVY28" s="664"/>
      <c r="BVZ28" s="662" t="str">
        <f>IFERROR(IF(OR(BVC28="日",BVC28="祝",BVC28=0,BVD28=""),"　",MAX(IF(AND(BVD28&lt;=BVZ14,BVF28&gt;BWA14),BWA14-BVZ14,IF(BVF28&lt;=BWA14,0,IF(AND(BVD28&gt;BVZ14,BVF28&gt;BWA14),BWA14-BVD28,0))),0)),0)</f>
        <v>　</v>
      </c>
      <c r="BWA28" s="663"/>
      <c r="BWB28" s="664"/>
      <c r="BWC28" s="662" t="str">
        <f t="shared" si="35"/>
        <v>　</v>
      </c>
      <c r="BWD28" s="663"/>
      <c r="BWE28" s="664"/>
      <c r="BWF28" s="665" t="str">
        <f>IF(BWI28="×",TIME(0,0,0),IF(BWS4="非常勤",BVH28,BVT28))</f>
        <v>　</v>
      </c>
      <c r="BWG28" s="666"/>
      <c r="BWH28" s="667"/>
      <c r="BWI28" s="265"/>
      <c r="BWJ28" s="665" t="str">
        <f>IF(BWM28="×",TIME(0,0,0),IF(BWS4="非常勤",BVK28,BVW28))</f>
        <v>　</v>
      </c>
      <c r="BWK28" s="666"/>
      <c r="BWL28" s="667"/>
      <c r="BWM28" s="265"/>
      <c r="BWN28" s="665" t="str">
        <f>IF(BWQ28="×",TIME(0,0,0),IF(BWS4="非常勤",BVN28,BVZ28))</f>
        <v>　</v>
      </c>
      <c r="BWO28" s="666"/>
      <c r="BWP28" s="667"/>
      <c r="BWQ28" s="265"/>
      <c r="BWR28" s="665" t="str">
        <f>IF(BWU28="×",TIME(0,0,0),IF(BWS4="非常勤",BVQ28,BWC28))</f>
        <v>　</v>
      </c>
      <c r="BWS28" s="666"/>
      <c r="BWT28" s="667"/>
      <c r="BWU28" s="265"/>
      <c r="BWV28" s="668"/>
      <c r="BWW28" s="669"/>
      <c r="BWX28" s="668"/>
      <c r="BWY28" s="670"/>
      <c r="BWZ28" s="669"/>
      <c r="BXA28" s="671"/>
      <c r="BXB28" s="672"/>
      <c r="BXC28" s="672"/>
      <c r="BXD28" s="673"/>
      <c r="BXE28" s="263">
        <f>$A$28</f>
        <v>14</v>
      </c>
      <c r="BXF28" s="264" t="str">
        <f>$B$28</f>
        <v>水</v>
      </c>
      <c r="BXG28" s="660"/>
      <c r="BXH28" s="661"/>
      <c r="BXI28" s="660"/>
      <c r="BXJ28" s="661"/>
      <c r="BXK28" s="662" t="str">
        <f>IFERROR(IF(OR(BXF28="日",BXF28="祝",BXF28=0,BXG28=""),"　",MAX(IF(AND(BXG28&lt;=BXK14,BXI28&gt;BXL14),BXL14-BXK14,IF(AND(BXG28&gt;BXK14,BXI28&lt;=BXL14),BXI28-BXG28,IF(AND(BXG28&lt;=BXK14,BXI28&lt;=BXL14),BXI28-BXK14,IF(AND(BXG28&gt;BXK14,BXI28&gt;BXL14),BXL14-BXG28,0)))),0)),0)</f>
        <v>　</v>
      </c>
      <c r="BXL28" s="663"/>
      <c r="BXM28" s="664"/>
      <c r="BXN28" s="662" t="str">
        <f>IFERROR(IF(OR(BXF28="日",BXF28="祝",BXF28=0,BXG28=""),"　",MAX(IF(AND(BXG28&gt;BXQ14,BXI28&gt;BXO14),0,IF(AND(BXG28&lt;=BXQ14,BXG28&gt;BXN14,BXI28&gt;BXO14),BXQ14-BXG28,IF(AND(BXG28&lt;=BXQ14,BXG28&lt;=BXN14,BXI28&gt;BXO14),BXQ14-BXN14,IF(AND(BXG28&gt;BXN14,BXI28&lt;=BXO14),BXI28-BXG28,IF(AND(BXG28&lt;=BXN14,BXI28&lt;=BXO14),BXI28-BXN14,0))))),0)),0)</f>
        <v>　</v>
      </c>
      <c r="BXO28" s="663"/>
      <c r="BXP28" s="664"/>
      <c r="BXQ28" s="662" t="str">
        <f>IFERROR(IF(OR(BXF28="日",BXF28="祝",BXF28=0,BXG28=""),"　",MAX(IF(AND(BXG28&lt;=BXQ14,BXI28&gt;BXR14),BXR14-BXQ14,IF(BXI28&lt;=BXR14,0,IF(AND(BXG28&gt;BXQ14,BXI28&gt;BXR14),BXR14-BXG28,0))),0)),0)</f>
        <v>　</v>
      </c>
      <c r="BXR28" s="663"/>
      <c r="BXS28" s="664"/>
      <c r="BXT28" s="662" t="str">
        <f>IFERROR(IF(OR(BXF28="日",BXF28="祝",BXF28=0,BXG28=""),"　",MAX(IF(BXG28&gt;BXT14,BXI28-BXG28,IF(BXG28&lt;=BXT14,BXI28-BXT14,0)),0)),0)</f>
        <v>　</v>
      </c>
      <c r="BXU28" s="663"/>
      <c r="BXV28" s="664"/>
      <c r="BXW28" s="662" t="str">
        <f>IFERROR(IF(OR(BXF28="日",BXF28="祝",BXF28=0,BXG28=""),"　",MAX(IF(AND(BXG28&lt;=BXW14,BXI28&gt;BXX14),BXX14-BXW14,IF(AND(BXG28&gt;BXW14,BXI28&lt;=BXX14),BXI28-BXG28,IF(AND(BXG28&lt;=BXW14,BXI28&lt;=BXX14),BXI28-BXW14,IF(AND(BXG28&gt;BXW14,BXI28&gt;BXX14),BXX14-BXG28,0)))),0)),0)</f>
        <v>　</v>
      </c>
      <c r="BXX28" s="663"/>
      <c r="BXY28" s="664"/>
      <c r="BXZ28" s="662" t="str">
        <f>IFERROR(IF(OR(BXF28="日",BXF28="祝",BXF28=0,BXG28=""),"　",MAX(IF(AND(BXG28&gt;BYC14,BXI28&gt;BYA14),0,IF(AND(BXG28&lt;=BYC14,BXG28&gt;BXZ14,BXI28&gt;BYA14),BYC14-BXG28,IF(AND(BXG28&lt;=BYC14,BXG28&lt;=BXZ14,BXI28&gt;BYA14),BYC14-BXZ14,IF(AND(BXG28&gt;BXZ14,BXI28&lt;=BYA14),BXI28-BXG28,IF(AND(BXG28&lt;=BXZ14,BXI28&lt;=BYA14),BXI28-BXZ14,0))))),0)),0)</f>
        <v>　</v>
      </c>
      <c r="BYA28" s="663"/>
      <c r="BYB28" s="664"/>
      <c r="BYC28" s="662" t="str">
        <f>IFERROR(IF(OR(BXF28="日",BXF28="祝",BXF28=0,BXG28=""),"　",MAX(IF(AND(BXG28&lt;=BYC14,BXI28&gt;BYD14),BYD14-BYC14,IF(BXI28&lt;=BYD14,0,IF(AND(BXG28&gt;BYC14,BXI28&gt;BYD14),BYD14-BXG28,0))),0)),0)</f>
        <v>　</v>
      </c>
      <c r="BYD28" s="663"/>
      <c r="BYE28" s="664"/>
      <c r="BYF28" s="662" t="str">
        <f t="shared" si="36"/>
        <v>　</v>
      </c>
      <c r="BYG28" s="663"/>
      <c r="BYH28" s="664"/>
      <c r="BYI28" s="665" t="str">
        <f>IF(BYL28="×",TIME(0,0,0),IF(BYV4="非常勤",BXK28,BXW28))</f>
        <v>　</v>
      </c>
      <c r="BYJ28" s="666"/>
      <c r="BYK28" s="667"/>
      <c r="BYL28" s="265"/>
      <c r="BYM28" s="665" t="str">
        <f>IF(BYP28="×",TIME(0,0,0),IF(BYV4="非常勤",BXN28,BXZ28))</f>
        <v>　</v>
      </c>
      <c r="BYN28" s="666"/>
      <c r="BYO28" s="667"/>
      <c r="BYP28" s="265"/>
      <c r="BYQ28" s="665" t="str">
        <f>IF(BYT28="×",TIME(0,0,0),IF(BYV4="非常勤",BXQ28,BYC28))</f>
        <v>　</v>
      </c>
      <c r="BYR28" s="666"/>
      <c r="BYS28" s="667"/>
      <c r="BYT28" s="265"/>
      <c r="BYU28" s="665" t="str">
        <f>IF(BYX28="×",TIME(0,0,0),IF(BYV4="非常勤",BXT28,BYF28))</f>
        <v>　</v>
      </c>
      <c r="BYV28" s="666"/>
      <c r="BYW28" s="667"/>
      <c r="BYX28" s="265"/>
      <c r="BYY28" s="668"/>
      <c r="BYZ28" s="669"/>
      <c r="BZA28" s="668"/>
      <c r="BZB28" s="670"/>
      <c r="BZC28" s="669"/>
      <c r="BZD28" s="671"/>
      <c r="BZE28" s="672"/>
      <c r="BZF28" s="672"/>
      <c r="BZG28" s="673"/>
      <c r="BZH28" s="263">
        <f>$A$28</f>
        <v>14</v>
      </c>
      <c r="BZI28" s="264" t="str">
        <f>$B$28</f>
        <v>水</v>
      </c>
      <c r="BZJ28" s="660"/>
      <c r="BZK28" s="661"/>
      <c r="BZL28" s="660"/>
      <c r="BZM28" s="661"/>
      <c r="BZN28" s="662" t="str">
        <f>IFERROR(IF(OR(BZI28="日",BZI28="祝",BZI28=0,BZJ28=""),"　",MAX(IF(AND(BZJ28&lt;=BZN14,BZL28&gt;BZO14),BZO14-BZN14,IF(AND(BZJ28&gt;BZN14,BZL28&lt;=BZO14),BZL28-BZJ28,IF(AND(BZJ28&lt;=BZN14,BZL28&lt;=BZO14),BZL28-BZN14,IF(AND(BZJ28&gt;BZN14,BZL28&gt;BZO14),BZO14-BZJ28,0)))),0)),0)</f>
        <v>　</v>
      </c>
      <c r="BZO28" s="663"/>
      <c r="BZP28" s="664"/>
      <c r="BZQ28" s="662" t="str">
        <f>IFERROR(IF(OR(BZI28="日",BZI28="祝",BZI28=0,BZJ28=""),"　",MAX(IF(AND(BZJ28&gt;BZT14,BZL28&gt;BZR14),0,IF(AND(BZJ28&lt;=BZT14,BZJ28&gt;BZQ14,BZL28&gt;BZR14),BZT14-BZJ28,IF(AND(BZJ28&lt;=BZT14,BZJ28&lt;=BZQ14,BZL28&gt;BZR14),BZT14-BZQ14,IF(AND(BZJ28&gt;BZQ14,BZL28&lt;=BZR14),BZL28-BZJ28,IF(AND(BZJ28&lt;=BZQ14,BZL28&lt;=BZR14),BZL28-BZQ14,0))))),0)),0)</f>
        <v>　</v>
      </c>
      <c r="BZR28" s="663"/>
      <c r="BZS28" s="664"/>
      <c r="BZT28" s="662" t="str">
        <f>IFERROR(IF(OR(BZI28="日",BZI28="祝",BZI28=0,BZJ28=""),"　",MAX(IF(AND(BZJ28&lt;=BZT14,BZL28&gt;BZU14),BZU14-BZT14,IF(BZL28&lt;=BZU14,0,IF(AND(BZJ28&gt;BZT14,BZL28&gt;BZU14),BZU14-BZJ28,0))),0)),0)</f>
        <v>　</v>
      </c>
      <c r="BZU28" s="663"/>
      <c r="BZV28" s="664"/>
      <c r="BZW28" s="662" t="str">
        <f>IFERROR(IF(OR(BZI28="日",BZI28="祝",BZI28=0,BZJ28=""),"　",MAX(IF(BZJ28&gt;BZW14,BZL28-BZJ28,IF(BZJ28&lt;=BZW14,BZL28-BZW14,0)),0)),0)</f>
        <v>　</v>
      </c>
      <c r="BZX28" s="663"/>
      <c r="BZY28" s="664"/>
      <c r="BZZ28" s="662" t="str">
        <f>IFERROR(IF(OR(BZI28="日",BZI28="祝",BZI28=0,BZJ28=""),"　",MAX(IF(AND(BZJ28&lt;=BZZ14,BZL28&gt;CAA14),CAA14-BZZ14,IF(AND(BZJ28&gt;BZZ14,BZL28&lt;=CAA14),BZL28-BZJ28,IF(AND(BZJ28&lt;=BZZ14,BZL28&lt;=CAA14),BZL28-BZZ14,IF(AND(BZJ28&gt;BZZ14,BZL28&gt;CAA14),CAA14-BZJ28,0)))),0)),0)</f>
        <v>　</v>
      </c>
      <c r="CAA28" s="663"/>
      <c r="CAB28" s="664"/>
      <c r="CAC28" s="662" t="str">
        <f>IFERROR(IF(OR(BZI28="日",BZI28="祝",BZI28=0,BZJ28=""),"　",MAX(IF(AND(BZJ28&gt;CAF14,BZL28&gt;CAD14),0,IF(AND(BZJ28&lt;=CAF14,BZJ28&gt;CAC14,BZL28&gt;CAD14),CAF14-BZJ28,IF(AND(BZJ28&lt;=CAF14,BZJ28&lt;=CAC14,BZL28&gt;CAD14),CAF14-CAC14,IF(AND(BZJ28&gt;CAC14,BZL28&lt;=CAD14),BZL28-BZJ28,IF(AND(BZJ28&lt;=CAC14,BZL28&lt;=CAD14),BZL28-CAC14,0))))),0)),0)</f>
        <v>　</v>
      </c>
      <c r="CAD28" s="663"/>
      <c r="CAE28" s="664"/>
      <c r="CAF28" s="662" t="str">
        <f>IFERROR(IF(OR(BZI28="日",BZI28="祝",BZI28=0,BZJ28=""),"　",MAX(IF(AND(BZJ28&lt;=CAF14,BZL28&gt;CAG14),CAG14-CAF14,IF(BZL28&lt;=CAG14,0,IF(AND(BZJ28&gt;CAF14,BZL28&gt;CAG14),CAG14-BZJ28,0))),0)),0)</f>
        <v>　</v>
      </c>
      <c r="CAG28" s="663"/>
      <c r="CAH28" s="664"/>
      <c r="CAI28" s="662" t="str">
        <f t="shared" si="37"/>
        <v>　</v>
      </c>
      <c r="CAJ28" s="663"/>
      <c r="CAK28" s="664"/>
      <c r="CAL28" s="665" t="str">
        <f>IF(CAO28="×",TIME(0,0,0),IF(CAY4="非常勤",BZN28,BZZ28))</f>
        <v>　</v>
      </c>
      <c r="CAM28" s="666"/>
      <c r="CAN28" s="667"/>
      <c r="CAO28" s="265"/>
      <c r="CAP28" s="665" t="str">
        <f>IF(CAS28="×",TIME(0,0,0),IF(CAY4="非常勤",BZQ28,CAC28))</f>
        <v>　</v>
      </c>
      <c r="CAQ28" s="666"/>
      <c r="CAR28" s="667"/>
      <c r="CAS28" s="265"/>
      <c r="CAT28" s="665" t="str">
        <f>IF(CAW28="×",TIME(0,0,0),IF(CAY4="非常勤",BZT28,CAF28))</f>
        <v>　</v>
      </c>
      <c r="CAU28" s="666"/>
      <c r="CAV28" s="667"/>
      <c r="CAW28" s="265"/>
      <c r="CAX28" s="665" t="str">
        <f>IF(CBA28="×",TIME(0,0,0),IF(CAY4="非常勤",BZW28,CAI28))</f>
        <v>　</v>
      </c>
      <c r="CAY28" s="666"/>
      <c r="CAZ28" s="667"/>
      <c r="CBA28" s="265"/>
      <c r="CBB28" s="668"/>
      <c r="CBC28" s="669"/>
      <c r="CBD28" s="668"/>
      <c r="CBE28" s="670"/>
      <c r="CBF28" s="669"/>
      <c r="CBG28" s="671"/>
      <c r="CBH28" s="672"/>
      <c r="CBI28" s="672"/>
      <c r="CBJ28" s="673"/>
      <c r="CBK28" s="263">
        <f>$A$28</f>
        <v>14</v>
      </c>
      <c r="CBL28" s="264" t="str">
        <f>$B$28</f>
        <v>水</v>
      </c>
      <c r="CBM28" s="660"/>
      <c r="CBN28" s="661"/>
      <c r="CBO28" s="660"/>
      <c r="CBP28" s="661"/>
      <c r="CBQ28" s="662" t="str">
        <f>IFERROR(IF(OR(CBL28="日",CBL28="祝",CBL28=0,CBM28=""),"　",MAX(IF(AND(CBM28&lt;=CBQ14,CBO28&gt;CBR14),CBR14-CBQ14,IF(AND(CBM28&gt;CBQ14,CBO28&lt;=CBR14),CBO28-CBM28,IF(AND(CBM28&lt;=CBQ14,CBO28&lt;=CBR14),CBO28-CBQ14,IF(AND(CBM28&gt;CBQ14,CBO28&gt;CBR14),CBR14-CBM28,0)))),0)),0)</f>
        <v>　</v>
      </c>
      <c r="CBR28" s="663"/>
      <c r="CBS28" s="664"/>
      <c r="CBT28" s="662" t="str">
        <f>IFERROR(IF(OR(CBL28="日",CBL28="祝",CBL28=0,CBM28=""),"　",MAX(IF(AND(CBM28&gt;CBW14,CBO28&gt;CBU14),0,IF(AND(CBM28&lt;=CBW14,CBM28&gt;CBT14,CBO28&gt;CBU14),CBW14-CBM28,IF(AND(CBM28&lt;=CBW14,CBM28&lt;=CBT14,CBO28&gt;CBU14),CBW14-CBT14,IF(AND(CBM28&gt;CBT14,CBO28&lt;=CBU14),CBO28-CBM28,IF(AND(CBM28&lt;=CBT14,CBO28&lt;=CBU14),CBO28-CBT14,0))))),0)),0)</f>
        <v>　</v>
      </c>
      <c r="CBU28" s="663"/>
      <c r="CBV28" s="664"/>
      <c r="CBW28" s="662" t="str">
        <f>IFERROR(IF(OR(CBL28="日",CBL28="祝",CBL28=0,CBM28=""),"　",MAX(IF(AND(CBM28&lt;=CBW14,CBO28&gt;CBX14),CBX14-CBW14,IF(CBO28&lt;=CBX14,0,IF(AND(CBM28&gt;CBW14,CBO28&gt;CBX14),CBX14-CBM28,0))),0)),0)</f>
        <v>　</v>
      </c>
      <c r="CBX28" s="663"/>
      <c r="CBY28" s="664"/>
      <c r="CBZ28" s="662" t="str">
        <f>IFERROR(IF(OR(CBL28="日",CBL28="祝",CBL28=0,CBM28=""),"　",MAX(IF(CBM28&gt;CBZ14,CBO28-CBM28,IF(CBM28&lt;=CBZ14,CBO28-CBZ14,0)),0)),0)</f>
        <v>　</v>
      </c>
      <c r="CCA28" s="663"/>
      <c r="CCB28" s="664"/>
      <c r="CCC28" s="662" t="str">
        <f>IFERROR(IF(OR(CBL28="日",CBL28="祝",CBL28=0,CBM28=""),"　",MAX(IF(AND(CBM28&lt;=CCC14,CBO28&gt;CCD14),CCD14-CCC14,IF(AND(CBM28&gt;CCC14,CBO28&lt;=CCD14),CBO28-CBM28,IF(AND(CBM28&lt;=CCC14,CBO28&lt;=CCD14),CBO28-CCC14,IF(AND(CBM28&gt;CCC14,CBO28&gt;CCD14),CCD14-CBM28,0)))),0)),0)</f>
        <v>　</v>
      </c>
      <c r="CCD28" s="663"/>
      <c r="CCE28" s="664"/>
      <c r="CCF28" s="662" t="str">
        <f>IFERROR(IF(OR(CBL28="日",CBL28="祝",CBL28=0,CBM28=""),"　",MAX(IF(AND(CBM28&gt;CCI14,CBO28&gt;CCG14),0,IF(AND(CBM28&lt;=CCI14,CBM28&gt;CCF14,CBO28&gt;CCG14),CCI14-CBM28,IF(AND(CBM28&lt;=CCI14,CBM28&lt;=CCF14,CBO28&gt;CCG14),CCI14-CCF14,IF(AND(CBM28&gt;CCF14,CBO28&lt;=CCG14),CBO28-CBM28,IF(AND(CBM28&lt;=CCF14,CBO28&lt;=CCG14),CBO28-CCF14,0))))),0)),0)</f>
        <v>　</v>
      </c>
      <c r="CCG28" s="663"/>
      <c r="CCH28" s="664"/>
      <c r="CCI28" s="662" t="str">
        <f>IFERROR(IF(OR(CBL28="日",CBL28="祝",CBL28=0,CBM28=""),"　",MAX(IF(AND(CBM28&lt;=CCI14,CBO28&gt;CCJ14),CCJ14-CCI14,IF(CBO28&lt;=CCJ14,0,IF(AND(CBM28&gt;CCI14,CBO28&gt;CCJ14),CCJ14-CBM28,0))),0)),0)</f>
        <v>　</v>
      </c>
      <c r="CCJ28" s="663"/>
      <c r="CCK28" s="664"/>
      <c r="CCL28" s="662" t="str">
        <f t="shared" si="38"/>
        <v>　</v>
      </c>
      <c r="CCM28" s="663"/>
      <c r="CCN28" s="664"/>
      <c r="CCO28" s="665" t="str">
        <f>IF(CCR28="×",TIME(0,0,0),IF(CDB4="非常勤",CBQ28,CCC28))</f>
        <v>　</v>
      </c>
      <c r="CCP28" s="666"/>
      <c r="CCQ28" s="667"/>
      <c r="CCR28" s="265"/>
      <c r="CCS28" s="665" t="str">
        <f>IF(CCV28="×",TIME(0,0,0),IF(CDB4="非常勤",CBT28,CCF28))</f>
        <v>　</v>
      </c>
      <c r="CCT28" s="666"/>
      <c r="CCU28" s="667"/>
      <c r="CCV28" s="265"/>
      <c r="CCW28" s="665" t="str">
        <f>IF(CCZ28="×",TIME(0,0,0),IF(CDB4="非常勤",CBW28,CCI28))</f>
        <v>　</v>
      </c>
      <c r="CCX28" s="666"/>
      <c r="CCY28" s="667"/>
      <c r="CCZ28" s="265"/>
      <c r="CDA28" s="665" t="str">
        <f>IF(CDD28="×",TIME(0,0,0),IF(CDB4="非常勤",CBZ28,CCL28))</f>
        <v>　</v>
      </c>
      <c r="CDB28" s="666"/>
      <c r="CDC28" s="667"/>
      <c r="CDD28" s="265"/>
      <c r="CDE28" s="668"/>
      <c r="CDF28" s="669"/>
      <c r="CDG28" s="668"/>
      <c r="CDH28" s="670"/>
      <c r="CDI28" s="669"/>
      <c r="CDJ28" s="671"/>
      <c r="CDK28" s="672"/>
      <c r="CDL28" s="672"/>
      <c r="CDM28" s="673"/>
      <c r="CDN28" s="263">
        <f>$A$28</f>
        <v>14</v>
      </c>
      <c r="CDO28" s="264" t="str">
        <f>$B$28</f>
        <v>水</v>
      </c>
      <c r="CDP28" s="660"/>
      <c r="CDQ28" s="661"/>
      <c r="CDR28" s="660"/>
      <c r="CDS28" s="661"/>
      <c r="CDT28" s="662" t="str">
        <f>IFERROR(IF(OR(CDO28="日",CDO28="祝",CDO28=0,CDP28=""),"　",MAX(IF(AND(CDP28&lt;=CDT14,CDR28&gt;CDU14),CDU14-CDT14,IF(AND(CDP28&gt;CDT14,CDR28&lt;=CDU14),CDR28-CDP28,IF(AND(CDP28&lt;=CDT14,CDR28&lt;=CDU14),CDR28-CDT14,IF(AND(CDP28&gt;CDT14,CDR28&gt;CDU14),CDU14-CDP28,0)))),0)),0)</f>
        <v>　</v>
      </c>
      <c r="CDU28" s="663"/>
      <c r="CDV28" s="664"/>
      <c r="CDW28" s="662" t="str">
        <f>IFERROR(IF(OR(CDO28="日",CDO28="祝",CDO28=0,CDP28=""),"　",MAX(IF(AND(CDP28&gt;CDZ14,CDR28&gt;CDX14),0,IF(AND(CDP28&lt;=CDZ14,CDP28&gt;CDW14,CDR28&gt;CDX14),CDZ14-CDP28,IF(AND(CDP28&lt;=CDZ14,CDP28&lt;=CDW14,CDR28&gt;CDX14),CDZ14-CDW14,IF(AND(CDP28&gt;CDW14,CDR28&lt;=CDX14),CDR28-CDP28,IF(AND(CDP28&lt;=CDW14,CDR28&lt;=CDX14),CDR28-CDW14,0))))),0)),0)</f>
        <v>　</v>
      </c>
      <c r="CDX28" s="663"/>
      <c r="CDY28" s="664"/>
      <c r="CDZ28" s="662" t="str">
        <f>IFERROR(IF(OR(CDO28="日",CDO28="祝",CDO28=0,CDP28=""),"　",MAX(IF(AND(CDP28&lt;=CDZ14,CDR28&gt;CEA14),CEA14-CDZ14,IF(CDR28&lt;=CEA14,0,IF(AND(CDP28&gt;CDZ14,CDR28&gt;CEA14),CEA14-CDP28,0))),0)),0)</f>
        <v>　</v>
      </c>
      <c r="CEA28" s="663"/>
      <c r="CEB28" s="664"/>
      <c r="CEC28" s="662" t="str">
        <f>IFERROR(IF(OR(CDO28="日",CDO28="祝",CDO28=0,CDP28=""),"　",MAX(IF(CDP28&gt;CEC14,CDR28-CDP28,IF(CDP28&lt;=CEC14,CDR28-CEC14,0)),0)),0)</f>
        <v>　</v>
      </c>
      <c r="CED28" s="663"/>
      <c r="CEE28" s="664"/>
      <c r="CEF28" s="662" t="str">
        <f>IFERROR(IF(OR(CDO28="日",CDO28="祝",CDO28=0,CDP28=""),"　",MAX(IF(AND(CDP28&lt;=CEF14,CDR28&gt;CEG14),CEG14-CEF14,IF(AND(CDP28&gt;CEF14,CDR28&lt;=CEG14),CDR28-CDP28,IF(AND(CDP28&lt;=CEF14,CDR28&lt;=CEG14),CDR28-CEF14,IF(AND(CDP28&gt;CEF14,CDR28&gt;CEG14),CEG14-CDP28,0)))),0)),0)</f>
        <v>　</v>
      </c>
      <c r="CEG28" s="663"/>
      <c r="CEH28" s="664"/>
      <c r="CEI28" s="662" t="str">
        <f>IFERROR(IF(OR(CDO28="日",CDO28="祝",CDO28=0,CDP28=""),"　",MAX(IF(AND(CDP28&gt;CEL14,CDR28&gt;CEJ14),0,IF(AND(CDP28&lt;=CEL14,CDP28&gt;CEI14,CDR28&gt;CEJ14),CEL14-CDP28,IF(AND(CDP28&lt;=CEL14,CDP28&lt;=CEI14,CDR28&gt;CEJ14),CEL14-CEI14,IF(AND(CDP28&gt;CEI14,CDR28&lt;=CEJ14),CDR28-CDP28,IF(AND(CDP28&lt;=CEI14,CDR28&lt;=CEJ14),CDR28-CEI14,0))))),0)),0)</f>
        <v>　</v>
      </c>
      <c r="CEJ28" s="663"/>
      <c r="CEK28" s="664"/>
      <c r="CEL28" s="662" t="str">
        <f>IFERROR(IF(OR(CDO28="日",CDO28="祝",CDO28=0,CDP28=""),"　",MAX(IF(AND(CDP28&lt;=CEL14,CDR28&gt;CEM14),CEM14-CEL14,IF(CDR28&lt;=CEM14,0,IF(AND(CDP28&gt;CEL14,CDR28&gt;CEM14),CEM14-CDP28,0))),0)),0)</f>
        <v>　</v>
      </c>
      <c r="CEM28" s="663"/>
      <c r="CEN28" s="664"/>
      <c r="CEO28" s="662" t="str">
        <f t="shared" si="39"/>
        <v>　</v>
      </c>
      <c r="CEP28" s="663"/>
      <c r="CEQ28" s="664"/>
      <c r="CER28" s="665" t="str">
        <f>IF(CEU28="×",TIME(0,0,0),IF(CFE4="非常勤",CDT28,CEF28))</f>
        <v>　</v>
      </c>
      <c r="CES28" s="666"/>
      <c r="CET28" s="667"/>
      <c r="CEU28" s="265"/>
      <c r="CEV28" s="665" t="str">
        <f>IF(CEY28="×",TIME(0,0,0),IF(CFE4="非常勤",CDW28,CEI28))</f>
        <v>　</v>
      </c>
      <c r="CEW28" s="666"/>
      <c r="CEX28" s="667"/>
      <c r="CEY28" s="265"/>
      <c r="CEZ28" s="665" t="str">
        <f>IF(CFC28="×",TIME(0,0,0),IF(CFE4="非常勤",CDZ28,CEL28))</f>
        <v>　</v>
      </c>
      <c r="CFA28" s="666"/>
      <c r="CFB28" s="667"/>
      <c r="CFC28" s="265"/>
      <c r="CFD28" s="665" t="str">
        <f>IF(CFG28="×",TIME(0,0,0),IF(CFE4="非常勤",CEC28,CEO28))</f>
        <v>　</v>
      </c>
      <c r="CFE28" s="666"/>
      <c r="CFF28" s="667"/>
      <c r="CFG28" s="265"/>
      <c r="CFH28" s="668"/>
      <c r="CFI28" s="669"/>
      <c r="CFJ28" s="668"/>
      <c r="CFK28" s="670"/>
      <c r="CFL28" s="669"/>
      <c r="CFM28" s="671"/>
      <c r="CFN28" s="672"/>
      <c r="CFO28" s="672"/>
      <c r="CFP28" s="673"/>
      <c r="CFQ28" s="263">
        <f>$A$28</f>
        <v>14</v>
      </c>
      <c r="CFR28" s="264" t="str">
        <f>$B$28</f>
        <v>水</v>
      </c>
      <c r="CFS28" s="660"/>
      <c r="CFT28" s="661"/>
      <c r="CFU28" s="660"/>
      <c r="CFV28" s="661"/>
      <c r="CFW28" s="662" t="str">
        <f>IFERROR(IF(OR(CFR28="日",CFR28="祝",CFR28=0,CFS28=""),"　",MAX(IF(AND(CFS28&lt;=CFW14,CFU28&gt;CFX14),CFX14-CFW14,IF(AND(CFS28&gt;CFW14,CFU28&lt;=CFX14),CFU28-CFS28,IF(AND(CFS28&lt;=CFW14,CFU28&lt;=CFX14),CFU28-CFW14,IF(AND(CFS28&gt;CFW14,CFU28&gt;CFX14),CFX14-CFS28,0)))),0)),0)</f>
        <v>　</v>
      </c>
      <c r="CFX28" s="663"/>
      <c r="CFY28" s="664"/>
      <c r="CFZ28" s="662" t="str">
        <f>IFERROR(IF(OR(CFR28="日",CFR28="祝",CFR28=0,CFS28=""),"　",MAX(IF(AND(CFS28&gt;CGC14,CFU28&gt;CGA14),0,IF(AND(CFS28&lt;=CGC14,CFS28&gt;CFZ14,CFU28&gt;CGA14),CGC14-CFS28,IF(AND(CFS28&lt;=CGC14,CFS28&lt;=CFZ14,CFU28&gt;CGA14),CGC14-CFZ14,IF(AND(CFS28&gt;CFZ14,CFU28&lt;=CGA14),CFU28-CFS28,IF(AND(CFS28&lt;=CFZ14,CFU28&lt;=CGA14),CFU28-CFZ14,0))))),0)),0)</f>
        <v>　</v>
      </c>
      <c r="CGA28" s="663"/>
      <c r="CGB28" s="664"/>
      <c r="CGC28" s="662" t="str">
        <f>IFERROR(IF(OR(CFR28="日",CFR28="祝",CFR28=0,CFS28=""),"　",MAX(IF(AND(CFS28&lt;=CGC14,CFU28&gt;CGD14),CGD14-CGC14,IF(CFU28&lt;=CGD14,0,IF(AND(CFS28&gt;CGC14,CFU28&gt;CGD14),CGD14-CFS28,0))),0)),0)</f>
        <v>　</v>
      </c>
      <c r="CGD28" s="663"/>
      <c r="CGE28" s="664"/>
      <c r="CGF28" s="662" t="str">
        <f>IFERROR(IF(OR(CFR28="日",CFR28="祝",CFR28=0,CFS28=""),"　",MAX(IF(CFS28&gt;CGF14,CFU28-CFS28,IF(CFS28&lt;=CGF14,CFU28-CGF14,0)),0)),0)</f>
        <v>　</v>
      </c>
      <c r="CGG28" s="663"/>
      <c r="CGH28" s="664"/>
      <c r="CGI28" s="662" t="str">
        <f>IFERROR(IF(OR(CFR28="日",CFR28="祝",CFR28=0,CFS28=""),"　",MAX(IF(AND(CFS28&lt;=CGI14,CFU28&gt;CGJ14),CGJ14-CGI14,IF(AND(CFS28&gt;CGI14,CFU28&lt;=CGJ14),CFU28-CFS28,IF(AND(CFS28&lt;=CGI14,CFU28&lt;=CGJ14),CFU28-CGI14,IF(AND(CFS28&gt;CGI14,CFU28&gt;CGJ14),CGJ14-CFS28,0)))),0)),0)</f>
        <v>　</v>
      </c>
      <c r="CGJ28" s="663"/>
      <c r="CGK28" s="664"/>
      <c r="CGL28" s="662" t="str">
        <f>IFERROR(IF(OR(CFR28="日",CFR28="祝",CFR28=0,CFS28=""),"　",MAX(IF(AND(CFS28&gt;CGO14,CFU28&gt;CGM14),0,IF(AND(CFS28&lt;=CGO14,CFS28&gt;CGL14,CFU28&gt;CGM14),CGO14-CFS28,IF(AND(CFS28&lt;=CGO14,CFS28&lt;=CGL14,CFU28&gt;CGM14),CGO14-CGL14,IF(AND(CFS28&gt;CGL14,CFU28&lt;=CGM14),CFU28-CFS28,IF(AND(CFS28&lt;=CGL14,CFU28&lt;=CGM14),CFU28-CGL14,0))))),0)),0)</f>
        <v>　</v>
      </c>
      <c r="CGM28" s="663"/>
      <c r="CGN28" s="664"/>
      <c r="CGO28" s="662" t="str">
        <f>IFERROR(IF(OR(CFR28="日",CFR28="祝",CFR28=0,CFS28=""),"　",MAX(IF(AND(CFS28&lt;=CGO14,CFU28&gt;CGP14),CGP14-CGO14,IF(CFU28&lt;=CGP14,0,IF(AND(CFS28&gt;CGO14,CFU28&gt;CGP14),CGP14-CFS28,0))),0)),0)</f>
        <v>　</v>
      </c>
      <c r="CGP28" s="663"/>
      <c r="CGQ28" s="664"/>
      <c r="CGR28" s="662" t="str">
        <f t="shared" si="40"/>
        <v>　</v>
      </c>
      <c r="CGS28" s="663"/>
      <c r="CGT28" s="664"/>
      <c r="CGU28" s="665" t="str">
        <f>IF(CGX28="×",TIME(0,0,0),IF(CHH4="非常勤",CFW28,CGI28))</f>
        <v>　</v>
      </c>
      <c r="CGV28" s="666"/>
      <c r="CGW28" s="667"/>
      <c r="CGX28" s="265"/>
      <c r="CGY28" s="665" t="str">
        <f>IF(CHB28="×",TIME(0,0,0),IF(CHH4="非常勤",CFZ28,CGL28))</f>
        <v>　</v>
      </c>
      <c r="CGZ28" s="666"/>
      <c r="CHA28" s="667"/>
      <c r="CHB28" s="265"/>
      <c r="CHC28" s="665" t="str">
        <f>IF(CHF28="×",TIME(0,0,0),IF(CHH4="非常勤",CGC28,CGO28))</f>
        <v>　</v>
      </c>
      <c r="CHD28" s="666"/>
      <c r="CHE28" s="667"/>
      <c r="CHF28" s="265"/>
      <c r="CHG28" s="665" t="str">
        <f>IF(CHJ28="×",TIME(0,0,0),IF(CHH4="非常勤",CGF28,CGR28))</f>
        <v>　</v>
      </c>
      <c r="CHH28" s="666"/>
      <c r="CHI28" s="667"/>
      <c r="CHJ28" s="265"/>
      <c r="CHK28" s="668"/>
      <c r="CHL28" s="669"/>
      <c r="CHM28" s="668"/>
      <c r="CHN28" s="670"/>
      <c r="CHO28" s="669"/>
      <c r="CHP28" s="671"/>
      <c r="CHQ28" s="672"/>
      <c r="CHR28" s="672"/>
      <c r="CHS28" s="673"/>
      <c r="CHT28" s="263">
        <f>$A$28</f>
        <v>14</v>
      </c>
      <c r="CHU28" s="264" t="str">
        <f>$B$28</f>
        <v>水</v>
      </c>
      <c r="CHV28" s="660"/>
      <c r="CHW28" s="661"/>
      <c r="CHX28" s="660"/>
      <c r="CHY28" s="661"/>
      <c r="CHZ28" s="662" t="str">
        <f>IFERROR(IF(OR(CHU28="日",CHU28="祝",CHU28=0,CHV28=""),"　",MAX(IF(AND(CHV28&lt;=CHZ14,CHX28&gt;CIA14),CIA14-CHZ14,IF(AND(CHV28&gt;CHZ14,CHX28&lt;=CIA14),CHX28-CHV28,IF(AND(CHV28&lt;=CHZ14,CHX28&lt;=CIA14),CHX28-CHZ14,IF(AND(CHV28&gt;CHZ14,CHX28&gt;CIA14),CIA14-CHV28,0)))),0)),0)</f>
        <v>　</v>
      </c>
      <c r="CIA28" s="663"/>
      <c r="CIB28" s="664"/>
      <c r="CIC28" s="662" t="str">
        <f>IFERROR(IF(OR(CHU28="日",CHU28="祝",CHU28=0,CHV28=""),"　",MAX(IF(AND(CHV28&gt;CIF14,CHX28&gt;CID14),0,IF(AND(CHV28&lt;=CIF14,CHV28&gt;CIC14,CHX28&gt;CID14),CIF14-CHV28,IF(AND(CHV28&lt;=CIF14,CHV28&lt;=CIC14,CHX28&gt;CID14),CIF14-CIC14,IF(AND(CHV28&gt;CIC14,CHX28&lt;=CID14),CHX28-CHV28,IF(AND(CHV28&lt;=CIC14,CHX28&lt;=CID14),CHX28-CIC14,0))))),0)),0)</f>
        <v>　</v>
      </c>
      <c r="CID28" s="663"/>
      <c r="CIE28" s="664"/>
      <c r="CIF28" s="662" t="str">
        <f>IFERROR(IF(OR(CHU28="日",CHU28="祝",CHU28=0,CHV28=""),"　",MAX(IF(AND(CHV28&lt;=CIF14,CHX28&gt;CIG14),CIG14-CIF14,IF(CHX28&lt;=CIG14,0,IF(AND(CHV28&gt;CIF14,CHX28&gt;CIG14),CIG14-CHV28,0))),0)),0)</f>
        <v>　</v>
      </c>
      <c r="CIG28" s="663"/>
      <c r="CIH28" s="664"/>
      <c r="CII28" s="662" t="str">
        <f>IFERROR(IF(OR(CHU28="日",CHU28="祝",CHU28=0,CHV28=""),"　",MAX(IF(CHV28&gt;CII14,CHX28-CHV28,IF(CHV28&lt;=CII14,CHX28-CII14,0)),0)),0)</f>
        <v>　</v>
      </c>
      <c r="CIJ28" s="663"/>
      <c r="CIK28" s="664"/>
      <c r="CIL28" s="662" t="str">
        <f>IFERROR(IF(OR(CHU28="日",CHU28="祝",CHU28=0,CHV28=""),"　",MAX(IF(AND(CHV28&lt;=CIL14,CHX28&gt;CIM14),CIM14-CIL14,IF(AND(CHV28&gt;CIL14,CHX28&lt;=CIM14),CHX28-CHV28,IF(AND(CHV28&lt;=CIL14,CHX28&lt;=CIM14),CHX28-CIL14,IF(AND(CHV28&gt;CIL14,CHX28&gt;CIM14),CIM14-CHV28,0)))),0)),0)</f>
        <v>　</v>
      </c>
      <c r="CIM28" s="663"/>
      <c r="CIN28" s="664"/>
      <c r="CIO28" s="662" t="str">
        <f>IFERROR(IF(OR(CHU28="日",CHU28="祝",CHU28=0,CHV28=""),"　",MAX(IF(AND(CHV28&gt;CIR14,CHX28&gt;CIP14),0,IF(AND(CHV28&lt;=CIR14,CHV28&gt;CIO14,CHX28&gt;CIP14),CIR14-CHV28,IF(AND(CHV28&lt;=CIR14,CHV28&lt;=CIO14,CHX28&gt;CIP14),CIR14-CIO14,IF(AND(CHV28&gt;CIO14,CHX28&lt;=CIP14),CHX28-CHV28,IF(AND(CHV28&lt;=CIO14,CHX28&lt;=CIP14),CHX28-CIO14,0))))),0)),0)</f>
        <v>　</v>
      </c>
      <c r="CIP28" s="663"/>
      <c r="CIQ28" s="664"/>
      <c r="CIR28" s="662" t="str">
        <f>IFERROR(IF(OR(CHU28="日",CHU28="祝",CHU28=0,CHV28=""),"　",MAX(IF(AND(CHV28&lt;=CIR14,CHX28&gt;CIS14),CIS14-CIR14,IF(CHX28&lt;=CIS14,0,IF(AND(CHV28&gt;CIR14,CHX28&gt;CIS14),CIS14-CHV28,0))),0)),0)</f>
        <v>　</v>
      </c>
      <c r="CIS28" s="663"/>
      <c r="CIT28" s="664"/>
      <c r="CIU28" s="662" t="str">
        <f t="shared" si="41"/>
        <v>　</v>
      </c>
      <c r="CIV28" s="663"/>
      <c r="CIW28" s="664"/>
      <c r="CIX28" s="665" t="str">
        <f>IF(CJA28="×",TIME(0,0,0),IF(CJK4="非常勤",CHZ28,CIL28))</f>
        <v>　</v>
      </c>
      <c r="CIY28" s="666"/>
      <c r="CIZ28" s="667"/>
      <c r="CJA28" s="265"/>
      <c r="CJB28" s="665" t="str">
        <f>IF(CJE28="×",TIME(0,0,0),IF(CJK4="非常勤",CIC28,CIO28))</f>
        <v>　</v>
      </c>
      <c r="CJC28" s="666"/>
      <c r="CJD28" s="667"/>
      <c r="CJE28" s="265"/>
      <c r="CJF28" s="665" t="str">
        <f>IF(CJI28="×",TIME(0,0,0),IF(CJK4="非常勤",CIF28,CIR28))</f>
        <v>　</v>
      </c>
      <c r="CJG28" s="666"/>
      <c r="CJH28" s="667"/>
      <c r="CJI28" s="265"/>
      <c r="CJJ28" s="665" t="str">
        <f>IF(CJM28="×",TIME(0,0,0),IF(CJK4="非常勤",CII28,CIU28))</f>
        <v>　</v>
      </c>
      <c r="CJK28" s="666"/>
      <c r="CJL28" s="667"/>
      <c r="CJM28" s="265"/>
      <c r="CJN28" s="668"/>
      <c r="CJO28" s="669"/>
      <c r="CJP28" s="668"/>
      <c r="CJQ28" s="670"/>
      <c r="CJR28" s="669"/>
      <c r="CJS28" s="671"/>
      <c r="CJT28" s="672"/>
      <c r="CJU28" s="672"/>
      <c r="CJV28" s="673"/>
      <c r="CJW28" s="263">
        <f>$A$28</f>
        <v>14</v>
      </c>
      <c r="CJX28" s="264" t="str">
        <f>$B$28</f>
        <v>水</v>
      </c>
      <c r="CJY28" s="660"/>
      <c r="CJZ28" s="661"/>
      <c r="CKA28" s="660"/>
      <c r="CKB28" s="661"/>
      <c r="CKC28" s="662" t="str">
        <f>IFERROR(IF(OR(CJX28="日",CJX28="祝",CJX28=0,CJY28=""),"　",MAX(IF(AND(CJY28&lt;=CKC14,CKA28&gt;CKD14),CKD14-CKC14,IF(AND(CJY28&gt;CKC14,CKA28&lt;=CKD14),CKA28-CJY28,IF(AND(CJY28&lt;=CKC14,CKA28&lt;=CKD14),CKA28-CKC14,IF(AND(CJY28&gt;CKC14,CKA28&gt;CKD14),CKD14-CJY28,0)))),0)),0)</f>
        <v>　</v>
      </c>
      <c r="CKD28" s="663"/>
      <c r="CKE28" s="664"/>
      <c r="CKF28" s="662" t="str">
        <f>IFERROR(IF(OR(CJX28="日",CJX28="祝",CJX28=0,CJY28=""),"　",MAX(IF(AND(CJY28&gt;CKI14,CKA28&gt;CKG14),0,IF(AND(CJY28&lt;=CKI14,CJY28&gt;CKF14,CKA28&gt;CKG14),CKI14-CJY28,IF(AND(CJY28&lt;=CKI14,CJY28&lt;=CKF14,CKA28&gt;CKG14),CKI14-CKF14,IF(AND(CJY28&gt;CKF14,CKA28&lt;=CKG14),CKA28-CJY28,IF(AND(CJY28&lt;=CKF14,CKA28&lt;=CKG14),CKA28-CKF14,0))))),0)),0)</f>
        <v>　</v>
      </c>
      <c r="CKG28" s="663"/>
      <c r="CKH28" s="664"/>
      <c r="CKI28" s="662" t="str">
        <f>IFERROR(IF(OR(CJX28="日",CJX28="祝",CJX28=0,CJY28=""),"　",MAX(IF(AND(CJY28&lt;=CKI14,CKA28&gt;CKJ14),CKJ14-CKI14,IF(CKA28&lt;=CKJ14,0,IF(AND(CJY28&gt;CKI14,CKA28&gt;CKJ14),CKJ14-CJY28,0))),0)),0)</f>
        <v>　</v>
      </c>
      <c r="CKJ28" s="663"/>
      <c r="CKK28" s="664"/>
      <c r="CKL28" s="662" t="str">
        <f>IFERROR(IF(OR(CJX28="日",CJX28="祝",CJX28=0,CJY28=""),"　",MAX(IF(CJY28&gt;CKL14,CKA28-CJY28,IF(CJY28&lt;=CKL14,CKA28-CKL14,0)),0)),0)</f>
        <v>　</v>
      </c>
      <c r="CKM28" s="663"/>
      <c r="CKN28" s="664"/>
      <c r="CKO28" s="662" t="str">
        <f>IFERROR(IF(OR(CJX28="日",CJX28="祝",CJX28=0,CJY28=""),"　",MAX(IF(AND(CJY28&lt;=CKO14,CKA28&gt;CKP14),CKP14-CKO14,IF(AND(CJY28&gt;CKO14,CKA28&lt;=CKP14),CKA28-CJY28,IF(AND(CJY28&lt;=CKO14,CKA28&lt;=CKP14),CKA28-CKO14,IF(AND(CJY28&gt;CKO14,CKA28&gt;CKP14),CKP14-CJY28,0)))),0)),0)</f>
        <v>　</v>
      </c>
      <c r="CKP28" s="663"/>
      <c r="CKQ28" s="664"/>
      <c r="CKR28" s="662" t="str">
        <f>IFERROR(IF(OR(CJX28="日",CJX28="祝",CJX28=0,CJY28=""),"　",MAX(IF(AND(CJY28&gt;CKU14,CKA28&gt;CKS14),0,IF(AND(CJY28&lt;=CKU14,CJY28&gt;CKR14,CKA28&gt;CKS14),CKU14-CJY28,IF(AND(CJY28&lt;=CKU14,CJY28&lt;=CKR14,CKA28&gt;CKS14),CKU14-CKR14,IF(AND(CJY28&gt;CKR14,CKA28&lt;=CKS14),CKA28-CJY28,IF(AND(CJY28&lt;=CKR14,CKA28&lt;=CKS14),CKA28-CKR14,0))))),0)),0)</f>
        <v>　</v>
      </c>
      <c r="CKS28" s="663"/>
      <c r="CKT28" s="664"/>
      <c r="CKU28" s="662" t="str">
        <f>IFERROR(IF(OR(CJX28="日",CJX28="祝",CJX28=0,CJY28=""),"　",MAX(IF(AND(CJY28&lt;=CKU14,CKA28&gt;CKV14),CKV14-CKU14,IF(CKA28&lt;=CKV14,0,IF(AND(CJY28&gt;CKU14,CKA28&gt;CKV14),CKV14-CJY28,0))),0)),0)</f>
        <v>　</v>
      </c>
      <c r="CKV28" s="663"/>
      <c r="CKW28" s="664"/>
      <c r="CKX28" s="662" t="str">
        <f t="shared" si="42"/>
        <v>　</v>
      </c>
      <c r="CKY28" s="663"/>
      <c r="CKZ28" s="664"/>
      <c r="CLA28" s="665" t="str">
        <f>IF(CLD28="×",TIME(0,0,0),IF(CLN4="非常勤",CKC28,CKO28))</f>
        <v>　</v>
      </c>
      <c r="CLB28" s="666"/>
      <c r="CLC28" s="667"/>
      <c r="CLD28" s="265"/>
      <c r="CLE28" s="665" t="str">
        <f>IF(CLH28="×",TIME(0,0,0),IF(CLN4="非常勤",CKF28,CKR28))</f>
        <v>　</v>
      </c>
      <c r="CLF28" s="666"/>
      <c r="CLG28" s="667"/>
      <c r="CLH28" s="265"/>
      <c r="CLI28" s="665" t="str">
        <f>IF(CLL28="×",TIME(0,0,0),IF(CLN4="非常勤",CKI28,CKU28))</f>
        <v>　</v>
      </c>
      <c r="CLJ28" s="666"/>
      <c r="CLK28" s="667"/>
      <c r="CLL28" s="265"/>
      <c r="CLM28" s="665" t="str">
        <f>IF(CLP28="×",TIME(0,0,0),IF(CLN4="非常勤",CKL28,CKX28))</f>
        <v>　</v>
      </c>
      <c r="CLN28" s="666"/>
      <c r="CLO28" s="667"/>
      <c r="CLP28" s="265"/>
      <c r="CLQ28" s="668"/>
      <c r="CLR28" s="669"/>
      <c r="CLS28" s="668"/>
      <c r="CLT28" s="670"/>
      <c r="CLU28" s="669"/>
      <c r="CLV28" s="671"/>
      <c r="CLW28" s="672"/>
      <c r="CLX28" s="672"/>
      <c r="CLY28" s="673"/>
      <c r="CLZ28" s="263">
        <f>$A$28</f>
        <v>14</v>
      </c>
      <c r="CMA28" s="264" t="str">
        <f>$B$28</f>
        <v>水</v>
      </c>
      <c r="CMB28" s="660"/>
      <c r="CMC28" s="661"/>
      <c r="CMD28" s="660"/>
      <c r="CME28" s="661"/>
      <c r="CMF28" s="662" t="str">
        <f>IFERROR(IF(OR(CMA28="日",CMA28="祝",CMA28=0,CMB28=""),"　",MAX(IF(AND(CMB28&lt;=CMF14,CMD28&gt;CMG14),CMG14-CMF14,IF(AND(CMB28&gt;CMF14,CMD28&lt;=CMG14),CMD28-CMB28,IF(AND(CMB28&lt;=CMF14,CMD28&lt;=CMG14),CMD28-CMF14,IF(AND(CMB28&gt;CMF14,CMD28&gt;CMG14),CMG14-CMB28,0)))),0)),0)</f>
        <v>　</v>
      </c>
      <c r="CMG28" s="663"/>
      <c r="CMH28" s="664"/>
      <c r="CMI28" s="662" t="str">
        <f>IFERROR(IF(OR(CMA28="日",CMA28="祝",CMA28=0,CMB28=""),"　",MAX(IF(AND(CMB28&gt;CML14,CMD28&gt;CMJ14),0,IF(AND(CMB28&lt;=CML14,CMB28&gt;CMI14,CMD28&gt;CMJ14),CML14-CMB28,IF(AND(CMB28&lt;=CML14,CMB28&lt;=CMI14,CMD28&gt;CMJ14),CML14-CMI14,IF(AND(CMB28&gt;CMI14,CMD28&lt;=CMJ14),CMD28-CMB28,IF(AND(CMB28&lt;=CMI14,CMD28&lt;=CMJ14),CMD28-CMI14,0))))),0)),0)</f>
        <v>　</v>
      </c>
      <c r="CMJ28" s="663"/>
      <c r="CMK28" s="664"/>
      <c r="CML28" s="662" t="str">
        <f>IFERROR(IF(OR(CMA28="日",CMA28="祝",CMA28=0,CMB28=""),"　",MAX(IF(AND(CMB28&lt;=CML14,CMD28&gt;CMM14),CMM14-CML14,IF(CMD28&lt;=CMM14,0,IF(AND(CMB28&gt;CML14,CMD28&gt;CMM14),CMM14-CMB28,0))),0)),0)</f>
        <v>　</v>
      </c>
      <c r="CMM28" s="663"/>
      <c r="CMN28" s="664"/>
      <c r="CMO28" s="662" t="str">
        <f>IFERROR(IF(OR(CMA28="日",CMA28="祝",CMA28=0,CMB28=""),"　",MAX(IF(CMB28&gt;CMO14,CMD28-CMB28,IF(CMB28&lt;=CMO14,CMD28-CMO14,0)),0)),0)</f>
        <v>　</v>
      </c>
      <c r="CMP28" s="663"/>
      <c r="CMQ28" s="664"/>
      <c r="CMR28" s="662" t="str">
        <f>IFERROR(IF(OR(CMA28="日",CMA28="祝",CMA28=0,CMB28=""),"　",MAX(IF(AND(CMB28&lt;=CMR14,CMD28&gt;CMS14),CMS14-CMR14,IF(AND(CMB28&gt;CMR14,CMD28&lt;=CMS14),CMD28-CMB28,IF(AND(CMB28&lt;=CMR14,CMD28&lt;=CMS14),CMD28-CMR14,IF(AND(CMB28&gt;CMR14,CMD28&gt;CMS14),CMS14-CMB28,0)))),0)),0)</f>
        <v>　</v>
      </c>
      <c r="CMS28" s="663"/>
      <c r="CMT28" s="664"/>
      <c r="CMU28" s="662" t="str">
        <f>IFERROR(IF(OR(CMA28="日",CMA28="祝",CMA28=0,CMB28=""),"　",MAX(IF(AND(CMB28&gt;CMX14,CMD28&gt;CMV14),0,IF(AND(CMB28&lt;=CMX14,CMB28&gt;CMU14,CMD28&gt;CMV14),CMX14-CMB28,IF(AND(CMB28&lt;=CMX14,CMB28&lt;=CMU14,CMD28&gt;CMV14),CMX14-CMU14,IF(AND(CMB28&gt;CMU14,CMD28&lt;=CMV14),CMD28-CMB28,IF(AND(CMB28&lt;=CMU14,CMD28&lt;=CMV14),CMD28-CMU14,0))))),0)),0)</f>
        <v>　</v>
      </c>
      <c r="CMV28" s="663"/>
      <c r="CMW28" s="664"/>
      <c r="CMX28" s="662" t="str">
        <f>IFERROR(IF(OR(CMA28="日",CMA28="祝",CMA28=0,CMB28=""),"　",MAX(IF(AND(CMB28&lt;=CMX14,CMD28&gt;CMY14),CMY14-CMX14,IF(CMD28&lt;=CMY14,0,IF(AND(CMB28&gt;CMX14,CMD28&gt;CMY14),CMY14-CMB28,0))),0)),0)</f>
        <v>　</v>
      </c>
      <c r="CMY28" s="663"/>
      <c r="CMZ28" s="664"/>
      <c r="CNA28" s="662" t="str">
        <f t="shared" si="43"/>
        <v>　</v>
      </c>
      <c r="CNB28" s="663"/>
      <c r="CNC28" s="664"/>
      <c r="CND28" s="665" t="str">
        <f>IF(CNG28="×",TIME(0,0,0),IF(CNQ4="非常勤",CMF28,CMR28))</f>
        <v>　</v>
      </c>
      <c r="CNE28" s="666"/>
      <c r="CNF28" s="667"/>
      <c r="CNG28" s="265"/>
      <c r="CNH28" s="665" t="str">
        <f>IF(CNK28="×",TIME(0,0,0),IF(CNQ4="非常勤",CMI28,CMU28))</f>
        <v>　</v>
      </c>
      <c r="CNI28" s="666"/>
      <c r="CNJ28" s="667"/>
      <c r="CNK28" s="265"/>
      <c r="CNL28" s="665" t="str">
        <f>IF(CNO28="×",TIME(0,0,0),IF(CNQ4="非常勤",CML28,CMX28))</f>
        <v>　</v>
      </c>
      <c r="CNM28" s="666"/>
      <c r="CNN28" s="667"/>
      <c r="CNO28" s="265"/>
      <c r="CNP28" s="665" t="str">
        <f>IF(CNS28="×",TIME(0,0,0),IF(CNQ4="非常勤",CMO28,CNA28))</f>
        <v>　</v>
      </c>
      <c r="CNQ28" s="666"/>
      <c r="CNR28" s="667"/>
      <c r="CNS28" s="265"/>
      <c r="CNT28" s="668"/>
      <c r="CNU28" s="669"/>
      <c r="CNV28" s="668"/>
      <c r="CNW28" s="670"/>
      <c r="CNX28" s="669"/>
      <c r="CNY28" s="671"/>
      <c r="CNZ28" s="672"/>
      <c r="COA28" s="672"/>
      <c r="COB28" s="673"/>
      <c r="COC28" s="263">
        <f>$A$28</f>
        <v>14</v>
      </c>
      <c r="COD28" s="264" t="str">
        <f>$B$28</f>
        <v>水</v>
      </c>
      <c r="COE28" s="660"/>
      <c r="COF28" s="661"/>
      <c r="COG28" s="660"/>
      <c r="COH28" s="661"/>
      <c r="COI28" s="662" t="str">
        <f>IFERROR(IF(OR(COD28="日",COD28="祝",COD28=0,COE28=""),"　",MAX(IF(AND(COE28&lt;=COI14,COG28&gt;COJ14),COJ14-COI14,IF(AND(COE28&gt;COI14,COG28&lt;=COJ14),COG28-COE28,IF(AND(COE28&lt;=COI14,COG28&lt;=COJ14),COG28-COI14,IF(AND(COE28&gt;COI14,COG28&gt;COJ14),COJ14-COE28,0)))),0)),0)</f>
        <v>　</v>
      </c>
      <c r="COJ28" s="663"/>
      <c r="COK28" s="664"/>
      <c r="COL28" s="662" t="str">
        <f>IFERROR(IF(OR(COD28="日",COD28="祝",COD28=0,COE28=""),"　",MAX(IF(AND(COE28&gt;COO14,COG28&gt;COM14),0,IF(AND(COE28&lt;=COO14,COE28&gt;COL14,COG28&gt;COM14),COO14-COE28,IF(AND(COE28&lt;=COO14,COE28&lt;=COL14,COG28&gt;COM14),COO14-COL14,IF(AND(COE28&gt;COL14,COG28&lt;=COM14),COG28-COE28,IF(AND(COE28&lt;=COL14,COG28&lt;=COM14),COG28-COL14,0))))),0)),0)</f>
        <v>　</v>
      </c>
      <c r="COM28" s="663"/>
      <c r="CON28" s="664"/>
      <c r="COO28" s="662" t="str">
        <f>IFERROR(IF(OR(COD28="日",COD28="祝",COD28=0,COE28=""),"　",MAX(IF(AND(COE28&lt;=COO14,COG28&gt;COP14),COP14-COO14,IF(COG28&lt;=COP14,0,IF(AND(COE28&gt;COO14,COG28&gt;COP14),COP14-COE28,0))),0)),0)</f>
        <v>　</v>
      </c>
      <c r="COP28" s="663"/>
      <c r="COQ28" s="664"/>
      <c r="COR28" s="662" t="str">
        <f>IFERROR(IF(OR(COD28="日",COD28="祝",COD28=0,COE28=""),"　",MAX(IF(COE28&gt;COR14,COG28-COE28,IF(COE28&lt;=COR14,COG28-COR14,0)),0)),0)</f>
        <v>　</v>
      </c>
      <c r="COS28" s="663"/>
      <c r="COT28" s="664"/>
      <c r="COU28" s="662" t="str">
        <f>IFERROR(IF(OR(COD28="日",COD28="祝",COD28=0,COE28=""),"　",MAX(IF(AND(COE28&lt;=COU14,COG28&gt;COV14),COV14-COU14,IF(AND(COE28&gt;COU14,COG28&lt;=COV14),COG28-COE28,IF(AND(COE28&lt;=COU14,COG28&lt;=COV14),COG28-COU14,IF(AND(COE28&gt;COU14,COG28&gt;COV14),COV14-COE28,0)))),0)),0)</f>
        <v>　</v>
      </c>
      <c r="COV28" s="663"/>
      <c r="COW28" s="664"/>
      <c r="COX28" s="662" t="str">
        <f>IFERROR(IF(OR(COD28="日",COD28="祝",COD28=0,COE28=""),"　",MAX(IF(AND(COE28&gt;CPA14,COG28&gt;COY14),0,IF(AND(COE28&lt;=CPA14,COE28&gt;COX14,COG28&gt;COY14),CPA14-COE28,IF(AND(COE28&lt;=CPA14,COE28&lt;=COX14,COG28&gt;COY14),CPA14-COX14,IF(AND(COE28&gt;COX14,COG28&lt;=COY14),COG28-COE28,IF(AND(COE28&lt;=COX14,COG28&lt;=COY14),COG28-COX14,0))))),0)),0)</f>
        <v>　</v>
      </c>
      <c r="COY28" s="663"/>
      <c r="COZ28" s="664"/>
      <c r="CPA28" s="662" t="str">
        <f>IFERROR(IF(OR(COD28="日",COD28="祝",COD28=0,COE28=""),"　",MAX(IF(AND(COE28&lt;=CPA14,COG28&gt;CPB14),CPB14-CPA14,IF(COG28&lt;=CPB14,0,IF(AND(COE28&gt;CPA14,COG28&gt;CPB14),CPB14-COE28,0))),0)),0)</f>
        <v>　</v>
      </c>
      <c r="CPB28" s="663"/>
      <c r="CPC28" s="664"/>
      <c r="CPD28" s="662" t="str">
        <f t="shared" si="44"/>
        <v>　</v>
      </c>
      <c r="CPE28" s="663"/>
      <c r="CPF28" s="664"/>
      <c r="CPG28" s="665" t="str">
        <f>IF(CPJ28="×",TIME(0,0,0),IF(CPT4="非常勤",COI28,COU28))</f>
        <v>　</v>
      </c>
      <c r="CPH28" s="666"/>
      <c r="CPI28" s="667"/>
      <c r="CPJ28" s="265"/>
      <c r="CPK28" s="665" t="str">
        <f>IF(CPN28="×",TIME(0,0,0),IF(CPT4="非常勤",COL28,COX28))</f>
        <v>　</v>
      </c>
      <c r="CPL28" s="666"/>
      <c r="CPM28" s="667"/>
      <c r="CPN28" s="265"/>
      <c r="CPO28" s="665" t="str">
        <f>IF(CPR28="×",TIME(0,0,0),IF(CPT4="非常勤",COO28,CPA28))</f>
        <v>　</v>
      </c>
      <c r="CPP28" s="666"/>
      <c r="CPQ28" s="667"/>
      <c r="CPR28" s="265"/>
      <c r="CPS28" s="665" t="str">
        <f>IF(CPV28="×",TIME(0,0,0),IF(CPT4="非常勤",COR28,CPD28))</f>
        <v>　</v>
      </c>
      <c r="CPT28" s="666"/>
      <c r="CPU28" s="667"/>
      <c r="CPV28" s="265"/>
      <c r="CPW28" s="668"/>
      <c r="CPX28" s="669"/>
      <c r="CPY28" s="668"/>
      <c r="CPZ28" s="670"/>
      <c r="CQA28" s="669"/>
      <c r="CQB28" s="671"/>
      <c r="CQC28" s="672"/>
      <c r="CQD28" s="672"/>
      <c r="CQE28" s="673"/>
      <c r="CQF28" s="263">
        <f>$A$28</f>
        <v>14</v>
      </c>
      <c r="CQG28" s="264" t="str">
        <f>$B$28</f>
        <v>水</v>
      </c>
      <c r="CQH28" s="660"/>
      <c r="CQI28" s="661"/>
      <c r="CQJ28" s="660"/>
      <c r="CQK28" s="661"/>
      <c r="CQL28" s="662" t="str">
        <f>IFERROR(IF(OR(CQG28="日",CQG28="祝",CQG28=0,CQH28=""),"　",MAX(IF(AND(CQH28&lt;=CQL14,CQJ28&gt;CQM14),CQM14-CQL14,IF(AND(CQH28&gt;CQL14,CQJ28&lt;=CQM14),CQJ28-CQH28,IF(AND(CQH28&lt;=CQL14,CQJ28&lt;=CQM14),CQJ28-CQL14,IF(AND(CQH28&gt;CQL14,CQJ28&gt;CQM14),CQM14-CQH28,0)))),0)),0)</f>
        <v>　</v>
      </c>
      <c r="CQM28" s="663"/>
      <c r="CQN28" s="664"/>
      <c r="CQO28" s="662" t="str">
        <f>IFERROR(IF(OR(CQG28="日",CQG28="祝",CQG28=0,CQH28=""),"　",MAX(IF(AND(CQH28&gt;CQR14,CQJ28&gt;CQP14),0,IF(AND(CQH28&lt;=CQR14,CQH28&gt;CQO14,CQJ28&gt;CQP14),CQR14-CQH28,IF(AND(CQH28&lt;=CQR14,CQH28&lt;=CQO14,CQJ28&gt;CQP14),CQR14-CQO14,IF(AND(CQH28&gt;CQO14,CQJ28&lt;=CQP14),CQJ28-CQH28,IF(AND(CQH28&lt;=CQO14,CQJ28&lt;=CQP14),CQJ28-CQO14,0))))),0)),0)</f>
        <v>　</v>
      </c>
      <c r="CQP28" s="663"/>
      <c r="CQQ28" s="664"/>
      <c r="CQR28" s="662" t="str">
        <f>IFERROR(IF(OR(CQG28="日",CQG28="祝",CQG28=0,CQH28=""),"　",MAX(IF(AND(CQH28&lt;=CQR14,CQJ28&gt;CQS14),CQS14-CQR14,IF(CQJ28&lt;=CQS14,0,IF(AND(CQH28&gt;CQR14,CQJ28&gt;CQS14),CQS14-CQH28,0))),0)),0)</f>
        <v>　</v>
      </c>
      <c r="CQS28" s="663"/>
      <c r="CQT28" s="664"/>
      <c r="CQU28" s="662" t="str">
        <f>IFERROR(IF(OR(CQG28="日",CQG28="祝",CQG28=0,CQH28=""),"　",MAX(IF(CQH28&gt;CQU14,CQJ28-CQH28,IF(CQH28&lt;=CQU14,CQJ28-CQU14,0)),0)),0)</f>
        <v>　</v>
      </c>
      <c r="CQV28" s="663"/>
      <c r="CQW28" s="664"/>
      <c r="CQX28" s="662" t="str">
        <f>IFERROR(IF(OR(CQG28="日",CQG28="祝",CQG28=0,CQH28=""),"　",MAX(IF(AND(CQH28&lt;=CQX14,CQJ28&gt;CQY14),CQY14-CQX14,IF(AND(CQH28&gt;CQX14,CQJ28&lt;=CQY14),CQJ28-CQH28,IF(AND(CQH28&lt;=CQX14,CQJ28&lt;=CQY14),CQJ28-CQX14,IF(AND(CQH28&gt;CQX14,CQJ28&gt;CQY14),CQY14-CQH28,0)))),0)),0)</f>
        <v>　</v>
      </c>
      <c r="CQY28" s="663"/>
      <c r="CQZ28" s="664"/>
      <c r="CRA28" s="662" t="str">
        <f>IFERROR(IF(OR(CQG28="日",CQG28="祝",CQG28=0,CQH28=""),"　",MAX(IF(AND(CQH28&gt;CRD14,CQJ28&gt;CRB14),0,IF(AND(CQH28&lt;=CRD14,CQH28&gt;CRA14,CQJ28&gt;CRB14),CRD14-CQH28,IF(AND(CQH28&lt;=CRD14,CQH28&lt;=CRA14,CQJ28&gt;CRB14),CRD14-CRA14,IF(AND(CQH28&gt;CRA14,CQJ28&lt;=CRB14),CQJ28-CQH28,IF(AND(CQH28&lt;=CRA14,CQJ28&lt;=CRB14),CQJ28-CRA14,0))))),0)),0)</f>
        <v>　</v>
      </c>
      <c r="CRB28" s="663"/>
      <c r="CRC28" s="664"/>
      <c r="CRD28" s="662" t="str">
        <f>IFERROR(IF(OR(CQG28="日",CQG28="祝",CQG28=0,CQH28=""),"　",MAX(IF(AND(CQH28&lt;=CRD14,CQJ28&gt;CRE14),CRE14-CRD14,IF(CQJ28&lt;=CRE14,0,IF(AND(CQH28&gt;CRD14,CQJ28&gt;CRE14),CRE14-CQH28,0))),0)),0)</f>
        <v>　</v>
      </c>
      <c r="CRE28" s="663"/>
      <c r="CRF28" s="664"/>
      <c r="CRG28" s="662" t="str">
        <f t="shared" si="45"/>
        <v>　</v>
      </c>
      <c r="CRH28" s="663"/>
      <c r="CRI28" s="664"/>
      <c r="CRJ28" s="665" t="str">
        <f>IF(CRM28="×",TIME(0,0,0),IF(CRW4="非常勤",CQL28,CQX28))</f>
        <v>　</v>
      </c>
      <c r="CRK28" s="666"/>
      <c r="CRL28" s="667"/>
      <c r="CRM28" s="265"/>
      <c r="CRN28" s="665" t="str">
        <f>IF(CRQ28="×",TIME(0,0,0),IF(CRW4="非常勤",CQO28,CRA28))</f>
        <v>　</v>
      </c>
      <c r="CRO28" s="666"/>
      <c r="CRP28" s="667"/>
      <c r="CRQ28" s="265"/>
      <c r="CRR28" s="665" t="str">
        <f>IF(CRU28="×",TIME(0,0,0),IF(CRW4="非常勤",CQR28,CRD28))</f>
        <v>　</v>
      </c>
      <c r="CRS28" s="666"/>
      <c r="CRT28" s="667"/>
      <c r="CRU28" s="265"/>
      <c r="CRV28" s="665" t="str">
        <f>IF(CRY28="×",TIME(0,0,0),IF(CRW4="非常勤",CQU28,CRG28))</f>
        <v>　</v>
      </c>
      <c r="CRW28" s="666"/>
      <c r="CRX28" s="667"/>
      <c r="CRY28" s="265"/>
      <c r="CRZ28" s="668"/>
      <c r="CSA28" s="669"/>
      <c r="CSB28" s="668"/>
      <c r="CSC28" s="670"/>
      <c r="CSD28" s="669"/>
      <c r="CSE28" s="671"/>
      <c r="CSF28" s="672"/>
      <c r="CSG28" s="672"/>
      <c r="CSH28" s="673"/>
      <c r="CSI28" s="263">
        <f>$A$28</f>
        <v>14</v>
      </c>
      <c r="CSJ28" s="264" t="str">
        <f>$B$28</f>
        <v>水</v>
      </c>
      <c r="CSK28" s="660"/>
      <c r="CSL28" s="661"/>
      <c r="CSM28" s="660"/>
      <c r="CSN28" s="661"/>
      <c r="CSO28" s="662" t="str">
        <f>IFERROR(IF(OR(CSJ28="日",CSJ28="祝",CSJ28=0,CSK28=""),"　",MAX(IF(AND(CSK28&lt;=CSO14,CSM28&gt;CSP14),CSP14-CSO14,IF(AND(CSK28&gt;CSO14,CSM28&lt;=CSP14),CSM28-CSK28,IF(AND(CSK28&lt;=CSO14,CSM28&lt;=CSP14),CSM28-CSO14,IF(AND(CSK28&gt;CSO14,CSM28&gt;CSP14),CSP14-CSK28,0)))),0)),0)</f>
        <v>　</v>
      </c>
      <c r="CSP28" s="663"/>
      <c r="CSQ28" s="664"/>
      <c r="CSR28" s="662" t="str">
        <f>IFERROR(IF(OR(CSJ28="日",CSJ28="祝",CSJ28=0,CSK28=""),"　",MAX(IF(AND(CSK28&gt;CSU14,CSM28&gt;CSS14),0,IF(AND(CSK28&lt;=CSU14,CSK28&gt;CSR14,CSM28&gt;CSS14),CSU14-CSK28,IF(AND(CSK28&lt;=CSU14,CSK28&lt;=CSR14,CSM28&gt;CSS14),CSU14-CSR14,IF(AND(CSK28&gt;CSR14,CSM28&lt;=CSS14),CSM28-CSK28,IF(AND(CSK28&lt;=CSR14,CSM28&lt;=CSS14),CSM28-CSR14,0))))),0)),0)</f>
        <v>　</v>
      </c>
      <c r="CSS28" s="663"/>
      <c r="CST28" s="664"/>
      <c r="CSU28" s="662" t="str">
        <f>IFERROR(IF(OR(CSJ28="日",CSJ28="祝",CSJ28=0,CSK28=""),"　",MAX(IF(AND(CSK28&lt;=CSU14,CSM28&gt;CSV14),CSV14-CSU14,IF(CSM28&lt;=CSV14,0,IF(AND(CSK28&gt;CSU14,CSM28&gt;CSV14),CSV14-CSK28,0))),0)),0)</f>
        <v>　</v>
      </c>
      <c r="CSV28" s="663"/>
      <c r="CSW28" s="664"/>
      <c r="CSX28" s="662" t="str">
        <f>IFERROR(IF(OR(CSJ28="日",CSJ28="祝",CSJ28=0,CSK28=""),"　",MAX(IF(CSK28&gt;CSX14,CSM28-CSK28,IF(CSK28&lt;=CSX14,CSM28-CSX14,0)),0)),0)</f>
        <v>　</v>
      </c>
      <c r="CSY28" s="663"/>
      <c r="CSZ28" s="664"/>
      <c r="CTA28" s="662" t="str">
        <f>IFERROR(IF(OR(CSJ28="日",CSJ28="祝",CSJ28=0,CSK28=""),"　",MAX(IF(AND(CSK28&lt;=CTA14,CSM28&gt;CTB14),CTB14-CTA14,IF(AND(CSK28&gt;CTA14,CSM28&lt;=CTB14),CSM28-CSK28,IF(AND(CSK28&lt;=CTA14,CSM28&lt;=CTB14),CSM28-CTA14,IF(AND(CSK28&gt;CTA14,CSM28&gt;CTB14),CTB14-CSK28,0)))),0)),0)</f>
        <v>　</v>
      </c>
      <c r="CTB28" s="663"/>
      <c r="CTC28" s="664"/>
      <c r="CTD28" s="662" t="str">
        <f>IFERROR(IF(OR(CSJ28="日",CSJ28="祝",CSJ28=0,CSK28=""),"　",MAX(IF(AND(CSK28&gt;CTG14,CSM28&gt;CTE14),0,IF(AND(CSK28&lt;=CTG14,CSK28&gt;CTD14,CSM28&gt;CTE14),CTG14-CSK28,IF(AND(CSK28&lt;=CTG14,CSK28&lt;=CTD14,CSM28&gt;CTE14),CTG14-CTD14,IF(AND(CSK28&gt;CTD14,CSM28&lt;=CTE14),CSM28-CSK28,IF(AND(CSK28&lt;=CTD14,CSM28&lt;=CTE14),CSM28-CTD14,0))))),0)),0)</f>
        <v>　</v>
      </c>
      <c r="CTE28" s="663"/>
      <c r="CTF28" s="664"/>
      <c r="CTG28" s="662" t="str">
        <f>IFERROR(IF(OR(CSJ28="日",CSJ28="祝",CSJ28=0,CSK28=""),"　",MAX(IF(AND(CSK28&lt;=CTG14,CSM28&gt;CTH14),CTH14-CTG14,IF(CSM28&lt;=CTH14,0,IF(AND(CSK28&gt;CTG14,CSM28&gt;CTH14),CTH14-CSK28,0))),0)),0)</f>
        <v>　</v>
      </c>
      <c r="CTH28" s="663"/>
      <c r="CTI28" s="664"/>
      <c r="CTJ28" s="662" t="str">
        <f t="shared" si="46"/>
        <v>　</v>
      </c>
      <c r="CTK28" s="663"/>
      <c r="CTL28" s="664"/>
      <c r="CTM28" s="665" t="str">
        <f>IF(CTP28="×",TIME(0,0,0),IF(CTZ4="非常勤",CSO28,CTA28))</f>
        <v>　</v>
      </c>
      <c r="CTN28" s="666"/>
      <c r="CTO28" s="667"/>
      <c r="CTP28" s="265"/>
      <c r="CTQ28" s="665" t="str">
        <f>IF(CTT28="×",TIME(0,0,0),IF(CTZ4="非常勤",CSR28,CTD28))</f>
        <v>　</v>
      </c>
      <c r="CTR28" s="666"/>
      <c r="CTS28" s="667"/>
      <c r="CTT28" s="265"/>
      <c r="CTU28" s="665" t="str">
        <f>IF(CTX28="×",TIME(0,0,0),IF(CTZ4="非常勤",CSU28,CTG28))</f>
        <v>　</v>
      </c>
      <c r="CTV28" s="666"/>
      <c r="CTW28" s="667"/>
      <c r="CTX28" s="265"/>
      <c r="CTY28" s="665" t="str">
        <f>IF(CUB28="×",TIME(0,0,0),IF(CTZ4="非常勤",CSX28,CTJ28))</f>
        <v>　</v>
      </c>
      <c r="CTZ28" s="666"/>
      <c r="CUA28" s="667"/>
      <c r="CUB28" s="265"/>
      <c r="CUC28" s="668"/>
      <c r="CUD28" s="669"/>
      <c r="CUE28" s="668"/>
      <c r="CUF28" s="670"/>
      <c r="CUG28" s="669"/>
      <c r="CUH28" s="671"/>
      <c r="CUI28" s="672"/>
      <c r="CUJ28" s="672"/>
      <c r="CUK28" s="673"/>
      <c r="CUL28" s="263">
        <f>$A$28</f>
        <v>14</v>
      </c>
      <c r="CUM28" s="264" t="str">
        <f>$B$28</f>
        <v>水</v>
      </c>
      <c r="CUN28" s="660"/>
      <c r="CUO28" s="661"/>
      <c r="CUP28" s="660"/>
      <c r="CUQ28" s="661"/>
      <c r="CUR28" s="662" t="str">
        <f>IFERROR(IF(OR(CUM28="日",CUM28="祝",CUM28=0,CUN28=""),"　",MAX(IF(AND(CUN28&lt;=CUR14,CUP28&gt;CUS14),CUS14-CUR14,IF(AND(CUN28&gt;CUR14,CUP28&lt;=CUS14),CUP28-CUN28,IF(AND(CUN28&lt;=CUR14,CUP28&lt;=CUS14),CUP28-CUR14,IF(AND(CUN28&gt;CUR14,CUP28&gt;CUS14),CUS14-CUN28,0)))),0)),0)</f>
        <v>　</v>
      </c>
      <c r="CUS28" s="663"/>
      <c r="CUT28" s="664"/>
      <c r="CUU28" s="662" t="str">
        <f>IFERROR(IF(OR(CUM28="日",CUM28="祝",CUM28=0,CUN28=""),"　",MAX(IF(AND(CUN28&gt;CUX14,CUP28&gt;CUV14),0,IF(AND(CUN28&lt;=CUX14,CUN28&gt;CUU14,CUP28&gt;CUV14),CUX14-CUN28,IF(AND(CUN28&lt;=CUX14,CUN28&lt;=CUU14,CUP28&gt;CUV14),CUX14-CUU14,IF(AND(CUN28&gt;CUU14,CUP28&lt;=CUV14),CUP28-CUN28,IF(AND(CUN28&lt;=CUU14,CUP28&lt;=CUV14),CUP28-CUU14,0))))),0)),0)</f>
        <v>　</v>
      </c>
      <c r="CUV28" s="663"/>
      <c r="CUW28" s="664"/>
      <c r="CUX28" s="662" t="str">
        <f>IFERROR(IF(OR(CUM28="日",CUM28="祝",CUM28=0,CUN28=""),"　",MAX(IF(AND(CUN28&lt;=CUX14,CUP28&gt;CUY14),CUY14-CUX14,IF(CUP28&lt;=CUY14,0,IF(AND(CUN28&gt;CUX14,CUP28&gt;CUY14),CUY14-CUN28,0))),0)),0)</f>
        <v>　</v>
      </c>
      <c r="CUY28" s="663"/>
      <c r="CUZ28" s="664"/>
      <c r="CVA28" s="662" t="str">
        <f>IFERROR(IF(OR(CUM28="日",CUM28="祝",CUM28=0,CUN28=""),"　",MAX(IF(CUN28&gt;CVA14,CUP28-CUN28,IF(CUN28&lt;=CVA14,CUP28-CVA14,0)),0)),0)</f>
        <v>　</v>
      </c>
      <c r="CVB28" s="663"/>
      <c r="CVC28" s="664"/>
      <c r="CVD28" s="662" t="str">
        <f>IFERROR(IF(OR(CUM28="日",CUM28="祝",CUM28=0,CUN28=""),"　",MAX(IF(AND(CUN28&lt;=CVD14,CUP28&gt;CVE14),CVE14-CVD14,IF(AND(CUN28&gt;CVD14,CUP28&lt;=CVE14),CUP28-CUN28,IF(AND(CUN28&lt;=CVD14,CUP28&lt;=CVE14),CUP28-CVD14,IF(AND(CUN28&gt;CVD14,CUP28&gt;CVE14),CVE14-CUN28,0)))),0)),0)</f>
        <v>　</v>
      </c>
      <c r="CVE28" s="663"/>
      <c r="CVF28" s="664"/>
      <c r="CVG28" s="662" t="str">
        <f>IFERROR(IF(OR(CUM28="日",CUM28="祝",CUM28=0,CUN28=""),"　",MAX(IF(AND(CUN28&gt;CVJ14,CUP28&gt;CVH14),0,IF(AND(CUN28&lt;=CVJ14,CUN28&gt;CVG14,CUP28&gt;CVH14),CVJ14-CUN28,IF(AND(CUN28&lt;=CVJ14,CUN28&lt;=CVG14,CUP28&gt;CVH14),CVJ14-CVG14,IF(AND(CUN28&gt;CVG14,CUP28&lt;=CVH14),CUP28-CUN28,IF(AND(CUN28&lt;=CVG14,CUP28&lt;=CVH14),CUP28-CVG14,0))))),0)),0)</f>
        <v>　</v>
      </c>
      <c r="CVH28" s="663"/>
      <c r="CVI28" s="664"/>
      <c r="CVJ28" s="662" t="str">
        <f>IFERROR(IF(OR(CUM28="日",CUM28="祝",CUM28=0,CUN28=""),"　",MAX(IF(AND(CUN28&lt;=CVJ14,CUP28&gt;CVK14),CVK14-CVJ14,IF(CUP28&lt;=CVK14,0,IF(AND(CUN28&gt;CVJ14,CUP28&gt;CVK14),CVK14-CUN28,0))),0)),0)</f>
        <v>　</v>
      </c>
      <c r="CVK28" s="663"/>
      <c r="CVL28" s="664"/>
      <c r="CVM28" s="662" t="str">
        <f t="shared" si="47"/>
        <v>　</v>
      </c>
      <c r="CVN28" s="663"/>
      <c r="CVO28" s="664"/>
      <c r="CVP28" s="665" t="str">
        <f>IF(CVS28="×",TIME(0,0,0),IF(CWC4="非常勤",CUR28,CVD28))</f>
        <v>　</v>
      </c>
      <c r="CVQ28" s="666"/>
      <c r="CVR28" s="667"/>
      <c r="CVS28" s="265"/>
      <c r="CVT28" s="665" t="str">
        <f>IF(CVW28="×",TIME(0,0,0),IF(CWC4="非常勤",CUU28,CVG28))</f>
        <v>　</v>
      </c>
      <c r="CVU28" s="666"/>
      <c r="CVV28" s="667"/>
      <c r="CVW28" s="265"/>
      <c r="CVX28" s="665" t="str">
        <f>IF(CWA28="×",TIME(0,0,0),IF(CWC4="非常勤",CUX28,CVJ28))</f>
        <v>　</v>
      </c>
      <c r="CVY28" s="666"/>
      <c r="CVZ28" s="667"/>
      <c r="CWA28" s="265"/>
      <c r="CWB28" s="665" t="str">
        <f>IF(CWE28="×",TIME(0,0,0),IF(CWC4="非常勤",CVA28,CVM28))</f>
        <v>　</v>
      </c>
      <c r="CWC28" s="666"/>
      <c r="CWD28" s="667"/>
      <c r="CWE28" s="265"/>
      <c r="CWF28" s="668"/>
      <c r="CWG28" s="669"/>
      <c r="CWH28" s="668"/>
      <c r="CWI28" s="670"/>
      <c r="CWJ28" s="669"/>
      <c r="CWK28" s="671"/>
      <c r="CWL28" s="672"/>
      <c r="CWM28" s="672"/>
      <c r="CWN28" s="673"/>
      <c r="CWO28" s="263">
        <f>$A$28</f>
        <v>14</v>
      </c>
      <c r="CWP28" s="264" t="str">
        <f>$B$28</f>
        <v>水</v>
      </c>
      <c r="CWQ28" s="660"/>
      <c r="CWR28" s="661"/>
      <c r="CWS28" s="660"/>
      <c r="CWT28" s="661"/>
      <c r="CWU28" s="662" t="str">
        <f>IFERROR(IF(OR(CWP28="日",CWP28="祝",CWP28=0,CWQ28=""),"　",MAX(IF(AND(CWQ28&lt;=CWU14,CWS28&gt;CWV14),CWV14-CWU14,IF(AND(CWQ28&gt;CWU14,CWS28&lt;=CWV14),CWS28-CWQ28,IF(AND(CWQ28&lt;=CWU14,CWS28&lt;=CWV14),CWS28-CWU14,IF(AND(CWQ28&gt;CWU14,CWS28&gt;CWV14),CWV14-CWQ28,0)))),0)),0)</f>
        <v>　</v>
      </c>
      <c r="CWV28" s="663"/>
      <c r="CWW28" s="664"/>
      <c r="CWX28" s="662" t="str">
        <f>IFERROR(IF(OR(CWP28="日",CWP28="祝",CWP28=0,CWQ28=""),"　",MAX(IF(AND(CWQ28&gt;CXA14,CWS28&gt;CWY14),0,IF(AND(CWQ28&lt;=CXA14,CWQ28&gt;CWX14,CWS28&gt;CWY14),CXA14-CWQ28,IF(AND(CWQ28&lt;=CXA14,CWQ28&lt;=CWX14,CWS28&gt;CWY14),CXA14-CWX14,IF(AND(CWQ28&gt;CWX14,CWS28&lt;=CWY14),CWS28-CWQ28,IF(AND(CWQ28&lt;=CWX14,CWS28&lt;=CWY14),CWS28-CWX14,0))))),0)),0)</f>
        <v>　</v>
      </c>
      <c r="CWY28" s="663"/>
      <c r="CWZ28" s="664"/>
      <c r="CXA28" s="662" t="str">
        <f>IFERROR(IF(OR(CWP28="日",CWP28="祝",CWP28=0,CWQ28=""),"　",MAX(IF(AND(CWQ28&lt;=CXA14,CWS28&gt;CXB14),CXB14-CXA14,IF(CWS28&lt;=CXB14,0,IF(AND(CWQ28&gt;CXA14,CWS28&gt;CXB14),CXB14-CWQ28,0))),0)),0)</f>
        <v>　</v>
      </c>
      <c r="CXB28" s="663"/>
      <c r="CXC28" s="664"/>
      <c r="CXD28" s="662" t="str">
        <f>IFERROR(IF(OR(CWP28="日",CWP28="祝",CWP28=0,CWQ28=""),"　",MAX(IF(CWQ28&gt;CXD14,CWS28-CWQ28,IF(CWQ28&lt;=CXD14,CWS28-CXD14,0)),0)),0)</f>
        <v>　</v>
      </c>
      <c r="CXE28" s="663"/>
      <c r="CXF28" s="664"/>
      <c r="CXG28" s="662" t="str">
        <f>IFERROR(IF(OR(CWP28="日",CWP28="祝",CWP28=0,CWQ28=""),"　",MAX(IF(AND(CWQ28&lt;=CXG14,CWS28&gt;CXH14),CXH14-CXG14,IF(AND(CWQ28&gt;CXG14,CWS28&lt;=CXH14),CWS28-CWQ28,IF(AND(CWQ28&lt;=CXG14,CWS28&lt;=CXH14),CWS28-CXG14,IF(AND(CWQ28&gt;CXG14,CWS28&gt;CXH14),CXH14-CWQ28,0)))),0)),0)</f>
        <v>　</v>
      </c>
      <c r="CXH28" s="663"/>
      <c r="CXI28" s="664"/>
      <c r="CXJ28" s="662" t="str">
        <f>IFERROR(IF(OR(CWP28="日",CWP28="祝",CWP28=0,CWQ28=""),"　",MAX(IF(AND(CWQ28&gt;CXM14,CWS28&gt;CXK14),0,IF(AND(CWQ28&lt;=CXM14,CWQ28&gt;CXJ14,CWS28&gt;CXK14),CXM14-CWQ28,IF(AND(CWQ28&lt;=CXM14,CWQ28&lt;=CXJ14,CWS28&gt;CXK14),CXM14-CXJ14,IF(AND(CWQ28&gt;CXJ14,CWS28&lt;=CXK14),CWS28-CWQ28,IF(AND(CWQ28&lt;=CXJ14,CWS28&lt;=CXK14),CWS28-CXJ14,0))))),0)),0)</f>
        <v>　</v>
      </c>
      <c r="CXK28" s="663"/>
      <c r="CXL28" s="664"/>
      <c r="CXM28" s="662" t="str">
        <f>IFERROR(IF(OR(CWP28="日",CWP28="祝",CWP28=0,CWQ28=""),"　",MAX(IF(AND(CWQ28&lt;=CXM14,CWS28&gt;CXN14),CXN14-CXM14,IF(CWS28&lt;=CXN14,0,IF(AND(CWQ28&gt;CXM14,CWS28&gt;CXN14),CXN14-CWQ28,0))),0)),0)</f>
        <v>　</v>
      </c>
      <c r="CXN28" s="663"/>
      <c r="CXO28" s="664"/>
      <c r="CXP28" s="662" t="str">
        <f t="shared" si="48"/>
        <v>　</v>
      </c>
      <c r="CXQ28" s="663"/>
      <c r="CXR28" s="664"/>
      <c r="CXS28" s="665" t="str">
        <f>IF(CXV28="×",TIME(0,0,0),IF(CYF4="非常勤",CWU28,CXG28))</f>
        <v>　</v>
      </c>
      <c r="CXT28" s="666"/>
      <c r="CXU28" s="667"/>
      <c r="CXV28" s="265"/>
      <c r="CXW28" s="665" t="str">
        <f>IF(CXZ28="×",TIME(0,0,0),IF(CYF4="非常勤",CWX28,CXJ28))</f>
        <v>　</v>
      </c>
      <c r="CXX28" s="666"/>
      <c r="CXY28" s="667"/>
      <c r="CXZ28" s="265"/>
      <c r="CYA28" s="665" t="str">
        <f>IF(CYD28="×",TIME(0,0,0),IF(CYF4="非常勤",CXA28,CXM28))</f>
        <v>　</v>
      </c>
      <c r="CYB28" s="666"/>
      <c r="CYC28" s="667"/>
      <c r="CYD28" s="265"/>
      <c r="CYE28" s="665" t="str">
        <f>IF(CYH28="×",TIME(0,0,0),IF(CYF4="非常勤",CXD28,CXP28))</f>
        <v>　</v>
      </c>
      <c r="CYF28" s="666"/>
      <c r="CYG28" s="667"/>
      <c r="CYH28" s="265"/>
      <c r="CYI28" s="668"/>
      <c r="CYJ28" s="669"/>
      <c r="CYK28" s="668"/>
      <c r="CYL28" s="670"/>
      <c r="CYM28" s="669"/>
      <c r="CYN28" s="671"/>
      <c r="CYO28" s="672"/>
      <c r="CYP28" s="672"/>
      <c r="CYQ28" s="673"/>
      <c r="CYR28" s="263">
        <f>$A$28</f>
        <v>14</v>
      </c>
      <c r="CYS28" s="264" t="str">
        <f>$B$28</f>
        <v>水</v>
      </c>
      <c r="CYT28" s="660"/>
      <c r="CYU28" s="661"/>
      <c r="CYV28" s="660"/>
      <c r="CYW28" s="661"/>
      <c r="CYX28" s="662" t="str">
        <f>IFERROR(IF(OR(CYS28="日",CYS28="祝",CYS28=0,CYT28=""),"　",MAX(IF(AND(CYT28&lt;=CYX14,CYV28&gt;CYY14),CYY14-CYX14,IF(AND(CYT28&gt;CYX14,CYV28&lt;=CYY14),CYV28-CYT28,IF(AND(CYT28&lt;=CYX14,CYV28&lt;=CYY14),CYV28-CYX14,IF(AND(CYT28&gt;CYX14,CYV28&gt;CYY14),CYY14-CYT28,0)))),0)),0)</f>
        <v>　</v>
      </c>
      <c r="CYY28" s="663"/>
      <c r="CYZ28" s="664"/>
      <c r="CZA28" s="662" t="str">
        <f>IFERROR(IF(OR(CYS28="日",CYS28="祝",CYS28=0,CYT28=""),"　",MAX(IF(AND(CYT28&gt;CZD14,CYV28&gt;CZB14),0,IF(AND(CYT28&lt;=CZD14,CYT28&gt;CZA14,CYV28&gt;CZB14),CZD14-CYT28,IF(AND(CYT28&lt;=CZD14,CYT28&lt;=CZA14,CYV28&gt;CZB14),CZD14-CZA14,IF(AND(CYT28&gt;CZA14,CYV28&lt;=CZB14),CYV28-CYT28,IF(AND(CYT28&lt;=CZA14,CYV28&lt;=CZB14),CYV28-CZA14,0))))),0)),0)</f>
        <v>　</v>
      </c>
      <c r="CZB28" s="663"/>
      <c r="CZC28" s="664"/>
      <c r="CZD28" s="662" t="str">
        <f>IFERROR(IF(OR(CYS28="日",CYS28="祝",CYS28=0,CYT28=""),"　",MAX(IF(AND(CYT28&lt;=CZD14,CYV28&gt;CZE14),CZE14-CZD14,IF(CYV28&lt;=CZE14,0,IF(AND(CYT28&gt;CZD14,CYV28&gt;CZE14),CZE14-CYT28,0))),0)),0)</f>
        <v>　</v>
      </c>
      <c r="CZE28" s="663"/>
      <c r="CZF28" s="664"/>
      <c r="CZG28" s="662" t="str">
        <f>IFERROR(IF(OR(CYS28="日",CYS28="祝",CYS28=0,CYT28=""),"　",MAX(IF(CYT28&gt;CZG14,CYV28-CYT28,IF(CYT28&lt;=CZG14,CYV28-CZG14,0)),0)),0)</f>
        <v>　</v>
      </c>
      <c r="CZH28" s="663"/>
      <c r="CZI28" s="664"/>
      <c r="CZJ28" s="662" t="str">
        <f>IFERROR(IF(OR(CYS28="日",CYS28="祝",CYS28=0,CYT28=""),"　",MAX(IF(AND(CYT28&lt;=CZJ14,CYV28&gt;CZK14),CZK14-CZJ14,IF(AND(CYT28&gt;CZJ14,CYV28&lt;=CZK14),CYV28-CYT28,IF(AND(CYT28&lt;=CZJ14,CYV28&lt;=CZK14),CYV28-CZJ14,IF(AND(CYT28&gt;CZJ14,CYV28&gt;CZK14),CZK14-CYT28,0)))),0)),0)</f>
        <v>　</v>
      </c>
      <c r="CZK28" s="663"/>
      <c r="CZL28" s="664"/>
      <c r="CZM28" s="662" t="str">
        <f>IFERROR(IF(OR(CYS28="日",CYS28="祝",CYS28=0,CYT28=""),"　",MAX(IF(AND(CYT28&gt;CZP14,CYV28&gt;CZN14),0,IF(AND(CYT28&lt;=CZP14,CYT28&gt;CZM14,CYV28&gt;CZN14),CZP14-CYT28,IF(AND(CYT28&lt;=CZP14,CYT28&lt;=CZM14,CYV28&gt;CZN14),CZP14-CZM14,IF(AND(CYT28&gt;CZM14,CYV28&lt;=CZN14),CYV28-CYT28,IF(AND(CYT28&lt;=CZM14,CYV28&lt;=CZN14),CYV28-CZM14,0))))),0)),0)</f>
        <v>　</v>
      </c>
      <c r="CZN28" s="663"/>
      <c r="CZO28" s="664"/>
      <c r="CZP28" s="662" t="str">
        <f>IFERROR(IF(OR(CYS28="日",CYS28="祝",CYS28=0,CYT28=""),"　",MAX(IF(AND(CYT28&lt;=CZP14,CYV28&gt;CZQ14),CZQ14-CZP14,IF(CYV28&lt;=CZQ14,0,IF(AND(CYT28&gt;CZP14,CYV28&gt;CZQ14),CZQ14-CYT28,0))),0)),0)</f>
        <v>　</v>
      </c>
      <c r="CZQ28" s="663"/>
      <c r="CZR28" s="664"/>
      <c r="CZS28" s="662" t="str">
        <f t="shared" si="49"/>
        <v>　</v>
      </c>
      <c r="CZT28" s="663"/>
      <c r="CZU28" s="664"/>
      <c r="CZV28" s="665" t="str">
        <f>IF(CZY28="×",TIME(0,0,0),IF(DAI4="非常勤",CYX28,CZJ28))</f>
        <v>　</v>
      </c>
      <c r="CZW28" s="666"/>
      <c r="CZX28" s="667"/>
      <c r="CZY28" s="265"/>
      <c r="CZZ28" s="665" t="str">
        <f>IF(DAC28="×",TIME(0,0,0),IF(DAI4="非常勤",CZA28,CZM28))</f>
        <v>　</v>
      </c>
      <c r="DAA28" s="666"/>
      <c r="DAB28" s="667"/>
      <c r="DAC28" s="265"/>
      <c r="DAD28" s="665" t="str">
        <f>IF(DAG28="×",TIME(0,0,0),IF(DAI4="非常勤",CZD28,CZP28))</f>
        <v>　</v>
      </c>
      <c r="DAE28" s="666"/>
      <c r="DAF28" s="667"/>
      <c r="DAG28" s="265"/>
      <c r="DAH28" s="665" t="str">
        <f>IF(DAK28="×",TIME(0,0,0),IF(DAI4="非常勤",CZG28,CZS28))</f>
        <v>　</v>
      </c>
      <c r="DAI28" s="666"/>
      <c r="DAJ28" s="667"/>
      <c r="DAK28" s="265"/>
      <c r="DAL28" s="668"/>
      <c r="DAM28" s="669"/>
      <c r="DAN28" s="668"/>
      <c r="DAO28" s="670"/>
      <c r="DAP28" s="669"/>
      <c r="DAQ28" s="671"/>
      <c r="DAR28" s="672"/>
      <c r="DAS28" s="672"/>
      <c r="DAT28" s="673"/>
      <c r="DAU28" s="263">
        <f>$A$28</f>
        <v>14</v>
      </c>
      <c r="DAV28" s="264" t="str">
        <f>$B$28</f>
        <v>水</v>
      </c>
      <c r="DAW28" s="660"/>
      <c r="DAX28" s="661"/>
      <c r="DAY28" s="660"/>
      <c r="DAZ28" s="661"/>
      <c r="DBA28" s="662" t="str">
        <f>IFERROR(IF(OR(DAV28="日",DAV28="祝",DAV28=0,DAW28=""),"　",MAX(IF(AND(DAW28&lt;=DBA14,DAY28&gt;DBB14),DBB14-DBA14,IF(AND(DAW28&gt;DBA14,DAY28&lt;=DBB14),DAY28-DAW28,IF(AND(DAW28&lt;=DBA14,DAY28&lt;=DBB14),DAY28-DBA14,IF(AND(DAW28&gt;DBA14,DAY28&gt;DBB14),DBB14-DAW28,0)))),0)),0)</f>
        <v>　</v>
      </c>
      <c r="DBB28" s="663"/>
      <c r="DBC28" s="664"/>
      <c r="DBD28" s="662" t="str">
        <f>IFERROR(IF(OR(DAV28="日",DAV28="祝",DAV28=0,DAW28=""),"　",MAX(IF(AND(DAW28&gt;DBG14,DAY28&gt;DBE14),0,IF(AND(DAW28&lt;=DBG14,DAW28&gt;DBD14,DAY28&gt;DBE14),DBG14-DAW28,IF(AND(DAW28&lt;=DBG14,DAW28&lt;=DBD14,DAY28&gt;DBE14),DBG14-DBD14,IF(AND(DAW28&gt;DBD14,DAY28&lt;=DBE14),DAY28-DAW28,IF(AND(DAW28&lt;=DBD14,DAY28&lt;=DBE14),DAY28-DBD14,0))))),0)),0)</f>
        <v>　</v>
      </c>
      <c r="DBE28" s="663"/>
      <c r="DBF28" s="664"/>
      <c r="DBG28" s="662" t="str">
        <f>IFERROR(IF(OR(DAV28="日",DAV28="祝",DAV28=0,DAW28=""),"　",MAX(IF(AND(DAW28&lt;=DBG14,DAY28&gt;DBH14),DBH14-DBG14,IF(DAY28&lt;=DBH14,0,IF(AND(DAW28&gt;DBG14,DAY28&gt;DBH14),DBH14-DAW28,0))),0)),0)</f>
        <v>　</v>
      </c>
      <c r="DBH28" s="663"/>
      <c r="DBI28" s="664"/>
      <c r="DBJ28" s="662" t="str">
        <f>IFERROR(IF(OR(DAV28="日",DAV28="祝",DAV28=0,DAW28=""),"　",MAX(IF(DAW28&gt;DBJ14,DAY28-DAW28,IF(DAW28&lt;=DBJ14,DAY28-DBJ14,0)),0)),0)</f>
        <v>　</v>
      </c>
      <c r="DBK28" s="663"/>
      <c r="DBL28" s="664"/>
      <c r="DBM28" s="662" t="str">
        <f>IFERROR(IF(OR(DAV28="日",DAV28="祝",DAV28=0,DAW28=""),"　",MAX(IF(AND(DAW28&lt;=DBM14,DAY28&gt;DBN14),DBN14-DBM14,IF(AND(DAW28&gt;DBM14,DAY28&lt;=DBN14),DAY28-DAW28,IF(AND(DAW28&lt;=DBM14,DAY28&lt;=DBN14),DAY28-DBM14,IF(AND(DAW28&gt;DBM14,DAY28&gt;DBN14),DBN14-DAW28,0)))),0)),0)</f>
        <v>　</v>
      </c>
      <c r="DBN28" s="663"/>
      <c r="DBO28" s="664"/>
      <c r="DBP28" s="662" t="str">
        <f>IFERROR(IF(OR(DAV28="日",DAV28="祝",DAV28=0,DAW28=""),"　",MAX(IF(AND(DAW28&gt;DBS14,DAY28&gt;DBQ14),0,IF(AND(DAW28&lt;=DBS14,DAW28&gt;DBP14,DAY28&gt;DBQ14),DBS14-DAW28,IF(AND(DAW28&lt;=DBS14,DAW28&lt;=DBP14,DAY28&gt;DBQ14),DBS14-DBP14,IF(AND(DAW28&gt;DBP14,DAY28&lt;=DBQ14),DAY28-DAW28,IF(AND(DAW28&lt;=DBP14,DAY28&lt;=DBQ14),DAY28-DBP14,0))))),0)),0)</f>
        <v>　</v>
      </c>
      <c r="DBQ28" s="663"/>
      <c r="DBR28" s="664"/>
      <c r="DBS28" s="662" t="str">
        <f>IFERROR(IF(OR(DAV28="日",DAV28="祝",DAV28=0,DAW28=""),"　",MAX(IF(AND(DAW28&lt;=DBS14,DAY28&gt;DBT14),DBT14-DBS14,IF(DAY28&lt;=DBT14,0,IF(AND(DAW28&gt;DBS14,DAY28&gt;DBT14),DBT14-DAW28,0))),0)),0)</f>
        <v>　</v>
      </c>
      <c r="DBT28" s="663"/>
      <c r="DBU28" s="664"/>
      <c r="DBV28" s="662" t="str">
        <f t="shared" si="50"/>
        <v>　</v>
      </c>
      <c r="DBW28" s="663"/>
      <c r="DBX28" s="664"/>
      <c r="DBY28" s="665" t="str">
        <f>IF(DCB28="×",TIME(0,0,0),IF(DCL4="非常勤",DBA28,DBM28))</f>
        <v>　</v>
      </c>
      <c r="DBZ28" s="666"/>
      <c r="DCA28" s="667"/>
      <c r="DCB28" s="265"/>
      <c r="DCC28" s="665" t="str">
        <f>IF(DCF28="×",TIME(0,0,0),IF(DCL4="非常勤",DBD28,DBP28))</f>
        <v>　</v>
      </c>
      <c r="DCD28" s="666"/>
      <c r="DCE28" s="667"/>
      <c r="DCF28" s="265"/>
      <c r="DCG28" s="665" t="str">
        <f>IF(DCJ28="×",TIME(0,0,0),IF(DCL4="非常勤",DBG28,DBS28))</f>
        <v>　</v>
      </c>
      <c r="DCH28" s="666"/>
      <c r="DCI28" s="667"/>
      <c r="DCJ28" s="265"/>
      <c r="DCK28" s="665" t="str">
        <f>IF(DCN28="×",TIME(0,0,0),IF(DCL4="非常勤",DBJ28,DBV28))</f>
        <v>　</v>
      </c>
      <c r="DCL28" s="666"/>
      <c r="DCM28" s="667"/>
      <c r="DCN28" s="265"/>
      <c r="DCO28" s="668"/>
      <c r="DCP28" s="669"/>
      <c r="DCQ28" s="668"/>
      <c r="DCR28" s="670"/>
      <c r="DCS28" s="669"/>
      <c r="DCT28" s="671"/>
      <c r="DCU28" s="672"/>
      <c r="DCV28" s="672"/>
      <c r="DCW28" s="673"/>
      <c r="DCX28" s="263">
        <f>$A$28</f>
        <v>14</v>
      </c>
      <c r="DCY28" s="264" t="str">
        <f>$B$28</f>
        <v>水</v>
      </c>
      <c r="DCZ28" s="660"/>
      <c r="DDA28" s="661"/>
      <c r="DDB28" s="660"/>
      <c r="DDC28" s="661"/>
      <c r="DDD28" s="662" t="str">
        <f>IFERROR(IF(OR(DCY28="日",DCY28="祝",DCY28=0,DCZ28=""),"　",MAX(IF(AND(DCZ28&lt;=DDD14,DDB28&gt;DDE14),DDE14-DDD14,IF(AND(DCZ28&gt;DDD14,DDB28&lt;=DDE14),DDB28-DCZ28,IF(AND(DCZ28&lt;=DDD14,DDB28&lt;=DDE14),DDB28-DDD14,IF(AND(DCZ28&gt;DDD14,DDB28&gt;DDE14),DDE14-DCZ28,0)))),0)),0)</f>
        <v>　</v>
      </c>
      <c r="DDE28" s="663"/>
      <c r="DDF28" s="664"/>
      <c r="DDG28" s="662" t="str">
        <f>IFERROR(IF(OR(DCY28="日",DCY28="祝",DCY28=0,DCZ28=""),"　",MAX(IF(AND(DCZ28&gt;DDJ14,DDB28&gt;DDH14),0,IF(AND(DCZ28&lt;=DDJ14,DCZ28&gt;DDG14,DDB28&gt;DDH14),DDJ14-DCZ28,IF(AND(DCZ28&lt;=DDJ14,DCZ28&lt;=DDG14,DDB28&gt;DDH14),DDJ14-DDG14,IF(AND(DCZ28&gt;DDG14,DDB28&lt;=DDH14),DDB28-DCZ28,IF(AND(DCZ28&lt;=DDG14,DDB28&lt;=DDH14),DDB28-DDG14,0))))),0)),0)</f>
        <v>　</v>
      </c>
      <c r="DDH28" s="663"/>
      <c r="DDI28" s="664"/>
      <c r="DDJ28" s="662" t="str">
        <f>IFERROR(IF(OR(DCY28="日",DCY28="祝",DCY28=0,DCZ28=""),"　",MAX(IF(AND(DCZ28&lt;=DDJ14,DDB28&gt;DDK14),DDK14-DDJ14,IF(DDB28&lt;=DDK14,0,IF(AND(DCZ28&gt;DDJ14,DDB28&gt;DDK14),DDK14-DCZ28,0))),0)),0)</f>
        <v>　</v>
      </c>
      <c r="DDK28" s="663"/>
      <c r="DDL28" s="664"/>
      <c r="DDM28" s="662" t="str">
        <f>IFERROR(IF(OR(DCY28="日",DCY28="祝",DCY28=0,DCZ28=""),"　",MAX(IF(DCZ28&gt;DDM14,DDB28-DCZ28,IF(DCZ28&lt;=DDM14,DDB28-DDM14,0)),0)),0)</f>
        <v>　</v>
      </c>
      <c r="DDN28" s="663"/>
      <c r="DDO28" s="664"/>
      <c r="DDP28" s="662" t="str">
        <f>IFERROR(IF(OR(DCY28="日",DCY28="祝",DCY28=0,DCZ28=""),"　",MAX(IF(AND(DCZ28&lt;=DDP14,DDB28&gt;DDQ14),DDQ14-DDP14,IF(AND(DCZ28&gt;DDP14,DDB28&lt;=DDQ14),DDB28-DCZ28,IF(AND(DCZ28&lt;=DDP14,DDB28&lt;=DDQ14),DDB28-DDP14,IF(AND(DCZ28&gt;DDP14,DDB28&gt;DDQ14),DDQ14-DCZ28,0)))),0)),0)</f>
        <v>　</v>
      </c>
      <c r="DDQ28" s="663"/>
      <c r="DDR28" s="664"/>
      <c r="DDS28" s="662" t="str">
        <f>IFERROR(IF(OR(DCY28="日",DCY28="祝",DCY28=0,DCZ28=""),"　",MAX(IF(AND(DCZ28&gt;DDV14,DDB28&gt;DDT14),0,IF(AND(DCZ28&lt;=DDV14,DCZ28&gt;DDS14,DDB28&gt;DDT14),DDV14-DCZ28,IF(AND(DCZ28&lt;=DDV14,DCZ28&lt;=DDS14,DDB28&gt;DDT14),DDV14-DDS14,IF(AND(DCZ28&gt;DDS14,DDB28&lt;=DDT14),DDB28-DCZ28,IF(AND(DCZ28&lt;=DDS14,DDB28&lt;=DDT14),DDB28-DDS14,0))))),0)),0)</f>
        <v>　</v>
      </c>
      <c r="DDT28" s="663"/>
      <c r="DDU28" s="664"/>
      <c r="DDV28" s="662" t="str">
        <f>IFERROR(IF(OR(DCY28="日",DCY28="祝",DCY28=0,DCZ28=""),"　",MAX(IF(AND(DCZ28&lt;=DDV14,DDB28&gt;DDW14),DDW14-DDV14,IF(DDB28&lt;=DDW14,0,IF(AND(DCZ28&gt;DDV14,DDB28&gt;DDW14),DDW14-DCZ28,0))),0)),0)</f>
        <v>　</v>
      </c>
      <c r="DDW28" s="663"/>
      <c r="DDX28" s="664"/>
      <c r="DDY28" s="662" t="str">
        <f t="shared" si="51"/>
        <v>　</v>
      </c>
      <c r="DDZ28" s="663"/>
      <c r="DEA28" s="664"/>
      <c r="DEB28" s="665" t="str">
        <f>IF(DEE28="×",TIME(0,0,0),IF(DEO4="非常勤",DDD28,DDP28))</f>
        <v>　</v>
      </c>
      <c r="DEC28" s="666"/>
      <c r="DED28" s="667"/>
      <c r="DEE28" s="265"/>
      <c r="DEF28" s="665" t="str">
        <f>IF(DEI28="×",TIME(0,0,0),IF(DEO4="非常勤",DDG28,DDS28))</f>
        <v>　</v>
      </c>
      <c r="DEG28" s="666"/>
      <c r="DEH28" s="667"/>
      <c r="DEI28" s="265"/>
      <c r="DEJ28" s="665" t="str">
        <f>IF(DEM28="×",TIME(0,0,0),IF(DEO4="非常勤",DDJ28,DDV28))</f>
        <v>　</v>
      </c>
      <c r="DEK28" s="666"/>
      <c r="DEL28" s="667"/>
      <c r="DEM28" s="265"/>
      <c r="DEN28" s="665" t="str">
        <f>IF(DEQ28="×",TIME(0,0,0),IF(DEO4="非常勤",DDM28,DDY28))</f>
        <v>　</v>
      </c>
      <c r="DEO28" s="666"/>
      <c r="DEP28" s="667"/>
      <c r="DEQ28" s="265"/>
      <c r="DER28" s="668"/>
      <c r="DES28" s="669"/>
      <c r="DET28" s="668"/>
      <c r="DEU28" s="670"/>
      <c r="DEV28" s="669"/>
      <c r="DEW28" s="671"/>
      <c r="DEX28" s="672"/>
      <c r="DEY28" s="672"/>
      <c r="DEZ28" s="673"/>
      <c r="DFA28" s="263">
        <f>$A$28</f>
        <v>14</v>
      </c>
      <c r="DFB28" s="264" t="str">
        <f>$B$28</f>
        <v>水</v>
      </c>
      <c r="DFC28" s="660"/>
      <c r="DFD28" s="661"/>
      <c r="DFE28" s="660"/>
      <c r="DFF28" s="661"/>
      <c r="DFG28" s="662" t="str">
        <f>IFERROR(IF(OR(DFB28="日",DFB28="祝",DFB28=0,DFC28=""),"　",MAX(IF(AND(DFC28&lt;=DFG14,DFE28&gt;DFH14),DFH14-DFG14,IF(AND(DFC28&gt;DFG14,DFE28&lt;=DFH14),DFE28-DFC28,IF(AND(DFC28&lt;=DFG14,DFE28&lt;=DFH14),DFE28-DFG14,IF(AND(DFC28&gt;DFG14,DFE28&gt;DFH14),DFH14-DFC28,0)))),0)),0)</f>
        <v>　</v>
      </c>
      <c r="DFH28" s="663"/>
      <c r="DFI28" s="664"/>
      <c r="DFJ28" s="662" t="str">
        <f>IFERROR(IF(OR(DFB28="日",DFB28="祝",DFB28=0,DFC28=""),"　",MAX(IF(AND(DFC28&gt;DFM14,DFE28&gt;DFK14),0,IF(AND(DFC28&lt;=DFM14,DFC28&gt;DFJ14,DFE28&gt;DFK14),DFM14-DFC28,IF(AND(DFC28&lt;=DFM14,DFC28&lt;=DFJ14,DFE28&gt;DFK14),DFM14-DFJ14,IF(AND(DFC28&gt;DFJ14,DFE28&lt;=DFK14),DFE28-DFC28,IF(AND(DFC28&lt;=DFJ14,DFE28&lt;=DFK14),DFE28-DFJ14,0))))),0)),0)</f>
        <v>　</v>
      </c>
      <c r="DFK28" s="663"/>
      <c r="DFL28" s="664"/>
      <c r="DFM28" s="662" t="str">
        <f>IFERROR(IF(OR(DFB28="日",DFB28="祝",DFB28=0,DFC28=""),"　",MAX(IF(AND(DFC28&lt;=DFM14,DFE28&gt;DFN14),DFN14-DFM14,IF(DFE28&lt;=DFN14,0,IF(AND(DFC28&gt;DFM14,DFE28&gt;DFN14),DFN14-DFC28,0))),0)),0)</f>
        <v>　</v>
      </c>
      <c r="DFN28" s="663"/>
      <c r="DFO28" s="664"/>
      <c r="DFP28" s="662" t="str">
        <f>IFERROR(IF(OR(DFB28="日",DFB28="祝",DFB28=0,DFC28=""),"　",MAX(IF(DFC28&gt;DFP14,DFE28-DFC28,IF(DFC28&lt;=DFP14,DFE28-DFP14,0)),0)),0)</f>
        <v>　</v>
      </c>
      <c r="DFQ28" s="663"/>
      <c r="DFR28" s="664"/>
      <c r="DFS28" s="662" t="str">
        <f>IFERROR(IF(OR(DFB28="日",DFB28="祝",DFB28=0,DFC28=""),"　",MAX(IF(AND(DFC28&lt;=DFS14,DFE28&gt;DFT14),DFT14-DFS14,IF(AND(DFC28&gt;DFS14,DFE28&lt;=DFT14),DFE28-DFC28,IF(AND(DFC28&lt;=DFS14,DFE28&lt;=DFT14),DFE28-DFS14,IF(AND(DFC28&gt;DFS14,DFE28&gt;DFT14),DFT14-DFC28,0)))),0)),0)</f>
        <v>　</v>
      </c>
      <c r="DFT28" s="663"/>
      <c r="DFU28" s="664"/>
      <c r="DFV28" s="662" t="str">
        <f>IFERROR(IF(OR(DFB28="日",DFB28="祝",DFB28=0,DFC28=""),"　",MAX(IF(AND(DFC28&gt;DFY14,DFE28&gt;DFW14),0,IF(AND(DFC28&lt;=DFY14,DFC28&gt;DFV14,DFE28&gt;DFW14),DFY14-DFC28,IF(AND(DFC28&lt;=DFY14,DFC28&lt;=DFV14,DFE28&gt;DFW14),DFY14-DFV14,IF(AND(DFC28&gt;DFV14,DFE28&lt;=DFW14),DFE28-DFC28,IF(AND(DFC28&lt;=DFV14,DFE28&lt;=DFW14),DFE28-DFV14,0))))),0)),0)</f>
        <v>　</v>
      </c>
      <c r="DFW28" s="663"/>
      <c r="DFX28" s="664"/>
      <c r="DFY28" s="662" t="str">
        <f>IFERROR(IF(OR(DFB28="日",DFB28="祝",DFB28=0,DFC28=""),"　",MAX(IF(AND(DFC28&lt;=DFY14,DFE28&gt;DFZ14),DFZ14-DFY14,IF(DFE28&lt;=DFZ14,0,IF(AND(DFC28&gt;DFY14,DFE28&gt;DFZ14),DFZ14-DFC28,0))),0)),0)</f>
        <v>　</v>
      </c>
      <c r="DFZ28" s="663"/>
      <c r="DGA28" s="664"/>
      <c r="DGB28" s="662" t="str">
        <f t="shared" si="52"/>
        <v>　</v>
      </c>
      <c r="DGC28" s="663"/>
      <c r="DGD28" s="664"/>
      <c r="DGE28" s="665" t="str">
        <f>IF(DGH28="×",TIME(0,0,0),IF(DGR4="非常勤",DFG28,DFS28))</f>
        <v>　</v>
      </c>
      <c r="DGF28" s="666"/>
      <c r="DGG28" s="667"/>
      <c r="DGH28" s="265"/>
      <c r="DGI28" s="665" t="str">
        <f>IF(DGL28="×",TIME(0,0,0),IF(DGR4="非常勤",DFJ28,DFV28))</f>
        <v>　</v>
      </c>
      <c r="DGJ28" s="666"/>
      <c r="DGK28" s="667"/>
      <c r="DGL28" s="265"/>
      <c r="DGM28" s="665" t="str">
        <f>IF(DGP28="×",TIME(0,0,0),IF(DGR4="非常勤",DFM28,DFY28))</f>
        <v>　</v>
      </c>
      <c r="DGN28" s="666"/>
      <c r="DGO28" s="667"/>
      <c r="DGP28" s="265"/>
      <c r="DGQ28" s="665" t="str">
        <f>IF(DGT28="×",TIME(0,0,0),IF(DGR4="非常勤",DFP28,DGB28))</f>
        <v>　</v>
      </c>
      <c r="DGR28" s="666"/>
      <c r="DGS28" s="667"/>
      <c r="DGT28" s="265"/>
      <c r="DGU28" s="668"/>
      <c r="DGV28" s="669"/>
      <c r="DGW28" s="668"/>
      <c r="DGX28" s="670"/>
      <c r="DGY28" s="669"/>
      <c r="DGZ28" s="671"/>
      <c r="DHA28" s="672"/>
      <c r="DHB28" s="672"/>
      <c r="DHC28" s="673"/>
      <c r="DHD28" s="263">
        <f>$A$28</f>
        <v>14</v>
      </c>
      <c r="DHE28" s="264" t="str">
        <f>$B$28</f>
        <v>水</v>
      </c>
      <c r="DHF28" s="660"/>
      <c r="DHG28" s="661"/>
      <c r="DHH28" s="660"/>
      <c r="DHI28" s="661"/>
      <c r="DHJ28" s="662" t="str">
        <f>IFERROR(IF(OR(DHE28="日",DHE28="祝",DHE28=0,DHF28=""),"　",MAX(IF(AND(DHF28&lt;=DHJ14,DHH28&gt;DHK14),DHK14-DHJ14,IF(AND(DHF28&gt;DHJ14,DHH28&lt;=DHK14),DHH28-DHF28,IF(AND(DHF28&lt;=DHJ14,DHH28&lt;=DHK14),DHH28-DHJ14,IF(AND(DHF28&gt;DHJ14,DHH28&gt;DHK14),DHK14-DHF28,0)))),0)),0)</f>
        <v>　</v>
      </c>
      <c r="DHK28" s="663"/>
      <c r="DHL28" s="664"/>
      <c r="DHM28" s="662" t="str">
        <f>IFERROR(IF(OR(DHE28="日",DHE28="祝",DHE28=0,DHF28=""),"　",MAX(IF(AND(DHF28&gt;DHP14,DHH28&gt;DHN14),0,IF(AND(DHF28&lt;=DHP14,DHF28&gt;DHM14,DHH28&gt;DHN14),DHP14-DHF28,IF(AND(DHF28&lt;=DHP14,DHF28&lt;=DHM14,DHH28&gt;DHN14),DHP14-DHM14,IF(AND(DHF28&gt;DHM14,DHH28&lt;=DHN14),DHH28-DHF28,IF(AND(DHF28&lt;=DHM14,DHH28&lt;=DHN14),DHH28-DHM14,0))))),0)),0)</f>
        <v>　</v>
      </c>
      <c r="DHN28" s="663"/>
      <c r="DHO28" s="664"/>
      <c r="DHP28" s="662" t="str">
        <f>IFERROR(IF(OR(DHE28="日",DHE28="祝",DHE28=0,DHF28=""),"　",MAX(IF(AND(DHF28&lt;=DHP14,DHH28&gt;DHQ14),DHQ14-DHP14,IF(DHH28&lt;=DHQ14,0,IF(AND(DHF28&gt;DHP14,DHH28&gt;DHQ14),DHQ14-DHF28,0))),0)),0)</f>
        <v>　</v>
      </c>
      <c r="DHQ28" s="663"/>
      <c r="DHR28" s="664"/>
      <c r="DHS28" s="662" t="str">
        <f>IFERROR(IF(OR(DHE28="日",DHE28="祝",DHE28=0,DHF28=""),"　",MAX(IF(DHF28&gt;DHS14,DHH28-DHF28,IF(DHF28&lt;=DHS14,DHH28-DHS14,0)),0)),0)</f>
        <v>　</v>
      </c>
      <c r="DHT28" s="663"/>
      <c r="DHU28" s="664"/>
      <c r="DHV28" s="662" t="str">
        <f>IFERROR(IF(OR(DHE28="日",DHE28="祝",DHE28=0,DHF28=""),"　",MAX(IF(AND(DHF28&lt;=DHV14,DHH28&gt;DHW14),DHW14-DHV14,IF(AND(DHF28&gt;DHV14,DHH28&lt;=DHW14),DHH28-DHF28,IF(AND(DHF28&lt;=DHV14,DHH28&lt;=DHW14),DHH28-DHV14,IF(AND(DHF28&gt;DHV14,DHH28&gt;DHW14),DHW14-DHF28,0)))),0)),0)</f>
        <v>　</v>
      </c>
      <c r="DHW28" s="663"/>
      <c r="DHX28" s="664"/>
      <c r="DHY28" s="662" t="str">
        <f>IFERROR(IF(OR(DHE28="日",DHE28="祝",DHE28=0,DHF28=""),"　",MAX(IF(AND(DHF28&gt;DIB14,DHH28&gt;DHZ14),0,IF(AND(DHF28&lt;=DIB14,DHF28&gt;DHY14,DHH28&gt;DHZ14),DIB14-DHF28,IF(AND(DHF28&lt;=DIB14,DHF28&lt;=DHY14,DHH28&gt;DHZ14),DIB14-DHY14,IF(AND(DHF28&gt;DHY14,DHH28&lt;=DHZ14),DHH28-DHF28,IF(AND(DHF28&lt;=DHY14,DHH28&lt;=DHZ14),DHH28-DHY14,0))))),0)),0)</f>
        <v>　</v>
      </c>
      <c r="DHZ28" s="663"/>
      <c r="DIA28" s="664"/>
      <c r="DIB28" s="662" t="str">
        <f>IFERROR(IF(OR(DHE28="日",DHE28="祝",DHE28=0,DHF28=""),"　",MAX(IF(AND(DHF28&lt;=DIB14,DHH28&gt;DIC14),DIC14-DIB14,IF(DHH28&lt;=DIC14,0,IF(AND(DHF28&gt;DIB14,DHH28&gt;DIC14),DIC14-DHF28,0))),0)),0)</f>
        <v>　</v>
      </c>
      <c r="DIC28" s="663"/>
      <c r="DID28" s="664"/>
      <c r="DIE28" s="662" t="str">
        <f t="shared" si="53"/>
        <v>　</v>
      </c>
      <c r="DIF28" s="663"/>
      <c r="DIG28" s="664"/>
      <c r="DIH28" s="665" t="str">
        <f>IF(DIK28="×",TIME(0,0,0),IF(DIU4="非常勤",DHJ28,DHV28))</f>
        <v>　</v>
      </c>
      <c r="DII28" s="666"/>
      <c r="DIJ28" s="667"/>
      <c r="DIK28" s="265"/>
      <c r="DIL28" s="665" t="str">
        <f>IF(DIO28="×",TIME(0,0,0),IF(DIU4="非常勤",DHM28,DHY28))</f>
        <v>　</v>
      </c>
      <c r="DIM28" s="666"/>
      <c r="DIN28" s="667"/>
      <c r="DIO28" s="265"/>
      <c r="DIP28" s="665" t="str">
        <f>IF(DIS28="×",TIME(0,0,0),IF(DIU4="非常勤",DHP28,DIB28))</f>
        <v>　</v>
      </c>
      <c r="DIQ28" s="666"/>
      <c r="DIR28" s="667"/>
      <c r="DIS28" s="265"/>
      <c r="DIT28" s="665" t="str">
        <f>IF(DIW28="×",TIME(0,0,0),IF(DIU4="非常勤",DHS28,DIE28))</f>
        <v>　</v>
      </c>
      <c r="DIU28" s="666"/>
      <c r="DIV28" s="667"/>
      <c r="DIW28" s="265"/>
      <c r="DIX28" s="668"/>
      <c r="DIY28" s="669"/>
      <c r="DIZ28" s="668"/>
      <c r="DJA28" s="670"/>
      <c r="DJB28" s="669"/>
      <c r="DJC28" s="671"/>
      <c r="DJD28" s="672"/>
      <c r="DJE28" s="672"/>
      <c r="DJF28" s="673"/>
      <c r="DJG28" s="263">
        <f>$A$28</f>
        <v>14</v>
      </c>
      <c r="DJH28" s="264" t="str">
        <f>$B$28</f>
        <v>水</v>
      </c>
      <c r="DJI28" s="660"/>
      <c r="DJJ28" s="661"/>
      <c r="DJK28" s="660"/>
      <c r="DJL28" s="661"/>
      <c r="DJM28" s="662" t="str">
        <f>IFERROR(IF(OR(DJH28="日",DJH28="祝",DJH28=0,DJI28=""),"　",MAX(IF(AND(DJI28&lt;=DJM14,DJK28&gt;DJN14),DJN14-DJM14,IF(AND(DJI28&gt;DJM14,DJK28&lt;=DJN14),DJK28-DJI28,IF(AND(DJI28&lt;=DJM14,DJK28&lt;=DJN14),DJK28-DJM14,IF(AND(DJI28&gt;DJM14,DJK28&gt;DJN14),DJN14-DJI28,0)))),0)),0)</f>
        <v>　</v>
      </c>
      <c r="DJN28" s="663"/>
      <c r="DJO28" s="664"/>
      <c r="DJP28" s="662" t="str">
        <f>IFERROR(IF(OR(DJH28="日",DJH28="祝",DJH28=0,DJI28=""),"　",MAX(IF(AND(DJI28&gt;DJS14,DJK28&gt;DJQ14),0,IF(AND(DJI28&lt;=DJS14,DJI28&gt;DJP14,DJK28&gt;DJQ14),DJS14-DJI28,IF(AND(DJI28&lt;=DJS14,DJI28&lt;=DJP14,DJK28&gt;DJQ14),DJS14-DJP14,IF(AND(DJI28&gt;DJP14,DJK28&lt;=DJQ14),DJK28-DJI28,IF(AND(DJI28&lt;=DJP14,DJK28&lt;=DJQ14),DJK28-DJP14,0))))),0)),0)</f>
        <v>　</v>
      </c>
      <c r="DJQ28" s="663"/>
      <c r="DJR28" s="664"/>
      <c r="DJS28" s="662" t="str">
        <f>IFERROR(IF(OR(DJH28="日",DJH28="祝",DJH28=0,DJI28=""),"　",MAX(IF(AND(DJI28&lt;=DJS14,DJK28&gt;DJT14),DJT14-DJS14,IF(DJK28&lt;=DJT14,0,IF(AND(DJI28&gt;DJS14,DJK28&gt;DJT14),DJT14-DJI28,0))),0)),0)</f>
        <v>　</v>
      </c>
      <c r="DJT28" s="663"/>
      <c r="DJU28" s="664"/>
      <c r="DJV28" s="662" t="str">
        <f>IFERROR(IF(OR(DJH28="日",DJH28="祝",DJH28=0,DJI28=""),"　",MAX(IF(DJI28&gt;DJV14,DJK28-DJI28,IF(DJI28&lt;=DJV14,DJK28-DJV14,0)),0)),0)</f>
        <v>　</v>
      </c>
      <c r="DJW28" s="663"/>
      <c r="DJX28" s="664"/>
      <c r="DJY28" s="662" t="str">
        <f>IFERROR(IF(OR(DJH28="日",DJH28="祝",DJH28=0,DJI28=""),"　",MAX(IF(AND(DJI28&lt;=DJY14,DJK28&gt;DJZ14),DJZ14-DJY14,IF(AND(DJI28&gt;DJY14,DJK28&lt;=DJZ14),DJK28-DJI28,IF(AND(DJI28&lt;=DJY14,DJK28&lt;=DJZ14),DJK28-DJY14,IF(AND(DJI28&gt;DJY14,DJK28&gt;DJZ14),DJZ14-DJI28,0)))),0)),0)</f>
        <v>　</v>
      </c>
      <c r="DJZ28" s="663"/>
      <c r="DKA28" s="664"/>
      <c r="DKB28" s="662" t="str">
        <f>IFERROR(IF(OR(DJH28="日",DJH28="祝",DJH28=0,DJI28=""),"　",MAX(IF(AND(DJI28&gt;DKE14,DJK28&gt;DKC14),0,IF(AND(DJI28&lt;=DKE14,DJI28&gt;DKB14,DJK28&gt;DKC14),DKE14-DJI28,IF(AND(DJI28&lt;=DKE14,DJI28&lt;=DKB14,DJK28&gt;DKC14),DKE14-DKB14,IF(AND(DJI28&gt;DKB14,DJK28&lt;=DKC14),DJK28-DJI28,IF(AND(DJI28&lt;=DKB14,DJK28&lt;=DKC14),DJK28-DKB14,0))))),0)),0)</f>
        <v>　</v>
      </c>
      <c r="DKC28" s="663"/>
      <c r="DKD28" s="664"/>
      <c r="DKE28" s="662" t="str">
        <f>IFERROR(IF(OR(DJH28="日",DJH28="祝",DJH28=0,DJI28=""),"　",MAX(IF(AND(DJI28&lt;=DKE14,DJK28&gt;DKF14),DKF14-DKE14,IF(DJK28&lt;=DKF14,0,IF(AND(DJI28&gt;DKE14,DJK28&gt;DKF14),DKF14-DJI28,0))),0)),0)</f>
        <v>　</v>
      </c>
      <c r="DKF28" s="663"/>
      <c r="DKG28" s="664"/>
      <c r="DKH28" s="662" t="str">
        <f t="shared" si="54"/>
        <v>　</v>
      </c>
      <c r="DKI28" s="663"/>
      <c r="DKJ28" s="664"/>
      <c r="DKK28" s="665" t="str">
        <f>IF(DKN28="×",TIME(0,0,0),IF(DKX4="非常勤",DJM28,DJY28))</f>
        <v>　</v>
      </c>
      <c r="DKL28" s="666"/>
      <c r="DKM28" s="667"/>
      <c r="DKN28" s="265"/>
      <c r="DKO28" s="665" t="str">
        <f>IF(DKR28="×",TIME(0,0,0),IF(DKX4="非常勤",DJP28,DKB28))</f>
        <v>　</v>
      </c>
      <c r="DKP28" s="666"/>
      <c r="DKQ28" s="667"/>
      <c r="DKR28" s="265"/>
      <c r="DKS28" s="665" t="str">
        <f>IF(DKV28="×",TIME(0,0,0),IF(DKX4="非常勤",DJS28,DKE28))</f>
        <v>　</v>
      </c>
      <c r="DKT28" s="666"/>
      <c r="DKU28" s="667"/>
      <c r="DKV28" s="265"/>
      <c r="DKW28" s="665" t="str">
        <f>IF(DKZ28="×",TIME(0,0,0),IF(DKX4="非常勤",DJV28,DKH28))</f>
        <v>　</v>
      </c>
      <c r="DKX28" s="666"/>
      <c r="DKY28" s="667"/>
      <c r="DKZ28" s="265"/>
      <c r="DLA28" s="668"/>
      <c r="DLB28" s="669"/>
      <c r="DLC28" s="668"/>
      <c r="DLD28" s="670"/>
      <c r="DLE28" s="669"/>
      <c r="DLF28" s="671"/>
      <c r="DLG28" s="672"/>
      <c r="DLH28" s="672"/>
      <c r="DLI28" s="673"/>
      <c r="DLJ28" s="263">
        <f>$A$28</f>
        <v>14</v>
      </c>
      <c r="DLK28" s="264" t="str">
        <f>$B$28</f>
        <v>水</v>
      </c>
      <c r="DLL28" s="660"/>
      <c r="DLM28" s="661"/>
      <c r="DLN28" s="660"/>
      <c r="DLO28" s="661"/>
      <c r="DLP28" s="662" t="str">
        <f>IFERROR(IF(OR(DLK28="日",DLK28="祝",DLK28=0,DLL28=""),"　",MAX(IF(AND(DLL28&lt;=DLP14,DLN28&gt;DLQ14),DLQ14-DLP14,IF(AND(DLL28&gt;DLP14,DLN28&lt;=DLQ14),DLN28-DLL28,IF(AND(DLL28&lt;=DLP14,DLN28&lt;=DLQ14),DLN28-DLP14,IF(AND(DLL28&gt;DLP14,DLN28&gt;DLQ14),DLQ14-DLL28,0)))),0)),0)</f>
        <v>　</v>
      </c>
      <c r="DLQ28" s="663"/>
      <c r="DLR28" s="664"/>
      <c r="DLS28" s="662" t="str">
        <f>IFERROR(IF(OR(DLK28="日",DLK28="祝",DLK28=0,DLL28=""),"　",MAX(IF(AND(DLL28&gt;DLV14,DLN28&gt;DLT14),0,IF(AND(DLL28&lt;=DLV14,DLL28&gt;DLS14,DLN28&gt;DLT14),DLV14-DLL28,IF(AND(DLL28&lt;=DLV14,DLL28&lt;=DLS14,DLN28&gt;DLT14),DLV14-DLS14,IF(AND(DLL28&gt;DLS14,DLN28&lt;=DLT14),DLN28-DLL28,IF(AND(DLL28&lt;=DLS14,DLN28&lt;=DLT14),DLN28-DLS14,0))))),0)),0)</f>
        <v>　</v>
      </c>
      <c r="DLT28" s="663"/>
      <c r="DLU28" s="664"/>
      <c r="DLV28" s="662" t="str">
        <f>IFERROR(IF(OR(DLK28="日",DLK28="祝",DLK28=0,DLL28=""),"　",MAX(IF(AND(DLL28&lt;=DLV14,DLN28&gt;DLW14),DLW14-DLV14,IF(DLN28&lt;=DLW14,0,IF(AND(DLL28&gt;DLV14,DLN28&gt;DLW14),DLW14-DLL28,0))),0)),0)</f>
        <v>　</v>
      </c>
      <c r="DLW28" s="663"/>
      <c r="DLX28" s="664"/>
      <c r="DLY28" s="662" t="str">
        <f>IFERROR(IF(OR(DLK28="日",DLK28="祝",DLK28=0,DLL28=""),"　",MAX(IF(DLL28&gt;DLY14,DLN28-DLL28,IF(DLL28&lt;=DLY14,DLN28-DLY14,0)),0)),0)</f>
        <v>　</v>
      </c>
      <c r="DLZ28" s="663"/>
      <c r="DMA28" s="664"/>
      <c r="DMB28" s="662" t="str">
        <f>IFERROR(IF(OR(DLK28="日",DLK28="祝",DLK28=0,DLL28=""),"　",MAX(IF(AND(DLL28&lt;=DMB14,DLN28&gt;DMC14),DMC14-DMB14,IF(AND(DLL28&gt;DMB14,DLN28&lt;=DMC14),DLN28-DLL28,IF(AND(DLL28&lt;=DMB14,DLN28&lt;=DMC14),DLN28-DMB14,IF(AND(DLL28&gt;DMB14,DLN28&gt;DMC14),DMC14-DLL28,0)))),0)),0)</f>
        <v>　</v>
      </c>
      <c r="DMC28" s="663"/>
      <c r="DMD28" s="664"/>
      <c r="DME28" s="662" t="str">
        <f>IFERROR(IF(OR(DLK28="日",DLK28="祝",DLK28=0,DLL28=""),"　",MAX(IF(AND(DLL28&gt;DMH14,DLN28&gt;DMF14),0,IF(AND(DLL28&lt;=DMH14,DLL28&gt;DME14,DLN28&gt;DMF14),DMH14-DLL28,IF(AND(DLL28&lt;=DMH14,DLL28&lt;=DME14,DLN28&gt;DMF14),DMH14-DME14,IF(AND(DLL28&gt;DME14,DLN28&lt;=DMF14),DLN28-DLL28,IF(AND(DLL28&lt;=DME14,DLN28&lt;=DMF14),DLN28-DME14,0))))),0)),0)</f>
        <v>　</v>
      </c>
      <c r="DMF28" s="663"/>
      <c r="DMG28" s="664"/>
      <c r="DMH28" s="662" t="str">
        <f>IFERROR(IF(OR(DLK28="日",DLK28="祝",DLK28=0,DLL28=""),"　",MAX(IF(AND(DLL28&lt;=DMH14,DLN28&gt;DMI14),DMI14-DMH14,IF(DLN28&lt;=DMI14,0,IF(AND(DLL28&gt;DMH14,DLN28&gt;DMI14),DMI14-DLL28,0))),0)),0)</f>
        <v>　</v>
      </c>
      <c r="DMI28" s="663"/>
      <c r="DMJ28" s="664"/>
      <c r="DMK28" s="662" t="str">
        <f t="shared" si="55"/>
        <v>　</v>
      </c>
      <c r="DML28" s="663"/>
      <c r="DMM28" s="664"/>
      <c r="DMN28" s="665" t="str">
        <f>IF(DMQ28="×",TIME(0,0,0),IF(DNA4="非常勤",DLP28,DMB28))</f>
        <v>　</v>
      </c>
      <c r="DMO28" s="666"/>
      <c r="DMP28" s="667"/>
      <c r="DMQ28" s="265"/>
      <c r="DMR28" s="665" t="str">
        <f>IF(DMU28="×",TIME(0,0,0),IF(DNA4="非常勤",DLS28,DME28))</f>
        <v>　</v>
      </c>
      <c r="DMS28" s="666"/>
      <c r="DMT28" s="667"/>
      <c r="DMU28" s="265"/>
      <c r="DMV28" s="665" t="str">
        <f>IF(DMY28="×",TIME(0,0,0),IF(DNA4="非常勤",DLV28,DMH28))</f>
        <v>　</v>
      </c>
      <c r="DMW28" s="666"/>
      <c r="DMX28" s="667"/>
      <c r="DMY28" s="265"/>
      <c r="DMZ28" s="665" t="str">
        <f>IF(DNC28="×",TIME(0,0,0),IF(DNA4="非常勤",DLY28,DMK28))</f>
        <v>　</v>
      </c>
      <c r="DNA28" s="666"/>
      <c r="DNB28" s="667"/>
      <c r="DNC28" s="265"/>
      <c r="DND28" s="668"/>
      <c r="DNE28" s="669"/>
      <c r="DNF28" s="668"/>
      <c r="DNG28" s="670"/>
      <c r="DNH28" s="669"/>
      <c r="DNI28" s="671"/>
      <c r="DNJ28" s="672"/>
      <c r="DNK28" s="672"/>
      <c r="DNL28" s="673"/>
      <c r="DNM28" s="263">
        <f>$A$28</f>
        <v>14</v>
      </c>
      <c r="DNN28" s="264" t="str">
        <f>$B$28</f>
        <v>水</v>
      </c>
      <c r="DNO28" s="660"/>
      <c r="DNP28" s="661"/>
      <c r="DNQ28" s="660"/>
      <c r="DNR28" s="661"/>
      <c r="DNS28" s="662" t="str">
        <f>IFERROR(IF(OR(DNN28="日",DNN28="祝",DNN28=0,DNO28=""),"　",MAX(IF(AND(DNO28&lt;=DNS14,DNQ28&gt;DNT14),DNT14-DNS14,IF(AND(DNO28&gt;DNS14,DNQ28&lt;=DNT14),DNQ28-DNO28,IF(AND(DNO28&lt;=DNS14,DNQ28&lt;=DNT14),DNQ28-DNS14,IF(AND(DNO28&gt;DNS14,DNQ28&gt;DNT14),DNT14-DNO28,0)))),0)),0)</f>
        <v>　</v>
      </c>
      <c r="DNT28" s="663"/>
      <c r="DNU28" s="664"/>
      <c r="DNV28" s="662" t="str">
        <f>IFERROR(IF(OR(DNN28="日",DNN28="祝",DNN28=0,DNO28=""),"　",MAX(IF(AND(DNO28&gt;DNY14,DNQ28&gt;DNW14),0,IF(AND(DNO28&lt;=DNY14,DNO28&gt;DNV14,DNQ28&gt;DNW14),DNY14-DNO28,IF(AND(DNO28&lt;=DNY14,DNO28&lt;=DNV14,DNQ28&gt;DNW14),DNY14-DNV14,IF(AND(DNO28&gt;DNV14,DNQ28&lt;=DNW14),DNQ28-DNO28,IF(AND(DNO28&lt;=DNV14,DNQ28&lt;=DNW14),DNQ28-DNV14,0))))),0)),0)</f>
        <v>　</v>
      </c>
      <c r="DNW28" s="663"/>
      <c r="DNX28" s="664"/>
      <c r="DNY28" s="662" t="str">
        <f>IFERROR(IF(OR(DNN28="日",DNN28="祝",DNN28=0,DNO28=""),"　",MAX(IF(AND(DNO28&lt;=DNY14,DNQ28&gt;DNZ14),DNZ14-DNY14,IF(DNQ28&lt;=DNZ14,0,IF(AND(DNO28&gt;DNY14,DNQ28&gt;DNZ14),DNZ14-DNO28,0))),0)),0)</f>
        <v>　</v>
      </c>
      <c r="DNZ28" s="663"/>
      <c r="DOA28" s="664"/>
      <c r="DOB28" s="662" t="str">
        <f>IFERROR(IF(OR(DNN28="日",DNN28="祝",DNN28=0,DNO28=""),"　",MAX(IF(DNO28&gt;DOB14,DNQ28-DNO28,IF(DNO28&lt;=DOB14,DNQ28-DOB14,0)),0)),0)</f>
        <v>　</v>
      </c>
      <c r="DOC28" s="663"/>
      <c r="DOD28" s="664"/>
      <c r="DOE28" s="662" t="str">
        <f>IFERROR(IF(OR(DNN28="日",DNN28="祝",DNN28=0,DNO28=""),"　",MAX(IF(AND(DNO28&lt;=DOE14,DNQ28&gt;DOF14),DOF14-DOE14,IF(AND(DNO28&gt;DOE14,DNQ28&lt;=DOF14),DNQ28-DNO28,IF(AND(DNO28&lt;=DOE14,DNQ28&lt;=DOF14),DNQ28-DOE14,IF(AND(DNO28&gt;DOE14,DNQ28&gt;DOF14),DOF14-DNO28,0)))),0)),0)</f>
        <v>　</v>
      </c>
      <c r="DOF28" s="663"/>
      <c r="DOG28" s="664"/>
      <c r="DOH28" s="662" t="str">
        <f>IFERROR(IF(OR(DNN28="日",DNN28="祝",DNN28=0,DNO28=""),"　",MAX(IF(AND(DNO28&gt;DOK14,DNQ28&gt;DOI14),0,IF(AND(DNO28&lt;=DOK14,DNO28&gt;DOH14,DNQ28&gt;DOI14),DOK14-DNO28,IF(AND(DNO28&lt;=DOK14,DNO28&lt;=DOH14,DNQ28&gt;DOI14),DOK14-DOH14,IF(AND(DNO28&gt;DOH14,DNQ28&lt;=DOI14),DNQ28-DNO28,IF(AND(DNO28&lt;=DOH14,DNQ28&lt;=DOI14),DNQ28-DOH14,0))))),0)),0)</f>
        <v>　</v>
      </c>
      <c r="DOI28" s="663"/>
      <c r="DOJ28" s="664"/>
      <c r="DOK28" s="662" t="str">
        <f>IFERROR(IF(OR(DNN28="日",DNN28="祝",DNN28=0,DNO28=""),"　",MAX(IF(AND(DNO28&lt;=DOK14,DNQ28&gt;DOL14),DOL14-DOK14,IF(DNQ28&lt;=DOL14,0,IF(AND(DNO28&gt;DOK14,DNQ28&gt;DOL14),DOL14-DNO28,0))),0)),0)</f>
        <v>　</v>
      </c>
      <c r="DOL28" s="663"/>
      <c r="DOM28" s="664"/>
      <c r="DON28" s="662" t="str">
        <f t="shared" si="56"/>
        <v>　</v>
      </c>
      <c r="DOO28" s="663"/>
      <c r="DOP28" s="664"/>
      <c r="DOQ28" s="665" t="str">
        <f>IF(DOT28="×",TIME(0,0,0),IF(DPD4="非常勤",DNS28,DOE28))</f>
        <v>　</v>
      </c>
      <c r="DOR28" s="666"/>
      <c r="DOS28" s="667"/>
      <c r="DOT28" s="265"/>
      <c r="DOU28" s="665" t="str">
        <f>IF(DOX28="×",TIME(0,0,0),IF(DPD4="非常勤",DNV28,DOH28))</f>
        <v>　</v>
      </c>
      <c r="DOV28" s="666"/>
      <c r="DOW28" s="667"/>
      <c r="DOX28" s="265"/>
      <c r="DOY28" s="665" t="str">
        <f>IF(DPB28="×",TIME(0,0,0),IF(DPD4="非常勤",DNY28,DOK28))</f>
        <v>　</v>
      </c>
      <c r="DOZ28" s="666"/>
      <c r="DPA28" s="667"/>
      <c r="DPB28" s="265"/>
      <c r="DPC28" s="665" t="str">
        <f>IF(DPF28="×",TIME(0,0,0),IF(DPD4="非常勤",DOB28,DON28))</f>
        <v>　</v>
      </c>
      <c r="DPD28" s="666"/>
      <c r="DPE28" s="667"/>
      <c r="DPF28" s="265"/>
      <c r="DPG28" s="668"/>
      <c r="DPH28" s="669"/>
      <c r="DPI28" s="668"/>
      <c r="DPJ28" s="670"/>
      <c r="DPK28" s="669"/>
      <c r="DPL28" s="671"/>
      <c r="DPM28" s="672"/>
      <c r="DPN28" s="672"/>
      <c r="DPO28" s="673"/>
      <c r="DPP28" s="263">
        <f>$A$28</f>
        <v>14</v>
      </c>
      <c r="DPQ28" s="264" t="str">
        <f>$B$28</f>
        <v>水</v>
      </c>
      <c r="DPR28" s="660"/>
      <c r="DPS28" s="661"/>
      <c r="DPT28" s="660"/>
      <c r="DPU28" s="661"/>
      <c r="DPV28" s="662" t="str">
        <f>IFERROR(IF(OR(DPQ28="日",DPQ28="祝",DPQ28=0,DPR28=""),"　",MAX(IF(AND(DPR28&lt;=DPV14,DPT28&gt;DPW14),DPW14-DPV14,IF(AND(DPR28&gt;DPV14,DPT28&lt;=DPW14),DPT28-DPR28,IF(AND(DPR28&lt;=DPV14,DPT28&lt;=DPW14),DPT28-DPV14,IF(AND(DPR28&gt;DPV14,DPT28&gt;DPW14),DPW14-DPR28,0)))),0)),0)</f>
        <v>　</v>
      </c>
      <c r="DPW28" s="663"/>
      <c r="DPX28" s="664"/>
      <c r="DPY28" s="662" t="str">
        <f>IFERROR(IF(OR(DPQ28="日",DPQ28="祝",DPQ28=0,DPR28=""),"　",MAX(IF(AND(DPR28&gt;DQB14,DPT28&gt;DPZ14),0,IF(AND(DPR28&lt;=DQB14,DPR28&gt;DPY14,DPT28&gt;DPZ14),DQB14-DPR28,IF(AND(DPR28&lt;=DQB14,DPR28&lt;=DPY14,DPT28&gt;DPZ14),DQB14-DPY14,IF(AND(DPR28&gt;DPY14,DPT28&lt;=DPZ14),DPT28-DPR28,IF(AND(DPR28&lt;=DPY14,DPT28&lt;=DPZ14),DPT28-DPY14,0))))),0)),0)</f>
        <v>　</v>
      </c>
      <c r="DPZ28" s="663"/>
      <c r="DQA28" s="664"/>
      <c r="DQB28" s="662" t="str">
        <f>IFERROR(IF(OR(DPQ28="日",DPQ28="祝",DPQ28=0,DPR28=""),"　",MAX(IF(AND(DPR28&lt;=DQB14,DPT28&gt;DQC14),DQC14-DQB14,IF(DPT28&lt;=DQC14,0,IF(AND(DPR28&gt;DQB14,DPT28&gt;DQC14),DQC14-DPR28,0))),0)),0)</f>
        <v>　</v>
      </c>
      <c r="DQC28" s="663"/>
      <c r="DQD28" s="664"/>
      <c r="DQE28" s="662" t="str">
        <f>IFERROR(IF(OR(DPQ28="日",DPQ28="祝",DPQ28=0,DPR28=""),"　",MAX(IF(DPR28&gt;DQE14,DPT28-DPR28,IF(DPR28&lt;=DQE14,DPT28-DQE14,0)),0)),0)</f>
        <v>　</v>
      </c>
      <c r="DQF28" s="663"/>
      <c r="DQG28" s="664"/>
      <c r="DQH28" s="662" t="str">
        <f>IFERROR(IF(OR(DPQ28="日",DPQ28="祝",DPQ28=0,DPR28=""),"　",MAX(IF(AND(DPR28&lt;=DQH14,DPT28&gt;DQI14),DQI14-DQH14,IF(AND(DPR28&gt;DQH14,DPT28&lt;=DQI14),DPT28-DPR28,IF(AND(DPR28&lt;=DQH14,DPT28&lt;=DQI14),DPT28-DQH14,IF(AND(DPR28&gt;DQH14,DPT28&gt;DQI14),DQI14-DPR28,0)))),0)),0)</f>
        <v>　</v>
      </c>
      <c r="DQI28" s="663"/>
      <c r="DQJ28" s="664"/>
      <c r="DQK28" s="662" t="str">
        <f>IFERROR(IF(OR(DPQ28="日",DPQ28="祝",DPQ28=0,DPR28=""),"　",MAX(IF(AND(DPR28&gt;DQN14,DPT28&gt;DQL14),0,IF(AND(DPR28&lt;=DQN14,DPR28&gt;DQK14,DPT28&gt;DQL14),DQN14-DPR28,IF(AND(DPR28&lt;=DQN14,DPR28&lt;=DQK14,DPT28&gt;DQL14),DQN14-DQK14,IF(AND(DPR28&gt;DQK14,DPT28&lt;=DQL14),DPT28-DPR28,IF(AND(DPR28&lt;=DQK14,DPT28&lt;=DQL14),DPT28-DQK14,0))))),0)),0)</f>
        <v>　</v>
      </c>
      <c r="DQL28" s="663"/>
      <c r="DQM28" s="664"/>
      <c r="DQN28" s="662" t="str">
        <f>IFERROR(IF(OR(DPQ28="日",DPQ28="祝",DPQ28=0,DPR28=""),"　",MAX(IF(AND(DPR28&lt;=DQN14,DPT28&gt;DQO14),DQO14-DQN14,IF(DPT28&lt;=DQO14,0,IF(AND(DPR28&gt;DQN14,DPT28&gt;DQO14),DQO14-DPR28,0))),0)),0)</f>
        <v>　</v>
      </c>
      <c r="DQO28" s="663"/>
      <c r="DQP28" s="664"/>
      <c r="DQQ28" s="662" t="str">
        <f t="shared" si="57"/>
        <v>　</v>
      </c>
      <c r="DQR28" s="663"/>
      <c r="DQS28" s="664"/>
      <c r="DQT28" s="665" t="str">
        <f>IF(DQW28="×",TIME(0,0,0),IF(DRG4="非常勤",DPV28,DQH28))</f>
        <v>　</v>
      </c>
      <c r="DQU28" s="666"/>
      <c r="DQV28" s="667"/>
      <c r="DQW28" s="265"/>
      <c r="DQX28" s="665" t="str">
        <f>IF(DRA28="×",TIME(0,0,0),IF(DRG4="非常勤",DPY28,DQK28))</f>
        <v>　</v>
      </c>
      <c r="DQY28" s="666"/>
      <c r="DQZ28" s="667"/>
      <c r="DRA28" s="265"/>
      <c r="DRB28" s="665" t="str">
        <f>IF(DRE28="×",TIME(0,0,0),IF(DRG4="非常勤",DQB28,DQN28))</f>
        <v>　</v>
      </c>
      <c r="DRC28" s="666"/>
      <c r="DRD28" s="667"/>
      <c r="DRE28" s="265"/>
      <c r="DRF28" s="665" t="str">
        <f>IF(DRI28="×",TIME(0,0,0),IF(DRG4="非常勤",DQE28,DQQ28))</f>
        <v>　</v>
      </c>
      <c r="DRG28" s="666"/>
      <c r="DRH28" s="667"/>
      <c r="DRI28" s="265"/>
      <c r="DRJ28" s="668"/>
      <c r="DRK28" s="669"/>
      <c r="DRL28" s="668"/>
      <c r="DRM28" s="670"/>
      <c r="DRN28" s="669"/>
      <c r="DRO28" s="671"/>
      <c r="DRP28" s="672"/>
      <c r="DRQ28" s="672"/>
      <c r="DRR28" s="673"/>
      <c r="DRS28" s="263">
        <f>$A$28</f>
        <v>14</v>
      </c>
      <c r="DRT28" s="264" t="str">
        <f>$B$28</f>
        <v>水</v>
      </c>
      <c r="DRU28" s="660"/>
      <c r="DRV28" s="661"/>
      <c r="DRW28" s="660"/>
      <c r="DRX28" s="661"/>
      <c r="DRY28" s="662" t="str">
        <f>IFERROR(IF(OR(DRT28="日",DRT28="祝",DRT28=0,DRU28=""),"　",MAX(IF(AND(DRU28&lt;=DRY14,DRW28&gt;DRZ14),DRZ14-DRY14,IF(AND(DRU28&gt;DRY14,DRW28&lt;=DRZ14),DRW28-DRU28,IF(AND(DRU28&lt;=DRY14,DRW28&lt;=DRZ14),DRW28-DRY14,IF(AND(DRU28&gt;DRY14,DRW28&gt;DRZ14),DRZ14-DRU28,0)))),0)),0)</f>
        <v>　</v>
      </c>
      <c r="DRZ28" s="663"/>
      <c r="DSA28" s="664"/>
      <c r="DSB28" s="662" t="str">
        <f>IFERROR(IF(OR(DRT28="日",DRT28="祝",DRT28=0,DRU28=""),"　",MAX(IF(AND(DRU28&gt;DSE14,DRW28&gt;DSC14),0,IF(AND(DRU28&lt;=DSE14,DRU28&gt;DSB14,DRW28&gt;DSC14),DSE14-DRU28,IF(AND(DRU28&lt;=DSE14,DRU28&lt;=DSB14,DRW28&gt;DSC14),DSE14-DSB14,IF(AND(DRU28&gt;DSB14,DRW28&lt;=DSC14),DRW28-DRU28,IF(AND(DRU28&lt;=DSB14,DRW28&lt;=DSC14),DRW28-DSB14,0))))),0)),0)</f>
        <v>　</v>
      </c>
      <c r="DSC28" s="663"/>
      <c r="DSD28" s="664"/>
      <c r="DSE28" s="662" t="str">
        <f>IFERROR(IF(OR(DRT28="日",DRT28="祝",DRT28=0,DRU28=""),"　",MAX(IF(AND(DRU28&lt;=DSE14,DRW28&gt;DSF14),DSF14-DSE14,IF(DRW28&lt;=DSF14,0,IF(AND(DRU28&gt;DSE14,DRW28&gt;DSF14),DSF14-DRU28,0))),0)),0)</f>
        <v>　</v>
      </c>
      <c r="DSF28" s="663"/>
      <c r="DSG28" s="664"/>
      <c r="DSH28" s="662" t="str">
        <f>IFERROR(IF(OR(DRT28="日",DRT28="祝",DRT28=0,DRU28=""),"　",MAX(IF(DRU28&gt;DSH14,DRW28-DRU28,IF(DRU28&lt;=DSH14,DRW28-DSH14,0)),0)),0)</f>
        <v>　</v>
      </c>
      <c r="DSI28" s="663"/>
      <c r="DSJ28" s="664"/>
      <c r="DSK28" s="662" t="str">
        <f>IFERROR(IF(OR(DRT28="日",DRT28="祝",DRT28=0,DRU28=""),"　",MAX(IF(AND(DRU28&lt;=DSK14,DRW28&gt;DSL14),DSL14-DSK14,IF(AND(DRU28&gt;DSK14,DRW28&lt;=DSL14),DRW28-DRU28,IF(AND(DRU28&lt;=DSK14,DRW28&lt;=DSL14),DRW28-DSK14,IF(AND(DRU28&gt;DSK14,DRW28&gt;DSL14),DSL14-DRU28,0)))),0)),0)</f>
        <v>　</v>
      </c>
      <c r="DSL28" s="663"/>
      <c r="DSM28" s="664"/>
      <c r="DSN28" s="662" t="str">
        <f>IFERROR(IF(OR(DRT28="日",DRT28="祝",DRT28=0,DRU28=""),"　",MAX(IF(AND(DRU28&gt;DSQ14,DRW28&gt;DSO14),0,IF(AND(DRU28&lt;=DSQ14,DRU28&gt;DSN14,DRW28&gt;DSO14),DSQ14-DRU28,IF(AND(DRU28&lt;=DSQ14,DRU28&lt;=DSN14,DRW28&gt;DSO14),DSQ14-DSN14,IF(AND(DRU28&gt;DSN14,DRW28&lt;=DSO14),DRW28-DRU28,IF(AND(DRU28&lt;=DSN14,DRW28&lt;=DSO14),DRW28-DSN14,0))))),0)),0)</f>
        <v>　</v>
      </c>
      <c r="DSO28" s="663"/>
      <c r="DSP28" s="664"/>
      <c r="DSQ28" s="662" t="str">
        <f>IFERROR(IF(OR(DRT28="日",DRT28="祝",DRT28=0,DRU28=""),"　",MAX(IF(AND(DRU28&lt;=DSQ14,DRW28&gt;DSR14),DSR14-DSQ14,IF(DRW28&lt;=DSR14,0,IF(AND(DRU28&gt;DSQ14,DRW28&gt;DSR14),DSR14-DRU28,0))),0)),0)</f>
        <v>　</v>
      </c>
      <c r="DSR28" s="663"/>
      <c r="DSS28" s="664"/>
      <c r="DST28" s="662" t="str">
        <f t="shared" si="58"/>
        <v>　</v>
      </c>
      <c r="DSU28" s="663"/>
      <c r="DSV28" s="664"/>
      <c r="DSW28" s="665" t="str">
        <f>IF(DSZ28="×",TIME(0,0,0),IF(DTJ4="非常勤",DRY28,DSK28))</f>
        <v>　</v>
      </c>
      <c r="DSX28" s="666"/>
      <c r="DSY28" s="667"/>
      <c r="DSZ28" s="265"/>
      <c r="DTA28" s="665" t="str">
        <f>IF(DTD28="×",TIME(0,0,0),IF(DTJ4="非常勤",DSB28,DSN28))</f>
        <v>　</v>
      </c>
      <c r="DTB28" s="666"/>
      <c r="DTC28" s="667"/>
      <c r="DTD28" s="265"/>
      <c r="DTE28" s="665" t="str">
        <f>IF(DTH28="×",TIME(0,0,0),IF(DTJ4="非常勤",DSE28,DSQ28))</f>
        <v>　</v>
      </c>
      <c r="DTF28" s="666"/>
      <c r="DTG28" s="667"/>
      <c r="DTH28" s="265"/>
      <c r="DTI28" s="665" t="str">
        <f>IF(DTL28="×",TIME(0,0,0),IF(DTJ4="非常勤",DSH28,DST28))</f>
        <v>　</v>
      </c>
      <c r="DTJ28" s="666"/>
      <c r="DTK28" s="667"/>
      <c r="DTL28" s="265"/>
      <c r="DTM28" s="668"/>
      <c r="DTN28" s="669"/>
      <c r="DTO28" s="668"/>
      <c r="DTP28" s="670"/>
      <c r="DTQ28" s="669"/>
      <c r="DTR28" s="671"/>
      <c r="DTS28" s="672"/>
      <c r="DTT28" s="672"/>
      <c r="DTU28" s="673"/>
      <c r="DTV28" s="263">
        <f>$A$28</f>
        <v>14</v>
      </c>
      <c r="DTW28" s="264" t="str">
        <f>$B$28</f>
        <v>水</v>
      </c>
      <c r="DTX28" s="660"/>
      <c r="DTY28" s="661"/>
      <c r="DTZ28" s="660"/>
      <c r="DUA28" s="661"/>
      <c r="DUB28" s="662" t="str">
        <f>IFERROR(IF(OR(DTW28="日",DTW28="祝",DTW28=0,DTX28=""),"　",MAX(IF(AND(DTX28&lt;=DUB14,DTZ28&gt;DUC14),DUC14-DUB14,IF(AND(DTX28&gt;DUB14,DTZ28&lt;=DUC14),DTZ28-DTX28,IF(AND(DTX28&lt;=DUB14,DTZ28&lt;=DUC14),DTZ28-DUB14,IF(AND(DTX28&gt;DUB14,DTZ28&gt;DUC14),DUC14-DTX28,0)))),0)),0)</f>
        <v>　</v>
      </c>
      <c r="DUC28" s="663"/>
      <c r="DUD28" s="664"/>
      <c r="DUE28" s="662" t="str">
        <f>IFERROR(IF(OR(DTW28="日",DTW28="祝",DTW28=0,DTX28=""),"　",MAX(IF(AND(DTX28&gt;DUH14,DTZ28&gt;DUF14),0,IF(AND(DTX28&lt;=DUH14,DTX28&gt;DUE14,DTZ28&gt;DUF14),DUH14-DTX28,IF(AND(DTX28&lt;=DUH14,DTX28&lt;=DUE14,DTZ28&gt;DUF14),DUH14-DUE14,IF(AND(DTX28&gt;DUE14,DTZ28&lt;=DUF14),DTZ28-DTX28,IF(AND(DTX28&lt;=DUE14,DTZ28&lt;=DUF14),DTZ28-DUE14,0))))),0)),0)</f>
        <v>　</v>
      </c>
      <c r="DUF28" s="663"/>
      <c r="DUG28" s="664"/>
      <c r="DUH28" s="662" t="str">
        <f>IFERROR(IF(OR(DTW28="日",DTW28="祝",DTW28=0,DTX28=""),"　",MAX(IF(AND(DTX28&lt;=DUH14,DTZ28&gt;DUI14),DUI14-DUH14,IF(DTZ28&lt;=DUI14,0,IF(AND(DTX28&gt;DUH14,DTZ28&gt;DUI14),DUI14-DTX28,0))),0)),0)</f>
        <v>　</v>
      </c>
      <c r="DUI28" s="663"/>
      <c r="DUJ28" s="664"/>
      <c r="DUK28" s="662" t="str">
        <f>IFERROR(IF(OR(DTW28="日",DTW28="祝",DTW28=0,DTX28=""),"　",MAX(IF(DTX28&gt;DUK14,DTZ28-DTX28,IF(DTX28&lt;=DUK14,DTZ28-DUK14,0)),0)),0)</f>
        <v>　</v>
      </c>
      <c r="DUL28" s="663"/>
      <c r="DUM28" s="664"/>
      <c r="DUN28" s="662" t="str">
        <f>IFERROR(IF(OR(DTW28="日",DTW28="祝",DTW28=0,DTX28=""),"　",MAX(IF(AND(DTX28&lt;=DUN14,DTZ28&gt;DUO14),DUO14-DUN14,IF(AND(DTX28&gt;DUN14,DTZ28&lt;=DUO14),DTZ28-DTX28,IF(AND(DTX28&lt;=DUN14,DTZ28&lt;=DUO14),DTZ28-DUN14,IF(AND(DTX28&gt;DUN14,DTZ28&gt;DUO14),DUO14-DTX28,0)))),0)),0)</f>
        <v>　</v>
      </c>
      <c r="DUO28" s="663"/>
      <c r="DUP28" s="664"/>
      <c r="DUQ28" s="662" t="str">
        <f>IFERROR(IF(OR(DTW28="日",DTW28="祝",DTW28=0,DTX28=""),"　",MAX(IF(AND(DTX28&gt;DUT14,DTZ28&gt;DUR14),0,IF(AND(DTX28&lt;=DUT14,DTX28&gt;DUQ14,DTZ28&gt;DUR14),DUT14-DTX28,IF(AND(DTX28&lt;=DUT14,DTX28&lt;=DUQ14,DTZ28&gt;DUR14),DUT14-DUQ14,IF(AND(DTX28&gt;DUQ14,DTZ28&lt;=DUR14),DTZ28-DTX28,IF(AND(DTX28&lt;=DUQ14,DTZ28&lt;=DUR14),DTZ28-DUQ14,0))))),0)),0)</f>
        <v>　</v>
      </c>
      <c r="DUR28" s="663"/>
      <c r="DUS28" s="664"/>
      <c r="DUT28" s="662" t="str">
        <f>IFERROR(IF(OR(DTW28="日",DTW28="祝",DTW28=0,DTX28=""),"　",MAX(IF(AND(DTX28&lt;=DUT14,DTZ28&gt;DUU14),DUU14-DUT14,IF(DTZ28&lt;=DUU14,0,IF(AND(DTX28&gt;DUT14,DTZ28&gt;DUU14),DUU14-DTX28,0))),0)),0)</f>
        <v>　</v>
      </c>
      <c r="DUU28" s="663"/>
      <c r="DUV28" s="664"/>
      <c r="DUW28" s="662" t="str">
        <f t="shared" si="59"/>
        <v>　</v>
      </c>
      <c r="DUX28" s="663"/>
      <c r="DUY28" s="664"/>
      <c r="DUZ28" s="665" t="str">
        <f>IF(DVC28="×",TIME(0,0,0),IF(DVM4="非常勤",DUB28,DUN28))</f>
        <v>　</v>
      </c>
      <c r="DVA28" s="666"/>
      <c r="DVB28" s="667"/>
      <c r="DVC28" s="265"/>
      <c r="DVD28" s="665" t="str">
        <f>IF(DVG28="×",TIME(0,0,0),IF(DVM4="非常勤",DUE28,DUQ28))</f>
        <v>　</v>
      </c>
      <c r="DVE28" s="666"/>
      <c r="DVF28" s="667"/>
      <c r="DVG28" s="265"/>
      <c r="DVH28" s="665" t="str">
        <f>IF(DVK28="×",TIME(0,0,0),IF(DVM4="非常勤",DUH28,DUT28))</f>
        <v>　</v>
      </c>
      <c r="DVI28" s="666"/>
      <c r="DVJ28" s="667"/>
      <c r="DVK28" s="265"/>
      <c r="DVL28" s="665" t="str">
        <f>IF(DVO28="×",TIME(0,0,0),IF(DVM4="非常勤",DUK28,DUW28))</f>
        <v>　</v>
      </c>
      <c r="DVM28" s="666"/>
      <c r="DVN28" s="667"/>
      <c r="DVO28" s="265"/>
      <c r="DVP28" s="668"/>
      <c r="DVQ28" s="669"/>
      <c r="DVR28" s="668"/>
      <c r="DVS28" s="670"/>
      <c r="DVT28" s="669"/>
      <c r="DVU28" s="671"/>
      <c r="DVV28" s="672"/>
      <c r="DVW28" s="672"/>
      <c r="DVX28" s="673"/>
    </row>
    <row r="29" spans="1:3300" ht="15" customHeight="1">
      <c r="A29" s="263">
        <f>DAY(DATE('別紙2-1【最初に入力】'!$W$2,'別紙2-1【最初に入力】'!$Q$2,A28+1))</f>
        <v>15</v>
      </c>
      <c r="B29" s="264" t="str">
        <f>IF(IFERROR(MATCH(DATE('別紙2-1【最初に入力】'!$W$2,'別紙2-1【最初に入力】'!$Q$2,$A29),万年カレンダー・祝日!$K$2:$K$27,0),0)&gt;=1,"祝",TEXT(WEEKDAY(DATE('別紙2-1【最初に入力】'!$W$2,'別紙2-1【最初に入力】'!$Q$2,'別表_個別勤務状況（1～60）'!A29)),"aaa"))</f>
        <v>木</v>
      </c>
      <c r="C29" s="575"/>
      <c r="D29" s="575"/>
      <c r="E29" s="575"/>
      <c r="F29" s="575"/>
      <c r="G29" s="662" t="str">
        <f>IFERROR(IF(OR(B29="日",B29="祝",B29=0,C29=""),"　",MAX(IF(AND(C29&lt;=G14,E29&gt;H14),H14-G14,IF(AND(C29&gt;G14,E29&lt;=H14),E29-C29,IF(AND(C29&lt;=G14,E29&lt;=H14),E29-G14,IF(AND(C29&gt;G14,E29&gt;H14),H14-C29,0)))),0)),0)</f>
        <v>　</v>
      </c>
      <c r="H29" s="663"/>
      <c r="I29" s="664"/>
      <c r="J29" s="662" t="str">
        <f>IFERROR(IF(OR(B29="日",B29="祝",B29=0,C29=""),"　",MAX(IF(AND(C29&gt;M14,E29&gt;K14),0,IF(AND(C29&lt;=M14,C29&gt;J14,E29&gt;K14),M14-C29,IF(AND(C29&lt;=M14,C29&lt;=J14,E29&gt;K14),M14-J14,IF(AND(C29&gt;J14,E29&lt;=K14),E29-C29,IF(AND(C29&lt;=J14,E29&lt;=K14),E29-J14,0))))),0)),0)</f>
        <v>　</v>
      </c>
      <c r="K29" s="663"/>
      <c r="L29" s="664"/>
      <c r="M29" s="662" t="str">
        <f>IFERROR(IF(OR(B29="日",B29="祝",B29=0,C29=""),"　",MAX(IF(AND(C29&lt;=M14,E29&gt;N14),N14-M14,IF(E29&lt;=N14,0,IF(AND(C29&gt;M14,E29&gt;N14),N14-C29,0))),0)),0)</f>
        <v>　</v>
      </c>
      <c r="N29" s="663"/>
      <c r="O29" s="664"/>
      <c r="P29" s="662" t="str">
        <f>IFERROR(IF(OR(B29="日",B29="祝",B29=0,C29=""),"　",MAX(IF(C29&gt;P14,E29-C29,IF(C29&lt;=P14,E29-P14,0)),0)),0)</f>
        <v>　</v>
      </c>
      <c r="Q29" s="663"/>
      <c r="R29" s="664"/>
      <c r="S29" s="662" t="str">
        <f>IFERROR(IF(OR(B29="日",B29="祝",B29=0,C29=""),"　",MAX(IF(AND(C29&lt;=S14,E29&gt;T14),T14-S14,IF(AND(C29&gt;S14,E29&lt;=T14),E29-C29,IF(AND(C29&lt;=S14,E29&lt;=T14),E29-S14,IF(AND(C29&gt;S14,E29&gt;T14),T14-C29,0)))),0)),0)</f>
        <v>　</v>
      </c>
      <c r="T29" s="663"/>
      <c r="U29" s="664"/>
      <c r="V29" s="662" t="str">
        <f>IFERROR(IF(OR(B29="日",B29="祝",B29=0,C29=""),"　",MAX(IF(AND(C29&gt;Y14,E29&gt;W14),0,IF(AND(C29&lt;=Y14,C29&gt;V14,E29&gt;W14),Y14-C29,IF(AND(C29&lt;=Y14,C29&lt;=V14,E29&gt;W14),Y14-V14,IF(AND(C29&gt;V14,E29&lt;=W14),E29-C29,IF(AND(C29&lt;=V14,E29&lt;=W14),E29-V14,0))))),0)),0)</f>
        <v>　</v>
      </c>
      <c r="W29" s="663"/>
      <c r="X29" s="664"/>
      <c r="Y29" s="662" t="str">
        <f>IFERROR(IF(OR(B29="日",B29="祝",B29=0,C29=""),"　",MAX(IF(AND(C29&lt;=Y14,E29&gt;Z14),Z14-Y14,IF(E29&lt;=Z14,0,IF(AND(C29&gt;Y14,E29&gt;Z14),Z14-C29,0))),0)),0)</f>
        <v>　</v>
      </c>
      <c r="Z29" s="663"/>
      <c r="AA29" s="664"/>
      <c r="AB29" s="662" t="str">
        <f t="shared" si="0"/>
        <v>　</v>
      </c>
      <c r="AC29" s="663"/>
      <c r="AD29" s="664"/>
      <c r="AE29" s="565" t="str">
        <f>IF(AH29="×",TIME(0,0,0),IF(AR4="非常勤",G29,S29))</f>
        <v>　</v>
      </c>
      <c r="AF29" s="566"/>
      <c r="AG29" s="566"/>
      <c r="AH29" s="265"/>
      <c r="AI29" s="565" t="str">
        <f>IF(AL29="×",TIME(0,0,0),IF(AR4="非常勤",J29,V29))</f>
        <v>　</v>
      </c>
      <c r="AJ29" s="566"/>
      <c r="AK29" s="566"/>
      <c r="AL29" s="265"/>
      <c r="AM29" s="565" t="str">
        <f>IF(AP29="×",TIME(0,0,0),IF(AR4="非常勤",M29,Y29))</f>
        <v>　</v>
      </c>
      <c r="AN29" s="566"/>
      <c r="AO29" s="566"/>
      <c r="AP29" s="265"/>
      <c r="AQ29" s="565" t="str">
        <f>IF(AT29="×",TIME(0,0,0),IF(AR4="非常勤",P29,AB29))</f>
        <v>　</v>
      </c>
      <c r="AR29" s="566"/>
      <c r="AS29" s="567"/>
      <c r="AT29" s="265"/>
      <c r="AU29" s="720"/>
      <c r="AV29" s="720"/>
      <c r="AW29" s="668"/>
      <c r="AX29" s="670"/>
      <c r="AY29" s="669"/>
      <c r="AZ29" s="671"/>
      <c r="BA29" s="672"/>
      <c r="BB29" s="672"/>
      <c r="BC29" s="673"/>
      <c r="BD29" s="263">
        <f>$A$29</f>
        <v>15</v>
      </c>
      <c r="BE29" s="264" t="str">
        <f>$B$29</f>
        <v>木</v>
      </c>
      <c r="BF29" s="660"/>
      <c r="BG29" s="661"/>
      <c r="BH29" s="660"/>
      <c r="BI29" s="661"/>
      <c r="BJ29" s="662" t="str">
        <f>IFERROR(IF(OR(BE29="日",BE29="祝",BE29=0,BF29=""),"　",MAX(IF(AND(BF29&lt;=BJ14,BH29&gt;BK14),BK14-BJ14,IF(AND(BF29&gt;BJ14,BH29&lt;=BK14),BH29-BF29,IF(AND(BF29&lt;=BJ14,BH29&lt;=BK14),BH29-BJ14,IF(AND(BF29&gt;BJ14,BH29&gt;BK14),BK14-BF29,0)))),0)),0)</f>
        <v>　</v>
      </c>
      <c r="BK29" s="663"/>
      <c r="BL29" s="664"/>
      <c r="BM29" s="662" t="str">
        <f>IFERROR(IF(OR(BE29="日",BE29="祝",BE29=0,BF29=""),"　",MAX(IF(AND(BF29&gt;BP14,BH29&gt;BN14),0,IF(AND(BF29&lt;=BP14,BF29&gt;BM14,BH29&gt;BN14),BP14-BF29,IF(AND(BF29&lt;=BP14,BF29&lt;=BM14,BH29&gt;BN14),BP14-BM14,IF(AND(BF29&gt;BM14,BH29&lt;=BN14),BH29-BF29,IF(AND(BF29&lt;=BM14,BH29&lt;=BN14),BH29-BM14,0))))),0)),0)</f>
        <v>　</v>
      </c>
      <c r="BN29" s="663"/>
      <c r="BO29" s="664"/>
      <c r="BP29" s="662" t="str">
        <f>IFERROR(IF(OR(BE29="日",BE29="祝",BE29=0,BF29=""),"　",MAX(IF(AND(BF29&lt;=BP14,BH29&gt;BQ14),BQ14-BP14,IF(BH29&lt;=BQ14,0,IF(AND(BF29&gt;BP14,BH29&gt;BQ14),BQ14-BF29,0))),0)),0)</f>
        <v>　</v>
      </c>
      <c r="BQ29" s="663"/>
      <c r="BR29" s="664"/>
      <c r="BS29" s="662" t="str">
        <f>IFERROR(IF(OR(BE29="日",BE29="祝",BE29=0,BF29=""),"　",MAX(IF(BF29&gt;BS14,BH29-BF29,IF(BF29&lt;=BS14,BH29-BS14,0)),0)),0)</f>
        <v>　</v>
      </c>
      <c r="BT29" s="663"/>
      <c r="BU29" s="664"/>
      <c r="BV29" s="662" t="str">
        <f>IFERROR(IF(OR(BE29="日",BE29="祝",BE29=0,BF29=""),"　",MAX(IF(AND(BF29&lt;=BV14,BH29&gt;BW14),BW14-BV14,IF(AND(BF29&gt;BV14,BH29&lt;=BW14),BH29-BF29,IF(AND(BF29&lt;=BV14,BH29&lt;=BW14),BH29-BV14,IF(AND(BF29&gt;BV14,BH29&gt;BW14),BW14-BF29,0)))),0)),0)</f>
        <v>　</v>
      </c>
      <c r="BW29" s="663"/>
      <c r="BX29" s="664"/>
      <c r="BY29" s="662" t="str">
        <f>IFERROR(IF(OR(BE29="日",BE29="祝",BE29=0,BF29=""),"　",MAX(IF(AND(BF29&gt;CB14,BH29&gt;BZ14),0,IF(AND(BF29&lt;=CB14,BF29&gt;BY14,BH29&gt;BZ14),CB14-BF29,IF(AND(BF29&lt;=CB14,BF29&lt;=BY14,BH29&gt;BZ14),CB14-BY14,IF(AND(BF29&gt;BY14,BH29&lt;=BZ14),BH29-BF29,IF(AND(BF29&lt;=BY14,BH29&lt;=BZ14),BH29-BY14,0))))),0)),0)</f>
        <v>　</v>
      </c>
      <c r="BZ29" s="663"/>
      <c r="CA29" s="664"/>
      <c r="CB29" s="662" t="str">
        <f>IFERROR(IF(OR(BE29="日",BE29="祝",BE29=0,BF29=""),"　",MAX(IF(AND(BF29&lt;=CB14,BH29&gt;CC14),CC14-CB14,IF(BH29&lt;=CC14,0,IF(AND(BF29&gt;CB14,BH29&gt;CC14),CC14-BF29,0))),0)),0)</f>
        <v>　</v>
      </c>
      <c r="CC29" s="663"/>
      <c r="CD29" s="664"/>
      <c r="CE29" s="662" t="str">
        <f t="shared" si="1"/>
        <v>　</v>
      </c>
      <c r="CF29" s="663"/>
      <c r="CG29" s="664"/>
      <c r="CH29" s="665" t="str">
        <f>IF(CK29="×",TIME(0,0,0),IF(CU4="非常勤",BJ29,BV29))</f>
        <v>　</v>
      </c>
      <c r="CI29" s="666"/>
      <c r="CJ29" s="667"/>
      <c r="CK29" s="265"/>
      <c r="CL29" s="665" t="str">
        <f>IF(CO29="×",TIME(0,0,0),IF(CU4="非常勤",BM29,BY29))</f>
        <v>　</v>
      </c>
      <c r="CM29" s="666"/>
      <c r="CN29" s="667"/>
      <c r="CO29" s="265"/>
      <c r="CP29" s="665" t="str">
        <f>IF(CS29="×",TIME(0,0,0),IF(CU4="非常勤",BP29,CB29))</f>
        <v>　</v>
      </c>
      <c r="CQ29" s="666"/>
      <c r="CR29" s="667"/>
      <c r="CS29" s="265"/>
      <c r="CT29" s="665" t="str">
        <f>IF(CW29="×",TIME(0,0,0),IF(CU4="非常勤",BS29,CE29))</f>
        <v>　</v>
      </c>
      <c r="CU29" s="666"/>
      <c r="CV29" s="667"/>
      <c r="CW29" s="265"/>
      <c r="CX29" s="720"/>
      <c r="CY29" s="720"/>
      <c r="CZ29" s="668"/>
      <c r="DA29" s="670"/>
      <c r="DB29" s="669"/>
      <c r="DC29" s="671"/>
      <c r="DD29" s="672"/>
      <c r="DE29" s="672"/>
      <c r="DF29" s="673"/>
      <c r="DG29" s="263">
        <f>$A$29</f>
        <v>15</v>
      </c>
      <c r="DH29" s="264" t="str">
        <f>$B$29</f>
        <v>木</v>
      </c>
      <c r="DI29" s="660"/>
      <c r="DJ29" s="661"/>
      <c r="DK29" s="660"/>
      <c r="DL29" s="661"/>
      <c r="DM29" s="662" t="str">
        <f>IFERROR(IF(OR(DH29="日",DH29="祝",DH29=0,DI29=""),"　",MAX(IF(AND(DI29&lt;=DM14,DK29&gt;DN14),DN14-DM14,IF(AND(DI29&gt;DM14,DK29&lt;=DN14),DK29-DI29,IF(AND(DI29&lt;=DM14,DK29&lt;=DN14),DK29-DM14,IF(AND(DI29&gt;DM14,DK29&gt;DN14),DN14-DI29,0)))),0)),0)</f>
        <v>　</v>
      </c>
      <c r="DN29" s="663"/>
      <c r="DO29" s="664"/>
      <c r="DP29" s="662" t="str">
        <f>IFERROR(IF(OR(DH29="日",DH29="祝",DH29=0,DI29=""),"　",MAX(IF(AND(DI29&gt;DS14,DK29&gt;DQ14),0,IF(AND(DI29&lt;=DS14,DI29&gt;DP14,DK29&gt;DQ14),DS14-DI29,IF(AND(DI29&lt;=DS14,DI29&lt;=DP14,DK29&gt;DQ14),DS14-DP14,IF(AND(DI29&gt;DP14,DK29&lt;=DQ14),DK29-DI29,IF(AND(DI29&lt;=DP14,DK29&lt;=DQ14),DK29-DP14,0))))),0)),0)</f>
        <v>　</v>
      </c>
      <c r="DQ29" s="663"/>
      <c r="DR29" s="664"/>
      <c r="DS29" s="662" t="str">
        <f>IFERROR(IF(OR(DH29="日",DH29="祝",DH29=0,DI29=""),"　",MAX(IF(AND(DI29&lt;=DS14,DK29&gt;DT14),DT14-DS14,IF(DK29&lt;=DT14,0,IF(AND(DI29&gt;DS14,DK29&gt;DT14),DT14-DI29,0))),0)),0)</f>
        <v>　</v>
      </c>
      <c r="DT29" s="663"/>
      <c r="DU29" s="664"/>
      <c r="DV29" s="662" t="str">
        <f>IFERROR(IF(OR(DH29="日",DH29="祝",DH29=0,DI29=""),"　",MAX(IF(DI29&gt;DV14,DK29-DI29,IF(DI29&lt;=DV14,DK29-DV14,0)),0)),0)</f>
        <v>　</v>
      </c>
      <c r="DW29" s="663"/>
      <c r="DX29" s="664"/>
      <c r="DY29" s="662" t="str">
        <f>IFERROR(IF(OR(DH29="日",DH29="祝",DH29=0,DI29=""),"　",MAX(IF(AND(DI29&lt;=DY14,DK29&gt;DZ14),DZ14-DY14,IF(AND(DI29&gt;DY14,DK29&lt;=DZ14),DK29-DI29,IF(AND(DI29&lt;=DY14,DK29&lt;=DZ14),DK29-DY14,IF(AND(DI29&gt;DY14,DK29&gt;DZ14),DZ14-DI29,0)))),0)),0)</f>
        <v>　</v>
      </c>
      <c r="DZ29" s="663"/>
      <c r="EA29" s="664"/>
      <c r="EB29" s="662" t="str">
        <f>IFERROR(IF(OR(DH29="日",DH29="祝",DH29=0,DI29=""),"　",MAX(IF(AND(DI29&gt;EE14,DK29&gt;EC14),0,IF(AND(DI29&lt;=EE14,DI29&gt;EB14,DK29&gt;EC14),EE14-DI29,IF(AND(DI29&lt;=EE14,DI29&lt;=EB14,DK29&gt;EC14),EE14-EB14,IF(AND(DI29&gt;EB14,DK29&lt;=EC14),DK29-DI29,IF(AND(DI29&lt;=EB14,DK29&lt;=EC14),DK29-EB14,0))))),0)),0)</f>
        <v>　</v>
      </c>
      <c r="EC29" s="663"/>
      <c r="ED29" s="664"/>
      <c r="EE29" s="662" t="str">
        <f>IFERROR(IF(OR(DH29="日",DH29="祝",DH29=0,DI29=""),"　",MAX(IF(AND(DI29&lt;=EE14,DK29&gt;EF14),EF14-EE14,IF(DK29&lt;=EF14,0,IF(AND(DI29&gt;EE14,DK29&gt;EF14),EF14-DI29,0))),0)),0)</f>
        <v>　</v>
      </c>
      <c r="EF29" s="663"/>
      <c r="EG29" s="664"/>
      <c r="EH29" s="662" t="str">
        <f t="shared" si="2"/>
        <v>　</v>
      </c>
      <c r="EI29" s="663"/>
      <c r="EJ29" s="664"/>
      <c r="EK29" s="665" t="str">
        <f>IF(EN29="×",TIME(0,0,0),IF(EX4="非常勤",DM29,DY29))</f>
        <v>　</v>
      </c>
      <c r="EL29" s="666"/>
      <c r="EM29" s="667"/>
      <c r="EN29" s="265"/>
      <c r="EO29" s="665" t="str">
        <f>IF(ER29="×",TIME(0,0,0),IF(EX4="非常勤",DP29,EB29))</f>
        <v>　</v>
      </c>
      <c r="EP29" s="666"/>
      <c r="EQ29" s="667"/>
      <c r="ER29" s="265"/>
      <c r="ES29" s="665" t="str">
        <f>IF(EV29="×",TIME(0,0,0),IF(EX4="非常勤",DS29,EE29))</f>
        <v>　</v>
      </c>
      <c r="ET29" s="666"/>
      <c r="EU29" s="667"/>
      <c r="EV29" s="265"/>
      <c r="EW29" s="665" t="str">
        <f>IF(EZ29="×",TIME(0,0,0),IF(EX4="非常勤",DV29,EH29))</f>
        <v>　</v>
      </c>
      <c r="EX29" s="666"/>
      <c r="EY29" s="667"/>
      <c r="EZ29" s="265"/>
      <c r="FA29" s="720"/>
      <c r="FB29" s="720"/>
      <c r="FC29" s="668"/>
      <c r="FD29" s="670"/>
      <c r="FE29" s="669"/>
      <c r="FF29" s="671"/>
      <c r="FG29" s="672"/>
      <c r="FH29" s="672"/>
      <c r="FI29" s="673"/>
      <c r="FJ29" s="263">
        <f>$A$29</f>
        <v>15</v>
      </c>
      <c r="FK29" s="264" t="str">
        <f>$B$29</f>
        <v>木</v>
      </c>
      <c r="FL29" s="660"/>
      <c r="FM29" s="661"/>
      <c r="FN29" s="660"/>
      <c r="FO29" s="661"/>
      <c r="FP29" s="662" t="str">
        <f>IFERROR(IF(OR(FK29="日",FK29="祝",FK29=0,FL29=""),"　",MAX(IF(AND(FL29&lt;=FP14,FN29&gt;FQ14),FQ14-FP14,IF(AND(FL29&gt;FP14,FN29&lt;=FQ14),FN29-FL29,IF(AND(FL29&lt;=FP14,FN29&lt;=FQ14),FN29-FP14,IF(AND(FL29&gt;FP14,FN29&gt;FQ14),FQ14-FL29,0)))),0)),0)</f>
        <v>　</v>
      </c>
      <c r="FQ29" s="663"/>
      <c r="FR29" s="664"/>
      <c r="FS29" s="662" t="str">
        <f>IFERROR(IF(OR(FK29="日",FK29="祝",FK29=0,FL29=""),"　",MAX(IF(AND(FL29&gt;FV14,FN29&gt;FT14),0,IF(AND(FL29&lt;=FV14,FL29&gt;FS14,FN29&gt;FT14),FV14-FL29,IF(AND(FL29&lt;=FV14,FL29&lt;=FS14,FN29&gt;FT14),FV14-FS14,IF(AND(FL29&gt;FS14,FN29&lt;=FT14),FN29-FL29,IF(AND(FL29&lt;=FS14,FN29&lt;=FT14),FN29-FS14,0))))),0)),0)</f>
        <v>　</v>
      </c>
      <c r="FT29" s="663"/>
      <c r="FU29" s="664"/>
      <c r="FV29" s="662" t="str">
        <f>IFERROR(IF(OR(FK29="日",FK29="祝",FK29=0,FL29=""),"　",MAX(IF(AND(FL29&lt;=FV14,FN29&gt;FW14),FW14-FV14,IF(FN29&lt;=FW14,0,IF(AND(FL29&gt;FV14,FN29&gt;FW14),FW14-FL29,0))),0)),0)</f>
        <v>　</v>
      </c>
      <c r="FW29" s="663"/>
      <c r="FX29" s="664"/>
      <c r="FY29" s="662" t="str">
        <f>IFERROR(IF(OR(FK29="日",FK29="祝",FK29=0,FL29=""),"　",MAX(IF(FL29&gt;FY14,FN29-FL29,IF(FL29&lt;=FY14,FN29-FY14,0)),0)),0)</f>
        <v>　</v>
      </c>
      <c r="FZ29" s="663"/>
      <c r="GA29" s="664"/>
      <c r="GB29" s="662" t="str">
        <f>IFERROR(IF(OR(FK29="日",FK29="祝",FK29=0,FL29=""),"　",MAX(IF(AND(FL29&lt;=GB14,FN29&gt;GC14),GC14-GB14,IF(AND(FL29&gt;GB14,FN29&lt;=GC14),FN29-FL29,IF(AND(FL29&lt;=GB14,FN29&lt;=GC14),FN29-GB14,IF(AND(FL29&gt;GB14,FN29&gt;GC14),GC14-FL29,0)))),0)),0)</f>
        <v>　</v>
      </c>
      <c r="GC29" s="663"/>
      <c r="GD29" s="664"/>
      <c r="GE29" s="662" t="str">
        <f>IFERROR(IF(OR(FK29="日",FK29="祝",FK29=0,FL29=""),"　",MAX(IF(AND(FL29&gt;GH14,FN29&gt;GF14),0,IF(AND(FL29&lt;=GH14,FL29&gt;GE14,FN29&gt;GF14),GH14-FL29,IF(AND(FL29&lt;=GH14,FL29&lt;=GE14,FN29&gt;GF14),GH14-GE14,IF(AND(FL29&gt;GE14,FN29&lt;=GF14),FN29-FL29,IF(AND(FL29&lt;=GE14,FN29&lt;=GF14),FN29-GE14,0))))),0)),0)</f>
        <v>　</v>
      </c>
      <c r="GF29" s="663"/>
      <c r="GG29" s="664"/>
      <c r="GH29" s="662" t="str">
        <f>IFERROR(IF(OR(FK29="日",FK29="祝",FK29=0,FL29=""),"　",MAX(IF(AND(FL29&lt;=GH14,FN29&gt;GI14),GI14-GH14,IF(FN29&lt;=GI14,0,IF(AND(FL29&gt;GH14,FN29&gt;GI14),GI14-FL29,0))),0)),0)</f>
        <v>　</v>
      </c>
      <c r="GI29" s="663"/>
      <c r="GJ29" s="664"/>
      <c r="GK29" s="662" t="str">
        <f t="shared" si="3"/>
        <v>　</v>
      </c>
      <c r="GL29" s="663"/>
      <c r="GM29" s="664"/>
      <c r="GN29" s="665" t="str">
        <f>IF(GQ29="×",TIME(0,0,0),IF(HA4="非常勤",FP29,GB29))</f>
        <v>　</v>
      </c>
      <c r="GO29" s="666"/>
      <c r="GP29" s="667"/>
      <c r="GQ29" s="265"/>
      <c r="GR29" s="665" t="str">
        <f>IF(GU29="×",TIME(0,0,0),IF(HA4="非常勤",FS29,GE29))</f>
        <v>　</v>
      </c>
      <c r="GS29" s="666"/>
      <c r="GT29" s="667"/>
      <c r="GU29" s="265"/>
      <c r="GV29" s="665" t="str">
        <f>IF(GY29="×",TIME(0,0,0),IF(HA4="非常勤",FV29,GH29))</f>
        <v>　</v>
      </c>
      <c r="GW29" s="666"/>
      <c r="GX29" s="667"/>
      <c r="GY29" s="265"/>
      <c r="GZ29" s="665" t="str">
        <f>IF(HC29="×",TIME(0,0,0),IF(HA4="非常勤",FY29,GK29))</f>
        <v>　</v>
      </c>
      <c r="HA29" s="666"/>
      <c r="HB29" s="667"/>
      <c r="HC29" s="265"/>
      <c r="HD29" s="668"/>
      <c r="HE29" s="669"/>
      <c r="HF29" s="668"/>
      <c r="HG29" s="670"/>
      <c r="HH29" s="669"/>
      <c r="HI29" s="671"/>
      <c r="HJ29" s="672"/>
      <c r="HK29" s="672"/>
      <c r="HL29" s="673"/>
      <c r="HM29" s="263">
        <f>$A$29</f>
        <v>15</v>
      </c>
      <c r="HN29" s="264" t="str">
        <f>$B$29</f>
        <v>木</v>
      </c>
      <c r="HO29" s="660"/>
      <c r="HP29" s="661"/>
      <c r="HQ29" s="660"/>
      <c r="HR29" s="661"/>
      <c r="HS29" s="662" t="str">
        <f>IFERROR(IF(OR(HN29="日",HN29="祝",HN29=0,HO29=""),"　",MAX(IF(AND(HO29&lt;=HS14,HQ29&gt;HT14),HT14-HS14,IF(AND(HO29&gt;HS14,HQ29&lt;=HT14),HQ29-HO29,IF(AND(HO29&lt;=HS14,HQ29&lt;=HT14),HQ29-HS14,IF(AND(HO29&gt;HS14,HQ29&gt;HT14),HT14-HO29,0)))),0)),0)</f>
        <v>　</v>
      </c>
      <c r="HT29" s="663"/>
      <c r="HU29" s="664"/>
      <c r="HV29" s="662" t="str">
        <f>IFERROR(IF(OR(HN29="日",HN29="祝",HN29=0,HO29=""),"　",MAX(IF(AND(HO29&gt;HY14,HQ29&gt;HW14),0,IF(AND(HO29&lt;=HY14,HO29&gt;HV14,HQ29&gt;HW14),HY14-HO29,IF(AND(HO29&lt;=HY14,HO29&lt;=HV14,HQ29&gt;HW14),HY14-HV14,IF(AND(HO29&gt;HV14,HQ29&lt;=HW14),HQ29-HO29,IF(AND(HO29&lt;=HV14,HQ29&lt;=HW14),HQ29-HV14,0))))),0)),0)</f>
        <v>　</v>
      </c>
      <c r="HW29" s="663"/>
      <c r="HX29" s="664"/>
      <c r="HY29" s="662" t="str">
        <f>IFERROR(IF(OR(HN29="日",HN29="祝",HN29=0,HO29=""),"　",MAX(IF(AND(HO29&lt;=HY14,HQ29&gt;HZ14),HZ14-HY14,IF(HQ29&lt;=HZ14,0,IF(AND(HO29&gt;HY14,HQ29&gt;HZ14),HZ14-HO29,0))),0)),0)</f>
        <v>　</v>
      </c>
      <c r="HZ29" s="663"/>
      <c r="IA29" s="664"/>
      <c r="IB29" s="662" t="str">
        <f>IFERROR(IF(OR(HN29="日",HN29="祝",HN29=0,HO29=""),"　",MAX(IF(HO29&gt;IB14,HQ29-HO29,IF(HO29&lt;=IB14,HQ29-IB14,0)),0)),0)</f>
        <v>　</v>
      </c>
      <c r="IC29" s="663"/>
      <c r="ID29" s="664"/>
      <c r="IE29" s="662" t="str">
        <f>IFERROR(IF(OR(HN29="日",HN29="祝",HN29=0,HO29=""),"　",MAX(IF(AND(HO29&lt;=IE14,HQ29&gt;IF14),IF14-IE14,IF(AND(HO29&gt;IE14,HQ29&lt;=IF14),HQ29-HO29,IF(AND(HO29&lt;=IE14,HQ29&lt;=IF14),HQ29-IE14,IF(AND(HO29&gt;IE14,HQ29&gt;IF14),IF14-HO29,0)))),0)),0)</f>
        <v>　</v>
      </c>
      <c r="IF29" s="663"/>
      <c r="IG29" s="664"/>
      <c r="IH29" s="662" t="str">
        <f>IFERROR(IF(OR(HN29="日",HN29="祝",HN29=0,HO29=""),"　",MAX(IF(AND(HO29&gt;IK14,HQ29&gt;II14),0,IF(AND(HO29&lt;=IK14,HO29&gt;IH14,HQ29&gt;II14),IK14-HO29,IF(AND(HO29&lt;=IK14,HO29&lt;=IH14,HQ29&gt;II14),IK14-IH14,IF(AND(HO29&gt;IH14,HQ29&lt;=II14),HQ29-HO29,IF(AND(HO29&lt;=IH14,HQ29&lt;=II14),HQ29-IH14,0))))),0)),0)</f>
        <v>　</v>
      </c>
      <c r="II29" s="663"/>
      <c r="IJ29" s="664"/>
      <c r="IK29" s="662" t="str">
        <f>IFERROR(IF(OR(HN29="日",HN29="祝",HN29=0,HO29=""),"　",MAX(IF(AND(HO29&lt;=IK14,HQ29&gt;IL14),IL14-IK14,IF(HQ29&lt;=IL14,0,IF(AND(HO29&gt;IK14,HQ29&gt;IL14),IL14-HO29,0))),0)),0)</f>
        <v>　</v>
      </c>
      <c r="IL29" s="663"/>
      <c r="IM29" s="664"/>
      <c r="IN29" s="662" t="str">
        <f t="shared" si="4"/>
        <v>　</v>
      </c>
      <c r="IO29" s="663"/>
      <c r="IP29" s="664"/>
      <c r="IQ29" s="665" t="str">
        <f>IF(IT29="×",TIME(0,0,0),IF(JD4="非常勤",HS29,IE29))</f>
        <v>　</v>
      </c>
      <c r="IR29" s="666"/>
      <c r="IS29" s="667"/>
      <c r="IT29" s="265"/>
      <c r="IU29" s="665" t="str">
        <f>IF(IX29="×",TIME(0,0,0),IF(JD4="非常勤",HV29,IH29))</f>
        <v>　</v>
      </c>
      <c r="IV29" s="666"/>
      <c r="IW29" s="667"/>
      <c r="IX29" s="265"/>
      <c r="IY29" s="665" t="str">
        <f>IF(JB29="×",TIME(0,0,0),IF(JD4="非常勤",HY29,IK29))</f>
        <v>　</v>
      </c>
      <c r="IZ29" s="666"/>
      <c r="JA29" s="667"/>
      <c r="JB29" s="265"/>
      <c r="JC29" s="665" t="str">
        <f>IF(JF29="×",TIME(0,0,0),IF(JD4="非常勤",IB29,IN29))</f>
        <v>　</v>
      </c>
      <c r="JD29" s="666"/>
      <c r="JE29" s="667"/>
      <c r="JF29" s="265"/>
      <c r="JG29" s="668"/>
      <c r="JH29" s="669"/>
      <c r="JI29" s="668"/>
      <c r="JJ29" s="670"/>
      <c r="JK29" s="669"/>
      <c r="JL29" s="671"/>
      <c r="JM29" s="672"/>
      <c r="JN29" s="672"/>
      <c r="JO29" s="673"/>
      <c r="JP29" s="263">
        <f>$A$29</f>
        <v>15</v>
      </c>
      <c r="JQ29" s="264" t="str">
        <f>$B$29</f>
        <v>木</v>
      </c>
      <c r="JR29" s="660"/>
      <c r="JS29" s="661"/>
      <c r="JT29" s="660"/>
      <c r="JU29" s="661"/>
      <c r="JV29" s="662" t="str">
        <f>IFERROR(IF(OR(JQ29="日",JQ29="祝",JQ29=0,JR29=""),"　",MAX(IF(AND(JR29&lt;=JV14,JT29&gt;JW14),JW14-JV14,IF(AND(JR29&gt;JV14,JT29&lt;=JW14),JT29-JR29,IF(AND(JR29&lt;=JV14,JT29&lt;=JW14),JT29-JV14,IF(AND(JR29&gt;JV14,JT29&gt;JW14),JW14-JR29,0)))),0)),0)</f>
        <v>　</v>
      </c>
      <c r="JW29" s="663"/>
      <c r="JX29" s="664"/>
      <c r="JY29" s="662" t="str">
        <f>IFERROR(IF(OR(JQ29="日",JQ29="祝",JQ29=0,JR29=""),"　",MAX(IF(AND(JR29&gt;KB14,JT29&gt;JZ14),0,IF(AND(JR29&lt;=KB14,JR29&gt;JY14,JT29&gt;JZ14),KB14-JR29,IF(AND(JR29&lt;=KB14,JR29&lt;=JY14,JT29&gt;JZ14),KB14-JY14,IF(AND(JR29&gt;JY14,JT29&lt;=JZ14),JT29-JR29,IF(AND(JR29&lt;=JY14,JT29&lt;=JZ14),JT29-JY14,0))))),0)),0)</f>
        <v>　</v>
      </c>
      <c r="JZ29" s="663"/>
      <c r="KA29" s="664"/>
      <c r="KB29" s="662" t="str">
        <f>IFERROR(IF(OR(JQ29="日",JQ29="祝",JQ29=0,JR29=""),"　",MAX(IF(AND(JR29&lt;=KB14,JT29&gt;KC14),KC14-KB14,IF(JT29&lt;=KC14,0,IF(AND(JR29&gt;KB14,JT29&gt;KC14),KC14-JR29,0))),0)),0)</f>
        <v>　</v>
      </c>
      <c r="KC29" s="663"/>
      <c r="KD29" s="664"/>
      <c r="KE29" s="662" t="str">
        <f>IFERROR(IF(OR(JQ29="日",JQ29="祝",JQ29=0,JR29=""),"　",MAX(IF(JR29&gt;KE14,JT29-JR29,IF(JR29&lt;=KE14,JT29-KE14,0)),0)),0)</f>
        <v>　</v>
      </c>
      <c r="KF29" s="663"/>
      <c r="KG29" s="664"/>
      <c r="KH29" s="662" t="str">
        <f>IFERROR(IF(OR(JQ29="日",JQ29="祝",JQ29=0,JR29=""),"　",MAX(IF(AND(JR29&lt;=KH14,JT29&gt;KI14),KI14-KH14,IF(AND(JR29&gt;KH14,JT29&lt;=KI14),JT29-JR29,IF(AND(JR29&lt;=KH14,JT29&lt;=KI14),JT29-KH14,IF(AND(JR29&gt;KH14,JT29&gt;KI14),KI14-JR29,0)))),0)),0)</f>
        <v>　</v>
      </c>
      <c r="KI29" s="663"/>
      <c r="KJ29" s="664"/>
      <c r="KK29" s="662" t="str">
        <f>IFERROR(IF(OR(JQ29="日",JQ29="祝",JQ29=0,JR29=""),"　",MAX(IF(AND(JR29&gt;KN14,JT29&gt;KL14),0,IF(AND(JR29&lt;=KN14,JR29&gt;KK14,JT29&gt;KL14),KN14-JR29,IF(AND(JR29&lt;=KN14,JR29&lt;=KK14,JT29&gt;KL14),KN14-KK14,IF(AND(JR29&gt;KK14,JT29&lt;=KL14),JT29-JR29,IF(AND(JR29&lt;=KK14,JT29&lt;=KL14),JT29-KK14,0))))),0)),0)</f>
        <v>　</v>
      </c>
      <c r="KL29" s="663"/>
      <c r="KM29" s="664"/>
      <c r="KN29" s="662" t="str">
        <f>IFERROR(IF(OR(JQ29="日",JQ29="祝",JQ29=0,JR29=""),"　",MAX(IF(AND(JR29&lt;=KN14,JT29&gt;KO14),KO14-KN14,IF(JT29&lt;=KO14,0,IF(AND(JR29&gt;KN14,JT29&gt;KO14),KO14-JR29,0))),0)),0)</f>
        <v>　</v>
      </c>
      <c r="KO29" s="663"/>
      <c r="KP29" s="664"/>
      <c r="KQ29" s="662" t="str">
        <f t="shared" si="5"/>
        <v>　</v>
      </c>
      <c r="KR29" s="663"/>
      <c r="KS29" s="664"/>
      <c r="KT29" s="665" t="str">
        <f>IF(KW29="×",TIME(0,0,0),IF(LG4="非常勤",JV29,KH29))</f>
        <v>　</v>
      </c>
      <c r="KU29" s="666"/>
      <c r="KV29" s="667"/>
      <c r="KW29" s="265"/>
      <c r="KX29" s="665" t="str">
        <f>IF(LA29="×",TIME(0,0,0),IF(LG4="非常勤",JY29,KK29))</f>
        <v>　</v>
      </c>
      <c r="KY29" s="666"/>
      <c r="KZ29" s="667"/>
      <c r="LA29" s="265"/>
      <c r="LB29" s="665" t="str">
        <f>IF(LE29="×",TIME(0,0,0),IF(LG4="非常勤",KB29,KN29))</f>
        <v>　</v>
      </c>
      <c r="LC29" s="666"/>
      <c r="LD29" s="667"/>
      <c r="LE29" s="265"/>
      <c r="LF29" s="665" t="str">
        <f>IF(LI29="×",TIME(0,0,0),IF(LG4="非常勤",KE29,KQ29))</f>
        <v>　</v>
      </c>
      <c r="LG29" s="666"/>
      <c r="LH29" s="667"/>
      <c r="LI29" s="265"/>
      <c r="LJ29" s="668"/>
      <c r="LK29" s="669"/>
      <c r="LL29" s="668"/>
      <c r="LM29" s="670"/>
      <c r="LN29" s="669"/>
      <c r="LO29" s="671"/>
      <c r="LP29" s="672"/>
      <c r="LQ29" s="672"/>
      <c r="LR29" s="673"/>
      <c r="LS29" s="263">
        <f>$A$29</f>
        <v>15</v>
      </c>
      <c r="LT29" s="264" t="str">
        <f>$B$29</f>
        <v>木</v>
      </c>
      <c r="LU29" s="660"/>
      <c r="LV29" s="661"/>
      <c r="LW29" s="660"/>
      <c r="LX29" s="661"/>
      <c r="LY29" s="662" t="str">
        <f>IFERROR(IF(OR(LT29="日",LT29="祝",LT29=0,LU29=""),"　",MAX(IF(AND(LU29&lt;=LY14,LW29&gt;LZ14),LZ14-LY14,IF(AND(LU29&gt;LY14,LW29&lt;=LZ14),LW29-LU29,IF(AND(LU29&lt;=LY14,LW29&lt;=LZ14),LW29-LY14,IF(AND(LU29&gt;LY14,LW29&gt;LZ14),LZ14-LU29,0)))),0)),0)</f>
        <v>　</v>
      </c>
      <c r="LZ29" s="663"/>
      <c r="MA29" s="664"/>
      <c r="MB29" s="662" t="str">
        <f>IFERROR(IF(OR(LT29="日",LT29="祝",LT29=0,LU29=""),"　",MAX(IF(AND(LU29&gt;ME14,LW29&gt;MC14),0,IF(AND(LU29&lt;=ME14,LU29&gt;MB14,LW29&gt;MC14),ME14-LU29,IF(AND(LU29&lt;=ME14,LU29&lt;=MB14,LW29&gt;MC14),ME14-MB14,IF(AND(LU29&gt;MB14,LW29&lt;=MC14),LW29-LU29,IF(AND(LU29&lt;=MB14,LW29&lt;=MC14),LW29-MB14,0))))),0)),0)</f>
        <v>　</v>
      </c>
      <c r="MC29" s="663"/>
      <c r="MD29" s="664"/>
      <c r="ME29" s="662" t="str">
        <f>IFERROR(IF(OR(LT29="日",LT29="祝",LT29=0,LU29=""),"　",MAX(IF(AND(LU29&lt;=ME14,LW29&gt;MF14),MF14-ME14,IF(LW29&lt;=MF14,0,IF(AND(LU29&gt;ME14,LW29&gt;MF14),MF14-LU29,0))),0)),0)</f>
        <v>　</v>
      </c>
      <c r="MF29" s="663"/>
      <c r="MG29" s="664"/>
      <c r="MH29" s="662" t="str">
        <f>IFERROR(IF(OR(LT29="日",LT29="祝",LT29=0,LU29=""),"　",MAX(IF(LU29&gt;MH14,LW29-LU29,IF(LU29&lt;=MH14,LW29-MH14,0)),0)),0)</f>
        <v>　</v>
      </c>
      <c r="MI29" s="663"/>
      <c r="MJ29" s="664"/>
      <c r="MK29" s="662" t="str">
        <f>IFERROR(IF(OR(LT29="日",LT29="祝",LT29=0,LU29=""),"　",MAX(IF(AND(LU29&lt;=MK14,LW29&gt;ML14),ML14-MK14,IF(AND(LU29&gt;MK14,LW29&lt;=ML14),LW29-LU29,IF(AND(LU29&lt;=MK14,LW29&lt;=ML14),LW29-MK14,IF(AND(LU29&gt;MK14,LW29&gt;ML14),ML14-LU29,0)))),0)),0)</f>
        <v>　</v>
      </c>
      <c r="ML29" s="663"/>
      <c r="MM29" s="664"/>
      <c r="MN29" s="662" t="str">
        <f>IFERROR(IF(OR(LT29="日",LT29="祝",LT29=0,LU29=""),"　",MAX(IF(AND(LU29&gt;MQ14,LW29&gt;MO14),0,IF(AND(LU29&lt;=MQ14,LU29&gt;MN14,LW29&gt;MO14),MQ14-LU29,IF(AND(LU29&lt;=MQ14,LU29&lt;=MN14,LW29&gt;MO14),MQ14-MN14,IF(AND(LU29&gt;MN14,LW29&lt;=MO14),LW29-LU29,IF(AND(LU29&lt;=MN14,LW29&lt;=MO14),LW29-MN14,0))))),0)),0)</f>
        <v>　</v>
      </c>
      <c r="MO29" s="663"/>
      <c r="MP29" s="664"/>
      <c r="MQ29" s="662" t="str">
        <f>IFERROR(IF(OR(LT29="日",LT29="祝",LT29=0,LU29=""),"　",MAX(IF(AND(LU29&lt;=MQ14,LW29&gt;MR14),MR14-MQ14,IF(LW29&lt;=MR14,0,IF(AND(LU29&gt;MQ14,LW29&gt;MR14),MR14-LU29,0))),0)),0)</f>
        <v>　</v>
      </c>
      <c r="MR29" s="663"/>
      <c r="MS29" s="664"/>
      <c r="MT29" s="662" t="str">
        <f t="shared" si="6"/>
        <v>　</v>
      </c>
      <c r="MU29" s="663"/>
      <c r="MV29" s="664"/>
      <c r="MW29" s="665" t="str">
        <f>IF(MZ29="×",TIME(0,0,0),IF(NJ4="非常勤",LY29,MK29))</f>
        <v>　</v>
      </c>
      <c r="MX29" s="666"/>
      <c r="MY29" s="667"/>
      <c r="MZ29" s="265"/>
      <c r="NA29" s="665" t="str">
        <f>IF(ND29="×",TIME(0,0,0),IF(NJ4="非常勤",MB29,MN29))</f>
        <v>　</v>
      </c>
      <c r="NB29" s="666"/>
      <c r="NC29" s="667"/>
      <c r="ND29" s="265"/>
      <c r="NE29" s="665" t="str">
        <f>IF(NH29="×",TIME(0,0,0),IF(NJ4="非常勤",ME29,MQ29))</f>
        <v>　</v>
      </c>
      <c r="NF29" s="666"/>
      <c r="NG29" s="667"/>
      <c r="NH29" s="265"/>
      <c r="NI29" s="665" t="str">
        <f>IF(NL29="×",TIME(0,0,0),IF(NJ4="非常勤",MH29,MT29))</f>
        <v>　</v>
      </c>
      <c r="NJ29" s="666"/>
      <c r="NK29" s="667"/>
      <c r="NL29" s="265"/>
      <c r="NM29" s="668"/>
      <c r="NN29" s="669"/>
      <c r="NO29" s="668"/>
      <c r="NP29" s="670"/>
      <c r="NQ29" s="669"/>
      <c r="NR29" s="671"/>
      <c r="NS29" s="672"/>
      <c r="NT29" s="672"/>
      <c r="NU29" s="673"/>
      <c r="NV29" s="263">
        <f>$A$29</f>
        <v>15</v>
      </c>
      <c r="NW29" s="264" t="str">
        <f>$B$29</f>
        <v>木</v>
      </c>
      <c r="NX29" s="660"/>
      <c r="NY29" s="661"/>
      <c r="NZ29" s="660"/>
      <c r="OA29" s="661"/>
      <c r="OB29" s="662" t="str">
        <f>IFERROR(IF(OR(NW29="日",NW29="祝",NW29=0,NX29=""),"　",MAX(IF(AND(NX29&lt;=OB14,NZ29&gt;OC14),OC14-OB14,IF(AND(NX29&gt;OB14,NZ29&lt;=OC14),NZ29-NX29,IF(AND(NX29&lt;=OB14,NZ29&lt;=OC14),NZ29-OB14,IF(AND(NX29&gt;OB14,NZ29&gt;OC14),OC14-NX29,0)))),0)),0)</f>
        <v>　</v>
      </c>
      <c r="OC29" s="663"/>
      <c r="OD29" s="664"/>
      <c r="OE29" s="662" t="str">
        <f>IFERROR(IF(OR(NW29="日",NW29="祝",NW29=0,NX29=""),"　",MAX(IF(AND(NX29&gt;OH14,NZ29&gt;OF14),0,IF(AND(NX29&lt;=OH14,NX29&gt;OE14,NZ29&gt;OF14),OH14-NX29,IF(AND(NX29&lt;=OH14,NX29&lt;=OE14,NZ29&gt;OF14),OH14-OE14,IF(AND(NX29&gt;OE14,NZ29&lt;=OF14),NZ29-NX29,IF(AND(NX29&lt;=OE14,NZ29&lt;=OF14),NZ29-OE14,0))))),0)),0)</f>
        <v>　</v>
      </c>
      <c r="OF29" s="663"/>
      <c r="OG29" s="664"/>
      <c r="OH29" s="662" t="str">
        <f>IFERROR(IF(OR(NW29="日",NW29="祝",NW29=0,NX29=""),"　",MAX(IF(AND(NX29&lt;=OH14,NZ29&gt;OI14),OI14-OH14,IF(NZ29&lt;=OI14,0,IF(AND(NX29&gt;OH14,NZ29&gt;OI14),OI14-NX29,0))),0)),0)</f>
        <v>　</v>
      </c>
      <c r="OI29" s="663"/>
      <c r="OJ29" s="664"/>
      <c r="OK29" s="662" t="str">
        <f>IFERROR(IF(OR(NW29="日",NW29="祝",NW29=0,NX29=""),"　",MAX(IF(NX29&gt;OK14,NZ29-NX29,IF(NX29&lt;=OK14,NZ29-OK14,0)),0)),0)</f>
        <v>　</v>
      </c>
      <c r="OL29" s="663"/>
      <c r="OM29" s="664"/>
      <c r="ON29" s="662" t="str">
        <f>IFERROR(IF(OR(NW29="日",NW29="祝",NW29=0,NX29=""),"　",MAX(IF(AND(NX29&lt;=ON14,NZ29&gt;OO14),OO14-ON14,IF(AND(NX29&gt;ON14,NZ29&lt;=OO14),NZ29-NX29,IF(AND(NX29&lt;=ON14,NZ29&lt;=OO14),NZ29-ON14,IF(AND(NX29&gt;ON14,NZ29&gt;OO14),OO14-NX29,0)))),0)),0)</f>
        <v>　</v>
      </c>
      <c r="OO29" s="663"/>
      <c r="OP29" s="664"/>
      <c r="OQ29" s="662" t="str">
        <f>IFERROR(IF(OR(NW29="日",NW29="祝",NW29=0,NX29=""),"　",MAX(IF(AND(NX29&gt;OT14,NZ29&gt;OR14),0,IF(AND(NX29&lt;=OT14,NX29&gt;OQ14,NZ29&gt;OR14),OT14-NX29,IF(AND(NX29&lt;=OT14,NX29&lt;=OQ14,NZ29&gt;OR14),OT14-OQ14,IF(AND(NX29&gt;OQ14,NZ29&lt;=OR14),NZ29-NX29,IF(AND(NX29&lt;=OQ14,NZ29&lt;=OR14),NZ29-OQ14,0))))),0)),0)</f>
        <v>　</v>
      </c>
      <c r="OR29" s="663"/>
      <c r="OS29" s="664"/>
      <c r="OT29" s="662" t="str">
        <f>IFERROR(IF(OR(NW29="日",NW29="祝",NW29=0,NX29=""),"　",MAX(IF(AND(NX29&lt;=OT14,NZ29&gt;OU14),OU14-OT14,IF(NZ29&lt;=OU14,0,IF(AND(NX29&gt;OT14,NZ29&gt;OU14),OU14-NX29,0))),0)),0)</f>
        <v>　</v>
      </c>
      <c r="OU29" s="663"/>
      <c r="OV29" s="664"/>
      <c r="OW29" s="662" t="str">
        <f t="shared" si="7"/>
        <v>　</v>
      </c>
      <c r="OX29" s="663"/>
      <c r="OY29" s="664"/>
      <c r="OZ29" s="665" t="str">
        <f>IF(PC29="×",TIME(0,0,0),IF(PM4="非常勤",OB29,ON29))</f>
        <v>　</v>
      </c>
      <c r="PA29" s="666"/>
      <c r="PB29" s="667"/>
      <c r="PC29" s="265"/>
      <c r="PD29" s="665" t="str">
        <f>IF(PG29="×",TIME(0,0,0),IF(PM4="非常勤",OE29,OQ29))</f>
        <v>　</v>
      </c>
      <c r="PE29" s="666"/>
      <c r="PF29" s="667"/>
      <c r="PG29" s="265"/>
      <c r="PH29" s="665" t="str">
        <f>IF(PK29="×",TIME(0,0,0),IF(PM4="非常勤",OH29,OT29))</f>
        <v>　</v>
      </c>
      <c r="PI29" s="666"/>
      <c r="PJ29" s="667"/>
      <c r="PK29" s="265"/>
      <c r="PL29" s="665" t="str">
        <f>IF(PO29="×",TIME(0,0,0),IF(PM4="非常勤",OK29,OW29))</f>
        <v>　</v>
      </c>
      <c r="PM29" s="666"/>
      <c r="PN29" s="667"/>
      <c r="PO29" s="265"/>
      <c r="PP29" s="668"/>
      <c r="PQ29" s="669"/>
      <c r="PR29" s="668"/>
      <c r="PS29" s="670"/>
      <c r="PT29" s="669"/>
      <c r="PU29" s="671"/>
      <c r="PV29" s="672"/>
      <c r="PW29" s="672"/>
      <c r="PX29" s="673"/>
      <c r="PY29" s="263">
        <f>$A$29</f>
        <v>15</v>
      </c>
      <c r="PZ29" s="264" t="str">
        <f>$B$29</f>
        <v>木</v>
      </c>
      <c r="QA29" s="660"/>
      <c r="QB29" s="661"/>
      <c r="QC29" s="660"/>
      <c r="QD29" s="661"/>
      <c r="QE29" s="662" t="str">
        <f>IFERROR(IF(OR(PZ29="日",PZ29="祝",PZ29=0,QA29=""),"　",MAX(IF(AND(QA29&lt;=QE14,QC29&gt;QF14),QF14-QE14,IF(AND(QA29&gt;QE14,QC29&lt;=QF14),QC29-QA29,IF(AND(QA29&lt;=QE14,QC29&lt;=QF14),QC29-QE14,IF(AND(QA29&gt;QE14,QC29&gt;QF14),QF14-QA29,0)))),0)),0)</f>
        <v>　</v>
      </c>
      <c r="QF29" s="663"/>
      <c r="QG29" s="664"/>
      <c r="QH29" s="662" t="str">
        <f>IFERROR(IF(OR(PZ29="日",PZ29="祝",PZ29=0,QA29=""),"　",MAX(IF(AND(QA29&gt;QK14,QC29&gt;QI14),0,IF(AND(QA29&lt;=QK14,QA29&gt;QH14,QC29&gt;QI14),QK14-QA29,IF(AND(QA29&lt;=QK14,QA29&lt;=QH14,QC29&gt;QI14),QK14-QH14,IF(AND(QA29&gt;QH14,QC29&lt;=QI14),QC29-QA29,IF(AND(QA29&lt;=QH14,QC29&lt;=QI14),QC29-QH14,0))))),0)),0)</f>
        <v>　</v>
      </c>
      <c r="QI29" s="663"/>
      <c r="QJ29" s="664"/>
      <c r="QK29" s="662" t="str">
        <f>IFERROR(IF(OR(PZ29="日",PZ29="祝",PZ29=0,QA29=""),"　",MAX(IF(AND(QA29&lt;=QK14,QC29&gt;QL14),QL14-QK14,IF(QC29&lt;=QL14,0,IF(AND(QA29&gt;QK14,QC29&gt;QL14),QL14-QA29,0))),0)),0)</f>
        <v>　</v>
      </c>
      <c r="QL29" s="663"/>
      <c r="QM29" s="664"/>
      <c r="QN29" s="662" t="str">
        <f>IFERROR(IF(OR(PZ29="日",PZ29="祝",PZ29=0,QA29=""),"　",MAX(IF(QA29&gt;QN14,QC29-QA29,IF(QA29&lt;=QN14,QC29-QN14,0)),0)),0)</f>
        <v>　</v>
      </c>
      <c r="QO29" s="663"/>
      <c r="QP29" s="664"/>
      <c r="QQ29" s="662" t="str">
        <f>IFERROR(IF(OR(PZ29="日",PZ29="祝",PZ29=0,QA29=""),"　",MAX(IF(AND(QA29&lt;=QQ14,QC29&gt;QR14),QR14-QQ14,IF(AND(QA29&gt;QQ14,QC29&lt;=QR14),QC29-QA29,IF(AND(QA29&lt;=QQ14,QC29&lt;=QR14),QC29-QQ14,IF(AND(QA29&gt;QQ14,QC29&gt;QR14),QR14-QA29,0)))),0)),0)</f>
        <v>　</v>
      </c>
      <c r="QR29" s="663"/>
      <c r="QS29" s="664"/>
      <c r="QT29" s="662" t="str">
        <f>IFERROR(IF(OR(PZ29="日",PZ29="祝",PZ29=0,QA29=""),"　",MAX(IF(AND(QA29&gt;QW14,QC29&gt;QU14),0,IF(AND(QA29&lt;=QW14,QA29&gt;QT14,QC29&gt;QU14),QW14-QA29,IF(AND(QA29&lt;=QW14,QA29&lt;=QT14,QC29&gt;QU14),QW14-QT14,IF(AND(QA29&gt;QT14,QC29&lt;=QU14),QC29-QA29,IF(AND(QA29&lt;=QT14,QC29&lt;=QU14),QC29-QT14,0))))),0)),0)</f>
        <v>　</v>
      </c>
      <c r="QU29" s="663"/>
      <c r="QV29" s="664"/>
      <c r="QW29" s="662" t="str">
        <f>IFERROR(IF(OR(PZ29="日",PZ29="祝",PZ29=0,QA29=""),"　",MAX(IF(AND(QA29&lt;=QW14,QC29&gt;QX14),QX14-QW14,IF(QC29&lt;=QX14,0,IF(AND(QA29&gt;QW14,QC29&gt;QX14),QX14-QA29,0))),0)),0)</f>
        <v>　</v>
      </c>
      <c r="QX29" s="663"/>
      <c r="QY29" s="664"/>
      <c r="QZ29" s="662" t="str">
        <f t="shared" si="8"/>
        <v>　</v>
      </c>
      <c r="RA29" s="663"/>
      <c r="RB29" s="664"/>
      <c r="RC29" s="665" t="str">
        <f>IF(RF29="×",TIME(0,0,0),IF(RP4="非常勤",QE29,QQ29))</f>
        <v>　</v>
      </c>
      <c r="RD29" s="666"/>
      <c r="RE29" s="667"/>
      <c r="RF29" s="265"/>
      <c r="RG29" s="665" t="str">
        <f>IF(RJ29="×",TIME(0,0,0),IF(RP4="非常勤",QH29,QT29))</f>
        <v>　</v>
      </c>
      <c r="RH29" s="666"/>
      <c r="RI29" s="667"/>
      <c r="RJ29" s="265"/>
      <c r="RK29" s="665" t="str">
        <f>IF(RN29="×",TIME(0,0,0),IF(RP4="非常勤",QK29,QW29))</f>
        <v>　</v>
      </c>
      <c r="RL29" s="666"/>
      <c r="RM29" s="667"/>
      <c r="RN29" s="265"/>
      <c r="RO29" s="665" t="str">
        <f>IF(RR29="×",TIME(0,0,0),IF(RP4="非常勤",QN29,QZ29))</f>
        <v>　</v>
      </c>
      <c r="RP29" s="666"/>
      <c r="RQ29" s="667"/>
      <c r="RR29" s="265"/>
      <c r="RS29" s="668"/>
      <c r="RT29" s="669"/>
      <c r="RU29" s="668"/>
      <c r="RV29" s="670"/>
      <c r="RW29" s="669"/>
      <c r="RX29" s="671"/>
      <c r="RY29" s="672"/>
      <c r="RZ29" s="672"/>
      <c r="SA29" s="673"/>
      <c r="SB29" s="263">
        <f>$A$29</f>
        <v>15</v>
      </c>
      <c r="SC29" s="264" t="str">
        <f>$B$29</f>
        <v>木</v>
      </c>
      <c r="SD29" s="660"/>
      <c r="SE29" s="661"/>
      <c r="SF29" s="660"/>
      <c r="SG29" s="661"/>
      <c r="SH29" s="662" t="str">
        <f>IFERROR(IF(OR(SC29="日",SC29="祝",SC29=0,SD29=""),"　",MAX(IF(AND(SD29&lt;=SH14,SF29&gt;SI14),SI14-SH14,IF(AND(SD29&gt;SH14,SF29&lt;=SI14),SF29-SD29,IF(AND(SD29&lt;=SH14,SF29&lt;=SI14),SF29-SH14,IF(AND(SD29&gt;SH14,SF29&gt;SI14),SI14-SD29,0)))),0)),0)</f>
        <v>　</v>
      </c>
      <c r="SI29" s="663"/>
      <c r="SJ29" s="664"/>
      <c r="SK29" s="662" t="str">
        <f>IFERROR(IF(OR(SC29="日",SC29="祝",SC29=0,SD29=""),"　",MAX(IF(AND(SD29&gt;SN14,SF29&gt;SL14),0,IF(AND(SD29&lt;=SN14,SD29&gt;SK14,SF29&gt;SL14),SN14-SD29,IF(AND(SD29&lt;=SN14,SD29&lt;=SK14,SF29&gt;SL14),SN14-SK14,IF(AND(SD29&gt;SK14,SF29&lt;=SL14),SF29-SD29,IF(AND(SD29&lt;=SK14,SF29&lt;=SL14),SF29-SK14,0))))),0)),0)</f>
        <v>　</v>
      </c>
      <c r="SL29" s="663"/>
      <c r="SM29" s="664"/>
      <c r="SN29" s="662" t="str">
        <f>IFERROR(IF(OR(SC29="日",SC29="祝",SC29=0,SD29=""),"　",MAX(IF(AND(SD29&lt;=SN14,SF29&gt;SO14),SO14-SN14,IF(SF29&lt;=SO14,0,IF(AND(SD29&gt;SN14,SF29&gt;SO14),SO14-SD29,0))),0)),0)</f>
        <v>　</v>
      </c>
      <c r="SO29" s="663"/>
      <c r="SP29" s="664"/>
      <c r="SQ29" s="662" t="str">
        <f>IFERROR(IF(OR(SC29="日",SC29="祝",SC29=0,SD29=""),"　",MAX(IF(SD29&gt;SQ14,SF29-SD29,IF(SD29&lt;=SQ14,SF29-SQ14,0)),0)),0)</f>
        <v>　</v>
      </c>
      <c r="SR29" s="663"/>
      <c r="SS29" s="664"/>
      <c r="ST29" s="662" t="str">
        <f>IFERROR(IF(OR(SC29="日",SC29="祝",SC29=0,SD29=""),"　",MAX(IF(AND(SD29&lt;=ST14,SF29&gt;SU14),SU14-ST14,IF(AND(SD29&gt;ST14,SF29&lt;=SU14),SF29-SD29,IF(AND(SD29&lt;=ST14,SF29&lt;=SU14),SF29-ST14,IF(AND(SD29&gt;ST14,SF29&gt;SU14),SU14-SD29,0)))),0)),0)</f>
        <v>　</v>
      </c>
      <c r="SU29" s="663"/>
      <c r="SV29" s="664"/>
      <c r="SW29" s="662" t="str">
        <f>IFERROR(IF(OR(SC29="日",SC29="祝",SC29=0,SD29=""),"　",MAX(IF(AND(SD29&gt;SZ14,SF29&gt;SX14),0,IF(AND(SD29&lt;=SZ14,SD29&gt;SW14,SF29&gt;SX14),SZ14-SD29,IF(AND(SD29&lt;=SZ14,SD29&lt;=SW14,SF29&gt;SX14),SZ14-SW14,IF(AND(SD29&gt;SW14,SF29&lt;=SX14),SF29-SD29,IF(AND(SD29&lt;=SW14,SF29&lt;=SX14),SF29-SW14,0))))),0)),0)</f>
        <v>　</v>
      </c>
      <c r="SX29" s="663"/>
      <c r="SY29" s="664"/>
      <c r="SZ29" s="662" t="str">
        <f>IFERROR(IF(OR(SC29="日",SC29="祝",SC29=0,SD29=""),"　",MAX(IF(AND(SD29&lt;=SZ14,SF29&gt;TA14),TA14-SZ14,IF(SF29&lt;=TA14,0,IF(AND(SD29&gt;SZ14,SF29&gt;TA14),TA14-SD29,0))),0)),0)</f>
        <v>　</v>
      </c>
      <c r="TA29" s="663"/>
      <c r="TB29" s="664"/>
      <c r="TC29" s="662" t="str">
        <f t="shared" si="9"/>
        <v>　</v>
      </c>
      <c r="TD29" s="663"/>
      <c r="TE29" s="664"/>
      <c r="TF29" s="665" t="str">
        <f>IF(TI29="×",TIME(0,0,0),IF(TS4="非常勤",SH29,ST29))</f>
        <v>　</v>
      </c>
      <c r="TG29" s="666"/>
      <c r="TH29" s="667"/>
      <c r="TI29" s="265"/>
      <c r="TJ29" s="665" t="str">
        <f>IF(TM29="×",TIME(0,0,0),IF(TS4="非常勤",SK29,SW29))</f>
        <v>　</v>
      </c>
      <c r="TK29" s="666"/>
      <c r="TL29" s="667"/>
      <c r="TM29" s="265"/>
      <c r="TN29" s="665" t="str">
        <f>IF(TQ29="×",TIME(0,0,0),IF(TS4="非常勤",SN29,SZ29))</f>
        <v>　</v>
      </c>
      <c r="TO29" s="666"/>
      <c r="TP29" s="667"/>
      <c r="TQ29" s="265"/>
      <c r="TR29" s="665" t="str">
        <f>IF(TU29="×",TIME(0,0,0),IF(TS4="非常勤",SQ29,TC29))</f>
        <v>　</v>
      </c>
      <c r="TS29" s="666"/>
      <c r="TT29" s="667"/>
      <c r="TU29" s="265"/>
      <c r="TV29" s="668"/>
      <c r="TW29" s="669"/>
      <c r="TX29" s="668"/>
      <c r="TY29" s="670"/>
      <c r="TZ29" s="669"/>
      <c r="UA29" s="671"/>
      <c r="UB29" s="672"/>
      <c r="UC29" s="672"/>
      <c r="UD29" s="673"/>
      <c r="UE29" s="263">
        <f>$A$29</f>
        <v>15</v>
      </c>
      <c r="UF29" s="264" t="str">
        <f>$B$29</f>
        <v>木</v>
      </c>
      <c r="UG29" s="660"/>
      <c r="UH29" s="661"/>
      <c r="UI29" s="660"/>
      <c r="UJ29" s="661"/>
      <c r="UK29" s="662" t="str">
        <f>IFERROR(IF(OR(UF29="日",UF29="祝",UF29=0,UG29=""),"　",MAX(IF(AND(UG29&lt;=UK14,UI29&gt;UL14),UL14-UK14,IF(AND(UG29&gt;UK14,UI29&lt;=UL14),UI29-UG29,IF(AND(UG29&lt;=UK14,UI29&lt;=UL14),UI29-UK14,IF(AND(UG29&gt;UK14,UI29&gt;UL14),UL14-UG29,0)))),0)),0)</f>
        <v>　</v>
      </c>
      <c r="UL29" s="663"/>
      <c r="UM29" s="664"/>
      <c r="UN29" s="662" t="str">
        <f>IFERROR(IF(OR(UF29="日",UF29="祝",UF29=0,UG29=""),"　",MAX(IF(AND(UG29&gt;UQ14,UI29&gt;UO14),0,IF(AND(UG29&lt;=UQ14,UG29&gt;UN14,UI29&gt;UO14),UQ14-UG29,IF(AND(UG29&lt;=UQ14,UG29&lt;=UN14,UI29&gt;UO14),UQ14-UN14,IF(AND(UG29&gt;UN14,UI29&lt;=UO14),UI29-UG29,IF(AND(UG29&lt;=UN14,UI29&lt;=UO14),UI29-UN14,0))))),0)),0)</f>
        <v>　</v>
      </c>
      <c r="UO29" s="663"/>
      <c r="UP29" s="664"/>
      <c r="UQ29" s="662" t="str">
        <f>IFERROR(IF(OR(UF29="日",UF29="祝",UF29=0,UG29=""),"　",MAX(IF(AND(UG29&lt;=UQ14,UI29&gt;UR14),UR14-UQ14,IF(UI29&lt;=UR14,0,IF(AND(UG29&gt;UQ14,UI29&gt;UR14),UR14-UG29,0))),0)),0)</f>
        <v>　</v>
      </c>
      <c r="UR29" s="663"/>
      <c r="US29" s="664"/>
      <c r="UT29" s="662" t="str">
        <f>IFERROR(IF(OR(UF29="日",UF29="祝",UF29=0,UG29=""),"　",MAX(IF(UG29&gt;UT14,UI29-UG29,IF(UG29&lt;=UT14,UI29-UT14,0)),0)),0)</f>
        <v>　</v>
      </c>
      <c r="UU29" s="663"/>
      <c r="UV29" s="664"/>
      <c r="UW29" s="662" t="str">
        <f>IFERROR(IF(OR(UF29="日",UF29="祝",UF29=0,UG29=""),"　",MAX(IF(AND(UG29&lt;=UW14,UI29&gt;UX14),UX14-UW14,IF(AND(UG29&gt;UW14,UI29&lt;=UX14),UI29-UG29,IF(AND(UG29&lt;=UW14,UI29&lt;=UX14),UI29-UW14,IF(AND(UG29&gt;UW14,UI29&gt;UX14),UX14-UG29,0)))),0)),0)</f>
        <v>　</v>
      </c>
      <c r="UX29" s="663"/>
      <c r="UY29" s="664"/>
      <c r="UZ29" s="662" t="str">
        <f>IFERROR(IF(OR(UF29="日",UF29="祝",UF29=0,UG29=""),"　",MAX(IF(AND(UG29&gt;VC14,UI29&gt;VA14),0,IF(AND(UG29&lt;=VC14,UG29&gt;UZ14,UI29&gt;VA14),VC14-UG29,IF(AND(UG29&lt;=VC14,UG29&lt;=UZ14,UI29&gt;VA14),VC14-UZ14,IF(AND(UG29&gt;UZ14,UI29&lt;=VA14),UI29-UG29,IF(AND(UG29&lt;=UZ14,UI29&lt;=VA14),UI29-UZ14,0))))),0)),0)</f>
        <v>　</v>
      </c>
      <c r="VA29" s="663"/>
      <c r="VB29" s="664"/>
      <c r="VC29" s="662" t="str">
        <f>IFERROR(IF(OR(UF29="日",UF29="祝",UF29=0,UG29=""),"　",MAX(IF(AND(UG29&lt;=VC14,UI29&gt;VD14),VD14-VC14,IF(UI29&lt;=VD14,0,IF(AND(UG29&gt;VC14,UI29&gt;VD14),VD14-UG29,0))),0)),0)</f>
        <v>　</v>
      </c>
      <c r="VD29" s="663"/>
      <c r="VE29" s="664"/>
      <c r="VF29" s="662" t="str">
        <f t="shared" si="10"/>
        <v>　</v>
      </c>
      <c r="VG29" s="663"/>
      <c r="VH29" s="664"/>
      <c r="VI29" s="665" t="str">
        <f>IF(VL29="×",TIME(0,0,0),IF(VV4="非常勤",UK29,UW29))</f>
        <v>　</v>
      </c>
      <c r="VJ29" s="666"/>
      <c r="VK29" s="667"/>
      <c r="VL29" s="265"/>
      <c r="VM29" s="665" t="str">
        <f>IF(VP29="×",TIME(0,0,0),IF(VV4="非常勤",UN29,UZ29))</f>
        <v>　</v>
      </c>
      <c r="VN29" s="666"/>
      <c r="VO29" s="667"/>
      <c r="VP29" s="265"/>
      <c r="VQ29" s="665" t="str">
        <f>IF(VT29="×",TIME(0,0,0),IF(VV4="非常勤",UQ29,VC29))</f>
        <v>　</v>
      </c>
      <c r="VR29" s="666"/>
      <c r="VS29" s="667"/>
      <c r="VT29" s="265"/>
      <c r="VU29" s="665" t="str">
        <f>IF(VX29="×",TIME(0,0,0),IF(VV4="非常勤",UT29,VF29))</f>
        <v>　</v>
      </c>
      <c r="VV29" s="666"/>
      <c r="VW29" s="667"/>
      <c r="VX29" s="265"/>
      <c r="VY29" s="668"/>
      <c r="VZ29" s="669"/>
      <c r="WA29" s="668"/>
      <c r="WB29" s="670"/>
      <c r="WC29" s="669"/>
      <c r="WD29" s="671"/>
      <c r="WE29" s="672"/>
      <c r="WF29" s="672"/>
      <c r="WG29" s="673"/>
      <c r="WH29" s="263">
        <f>$A$29</f>
        <v>15</v>
      </c>
      <c r="WI29" s="264" t="str">
        <f>$B$29</f>
        <v>木</v>
      </c>
      <c r="WJ29" s="660"/>
      <c r="WK29" s="661"/>
      <c r="WL29" s="660"/>
      <c r="WM29" s="661"/>
      <c r="WN29" s="662" t="str">
        <f>IFERROR(IF(OR(WI29="日",WI29="祝",WI29=0,WJ29=""),"　",MAX(IF(AND(WJ29&lt;=WN14,WL29&gt;WO14),WO14-WN14,IF(AND(WJ29&gt;WN14,WL29&lt;=WO14),WL29-WJ29,IF(AND(WJ29&lt;=WN14,WL29&lt;=WO14),WL29-WN14,IF(AND(WJ29&gt;WN14,WL29&gt;WO14),WO14-WJ29,0)))),0)),0)</f>
        <v>　</v>
      </c>
      <c r="WO29" s="663"/>
      <c r="WP29" s="664"/>
      <c r="WQ29" s="662" t="str">
        <f>IFERROR(IF(OR(WI29="日",WI29="祝",WI29=0,WJ29=""),"　",MAX(IF(AND(WJ29&gt;WT14,WL29&gt;WR14),0,IF(AND(WJ29&lt;=WT14,WJ29&gt;WQ14,WL29&gt;WR14),WT14-WJ29,IF(AND(WJ29&lt;=WT14,WJ29&lt;=WQ14,WL29&gt;WR14),WT14-WQ14,IF(AND(WJ29&gt;WQ14,WL29&lt;=WR14),WL29-WJ29,IF(AND(WJ29&lt;=WQ14,WL29&lt;=WR14),WL29-WQ14,0))))),0)),0)</f>
        <v>　</v>
      </c>
      <c r="WR29" s="663"/>
      <c r="WS29" s="664"/>
      <c r="WT29" s="662" t="str">
        <f>IFERROR(IF(OR(WI29="日",WI29="祝",WI29=0,WJ29=""),"　",MAX(IF(AND(WJ29&lt;=WT14,WL29&gt;WU14),WU14-WT14,IF(WL29&lt;=WU14,0,IF(AND(WJ29&gt;WT14,WL29&gt;WU14),WU14-WJ29,0))),0)),0)</f>
        <v>　</v>
      </c>
      <c r="WU29" s="663"/>
      <c r="WV29" s="664"/>
      <c r="WW29" s="662" t="str">
        <f>IFERROR(IF(OR(WI29="日",WI29="祝",WI29=0,WJ29=""),"　",MAX(IF(WJ29&gt;WW14,WL29-WJ29,IF(WJ29&lt;=WW14,WL29-WW14,0)),0)),0)</f>
        <v>　</v>
      </c>
      <c r="WX29" s="663"/>
      <c r="WY29" s="664"/>
      <c r="WZ29" s="662" t="str">
        <f>IFERROR(IF(OR(WI29="日",WI29="祝",WI29=0,WJ29=""),"　",MAX(IF(AND(WJ29&lt;=WZ14,WL29&gt;XA14),XA14-WZ14,IF(AND(WJ29&gt;WZ14,WL29&lt;=XA14),WL29-WJ29,IF(AND(WJ29&lt;=WZ14,WL29&lt;=XA14),WL29-WZ14,IF(AND(WJ29&gt;WZ14,WL29&gt;XA14),XA14-WJ29,0)))),0)),0)</f>
        <v>　</v>
      </c>
      <c r="XA29" s="663"/>
      <c r="XB29" s="664"/>
      <c r="XC29" s="662" t="str">
        <f>IFERROR(IF(OR(WI29="日",WI29="祝",WI29=0,WJ29=""),"　",MAX(IF(AND(WJ29&gt;XF14,WL29&gt;XD14),0,IF(AND(WJ29&lt;=XF14,WJ29&gt;XC14,WL29&gt;XD14),XF14-WJ29,IF(AND(WJ29&lt;=XF14,WJ29&lt;=XC14,WL29&gt;XD14),XF14-XC14,IF(AND(WJ29&gt;XC14,WL29&lt;=XD14),WL29-WJ29,IF(AND(WJ29&lt;=XC14,WL29&lt;=XD14),WL29-XC14,0))))),0)),0)</f>
        <v>　</v>
      </c>
      <c r="XD29" s="663"/>
      <c r="XE29" s="664"/>
      <c r="XF29" s="662" t="str">
        <f>IFERROR(IF(OR(WI29="日",WI29="祝",WI29=0,WJ29=""),"　",MAX(IF(AND(WJ29&lt;=XF14,WL29&gt;XG14),XG14-XF14,IF(WL29&lt;=XG14,0,IF(AND(WJ29&gt;XF14,WL29&gt;XG14),XG14-WJ29,0))),0)),0)</f>
        <v>　</v>
      </c>
      <c r="XG29" s="663"/>
      <c r="XH29" s="664"/>
      <c r="XI29" s="662" t="str">
        <f t="shared" si="11"/>
        <v>　</v>
      </c>
      <c r="XJ29" s="663"/>
      <c r="XK29" s="664"/>
      <c r="XL29" s="665" t="str">
        <f>IF(XO29="×",TIME(0,0,0),IF(XY4="非常勤",WN29,WZ29))</f>
        <v>　</v>
      </c>
      <c r="XM29" s="666"/>
      <c r="XN29" s="667"/>
      <c r="XO29" s="265"/>
      <c r="XP29" s="665" t="str">
        <f>IF(XS29="×",TIME(0,0,0),IF(XY4="非常勤",WQ29,XC29))</f>
        <v>　</v>
      </c>
      <c r="XQ29" s="666"/>
      <c r="XR29" s="667"/>
      <c r="XS29" s="265"/>
      <c r="XT29" s="665" t="str">
        <f>IF(XW29="×",TIME(0,0,0),IF(XY4="非常勤",WT29,XF29))</f>
        <v>　</v>
      </c>
      <c r="XU29" s="666"/>
      <c r="XV29" s="667"/>
      <c r="XW29" s="265"/>
      <c r="XX29" s="665" t="str">
        <f>IF(YA29="×",TIME(0,0,0),IF(XY4="非常勤",WW29,XI29))</f>
        <v>　</v>
      </c>
      <c r="XY29" s="666"/>
      <c r="XZ29" s="667"/>
      <c r="YA29" s="265"/>
      <c r="YB29" s="668"/>
      <c r="YC29" s="669"/>
      <c r="YD29" s="668"/>
      <c r="YE29" s="670"/>
      <c r="YF29" s="669"/>
      <c r="YG29" s="671"/>
      <c r="YH29" s="672"/>
      <c r="YI29" s="672"/>
      <c r="YJ29" s="673"/>
      <c r="YK29" s="263">
        <f>$A$29</f>
        <v>15</v>
      </c>
      <c r="YL29" s="264" t="str">
        <f>$B$29</f>
        <v>木</v>
      </c>
      <c r="YM29" s="660"/>
      <c r="YN29" s="661"/>
      <c r="YO29" s="660"/>
      <c r="YP29" s="661"/>
      <c r="YQ29" s="662" t="str">
        <f>IFERROR(IF(OR(YL29="日",YL29="祝",YL29=0,YM29=""),"　",MAX(IF(AND(YM29&lt;=YQ14,YO29&gt;YR14),YR14-YQ14,IF(AND(YM29&gt;YQ14,YO29&lt;=YR14),YO29-YM29,IF(AND(YM29&lt;=YQ14,YO29&lt;=YR14),YO29-YQ14,IF(AND(YM29&gt;YQ14,YO29&gt;YR14),YR14-YM29,0)))),0)),0)</f>
        <v>　</v>
      </c>
      <c r="YR29" s="663"/>
      <c r="YS29" s="664"/>
      <c r="YT29" s="662" t="str">
        <f>IFERROR(IF(OR(YL29="日",YL29="祝",YL29=0,YM29=""),"　",MAX(IF(AND(YM29&gt;YW14,YO29&gt;YU14),0,IF(AND(YM29&lt;=YW14,YM29&gt;YT14,YO29&gt;YU14),YW14-YM29,IF(AND(YM29&lt;=YW14,YM29&lt;=YT14,YO29&gt;YU14),YW14-YT14,IF(AND(YM29&gt;YT14,YO29&lt;=YU14),YO29-YM29,IF(AND(YM29&lt;=YT14,YO29&lt;=YU14),YO29-YT14,0))))),0)),0)</f>
        <v>　</v>
      </c>
      <c r="YU29" s="663"/>
      <c r="YV29" s="664"/>
      <c r="YW29" s="662" t="str">
        <f>IFERROR(IF(OR(YL29="日",YL29="祝",YL29=0,YM29=""),"　",MAX(IF(AND(YM29&lt;=YW14,YO29&gt;YX14),YX14-YW14,IF(YO29&lt;=YX14,0,IF(AND(YM29&gt;YW14,YO29&gt;YX14),YX14-YM29,0))),0)),0)</f>
        <v>　</v>
      </c>
      <c r="YX29" s="663"/>
      <c r="YY29" s="664"/>
      <c r="YZ29" s="662" t="str">
        <f>IFERROR(IF(OR(YL29="日",YL29="祝",YL29=0,YM29=""),"　",MAX(IF(YM29&gt;YZ14,YO29-YM29,IF(YM29&lt;=YZ14,YO29-YZ14,0)),0)),0)</f>
        <v>　</v>
      </c>
      <c r="ZA29" s="663"/>
      <c r="ZB29" s="664"/>
      <c r="ZC29" s="662" t="str">
        <f>IFERROR(IF(OR(YL29="日",YL29="祝",YL29=0,YM29=""),"　",MAX(IF(AND(YM29&lt;=ZC14,YO29&gt;ZD14),ZD14-ZC14,IF(AND(YM29&gt;ZC14,YO29&lt;=ZD14),YO29-YM29,IF(AND(YM29&lt;=ZC14,YO29&lt;=ZD14),YO29-ZC14,IF(AND(YM29&gt;ZC14,YO29&gt;ZD14),ZD14-YM29,0)))),0)),0)</f>
        <v>　</v>
      </c>
      <c r="ZD29" s="663"/>
      <c r="ZE29" s="664"/>
      <c r="ZF29" s="662" t="str">
        <f>IFERROR(IF(OR(YL29="日",YL29="祝",YL29=0,YM29=""),"　",MAX(IF(AND(YM29&gt;ZI14,YO29&gt;ZG14),0,IF(AND(YM29&lt;=ZI14,YM29&gt;ZF14,YO29&gt;ZG14),ZI14-YM29,IF(AND(YM29&lt;=ZI14,YM29&lt;=ZF14,YO29&gt;ZG14),ZI14-ZF14,IF(AND(YM29&gt;ZF14,YO29&lt;=ZG14),YO29-YM29,IF(AND(YM29&lt;=ZF14,YO29&lt;=ZG14),YO29-ZF14,0))))),0)),0)</f>
        <v>　</v>
      </c>
      <c r="ZG29" s="663"/>
      <c r="ZH29" s="664"/>
      <c r="ZI29" s="662" t="str">
        <f>IFERROR(IF(OR(YL29="日",YL29="祝",YL29=0,YM29=""),"　",MAX(IF(AND(YM29&lt;=ZI14,YO29&gt;ZJ14),ZJ14-ZI14,IF(YO29&lt;=ZJ14,0,IF(AND(YM29&gt;ZI14,YO29&gt;ZJ14),ZJ14-YM29,0))),0)),0)</f>
        <v>　</v>
      </c>
      <c r="ZJ29" s="663"/>
      <c r="ZK29" s="664"/>
      <c r="ZL29" s="662" t="str">
        <f t="shared" si="12"/>
        <v>　</v>
      </c>
      <c r="ZM29" s="663"/>
      <c r="ZN29" s="664"/>
      <c r="ZO29" s="665" t="str">
        <f>IF(ZR29="×",TIME(0,0,0),IF(AAB4="非常勤",YQ29,ZC29))</f>
        <v>　</v>
      </c>
      <c r="ZP29" s="666"/>
      <c r="ZQ29" s="667"/>
      <c r="ZR29" s="265"/>
      <c r="ZS29" s="665" t="str">
        <f>IF(ZV29="×",TIME(0,0,0),IF(AAB4="非常勤",YT29,ZF29))</f>
        <v>　</v>
      </c>
      <c r="ZT29" s="666"/>
      <c r="ZU29" s="667"/>
      <c r="ZV29" s="265"/>
      <c r="ZW29" s="665" t="str">
        <f>IF(ZZ29="×",TIME(0,0,0),IF(AAB4="非常勤",YW29,ZI29))</f>
        <v>　</v>
      </c>
      <c r="ZX29" s="666"/>
      <c r="ZY29" s="667"/>
      <c r="ZZ29" s="265"/>
      <c r="AAA29" s="665" t="str">
        <f>IF(AAD29="×",TIME(0,0,0),IF(AAB4="非常勤",YZ29,ZL29))</f>
        <v>　</v>
      </c>
      <c r="AAB29" s="666"/>
      <c r="AAC29" s="667"/>
      <c r="AAD29" s="265"/>
      <c r="AAE29" s="668"/>
      <c r="AAF29" s="669"/>
      <c r="AAG29" s="668"/>
      <c r="AAH29" s="670"/>
      <c r="AAI29" s="669"/>
      <c r="AAJ29" s="671"/>
      <c r="AAK29" s="672"/>
      <c r="AAL29" s="672"/>
      <c r="AAM29" s="673"/>
      <c r="AAN29" s="263">
        <f>$A$29</f>
        <v>15</v>
      </c>
      <c r="AAO29" s="264" t="str">
        <f>$B$29</f>
        <v>木</v>
      </c>
      <c r="AAP29" s="660"/>
      <c r="AAQ29" s="661"/>
      <c r="AAR29" s="660"/>
      <c r="AAS29" s="661"/>
      <c r="AAT29" s="662" t="str">
        <f>IFERROR(IF(OR(AAO29="日",AAO29="祝",AAO29=0,AAP29=""),"　",MAX(IF(AND(AAP29&lt;=AAT14,AAR29&gt;AAU14),AAU14-AAT14,IF(AND(AAP29&gt;AAT14,AAR29&lt;=AAU14),AAR29-AAP29,IF(AND(AAP29&lt;=AAT14,AAR29&lt;=AAU14),AAR29-AAT14,IF(AND(AAP29&gt;AAT14,AAR29&gt;AAU14),AAU14-AAP29,0)))),0)),0)</f>
        <v>　</v>
      </c>
      <c r="AAU29" s="663"/>
      <c r="AAV29" s="664"/>
      <c r="AAW29" s="662" t="str">
        <f>IFERROR(IF(OR(AAO29="日",AAO29="祝",AAO29=0,AAP29=""),"　",MAX(IF(AND(AAP29&gt;AAZ14,AAR29&gt;AAX14),0,IF(AND(AAP29&lt;=AAZ14,AAP29&gt;AAW14,AAR29&gt;AAX14),AAZ14-AAP29,IF(AND(AAP29&lt;=AAZ14,AAP29&lt;=AAW14,AAR29&gt;AAX14),AAZ14-AAW14,IF(AND(AAP29&gt;AAW14,AAR29&lt;=AAX14),AAR29-AAP29,IF(AND(AAP29&lt;=AAW14,AAR29&lt;=AAX14),AAR29-AAW14,0))))),0)),0)</f>
        <v>　</v>
      </c>
      <c r="AAX29" s="663"/>
      <c r="AAY29" s="664"/>
      <c r="AAZ29" s="662" t="str">
        <f>IFERROR(IF(OR(AAO29="日",AAO29="祝",AAO29=0,AAP29=""),"　",MAX(IF(AND(AAP29&lt;=AAZ14,AAR29&gt;ABA14),ABA14-AAZ14,IF(AAR29&lt;=ABA14,0,IF(AND(AAP29&gt;AAZ14,AAR29&gt;ABA14),ABA14-AAP29,0))),0)),0)</f>
        <v>　</v>
      </c>
      <c r="ABA29" s="663"/>
      <c r="ABB29" s="664"/>
      <c r="ABC29" s="662" t="str">
        <f>IFERROR(IF(OR(AAO29="日",AAO29="祝",AAO29=0,AAP29=""),"　",MAX(IF(AAP29&gt;ABC14,AAR29-AAP29,IF(AAP29&lt;=ABC14,AAR29-ABC14,0)),0)),0)</f>
        <v>　</v>
      </c>
      <c r="ABD29" s="663"/>
      <c r="ABE29" s="664"/>
      <c r="ABF29" s="662" t="str">
        <f>IFERROR(IF(OR(AAO29="日",AAO29="祝",AAO29=0,AAP29=""),"　",MAX(IF(AND(AAP29&lt;=ABF14,AAR29&gt;ABG14),ABG14-ABF14,IF(AND(AAP29&gt;ABF14,AAR29&lt;=ABG14),AAR29-AAP29,IF(AND(AAP29&lt;=ABF14,AAR29&lt;=ABG14),AAR29-ABF14,IF(AND(AAP29&gt;ABF14,AAR29&gt;ABG14),ABG14-AAP29,0)))),0)),0)</f>
        <v>　</v>
      </c>
      <c r="ABG29" s="663"/>
      <c r="ABH29" s="664"/>
      <c r="ABI29" s="662" t="str">
        <f>IFERROR(IF(OR(AAO29="日",AAO29="祝",AAO29=0,AAP29=""),"　",MAX(IF(AND(AAP29&gt;ABL14,AAR29&gt;ABJ14),0,IF(AND(AAP29&lt;=ABL14,AAP29&gt;ABI14,AAR29&gt;ABJ14),ABL14-AAP29,IF(AND(AAP29&lt;=ABL14,AAP29&lt;=ABI14,AAR29&gt;ABJ14),ABL14-ABI14,IF(AND(AAP29&gt;ABI14,AAR29&lt;=ABJ14),AAR29-AAP29,IF(AND(AAP29&lt;=ABI14,AAR29&lt;=ABJ14),AAR29-ABI14,0))))),0)),0)</f>
        <v>　</v>
      </c>
      <c r="ABJ29" s="663"/>
      <c r="ABK29" s="664"/>
      <c r="ABL29" s="662" t="str">
        <f>IFERROR(IF(OR(AAO29="日",AAO29="祝",AAO29=0,AAP29=""),"　",MAX(IF(AND(AAP29&lt;=ABL14,AAR29&gt;ABM14),ABM14-ABL14,IF(AAR29&lt;=ABM14,0,IF(AND(AAP29&gt;ABL14,AAR29&gt;ABM14),ABM14-AAP29,0))),0)),0)</f>
        <v>　</v>
      </c>
      <c r="ABM29" s="663"/>
      <c r="ABN29" s="664"/>
      <c r="ABO29" s="662" t="str">
        <f t="shared" si="13"/>
        <v>　</v>
      </c>
      <c r="ABP29" s="663"/>
      <c r="ABQ29" s="664"/>
      <c r="ABR29" s="665" t="str">
        <f>IF(ABU29="×",TIME(0,0,0),IF(ACE4="非常勤",AAT29,ABF29))</f>
        <v>　</v>
      </c>
      <c r="ABS29" s="666"/>
      <c r="ABT29" s="667"/>
      <c r="ABU29" s="265"/>
      <c r="ABV29" s="665" t="str">
        <f>IF(ABY29="×",TIME(0,0,0),IF(ACE4="非常勤",AAW29,ABI29))</f>
        <v>　</v>
      </c>
      <c r="ABW29" s="666"/>
      <c r="ABX29" s="667"/>
      <c r="ABY29" s="265"/>
      <c r="ABZ29" s="665" t="str">
        <f>IF(ACC29="×",TIME(0,0,0),IF(ACE4="非常勤",AAZ29,ABL29))</f>
        <v>　</v>
      </c>
      <c r="ACA29" s="666"/>
      <c r="ACB29" s="667"/>
      <c r="ACC29" s="265"/>
      <c r="ACD29" s="665" t="str">
        <f>IF(ACG29="×",TIME(0,0,0),IF(ACE4="非常勤",ABC29,ABO29))</f>
        <v>　</v>
      </c>
      <c r="ACE29" s="666"/>
      <c r="ACF29" s="667"/>
      <c r="ACG29" s="265"/>
      <c r="ACH29" s="668"/>
      <c r="ACI29" s="669"/>
      <c r="ACJ29" s="668"/>
      <c r="ACK29" s="670"/>
      <c r="ACL29" s="669"/>
      <c r="ACM29" s="671"/>
      <c r="ACN29" s="672"/>
      <c r="ACO29" s="672"/>
      <c r="ACP29" s="673"/>
      <c r="ACQ29" s="263">
        <f>$A$29</f>
        <v>15</v>
      </c>
      <c r="ACR29" s="264" t="str">
        <f>$B$29</f>
        <v>木</v>
      </c>
      <c r="ACS29" s="660"/>
      <c r="ACT29" s="661"/>
      <c r="ACU29" s="660"/>
      <c r="ACV29" s="661"/>
      <c r="ACW29" s="662" t="str">
        <f>IFERROR(IF(OR(ACR29="日",ACR29="祝",ACR29=0,ACS29=""),"　",MAX(IF(AND(ACS29&lt;=ACW14,ACU29&gt;ACX14),ACX14-ACW14,IF(AND(ACS29&gt;ACW14,ACU29&lt;=ACX14),ACU29-ACS29,IF(AND(ACS29&lt;=ACW14,ACU29&lt;=ACX14),ACU29-ACW14,IF(AND(ACS29&gt;ACW14,ACU29&gt;ACX14),ACX14-ACS29,0)))),0)),0)</f>
        <v>　</v>
      </c>
      <c r="ACX29" s="663"/>
      <c r="ACY29" s="664"/>
      <c r="ACZ29" s="662" t="str">
        <f>IFERROR(IF(OR(ACR29="日",ACR29="祝",ACR29=0,ACS29=""),"　",MAX(IF(AND(ACS29&gt;ADC14,ACU29&gt;ADA14),0,IF(AND(ACS29&lt;=ADC14,ACS29&gt;ACZ14,ACU29&gt;ADA14),ADC14-ACS29,IF(AND(ACS29&lt;=ADC14,ACS29&lt;=ACZ14,ACU29&gt;ADA14),ADC14-ACZ14,IF(AND(ACS29&gt;ACZ14,ACU29&lt;=ADA14),ACU29-ACS29,IF(AND(ACS29&lt;=ACZ14,ACU29&lt;=ADA14),ACU29-ACZ14,0))))),0)),0)</f>
        <v>　</v>
      </c>
      <c r="ADA29" s="663"/>
      <c r="ADB29" s="664"/>
      <c r="ADC29" s="662" t="str">
        <f>IFERROR(IF(OR(ACR29="日",ACR29="祝",ACR29=0,ACS29=""),"　",MAX(IF(AND(ACS29&lt;=ADC14,ACU29&gt;ADD14),ADD14-ADC14,IF(ACU29&lt;=ADD14,0,IF(AND(ACS29&gt;ADC14,ACU29&gt;ADD14),ADD14-ACS29,0))),0)),0)</f>
        <v>　</v>
      </c>
      <c r="ADD29" s="663"/>
      <c r="ADE29" s="664"/>
      <c r="ADF29" s="662" t="str">
        <f>IFERROR(IF(OR(ACR29="日",ACR29="祝",ACR29=0,ACS29=""),"　",MAX(IF(ACS29&gt;ADF14,ACU29-ACS29,IF(ACS29&lt;=ADF14,ACU29-ADF14,0)),0)),0)</f>
        <v>　</v>
      </c>
      <c r="ADG29" s="663"/>
      <c r="ADH29" s="664"/>
      <c r="ADI29" s="662" t="str">
        <f>IFERROR(IF(OR(ACR29="日",ACR29="祝",ACR29=0,ACS29=""),"　",MAX(IF(AND(ACS29&lt;=ADI14,ACU29&gt;ADJ14),ADJ14-ADI14,IF(AND(ACS29&gt;ADI14,ACU29&lt;=ADJ14),ACU29-ACS29,IF(AND(ACS29&lt;=ADI14,ACU29&lt;=ADJ14),ACU29-ADI14,IF(AND(ACS29&gt;ADI14,ACU29&gt;ADJ14),ADJ14-ACS29,0)))),0)),0)</f>
        <v>　</v>
      </c>
      <c r="ADJ29" s="663"/>
      <c r="ADK29" s="664"/>
      <c r="ADL29" s="662" t="str">
        <f>IFERROR(IF(OR(ACR29="日",ACR29="祝",ACR29=0,ACS29=""),"　",MAX(IF(AND(ACS29&gt;ADO14,ACU29&gt;ADM14),0,IF(AND(ACS29&lt;=ADO14,ACS29&gt;ADL14,ACU29&gt;ADM14),ADO14-ACS29,IF(AND(ACS29&lt;=ADO14,ACS29&lt;=ADL14,ACU29&gt;ADM14),ADO14-ADL14,IF(AND(ACS29&gt;ADL14,ACU29&lt;=ADM14),ACU29-ACS29,IF(AND(ACS29&lt;=ADL14,ACU29&lt;=ADM14),ACU29-ADL14,0))))),0)),0)</f>
        <v>　</v>
      </c>
      <c r="ADM29" s="663"/>
      <c r="ADN29" s="664"/>
      <c r="ADO29" s="662" t="str">
        <f>IFERROR(IF(OR(ACR29="日",ACR29="祝",ACR29=0,ACS29=""),"　",MAX(IF(AND(ACS29&lt;=ADO14,ACU29&gt;ADP14),ADP14-ADO14,IF(ACU29&lt;=ADP14,0,IF(AND(ACS29&gt;ADO14,ACU29&gt;ADP14),ADP14-ACS29,0))),0)),0)</f>
        <v>　</v>
      </c>
      <c r="ADP29" s="663"/>
      <c r="ADQ29" s="664"/>
      <c r="ADR29" s="662" t="str">
        <f t="shared" si="14"/>
        <v>　</v>
      </c>
      <c r="ADS29" s="663"/>
      <c r="ADT29" s="664"/>
      <c r="ADU29" s="665" t="str">
        <f>IF(ADX29="×",TIME(0,0,0),IF(AEH4="非常勤",ACW29,ADI29))</f>
        <v>　</v>
      </c>
      <c r="ADV29" s="666"/>
      <c r="ADW29" s="667"/>
      <c r="ADX29" s="265"/>
      <c r="ADY29" s="665" t="str">
        <f>IF(AEB29="×",TIME(0,0,0),IF(AEH4="非常勤",ACZ29,ADL29))</f>
        <v>　</v>
      </c>
      <c r="ADZ29" s="666"/>
      <c r="AEA29" s="667"/>
      <c r="AEB29" s="265"/>
      <c r="AEC29" s="665" t="str">
        <f>IF(AEF29="×",TIME(0,0,0),IF(AEH4="非常勤",ADC29,ADO29))</f>
        <v>　</v>
      </c>
      <c r="AED29" s="666"/>
      <c r="AEE29" s="667"/>
      <c r="AEF29" s="265"/>
      <c r="AEG29" s="665" t="str">
        <f>IF(AEJ29="×",TIME(0,0,0),IF(AEH4="非常勤",ADF29,ADR29))</f>
        <v>　</v>
      </c>
      <c r="AEH29" s="666"/>
      <c r="AEI29" s="667"/>
      <c r="AEJ29" s="265"/>
      <c r="AEK29" s="668"/>
      <c r="AEL29" s="669"/>
      <c r="AEM29" s="668"/>
      <c r="AEN29" s="670"/>
      <c r="AEO29" s="669"/>
      <c r="AEP29" s="671"/>
      <c r="AEQ29" s="672"/>
      <c r="AER29" s="672"/>
      <c r="AES29" s="673"/>
      <c r="AET29" s="263">
        <f>$A$29</f>
        <v>15</v>
      </c>
      <c r="AEU29" s="264" t="str">
        <f>$B$29</f>
        <v>木</v>
      </c>
      <c r="AEV29" s="660"/>
      <c r="AEW29" s="661"/>
      <c r="AEX29" s="660"/>
      <c r="AEY29" s="661"/>
      <c r="AEZ29" s="662" t="str">
        <f>IFERROR(IF(OR(AEU29="日",AEU29="祝",AEU29=0,AEV29=""),"　",MAX(IF(AND(AEV29&lt;=AEZ14,AEX29&gt;AFA14),AFA14-AEZ14,IF(AND(AEV29&gt;AEZ14,AEX29&lt;=AFA14),AEX29-AEV29,IF(AND(AEV29&lt;=AEZ14,AEX29&lt;=AFA14),AEX29-AEZ14,IF(AND(AEV29&gt;AEZ14,AEX29&gt;AFA14),AFA14-AEV29,0)))),0)),0)</f>
        <v>　</v>
      </c>
      <c r="AFA29" s="663"/>
      <c r="AFB29" s="664"/>
      <c r="AFC29" s="662" t="str">
        <f>IFERROR(IF(OR(AEU29="日",AEU29="祝",AEU29=0,AEV29=""),"　",MAX(IF(AND(AEV29&gt;AFF14,AEX29&gt;AFD14),0,IF(AND(AEV29&lt;=AFF14,AEV29&gt;AFC14,AEX29&gt;AFD14),AFF14-AEV29,IF(AND(AEV29&lt;=AFF14,AEV29&lt;=AFC14,AEX29&gt;AFD14),AFF14-AFC14,IF(AND(AEV29&gt;AFC14,AEX29&lt;=AFD14),AEX29-AEV29,IF(AND(AEV29&lt;=AFC14,AEX29&lt;=AFD14),AEX29-AFC14,0))))),0)),0)</f>
        <v>　</v>
      </c>
      <c r="AFD29" s="663"/>
      <c r="AFE29" s="664"/>
      <c r="AFF29" s="662" t="str">
        <f>IFERROR(IF(OR(AEU29="日",AEU29="祝",AEU29=0,AEV29=""),"　",MAX(IF(AND(AEV29&lt;=AFF14,AEX29&gt;AFG14),AFG14-AFF14,IF(AEX29&lt;=AFG14,0,IF(AND(AEV29&gt;AFF14,AEX29&gt;AFG14),AFG14-AEV29,0))),0)),0)</f>
        <v>　</v>
      </c>
      <c r="AFG29" s="663"/>
      <c r="AFH29" s="664"/>
      <c r="AFI29" s="662" t="str">
        <f>IFERROR(IF(OR(AEU29="日",AEU29="祝",AEU29=0,AEV29=""),"　",MAX(IF(AEV29&gt;AFI14,AEX29-AEV29,IF(AEV29&lt;=AFI14,AEX29-AFI14,0)),0)),0)</f>
        <v>　</v>
      </c>
      <c r="AFJ29" s="663"/>
      <c r="AFK29" s="664"/>
      <c r="AFL29" s="662" t="str">
        <f>IFERROR(IF(OR(AEU29="日",AEU29="祝",AEU29=0,AEV29=""),"　",MAX(IF(AND(AEV29&lt;=AFL14,AEX29&gt;AFM14),AFM14-AFL14,IF(AND(AEV29&gt;AFL14,AEX29&lt;=AFM14),AEX29-AEV29,IF(AND(AEV29&lt;=AFL14,AEX29&lt;=AFM14),AEX29-AFL14,IF(AND(AEV29&gt;AFL14,AEX29&gt;AFM14),AFM14-AEV29,0)))),0)),0)</f>
        <v>　</v>
      </c>
      <c r="AFM29" s="663"/>
      <c r="AFN29" s="664"/>
      <c r="AFO29" s="662" t="str">
        <f>IFERROR(IF(OR(AEU29="日",AEU29="祝",AEU29=0,AEV29=""),"　",MAX(IF(AND(AEV29&gt;AFR14,AEX29&gt;AFP14),0,IF(AND(AEV29&lt;=AFR14,AEV29&gt;AFO14,AEX29&gt;AFP14),AFR14-AEV29,IF(AND(AEV29&lt;=AFR14,AEV29&lt;=AFO14,AEX29&gt;AFP14),AFR14-AFO14,IF(AND(AEV29&gt;AFO14,AEX29&lt;=AFP14),AEX29-AEV29,IF(AND(AEV29&lt;=AFO14,AEX29&lt;=AFP14),AEX29-AFO14,0))))),0)),0)</f>
        <v>　</v>
      </c>
      <c r="AFP29" s="663"/>
      <c r="AFQ29" s="664"/>
      <c r="AFR29" s="662" t="str">
        <f>IFERROR(IF(OR(AEU29="日",AEU29="祝",AEU29=0,AEV29=""),"　",MAX(IF(AND(AEV29&lt;=AFR14,AEX29&gt;AFS14),AFS14-AFR14,IF(AEX29&lt;=AFS14,0,IF(AND(AEV29&gt;AFR14,AEX29&gt;AFS14),AFS14-AEV29,0))),0)),0)</f>
        <v>　</v>
      </c>
      <c r="AFS29" s="663"/>
      <c r="AFT29" s="664"/>
      <c r="AFU29" s="662" t="str">
        <f t="shared" si="15"/>
        <v>　</v>
      </c>
      <c r="AFV29" s="663"/>
      <c r="AFW29" s="664"/>
      <c r="AFX29" s="665" t="str">
        <f>IF(AGA29="×",TIME(0,0,0),IF(AGK4="非常勤",AEZ29,AFL29))</f>
        <v>　</v>
      </c>
      <c r="AFY29" s="666"/>
      <c r="AFZ29" s="667"/>
      <c r="AGA29" s="265"/>
      <c r="AGB29" s="665" t="str">
        <f>IF(AGE29="×",TIME(0,0,0),IF(AGK4="非常勤",AFC29,AFO29))</f>
        <v>　</v>
      </c>
      <c r="AGC29" s="666"/>
      <c r="AGD29" s="667"/>
      <c r="AGE29" s="265"/>
      <c r="AGF29" s="665" t="str">
        <f>IF(AGI29="×",TIME(0,0,0),IF(AGK4="非常勤",AFF29,AFR29))</f>
        <v>　</v>
      </c>
      <c r="AGG29" s="666"/>
      <c r="AGH29" s="667"/>
      <c r="AGI29" s="265"/>
      <c r="AGJ29" s="665" t="str">
        <f>IF(AGM29="×",TIME(0,0,0),IF(AGK4="非常勤",AFI29,AFU29))</f>
        <v>　</v>
      </c>
      <c r="AGK29" s="666"/>
      <c r="AGL29" s="667"/>
      <c r="AGM29" s="265"/>
      <c r="AGN29" s="668"/>
      <c r="AGO29" s="669"/>
      <c r="AGP29" s="668"/>
      <c r="AGQ29" s="670"/>
      <c r="AGR29" s="669"/>
      <c r="AGS29" s="671"/>
      <c r="AGT29" s="672"/>
      <c r="AGU29" s="672"/>
      <c r="AGV29" s="673"/>
      <c r="AGW29" s="263">
        <f>$A$29</f>
        <v>15</v>
      </c>
      <c r="AGX29" s="264" t="str">
        <f>$B$29</f>
        <v>木</v>
      </c>
      <c r="AGY29" s="660"/>
      <c r="AGZ29" s="661"/>
      <c r="AHA29" s="660"/>
      <c r="AHB29" s="661"/>
      <c r="AHC29" s="662" t="str">
        <f>IFERROR(IF(OR(AGX29="日",AGX29="祝",AGX29=0,AGY29=""),"　",MAX(IF(AND(AGY29&lt;=AHC14,AHA29&gt;AHD14),AHD14-AHC14,IF(AND(AGY29&gt;AHC14,AHA29&lt;=AHD14),AHA29-AGY29,IF(AND(AGY29&lt;=AHC14,AHA29&lt;=AHD14),AHA29-AHC14,IF(AND(AGY29&gt;AHC14,AHA29&gt;AHD14),AHD14-AGY29,0)))),0)),0)</f>
        <v>　</v>
      </c>
      <c r="AHD29" s="663"/>
      <c r="AHE29" s="664"/>
      <c r="AHF29" s="662" t="str">
        <f>IFERROR(IF(OR(AGX29="日",AGX29="祝",AGX29=0,AGY29=""),"　",MAX(IF(AND(AGY29&gt;AHI14,AHA29&gt;AHG14),0,IF(AND(AGY29&lt;=AHI14,AGY29&gt;AHF14,AHA29&gt;AHG14),AHI14-AGY29,IF(AND(AGY29&lt;=AHI14,AGY29&lt;=AHF14,AHA29&gt;AHG14),AHI14-AHF14,IF(AND(AGY29&gt;AHF14,AHA29&lt;=AHG14),AHA29-AGY29,IF(AND(AGY29&lt;=AHF14,AHA29&lt;=AHG14),AHA29-AHF14,0))))),0)),0)</f>
        <v>　</v>
      </c>
      <c r="AHG29" s="663"/>
      <c r="AHH29" s="664"/>
      <c r="AHI29" s="662" t="str">
        <f>IFERROR(IF(OR(AGX29="日",AGX29="祝",AGX29=0,AGY29=""),"　",MAX(IF(AND(AGY29&lt;=AHI14,AHA29&gt;AHJ14),AHJ14-AHI14,IF(AHA29&lt;=AHJ14,0,IF(AND(AGY29&gt;AHI14,AHA29&gt;AHJ14),AHJ14-AGY29,0))),0)),0)</f>
        <v>　</v>
      </c>
      <c r="AHJ29" s="663"/>
      <c r="AHK29" s="664"/>
      <c r="AHL29" s="662" t="str">
        <f>IFERROR(IF(OR(AGX29="日",AGX29="祝",AGX29=0,AGY29=""),"　",MAX(IF(AGY29&gt;AHL14,AHA29-AGY29,IF(AGY29&lt;=AHL14,AHA29-AHL14,0)),0)),0)</f>
        <v>　</v>
      </c>
      <c r="AHM29" s="663"/>
      <c r="AHN29" s="664"/>
      <c r="AHO29" s="662" t="str">
        <f>IFERROR(IF(OR(AGX29="日",AGX29="祝",AGX29=0,AGY29=""),"　",MAX(IF(AND(AGY29&lt;=AHO14,AHA29&gt;AHP14),AHP14-AHO14,IF(AND(AGY29&gt;AHO14,AHA29&lt;=AHP14),AHA29-AGY29,IF(AND(AGY29&lt;=AHO14,AHA29&lt;=AHP14),AHA29-AHO14,IF(AND(AGY29&gt;AHO14,AHA29&gt;AHP14),AHP14-AGY29,0)))),0)),0)</f>
        <v>　</v>
      </c>
      <c r="AHP29" s="663"/>
      <c r="AHQ29" s="664"/>
      <c r="AHR29" s="662" t="str">
        <f>IFERROR(IF(OR(AGX29="日",AGX29="祝",AGX29=0,AGY29=""),"　",MAX(IF(AND(AGY29&gt;AHU14,AHA29&gt;AHS14),0,IF(AND(AGY29&lt;=AHU14,AGY29&gt;AHR14,AHA29&gt;AHS14),AHU14-AGY29,IF(AND(AGY29&lt;=AHU14,AGY29&lt;=AHR14,AHA29&gt;AHS14),AHU14-AHR14,IF(AND(AGY29&gt;AHR14,AHA29&lt;=AHS14),AHA29-AGY29,IF(AND(AGY29&lt;=AHR14,AHA29&lt;=AHS14),AHA29-AHR14,0))))),0)),0)</f>
        <v>　</v>
      </c>
      <c r="AHS29" s="663"/>
      <c r="AHT29" s="664"/>
      <c r="AHU29" s="662" t="str">
        <f>IFERROR(IF(OR(AGX29="日",AGX29="祝",AGX29=0,AGY29=""),"　",MAX(IF(AND(AGY29&lt;=AHU14,AHA29&gt;AHV14),AHV14-AHU14,IF(AHA29&lt;=AHV14,0,IF(AND(AGY29&gt;AHU14,AHA29&gt;AHV14),AHV14-AGY29,0))),0)),0)</f>
        <v>　</v>
      </c>
      <c r="AHV29" s="663"/>
      <c r="AHW29" s="664"/>
      <c r="AHX29" s="662" t="str">
        <f t="shared" si="16"/>
        <v>　</v>
      </c>
      <c r="AHY29" s="663"/>
      <c r="AHZ29" s="664"/>
      <c r="AIA29" s="665" t="str">
        <f>IF(AID29="×",TIME(0,0,0),IF(AIN4="非常勤",AHC29,AHO29))</f>
        <v>　</v>
      </c>
      <c r="AIB29" s="666"/>
      <c r="AIC29" s="667"/>
      <c r="AID29" s="265"/>
      <c r="AIE29" s="665" t="str">
        <f>IF(AIH29="×",TIME(0,0,0),IF(AIN4="非常勤",AHF29,AHR29))</f>
        <v>　</v>
      </c>
      <c r="AIF29" s="666"/>
      <c r="AIG29" s="667"/>
      <c r="AIH29" s="265"/>
      <c r="AII29" s="665" t="str">
        <f>IF(AIL29="×",TIME(0,0,0),IF(AIN4="非常勤",AHI29,AHU29))</f>
        <v>　</v>
      </c>
      <c r="AIJ29" s="666"/>
      <c r="AIK29" s="667"/>
      <c r="AIL29" s="265"/>
      <c r="AIM29" s="665" t="str">
        <f>IF(AIP29="×",TIME(0,0,0),IF(AIN4="非常勤",AHL29,AHX29))</f>
        <v>　</v>
      </c>
      <c r="AIN29" s="666"/>
      <c r="AIO29" s="667"/>
      <c r="AIP29" s="265"/>
      <c r="AIQ29" s="668"/>
      <c r="AIR29" s="669"/>
      <c r="AIS29" s="668"/>
      <c r="AIT29" s="670"/>
      <c r="AIU29" s="669"/>
      <c r="AIV29" s="671"/>
      <c r="AIW29" s="672"/>
      <c r="AIX29" s="672"/>
      <c r="AIY29" s="673"/>
      <c r="AIZ29" s="263">
        <f>$A$29</f>
        <v>15</v>
      </c>
      <c r="AJA29" s="264" t="str">
        <f>$B$29</f>
        <v>木</v>
      </c>
      <c r="AJB29" s="660"/>
      <c r="AJC29" s="661"/>
      <c r="AJD29" s="660"/>
      <c r="AJE29" s="661"/>
      <c r="AJF29" s="662" t="str">
        <f>IFERROR(IF(OR(AJA29="日",AJA29="祝",AJA29=0,AJB29=""),"　",MAX(IF(AND(AJB29&lt;=AJF14,AJD29&gt;AJG14),AJG14-AJF14,IF(AND(AJB29&gt;AJF14,AJD29&lt;=AJG14),AJD29-AJB29,IF(AND(AJB29&lt;=AJF14,AJD29&lt;=AJG14),AJD29-AJF14,IF(AND(AJB29&gt;AJF14,AJD29&gt;AJG14),AJG14-AJB29,0)))),0)),0)</f>
        <v>　</v>
      </c>
      <c r="AJG29" s="663"/>
      <c r="AJH29" s="664"/>
      <c r="AJI29" s="662" t="str">
        <f>IFERROR(IF(OR(AJA29="日",AJA29="祝",AJA29=0,AJB29=""),"　",MAX(IF(AND(AJB29&gt;AJL14,AJD29&gt;AJJ14),0,IF(AND(AJB29&lt;=AJL14,AJB29&gt;AJI14,AJD29&gt;AJJ14),AJL14-AJB29,IF(AND(AJB29&lt;=AJL14,AJB29&lt;=AJI14,AJD29&gt;AJJ14),AJL14-AJI14,IF(AND(AJB29&gt;AJI14,AJD29&lt;=AJJ14),AJD29-AJB29,IF(AND(AJB29&lt;=AJI14,AJD29&lt;=AJJ14),AJD29-AJI14,0))))),0)),0)</f>
        <v>　</v>
      </c>
      <c r="AJJ29" s="663"/>
      <c r="AJK29" s="664"/>
      <c r="AJL29" s="662" t="str">
        <f>IFERROR(IF(OR(AJA29="日",AJA29="祝",AJA29=0,AJB29=""),"　",MAX(IF(AND(AJB29&lt;=AJL14,AJD29&gt;AJM14),AJM14-AJL14,IF(AJD29&lt;=AJM14,0,IF(AND(AJB29&gt;AJL14,AJD29&gt;AJM14),AJM14-AJB29,0))),0)),0)</f>
        <v>　</v>
      </c>
      <c r="AJM29" s="663"/>
      <c r="AJN29" s="664"/>
      <c r="AJO29" s="662" t="str">
        <f>IFERROR(IF(OR(AJA29="日",AJA29="祝",AJA29=0,AJB29=""),"　",MAX(IF(AJB29&gt;AJO14,AJD29-AJB29,IF(AJB29&lt;=AJO14,AJD29-AJO14,0)),0)),0)</f>
        <v>　</v>
      </c>
      <c r="AJP29" s="663"/>
      <c r="AJQ29" s="664"/>
      <c r="AJR29" s="662" t="str">
        <f>IFERROR(IF(OR(AJA29="日",AJA29="祝",AJA29=0,AJB29=""),"　",MAX(IF(AND(AJB29&lt;=AJR14,AJD29&gt;AJS14),AJS14-AJR14,IF(AND(AJB29&gt;AJR14,AJD29&lt;=AJS14),AJD29-AJB29,IF(AND(AJB29&lt;=AJR14,AJD29&lt;=AJS14),AJD29-AJR14,IF(AND(AJB29&gt;AJR14,AJD29&gt;AJS14),AJS14-AJB29,0)))),0)),0)</f>
        <v>　</v>
      </c>
      <c r="AJS29" s="663"/>
      <c r="AJT29" s="664"/>
      <c r="AJU29" s="662" t="str">
        <f>IFERROR(IF(OR(AJA29="日",AJA29="祝",AJA29=0,AJB29=""),"　",MAX(IF(AND(AJB29&gt;AJX14,AJD29&gt;AJV14),0,IF(AND(AJB29&lt;=AJX14,AJB29&gt;AJU14,AJD29&gt;AJV14),AJX14-AJB29,IF(AND(AJB29&lt;=AJX14,AJB29&lt;=AJU14,AJD29&gt;AJV14),AJX14-AJU14,IF(AND(AJB29&gt;AJU14,AJD29&lt;=AJV14),AJD29-AJB29,IF(AND(AJB29&lt;=AJU14,AJD29&lt;=AJV14),AJD29-AJU14,0))))),0)),0)</f>
        <v>　</v>
      </c>
      <c r="AJV29" s="663"/>
      <c r="AJW29" s="664"/>
      <c r="AJX29" s="662" t="str">
        <f>IFERROR(IF(OR(AJA29="日",AJA29="祝",AJA29=0,AJB29=""),"　",MAX(IF(AND(AJB29&lt;=AJX14,AJD29&gt;AJY14),AJY14-AJX14,IF(AJD29&lt;=AJY14,0,IF(AND(AJB29&gt;AJX14,AJD29&gt;AJY14),AJY14-AJB29,0))),0)),0)</f>
        <v>　</v>
      </c>
      <c r="AJY29" s="663"/>
      <c r="AJZ29" s="664"/>
      <c r="AKA29" s="662" t="str">
        <f t="shared" si="17"/>
        <v>　</v>
      </c>
      <c r="AKB29" s="663"/>
      <c r="AKC29" s="664"/>
      <c r="AKD29" s="665" t="str">
        <f>IF(AKG29="×",TIME(0,0,0),IF(AKQ4="非常勤",AJF29,AJR29))</f>
        <v>　</v>
      </c>
      <c r="AKE29" s="666"/>
      <c r="AKF29" s="667"/>
      <c r="AKG29" s="265"/>
      <c r="AKH29" s="665" t="str">
        <f>IF(AKK29="×",TIME(0,0,0),IF(AKQ4="非常勤",AJI29,AJU29))</f>
        <v>　</v>
      </c>
      <c r="AKI29" s="666"/>
      <c r="AKJ29" s="667"/>
      <c r="AKK29" s="265"/>
      <c r="AKL29" s="665" t="str">
        <f>IF(AKO29="×",TIME(0,0,0),IF(AKQ4="非常勤",AJL29,AJX29))</f>
        <v>　</v>
      </c>
      <c r="AKM29" s="666"/>
      <c r="AKN29" s="667"/>
      <c r="AKO29" s="265"/>
      <c r="AKP29" s="665" t="str">
        <f>IF(AKS29="×",TIME(0,0,0),IF(AKQ4="非常勤",AJO29,AKA29))</f>
        <v>　</v>
      </c>
      <c r="AKQ29" s="666"/>
      <c r="AKR29" s="667"/>
      <c r="AKS29" s="265"/>
      <c r="AKT29" s="668"/>
      <c r="AKU29" s="669"/>
      <c r="AKV29" s="668"/>
      <c r="AKW29" s="670"/>
      <c r="AKX29" s="669"/>
      <c r="AKY29" s="671"/>
      <c r="AKZ29" s="672"/>
      <c r="ALA29" s="672"/>
      <c r="ALB29" s="673"/>
      <c r="ALC29" s="263">
        <f>$A$29</f>
        <v>15</v>
      </c>
      <c r="ALD29" s="264" t="str">
        <f>$B$29</f>
        <v>木</v>
      </c>
      <c r="ALE29" s="660"/>
      <c r="ALF29" s="661"/>
      <c r="ALG29" s="660"/>
      <c r="ALH29" s="661"/>
      <c r="ALI29" s="662" t="str">
        <f>IFERROR(IF(OR(ALD29="日",ALD29="祝",ALD29=0,ALE29=""),"　",MAX(IF(AND(ALE29&lt;=ALI14,ALG29&gt;ALJ14),ALJ14-ALI14,IF(AND(ALE29&gt;ALI14,ALG29&lt;=ALJ14),ALG29-ALE29,IF(AND(ALE29&lt;=ALI14,ALG29&lt;=ALJ14),ALG29-ALI14,IF(AND(ALE29&gt;ALI14,ALG29&gt;ALJ14),ALJ14-ALE29,0)))),0)),0)</f>
        <v>　</v>
      </c>
      <c r="ALJ29" s="663"/>
      <c r="ALK29" s="664"/>
      <c r="ALL29" s="662" t="str">
        <f>IFERROR(IF(OR(ALD29="日",ALD29="祝",ALD29=0,ALE29=""),"　",MAX(IF(AND(ALE29&gt;ALO14,ALG29&gt;ALM14),0,IF(AND(ALE29&lt;=ALO14,ALE29&gt;ALL14,ALG29&gt;ALM14),ALO14-ALE29,IF(AND(ALE29&lt;=ALO14,ALE29&lt;=ALL14,ALG29&gt;ALM14),ALO14-ALL14,IF(AND(ALE29&gt;ALL14,ALG29&lt;=ALM14),ALG29-ALE29,IF(AND(ALE29&lt;=ALL14,ALG29&lt;=ALM14),ALG29-ALL14,0))))),0)),0)</f>
        <v>　</v>
      </c>
      <c r="ALM29" s="663"/>
      <c r="ALN29" s="664"/>
      <c r="ALO29" s="662" t="str">
        <f>IFERROR(IF(OR(ALD29="日",ALD29="祝",ALD29=0,ALE29=""),"　",MAX(IF(AND(ALE29&lt;=ALO14,ALG29&gt;ALP14),ALP14-ALO14,IF(ALG29&lt;=ALP14,0,IF(AND(ALE29&gt;ALO14,ALG29&gt;ALP14),ALP14-ALE29,0))),0)),0)</f>
        <v>　</v>
      </c>
      <c r="ALP29" s="663"/>
      <c r="ALQ29" s="664"/>
      <c r="ALR29" s="662" t="str">
        <f>IFERROR(IF(OR(ALD29="日",ALD29="祝",ALD29=0,ALE29=""),"　",MAX(IF(ALE29&gt;ALR14,ALG29-ALE29,IF(ALE29&lt;=ALR14,ALG29-ALR14,0)),0)),0)</f>
        <v>　</v>
      </c>
      <c r="ALS29" s="663"/>
      <c r="ALT29" s="664"/>
      <c r="ALU29" s="662" t="str">
        <f>IFERROR(IF(OR(ALD29="日",ALD29="祝",ALD29=0,ALE29=""),"　",MAX(IF(AND(ALE29&lt;=ALU14,ALG29&gt;ALV14),ALV14-ALU14,IF(AND(ALE29&gt;ALU14,ALG29&lt;=ALV14),ALG29-ALE29,IF(AND(ALE29&lt;=ALU14,ALG29&lt;=ALV14),ALG29-ALU14,IF(AND(ALE29&gt;ALU14,ALG29&gt;ALV14),ALV14-ALE29,0)))),0)),0)</f>
        <v>　</v>
      </c>
      <c r="ALV29" s="663"/>
      <c r="ALW29" s="664"/>
      <c r="ALX29" s="662" t="str">
        <f>IFERROR(IF(OR(ALD29="日",ALD29="祝",ALD29=0,ALE29=""),"　",MAX(IF(AND(ALE29&gt;AMA14,ALG29&gt;ALY14),0,IF(AND(ALE29&lt;=AMA14,ALE29&gt;ALX14,ALG29&gt;ALY14),AMA14-ALE29,IF(AND(ALE29&lt;=AMA14,ALE29&lt;=ALX14,ALG29&gt;ALY14),AMA14-ALX14,IF(AND(ALE29&gt;ALX14,ALG29&lt;=ALY14),ALG29-ALE29,IF(AND(ALE29&lt;=ALX14,ALG29&lt;=ALY14),ALG29-ALX14,0))))),0)),0)</f>
        <v>　</v>
      </c>
      <c r="ALY29" s="663"/>
      <c r="ALZ29" s="664"/>
      <c r="AMA29" s="662" t="str">
        <f>IFERROR(IF(OR(ALD29="日",ALD29="祝",ALD29=0,ALE29=""),"　",MAX(IF(AND(ALE29&lt;=AMA14,ALG29&gt;AMB14),AMB14-AMA14,IF(ALG29&lt;=AMB14,0,IF(AND(ALE29&gt;AMA14,ALG29&gt;AMB14),AMB14-ALE29,0))),0)),0)</f>
        <v>　</v>
      </c>
      <c r="AMB29" s="663"/>
      <c r="AMC29" s="664"/>
      <c r="AMD29" s="662" t="str">
        <f t="shared" si="18"/>
        <v>　</v>
      </c>
      <c r="AME29" s="663"/>
      <c r="AMF29" s="664"/>
      <c r="AMG29" s="665" t="str">
        <f>IF(AMJ29="×",TIME(0,0,0),IF(AMT4="非常勤",ALI29,ALU29))</f>
        <v>　</v>
      </c>
      <c r="AMH29" s="666"/>
      <c r="AMI29" s="667"/>
      <c r="AMJ29" s="265"/>
      <c r="AMK29" s="665" t="str">
        <f>IF(AMN29="×",TIME(0,0,0),IF(AMT4="非常勤",ALL29,ALX29))</f>
        <v>　</v>
      </c>
      <c r="AML29" s="666"/>
      <c r="AMM29" s="667"/>
      <c r="AMN29" s="265"/>
      <c r="AMO29" s="665" t="str">
        <f>IF(AMR29="×",TIME(0,0,0),IF(AMT4="非常勤",ALO29,AMA29))</f>
        <v>　</v>
      </c>
      <c r="AMP29" s="666"/>
      <c r="AMQ29" s="667"/>
      <c r="AMR29" s="265"/>
      <c r="AMS29" s="665" t="str">
        <f>IF(AMV29="×",TIME(0,0,0),IF(AMT4="非常勤",ALR29,AMD29))</f>
        <v>　</v>
      </c>
      <c r="AMT29" s="666"/>
      <c r="AMU29" s="667"/>
      <c r="AMV29" s="265"/>
      <c r="AMW29" s="668"/>
      <c r="AMX29" s="669"/>
      <c r="AMY29" s="668"/>
      <c r="AMZ29" s="670"/>
      <c r="ANA29" s="669"/>
      <c r="ANB29" s="671"/>
      <c r="ANC29" s="672"/>
      <c r="AND29" s="672"/>
      <c r="ANE29" s="673"/>
      <c r="ANF29" s="263">
        <f>$A$29</f>
        <v>15</v>
      </c>
      <c r="ANG29" s="264" t="str">
        <f>$B$29</f>
        <v>木</v>
      </c>
      <c r="ANH29" s="660"/>
      <c r="ANI29" s="661"/>
      <c r="ANJ29" s="660"/>
      <c r="ANK29" s="661"/>
      <c r="ANL29" s="662" t="str">
        <f>IFERROR(IF(OR(ANG29="日",ANG29="祝",ANG29=0,ANH29=""),"　",MAX(IF(AND(ANH29&lt;=ANL14,ANJ29&gt;ANM14),ANM14-ANL14,IF(AND(ANH29&gt;ANL14,ANJ29&lt;=ANM14),ANJ29-ANH29,IF(AND(ANH29&lt;=ANL14,ANJ29&lt;=ANM14),ANJ29-ANL14,IF(AND(ANH29&gt;ANL14,ANJ29&gt;ANM14),ANM14-ANH29,0)))),0)),0)</f>
        <v>　</v>
      </c>
      <c r="ANM29" s="663"/>
      <c r="ANN29" s="664"/>
      <c r="ANO29" s="662" t="str">
        <f>IFERROR(IF(OR(ANG29="日",ANG29="祝",ANG29=0,ANH29=""),"　",MAX(IF(AND(ANH29&gt;ANR14,ANJ29&gt;ANP14),0,IF(AND(ANH29&lt;=ANR14,ANH29&gt;ANO14,ANJ29&gt;ANP14),ANR14-ANH29,IF(AND(ANH29&lt;=ANR14,ANH29&lt;=ANO14,ANJ29&gt;ANP14),ANR14-ANO14,IF(AND(ANH29&gt;ANO14,ANJ29&lt;=ANP14),ANJ29-ANH29,IF(AND(ANH29&lt;=ANO14,ANJ29&lt;=ANP14),ANJ29-ANO14,0))))),0)),0)</f>
        <v>　</v>
      </c>
      <c r="ANP29" s="663"/>
      <c r="ANQ29" s="664"/>
      <c r="ANR29" s="662" t="str">
        <f>IFERROR(IF(OR(ANG29="日",ANG29="祝",ANG29=0,ANH29=""),"　",MAX(IF(AND(ANH29&lt;=ANR14,ANJ29&gt;ANS14),ANS14-ANR14,IF(ANJ29&lt;=ANS14,0,IF(AND(ANH29&gt;ANR14,ANJ29&gt;ANS14),ANS14-ANH29,0))),0)),0)</f>
        <v>　</v>
      </c>
      <c r="ANS29" s="663"/>
      <c r="ANT29" s="664"/>
      <c r="ANU29" s="662" t="str">
        <f>IFERROR(IF(OR(ANG29="日",ANG29="祝",ANG29=0,ANH29=""),"　",MAX(IF(ANH29&gt;ANU14,ANJ29-ANH29,IF(ANH29&lt;=ANU14,ANJ29-ANU14,0)),0)),0)</f>
        <v>　</v>
      </c>
      <c r="ANV29" s="663"/>
      <c r="ANW29" s="664"/>
      <c r="ANX29" s="662" t="str">
        <f>IFERROR(IF(OR(ANG29="日",ANG29="祝",ANG29=0,ANH29=""),"　",MAX(IF(AND(ANH29&lt;=ANX14,ANJ29&gt;ANY14),ANY14-ANX14,IF(AND(ANH29&gt;ANX14,ANJ29&lt;=ANY14),ANJ29-ANH29,IF(AND(ANH29&lt;=ANX14,ANJ29&lt;=ANY14),ANJ29-ANX14,IF(AND(ANH29&gt;ANX14,ANJ29&gt;ANY14),ANY14-ANH29,0)))),0)),0)</f>
        <v>　</v>
      </c>
      <c r="ANY29" s="663"/>
      <c r="ANZ29" s="664"/>
      <c r="AOA29" s="662" t="str">
        <f>IFERROR(IF(OR(ANG29="日",ANG29="祝",ANG29=0,ANH29=""),"　",MAX(IF(AND(ANH29&gt;AOD14,ANJ29&gt;AOB14),0,IF(AND(ANH29&lt;=AOD14,ANH29&gt;AOA14,ANJ29&gt;AOB14),AOD14-ANH29,IF(AND(ANH29&lt;=AOD14,ANH29&lt;=AOA14,ANJ29&gt;AOB14),AOD14-AOA14,IF(AND(ANH29&gt;AOA14,ANJ29&lt;=AOB14),ANJ29-ANH29,IF(AND(ANH29&lt;=AOA14,ANJ29&lt;=AOB14),ANJ29-AOA14,0))))),0)),0)</f>
        <v>　</v>
      </c>
      <c r="AOB29" s="663"/>
      <c r="AOC29" s="664"/>
      <c r="AOD29" s="662" t="str">
        <f>IFERROR(IF(OR(ANG29="日",ANG29="祝",ANG29=0,ANH29=""),"　",MAX(IF(AND(ANH29&lt;=AOD14,ANJ29&gt;AOE14),AOE14-AOD14,IF(ANJ29&lt;=AOE14,0,IF(AND(ANH29&gt;AOD14,ANJ29&gt;AOE14),AOE14-ANH29,0))),0)),0)</f>
        <v>　</v>
      </c>
      <c r="AOE29" s="663"/>
      <c r="AOF29" s="664"/>
      <c r="AOG29" s="662" t="str">
        <f t="shared" si="19"/>
        <v>　</v>
      </c>
      <c r="AOH29" s="663"/>
      <c r="AOI29" s="664"/>
      <c r="AOJ29" s="665" t="str">
        <f>IF(AOM29="×",TIME(0,0,0),IF(AOW4="非常勤",ANL29,ANX29))</f>
        <v>　</v>
      </c>
      <c r="AOK29" s="666"/>
      <c r="AOL29" s="667"/>
      <c r="AOM29" s="265"/>
      <c r="AON29" s="665" t="str">
        <f>IF(AOQ29="×",TIME(0,0,0),IF(AOW4="非常勤",ANO29,AOA29))</f>
        <v>　</v>
      </c>
      <c r="AOO29" s="666"/>
      <c r="AOP29" s="667"/>
      <c r="AOQ29" s="265"/>
      <c r="AOR29" s="665" t="str">
        <f>IF(AOU29="×",TIME(0,0,0),IF(AOW4="非常勤",ANR29,AOD29))</f>
        <v>　</v>
      </c>
      <c r="AOS29" s="666"/>
      <c r="AOT29" s="667"/>
      <c r="AOU29" s="265"/>
      <c r="AOV29" s="665" t="str">
        <f>IF(AOY29="×",TIME(0,0,0),IF(AOW4="非常勤",ANU29,AOG29))</f>
        <v>　</v>
      </c>
      <c r="AOW29" s="666"/>
      <c r="AOX29" s="667"/>
      <c r="AOY29" s="265"/>
      <c r="AOZ29" s="668"/>
      <c r="APA29" s="669"/>
      <c r="APB29" s="668"/>
      <c r="APC29" s="670"/>
      <c r="APD29" s="669"/>
      <c r="APE29" s="671"/>
      <c r="APF29" s="672"/>
      <c r="APG29" s="672"/>
      <c r="APH29" s="673"/>
      <c r="API29" s="263">
        <f>$A$29</f>
        <v>15</v>
      </c>
      <c r="APJ29" s="264" t="str">
        <f>$B$29</f>
        <v>木</v>
      </c>
      <c r="APK29" s="660"/>
      <c r="APL29" s="661"/>
      <c r="APM29" s="660"/>
      <c r="APN29" s="661"/>
      <c r="APO29" s="662" t="str">
        <f>IFERROR(IF(OR(APJ29="日",APJ29="祝",APJ29=0,APK29=""),"　",MAX(IF(AND(APK29&lt;=APO14,APM29&gt;APP14),APP14-APO14,IF(AND(APK29&gt;APO14,APM29&lt;=APP14),APM29-APK29,IF(AND(APK29&lt;=APO14,APM29&lt;=APP14),APM29-APO14,IF(AND(APK29&gt;APO14,APM29&gt;APP14),APP14-APK29,0)))),0)),0)</f>
        <v>　</v>
      </c>
      <c r="APP29" s="663"/>
      <c r="APQ29" s="664"/>
      <c r="APR29" s="662" t="str">
        <f>IFERROR(IF(OR(APJ29="日",APJ29="祝",APJ29=0,APK29=""),"　",MAX(IF(AND(APK29&gt;APU14,APM29&gt;APS14),0,IF(AND(APK29&lt;=APU14,APK29&gt;APR14,APM29&gt;APS14),APU14-APK29,IF(AND(APK29&lt;=APU14,APK29&lt;=APR14,APM29&gt;APS14),APU14-APR14,IF(AND(APK29&gt;APR14,APM29&lt;=APS14),APM29-APK29,IF(AND(APK29&lt;=APR14,APM29&lt;=APS14),APM29-APR14,0))))),0)),0)</f>
        <v>　</v>
      </c>
      <c r="APS29" s="663"/>
      <c r="APT29" s="664"/>
      <c r="APU29" s="662" t="str">
        <f>IFERROR(IF(OR(APJ29="日",APJ29="祝",APJ29=0,APK29=""),"　",MAX(IF(AND(APK29&lt;=APU14,APM29&gt;APV14),APV14-APU14,IF(APM29&lt;=APV14,0,IF(AND(APK29&gt;APU14,APM29&gt;APV14),APV14-APK29,0))),0)),0)</f>
        <v>　</v>
      </c>
      <c r="APV29" s="663"/>
      <c r="APW29" s="664"/>
      <c r="APX29" s="662" t="str">
        <f>IFERROR(IF(OR(APJ29="日",APJ29="祝",APJ29=0,APK29=""),"　",MAX(IF(APK29&gt;APX14,APM29-APK29,IF(APK29&lt;=APX14,APM29-APX14,0)),0)),0)</f>
        <v>　</v>
      </c>
      <c r="APY29" s="663"/>
      <c r="APZ29" s="664"/>
      <c r="AQA29" s="662" t="str">
        <f>IFERROR(IF(OR(APJ29="日",APJ29="祝",APJ29=0,APK29=""),"　",MAX(IF(AND(APK29&lt;=AQA14,APM29&gt;AQB14),AQB14-AQA14,IF(AND(APK29&gt;AQA14,APM29&lt;=AQB14),APM29-APK29,IF(AND(APK29&lt;=AQA14,APM29&lt;=AQB14),APM29-AQA14,IF(AND(APK29&gt;AQA14,APM29&gt;AQB14),AQB14-APK29,0)))),0)),0)</f>
        <v>　</v>
      </c>
      <c r="AQB29" s="663"/>
      <c r="AQC29" s="664"/>
      <c r="AQD29" s="662" t="str">
        <f>IFERROR(IF(OR(APJ29="日",APJ29="祝",APJ29=0,APK29=""),"　",MAX(IF(AND(APK29&gt;AQG14,APM29&gt;AQE14),0,IF(AND(APK29&lt;=AQG14,APK29&gt;AQD14,APM29&gt;AQE14),AQG14-APK29,IF(AND(APK29&lt;=AQG14,APK29&lt;=AQD14,APM29&gt;AQE14),AQG14-AQD14,IF(AND(APK29&gt;AQD14,APM29&lt;=AQE14),APM29-APK29,IF(AND(APK29&lt;=AQD14,APM29&lt;=AQE14),APM29-AQD14,0))))),0)),0)</f>
        <v>　</v>
      </c>
      <c r="AQE29" s="663"/>
      <c r="AQF29" s="664"/>
      <c r="AQG29" s="662" t="str">
        <f>IFERROR(IF(OR(APJ29="日",APJ29="祝",APJ29=0,APK29=""),"　",MAX(IF(AND(APK29&lt;=AQG14,APM29&gt;AQH14),AQH14-AQG14,IF(APM29&lt;=AQH14,0,IF(AND(APK29&gt;AQG14,APM29&gt;AQH14),AQH14-APK29,0))),0)),0)</f>
        <v>　</v>
      </c>
      <c r="AQH29" s="663"/>
      <c r="AQI29" s="664"/>
      <c r="AQJ29" s="662" t="str">
        <f t="shared" si="20"/>
        <v>　</v>
      </c>
      <c r="AQK29" s="663"/>
      <c r="AQL29" s="664"/>
      <c r="AQM29" s="665" t="str">
        <f>IF(AQP29="×",TIME(0,0,0),IF(AQZ4="非常勤",APO29,AQA29))</f>
        <v>　</v>
      </c>
      <c r="AQN29" s="666"/>
      <c r="AQO29" s="667"/>
      <c r="AQP29" s="265"/>
      <c r="AQQ29" s="665" t="str">
        <f>IF(AQT29="×",TIME(0,0,0),IF(AQZ4="非常勤",APR29,AQD29))</f>
        <v>　</v>
      </c>
      <c r="AQR29" s="666"/>
      <c r="AQS29" s="667"/>
      <c r="AQT29" s="265"/>
      <c r="AQU29" s="665" t="str">
        <f>IF(AQX29="×",TIME(0,0,0),IF(AQZ4="非常勤",APU29,AQG29))</f>
        <v>　</v>
      </c>
      <c r="AQV29" s="666"/>
      <c r="AQW29" s="667"/>
      <c r="AQX29" s="265"/>
      <c r="AQY29" s="665" t="str">
        <f>IF(ARB29="×",TIME(0,0,0),IF(AQZ4="非常勤",APX29,AQJ29))</f>
        <v>　</v>
      </c>
      <c r="AQZ29" s="666"/>
      <c r="ARA29" s="667"/>
      <c r="ARB29" s="265"/>
      <c r="ARC29" s="720"/>
      <c r="ARD29" s="720"/>
      <c r="ARE29" s="668"/>
      <c r="ARF29" s="670"/>
      <c r="ARG29" s="669"/>
      <c r="ARH29" s="671"/>
      <c r="ARI29" s="672"/>
      <c r="ARJ29" s="672"/>
      <c r="ARK29" s="673"/>
      <c r="ARL29" s="263">
        <f>$A$29</f>
        <v>15</v>
      </c>
      <c r="ARM29" s="264" t="str">
        <f>$B$29</f>
        <v>木</v>
      </c>
      <c r="ARN29" s="660"/>
      <c r="ARO29" s="661"/>
      <c r="ARP29" s="660"/>
      <c r="ARQ29" s="661"/>
      <c r="ARR29" s="662" t="str">
        <f>IFERROR(IF(OR(ARM29="日",ARM29="祝",ARM29=0,ARN29=""),"　",MAX(IF(AND(ARN29&lt;=ARR14,ARP29&gt;ARS14),ARS14-ARR14,IF(AND(ARN29&gt;ARR14,ARP29&lt;=ARS14),ARP29-ARN29,IF(AND(ARN29&lt;=ARR14,ARP29&lt;=ARS14),ARP29-ARR14,IF(AND(ARN29&gt;ARR14,ARP29&gt;ARS14),ARS14-ARN29,0)))),0)),0)</f>
        <v>　</v>
      </c>
      <c r="ARS29" s="663"/>
      <c r="ART29" s="664"/>
      <c r="ARU29" s="662" t="str">
        <f>IFERROR(IF(OR(ARM29="日",ARM29="祝",ARM29=0,ARN29=""),"　",MAX(IF(AND(ARN29&gt;ARX14,ARP29&gt;ARV14),0,IF(AND(ARN29&lt;=ARX14,ARN29&gt;ARU14,ARP29&gt;ARV14),ARX14-ARN29,IF(AND(ARN29&lt;=ARX14,ARN29&lt;=ARU14,ARP29&gt;ARV14),ARX14-ARU14,IF(AND(ARN29&gt;ARU14,ARP29&lt;=ARV14),ARP29-ARN29,IF(AND(ARN29&lt;=ARU14,ARP29&lt;=ARV14),ARP29-ARU14,0))))),0)),0)</f>
        <v>　</v>
      </c>
      <c r="ARV29" s="663"/>
      <c r="ARW29" s="664"/>
      <c r="ARX29" s="662" t="str">
        <f>IFERROR(IF(OR(ARM29="日",ARM29="祝",ARM29=0,ARN29=""),"　",MAX(IF(AND(ARN29&lt;=ARX14,ARP29&gt;ARY14),ARY14-ARX14,IF(ARP29&lt;=ARY14,0,IF(AND(ARN29&gt;ARX14,ARP29&gt;ARY14),ARY14-ARN29,0))),0)),0)</f>
        <v>　</v>
      </c>
      <c r="ARY29" s="663"/>
      <c r="ARZ29" s="664"/>
      <c r="ASA29" s="662" t="str">
        <f>IFERROR(IF(OR(ARM29="日",ARM29="祝",ARM29=0,ARN29=""),"　",MAX(IF(ARN29&gt;ASA14,ARP29-ARN29,IF(ARN29&lt;=ASA14,ARP29-ASA14,0)),0)),0)</f>
        <v>　</v>
      </c>
      <c r="ASB29" s="663"/>
      <c r="ASC29" s="664"/>
      <c r="ASD29" s="662" t="str">
        <f>IFERROR(IF(OR(ARM29="日",ARM29="祝",ARM29=0,ARN29=""),"　",MAX(IF(AND(ARN29&lt;=ASD14,ARP29&gt;ASE14),ASE14-ASD14,IF(AND(ARN29&gt;ASD14,ARP29&lt;=ASE14),ARP29-ARN29,IF(AND(ARN29&lt;=ASD14,ARP29&lt;=ASE14),ARP29-ASD14,IF(AND(ARN29&gt;ASD14,ARP29&gt;ASE14),ASE14-ARN29,0)))),0)),0)</f>
        <v>　</v>
      </c>
      <c r="ASE29" s="663"/>
      <c r="ASF29" s="664"/>
      <c r="ASG29" s="662" t="str">
        <f>IFERROR(IF(OR(ARM29="日",ARM29="祝",ARM29=0,ARN29=""),"　",MAX(IF(AND(ARN29&gt;ASJ14,ARP29&gt;ASH14),0,IF(AND(ARN29&lt;=ASJ14,ARN29&gt;ASG14,ARP29&gt;ASH14),ASJ14-ARN29,IF(AND(ARN29&lt;=ASJ14,ARN29&lt;=ASG14,ARP29&gt;ASH14),ASJ14-ASG14,IF(AND(ARN29&gt;ASG14,ARP29&lt;=ASH14),ARP29-ARN29,IF(AND(ARN29&lt;=ASG14,ARP29&lt;=ASH14),ARP29-ASG14,0))))),0)),0)</f>
        <v>　</v>
      </c>
      <c r="ASH29" s="663"/>
      <c r="ASI29" s="664"/>
      <c r="ASJ29" s="662" t="str">
        <f>IFERROR(IF(OR(ARM29="日",ARM29="祝",ARM29=0,ARN29=""),"　",MAX(IF(AND(ARN29&lt;=ASJ14,ARP29&gt;ASK14),ASK14-ASJ14,IF(ARP29&lt;=ASK14,0,IF(AND(ARN29&gt;ASJ14,ARP29&gt;ASK14),ASK14-ARN29,0))),0)),0)</f>
        <v>　</v>
      </c>
      <c r="ASK29" s="663"/>
      <c r="ASL29" s="664"/>
      <c r="ASM29" s="662" t="str">
        <f t="shared" si="21"/>
        <v>　</v>
      </c>
      <c r="ASN29" s="663"/>
      <c r="ASO29" s="664"/>
      <c r="ASP29" s="665" t="str">
        <f>IF(ASS29="×",TIME(0,0,0),IF(ATC4="非常勤",ARR29,ASD29))</f>
        <v>　</v>
      </c>
      <c r="ASQ29" s="666"/>
      <c r="ASR29" s="667"/>
      <c r="ASS29" s="265"/>
      <c r="AST29" s="665" t="str">
        <f>IF(ASW29="×",TIME(0,0,0),IF(ATC4="非常勤",ARU29,ASG29))</f>
        <v>　</v>
      </c>
      <c r="ASU29" s="666"/>
      <c r="ASV29" s="667"/>
      <c r="ASW29" s="265"/>
      <c r="ASX29" s="665" t="str">
        <f>IF(ATA29="×",TIME(0,0,0),IF(ATC4="非常勤",ARX29,ASJ29))</f>
        <v>　</v>
      </c>
      <c r="ASY29" s="666"/>
      <c r="ASZ29" s="667"/>
      <c r="ATA29" s="265"/>
      <c r="ATB29" s="665" t="str">
        <f>IF(ATE29="×",TIME(0,0,0),IF(ATC4="非常勤",ASA29,ASM29))</f>
        <v>　</v>
      </c>
      <c r="ATC29" s="666"/>
      <c r="ATD29" s="667"/>
      <c r="ATE29" s="265"/>
      <c r="ATF29" s="720"/>
      <c r="ATG29" s="720"/>
      <c r="ATH29" s="668"/>
      <c r="ATI29" s="670"/>
      <c r="ATJ29" s="669"/>
      <c r="ATK29" s="671"/>
      <c r="ATL29" s="672"/>
      <c r="ATM29" s="672"/>
      <c r="ATN29" s="673"/>
      <c r="ATO29" s="263">
        <f>$A$29</f>
        <v>15</v>
      </c>
      <c r="ATP29" s="264" t="str">
        <f>$B$29</f>
        <v>木</v>
      </c>
      <c r="ATQ29" s="660"/>
      <c r="ATR29" s="661"/>
      <c r="ATS29" s="660"/>
      <c r="ATT29" s="661"/>
      <c r="ATU29" s="662" t="str">
        <f>IFERROR(IF(OR(ATP29="日",ATP29="祝",ATP29=0,ATQ29=""),"　",MAX(IF(AND(ATQ29&lt;=ATU14,ATS29&gt;ATV14),ATV14-ATU14,IF(AND(ATQ29&gt;ATU14,ATS29&lt;=ATV14),ATS29-ATQ29,IF(AND(ATQ29&lt;=ATU14,ATS29&lt;=ATV14),ATS29-ATU14,IF(AND(ATQ29&gt;ATU14,ATS29&gt;ATV14),ATV14-ATQ29,0)))),0)),0)</f>
        <v>　</v>
      </c>
      <c r="ATV29" s="663"/>
      <c r="ATW29" s="664"/>
      <c r="ATX29" s="662" t="str">
        <f>IFERROR(IF(OR(ATP29="日",ATP29="祝",ATP29=0,ATQ29=""),"　",MAX(IF(AND(ATQ29&gt;AUA14,ATS29&gt;ATY14),0,IF(AND(ATQ29&lt;=AUA14,ATQ29&gt;ATX14,ATS29&gt;ATY14),AUA14-ATQ29,IF(AND(ATQ29&lt;=AUA14,ATQ29&lt;=ATX14,ATS29&gt;ATY14),AUA14-ATX14,IF(AND(ATQ29&gt;ATX14,ATS29&lt;=ATY14),ATS29-ATQ29,IF(AND(ATQ29&lt;=ATX14,ATS29&lt;=ATY14),ATS29-ATX14,0))))),0)),0)</f>
        <v>　</v>
      </c>
      <c r="ATY29" s="663"/>
      <c r="ATZ29" s="664"/>
      <c r="AUA29" s="662" t="str">
        <f>IFERROR(IF(OR(ATP29="日",ATP29="祝",ATP29=0,ATQ29=""),"　",MAX(IF(AND(ATQ29&lt;=AUA14,ATS29&gt;AUB14),AUB14-AUA14,IF(ATS29&lt;=AUB14,0,IF(AND(ATQ29&gt;AUA14,ATS29&gt;AUB14),AUB14-ATQ29,0))),0)),0)</f>
        <v>　</v>
      </c>
      <c r="AUB29" s="663"/>
      <c r="AUC29" s="664"/>
      <c r="AUD29" s="662" t="str">
        <f>IFERROR(IF(OR(ATP29="日",ATP29="祝",ATP29=0,ATQ29=""),"　",MAX(IF(ATQ29&gt;AUD14,ATS29-ATQ29,IF(ATQ29&lt;=AUD14,ATS29-AUD14,0)),0)),0)</f>
        <v>　</v>
      </c>
      <c r="AUE29" s="663"/>
      <c r="AUF29" s="664"/>
      <c r="AUG29" s="662" t="str">
        <f>IFERROR(IF(OR(ATP29="日",ATP29="祝",ATP29=0,ATQ29=""),"　",MAX(IF(AND(ATQ29&lt;=AUG14,ATS29&gt;AUH14),AUH14-AUG14,IF(AND(ATQ29&gt;AUG14,ATS29&lt;=AUH14),ATS29-ATQ29,IF(AND(ATQ29&lt;=AUG14,ATS29&lt;=AUH14),ATS29-AUG14,IF(AND(ATQ29&gt;AUG14,ATS29&gt;AUH14),AUH14-ATQ29,0)))),0)),0)</f>
        <v>　</v>
      </c>
      <c r="AUH29" s="663"/>
      <c r="AUI29" s="664"/>
      <c r="AUJ29" s="662" t="str">
        <f>IFERROR(IF(OR(ATP29="日",ATP29="祝",ATP29=0,ATQ29=""),"　",MAX(IF(AND(ATQ29&gt;AUM14,ATS29&gt;AUK14),0,IF(AND(ATQ29&lt;=AUM14,ATQ29&gt;AUJ14,ATS29&gt;AUK14),AUM14-ATQ29,IF(AND(ATQ29&lt;=AUM14,ATQ29&lt;=AUJ14,ATS29&gt;AUK14),AUM14-AUJ14,IF(AND(ATQ29&gt;AUJ14,ATS29&lt;=AUK14),ATS29-ATQ29,IF(AND(ATQ29&lt;=AUJ14,ATS29&lt;=AUK14),ATS29-AUJ14,0))))),0)),0)</f>
        <v>　</v>
      </c>
      <c r="AUK29" s="663"/>
      <c r="AUL29" s="664"/>
      <c r="AUM29" s="662" t="str">
        <f>IFERROR(IF(OR(ATP29="日",ATP29="祝",ATP29=0,ATQ29=""),"　",MAX(IF(AND(ATQ29&lt;=AUM14,ATS29&gt;AUN14),AUN14-AUM14,IF(ATS29&lt;=AUN14,0,IF(AND(ATQ29&gt;AUM14,ATS29&gt;AUN14),AUN14-ATQ29,0))),0)),0)</f>
        <v>　</v>
      </c>
      <c r="AUN29" s="663"/>
      <c r="AUO29" s="664"/>
      <c r="AUP29" s="662" t="str">
        <f t="shared" si="22"/>
        <v>　</v>
      </c>
      <c r="AUQ29" s="663"/>
      <c r="AUR29" s="664"/>
      <c r="AUS29" s="665" t="str">
        <f>IF(AUV29="×",TIME(0,0,0),IF(AVF4="非常勤",ATU29,AUG29))</f>
        <v>　</v>
      </c>
      <c r="AUT29" s="666"/>
      <c r="AUU29" s="667"/>
      <c r="AUV29" s="265"/>
      <c r="AUW29" s="665" t="str">
        <f>IF(AUZ29="×",TIME(0,0,0),IF(AVF4="非常勤",ATX29,AUJ29))</f>
        <v>　</v>
      </c>
      <c r="AUX29" s="666"/>
      <c r="AUY29" s="667"/>
      <c r="AUZ29" s="265"/>
      <c r="AVA29" s="665" t="str">
        <f>IF(AVD29="×",TIME(0,0,0),IF(AVF4="非常勤",AUA29,AUM29))</f>
        <v>　</v>
      </c>
      <c r="AVB29" s="666"/>
      <c r="AVC29" s="667"/>
      <c r="AVD29" s="265"/>
      <c r="AVE29" s="665" t="str">
        <f>IF(AVH29="×",TIME(0,0,0),IF(AVF4="非常勤",AUD29,AUP29))</f>
        <v>　</v>
      </c>
      <c r="AVF29" s="666"/>
      <c r="AVG29" s="667"/>
      <c r="AVH29" s="265"/>
      <c r="AVI29" s="668"/>
      <c r="AVJ29" s="669"/>
      <c r="AVK29" s="668"/>
      <c r="AVL29" s="670"/>
      <c r="AVM29" s="669"/>
      <c r="AVN29" s="671"/>
      <c r="AVO29" s="672"/>
      <c r="AVP29" s="672"/>
      <c r="AVQ29" s="673"/>
      <c r="AVR29" s="263">
        <f>$A$29</f>
        <v>15</v>
      </c>
      <c r="AVS29" s="264" t="str">
        <f>$B$29</f>
        <v>木</v>
      </c>
      <c r="AVT29" s="660"/>
      <c r="AVU29" s="661"/>
      <c r="AVV29" s="660"/>
      <c r="AVW29" s="661"/>
      <c r="AVX29" s="662" t="str">
        <f>IFERROR(IF(OR(AVS29="日",AVS29="祝",AVS29=0,AVT29=""),"　",MAX(IF(AND(AVT29&lt;=AVX14,AVV29&gt;AVY14),AVY14-AVX14,IF(AND(AVT29&gt;AVX14,AVV29&lt;=AVY14),AVV29-AVT29,IF(AND(AVT29&lt;=AVX14,AVV29&lt;=AVY14),AVV29-AVX14,IF(AND(AVT29&gt;AVX14,AVV29&gt;AVY14),AVY14-AVT29,0)))),0)),0)</f>
        <v>　</v>
      </c>
      <c r="AVY29" s="663"/>
      <c r="AVZ29" s="664"/>
      <c r="AWA29" s="662" t="str">
        <f>IFERROR(IF(OR(AVS29="日",AVS29="祝",AVS29=0,AVT29=""),"　",MAX(IF(AND(AVT29&gt;AWD14,AVV29&gt;AWB14),0,IF(AND(AVT29&lt;=AWD14,AVT29&gt;AWA14,AVV29&gt;AWB14),AWD14-AVT29,IF(AND(AVT29&lt;=AWD14,AVT29&lt;=AWA14,AVV29&gt;AWB14),AWD14-AWA14,IF(AND(AVT29&gt;AWA14,AVV29&lt;=AWB14),AVV29-AVT29,IF(AND(AVT29&lt;=AWA14,AVV29&lt;=AWB14),AVV29-AWA14,0))))),0)),0)</f>
        <v>　</v>
      </c>
      <c r="AWB29" s="663"/>
      <c r="AWC29" s="664"/>
      <c r="AWD29" s="662" t="str">
        <f>IFERROR(IF(OR(AVS29="日",AVS29="祝",AVS29=0,AVT29=""),"　",MAX(IF(AND(AVT29&lt;=AWD14,AVV29&gt;AWE14),AWE14-AWD14,IF(AVV29&lt;=AWE14,0,IF(AND(AVT29&gt;AWD14,AVV29&gt;AWE14),AWE14-AVT29,0))),0)),0)</f>
        <v>　</v>
      </c>
      <c r="AWE29" s="663"/>
      <c r="AWF29" s="664"/>
      <c r="AWG29" s="662" t="str">
        <f>IFERROR(IF(OR(AVS29="日",AVS29="祝",AVS29=0,AVT29=""),"　",MAX(IF(AVT29&gt;AWG14,AVV29-AVT29,IF(AVT29&lt;=AWG14,AVV29-AWG14,0)),0)),0)</f>
        <v>　</v>
      </c>
      <c r="AWH29" s="663"/>
      <c r="AWI29" s="664"/>
      <c r="AWJ29" s="662" t="str">
        <f>IFERROR(IF(OR(AVS29="日",AVS29="祝",AVS29=0,AVT29=""),"　",MAX(IF(AND(AVT29&lt;=AWJ14,AVV29&gt;AWK14),AWK14-AWJ14,IF(AND(AVT29&gt;AWJ14,AVV29&lt;=AWK14),AVV29-AVT29,IF(AND(AVT29&lt;=AWJ14,AVV29&lt;=AWK14),AVV29-AWJ14,IF(AND(AVT29&gt;AWJ14,AVV29&gt;AWK14),AWK14-AVT29,0)))),0)),0)</f>
        <v>　</v>
      </c>
      <c r="AWK29" s="663"/>
      <c r="AWL29" s="664"/>
      <c r="AWM29" s="662" t="str">
        <f>IFERROR(IF(OR(AVS29="日",AVS29="祝",AVS29=0,AVT29=""),"　",MAX(IF(AND(AVT29&gt;AWP14,AVV29&gt;AWN14),0,IF(AND(AVT29&lt;=AWP14,AVT29&gt;AWM14,AVV29&gt;AWN14),AWP14-AVT29,IF(AND(AVT29&lt;=AWP14,AVT29&lt;=AWM14,AVV29&gt;AWN14),AWP14-AWM14,IF(AND(AVT29&gt;AWM14,AVV29&lt;=AWN14),AVV29-AVT29,IF(AND(AVT29&lt;=AWM14,AVV29&lt;=AWN14),AVV29-AWM14,0))))),0)),0)</f>
        <v>　</v>
      </c>
      <c r="AWN29" s="663"/>
      <c r="AWO29" s="664"/>
      <c r="AWP29" s="662" t="str">
        <f>IFERROR(IF(OR(AVS29="日",AVS29="祝",AVS29=0,AVT29=""),"　",MAX(IF(AND(AVT29&lt;=AWP14,AVV29&gt;AWQ14),AWQ14-AWP14,IF(AVV29&lt;=AWQ14,0,IF(AND(AVT29&gt;AWP14,AVV29&gt;AWQ14),AWQ14-AVT29,0))),0)),0)</f>
        <v>　</v>
      </c>
      <c r="AWQ29" s="663"/>
      <c r="AWR29" s="664"/>
      <c r="AWS29" s="662" t="str">
        <f t="shared" si="23"/>
        <v>　</v>
      </c>
      <c r="AWT29" s="663"/>
      <c r="AWU29" s="664"/>
      <c r="AWV29" s="665" t="str">
        <f>IF(AWY29="×",TIME(0,0,0),IF(AXI4="非常勤",AVX29,AWJ29))</f>
        <v>　</v>
      </c>
      <c r="AWW29" s="666"/>
      <c r="AWX29" s="667"/>
      <c r="AWY29" s="265"/>
      <c r="AWZ29" s="665" t="str">
        <f>IF(AXC29="×",TIME(0,0,0),IF(AXI4="非常勤",AWA29,AWM29))</f>
        <v>　</v>
      </c>
      <c r="AXA29" s="666"/>
      <c r="AXB29" s="667"/>
      <c r="AXC29" s="265"/>
      <c r="AXD29" s="665" t="str">
        <f>IF(AXG29="×",TIME(0,0,0),IF(AXI4="非常勤",AWD29,AWP29))</f>
        <v>　</v>
      </c>
      <c r="AXE29" s="666"/>
      <c r="AXF29" s="667"/>
      <c r="AXG29" s="265"/>
      <c r="AXH29" s="665" t="str">
        <f>IF(AXK29="×",TIME(0,0,0),IF(AXI4="非常勤",AWG29,AWS29))</f>
        <v>　</v>
      </c>
      <c r="AXI29" s="666"/>
      <c r="AXJ29" s="667"/>
      <c r="AXK29" s="265"/>
      <c r="AXL29" s="668"/>
      <c r="AXM29" s="669"/>
      <c r="AXN29" s="668"/>
      <c r="AXO29" s="670"/>
      <c r="AXP29" s="669"/>
      <c r="AXQ29" s="671"/>
      <c r="AXR29" s="672"/>
      <c r="AXS29" s="672"/>
      <c r="AXT29" s="673"/>
      <c r="AXU29" s="263">
        <f>$A$29</f>
        <v>15</v>
      </c>
      <c r="AXV29" s="264" t="str">
        <f>$B$29</f>
        <v>木</v>
      </c>
      <c r="AXW29" s="660"/>
      <c r="AXX29" s="661"/>
      <c r="AXY29" s="660"/>
      <c r="AXZ29" s="661"/>
      <c r="AYA29" s="662" t="str">
        <f>IFERROR(IF(OR(AXV29="日",AXV29="祝",AXV29=0,AXW29=""),"　",MAX(IF(AND(AXW29&lt;=AYA14,AXY29&gt;AYB14),AYB14-AYA14,IF(AND(AXW29&gt;AYA14,AXY29&lt;=AYB14),AXY29-AXW29,IF(AND(AXW29&lt;=AYA14,AXY29&lt;=AYB14),AXY29-AYA14,IF(AND(AXW29&gt;AYA14,AXY29&gt;AYB14),AYB14-AXW29,0)))),0)),0)</f>
        <v>　</v>
      </c>
      <c r="AYB29" s="663"/>
      <c r="AYC29" s="664"/>
      <c r="AYD29" s="662" t="str">
        <f>IFERROR(IF(OR(AXV29="日",AXV29="祝",AXV29=0,AXW29=""),"　",MAX(IF(AND(AXW29&gt;AYG14,AXY29&gt;AYE14),0,IF(AND(AXW29&lt;=AYG14,AXW29&gt;AYD14,AXY29&gt;AYE14),AYG14-AXW29,IF(AND(AXW29&lt;=AYG14,AXW29&lt;=AYD14,AXY29&gt;AYE14),AYG14-AYD14,IF(AND(AXW29&gt;AYD14,AXY29&lt;=AYE14),AXY29-AXW29,IF(AND(AXW29&lt;=AYD14,AXY29&lt;=AYE14),AXY29-AYD14,0))))),0)),0)</f>
        <v>　</v>
      </c>
      <c r="AYE29" s="663"/>
      <c r="AYF29" s="664"/>
      <c r="AYG29" s="662" t="str">
        <f>IFERROR(IF(OR(AXV29="日",AXV29="祝",AXV29=0,AXW29=""),"　",MAX(IF(AND(AXW29&lt;=AYG14,AXY29&gt;AYH14),AYH14-AYG14,IF(AXY29&lt;=AYH14,0,IF(AND(AXW29&gt;AYG14,AXY29&gt;AYH14),AYH14-AXW29,0))),0)),0)</f>
        <v>　</v>
      </c>
      <c r="AYH29" s="663"/>
      <c r="AYI29" s="664"/>
      <c r="AYJ29" s="662" t="str">
        <f>IFERROR(IF(OR(AXV29="日",AXV29="祝",AXV29=0,AXW29=""),"　",MAX(IF(AXW29&gt;AYJ14,AXY29-AXW29,IF(AXW29&lt;=AYJ14,AXY29-AYJ14,0)),0)),0)</f>
        <v>　</v>
      </c>
      <c r="AYK29" s="663"/>
      <c r="AYL29" s="664"/>
      <c r="AYM29" s="662" t="str">
        <f>IFERROR(IF(OR(AXV29="日",AXV29="祝",AXV29=0,AXW29=""),"　",MAX(IF(AND(AXW29&lt;=AYM14,AXY29&gt;AYN14),AYN14-AYM14,IF(AND(AXW29&gt;AYM14,AXY29&lt;=AYN14),AXY29-AXW29,IF(AND(AXW29&lt;=AYM14,AXY29&lt;=AYN14),AXY29-AYM14,IF(AND(AXW29&gt;AYM14,AXY29&gt;AYN14),AYN14-AXW29,0)))),0)),0)</f>
        <v>　</v>
      </c>
      <c r="AYN29" s="663"/>
      <c r="AYO29" s="664"/>
      <c r="AYP29" s="662" t="str">
        <f>IFERROR(IF(OR(AXV29="日",AXV29="祝",AXV29=0,AXW29=""),"　",MAX(IF(AND(AXW29&gt;AYS14,AXY29&gt;AYQ14),0,IF(AND(AXW29&lt;=AYS14,AXW29&gt;AYP14,AXY29&gt;AYQ14),AYS14-AXW29,IF(AND(AXW29&lt;=AYS14,AXW29&lt;=AYP14,AXY29&gt;AYQ14),AYS14-AYP14,IF(AND(AXW29&gt;AYP14,AXY29&lt;=AYQ14),AXY29-AXW29,IF(AND(AXW29&lt;=AYP14,AXY29&lt;=AYQ14),AXY29-AYP14,0))))),0)),0)</f>
        <v>　</v>
      </c>
      <c r="AYQ29" s="663"/>
      <c r="AYR29" s="664"/>
      <c r="AYS29" s="662" t="str">
        <f>IFERROR(IF(OR(AXV29="日",AXV29="祝",AXV29=0,AXW29=""),"　",MAX(IF(AND(AXW29&lt;=AYS14,AXY29&gt;AYT14),AYT14-AYS14,IF(AXY29&lt;=AYT14,0,IF(AND(AXW29&gt;AYS14,AXY29&gt;AYT14),AYT14-AXW29,0))),0)),0)</f>
        <v>　</v>
      </c>
      <c r="AYT29" s="663"/>
      <c r="AYU29" s="664"/>
      <c r="AYV29" s="662" t="str">
        <f t="shared" si="24"/>
        <v>　</v>
      </c>
      <c r="AYW29" s="663"/>
      <c r="AYX29" s="664"/>
      <c r="AYY29" s="665" t="str">
        <f>IF(AZB29="×",TIME(0,0,0),IF(AZL4="非常勤",AYA29,AYM29))</f>
        <v>　</v>
      </c>
      <c r="AYZ29" s="666"/>
      <c r="AZA29" s="667"/>
      <c r="AZB29" s="265"/>
      <c r="AZC29" s="665" t="str">
        <f>IF(AZF29="×",TIME(0,0,0),IF(AZL4="非常勤",AYD29,AYP29))</f>
        <v>　</v>
      </c>
      <c r="AZD29" s="666"/>
      <c r="AZE29" s="667"/>
      <c r="AZF29" s="265"/>
      <c r="AZG29" s="665" t="str">
        <f>IF(AZJ29="×",TIME(0,0,0),IF(AZL4="非常勤",AYG29,AYS29))</f>
        <v>　</v>
      </c>
      <c r="AZH29" s="666"/>
      <c r="AZI29" s="667"/>
      <c r="AZJ29" s="265"/>
      <c r="AZK29" s="665" t="str">
        <f>IF(AZN29="×",TIME(0,0,0),IF(AZL4="非常勤",AYJ29,AYV29))</f>
        <v>　</v>
      </c>
      <c r="AZL29" s="666"/>
      <c r="AZM29" s="667"/>
      <c r="AZN29" s="265"/>
      <c r="AZO29" s="668"/>
      <c r="AZP29" s="669"/>
      <c r="AZQ29" s="668"/>
      <c r="AZR29" s="670"/>
      <c r="AZS29" s="669"/>
      <c r="AZT29" s="671"/>
      <c r="AZU29" s="672"/>
      <c r="AZV29" s="672"/>
      <c r="AZW29" s="673"/>
      <c r="AZX29" s="263">
        <f>$A$29</f>
        <v>15</v>
      </c>
      <c r="AZY29" s="264" t="str">
        <f>$B$29</f>
        <v>木</v>
      </c>
      <c r="AZZ29" s="660"/>
      <c r="BAA29" s="661"/>
      <c r="BAB29" s="660"/>
      <c r="BAC29" s="661"/>
      <c r="BAD29" s="662" t="str">
        <f>IFERROR(IF(OR(AZY29="日",AZY29="祝",AZY29=0,AZZ29=""),"　",MAX(IF(AND(AZZ29&lt;=BAD14,BAB29&gt;BAE14),BAE14-BAD14,IF(AND(AZZ29&gt;BAD14,BAB29&lt;=BAE14),BAB29-AZZ29,IF(AND(AZZ29&lt;=BAD14,BAB29&lt;=BAE14),BAB29-BAD14,IF(AND(AZZ29&gt;BAD14,BAB29&gt;BAE14),BAE14-AZZ29,0)))),0)),0)</f>
        <v>　</v>
      </c>
      <c r="BAE29" s="663"/>
      <c r="BAF29" s="664"/>
      <c r="BAG29" s="662" t="str">
        <f>IFERROR(IF(OR(AZY29="日",AZY29="祝",AZY29=0,AZZ29=""),"　",MAX(IF(AND(AZZ29&gt;BAJ14,BAB29&gt;BAH14),0,IF(AND(AZZ29&lt;=BAJ14,AZZ29&gt;BAG14,BAB29&gt;BAH14),BAJ14-AZZ29,IF(AND(AZZ29&lt;=BAJ14,AZZ29&lt;=BAG14,BAB29&gt;BAH14),BAJ14-BAG14,IF(AND(AZZ29&gt;BAG14,BAB29&lt;=BAH14),BAB29-AZZ29,IF(AND(AZZ29&lt;=BAG14,BAB29&lt;=BAH14),BAB29-BAG14,0))))),0)),0)</f>
        <v>　</v>
      </c>
      <c r="BAH29" s="663"/>
      <c r="BAI29" s="664"/>
      <c r="BAJ29" s="662" t="str">
        <f>IFERROR(IF(OR(AZY29="日",AZY29="祝",AZY29=0,AZZ29=""),"　",MAX(IF(AND(AZZ29&lt;=BAJ14,BAB29&gt;BAK14),BAK14-BAJ14,IF(BAB29&lt;=BAK14,0,IF(AND(AZZ29&gt;BAJ14,BAB29&gt;BAK14),BAK14-AZZ29,0))),0)),0)</f>
        <v>　</v>
      </c>
      <c r="BAK29" s="663"/>
      <c r="BAL29" s="664"/>
      <c r="BAM29" s="662" t="str">
        <f>IFERROR(IF(OR(AZY29="日",AZY29="祝",AZY29=0,AZZ29=""),"　",MAX(IF(AZZ29&gt;BAM14,BAB29-AZZ29,IF(AZZ29&lt;=BAM14,BAB29-BAM14,0)),0)),0)</f>
        <v>　</v>
      </c>
      <c r="BAN29" s="663"/>
      <c r="BAO29" s="664"/>
      <c r="BAP29" s="662" t="str">
        <f>IFERROR(IF(OR(AZY29="日",AZY29="祝",AZY29=0,AZZ29=""),"　",MAX(IF(AND(AZZ29&lt;=BAP14,BAB29&gt;BAQ14),BAQ14-BAP14,IF(AND(AZZ29&gt;BAP14,BAB29&lt;=BAQ14),BAB29-AZZ29,IF(AND(AZZ29&lt;=BAP14,BAB29&lt;=BAQ14),BAB29-BAP14,IF(AND(AZZ29&gt;BAP14,BAB29&gt;BAQ14),BAQ14-AZZ29,0)))),0)),0)</f>
        <v>　</v>
      </c>
      <c r="BAQ29" s="663"/>
      <c r="BAR29" s="664"/>
      <c r="BAS29" s="662" t="str">
        <f>IFERROR(IF(OR(AZY29="日",AZY29="祝",AZY29=0,AZZ29=""),"　",MAX(IF(AND(AZZ29&gt;BAV14,BAB29&gt;BAT14),0,IF(AND(AZZ29&lt;=BAV14,AZZ29&gt;BAS14,BAB29&gt;BAT14),BAV14-AZZ29,IF(AND(AZZ29&lt;=BAV14,AZZ29&lt;=BAS14,BAB29&gt;BAT14),BAV14-BAS14,IF(AND(AZZ29&gt;BAS14,BAB29&lt;=BAT14),BAB29-AZZ29,IF(AND(AZZ29&lt;=BAS14,BAB29&lt;=BAT14),BAB29-BAS14,0))))),0)),0)</f>
        <v>　</v>
      </c>
      <c r="BAT29" s="663"/>
      <c r="BAU29" s="664"/>
      <c r="BAV29" s="662" t="str">
        <f>IFERROR(IF(OR(AZY29="日",AZY29="祝",AZY29=0,AZZ29=""),"　",MAX(IF(AND(AZZ29&lt;=BAV14,BAB29&gt;BAW14),BAW14-BAV14,IF(BAB29&lt;=BAW14,0,IF(AND(AZZ29&gt;BAV14,BAB29&gt;BAW14),BAW14-AZZ29,0))),0)),0)</f>
        <v>　</v>
      </c>
      <c r="BAW29" s="663"/>
      <c r="BAX29" s="664"/>
      <c r="BAY29" s="662" t="str">
        <f t="shared" si="25"/>
        <v>　</v>
      </c>
      <c r="BAZ29" s="663"/>
      <c r="BBA29" s="664"/>
      <c r="BBB29" s="665" t="str">
        <f>IF(BBE29="×",TIME(0,0,0),IF(BBO4="非常勤",BAD29,BAP29))</f>
        <v>　</v>
      </c>
      <c r="BBC29" s="666"/>
      <c r="BBD29" s="667"/>
      <c r="BBE29" s="265"/>
      <c r="BBF29" s="665" t="str">
        <f>IF(BBI29="×",TIME(0,0,0),IF(BBO4="非常勤",BAG29,BAS29))</f>
        <v>　</v>
      </c>
      <c r="BBG29" s="666"/>
      <c r="BBH29" s="667"/>
      <c r="BBI29" s="265"/>
      <c r="BBJ29" s="665" t="str">
        <f>IF(BBM29="×",TIME(0,0,0),IF(BBO4="非常勤",BAJ29,BAV29))</f>
        <v>　</v>
      </c>
      <c r="BBK29" s="666"/>
      <c r="BBL29" s="667"/>
      <c r="BBM29" s="265"/>
      <c r="BBN29" s="665" t="str">
        <f>IF(BBQ29="×",TIME(0,0,0),IF(BBO4="非常勤",BAM29,BAY29))</f>
        <v>　</v>
      </c>
      <c r="BBO29" s="666"/>
      <c r="BBP29" s="667"/>
      <c r="BBQ29" s="265"/>
      <c r="BBR29" s="668"/>
      <c r="BBS29" s="669"/>
      <c r="BBT29" s="668"/>
      <c r="BBU29" s="670"/>
      <c r="BBV29" s="669"/>
      <c r="BBW29" s="671"/>
      <c r="BBX29" s="672"/>
      <c r="BBY29" s="672"/>
      <c r="BBZ29" s="673"/>
      <c r="BCA29" s="263">
        <f>$A$29</f>
        <v>15</v>
      </c>
      <c r="BCB29" s="264" t="str">
        <f>$B$29</f>
        <v>木</v>
      </c>
      <c r="BCC29" s="660"/>
      <c r="BCD29" s="661"/>
      <c r="BCE29" s="660"/>
      <c r="BCF29" s="661"/>
      <c r="BCG29" s="662" t="str">
        <f>IFERROR(IF(OR(BCB29="日",BCB29="祝",BCB29=0,BCC29=""),"　",MAX(IF(AND(BCC29&lt;=BCG14,BCE29&gt;BCH14),BCH14-BCG14,IF(AND(BCC29&gt;BCG14,BCE29&lt;=BCH14),BCE29-BCC29,IF(AND(BCC29&lt;=BCG14,BCE29&lt;=BCH14),BCE29-BCG14,IF(AND(BCC29&gt;BCG14,BCE29&gt;BCH14),BCH14-BCC29,0)))),0)),0)</f>
        <v>　</v>
      </c>
      <c r="BCH29" s="663"/>
      <c r="BCI29" s="664"/>
      <c r="BCJ29" s="662" t="str">
        <f>IFERROR(IF(OR(BCB29="日",BCB29="祝",BCB29=0,BCC29=""),"　",MAX(IF(AND(BCC29&gt;BCM14,BCE29&gt;BCK14),0,IF(AND(BCC29&lt;=BCM14,BCC29&gt;BCJ14,BCE29&gt;BCK14),BCM14-BCC29,IF(AND(BCC29&lt;=BCM14,BCC29&lt;=BCJ14,BCE29&gt;BCK14),BCM14-BCJ14,IF(AND(BCC29&gt;BCJ14,BCE29&lt;=BCK14),BCE29-BCC29,IF(AND(BCC29&lt;=BCJ14,BCE29&lt;=BCK14),BCE29-BCJ14,0))))),0)),0)</f>
        <v>　</v>
      </c>
      <c r="BCK29" s="663"/>
      <c r="BCL29" s="664"/>
      <c r="BCM29" s="662" t="str">
        <f>IFERROR(IF(OR(BCB29="日",BCB29="祝",BCB29=0,BCC29=""),"　",MAX(IF(AND(BCC29&lt;=BCM14,BCE29&gt;BCN14),BCN14-BCM14,IF(BCE29&lt;=BCN14,0,IF(AND(BCC29&gt;BCM14,BCE29&gt;BCN14),BCN14-BCC29,0))),0)),0)</f>
        <v>　</v>
      </c>
      <c r="BCN29" s="663"/>
      <c r="BCO29" s="664"/>
      <c r="BCP29" s="662" t="str">
        <f>IFERROR(IF(OR(BCB29="日",BCB29="祝",BCB29=0,BCC29=""),"　",MAX(IF(BCC29&gt;BCP14,BCE29-BCC29,IF(BCC29&lt;=BCP14,BCE29-BCP14,0)),0)),0)</f>
        <v>　</v>
      </c>
      <c r="BCQ29" s="663"/>
      <c r="BCR29" s="664"/>
      <c r="BCS29" s="662" t="str">
        <f>IFERROR(IF(OR(BCB29="日",BCB29="祝",BCB29=0,BCC29=""),"　",MAX(IF(AND(BCC29&lt;=BCS14,BCE29&gt;BCT14),BCT14-BCS14,IF(AND(BCC29&gt;BCS14,BCE29&lt;=BCT14),BCE29-BCC29,IF(AND(BCC29&lt;=BCS14,BCE29&lt;=BCT14),BCE29-BCS14,IF(AND(BCC29&gt;BCS14,BCE29&gt;BCT14),BCT14-BCC29,0)))),0)),0)</f>
        <v>　</v>
      </c>
      <c r="BCT29" s="663"/>
      <c r="BCU29" s="664"/>
      <c r="BCV29" s="662" t="str">
        <f>IFERROR(IF(OR(BCB29="日",BCB29="祝",BCB29=0,BCC29=""),"　",MAX(IF(AND(BCC29&gt;BCY14,BCE29&gt;BCW14),0,IF(AND(BCC29&lt;=BCY14,BCC29&gt;BCV14,BCE29&gt;BCW14),BCY14-BCC29,IF(AND(BCC29&lt;=BCY14,BCC29&lt;=BCV14,BCE29&gt;BCW14),BCY14-BCV14,IF(AND(BCC29&gt;BCV14,BCE29&lt;=BCW14),BCE29-BCC29,IF(AND(BCC29&lt;=BCV14,BCE29&lt;=BCW14),BCE29-BCV14,0))))),0)),0)</f>
        <v>　</v>
      </c>
      <c r="BCW29" s="663"/>
      <c r="BCX29" s="664"/>
      <c r="BCY29" s="662" t="str">
        <f>IFERROR(IF(OR(BCB29="日",BCB29="祝",BCB29=0,BCC29=""),"　",MAX(IF(AND(BCC29&lt;=BCY14,BCE29&gt;BCZ14),BCZ14-BCY14,IF(BCE29&lt;=BCZ14,0,IF(AND(BCC29&gt;BCY14,BCE29&gt;BCZ14),BCZ14-BCC29,0))),0)),0)</f>
        <v>　</v>
      </c>
      <c r="BCZ29" s="663"/>
      <c r="BDA29" s="664"/>
      <c r="BDB29" s="662" t="str">
        <f t="shared" si="26"/>
        <v>　</v>
      </c>
      <c r="BDC29" s="663"/>
      <c r="BDD29" s="664"/>
      <c r="BDE29" s="665" t="str">
        <f>IF(BDH29="×",TIME(0,0,0),IF(BDR4="非常勤",BCG29,BCS29))</f>
        <v>　</v>
      </c>
      <c r="BDF29" s="666"/>
      <c r="BDG29" s="667"/>
      <c r="BDH29" s="265"/>
      <c r="BDI29" s="665" t="str">
        <f>IF(BDL29="×",TIME(0,0,0),IF(BDR4="非常勤",BCJ29,BCV29))</f>
        <v>　</v>
      </c>
      <c r="BDJ29" s="666"/>
      <c r="BDK29" s="667"/>
      <c r="BDL29" s="265"/>
      <c r="BDM29" s="665" t="str">
        <f>IF(BDP29="×",TIME(0,0,0),IF(BDR4="非常勤",BCM29,BCY29))</f>
        <v>　</v>
      </c>
      <c r="BDN29" s="666"/>
      <c r="BDO29" s="667"/>
      <c r="BDP29" s="265"/>
      <c r="BDQ29" s="665" t="str">
        <f>IF(BDT29="×",TIME(0,0,0),IF(BDR4="非常勤",BCP29,BDB29))</f>
        <v>　</v>
      </c>
      <c r="BDR29" s="666"/>
      <c r="BDS29" s="667"/>
      <c r="BDT29" s="265"/>
      <c r="BDU29" s="668"/>
      <c r="BDV29" s="669"/>
      <c r="BDW29" s="668"/>
      <c r="BDX29" s="670"/>
      <c r="BDY29" s="669"/>
      <c r="BDZ29" s="671"/>
      <c r="BEA29" s="672"/>
      <c r="BEB29" s="672"/>
      <c r="BEC29" s="673"/>
      <c r="BED29" s="263">
        <f>$A$29</f>
        <v>15</v>
      </c>
      <c r="BEE29" s="264" t="str">
        <f>$B$29</f>
        <v>木</v>
      </c>
      <c r="BEF29" s="660"/>
      <c r="BEG29" s="661"/>
      <c r="BEH29" s="660"/>
      <c r="BEI29" s="661"/>
      <c r="BEJ29" s="662" t="str">
        <f>IFERROR(IF(OR(BEE29="日",BEE29="祝",BEE29=0,BEF29=""),"　",MAX(IF(AND(BEF29&lt;=BEJ14,BEH29&gt;BEK14),BEK14-BEJ14,IF(AND(BEF29&gt;BEJ14,BEH29&lt;=BEK14),BEH29-BEF29,IF(AND(BEF29&lt;=BEJ14,BEH29&lt;=BEK14),BEH29-BEJ14,IF(AND(BEF29&gt;BEJ14,BEH29&gt;BEK14),BEK14-BEF29,0)))),0)),0)</f>
        <v>　</v>
      </c>
      <c r="BEK29" s="663"/>
      <c r="BEL29" s="664"/>
      <c r="BEM29" s="662" t="str">
        <f>IFERROR(IF(OR(BEE29="日",BEE29="祝",BEE29=0,BEF29=""),"　",MAX(IF(AND(BEF29&gt;BEP14,BEH29&gt;BEN14),0,IF(AND(BEF29&lt;=BEP14,BEF29&gt;BEM14,BEH29&gt;BEN14),BEP14-BEF29,IF(AND(BEF29&lt;=BEP14,BEF29&lt;=BEM14,BEH29&gt;BEN14),BEP14-BEM14,IF(AND(BEF29&gt;BEM14,BEH29&lt;=BEN14),BEH29-BEF29,IF(AND(BEF29&lt;=BEM14,BEH29&lt;=BEN14),BEH29-BEM14,0))))),0)),0)</f>
        <v>　</v>
      </c>
      <c r="BEN29" s="663"/>
      <c r="BEO29" s="664"/>
      <c r="BEP29" s="662" t="str">
        <f>IFERROR(IF(OR(BEE29="日",BEE29="祝",BEE29=0,BEF29=""),"　",MAX(IF(AND(BEF29&lt;=BEP14,BEH29&gt;BEQ14),BEQ14-BEP14,IF(BEH29&lt;=BEQ14,0,IF(AND(BEF29&gt;BEP14,BEH29&gt;BEQ14),BEQ14-BEF29,0))),0)),0)</f>
        <v>　</v>
      </c>
      <c r="BEQ29" s="663"/>
      <c r="BER29" s="664"/>
      <c r="BES29" s="662" t="str">
        <f>IFERROR(IF(OR(BEE29="日",BEE29="祝",BEE29=0,BEF29=""),"　",MAX(IF(BEF29&gt;BES14,BEH29-BEF29,IF(BEF29&lt;=BES14,BEH29-BES14,0)),0)),0)</f>
        <v>　</v>
      </c>
      <c r="BET29" s="663"/>
      <c r="BEU29" s="664"/>
      <c r="BEV29" s="662" t="str">
        <f>IFERROR(IF(OR(BEE29="日",BEE29="祝",BEE29=0,BEF29=""),"　",MAX(IF(AND(BEF29&lt;=BEV14,BEH29&gt;BEW14),BEW14-BEV14,IF(AND(BEF29&gt;BEV14,BEH29&lt;=BEW14),BEH29-BEF29,IF(AND(BEF29&lt;=BEV14,BEH29&lt;=BEW14),BEH29-BEV14,IF(AND(BEF29&gt;BEV14,BEH29&gt;BEW14),BEW14-BEF29,0)))),0)),0)</f>
        <v>　</v>
      </c>
      <c r="BEW29" s="663"/>
      <c r="BEX29" s="664"/>
      <c r="BEY29" s="662" t="str">
        <f>IFERROR(IF(OR(BEE29="日",BEE29="祝",BEE29=0,BEF29=""),"　",MAX(IF(AND(BEF29&gt;BFB14,BEH29&gt;BEZ14),0,IF(AND(BEF29&lt;=BFB14,BEF29&gt;BEY14,BEH29&gt;BEZ14),BFB14-BEF29,IF(AND(BEF29&lt;=BFB14,BEF29&lt;=BEY14,BEH29&gt;BEZ14),BFB14-BEY14,IF(AND(BEF29&gt;BEY14,BEH29&lt;=BEZ14),BEH29-BEF29,IF(AND(BEF29&lt;=BEY14,BEH29&lt;=BEZ14),BEH29-BEY14,0))))),0)),0)</f>
        <v>　</v>
      </c>
      <c r="BEZ29" s="663"/>
      <c r="BFA29" s="664"/>
      <c r="BFB29" s="662" t="str">
        <f>IFERROR(IF(OR(BEE29="日",BEE29="祝",BEE29=0,BEF29=""),"　",MAX(IF(AND(BEF29&lt;=BFB14,BEH29&gt;BFC14),BFC14-BFB14,IF(BEH29&lt;=BFC14,0,IF(AND(BEF29&gt;BFB14,BEH29&gt;BFC14),BFC14-BEF29,0))),0)),0)</f>
        <v>　</v>
      </c>
      <c r="BFC29" s="663"/>
      <c r="BFD29" s="664"/>
      <c r="BFE29" s="662" t="str">
        <f t="shared" si="27"/>
        <v>　</v>
      </c>
      <c r="BFF29" s="663"/>
      <c r="BFG29" s="664"/>
      <c r="BFH29" s="665" t="str">
        <f>IF(BFK29="×",TIME(0,0,0),IF(BFU4="非常勤",BEJ29,BEV29))</f>
        <v>　</v>
      </c>
      <c r="BFI29" s="666"/>
      <c r="BFJ29" s="667"/>
      <c r="BFK29" s="265"/>
      <c r="BFL29" s="665" t="str">
        <f>IF(BFO29="×",TIME(0,0,0),IF(BFU4="非常勤",BEM29,BEY29))</f>
        <v>　</v>
      </c>
      <c r="BFM29" s="666"/>
      <c r="BFN29" s="667"/>
      <c r="BFO29" s="265"/>
      <c r="BFP29" s="665" t="str">
        <f>IF(BFS29="×",TIME(0,0,0),IF(BFU4="非常勤",BEP29,BFB29))</f>
        <v>　</v>
      </c>
      <c r="BFQ29" s="666"/>
      <c r="BFR29" s="667"/>
      <c r="BFS29" s="265"/>
      <c r="BFT29" s="665" t="str">
        <f>IF(BFW29="×",TIME(0,0,0),IF(BFU4="非常勤",BES29,BFE29))</f>
        <v>　</v>
      </c>
      <c r="BFU29" s="666"/>
      <c r="BFV29" s="667"/>
      <c r="BFW29" s="265"/>
      <c r="BFX29" s="668"/>
      <c r="BFY29" s="669"/>
      <c r="BFZ29" s="668"/>
      <c r="BGA29" s="670"/>
      <c r="BGB29" s="669"/>
      <c r="BGC29" s="671"/>
      <c r="BGD29" s="672"/>
      <c r="BGE29" s="672"/>
      <c r="BGF29" s="673"/>
      <c r="BGG29" s="263">
        <f>$A$29</f>
        <v>15</v>
      </c>
      <c r="BGH29" s="264" t="str">
        <f>$B$29</f>
        <v>木</v>
      </c>
      <c r="BGI29" s="660"/>
      <c r="BGJ29" s="661"/>
      <c r="BGK29" s="660"/>
      <c r="BGL29" s="661"/>
      <c r="BGM29" s="662" t="str">
        <f>IFERROR(IF(OR(BGH29="日",BGH29="祝",BGH29=0,BGI29=""),"　",MAX(IF(AND(BGI29&lt;=BGM14,BGK29&gt;BGN14),BGN14-BGM14,IF(AND(BGI29&gt;BGM14,BGK29&lt;=BGN14),BGK29-BGI29,IF(AND(BGI29&lt;=BGM14,BGK29&lt;=BGN14),BGK29-BGM14,IF(AND(BGI29&gt;BGM14,BGK29&gt;BGN14),BGN14-BGI29,0)))),0)),0)</f>
        <v>　</v>
      </c>
      <c r="BGN29" s="663"/>
      <c r="BGO29" s="664"/>
      <c r="BGP29" s="662" t="str">
        <f>IFERROR(IF(OR(BGH29="日",BGH29="祝",BGH29=0,BGI29=""),"　",MAX(IF(AND(BGI29&gt;BGS14,BGK29&gt;BGQ14),0,IF(AND(BGI29&lt;=BGS14,BGI29&gt;BGP14,BGK29&gt;BGQ14),BGS14-BGI29,IF(AND(BGI29&lt;=BGS14,BGI29&lt;=BGP14,BGK29&gt;BGQ14),BGS14-BGP14,IF(AND(BGI29&gt;BGP14,BGK29&lt;=BGQ14),BGK29-BGI29,IF(AND(BGI29&lt;=BGP14,BGK29&lt;=BGQ14),BGK29-BGP14,0))))),0)),0)</f>
        <v>　</v>
      </c>
      <c r="BGQ29" s="663"/>
      <c r="BGR29" s="664"/>
      <c r="BGS29" s="662" t="str">
        <f>IFERROR(IF(OR(BGH29="日",BGH29="祝",BGH29=0,BGI29=""),"　",MAX(IF(AND(BGI29&lt;=BGS14,BGK29&gt;BGT14),BGT14-BGS14,IF(BGK29&lt;=BGT14,0,IF(AND(BGI29&gt;BGS14,BGK29&gt;BGT14),BGT14-BGI29,0))),0)),0)</f>
        <v>　</v>
      </c>
      <c r="BGT29" s="663"/>
      <c r="BGU29" s="664"/>
      <c r="BGV29" s="662" t="str">
        <f>IFERROR(IF(OR(BGH29="日",BGH29="祝",BGH29=0,BGI29=""),"　",MAX(IF(BGI29&gt;BGV14,BGK29-BGI29,IF(BGI29&lt;=BGV14,BGK29-BGV14,0)),0)),0)</f>
        <v>　</v>
      </c>
      <c r="BGW29" s="663"/>
      <c r="BGX29" s="664"/>
      <c r="BGY29" s="662" t="str">
        <f>IFERROR(IF(OR(BGH29="日",BGH29="祝",BGH29=0,BGI29=""),"　",MAX(IF(AND(BGI29&lt;=BGY14,BGK29&gt;BGZ14),BGZ14-BGY14,IF(AND(BGI29&gt;BGY14,BGK29&lt;=BGZ14),BGK29-BGI29,IF(AND(BGI29&lt;=BGY14,BGK29&lt;=BGZ14),BGK29-BGY14,IF(AND(BGI29&gt;BGY14,BGK29&gt;BGZ14),BGZ14-BGI29,0)))),0)),0)</f>
        <v>　</v>
      </c>
      <c r="BGZ29" s="663"/>
      <c r="BHA29" s="664"/>
      <c r="BHB29" s="662" t="str">
        <f>IFERROR(IF(OR(BGH29="日",BGH29="祝",BGH29=0,BGI29=""),"　",MAX(IF(AND(BGI29&gt;BHE14,BGK29&gt;BHC14),0,IF(AND(BGI29&lt;=BHE14,BGI29&gt;BHB14,BGK29&gt;BHC14),BHE14-BGI29,IF(AND(BGI29&lt;=BHE14,BGI29&lt;=BHB14,BGK29&gt;BHC14),BHE14-BHB14,IF(AND(BGI29&gt;BHB14,BGK29&lt;=BHC14),BGK29-BGI29,IF(AND(BGI29&lt;=BHB14,BGK29&lt;=BHC14),BGK29-BHB14,0))))),0)),0)</f>
        <v>　</v>
      </c>
      <c r="BHC29" s="663"/>
      <c r="BHD29" s="664"/>
      <c r="BHE29" s="662" t="str">
        <f>IFERROR(IF(OR(BGH29="日",BGH29="祝",BGH29=0,BGI29=""),"　",MAX(IF(AND(BGI29&lt;=BHE14,BGK29&gt;BHF14),BHF14-BHE14,IF(BGK29&lt;=BHF14,0,IF(AND(BGI29&gt;BHE14,BGK29&gt;BHF14),BHF14-BGI29,0))),0)),0)</f>
        <v>　</v>
      </c>
      <c r="BHF29" s="663"/>
      <c r="BHG29" s="664"/>
      <c r="BHH29" s="662" t="str">
        <f t="shared" si="28"/>
        <v>　</v>
      </c>
      <c r="BHI29" s="663"/>
      <c r="BHJ29" s="664"/>
      <c r="BHK29" s="665" t="str">
        <f>IF(BHN29="×",TIME(0,0,0),IF(BHX4="非常勤",BGM29,BGY29))</f>
        <v>　</v>
      </c>
      <c r="BHL29" s="666"/>
      <c r="BHM29" s="667"/>
      <c r="BHN29" s="265"/>
      <c r="BHO29" s="665" t="str">
        <f>IF(BHR29="×",TIME(0,0,0),IF(BHX4="非常勤",BGP29,BHB29))</f>
        <v>　</v>
      </c>
      <c r="BHP29" s="666"/>
      <c r="BHQ29" s="667"/>
      <c r="BHR29" s="265"/>
      <c r="BHS29" s="665" t="str">
        <f>IF(BHV29="×",TIME(0,0,0),IF(BHX4="非常勤",BGS29,BHE29))</f>
        <v>　</v>
      </c>
      <c r="BHT29" s="666"/>
      <c r="BHU29" s="667"/>
      <c r="BHV29" s="265"/>
      <c r="BHW29" s="665" t="str">
        <f>IF(BHZ29="×",TIME(0,0,0),IF(BHX4="非常勤",BGV29,BHH29))</f>
        <v>　</v>
      </c>
      <c r="BHX29" s="666"/>
      <c r="BHY29" s="667"/>
      <c r="BHZ29" s="265"/>
      <c r="BIA29" s="668"/>
      <c r="BIB29" s="669"/>
      <c r="BIC29" s="668"/>
      <c r="BID29" s="670"/>
      <c r="BIE29" s="669"/>
      <c r="BIF29" s="671"/>
      <c r="BIG29" s="672"/>
      <c r="BIH29" s="672"/>
      <c r="BII29" s="673"/>
      <c r="BIJ29" s="263">
        <f>$A$29</f>
        <v>15</v>
      </c>
      <c r="BIK29" s="264" t="str">
        <f>$B$29</f>
        <v>木</v>
      </c>
      <c r="BIL29" s="660"/>
      <c r="BIM29" s="661"/>
      <c r="BIN29" s="660"/>
      <c r="BIO29" s="661"/>
      <c r="BIP29" s="662" t="str">
        <f>IFERROR(IF(OR(BIK29="日",BIK29="祝",BIK29=0,BIL29=""),"　",MAX(IF(AND(BIL29&lt;=BIP14,BIN29&gt;BIQ14),BIQ14-BIP14,IF(AND(BIL29&gt;BIP14,BIN29&lt;=BIQ14),BIN29-BIL29,IF(AND(BIL29&lt;=BIP14,BIN29&lt;=BIQ14),BIN29-BIP14,IF(AND(BIL29&gt;BIP14,BIN29&gt;BIQ14),BIQ14-BIL29,0)))),0)),0)</f>
        <v>　</v>
      </c>
      <c r="BIQ29" s="663"/>
      <c r="BIR29" s="664"/>
      <c r="BIS29" s="662" t="str">
        <f>IFERROR(IF(OR(BIK29="日",BIK29="祝",BIK29=0,BIL29=""),"　",MAX(IF(AND(BIL29&gt;BIV14,BIN29&gt;BIT14),0,IF(AND(BIL29&lt;=BIV14,BIL29&gt;BIS14,BIN29&gt;BIT14),BIV14-BIL29,IF(AND(BIL29&lt;=BIV14,BIL29&lt;=BIS14,BIN29&gt;BIT14),BIV14-BIS14,IF(AND(BIL29&gt;BIS14,BIN29&lt;=BIT14),BIN29-BIL29,IF(AND(BIL29&lt;=BIS14,BIN29&lt;=BIT14),BIN29-BIS14,0))))),0)),0)</f>
        <v>　</v>
      </c>
      <c r="BIT29" s="663"/>
      <c r="BIU29" s="664"/>
      <c r="BIV29" s="662" t="str">
        <f>IFERROR(IF(OR(BIK29="日",BIK29="祝",BIK29=0,BIL29=""),"　",MAX(IF(AND(BIL29&lt;=BIV14,BIN29&gt;BIW14),BIW14-BIV14,IF(BIN29&lt;=BIW14,0,IF(AND(BIL29&gt;BIV14,BIN29&gt;BIW14),BIW14-BIL29,0))),0)),0)</f>
        <v>　</v>
      </c>
      <c r="BIW29" s="663"/>
      <c r="BIX29" s="664"/>
      <c r="BIY29" s="662" t="str">
        <f>IFERROR(IF(OR(BIK29="日",BIK29="祝",BIK29=0,BIL29=""),"　",MAX(IF(BIL29&gt;BIY14,BIN29-BIL29,IF(BIL29&lt;=BIY14,BIN29-BIY14,0)),0)),0)</f>
        <v>　</v>
      </c>
      <c r="BIZ29" s="663"/>
      <c r="BJA29" s="664"/>
      <c r="BJB29" s="662" t="str">
        <f>IFERROR(IF(OR(BIK29="日",BIK29="祝",BIK29=0,BIL29=""),"　",MAX(IF(AND(BIL29&lt;=BJB14,BIN29&gt;BJC14),BJC14-BJB14,IF(AND(BIL29&gt;BJB14,BIN29&lt;=BJC14),BIN29-BIL29,IF(AND(BIL29&lt;=BJB14,BIN29&lt;=BJC14),BIN29-BJB14,IF(AND(BIL29&gt;BJB14,BIN29&gt;BJC14),BJC14-BIL29,0)))),0)),0)</f>
        <v>　</v>
      </c>
      <c r="BJC29" s="663"/>
      <c r="BJD29" s="664"/>
      <c r="BJE29" s="662" t="str">
        <f>IFERROR(IF(OR(BIK29="日",BIK29="祝",BIK29=0,BIL29=""),"　",MAX(IF(AND(BIL29&gt;BJH14,BIN29&gt;BJF14),0,IF(AND(BIL29&lt;=BJH14,BIL29&gt;BJE14,BIN29&gt;BJF14),BJH14-BIL29,IF(AND(BIL29&lt;=BJH14,BIL29&lt;=BJE14,BIN29&gt;BJF14),BJH14-BJE14,IF(AND(BIL29&gt;BJE14,BIN29&lt;=BJF14),BIN29-BIL29,IF(AND(BIL29&lt;=BJE14,BIN29&lt;=BJF14),BIN29-BJE14,0))))),0)),0)</f>
        <v>　</v>
      </c>
      <c r="BJF29" s="663"/>
      <c r="BJG29" s="664"/>
      <c r="BJH29" s="662" t="str">
        <f>IFERROR(IF(OR(BIK29="日",BIK29="祝",BIK29=0,BIL29=""),"　",MAX(IF(AND(BIL29&lt;=BJH14,BIN29&gt;BJI14),BJI14-BJH14,IF(BIN29&lt;=BJI14,0,IF(AND(BIL29&gt;BJH14,BIN29&gt;BJI14),BJI14-BIL29,0))),0)),0)</f>
        <v>　</v>
      </c>
      <c r="BJI29" s="663"/>
      <c r="BJJ29" s="664"/>
      <c r="BJK29" s="662" t="str">
        <f t="shared" si="29"/>
        <v>　</v>
      </c>
      <c r="BJL29" s="663"/>
      <c r="BJM29" s="664"/>
      <c r="BJN29" s="665" t="str">
        <f>IF(BJQ29="×",TIME(0,0,0),IF(BKA4="非常勤",BIP29,BJB29))</f>
        <v>　</v>
      </c>
      <c r="BJO29" s="666"/>
      <c r="BJP29" s="667"/>
      <c r="BJQ29" s="265"/>
      <c r="BJR29" s="665" t="str">
        <f>IF(BJU29="×",TIME(0,0,0),IF(BKA4="非常勤",BIS29,BJE29))</f>
        <v>　</v>
      </c>
      <c r="BJS29" s="666"/>
      <c r="BJT29" s="667"/>
      <c r="BJU29" s="265"/>
      <c r="BJV29" s="665" t="str">
        <f>IF(BJY29="×",TIME(0,0,0),IF(BKA4="非常勤",BIV29,BJH29))</f>
        <v>　</v>
      </c>
      <c r="BJW29" s="666"/>
      <c r="BJX29" s="667"/>
      <c r="BJY29" s="265"/>
      <c r="BJZ29" s="665" t="str">
        <f>IF(BKC29="×",TIME(0,0,0),IF(BKA4="非常勤",BIY29,BJK29))</f>
        <v>　</v>
      </c>
      <c r="BKA29" s="666"/>
      <c r="BKB29" s="667"/>
      <c r="BKC29" s="265"/>
      <c r="BKD29" s="668"/>
      <c r="BKE29" s="669"/>
      <c r="BKF29" s="668"/>
      <c r="BKG29" s="670"/>
      <c r="BKH29" s="669"/>
      <c r="BKI29" s="671"/>
      <c r="BKJ29" s="672"/>
      <c r="BKK29" s="672"/>
      <c r="BKL29" s="673"/>
      <c r="BKM29" s="263">
        <f>$A$29</f>
        <v>15</v>
      </c>
      <c r="BKN29" s="264" t="str">
        <f>$B$29</f>
        <v>木</v>
      </c>
      <c r="BKO29" s="660"/>
      <c r="BKP29" s="661"/>
      <c r="BKQ29" s="660"/>
      <c r="BKR29" s="661"/>
      <c r="BKS29" s="662" t="str">
        <f>IFERROR(IF(OR(BKN29="日",BKN29="祝",BKN29=0,BKO29=""),"　",MAX(IF(AND(BKO29&lt;=BKS14,BKQ29&gt;BKT14),BKT14-BKS14,IF(AND(BKO29&gt;BKS14,BKQ29&lt;=BKT14),BKQ29-BKO29,IF(AND(BKO29&lt;=BKS14,BKQ29&lt;=BKT14),BKQ29-BKS14,IF(AND(BKO29&gt;BKS14,BKQ29&gt;BKT14),BKT14-BKO29,0)))),0)),0)</f>
        <v>　</v>
      </c>
      <c r="BKT29" s="663"/>
      <c r="BKU29" s="664"/>
      <c r="BKV29" s="662" t="str">
        <f>IFERROR(IF(OR(BKN29="日",BKN29="祝",BKN29=0,BKO29=""),"　",MAX(IF(AND(BKO29&gt;BKY14,BKQ29&gt;BKW14),0,IF(AND(BKO29&lt;=BKY14,BKO29&gt;BKV14,BKQ29&gt;BKW14),BKY14-BKO29,IF(AND(BKO29&lt;=BKY14,BKO29&lt;=BKV14,BKQ29&gt;BKW14),BKY14-BKV14,IF(AND(BKO29&gt;BKV14,BKQ29&lt;=BKW14),BKQ29-BKO29,IF(AND(BKO29&lt;=BKV14,BKQ29&lt;=BKW14),BKQ29-BKV14,0))))),0)),0)</f>
        <v>　</v>
      </c>
      <c r="BKW29" s="663"/>
      <c r="BKX29" s="664"/>
      <c r="BKY29" s="662" t="str">
        <f>IFERROR(IF(OR(BKN29="日",BKN29="祝",BKN29=0,BKO29=""),"　",MAX(IF(AND(BKO29&lt;=BKY14,BKQ29&gt;BKZ14),BKZ14-BKY14,IF(BKQ29&lt;=BKZ14,0,IF(AND(BKO29&gt;BKY14,BKQ29&gt;BKZ14),BKZ14-BKO29,0))),0)),0)</f>
        <v>　</v>
      </c>
      <c r="BKZ29" s="663"/>
      <c r="BLA29" s="664"/>
      <c r="BLB29" s="662" t="str">
        <f>IFERROR(IF(OR(BKN29="日",BKN29="祝",BKN29=0,BKO29=""),"　",MAX(IF(BKO29&gt;BLB14,BKQ29-BKO29,IF(BKO29&lt;=BLB14,BKQ29-BLB14,0)),0)),0)</f>
        <v>　</v>
      </c>
      <c r="BLC29" s="663"/>
      <c r="BLD29" s="664"/>
      <c r="BLE29" s="662" t="str">
        <f>IFERROR(IF(OR(BKN29="日",BKN29="祝",BKN29=0,BKO29=""),"　",MAX(IF(AND(BKO29&lt;=BLE14,BKQ29&gt;BLF14),BLF14-BLE14,IF(AND(BKO29&gt;BLE14,BKQ29&lt;=BLF14),BKQ29-BKO29,IF(AND(BKO29&lt;=BLE14,BKQ29&lt;=BLF14),BKQ29-BLE14,IF(AND(BKO29&gt;BLE14,BKQ29&gt;BLF14),BLF14-BKO29,0)))),0)),0)</f>
        <v>　</v>
      </c>
      <c r="BLF29" s="663"/>
      <c r="BLG29" s="664"/>
      <c r="BLH29" s="662" t="str">
        <f>IFERROR(IF(OR(BKN29="日",BKN29="祝",BKN29=0,BKO29=""),"　",MAX(IF(AND(BKO29&gt;BLK14,BKQ29&gt;BLI14),0,IF(AND(BKO29&lt;=BLK14,BKO29&gt;BLH14,BKQ29&gt;BLI14),BLK14-BKO29,IF(AND(BKO29&lt;=BLK14,BKO29&lt;=BLH14,BKQ29&gt;BLI14),BLK14-BLH14,IF(AND(BKO29&gt;BLH14,BKQ29&lt;=BLI14),BKQ29-BKO29,IF(AND(BKO29&lt;=BLH14,BKQ29&lt;=BLI14),BKQ29-BLH14,0))))),0)),0)</f>
        <v>　</v>
      </c>
      <c r="BLI29" s="663"/>
      <c r="BLJ29" s="664"/>
      <c r="BLK29" s="662" t="str">
        <f>IFERROR(IF(OR(BKN29="日",BKN29="祝",BKN29=0,BKO29=""),"　",MAX(IF(AND(BKO29&lt;=BLK14,BKQ29&gt;BLL14),BLL14-BLK14,IF(BKQ29&lt;=BLL14,0,IF(AND(BKO29&gt;BLK14,BKQ29&gt;BLL14),BLL14-BKO29,0))),0)),0)</f>
        <v>　</v>
      </c>
      <c r="BLL29" s="663"/>
      <c r="BLM29" s="664"/>
      <c r="BLN29" s="662" t="str">
        <f t="shared" si="30"/>
        <v>　</v>
      </c>
      <c r="BLO29" s="663"/>
      <c r="BLP29" s="664"/>
      <c r="BLQ29" s="665" t="str">
        <f>IF(BLT29="×",TIME(0,0,0),IF(BMD4="非常勤",BKS29,BLE29))</f>
        <v>　</v>
      </c>
      <c r="BLR29" s="666"/>
      <c r="BLS29" s="667"/>
      <c r="BLT29" s="265"/>
      <c r="BLU29" s="665" t="str">
        <f>IF(BLX29="×",TIME(0,0,0),IF(BMD4="非常勤",BKV29,BLH29))</f>
        <v>　</v>
      </c>
      <c r="BLV29" s="666"/>
      <c r="BLW29" s="667"/>
      <c r="BLX29" s="265"/>
      <c r="BLY29" s="665" t="str">
        <f>IF(BMB29="×",TIME(0,0,0),IF(BMD4="非常勤",BKY29,BLK29))</f>
        <v>　</v>
      </c>
      <c r="BLZ29" s="666"/>
      <c r="BMA29" s="667"/>
      <c r="BMB29" s="265"/>
      <c r="BMC29" s="665" t="str">
        <f>IF(BMF29="×",TIME(0,0,0),IF(BMD4="非常勤",BLB29,BLN29))</f>
        <v>　</v>
      </c>
      <c r="BMD29" s="666"/>
      <c r="BME29" s="667"/>
      <c r="BMF29" s="265"/>
      <c r="BMG29" s="668"/>
      <c r="BMH29" s="669"/>
      <c r="BMI29" s="668"/>
      <c r="BMJ29" s="670"/>
      <c r="BMK29" s="669"/>
      <c r="BML29" s="671"/>
      <c r="BMM29" s="672"/>
      <c r="BMN29" s="672"/>
      <c r="BMO29" s="673"/>
      <c r="BMP29" s="263">
        <f>$A$29</f>
        <v>15</v>
      </c>
      <c r="BMQ29" s="264" t="str">
        <f>$B$29</f>
        <v>木</v>
      </c>
      <c r="BMR29" s="660"/>
      <c r="BMS29" s="661"/>
      <c r="BMT29" s="660"/>
      <c r="BMU29" s="661"/>
      <c r="BMV29" s="662" t="str">
        <f>IFERROR(IF(OR(BMQ29="日",BMQ29="祝",BMQ29=0,BMR29=""),"　",MAX(IF(AND(BMR29&lt;=BMV14,BMT29&gt;BMW14),BMW14-BMV14,IF(AND(BMR29&gt;BMV14,BMT29&lt;=BMW14),BMT29-BMR29,IF(AND(BMR29&lt;=BMV14,BMT29&lt;=BMW14),BMT29-BMV14,IF(AND(BMR29&gt;BMV14,BMT29&gt;BMW14),BMW14-BMR29,0)))),0)),0)</f>
        <v>　</v>
      </c>
      <c r="BMW29" s="663"/>
      <c r="BMX29" s="664"/>
      <c r="BMY29" s="662" t="str">
        <f>IFERROR(IF(OR(BMQ29="日",BMQ29="祝",BMQ29=0,BMR29=""),"　",MAX(IF(AND(BMR29&gt;BNB14,BMT29&gt;BMZ14),0,IF(AND(BMR29&lt;=BNB14,BMR29&gt;BMY14,BMT29&gt;BMZ14),BNB14-BMR29,IF(AND(BMR29&lt;=BNB14,BMR29&lt;=BMY14,BMT29&gt;BMZ14),BNB14-BMY14,IF(AND(BMR29&gt;BMY14,BMT29&lt;=BMZ14),BMT29-BMR29,IF(AND(BMR29&lt;=BMY14,BMT29&lt;=BMZ14),BMT29-BMY14,0))))),0)),0)</f>
        <v>　</v>
      </c>
      <c r="BMZ29" s="663"/>
      <c r="BNA29" s="664"/>
      <c r="BNB29" s="662" t="str">
        <f>IFERROR(IF(OR(BMQ29="日",BMQ29="祝",BMQ29=0,BMR29=""),"　",MAX(IF(AND(BMR29&lt;=BNB14,BMT29&gt;BNC14),BNC14-BNB14,IF(BMT29&lt;=BNC14,0,IF(AND(BMR29&gt;BNB14,BMT29&gt;BNC14),BNC14-BMR29,0))),0)),0)</f>
        <v>　</v>
      </c>
      <c r="BNC29" s="663"/>
      <c r="BND29" s="664"/>
      <c r="BNE29" s="662" t="str">
        <f>IFERROR(IF(OR(BMQ29="日",BMQ29="祝",BMQ29=0,BMR29=""),"　",MAX(IF(BMR29&gt;BNE14,BMT29-BMR29,IF(BMR29&lt;=BNE14,BMT29-BNE14,0)),0)),0)</f>
        <v>　</v>
      </c>
      <c r="BNF29" s="663"/>
      <c r="BNG29" s="664"/>
      <c r="BNH29" s="662" t="str">
        <f>IFERROR(IF(OR(BMQ29="日",BMQ29="祝",BMQ29=0,BMR29=""),"　",MAX(IF(AND(BMR29&lt;=BNH14,BMT29&gt;BNI14),BNI14-BNH14,IF(AND(BMR29&gt;BNH14,BMT29&lt;=BNI14),BMT29-BMR29,IF(AND(BMR29&lt;=BNH14,BMT29&lt;=BNI14),BMT29-BNH14,IF(AND(BMR29&gt;BNH14,BMT29&gt;BNI14),BNI14-BMR29,0)))),0)),0)</f>
        <v>　</v>
      </c>
      <c r="BNI29" s="663"/>
      <c r="BNJ29" s="664"/>
      <c r="BNK29" s="662" t="str">
        <f>IFERROR(IF(OR(BMQ29="日",BMQ29="祝",BMQ29=0,BMR29=""),"　",MAX(IF(AND(BMR29&gt;BNN14,BMT29&gt;BNL14),0,IF(AND(BMR29&lt;=BNN14,BMR29&gt;BNK14,BMT29&gt;BNL14),BNN14-BMR29,IF(AND(BMR29&lt;=BNN14,BMR29&lt;=BNK14,BMT29&gt;BNL14),BNN14-BNK14,IF(AND(BMR29&gt;BNK14,BMT29&lt;=BNL14),BMT29-BMR29,IF(AND(BMR29&lt;=BNK14,BMT29&lt;=BNL14),BMT29-BNK14,0))))),0)),0)</f>
        <v>　</v>
      </c>
      <c r="BNL29" s="663"/>
      <c r="BNM29" s="664"/>
      <c r="BNN29" s="662" t="str">
        <f>IFERROR(IF(OR(BMQ29="日",BMQ29="祝",BMQ29=0,BMR29=""),"　",MAX(IF(AND(BMR29&lt;=BNN14,BMT29&gt;BNO14),BNO14-BNN14,IF(BMT29&lt;=BNO14,0,IF(AND(BMR29&gt;BNN14,BMT29&gt;BNO14),BNO14-BMR29,0))),0)),0)</f>
        <v>　</v>
      </c>
      <c r="BNO29" s="663"/>
      <c r="BNP29" s="664"/>
      <c r="BNQ29" s="662" t="str">
        <f t="shared" si="31"/>
        <v>　</v>
      </c>
      <c r="BNR29" s="663"/>
      <c r="BNS29" s="664"/>
      <c r="BNT29" s="665" t="str">
        <f>IF(BNW29="×",TIME(0,0,0),IF(BOG4="非常勤",BMV29,BNH29))</f>
        <v>　</v>
      </c>
      <c r="BNU29" s="666"/>
      <c r="BNV29" s="667"/>
      <c r="BNW29" s="265"/>
      <c r="BNX29" s="665" t="str">
        <f>IF(BOA29="×",TIME(0,0,0),IF(BOG4="非常勤",BMY29,BNK29))</f>
        <v>　</v>
      </c>
      <c r="BNY29" s="666"/>
      <c r="BNZ29" s="667"/>
      <c r="BOA29" s="265"/>
      <c r="BOB29" s="665" t="str">
        <f>IF(BOE29="×",TIME(0,0,0),IF(BOG4="非常勤",BNB29,BNN29))</f>
        <v>　</v>
      </c>
      <c r="BOC29" s="666"/>
      <c r="BOD29" s="667"/>
      <c r="BOE29" s="265"/>
      <c r="BOF29" s="665" t="str">
        <f>IF(BOI29="×",TIME(0,0,0),IF(BOG4="非常勤",BNE29,BNQ29))</f>
        <v>　</v>
      </c>
      <c r="BOG29" s="666"/>
      <c r="BOH29" s="667"/>
      <c r="BOI29" s="265"/>
      <c r="BOJ29" s="668"/>
      <c r="BOK29" s="669"/>
      <c r="BOL29" s="668"/>
      <c r="BOM29" s="670"/>
      <c r="BON29" s="669"/>
      <c r="BOO29" s="671"/>
      <c r="BOP29" s="672"/>
      <c r="BOQ29" s="672"/>
      <c r="BOR29" s="673"/>
      <c r="BOS29" s="263">
        <f>$A$29</f>
        <v>15</v>
      </c>
      <c r="BOT29" s="264" t="str">
        <f>$B$29</f>
        <v>木</v>
      </c>
      <c r="BOU29" s="660"/>
      <c r="BOV29" s="661"/>
      <c r="BOW29" s="660"/>
      <c r="BOX29" s="661"/>
      <c r="BOY29" s="662" t="str">
        <f>IFERROR(IF(OR(BOT29="日",BOT29="祝",BOT29=0,BOU29=""),"　",MAX(IF(AND(BOU29&lt;=BOY14,BOW29&gt;BOZ14),BOZ14-BOY14,IF(AND(BOU29&gt;BOY14,BOW29&lt;=BOZ14),BOW29-BOU29,IF(AND(BOU29&lt;=BOY14,BOW29&lt;=BOZ14),BOW29-BOY14,IF(AND(BOU29&gt;BOY14,BOW29&gt;BOZ14),BOZ14-BOU29,0)))),0)),0)</f>
        <v>　</v>
      </c>
      <c r="BOZ29" s="663"/>
      <c r="BPA29" s="664"/>
      <c r="BPB29" s="662" t="str">
        <f>IFERROR(IF(OR(BOT29="日",BOT29="祝",BOT29=0,BOU29=""),"　",MAX(IF(AND(BOU29&gt;BPE14,BOW29&gt;BPC14),0,IF(AND(BOU29&lt;=BPE14,BOU29&gt;BPB14,BOW29&gt;BPC14),BPE14-BOU29,IF(AND(BOU29&lt;=BPE14,BOU29&lt;=BPB14,BOW29&gt;BPC14),BPE14-BPB14,IF(AND(BOU29&gt;BPB14,BOW29&lt;=BPC14),BOW29-BOU29,IF(AND(BOU29&lt;=BPB14,BOW29&lt;=BPC14),BOW29-BPB14,0))))),0)),0)</f>
        <v>　</v>
      </c>
      <c r="BPC29" s="663"/>
      <c r="BPD29" s="664"/>
      <c r="BPE29" s="662" t="str">
        <f>IFERROR(IF(OR(BOT29="日",BOT29="祝",BOT29=0,BOU29=""),"　",MAX(IF(AND(BOU29&lt;=BPE14,BOW29&gt;BPF14),BPF14-BPE14,IF(BOW29&lt;=BPF14,0,IF(AND(BOU29&gt;BPE14,BOW29&gt;BPF14),BPF14-BOU29,0))),0)),0)</f>
        <v>　</v>
      </c>
      <c r="BPF29" s="663"/>
      <c r="BPG29" s="664"/>
      <c r="BPH29" s="662" t="str">
        <f>IFERROR(IF(OR(BOT29="日",BOT29="祝",BOT29=0,BOU29=""),"　",MAX(IF(BOU29&gt;BPH14,BOW29-BOU29,IF(BOU29&lt;=BPH14,BOW29-BPH14,0)),0)),0)</f>
        <v>　</v>
      </c>
      <c r="BPI29" s="663"/>
      <c r="BPJ29" s="664"/>
      <c r="BPK29" s="662" t="str">
        <f>IFERROR(IF(OR(BOT29="日",BOT29="祝",BOT29=0,BOU29=""),"　",MAX(IF(AND(BOU29&lt;=BPK14,BOW29&gt;BPL14),BPL14-BPK14,IF(AND(BOU29&gt;BPK14,BOW29&lt;=BPL14),BOW29-BOU29,IF(AND(BOU29&lt;=BPK14,BOW29&lt;=BPL14),BOW29-BPK14,IF(AND(BOU29&gt;BPK14,BOW29&gt;BPL14),BPL14-BOU29,0)))),0)),0)</f>
        <v>　</v>
      </c>
      <c r="BPL29" s="663"/>
      <c r="BPM29" s="664"/>
      <c r="BPN29" s="662" t="str">
        <f>IFERROR(IF(OR(BOT29="日",BOT29="祝",BOT29=0,BOU29=""),"　",MAX(IF(AND(BOU29&gt;BPQ14,BOW29&gt;BPO14),0,IF(AND(BOU29&lt;=BPQ14,BOU29&gt;BPN14,BOW29&gt;BPO14),BPQ14-BOU29,IF(AND(BOU29&lt;=BPQ14,BOU29&lt;=BPN14,BOW29&gt;BPO14),BPQ14-BPN14,IF(AND(BOU29&gt;BPN14,BOW29&lt;=BPO14),BOW29-BOU29,IF(AND(BOU29&lt;=BPN14,BOW29&lt;=BPO14),BOW29-BPN14,0))))),0)),0)</f>
        <v>　</v>
      </c>
      <c r="BPO29" s="663"/>
      <c r="BPP29" s="664"/>
      <c r="BPQ29" s="662" t="str">
        <f>IFERROR(IF(OR(BOT29="日",BOT29="祝",BOT29=0,BOU29=""),"　",MAX(IF(AND(BOU29&lt;=BPQ14,BOW29&gt;BPR14),BPR14-BPQ14,IF(BOW29&lt;=BPR14,0,IF(AND(BOU29&gt;BPQ14,BOW29&gt;BPR14),BPR14-BOU29,0))),0)),0)</f>
        <v>　</v>
      </c>
      <c r="BPR29" s="663"/>
      <c r="BPS29" s="664"/>
      <c r="BPT29" s="662" t="str">
        <f t="shared" si="32"/>
        <v>　</v>
      </c>
      <c r="BPU29" s="663"/>
      <c r="BPV29" s="664"/>
      <c r="BPW29" s="665" t="str">
        <f>IF(BPZ29="×",TIME(0,0,0),IF(BQJ4="非常勤",BOY29,BPK29))</f>
        <v>　</v>
      </c>
      <c r="BPX29" s="666"/>
      <c r="BPY29" s="667"/>
      <c r="BPZ29" s="265"/>
      <c r="BQA29" s="665" t="str">
        <f>IF(BQD29="×",TIME(0,0,0),IF(BQJ4="非常勤",BPB29,BPN29))</f>
        <v>　</v>
      </c>
      <c r="BQB29" s="666"/>
      <c r="BQC29" s="667"/>
      <c r="BQD29" s="265"/>
      <c r="BQE29" s="665" t="str">
        <f>IF(BQH29="×",TIME(0,0,0),IF(BQJ4="非常勤",BPE29,BPQ29))</f>
        <v>　</v>
      </c>
      <c r="BQF29" s="666"/>
      <c r="BQG29" s="667"/>
      <c r="BQH29" s="265"/>
      <c r="BQI29" s="665" t="str">
        <f>IF(BQL29="×",TIME(0,0,0),IF(BQJ4="非常勤",BPH29,BPT29))</f>
        <v>　</v>
      </c>
      <c r="BQJ29" s="666"/>
      <c r="BQK29" s="667"/>
      <c r="BQL29" s="265"/>
      <c r="BQM29" s="668"/>
      <c r="BQN29" s="669"/>
      <c r="BQO29" s="668"/>
      <c r="BQP29" s="670"/>
      <c r="BQQ29" s="669"/>
      <c r="BQR29" s="671"/>
      <c r="BQS29" s="672"/>
      <c r="BQT29" s="672"/>
      <c r="BQU29" s="673"/>
      <c r="BQV29" s="263">
        <f>$A$29</f>
        <v>15</v>
      </c>
      <c r="BQW29" s="264" t="str">
        <f>$B$29</f>
        <v>木</v>
      </c>
      <c r="BQX29" s="660"/>
      <c r="BQY29" s="661"/>
      <c r="BQZ29" s="660"/>
      <c r="BRA29" s="661"/>
      <c r="BRB29" s="662" t="str">
        <f>IFERROR(IF(OR(BQW29="日",BQW29="祝",BQW29=0,BQX29=""),"　",MAX(IF(AND(BQX29&lt;=BRB14,BQZ29&gt;BRC14),BRC14-BRB14,IF(AND(BQX29&gt;BRB14,BQZ29&lt;=BRC14),BQZ29-BQX29,IF(AND(BQX29&lt;=BRB14,BQZ29&lt;=BRC14),BQZ29-BRB14,IF(AND(BQX29&gt;BRB14,BQZ29&gt;BRC14),BRC14-BQX29,0)))),0)),0)</f>
        <v>　</v>
      </c>
      <c r="BRC29" s="663"/>
      <c r="BRD29" s="664"/>
      <c r="BRE29" s="662" t="str">
        <f>IFERROR(IF(OR(BQW29="日",BQW29="祝",BQW29=0,BQX29=""),"　",MAX(IF(AND(BQX29&gt;BRH14,BQZ29&gt;BRF14),0,IF(AND(BQX29&lt;=BRH14,BQX29&gt;BRE14,BQZ29&gt;BRF14),BRH14-BQX29,IF(AND(BQX29&lt;=BRH14,BQX29&lt;=BRE14,BQZ29&gt;BRF14),BRH14-BRE14,IF(AND(BQX29&gt;BRE14,BQZ29&lt;=BRF14),BQZ29-BQX29,IF(AND(BQX29&lt;=BRE14,BQZ29&lt;=BRF14),BQZ29-BRE14,0))))),0)),0)</f>
        <v>　</v>
      </c>
      <c r="BRF29" s="663"/>
      <c r="BRG29" s="664"/>
      <c r="BRH29" s="662" t="str">
        <f>IFERROR(IF(OR(BQW29="日",BQW29="祝",BQW29=0,BQX29=""),"　",MAX(IF(AND(BQX29&lt;=BRH14,BQZ29&gt;BRI14),BRI14-BRH14,IF(BQZ29&lt;=BRI14,0,IF(AND(BQX29&gt;BRH14,BQZ29&gt;BRI14),BRI14-BQX29,0))),0)),0)</f>
        <v>　</v>
      </c>
      <c r="BRI29" s="663"/>
      <c r="BRJ29" s="664"/>
      <c r="BRK29" s="662" t="str">
        <f>IFERROR(IF(OR(BQW29="日",BQW29="祝",BQW29=0,BQX29=""),"　",MAX(IF(BQX29&gt;BRK14,BQZ29-BQX29,IF(BQX29&lt;=BRK14,BQZ29-BRK14,0)),0)),0)</f>
        <v>　</v>
      </c>
      <c r="BRL29" s="663"/>
      <c r="BRM29" s="664"/>
      <c r="BRN29" s="662" t="str">
        <f>IFERROR(IF(OR(BQW29="日",BQW29="祝",BQW29=0,BQX29=""),"　",MAX(IF(AND(BQX29&lt;=BRN14,BQZ29&gt;BRO14),BRO14-BRN14,IF(AND(BQX29&gt;BRN14,BQZ29&lt;=BRO14),BQZ29-BQX29,IF(AND(BQX29&lt;=BRN14,BQZ29&lt;=BRO14),BQZ29-BRN14,IF(AND(BQX29&gt;BRN14,BQZ29&gt;BRO14),BRO14-BQX29,0)))),0)),0)</f>
        <v>　</v>
      </c>
      <c r="BRO29" s="663"/>
      <c r="BRP29" s="664"/>
      <c r="BRQ29" s="662" t="str">
        <f>IFERROR(IF(OR(BQW29="日",BQW29="祝",BQW29=0,BQX29=""),"　",MAX(IF(AND(BQX29&gt;BRT14,BQZ29&gt;BRR14),0,IF(AND(BQX29&lt;=BRT14,BQX29&gt;BRQ14,BQZ29&gt;BRR14),BRT14-BQX29,IF(AND(BQX29&lt;=BRT14,BQX29&lt;=BRQ14,BQZ29&gt;BRR14),BRT14-BRQ14,IF(AND(BQX29&gt;BRQ14,BQZ29&lt;=BRR14),BQZ29-BQX29,IF(AND(BQX29&lt;=BRQ14,BQZ29&lt;=BRR14),BQZ29-BRQ14,0))))),0)),0)</f>
        <v>　</v>
      </c>
      <c r="BRR29" s="663"/>
      <c r="BRS29" s="664"/>
      <c r="BRT29" s="662" t="str">
        <f>IFERROR(IF(OR(BQW29="日",BQW29="祝",BQW29=0,BQX29=""),"　",MAX(IF(AND(BQX29&lt;=BRT14,BQZ29&gt;BRU14),BRU14-BRT14,IF(BQZ29&lt;=BRU14,0,IF(AND(BQX29&gt;BRT14,BQZ29&gt;BRU14),BRU14-BQX29,0))),0)),0)</f>
        <v>　</v>
      </c>
      <c r="BRU29" s="663"/>
      <c r="BRV29" s="664"/>
      <c r="BRW29" s="662" t="str">
        <f t="shared" si="33"/>
        <v>　</v>
      </c>
      <c r="BRX29" s="663"/>
      <c r="BRY29" s="664"/>
      <c r="BRZ29" s="665" t="str">
        <f>IF(BSC29="×",TIME(0,0,0),IF(BSM4="非常勤",BRB29,BRN29))</f>
        <v>　</v>
      </c>
      <c r="BSA29" s="666"/>
      <c r="BSB29" s="667"/>
      <c r="BSC29" s="265"/>
      <c r="BSD29" s="665" t="str">
        <f>IF(BSG29="×",TIME(0,0,0),IF(BSM4="非常勤",BRE29,BRQ29))</f>
        <v>　</v>
      </c>
      <c r="BSE29" s="666"/>
      <c r="BSF29" s="667"/>
      <c r="BSG29" s="265"/>
      <c r="BSH29" s="665" t="str">
        <f>IF(BSK29="×",TIME(0,0,0),IF(BSM4="非常勤",BRH29,BRT29))</f>
        <v>　</v>
      </c>
      <c r="BSI29" s="666"/>
      <c r="BSJ29" s="667"/>
      <c r="BSK29" s="265"/>
      <c r="BSL29" s="665" t="str">
        <f>IF(BSO29="×",TIME(0,0,0),IF(BSM4="非常勤",BRK29,BRW29))</f>
        <v>　</v>
      </c>
      <c r="BSM29" s="666"/>
      <c r="BSN29" s="667"/>
      <c r="BSO29" s="265"/>
      <c r="BSP29" s="668"/>
      <c r="BSQ29" s="669"/>
      <c r="BSR29" s="668"/>
      <c r="BSS29" s="670"/>
      <c r="BST29" s="669"/>
      <c r="BSU29" s="671"/>
      <c r="BSV29" s="672"/>
      <c r="BSW29" s="672"/>
      <c r="BSX29" s="673"/>
      <c r="BSY29" s="263">
        <f>$A$29</f>
        <v>15</v>
      </c>
      <c r="BSZ29" s="264" t="str">
        <f>$B$29</f>
        <v>木</v>
      </c>
      <c r="BTA29" s="660"/>
      <c r="BTB29" s="661"/>
      <c r="BTC29" s="660"/>
      <c r="BTD29" s="661"/>
      <c r="BTE29" s="662" t="str">
        <f>IFERROR(IF(OR(BSZ29="日",BSZ29="祝",BSZ29=0,BTA29=""),"　",MAX(IF(AND(BTA29&lt;=BTE14,BTC29&gt;BTF14),BTF14-BTE14,IF(AND(BTA29&gt;BTE14,BTC29&lt;=BTF14),BTC29-BTA29,IF(AND(BTA29&lt;=BTE14,BTC29&lt;=BTF14),BTC29-BTE14,IF(AND(BTA29&gt;BTE14,BTC29&gt;BTF14),BTF14-BTA29,0)))),0)),0)</f>
        <v>　</v>
      </c>
      <c r="BTF29" s="663"/>
      <c r="BTG29" s="664"/>
      <c r="BTH29" s="662" t="str">
        <f>IFERROR(IF(OR(BSZ29="日",BSZ29="祝",BSZ29=0,BTA29=""),"　",MAX(IF(AND(BTA29&gt;BTK14,BTC29&gt;BTI14),0,IF(AND(BTA29&lt;=BTK14,BTA29&gt;BTH14,BTC29&gt;BTI14),BTK14-BTA29,IF(AND(BTA29&lt;=BTK14,BTA29&lt;=BTH14,BTC29&gt;BTI14),BTK14-BTH14,IF(AND(BTA29&gt;BTH14,BTC29&lt;=BTI14),BTC29-BTA29,IF(AND(BTA29&lt;=BTH14,BTC29&lt;=BTI14),BTC29-BTH14,0))))),0)),0)</f>
        <v>　</v>
      </c>
      <c r="BTI29" s="663"/>
      <c r="BTJ29" s="664"/>
      <c r="BTK29" s="662" t="str">
        <f>IFERROR(IF(OR(BSZ29="日",BSZ29="祝",BSZ29=0,BTA29=""),"　",MAX(IF(AND(BTA29&lt;=BTK14,BTC29&gt;BTL14),BTL14-BTK14,IF(BTC29&lt;=BTL14,0,IF(AND(BTA29&gt;BTK14,BTC29&gt;BTL14),BTL14-BTA29,0))),0)),0)</f>
        <v>　</v>
      </c>
      <c r="BTL29" s="663"/>
      <c r="BTM29" s="664"/>
      <c r="BTN29" s="662" t="str">
        <f>IFERROR(IF(OR(BSZ29="日",BSZ29="祝",BSZ29=0,BTA29=""),"　",MAX(IF(BTA29&gt;BTN14,BTC29-BTA29,IF(BTA29&lt;=BTN14,BTC29-BTN14,0)),0)),0)</f>
        <v>　</v>
      </c>
      <c r="BTO29" s="663"/>
      <c r="BTP29" s="664"/>
      <c r="BTQ29" s="662" t="str">
        <f>IFERROR(IF(OR(BSZ29="日",BSZ29="祝",BSZ29=0,BTA29=""),"　",MAX(IF(AND(BTA29&lt;=BTQ14,BTC29&gt;BTR14),BTR14-BTQ14,IF(AND(BTA29&gt;BTQ14,BTC29&lt;=BTR14),BTC29-BTA29,IF(AND(BTA29&lt;=BTQ14,BTC29&lt;=BTR14),BTC29-BTQ14,IF(AND(BTA29&gt;BTQ14,BTC29&gt;BTR14),BTR14-BTA29,0)))),0)),0)</f>
        <v>　</v>
      </c>
      <c r="BTR29" s="663"/>
      <c r="BTS29" s="664"/>
      <c r="BTT29" s="662" t="str">
        <f>IFERROR(IF(OR(BSZ29="日",BSZ29="祝",BSZ29=0,BTA29=""),"　",MAX(IF(AND(BTA29&gt;BTW14,BTC29&gt;BTU14),0,IF(AND(BTA29&lt;=BTW14,BTA29&gt;BTT14,BTC29&gt;BTU14),BTW14-BTA29,IF(AND(BTA29&lt;=BTW14,BTA29&lt;=BTT14,BTC29&gt;BTU14),BTW14-BTT14,IF(AND(BTA29&gt;BTT14,BTC29&lt;=BTU14),BTC29-BTA29,IF(AND(BTA29&lt;=BTT14,BTC29&lt;=BTU14),BTC29-BTT14,0))))),0)),0)</f>
        <v>　</v>
      </c>
      <c r="BTU29" s="663"/>
      <c r="BTV29" s="664"/>
      <c r="BTW29" s="662" t="str">
        <f>IFERROR(IF(OR(BSZ29="日",BSZ29="祝",BSZ29=0,BTA29=""),"　",MAX(IF(AND(BTA29&lt;=BTW14,BTC29&gt;BTX14),BTX14-BTW14,IF(BTC29&lt;=BTX14,0,IF(AND(BTA29&gt;BTW14,BTC29&gt;BTX14),BTX14-BTA29,0))),0)),0)</f>
        <v>　</v>
      </c>
      <c r="BTX29" s="663"/>
      <c r="BTY29" s="664"/>
      <c r="BTZ29" s="662" t="str">
        <f t="shared" si="34"/>
        <v>　</v>
      </c>
      <c r="BUA29" s="663"/>
      <c r="BUB29" s="664"/>
      <c r="BUC29" s="665" t="str">
        <f>IF(BUF29="×",TIME(0,0,0),IF(BUP4="非常勤",BTE29,BTQ29))</f>
        <v>　</v>
      </c>
      <c r="BUD29" s="666"/>
      <c r="BUE29" s="667"/>
      <c r="BUF29" s="265"/>
      <c r="BUG29" s="665" t="str">
        <f>IF(BUJ29="×",TIME(0,0,0),IF(BUP4="非常勤",BTH29,BTT29))</f>
        <v>　</v>
      </c>
      <c r="BUH29" s="666"/>
      <c r="BUI29" s="667"/>
      <c r="BUJ29" s="265"/>
      <c r="BUK29" s="665" t="str">
        <f>IF(BUN29="×",TIME(0,0,0),IF(BUP4="非常勤",BTK29,BTW29))</f>
        <v>　</v>
      </c>
      <c r="BUL29" s="666"/>
      <c r="BUM29" s="667"/>
      <c r="BUN29" s="265"/>
      <c r="BUO29" s="665" t="str">
        <f>IF(BUR29="×",TIME(0,0,0),IF(BUP4="非常勤",BTN29,BTZ29))</f>
        <v>　</v>
      </c>
      <c r="BUP29" s="666"/>
      <c r="BUQ29" s="667"/>
      <c r="BUR29" s="265"/>
      <c r="BUS29" s="668"/>
      <c r="BUT29" s="669"/>
      <c r="BUU29" s="668"/>
      <c r="BUV29" s="670"/>
      <c r="BUW29" s="669"/>
      <c r="BUX29" s="671"/>
      <c r="BUY29" s="672"/>
      <c r="BUZ29" s="672"/>
      <c r="BVA29" s="673"/>
      <c r="BVB29" s="263">
        <f>$A$29</f>
        <v>15</v>
      </c>
      <c r="BVC29" s="264" t="str">
        <f>$B$29</f>
        <v>木</v>
      </c>
      <c r="BVD29" s="660"/>
      <c r="BVE29" s="661"/>
      <c r="BVF29" s="660"/>
      <c r="BVG29" s="661"/>
      <c r="BVH29" s="662" t="str">
        <f>IFERROR(IF(OR(BVC29="日",BVC29="祝",BVC29=0,BVD29=""),"　",MAX(IF(AND(BVD29&lt;=BVH14,BVF29&gt;BVI14),BVI14-BVH14,IF(AND(BVD29&gt;BVH14,BVF29&lt;=BVI14),BVF29-BVD29,IF(AND(BVD29&lt;=BVH14,BVF29&lt;=BVI14),BVF29-BVH14,IF(AND(BVD29&gt;BVH14,BVF29&gt;BVI14),BVI14-BVD29,0)))),0)),0)</f>
        <v>　</v>
      </c>
      <c r="BVI29" s="663"/>
      <c r="BVJ29" s="664"/>
      <c r="BVK29" s="662" t="str">
        <f>IFERROR(IF(OR(BVC29="日",BVC29="祝",BVC29=0,BVD29=""),"　",MAX(IF(AND(BVD29&gt;BVN14,BVF29&gt;BVL14),0,IF(AND(BVD29&lt;=BVN14,BVD29&gt;BVK14,BVF29&gt;BVL14),BVN14-BVD29,IF(AND(BVD29&lt;=BVN14,BVD29&lt;=BVK14,BVF29&gt;BVL14),BVN14-BVK14,IF(AND(BVD29&gt;BVK14,BVF29&lt;=BVL14),BVF29-BVD29,IF(AND(BVD29&lt;=BVK14,BVF29&lt;=BVL14),BVF29-BVK14,0))))),0)),0)</f>
        <v>　</v>
      </c>
      <c r="BVL29" s="663"/>
      <c r="BVM29" s="664"/>
      <c r="BVN29" s="662" t="str">
        <f>IFERROR(IF(OR(BVC29="日",BVC29="祝",BVC29=0,BVD29=""),"　",MAX(IF(AND(BVD29&lt;=BVN14,BVF29&gt;BVO14),BVO14-BVN14,IF(BVF29&lt;=BVO14,0,IF(AND(BVD29&gt;BVN14,BVF29&gt;BVO14),BVO14-BVD29,0))),0)),0)</f>
        <v>　</v>
      </c>
      <c r="BVO29" s="663"/>
      <c r="BVP29" s="664"/>
      <c r="BVQ29" s="662" t="str">
        <f>IFERROR(IF(OR(BVC29="日",BVC29="祝",BVC29=0,BVD29=""),"　",MAX(IF(BVD29&gt;BVQ14,BVF29-BVD29,IF(BVD29&lt;=BVQ14,BVF29-BVQ14,0)),0)),0)</f>
        <v>　</v>
      </c>
      <c r="BVR29" s="663"/>
      <c r="BVS29" s="664"/>
      <c r="BVT29" s="662" t="str">
        <f>IFERROR(IF(OR(BVC29="日",BVC29="祝",BVC29=0,BVD29=""),"　",MAX(IF(AND(BVD29&lt;=BVT14,BVF29&gt;BVU14),BVU14-BVT14,IF(AND(BVD29&gt;BVT14,BVF29&lt;=BVU14),BVF29-BVD29,IF(AND(BVD29&lt;=BVT14,BVF29&lt;=BVU14),BVF29-BVT14,IF(AND(BVD29&gt;BVT14,BVF29&gt;BVU14),BVU14-BVD29,0)))),0)),0)</f>
        <v>　</v>
      </c>
      <c r="BVU29" s="663"/>
      <c r="BVV29" s="664"/>
      <c r="BVW29" s="662" t="str">
        <f>IFERROR(IF(OR(BVC29="日",BVC29="祝",BVC29=0,BVD29=""),"　",MAX(IF(AND(BVD29&gt;BVZ14,BVF29&gt;BVX14),0,IF(AND(BVD29&lt;=BVZ14,BVD29&gt;BVW14,BVF29&gt;BVX14),BVZ14-BVD29,IF(AND(BVD29&lt;=BVZ14,BVD29&lt;=BVW14,BVF29&gt;BVX14),BVZ14-BVW14,IF(AND(BVD29&gt;BVW14,BVF29&lt;=BVX14),BVF29-BVD29,IF(AND(BVD29&lt;=BVW14,BVF29&lt;=BVX14),BVF29-BVW14,0))))),0)),0)</f>
        <v>　</v>
      </c>
      <c r="BVX29" s="663"/>
      <c r="BVY29" s="664"/>
      <c r="BVZ29" s="662" t="str">
        <f>IFERROR(IF(OR(BVC29="日",BVC29="祝",BVC29=0,BVD29=""),"　",MAX(IF(AND(BVD29&lt;=BVZ14,BVF29&gt;BWA14),BWA14-BVZ14,IF(BVF29&lt;=BWA14,0,IF(AND(BVD29&gt;BVZ14,BVF29&gt;BWA14),BWA14-BVD29,0))),0)),0)</f>
        <v>　</v>
      </c>
      <c r="BWA29" s="663"/>
      <c r="BWB29" s="664"/>
      <c r="BWC29" s="662" t="str">
        <f t="shared" si="35"/>
        <v>　</v>
      </c>
      <c r="BWD29" s="663"/>
      <c r="BWE29" s="664"/>
      <c r="BWF29" s="665" t="str">
        <f>IF(BWI29="×",TIME(0,0,0),IF(BWS4="非常勤",BVH29,BVT29))</f>
        <v>　</v>
      </c>
      <c r="BWG29" s="666"/>
      <c r="BWH29" s="667"/>
      <c r="BWI29" s="265"/>
      <c r="BWJ29" s="665" t="str">
        <f>IF(BWM29="×",TIME(0,0,0),IF(BWS4="非常勤",BVK29,BVW29))</f>
        <v>　</v>
      </c>
      <c r="BWK29" s="666"/>
      <c r="BWL29" s="667"/>
      <c r="BWM29" s="265"/>
      <c r="BWN29" s="665" t="str">
        <f>IF(BWQ29="×",TIME(0,0,0),IF(BWS4="非常勤",BVN29,BVZ29))</f>
        <v>　</v>
      </c>
      <c r="BWO29" s="666"/>
      <c r="BWP29" s="667"/>
      <c r="BWQ29" s="265"/>
      <c r="BWR29" s="665" t="str">
        <f>IF(BWU29="×",TIME(0,0,0),IF(BWS4="非常勤",BVQ29,BWC29))</f>
        <v>　</v>
      </c>
      <c r="BWS29" s="666"/>
      <c r="BWT29" s="667"/>
      <c r="BWU29" s="265"/>
      <c r="BWV29" s="668"/>
      <c r="BWW29" s="669"/>
      <c r="BWX29" s="668"/>
      <c r="BWY29" s="670"/>
      <c r="BWZ29" s="669"/>
      <c r="BXA29" s="671"/>
      <c r="BXB29" s="672"/>
      <c r="BXC29" s="672"/>
      <c r="BXD29" s="673"/>
      <c r="BXE29" s="263">
        <f>$A$29</f>
        <v>15</v>
      </c>
      <c r="BXF29" s="264" t="str">
        <f>$B$29</f>
        <v>木</v>
      </c>
      <c r="BXG29" s="660"/>
      <c r="BXH29" s="661"/>
      <c r="BXI29" s="660"/>
      <c r="BXJ29" s="661"/>
      <c r="BXK29" s="662" t="str">
        <f>IFERROR(IF(OR(BXF29="日",BXF29="祝",BXF29=0,BXG29=""),"　",MAX(IF(AND(BXG29&lt;=BXK14,BXI29&gt;BXL14),BXL14-BXK14,IF(AND(BXG29&gt;BXK14,BXI29&lt;=BXL14),BXI29-BXG29,IF(AND(BXG29&lt;=BXK14,BXI29&lt;=BXL14),BXI29-BXK14,IF(AND(BXG29&gt;BXK14,BXI29&gt;BXL14),BXL14-BXG29,0)))),0)),0)</f>
        <v>　</v>
      </c>
      <c r="BXL29" s="663"/>
      <c r="BXM29" s="664"/>
      <c r="BXN29" s="662" t="str">
        <f>IFERROR(IF(OR(BXF29="日",BXF29="祝",BXF29=0,BXG29=""),"　",MAX(IF(AND(BXG29&gt;BXQ14,BXI29&gt;BXO14),0,IF(AND(BXG29&lt;=BXQ14,BXG29&gt;BXN14,BXI29&gt;BXO14),BXQ14-BXG29,IF(AND(BXG29&lt;=BXQ14,BXG29&lt;=BXN14,BXI29&gt;BXO14),BXQ14-BXN14,IF(AND(BXG29&gt;BXN14,BXI29&lt;=BXO14),BXI29-BXG29,IF(AND(BXG29&lt;=BXN14,BXI29&lt;=BXO14),BXI29-BXN14,0))))),0)),0)</f>
        <v>　</v>
      </c>
      <c r="BXO29" s="663"/>
      <c r="BXP29" s="664"/>
      <c r="BXQ29" s="662" t="str">
        <f>IFERROR(IF(OR(BXF29="日",BXF29="祝",BXF29=0,BXG29=""),"　",MAX(IF(AND(BXG29&lt;=BXQ14,BXI29&gt;BXR14),BXR14-BXQ14,IF(BXI29&lt;=BXR14,0,IF(AND(BXG29&gt;BXQ14,BXI29&gt;BXR14),BXR14-BXG29,0))),0)),0)</f>
        <v>　</v>
      </c>
      <c r="BXR29" s="663"/>
      <c r="BXS29" s="664"/>
      <c r="BXT29" s="662" t="str">
        <f>IFERROR(IF(OR(BXF29="日",BXF29="祝",BXF29=0,BXG29=""),"　",MAX(IF(BXG29&gt;BXT14,BXI29-BXG29,IF(BXG29&lt;=BXT14,BXI29-BXT14,0)),0)),0)</f>
        <v>　</v>
      </c>
      <c r="BXU29" s="663"/>
      <c r="BXV29" s="664"/>
      <c r="BXW29" s="662" t="str">
        <f>IFERROR(IF(OR(BXF29="日",BXF29="祝",BXF29=0,BXG29=""),"　",MAX(IF(AND(BXG29&lt;=BXW14,BXI29&gt;BXX14),BXX14-BXW14,IF(AND(BXG29&gt;BXW14,BXI29&lt;=BXX14),BXI29-BXG29,IF(AND(BXG29&lt;=BXW14,BXI29&lt;=BXX14),BXI29-BXW14,IF(AND(BXG29&gt;BXW14,BXI29&gt;BXX14),BXX14-BXG29,0)))),0)),0)</f>
        <v>　</v>
      </c>
      <c r="BXX29" s="663"/>
      <c r="BXY29" s="664"/>
      <c r="BXZ29" s="662" t="str">
        <f>IFERROR(IF(OR(BXF29="日",BXF29="祝",BXF29=0,BXG29=""),"　",MAX(IF(AND(BXG29&gt;BYC14,BXI29&gt;BYA14),0,IF(AND(BXG29&lt;=BYC14,BXG29&gt;BXZ14,BXI29&gt;BYA14),BYC14-BXG29,IF(AND(BXG29&lt;=BYC14,BXG29&lt;=BXZ14,BXI29&gt;BYA14),BYC14-BXZ14,IF(AND(BXG29&gt;BXZ14,BXI29&lt;=BYA14),BXI29-BXG29,IF(AND(BXG29&lt;=BXZ14,BXI29&lt;=BYA14),BXI29-BXZ14,0))))),0)),0)</f>
        <v>　</v>
      </c>
      <c r="BYA29" s="663"/>
      <c r="BYB29" s="664"/>
      <c r="BYC29" s="662" t="str">
        <f>IFERROR(IF(OR(BXF29="日",BXF29="祝",BXF29=0,BXG29=""),"　",MAX(IF(AND(BXG29&lt;=BYC14,BXI29&gt;BYD14),BYD14-BYC14,IF(BXI29&lt;=BYD14,0,IF(AND(BXG29&gt;BYC14,BXI29&gt;BYD14),BYD14-BXG29,0))),0)),0)</f>
        <v>　</v>
      </c>
      <c r="BYD29" s="663"/>
      <c r="BYE29" s="664"/>
      <c r="BYF29" s="662" t="str">
        <f t="shared" si="36"/>
        <v>　</v>
      </c>
      <c r="BYG29" s="663"/>
      <c r="BYH29" s="664"/>
      <c r="BYI29" s="665" t="str">
        <f>IF(BYL29="×",TIME(0,0,0),IF(BYV4="非常勤",BXK29,BXW29))</f>
        <v>　</v>
      </c>
      <c r="BYJ29" s="666"/>
      <c r="BYK29" s="667"/>
      <c r="BYL29" s="265"/>
      <c r="BYM29" s="665" t="str">
        <f>IF(BYP29="×",TIME(0,0,0),IF(BYV4="非常勤",BXN29,BXZ29))</f>
        <v>　</v>
      </c>
      <c r="BYN29" s="666"/>
      <c r="BYO29" s="667"/>
      <c r="BYP29" s="265"/>
      <c r="BYQ29" s="665" t="str">
        <f>IF(BYT29="×",TIME(0,0,0),IF(BYV4="非常勤",BXQ29,BYC29))</f>
        <v>　</v>
      </c>
      <c r="BYR29" s="666"/>
      <c r="BYS29" s="667"/>
      <c r="BYT29" s="265"/>
      <c r="BYU29" s="665" t="str">
        <f>IF(BYX29="×",TIME(0,0,0),IF(BYV4="非常勤",BXT29,BYF29))</f>
        <v>　</v>
      </c>
      <c r="BYV29" s="666"/>
      <c r="BYW29" s="667"/>
      <c r="BYX29" s="265"/>
      <c r="BYY29" s="668"/>
      <c r="BYZ29" s="669"/>
      <c r="BZA29" s="668"/>
      <c r="BZB29" s="670"/>
      <c r="BZC29" s="669"/>
      <c r="BZD29" s="671"/>
      <c r="BZE29" s="672"/>
      <c r="BZF29" s="672"/>
      <c r="BZG29" s="673"/>
      <c r="BZH29" s="263">
        <f>$A$29</f>
        <v>15</v>
      </c>
      <c r="BZI29" s="264" t="str">
        <f>$B$29</f>
        <v>木</v>
      </c>
      <c r="BZJ29" s="660"/>
      <c r="BZK29" s="661"/>
      <c r="BZL29" s="660"/>
      <c r="BZM29" s="661"/>
      <c r="BZN29" s="662" t="str">
        <f>IFERROR(IF(OR(BZI29="日",BZI29="祝",BZI29=0,BZJ29=""),"　",MAX(IF(AND(BZJ29&lt;=BZN14,BZL29&gt;BZO14),BZO14-BZN14,IF(AND(BZJ29&gt;BZN14,BZL29&lt;=BZO14),BZL29-BZJ29,IF(AND(BZJ29&lt;=BZN14,BZL29&lt;=BZO14),BZL29-BZN14,IF(AND(BZJ29&gt;BZN14,BZL29&gt;BZO14),BZO14-BZJ29,0)))),0)),0)</f>
        <v>　</v>
      </c>
      <c r="BZO29" s="663"/>
      <c r="BZP29" s="664"/>
      <c r="BZQ29" s="662" t="str">
        <f>IFERROR(IF(OR(BZI29="日",BZI29="祝",BZI29=0,BZJ29=""),"　",MAX(IF(AND(BZJ29&gt;BZT14,BZL29&gt;BZR14),0,IF(AND(BZJ29&lt;=BZT14,BZJ29&gt;BZQ14,BZL29&gt;BZR14),BZT14-BZJ29,IF(AND(BZJ29&lt;=BZT14,BZJ29&lt;=BZQ14,BZL29&gt;BZR14),BZT14-BZQ14,IF(AND(BZJ29&gt;BZQ14,BZL29&lt;=BZR14),BZL29-BZJ29,IF(AND(BZJ29&lt;=BZQ14,BZL29&lt;=BZR14),BZL29-BZQ14,0))))),0)),0)</f>
        <v>　</v>
      </c>
      <c r="BZR29" s="663"/>
      <c r="BZS29" s="664"/>
      <c r="BZT29" s="662" t="str">
        <f>IFERROR(IF(OR(BZI29="日",BZI29="祝",BZI29=0,BZJ29=""),"　",MAX(IF(AND(BZJ29&lt;=BZT14,BZL29&gt;BZU14),BZU14-BZT14,IF(BZL29&lt;=BZU14,0,IF(AND(BZJ29&gt;BZT14,BZL29&gt;BZU14),BZU14-BZJ29,0))),0)),0)</f>
        <v>　</v>
      </c>
      <c r="BZU29" s="663"/>
      <c r="BZV29" s="664"/>
      <c r="BZW29" s="662" t="str">
        <f>IFERROR(IF(OR(BZI29="日",BZI29="祝",BZI29=0,BZJ29=""),"　",MAX(IF(BZJ29&gt;BZW14,BZL29-BZJ29,IF(BZJ29&lt;=BZW14,BZL29-BZW14,0)),0)),0)</f>
        <v>　</v>
      </c>
      <c r="BZX29" s="663"/>
      <c r="BZY29" s="664"/>
      <c r="BZZ29" s="662" t="str">
        <f>IFERROR(IF(OR(BZI29="日",BZI29="祝",BZI29=0,BZJ29=""),"　",MAX(IF(AND(BZJ29&lt;=BZZ14,BZL29&gt;CAA14),CAA14-BZZ14,IF(AND(BZJ29&gt;BZZ14,BZL29&lt;=CAA14),BZL29-BZJ29,IF(AND(BZJ29&lt;=BZZ14,BZL29&lt;=CAA14),BZL29-BZZ14,IF(AND(BZJ29&gt;BZZ14,BZL29&gt;CAA14),CAA14-BZJ29,0)))),0)),0)</f>
        <v>　</v>
      </c>
      <c r="CAA29" s="663"/>
      <c r="CAB29" s="664"/>
      <c r="CAC29" s="662" t="str">
        <f>IFERROR(IF(OR(BZI29="日",BZI29="祝",BZI29=0,BZJ29=""),"　",MAX(IF(AND(BZJ29&gt;CAF14,BZL29&gt;CAD14),0,IF(AND(BZJ29&lt;=CAF14,BZJ29&gt;CAC14,BZL29&gt;CAD14),CAF14-BZJ29,IF(AND(BZJ29&lt;=CAF14,BZJ29&lt;=CAC14,BZL29&gt;CAD14),CAF14-CAC14,IF(AND(BZJ29&gt;CAC14,BZL29&lt;=CAD14),BZL29-BZJ29,IF(AND(BZJ29&lt;=CAC14,BZL29&lt;=CAD14),BZL29-CAC14,0))))),0)),0)</f>
        <v>　</v>
      </c>
      <c r="CAD29" s="663"/>
      <c r="CAE29" s="664"/>
      <c r="CAF29" s="662" t="str">
        <f>IFERROR(IF(OR(BZI29="日",BZI29="祝",BZI29=0,BZJ29=""),"　",MAX(IF(AND(BZJ29&lt;=CAF14,BZL29&gt;CAG14),CAG14-CAF14,IF(BZL29&lt;=CAG14,0,IF(AND(BZJ29&gt;CAF14,BZL29&gt;CAG14),CAG14-BZJ29,0))),0)),0)</f>
        <v>　</v>
      </c>
      <c r="CAG29" s="663"/>
      <c r="CAH29" s="664"/>
      <c r="CAI29" s="662" t="str">
        <f t="shared" si="37"/>
        <v>　</v>
      </c>
      <c r="CAJ29" s="663"/>
      <c r="CAK29" s="664"/>
      <c r="CAL29" s="665" t="str">
        <f>IF(CAO29="×",TIME(0,0,0),IF(CAY4="非常勤",BZN29,BZZ29))</f>
        <v>　</v>
      </c>
      <c r="CAM29" s="666"/>
      <c r="CAN29" s="667"/>
      <c r="CAO29" s="265"/>
      <c r="CAP29" s="665" t="str">
        <f>IF(CAS29="×",TIME(0,0,0),IF(CAY4="非常勤",BZQ29,CAC29))</f>
        <v>　</v>
      </c>
      <c r="CAQ29" s="666"/>
      <c r="CAR29" s="667"/>
      <c r="CAS29" s="265"/>
      <c r="CAT29" s="665" t="str">
        <f>IF(CAW29="×",TIME(0,0,0),IF(CAY4="非常勤",BZT29,CAF29))</f>
        <v>　</v>
      </c>
      <c r="CAU29" s="666"/>
      <c r="CAV29" s="667"/>
      <c r="CAW29" s="265"/>
      <c r="CAX29" s="665" t="str">
        <f>IF(CBA29="×",TIME(0,0,0),IF(CAY4="非常勤",BZW29,CAI29))</f>
        <v>　</v>
      </c>
      <c r="CAY29" s="666"/>
      <c r="CAZ29" s="667"/>
      <c r="CBA29" s="265"/>
      <c r="CBB29" s="668"/>
      <c r="CBC29" s="669"/>
      <c r="CBD29" s="668"/>
      <c r="CBE29" s="670"/>
      <c r="CBF29" s="669"/>
      <c r="CBG29" s="671"/>
      <c r="CBH29" s="672"/>
      <c r="CBI29" s="672"/>
      <c r="CBJ29" s="673"/>
      <c r="CBK29" s="263">
        <f>$A$29</f>
        <v>15</v>
      </c>
      <c r="CBL29" s="264" t="str">
        <f>$B$29</f>
        <v>木</v>
      </c>
      <c r="CBM29" s="660"/>
      <c r="CBN29" s="661"/>
      <c r="CBO29" s="660"/>
      <c r="CBP29" s="661"/>
      <c r="CBQ29" s="662" t="str">
        <f>IFERROR(IF(OR(CBL29="日",CBL29="祝",CBL29=0,CBM29=""),"　",MAX(IF(AND(CBM29&lt;=CBQ14,CBO29&gt;CBR14),CBR14-CBQ14,IF(AND(CBM29&gt;CBQ14,CBO29&lt;=CBR14),CBO29-CBM29,IF(AND(CBM29&lt;=CBQ14,CBO29&lt;=CBR14),CBO29-CBQ14,IF(AND(CBM29&gt;CBQ14,CBO29&gt;CBR14),CBR14-CBM29,0)))),0)),0)</f>
        <v>　</v>
      </c>
      <c r="CBR29" s="663"/>
      <c r="CBS29" s="664"/>
      <c r="CBT29" s="662" t="str">
        <f>IFERROR(IF(OR(CBL29="日",CBL29="祝",CBL29=0,CBM29=""),"　",MAX(IF(AND(CBM29&gt;CBW14,CBO29&gt;CBU14),0,IF(AND(CBM29&lt;=CBW14,CBM29&gt;CBT14,CBO29&gt;CBU14),CBW14-CBM29,IF(AND(CBM29&lt;=CBW14,CBM29&lt;=CBT14,CBO29&gt;CBU14),CBW14-CBT14,IF(AND(CBM29&gt;CBT14,CBO29&lt;=CBU14),CBO29-CBM29,IF(AND(CBM29&lt;=CBT14,CBO29&lt;=CBU14),CBO29-CBT14,0))))),0)),0)</f>
        <v>　</v>
      </c>
      <c r="CBU29" s="663"/>
      <c r="CBV29" s="664"/>
      <c r="CBW29" s="662" t="str">
        <f>IFERROR(IF(OR(CBL29="日",CBL29="祝",CBL29=0,CBM29=""),"　",MAX(IF(AND(CBM29&lt;=CBW14,CBO29&gt;CBX14),CBX14-CBW14,IF(CBO29&lt;=CBX14,0,IF(AND(CBM29&gt;CBW14,CBO29&gt;CBX14),CBX14-CBM29,0))),0)),0)</f>
        <v>　</v>
      </c>
      <c r="CBX29" s="663"/>
      <c r="CBY29" s="664"/>
      <c r="CBZ29" s="662" t="str">
        <f>IFERROR(IF(OR(CBL29="日",CBL29="祝",CBL29=0,CBM29=""),"　",MAX(IF(CBM29&gt;CBZ14,CBO29-CBM29,IF(CBM29&lt;=CBZ14,CBO29-CBZ14,0)),0)),0)</f>
        <v>　</v>
      </c>
      <c r="CCA29" s="663"/>
      <c r="CCB29" s="664"/>
      <c r="CCC29" s="662" t="str">
        <f>IFERROR(IF(OR(CBL29="日",CBL29="祝",CBL29=0,CBM29=""),"　",MAX(IF(AND(CBM29&lt;=CCC14,CBO29&gt;CCD14),CCD14-CCC14,IF(AND(CBM29&gt;CCC14,CBO29&lt;=CCD14),CBO29-CBM29,IF(AND(CBM29&lt;=CCC14,CBO29&lt;=CCD14),CBO29-CCC14,IF(AND(CBM29&gt;CCC14,CBO29&gt;CCD14),CCD14-CBM29,0)))),0)),0)</f>
        <v>　</v>
      </c>
      <c r="CCD29" s="663"/>
      <c r="CCE29" s="664"/>
      <c r="CCF29" s="662" t="str">
        <f>IFERROR(IF(OR(CBL29="日",CBL29="祝",CBL29=0,CBM29=""),"　",MAX(IF(AND(CBM29&gt;CCI14,CBO29&gt;CCG14),0,IF(AND(CBM29&lt;=CCI14,CBM29&gt;CCF14,CBO29&gt;CCG14),CCI14-CBM29,IF(AND(CBM29&lt;=CCI14,CBM29&lt;=CCF14,CBO29&gt;CCG14),CCI14-CCF14,IF(AND(CBM29&gt;CCF14,CBO29&lt;=CCG14),CBO29-CBM29,IF(AND(CBM29&lt;=CCF14,CBO29&lt;=CCG14),CBO29-CCF14,0))))),0)),0)</f>
        <v>　</v>
      </c>
      <c r="CCG29" s="663"/>
      <c r="CCH29" s="664"/>
      <c r="CCI29" s="662" t="str">
        <f>IFERROR(IF(OR(CBL29="日",CBL29="祝",CBL29=0,CBM29=""),"　",MAX(IF(AND(CBM29&lt;=CCI14,CBO29&gt;CCJ14),CCJ14-CCI14,IF(CBO29&lt;=CCJ14,0,IF(AND(CBM29&gt;CCI14,CBO29&gt;CCJ14),CCJ14-CBM29,0))),0)),0)</f>
        <v>　</v>
      </c>
      <c r="CCJ29" s="663"/>
      <c r="CCK29" s="664"/>
      <c r="CCL29" s="662" t="str">
        <f t="shared" si="38"/>
        <v>　</v>
      </c>
      <c r="CCM29" s="663"/>
      <c r="CCN29" s="664"/>
      <c r="CCO29" s="665" t="str">
        <f>IF(CCR29="×",TIME(0,0,0),IF(CDB4="非常勤",CBQ29,CCC29))</f>
        <v>　</v>
      </c>
      <c r="CCP29" s="666"/>
      <c r="CCQ29" s="667"/>
      <c r="CCR29" s="265"/>
      <c r="CCS29" s="665" t="str">
        <f>IF(CCV29="×",TIME(0,0,0),IF(CDB4="非常勤",CBT29,CCF29))</f>
        <v>　</v>
      </c>
      <c r="CCT29" s="666"/>
      <c r="CCU29" s="667"/>
      <c r="CCV29" s="265"/>
      <c r="CCW29" s="665" t="str">
        <f>IF(CCZ29="×",TIME(0,0,0),IF(CDB4="非常勤",CBW29,CCI29))</f>
        <v>　</v>
      </c>
      <c r="CCX29" s="666"/>
      <c r="CCY29" s="667"/>
      <c r="CCZ29" s="265"/>
      <c r="CDA29" s="665" t="str">
        <f>IF(CDD29="×",TIME(0,0,0),IF(CDB4="非常勤",CBZ29,CCL29))</f>
        <v>　</v>
      </c>
      <c r="CDB29" s="666"/>
      <c r="CDC29" s="667"/>
      <c r="CDD29" s="265"/>
      <c r="CDE29" s="668"/>
      <c r="CDF29" s="669"/>
      <c r="CDG29" s="668"/>
      <c r="CDH29" s="670"/>
      <c r="CDI29" s="669"/>
      <c r="CDJ29" s="671"/>
      <c r="CDK29" s="672"/>
      <c r="CDL29" s="672"/>
      <c r="CDM29" s="673"/>
      <c r="CDN29" s="263">
        <f>$A$29</f>
        <v>15</v>
      </c>
      <c r="CDO29" s="264" t="str">
        <f>$B$29</f>
        <v>木</v>
      </c>
      <c r="CDP29" s="660"/>
      <c r="CDQ29" s="661"/>
      <c r="CDR29" s="660"/>
      <c r="CDS29" s="661"/>
      <c r="CDT29" s="662" t="str">
        <f>IFERROR(IF(OR(CDO29="日",CDO29="祝",CDO29=0,CDP29=""),"　",MAX(IF(AND(CDP29&lt;=CDT14,CDR29&gt;CDU14),CDU14-CDT14,IF(AND(CDP29&gt;CDT14,CDR29&lt;=CDU14),CDR29-CDP29,IF(AND(CDP29&lt;=CDT14,CDR29&lt;=CDU14),CDR29-CDT14,IF(AND(CDP29&gt;CDT14,CDR29&gt;CDU14),CDU14-CDP29,0)))),0)),0)</f>
        <v>　</v>
      </c>
      <c r="CDU29" s="663"/>
      <c r="CDV29" s="664"/>
      <c r="CDW29" s="662" t="str">
        <f>IFERROR(IF(OR(CDO29="日",CDO29="祝",CDO29=0,CDP29=""),"　",MAX(IF(AND(CDP29&gt;CDZ14,CDR29&gt;CDX14),0,IF(AND(CDP29&lt;=CDZ14,CDP29&gt;CDW14,CDR29&gt;CDX14),CDZ14-CDP29,IF(AND(CDP29&lt;=CDZ14,CDP29&lt;=CDW14,CDR29&gt;CDX14),CDZ14-CDW14,IF(AND(CDP29&gt;CDW14,CDR29&lt;=CDX14),CDR29-CDP29,IF(AND(CDP29&lt;=CDW14,CDR29&lt;=CDX14),CDR29-CDW14,0))))),0)),0)</f>
        <v>　</v>
      </c>
      <c r="CDX29" s="663"/>
      <c r="CDY29" s="664"/>
      <c r="CDZ29" s="662" t="str">
        <f>IFERROR(IF(OR(CDO29="日",CDO29="祝",CDO29=0,CDP29=""),"　",MAX(IF(AND(CDP29&lt;=CDZ14,CDR29&gt;CEA14),CEA14-CDZ14,IF(CDR29&lt;=CEA14,0,IF(AND(CDP29&gt;CDZ14,CDR29&gt;CEA14),CEA14-CDP29,0))),0)),0)</f>
        <v>　</v>
      </c>
      <c r="CEA29" s="663"/>
      <c r="CEB29" s="664"/>
      <c r="CEC29" s="662" t="str">
        <f>IFERROR(IF(OR(CDO29="日",CDO29="祝",CDO29=0,CDP29=""),"　",MAX(IF(CDP29&gt;CEC14,CDR29-CDP29,IF(CDP29&lt;=CEC14,CDR29-CEC14,0)),0)),0)</f>
        <v>　</v>
      </c>
      <c r="CED29" s="663"/>
      <c r="CEE29" s="664"/>
      <c r="CEF29" s="662" t="str">
        <f>IFERROR(IF(OR(CDO29="日",CDO29="祝",CDO29=0,CDP29=""),"　",MAX(IF(AND(CDP29&lt;=CEF14,CDR29&gt;CEG14),CEG14-CEF14,IF(AND(CDP29&gt;CEF14,CDR29&lt;=CEG14),CDR29-CDP29,IF(AND(CDP29&lt;=CEF14,CDR29&lt;=CEG14),CDR29-CEF14,IF(AND(CDP29&gt;CEF14,CDR29&gt;CEG14),CEG14-CDP29,0)))),0)),0)</f>
        <v>　</v>
      </c>
      <c r="CEG29" s="663"/>
      <c r="CEH29" s="664"/>
      <c r="CEI29" s="662" t="str">
        <f>IFERROR(IF(OR(CDO29="日",CDO29="祝",CDO29=0,CDP29=""),"　",MAX(IF(AND(CDP29&gt;CEL14,CDR29&gt;CEJ14),0,IF(AND(CDP29&lt;=CEL14,CDP29&gt;CEI14,CDR29&gt;CEJ14),CEL14-CDP29,IF(AND(CDP29&lt;=CEL14,CDP29&lt;=CEI14,CDR29&gt;CEJ14),CEL14-CEI14,IF(AND(CDP29&gt;CEI14,CDR29&lt;=CEJ14),CDR29-CDP29,IF(AND(CDP29&lt;=CEI14,CDR29&lt;=CEJ14),CDR29-CEI14,0))))),0)),0)</f>
        <v>　</v>
      </c>
      <c r="CEJ29" s="663"/>
      <c r="CEK29" s="664"/>
      <c r="CEL29" s="662" t="str">
        <f>IFERROR(IF(OR(CDO29="日",CDO29="祝",CDO29=0,CDP29=""),"　",MAX(IF(AND(CDP29&lt;=CEL14,CDR29&gt;CEM14),CEM14-CEL14,IF(CDR29&lt;=CEM14,0,IF(AND(CDP29&gt;CEL14,CDR29&gt;CEM14),CEM14-CDP29,0))),0)),0)</f>
        <v>　</v>
      </c>
      <c r="CEM29" s="663"/>
      <c r="CEN29" s="664"/>
      <c r="CEO29" s="662" t="str">
        <f t="shared" si="39"/>
        <v>　</v>
      </c>
      <c r="CEP29" s="663"/>
      <c r="CEQ29" s="664"/>
      <c r="CER29" s="665" t="str">
        <f>IF(CEU29="×",TIME(0,0,0),IF(CFE4="非常勤",CDT29,CEF29))</f>
        <v>　</v>
      </c>
      <c r="CES29" s="666"/>
      <c r="CET29" s="667"/>
      <c r="CEU29" s="265"/>
      <c r="CEV29" s="665" t="str">
        <f>IF(CEY29="×",TIME(0,0,0),IF(CFE4="非常勤",CDW29,CEI29))</f>
        <v>　</v>
      </c>
      <c r="CEW29" s="666"/>
      <c r="CEX29" s="667"/>
      <c r="CEY29" s="265"/>
      <c r="CEZ29" s="665" t="str">
        <f>IF(CFC29="×",TIME(0,0,0),IF(CFE4="非常勤",CDZ29,CEL29))</f>
        <v>　</v>
      </c>
      <c r="CFA29" s="666"/>
      <c r="CFB29" s="667"/>
      <c r="CFC29" s="265"/>
      <c r="CFD29" s="665" t="str">
        <f>IF(CFG29="×",TIME(0,0,0),IF(CFE4="非常勤",CEC29,CEO29))</f>
        <v>　</v>
      </c>
      <c r="CFE29" s="666"/>
      <c r="CFF29" s="667"/>
      <c r="CFG29" s="265"/>
      <c r="CFH29" s="668"/>
      <c r="CFI29" s="669"/>
      <c r="CFJ29" s="668"/>
      <c r="CFK29" s="670"/>
      <c r="CFL29" s="669"/>
      <c r="CFM29" s="671"/>
      <c r="CFN29" s="672"/>
      <c r="CFO29" s="672"/>
      <c r="CFP29" s="673"/>
      <c r="CFQ29" s="263">
        <f>$A$29</f>
        <v>15</v>
      </c>
      <c r="CFR29" s="264" t="str">
        <f>$B$29</f>
        <v>木</v>
      </c>
      <c r="CFS29" s="660"/>
      <c r="CFT29" s="661"/>
      <c r="CFU29" s="660"/>
      <c r="CFV29" s="661"/>
      <c r="CFW29" s="662" t="str">
        <f>IFERROR(IF(OR(CFR29="日",CFR29="祝",CFR29=0,CFS29=""),"　",MAX(IF(AND(CFS29&lt;=CFW14,CFU29&gt;CFX14),CFX14-CFW14,IF(AND(CFS29&gt;CFW14,CFU29&lt;=CFX14),CFU29-CFS29,IF(AND(CFS29&lt;=CFW14,CFU29&lt;=CFX14),CFU29-CFW14,IF(AND(CFS29&gt;CFW14,CFU29&gt;CFX14),CFX14-CFS29,0)))),0)),0)</f>
        <v>　</v>
      </c>
      <c r="CFX29" s="663"/>
      <c r="CFY29" s="664"/>
      <c r="CFZ29" s="662" t="str">
        <f>IFERROR(IF(OR(CFR29="日",CFR29="祝",CFR29=0,CFS29=""),"　",MAX(IF(AND(CFS29&gt;CGC14,CFU29&gt;CGA14),0,IF(AND(CFS29&lt;=CGC14,CFS29&gt;CFZ14,CFU29&gt;CGA14),CGC14-CFS29,IF(AND(CFS29&lt;=CGC14,CFS29&lt;=CFZ14,CFU29&gt;CGA14),CGC14-CFZ14,IF(AND(CFS29&gt;CFZ14,CFU29&lt;=CGA14),CFU29-CFS29,IF(AND(CFS29&lt;=CFZ14,CFU29&lt;=CGA14),CFU29-CFZ14,0))))),0)),0)</f>
        <v>　</v>
      </c>
      <c r="CGA29" s="663"/>
      <c r="CGB29" s="664"/>
      <c r="CGC29" s="662" t="str">
        <f>IFERROR(IF(OR(CFR29="日",CFR29="祝",CFR29=0,CFS29=""),"　",MAX(IF(AND(CFS29&lt;=CGC14,CFU29&gt;CGD14),CGD14-CGC14,IF(CFU29&lt;=CGD14,0,IF(AND(CFS29&gt;CGC14,CFU29&gt;CGD14),CGD14-CFS29,0))),0)),0)</f>
        <v>　</v>
      </c>
      <c r="CGD29" s="663"/>
      <c r="CGE29" s="664"/>
      <c r="CGF29" s="662" t="str">
        <f>IFERROR(IF(OR(CFR29="日",CFR29="祝",CFR29=0,CFS29=""),"　",MAX(IF(CFS29&gt;CGF14,CFU29-CFS29,IF(CFS29&lt;=CGF14,CFU29-CGF14,0)),0)),0)</f>
        <v>　</v>
      </c>
      <c r="CGG29" s="663"/>
      <c r="CGH29" s="664"/>
      <c r="CGI29" s="662" t="str">
        <f>IFERROR(IF(OR(CFR29="日",CFR29="祝",CFR29=0,CFS29=""),"　",MAX(IF(AND(CFS29&lt;=CGI14,CFU29&gt;CGJ14),CGJ14-CGI14,IF(AND(CFS29&gt;CGI14,CFU29&lt;=CGJ14),CFU29-CFS29,IF(AND(CFS29&lt;=CGI14,CFU29&lt;=CGJ14),CFU29-CGI14,IF(AND(CFS29&gt;CGI14,CFU29&gt;CGJ14),CGJ14-CFS29,0)))),0)),0)</f>
        <v>　</v>
      </c>
      <c r="CGJ29" s="663"/>
      <c r="CGK29" s="664"/>
      <c r="CGL29" s="662" t="str">
        <f>IFERROR(IF(OR(CFR29="日",CFR29="祝",CFR29=0,CFS29=""),"　",MAX(IF(AND(CFS29&gt;CGO14,CFU29&gt;CGM14),0,IF(AND(CFS29&lt;=CGO14,CFS29&gt;CGL14,CFU29&gt;CGM14),CGO14-CFS29,IF(AND(CFS29&lt;=CGO14,CFS29&lt;=CGL14,CFU29&gt;CGM14),CGO14-CGL14,IF(AND(CFS29&gt;CGL14,CFU29&lt;=CGM14),CFU29-CFS29,IF(AND(CFS29&lt;=CGL14,CFU29&lt;=CGM14),CFU29-CGL14,0))))),0)),0)</f>
        <v>　</v>
      </c>
      <c r="CGM29" s="663"/>
      <c r="CGN29" s="664"/>
      <c r="CGO29" s="662" t="str">
        <f>IFERROR(IF(OR(CFR29="日",CFR29="祝",CFR29=0,CFS29=""),"　",MAX(IF(AND(CFS29&lt;=CGO14,CFU29&gt;CGP14),CGP14-CGO14,IF(CFU29&lt;=CGP14,0,IF(AND(CFS29&gt;CGO14,CFU29&gt;CGP14),CGP14-CFS29,0))),0)),0)</f>
        <v>　</v>
      </c>
      <c r="CGP29" s="663"/>
      <c r="CGQ29" s="664"/>
      <c r="CGR29" s="662" t="str">
        <f t="shared" si="40"/>
        <v>　</v>
      </c>
      <c r="CGS29" s="663"/>
      <c r="CGT29" s="664"/>
      <c r="CGU29" s="665" t="str">
        <f>IF(CGX29="×",TIME(0,0,0),IF(CHH4="非常勤",CFW29,CGI29))</f>
        <v>　</v>
      </c>
      <c r="CGV29" s="666"/>
      <c r="CGW29" s="667"/>
      <c r="CGX29" s="265"/>
      <c r="CGY29" s="665" t="str">
        <f>IF(CHB29="×",TIME(0,0,0),IF(CHH4="非常勤",CFZ29,CGL29))</f>
        <v>　</v>
      </c>
      <c r="CGZ29" s="666"/>
      <c r="CHA29" s="667"/>
      <c r="CHB29" s="265"/>
      <c r="CHC29" s="665" t="str">
        <f>IF(CHF29="×",TIME(0,0,0),IF(CHH4="非常勤",CGC29,CGO29))</f>
        <v>　</v>
      </c>
      <c r="CHD29" s="666"/>
      <c r="CHE29" s="667"/>
      <c r="CHF29" s="265"/>
      <c r="CHG29" s="665" t="str">
        <f>IF(CHJ29="×",TIME(0,0,0),IF(CHH4="非常勤",CGF29,CGR29))</f>
        <v>　</v>
      </c>
      <c r="CHH29" s="666"/>
      <c r="CHI29" s="667"/>
      <c r="CHJ29" s="265"/>
      <c r="CHK29" s="668"/>
      <c r="CHL29" s="669"/>
      <c r="CHM29" s="668"/>
      <c r="CHN29" s="670"/>
      <c r="CHO29" s="669"/>
      <c r="CHP29" s="671"/>
      <c r="CHQ29" s="672"/>
      <c r="CHR29" s="672"/>
      <c r="CHS29" s="673"/>
      <c r="CHT29" s="263">
        <f>$A$29</f>
        <v>15</v>
      </c>
      <c r="CHU29" s="264" t="str">
        <f>$B$29</f>
        <v>木</v>
      </c>
      <c r="CHV29" s="660"/>
      <c r="CHW29" s="661"/>
      <c r="CHX29" s="660"/>
      <c r="CHY29" s="661"/>
      <c r="CHZ29" s="662" t="str">
        <f>IFERROR(IF(OR(CHU29="日",CHU29="祝",CHU29=0,CHV29=""),"　",MAX(IF(AND(CHV29&lt;=CHZ14,CHX29&gt;CIA14),CIA14-CHZ14,IF(AND(CHV29&gt;CHZ14,CHX29&lt;=CIA14),CHX29-CHV29,IF(AND(CHV29&lt;=CHZ14,CHX29&lt;=CIA14),CHX29-CHZ14,IF(AND(CHV29&gt;CHZ14,CHX29&gt;CIA14),CIA14-CHV29,0)))),0)),0)</f>
        <v>　</v>
      </c>
      <c r="CIA29" s="663"/>
      <c r="CIB29" s="664"/>
      <c r="CIC29" s="662" t="str">
        <f>IFERROR(IF(OR(CHU29="日",CHU29="祝",CHU29=0,CHV29=""),"　",MAX(IF(AND(CHV29&gt;CIF14,CHX29&gt;CID14),0,IF(AND(CHV29&lt;=CIF14,CHV29&gt;CIC14,CHX29&gt;CID14),CIF14-CHV29,IF(AND(CHV29&lt;=CIF14,CHV29&lt;=CIC14,CHX29&gt;CID14),CIF14-CIC14,IF(AND(CHV29&gt;CIC14,CHX29&lt;=CID14),CHX29-CHV29,IF(AND(CHV29&lt;=CIC14,CHX29&lt;=CID14),CHX29-CIC14,0))))),0)),0)</f>
        <v>　</v>
      </c>
      <c r="CID29" s="663"/>
      <c r="CIE29" s="664"/>
      <c r="CIF29" s="662" t="str">
        <f>IFERROR(IF(OR(CHU29="日",CHU29="祝",CHU29=0,CHV29=""),"　",MAX(IF(AND(CHV29&lt;=CIF14,CHX29&gt;CIG14),CIG14-CIF14,IF(CHX29&lt;=CIG14,0,IF(AND(CHV29&gt;CIF14,CHX29&gt;CIG14),CIG14-CHV29,0))),0)),0)</f>
        <v>　</v>
      </c>
      <c r="CIG29" s="663"/>
      <c r="CIH29" s="664"/>
      <c r="CII29" s="662" t="str">
        <f>IFERROR(IF(OR(CHU29="日",CHU29="祝",CHU29=0,CHV29=""),"　",MAX(IF(CHV29&gt;CII14,CHX29-CHV29,IF(CHV29&lt;=CII14,CHX29-CII14,0)),0)),0)</f>
        <v>　</v>
      </c>
      <c r="CIJ29" s="663"/>
      <c r="CIK29" s="664"/>
      <c r="CIL29" s="662" t="str">
        <f>IFERROR(IF(OR(CHU29="日",CHU29="祝",CHU29=0,CHV29=""),"　",MAX(IF(AND(CHV29&lt;=CIL14,CHX29&gt;CIM14),CIM14-CIL14,IF(AND(CHV29&gt;CIL14,CHX29&lt;=CIM14),CHX29-CHV29,IF(AND(CHV29&lt;=CIL14,CHX29&lt;=CIM14),CHX29-CIL14,IF(AND(CHV29&gt;CIL14,CHX29&gt;CIM14),CIM14-CHV29,0)))),0)),0)</f>
        <v>　</v>
      </c>
      <c r="CIM29" s="663"/>
      <c r="CIN29" s="664"/>
      <c r="CIO29" s="662" t="str">
        <f>IFERROR(IF(OR(CHU29="日",CHU29="祝",CHU29=0,CHV29=""),"　",MAX(IF(AND(CHV29&gt;CIR14,CHX29&gt;CIP14),0,IF(AND(CHV29&lt;=CIR14,CHV29&gt;CIO14,CHX29&gt;CIP14),CIR14-CHV29,IF(AND(CHV29&lt;=CIR14,CHV29&lt;=CIO14,CHX29&gt;CIP14),CIR14-CIO14,IF(AND(CHV29&gt;CIO14,CHX29&lt;=CIP14),CHX29-CHV29,IF(AND(CHV29&lt;=CIO14,CHX29&lt;=CIP14),CHX29-CIO14,0))))),0)),0)</f>
        <v>　</v>
      </c>
      <c r="CIP29" s="663"/>
      <c r="CIQ29" s="664"/>
      <c r="CIR29" s="662" t="str">
        <f>IFERROR(IF(OR(CHU29="日",CHU29="祝",CHU29=0,CHV29=""),"　",MAX(IF(AND(CHV29&lt;=CIR14,CHX29&gt;CIS14),CIS14-CIR14,IF(CHX29&lt;=CIS14,0,IF(AND(CHV29&gt;CIR14,CHX29&gt;CIS14),CIS14-CHV29,0))),0)),0)</f>
        <v>　</v>
      </c>
      <c r="CIS29" s="663"/>
      <c r="CIT29" s="664"/>
      <c r="CIU29" s="662" t="str">
        <f t="shared" si="41"/>
        <v>　</v>
      </c>
      <c r="CIV29" s="663"/>
      <c r="CIW29" s="664"/>
      <c r="CIX29" s="665" t="str">
        <f>IF(CJA29="×",TIME(0,0,0),IF(CJK4="非常勤",CHZ29,CIL29))</f>
        <v>　</v>
      </c>
      <c r="CIY29" s="666"/>
      <c r="CIZ29" s="667"/>
      <c r="CJA29" s="265"/>
      <c r="CJB29" s="665" t="str">
        <f>IF(CJE29="×",TIME(0,0,0),IF(CJK4="非常勤",CIC29,CIO29))</f>
        <v>　</v>
      </c>
      <c r="CJC29" s="666"/>
      <c r="CJD29" s="667"/>
      <c r="CJE29" s="265"/>
      <c r="CJF29" s="665" t="str">
        <f>IF(CJI29="×",TIME(0,0,0),IF(CJK4="非常勤",CIF29,CIR29))</f>
        <v>　</v>
      </c>
      <c r="CJG29" s="666"/>
      <c r="CJH29" s="667"/>
      <c r="CJI29" s="265"/>
      <c r="CJJ29" s="665" t="str">
        <f>IF(CJM29="×",TIME(0,0,0),IF(CJK4="非常勤",CII29,CIU29))</f>
        <v>　</v>
      </c>
      <c r="CJK29" s="666"/>
      <c r="CJL29" s="667"/>
      <c r="CJM29" s="265"/>
      <c r="CJN29" s="668"/>
      <c r="CJO29" s="669"/>
      <c r="CJP29" s="668"/>
      <c r="CJQ29" s="670"/>
      <c r="CJR29" s="669"/>
      <c r="CJS29" s="671"/>
      <c r="CJT29" s="672"/>
      <c r="CJU29" s="672"/>
      <c r="CJV29" s="673"/>
      <c r="CJW29" s="263">
        <f>$A$29</f>
        <v>15</v>
      </c>
      <c r="CJX29" s="264" t="str">
        <f>$B$29</f>
        <v>木</v>
      </c>
      <c r="CJY29" s="660"/>
      <c r="CJZ29" s="661"/>
      <c r="CKA29" s="660"/>
      <c r="CKB29" s="661"/>
      <c r="CKC29" s="662" t="str">
        <f>IFERROR(IF(OR(CJX29="日",CJX29="祝",CJX29=0,CJY29=""),"　",MAX(IF(AND(CJY29&lt;=CKC14,CKA29&gt;CKD14),CKD14-CKC14,IF(AND(CJY29&gt;CKC14,CKA29&lt;=CKD14),CKA29-CJY29,IF(AND(CJY29&lt;=CKC14,CKA29&lt;=CKD14),CKA29-CKC14,IF(AND(CJY29&gt;CKC14,CKA29&gt;CKD14),CKD14-CJY29,0)))),0)),0)</f>
        <v>　</v>
      </c>
      <c r="CKD29" s="663"/>
      <c r="CKE29" s="664"/>
      <c r="CKF29" s="662" t="str">
        <f>IFERROR(IF(OR(CJX29="日",CJX29="祝",CJX29=0,CJY29=""),"　",MAX(IF(AND(CJY29&gt;CKI14,CKA29&gt;CKG14),0,IF(AND(CJY29&lt;=CKI14,CJY29&gt;CKF14,CKA29&gt;CKG14),CKI14-CJY29,IF(AND(CJY29&lt;=CKI14,CJY29&lt;=CKF14,CKA29&gt;CKG14),CKI14-CKF14,IF(AND(CJY29&gt;CKF14,CKA29&lt;=CKG14),CKA29-CJY29,IF(AND(CJY29&lt;=CKF14,CKA29&lt;=CKG14),CKA29-CKF14,0))))),0)),0)</f>
        <v>　</v>
      </c>
      <c r="CKG29" s="663"/>
      <c r="CKH29" s="664"/>
      <c r="CKI29" s="662" t="str">
        <f>IFERROR(IF(OR(CJX29="日",CJX29="祝",CJX29=0,CJY29=""),"　",MAX(IF(AND(CJY29&lt;=CKI14,CKA29&gt;CKJ14),CKJ14-CKI14,IF(CKA29&lt;=CKJ14,0,IF(AND(CJY29&gt;CKI14,CKA29&gt;CKJ14),CKJ14-CJY29,0))),0)),0)</f>
        <v>　</v>
      </c>
      <c r="CKJ29" s="663"/>
      <c r="CKK29" s="664"/>
      <c r="CKL29" s="662" t="str">
        <f>IFERROR(IF(OR(CJX29="日",CJX29="祝",CJX29=0,CJY29=""),"　",MAX(IF(CJY29&gt;CKL14,CKA29-CJY29,IF(CJY29&lt;=CKL14,CKA29-CKL14,0)),0)),0)</f>
        <v>　</v>
      </c>
      <c r="CKM29" s="663"/>
      <c r="CKN29" s="664"/>
      <c r="CKO29" s="662" t="str">
        <f>IFERROR(IF(OR(CJX29="日",CJX29="祝",CJX29=0,CJY29=""),"　",MAX(IF(AND(CJY29&lt;=CKO14,CKA29&gt;CKP14),CKP14-CKO14,IF(AND(CJY29&gt;CKO14,CKA29&lt;=CKP14),CKA29-CJY29,IF(AND(CJY29&lt;=CKO14,CKA29&lt;=CKP14),CKA29-CKO14,IF(AND(CJY29&gt;CKO14,CKA29&gt;CKP14),CKP14-CJY29,0)))),0)),0)</f>
        <v>　</v>
      </c>
      <c r="CKP29" s="663"/>
      <c r="CKQ29" s="664"/>
      <c r="CKR29" s="662" t="str">
        <f>IFERROR(IF(OR(CJX29="日",CJX29="祝",CJX29=0,CJY29=""),"　",MAX(IF(AND(CJY29&gt;CKU14,CKA29&gt;CKS14),0,IF(AND(CJY29&lt;=CKU14,CJY29&gt;CKR14,CKA29&gt;CKS14),CKU14-CJY29,IF(AND(CJY29&lt;=CKU14,CJY29&lt;=CKR14,CKA29&gt;CKS14),CKU14-CKR14,IF(AND(CJY29&gt;CKR14,CKA29&lt;=CKS14),CKA29-CJY29,IF(AND(CJY29&lt;=CKR14,CKA29&lt;=CKS14),CKA29-CKR14,0))))),0)),0)</f>
        <v>　</v>
      </c>
      <c r="CKS29" s="663"/>
      <c r="CKT29" s="664"/>
      <c r="CKU29" s="662" t="str">
        <f>IFERROR(IF(OR(CJX29="日",CJX29="祝",CJX29=0,CJY29=""),"　",MAX(IF(AND(CJY29&lt;=CKU14,CKA29&gt;CKV14),CKV14-CKU14,IF(CKA29&lt;=CKV14,0,IF(AND(CJY29&gt;CKU14,CKA29&gt;CKV14),CKV14-CJY29,0))),0)),0)</f>
        <v>　</v>
      </c>
      <c r="CKV29" s="663"/>
      <c r="CKW29" s="664"/>
      <c r="CKX29" s="662" t="str">
        <f t="shared" si="42"/>
        <v>　</v>
      </c>
      <c r="CKY29" s="663"/>
      <c r="CKZ29" s="664"/>
      <c r="CLA29" s="665" t="str">
        <f>IF(CLD29="×",TIME(0,0,0),IF(CLN4="非常勤",CKC29,CKO29))</f>
        <v>　</v>
      </c>
      <c r="CLB29" s="666"/>
      <c r="CLC29" s="667"/>
      <c r="CLD29" s="265"/>
      <c r="CLE29" s="665" t="str">
        <f>IF(CLH29="×",TIME(0,0,0),IF(CLN4="非常勤",CKF29,CKR29))</f>
        <v>　</v>
      </c>
      <c r="CLF29" s="666"/>
      <c r="CLG29" s="667"/>
      <c r="CLH29" s="265"/>
      <c r="CLI29" s="665" t="str">
        <f>IF(CLL29="×",TIME(0,0,0),IF(CLN4="非常勤",CKI29,CKU29))</f>
        <v>　</v>
      </c>
      <c r="CLJ29" s="666"/>
      <c r="CLK29" s="667"/>
      <c r="CLL29" s="265"/>
      <c r="CLM29" s="665" t="str">
        <f>IF(CLP29="×",TIME(0,0,0),IF(CLN4="非常勤",CKL29,CKX29))</f>
        <v>　</v>
      </c>
      <c r="CLN29" s="666"/>
      <c r="CLO29" s="667"/>
      <c r="CLP29" s="265"/>
      <c r="CLQ29" s="668"/>
      <c r="CLR29" s="669"/>
      <c r="CLS29" s="668"/>
      <c r="CLT29" s="670"/>
      <c r="CLU29" s="669"/>
      <c r="CLV29" s="671"/>
      <c r="CLW29" s="672"/>
      <c r="CLX29" s="672"/>
      <c r="CLY29" s="673"/>
      <c r="CLZ29" s="263">
        <f>$A$29</f>
        <v>15</v>
      </c>
      <c r="CMA29" s="264" t="str">
        <f>$B$29</f>
        <v>木</v>
      </c>
      <c r="CMB29" s="660"/>
      <c r="CMC29" s="661"/>
      <c r="CMD29" s="660"/>
      <c r="CME29" s="661"/>
      <c r="CMF29" s="662" t="str">
        <f>IFERROR(IF(OR(CMA29="日",CMA29="祝",CMA29=0,CMB29=""),"　",MAX(IF(AND(CMB29&lt;=CMF14,CMD29&gt;CMG14),CMG14-CMF14,IF(AND(CMB29&gt;CMF14,CMD29&lt;=CMG14),CMD29-CMB29,IF(AND(CMB29&lt;=CMF14,CMD29&lt;=CMG14),CMD29-CMF14,IF(AND(CMB29&gt;CMF14,CMD29&gt;CMG14),CMG14-CMB29,0)))),0)),0)</f>
        <v>　</v>
      </c>
      <c r="CMG29" s="663"/>
      <c r="CMH29" s="664"/>
      <c r="CMI29" s="662" t="str">
        <f>IFERROR(IF(OR(CMA29="日",CMA29="祝",CMA29=0,CMB29=""),"　",MAX(IF(AND(CMB29&gt;CML14,CMD29&gt;CMJ14),0,IF(AND(CMB29&lt;=CML14,CMB29&gt;CMI14,CMD29&gt;CMJ14),CML14-CMB29,IF(AND(CMB29&lt;=CML14,CMB29&lt;=CMI14,CMD29&gt;CMJ14),CML14-CMI14,IF(AND(CMB29&gt;CMI14,CMD29&lt;=CMJ14),CMD29-CMB29,IF(AND(CMB29&lt;=CMI14,CMD29&lt;=CMJ14),CMD29-CMI14,0))))),0)),0)</f>
        <v>　</v>
      </c>
      <c r="CMJ29" s="663"/>
      <c r="CMK29" s="664"/>
      <c r="CML29" s="662" t="str">
        <f>IFERROR(IF(OR(CMA29="日",CMA29="祝",CMA29=0,CMB29=""),"　",MAX(IF(AND(CMB29&lt;=CML14,CMD29&gt;CMM14),CMM14-CML14,IF(CMD29&lt;=CMM14,0,IF(AND(CMB29&gt;CML14,CMD29&gt;CMM14),CMM14-CMB29,0))),0)),0)</f>
        <v>　</v>
      </c>
      <c r="CMM29" s="663"/>
      <c r="CMN29" s="664"/>
      <c r="CMO29" s="662" t="str">
        <f>IFERROR(IF(OR(CMA29="日",CMA29="祝",CMA29=0,CMB29=""),"　",MAX(IF(CMB29&gt;CMO14,CMD29-CMB29,IF(CMB29&lt;=CMO14,CMD29-CMO14,0)),0)),0)</f>
        <v>　</v>
      </c>
      <c r="CMP29" s="663"/>
      <c r="CMQ29" s="664"/>
      <c r="CMR29" s="662" t="str">
        <f>IFERROR(IF(OR(CMA29="日",CMA29="祝",CMA29=0,CMB29=""),"　",MAX(IF(AND(CMB29&lt;=CMR14,CMD29&gt;CMS14),CMS14-CMR14,IF(AND(CMB29&gt;CMR14,CMD29&lt;=CMS14),CMD29-CMB29,IF(AND(CMB29&lt;=CMR14,CMD29&lt;=CMS14),CMD29-CMR14,IF(AND(CMB29&gt;CMR14,CMD29&gt;CMS14),CMS14-CMB29,0)))),0)),0)</f>
        <v>　</v>
      </c>
      <c r="CMS29" s="663"/>
      <c r="CMT29" s="664"/>
      <c r="CMU29" s="662" t="str">
        <f>IFERROR(IF(OR(CMA29="日",CMA29="祝",CMA29=0,CMB29=""),"　",MAX(IF(AND(CMB29&gt;CMX14,CMD29&gt;CMV14),0,IF(AND(CMB29&lt;=CMX14,CMB29&gt;CMU14,CMD29&gt;CMV14),CMX14-CMB29,IF(AND(CMB29&lt;=CMX14,CMB29&lt;=CMU14,CMD29&gt;CMV14),CMX14-CMU14,IF(AND(CMB29&gt;CMU14,CMD29&lt;=CMV14),CMD29-CMB29,IF(AND(CMB29&lt;=CMU14,CMD29&lt;=CMV14),CMD29-CMU14,0))))),0)),0)</f>
        <v>　</v>
      </c>
      <c r="CMV29" s="663"/>
      <c r="CMW29" s="664"/>
      <c r="CMX29" s="662" t="str">
        <f>IFERROR(IF(OR(CMA29="日",CMA29="祝",CMA29=0,CMB29=""),"　",MAX(IF(AND(CMB29&lt;=CMX14,CMD29&gt;CMY14),CMY14-CMX14,IF(CMD29&lt;=CMY14,0,IF(AND(CMB29&gt;CMX14,CMD29&gt;CMY14),CMY14-CMB29,0))),0)),0)</f>
        <v>　</v>
      </c>
      <c r="CMY29" s="663"/>
      <c r="CMZ29" s="664"/>
      <c r="CNA29" s="662" t="str">
        <f t="shared" si="43"/>
        <v>　</v>
      </c>
      <c r="CNB29" s="663"/>
      <c r="CNC29" s="664"/>
      <c r="CND29" s="665" t="str">
        <f>IF(CNG29="×",TIME(0,0,0),IF(CNQ4="非常勤",CMF29,CMR29))</f>
        <v>　</v>
      </c>
      <c r="CNE29" s="666"/>
      <c r="CNF29" s="667"/>
      <c r="CNG29" s="265"/>
      <c r="CNH29" s="665" t="str">
        <f>IF(CNK29="×",TIME(0,0,0),IF(CNQ4="非常勤",CMI29,CMU29))</f>
        <v>　</v>
      </c>
      <c r="CNI29" s="666"/>
      <c r="CNJ29" s="667"/>
      <c r="CNK29" s="265"/>
      <c r="CNL29" s="665" t="str">
        <f>IF(CNO29="×",TIME(0,0,0),IF(CNQ4="非常勤",CML29,CMX29))</f>
        <v>　</v>
      </c>
      <c r="CNM29" s="666"/>
      <c r="CNN29" s="667"/>
      <c r="CNO29" s="265"/>
      <c r="CNP29" s="665" t="str">
        <f>IF(CNS29="×",TIME(0,0,0),IF(CNQ4="非常勤",CMO29,CNA29))</f>
        <v>　</v>
      </c>
      <c r="CNQ29" s="666"/>
      <c r="CNR29" s="667"/>
      <c r="CNS29" s="265"/>
      <c r="CNT29" s="668"/>
      <c r="CNU29" s="669"/>
      <c r="CNV29" s="668"/>
      <c r="CNW29" s="670"/>
      <c r="CNX29" s="669"/>
      <c r="CNY29" s="671"/>
      <c r="CNZ29" s="672"/>
      <c r="COA29" s="672"/>
      <c r="COB29" s="673"/>
      <c r="COC29" s="263">
        <f>$A$29</f>
        <v>15</v>
      </c>
      <c r="COD29" s="264" t="str">
        <f>$B$29</f>
        <v>木</v>
      </c>
      <c r="COE29" s="660"/>
      <c r="COF29" s="661"/>
      <c r="COG29" s="660"/>
      <c r="COH29" s="661"/>
      <c r="COI29" s="662" t="str">
        <f>IFERROR(IF(OR(COD29="日",COD29="祝",COD29=0,COE29=""),"　",MAX(IF(AND(COE29&lt;=COI14,COG29&gt;COJ14),COJ14-COI14,IF(AND(COE29&gt;COI14,COG29&lt;=COJ14),COG29-COE29,IF(AND(COE29&lt;=COI14,COG29&lt;=COJ14),COG29-COI14,IF(AND(COE29&gt;COI14,COG29&gt;COJ14),COJ14-COE29,0)))),0)),0)</f>
        <v>　</v>
      </c>
      <c r="COJ29" s="663"/>
      <c r="COK29" s="664"/>
      <c r="COL29" s="662" t="str">
        <f>IFERROR(IF(OR(COD29="日",COD29="祝",COD29=0,COE29=""),"　",MAX(IF(AND(COE29&gt;COO14,COG29&gt;COM14),0,IF(AND(COE29&lt;=COO14,COE29&gt;COL14,COG29&gt;COM14),COO14-COE29,IF(AND(COE29&lt;=COO14,COE29&lt;=COL14,COG29&gt;COM14),COO14-COL14,IF(AND(COE29&gt;COL14,COG29&lt;=COM14),COG29-COE29,IF(AND(COE29&lt;=COL14,COG29&lt;=COM14),COG29-COL14,0))))),0)),0)</f>
        <v>　</v>
      </c>
      <c r="COM29" s="663"/>
      <c r="CON29" s="664"/>
      <c r="COO29" s="662" t="str">
        <f>IFERROR(IF(OR(COD29="日",COD29="祝",COD29=0,COE29=""),"　",MAX(IF(AND(COE29&lt;=COO14,COG29&gt;COP14),COP14-COO14,IF(COG29&lt;=COP14,0,IF(AND(COE29&gt;COO14,COG29&gt;COP14),COP14-COE29,0))),0)),0)</f>
        <v>　</v>
      </c>
      <c r="COP29" s="663"/>
      <c r="COQ29" s="664"/>
      <c r="COR29" s="662" t="str">
        <f>IFERROR(IF(OR(COD29="日",COD29="祝",COD29=0,COE29=""),"　",MAX(IF(COE29&gt;COR14,COG29-COE29,IF(COE29&lt;=COR14,COG29-COR14,0)),0)),0)</f>
        <v>　</v>
      </c>
      <c r="COS29" s="663"/>
      <c r="COT29" s="664"/>
      <c r="COU29" s="662" t="str">
        <f>IFERROR(IF(OR(COD29="日",COD29="祝",COD29=0,COE29=""),"　",MAX(IF(AND(COE29&lt;=COU14,COG29&gt;COV14),COV14-COU14,IF(AND(COE29&gt;COU14,COG29&lt;=COV14),COG29-COE29,IF(AND(COE29&lt;=COU14,COG29&lt;=COV14),COG29-COU14,IF(AND(COE29&gt;COU14,COG29&gt;COV14),COV14-COE29,0)))),0)),0)</f>
        <v>　</v>
      </c>
      <c r="COV29" s="663"/>
      <c r="COW29" s="664"/>
      <c r="COX29" s="662" t="str">
        <f>IFERROR(IF(OR(COD29="日",COD29="祝",COD29=0,COE29=""),"　",MAX(IF(AND(COE29&gt;CPA14,COG29&gt;COY14),0,IF(AND(COE29&lt;=CPA14,COE29&gt;COX14,COG29&gt;COY14),CPA14-COE29,IF(AND(COE29&lt;=CPA14,COE29&lt;=COX14,COG29&gt;COY14),CPA14-COX14,IF(AND(COE29&gt;COX14,COG29&lt;=COY14),COG29-COE29,IF(AND(COE29&lt;=COX14,COG29&lt;=COY14),COG29-COX14,0))))),0)),0)</f>
        <v>　</v>
      </c>
      <c r="COY29" s="663"/>
      <c r="COZ29" s="664"/>
      <c r="CPA29" s="662" t="str">
        <f>IFERROR(IF(OR(COD29="日",COD29="祝",COD29=0,COE29=""),"　",MAX(IF(AND(COE29&lt;=CPA14,COG29&gt;CPB14),CPB14-CPA14,IF(COG29&lt;=CPB14,0,IF(AND(COE29&gt;CPA14,COG29&gt;CPB14),CPB14-COE29,0))),0)),0)</f>
        <v>　</v>
      </c>
      <c r="CPB29" s="663"/>
      <c r="CPC29" s="664"/>
      <c r="CPD29" s="662" t="str">
        <f t="shared" si="44"/>
        <v>　</v>
      </c>
      <c r="CPE29" s="663"/>
      <c r="CPF29" s="664"/>
      <c r="CPG29" s="665" t="str">
        <f>IF(CPJ29="×",TIME(0,0,0),IF(CPT4="非常勤",COI29,COU29))</f>
        <v>　</v>
      </c>
      <c r="CPH29" s="666"/>
      <c r="CPI29" s="667"/>
      <c r="CPJ29" s="265"/>
      <c r="CPK29" s="665" t="str">
        <f>IF(CPN29="×",TIME(0,0,0),IF(CPT4="非常勤",COL29,COX29))</f>
        <v>　</v>
      </c>
      <c r="CPL29" s="666"/>
      <c r="CPM29" s="667"/>
      <c r="CPN29" s="265"/>
      <c r="CPO29" s="665" t="str">
        <f>IF(CPR29="×",TIME(0,0,0),IF(CPT4="非常勤",COO29,CPA29))</f>
        <v>　</v>
      </c>
      <c r="CPP29" s="666"/>
      <c r="CPQ29" s="667"/>
      <c r="CPR29" s="265"/>
      <c r="CPS29" s="665" t="str">
        <f>IF(CPV29="×",TIME(0,0,0),IF(CPT4="非常勤",COR29,CPD29))</f>
        <v>　</v>
      </c>
      <c r="CPT29" s="666"/>
      <c r="CPU29" s="667"/>
      <c r="CPV29" s="265"/>
      <c r="CPW29" s="668"/>
      <c r="CPX29" s="669"/>
      <c r="CPY29" s="668"/>
      <c r="CPZ29" s="670"/>
      <c r="CQA29" s="669"/>
      <c r="CQB29" s="671"/>
      <c r="CQC29" s="672"/>
      <c r="CQD29" s="672"/>
      <c r="CQE29" s="673"/>
      <c r="CQF29" s="263">
        <f>$A$29</f>
        <v>15</v>
      </c>
      <c r="CQG29" s="264" t="str">
        <f>$B$29</f>
        <v>木</v>
      </c>
      <c r="CQH29" s="660"/>
      <c r="CQI29" s="661"/>
      <c r="CQJ29" s="660"/>
      <c r="CQK29" s="661"/>
      <c r="CQL29" s="662" t="str">
        <f>IFERROR(IF(OR(CQG29="日",CQG29="祝",CQG29=0,CQH29=""),"　",MAX(IF(AND(CQH29&lt;=CQL14,CQJ29&gt;CQM14),CQM14-CQL14,IF(AND(CQH29&gt;CQL14,CQJ29&lt;=CQM14),CQJ29-CQH29,IF(AND(CQH29&lt;=CQL14,CQJ29&lt;=CQM14),CQJ29-CQL14,IF(AND(CQH29&gt;CQL14,CQJ29&gt;CQM14),CQM14-CQH29,0)))),0)),0)</f>
        <v>　</v>
      </c>
      <c r="CQM29" s="663"/>
      <c r="CQN29" s="664"/>
      <c r="CQO29" s="662" t="str">
        <f>IFERROR(IF(OR(CQG29="日",CQG29="祝",CQG29=0,CQH29=""),"　",MAX(IF(AND(CQH29&gt;CQR14,CQJ29&gt;CQP14),0,IF(AND(CQH29&lt;=CQR14,CQH29&gt;CQO14,CQJ29&gt;CQP14),CQR14-CQH29,IF(AND(CQH29&lt;=CQR14,CQH29&lt;=CQO14,CQJ29&gt;CQP14),CQR14-CQO14,IF(AND(CQH29&gt;CQO14,CQJ29&lt;=CQP14),CQJ29-CQH29,IF(AND(CQH29&lt;=CQO14,CQJ29&lt;=CQP14),CQJ29-CQO14,0))))),0)),0)</f>
        <v>　</v>
      </c>
      <c r="CQP29" s="663"/>
      <c r="CQQ29" s="664"/>
      <c r="CQR29" s="662" t="str">
        <f>IFERROR(IF(OR(CQG29="日",CQG29="祝",CQG29=0,CQH29=""),"　",MAX(IF(AND(CQH29&lt;=CQR14,CQJ29&gt;CQS14),CQS14-CQR14,IF(CQJ29&lt;=CQS14,0,IF(AND(CQH29&gt;CQR14,CQJ29&gt;CQS14),CQS14-CQH29,0))),0)),0)</f>
        <v>　</v>
      </c>
      <c r="CQS29" s="663"/>
      <c r="CQT29" s="664"/>
      <c r="CQU29" s="662" t="str">
        <f>IFERROR(IF(OR(CQG29="日",CQG29="祝",CQG29=0,CQH29=""),"　",MAX(IF(CQH29&gt;CQU14,CQJ29-CQH29,IF(CQH29&lt;=CQU14,CQJ29-CQU14,0)),0)),0)</f>
        <v>　</v>
      </c>
      <c r="CQV29" s="663"/>
      <c r="CQW29" s="664"/>
      <c r="CQX29" s="662" t="str">
        <f>IFERROR(IF(OR(CQG29="日",CQG29="祝",CQG29=0,CQH29=""),"　",MAX(IF(AND(CQH29&lt;=CQX14,CQJ29&gt;CQY14),CQY14-CQX14,IF(AND(CQH29&gt;CQX14,CQJ29&lt;=CQY14),CQJ29-CQH29,IF(AND(CQH29&lt;=CQX14,CQJ29&lt;=CQY14),CQJ29-CQX14,IF(AND(CQH29&gt;CQX14,CQJ29&gt;CQY14),CQY14-CQH29,0)))),0)),0)</f>
        <v>　</v>
      </c>
      <c r="CQY29" s="663"/>
      <c r="CQZ29" s="664"/>
      <c r="CRA29" s="662" t="str">
        <f>IFERROR(IF(OR(CQG29="日",CQG29="祝",CQG29=0,CQH29=""),"　",MAX(IF(AND(CQH29&gt;CRD14,CQJ29&gt;CRB14),0,IF(AND(CQH29&lt;=CRD14,CQH29&gt;CRA14,CQJ29&gt;CRB14),CRD14-CQH29,IF(AND(CQH29&lt;=CRD14,CQH29&lt;=CRA14,CQJ29&gt;CRB14),CRD14-CRA14,IF(AND(CQH29&gt;CRA14,CQJ29&lt;=CRB14),CQJ29-CQH29,IF(AND(CQH29&lt;=CRA14,CQJ29&lt;=CRB14),CQJ29-CRA14,0))))),0)),0)</f>
        <v>　</v>
      </c>
      <c r="CRB29" s="663"/>
      <c r="CRC29" s="664"/>
      <c r="CRD29" s="662" t="str">
        <f>IFERROR(IF(OR(CQG29="日",CQG29="祝",CQG29=0,CQH29=""),"　",MAX(IF(AND(CQH29&lt;=CRD14,CQJ29&gt;CRE14),CRE14-CRD14,IF(CQJ29&lt;=CRE14,0,IF(AND(CQH29&gt;CRD14,CQJ29&gt;CRE14),CRE14-CQH29,0))),0)),0)</f>
        <v>　</v>
      </c>
      <c r="CRE29" s="663"/>
      <c r="CRF29" s="664"/>
      <c r="CRG29" s="662" t="str">
        <f t="shared" si="45"/>
        <v>　</v>
      </c>
      <c r="CRH29" s="663"/>
      <c r="CRI29" s="664"/>
      <c r="CRJ29" s="665" t="str">
        <f>IF(CRM29="×",TIME(0,0,0),IF(CRW4="非常勤",CQL29,CQX29))</f>
        <v>　</v>
      </c>
      <c r="CRK29" s="666"/>
      <c r="CRL29" s="667"/>
      <c r="CRM29" s="265"/>
      <c r="CRN29" s="665" t="str">
        <f>IF(CRQ29="×",TIME(0,0,0),IF(CRW4="非常勤",CQO29,CRA29))</f>
        <v>　</v>
      </c>
      <c r="CRO29" s="666"/>
      <c r="CRP29" s="667"/>
      <c r="CRQ29" s="265"/>
      <c r="CRR29" s="665" t="str">
        <f>IF(CRU29="×",TIME(0,0,0),IF(CRW4="非常勤",CQR29,CRD29))</f>
        <v>　</v>
      </c>
      <c r="CRS29" s="666"/>
      <c r="CRT29" s="667"/>
      <c r="CRU29" s="265"/>
      <c r="CRV29" s="665" t="str">
        <f>IF(CRY29="×",TIME(0,0,0),IF(CRW4="非常勤",CQU29,CRG29))</f>
        <v>　</v>
      </c>
      <c r="CRW29" s="666"/>
      <c r="CRX29" s="667"/>
      <c r="CRY29" s="265"/>
      <c r="CRZ29" s="668"/>
      <c r="CSA29" s="669"/>
      <c r="CSB29" s="668"/>
      <c r="CSC29" s="670"/>
      <c r="CSD29" s="669"/>
      <c r="CSE29" s="671"/>
      <c r="CSF29" s="672"/>
      <c r="CSG29" s="672"/>
      <c r="CSH29" s="673"/>
      <c r="CSI29" s="263">
        <f>$A$29</f>
        <v>15</v>
      </c>
      <c r="CSJ29" s="264" t="str">
        <f>$B$29</f>
        <v>木</v>
      </c>
      <c r="CSK29" s="660"/>
      <c r="CSL29" s="661"/>
      <c r="CSM29" s="660"/>
      <c r="CSN29" s="661"/>
      <c r="CSO29" s="662" t="str">
        <f>IFERROR(IF(OR(CSJ29="日",CSJ29="祝",CSJ29=0,CSK29=""),"　",MAX(IF(AND(CSK29&lt;=CSO14,CSM29&gt;CSP14),CSP14-CSO14,IF(AND(CSK29&gt;CSO14,CSM29&lt;=CSP14),CSM29-CSK29,IF(AND(CSK29&lt;=CSO14,CSM29&lt;=CSP14),CSM29-CSO14,IF(AND(CSK29&gt;CSO14,CSM29&gt;CSP14),CSP14-CSK29,0)))),0)),0)</f>
        <v>　</v>
      </c>
      <c r="CSP29" s="663"/>
      <c r="CSQ29" s="664"/>
      <c r="CSR29" s="662" t="str">
        <f>IFERROR(IF(OR(CSJ29="日",CSJ29="祝",CSJ29=0,CSK29=""),"　",MAX(IF(AND(CSK29&gt;CSU14,CSM29&gt;CSS14),0,IF(AND(CSK29&lt;=CSU14,CSK29&gt;CSR14,CSM29&gt;CSS14),CSU14-CSK29,IF(AND(CSK29&lt;=CSU14,CSK29&lt;=CSR14,CSM29&gt;CSS14),CSU14-CSR14,IF(AND(CSK29&gt;CSR14,CSM29&lt;=CSS14),CSM29-CSK29,IF(AND(CSK29&lt;=CSR14,CSM29&lt;=CSS14),CSM29-CSR14,0))))),0)),0)</f>
        <v>　</v>
      </c>
      <c r="CSS29" s="663"/>
      <c r="CST29" s="664"/>
      <c r="CSU29" s="662" t="str">
        <f>IFERROR(IF(OR(CSJ29="日",CSJ29="祝",CSJ29=0,CSK29=""),"　",MAX(IF(AND(CSK29&lt;=CSU14,CSM29&gt;CSV14),CSV14-CSU14,IF(CSM29&lt;=CSV14,0,IF(AND(CSK29&gt;CSU14,CSM29&gt;CSV14),CSV14-CSK29,0))),0)),0)</f>
        <v>　</v>
      </c>
      <c r="CSV29" s="663"/>
      <c r="CSW29" s="664"/>
      <c r="CSX29" s="662" t="str">
        <f>IFERROR(IF(OR(CSJ29="日",CSJ29="祝",CSJ29=0,CSK29=""),"　",MAX(IF(CSK29&gt;CSX14,CSM29-CSK29,IF(CSK29&lt;=CSX14,CSM29-CSX14,0)),0)),0)</f>
        <v>　</v>
      </c>
      <c r="CSY29" s="663"/>
      <c r="CSZ29" s="664"/>
      <c r="CTA29" s="662" t="str">
        <f>IFERROR(IF(OR(CSJ29="日",CSJ29="祝",CSJ29=0,CSK29=""),"　",MAX(IF(AND(CSK29&lt;=CTA14,CSM29&gt;CTB14),CTB14-CTA14,IF(AND(CSK29&gt;CTA14,CSM29&lt;=CTB14),CSM29-CSK29,IF(AND(CSK29&lt;=CTA14,CSM29&lt;=CTB14),CSM29-CTA14,IF(AND(CSK29&gt;CTA14,CSM29&gt;CTB14),CTB14-CSK29,0)))),0)),0)</f>
        <v>　</v>
      </c>
      <c r="CTB29" s="663"/>
      <c r="CTC29" s="664"/>
      <c r="CTD29" s="662" t="str">
        <f>IFERROR(IF(OR(CSJ29="日",CSJ29="祝",CSJ29=0,CSK29=""),"　",MAX(IF(AND(CSK29&gt;CTG14,CSM29&gt;CTE14),0,IF(AND(CSK29&lt;=CTG14,CSK29&gt;CTD14,CSM29&gt;CTE14),CTG14-CSK29,IF(AND(CSK29&lt;=CTG14,CSK29&lt;=CTD14,CSM29&gt;CTE14),CTG14-CTD14,IF(AND(CSK29&gt;CTD14,CSM29&lt;=CTE14),CSM29-CSK29,IF(AND(CSK29&lt;=CTD14,CSM29&lt;=CTE14),CSM29-CTD14,0))))),0)),0)</f>
        <v>　</v>
      </c>
      <c r="CTE29" s="663"/>
      <c r="CTF29" s="664"/>
      <c r="CTG29" s="662" t="str">
        <f>IFERROR(IF(OR(CSJ29="日",CSJ29="祝",CSJ29=0,CSK29=""),"　",MAX(IF(AND(CSK29&lt;=CTG14,CSM29&gt;CTH14),CTH14-CTG14,IF(CSM29&lt;=CTH14,0,IF(AND(CSK29&gt;CTG14,CSM29&gt;CTH14),CTH14-CSK29,0))),0)),0)</f>
        <v>　</v>
      </c>
      <c r="CTH29" s="663"/>
      <c r="CTI29" s="664"/>
      <c r="CTJ29" s="662" t="str">
        <f t="shared" si="46"/>
        <v>　</v>
      </c>
      <c r="CTK29" s="663"/>
      <c r="CTL29" s="664"/>
      <c r="CTM29" s="665" t="str">
        <f>IF(CTP29="×",TIME(0,0,0),IF(CTZ4="非常勤",CSO29,CTA29))</f>
        <v>　</v>
      </c>
      <c r="CTN29" s="666"/>
      <c r="CTO29" s="667"/>
      <c r="CTP29" s="265"/>
      <c r="CTQ29" s="665" t="str">
        <f>IF(CTT29="×",TIME(0,0,0),IF(CTZ4="非常勤",CSR29,CTD29))</f>
        <v>　</v>
      </c>
      <c r="CTR29" s="666"/>
      <c r="CTS29" s="667"/>
      <c r="CTT29" s="265"/>
      <c r="CTU29" s="665" t="str">
        <f>IF(CTX29="×",TIME(0,0,0),IF(CTZ4="非常勤",CSU29,CTG29))</f>
        <v>　</v>
      </c>
      <c r="CTV29" s="666"/>
      <c r="CTW29" s="667"/>
      <c r="CTX29" s="265"/>
      <c r="CTY29" s="665" t="str">
        <f>IF(CUB29="×",TIME(0,0,0),IF(CTZ4="非常勤",CSX29,CTJ29))</f>
        <v>　</v>
      </c>
      <c r="CTZ29" s="666"/>
      <c r="CUA29" s="667"/>
      <c r="CUB29" s="265"/>
      <c r="CUC29" s="668"/>
      <c r="CUD29" s="669"/>
      <c r="CUE29" s="668"/>
      <c r="CUF29" s="670"/>
      <c r="CUG29" s="669"/>
      <c r="CUH29" s="671"/>
      <c r="CUI29" s="672"/>
      <c r="CUJ29" s="672"/>
      <c r="CUK29" s="673"/>
      <c r="CUL29" s="263">
        <f>$A$29</f>
        <v>15</v>
      </c>
      <c r="CUM29" s="264" t="str">
        <f>$B$29</f>
        <v>木</v>
      </c>
      <c r="CUN29" s="660"/>
      <c r="CUO29" s="661"/>
      <c r="CUP29" s="660"/>
      <c r="CUQ29" s="661"/>
      <c r="CUR29" s="662" t="str">
        <f>IFERROR(IF(OR(CUM29="日",CUM29="祝",CUM29=0,CUN29=""),"　",MAX(IF(AND(CUN29&lt;=CUR14,CUP29&gt;CUS14),CUS14-CUR14,IF(AND(CUN29&gt;CUR14,CUP29&lt;=CUS14),CUP29-CUN29,IF(AND(CUN29&lt;=CUR14,CUP29&lt;=CUS14),CUP29-CUR14,IF(AND(CUN29&gt;CUR14,CUP29&gt;CUS14),CUS14-CUN29,0)))),0)),0)</f>
        <v>　</v>
      </c>
      <c r="CUS29" s="663"/>
      <c r="CUT29" s="664"/>
      <c r="CUU29" s="662" t="str">
        <f>IFERROR(IF(OR(CUM29="日",CUM29="祝",CUM29=0,CUN29=""),"　",MAX(IF(AND(CUN29&gt;CUX14,CUP29&gt;CUV14),0,IF(AND(CUN29&lt;=CUX14,CUN29&gt;CUU14,CUP29&gt;CUV14),CUX14-CUN29,IF(AND(CUN29&lt;=CUX14,CUN29&lt;=CUU14,CUP29&gt;CUV14),CUX14-CUU14,IF(AND(CUN29&gt;CUU14,CUP29&lt;=CUV14),CUP29-CUN29,IF(AND(CUN29&lt;=CUU14,CUP29&lt;=CUV14),CUP29-CUU14,0))))),0)),0)</f>
        <v>　</v>
      </c>
      <c r="CUV29" s="663"/>
      <c r="CUW29" s="664"/>
      <c r="CUX29" s="662" t="str">
        <f>IFERROR(IF(OR(CUM29="日",CUM29="祝",CUM29=0,CUN29=""),"　",MAX(IF(AND(CUN29&lt;=CUX14,CUP29&gt;CUY14),CUY14-CUX14,IF(CUP29&lt;=CUY14,0,IF(AND(CUN29&gt;CUX14,CUP29&gt;CUY14),CUY14-CUN29,0))),0)),0)</f>
        <v>　</v>
      </c>
      <c r="CUY29" s="663"/>
      <c r="CUZ29" s="664"/>
      <c r="CVA29" s="662" t="str">
        <f>IFERROR(IF(OR(CUM29="日",CUM29="祝",CUM29=0,CUN29=""),"　",MAX(IF(CUN29&gt;CVA14,CUP29-CUN29,IF(CUN29&lt;=CVA14,CUP29-CVA14,0)),0)),0)</f>
        <v>　</v>
      </c>
      <c r="CVB29" s="663"/>
      <c r="CVC29" s="664"/>
      <c r="CVD29" s="662" t="str">
        <f>IFERROR(IF(OR(CUM29="日",CUM29="祝",CUM29=0,CUN29=""),"　",MAX(IF(AND(CUN29&lt;=CVD14,CUP29&gt;CVE14),CVE14-CVD14,IF(AND(CUN29&gt;CVD14,CUP29&lt;=CVE14),CUP29-CUN29,IF(AND(CUN29&lt;=CVD14,CUP29&lt;=CVE14),CUP29-CVD14,IF(AND(CUN29&gt;CVD14,CUP29&gt;CVE14),CVE14-CUN29,0)))),0)),0)</f>
        <v>　</v>
      </c>
      <c r="CVE29" s="663"/>
      <c r="CVF29" s="664"/>
      <c r="CVG29" s="662" t="str">
        <f>IFERROR(IF(OR(CUM29="日",CUM29="祝",CUM29=0,CUN29=""),"　",MAX(IF(AND(CUN29&gt;CVJ14,CUP29&gt;CVH14),0,IF(AND(CUN29&lt;=CVJ14,CUN29&gt;CVG14,CUP29&gt;CVH14),CVJ14-CUN29,IF(AND(CUN29&lt;=CVJ14,CUN29&lt;=CVG14,CUP29&gt;CVH14),CVJ14-CVG14,IF(AND(CUN29&gt;CVG14,CUP29&lt;=CVH14),CUP29-CUN29,IF(AND(CUN29&lt;=CVG14,CUP29&lt;=CVH14),CUP29-CVG14,0))))),0)),0)</f>
        <v>　</v>
      </c>
      <c r="CVH29" s="663"/>
      <c r="CVI29" s="664"/>
      <c r="CVJ29" s="662" t="str">
        <f>IFERROR(IF(OR(CUM29="日",CUM29="祝",CUM29=0,CUN29=""),"　",MAX(IF(AND(CUN29&lt;=CVJ14,CUP29&gt;CVK14),CVK14-CVJ14,IF(CUP29&lt;=CVK14,0,IF(AND(CUN29&gt;CVJ14,CUP29&gt;CVK14),CVK14-CUN29,0))),0)),0)</f>
        <v>　</v>
      </c>
      <c r="CVK29" s="663"/>
      <c r="CVL29" s="664"/>
      <c r="CVM29" s="662" t="str">
        <f t="shared" si="47"/>
        <v>　</v>
      </c>
      <c r="CVN29" s="663"/>
      <c r="CVO29" s="664"/>
      <c r="CVP29" s="665" t="str">
        <f>IF(CVS29="×",TIME(0,0,0),IF(CWC4="非常勤",CUR29,CVD29))</f>
        <v>　</v>
      </c>
      <c r="CVQ29" s="666"/>
      <c r="CVR29" s="667"/>
      <c r="CVS29" s="265"/>
      <c r="CVT29" s="665" t="str">
        <f>IF(CVW29="×",TIME(0,0,0),IF(CWC4="非常勤",CUU29,CVG29))</f>
        <v>　</v>
      </c>
      <c r="CVU29" s="666"/>
      <c r="CVV29" s="667"/>
      <c r="CVW29" s="265"/>
      <c r="CVX29" s="665" t="str">
        <f>IF(CWA29="×",TIME(0,0,0),IF(CWC4="非常勤",CUX29,CVJ29))</f>
        <v>　</v>
      </c>
      <c r="CVY29" s="666"/>
      <c r="CVZ29" s="667"/>
      <c r="CWA29" s="265"/>
      <c r="CWB29" s="665" t="str">
        <f>IF(CWE29="×",TIME(0,0,0),IF(CWC4="非常勤",CVA29,CVM29))</f>
        <v>　</v>
      </c>
      <c r="CWC29" s="666"/>
      <c r="CWD29" s="667"/>
      <c r="CWE29" s="265"/>
      <c r="CWF29" s="668"/>
      <c r="CWG29" s="669"/>
      <c r="CWH29" s="668"/>
      <c r="CWI29" s="670"/>
      <c r="CWJ29" s="669"/>
      <c r="CWK29" s="671"/>
      <c r="CWL29" s="672"/>
      <c r="CWM29" s="672"/>
      <c r="CWN29" s="673"/>
      <c r="CWO29" s="263">
        <f>$A$29</f>
        <v>15</v>
      </c>
      <c r="CWP29" s="264" t="str">
        <f>$B$29</f>
        <v>木</v>
      </c>
      <c r="CWQ29" s="660"/>
      <c r="CWR29" s="661"/>
      <c r="CWS29" s="660"/>
      <c r="CWT29" s="661"/>
      <c r="CWU29" s="662" t="str">
        <f>IFERROR(IF(OR(CWP29="日",CWP29="祝",CWP29=0,CWQ29=""),"　",MAX(IF(AND(CWQ29&lt;=CWU14,CWS29&gt;CWV14),CWV14-CWU14,IF(AND(CWQ29&gt;CWU14,CWS29&lt;=CWV14),CWS29-CWQ29,IF(AND(CWQ29&lt;=CWU14,CWS29&lt;=CWV14),CWS29-CWU14,IF(AND(CWQ29&gt;CWU14,CWS29&gt;CWV14),CWV14-CWQ29,0)))),0)),0)</f>
        <v>　</v>
      </c>
      <c r="CWV29" s="663"/>
      <c r="CWW29" s="664"/>
      <c r="CWX29" s="662" t="str">
        <f>IFERROR(IF(OR(CWP29="日",CWP29="祝",CWP29=0,CWQ29=""),"　",MAX(IF(AND(CWQ29&gt;CXA14,CWS29&gt;CWY14),0,IF(AND(CWQ29&lt;=CXA14,CWQ29&gt;CWX14,CWS29&gt;CWY14),CXA14-CWQ29,IF(AND(CWQ29&lt;=CXA14,CWQ29&lt;=CWX14,CWS29&gt;CWY14),CXA14-CWX14,IF(AND(CWQ29&gt;CWX14,CWS29&lt;=CWY14),CWS29-CWQ29,IF(AND(CWQ29&lt;=CWX14,CWS29&lt;=CWY14),CWS29-CWX14,0))))),0)),0)</f>
        <v>　</v>
      </c>
      <c r="CWY29" s="663"/>
      <c r="CWZ29" s="664"/>
      <c r="CXA29" s="662" t="str">
        <f>IFERROR(IF(OR(CWP29="日",CWP29="祝",CWP29=0,CWQ29=""),"　",MAX(IF(AND(CWQ29&lt;=CXA14,CWS29&gt;CXB14),CXB14-CXA14,IF(CWS29&lt;=CXB14,0,IF(AND(CWQ29&gt;CXA14,CWS29&gt;CXB14),CXB14-CWQ29,0))),0)),0)</f>
        <v>　</v>
      </c>
      <c r="CXB29" s="663"/>
      <c r="CXC29" s="664"/>
      <c r="CXD29" s="662" t="str">
        <f>IFERROR(IF(OR(CWP29="日",CWP29="祝",CWP29=0,CWQ29=""),"　",MAX(IF(CWQ29&gt;CXD14,CWS29-CWQ29,IF(CWQ29&lt;=CXD14,CWS29-CXD14,0)),0)),0)</f>
        <v>　</v>
      </c>
      <c r="CXE29" s="663"/>
      <c r="CXF29" s="664"/>
      <c r="CXG29" s="662" t="str">
        <f>IFERROR(IF(OR(CWP29="日",CWP29="祝",CWP29=0,CWQ29=""),"　",MAX(IF(AND(CWQ29&lt;=CXG14,CWS29&gt;CXH14),CXH14-CXG14,IF(AND(CWQ29&gt;CXG14,CWS29&lt;=CXH14),CWS29-CWQ29,IF(AND(CWQ29&lt;=CXG14,CWS29&lt;=CXH14),CWS29-CXG14,IF(AND(CWQ29&gt;CXG14,CWS29&gt;CXH14),CXH14-CWQ29,0)))),0)),0)</f>
        <v>　</v>
      </c>
      <c r="CXH29" s="663"/>
      <c r="CXI29" s="664"/>
      <c r="CXJ29" s="662" t="str">
        <f>IFERROR(IF(OR(CWP29="日",CWP29="祝",CWP29=0,CWQ29=""),"　",MAX(IF(AND(CWQ29&gt;CXM14,CWS29&gt;CXK14),0,IF(AND(CWQ29&lt;=CXM14,CWQ29&gt;CXJ14,CWS29&gt;CXK14),CXM14-CWQ29,IF(AND(CWQ29&lt;=CXM14,CWQ29&lt;=CXJ14,CWS29&gt;CXK14),CXM14-CXJ14,IF(AND(CWQ29&gt;CXJ14,CWS29&lt;=CXK14),CWS29-CWQ29,IF(AND(CWQ29&lt;=CXJ14,CWS29&lt;=CXK14),CWS29-CXJ14,0))))),0)),0)</f>
        <v>　</v>
      </c>
      <c r="CXK29" s="663"/>
      <c r="CXL29" s="664"/>
      <c r="CXM29" s="662" t="str">
        <f>IFERROR(IF(OR(CWP29="日",CWP29="祝",CWP29=0,CWQ29=""),"　",MAX(IF(AND(CWQ29&lt;=CXM14,CWS29&gt;CXN14),CXN14-CXM14,IF(CWS29&lt;=CXN14,0,IF(AND(CWQ29&gt;CXM14,CWS29&gt;CXN14),CXN14-CWQ29,0))),0)),0)</f>
        <v>　</v>
      </c>
      <c r="CXN29" s="663"/>
      <c r="CXO29" s="664"/>
      <c r="CXP29" s="662" t="str">
        <f t="shared" si="48"/>
        <v>　</v>
      </c>
      <c r="CXQ29" s="663"/>
      <c r="CXR29" s="664"/>
      <c r="CXS29" s="665" t="str">
        <f>IF(CXV29="×",TIME(0,0,0),IF(CYF4="非常勤",CWU29,CXG29))</f>
        <v>　</v>
      </c>
      <c r="CXT29" s="666"/>
      <c r="CXU29" s="667"/>
      <c r="CXV29" s="265"/>
      <c r="CXW29" s="665" t="str">
        <f>IF(CXZ29="×",TIME(0,0,0),IF(CYF4="非常勤",CWX29,CXJ29))</f>
        <v>　</v>
      </c>
      <c r="CXX29" s="666"/>
      <c r="CXY29" s="667"/>
      <c r="CXZ29" s="265"/>
      <c r="CYA29" s="665" t="str">
        <f>IF(CYD29="×",TIME(0,0,0),IF(CYF4="非常勤",CXA29,CXM29))</f>
        <v>　</v>
      </c>
      <c r="CYB29" s="666"/>
      <c r="CYC29" s="667"/>
      <c r="CYD29" s="265"/>
      <c r="CYE29" s="665" t="str">
        <f>IF(CYH29="×",TIME(0,0,0),IF(CYF4="非常勤",CXD29,CXP29))</f>
        <v>　</v>
      </c>
      <c r="CYF29" s="666"/>
      <c r="CYG29" s="667"/>
      <c r="CYH29" s="265"/>
      <c r="CYI29" s="668"/>
      <c r="CYJ29" s="669"/>
      <c r="CYK29" s="668"/>
      <c r="CYL29" s="670"/>
      <c r="CYM29" s="669"/>
      <c r="CYN29" s="671"/>
      <c r="CYO29" s="672"/>
      <c r="CYP29" s="672"/>
      <c r="CYQ29" s="673"/>
      <c r="CYR29" s="263">
        <f>$A$29</f>
        <v>15</v>
      </c>
      <c r="CYS29" s="264" t="str">
        <f>$B$29</f>
        <v>木</v>
      </c>
      <c r="CYT29" s="660"/>
      <c r="CYU29" s="661"/>
      <c r="CYV29" s="660"/>
      <c r="CYW29" s="661"/>
      <c r="CYX29" s="662" t="str">
        <f>IFERROR(IF(OR(CYS29="日",CYS29="祝",CYS29=0,CYT29=""),"　",MAX(IF(AND(CYT29&lt;=CYX14,CYV29&gt;CYY14),CYY14-CYX14,IF(AND(CYT29&gt;CYX14,CYV29&lt;=CYY14),CYV29-CYT29,IF(AND(CYT29&lt;=CYX14,CYV29&lt;=CYY14),CYV29-CYX14,IF(AND(CYT29&gt;CYX14,CYV29&gt;CYY14),CYY14-CYT29,0)))),0)),0)</f>
        <v>　</v>
      </c>
      <c r="CYY29" s="663"/>
      <c r="CYZ29" s="664"/>
      <c r="CZA29" s="662" t="str">
        <f>IFERROR(IF(OR(CYS29="日",CYS29="祝",CYS29=0,CYT29=""),"　",MAX(IF(AND(CYT29&gt;CZD14,CYV29&gt;CZB14),0,IF(AND(CYT29&lt;=CZD14,CYT29&gt;CZA14,CYV29&gt;CZB14),CZD14-CYT29,IF(AND(CYT29&lt;=CZD14,CYT29&lt;=CZA14,CYV29&gt;CZB14),CZD14-CZA14,IF(AND(CYT29&gt;CZA14,CYV29&lt;=CZB14),CYV29-CYT29,IF(AND(CYT29&lt;=CZA14,CYV29&lt;=CZB14),CYV29-CZA14,0))))),0)),0)</f>
        <v>　</v>
      </c>
      <c r="CZB29" s="663"/>
      <c r="CZC29" s="664"/>
      <c r="CZD29" s="662" t="str">
        <f>IFERROR(IF(OR(CYS29="日",CYS29="祝",CYS29=0,CYT29=""),"　",MAX(IF(AND(CYT29&lt;=CZD14,CYV29&gt;CZE14),CZE14-CZD14,IF(CYV29&lt;=CZE14,0,IF(AND(CYT29&gt;CZD14,CYV29&gt;CZE14),CZE14-CYT29,0))),0)),0)</f>
        <v>　</v>
      </c>
      <c r="CZE29" s="663"/>
      <c r="CZF29" s="664"/>
      <c r="CZG29" s="662" t="str">
        <f>IFERROR(IF(OR(CYS29="日",CYS29="祝",CYS29=0,CYT29=""),"　",MAX(IF(CYT29&gt;CZG14,CYV29-CYT29,IF(CYT29&lt;=CZG14,CYV29-CZG14,0)),0)),0)</f>
        <v>　</v>
      </c>
      <c r="CZH29" s="663"/>
      <c r="CZI29" s="664"/>
      <c r="CZJ29" s="662" t="str">
        <f>IFERROR(IF(OR(CYS29="日",CYS29="祝",CYS29=0,CYT29=""),"　",MAX(IF(AND(CYT29&lt;=CZJ14,CYV29&gt;CZK14),CZK14-CZJ14,IF(AND(CYT29&gt;CZJ14,CYV29&lt;=CZK14),CYV29-CYT29,IF(AND(CYT29&lt;=CZJ14,CYV29&lt;=CZK14),CYV29-CZJ14,IF(AND(CYT29&gt;CZJ14,CYV29&gt;CZK14),CZK14-CYT29,0)))),0)),0)</f>
        <v>　</v>
      </c>
      <c r="CZK29" s="663"/>
      <c r="CZL29" s="664"/>
      <c r="CZM29" s="662" t="str">
        <f>IFERROR(IF(OR(CYS29="日",CYS29="祝",CYS29=0,CYT29=""),"　",MAX(IF(AND(CYT29&gt;CZP14,CYV29&gt;CZN14),0,IF(AND(CYT29&lt;=CZP14,CYT29&gt;CZM14,CYV29&gt;CZN14),CZP14-CYT29,IF(AND(CYT29&lt;=CZP14,CYT29&lt;=CZM14,CYV29&gt;CZN14),CZP14-CZM14,IF(AND(CYT29&gt;CZM14,CYV29&lt;=CZN14),CYV29-CYT29,IF(AND(CYT29&lt;=CZM14,CYV29&lt;=CZN14),CYV29-CZM14,0))))),0)),0)</f>
        <v>　</v>
      </c>
      <c r="CZN29" s="663"/>
      <c r="CZO29" s="664"/>
      <c r="CZP29" s="662" t="str">
        <f>IFERROR(IF(OR(CYS29="日",CYS29="祝",CYS29=0,CYT29=""),"　",MAX(IF(AND(CYT29&lt;=CZP14,CYV29&gt;CZQ14),CZQ14-CZP14,IF(CYV29&lt;=CZQ14,0,IF(AND(CYT29&gt;CZP14,CYV29&gt;CZQ14),CZQ14-CYT29,0))),0)),0)</f>
        <v>　</v>
      </c>
      <c r="CZQ29" s="663"/>
      <c r="CZR29" s="664"/>
      <c r="CZS29" s="662" t="str">
        <f t="shared" si="49"/>
        <v>　</v>
      </c>
      <c r="CZT29" s="663"/>
      <c r="CZU29" s="664"/>
      <c r="CZV29" s="665" t="str">
        <f>IF(CZY29="×",TIME(0,0,0),IF(DAI4="非常勤",CYX29,CZJ29))</f>
        <v>　</v>
      </c>
      <c r="CZW29" s="666"/>
      <c r="CZX29" s="667"/>
      <c r="CZY29" s="265"/>
      <c r="CZZ29" s="665" t="str">
        <f>IF(DAC29="×",TIME(0,0,0),IF(DAI4="非常勤",CZA29,CZM29))</f>
        <v>　</v>
      </c>
      <c r="DAA29" s="666"/>
      <c r="DAB29" s="667"/>
      <c r="DAC29" s="265"/>
      <c r="DAD29" s="665" t="str">
        <f>IF(DAG29="×",TIME(0,0,0),IF(DAI4="非常勤",CZD29,CZP29))</f>
        <v>　</v>
      </c>
      <c r="DAE29" s="666"/>
      <c r="DAF29" s="667"/>
      <c r="DAG29" s="265"/>
      <c r="DAH29" s="665" t="str">
        <f>IF(DAK29="×",TIME(0,0,0),IF(DAI4="非常勤",CZG29,CZS29))</f>
        <v>　</v>
      </c>
      <c r="DAI29" s="666"/>
      <c r="DAJ29" s="667"/>
      <c r="DAK29" s="265"/>
      <c r="DAL29" s="668"/>
      <c r="DAM29" s="669"/>
      <c r="DAN29" s="668"/>
      <c r="DAO29" s="670"/>
      <c r="DAP29" s="669"/>
      <c r="DAQ29" s="671"/>
      <c r="DAR29" s="672"/>
      <c r="DAS29" s="672"/>
      <c r="DAT29" s="673"/>
      <c r="DAU29" s="263">
        <f>$A$29</f>
        <v>15</v>
      </c>
      <c r="DAV29" s="264" t="str">
        <f>$B$29</f>
        <v>木</v>
      </c>
      <c r="DAW29" s="660"/>
      <c r="DAX29" s="661"/>
      <c r="DAY29" s="660"/>
      <c r="DAZ29" s="661"/>
      <c r="DBA29" s="662" t="str">
        <f>IFERROR(IF(OR(DAV29="日",DAV29="祝",DAV29=0,DAW29=""),"　",MAX(IF(AND(DAW29&lt;=DBA14,DAY29&gt;DBB14),DBB14-DBA14,IF(AND(DAW29&gt;DBA14,DAY29&lt;=DBB14),DAY29-DAW29,IF(AND(DAW29&lt;=DBA14,DAY29&lt;=DBB14),DAY29-DBA14,IF(AND(DAW29&gt;DBA14,DAY29&gt;DBB14),DBB14-DAW29,0)))),0)),0)</f>
        <v>　</v>
      </c>
      <c r="DBB29" s="663"/>
      <c r="DBC29" s="664"/>
      <c r="DBD29" s="662" t="str">
        <f>IFERROR(IF(OR(DAV29="日",DAV29="祝",DAV29=0,DAW29=""),"　",MAX(IF(AND(DAW29&gt;DBG14,DAY29&gt;DBE14),0,IF(AND(DAW29&lt;=DBG14,DAW29&gt;DBD14,DAY29&gt;DBE14),DBG14-DAW29,IF(AND(DAW29&lt;=DBG14,DAW29&lt;=DBD14,DAY29&gt;DBE14),DBG14-DBD14,IF(AND(DAW29&gt;DBD14,DAY29&lt;=DBE14),DAY29-DAW29,IF(AND(DAW29&lt;=DBD14,DAY29&lt;=DBE14),DAY29-DBD14,0))))),0)),0)</f>
        <v>　</v>
      </c>
      <c r="DBE29" s="663"/>
      <c r="DBF29" s="664"/>
      <c r="DBG29" s="662" t="str">
        <f>IFERROR(IF(OR(DAV29="日",DAV29="祝",DAV29=0,DAW29=""),"　",MAX(IF(AND(DAW29&lt;=DBG14,DAY29&gt;DBH14),DBH14-DBG14,IF(DAY29&lt;=DBH14,0,IF(AND(DAW29&gt;DBG14,DAY29&gt;DBH14),DBH14-DAW29,0))),0)),0)</f>
        <v>　</v>
      </c>
      <c r="DBH29" s="663"/>
      <c r="DBI29" s="664"/>
      <c r="DBJ29" s="662" t="str">
        <f>IFERROR(IF(OR(DAV29="日",DAV29="祝",DAV29=0,DAW29=""),"　",MAX(IF(DAW29&gt;DBJ14,DAY29-DAW29,IF(DAW29&lt;=DBJ14,DAY29-DBJ14,0)),0)),0)</f>
        <v>　</v>
      </c>
      <c r="DBK29" s="663"/>
      <c r="DBL29" s="664"/>
      <c r="DBM29" s="662" t="str">
        <f>IFERROR(IF(OR(DAV29="日",DAV29="祝",DAV29=0,DAW29=""),"　",MAX(IF(AND(DAW29&lt;=DBM14,DAY29&gt;DBN14),DBN14-DBM14,IF(AND(DAW29&gt;DBM14,DAY29&lt;=DBN14),DAY29-DAW29,IF(AND(DAW29&lt;=DBM14,DAY29&lt;=DBN14),DAY29-DBM14,IF(AND(DAW29&gt;DBM14,DAY29&gt;DBN14),DBN14-DAW29,0)))),0)),0)</f>
        <v>　</v>
      </c>
      <c r="DBN29" s="663"/>
      <c r="DBO29" s="664"/>
      <c r="DBP29" s="662" t="str">
        <f>IFERROR(IF(OR(DAV29="日",DAV29="祝",DAV29=0,DAW29=""),"　",MAX(IF(AND(DAW29&gt;DBS14,DAY29&gt;DBQ14),0,IF(AND(DAW29&lt;=DBS14,DAW29&gt;DBP14,DAY29&gt;DBQ14),DBS14-DAW29,IF(AND(DAW29&lt;=DBS14,DAW29&lt;=DBP14,DAY29&gt;DBQ14),DBS14-DBP14,IF(AND(DAW29&gt;DBP14,DAY29&lt;=DBQ14),DAY29-DAW29,IF(AND(DAW29&lt;=DBP14,DAY29&lt;=DBQ14),DAY29-DBP14,0))))),0)),0)</f>
        <v>　</v>
      </c>
      <c r="DBQ29" s="663"/>
      <c r="DBR29" s="664"/>
      <c r="DBS29" s="662" t="str">
        <f>IFERROR(IF(OR(DAV29="日",DAV29="祝",DAV29=0,DAW29=""),"　",MAX(IF(AND(DAW29&lt;=DBS14,DAY29&gt;DBT14),DBT14-DBS14,IF(DAY29&lt;=DBT14,0,IF(AND(DAW29&gt;DBS14,DAY29&gt;DBT14),DBT14-DAW29,0))),0)),0)</f>
        <v>　</v>
      </c>
      <c r="DBT29" s="663"/>
      <c r="DBU29" s="664"/>
      <c r="DBV29" s="662" t="str">
        <f t="shared" si="50"/>
        <v>　</v>
      </c>
      <c r="DBW29" s="663"/>
      <c r="DBX29" s="664"/>
      <c r="DBY29" s="665" t="str">
        <f>IF(DCB29="×",TIME(0,0,0),IF(DCL4="非常勤",DBA29,DBM29))</f>
        <v>　</v>
      </c>
      <c r="DBZ29" s="666"/>
      <c r="DCA29" s="667"/>
      <c r="DCB29" s="265"/>
      <c r="DCC29" s="665" t="str">
        <f>IF(DCF29="×",TIME(0,0,0),IF(DCL4="非常勤",DBD29,DBP29))</f>
        <v>　</v>
      </c>
      <c r="DCD29" s="666"/>
      <c r="DCE29" s="667"/>
      <c r="DCF29" s="265"/>
      <c r="DCG29" s="665" t="str">
        <f>IF(DCJ29="×",TIME(0,0,0),IF(DCL4="非常勤",DBG29,DBS29))</f>
        <v>　</v>
      </c>
      <c r="DCH29" s="666"/>
      <c r="DCI29" s="667"/>
      <c r="DCJ29" s="265"/>
      <c r="DCK29" s="665" t="str">
        <f>IF(DCN29="×",TIME(0,0,0),IF(DCL4="非常勤",DBJ29,DBV29))</f>
        <v>　</v>
      </c>
      <c r="DCL29" s="666"/>
      <c r="DCM29" s="667"/>
      <c r="DCN29" s="265"/>
      <c r="DCO29" s="668"/>
      <c r="DCP29" s="669"/>
      <c r="DCQ29" s="668"/>
      <c r="DCR29" s="670"/>
      <c r="DCS29" s="669"/>
      <c r="DCT29" s="671"/>
      <c r="DCU29" s="672"/>
      <c r="DCV29" s="672"/>
      <c r="DCW29" s="673"/>
      <c r="DCX29" s="263">
        <f>$A$29</f>
        <v>15</v>
      </c>
      <c r="DCY29" s="264" t="str">
        <f>$B$29</f>
        <v>木</v>
      </c>
      <c r="DCZ29" s="660"/>
      <c r="DDA29" s="661"/>
      <c r="DDB29" s="660"/>
      <c r="DDC29" s="661"/>
      <c r="DDD29" s="662" t="str">
        <f>IFERROR(IF(OR(DCY29="日",DCY29="祝",DCY29=0,DCZ29=""),"　",MAX(IF(AND(DCZ29&lt;=DDD14,DDB29&gt;DDE14),DDE14-DDD14,IF(AND(DCZ29&gt;DDD14,DDB29&lt;=DDE14),DDB29-DCZ29,IF(AND(DCZ29&lt;=DDD14,DDB29&lt;=DDE14),DDB29-DDD14,IF(AND(DCZ29&gt;DDD14,DDB29&gt;DDE14),DDE14-DCZ29,0)))),0)),0)</f>
        <v>　</v>
      </c>
      <c r="DDE29" s="663"/>
      <c r="DDF29" s="664"/>
      <c r="DDG29" s="662" t="str">
        <f>IFERROR(IF(OR(DCY29="日",DCY29="祝",DCY29=0,DCZ29=""),"　",MAX(IF(AND(DCZ29&gt;DDJ14,DDB29&gt;DDH14),0,IF(AND(DCZ29&lt;=DDJ14,DCZ29&gt;DDG14,DDB29&gt;DDH14),DDJ14-DCZ29,IF(AND(DCZ29&lt;=DDJ14,DCZ29&lt;=DDG14,DDB29&gt;DDH14),DDJ14-DDG14,IF(AND(DCZ29&gt;DDG14,DDB29&lt;=DDH14),DDB29-DCZ29,IF(AND(DCZ29&lt;=DDG14,DDB29&lt;=DDH14),DDB29-DDG14,0))))),0)),0)</f>
        <v>　</v>
      </c>
      <c r="DDH29" s="663"/>
      <c r="DDI29" s="664"/>
      <c r="DDJ29" s="662" t="str">
        <f>IFERROR(IF(OR(DCY29="日",DCY29="祝",DCY29=0,DCZ29=""),"　",MAX(IF(AND(DCZ29&lt;=DDJ14,DDB29&gt;DDK14),DDK14-DDJ14,IF(DDB29&lt;=DDK14,0,IF(AND(DCZ29&gt;DDJ14,DDB29&gt;DDK14),DDK14-DCZ29,0))),0)),0)</f>
        <v>　</v>
      </c>
      <c r="DDK29" s="663"/>
      <c r="DDL29" s="664"/>
      <c r="DDM29" s="662" t="str">
        <f>IFERROR(IF(OR(DCY29="日",DCY29="祝",DCY29=0,DCZ29=""),"　",MAX(IF(DCZ29&gt;DDM14,DDB29-DCZ29,IF(DCZ29&lt;=DDM14,DDB29-DDM14,0)),0)),0)</f>
        <v>　</v>
      </c>
      <c r="DDN29" s="663"/>
      <c r="DDO29" s="664"/>
      <c r="DDP29" s="662" t="str">
        <f>IFERROR(IF(OR(DCY29="日",DCY29="祝",DCY29=0,DCZ29=""),"　",MAX(IF(AND(DCZ29&lt;=DDP14,DDB29&gt;DDQ14),DDQ14-DDP14,IF(AND(DCZ29&gt;DDP14,DDB29&lt;=DDQ14),DDB29-DCZ29,IF(AND(DCZ29&lt;=DDP14,DDB29&lt;=DDQ14),DDB29-DDP14,IF(AND(DCZ29&gt;DDP14,DDB29&gt;DDQ14),DDQ14-DCZ29,0)))),0)),0)</f>
        <v>　</v>
      </c>
      <c r="DDQ29" s="663"/>
      <c r="DDR29" s="664"/>
      <c r="DDS29" s="662" t="str">
        <f>IFERROR(IF(OR(DCY29="日",DCY29="祝",DCY29=0,DCZ29=""),"　",MAX(IF(AND(DCZ29&gt;DDV14,DDB29&gt;DDT14),0,IF(AND(DCZ29&lt;=DDV14,DCZ29&gt;DDS14,DDB29&gt;DDT14),DDV14-DCZ29,IF(AND(DCZ29&lt;=DDV14,DCZ29&lt;=DDS14,DDB29&gt;DDT14),DDV14-DDS14,IF(AND(DCZ29&gt;DDS14,DDB29&lt;=DDT14),DDB29-DCZ29,IF(AND(DCZ29&lt;=DDS14,DDB29&lt;=DDT14),DDB29-DDS14,0))))),0)),0)</f>
        <v>　</v>
      </c>
      <c r="DDT29" s="663"/>
      <c r="DDU29" s="664"/>
      <c r="DDV29" s="662" t="str">
        <f>IFERROR(IF(OR(DCY29="日",DCY29="祝",DCY29=0,DCZ29=""),"　",MAX(IF(AND(DCZ29&lt;=DDV14,DDB29&gt;DDW14),DDW14-DDV14,IF(DDB29&lt;=DDW14,0,IF(AND(DCZ29&gt;DDV14,DDB29&gt;DDW14),DDW14-DCZ29,0))),0)),0)</f>
        <v>　</v>
      </c>
      <c r="DDW29" s="663"/>
      <c r="DDX29" s="664"/>
      <c r="DDY29" s="662" t="str">
        <f t="shared" si="51"/>
        <v>　</v>
      </c>
      <c r="DDZ29" s="663"/>
      <c r="DEA29" s="664"/>
      <c r="DEB29" s="665" t="str">
        <f>IF(DEE29="×",TIME(0,0,0),IF(DEO4="非常勤",DDD29,DDP29))</f>
        <v>　</v>
      </c>
      <c r="DEC29" s="666"/>
      <c r="DED29" s="667"/>
      <c r="DEE29" s="265"/>
      <c r="DEF29" s="665" t="str">
        <f>IF(DEI29="×",TIME(0,0,0),IF(DEO4="非常勤",DDG29,DDS29))</f>
        <v>　</v>
      </c>
      <c r="DEG29" s="666"/>
      <c r="DEH29" s="667"/>
      <c r="DEI29" s="265"/>
      <c r="DEJ29" s="665" t="str">
        <f>IF(DEM29="×",TIME(0,0,0),IF(DEO4="非常勤",DDJ29,DDV29))</f>
        <v>　</v>
      </c>
      <c r="DEK29" s="666"/>
      <c r="DEL29" s="667"/>
      <c r="DEM29" s="265"/>
      <c r="DEN29" s="665" t="str">
        <f>IF(DEQ29="×",TIME(0,0,0),IF(DEO4="非常勤",DDM29,DDY29))</f>
        <v>　</v>
      </c>
      <c r="DEO29" s="666"/>
      <c r="DEP29" s="667"/>
      <c r="DEQ29" s="265"/>
      <c r="DER29" s="668"/>
      <c r="DES29" s="669"/>
      <c r="DET29" s="668"/>
      <c r="DEU29" s="670"/>
      <c r="DEV29" s="669"/>
      <c r="DEW29" s="671"/>
      <c r="DEX29" s="672"/>
      <c r="DEY29" s="672"/>
      <c r="DEZ29" s="673"/>
      <c r="DFA29" s="263">
        <f>$A$29</f>
        <v>15</v>
      </c>
      <c r="DFB29" s="264" t="str">
        <f>$B$29</f>
        <v>木</v>
      </c>
      <c r="DFC29" s="660"/>
      <c r="DFD29" s="661"/>
      <c r="DFE29" s="660"/>
      <c r="DFF29" s="661"/>
      <c r="DFG29" s="662" t="str">
        <f>IFERROR(IF(OR(DFB29="日",DFB29="祝",DFB29=0,DFC29=""),"　",MAX(IF(AND(DFC29&lt;=DFG14,DFE29&gt;DFH14),DFH14-DFG14,IF(AND(DFC29&gt;DFG14,DFE29&lt;=DFH14),DFE29-DFC29,IF(AND(DFC29&lt;=DFG14,DFE29&lt;=DFH14),DFE29-DFG14,IF(AND(DFC29&gt;DFG14,DFE29&gt;DFH14),DFH14-DFC29,0)))),0)),0)</f>
        <v>　</v>
      </c>
      <c r="DFH29" s="663"/>
      <c r="DFI29" s="664"/>
      <c r="DFJ29" s="662" t="str">
        <f>IFERROR(IF(OR(DFB29="日",DFB29="祝",DFB29=0,DFC29=""),"　",MAX(IF(AND(DFC29&gt;DFM14,DFE29&gt;DFK14),0,IF(AND(DFC29&lt;=DFM14,DFC29&gt;DFJ14,DFE29&gt;DFK14),DFM14-DFC29,IF(AND(DFC29&lt;=DFM14,DFC29&lt;=DFJ14,DFE29&gt;DFK14),DFM14-DFJ14,IF(AND(DFC29&gt;DFJ14,DFE29&lt;=DFK14),DFE29-DFC29,IF(AND(DFC29&lt;=DFJ14,DFE29&lt;=DFK14),DFE29-DFJ14,0))))),0)),0)</f>
        <v>　</v>
      </c>
      <c r="DFK29" s="663"/>
      <c r="DFL29" s="664"/>
      <c r="DFM29" s="662" t="str">
        <f>IFERROR(IF(OR(DFB29="日",DFB29="祝",DFB29=0,DFC29=""),"　",MAX(IF(AND(DFC29&lt;=DFM14,DFE29&gt;DFN14),DFN14-DFM14,IF(DFE29&lt;=DFN14,0,IF(AND(DFC29&gt;DFM14,DFE29&gt;DFN14),DFN14-DFC29,0))),0)),0)</f>
        <v>　</v>
      </c>
      <c r="DFN29" s="663"/>
      <c r="DFO29" s="664"/>
      <c r="DFP29" s="662" t="str">
        <f>IFERROR(IF(OR(DFB29="日",DFB29="祝",DFB29=0,DFC29=""),"　",MAX(IF(DFC29&gt;DFP14,DFE29-DFC29,IF(DFC29&lt;=DFP14,DFE29-DFP14,0)),0)),0)</f>
        <v>　</v>
      </c>
      <c r="DFQ29" s="663"/>
      <c r="DFR29" s="664"/>
      <c r="DFS29" s="662" t="str">
        <f>IFERROR(IF(OR(DFB29="日",DFB29="祝",DFB29=0,DFC29=""),"　",MAX(IF(AND(DFC29&lt;=DFS14,DFE29&gt;DFT14),DFT14-DFS14,IF(AND(DFC29&gt;DFS14,DFE29&lt;=DFT14),DFE29-DFC29,IF(AND(DFC29&lt;=DFS14,DFE29&lt;=DFT14),DFE29-DFS14,IF(AND(DFC29&gt;DFS14,DFE29&gt;DFT14),DFT14-DFC29,0)))),0)),0)</f>
        <v>　</v>
      </c>
      <c r="DFT29" s="663"/>
      <c r="DFU29" s="664"/>
      <c r="DFV29" s="662" t="str">
        <f>IFERROR(IF(OR(DFB29="日",DFB29="祝",DFB29=0,DFC29=""),"　",MAX(IF(AND(DFC29&gt;DFY14,DFE29&gt;DFW14),0,IF(AND(DFC29&lt;=DFY14,DFC29&gt;DFV14,DFE29&gt;DFW14),DFY14-DFC29,IF(AND(DFC29&lt;=DFY14,DFC29&lt;=DFV14,DFE29&gt;DFW14),DFY14-DFV14,IF(AND(DFC29&gt;DFV14,DFE29&lt;=DFW14),DFE29-DFC29,IF(AND(DFC29&lt;=DFV14,DFE29&lt;=DFW14),DFE29-DFV14,0))))),0)),0)</f>
        <v>　</v>
      </c>
      <c r="DFW29" s="663"/>
      <c r="DFX29" s="664"/>
      <c r="DFY29" s="662" t="str">
        <f>IFERROR(IF(OR(DFB29="日",DFB29="祝",DFB29=0,DFC29=""),"　",MAX(IF(AND(DFC29&lt;=DFY14,DFE29&gt;DFZ14),DFZ14-DFY14,IF(DFE29&lt;=DFZ14,0,IF(AND(DFC29&gt;DFY14,DFE29&gt;DFZ14),DFZ14-DFC29,0))),0)),0)</f>
        <v>　</v>
      </c>
      <c r="DFZ29" s="663"/>
      <c r="DGA29" s="664"/>
      <c r="DGB29" s="662" t="str">
        <f t="shared" si="52"/>
        <v>　</v>
      </c>
      <c r="DGC29" s="663"/>
      <c r="DGD29" s="664"/>
      <c r="DGE29" s="665" t="str">
        <f>IF(DGH29="×",TIME(0,0,0),IF(DGR4="非常勤",DFG29,DFS29))</f>
        <v>　</v>
      </c>
      <c r="DGF29" s="666"/>
      <c r="DGG29" s="667"/>
      <c r="DGH29" s="265"/>
      <c r="DGI29" s="665" t="str">
        <f>IF(DGL29="×",TIME(0,0,0),IF(DGR4="非常勤",DFJ29,DFV29))</f>
        <v>　</v>
      </c>
      <c r="DGJ29" s="666"/>
      <c r="DGK29" s="667"/>
      <c r="DGL29" s="265"/>
      <c r="DGM29" s="665" t="str">
        <f>IF(DGP29="×",TIME(0,0,0),IF(DGR4="非常勤",DFM29,DFY29))</f>
        <v>　</v>
      </c>
      <c r="DGN29" s="666"/>
      <c r="DGO29" s="667"/>
      <c r="DGP29" s="265"/>
      <c r="DGQ29" s="665" t="str">
        <f>IF(DGT29="×",TIME(0,0,0),IF(DGR4="非常勤",DFP29,DGB29))</f>
        <v>　</v>
      </c>
      <c r="DGR29" s="666"/>
      <c r="DGS29" s="667"/>
      <c r="DGT29" s="265"/>
      <c r="DGU29" s="668"/>
      <c r="DGV29" s="669"/>
      <c r="DGW29" s="668"/>
      <c r="DGX29" s="670"/>
      <c r="DGY29" s="669"/>
      <c r="DGZ29" s="671"/>
      <c r="DHA29" s="672"/>
      <c r="DHB29" s="672"/>
      <c r="DHC29" s="673"/>
      <c r="DHD29" s="263">
        <f>$A$29</f>
        <v>15</v>
      </c>
      <c r="DHE29" s="264" t="str">
        <f>$B$29</f>
        <v>木</v>
      </c>
      <c r="DHF29" s="660"/>
      <c r="DHG29" s="661"/>
      <c r="DHH29" s="660"/>
      <c r="DHI29" s="661"/>
      <c r="DHJ29" s="662" t="str">
        <f>IFERROR(IF(OR(DHE29="日",DHE29="祝",DHE29=0,DHF29=""),"　",MAX(IF(AND(DHF29&lt;=DHJ14,DHH29&gt;DHK14),DHK14-DHJ14,IF(AND(DHF29&gt;DHJ14,DHH29&lt;=DHK14),DHH29-DHF29,IF(AND(DHF29&lt;=DHJ14,DHH29&lt;=DHK14),DHH29-DHJ14,IF(AND(DHF29&gt;DHJ14,DHH29&gt;DHK14),DHK14-DHF29,0)))),0)),0)</f>
        <v>　</v>
      </c>
      <c r="DHK29" s="663"/>
      <c r="DHL29" s="664"/>
      <c r="DHM29" s="662" t="str">
        <f>IFERROR(IF(OR(DHE29="日",DHE29="祝",DHE29=0,DHF29=""),"　",MAX(IF(AND(DHF29&gt;DHP14,DHH29&gt;DHN14),0,IF(AND(DHF29&lt;=DHP14,DHF29&gt;DHM14,DHH29&gt;DHN14),DHP14-DHF29,IF(AND(DHF29&lt;=DHP14,DHF29&lt;=DHM14,DHH29&gt;DHN14),DHP14-DHM14,IF(AND(DHF29&gt;DHM14,DHH29&lt;=DHN14),DHH29-DHF29,IF(AND(DHF29&lt;=DHM14,DHH29&lt;=DHN14),DHH29-DHM14,0))))),0)),0)</f>
        <v>　</v>
      </c>
      <c r="DHN29" s="663"/>
      <c r="DHO29" s="664"/>
      <c r="DHP29" s="662" t="str">
        <f>IFERROR(IF(OR(DHE29="日",DHE29="祝",DHE29=0,DHF29=""),"　",MAX(IF(AND(DHF29&lt;=DHP14,DHH29&gt;DHQ14),DHQ14-DHP14,IF(DHH29&lt;=DHQ14,0,IF(AND(DHF29&gt;DHP14,DHH29&gt;DHQ14),DHQ14-DHF29,0))),0)),0)</f>
        <v>　</v>
      </c>
      <c r="DHQ29" s="663"/>
      <c r="DHR29" s="664"/>
      <c r="DHS29" s="662" t="str">
        <f>IFERROR(IF(OR(DHE29="日",DHE29="祝",DHE29=0,DHF29=""),"　",MAX(IF(DHF29&gt;DHS14,DHH29-DHF29,IF(DHF29&lt;=DHS14,DHH29-DHS14,0)),0)),0)</f>
        <v>　</v>
      </c>
      <c r="DHT29" s="663"/>
      <c r="DHU29" s="664"/>
      <c r="DHV29" s="662" t="str">
        <f>IFERROR(IF(OR(DHE29="日",DHE29="祝",DHE29=0,DHF29=""),"　",MAX(IF(AND(DHF29&lt;=DHV14,DHH29&gt;DHW14),DHW14-DHV14,IF(AND(DHF29&gt;DHV14,DHH29&lt;=DHW14),DHH29-DHF29,IF(AND(DHF29&lt;=DHV14,DHH29&lt;=DHW14),DHH29-DHV14,IF(AND(DHF29&gt;DHV14,DHH29&gt;DHW14),DHW14-DHF29,0)))),0)),0)</f>
        <v>　</v>
      </c>
      <c r="DHW29" s="663"/>
      <c r="DHX29" s="664"/>
      <c r="DHY29" s="662" t="str">
        <f>IFERROR(IF(OR(DHE29="日",DHE29="祝",DHE29=0,DHF29=""),"　",MAX(IF(AND(DHF29&gt;DIB14,DHH29&gt;DHZ14),0,IF(AND(DHF29&lt;=DIB14,DHF29&gt;DHY14,DHH29&gt;DHZ14),DIB14-DHF29,IF(AND(DHF29&lt;=DIB14,DHF29&lt;=DHY14,DHH29&gt;DHZ14),DIB14-DHY14,IF(AND(DHF29&gt;DHY14,DHH29&lt;=DHZ14),DHH29-DHF29,IF(AND(DHF29&lt;=DHY14,DHH29&lt;=DHZ14),DHH29-DHY14,0))))),0)),0)</f>
        <v>　</v>
      </c>
      <c r="DHZ29" s="663"/>
      <c r="DIA29" s="664"/>
      <c r="DIB29" s="662" t="str">
        <f>IFERROR(IF(OR(DHE29="日",DHE29="祝",DHE29=0,DHF29=""),"　",MAX(IF(AND(DHF29&lt;=DIB14,DHH29&gt;DIC14),DIC14-DIB14,IF(DHH29&lt;=DIC14,0,IF(AND(DHF29&gt;DIB14,DHH29&gt;DIC14),DIC14-DHF29,0))),0)),0)</f>
        <v>　</v>
      </c>
      <c r="DIC29" s="663"/>
      <c r="DID29" s="664"/>
      <c r="DIE29" s="662" t="str">
        <f t="shared" si="53"/>
        <v>　</v>
      </c>
      <c r="DIF29" s="663"/>
      <c r="DIG29" s="664"/>
      <c r="DIH29" s="665" t="str">
        <f>IF(DIK29="×",TIME(0,0,0),IF(DIU4="非常勤",DHJ29,DHV29))</f>
        <v>　</v>
      </c>
      <c r="DII29" s="666"/>
      <c r="DIJ29" s="667"/>
      <c r="DIK29" s="265"/>
      <c r="DIL29" s="665" t="str">
        <f>IF(DIO29="×",TIME(0,0,0),IF(DIU4="非常勤",DHM29,DHY29))</f>
        <v>　</v>
      </c>
      <c r="DIM29" s="666"/>
      <c r="DIN29" s="667"/>
      <c r="DIO29" s="265"/>
      <c r="DIP29" s="665" t="str">
        <f>IF(DIS29="×",TIME(0,0,0),IF(DIU4="非常勤",DHP29,DIB29))</f>
        <v>　</v>
      </c>
      <c r="DIQ29" s="666"/>
      <c r="DIR29" s="667"/>
      <c r="DIS29" s="265"/>
      <c r="DIT29" s="665" t="str">
        <f>IF(DIW29="×",TIME(0,0,0),IF(DIU4="非常勤",DHS29,DIE29))</f>
        <v>　</v>
      </c>
      <c r="DIU29" s="666"/>
      <c r="DIV29" s="667"/>
      <c r="DIW29" s="265"/>
      <c r="DIX29" s="668"/>
      <c r="DIY29" s="669"/>
      <c r="DIZ29" s="668"/>
      <c r="DJA29" s="670"/>
      <c r="DJB29" s="669"/>
      <c r="DJC29" s="671"/>
      <c r="DJD29" s="672"/>
      <c r="DJE29" s="672"/>
      <c r="DJF29" s="673"/>
      <c r="DJG29" s="263">
        <f>$A$29</f>
        <v>15</v>
      </c>
      <c r="DJH29" s="264" t="str">
        <f>$B$29</f>
        <v>木</v>
      </c>
      <c r="DJI29" s="660"/>
      <c r="DJJ29" s="661"/>
      <c r="DJK29" s="660"/>
      <c r="DJL29" s="661"/>
      <c r="DJM29" s="662" t="str">
        <f>IFERROR(IF(OR(DJH29="日",DJH29="祝",DJH29=0,DJI29=""),"　",MAX(IF(AND(DJI29&lt;=DJM14,DJK29&gt;DJN14),DJN14-DJM14,IF(AND(DJI29&gt;DJM14,DJK29&lt;=DJN14),DJK29-DJI29,IF(AND(DJI29&lt;=DJM14,DJK29&lt;=DJN14),DJK29-DJM14,IF(AND(DJI29&gt;DJM14,DJK29&gt;DJN14),DJN14-DJI29,0)))),0)),0)</f>
        <v>　</v>
      </c>
      <c r="DJN29" s="663"/>
      <c r="DJO29" s="664"/>
      <c r="DJP29" s="662" t="str">
        <f>IFERROR(IF(OR(DJH29="日",DJH29="祝",DJH29=0,DJI29=""),"　",MAX(IF(AND(DJI29&gt;DJS14,DJK29&gt;DJQ14),0,IF(AND(DJI29&lt;=DJS14,DJI29&gt;DJP14,DJK29&gt;DJQ14),DJS14-DJI29,IF(AND(DJI29&lt;=DJS14,DJI29&lt;=DJP14,DJK29&gt;DJQ14),DJS14-DJP14,IF(AND(DJI29&gt;DJP14,DJK29&lt;=DJQ14),DJK29-DJI29,IF(AND(DJI29&lt;=DJP14,DJK29&lt;=DJQ14),DJK29-DJP14,0))))),0)),0)</f>
        <v>　</v>
      </c>
      <c r="DJQ29" s="663"/>
      <c r="DJR29" s="664"/>
      <c r="DJS29" s="662" t="str">
        <f>IFERROR(IF(OR(DJH29="日",DJH29="祝",DJH29=0,DJI29=""),"　",MAX(IF(AND(DJI29&lt;=DJS14,DJK29&gt;DJT14),DJT14-DJS14,IF(DJK29&lt;=DJT14,0,IF(AND(DJI29&gt;DJS14,DJK29&gt;DJT14),DJT14-DJI29,0))),0)),0)</f>
        <v>　</v>
      </c>
      <c r="DJT29" s="663"/>
      <c r="DJU29" s="664"/>
      <c r="DJV29" s="662" t="str">
        <f>IFERROR(IF(OR(DJH29="日",DJH29="祝",DJH29=0,DJI29=""),"　",MAX(IF(DJI29&gt;DJV14,DJK29-DJI29,IF(DJI29&lt;=DJV14,DJK29-DJV14,0)),0)),0)</f>
        <v>　</v>
      </c>
      <c r="DJW29" s="663"/>
      <c r="DJX29" s="664"/>
      <c r="DJY29" s="662" t="str">
        <f>IFERROR(IF(OR(DJH29="日",DJH29="祝",DJH29=0,DJI29=""),"　",MAX(IF(AND(DJI29&lt;=DJY14,DJK29&gt;DJZ14),DJZ14-DJY14,IF(AND(DJI29&gt;DJY14,DJK29&lt;=DJZ14),DJK29-DJI29,IF(AND(DJI29&lt;=DJY14,DJK29&lt;=DJZ14),DJK29-DJY14,IF(AND(DJI29&gt;DJY14,DJK29&gt;DJZ14),DJZ14-DJI29,0)))),0)),0)</f>
        <v>　</v>
      </c>
      <c r="DJZ29" s="663"/>
      <c r="DKA29" s="664"/>
      <c r="DKB29" s="662" t="str">
        <f>IFERROR(IF(OR(DJH29="日",DJH29="祝",DJH29=0,DJI29=""),"　",MAX(IF(AND(DJI29&gt;DKE14,DJK29&gt;DKC14),0,IF(AND(DJI29&lt;=DKE14,DJI29&gt;DKB14,DJK29&gt;DKC14),DKE14-DJI29,IF(AND(DJI29&lt;=DKE14,DJI29&lt;=DKB14,DJK29&gt;DKC14),DKE14-DKB14,IF(AND(DJI29&gt;DKB14,DJK29&lt;=DKC14),DJK29-DJI29,IF(AND(DJI29&lt;=DKB14,DJK29&lt;=DKC14),DJK29-DKB14,0))))),0)),0)</f>
        <v>　</v>
      </c>
      <c r="DKC29" s="663"/>
      <c r="DKD29" s="664"/>
      <c r="DKE29" s="662" t="str">
        <f>IFERROR(IF(OR(DJH29="日",DJH29="祝",DJH29=0,DJI29=""),"　",MAX(IF(AND(DJI29&lt;=DKE14,DJK29&gt;DKF14),DKF14-DKE14,IF(DJK29&lt;=DKF14,0,IF(AND(DJI29&gt;DKE14,DJK29&gt;DKF14),DKF14-DJI29,0))),0)),0)</f>
        <v>　</v>
      </c>
      <c r="DKF29" s="663"/>
      <c r="DKG29" s="664"/>
      <c r="DKH29" s="662" t="str">
        <f t="shared" si="54"/>
        <v>　</v>
      </c>
      <c r="DKI29" s="663"/>
      <c r="DKJ29" s="664"/>
      <c r="DKK29" s="665" t="str">
        <f>IF(DKN29="×",TIME(0,0,0),IF(DKX4="非常勤",DJM29,DJY29))</f>
        <v>　</v>
      </c>
      <c r="DKL29" s="666"/>
      <c r="DKM29" s="667"/>
      <c r="DKN29" s="265"/>
      <c r="DKO29" s="665" t="str">
        <f>IF(DKR29="×",TIME(0,0,0),IF(DKX4="非常勤",DJP29,DKB29))</f>
        <v>　</v>
      </c>
      <c r="DKP29" s="666"/>
      <c r="DKQ29" s="667"/>
      <c r="DKR29" s="265"/>
      <c r="DKS29" s="665" t="str">
        <f>IF(DKV29="×",TIME(0,0,0),IF(DKX4="非常勤",DJS29,DKE29))</f>
        <v>　</v>
      </c>
      <c r="DKT29" s="666"/>
      <c r="DKU29" s="667"/>
      <c r="DKV29" s="265"/>
      <c r="DKW29" s="665" t="str">
        <f>IF(DKZ29="×",TIME(0,0,0),IF(DKX4="非常勤",DJV29,DKH29))</f>
        <v>　</v>
      </c>
      <c r="DKX29" s="666"/>
      <c r="DKY29" s="667"/>
      <c r="DKZ29" s="265"/>
      <c r="DLA29" s="668"/>
      <c r="DLB29" s="669"/>
      <c r="DLC29" s="668"/>
      <c r="DLD29" s="670"/>
      <c r="DLE29" s="669"/>
      <c r="DLF29" s="671"/>
      <c r="DLG29" s="672"/>
      <c r="DLH29" s="672"/>
      <c r="DLI29" s="673"/>
      <c r="DLJ29" s="263">
        <f>$A$29</f>
        <v>15</v>
      </c>
      <c r="DLK29" s="264" t="str">
        <f>$B$29</f>
        <v>木</v>
      </c>
      <c r="DLL29" s="660"/>
      <c r="DLM29" s="661"/>
      <c r="DLN29" s="660"/>
      <c r="DLO29" s="661"/>
      <c r="DLP29" s="662" t="str">
        <f>IFERROR(IF(OR(DLK29="日",DLK29="祝",DLK29=0,DLL29=""),"　",MAX(IF(AND(DLL29&lt;=DLP14,DLN29&gt;DLQ14),DLQ14-DLP14,IF(AND(DLL29&gt;DLP14,DLN29&lt;=DLQ14),DLN29-DLL29,IF(AND(DLL29&lt;=DLP14,DLN29&lt;=DLQ14),DLN29-DLP14,IF(AND(DLL29&gt;DLP14,DLN29&gt;DLQ14),DLQ14-DLL29,0)))),0)),0)</f>
        <v>　</v>
      </c>
      <c r="DLQ29" s="663"/>
      <c r="DLR29" s="664"/>
      <c r="DLS29" s="662" t="str">
        <f>IFERROR(IF(OR(DLK29="日",DLK29="祝",DLK29=0,DLL29=""),"　",MAX(IF(AND(DLL29&gt;DLV14,DLN29&gt;DLT14),0,IF(AND(DLL29&lt;=DLV14,DLL29&gt;DLS14,DLN29&gt;DLT14),DLV14-DLL29,IF(AND(DLL29&lt;=DLV14,DLL29&lt;=DLS14,DLN29&gt;DLT14),DLV14-DLS14,IF(AND(DLL29&gt;DLS14,DLN29&lt;=DLT14),DLN29-DLL29,IF(AND(DLL29&lt;=DLS14,DLN29&lt;=DLT14),DLN29-DLS14,0))))),0)),0)</f>
        <v>　</v>
      </c>
      <c r="DLT29" s="663"/>
      <c r="DLU29" s="664"/>
      <c r="DLV29" s="662" t="str">
        <f>IFERROR(IF(OR(DLK29="日",DLK29="祝",DLK29=0,DLL29=""),"　",MAX(IF(AND(DLL29&lt;=DLV14,DLN29&gt;DLW14),DLW14-DLV14,IF(DLN29&lt;=DLW14,0,IF(AND(DLL29&gt;DLV14,DLN29&gt;DLW14),DLW14-DLL29,0))),0)),0)</f>
        <v>　</v>
      </c>
      <c r="DLW29" s="663"/>
      <c r="DLX29" s="664"/>
      <c r="DLY29" s="662" t="str">
        <f>IFERROR(IF(OR(DLK29="日",DLK29="祝",DLK29=0,DLL29=""),"　",MAX(IF(DLL29&gt;DLY14,DLN29-DLL29,IF(DLL29&lt;=DLY14,DLN29-DLY14,0)),0)),0)</f>
        <v>　</v>
      </c>
      <c r="DLZ29" s="663"/>
      <c r="DMA29" s="664"/>
      <c r="DMB29" s="662" t="str">
        <f>IFERROR(IF(OR(DLK29="日",DLK29="祝",DLK29=0,DLL29=""),"　",MAX(IF(AND(DLL29&lt;=DMB14,DLN29&gt;DMC14),DMC14-DMB14,IF(AND(DLL29&gt;DMB14,DLN29&lt;=DMC14),DLN29-DLL29,IF(AND(DLL29&lt;=DMB14,DLN29&lt;=DMC14),DLN29-DMB14,IF(AND(DLL29&gt;DMB14,DLN29&gt;DMC14),DMC14-DLL29,0)))),0)),0)</f>
        <v>　</v>
      </c>
      <c r="DMC29" s="663"/>
      <c r="DMD29" s="664"/>
      <c r="DME29" s="662" t="str">
        <f>IFERROR(IF(OR(DLK29="日",DLK29="祝",DLK29=0,DLL29=""),"　",MAX(IF(AND(DLL29&gt;DMH14,DLN29&gt;DMF14),0,IF(AND(DLL29&lt;=DMH14,DLL29&gt;DME14,DLN29&gt;DMF14),DMH14-DLL29,IF(AND(DLL29&lt;=DMH14,DLL29&lt;=DME14,DLN29&gt;DMF14),DMH14-DME14,IF(AND(DLL29&gt;DME14,DLN29&lt;=DMF14),DLN29-DLL29,IF(AND(DLL29&lt;=DME14,DLN29&lt;=DMF14),DLN29-DME14,0))))),0)),0)</f>
        <v>　</v>
      </c>
      <c r="DMF29" s="663"/>
      <c r="DMG29" s="664"/>
      <c r="DMH29" s="662" t="str">
        <f>IFERROR(IF(OR(DLK29="日",DLK29="祝",DLK29=0,DLL29=""),"　",MAX(IF(AND(DLL29&lt;=DMH14,DLN29&gt;DMI14),DMI14-DMH14,IF(DLN29&lt;=DMI14,0,IF(AND(DLL29&gt;DMH14,DLN29&gt;DMI14),DMI14-DLL29,0))),0)),0)</f>
        <v>　</v>
      </c>
      <c r="DMI29" s="663"/>
      <c r="DMJ29" s="664"/>
      <c r="DMK29" s="662" t="str">
        <f t="shared" si="55"/>
        <v>　</v>
      </c>
      <c r="DML29" s="663"/>
      <c r="DMM29" s="664"/>
      <c r="DMN29" s="665" t="str">
        <f>IF(DMQ29="×",TIME(0,0,0),IF(DNA4="非常勤",DLP29,DMB29))</f>
        <v>　</v>
      </c>
      <c r="DMO29" s="666"/>
      <c r="DMP29" s="667"/>
      <c r="DMQ29" s="265"/>
      <c r="DMR29" s="665" t="str">
        <f>IF(DMU29="×",TIME(0,0,0),IF(DNA4="非常勤",DLS29,DME29))</f>
        <v>　</v>
      </c>
      <c r="DMS29" s="666"/>
      <c r="DMT29" s="667"/>
      <c r="DMU29" s="265"/>
      <c r="DMV29" s="665" t="str">
        <f>IF(DMY29="×",TIME(0,0,0),IF(DNA4="非常勤",DLV29,DMH29))</f>
        <v>　</v>
      </c>
      <c r="DMW29" s="666"/>
      <c r="DMX29" s="667"/>
      <c r="DMY29" s="265"/>
      <c r="DMZ29" s="665" t="str">
        <f>IF(DNC29="×",TIME(0,0,0),IF(DNA4="非常勤",DLY29,DMK29))</f>
        <v>　</v>
      </c>
      <c r="DNA29" s="666"/>
      <c r="DNB29" s="667"/>
      <c r="DNC29" s="265"/>
      <c r="DND29" s="668"/>
      <c r="DNE29" s="669"/>
      <c r="DNF29" s="668"/>
      <c r="DNG29" s="670"/>
      <c r="DNH29" s="669"/>
      <c r="DNI29" s="671"/>
      <c r="DNJ29" s="672"/>
      <c r="DNK29" s="672"/>
      <c r="DNL29" s="673"/>
      <c r="DNM29" s="263">
        <f>$A$29</f>
        <v>15</v>
      </c>
      <c r="DNN29" s="264" t="str">
        <f>$B$29</f>
        <v>木</v>
      </c>
      <c r="DNO29" s="660"/>
      <c r="DNP29" s="661"/>
      <c r="DNQ29" s="660"/>
      <c r="DNR29" s="661"/>
      <c r="DNS29" s="662" t="str">
        <f>IFERROR(IF(OR(DNN29="日",DNN29="祝",DNN29=0,DNO29=""),"　",MAX(IF(AND(DNO29&lt;=DNS14,DNQ29&gt;DNT14),DNT14-DNS14,IF(AND(DNO29&gt;DNS14,DNQ29&lt;=DNT14),DNQ29-DNO29,IF(AND(DNO29&lt;=DNS14,DNQ29&lt;=DNT14),DNQ29-DNS14,IF(AND(DNO29&gt;DNS14,DNQ29&gt;DNT14),DNT14-DNO29,0)))),0)),0)</f>
        <v>　</v>
      </c>
      <c r="DNT29" s="663"/>
      <c r="DNU29" s="664"/>
      <c r="DNV29" s="662" t="str">
        <f>IFERROR(IF(OR(DNN29="日",DNN29="祝",DNN29=0,DNO29=""),"　",MAX(IF(AND(DNO29&gt;DNY14,DNQ29&gt;DNW14),0,IF(AND(DNO29&lt;=DNY14,DNO29&gt;DNV14,DNQ29&gt;DNW14),DNY14-DNO29,IF(AND(DNO29&lt;=DNY14,DNO29&lt;=DNV14,DNQ29&gt;DNW14),DNY14-DNV14,IF(AND(DNO29&gt;DNV14,DNQ29&lt;=DNW14),DNQ29-DNO29,IF(AND(DNO29&lt;=DNV14,DNQ29&lt;=DNW14),DNQ29-DNV14,0))))),0)),0)</f>
        <v>　</v>
      </c>
      <c r="DNW29" s="663"/>
      <c r="DNX29" s="664"/>
      <c r="DNY29" s="662" t="str">
        <f>IFERROR(IF(OR(DNN29="日",DNN29="祝",DNN29=0,DNO29=""),"　",MAX(IF(AND(DNO29&lt;=DNY14,DNQ29&gt;DNZ14),DNZ14-DNY14,IF(DNQ29&lt;=DNZ14,0,IF(AND(DNO29&gt;DNY14,DNQ29&gt;DNZ14),DNZ14-DNO29,0))),0)),0)</f>
        <v>　</v>
      </c>
      <c r="DNZ29" s="663"/>
      <c r="DOA29" s="664"/>
      <c r="DOB29" s="662" t="str">
        <f>IFERROR(IF(OR(DNN29="日",DNN29="祝",DNN29=0,DNO29=""),"　",MAX(IF(DNO29&gt;DOB14,DNQ29-DNO29,IF(DNO29&lt;=DOB14,DNQ29-DOB14,0)),0)),0)</f>
        <v>　</v>
      </c>
      <c r="DOC29" s="663"/>
      <c r="DOD29" s="664"/>
      <c r="DOE29" s="662" t="str">
        <f>IFERROR(IF(OR(DNN29="日",DNN29="祝",DNN29=0,DNO29=""),"　",MAX(IF(AND(DNO29&lt;=DOE14,DNQ29&gt;DOF14),DOF14-DOE14,IF(AND(DNO29&gt;DOE14,DNQ29&lt;=DOF14),DNQ29-DNO29,IF(AND(DNO29&lt;=DOE14,DNQ29&lt;=DOF14),DNQ29-DOE14,IF(AND(DNO29&gt;DOE14,DNQ29&gt;DOF14),DOF14-DNO29,0)))),0)),0)</f>
        <v>　</v>
      </c>
      <c r="DOF29" s="663"/>
      <c r="DOG29" s="664"/>
      <c r="DOH29" s="662" t="str">
        <f>IFERROR(IF(OR(DNN29="日",DNN29="祝",DNN29=0,DNO29=""),"　",MAX(IF(AND(DNO29&gt;DOK14,DNQ29&gt;DOI14),0,IF(AND(DNO29&lt;=DOK14,DNO29&gt;DOH14,DNQ29&gt;DOI14),DOK14-DNO29,IF(AND(DNO29&lt;=DOK14,DNO29&lt;=DOH14,DNQ29&gt;DOI14),DOK14-DOH14,IF(AND(DNO29&gt;DOH14,DNQ29&lt;=DOI14),DNQ29-DNO29,IF(AND(DNO29&lt;=DOH14,DNQ29&lt;=DOI14),DNQ29-DOH14,0))))),0)),0)</f>
        <v>　</v>
      </c>
      <c r="DOI29" s="663"/>
      <c r="DOJ29" s="664"/>
      <c r="DOK29" s="662" t="str">
        <f>IFERROR(IF(OR(DNN29="日",DNN29="祝",DNN29=0,DNO29=""),"　",MAX(IF(AND(DNO29&lt;=DOK14,DNQ29&gt;DOL14),DOL14-DOK14,IF(DNQ29&lt;=DOL14,0,IF(AND(DNO29&gt;DOK14,DNQ29&gt;DOL14),DOL14-DNO29,0))),0)),0)</f>
        <v>　</v>
      </c>
      <c r="DOL29" s="663"/>
      <c r="DOM29" s="664"/>
      <c r="DON29" s="662" t="str">
        <f t="shared" si="56"/>
        <v>　</v>
      </c>
      <c r="DOO29" s="663"/>
      <c r="DOP29" s="664"/>
      <c r="DOQ29" s="665" t="str">
        <f>IF(DOT29="×",TIME(0,0,0),IF(DPD4="非常勤",DNS29,DOE29))</f>
        <v>　</v>
      </c>
      <c r="DOR29" s="666"/>
      <c r="DOS29" s="667"/>
      <c r="DOT29" s="265"/>
      <c r="DOU29" s="665" t="str">
        <f>IF(DOX29="×",TIME(0,0,0),IF(DPD4="非常勤",DNV29,DOH29))</f>
        <v>　</v>
      </c>
      <c r="DOV29" s="666"/>
      <c r="DOW29" s="667"/>
      <c r="DOX29" s="265"/>
      <c r="DOY29" s="665" t="str">
        <f>IF(DPB29="×",TIME(0,0,0),IF(DPD4="非常勤",DNY29,DOK29))</f>
        <v>　</v>
      </c>
      <c r="DOZ29" s="666"/>
      <c r="DPA29" s="667"/>
      <c r="DPB29" s="265"/>
      <c r="DPC29" s="665" t="str">
        <f>IF(DPF29="×",TIME(0,0,0),IF(DPD4="非常勤",DOB29,DON29))</f>
        <v>　</v>
      </c>
      <c r="DPD29" s="666"/>
      <c r="DPE29" s="667"/>
      <c r="DPF29" s="265"/>
      <c r="DPG29" s="668"/>
      <c r="DPH29" s="669"/>
      <c r="DPI29" s="668"/>
      <c r="DPJ29" s="670"/>
      <c r="DPK29" s="669"/>
      <c r="DPL29" s="671"/>
      <c r="DPM29" s="672"/>
      <c r="DPN29" s="672"/>
      <c r="DPO29" s="673"/>
      <c r="DPP29" s="263">
        <f>$A$29</f>
        <v>15</v>
      </c>
      <c r="DPQ29" s="264" t="str">
        <f>$B$29</f>
        <v>木</v>
      </c>
      <c r="DPR29" s="660"/>
      <c r="DPS29" s="661"/>
      <c r="DPT29" s="660"/>
      <c r="DPU29" s="661"/>
      <c r="DPV29" s="662" t="str">
        <f>IFERROR(IF(OR(DPQ29="日",DPQ29="祝",DPQ29=0,DPR29=""),"　",MAX(IF(AND(DPR29&lt;=DPV14,DPT29&gt;DPW14),DPW14-DPV14,IF(AND(DPR29&gt;DPV14,DPT29&lt;=DPW14),DPT29-DPR29,IF(AND(DPR29&lt;=DPV14,DPT29&lt;=DPW14),DPT29-DPV14,IF(AND(DPR29&gt;DPV14,DPT29&gt;DPW14),DPW14-DPR29,0)))),0)),0)</f>
        <v>　</v>
      </c>
      <c r="DPW29" s="663"/>
      <c r="DPX29" s="664"/>
      <c r="DPY29" s="662" t="str">
        <f>IFERROR(IF(OR(DPQ29="日",DPQ29="祝",DPQ29=0,DPR29=""),"　",MAX(IF(AND(DPR29&gt;DQB14,DPT29&gt;DPZ14),0,IF(AND(DPR29&lt;=DQB14,DPR29&gt;DPY14,DPT29&gt;DPZ14),DQB14-DPR29,IF(AND(DPR29&lt;=DQB14,DPR29&lt;=DPY14,DPT29&gt;DPZ14),DQB14-DPY14,IF(AND(DPR29&gt;DPY14,DPT29&lt;=DPZ14),DPT29-DPR29,IF(AND(DPR29&lt;=DPY14,DPT29&lt;=DPZ14),DPT29-DPY14,0))))),0)),0)</f>
        <v>　</v>
      </c>
      <c r="DPZ29" s="663"/>
      <c r="DQA29" s="664"/>
      <c r="DQB29" s="662" t="str">
        <f>IFERROR(IF(OR(DPQ29="日",DPQ29="祝",DPQ29=0,DPR29=""),"　",MAX(IF(AND(DPR29&lt;=DQB14,DPT29&gt;DQC14),DQC14-DQB14,IF(DPT29&lt;=DQC14,0,IF(AND(DPR29&gt;DQB14,DPT29&gt;DQC14),DQC14-DPR29,0))),0)),0)</f>
        <v>　</v>
      </c>
      <c r="DQC29" s="663"/>
      <c r="DQD29" s="664"/>
      <c r="DQE29" s="662" t="str">
        <f>IFERROR(IF(OR(DPQ29="日",DPQ29="祝",DPQ29=0,DPR29=""),"　",MAX(IF(DPR29&gt;DQE14,DPT29-DPR29,IF(DPR29&lt;=DQE14,DPT29-DQE14,0)),0)),0)</f>
        <v>　</v>
      </c>
      <c r="DQF29" s="663"/>
      <c r="DQG29" s="664"/>
      <c r="DQH29" s="662" t="str">
        <f>IFERROR(IF(OR(DPQ29="日",DPQ29="祝",DPQ29=0,DPR29=""),"　",MAX(IF(AND(DPR29&lt;=DQH14,DPT29&gt;DQI14),DQI14-DQH14,IF(AND(DPR29&gt;DQH14,DPT29&lt;=DQI14),DPT29-DPR29,IF(AND(DPR29&lt;=DQH14,DPT29&lt;=DQI14),DPT29-DQH14,IF(AND(DPR29&gt;DQH14,DPT29&gt;DQI14),DQI14-DPR29,0)))),0)),0)</f>
        <v>　</v>
      </c>
      <c r="DQI29" s="663"/>
      <c r="DQJ29" s="664"/>
      <c r="DQK29" s="662" t="str">
        <f>IFERROR(IF(OR(DPQ29="日",DPQ29="祝",DPQ29=0,DPR29=""),"　",MAX(IF(AND(DPR29&gt;DQN14,DPT29&gt;DQL14),0,IF(AND(DPR29&lt;=DQN14,DPR29&gt;DQK14,DPT29&gt;DQL14),DQN14-DPR29,IF(AND(DPR29&lt;=DQN14,DPR29&lt;=DQK14,DPT29&gt;DQL14),DQN14-DQK14,IF(AND(DPR29&gt;DQK14,DPT29&lt;=DQL14),DPT29-DPR29,IF(AND(DPR29&lt;=DQK14,DPT29&lt;=DQL14),DPT29-DQK14,0))))),0)),0)</f>
        <v>　</v>
      </c>
      <c r="DQL29" s="663"/>
      <c r="DQM29" s="664"/>
      <c r="DQN29" s="662" t="str">
        <f>IFERROR(IF(OR(DPQ29="日",DPQ29="祝",DPQ29=0,DPR29=""),"　",MAX(IF(AND(DPR29&lt;=DQN14,DPT29&gt;DQO14),DQO14-DQN14,IF(DPT29&lt;=DQO14,0,IF(AND(DPR29&gt;DQN14,DPT29&gt;DQO14),DQO14-DPR29,0))),0)),0)</f>
        <v>　</v>
      </c>
      <c r="DQO29" s="663"/>
      <c r="DQP29" s="664"/>
      <c r="DQQ29" s="662" t="str">
        <f t="shared" si="57"/>
        <v>　</v>
      </c>
      <c r="DQR29" s="663"/>
      <c r="DQS29" s="664"/>
      <c r="DQT29" s="665" t="str">
        <f>IF(DQW29="×",TIME(0,0,0),IF(DRG4="非常勤",DPV29,DQH29))</f>
        <v>　</v>
      </c>
      <c r="DQU29" s="666"/>
      <c r="DQV29" s="667"/>
      <c r="DQW29" s="265"/>
      <c r="DQX29" s="665" t="str">
        <f>IF(DRA29="×",TIME(0,0,0),IF(DRG4="非常勤",DPY29,DQK29))</f>
        <v>　</v>
      </c>
      <c r="DQY29" s="666"/>
      <c r="DQZ29" s="667"/>
      <c r="DRA29" s="265"/>
      <c r="DRB29" s="665" t="str">
        <f>IF(DRE29="×",TIME(0,0,0),IF(DRG4="非常勤",DQB29,DQN29))</f>
        <v>　</v>
      </c>
      <c r="DRC29" s="666"/>
      <c r="DRD29" s="667"/>
      <c r="DRE29" s="265"/>
      <c r="DRF29" s="665" t="str">
        <f>IF(DRI29="×",TIME(0,0,0),IF(DRG4="非常勤",DQE29,DQQ29))</f>
        <v>　</v>
      </c>
      <c r="DRG29" s="666"/>
      <c r="DRH29" s="667"/>
      <c r="DRI29" s="265"/>
      <c r="DRJ29" s="668"/>
      <c r="DRK29" s="669"/>
      <c r="DRL29" s="668"/>
      <c r="DRM29" s="670"/>
      <c r="DRN29" s="669"/>
      <c r="DRO29" s="671"/>
      <c r="DRP29" s="672"/>
      <c r="DRQ29" s="672"/>
      <c r="DRR29" s="673"/>
      <c r="DRS29" s="263">
        <f>$A$29</f>
        <v>15</v>
      </c>
      <c r="DRT29" s="264" t="str">
        <f>$B$29</f>
        <v>木</v>
      </c>
      <c r="DRU29" s="660"/>
      <c r="DRV29" s="661"/>
      <c r="DRW29" s="660"/>
      <c r="DRX29" s="661"/>
      <c r="DRY29" s="662" t="str">
        <f>IFERROR(IF(OR(DRT29="日",DRT29="祝",DRT29=0,DRU29=""),"　",MAX(IF(AND(DRU29&lt;=DRY14,DRW29&gt;DRZ14),DRZ14-DRY14,IF(AND(DRU29&gt;DRY14,DRW29&lt;=DRZ14),DRW29-DRU29,IF(AND(DRU29&lt;=DRY14,DRW29&lt;=DRZ14),DRW29-DRY14,IF(AND(DRU29&gt;DRY14,DRW29&gt;DRZ14),DRZ14-DRU29,0)))),0)),0)</f>
        <v>　</v>
      </c>
      <c r="DRZ29" s="663"/>
      <c r="DSA29" s="664"/>
      <c r="DSB29" s="662" t="str">
        <f>IFERROR(IF(OR(DRT29="日",DRT29="祝",DRT29=0,DRU29=""),"　",MAX(IF(AND(DRU29&gt;DSE14,DRW29&gt;DSC14),0,IF(AND(DRU29&lt;=DSE14,DRU29&gt;DSB14,DRW29&gt;DSC14),DSE14-DRU29,IF(AND(DRU29&lt;=DSE14,DRU29&lt;=DSB14,DRW29&gt;DSC14),DSE14-DSB14,IF(AND(DRU29&gt;DSB14,DRW29&lt;=DSC14),DRW29-DRU29,IF(AND(DRU29&lt;=DSB14,DRW29&lt;=DSC14),DRW29-DSB14,0))))),0)),0)</f>
        <v>　</v>
      </c>
      <c r="DSC29" s="663"/>
      <c r="DSD29" s="664"/>
      <c r="DSE29" s="662" t="str">
        <f>IFERROR(IF(OR(DRT29="日",DRT29="祝",DRT29=0,DRU29=""),"　",MAX(IF(AND(DRU29&lt;=DSE14,DRW29&gt;DSF14),DSF14-DSE14,IF(DRW29&lt;=DSF14,0,IF(AND(DRU29&gt;DSE14,DRW29&gt;DSF14),DSF14-DRU29,0))),0)),0)</f>
        <v>　</v>
      </c>
      <c r="DSF29" s="663"/>
      <c r="DSG29" s="664"/>
      <c r="DSH29" s="662" t="str">
        <f>IFERROR(IF(OR(DRT29="日",DRT29="祝",DRT29=0,DRU29=""),"　",MAX(IF(DRU29&gt;DSH14,DRW29-DRU29,IF(DRU29&lt;=DSH14,DRW29-DSH14,0)),0)),0)</f>
        <v>　</v>
      </c>
      <c r="DSI29" s="663"/>
      <c r="DSJ29" s="664"/>
      <c r="DSK29" s="662" t="str">
        <f>IFERROR(IF(OR(DRT29="日",DRT29="祝",DRT29=0,DRU29=""),"　",MAX(IF(AND(DRU29&lt;=DSK14,DRW29&gt;DSL14),DSL14-DSK14,IF(AND(DRU29&gt;DSK14,DRW29&lt;=DSL14),DRW29-DRU29,IF(AND(DRU29&lt;=DSK14,DRW29&lt;=DSL14),DRW29-DSK14,IF(AND(DRU29&gt;DSK14,DRW29&gt;DSL14),DSL14-DRU29,0)))),0)),0)</f>
        <v>　</v>
      </c>
      <c r="DSL29" s="663"/>
      <c r="DSM29" s="664"/>
      <c r="DSN29" s="662" t="str">
        <f>IFERROR(IF(OR(DRT29="日",DRT29="祝",DRT29=0,DRU29=""),"　",MAX(IF(AND(DRU29&gt;DSQ14,DRW29&gt;DSO14),0,IF(AND(DRU29&lt;=DSQ14,DRU29&gt;DSN14,DRW29&gt;DSO14),DSQ14-DRU29,IF(AND(DRU29&lt;=DSQ14,DRU29&lt;=DSN14,DRW29&gt;DSO14),DSQ14-DSN14,IF(AND(DRU29&gt;DSN14,DRW29&lt;=DSO14),DRW29-DRU29,IF(AND(DRU29&lt;=DSN14,DRW29&lt;=DSO14),DRW29-DSN14,0))))),0)),0)</f>
        <v>　</v>
      </c>
      <c r="DSO29" s="663"/>
      <c r="DSP29" s="664"/>
      <c r="DSQ29" s="662" t="str">
        <f>IFERROR(IF(OR(DRT29="日",DRT29="祝",DRT29=0,DRU29=""),"　",MAX(IF(AND(DRU29&lt;=DSQ14,DRW29&gt;DSR14),DSR14-DSQ14,IF(DRW29&lt;=DSR14,0,IF(AND(DRU29&gt;DSQ14,DRW29&gt;DSR14),DSR14-DRU29,0))),0)),0)</f>
        <v>　</v>
      </c>
      <c r="DSR29" s="663"/>
      <c r="DSS29" s="664"/>
      <c r="DST29" s="662" t="str">
        <f t="shared" si="58"/>
        <v>　</v>
      </c>
      <c r="DSU29" s="663"/>
      <c r="DSV29" s="664"/>
      <c r="DSW29" s="665" t="str">
        <f>IF(DSZ29="×",TIME(0,0,0),IF(DTJ4="非常勤",DRY29,DSK29))</f>
        <v>　</v>
      </c>
      <c r="DSX29" s="666"/>
      <c r="DSY29" s="667"/>
      <c r="DSZ29" s="265"/>
      <c r="DTA29" s="665" t="str">
        <f>IF(DTD29="×",TIME(0,0,0),IF(DTJ4="非常勤",DSB29,DSN29))</f>
        <v>　</v>
      </c>
      <c r="DTB29" s="666"/>
      <c r="DTC29" s="667"/>
      <c r="DTD29" s="265"/>
      <c r="DTE29" s="665" t="str">
        <f>IF(DTH29="×",TIME(0,0,0),IF(DTJ4="非常勤",DSE29,DSQ29))</f>
        <v>　</v>
      </c>
      <c r="DTF29" s="666"/>
      <c r="DTG29" s="667"/>
      <c r="DTH29" s="265"/>
      <c r="DTI29" s="665" t="str">
        <f>IF(DTL29="×",TIME(0,0,0),IF(DTJ4="非常勤",DSH29,DST29))</f>
        <v>　</v>
      </c>
      <c r="DTJ29" s="666"/>
      <c r="DTK29" s="667"/>
      <c r="DTL29" s="265"/>
      <c r="DTM29" s="668"/>
      <c r="DTN29" s="669"/>
      <c r="DTO29" s="668"/>
      <c r="DTP29" s="670"/>
      <c r="DTQ29" s="669"/>
      <c r="DTR29" s="671"/>
      <c r="DTS29" s="672"/>
      <c r="DTT29" s="672"/>
      <c r="DTU29" s="673"/>
      <c r="DTV29" s="263">
        <f>$A$29</f>
        <v>15</v>
      </c>
      <c r="DTW29" s="264" t="str">
        <f>$B$29</f>
        <v>木</v>
      </c>
      <c r="DTX29" s="660"/>
      <c r="DTY29" s="661"/>
      <c r="DTZ29" s="660"/>
      <c r="DUA29" s="661"/>
      <c r="DUB29" s="662" t="str">
        <f>IFERROR(IF(OR(DTW29="日",DTW29="祝",DTW29=0,DTX29=""),"　",MAX(IF(AND(DTX29&lt;=DUB14,DTZ29&gt;DUC14),DUC14-DUB14,IF(AND(DTX29&gt;DUB14,DTZ29&lt;=DUC14),DTZ29-DTX29,IF(AND(DTX29&lt;=DUB14,DTZ29&lt;=DUC14),DTZ29-DUB14,IF(AND(DTX29&gt;DUB14,DTZ29&gt;DUC14),DUC14-DTX29,0)))),0)),0)</f>
        <v>　</v>
      </c>
      <c r="DUC29" s="663"/>
      <c r="DUD29" s="664"/>
      <c r="DUE29" s="662" t="str">
        <f>IFERROR(IF(OR(DTW29="日",DTW29="祝",DTW29=0,DTX29=""),"　",MAX(IF(AND(DTX29&gt;DUH14,DTZ29&gt;DUF14),0,IF(AND(DTX29&lt;=DUH14,DTX29&gt;DUE14,DTZ29&gt;DUF14),DUH14-DTX29,IF(AND(DTX29&lt;=DUH14,DTX29&lt;=DUE14,DTZ29&gt;DUF14),DUH14-DUE14,IF(AND(DTX29&gt;DUE14,DTZ29&lt;=DUF14),DTZ29-DTX29,IF(AND(DTX29&lt;=DUE14,DTZ29&lt;=DUF14),DTZ29-DUE14,0))))),0)),0)</f>
        <v>　</v>
      </c>
      <c r="DUF29" s="663"/>
      <c r="DUG29" s="664"/>
      <c r="DUH29" s="662" t="str">
        <f>IFERROR(IF(OR(DTW29="日",DTW29="祝",DTW29=0,DTX29=""),"　",MAX(IF(AND(DTX29&lt;=DUH14,DTZ29&gt;DUI14),DUI14-DUH14,IF(DTZ29&lt;=DUI14,0,IF(AND(DTX29&gt;DUH14,DTZ29&gt;DUI14),DUI14-DTX29,0))),0)),0)</f>
        <v>　</v>
      </c>
      <c r="DUI29" s="663"/>
      <c r="DUJ29" s="664"/>
      <c r="DUK29" s="662" t="str">
        <f>IFERROR(IF(OR(DTW29="日",DTW29="祝",DTW29=0,DTX29=""),"　",MAX(IF(DTX29&gt;DUK14,DTZ29-DTX29,IF(DTX29&lt;=DUK14,DTZ29-DUK14,0)),0)),0)</f>
        <v>　</v>
      </c>
      <c r="DUL29" s="663"/>
      <c r="DUM29" s="664"/>
      <c r="DUN29" s="662" t="str">
        <f>IFERROR(IF(OR(DTW29="日",DTW29="祝",DTW29=0,DTX29=""),"　",MAX(IF(AND(DTX29&lt;=DUN14,DTZ29&gt;DUO14),DUO14-DUN14,IF(AND(DTX29&gt;DUN14,DTZ29&lt;=DUO14),DTZ29-DTX29,IF(AND(DTX29&lt;=DUN14,DTZ29&lt;=DUO14),DTZ29-DUN14,IF(AND(DTX29&gt;DUN14,DTZ29&gt;DUO14),DUO14-DTX29,0)))),0)),0)</f>
        <v>　</v>
      </c>
      <c r="DUO29" s="663"/>
      <c r="DUP29" s="664"/>
      <c r="DUQ29" s="662" t="str">
        <f>IFERROR(IF(OR(DTW29="日",DTW29="祝",DTW29=0,DTX29=""),"　",MAX(IF(AND(DTX29&gt;DUT14,DTZ29&gt;DUR14),0,IF(AND(DTX29&lt;=DUT14,DTX29&gt;DUQ14,DTZ29&gt;DUR14),DUT14-DTX29,IF(AND(DTX29&lt;=DUT14,DTX29&lt;=DUQ14,DTZ29&gt;DUR14),DUT14-DUQ14,IF(AND(DTX29&gt;DUQ14,DTZ29&lt;=DUR14),DTZ29-DTX29,IF(AND(DTX29&lt;=DUQ14,DTZ29&lt;=DUR14),DTZ29-DUQ14,0))))),0)),0)</f>
        <v>　</v>
      </c>
      <c r="DUR29" s="663"/>
      <c r="DUS29" s="664"/>
      <c r="DUT29" s="662" t="str">
        <f>IFERROR(IF(OR(DTW29="日",DTW29="祝",DTW29=0,DTX29=""),"　",MAX(IF(AND(DTX29&lt;=DUT14,DTZ29&gt;DUU14),DUU14-DUT14,IF(DTZ29&lt;=DUU14,0,IF(AND(DTX29&gt;DUT14,DTZ29&gt;DUU14),DUU14-DTX29,0))),0)),0)</f>
        <v>　</v>
      </c>
      <c r="DUU29" s="663"/>
      <c r="DUV29" s="664"/>
      <c r="DUW29" s="662" t="str">
        <f t="shared" si="59"/>
        <v>　</v>
      </c>
      <c r="DUX29" s="663"/>
      <c r="DUY29" s="664"/>
      <c r="DUZ29" s="665" t="str">
        <f>IF(DVC29="×",TIME(0,0,0),IF(DVM4="非常勤",DUB29,DUN29))</f>
        <v>　</v>
      </c>
      <c r="DVA29" s="666"/>
      <c r="DVB29" s="667"/>
      <c r="DVC29" s="265"/>
      <c r="DVD29" s="665" t="str">
        <f>IF(DVG29="×",TIME(0,0,0),IF(DVM4="非常勤",DUE29,DUQ29))</f>
        <v>　</v>
      </c>
      <c r="DVE29" s="666"/>
      <c r="DVF29" s="667"/>
      <c r="DVG29" s="265"/>
      <c r="DVH29" s="665" t="str">
        <f>IF(DVK29="×",TIME(0,0,0),IF(DVM4="非常勤",DUH29,DUT29))</f>
        <v>　</v>
      </c>
      <c r="DVI29" s="666"/>
      <c r="DVJ29" s="667"/>
      <c r="DVK29" s="265"/>
      <c r="DVL29" s="665" t="str">
        <f>IF(DVO29="×",TIME(0,0,0),IF(DVM4="非常勤",DUK29,DUW29))</f>
        <v>　</v>
      </c>
      <c r="DVM29" s="666"/>
      <c r="DVN29" s="667"/>
      <c r="DVO29" s="265"/>
      <c r="DVP29" s="668"/>
      <c r="DVQ29" s="669"/>
      <c r="DVR29" s="668"/>
      <c r="DVS29" s="670"/>
      <c r="DVT29" s="669"/>
      <c r="DVU29" s="671"/>
      <c r="DVV29" s="672"/>
      <c r="DVW29" s="672"/>
      <c r="DVX29" s="673"/>
    </row>
    <row r="30" spans="1:3300" ht="15" customHeight="1">
      <c r="A30" s="263">
        <f>DAY(DATE('別紙2-1【最初に入力】'!$W$2,'別紙2-1【最初に入力】'!$Q$2,A29+1))</f>
        <v>16</v>
      </c>
      <c r="B30" s="264" t="str">
        <f>IF(IFERROR(MATCH(DATE('別紙2-1【最初に入力】'!$W$2,'別紙2-1【最初に入力】'!$Q$2,$A30),万年カレンダー・祝日!$K$2:$K$27,0),0)&gt;=1,"祝",TEXT(WEEKDAY(DATE('別紙2-1【最初に入力】'!$W$2,'別紙2-1【最初に入力】'!$Q$2,'別表_個別勤務状況（1～60）'!A30)),"aaa"))</f>
        <v>金</v>
      </c>
      <c r="C30" s="575"/>
      <c r="D30" s="575"/>
      <c r="E30" s="575"/>
      <c r="F30" s="575"/>
      <c r="G30" s="662" t="str">
        <f>IFERROR(IF(OR(B30="日",B30="祝",B30=0,C30=""),"　",MAX(IF(AND(C30&lt;=G14,E30&gt;H14),H14-G14,IF(AND(C30&gt;G14,E30&lt;=H14),E30-C30,IF(AND(C30&lt;=G14,E30&lt;=H14),E30-G14,IF(AND(C30&gt;G14,E30&gt;H14),H14-C30,0)))),0)),0)</f>
        <v>　</v>
      </c>
      <c r="H30" s="663"/>
      <c r="I30" s="664"/>
      <c r="J30" s="662" t="str">
        <f>IFERROR(IF(OR(B30="日",B30="祝",B30=0,C30=""),"　",MAX(IF(AND(C30&gt;M14,E30&gt;K14),0,IF(AND(C30&lt;=M14,C30&gt;J14,E30&gt;K14),M14-C30,IF(AND(C30&lt;=M14,C30&lt;=J14,E30&gt;K14),M14-J14,IF(AND(C30&gt;J14,E30&lt;=K14),E30-C30,IF(AND(C30&lt;=J14,E30&lt;=K14),E30-J14,0))))),0)),0)</f>
        <v>　</v>
      </c>
      <c r="K30" s="663"/>
      <c r="L30" s="664"/>
      <c r="M30" s="662" t="str">
        <f>IFERROR(IF(OR(B30="日",B30="祝",B30=0,C30=""),"　",MAX(IF(AND(C30&lt;=M14,E30&gt;N14),N14-M14,IF(E30&lt;=N14,0,IF(AND(C30&gt;M14,E30&gt;N14),N14-C30,0))),0)),0)</f>
        <v>　</v>
      </c>
      <c r="N30" s="663"/>
      <c r="O30" s="664"/>
      <c r="P30" s="662" t="str">
        <f>IFERROR(IF(OR(B30="日",B30="祝",B30=0,C30=""),"　",MAX(IF(C30&gt;P14,E30-C30,IF(C30&lt;=P14,E30-P14,0)),0)),0)</f>
        <v>　</v>
      </c>
      <c r="Q30" s="663"/>
      <c r="R30" s="664"/>
      <c r="S30" s="662" t="str">
        <f>IFERROR(IF(OR(B30="日",B30="祝",B30=0,C30=""),"　",MAX(IF(AND(C30&lt;=S14,E30&gt;T14),T14-S14,IF(AND(C30&gt;S14,E30&lt;=T14),E30-C30,IF(AND(C30&lt;=S14,E30&lt;=T14),E30-S14,IF(AND(C30&gt;S14,E30&gt;T14),T14-C30,0)))),0)),0)</f>
        <v>　</v>
      </c>
      <c r="T30" s="663"/>
      <c r="U30" s="664"/>
      <c r="V30" s="662" t="str">
        <f>IFERROR(IF(OR(B30="日",B30="祝",B30=0,C30=""),"　",MAX(IF(AND(C30&gt;Y14,E30&gt;W14),0,IF(AND(C30&lt;=Y14,C30&gt;V14,E30&gt;W14),Y14-C30,IF(AND(C30&lt;=Y14,C30&lt;=V14,E30&gt;W14),Y14-V14,IF(AND(C30&gt;V14,E30&lt;=W14),E30-C30,IF(AND(C30&lt;=V14,E30&lt;=W14),E30-V14,0))))),0)),0)</f>
        <v>　</v>
      </c>
      <c r="W30" s="663"/>
      <c r="X30" s="664"/>
      <c r="Y30" s="662" t="str">
        <f>IFERROR(IF(OR(B30="日",B30="祝",B30=0,C30=""),"　",MAX(IF(AND(C30&lt;=Y14,E30&gt;Z14),Z14-Y14,IF(E30&lt;=Z14,0,IF(AND(C30&gt;Y14,E30&gt;Z14),Z14-C30,0))),0)),0)</f>
        <v>　</v>
      </c>
      <c r="Z30" s="663"/>
      <c r="AA30" s="664"/>
      <c r="AB30" s="662" t="str">
        <f t="shared" si="0"/>
        <v>　</v>
      </c>
      <c r="AC30" s="663"/>
      <c r="AD30" s="664"/>
      <c r="AE30" s="565" t="str">
        <f>IF(AH30="×",TIME(0,0,0),IF(AR4="非常勤",G30,S30))</f>
        <v>　</v>
      </c>
      <c r="AF30" s="566"/>
      <c r="AG30" s="566"/>
      <c r="AH30" s="265"/>
      <c r="AI30" s="565" t="str">
        <f>IF(AL30="×",TIME(0,0,0),IF(AR4="非常勤",J30,V30))</f>
        <v>　</v>
      </c>
      <c r="AJ30" s="566"/>
      <c r="AK30" s="566"/>
      <c r="AL30" s="265"/>
      <c r="AM30" s="565" t="str">
        <f>IF(AP30="×",TIME(0,0,0),IF(AR4="非常勤",M30,Y30))</f>
        <v>　</v>
      </c>
      <c r="AN30" s="566"/>
      <c r="AO30" s="566"/>
      <c r="AP30" s="265"/>
      <c r="AQ30" s="565" t="str">
        <f>IF(AT30="×",TIME(0,0,0),IF(AR4="非常勤",P30,AB30))</f>
        <v>　</v>
      </c>
      <c r="AR30" s="566"/>
      <c r="AS30" s="567"/>
      <c r="AT30" s="265"/>
      <c r="AU30" s="720"/>
      <c r="AV30" s="720"/>
      <c r="AW30" s="668"/>
      <c r="AX30" s="670"/>
      <c r="AY30" s="669"/>
      <c r="AZ30" s="671"/>
      <c r="BA30" s="672"/>
      <c r="BB30" s="672"/>
      <c r="BC30" s="673"/>
      <c r="BD30" s="263">
        <f>$A$30</f>
        <v>16</v>
      </c>
      <c r="BE30" s="264" t="str">
        <f>$B$30</f>
        <v>金</v>
      </c>
      <c r="BF30" s="660"/>
      <c r="BG30" s="661"/>
      <c r="BH30" s="660"/>
      <c r="BI30" s="661"/>
      <c r="BJ30" s="662" t="str">
        <f>IFERROR(IF(OR(BE30="日",BE30="祝",BE30=0,BF30=""),"　",MAX(IF(AND(BF30&lt;=BJ14,BH30&gt;BK14),BK14-BJ14,IF(AND(BF30&gt;BJ14,BH30&lt;=BK14),BH30-BF30,IF(AND(BF30&lt;=BJ14,BH30&lt;=BK14),BH30-BJ14,IF(AND(BF30&gt;BJ14,BH30&gt;BK14),BK14-BF30,0)))),0)),0)</f>
        <v>　</v>
      </c>
      <c r="BK30" s="663"/>
      <c r="BL30" s="664"/>
      <c r="BM30" s="662" t="str">
        <f>IFERROR(IF(OR(BE30="日",BE30="祝",BE30=0,BF30=""),"　",MAX(IF(AND(BF30&gt;BP14,BH30&gt;BN14),0,IF(AND(BF30&lt;=BP14,BF30&gt;BM14,BH30&gt;BN14),BP14-BF30,IF(AND(BF30&lt;=BP14,BF30&lt;=BM14,BH30&gt;BN14),BP14-BM14,IF(AND(BF30&gt;BM14,BH30&lt;=BN14),BH30-BF30,IF(AND(BF30&lt;=BM14,BH30&lt;=BN14),BH30-BM14,0))))),0)),0)</f>
        <v>　</v>
      </c>
      <c r="BN30" s="663"/>
      <c r="BO30" s="664"/>
      <c r="BP30" s="662" t="str">
        <f>IFERROR(IF(OR(BE30="日",BE30="祝",BE30=0,BF30=""),"　",MAX(IF(AND(BF30&lt;=BP14,BH30&gt;BQ14),BQ14-BP14,IF(BH30&lt;=BQ14,0,IF(AND(BF30&gt;BP14,BH30&gt;BQ14),BQ14-BF30,0))),0)),0)</f>
        <v>　</v>
      </c>
      <c r="BQ30" s="663"/>
      <c r="BR30" s="664"/>
      <c r="BS30" s="662" t="str">
        <f>IFERROR(IF(OR(BE30="日",BE30="祝",BE30=0,BF30=""),"　",MAX(IF(BF30&gt;BS14,BH30-BF30,IF(BF30&lt;=BS14,BH30-BS14,0)),0)),0)</f>
        <v>　</v>
      </c>
      <c r="BT30" s="663"/>
      <c r="BU30" s="664"/>
      <c r="BV30" s="662" t="str">
        <f>IFERROR(IF(OR(BE30="日",BE30="祝",BE30=0,BF30=""),"　",MAX(IF(AND(BF30&lt;=BV14,BH30&gt;BW14),BW14-BV14,IF(AND(BF30&gt;BV14,BH30&lt;=BW14),BH30-BF30,IF(AND(BF30&lt;=BV14,BH30&lt;=BW14),BH30-BV14,IF(AND(BF30&gt;BV14,BH30&gt;BW14),BW14-BF30,0)))),0)),0)</f>
        <v>　</v>
      </c>
      <c r="BW30" s="663"/>
      <c r="BX30" s="664"/>
      <c r="BY30" s="662" t="str">
        <f>IFERROR(IF(OR(BE30="日",BE30="祝",BE30=0,BF30=""),"　",MAX(IF(AND(BF30&gt;CB14,BH30&gt;BZ14),0,IF(AND(BF30&lt;=CB14,BF30&gt;BY14,BH30&gt;BZ14),CB14-BF30,IF(AND(BF30&lt;=CB14,BF30&lt;=BY14,BH30&gt;BZ14),CB14-BY14,IF(AND(BF30&gt;BY14,BH30&lt;=BZ14),BH30-BF30,IF(AND(BF30&lt;=BY14,BH30&lt;=BZ14),BH30-BY14,0))))),0)),0)</f>
        <v>　</v>
      </c>
      <c r="BZ30" s="663"/>
      <c r="CA30" s="664"/>
      <c r="CB30" s="662" t="str">
        <f>IFERROR(IF(OR(BE30="日",BE30="祝",BE30=0,BF30=""),"　",MAX(IF(AND(BF30&lt;=CB14,BH30&gt;CC14),CC14-CB14,IF(BH30&lt;=CC14,0,IF(AND(BF30&gt;CB14,BH30&gt;CC14),CC14-BF30,0))),0)),0)</f>
        <v>　</v>
      </c>
      <c r="CC30" s="663"/>
      <c r="CD30" s="664"/>
      <c r="CE30" s="662" t="str">
        <f t="shared" si="1"/>
        <v>　</v>
      </c>
      <c r="CF30" s="663"/>
      <c r="CG30" s="664"/>
      <c r="CH30" s="665" t="str">
        <f>IF(CK30="×",TIME(0,0,0),IF(CU4="非常勤",BJ30,BV30))</f>
        <v>　</v>
      </c>
      <c r="CI30" s="666"/>
      <c r="CJ30" s="667"/>
      <c r="CK30" s="265"/>
      <c r="CL30" s="665" t="str">
        <f>IF(CO30="×",TIME(0,0,0),IF(CU4="非常勤",BM30,BY30))</f>
        <v>　</v>
      </c>
      <c r="CM30" s="666"/>
      <c r="CN30" s="667"/>
      <c r="CO30" s="265"/>
      <c r="CP30" s="665" t="str">
        <f>IF(CS30="×",TIME(0,0,0),IF(CU4="非常勤",BP30,CB30))</f>
        <v>　</v>
      </c>
      <c r="CQ30" s="666"/>
      <c r="CR30" s="667"/>
      <c r="CS30" s="265"/>
      <c r="CT30" s="665" t="str">
        <f>IF(CW30="×",TIME(0,0,0),IF(CU4="非常勤",BS30,CE30))</f>
        <v>　</v>
      </c>
      <c r="CU30" s="666"/>
      <c r="CV30" s="667"/>
      <c r="CW30" s="265"/>
      <c r="CX30" s="720"/>
      <c r="CY30" s="720"/>
      <c r="CZ30" s="668"/>
      <c r="DA30" s="670"/>
      <c r="DB30" s="669"/>
      <c r="DC30" s="671"/>
      <c r="DD30" s="672"/>
      <c r="DE30" s="672"/>
      <c r="DF30" s="673"/>
      <c r="DG30" s="263">
        <f>$A$30</f>
        <v>16</v>
      </c>
      <c r="DH30" s="264" t="str">
        <f>$B$30</f>
        <v>金</v>
      </c>
      <c r="DI30" s="660"/>
      <c r="DJ30" s="661"/>
      <c r="DK30" s="660"/>
      <c r="DL30" s="661"/>
      <c r="DM30" s="662" t="str">
        <f>IFERROR(IF(OR(DH30="日",DH30="祝",DH30=0,DI30=""),"　",MAX(IF(AND(DI30&lt;=DM14,DK30&gt;DN14),DN14-DM14,IF(AND(DI30&gt;DM14,DK30&lt;=DN14),DK30-DI30,IF(AND(DI30&lt;=DM14,DK30&lt;=DN14),DK30-DM14,IF(AND(DI30&gt;DM14,DK30&gt;DN14),DN14-DI30,0)))),0)),0)</f>
        <v>　</v>
      </c>
      <c r="DN30" s="663"/>
      <c r="DO30" s="664"/>
      <c r="DP30" s="662" t="str">
        <f>IFERROR(IF(OR(DH30="日",DH30="祝",DH30=0,DI30=""),"　",MAX(IF(AND(DI30&gt;DS14,DK30&gt;DQ14),0,IF(AND(DI30&lt;=DS14,DI30&gt;DP14,DK30&gt;DQ14),DS14-DI30,IF(AND(DI30&lt;=DS14,DI30&lt;=DP14,DK30&gt;DQ14),DS14-DP14,IF(AND(DI30&gt;DP14,DK30&lt;=DQ14),DK30-DI30,IF(AND(DI30&lt;=DP14,DK30&lt;=DQ14),DK30-DP14,0))))),0)),0)</f>
        <v>　</v>
      </c>
      <c r="DQ30" s="663"/>
      <c r="DR30" s="664"/>
      <c r="DS30" s="662" t="str">
        <f>IFERROR(IF(OR(DH30="日",DH30="祝",DH30=0,DI30=""),"　",MAX(IF(AND(DI30&lt;=DS14,DK30&gt;DT14),DT14-DS14,IF(DK30&lt;=DT14,0,IF(AND(DI30&gt;DS14,DK30&gt;DT14),DT14-DI30,0))),0)),0)</f>
        <v>　</v>
      </c>
      <c r="DT30" s="663"/>
      <c r="DU30" s="664"/>
      <c r="DV30" s="662" t="str">
        <f>IFERROR(IF(OR(DH30="日",DH30="祝",DH30=0,DI30=""),"　",MAX(IF(DI30&gt;DV14,DK30-DI30,IF(DI30&lt;=DV14,DK30-DV14,0)),0)),0)</f>
        <v>　</v>
      </c>
      <c r="DW30" s="663"/>
      <c r="DX30" s="664"/>
      <c r="DY30" s="662" t="str">
        <f>IFERROR(IF(OR(DH30="日",DH30="祝",DH30=0,DI30=""),"　",MAX(IF(AND(DI30&lt;=DY14,DK30&gt;DZ14),DZ14-DY14,IF(AND(DI30&gt;DY14,DK30&lt;=DZ14),DK30-DI30,IF(AND(DI30&lt;=DY14,DK30&lt;=DZ14),DK30-DY14,IF(AND(DI30&gt;DY14,DK30&gt;DZ14),DZ14-DI30,0)))),0)),0)</f>
        <v>　</v>
      </c>
      <c r="DZ30" s="663"/>
      <c r="EA30" s="664"/>
      <c r="EB30" s="662" t="str">
        <f>IFERROR(IF(OR(DH30="日",DH30="祝",DH30=0,DI30=""),"　",MAX(IF(AND(DI30&gt;EE14,DK30&gt;EC14),0,IF(AND(DI30&lt;=EE14,DI30&gt;EB14,DK30&gt;EC14),EE14-DI30,IF(AND(DI30&lt;=EE14,DI30&lt;=EB14,DK30&gt;EC14),EE14-EB14,IF(AND(DI30&gt;EB14,DK30&lt;=EC14),DK30-DI30,IF(AND(DI30&lt;=EB14,DK30&lt;=EC14),DK30-EB14,0))))),0)),0)</f>
        <v>　</v>
      </c>
      <c r="EC30" s="663"/>
      <c r="ED30" s="664"/>
      <c r="EE30" s="662" t="str">
        <f>IFERROR(IF(OR(DH30="日",DH30="祝",DH30=0,DI30=""),"　",MAX(IF(AND(DI30&lt;=EE14,DK30&gt;EF14),EF14-EE14,IF(DK30&lt;=EF14,0,IF(AND(DI30&gt;EE14,DK30&gt;EF14),EF14-DI30,0))),0)),0)</f>
        <v>　</v>
      </c>
      <c r="EF30" s="663"/>
      <c r="EG30" s="664"/>
      <c r="EH30" s="662" t="str">
        <f t="shared" si="2"/>
        <v>　</v>
      </c>
      <c r="EI30" s="663"/>
      <c r="EJ30" s="664"/>
      <c r="EK30" s="665" t="str">
        <f>IF(EN30="×",TIME(0,0,0),IF(EX4="非常勤",DM30,DY30))</f>
        <v>　</v>
      </c>
      <c r="EL30" s="666"/>
      <c r="EM30" s="667"/>
      <c r="EN30" s="265"/>
      <c r="EO30" s="665" t="str">
        <f>IF(ER30="×",TIME(0,0,0),IF(EX4="非常勤",DP30,EB30))</f>
        <v>　</v>
      </c>
      <c r="EP30" s="666"/>
      <c r="EQ30" s="667"/>
      <c r="ER30" s="265"/>
      <c r="ES30" s="665" t="str">
        <f>IF(EV30="×",TIME(0,0,0),IF(EX4="非常勤",DS30,EE30))</f>
        <v>　</v>
      </c>
      <c r="ET30" s="666"/>
      <c r="EU30" s="667"/>
      <c r="EV30" s="265"/>
      <c r="EW30" s="665" t="str">
        <f>IF(EZ30="×",TIME(0,0,0),IF(EX4="非常勤",DV30,EH30))</f>
        <v>　</v>
      </c>
      <c r="EX30" s="666"/>
      <c r="EY30" s="667"/>
      <c r="EZ30" s="265"/>
      <c r="FA30" s="720"/>
      <c r="FB30" s="720"/>
      <c r="FC30" s="668"/>
      <c r="FD30" s="670"/>
      <c r="FE30" s="669"/>
      <c r="FF30" s="671"/>
      <c r="FG30" s="672"/>
      <c r="FH30" s="672"/>
      <c r="FI30" s="673"/>
      <c r="FJ30" s="263">
        <f>$A$30</f>
        <v>16</v>
      </c>
      <c r="FK30" s="264" t="str">
        <f>$B$30</f>
        <v>金</v>
      </c>
      <c r="FL30" s="660"/>
      <c r="FM30" s="661"/>
      <c r="FN30" s="660"/>
      <c r="FO30" s="661"/>
      <c r="FP30" s="662" t="str">
        <f>IFERROR(IF(OR(FK30="日",FK30="祝",FK30=0,FL30=""),"　",MAX(IF(AND(FL30&lt;=FP14,FN30&gt;FQ14),FQ14-FP14,IF(AND(FL30&gt;FP14,FN30&lt;=FQ14),FN30-FL30,IF(AND(FL30&lt;=FP14,FN30&lt;=FQ14),FN30-FP14,IF(AND(FL30&gt;FP14,FN30&gt;FQ14),FQ14-FL30,0)))),0)),0)</f>
        <v>　</v>
      </c>
      <c r="FQ30" s="663"/>
      <c r="FR30" s="664"/>
      <c r="FS30" s="662" t="str">
        <f>IFERROR(IF(OR(FK30="日",FK30="祝",FK30=0,FL30=""),"　",MAX(IF(AND(FL30&gt;FV14,FN30&gt;FT14),0,IF(AND(FL30&lt;=FV14,FL30&gt;FS14,FN30&gt;FT14),FV14-FL30,IF(AND(FL30&lt;=FV14,FL30&lt;=FS14,FN30&gt;FT14),FV14-FS14,IF(AND(FL30&gt;FS14,FN30&lt;=FT14),FN30-FL30,IF(AND(FL30&lt;=FS14,FN30&lt;=FT14),FN30-FS14,0))))),0)),0)</f>
        <v>　</v>
      </c>
      <c r="FT30" s="663"/>
      <c r="FU30" s="664"/>
      <c r="FV30" s="662" t="str">
        <f>IFERROR(IF(OR(FK30="日",FK30="祝",FK30=0,FL30=""),"　",MAX(IF(AND(FL30&lt;=FV14,FN30&gt;FW14),FW14-FV14,IF(FN30&lt;=FW14,0,IF(AND(FL30&gt;FV14,FN30&gt;FW14),FW14-FL30,0))),0)),0)</f>
        <v>　</v>
      </c>
      <c r="FW30" s="663"/>
      <c r="FX30" s="664"/>
      <c r="FY30" s="662" t="str">
        <f>IFERROR(IF(OR(FK30="日",FK30="祝",FK30=0,FL30=""),"　",MAX(IF(FL30&gt;FY14,FN30-FL30,IF(FL30&lt;=FY14,FN30-FY14,0)),0)),0)</f>
        <v>　</v>
      </c>
      <c r="FZ30" s="663"/>
      <c r="GA30" s="664"/>
      <c r="GB30" s="662" t="str">
        <f>IFERROR(IF(OR(FK30="日",FK30="祝",FK30=0,FL30=""),"　",MAX(IF(AND(FL30&lt;=GB14,FN30&gt;GC14),GC14-GB14,IF(AND(FL30&gt;GB14,FN30&lt;=GC14),FN30-FL30,IF(AND(FL30&lt;=GB14,FN30&lt;=GC14),FN30-GB14,IF(AND(FL30&gt;GB14,FN30&gt;GC14),GC14-FL30,0)))),0)),0)</f>
        <v>　</v>
      </c>
      <c r="GC30" s="663"/>
      <c r="GD30" s="664"/>
      <c r="GE30" s="662" t="str">
        <f>IFERROR(IF(OR(FK30="日",FK30="祝",FK30=0,FL30=""),"　",MAX(IF(AND(FL30&gt;GH14,FN30&gt;GF14),0,IF(AND(FL30&lt;=GH14,FL30&gt;GE14,FN30&gt;GF14),GH14-FL30,IF(AND(FL30&lt;=GH14,FL30&lt;=GE14,FN30&gt;GF14),GH14-GE14,IF(AND(FL30&gt;GE14,FN30&lt;=GF14),FN30-FL30,IF(AND(FL30&lt;=GE14,FN30&lt;=GF14),FN30-GE14,0))))),0)),0)</f>
        <v>　</v>
      </c>
      <c r="GF30" s="663"/>
      <c r="GG30" s="664"/>
      <c r="GH30" s="662" t="str">
        <f>IFERROR(IF(OR(FK30="日",FK30="祝",FK30=0,FL30=""),"　",MAX(IF(AND(FL30&lt;=GH14,FN30&gt;GI14),GI14-GH14,IF(FN30&lt;=GI14,0,IF(AND(FL30&gt;GH14,FN30&gt;GI14),GI14-FL30,0))),0)),0)</f>
        <v>　</v>
      </c>
      <c r="GI30" s="663"/>
      <c r="GJ30" s="664"/>
      <c r="GK30" s="662" t="str">
        <f t="shared" si="3"/>
        <v>　</v>
      </c>
      <c r="GL30" s="663"/>
      <c r="GM30" s="664"/>
      <c r="GN30" s="665" t="str">
        <f>IF(GQ30="×",TIME(0,0,0),IF(HA4="非常勤",FP30,GB30))</f>
        <v>　</v>
      </c>
      <c r="GO30" s="666"/>
      <c r="GP30" s="667"/>
      <c r="GQ30" s="265"/>
      <c r="GR30" s="665" t="str">
        <f>IF(GU30="×",TIME(0,0,0),IF(HA4="非常勤",FS30,GE30))</f>
        <v>　</v>
      </c>
      <c r="GS30" s="666"/>
      <c r="GT30" s="667"/>
      <c r="GU30" s="265"/>
      <c r="GV30" s="665" t="str">
        <f>IF(GY30="×",TIME(0,0,0),IF(HA4="非常勤",FV30,GH30))</f>
        <v>　</v>
      </c>
      <c r="GW30" s="666"/>
      <c r="GX30" s="667"/>
      <c r="GY30" s="265"/>
      <c r="GZ30" s="665" t="str">
        <f>IF(HC30="×",TIME(0,0,0),IF(HA4="非常勤",FY30,GK30))</f>
        <v>　</v>
      </c>
      <c r="HA30" s="666"/>
      <c r="HB30" s="667"/>
      <c r="HC30" s="265"/>
      <c r="HD30" s="668"/>
      <c r="HE30" s="669"/>
      <c r="HF30" s="668"/>
      <c r="HG30" s="670"/>
      <c r="HH30" s="669"/>
      <c r="HI30" s="671"/>
      <c r="HJ30" s="672"/>
      <c r="HK30" s="672"/>
      <c r="HL30" s="673"/>
      <c r="HM30" s="263">
        <f>$A$30</f>
        <v>16</v>
      </c>
      <c r="HN30" s="264" t="str">
        <f>$B$30</f>
        <v>金</v>
      </c>
      <c r="HO30" s="660"/>
      <c r="HP30" s="661"/>
      <c r="HQ30" s="660"/>
      <c r="HR30" s="661"/>
      <c r="HS30" s="662" t="str">
        <f>IFERROR(IF(OR(HN30="日",HN30="祝",HN30=0,HO30=""),"　",MAX(IF(AND(HO30&lt;=HS14,HQ30&gt;HT14),HT14-HS14,IF(AND(HO30&gt;HS14,HQ30&lt;=HT14),HQ30-HO30,IF(AND(HO30&lt;=HS14,HQ30&lt;=HT14),HQ30-HS14,IF(AND(HO30&gt;HS14,HQ30&gt;HT14),HT14-HO30,0)))),0)),0)</f>
        <v>　</v>
      </c>
      <c r="HT30" s="663"/>
      <c r="HU30" s="664"/>
      <c r="HV30" s="662" t="str">
        <f>IFERROR(IF(OR(HN30="日",HN30="祝",HN30=0,HO30=""),"　",MAX(IF(AND(HO30&gt;HY14,HQ30&gt;HW14),0,IF(AND(HO30&lt;=HY14,HO30&gt;HV14,HQ30&gt;HW14),HY14-HO30,IF(AND(HO30&lt;=HY14,HO30&lt;=HV14,HQ30&gt;HW14),HY14-HV14,IF(AND(HO30&gt;HV14,HQ30&lt;=HW14),HQ30-HO30,IF(AND(HO30&lt;=HV14,HQ30&lt;=HW14),HQ30-HV14,0))))),0)),0)</f>
        <v>　</v>
      </c>
      <c r="HW30" s="663"/>
      <c r="HX30" s="664"/>
      <c r="HY30" s="662" t="str">
        <f>IFERROR(IF(OR(HN30="日",HN30="祝",HN30=0,HO30=""),"　",MAX(IF(AND(HO30&lt;=HY14,HQ30&gt;HZ14),HZ14-HY14,IF(HQ30&lt;=HZ14,0,IF(AND(HO30&gt;HY14,HQ30&gt;HZ14),HZ14-HO30,0))),0)),0)</f>
        <v>　</v>
      </c>
      <c r="HZ30" s="663"/>
      <c r="IA30" s="664"/>
      <c r="IB30" s="662" t="str">
        <f>IFERROR(IF(OR(HN30="日",HN30="祝",HN30=0,HO30=""),"　",MAX(IF(HO30&gt;IB14,HQ30-HO30,IF(HO30&lt;=IB14,HQ30-IB14,0)),0)),0)</f>
        <v>　</v>
      </c>
      <c r="IC30" s="663"/>
      <c r="ID30" s="664"/>
      <c r="IE30" s="662" t="str">
        <f>IFERROR(IF(OR(HN30="日",HN30="祝",HN30=0,HO30=""),"　",MAX(IF(AND(HO30&lt;=IE14,HQ30&gt;IF14),IF14-IE14,IF(AND(HO30&gt;IE14,HQ30&lt;=IF14),HQ30-HO30,IF(AND(HO30&lt;=IE14,HQ30&lt;=IF14),HQ30-IE14,IF(AND(HO30&gt;IE14,HQ30&gt;IF14),IF14-HO30,0)))),0)),0)</f>
        <v>　</v>
      </c>
      <c r="IF30" s="663"/>
      <c r="IG30" s="664"/>
      <c r="IH30" s="662" t="str">
        <f>IFERROR(IF(OR(HN30="日",HN30="祝",HN30=0,HO30=""),"　",MAX(IF(AND(HO30&gt;IK14,HQ30&gt;II14),0,IF(AND(HO30&lt;=IK14,HO30&gt;IH14,HQ30&gt;II14),IK14-HO30,IF(AND(HO30&lt;=IK14,HO30&lt;=IH14,HQ30&gt;II14),IK14-IH14,IF(AND(HO30&gt;IH14,HQ30&lt;=II14),HQ30-HO30,IF(AND(HO30&lt;=IH14,HQ30&lt;=II14),HQ30-IH14,0))))),0)),0)</f>
        <v>　</v>
      </c>
      <c r="II30" s="663"/>
      <c r="IJ30" s="664"/>
      <c r="IK30" s="662" t="str">
        <f>IFERROR(IF(OR(HN30="日",HN30="祝",HN30=0,HO30=""),"　",MAX(IF(AND(HO30&lt;=IK14,HQ30&gt;IL14),IL14-IK14,IF(HQ30&lt;=IL14,0,IF(AND(HO30&gt;IK14,HQ30&gt;IL14),IL14-HO30,0))),0)),0)</f>
        <v>　</v>
      </c>
      <c r="IL30" s="663"/>
      <c r="IM30" s="664"/>
      <c r="IN30" s="662" t="str">
        <f t="shared" si="4"/>
        <v>　</v>
      </c>
      <c r="IO30" s="663"/>
      <c r="IP30" s="664"/>
      <c r="IQ30" s="665" t="str">
        <f>IF(IT30="×",TIME(0,0,0),IF(JD4="非常勤",HS30,IE30))</f>
        <v>　</v>
      </c>
      <c r="IR30" s="666"/>
      <c r="IS30" s="667"/>
      <c r="IT30" s="265"/>
      <c r="IU30" s="665" t="str">
        <f>IF(IX30="×",TIME(0,0,0),IF(JD4="非常勤",HV30,IH30))</f>
        <v>　</v>
      </c>
      <c r="IV30" s="666"/>
      <c r="IW30" s="667"/>
      <c r="IX30" s="265"/>
      <c r="IY30" s="665" t="str">
        <f>IF(JB30="×",TIME(0,0,0),IF(JD4="非常勤",HY30,IK30))</f>
        <v>　</v>
      </c>
      <c r="IZ30" s="666"/>
      <c r="JA30" s="667"/>
      <c r="JB30" s="265"/>
      <c r="JC30" s="665" t="str">
        <f>IF(JF30="×",TIME(0,0,0),IF(JD4="非常勤",IB30,IN30))</f>
        <v>　</v>
      </c>
      <c r="JD30" s="666"/>
      <c r="JE30" s="667"/>
      <c r="JF30" s="265"/>
      <c r="JG30" s="668"/>
      <c r="JH30" s="669"/>
      <c r="JI30" s="668"/>
      <c r="JJ30" s="670"/>
      <c r="JK30" s="669"/>
      <c r="JL30" s="671"/>
      <c r="JM30" s="672"/>
      <c r="JN30" s="672"/>
      <c r="JO30" s="673"/>
      <c r="JP30" s="263">
        <f>$A$30</f>
        <v>16</v>
      </c>
      <c r="JQ30" s="264" t="str">
        <f>$B$30</f>
        <v>金</v>
      </c>
      <c r="JR30" s="660"/>
      <c r="JS30" s="661"/>
      <c r="JT30" s="660"/>
      <c r="JU30" s="661"/>
      <c r="JV30" s="662" t="str">
        <f>IFERROR(IF(OR(JQ30="日",JQ30="祝",JQ30=0,JR30=""),"　",MAX(IF(AND(JR30&lt;=JV14,JT30&gt;JW14),JW14-JV14,IF(AND(JR30&gt;JV14,JT30&lt;=JW14),JT30-JR30,IF(AND(JR30&lt;=JV14,JT30&lt;=JW14),JT30-JV14,IF(AND(JR30&gt;JV14,JT30&gt;JW14),JW14-JR30,0)))),0)),0)</f>
        <v>　</v>
      </c>
      <c r="JW30" s="663"/>
      <c r="JX30" s="664"/>
      <c r="JY30" s="662" t="str">
        <f>IFERROR(IF(OR(JQ30="日",JQ30="祝",JQ30=0,JR30=""),"　",MAX(IF(AND(JR30&gt;KB14,JT30&gt;JZ14),0,IF(AND(JR30&lt;=KB14,JR30&gt;JY14,JT30&gt;JZ14),KB14-JR30,IF(AND(JR30&lt;=KB14,JR30&lt;=JY14,JT30&gt;JZ14),KB14-JY14,IF(AND(JR30&gt;JY14,JT30&lt;=JZ14),JT30-JR30,IF(AND(JR30&lt;=JY14,JT30&lt;=JZ14),JT30-JY14,0))))),0)),0)</f>
        <v>　</v>
      </c>
      <c r="JZ30" s="663"/>
      <c r="KA30" s="664"/>
      <c r="KB30" s="662" t="str">
        <f>IFERROR(IF(OR(JQ30="日",JQ30="祝",JQ30=0,JR30=""),"　",MAX(IF(AND(JR30&lt;=KB14,JT30&gt;KC14),KC14-KB14,IF(JT30&lt;=KC14,0,IF(AND(JR30&gt;KB14,JT30&gt;KC14),KC14-JR30,0))),0)),0)</f>
        <v>　</v>
      </c>
      <c r="KC30" s="663"/>
      <c r="KD30" s="664"/>
      <c r="KE30" s="662" t="str">
        <f>IFERROR(IF(OR(JQ30="日",JQ30="祝",JQ30=0,JR30=""),"　",MAX(IF(JR30&gt;KE14,JT30-JR30,IF(JR30&lt;=KE14,JT30-KE14,0)),0)),0)</f>
        <v>　</v>
      </c>
      <c r="KF30" s="663"/>
      <c r="KG30" s="664"/>
      <c r="KH30" s="662" t="str">
        <f>IFERROR(IF(OR(JQ30="日",JQ30="祝",JQ30=0,JR30=""),"　",MAX(IF(AND(JR30&lt;=KH14,JT30&gt;KI14),KI14-KH14,IF(AND(JR30&gt;KH14,JT30&lt;=KI14),JT30-JR30,IF(AND(JR30&lt;=KH14,JT30&lt;=KI14),JT30-KH14,IF(AND(JR30&gt;KH14,JT30&gt;KI14),KI14-JR30,0)))),0)),0)</f>
        <v>　</v>
      </c>
      <c r="KI30" s="663"/>
      <c r="KJ30" s="664"/>
      <c r="KK30" s="662" t="str">
        <f>IFERROR(IF(OR(JQ30="日",JQ30="祝",JQ30=0,JR30=""),"　",MAX(IF(AND(JR30&gt;KN14,JT30&gt;KL14),0,IF(AND(JR30&lt;=KN14,JR30&gt;KK14,JT30&gt;KL14),KN14-JR30,IF(AND(JR30&lt;=KN14,JR30&lt;=KK14,JT30&gt;KL14),KN14-KK14,IF(AND(JR30&gt;KK14,JT30&lt;=KL14),JT30-JR30,IF(AND(JR30&lt;=KK14,JT30&lt;=KL14),JT30-KK14,0))))),0)),0)</f>
        <v>　</v>
      </c>
      <c r="KL30" s="663"/>
      <c r="KM30" s="664"/>
      <c r="KN30" s="662" t="str">
        <f>IFERROR(IF(OR(JQ30="日",JQ30="祝",JQ30=0,JR30=""),"　",MAX(IF(AND(JR30&lt;=KN14,JT30&gt;KO14),KO14-KN14,IF(JT30&lt;=KO14,0,IF(AND(JR30&gt;KN14,JT30&gt;KO14),KO14-JR30,0))),0)),0)</f>
        <v>　</v>
      </c>
      <c r="KO30" s="663"/>
      <c r="KP30" s="664"/>
      <c r="KQ30" s="662" t="str">
        <f t="shared" si="5"/>
        <v>　</v>
      </c>
      <c r="KR30" s="663"/>
      <c r="KS30" s="664"/>
      <c r="KT30" s="665" t="str">
        <f>IF(KW30="×",TIME(0,0,0),IF(LG4="非常勤",JV30,KH30))</f>
        <v>　</v>
      </c>
      <c r="KU30" s="666"/>
      <c r="KV30" s="667"/>
      <c r="KW30" s="265"/>
      <c r="KX30" s="665" t="str">
        <f>IF(LA30="×",TIME(0,0,0),IF(LG4="非常勤",JY30,KK30))</f>
        <v>　</v>
      </c>
      <c r="KY30" s="666"/>
      <c r="KZ30" s="667"/>
      <c r="LA30" s="265"/>
      <c r="LB30" s="665" t="str">
        <f>IF(LE30="×",TIME(0,0,0),IF(LG4="非常勤",KB30,KN30))</f>
        <v>　</v>
      </c>
      <c r="LC30" s="666"/>
      <c r="LD30" s="667"/>
      <c r="LE30" s="265"/>
      <c r="LF30" s="665" t="str">
        <f>IF(LI30="×",TIME(0,0,0),IF(LG4="非常勤",KE30,KQ30))</f>
        <v>　</v>
      </c>
      <c r="LG30" s="666"/>
      <c r="LH30" s="667"/>
      <c r="LI30" s="265"/>
      <c r="LJ30" s="668"/>
      <c r="LK30" s="669"/>
      <c r="LL30" s="668"/>
      <c r="LM30" s="670"/>
      <c r="LN30" s="669"/>
      <c r="LO30" s="671"/>
      <c r="LP30" s="672"/>
      <c r="LQ30" s="672"/>
      <c r="LR30" s="673"/>
      <c r="LS30" s="263">
        <f>$A$30</f>
        <v>16</v>
      </c>
      <c r="LT30" s="264" t="str">
        <f>$B$30</f>
        <v>金</v>
      </c>
      <c r="LU30" s="660"/>
      <c r="LV30" s="661"/>
      <c r="LW30" s="660"/>
      <c r="LX30" s="661"/>
      <c r="LY30" s="662" t="str">
        <f>IFERROR(IF(OR(LT30="日",LT30="祝",LT30=0,LU30=""),"　",MAX(IF(AND(LU30&lt;=LY14,LW30&gt;LZ14),LZ14-LY14,IF(AND(LU30&gt;LY14,LW30&lt;=LZ14),LW30-LU30,IF(AND(LU30&lt;=LY14,LW30&lt;=LZ14),LW30-LY14,IF(AND(LU30&gt;LY14,LW30&gt;LZ14),LZ14-LU30,0)))),0)),0)</f>
        <v>　</v>
      </c>
      <c r="LZ30" s="663"/>
      <c r="MA30" s="664"/>
      <c r="MB30" s="662" t="str">
        <f>IFERROR(IF(OR(LT30="日",LT30="祝",LT30=0,LU30=""),"　",MAX(IF(AND(LU30&gt;ME14,LW30&gt;MC14),0,IF(AND(LU30&lt;=ME14,LU30&gt;MB14,LW30&gt;MC14),ME14-LU30,IF(AND(LU30&lt;=ME14,LU30&lt;=MB14,LW30&gt;MC14),ME14-MB14,IF(AND(LU30&gt;MB14,LW30&lt;=MC14),LW30-LU30,IF(AND(LU30&lt;=MB14,LW30&lt;=MC14),LW30-MB14,0))))),0)),0)</f>
        <v>　</v>
      </c>
      <c r="MC30" s="663"/>
      <c r="MD30" s="664"/>
      <c r="ME30" s="662" t="str">
        <f>IFERROR(IF(OR(LT30="日",LT30="祝",LT30=0,LU30=""),"　",MAX(IF(AND(LU30&lt;=ME14,LW30&gt;MF14),MF14-ME14,IF(LW30&lt;=MF14,0,IF(AND(LU30&gt;ME14,LW30&gt;MF14),MF14-LU30,0))),0)),0)</f>
        <v>　</v>
      </c>
      <c r="MF30" s="663"/>
      <c r="MG30" s="664"/>
      <c r="MH30" s="662" t="str">
        <f>IFERROR(IF(OR(LT30="日",LT30="祝",LT30=0,LU30=""),"　",MAX(IF(LU30&gt;MH14,LW30-LU30,IF(LU30&lt;=MH14,LW30-MH14,0)),0)),0)</f>
        <v>　</v>
      </c>
      <c r="MI30" s="663"/>
      <c r="MJ30" s="664"/>
      <c r="MK30" s="662" t="str">
        <f>IFERROR(IF(OR(LT30="日",LT30="祝",LT30=0,LU30=""),"　",MAX(IF(AND(LU30&lt;=MK14,LW30&gt;ML14),ML14-MK14,IF(AND(LU30&gt;MK14,LW30&lt;=ML14),LW30-LU30,IF(AND(LU30&lt;=MK14,LW30&lt;=ML14),LW30-MK14,IF(AND(LU30&gt;MK14,LW30&gt;ML14),ML14-LU30,0)))),0)),0)</f>
        <v>　</v>
      </c>
      <c r="ML30" s="663"/>
      <c r="MM30" s="664"/>
      <c r="MN30" s="662" t="str">
        <f>IFERROR(IF(OR(LT30="日",LT30="祝",LT30=0,LU30=""),"　",MAX(IF(AND(LU30&gt;MQ14,LW30&gt;MO14),0,IF(AND(LU30&lt;=MQ14,LU30&gt;MN14,LW30&gt;MO14),MQ14-LU30,IF(AND(LU30&lt;=MQ14,LU30&lt;=MN14,LW30&gt;MO14),MQ14-MN14,IF(AND(LU30&gt;MN14,LW30&lt;=MO14),LW30-LU30,IF(AND(LU30&lt;=MN14,LW30&lt;=MO14),LW30-MN14,0))))),0)),0)</f>
        <v>　</v>
      </c>
      <c r="MO30" s="663"/>
      <c r="MP30" s="664"/>
      <c r="MQ30" s="662" t="str">
        <f>IFERROR(IF(OR(LT30="日",LT30="祝",LT30=0,LU30=""),"　",MAX(IF(AND(LU30&lt;=MQ14,LW30&gt;MR14),MR14-MQ14,IF(LW30&lt;=MR14,0,IF(AND(LU30&gt;MQ14,LW30&gt;MR14),MR14-LU30,0))),0)),0)</f>
        <v>　</v>
      </c>
      <c r="MR30" s="663"/>
      <c r="MS30" s="664"/>
      <c r="MT30" s="662" t="str">
        <f t="shared" si="6"/>
        <v>　</v>
      </c>
      <c r="MU30" s="663"/>
      <c r="MV30" s="664"/>
      <c r="MW30" s="665" t="str">
        <f>IF(MZ30="×",TIME(0,0,0),IF(NJ4="非常勤",LY30,MK30))</f>
        <v>　</v>
      </c>
      <c r="MX30" s="666"/>
      <c r="MY30" s="667"/>
      <c r="MZ30" s="265"/>
      <c r="NA30" s="665" t="str">
        <f>IF(ND30="×",TIME(0,0,0),IF(NJ4="非常勤",MB30,MN30))</f>
        <v>　</v>
      </c>
      <c r="NB30" s="666"/>
      <c r="NC30" s="667"/>
      <c r="ND30" s="265"/>
      <c r="NE30" s="665" t="str">
        <f>IF(NH30="×",TIME(0,0,0),IF(NJ4="非常勤",ME30,MQ30))</f>
        <v>　</v>
      </c>
      <c r="NF30" s="666"/>
      <c r="NG30" s="667"/>
      <c r="NH30" s="265"/>
      <c r="NI30" s="665" t="str">
        <f>IF(NL30="×",TIME(0,0,0),IF(NJ4="非常勤",MH30,MT30))</f>
        <v>　</v>
      </c>
      <c r="NJ30" s="666"/>
      <c r="NK30" s="667"/>
      <c r="NL30" s="265"/>
      <c r="NM30" s="668"/>
      <c r="NN30" s="669"/>
      <c r="NO30" s="668"/>
      <c r="NP30" s="670"/>
      <c r="NQ30" s="669"/>
      <c r="NR30" s="671"/>
      <c r="NS30" s="672"/>
      <c r="NT30" s="672"/>
      <c r="NU30" s="673"/>
      <c r="NV30" s="263">
        <f>$A$30</f>
        <v>16</v>
      </c>
      <c r="NW30" s="264" t="str">
        <f>$B$30</f>
        <v>金</v>
      </c>
      <c r="NX30" s="660"/>
      <c r="NY30" s="661"/>
      <c r="NZ30" s="660"/>
      <c r="OA30" s="661"/>
      <c r="OB30" s="662" t="str">
        <f>IFERROR(IF(OR(NW30="日",NW30="祝",NW30=0,NX30=""),"　",MAX(IF(AND(NX30&lt;=OB14,NZ30&gt;OC14),OC14-OB14,IF(AND(NX30&gt;OB14,NZ30&lt;=OC14),NZ30-NX30,IF(AND(NX30&lt;=OB14,NZ30&lt;=OC14),NZ30-OB14,IF(AND(NX30&gt;OB14,NZ30&gt;OC14),OC14-NX30,0)))),0)),0)</f>
        <v>　</v>
      </c>
      <c r="OC30" s="663"/>
      <c r="OD30" s="664"/>
      <c r="OE30" s="662" t="str">
        <f>IFERROR(IF(OR(NW30="日",NW30="祝",NW30=0,NX30=""),"　",MAX(IF(AND(NX30&gt;OH14,NZ30&gt;OF14),0,IF(AND(NX30&lt;=OH14,NX30&gt;OE14,NZ30&gt;OF14),OH14-NX30,IF(AND(NX30&lt;=OH14,NX30&lt;=OE14,NZ30&gt;OF14),OH14-OE14,IF(AND(NX30&gt;OE14,NZ30&lt;=OF14),NZ30-NX30,IF(AND(NX30&lt;=OE14,NZ30&lt;=OF14),NZ30-OE14,0))))),0)),0)</f>
        <v>　</v>
      </c>
      <c r="OF30" s="663"/>
      <c r="OG30" s="664"/>
      <c r="OH30" s="662" t="str">
        <f>IFERROR(IF(OR(NW30="日",NW30="祝",NW30=0,NX30=""),"　",MAX(IF(AND(NX30&lt;=OH14,NZ30&gt;OI14),OI14-OH14,IF(NZ30&lt;=OI14,0,IF(AND(NX30&gt;OH14,NZ30&gt;OI14),OI14-NX30,0))),0)),0)</f>
        <v>　</v>
      </c>
      <c r="OI30" s="663"/>
      <c r="OJ30" s="664"/>
      <c r="OK30" s="662" t="str">
        <f>IFERROR(IF(OR(NW30="日",NW30="祝",NW30=0,NX30=""),"　",MAX(IF(NX30&gt;OK14,NZ30-NX30,IF(NX30&lt;=OK14,NZ30-OK14,0)),0)),0)</f>
        <v>　</v>
      </c>
      <c r="OL30" s="663"/>
      <c r="OM30" s="664"/>
      <c r="ON30" s="662" t="str">
        <f>IFERROR(IF(OR(NW30="日",NW30="祝",NW30=0,NX30=""),"　",MAX(IF(AND(NX30&lt;=ON14,NZ30&gt;OO14),OO14-ON14,IF(AND(NX30&gt;ON14,NZ30&lt;=OO14),NZ30-NX30,IF(AND(NX30&lt;=ON14,NZ30&lt;=OO14),NZ30-ON14,IF(AND(NX30&gt;ON14,NZ30&gt;OO14),OO14-NX30,0)))),0)),0)</f>
        <v>　</v>
      </c>
      <c r="OO30" s="663"/>
      <c r="OP30" s="664"/>
      <c r="OQ30" s="662" t="str">
        <f>IFERROR(IF(OR(NW30="日",NW30="祝",NW30=0,NX30=""),"　",MAX(IF(AND(NX30&gt;OT14,NZ30&gt;OR14),0,IF(AND(NX30&lt;=OT14,NX30&gt;OQ14,NZ30&gt;OR14),OT14-NX30,IF(AND(NX30&lt;=OT14,NX30&lt;=OQ14,NZ30&gt;OR14),OT14-OQ14,IF(AND(NX30&gt;OQ14,NZ30&lt;=OR14),NZ30-NX30,IF(AND(NX30&lt;=OQ14,NZ30&lt;=OR14),NZ30-OQ14,0))))),0)),0)</f>
        <v>　</v>
      </c>
      <c r="OR30" s="663"/>
      <c r="OS30" s="664"/>
      <c r="OT30" s="662" t="str">
        <f>IFERROR(IF(OR(NW30="日",NW30="祝",NW30=0,NX30=""),"　",MAX(IF(AND(NX30&lt;=OT14,NZ30&gt;OU14),OU14-OT14,IF(NZ30&lt;=OU14,0,IF(AND(NX30&gt;OT14,NZ30&gt;OU14),OU14-NX30,0))),0)),0)</f>
        <v>　</v>
      </c>
      <c r="OU30" s="663"/>
      <c r="OV30" s="664"/>
      <c r="OW30" s="662" t="str">
        <f t="shared" si="7"/>
        <v>　</v>
      </c>
      <c r="OX30" s="663"/>
      <c r="OY30" s="664"/>
      <c r="OZ30" s="665" t="str">
        <f>IF(PC30="×",TIME(0,0,0),IF(PM4="非常勤",OB30,ON30))</f>
        <v>　</v>
      </c>
      <c r="PA30" s="666"/>
      <c r="PB30" s="667"/>
      <c r="PC30" s="265"/>
      <c r="PD30" s="665" t="str">
        <f>IF(PG30="×",TIME(0,0,0),IF(PM4="非常勤",OE30,OQ30))</f>
        <v>　</v>
      </c>
      <c r="PE30" s="666"/>
      <c r="PF30" s="667"/>
      <c r="PG30" s="265"/>
      <c r="PH30" s="665" t="str">
        <f>IF(PK30="×",TIME(0,0,0),IF(PM4="非常勤",OH30,OT30))</f>
        <v>　</v>
      </c>
      <c r="PI30" s="666"/>
      <c r="PJ30" s="667"/>
      <c r="PK30" s="265"/>
      <c r="PL30" s="665" t="str">
        <f>IF(PO30="×",TIME(0,0,0),IF(PM4="非常勤",OK30,OW30))</f>
        <v>　</v>
      </c>
      <c r="PM30" s="666"/>
      <c r="PN30" s="667"/>
      <c r="PO30" s="265"/>
      <c r="PP30" s="668"/>
      <c r="PQ30" s="669"/>
      <c r="PR30" s="668"/>
      <c r="PS30" s="670"/>
      <c r="PT30" s="669"/>
      <c r="PU30" s="671"/>
      <c r="PV30" s="672"/>
      <c r="PW30" s="672"/>
      <c r="PX30" s="673"/>
      <c r="PY30" s="263">
        <f>$A$30</f>
        <v>16</v>
      </c>
      <c r="PZ30" s="264" t="str">
        <f>$B$30</f>
        <v>金</v>
      </c>
      <c r="QA30" s="660"/>
      <c r="QB30" s="661"/>
      <c r="QC30" s="660"/>
      <c r="QD30" s="661"/>
      <c r="QE30" s="662" t="str">
        <f>IFERROR(IF(OR(PZ30="日",PZ30="祝",PZ30=0,QA30=""),"　",MAX(IF(AND(QA30&lt;=QE14,QC30&gt;QF14),QF14-QE14,IF(AND(QA30&gt;QE14,QC30&lt;=QF14),QC30-QA30,IF(AND(QA30&lt;=QE14,QC30&lt;=QF14),QC30-QE14,IF(AND(QA30&gt;QE14,QC30&gt;QF14),QF14-QA30,0)))),0)),0)</f>
        <v>　</v>
      </c>
      <c r="QF30" s="663"/>
      <c r="QG30" s="664"/>
      <c r="QH30" s="662" t="str">
        <f>IFERROR(IF(OR(PZ30="日",PZ30="祝",PZ30=0,QA30=""),"　",MAX(IF(AND(QA30&gt;QK14,QC30&gt;QI14),0,IF(AND(QA30&lt;=QK14,QA30&gt;QH14,QC30&gt;QI14),QK14-QA30,IF(AND(QA30&lt;=QK14,QA30&lt;=QH14,QC30&gt;QI14),QK14-QH14,IF(AND(QA30&gt;QH14,QC30&lt;=QI14),QC30-QA30,IF(AND(QA30&lt;=QH14,QC30&lt;=QI14),QC30-QH14,0))))),0)),0)</f>
        <v>　</v>
      </c>
      <c r="QI30" s="663"/>
      <c r="QJ30" s="664"/>
      <c r="QK30" s="662" t="str">
        <f>IFERROR(IF(OR(PZ30="日",PZ30="祝",PZ30=0,QA30=""),"　",MAX(IF(AND(QA30&lt;=QK14,QC30&gt;QL14),QL14-QK14,IF(QC30&lt;=QL14,0,IF(AND(QA30&gt;QK14,QC30&gt;QL14),QL14-QA30,0))),0)),0)</f>
        <v>　</v>
      </c>
      <c r="QL30" s="663"/>
      <c r="QM30" s="664"/>
      <c r="QN30" s="662" t="str">
        <f>IFERROR(IF(OR(PZ30="日",PZ30="祝",PZ30=0,QA30=""),"　",MAX(IF(QA30&gt;QN14,QC30-QA30,IF(QA30&lt;=QN14,QC30-QN14,0)),0)),0)</f>
        <v>　</v>
      </c>
      <c r="QO30" s="663"/>
      <c r="QP30" s="664"/>
      <c r="QQ30" s="662" t="str">
        <f>IFERROR(IF(OR(PZ30="日",PZ30="祝",PZ30=0,QA30=""),"　",MAX(IF(AND(QA30&lt;=QQ14,QC30&gt;QR14),QR14-QQ14,IF(AND(QA30&gt;QQ14,QC30&lt;=QR14),QC30-QA30,IF(AND(QA30&lt;=QQ14,QC30&lt;=QR14),QC30-QQ14,IF(AND(QA30&gt;QQ14,QC30&gt;QR14),QR14-QA30,0)))),0)),0)</f>
        <v>　</v>
      </c>
      <c r="QR30" s="663"/>
      <c r="QS30" s="664"/>
      <c r="QT30" s="662" t="str">
        <f>IFERROR(IF(OR(PZ30="日",PZ30="祝",PZ30=0,QA30=""),"　",MAX(IF(AND(QA30&gt;QW14,QC30&gt;QU14),0,IF(AND(QA30&lt;=QW14,QA30&gt;QT14,QC30&gt;QU14),QW14-QA30,IF(AND(QA30&lt;=QW14,QA30&lt;=QT14,QC30&gt;QU14),QW14-QT14,IF(AND(QA30&gt;QT14,QC30&lt;=QU14),QC30-QA30,IF(AND(QA30&lt;=QT14,QC30&lt;=QU14),QC30-QT14,0))))),0)),0)</f>
        <v>　</v>
      </c>
      <c r="QU30" s="663"/>
      <c r="QV30" s="664"/>
      <c r="QW30" s="662" t="str">
        <f>IFERROR(IF(OR(PZ30="日",PZ30="祝",PZ30=0,QA30=""),"　",MAX(IF(AND(QA30&lt;=QW14,QC30&gt;QX14),QX14-QW14,IF(QC30&lt;=QX14,0,IF(AND(QA30&gt;QW14,QC30&gt;QX14),QX14-QA30,0))),0)),0)</f>
        <v>　</v>
      </c>
      <c r="QX30" s="663"/>
      <c r="QY30" s="664"/>
      <c r="QZ30" s="662" t="str">
        <f t="shared" si="8"/>
        <v>　</v>
      </c>
      <c r="RA30" s="663"/>
      <c r="RB30" s="664"/>
      <c r="RC30" s="665" t="str">
        <f>IF(RF30="×",TIME(0,0,0),IF(RP4="非常勤",QE30,QQ30))</f>
        <v>　</v>
      </c>
      <c r="RD30" s="666"/>
      <c r="RE30" s="667"/>
      <c r="RF30" s="265"/>
      <c r="RG30" s="665" t="str">
        <f>IF(RJ30="×",TIME(0,0,0),IF(RP4="非常勤",QH30,QT30))</f>
        <v>　</v>
      </c>
      <c r="RH30" s="666"/>
      <c r="RI30" s="667"/>
      <c r="RJ30" s="265"/>
      <c r="RK30" s="665" t="str">
        <f>IF(RN30="×",TIME(0,0,0),IF(RP4="非常勤",QK30,QW30))</f>
        <v>　</v>
      </c>
      <c r="RL30" s="666"/>
      <c r="RM30" s="667"/>
      <c r="RN30" s="265"/>
      <c r="RO30" s="665" t="str">
        <f>IF(RR30="×",TIME(0,0,0),IF(RP4="非常勤",QN30,QZ30))</f>
        <v>　</v>
      </c>
      <c r="RP30" s="666"/>
      <c r="RQ30" s="667"/>
      <c r="RR30" s="265"/>
      <c r="RS30" s="668"/>
      <c r="RT30" s="669"/>
      <c r="RU30" s="668"/>
      <c r="RV30" s="670"/>
      <c r="RW30" s="669"/>
      <c r="RX30" s="671"/>
      <c r="RY30" s="672"/>
      <c r="RZ30" s="672"/>
      <c r="SA30" s="673"/>
      <c r="SB30" s="263">
        <f>$A$30</f>
        <v>16</v>
      </c>
      <c r="SC30" s="264" t="str">
        <f>$B$30</f>
        <v>金</v>
      </c>
      <c r="SD30" s="660"/>
      <c r="SE30" s="661"/>
      <c r="SF30" s="660"/>
      <c r="SG30" s="661"/>
      <c r="SH30" s="662" t="str">
        <f>IFERROR(IF(OR(SC30="日",SC30="祝",SC30=0,SD30=""),"　",MAX(IF(AND(SD30&lt;=SH14,SF30&gt;SI14),SI14-SH14,IF(AND(SD30&gt;SH14,SF30&lt;=SI14),SF30-SD30,IF(AND(SD30&lt;=SH14,SF30&lt;=SI14),SF30-SH14,IF(AND(SD30&gt;SH14,SF30&gt;SI14),SI14-SD30,0)))),0)),0)</f>
        <v>　</v>
      </c>
      <c r="SI30" s="663"/>
      <c r="SJ30" s="664"/>
      <c r="SK30" s="662" t="str">
        <f>IFERROR(IF(OR(SC30="日",SC30="祝",SC30=0,SD30=""),"　",MAX(IF(AND(SD30&gt;SN14,SF30&gt;SL14),0,IF(AND(SD30&lt;=SN14,SD30&gt;SK14,SF30&gt;SL14),SN14-SD30,IF(AND(SD30&lt;=SN14,SD30&lt;=SK14,SF30&gt;SL14),SN14-SK14,IF(AND(SD30&gt;SK14,SF30&lt;=SL14),SF30-SD30,IF(AND(SD30&lt;=SK14,SF30&lt;=SL14),SF30-SK14,0))))),0)),0)</f>
        <v>　</v>
      </c>
      <c r="SL30" s="663"/>
      <c r="SM30" s="664"/>
      <c r="SN30" s="662" t="str">
        <f>IFERROR(IF(OR(SC30="日",SC30="祝",SC30=0,SD30=""),"　",MAX(IF(AND(SD30&lt;=SN14,SF30&gt;SO14),SO14-SN14,IF(SF30&lt;=SO14,0,IF(AND(SD30&gt;SN14,SF30&gt;SO14),SO14-SD30,0))),0)),0)</f>
        <v>　</v>
      </c>
      <c r="SO30" s="663"/>
      <c r="SP30" s="664"/>
      <c r="SQ30" s="662" t="str">
        <f>IFERROR(IF(OR(SC30="日",SC30="祝",SC30=0,SD30=""),"　",MAX(IF(SD30&gt;SQ14,SF30-SD30,IF(SD30&lt;=SQ14,SF30-SQ14,0)),0)),0)</f>
        <v>　</v>
      </c>
      <c r="SR30" s="663"/>
      <c r="SS30" s="664"/>
      <c r="ST30" s="662" t="str">
        <f>IFERROR(IF(OR(SC30="日",SC30="祝",SC30=0,SD30=""),"　",MAX(IF(AND(SD30&lt;=ST14,SF30&gt;SU14),SU14-ST14,IF(AND(SD30&gt;ST14,SF30&lt;=SU14),SF30-SD30,IF(AND(SD30&lt;=ST14,SF30&lt;=SU14),SF30-ST14,IF(AND(SD30&gt;ST14,SF30&gt;SU14),SU14-SD30,0)))),0)),0)</f>
        <v>　</v>
      </c>
      <c r="SU30" s="663"/>
      <c r="SV30" s="664"/>
      <c r="SW30" s="662" t="str">
        <f>IFERROR(IF(OR(SC30="日",SC30="祝",SC30=0,SD30=""),"　",MAX(IF(AND(SD30&gt;SZ14,SF30&gt;SX14),0,IF(AND(SD30&lt;=SZ14,SD30&gt;SW14,SF30&gt;SX14),SZ14-SD30,IF(AND(SD30&lt;=SZ14,SD30&lt;=SW14,SF30&gt;SX14),SZ14-SW14,IF(AND(SD30&gt;SW14,SF30&lt;=SX14),SF30-SD30,IF(AND(SD30&lt;=SW14,SF30&lt;=SX14),SF30-SW14,0))))),0)),0)</f>
        <v>　</v>
      </c>
      <c r="SX30" s="663"/>
      <c r="SY30" s="664"/>
      <c r="SZ30" s="662" t="str">
        <f>IFERROR(IF(OR(SC30="日",SC30="祝",SC30=0,SD30=""),"　",MAX(IF(AND(SD30&lt;=SZ14,SF30&gt;TA14),TA14-SZ14,IF(SF30&lt;=TA14,0,IF(AND(SD30&gt;SZ14,SF30&gt;TA14),TA14-SD30,0))),0)),0)</f>
        <v>　</v>
      </c>
      <c r="TA30" s="663"/>
      <c r="TB30" s="664"/>
      <c r="TC30" s="662" t="str">
        <f t="shared" si="9"/>
        <v>　</v>
      </c>
      <c r="TD30" s="663"/>
      <c r="TE30" s="664"/>
      <c r="TF30" s="665" t="str">
        <f>IF(TI30="×",TIME(0,0,0),IF(TS4="非常勤",SH30,ST30))</f>
        <v>　</v>
      </c>
      <c r="TG30" s="666"/>
      <c r="TH30" s="667"/>
      <c r="TI30" s="265"/>
      <c r="TJ30" s="665" t="str">
        <f>IF(TM30="×",TIME(0,0,0),IF(TS4="非常勤",SK30,SW30))</f>
        <v>　</v>
      </c>
      <c r="TK30" s="666"/>
      <c r="TL30" s="667"/>
      <c r="TM30" s="265"/>
      <c r="TN30" s="665" t="str">
        <f>IF(TQ30="×",TIME(0,0,0),IF(TS4="非常勤",SN30,SZ30))</f>
        <v>　</v>
      </c>
      <c r="TO30" s="666"/>
      <c r="TP30" s="667"/>
      <c r="TQ30" s="265"/>
      <c r="TR30" s="665" t="str">
        <f>IF(TU30="×",TIME(0,0,0),IF(TS4="非常勤",SQ30,TC30))</f>
        <v>　</v>
      </c>
      <c r="TS30" s="666"/>
      <c r="TT30" s="667"/>
      <c r="TU30" s="265"/>
      <c r="TV30" s="668"/>
      <c r="TW30" s="669"/>
      <c r="TX30" s="668"/>
      <c r="TY30" s="670"/>
      <c r="TZ30" s="669"/>
      <c r="UA30" s="671"/>
      <c r="UB30" s="672"/>
      <c r="UC30" s="672"/>
      <c r="UD30" s="673"/>
      <c r="UE30" s="263">
        <f>$A$30</f>
        <v>16</v>
      </c>
      <c r="UF30" s="264" t="str">
        <f>$B$30</f>
        <v>金</v>
      </c>
      <c r="UG30" s="660"/>
      <c r="UH30" s="661"/>
      <c r="UI30" s="660"/>
      <c r="UJ30" s="661"/>
      <c r="UK30" s="662" t="str">
        <f>IFERROR(IF(OR(UF30="日",UF30="祝",UF30=0,UG30=""),"　",MAX(IF(AND(UG30&lt;=UK14,UI30&gt;UL14),UL14-UK14,IF(AND(UG30&gt;UK14,UI30&lt;=UL14),UI30-UG30,IF(AND(UG30&lt;=UK14,UI30&lt;=UL14),UI30-UK14,IF(AND(UG30&gt;UK14,UI30&gt;UL14),UL14-UG30,0)))),0)),0)</f>
        <v>　</v>
      </c>
      <c r="UL30" s="663"/>
      <c r="UM30" s="664"/>
      <c r="UN30" s="662" t="str">
        <f>IFERROR(IF(OR(UF30="日",UF30="祝",UF30=0,UG30=""),"　",MAX(IF(AND(UG30&gt;UQ14,UI30&gt;UO14),0,IF(AND(UG30&lt;=UQ14,UG30&gt;UN14,UI30&gt;UO14),UQ14-UG30,IF(AND(UG30&lt;=UQ14,UG30&lt;=UN14,UI30&gt;UO14),UQ14-UN14,IF(AND(UG30&gt;UN14,UI30&lt;=UO14),UI30-UG30,IF(AND(UG30&lt;=UN14,UI30&lt;=UO14),UI30-UN14,0))))),0)),0)</f>
        <v>　</v>
      </c>
      <c r="UO30" s="663"/>
      <c r="UP30" s="664"/>
      <c r="UQ30" s="662" t="str">
        <f>IFERROR(IF(OR(UF30="日",UF30="祝",UF30=0,UG30=""),"　",MAX(IF(AND(UG30&lt;=UQ14,UI30&gt;UR14),UR14-UQ14,IF(UI30&lt;=UR14,0,IF(AND(UG30&gt;UQ14,UI30&gt;UR14),UR14-UG30,0))),0)),0)</f>
        <v>　</v>
      </c>
      <c r="UR30" s="663"/>
      <c r="US30" s="664"/>
      <c r="UT30" s="662" t="str">
        <f>IFERROR(IF(OR(UF30="日",UF30="祝",UF30=0,UG30=""),"　",MAX(IF(UG30&gt;UT14,UI30-UG30,IF(UG30&lt;=UT14,UI30-UT14,0)),0)),0)</f>
        <v>　</v>
      </c>
      <c r="UU30" s="663"/>
      <c r="UV30" s="664"/>
      <c r="UW30" s="662" t="str">
        <f>IFERROR(IF(OR(UF30="日",UF30="祝",UF30=0,UG30=""),"　",MAX(IF(AND(UG30&lt;=UW14,UI30&gt;UX14),UX14-UW14,IF(AND(UG30&gt;UW14,UI30&lt;=UX14),UI30-UG30,IF(AND(UG30&lt;=UW14,UI30&lt;=UX14),UI30-UW14,IF(AND(UG30&gt;UW14,UI30&gt;UX14),UX14-UG30,0)))),0)),0)</f>
        <v>　</v>
      </c>
      <c r="UX30" s="663"/>
      <c r="UY30" s="664"/>
      <c r="UZ30" s="662" t="str">
        <f>IFERROR(IF(OR(UF30="日",UF30="祝",UF30=0,UG30=""),"　",MAX(IF(AND(UG30&gt;VC14,UI30&gt;VA14),0,IF(AND(UG30&lt;=VC14,UG30&gt;UZ14,UI30&gt;VA14),VC14-UG30,IF(AND(UG30&lt;=VC14,UG30&lt;=UZ14,UI30&gt;VA14),VC14-UZ14,IF(AND(UG30&gt;UZ14,UI30&lt;=VA14),UI30-UG30,IF(AND(UG30&lt;=UZ14,UI30&lt;=VA14),UI30-UZ14,0))))),0)),0)</f>
        <v>　</v>
      </c>
      <c r="VA30" s="663"/>
      <c r="VB30" s="664"/>
      <c r="VC30" s="662" t="str">
        <f>IFERROR(IF(OR(UF30="日",UF30="祝",UF30=0,UG30=""),"　",MAX(IF(AND(UG30&lt;=VC14,UI30&gt;VD14),VD14-VC14,IF(UI30&lt;=VD14,0,IF(AND(UG30&gt;VC14,UI30&gt;VD14),VD14-UG30,0))),0)),0)</f>
        <v>　</v>
      </c>
      <c r="VD30" s="663"/>
      <c r="VE30" s="664"/>
      <c r="VF30" s="662" t="str">
        <f t="shared" si="10"/>
        <v>　</v>
      </c>
      <c r="VG30" s="663"/>
      <c r="VH30" s="664"/>
      <c r="VI30" s="665" t="str">
        <f>IF(VL30="×",TIME(0,0,0),IF(VV4="非常勤",UK30,UW30))</f>
        <v>　</v>
      </c>
      <c r="VJ30" s="666"/>
      <c r="VK30" s="667"/>
      <c r="VL30" s="265"/>
      <c r="VM30" s="665" t="str">
        <f>IF(VP30="×",TIME(0,0,0),IF(VV4="非常勤",UN30,UZ30))</f>
        <v>　</v>
      </c>
      <c r="VN30" s="666"/>
      <c r="VO30" s="667"/>
      <c r="VP30" s="265"/>
      <c r="VQ30" s="665" t="str">
        <f>IF(VT30="×",TIME(0,0,0),IF(VV4="非常勤",UQ30,VC30))</f>
        <v>　</v>
      </c>
      <c r="VR30" s="666"/>
      <c r="VS30" s="667"/>
      <c r="VT30" s="265"/>
      <c r="VU30" s="665" t="str">
        <f>IF(VX30="×",TIME(0,0,0),IF(VV4="非常勤",UT30,VF30))</f>
        <v>　</v>
      </c>
      <c r="VV30" s="666"/>
      <c r="VW30" s="667"/>
      <c r="VX30" s="265"/>
      <c r="VY30" s="668"/>
      <c r="VZ30" s="669"/>
      <c r="WA30" s="668"/>
      <c r="WB30" s="670"/>
      <c r="WC30" s="669"/>
      <c r="WD30" s="671"/>
      <c r="WE30" s="672"/>
      <c r="WF30" s="672"/>
      <c r="WG30" s="673"/>
      <c r="WH30" s="263">
        <f>$A$30</f>
        <v>16</v>
      </c>
      <c r="WI30" s="264" t="str">
        <f>$B$30</f>
        <v>金</v>
      </c>
      <c r="WJ30" s="660"/>
      <c r="WK30" s="661"/>
      <c r="WL30" s="660"/>
      <c r="WM30" s="661"/>
      <c r="WN30" s="662" t="str">
        <f>IFERROR(IF(OR(WI30="日",WI30="祝",WI30=0,WJ30=""),"　",MAX(IF(AND(WJ30&lt;=WN14,WL30&gt;WO14),WO14-WN14,IF(AND(WJ30&gt;WN14,WL30&lt;=WO14),WL30-WJ30,IF(AND(WJ30&lt;=WN14,WL30&lt;=WO14),WL30-WN14,IF(AND(WJ30&gt;WN14,WL30&gt;WO14),WO14-WJ30,0)))),0)),0)</f>
        <v>　</v>
      </c>
      <c r="WO30" s="663"/>
      <c r="WP30" s="664"/>
      <c r="WQ30" s="662" t="str">
        <f>IFERROR(IF(OR(WI30="日",WI30="祝",WI30=0,WJ30=""),"　",MAX(IF(AND(WJ30&gt;WT14,WL30&gt;WR14),0,IF(AND(WJ30&lt;=WT14,WJ30&gt;WQ14,WL30&gt;WR14),WT14-WJ30,IF(AND(WJ30&lt;=WT14,WJ30&lt;=WQ14,WL30&gt;WR14),WT14-WQ14,IF(AND(WJ30&gt;WQ14,WL30&lt;=WR14),WL30-WJ30,IF(AND(WJ30&lt;=WQ14,WL30&lt;=WR14),WL30-WQ14,0))))),0)),0)</f>
        <v>　</v>
      </c>
      <c r="WR30" s="663"/>
      <c r="WS30" s="664"/>
      <c r="WT30" s="662" t="str">
        <f>IFERROR(IF(OR(WI30="日",WI30="祝",WI30=0,WJ30=""),"　",MAX(IF(AND(WJ30&lt;=WT14,WL30&gt;WU14),WU14-WT14,IF(WL30&lt;=WU14,0,IF(AND(WJ30&gt;WT14,WL30&gt;WU14),WU14-WJ30,0))),0)),0)</f>
        <v>　</v>
      </c>
      <c r="WU30" s="663"/>
      <c r="WV30" s="664"/>
      <c r="WW30" s="662" t="str">
        <f>IFERROR(IF(OR(WI30="日",WI30="祝",WI30=0,WJ30=""),"　",MAX(IF(WJ30&gt;WW14,WL30-WJ30,IF(WJ30&lt;=WW14,WL30-WW14,0)),0)),0)</f>
        <v>　</v>
      </c>
      <c r="WX30" s="663"/>
      <c r="WY30" s="664"/>
      <c r="WZ30" s="662" t="str">
        <f>IFERROR(IF(OR(WI30="日",WI30="祝",WI30=0,WJ30=""),"　",MAX(IF(AND(WJ30&lt;=WZ14,WL30&gt;XA14),XA14-WZ14,IF(AND(WJ30&gt;WZ14,WL30&lt;=XA14),WL30-WJ30,IF(AND(WJ30&lt;=WZ14,WL30&lt;=XA14),WL30-WZ14,IF(AND(WJ30&gt;WZ14,WL30&gt;XA14),XA14-WJ30,0)))),0)),0)</f>
        <v>　</v>
      </c>
      <c r="XA30" s="663"/>
      <c r="XB30" s="664"/>
      <c r="XC30" s="662" t="str">
        <f>IFERROR(IF(OR(WI30="日",WI30="祝",WI30=0,WJ30=""),"　",MAX(IF(AND(WJ30&gt;XF14,WL30&gt;XD14),0,IF(AND(WJ30&lt;=XF14,WJ30&gt;XC14,WL30&gt;XD14),XF14-WJ30,IF(AND(WJ30&lt;=XF14,WJ30&lt;=XC14,WL30&gt;XD14),XF14-XC14,IF(AND(WJ30&gt;XC14,WL30&lt;=XD14),WL30-WJ30,IF(AND(WJ30&lt;=XC14,WL30&lt;=XD14),WL30-XC14,0))))),0)),0)</f>
        <v>　</v>
      </c>
      <c r="XD30" s="663"/>
      <c r="XE30" s="664"/>
      <c r="XF30" s="662" t="str">
        <f>IFERROR(IF(OR(WI30="日",WI30="祝",WI30=0,WJ30=""),"　",MAX(IF(AND(WJ30&lt;=XF14,WL30&gt;XG14),XG14-XF14,IF(WL30&lt;=XG14,0,IF(AND(WJ30&gt;XF14,WL30&gt;XG14),XG14-WJ30,0))),0)),0)</f>
        <v>　</v>
      </c>
      <c r="XG30" s="663"/>
      <c r="XH30" s="664"/>
      <c r="XI30" s="662" t="str">
        <f t="shared" si="11"/>
        <v>　</v>
      </c>
      <c r="XJ30" s="663"/>
      <c r="XK30" s="664"/>
      <c r="XL30" s="665" t="str">
        <f>IF(XO30="×",TIME(0,0,0),IF(XY4="非常勤",WN30,WZ30))</f>
        <v>　</v>
      </c>
      <c r="XM30" s="666"/>
      <c r="XN30" s="667"/>
      <c r="XO30" s="265"/>
      <c r="XP30" s="665" t="str">
        <f>IF(XS30="×",TIME(0,0,0),IF(XY4="非常勤",WQ30,XC30))</f>
        <v>　</v>
      </c>
      <c r="XQ30" s="666"/>
      <c r="XR30" s="667"/>
      <c r="XS30" s="265"/>
      <c r="XT30" s="665" t="str">
        <f>IF(XW30="×",TIME(0,0,0),IF(XY4="非常勤",WT30,XF30))</f>
        <v>　</v>
      </c>
      <c r="XU30" s="666"/>
      <c r="XV30" s="667"/>
      <c r="XW30" s="265"/>
      <c r="XX30" s="665" t="str">
        <f>IF(YA30="×",TIME(0,0,0),IF(XY4="非常勤",WW30,XI30))</f>
        <v>　</v>
      </c>
      <c r="XY30" s="666"/>
      <c r="XZ30" s="667"/>
      <c r="YA30" s="265"/>
      <c r="YB30" s="668"/>
      <c r="YC30" s="669"/>
      <c r="YD30" s="668"/>
      <c r="YE30" s="670"/>
      <c r="YF30" s="669"/>
      <c r="YG30" s="671"/>
      <c r="YH30" s="672"/>
      <c r="YI30" s="672"/>
      <c r="YJ30" s="673"/>
      <c r="YK30" s="263">
        <f>$A$30</f>
        <v>16</v>
      </c>
      <c r="YL30" s="264" t="str">
        <f>$B$30</f>
        <v>金</v>
      </c>
      <c r="YM30" s="660"/>
      <c r="YN30" s="661"/>
      <c r="YO30" s="660"/>
      <c r="YP30" s="661"/>
      <c r="YQ30" s="662" t="str">
        <f>IFERROR(IF(OR(YL30="日",YL30="祝",YL30=0,YM30=""),"　",MAX(IF(AND(YM30&lt;=YQ14,YO30&gt;YR14),YR14-YQ14,IF(AND(YM30&gt;YQ14,YO30&lt;=YR14),YO30-YM30,IF(AND(YM30&lt;=YQ14,YO30&lt;=YR14),YO30-YQ14,IF(AND(YM30&gt;YQ14,YO30&gt;YR14),YR14-YM30,0)))),0)),0)</f>
        <v>　</v>
      </c>
      <c r="YR30" s="663"/>
      <c r="YS30" s="664"/>
      <c r="YT30" s="662" t="str">
        <f>IFERROR(IF(OR(YL30="日",YL30="祝",YL30=0,YM30=""),"　",MAX(IF(AND(YM30&gt;YW14,YO30&gt;YU14),0,IF(AND(YM30&lt;=YW14,YM30&gt;YT14,YO30&gt;YU14),YW14-YM30,IF(AND(YM30&lt;=YW14,YM30&lt;=YT14,YO30&gt;YU14),YW14-YT14,IF(AND(YM30&gt;YT14,YO30&lt;=YU14),YO30-YM30,IF(AND(YM30&lt;=YT14,YO30&lt;=YU14),YO30-YT14,0))))),0)),0)</f>
        <v>　</v>
      </c>
      <c r="YU30" s="663"/>
      <c r="YV30" s="664"/>
      <c r="YW30" s="662" t="str">
        <f>IFERROR(IF(OR(YL30="日",YL30="祝",YL30=0,YM30=""),"　",MAX(IF(AND(YM30&lt;=YW14,YO30&gt;YX14),YX14-YW14,IF(YO30&lt;=YX14,0,IF(AND(YM30&gt;YW14,YO30&gt;YX14),YX14-YM30,0))),0)),0)</f>
        <v>　</v>
      </c>
      <c r="YX30" s="663"/>
      <c r="YY30" s="664"/>
      <c r="YZ30" s="662" t="str">
        <f>IFERROR(IF(OR(YL30="日",YL30="祝",YL30=0,YM30=""),"　",MAX(IF(YM30&gt;YZ14,YO30-YM30,IF(YM30&lt;=YZ14,YO30-YZ14,0)),0)),0)</f>
        <v>　</v>
      </c>
      <c r="ZA30" s="663"/>
      <c r="ZB30" s="664"/>
      <c r="ZC30" s="662" t="str">
        <f>IFERROR(IF(OR(YL30="日",YL30="祝",YL30=0,YM30=""),"　",MAX(IF(AND(YM30&lt;=ZC14,YO30&gt;ZD14),ZD14-ZC14,IF(AND(YM30&gt;ZC14,YO30&lt;=ZD14),YO30-YM30,IF(AND(YM30&lt;=ZC14,YO30&lt;=ZD14),YO30-ZC14,IF(AND(YM30&gt;ZC14,YO30&gt;ZD14),ZD14-YM30,0)))),0)),0)</f>
        <v>　</v>
      </c>
      <c r="ZD30" s="663"/>
      <c r="ZE30" s="664"/>
      <c r="ZF30" s="662" t="str">
        <f>IFERROR(IF(OR(YL30="日",YL30="祝",YL30=0,YM30=""),"　",MAX(IF(AND(YM30&gt;ZI14,YO30&gt;ZG14),0,IF(AND(YM30&lt;=ZI14,YM30&gt;ZF14,YO30&gt;ZG14),ZI14-YM30,IF(AND(YM30&lt;=ZI14,YM30&lt;=ZF14,YO30&gt;ZG14),ZI14-ZF14,IF(AND(YM30&gt;ZF14,YO30&lt;=ZG14),YO30-YM30,IF(AND(YM30&lt;=ZF14,YO30&lt;=ZG14),YO30-ZF14,0))))),0)),0)</f>
        <v>　</v>
      </c>
      <c r="ZG30" s="663"/>
      <c r="ZH30" s="664"/>
      <c r="ZI30" s="662" t="str">
        <f>IFERROR(IF(OR(YL30="日",YL30="祝",YL30=0,YM30=""),"　",MAX(IF(AND(YM30&lt;=ZI14,YO30&gt;ZJ14),ZJ14-ZI14,IF(YO30&lt;=ZJ14,0,IF(AND(YM30&gt;ZI14,YO30&gt;ZJ14),ZJ14-YM30,0))),0)),0)</f>
        <v>　</v>
      </c>
      <c r="ZJ30" s="663"/>
      <c r="ZK30" s="664"/>
      <c r="ZL30" s="662" t="str">
        <f t="shared" si="12"/>
        <v>　</v>
      </c>
      <c r="ZM30" s="663"/>
      <c r="ZN30" s="664"/>
      <c r="ZO30" s="665" t="str">
        <f>IF(ZR30="×",TIME(0,0,0),IF(AAB4="非常勤",YQ30,ZC30))</f>
        <v>　</v>
      </c>
      <c r="ZP30" s="666"/>
      <c r="ZQ30" s="667"/>
      <c r="ZR30" s="265"/>
      <c r="ZS30" s="665" t="str">
        <f>IF(ZV30="×",TIME(0,0,0),IF(AAB4="非常勤",YT30,ZF30))</f>
        <v>　</v>
      </c>
      <c r="ZT30" s="666"/>
      <c r="ZU30" s="667"/>
      <c r="ZV30" s="265"/>
      <c r="ZW30" s="665" t="str">
        <f>IF(ZZ30="×",TIME(0,0,0),IF(AAB4="非常勤",YW30,ZI30))</f>
        <v>　</v>
      </c>
      <c r="ZX30" s="666"/>
      <c r="ZY30" s="667"/>
      <c r="ZZ30" s="265"/>
      <c r="AAA30" s="665" t="str">
        <f>IF(AAD30="×",TIME(0,0,0),IF(AAB4="非常勤",YZ30,ZL30))</f>
        <v>　</v>
      </c>
      <c r="AAB30" s="666"/>
      <c r="AAC30" s="667"/>
      <c r="AAD30" s="265"/>
      <c r="AAE30" s="668"/>
      <c r="AAF30" s="669"/>
      <c r="AAG30" s="668"/>
      <c r="AAH30" s="670"/>
      <c r="AAI30" s="669"/>
      <c r="AAJ30" s="671"/>
      <c r="AAK30" s="672"/>
      <c r="AAL30" s="672"/>
      <c r="AAM30" s="673"/>
      <c r="AAN30" s="263">
        <f>$A$30</f>
        <v>16</v>
      </c>
      <c r="AAO30" s="264" t="str">
        <f>$B$30</f>
        <v>金</v>
      </c>
      <c r="AAP30" s="660"/>
      <c r="AAQ30" s="661"/>
      <c r="AAR30" s="660"/>
      <c r="AAS30" s="661"/>
      <c r="AAT30" s="662" t="str">
        <f>IFERROR(IF(OR(AAO30="日",AAO30="祝",AAO30=0,AAP30=""),"　",MAX(IF(AND(AAP30&lt;=AAT14,AAR30&gt;AAU14),AAU14-AAT14,IF(AND(AAP30&gt;AAT14,AAR30&lt;=AAU14),AAR30-AAP30,IF(AND(AAP30&lt;=AAT14,AAR30&lt;=AAU14),AAR30-AAT14,IF(AND(AAP30&gt;AAT14,AAR30&gt;AAU14),AAU14-AAP30,0)))),0)),0)</f>
        <v>　</v>
      </c>
      <c r="AAU30" s="663"/>
      <c r="AAV30" s="664"/>
      <c r="AAW30" s="662" t="str">
        <f>IFERROR(IF(OR(AAO30="日",AAO30="祝",AAO30=0,AAP30=""),"　",MAX(IF(AND(AAP30&gt;AAZ14,AAR30&gt;AAX14),0,IF(AND(AAP30&lt;=AAZ14,AAP30&gt;AAW14,AAR30&gt;AAX14),AAZ14-AAP30,IF(AND(AAP30&lt;=AAZ14,AAP30&lt;=AAW14,AAR30&gt;AAX14),AAZ14-AAW14,IF(AND(AAP30&gt;AAW14,AAR30&lt;=AAX14),AAR30-AAP30,IF(AND(AAP30&lt;=AAW14,AAR30&lt;=AAX14),AAR30-AAW14,0))))),0)),0)</f>
        <v>　</v>
      </c>
      <c r="AAX30" s="663"/>
      <c r="AAY30" s="664"/>
      <c r="AAZ30" s="662" t="str">
        <f>IFERROR(IF(OR(AAO30="日",AAO30="祝",AAO30=0,AAP30=""),"　",MAX(IF(AND(AAP30&lt;=AAZ14,AAR30&gt;ABA14),ABA14-AAZ14,IF(AAR30&lt;=ABA14,0,IF(AND(AAP30&gt;AAZ14,AAR30&gt;ABA14),ABA14-AAP30,0))),0)),0)</f>
        <v>　</v>
      </c>
      <c r="ABA30" s="663"/>
      <c r="ABB30" s="664"/>
      <c r="ABC30" s="662" t="str">
        <f>IFERROR(IF(OR(AAO30="日",AAO30="祝",AAO30=0,AAP30=""),"　",MAX(IF(AAP30&gt;ABC14,AAR30-AAP30,IF(AAP30&lt;=ABC14,AAR30-ABC14,0)),0)),0)</f>
        <v>　</v>
      </c>
      <c r="ABD30" s="663"/>
      <c r="ABE30" s="664"/>
      <c r="ABF30" s="662" t="str">
        <f>IFERROR(IF(OR(AAO30="日",AAO30="祝",AAO30=0,AAP30=""),"　",MAX(IF(AND(AAP30&lt;=ABF14,AAR30&gt;ABG14),ABG14-ABF14,IF(AND(AAP30&gt;ABF14,AAR30&lt;=ABG14),AAR30-AAP30,IF(AND(AAP30&lt;=ABF14,AAR30&lt;=ABG14),AAR30-ABF14,IF(AND(AAP30&gt;ABF14,AAR30&gt;ABG14),ABG14-AAP30,0)))),0)),0)</f>
        <v>　</v>
      </c>
      <c r="ABG30" s="663"/>
      <c r="ABH30" s="664"/>
      <c r="ABI30" s="662" t="str">
        <f>IFERROR(IF(OR(AAO30="日",AAO30="祝",AAO30=0,AAP30=""),"　",MAX(IF(AND(AAP30&gt;ABL14,AAR30&gt;ABJ14),0,IF(AND(AAP30&lt;=ABL14,AAP30&gt;ABI14,AAR30&gt;ABJ14),ABL14-AAP30,IF(AND(AAP30&lt;=ABL14,AAP30&lt;=ABI14,AAR30&gt;ABJ14),ABL14-ABI14,IF(AND(AAP30&gt;ABI14,AAR30&lt;=ABJ14),AAR30-AAP30,IF(AND(AAP30&lt;=ABI14,AAR30&lt;=ABJ14),AAR30-ABI14,0))))),0)),0)</f>
        <v>　</v>
      </c>
      <c r="ABJ30" s="663"/>
      <c r="ABK30" s="664"/>
      <c r="ABL30" s="662" t="str">
        <f>IFERROR(IF(OR(AAO30="日",AAO30="祝",AAO30=0,AAP30=""),"　",MAX(IF(AND(AAP30&lt;=ABL14,AAR30&gt;ABM14),ABM14-ABL14,IF(AAR30&lt;=ABM14,0,IF(AND(AAP30&gt;ABL14,AAR30&gt;ABM14),ABM14-AAP30,0))),0)),0)</f>
        <v>　</v>
      </c>
      <c r="ABM30" s="663"/>
      <c r="ABN30" s="664"/>
      <c r="ABO30" s="662" t="str">
        <f t="shared" si="13"/>
        <v>　</v>
      </c>
      <c r="ABP30" s="663"/>
      <c r="ABQ30" s="664"/>
      <c r="ABR30" s="665" t="str">
        <f>IF(ABU30="×",TIME(0,0,0),IF(ACE4="非常勤",AAT30,ABF30))</f>
        <v>　</v>
      </c>
      <c r="ABS30" s="666"/>
      <c r="ABT30" s="667"/>
      <c r="ABU30" s="265"/>
      <c r="ABV30" s="665" t="str">
        <f>IF(ABY30="×",TIME(0,0,0),IF(ACE4="非常勤",AAW30,ABI30))</f>
        <v>　</v>
      </c>
      <c r="ABW30" s="666"/>
      <c r="ABX30" s="667"/>
      <c r="ABY30" s="265"/>
      <c r="ABZ30" s="665" t="str">
        <f>IF(ACC30="×",TIME(0,0,0),IF(ACE4="非常勤",AAZ30,ABL30))</f>
        <v>　</v>
      </c>
      <c r="ACA30" s="666"/>
      <c r="ACB30" s="667"/>
      <c r="ACC30" s="265"/>
      <c r="ACD30" s="665" t="str">
        <f>IF(ACG30="×",TIME(0,0,0),IF(ACE4="非常勤",ABC30,ABO30))</f>
        <v>　</v>
      </c>
      <c r="ACE30" s="666"/>
      <c r="ACF30" s="667"/>
      <c r="ACG30" s="265"/>
      <c r="ACH30" s="668"/>
      <c r="ACI30" s="669"/>
      <c r="ACJ30" s="668"/>
      <c r="ACK30" s="670"/>
      <c r="ACL30" s="669"/>
      <c r="ACM30" s="671"/>
      <c r="ACN30" s="672"/>
      <c r="ACO30" s="672"/>
      <c r="ACP30" s="673"/>
      <c r="ACQ30" s="263">
        <f>$A$30</f>
        <v>16</v>
      </c>
      <c r="ACR30" s="264" t="str">
        <f>$B$30</f>
        <v>金</v>
      </c>
      <c r="ACS30" s="660"/>
      <c r="ACT30" s="661"/>
      <c r="ACU30" s="660"/>
      <c r="ACV30" s="661"/>
      <c r="ACW30" s="662" t="str">
        <f>IFERROR(IF(OR(ACR30="日",ACR30="祝",ACR30=0,ACS30=""),"　",MAX(IF(AND(ACS30&lt;=ACW14,ACU30&gt;ACX14),ACX14-ACW14,IF(AND(ACS30&gt;ACW14,ACU30&lt;=ACX14),ACU30-ACS30,IF(AND(ACS30&lt;=ACW14,ACU30&lt;=ACX14),ACU30-ACW14,IF(AND(ACS30&gt;ACW14,ACU30&gt;ACX14),ACX14-ACS30,0)))),0)),0)</f>
        <v>　</v>
      </c>
      <c r="ACX30" s="663"/>
      <c r="ACY30" s="664"/>
      <c r="ACZ30" s="662" t="str">
        <f>IFERROR(IF(OR(ACR30="日",ACR30="祝",ACR30=0,ACS30=""),"　",MAX(IF(AND(ACS30&gt;ADC14,ACU30&gt;ADA14),0,IF(AND(ACS30&lt;=ADC14,ACS30&gt;ACZ14,ACU30&gt;ADA14),ADC14-ACS30,IF(AND(ACS30&lt;=ADC14,ACS30&lt;=ACZ14,ACU30&gt;ADA14),ADC14-ACZ14,IF(AND(ACS30&gt;ACZ14,ACU30&lt;=ADA14),ACU30-ACS30,IF(AND(ACS30&lt;=ACZ14,ACU30&lt;=ADA14),ACU30-ACZ14,0))))),0)),0)</f>
        <v>　</v>
      </c>
      <c r="ADA30" s="663"/>
      <c r="ADB30" s="664"/>
      <c r="ADC30" s="662" t="str">
        <f>IFERROR(IF(OR(ACR30="日",ACR30="祝",ACR30=0,ACS30=""),"　",MAX(IF(AND(ACS30&lt;=ADC14,ACU30&gt;ADD14),ADD14-ADC14,IF(ACU30&lt;=ADD14,0,IF(AND(ACS30&gt;ADC14,ACU30&gt;ADD14),ADD14-ACS30,0))),0)),0)</f>
        <v>　</v>
      </c>
      <c r="ADD30" s="663"/>
      <c r="ADE30" s="664"/>
      <c r="ADF30" s="662" t="str">
        <f>IFERROR(IF(OR(ACR30="日",ACR30="祝",ACR30=0,ACS30=""),"　",MAX(IF(ACS30&gt;ADF14,ACU30-ACS30,IF(ACS30&lt;=ADF14,ACU30-ADF14,0)),0)),0)</f>
        <v>　</v>
      </c>
      <c r="ADG30" s="663"/>
      <c r="ADH30" s="664"/>
      <c r="ADI30" s="662" t="str">
        <f>IFERROR(IF(OR(ACR30="日",ACR30="祝",ACR30=0,ACS30=""),"　",MAX(IF(AND(ACS30&lt;=ADI14,ACU30&gt;ADJ14),ADJ14-ADI14,IF(AND(ACS30&gt;ADI14,ACU30&lt;=ADJ14),ACU30-ACS30,IF(AND(ACS30&lt;=ADI14,ACU30&lt;=ADJ14),ACU30-ADI14,IF(AND(ACS30&gt;ADI14,ACU30&gt;ADJ14),ADJ14-ACS30,0)))),0)),0)</f>
        <v>　</v>
      </c>
      <c r="ADJ30" s="663"/>
      <c r="ADK30" s="664"/>
      <c r="ADL30" s="662" t="str">
        <f>IFERROR(IF(OR(ACR30="日",ACR30="祝",ACR30=0,ACS30=""),"　",MAX(IF(AND(ACS30&gt;ADO14,ACU30&gt;ADM14),0,IF(AND(ACS30&lt;=ADO14,ACS30&gt;ADL14,ACU30&gt;ADM14),ADO14-ACS30,IF(AND(ACS30&lt;=ADO14,ACS30&lt;=ADL14,ACU30&gt;ADM14),ADO14-ADL14,IF(AND(ACS30&gt;ADL14,ACU30&lt;=ADM14),ACU30-ACS30,IF(AND(ACS30&lt;=ADL14,ACU30&lt;=ADM14),ACU30-ADL14,0))))),0)),0)</f>
        <v>　</v>
      </c>
      <c r="ADM30" s="663"/>
      <c r="ADN30" s="664"/>
      <c r="ADO30" s="662" t="str">
        <f>IFERROR(IF(OR(ACR30="日",ACR30="祝",ACR30=0,ACS30=""),"　",MAX(IF(AND(ACS30&lt;=ADO14,ACU30&gt;ADP14),ADP14-ADO14,IF(ACU30&lt;=ADP14,0,IF(AND(ACS30&gt;ADO14,ACU30&gt;ADP14),ADP14-ACS30,0))),0)),0)</f>
        <v>　</v>
      </c>
      <c r="ADP30" s="663"/>
      <c r="ADQ30" s="664"/>
      <c r="ADR30" s="662" t="str">
        <f t="shared" si="14"/>
        <v>　</v>
      </c>
      <c r="ADS30" s="663"/>
      <c r="ADT30" s="664"/>
      <c r="ADU30" s="665" t="str">
        <f>IF(ADX30="×",TIME(0,0,0),IF(AEH4="非常勤",ACW30,ADI30))</f>
        <v>　</v>
      </c>
      <c r="ADV30" s="666"/>
      <c r="ADW30" s="667"/>
      <c r="ADX30" s="265"/>
      <c r="ADY30" s="665" t="str">
        <f>IF(AEB30="×",TIME(0,0,0),IF(AEH4="非常勤",ACZ30,ADL30))</f>
        <v>　</v>
      </c>
      <c r="ADZ30" s="666"/>
      <c r="AEA30" s="667"/>
      <c r="AEB30" s="265"/>
      <c r="AEC30" s="665" t="str">
        <f>IF(AEF30="×",TIME(0,0,0),IF(AEH4="非常勤",ADC30,ADO30))</f>
        <v>　</v>
      </c>
      <c r="AED30" s="666"/>
      <c r="AEE30" s="667"/>
      <c r="AEF30" s="265"/>
      <c r="AEG30" s="665" t="str">
        <f>IF(AEJ30="×",TIME(0,0,0),IF(AEH4="非常勤",ADF30,ADR30))</f>
        <v>　</v>
      </c>
      <c r="AEH30" s="666"/>
      <c r="AEI30" s="667"/>
      <c r="AEJ30" s="265"/>
      <c r="AEK30" s="668"/>
      <c r="AEL30" s="669"/>
      <c r="AEM30" s="668"/>
      <c r="AEN30" s="670"/>
      <c r="AEO30" s="669"/>
      <c r="AEP30" s="671"/>
      <c r="AEQ30" s="672"/>
      <c r="AER30" s="672"/>
      <c r="AES30" s="673"/>
      <c r="AET30" s="263">
        <f>$A$30</f>
        <v>16</v>
      </c>
      <c r="AEU30" s="264" t="str">
        <f>$B$30</f>
        <v>金</v>
      </c>
      <c r="AEV30" s="660"/>
      <c r="AEW30" s="661"/>
      <c r="AEX30" s="660"/>
      <c r="AEY30" s="661"/>
      <c r="AEZ30" s="662" t="str">
        <f>IFERROR(IF(OR(AEU30="日",AEU30="祝",AEU30=0,AEV30=""),"　",MAX(IF(AND(AEV30&lt;=AEZ14,AEX30&gt;AFA14),AFA14-AEZ14,IF(AND(AEV30&gt;AEZ14,AEX30&lt;=AFA14),AEX30-AEV30,IF(AND(AEV30&lt;=AEZ14,AEX30&lt;=AFA14),AEX30-AEZ14,IF(AND(AEV30&gt;AEZ14,AEX30&gt;AFA14),AFA14-AEV30,0)))),0)),0)</f>
        <v>　</v>
      </c>
      <c r="AFA30" s="663"/>
      <c r="AFB30" s="664"/>
      <c r="AFC30" s="662" t="str">
        <f>IFERROR(IF(OR(AEU30="日",AEU30="祝",AEU30=0,AEV30=""),"　",MAX(IF(AND(AEV30&gt;AFF14,AEX30&gt;AFD14),0,IF(AND(AEV30&lt;=AFF14,AEV30&gt;AFC14,AEX30&gt;AFD14),AFF14-AEV30,IF(AND(AEV30&lt;=AFF14,AEV30&lt;=AFC14,AEX30&gt;AFD14),AFF14-AFC14,IF(AND(AEV30&gt;AFC14,AEX30&lt;=AFD14),AEX30-AEV30,IF(AND(AEV30&lt;=AFC14,AEX30&lt;=AFD14),AEX30-AFC14,0))))),0)),0)</f>
        <v>　</v>
      </c>
      <c r="AFD30" s="663"/>
      <c r="AFE30" s="664"/>
      <c r="AFF30" s="662" t="str">
        <f>IFERROR(IF(OR(AEU30="日",AEU30="祝",AEU30=0,AEV30=""),"　",MAX(IF(AND(AEV30&lt;=AFF14,AEX30&gt;AFG14),AFG14-AFF14,IF(AEX30&lt;=AFG14,0,IF(AND(AEV30&gt;AFF14,AEX30&gt;AFG14),AFG14-AEV30,0))),0)),0)</f>
        <v>　</v>
      </c>
      <c r="AFG30" s="663"/>
      <c r="AFH30" s="664"/>
      <c r="AFI30" s="662" t="str">
        <f>IFERROR(IF(OR(AEU30="日",AEU30="祝",AEU30=0,AEV30=""),"　",MAX(IF(AEV30&gt;AFI14,AEX30-AEV30,IF(AEV30&lt;=AFI14,AEX30-AFI14,0)),0)),0)</f>
        <v>　</v>
      </c>
      <c r="AFJ30" s="663"/>
      <c r="AFK30" s="664"/>
      <c r="AFL30" s="662" t="str">
        <f>IFERROR(IF(OR(AEU30="日",AEU30="祝",AEU30=0,AEV30=""),"　",MAX(IF(AND(AEV30&lt;=AFL14,AEX30&gt;AFM14),AFM14-AFL14,IF(AND(AEV30&gt;AFL14,AEX30&lt;=AFM14),AEX30-AEV30,IF(AND(AEV30&lt;=AFL14,AEX30&lt;=AFM14),AEX30-AFL14,IF(AND(AEV30&gt;AFL14,AEX30&gt;AFM14),AFM14-AEV30,0)))),0)),0)</f>
        <v>　</v>
      </c>
      <c r="AFM30" s="663"/>
      <c r="AFN30" s="664"/>
      <c r="AFO30" s="662" t="str">
        <f>IFERROR(IF(OR(AEU30="日",AEU30="祝",AEU30=0,AEV30=""),"　",MAX(IF(AND(AEV30&gt;AFR14,AEX30&gt;AFP14),0,IF(AND(AEV30&lt;=AFR14,AEV30&gt;AFO14,AEX30&gt;AFP14),AFR14-AEV30,IF(AND(AEV30&lt;=AFR14,AEV30&lt;=AFO14,AEX30&gt;AFP14),AFR14-AFO14,IF(AND(AEV30&gt;AFO14,AEX30&lt;=AFP14),AEX30-AEV30,IF(AND(AEV30&lt;=AFO14,AEX30&lt;=AFP14),AEX30-AFO14,0))))),0)),0)</f>
        <v>　</v>
      </c>
      <c r="AFP30" s="663"/>
      <c r="AFQ30" s="664"/>
      <c r="AFR30" s="662" t="str">
        <f>IFERROR(IF(OR(AEU30="日",AEU30="祝",AEU30=0,AEV30=""),"　",MAX(IF(AND(AEV30&lt;=AFR14,AEX30&gt;AFS14),AFS14-AFR14,IF(AEX30&lt;=AFS14,0,IF(AND(AEV30&gt;AFR14,AEX30&gt;AFS14),AFS14-AEV30,0))),0)),0)</f>
        <v>　</v>
      </c>
      <c r="AFS30" s="663"/>
      <c r="AFT30" s="664"/>
      <c r="AFU30" s="662" t="str">
        <f t="shared" si="15"/>
        <v>　</v>
      </c>
      <c r="AFV30" s="663"/>
      <c r="AFW30" s="664"/>
      <c r="AFX30" s="665" t="str">
        <f>IF(AGA30="×",TIME(0,0,0),IF(AGK4="非常勤",AEZ30,AFL30))</f>
        <v>　</v>
      </c>
      <c r="AFY30" s="666"/>
      <c r="AFZ30" s="667"/>
      <c r="AGA30" s="265"/>
      <c r="AGB30" s="665" t="str">
        <f>IF(AGE30="×",TIME(0,0,0),IF(AGK4="非常勤",AFC30,AFO30))</f>
        <v>　</v>
      </c>
      <c r="AGC30" s="666"/>
      <c r="AGD30" s="667"/>
      <c r="AGE30" s="265"/>
      <c r="AGF30" s="665" t="str">
        <f>IF(AGI30="×",TIME(0,0,0),IF(AGK4="非常勤",AFF30,AFR30))</f>
        <v>　</v>
      </c>
      <c r="AGG30" s="666"/>
      <c r="AGH30" s="667"/>
      <c r="AGI30" s="265"/>
      <c r="AGJ30" s="665" t="str">
        <f>IF(AGM30="×",TIME(0,0,0),IF(AGK4="非常勤",AFI30,AFU30))</f>
        <v>　</v>
      </c>
      <c r="AGK30" s="666"/>
      <c r="AGL30" s="667"/>
      <c r="AGM30" s="265"/>
      <c r="AGN30" s="668"/>
      <c r="AGO30" s="669"/>
      <c r="AGP30" s="668"/>
      <c r="AGQ30" s="670"/>
      <c r="AGR30" s="669"/>
      <c r="AGS30" s="671"/>
      <c r="AGT30" s="672"/>
      <c r="AGU30" s="672"/>
      <c r="AGV30" s="673"/>
      <c r="AGW30" s="263">
        <f>$A$30</f>
        <v>16</v>
      </c>
      <c r="AGX30" s="264" t="str">
        <f>$B$30</f>
        <v>金</v>
      </c>
      <c r="AGY30" s="660"/>
      <c r="AGZ30" s="661"/>
      <c r="AHA30" s="660"/>
      <c r="AHB30" s="661"/>
      <c r="AHC30" s="662" t="str">
        <f>IFERROR(IF(OR(AGX30="日",AGX30="祝",AGX30=0,AGY30=""),"　",MAX(IF(AND(AGY30&lt;=AHC14,AHA30&gt;AHD14),AHD14-AHC14,IF(AND(AGY30&gt;AHC14,AHA30&lt;=AHD14),AHA30-AGY30,IF(AND(AGY30&lt;=AHC14,AHA30&lt;=AHD14),AHA30-AHC14,IF(AND(AGY30&gt;AHC14,AHA30&gt;AHD14),AHD14-AGY30,0)))),0)),0)</f>
        <v>　</v>
      </c>
      <c r="AHD30" s="663"/>
      <c r="AHE30" s="664"/>
      <c r="AHF30" s="662" t="str">
        <f>IFERROR(IF(OR(AGX30="日",AGX30="祝",AGX30=0,AGY30=""),"　",MAX(IF(AND(AGY30&gt;AHI14,AHA30&gt;AHG14),0,IF(AND(AGY30&lt;=AHI14,AGY30&gt;AHF14,AHA30&gt;AHG14),AHI14-AGY30,IF(AND(AGY30&lt;=AHI14,AGY30&lt;=AHF14,AHA30&gt;AHG14),AHI14-AHF14,IF(AND(AGY30&gt;AHF14,AHA30&lt;=AHG14),AHA30-AGY30,IF(AND(AGY30&lt;=AHF14,AHA30&lt;=AHG14),AHA30-AHF14,0))))),0)),0)</f>
        <v>　</v>
      </c>
      <c r="AHG30" s="663"/>
      <c r="AHH30" s="664"/>
      <c r="AHI30" s="662" t="str">
        <f>IFERROR(IF(OR(AGX30="日",AGX30="祝",AGX30=0,AGY30=""),"　",MAX(IF(AND(AGY30&lt;=AHI14,AHA30&gt;AHJ14),AHJ14-AHI14,IF(AHA30&lt;=AHJ14,0,IF(AND(AGY30&gt;AHI14,AHA30&gt;AHJ14),AHJ14-AGY30,0))),0)),0)</f>
        <v>　</v>
      </c>
      <c r="AHJ30" s="663"/>
      <c r="AHK30" s="664"/>
      <c r="AHL30" s="662" t="str">
        <f>IFERROR(IF(OR(AGX30="日",AGX30="祝",AGX30=0,AGY30=""),"　",MAX(IF(AGY30&gt;AHL14,AHA30-AGY30,IF(AGY30&lt;=AHL14,AHA30-AHL14,0)),0)),0)</f>
        <v>　</v>
      </c>
      <c r="AHM30" s="663"/>
      <c r="AHN30" s="664"/>
      <c r="AHO30" s="662" t="str">
        <f>IFERROR(IF(OR(AGX30="日",AGX30="祝",AGX30=0,AGY30=""),"　",MAX(IF(AND(AGY30&lt;=AHO14,AHA30&gt;AHP14),AHP14-AHO14,IF(AND(AGY30&gt;AHO14,AHA30&lt;=AHP14),AHA30-AGY30,IF(AND(AGY30&lt;=AHO14,AHA30&lt;=AHP14),AHA30-AHO14,IF(AND(AGY30&gt;AHO14,AHA30&gt;AHP14),AHP14-AGY30,0)))),0)),0)</f>
        <v>　</v>
      </c>
      <c r="AHP30" s="663"/>
      <c r="AHQ30" s="664"/>
      <c r="AHR30" s="662" t="str">
        <f>IFERROR(IF(OR(AGX30="日",AGX30="祝",AGX30=0,AGY30=""),"　",MAX(IF(AND(AGY30&gt;AHU14,AHA30&gt;AHS14),0,IF(AND(AGY30&lt;=AHU14,AGY30&gt;AHR14,AHA30&gt;AHS14),AHU14-AGY30,IF(AND(AGY30&lt;=AHU14,AGY30&lt;=AHR14,AHA30&gt;AHS14),AHU14-AHR14,IF(AND(AGY30&gt;AHR14,AHA30&lt;=AHS14),AHA30-AGY30,IF(AND(AGY30&lt;=AHR14,AHA30&lt;=AHS14),AHA30-AHR14,0))))),0)),0)</f>
        <v>　</v>
      </c>
      <c r="AHS30" s="663"/>
      <c r="AHT30" s="664"/>
      <c r="AHU30" s="662" t="str">
        <f>IFERROR(IF(OR(AGX30="日",AGX30="祝",AGX30=0,AGY30=""),"　",MAX(IF(AND(AGY30&lt;=AHU14,AHA30&gt;AHV14),AHV14-AHU14,IF(AHA30&lt;=AHV14,0,IF(AND(AGY30&gt;AHU14,AHA30&gt;AHV14),AHV14-AGY30,0))),0)),0)</f>
        <v>　</v>
      </c>
      <c r="AHV30" s="663"/>
      <c r="AHW30" s="664"/>
      <c r="AHX30" s="662" t="str">
        <f t="shared" si="16"/>
        <v>　</v>
      </c>
      <c r="AHY30" s="663"/>
      <c r="AHZ30" s="664"/>
      <c r="AIA30" s="665" t="str">
        <f>IF(AID30="×",TIME(0,0,0),IF(AIN4="非常勤",AHC30,AHO30))</f>
        <v>　</v>
      </c>
      <c r="AIB30" s="666"/>
      <c r="AIC30" s="667"/>
      <c r="AID30" s="265"/>
      <c r="AIE30" s="665" t="str">
        <f>IF(AIH30="×",TIME(0,0,0),IF(AIN4="非常勤",AHF30,AHR30))</f>
        <v>　</v>
      </c>
      <c r="AIF30" s="666"/>
      <c r="AIG30" s="667"/>
      <c r="AIH30" s="265"/>
      <c r="AII30" s="665" t="str">
        <f>IF(AIL30="×",TIME(0,0,0),IF(AIN4="非常勤",AHI30,AHU30))</f>
        <v>　</v>
      </c>
      <c r="AIJ30" s="666"/>
      <c r="AIK30" s="667"/>
      <c r="AIL30" s="265"/>
      <c r="AIM30" s="665" t="str">
        <f>IF(AIP30="×",TIME(0,0,0),IF(AIN4="非常勤",AHL30,AHX30))</f>
        <v>　</v>
      </c>
      <c r="AIN30" s="666"/>
      <c r="AIO30" s="667"/>
      <c r="AIP30" s="265"/>
      <c r="AIQ30" s="668"/>
      <c r="AIR30" s="669"/>
      <c r="AIS30" s="668"/>
      <c r="AIT30" s="670"/>
      <c r="AIU30" s="669"/>
      <c r="AIV30" s="671"/>
      <c r="AIW30" s="672"/>
      <c r="AIX30" s="672"/>
      <c r="AIY30" s="673"/>
      <c r="AIZ30" s="263">
        <f>$A$30</f>
        <v>16</v>
      </c>
      <c r="AJA30" s="264" t="str">
        <f>$B$30</f>
        <v>金</v>
      </c>
      <c r="AJB30" s="660"/>
      <c r="AJC30" s="661"/>
      <c r="AJD30" s="660"/>
      <c r="AJE30" s="661"/>
      <c r="AJF30" s="662" t="str">
        <f>IFERROR(IF(OR(AJA30="日",AJA30="祝",AJA30=0,AJB30=""),"　",MAX(IF(AND(AJB30&lt;=AJF14,AJD30&gt;AJG14),AJG14-AJF14,IF(AND(AJB30&gt;AJF14,AJD30&lt;=AJG14),AJD30-AJB30,IF(AND(AJB30&lt;=AJF14,AJD30&lt;=AJG14),AJD30-AJF14,IF(AND(AJB30&gt;AJF14,AJD30&gt;AJG14),AJG14-AJB30,0)))),0)),0)</f>
        <v>　</v>
      </c>
      <c r="AJG30" s="663"/>
      <c r="AJH30" s="664"/>
      <c r="AJI30" s="662" t="str">
        <f>IFERROR(IF(OR(AJA30="日",AJA30="祝",AJA30=0,AJB30=""),"　",MAX(IF(AND(AJB30&gt;AJL14,AJD30&gt;AJJ14),0,IF(AND(AJB30&lt;=AJL14,AJB30&gt;AJI14,AJD30&gt;AJJ14),AJL14-AJB30,IF(AND(AJB30&lt;=AJL14,AJB30&lt;=AJI14,AJD30&gt;AJJ14),AJL14-AJI14,IF(AND(AJB30&gt;AJI14,AJD30&lt;=AJJ14),AJD30-AJB30,IF(AND(AJB30&lt;=AJI14,AJD30&lt;=AJJ14),AJD30-AJI14,0))))),0)),0)</f>
        <v>　</v>
      </c>
      <c r="AJJ30" s="663"/>
      <c r="AJK30" s="664"/>
      <c r="AJL30" s="662" t="str">
        <f>IFERROR(IF(OR(AJA30="日",AJA30="祝",AJA30=0,AJB30=""),"　",MAX(IF(AND(AJB30&lt;=AJL14,AJD30&gt;AJM14),AJM14-AJL14,IF(AJD30&lt;=AJM14,0,IF(AND(AJB30&gt;AJL14,AJD30&gt;AJM14),AJM14-AJB30,0))),0)),0)</f>
        <v>　</v>
      </c>
      <c r="AJM30" s="663"/>
      <c r="AJN30" s="664"/>
      <c r="AJO30" s="662" t="str">
        <f>IFERROR(IF(OR(AJA30="日",AJA30="祝",AJA30=0,AJB30=""),"　",MAX(IF(AJB30&gt;AJO14,AJD30-AJB30,IF(AJB30&lt;=AJO14,AJD30-AJO14,0)),0)),0)</f>
        <v>　</v>
      </c>
      <c r="AJP30" s="663"/>
      <c r="AJQ30" s="664"/>
      <c r="AJR30" s="662" t="str">
        <f>IFERROR(IF(OR(AJA30="日",AJA30="祝",AJA30=0,AJB30=""),"　",MAX(IF(AND(AJB30&lt;=AJR14,AJD30&gt;AJS14),AJS14-AJR14,IF(AND(AJB30&gt;AJR14,AJD30&lt;=AJS14),AJD30-AJB30,IF(AND(AJB30&lt;=AJR14,AJD30&lt;=AJS14),AJD30-AJR14,IF(AND(AJB30&gt;AJR14,AJD30&gt;AJS14),AJS14-AJB30,0)))),0)),0)</f>
        <v>　</v>
      </c>
      <c r="AJS30" s="663"/>
      <c r="AJT30" s="664"/>
      <c r="AJU30" s="662" t="str">
        <f>IFERROR(IF(OR(AJA30="日",AJA30="祝",AJA30=0,AJB30=""),"　",MAX(IF(AND(AJB30&gt;AJX14,AJD30&gt;AJV14),0,IF(AND(AJB30&lt;=AJX14,AJB30&gt;AJU14,AJD30&gt;AJV14),AJX14-AJB30,IF(AND(AJB30&lt;=AJX14,AJB30&lt;=AJU14,AJD30&gt;AJV14),AJX14-AJU14,IF(AND(AJB30&gt;AJU14,AJD30&lt;=AJV14),AJD30-AJB30,IF(AND(AJB30&lt;=AJU14,AJD30&lt;=AJV14),AJD30-AJU14,0))))),0)),0)</f>
        <v>　</v>
      </c>
      <c r="AJV30" s="663"/>
      <c r="AJW30" s="664"/>
      <c r="AJX30" s="662" t="str">
        <f>IFERROR(IF(OR(AJA30="日",AJA30="祝",AJA30=0,AJB30=""),"　",MAX(IF(AND(AJB30&lt;=AJX14,AJD30&gt;AJY14),AJY14-AJX14,IF(AJD30&lt;=AJY14,0,IF(AND(AJB30&gt;AJX14,AJD30&gt;AJY14),AJY14-AJB30,0))),0)),0)</f>
        <v>　</v>
      </c>
      <c r="AJY30" s="663"/>
      <c r="AJZ30" s="664"/>
      <c r="AKA30" s="662" t="str">
        <f t="shared" si="17"/>
        <v>　</v>
      </c>
      <c r="AKB30" s="663"/>
      <c r="AKC30" s="664"/>
      <c r="AKD30" s="665" t="str">
        <f>IF(AKG30="×",TIME(0,0,0),IF(AKQ4="非常勤",AJF30,AJR30))</f>
        <v>　</v>
      </c>
      <c r="AKE30" s="666"/>
      <c r="AKF30" s="667"/>
      <c r="AKG30" s="265"/>
      <c r="AKH30" s="665" t="str">
        <f>IF(AKK30="×",TIME(0,0,0),IF(AKQ4="非常勤",AJI30,AJU30))</f>
        <v>　</v>
      </c>
      <c r="AKI30" s="666"/>
      <c r="AKJ30" s="667"/>
      <c r="AKK30" s="265"/>
      <c r="AKL30" s="665" t="str">
        <f>IF(AKO30="×",TIME(0,0,0),IF(AKQ4="非常勤",AJL30,AJX30))</f>
        <v>　</v>
      </c>
      <c r="AKM30" s="666"/>
      <c r="AKN30" s="667"/>
      <c r="AKO30" s="265"/>
      <c r="AKP30" s="665" t="str">
        <f>IF(AKS30="×",TIME(0,0,0),IF(AKQ4="非常勤",AJO30,AKA30))</f>
        <v>　</v>
      </c>
      <c r="AKQ30" s="666"/>
      <c r="AKR30" s="667"/>
      <c r="AKS30" s="265"/>
      <c r="AKT30" s="668"/>
      <c r="AKU30" s="669"/>
      <c r="AKV30" s="668"/>
      <c r="AKW30" s="670"/>
      <c r="AKX30" s="669"/>
      <c r="AKY30" s="671"/>
      <c r="AKZ30" s="672"/>
      <c r="ALA30" s="672"/>
      <c r="ALB30" s="673"/>
      <c r="ALC30" s="263">
        <f>$A$30</f>
        <v>16</v>
      </c>
      <c r="ALD30" s="264" t="str">
        <f>$B$30</f>
        <v>金</v>
      </c>
      <c r="ALE30" s="660"/>
      <c r="ALF30" s="661"/>
      <c r="ALG30" s="660"/>
      <c r="ALH30" s="661"/>
      <c r="ALI30" s="662" t="str">
        <f>IFERROR(IF(OR(ALD30="日",ALD30="祝",ALD30=0,ALE30=""),"　",MAX(IF(AND(ALE30&lt;=ALI14,ALG30&gt;ALJ14),ALJ14-ALI14,IF(AND(ALE30&gt;ALI14,ALG30&lt;=ALJ14),ALG30-ALE30,IF(AND(ALE30&lt;=ALI14,ALG30&lt;=ALJ14),ALG30-ALI14,IF(AND(ALE30&gt;ALI14,ALG30&gt;ALJ14),ALJ14-ALE30,0)))),0)),0)</f>
        <v>　</v>
      </c>
      <c r="ALJ30" s="663"/>
      <c r="ALK30" s="664"/>
      <c r="ALL30" s="662" t="str">
        <f>IFERROR(IF(OR(ALD30="日",ALD30="祝",ALD30=0,ALE30=""),"　",MAX(IF(AND(ALE30&gt;ALO14,ALG30&gt;ALM14),0,IF(AND(ALE30&lt;=ALO14,ALE30&gt;ALL14,ALG30&gt;ALM14),ALO14-ALE30,IF(AND(ALE30&lt;=ALO14,ALE30&lt;=ALL14,ALG30&gt;ALM14),ALO14-ALL14,IF(AND(ALE30&gt;ALL14,ALG30&lt;=ALM14),ALG30-ALE30,IF(AND(ALE30&lt;=ALL14,ALG30&lt;=ALM14),ALG30-ALL14,0))))),0)),0)</f>
        <v>　</v>
      </c>
      <c r="ALM30" s="663"/>
      <c r="ALN30" s="664"/>
      <c r="ALO30" s="662" t="str">
        <f>IFERROR(IF(OR(ALD30="日",ALD30="祝",ALD30=0,ALE30=""),"　",MAX(IF(AND(ALE30&lt;=ALO14,ALG30&gt;ALP14),ALP14-ALO14,IF(ALG30&lt;=ALP14,0,IF(AND(ALE30&gt;ALO14,ALG30&gt;ALP14),ALP14-ALE30,0))),0)),0)</f>
        <v>　</v>
      </c>
      <c r="ALP30" s="663"/>
      <c r="ALQ30" s="664"/>
      <c r="ALR30" s="662" t="str">
        <f>IFERROR(IF(OR(ALD30="日",ALD30="祝",ALD30=0,ALE30=""),"　",MAX(IF(ALE30&gt;ALR14,ALG30-ALE30,IF(ALE30&lt;=ALR14,ALG30-ALR14,0)),0)),0)</f>
        <v>　</v>
      </c>
      <c r="ALS30" s="663"/>
      <c r="ALT30" s="664"/>
      <c r="ALU30" s="662" t="str">
        <f>IFERROR(IF(OR(ALD30="日",ALD30="祝",ALD30=0,ALE30=""),"　",MAX(IF(AND(ALE30&lt;=ALU14,ALG30&gt;ALV14),ALV14-ALU14,IF(AND(ALE30&gt;ALU14,ALG30&lt;=ALV14),ALG30-ALE30,IF(AND(ALE30&lt;=ALU14,ALG30&lt;=ALV14),ALG30-ALU14,IF(AND(ALE30&gt;ALU14,ALG30&gt;ALV14),ALV14-ALE30,0)))),0)),0)</f>
        <v>　</v>
      </c>
      <c r="ALV30" s="663"/>
      <c r="ALW30" s="664"/>
      <c r="ALX30" s="662" t="str">
        <f>IFERROR(IF(OR(ALD30="日",ALD30="祝",ALD30=0,ALE30=""),"　",MAX(IF(AND(ALE30&gt;AMA14,ALG30&gt;ALY14),0,IF(AND(ALE30&lt;=AMA14,ALE30&gt;ALX14,ALG30&gt;ALY14),AMA14-ALE30,IF(AND(ALE30&lt;=AMA14,ALE30&lt;=ALX14,ALG30&gt;ALY14),AMA14-ALX14,IF(AND(ALE30&gt;ALX14,ALG30&lt;=ALY14),ALG30-ALE30,IF(AND(ALE30&lt;=ALX14,ALG30&lt;=ALY14),ALG30-ALX14,0))))),0)),0)</f>
        <v>　</v>
      </c>
      <c r="ALY30" s="663"/>
      <c r="ALZ30" s="664"/>
      <c r="AMA30" s="662" t="str">
        <f>IFERROR(IF(OR(ALD30="日",ALD30="祝",ALD30=0,ALE30=""),"　",MAX(IF(AND(ALE30&lt;=AMA14,ALG30&gt;AMB14),AMB14-AMA14,IF(ALG30&lt;=AMB14,0,IF(AND(ALE30&gt;AMA14,ALG30&gt;AMB14),AMB14-ALE30,0))),0)),0)</f>
        <v>　</v>
      </c>
      <c r="AMB30" s="663"/>
      <c r="AMC30" s="664"/>
      <c r="AMD30" s="662" t="str">
        <f t="shared" si="18"/>
        <v>　</v>
      </c>
      <c r="AME30" s="663"/>
      <c r="AMF30" s="664"/>
      <c r="AMG30" s="665" t="str">
        <f>IF(AMJ30="×",TIME(0,0,0),IF(AMT4="非常勤",ALI30,ALU30))</f>
        <v>　</v>
      </c>
      <c r="AMH30" s="666"/>
      <c r="AMI30" s="667"/>
      <c r="AMJ30" s="265"/>
      <c r="AMK30" s="665" t="str">
        <f>IF(AMN30="×",TIME(0,0,0),IF(AMT4="非常勤",ALL30,ALX30))</f>
        <v>　</v>
      </c>
      <c r="AML30" s="666"/>
      <c r="AMM30" s="667"/>
      <c r="AMN30" s="265"/>
      <c r="AMO30" s="665" t="str">
        <f>IF(AMR30="×",TIME(0,0,0),IF(AMT4="非常勤",ALO30,AMA30))</f>
        <v>　</v>
      </c>
      <c r="AMP30" s="666"/>
      <c r="AMQ30" s="667"/>
      <c r="AMR30" s="265"/>
      <c r="AMS30" s="665" t="str">
        <f>IF(AMV30="×",TIME(0,0,0),IF(AMT4="非常勤",ALR30,AMD30))</f>
        <v>　</v>
      </c>
      <c r="AMT30" s="666"/>
      <c r="AMU30" s="667"/>
      <c r="AMV30" s="265"/>
      <c r="AMW30" s="668"/>
      <c r="AMX30" s="669"/>
      <c r="AMY30" s="668"/>
      <c r="AMZ30" s="670"/>
      <c r="ANA30" s="669"/>
      <c r="ANB30" s="671"/>
      <c r="ANC30" s="672"/>
      <c r="AND30" s="672"/>
      <c r="ANE30" s="673"/>
      <c r="ANF30" s="263">
        <f>$A$30</f>
        <v>16</v>
      </c>
      <c r="ANG30" s="264" t="str">
        <f>$B$30</f>
        <v>金</v>
      </c>
      <c r="ANH30" s="660"/>
      <c r="ANI30" s="661"/>
      <c r="ANJ30" s="660"/>
      <c r="ANK30" s="661"/>
      <c r="ANL30" s="662" t="str">
        <f>IFERROR(IF(OR(ANG30="日",ANG30="祝",ANG30=0,ANH30=""),"　",MAX(IF(AND(ANH30&lt;=ANL14,ANJ30&gt;ANM14),ANM14-ANL14,IF(AND(ANH30&gt;ANL14,ANJ30&lt;=ANM14),ANJ30-ANH30,IF(AND(ANH30&lt;=ANL14,ANJ30&lt;=ANM14),ANJ30-ANL14,IF(AND(ANH30&gt;ANL14,ANJ30&gt;ANM14),ANM14-ANH30,0)))),0)),0)</f>
        <v>　</v>
      </c>
      <c r="ANM30" s="663"/>
      <c r="ANN30" s="664"/>
      <c r="ANO30" s="662" t="str">
        <f>IFERROR(IF(OR(ANG30="日",ANG30="祝",ANG30=0,ANH30=""),"　",MAX(IF(AND(ANH30&gt;ANR14,ANJ30&gt;ANP14),0,IF(AND(ANH30&lt;=ANR14,ANH30&gt;ANO14,ANJ30&gt;ANP14),ANR14-ANH30,IF(AND(ANH30&lt;=ANR14,ANH30&lt;=ANO14,ANJ30&gt;ANP14),ANR14-ANO14,IF(AND(ANH30&gt;ANO14,ANJ30&lt;=ANP14),ANJ30-ANH30,IF(AND(ANH30&lt;=ANO14,ANJ30&lt;=ANP14),ANJ30-ANO14,0))))),0)),0)</f>
        <v>　</v>
      </c>
      <c r="ANP30" s="663"/>
      <c r="ANQ30" s="664"/>
      <c r="ANR30" s="662" t="str">
        <f>IFERROR(IF(OR(ANG30="日",ANG30="祝",ANG30=0,ANH30=""),"　",MAX(IF(AND(ANH30&lt;=ANR14,ANJ30&gt;ANS14),ANS14-ANR14,IF(ANJ30&lt;=ANS14,0,IF(AND(ANH30&gt;ANR14,ANJ30&gt;ANS14),ANS14-ANH30,0))),0)),0)</f>
        <v>　</v>
      </c>
      <c r="ANS30" s="663"/>
      <c r="ANT30" s="664"/>
      <c r="ANU30" s="662" t="str">
        <f>IFERROR(IF(OR(ANG30="日",ANG30="祝",ANG30=0,ANH30=""),"　",MAX(IF(ANH30&gt;ANU14,ANJ30-ANH30,IF(ANH30&lt;=ANU14,ANJ30-ANU14,0)),0)),0)</f>
        <v>　</v>
      </c>
      <c r="ANV30" s="663"/>
      <c r="ANW30" s="664"/>
      <c r="ANX30" s="662" t="str">
        <f>IFERROR(IF(OR(ANG30="日",ANG30="祝",ANG30=0,ANH30=""),"　",MAX(IF(AND(ANH30&lt;=ANX14,ANJ30&gt;ANY14),ANY14-ANX14,IF(AND(ANH30&gt;ANX14,ANJ30&lt;=ANY14),ANJ30-ANH30,IF(AND(ANH30&lt;=ANX14,ANJ30&lt;=ANY14),ANJ30-ANX14,IF(AND(ANH30&gt;ANX14,ANJ30&gt;ANY14),ANY14-ANH30,0)))),0)),0)</f>
        <v>　</v>
      </c>
      <c r="ANY30" s="663"/>
      <c r="ANZ30" s="664"/>
      <c r="AOA30" s="662" t="str">
        <f>IFERROR(IF(OR(ANG30="日",ANG30="祝",ANG30=0,ANH30=""),"　",MAX(IF(AND(ANH30&gt;AOD14,ANJ30&gt;AOB14),0,IF(AND(ANH30&lt;=AOD14,ANH30&gt;AOA14,ANJ30&gt;AOB14),AOD14-ANH30,IF(AND(ANH30&lt;=AOD14,ANH30&lt;=AOA14,ANJ30&gt;AOB14),AOD14-AOA14,IF(AND(ANH30&gt;AOA14,ANJ30&lt;=AOB14),ANJ30-ANH30,IF(AND(ANH30&lt;=AOA14,ANJ30&lt;=AOB14),ANJ30-AOA14,0))))),0)),0)</f>
        <v>　</v>
      </c>
      <c r="AOB30" s="663"/>
      <c r="AOC30" s="664"/>
      <c r="AOD30" s="662" t="str">
        <f>IFERROR(IF(OR(ANG30="日",ANG30="祝",ANG30=0,ANH30=""),"　",MAX(IF(AND(ANH30&lt;=AOD14,ANJ30&gt;AOE14),AOE14-AOD14,IF(ANJ30&lt;=AOE14,0,IF(AND(ANH30&gt;AOD14,ANJ30&gt;AOE14),AOE14-ANH30,0))),0)),0)</f>
        <v>　</v>
      </c>
      <c r="AOE30" s="663"/>
      <c r="AOF30" s="664"/>
      <c r="AOG30" s="662" t="str">
        <f t="shared" si="19"/>
        <v>　</v>
      </c>
      <c r="AOH30" s="663"/>
      <c r="AOI30" s="664"/>
      <c r="AOJ30" s="665" t="str">
        <f>IF(AOM30="×",TIME(0,0,0),IF(AOW4="非常勤",ANL30,ANX30))</f>
        <v>　</v>
      </c>
      <c r="AOK30" s="666"/>
      <c r="AOL30" s="667"/>
      <c r="AOM30" s="265"/>
      <c r="AON30" s="665" t="str">
        <f>IF(AOQ30="×",TIME(0,0,0),IF(AOW4="非常勤",ANO30,AOA30))</f>
        <v>　</v>
      </c>
      <c r="AOO30" s="666"/>
      <c r="AOP30" s="667"/>
      <c r="AOQ30" s="265"/>
      <c r="AOR30" s="665" t="str">
        <f>IF(AOU30="×",TIME(0,0,0),IF(AOW4="非常勤",ANR30,AOD30))</f>
        <v>　</v>
      </c>
      <c r="AOS30" s="666"/>
      <c r="AOT30" s="667"/>
      <c r="AOU30" s="265"/>
      <c r="AOV30" s="665" t="str">
        <f>IF(AOY30="×",TIME(0,0,0),IF(AOW4="非常勤",ANU30,AOG30))</f>
        <v>　</v>
      </c>
      <c r="AOW30" s="666"/>
      <c r="AOX30" s="667"/>
      <c r="AOY30" s="265"/>
      <c r="AOZ30" s="668"/>
      <c r="APA30" s="669"/>
      <c r="APB30" s="668"/>
      <c r="APC30" s="670"/>
      <c r="APD30" s="669"/>
      <c r="APE30" s="671"/>
      <c r="APF30" s="672"/>
      <c r="APG30" s="672"/>
      <c r="APH30" s="673"/>
      <c r="API30" s="263">
        <f>$A$30</f>
        <v>16</v>
      </c>
      <c r="APJ30" s="264" t="str">
        <f>$B$30</f>
        <v>金</v>
      </c>
      <c r="APK30" s="660"/>
      <c r="APL30" s="661"/>
      <c r="APM30" s="660"/>
      <c r="APN30" s="661"/>
      <c r="APO30" s="662" t="str">
        <f>IFERROR(IF(OR(APJ30="日",APJ30="祝",APJ30=0,APK30=""),"　",MAX(IF(AND(APK30&lt;=APO14,APM30&gt;APP14),APP14-APO14,IF(AND(APK30&gt;APO14,APM30&lt;=APP14),APM30-APK30,IF(AND(APK30&lt;=APO14,APM30&lt;=APP14),APM30-APO14,IF(AND(APK30&gt;APO14,APM30&gt;APP14),APP14-APK30,0)))),0)),0)</f>
        <v>　</v>
      </c>
      <c r="APP30" s="663"/>
      <c r="APQ30" s="664"/>
      <c r="APR30" s="662" t="str">
        <f>IFERROR(IF(OR(APJ30="日",APJ30="祝",APJ30=0,APK30=""),"　",MAX(IF(AND(APK30&gt;APU14,APM30&gt;APS14),0,IF(AND(APK30&lt;=APU14,APK30&gt;APR14,APM30&gt;APS14),APU14-APK30,IF(AND(APK30&lt;=APU14,APK30&lt;=APR14,APM30&gt;APS14),APU14-APR14,IF(AND(APK30&gt;APR14,APM30&lt;=APS14),APM30-APK30,IF(AND(APK30&lt;=APR14,APM30&lt;=APS14),APM30-APR14,0))))),0)),0)</f>
        <v>　</v>
      </c>
      <c r="APS30" s="663"/>
      <c r="APT30" s="664"/>
      <c r="APU30" s="662" t="str">
        <f>IFERROR(IF(OR(APJ30="日",APJ30="祝",APJ30=0,APK30=""),"　",MAX(IF(AND(APK30&lt;=APU14,APM30&gt;APV14),APV14-APU14,IF(APM30&lt;=APV14,0,IF(AND(APK30&gt;APU14,APM30&gt;APV14),APV14-APK30,0))),0)),0)</f>
        <v>　</v>
      </c>
      <c r="APV30" s="663"/>
      <c r="APW30" s="664"/>
      <c r="APX30" s="662" t="str">
        <f>IFERROR(IF(OR(APJ30="日",APJ30="祝",APJ30=0,APK30=""),"　",MAX(IF(APK30&gt;APX14,APM30-APK30,IF(APK30&lt;=APX14,APM30-APX14,0)),0)),0)</f>
        <v>　</v>
      </c>
      <c r="APY30" s="663"/>
      <c r="APZ30" s="664"/>
      <c r="AQA30" s="662" t="str">
        <f>IFERROR(IF(OR(APJ30="日",APJ30="祝",APJ30=0,APK30=""),"　",MAX(IF(AND(APK30&lt;=AQA14,APM30&gt;AQB14),AQB14-AQA14,IF(AND(APK30&gt;AQA14,APM30&lt;=AQB14),APM30-APK30,IF(AND(APK30&lt;=AQA14,APM30&lt;=AQB14),APM30-AQA14,IF(AND(APK30&gt;AQA14,APM30&gt;AQB14),AQB14-APK30,0)))),0)),0)</f>
        <v>　</v>
      </c>
      <c r="AQB30" s="663"/>
      <c r="AQC30" s="664"/>
      <c r="AQD30" s="662" t="str">
        <f>IFERROR(IF(OR(APJ30="日",APJ30="祝",APJ30=0,APK30=""),"　",MAX(IF(AND(APK30&gt;AQG14,APM30&gt;AQE14),0,IF(AND(APK30&lt;=AQG14,APK30&gt;AQD14,APM30&gt;AQE14),AQG14-APK30,IF(AND(APK30&lt;=AQG14,APK30&lt;=AQD14,APM30&gt;AQE14),AQG14-AQD14,IF(AND(APK30&gt;AQD14,APM30&lt;=AQE14),APM30-APK30,IF(AND(APK30&lt;=AQD14,APM30&lt;=AQE14),APM30-AQD14,0))))),0)),0)</f>
        <v>　</v>
      </c>
      <c r="AQE30" s="663"/>
      <c r="AQF30" s="664"/>
      <c r="AQG30" s="662" t="str">
        <f>IFERROR(IF(OR(APJ30="日",APJ30="祝",APJ30=0,APK30=""),"　",MAX(IF(AND(APK30&lt;=AQG14,APM30&gt;AQH14),AQH14-AQG14,IF(APM30&lt;=AQH14,0,IF(AND(APK30&gt;AQG14,APM30&gt;AQH14),AQH14-APK30,0))),0)),0)</f>
        <v>　</v>
      </c>
      <c r="AQH30" s="663"/>
      <c r="AQI30" s="664"/>
      <c r="AQJ30" s="662" t="str">
        <f t="shared" si="20"/>
        <v>　</v>
      </c>
      <c r="AQK30" s="663"/>
      <c r="AQL30" s="664"/>
      <c r="AQM30" s="665" t="str">
        <f>IF(AQP30="×",TIME(0,0,0),IF(AQZ4="非常勤",APO30,AQA30))</f>
        <v>　</v>
      </c>
      <c r="AQN30" s="666"/>
      <c r="AQO30" s="667"/>
      <c r="AQP30" s="265"/>
      <c r="AQQ30" s="665" t="str">
        <f>IF(AQT30="×",TIME(0,0,0),IF(AQZ4="非常勤",APR30,AQD30))</f>
        <v>　</v>
      </c>
      <c r="AQR30" s="666"/>
      <c r="AQS30" s="667"/>
      <c r="AQT30" s="265"/>
      <c r="AQU30" s="665" t="str">
        <f>IF(AQX30="×",TIME(0,0,0),IF(AQZ4="非常勤",APU30,AQG30))</f>
        <v>　</v>
      </c>
      <c r="AQV30" s="666"/>
      <c r="AQW30" s="667"/>
      <c r="AQX30" s="265"/>
      <c r="AQY30" s="665" t="str">
        <f>IF(ARB30="×",TIME(0,0,0),IF(AQZ4="非常勤",APX30,AQJ30))</f>
        <v>　</v>
      </c>
      <c r="AQZ30" s="666"/>
      <c r="ARA30" s="667"/>
      <c r="ARB30" s="265"/>
      <c r="ARC30" s="720"/>
      <c r="ARD30" s="720"/>
      <c r="ARE30" s="668"/>
      <c r="ARF30" s="670"/>
      <c r="ARG30" s="669"/>
      <c r="ARH30" s="671"/>
      <c r="ARI30" s="672"/>
      <c r="ARJ30" s="672"/>
      <c r="ARK30" s="673"/>
      <c r="ARL30" s="263">
        <f>$A$30</f>
        <v>16</v>
      </c>
      <c r="ARM30" s="264" t="str">
        <f>$B$30</f>
        <v>金</v>
      </c>
      <c r="ARN30" s="660"/>
      <c r="ARO30" s="661"/>
      <c r="ARP30" s="660"/>
      <c r="ARQ30" s="661"/>
      <c r="ARR30" s="662" t="str">
        <f>IFERROR(IF(OR(ARM30="日",ARM30="祝",ARM30=0,ARN30=""),"　",MAX(IF(AND(ARN30&lt;=ARR14,ARP30&gt;ARS14),ARS14-ARR14,IF(AND(ARN30&gt;ARR14,ARP30&lt;=ARS14),ARP30-ARN30,IF(AND(ARN30&lt;=ARR14,ARP30&lt;=ARS14),ARP30-ARR14,IF(AND(ARN30&gt;ARR14,ARP30&gt;ARS14),ARS14-ARN30,0)))),0)),0)</f>
        <v>　</v>
      </c>
      <c r="ARS30" s="663"/>
      <c r="ART30" s="664"/>
      <c r="ARU30" s="662" t="str">
        <f>IFERROR(IF(OR(ARM30="日",ARM30="祝",ARM30=0,ARN30=""),"　",MAX(IF(AND(ARN30&gt;ARX14,ARP30&gt;ARV14),0,IF(AND(ARN30&lt;=ARX14,ARN30&gt;ARU14,ARP30&gt;ARV14),ARX14-ARN30,IF(AND(ARN30&lt;=ARX14,ARN30&lt;=ARU14,ARP30&gt;ARV14),ARX14-ARU14,IF(AND(ARN30&gt;ARU14,ARP30&lt;=ARV14),ARP30-ARN30,IF(AND(ARN30&lt;=ARU14,ARP30&lt;=ARV14),ARP30-ARU14,0))))),0)),0)</f>
        <v>　</v>
      </c>
      <c r="ARV30" s="663"/>
      <c r="ARW30" s="664"/>
      <c r="ARX30" s="662" t="str">
        <f>IFERROR(IF(OR(ARM30="日",ARM30="祝",ARM30=0,ARN30=""),"　",MAX(IF(AND(ARN30&lt;=ARX14,ARP30&gt;ARY14),ARY14-ARX14,IF(ARP30&lt;=ARY14,0,IF(AND(ARN30&gt;ARX14,ARP30&gt;ARY14),ARY14-ARN30,0))),0)),0)</f>
        <v>　</v>
      </c>
      <c r="ARY30" s="663"/>
      <c r="ARZ30" s="664"/>
      <c r="ASA30" s="662" t="str">
        <f>IFERROR(IF(OR(ARM30="日",ARM30="祝",ARM30=0,ARN30=""),"　",MAX(IF(ARN30&gt;ASA14,ARP30-ARN30,IF(ARN30&lt;=ASA14,ARP30-ASA14,0)),0)),0)</f>
        <v>　</v>
      </c>
      <c r="ASB30" s="663"/>
      <c r="ASC30" s="664"/>
      <c r="ASD30" s="662" t="str">
        <f>IFERROR(IF(OR(ARM30="日",ARM30="祝",ARM30=0,ARN30=""),"　",MAX(IF(AND(ARN30&lt;=ASD14,ARP30&gt;ASE14),ASE14-ASD14,IF(AND(ARN30&gt;ASD14,ARP30&lt;=ASE14),ARP30-ARN30,IF(AND(ARN30&lt;=ASD14,ARP30&lt;=ASE14),ARP30-ASD14,IF(AND(ARN30&gt;ASD14,ARP30&gt;ASE14),ASE14-ARN30,0)))),0)),0)</f>
        <v>　</v>
      </c>
      <c r="ASE30" s="663"/>
      <c r="ASF30" s="664"/>
      <c r="ASG30" s="662" t="str">
        <f>IFERROR(IF(OR(ARM30="日",ARM30="祝",ARM30=0,ARN30=""),"　",MAX(IF(AND(ARN30&gt;ASJ14,ARP30&gt;ASH14),0,IF(AND(ARN30&lt;=ASJ14,ARN30&gt;ASG14,ARP30&gt;ASH14),ASJ14-ARN30,IF(AND(ARN30&lt;=ASJ14,ARN30&lt;=ASG14,ARP30&gt;ASH14),ASJ14-ASG14,IF(AND(ARN30&gt;ASG14,ARP30&lt;=ASH14),ARP30-ARN30,IF(AND(ARN30&lt;=ASG14,ARP30&lt;=ASH14),ARP30-ASG14,0))))),0)),0)</f>
        <v>　</v>
      </c>
      <c r="ASH30" s="663"/>
      <c r="ASI30" s="664"/>
      <c r="ASJ30" s="662" t="str">
        <f>IFERROR(IF(OR(ARM30="日",ARM30="祝",ARM30=0,ARN30=""),"　",MAX(IF(AND(ARN30&lt;=ASJ14,ARP30&gt;ASK14),ASK14-ASJ14,IF(ARP30&lt;=ASK14,0,IF(AND(ARN30&gt;ASJ14,ARP30&gt;ASK14),ASK14-ARN30,0))),0)),0)</f>
        <v>　</v>
      </c>
      <c r="ASK30" s="663"/>
      <c r="ASL30" s="664"/>
      <c r="ASM30" s="662" t="str">
        <f t="shared" si="21"/>
        <v>　</v>
      </c>
      <c r="ASN30" s="663"/>
      <c r="ASO30" s="664"/>
      <c r="ASP30" s="665" t="str">
        <f>IF(ASS30="×",TIME(0,0,0),IF(ATC4="非常勤",ARR30,ASD30))</f>
        <v>　</v>
      </c>
      <c r="ASQ30" s="666"/>
      <c r="ASR30" s="667"/>
      <c r="ASS30" s="265"/>
      <c r="AST30" s="665" t="str">
        <f>IF(ASW30="×",TIME(0,0,0),IF(ATC4="非常勤",ARU30,ASG30))</f>
        <v>　</v>
      </c>
      <c r="ASU30" s="666"/>
      <c r="ASV30" s="667"/>
      <c r="ASW30" s="265"/>
      <c r="ASX30" s="665" t="str">
        <f>IF(ATA30="×",TIME(0,0,0),IF(ATC4="非常勤",ARX30,ASJ30))</f>
        <v>　</v>
      </c>
      <c r="ASY30" s="666"/>
      <c r="ASZ30" s="667"/>
      <c r="ATA30" s="265"/>
      <c r="ATB30" s="665" t="str">
        <f>IF(ATE30="×",TIME(0,0,0),IF(ATC4="非常勤",ASA30,ASM30))</f>
        <v>　</v>
      </c>
      <c r="ATC30" s="666"/>
      <c r="ATD30" s="667"/>
      <c r="ATE30" s="265"/>
      <c r="ATF30" s="720"/>
      <c r="ATG30" s="720"/>
      <c r="ATH30" s="668"/>
      <c r="ATI30" s="670"/>
      <c r="ATJ30" s="669"/>
      <c r="ATK30" s="671"/>
      <c r="ATL30" s="672"/>
      <c r="ATM30" s="672"/>
      <c r="ATN30" s="673"/>
      <c r="ATO30" s="263">
        <f>$A$30</f>
        <v>16</v>
      </c>
      <c r="ATP30" s="264" t="str">
        <f>$B$30</f>
        <v>金</v>
      </c>
      <c r="ATQ30" s="660"/>
      <c r="ATR30" s="661"/>
      <c r="ATS30" s="660"/>
      <c r="ATT30" s="661"/>
      <c r="ATU30" s="662" t="str">
        <f>IFERROR(IF(OR(ATP30="日",ATP30="祝",ATP30=0,ATQ30=""),"　",MAX(IF(AND(ATQ30&lt;=ATU14,ATS30&gt;ATV14),ATV14-ATU14,IF(AND(ATQ30&gt;ATU14,ATS30&lt;=ATV14),ATS30-ATQ30,IF(AND(ATQ30&lt;=ATU14,ATS30&lt;=ATV14),ATS30-ATU14,IF(AND(ATQ30&gt;ATU14,ATS30&gt;ATV14),ATV14-ATQ30,0)))),0)),0)</f>
        <v>　</v>
      </c>
      <c r="ATV30" s="663"/>
      <c r="ATW30" s="664"/>
      <c r="ATX30" s="662" t="str">
        <f>IFERROR(IF(OR(ATP30="日",ATP30="祝",ATP30=0,ATQ30=""),"　",MAX(IF(AND(ATQ30&gt;AUA14,ATS30&gt;ATY14),0,IF(AND(ATQ30&lt;=AUA14,ATQ30&gt;ATX14,ATS30&gt;ATY14),AUA14-ATQ30,IF(AND(ATQ30&lt;=AUA14,ATQ30&lt;=ATX14,ATS30&gt;ATY14),AUA14-ATX14,IF(AND(ATQ30&gt;ATX14,ATS30&lt;=ATY14),ATS30-ATQ30,IF(AND(ATQ30&lt;=ATX14,ATS30&lt;=ATY14),ATS30-ATX14,0))))),0)),0)</f>
        <v>　</v>
      </c>
      <c r="ATY30" s="663"/>
      <c r="ATZ30" s="664"/>
      <c r="AUA30" s="662" t="str">
        <f>IFERROR(IF(OR(ATP30="日",ATP30="祝",ATP30=0,ATQ30=""),"　",MAX(IF(AND(ATQ30&lt;=AUA14,ATS30&gt;AUB14),AUB14-AUA14,IF(ATS30&lt;=AUB14,0,IF(AND(ATQ30&gt;AUA14,ATS30&gt;AUB14),AUB14-ATQ30,0))),0)),0)</f>
        <v>　</v>
      </c>
      <c r="AUB30" s="663"/>
      <c r="AUC30" s="664"/>
      <c r="AUD30" s="662" t="str">
        <f>IFERROR(IF(OR(ATP30="日",ATP30="祝",ATP30=0,ATQ30=""),"　",MAX(IF(ATQ30&gt;AUD14,ATS30-ATQ30,IF(ATQ30&lt;=AUD14,ATS30-AUD14,0)),0)),0)</f>
        <v>　</v>
      </c>
      <c r="AUE30" s="663"/>
      <c r="AUF30" s="664"/>
      <c r="AUG30" s="662" t="str">
        <f>IFERROR(IF(OR(ATP30="日",ATP30="祝",ATP30=0,ATQ30=""),"　",MAX(IF(AND(ATQ30&lt;=AUG14,ATS30&gt;AUH14),AUH14-AUG14,IF(AND(ATQ30&gt;AUG14,ATS30&lt;=AUH14),ATS30-ATQ30,IF(AND(ATQ30&lt;=AUG14,ATS30&lt;=AUH14),ATS30-AUG14,IF(AND(ATQ30&gt;AUG14,ATS30&gt;AUH14),AUH14-ATQ30,0)))),0)),0)</f>
        <v>　</v>
      </c>
      <c r="AUH30" s="663"/>
      <c r="AUI30" s="664"/>
      <c r="AUJ30" s="662" t="str">
        <f>IFERROR(IF(OR(ATP30="日",ATP30="祝",ATP30=0,ATQ30=""),"　",MAX(IF(AND(ATQ30&gt;AUM14,ATS30&gt;AUK14),0,IF(AND(ATQ30&lt;=AUM14,ATQ30&gt;AUJ14,ATS30&gt;AUK14),AUM14-ATQ30,IF(AND(ATQ30&lt;=AUM14,ATQ30&lt;=AUJ14,ATS30&gt;AUK14),AUM14-AUJ14,IF(AND(ATQ30&gt;AUJ14,ATS30&lt;=AUK14),ATS30-ATQ30,IF(AND(ATQ30&lt;=AUJ14,ATS30&lt;=AUK14),ATS30-AUJ14,0))))),0)),0)</f>
        <v>　</v>
      </c>
      <c r="AUK30" s="663"/>
      <c r="AUL30" s="664"/>
      <c r="AUM30" s="662" t="str">
        <f>IFERROR(IF(OR(ATP30="日",ATP30="祝",ATP30=0,ATQ30=""),"　",MAX(IF(AND(ATQ30&lt;=AUM14,ATS30&gt;AUN14),AUN14-AUM14,IF(ATS30&lt;=AUN14,0,IF(AND(ATQ30&gt;AUM14,ATS30&gt;AUN14),AUN14-ATQ30,0))),0)),0)</f>
        <v>　</v>
      </c>
      <c r="AUN30" s="663"/>
      <c r="AUO30" s="664"/>
      <c r="AUP30" s="662" t="str">
        <f t="shared" si="22"/>
        <v>　</v>
      </c>
      <c r="AUQ30" s="663"/>
      <c r="AUR30" s="664"/>
      <c r="AUS30" s="665" t="str">
        <f>IF(AUV30="×",TIME(0,0,0),IF(AVF4="非常勤",ATU30,AUG30))</f>
        <v>　</v>
      </c>
      <c r="AUT30" s="666"/>
      <c r="AUU30" s="667"/>
      <c r="AUV30" s="265"/>
      <c r="AUW30" s="665" t="str">
        <f>IF(AUZ30="×",TIME(0,0,0),IF(AVF4="非常勤",ATX30,AUJ30))</f>
        <v>　</v>
      </c>
      <c r="AUX30" s="666"/>
      <c r="AUY30" s="667"/>
      <c r="AUZ30" s="265"/>
      <c r="AVA30" s="665" t="str">
        <f>IF(AVD30="×",TIME(0,0,0),IF(AVF4="非常勤",AUA30,AUM30))</f>
        <v>　</v>
      </c>
      <c r="AVB30" s="666"/>
      <c r="AVC30" s="667"/>
      <c r="AVD30" s="265"/>
      <c r="AVE30" s="665" t="str">
        <f>IF(AVH30="×",TIME(0,0,0),IF(AVF4="非常勤",AUD30,AUP30))</f>
        <v>　</v>
      </c>
      <c r="AVF30" s="666"/>
      <c r="AVG30" s="667"/>
      <c r="AVH30" s="265"/>
      <c r="AVI30" s="668"/>
      <c r="AVJ30" s="669"/>
      <c r="AVK30" s="668"/>
      <c r="AVL30" s="670"/>
      <c r="AVM30" s="669"/>
      <c r="AVN30" s="671"/>
      <c r="AVO30" s="672"/>
      <c r="AVP30" s="672"/>
      <c r="AVQ30" s="673"/>
      <c r="AVR30" s="263">
        <f>$A$30</f>
        <v>16</v>
      </c>
      <c r="AVS30" s="264" t="str">
        <f>$B$30</f>
        <v>金</v>
      </c>
      <c r="AVT30" s="660"/>
      <c r="AVU30" s="661"/>
      <c r="AVV30" s="660"/>
      <c r="AVW30" s="661"/>
      <c r="AVX30" s="662" t="str">
        <f>IFERROR(IF(OR(AVS30="日",AVS30="祝",AVS30=0,AVT30=""),"　",MAX(IF(AND(AVT30&lt;=AVX14,AVV30&gt;AVY14),AVY14-AVX14,IF(AND(AVT30&gt;AVX14,AVV30&lt;=AVY14),AVV30-AVT30,IF(AND(AVT30&lt;=AVX14,AVV30&lt;=AVY14),AVV30-AVX14,IF(AND(AVT30&gt;AVX14,AVV30&gt;AVY14),AVY14-AVT30,0)))),0)),0)</f>
        <v>　</v>
      </c>
      <c r="AVY30" s="663"/>
      <c r="AVZ30" s="664"/>
      <c r="AWA30" s="662" t="str">
        <f>IFERROR(IF(OR(AVS30="日",AVS30="祝",AVS30=0,AVT30=""),"　",MAX(IF(AND(AVT30&gt;AWD14,AVV30&gt;AWB14),0,IF(AND(AVT30&lt;=AWD14,AVT30&gt;AWA14,AVV30&gt;AWB14),AWD14-AVT30,IF(AND(AVT30&lt;=AWD14,AVT30&lt;=AWA14,AVV30&gt;AWB14),AWD14-AWA14,IF(AND(AVT30&gt;AWA14,AVV30&lt;=AWB14),AVV30-AVT30,IF(AND(AVT30&lt;=AWA14,AVV30&lt;=AWB14),AVV30-AWA14,0))))),0)),0)</f>
        <v>　</v>
      </c>
      <c r="AWB30" s="663"/>
      <c r="AWC30" s="664"/>
      <c r="AWD30" s="662" t="str">
        <f>IFERROR(IF(OR(AVS30="日",AVS30="祝",AVS30=0,AVT30=""),"　",MAX(IF(AND(AVT30&lt;=AWD14,AVV30&gt;AWE14),AWE14-AWD14,IF(AVV30&lt;=AWE14,0,IF(AND(AVT30&gt;AWD14,AVV30&gt;AWE14),AWE14-AVT30,0))),0)),0)</f>
        <v>　</v>
      </c>
      <c r="AWE30" s="663"/>
      <c r="AWF30" s="664"/>
      <c r="AWG30" s="662" t="str">
        <f>IFERROR(IF(OR(AVS30="日",AVS30="祝",AVS30=0,AVT30=""),"　",MAX(IF(AVT30&gt;AWG14,AVV30-AVT30,IF(AVT30&lt;=AWG14,AVV30-AWG14,0)),0)),0)</f>
        <v>　</v>
      </c>
      <c r="AWH30" s="663"/>
      <c r="AWI30" s="664"/>
      <c r="AWJ30" s="662" t="str">
        <f>IFERROR(IF(OR(AVS30="日",AVS30="祝",AVS30=0,AVT30=""),"　",MAX(IF(AND(AVT30&lt;=AWJ14,AVV30&gt;AWK14),AWK14-AWJ14,IF(AND(AVT30&gt;AWJ14,AVV30&lt;=AWK14),AVV30-AVT30,IF(AND(AVT30&lt;=AWJ14,AVV30&lt;=AWK14),AVV30-AWJ14,IF(AND(AVT30&gt;AWJ14,AVV30&gt;AWK14),AWK14-AVT30,0)))),0)),0)</f>
        <v>　</v>
      </c>
      <c r="AWK30" s="663"/>
      <c r="AWL30" s="664"/>
      <c r="AWM30" s="662" t="str">
        <f>IFERROR(IF(OR(AVS30="日",AVS30="祝",AVS30=0,AVT30=""),"　",MAX(IF(AND(AVT30&gt;AWP14,AVV30&gt;AWN14),0,IF(AND(AVT30&lt;=AWP14,AVT30&gt;AWM14,AVV30&gt;AWN14),AWP14-AVT30,IF(AND(AVT30&lt;=AWP14,AVT30&lt;=AWM14,AVV30&gt;AWN14),AWP14-AWM14,IF(AND(AVT30&gt;AWM14,AVV30&lt;=AWN14),AVV30-AVT30,IF(AND(AVT30&lt;=AWM14,AVV30&lt;=AWN14),AVV30-AWM14,0))))),0)),0)</f>
        <v>　</v>
      </c>
      <c r="AWN30" s="663"/>
      <c r="AWO30" s="664"/>
      <c r="AWP30" s="662" t="str">
        <f>IFERROR(IF(OR(AVS30="日",AVS30="祝",AVS30=0,AVT30=""),"　",MAX(IF(AND(AVT30&lt;=AWP14,AVV30&gt;AWQ14),AWQ14-AWP14,IF(AVV30&lt;=AWQ14,0,IF(AND(AVT30&gt;AWP14,AVV30&gt;AWQ14),AWQ14-AVT30,0))),0)),0)</f>
        <v>　</v>
      </c>
      <c r="AWQ30" s="663"/>
      <c r="AWR30" s="664"/>
      <c r="AWS30" s="662" t="str">
        <f t="shared" si="23"/>
        <v>　</v>
      </c>
      <c r="AWT30" s="663"/>
      <c r="AWU30" s="664"/>
      <c r="AWV30" s="665" t="str">
        <f>IF(AWY30="×",TIME(0,0,0),IF(AXI4="非常勤",AVX30,AWJ30))</f>
        <v>　</v>
      </c>
      <c r="AWW30" s="666"/>
      <c r="AWX30" s="667"/>
      <c r="AWY30" s="265"/>
      <c r="AWZ30" s="665" t="str">
        <f>IF(AXC30="×",TIME(0,0,0),IF(AXI4="非常勤",AWA30,AWM30))</f>
        <v>　</v>
      </c>
      <c r="AXA30" s="666"/>
      <c r="AXB30" s="667"/>
      <c r="AXC30" s="265"/>
      <c r="AXD30" s="665" t="str">
        <f>IF(AXG30="×",TIME(0,0,0),IF(AXI4="非常勤",AWD30,AWP30))</f>
        <v>　</v>
      </c>
      <c r="AXE30" s="666"/>
      <c r="AXF30" s="667"/>
      <c r="AXG30" s="265"/>
      <c r="AXH30" s="665" t="str">
        <f>IF(AXK30="×",TIME(0,0,0),IF(AXI4="非常勤",AWG30,AWS30))</f>
        <v>　</v>
      </c>
      <c r="AXI30" s="666"/>
      <c r="AXJ30" s="667"/>
      <c r="AXK30" s="265"/>
      <c r="AXL30" s="668"/>
      <c r="AXM30" s="669"/>
      <c r="AXN30" s="668"/>
      <c r="AXO30" s="670"/>
      <c r="AXP30" s="669"/>
      <c r="AXQ30" s="671"/>
      <c r="AXR30" s="672"/>
      <c r="AXS30" s="672"/>
      <c r="AXT30" s="673"/>
      <c r="AXU30" s="263">
        <f>$A$30</f>
        <v>16</v>
      </c>
      <c r="AXV30" s="264" t="str">
        <f>$B$30</f>
        <v>金</v>
      </c>
      <c r="AXW30" s="660"/>
      <c r="AXX30" s="661"/>
      <c r="AXY30" s="660"/>
      <c r="AXZ30" s="661"/>
      <c r="AYA30" s="662" t="str">
        <f>IFERROR(IF(OR(AXV30="日",AXV30="祝",AXV30=0,AXW30=""),"　",MAX(IF(AND(AXW30&lt;=AYA14,AXY30&gt;AYB14),AYB14-AYA14,IF(AND(AXW30&gt;AYA14,AXY30&lt;=AYB14),AXY30-AXW30,IF(AND(AXW30&lt;=AYA14,AXY30&lt;=AYB14),AXY30-AYA14,IF(AND(AXW30&gt;AYA14,AXY30&gt;AYB14),AYB14-AXW30,0)))),0)),0)</f>
        <v>　</v>
      </c>
      <c r="AYB30" s="663"/>
      <c r="AYC30" s="664"/>
      <c r="AYD30" s="662" t="str">
        <f>IFERROR(IF(OR(AXV30="日",AXV30="祝",AXV30=0,AXW30=""),"　",MAX(IF(AND(AXW30&gt;AYG14,AXY30&gt;AYE14),0,IF(AND(AXW30&lt;=AYG14,AXW30&gt;AYD14,AXY30&gt;AYE14),AYG14-AXW30,IF(AND(AXW30&lt;=AYG14,AXW30&lt;=AYD14,AXY30&gt;AYE14),AYG14-AYD14,IF(AND(AXW30&gt;AYD14,AXY30&lt;=AYE14),AXY30-AXW30,IF(AND(AXW30&lt;=AYD14,AXY30&lt;=AYE14),AXY30-AYD14,0))))),0)),0)</f>
        <v>　</v>
      </c>
      <c r="AYE30" s="663"/>
      <c r="AYF30" s="664"/>
      <c r="AYG30" s="662" t="str">
        <f>IFERROR(IF(OR(AXV30="日",AXV30="祝",AXV30=0,AXW30=""),"　",MAX(IF(AND(AXW30&lt;=AYG14,AXY30&gt;AYH14),AYH14-AYG14,IF(AXY30&lt;=AYH14,0,IF(AND(AXW30&gt;AYG14,AXY30&gt;AYH14),AYH14-AXW30,0))),0)),0)</f>
        <v>　</v>
      </c>
      <c r="AYH30" s="663"/>
      <c r="AYI30" s="664"/>
      <c r="AYJ30" s="662" t="str">
        <f>IFERROR(IF(OR(AXV30="日",AXV30="祝",AXV30=0,AXW30=""),"　",MAX(IF(AXW30&gt;AYJ14,AXY30-AXW30,IF(AXW30&lt;=AYJ14,AXY30-AYJ14,0)),0)),0)</f>
        <v>　</v>
      </c>
      <c r="AYK30" s="663"/>
      <c r="AYL30" s="664"/>
      <c r="AYM30" s="662" t="str">
        <f>IFERROR(IF(OR(AXV30="日",AXV30="祝",AXV30=0,AXW30=""),"　",MAX(IF(AND(AXW30&lt;=AYM14,AXY30&gt;AYN14),AYN14-AYM14,IF(AND(AXW30&gt;AYM14,AXY30&lt;=AYN14),AXY30-AXW30,IF(AND(AXW30&lt;=AYM14,AXY30&lt;=AYN14),AXY30-AYM14,IF(AND(AXW30&gt;AYM14,AXY30&gt;AYN14),AYN14-AXW30,0)))),0)),0)</f>
        <v>　</v>
      </c>
      <c r="AYN30" s="663"/>
      <c r="AYO30" s="664"/>
      <c r="AYP30" s="662" t="str">
        <f>IFERROR(IF(OR(AXV30="日",AXV30="祝",AXV30=0,AXW30=""),"　",MAX(IF(AND(AXW30&gt;AYS14,AXY30&gt;AYQ14),0,IF(AND(AXW30&lt;=AYS14,AXW30&gt;AYP14,AXY30&gt;AYQ14),AYS14-AXW30,IF(AND(AXW30&lt;=AYS14,AXW30&lt;=AYP14,AXY30&gt;AYQ14),AYS14-AYP14,IF(AND(AXW30&gt;AYP14,AXY30&lt;=AYQ14),AXY30-AXW30,IF(AND(AXW30&lt;=AYP14,AXY30&lt;=AYQ14),AXY30-AYP14,0))))),0)),0)</f>
        <v>　</v>
      </c>
      <c r="AYQ30" s="663"/>
      <c r="AYR30" s="664"/>
      <c r="AYS30" s="662" t="str">
        <f>IFERROR(IF(OR(AXV30="日",AXV30="祝",AXV30=0,AXW30=""),"　",MAX(IF(AND(AXW30&lt;=AYS14,AXY30&gt;AYT14),AYT14-AYS14,IF(AXY30&lt;=AYT14,0,IF(AND(AXW30&gt;AYS14,AXY30&gt;AYT14),AYT14-AXW30,0))),0)),0)</f>
        <v>　</v>
      </c>
      <c r="AYT30" s="663"/>
      <c r="AYU30" s="664"/>
      <c r="AYV30" s="662" t="str">
        <f t="shared" si="24"/>
        <v>　</v>
      </c>
      <c r="AYW30" s="663"/>
      <c r="AYX30" s="664"/>
      <c r="AYY30" s="665" t="str">
        <f>IF(AZB30="×",TIME(0,0,0),IF(AZL4="非常勤",AYA30,AYM30))</f>
        <v>　</v>
      </c>
      <c r="AYZ30" s="666"/>
      <c r="AZA30" s="667"/>
      <c r="AZB30" s="265"/>
      <c r="AZC30" s="665" t="str">
        <f>IF(AZF30="×",TIME(0,0,0),IF(AZL4="非常勤",AYD30,AYP30))</f>
        <v>　</v>
      </c>
      <c r="AZD30" s="666"/>
      <c r="AZE30" s="667"/>
      <c r="AZF30" s="265"/>
      <c r="AZG30" s="665" t="str">
        <f>IF(AZJ30="×",TIME(0,0,0),IF(AZL4="非常勤",AYG30,AYS30))</f>
        <v>　</v>
      </c>
      <c r="AZH30" s="666"/>
      <c r="AZI30" s="667"/>
      <c r="AZJ30" s="265"/>
      <c r="AZK30" s="665" t="str">
        <f>IF(AZN30="×",TIME(0,0,0),IF(AZL4="非常勤",AYJ30,AYV30))</f>
        <v>　</v>
      </c>
      <c r="AZL30" s="666"/>
      <c r="AZM30" s="667"/>
      <c r="AZN30" s="265"/>
      <c r="AZO30" s="668"/>
      <c r="AZP30" s="669"/>
      <c r="AZQ30" s="668"/>
      <c r="AZR30" s="670"/>
      <c r="AZS30" s="669"/>
      <c r="AZT30" s="671"/>
      <c r="AZU30" s="672"/>
      <c r="AZV30" s="672"/>
      <c r="AZW30" s="673"/>
      <c r="AZX30" s="263">
        <f>$A$30</f>
        <v>16</v>
      </c>
      <c r="AZY30" s="264" t="str">
        <f>$B$30</f>
        <v>金</v>
      </c>
      <c r="AZZ30" s="660"/>
      <c r="BAA30" s="661"/>
      <c r="BAB30" s="660"/>
      <c r="BAC30" s="661"/>
      <c r="BAD30" s="662" t="str">
        <f>IFERROR(IF(OR(AZY30="日",AZY30="祝",AZY30=0,AZZ30=""),"　",MAX(IF(AND(AZZ30&lt;=BAD14,BAB30&gt;BAE14),BAE14-BAD14,IF(AND(AZZ30&gt;BAD14,BAB30&lt;=BAE14),BAB30-AZZ30,IF(AND(AZZ30&lt;=BAD14,BAB30&lt;=BAE14),BAB30-BAD14,IF(AND(AZZ30&gt;BAD14,BAB30&gt;BAE14),BAE14-AZZ30,0)))),0)),0)</f>
        <v>　</v>
      </c>
      <c r="BAE30" s="663"/>
      <c r="BAF30" s="664"/>
      <c r="BAG30" s="662" t="str">
        <f>IFERROR(IF(OR(AZY30="日",AZY30="祝",AZY30=0,AZZ30=""),"　",MAX(IF(AND(AZZ30&gt;BAJ14,BAB30&gt;BAH14),0,IF(AND(AZZ30&lt;=BAJ14,AZZ30&gt;BAG14,BAB30&gt;BAH14),BAJ14-AZZ30,IF(AND(AZZ30&lt;=BAJ14,AZZ30&lt;=BAG14,BAB30&gt;BAH14),BAJ14-BAG14,IF(AND(AZZ30&gt;BAG14,BAB30&lt;=BAH14),BAB30-AZZ30,IF(AND(AZZ30&lt;=BAG14,BAB30&lt;=BAH14),BAB30-BAG14,0))))),0)),0)</f>
        <v>　</v>
      </c>
      <c r="BAH30" s="663"/>
      <c r="BAI30" s="664"/>
      <c r="BAJ30" s="662" t="str">
        <f>IFERROR(IF(OR(AZY30="日",AZY30="祝",AZY30=0,AZZ30=""),"　",MAX(IF(AND(AZZ30&lt;=BAJ14,BAB30&gt;BAK14),BAK14-BAJ14,IF(BAB30&lt;=BAK14,0,IF(AND(AZZ30&gt;BAJ14,BAB30&gt;BAK14),BAK14-AZZ30,0))),0)),0)</f>
        <v>　</v>
      </c>
      <c r="BAK30" s="663"/>
      <c r="BAL30" s="664"/>
      <c r="BAM30" s="662" t="str">
        <f>IFERROR(IF(OR(AZY30="日",AZY30="祝",AZY30=0,AZZ30=""),"　",MAX(IF(AZZ30&gt;BAM14,BAB30-AZZ30,IF(AZZ30&lt;=BAM14,BAB30-BAM14,0)),0)),0)</f>
        <v>　</v>
      </c>
      <c r="BAN30" s="663"/>
      <c r="BAO30" s="664"/>
      <c r="BAP30" s="662" t="str">
        <f>IFERROR(IF(OR(AZY30="日",AZY30="祝",AZY30=0,AZZ30=""),"　",MAX(IF(AND(AZZ30&lt;=BAP14,BAB30&gt;BAQ14),BAQ14-BAP14,IF(AND(AZZ30&gt;BAP14,BAB30&lt;=BAQ14),BAB30-AZZ30,IF(AND(AZZ30&lt;=BAP14,BAB30&lt;=BAQ14),BAB30-BAP14,IF(AND(AZZ30&gt;BAP14,BAB30&gt;BAQ14),BAQ14-AZZ30,0)))),0)),0)</f>
        <v>　</v>
      </c>
      <c r="BAQ30" s="663"/>
      <c r="BAR30" s="664"/>
      <c r="BAS30" s="662" t="str">
        <f>IFERROR(IF(OR(AZY30="日",AZY30="祝",AZY30=0,AZZ30=""),"　",MAX(IF(AND(AZZ30&gt;BAV14,BAB30&gt;BAT14),0,IF(AND(AZZ30&lt;=BAV14,AZZ30&gt;BAS14,BAB30&gt;BAT14),BAV14-AZZ30,IF(AND(AZZ30&lt;=BAV14,AZZ30&lt;=BAS14,BAB30&gt;BAT14),BAV14-BAS14,IF(AND(AZZ30&gt;BAS14,BAB30&lt;=BAT14),BAB30-AZZ30,IF(AND(AZZ30&lt;=BAS14,BAB30&lt;=BAT14),BAB30-BAS14,0))))),0)),0)</f>
        <v>　</v>
      </c>
      <c r="BAT30" s="663"/>
      <c r="BAU30" s="664"/>
      <c r="BAV30" s="662" t="str">
        <f>IFERROR(IF(OR(AZY30="日",AZY30="祝",AZY30=0,AZZ30=""),"　",MAX(IF(AND(AZZ30&lt;=BAV14,BAB30&gt;BAW14),BAW14-BAV14,IF(BAB30&lt;=BAW14,0,IF(AND(AZZ30&gt;BAV14,BAB30&gt;BAW14),BAW14-AZZ30,0))),0)),0)</f>
        <v>　</v>
      </c>
      <c r="BAW30" s="663"/>
      <c r="BAX30" s="664"/>
      <c r="BAY30" s="662" t="str">
        <f t="shared" si="25"/>
        <v>　</v>
      </c>
      <c r="BAZ30" s="663"/>
      <c r="BBA30" s="664"/>
      <c r="BBB30" s="665" t="str">
        <f>IF(BBE30="×",TIME(0,0,0),IF(BBO4="非常勤",BAD30,BAP30))</f>
        <v>　</v>
      </c>
      <c r="BBC30" s="666"/>
      <c r="BBD30" s="667"/>
      <c r="BBE30" s="265"/>
      <c r="BBF30" s="665" t="str">
        <f>IF(BBI30="×",TIME(0,0,0),IF(BBO4="非常勤",BAG30,BAS30))</f>
        <v>　</v>
      </c>
      <c r="BBG30" s="666"/>
      <c r="BBH30" s="667"/>
      <c r="BBI30" s="265"/>
      <c r="BBJ30" s="665" t="str">
        <f>IF(BBM30="×",TIME(0,0,0),IF(BBO4="非常勤",BAJ30,BAV30))</f>
        <v>　</v>
      </c>
      <c r="BBK30" s="666"/>
      <c r="BBL30" s="667"/>
      <c r="BBM30" s="265"/>
      <c r="BBN30" s="665" t="str">
        <f>IF(BBQ30="×",TIME(0,0,0),IF(BBO4="非常勤",BAM30,BAY30))</f>
        <v>　</v>
      </c>
      <c r="BBO30" s="666"/>
      <c r="BBP30" s="667"/>
      <c r="BBQ30" s="265"/>
      <c r="BBR30" s="668"/>
      <c r="BBS30" s="669"/>
      <c r="BBT30" s="668"/>
      <c r="BBU30" s="670"/>
      <c r="BBV30" s="669"/>
      <c r="BBW30" s="671"/>
      <c r="BBX30" s="672"/>
      <c r="BBY30" s="672"/>
      <c r="BBZ30" s="673"/>
      <c r="BCA30" s="263">
        <f>$A$30</f>
        <v>16</v>
      </c>
      <c r="BCB30" s="264" t="str">
        <f>$B$30</f>
        <v>金</v>
      </c>
      <c r="BCC30" s="660"/>
      <c r="BCD30" s="661"/>
      <c r="BCE30" s="660"/>
      <c r="BCF30" s="661"/>
      <c r="BCG30" s="662" t="str">
        <f>IFERROR(IF(OR(BCB30="日",BCB30="祝",BCB30=0,BCC30=""),"　",MAX(IF(AND(BCC30&lt;=BCG14,BCE30&gt;BCH14),BCH14-BCG14,IF(AND(BCC30&gt;BCG14,BCE30&lt;=BCH14),BCE30-BCC30,IF(AND(BCC30&lt;=BCG14,BCE30&lt;=BCH14),BCE30-BCG14,IF(AND(BCC30&gt;BCG14,BCE30&gt;BCH14),BCH14-BCC30,0)))),0)),0)</f>
        <v>　</v>
      </c>
      <c r="BCH30" s="663"/>
      <c r="BCI30" s="664"/>
      <c r="BCJ30" s="662" t="str">
        <f>IFERROR(IF(OR(BCB30="日",BCB30="祝",BCB30=0,BCC30=""),"　",MAX(IF(AND(BCC30&gt;BCM14,BCE30&gt;BCK14),0,IF(AND(BCC30&lt;=BCM14,BCC30&gt;BCJ14,BCE30&gt;BCK14),BCM14-BCC30,IF(AND(BCC30&lt;=BCM14,BCC30&lt;=BCJ14,BCE30&gt;BCK14),BCM14-BCJ14,IF(AND(BCC30&gt;BCJ14,BCE30&lt;=BCK14),BCE30-BCC30,IF(AND(BCC30&lt;=BCJ14,BCE30&lt;=BCK14),BCE30-BCJ14,0))))),0)),0)</f>
        <v>　</v>
      </c>
      <c r="BCK30" s="663"/>
      <c r="BCL30" s="664"/>
      <c r="BCM30" s="662" t="str">
        <f>IFERROR(IF(OR(BCB30="日",BCB30="祝",BCB30=0,BCC30=""),"　",MAX(IF(AND(BCC30&lt;=BCM14,BCE30&gt;BCN14),BCN14-BCM14,IF(BCE30&lt;=BCN14,0,IF(AND(BCC30&gt;BCM14,BCE30&gt;BCN14),BCN14-BCC30,0))),0)),0)</f>
        <v>　</v>
      </c>
      <c r="BCN30" s="663"/>
      <c r="BCO30" s="664"/>
      <c r="BCP30" s="662" t="str">
        <f>IFERROR(IF(OR(BCB30="日",BCB30="祝",BCB30=0,BCC30=""),"　",MAX(IF(BCC30&gt;BCP14,BCE30-BCC30,IF(BCC30&lt;=BCP14,BCE30-BCP14,0)),0)),0)</f>
        <v>　</v>
      </c>
      <c r="BCQ30" s="663"/>
      <c r="BCR30" s="664"/>
      <c r="BCS30" s="662" t="str">
        <f>IFERROR(IF(OR(BCB30="日",BCB30="祝",BCB30=0,BCC30=""),"　",MAX(IF(AND(BCC30&lt;=BCS14,BCE30&gt;BCT14),BCT14-BCS14,IF(AND(BCC30&gt;BCS14,BCE30&lt;=BCT14),BCE30-BCC30,IF(AND(BCC30&lt;=BCS14,BCE30&lt;=BCT14),BCE30-BCS14,IF(AND(BCC30&gt;BCS14,BCE30&gt;BCT14),BCT14-BCC30,0)))),0)),0)</f>
        <v>　</v>
      </c>
      <c r="BCT30" s="663"/>
      <c r="BCU30" s="664"/>
      <c r="BCV30" s="662" t="str">
        <f>IFERROR(IF(OR(BCB30="日",BCB30="祝",BCB30=0,BCC30=""),"　",MAX(IF(AND(BCC30&gt;BCY14,BCE30&gt;BCW14),0,IF(AND(BCC30&lt;=BCY14,BCC30&gt;BCV14,BCE30&gt;BCW14),BCY14-BCC30,IF(AND(BCC30&lt;=BCY14,BCC30&lt;=BCV14,BCE30&gt;BCW14),BCY14-BCV14,IF(AND(BCC30&gt;BCV14,BCE30&lt;=BCW14),BCE30-BCC30,IF(AND(BCC30&lt;=BCV14,BCE30&lt;=BCW14),BCE30-BCV14,0))))),0)),0)</f>
        <v>　</v>
      </c>
      <c r="BCW30" s="663"/>
      <c r="BCX30" s="664"/>
      <c r="BCY30" s="662" t="str">
        <f>IFERROR(IF(OR(BCB30="日",BCB30="祝",BCB30=0,BCC30=""),"　",MAX(IF(AND(BCC30&lt;=BCY14,BCE30&gt;BCZ14),BCZ14-BCY14,IF(BCE30&lt;=BCZ14,0,IF(AND(BCC30&gt;BCY14,BCE30&gt;BCZ14),BCZ14-BCC30,0))),0)),0)</f>
        <v>　</v>
      </c>
      <c r="BCZ30" s="663"/>
      <c r="BDA30" s="664"/>
      <c r="BDB30" s="662" t="str">
        <f t="shared" si="26"/>
        <v>　</v>
      </c>
      <c r="BDC30" s="663"/>
      <c r="BDD30" s="664"/>
      <c r="BDE30" s="665" t="str">
        <f>IF(BDH30="×",TIME(0,0,0),IF(BDR4="非常勤",BCG30,BCS30))</f>
        <v>　</v>
      </c>
      <c r="BDF30" s="666"/>
      <c r="BDG30" s="667"/>
      <c r="BDH30" s="265"/>
      <c r="BDI30" s="665" t="str">
        <f>IF(BDL30="×",TIME(0,0,0),IF(BDR4="非常勤",BCJ30,BCV30))</f>
        <v>　</v>
      </c>
      <c r="BDJ30" s="666"/>
      <c r="BDK30" s="667"/>
      <c r="BDL30" s="265"/>
      <c r="BDM30" s="665" t="str">
        <f>IF(BDP30="×",TIME(0,0,0),IF(BDR4="非常勤",BCM30,BCY30))</f>
        <v>　</v>
      </c>
      <c r="BDN30" s="666"/>
      <c r="BDO30" s="667"/>
      <c r="BDP30" s="265"/>
      <c r="BDQ30" s="665" t="str">
        <f>IF(BDT30="×",TIME(0,0,0),IF(BDR4="非常勤",BCP30,BDB30))</f>
        <v>　</v>
      </c>
      <c r="BDR30" s="666"/>
      <c r="BDS30" s="667"/>
      <c r="BDT30" s="265"/>
      <c r="BDU30" s="668"/>
      <c r="BDV30" s="669"/>
      <c r="BDW30" s="668"/>
      <c r="BDX30" s="670"/>
      <c r="BDY30" s="669"/>
      <c r="BDZ30" s="671"/>
      <c r="BEA30" s="672"/>
      <c r="BEB30" s="672"/>
      <c r="BEC30" s="673"/>
      <c r="BED30" s="263">
        <f>$A$30</f>
        <v>16</v>
      </c>
      <c r="BEE30" s="264" t="str">
        <f>$B$30</f>
        <v>金</v>
      </c>
      <c r="BEF30" s="660"/>
      <c r="BEG30" s="661"/>
      <c r="BEH30" s="660"/>
      <c r="BEI30" s="661"/>
      <c r="BEJ30" s="662" t="str">
        <f>IFERROR(IF(OR(BEE30="日",BEE30="祝",BEE30=0,BEF30=""),"　",MAX(IF(AND(BEF30&lt;=BEJ14,BEH30&gt;BEK14),BEK14-BEJ14,IF(AND(BEF30&gt;BEJ14,BEH30&lt;=BEK14),BEH30-BEF30,IF(AND(BEF30&lt;=BEJ14,BEH30&lt;=BEK14),BEH30-BEJ14,IF(AND(BEF30&gt;BEJ14,BEH30&gt;BEK14),BEK14-BEF30,0)))),0)),0)</f>
        <v>　</v>
      </c>
      <c r="BEK30" s="663"/>
      <c r="BEL30" s="664"/>
      <c r="BEM30" s="662" t="str">
        <f>IFERROR(IF(OR(BEE30="日",BEE30="祝",BEE30=0,BEF30=""),"　",MAX(IF(AND(BEF30&gt;BEP14,BEH30&gt;BEN14),0,IF(AND(BEF30&lt;=BEP14,BEF30&gt;BEM14,BEH30&gt;BEN14),BEP14-BEF30,IF(AND(BEF30&lt;=BEP14,BEF30&lt;=BEM14,BEH30&gt;BEN14),BEP14-BEM14,IF(AND(BEF30&gt;BEM14,BEH30&lt;=BEN14),BEH30-BEF30,IF(AND(BEF30&lt;=BEM14,BEH30&lt;=BEN14),BEH30-BEM14,0))))),0)),0)</f>
        <v>　</v>
      </c>
      <c r="BEN30" s="663"/>
      <c r="BEO30" s="664"/>
      <c r="BEP30" s="662" t="str">
        <f>IFERROR(IF(OR(BEE30="日",BEE30="祝",BEE30=0,BEF30=""),"　",MAX(IF(AND(BEF30&lt;=BEP14,BEH30&gt;BEQ14),BEQ14-BEP14,IF(BEH30&lt;=BEQ14,0,IF(AND(BEF30&gt;BEP14,BEH30&gt;BEQ14),BEQ14-BEF30,0))),0)),0)</f>
        <v>　</v>
      </c>
      <c r="BEQ30" s="663"/>
      <c r="BER30" s="664"/>
      <c r="BES30" s="662" t="str">
        <f>IFERROR(IF(OR(BEE30="日",BEE30="祝",BEE30=0,BEF30=""),"　",MAX(IF(BEF30&gt;BES14,BEH30-BEF30,IF(BEF30&lt;=BES14,BEH30-BES14,0)),0)),0)</f>
        <v>　</v>
      </c>
      <c r="BET30" s="663"/>
      <c r="BEU30" s="664"/>
      <c r="BEV30" s="662" t="str">
        <f>IFERROR(IF(OR(BEE30="日",BEE30="祝",BEE30=0,BEF30=""),"　",MAX(IF(AND(BEF30&lt;=BEV14,BEH30&gt;BEW14),BEW14-BEV14,IF(AND(BEF30&gt;BEV14,BEH30&lt;=BEW14),BEH30-BEF30,IF(AND(BEF30&lt;=BEV14,BEH30&lt;=BEW14),BEH30-BEV14,IF(AND(BEF30&gt;BEV14,BEH30&gt;BEW14),BEW14-BEF30,0)))),0)),0)</f>
        <v>　</v>
      </c>
      <c r="BEW30" s="663"/>
      <c r="BEX30" s="664"/>
      <c r="BEY30" s="662" t="str">
        <f>IFERROR(IF(OR(BEE30="日",BEE30="祝",BEE30=0,BEF30=""),"　",MAX(IF(AND(BEF30&gt;BFB14,BEH30&gt;BEZ14),0,IF(AND(BEF30&lt;=BFB14,BEF30&gt;BEY14,BEH30&gt;BEZ14),BFB14-BEF30,IF(AND(BEF30&lt;=BFB14,BEF30&lt;=BEY14,BEH30&gt;BEZ14),BFB14-BEY14,IF(AND(BEF30&gt;BEY14,BEH30&lt;=BEZ14),BEH30-BEF30,IF(AND(BEF30&lt;=BEY14,BEH30&lt;=BEZ14),BEH30-BEY14,0))))),0)),0)</f>
        <v>　</v>
      </c>
      <c r="BEZ30" s="663"/>
      <c r="BFA30" s="664"/>
      <c r="BFB30" s="662" t="str">
        <f>IFERROR(IF(OR(BEE30="日",BEE30="祝",BEE30=0,BEF30=""),"　",MAX(IF(AND(BEF30&lt;=BFB14,BEH30&gt;BFC14),BFC14-BFB14,IF(BEH30&lt;=BFC14,0,IF(AND(BEF30&gt;BFB14,BEH30&gt;BFC14),BFC14-BEF30,0))),0)),0)</f>
        <v>　</v>
      </c>
      <c r="BFC30" s="663"/>
      <c r="BFD30" s="664"/>
      <c r="BFE30" s="662" t="str">
        <f t="shared" si="27"/>
        <v>　</v>
      </c>
      <c r="BFF30" s="663"/>
      <c r="BFG30" s="664"/>
      <c r="BFH30" s="665" t="str">
        <f>IF(BFK30="×",TIME(0,0,0),IF(BFU4="非常勤",BEJ30,BEV30))</f>
        <v>　</v>
      </c>
      <c r="BFI30" s="666"/>
      <c r="BFJ30" s="667"/>
      <c r="BFK30" s="265"/>
      <c r="BFL30" s="665" t="str">
        <f>IF(BFO30="×",TIME(0,0,0),IF(BFU4="非常勤",BEM30,BEY30))</f>
        <v>　</v>
      </c>
      <c r="BFM30" s="666"/>
      <c r="BFN30" s="667"/>
      <c r="BFO30" s="265"/>
      <c r="BFP30" s="665" t="str">
        <f>IF(BFS30="×",TIME(0,0,0),IF(BFU4="非常勤",BEP30,BFB30))</f>
        <v>　</v>
      </c>
      <c r="BFQ30" s="666"/>
      <c r="BFR30" s="667"/>
      <c r="BFS30" s="265"/>
      <c r="BFT30" s="665" t="str">
        <f>IF(BFW30="×",TIME(0,0,0),IF(BFU4="非常勤",BES30,BFE30))</f>
        <v>　</v>
      </c>
      <c r="BFU30" s="666"/>
      <c r="BFV30" s="667"/>
      <c r="BFW30" s="265"/>
      <c r="BFX30" s="668"/>
      <c r="BFY30" s="669"/>
      <c r="BFZ30" s="668"/>
      <c r="BGA30" s="670"/>
      <c r="BGB30" s="669"/>
      <c r="BGC30" s="671"/>
      <c r="BGD30" s="672"/>
      <c r="BGE30" s="672"/>
      <c r="BGF30" s="673"/>
      <c r="BGG30" s="263">
        <f>$A$30</f>
        <v>16</v>
      </c>
      <c r="BGH30" s="264" t="str">
        <f>$B$30</f>
        <v>金</v>
      </c>
      <c r="BGI30" s="660"/>
      <c r="BGJ30" s="661"/>
      <c r="BGK30" s="660"/>
      <c r="BGL30" s="661"/>
      <c r="BGM30" s="662" t="str">
        <f>IFERROR(IF(OR(BGH30="日",BGH30="祝",BGH30=0,BGI30=""),"　",MAX(IF(AND(BGI30&lt;=BGM14,BGK30&gt;BGN14),BGN14-BGM14,IF(AND(BGI30&gt;BGM14,BGK30&lt;=BGN14),BGK30-BGI30,IF(AND(BGI30&lt;=BGM14,BGK30&lt;=BGN14),BGK30-BGM14,IF(AND(BGI30&gt;BGM14,BGK30&gt;BGN14),BGN14-BGI30,0)))),0)),0)</f>
        <v>　</v>
      </c>
      <c r="BGN30" s="663"/>
      <c r="BGO30" s="664"/>
      <c r="BGP30" s="662" t="str">
        <f>IFERROR(IF(OR(BGH30="日",BGH30="祝",BGH30=0,BGI30=""),"　",MAX(IF(AND(BGI30&gt;BGS14,BGK30&gt;BGQ14),0,IF(AND(BGI30&lt;=BGS14,BGI30&gt;BGP14,BGK30&gt;BGQ14),BGS14-BGI30,IF(AND(BGI30&lt;=BGS14,BGI30&lt;=BGP14,BGK30&gt;BGQ14),BGS14-BGP14,IF(AND(BGI30&gt;BGP14,BGK30&lt;=BGQ14),BGK30-BGI30,IF(AND(BGI30&lt;=BGP14,BGK30&lt;=BGQ14),BGK30-BGP14,0))))),0)),0)</f>
        <v>　</v>
      </c>
      <c r="BGQ30" s="663"/>
      <c r="BGR30" s="664"/>
      <c r="BGS30" s="662" t="str">
        <f>IFERROR(IF(OR(BGH30="日",BGH30="祝",BGH30=0,BGI30=""),"　",MAX(IF(AND(BGI30&lt;=BGS14,BGK30&gt;BGT14),BGT14-BGS14,IF(BGK30&lt;=BGT14,0,IF(AND(BGI30&gt;BGS14,BGK30&gt;BGT14),BGT14-BGI30,0))),0)),0)</f>
        <v>　</v>
      </c>
      <c r="BGT30" s="663"/>
      <c r="BGU30" s="664"/>
      <c r="BGV30" s="662" t="str">
        <f>IFERROR(IF(OR(BGH30="日",BGH30="祝",BGH30=0,BGI30=""),"　",MAX(IF(BGI30&gt;BGV14,BGK30-BGI30,IF(BGI30&lt;=BGV14,BGK30-BGV14,0)),0)),0)</f>
        <v>　</v>
      </c>
      <c r="BGW30" s="663"/>
      <c r="BGX30" s="664"/>
      <c r="BGY30" s="662" t="str">
        <f>IFERROR(IF(OR(BGH30="日",BGH30="祝",BGH30=0,BGI30=""),"　",MAX(IF(AND(BGI30&lt;=BGY14,BGK30&gt;BGZ14),BGZ14-BGY14,IF(AND(BGI30&gt;BGY14,BGK30&lt;=BGZ14),BGK30-BGI30,IF(AND(BGI30&lt;=BGY14,BGK30&lt;=BGZ14),BGK30-BGY14,IF(AND(BGI30&gt;BGY14,BGK30&gt;BGZ14),BGZ14-BGI30,0)))),0)),0)</f>
        <v>　</v>
      </c>
      <c r="BGZ30" s="663"/>
      <c r="BHA30" s="664"/>
      <c r="BHB30" s="662" t="str">
        <f>IFERROR(IF(OR(BGH30="日",BGH30="祝",BGH30=0,BGI30=""),"　",MAX(IF(AND(BGI30&gt;BHE14,BGK30&gt;BHC14),0,IF(AND(BGI30&lt;=BHE14,BGI30&gt;BHB14,BGK30&gt;BHC14),BHE14-BGI30,IF(AND(BGI30&lt;=BHE14,BGI30&lt;=BHB14,BGK30&gt;BHC14),BHE14-BHB14,IF(AND(BGI30&gt;BHB14,BGK30&lt;=BHC14),BGK30-BGI30,IF(AND(BGI30&lt;=BHB14,BGK30&lt;=BHC14),BGK30-BHB14,0))))),0)),0)</f>
        <v>　</v>
      </c>
      <c r="BHC30" s="663"/>
      <c r="BHD30" s="664"/>
      <c r="BHE30" s="662" t="str">
        <f>IFERROR(IF(OR(BGH30="日",BGH30="祝",BGH30=0,BGI30=""),"　",MAX(IF(AND(BGI30&lt;=BHE14,BGK30&gt;BHF14),BHF14-BHE14,IF(BGK30&lt;=BHF14,0,IF(AND(BGI30&gt;BHE14,BGK30&gt;BHF14),BHF14-BGI30,0))),0)),0)</f>
        <v>　</v>
      </c>
      <c r="BHF30" s="663"/>
      <c r="BHG30" s="664"/>
      <c r="BHH30" s="662" t="str">
        <f t="shared" si="28"/>
        <v>　</v>
      </c>
      <c r="BHI30" s="663"/>
      <c r="BHJ30" s="664"/>
      <c r="BHK30" s="665" t="str">
        <f>IF(BHN30="×",TIME(0,0,0),IF(BHX4="非常勤",BGM30,BGY30))</f>
        <v>　</v>
      </c>
      <c r="BHL30" s="666"/>
      <c r="BHM30" s="667"/>
      <c r="BHN30" s="265"/>
      <c r="BHO30" s="665" t="str">
        <f>IF(BHR30="×",TIME(0,0,0),IF(BHX4="非常勤",BGP30,BHB30))</f>
        <v>　</v>
      </c>
      <c r="BHP30" s="666"/>
      <c r="BHQ30" s="667"/>
      <c r="BHR30" s="265"/>
      <c r="BHS30" s="665" t="str">
        <f>IF(BHV30="×",TIME(0,0,0),IF(BHX4="非常勤",BGS30,BHE30))</f>
        <v>　</v>
      </c>
      <c r="BHT30" s="666"/>
      <c r="BHU30" s="667"/>
      <c r="BHV30" s="265"/>
      <c r="BHW30" s="665" t="str">
        <f>IF(BHZ30="×",TIME(0,0,0),IF(BHX4="非常勤",BGV30,BHH30))</f>
        <v>　</v>
      </c>
      <c r="BHX30" s="666"/>
      <c r="BHY30" s="667"/>
      <c r="BHZ30" s="265"/>
      <c r="BIA30" s="668"/>
      <c r="BIB30" s="669"/>
      <c r="BIC30" s="668"/>
      <c r="BID30" s="670"/>
      <c r="BIE30" s="669"/>
      <c r="BIF30" s="671"/>
      <c r="BIG30" s="672"/>
      <c r="BIH30" s="672"/>
      <c r="BII30" s="673"/>
      <c r="BIJ30" s="263">
        <f>$A$30</f>
        <v>16</v>
      </c>
      <c r="BIK30" s="264" t="str">
        <f>$B$30</f>
        <v>金</v>
      </c>
      <c r="BIL30" s="660"/>
      <c r="BIM30" s="661"/>
      <c r="BIN30" s="660"/>
      <c r="BIO30" s="661"/>
      <c r="BIP30" s="662" t="str">
        <f>IFERROR(IF(OR(BIK30="日",BIK30="祝",BIK30=0,BIL30=""),"　",MAX(IF(AND(BIL30&lt;=BIP14,BIN30&gt;BIQ14),BIQ14-BIP14,IF(AND(BIL30&gt;BIP14,BIN30&lt;=BIQ14),BIN30-BIL30,IF(AND(BIL30&lt;=BIP14,BIN30&lt;=BIQ14),BIN30-BIP14,IF(AND(BIL30&gt;BIP14,BIN30&gt;BIQ14),BIQ14-BIL30,0)))),0)),0)</f>
        <v>　</v>
      </c>
      <c r="BIQ30" s="663"/>
      <c r="BIR30" s="664"/>
      <c r="BIS30" s="662" t="str">
        <f>IFERROR(IF(OR(BIK30="日",BIK30="祝",BIK30=0,BIL30=""),"　",MAX(IF(AND(BIL30&gt;BIV14,BIN30&gt;BIT14),0,IF(AND(BIL30&lt;=BIV14,BIL30&gt;BIS14,BIN30&gt;BIT14),BIV14-BIL30,IF(AND(BIL30&lt;=BIV14,BIL30&lt;=BIS14,BIN30&gt;BIT14),BIV14-BIS14,IF(AND(BIL30&gt;BIS14,BIN30&lt;=BIT14),BIN30-BIL30,IF(AND(BIL30&lt;=BIS14,BIN30&lt;=BIT14),BIN30-BIS14,0))))),0)),0)</f>
        <v>　</v>
      </c>
      <c r="BIT30" s="663"/>
      <c r="BIU30" s="664"/>
      <c r="BIV30" s="662" t="str">
        <f>IFERROR(IF(OR(BIK30="日",BIK30="祝",BIK30=0,BIL30=""),"　",MAX(IF(AND(BIL30&lt;=BIV14,BIN30&gt;BIW14),BIW14-BIV14,IF(BIN30&lt;=BIW14,0,IF(AND(BIL30&gt;BIV14,BIN30&gt;BIW14),BIW14-BIL30,0))),0)),0)</f>
        <v>　</v>
      </c>
      <c r="BIW30" s="663"/>
      <c r="BIX30" s="664"/>
      <c r="BIY30" s="662" t="str">
        <f>IFERROR(IF(OR(BIK30="日",BIK30="祝",BIK30=0,BIL30=""),"　",MAX(IF(BIL30&gt;BIY14,BIN30-BIL30,IF(BIL30&lt;=BIY14,BIN30-BIY14,0)),0)),0)</f>
        <v>　</v>
      </c>
      <c r="BIZ30" s="663"/>
      <c r="BJA30" s="664"/>
      <c r="BJB30" s="662" t="str">
        <f>IFERROR(IF(OR(BIK30="日",BIK30="祝",BIK30=0,BIL30=""),"　",MAX(IF(AND(BIL30&lt;=BJB14,BIN30&gt;BJC14),BJC14-BJB14,IF(AND(BIL30&gt;BJB14,BIN30&lt;=BJC14),BIN30-BIL30,IF(AND(BIL30&lt;=BJB14,BIN30&lt;=BJC14),BIN30-BJB14,IF(AND(BIL30&gt;BJB14,BIN30&gt;BJC14),BJC14-BIL30,0)))),0)),0)</f>
        <v>　</v>
      </c>
      <c r="BJC30" s="663"/>
      <c r="BJD30" s="664"/>
      <c r="BJE30" s="662" t="str">
        <f>IFERROR(IF(OR(BIK30="日",BIK30="祝",BIK30=0,BIL30=""),"　",MAX(IF(AND(BIL30&gt;BJH14,BIN30&gt;BJF14),0,IF(AND(BIL30&lt;=BJH14,BIL30&gt;BJE14,BIN30&gt;BJF14),BJH14-BIL30,IF(AND(BIL30&lt;=BJH14,BIL30&lt;=BJE14,BIN30&gt;BJF14),BJH14-BJE14,IF(AND(BIL30&gt;BJE14,BIN30&lt;=BJF14),BIN30-BIL30,IF(AND(BIL30&lt;=BJE14,BIN30&lt;=BJF14),BIN30-BJE14,0))))),0)),0)</f>
        <v>　</v>
      </c>
      <c r="BJF30" s="663"/>
      <c r="BJG30" s="664"/>
      <c r="BJH30" s="662" t="str">
        <f>IFERROR(IF(OR(BIK30="日",BIK30="祝",BIK30=0,BIL30=""),"　",MAX(IF(AND(BIL30&lt;=BJH14,BIN30&gt;BJI14),BJI14-BJH14,IF(BIN30&lt;=BJI14,0,IF(AND(BIL30&gt;BJH14,BIN30&gt;BJI14),BJI14-BIL30,0))),0)),0)</f>
        <v>　</v>
      </c>
      <c r="BJI30" s="663"/>
      <c r="BJJ30" s="664"/>
      <c r="BJK30" s="662" t="str">
        <f t="shared" si="29"/>
        <v>　</v>
      </c>
      <c r="BJL30" s="663"/>
      <c r="BJM30" s="664"/>
      <c r="BJN30" s="665" t="str">
        <f>IF(BJQ30="×",TIME(0,0,0),IF(BKA4="非常勤",BIP30,BJB30))</f>
        <v>　</v>
      </c>
      <c r="BJO30" s="666"/>
      <c r="BJP30" s="667"/>
      <c r="BJQ30" s="265"/>
      <c r="BJR30" s="665" t="str">
        <f>IF(BJU30="×",TIME(0,0,0),IF(BKA4="非常勤",BIS30,BJE30))</f>
        <v>　</v>
      </c>
      <c r="BJS30" s="666"/>
      <c r="BJT30" s="667"/>
      <c r="BJU30" s="265"/>
      <c r="BJV30" s="665" t="str">
        <f>IF(BJY30="×",TIME(0,0,0),IF(BKA4="非常勤",BIV30,BJH30))</f>
        <v>　</v>
      </c>
      <c r="BJW30" s="666"/>
      <c r="BJX30" s="667"/>
      <c r="BJY30" s="265"/>
      <c r="BJZ30" s="665" t="str">
        <f>IF(BKC30="×",TIME(0,0,0),IF(BKA4="非常勤",BIY30,BJK30))</f>
        <v>　</v>
      </c>
      <c r="BKA30" s="666"/>
      <c r="BKB30" s="667"/>
      <c r="BKC30" s="265"/>
      <c r="BKD30" s="668"/>
      <c r="BKE30" s="669"/>
      <c r="BKF30" s="668"/>
      <c r="BKG30" s="670"/>
      <c r="BKH30" s="669"/>
      <c r="BKI30" s="671"/>
      <c r="BKJ30" s="672"/>
      <c r="BKK30" s="672"/>
      <c r="BKL30" s="673"/>
      <c r="BKM30" s="263">
        <f>$A$30</f>
        <v>16</v>
      </c>
      <c r="BKN30" s="264" t="str">
        <f>$B$30</f>
        <v>金</v>
      </c>
      <c r="BKO30" s="660"/>
      <c r="BKP30" s="661"/>
      <c r="BKQ30" s="660"/>
      <c r="BKR30" s="661"/>
      <c r="BKS30" s="662" t="str">
        <f>IFERROR(IF(OR(BKN30="日",BKN30="祝",BKN30=0,BKO30=""),"　",MAX(IF(AND(BKO30&lt;=BKS14,BKQ30&gt;BKT14),BKT14-BKS14,IF(AND(BKO30&gt;BKS14,BKQ30&lt;=BKT14),BKQ30-BKO30,IF(AND(BKO30&lt;=BKS14,BKQ30&lt;=BKT14),BKQ30-BKS14,IF(AND(BKO30&gt;BKS14,BKQ30&gt;BKT14),BKT14-BKO30,0)))),0)),0)</f>
        <v>　</v>
      </c>
      <c r="BKT30" s="663"/>
      <c r="BKU30" s="664"/>
      <c r="BKV30" s="662" t="str">
        <f>IFERROR(IF(OR(BKN30="日",BKN30="祝",BKN30=0,BKO30=""),"　",MAX(IF(AND(BKO30&gt;BKY14,BKQ30&gt;BKW14),0,IF(AND(BKO30&lt;=BKY14,BKO30&gt;BKV14,BKQ30&gt;BKW14),BKY14-BKO30,IF(AND(BKO30&lt;=BKY14,BKO30&lt;=BKV14,BKQ30&gt;BKW14),BKY14-BKV14,IF(AND(BKO30&gt;BKV14,BKQ30&lt;=BKW14),BKQ30-BKO30,IF(AND(BKO30&lt;=BKV14,BKQ30&lt;=BKW14),BKQ30-BKV14,0))))),0)),0)</f>
        <v>　</v>
      </c>
      <c r="BKW30" s="663"/>
      <c r="BKX30" s="664"/>
      <c r="BKY30" s="662" t="str">
        <f>IFERROR(IF(OR(BKN30="日",BKN30="祝",BKN30=0,BKO30=""),"　",MAX(IF(AND(BKO30&lt;=BKY14,BKQ30&gt;BKZ14),BKZ14-BKY14,IF(BKQ30&lt;=BKZ14,0,IF(AND(BKO30&gt;BKY14,BKQ30&gt;BKZ14),BKZ14-BKO30,0))),0)),0)</f>
        <v>　</v>
      </c>
      <c r="BKZ30" s="663"/>
      <c r="BLA30" s="664"/>
      <c r="BLB30" s="662" t="str">
        <f>IFERROR(IF(OR(BKN30="日",BKN30="祝",BKN30=0,BKO30=""),"　",MAX(IF(BKO30&gt;BLB14,BKQ30-BKO30,IF(BKO30&lt;=BLB14,BKQ30-BLB14,0)),0)),0)</f>
        <v>　</v>
      </c>
      <c r="BLC30" s="663"/>
      <c r="BLD30" s="664"/>
      <c r="BLE30" s="662" t="str">
        <f>IFERROR(IF(OR(BKN30="日",BKN30="祝",BKN30=0,BKO30=""),"　",MAX(IF(AND(BKO30&lt;=BLE14,BKQ30&gt;BLF14),BLF14-BLE14,IF(AND(BKO30&gt;BLE14,BKQ30&lt;=BLF14),BKQ30-BKO30,IF(AND(BKO30&lt;=BLE14,BKQ30&lt;=BLF14),BKQ30-BLE14,IF(AND(BKO30&gt;BLE14,BKQ30&gt;BLF14),BLF14-BKO30,0)))),0)),0)</f>
        <v>　</v>
      </c>
      <c r="BLF30" s="663"/>
      <c r="BLG30" s="664"/>
      <c r="BLH30" s="662" t="str">
        <f>IFERROR(IF(OR(BKN30="日",BKN30="祝",BKN30=0,BKO30=""),"　",MAX(IF(AND(BKO30&gt;BLK14,BKQ30&gt;BLI14),0,IF(AND(BKO30&lt;=BLK14,BKO30&gt;BLH14,BKQ30&gt;BLI14),BLK14-BKO30,IF(AND(BKO30&lt;=BLK14,BKO30&lt;=BLH14,BKQ30&gt;BLI14),BLK14-BLH14,IF(AND(BKO30&gt;BLH14,BKQ30&lt;=BLI14),BKQ30-BKO30,IF(AND(BKO30&lt;=BLH14,BKQ30&lt;=BLI14),BKQ30-BLH14,0))))),0)),0)</f>
        <v>　</v>
      </c>
      <c r="BLI30" s="663"/>
      <c r="BLJ30" s="664"/>
      <c r="BLK30" s="662" t="str">
        <f>IFERROR(IF(OR(BKN30="日",BKN30="祝",BKN30=0,BKO30=""),"　",MAX(IF(AND(BKO30&lt;=BLK14,BKQ30&gt;BLL14),BLL14-BLK14,IF(BKQ30&lt;=BLL14,0,IF(AND(BKO30&gt;BLK14,BKQ30&gt;BLL14),BLL14-BKO30,0))),0)),0)</f>
        <v>　</v>
      </c>
      <c r="BLL30" s="663"/>
      <c r="BLM30" s="664"/>
      <c r="BLN30" s="662" t="str">
        <f t="shared" si="30"/>
        <v>　</v>
      </c>
      <c r="BLO30" s="663"/>
      <c r="BLP30" s="664"/>
      <c r="BLQ30" s="665" t="str">
        <f>IF(BLT30="×",TIME(0,0,0),IF(BMD4="非常勤",BKS30,BLE30))</f>
        <v>　</v>
      </c>
      <c r="BLR30" s="666"/>
      <c r="BLS30" s="667"/>
      <c r="BLT30" s="265"/>
      <c r="BLU30" s="665" t="str">
        <f>IF(BLX30="×",TIME(0,0,0),IF(BMD4="非常勤",BKV30,BLH30))</f>
        <v>　</v>
      </c>
      <c r="BLV30" s="666"/>
      <c r="BLW30" s="667"/>
      <c r="BLX30" s="265"/>
      <c r="BLY30" s="665" t="str">
        <f>IF(BMB30="×",TIME(0,0,0),IF(BMD4="非常勤",BKY30,BLK30))</f>
        <v>　</v>
      </c>
      <c r="BLZ30" s="666"/>
      <c r="BMA30" s="667"/>
      <c r="BMB30" s="265"/>
      <c r="BMC30" s="665" t="str">
        <f>IF(BMF30="×",TIME(0,0,0),IF(BMD4="非常勤",BLB30,BLN30))</f>
        <v>　</v>
      </c>
      <c r="BMD30" s="666"/>
      <c r="BME30" s="667"/>
      <c r="BMF30" s="265"/>
      <c r="BMG30" s="668"/>
      <c r="BMH30" s="669"/>
      <c r="BMI30" s="668"/>
      <c r="BMJ30" s="670"/>
      <c r="BMK30" s="669"/>
      <c r="BML30" s="671"/>
      <c r="BMM30" s="672"/>
      <c r="BMN30" s="672"/>
      <c r="BMO30" s="673"/>
      <c r="BMP30" s="263">
        <f>$A$30</f>
        <v>16</v>
      </c>
      <c r="BMQ30" s="264" t="str">
        <f>$B$30</f>
        <v>金</v>
      </c>
      <c r="BMR30" s="660"/>
      <c r="BMS30" s="661"/>
      <c r="BMT30" s="660"/>
      <c r="BMU30" s="661"/>
      <c r="BMV30" s="662" t="str">
        <f>IFERROR(IF(OR(BMQ30="日",BMQ30="祝",BMQ30=0,BMR30=""),"　",MAX(IF(AND(BMR30&lt;=BMV14,BMT30&gt;BMW14),BMW14-BMV14,IF(AND(BMR30&gt;BMV14,BMT30&lt;=BMW14),BMT30-BMR30,IF(AND(BMR30&lt;=BMV14,BMT30&lt;=BMW14),BMT30-BMV14,IF(AND(BMR30&gt;BMV14,BMT30&gt;BMW14),BMW14-BMR30,0)))),0)),0)</f>
        <v>　</v>
      </c>
      <c r="BMW30" s="663"/>
      <c r="BMX30" s="664"/>
      <c r="BMY30" s="662" t="str">
        <f>IFERROR(IF(OR(BMQ30="日",BMQ30="祝",BMQ30=0,BMR30=""),"　",MAX(IF(AND(BMR30&gt;BNB14,BMT30&gt;BMZ14),0,IF(AND(BMR30&lt;=BNB14,BMR30&gt;BMY14,BMT30&gt;BMZ14),BNB14-BMR30,IF(AND(BMR30&lt;=BNB14,BMR30&lt;=BMY14,BMT30&gt;BMZ14),BNB14-BMY14,IF(AND(BMR30&gt;BMY14,BMT30&lt;=BMZ14),BMT30-BMR30,IF(AND(BMR30&lt;=BMY14,BMT30&lt;=BMZ14),BMT30-BMY14,0))))),0)),0)</f>
        <v>　</v>
      </c>
      <c r="BMZ30" s="663"/>
      <c r="BNA30" s="664"/>
      <c r="BNB30" s="662" t="str">
        <f>IFERROR(IF(OR(BMQ30="日",BMQ30="祝",BMQ30=0,BMR30=""),"　",MAX(IF(AND(BMR30&lt;=BNB14,BMT30&gt;BNC14),BNC14-BNB14,IF(BMT30&lt;=BNC14,0,IF(AND(BMR30&gt;BNB14,BMT30&gt;BNC14),BNC14-BMR30,0))),0)),0)</f>
        <v>　</v>
      </c>
      <c r="BNC30" s="663"/>
      <c r="BND30" s="664"/>
      <c r="BNE30" s="662" t="str">
        <f>IFERROR(IF(OR(BMQ30="日",BMQ30="祝",BMQ30=0,BMR30=""),"　",MAX(IF(BMR30&gt;BNE14,BMT30-BMR30,IF(BMR30&lt;=BNE14,BMT30-BNE14,0)),0)),0)</f>
        <v>　</v>
      </c>
      <c r="BNF30" s="663"/>
      <c r="BNG30" s="664"/>
      <c r="BNH30" s="662" t="str">
        <f>IFERROR(IF(OR(BMQ30="日",BMQ30="祝",BMQ30=0,BMR30=""),"　",MAX(IF(AND(BMR30&lt;=BNH14,BMT30&gt;BNI14),BNI14-BNH14,IF(AND(BMR30&gt;BNH14,BMT30&lt;=BNI14),BMT30-BMR30,IF(AND(BMR30&lt;=BNH14,BMT30&lt;=BNI14),BMT30-BNH14,IF(AND(BMR30&gt;BNH14,BMT30&gt;BNI14),BNI14-BMR30,0)))),0)),0)</f>
        <v>　</v>
      </c>
      <c r="BNI30" s="663"/>
      <c r="BNJ30" s="664"/>
      <c r="BNK30" s="662" t="str">
        <f>IFERROR(IF(OR(BMQ30="日",BMQ30="祝",BMQ30=0,BMR30=""),"　",MAX(IF(AND(BMR30&gt;BNN14,BMT30&gt;BNL14),0,IF(AND(BMR30&lt;=BNN14,BMR30&gt;BNK14,BMT30&gt;BNL14),BNN14-BMR30,IF(AND(BMR30&lt;=BNN14,BMR30&lt;=BNK14,BMT30&gt;BNL14),BNN14-BNK14,IF(AND(BMR30&gt;BNK14,BMT30&lt;=BNL14),BMT30-BMR30,IF(AND(BMR30&lt;=BNK14,BMT30&lt;=BNL14),BMT30-BNK14,0))))),0)),0)</f>
        <v>　</v>
      </c>
      <c r="BNL30" s="663"/>
      <c r="BNM30" s="664"/>
      <c r="BNN30" s="662" t="str">
        <f>IFERROR(IF(OR(BMQ30="日",BMQ30="祝",BMQ30=0,BMR30=""),"　",MAX(IF(AND(BMR30&lt;=BNN14,BMT30&gt;BNO14),BNO14-BNN14,IF(BMT30&lt;=BNO14,0,IF(AND(BMR30&gt;BNN14,BMT30&gt;BNO14),BNO14-BMR30,0))),0)),0)</f>
        <v>　</v>
      </c>
      <c r="BNO30" s="663"/>
      <c r="BNP30" s="664"/>
      <c r="BNQ30" s="662" t="str">
        <f t="shared" si="31"/>
        <v>　</v>
      </c>
      <c r="BNR30" s="663"/>
      <c r="BNS30" s="664"/>
      <c r="BNT30" s="665" t="str">
        <f>IF(BNW30="×",TIME(0,0,0),IF(BOG4="非常勤",BMV30,BNH30))</f>
        <v>　</v>
      </c>
      <c r="BNU30" s="666"/>
      <c r="BNV30" s="667"/>
      <c r="BNW30" s="265"/>
      <c r="BNX30" s="665" t="str">
        <f>IF(BOA30="×",TIME(0,0,0),IF(BOG4="非常勤",BMY30,BNK30))</f>
        <v>　</v>
      </c>
      <c r="BNY30" s="666"/>
      <c r="BNZ30" s="667"/>
      <c r="BOA30" s="265"/>
      <c r="BOB30" s="665" t="str">
        <f>IF(BOE30="×",TIME(0,0,0),IF(BOG4="非常勤",BNB30,BNN30))</f>
        <v>　</v>
      </c>
      <c r="BOC30" s="666"/>
      <c r="BOD30" s="667"/>
      <c r="BOE30" s="265"/>
      <c r="BOF30" s="665" t="str">
        <f>IF(BOI30="×",TIME(0,0,0),IF(BOG4="非常勤",BNE30,BNQ30))</f>
        <v>　</v>
      </c>
      <c r="BOG30" s="666"/>
      <c r="BOH30" s="667"/>
      <c r="BOI30" s="265"/>
      <c r="BOJ30" s="668"/>
      <c r="BOK30" s="669"/>
      <c r="BOL30" s="668"/>
      <c r="BOM30" s="670"/>
      <c r="BON30" s="669"/>
      <c r="BOO30" s="671"/>
      <c r="BOP30" s="672"/>
      <c r="BOQ30" s="672"/>
      <c r="BOR30" s="673"/>
      <c r="BOS30" s="263">
        <f>$A$30</f>
        <v>16</v>
      </c>
      <c r="BOT30" s="264" t="str">
        <f>$B$30</f>
        <v>金</v>
      </c>
      <c r="BOU30" s="660"/>
      <c r="BOV30" s="661"/>
      <c r="BOW30" s="660"/>
      <c r="BOX30" s="661"/>
      <c r="BOY30" s="662" t="str">
        <f>IFERROR(IF(OR(BOT30="日",BOT30="祝",BOT30=0,BOU30=""),"　",MAX(IF(AND(BOU30&lt;=BOY14,BOW30&gt;BOZ14),BOZ14-BOY14,IF(AND(BOU30&gt;BOY14,BOW30&lt;=BOZ14),BOW30-BOU30,IF(AND(BOU30&lt;=BOY14,BOW30&lt;=BOZ14),BOW30-BOY14,IF(AND(BOU30&gt;BOY14,BOW30&gt;BOZ14),BOZ14-BOU30,0)))),0)),0)</f>
        <v>　</v>
      </c>
      <c r="BOZ30" s="663"/>
      <c r="BPA30" s="664"/>
      <c r="BPB30" s="662" t="str">
        <f>IFERROR(IF(OR(BOT30="日",BOT30="祝",BOT30=0,BOU30=""),"　",MAX(IF(AND(BOU30&gt;BPE14,BOW30&gt;BPC14),0,IF(AND(BOU30&lt;=BPE14,BOU30&gt;BPB14,BOW30&gt;BPC14),BPE14-BOU30,IF(AND(BOU30&lt;=BPE14,BOU30&lt;=BPB14,BOW30&gt;BPC14),BPE14-BPB14,IF(AND(BOU30&gt;BPB14,BOW30&lt;=BPC14),BOW30-BOU30,IF(AND(BOU30&lt;=BPB14,BOW30&lt;=BPC14),BOW30-BPB14,0))))),0)),0)</f>
        <v>　</v>
      </c>
      <c r="BPC30" s="663"/>
      <c r="BPD30" s="664"/>
      <c r="BPE30" s="662" t="str">
        <f>IFERROR(IF(OR(BOT30="日",BOT30="祝",BOT30=0,BOU30=""),"　",MAX(IF(AND(BOU30&lt;=BPE14,BOW30&gt;BPF14),BPF14-BPE14,IF(BOW30&lt;=BPF14,0,IF(AND(BOU30&gt;BPE14,BOW30&gt;BPF14),BPF14-BOU30,0))),0)),0)</f>
        <v>　</v>
      </c>
      <c r="BPF30" s="663"/>
      <c r="BPG30" s="664"/>
      <c r="BPH30" s="662" t="str">
        <f>IFERROR(IF(OR(BOT30="日",BOT30="祝",BOT30=0,BOU30=""),"　",MAX(IF(BOU30&gt;BPH14,BOW30-BOU30,IF(BOU30&lt;=BPH14,BOW30-BPH14,0)),0)),0)</f>
        <v>　</v>
      </c>
      <c r="BPI30" s="663"/>
      <c r="BPJ30" s="664"/>
      <c r="BPK30" s="662" t="str">
        <f>IFERROR(IF(OR(BOT30="日",BOT30="祝",BOT30=0,BOU30=""),"　",MAX(IF(AND(BOU30&lt;=BPK14,BOW30&gt;BPL14),BPL14-BPK14,IF(AND(BOU30&gt;BPK14,BOW30&lt;=BPL14),BOW30-BOU30,IF(AND(BOU30&lt;=BPK14,BOW30&lt;=BPL14),BOW30-BPK14,IF(AND(BOU30&gt;BPK14,BOW30&gt;BPL14),BPL14-BOU30,0)))),0)),0)</f>
        <v>　</v>
      </c>
      <c r="BPL30" s="663"/>
      <c r="BPM30" s="664"/>
      <c r="BPN30" s="662" t="str">
        <f>IFERROR(IF(OR(BOT30="日",BOT30="祝",BOT30=0,BOU30=""),"　",MAX(IF(AND(BOU30&gt;BPQ14,BOW30&gt;BPO14),0,IF(AND(BOU30&lt;=BPQ14,BOU30&gt;BPN14,BOW30&gt;BPO14),BPQ14-BOU30,IF(AND(BOU30&lt;=BPQ14,BOU30&lt;=BPN14,BOW30&gt;BPO14),BPQ14-BPN14,IF(AND(BOU30&gt;BPN14,BOW30&lt;=BPO14),BOW30-BOU30,IF(AND(BOU30&lt;=BPN14,BOW30&lt;=BPO14),BOW30-BPN14,0))))),0)),0)</f>
        <v>　</v>
      </c>
      <c r="BPO30" s="663"/>
      <c r="BPP30" s="664"/>
      <c r="BPQ30" s="662" t="str">
        <f>IFERROR(IF(OR(BOT30="日",BOT30="祝",BOT30=0,BOU30=""),"　",MAX(IF(AND(BOU30&lt;=BPQ14,BOW30&gt;BPR14),BPR14-BPQ14,IF(BOW30&lt;=BPR14,0,IF(AND(BOU30&gt;BPQ14,BOW30&gt;BPR14),BPR14-BOU30,0))),0)),0)</f>
        <v>　</v>
      </c>
      <c r="BPR30" s="663"/>
      <c r="BPS30" s="664"/>
      <c r="BPT30" s="662" t="str">
        <f t="shared" si="32"/>
        <v>　</v>
      </c>
      <c r="BPU30" s="663"/>
      <c r="BPV30" s="664"/>
      <c r="BPW30" s="665" t="str">
        <f>IF(BPZ30="×",TIME(0,0,0),IF(BQJ4="非常勤",BOY30,BPK30))</f>
        <v>　</v>
      </c>
      <c r="BPX30" s="666"/>
      <c r="BPY30" s="667"/>
      <c r="BPZ30" s="265"/>
      <c r="BQA30" s="665" t="str">
        <f>IF(BQD30="×",TIME(0,0,0),IF(BQJ4="非常勤",BPB30,BPN30))</f>
        <v>　</v>
      </c>
      <c r="BQB30" s="666"/>
      <c r="BQC30" s="667"/>
      <c r="BQD30" s="265"/>
      <c r="BQE30" s="665" t="str">
        <f>IF(BQH30="×",TIME(0,0,0),IF(BQJ4="非常勤",BPE30,BPQ30))</f>
        <v>　</v>
      </c>
      <c r="BQF30" s="666"/>
      <c r="BQG30" s="667"/>
      <c r="BQH30" s="265"/>
      <c r="BQI30" s="665" t="str">
        <f>IF(BQL30="×",TIME(0,0,0),IF(BQJ4="非常勤",BPH30,BPT30))</f>
        <v>　</v>
      </c>
      <c r="BQJ30" s="666"/>
      <c r="BQK30" s="667"/>
      <c r="BQL30" s="265"/>
      <c r="BQM30" s="668"/>
      <c r="BQN30" s="669"/>
      <c r="BQO30" s="668"/>
      <c r="BQP30" s="670"/>
      <c r="BQQ30" s="669"/>
      <c r="BQR30" s="671"/>
      <c r="BQS30" s="672"/>
      <c r="BQT30" s="672"/>
      <c r="BQU30" s="673"/>
      <c r="BQV30" s="263">
        <f>$A$30</f>
        <v>16</v>
      </c>
      <c r="BQW30" s="264" t="str">
        <f>$B$30</f>
        <v>金</v>
      </c>
      <c r="BQX30" s="660"/>
      <c r="BQY30" s="661"/>
      <c r="BQZ30" s="660"/>
      <c r="BRA30" s="661"/>
      <c r="BRB30" s="662" t="str">
        <f>IFERROR(IF(OR(BQW30="日",BQW30="祝",BQW30=0,BQX30=""),"　",MAX(IF(AND(BQX30&lt;=BRB14,BQZ30&gt;BRC14),BRC14-BRB14,IF(AND(BQX30&gt;BRB14,BQZ30&lt;=BRC14),BQZ30-BQX30,IF(AND(BQX30&lt;=BRB14,BQZ30&lt;=BRC14),BQZ30-BRB14,IF(AND(BQX30&gt;BRB14,BQZ30&gt;BRC14),BRC14-BQX30,0)))),0)),0)</f>
        <v>　</v>
      </c>
      <c r="BRC30" s="663"/>
      <c r="BRD30" s="664"/>
      <c r="BRE30" s="662" t="str">
        <f>IFERROR(IF(OR(BQW30="日",BQW30="祝",BQW30=0,BQX30=""),"　",MAX(IF(AND(BQX30&gt;BRH14,BQZ30&gt;BRF14),0,IF(AND(BQX30&lt;=BRH14,BQX30&gt;BRE14,BQZ30&gt;BRF14),BRH14-BQX30,IF(AND(BQX30&lt;=BRH14,BQX30&lt;=BRE14,BQZ30&gt;BRF14),BRH14-BRE14,IF(AND(BQX30&gt;BRE14,BQZ30&lt;=BRF14),BQZ30-BQX30,IF(AND(BQX30&lt;=BRE14,BQZ30&lt;=BRF14),BQZ30-BRE14,0))))),0)),0)</f>
        <v>　</v>
      </c>
      <c r="BRF30" s="663"/>
      <c r="BRG30" s="664"/>
      <c r="BRH30" s="662" t="str">
        <f>IFERROR(IF(OR(BQW30="日",BQW30="祝",BQW30=0,BQX30=""),"　",MAX(IF(AND(BQX30&lt;=BRH14,BQZ30&gt;BRI14),BRI14-BRH14,IF(BQZ30&lt;=BRI14,0,IF(AND(BQX30&gt;BRH14,BQZ30&gt;BRI14),BRI14-BQX30,0))),0)),0)</f>
        <v>　</v>
      </c>
      <c r="BRI30" s="663"/>
      <c r="BRJ30" s="664"/>
      <c r="BRK30" s="662" t="str">
        <f>IFERROR(IF(OR(BQW30="日",BQW30="祝",BQW30=0,BQX30=""),"　",MAX(IF(BQX30&gt;BRK14,BQZ30-BQX30,IF(BQX30&lt;=BRK14,BQZ30-BRK14,0)),0)),0)</f>
        <v>　</v>
      </c>
      <c r="BRL30" s="663"/>
      <c r="BRM30" s="664"/>
      <c r="BRN30" s="662" t="str">
        <f>IFERROR(IF(OR(BQW30="日",BQW30="祝",BQW30=0,BQX30=""),"　",MAX(IF(AND(BQX30&lt;=BRN14,BQZ30&gt;BRO14),BRO14-BRN14,IF(AND(BQX30&gt;BRN14,BQZ30&lt;=BRO14),BQZ30-BQX30,IF(AND(BQX30&lt;=BRN14,BQZ30&lt;=BRO14),BQZ30-BRN14,IF(AND(BQX30&gt;BRN14,BQZ30&gt;BRO14),BRO14-BQX30,0)))),0)),0)</f>
        <v>　</v>
      </c>
      <c r="BRO30" s="663"/>
      <c r="BRP30" s="664"/>
      <c r="BRQ30" s="662" t="str">
        <f>IFERROR(IF(OR(BQW30="日",BQW30="祝",BQW30=0,BQX30=""),"　",MAX(IF(AND(BQX30&gt;BRT14,BQZ30&gt;BRR14),0,IF(AND(BQX30&lt;=BRT14,BQX30&gt;BRQ14,BQZ30&gt;BRR14),BRT14-BQX30,IF(AND(BQX30&lt;=BRT14,BQX30&lt;=BRQ14,BQZ30&gt;BRR14),BRT14-BRQ14,IF(AND(BQX30&gt;BRQ14,BQZ30&lt;=BRR14),BQZ30-BQX30,IF(AND(BQX30&lt;=BRQ14,BQZ30&lt;=BRR14),BQZ30-BRQ14,0))))),0)),0)</f>
        <v>　</v>
      </c>
      <c r="BRR30" s="663"/>
      <c r="BRS30" s="664"/>
      <c r="BRT30" s="662" t="str">
        <f>IFERROR(IF(OR(BQW30="日",BQW30="祝",BQW30=0,BQX30=""),"　",MAX(IF(AND(BQX30&lt;=BRT14,BQZ30&gt;BRU14),BRU14-BRT14,IF(BQZ30&lt;=BRU14,0,IF(AND(BQX30&gt;BRT14,BQZ30&gt;BRU14),BRU14-BQX30,0))),0)),0)</f>
        <v>　</v>
      </c>
      <c r="BRU30" s="663"/>
      <c r="BRV30" s="664"/>
      <c r="BRW30" s="662" t="str">
        <f t="shared" si="33"/>
        <v>　</v>
      </c>
      <c r="BRX30" s="663"/>
      <c r="BRY30" s="664"/>
      <c r="BRZ30" s="665" t="str">
        <f>IF(BSC30="×",TIME(0,0,0),IF(BSM4="非常勤",BRB30,BRN30))</f>
        <v>　</v>
      </c>
      <c r="BSA30" s="666"/>
      <c r="BSB30" s="667"/>
      <c r="BSC30" s="265"/>
      <c r="BSD30" s="665" t="str">
        <f>IF(BSG30="×",TIME(0,0,0),IF(BSM4="非常勤",BRE30,BRQ30))</f>
        <v>　</v>
      </c>
      <c r="BSE30" s="666"/>
      <c r="BSF30" s="667"/>
      <c r="BSG30" s="265"/>
      <c r="BSH30" s="665" t="str">
        <f>IF(BSK30="×",TIME(0,0,0),IF(BSM4="非常勤",BRH30,BRT30))</f>
        <v>　</v>
      </c>
      <c r="BSI30" s="666"/>
      <c r="BSJ30" s="667"/>
      <c r="BSK30" s="265"/>
      <c r="BSL30" s="665" t="str">
        <f>IF(BSO30="×",TIME(0,0,0),IF(BSM4="非常勤",BRK30,BRW30))</f>
        <v>　</v>
      </c>
      <c r="BSM30" s="666"/>
      <c r="BSN30" s="667"/>
      <c r="BSO30" s="265"/>
      <c r="BSP30" s="668"/>
      <c r="BSQ30" s="669"/>
      <c r="BSR30" s="668"/>
      <c r="BSS30" s="670"/>
      <c r="BST30" s="669"/>
      <c r="BSU30" s="671"/>
      <c r="BSV30" s="672"/>
      <c r="BSW30" s="672"/>
      <c r="BSX30" s="673"/>
      <c r="BSY30" s="263">
        <f>$A$30</f>
        <v>16</v>
      </c>
      <c r="BSZ30" s="264" t="str">
        <f>$B$30</f>
        <v>金</v>
      </c>
      <c r="BTA30" s="660"/>
      <c r="BTB30" s="661"/>
      <c r="BTC30" s="660"/>
      <c r="BTD30" s="661"/>
      <c r="BTE30" s="662" t="str">
        <f>IFERROR(IF(OR(BSZ30="日",BSZ30="祝",BSZ30=0,BTA30=""),"　",MAX(IF(AND(BTA30&lt;=BTE14,BTC30&gt;BTF14),BTF14-BTE14,IF(AND(BTA30&gt;BTE14,BTC30&lt;=BTF14),BTC30-BTA30,IF(AND(BTA30&lt;=BTE14,BTC30&lt;=BTF14),BTC30-BTE14,IF(AND(BTA30&gt;BTE14,BTC30&gt;BTF14),BTF14-BTA30,0)))),0)),0)</f>
        <v>　</v>
      </c>
      <c r="BTF30" s="663"/>
      <c r="BTG30" s="664"/>
      <c r="BTH30" s="662" t="str">
        <f>IFERROR(IF(OR(BSZ30="日",BSZ30="祝",BSZ30=0,BTA30=""),"　",MAX(IF(AND(BTA30&gt;BTK14,BTC30&gt;BTI14),0,IF(AND(BTA30&lt;=BTK14,BTA30&gt;BTH14,BTC30&gt;BTI14),BTK14-BTA30,IF(AND(BTA30&lt;=BTK14,BTA30&lt;=BTH14,BTC30&gt;BTI14),BTK14-BTH14,IF(AND(BTA30&gt;BTH14,BTC30&lt;=BTI14),BTC30-BTA30,IF(AND(BTA30&lt;=BTH14,BTC30&lt;=BTI14),BTC30-BTH14,0))))),0)),0)</f>
        <v>　</v>
      </c>
      <c r="BTI30" s="663"/>
      <c r="BTJ30" s="664"/>
      <c r="BTK30" s="662" t="str">
        <f>IFERROR(IF(OR(BSZ30="日",BSZ30="祝",BSZ30=0,BTA30=""),"　",MAX(IF(AND(BTA30&lt;=BTK14,BTC30&gt;BTL14),BTL14-BTK14,IF(BTC30&lt;=BTL14,0,IF(AND(BTA30&gt;BTK14,BTC30&gt;BTL14),BTL14-BTA30,0))),0)),0)</f>
        <v>　</v>
      </c>
      <c r="BTL30" s="663"/>
      <c r="BTM30" s="664"/>
      <c r="BTN30" s="662" t="str">
        <f>IFERROR(IF(OR(BSZ30="日",BSZ30="祝",BSZ30=0,BTA30=""),"　",MAX(IF(BTA30&gt;BTN14,BTC30-BTA30,IF(BTA30&lt;=BTN14,BTC30-BTN14,0)),0)),0)</f>
        <v>　</v>
      </c>
      <c r="BTO30" s="663"/>
      <c r="BTP30" s="664"/>
      <c r="BTQ30" s="662" t="str">
        <f>IFERROR(IF(OR(BSZ30="日",BSZ30="祝",BSZ30=0,BTA30=""),"　",MAX(IF(AND(BTA30&lt;=BTQ14,BTC30&gt;BTR14),BTR14-BTQ14,IF(AND(BTA30&gt;BTQ14,BTC30&lt;=BTR14),BTC30-BTA30,IF(AND(BTA30&lt;=BTQ14,BTC30&lt;=BTR14),BTC30-BTQ14,IF(AND(BTA30&gt;BTQ14,BTC30&gt;BTR14),BTR14-BTA30,0)))),0)),0)</f>
        <v>　</v>
      </c>
      <c r="BTR30" s="663"/>
      <c r="BTS30" s="664"/>
      <c r="BTT30" s="662" t="str">
        <f>IFERROR(IF(OR(BSZ30="日",BSZ30="祝",BSZ30=0,BTA30=""),"　",MAX(IF(AND(BTA30&gt;BTW14,BTC30&gt;BTU14),0,IF(AND(BTA30&lt;=BTW14,BTA30&gt;BTT14,BTC30&gt;BTU14),BTW14-BTA30,IF(AND(BTA30&lt;=BTW14,BTA30&lt;=BTT14,BTC30&gt;BTU14),BTW14-BTT14,IF(AND(BTA30&gt;BTT14,BTC30&lt;=BTU14),BTC30-BTA30,IF(AND(BTA30&lt;=BTT14,BTC30&lt;=BTU14),BTC30-BTT14,0))))),0)),0)</f>
        <v>　</v>
      </c>
      <c r="BTU30" s="663"/>
      <c r="BTV30" s="664"/>
      <c r="BTW30" s="662" t="str">
        <f>IFERROR(IF(OR(BSZ30="日",BSZ30="祝",BSZ30=0,BTA30=""),"　",MAX(IF(AND(BTA30&lt;=BTW14,BTC30&gt;BTX14),BTX14-BTW14,IF(BTC30&lt;=BTX14,0,IF(AND(BTA30&gt;BTW14,BTC30&gt;BTX14),BTX14-BTA30,0))),0)),0)</f>
        <v>　</v>
      </c>
      <c r="BTX30" s="663"/>
      <c r="BTY30" s="664"/>
      <c r="BTZ30" s="662" t="str">
        <f t="shared" si="34"/>
        <v>　</v>
      </c>
      <c r="BUA30" s="663"/>
      <c r="BUB30" s="664"/>
      <c r="BUC30" s="665" t="str">
        <f>IF(BUF30="×",TIME(0,0,0),IF(BUP4="非常勤",BTE30,BTQ30))</f>
        <v>　</v>
      </c>
      <c r="BUD30" s="666"/>
      <c r="BUE30" s="667"/>
      <c r="BUF30" s="265"/>
      <c r="BUG30" s="665" t="str">
        <f>IF(BUJ30="×",TIME(0,0,0),IF(BUP4="非常勤",BTH30,BTT30))</f>
        <v>　</v>
      </c>
      <c r="BUH30" s="666"/>
      <c r="BUI30" s="667"/>
      <c r="BUJ30" s="265"/>
      <c r="BUK30" s="665" t="str">
        <f>IF(BUN30="×",TIME(0,0,0),IF(BUP4="非常勤",BTK30,BTW30))</f>
        <v>　</v>
      </c>
      <c r="BUL30" s="666"/>
      <c r="BUM30" s="667"/>
      <c r="BUN30" s="265"/>
      <c r="BUO30" s="665" t="str">
        <f>IF(BUR30="×",TIME(0,0,0),IF(BUP4="非常勤",BTN30,BTZ30))</f>
        <v>　</v>
      </c>
      <c r="BUP30" s="666"/>
      <c r="BUQ30" s="667"/>
      <c r="BUR30" s="265"/>
      <c r="BUS30" s="668"/>
      <c r="BUT30" s="669"/>
      <c r="BUU30" s="668"/>
      <c r="BUV30" s="670"/>
      <c r="BUW30" s="669"/>
      <c r="BUX30" s="671"/>
      <c r="BUY30" s="672"/>
      <c r="BUZ30" s="672"/>
      <c r="BVA30" s="673"/>
      <c r="BVB30" s="263">
        <f>$A$30</f>
        <v>16</v>
      </c>
      <c r="BVC30" s="264" t="str">
        <f>$B$30</f>
        <v>金</v>
      </c>
      <c r="BVD30" s="660"/>
      <c r="BVE30" s="661"/>
      <c r="BVF30" s="660"/>
      <c r="BVG30" s="661"/>
      <c r="BVH30" s="662" t="str">
        <f>IFERROR(IF(OR(BVC30="日",BVC30="祝",BVC30=0,BVD30=""),"　",MAX(IF(AND(BVD30&lt;=BVH14,BVF30&gt;BVI14),BVI14-BVH14,IF(AND(BVD30&gt;BVH14,BVF30&lt;=BVI14),BVF30-BVD30,IF(AND(BVD30&lt;=BVH14,BVF30&lt;=BVI14),BVF30-BVH14,IF(AND(BVD30&gt;BVH14,BVF30&gt;BVI14),BVI14-BVD30,0)))),0)),0)</f>
        <v>　</v>
      </c>
      <c r="BVI30" s="663"/>
      <c r="BVJ30" s="664"/>
      <c r="BVK30" s="662" t="str">
        <f>IFERROR(IF(OR(BVC30="日",BVC30="祝",BVC30=0,BVD30=""),"　",MAX(IF(AND(BVD30&gt;BVN14,BVF30&gt;BVL14),0,IF(AND(BVD30&lt;=BVN14,BVD30&gt;BVK14,BVF30&gt;BVL14),BVN14-BVD30,IF(AND(BVD30&lt;=BVN14,BVD30&lt;=BVK14,BVF30&gt;BVL14),BVN14-BVK14,IF(AND(BVD30&gt;BVK14,BVF30&lt;=BVL14),BVF30-BVD30,IF(AND(BVD30&lt;=BVK14,BVF30&lt;=BVL14),BVF30-BVK14,0))))),0)),0)</f>
        <v>　</v>
      </c>
      <c r="BVL30" s="663"/>
      <c r="BVM30" s="664"/>
      <c r="BVN30" s="662" t="str">
        <f>IFERROR(IF(OR(BVC30="日",BVC30="祝",BVC30=0,BVD30=""),"　",MAX(IF(AND(BVD30&lt;=BVN14,BVF30&gt;BVO14),BVO14-BVN14,IF(BVF30&lt;=BVO14,0,IF(AND(BVD30&gt;BVN14,BVF30&gt;BVO14),BVO14-BVD30,0))),0)),0)</f>
        <v>　</v>
      </c>
      <c r="BVO30" s="663"/>
      <c r="BVP30" s="664"/>
      <c r="BVQ30" s="662" t="str">
        <f>IFERROR(IF(OR(BVC30="日",BVC30="祝",BVC30=0,BVD30=""),"　",MAX(IF(BVD30&gt;BVQ14,BVF30-BVD30,IF(BVD30&lt;=BVQ14,BVF30-BVQ14,0)),0)),0)</f>
        <v>　</v>
      </c>
      <c r="BVR30" s="663"/>
      <c r="BVS30" s="664"/>
      <c r="BVT30" s="662" t="str">
        <f>IFERROR(IF(OR(BVC30="日",BVC30="祝",BVC30=0,BVD30=""),"　",MAX(IF(AND(BVD30&lt;=BVT14,BVF30&gt;BVU14),BVU14-BVT14,IF(AND(BVD30&gt;BVT14,BVF30&lt;=BVU14),BVF30-BVD30,IF(AND(BVD30&lt;=BVT14,BVF30&lt;=BVU14),BVF30-BVT14,IF(AND(BVD30&gt;BVT14,BVF30&gt;BVU14),BVU14-BVD30,0)))),0)),0)</f>
        <v>　</v>
      </c>
      <c r="BVU30" s="663"/>
      <c r="BVV30" s="664"/>
      <c r="BVW30" s="662" t="str">
        <f>IFERROR(IF(OR(BVC30="日",BVC30="祝",BVC30=0,BVD30=""),"　",MAX(IF(AND(BVD30&gt;BVZ14,BVF30&gt;BVX14),0,IF(AND(BVD30&lt;=BVZ14,BVD30&gt;BVW14,BVF30&gt;BVX14),BVZ14-BVD30,IF(AND(BVD30&lt;=BVZ14,BVD30&lt;=BVW14,BVF30&gt;BVX14),BVZ14-BVW14,IF(AND(BVD30&gt;BVW14,BVF30&lt;=BVX14),BVF30-BVD30,IF(AND(BVD30&lt;=BVW14,BVF30&lt;=BVX14),BVF30-BVW14,0))))),0)),0)</f>
        <v>　</v>
      </c>
      <c r="BVX30" s="663"/>
      <c r="BVY30" s="664"/>
      <c r="BVZ30" s="662" t="str">
        <f>IFERROR(IF(OR(BVC30="日",BVC30="祝",BVC30=0,BVD30=""),"　",MAX(IF(AND(BVD30&lt;=BVZ14,BVF30&gt;BWA14),BWA14-BVZ14,IF(BVF30&lt;=BWA14,0,IF(AND(BVD30&gt;BVZ14,BVF30&gt;BWA14),BWA14-BVD30,0))),0)),0)</f>
        <v>　</v>
      </c>
      <c r="BWA30" s="663"/>
      <c r="BWB30" s="664"/>
      <c r="BWC30" s="662" t="str">
        <f t="shared" si="35"/>
        <v>　</v>
      </c>
      <c r="BWD30" s="663"/>
      <c r="BWE30" s="664"/>
      <c r="BWF30" s="665" t="str">
        <f>IF(BWI30="×",TIME(0,0,0),IF(BWS4="非常勤",BVH30,BVT30))</f>
        <v>　</v>
      </c>
      <c r="BWG30" s="666"/>
      <c r="BWH30" s="667"/>
      <c r="BWI30" s="265"/>
      <c r="BWJ30" s="665" t="str">
        <f>IF(BWM30="×",TIME(0,0,0),IF(BWS4="非常勤",BVK30,BVW30))</f>
        <v>　</v>
      </c>
      <c r="BWK30" s="666"/>
      <c r="BWL30" s="667"/>
      <c r="BWM30" s="265"/>
      <c r="BWN30" s="665" t="str">
        <f>IF(BWQ30="×",TIME(0,0,0),IF(BWS4="非常勤",BVN30,BVZ30))</f>
        <v>　</v>
      </c>
      <c r="BWO30" s="666"/>
      <c r="BWP30" s="667"/>
      <c r="BWQ30" s="265"/>
      <c r="BWR30" s="665" t="str">
        <f>IF(BWU30="×",TIME(0,0,0),IF(BWS4="非常勤",BVQ30,BWC30))</f>
        <v>　</v>
      </c>
      <c r="BWS30" s="666"/>
      <c r="BWT30" s="667"/>
      <c r="BWU30" s="265"/>
      <c r="BWV30" s="668"/>
      <c r="BWW30" s="669"/>
      <c r="BWX30" s="668"/>
      <c r="BWY30" s="670"/>
      <c r="BWZ30" s="669"/>
      <c r="BXA30" s="671"/>
      <c r="BXB30" s="672"/>
      <c r="BXC30" s="672"/>
      <c r="BXD30" s="673"/>
      <c r="BXE30" s="263">
        <f>$A$30</f>
        <v>16</v>
      </c>
      <c r="BXF30" s="264" t="str">
        <f>$B$30</f>
        <v>金</v>
      </c>
      <c r="BXG30" s="660"/>
      <c r="BXH30" s="661"/>
      <c r="BXI30" s="660"/>
      <c r="BXJ30" s="661"/>
      <c r="BXK30" s="662" t="str">
        <f>IFERROR(IF(OR(BXF30="日",BXF30="祝",BXF30=0,BXG30=""),"　",MAX(IF(AND(BXG30&lt;=BXK14,BXI30&gt;BXL14),BXL14-BXK14,IF(AND(BXG30&gt;BXK14,BXI30&lt;=BXL14),BXI30-BXG30,IF(AND(BXG30&lt;=BXK14,BXI30&lt;=BXL14),BXI30-BXK14,IF(AND(BXG30&gt;BXK14,BXI30&gt;BXL14),BXL14-BXG30,0)))),0)),0)</f>
        <v>　</v>
      </c>
      <c r="BXL30" s="663"/>
      <c r="BXM30" s="664"/>
      <c r="BXN30" s="662" t="str">
        <f>IFERROR(IF(OR(BXF30="日",BXF30="祝",BXF30=0,BXG30=""),"　",MAX(IF(AND(BXG30&gt;BXQ14,BXI30&gt;BXO14),0,IF(AND(BXG30&lt;=BXQ14,BXG30&gt;BXN14,BXI30&gt;BXO14),BXQ14-BXG30,IF(AND(BXG30&lt;=BXQ14,BXG30&lt;=BXN14,BXI30&gt;BXO14),BXQ14-BXN14,IF(AND(BXG30&gt;BXN14,BXI30&lt;=BXO14),BXI30-BXG30,IF(AND(BXG30&lt;=BXN14,BXI30&lt;=BXO14),BXI30-BXN14,0))))),0)),0)</f>
        <v>　</v>
      </c>
      <c r="BXO30" s="663"/>
      <c r="BXP30" s="664"/>
      <c r="BXQ30" s="662" t="str">
        <f>IFERROR(IF(OR(BXF30="日",BXF30="祝",BXF30=0,BXG30=""),"　",MAX(IF(AND(BXG30&lt;=BXQ14,BXI30&gt;BXR14),BXR14-BXQ14,IF(BXI30&lt;=BXR14,0,IF(AND(BXG30&gt;BXQ14,BXI30&gt;BXR14),BXR14-BXG30,0))),0)),0)</f>
        <v>　</v>
      </c>
      <c r="BXR30" s="663"/>
      <c r="BXS30" s="664"/>
      <c r="BXT30" s="662" t="str">
        <f>IFERROR(IF(OR(BXF30="日",BXF30="祝",BXF30=0,BXG30=""),"　",MAX(IF(BXG30&gt;BXT14,BXI30-BXG30,IF(BXG30&lt;=BXT14,BXI30-BXT14,0)),0)),0)</f>
        <v>　</v>
      </c>
      <c r="BXU30" s="663"/>
      <c r="BXV30" s="664"/>
      <c r="BXW30" s="662" t="str">
        <f>IFERROR(IF(OR(BXF30="日",BXF30="祝",BXF30=0,BXG30=""),"　",MAX(IF(AND(BXG30&lt;=BXW14,BXI30&gt;BXX14),BXX14-BXW14,IF(AND(BXG30&gt;BXW14,BXI30&lt;=BXX14),BXI30-BXG30,IF(AND(BXG30&lt;=BXW14,BXI30&lt;=BXX14),BXI30-BXW14,IF(AND(BXG30&gt;BXW14,BXI30&gt;BXX14),BXX14-BXG30,0)))),0)),0)</f>
        <v>　</v>
      </c>
      <c r="BXX30" s="663"/>
      <c r="BXY30" s="664"/>
      <c r="BXZ30" s="662" t="str">
        <f>IFERROR(IF(OR(BXF30="日",BXF30="祝",BXF30=0,BXG30=""),"　",MAX(IF(AND(BXG30&gt;BYC14,BXI30&gt;BYA14),0,IF(AND(BXG30&lt;=BYC14,BXG30&gt;BXZ14,BXI30&gt;BYA14),BYC14-BXG30,IF(AND(BXG30&lt;=BYC14,BXG30&lt;=BXZ14,BXI30&gt;BYA14),BYC14-BXZ14,IF(AND(BXG30&gt;BXZ14,BXI30&lt;=BYA14),BXI30-BXG30,IF(AND(BXG30&lt;=BXZ14,BXI30&lt;=BYA14),BXI30-BXZ14,0))))),0)),0)</f>
        <v>　</v>
      </c>
      <c r="BYA30" s="663"/>
      <c r="BYB30" s="664"/>
      <c r="BYC30" s="662" t="str">
        <f>IFERROR(IF(OR(BXF30="日",BXF30="祝",BXF30=0,BXG30=""),"　",MAX(IF(AND(BXG30&lt;=BYC14,BXI30&gt;BYD14),BYD14-BYC14,IF(BXI30&lt;=BYD14,0,IF(AND(BXG30&gt;BYC14,BXI30&gt;BYD14),BYD14-BXG30,0))),0)),0)</f>
        <v>　</v>
      </c>
      <c r="BYD30" s="663"/>
      <c r="BYE30" s="664"/>
      <c r="BYF30" s="662" t="str">
        <f t="shared" si="36"/>
        <v>　</v>
      </c>
      <c r="BYG30" s="663"/>
      <c r="BYH30" s="664"/>
      <c r="BYI30" s="665" t="str">
        <f>IF(BYL30="×",TIME(0,0,0),IF(BYV4="非常勤",BXK30,BXW30))</f>
        <v>　</v>
      </c>
      <c r="BYJ30" s="666"/>
      <c r="BYK30" s="667"/>
      <c r="BYL30" s="265"/>
      <c r="BYM30" s="665" t="str">
        <f>IF(BYP30="×",TIME(0,0,0),IF(BYV4="非常勤",BXN30,BXZ30))</f>
        <v>　</v>
      </c>
      <c r="BYN30" s="666"/>
      <c r="BYO30" s="667"/>
      <c r="BYP30" s="265"/>
      <c r="BYQ30" s="665" t="str">
        <f>IF(BYT30="×",TIME(0,0,0),IF(BYV4="非常勤",BXQ30,BYC30))</f>
        <v>　</v>
      </c>
      <c r="BYR30" s="666"/>
      <c r="BYS30" s="667"/>
      <c r="BYT30" s="265"/>
      <c r="BYU30" s="665" t="str">
        <f>IF(BYX30="×",TIME(0,0,0),IF(BYV4="非常勤",BXT30,BYF30))</f>
        <v>　</v>
      </c>
      <c r="BYV30" s="666"/>
      <c r="BYW30" s="667"/>
      <c r="BYX30" s="265"/>
      <c r="BYY30" s="668"/>
      <c r="BYZ30" s="669"/>
      <c r="BZA30" s="668"/>
      <c r="BZB30" s="670"/>
      <c r="BZC30" s="669"/>
      <c r="BZD30" s="671"/>
      <c r="BZE30" s="672"/>
      <c r="BZF30" s="672"/>
      <c r="BZG30" s="673"/>
      <c r="BZH30" s="263">
        <f>$A$30</f>
        <v>16</v>
      </c>
      <c r="BZI30" s="264" t="str">
        <f>$B$30</f>
        <v>金</v>
      </c>
      <c r="BZJ30" s="660"/>
      <c r="BZK30" s="661"/>
      <c r="BZL30" s="660"/>
      <c r="BZM30" s="661"/>
      <c r="BZN30" s="662" t="str">
        <f>IFERROR(IF(OR(BZI30="日",BZI30="祝",BZI30=0,BZJ30=""),"　",MAX(IF(AND(BZJ30&lt;=BZN14,BZL30&gt;BZO14),BZO14-BZN14,IF(AND(BZJ30&gt;BZN14,BZL30&lt;=BZO14),BZL30-BZJ30,IF(AND(BZJ30&lt;=BZN14,BZL30&lt;=BZO14),BZL30-BZN14,IF(AND(BZJ30&gt;BZN14,BZL30&gt;BZO14),BZO14-BZJ30,0)))),0)),0)</f>
        <v>　</v>
      </c>
      <c r="BZO30" s="663"/>
      <c r="BZP30" s="664"/>
      <c r="BZQ30" s="662" t="str">
        <f>IFERROR(IF(OR(BZI30="日",BZI30="祝",BZI30=0,BZJ30=""),"　",MAX(IF(AND(BZJ30&gt;BZT14,BZL30&gt;BZR14),0,IF(AND(BZJ30&lt;=BZT14,BZJ30&gt;BZQ14,BZL30&gt;BZR14),BZT14-BZJ30,IF(AND(BZJ30&lt;=BZT14,BZJ30&lt;=BZQ14,BZL30&gt;BZR14),BZT14-BZQ14,IF(AND(BZJ30&gt;BZQ14,BZL30&lt;=BZR14),BZL30-BZJ30,IF(AND(BZJ30&lt;=BZQ14,BZL30&lt;=BZR14),BZL30-BZQ14,0))))),0)),0)</f>
        <v>　</v>
      </c>
      <c r="BZR30" s="663"/>
      <c r="BZS30" s="664"/>
      <c r="BZT30" s="662" t="str">
        <f>IFERROR(IF(OR(BZI30="日",BZI30="祝",BZI30=0,BZJ30=""),"　",MAX(IF(AND(BZJ30&lt;=BZT14,BZL30&gt;BZU14),BZU14-BZT14,IF(BZL30&lt;=BZU14,0,IF(AND(BZJ30&gt;BZT14,BZL30&gt;BZU14),BZU14-BZJ30,0))),0)),0)</f>
        <v>　</v>
      </c>
      <c r="BZU30" s="663"/>
      <c r="BZV30" s="664"/>
      <c r="BZW30" s="662" t="str">
        <f>IFERROR(IF(OR(BZI30="日",BZI30="祝",BZI30=0,BZJ30=""),"　",MAX(IF(BZJ30&gt;BZW14,BZL30-BZJ30,IF(BZJ30&lt;=BZW14,BZL30-BZW14,0)),0)),0)</f>
        <v>　</v>
      </c>
      <c r="BZX30" s="663"/>
      <c r="BZY30" s="664"/>
      <c r="BZZ30" s="662" t="str">
        <f>IFERROR(IF(OR(BZI30="日",BZI30="祝",BZI30=0,BZJ30=""),"　",MAX(IF(AND(BZJ30&lt;=BZZ14,BZL30&gt;CAA14),CAA14-BZZ14,IF(AND(BZJ30&gt;BZZ14,BZL30&lt;=CAA14),BZL30-BZJ30,IF(AND(BZJ30&lt;=BZZ14,BZL30&lt;=CAA14),BZL30-BZZ14,IF(AND(BZJ30&gt;BZZ14,BZL30&gt;CAA14),CAA14-BZJ30,0)))),0)),0)</f>
        <v>　</v>
      </c>
      <c r="CAA30" s="663"/>
      <c r="CAB30" s="664"/>
      <c r="CAC30" s="662" t="str">
        <f>IFERROR(IF(OR(BZI30="日",BZI30="祝",BZI30=0,BZJ30=""),"　",MAX(IF(AND(BZJ30&gt;CAF14,BZL30&gt;CAD14),0,IF(AND(BZJ30&lt;=CAF14,BZJ30&gt;CAC14,BZL30&gt;CAD14),CAF14-BZJ30,IF(AND(BZJ30&lt;=CAF14,BZJ30&lt;=CAC14,BZL30&gt;CAD14),CAF14-CAC14,IF(AND(BZJ30&gt;CAC14,BZL30&lt;=CAD14),BZL30-BZJ30,IF(AND(BZJ30&lt;=CAC14,BZL30&lt;=CAD14),BZL30-CAC14,0))))),0)),0)</f>
        <v>　</v>
      </c>
      <c r="CAD30" s="663"/>
      <c r="CAE30" s="664"/>
      <c r="CAF30" s="662" t="str">
        <f>IFERROR(IF(OR(BZI30="日",BZI30="祝",BZI30=0,BZJ30=""),"　",MAX(IF(AND(BZJ30&lt;=CAF14,BZL30&gt;CAG14),CAG14-CAF14,IF(BZL30&lt;=CAG14,0,IF(AND(BZJ30&gt;CAF14,BZL30&gt;CAG14),CAG14-BZJ30,0))),0)),0)</f>
        <v>　</v>
      </c>
      <c r="CAG30" s="663"/>
      <c r="CAH30" s="664"/>
      <c r="CAI30" s="662" t="str">
        <f t="shared" si="37"/>
        <v>　</v>
      </c>
      <c r="CAJ30" s="663"/>
      <c r="CAK30" s="664"/>
      <c r="CAL30" s="665" t="str">
        <f>IF(CAO30="×",TIME(0,0,0),IF(CAY4="非常勤",BZN30,BZZ30))</f>
        <v>　</v>
      </c>
      <c r="CAM30" s="666"/>
      <c r="CAN30" s="667"/>
      <c r="CAO30" s="265"/>
      <c r="CAP30" s="665" t="str">
        <f>IF(CAS30="×",TIME(0,0,0),IF(CAY4="非常勤",BZQ30,CAC30))</f>
        <v>　</v>
      </c>
      <c r="CAQ30" s="666"/>
      <c r="CAR30" s="667"/>
      <c r="CAS30" s="265"/>
      <c r="CAT30" s="665" t="str">
        <f>IF(CAW30="×",TIME(0,0,0),IF(CAY4="非常勤",BZT30,CAF30))</f>
        <v>　</v>
      </c>
      <c r="CAU30" s="666"/>
      <c r="CAV30" s="667"/>
      <c r="CAW30" s="265"/>
      <c r="CAX30" s="665" t="str">
        <f>IF(CBA30="×",TIME(0,0,0),IF(CAY4="非常勤",BZW30,CAI30))</f>
        <v>　</v>
      </c>
      <c r="CAY30" s="666"/>
      <c r="CAZ30" s="667"/>
      <c r="CBA30" s="265"/>
      <c r="CBB30" s="668"/>
      <c r="CBC30" s="669"/>
      <c r="CBD30" s="668"/>
      <c r="CBE30" s="670"/>
      <c r="CBF30" s="669"/>
      <c r="CBG30" s="671"/>
      <c r="CBH30" s="672"/>
      <c r="CBI30" s="672"/>
      <c r="CBJ30" s="673"/>
      <c r="CBK30" s="263">
        <f>$A$30</f>
        <v>16</v>
      </c>
      <c r="CBL30" s="264" t="str">
        <f>$B$30</f>
        <v>金</v>
      </c>
      <c r="CBM30" s="660"/>
      <c r="CBN30" s="661"/>
      <c r="CBO30" s="660"/>
      <c r="CBP30" s="661"/>
      <c r="CBQ30" s="662" t="str">
        <f>IFERROR(IF(OR(CBL30="日",CBL30="祝",CBL30=0,CBM30=""),"　",MAX(IF(AND(CBM30&lt;=CBQ14,CBO30&gt;CBR14),CBR14-CBQ14,IF(AND(CBM30&gt;CBQ14,CBO30&lt;=CBR14),CBO30-CBM30,IF(AND(CBM30&lt;=CBQ14,CBO30&lt;=CBR14),CBO30-CBQ14,IF(AND(CBM30&gt;CBQ14,CBO30&gt;CBR14),CBR14-CBM30,0)))),0)),0)</f>
        <v>　</v>
      </c>
      <c r="CBR30" s="663"/>
      <c r="CBS30" s="664"/>
      <c r="CBT30" s="662" t="str">
        <f>IFERROR(IF(OR(CBL30="日",CBL30="祝",CBL30=0,CBM30=""),"　",MAX(IF(AND(CBM30&gt;CBW14,CBO30&gt;CBU14),0,IF(AND(CBM30&lt;=CBW14,CBM30&gt;CBT14,CBO30&gt;CBU14),CBW14-CBM30,IF(AND(CBM30&lt;=CBW14,CBM30&lt;=CBT14,CBO30&gt;CBU14),CBW14-CBT14,IF(AND(CBM30&gt;CBT14,CBO30&lt;=CBU14),CBO30-CBM30,IF(AND(CBM30&lt;=CBT14,CBO30&lt;=CBU14),CBO30-CBT14,0))))),0)),0)</f>
        <v>　</v>
      </c>
      <c r="CBU30" s="663"/>
      <c r="CBV30" s="664"/>
      <c r="CBW30" s="662" t="str">
        <f>IFERROR(IF(OR(CBL30="日",CBL30="祝",CBL30=0,CBM30=""),"　",MAX(IF(AND(CBM30&lt;=CBW14,CBO30&gt;CBX14),CBX14-CBW14,IF(CBO30&lt;=CBX14,0,IF(AND(CBM30&gt;CBW14,CBO30&gt;CBX14),CBX14-CBM30,0))),0)),0)</f>
        <v>　</v>
      </c>
      <c r="CBX30" s="663"/>
      <c r="CBY30" s="664"/>
      <c r="CBZ30" s="662" t="str">
        <f>IFERROR(IF(OR(CBL30="日",CBL30="祝",CBL30=0,CBM30=""),"　",MAX(IF(CBM30&gt;CBZ14,CBO30-CBM30,IF(CBM30&lt;=CBZ14,CBO30-CBZ14,0)),0)),0)</f>
        <v>　</v>
      </c>
      <c r="CCA30" s="663"/>
      <c r="CCB30" s="664"/>
      <c r="CCC30" s="662" t="str">
        <f>IFERROR(IF(OR(CBL30="日",CBL30="祝",CBL30=0,CBM30=""),"　",MAX(IF(AND(CBM30&lt;=CCC14,CBO30&gt;CCD14),CCD14-CCC14,IF(AND(CBM30&gt;CCC14,CBO30&lt;=CCD14),CBO30-CBM30,IF(AND(CBM30&lt;=CCC14,CBO30&lt;=CCD14),CBO30-CCC14,IF(AND(CBM30&gt;CCC14,CBO30&gt;CCD14),CCD14-CBM30,0)))),0)),0)</f>
        <v>　</v>
      </c>
      <c r="CCD30" s="663"/>
      <c r="CCE30" s="664"/>
      <c r="CCF30" s="662" t="str">
        <f>IFERROR(IF(OR(CBL30="日",CBL30="祝",CBL30=0,CBM30=""),"　",MAX(IF(AND(CBM30&gt;CCI14,CBO30&gt;CCG14),0,IF(AND(CBM30&lt;=CCI14,CBM30&gt;CCF14,CBO30&gt;CCG14),CCI14-CBM30,IF(AND(CBM30&lt;=CCI14,CBM30&lt;=CCF14,CBO30&gt;CCG14),CCI14-CCF14,IF(AND(CBM30&gt;CCF14,CBO30&lt;=CCG14),CBO30-CBM30,IF(AND(CBM30&lt;=CCF14,CBO30&lt;=CCG14),CBO30-CCF14,0))))),0)),0)</f>
        <v>　</v>
      </c>
      <c r="CCG30" s="663"/>
      <c r="CCH30" s="664"/>
      <c r="CCI30" s="662" t="str">
        <f>IFERROR(IF(OR(CBL30="日",CBL30="祝",CBL30=0,CBM30=""),"　",MAX(IF(AND(CBM30&lt;=CCI14,CBO30&gt;CCJ14),CCJ14-CCI14,IF(CBO30&lt;=CCJ14,0,IF(AND(CBM30&gt;CCI14,CBO30&gt;CCJ14),CCJ14-CBM30,0))),0)),0)</f>
        <v>　</v>
      </c>
      <c r="CCJ30" s="663"/>
      <c r="CCK30" s="664"/>
      <c r="CCL30" s="662" t="str">
        <f t="shared" si="38"/>
        <v>　</v>
      </c>
      <c r="CCM30" s="663"/>
      <c r="CCN30" s="664"/>
      <c r="CCO30" s="665" t="str">
        <f>IF(CCR30="×",TIME(0,0,0),IF(CDB4="非常勤",CBQ30,CCC30))</f>
        <v>　</v>
      </c>
      <c r="CCP30" s="666"/>
      <c r="CCQ30" s="667"/>
      <c r="CCR30" s="265"/>
      <c r="CCS30" s="665" t="str">
        <f>IF(CCV30="×",TIME(0,0,0),IF(CDB4="非常勤",CBT30,CCF30))</f>
        <v>　</v>
      </c>
      <c r="CCT30" s="666"/>
      <c r="CCU30" s="667"/>
      <c r="CCV30" s="265"/>
      <c r="CCW30" s="665" t="str">
        <f>IF(CCZ30="×",TIME(0,0,0),IF(CDB4="非常勤",CBW30,CCI30))</f>
        <v>　</v>
      </c>
      <c r="CCX30" s="666"/>
      <c r="CCY30" s="667"/>
      <c r="CCZ30" s="265"/>
      <c r="CDA30" s="665" t="str">
        <f>IF(CDD30="×",TIME(0,0,0),IF(CDB4="非常勤",CBZ30,CCL30))</f>
        <v>　</v>
      </c>
      <c r="CDB30" s="666"/>
      <c r="CDC30" s="667"/>
      <c r="CDD30" s="265"/>
      <c r="CDE30" s="668"/>
      <c r="CDF30" s="669"/>
      <c r="CDG30" s="668"/>
      <c r="CDH30" s="670"/>
      <c r="CDI30" s="669"/>
      <c r="CDJ30" s="671"/>
      <c r="CDK30" s="672"/>
      <c r="CDL30" s="672"/>
      <c r="CDM30" s="673"/>
      <c r="CDN30" s="263">
        <f>$A$30</f>
        <v>16</v>
      </c>
      <c r="CDO30" s="264" t="str">
        <f>$B$30</f>
        <v>金</v>
      </c>
      <c r="CDP30" s="660"/>
      <c r="CDQ30" s="661"/>
      <c r="CDR30" s="660"/>
      <c r="CDS30" s="661"/>
      <c r="CDT30" s="662" t="str">
        <f>IFERROR(IF(OR(CDO30="日",CDO30="祝",CDO30=0,CDP30=""),"　",MAX(IF(AND(CDP30&lt;=CDT14,CDR30&gt;CDU14),CDU14-CDT14,IF(AND(CDP30&gt;CDT14,CDR30&lt;=CDU14),CDR30-CDP30,IF(AND(CDP30&lt;=CDT14,CDR30&lt;=CDU14),CDR30-CDT14,IF(AND(CDP30&gt;CDT14,CDR30&gt;CDU14),CDU14-CDP30,0)))),0)),0)</f>
        <v>　</v>
      </c>
      <c r="CDU30" s="663"/>
      <c r="CDV30" s="664"/>
      <c r="CDW30" s="662" t="str">
        <f>IFERROR(IF(OR(CDO30="日",CDO30="祝",CDO30=0,CDP30=""),"　",MAX(IF(AND(CDP30&gt;CDZ14,CDR30&gt;CDX14),0,IF(AND(CDP30&lt;=CDZ14,CDP30&gt;CDW14,CDR30&gt;CDX14),CDZ14-CDP30,IF(AND(CDP30&lt;=CDZ14,CDP30&lt;=CDW14,CDR30&gt;CDX14),CDZ14-CDW14,IF(AND(CDP30&gt;CDW14,CDR30&lt;=CDX14),CDR30-CDP30,IF(AND(CDP30&lt;=CDW14,CDR30&lt;=CDX14),CDR30-CDW14,0))))),0)),0)</f>
        <v>　</v>
      </c>
      <c r="CDX30" s="663"/>
      <c r="CDY30" s="664"/>
      <c r="CDZ30" s="662" t="str">
        <f>IFERROR(IF(OR(CDO30="日",CDO30="祝",CDO30=0,CDP30=""),"　",MAX(IF(AND(CDP30&lt;=CDZ14,CDR30&gt;CEA14),CEA14-CDZ14,IF(CDR30&lt;=CEA14,0,IF(AND(CDP30&gt;CDZ14,CDR30&gt;CEA14),CEA14-CDP30,0))),0)),0)</f>
        <v>　</v>
      </c>
      <c r="CEA30" s="663"/>
      <c r="CEB30" s="664"/>
      <c r="CEC30" s="662" t="str">
        <f>IFERROR(IF(OR(CDO30="日",CDO30="祝",CDO30=0,CDP30=""),"　",MAX(IF(CDP30&gt;CEC14,CDR30-CDP30,IF(CDP30&lt;=CEC14,CDR30-CEC14,0)),0)),0)</f>
        <v>　</v>
      </c>
      <c r="CED30" s="663"/>
      <c r="CEE30" s="664"/>
      <c r="CEF30" s="662" t="str">
        <f>IFERROR(IF(OR(CDO30="日",CDO30="祝",CDO30=0,CDP30=""),"　",MAX(IF(AND(CDP30&lt;=CEF14,CDR30&gt;CEG14),CEG14-CEF14,IF(AND(CDP30&gt;CEF14,CDR30&lt;=CEG14),CDR30-CDP30,IF(AND(CDP30&lt;=CEF14,CDR30&lt;=CEG14),CDR30-CEF14,IF(AND(CDP30&gt;CEF14,CDR30&gt;CEG14),CEG14-CDP30,0)))),0)),0)</f>
        <v>　</v>
      </c>
      <c r="CEG30" s="663"/>
      <c r="CEH30" s="664"/>
      <c r="CEI30" s="662" t="str">
        <f>IFERROR(IF(OR(CDO30="日",CDO30="祝",CDO30=0,CDP30=""),"　",MAX(IF(AND(CDP30&gt;CEL14,CDR30&gt;CEJ14),0,IF(AND(CDP30&lt;=CEL14,CDP30&gt;CEI14,CDR30&gt;CEJ14),CEL14-CDP30,IF(AND(CDP30&lt;=CEL14,CDP30&lt;=CEI14,CDR30&gt;CEJ14),CEL14-CEI14,IF(AND(CDP30&gt;CEI14,CDR30&lt;=CEJ14),CDR30-CDP30,IF(AND(CDP30&lt;=CEI14,CDR30&lt;=CEJ14),CDR30-CEI14,0))))),0)),0)</f>
        <v>　</v>
      </c>
      <c r="CEJ30" s="663"/>
      <c r="CEK30" s="664"/>
      <c r="CEL30" s="662" t="str">
        <f>IFERROR(IF(OR(CDO30="日",CDO30="祝",CDO30=0,CDP30=""),"　",MAX(IF(AND(CDP30&lt;=CEL14,CDR30&gt;CEM14),CEM14-CEL14,IF(CDR30&lt;=CEM14,0,IF(AND(CDP30&gt;CEL14,CDR30&gt;CEM14),CEM14-CDP30,0))),0)),0)</f>
        <v>　</v>
      </c>
      <c r="CEM30" s="663"/>
      <c r="CEN30" s="664"/>
      <c r="CEO30" s="662" t="str">
        <f t="shared" si="39"/>
        <v>　</v>
      </c>
      <c r="CEP30" s="663"/>
      <c r="CEQ30" s="664"/>
      <c r="CER30" s="665" t="str">
        <f>IF(CEU30="×",TIME(0,0,0),IF(CFE4="非常勤",CDT30,CEF30))</f>
        <v>　</v>
      </c>
      <c r="CES30" s="666"/>
      <c r="CET30" s="667"/>
      <c r="CEU30" s="265"/>
      <c r="CEV30" s="665" t="str">
        <f>IF(CEY30="×",TIME(0,0,0),IF(CFE4="非常勤",CDW30,CEI30))</f>
        <v>　</v>
      </c>
      <c r="CEW30" s="666"/>
      <c r="CEX30" s="667"/>
      <c r="CEY30" s="265"/>
      <c r="CEZ30" s="665" t="str">
        <f>IF(CFC30="×",TIME(0,0,0),IF(CFE4="非常勤",CDZ30,CEL30))</f>
        <v>　</v>
      </c>
      <c r="CFA30" s="666"/>
      <c r="CFB30" s="667"/>
      <c r="CFC30" s="265"/>
      <c r="CFD30" s="665" t="str">
        <f>IF(CFG30="×",TIME(0,0,0),IF(CFE4="非常勤",CEC30,CEO30))</f>
        <v>　</v>
      </c>
      <c r="CFE30" s="666"/>
      <c r="CFF30" s="667"/>
      <c r="CFG30" s="265"/>
      <c r="CFH30" s="668"/>
      <c r="CFI30" s="669"/>
      <c r="CFJ30" s="668"/>
      <c r="CFK30" s="670"/>
      <c r="CFL30" s="669"/>
      <c r="CFM30" s="671"/>
      <c r="CFN30" s="672"/>
      <c r="CFO30" s="672"/>
      <c r="CFP30" s="673"/>
      <c r="CFQ30" s="263">
        <f>$A$30</f>
        <v>16</v>
      </c>
      <c r="CFR30" s="264" t="str">
        <f>$B$30</f>
        <v>金</v>
      </c>
      <c r="CFS30" s="660"/>
      <c r="CFT30" s="661"/>
      <c r="CFU30" s="660"/>
      <c r="CFV30" s="661"/>
      <c r="CFW30" s="662" t="str">
        <f>IFERROR(IF(OR(CFR30="日",CFR30="祝",CFR30=0,CFS30=""),"　",MAX(IF(AND(CFS30&lt;=CFW14,CFU30&gt;CFX14),CFX14-CFW14,IF(AND(CFS30&gt;CFW14,CFU30&lt;=CFX14),CFU30-CFS30,IF(AND(CFS30&lt;=CFW14,CFU30&lt;=CFX14),CFU30-CFW14,IF(AND(CFS30&gt;CFW14,CFU30&gt;CFX14),CFX14-CFS30,0)))),0)),0)</f>
        <v>　</v>
      </c>
      <c r="CFX30" s="663"/>
      <c r="CFY30" s="664"/>
      <c r="CFZ30" s="662" t="str">
        <f>IFERROR(IF(OR(CFR30="日",CFR30="祝",CFR30=0,CFS30=""),"　",MAX(IF(AND(CFS30&gt;CGC14,CFU30&gt;CGA14),0,IF(AND(CFS30&lt;=CGC14,CFS30&gt;CFZ14,CFU30&gt;CGA14),CGC14-CFS30,IF(AND(CFS30&lt;=CGC14,CFS30&lt;=CFZ14,CFU30&gt;CGA14),CGC14-CFZ14,IF(AND(CFS30&gt;CFZ14,CFU30&lt;=CGA14),CFU30-CFS30,IF(AND(CFS30&lt;=CFZ14,CFU30&lt;=CGA14),CFU30-CFZ14,0))))),0)),0)</f>
        <v>　</v>
      </c>
      <c r="CGA30" s="663"/>
      <c r="CGB30" s="664"/>
      <c r="CGC30" s="662" t="str">
        <f>IFERROR(IF(OR(CFR30="日",CFR30="祝",CFR30=0,CFS30=""),"　",MAX(IF(AND(CFS30&lt;=CGC14,CFU30&gt;CGD14),CGD14-CGC14,IF(CFU30&lt;=CGD14,0,IF(AND(CFS30&gt;CGC14,CFU30&gt;CGD14),CGD14-CFS30,0))),0)),0)</f>
        <v>　</v>
      </c>
      <c r="CGD30" s="663"/>
      <c r="CGE30" s="664"/>
      <c r="CGF30" s="662" t="str">
        <f>IFERROR(IF(OR(CFR30="日",CFR30="祝",CFR30=0,CFS30=""),"　",MAX(IF(CFS30&gt;CGF14,CFU30-CFS30,IF(CFS30&lt;=CGF14,CFU30-CGF14,0)),0)),0)</f>
        <v>　</v>
      </c>
      <c r="CGG30" s="663"/>
      <c r="CGH30" s="664"/>
      <c r="CGI30" s="662" t="str">
        <f>IFERROR(IF(OR(CFR30="日",CFR30="祝",CFR30=0,CFS30=""),"　",MAX(IF(AND(CFS30&lt;=CGI14,CFU30&gt;CGJ14),CGJ14-CGI14,IF(AND(CFS30&gt;CGI14,CFU30&lt;=CGJ14),CFU30-CFS30,IF(AND(CFS30&lt;=CGI14,CFU30&lt;=CGJ14),CFU30-CGI14,IF(AND(CFS30&gt;CGI14,CFU30&gt;CGJ14),CGJ14-CFS30,0)))),0)),0)</f>
        <v>　</v>
      </c>
      <c r="CGJ30" s="663"/>
      <c r="CGK30" s="664"/>
      <c r="CGL30" s="662" t="str">
        <f>IFERROR(IF(OR(CFR30="日",CFR30="祝",CFR30=0,CFS30=""),"　",MAX(IF(AND(CFS30&gt;CGO14,CFU30&gt;CGM14),0,IF(AND(CFS30&lt;=CGO14,CFS30&gt;CGL14,CFU30&gt;CGM14),CGO14-CFS30,IF(AND(CFS30&lt;=CGO14,CFS30&lt;=CGL14,CFU30&gt;CGM14),CGO14-CGL14,IF(AND(CFS30&gt;CGL14,CFU30&lt;=CGM14),CFU30-CFS30,IF(AND(CFS30&lt;=CGL14,CFU30&lt;=CGM14),CFU30-CGL14,0))))),0)),0)</f>
        <v>　</v>
      </c>
      <c r="CGM30" s="663"/>
      <c r="CGN30" s="664"/>
      <c r="CGO30" s="662" t="str">
        <f>IFERROR(IF(OR(CFR30="日",CFR30="祝",CFR30=0,CFS30=""),"　",MAX(IF(AND(CFS30&lt;=CGO14,CFU30&gt;CGP14),CGP14-CGO14,IF(CFU30&lt;=CGP14,0,IF(AND(CFS30&gt;CGO14,CFU30&gt;CGP14),CGP14-CFS30,0))),0)),0)</f>
        <v>　</v>
      </c>
      <c r="CGP30" s="663"/>
      <c r="CGQ30" s="664"/>
      <c r="CGR30" s="662" t="str">
        <f t="shared" si="40"/>
        <v>　</v>
      </c>
      <c r="CGS30" s="663"/>
      <c r="CGT30" s="664"/>
      <c r="CGU30" s="665" t="str">
        <f>IF(CGX30="×",TIME(0,0,0),IF(CHH4="非常勤",CFW30,CGI30))</f>
        <v>　</v>
      </c>
      <c r="CGV30" s="666"/>
      <c r="CGW30" s="667"/>
      <c r="CGX30" s="265"/>
      <c r="CGY30" s="665" t="str">
        <f>IF(CHB30="×",TIME(0,0,0),IF(CHH4="非常勤",CFZ30,CGL30))</f>
        <v>　</v>
      </c>
      <c r="CGZ30" s="666"/>
      <c r="CHA30" s="667"/>
      <c r="CHB30" s="265"/>
      <c r="CHC30" s="665" t="str">
        <f>IF(CHF30="×",TIME(0,0,0),IF(CHH4="非常勤",CGC30,CGO30))</f>
        <v>　</v>
      </c>
      <c r="CHD30" s="666"/>
      <c r="CHE30" s="667"/>
      <c r="CHF30" s="265"/>
      <c r="CHG30" s="665" t="str">
        <f>IF(CHJ30="×",TIME(0,0,0),IF(CHH4="非常勤",CGF30,CGR30))</f>
        <v>　</v>
      </c>
      <c r="CHH30" s="666"/>
      <c r="CHI30" s="667"/>
      <c r="CHJ30" s="265"/>
      <c r="CHK30" s="668"/>
      <c r="CHL30" s="669"/>
      <c r="CHM30" s="668"/>
      <c r="CHN30" s="670"/>
      <c r="CHO30" s="669"/>
      <c r="CHP30" s="671"/>
      <c r="CHQ30" s="672"/>
      <c r="CHR30" s="672"/>
      <c r="CHS30" s="673"/>
      <c r="CHT30" s="263">
        <f>$A$30</f>
        <v>16</v>
      </c>
      <c r="CHU30" s="264" t="str">
        <f>$B$30</f>
        <v>金</v>
      </c>
      <c r="CHV30" s="660"/>
      <c r="CHW30" s="661"/>
      <c r="CHX30" s="660"/>
      <c r="CHY30" s="661"/>
      <c r="CHZ30" s="662" t="str">
        <f>IFERROR(IF(OR(CHU30="日",CHU30="祝",CHU30=0,CHV30=""),"　",MAX(IF(AND(CHV30&lt;=CHZ14,CHX30&gt;CIA14),CIA14-CHZ14,IF(AND(CHV30&gt;CHZ14,CHX30&lt;=CIA14),CHX30-CHV30,IF(AND(CHV30&lt;=CHZ14,CHX30&lt;=CIA14),CHX30-CHZ14,IF(AND(CHV30&gt;CHZ14,CHX30&gt;CIA14),CIA14-CHV30,0)))),0)),0)</f>
        <v>　</v>
      </c>
      <c r="CIA30" s="663"/>
      <c r="CIB30" s="664"/>
      <c r="CIC30" s="662" t="str">
        <f>IFERROR(IF(OR(CHU30="日",CHU30="祝",CHU30=0,CHV30=""),"　",MAX(IF(AND(CHV30&gt;CIF14,CHX30&gt;CID14),0,IF(AND(CHV30&lt;=CIF14,CHV30&gt;CIC14,CHX30&gt;CID14),CIF14-CHV30,IF(AND(CHV30&lt;=CIF14,CHV30&lt;=CIC14,CHX30&gt;CID14),CIF14-CIC14,IF(AND(CHV30&gt;CIC14,CHX30&lt;=CID14),CHX30-CHV30,IF(AND(CHV30&lt;=CIC14,CHX30&lt;=CID14),CHX30-CIC14,0))))),0)),0)</f>
        <v>　</v>
      </c>
      <c r="CID30" s="663"/>
      <c r="CIE30" s="664"/>
      <c r="CIF30" s="662" t="str">
        <f>IFERROR(IF(OR(CHU30="日",CHU30="祝",CHU30=0,CHV30=""),"　",MAX(IF(AND(CHV30&lt;=CIF14,CHX30&gt;CIG14),CIG14-CIF14,IF(CHX30&lt;=CIG14,0,IF(AND(CHV30&gt;CIF14,CHX30&gt;CIG14),CIG14-CHV30,0))),0)),0)</f>
        <v>　</v>
      </c>
      <c r="CIG30" s="663"/>
      <c r="CIH30" s="664"/>
      <c r="CII30" s="662" t="str">
        <f>IFERROR(IF(OR(CHU30="日",CHU30="祝",CHU30=0,CHV30=""),"　",MAX(IF(CHV30&gt;CII14,CHX30-CHV30,IF(CHV30&lt;=CII14,CHX30-CII14,0)),0)),0)</f>
        <v>　</v>
      </c>
      <c r="CIJ30" s="663"/>
      <c r="CIK30" s="664"/>
      <c r="CIL30" s="662" t="str">
        <f>IFERROR(IF(OR(CHU30="日",CHU30="祝",CHU30=0,CHV30=""),"　",MAX(IF(AND(CHV30&lt;=CIL14,CHX30&gt;CIM14),CIM14-CIL14,IF(AND(CHV30&gt;CIL14,CHX30&lt;=CIM14),CHX30-CHV30,IF(AND(CHV30&lt;=CIL14,CHX30&lt;=CIM14),CHX30-CIL14,IF(AND(CHV30&gt;CIL14,CHX30&gt;CIM14),CIM14-CHV30,0)))),0)),0)</f>
        <v>　</v>
      </c>
      <c r="CIM30" s="663"/>
      <c r="CIN30" s="664"/>
      <c r="CIO30" s="662" t="str">
        <f>IFERROR(IF(OR(CHU30="日",CHU30="祝",CHU30=0,CHV30=""),"　",MAX(IF(AND(CHV30&gt;CIR14,CHX30&gt;CIP14),0,IF(AND(CHV30&lt;=CIR14,CHV30&gt;CIO14,CHX30&gt;CIP14),CIR14-CHV30,IF(AND(CHV30&lt;=CIR14,CHV30&lt;=CIO14,CHX30&gt;CIP14),CIR14-CIO14,IF(AND(CHV30&gt;CIO14,CHX30&lt;=CIP14),CHX30-CHV30,IF(AND(CHV30&lt;=CIO14,CHX30&lt;=CIP14),CHX30-CIO14,0))))),0)),0)</f>
        <v>　</v>
      </c>
      <c r="CIP30" s="663"/>
      <c r="CIQ30" s="664"/>
      <c r="CIR30" s="662" t="str">
        <f>IFERROR(IF(OR(CHU30="日",CHU30="祝",CHU30=0,CHV30=""),"　",MAX(IF(AND(CHV30&lt;=CIR14,CHX30&gt;CIS14),CIS14-CIR14,IF(CHX30&lt;=CIS14,0,IF(AND(CHV30&gt;CIR14,CHX30&gt;CIS14),CIS14-CHV30,0))),0)),0)</f>
        <v>　</v>
      </c>
      <c r="CIS30" s="663"/>
      <c r="CIT30" s="664"/>
      <c r="CIU30" s="662" t="str">
        <f t="shared" si="41"/>
        <v>　</v>
      </c>
      <c r="CIV30" s="663"/>
      <c r="CIW30" s="664"/>
      <c r="CIX30" s="665" t="str">
        <f>IF(CJA30="×",TIME(0,0,0),IF(CJK4="非常勤",CHZ30,CIL30))</f>
        <v>　</v>
      </c>
      <c r="CIY30" s="666"/>
      <c r="CIZ30" s="667"/>
      <c r="CJA30" s="265"/>
      <c r="CJB30" s="665" t="str">
        <f>IF(CJE30="×",TIME(0,0,0),IF(CJK4="非常勤",CIC30,CIO30))</f>
        <v>　</v>
      </c>
      <c r="CJC30" s="666"/>
      <c r="CJD30" s="667"/>
      <c r="CJE30" s="265"/>
      <c r="CJF30" s="665" t="str">
        <f>IF(CJI30="×",TIME(0,0,0),IF(CJK4="非常勤",CIF30,CIR30))</f>
        <v>　</v>
      </c>
      <c r="CJG30" s="666"/>
      <c r="CJH30" s="667"/>
      <c r="CJI30" s="265"/>
      <c r="CJJ30" s="665" t="str">
        <f>IF(CJM30="×",TIME(0,0,0),IF(CJK4="非常勤",CII30,CIU30))</f>
        <v>　</v>
      </c>
      <c r="CJK30" s="666"/>
      <c r="CJL30" s="667"/>
      <c r="CJM30" s="265"/>
      <c r="CJN30" s="668"/>
      <c r="CJO30" s="669"/>
      <c r="CJP30" s="668"/>
      <c r="CJQ30" s="670"/>
      <c r="CJR30" s="669"/>
      <c r="CJS30" s="671"/>
      <c r="CJT30" s="672"/>
      <c r="CJU30" s="672"/>
      <c r="CJV30" s="673"/>
      <c r="CJW30" s="263">
        <f>$A$30</f>
        <v>16</v>
      </c>
      <c r="CJX30" s="264" t="str">
        <f>$B$30</f>
        <v>金</v>
      </c>
      <c r="CJY30" s="660"/>
      <c r="CJZ30" s="661"/>
      <c r="CKA30" s="660"/>
      <c r="CKB30" s="661"/>
      <c r="CKC30" s="662" t="str">
        <f>IFERROR(IF(OR(CJX30="日",CJX30="祝",CJX30=0,CJY30=""),"　",MAX(IF(AND(CJY30&lt;=CKC14,CKA30&gt;CKD14),CKD14-CKC14,IF(AND(CJY30&gt;CKC14,CKA30&lt;=CKD14),CKA30-CJY30,IF(AND(CJY30&lt;=CKC14,CKA30&lt;=CKD14),CKA30-CKC14,IF(AND(CJY30&gt;CKC14,CKA30&gt;CKD14),CKD14-CJY30,0)))),0)),0)</f>
        <v>　</v>
      </c>
      <c r="CKD30" s="663"/>
      <c r="CKE30" s="664"/>
      <c r="CKF30" s="662" t="str">
        <f>IFERROR(IF(OR(CJX30="日",CJX30="祝",CJX30=0,CJY30=""),"　",MAX(IF(AND(CJY30&gt;CKI14,CKA30&gt;CKG14),0,IF(AND(CJY30&lt;=CKI14,CJY30&gt;CKF14,CKA30&gt;CKG14),CKI14-CJY30,IF(AND(CJY30&lt;=CKI14,CJY30&lt;=CKF14,CKA30&gt;CKG14),CKI14-CKF14,IF(AND(CJY30&gt;CKF14,CKA30&lt;=CKG14),CKA30-CJY30,IF(AND(CJY30&lt;=CKF14,CKA30&lt;=CKG14),CKA30-CKF14,0))))),0)),0)</f>
        <v>　</v>
      </c>
      <c r="CKG30" s="663"/>
      <c r="CKH30" s="664"/>
      <c r="CKI30" s="662" t="str">
        <f>IFERROR(IF(OR(CJX30="日",CJX30="祝",CJX30=0,CJY30=""),"　",MAX(IF(AND(CJY30&lt;=CKI14,CKA30&gt;CKJ14),CKJ14-CKI14,IF(CKA30&lt;=CKJ14,0,IF(AND(CJY30&gt;CKI14,CKA30&gt;CKJ14),CKJ14-CJY30,0))),0)),0)</f>
        <v>　</v>
      </c>
      <c r="CKJ30" s="663"/>
      <c r="CKK30" s="664"/>
      <c r="CKL30" s="662" t="str">
        <f>IFERROR(IF(OR(CJX30="日",CJX30="祝",CJX30=0,CJY30=""),"　",MAX(IF(CJY30&gt;CKL14,CKA30-CJY30,IF(CJY30&lt;=CKL14,CKA30-CKL14,0)),0)),0)</f>
        <v>　</v>
      </c>
      <c r="CKM30" s="663"/>
      <c r="CKN30" s="664"/>
      <c r="CKO30" s="662" t="str">
        <f>IFERROR(IF(OR(CJX30="日",CJX30="祝",CJX30=0,CJY30=""),"　",MAX(IF(AND(CJY30&lt;=CKO14,CKA30&gt;CKP14),CKP14-CKO14,IF(AND(CJY30&gt;CKO14,CKA30&lt;=CKP14),CKA30-CJY30,IF(AND(CJY30&lt;=CKO14,CKA30&lt;=CKP14),CKA30-CKO14,IF(AND(CJY30&gt;CKO14,CKA30&gt;CKP14),CKP14-CJY30,0)))),0)),0)</f>
        <v>　</v>
      </c>
      <c r="CKP30" s="663"/>
      <c r="CKQ30" s="664"/>
      <c r="CKR30" s="662" t="str">
        <f>IFERROR(IF(OR(CJX30="日",CJX30="祝",CJX30=0,CJY30=""),"　",MAX(IF(AND(CJY30&gt;CKU14,CKA30&gt;CKS14),0,IF(AND(CJY30&lt;=CKU14,CJY30&gt;CKR14,CKA30&gt;CKS14),CKU14-CJY30,IF(AND(CJY30&lt;=CKU14,CJY30&lt;=CKR14,CKA30&gt;CKS14),CKU14-CKR14,IF(AND(CJY30&gt;CKR14,CKA30&lt;=CKS14),CKA30-CJY30,IF(AND(CJY30&lt;=CKR14,CKA30&lt;=CKS14),CKA30-CKR14,0))))),0)),0)</f>
        <v>　</v>
      </c>
      <c r="CKS30" s="663"/>
      <c r="CKT30" s="664"/>
      <c r="CKU30" s="662" t="str">
        <f>IFERROR(IF(OR(CJX30="日",CJX30="祝",CJX30=0,CJY30=""),"　",MAX(IF(AND(CJY30&lt;=CKU14,CKA30&gt;CKV14),CKV14-CKU14,IF(CKA30&lt;=CKV14,0,IF(AND(CJY30&gt;CKU14,CKA30&gt;CKV14),CKV14-CJY30,0))),0)),0)</f>
        <v>　</v>
      </c>
      <c r="CKV30" s="663"/>
      <c r="CKW30" s="664"/>
      <c r="CKX30" s="662" t="str">
        <f t="shared" si="42"/>
        <v>　</v>
      </c>
      <c r="CKY30" s="663"/>
      <c r="CKZ30" s="664"/>
      <c r="CLA30" s="665" t="str">
        <f>IF(CLD30="×",TIME(0,0,0),IF(CLN4="非常勤",CKC30,CKO30))</f>
        <v>　</v>
      </c>
      <c r="CLB30" s="666"/>
      <c r="CLC30" s="667"/>
      <c r="CLD30" s="265"/>
      <c r="CLE30" s="665" t="str">
        <f>IF(CLH30="×",TIME(0,0,0),IF(CLN4="非常勤",CKF30,CKR30))</f>
        <v>　</v>
      </c>
      <c r="CLF30" s="666"/>
      <c r="CLG30" s="667"/>
      <c r="CLH30" s="265"/>
      <c r="CLI30" s="665" t="str">
        <f>IF(CLL30="×",TIME(0,0,0),IF(CLN4="非常勤",CKI30,CKU30))</f>
        <v>　</v>
      </c>
      <c r="CLJ30" s="666"/>
      <c r="CLK30" s="667"/>
      <c r="CLL30" s="265"/>
      <c r="CLM30" s="665" t="str">
        <f>IF(CLP30="×",TIME(0,0,0),IF(CLN4="非常勤",CKL30,CKX30))</f>
        <v>　</v>
      </c>
      <c r="CLN30" s="666"/>
      <c r="CLO30" s="667"/>
      <c r="CLP30" s="265"/>
      <c r="CLQ30" s="668"/>
      <c r="CLR30" s="669"/>
      <c r="CLS30" s="668"/>
      <c r="CLT30" s="670"/>
      <c r="CLU30" s="669"/>
      <c r="CLV30" s="671"/>
      <c r="CLW30" s="672"/>
      <c r="CLX30" s="672"/>
      <c r="CLY30" s="673"/>
      <c r="CLZ30" s="263">
        <f>$A$30</f>
        <v>16</v>
      </c>
      <c r="CMA30" s="264" t="str">
        <f>$B$30</f>
        <v>金</v>
      </c>
      <c r="CMB30" s="660"/>
      <c r="CMC30" s="661"/>
      <c r="CMD30" s="660"/>
      <c r="CME30" s="661"/>
      <c r="CMF30" s="662" t="str">
        <f>IFERROR(IF(OR(CMA30="日",CMA30="祝",CMA30=0,CMB30=""),"　",MAX(IF(AND(CMB30&lt;=CMF14,CMD30&gt;CMG14),CMG14-CMF14,IF(AND(CMB30&gt;CMF14,CMD30&lt;=CMG14),CMD30-CMB30,IF(AND(CMB30&lt;=CMF14,CMD30&lt;=CMG14),CMD30-CMF14,IF(AND(CMB30&gt;CMF14,CMD30&gt;CMG14),CMG14-CMB30,0)))),0)),0)</f>
        <v>　</v>
      </c>
      <c r="CMG30" s="663"/>
      <c r="CMH30" s="664"/>
      <c r="CMI30" s="662" t="str">
        <f>IFERROR(IF(OR(CMA30="日",CMA30="祝",CMA30=0,CMB30=""),"　",MAX(IF(AND(CMB30&gt;CML14,CMD30&gt;CMJ14),0,IF(AND(CMB30&lt;=CML14,CMB30&gt;CMI14,CMD30&gt;CMJ14),CML14-CMB30,IF(AND(CMB30&lt;=CML14,CMB30&lt;=CMI14,CMD30&gt;CMJ14),CML14-CMI14,IF(AND(CMB30&gt;CMI14,CMD30&lt;=CMJ14),CMD30-CMB30,IF(AND(CMB30&lt;=CMI14,CMD30&lt;=CMJ14),CMD30-CMI14,0))))),0)),0)</f>
        <v>　</v>
      </c>
      <c r="CMJ30" s="663"/>
      <c r="CMK30" s="664"/>
      <c r="CML30" s="662" t="str">
        <f>IFERROR(IF(OR(CMA30="日",CMA30="祝",CMA30=0,CMB30=""),"　",MAX(IF(AND(CMB30&lt;=CML14,CMD30&gt;CMM14),CMM14-CML14,IF(CMD30&lt;=CMM14,0,IF(AND(CMB30&gt;CML14,CMD30&gt;CMM14),CMM14-CMB30,0))),0)),0)</f>
        <v>　</v>
      </c>
      <c r="CMM30" s="663"/>
      <c r="CMN30" s="664"/>
      <c r="CMO30" s="662" t="str">
        <f>IFERROR(IF(OR(CMA30="日",CMA30="祝",CMA30=0,CMB30=""),"　",MAX(IF(CMB30&gt;CMO14,CMD30-CMB30,IF(CMB30&lt;=CMO14,CMD30-CMO14,0)),0)),0)</f>
        <v>　</v>
      </c>
      <c r="CMP30" s="663"/>
      <c r="CMQ30" s="664"/>
      <c r="CMR30" s="662" t="str">
        <f>IFERROR(IF(OR(CMA30="日",CMA30="祝",CMA30=0,CMB30=""),"　",MAX(IF(AND(CMB30&lt;=CMR14,CMD30&gt;CMS14),CMS14-CMR14,IF(AND(CMB30&gt;CMR14,CMD30&lt;=CMS14),CMD30-CMB30,IF(AND(CMB30&lt;=CMR14,CMD30&lt;=CMS14),CMD30-CMR14,IF(AND(CMB30&gt;CMR14,CMD30&gt;CMS14),CMS14-CMB30,0)))),0)),0)</f>
        <v>　</v>
      </c>
      <c r="CMS30" s="663"/>
      <c r="CMT30" s="664"/>
      <c r="CMU30" s="662" t="str">
        <f>IFERROR(IF(OR(CMA30="日",CMA30="祝",CMA30=0,CMB30=""),"　",MAX(IF(AND(CMB30&gt;CMX14,CMD30&gt;CMV14),0,IF(AND(CMB30&lt;=CMX14,CMB30&gt;CMU14,CMD30&gt;CMV14),CMX14-CMB30,IF(AND(CMB30&lt;=CMX14,CMB30&lt;=CMU14,CMD30&gt;CMV14),CMX14-CMU14,IF(AND(CMB30&gt;CMU14,CMD30&lt;=CMV14),CMD30-CMB30,IF(AND(CMB30&lt;=CMU14,CMD30&lt;=CMV14),CMD30-CMU14,0))))),0)),0)</f>
        <v>　</v>
      </c>
      <c r="CMV30" s="663"/>
      <c r="CMW30" s="664"/>
      <c r="CMX30" s="662" t="str">
        <f>IFERROR(IF(OR(CMA30="日",CMA30="祝",CMA30=0,CMB30=""),"　",MAX(IF(AND(CMB30&lt;=CMX14,CMD30&gt;CMY14),CMY14-CMX14,IF(CMD30&lt;=CMY14,0,IF(AND(CMB30&gt;CMX14,CMD30&gt;CMY14),CMY14-CMB30,0))),0)),0)</f>
        <v>　</v>
      </c>
      <c r="CMY30" s="663"/>
      <c r="CMZ30" s="664"/>
      <c r="CNA30" s="662" t="str">
        <f t="shared" si="43"/>
        <v>　</v>
      </c>
      <c r="CNB30" s="663"/>
      <c r="CNC30" s="664"/>
      <c r="CND30" s="665" t="str">
        <f>IF(CNG30="×",TIME(0,0,0),IF(CNQ4="非常勤",CMF30,CMR30))</f>
        <v>　</v>
      </c>
      <c r="CNE30" s="666"/>
      <c r="CNF30" s="667"/>
      <c r="CNG30" s="265"/>
      <c r="CNH30" s="665" t="str">
        <f>IF(CNK30="×",TIME(0,0,0),IF(CNQ4="非常勤",CMI30,CMU30))</f>
        <v>　</v>
      </c>
      <c r="CNI30" s="666"/>
      <c r="CNJ30" s="667"/>
      <c r="CNK30" s="265"/>
      <c r="CNL30" s="665" t="str">
        <f>IF(CNO30="×",TIME(0,0,0),IF(CNQ4="非常勤",CML30,CMX30))</f>
        <v>　</v>
      </c>
      <c r="CNM30" s="666"/>
      <c r="CNN30" s="667"/>
      <c r="CNO30" s="265"/>
      <c r="CNP30" s="665" t="str">
        <f>IF(CNS30="×",TIME(0,0,0),IF(CNQ4="非常勤",CMO30,CNA30))</f>
        <v>　</v>
      </c>
      <c r="CNQ30" s="666"/>
      <c r="CNR30" s="667"/>
      <c r="CNS30" s="265"/>
      <c r="CNT30" s="668"/>
      <c r="CNU30" s="669"/>
      <c r="CNV30" s="668"/>
      <c r="CNW30" s="670"/>
      <c r="CNX30" s="669"/>
      <c r="CNY30" s="671"/>
      <c r="CNZ30" s="672"/>
      <c r="COA30" s="672"/>
      <c r="COB30" s="673"/>
      <c r="COC30" s="263">
        <f>$A$30</f>
        <v>16</v>
      </c>
      <c r="COD30" s="264" t="str">
        <f>$B$30</f>
        <v>金</v>
      </c>
      <c r="COE30" s="660"/>
      <c r="COF30" s="661"/>
      <c r="COG30" s="660"/>
      <c r="COH30" s="661"/>
      <c r="COI30" s="662" t="str">
        <f>IFERROR(IF(OR(COD30="日",COD30="祝",COD30=0,COE30=""),"　",MAX(IF(AND(COE30&lt;=COI14,COG30&gt;COJ14),COJ14-COI14,IF(AND(COE30&gt;COI14,COG30&lt;=COJ14),COG30-COE30,IF(AND(COE30&lt;=COI14,COG30&lt;=COJ14),COG30-COI14,IF(AND(COE30&gt;COI14,COG30&gt;COJ14),COJ14-COE30,0)))),0)),0)</f>
        <v>　</v>
      </c>
      <c r="COJ30" s="663"/>
      <c r="COK30" s="664"/>
      <c r="COL30" s="662" t="str">
        <f>IFERROR(IF(OR(COD30="日",COD30="祝",COD30=0,COE30=""),"　",MAX(IF(AND(COE30&gt;COO14,COG30&gt;COM14),0,IF(AND(COE30&lt;=COO14,COE30&gt;COL14,COG30&gt;COM14),COO14-COE30,IF(AND(COE30&lt;=COO14,COE30&lt;=COL14,COG30&gt;COM14),COO14-COL14,IF(AND(COE30&gt;COL14,COG30&lt;=COM14),COG30-COE30,IF(AND(COE30&lt;=COL14,COG30&lt;=COM14),COG30-COL14,0))))),0)),0)</f>
        <v>　</v>
      </c>
      <c r="COM30" s="663"/>
      <c r="CON30" s="664"/>
      <c r="COO30" s="662" t="str">
        <f>IFERROR(IF(OR(COD30="日",COD30="祝",COD30=0,COE30=""),"　",MAX(IF(AND(COE30&lt;=COO14,COG30&gt;COP14),COP14-COO14,IF(COG30&lt;=COP14,0,IF(AND(COE30&gt;COO14,COG30&gt;COP14),COP14-COE30,0))),0)),0)</f>
        <v>　</v>
      </c>
      <c r="COP30" s="663"/>
      <c r="COQ30" s="664"/>
      <c r="COR30" s="662" t="str">
        <f>IFERROR(IF(OR(COD30="日",COD30="祝",COD30=0,COE30=""),"　",MAX(IF(COE30&gt;COR14,COG30-COE30,IF(COE30&lt;=COR14,COG30-COR14,0)),0)),0)</f>
        <v>　</v>
      </c>
      <c r="COS30" s="663"/>
      <c r="COT30" s="664"/>
      <c r="COU30" s="662" t="str">
        <f>IFERROR(IF(OR(COD30="日",COD30="祝",COD30=0,COE30=""),"　",MAX(IF(AND(COE30&lt;=COU14,COG30&gt;COV14),COV14-COU14,IF(AND(COE30&gt;COU14,COG30&lt;=COV14),COG30-COE30,IF(AND(COE30&lt;=COU14,COG30&lt;=COV14),COG30-COU14,IF(AND(COE30&gt;COU14,COG30&gt;COV14),COV14-COE30,0)))),0)),0)</f>
        <v>　</v>
      </c>
      <c r="COV30" s="663"/>
      <c r="COW30" s="664"/>
      <c r="COX30" s="662" t="str">
        <f>IFERROR(IF(OR(COD30="日",COD30="祝",COD30=0,COE30=""),"　",MAX(IF(AND(COE30&gt;CPA14,COG30&gt;COY14),0,IF(AND(COE30&lt;=CPA14,COE30&gt;COX14,COG30&gt;COY14),CPA14-COE30,IF(AND(COE30&lt;=CPA14,COE30&lt;=COX14,COG30&gt;COY14),CPA14-COX14,IF(AND(COE30&gt;COX14,COG30&lt;=COY14),COG30-COE30,IF(AND(COE30&lt;=COX14,COG30&lt;=COY14),COG30-COX14,0))))),0)),0)</f>
        <v>　</v>
      </c>
      <c r="COY30" s="663"/>
      <c r="COZ30" s="664"/>
      <c r="CPA30" s="662" t="str">
        <f>IFERROR(IF(OR(COD30="日",COD30="祝",COD30=0,COE30=""),"　",MAX(IF(AND(COE30&lt;=CPA14,COG30&gt;CPB14),CPB14-CPA14,IF(COG30&lt;=CPB14,0,IF(AND(COE30&gt;CPA14,COG30&gt;CPB14),CPB14-COE30,0))),0)),0)</f>
        <v>　</v>
      </c>
      <c r="CPB30" s="663"/>
      <c r="CPC30" s="664"/>
      <c r="CPD30" s="662" t="str">
        <f t="shared" si="44"/>
        <v>　</v>
      </c>
      <c r="CPE30" s="663"/>
      <c r="CPF30" s="664"/>
      <c r="CPG30" s="665" t="str">
        <f>IF(CPJ30="×",TIME(0,0,0),IF(CPT4="非常勤",COI30,COU30))</f>
        <v>　</v>
      </c>
      <c r="CPH30" s="666"/>
      <c r="CPI30" s="667"/>
      <c r="CPJ30" s="265"/>
      <c r="CPK30" s="665" t="str">
        <f>IF(CPN30="×",TIME(0,0,0),IF(CPT4="非常勤",COL30,COX30))</f>
        <v>　</v>
      </c>
      <c r="CPL30" s="666"/>
      <c r="CPM30" s="667"/>
      <c r="CPN30" s="265"/>
      <c r="CPO30" s="665" t="str">
        <f>IF(CPR30="×",TIME(0,0,0),IF(CPT4="非常勤",COO30,CPA30))</f>
        <v>　</v>
      </c>
      <c r="CPP30" s="666"/>
      <c r="CPQ30" s="667"/>
      <c r="CPR30" s="265"/>
      <c r="CPS30" s="665" t="str">
        <f>IF(CPV30="×",TIME(0,0,0),IF(CPT4="非常勤",COR30,CPD30))</f>
        <v>　</v>
      </c>
      <c r="CPT30" s="666"/>
      <c r="CPU30" s="667"/>
      <c r="CPV30" s="265"/>
      <c r="CPW30" s="668"/>
      <c r="CPX30" s="669"/>
      <c r="CPY30" s="668"/>
      <c r="CPZ30" s="670"/>
      <c r="CQA30" s="669"/>
      <c r="CQB30" s="671"/>
      <c r="CQC30" s="672"/>
      <c r="CQD30" s="672"/>
      <c r="CQE30" s="673"/>
      <c r="CQF30" s="263">
        <f>$A$30</f>
        <v>16</v>
      </c>
      <c r="CQG30" s="264" t="str">
        <f>$B$30</f>
        <v>金</v>
      </c>
      <c r="CQH30" s="660"/>
      <c r="CQI30" s="661"/>
      <c r="CQJ30" s="660"/>
      <c r="CQK30" s="661"/>
      <c r="CQL30" s="662" t="str">
        <f>IFERROR(IF(OR(CQG30="日",CQG30="祝",CQG30=0,CQH30=""),"　",MAX(IF(AND(CQH30&lt;=CQL14,CQJ30&gt;CQM14),CQM14-CQL14,IF(AND(CQH30&gt;CQL14,CQJ30&lt;=CQM14),CQJ30-CQH30,IF(AND(CQH30&lt;=CQL14,CQJ30&lt;=CQM14),CQJ30-CQL14,IF(AND(CQH30&gt;CQL14,CQJ30&gt;CQM14),CQM14-CQH30,0)))),0)),0)</f>
        <v>　</v>
      </c>
      <c r="CQM30" s="663"/>
      <c r="CQN30" s="664"/>
      <c r="CQO30" s="662" t="str">
        <f>IFERROR(IF(OR(CQG30="日",CQG30="祝",CQG30=0,CQH30=""),"　",MAX(IF(AND(CQH30&gt;CQR14,CQJ30&gt;CQP14),0,IF(AND(CQH30&lt;=CQR14,CQH30&gt;CQO14,CQJ30&gt;CQP14),CQR14-CQH30,IF(AND(CQH30&lt;=CQR14,CQH30&lt;=CQO14,CQJ30&gt;CQP14),CQR14-CQO14,IF(AND(CQH30&gt;CQO14,CQJ30&lt;=CQP14),CQJ30-CQH30,IF(AND(CQH30&lt;=CQO14,CQJ30&lt;=CQP14),CQJ30-CQO14,0))))),0)),0)</f>
        <v>　</v>
      </c>
      <c r="CQP30" s="663"/>
      <c r="CQQ30" s="664"/>
      <c r="CQR30" s="662" t="str">
        <f>IFERROR(IF(OR(CQG30="日",CQG30="祝",CQG30=0,CQH30=""),"　",MAX(IF(AND(CQH30&lt;=CQR14,CQJ30&gt;CQS14),CQS14-CQR14,IF(CQJ30&lt;=CQS14,0,IF(AND(CQH30&gt;CQR14,CQJ30&gt;CQS14),CQS14-CQH30,0))),0)),0)</f>
        <v>　</v>
      </c>
      <c r="CQS30" s="663"/>
      <c r="CQT30" s="664"/>
      <c r="CQU30" s="662" t="str">
        <f>IFERROR(IF(OR(CQG30="日",CQG30="祝",CQG30=0,CQH30=""),"　",MAX(IF(CQH30&gt;CQU14,CQJ30-CQH30,IF(CQH30&lt;=CQU14,CQJ30-CQU14,0)),0)),0)</f>
        <v>　</v>
      </c>
      <c r="CQV30" s="663"/>
      <c r="CQW30" s="664"/>
      <c r="CQX30" s="662" t="str">
        <f>IFERROR(IF(OR(CQG30="日",CQG30="祝",CQG30=0,CQH30=""),"　",MAX(IF(AND(CQH30&lt;=CQX14,CQJ30&gt;CQY14),CQY14-CQX14,IF(AND(CQH30&gt;CQX14,CQJ30&lt;=CQY14),CQJ30-CQH30,IF(AND(CQH30&lt;=CQX14,CQJ30&lt;=CQY14),CQJ30-CQX14,IF(AND(CQH30&gt;CQX14,CQJ30&gt;CQY14),CQY14-CQH30,0)))),0)),0)</f>
        <v>　</v>
      </c>
      <c r="CQY30" s="663"/>
      <c r="CQZ30" s="664"/>
      <c r="CRA30" s="662" t="str">
        <f>IFERROR(IF(OR(CQG30="日",CQG30="祝",CQG30=0,CQH30=""),"　",MAX(IF(AND(CQH30&gt;CRD14,CQJ30&gt;CRB14),0,IF(AND(CQH30&lt;=CRD14,CQH30&gt;CRA14,CQJ30&gt;CRB14),CRD14-CQH30,IF(AND(CQH30&lt;=CRD14,CQH30&lt;=CRA14,CQJ30&gt;CRB14),CRD14-CRA14,IF(AND(CQH30&gt;CRA14,CQJ30&lt;=CRB14),CQJ30-CQH30,IF(AND(CQH30&lt;=CRA14,CQJ30&lt;=CRB14),CQJ30-CRA14,0))))),0)),0)</f>
        <v>　</v>
      </c>
      <c r="CRB30" s="663"/>
      <c r="CRC30" s="664"/>
      <c r="CRD30" s="662" t="str">
        <f>IFERROR(IF(OR(CQG30="日",CQG30="祝",CQG30=0,CQH30=""),"　",MAX(IF(AND(CQH30&lt;=CRD14,CQJ30&gt;CRE14),CRE14-CRD14,IF(CQJ30&lt;=CRE14,0,IF(AND(CQH30&gt;CRD14,CQJ30&gt;CRE14),CRE14-CQH30,0))),0)),0)</f>
        <v>　</v>
      </c>
      <c r="CRE30" s="663"/>
      <c r="CRF30" s="664"/>
      <c r="CRG30" s="662" t="str">
        <f t="shared" si="45"/>
        <v>　</v>
      </c>
      <c r="CRH30" s="663"/>
      <c r="CRI30" s="664"/>
      <c r="CRJ30" s="665" t="str">
        <f>IF(CRM30="×",TIME(0,0,0),IF(CRW4="非常勤",CQL30,CQX30))</f>
        <v>　</v>
      </c>
      <c r="CRK30" s="666"/>
      <c r="CRL30" s="667"/>
      <c r="CRM30" s="265"/>
      <c r="CRN30" s="665" t="str">
        <f>IF(CRQ30="×",TIME(0,0,0),IF(CRW4="非常勤",CQO30,CRA30))</f>
        <v>　</v>
      </c>
      <c r="CRO30" s="666"/>
      <c r="CRP30" s="667"/>
      <c r="CRQ30" s="265"/>
      <c r="CRR30" s="665" t="str">
        <f>IF(CRU30="×",TIME(0,0,0),IF(CRW4="非常勤",CQR30,CRD30))</f>
        <v>　</v>
      </c>
      <c r="CRS30" s="666"/>
      <c r="CRT30" s="667"/>
      <c r="CRU30" s="265"/>
      <c r="CRV30" s="665" t="str">
        <f>IF(CRY30="×",TIME(0,0,0),IF(CRW4="非常勤",CQU30,CRG30))</f>
        <v>　</v>
      </c>
      <c r="CRW30" s="666"/>
      <c r="CRX30" s="667"/>
      <c r="CRY30" s="265"/>
      <c r="CRZ30" s="668"/>
      <c r="CSA30" s="669"/>
      <c r="CSB30" s="668"/>
      <c r="CSC30" s="670"/>
      <c r="CSD30" s="669"/>
      <c r="CSE30" s="671"/>
      <c r="CSF30" s="672"/>
      <c r="CSG30" s="672"/>
      <c r="CSH30" s="673"/>
      <c r="CSI30" s="263">
        <f>$A$30</f>
        <v>16</v>
      </c>
      <c r="CSJ30" s="264" t="str">
        <f>$B$30</f>
        <v>金</v>
      </c>
      <c r="CSK30" s="660"/>
      <c r="CSL30" s="661"/>
      <c r="CSM30" s="660"/>
      <c r="CSN30" s="661"/>
      <c r="CSO30" s="662" t="str">
        <f>IFERROR(IF(OR(CSJ30="日",CSJ30="祝",CSJ30=0,CSK30=""),"　",MAX(IF(AND(CSK30&lt;=CSO14,CSM30&gt;CSP14),CSP14-CSO14,IF(AND(CSK30&gt;CSO14,CSM30&lt;=CSP14),CSM30-CSK30,IF(AND(CSK30&lt;=CSO14,CSM30&lt;=CSP14),CSM30-CSO14,IF(AND(CSK30&gt;CSO14,CSM30&gt;CSP14),CSP14-CSK30,0)))),0)),0)</f>
        <v>　</v>
      </c>
      <c r="CSP30" s="663"/>
      <c r="CSQ30" s="664"/>
      <c r="CSR30" s="662" t="str">
        <f>IFERROR(IF(OR(CSJ30="日",CSJ30="祝",CSJ30=0,CSK30=""),"　",MAX(IF(AND(CSK30&gt;CSU14,CSM30&gt;CSS14),0,IF(AND(CSK30&lt;=CSU14,CSK30&gt;CSR14,CSM30&gt;CSS14),CSU14-CSK30,IF(AND(CSK30&lt;=CSU14,CSK30&lt;=CSR14,CSM30&gt;CSS14),CSU14-CSR14,IF(AND(CSK30&gt;CSR14,CSM30&lt;=CSS14),CSM30-CSK30,IF(AND(CSK30&lt;=CSR14,CSM30&lt;=CSS14),CSM30-CSR14,0))))),0)),0)</f>
        <v>　</v>
      </c>
      <c r="CSS30" s="663"/>
      <c r="CST30" s="664"/>
      <c r="CSU30" s="662" t="str">
        <f>IFERROR(IF(OR(CSJ30="日",CSJ30="祝",CSJ30=0,CSK30=""),"　",MAX(IF(AND(CSK30&lt;=CSU14,CSM30&gt;CSV14),CSV14-CSU14,IF(CSM30&lt;=CSV14,0,IF(AND(CSK30&gt;CSU14,CSM30&gt;CSV14),CSV14-CSK30,0))),0)),0)</f>
        <v>　</v>
      </c>
      <c r="CSV30" s="663"/>
      <c r="CSW30" s="664"/>
      <c r="CSX30" s="662" t="str">
        <f>IFERROR(IF(OR(CSJ30="日",CSJ30="祝",CSJ30=0,CSK30=""),"　",MAX(IF(CSK30&gt;CSX14,CSM30-CSK30,IF(CSK30&lt;=CSX14,CSM30-CSX14,0)),0)),0)</f>
        <v>　</v>
      </c>
      <c r="CSY30" s="663"/>
      <c r="CSZ30" s="664"/>
      <c r="CTA30" s="662" t="str">
        <f>IFERROR(IF(OR(CSJ30="日",CSJ30="祝",CSJ30=0,CSK30=""),"　",MAX(IF(AND(CSK30&lt;=CTA14,CSM30&gt;CTB14),CTB14-CTA14,IF(AND(CSK30&gt;CTA14,CSM30&lt;=CTB14),CSM30-CSK30,IF(AND(CSK30&lt;=CTA14,CSM30&lt;=CTB14),CSM30-CTA14,IF(AND(CSK30&gt;CTA14,CSM30&gt;CTB14),CTB14-CSK30,0)))),0)),0)</f>
        <v>　</v>
      </c>
      <c r="CTB30" s="663"/>
      <c r="CTC30" s="664"/>
      <c r="CTD30" s="662" t="str">
        <f>IFERROR(IF(OR(CSJ30="日",CSJ30="祝",CSJ30=0,CSK30=""),"　",MAX(IF(AND(CSK30&gt;CTG14,CSM30&gt;CTE14),0,IF(AND(CSK30&lt;=CTG14,CSK30&gt;CTD14,CSM30&gt;CTE14),CTG14-CSK30,IF(AND(CSK30&lt;=CTG14,CSK30&lt;=CTD14,CSM30&gt;CTE14),CTG14-CTD14,IF(AND(CSK30&gt;CTD14,CSM30&lt;=CTE14),CSM30-CSK30,IF(AND(CSK30&lt;=CTD14,CSM30&lt;=CTE14),CSM30-CTD14,0))))),0)),0)</f>
        <v>　</v>
      </c>
      <c r="CTE30" s="663"/>
      <c r="CTF30" s="664"/>
      <c r="CTG30" s="662" t="str">
        <f>IFERROR(IF(OR(CSJ30="日",CSJ30="祝",CSJ30=0,CSK30=""),"　",MAX(IF(AND(CSK30&lt;=CTG14,CSM30&gt;CTH14),CTH14-CTG14,IF(CSM30&lt;=CTH14,0,IF(AND(CSK30&gt;CTG14,CSM30&gt;CTH14),CTH14-CSK30,0))),0)),0)</f>
        <v>　</v>
      </c>
      <c r="CTH30" s="663"/>
      <c r="CTI30" s="664"/>
      <c r="CTJ30" s="662" t="str">
        <f t="shared" si="46"/>
        <v>　</v>
      </c>
      <c r="CTK30" s="663"/>
      <c r="CTL30" s="664"/>
      <c r="CTM30" s="665" t="str">
        <f>IF(CTP30="×",TIME(0,0,0),IF(CTZ4="非常勤",CSO30,CTA30))</f>
        <v>　</v>
      </c>
      <c r="CTN30" s="666"/>
      <c r="CTO30" s="667"/>
      <c r="CTP30" s="265"/>
      <c r="CTQ30" s="665" t="str">
        <f>IF(CTT30="×",TIME(0,0,0),IF(CTZ4="非常勤",CSR30,CTD30))</f>
        <v>　</v>
      </c>
      <c r="CTR30" s="666"/>
      <c r="CTS30" s="667"/>
      <c r="CTT30" s="265"/>
      <c r="CTU30" s="665" t="str">
        <f>IF(CTX30="×",TIME(0,0,0),IF(CTZ4="非常勤",CSU30,CTG30))</f>
        <v>　</v>
      </c>
      <c r="CTV30" s="666"/>
      <c r="CTW30" s="667"/>
      <c r="CTX30" s="265"/>
      <c r="CTY30" s="665" t="str">
        <f>IF(CUB30="×",TIME(0,0,0),IF(CTZ4="非常勤",CSX30,CTJ30))</f>
        <v>　</v>
      </c>
      <c r="CTZ30" s="666"/>
      <c r="CUA30" s="667"/>
      <c r="CUB30" s="265"/>
      <c r="CUC30" s="668"/>
      <c r="CUD30" s="669"/>
      <c r="CUE30" s="668"/>
      <c r="CUF30" s="670"/>
      <c r="CUG30" s="669"/>
      <c r="CUH30" s="671"/>
      <c r="CUI30" s="672"/>
      <c r="CUJ30" s="672"/>
      <c r="CUK30" s="673"/>
      <c r="CUL30" s="263">
        <f>$A$30</f>
        <v>16</v>
      </c>
      <c r="CUM30" s="264" t="str">
        <f>$B$30</f>
        <v>金</v>
      </c>
      <c r="CUN30" s="660"/>
      <c r="CUO30" s="661"/>
      <c r="CUP30" s="660"/>
      <c r="CUQ30" s="661"/>
      <c r="CUR30" s="662" t="str">
        <f>IFERROR(IF(OR(CUM30="日",CUM30="祝",CUM30=0,CUN30=""),"　",MAX(IF(AND(CUN30&lt;=CUR14,CUP30&gt;CUS14),CUS14-CUR14,IF(AND(CUN30&gt;CUR14,CUP30&lt;=CUS14),CUP30-CUN30,IF(AND(CUN30&lt;=CUR14,CUP30&lt;=CUS14),CUP30-CUR14,IF(AND(CUN30&gt;CUR14,CUP30&gt;CUS14),CUS14-CUN30,0)))),0)),0)</f>
        <v>　</v>
      </c>
      <c r="CUS30" s="663"/>
      <c r="CUT30" s="664"/>
      <c r="CUU30" s="662" t="str">
        <f>IFERROR(IF(OR(CUM30="日",CUM30="祝",CUM30=0,CUN30=""),"　",MAX(IF(AND(CUN30&gt;CUX14,CUP30&gt;CUV14),0,IF(AND(CUN30&lt;=CUX14,CUN30&gt;CUU14,CUP30&gt;CUV14),CUX14-CUN30,IF(AND(CUN30&lt;=CUX14,CUN30&lt;=CUU14,CUP30&gt;CUV14),CUX14-CUU14,IF(AND(CUN30&gt;CUU14,CUP30&lt;=CUV14),CUP30-CUN30,IF(AND(CUN30&lt;=CUU14,CUP30&lt;=CUV14),CUP30-CUU14,0))))),0)),0)</f>
        <v>　</v>
      </c>
      <c r="CUV30" s="663"/>
      <c r="CUW30" s="664"/>
      <c r="CUX30" s="662" t="str">
        <f>IFERROR(IF(OR(CUM30="日",CUM30="祝",CUM30=0,CUN30=""),"　",MAX(IF(AND(CUN30&lt;=CUX14,CUP30&gt;CUY14),CUY14-CUX14,IF(CUP30&lt;=CUY14,0,IF(AND(CUN30&gt;CUX14,CUP30&gt;CUY14),CUY14-CUN30,0))),0)),0)</f>
        <v>　</v>
      </c>
      <c r="CUY30" s="663"/>
      <c r="CUZ30" s="664"/>
      <c r="CVA30" s="662" t="str">
        <f>IFERROR(IF(OR(CUM30="日",CUM30="祝",CUM30=0,CUN30=""),"　",MAX(IF(CUN30&gt;CVA14,CUP30-CUN30,IF(CUN30&lt;=CVA14,CUP30-CVA14,0)),0)),0)</f>
        <v>　</v>
      </c>
      <c r="CVB30" s="663"/>
      <c r="CVC30" s="664"/>
      <c r="CVD30" s="662" t="str">
        <f>IFERROR(IF(OR(CUM30="日",CUM30="祝",CUM30=0,CUN30=""),"　",MAX(IF(AND(CUN30&lt;=CVD14,CUP30&gt;CVE14),CVE14-CVD14,IF(AND(CUN30&gt;CVD14,CUP30&lt;=CVE14),CUP30-CUN30,IF(AND(CUN30&lt;=CVD14,CUP30&lt;=CVE14),CUP30-CVD14,IF(AND(CUN30&gt;CVD14,CUP30&gt;CVE14),CVE14-CUN30,0)))),0)),0)</f>
        <v>　</v>
      </c>
      <c r="CVE30" s="663"/>
      <c r="CVF30" s="664"/>
      <c r="CVG30" s="662" t="str">
        <f>IFERROR(IF(OR(CUM30="日",CUM30="祝",CUM30=0,CUN30=""),"　",MAX(IF(AND(CUN30&gt;CVJ14,CUP30&gt;CVH14),0,IF(AND(CUN30&lt;=CVJ14,CUN30&gt;CVG14,CUP30&gt;CVH14),CVJ14-CUN30,IF(AND(CUN30&lt;=CVJ14,CUN30&lt;=CVG14,CUP30&gt;CVH14),CVJ14-CVG14,IF(AND(CUN30&gt;CVG14,CUP30&lt;=CVH14),CUP30-CUN30,IF(AND(CUN30&lt;=CVG14,CUP30&lt;=CVH14),CUP30-CVG14,0))))),0)),0)</f>
        <v>　</v>
      </c>
      <c r="CVH30" s="663"/>
      <c r="CVI30" s="664"/>
      <c r="CVJ30" s="662" t="str">
        <f>IFERROR(IF(OR(CUM30="日",CUM30="祝",CUM30=0,CUN30=""),"　",MAX(IF(AND(CUN30&lt;=CVJ14,CUP30&gt;CVK14),CVK14-CVJ14,IF(CUP30&lt;=CVK14,0,IF(AND(CUN30&gt;CVJ14,CUP30&gt;CVK14),CVK14-CUN30,0))),0)),0)</f>
        <v>　</v>
      </c>
      <c r="CVK30" s="663"/>
      <c r="CVL30" s="664"/>
      <c r="CVM30" s="662" t="str">
        <f t="shared" si="47"/>
        <v>　</v>
      </c>
      <c r="CVN30" s="663"/>
      <c r="CVO30" s="664"/>
      <c r="CVP30" s="665" t="str">
        <f>IF(CVS30="×",TIME(0,0,0),IF(CWC4="非常勤",CUR30,CVD30))</f>
        <v>　</v>
      </c>
      <c r="CVQ30" s="666"/>
      <c r="CVR30" s="667"/>
      <c r="CVS30" s="265"/>
      <c r="CVT30" s="665" t="str">
        <f>IF(CVW30="×",TIME(0,0,0),IF(CWC4="非常勤",CUU30,CVG30))</f>
        <v>　</v>
      </c>
      <c r="CVU30" s="666"/>
      <c r="CVV30" s="667"/>
      <c r="CVW30" s="265"/>
      <c r="CVX30" s="665" t="str">
        <f>IF(CWA30="×",TIME(0,0,0),IF(CWC4="非常勤",CUX30,CVJ30))</f>
        <v>　</v>
      </c>
      <c r="CVY30" s="666"/>
      <c r="CVZ30" s="667"/>
      <c r="CWA30" s="265"/>
      <c r="CWB30" s="665" t="str">
        <f>IF(CWE30="×",TIME(0,0,0),IF(CWC4="非常勤",CVA30,CVM30))</f>
        <v>　</v>
      </c>
      <c r="CWC30" s="666"/>
      <c r="CWD30" s="667"/>
      <c r="CWE30" s="265"/>
      <c r="CWF30" s="668"/>
      <c r="CWG30" s="669"/>
      <c r="CWH30" s="668"/>
      <c r="CWI30" s="670"/>
      <c r="CWJ30" s="669"/>
      <c r="CWK30" s="671"/>
      <c r="CWL30" s="672"/>
      <c r="CWM30" s="672"/>
      <c r="CWN30" s="673"/>
      <c r="CWO30" s="263">
        <f>$A$30</f>
        <v>16</v>
      </c>
      <c r="CWP30" s="264" t="str">
        <f>$B$30</f>
        <v>金</v>
      </c>
      <c r="CWQ30" s="660"/>
      <c r="CWR30" s="661"/>
      <c r="CWS30" s="660"/>
      <c r="CWT30" s="661"/>
      <c r="CWU30" s="662" t="str">
        <f>IFERROR(IF(OR(CWP30="日",CWP30="祝",CWP30=0,CWQ30=""),"　",MAX(IF(AND(CWQ30&lt;=CWU14,CWS30&gt;CWV14),CWV14-CWU14,IF(AND(CWQ30&gt;CWU14,CWS30&lt;=CWV14),CWS30-CWQ30,IF(AND(CWQ30&lt;=CWU14,CWS30&lt;=CWV14),CWS30-CWU14,IF(AND(CWQ30&gt;CWU14,CWS30&gt;CWV14),CWV14-CWQ30,0)))),0)),0)</f>
        <v>　</v>
      </c>
      <c r="CWV30" s="663"/>
      <c r="CWW30" s="664"/>
      <c r="CWX30" s="662" t="str">
        <f>IFERROR(IF(OR(CWP30="日",CWP30="祝",CWP30=0,CWQ30=""),"　",MAX(IF(AND(CWQ30&gt;CXA14,CWS30&gt;CWY14),0,IF(AND(CWQ30&lt;=CXA14,CWQ30&gt;CWX14,CWS30&gt;CWY14),CXA14-CWQ30,IF(AND(CWQ30&lt;=CXA14,CWQ30&lt;=CWX14,CWS30&gt;CWY14),CXA14-CWX14,IF(AND(CWQ30&gt;CWX14,CWS30&lt;=CWY14),CWS30-CWQ30,IF(AND(CWQ30&lt;=CWX14,CWS30&lt;=CWY14),CWS30-CWX14,0))))),0)),0)</f>
        <v>　</v>
      </c>
      <c r="CWY30" s="663"/>
      <c r="CWZ30" s="664"/>
      <c r="CXA30" s="662" t="str">
        <f>IFERROR(IF(OR(CWP30="日",CWP30="祝",CWP30=0,CWQ30=""),"　",MAX(IF(AND(CWQ30&lt;=CXA14,CWS30&gt;CXB14),CXB14-CXA14,IF(CWS30&lt;=CXB14,0,IF(AND(CWQ30&gt;CXA14,CWS30&gt;CXB14),CXB14-CWQ30,0))),0)),0)</f>
        <v>　</v>
      </c>
      <c r="CXB30" s="663"/>
      <c r="CXC30" s="664"/>
      <c r="CXD30" s="662" t="str">
        <f>IFERROR(IF(OR(CWP30="日",CWP30="祝",CWP30=0,CWQ30=""),"　",MAX(IF(CWQ30&gt;CXD14,CWS30-CWQ30,IF(CWQ30&lt;=CXD14,CWS30-CXD14,0)),0)),0)</f>
        <v>　</v>
      </c>
      <c r="CXE30" s="663"/>
      <c r="CXF30" s="664"/>
      <c r="CXG30" s="662" t="str">
        <f>IFERROR(IF(OR(CWP30="日",CWP30="祝",CWP30=0,CWQ30=""),"　",MAX(IF(AND(CWQ30&lt;=CXG14,CWS30&gt;CXH14),CXH14-CXG14,IF(AND(CWQ30&gt;CXG14,CWS30&lt;=CXH14),CWS30-CWQ30,IF(AND(CWQ30&lt;=CXG14,CWS30&lt;=CXH14),CWS30-CXG14,IF(AND(CWQ30&gt;CXG14,CWS30&gt;CXH14),CXH14-CWQ30,0)))),0)),0)</f>
        <v>　</v>
      </c>
      <c r="CXH30" s="663"/>
      <c r="CXI30" s="664"/>
      <c r="CXJ30" s="662" t="str">
        <f>IFERROR(IF(OR(CWP30="日",CWP30="祝",CWP30=0,CWQ30=""),"　",MAX(IF(AND(CWQ30&gt;CXM14,CWS30&gt;CXK14),0,IF(AND(CWQ30&lt;=CXM14,CWQ30&gt;CXJ14,CWS30&gt;CXK14),CXM14-CWQ30,IF(AND(CWQ30&lt;=CXM14,CWQ30&lt;=CXJ14,CWS30&gt;CXK14),CXM14-CXJ14,IF(AND(CWQ30&gt;CXJ14,CWS30&lt;=CXK14),CWS30-CWQ30,IF(AND(CWQ30&lt;=CXJ14,CWS30&lt;=CXK14),CWS30-CXJ14,0))))),0)),0)</f>
        <v>　</v>
      </c>
      <c r="CXK30" s="663"/>
      <c r="CXL30" s="664"/>
      <c r="CXM30" s="662" t="str">
        <f>IFERROR(IF(OR(CWP30="日",CWP30="祝",CWP30=0,CWQ30=""),"　",MAX(IF(AND(CWQ30&lt;=CXM14,CWS30&gt;CXN14),CXN14-CXM14,IF(CWS30&lt;=CXN14,0,IF(AND(CWQ30&gt;CXM14,CWS30&gt;CXN14),CXN14-CWQ30,0))),0)),0)</f>
        <v>　</v>
      </c>
      <c r="CXN30" s="663"/>
      <c r="CXO30" s="664"/>
      <c r="CXP30" s="662" t="str">
        <f t="shared" si="48"/>
        <v>　</v>
      </c>
      <c r="CXQ30" s="663"/>
      <c r="CXR30" s="664"/>
      <c r="CXS30" s="665" t="str">
        <f>IF(CXV30="×",TIME(0,0,0),IF(CYF4="非常勤",CWU30,CXG30))</f>
        <v>　</v>
      </c>
      <c r="CXT30" s="666"/>
      <c r="CXU30" s="667"/>
      <c r="CXV30" s="265"/>
      <c r="CXW30" s="665" t="str">
        <f>IF(CXZ30="×",TIME(0,0,0),IF(CYF4="非常勤",CWX30,CXJ30))</f>
        <v>　</v>
      </c>
      <c r="CXX30" s="666"/>
      <c r="CXY30" s="667"/>
      <c r="CXZ30" s="265"/>
      <c r="CYA30" s="665" t="str">
        <f>IF(CYD30="×",TIME(0,0,0),IF(CYF4="非常勤",CXA30,CXM30))</f>
        <v>　</v>
      </c>
      <c r="CYB30" s="666"/>
      <c r="CYC30" s="667"/>
      <c r="CYD30" s="265"/>
      <c r="CYE30" s="665" t="str">
        <f>IF(CYH30="×",TIME(0,0,0),IF(CYF4="非常勤",CXD30,CXP30))</f>
        <v>　</v>
      </c>
      <c r="CYF30" s="666"/>
      <c r="CYG30" s="667"/>
      <c r="CYH30" s="265"/>
      <c r="CYI30" s="668"/>
      <c r="CYJ30" s="669"/>
      <c r="CYK30" s="668"/>
      <c r="CYL30" s="670"/>
      <c r="CYM30" s="669"/>
      <c r="CYN30" s="671"/>
      <c r="CYO30" s="672"/>
      <c r="CYP30" s="672"/>
      <c r="CYQ30" s="673"/>
      <c r="CYR30" s="263">
        <f>$A$30</f>
        <v>16</v>
      </c>
      <c r="CYS30" s="264" t="str">
        <f>$B$30</f>
        <v>金</v>
      </c>
      <c r="CYT30" s="660"/>
      <c r="CYU30" s="661"/>
      <c r="CYV30" s="660"/>
      <c r="CYW30" s="661"/>
      <c r="CYX30" s="662" t="str">
        <f>IFERROR(IF(OR(CYS30="日",CYS30="祝",CYS30=0,CYT30=""),"　",MAX(IF(AND(CYT30&lt;=CYX14,CYV30&gt;CYY14),CYY14-CYX14,IF(AND(CYT30&gt;CYX14,CYV30&lt;=CYY14),CYV30-CYT30,IF(AND(CYT30&lt;=CYX14,CYV30&lt;=CYY14),CYV30-CYX14,IF(AND(CYT30&gt;CYX14,CYV30&gt;CYY14),CYY14-CYT30,0)))),0)),0)</f>
        <v>　</v>
      </c>
      <c r="CYY30" s="663"/>
      <c r="CYZ30" s="664"/>
      <c r="CZA30" s="662" t="str">
        <f>IFERROR(IF(OR(CYS30="日",CYS30="祝",CYS30=0,CYT30=""),"　",MAX(IF(AND(CYT30&gt;CZD14,CYV30&gt;CZB14),0,IF(AND(CYT30&lt;=CZD14,CYT30&gt;CZA14,CYV30&gt;CZB14),CZD14-CYT30,IF(AND(CYT30&lt;=CZD14,CYT30&lt;=CZA14,CYV30&gt;CZB14),CZD14-CZA14,IF(AND(CYT30&gt;CZA14,CYV30&lt;=CZB14),CYV30-CYT30,IF(AND(CYT30&lt;=CZA14,CYV30&lt;=CZB14),CYV30-CZA14,0))))),0)),0)</f>
        <v>　</v>
      </c>
      <c r="CZB30" s="663"/>
      <c r="CZC30" s="664"/>
      <c r="CZD30" s="662" t="str">
        <f>IFERROR(IF(OR(CYS30="日",CYS30="祝",CYS30=0,CYT30=""),"　",MAX(IF(AND(CYT30&lt;=CZD14,CYV30&gt;CZE14),CZE14-CZD14,IF(CYV30&lt;=CZE14,0,IF(AND(CYT30&gt;CZD14,CYV30&gt;CZE14),CZE14-CYT30,0))),0)),0)</f>
        <v>　</v>
      </c>
      <c r="CZE30" s="663"/>
      <c r="CZF30" s="664"/>
      <c r="CZG30" s="662" t="str">
        <f>IFERROR(IF(OR(CYS30="日",CYS30="祝",CYS30=0,CYT30=""),"　",MAX(IF(CYT30&gt;CZG14,CYV30-CYT30,IF(CYT30&lt;=CZG14,CYV30-CZG14,0)),0)),0)</f>
        <v>　</v>
      </c>
      <c r="CZH30" s="663"/>
      <c r="CZI30" s="664"/>
      <c r="CZJ30" s="662" t="str">
        <f>IFERROR(IF(OR(CYS30="日",CYS30="祝",CYS30=0,CYT30=""),"　",MAX(IF(AND(CYT30&lt;=CZJ14,CYV30&gt;CZK14),CZK14-CZJ14,IF(AND(CYT30&gt;CZJ14,CYV30&lt;=CZK14),CYV30-CYT30,IF(AND(CYT30&lt;=CZJ14,CYV30&lt;=CZK14),CYV30-CZJ14,IF(AND(CYT30&gt;CZJ14,CYV30&gt;CZK14),CZK14-CYT30,0)))),0)),0)</f>
        <v>　</v>
      </c>
      <c r="CZK30" s="663"/>
      <c r="CZL30" s="664"/>
      <c r="CZM30" s="662" t="str">
        <f>IFERROR(IF(OR(CYS30="日",CYS30="祝",CYS30=0,CYT30=""),"　",MAX(IF(AND(CYT30&gt;CZP14,CYV30&gt;CZN14),0,IF(AND(CYT30&lt;=CZP14,CYT30&gt;CZM14,CYV30&gt;CZN14),CZP14-CYT30,IF(AND(CYT30&lt;=CZP14,CYT30&lt;=CZM14,CYV30&gt;CZN14),CZP14-CZM14,IF(AND(CYT30&gt;CZM14,CYV30&lt;=CZN14),CYV30-CYT30,IF(AND(CYT30&lt;=CZM14,CYV30&lt;=CZN14),CYV30-CZM14,0))))),0)),0)</f>
        <v>　</v>
      </c>
      <c r="CZN30" s="663"/>
      <c r="CZO30" s="664"/>
      <c r="CZP30" s="662" t="str">
        <f>IFERROR(IF(OR(CYS30="日",CYS30="祝",CYS30=0,CYT30=""),"　",MAX(IF(AND(CYT30&lt;=CZP14,CYV30&gt;CZQ14),CZQ14-CZP14,IF(CYV30&lt;=CZQ14,0,IF(AND(CYT30&gt;CZP14,CYV30&gt;CZQ14),CZQ14-CYT30,0))),0)),0)</f>
        <v>　</v>
      </c>
      <c r="CZQ30" s="663"/>
      <c r="CZR30" s="664"/>
      <c r="CZS30" s="662" t="str">
        <f t="shared" si="49"/>
        <v>　</v>
      </c>
      <c r="CZT30" s="663"/>
      <c r="CZU30" s="664"/>
      <c r="CZV30" s="665" t="str">
        <f>IF(CZY30="×",TIME(0,0,0),IF(DAI4="非常勤",CYX30,CZJ30))</f>
        <v>　</v>
      </c>
      <c r="CZW30" s="666"/>
      <c r="CZX30" s="667"/>
      <c r="CZY30" s="265"/>
      <c r="CZZ30" s="665" t="str">
        <f>IF(DAC30="×",TIME(0,0,0),IF(DAI4="非常勤",CZA30,CZM30))</f>
        <v>　</v>
      </c>
      <c r="DAA30" s="666"/>
      <c r="DAB30" s="667"/>
      <c r="DAC30" s="265"/>
      <c r="DAD30" s="665" t="str">
        <f>IF(DAG30="×",TIME(0,0,0),IF(DAI4="非常勤",CZD30,CZP30))</f>
        <v>　</v>
      </c>
      <c r="DAE30" s="666"/>
      <c r="DAF30" s="667"/>
      <c r="DAG30" s="265"/>
      <c r="DAH30" s="665" t="str">
        <f>IF(DAK30="×",TIME(0,0,0),IF(DAI4="非常勤",CZG30,CZS30))</f>
        <v>　</v>
      </c>
      <c r="DAI30" s="666"/>
      <c r="DAJ30" s="667"/>
      <c r="DAK30" s="265"/>
      <c r="DAL30" s="668"/>
      <c r="DAM30" s="669"/>
      <c r="DAN30" s="668"/>
      <c r="DAO30" s="670"/>
      <c r="DAP30" s="669"/>
      <c r="DAQ30" s="671"/>
      <c r="DAR30" s="672"/>
      <c r="DAS30" s="672"/>
      <c r="DAT30" s="673"/>
      <c r="DAU30" s="263">
        <f>$A$30</f>
        <v>16</v>
      </c>
      <c r="DAV30" s="264" t="str">
        <f>$B$30</f>
        <v>金</v>
      </c>
      <c r="DAW30" s="660"/>
      <c r="DAX30" s="661"/>
      <c r="DAY30" s="660"/>
      <c r="DAZ30" s="661"/>
      <c r="DBA30" s="662" t="str">
        <f>IFERROR(IF(OR(DAV30="日",DAV30="祝",DAV30=0,DAW30=""),"　",MAX(IF(AND(DAW30&lt;=DBA14,DAY30&gt;DBB14),DBB14-DBA14,IF(AND(DAW30&gt;DBA14,DAY30&lt;=DBB14),DAY30-DAW30,IF(AND(DAW30&lt;=DBA14,DAY30&lt;=DBB14),DAY30-DBA14,IF(AND(DAW30&gt;DBA14,DAY30&gt;DBB14),DBB14-DAW30,0)))),0)),0)</f>
        <v>　</v>
      </c>
      <c r="DBB30" s="663"/>
      <c r="DBC30" s="664"/>
      <c r="DBD30" s="662" t="str">
        <f>IFERROR(IF(OR(DAV30="日",DAV30="祝",DAV30=0,DAW30=""),"　",MAX(IF(AND(DAW30&gt;DBG14,DAY30&gt;DBE14),0,IF(AND(DAW30&lt;=DBG14,DAW30&gt;DBD14,DAY30&gt;DBE14),DBG14-DAW30,IF(AND(DAW30&lt;=DBG14,DAW30&lt;=DBD14,DAY30&gt;DBE14),DBG14-DBD14,IF(AND(DAW30&gt;DBD14,DAY30&lt;=DBE14),DAY30-DAW30,IF(AND(DAW30&lt;=DBD14,DAY30&lt;=DBE14),DAY30-DBD14,0))))),0)),0)</f>
        <v>　</v>
      </c>
      <c r="DBE30" s="663"/>
      <c r="DBF30" s="664"/>
      <c r="DBG30" s="662" t="str">
        <f>IFERROR(IF(OR(DAV30="日",DAV30="祝",DAV30=0,DAW30=""),"　",MAX(IF(AND(DAW30&lt;=DBG14,DAY30&gt;DBH14),DBH14-DBG14,IF(DAY30&lt;=DBH14,0,IF(AND(DAW30&gt;DBG14,DAY30&gt;DBH14),DBH14-DAW30,0))),0)),0)</f>
        <v>　</v>
      </c>
      <c r="DBH30" s="663"/>
      <c r="DBI30" s="664"/>
      <c r="DBJ30" s="662" t="str">
        <f>IFERROR(IF(OR(DAV30="日",DAV30="祝",DAV30=0,DAW30=""),"　",MAX(IF(DAW30&gt;DBJ14,DAY30-DAW30,IF(DAW30&lt;=DBJ14,DAY30-DBJ14,0)),0)),0)</f>
        <v>　</v>
      </c>
      <c r="DBK30" s="663"/>
      <c r="DBL30" s="664"/>
      <c r="DBM30" s="662" t="str">
        <f>IFERROR(IF(OR(DAV30="日",DAV30="祝",DAV30=0,DAW30=""),"　",MAX(IF(AND(DAW30&lt;=DBM14,DAY30&gt;DBN14),DBN14-DBM14,IF(AND(DAW30&gt;DBM14,DAY30&lt;=DBN14),DAY30-DAW30,IF(AND(DAW30&lt;=DBM14,DAY30&lt;=DBN14),DAY30-DBM14,IF(AND(DAW30&gt;DBM14,DAY30&gt;DBN14),DBN14-DAW30,0)))),0)),0)</f>
        <v>　</v>
      </c>
      <c r="DBN30" s="663"/>
      <c r="DBO30" s="664"/>
      <c r="DBP30" s="662" t="str">
        <f>IFERROR(IF(OR(DAV30="日",DAV30="祝",DAV30=0,DAW30=""),"　",MAX(IF(AND(DAW30&gt;DBS14,DAY30&gt;DBQ14),0,IF(AND(DAW30&lt;=DBS14,DAW30&gt;DBP14,DAY30&gt;DBQ14),DBS14-DAW30,IF(AND(DAW30&lt;=DBS14,DAW30&lt;=DBP14,DAY30&gt;DBQ14),DBS14-DBP14,IF(AND(DAW30&gt;DBP14,DAY30&lt;=DBQ14),DAY30-DAW30,IF(AND(DAW30&lt;=DBP14,DAY30&lt;=DBQ14),DAY30-DBP14,0))))),0)),0)</f>
        <v>　</v>
      </c>
      <c r="DBQ30" s="663"/>
      <c r="DBR30" s="664"/>
      <c r="DBS30" s="662" t="str">
        <f>IFERROR(IF(OR(DAV30="日",DAV30="祝",DAV30=0,DAW30=""),"　",MAX(IF(AND(DAW30&lt;=DBS14,DAY30&gt;DBT14),DBT14-DBS14,IF(DAY30&lt;=DBT14,0,IF(AND(DAW30&gt;DBS14,DAY30&gt;DBT14),DBT14-DAW30,0))),0)),0)</f>
        <v>　</v>
      </c>
      <c r="DBT30" s="663"/>
      <c r="DBU30" s="664"/>
      <c r="DBV30" s="662" t="str">
        <f t="shared" si="50"/>
        <v>　</v>
      </c>
      <c r="DBW30" s="663"/>
      <c r="DBX30" s="664"/>
      <c r="DBY30" s="665" t="str">
        <f>IF(DCB30="×",TIME(0,0,0),IF(DCL4="非常勤",DBA30,DBM30))</f>
        <v>　</v>
      </c>
      <c r="DBZ30" s="666"/>
      <c r="DCA30" s="667"/>
      <c r="DCB30" s="265"/>
      <c r="DCC30" s="665" t="str">
        <f>IF(DCF30="×",TIME(0,0,0),IF(DCL4="非常勤",DBD30,DBP30))</f>
        <v>　</v>
      </c>
      <c r="DCD30" s="666"/>
      <c r="DCE30" s="667"/>
      <c r="DCF30" s="265"/>
      <c r="DCG30" s="665" t="str">
        <f>IF(DCJ30="×",TIME(0,0,0),IF(DCL4="非常勤",DBG30,DBS30))</f>
        <v>　</v>
      </c>
      <c r="DCH30" s="666"/>
      <c r="DCI30" s="667"/>
      <c r="DCJ30" s="265"/>
      <c r="DCK30" s="665" t="str">
        <f>IF(DCN30="×",TIME(0,0,0),IF(DCL4="非常勤",DBJ30,DBV30))</f>
        <v>　</v>
      </c>
      <c r="DCL30" s="666"/>
      <c r="DCM30" s="667"/>
      <c r="DCN30" s="265"/>
      <c r="DCO30" s="668"/>
      <c r="DCP30" s="669"/>
      <c r="DCQ30" s="668"/>
      <c r="DCR30" s="670"/>
      <c r="DCS30" s="669"/>
      <c r="DCT30" s="671"/>
      <c r="DCU30" s="672"/>
      <c r="DCV30" s="672"/>
      <c r="DCW30" s="673"/>
      <c r="DCX30" s="263">
        <f>$A$30</f>
        <v>16</v>
      </c>
      <c r="DCY30" s="264" t="str">
        <f>$B$30</f>
        <v>金</v>
      </c>
      <c r="DCZ30" s="660"/>
      <c r="DDA30" s="661"/>
      <c r="DDB30" s="660"/>
      <c r="DDC30" s="661"/>
      <c r="DDD30" s="662" t="str">
        <f>IFERROR(IF(OR(DCY30="日",DCY30="祝",DCY30=0,DCZ30=""),"　",MAX(IF(AND(DCZ30&lt;=DDD14,DDB30&gt;DDE14),DDE14-DDD14,IF(AND(DCZ30&gt;DDD14,DDB30&lt;=DDE14),DDB30-DCZ30,IF(AND(DCZ30&lt;=DDD14,DDB30&lt;=DDE14),DDB30-DDD14,IF(AND(DCZ30&gt;DDD14,DDB30&gt;DDE14),DDE14-DCZ30,0)))),0)),0)</f>
        <v>　</v>
      </c>
      <c r="DDE30" s="663"/>
      <c r="DDF30" s="664"/>
      <c r="DDG30" s="662" t="str">
        <f>IFERROR(IF(OR(DCY30="日",DCY30="祝",DCY30=0,DCZ30=""),"　",MAX(IF(AND(DCZ30&gt;DDJ14,DDB30&gt;DDH14),0,IF(AND(DCZ30&lt;=DDJ14,DCZ30&gt;DDG14,DDB30&gt;DDH14),DDJ14-DCZ30,IF(AND(DCZ30&lt;=DDJ14,DCZ30&lt;=DDG14,DDB30&gt;DDH14),DDJ14-DDG14,IF(AND(DCZ30&gt;DDG14,DDB30&lt;=DDH14),DDB30-DCZ30,IF(AND(DCZ30&lt;=DDG14,DDB30&lt;=DDH14),DDB30-DDG14,0))))),0)),0)</f>
        <v>　</v>
      </c>
      <c r="DDH30" s="663"/>
      <c r="DDI30" s="664"/>
      <c r="DDJ30" s="662" t="str">
        <f>IFERROR(IF(OR(DCY30="日",DCY30="祝",DCY30=0,DCZ30=""),"　",MAX(IF(AND(DCZ30&lt;=DDJ14,DDB30&gt;DDK14),DDK14-DDJ14,IF(DDB30&lt;=DDK14,0,IF(AND(DCZ30&gt;DDJ14,DDB30&gt;DDK14),DDK14-DCZ30,0))),0)),0)</f>
        <v>　</v>
      </c>
      <c r="DDK30" s="663"/>
      <c r="DDL30" s="664"/>
      <c r="DDM30" s="662" t="str">
        <f>IFERROR(IF(OR(DCY30="日",DCY30="祝",DCY30=0,DCZ30=""),"　",MAX(IF(DCZ30&gt;DDM14,DDB30-DCZ30,IF(DCZ30&lt;=DDM14,DDB30-DDM14,0)),0)),0)</f>
        <v>　</v>
      </c>
      <c r="DDN30" s="663"/>
      <c r="DDO30" s="664"/>
      <c r="DDP30" s="662" t="str">
        <f>IFERROR(IF(OR(DCY30="日",DCY30="祝",DCY30=0,DCZ30=""),"　",MAX(IF(AND(DCZ30&lt;=DDP14,DDB30&gt;DDQ14),DDQ14-DDP14,IF(AND(DCZ30&gt;DDP14,DDB30&lt;=DDQ14),DDB30-DCZ30,IF(AND(DCZ30&lt;=DDP14,DDB30&lt;=DDQ14),DDB30-DDP14,IF(AND(DCZ30&gt;DDP14,DDB30&gt;DDQ14),DDQ14-DCZ30,0)))),0)),0)</f>
        <v>　</v>
      </c>
      <c r="DDQ30" s="663"/>
      <c r="DDR30" s="664"/>
      <c r="DDS30" s="662" t="str">
        <f>IFERROR(IF(OR(DCY30="日",DCY30="祝",DCY30=0,DCZ30=""),"　",MAX(IF(AND(DCZ30&gt;DDV14,DDB30&gt;DDT14),0,IF(AND(DCZ30&lt;=DDV14,DCZ30&gt;DDS14,DDB30&gt;DDT14),DDV14-DCZ30,IF(AND(DCZ30&lt;=DDV14,DCZ30&lt;=DDS14,DDB30&gt;DDT14),DDV14-DDS14,IF(AND(DCZ30&gt;DDS14,DDB30&lt;=DDT14),DDB30-DCZ30,IF(AND(DCZ30&lt;=DDS14,DDB30&lt;=DDT14),DDB30-DDS14,0))))),0)),0)</f>
        <v>　</v>
      </c>
      <c r="DDT30" s="663"/>
      <c r="DDU30" s="664"/>
      <c r="DDV30" s="662" t="str">
        <f>IFERROR(IF(OR(DCY30="日",DCY30="祝",DCY30=0,DCZ30=""),"　",MAX(IF(AND(DCZ30&lt;=DDV14,DDB30&gt;DDW14),DDW14-DDV14,IF(DDB30&lt;=DDW14,0,IF(AND(DCZ30&gt;DDV14,DDB30&gt;DDW14),DDW14-DCZ30,0))),0)),0)</f>
        <v>　</v>
      </c>
      <c r="DDW30" s="663"/>
      <c r="DDX30" s="664"/>
      <c r="DDY30" s="662" t="str">
        <f t="shared" si="51"/>
        <v>　</v>
      </c>
      <c r="DDZ30" s="663"/>
      <c r="DEA30" s="664"/>
      <c r="DEB30" s="665" t="str">
        <f>IF(DEE30="×",TIME(0,0,0),IF(DEO4="非常勤",DDD30,DDP30))</f>
        <v>　</v>
      </c>
      <c r="DEC30" s="666"/>
      <c r="DED30" s="667"/>
      <c r="DEE30" s="265"/>
      <c r="DEF30" s="665" t="str">
        <f>IF(DEI30="×",TIME(0,0,0),IF(DEO4="非常勤",DDG30,DDS30))</f>
        <v>　</v>
      </c>
      <c r="DEG30" s="666"/>
      <c r="DEH30" s="667"/>
      <c r="DEI30" s="265"/>
      <c r="DEJ30" s="665" t="str">
        <f>IF(DEM30="×",TIME(0,0,0),IF(DEO4="非常勤",DDJ30,DDV30))</f>
        <v>　</v>
      </c>
      <c r="DEK30" s="666"/>
      <c r="DEL30" s="667"/>
      <c r="DEM30" s="265"/>
      <c r="DEN30" s="665" t="str">
        <f>IF(DEQ30="×",TIME(0,0,0),IF(DEO4="非常勤",DDM30,DDY30))</f>
        <v>　</v>
      </c>
      <c r="DEO30" s="666"/>
      <c r="DEP30" s="667"/>
      <c r="DEQ30" s="265"/>
      <c r="DER30" s="668"/>
      <c r="DES30" s="669"/>
      <c r="DET30" s="668"/>
      <c r="DEU30" s="670"/>
      <c r="DEV30" s="669"/>
      <c r="DEW30" s="671"/>
      <c r="DEX30" s="672"/>
      <c r="DEY30" s="672"/>
      <c r="DEZ30" s="673"/>
      <c r="DFA30" s="263">
        <f>$A$30</f>
        <v>16</v>
      </c>
      <c r="DFB30" s="264" t="str">
        <f>$B$30</f>
        <v>金</v>
      </c>
      <c r="DFC30" s="660"/>
      <c r="DFD30" s="661"/>
      <c r="DFE30" s="660"/>
      <c r="DFF30" s="661"/>
      <c r="DFG30" s="662" t="str">
        <f>IFERROR(IF(OR(DFB30="日",DFB30="祝",DFB30=0,DFC30=""),"　",MAX(IF(AND(DFC30&lt;=DFG14,DFE30&gt;DFH14),DFH14-DFG14,IF(AND(DFC30&gt;DFG14,DFE30&lt;=DFH14),DFE30-DFC30,IF(AND(DFC30&lt;=DFG14,DFE30&lt;=DFH14),DFE30-DFG14,IF(AND(DFC30&gt;DFG14,DFE30&gt;DFH14),DFH14-DFC30,0)))),0)),0)</f>
        <v>　</v>
      </c>
      <c r="DFH30" s="663"/>
      <c r="DFI30" s="664"/>
      <c r="DFJ30" s="662" t="str">
        <f>IFERROR(IF(OR(DFB30="日",DFB30="祝",DFB30=0,DFC30=""),"　",MAX(IF(AND(DFC30&gt;DFM14,DFE30&gt;DFK14),0,IF(AND(DFC30&lt;=DFM14,DFC30&gt;DFJ14,DFE30&gt;DFK14),DFM14-DFC30,IF(AND(DFC30&lt;=DFM14,DFC30&lt;=DFJ14,DFE30&gt;DFK14),DFM14-DFJ14,IF(AND(DFC30&gt;DFJ14,DFE30&lt;=DFK14),DFE30-DFC30,IF(AND(DFC30&lt;=DFJ14,DFE30&lt;=DFK14),DFE30-DFJ14,0))))),0)),0)</f>
        <v>　</v>
      </c>
      <c r="DFK30" s="663"/>
      <c r="DFL30" s="664"/>
      <c r="DFM30" s="662" t="str">
        <f>IFERROR(IF(OR(DFB30="日",DFB30="祝",DFB30=0,DFC30=""),"　",MAX(IF(AND(DFC30&lt;=DFM14,DFE30&gt;DFN14),DFN14-DFM14,IF(DFE30&lt;=DFN14,0,IF(AND(DFC30&gt;DFM14,DFE30&gt;DFN14),DFN14-DFC30,0))),0)),0)</f>
        <v>　</v>
      </c>
      <c r="DFN30" s="663"/>
      <c r="DFO30" s="664"/>
      <c r="DFP30" s="662" t="str">
        <f>IFERROR(IF(OR(DFB30="日",DFB30="祝",DFB30=0,DFC30=""),"　",MAX(IF(DFC30&gt;DFP14,DFE30-DFC30,IF(DFC30&lt;=DFP14,DFE30-DFP14,0)),0)),0)</f>
        <v>　</v>
      </c>
      <c r="DFQ30" s="663"/>
      <c r="DFR30" s="664"/>
      <c r="DFS30" s="662" t="str">
        <f>IFERROR(IF(OR(DFB30="日",DFB30="祝",DFB30=0,DFC30=""),"　",MAX(IF(AND(DFC30&lt;=DFS14,DFE30&gt;DFT14),DFT14-DFS14,IF(AND(DFC30&gt;DFS14,DFE30&lt;=DFT14),DFE30-DFC30,IF(AND(DFC30&lt;=DFS14,DFE30&lt;=DFT14),DFE30-DFS14,IF(AND(DFC30&gt;DFS14,DFE30&gt;DFT14),DFT14-DFC30,0)))),0)),0)</f>
        <v>　</v>
      </c>
      <c r="DFT30" s="663"/>
      <c r="DFU30" s="664"/>
      <c r="DFV30" s="662" t="str">
        <f>IFERROR(IF(OR(DFB30="日",DFB30="祝",DFB30=0,DFC30=""),"　",MAX(IF(AND(DFC30&gt;DFY14,DFE30&gt;DFW14),0,IF(AND(DFC30&lt;=DFY14,DFC30&gt;DFV14,DFE30&gt;DFW14),DFY14-DFC30,IF(AND(DFC30&lt;=DFY14,DFC30&lt;=DFV14,DFE30&gt;DFW14),DFY14-DFV14,IF(AND(DFC30&gt;DFV14,DFE30&lt;=DFW14),DFE30-DFC30,IF(AND(DFC30&lt;=DFV14,DFE30&lt;=DFW14),DFE30-DFV14,0))))),0)),0)</f>
        <v>　</v>
      </c>
      <c r="DFW30" s="663"/>
      <c r="DFX30" s="664"/>
      <c r="DFY30" s="662" t="str">
        <f>IFERROR(IF(OR(DFB30="日",DFB30="祝",DFB30=0,DFC30=""),"　",MAX(IF(AND(DFC30&lt;=DFY14,DFE30&gt;DFZ14),DFZ14-DFY14,IF(DFE30&lt;=DFZ14,0,IF(AND(DFC30&gt;DFY14,DFE30&gt;DFZ14),DFZ14-DFC30,0))),0)),0)</f>
        <v>　</v>
      </c>
      <c r="DFZ30" s="663"/>
      <c r="DGA30" s="664"/>
      <c r="DGB30" s="662" t="str">
        <f t="shared" si="52"/>
        <v>　</v>
      </c>
      <c r="DGC30" s="663"/>
      <c r="DGD30" s="664"/>
      <c r="DGE30" s="665" t="str">
        <f>IF(DGH30="×",TIME(0,0,0),IF(DGR4="非常勤",DFG30,DFS30))</f>
        <v>　</v>
      </c>
      <c r="DGF30" s="666"/>
      <c r="DGG30" s="667"/>
      <c r="DGH30" s="265"/>
      <c r="DGI30" s="665" t="str">
        <f>IF(DGL30="×",TIME(0,0,0),IF(DGR4="非常勤",DFJ30,DFV30))</f>
        <v>　</v>
      </c>
      <c r="DGJ30" s="666"/>
      <c r="DGK30" s="667"/>
      <c r="DGL30" s="265"/>
      <c r="DGM30" s="665" t="str">
        <f>IF(DGP30="×",TIME(0,0,0),IF(DGR4="非常勤",DFM30,DFY30))</f>
        <v>　</v>
      </c>
      <c r="DGN30" s="666"/>
      <c r="DGO30" s="667"/>
      <c r="DGP30" s="265"/>
      <c r="DGQ30" s="665" t="str">
        <f>IF(DGT30="×",TIME(0,0,0),IF(DGR4="非常勤",DFP30,DGB30))</f>
        <v>　</v>
      </c>
      <c r="DGR30" s="666"/>
      <c r="DGS30" s="667"/>
      <c r="DGT30" s="265"/>
      <c r="DGU30" s="668"/>
      <c r="DGV30" s="669"/>
      <c r="DGW30" s="668"/>
      <c r="DGX30" s="670"/>
      <c r="DGY30" s="669"/>
      <c r="DGZ30" s="671"/>
      <c r="DHA30" s="672"/>
      <c r="DHB30" s="672"/>
      <c r="DHC30" s="673"/>
      <c r="DHD30" s="263">
        <f>$A$30</f>
        <v>16</v>
      </c>
      <c r="DHE30" s="264" t="str">
        <f>$B$30</f>
        <v>金</v>
      </c>
      <c r="DHF30" s="660"/>
      <c r="DHG30" s="661"/>
      <c r="DHH30" s="660"/>
      <c r="DHI30" s="661"/>
      <c r="DHJ30" s="662" t="str">
        <f>IFERROR(IF(OR(DHE30="日",DHE30="祝",DHE30=0,DHF30=""),"　",MAX(IF(AND(DHF30&lt;=DHJ14,DHH30&gt;DHK14),DHK14-DHJ14,IF(AND(DHF30&gt;DHJ14,DHH30&lt;=DHK14),DHH30-DHF30,IF(AND(DHF30&lt;=DHJ14,DHH30&lt;=DHK14),DHH30-DHJ14,IF(AND(DHF30&gt;DHJ14,DHH30&gt;DHK14),DHK14-DHF30,0)))),0)),0)</f>
        <v>　</v>
      </c>
      <c r="DHK30" s="663"/>
      <c r="DHL30" s="664"/>
      <c r="DHM30" s="662" t="str">
        <f>IFERROR(IF(OR(DHE30="日",DHE30="祝",DHE30=0,DHF30=""),"　",MAX(IF(AND(DHF30&gt;DHP14,DHH30&gt;DHN14),0,IF(AND(DHF30&lt;=DHP14,DHF30&gt;DHM14,DHH30&gt;DHN14),DHP14-DHF30,IF(AND(DHF30&lt;=DHP14,DHF30&lt;=DHM14,DHH30&gt;DHN14),DHP14-DHM14,IF(AND(DHF30&gt;DHM14,DHH30&lt;=DHN14),DHH30-DHF30,IF(AND(DHF30&lt;=DHM14,DHH30&lt;=DHN14),DHH30-DHM14,0))))),0)),0)</f>
        <v>　</v>
      </c>
      <c r="DHN30" s="663"/>
      <c r="DHO30" s="664"/>
      <c r="DHP30" s="662" t="str">
        <f>IFERROR(IF(OR(DHE30="日",DHE30="祝",DHE30=0,DHF30=""),"　",MAX(IF(AND(DHF30&lt;=DHP14,DHH30&gt;DHQ14),DHQ14-DHP14,IF(DHH30&lt;=DHQ14,0,IF(AND(DHF30&gt;DHP14,DHH30&gt;DHQ14),DHQ14-DHF30,0))),0)),0)</f>
        <v>　</v>
      </c>
      <c r="DHQ30" s="663"/>
      <c r="DHR30" s="664"/>
      <c r="DHS30" s="662" t="str">
        <f>IFERROR(IF(OR(DHE30="日",DHE30="祝",DHE30=0,DHF30=""),"　",MAX(IF(DHF30&gt;DHS14,DHH30-DHF30,IF(DHF30&lt;=DHS14,DHH30-DHS14,0)),0)),0)</f>
        <v>　</v>
      </c>
      <c r="DHT30" s="663"/>
      <c r="DHU30" s="664"/>
      <c r="DHV30" s="662" t="str">
        <f>IFERROR(IF(OR(DHE30="日",DHE30="祝",DHE30=0,DHF30=""),"　",MAX(IF(AND(DHF30&lt;=DHV14,DHH30&gt;DHW14),DHW14-DHV14,IF(AND(DHF30&gt;DHV14,DHH30&lt;=DHW14),DHH30-DHF30,IF(AND(DHF30&lt;=DHV14,DHH30&lt;=DHW14),DHH30-DHV14,IF(AND(DHF30&gt;DHV14,DHH30&gt;DHW14),DHW14-DHF30,0)))),0)),0)</f>
        <v>　</v>
      </c>
      <c r="DHW30" s="663"/>
      <c r="DHX30" s="664"/>
      <c r="DHY30" s="662" t="str">
        <f>IFERROR(IF(OR(DHE30="日",DHE30="祝",DHE30=0,DHF30=""),"　",MAX(IF(AND(DHF30&gt;DIB14,DHH30&gt;DHZ14),0,IF(AND(DHF30&lt;=DIB14,DHF30&gt;DHY14,DHH30&gt;DHZ14),DIB14-DHF30,IF(AND(DHF30&lt;=DIB14,DHF30&lt;=DHY14,DHH30&gt;DHZ14),DIB14-DHY14,IF(AND(DHF30&gt;DHY14,DHH30&lt;=DHZ14),DHH30-DHF30,IF(AND(DHF30&lt;=DHY14,DHH30&lt;=DHZ14),DHH30-DHY14,0))))),0)),0)</f>
        <v>　</v>
      </c>
      <c r="DHZ30" s="663"/>
      <c r="DIA30" s="664"/>
      <c r="DIB30" s="662" t="str">
        <f>IFERROR(IF(OR(DHE30="日",DHE30="祝",DHE30=0,DHF30=""),"　",MAX(IF(AND(DHF30&lt;=DIB14,DHH30&gt;DIC14),DIC14-DIB14,IF(DHH30&lt;=DIC14,0,IF(AND(DHF30&gt;DIB14,DHH30&gt;DIC14),DIC14-DHF30,0))),0)),0)</f>
        <v>　</v>
      </c>
      <c r="DIC30" s="663"/>
      <c r="DID30" s="664"/>
      <c r="DIE30" s="662" t="str">
        <f t="shared" si="53"/>
        <v>　</v>
      </c>
      <c r="DIF30" s="663"/>
      <c r="DIG30" s="664"/>
      <c r="DIH30" s="665" t="str">
        <f>IF(DIK30="×",TIME(0,0,0),IF(DIU4="非常勤",DHJ30,DHV30))</f>
        <v>　</v>
      </c>
      <c r="DII30" s="666"/>
      <c r="DIJ30" s="667"/>
      <c r="DIK30" s="265"/>
      <c r="DIL30" s="665" t="str">
        <f>IF(DIO30="×",TIME(0,0,0),IF(DIU4="非常勤",DHM30,DHY30))</f>
        <v>　</v>
      </c>
      <c r="DIM30" s="666"/>
      <c r="DIN30" s="667"/>
      <c r="DIO30" s="265"/>
      <c r="DIP30" s="665" t="str">
        <f>IF(DIS30="×",TIME(0,0,0),IF(DIU4="非常勤",DHP30,DIB30))</f>
        <v>　</v>
      </c>
      <c r="DIQ30" s="666"/>
      <c r="DIR30" s="667"/>
      <c r="DIS30" s="265"/>
      <c r="DIT30" s="665" t="str">
        <f>IF(DIW30="×",TIME(0,0,0),IF(DIU4="非常勤",DHS30,DIE30))</f>
        <v>　</v>
      </c>
      <c r="DIU30" s="666"/>
      <c r="DIV30" s="667"/>
      <c r="DIW30" s="265"/>
      <c r="DIX30" s="668"/>
      <c r="DIY30" s="669"/>
      <c r="DIZ30" s="668"/>
      <c r="DJA30" s="670"/>
      <c r="DJB30" s="669"/>
      <c r="DJC30" s="671"/>
      <c r="DJD30" s="672"/>
      <c r="DJE30" s="672"/>
      <c r="DJF30" s="673"/>
      <c r="DJG30" s="263">
        <f>$A$30</f>
        <v>16</v>
      </c>
      <c r="DJH30" s="264" t="str">
        <f>$B$30</f>
        <v>金</v>
      </c>
      <c r="DJI30" s="660"/>
      <c r="DJJ30" s="661"/>
      <c r="DJK30" s="660"/>
      <c r="DJL30" s="661"/>
      <c r="DJM30" s="662" t="str">
        <f>IFERROR(IF(OR(DJH30="日",DJH30="祝",DJH30=0,DJI30=""),"　",MAX(IF(AND(DJI30&lt;=DJM14,DJK30&gt;DJN14),DJN14-DJM14,IF(AND(DJI30&gt;DJM14,DJK30&lt;=DJN14),DJK30-DJI30,IF(AND(DJI30&lt;=DJM14,DJK30&lt;=DJN14),DJK30-DJM14,IF(AND(DJI30&gt;DJM14,DJK30&gt;DJN14),DJN14-DJI30,0)))),0)),0)</f>
        <v>　</v>
      </c>
      <c r="DJN30" s="663"/>
      <c r="DJO30" s="664"/>
      <c r="DJP30" s="662" t="str">
        <f>IFERROR(IF(OR(DJH30="日",DJH30="祝",DJH30=0,DJI30=""),"　",MAX(IF(AND(DJI30&gt;DJS14,DJK30&gt;DJQ14),0,IF(AND(DJI30&lt;=DJS14,DJI30&gt;DJP14,DJK30&gt;DJQ14),DJS14-DJI30,IF(AND(DJI30&lt;=DJS14,DJI30&lt;=DJP14,DJK30&gt;DJQ14),DJS14-DJP14,IF(AND(DJI30&gt;DJP14,DJK30&lt;=DJQ14),DJK30-DJI30,IF(AND(DJI30&lt;=DJP14,DJK30&lt;=DJQ14),DJK30-DJP14,0))))),0)),0)</f>
        <v>　</v>
      </c>
      <c r="DJQ30" s="663"/>
      <c r="DJR30" s="664"/>
      <c r="DJS30" s="662" t="str">
        <f>IFERROR(IF(OR(DJH30="日",DJH30="祝",DJH30=0,DJI30=""),"　",MAX(IF(AND(DJI30&lt;=DJS14,DJK30&gt;DJT14),DJT14-DJS14,IF(DJK30&lt;=DJT14,0,IF(AND(DJI30&gt;DJS14,DJK30&gt;DJT14),DJT14-DJI30,0))),0)),0)</f>
        <v>　</v>
      </c>
      <c r="DJT30" s="663"/>
      <c r="DJU30" s="664"/>
      <c r="DJV30" s="662" t="str">
        <f>IFERROR(IF(OR(DJH30="日",DJH30="祝",DJH30=0,DJI30=""),"　",MAX(IF(DJI30&gt;DJV14,DJK30-DJI30,IF(DJI30&lt;=DJV14,DJK30-DJV14,0)),0)),0)</f>
        <v>　</v>
      </c>
      <c r="DJW30" s="663"/>
      <c r="DJX30" s="664"/>
      <c r="DJY30" s="662" t="str">
        <f>IFERROR(IF(OR(DJH30="日",DJH30="祝",DJH30=0,DJI30=""),"　",MAX(IF(AND(DJI30&lt;=DJY14,DJK30&gt;DJZ14),DJZ14-DJY14,IF(AND(DJI30&gt;DJY14,DJK30&lt;=DJZ14),DJK30-DJI30,IF(AND(DJI30&lt;=DJY14,DJK30&lt;=DJZ14),DJK30-DJY14,IF(AND(DJI30&gt;DJY14,DJK30&gt;DJZ14),DJZ14-DJI30,0)))),0)),0)</f>
        <v>　</v>
      </c>
      <c r="DJZ30" s="663"/>
      <c r="DKA30" s="664"/>
      <c r="DKB30" s="662" t="str">
        <f>IFERROR(IF(OR(DJH30="日",DJH30="祝",DJH30=0,DJI30=""),"　",MAX(IF(AND(DJI30&gt;DKE14,DJK30&gt;DKC14),0,IF(AND(DJI30&lt;=DKE14,DJI30&gt;DKB14,DJK30&gt;DKC14),DKE14-DJI30,IF(AND(DJI30&lt;=DKE14,DJI30&lt;=DKB14,DJK30&gt;DKC14),DKE14-DKB14,IF(AND(DJI30&gt;DKB14,DJK30&lt;=DKC14),DJK30-DJI30,IF(AND(DJI30&lt;=DKB14,DJK30&lt;=DKC14),DJK30-DKB14,0))))),0)),0)</f>
        <v>　</v>
      </c>
      <c r="DKC30" s="663"/>
      <c r="DKD30" s="664"/>
      <c r="DKE30" s="662" t="str">
        <f>IFERROR(IF(OR(DJH30="日",DJH30="祝",DJH30=0,DJI30=""),"　",MAX(IF(AND(DJI30&lt;=DKE14,DJK30&gt;DKF14),DKF14-DKE14,IF(DJK30&lt;=DKF14,0,IF(AND(DJI30&gt;DKE14,DJK30&gt;DKF14),DKF14-DJI30,0))),0)),0)</f>
        <v>　</v>
      </c>
      <c r="DKF30" s="663"/>
      <c r="DKG30" s="664"/>
      <c r="DKH30" s="662" t="str">
        <f t="shared" si="54"/>
        <v>　</v>
      </c>
      <c r="DKI30" s="663"/>
      <c r="DKJ30" s="664"/>
      <c r="DKK30" s="665" t="str">
        <f>IF(DKN30="×",TIME(0,0,0),IF(DKX4="非常勤",DJM30,DJY30))</f>
        <v>　</v>
      </c>
      <c r="DKL30" s="666"/>
      <c r="DKM30" s="667"/>
      <c r="DKN30" s="265"/>
      <c r="DKO30" s="665" t="str">
        <f>IF(DKR30="×",TIME(0,0,0),IF(DKX4="非常勤",DJP30,DKB30))</f>
        <v>　</v>
      </c>
      <c r="DKP30" s="666"/>
      <c r="DKQ30" s="667"/>
      <c r="DKR30" s="265"/>
      <c r="DKS30" s="665" t="str">
        <f>IF(DKV30="×",TIME(0,0,0),IF(DKX4="非常勤",DJS30,DKE30))</f>
        <v>　</v>
      </c>
      <c r="DKT30" s="666"/>
      <c r="DKU30" s="667"/>
      <c r="DKV30" s="265"/>
      <c r="DKW30" s="665" t="str">
        <f>IF(DKZ30="×",TIME(0,0,0),IF(DKX4="非常勤",DJV30,DKH30))</f>
        <v>　</v>
      </c>
      <c r="DKX30" s="666"/>
      <c r="DKY30" s="667"/>
      <c r="DKZ30" s="265"/>
      <c r="DLA30" s="668"/>
      <c r="DLB30" s="669"/>
      <c r="DLC30" s="668"/>
      <c r="DLD30" s="670"/>
      <c r="DLE30" s="669"/>
      <c r="DLF30" s="671"/>
      <c r="DLG30" s="672"/>
      <c r="DLH30" s="672"/>
      <c r="DLI30" s="673"/>
      <c r="DLJ30" s="263">
        <f>$A$30</f>
        <v>16</v>
      </c>
      <c r="DLK30" s="264" t="str">
        <f>$B$30</f>
        <v>金</v>
      </c>
      <c r="DLL30" s="660"/>
      <c r="DLM30" s="661"/>
      <c r="DLN30" s="660"/>
      <c r="DLO30" s="661"/>
      <c r="DLP30" s="662" t="str">
        <f>IFERROR(IF(OR(DLK30="日",DLK30="祝",DLK30=0,DLL30=""),"　",MAX(IF(AND(DLL30&lt;=DLP14,DLN30&gt;DLQ14),DLQ14-DLP14,IF(AND(DLL30&gt;DLP14,DLN30&lt;=DLQ14),DLN30-DLL30,IF(AND(DLL30&lt;=DLP14,DLN30&lt;=DLQ14),DLN30-DLP14,IF(AND(DLL30&gt;DLP14,DLN30&gt;DLQ14),DLQ14-DLL30,0)))),0)),0)</f>
        <v>　</v>
      </c>
      <c r="DLQ30" s="663"/>
      <c r="DLR30" s="664"/>
      <c r="DLS30" s="662" t="str">
        <f>IFERROR(IF(OR(DLK30="日",DLK30="祝",DLK30=0,DLL30=""),"　",MAX(IF(AND(DLL30&gt;DLV14,DLN30&gt;DLT14),0,IF(AND(DLL30&lt;=DLV14,DLL30&gt;DLS14,DLN30&gt;DLT14),DLV14-DLL30,IF(AND(DLL30&lt;=DLV14,DLL30&lt;=DLS14,DLN30&gt;DLT14),DLV14-DLS14,IF(AND(DLL30&gt;DLS14,DLN30&lt;=DLT14),DLN30-DLL30,IF(AND(DLL30&lt;=DLS14,DLN30&lt;=DLT14),DLN30-DLS14,0))))),0)),0)</f>
        <v>　</v>
      </c>
      <c r="DLT30" s="663"/>
      <c r="DLU30" s="664"/>
      <c r="DLV30" s="662" t="str">
        <f>IFERROR(IF(OR(DLK30="日",DLK30="祝",DLK30=0,DLL30=""),"　",MAX(IF(AND(DLL30&lt;=DLV14,DLN30&gt;DLW14),DLW14-DLV14,IF(DLN30&lt;=DLW14,0,IF(AND(DLL30&gt;DLV14,DLN30&gt;DLW14),DLW14-DLL30,0))),0)),0)</f>
        <v>　</v>
      </c>
      <c r="DLW30" s="663"/>
      <c r="DLX30" s="664"/>
      <c r="DLY30" s="662" t="str">
        <f>IFERROR(IF(OR(DLK30="日",DLK30="祝",DLK30=0,DLL30=""),"　",MAX(IF(DLL30&gt;DLY14,DLN30-DLL30,IF(DLL30&lt;=DLY14,DLN30-DLY14,0)),0)),0)</f>
        <v>　</v>
      </c>
      <c r="DLZ30" s="663"/>
      <c r="DMA30" s="664"/>
      <c r="DMB30" s="662" t="str">
        <f>IFERROR(IF(OR(DLK30="日",DLK30="祝",DLK30=0,DLL30=""),"　",MAX(IF(AND(DLL30&lt;=DMB14,DLN30&gt;DMC14),DMC14-DMB14,IF(AND(DLL30&gt;DMB14,DLN30&lt;=DMC14),DLN30-DLL30,IF(AND(DLL30&lt;=DMB14,DLN30&lt;=DMC14),DLN30-DMB14,IF(AND(DLL30&gt;DMB14,DLN30&gt;DMC14),DMC14-DLL30,0)))),0)),0)</f>
        <v>　</v>
      </c>
      <c r="DMC30" s="663"/>
      <c r="DMD30" s="664"/>
      <c r="DME30" s="662" t="str">
        <f>IFERROR(IF(OR(DLK30="日",DLK30="祝",DLK30=0,DLL30=""),"　",MAX(IF(AND(DLL30&gt;DMH14,DLN30&gt;DMF14),0,IF(AND(DLL30&lt;=DMH14,DLL30&gt;DME14,DLN30&gt;DMF14),DMH14-DLL30,IF(AND(DLL30&lt;=DMH14,DLL30&lt;=DME14,DLN30&gt;DMF14),DMH14-DME14,IF(AND(DLL30&gt;DME14,DLN30&lt;=DMF14),DLN30-DLL30,IF(AND(DLL30&lt;=DME14,DLN30&lt;=DMF14),DLN30-DME14,0))))),0)),0)</f>
        <v>　</v>
      </c>
      <c r="DMF30" s="663"/>
      <c r="DMG30" s="664"/>
      <c r="DMH30" s="662" t="str">
        <f>IFERROR(IF(OR(DLK30="日",DLK30="祝",DLK30=0,DLL30=""),"　",MAX(IF(AND(DLL30&lt;=DMH14,DLN30&gt;DMI14),DMI14-DMH14,IF(DLN30&lt;=DMI14,0,IF(AND(DLL30&gt;DMH14,DLN30&gt;DMI14),DMI14-DLL30,0))),0)),0)</f>
        <v>　</v>
      </c>
      <c r="DMI30" s="663"/>
      <c r="DMJ30" s="664"/>
      <c r="DMK30" s="662" t="str">
        <f t="shared" si="55"/>
        <v>　</v>
      </c>
      <c r="DML30" s="663"/>
      <c r="DMM30" s="664"/>
      <c r="DMN30" s="665" t="str">
        <f>IF(DMQ30="×",TIME(0,0,0),IF(DNA4="非常勤",DLP30,DMB30))</f>
        <v>　</v>
      </c>
      <c r="DMO30" s="666"/>
      <c r="DMP30" s="667"/>
      <c r="DMQ30" s="265"/>
      <c r="DMR30" s="665" t="str">
        <f>IF(DMU30="×",TIME(0,0,0),IF(DNA4="非常勤",DLS30,DME30))</f>
        <v>　</v>
      </c>
      <c r="DMS30" s="666"/>
      <c r="DMT30" s="667"/>
      <c r="DMU30" s="265"/>
      <c r="DMV30" s="665" t="str">
        <f>IF(DMY30="×",TIME(0,0,0),IF(DNA4="非常勤",DLV30,DMH30))</f>
        <v>　</v>
      </c>
      <c r="DMW30" s="666"/>
      <c r="DMX30" s="667"/>
      <c r="DMY30" s="265"/>
      <c r="DMZ30" s="665" t="str">
        <f>IF(DNC30="×",TIME(0,0,0),IF(DNA4="非常勤",DLY30,DMK30))</f>
        <v>　</v>
      </c>
      <c r="DNA30" s="666"/>
      <c r="DNB30" s="667"/>
      <c r="DNC30" s="265"/>
      <c r="DND30" s="668"/>
      <c r="DNE30" s="669"/>
      <c r="DNF30" s="668"/>
      <c r="DNG30" s="670"/>
      <c r="DNH30" s="669"/>
      <c r="DNI30" s="671"/>
      <c r="DNJ30" s="672"/>
      <c r="DNK30" s="672"/>
      <c r="DNL30" s="673"/>
      <c r="DNM30" s="263">
        <f>$A$30</f>
        <v>16</v>
      </c>
      <c r="DNN30" s="264" t="str">
        <f>$B$30</f>
        <v>金</v>
      </c>
      <c r="DNO30" s="660"/>
      <c r="DNP30" s="661"/>
      <c r="DNQ30" s="660"/>
      <c r="DNR30" s="661"/>
      <c r="DNS30" s="662" t="str">
        <f>IFERROR(IF(OR(DNN30="日",DNN30="祝",DNN30=0,DNO30=""),"　",MAX(IF(AND(DNO30&lt;=DNS14,DNQ30&gt;DNT14),DNT14-DNS14,IF(AND(DNO30&gt;DNS14,DNQ30&lt;=DNT14),DNQ30-DNO30,IF(AND(DNO30&lt;=DNS14,DNQ30&lt;=DNT14),DNQ30-DNS14,IF(AND(DNO30&gt;DNS14,DNQ30&gt;DNT14),DNT14-DNO30,0)))),0)),0)</f>
        <v>　</v>
      </c>
      <c r="DNT30" s="663"/>
      <c r="DNU30" s="664"/>
      <c r="DNV30" s="662" t="str">
        <f>IFERROR(IF(OR(DNN30="日",DNN30="祝",DNN30=0,DNO30=""),"　",MAX(IF(AND(DNO30&gt;DNY14,DNQ30&gt;DNW14),0,IF(AND(DNO30&lt;=DNY14,DNO30&gt;DNV14,DNQ30&gt;DNW14),DNY14-DNO30,IF(AND(DNO30&lt;=DNY14,DNO30&lt;=DNV14,DNQ30&gt;DNW14),DNY14-DNV14,IF(AND(DNO30&gt;DNV14,DNQ30&lt;=DNW14),DNQ30-DNO30,IF(AND(DNO30&lt;=DNV14,DNQ30&lt;=DNW14),DNQ30-DNV14,0))))),0)),0)</f>
        <v>　</v>
      </c>
      <c r="DNW30" s="663"/>
      <c r="DNX30" s="664"/>
      <c r="DNY30" s="662" t="str">
        <f>IFERROR(IF(OR(DNN30="日",DNN30="祝",DNN30=0,DNO30=""),"　",MAX(IF(AND(DNO30&lt;=DNY14,DNQ30&gt;DNZ14),DNZ14-DNY14,IF(DNQ30&lt;=DNZ14,0,IF(AND(DNO30&gt;DNY14,DNQ30&gt;DNZ14),DNZ14-DNO30,0))),0)),0)</f>
        <v>　</v>
      </c>
      <c r="DNZ30" s="663"/>
      <c r="DOA30" s="664"/>
      <c r="DOB30" s="662" t="str">
        <f>IFERROR(IF(OR(DNN30="日",DNN30="祝",DNN30=0,DNO30=""),"　",MAX(IF(DNO30&gt;DOB14,DNQ30-DNO30,IF(DNO30&lt;=DOB14,DNQ30-DOB14,0)),0)),0)</f>
        <v>　</v>
      </c>
      <c r="DOC30" s="663"/>
      <c r="DOD30" s="664"/>
      <c r="DOE30" s="662" t="str">
        <f>IFERROR(IF(OR(DNN30="日",DNN30="祝",DNN30=0,DNO30=""),"　",MAX(IF(AND(DNO30&lt;=DOE14,DNQ30&gt;DOF14),DOF14-DOE14,IF(AND(DNO30&gt;DOE14,DNQ30&lt;=DOF14),DNQ30-DNO30,IF(AND(DNO30&lt;=DOE14,DNQ30&lt;=DOF14),DNQ30-DOE14,IF(AND(DNO30&gt;DOE14,DNQ30&gt;DOF14),DOF14-DNO30,0)))),0)),0)</f>
        <v>　</v>
      </c>
      <c r="DOF30" s="663"/>
      <c r="DOG30" s="664"/>
      <c r="DOH30" s="662" t="str">
        <f>IFERROR(IF(OR(DNN30="日",DNN30="祝",DNN30=0,DNO30=""),"　",MAX(IF(AND(DNO30&gt;DOK14,DNQ30&gt;DOI14),0,IF(AND(DNO30&lt;=DOK14,DNO30&gt;DOH14,DNQ30&gt;DOI14),DOK14-DNO30,IF(AND(DNO30&lt;=DOK14,DNO30&lt;=DOH14,DNQ30&gt;DOI14),DOK14-DOH14,IF(AND(DNO30&gt;DOH14,DNQ30&lt;=DOI14),DNQ30-DNO30,IF(AND(DNO30&lt;=DOH14,DNQ30&lt;=DOI14),DNQ30-DOH14,0))))),0)),0)</f>
        <v>　</v>
      </c>
      <c r="DOI30" s="663"/>
      <c r="DOJ30" s="664"/>
      <c r="DOK30" s="662" t="str">
        <f>IFERROR(IF(OR(DNN30="日",DNN30="祝",DNN30=0,DNO30=""),"　",MAX(IF(AND(DNO30&lt;=DOK14,DNQ30&gt;DOL14),DOL14-DOK14,IF(DNQ30&lt;=DOL14,0,IF(AND(DNO30&gt;DOK14,DNQ30&gt;DOL14),DOL14-DNO30,0))),0)),0)</f>
        <v>　</v>
      </c>
      <c r="DOL30" s="663"/>
      <c r="DOM30" s="664"/>
      <c r="DON30" s="662" t="str">
        <f t="shared" si="56"/>
        <v>　</v>
      </c>
      <c r="DOO30" s="663"/>
      <c r="DOP30" s="664"/>
      <c r="DOQ30" s="665" t="str">
        <f>IF(DOT30="×",TIME(0,0,0),IF(DPD4="非常勤",DNS30,DOE30))</f>
        <v>　</v>
      </c>
      <c r="DOR30" s="666"/>
      <c r="DOS30" s="667"/>
      <c r="DOT30" s="265"/>
      <c r="DOU30" s="665" t="str">
        <f>IF(DOX30="×",TIME(0,0,0),IF(DPD4="非常勤",DNV30,DOH30))</f>
        <v>　</v>
      </c>
      <c r="DOV30" s="666"/>
      <c r="DOW30" s="667"/>
      <c r="DOX30" s="265"/>
      <c r="DOY30" s="665" t="str">
        <f>IF(DPB30="×",TIME(0,0,0),IF(DPD4="非常勤",DNY30,DOK30))</f>
        <v>　</v>
      </c>
      <c r="DOZ30" s="666"/>
      <c r="DPA30" s="667"/>
      <c r="DPB30" s="265"/>
      <c r="DPC30" s="665" t="str">
        <f>IF(DPF30="×",TIME(0,0,0),IF(DPD4="非常勤",DOB30,DON30))</f>
        <v>　</v>
      </c>
      <c r="DPD30" s="666"/>
      <c r="DPE30" s="667"/>
      <c r="DPF30" s="265"/>
      <c r="DPG30" s="668"/>
      <c r="DPH30" s="669"/>
      <c r="DPI30" s="668"/>
      <c r="DPJ30" s="670"/>
      <c r="DPK30" s="669"/>
      <c r="DPL30" s="671"/>
      <c r="DPM30" s="672"/>
      <c r="DPN30" s="672"/>
      <c r="DPO30" s="673"/>
      <c r="DPP30" s="263">
        <f>$A$30</f>
        <v>16</v>
      </c>
      <c r="DPQ30" s="264" t="str">
        <f>$B$30</f>
        <v>金</v>
      </c>
      <c r="DPR30" s="660"/>
      <c r="DPS30" s="661"/>
      <c r="DPT30" s="660"/>
      <c r="DPU30" s="661"/>
      <c r="DPV30" s="662" t="str">
        <f>IFERROR(IF(OR(DPQ30="日",DPQ30="祝",DPQ30=0,DPR30=""),"　",MAX(IF(AND(DPR30&lt;=DPV14,DPT30&gt;DPW14),DPW14-DPV14,IF(AND(DPR30&gt;DPV14,DPT30&lt;=DPW14),DPT30-DPR30,IF(AND(DPR30&lt;=DPV14,DPT30&lt;=DPW14),DPT30-DPV14,IF(AND(DPR30&gt;DPV14,DPT30&gt;DPW14),DPW14-DPR30,0)))),0)),0)</f>
        <v>　</v>
      </c>
      <c r="DPW30" s="663"/>
      <c r="DPX30" s="664"/>
      <c r="DPY30" s="662" t="str">
        <f>IFERROR(IF(OR(DPQ30="日",DPQ30="祝",DPQ30=0,DPR30=""),"　",MAX(IF(AND(DPR30&gt;DQB14,DPT30&gt;DPZ14),0,IF(AND(DPR30&lt;=DQB14,DPR30&gt;DPY14,DPT30&gt;DPZ14),DQB14-DPR30,IF(AND(DPR30&lt;=DQB14,DPR30&lt;=DPY14,DPT30&gt;DPZ14),DQB14-DPY14,IF(AND(DPR30&gt;DPY14,DPT30&lt;=DPZ14),DPT30-DPR30,IF(AND(DPR30&lt;=DPY14,DPT30&lt;=DPZ14),DPT30-DPY14,0))))),0)),0)</f>
        <v>　</v>
      </c>
      <c r="DPZ30" s="663"/>
      <c r="DQA30" s="664"/>
      <c r="DQB30" s="662" t="str">
        <f>IFERROR(IF(OR(DPQ30="日",DPQ30="祝",DPQ30=0,DPR30=""),"　",MAX(IF(AND(DPR30&lt;=DQB14,DPT30&gt;DQC14),DQC14-DQB14,IF(DPT30&lt;=DQC14,0,IF(AND(DPR30&gt;DQB14,DPT30&gt;DQC14),DQC14-DPR30,0))),0)),0)</f>
        <v>　</v>
      </c>
      <c r="DQC30" s="663"/>
      <c r="DQD30" s="664"/>
      <c r="DQE30" s="662" t="str">
        <f>IFERROR(IF(OR(DPQ30="日",DPQ30="祝",DPQ30=0,DPR30=""),"　",MAX(IF(DPR30&gt;DQE14,DPT30-DPR30,IF(DPR30&lt;=DQE14,DPT30-DQE14,0)),0)),0)</f>
        <v>　</v>
      </c>
      <c r="DQF30" s="663"/>
      <c r="DQG30" s="664"/>
      <c r="DQH30" s="662" t="str">
        <f>IFERROR(IF(OR(DPQ30="日",DPQ30="祝",DPQ30=0,DPR30=""),"　",MAX(IF(AND(DPR30&lt;=DQH14,DPT30&gt;DQI14),DQI14-DQH14,IF(AND(DPR30&gt;DQH14,DPT30&lt;=DQI14),DPT30-DPR30,IF(AND(DPR30&lt;=DQH14,DPT30&lt;=DQI14),DPT30-DQH14,IF(AND(DPR30&gt;DQH14,DPT30&gt;DQI14),DQI14-DPR30,0)))),0)),0)</f>
        <v>　</v>
      </c>
      <c r="DQI30" s="663"/>
      <c r="DQJ30" s="664"/>
      <c r="DQK30" s="662" t="str">
        <f>IFERROR(IF(OR(DPQ30="日",DPQ30="祝",DPQ30=0,DPR30=""),"　",MAX(IF(AND(DPR30&gt;DQN14,DPT30&gt;DQL14),0,IF(AND(DPR30&lt;=DQN14,DPR30&gt;DQK14,DPT30&gt;DQL14),DQN14-DPR30,IF(AND(DPR30&lt;=DQN14,DPR30&lt;=DQK14,DPT30&gt;DQL14),DQN14-DQK14,IF(AND(DPR30&gt;DQK14,DPT30&lt;=DQL14),DPT30-DPR30,IF(AND(DPR30&lt;=DQK14,DPT30&lt;=DQL14),DPT30-DQK14,0))))),0)),0)</f>
        <v>　</v>
      </c>
      <c r="DQL30" s="663"/>
      <c r="DQM30" s="664"/>
      <c r="DQN30" s="662" t="str">
        <f>IFERROR(IF(OR(DPQ30="日",DPQ30="祝",DPQ30=0,DPR30=""),"　",MAX(IF(AND(DPR30&lt;=DQN14,DPT30&gt;DQO14),DQO14-DQN14,IF(DPT30&lt;=DQO14,0,IF(AND(DPR30&gt;DQN14,DPT30&gt;DQO14),DQO14-DPR30,0))),0)),0)</f>
        <v>　</v>
      </c>
      <c r="DQO30" s="663"/>
      <c r="DQP30" s="664"/>
      <c r="DQQ30" s="662" t="str">
        <f t="shared" si="57"/>
        <v>　</v>
      </c>
      <c r="DQR30" s="663"/>
      <c r="DQS30" s="664"/>
      <c r="DQT30" s="665" t="str">
        <f>IF(DQW30="×",TIME(0,0,0),IF(DRG4="非常勤",DPV30,DQH30))</f>
        <v>　</v>
      </c>
      <c r="DQU30" s="666"/>
      <c r="DQV30" s="667"/>
      <c r="DQW30" s="265"/>
      <c r="DQX30" s="665" t="str">
        <f>IF(DRA30="×",TIME(0,0,0),IF(DRG4="非常勤",DPY30,DQK30))</f>
        <v>　</v>
      </c>
      <c r="DQY30" s="666"/>
      <c r="DQZ30" s="667"/>
      <c r="DRA30" s="265"/>
      <c r="DRB30" s="665" t="str">
        <f>IF(DRE30="×",TIME(0,0,0),IF(DRG4="非常勤",DQB30,DQN30))</f>
        <v>　</v>
      </c>
      <c r="DRC30" s="666"/>
      <c r="DRD30" s="667"/>
      <c r="DRE30" s="265"/>
      <c r="DRF30" s="665" t="str">
        <f>IF(DRI30="×",TIME(0,0,0),IF(DRG4="非常勤",DQE30,DQQ30))</f>
        <v>　</v>
      </c>
      <c r="DRG30" s="666"/>
      <c r="DRH30" s="667"/>
      <c r="DRI30" s="265"/>
      <c r="DRJ30" s="668"/>
      <c r="DRK30" s="669"/>
      <c r="DRL30" s="668"/>
      <c r="DRM30" s="670"/>
      <c r="DRN30" s="669"/>
      <c r="DRO30" s="671"/>
      <c r="DRP30" s="672"/>
      <c r="DRQ30" s="672"/>
      <c r="DRR30" s="673"/>
      <c r="DRS30" s="263">
        <f>$A$30</f>
        <v>16</v>
      </c>
      <c r="DRT30" s="264" t="str">
        <f>$B$30</f>
        <v>金</v>
      </c>
      <c r="DRU30" s="660"/>
      <c r="DRV30" s="661"/>
      <c r="DRW30" s="660"/>
      <c r="DRX30" s="661"/>
      <c r="DRY30" s="662" t="str">
        <f>IFERROR(IF(OR(DRT30="日",DRT30="祝",DRT30=0,DRU30=""),"　",MAX(IF(AND(DRU30&lt;=DRY14,DRW30&gt;DRZ14),DRZ14-DRY14,IF(AND(DRU30&gt;DRY14,DRW30&lt;=DRZ14),DRW30-DRU30,IF(AND(DRU30&lt;=DRY14,DRW30&lt;=DRZ14),DRW30-DRY14,IF(AND(DRU30&gt;DRY14,DRW30&gt;DRZ14),DRZ14-DRU30,0)))),0)),0)</f>
        <v>　</v>
      </c>
      <c r="DRZ30" s="663"/>
      <c r="DSA30" s="664"/>
      <c r="DSB30" s="662" t="str">
        <f>IFERROR(IF(OR(DRT30="日",DRT30="祝",DRT30=0,DRU30=""),"　",MAX(IF(AND(DRU30&gt;DSE14,DRW30&gt;DSC14),0,IF(AND(DRU30&lt;=DSE14,DRU30&gt;DSB14,DRW30&gt;DSC14),DSE14-DRU30,IF(AND(DRU30&lt;=DSE14,DRU30&lt;=DSB14,DRW30&gt;DSC14),DSE14-DSB14,IF(AND(DRU30&gt;DSB14,DRW30&lt;=DSC14),DRW30-DRU30,IF(AND(DRU30&lt;=DSB14,DRW30&lt;=DSC14),DRW30-DSB14,0))))),0)),0)</f>
        <v>　</v>
      </c>
      <c r="DSC30" s="663"/>
      <c r="DSD30" s="664"/>
      <c r="DSE30" s="662" t="str">
        <f>IFERROR(IF(OR(DRT30="日",DRT30="祝",DRT30=0,DRU30=""),"　",MAX(IF(AND(DRU30&lt;=DSE14,DRW30&gt;DSF14),DSF14-DSE14,IF(DRW30&lt;=DSF14,0,IF(AND(DRU30&gt;DSE14,DRW30&gt;DSF14),DSF14-DRU30,0))),0)),0)</f>
        <v>　</v>
      </c>
      <c r="DSF30" s="663"/>
      <c r="DSG30" s="664"/>
      <c r="DSH30" s="662" t="str">
        <f>IFERROR(IF(OR(DRT30="日",DRT30="祝",DRT30=0,DRU30=""),"　",MAX(IF(DRU30&gt;DSH14,DRW30-DRU30,IF(DRU30&lt;=DSH14,DRW30-DSH14,0)),0)),0)</f>
        <v>　</v>
      </c>
      <c r="DSI30" s="663"/>
      <c r="DSJ30" s="664"/>
      <c r="DSK30" s="662" t="str">
        <f>IFERROR(IF(OR(DRT30="日",DRT30="祝",DRT30=0,DRU30=""),"　",MAX(IF(AND(DRU30&lt;=DSK14,DRW30&gt;DSL14),DSL14-DSK14,IF(AND(DRU30&gt;DSK14,DRW30&lt;=DSL14),DRW30-DRU30,IF(AND(DRU30&lt;=DSK14,DRW30&lt;=DSL14),DRW30-DSK14,IF(AND(DRU30&gt;DSK14,DRW30&gt;DSL14),DSL14-DRU30,0)))),0)),0)</f>
        <v>　</v>
      </c>
      <c r="DSL30" s="663"/>
      <c r="DSM30" s="664"/>
      <c r="DSN30" s="662" t="str">
        <f>IFERROR(IF(OR(DRT30="日",DRT30="祝",DRT30=0,DRU30=""),"　",MAX(IF(AND(DRU30&gt;DSQ14,DRW30&gt;DSO14),0,IF(AND(DRU30&lt;=DSQ14,DRU30&gt;DSN14,DRW30&gt;DSO14),DSQ14-DRU30,IF(AND(DRU30&lt;=DSQ14,DRU30&lt;=DSN14,DRW30&gt;DSO14),DSQ14-DSN14,IF(AND(DRU30&gt;DSN14,DRW30&lt;=DSO14),DRW30-DRU30,IF(AND(DRU30&lt;=DSN14,DRW30&lt;=DSO14),DRW30-DSN14,0))))),0)),0)</f>
        <v>　</v>
      </c>
      <c r="DSO30" s="663"/>
      <c r="DSP30" s="664"/>
      <c r="DSQ30" s="662" t="str">
        <f>IFERROR(IF(OR(DRT30="日",DRT30="祝",DRT30=0,DRU30=""),"　",MAX(IF(AND(DRU30&lt;=DSQ14,DRW30&gt;DSR14),DSR14-DSQ14,IF(DRW30&lt;=DSR14,0,IF(AND(DRU30&gt;DSQ14,DRW30&gt;DSR14),DSR14-DRU30,0))),0)),0)</f>
        <v>　</v>
      </c>
      <c r="DSR30" s="663"/>
      <c r="DSS30" s="664"/>
      <c r="DST30" s="662" t="str">
        <f t="shared" si="58"/>
        <v>　</v>
      </c>
      <c r="DSU30" s="663"/>
      <c r="DSV30" s="664"/>
      <c r="DSW30" s="665" t="str">
        <f>IF(DSZ30="×",TIME(0,0,0),IF(DTJ4="非常勤",DRY30,DSK30))</f>
        <v>　</v>
      </c>
      <c r="DSX30" s="666"/>
      <c r="DSY30" s="667"/>
      <c r="DSZ30" s="265"/>
      <c r="DTA30" s="665" t="str">
        <f>IF(DTD30="×",TIME(0,0,0),IF(DTJ4="非常勤",DSB30,DSN30))</f>
        <v>　</v>
      </c>
      <c r="DTB30" s="666"/>
      <c r="DTC30" s="667"/>
      <c r="DTD30" s="265"/>
      <c r="DTE30" s="665" t="str">
        <f>IF(DTH30="×",TIME(0,0,0),IF(DTJ4="非常勤",DSE30,DSQ30))</f>
        <v>　</v>
      </c>
      <c r="DTF30" s="666"/>
      <c r="DTG30" s="667"/>
      <c r="DTH30" s="265"/>
      <c r="DTI30" s="665" t="str">
        <f>IF(DTL30="×",TIME(0,0,0),IF(DTJ4="非常勤",DSH30,DST30))</f>
        <v>　</v>
      </c>
      <c r="DTJ30" s="666"/>
      <c r="DTK30" s="667"/>
      <c r="DTL30" s="265"/>
      <c r="DTM30" s="668"/>
      <c r="DTN30" s="669"/>
      <c r="DTO30" s="668"/>
      <c r="DTP30" s="670"/>
      <c r="DTQ30" s="669"/>
      <c r="DTR30" s="671"/>
      <c r="DTS30" s="672"/>
      <c r="DTT30" s="672"/>
      <c r="DTU30" s="673"/>
      <c r="DTV30" s="263">
        <f>$A$30</f>
        <v>16</v>
      </c>
      <c r="DTW30" s="264" t="str">
        <f>$B$30</f>
        <v>金</v>
      </c>
      <c r="DTX30" s="660"/>
      <c r="DTY30" s="661"/>
      <c r="DTZ30" s="660"/>
      <c r="DUA30" s="661"/>
      <c r="DUB30" s="662" t="str">
        <f>IFERROR(IF(OR(DTW30="日",DTW30="祝",DTW30=0,DTX30=""),"　",MAX(IF(AND(DTX30&lt;=DUB14,DTZ30&gt;DUC14),DUC14-DUB14,IF(AND(DTX30&gt;DUB14,DTZ30&lt;=DUC14),DTZ30-DTX30,IF(AND(DTX30&lt;=DUB14,DTZ30&lt;=DUC14),DTZ30-DUB14,IF(AND(DTX30&gt;DUB14,DTZ30&gt;DUC14),DUC14-DTX30,0)))),0)),0)</f>
        <v>　</v>
      </c>
      <c r="DUC30" s="663"/>
      <c r="DUD30" s="664"/>
      <c r="DUE30" s="662" t="str">
        <f>IFERROR(IF(OR(DTW30="日",DTW30="祝",DTW30=0,DTX30=""),"　",MAX(IF(AND(DTX30&gt;DUH14,DTZ30&gt;DUF14),0,IF(AND(DTX30&lt;=DUH14,DTX30&gt;DUE14,DTZ30&gt;DUF14),DUH14-DTX30,IF(AND(DTX30&lt;=DUH14,DTX30&lt;=DUE14,DTZ30&gt;DUF14),DUH14-DUE14,IF(AND(DTX30&gt;DUE14,DTZ30&lt;=DUF14),DTZ30-DTX30,IF(AND(DTX30&lt;=DUE14,DTZ30&lt;=DUF14),DTZ30-DUE14,0))))),0)),0)</f>
        <v>　</v>
      </c>
      <c r="DUF30" s="663"/>
      <c r="DUG30" s="664"/>
      <c r="DUH30" s="662" t="str">
        <f>IFERROR(IF(OR(DTW30="日",DTW30="祝",DTW30=0,DTX30=""),"　",MAX(IF(AND(DTX30&lt;=DUH14,DTZ30&gt;DUI14),DUI14-DUH14,IF(DTZ30&lt;=DUI14,0,IF(AND(DTX30&gt;DUH14,DTZ30&gt;DUI14),DUI14-DTX30,0))),0)),0)</f>
        <v>　</v>
      </c>
      <c r="DUI30" s="663"/>
      <c r="DUJ30" s="664"/>
      <c r="DUK30" s="662" t="str">
        <f>IFERROR(IF(OR(DTW30="日",DTW30="祝",DTW30=0,DTX30=""),"　",MAX(IF(DTX30&gt;DUK14,DTZ30-DTX30,IF(DTX30&lt;=DUK14,DTZ30-DUK14,0)),0)),0)</f>
        <v>　</v>
      </c>
      <c r="DUL30" s="663"/>
      <c r="DUM30" s="664"/>
      <c r="DUN30" s="662" t="str">
        <f>IFERROR(IF(OR(DTW30="日",DTW30="祝",DTW30=0,DTX30=""),"　",MAX(IF(AND(DTX30&lt;=DUN14,DTZ30&gt;DUO14),DUO14-DUN14,IF(AND(DTX30&gt;DUN14,DTZ30&lt;=DUO14),DTZ30-DTX30,IF(AND(DTX30&lt;=DUN14,DTZ30&lt;=DUO14),DTZ30-DUN14,IF(AND(DTX30&gt;DUN14,DTZ30&gt;DUO14),DUO14-DTX30,0)))),0)),0)</f>
        <v>　</v>
      </c>
      <c r="DUO30" s="663"/>
      <c r="DUP30" s="664"/>
      <c r="DUQ30" s="662" t="str">
        <f>IFERROR(IF(OR(DTW30="日",DTW30="祝",DTW30=0,DTX30=""),"　",MAX(IF(AND(DTX30&gt;DUT14,DTZ30&gt;DUR14),0,IF(AND(DTX30&lt;=DUT14,DTX30&gt;DUQ14,DTZ30&gt;DUR14),DUT14-DTX30,IF(AND(DTX30&lt;=DUT14,DTX30&lt;=DUQ14,DTZ30&gt;DUR14),DUT14-DUQ14,IF(AND(DTX30&gt;DUQ14,DTZ30&lt;=DUR14),DTZ30-DTX30,IF(AND(DTX30&lt;=DUQ14,DTZ30&lt;=DUR14),DTZ30-DUQ14,0))))),0)),0)</f>
        <v>　</v>
      </c>
      <c r="DUR30" s="663"/>
      <c r="DUS30" s="664"/>
      <c r="DUT30" s="662" t="str">
        <f>IFERROR(IF(OR(DTW30="日",DTW30="祝",DTW30=0,DTX30=""),"　",MAX(IF(AND(DTX30&lt;=DUT14,DTZ30&gt;DUU14),DUU14-DUT14,IF(DTZ30&lt;=DUU14,0,IF(AND(DTX30&gt;DUT14,DTZ30&gt;DUU14),DUU14-DTX30,0))),0)),0)</f>
        <v>　</v>
      </c>
      <c r="DUU30" s="663"/>
      <c r="DUV30" s="664"/>
      <c r="DUW30" s="662" t="str">
        <f t="shared" si="59"/>
        <v>　</v>
      </c>
      <c r="DUX30" s="663"/>
      <c r="DUY30" s="664"/>
      <c r="DUZ30" s="665" t="str">
        <f>IF(DVC30="×",TIME(0,0,0),IF(DVM4="非常勤",DUB30,DUN30))</f>
        <v>　</v>
      </c>
      <c r="DVA30" s="666"/>
      <c r="DVB30" s="667"/>
      <c r="DVC30" s="265"/>
      <c r="DVD30" s="665" t="str">
        <f>IF(DVG30="×",TIME(0,0,0),IF(DVM4="非常勤",DUE30,DUQ30))</f>
        <v>　</v>
      </c>
      <c r="DVE30" s="666"/>
      <c r="DVF30" s="667"/>
      <c r="DVG30" s="265"/>
      <c r="DVH30" s="665" t="str">
        <f>IF(DVK30="×",TIME(0,0,0),IF(DVM4="非常勤",DUH30,DUT30))</f>
        <v>　</v>
      </c>
      <c r="DVI30" s="666"/>
      <c r="DVJ30" s="667"/>
      <c r="DVK30" s="265"/>
      <c r="DVL30" s="665" t="str">
        <f>IF(DVO30="×",TIME(0,0,0),IF(DVM4="非常勤",DUK30,DUW30))</f>
        <v>　</v>
      </c>
      <c r="DVM30" s="666"/>
      <c r="DVN30" s="667"/>
      <c r="DVO30" s="265"/>
      <c r="DVP30" s="668"/>
      <c r="DVQ30" s="669"/>
      <c r="DVR30" s="668"/>
      <c r="DVS30" s="670"/>
      <c r="DVT30" s="669"/>
      <c r="DVU30" s="671"/>
      <c r="DVV30" s="672"/>
      <c r="DVW30" s="672"/>
      <c r="DVX30" s="673"/>
    </row>
    <row r="31" spans="1:3300" ht="15" customHeight="1">
      <c r="A31" s="263">
        <f>DAY(DATE('別紙2-1【最初に入力】'!$W$2,'別紙2-1【最初に入力】'!$Q$2,A30+1))</f>
        <v>17</v>
      </c>
      <c r="B31" s="264" t="str">
        <f>IF(IFERROR(MATCH(DATE('別紙2-1【最初に入力】'!$W$2,'別紙2-1【最初に入力】'!$Q$2,$A31),万年カレンダー・祝日!$K$2:$K$27,0),0)&gt;=1,"祝",TEXT(WEEKDAY(DATE('別紙2-1【最初に入力】'!$W$2,'別紙2-1【最初に入力】'!$Q$2,'別表_個別勤務状況（1～60）'!A31)),"aaa"))</f>
        <v>土</v>
      </c>
      <c r="C31" s="575"/>
      <c r="D31" s="575"/>
      <c r="E31" s="575"/>
      <c r="F31" s="575"/>
      <c r="G31" s="662" t="str">
        <f>IFERROR(IF(OR(B31="日",B31="祝",B31=0,C31=""),"　",MAX(IF(AND(C31&lt;=G14,E31&gt;H14),H14-G14,IF(AND(C31&gt;G14,E31&lt;=H14),E31-C31,IF(AND(C31&lt;=G14,E31&lt;=H14),E31-G14,IF(AND(C31&gt;G14,E31&gt;H14),H14-C31,0)))),0)),0)</f>
        <v>　</v>
      </c>
      <c r="H31" s="663"/>
      <c r="I31" s="664"/>
      <c r="J31" s="662" t="str">
        <f>IFERROR(IF(OR(B31="日",B31="祝",B31=0,C31=""),"　",MAX(IF(AND(C31&gt;M14,E31&gt;K14),0,IF(AND(C31&lt;=M14,C31&gt;J14,E31&gt;K14),M14-C31,IF(AND(C31&lt;=M14,C31&lt;=J14,E31&gt;K14),M14-J14,IF(AND(C31&gt;J14,E31&lt;=K14),E31-C31,IF(AND(C31&lt;=J14,E31&lt;=K14),E31-J14,0))))),0)),0)</f>
        <v>　</v>
      </c>
      <c r="K31" s="663"/>
      <c r="L31" s="664"/>
      <c r="M31" s="662" t="str">
        <f>IFERROR(IF(OR(B31="日",B31="祝",B31=0,C31=""),"　",MAX(IF(AND(C31&lt;=M14,E31&gt;N14),N14-M14,IF(E31&lt;=N14,0,IF(AND(C31&gt;M14,E31&gt;N14),N14-C31,0))),0)),0)</f>
        <v>　</v>
      </c>
      <c r="N31" s="663"/>
      <c r="O31" s="664"/>
      <c r="P31" s="662" t="str">
        <f>IFERROR(IF(OR(B31="日",B31="祝",B31=0,C31=""),"　",MAX(IF(C31&gt;P14,E31-C31,IF(C31&lt;=P14,E31-P14,0)),0)),0)</f>
        <v>　</v>
      </c>
      <c r="Q31" s="663"/>
      <c r="R31" s="664"/>
      <c r="S31" s="662" t="str">
        <f>IFERROR(IF(OR(B31="日",B31="祝",B31=0,C31=""),"　",MAX(IF(AND(C31&lt;=S14,E31&gt;T14),T14-S14,IF(AND(C31&gt;S14,E31&lt;=T14),E31-C31,IF(AND(C31&lt;=S14,E31&lt;=T14),E31-S14,IF(AND(C31&gt;S14,E31&gt;T14),T14-C31,0)))),0)),0)</f>
        <v>　</v>
      </c>
      <c r="T31" s="663"/>
      <c r="U31" s="664"/>
      <c r="V31" s="662" t="str">
        <f>IFERROR(IF(OR(B31="日",B31="祝",B31=0,C31=""),"　",MAX(IF(AND(C31&gt;Y14,E31&gt;W14),0,IF(AND(C31&lt;=Y14,C31&gt;V14,E31&gt;W14),Y14-C31,IF(AND(C31&lt;=Y14,C31&lt;=V14,E31&gt;W14),Y14-V14,IF(AND(C31&gt;V14,E31&lt;=W14),E31-C31,IF(AND(C31&lt;=V14,E31&lt;=W14),E31-V14,0))))),0)),0)</f>
        <v>　</v>
      </c>
      <c r="W31" s="663"/>
      <c r="X31" s="664"/>
      <c r="Y31" s="662" t="str">
        <f>IFERROR(IF(OR(B31="日",B31="祝",B31=0,C31=""),"　",MAX(IF(AND(C31&lt;=Y14,E31&gt;Z14),Z14-Y14,IF(E31&lt;=Z14,0,IF(AND(C31&gt;Y14,E31&gt;Z14),Z14-C31,0))),0)),0)</f>
        <v>　</v>
      </c>
      <c r="Z31" s="663"/>
      <c r="AA31" s="664"/>
      <c r="AB31" s="662" t="str">
        <f t="shared" si="0"/>
        <v>　</v>
      </c>
      <c r="AC31" s="663"/>
      <c r="AD31" s="664"/>
      <c r="AE31" s="565" t="str">
        <f>IF(AH31="×",TIME(0,0,0),IF(AR4="非常勤",G31,S31))</f>
        <v>　</v>
      </c>
      <c r="AF31" s="566"/>
      <c r="AG31" s="566"/>
      <c r="AH31" s="265"/>
      <c r="AI31" s="565" t="str">
        <f>IF(AL31="×",TIME(0,0,0),IF(AR4="非常勤",J31,V31))</f>
        <v>　</v>
      </c>
      <c r="AJ31" s="566"/>
      <c r="AK31" s="566"/>
      <c r="AL31" s="265"/>
      <c r="AM31" s="565" t="str">
        <f>IF(AP31="×",TIME(0,0,0),IF(AR4="非常勤",M31,Y31))</f>
        <v>　</v>
      </c>
      <c r="AN31" s="566"/>
      <c r="AO31" s="566"/>
      <c r="AP31" s="265"/>
      <c r="AQ31" s="565" t="str">
        <f>IF(AT31="×",TIME(0,0,0),IF(AR4="非常勤",P31,AB31))</f>
        <v>　</v>
      </c>
      <c r="AR31" s="566"/>
      <c r="AS31" s="567"/>
      <c r="AT31" s="265"/>
      <c r="AU31" s="720"/>
      <c r="AV31" s="720"/>
      <c r="AW31" s="668"/>
      <c r="AX31" s="670"/>
      <c r="AY31" s="669"/>
      <c r="AZ31" s="671"/>
      <c r="BA31" s="672"/>
      <c r="BB31" s="672"/>
      <c r="BC31" s="673"/>
      <c r="BD31" s="263">
        <f>$A$31</f>
        <v>17</v>
      </c>
      <c r="BE31" s="264" t="str">
        <f>$B$31</f>
        <v>土</v>
      </c>
      <c r="BF31" s="660"/>
      <c r="BG31" s="661"/>
      <c r="BH31" s="660"/>
      <c r="BI31" s="661"/>
      <c r="BJ31" s="662" t="str">
        <f>IFERROR(IF(OR(BE31="日",BE31="祝",BE31=0,BF31=""),"　",MAX(IF(AND(BF31&lt;=BJ14,BH31&gt;BK14),BK14-BJ14,IF(AND(BF31&gt;BJ14,BH31&lt;=BK14),BH31-BF31,IF(AND(BF31&lt;=BJ14,BH31&lt;=BK14),BH31-BJ14,IF(AND(BF31&gt;BJ14,BH31&gt;BK14),BK14-BF31,0)))),0)),0)</f>
        <v>　</v>
      </c>
      <c r="BK31" s="663"/>
      <c r="BL31" s="664"/>
      <c r="BM31" s="662" t="str">
        <f>IFERROR(IF(OR(BE31="日",BE31="祝",BE31=0,BF31=""),"　",MAX(IF(AND(BF31&gt;BP14,BH31&gt;BN14),0,IF(AND(BF31&lt;=BP14,BF31&gt;BM14,BH31&gt;BN14),BP14-BF31,IF(AND(BF31&lt;=BP14,BF31&lt;=BM14,BH31&gt;BN14),BP14-BM14,IF(AND(BF31&gt;BM14,BH31&lt;=BN14),BH31-BF31,IF(AND(BF31&lt;=BM14,BH31&lt;=BN14),BH31-BM14,0))))),0)),0)</f>
        <v>　</v>
      </c>
      <c r="BN31" s="663"/>
      <c r="BO31" s="664"/>
      <c r="BP31" s="662" t="str">
        <f>IFERROR(IF(OR(BE31="日",BE31="祝",BE31=0,BF31=""),"　",MAX(IF(AND(BF31&lt;=BP14,BH31&gt;BQ14),BQ14-BP14,IF(BH31&lt;=BQ14,0,IF(AND(BF31&gt;BP14,BH31&gt;BQ14),BQ14-BF31,0))),0)),0)</f>
        <v>　</v>
      </c>
      <c r="BQ31" s="663"/>
      <c r="BR31" s="664"/>
      <c r="BS31" s="662" t="str">
        <f>IFERROR(IF(OR(BE31="日",BE31="祝",BE31=0,BF31=""),"　",MAX(IF(BF31&gt;BS14,BH31-BF31,IF(BF31&lt;=BS14,BH31-BS14,0)),0)),0)</f>
        <v>　</v>
      </c>
      <c r="BT31" s="663"/>
      <c r="BU31" s="664"/>
      <c r="BV31" s="662" t="str">
        <f>IFERROR(IF(OR(BE31="日",BE31="祝",BE31=0,BF31=""),"　",MAX(IF(AND(BF31&lt;=BV14,BH31&gt;BW14),BW14-BV14,IF(AND(BF31&gt;BV14,BH31&lt;=BW14),BH31-BF31,IF(AND(BF31&lt;=BV14,BH31&lt;=BW14),BH31-BV14,IF(AND(BF31&gt;BV14,BH31&gt;BW14),BW14-BF31,0)))),0)),0)</f>
        <v>　</v>
      </c>
      <c r="BW31" s="663"/>
      <c r="BX31" s="664"/>
      <c r="BY31" s="662" t="str">
        <f>IFERROR(IF(OR(BE31="日",BE31="祝",BE31=0,BF31=""),"　",MAX(IF(AND(BF31&gt;CB14,BH31&gt;BZ14),0,IF(AND(BF31&lt;=CB14,BF31&gt;BY14,BH31&gt;BZ14),CB14-BF31,IF(AND(BF31&lt;=CB14,BF31&lt;=BY14,BH31&gt;BZ14),CB14-BY14,IF(AND(BF31&gt;BY14,BH31&lt;=BZ14),BH31-BF31,IF(AND(BF31&lt;=BY14,BH31&lt;=BZ14),BH31-BY14,0))))),0)),0)</f>
        <v>　</v>
      </c>
      <c r="BZ31" s="663"/>
      <c r="CA31" s="664"/>
      <c r="CB31" s="662" t="str">
        <f>IFERROR(IF(OR(BE31="日",BE31="祝",BE31=0,BF31=""),"　",MAX(IF(AND(BF31&lt;=CB14,BH31&gt;CC14),CC14-CB14,IF(BH31&lt;=CC14,0,IF(AND(BF31&gt;CB14,BH31&gt;CC14),CC14-BF31,0))),0)),0)</f>
        <v>　</v>
      </c>
      <c r="CC31" s="663"/>
      <c r="CD31" s="664"/>
      <c r="CE31" s="662" t="str">
        <f t="shared" si="1"/>
        <v>　</v>
      </c>
      <c r="CF31" s="663"/>
      <c r="CG31" s="664"/>
      <c r="CH31" s="665" t="str">
        <f>IF(CK31="×",TIME(0,0,0),IF(CU4="非常勤",BJ31,BV31))</f>
        <v>　</v>
      </c>
      <c r="CI31" s="666"/>
      <c r="CJ31" s="667"/>
      <c r="CK31" s="265"/>
      <c r="CL31" s="665" t="str">
        <f>IF(CO31="×",TIME(0,0,0),IF(CU4="非常勤",BM31,BY31))</f>
        <v>　</v>
      </c>
      <c r="CM31" s="666"/>
      <c r="CN31" s="667"/>
      <c r="CO31" s="265"/>
      <c r="CP31" s="665" t="str">
        <f>IF(CS31="×",TIME(0,0,0),IF(CU4="非常勤",BP31,CB31))</f>
        <v>　</v>
      </c>
      <c r="CQ31" s="666"/>
      <c r="CR31" s="667"/>
      <c r="CS31" s="265"/>
      <c r="CT31" s="665" t="str">
        <f>IF(CW31="×",TIME(0,0,0),IF(CU4="非常勤",BS31,CE31))</f>
        <v>　</v>
      </c>
      <c r="CU31" s="666"/>
      <c r="CV31" s="667"/>
      <c r="CW31" s="265"/>
      <c r="CX31" s="720"/>
      <c r="CY31" s="720"/>
      <c r="CZ31" s="668"/>
      <c r="DA31" s="670"/>
      <c r="DB31" s="669"/>
      <c r="DC31" s="671"/>
      <c r="DD31" s="672"/>
      <c r="DE31" s="672"/>
      <c r="DF31" s="673"/>
      <c r="DG31" s="263">
        <f>$A$31</f>
        <v>17</v>
      </c>
      <c r="DH31" s="264" t="str">
        <f>$B$31</f>
        <v>土</v>
      </c>
      <c r="DI31" s="660"/>
      <c r="DJ31" s="661"/>
      <c r="DK31" s="660"/>
      <c r="DL31" s="661"/>
      <c r="DM31" s="662" t="str">
        <f>IFERROR(IF(OR(DH31="日",DH31="祝",DH31=0,DI31=""),"　",MAX(IF(AND(DI31&lt;=DM14,DK31&gt;DN14),DN14-DM14,IF(AND(DI31&gt;DM14,DK31&lt;=DN14),DK31-DI31,IF(AND(DI31&lt;=DM14,DK31&lt;=DN14),DK31-DM14,IF(AND(DI31&gt;DM14,DK31&gt;DN14),DN14-DI31,0)))),0)),0)</f>
        <v>　</v>
      </c>
      <c r="DN31" s="663"/>
      <c r="DO31" s="664"/>
      <c r="DP31" s="662" t="str">
        <f>IFERROR(IF(OR(DH31="日",DH31="祝",DH31=0,DI31=""),"　",MAX(IF(AND(DI31&gt;DS14,DK31&gt;DQ14),0,IF(AND(DI31&lt;=DS14,DI31&gt;DP14,DK31&gt;DQ14),DS14-DI31,IF(AND(DI31&lt;=DS14,DI31&lt;=DP14,DK31&gt;DQ14),DS14-DP14,IF(AND(DI31&gt;DP14,DK31&lt;=DQ14),DK31-DI31,IF(AND(DI31&lt;=DP14,DK31&lt;=DQ14),DK31-DP14,0))))),0)),0)</f>
        <v>　</v>
      </c>
      <c r="DQ31" s="663"/>
      <c r="DR31" s="664"/>
      <c r="DS31" s="662" t="str">
        <f>IFERROR(IF(OR(DH31="日",DH31="祝",DH31=0,DI31=""),"　",MAX(IF(AND(DI31&lt;=DS14,DK31&gt;DT14),DT14-DS14,IF(DK31&lt;=DT14,0,IF(AND(DI31&gt;DS14,DK31&gt;DT14),DT14-DI31,0))),0)),0)</f>
        <v>　</v>
      </c>
      <c r="DT31" s="663"/>
      <c r="DU31" s="664"/>
      <c r="DV31" s="662" t="str">
        <f>IFERROR(IF(OR(DH31="日",DH31="祝",DH31=0,DI31=""),"　",MAX(IF(DI31&gt;DV14,DK31-DI31,IF(DI31&lt;=DV14,DK31-DV14,0)),0)),0)</f>
        <v>　</v>
      </c>
      <c r="DW31" s="663"/>
      <c r="DX31" s="664"/>
      <c r="DY31" s="662" t="str">
        <f>IFERROR(IF(OR(DH31="日",DH31="祝",DH31=0,DI31=""),"　",MAX(IF(AND(DI31&lt;=DY14,DK31&gt;DZ14),DZ14-DY14,IF(AND(DI31&gt;DY14,DK31&lt;=DZ14),DK31-DI31,IF(AND(DI31&lt;=DY14,DK31&lt;=DZ14),DK31-DY14,IF(AND(DI31&gt;DY14,DK31&gt;DZ14),DZ14-DI31,0)))),0)),0)</f>
        <v>　</v>
      </c>
      <c r="DZ31" s="663"/>
      <c r="EA31" s="664"/>
      <c r="EB31" s="662" t="str">
        <f>IFERROR(IF(OR(DH31="日",DH31="祝",DH31=0,DI31=""),"　",MAX(IF(AND(DI31&gt;EE14,DK31&gt;EC14),0,IF(AND(DI31&lt;=EE14,DI31&gt;EB14,DK31&gt;EC14),EE14-DI31,IF(AND(DI31&lt;=EE14,DI31&lt;=EB14,DK31&gt;EC14),EE14-EB14,IF(AND(DI31&gt;EB14,DK31&lt;=EC14),DK31-DI31,IF(AND(DI31&lt;=EB14,DK31&lt;=EC14),DK31-EB14,0))))),0)),0)</f>
        <v>　</v>
      </c>
      <c r="EC31" s="663"/>
      <c r="ED31" s="664"/>
      <c r="EE31" s="662" t="str">
        <f>IFERROR(IF(OR(DH31="日",DH31="祝",DH31=0,DI31=""),"　",MAX(IF(AND(DI31&lt;=EE14,DK31&gt;EF14),EF14-EE14,IF(DK31&lt;=EF14,0,IF(AND(DI31&gt;EE14,DK31&gt;EF14),EF14-DI31,0))),0)),0)</f>
        <v>　</v>
      </c>
      <c r="EF31" s="663"/>
      <c r="EG31" s="664"/>
      <c r="EH31" s="662" t="str">
        <f t="shared" si="2"/>
        <v>　</v>
      </c>
      <c r="EI31" s="663"/>
      <c r="EJ31" s="664"/>
      <c r="EK31" s="665" t="str">
        <f>IF(EN31="×",TIME(0,0,0),IF(EX4="非常勤",DM31,DY31))</f>
        <v>　</v>
      </c>
      <c r="EL31" s="666"/>
      <c r="EM31" s="667"/>
      <c r="EN31" s="265"/>
      <c r="EO31" s="665" t="str">
        <f>IF(ER31="×",TIME(0,0,0),IF(EX4="非常勤",DP31,EB31))</f>
        <v>　</v>
      </c>
      <c r="EP31" s="666"/>
      <c r="EQ31" s="667"/>
      <c r="ER31" s="265"/>
      <c r="ES31" s="665" t="str">
        <f>IF(EV31="×",TIME(0,0,0),IF(EX4="非常勤",DS31,EE31))</f>
        <v>　</v>
      </c>
      <c r="ET31" s="666"/>
      <c r="EU31" s="667"/>
      <c r="EV31" s="265"/>
      <c r="EW31" s="665" t="str">
        <f>IF(EZ31="×",TIME(0,0,0),IF(EX4="非常勤",DV31,EH31))</f>
        <v>　</v>
      </c>
      <c r="EX31" s="666"/>
      <c r="EY31" s="667"/>
      <c r="EZ31" s="265"/>
      <c r="FA31" s="720"/>
      <c r="FB31" s="720"/>
      <c r="FC31" s="668"/>
      <c r="FD31" s="670"/>
      <c r="FE31" s="669"/>
      <c r="FF31" s="671"/>
      <c r="FG31" s="672"/>
      <c r="FH31" s="672"/>
      <c r="FI31" s="673"/>
      <c r="FJ31" s="263">
        <f>$A$31</f>
        <v>17</v>
      </c>
      <c r="FK31" s="264" t="str">
        <f>$B$31</f>
        <v>土</v>
      </c>
      <c r="FL31" s="660"/>
      <c r="FM31" s="661"/>
      <c r="FN31" s="660"/>
      <c r="FO31" s="661"/>
      <c r="FP31" s="662" t="str">
        <f>IFERROR(IF(OR(FK31="日",FK31="祝",FK31=0,FL31=""),"　",MAX(IF(AND(FL31&lt;=FP14,FN31&gt;FQ14),FQ14-FP14,IF(AND(FL31&gt;FP14,FN31&lt;=FQ14),FN31-FL31,IF(AND(FL31&lt;=FP14,FN31&lt;=FQ14),FN31-FP14,IF(AND(FL31&gt;FP14,FN31&gt;FQ14),FQ14-FL31,0)))),0)),0)</f>
        <v>　</v>
      </c>
      <c r="FQ31" s="663"/>
      <c r="FR31" s="664"/>
      <c r="FS31" s="662" t="str">
        <f>IFERROR(IF(OR(FK31="日",FK31="祝",FK31=0,FL31=""),"　",MAX(IF(AND(FL31&gt;FV14,FN31&gt;FT14),0,IF(AND(FL31&lt;=FV14,FL31&gt;FS14,FN31&gt;FT14),FV14-FL31,IF(AND(FL31&lt;=FV14,FL31&lt;=FS14,FN31&gt;FT14),FV14-FS14,IF(AND(FL31&gt;FS14,FN31&lt;=FT14),FN31-FL31,IF(AND(FL31&lt;=FS14,FN31&lt;=FT14),FN31-FS14,0))))),0)),0)</f>
        <v>　</v>
      </c>
      <c r="FT31" s="663"/>
      <c r="FU31" s="664"/>
      <c r="FV31" s="662" t="str">
        <f>IFERROR(IF(OR(FK31="日",FK31="祝",FK31=0,FL31=""),"　",MAX(IF(AND(FL31&lt;=FV14,FN31&gt;FW14),FW14-FV14,IF(FN31&lt;=FW14,0,IF(AND(FL31&gt;FV14,FN31&gt;FW14),FW14-FL31,0))),0)),0)</f>
        <v>　</v>
      </c>
      <c r="FW31" s="663"/>
      <c r="FX31" s="664"/>
      <c r="FY31" s="662" t="str">
        <f>IFERROR(IF(OR(FK31="日",FK31="祝",FK31=0,FL31=""),"　",MAX(IF(FL31&gt;FY14,FN31-FL31,IF(FL31&lt;=FY14,FN31-FY14,0)),0)),0)</f>
        <v>　</v>
      </c>
      <c r="FZ31" s="663"/>
      <c r="GA31" s="664"/>
      <c r="GB31" s="662" t="str">
        <f>IFERROR(IF(OR(FK31="日",FK31="祝",FK31=0,FL31=""),"　",MAX(IF(AND(FL31&lt;=GB14,FN31&gt;GC14),GC14-GB14,IF(AND(FL31&gt;GB14,FN31&lt;=GC14),FN31-FL31,IF(AND(FL31&lt;=GB14,FN31&lt;=GC14),FN31-GB14,IF(AND(FL31&gt;GB14,FN31&gt;GC14),GC14-FL31,0)))),0)),0)</f>
        <v>　</v>
      </c>
      <c r="GC31" s="663"/>
      <c r="GD31" s="664"/>
      <c r="GE31" s="662" t="str">
        <f>IFERROR(IF(OR(FK31="日",FK31="祝",FK31=0,FL31=""),"　",MAX(IF(AND(FL31&gt;GH14,FN31&gt;GF14),0,IF(AND(FL31&lt;=GH14,FL31&gt;GE14,FN31&gt;GF14),GH14-FL31,IF(AND(FL31&lt;=GH14,FL31&lt;=GE14,FN31&gt;GF14),GH14-GE14,IF(AND(FL31&gt;GE14,FN31&lt;=GF14),FN31-FL31,IF(AND(FL31&lt;=GE14,FN31&lt;=GF14),FN31-GE14,0))))),0)),0)</f>
        <v>　</v>
      </c>
      <c r="GF31" s="663"/>
      <c r="GG31" s="664"/>
      <c r="GH31" s="662" t="str">
        <f>IFERROR(IF(OR(FK31="日",FK31="祝",FK31=0,FL31=""),"　",MAX(IF(AND(FL31&lt;=GH14,FN31&gt;GI14),GI14-GH14,IF(FN31&lt;=GI14,0,IF(AND(FL31&gt;GH14,FN31&gt;GI14),GI14-FL31,0))),0)),0)</f>
        <v>　</v>
      </c>
      <c r="GI31" s="663"/>
      <c r="GJ31" s="664"/>
      <c r="GK31" s="662" t="str">
        <f t="shared" si="3"/>
        <v>　</v>
      </c>
      <c r="GL31" s="663"/>
      <c r="GM31" s="664"/>
      <c r="GN31" s="665" t="str">
        <f>IF(GQ31="×",TIME(0,0,0),IF(HA4="非常勤",FP31,GB31))</f>
        <v>　</v>
      </c>
      <c r="GO31" s="666"/>
      <c r="GP31" s="667"/>
      <c r="GQ31" s="265"/>
      <c r="GR31" s="665" t="str">
        <f>IF(GU31="×",TIME(0,0,0),IF(HA4="非常勤",FS31,GE31))</f>
        <v>　</v>
      </c>
      <c r="GS31" s="666"/>
      <c r="GT31" s="667"/>
      <c r="GU31" s="265"/>
      <c r="GV31" s="665" t="str">
        <f>IF(GY31="×",TIME(0,0,0),IF(HA4="非常勤",FV31,GH31))</f>
        <v>　</v>
      </c>
      <c r="GW31" s="666"/>
      <c r="GX31" s="667"/>
      <c r="GY31" s="265"/>
      <c r="GZ31" s="665" t="str">
        <f>IF(HC31="×",TIME(0,0,0),IF(HA4="非常勤",FY31,GK31))</f>
        <v>　</v>
      </c>
      <c r="HA31" s="666"/>
      <c r="HB31" s="667"/>
      <c r="HC31" s="265"/>
      <c r="HD31" s="668"/>
      <c r="HE31" s="669"/>
      <c r="HF31" s="668"/>
      <c r="HG31" s="670"/>
      <c r="HH31" s="669"/>
      <c r="HI31" s="671"/>
      <c r="HJ31" s="672"/>
      <c r="HK31" s="672"/>
      <c r="HL31" s="673"/>
      <c r="HM31" s="263">
        <f>$A$31</f>
        <v>17</v>
      </c>
      <c r="HN31" s="264" t="str">
        <f>$B$31</f>
        <v>土</v>
      </c>
      <c r="HO31" s="660"/>
      <c r="HP31" s="661"/>
      <c r="HQ31" s="660"/>
      <c r="HR31" s="661"/>
      <c r="HS31" s="662" t="str">
        <f>IFERROR(IF(OR(HN31="日",HN31="祝",HN31=0,HO31=""),"　",MAX(IF(AND(HO31&lt;=HS14,HQ31&gt;HT14),HT14-HS14,IF(AND(HO31&gt;HS14,HQ31&lt;=HT14),HQ31-HO31,IF(AND(HO31&lt;=HS14,HQ31&lt;=HT14),HQ31-HS14,IF(AND(HO31&gt;HS14,HQ31&gt;HT14),HT14-HO31,0)))),0)),0)</f>
        <v>　</v>
      </c>
      <c r="HT31" s="663"/>
      <c r="HU31" s="664"/>
      <c r="HV31" s="662" t="str">
        <f>IFERROR(IF(OR(HN31="日",HN31="祝",HN31=0,HO31=""),"　",MAX(IF(AND(HO31&gt;HY14,HQ31&gt;HW14),0,IF(AND(HO31&lt;=HY14,HO31&gt;HV14,HQ31&gt;HW14),HY14-HO31,IF(AND(HO31&lt;=HY14,HO31&lt;=HV14,HQ31&gt;HW14),HY14-HV14,IF(AND(HO31&gt;HV14,HQ31&lt;=HW14),HQ31-HO31,IF(AND(HO31&lt;=HV14,HQ31&lt;=HW14),HQ31-HV14,0))))),0)),0)</f>
        <v>　</v>
      </c>
      <c r="HW31" s="663"/>
      <c r="HX31" s="664"/>
      <c r="HY31" s="662" t="str">
        <f>IFERROR(IF(OR(HN31="日",HN31="祝",HN31=0,HO31=""),"　",MAX(IF(AND(HO31&lt;=HY14,HQ31&gt;HZ14),HZ14-HY14,IF(HQ31&lt;=HZ14,0,IF(AND(HO31&gt;HY14,HQ31&gt;HZ14),HZ14-HO31,0))),0)),0)</f>
        <v>　</v>
      </c>
      <c r="HZ31" s="663"/>
      <c r="IA31" s="664"/>
      <c r="IB31" s="662" t="str">
        <f>IFERROR(IF(OR(HN31="日",HN31="祝",HN31=0,HO31=""),"　",MAX(IF(HO31&gt;IB14,HQ31-HO31,IF(HO31&lt;=IB14,HQ31-IB14,0)),0)),0)</f>
        <v>　</v>
      </c>
      <c r="IC31" s="663"/>
      <c r="ID31" s="664"/>
      <c r="IE31" s="662" t="str">
        <f>IFERROR(IF(OR(HN31="日",HN31="祝",HN31=0,HO31=""),"　",MAX(IF(AND(HO31&lt;=IE14,HQ31&gt;IF14),IF14-IE14,IF(AND(HO31&gt;IE14,HQ31&lt;=IF14),HQ31-HO31,IF(AND(HO31&lt;=IE14,HQ31&lt;=IF14),HQ31-IE14,IF(AND(HO31&gt;IE14,HQ31&gt;IF14),IF14-HO31,0)))),0)),0)</f>
        <v>　</v>
      </c>
      <c r="IF31" s="663"/>
      <c r="IG31" s="664"/>
      <c r="IH31" s="662" t="str">
        <f>IFERROR(IF(OR(HN31="日",HN31="祝",HN31=0,HO31=""),"　",MAX(IF(AND(HO31&gt;IK14,HQ31&gt;II14),0,IF(AND(HO31&lt;=IK14,HO31&gt;IH14,HQ31&gt;II14),IK14-HO31,IF(AND(HO31&lt;=IK14,HO31&lt;=IH14,HQ31&gt;II14),IK14-IH14,IF(AND(HO31&gt;IH14,HQ31&lt;=II14),HQ31-HO31,IF(AND(HO31&lt;=IH14,HQ31&lt;=II14),HQ31-IH14,0))))),0)),0)</f>
        <v>　</v>
      </c>
      <c r="II31" s="663"/>
      <c r="IJ31" s="664"/>
      <c r="IK31" s="662" t="str">
        <f>IFERROR(IF(OR(HN31="日",HN31="祝",HN31=0,HO31=""),"　",MAX(IF(AND(HO31&lt;=IK14,HQ31&gt;IL14),IL14-IK14,IF(HQ31&lt;=IL14,0,IF(AND(HO31&gt;IK14,HQ31&gt;IL14),IL14-HO31,0))),0)),0)</f>
        <v>　</v>
      </c>
      <c r="IL31" s="663"/>
      <c r="IM31" s="664"/>
      <c r="IN31" s="662" t="str">
        <f t="shared" si="4"/>
        <v>　</v>
      </c>
      <c r="IO31" s="663"/>
      <c r="IP31" s="664"/>
      <c r="IQ31" s="665" t="str">
        <f>IF(IT31="×",TIME(0,0,0),IF(JD4="非常勤",HS31,IE31))</f>
        <v>　</v>
      </c>
      <c r="IR31" s="666"/>
      <c r="IS31" s="667"/>
      <c r="IT31" s="265"/>
      <c r="IU31" s="665" t="str">
        <f>IF(IX31="×",TIME(0,0,0),IF(JD4="非常勤",HV31,IH31))</f>
        <v>　</v>
      </c>
      <c r="IV31" s="666"/>
      <c r="IW31" s="667"/>
      <c r="IX31" s="265"/>
      <c r="IY31" s="665" t="str">
        <f>IF(JB31="×",TIME(0,0,0),IF(JD4="非常勤",HY31,IK31))</f>
        <v>　</v>
      </c>
      <c r="IZ31" s="666"/>
      <c r="JA31" s="667"/>
      <c r="JB31" s="265"/>
      <c r="JC31" s="665" t="str">
        <f>IF(JF31="×",TIME(0,0,0),IF(JD4="非常勤",IB31,IN31))</f>
        <v>　</v>
      </c>
      <c r="JD31" s="666"/>
      <c r="JE31" s="667"/>
      <c r="JF31" s="265"/>
      <c r="JG31" s="668"/>
      <c r="JH31" s="669"/>
      <c r="JI31" s="668"/>
      <c r="JJ31" s="670"/>
      <c r="JK31" s="669"/>
      <c r="JL31" s="671"/>
      <c r="JM31" s="672"/>
      <c r="JN31" s="672"/>
      <c r="JO31" s="673"/>
      <c r="JP31" s="263">
        <f>$A$31</f>
        <v>17</v>
      </c>
      <c r="JQ31" s="264" t="str">
        <f>$B$31</f>
        <v>土</v>
      </c>
      <c r="JR31" s="660"/>
      <c r="JS31" s="661"/>
      <c r="JT31" s="660"/>
      <c r="JU31" s="661"/>
      <c r="JV31" s="662" t="str">
        <f>IFERROR(IF(OR(JQ31="日",JQ31="祝",JQ31=0,JR31=""),"　",MAX(IF(AND(JR31&lt;=JV14,JT31&gt;JW14),JW14-JV14,IF(AND(JR31&gt;JV14,JT31&lt;=JW14),JT31-JR31,IF(AND(JR31&lt;=JV14,JT31&lt;=JW14),JT31-JV14,IF(AND(JR31&gt;JV14,JT31&gt;JW14),JW14-JR31,0)))),0)),0)</f>
        <v>　</v>
      </c>
      <c r="JW31" s="663"/>
      <c r="JX31" s="664"/>
      <c r="JY31" s="662" t="str">
        <f>IFERROR(IF(OR(JQ31="日",JQ31="祝",JQ31=0,JR31=""),"　",MAX(IF(AND(JR31&gt;KB14,JT31&gt;JZ14),0,IF(AND(JR31&lt;=KB14,JR31&gt;JY14,JT31&gt;JZ14),KB14-JR31,IF(AND(JR31&lt;=KB14,JR31&lt;=JY14,JT31&gt;JZ14),KB14-JY14,IF(AND(JR31&gt;JY14,JT31&lt;=JZ14),JT31-JR31,IF(AND(JR31&lt;=JY14,JT31&lt;=JZ14),JT31-JY14,0))))),0)),0)</f>
        <v>　</v>
      </c>
      <c r="JZ31" s="663"/>
      <c r="KA31" s="664"/>
      <c r="KB31" s="662" t="str">
        <f>IFERROR(IF(OR(JQ31="日",JQ31="祝",JQ31=0,JR31=""),"　",MAX(IF(AND(JR31&lt;=KB14,JT31&gt;KC14),KC14-KB14,IF(JT31&lt;=KC14,0,IF(AND(JR31&gt;KB14,JT31&gt;KC14),KC14-JR31,0))),0)),0)</f>
        <v>　</v>
      </c>
      <c r="KC31" s="663"/>
      <c r="KD31" s="664"/>
      <c r="KE31" s="662" t="str">
        <f>IFERROR(IF(OR(JQ31="日",JQ31="祝",JQ31=0,JR31=""),"　",MAX(IF(JR31&gt;KE14,JT31-JR31,IF(JR31&lt;=KE14,JT31-KE14,0)),0)),0)</f>
        <v>　</v>
      </c>
      <c r="KF31" s="663"/>
      <c r="KG31" s="664"/>
      <c r="KH31" s="662" t="str">
        <f>IFERROR(IF(OR(JQ31="日",JQ31="祝",JQ31=0,JR31=""),"　",MAX(IF(AND(JR31&lt;=KH14,JT31&gt;KI14),KI14-KH14,IF(AND(JR31&gt;KH14,JT31&lt;=KI14),JT31-JR31,IF(AND(JR31&lt;=KH14,JT31&lt;=KI14),JT31-KH14,IF(AND(JR31&gt;KH14,JT31&gt;KI14),KI14-JR31,0)))),0)),0)</f>
        <v>　</v>
      </c>
      <c r="KI31" s="663"/>
      <c r="KJ31" s="664"/>
      <c r="KK31" s="662" t="str">
        <f>IFERROR(IF(OR(JQ31="日",JQ31="祝",JQ31=0,JR31=""),"　",MAX(IF(AND(JR31&gt;KN14,JT31&gt;KL14),0,IF(AND(JR31&lt;=KN14,JR31&gt;KK14,JT31&gt;KL14),KN14-JR31,IF(AND(JR31&lt;=KN14,JR31&lt;=KK14,JT31&gt;KL14),KN14-KK14,IF(AND(JR31&gt;KK14,JT31&lt;=KL14),JT31-JR31,IF(AND(JR31&lt;=KK14,JT31&lt;=KL14),JT31-KK14,0))))),0)),0)</f>
        <v>　</v>
      </c>
      <c r="KL31" s="663"/>
      <c r="KM31" s="664"/>
      <c r="KN31" s="662" t="str">
        <f>IFERROR(IF(OR(JQ31="日",JQ31="祝",JQ31=0,JR31=""),"　",MAX(IF(AND(JR31&lt;=KN14,JT31&gt;KO14),KO14-KN14,IF(JT31&lt;=KO14,0,IF(AND(JR31&gt;KN14,JT31&gt;KO14),KO14-JR31,0))),0)),0)</f>
        <v>　</v>
      </c>
      <c r="KO31" s="663"/>
      <c r="KP31" s="664"/>
      <c r="KQ31" s="662" t="str">
        <f t="shared" si="5"/>
        <v>　</v>
      </c>
      <c r="KR31" s="663"/>
      <c r="KS31" s="664"/>
      <c r="KT31" s="665" t="str">
        <f>IF(KW31="×",TIME(0,0,0),IF(LG4="非常勤",JV31,KH31))</f>
        <v>　</v>
      </c>
      <c r="KU31" s="666"/>
      <c r="KV31" s="667"/>
      <c r="KW31" s="265"/>
      <c r="KX31" s="665" t="str">
        <f>IF(LA31="×",TIME(0,0,0),IF(LG4="非常勤",JY31,KK31))</f>
        <v>　</v>
      </c>
      <c r="KY31" s="666"/>
      <c r="KZ31" s="667"/>
      <c r="LA31" s="265"/>
      <c r="LB31" s="665" t="str">
        <f>IF(LE31="×",TIME(0,0,0),IF(LG4="非常勤",KB31,KN31))</f>
        <v>　</v>
      </c>
      <c r="LC31" s="666"/>
      <c r="LD31" s="667"/>
      <c r="LE31" s="265"/>
      <c r="LF31" s="665" t="str">
        <f>IF(LI31="×",TIME(0,0,0),IF(LG4="非常勤",KE31,KQ31))</f>
        <v>　</v>
      </c>
      <c r="LG31" s="666"/>
      <c r="LH31" s="667"/>
      <c r="LI31" s="265"/>
      <c r="LJ31" s="668"/>
      <c r="LK31" s="669"/>
      <c r="LL31" s="668"/>
      <c r="LM31" s="670"/>
      <c r="LN31" s="669"/>
      <c r="LO31" s="671"/>
      <c r="LP31" s="672"/>
      <c r="LQ31" s="672"/>
      <c r="LR31" s="673"/>
      <c r="LS31" s="263">
        <f>$A$31</f>
        <v>17</v>
      </c>
      <c r="LT31" s="264" t="str">
        <f>$B$31</f>
        <v>土</v>
      </c>
      <c r="LU31" s="660"/>
      <c r="LV31" s="661"/>
      <c r="LW31" s="660"/>
      <c r="LX31" s="661"/>
      <c r="LY31" s="662" t="str">
        <f>IFERROR(IF(OR(LT31="日",LT31="祝",LT31=0,LU31=""),"　",MAX(IF(AND(LU31&lt;=LY14,LW31&gt;LZ14),LZ14-LY14,IF(AND(LU31&gt;LY14,LW31&lt;=LZ14),LW31-LU31,IF(AND(LU31&lt;=LY14,LW31&lt;=LZ14),LW31-LY14,IF(AND(LU31&gt;LY14,LW31&gt;LZ14),LZ14-LU31,0)))),0)),0)</f>
        <v>　</v>
      </c>
      <c r="LZ31" s="663"/>
      <c r="MA31" s="664"/>
      <c r="MB31" s="662" t="str">
        <f>IFERROR(IF(OR(LT31="日",LT31="祝",LT31=0,LU31=""),"　",MAX(IF(AND(LU31&gt;ME14,LW31&gt;MC14),0,IF(AND(LU31&lt;=ME14,LU31&gt;MB14,LW31&gt;MC14),ME14-LU31,IF(AND(LU31&lt;=ME14,LU31&lt;=MB14,LW31&gt;MC14),ME14-MB14,IF(AND(LU31&gt;MB14,LW31&lt;=MC14),LW31-LU31,IF(AND(LU31&lt;=MB14,LW31&lt;=MC14),LW31-MB14,0))))),0)),0)</f>
        <v>　</v>
      </c>
      <c r="MC31" s="663"/>
      <c r="MD31" s="664"/>
      <c r="ME31" s="662" t="str">
        <f>IFERROR(IF(OR(LT31="日",LT31="祝",LT31=0,LU31=""),"　",MAX(IF(AND(LU31&lt;=ME14,LW31&gt;MF14),MF14-ME14,IF(LW31&lt;=MF14,0,IF(AND(LU31&gt;ME14,LW31&gt;MF14),MF14-LU31,0))),0)),0)</f>
        <v>　</v>
      </c>
      <c r="MF31" s="663"/>
      <c r="MG31" s="664"/>
      <c r="MH31" s="662" t="str">
        <f>IFERROR(IF(OR(LT31="日",LT31="祝",LT31=0,LU31=""),"　",MAX(IF(LU31&gt;MH14,LW31-LU31,IF(LU31&lt;=MH14,LW31-MH14,0)),0)),0)</f>
        <v>　</v>
      </c>
      <c r="MI31" s="663"/>
      <c r="MJ31" s="664"/>
      <c r="MK31" s="662" t="str">
        <f>IFERROR(IF(OR(LT31="日",LT31="祝",LT31=0,LU31=""),"　",MAX(IF(AND(LU31&lt;=MK14,LW31&gt;ML14),ML14-MK14,IF(AND(LU31&gt;MK14,LW31&lt;=ML14),LW31-LU31,IF(AND(LU31&lt;=MK14,LW31&lt;=ML14),LW31-MK14,IF(AND(LU31&gt;MK14,LW31&gt;ML14),ML14-LU31,0)))),0)),0)</f>
        <v>　</v>
      </c>
      <c r="ML31" s="663"/>
      <c r="MM31" s="664"/>
      <c r="MN31" s="662" t="str">
        <f>IFERROR(IF(OR(LT31="日",LT31="祝",LT31=0,LU31=""),"　",MAX(IF(AND(LU31&gt;MQ14,LW31&gt;MO14),0,IF(AND(LU31&lt;=MQ14,LU31&gt;MN14,LW31&gt;MO14),MQ14-LU31,IF(AND(LU31&lt;=MQ14,LU31&lt;=MN14,LW31&gt;MO14),MQ14-MN14,IF(AND(LU31&gt;MN14,LW31&lt;=MO14),LW31-LU31,IF(AND(LU31&lt;=MN14,LW31&lt;=MO14),LW31-MN14,0))))),0)),0)</f>
        <v>　</v>
      </c>
      <c r="MO31" s="663"/>
      <c r="MP31" s="664"/>
      <c r="MQ31" s="662" t="str">
        <f>IFERROR(IF(OR(LT31="日",LT31="祝",LT31=0,LU31=""),"　",MAX(IF(AND(LU31&lt;=MQ14,LW31&gt;MR14),MR14-MQ14,IF(LW31&lt;=MR14,0,IF(AND(LU31&gt;MQ14,LW31&gt;MR14),MR14-LU31,0))),0)),0)</f>
        <v>　</v>
      </c>
      <c r="MR31" s="663"/>
      <c r="MS31" s="664"/>
      <c r="MT31" s="662" t="str">
        <f t="shared" si="6"/>
        <v>　</v>
      </c>
      <c r="MU31" s="663"/>
      <c r="MV31" s="664"/>
      <c r="MW31" s="665" t="str">
        <f>IF(MZ31="×",TIME(0,0,0),IF(NJ4="非常勤",LY31,MK31))</f>
        <v>　</v>
      </c>
      <c r="MX31" s="666"/>
      <c r="MY31" s="667"/>
      <c r="MZ31" s="265"/>
      <c r="NA31" s="665" t="str">
        <f>IF(ND31="×",TIME(0,0,0),IF(NJ4="非常勤",MB31,MN31))</f>
        <v>　</v>
      </c>
      <c r="NB31" s="666"/>
      <c r="NC31" s="667"/>
      <c r="ND31" s="265"/>
      <c r="NE31" s="665" t="str">
        <f>IF(NH31="×",TIME(0,0,0),IF(NJ4="非常勤",ME31,MQ31))</f>
        <v>　</v>
      </c>
      <c r="NF31" s="666"/>
      <c r="NG31" s="667"/>
      <c r="NH31" s="265"/>
      <c r="NI31" s="665" t="str">
        <f>IF(NL31="×",TIME(0,0,0),IF(NJ4="非常勤",MH31,MT31))</f>
        <v>　</v>
      </c>
      <c r="NJ31" s="666"/>
      <c r="NK31" s="667"/>
      <c r="NL31" s="265"/>
      <c r="NM31" s="668"/>
      <c r="NN31" s="669"/>
      <c r="NO31" s="668"/>
      <c r="NP31" s="670"/>
      <c r="NQ31" s="669"/>
      <c r="NR31" s="671"/>
      <c r="NS31" s="672"/>
      <c r="NT31" s="672"/>
      <c r="NU31" s="673"/>
      <c r="NV31" s="263">
        <f>$A$31</f>
        <v>17</v>
      </c>
      <c r="NW31" s="264" t="str">
        <f>$B$31</f>
        <v>土</v>
      </c>
      <c r="NX31" s="660"/>
      <c r="NY31" s="661"/>
      <c r="NZ31" s="660"/>
      <c r="OA31" s="661"/>
      <c r="OB31" s="662" t="str">
        <f>IFERROR(IF(OR(NW31="日",NW31="祝",NW31=0,NX31=""),"　",MAX(IF(AND(NX31&lt;=OB14,NZ31&gt;OC14),OC14-OB14,IF(AND(NX31&gt;OB14,NZ31&lt;=OC14),NZ31-NX31,IF(AND(NX31&lt;=OB14,NZ31&lt;=OC14),NZ31-OB14,IF(AND(NX31&gt;OB14,NZ31&gt;OC14),OC14-NX31,0)))),0)),0)</f>
        <v>　</v>
      </c>
      <c r="OC31" s="663"/>
      <c r="OD31" s="664"/>
      <c r="OE31" s="662" t="str">
        <f>IFERROR(IF(OR(NW31="日",NW31="祝",NW31=0,NX31=""),"　",MAX(IF(AND(NX31&gt;OH14,NZ31&gt;OF14),0,IF(AND(NX31&lt;=OH14,NX31&gt;OE14,NZ31&gt;OF14),OH14-NX31,IF(AND(NX31&lt;=OH14,NX31&lt;=OE14,NZ31&gt;OF14),OH14-OE14,IF(AND(NX31&gt;OE14,NZ31&lt;=OF14),NZ31-NX31,IF(AND(NX31&lt;=OE14,NZ31&lt;=OF14),NZ31-OE14,0))))),0)),0)</f>
        <v>　</v>
      </c>
      <c r="OF31" s="663"/>
      <c r="OG31" s="664"/>
      <c r="OH31" s="662" t="str">
        <f>IFERROR(IF(OR(NW31="日",NW31="祝",NW31=0,NX31=""),"　",MAX(IF(AND(NX31&lt;=OH14,NZ31&gt;OI14),OI14-OH14,IF(NZ31&lt;=OI14,0,IF(AND(NX31&gt;OH14,NZ31&gt;OI14),OI14-NX31,0))),0)),0)</f>
        <v>　</v>
      </c>
      <c r="OI31" s="663"/>
      <c r="OJ31" s="664"/>
      <c r="OK31" s="662" t="str">
        <f>IFERROR(IF(OR(NW31="日",NW31="祝",NW31=0,NX31=""),"　",MAX(IF(NX31&gt;OK14,NZ31-NX31,IF(NX31&lt;=OK14,NZ31-OK14,0)),0)),0)</f>
        <v>　</v>
      </c>
      <c r="OL31" s="663"/>
      <c r="OM31" s="664"/>
      <c r="ON31" s="662" t="str">
        <f>IFERROR(IF(OR(NW31="日",NW31="祝",NW31=0,NX31=""),"　",MAX(IF(AND(NX31&lt;=ON14,NZ31&gt;OO14),OO14-ON14,IF(AND(NX31&gt;ON14,NZ31&lt;=OO14),NZ31-NX31,IF(AND(NX31&lt;=ON14,NZ31&lt;=OO14),NZ31-ON14,IF(AND(NX31&gt;ON14,NZ31&gt;OO14),OO14-NX31,0)))),0)),0)</f>
        <v>　</v>
      </c>
      <c r="OO31" s="663"/>
      <c r="OP31" s="664"/>
      <c r="OQ31" s="662" t="str">
        <f>IFERROR(IF(OR(NW31="日",NW31="祝",NW31=0,NX31=""),"　",MAX(IF(AND(NX31&gt;OT14,NZ31&gt;OR14),0,IF(AND(NX31&lt;=OT14,NX31&gt;OQ14,NZ31&gt;OR14),OT14-NX31,IF(AND(NX31&lt;=OT14,NX31&lt;=OQ14,NZ31&gt;OR14),OT14-OQ14,IF(AND(NX31&gt;OQ14,NZ31&lt;=OR14),NZ31-NX31,IF(AND(NX31&lt;=OQ14,NZ31&lt;=OR14),NZ31-OQ14,0))))),0)),0)</f>
        <v>　</v>
      </c>
      <c r="OR31" s="663"/>
      <c r="OS31" s="664"/>
      <c r="OT31" s="662" t="str">
        <f>IFERROR(IF(OR(NW31="日",NW31="祝",NW31=0,NX31=""),"　",MAX(IF(AND(NX31&lt;=OT14,NZ31&gt;OU14),OU14-OT14,IF(NZ31&lt;=OU14,0,IF(AND(NX31&gt;OT14,NZ31&gt;OU14),OU14-NX31,0))),0)),0)</f>
        <v>　</v>
      </c>
      <c r="OU31" s="663"/>
      <c r="OV31" s="664"/>
      <c r="OW31" s="662" t="str">
        <f t="shared" si="7"/>
        <v>　</v>
      </c>
      <c r="OX31" s="663"/>
      <c r="OY31" s="664"/>
      <c r="OZ31" s="665" t="str">
        <f>IF(PC31="×",TIME(0,0,0),IF(PM4="非常勤",OB31,ON31))</f>
        <v>　</v>
      </c>
      <c r="PA31" s="666"/>
      <c r="PB31" s="667"/>
      <c r="PC31" s="265"/>
      <c r="PD31" s="665" t="str">
        <f>IF(PG31="×",TIME(0,0,0),IF(PM4="非常勤",OE31,OQ31))</f>
        <v>　</v>
      </c>
      <c r="PE31" s="666"/>
      <c r="PF31" s="667"/>
      <c r="PG31" s="265"/>
      <c r="PH31" s="665" t="str">
        <f>IF(PK31="×",TIME(0,0,0),IF(PM4="非常勤",OH31,OT31))</f>
        <v>　</v>
      </c>
      <c r="PI31" s="666"/>
      <c r="PJ31" s="667"/>
      <c r="PK31" s="265"/>
      <c r="PL31" s="665" t="str">
        <f>IF(PO31="×",TIME(0,0,0),IF(PM4="非常勤",OK31,OW31))</f>
        <v>　</v>
      </c>
      <c r="PM31" s="666"/>
      <c r="PN31" s="667"/>
      <c r="PO31" s="265"/>
      <c r="PP31" s="668"/>
      <c r="PQ31" s="669"/>
      <c r="PR31" s="668"/>
      <c r="PS31" s="670"/>
      <c r="PT31" s="669"/>
      <c r="PU31" s="671"/>
      <c r="PV31" s="672"/>
      <c r="PW31" s="672"/>
      <c r="PX31" s="673"/>
      <c r="PY31" s="263">
        <f>$A$31</f>
        <v>17</v>
      </c>
      <c r="PZ31" s="264" t="str">
        <f>$B$31</f>
        <v>土</v>
      </c>
      <c r="QA31" s="660"/>
      <c r="QB31" s="661"/>
      <c r="QC31" s="660"/>
      <c r="QD31" s="661"/>
      <c r="QE31" s="662" t="str">
        <f>IFERROR(IF(OR(PZ31="日",PZ31="祝",PZ31=0,QA31=""),"　",MAX(IF(AND(QA31&lt;=QE14,QC31&gt;QF14),QF14-QE14,IF(AND(QA31&gt;QE14,QC31&lt;=QF14),QC31-QA31,IF(AND(QA31&lt;=QE14,QC31&lt;=QF14),QC31-QE14,IF(AND(QA31&gt;QE14,QC31&gt;QF14),QF14-QA31,0)))),0)),0)</f>
        <v>　</v>
      </c>
      <c r="QF31" s="663"/>
      <c r="QG31" s="664"/>
      <c r="QH31" s="662" t="str">
        <f>IFERROR(IF(OR(PZ31="日",PZ31="祝",PZ31=0,QA31=""),"　",MAX(IF(AND(QA31&gt;QK14,QC31&gt;QI14),0,IF(AND(QA31&lt;=QK14,QA31&gt;QH14,QC31&gt;QI14),QK14-QA31,IF(AND(QA31&lt;=QK14,QA31&lt;=QH14,QC31&gt;QI14),QK14-QH14,IF(AND(QA31&gt;QH14,QC31&lt;=QI14),QC31-QA31,IF(AND(QA31&lt;=QH14,QC31&lt;=QI14),QC31-QH14,0))))),0)),0)</f>
        <v>　</v>
      </c>
      <c r="QI31" s="663"/>
      <c r="QJ31" s="664"/>
      <c r="QK31" s="662" t="str">
        <f>IFERROR(IF(OR(PZ31="日",PZ31="祝",PZ31=0,QA31=""),"　",MAX(IF(AND(QA31&lt;=QK14,QC31&gt;QL14),QL14-QK14,IF(QC31&lt;=QL14,0,IF(AND(QA31&gt;QK14,QC31&gt;QL14),QL14-QA31,0))),0)),0)</f>
        <v>　</v>
      </c>
      <c r="QL31" s="663"/>
      <c r="QM31" s="664"/>
      <c r="QN31" s="662" t="str">
        <f>IFERROR(IF(OR(PZ31="日",PZ31="祝",PZ31=0,QA31=""),"　",MAX(IF(QA31&gt;QN14,QC31-QA31,IF(QA31&lt;=QN14,QC31-QN14,0)),0)),0)</f>
        <v>　</v>
      </c>
      <c r="QO31" s="663"/>
      <c r="QP31" s="664"/>
      <c r="QQ31" s="662" t="str">
        <f>IFERROR(IF(OR(PZ31="日",PZ31="祝",PZ31=0,QA31=""),"　",MAX(IF(AND(QA31&lt;=QQ14,QC31&gt;QR14),QR14-QQ14,IF(AND(QA31&gt;QQ14,QC31&lt;=QR14),QC31-QA31,IF(AND(QA31&lt;=QQ14,QC31&lt;=QR14),QC31-QQ14,IF(AND(QA31&gt;QQ14,QC31&gt;QR14),QR14-QA31,0)))),0)),0)</f>
        <v>　</v>
      </c>
      <c r="QR31" s="663"/>
      <c r="QS31" s="664"/>
      <c r="QT31" s="662" t="str">
        <f>IFERROR(IF(OR(PZ31="日",PZ31="祝",PZ31=0,QA31=""),"　",MAX(IF(AND(QA31&gt;QW14,QC31&gt;QU14),0,IF(AND(QA31&lt;=QW14,QA31&gt;QT14,QC31&gt;QU14),QW14-QA31,IF(AND(QA31&lt;=QW14,QA31&lt;=QT14,QC31&gt;QU14),QW14-QT14,IF(AND(QA31&gt;QT14,QC31&lt;=QU14),QC31-QA31,IF(AND(QA31&lt;=QT14,QC31&lt;=QU14),QC31-QT14,0))))),0)),0)</f>
        <v>　</v>
      </c>
      <c r="QU31" s="663"/>
      <c r="QV31" s="664"/>
      <c r="QW31" s="662" t="str">
        <f>IFERROR(IF(OR(PZ31="日",PZ31="祝",PZ31=0,QA31=""),"　",MAX(IF(AND(QA31&lt;=QW14,QC31&gt;QX14),QX14-QW14,IF(QC31&lt;=QX14,0,IF(AND(QA31&gt;QW14,QC31&gt;QX14),QX14-QA31,0))),0)),0)</f>
        <v>　</v>
      </c>
      <c r="QX31" s="663"/>
      <c r="QY31" s="664"/>
      <c r="QZ31" s="662" t="str">
        <f t="shared" si="8"/>
        <v>　</v>
      </c>
      <c r="RA31" s="663"/>
      <c r="RB31" s="664"/>
      <c r="RC31" s="665" t="str">
        <f>IF(RF31="×",TIME(0,0,0),IF(RP4="非常勤",QE31,QQ31))</f>
        <v>　</v>
      </c>
      <c r="RD31" s="666"/>
      <c r="RE31" s="667"/>
      <c r="RF31" s="265"/>
      <c r="RG31" s="665" t="str">
        <f>IF(RJ31="×",TIME(0,0,0),IF(RP4="非常勤",QH31,QT31))</f>
        <v>　</v>
      </c>
      <c r="RH31" s="666"/>
      <c r="RI31" s="667"/>
      <c r="RJ31" s="265"/>
      <c r="RK31" s="665" t="str">
        <f>IF(RN31="×",TIME(0,0,0),IF(RP4="非常勤",QK31,QW31))</f>
        <v>　</v>
      </c>
      <c r="RL31" s="666"/>
      <c r="RM31" s="667"/>
      <c r="RN31" s="265"/>
      <c r="RO31" s="665" t="str">
        <f>IF(RR31="×",TIME(0,0,0),IF(RP4="非常勤",QN31,QZ31))</f>
        <v>　</v>
      </c>
      <c r="RP31" s="666"/>
      <c r="RQ31" s="667"/>
      <c r="RR31" s="265"/>
      <c r="RS31" s="668"/>
      <c r="RT31" s="669"/>
      <c r="RU31" s="668"/>
      <c r="RV31" s="670"/>
      <c r="RW31" s="669"/>
      <c r="RX31" s="671"/>
      <c r="RY31" s="672"/>
      <c r="RZ31" s="672"/>
      <c r="SA31" s="673"/>
      <c r="SB31" s="263">
        <f>$A$31</f>
        <v>17</v>
      </c>
      <c r="SC31" s="264" t="str">
        <f>$B$31</f>
        <v>土</v>
      </c>
      <c r="SD31" s="660"/>
      <c r="SE31" s="661"/>
      <c r="SF31" s="660"/>
      <c r="SG31" s="661"/>
      <c r="SH31" s="662" t="str">
        <f>IFERROR(IF(OR(SC31="日",SC31="祝",SC31=0,SD31=""),"　",MAX(IF(AND(SD31&lt;=SH14,SF31&gt;SI14),SI14-SH14,IF(AND(SD31&gt;SH14,SF31&lt;=SI14),SF31-SD31,IF(AND(SD31&lt;=SH14,SF31&lt;=SI14),SF31-SH14,IF(AND(SD31&gt;SH14,SF31&gt;SI14),SI14-SD31,0)))),0)),0)</f>
        <v>　</v>
      </c>
      <c r="SI31" s="663"/>
      <c r="SJ31" s="664"/>
      <c r="SK31" s="662" t="str">
        <f>IFERROR(IF(OR(SC31="日",SC31="祝",SC31=0,SD31=""),"　",MAX(IF(AND(SD31&gt;SN14,SF31&gt;SL14),0,IF(AND(SD31&lt;=SN14,SD31&gt;SK14,SF31&gt;SL14),SN14-SD31,IF(AND(SD31&lt;=SN14,SD31&lt;=SK14,SF31&gt;SL14),SN14-SK14,IF(AND(SD31&gt;SK14,SF31&lt;=SL14),SF31-SD31,IF(AND(SD31&lt;=SK14,SF31&lt;=SL14),SF31-SK14,0))))),0)),0)</f>
        <v>　</v>
      </c>
      <c r="SL31" s="663"/>
      <c r="SM31" s="664"/>
      <c r="SN31" s="662" t="str">
        <f>IFERROR(IF(OR(SC31="日",SC31="祝",SC31=0,SD31=""),"　",MAX(IF(AND(SD31&lt;=SN14,SF31&gt;SO14),SO14-SN14,IF(SF31&lt;=SO14,0,IF(AND(SD31&gt;SN14,SF31&gt;SO14),SO14-SD31,0))),0)),0)</f>
        <v>　</v>
      </c>
      <c r="SO31" s="663"/>
      <c r="SP31" s="664"/>
      <c r="SQ31" s="662" t="str">
        <f>IFERROR(IF(OR(SC31="日",SC31="祝",SC31=0,SD31=""),"　",MAX(IF(SD31&gt;SQ14,SF31-SD31,IF(SD31&lt;=SQ14,SF31-SQ14,0)),0)),0)</f>
        <v>　</v>
      </c>
      <c r="SR31" s="663"/>
      <c r="SS31" s="664"/>
      <c r="ST31" s="662" t="str">
        <f>IFERROR(IF(OR(SC31="日",SC31="祝",SC31=0,SD31=""),"　",MAX(IF(AND(SD31&lt;=ST14,SF31&gt;SU14),SU14-ST14,IF(AND(SD31&gt;ST14,SF31&lt;=SU14),SF31-SD31,IF(AND(SD31&lt;=ST14,SF31&lt;=SU14),SF31-ST14,IF(AND(SD31&gt;ST14,SF31&gt;SU14),SU14-SD31,0)))),0)),0)</f>
        <v>　</v>
      </c>
      <c r="SU31" s="663"/>
      <c r="SV31" s="664"/>
      <c r="SW31" s="662" t="str">
        <f>IFERROR(IF(OR(SC31="日",SC31="祝",SC31=0,SD31=""),"　",MAX(IF(AND(SD31&gt;SZ14,SF31&gt;SX14),0,IF(AND(SD31&lt;=SZ14,SD31&gt;SW14,SF31&gt;SX14),SZ14-SD31,IF(AND(SD31&lt;=SZ14,SD31&lt;=SW14,SF31&gt;SX14),SZ14-SW14,IF(AND(SD31&gt;SW14,SF31&lt;=SX14),SF31-SD31,IF(AND(SD31&lt;=SW14,SF31&lt;=SX14),SF31-SW14,0))))),0)),0)</f>
        <v>　</v>
      </c>
      <c r="SX31" s="663"/>
      <c r="SY31" s="664"/>
      <c r="SZ31" s="662" t="str">
        <f>IFERROR(IF(OR(SC31="日",SC31="祝",SC31=0,SD31=""),"　",MAX(IF(AND(SD31&lt;=SZ14,SF31&gt;TA14),TA14-SZ14,IF(SF31&lt;=TA14,0,IF(AND(SD31&gt;SZ14,SF31&gt;TA14),TA14-SD31,0))),0)),0)</f>
        <v>　</v>
      </c>
      <c r="TA31" s="663"/>
      <c r="TB31" s="664"/>
      <c r="TC31" s="662" t="str">
        <f t="shared" si="9"/>
        <v>　</v>
      </c>
      <c r="TD31" s="663"/>
      <c r="TE31" s="664"/>
      <c r="TF31" s="665" t="str">
        <f>IF(TI31="×",TIME(0,0,0),IF(TS4="非常勤",SH31,ST31))</f>
        <v>　</v>
      </c>
      <c r="TG31" s="666"/>
      <c r="TH31" s="667"/>
      <c r="TI31" s="265"/>
      <c r="TJ31" s="665" t="str">
        <f>IF(TM31="×",TIME(0,0,0),IF(TS4="非常勤",SK31,SW31))</f>
        <v>　</v>
      </c>
      <c r="TK31" s="666"/>
      <c r="TL31" s="667"/>
      <c r="TM31" s="265"/>
      <c r="TN31" s="665" t="str">
        <f>IF(TQ31="×",TIME(0,0,0),IF(TS4="非常勤",SN31,SZ31))</f>
        <v>　</v>
      </c>
      <c r="TO31" s="666"/>
      <c r="TP31" s="667"/>
      <c r="TQ31" s="265"/>
      <c r="TR31" s="665" t="str">
        <f>IF(TU31="×",TIME(0,0,0),IF(TS4="非常勤",SQ31,TC31))</f>
        <v>　</v>
      </c>
      <c r="TS31" s="666"/>
      <c r="TT31" s="667"/>
      <c r="TU31" s="265"/>
      <c r="TV31" s="668"/>
      <c r="TW31" s="669"/>
      <c r="TX31" s="668"/>
      <c r="TY31" s="670"/>
      <c r="TZ31" s="669"/>
      <c r="UA31" s="671"/>
      <c r="UB31" s="672"/>
      <c r="UC31" s="672"/>
      <c r="UD31" s="673"/>
      <c r="UE31" s="263">
        <f>$A$31</f>
        <v>17</v>
      </c>
      <c r="UF31" s="264" t="str">
        <f>$B$31</f>
        <v>土</v>
      </c>
      <c r="UG31" s="660"/>
      <c r="UH31" s="661"/>
      <c r="UI31" s="660"/>
      <c r="UJ31" s="661"/>
      <c r="UK31" s="662" t="str">
        <f>IFERROR(IF(OR(UF31="日",UF31="祝",UF31=0,UG31=""),"　",MAX(IF(AND(UG31&lt;=UK14,UI31&gt;UL14),UL14-UK14,IF(AND(UG31&gt;UK14,UI31&lt;=UL14),UI31-UG31,IF(AND(UG31&lt;=UK14,UI31&lt;=UL14),UI31-UK14,IF(AND(UG31&gt;UK14,UI31&gt;UL14),UL14-UG31,0)))),0)),0)</f>
        <v>　</v>
      </c>
      <c r="UL31" s="663"/>
      <c r="UM31" s="664"/>
      <c r="UN31" s="662" t="str">
        <f>IFERROR(IF(OR(UF31="日",UF31="祝",UF31=0,UG31=""),"　",MAX(IF(AND(UG31&gt;UQ14,UI31&gt;UO14),0,IF(AND(UG31&lt;=UQ14,UG31&gt;UN14,UI31&gt;UO14),UQ14-UG31,IF(AND(UG31&lt;=UQ14,UG31&lt;=UN14,UI31&gt;UO14),UQ14-UN14,IF(AND(UG31&gt;UN14,UI31&lt;=UO14),UI31-UG31,IF(AND(UG31&lt;=UN14,UI31&lt;=UO14),UI31-UN14,0))))),0)),0)</f>
        <v>　</v>
      </c>
      <c r="UO31" s="663"/>
      <c r="UP31" s="664"/>
      <c r="UQ31" s="662" t="str">
        <f>IFERROR(IF(OR(UF31="日",UF31="祝",UF31=0,UG31=""),"　",MAX(IF(AND(UG31&lt;=UQ14,UI31&gt;UR14),UR14-UQ14,IF(UI31&lt;=UR14,0,IF(AND(UG31&gt;UQ14,UI31&gt;UR14),UR14-UG31,0))),0)),0)</f>
        <v>　</v>
      </c>
      <c r="UR31" s="663"/>
      <c r="US31" s="664"/>
      <c r="UT31" s="662" t="str">
        <f>IFERROR(IF(OR(UF31="日",UF31="祝",UF31=0,UG31=""),"　",MAX(IF(UG31&gt;UT14,UI31-UG31,IF(UG31&lt;=UT14,UI31-UT14,0)),0)),0)</f>
        <v>　</v>
      </c>
      <c r="UU31" s="663"/>
      <c r="UV31" s="664"/>
      <c r="UW31" s="662" t="str">
        <f>IFERROR(IF(OR(UF31="日",UF31="祝",UF31=0,UG31=""),"　",MAX(IF(AND(UG31&lt;=UW14,UI31&gt;UX14),UX14-UW14,IF(AND(UG31&gt;UW14,UI31&lt;=UX14),UI31-UG31,IF(AND(UG31&lt;=UW14,UI31&lt;=UX14),UI31-UW14,IF(AND(UG31&gt;UW14,UI31&gt;UX14),UX14-UG31,0)))),0)),0)</f>
        <v>　</v>
      </c>
      <c r="UX31" s="663"/>
      <c r="UY31" s="664"/>
      <c r="UZ31" s="662" t="str">
        <f>IFERROR(IF(OR(UF31="日",UF31="祝",UF31=0,UG31=""),"　",MAX(IF(AND(UG31&gt;VC14,UI31&gt;VA14),0,IF(AND(UG31&lt;=VC14,UG31&gt;UZ14,UI31&gt;VA14),VC14-UG31,IF(AND(UG31&lt;=VC14,UG31&lt;=UZ14,UI31&gt;VA14),VC14-UZ14,IF(AND(UG31&gt;UZ14,UI31&lt;=VA14),UI31-UG31,IF(AND(UG31&lt;=UZ14,UI31&lt;=VA14),UI31-UZ14,0))))),0)),0)</f>
        <v>　</v>
      </c>
      <c r="VA31" s="663"/>
      <c r="VB31" s="664"/>
      <c r="VC31" s="662" t="str">
        <f>IFERROR(IF(OR(UF31="日",UF31="祝",UF31=0,UG31=""),"　",MAX(IF(AND(UG31&lt;=VC14,UI31&gt;VD14),VD14-VC14,IF(UI31&lt;=VD14,0,IF(AND(UG31&gt;VC14,UI31&gt;VD14),VD14-UG31,0))),0)),0)</f>
        <v>　</v>
      </c>
      <c r="VD31" s="663"/>
      <c r="VE31" s="664"/>
      <c r="VF31" s="662" t="str">
        <f t="shared" si="10"/>
        <v>　</v>
      </c>
      <c r="VG31" s="663"/>
      <c r="VH31" s="664"/>
      <c r="VI31" s="665" t="str">
        <f>IF(VL31="×",TIME(0,0,0),IF(VV4="非常勤",UK31,UW31))</f>
        <v>　</v>
      </c>
      <c r="VJ31" s="666"/>
      <c r="VK31" s="667"/>
      <c r="VL31" s="265"/>
      <c r="VM31" s="665" t="str">
        <f>IF(VP31="×",TIME(0,0,0),IF(VV4="非常勤",UN31,UZ31))</f>
        <v>　</v>
      </c>
      <c r="VN31" s="666"/>
      <c r="VO31" s="667"/>
      <c r="VP31" s="265"/>
      <c r="VQ31" s="665" t="str">
        <f>IF(VT31="×",TIME(0,0,0),IF(VV4="非常勤",UQ31,VC31))</f>
        <v>　</v>
      </c>
      <c r="VR31" s="666"/>
      <c r="VS31" s="667"/>
      <c r="VT31" s="265"/>
      <c r="VU31" s="665" t="str">
        <f>IF(VX31="×",TIME(0,0,0),IF(VV4="非常勤",UT31,VF31))</f>
        <v>　</v>
      </c>
      <c r="VV31" s="666"/>
      <c r="VW31" s="667"/>
      <c r="VX31" s="265"/>
      <c r="VY31" s="668"/>
      <c r="VZ31" s="669"/>
      <c r="WA31" s="668"/>
      <c r="WB31" s="670"/>
      <c r="WC31" s="669"/>
      <c r="WD31" s="671"/>
      <c r="WE31" s="672"/>
      <c r="WF31" s="672"/>
      <c r="WG31" s="673"/>
      <c r="WH31" s="263">
        <f>$A$31</f>
        <v>17</v>
      </c>
      <c r="WI31" s="264" t="str">
        <f>$B$31</f>
        <v>土</v>
      </c>
      <c r="WJ31" s="660"/>
      <c r="WK31" s="661"/>
      <c r="WL31" s="660"/>
      <c r="WM31" s="661"/>
      <c r="WN31" s="662" t="str">
        <f>IFERROR(IF(OR(WI31="日",WI31="祝",WI31=0,WJ31=""),"　",MAX(IF(AND(WJ31&lt;=WN14,WL31&gt;WO14),WO14-WN14,IF(AND(WJ31&gt;WN14,WL31&lt;=WO14),WL31-WJ31,IF(AND(WJ31&lt;=WN14,WL31&lt;=WO14),WL31-WN14,IF(AND(WJ31&gt;WN14,WL31&gt;WO14),WO14-WJ31,0)))),0)),0)</f>
        <v>　</v>
      </c>
      <c r="WO31" s="663"/>
      <c r="WP31" s="664"/>
      <c r="WQ31" s="662" t="str">
        <f>IFERROR(IF(OR(WI31="日",WI31="祝",WI31=0,WJ31=""),"　",MAX(IF(AND(WJ31&gt;WT14,WL31&gt;WR14),0,IF(AND(WJ31&lt;=WT14,WJ31&gt;WQ14,WL31&gt;WR14),WT14-WJ31,IF(AND(WJ31&lt;=WT14,WJ31&lt;=WQ14,WL31&gt;WR14),WT14-WQ14,IF(AND(WJ31&gt;WQ14,WL31&lt;=WR14),WL31-WJ31,IF(AND(WJ31&lt;=WQ14,WL31&lt;=WR14),WL31-WQ14,0))))),0)),0)</f>
        <v>　</v>
      </c>
      <c r="WR31" s="663"/>
      <c r="WS31" s="664"/>
      <c r="WT31" s="662" t="str">
        <f>IFERROR(IF(OR(WI31="日",WI31="祝",WI31=0,WJ31=""),"　",MAX(IF(AND(WJ31&lt;=WT14,WL31&gt;WU14),WU14-WT14,IF(WL31&lt;=WU14,0,IF(AND(WJ31&gt;WT14,WL31&gt;WU14),WU14-WJ31,0))),0)),0)</f>
        <v>　</v>
      </c>
      <c r="WU31" s="663"/>
      <c r="WV31" s="664"/>
      <c r="WW31" s="662" t="str">
        <f>IFERROR(IF(OR(WI31="日",WI31="祝",WI31=0,WJ31=""),"　",MAX(IF(WJ31&gt;WW14,WL31-WJ31,IF(WJ31&lt;=WW14,WL31-WW14,0)),0)),0)</f>
        <v>　</v>
      </c>
      <c r="WX31" s="663"/>
      <c r="WY31" s="664"/>
      <c r="WZ31" s="662" t="str">
        <f>IFERROR(IF(OR(WI31="日",WI31="祝",WI31=0,WJ31=""),"　",MAX(IF(AND(WJ31&lt;=WZ14,WL31&gt;XA14),XA14-WZ14,IF(AND(WJ31&gt;WZ14,WL31&lt;=XA14),WL31-WJ31,IF(AND(WJ31&lt;=WZ14,WL31&lt;=XA14),WL31-WZ14,IF(AND(WJ31&gt;WZ14,WL31&gt;XA14),XA14-WJ31,0)))),0)),0)</f>
        <v>　</v>
      </c>
      <c r="XA31" s="663"/>
      <c r="XB31" s="664"/>
      <c r="XC31" s="662" t="str">
        <f>IFERROR(IF(OR(WI31="日",WI31="祝",WI31=0,WJ31=""),"　",MAX(IF(AND(WJ31&gt;XF14,WL31&gt;XD14),0,IF(AND(WJ31&lt;=XF14,WJ31&gt;XC14,WL31&gt;XD14),XF14-WJ31,IF(AND(WJ31&lt;=XF14,WJ31&lt;=XC14,WL31&gt;XD14),XF14-XC14,IF(AND(WJ31&gt;XC14,WL31&lt;=XD14),WL31-WJ31,IF(AND(WJ31&lt;=XC14,WL31&lt;=XD14),WL31-XC14,0))))),0)),0)</f>
        <v>　</v>
      </c>
      <c r="XD31" s="663"/>
      <c r="XE31" s="664"/>
      <c r="XF31" s="662" t="str">
        <f>IFERROR(IF(OR(WI31="日",WI31="祝",WI31=0,WJ31=""),"　",MAX(IF(AND(WJ31&lt;=XF14,WL31&gt;XG14),XG14-XF14,IF(WL31&lt;=XG14,0,IF(AND(WJ31&gt;XF14,WL31&gt;XG14),XG14-WJ31,0))),0)),0)</f>
        <v>　</v>
      </c>
      <c r="XG31" s="663"/>
      <c r="XH31" s="664"/>
      <c r="XI31" s="662" t="str">
        <f t="shared" si="11"/>
        <v>　</v>
      </c>
      <c r="XJ31" s="663"/>
      <c r="XK31" s="664"/>
      <c r="XL31" s="665" t="str">
        <f>IF(XO31="×",TIME(0,0,0),IF(XY4="非常勤",WN31,WZ31))</f>
        <v>　</v>
      </c>
      <c r="XM31" s="666"/>
      <c r="XN31" s="667"/>
      <c r="XO31" s="265"/>
      <c r="XP31" s="665" t="str">
        <f>IF(XS31="×",TIME(0,0,0),IF(XY4="非常勤",WQ31,XC31))</f>
        <v>　</v>
      </c>
      <c r="XQ31" s="666"/>
      <c r="XR31" s="667"/>
      <c r="XS31" s="265"/>
      <c r="XT31" s="665" t="str">
        <f>IF(XW31="×",TIME(0,0,0),IF(XY4="非常勤",WT31,XF31))</f>
        <v>　</v>
      </c>
      <c r="XU31" s="666"/>
      <c r="XV31" s="667"/>
      <c r="XW31" s="265"/>
      <c r="XX31" s="665" t="str">
        <f>IF(YA31="×",TIME(0,0,0),IF(XY4="非常勤",WW31,XI31))</f>
        <v>　</v>
      </c>
      <c r="XY31" s="666"/>
      <c r="XZ31" s="667"/>
      <c r="YA31" s="265"/>
      <c r="YB31" s="668"/>
      <c r="YC31" s="669"/>
      <c r="YD31" s="668"/>
      <c r="YE31" s="670"/>
      <c r="YF31" s="669"/>
      <c r="YG31" s="671"/>
      <c r="YH31" s="672"/>
      <c r="YI31" s="672"/>
      <c r="YJ31" s="673"/>
      <c r="YK31" s="263">
        <f>$A$31</f>
        <v>17</v>
      </c>
      <c r="YL31" s="264" t="str">
        <f>$B$31</f>
        <v>土</v>
      </c>
      <c r="YM31" s="660"/>
      <c r="YN31" s="661"/>
      <c r="YO31" s="660"/>
      <c r="YP31" s="661"/>
      <c r="YQ31" s="662" t="str">
        <f>IFERROR(IF(OR(YL31="日",YL31="祝",YL31=0,YM31=""),"　",MAX(IF(AND(YM31&lt;=YQ14,YO31&gt;YR14),YR14-YQ14,IF(AND(YM31&gt;YQ14,YO31&lt;=YR14),YO31-YM31,IF(AND(YM31&lt;=YQ14,YO31&lt;=YR14),YO31-YQ14,IF(AND(YM31&gt;YQ14,YO31&gt;YR14),YR14-YM31,0)))),0)),0)</f>
        <v>　</v>
      </c>
      <c r="YR31" s="663"/>
      <c r="YS31" s="664"/>
      <c r="YT31" s="662" t="str">
        <f>IFERROR(IF(OR(YL31="日",YL31="祝",YL31=0,YM31=""),"　",MAX(IF(AND(YM31&gt;YW14,YO31&gt;YU14),0,IF(AND(YM31&lt;=YW14,YM31&gt;YT14,YO31&gt;YU14),YW14-YM31,IF(AND(YM31&lt;=YW14,YM31&lt;=YT14,YO31&gt;YU14),YW14-YT14,IF(AND(YM31&gt;YT14,YO31&lt;=YU14),YO31-YM31,IF(AND(YM31&lt;=YT14,YO31&lt;=YU14),YO31-YT14,0))))),0)),0)</f>
        <v>　</v>
      </c>
      <c r="YU31" s="663"/>
      <c r="YV31" s="664"/>
      <c r="YW31" s="662" t="str">
        <f>IFERROR(IF(OR(YL31="日",YL31="祝",YL31=0,YM31=""),"　",MAX(IF(AND(YM31&lt;=YW14,YO31&gt;YX14),YX14-YW14,IF(YO31&lt;=YX14,0,IF(AND(YM31&gt;YW14,YO31&gt;YX14),YX14-YM31,0))),0)),0)</f>
        <v>　</v>
      </c>
      <c r="YX31" s="663"/>
      <c r="YY31" s="664"/>
      <c r="YZ31" s="662" t="str">
        <f>IFERROR(IF(OR(YL31="日",YL31="祝",YL31=0,YM31=""),"　",MAX(IF(YM31&gt;YZ14,YO31-YM31,IF(YM31&lt;=YZ14,YO31-YZ14,0)),0)),0)</f>
        <v>　</v>
      </c>
      <c r="ZA31" s="663"/>
      <c r="ZB31" s="664"/>
      <c r="ZC31" s="662" t="str">
        <f>IFERROR(IF(OR(YL31="日",YL31="祝",YL31=0,YM31=""),"　",MAX(IF(AND(YM31&lt;=ZC14,YO31&gt;ZD14),ZD14-ZC14,IF(AND(YM31&gt;ZC14,YO31&lt;=ZD14),YO31-YM31,IF(AND(YM31&lt;=ZC14,YO31&lt;=ZD14),YO31-ZC14,IF(AND(YM31&gt;ZC14,YO31&gt;ZD14),ZD14-YM31,0)))),0)),0)</f>
        <v>　</v>
      </c>
      <c r="ZD31" s="663"/>
      <c r="ZE31" s="664"/>
      <c r="ZF31" s="662" t="str">
        <f>IFERROR(IF(OR(YL31="日",YL31="祝",YL31=0,YM31=""),"　",MAX(IF(AND(YM31&gt;ZI14,YO31&gt;ZG14),0,IF(AND(YM31&lt;=ZI14,YM31&gt;ZF14,YO31&gt;ZG14),ZI14-YM31,IF(AND(YM31&lt;=ZI14,YM31&lt;=ZF14,YO31&gt;ZG14),ZI14-ZF14,IF(AND(YM31&gt;ZF14,YO31&lt;=ZG14),YO31-YM31,IF(AND(YM31&lt;=ZF14,YO31&lt;=ZG14),YO31-ZF14,0))))),0)),0)</f>
        <v>　</v>
      </c>
      <c r="ZG31" s="663"/>
      <c r="ZH31" s="664"/>
      <c r="ZI31" s="662" t="str">
        <f>IFERROR(IF(OR(YL31="日",YL31="祝",YL31=0,YM31=""),"　",MAX(IF(AND(YM31&lt;=ZI14,YO31&gt;ZJ14),ZJ14-ZI14,IF(YO31&lt;=ZJ14,0,IF(AND(YM31&gt;ZI14,YO31&gt;ZJ14),ZJ14-YM31,0))),0)),0)</f>
        <v>　</v>
      </c>
      <c r="ZJ31" s="663"/>
      <c r="ZK31" s="664"/>
      <c r="ZL31" s="662" t="str">
        <f t="shared" si="12"/>
        <v>　</v>
      </c>
      <c r="ZM31" s="663"/>
      <c r="ZN31" s="664"/>
      <c r="ZO31" s="665" t="str">
        <f>IF(ZR31="×",TIME(0,0,0),IF(AAB4="非常勤",YQ31,ZC31))</f>
        <v>　</v>
      </c>
      <c r="ZP31" s="666"/>
      <c r="ZQ31" s="667"/>
      <c r="ZR31" s="265"/>
      <c r="ZS31" s="665" t="str">
        <f>IF(ZV31="×",TIME(0,0,0),IF(AAB4="非常勤",YT31,ZF31))</f>
        <v>　</v>
      </c>
      <c r="ZT31" s="666"/>
      <c r="ZU31" s="667"/>
      <c r="ZV31" s="265"/>
      <c r="ZW31" s="665" t="str">
        <f>IF(ZZ31="×",TIME(0,0,0),IF(AAB4="非常勤",YW31,ZI31))</f>
        <v>　</v>
      </c>
      <c r="ZX31" s="666"/>
      <c r="ZY31" s="667"/>
      <c r="ZZ31" s="265"/>
      <c r="AAA31" s="665" t="str">
        <f>IF(AAD31="×",TIME(0,0,0),IF(AAB4="非常勤",YZ31,ZL31))</f>
        <v>　</v>
      </c>
      <c r="AAB31" s="666"/>
      <c r="AAC31" s="667"/>
      <c r="AAD31" s="265"/>
      <c r="AAE31" s="668"/>
      <c r="AAF31" s="669"/>
      <c r="AAG31" s="668"/>
      <c r="AAH31" s="670"/>
      <c r="AAI31" s="669"/>
      <c r="AAJ31" s="671"/>
      <c r="AAK31" s="672"/>
      <c r="AAL31" s="672"/>
      <c r="AAM31" s="673"/>
      <c r="AAN31" s="263">
        <f>$A$31</f>
        <v>17</v>
      </c>
      <c r="AAO31" s="264" t="str">
        <f>$B$31</f>
        <v>土</v>
      </c>
      <c r="AAP31" s="660"/>
      <c r="AAQ31" s="661"/>
      <c r="AAR31" s="660"/>
      <c r="AAS31" s="661"/>
      <c r="AAT31" s="662" t="str">
        <f>IFERROR(IF(OR(AAO31="日",AAO31="祝",AAO31=0,AAP31=""),"　",MAX(IF(AND(AAP31&lt;=AAT14,AAR31&gt;AAU14),AAU14-AAT14,IF(AND(AAP31&gt;AAT14,AAR31&lt;=AAU14),AAR31-AAP31,IF(AND(AAP31&lt;=AAT14,AAR31&lt;=AAU14),AAR31-AAT14,IF(AND(AAP31&gt;AAT14,AAR31&gt;AAU14),AAU14-AAP31,0)))),0)),0)</f>
        <v>　</v>
      </c>
      <c r="AAU31" s="663"/>
      <c r="AAV31" s="664"/>
      <c r="AAW31" s="662" t="str">
        <f>IFERROR(IF(OR(AAO31="日",AAO31="祝",AAO31=0,AAP31=""),"　",MAX(IF(AND(AAP31&gt;AAZ14,AAR31&gt;AAX14),0,IF(AND(AAP31&lt;=AAZ14,AAP31&gt;AAW14,AAR31&gt;AAX14),AAZ14-AAP31,IF(AND(AAP31&lt;=AAZ14,AAP31&lt;=AAW14,AAR31&gt;AAX14),AAZ14-AAW14,IF(AND(AAP31&gt;AAW14,AAR31&lt;=AAX14),AAR31-AAP31,IF(AND(AAP31&lt;=AAW14,AAR31&lt;=AAX14),AAR31-AAW14,0))))),0)),0)</f>
        <v>　</v>
      </c>
      <c r="AAX31" s="663"/>
      <c r="AAY31" s="664"/>
      <c r="AAZ31" s="662" t="str">
        <f>IFERROR(IF(OR(AAO31="日",AAO31="祝",AAO31=0,AAP31=""),"　",MAX(IF(AND(AAP31&lt;=AAZ14,AAR31&gt;ABA14),ABA14-AAZ14,IF(AAR31&lt;=ABA14,0,IF(AND(AAP31&gt;AAZ14,AAR31&gt;ABA14),ABA14-AAP31,0))),0)),0)</f>
        <v>　</v>
      </c>
      <c r="ABA31" s="663"/>
      <c r="ABB31" s="664"/>
      <c r="ABC31" s="662" t="str">
        <f>IFERROR(IF(OR(AAO31="日",AAO31="祝",AAO31=0,AAP31=""),"　",MAX(IF(AAP31&gt;ABC14,AAR31-AAP31,IF(AAP31&lt;=ABC14,AAR31-ABC14,0)),0)),0)</f>
        <v>　</v>
      </c>
      <c r="ABD31" s="663"/>
      <c r="ABE31" s="664"/>
      <c r="ABF31" s="662" t="str">
        <f>IFERROR(IF(OR(AAO31="日",AAO31="祝",AAO31=0,AAP31=""),"　",MAX(IF(AND(AAP31&lt;=ABF14,AAR31&gt;ABG14),ABG14-ABF14,IF(AND(AAP31&gt;ABF14,AAR31&lt;=ABG14),AAR31-AAP31,IF(AND(AAP31&lt;=ABF14,AAR31&lt;=ABG14),AAR31-ABF14,IF(AND(AAP31&gt;ABF14,AAR31&gt;ABG14),ABG14-AAP31,0)))),0)),0)</f>
        <v>　</v>
      </c>
      <c r="ABG31" s="663"/>
      <c r="ABH31" s="664"/>
      <c r="ABI31" s="662" t="str">
        <f>IFERROR(IF(OR(AAO31="日",AAO31="祝",AAO31=0,AAP31=""),"　",MAX(IF(AND(AAP31&gt;ABL14,AAR31&gt;ABJ14),0,IF(AND(AAP31&lt;=ABL14,AAP31&gt;ABI14,AAR31&gt;ABJ14),ABL14-AAP31,IF(AND(AAP31&lt;=ABL14,AAP31&lt;=ABI14,AAR31&gt;ABJ14),ABL14-ABI14,IF(AND(AAP31&gt;ABI14,AAR31&lt;=ABJ14),AAR31-AAP31,IF(AND(AAP31&lt;=ABI14,AAR31&lt;=ABJ14),AAR31-ABI14,0))))),0)),0)</f>
        <v>　</v>
      </c>
      <c r="ABJ31" s="663"/>
      <c r="ABK31" s="664"/>
      <c r="ABL31" s="662" t="str">
        <f>IFERROR(IF(OR(AAO31="日",AAO31="祝",AAO31=0,AAP31=""),"　",MAX(IF(AND(AAP31&lt;=ABL14,AAR31&gt;ABM14),ABM14-ABL14,IF(AAR31&lt;=ABM14,0,IF(AND(AAP31&gt;ABL14,AAR31&gt;ABM14),ABM14-AAP31,0))),0)),0)</f>
        <v>　</v>
      </c>
      <c r="ABM31" s="663"/>
      <c r="ABN31" s="664"/>
      <c r="ABO31" s="662" t="str">
        <f t="shared" si="13"/>
        <v>　</v>
      </c>
      <c r="ABP31" s="663"/>
      <c r="ABQ31" s="664"/>
      <c r="ABR31" s="665" t="str">
        <f>IF(ABU31="×",TIME(0,0,0),IF(ACE4="非常勤",AAT31,ABF31))</f>
        <v>　</v>
      </c>
      <c r="ABS31" s="666"/>
      <c r="ABT31" s="667"/>
      <c r="ABU31" s="265"/>
      <c r="ABV31" s="665" t="str">
        <f>IF(ABY31="×",TIME(0,0,0),IF(ACE4="非常勤",AAW31,ABI31))</f>
        <v>　</v>
      </c>
      <c r="ABW31" s="666"/>
      <c r="ABX31" s="667"/>
      <c r="ABY31" s="265"/>
      <c r="ABZ31" s="665" t="str">
        <f>IF(ACC31="×",TIME(0,0,0),IF(ACE4="非常勤",AAZ31,ABL31))</f>
        <v>　</v>
      </c>
      <c r="ACA31" s="666"/>
      <c r="ACB31" s="667"/>
      <c r="ACC31" s="265"/>
      <c r="ACD31" s="665" t="str">
        <f>IF(ACG31="×",TIME(0,0,0),IF(ACE4="非常勤",ABC31,ABO31))</f>
        <v>　</v>
      </c>
      <c r="ACE31" s="666"/>
      <c r="ACF31" s="667"/>
      <c r="ACG31" s="265"/>
      <c r="ACH31" s="668"/>
      <c r="ACI31" s="669"/>
      <c r="ACJ31" s="668"/>
      <c r="ACK31" s="670"/>
      <c r="ACL31" s="669"/>
      <c r="ACM31" s="671"/>
      <c r="ACN31" s="672"/>
      <c r="ACO31" s="672"/>
      <c r="ACP31" s="673"/>
      <c r="ACQ31" s="263">
        <f>$A$31</f>
        <v>17</v>
      </c>
      <c r="ACR31" s="264" t="str">
        <f>$B$31</f>
        <v>土</v>
      </c>
      <c r="ACS31" s="660"/>
      <c r="ACT31" s="661"/>
      <c r="ACU31" s="660"/>
      <c r="ACV31" s="661"/>
      <c r="ACW31" s="662" t="str">
        <f>IFERROR(IF(OR(ACR31="日",ACR31="祝",ACR31=0,ACS31=""),"　",MAX(IF(AND(ACS31&lt;=ACW14,ACU31&gt;ACX14),ACX14-ACW14,IF(AND(ACS31&gt;ACW14,ACU31&lt;=ACX14),ACU31-ACS31,IF(AND(ACS31&lt;=ACW14,ACU31&lt;=ACX14),ACU31-ACW14,IF(AND(ACS31&gt;ACW14,ACU31&gt;ACX14),ACX14-ACS31,0)))),0)),0)</f>
        <v>　</v>
      </c>
      <c r="ACX31" s="663"/>
      <c r="ACY31" s="664"/>
      <c r="ACZ31" s="662" t="str">
        <f>IFERROR(IF(OR(ACR31="日",ACR31="祝",ACR31=0,ACS31=""),"　",MAX(IF(AND(ACS31&gt;ADC14,ACU31&gt;ADA14),0,IF(AND(ACS31&lt;=ADC14,ACS31&gt;ACZ14,ACU31&gt;ADA14),ADC14-ACS31,IF(AND(ACS31&lt;=ADC14,ACS31&lt;=ACZ14,ACU31&gt;ADA14),ADC14-ACZ14,IF(AND(ACS31&gt;ACZ14,ACU31&lt;=ADA14),ACU31-ACS31,IF(AND(ACS31&lt;=ACZ14,ACU31&lt;=ADA14),ACU31-ACZ14,0))))),0)),0)</f>
        <v>　</v>
      </c>
      <c r="ADA31" s="663"/>
      <c r="ADB31" s="664"/>
      <c r="ADC31" s="662" t="str">
        <f>IFERROR(IF(OR(ACR31="日",ACR31="祝",ACR31=0,ACS31=""),"　",MAX(IF(AND(ACS31&lt;=ADC14,ACU31&gt;ADD14),ADD14-ADC14,IF(ACU31&lt;=ADD14,0,IF(AND(ACS31&gt;ADC14,ACU31&gt;ADD14),ADD14-ACS31,0))),0)),0)</f>
        <v>　</v>
      </c>
      <c r="ADD31" s="663"/>
      <c r="ADE31" s="664"/>
      <c r="ADF31" s="662" t="str">
        <f>IFERROR(IF(OR(ACR31="日",ACR31="祝",ACR31=0,ACS31=""),"　",MAX(IF(ACS31&gt;ADF14,ACU31-ACS31,IF(ACS31&lt;=ADF14,ACU31-ADF14,0)),0)),0)</f>
        <v>　</v>
      </c>
      <c r="ADG31" s="663"/>
      <c r="ADH31" s="664"/>
      <c r="ADI31" s="662" t="str">
        <f>IFERROR(IF(OR(ACR31="日",ACR31="祝",ACR31=0,ACS31=""),"　",MAX(IF(AND(ACS31&lt;=ADI14,ACU31&gt;ADJ14),ADJ14-ADI14,IF(AND(ACS31&gt;ADI14,ACU31&lt;=ADJ14),ACU31-ACS31,IF(AND(ACS31&lt;=ADI14,ACU31&lt;=ADJ14),ACU31-ADI14,IF(AND(ACS31&gt;ADI14,ACU31&gt;ADJ14),ADJ14-ACS31,0)))),0)),0)</f>
        <v>　</v>
      </c>
      <c r="ADJ31" s="663"/>
      <c r="ADK31" s="664"/>
      <c r="ADL31" s="662" t="str">
        <f>IFERROR(IF(OR(ACR31="日",ACR31="祝",ACR31=0,ACS31=""),"　",MAX(IF(AND(ACS31&gt;ADO14,ACU31&gt;ADM14),0,IF(AND(ACS31&lt;=ADO14,ACS31&gt;ADL14,ACU31&gt;ADM14),ADO14-ACS31,IF(AND(ACS31&lt;=ADO14,ACS31&lt;=ADL14,ACU31&gt;ADM14),ADO14-ADL14,IF(AND(ACS31&gt;ADL14,ACU31&lt;=ADM14),ACU31-ACS31,IF(AND(ACS31&lt;=ADL14,ACU31&lt;=ADM14),ACU31-ADL14,0))))),0)),0)</f>
        <v>　</v>
      </c>
      <c r="ADM31" s="663"/>
      <c r="ADN31" s="664"/>
      <c r="ADO31" s="662" t="str">
        <f>IFERROR(IF(OR(ACR31="日",ACR31="祝",ACR31=0,ACS31=""),"　",MAX(IF(AND(ACS31&lt;=ADO14,ACU31&gt;ADP14),ADP14-ADO14,IF(ACU31&lt;=ADP14,0,IF(AND(ACS31&gt;ADO14,ACU31&gt;ADP14),ADP14-ACS31,0))),0)),0)</f>
        <v>　</v>
      </c>
      <c r="ADP31" s="663"/>
      <c r="ADQ31" s="664"/>
      <c r="ADR31" s="662" t="str">
        <f t="shared" si="14"/>
        <v>　</v>
      </c>
      <c r="ADS31" s="663"/>
      <c r="ADT31" s="664"/>
      <c r="ADU31" s="665" t="str">
        <f>IF(ADX31="×",TIME(0,0,0),IF(AEH4="非常勤",ACW31,ADI31))</f>
        <v>　</v>
      </c>
      <c r="ADV31" s="666"/>
      <c r="ADW31" s="667"/>
      <c r="ADX31" s="265"/>
      <c r="ADY31" s="665" t="str">
        <f>IF(AEB31="×",TIME(0,0,0),IF(AEH4="非常勤",ACZ31,ADL31))</f>
        <v>　</v>
      </c>
      <c r="ADZ31" s="666"/>
      <c r="AEA31" s="667"/>
      <c r="AEB31" s="265"/>
      <c r="AEC31" s="665" t="str">
        <f>IF(AEF31="×",TIME(0,0,0),IF(AEH4="非常勤",ADC31,ADO31))</f>
        <v>　</v>
      </c>
      <c r="AED31" s="666"/>
      <c r="AEE31" s="667"/>
      <c r="AEF31" s="265"/>
      <c r="AEG31" s="665" t="str">
        <f>IF(AEJ31="×",TIME(0,0,0),IF(AEH4="非常勤",ADF31,ADR31))</f>
        <v>　</v>
      </c>
      <c r="AEH31" s="666"/>
      <c r="AEI31" s="667"/>
      <c r="AEJ31" s="265"/>
      <c r="AEK31" s="668"/>
      <c r="AEL31" s="669"/>
      <c r="AEM31" s="668"/>
      <c r="AEN31" s="670"/>
      <c r="AEO31" s="669"/>
      <c r="AEP31" s="671"/>
      <c r="AEQ31" s="672"/>
      <c r="AER31" s="672"/>
      <c r="AES31" s="673"/>
      <c r="AET31" s="263">
        <f>$A$31</f>
        <v>17</v>
      </c>
      <c r="AEU31" s="264" t="str">
        <f>$B$31</f>
        <v>土</v>
      </c>
      <c r="AEV31" s="660"/>
      <c r="AEW31" s="661"/>
      <c r="AEX31" s="660"/>
      <c r="AEY31" s="661"/>
      <c r="AEZ31" s="662" t="str">
        <f>IFERROR(IF(OR(AEU31="日",AEU31="祝",AEU31=0,AEV31=""),"　",MAX(IF(AND(AEV31&lt;=AEZ14,AEX31&gt;AFA14),AFA14-AEZ14,IF(AND(AEV31&gt;AEZ14,AEX31&lt;=AFA14),AEX31-AEV31,IF(AND(AEV31&lt;=AEZ14,AEX31&lt;=AFA14),AEX31-AEZ14,IF(AND(AEV31&gt;AEZ14,AEX31&gt;AFA14),AFA14-AEV31,0)))),0)),0)</f>
        <v>　</v>
      </c>
      <c r="AFA31" s="663"/>
      <c r="AFB31" s="664"/>
      <c r="AFC31" s="662" t="str">
        <f>IFERROR(IF(OR(AEU31="日",AEU31="祝",AEU31=0,AEV31=""),"　",MAX(IF(AND(AEV31&gt;AFF14,AEX31&gt;AFD14),0,IF(AND(AEV31&lt;=AFF14,AEV31&gt;AFC14,AEX31&gt;AFD14),AFF14-AEV31,IF(AND(AEV31&lt;=AFF14,AEV31&lt;=AFC14,AEX31&gt;AFD14),AFF14-AFC14,IF(AND(AEV31&gt;AFC14,AEX31&lt;=AFD14),AEX31-AEV31,IF(AND(AEV31&lt;=AFC14,AEX31&lt;=AFD14),AEX31-AFC14,0))))),0)),0)</f>
        <v>　</v>
      </c>
      <c r="AFD31" s="663"/>
      <c r="AFE31" s="664"/>
      <c r="AFF31" s="662" t="str">
        <f>IFERROR(IF(OR(AEU31="日",AEU31="祝",AEU31=0,AEV31=""),"　",MAX(IF(AND(AEV31&lt;=AFF14,AEX31&gt;AFG14),AFG14-AFF14,IF(AEX31&lt;=AFG14,0,IF(AND(AEV31&gt;AFF14,AEX31&gt;AFG14),AFG14-AEV31,0))),0)),0)</f>
        <v>　</v>
      </c>
      <c r="AFG31" s="663"/>
      <c r="AFH31" s="664"/>
      <c r="AFI31" s="662" t="str">
        <f>IFERROR(IF(OR(AEU31="日",AEU31="祝",AEU31=0,AEV31=""),"　",MAX(IF(AEV31&gt;AFI14,AEX31-AEV31,IF(AEV31&lt;=AFI14,AEX31-AFI14,0)),0)),0)</f>
        <v>　</v>
      </c>
      <c r="AFJ31" s="663"/>
      <c r="AFK31" s="664"/>
      <c r="AFL31" s="662" t="str">
        <f>IFERROR(IF(OR(AEU31="日",AEU31="祝",AEU31=0,AEV31=""),"　",MAX(IF(AND(AEV31&lt;=AFL14,AEX31&gt;AFM14),AFM14-AFL14,IF(AND(AEV31&gt;AFL14,AEX31&lt;=AFM14),AEX31-AEV31,IF(AND(AEV31&lt;=AFL14,AEX31&lt;=AFM14),AEX31-AFL14,IF(AND(AEV31&gt;AFL14,AEX31&gt;AFM14),AFM14-AEV31,0)))),0)),0)</f>
        <v>　</v>
      </c>
      <c r="AFM31" s="663"/>
      <c r="AFN31" s="664"/>
      <c r="AFO31" s="662" t="str">
        <f>IFERROR(IF(OR(AEU31="日",AEU31="祝",AEU31=0,AEV31=""),"　",MAX(IF(AND(AEV31&gt;AFR14,AEX31&gt;AFP14),0,IF(AND(AEV31&lt;=AFR14,AEV31&gt;AFO14,AEX31&gt;AFP14),AFR14-AEV31,IF(AND(AEV31&lt;=AFR14,AEV31&lt;=AFO14,AEX31&gt;AFP14),AFR14-AFO14,IF(AND(AEV31&gt;AFO14,AEX31&lt;=AFP14),AEX31-AEV31,IF(AND(AEV31&lt;=AFO14,AEX31&lt;=AFP14),AEX31-AFO14,0))))),0)),0)</f>
        <v>　</v>
      </c>
      <c r="AFP31" s="663"/>
      <c r="AFQ31" s="664"/>
      <c r="AFR31" s="662" t="str">
        <f>IFERROR(IF(OR(AEU31="日",AEU31="祝",AEU31=0,AEV31=""),"　",MAX(IF(AND(AEV31&lt;=AFR14,AEX31&gt;AFS14),AFS14-AFR14,IF(AEX31&lt;=AFS14,0,IF(AND(AEV31&gt;AFR14,AEX31&gt;AFS14),AFS14-AEV31,0))),0)),0)</f>
        <v>　</v>
      </c>
      <c r="AFS31" s="663"/>
      <c r="AFT31" s="664"/>
      <c r="AFU31" s="662" t="str">
        <f t="shared" si="15"/>
        <v>　</v>
      </c>
      <c r="AFV31" s="663"/>
      <c r="AFW31" s="664"/>
      <c r="AFX31" s="665" t="str">
        <f>IF(AGA31="×",TIME(0,0,0),IF(AGK4="非常勤",AEZ31,AFL31))</f>
        <v>　</v>
      </c>
      <c r="AFY31" s="666"/>
      <c r="AFZ31" s="667"/>
      <c r="AGA31" s="265"/>
      <c r="AGB31" s="665" t="str">
        <f>IF(AGE31="×",TIME(0,0,0),IF(AGK4="非常勤",AFC31,AFO31))</f>
        <v>　</v>
      </c>
      <c r="AGC31" s="666"/>
      <c r="AGD31" s="667"/>
      <c r="AGE31" s="265"/>
      <c r="AGF31" s="665" t="str">
        <f>IF(AGI31="×",TIME(0,0,0),IF(AGK4="非常勤",AFF31,AFR31))</f>
        <v>　</v>
      </c>
      <c r="AGG31" s="666"/>
      <c r="AGH31" s="667"/>
      <c r="AGI31" s="265"/>
      <c r="AGJ31" s="665" t="str">
        <f>IF(AGM31="×",TIME(0,0,0),IF(AGK4="非常勤",AFI31,AFU31))</f>
        <v>　</v>
      </c>
      <c r="AGK31" s="666"/>
      <c r="AGL31" s="667"/>
      <c r="AGM31" s="265"/>
      <c r="AGN31" s="668"/>
      <c r="AGO31" s="669"/>
      <c r="AGP31" s="668"/>
      <c r="AGQ31" s="670"/>
      <c r="AGR31" s="669"/>
      <c r="AGS31" s="671"/>
      <c r="AGT31" s="672"/>
      <c r="AGU31" s="672"/>
      <c r="AGV31" s="673"/>
      <c r="AGW31" s="263">
        <f>$A$31</f>
        <v>17</v>
      </c>
      <c r="AGX31" s="264" t="str">
        <f>$B$31</f>
        <v>土</v>
      </c>
      <c r="AGY31" s="660"/>
      <c r="AGZ31" s="661"/>
      <c r="AHA31" s="660"/>
      <c r="AHB31" s="661"/>
      <c r="AHC31" s="662" t="str">
        <f>IFERROR(IF(OR(AGX31="日",AGX31="祝",AGX31=0,AGY31=""),"　",MAX(IF(AND(AGY31&lt;=AHC14,AHA31&gt;AHD14),AHD14-AHC14,IF(AND(AGY31&gt;AHC14,AHA31&lt;=AHD14),AHA31-AGY31,IF(AND(AGY31&lt;=AHC14,AHA31&lt;=AHD14),AHA31-AHC14,IF(AND(AGY31&gt;AHC14,AHA31&gt;AHD14),AHD14-AGY31,0)))),0)),0)</f>
        <v>　</v>
      </c>
      <c r="AHD31" s="663"/>
      <c r="AHE31" s="664"/>
      <c r="AHF31" s="662" t="str">
        <f>IFERROR(IF(OR(AGX31="日",AGX31="祝",AGX31=0,AGY31=""),"　",MAX(IF(AND(AGY31&gt;AHI14,AHA31&gt;AHG14),0,IF(AND(AGY31&lt;=AHI14,AGY31&gt;AHF14,AHA31&gt;AHG14),AHI14-AGY31,IF(AND(AGY31&lt;=AHI14,AGY31&lt;=AHF14,AHA31&gt;AHG14),AHI14-AHF14,IF(AND(AGY31&gt;AHF14,AHA31&lt;=AHG14),AHA31-AGY31,IF(AND(AGY31&lt;=AHF14,AHA31&lt;=AHG14),AHA31-AHF14,0))))),0)),0)</f>
        <v>　</v>
      </c>
      <c r="AHG31" s="663"/>
      <c r="AHH31" s="664"/>
      <c r="AHI31" s="662" t="str">
        <f>IFERROR(IF(OR(AGX31="日",AGX31="祝",AGX31=0,AGY31=""),"　",MAX(IF(AND(AGY31&lt;=AHI14,AHA31&gt;AHJ14),AHJ14-AHI14,IF(AHA31&lt;=AHJ14,0,IF(AND(AGY31&gt;AHI14,AHA31&gt;AHJ14),AHJ14-AGY31,0))),0)),0)</f>
        <v>　</v>
      </c>
      <c r="AHJ31" s="663"/>
      <c r="AHK31" s="664"/>
      <c r="AHL31" s="662" t="str">
        <f>IFERROR(IF(OR(AGX31="日",AGX31="祝",AGX31=0,AGY31=""),"　",MAX(IF(AGY31&gt;AHL14,AHA31-AGY31,IF(AGY31&lt;=AHL14,AHA31-AHL14,0)),0)),0)</f>
        <v>　</v>
      </c>
      <c r="AHM31" s="663"/>
      <c r="AHN31" s="664"/>
      <c r="AHO31" s="662" t="str">
        <f>IFERROR(IF(OR(AGX31="日",AGX31="祝",AGX31=0,AGY31=""),"　",MAX(IF(AND(AGY31&lt;=AHO14,AHA31&gt;AHP14),AHP14-AHO14,IF(AND(AGY31&gt;AHO14,AHA31&lt;=AHP14),AHA31-AGY31,IF(AND(AGY31&lt;=AHO14,AHA31&lt;=AHP14),AHA31-AHO14,IF(AND(AGY31&gt;AHO14,AHA31&gt;AHP14),AHP14-AGY31,0)))),0)),0)</f>
        <v>　</v>
      </c>
      <c r="AHP31" s="663"/>
      <c r="AHQ31" s="664"/>
      <c r="AHR31" s="662" t="str">
        <f>IFERROR(IF(OR(AGX31="日",AGX31="祝",AGX31=0,AGY31=""),"　",MAX(IF(AND(AGY31&gt;AHU14,AHA31&gt;AHS14),0,IF(AND(AGY31&lt;=AHU14,AGY31&gt;AHR14,AHA31&gt;AHS14),AHU14-AGY31,IF(AND(AGY31&lt;=AHU14,AGY31&lt;=AHR14,AHA31&gt;AHS14),AHU14-AHR14,IF(AND(AGY31&gt;AHR14,AHA31&lt;=AHS14),AHA31-AGY31,IF(AND(AGY31&lt;=AHR14,AHA31&lt;=AHS14),AHA31-AHR14,0))))),0)),0)</f>
        <v>　</v>
      </c>
      <c r="AHS31" s="663"/>
      <c r="AHT31" s="664"/>
      <c r="AHU31" s="662" t="str">
        <f>IFERROR(IF(OR(AGX31="日",AGX31="祝",AGX31=0,AGY31=""),"　",MAX(IF(AND(AGY31&lt;=AHU14,AHA31&gt;AHV14),AHV14-AHU14,IF(AHA31&lt;=AHV14,0,IF(AND(AGY31&gt;AHU14,AHA31&gt;AHV14),AHV14-AGY31,0))),0)),0)</f>
        <v>　</v>
      </c>
      <c r="AHV31" s="663"/>
      <c r="AHW31" s="664"/>
      <c r="AHX31" s="662" t="str">
        <f t="shared" si="16"/>
        <v>　</v>
      </c>
      <c r="AHY31" s="663"/>
      <c r="AHZ31" s="664"/>
      <c r="AIA31" s="665" t="str">
        <f>IF(AID31="×",TIME(0,0,0),IF(AIN4="非常勤",AHC31,AHO31))</f>
        <v>　</v>
      </c>
      <c r="AIB31" s="666"/>
      <c r="AIC31" s="667"/>
      <c r="AID31" s="265"/>
      <c r="AIE31" s="665" t="str">
        <f>IF(AIH31="×",TIME(0,0,0),IF(AIN4="非常勤",AHF31,AHR31))</f>
        <v>　</v>
      </c>
      <c r="AIF31" s="666"/>
      <c r="AIG31" s="667"/>
      <c r="AIH31" s="265"/>
      <c r="AII31" s="665" t="str">
        <f>IF(AIL31="×",TIME(0,0,0),IF(AIN4="非常勤",AHI31,AHU31))</f>
        <v>　</v>
      </c>
      <c r="AIJ31" s="666"/>
      <c r="AIK31" s="667"/>
      <c r="AIL31" s="265"/>
      <c r="AIM31" s="665" t="str">
        <f>IF(AIP31="×",TIME(0,0,0),IF(AIN4="非常勤",AHL31,AHX31))</f>
        <v>　</v>
      </c>
      <c r="AIN31" s="666"/>
      <c r="AIO31" s="667"/>
      <c r="AIP31" s="265"/>
      <c r="AIQ31" s="668"/>
      <c r="AIR31" s="669"/>
      <c r="AIS31" s="668"/>
      <c r="AIT31" s="670"/>
      <c r="AIU31" s="669"/>
      <c r="AIV31" s="671"/>
      <c r="AIW31" s="672"/>
      <c r="AIX31" s="672"/>
      <c r="AIY31" s="673"/>
      <c r="AIZ31" s="263">
        <f>$A$31</f>
        <v>17</v>
      </c>
      <c r="AJA31" s="264" t="str">
        <f>$B$31</f>
        <v>土</v>
      </c>
      <c r="AJB31" s="660"/>
      <c r="AJC31" s="661"/>
      <c r="AJD31" s="660"/>
      <c r="AJE31" s="661"/>
      <c r="AJF31" s="662" t="str">
        <f>IFERROR(IF(OR(AJA31="日",AJA31="祝",AJA31=0,AJB31=""),"　",MAX(IF(AND(AJB31&lt;=AJF14,AJD31&gt;AJG14),AJG14-AJF14,IF(AND(AJB31&gt;AJF14,AJD31&lt;=AJG14),AJD31-AJB31,IF(AND(AJB31&lt;=AJF14,AJD31&lt;=AJG14),AJD31-AJF14,IF(AND(AJB31&gt;AJF14,AJD31&gt;AJG14),AJG14-AJB31,0)))),0)),0)</f>
        <v>　</v>
      </c>
      <c r="AJG31" s="663"/>
      <c r="AJH31" s="664"/>
      <c r="AJI31" s="662" t="str">
        <f>IFERROR(IF(OR(AJA31="日",AJA31="祝",AJA31=0,AJB31=""),"　",MAX(IF(AND(AJB31&gt;AJL14,AJD31&gt;AJJ14),0,IF(AND(AJB31&lt;=AJL14,AJB31&gt;AJI14,AJD31&gt;AJJ14),AJL14-AJB31,IF(AND(AJB31&lt;=AJL14,AJB31&lt;=AJI14,AJD31&gt;AJJ14),AJL14-AJI14,IF(AND(AJB31&gt;AJI14,AJD31&lt;=AJJ14),AJD31-AJB31,IF(AND(AJB31&lt;=AJI14,AJD31&lt;=AJJ14),AJD31-AJI14,0))))),0)),0)</f>
        <v>　</v>
      </c>
      <c r="AJJ31" s="663"/>
      <c r="AJK31" s="664"/>
      <c r="AJL31" s="662" t="str">
        <f>IFERROR(IF(OR(AJA31="日",AJA31="祝",AJA31=0,AJB31=""),"　",MAX(IF(AND(AJB31&lt;=AJL14,AJD31&gt;AJM14),AJM14-AJL14,IF(AJD31&lt;=AJM14,0,IF(AND(AJB31&gt;AJL14,AJD31&gt;AJM14),AJM14-AJB31,0))),0)),0)</f>
        <v>　</v>
      </c>
      <c r="AJM31" s="663"/>
      <c r="AJN31" s="664"/>
      <c r="AJO31" s="662" t="str">
        <f>IFERROR(IF(OR(AJA31="日",AJA31="祝",AJA31=0,AJB31=""),"　",MAX(IF(AJB31&gt;AJO14,AJD31-AJB31,IF(AJB31&lt;=AJO14,AJD31-AJO14,0)),0)),0)</f>
        <v>　</v>
      </c>
      <c r="AJP31" s="663"/>
      <c r="AJQ31" s="664"/>
      <c r="AJR31" s="662" t="str">
        <f>IFERROR(IF(OR(AJA31="日",AJA31="祝",AJA31=0,AJB31=""),"　",MAX(IF(AND(AJB31&lt;=AJR14,AJD31&gt;AJS14),AJS14-AJR14,IF(AND(AJB31&gt;AJR14,AJD31&lt;=AJS14),AJD31-AJB31,IF(AND(AJB31&lt;=AJR14,AJD31&lt;=AJS14),AJD31-AJR14,IF(AND(AJB31&gt;AJR14,AJD31&gt;AJS14),AJS14-AJB31,0)))),0)),0)</f>
        <v>　</v>
      </c>
      <c r="AJS31" s="663"/>
      <c r="AJT31" s="664"/>
      <c r="AJU31" s="662" t="str">
        <f>IFERROR(IF(OR(AJA31="日",AJA31="祝",AJA31=0,AJB31=""),"　",MAX(IF(AND(AJB31&gt;AJX14,AJD31&gt;AJV14),0,IF(AND(AJB31&lt;=AJX14,AJB31&gt;AJU14,AJD31&gt;AJV14),AJX14-AJB31,IF(AND(AJB31&lt;=AJX14,AJB31&lt;=AJU14,AJD31&gt;AJV14),AJX14-AJU14,IF(AND(AJB31&gt;AJU14,AJD31&lt;=AJV14),AJD31-AJB31,IF(AND(AJB31&lt;=AJU14,AJD31&lt;=AJV14),AJD31-AJU14,0))))),0)),0)</f>
        <v>　</v>
      </c>
      <c r="AJV31" s="663"/>
      <c r="AJW31" s="664"/>
      <c r="AJX31" s="662" t="str">
        <f>IFERROR(IF(OR(AJA31="日",AJA31="祝",AJA31=0,AJB31=""),"　",MAX(IF(AND(AJB31&lt;=AJX14,AJD31&gt;AJY14),AJY14-AJX14,IF(AJD31&lt;=AJY14,0,IF(AND(AJB31&gt;AJX14,AJD31&gt;AJY14),AJY14-AJB31,0))),0)),0)</f>
        <v>　</v>
      </c>
      <c r="AJY31" s="663"/>
      <c r="AJZ31" s="664"/>
      <c r="AKA31" s="662" t="str">
        <f t="shared" si="17"/>
        <v>　</v>
      </c>
      <c r="AKB31" s="663"/>
      <c r="AKC31" s="664"/>
      <c r="AKD31" s="665" t="str">
        <f>IF(AKG31="×",TIME(0,0,0),IF(AKQ4="非常勤",AJF31,AJR31))</f>
        <v>　</v>
      </c>
      <c r="AKE31" s="666"/>
      <c r="AKF31" s="667"/>
      <c r="AKG31" s="265"/>
      <c r="AKH31" s="665" t="str">
        <f>IF(AKK31="×",TIME(0,0,0),IF(AKQ4="非常勤",AJI31,AJU31))</f>
        <v>　</v>
      </c>
      <c r="AKI31" s="666"/>
      <c r="AKJ31" s="667"/>
      <c r="AKK31" s="265"/>
      <c r="AKL31" s="665" t="str">
        <f>IF(AKO31="×",TIME(0,0,0),IF(AKQ4="非常勤",AJL31,AJX31))</f>
        <v>　</v>
      </c>
      <c r="AKM31" s="666"/>
      <c r="AKN31" s="667"/>
      <c r="AKO31" s="265"/>
      <c r="AKP31" s="665" t="str">
        <f>IF(AKS31="×",TIME(0,0,0),IF(AKQ4="非常勤",AJO31,AKA31))</f>
        <v>　</v>
      </c>
      <c r="AKQ31" s="666"/>
      <c r="AKR31" s="667"/>
      <c r="AKS31" s="265"/>
      <c r="AKT31" s="668"/>
      <c r="AKU31" s="669"/>
      <c r="AKV31" s="668"/>
      <c r="AKW31" s="670"/>
      <c r="AKX31" s="669"/>
      <c r="AKY31" s="671"/>
      <c r="AKZ31" s="672"/>
      <c r="ALA31" s="672"/>
      <c r="ALB31" s="673"/>
      <c r="ALC31" s="263">
        <f>$A$31</f>
        <v>17</v>
      </c>
      <c r="ALD31" s="264" t="str">
        <f>$B$31</f>
        <v>土</v>
      </c>
      <c r="ALE31" s="660"/>
      <c r="ALF31" s="661"/>
      <c r="ALG31" s="660"/>
      <c r="ALH31" s="661"/>
      <c r="ALI31" s="662" t="str">
        <f>IFERROR(IF(OR(ALD31="日",ALD31="祝",ALD31=0,ALE31=""),"　",MAX(IF(AND(ALE31&lt;=ALI14,ALG31&gt;ALJ14),ALJ14-ALI14,IF(AND(ALE31&gt;ALI14,ALG31&lt;=ALJ14),ALG31-ALE31,IF(AND(ALE31&lt;=ALI14,ALG31&lt;=ALJ14),ALG31-ALI14,IF(AND(ALE31&gt;ALI14,ALG31&gt;ALJ14),ALJ14-ALE31,0)))),0)),0)</f>
        <v>　</v>
      </c>
      <c r="ALJ31" s="663"/>
      <c r="ALK31" s="664"/>
      <c r="ALL31" s="662" t="str">
        <f>IFERROR(IF(OR(ALD31="日",ALD31="祝",ALD31=0,ALE31=""),"　",MAX(IF(AND(ALE31&gt;ALO14,ALG31&gt;ALM14),0,IF(AND(ALE31&lt;=ALO14,ALE31&gt;ALL14,ALG31&gt;ALM14),ALO14-ALE31,IF(AND(ALE31&lt;=ALO14,ALE31&lt;=ALL14,ALG31&gt;ALM14),ALO14-ALL14,IF(AND(ALE31&gt;ALL14,ALG31&lt;=ALM14),ALG31-ALE31,IF(AND(ALE31&lt;=ALL14,ALG31&lt;=ALM14),ALG31-ALL14,0))))),0)),0)</f>
        <v>　</v>
      </c>
      <c r="ALM31" s="663"/>
      <c r="ALN31" s="664"/>
      <c r="ALO31" s="662" t="str">
        <f>IFERROR(IF(OR(ALD31="日",ALD31="祝",ALD31=0,ALE31=""),"　",MAX(IF(AND(ALE31&lt;=ALO14,ALG31&gt;ALP14),ALP14-ALO14,IF(ALG31&lt;=ALP14,0,IF(AND(ALE31&gt;ALO14,ALG31&gt;ALP14),ALP14-ALE31,0))),0)),0)</f>
        <v>　</v>
      </c>
      <c r="ALP31" s="663"/>
      <c r="ALQ31" s="664"/>
      <c r="ALR31" s="662" t="str">
        <f>IFERROR(IF(OR(ALD31="日",ALD31="祝",ALD31=0,ALE31=""),"　",MAX(IF(ALE31&gt;ALR14,ALG31-ALE31,IF(ALE31&lt;=ALR14,ALG31-ALR14,0)),0)),0)</f>
        <v>　</v>
      </c>
      <c r="ALS31" s="663"/>
      <c r="ALT31" s="664"/>
      <c r="ALU31" s="662" t="str">
        <f>IFERROR(IF(OR(ALD31="日",ALD31="祝",ALD31=0,ALE31=""),"　",MAX(IF(AND(ALE31&lt;=ALU14,ALG31&gt;ALV14),ALV14-ALU14,IF(AND(ALE31&gt;ALU14,ALG31&lt;=ALV14),ALG31-ALE31,IF(AND(ALE31&lt;=ALU14,ALG31&lt;=ALV14),ALG31-ALU14,IF(AND(ALE31&gt;ALU14,ALG31&gt;ALV14),ALV14-ALE31,0)))),0)),0)</f>
        <v>　</v>
      </c>
      <c r="ALV31" s="663"/>
      <c r="ALW31" s="664"/>
      <c r="ALX31" s="662" t="str">
        <f>IFERROR(IF(OR(ALD31="日",ALD31="祝",ALD31=0,ALE31=""),"　",MAX(IF(AND(ALE31&gt;AMA14,ALG31&gt;ALY14),0,IF(AND(ALE31&lt;=AMA14,ALE31&gt;ALX14,ALG31&gt;ALY14),AMA14-ALE31,IF(AND(ALE31&lt;=AMA14,ALE31&lt;=ALX14,ALG31&gt;ALY14),AMA14-ALX14,IF(AND(ALE31&gt;ALX14,ALG31&lt;=ALY14),ALG31-ALE31,IF(AND(ALE31&lt;=ALX14,ALG31&lt;=ALY14),ALG31-ALX14,0))))),0)),0)</f>
        <v>　</v>
      </c>
      <c r="ALY31" s="663"/>
      <c r="ALZ31" s="664"/>
      <c r="AMA31" s="662" t="str">
        <f>IFERROR(IF(OR(ALD31="日",ALD31="祝",ALD31=0,ALE31=""),"　",MAX(IF(AND(ALE31&lt;=AMA14,ALG31&gt;AMB14),AMB14-AMA14,IF(ALG31&lt;=AMB14,0,IF(AND(ALE31&gt;AMA14,ALG31&gt;AMB14),AMB14-ALE31,0))),0)),0)</f>
        <v>　</v>
      </c>
      <c r="AMB31" s="663"/>
      <c r="AMC31" s="664"/>
      <c r="AMD31" s="662" t="str">
        <f t="shared" si="18"/>
        <v>　</v>
      </c>
      <c r="AME31" s="663"/>
      <c r="AMF31" s="664"/>
      <c r="AMG31" s="665" t="str">
        <f>IF(AMJ31="×",TIME(0,0,0),IF(AMT4="非常勤",ALI31,ALU31))</f>
        <v>　</v>
      </c>
      <c r="AMH31" s="666"/>
      <c r="AMI31" s="667"/>
      <c r="AMJ31" s="265"/>
      <c r="AMK31" s="665" t="str">
        <f>IF(AMN31="×",TIME(0,0,0),IF(AMT4="非常勤",ALL31,ALX31))</f>
        <v>　</v>
      </c>
      <c r="AML31" s="666"/>
      <c r="AMM31" s="667"/>
      <c r="AMN31" s="265"/>
      <c r="AMO31" s="665" t="str">
        <f>IF(AMR31="×",TIME(0,0,0),IF(AMT4="非常勤",ALO31,AMA31))</f>
        <v>　</v>
      </c>
      <c r="AMP31" s="666"/>
      <c r="AMQ31" s="667"/>
      <c r="AMR31" s="265"/>
      <c r="AMS31" s="665" t="str">
        <f>IF(AMV31="×",TIME(0,0,0),IF(AMT4="非常勤",ALR31,AMD31))</f>
        <v>　</v>
      </c>
      <c r="AMT31" s="666"/>
      <c r="AMU31" s="667"/>
      <c r="AMV31" s="265"/>
      <c r="AMW31" s="668"/>
      <c r="AMX31" s="669"/>
      <c r="AMY31" s="668"/>
      <c r="AMZ31" s="670"/>
      <c r="ANA31" s="669"/>
      <c r="ANB31" s="671"/>
      <c r="ANC31" s="672"/>
      <c r="AND31" s="672"/>
      <c r="ANE31" s="673"/>
      <c r="ANF31" s="263">
        <f>$A$31</f>
        <v>17</v>
      </c>
      <c r="ANG31" s="264" t="str">
        <f>$B$31</f>
        <v>土</v>
      </c>
      <c r="ANH31" s="660"/>
      <c r="ANI31" s="661"/>
      <c r="ANJ31" s="660"/>
      <c r="ANK31" s="661"/>
      <c r="ANL31" s="662" t="str">
        <f>IFERROR(IF(OR(ANG31="日",ANG31="祝",ANG31=0,ANH31=""),"　",MAX(IF(AND(ANH31&lt;=ANL14,ANJ31&gt;ANM14),ANM14-ANL14,IF(AND(ANH31&gt;ANL14,ANJ31&lt;=ANM14),ANJ31-ANH31,IF(AND(ANH31&lt;=ANL14,ANJ31&lt;=ANM14),ANJ31-ANL14,IF(AND(ANH31&gt;ANL14,ANJ31&gt;ANM14),ANM14-ANH31,0)))),0)),0)</f>
        <v>　</v>
      </c>
      <c r="ANM31" s="663"/>
      <c r="ANN31" s="664"/>
      <c r="ANO31" s="662" t="str">
        <f>IFERROR(IF(OR(ANG31="日",ANG31="祝",ANG31=0,ANH31=""),"　",MAX(IF(AND(ANH31&gt;ANR14,ANJ31&gt;ANP14),0,IF(AND(ANH31&lt;=ANR14,ANH31&gt;ANO14,ANJ31&gt;ANP14),ANR14-ANH31,IF(AND(ANH31&lt;=ANR14,ANH31&lt;=ANO14,ANJ31&gt;ANP14),ANR14-ANO14,IF(AND(ANH31&gt;ANO14,ANJ31&lt;=ANP14),ANJ31-ANH31,IF(AND(ANH31&lt;=ANO14,ANJ31&lt;=ANP14),ANJ31-ANO14,0))))),0)),0)</f>
        <v>　</v>
      </c>
      <c r="ANP31" s="663"/>
      <c r="ANQ31" s="664"/>
      <c r="ANR31" s="662" t="str">
        <f>IFERROR(IF(OR(ANG31="日",ANG31="祝",ANG31=0,ANH31=""),"　",MAX(IF(AND(ANH31&lt;=ANR14,ANJ31&gt;ANS14),ANS14-ANR14,IF(ANJ31&lt;=ANS14,0,IF(AND(ANH31&gt;ANR14,ANJ31&gt;ANS14),ANS14-ANH31,0))),0)),0)</f>
        <v>　</v>
      </c>
      <c r="ANS31" s="663"/>
      <c r="ANT31" s="664"/>
      <c r="ANU31" s="662" t="str">
        <f>IFERROR(IF(OR(ANG31="日",ANG31="祝",ANG31=0,ANH31=""),"　",MAX(IF(ANH31&gt;ANU14,ANJ31-ANH31,IF(ANH31&lt;=ANU14,ANJ31-ANU14,0)),0)),0)</f>
        <v>　</v>
      </c>
      <c r="ANV31" s="663"/>
      <c r="ANW31" s="664"/>
      <c r="ANX31" s="662" t="str">
        <f>IFERROR(IF(OR(ANG31="日",ANG31="祝",ANG31=0,ANH31=""),"　",MAX(IF(AND(ANH31&lt;=ANX14,ANJ31&gt;ANY14),ANY14-ANX14,IF(AND(ANH31&gt;ANX14,ANJ31&lt;=ANY14),ANJ31-ANH31,IF(AND(ANH31&lt;=ANX14,ANJ31&lt;=ANY14),ANJ31-ANX14,IF(AND(ANH31&gt;ANX14,ANJ31&gt;ANY14),ANY14-ANH31,0)))),0)),0)</f>
        <v>　</v>
      </c>
      <c r="ANY31" s="663"/>
      <c r="ANZ31" s="664"/>
      <c r="AOA31" s="662" t="str">
        <f>IFERROR(IF(OR(ANG31="日",ANG31="祝",ANG31=0,ANH31=""),"　",MAX(IF(AND(ANH31&gt;AOD14,ANJ31&gt;AOB14),0,IF(AND(ANH31&lt;=AOD14,ANH31&gt;AOA14,ANJ31&gt;AOB14),AOD14-ANH31,IF(AND(ANH31&lt;=AOD14,ANH31&lt;=AOA14,ANJ31&gt;AOB14),AOD14-AOA14,IF(AND(ANH31&gt;AOA14,ANJ31&lt;=AOB14),ANJ31-ANH31,IF(AND(ANH31&lt;=AOA14,ANJ31&lt;=AOB14),ANJ31-AOA14,0))))),0)),0)</f>
        <v>　</v>
      </c>
      <c r="AOB31" s="663"/>
      <c r="AOC31" s="664"/>
      <c r="AOD31" s="662" t="str">
        <f>IFERROR(IF(OR(ANG31="日",ANG31="祝",ANG31=0,ANH31=""),"　",MAX(IF(AND(ANH31&lt;=AOD14,ANJ31&gt;AOE14),AOE14-AOD14,IF(ANJ31&lt;=AOE14,0,IF(AND(ANH31&gt;AOD14,ANJ31&gt;AOE14),AOE14-ANH31,0))),0)),0)</f>
        <v>　</v>
      </c>
      <c r="AOE31" s="663"/>
      <c r="AOF31" s="664"/>
      <c r="AOG31" s="662" t="str">
        <f t="shared" si="19"/>
        <v>　</v>
      </c>
      <c r="AOH31" s="663"/>
      <c r="AOI31" s="664"/>
      <c r="AOJ31" s="665" t="str">
        <f>IF(AOM31="×",TIME(0,0,0),IF(AOW4="非常勤",ANL31,ANX31))</f>
        <v>　</v>
      </c>
      <c r="AOK31" s="666"/>
      <c r="AOL31" s="667"/>
      <c r="AOM31" s="265"/>
      <c r="AON31" s="665" t="str">
        <f>IF(AOQ31="×",TIME(0,0,0),IF(AOW4="非常勤",ANO31,AOA31))</f>
        <v>　</v>
      </c>
      <c r="AOO31" s="666"/>
      <c r="AOP31" s="667"/>
      <c r="AOQ31" s="265"/>
      <c r="AOR31" s="665" t="str">
        <f>IF(AOU31="×",TIME(0,0,0),IF(AOW4="非常勤",ANR31,AOD31))</f>
        <v>　</v>
      </c>
      <c r="AOS31" s="666"/>
      <c r="AOT31" s="667"/>
      <c r="AOU31" s="265"/>
      <c r="AOV31" s="665" t="str">
        <f>IF(AOY31="×",TIME(0,0,0),IF(AOW4="非常勤",ANU31,AOG31))</f>
        <v>　</v>
      </c>
      <c r="AOW31" s="666"/>
      <c r="AOX31" s="667"/>
      <c r="AOY31" s="265"/>
      <c r="AOZ31" s="668"/>
      <c r="APA31" s="669"/>
      <c r="APB31" s="668"/>
      <c r="APC31" s="670"/>
      <c r="APD31" s="669"/>
      <c r="APE31" s="671"/>
      <c r="APF31" s="672"/>
      <c r="APG31" s="672"/>
      <c r="APH31" s="673"/>
      <c r="API31" s="263">
        <f>$A$31</f>
        <v>17</v>
      </c>
      <c r="APJ31" s="264" t="str">
        <f>$B$31</f>
        <v>土</v>
      </c>
      <c r="APK31" s="660"/>
      <c r="APL31" s="661"/>
      <c r="APM31" s="660"/>
      <c r="APN31" s="661"/>
      <c r="APO31" s="662" t="str">
        <f>IFERROR(IF(OR(APJ31="日",APJ31="祝",APJ31=0,APK31=""),"　",MAX(IF(AND(APK31&lt;=APO14,APM31&gt;APP14),APP14-APO14,IF(AND(APK31&gt;APO14,APM31&lt;=APP14),APM31-APK31,IF(AND(APK31&lt;=APO14,APM31&lt;=APP14),APM31-APO14,IF(AND(APK31&gt;APO14,APM31&gt;APP14),APP14-APK31,0)))),0)),0)</f>
        <v>　</v>
      </c>
      <c r="APP31" s="663"/>
      <c r="APQ31" s="664"/>
      <c r="APR31" s="662" t="str">
        <f>IFERROR(IF(OR(APJ31="日",APJ31="祝",APJ31=0,APK31=""),"　",MAX(IF(AND(APK31&gt;APU14,APM31&gt;APS14),0,IF(AND(APK31&lt;=APU14,APK31&gt;APR14,APM31&gt;APS14),APU14-APK31,IF(AND(APK31&lt;=APU14,APK31&lt;=APR14,APM31&gt;APS14),APU14-APR14,IF(AND(APK31&gt;APR14,APM31&lt;=APS14),APM31-APK31,IF(AND(APK31&lt;=APR14,APM31&lt;=APS14),APM31-APR14,0))))),0)),0)</f>
        <v>　</v>
      </c>
      <c r="APS31" s="663"/>
      <c r="APT31" s="664"/>
      <c r="APU31" s="662" t="str">
        <f>IFERROR(IF(OR(APJ31="日",APJ31="祝",APJ31=0,APK31=""),"　",MAX(IF(AND(APK31&lt;=APU14,APM31&gt;APV14),APV14-APU14,IF(APM31&lt;=APV14,0,IF(AND(APK31&gt;APU14,APM31&gt;APV14),APV14-APK31,0))),0)),0)</f>
        <v>　</v>
      </c>
      <c r="APV31" s="663"/>
      <c r="APW31" s="664"/>
      <c r="APX31" s="662" t="str">
        <f>IFERROR(IF(OR(APJ31="日",APJ31="祝",APJ31=0,APK31=""),"　",MAX(IF(APK31&gt;APX14,APM31-APK31,IF(APK31&lt;=APX14,APM31-APX14,0)),0)),0)</f>
        <v>　</v>
      </c>
      <c r="APY31" s="663"/>
      <c r="APZ31" s="664"/>
      <c r="AQA31" s="662" t="str">
        <f>IFERROR(IF(OR(APJ31="日",APJ31="祝",APJ31=0,APK31=""),"　",MAX(IF(AND(APK31&lt;=AQA14,APM31&gt;AQB14),AQB14-AQA14,IF(AND(APK31&gt;AQA14,APM31&lt;=AQB14),APM31-APK31,IF(AND(APK31&lt;=AQA14,APM31&lt;=AQB14),APM31-AQA14,IF(AND(APK31&gt;AQA14,APM31&gt;AQB14),AQB14-APK31,0)))),0)),0)</f>
        <v>　</v>
      </c>
      <c r="AQB31" s="663"/>
      <c r="AQC31" s="664"/>
      <c r="AQD31" s="662" t="str">
        <f>IFERROR(IF(OR(APJ31="日",APJ31="祝",APJ31=0,APK31=""),"　",MAX(IF(AND(APK31&gt;AQG14,APM31&gt;AQE14),0,IF(AND(APK31&lt;=AQG14,APK31&gt;AQD14,APM31&gt;AQE14),AQG14-APK31,IF(AND(APK31&lt;=AQG14,APK31&lt;=AQD14,APM31&gt;AQE14),AQG14-AQD14,IF(AND(APK31&gt;AQD14,APM31&lt;=AQE14),APM31-APK31,IF(AND(APK31&lt;=AQD14,APM31&lt;=AQE14),APM31-AQD14,0))))),0)),0)</f>
        <v>　</v>
      </c>
      <c r="AQE31" s="663"/>
      <c r="AQF31" s="664"/>
      <c r="AQG31" s="662" t="str">
        <f>IFERROR(IF(OR(APJ31="日",APJ31="祝",APJ31=0,APK31=""),"　",MAX(IF(AND(APK31&lt;=AQG14,APM31&gt;AQH14),AQH14-AQG14,IF(APM31&lt;=AQH14,0,IF(AND(APK31&gt;AQG14,APM31&gt;AQH14),AQH14-APK31,0))),0)),0)</f>
        <v>　</v>
      </c>
      <c r="AQH31" s="663"/>
      <c r="AQI31" s="664"/>
      <c r="AQJ31" s="662" t="str">
        <f t="shared" si="20"/>
        <v>　</v>
      </c>
      <c r="AQK31" s="663"/>
      <c r="AQL31" s="664"/>
      <c r="AQM31" s="665" t="str">
        <f>IF(AQP31="×",TIME(0,0,0),IF(AQZ4="非常勤",APO31,AQA31))</f>
        <v>　</v>
      </c>
      <c r="AQN31" s="666"/>
      <c r="AQO31" s="667"/>
      <c r="AQP31" s="265"/>
      <c r="AQQ31" s="665" t="str">
        <f>IF(AQT31="×",TIME(0,0,0),IF(AQZ4="非常勤",APR31,AQD31))</f>
        <v>　</v>
      </c>
      <c r="AQR31" s="666"/>
      <c r="AQS31" s="667"/>
      <c r="AQT31" s="265"/>
      <c r="AQU31" s="665" t="str">
        <f>IF(AQX31="×",TIME(0,0,0),IF(AQZ4="非常勤",APU31,AQG31))</f>
        <v>　</v>
      </c>
      <c r="AQV31" s="666"/>
      <c r="AQW31" s="667"/>
      <c r="AQX31" s="265"/>
      <c r="AQY31" s="665" t="str">
        <f>IF(ARB31="×",TIME(0,0,0),IF(AQZ4="非常勤",APX31,AQJ31))</f>
        <v>　</v>
      </c>
      <c r="AQZ31" s="666"/>
      <c r="ARA31" s="667"/>
      <c r="ARB31" s="265"/>
      <c r="ARC31" s="720"/>
      <c r="ARD31" s="720"/>
      <c r="ARE31" s="668"/>
      <c r="ARF31" s="670"/>
      <c r="ARG31" s="669"/>
      <c r="ARH31" s="671"/>
      <c r="ARI31" s="672"/>
      <c r="ARJ31" s="672"/>
      <c r="ARK31" s="673"/>
      <c r="ARL31" s="263">
        <f>$A$31</f>
        <v>17</v>
      </c>
      <c r="ARM31" s="264" t="str">
        <f>$B$31</f>
        <v>土</v>
      </c>
      <c r="ARN31" s="660"/>
      <c r="ARO31" s="661"/>
      <c r="ARP31" s="660"/>
      <c r="ARQ31" s="661"/>
      <c r="ARR31" s="662" t="str">
        <f>IFERROR(IF(OR(ARM31="日",ARM31="祝",ARM31=0,ARN31=""),"　",MAX(IF(AND(ARN31&lt;=ARR14,ARP31&gt;ARS14),ARS14-ARR14,IF(AND(ARN31&gt;ARR14,ARP31&lt;=ARS14),ARP31-ARN31,IF(AND(ARN31&lt;=ARR14,ARP31&lt;=ARS14),ARP31-ARR14,IF(AND(ARN31&gt;ARR14,ARP31&gt;ARS14),ARS14-ARN31,0)))),0)),0)</f>
        <v>　</v>
      </c>
      <c r="ARS31" s="663"/>
      <c r="ART31" s="664"/>
      <c r="ARU31" s="662" t="str">
        <f>IFERROR(IF(OR(ARM31="日",ARM31="祝",ARM31=0,ARN31=""),"　",MAX(IF(AND(ARN31&gt;ARX14,ARP31&gt;ARV14),0,IF(AND(ARN31&lt;=ARX14,ARN31&gt;ARU14,ARP31&gt;ARV14),ARX14-ARN31,IF(AND(ARN31&lt;=ARX14,ARN31&lt;=ARU14,ARP31&gt;ARV14),ARX14-ARU14,IF(AND(ARN31&gt;ARU14,ARP31&lt;=ARV14),ARP31-ARN31,IF(AND(ARN31&lt;=ARU14,ARP31&lt;=ARV14),ARP31-ARU14,0))))),0)),0)</f>
        <v>　</v>
      </c>
      <c r="ARV31" s="663"/>
      <c r="ARW31" s="664"/>
      <c r="ARX31" s="662" t="str">
        <f>IFERROR(IF(OR(ARM31="日",ARM31="祝",ARM31=0,ARN31=""),"　",MAX(IF(AND(ARN31&lt;=ARX14,ARP31&gt;ARY14),ARY14-ARX14,IF(ARP31&lt;=ARY14,0,IF(AND(ARN31&gt;ARX14,ARP31&gt;ARY14),ARY14-ARN31,0))),0)),0)</f>
        <v>　</v>
      </c>
      <c r="ARY31" s="663"/>
      <c r="ARZ31" s="664"/>
      <c r="ASA31" s="662" t="str">
        <f>IFERROR(IF(OR(ARM31="日",ARM31="祝",ARM31=0,ARN31=""),"　",MAX(IF(ARN31&gt;ASA14,ARP31-ARN31,IF(ARN31&lt;=ASA14,ARP31-ASA14,0)),0)),0)</f>
        <v>　</v>
      </c>
      <c r="ASB31" s="663"/>
      <c r="ASC31" s="664"/>
      <c r="ASD31" s="662" t="str">
        <f>IFERROR(IF(OR(ARM31="日",ARM31="祝",ARM31=0,ARN31=""),"　",MAX(IF(AND(ARN31&lt;=ASD14,ARP31&gt;ASE14),ASE14-ASD14,IF(AND(ARN31&gt;ASD14,ARP31&lt;=ASE14),ARP31-ARN31,IF(AND(ARN31&lt;=ASD14,ARP31&lt;=ASE14),ARP31-ASD14,IF(AND(ARN31&gt;ASD14,ARP31&gt;ASE14),ASE14-ARN31,0)))),0)),0)</f>
        <v>　</v>
      </c>
      <c r="ASE31" s="663"/>
      <c r="ASF31" s="664"/>
      <c r="ASG31" s="662" t="str">
        <f>IFERROR(IF(OR(ARM31="日",ARM31="祝",ARM31=0,ARN31=""),"　",MAX(IF(AND(ARN31&gt;ASJ14,ARP31&gt;ASH14),0,IF(AND(ARN31&lt;=ASJ14,ARN31&gt;ASG14,ARP31&gt;ASH14),ASJ14-ARN31,IF(AND(ARN31&lt;=ASJ14,ARN31&lt;=ASG14,ARP31&gt;ASH14),ASJ14-ASG14,IF(AND(ARN31&gt;ASG14,ARP31&lt;=ASH14),ARP31-ARN31,IF(AND(ARN31&lt;=ASG14,ARP31&lt;=ASH14),ARP31-ASG14,0))))),0)),0)</f>
        <v>　</v>
      </c>
      <c r="ASH31" s="663"/>
      <c r="ASI31" s="664"/>
      <c r="ASJ31" s="662" t="str">
        <f>IFERROR(IF(OR(ARM31="日",ARM31="祝",ARM31=0,ARN31=""),"　",MAX(IF(AND(ARN31&lt;=ASJ14,ARP31&gt;ASK14),ASK14-ASJ14,IF(ARP31&lt;=ASK14,0,IF(AND(ARN31&gt;ASJ14,ARP31&gt;ASK14),ASK14-ARN31,0))),0)),0)</f>
        <v>　</v>
      </c>
      <c r="ASK31" s="663"/>
      <c r="ASL31" s="664"/>
      <c r="ASM31" s="662" t="str">
        <f t="shared" si="21"/>
        <v>　</v>
      </c>
      <c r="ASN31" s="663"/>
      <c r="ASO31" s="664"/>
      <c r="ASP31" s="665" t="str">
        <f>IF(ASS31="×",TIME(0,0,0),IF(ATC4="非常勤",ARR31,ASD31))</f>
        <v>　</v>
      </c>
      <c r="ASQ31" s="666"/>
      <c r="ASR31" s="667"/>
      <c r="ASS31" s="265"/>
      <c r="AST31" s="665" t="str">
        <f>IF(ASW31="×",TIME(0,0,0),IF(ATC4="非常勤",ARU31,ASG31))</f>
        <v>　</v>
      </c>
      <c r="ASU31" s="666"/>
      <c r="ASV31" s="667"/>
      <c r="ASW31" s="265"/>
      <c r="ASX31" s="665" t="str">
        <f>IF(ATA31="×",TIME(0,0,0),IF(ATC4="非常勤",ARX31,ASJ31))</f>
        <v>　</v>
      </c>
      <c r="ASY31" s="666"/>
      <c r="ASZ31" s="667"/>
      <c r="ATA31" s="265"/>
      <c r="ATB31" s="665" t="str">
        <f>IF(ATE31="×",TIME(0,0,0),IF(ATC4="非常勤",ASA31,ASM31))</f>
        <v>　</v>
      </c>
      <c r="ATC31" s="666"/>
      <c r="ATD31" s="667"/>
      <c r="ATE31" s="265"/>
      <c r="ATF31" s="720"/>
      <c r="ATG31" s="720"/>
      <c r="ATH31" s="668"/>
      <c r="ATI31" s="670"/>
      <c r="ATJ31" s="669"/>
      <c r="ATK31" s="671"/>
      <c r="ATL31" s="672"/>
      <c r="ATM31" s="672"/>
      <c r="ATN31" s="673"/>
      <c r="ATO31" s="263">
        <f>$A$31</f>
        <v>17</v>
      </c>
      <c r="ATP31" s="264" t="str">
        <f>$B$31</f>
        <v>土</v>
      </c>
      <c r="ATQ31" s="660"/>
      <c r="ATR31" s="661"/>
      <c r="ATS31" s="660"/>
      <c r="ATT31" s="661"/>
      <c r="ATU31" s="662" t="str">
        <f>IFERROR(IF(OR(ATP31="日",ATP31="祝",ATP31=0,ATQ31=""),"　",MAX(IF(AND(ATQ31&lt;=ATU14,ATS31&gt;ATV14),ATV14-ATU14,IF(AND(ATQ31&gt;ATU14,ATS31&lt;=ATV14),ATS31-ATQ31,IF(AND(ATQ31&lt;=ATU14,ATS31&lt;=ATV14),ATS31-ATU14,IF(AND(ATQ31&gt;ATU14,ATS31&gt;ATV14),ATV14-ATQ31,0)))),0)),0)</f>
        <v>　</v>
      </c>
      <c r="ATV31" s="663"/>
      <c r="ATW31" s="664"/>
      <c r="ATX31" s="662" t="str">
        <f>IFERROR(IF(OR(ATP31="日",ATP31="祝",ATP31=0,ATQ31=""),"　",MAX(IF(AND(ATQ31&gt;AUA14,ATS31&gt;ATY14),0,IF(AND(ATQ31&lt;=AUA14,ATQ31&gt;ATX14,ATS31&gt;ATY14),AUA14-ATQ31,IF(AND(ATQ31&lt;=AUA14,ATQ31&lt;=ATX14,ATS31&gt;ATY14),AUA14-ATX14,IF(AND(ATQ31&gt;ATX14,ATS31&lt;=ATY14),ATS31-ATQ31,IF(AND(ATQ31&lt;=ATX14,ATS31&lt;=ATY14),ATS31-ATX14,0))))),0)),0)</f>
        <v>　</v>
      </c>
      <c r="ATY31" s="663"/>
      <c r="ATZ31" s="664"/>
      <c r="AUA31" s="662" t="str">
        <f>IFERROR(IF(OR(ATP31="日",ATP31="祝",ATP31=0,ATQ31=""),"　",MAX(IF(AND(ATQ31&lt;=AUA14,ATS31&gt;AUB14),AUB14-AUA14,IF(ATS31&lt;=AUB14,0,IF(AND(ATQ31&gt;AUA14,ATS31&gt;AUB14),AUB14-ATQ31,0))),0)),0)</f>
        <v>　</v>
      </c>
      <c r="AUB31" s="663"/>
      <c r="AUC31" s="664"/>
      <c r="AUD31" s="662" t="str">
        <f>IFERROR(IF(OR(ATP31="日",ATP31="祝",ATP31=0,ATQ31=""),"　",MAX(IF(ATQ31&gt;AUD14,ATS31-ATQ31,IF(ATQ31&lt;=AUD14,ATS31-AUD14,0)),0)),0)</f>
        <v>　</v>
      </c>
      <c r="AUE31" s="663"/>
      <c r="AUF31" s="664"/>
      <c r="AUG31" s="662" t="str">
        <f>IFERROR(IF(OR(ATP31="日",ATP31="祝",ATP31=0,ATQ31=""),"　",MAX(IF(AND(ATQ31&lt;=AUG14,ATS31&gt;AUH14),AUH14-AUG14,IF(AND(ATQ31&gt;AUG14,ATS31&lt;=AUH14),ATS31-ATQ31,IF(AND(ATQ31&lt;=AUG14,ATS31&lt;=AUH14),ATS31-AUG14,IF(AND(ATQ31&gt;AUG14,ATS31&gt;AUH14),AUH14-ATQ31,0)))),0)),0)</f>
        <v>　</v>
      </c>
      <c r="AUH31" s="663"/>
      <c r="AUI31" s="664"/>
      <c r="AUJ31" s="662" t="str">
        <f>IFERROR(IF(OR(ATP31="日",ATP31="祝",ATP31=0,ATQ31=""),"　",MAX(IF(AND(ATQ31&gt;AUM14,ATS31&gt;AUK14),0,IF(AND(ATQ31&lt;=AUM14,ATQ31&gt;AUJ14,ATS31&gt;AUK14),AUM14-ATQ31,IF(AND(ATQ31&lt;=AUM14,ATQ31&lt;=AUJ14,ATS31&gt;AUK14),AUM14-AUJ14,IF(AND(ATQ31&gt;AUJ14,ATS31&lt;=AUK14),ATS31-ATQ31,IF(AND(ATQ31&lt;=AUJ14,ATS31&lt;=AUK14),ATS31-AUJ14,0))))),0)),0)</f>
        <v>　</v>
      </c>
      <c r="AUK31" s="663"/>
      <c r="AUL31" s="664"/>
      <c r="AUM31" s="662" t="str">
        <f>IFERROR(IF(OR(ATP31="日",ATP31="祝",ATP31=0,ATQ31=""),"　",MAX(IF(AND(ATQ31&lt;=AUM14,ATS31&gt;AUN14),AUN14-AUM14,IF(ATS31&lt;=AUN14,0,IF(AND(ATQ31&gt;AUM14,ATS31&gt;AUN14),AUN14-ATQ31,0))),0)),0)</f>
        <v>　</v>
      </c>
      <c r="AUN31" s="663"/>
      <c r="AUO31" s="664"/>
      <c r="AUP31" s="662" t="str">
        <f t="shared" si="22"/>
        <v>　</v>
      </c>
      <c r="AUQ31" s="663"/>
      <c r="AUR31" s="664"/>
      <c r="AUS31" s="665" t="str">
        <f>IF(AUV31="×",TIME(0,0,0),IF(AVF4="非常勤",ATU31,AUG31))</f>
        <v>　</v>
      </c>
      <c r="AUT31" s="666"/>
      <c r="AUU31" s="667"/>
      <c r="AUV31" s="265"/>
      <c r="AUW31" s="665" t="str">
        <f>IF(AUZ31="×",TIME(0,0,0),IF(AVF4="非常勤",ATX31,AUJ31))</f>
        <v>　</v>
      </c>
      <c r="AUX31" s="666"/>
      <c r="AUY31" s="667"/>
      <c r="AUZ31" s="265"/>
      <c r="AVA31" s="665" t="str">
        <f>IF(AVD31="×",TIME(0,0,0),IF(AVF4="非常勤",AUA31,AUM31))</f>
        <v>　</v>
      </c>
      <c r="AVB31" s="666"/>
      <c r="AVC31" s="667"/>
      <c r="AVD31" s="265"/>
      <c r="AVE31" s="665" t="str">
        <f>IF(AVH31="×",TIME(0,0,0),IF(AVF4="非常勤",AUD31,AUP31))</f>
        <v>　</v>
      </c>
      <c r="AVF31" s="666"/>
      <c r="AVG31" s="667"/>
      <c r="AVH31" s="265"/>
      <c r="AVI31" s="668"/>
      <c r="AVJ31" s="669"/>
      <c r="AVK31" s="668"/>
      <c r="AVL31" s="670"/>
      <c r="AVM31" s="669"/>
      <c r="AVN31" s="671"/>
      <c r="AVO31" s="672"/>
      <c r="AVP31" s="672"/>
      <c r="AVQ31" s="673"/>
      <c r="AVR31" s="263">
        <f>$A$31</f>
        <v>17</v>
      </c>
      <c r="AVS31" s="264" t="str">
        <f>$B$31</f>
        <v>土</v>
      </c>
      <c r="AVT31" s="660"/>
      <c r="AVU31" s="661"/>
      <c r="AVV31" s="660"/>
      <c r="AVW31" s="661"/>
      <c r="AVX31" s="662" t="str">
        <f>IFERROR(IF(OR(AVS31="日",AVS31="祝",AVS31=0,AVT31=""),"　",MAX(IF(AND(AVT31&lt;=AVX14,AVV31&gt;AVY14),AVY14-AVX14,IF(AND(AVT31&gt;AVX14,AVV31&lt;=AVY14),AVV31-AVT31,IF(AND(AVT31&lt;=AVX14,AVV31&lt;=AVY14),AVV31-AVX14,IF(AND(AVT31&gt;AVX14,AVV31&gt;AVY14),AVY14-AVT31,0)))),0)),0)</f>
        <v>　</v>
      </c>
      <c r="AVY31" s="663"/>
      <c r="AVZ31" s="664"/>
      <c r="AWA31" s="662" t="str">
        <f>IFERROR(IF(OR(AVS31="日",AVS31="祝",AVS31=0,AVT31=""),"　",MAX(IF(AND(AVT31&gt;AWD14,AVV31&gt;AWB14),0,IF(AND(AVT31&lt;=AWD14,AVT31&gt;AWA14,AVV31&gt;AWB14),AWD14-AVT31,IF(AND(AVT31&lt;=AWD14,AVT31&lt;=AWA14,AVV31&gt;AWB14),AWD14-AWA14,IF(AND(AVT31&gt;AWA14,AVV31&lt;=AWB14),AVV31-AVT31,IF(AND(AVT31&lt;=AWA14,AVV31&lt;=AWB14),AVV31-AWA14,0))))),0)),0)</f>
        <v>　</v>
      </c>
      <c r="AWB31" s="663"/>
      <c r="AWC31" s="664"/>
      <c r="AWD31" s="662" t="str">
        <f>IFERROR(IF(OR(AVS31="日",AVS31="祝",AVS31=0,AVT31=""),"　",MAX(IF(AND(AVT31&lt;=AWD14,AVV31&gt;AWE14),AWE14-AWD14,IF(AVV31&lt;=AWE14,0,IF(AND(AVT31&gt;AWD14,AVV31&gt;AWE14),AWE14-AVT31,0))),0)),0)</f>
        <v>　</v>
      </c>
      <c r="AWE31" s="663"/>
      <c r="AWF31" s="664"/>
      <c r="AWG31" s="662" t="str">
        <f>IFERROR(IF(OR(AVS31="日",AVS31="祝",AVS31=0,AVT31=""),"　",MAX(IF(AVT31&gt;AWG14,AVV31-AVT31,IF(AVT31&lt;=AWG14,AVV31-AWG14,0)),0)),0)</f>
        <v>　</v>
      </c>
      <c r="AWH31" s="663"/>
      <c r="AWI31" s="664"/>
      <c r="AWJ31" s="662" t="str">
        <f>IFERROR(IF(OR(AVS31="日",AVS31="祝",AVS31=0,AVT31=""),"　",MAX(IF(AND(AVT31&lt;=AWJ14,AVV31&gt;AWK14),AWK14-AWJ14,IF(AND(AVT31&gt;AWJ14,AVV31&lt;=AWK14),AVV31-AVT31,IF(AND(AVT31&lt;=AWJ14,AVV31&lt;=AWK14),AVV31-AWJ14,IF(AND(AVT31&gt;AWJ14,AVV31&gt;AWK14),AWK14-AVT31,0)))),0)),0)</f>
        <v>　</v>
      </c>
      <c r="AWK31" s="663"/>
      <c r="AWL31" s="664"/>
      <c r="AWM31" s="662" t="str">
        <f>IFERROR(IF(OR(AVS31="日",AVS31="祝",AVS31=0,AVT31=""),"　",MAX(IF(AND(AVT31&gt;AWP14,AVV31&gt;AWN14),0,IF(AND(AVT31&lt;=AWP14,AVT31&gt;AWM14,AVV31&gt;AWN14),AWP14-AVT31,IF(AND(AVT31&lt;=AWP14,AVT31&lt;=AWM14,AVV31&gt;AWN14),AWP14-AWM14,IF(AND(AVT31&gt;AWM14,AVV31&lt;=AWN14),AVV31-AVT31,IF(AND(AVT31&lt;=AWM14,AVV31&lt;=AWN14),AVV31-AWM14,0))))),0)),0)</f>
        <v>　</v>
      </c>
      <c r="AWN31" s="663"/>
      <c r="AWO31" s="664"/>
      <c r="AWP31" s="662" t="str">
        <f>IFERROR(IF(OR(AVS31="日",AVS31="祝",AVS31=0,AVT31=""),"　",MAX(IF(AND(AVT31&lt;=AWP14,AVV31&gt;AWQ14),AWQ14-AWP14,IF(AVV31&lt;=AWQ14,0,IF(AND(AVT31&gt;AWP14,AVV31&gt;AWQ14),AWQ14-AVT31,0))),0)),0)</f>
        <v>　</v>
      </c>
      <c r="AWQ31" s="663"/>
      <c r="AWR31" s="664"/>
      <c r="AWS31" s="662" t="str">
        <f t="shared" si="23"/>
        <v>　</v>
      </c>
      <c r="AWT31" s="663"/>
      <c r="AWU31" s="664"/>
      <c r="AWV31" s="665" t="str">
        <f>IF(AWY31="×",TIME(0,0,0),IF(AXI4="非常勤",AVX31,AWJ31))</f>
        <v>　</v>
      </c>
      <c r="AWW31" s="666"/>
      <c r="AWX31" s="667"/>
      <c r="AWY31" s="265"/>
      <c r="AWZ31" s="665" t="str">
        <f>IF(AXC31="×",TIME(0,0,0),IF(AXI4="非常勤",AWA31,AWM31))</f>
        <v>　</v>
      </c>
      <c r="AXA31" s="666"/>
      <c r="AXB31" s="667"/>
      <c r="AXC31" s="265"/>
      <c r="AXD31" s="665" t="str">
        <f>IF(AXG31="×",TIME(0,0,0),IF(AXI4="非常勤",AWD31,AWP31))</f>
        <v>　</v>
      </c>
      <c r="AXE31" s="666"/>
      <c r="AXF31" s="667"/>
      <c r="AXG31" s="265"/>
      <c r="AXH31" s="665" t="str">
        <f>IF(AXK31="×",TIME(0,0,0),IF(AXI4="非常勤",AWG31,AWS31))</f>
        <v>　</v>
      </c>
      <c r="AXI31" s="666"/>
      <c r="AXJ31" s="667"/>
      <c r="AXK31" s="265"/>
      <c r="AXL31" s="668"/>
      <c r="AXM31" s="669"/>
      <c r="AXN31" s="668"/>
      <c r="AXO31" s="670"/>
      <c r="AXP31" s="669"/>
      <c r="AXQ31" s="671"/>
      <c r="AXR31" s="672"/>
      <c r="AXS31" s="672"/>
      <c r="AXT31" s="673"/>
      <c r="AXU31" s="263">
        <f>$A$31</f>
        <v>17</v>
      </c>
      <c r="AXV31" s="264" t="str">
        <f>$B$31</f>
        <v>土</v>
      </c>
      <c r="AXW31" s="660"/>
      <c r="AXX31" s="661"/>
      <c r="AXY31" s="660"/>
      <c r="AXZ31" s="661"/>
      <c r="AYA31" s="662" t="str">
        <f>IFERROR(IF(OR(AXV31="日",AXV31="祝",AXV31=0,AXW31=""),"　",MAX(IF(AND(AXW31&lt;=AYA14,AXY31&gt;AYB14),AYB14-AYA14,IF(AND(AXW31&gt;AYA14,AXY31&lt;=AYB14),AXY31-AXW31,IF(AND(AXW31&lt;=AYA14,AXY31&lt;=AYB14),AXY31-AYA14,IF(AND(AXW31&gt;AYA14,AXY31&gt;AYB14),AYB14-AXW31,0)))),0)),0)</f>
        <v>　</v>
      </c>
      <c r="AYB31" s="663"/>
      <c r="AYC31" s="664"/>
      <c r="AYD31" s="662" t="str">
        <f>IFERROR(IF(OR(AXV31="日",AXV31="祝",AXV31=0,AXW31=""),"　",MAX(IF(AND(AXW31&gt;AYG14,AXY31&gt;AYE14),0,IF(AND(AXW31&lt;=AYG14,AXW31&gt;AYD14,AXY31&gt;AYE14),AYG14-AXW31,IF(AND(AXW31&lt;=AYG14,AXW31&lt;=AYD14,AXY31&gt;AYE14),AYG14-AYD14,IF(AND(AXW31&gt;AYD14,AXY31&lt;=AYE14),AXY31-AXW31,IF(AND(AXW31&lt;=AYD14,AXY31&lt;=AYE14),AXY31-AYD14,0))))),0)),0)</f>
        <v>　</v>
      </c>
      <c r="AYE31" s="663"/>
      <c r="AYF31" s="664"/>
      <c r="AYG31" s="662" t="str">
        <f>IFERROR(IF(OR(AXV31="日",AXV31="祝",AXV31=0,AXW31=""),"　",MAX(IF(AND(AXW31&lt;=AYG14,AXY31&gt;AYH14),AYH14-AYG14,IF(AXY31&lt;=AYH14,0,IF(AND(AXW31&gt;AYG14,AXY31&gt;AYH14),AYH14-AXW31,0))),0)),0)</f>
        <v>　</v>
      </c>
      <c r="AYH31" s="663"/>
      <c r="AYI31" s="664"/>
      <c r="AYJ31" s="662" t="str">
        <f>IFERROR(IF(OR(AXV31="日",AXV31="祝",AXV31=0,AXW31=""),"　",MAX(IF(AXW31&gt;AYJ14,AXY31-AXW31,IF(AXW31&lt;=AYJ14,AXY31-AYJ14,0)),0)),0)</f>
        <v>　</v>
      </c>
      <c r="AYK31" s="663"/>
      <c r="AYL31" s="664"/>
      <c r="AYM31" s="662" t="str">
        <f>IFERROR(IF(OR(AXV31="日",AXV31="祝",AXV31=0,AXW31=""),"　",MAX(IF(AND(AXW31&lt;=AYM14,AXY31&gt;AYN14),AYN14-AYM14,IF(AND(AXW31&gt;AYM14,AXY31&lt;=AYN14),AXY31-AXW31,IF(AND(AXW31&lt;=AYM14,AXY31&lt;=AYN14),AXY31-AYM14,IF(AND(AXW31&gt;AYM14,AXY31&gt;AYN14),AYN14-AXW31,0)))),0)),0)</f>
        <v>　</v>
      </c>
      <c r="AYN31" s="663"/>
      <c r="AYO31" s="664"/>
      <c r="AYP31" s="662" t="str">
        <f>IFERROR(IF(OR(AXV31="日",AXV31="祝",AXV31=0,AXW31=""),"　",MAX(IF(AND(AXW31&gt;AYS14,AXY31&gt;AYQ14),0,IF(AND(AXW31&lt;=AYS14,AXW31&gt;AYP14,AXY31&gt;AYQ14),AYS14-AXW31,IF(AND(AXW31&lt;=AYS14,AXW31&lt;=AYP14,AXY31&gt;AYQ14),AYS14-AYP14,IF(AND(AXW31&gt;AYP14,AXY31&lt;=AYQ14),AXY31-AXW31,IF(AND(AXW31&lt;=AYP14,AXY31&lt;=AYQ14),AXY31-AYP14,0))))),0)),0)</f>
        <v>　</v>
      </c>
      <c r="AYQ31" s="663"/>
      <c r="AYR31" s="664"/>
      <c r="AYS31" s="662" t="str">
        <f>IFERROR(IF(OR(AXV31="日",AXV31="祝",AXV31=0,AXW31=""),"　",MAX(IF(AND(AXW31&lt;=AYS14,AXY31&gt;AYT14),AYT14-AYS14,IF(AXY31&lt;=AYT14,0,IF(AND(AXW31&gt;AYS14,AXY31&gt;AYT14),AYT14-AXW31,0))),0)),0)</f>
        <v>　</v>
      </c>
      <c r="AYT31" s="663"/>
      <c r="AYU31" s="664"/>
      <c r="AYV31" s="662" t="str">
        <f t="shared" si="24"/>
        <v>　</v>
      </c>
      <c r="AYW31" s="663"/>
      <c r="AYX31" s="664"/>
      <c r="AYY31" s="665" t="str">
        <f>IF(AZB31="×",TIME(0,0,0),IF(AZL4="非常勤",AYA31,AYM31))</f>
        <v>　</v>
      </c>
      <c r="AYZ31" s="666"/>
      <c r="AZA31" s="667"/>
      <c r="AZB31" s="265"/>
      <c r="AZC31" s="665" t="str">
        <f>IF(AZF31="×",TIME(0,0,0),IF(AZL4="非常勤",AYD31,AYP31))</f>
        <v>　</v>
      </c>
      <c r="AZD31" s="666"/>
      <c r="AZE31" s="667"/>
      <c r="AZF31" s="265"/>
      <c r="AZG31" s="665" t="str">
        <f>IF(AZJ31="×",TIME(0,0,0),IF(AZL4="非常勤",AYG31,AYS31))</f>
        <v>　</v>
      </c>
      <c r="AZH31" s="666"/>
      <c r="AZI31" s="667"/>
      <c r="AZJ31" s="265"/>
      <c r="AZK31" s="665" t="str">
        <f>IF(AZN31="×",TIME(0,0,0),IF(AZL4="非常勤",AYJ31,AYV31))</f>
        <v>　</v>
      </c>
      <c r="AZL31" s="666"/>
      <c r="AZM31" s="667"/>
      <c r="AZN31" s="265"/>
      <c r="AZO31" s="668"/>
      <c r="AZP31" s="669"/>
      <c r="AZQ31" s="668"/>
      <c r="AZR31" s="670"/>
      <c r="AZS31" s="669"/>
      <c r="AZT31" s="671"/>
      <c r="AZU31" s="672"/>
      <c r="AZV31" s="672"/>
      <c r="AZW31" s="673"/>
      <c r="AZX31" s="263">
        <f>$A$31</f>
        <v>17</v>
      </c>
      <c r="AZY31" s="264" t="str">
        <f>$B$31</f>
        <v>土</v>
      </c>
      <c r="AZZ31" s="660"/>
      <c r="BAA31" s="661"/>
      <c r="BAB31" s="660"/>
      <c r="BAC31" s="661"/>
      <c r="BAD31" s="662" t="str">
        <f>IFERROR(IF(OR(AZY31="日",AZY31="祝",AZY31=0,AZZ31=""),"　",MAX(IF(AND(AZZ31&lt;=BAD14,BAB31&gt;BAE14),BAE14-BAD14,IF(AND(AZZ31&gt;BAD14,BAB31&lt;=BAE14),BAB31-AZZ31,IF(AND(AZZ31&lt;=BAD14,BAB31&lt;=BAE14),BAB31-BAD14,IF(AND(AZZ31&gt;BAD14,BAB31&gt;BAE14),BAE14-AZZ31,0)))),0)),0)</f>
        <v>　</v>
      </c>
      <c r="BAE31" s="663"/>
      <c r="BAF31" s="664"/>
      <c r="BAG31" s="662" t="str">
        <f>IFERROR(IF(OR(AZY31="日",AZY31="祝",AZY31=0,AZZ31=""),"　",MAX(IF(AND(AZZ31&gt;BAJ14,BAB31&gt;BAH14),0,IF(AND(AZZ31&lt;=BAJ14,AZZ31&gt;BAG14,BAB31&gt;BAH14),BAJ14-AZZ31,IF(AND(AZZ31&lt;=BAJ14,AZZ31&lt;=BAG14,BAB31&gt;BAH14),BAJ14-BAG14,IF(AND(AZZ31&gt;BAG14,BAB31&lt;=BAH14),BAB31-AZZ31,IF(AND(AZZ31&lt;=BAG14,BAB31&lt;=BAH14),BAB31-BAG14,0))))),0)),0)</f>
        <v>　</v>
      </c>
      <c r="BAH31" s="663"/>
      <c r="BAI31" s="664"/>
      <c r="BAJ31" s="662" t="str">
        <f>IFERROR(IF(OR(AZY31="日",AZY31="祝",AZY31=0,AZZ31=""),"　",MAX(IF(AND(AZZ31&lt;=BAJ14,BAB31&gt;BAK14),BAK14-BAJ14,IF(BAB31&lt;=BAK14,0,IF(AND(AZZ31&gt;BAJ14,BAB31&gt;BAK14),BAK14-AZZ31,0))),0)),0)</f>
        <v>　</v>
      </c>
      <c r="BAK31" s="663"/>
      <c r="BAL31" s="664"/>
      <c r="BAM31" s="662" t="str">
        <f>IFERROR(IF(OR(AZY31="日",AZY31="祝",AZY31=0,AZZ31=""),"　",MAX(IF(AZZ31&gt;BAM14,BAB31-AZZ31,IF(AZZ31&lt;=BAM14,BAB31-BAM14,0)),0)),0)</f>
        <v>　</v>
      </c>
      <c r="BAN31" s="663"/>
      <c r="BAO31" s="664"/>
      <c r="BAP31" s="662" t="str">
        <f>IFERROR(IF(OR(AZY31="日",AZY31="祝",AZY31=0,AZZ31=""),"　",MAX(IF(AND(AZZ31&lt;=BAP14,BAB31&gt;BAQ14),BAQ14-BAP14,IF(AND(AZZ31&gt;BAP14,BAB31&lt;=BAQ14),BAB31-AZZ31,IF(AND(AZZ31&lt;=BAP14,BAB31&lt;=BAQ14),BAB31-BAP14,IF(AND(AZZ31&gt;BAP14,BAB31&gt;BAQ14),BAQ14-AZZ31,0)))),0)),0)</f>
        <v>　</v>
      </c>
      <c r="BAQ31" s="663"/>
      <c r="BAR31" s="664"/>
      <c r="BAS31" s="662" t="str">
        <f>IFERROR(IF(OR(AZY31="日",AZY31="祝",AZY31=0,AZZ31=""),"　",MAX(IF(AND(AZZ31&gt;BAV14,BAB31&gt;BAT14),0,IF(AND(AZZ31&lt;=BAV14,AZZ31&gt;BAS14,BAB31&gt;BAT14),BAV14-AZZ31,IF(AND(AZZ31&lt;=BAV14,AZZ31&lt;=BAS14,BAB31&gt;BAT14),BAV14-BAS14,IF(AND(AZZ31&gt;BAS14,BAB31&lt;=BAT14),BAB31-AZZ31,IF(AND(AZZ31&lt;=BAS14,BAB31&lt;=BAT14),BAB31-BAS14,0))))),0)),0)</f>
        <v>　</v>
      </c>
      <c r="BAT31" s="663"/>
      <c r="BAU31" s="664"/>
      <c r="BAV31" s="662" t="str">
        <f>IFERROR(IF(OR(AZY31="日",AZY31="祝",AZY31=0,AZZ31=""),"　",MAX(IF(AND(AZZ31&lt;=BAV14,BAB31&gt;BAW14),BAW14-BAV14,IF(BAB31&lt;=BAW14,0,IF(AND(AZZ31&gt;BAV14,BAB31&gt;BAW14),BAW14-AZZ31,0))),0)),0)</f>
        <v>　</v>
      </c>
      <c r="BAW31" s="663"/>
      <c r="BAX31" s="664"/>
      <c r="BAY31" s="662" t="str">
        <f t="shared" si="25"/>
        <v>　</v>
      </c>
      <c r="BAZ31" s="663"/>
      <c r="BBA31" s="664"/>
      <c r="BBB31" s="665" t="str">
        <f>IF(BBE31="×",TIME(0,0,0),IF(BBO4="非常勤",BAD31,BAP31))</f>
        <v>　</v>
      </c>
      <c r="BBC31" s="666"/>
      <c r="BBD31" s="667"/>
      <c r="BBE31" s="265"/>
      <c r="BBF31" s="665" t="str">
        <f>IF(BBI31="×",TIME(0,0,0),IF(BBO4="非常勤",BAG31,BAS31))</f>
        <v>　</v>
      </c>
      <c r="BBG31" s="666"/>
      <c r="BBH31" s="667"/>
      <c r="BBI31" s="265"/>
      <c r="BBJ31" s="665" t="str">
        <f>IF(BBM31="×",TIME(0,0,0),IF(BBO4="非常勤",BAJ31,BAV31))</f>
        <v>　</v>
      </c>
      <c r="BBK31" s="666"/>
      <c r="BBL31" s="667"/>
      <c r="BBM31" s="265"/>
      <c r="BBN31" s="665" t="str">
        <f>IF(BBQ31="×",TIME(0,0,0),IF(BBO4="非常勤",BAM31,BAY31))</f>
        <v>　</v>
      </c>
      <c r="BBO31" s="666"/>
      <c r="BBP31" s="667"/>
      <c r="BBQ31" s="265"/>
      <c r="BBR31" s="668"/>
      <c r="BBS31" s="669"/>
      <c r="BBT31" s="668"/>
      <c r="BBU31" s="670"/>
      <c r="BBV31" s="669"/>
      <c r="BBW31" s="671"/>
      <c r="BBX31" s="672"/>
      <c r="BBY31" s="672"/>
      <c r="BBZ31" s="673"/>
      <c r="BCA31" s="263">
        <f>$A$31</f>
        <v>17</v>
      </c>
      <c r="BCB31" s="264" t="str">
        <f>$B$31</f>
        <v>土</v>
      </c>
      <c r="BCC31" s="660"/>
      <c r="BCD31" s="661"/>
      <c r="BCE31" s="660"/>
      <c r="BCF31" s="661"/>
      <c r="BCG31" s="662" t="str">
        <f>IFERROR(IF(OR(BCB31="日",BCB31="祝",BCB31=0,BCC31=""),"　",MAX(IF(AND(BCC31&lt;=BCG14,BCE31&gt;BCH14),BCH14-BCG14,IF(AND(BCC31&gt;BCG14,BCE31&lt;=BCH14),BCE31-BCC31,IF(AND(BCC31&lt;=BCG14,BCE31&lt;=BCH14),BCE31-BCG14,IF(AND(BCC31&gt;BCG14,BCE31&gt;BCH14),BCH14-BCC31,0)))),0)),0)</f>
        <v>　</v>
      </c>
      <c r="BCH31" s="663"/>
      <c r="BCI31" s="664"/>
      <c r="BCJ31" s="662" t="str">
        <f>IFERROR(IF(OR(BCB31="日",BCB31="祝",BCB31=0,BCC31=""),"　",MAX(IF(AND(BCC31&gt;BCM14,BCE31&gt;BCK14),0,IF(AND(BCC31&lt;=BCM14,BCC31&gt;BCJ14,BCE31&gt;BCK14),BCM14-BCC31,IF(AND(BCC31&lt;=BCM14,BCC31&lt;=BCJ14,BCE31&gt;BCK14),BCM14-BCJ14,IF(AND(BCC31&gt;BCJ14,BCE31&lt;=BCK14),BCE31-BCC31,IF(AND(BCC31&lt;=BCJ14,BCE31&lt;=BCK14),BCE31-BCJ14,0))))),0)),0)</f>
        <v>　</v>
      </c>
      <c r="BCK31" s="663"/>
      <c r="BCL31" s="664"/>
      <c r="BCM31" s="662" t="str">
        <f>IFERROR(IF(OR(BCB31="日",BCB31="祝",BCB31=0,BCC31=""),"　",MAX(IF(AND(BCC31&lt;=BCM14,BCE31&gt;BCN14),BCN14-BCM14,IF(BCE31&lt;=BCN14,0,IF(AND(BCC31&gt;BCM14,BCE31&gt;BCN14),BCN14-BCC31,0))),0)),0)</f>
        <v>　</v>
      </c>
      <c r="BCN31" s="663"/>
      <c r="BCO31" s="664"/>
      <c r="BCP31" s="662" t="str">
        <f>IFERROR(IF(OR(BCB31="日",BCB31="祝",BCB31=0,BCC31=""),"　",MAX(IF(BCC31&gt;BCP14,BCE31-BCC31,IF(BCC31&lt;=BCP14,BCE31-BCP14,0)),0)),0)</f>
        <v>　</v>
      </c>
      <c r="BCQ31" s="663"/>
      <c r="BCR31" s="664"/>
      <c r="BCS31" s="662" t="str">
        <f>IFERROR(IF(OR(BCB31="日",BCB31="祝",BCB31=0,BCC31=""),"　",MAX(IF(AND(BCC31&lt;=BCS14,BCE31&gt;BCT14),BCT14-BCS14,IF(AND(BCC31&gt;BCS14,BCE31&lt;=BCT14),BCE31-BCC31,IF(AND(BCC31&lt;=BCS14,BCE31&lt;=BCT14),BCE31-BCS14,IF(AND(BCC31&gt;BCS14,BCE31&gt;BCT14),BCT14-BCC31,0)))),0)),0)</f>
        <v>　</v>
      </c>
      <c r="BCT31" s="663"/>
      <c r="BCU31" s="664"/>
      <c r="BCV31" s="662" t="str">
        <f>IFERROR(IF(OR(BCB31="日",BCB31="祝",BCB31=0,BCC31=""),"　",MAX(IF(AND(BCC31&gt;BCY14,BCE31&gt;BCW14),0,IF(AND(BCC31&lt;=BCY14,BCC31&gt;BCV14,BCE31&gt;BCW14),BCY14-BCC31,IF(AND(BCC31&lt;=BCY14,BCC31&lt;=BCV14,BCE31&gt;BCW14),BCY14-BCV14,IF(AND(BCC31&gt;BCV14,BCE31&lt;=BCW14),BCE31-BCC31,IF(AND(BCC31&lt;=BCV14,BCE31&lt;=BCW14),BCE31-BCV14,0))))),0)),0)</f>
        <v>　</v>
      </c>
      <c r="BCW31" s="663"/>
      <c r="BCX31" s="664"/>
      <c r="BCY31" s="662" t="str">
        <f>IFERROR(IF(OR(BCB31="日",BCB31="祝",BCB31=0,BCC31=""),"　",MAX(IF(AND(BCC31&lt;=BCY14,BCE31&gt;BCZ14),BCZ14-BCY14,IF(BCE31&lt;=BCZ14,0,IF(AND(BCC31&gt;BCY14,BCE31&gt;BCZ14),BCZ14-BCC31,0))),0)),0)</f>
        <v>　</v>
      </c>
      <c r="BCZ31" s="663"/>
      <c r="BDA31" s="664"/>
      <c r="BDB31" s="662" t="str">
        <f t="shared" si="26"/>
        <v>　</v>
      </c>
      <c r="BDC31" s="663"/>
      <c r="BDD31" s="664"/>
      <c r="BDE31" s="665" t="str">
        <f>IF(BDH31="×",TIME(0,0,0),IF(BDR4="非常勤",BCG31,BCS31))</f>
        <v>　</v>
      </c>
      <c r="BDF31" s="666"/>
      <c r="BDG31" s="667"/>
      <c r="BDH31" s="265"/>
      <c r="BDI31" s="665" t="str">
        <f>IF(BDL31="×",TIME(0,0,0),IF(BDR4="非常勤",BCJ31,BCV31))</f>
        <v>　</v>
      </c>
      <c r="BDJ31" s="666"/>
      <c r="BDK31" s="667"/>
      <c r="BDL31" s="265"/>
      <c r="BDM31" s="665" t="str">
        <f>IF(BDP31="×",TIME(0,0,0),IF(BDR4="非常勤",BCM31,BCY31))</f>
        <v>　</v>
      </c>
      <c r="BDN31" s="666"/>
      <c r="BDO31" s="667"/>
      <c r="BDP31" s="265"/>
      <c r="BDQ31" s="665" t="str">
        <f>IF(BDT31="×",TIME(0,0,0),IF(BDR4="非常勤",BCP31,BDB31))</f>
        <v>　</v>
      </c>
      <c r="BDR31" s="666"/>
      <c r="BDS31" s="667"/>
      <c r="BDT31" s="265"/>
      <c r="BDU31" s="668"/>
      <c r="BDV31" s="669"/>
      <c r="BDW31" s="668"/>
      <c r="BDX31" s="670"/>
      <c r="BDY31" s="669"/>
      <c r="BDZ31" s="671"/>
      <c r="BEA31" s="672"/>
      <c r="BEB31" s="672"/>
      <c r="BEC31" s="673"/>
      <c r="BED31" s="263">
        <f>$A$31</f>
        <v>17</v>
      </c>
      <c r="BEE31" s="264" t="str">
        <f>$B$31</f>
        <v>土</v>
      </c>
      <c r="BEF31" s="660"/>
      <c r="BEG31" s="661"/>
      <c r="BEH31" s="660"/>
      <c r="BEI31" s="661"/>
      <c r="BEJ31" s="662" t="str">
        <f>IFERROR(IF(OR(BEE31="日",BEE31="祝",BEE31=0,BEF31=""),"　",MAX(IF(AND(BEF31&lt;=BEJ14,BEH31&gt;BEK14),BEK14-BEJ14,IF(AND(BEF31&gt;BEJ14,BEH31&lt;=BEK14),BEH31-BEF31,IF(AND(BEF31&lt;=BEJ14,BEH31&lt;=BEK14),BEH31-BEJ14,IF(AND(BEF31&gt;BEJ14,BEH31&gt;BEK14),BEK14-BEF31,0)))),0)),0)</f>
        <v>　</v>
      </c>
      <c r="BEK31" s="663"/>
      <c r="BEL31" s="664"/>
      <c r="BEM31" s="662" t="str">
        <f>IFERROR(IF(OR(BEE31="日",BEE31="祝",BEE31=0,BEF31=""),"　",MAX(IF(AND(BEF31&gt;BEP14,BEH31&gt;BEN14),0,IF(AND(BEF31&lt;=BEP14,BEF31&gt;BEM14,BEH31&gt;BEN14),BEP14-BEF31,IF(AND(BEF31&lt;=BEP14,BEF31&lt;=BEM14,BEH31&gt;BEN14),BEP14-BEM14,IF(AND(BEF31&gt;BEM14,BEH31&lt;=BEN14),BEH31-BEF31,IF(AND(BEF31&lt;=BEM14,BEH31&lt;=BEN14),BEH31-BEM14,0))))),0)),0)</f>
        <v>　</v>
      </c>
      <c r="BEN31" s="663"/>
      <c r="BEO31" s="664"/>
      <c r="BEP31" s="662" t="str">
        <f>IFERROR(IF(OR(BEE31="日",BEE31="祝",BEE31=0,BEF31=""),"　",MAX(IF(AND(BEF31&lt;=BEP14,BEH31&gt;BEQ14),BEQ14-BEP14,IF(BEH31&lt;=BEQ14,0,IF(AND(BEF31&gt;BEP14,BEH31&gt;BEQ14),BEQ14-BEF31,0))),0)),0)</f>
        <v>　</v>
      </c>
      <c r="BEQ31" s="663"/>
      <c r="BER31" s="664"/>
      <c r="BES31" s="662" t="str">
        <f>IFERROR(IF(OR(BEE31="日",BEE31="祝",BEE31=0,BEF31=""),"　",MAX(IF(BEF31&gt;BES14,BEH31-BEF31,IF(BEF31&lt;=BES14,BEH31-BES14,0)),0)),0)</f>
        <v>　</v>
      </c>
      <c r="BET31" s="663"/>
      <c r="BEU31" s="664"/>
      <c r="BEV31" s="662" t="str">
        <f>IFERROR(IF(OR(BEE31="日",BEE31="祝",BEE31=0,BEF31=""),"　",MAX(IF(AND(BEF31&lt;=BEV14,BEH31&gt;BEW14),BEW14-BEV14,IF(AND(BEF31&gt;BEV14,BEH31&lt;=BEW14),BEH31-BEF31,IF(AND(BEF31&lt;=BEV14,BEH31&lt;=BEW14),BEH31-BEV14,IF(AND(BEF31&gt;BEV14,BEH31&gt;BEW14),BEW14-BEF31,0)))),0)),0)</f>
        <v>　</v>
      </c>
      <c r="BEW31" s="663"/>
      <c r="BEX31" s="664"/>
      <c r="BEY31" s="662" t="str">
        <f>IFERROR(IF(OR(BEE31="日",BEE31="祝",BEE31=0,BEF31=""),"　",MAX(IF(AND(BEF31&gt;BFB14,BEH31&gt;BEZ14),0,IF(AND(BEF31&lt;=BFB14,BEF31&gt;BEY14,BEH31&gt;BEZ14),BFB14-BEF31,IF(AND(BEF31&lt;=BFB14,BEF31&lt;=BEY14,BEH31&gt;BEZ14),BFB14-BEY14,IF(AND(BEF31&gt;BEY14,BEH31&lt;=BEZ14),BEH31-BEF31,IF(AND(BEF31&lt;=BEY14,BEH31&lt;=BEZ14),BEH31-BEY14,0))))),0)),0)</f>
        <v>　</v>
      </c>
      <c r="BEZ31" s="663"/>
      <c r="BFA31" s="664"/>
      <c r="BFB31" s="662" t="str">
        <f>IFERROR(IF(OR(BEE31="日",BEE31="祝",BEE31=0,BEF31=""),"　",MAX(IF(AND(BEF31&lt;=BFB14,BEH31&gt;BFC14),BFC14-BFB14,IF(BEH31&lt;=BFC14,0,IF(AND(BEF31&gt;BFB14,BEH31&gt;BFC14),BFC14-BEF31,0))),0)),0)</f>
        <v>　</v>
      </c>
      <c r="BFC31" s="663"/>
      <c r="BFD31" s="664"/>
      <c r="BFE31" s="662" t="str">
        <f t="shared" si="27"/>
        <v>　</v>
      </c>
      <c r="BFF31" s="663"/>
      <c r="BFG31" s="664"/>
      <c r="BFH31" s="665" t="str">
        <f>IF(BFK31="×",TIME(0,0,0),IF(BFU4="非常勤",BEJ31,BEV31))</f>
        <v>　</v>
      </c>
      <c r="BFI31" s="666"/>
      <c r="BFJ31" s="667"/>
      <c r="BFK31" s="265"/>
      <c r="BFL31" s="665" t="str">
        <f>IF(BFO31="×",TIME(0,0,0),IF(BFU4="非常勤",BEM31,BEY31))</f>
        <v>　</v>
      </c>
      <c r="BFM31" s="666"/>
      <c r="BFN31" s="667"/>
      <c r="BFO31" s="265"/>
      <c r="BFP31" s="665" t="str">
        <f>IF(BFS31="×",TIME(0,0,0),IF(BFU4="非常勤",BEP31,BFB31))</f>
        <v>　</v>
      </c>
      <c r="BFQ31" s="666"/>
      <c r="BFR31" s="667"/>
      <c r="BFS31" s="265"/>
      <c r="BFT31" s="665" t="str">
        <f>IF(BFW31="×",TIME(0,0,0),IF(BFU4="非常勤",BES31,BFE31))</f>
        <v>　</v>
      </c>
      <c r="BFU31" s="666"/>
      <c r="BFV31" s="667"/>
      <c r="BFW31" s="265"/>
      <c r="BFX31" s="668"/>
      <c r="BFY31" s="669"/>
      <c r="BFZ31" s="668"/>
      <c r="BGA31" s="670"/>
      <c r="BGB31" s="669"/>
      <c r="BGC31" s="671"/>
      <c r="BGD31" s="672"/>
      <c r="BGE31" s="672"/>
      <c r="BGF31" s="673"/>
      <c r="BGG31" s="263">
        <f>$A$31</f>
        <v>17</v>
      </c>
      <c r="BGH31" s="264" t="str">
        <f>$B$31</f>
        <v>土</v>
      </c>
      <c r="BGI31" s="660"/>
      <c r="BGJ31" s="661"/>
      <c r="BGK31" s="660"/>
      <c r="BGL31" s="661"/>
      <c r="BGM31" s="662" t="str">
        <f>IFERROR(IF(OR(BGH31="日",BGH31="祝",BGH31=0,BGI31=""),"　",MAX(IF(AND(BGI31&lt;=BGM14,BGK31&gt;BGN14),BGN14-BGM14,IF(AND(BGI31&gt;BGM14,BGK31&lt;=BGN14),BGK31-BGI31,IF(AND(BGI31&lt;=BGM14,BGK31&lt;=BGN14),BGK31-BGM14,IF(AND(BGI31&gt;BGM14,BGK31&gt;BGN14),BGN14-BGI31,0)))),0)),0)</f>
        <v>　</v>
      </c>
      <c r="BGN31" s="663"/>
      <c r="BGO31" s="664"/>
      <c r="BGP31" s="662" t="str">
        <f>IFERROR(IF(OR(BGH31="日",BGH31="祝",BGH31=0,BGI31=""),"　",MAX(IF(AND(BGI31&gt;BGS14,BGK31&gt;BGQ14),0,IF(AND(BGI31&lt;=BGS14,BGI31&gt;BGP14,BGK31&gt;BGQ14),BGS14-BGI31,IF(AND(BGI31&lt;=BGS14,BGI31&lt;=BGP14,BGK31&gt;BGQ14),BGS14-BGP14,IF(AND(BGI31&gt;BGP14,BGK31&lt;=BGQ14),BGK31-BGI31,IF(AND(BGI31&lt;=BGP14,BGK31&lt;=BGQ14),BGK31-BGP14,0))))),0)),0)</f>
        <v>　</v>
      </c>
      <c r="BGQ31" s="663"/>
      <c r="BGR31" s="664"/>
      <c r="BGS31" s="662" t="str">
        <f>IFERROR(IF(OR(BGH31="日",BGH31="祝",BGH31=0,BGI31=""),"　",MAX(IF(AND(BGI31&lt;=BGS14,BGK31&gt;BGT14),BGT14-BGS14,IF(BGK31&lt;=BGT14,0,IF(AND(BGI31&gt;BGS14,BGK31&gt;BGT14),BGT14-BGI31,0))),0)),0)</f>
        <v>　</v>
      </c>
      <c r="BGT31" s="663"/>
      <c r="BGU31" s="664"/>
      <c r="BGV31" s="662" t="str">
        <f>IFERROR(IF(OR(BGH31="日",BGH31="祝",BGH31=0,BGI31=""),"　",MAX(IF(BGI31&gt;BGV14,BGK31-BGI31,IF(BGI31&lt;=BGV14,BGK31-BGV14,0)),0)),0)</f>
        <v>　</v>
      </c>
      <c r="BGW31" s="663"/>
      <c r="BGX31" s="664"/>
      <c r="BGY31" s="662" t="str">
        <f>IFERROR(IF(OR(BGH31="日",BGH31="祝",BGH31=0,BGI31=""),"　",MAX(IF(AND(BGI31&lt;=BGY14,BGK31&gt;BGZ14),BGZ14-BGY14,IF(AND(BGI31&gt;BGY14,BGK31&lt;=BGZ14),BGK31-BGI31,IF(AND(BGI31&lt;=BGY14,BGK31&lt;=BGZ14),BGK31-BGY14,IF(AND(BGI31&gt;BGY14,BGK31&gt;BGZ14),BGZ14-BGI31,0)))),0)),0)</f>
        <v>　</v>
      </c>
      <c r="BGZ31" s="663"/>
      <c r="BHA31" s="664"/>
      <c r="BHB31" s="662" t="str">
        <f>IFERROR(IF(OR(BGH31="日",BGH31="祝",BGH31=0,BGI31=""),"　",MAX(IF(AND(BGI31&gt;BHE14,BGK31&gt;BHC14),0,IF(AND(BGI31&lt;=BHE14,BGI31&gt;BHB14,BGK31&gt;BHC14),BHE14-BGI31,IF(AND(BGI31&lt;=BHE14,BGI31&lt;=BHB14,BGK31&gt;BHC14),BHE14-BHB14,IF(AND(BGI31&gt;BHB14,BGK31&lt;=BHC14),BGK31-BGI31,IF(AND(BGI31&lt;=BHB14,BGK31&lt;=BHC14),BGK31-BHB14,0))))),0)),0)</f>
        <v>　</v>
      </c>
      <c r="BHC31" s="663"/>
      <c r="BHD31" s="664"/>
      <c r="BHE31" s="662" t="str">
        <f>IFERROR(IF(OR(BGH31="日",BGH31="祝",BGH31=0,BGI31=""),"　",MAX(IF(AND(BGI31&lt;=BHE14,BGK31&gt;BHF14),BHF14-BHE14,IF(BGK31&lt;=BHF14,0,IF(AND(BGI31&gt;BHE14,BGK31&gt;BHF14),BHF14-BGI31,0))),0)),0)</f>
        <v>　</v>
      </c>
      <c r="BHF31" s="663"/>
      <c r="BHG31" s="664"/>
      <c r="BHH31" s="662" t="str">
        <f t="shared" si="28"/>
        <v>　</v>
      </c>
      <c r="BHI31" s="663"/>
      <c r="BHJ31" s="664"/>
      <c r="BHK31" s="665" t="str">
        <f>IF(BHN31="×",TIME(0,0,0),IF(BHX4="非常勤",BGM31,BGY31))</f>
        <v>　</v>
      </c>
      <c r="BHL31" s="666"/>
      <c r="BHM31" s="667"/>
      <c r="BHN31" s="265"/>
      <c r="BHO31" s="665" t="str">
        <f>IF(BHR31="×",TIME(0,0,0),IF(BHX4="非常勤",BGP31,BHB31))</f>
        <v>　</v>
      </c>
      <c r="BHP31" s="666"/>
      <c r="BHQ31" s="667"/>
      <c r="BHR31" s="265"/>
      <c r="BHS31" s="665" t="str">
        <f>IF(BHV31="×",TIME(0,0,0),IF(BHX4="非常勤",BGS31,BHE31))</f>
        <v>　</v>
      </c>
      <c r="BHT31" s="666"/>
      <c r="BHU31" s="667"/>
      <c r="BHV31" s="265"/>
      <c r="BHW31" s="665" t="str">
        <f>IF(BHZ31="×",TIME(0,0,0),IF(BHX4="非常勤",BGV31,BHH31))</f>
        <v>　</v>
      </c>
      <c r="BHX31" s="666"/>
      <c r="BHY31" s="667"/>
      <c r="BHZ31" s="265"/>
      <c r="BIA31" s="668"/>
      <c r="BIB31" s="669"/>
      <c r="BIC31" s="668"/>
      <c r="BID31" s="670"/>
      <c r="BIE31" s="669"/>
      <c r="BIF31" s="671"/>
      <c r="BIG31" s="672"/>
      <c r="BIH31" s="672"/>
      <c r="BII31" s="673"/>
      <c r="BIJ31" s="263">
        <f>$A$31</f>
        <v>17</v>
      </c>
      <c r="BIK31" s="264" t="str">
        <f>$B$31</f>
        <v>土</v>
      </c>
      <c r="BIL31" s="660"/>
      <c r="BIM31" s="661"/>
      <c r="BIN31" s="660"/>
      <c r="BIO31" s="661"/>
      <c r="BIP31" s="662" t="str">
        <f>IFERROR(IF(OR(BIK31="日",BIK31="祝",BIK31=0,BIL31=""),"　",MAX(IF(AND(BIL31&lt;=BIP14,BIN31&gt;BIQ14),BIQ14-BIP14,IF(AND(BIL31&gt;BIP14,BIN31&lt;=BIQ14),BIN31-BIL31,IF(AND(BIL31&lt;=BIP14,BIN31&lt;=BIQ14),BIN31-BIP14,IF(AND(BIL31&gt;BIP14,BIN31&gt;BIQ14),BIQ14-BIL31,0)))),0)),0)</f>
        <v>　</v>
      </c>
      <c r="BIQ31" s="663"/>
      <c r="BIR31" s="664"/>
      <c r="BIS31" s="662" t="str">
        <f>IFERROR(IF(OR(BIK31="日",BIK31="祝",BIK31=0,BIL31=""),"　",MAX(IF(AND(BIL31&gt;BIV14,BIN31&gt;BIT14),0,IF(AND(BIL31&lt;=BIV14,BIL31&gt;BIS14,BIN31&gt;BIT14),BIV14-BIL31,IF(AND(BIL31&lt;=BIV14,BIL31&lt;=BIS14,BIN31&gt;BIT14),BIV14-BIS14,IF(AND(BIL31&gt;BIS14,BIN31&lt;=BIT14),BIN31-BIL31,IF(AND(BIL31&lt;=BIS14,BIN31&lt;=BIT14),BIN31-BIS14,0))))),0)),0)</f>
        <v>　</v>
      </c>
      <c r="BIT31" s="663"/>
      <c r="BIU31" s="664"/>
      <c r="BIV31" s="662" t="str">
        <f>IFERROR(IF(OR(BIK31="日",BIK31="祝",BIK31=0,BIL31=""),"　",MAX(IF(AND(BIL31&lt;=BIV14,BIN31&gt;BIW14),BIW14-BIV14,IF(BIN31&lt;=BIW14,0,IF(AND(BIL31&gt;BIV14,BIN31&gt;BIW14),BIW14-BIL31,0))),0)),0)</f>
        <v>　</v>
      </c>
      <c r="BIW31" s="663"/>
      <c r="BIX31" s="664"/>
      <c r="BIY31" s="662" t="str">
        <f>IFERROR(IF(OR(BIK31="日",BIK31="祝",BIK31=0,BIL31=""),"　",MAX(IF(BIL31&gt;BIY14,BIN31-BIL31,IF(BIL31&lt;=BIY14,BIN31-BIY14,0)),0)),0)</f>
        <v>　</v>
      </c>
      <c r="BIZ31" s="663"/>
      <c r="BJA31" s="664"/>
      <c r="BJB31" s="662" t="str">
        <f>IFERROR(IF(OR(BIK31="日",BIK31="祝",BIK31=0,BIL31=""),"　",MAX(IF(AND(BIL31&lt;=BJB14,BIN31&gt;BJC14),BJC14-BJB14,IF(AND(BIL31&gt;BJB14,BIN31&lt;=BJC14),BIN31-BIL31,IF(AND(BIL31&lt;=BJB14,BIN31&lt;=BJC14),BIN31-BJB14,IF(AND(BIL31&gt;BJB14,BIN31&gt;BJC14),BJC14-BIL31,0)))),0)),0)</f>
        <v>　</v>
      </c>
      <c r="BJC31" s="663"/>
      <c r="BJD31" s="664"/>
      <c r="BJE31" s="662" t="str">
        <f>IFERROR(IF(OR(BIK31="日",BIK31="祝",BIK31=0,BIL31=""),"　",MAX(IF(AND(BIL31&gt;BJH14,BIN31&gt;BJF14),0,IF(AND(BIL31&lt;=BJH14,BIL31&gt;BJE14,BIN31&gt;BJF14),BJH14-BIL31,IF(AND(BIL31&lt;=BJH14,BIL31&lt;=BJE14,BIN31&gt;BJF14),BJH14-BJE14,IF(AND(BIL31&gt;BJE14,BIN31&lt;=BJF14),BIN31-BIL31,IF(AND(BIL31&lt;=BJE14,BIN31&lt;=BJF14),BIN31-BJE14,0))))),0)),0)</f>
        <v>　</v>
      </c>
      <c r="BJF31" s="663"/>
      <c r="BJG31" s="664"/>
      <c r="BJH31" s="662" t="str">
        <f>IFERROR(IF(OR(BIK31="日",BIK31="祝",BIK31=0,BIL31=""),"　",MAX(IF(AND(BIL31&lt;=BJH14,BIN31&gt;BJI14),BJI14-BJH14,IF(BIN31&lt;=BJI14,0,IF(AND(BIL31&gt;BJH14,BIN31&gt;BJI14),BJI14-BIL31,0))),0)),0)</f>
        <v>　</v>
      </c>
      <c r="BJI31" s="663"/>
      <c r="BJJ31" s="664"/>
      <c r="BJK31" s="662" t="str">
        <f t="shared" si="29"/>
        <v>　</v>
      </c>
      <c r="BJL31" s="663"/>
      <c r="BJM31" s="664"/>
      <c r="BJN31" s="665" t="str">
        <f>IF(BJQ31="×",TIME(0,0,0),IF(BKA4="非常勤",BIP31,BJB31))</f>
        <v>　</v>
      </c>
      <c r="BJO31" s="666"/>
      <c r="BJP31" s="667"/>
      <c r="BJQ31" s="265"/>
      <c r="BJR31" s="665" t="str">
        <f>IF(BJU31="×",TIME(0,0,0),IF(BKA4="非常勤",BIS31,BJE31))</f>
        <v>　</v>
      </c>
      <c r="BJS31" s="666"/>
      <c r="BJT31" s="667"/>
      <c r="BJU31" s="265"/>
      <c r="BJV31" s="665" t="str">
        <f>IF(BJY31="×",TIME(0,0,0),IF(BKA4="非常勤",BIV31,BJH31))</f>
        <v>　</v>
      </c>
      <c r="BJW31" s="666"/>
      <c r="BJX31" s="667"/>
      <c r="BJY31" s="265"/>
      <c r="BJZ31" s="665" t="str">
        <f>IF(BKC31="×",TIME(0,0,0),IF(BKA4="非常勤",BIY31,BJK31))</f>
        <v>　</v>
      </c>
      <c r="BKA31" s="666"/>
      <c r="BKB31" s="667"/>
      <c r="BKC31" s="265"/>
      <c r="BKD31" s="668"/>
      <c r="BKE31" s="669"/>
      <c r="BKF31" s="668"/>
      <c r="BKG31" s="670"/>
      <c r="BKH31" s="669"/>
      <c r="BKI31" s="671"/>
      <c r="BKJ31" s="672"/>
      <c r="BKK31" s="672"/>
      <c r="BKL31" s="673"/>
      <c r="BKM31" s="263">
        <f>$A$31</f>
        <v>17</v>
      </c>
      <c r="BKN31" s="264" t="str">
        <f>$B$31</f>
        <v>土</v>
      </c>
      <c r="BKO31" s="660"/>
      <c r="BKP31" s="661"/>
      <c r="BKQ31" s="660"/>
      <c r="BKR31" s="661"/>
      <c r="BKS31" s="662" t="str">
        <f>IFERROR(IF(OR(BKN31="日",BKN31="祝",BKN31=0,BKO31=""),"　",MAX(IF(AND(BKO31&lt;=BKS14,BKQ31&gt;BKT14),BKT14-BKS14,IF(AND(BKO31&gt;BKS14,BKQ31&lt;=BKT14),BKQ31-BKO31,IF(AND(BKO31&lt;=BKS14,BKQ31&lt;=BKT14),BKQ31-BKS14,IF(AND(BKO31&gt;BKS14,BKQ31&gt;BKT14),BKT14-BKO31,0)))),0)),0)</f>
        <v>　</v>
      </c>
      <c r="BKT31" s="663"/>
      <c r="BKU31" s="664"/>
      <c r="BKV31" s="662" t="str">
        <f>IFERROR(IF(OR(BKN31="日",BKN31="祝",BKN31=0,BKO31=""),"　",MAX(IF(AND(BKO31&gt;BKY14,BKQ31&gt;BKW14),0,IF(AND(BKO31&lt;=BKY14,BKO31&gt;BKV14,BKQ31&gt;BKW14),BKY14-BKO31,IF(AND(BKO31&lt;=BKY14,BKO31&lt;=BKV14,BKQ31&gt;BKW14),BKY14-BKV14,IF(AND(BKO31&gt;BKV14,BKQ31&lt;=BKW14),BKQ31-BKO31,IF(AND(BKO31&lt;=BKV14,BKQ31&lt;=BKW14),BKQ31-BKV14,0))))),0)),0)</f>
        <v>　</v>
      </c>
      <c r="BKW31" s="663"/>
      <c r="BKX31" s="664"/>
      <c r="BKY31" s="662" t="str">
        <f>IFERROR(IF(OR(BKN31="日",BKN31="祝",BKN31=0,BKO31=""),"　",MAX(IF(AND(BKO31&lt;=BKY14,BKQ31&gt;BKZ14),BKZ14-BKY14,IF(BKQ31&lt;=BKZ14,0,IF(AND(BKO31&gt;BKY14,BKQ31&gt;BKZ14),BKZ14-BKO31,0))),0)),0)</f>
        <v>　</v>
      </c>
      <c r="BKZ31" s="663"/>
      <c r="BLA31" s="664"/>
      <c r="BLB31" s="662" t="str">
        <f>IFERROR(IF(OR(BKN31="日",BKN31="祝",BKN31=0,BKO31=""),"　",MAX(IF(BKO31&gt;BLB14,BKQ31-BKO31,IF(BKO31&lt;=BLB14,BKQ31-BLB14,0)),0)),0)</f>
        <v>　</v>
      </c>
      <c r="BLC31" s="663"/>
      <c r="BLD31" s="664"/>
      <c r="BLE31" s="662" t="str">
        <f>IFERROR(IF(OR(BKN31="日",BKN31="祝",BKN31=0,BKO31=""),"　",MAX(IF(AND(BKO31&lt;=BLE14,BKQ31&gt;BLF14),BLF14-BLE14,IF(AND(BKO31&gt;BLE14,BKQ31&lt;=BLF14),BKQ31-BKO31,IF(AND(BKO31&lt;=BLE14,BKQ31&lt;=BLF14),BKQ31-BLE14,IF(AND(BKO31&gt;BLE14,BKQ31&gt;BLF14),BLF14-BKO31,0)))),0)),0)</f>
        <v>　</v>
      </c>
      <c r="BLF31" s="663"/>
      <c r="BLG31" s="664"/>
      <c r="BLH31" s="662" t="str">
        <f>IFERROR(IF(OR(BKN31="日",BKN31="祝",BKN31=0,BKO31=""),"　",MAX(IF(AND(BKO31&gt;BLK14,BKQ31&gt;BLI14),0,IF(AND(BKO31&lt;=BLK14,BKO31&gt;BLH14,BKQ31&gt;BLI14),BLK14-BKO31,IF(AND(BKO31&lt;=BLK14,BKO31&lt;=BLH14,BKQ31&gt;BLI14),BLK14-BLH14,IF(AND(BKO31&gt;BLH14,BKQ31&lt;=BLI14),BKQ31-BKO31,IF(AND(BKO31&lt;=BLH14,BKQ31&lt;=BLI14),BKQ31-BLH14,0))))),0)),0)</f>
        <v>　</v>
      </c>
      <c r="BLI31" s="663"/>
      <c r="BLJ31" s="664"/>
      <c r="BLK31" s="662" t="str">
        <f>IFERROR(IF(OR(BKN31="日",BKN31="祝",BKN31=0,BKO31=""),"　",MAX(IF(AND(BKO31&lt;=BLK14,BKQ31&gt;BLL14),BLL14-BLK14,IF(BKQ31&lt;=BLL14,0,IF(AND(BKO31&gt;BLK14,BKQ31&gt;BLL14),BLL14-BKO31,0))),0)),0)</f>
        <v>　</v>
      </c>
      <c r="BLL31" s="663"/>
      <c r="BLM31" s="664"/>
      <c r="BLN31" s="662" t="str">
        <f t="shared" si="30"/>
        <v>　</v>
      </c>
      <c r="BLO31" s="663"/>
      <c r="BLP31" s="664"/>
      <c r="BLQ31" s="665" t="str">
        <f>IF(BLT31="×",TIME(0,0,0),IF(BMD4="非常勤",BKS31,BLE31))</f>
        <v>　</v>
      </c>
      <c r="BLR31" s="666"/>
      <c r="BLS31" s="667"/>
      <c r="BLT31" s="265"/>
      <c r="BLU31" s="665" t="str">
        <f>IF(BLX31="×",TIME(0,0,0),IF(BMD4="非常勤",BKV31,BLH31))</f>
        <v>　</v>
      </c>
      <c r="BLV31" s="666"/>
      <c r="BLW31" s="667"/>
      <c r="BLX31" s="265"/>
      <c r="BLY31" s="665" t="str">
        <f>IF(BMB31="×",TIME(0,0,0),IF(BMD4="非常勤",BKY31,BLK31))</f>
        <v>　</v>
      </c>
      <c r="BLZ31" s="666"/>
      <c r="BMA31" s="667"/>
      <c r="BMB31" s="265"/>
      <c r="BMC31" s="665" t="str">
        <f>IF(BMF31="×",TIME(0,0,0),IF(BMD4="非常勤",BLB31,BLN31))</f>
        <v>　</v>
      </c>
      <c r="BMD31" s="666"/>
      <c r="BME31" s="667"/>
      <c r="BMF31" s="265"/>
      <c r="BMG31" s="668"/>
      <c r="BMH31" s="669"/>
      <c r="BMI31" s="668"/>
      <c r="BMJ31" s="670"/>
      <c r="BMK31" s="669"/>
      <c r="BML31" s="671"/>
      <c r="BMM31" s="672"/>
      <c r="BMN31" s="672"/>
      <c r="BMO31" s="673"/>
      <c r="BMP31" s="263">
        <f>$A$31</f>
        <v>17</v>
      </c>
      <c r="BMQ31" s="264" t="str">
        <f>$B$31</f>
        <v>土</v>
      </c>
      <c r="BMR31" s="660"/>
      <c r="BMS31" s="661"/>
      <c r="BMT31" s="660"/>
      <c r="BMU31" s="661"/>
      <c r="BMV31" s="662" t="str">
        <f>IFERROR(IF(OR(BMQ31="日",BMQ31="祝",BMQ31=0,BMR31=""),"　",MAX(IF(AND(BMR31&lt;=BMV14,BMT31&gt;BMW14),BMW14-BMV14,IF(AND(BMR31&gt;BMV14,BMT31&lt;=BMW14),BMT31-BMR31,IF(AND(BMR31&lt;=BMV14,BMT31&lt;=BMW14),BMT31-BMV14,IF(AND(BMR31&gt;BMV14,BMT31&gt;BMW14),BMW14-BMR31,0)))),0)),0)</f>
        <v>　</v>
      </c>
      <c r="BMW31" s="663"/>
      <c r="BMX31" s="664"/>
      <c r="BMY31" s="662" t="str">
        <f>IFERROR(IF(OR(BMQ31="日",BMQ31="祝",BMQ31=0,BMR31=""),"　",MAX(IF(AND(BMR31&gt;BNB14,BMT31&gt;BMZ14),0,IF(AND(BMR31&lt;=BNB14,BMR31&gt;BMY14,BMT31&gt;BMZ14),BNB14-BMR31,IF(AND(BMR31&lt;=BNB14,BMR31&lt;=BMY14,BMT31&gt;BMZ14),BNB14-BMY14,IF(AND(BMR31&gt;BMY14,BMT31&lt;=BMZ14),BMT31-BMR31,IF(AND(BMR31&lt;=BMY14,BMT31&lt;=BMZ14),BMT31-BMY14,0))))),0)),0)</f>
        <v>　</v>
      </c>
      <c r="BMZ31" s="663"/>
      <c r="BNA31" s="664"/>
      <c r="BNB31" s="662" t="str">
        <f>IFERROR(IF(OR(BMQ31="日",BMQ31="祝",BMQ31=0,BMR31=""),"　",MAX(IF(AND(BMR31&lt;=BNB14,BMT31&gt;BNC14),BNC14-BNB14,IF(BMT31&lt;=BNC14,0,IF(AND(BMR31&gt;BNB14,BMT31&gt;BNC14),BNC14-BMR31,0))),0)),0)</f>
        <v>　</v>
      </c>
      <c r="BNC31" s="663"/>
      <c r="BND31" s="664"/>
      <c r="BNE31" s="662" t="str">
        <f>IFERROR(IF(OR(BMQ31="日",BMQ31="祝",BMQ31=0,BMR31=""),"　",MAX(IF(BMR31&gt;BNE14,BMT31-BMR31,IF(BMR31&lt;=BNE14,BMT31-BNE14,0)),0)),0)</f>
        <v>　</v>
      </c>
      <c r="BNF31" s="663"/>
      <c r="BNG31" s="664"/>
      <c r="BNH31" s="662" t="str">
        <f>IFERROR(IF(OR(BMQ31="日",BMQ31="祝",BMQ31=0,BMR31=""),"　",MAX(IF(AND(BMR31&lt;=BNH14,BMT31&gt;BNI14),BNI14-BNH14,IF(AND(BMR31&gt;BNH14,BMT31&lt;=BNI14),BMT31-BMR31,IF(AND(BMR31&lt;=BNH14,BMT31&lt;=BNI14),BMT31-BNH14,IF(AND(BMR31&gt;BNH14,BMT31&gt;BNI14),BNI14-BMR31,0)))),0)),0)</f>
        <v>　</v>
      </c>
      <c r="BNI31" s="663"/>
      <c r="BNJ31" s="664"/>
      <c r="BNK31" s="662" t="str">
        <f>IFERROR(IF(OR(BMQ31="日",BMQ31="祝",BMQ31=0,BMR31=""),"　",MAX(IF(AND(BMR31&gt;BNN14,BMT31&gt;BNL14),0,IF(AND(BMR31&lt;=BNN14,BMR31&gt;BNK14,BMT31&gt;BNL14),BNN14-BMR31,IF(AND(BMR31&lt;=BNN14,BMR31&lt;=BNK14,BMT31&gt;BNL14),BNN14-BNK14,IF(AND(BMR31&gt;BNK14,BMT31&lt;=BNL14),BMT31-BMR31,IF(AND(BMR31&lt;=BNK14,BMT31&lt;=BNL14),BMT31-BNK14,0))))),0)),0)</f>
        <v>　</v>
      </c>
      <c r="BNL31" s="663"/>
      <c r="BNM31" s="664"/>
      <c r="BNN31" s="662" t="str">
        <f>IFERROR(IF(OR(BMQ31="日",BMQ31="祝",BMQ31=0,BMR31=""),"　",MAX(IF(AND(BMR31&lt;=BNN14,BMT31&gt;BNO14),BNO14-BNN14,IF(BMT31&lt;=BNO14,0,IF(AND(BMR31&gt;BNN14,BMT31&gt;BNO14),BNO14-BMR31,0))),0)),0)</f>
        <v>　</v>
      </c>
      <c r="BNO31" s="663"/>
      <c r="BNP31" s="664"/>
      <c r="BNQ31" s="662" t="str">
        <f t="shared" si="31"/>
        <v>　</v>
      </c>
      <c r="BNR31" s="663"/>
      <c r="BNS31" s="664"/>
      <c r="BNT31" s="665" t="str">
        <f>IF(BNW31="×",TIME(0,0,0),IF(BOG4="非常勤",BMV31,BNH31))</f>
        <v>　</v>
      </c>
      <c r="BNU31" s="666"/>
      <c r="BNV31" s="667"/>
      <c r="BNW31" s="265"/>
      <c r="BNX31" s="665" t="str">
        <f>IF(BOA31="×",TIME(0,0,0),IF(BOG4="非常勤",BMY31,BNK31))</f>
        <v>　</v>
      </c>
      <c r="BNY31" s="666"/>
      <c r="BNZ31" s="667"/>
      <c r="BOA31" s="265"/>
      <c r="BOB31" s="665" t="str">
        <f>IF(BOE31="×",TIME(0,0,0),IF(BOG4="非常勤",BNB31,BNN31))</f>
        <v>　</v>
      </c>
      <c r="BOC31" s="666"/>
      <c r="BOD31" s="667"/>
      <c r="BOE31" s="265"/>
      <c r="BOF31" s="665" t="str">
        <f>IF(BOI31="×",TIME(0,0,0),IF(BOG4="非常勤",BNE31,BNQ31))</f>
        <v>　</v>
      </c>
      <c r="BOG31" s="666"/>
      <c r="BOH31" s="667"/>
      <c r="BOI31" s="265"/>
      <c r="BOJ31" s="668"/>
      <c r="BOK31" s="669"/>
      <c r="BOL31" s="668"/>
      <c r="BOM31" s="670"/>
      <c r="BON31" s="669"/>
      <c r="BOO31" s="671"/>
      <c r="BOP31" s="672"/>
      <c r="BOQ31" s="672"/>
      <c r="BOR31" s="673"/>
      <c r="BOS31" s="263">
        <f>$A$31</f>
        <v>17</v>
      </c>
      <c r="BOT31" s="264" t="str">
        <f>$B$31</f>
        <v>土</v>
      </c>
      <c r="BOU31" s="660"/>
      <c r="BOV31" s="661"/>
      <c r="BOW31" s="660"/>
      <c r="BOX31" s="661"/>
      <c r="BOY31" s="662" t="str">
        <f>IFERROR(IF(OR(BOT31="日",BOT31="祝",BOT31=0,BOU31=""),"　",MAX(IF(AND(BOU31&lt;=BOY14,BOW31&gt;BOZ14),BOZ14-BOY14,IF(AND(BOU31&gt;BOY14,BOW31&lt;=BOZ14),BOW31-BOU31,IF(AND(BOU31&lt;=BOY14,BOW31&lt;=BOZ14),BOW31-BOY14,IF(AND(BOU31&gt;BOY14,BOW31&gt;BOZ14),BOZ14-BOU31,0)))),0)),0)</f>
        <v>　</v>
      </c>
      <c r="BOZ31" s="663"/>
      <c r="BPA31" s="664"/>
      <c r="BPB31" s="662" t="str">
        <f>IFERROR(IF(OR(BOT31="日",BOT31="祝",BOT31=0,BOU31=""),"　",MAX(IF(AND(BOU31&gt;BPE14,BOW31&gt;BPC14),0,IF(AND(BOU31&lt;=BPE14,BOU31&gt;BPB14,BOW31&gt;BPC14),BPE14-BOU31,IF(AND(BOU31&lt;=BPE14,BOU31&lt;=BPB14,BOW31&gt;BPC14),BPE14-BPB14,IF(AND(BOU31&gt;BPB14,BOW31&lt;=BPC14),BOW31-BOU31,IF(AND(BOU31&lt;=BPB14,BOW31&lt;=BPC14),BOW31-BPB14,0))))),0)),0)</f>
        <v>　</v>
      </c>
      <c r="BPC31" s="663"/>
      <c r="BPD31" s="664"/>
      <c r="BPE31" s="662" t="str">
        <f>IFERROR(IF(OR(BOT31="日",BOT31="祝",BOT31=0,BOU31=""),"　",MAX(IF(AND(BOU31&lt;=BPE14,BOW31&gt;BPF14),BPF14-BPE14,IF(BOW31&lt;=BPF14,0,IF(AND(BOU31&gt;BPE14,BOW31&gt;BPF14),BPF14-BOU31,0))),0)),0)</f>
        <v>　</v>
      </c>
      <c r="BPF31" s="663"/>
      <c r="BPG31" s="664"/>
      <c r="BPH31" s="662" t="str">
        <f>IFERROR(IF(OR(BOT31="日",BOT31="祝",BOT31=0,BOU31=""),"　",MAX(IF(BOU31&gt;BPH14,BOW31-BOU31,IF(BOU31&lt;=BPH14,BOW31-BPH14,0)),0)),0)</f>
        <v>　</v>
      </c>
      <c r="BPI31" s="663"/>
      <c r="BPJ31" s="664"/>
      <c r="BPK31" s="662" t="str">
        <f>IFERROR(IF(OR(BOT31="日",BOT31="祝",BOT31=0,BOU31=""),"　",MAX(IF(AND(BOU31&lt;=BPK14,BOW31&gt;BPL14),BPL14-BPK14,IF(AND(BOU31&gt;BPK14,BOW31&lt;=BPL14),BOW31-BOU31,IF(AND(BOU31&lt;=BPK14,BOW31&lt;=BPL14),BOW31-BPK14,IF(AND(BOU31&gt;BPK14,BOW31&gt;BPL14),BPL14-BOU31,0)))),0)),0)</f>
        <v>　</v>
      </c>
      <c r="BPL31" s="663"/>
      <c r="BPM31" s="664"/>
      <c r="BPN31" s="662" t="str">
        <f>IFERROR(IF(OR(BOT31="日",BOT31="祝",BOT31=0,BOU31=""),"　",MAX(IF(AND(BOU31&gt;BPQ14,BOW31&gt;BPO14),0,IF(AND(BOU31&lt;=BPQ14,BOU31&gt;BPN14,BOW31&gt;BPO14),BPQ14-BOU31,IF(AND(BOU31&lt;=BPQ14,BOU31&lt;=BPN14,BOW31&gt;BPO14),BPQ14-BPN14,IF(AND(BOU31&gt;BPN14,BOW31&lt;=BPO14),BOW31-BOU31,IF(AND(BOU31&lt;=BPN14,BOW31&lt;=BPO14),BOW31-BPN14,0))))),0)),0)</f>
        <v>　</v>
      </c>
      <c r="BPO31" s="663"/>
      <c r="BPP31" s="664"/>
      <c r="BPQ31" s="662" t="str">
        <f>IFERROR(IF(OR(BOT31="日",BOT31="祝",BOT31=0,BOU31=""),"　",MAX(IF(AND(BOU31&lt;=BPQ14,BOW31&gt;BPR14),BPR14-BPQ14,IF(BOW31&lt;=BPR14,0,IF(AND(BOU31&gt;BPQ14,BOW31&gt;BPR14),BPR14-BOU31,0))),0)),0)</f>
        <v>　</v>
      </c>
      <c r="BPR31" s="663"/>
      <c r="BPS31" s="664"/>
      <c r="BPT31" s="662" t="str">
        <f t="shared" si="32"/>
        <v>　</v>
      </c>
      <c r="BPU31" s="663"/>
      <c r="BPV31" s="664"/>
      <c r="BPW31" s="665" t="str">
        <f>IF(BPZ31="×",TIME(0,0,0),IF(BQJ4="非常勤",BOY31,BPK31))</f>
        <v>　</v>
      </c>
      <c r="BPX31" s="666"/>
      <c r="BPY31" s="667"/>
      <c r="BPZ31" s="265"/>
      <c r="BQA31" s="665" t="str">
        <f>IF(BQD31="×",TIME(0,0,0),IF(BQJ4="非常勤",BPB31,BPN31))</f>
        <v>　</v>
      </c>
      <c r="BQB31" s="666"/>
      <c r="BQC31" s="667"/>
      <c r="BQD31" s="265"/>
      <c r="BQE31" s="665" t="str">
        <f>IF(BQH31="×",TIME(0,0,0),IF(BQJ4="非常勤",BPE31,BPQ31))</f>
        <v>　</v>
      </c>
      <c r="BQF31" s="666"/>
      <c r="BQG31" s="667"/>
      <c r="BQH31" s="265"/>
      <c r="BQI31" s="665" t="str">
        <f>IF(BQL31="×",TIME(0,0,0),IF(BQJ4="非常勤",BPH31,BPT31))</f>
        <v>　</v>
      </c>
      <c r="BQJ31" s="666"/>
      <c r="BQK31" s="667"/>
      <c r="BQL31" s="265"/>
      <c r="BQM31" s="668"/>
      <c r="BQN31" s="669"/>
      <c r="BQO31" s="668"/>
      <c r="BQP31" s="670"/>
      <c r="BQQ31" s="669"/>
      <c r="BQR31" s="671"/>
      <c r="BQS31" s="672"/>
      <c r="BQT31" s="672"/>
      <c r="BQU31" s="673"/>
      <c r="BQV31" s="263">
        <f>$A$31</f>
        <v>17</v>
      </c>
      <c r="BQW31" s="264" t="str">
        <f>$B$31</f>
        <v>土</v>
      </c>
      <c r="BQX31" s="660"/>
      <c r="BQY31" s="661"/>
      <c r="BQZ31" s="660"/>
      <c r="BRA31" s="661"/>
      <c r="BRB31" s="662" t="str">
        <f>IFERROR(IF(OR(BQW31="日",BQW31="祝",BQW31=0,BQX31=""),"　",MAX(IF(AND(BQX31&lt;=BRB14,BQZ31&gt;BRC14),BRC14-BRB14,IF(AND(BQX31&gt;BRB14,BQZ31&lt;=BRC14),BQZ31-BQX31,IF(AND(BQX31&lt;=BRB14,BQZ31&lt;=BRC14),BQZ31-BRB14,IF(AND(BQX31&gt;BRB14,BQZ31&gt;BRC14),BRC14-BQX31,0)))),0)),0)</f>
        <v>　</v>
      </c>
      <c r="BRC31" s="663"/>
      <c r="BRD31" s="664"/>
      <c r="BRE31" s="662" t="str">
        <f>IFERROR(IF(OR(BQW31="日",BQW31="祝",BQW31=0,BQX31=""),"　",MAX(IF(AND(BQX31&gt;BRH14,BQZ31&gt;BRF14),0,IF(AND(BQX31&lt;=BRH14,BQX31&gt;BRE14,BQZ31&gt;BRF14),BRH14-BQX31,IF(AND(BQX31&lt;=BRH14,BQX31&lt;=BRE14,BQZ31&gt;BRF14),BRH14-BRE14,IF(AND(BQX31&gt;BRE14,BQZ31&lt;=BRF14),BQZ31-BQX31,IF(AND(BQX31&lt;=BRE14,BQZ31&lt;=BRF14),BQZ31-BRE14,0))))),0)),0)</f>
        <v>　</v>
      </c>
      <c r="BRF31" s="663"/>
      <c r="BRG31" s="664"/>
      <c r="BRH31" s="662" t="str">
        <f>IFERROR(IF(OR(BQW31="日",BQW31="祝",BQW31=0,BQX31=""),"　",MAX(IF(AND(BQX31&lt;=BRH14,BQZ31&gt;BRI14),BRI14-BRH14,IF(BQZ31&lt;=BRI14,0,IF(AND(BQX31&gt;BRH14,BQZ31&gt;BRI14),BRI14-BQX31,0))),0)),0)</f>
        <v>　</v>
      </c>
      <c r="BRI31" s="663"/>
      <c r="BRJ31" s="664"/>
      <c r="BRK31" s="662" t="str">
        <f>IFERROR(IF(OR(BQW31="日",BQW31="祝",BQW31=0,BQX31=""),"　",MAX(IF(BQX31&gt;BRK14,BQZ31-BQX31,IF(BQX31&lt;=BRK14,BQZ31-BRK14,0)),0)),0)</f>
        <v>　</v>
      </c>
      <c r="BRL31" s="663"/>
      <c r="BRM31" s="664"/>
      <c r="BRN31" s="662" t="str">
        <f>IFERROR(IF(OR(BQW31="日",BQW31="祝",BQW31=0,BQX31=""),"　",MAX(IF(AND(BQX31&lt;=BRN14,BQZ31&gt;BRO14),BRO14-BRN14,IF(AND(BQX31&gt;BRN14,BQZ31&lt;=BRO14),BQZ31-BQX31,IF(AND(BQX31&lt;=BRN14,BQZ31&lt;=BRO14),BQZ31-BRN14,IF(AND(BQX31&gt;BRN14,BQZ31&gt;BRO14),BRO14-BQX31,0)))),0)),0)</f>
        <v>　</v>
      </c>
      <c r="BRO31" s="663"/>
      <c r="BRP31" s="664"/>
      <c r="BRQ31" s="662" t="str">
        <f>IFERROR(IF(OR(BQW31="日",BQW31="祝",BQW31=0,BQX31=""),"　",MAX(IF(AND(BQX31&gt;BRT14,BQZ31&gt;BRR14),0,IF(AND(BQX31&lt;=BRT14,BQX31&gt;BRQ14,BQZ31&gt;BRR14),BRT14-BQX31,IF(AND(BQX31&lt;=BRT14,BQX31&lt;=BRQ14,BQZ31&gt;BRR14),BRT14-BRQ14,IF(AND(BQX31&gt;BRQ14,BQZ31&lt;=BRR14),BQZ31-BQX31,IF(AND(BQX31&lt;=BRQ14,BQZ31&lt;=BRR14),BQZ31-BRQ14,0))))),0)),0)</f>
        <v>　</v>
      </c>
      <c r="BRR31" s="663"/>
      <c r="BRS31" s="664"/>
      <c r="BRT31" s="662" t="str">
        <f>IFERROR(IF(OR(BQW31="日",BQW31="祝",BQW31=0,BQX31=""),"　",MAX(IF(AND(BQX31&lt;=BRT14,BQZ31&gt;BRU14),BRU14-BRT14,IF(BQZ31&lt;=BRU14,0,IF(AND(BQX31&gt;BRT14,BQZ31&gt;BRU14),BRU14-BQX31,0))),0)),0)</f>
        <v>　</v>
      </c>
      <c r="BRU31" s="663"/>
      <c r="BRV31" s="664"/>
      <c r="BRW31" s="662" t="str">
        <f t="shared" si="33"/>
        <v>　</v>
      </c>
      <c r="BRX31" s="663"/>
      <c r="BRY31" s="664"/>
      <c r="BRZ31" s="665" t="str">
        <f>IF(BSC31="×",TIME(0,0,0),IF(BSM4="非常勤",BRB31,BRN31))</f>
        <v>　</v>
      </c>
      <c r="BSA31" s="666"/>
      <c r="BSB31" s="667"/>
      <c r="BSC31" s="265"/>
      <c r="BSD31" s="665" t="str">
        <f>IF(BSG31="×",TIME(0,0,0),IF(BSM4="非常勤",BRE31,BRQ31))</f>
        <v>　</v>
      </c>
      <c r="BSE31" s="666"/>
      <c r="BSF31" s="667"/>
      <c r="BSG31" s="265"/>
      <c r="BSH31" s="665" t="str">
        <f>IF(BSK31="×",TIME(0,0,0),IF(BSM4="非常勤",BRH31,BRT31))</f>
        <v>　</v>
      </c>
      <c r="BSI31" s="666"/>
      <c r="BSJ31" s="667"/>
      <c r="BSK31" s="265"/>
      <c r="BSL31" s="665" t="str">
        <f>IF(BSO31="×",TIME(0,0,0),IF(BSM4="非常勤",BRK31,BRW31))</f>
        <v>　</v>
      </c>
      <c r="BSM31" s="666"/>
      <c r="BSN31" s="667"/>
      <c r="BSO31" s="265"/>
      <c r="BSP31" s="668"/>
      <c r="BSQ31" s="669"/>
      <c r="BSR31" s="668"/>
      <c r="BSS31" s="670"/>
      <c r="BST31" s="669"/>
      <c r="BSU31" s="671"/>
      <c r="BSV31" s="672"/>
      <c r="BSW31" s="672"/>
      <c r="BSX31" s="673"/>
      <c r="BSY31" s="263">
        <f>$A$31</f>
        <v>17</v>
      </c>
      <c r="BSZ31" s="264" t="str">
        <f>$B$31</f>
        <v>土</v>
      </c>
      <c r="BTA31" s="660"/>
      <c r="BTB31" s="661"/>
      <c r="BTC31" s="660"/>
      <c r="BTD31" s="661"/>
      <c r="BTE31" s="662" t="str">
        <f>IFERROR(IF(OR(BSZ31="日",BSZ31="祝",BSZ31=0,BTA31=""),"　",MAX(IF(AND(BTA31&lt;=BTE14,BTC31&gt;BTF14),BTF14-BTE14,IF(AND(BTA31&gt;BTE14,BTC31&lt;=BTF14),BTC31-BTA31,IF(AND(BTA31&lt;=BTE14,BTC31&lt;=BTF14),BTC31-BTE14,IF(AND(BTA31&gt;BTE14,BTC31&gt;BTF14),BTF14-BTA31,0)))),0)),0)</f>
        <v>　</v>
      </c>
      <c r="BTF31" s="663"/>
      <c r="BTG31" s="664"/>
      <c r="BTH31" s="662" t="str">
        <f>IFERROR(IF(OR(BSZ31="日",BSZ31="祝",BSZ31=0,BTA31=""),"　",MAX(IF(AND(BTA31&gt;BTK14,BTC31&gt;BTI14),0,IF(AND(BTA31&lt;=BTK14,BTA31&gt;BTH14,BTC31&gt;BTI14),BTK14-BTA31,IF(AND(BTA31&lt;=BTK14,BTA31&lt;=BTH14,BTC31&gt;BTI14),BTK14-BTH14,IF(AND(BTA31&gt;BTH14,BTC31&lt;=BTI14),BTC31-BTA31,IF(AND(BTA31&lt;=BTH14,BTC31&lt;=BTI14),BTC31-BTH14,0))))),0)),0)</f>
        <v>　</v>
      </c>
      <c r="BTI31" s="663"/>
      <c r="BTJ31" s="664"/>
      <c r="BTK31" s="662" t="str">
        <f>IFERROR(IF(OR(BSZ31="日",BSZ31="祝",BSZ31=0,BTA31=""),"　",MAX(IF(AND(BTA31&lt;=BTK14,BTC31&gt;BTL14),BTL14-BTK14,IF(BTC31&lt;=BTL14,0,IF(AND(BTA31&gt;BTK14,BTC31&gt;BTL14),BTL14-BTA31,0))),0)),0)</f>
        <v>　</v>
      </c>
      <c r="BTL31" s="663"/>
      <c r="BTM31" s="664"/>
      <c r="BTN31" s="662" t="str">
        <f>IFERROR(IF(OR(BSZ31="日",BSZ31="祝",BSZ31=0,BTA31=""),"　",MAX(IF(BTA31&gt;BTN14,BTC31-BTA31,IF(BTA31&lt;=BTN14,BTC31-BTN14,0)),0)),0)</f>
        <v>　</v>
      </c>
      <c r="BTO31" s="663"/>
      <c r="BTP31" s="664"/>
      <c r="BTQ31" s="662" t="str">
        <f>IFERROR(IF(OR(BSZ31="日",BSZ31="祝",BSZ31=0,BTA31=""),"　",MAX(IF(AND(BTA31&lt;=BTQ14,BTC31&gt;BTR14),BTR14-BTQ14,IF(AND(BTA31&gt;BTQ14,BTC31&lt;=BTR14),BTC31-BTA31,IF(AND(BTA31&lt;=BTQ14,BTC31&lt;=BTR14),BTC31-BTQ14,IF(AND(BTA31&gt;BTQ14,BTC31&gt;BTR14),BTR14-BTA31,0)))),0)),0)</f>
        <v>　</v>
      </c>
      <c r="BTR31" s="663"/>
      <c r="BTS31" s="664"/>
      <c r="BTT31" s="662" t="str">
        <f>IFERROR(IF(OR(BSZ31="日",BSZ31="祝",BSZ31=0,BTA31=""),"　",MAX(IF(AND(BTA31&gt;BTW14,BTC31&gt;BTU14),0,IF(AND(BTA31&lt;=BTW14,BTA31&gt;BTT14,BTC31&gt;BTU14),BTW14-BTA31,IF(AND(BTA31&lt;=BTW14,BTA31&lt;=BTT14,BTC31&gt;BTU14),BTW14-BTT14,IF(AND(BTA31&gt;BTT14,BTC31&lt;=BTU14),BTC31-BTA31,IF(AND(BTA31&lt;=BTT14,BTC31&lt;=BTU14),BTC31-BTT14,0))))),0)),0)</f>
        <v>　</v>
      </c>
      <c r="BTU31" s="663"/>
      <c r="BTV31" s="664"/>
      <c r="BTW31" s="662" t="str">
        <f>IFERROR(IF(OR(BSZ31="日",BSZ31="祝",BSZ31=0,BTA31=""),"　",MAX(IF(AND(BTA31&lt;=BTW14,BTC31&gt;BTX14),BTX14-BTW14,IF(BTC31&lt;=BTX14,0,IF(AND(BTA31&gt;BTW14,BTC31&gt;BTX14),BTX14-BTA31,0))),0)),0)</f>
        <v>　</v>
      </c>
      <c r="BTX31" s="663"/>
      <c r="BTY31" s="664"/>
      <c r="BTZ31" s="662" t="str">
        <f t="shared" si="34"/>
        <v>　</v>
      </c>
      <c r="BUA31" s="663"/>
      <c r="BUB31" s="664"/>
      <c r="BUC31" s="665" t="str">
        <f>IF(BUF31="×",TIME(0,0,0),IF(BUP4="非常勤",BTE31,BTQ31))</f>
        <v>　</v>
      </c>
      <c r="BUD31" s="666"/>
      <c r="BUE31" s="667"/>
      <c r="BUF31" s="265"/>
      <c r="BUG31" s="665" t="str">
        <f>IF(BUJ31="×",TIME(0,0,0),IF(BUP4="非常勤",BTH31,BTT31))</f>
        <v>　</v>
      </c>
      <c r="BUH31" s="666"/>
      <c r="BUI31" s="667"/>
      <c r="BUJ31" s="265"/>
      <c r="BUK31" s="665" t="str">
        <f>IF(BUN31="×",TIME(0,0,0),IF(BUP4="非常勤",BTK31,BTW31))</f>
        <v>　</v>
      </c>
      <c r="BUL31" s="666"/>
      <c r="BUM31" s="667"/>
      <c r="BUN31" s="265"/>
      <c r="BUO31" s="665" t="str">
        <f>IF(BUR31="×",TIME(0,0,0),IF(BUP4="非常勤",BTN31,BTZ31))</f>
        <v>　</v>
      </c>
      <c r="BUP31" s="666"/>
      <c r="BUQ31" s="667"/>
      <c r="BUR31" s="265"/>
      <c r="BUS31" s="668"/>
      <c r="BUT31" s="669"/>
      <c r="BUU31" s="668"/>
      <c r="BUV31" s="670"/>
      <c r="BUW31" s="669"/>
      <c r="BUX31" s="671"/>
      <c r="BUY31" s="672"/>
      <c r="BUZ31" s="672"/>
      <c r="BVA31" s="673"/>
      <c r="BVB31" s="263">
        <f>$A$31</f>
        <v>17</v>
      </c>
      <c r="BVC31" s="264" t="str">
        <f>$B$31</f>
        <v>土</v>
      </c>
      <c r="BVD31" s="660"/>
      <c r="BVE31" s="661"/>
      <c r="BVF31" s="660"/>
      <c r="BVG31" s="661"/>
      <c r="BVH31" s="662" t="str">
        <f>IFERROR(IF(OR(BVC31="日",BVC31="祝",BVC31=0,BVD31=""),"　",MAX(IF(AND(BVD31&lt;=BVH14,BVF31&gt;BVI14),BVI14-BVH14,IF(AND(BVD31&gt;BVH14,BVF31&lt;=BVI14),BVF31-BVD31,IF(AND(BVD31&lt;=BVH14,BVF31&lt;=BVI14),BVF31-BVH14,IF(AND(BVD31&gt;BVH14,BVF31&gt;BVI14),BVI14-BVD31,0)))),0)),0)</f>
        <v>　</v>
      </c>
      <c r="BVI31" s="663"/>
      <c r="BVJ31" s="664"/>
      <c r="BVK31" s="662" t="str">
        <f>IFERROR(IF(OR(BVC31="日",BVC31="祝",BVC31=0,BVD31=""),"　",MAX(IF(AND(BVD31&gt;BVN14,BVF31&gt;BVL14),0,IF(AND(BVD31&lt;=BVN14,BVD31&gt;BVK14,BVF31&gt;BVL14),BVN14-BVD31,IF(AND(BVD31&lt;=BVN14,BVD31&lt;=BVK14,BVF31&gt;BVL14),BVN14-BVK14,IF(AND(BVD31&gt;BVK14,BVF31&lt;=BVL14),BVF31-BVD31,IF(AND(BVD31&lt;=BVK14,BVF31&lt;=BVL14),BVF31-BVK14,0))))),0)),0)</f>
        <v>　</v>
      </c>
      <c r="BVL31" s="663"/>
      <c r="BVM31" s="664"/>
      <c r="BVN31" s="662" t="str">
        <f>IFERROR(IF(OR(BVC31="日",BVC31="祝",BVC31=0,BVD31=""),"　",MAX(IF(AND(BVD31&lt;=BVN14,BVF31&gt;BVO14),BVO14-BVN14,IF(BVF31&lt;=BVO14,0,IF(AND(BVD31&gt;BVN14,BVF31&gt;BVO14),BVO14-BVD31,0))),0)),0)</f>
        <v>　</v>
      </c>
      <c r="BVO31" s="663"/>
      <c r="BVP31" s="664"/>
      <c r="BVQ31" s="662" t="str">
        <f>IFERROR(IF(OR(BVC31="日",BVC31="祝",BVC31=0,BVD31=""),"　",MAX(IF(BVD31&gt;BVQ14,BVF31-BVD31,IF(BVD31&lt;=BVQ14,BVF31-BVQ14,0)),0)),0)</f>
        <v>　</v>
      </c>
      <c r="BVR31" s="663"/>
      <c r="BVS31" s="664"/>
      <c r="BVT31" s="662" t="str">
        <f>IFERROR(IF(OR(BVC31="日",BVC31="祝",BVC31=0,BVD31=""),"　",MAX(IF(AND(BVD31&lt;=BVT14,BVF31&gt;BVU14),BVU14-BVT14,IF(AND(BVD31&gt;BVT14,BVF31&lt;=BVU14),BVF31-BVD31,IF(AND(BVD31&lt;=BVT14,BVF31&lt;=BVU14),BVF31-BVT14,IF(AND(BVD31&gt;BVT14,BVF31&gt;BVU14),BVU14-BVD31,0)))),0)),0)</f>
        <v>　</v>
      </c>
      <c r="BVU31" s="663"/>
      <c r="BVV31" s="664"/>
      <c r="BVW31" s="662" t="str">
        <f>IFERROR(IF(OR(BVC31="日",BVC31="祝",BVC31=0,BVD31=""),"　",MAX(IF(AND(BVD31&gt;BVZ14,BVF31&gt;BVX14),0,IF(AND(BVD31&lt;=BVZ14,BVD31&gt;BVW14,BVF31&gt;BVX14),BVZ14-BVD31,IF(AND(BVD31&lt;=BVZ14,BVD31&lt;=BVW14,BVF31&gt;BVX14),BVZ14-BVW14,IF(AND(BVD31&gt;BVW14,BVF31&lt;=BVX14),BVF31-BVD31,IF(AND(BVD31&lt;=BVW14,BVF31&lt;=BVX14),BVF31-BVW14,0))))),0)),0)</f>
        <v>　</v>
      </c>
      <c r="BVX31" s="663"/>
      <c r="BVY31" s="664"/>
      <c r="BVZ31" s="662" t="str">
        <f>IFERROR(IF(OR(BVC31="日",BVC31="祝",BVC31=0,BVD31=""),"　",MAX(IF(AND(BVD31&lt;=BVZ14,BVF31&gt;BWA14),BWA14-BVZ14,IF(BVF31&lt;=BWA14,0,IF(AND(BVD31&gt;BVZ14,BVF31&gt;BWA14),BWA14-BVD31,0))),0)),0)</f>
        <v>　</v>
      </c>
      <c r="BWA31" s="663"/>
      <c r="BWB31" s="664"/>
      <c r="BWC31" s="662" t="str">
        <f t="shared" si="35"/>
        <v>　</v>
      </c>
      <c r="BWD31" s="663"/>
      <c r="BWE31" s="664"/>
      <c r="BWF31" s="665" t="str">
        <f>IF(BWI31="×",TIME(0,0,0),IF(BWS4="非常勤",BVH31,BVT31))</f>
        <v>　</v>
      </c>
      <c r="BWG31" s="666"/>
      <c r="BWH31" s="667"/>
      <c r="BWI31" s="265"/>
      <c r="BWJ31" s="665" t="str">
        <f>IF(BWM31="×",TIME(0,0,0),IF(BWS4="非常勤",BVK31,BVW31))</f>
        <v>　</v>
      </c>
      <c r="BWK31" s="666"/>
      <c r="BWL31" s="667"/>
      <c r="BWM31" s="265"/>
      <c r="BWN31" s="665" t="str">
        <f>IF(BWQ31="×",TIME(0,0,0),IF(BWS4="非常勤",BVN31,BVZ31))</f>
        <v>　</v>
      </c>
      <c r="BWO31" s="666"/>
      <c r="BWP31" s="667"/>
      <c r="BWQ31" s="265"/>
      <c r="BWR31" s="665" t="str">
        <f>IF(BWU31="×",TIME(0,0,0),IF(BWS4="非常勤",BVQ31,BWC31))</f>
        <v>　</v>
      </c>
      <c r="BWS31" s="666"/>
      <c r="BWT31" s="667"/>
      <c r="BWU31" s="265"/>
      <c r="BWV31" s="668"/>
      <c r="BWW31" s="669"/>
      <c r="BWX31" s="668"/>
      <c r="BWY31" s="670"/>
      <c r="BWZ31" s="669"/>
      <c r="BXA31" s="671"/>
      <c r="BXB31" s="672"/>
      <c r="BXC31" s="672"/>
      <c r="BXD31" s="673"/>
      <c r="BXE31" s="263">
        <f>$A$31</f>
        <v>17</v>
      </c>
      <c r="BXF31" s="264" t="str">
        <f>$B$31</f>
        <v>土</v>
      </c>
      <c r="BXG31" s="660"/>
      <c r="BXH31" s="661"/>
      <c r="BXI31" s="660"/>
      <c r="BXJ31" s="661"/>
      <c r="BXK31" s="662" t="str">
        <f>IFERROR(IF(OR(BXF31="日",BXF31="祝",BXF31=0,BXG31=""),"　",MAX(IF(AND(BXG31&lt;=BXK14,BXI31&gt;BXL14),BXL14-BXK14,IF(AND(BXG31&gt;BXK14,BXI31&lt;=BXL14),BXI31-BXG31,IF(AND(BXG31&lt;=BXK14,BXI31&lt;=BXL14),BXI31-BXK14,IF(AND(BXG31&gt;BXK14,BXI31&gt;BXL14),BXL14-BXG31,0)))),0)),0)</f>
        <v>　</v>
      </c>
      <c r="BXL31" s="663"/>
      <c r="BXM31" s="664"/>
      <c r="BXN31" s="662" t="str">
        <f>IFERROR(IF(OR(BXF31="日",BXF31="祝",BXF31=0,BXG31=""),"　",MAX(IF(AND(BXG31&gt;BXQ14,BXI31&gt;BXO14),0,IF(AND(BXG31&lt;=BXQ14,BXG31&gt;BXN14,BXI31&gt;BXO14),BXQ14-BXG31,IF(AND(BXG31&lt;=BXQ14,BXG31&lt;=BXN14,BXI31&gt;BXO14),BXQ14-BXN14,IF(AND(BXG31&gt;BXN14,BXI31&lt;=BXO14),BXI31-BXG31,IF(AND(BXG31&lt;=BXN14,BXI31&lt;=BXO14),BXI31-BXN14,0))))),0)),0)</f>
        <v>　</v>
      </c>
      <c r="BXO31" s="663"/>
      <c r="BXP31" s="664"/>
      <c r="BXQ31" s="662" t="str">
        <f>IFERROR(IF(OR(BXF31="日",BXF31="祝",BXF31=0,BXG31=""),"　",MAX(IF(AND(BXG31&lt;=BXQ14,BXI31&gt;BXR14),BXR14-BXQ14,IF(BXI31&lt;=BXR14,0,IF(AND(BXG31&gt;BXQ14,BXI31&gt;BXR14),BXR14-BXG31,0))),0)),0)</f>
        <v>　</v>
      </c>
      <c r="BXR31" s="663"/>
      <c r="BXS31" s="664"/>
      <c r="BXT31" s="662" t="str">
        <f>IFERROR(IF(OR(BXF31="日",BXF31="祝",BXF31=0,BXG31=""),"　",MAX(IF(BXG31&gt;BXT14,BXI31-BXG31,IF(BXG31&lt;=BXT14,BXI31-BXT14,0)),0)),0)</f>
        <v>　</v>
      </c>
      <c r="BXU31" s="663"/>
      <c r="BXV31" s="664"/>
      <c r="BXW31" s="662" t="str">
        <f>IFERROR(IF(OR(BXF31="日",BXF31="祝",BXF31=0,BXG31=""),"　",MAX(IF(AND(BXG31&lt;=BXW14,BXI31&gt;BXX14),BXX14-BXW14,IF(AND(BXG31&gt;BXW14,BXI31&lt;=BXX14),BXI31-BXG31,IF(AND(BXG31&lt;=BXW14,BXI31&lt;=BXX14),BXI31-BXW14,IF(AND(BXG31&gt;BXW14,BXI31&gt;BXX14),BXX14-BXG31,0)))),0)),0)</f>
        <v>　</v>
      </c>
      <c r="BXX31" s="663"/>
      <c r="BXY31" s="664"/>
      <c r="BXZ31" s="662" t="str">
        <f>IFERROR(IF(OR(BXF31="日",BXF31="祝",BXF31=0,BXG31=""),"　",MAX(IF(AND(BXG31&gt;BYC14,BXI31&gt;BYA14),0,IF(AND(BXG31&lt;=BYC14,BXG31&gt;BXZ14,BXI31&gt;BYA14),BYC14-BXG31,IF(AND(BXG31&lt;=BYC14,BXG31&lt;=BXZ14,BXI31&gt;BYA14),BYC14-BXZ14,IF(AND(BXG31&gt;BXZ14,BXI31&lt;=BYA14),BXI31-BXG31,IF(AND(BXG31&lt;=BXZ14,BXI31&lt;=BYA14),BXI31-BXZ14,0))))),0)),0)</f>
        <v>　</v>
      </c>
      <c r="BYA31" s="663"/>
      <c r="BYB31" s="664"/>
      <c r="BYC31" s="662" t="str">
        <f>IFERROR(IF(OR(BXF31="日",BXF31="祝",BXF31=0,BXG31=""),"　",MAX(IF(AND(BXG31&lt;=BYC14,BXI31&gt;BYD14),BYD14-BYC14,IF(BXI31&lt;=BYD14,0,IF(AND(BXG31&gt;BYC14,BXI31&gt;BYD14),BYD14-BXG31,0))),0)),0)</f>
        <v>　</v>
      </c>
      <c r="BYD31" s="663"/>
      <c r="BYE31" s="664"/>
      <c r="BYF31" s="662" t="str">
        <f t="shared" si="36"/>
        <v>　</v>
      </c>
      <c r="BYG31" s="663"/>
      <c r="BYH31" s="664"/>
      <c r="BYI31" s="665" t="str">
        <f>IF(BYL31="×",TIME(0,0,0),IF(BYV4="非常勤",BXK31,BXW31))</f>
        <v>　</v>
      </c>
      <c r="BYJ31" s="666"/>
      <c r="BYK31" s="667"/>
      <c r="BYL31" s="265"/>
      <c r="BYM31" s="665" t="str">
        <f>IF(BYP31="×",TIME(0,0,0),IF(BYV4="非常勤",BXN31,BXZ31))</f>
        <v>　</v>
      </c>
      <c r="BYN31" s="666"/>
      <c r="BYO31" s="667"/>
      <c r="BYP31" s="265"/>
      <c r="BYQ31" s="665" t="str">
        <f>IF(BYT31="×",TIME(0,0,0),IF(BYV4="非常勤",BXQ31,BYC31))</f>
        <v>　</v>
      </c>
      <c r="BYR31" s="666"/>
      <c r="BYS31" s="667"/>
      <c r="BYT31" s="265"/>
      <c r="BYU31" s="665" t="str">
        <f>IF(BYX31="×",TIME(0,0,0),IF(BYV4="非常勤",BXT31,BYF31))</f>
        <v>　</v>
      </c>
      <c r="BYV31" s="666"/>
      <c r="BYW31" s="667"/>
      <c r="BYX31" s="265"/>
      <c r="BYY31" s="668"/>
      <c r="BYZ31" s="669"/>
      <c r="BZA31" s="668"/>
      <c r="BZB31" s="670"/>
      <c r="BZC31" s="669"/>
      <c r="BZD31" s="671"/>
      <c r="BZE31" s="672"/>
      <c r="BZF31" s="672"/>
      <c r="BZG31" s="673"/>
      <c r="BZH31" s="263">
        <f>$A$31</f>
        <v>17</v>
      </c>
      <c r="BZI31" s="264" t="str">
        <f>$B$31</f>
        <v>土</v>
      </c>
      <c r="BZJ31" s="660"/>
      <c r="BZK31" s="661"/>
      <c r="BZL31" s="660"/>
      <c r="BZM31" s="661"/>
      <c r="BZN31" s="662" t="str">
        <f>IFERROR(IF(OR(BZI31="日",BZI31="祝",BZI31=0,BZJ31=""),"　",MAX(IF(AND(BZJ31&lt;=BZN14,BZL31&gt;BZO14),BZO14-BZN14,IF(AND(BZJ31&gt;BZN14,BZL31&lt;=BZO14),BZL31-BZJ31,IF(AND(BZJ31&lt;=BZN14,BZL31&lt;=BZO14),BZL31-BZN14,IF(AND(BZJ31&gt;BZN14,BZL31&gt;BZO14),BZO14-BZJ31,0)))),0)),0)</f>
        <v>　</v>
      </c>
      <c r="BZO31" s="663"/>
      <c r="BZP31" s="664"/>
      <c r="BZQ31" s="662" t="str">
        <f>IFERROR(IF(OR(BZI31="日",BZI31="祝",BZI31=0,BZJ31=""),"　",MAX(IF(AND(BZJ31&gt;BZT14,BZL31&gt;BZR14),0,IF(AND(BZJ31&lt;=BZT14,BZJ31&gt;BZQ14,BZL31&gt;BZR14),BZT14-BZJ31,IF(AND(BZJ31&lt;=BZT14,BZJ31&lt;=BZQ14,BZL31&gt;BZR14),BZT14-BZQ14,IF(AND(BZJ31&gt;BZQ14,BZL31&lt;=BZR14),BZL31-BZJ31,IF(AND(BZJ31&lt;=BZQ14,BZL31&lt;=BZR14),BZL31-BZQ14,0))))),0)),0)</f>
        <v>　</v>
      </c>
      <c r="BZR31" s="663"/>
      <c r="BZS31" s="664"/>
      <c r="BZT31" s="662" t="str">
        <f>IFERROR(IF(OR(BZI31="日",BZI31="祝",BZI31=0,BZJ31=""),"　",MAX(IF(AND(BZJ31&lt;=BZT14,BZL31&gt;BZU14),BZU14-BZT14,IF(BZL31&lt;=BZU14,0,IF(AND(BZJ31&gt;BZT14,BZL31&gt;BZU14),BZU14-BZJ31,0))),0)),0)</f>
        <v>　</v>
      </c>
      <c r="BZU31" s="663"/>
      <c r="BZV31" s="664"/>
      <c r="BZW31" s="662" t="str">
        <f>IFERROR(IF(OR(BZI31="日",BZI31="祝",BZI31=0,BZJ31=""),"　",MAX(IF(BZJ31&gt;BZW14,BZL31-BZJ31,IF(BZJ31&lt;=BZW14,BZL31-BZW14,0)),0)),0)</f>
        <v>　</v>
      </c>
      <c r="BZX31" s="663"/>
      <c r="BZY31" s="664"/>
      <c r="BZZ31" s="662" t="str">
        <f>IFERROR(IF(OR(BZI31="日",BZI31="祝",BZI31=0,BZJ31=""),"　",MAX(IF(AND(BZJ31&lt;=BZZ14,BZL31&gt;CAA14),CAA14-BZZ14,IF(AND(BZJ31&gt;BZZ14,BZL31&lt;=CAA14),BZL31-BZJ31,IF(AND(BZJ31&lt;=BZZ14,BZL31&lt;=CAA14),BZL31-BZZ14,IF(AND(BZJ31&gt;BZZ14,BZL31&gt;CAA14),CAA14-BZJ31,0)))),0)),0)</f>
        <v>　</v>
      </c>
      <c r="CAA31" s="663"/>
      <c r="CAB31" s="664"/>
      <c r="CAC31" s="662" t="str">
        <f>IFERROR(IF(OR(BZI31="日",BZI31="祝",BZI31=0,BZJ31=""),"　",MAX(IF(AND(BZJ31&gt;CAF14,BZL31&gt;CAD14),0,IF(AND(BZJ31&lt;=CAF14,BZJ31&gt;CAC14,BZL31&gt;CAD14),CAF14-BZJ31,IF(AND(BZJ31&lt;=CAF14,BZJ31&lt;=CAC14,BZL31&gt;CAD14),CAF14-CAC14,IF(AND(BZJ31&gt;CAC14,BZL31&lt;=CAD14),BZL31-BZJ31,IF(AND(BZJ31&lt;=CAC14,BZL31&lt;=CAD14),BZL31-CAC14,0))))),0)),0)</f>
        <v>　</v>
      </c>
      <c r="CAD31" s="663"/>
      <c r="CAE31" s="664"/>
      <c r="CAF31" s="662" t="str">
        <f>IFERROR(IF(OR(BZI31="日",BZI31="祝",BZI31=0,BZJ31=""),"　",MAX(IF(AND(BZJ31&lt;=CAF14,BZL31&gt;CAG14),CAG14-CAF14,IF(BZL31&lt;=CAG14,0,IF(AND(BZJ31&gt;CAF14,BZL31&gt;CAG14),CAG14-BZJ31,0))),0)),0)</f>
        <v>　</v>
      </c>
      <c r="CAG31" s="663"/>
      <c r="CAH31" s="664"/>
      <c r="CAI31" s="662" t="str">
        <f t="shared" si="37"/>
        <v>　</v>
      </c>
      <c r="CAJ31" s="663"/>
      <c r="CAK31" s="664"/>
      <c r="CAL31" s="665" t="str">
        <f>IF(CAO31="×",TIME(0,0,0),IF(CAY4="非常勤",BZN31,BZZ31))</f>
        <v>　</v>
      </c>
      <c r="CAM31" s="666"/>
      <c r="CAN31" s="667"/>
      <c r="CAO31" s="265"/>
      <c r="CAP31" s="665" t="str">
        <f>IF(CAS31="×",TIME(0,0,0),IF(CAY4="非常勤",BZQ31,CAC31))</f>
        <v>　</v>
      </c>
      <c r="CAQ31" s="666"/>
      <c r="CAR31" s="667"/>
      <c r="CAS31" s="265"/>
      <c r="CAT31" s="665" t="str">
        <f>IF(CAW31="×",TIME(0,0,0),IF(CAY4="非常勤",BZT31,CAF31))</f>
        <v>　</v>
      </c>
      <c r="CAU31" s="666"/>
      <c r="CAV31" s="667"/>
      <c r="CAW31" s="265"/>
      <c r="CAX31" s="665" t="str">
        <f>IF(CBA31="×",TIME(0,0,0),IF(CAY4="非常勤",BZW31,CAI31))</f>
        <v>　</v>
      </c>
      <c r="CAY31" s="666"/>
      <c r="CAZ31" s="667"/>
      <c r="CBA31" s="265"/>
      <c r="CBB31" s="668"/>
      <c r="CBC31" s="669"/>
      <c r="CBD31" s="668"/>
      <c r="CBE31" s="670"/>
      <c r="CBF31" s="669"/>
      <c r="CBG31" s="671"/>
      <c r="CBH31" s="672"/>
      <c r="CBI31" s="672"/>
      <c r="CBJ31" s="673"/>
      <c r="CBK31" s="263">
        <f>$A$31</f>
        <v>17</v>
      </c>
      <c r="CBL31" s="264" t="str">
        <f>$B$31</f>
        <v>土</v>
      </c>
      <c r="CBM31" s="660"/>
      <c r="CBN31" s="661"/>
      <c r="CBO31" s="660"/>
      <c r="CBP31" s="661"/>
      <c r="CBQ31" s="662" t="str">
        <f>IFERROR(IF(OR(CBL31="日",CBL31="祝",CBL31=0,CBM31=""),"　",MAX(IF(AND(CBM31&lt;=CBQ14,CBO31&gt;CBR14),CBR14-CBQ14,IF(AND(CBM31&gt;CBQ14,CBO31&lt;=CBR14),CBO31-CBM31,IF(AND(CBM31&lt;=CBQ14,CBO31&lt;=CBR14),CBO31-CBQ14,IF(AND(CBM31&gt;CBQ14,CBO31&gt;CBR14),CBR14-CBM31,0)))),0)),0)</f>
        <v>　</v>
      </c>
      <c r="CBR31" s="663"/>
      <c r="CBS31" s="664"/>
      <c r="CBT31" s="662" t="str">
        <f>IFERROR(IF(OR(CBL31="日",CBL31="祝",CBL31=0,CBM31=""),"　",MAX(IF(AND(CBM31&gt;CBW14,CBO31&gt;CBU14),0,IF(AND(CBM31&lt;=CBW14,CBM31&gt;CBT14,CBO31&gt;CBU14),CBW14-CBM31,IF(AND(CBM31&lt;=CBW14,CBM31&lt;=CBT14,CBO31&gt;CBU14),CBW14-CBT14,IF(AND(CBM31&gt;CBT14,CBO31&lt;=CBU14),CBO31-CBM31,IF(AND(CBM31&lt;=CBT14,CBO31&lt;=CBU14),CBO31-CBT14,0))))),0)),0)</f>
        <v>　</v>
      </c>
      <c r="CBU31" s="663"/>
      <c r="CBV31" s="664"/>
      <c r="CBW31" s="662" t="str">
        <f>IFERROR(IF(OR(CBL31="日",CBL31="祝",CBL31=0,CBM31=""),"　",MAX(IF(AND(CBM31&lt;=CBW14,CBO31&gt;CBX14),CBX14-CBW14,IF(CBO31&lt;=CBX14,0,IF(AND(CBM31&gt;CBW14,CBO31&gt;CBX14),CBX14-CBM31,0))),0)),0)</f>
        <v>　</v>
      </c>
      <c r="CBX31" s="663"/>
      <c r="CBY31" s="664"/>
      <c r="CBZ31" s="662" t="str">
        <f>IFERROR(IF(OR(CBL31="日",CBL31="祝",CBL31=0,CBM31=""),"　",MAX(IF(CBM31&gt;CBZ14,CBO31-CBM31,IF(CBM31&lt;=CBZ14,CBO31-CBZ14,0)),0)),0)</f>
        <v>　</v>
      </c>
      <c r="CCA31" s="663"/>
      <c r="CCB31" s="664"/>
      <c r="CCC31" s="662" t="str">
        <f>IFERROR(IF(OR(CBL31="日",CBL31="祝",CBL31=0,CBM31=""),"　",MAX(IF(AND(CBM31&lt;=CCC14,CBO31&gt;CCD14),CCD14-CCC14,IF(AND(CBM31&gt;CCC14,CBO31&lt;=CCD14),CBO31-CBM31,IF(AND(CBM31&lt;=CCC14,CBO31&lt;=CCD14),CBO31-CCC14,IF(AND(CBM31&gt;CCC14,CBO31&gt;CCD14),CCD14-CBM31,0)))),0)),0)</f>
        <v>　</v>
      </c>
      <c r="CCD31" s="663"/>
      <c r="CCE31" s="664"/>
      <c r="CCF31" s="662" t="str">
        <f>IFERROR(IF(OR(CBL31="日",CBL31="祝",CBL31=0,CBM31=""),"　",MAX(IF(AND(CBM31&gt;CCI14,CBO31&gt;CCG14),0,IF(AND(CBM31&lt;=CCI14,CBM31&gt;CCF14,CBO31&gt;CCG14),CCI14-CBM31,IF(AND(CBM31&lt;=CCI14,CBM31&lt;=CCF14,CBO31&gt;CCG14),CCI14-CCF14,IF(AND(CBM31&gt;CCF14,CBO31&lt;=CCG14),CBO31-CBM31,IF(AND(CBM31&lt;=CCF14,CBO31&lt;=CCG14),CBO31-CCF14,0))))),0)),0)</f>
        <v>　</v>
      </c>
      <c r="CCG31" s="663"/>
      <c r="CCH31" s="664"/>
      <c r="CCI31" s="662" t="str">
        <f>IFERROR(IF(OR(CBL31="日",CBL31="祝",CBL31=0,CBM31=""),"　",MAX(IF(AND(CBM31&lt;=CCI14,CBO31&gt;CCJ14),CCJ14-CCI14,IF(CBO31&lt;=CCJ14,0,IF(AND(CBM31&gt;CCI14,CBO31&gt;CCJ14),CCJ14-CBM31,0))),0)),0)</f>
        <v>　</v>
      </c>
      <c r="CCJ31" s="663"/>
      <c r="CCK31" s="664"/>
      <c r="CCL31" s="662" t="str">
        <f t="shared" si="38"/>
        <v>　</v>
      </c>
      <c r="CCM31" s="663"/>
      <c r="CCN31" s="664"/>
      <c r="CCO31" s="665" t="str">
        <f>IF(CCR31="×",TIME(0,0,0),IF(CDB4="非常勤",CBQ31,CCC31))</f>
        <v>　</v>
      </c>
      <c r="CCP31" s="666"/>
      <c r="CCQ31" s="667"/>
      <c r="CCR31" s="265"/>
      <c r="CCS31" s="665" t="str">
        <f>IF(CCV31="×",TIME(0,0,0),IF(CDB4="非常勤",CBT31,CCF31))</f>
        <v>　</v>
      </c>
      <c r="CCT31" s="666"/>
      <c r="CCU31" s="667"/>
      <c r="CCV31" s="265"/>
      <c r="CCW31" s="665" t="str">
        <f>IF(CCZ31="×",TIME(0,0,0),IF(CDB4="非常勤",CBW31,CCI31))</f>
        <v>　</v>
      </c>
      <c r="CCX31" s="666"/>
      <c r="CCY31" s="667"/>
      <c r="CCZ31" s="265"/>
      <c r="CDA31" s="665" t="str">
        <f>IF(CDD31="×",TIME(0,0,0),IF(CDB4="非常勤",CBZ31,CCL31))</f>
        <v>　</v>
      </c>
      <c r="CDB31" s="666"/>
      <c r="CDC31" s="667"/>
      <c r="CDD31" s="265"/>
      <c r="CDE31" s="668"/>
      <c r="CDF31" s="669"/>
      <c r="CDG31" s="668"/>
      <c r="CDH31" s="670"/>
      <c r="CDI31" s="669"/>
      <c r="CDJ31" s="671"/>
      <c r="CDK31" s="672"/>
      <c r="CDL31" s="672"/>
      <c r="CDM31" s="673"/>
      <c r="CDN31" s="263">
        <f>$A$31</f>
        <v>17</v>
      </c>
      <c r="CDO31" s="264" t="str">
        <f>$B$31</f>
        <v>土</v>
      </c>
      <c r="CDP31" s="660"/>
      <c r="CDQ31" s="661"/>
      <c r="CDR31" s="660"/>
      <c r="CDS31" s="661"/>
      <c r="CDT31" s="662" t="str">
        <f>IFERROR(IF(OR(CDO31="日",CDO31="祝",CDO31=0,CDP31=""),"　",MAX(IF(AND(CDP31&lt;=CDT14,CDR31&gt;CDU14),CDU14-CDT14,IF(AND(CDP31&gt;CDT14,CDR31&lt;=CDU14),CDR31-CDP31,IF(AND(CDP31&lt;=CDT14,CDR31&lt;=CDU14),CDR31-CDT14,IF(AND(CDP31&gt;CDT14,CDR31&gt;CDU14),CDU14-CDP31,0)))),0)),0)</f>
        <v>　</v>
      </c>
      <c r="CDU31" s="663"/>
      <c r="CDV31" s="664"/>
      <c r="CDW31" s="662" t="str">
        <f>IFERROR(IF(OR(CDO31="日",CDO31="祝",CDO31=0,CDP31=""),"　",MAX(IF(AND(CDP31&gt;CDZ14,CDR31&gt;CDX14),0,IF(AND(CDP31&lt;=CDZ14,CDP31&gt;CDW14,CDR31&gt;CDX14),CDZ14-CDP31,IF(AND(CDP31&lt;=CDZ14,CDP31&lt;=CDW14,CDR31&gt;CDX14),CDZ14-CDW14,IF(AND(CDP31&gt;CDW14,CDR31&lt;=CDX14),CDR31-CDP31,IF(AND(CDP31&lt;=CDW14,CDR31&lt;=CDX14),CDR31-CDW14,0))))),0)),0)</f>
        <v>　</v>
      </c>
      <c r="CDX31" s="663"/>
      <c r="CDY31" s="664"/>
      <c r="CDZ31" s="662" t="str">
        <f>IFERROR(IF(OR(CDO31="日",CDO31="祝",CDO31=0,CDP31=""),"　",MAX(IF(AND(CDP31&lt;=CDZ14,CDR31&gt;CEA14),CEA14-CDZ14,IF(CDR31&lt;=CEA14,0,IF(AND(CDP31&gt;CDZ14,CDR31&gt;CEA14),CEA14-CDP31,0))),0)),0)</f>
        <v>　</v>
      </c>
      <c r="CEA31" s="663"/>
      <c r="CEB31" s="664"/>
      <c r="CEC31" s="662" t="str">
        <f>IFERROR(IF(OR(CDO31="日",CDO31="祝",CDO31=0,CDP31=""),"　",MAX(IF(CDP31&gt;CEC14,CDR31-CDP31,IF(CDP31&lt;=CEC14,CDR31-CEC14,0)),0)),0)</f>
        <v>　</v>
      </c>
      <c r="CED31" s="663"/>
      <c r="CEE31" s="664"/>
      <c r="CEF31" s="662" t="str">
        <f>IFERROR(IF(OR(CDO31="日",CDO31="祝",CDO31=0,CDP31=""),"　",MAX(IF(AND(CDP31&lt;=CEF14,CDR31&gt;CEG14),CEG14-CEF14,IF(AND(CDP31&gt;CEF14,CDR31&lt;=CEG14),CDR31-CDP31,IF(AND(CDP31&lt;=CEF14,CDR31&lt;=CEG14),CDR31-CEF14,IF(AND(CDP31&gt;CEF14,CDR31&gt;CEG14),CEG14-CDP31,0)))),0)),0)</f>
        <v>　</v>
      </c>
      <c r="CEG31" s="663"/>
      <c r="CEH31" s="664"/>
      <c r="CEI31" s="662" t="str">
        <f>IFERROR(IF(OR(CDO31="日",CDO31="祝",CDO31=0,CDP31=""),"　",MAX(IF(AND(CDP31&gt;CEL14,CDR31&gt;CEJ14),0,IF(AND(CDP31&lt;=CEL14,CDP31&gt;CEI14,CDR31&gt;CEJ14),CEL14-CDP31,IF(AND(CDP31&lt;=CEL14,CDP31&lt;=CEI14,CDR31&gt;CEJ14),CEL14-CEI14,IF(AND(CDP31&gt;CEI14,CDR31&lt;=CEJ14),CDR31-CDP31,IF(AND(CDP31&lt;=CEI14,CDR31&lt;=CEJ14),CDR31-CEI14,0))))),0)),0)</f>
        <v>　</v>
      </c>
      <c r="CEJ31" s="663"/>
      <c r="CEK31" s="664"/>
      <c r="CEL31" s="662" t="str">
        <f>IFERROR(IF(OR(CDO31="日",CDO31="祝",CDO31=0,CDP31=""),"　",MAX(IF(AND(CDP31&lt;=CEL14,CDR31&gt;CEM14),CEM14-CEL14,IF(CDR31&lt;=CEM14,0,IF(AND(CDP31&gt;CEL14,CDR31&gt;CEM14),CEM14-CDP31,0))),0)),0)</f>
        <v>　</v>
      </c>
      <c r="CEM31" s="663"/>
      <c r="CEN31" s="664"/>
      <c r="CEO31" s="662" t="str">
        <f t="shared" si="39"/>
        <v>　</v>
      </c>
      <c r="CEP31" s="663"/>
      <c r="CEQ31" s="664"/>
      <c r="CER31" s="665" t="str">
        <f>IF(CEU31="×",TIME(0,0,0),IF(CFE4="非常勤",CDT31,CEF31))</f>
        <v>　</v>
      </c>
      <c r="CES31" s="666"/>
      <c r="CET31" s="667"/>
      <c r="CEU31" s="265"/>
      <c r="CEV31" s="665" t="str">
        <f>IF(CEY31="×",TIME(0,0,0),IF(CFE4="非常勤",CDW31,CEI31))</f>
        <v>　</v>
      </c>
      <c r="CEW31" s="666"/>
      <c r="CEX31" s="667"/>
      <c r="CEY31" s="265"/>
      <c r="CEZ31" s="665" t="str">
        <f>IF(CFC31="×",TIME(0,0,0),IF(CFE4="非常勤",CDZ31,CEL31))</f>
        <v>　</v>
      </c>
      <c r="CFA31" s="666"/>
      <c r="CFB31" s="667"/>
      <c r="CFC31" s="265"/>
      <c r="CFD31" s="665" t="str">
        <f>IF(CFG31="×",TIME(0,0,0),IF(CFE4="非常勤",CEC31,CEO31))</f>
        <v>　</v>
      </c>
      <c r="CFE31" s="666"/>
      <c r="CFF31" s="667"/>
      <c r="CFG31" s="265"/>
      <c r="CFH31" s="668"/>
      <c r="CFI31" s="669"/>
      <c r="CFJ31" s="668"/>
      <c r="CFK31" s="670"/>
      <c r="CFL31" s="669"/>
      <c r="CFM31" s="671"/>
      <c r="CFN31" s="672"/>
      <c r="CFO31" s="672"/>
      <c r="CFP31" s="673"/>
      <c r="CFQ31" s="263">
        <f>$A$31</f>
        <v>17</v>
      </c>
      <c r="CFR31" s="264" t="str">
        <f>$B$31</f>
        <v>土</v>
      </c>
      <c r="CFS31" s="660"/>
      <c r="CFT31" s="661"/>
      <c r="CFU31" s="660"/>
      <c r="CFV31" s="661"/>
      <c r="CFW31" s="662" t="str">
        <f>IFERROR(IF(OR(CFR31="日",CFR31="祝",CFR31=0,CFS31=""),"　",MAX(IF(AND(CFS31&lt;=CFW14,CFU31&gt;CFX14),CFX14-CFW14,IF(AND(CFS31&gt;CFW14,CFU31&lt;=CFX14),CFU31-CFS31,IF(AND(CFS31&lt;=CFW14,CFU31&lt;=CFX14),CFU31-CFW14,IF(AND(CFS31&gt;CFW14,CFU31&gt;CFX14),CFX14-CFS31,0)))),0)),0)</f>
        <v>　</v>
      </c>
      <c r="CFX31" s="663"/>
      <c r="CFY31" s="664"/>
      <c r="CFZ31" s="662" t="str">
        <f>IFERROR(IF(OR(CFR31="日",CFR31="祝",CFR31=0,CFS31=""),"　",MAX(IF(AND(CFS31&gt;CGC14,CFU31&gt;CGA14),0,IF(AND(CFS31&lt;=CGC14,CFS31&gt;CFZ14,CFU31&gt;CGA14),CGC14-CFS31,IF(AND(CFS31&lt;=CGC14,CFS31&lt;=CFZ14,CFU31&gt;CGA14),CGC14-CFZ14,IF(AND(CFS31&gt;CFZ14,CFU31&lt;=CGA14),CFU31-CFS31,IF(AND(CFS31&lt;=CFZ14,CFU31&lt;=CGA14),CFU31-CFZ14,0))))),0)),0)</f>
        <v>　</v>
      </c>
      <c r="CGA31" s="663"/>
      <c r="CGB31" s="664"/>
      <c r="CGC31" s="662" t="str">
        <f>IFERROR(IF(OR(CFR31="日",CFR31="祝",CFR31=0,CFS31=""),"　",MAX(IF(AND(CFS31&lt;=CGC14,CFU31&gt;CGD14),CGD14-CGC14,IF(CFU31&lt;=CGD14,0,IF(AND(CFS31&gt;CGC14,CFU31&gt;CGD14),CGD14-CFS31,0))),0)),0)</f>
        <v>　</v>
      </c>
      <c r="CGD31" s="663"/>
      <c r="CGE31" s="664"/>
      <c r="CGF31" s="662" t="str">
        <f>IFERROR(IF(OR(CFR31="日",CFR31="祝",CFR31=0,CFS31=""),"　",MAX(IF(CFS31&gt;CGF14,CFU31-CFS31,IF(CFS31&lt;=CGF14,CFU31-CGF14,0)),0)),0)</f>
        <v>　</v>
      </c>
      <c r="CGG31" s="663"/>
      <c r="CGH31" s="664"/>
      <c r="CGI31" s="662" t="str">
        <f>IFERROR(IF(OR(CFR31="日",CFR31="祝",CFR31=0,CFS31=""),"　",MAX(IF(AND(CFS31&lt;=CGI14,CFU31&gt;CGJ14),CGJ14-CGI14,IF(AND(CFS31&gt;CGI14,CFU31&lt;=CGJ14),CFU31-CFS31,IF(AND(CFS31&lt;=CGI14,CFU31&lt;=CGJ14),CFU31-CGI14,IF(AND(CFS31&gt;CGI14,CFU31&gt;CGJ14),CGJ14-CFS31,0)))),0)),0)</f>
        <v>　</v>
      </c>
      <c r="CGJ31" s="663"/>
      <c r="CGK31" s="664"/>
      <c r="CGL31" s="662" t="str">
        <f>IFERROR(IF(OR(CFR31="日",CFR31="祝",CFR31=0,CFS31=""),"　",MAX(IF(AND(CFS31&gt;CGO14,CFU31&gt;CGM14),0,IF(AND(CFS31&lt;=CGO14,CFS31&gt;CGL14,CFU31&gt;CGM14),CGO14-CFS31,IF(AND(CFS31&lt;=CGO14,CFS31&lt;=CGL14,CFU31&gt;CGM14),CGO14-CGL14,IF(AND(CFS31&gt;CGL14,CFU31&lt;=CGM14),CFU31-CFS31,IF(AND(CFS31&lt;=CGL14,CFU31&lt;=CGM14),CFU31-CGL14,0))))),0)),0)</f>
        <v>　</v>
      </c>
      <c r="CGM31" s="663"/>
      <c r="CGN31" s="664"/>
      <c r="CGO31" s="662" t="str">
        <f>IFERROR(IF(OR(CFR31="日",CFR31="祝",CFR31=0,CFS31=""),"　",MAX(IF(AND(CFS31&lt;=CGO14,CFU31&gt;CGP14),CGP14-CGO14,IF(CFU31&lt;=CGP14,0,IF(AND(CFS31&gt;CGO14,CFU31&gt;CGP14),CGP14-CFS31,0))),0)),0)</f>
        <v>　</v>
      </c>
      <c r="CGP31" s="663"/>
      <c r="CGQ31" s="664"/>
      <c r="CGR31" s="662" t="str">
        <f t="shared" si="40"/>
        <v>　</v>
      </c>
      <c r="CGS31" s="663"/>
      <c r="CGT31" s="664"/>
      <c r="CGU31" s="665" t="str">
        <f>IF(CGX31="×",TIME(0,0,0),IF(CHH4="非常勤",CFW31,CGI31))</f>
        <v>　</v>
      </c>
      <c r="CGV31" s="666"/>
      <c r="CGW31" s="667"/>
      <c r="CGX31" s="265"/>
      <c r="CGY31" s="665" t="str">
        <f>IF(CHB31="×",TIME(0,0,0),IF(CHH4="非常勤",CFZ31,CGL31))</f>
        <v>　</v>
      </c>
      <c r="CGZ31" s="666"/>
      <c r="CHA31" s="667"/>
      <c r="CHB31" s="265"/>
      <c r="CHC31" s="665" t="str">
        <f>IF(CHF31="×",TIME(0,0,0),IF(CHH4="非常勤",CGC31,CGO31))</f>
        <v>　</v>
      </c>
      <c r="CHD31" s="666"/>
      <c r="CHE31" s="667"/>
      <c r="CHF31" s="265"/>
      <c r="CHG31" s="665" t="str">
        <f>IF(CHJ31="×",TIME(0,0,0),IF(CHH4="非常勤",CGF31,CGR31))</f>
        <v>　</v>
      </c>
      <c r="CHH31" s="666"/>
      <c r="CHI31" s="667"/>
      <c r="CHJ31" s="265"/>
      <c r="CHK31" s="668"/>
      <c r="CHL31" s="669"/>
      <c r="CHM31" s="668"/>
      <c r="CHN31" s="670"/>
      <c r="CHO31" s="669"/>
      <c r="CHP31" s="671"/>
      <c r="CHQ31" s="672"/>
      <c r="CHR31" s="672"/>
      <c r="CHS31" s="673"/>
      <c r="CHT31" s="263">
        <f>$A$31</f>
        <v>17</v>
      </c>
      <c r="CHU31" s="264" t="str">
        <f>$B$31</f>
        <v>土</v>
      </c>
      <c r="CHV31" s="660"/>
      <c r="CHW31" s="661"/>
      <c r="CHX31" s="660"/>
      <c r="CHY31" s="661"/>
      <c r="CHZ31" s="662" t="str">
        <f>IFERROR(IF(OR(CHU31="日",CHU31="祝",CHU31=0,CHV31=""),"　",MAX(IF(AND(CHV31&lt;=CHZ14,CHX31&gt;CIA14),CIA14-CHZ14,IF(AND(CHV31&gt;CHZ14,CHX31&lt;=CIA14),CHX31-CHV31,IF(AND(CHV31&lt;=CHZ14,CHX31&lt;=CIA14),CHX31-CHZ14,IF(AND(CHV31&gt;CHZ14,CHX31&gt;CIA14),CIA14-CHV31,0)))),0)),0)</f>
        <v>　</v>
      </c>
      <c r="CIA31" s="663"/>
      <c r="CIB31" s="664"/>
      <c r="CIC31" s="662" t="str">
        <f>IFERROR(IF(OR(CHU31="日",CHU31="祝",CHU31=0,CHV31=""),"　",MAX(IF(AND(CHV31&gt;CIF14,CHX31&gt;CID14),0,IF(AND(CHV31&lt;=CIF14,CHV31&gt;CIC14,CHX31&gt;CID14),CIF14-CHV31,IF(AND(CHV31&lt;=CIF14,CHV31&lt;=CIC14,CHX31&gt;CID14),CIF14-CIC14,IF(AND(CHV31&gt;CIC14,CHX31&lt;=CID14),CHX31-CHV31,IF(AND(CHV31&lt;=CIC14,CHX31&lt;=CID14),CHX31-CIC14,0))))),0)),0)</f>
        <v>　</v>
      </c>
      <c r="CID31" s="663"/>
      <c r="CIE31" s="664"/>
      <c r="CIF31" s="662" t="str">
        <f>IFERROR(IF(OR(CHU31="日",CHU31="祝",CHU31=0,CHV31=""),"　",MAX(IF(AND(CHV31&lt;=CIF14,CHX31&gt;CIG14),CIG14-CIF14,IF(CHX31&lt;=CIG14,0,IF(AND(CHV31&gt;CIF14,CHX31&gt;CIG14),CIG14-CHV31,0))),0)),0)</f>
        <v>　</v>
      </c>
      <c r="CIG31" s="663"/>
      <c r="CIH31" s="664"/>
      <c r="CII31" s="662" t="str">
        <f>IFERROR(IF(OR(CHU31="日",CHU31="祝",CHU31=0,CHV31=""),"　",MAX(IF(CHV31&gt;CII14,CHX31-CHV31,IF(CHV31&lt;=CII14,CHX31-CII14,0)),0)),0)</f>
        <v>　</v>
      </c>
      <c r="CIJ31" s="663"/>
      <c r="CIK31" s="664"/>
      <c r="CIL31" s="662" t="str">
        <f>IFERROR(IF(OR(CHU31="日",CHU31="祝",CHU31=0,CHV31=""),"　",MAX(IF(AND(CHV31&lt;=CIL14,CHX31&gt;CIM14),CIM14-CIL14,IF(AND(CHV31&gt;CIL14,CHX31&lt;=CIM14),CHX31-CHV31,IF(AND(CHV31&lt;=CIL14,CHX31&lt;=CIM14),CHX31-CIL14,IF(AND(CHV31&gt;CIL14,CHX31&gt;CIM14),CIM14-CHV31,0)))),0)),0)</f>
        <v>　</v>
      </c>
      <c r="CIM31" s="663"/>
      <c r="CIN31" s="664"/>
      <c r="CIO31" s="662" t="str">
        <f>IFERROR(IF(OR(CHU31="日",CHU31="祝",CHU31=0,CHV31=""),"　",MAX(IF(AND(CHV31&gt;CIR14,CHX31&gt;CIP14),0,IF(AND(CHV31&lt;=CIR14,CHV31&gt;CIO14,CHX31&gt;CIP14),CIR14-CHV31,IF(AND(CHV31&lt;=CIR14,CHV31&lt;=CIO14,CHX31&gt;CIP14),CIR14-CIO14,IF(AND(CHV31&gt;CIO14,CHX31&lt;=CIP14),CHX31-CHV31,IF(AND(CHV31&lt;=CIO14,CHX31&lt;=CIP14),CHX31-CIO14,0))))),0)),0)</f>
        <v>　</v>
      </c>
      <c r="CIP31" s="663"/>
      <c r="CIQ31" s="664"/>
      <c r="CIR31" s="662" t="str">
        <f>IFERROR(IF(OR(CHU31="日",CHU31="祝",CHU31=0,CHV31=""),"　",MAX(IF(AND(CHV31&lt;=CIR14,CHX31&gt;CIS14),CIS14-CIR14,IF(CHX31&lt;=CIS14,0,IF(AND(CHV31&gt;CIR14,CHX31&gt;CIS14),CIS14-CHV31,0))),0)),0)</f>
        <v>　</v>
      </c>
      <c r="CIS31" s="663"/>
      <c r="CIT31" s="664"/>
      <c r="CIU31" s="662" t="str">
        <f t="shared" si="41"/>
        <v>　</v>
      </c>
      <c r="CIV31" s="663"/>
      <c r="CIW31" s="664"/>
      <c r="CIX31" s="665" t="str">
        <f>IF(CJA31="×",TIME(0,0,0),IF(CJK4="非常勤",CHZ31,CIL31))</f>
        <v>　</v>
      </c>
      <c r="CIY31" s="666"/>
      <c r="CIZ31" s="667"/>
      <c r="CJA31" s="265"/>
      <c r="CJB31" s="665" t="str">
        <f>IF(CJE31="×",TIME(0,0,0),IF(CJK4="非常勤",CIC31,CIO31))</f>
        <v>　</v>
      </c>
      <c r="CJC31" s="666"/>
      <c r="CJD31" s="667"/>
      <c r="CJE31" s="265"/>
      <c r="CJF31" s="665" t="str">
        <f>IF(CJI31="×",TIME(0,0,0),IF(CJK4="非常勤",CIF31,CIR31))</f>
        <v>　</v>
      </c>
      <c r="CJG31" s="666"/>
      <c r="CJH31" s="667"/>
      <c r="CJI31" s="265"/>
      <c r="CJJ31" s="665" t="str">
        <f>IF(CJM31="×",TIME(0,0,0),IF(CJK4="非常勤",CII31,CIU31))</f>
        <v>　</v>
      </c>
      <c r="CJK31" s="666"/>
      <c r="CJL31" s="667"/>
      <c r="CJM31" s="265"/>
      <c r="CJN31" s="668"/>
      <c r="CJO31" s="669"/>
      <c r="CJP31" s="668"/>
      <c r="CJQ31" s="670"/>
      <c r="CJR31" s="669"/>
      <c r="CJS31" s="671"/>
      <c r="CJT31" s="672"/>
      <c r="CJU31" s="672"/>
      <c r="CJV31" s="673"/>
      <c r="CJW31" s="263">
        <f>$A$31</f>
        <v>17</v>
      </c>
      <c r="CJX31" s="264" t="str">
        <f>$B$31</f>
        <v>土</v>
      </c>
      <c r="CJY31" s="660"/>
      <c r="CJZ31" s="661"/>
      <c r="CKA31" s="660"/>
      <c r="CKB31" s="661"/>
      <c r="CKC31" s="662" t="str">
        <f>IFERROR(IF(OR(CJX31="日",CJX31="祝",CJX31=0,CJY31=""),"　",MAX(IF(AND(CJY31&lt;=CKC14,CKA31&gt;CKD14),CKD14-CKC14,IF(AND(CJY31&gt;CKC14,CKA31&lt;=CKD14),CKA31-CJY31,IF(AND(CJY31&lt;=CKC14,CKA31&lt;=CKD14),CKA31-CKC14,IF(AND(CJY31&gt;CKC14,CKA31&gt;CKD14),CKD14-CJY31,0)))),0)),0)</f>
        <v>　</v>
      </c>
      <c r="CKD31" s="663"/>
      <c r="CKE31" s="664"/>
      <c r="CKF31" s="662" t="str">
        <f>IFERROR(IF(OR(CJX31="日",CJX31="祝",CJX31=0,CJY31=""),"　",MAX(IF(AND(CJY31&gt;CKI14,CKA31&gt;CKG14),0,IF(AND(CJY31&lt;=CKI14,CJY31&gt;CKF14,CKA31&gt;CKG14),CKI14-CJY31,IF(AND(CJY31&lt;=CKI14,CJY31&lt;=CKF14,CKA31&gt;CKG14),CKI14-CKF14,IF(AND(CJY31&gt;CKF14,CKA31&lt;=CKG14),CKA31-CJY31,IF(AND(CJY31&lt;=CKF14,CKA31&lt;=CKG14),CKA31-CKF14,0))))),0)),0)</f>
        <v>　</v>
      </c>
      <c r="CKG31" s="663"/>
      <c r="CKH31" s="664"/>
      <c r="CKI31" s="662" t="str">
        <f>IFERROR(IF(OR(CJX31="日",CJX31="祝",CJX31=0,CJY31=""),"　",MAX(IF(AND(CJY31&lt;=CKI14,CKA31&gt;CKJ14),CKJ14-CKI14,IF(CKA31&lt;=CKJ14,0,IF(AND(CJY31&gt;CKI14,CKA31&gt;CKJ14),CKJ14-CJY31,0))),0)),0)</f>
        <v>　</v>
      </c>
      <c r="CKJ31" s="663"/>
      <c r="CKK31" s="664"/>
      <c r="CKL31" s="662" t="str">
        <f>IFERROR(IF(OR(CJX31="日",CJX31="祝",CJX31=0,CJY31=""),"　",MAX(IF(CJY31&gt;CKL14,CKA31-CJY31,IF(CJY31&lt;=CKL14,CKA31-CKL14,0)),0)),0)</f>
        <v>　</v>
      </c>
      <c r="CKM31" s="663"/>
      <c r="CKN31" s="664"/>
      <c r="CKO31" s="662" t="str">
        <f>IFERROR(IF(OR(CJX31="日",CJX31="祝",CJX31=0,CJY31=""),"　",MAX(IF(AND(CJY31&lt;=CKO14,CKA31&gt;CKP14),CKP14-CKO14,IF(AND(CJY31&gt;CKO14,CKA31&lt;=CKP14),CKA31-CJY31,IF(AND(CJY31&lt;=CKO14,CKA31&lt;=CKP14),CKA31-CKO14,IF(AND(CJY31&gt;CKO14,CKA31&gt;CKP14),CKP14-CJY31,0)))),0)),0)</f>
        <v>　</v>
      </c>
      <c r="CKP31" s="663"/>
      <c r="CKQ31" s="664"/>
      <c r="CKR31" s="662" t="str">
        <f>IFERROR(IF(OR(CJX31="日",CJX31="祝",CJX31=0,CJY31=""),"　",MAX(IF(AND(CJY31&gt;CKU14,CKA31&gt;CKS14),0,IF(AND(CJY31&lt;=CKU14,CJY31&gt;CKR14,CKA31&gt;CKS14),CKU14-CJY31,IF(AND(CJY31&lt;=CKU14,CJY31&lt;=CKR14,CKA31&gt;CKS14),CKU14-CKR14,IF(AND(CJY31&gt;CKR14,CKA31&lt;=CKS14),CKA31-CJY31,IF(AND(CJY31&lt;=CKR14,CKA31&lt;=CKS14),CKA31-CKR14,0))))),0)),0)</f>
        <v>　</v>
      </c>
      <c r="CKS31" s="663"/>
      <c r="CKT31" s="664"/>
      <c r="CKU31" s="662" t="str">
        <f>IFERROR(IF(OR(CJX31="日",CJX31="祝",CJX31=0,CJY31=""),"　",MAX(IF(AND(CJY31&lt;=CKU14,CKA31&gt;CKV14),CKV14-CKU14,IF(CKA31&lt;=CKV14,0,IF(AND(CJY31&gt;CKU14,CKA31&gt;CKV14),CKV14-CJY31,0))),0)),0)</f>
        <v>　</v>
      </c>
      <c r="CKV31" s="663"/>
      <c r="CKW31" s="664"/>
      <c r="CKX31" s="662" t="str">
        <f t="shared" si="42"/>
        <v>　</v>
      </c>
      <c r="CKY31" s="663"/>
      <c r="CKZ31" s="664"/>
      <c r="CLA31" s="665" t="str">
        <f>IF(CLD31="×",TIME(0,0,0),IF(CLN4="非常勤",CKC31,CKO31))</f>
        <v>　</v>
      </c>
      <c r="CLB31" s="666"/>
      <c r="CLC31" s="667"/>
      <c r="CLD31" s="265"/>
      <c r="CLE31" s="665" t="str">
        <f>IF(CLH31="×",TIME(0,0,0),IF(CLN4="非常勤",CKF31,CKR31))</f>
        <v>　</v>
      </c>
      <c r="CLF31" s="666"/>
      <c r="CLG31" s="667"/>
      <c r="CLH31" s="265"/>
      <c r="CLI31" s="665" t="str">
        <f>IF(CLL31="×",TIME(0,0,0),IF(CLN4="非常勤",CKI31,CKU31))</f>
        <v>　</v>
      </c>
      <c r="CLJ31" s="666"/>
      <c r="CLK31" s="667"/>
      <c r="CLL31" s="265"/>
      <c r="CLM31" s="665" t="str">
        <f>IF(CLP31="×",TIME(0,0,0),IF(CLN4="非常勤",CKL31,CKX31))</f>
        <v>　</v>
      </c>
      <c r="CLN31" s="666"/>
      <c r="CLO31" s="667"/>
      <c r="CLP31" s="265"/>
      <c r="CLQ31" s="668"/>
      <c r="CLR31" s="669"/>
      <c r="CLS31" s="668"/>
      <c r="CLT31" s="670"/>
      <c r="CLU31" s="669"/>
      <c r="CLV31" s="671"/>
      <c r="CLW31" s="672"/>
      <c r="CLX31" s="672"/>
      <c r="CLY31" s="673"/>
      <c r="CLZ31" s="263">
        <f>$A$31</f>
        <v>17</v>
      </c>
      <c r="CMA31" s="264" t="str">
        <f>$B$31</f>
        <v>土</v>
      </c>
      <c r="CMB31" s="660"/>
      <c r="CMC31" s="661"/>
      <c r="CMD31" s="660"/>
      <c r="CME31" s="661"/>
      <c r="CMF31" s="662" t="str">
        <f>IFERROR(IF(OR(CMA31="日",CMA31="祝",CMA31=0,CMB31=""),"　",MAX(IF(AND(CMB31&lt;=CMF14,CMD31&gt;CMG14),CMG14-CMF14,IF(AND(CMB31&gt;CMF14,CMD31&lt;=CMG14),CMD31-CMB31,IF(AND(CMB31&lt;=CMF14,CMD31&lt;=CMG14),CMD31-CMF14,IF(AND(CMB31&gt;CMF14,CMD31&gt;CMG14),CMG14-CMB31,0)))),0)),0)</f>
        <v>　</v>
      </c>
      <c r="CMG31" s="663"/>
      <c r="CMH31" s="664"/>
      <c r="CMI31" s="662" t="str">
        <f>IFERROR(IF(OR(CMA31="日",CMA31="祝",CMA31=0,CMB31=""),"　",MAX(IF(AND(CMB31&gt;CML14,CMD31&gt;CMJ14),0,IF(AND(CMB31&lt;=CML14,CMB31&gt;CMI14,CMD31&gt;CMJ14),CML14-CMB31,IF(AND(CMB31&lt;=CML14,CMB31&lt;=CMI14,CMD31&gt;CMJ14),CML14-CMI14,IF(AND(CMB31&gt;CMI14,CMD31&lt;=CMJ14),CMD31-CMB31,IF(AND(CMB31&lt;=CMI14,CMD31&lt;=CMJ14),CMD31-CMI14,0))))),0)),0)</f>
        <v>　</v>
      </c>
      <c r="CMJ31" s="663"/>
      <c r="CMK31" s="664"/>
      <c r="CML31" s="662" t="str">
        <f>IFERROR(IF(OR(CMA31="日",CMA31="祝",CMA31=0,CMB31=""),"　",MAX(IF(AND(CMB31&lt;=CML14,CMD31&gt;CMM14),CMM14-CML14,IF(CMD31&lt;=CMM14,0,IF(AND(CMB31&gt;CML14,CMD31&gt;CMM14),CMM14-CMB31,0))),0)),0)</f>
        <v>　</v>
      </c>
      <c r="CMM31" s="663"/>
      <c r="CMN31" s="664"/>
      <c r="CMO31" s="662" t="str">
        <f>IFERROR(IF(OR(CMA31="日",CMA31="祝",CMA31=0,CMB31=""),"　",MAX(IF(CMB31&gt;CMO14,CMD31-CMB31,IF(CMB31&lt;=CMO14,CMD31-CMO14,0)),0)),0)</f>
        <v>　</v>
      </c>
      <c r="CMP31" s="663"/>
      <c r="CMQ31" s="664"/>
      <c r="CMR31" s="662" t="str">
        <f>IFERROR(IF(OR(CMA31="日",CMA31="祝",CMA31=0,CMB31=""),"　",MAX(IF(AND(CMB31&lt;=CMR14,CMD31&gt;CMS14),CMS14-CMR14,IF(AND(CMB31&gt;CMR14,CMD31&lt;=CMS14),CMD31-CMB31,IF(AND(CMB31&lt;=CMR14,CMD31&lt;=CMS14),CMD31-CMR14,IF(AND(CMB31&gt;CMR14,CMD31&gt;CMS14),CMS14-CMB31,0)))),0)),0)</f>
        <v>　</v>
      </c>
      <c r="CMS31" s="663"/>
      <c r="CMT31" s="664"/>
      <c r="CMU31" s="662" t="str">
        <f>IFERROR(IF(OR(CMA31="日",CMA31="祝",CMA31=0,CMB31=""),"　",MAX(IF(AND(CMB31&gt;CMX14,CMD31&gt;CMV14),0,IF(AND(CMB31&lt;=CMX14,CMB31&gt;CMU14,CMD31&gt;CMV14),CMX14-CMB31,IF(AND(CMB31&lt;=CMX14,CMB31&lt;=CMU14,CMD31&gt;CMV14),CMX14-CMU14,IF(AND(CMB31&gt;CMU14,CMD31&lt;=CMV14),CMD31-CMB31,IF(AND(CMB31&lt;=CMU14,CMD31&lt;=CMV14),CMD31-CMU14,0))))),0)),0)</f>
        <v>　</v>
      </c>
      <c r="CMV31" s="663"/>
      <c r="CMW31" s="664"/>
      <c r="CMX31" s="662" t="str">
        <f>IFERROR(IF(OR(CMA31="日",CMA31="祝",CMA31=0,CMB31=""),"　",MAX(IF(AND(CMB31&lt;=CMX14,CMD31&gt;CMY14),CMY14-CMX14,IF(CMD31&lt;=CMY14,0,IF(AND(CMB31&gt;CMX14,CMD31&gt;CMY14),CMY14-CMB31,0))),0)),0)</f>
        <v>　</v>
      </c>
      <c r="CMY31" s="663"/>
      <c r="CMZ31" s="664"/>
      <c r="CNA31" s="662" t="str">
        <f t="shared" si="43"/>
        <v>　</v>
      </c>
      <c r="CNB31" s="663"/>
      <c r="CNC31" s="664"/>
      <c r="CND31" s="665" t="str">
        <f>IF(CNG31="×",TIME(0,0,0),IF(CNQ4="非常勤",CMF31,CMR31))</f>
        <v>　</v>
      </c>
      <c r="CNE31" s="666"/>
      <c r="CNF31" s="667"/>
      <c r="CNG31" s="265"/>
      <c r="CNH31" s="665" t="str">
        <f>IF(CNK31="×",TIME(0,0,0),IF(CNQ4="非常勤",CMI31,CMU31))</f>
        <v>　</v>
      </c>
      <c r="CNI31" s="666"/>
      <c r="CNJ31" s="667"/>
      <c r="CNK31" s="265"/>
      <c r="CNL31" s="665" t="str">
        <f>IF(CNO31="×",TIME(0,0,0),IF(CNQ4="非常勤",CML31,CMX31))</f>
        <v>　</v>
      </c>
      <c r="CNM31" s="666"/>
      <c r="CNN31" s="667"/>
      <c r="CNO31" s="265"/>
      <c r="CNP31" s="665" t="str">
        <f>IF(CNS31="×",TIME(0,0,0),IF(CNQ4="非常勤",CMO31,CNA31))</f>
        <v>　</v>
      </c>
      <c r="CNQ31" s="666"/>
      <c r="CNR31" s="667"/>
      <c r="CNS31" s="265"/>
      <c r="CNT31" s="668"/>
      <c r="CNU31" s="669"/>
      <c r="CNV31" s="668"/>
      <c r="CNW31" s="670"/>
      <c r="CNX31" s="669"/>
      <c r="CNY31" s="671"/>
      <c r="CNZ31" s="672"/>
      <c r="COA31" s="672"/>
      <c r="COB31" s="673"/>
      <c r="COC31" s="263">
        <f>$A$31</f>
        <v>17</v>
      </c>
      <c r="COD31" s="264" t="str">
        <f>$B$31</f>
        <v>土</v>
      </c>
      <c r="COE31" s="660"/>
      <c r="COF31" s="661"/>
      <c r="COG31" s="660"/>
      <c r="COH31" s="661"/>
      <c r="COI31" s="662" t="str">
        <f>IFERROR(IF(OR(COD31="日",COD31="祝",COD31=0,COE31=""),"　",MAX(IF(AND(COE31&lt;=COI14,COG31&gt;COJ14),COJ14-COI14,IF(AND(COE31&gt;COI14,COG31&lt;=COJ14),COG31-COE31,IF(AND(COE31&lt;=COI14,COG31&lt;=COJ14),COG31-COI14,IF(AND(COE31&gt;COI14,COG31&gt;COJ14),COJ14-COE31,0)))),0)),0)</f>
        <v>　</v>
      </c>
      <c r="COJ31" s="663"/>
      <c r="COK31" s="664"/>
      <c r="COL31" s="662" t="str">
        <f>IFERROR(IF(OR(COD31="日",COD31="祝",COD31=0,COE31=""),"　",MAX(IF(AND(COE31&gt;COO14,COG31&gt;COM14),0,IF(AND(COE31&lt;=COO14,COE31&gt;COL14,COG31&gt;COM14),COO14-COE31,IF(AND(COE31&lt;=COO14,COE31&lt;=COL14,COG31&gt;COM14),COO14-COL14,IF(AND(COE31&gt;COL14,COG31&lt;=COM14),COG31-COE31,IF(AND(COE31&lt;=COL14,COG31&lt;=COM14),COG31-COL14,0))))),0)),0)</f>
        <v>　</v>
      </c>
      <c r="COM31" s="663"/>
      <c r="CON31" s="664"/>
      <c r="COO31" s="662" t="str">
        <f>IFERROR(IF(OR(COD31="日",COD31="祝",COD31=0,COE31=""),"　",MAX(IF(AND(COE31&lt;=COO14,COG31&gt;COP14),COP14-COO14,IF(COG31&lt;=COP14,0,IF(AND(COE31&gt;COO14,COG31&gt;COP14),COP14-COE31,0))),0)),0)</f>
        <v>　</v>
      </c>
      <c r="COP31" s="663"/>
      <c r="COQ31" s="664"/>
      <c r="COR31" s="662" t="str">
        <f>IFERROR(IF(OR(COD31="日",COD31="祝",COD31=0,COE31=""),"　",MAX(IF(COE31&gt;COR14,COG31-COE31,IF(COE31&lt;=COR14,COG31-COR14,0)),0)),0)</f>
        <v>　</v>
      </c>
      <c r="COS31" s="663"/>
      <c r="COT31" s="664"/>
      <c r="COU31" s="662" t="str">
        <f>IFERROR(IF(OR(COD31="日",COD31="祝",COD31=0,COE31=""),"　",MAX(IF(AND(COE31&lt;=COU14,COG31&gt;COV14),COV14-COU14,IF(AND(COE31&gt;COU14,COG31&lt;=COV14),COG31-COE31,IF(AND(COE31&lt;=COU14,COG31&lt;=COV14),COG31-COU14,IF(AND(COE31&gt;COU14,COG31&gt;COV14),COV14-COE31,0)))),0)),0)</f>
        <v>　</v>
      </c>
      <c r="COV31" s="663"/>
      <c r="COW31" s="664"/>
      <c r="COX31" s="662" t="str">
        <f>IFERROR(IF(OR(COD31="日",COD31="祝",COD31=0,COE31=""),"　",MAX(IF(AND(COE31&gt;CPA14,COG31&gt;COY14),0,IF(AND(COE31&lt;=CPA14,COE31&gt;COX14,COG31&gt;COY14),CPA14-COE31,IF(AND(COE31&lt;=CPA14,COE31&lt;=COX14,COG31&gt;COY14),CPA14-COX14,IF(AND(COE31&gt;COX14,COG31&lt;=COY14),COG31-COE31,IF(AND(COE31&lt;=COX14,COG31&lt;=COY14),COG31-COX14,0))))),0)),0)</f>
        <v>　</v>
      </c>
      <c r="COY31" s="663"/>
      <c r="COZ31" s="664"/>
      <c r="CPA31" s="662" t="str">
        <f>IFERROR(IF(OR(COD31="日",COD31="祝",COD31=0,COE31=""),"　",MAX(IF(AND(COE31&lt;=CPA14,COG31&gt;CPB14),CPB14-CPA14,IF(COG31&lt;=CPB14,0,IF(AND(COE31&gt;CPA14,COG31&gt;CPB14),CPB14-COE31,0))),0)),0)</f>
        <v>　</v>
      </c>
      <c r="CPB31" s="663"/>
      <c r="CPC31" s="664"/>
      <c r="CPD31" s="662" t="str">
        <f t="shared" si="44"/>
        <v>　</v>
      </c>
      <c r="CPE31" s="663"/>
      <c r="CPF31" s="664"/>
      <c r="CPG31" s="665" t="str">
        <f>IF(CPJ31="×",TIME(0,0,0),IF(CPT4="非常勤",COI31,COU31))</f>
        <v>　</v>
      </c>
      <c r="CPH31" s="666"/>
      <c r="CPI31" s="667"/>
      <c r="CPJ31" s="265"/>
      <c r="CPK31" s="665" t="str">
        <f>IF(CPN31="×",TIME(0,0,0),IF(CPT4="非常勤",COL31,COX31))</f>
        <v>　</v>
      </c>
      <c r="CPL31" s="666"/>
      <c r="CPM31" s="667"/>
      <c r="CPN31" s="265"/>
      <c r="CPO31" s="665" t="str">
        <f>IF(CPR31="×",TIME(0,0,0),IF(CPT4="非常勤",COO31,CPA31))</f>
        <v>　</v>
      </c>
      <c r="CPP31" s="666"/>
      <c r="CPQ31" s="667"/>
      <c r="CPR31" s="265"/>
      <c r="CPS31" s="665" t="str">
        <f>IF(CPV31="×",TIME(0,0,0),IF(CPT4="非常勤",COR31,CPD31))</f>
        <v>　</v>
      </c>
      <c r="CPT31" s="666"/>
      <c r="CPU31" s="667"/>
      <c r="CPV31" s="265"/>
      <c r="CPW31" s="668"/>
      <c r="CPX31" s="669"/>
      <c r="CPY31" s="668"/>
      <c r="CPZ31" s="670"/>
      <c r="CQA31" s="669"/>
      <c r="CQB31" s="671"/>
      <c r="CQC31" s="672"/>
      <c r="CQD31" s="672"/>
      <c r="CQE31" s="673"/>
      <c r="CQF31" s="263">
        <f>$A$31</f>
        <v>17</v>
      </c>
      <c r="CQG31" s="264" t="str">
        <f>$B$31</f>
        <v>土</v>
      </c>
      <c r="CQH31" s="660"/>
      <c r="CQI31" s="661"/>
      <c r="CQJ31" s="660"/>
      <c r="CQK31" s="661"/>
      <c r="CQL31" s="662" t="str">
        <f>IFERROR(IF(OR(CQG31="日",CQG31="祝",CQG31=0,CQH31=""),"　",MAX(IF(AND(CQH31&lt;=CQL14,CQJ31&gt;CQM14),CQM14-CQL14,IF(AND(CQH31&gt;CQL14,CQJ31&lt;=CQM14),CQJ31-CQH31,IF(AND(CQH31&lt;=CQL14,CQJ31&lt;=CQM14),CQJ31-CQL14,IF(AND(CQH31&gt;CQL14,CQJ31&gt;CQM14),CQM14-CQH31,0)))),0)),0)</f>
        <v>　</v>
      </c>
      <c r="CQM31" s="663"/>
      <c r="CQN31" s="664"/>
      <c r="CQO31" s="662" t="str">
        <f>IFERROR(IF(OR(CQG31="日",CQG31="祝",CQG31=0,CQH31=""),"　",MAX(IF(AND(CQH31&gt;CQR14,CQJ31&gt;CQP14),0,IF(AND(CQH31&lt;=CQR14,CQH31&gt;CQO14,CQJ31&gt;CQP14),CQR14-CQH31,IF(AND(CQH31&lt;=CQR14,CQH31&lt;=CQO14,CQJ31&gt;CQP14),CQR14-CQO14,IF(AND(CQH31&gt;CQO14,CQJ31&lt;=CQP14),CQJ31-CQH31,IF(AND(CQH31&lt;=CQO14,CQJ31&lt;=CQP14),CQJ31-CQO14,0))))),0)),0)</f>
        <v>　</v>
      </c>
      <c r="CQP31" s="663"/>
      <c r="CQQ31" s="664"/>
      <c r="CQR31" s="662" t="str">
        <f>IFERROR(IF(OR(CQG31="日",CQG31="祝",CQG31=0,CQH31=""),"　",MAX(IF(AND(CQH31&lt;=CQR14,CQJ31&gt;CQS14),CQS14-CQR14,IF(CQJ31&lt;=CQS14,0,IF(AND(CQH31&gt;CQR14,CQJ31&gt;CQS14),CQS14-CQH31,0))),0)),0)</f>
        <v>　</v>
      </c>
      <c r="CQS31" s="663"/>
      <c r="CQT31" s="664"/>
      <c r="CQU31" s="662" t="str">
        <f>IFERROR(IF(OR(CQG31="日",CQG31="祝",CQG31=0,CQH31=""),"　",MAX(IF(CQH31&gt;CQU14,CQJ31-CQH31,IF(CQH31&lt;=CQU14,CQJ31-CQU14,0)),0)),0)</f>
        <v>　</v>
      </c>
      <c r="CQV31" s="663"/>
      <c r="CQW31" s="664"/>
      <c r="CQX31" s="662" t="str">
        <f>IFERROR(IF(OR(CQG31="日",CQG31="祝",CQG31=0,CQH31=""),"　",MAX(IF(AND(CQH31&lt;=CQX14,CQJ31&gt;CQY14),CQY14-CQX14,IF(AND(CQH31&gt;CQX14,CQJ31&lt;=CQY14),CQJ31-CQH31,IF(AND(CQH31&lt;=CQX14,CQJ31&lt;=CQY14),CQJ31-CQX14,IF(AND(CQH31&gt;CQX14,CQJ31&gt;CQY14),CQY14-CQH31,0)))),0)),0)</f>
        <v>　</v>
      </c>
      <c r="CQY31" s="663"/>
      <c r="CQZ31" s="664"/>
      <c r="CRA31" s="662" t="str">
        <f>IFERROR(IF(OR(CQG31="日",CQG31="祝",CQG31=0,CQH31=""),"　",MAX(IF(AND(CQH31&gt;CRD14,CQJ31&gt;CRB14),0,IF(AND(CQH31&lt;=CRD14,CQH31&gt;CRA14,CQJ31&gt;CRB14),CRD14-CQH31,IF(AND(CQH31&lt;=CRD14,CQH31&lt;=CRA14,CQJ31&gt;CRB14),CRD14-CRA14,IF(AND(CQH31&gt;CRA14,CQJ31&lt;=CRB14),CQJ31-CQH31,IF(AND(CQH31&lt;=CRA14,CQJ31&lt;=CRB14),CQJ31-CRA14,0))))),0)),0)</f>
        <v>　</v>
      </c>
      <c r="CRB31" s="663"/>
      <c r="CRC31" s="664"/>
      <c r="CRD31" s="662" t="str">
        <f>IFERROR(IF(OR(CQG31="日",CQG31="祝",CQG31=0,CQH31=""),"　",MAX(IF(AND(CQH31&lt;=CRD14,CQJ31&gt;CRE14),CRE14-CRD14,IF(CQJ31&lt;=CRE14,0,IF(AND(CQH31&gt;CRD14,CQJ31&gt;CRE14),CRE14-CQH31,0))),0)),0)</f>
        <v>　</v>
      </c>
      <c r="CRE31" s="663"/>
      <c r="CRF31" s="664"/>
      <c r="CRG31" s="662" t="str">
        <f t="shared" si="45"/>
        <v>　</v>
      </c>
      <c r="CRH31" s="663"/>
      <c r="CRI31" s="664"/>
      <c r="CRJ31" s="665" t="str">
        <f>IF(CRM31="×",TIME(0,0,0),IF(CRW4="非常勤",CQL31,CQX31))</f>
        <v>　</v>
      </c>
      <c r="CRK31" s="666"/>
      <c r="CRL31" s="667"/>
      <c r="CRM31" s="265"/>
      <c r="CRN31" s="665" t="str">
        <f>IF(CRQ31="×",TIME(0,0,0),IF(CRW4="非常勤",CQO31,CRA31))</f>
        <v>　</v>
      </c>
      <c r="CRO31" s="666"/>
      <c r="CRP31" s="667"/>
      <c r="CRQ31" s="265"/>
      <c r="CRR31" s="665" t="str">
        <f>IF(CRU31="×",TIME(0,0,0),IF(CRW4="非常勤",CQR31,CRD31))</f>
        <v>　</v>
      </c>
      <c r="CRS31" s="666"/>
      <c r="CRT31" s="667"/>
      <c r="CRU31" s="265"/>
      <c r="CRV31" s="665" t="str">
        <f>IF(CRY31="×",TIME(0,0,0),IF(CRW4="非常勤",CQU31,CRG31))</f>
        <v>　</v>
      </c>
      <c r="CRW31" s="666"/>
      <c r="CRX31" s="667"/>
      <c r="CRY31" s="265"/>
      <c r="CRZ31" s="668"/>
      <c r="CSA31" s="669"/>
      <c r="CSB31" s="668"/>
      <c r="CSC31" s="670"/>
      <c r="CSD31" s="669"/>
      <c r="CSE31" s="671"/>
      <c r="CSF31" s="672"/>
      <c r="CSG31" s="672"/>
      <c r="CSH31" s="673"/>
      <c r="CSI31" s="263">
        <f>$A$31</f>
        <v>17</v>
      </c>
      <c r="CSJ31" s="264" t="str">
        <f>$B$31</f>
        <v>土</v>
      </c>
      <c r="CSK31" s="660"/>
      <c r="CSL31" s="661"/>
      <c r="CSM31" s="660"/>
      <c r="CSN31" s="661"/>
      <c r="CSO31" s="662" t="str">
        <f>IFERROR(IF(OR(CSJ31="日",CSJ31="祝",CSJ31=0,CSK31=""),"　",MAX(IF(AND(CSK31&lt;=CSO14,CSM31&gt;CSP14),CSP14-CSO14,IF(AND(CSK31&gt;CSO14,CSM31&lt;=CSP14),CSM31-CSK31,IF(AND(CSK31&lt;=CSO14,CSM31&lt;=CSP14),CSM31-CSO14,IF(AND(CSK31&gt;CSO14,CSM31&gt;CSP14),CSP14-CSK31,0)))),0)),0)</f>
        <v>　</v>
      </c>
      <c r="CSP31" s="663"/>
      <c r="CSQ31" s="664"/>
      <c r="CSR31" s="662" t="str">
        <f>IFERROR(IF(OR(CSJ31="日",CSJ31="祝",CSJ31=0,CSK31=""),"　",MAX(IF(AND(CSK31&gt;CSU14,CSM31&gt;CSS14),0,IF(AND(CSK31&lt;=CSU14,CSK31&gt;CSR14,CSM31&gt;CSS14),CSU14-CSK31,IF(AND(CSK31&lt;=CSU14,CSK31&lt;=CSR14,CSM31&gt;CSS14),CSU14-CSR14,IF(AND(CSK31&gt;CSR14,CSM31&lt;=CSS14),CSM31-CSK31,IF(AND(CSK31&lt;=CSR14,CSM31&lt;=CSS14),CSM31-CSR14,0))))),0)),0)</f>
        <v>　</v>
      </c>
      <c r="CSS31" s="663"/>
      <c r="CST31" s="664"/>
      <c r="CSU31" s="662" t="str">
        <f>IFERROR(IF(OR(CSJ31="日",CSJ31="祝",CSJ31=0,CSK31=""),"　",MAX(IF(AND(CSK31&lt;=CSU14,CSM31&gt;CSV14),CSV14-CSU14,IF(CSM31&lt;=CSV14,0,IF(AND(CSK31&gt;CSU14,CSM31&gt;CSV14),CSV14-CSK31,0))),0)),0)</f>
        <v>　</v>
      </c>
      <c r="CSV31" s="663"/>
      <c r="CSW31" s="664"/>
      <c r="CSX31" s="662" t="str">
        <f>IFERROR(IF(OR(CSJ31="日",CSJ31="祝",CSJ31=0,CSK31=""),"　",MAX(IF(CSK31&gt;CSX14,CSM31-CSK31,IF(CSK31&lt;=CSX14,CSM31-CSX14,0)),0)),0)</f>
        <v>　</v>
      </c>
      <c r="CSY31" s="663"/>
      <c r="CSZ31" s="664"/>
      <c r="CTA31" s="662" t="str">
        <f>IFERROR(IF(OR(CSJ31="日",CSJ31="祝",CSJ31=0,CSK31=""),"　",MAX(IF(AND(CSK31&lt;=CTA14,CSM31&gt;CTB14),CTB14-CTA14,IF(AND(CSK31&gt;CTA14,CSM31&lt;=CTB14),CSM31-CSK31,IF(AND(CSK31&lt;=CTA14,CSM31&lt;=CTB14),CSM31-CTA14,IF(AND(CSK31&gt;CTA14,CSM31&gt;CTB14),CTB14-CSK31,0)))),0)),0)</f>
        <v>　</v>
      </c>
      <c r="CTB31" s="663"/>
      <c r="CTC31" s="664"/>
      <c r="CTD31" s="662" t="str">
        <f>IFERROR(IF(OR(CSJ31="日",CSJ31="祝",CSJ31=0,CSK31=""),"　",MAX(IF(AND(CSK31&gt;CTG14,CSM31&gt;CTE14),0,IF(AND(CSK31&lt;=CTG14,CSK31&gt;CTD14,CSM31&gt;CTE14),CTG14-CSK31,IF(AND(CSK31&lt;=CTG14,CSK31&lt;=CTD14,CSM31&gt;CTE14),CTG14-CTD14,IF(AND(CSK31&gt;CTD14,CSM31&lt;=CTE14),CSM31-CSK31,IF(AND(CSK31&lt;=CTD14,CSM31&lt;=CTE14),CSM31-CTD14,0))))),0)),0)</f>
        <v>　</v>
      </c>
      <c r="CTE31" s="663"/>
      <c r="CTF31" s="664"/>
      <c r="CTG31" s="662" t="str">
        <f>IFERROR(IF(OR(CSJ31="日",CSJ31="祝",CSJ31=0,CSK31=""),"　",MAX(IF(AND(CSK31&lt;=CTG14,CSM31&gt;CTH14),CTH14-CTG14,IF(CSM31&lt;=CTH14,0,IF(AND(CSK31&gt;CTG14,CSM31&gt;CTH14),CTH14-CSK31,0))),0)),0)</f>
        <v>　</v>
      </c>
      <c r="CTH31" s="663"/>
      <c r="CTI31" s="664"/>
      <c r="CTJ31" s="662" t="str">
        <f t="shared" si="46"/>
        <v>　</v>
      </c>
      <c r="CTK31" s="663"/>
      <c r="CTL31" s="664"/>
      <c r="CTM31" s="665" t="str">
        <f>IF(CTP31="×",TIME(0,0,0),IF(CTZ4="非常勤",CSO31,CTA31))</f>
        <v>　</v>
      </c>
      <c r="CTN31" s="666"/>
      <c r="CTO31" s="667"/>
      <c r="CTP31" s="265"/>
      <c r="CTQ31" s="665" t="str">
        <f>IF(CTT31="×",TIME(0,0,0),IF(CTZ4="非常勤",CSR31,CTD31))</f>
        <v>　</v>
      </c>
      <c r="CTR31" s="666"/>
      <c r="CTS31" s="667"/>
      <c r="CTT31" s="265"/>
      <c r="CTU31" s="665" t="str">
        <f>IF(CTX31="×",TIME(0,0,0),IF(CTZ4="非常勤",CSU31,CTG31))</f>
        <v>　</v>
      </c>
      <c r="CTV31" s="666"/>
      <c r="CTW31" s="667"/>
      <c r="CTX31" s="265"/>
      <c r="CTY31" s="665" t="str">
        <f>IF(CUB31="×",TIME(0,0,0),IF(CTZ4="非常勤",CSX31,CTJ31))</f>
        <v>　</v>
      </c>
      <c r="CTZ31" s="666"/>
      <c r="CUA31" s="667"/>
      <c r="CUB31" s="265"/>
      <c r="CUC31" s="668"/>
      <c r="CUD31" s="669"/>
      <c r="CUE31" s="668"/>
      <c r="CUF31" s="670"/>
      <c r="CUG31" s="669"/>
      <c r="CUH31" s="671"/>
      <c r="CUI31" s="672"/>
      <c r="CUJ31" s="672"/>
      <c r="CUK31" s="673"/>
      <c r="CUL31" s="263">
        <f>$A$31</f>
        <v>17</v>
      </c>
      <c r="CUM31" s="264" t="str">
        <f>$B$31</f>
        <v>土</v>
      </c>
      <c r="CUN31" s="660"/>
      <c r="CUO31" s="661"/>
      <c r="CUP31" s="660"/>
      <c r="CUQ31" s="661"/>
      <c r="CUR31" s="662" t="str">
        <f>IFERROR(IF(OR(CUM31="日",CUM31="祝",CUM31=0,CUN31=""),"　",MAX(IF(AND(CUN31&lt;=CUR14,CUP31&gt;CUS14),CUS14-CUR14,IF(AND(CUN31&gt;CUR14,CUP31&lt;=CUS14),CUP31-CUN31,IF(AND(CUN31&lt;=CUR14,CUP31&lt;=CUS14),CUP31-CUR14,IF(AND(CUN31&gt;CUR14,CUP31&gt;CUS14),CUS14-CUN31,0)))),0)),0)</f>
        <v>　</v>
      </c>
      <c r="CUS31" s="663"/>
      <c r="CUT31" s="664"/>
      <c r="CUU31" s="662" t="str">
        <f>IFERROR(IF(OR(CUM31="日",CUM31="祝",CUM31=0,CUN31=""),"　",MAX(IF(AND(CUN31&gt;CUX14,CUP31&gt;CUV14),0,IF(AND(CUN31&lt;=CUX14,CUN31&gt;CUU14,CUP31&gt;CUV14),CUX14-CUN31,IF(AND(CUN31&lt;=CUX14,CUN31&lt;=CUU14,CUP31&gt;CUV14),CUX14-CUU14,IF(AND(CUN31&gt;CUU14,CUP31&lt;=CUV14),CUP31-CUN31,IF(AND(CUN31&lt;=CUU14,CUP31&lt;=CUV14),CUP31-CUU14,0))))),0)),0)</f>
        <v>　</v>
      </c>
      <c r="CUV31" s="663"/>
      <c r="CUW31" s="664"/>
      <c r="CUX31" s="662" t="str">
        <f>IFERROR(IF(OR(CUM31="日",CUM31="祝",CUM31=0,CUN31=""),"　",MAX(IF(AND(CUN31&lt;=CUX14,CUP31&gt;CUY14),CUY14-CUX14,IF(CUP31&lt;=CUY14,0,IF(AND(CUN31&gt;CUX14,CUP31&gt;CUY14),CUY14-CUN31,0))),0)),0)</f>
        <v>　</v>
      </c>
      <c r="CUY31" s="663"/>
      <c r="CUZ31" s="664"/>
      <c r="CVA31" s="662" t="str">
        <f>IFERROR(IF(OR(CUM31="日",CUM31="祝",CUM31=0,CUN31=""),"　",MAX(IF(CUN31&gt;CVA14,CUP31-CUN31,IF(CUN31&lt;=CVA14,CUP31-CVA14,0)),0)),0)</f>
        <v>　</v>
      </c>
      <c r="CVB31" s="663"/>
      <c r="CVC31" s="664"/>
      <c r="CVD31" s="662" t="str">
        <f>IFERROR(IF(OR(CUM31="日",CUM31="祝",CUM31=0,CUN31=""),"　",MAX(IF(AND(CUN31&lt;=CVD14,CUP31&gt;CVE14),CVE14-CVD14,IF(AND(CUN31&gt;CVD14,CUP31&lt;=CVE14),CUP31-CUN31,IF(AND(CUN31&lt;=CVD14,CUP31&lt;=CVE14),CUP31-CVD14,IF(AND(CUN31&gt;CVD14,CUP31&gt;CVE14),CVE14-CUN31,0)))),0)),0)</f>
        <v>　</v>
      </c>
      <c r="CVE31" s="663"/>
      <c r="CVF31" s="664"/>
      <c r="CVG31" s="662" t="str">
        <f>IFERROR(IF(OR(CUM31="日",CUM31="祝",CUM31=0,CUN31=""),"　",MAX(IF(AND(CUN31&gt;CVJ14,CUP31&gt;CVH14),0,IF(AND(CUN31&lt;=CVJ14,CUN31&gt;CVG14,CUP31&gt;CVH14),CVJ14-CUN31,IF(AND(CUN31&lt;=CVJ14,CUN31&lt;=CVG14,CUP31&gt;CVH14),CVJ14-CVG14,IF(AND(CUN31&gt;CVG14,CUP31&lt;=CVH14),CUP31-CUN31,IF(AND(CUN31&lt;=CVG14,CUP31&lt;=CVH14),CUP31-CVG14,0))))),0)),0)</f>
        <v>　</v>
      </c>
      <c r="CVH31" s="663"/>
      <c r="CVI31" s="664"/>
      <c r="CVJ31" s="662" t="str">
        <f>IFERROR(IF(OR(CUM31="日",CUM31="祝",CUM31=0,CUN31=""),"　",MAX(IF(AND(CUN31&lt;=CVJ14,CUP31&gt;CVK14),CVK14-CVJ14,IF(CUP31&lt;=CVK14,0,IF(AND(CUN31&gt;CVJ14,CUP31&gt;CVK14),CVK14-CUN31,0))),0)),0)</f>
        <v>　</v>
      </c>
      <c r="CVK31" s="663"/>
      <c r="CVL31" s="664"/>
      <c r="CVM31" s="662" t="str">
        <f t="shared" si="47"/>
        <v>　</v>
      </c>
      <c r="CVN31" s="663"/>
      <c r="CVO31" s="664"/>
      <c r="CVP31" s="665" t="str">
        <f>IF(CVS31="×",TIME(0,0,0),IF(CWC4="非常勤",CUR31,CVD31))</f>
        <v>　</v>
      </c>
      <c r="CVQ31" s="666"/>
      <c r="CVR31" s="667"/>
      <c r="CVS31" s="265"/>
      <c r="CVT31" s="665" t="str">
        <f>IF(CVW31="×",TIME(0,0,0),IF(CWC4="非常勤",CUU31,CVG31))</f>
        <v>　</v>
      </c>
      <c r="CVU31" s="666"/>
      <c r="CVV31" s="667"/>
      <c r="CVW31" s="265"/>
      <c r="CVX31" s="665" t="str">
        <f>IF(CWA31="×",TIME(0,0,0),IF(CWC4="非常勤",CUX31,CVJ31))</f>
        <v>　</v>
      </c>
      <c r="CVY31" s="666"/>
      <c r="CVZ31" s="667"/>
      <c r="CWA31" s="265"/>
      <c r="CWB31" s="665" t="str">
        <f>IF(CWE31="×",TIME(0,0,0),IF(CWC4="非常勤",CVA31,CVM31))</f>
        <v>　</v>
      </c>
      <c r="CWC31" s="666"/>
      <c r="CWD31" s="667"/>
      <c r="CWE31" s="265"/>
      <c r="CWF31" s="668"/>
      <c r="CWG31" s="669"/>
      <c r="CWH31" s="668"/>
      <c r="CWI31" s="670"/>
      <c r="CWJ31" s="669"/>
      <c r="CWK31" s="671"/>
      <c r="CWL31" s="672"/>
      <c r="CWM31" s="672"/>
      <c r="CWN31" s="673"/>
      <c r="CWO31" s="263">
        <f>$A$31</f>
        <v>17</v>
      </c>
      <c r="CWP31" s="264" t="str">
        <f>$B$31</f>
        <v>土</v>
      </c>
      <c r="CWQ31" s="660"/>
      <c r="CWR31" s="661"/>
      <c r="CWS31" s="660"/>
      <c r="CWT31" s="661"/>
      <c r="CWU31" s="662" t="str">
        <f>IFERROR(IF(OR(CWP31="日",CWP31="祝",CWP31=0,CWQ31=""),"　",MAX(IF(AND(CWQ31&lt;=CWU14,CWS31&gt;CWV14),CWV14-CWU14,IF(AND(CWQ31&gt;CWU14,CWS31&lt;=CWV14),CWS31-CWQ31,IF(AND(CWQ31&lt;=CWU14,CWS31&lt;=CWV14),CWS31-CWU14,IF(AND(CWQ31&gt;CWU14,CWS31&gt;CWV14),CWV14-CWQ31,0)))),0)),0)</f>
        <v>　</v>
      </c>
      <c r="CWV31" s="663"/>
      <c r="CWW31" s="664"/>
      <c r="CWX31" s="662" t="str">
        <f>IFERROR(IF(OR(CWP31="日",CWP31="祝",CWP31=0,CWQ31=""),"　",MAX(IF(AND(CWQ31&gt;CXA14,CWS31&gt;CWY14),0,IF(AND(CWQ31&lt;=CXA14,CWQ31&gt;CWX14,CWS31&gt;CWY14),CXA14-CWQ31,IF(AND(CWQ31&lt;=CXA14,CWQ31&lt;=CWX14,CWS31&gt;CWY14),CXA14-CWX14,IF(AND(CWQ31&gt;CWX14,CWS31&lt;=CWY14),CWS31-CWQ31,IF(AND(CWQ31&lt;=CWX14,CWS31&lt;=CWY14),CWS31-CWX14,0))))),0)),0)</f>
        <v>　</v>
      </c>
      <c r="CWY31" s="663"/>
      <c r="CWZ31" s="664"/>
      <c r="CXA31" s="662" t="str">
        <f>IFERROR(IF(OR(CWP31="日",CWP31="祝",CWP31=0,CWQ31=""),"　",MAX(IF(AND(CWQ31&lt;=CXA14,CWS31&gt;CXB14),CXB14-CXA14,IF(CWS31&lt;=CXB14,0,IF(AND(CWQ31&gt;CXA14,CWS31&gt;CXB14),CXB14-CWQ31,0))),0)),0)</f>
        <v>　</v>
      </c>
      <c r="CXB31" s="663"/>
      <c r="CXC31" s="664"/>
      <c r="CXD31" s="662" t="str">
        <f>IFERROR(IF(OR(CWP31="日",CWP31="祝",CWP31=0,CWQ31=""),"　",MAX(IF(CWQ31&gt;CXD14,CWS31-CWQ31,IF(CWQ31&lt;=CXD14,CWS31-CXD14,0)),0)),0)</f>
        <v>　</v>
      </c>
      <c r="CXE31" s="663"/>
      <c r="CXF31" s="664"/>
      <c r="CXG31" s="662" t="str">
        <f>IFERROR(IF(OR(CWP31="日",CWP31="祝",CWP31=0,CWQ31=""),"　",MAX(IF(AND(CWQ31&lt;=CXG14,CWS31&gt;CXH14),CXH14-CXG14,IF(AND(CWQ31&gt;CXG14,CWS31&lt;=CXH14),CWS31-CWQ31,IF(AND(CWQ31&lt;=CXG14,CWS31&lt;=CXH14),CWS31-CXG14,IF(AND(CWQ31&gt;CXG14,CWS31&gt;CXH14),CXH14-CWQ31,0)))),0)),0)</f>
        <v>　</v>
      </c>
      <c r="CXH31" s="663"/>
      <c r="CXI31" s="664"/>
      <c r="CXJ31" s="662" t="str">
        <f>IFERROR(IF(OR(CWP31="日",CWP31="祝",CWP31=0,CWQ31=""),"　",MAX(IF(AND(CWQ31&gt;CXM14,CWS31&gt;CXK14),0,IF(AND(CWQ31&lt;=CXM14,CWQ31&gt;CXJ14,CWS31&gt;CXK14),CXM14-CWQ31,IF(AND(CWQ31&lt;=CXM14,CWQ31&lt;=CXJ14,CWS31&gt;CXK14),CXM14-CXJ14,IF(AND(CWQ31&gt;CXJ14,CWS31&lt;=CXK14),CWS31-CWQ31,IF(AND(CWQ31&lt;=CXJ14,CWS31&lt;=CXK14),CWS31-CXJ14,0))))),0)),0)</f>
        <v>　</v>
      </c>
      <c r="CXK31" s="663"/>
      <c r="CXL31" s="664"/>
      <c r="CXM31" s="662" t="str">
        <f>IFERROR(IF(OR(CWP31="日",CWP31="祝",CWP31=0,CWQ31=""),"　",MAX(IF(AND(CWQ31&lt;=CXM14,CWS31&gt;CXN14),CXN14-CXM14,IF(CWS31&lt;=CXN14,0,IF(AND(CWQ31&gt;CXM14,CWS31&gt;CXN14),CXN14-CWQ31,0))),0)),0)</f>
        <v>　</v>
      </c>
      <c r="CXN31" s="663"/>
      <c r="CXO31" s="664"/>
      <c r="CXP31" s="662" t="str">
        <f t="shared" si="48"/>
        <v>　</v>
      </c>
      <c r="CXQ31" s="663"/>
      <c r="CXR31" s="664"/>
      <c r="CXS31" s="665" t="str">
        <f>IF(CXV31="×",TIME(0,0,0),IF(CYF4="非常勤",CWU31,CXG31))</f>
        <v>　</v>
      </c>
      <c r="CXT31" s="666"/>
      <c r="CXU31" s="667"/>
      <c r="CXV31" s="265"/>
      <c r="CXW31" s="665" t="str">
        <f>IF(CXZ31="×",TIME(0,0,0),IF(CYF4="非常勤",CWX31,CXJ31))</f>
        <v>　</v>
      </c>
      <c r="CXX31" s="666"/>
      <c r="CXY31" s="667"/>
      <c r="CXZ31" s="265"/>
      <c r="CYA31" s="665" t="str">
        <f>IF(CYD31="×",TIME(0,0,0),IF(CYF4="非常勤",CXA31,CXM31))</f>
        <v>　</v>
      </c>
      <c r="CYB31" s="666"/>
      <c r="CYC31" s="667"/>
      <c r="CYD31" s="265"/>
      <c r="CYE31" s="665" t="str">
        <f>IF(CYH31="×",TIME(0,0,0),IF(CYF4="非常勤",CXD31,CXP31))</f>
        <v>　</v>
      </c>
      <c r="CYF31" s="666"/>
      <c r="CYG31" s="667"/>
      <c r="CYH31" s="265"/>
      <c r="CYI31" s="668"/>
      <c r="CYJ31" s="669"/>
      <c r="CYK31" s="668"/>
      <c r="CYL31" s="670"/>
      <c r="CYM31" s="669"/>
      <c r="CYN31" s="671"/>
      <c r="CYO31" s="672"/>
      <c r="CYP31" s="672"/>
      <c r="CYQ31" s="673"/>
      <c r="CYR31" s="263">
        <f>$A$31</f>
        <v>17</v>
      </c>
      <c r="CYS31" s="264" t="str">
        <f>$B$31</f>
        <v>土</v>
      </c>
      <c r="CYT31" s="660"/>
      <c r="CYU31" s="661"/>
      <c r="CYV31" s="660"/>
      <c r="CYW31" s="661"/>
      <c r="CYX31" s="662" t="str">
        <f>IFERROR(IF(OR(CYS31="日",CYS31="祝",CYS31=0,CYT31=""),"　",MAX(IF(AND(CYT31&lt;=CYX14,CYV31&gt;CYY14),CYY14-CYX14,IF(AND(CYT31&gt;CYX14,CYV31&lt;=CYY14),CYV31-CYT31,IF(AND(CYT31&lt;=CYX14,CYV31&lt;=CYY14),CYV31-CYX14,IF(AND(CYT31&gt;CYX14,CYV31&gt;CYY14),CYY14-CYT31,0)))),0)),0)</f>
        <v>　</v>
      </c>
      <c r="CYY31" s="663"/>
      <c r="CYZ31" s="664"/>
      <c r="CZA31" s="662" t="str">
        <f>IFERROR(IF(OR(CYS31="日",CYS31="祝",CYS31=0,CYT31=""),"　",MAX(IF(AND(CYT31&gt;CZD14,CYV31&gt;CZB14),0,IF(AND(CYT31&lt;=CZD14,CYT31&gt;CZA14,CYV31&gt;CZB14),CZD14-CYT31,IF(AND(CYT31&lt;=CZD14,CYT31&lt;=CZA14,CYV31&gt;CZB14),CZD14-CZA14,IF(AND(CYT31&gt;CZA14,CYV31&lt;=CZB14),CYV31-CYT31,IF(AND(CYT31&lt;=CZA14,CYV31&lt;=CZB14),CYV31-CZA14,0))))),0)),0)</f>
        <v>　</v>
      </c>
      <c r="CZB31" s="663"/>
      <c r="CZC31" s="664"/>
      <c r="CZD31" s="662" t="str">
        <f>IFERROR(IF(OR(CYS31="日",CYS31="祝",CYS31=0,CYT31=""),"　",MAX(IF(AND(CYT31&lt;=CZD14,CYV31&gt;CZE14),CZE14-CZD14,IF(CYV31&lt;=CZE14,0,IF(AND(CYT31&gt;CZD14,CYV31&gt;CZE14),CZE14-CYT31,0))),0)),0)</f>
        <v>　</v>
      </c>
      <c r="CZE31" s="663"/>
      <c r="CZF31" s="664"/>
      <c r="CZG31" s="662" t="str">
        <f>IFERROR(IF(OR(CYS31="日",CYS31="祝",CYS31=0,CYT31=""),"　",MAX(IF(CYT31&gt;CZG14,CYV31-CYT31,IF(CYT31&lt;=CZG14,CYV31-CZG14,0)),0)),0)</f>
        <v>　</v>
      </c>
      <c r="CZH31" s="663"/>
      <c r="CZI31" s="664"/>
      <c r="CZJ31" s="662" t="str">
        <f>IFERROR(IF(OR(CYS31="日",CYS31="祝",CYS31=0,CYT31=""),"　",MAX(IF(AND(CYT31&lt;=CZJ14,CYV31&gt;CZK14),CZK14-CZJ14,IF(AND(CYT31&gt;CZJ14,CYV31&lt;=CZK14),CYV31-CYT31,IF(AND(CYT31&lt;=CZJ14,CYV31&lt;=CZK14),CYV31-CZJ14,IF(AND(CYT31&gt;CZJ14,CYV31&gt;CZK14),CZK14-CYT31,0)))),0)),0)</f>
        <v>　</v>
      </c>
      <c r="CZK31" s="663"/>
      <c r="CZL31" s="664"/>
      <c r="CZM31" s="662" t="str">
        <f>IFERROR(IF(OR(CYS31="日",CYS31="祝",CYS31=0,CYT31=""),"　",MAX(IF(AND(CYT31&gt;CZP14,CYV31&gt;CZN14),0,IF(AND(CYT31&lt;=CZP14,CYT31&gt;CZM14,CYV31&gt;CZN14),CZP14-CYT31,IF(AND(CYT31&lt;=CZP14,CYT31&lt;=CZM14,CYV31&gt;CZN14),CZP14-CZM14,IF(AND(CYT31&gt;CZM14,CYV31&lt;=CZN14),CYV31-CYT31,IF(AND(CYT31&lt;=CZM14,CYV31&lt;=CZN14),CYV31-CZM14,0))))),0)),0)</f>
        <v>　</v>
      </c>
      <c r="CZN31" s="663"/>
      <c r="CZO31" s="664"/>
      <c r="CZP31" s="662" t="str">
        <f>IFERROR(IF(OR(CYS31="日",CYS31="祝",CYS31=0,CYT31=""),"　",MAX(IF(AND(CYT31&lt;=CZP14,CYV31&gt;CZQ14),CZQ14-CZP14,IF(CYV31&lt;=CZQ14,0,IF(AND(CYT31&gt;CZP14,CYV31&gt;CZQ14),CZQ14-CYT31,0))),0)),0)</f>
        <v>　</v>
      </c>
      <c r="CZQ31" s="663"/>
      <c r="CZR31" s="664"/>
      <c r="CZS31" s="662" t="str">
        <f t="shared" si="49"/>
        <v>　</v>
      </c>
      <c r="CZT31" s="663"/>
      <c r="CZU31" s="664"/>
      <c r="CZV31" s="665" t="str">
        <f>IF(CZY31="×",TIME(0,0,0),IF(DAI4="非常勤",CYX31,CZJ31))</f>
        <v>　</v>
      </c>
      <c r="CZW31" s="666"/>
      <c r="CZX31" s="667"/>
      <c r="CZY31" s="265"/>
      <c r="CZZ31" s="665" t="str">
        <f>IF(DAC31="×",TIME(0,0,0),IF(DAI4="非常勤",CZA31,CZM31))</f>
        <v>　</v>
      </c>
      <c r="DAA31" s="666"/>
      <c r="DAB31" s="667"/>
      <c r="DAC31" s="265"/>
      <c r="DAD31" s="665" t="str">
        <f>IF(DAG31="×",TIME(0,0,0),IF(DAI4="非常勤",CZD31,CZP31))</f>
        <v>　</v>
      </c>
      <c r="DAE31" s="666"/>
      <c r="DAF31" s="667"/>
      <c r="DAG31" s="265"/>
      <c r="DAH31" s="665" t="str">
        <f>IF(DAK31="×",TIME(0,0,0),IF(DAI4="非常勤",CZG31,CZS31))</f>
        <v>　</v>
      </c>
      <c r="DAI31" s="666"/>
      <c r="DAJ31" s="667"/>
      <c r="DAK31" s="265"/>
      <c r="DAL31" s="668"/>
      <c r="DAM31" s="669"/>
      <c r="DAN31" s="668"/>
      <c r="DAO31" s="670"/>
      <c r="DAP31" s="669"/>
      <c r="DAQ31" s="671"/>
      <c r="DAR31" s="672"/>
      <c r="DAS31" s="672"/>
      <c r="DAT31" s="673"/>
      <c r="DAU31" s="263">
        <f>$A$31</f>
        <v>17</v>
      </c>
      <c r="DAV31" s="264" t="str">
        <f>$B$31</f>
        <v>土</v>
      </c>
      <c r="DAW31" s="660"/>
      <c r="DAX31" s="661"/>
      <c r="DAY31" s="660"/>
      <c r="DAZ31" s="661"/>
      <c r="DBA31" s="662" t="str">
        <f>IFERROR(IF(OR(DAV31="日",DAV31="祝",DAV31=0,DAW31=""),"　",MAX(IF(AND(DAW31&lt;=DBA14,DAY31&gt;DBB14),DBB14-DBA14,IF(AND(DAW31&gt;DBA14,DAY31&lt;=DBB14),DAY31-DAW31,IF(AND(DAW31&lt;=DBA14,DAY31&lt;=DBB14),DAY31-DBA14,IF(AND(DAW31&gt;DBA14,DAY31&gt;DBB14),DBB14-DAW31,0)))),0)),0)</f>
        <v>　</v>
      </c>
      <c r="DBB31" s="663"/>
      <c r="DBC31" s="664"/>
      <c r="DBD31" s="662" t="str">
        <f>IFERROR(IF(OR(DAV31="日",DAV31="祝",DAV31=0,DAW31=""),"　",MAX(IF(AND(DAW31&gt;DBG14,DAY31&gt;DBE14),0,IF(AND(DAW31&lt;=DBG14,DAW31&gt;DBD14,DAY31&gt;DBE14),DBG14-DAW31,IF(AND(DAW31&lt;=DBG14,DAW31&lt;=DBD14,DAY31&gt;DBE14),DBG14-DBD14,IF(AND(DAW31&gt;DBD14,DAY31&lt;=DBE14),DAY31-DAW31,IF(AND(DAW31&lt;=DBD14,DAY31&lt;=DBE14),DAY31-DBD14,0))))),0)),0)</f>
        <v>　</v>
      </c>
      <c r="DBE31" s="663"/>
      <c r="DBF31" s="664"/>
      <c r="DBG31" s="662" t="str">
        <f>IFERROR(IF(OR(DAV31="日",DAV31="祝",DAV31=0,DAW31=""),"　",MAX(IF(AND(DAW31&lt;=DBG14,DAY31&gt;DBH14),DBH14-DBG14,IF(DAY31&lt;=DBH14,0,IF(AND(DAW31&gt;DBG14,DAY31&gt;DBH14),DBH14-DAW31,0))),0)),0)</f>
        <v>　</v>
      </c>
      <c r="DBH31" s="663"/>
      <c r="DBI31" s="664"/>
      <c r="DBJ31" s="662" t="str">
        <f>IFERROR(IF(OR(DAV31="日",DAV31="祝",DAV31=0,DAW31=""),"　",MAX(IF(DAW31&gt;DBJ14,DAY31-DAW31,IF(DAW31&lt;=DBJ14,DAY31-DBJ14,0)),0)),0)</f>
        <v>　</v>
      </c>
      <c r="DBK31" s="663"/>
      <c r="DBL31" s="664"/>
      <c r="DBM31" s="662" t="str">
        <f>IFERROR(IF(OR(DAV31="日",DAV31="祝",DAV31=0,DAW31=""),"　",MAX(IF(AND(DAW31&lt;=DBM14,DAY31&gt;DBN14),DBN14-DBM14,IF(AND(DAW31&gt;DBM14,DAY31&lt;=DBN14),DAY31-DAW31,IF(AND(DAW31&lt;=DBM14,DAY31&lt;=DBN14),DAY31-DBM14,IF(AND(DAW31&gt;DBM14,DAY31&gt;DBN14),DBN14-DAW31,0)))),0)),0)</f>
        <v>　</v>
      </c>
      <c r="DBN31" s="663"/>
      <c r="DBO31" s="664"/>
      <c r="DBP31" s="662" t="str">
        <f>IFERROR(IF(OR(DAV31="日",DAV31="祝",DAV31=0,DAW31=""),"　",MAX(IF(AND(DAW31&gt;DBS14,DAY31&gt;DBQ14),0,IF(AND(DAW31&lt;=DBS14,DAW31&gt;DBP14,DAY31&gt;DBQ14),DBS14-DAW31,IF(AND(DAW31&lt;=DBS14,DAW31&lt;=DBP14,DAY31&gt;DBQ14),DBS14-DBP14,IF(AND(DAW31&gt;DBP14,DAY31&lt;=DBQ14),DAY31-DAW31,IF(AND(DAW31&lt;=DBP14,DAY31&lt;=DBQ14),DAY31-DBP14,0))))),0)),0)</f>
        <v>　</v>
      </c>
      <c r="DBQ31" s="663"/>
      <c r="DBR31" s="664"/>
      <c r="DBS31" s="662" t="str">
        <f>IFERROR(IF(OR(DAV31="日",DAV31="祝",DAV31=0,DAW31=""),"　",MAX(IF(AND(DAW31&lt;=DBS14,DAY31&gt;DBT14),DBT14-DBS14,IF(DAY31&lt;=DBT14,0,IF(AND(DAW31&gt;DBS14,DAY31&gt;DBT14),DBT14-DAW31,0))),0)),0)</f>
        <v>　</v>
      </c>
      <c r="DBT31" s="663"/>
      <c r="DBU31" s="664"/>
      <c r="DBV31" s="662" t="str">
        <f t="shared" si="50"/>
        <v>　</v>
      </c>
      <c r="DBW31" s="663"/>
      <c r="DBX31" s="664"/>
      <c r="DBY31" s="665" t="str">
        <f>IF(DCB31="×",TIME(0,0,0),IF(DCL4="非常勤",DBA31,DBM31))</f>
        <v>　</v>
      </c>
      <c r="DBZ31" s="666"/>
      <c r="DCA31" s="667"/>
      <c r="DCB31" s="265"/>
      <c r="DCC31" s="665" t="str">
        <f>IF(DCF31="×",TIME(0,0,0),IF(DCL4="非常勤",DBD31,DBP31))</f>
        <v>　</v>
      </c>
      <c r="DCD31" s="666"/>
      <c r="DCE31" s="667"/>
      <c r="DCF31" s="265"/>
      <c r="DCG31" s="665" t="str">
        <f>IF(DCJ31="×",TIME(0,0,0),IF(DCL4="非常勤",DBG31,DBS31))</f>
        <v>　</v>
      </c>
      <c r="DCH31" s="666"/>
      <c r="DCI31" s="667"/>
      <c r="DCJ31" s="265"/>
      <c r="DCK31" s="665" t="str">
        <f>IF(DCN31="×",TIME(0,0,0),IF(DCL4="非常勤",DBJ31,DBV31))</f>
        <v>　</v>
      </c>
      <c r="DCL31" s="666"/>
      <c r="DCM31" s="667"/>
      <c r="DCN31" s="265"/>
      <c r="DCO31" s="668"/>
      <c r="DCP31" s="669"/>
      <c r="DCQ31" s="668"/>
      <c r="DCR31" s="670"/>
      <c r="DCS31" s="669"/>
      <c r="DCT31" s="671"/>
      <c r="DCU31" s="672"/>
      <c r="DCV31" s="672"/>
      <c r="DCW31" s="673"/>
      <c r="DCX31" s="263">
        <f>$A$31</f>
        <v>17</v>
      </c>
      <c r="DCY31" s="264" t="str">
        <f>$B$31</f>
        <v>土</v>
      </c>
      <c r="DCZ31" s="660"/>
      <c r="DDA31" s="661"/>
      <c r="DDB31" s="660"/>
      <c r="DDC31" s="661"/>
      <c r="DDD31" s="662" t="str">
        <f>IFERROR(IF(OR(DCY31="日",DCY31="祝",DCY31=0,DCZ31=""),"　",MAX(IF(AND(DCZ31&lt;=DDD14,DDB31&gt;DDE14),DDE14-DDD14,IF(AND(DCZ31&gt;DDD14,DDB31&lt;=DDE14),DDB31-DCZ31,IF(AND(DCZ31&lt;=DDD14,DDB31&lt;=DDE14),DDB31-DDD14,IF(AND(DCZ31&gt;DDD14,DDB31&gt;DDE14),DDE14-DCZ31,0)))),0)),0)</f>
        <v>　</v>
      </c>
      <c r="DDE31" s="663"/>
      <c r="DDF31" s="664"/>
      <c r="DDG31" s="662" t="str">
        <f>IFERROR(IF(OR(DCY31="日",DCY31="祝",DCY31=0,DCZ31=""),"　",MAX(IF(AND(DCZ31&gt;DDJ14,DDB31&gt;DDH14),0,IF(AND(DCZ31&lt;=DDJ14,DCZ31&gt;DDG14,DDB31&gt;DDH14),DDJ14-DCZ31,IF(AND(DCZ31&lt;=DDJ14,DCZ31&lt;=DDG14,DDB31&gt;DDH14),DDJ14-DDG14,IF(AND(DCZ31&gt;DDG14,DDB31&lt;=DDH14),DDB31-DCZ31,IF(AND(DCZ31&lt;=DDG14,DDB31&lt;=DDH14),DDB31-DDG14,0))))),0)),0)</f>
        <v>　</v>
      </c>
      <c r="DDH31" s="663"/>
      <c r="DDI31" s="664"/>
      <c r="DDJ31" s="662" t="str">
        <f>IFERROR(IF(OR(DCY31="日",DCY31="祝",DCY31=0,DCZ31=""),"　",MAX(IF(AND(DCZ31&lt;=DDJ14,DDB31&gt;DDK14),DDK14-DDJ14,IF(DDB31&lt;=DDK14,0,IF(AND(DCZ31&gt;DDJ14,DDB31&gt;DDK14),DDK14-DCZ31,0))),0)),0)</f>
        <v>　</v>
      </c>
      <c r="DDK31" s="663"/>
      <c r="DDL31" s="664"/>
      <c r="DDM31" s="662" t="str">
        <f>IFERROR(IF(OR(DCY31="日",DCY31="祝",DCY31=0,DCZ31=""),"　",MAX(IF(DCZ31&gt;DDM14,DDB31-DCZ31,IF(DCZ31&lt;=DDM14,DDB31-DDM14,0)),0)),0)</f>
        <v>　</v>
      </c>
      <c r="DDN31" s="663"/>
      <c r="DDO31" s="664"/>
      <c r="DDP31" s="662" t="str">
        <f>IFERROR(IF(OR(DCY31="日",DCY31="祝",DCY31=0,DCZ31=""),"　",MAX(IF(AND(DCZ31&lt;=DDP14,DDB31&gt;DDQ14),DDQ14-DDP14,IF(AND(DCZ31&gt;DDP14,DDB31&lt;=DDQ14),DDB31-DCZ31,IF(AND(DCZ31&lt;=DDP14,DDB31&lt;=DDQ14),DDB31-DDP14,IF(AND(DCZ31&gt;DDP14,DDB31&gt;DDQ14),DDQ14-DCZ31,0)))),0)),0)</f>
        <v>　</v>
      </c>
      <c r="DDQ31" s="663"/>
      <c r="DDR31" s="664"/>
      <c r="DDS31" s="662" t="str">
        <f>IFERROR(IF(OR(DCY31="日",DCY31="祝",DCY31=0,DCZ31=""),"　",MAX(IF(AND(DCZ31&gt;DDV14,DDB31&gt;DDT14),0,IF(AND(DCZ31&lt;=DDV14,DCZ31&gt;DDS14,DDB31&gt;DDT14),DDV14-DCZ31,IF(AND(DCZ31&lt;=DDV14,DCZ31&lt;=DDS14,DDB31&gt;DDT14),DDV14-DDS14,IF(AND(DCZ31&gt;DDS14,DDB31&lt;=DDT14),DDB31-DCZ31,IF(AND(DCZ31&lt;=DDS14,DDB31&lt;=DDT14),DDB31-DDS14,0))))),0)),0)</f>
        <v>　</v>
      </c>
      <c r="DDT31" s="663"/>
      <c r="DDU31" s="664"/>
      <c r="DDV31" s="662" t="str">
        <f>IFERROR(IF(OR(DCY31="日",DCY31="祝",DCY31=0,DCZ31=""),"　",MAX(IF(AND(DCZ31&lt;=DDV14,DDB31&gt;DDW14),DDW14-DDV14,IF(DDB31&lt;=DDW14,0,IF(AND(DCZ31&gt;DDV14,DDB31&gt;DDW14),DDW14-DCZ31,0))),0)),0)</f>
        <v>　</v>
      </c>
      <c r="DDW31" s="663"/>
      <c r="DDX31" s="664"/>
      <c r="DDY31" s="662" t="str">
        <f t="shared" si="51"/>
        <v>　</v>
      </c>
      <c r="DDZ31" s="663"/>
      <c r="DEA31" s="664"/>
      <c r="DEB31" s="665" t="str">
        <f>IF(DEE31="×",TIME(0,0,0),IF(DEO4="非常勤",DDD31,DDP31))</f>
        <v>　</v>
      </c>
      <c r="DEC31" s="666"/>
      <c r="DED31" s="667"/>
      <c r="DEE31" s="265"/>
      <c r="DEF31" s="665" t="str">
        <f>IF(DEI31="×",TIME(0,0,0),IF(DEO4="非常勤",DDG31,DDS31))</f>
        <v>　</v>
      </c>
      <c r="DEG31" s="666"/>
      <c r="DEH31" s="667"/>
      <c r="DEI31" s="265"/>
      <c r="DEJ31" s="665" t="str">
        <f>IF(DEM31="×",TIME(0,0,0),IF(DEO4="非常勤",DDJ31,DDV31))</f>
        <v>　</v>
      </c>
      <c r="DEK31" s="666"/>
      <c r="DEL31" s="667"/>
      <c r="DEM31" s="265"/>
      <c r="DEN31" s="665" t="str">
        <f>IF(DEQ31="×",TIME(0,0,0),IF(DEO4="非常勤",DDM31,DDY31))</f>
        <v>　</v>
      </c>
      <c r="DEO31" s="666"/>
      <c r="DEP31" s="667"/>
      <c r="DEQ31" s="265"/>
      <c r="DER31" s="668"/>
      <c r="DES31" s="669"/>
      <c r="DET31" s="668"/>
      <c r="DEU31" s="670"/>
      <c r="DEV31" s="669"/>
      <c r="DEW31" s="671"/>
      <c r="DEX31" s="672"/>
      <c r="DEY31" s="672"/>
      <c r="DEZ31" s="673"/>
      <c r="DFA31" s="263">
        <f>$A$31</f>
        <v>17</v>
      </c>
      <c r="DFB31" s="264" t="str">
        <f>$B$31</f>
        <v>土</v>
      </c>
      <c r="DFC31" s="660"/>
      <c r="DFD31" s="661"/>
      <c r="DFE31" s="660"/>
      <c r="DFF31" s="661"/>
      <c r="DFG31" s="662" t="str">
        <f>IFERROR(IF(OR(DFB31="日",DFB31="祝",DFB31=0,DFC31=""),"　",MAX(IF(AND(DFC31&lt;=DFG14,DFE31&gt;DFH14),DFH14-DFG14,IF(AND(DFC31&gt;DFG14,DFE31&lt;=DFH14),DFE31-DFC31,IF(AND(DFC31&lt;=DFG14,DFE31&lt;=DFH14),DFE31-DFG14,IF(AND(DFC31&gt;DFG14,DFE31&gt;DFH14),DFH14-DFC31,0)))),0)),0)</f>
        <v>　</v>
      </c>
      <c r="DFH31" s="663"/>
      <c r="DFI31" s="664"/>
      <c r="DFJ31" s="662" t="str">
        <f>IFERROR(IF(OR(DFB31="日",DFB31="祝",DFB31=0,DFC31=""),"　",MAX(IF(AND(DFC31&gt;DFM14,DFE31&gt;DFK14),0,IF(AND(DFC31&lt;=DFM14,DFC31&gt;DFJ14,DFE31&gt;DFK14),DFM14-DFC31,IF(AND(DFC31&lt;=DFM14,DFC31&lt;=DFJ14,DFE31&gt;DFK14),DFM14-DFJ14,IF(AND(DFC31&gt;DFJ14,DFE31&lt;=DFK14),DFE31-DFC31,IF(AND(DFC31&lt;=DFJ14,DFE31&lt;=DFK14),DFE31-DFJ14,0))))),0)),0)</f>
        <v>　</v>
      </c>
      <c r="DFK31" s="663"/>
      <c r="DFL31" s="664"/>
      <c r="DFM31" s="662" t="str">
        <f>IFERROR(IF(OR(DFB31="日",DFB31="祝",DFB31=0,DFC31=""),"　",MAX(IF(AND(DFC31&lt;=DFM14,DFE31&gt;DFN14),DFN14-DFM14,IF(DFE31&lt;=DFN14,0,IF(AND(DFC31&gt;DFM14,DFE31&gt;DFN14),DFN14-DFC31,0))),0)),0)</f>
        <v>　</v>
      </c>
      <c r="DFN31" s="663"/>
      <c r="DFO31" s="664"/>
      <c r="DFP31" s="662" t="str">
        <f>IFERROR(IF(OR(DFB31="日",DFB31="祝",DFB31=0,DFC31=""),"　",MAX(IF(DFC31&gt;DFP14,DFE31-DFC31,IF(DFC31&lt;=DFP14,DFE31-DFP14,0)),0)),0)</f>
        <v>　</v>
      </c>
      <c r="DFQ31" s="663"/>
      <c r="DFR31" s="664"/>
      <c r="DFS31" s="662" t="str">
        <f>IFERROR(IF(OR(DFB31="日",DFB31="祝",DFB31=0,DFC31=""),"　",MAX(IF(AND(DFC31&lt;=DFS14,DFE31&gt;DFT14),DFT14-DFS14,IF(AND(DFC31&gt;DFS14,DFE31&lt;=DFT14),DFE31-DFC31,IF(AND(DFC31&lt;=DFS14,DFE31&lt;=DFT14),DFE31-DFS14,IF(AND(DFC31&gt;DFS14,DFE31&gt;DFT14),DFT14-DFC31,0)))),0)),0)</f>
        <v>　</v>
      </c>
      <c r="DFT31" s="663"/>
      <c r="DFU31" s="664"/>
      <c r="DFV31" s="662" t="str">
        <f>IFERROR(IF(OR(DFB31="日",DFB31="祝",DFB31=0,DFC31=""),"　",MAX(IF(AND(DFC31&gt;DFY14,DFE31&gt;DFW14),0,IF(AND(DFC31&lt;=DFY14,DFC31&gt;DFV14,DFE31&gt;DFW14),DFY14-DFC31,IF(AND(DFC31&lt;=DFY14,DFC31&lt;=DFV14,DFE31&gt;DFW14),DFY14-DFV14,IF(AND(DFC31&gt;DFV14,DFE31&lt;=DFW14),DFE31-DFC31,IF(AND(DFC31&lt;=DFV14,DFE31&lt;=DFW14),DFE31-DFV14,0))))),0)),0)</f>
        <v>　</v>
      </c>
      <c r="DFW31" s="663"/>
      <c r="DFX31" s="664"/>
      <c r="DFY31" s="662" t="str">
        <f>IFERROR(IF(OR(DFB31="日",DFB31="祝",DFB31=0,DFC31=""),"　",MAX(IF(AND(DFC31&lt;=DFY14,DFE31&gt;DFZ14),DFZ14-DFY14,IF(DFE31&lt;=DFZ14,0,IF(AND(DFC31&gt;DFY14,DFE31&gt;DFZ14),DFZ14-DFC31,0))),0)),0)</f>
        <v>　</v>
      </c>
      <c r="DFZ31" s="663"/>
      <c r="DGA31" s="664"/>
      <c r="DGB31" s="662" t="str">
        <f t="shared" si="52"/>
        <v>　</v>
      </c>
      <c r="DGC31" s="663"/>
      <c r="DGD31" s="664"/>
      <c r="DGE31" s="665" t="str">
        <f>IF(DGH31="×",TIME(0,0,0),IF(DGR4="非常勤",DFG31,DFS31))</f>
        <v>　</v>
      </c>
      <c r="DGF31" s="666"/>
      <c r="DGG31" s="667"/>
      <c r="DGH31" s="265"/>
      <c r="DGI31" s="665" t="str">
        <f>IF(DGL31="×",TIME(0,0,0),IF(DGR4="非常勤",DFJ31,DFV31))</f>
        <v>　</v>
      </c>
      <c r="DGJ31" s="666"/>
      <c r="DGK31" s="667"/>
      <c r="DGL31" s="265"/>
      <c r="DGM31" s="665" t="str">
        <f>IF(DGP31="×",TIME(0,0,0),IF(DGR4="非常勤",DFM31,DFY31))</f>
        <v>　</v>
      </c>
      <c r="DGN31" s="666"/>
      <c r="DGO31" s="667"/>
      <c r="DGP31" s="265"/>
      <c r="DGQ31" s="665" t="str">
        <f>IF(DGT31="×",TIME(0,0,0),IF(DGR4="非常勤",DFP31,DGB31))</f>
        <v>　</v>
      </c>
      <c r="DGR31" s="666"/>
      <c r="DGS31" s="667"/>
      <c r="DGT31" s="265"/>
      <c r="DGU31" s="668"/>
      <c r="DGV31" s="669"/>
      <c r="DGW31" s="668"/>
      <c r="DGX31" s="670"/>
      <c r="DGY31" s="669"/>
      <c r="DGZ31" s="671"/>
      <c r="DHA31" s="672"/>
      <c r="DHB31" s="672"/>
      <c r="DHC31" s="673"/>
      <c r="DHD31" s="263">
        <f>$A$31</f>
        <v>17</v>
      </c>
      <c r="DHE31" s="264" t="str">
        <f>$B$31</f>
        <v>土</v>
      </c>
      <c r="DHF31" s="660"/>
      <c r="DHG31" s="661"/>
      <c r="DHH31" s="660"/>
      <c r="DHI31" s="661"/>
      <c r="DHJ31" s="662" t="str">
        <f>IFERROR(IF(OR(DHE31="日",DHE31="祝",DHE31=0,DHF31=""),"　",MAX(IF(AND(DHF31&lt;=DHJ14,DHH31&gt;DHK14),DHK14-DHJ14,IF(AND(DHF31&gt;DHJ14,DHH31&lt;=DHK14),DHH31-DHF31,IF(AND(DHF31&lt;=DHJ14,DHH31&lt;=DHK14),DHH31-DHJ14,IF(AND(DHF31&gt;DHJ14,DHH31&gt;DHK14),DHK14-DHF31,0)))),0)),0)</f>
        <v>　</v>
      </c>
      <c r="DHK31" s="663"/>
      <c r="DHL31" s="664"/>
      <c r="DHM31" s="662" t="str">
        <f>IFERROR(IF(OR(DHE31="日",DHE31="祝",DHE31=0,DHF31=""),"　",MAX(IF(AND(DHF31&gt;DHP14,DHH31&gt;DHN14),0,IF(AND(DHF31&lt;=DHP14,DHF31&gt;DHM14,DHH31&gt;DHN14),DHP14-DHF31,IF(AND(DHF31&lt;=DHP14,DHF31&lt;=DHM14,DHH31&gt;DHN14),DHP14-DHM14,IF(AND(DHF31&gt;DHM14,DHH31&lt;=DHN14),DHH31-DHF31,IF(AND(DHF31&lt;=DHM14,DHH31&lt;=DHN14),DHH31-DHM14,0))))),0)),0)</f>
        <v>　</v>
      </c>
      <c r="DHN31" s="663"/>
      <c r="DHO31" s="664"/>
      <c r="DHP31" s="662" t="str">
        <f>IFERROR(IF(OR(DHE31="日",DHE31="祝",DHE31=0,DHF31=""),"　",MAX(IF(AND(DHF31&lt;=DHP14,DHH31&gt;DHQ14),DHQ14-DHP14,IF(DHH31&lt;=DHQ14,0,IF(AND(DHF31&gt;DHP14,DHH31&gt;DHQ14),DHQ14-DHF31,0))),0)),0)</f>
        <v>　</v>
      </c>
      <c r="DHQ31" s="663"/>
      <c r="DHR31" s="664"/>
      <c r="DHS31" s="662" t="str">
        <f>IFERROR(IF(OR(DHE31="日",DHE31="祝",DHE31=0,DHF31=""),"　",MAX(IF(DHF31&gt;DHS14,DHH31-DHF31,IF(DHF31&lt;=DHS14,DHH31-DHS14,0)),0)),0)</f>
        <v>　</v>
      </c>
      <c r="DHT31" s="663"/>
      <c r="DHU31" s="664"/>
      <c r="DHV31" s="662" t="str">
        <f>IFERROR(IF(OR(DHE31="日",DHE31="祝",DHE31=0,DHF31=""),"　",MAX(IF(AND(DHF31&lt;=DHV14,DHH31&gt;DHW14),DHW14-DHV14,IF(AND(DHF31&gt;DHV14,DHH31&lt;=DHW14),DHH31-DHF31,IF(AND(DHF31&lt;=DHV14,DHH31&lt;=DHW14),DHH31-DHV14,IF(AND(DHF31&gt;DHV14,DHH31&gt;DHW14),DHW14-DHF31,0)))),0)),0)</f>
        <v>　</v>
      </c>
      <c r="DHW31" s="663"/>
      <c r="DHX31" s="664"/>
      <c r="DHY31" s="662" t="str">
        <f>IFERROR(IF(OR(DHE31="日",DHE31="祝",DHE31=0,DHF31=""),"　",MAX(IF(AND(DHF31&gt;DIB14,DHH31&gt;DHZ14),0,IF(AND(DHF31&lt;=DIB14,DHF31&gt;DHY14,DHH31&gt;DHZ14),DIB14-DHF31,IF(AND(DHF31&lt;=DIB14,DHF31&lt;=DHY14,DHH31&gt;DHZ14),DIB14-DHY14,IF(AND(DHF31&gt;DHY14,DHH31&lt;=DHZ14),DHH31-DHF31,IF(AND(DHF31&lt;=DHY14,DHH31&lt;=DHZ14),DHH31-DHY14,0))))),0)),0)</f>
        <v>　</v>
      </c>
      <c r="DHZ31" s="663"/>
      <c r="DIA31" s="664"/>
      <c r="DIB31" s="662" t="str">
        <f>IFERROR(IF(OR(DHE31="日",DHE31="祝",DHE31=0,DHF31=""),"　",MAX(IF(AND(DHF31&lt;=DIB14,DHH31&gt;DIC14),DIC14-DIB14,IF(DHH31&lt;=DIC14,0,IF(AND(DHF31&gt;DIB14,DHH31&gt;DIC14),DIC14-DHF31,0))),0)),0)</f>
        <v>　</v>
      </c>
      <c r="DIC31" s="663"/>
      <c r="DID31" s="664"/>
      <c r="DIE31" s="662" t="str">
        <f t="shared" si="53"/>
        <v>　</v>
      </c>
      <c r="DIF31" s="663"/>
      <c r="DIG31" s="664"/>
      <c r="DIH31" s="665" t="str">
        <f>IF(DIK31="×",TIME(0,0,0),IF(DIU4="非常勤",DHJ31,DHV31))</f>
        <v>　</v>
      </c>
      <c r="DII31" s="666"/>
      <c r="DIJ31" s="667"/>
      <c r="DIK31" s="265"/>
      <c r="DIL31" s="665" t="str">
        <f>IF(DIO31="×",TIME(0,0,0),IF(DIU4="非常勤",DHM31,DHY31))</f>
        <v>　</v>
      </c>
      <c r="DIM31" s="666"/>
      <c r="DIN31" s="667"/>
      <c r="DIO31" s="265"/>
      <c r="DIP31" s="665" t="str">
        <f>IF(DIS31="×",TIME(0,0,0),IF(DIU4="非常勤",DHP31,DIB31))</f>
        <v>　</v>
      </c>
      <c r="DIQ31" s="666"/>
      <c r="DIR31" s="667"/>
      <c r="DIS31" s="265"/>
      <c r="DIT31" s="665" t="str">
        <f>IF(DIW31="×",TIME(0,0,0),IF(DIU4="非常勤",DHS31,DIE31))</f>
        <v>　</v>
      </c>
      <c r="DIU31" s="666"/>
      <c r="DIV31" s="667"/>
      <c r="DIW31" s="265"/>
      <c r="DIX31" s="668"/>
      <c r="DIY31" s="669"/>
      <c r="DIZ31" s="668"/>
      <c r="DJA31" s="670"/>
      <c r="DJB31" s="669"/>
      <c r="DJC31" s="671"/>
      <c r="DJD31" s="672"/>
      <c r="DJE31" s="672"/>
      <c r="DJF31" s="673"/>
      <c r="DJG31" s="263">
        <f>$A$31</f>
        <v>17</v>
      </c>
      <c r="DJH31" s="264" t="str">
        <f>$B$31</f>
        <v>土</v>
      </c>
      <c r="DJI31" s="660"/>
      <c r="DJJ31" s="661"/>
      <c r="DJK31" s="660"/>
      <c r="DJL31" s="661"/>
      <c r="DJM31" s="662" t="str">
        <f>IFERROR(IF(OR(DJH31="日",DJH31="祝",DJH31=0,DJI31=""),"　",MAX(IF(AND(DJI31&lt;=DJM14,DJK31&gt;DJN14),DJN14-DJM14,IF(AND(DJI31&gt;DJM14,DJK31&lt;=DJN14),DJK31-DJI31,IF(AND(DJI31&lt;=DJM14,DJK31&lt;=DJN14),DJK31-DJM14,IF(AND(DJI31&gt;DJM14,DJK31&gt;DJN14),DJN14-DJI31,0)))),0)),0)</f>
        <v>　</v>
      </c>
      <c r="DJN31" s="663"/>
      <c r="DJO31" s="664"/>
      <c r="DJP31" s="662" t="str">
        <f>IFERROR(IF(OR(DJH31="日",DJH31="祝",DJH31=0,DJI31=""),"　",MAX(IF(AND(DJI31&gt;DJS14,DJK31&gt;DJQ14),0,IF(AND(DJI31&lt;=DJS14,DJI31&gt;DJP14,DJK31&gt;DJQ14),DJS14-DJI31,IF(AND(DJI31&lt;=DJS14,DJI31&lt;=DJP14,DJK31&gt;DJQ14),DJS14-DJP14,IF(AND(DJI31&gt;DJP14,DJK31&lt;=DJQ14),DJK31-DJI31,IF(AND(DJI31&lt;=DJP14,DJK31&lt;=DJQ14),DJK31-DJP14,0))))),0)),0)</f>
        <v>　</v>
      </c>
      <c r="DJQ31" s="663"/>
      <c r="DJR31" s="664"/>
      <c r="DJS31" s="662" t="str">
        <f>IFERROR(IF(OR(DJH31="日",DJH31="祝",DJH31=0,DJI31=""),"　",MAX(IF(AND(DJI31&lt;=DJS14,DJK31&gt;DJT14),DJT14-DJS14,IF(DJK31&lt;=DJT14,0,IF(AND(DJI31&gt;DJS14,DJK31&gt;DJT14),DJT14-DJI31,0))),0)),0)</f>
        <v>　</v>
      </c>
      <c r="DJT31" s="663"/>
      <c r="DJU31" s="664"/>
      <c r="DJV31" s="662" t="str">
        <f>IFERROR(IF(OR(DJH31="日",DJH31="祝",DJH31=0,DJI31=""),"　",MAX(IF(DJI31&gt;DJV14,DJK31-DJI31,IF(DJI31&lt;=DJV14,DJK31-DJV14,0)),0)),0)</f>
        <v>　</v>
      </c>
      <c r="DJW31" s="663"/>
      <c r="DJX31" s="664"/>
      <c r="DJY31" s="662" t="str">
        <f>IFERROR(IF(OR(DJH31="日",DJH31="祝",DJH31=0,DJI31=""),"　",MAX(IF(AND(DJI31&lt;=DJY14,DJK31&gt;DJZ14),DJZ14-DJY14,IF(AND(DJI31&gt;DJY14,DJK31&lt;=DJZ14),DJK31-DJI31,IF(AND(DJI31&lt;=DJY14,DJK31&lt;=DJZ14),DJK31-DJY14,IF(AND(DJI31&gt;DJY14,DJK31&gt;DJZ14),DJZ14-DJI31,0)))),0)),0)</f>
        <v>　</v>
      </c>
      <c r="DJZ31" s="663"/>
      <c r="DKA31" s="664"/>
      <c r="DKB31" s="662" t="str">
        <f>IFERROR(IF(OR(DJH31="日",DJH31="祝",DJH31=0,DJI31=""),"　",MAX(IF(AND(DJI31&gt;DKE14,DJK31&gt;DKC14),0,IF(AND(DJI31&lt;=DKE14,DJI31&gt;DKB14,DJK31&gt;DKC14),DKE14-DJI31,IF(AND(DJI31&lt;=DKE14,DJI31&lt;=DKB14,DJK31&gt;DKC14),DKE14-DKB14,IF(AND(DJI31&gt;DKB14,DJK31&lt;=DKC14),DJK31-DJI31,IF(AND(DJI31&lt;=DKB14,DJK31&lt;=DKC14),DJK31-DKB14,0))))),0)),0)</f>
        <v>　</v>
      </c>
      <c r="DKC31" s="663"/>
      <c r="DKD31" s="664"/>
      <c r="DKE31" s="662" t="str">
        <f>IFERROR(IF(OR(DJH31="日",DJH31="祝",DJH31=0,DJI31=""),"　",MAX(IF(AND(DJI31&lt;=DKE14,DJK31&gt;DKF14),DKF14-DKE14,IF(DJK31&lt;=DKF14,0,IF(AND(DJI31&gt;DKE14,DJK31&gt;DKF14),DKF14-DJI31,0))),0)),0)</f>
        <v>　</v>
      </c>
      <c r="DKF31" s="663"/>
      <c r="DKG31" s="664"/>
      <c r="DKH31" s="662" t="str">
        <f t="shared" si="54"/>
        <v>　</v>
      </c>
      <c r="DKI31" s="663"/>
      <c r="DKJ31" s="664"/>
      <c r="DKK31" s="665" t="str">
        <f>IF(DKN31="×",TIME(0,0,0),IF(DKX4="非常勤",DJM31,DJY31))</f>
        <v>　</v>
      </c>
      <c r="DKL31" s="666"/>
      <c r="DKM31" s="667"/>
      <c r="DKN31" s="265"/>
      <c r="DKO31" s="665" t="str">
        <f>IF(DKR31="×",TIME(0,0,0),IF(DKX4="非常勤",DJP31,DKB31))</f>
        <v>　</v>
      </c>
      <c r="DKP31" s="666"/>
      <c r="DKQ31" s="667"/>
      <c r="DKR31" s="265"/>
      <c r="DKS31" s="665" t="str">
        <f>IF(DKV31="×",TIME(0,0,0),IF(DKX4="非常勤",DJS31,DKE31))</f>
        <v>　</v>
      </c>
      <c r="DKT31" s="666"/>
      <c r="DKU31" s="667"/>
      <c r="DKV31" s="265"/>
      <c r="DKW31" s="665" t="str">
        <f>IF(DKZ31="×",TIME(0,0,0),IF(DKX4="非常勤",DJV31,DKH31))</f>
        <v>　</v>
      </c>
      <c r="DKX31" s="666"/>
      <c r="DKY31" s="667"/>
      <c r="DKZ31" s="265"/>
      <c r="DLA31" s="668"/>
      <c r="DLB31" s="669"/>
      <c r="DLC31" s="668"/>
      <c r="DLD31" s="670"/>
      <c r="DLE31" s="669"/>
      <c r="DLF31" s="671"/>
      <c r="DLG31" s="672"/>
      <c r="DLH31" s="672"/>
      <c r="DLI31" s="673"/>
      <c r="DLJ31" s="263">
        <f>$A$31</f>
        <v>17</v>
      </c>
      <c r="DLK31" s="264" t="str">
        <f>$B$31</f>
        <v>土</v>
      </c>
      <c r="DLL31" s="660"/>
      <c r="DLM31" s="661"/>
      <c r="DLN31" s="660"/>
      <c r="DLO31" s="661"/>
      <c r="DLP31" s="662" t="str">
        <f>IFERROR(IF(OR(DLK31="日",DLK31="祝",DLK31=0,DLL31=""),"　",MAX(IF(AND(DLL31&lt;=DLP14,DLN31&gt;DLQ14),DLQ14-DLP14,IF(AND(DLL31&gt;DLP14,DLN31&lt;=DLQ14),DLN31-DLL31,IF(AND(DLL31&lt;=DLP14,DLN31&lt;=DLQ14),DLN31-DLP14,IF(AND(DLL31&gt;DLP14,DLN31&gt;DLQ14),DLQ14-DLL31,0)))),0)),0)</f>
        <v>　</v>
      </c>
      <c r="DLQ31" s="663"/>
      <c r="DLR31" s="664"/>
      <c r="DLS31" s="662" t="str">
        <f>IFERROR(IF(OR(DLK31="日",DLK31="祝",DLK31=0,DLL31=""),"　",MAX(IF(AND(DLL31&gt;DLV14,DLN31&gt;DLT14),0,IF(AND(DLL31&lt;=DLV14,DLL31&gt;DLS14,DLN31&gt;DLT14),DLV14-DLL31,IF(AND(DLL31&lt;=DLV14,DLL31&lt;=DLS14,DLN31&gt;DLT14),DLV14-DLS14,IF(AND(DLL31&gt;DLS14,DLN31&lt;=DLT14),DLN31-DLL31,IF(AND(DLL31&lt;=DLS14,DLN31&lt;=DLT14),DLN31-DLS14,0))))),0)),0)</f>
        <v>　</v>
      </c>
      <c r="DLT31" s="663"/>
      <c r="DLU31" s="664"/>
      <c r="DLV31" s="662" t="str">
        <f>IFERROR(IF(OR(DLK31="日",DLK31="祝",DLK31=0,DLL31=""),"　",MAX(IF(AND(DLL31&lt;=DLV14,DLN31&gt;DLW14),DLW14-DLV14,IF(DLN31&lt;=DLW14,0,IF(AND(DLL31&gt;DLV14,DLN31&gt;DLW14),DLW14-DLL31,0))),0)),0)</f>
        <v>　</v>
      </c>
      <c r="DLW31" s="663"/>
      <c r="DLX31" s="664"/>
      <c r="DLY31" s="662" t="str">
        <f>IFERROR(IF(OR(DLK31="日",DLK31="祝",DLK31=0,DLL31=""),"　",MAX(IF(DLL31&gt;DLY14,DLN31-DLL31,IF(DLL31&lt;=DLY14,DLN31-DLY14,0)),0)),0)</f>
        <v>　</v>
      </c>
      <c r="DLZ31" s="663"/>
      <c r="DMA31" s="664"/>
      <c r="DMB31" s="662" t="str">
        <f>IFERROR(IF(OR(DLK31="日",DLK31="祝",DLK31=0,DLL31=""),"　",MAX(IF(AND(DLL31&lt;=DMB14,DLN31&gt;DMC14),DMC14-DMB14,IF(AND(DLL31&gt;DMB14,DLN31&lt;=DMC14),DLN31-DLL31,IF(AND(DLL31&lt;=DMB14,DLN31&lt;=DMC14),DLN31-DMB14,IF(AND(DLL31&gt;DMB14,DLN31&gt;DMC14),DMC14-DLL31,0)))),0)),0)</f>
        <v>　</v>
      </c>
      <c r="DMC31" s="663"/>
      <c r="DMD31" s="664"/>
      <c r="DME31" s="662" t="str">
        <f>IFERROR(IF(OR(DLK31="日",DLK31="祝",DLK31=0,DLL31=""),"　",MAX(IF(AND(DLL31&gt;DMH14,DLN31&gt;DMF14),0,IF(AND(DLL31&lt;=DMH14,DLL31&gt;DME14,DLN31&gt;DMF14),DMH14-DLL31,IF(AND(DLL31&lt;=DMH14,DLL31&lt;=DME14,DLN31&gt;DMF14),DMH14-DME14,IF(AND(DLL31&gt;DME14,DLN31&lt;=DMF14),DLN31-DLL31,IF(AND(DLL31&lt;=DME14,DLN31&lt;=DMF14),DLN31-DME14,0))))),0)),0)</f>
        <v>　</v>
      </c>
      <c r="DMF31" s="663"/>
      <c r="DMG31" s="664"/>
      <c r="DMH31" s="662" t="str">
        <f>IFERROR(IF(OR(DLK31="日",DLK31="祝",DLK31=0,DLL31=""),"　",MAX(IF(AND(DLL31&lt;=DMH14,DLN31&gt;DMI14),DMI14-DMH14,IF(DLN31&lt;=DMI14,0,IF(AND(DLL31&gt;DMH14,DLN31&gt;DMI14),DMI14-DLL31,0))),0)),0)</f>
        <v>　</v>
      </c>
      <c r="DMI31" s="663"/>
      <c r="DMJ31" s="664"/>
      <c r="DMK31" s="662" t="str">
        <f t="shared" si="55"/>
        <v>　</v>
      </c>
      <c r="DML31" s="663"/>
      <c r="DMM31" s="664"/>
      <c r="DMN31" s="665" t="str">
        <f>IF(DMQ31="×",TIME(0,0,0),IF(DNA4="非常勤",DLP31,DMB31))</f>
        <v>　</v>
      </c>
      <c r="DMO31" s="666"/>
      <c r="DMP31" s="667"/>
      <c r="DMQ31" s="265"/>
      <c r="DMR31" s="665" t="str">
        <f>IF(DMU31="×",TIME(0,0,0),IF(DNA4="非常勤",DLS31,DME31))</f>
        <v>　</v>
      </c>
      <c r="DMS31" s="666"/>
      <c r="DMT31" s="667"/>
      <c r="DMU31" s="265"/>
      <c r="DMV31" s="665" t="str">
        <f>IF(DMY31="×",TIME(0,0,0),IF(DNA4="非常勤",DLV31,DMH31))</f>
        <v>　</v>
      </c>
      <c r="DMW31" s="666"/>
      <c r="DMX31" s="667"/>
      <c r="DMY31" s="265"/>
      <c r="DMZ31" s="665" t="str">
        <f>IF(DNC31="×",TIME(0,0,0),IF(DNA4="非常勤",DLY31,DMK31))</f>
        <v>　</v>
      </c>
      <c r="DNA31" s="666"/>
      <c r="DNB31" s="667"/>
      <c r="DNC31" s="265"/>
      <c r="DND31" s="668"/>
      <c r="DNE31" s="669"/>
      <c r="DNF31" s="668"/>
      <c r="DNG31" s="670"/>
      <c r="DNH31" s="669"/>
      <c r="DNI31" s="671"/>
      <c r="DNJ31" s="672"/>
      <c r="DNK31" s="672"/>
      <c r="DNL31" s="673"/>
      <c r="DNM31" s="263">
        <f>$A$31</f>
        <v>17</v>
      </c>
      <c r="DNN31" s="264" t="str">
        <f>$B$31</f>
        <v>土</v>
      </c>
      <c r="DNO31" s="660"/>
      <c r="DNP31" s="661"/>
      <c r="DNQ31" s="660"/>
      <c r="DNR31" s="661"/>
      <c r="DNS31" s="662" t="str">
        <f>IFERROR(IF(OR(DNN31="日",DNN31="祝",DNN31=0,DNO31=""),"　",MAX(IF(AND(DNO31&lt;=DNS14,DNQ31&gt;DNT14),DNT14-DNS14,IF(AND(DNO31&gt;DNS14,DNQ31&lt;=DNT14),DNQ31-DNO31,IF(AND(DNO31&lt;=DNS14,DNQ31&lt;=DNT14),DNQ31-DNS14,IF(AND(DNO31&gt;DNS14,DNQ31&gt;DNT14),DNT14-DNO31,0)))),0)),0)</f>
        <v>　</v>
      </c>
      <c r="DNT31" s="663"/>
      <c r="DNU31" s="664"/>
      <c r="DNV31" s="662" t="str">
        <f>IFERROR(IF(OR(DNN31="日",DNN31="祝",DNN31=0,DNO31=""),"　",MAX(IF(AND(DNO31&gt;DNY14,DNQ31&gt;DNW14),0,IF(AND(DNO31&lt;=DNY14,DNO31&gt;DNV14,DNQ31&gt;DNW14),DNY14-DNO31,IF(AND(DNO31&lt;=DNY14,DNO31&lt;=DNV14,DNQ31&gt;DNW14),DNY14-DNV14,IF(AND(DNO31&gt;DNV14,DNQ31&lt;=DNW14),DNQ31-DNO31,IF(AND(DNO31&lt;=DNV14,DNQ31&lt;=DNW14),DNQ31-DNV14,0))))),0)),0)</f>
        <v>　</v>
      </c>
      <c r="DNW31" s="663"/>
      <c r="DNX31" s="664"/>
      <c r="DNY31" s="662" t="str">
        <f>IFERROR(IF(OR(DNN31="日",DNN31="祝",DNN31=0,DNO31=""),"　",MAX(IF(AND(DNO31&lt;=DNY14,DNQ31&gt;DNZ14),DNZ14-DNY14,IF(DNQ31&lt;=DNZ14,0,IF(AND(DNO31&gt;DNY14,DNQ31&gt;DNZ14),DNZ14-DNO31,0))),0)),0)</f>
        <v>　</v>
      </c>
      <c r="DNZ31" s="663"/>
      <c r="DOA31" s="664"/>
      <c r="DOB31" s="662" t="str">
        <f>IFERROR(IF(OR(DNN31="日",DNN31="祝",DNN31=0,DNO31=""),"　",MAX(IF(DNO31&gt;DOB14,DNQ31-DNO31,IF(DNO31&lt;=DOB14,DNQ31-DOB14,0)),0)),0)</f>
        <v>　</v>
      </c>
      <c r="DOC31" s="663"/>
      <c r="DOD31" s="664"/>
      <c r="DOE31" s="662" t="str">
        <f>IFERROR(IF(OR(DNN31="日",DNN31="祝",DNN31=0,DNO31=""),"　",MAX(IF(AND(DNO31&lt;=DOE14,DNQ31&gt;DOF14),DOF14-DOE14,IF(AND(DNO31&gt;DOE14,DNQ31&lt;=DOF14),DNQ31-DNO31,IF(AND(DNO31&lt;=DOE14,DNQ31&lt;=DOF14),DNQ31-DOE14,IF(AND(DNO31&gt;DOE14,DNQ31&gt;DOF14),DOF14-DNO31,0)))),0)),0)</f>
        <v>　</v>
      </c>
      <c r="DOF31" s="663"/>
      <c r="DOG31" s="664"/>
      <c r="DOH31" s="662" t="str">
        <f>IFERROR(IF(OR(DNN31="日",DNN31="祝",DNN31=0,DNO31=""),"　",MAX(IF(AND(DNO31&gt;DOK14,DNQ31&gt;DOI14),0,IF(AND(DNO31&lt;=DOK14,DNO31&gt;DOH14,DNQ31&gt;DOI14),DOK14-DNO31,IF(AND(DNO31&lt;=DOK14,DNO31&lt;=DOH14,DNQ31&gt;DOI14),DOK14-DOH14,IF(AND(DNO31&gt;DOH14,DNQ31&lt;=DOI14),DNQ31-DNO31,IF(AND(DNO31&lt;=DOH14,DNQ31&lt;=DOI14),DNQ31-DOH14,0))))),0)),0)</f>
        <v>　</v>
      </c>
      <c r="DOI31" s="663"/>
      <c r="DOJ31" s="664"/>
      <c r="DOK31" s="662" t="str">
        <f>IFERROR(IF(OR(DNN31="日",DNN31="祝",DNN31=0,DNO31=""),"　",MAX(IF(AND(DNO31&lt;=DOK14,DNQ31&gt;DOL14),DOL14-DOK14,IF(DNQ31&lt;=DOL14,0,IF(AND(DNO31&gt;DOK14,DNQ31&gt;DOL14),DOL14-DNO31,0))),0)),0)</f>
        <v>　</v>
      </c>
      <c r="DOL31" s="663"/>
      <c r="DOM31" s="664"/>
      <c r="DON31" s="662" t="str">
        <f t="shared" si="56"/>
        <v>　</v>
      </c>
      <c r="DOO31" s="663"/>
      <c r="DOP31" s="664"/>
      <c r="DOQ31" s="665" t="str">
        <f>IF(DOT31="×",TIME(0,0,0),IF(DPD4="非常勤",DNS31,DOE31))</f>
        <v>　</v>
      </c>
      <c r="DOR31" s="666"/>
      <c r="DOS31" s="667"/>
      <c r="DOT31" s="265"/>
      <c r="DOU31" s="665" t="str">
        <f>IF(DOX31="×",TIME(0,0,0),IF(DPD4="非常勤",DNV31,DOH31))</f>
        <v>　</v>
      </c>
      <c r="DOV31" s="666"/>
      <c r="DOW31" s="667"/>
      <c r="DOX31" s="265"/>
      <c r="DOY31" s="665" t="str">
        <f>IF(DPB31="×",TIME(0,0,0),IF(DPD4="非常勤",DNY31,DOK31))</f>
        <v>　</v>
      </c>
      <c r="DOZ31" s="666"/>
      <c r="DPA31" s="667"/>
      <c r="DPB31" s="265"/>
      <c r="DPC31" s="665" t="str">
        <f>IF(DPF31="×",TIME(0,0,0),IF(DPD4="非常勤",DOB31,DON31))</f>
        <v>　</v>
      </c>
      <c r="DPD31" s="666"/>
      <c r="DPE31" s="667"/>
      <c r="DPF31" s="265"/>
      <c r="DPG31" s="668"/>
      <c r="DPH31" s="669"/>
      <c r="DPI31" s="668"/>
      <c r="DPJ31" s="670"/>
      <c r="DPK31" s="669"/>
      <c r="DPL31" s="671"/>
      <c r="DPM31" s="672"/>
      <c r="DPN31" s="672"/>
      <c r="DPO31" s="673"/>
      <c r="DPP31" s="263">
        <f>$A$31</f>
        <v>17</v>
      </c>
      <c r="DPQ31" s="264" t="str">
        <f>$B$31</f>
        <v>土</v>
      </c>
      <c r="DPR31" s="660"/>
      <c r="DPS31" s="661"/>
      <c r="DPT31" s="660"/>
      <c r="DPU31" s="661"/>
      <c r="DPV31" s="662" t="str">
        <f>IFERROR(IF(OR(DPQ31="日",DPQ31="祝",DPQ31=0,DPR31=""),"　",MAX(IF(AND(DPR31&lt;=DPV14,DPT31&gt;DPW14),DPW14-DPV14,IF(AND(DPR31&gt;DPV14,DPT31&lt;=DPW14),DPT31-DPR31,IF(AND(DPR31&lt;=DPV14,DPT31&lt;=DPW14),DPT31-DPV14,IF(AND(DPR31&gt;DPV14,DPT31&gt;DPW14),DPW14-DPR31,0)))),0)),0)</f>
        <v>　</v>
      </c>
      <c r="DPW31" s="663"/>
      <c r="DPX31" s="664"/>
      <c r="DPY31" s="662" t="str">
        <f>IFERROR(IF(OR(DPQ31="日",DPQ31="祝",DPQ31=0,DPR31=""),"　",MAX(IF(AND(DPR31&gt;DQB14,DPT31&gt;DPZ14),0,IF(AND(DPR31&lt;=DQB14,DPR31&gt;DPY14,DPT31&gt;DPZ14),DQB14-DPR31,IF(AND(DPR31&lt;=DQB14,DPR31&lt;=DPY14,DPT31&gt;DPZ14),DQB14-DPY14,IF(AND(DPR31&gt;DPY14,DPT31&lt;=DPZ14),DPT31-DPR31,IF(AND(DPR31&lt;=DPY14,DPT31&lt;=DPZ14),DPT31-DPY14,0))))),0)),0)</f>
        <v>　</v>
      </c>
      <c r="DPZ31" s="663"/>
      <c r="DQA31" s="664"/>
      <c r="DQB31" s="662" t="str">
        <f>IFERROR(IF(OR(DPQ31="日",DPQ31="祝",DPQ31=0,DPR31=""),"　",MAX(IF(AND(DPR31&lt;=DQB14,DPT31&gt;DQC14),DQC14-DQB14,IF(DPT31&lt;=DQC14,0,IF(AND(DPR31&gt;DQB14,DPT31&gt;DQC14),DQC14-DPR31,0))),0)),0)</f>
        <v>　</v>
      </c>
      <c r="DQC31" s="663"/>
      <c r="DQD31" s="664"/>
      <c r="DQE31" s="662" t="str">
        <f>IFERROR(IF(OR(DPQ31="日",DPQ31="祝",DPQ31=0,DPR31=""),"　",MAX(IF(DPR31&gt;DQE14,DPT31-DPR31,IF(DPR31&lt;=DQE14,DPT31-DQE14,0)),0)),0)</f>
        <v>　</v>
      </c>
      <c r="DQF31" s="663"/>
      <c r="DQG31" s="664"/>
      <c r="DQH31" s="662" t="str">
        <f>IFERROR(IF(OR(DPQ31="日",DPQ31="祝",DPQ31=0,DPR31=""),"　",MAX(IF(AND(DPR31&lt;=DQH14,DPT31&gt;DQI14),DQI14-DQH14,IF(AND(DPR31&gt;DQH14,DPT31&lt;=DQI14),DPT31-DPR31,IF(AND(DPR31&lt;=DQH14,DPT31&lt;=DQI14),DPT31-DQH14,IF(AND(DPR31&gt;DQH14,DPT31&gt;DQI14),DQI14-DPR31,0)))),0)),0)</f>
        <v>　</v>
      </c>
      <c r="DQI31" s="663"/>
      <c r="DQJ31" s="664"/>
      <c r="DQK31" s="662" t="str">
        <f>IFERROR(IF(OR(DPQ31="日",DPQ31="祝",DPQ31=0,DPR31=""),"　",MAX(IF(AND(DPR31&gt;DQN14,DPT31&gt;DQL14),0,IF(AND(DPR31&lt;=DQN14,DPR31&gt;DQK14,DPT31&gt;DQL14),DQN14-DPR31,IF(AND(DPR31&lt;=DQN14,DPR31&lt;=DQK14,DPT31&gt;DQL14),DQN14-DQK14,IF(AND(DPR31&gt;DQK14,DPT31&lt;=DQL14),DPT31-DPR31,IF(AND(DPR31&lt;=DQK14,DPT31&lt;=DQL14),DPT31-DQK14,0))))),0)),0)</f>
        <v>　</v>
      </c>
      <c r="DQL31" s="663"/>
      <c r="DQM31" s="664"/>
      <c r="DQN31" s="662" t="str">
        <f>IFERROR(IF(OR(DPQ31="日",DPQ31="祝",DPQ31=0,DPR31=""),"　",MAX(IF(AND(DPR31&lt;=DQN14,DPT31&gt;DQO14),DQO14-DQN14,IF(DPT31&lt;=DQO14,0,IF(AND(DPR31&gt;DQN14,DPT31&gt;DQO14),DQO14-DPR31,0))),0)),0)</f>
        <v>　</v>
      </c>
      <c r="DQO31" s="663"/>
      <c r="DQP31" s="664"/>
      <c r="DQQ31" s="662" t="str">
        <f t="shared" si="57"/>
        <v>　</v>
      </c>
      <c r="DQR31" s="663"/>
      <c r="DQS31" s="664"/>
      <c r="DQT31" s="665" t="str">
        <f>IF(DQW31="×",TIME(0,0,0),IF(DRG4="非常勤",DPV31,DQH31))</f>
        <v>　</v>
      </c>
      <c r="DQU31" s="666"/>
      <c r="DQV31" s="667"/>
      <c r="DQW31" s="265"/>
      <c r="DQX31" s="665" t="str">
        <f>IF(DRA31="×",TIME(0,0,0),IF(DRG4="非常勤",DPY31,DQK31))</f>
        <v>　</v>
      </c>
      <c r="DQY31" s="666"/>
      <c r="DQZ31" s="667"/>
      <c r="DRA31" s="265"/>
      <c r="DRB31" s="665" t="str">
        <f>IF(DRE31="×",TIME(0,0,0),IF(DRG4="非常勤",DQB31,DQN31))</f>
        <v>　</v>
      </c>
      <c r="DRC31" s="666"/>
      <c r="DRD31" s="667"/>
      <c r="DRE31" s="265"/>
      <c r="DRF31" s="665" t="str">
        <f>IF(DRI31="×",TIME(0,0,0),IF(DRG4="非常勤",DQE31,DQQ31))</f>
        <v>　</v>
      </c>
      <c r="DRG31" s="666"/>
      <c r="DRH31" s="667"/>
      <c r="DRI31" s="265"/>
      <c r="DRJ31" s="668"/>
      <c r="DRK31" s="669"/>
      <c r="DRL31" s="668"/>
      <c r="DRM31" s="670"/>
      <c r="DRN31" s="669"/>
      <c r="DRO31" s="671"/>
      <c r="DRP31" s="672"/>
      <c r="DRQ31" s="672"/>
      <c r="DRR31" s="673"/>
      <c r="DRS31" s="263">
        <f>$A$31</f>
        <v>17</v>
      </c>
      <c r="DRT31" s="264" t="str">
        <f>$B$31</f>
        <v>土</v>
      </c>
      <c r="DRU31" s="660"/>
      <c r="DRV31" s="661"/>
      <c r="DRW31" s="660"/>
      <c r="DRX31" s="661"/>
      <c r="DRY31" s="662" t="str">
        <f>IFERROR(IF(OR(DRT31="日",DRT31="祝",DRT31=0,DRU31=""),"　",MAX(IF(AND(DRU31&lt;=DRY14,DRW31&gt;DRZ14),DRZ14-DRY14,IF(AND(DRU31&gt;DRY14,DRW31&lt;=DRZ14),DRW31-DRU31,IF(AND(DRU31&lt;=DRY14,DRW31&lt;=DRZ14),DRW31-DRY14,IF(AND(DRU31&gt;DRY14,DRW31&gt;DRZ14),DRZ14-DRU31,0)))),0)),0)</f>
        <v>　</v>
      </c>
      <c r="DRZ31" s="663"/>
      <c r="DSA31" s="664"/>
      <c r="DSB31" s="662" t="str">
        <f>IFERROR(IF(OR(DRT31="日",DRT31="祝",DRT31=0,DRU31=""),"　",MAX(IF(AND(DRU31&gt;DSE14,DRW31&gt;DSC14),0,IF(AND(DRU31&lt;=DSE14,DRU31&gt;DSB14,DRW31&gt;DSC14),DSE14-DRU31,IF(AND(DRU31&lt;=DSE14,DRU31&lt;=DSB14,DRW31&gt;DSC14),DSE14-DSB14,IF(AND(DRU31&gt;DSB14,DRW31&lt;=DSC14),DRW31-DRU31,IF(AND(DRU31&lt;=DSB14,DRW31&lt;=DSC14),DRW31-DSB14,0))))),0)),0)</f>
        <v>　</v>
      </c>
      <c r="DSC31" s="663"/>
      <c r="DSD31" s="664"/>
      <c r="DSE31" s="662" t="str">
        <f>IFERROR(IF(OR(DRT31="日",DRT31="祝",DRT31=0,DRU31=""),"　",MAX(IF(AND(DRU31&lt;=DSE14,DRW31&gt;DSF14),DSF14-DSE14,IF(DRW31&lt;=DSF14,0,IF(AND(DRU31&gt;DSE14,DRW31&gt;DSF14),DSF14-DRU31,0))),0)),0)</f>
        <v>　</v>
      </c>
      <c r="DSF31" s="663"/>
      <c r="DSG31" s="664"/>
      <c r="DSH31" s="662" t="str">
        <f>IFERROR(IF(OR(DRT31="日",DRT31="祝",DRT31=0,DRU31=""),"　",MAX(IF(DRU31&gt;DSH14,DRW31-DRU31,IF(DRU31&lt;=DSH14,DRW31-DSH14,0)),0)),0)</f>
        <v>　</v>
      </c>
      <c r="DSI31" s="663"/>
      <c r="DSJ31" s="664"/>
      <c r="DSK31" s="662" t="str">
        <f>IFERROR(IF(OR(DRT31="日",DRT31="祝",DRT31=0,DRU31=""),"　",MAX(IF(AND(DRU31&lt;=DSK14,DRW31&gt;DSL14),DSL14-DSK14,IF(AND(DRU31&gt;DSK14,DRW31&lt;=DSL14),DRW31-DRU31,IF(AND(DRU31&lt;=DSK14,DRW31&lt;=DSL14),DRW31-DSK14,IF(AND(DRU31&gt;DSK14,DRW31&gt;DSL14),DSL14-DRU31,0)))),0)),0)</f>
        <v>　</v>
      </c>
      <c r="DSL31" s="663"/>
      <c r="DSM31" s="664"/>
      <c r="DSN31" s="662" t="str">
        <f>IFERROR(IF(OR(DRT31="日",DRT31="祝",DRT31=0,DRU31=""),"　",MAX(IF(AND(DRU31&gt;DSQ14,DRW31&gt;DSO14),0,IF(AND(DRU31&lt;=DSQ14,DRU31&gt;DSN14,DRW31&gt;DSO14),DSQ14-DRU31,IF(AND(DRU31&lt;=DSQ14,DRU31&lt;=DSN14,DRW31&gt;DSO14),DSQ14-DSN14,IF(AND(DRU31&gt;DSN14,DRW31&lt;=DSO14),DRW31-DRU31,IF(AND(DRU31&lt;=DSN14,DRW31&lt;=DSO14),DRW31-DSN14,0))))),0)),0)</f>
        <v>　</v>
      </c>
      <c r="DSO31" s="663"/>
      <c r="DSP31" s="664"/>
      <c r="DSQ31" s="662" t="str">
        <f>IFERROR(IF(OR(DRT31="日",DRT31="祝",DRT31=0,DRU31=""),"　",MAX(IF(AND(DRU31&lt;=DSQ14,DRW31&gt;DSR14),DSR14-DSQ14,IF(DRW31&lt;=DSR14,0,IF(AND(DRU31&gt;DSQ14,DRW31&gt;DSR14),DSR14-DRU31,0))),0)),0)</f>
        <v>　</v>
      </c>
      <c r="DSR31" s="663"/>
      <c r="DSS31" s="664"/>
      <c r="DST31" s="662" t="str">
        <f t="shared" si="58"/>
        <v>　</v>
      </c>
      <c r="DSU31" s="663"/>
      <c r="DSV31" s="664"/>
      <c r="DSW31" s="665" t="str">
        <f>IF(DSZ31="×",TIME(0,0,0),IF(DTJ4="非常勤",DRY31,DSK31))</f>
        <v>　</v>
      </c>
      <c r="DSX31" s="666"/>
      <c r="DSY31" s="667"/>
      <c r="DSZ31" s="265"/>
      <c r="DTA31" s="665" t="str">
        <f>IF(DTD31="×",TIME(0,0,0),IF(DTJ4="非常勤",DSB31,DSN31))</f>
        <v>　</v>
      </c>
      <c r="DTB31" s="666"/>
      <c r="DTC31" s="667"/>
      <c r="DTD31" s="265"/>
      <c r="DTE31" s="665" t="str">
        <f>IF(DTH31="×",TIME(0,0,0),IF(DTJ4="非常勤",DSE31,DSQ31))</f>
        <v>　</v>
      </c>
      <c r="DTF31" s="666"/>
      <c r="DTG31" s="667"/>
      <c r="DTH31" s="265"/>
      <c r="DTI31" s="665" t="str">
        <f>IF(DTL31="×",TIME(0,0,0),IF(DTJ4="非常勤",DSH31,DST31))</f>
        <v>　</v>
      </c>
      <c r="DTJ31" s="666"/>
      <c r="DTK31" s="667"/>
      <c r="DTL31" s="265"/>
      <c r="DTM31" s="668"/>
      <c r="DTN31" s="669"/>
      <c r="DTO31" s="668"/>
      <c r="DTP31" s="670"/>
      <c r="DTQ31" s="669"/>
      <c r="DTR31" s="671"/>
      <c r="DTS31" s="672"/>
      <c r="DTT31" s="672"/>
      <c r="DTU31" s="673"/>
      <c r="DTV31" s="263">
        <f>$A$31</f>
        <v>17</v>
      </c>
      <c r="DTW31" s="264" t="str">
        <f>$B$31</f>
        <v>土</v>
      </c>
      <c r="DTX31" s="660"/>
      <c r="DTY31" s="661"/>
      <c r="DTZ31" s="660"/>
      <c r="DUA31" s="661"/>
      <c r="DUB31" s="662" t="str">
        <f>IFERROR(IF(OR(DTW31="日",DTW31="祝",DTW31=0,DTX31=""),"　",MAX(IF(AND(DTX31&lt;=DUB14,DTZ31&gt;DUC14),DUC14-DUB14,IF(AND(DTX31&gt;DUB14,DTZ31&lt;=DUC14),DTZ31-DTX31,IF(AND(DTX31&lt;=DUB14,DTZ31&lt;=DUC14),DTZ31-DUB14,IF(AND(DTX31&gt;DUB14,DTZ31&gt;DUC14),DUC14-DTX31,0)))),0)),0)</f>
        <v>　</v>
      </c>
      <c r="DUC31" s="663"/>
      <c r="DUD31" s="664"/>
      <c r="DUE31" s="662" t="str">
        <f>IFERROR(IF(OR(DTW31="日",DTW31="祝",DTW31=0,DTX31=""),"　",MAX(IF(AND(DTX31&gt;DUH14,DTZ31&gt;DUF14),0,IF(AND(DTX31&lt;=DUH14,DTX31&gt;DUE14,DTZ31&gt;DUF14),DUH14-DTX31,IF(AND(DTX31&lt;=DUH14,DTX31&lt;=DUE14,DTZ31&gt;DUF14),DUH14-DUE14,IF(AND(DTX31&gt;DUE14,DTZ31&lt;=DUF14),DTZ31-DTX31,IF(AND(DTX31&lt;=DUE14,DTZ31&lt;=DUF14),DTZ31-DUE14,0))))),0)),0)</f>
        <v>　</v>
      </c>
      <c r="DUF31" s="663"/>
      <c r="DUG31" s="664"/>
      <c r="DUH31" s="662" t="str">
        <f>IFERROR(IF(OR(DTW31="日",DTW31="祝",DTW31=0,DTX31=""),"　",MAX(IF(AND(DTX31&lt;=DUH14,DTZ31&gt;DUI14),DUI14-DUH14,IF(DTZ31&lt;=DUI14,0,IF(AND(DTX31&gt;DUH14,DTZ31&gt;DUI14),DUI14-DTX31,0))),0)),0)</f>
        <v>　</v>
      </c>
      <c r="DUI31" s="663"/>
      <c r="DUJ31" s="664"/>
      <c r="DUK31" s="662" t="str">
        <f>IFERROR(IF(OR(DTW31="日",DTW31="祝",DTW31=0,DTX31=""),"　",MAX(IF(DTX31&gt;DUK14,DTZ31-DTX31,IF(DTX31&lt;=DUK14,DTZ31-DUK14,0)),0)),0)</f>
        <v>　</v>
      </c>
      <c r="DUL31" s="663"/>
      <c r="DUM31" s="664"/>
      <c r="DUN31" s="662" t="str">
        <f>IFERROR(IF(OR(DTW31="日",DTW31="祝",DTW31=0,DTX31=""),"　",MAX(IF(AND(DTX31&lt;=DUN14,DTZ31&gt;DUO14),DUO14-DUN14,IF(AND(DTX31&gt;DUN14,DTZ31&lt;=DUO14),DTZ31-DTX31,IF(AND(DTX31&lt;=DUN14,DTZ31&lt;=DUO14),DTZ31-DUN14,IF(AND(DTX31&gt;DUN14,DTZ31&gt;DUO14),DUO14-DTX31,0)))),0)),0)</f>
        <v>　</v>
      </c>
      <c r="DUO31" s="663"/>
      <c r="DUP31" s="664"/>
      <c r="DUQ31" s="662" t="str">
        <f>IFERROR(IF(OR(DTW31="日",DTW31="祝",DTW31=0,DTX31=""),"　",MAX(IF(AND(DTX31&gt;DUT14,DTZ31&gt;DUR14),0,IF(AND(DTX31&lt;=DUT14,DTX31&gt;DUQ14,DTZ31&gt;DUR14),DUT14-DTX31,IF(AND(DTX31&lt;=DUT14,DTX31&lt;=DUQ14,DTZ31&gt;DUR14),DUT14-DUQ14,IF(AND(DTX31&gt;DUQ14,DTZ31&lt;=DUR14),DTZ31-DTX31,IF(AND(DTX31&lt;=DUQ14,DTZ31&lt;=DUR14),DTZ31-DUQ14,0))))),0)),0)</f>
        <v>　</v>
      </c>
      <c r="DUR31" s="663"/>
      <c r="DUS31" s="664"/>
      <c r="DUT31" s="662" t="str">
        <f>IFERROR(IF(OR(DTW31="日",DTW31="祝",DTW31=0,DTX31=""),"　",MAX(IF(AND(DTX31&lt;=DUT14,DTZ31&gt;DUU14),DUU14-DUT14,IF(DTZ31&lt;=DUU14,0,IF(AND(DTX31&gt;DUT14,DTZ31&gt;DUU14),DUU14-DTX31,0))),0)),0)</f>
        <v>　</v>
      </c>
      <c r="DUU31" s="663"/>
      <c r="DUV31" s="664"/>
      <c r="DUW31" s="662" t="str">
        <f t="shared" si="59"/>
        <v>　</v>
      </c>
      <c r="DUX31" s="663"/>
      <c r="DUY31" s="664"/>
      <c r="DUZ31" s="665" t="str">
        <f>IF(DVC31="×",TIME(0,0,0),IF(DVM4="非常勤",DUB31,DUN31))</f>
        <v>　</v>
      </c>
      <c r="DVA31" s="666"/>
      <c r="DVB31" s="667"/>
      <c r="DVC31" s="265"/>
      <c r="DVD31" s="665" t="str">
        <f>IF(DVG31="×",TIME(0,0,0),IF(DVM4="非常勤",DUE31,DUQ31))</f>
        <v>　</v>
      </c>
      <c r="DVE31" s="666"/>
      <c r="DVF31" s="667"/>
      <c r="DVG31" s="265"/>
      <c r="DVH31" s="665" t="str">
        <f>IF(DVK31="×",TIME(0,0,0),IF(DVM4="非常勤",DUH31,DUT31))</f>
        <v>　</v>
      </c>
      <c r="DVI31" s="666"/>
      <c r="DVJ31" s="667"/>
      <c r="DVK31" s="265"/>
      <c r="DVL31" s="665" t="str">
        <f>IF(DVO31="×",TIME(0,0,0),IF(DVM4="非常勤",DUK31,DUW31))</f>
        <v>　</v>
      </c>
      <c r="DVM31" s="666"/>
      <c r="DVN31" s="667"/>
      <c r="DVO31" s="265"/>
      <c r="DVP31" s="668"/>
      <c r="DVQ31" s="669"/>
      <c r="DVR31" s="668"/>
      <c r="DVS31" s="670"/>
      <c r="DVT31" s="669"/>
      <c r="DVU31" s="671"/>
      <c r="DVV31" s="672"/>
      <c r="DVW31" s="672"/>
      <c r="DVX31" s="673"/>
    </row>
    <row r="32" spans="1:3300" ht="15" customHeight="1">
      <c r="A32" s="263">
        <f>DAY(DATE('別紙2-1【最初に入力】'!$W$2,'別紙2-1【最初に入力】'!$Q$2,A31+1))</f>
        <v>18</v>
      </c>
      <c r="B32" s="264" t="str">
        <f>IF(IFERROR(MATCH(DATE('別紙2-1【最初に入力】'!$W$2,'別紙2-1【最初に入力】'!$Q$2,$A32),万年カレンダー・祝日!$K$2:$K$27,0),0)&gt;=1,"祝",TEXT(WEEKDAY(DATE('別紙2-1【最初に入力】'!$W$2,'別紙2-1【最初に入力】'!$Q$2,'別表_個別勤務状況（1～60）'!A32)),"aaa"))</f>
        <v>日</v>
      </c>
      <c r="C32" s="575"/>
      <c r="D32" s="575"/>
      <c r="E32" s="575"/>
      <c r="F32" s="575"/>
      <c r="G32" s="662" t="str">
        <f>IFERROR(IF(OR(B32="日",B32="祝",B32=0,C32=""),"　",MAX(IF(AND(C32&lt;=G14,E32&gt;H14),H14-G14,IF(AND(C32&gt;G14,E32&lt;=H14),E32-C32,IF(AND(C32&lt;=G14,E32&lt;=H14),E32-G14,IF(AND(C32&gt;G14,E32&gt;H14),H14-C32,0)))),0)),0)</f>
        <v>　</v>
      </c>
      <c r="H32" s="663"/>
      <c r="I32" s="664"/>
      <c r="J32" s="662" t="str">
        <f>IFERROR(IF(OR(B32="日",B32="祝",B32=0,C32=""),"　",MAX(IF(AND(C32&gt;M14,E32&gt;K14),0,IF(AND(C32&lt;=M14,C32&gt;J14,E32&gt;K14),M14-C32,IF(AND(C32&lt;=M14,C32&lt;=J14,E32&gt;K14),M14-J14,IF(AND(C32&gt;J14,E32&lt;=K14),E32-C32,IF(AND(C32&lt;=J14,E32&lt;=K14),E32-J14,0))))),0)),0)</f>
        <v>　</v>
      </c>
      <c r="K32" s="663"/>
      <c r="L32" s="664"/>
      <c r="M32" s="662" t="str">
        <f>IFERROR(IF(OR(B32="日",B32="祝",B32=0,C32=""),"　",MAX(IF(AND(C32&lt;=M14,E32&gt;N14),N14-M14,IF(E32&lt;=N14,0,IF(AND(C32&gt;M14,E32&gt;N14),N14-C32,0))),0)),0)</f>
        <v>　</v>
      </c>
      <c r="N32" s="663"/>
      <c r="O32" s="664"/>
      <c r="P32" s="662" t="str">
        <f>IFERROR(IF(OR(B32="日",B32="祝",B32=0,C32=""),"　",MAX(IF(C32&gt;P14,E32-C32,IF(C32&lt;=P14,E32-P14,0)),0)),0)</f>
        <v>　</v>
      </c>
      <c r="Q32" s="663"/>
      <c r="R32" s="664"/>
      <c r="S32" s="662" t="str">
        <f>IFERROR(IF(OR(B32="日",B32="祝",B32=0,C32=""),"　",MAX(IF(AND(C32&lt;=S14,E32&gt;T14),T14-S14,IF(AND(C32&gt;S14,E32&lt;=T14),E32-C32,IF(AND(C32&lt;=S14,E32&lt;=T14),E32-S14,IF(AND(C32&gt;S14,E32&gt;T14),T14-C32,0)))),0)),0)</f>
        <v>　</v>
      </c>
      <c r="T32" s="663"/>
      <c r="U32" s="664"/>
      <c r="V32" s="662" t="str">
        <f>IFERROR(IF(OR(B32="日",B32="祝",B32=0,C32=""),"　",MAX(IF(AND(C32&gt;Y14,E32&gt;W14),0,IF(AND(C32&lt;=Y14,C32&gt;V14,E32&gt;W14),Y14-C32,IF(AND(C32&lt;=Y14,C32&lt;=V14,E32&gt;W14),Y14-V14,IF(AND(C32&gt;V14,E32&lt;=W14),E32-C32,IF(AND(C32&lt;=V14,E32&lt;=W14),E32-V14,0))))),0)),0)</f>
        <v>　</v>
      </c>
      <c r="W32" s="663"/>
      <c r="X32" s="664"/>
      <c r="Y32" s="662" t="str">
        <f>IFERROR(IF(OR(B32="日",B32="祝",B32=0,C32=""),"　",MAX(IF(AND(C32&lt;=Y14,E32&gt;Z14),Z14-Y14,IF(E32&lt;=Z14,0,IF(AND(C32&gt;Y14,E32&gt;Z14),Z14-C32,0))),0)),0)</f>
        <v>　</v>
      </c>
      <c r="Z32" s="663"/>
      <c r="AA32" s="664"/>
      <c r="AB32" s="662" t="str">
        <f t="shared" si="0"/>
        <v>　</v>
      </c>
      <c r="AC32" s="663"/>
      <c r="AD32" s="664"/>
      <c r="AE32" s="565" t="str">
        <f>IF(AH32="×",TIME(0,0,0),IF(AR4="非常勤",G32,S32))</f>
        <v>　</v>
      </c>
      <c r="AF32" s="566"/>
      <c r="AG32" s="566"/>
      <c r="AH32" s="265"/>
      <c r="AI32" s="565" t="str">
        <f>IF(AL32="×",TIME(0,0,0),IF(AR4="非常勤",J32,V32))</f>
        <v>　</v>
      </c>
      <c r="AJ32" s="566"/>
      <c r="AK32" s="566"/>
      <c r="AL32" s="265"/>
      <c r="AM32" s="565" t="str">
        <f>IF(AP32="×",TIME(0,0,0),IF(AR4="非常勤",M32,Y32))</f>
        <v>　</v>
      </c>
      <c r="AN32" s="566"/>
      <c r="AO32" s="566"/>
      <c r="AP32" s="265"/>
      <c r="AQ32" s="565" t="str">
        <f>IF(AT32="×",TIME(0,0,0),IF(AR4="非常勤",P32,AB32))</f>
        <v>　</v>
      </c>
      <c r="AR32" s="566"/>
      <c r="AS32" s="567"/>
      <c r="AT32" s="265"/>
      <c r="AU32" s="720"/>
      <c r="AV32" s="720"/>
      <c r="AW32" s="668"/>
      <c r="AX32" s="670"/>
      <c r="AY32" s="669"/>
      <c r="AZ32" s="671"/>
      <c r="BA32" s="672"/>
      <c r="BB32" s="672"/>
      <c r="BC32" s="673"/>
      <c r="BD32" s="263">
        <f>$A$32</f>
        <v>18</v>
      </c>
      <c r="BE32" s="264" t="str">
        <f>$B$32</f>
        <v>日</v>
      </c>
      <c r="BF32" s="660"/>
      <c r="BG32" s="661"/>
      <c r="BH32" s="660"/>
      <c r="BI32" s="661"/>
      <c r="BJ32" s="662" t="str">
        <f>IFERROR(IF(OR(BE32="日",BE32="祝",BE32=0,BF32=""),"　",MAX(IF(AND(BF32&lt;=BJ14,BH32&gt;BK14),BK14-BJ14,IF(AND(BF32&gt;BJ14,BH32&lt;=BK14),BH32-BF32,IF(AND(BF32&lt;=BJ14,BH32&lt;=BK14),BH32-BJ14,IF(AND(BF32&gt;BJ14,BH32&gt;BK14),BK14-BF32,0)))),0)),0)</f>
        <v>　</v>
      </c>
      <c r="BK32" s="663"/>
      <c r="BL32" s="664"/>
      <c r="BM32" s="662" t="str">
        <f>IFERROR(IF(OR(BE32="日",BE32="祝",BE32=0,BF32=""),"　",MAX(IF(AND(BF32&gt;BP14,BH32&gt;BN14),0,IF(AND(BF32&lt;=BP14,BF32&gt;BM14,BH32&gt;BN14),BP14-BF32,IF(AND(BF32&lt;=BP14,BF32&lt;=BM14,BH32&gt;BN14),BP14-BM14,IF(AND(BF32&gt;BM14,BH32&lt;=BN14),BH32-BF32,IF(AND(BF32&lt;=BM14,BH32&lt;=BN14),BH32-BM14,0))))),0)),0)</f>
        <v>　</v>
      </c>
      <c r="BN32" s="663"/>
      <c r="BO32" s="664"/>
      <c r="BP32" s="662" t="str">
        <f>IFERROR(IF(OR(BE32="日",BE32="祝",BE32=0,BF32=""),"　",MAX(IF(AND(BF32&lt;=BP14,BH32&gt;BQ14),BQ14-BP14,IF(BH32&lt;=BQ14,0,IF(AND(BF32&gt;BP14,BH32&gt;BQ14),BQ14-BF32,0))),0)),0)</f>
        <v>　</v>
      </c>
      <c r="BQ32" s="663"/>
      <c r="BR32" s="664"/>
      <c r="BS32" s="662" t="str">
        <f>IFERROR(IF(OR(BE32="日",BE32="祝",BE32=0,BF32=""),"　",MAX(IF(BF32&gt;BS14,BH32-BF32,IF(BF32&lt;=BS14,BH32-BS14,0)),0)),0)</f>
        <v>　</v>
      </c>
      <c r="BT32" s="663"/>
      <c r="BU32" s="664"/>
      <c r="BV32" s="662" t="str">
        <f>IFERROR(IF(OR(BE32="日",BE32="祝",BE32=0,BF32=""),"　",MAX(IF(AND(BF32&lt;=BV14,BH32&gt;BW14),BW14-BV14,IF(AND(BF32&gt;BV14,BH32&lt;=BW14),BH32-BF32,IF(AND(BF32&lt;=BV14,BH32&lt;=BW14),BH32-BV14,IF(AND(BF32&gt;BV14,BH32&gt;BW14),BW14-BF32,0)))),0)),0)</f>
        <v>　</v>
      </c>
      <c r="BW32" s="663"/>
      <c r="BX32" s="664"/>
      <c r="BY32" s="662" t="str">
        <f>IFERROR(IF(OR(BE32="日",BE32="祝",BE32=0,BF32=""),"　",MAX(IF(AND(BF32&gt;CB14,BH32&gt;BZ14),0,IF(AND(BF32&lt;=CB14,BF32&gt;BY14,BH32&gt;BZ14),CB14-BF32,IF(AND(BF32&lt;=CB14,BF32&lt;=BY14,BH32&gt;BZ14),CB14-BY14,IF(AND(BF32&gt;BY14,BH32&lt;=BZ14),BH32-BF32,IF(AND(BF32&lt;=BY14,BH32&lt;=BZ14),BH32-BY14,0))))),0)),0)</f>
        <v>　</v>
      </c>
      <c r="BZ32" s="663"/>
      <c r="CA32" s="664"/>
      <c r="CB32" s="662" t="str">
        <f>IFERROR(IF(OR(BE32="日",BE32="祝",BE32=0,BF32=""),"　",MAX(IF(AND(BF32&lt;=CB14,BH32&gt;CC14),CC14-CB14,IF(BH32&lt;=CC14,0,IF(AND(BF32&gt;CB14,BH32&gt;CC14),CC14-BF32,0))),0)),0)</f>
        <v>　</v>
      </c>
      <c r="CC32" s="663"/>
      <c r="CD32" s="664"/>
      <c r="CE32" s="662" t="str">
        <f t="shared" si="1"/>
        <v>　</v>
      </c>
      <c r="CF32" s="663"/>
      <c r="CG32" s="664"/>
      <c r="CH32" s="665" t="str">
        <f>IF(CK32="×",TIME(0,0,0),IF(CU4="非常勤",BJ32,BV32))</f>
        <v>　</v>
      </c>
      <c r="CI32" s="666"/>
      <c r="CJ32" s="667"/>
      <c r="CK32" s="265"/>
      <c r="CL32" s="665" t="str">
        <f>IF(CO32="×",TIME(0,0,0),IF(CU4="非常勤",BM32,BY32))</f>
        <v>　</v>
      </c>
      <c r="CM32" s="666"/>
      <c r="CN32" s="667"/>
      <c r="CO32" s="265"/>
      <c r="CP32" s="665" t="str">
        <f>IF(CS32="×",TIME(0,0,0),IF(CU4="非常勤",BP32,CB32))</f>
        <v>　</v>
      </c>
      <c r="CQ32" s="666"/>
      <c r="CR32" s="667"/>
      <c r="CS32" s="265"/>
      <c r="CT32" s="665" t="str">
        <f>IF(CW32="×",TIME(0,0,0),IF(CU4="非常勤",BS32,CE32))</f>
        <v>　</v>
      </c>
      <c r="CU32" s="666"/>
      <c r="CV32" s="667"/>
      <c r="CW32" s="265"/>
      <c r="CX32" s="720"/>
      <c r="CY32" s="720"/>
      <c r="CZ32" s="668"/>
      <c r="DA32" s="670"/>
      <c r="DB32" s="669"/>
      <c r="DC32" s="671"/>
      <c r="DD32" s="672"/>
      <c r="DE32" s="672"/>
      <c r="DF32" s="673"/>
      <c r="DG32" s="263">
        <f>$A$32</f>
        <v>18</v>
      </c>
      <c r="DH32" s="264" t="str">
        <f>$B$32</f>
        <v>日</v>
      </c>
      <c r="DI32" s="660"/>
      <c r="DJ32" s="661"/>
      <c r="DK32" s="660"/>
      <c r="DL32" s="661"/>
      <c r="DM32" s="662" t="str">
        <f>IFERROR(IF(OR(DH32="日",DH32="祝",DH32=0,DI32=""),"　",MAX(IF(AND(DI32&lt;=DM14,DK32&gt;DN14),DN14-DM14,IF(AND(DI32&gt;DM14,DK32&lt;=DN14),DK32-DI32,IF(AND(DI32&lt;=DM14,DK32&lt;=DN14),DK32-DM14,IF(AND(DI32&gt;DM14,DK32&gt;DN14),DN14-DI32,0)))),0)),0)</f>
        <v>　</v>
      </c>
      <c r="DN32" s="663"/>
      <c r="DO32" s="664"/>
      <c r="DP32" s="662" t="str">
        <f>IFERROR(IF(OR(DH32="日",DH32="祝",DH32=0,DI32=""),"　",MAX(IF(AND(DI32&gt;DS14,DK32&gt;DQ14),0,IF(AND(DI32&lt;=DS14,DI32&gt;DP14,DK32&gt;DQ14),DS14-DI32,IF(AND(DI32&lt;=DS14,DI32&lt;=DP14,DK32&gt;DQ14),DS14-DP14,IF(AND(DI32&gt;DP14,DK32&lt;=DQ14),DK32-DI32,IF(AND(DI32&lt;=DP14,DK32&lt;=DQ14),DK32-DP14,0))))),0)),0)</f>
        <v>　</v>
      </c>
      <c r="DQ32" s="663"/>
      <c r="DR32" s="664"/>
      <c r="DS32" s="662" t="str">
        <f>IFERROR(IF(OR(DH32="日",DH32="祝",DH32=0,DI32=""),"　",MAX(IF(AND(DI32&lt;=DS14,DK32&gt;DT14),DT14-DS14,IF(DK32&lt;=DT14,0,IF(AND(DI32&gt;DS14,DK32&gt;DT14),DT14-DI32,0))),0)),0)</f>
        <v>　</v>
      </c>
      <c r="DT32" s="663"/>
      <c r="DU32" s="664"/>
      <c r="DV32" s="662" t="str">
        <f>IFERROR(IF(OR(DH32="日",DH32="祝",DH32=0,DI32=""),"　",MAX(IF(DI32&gt;DV14,DK32-DI32,IF(DI32&lt;=DV14,DK32-DV14,0)),0)),0)</f>
        <v>　</v>
      </c>
      <c r="DW32" s="663"/>
      <c r="DX32" s="664"/>
      <c r="DY32" s="662" t="str">
        <f>IFERROR(IF(OR(DH32="日",DH32="祝",DH32=0,DI32=""),"　",MAX(IF(AND(DI32&lt;=DY14,DK32&gt;DZ14),DZ14-DY14,IF(AND(DI32&gt;DY14,DK32&lt;=DZ14),DK32-DI32,IF(AND(DI32&lt;=DY14,DK32&lt;=DZ14),DK32-DY14,IF(AND(DI32&gt;DY14,DK32&gt;DZ14),DZ14-DI32,0)))),0)),0)</f>
        <v>　</v>
      </c>
      <c r="DZ32" s="663"/>
      <c r="EA32" s="664"/>
      <c r="EB32" s="662" t="str">
        <f>IFERROR(IF(OR(DH32="日",DH32="祝",DH32=0,DI32=""),"　",MAX(IF(AND(DI32&gt;EE14,DK32&gt;EC14),0,IF(AND(DI32&lt;=EE14,DI32&gt;EB14,DK32&gt;EC14),EE14-DI32,IF(AND(DI32&lt;=EE14,DI32&lt;=EB14,DK32&gt;EC14),EE14-EB14,IF(AND(DI32&gt;EB14,DK32&lt;=EC14),DK32-DI32,IF(AND(DI32&lt;=EB14,DK32&lt;=EC14),DK32-EB14,0))))),0)),0)</f>
        <v>　</v>
      </c>
      <c r="EC32" s="663"/>
      <c r="ED32" s="664"/>
      <c r="EE32" s="662" t="str">
        <f>IFERROR(IF(OR(DH32="日",DH32="祝",DH32=0,DI32=""),"　",MAX(IF(AND(DI32&lt;=EE14,DK32&gt;EF14),EF14-EE14,IF(DK32&lt;=EF14,0,IF(AND(DI32&gt;EE14,DK32&gt;EF14),EF14-DI32,0))),0)),0)</f>
        <v>　</v>
      </c>
      <c r="EF32" s="663"/>
      <c r="EG32" s="664"/>
      <c r="EH32" s="662" t="str">
        <f t="shared" si="2"/>
        <v>　</v>
      </c>
      <c r="EI32" s="663"/>
      <c r="EJ32" s="664"/>
      <c r="EK32" s="665" t="str">
        <f>IF(EN32="×",TIME(0,0,0),IF(EX4="非常勤",DM32,DY32))</f>
        <v>　</v>
      </c>
      <c r="EL32" s="666"/>
      <c r="EM32" s="667"/>
      <c r="EN32" s="265"/>
      <c r="EO32" s="665" t="str">
        <f>IF(ER32="×",TIME(0,0,0),IF(EX4="非常勤",DP32,EB32))</f>
        <v>　</v>
      </c>
      <c r="EP32" s="666"/>
      <c r="EQ32" s="667"/>
      <c r="ER32" s="265"/>
      <c r="ES32" s="665" t="str">
        <f>IF(EV32="×",TIME(0,0,0),IF(EX4="非常勤",DS32,EE32))</f>
        <v>　</v>
      </c>
      <c r="ET32" s="666"/>
      <c r="EU32" s="667"/>
      <c r="EV32" s="265"/>
      <c r="EW32" s="665" t="str">
        <f>IF(EZ32="×",TIME(0,0,0),IF(EX4="非常勤",DV32,EH32))</f>
        <v>　</v>
      </c>
      <c r="EX32" s="666"/>
      <c r="EY32" s="667"/>
      <c r="EZ32" s="265"/>
      <c r="FA32" s="720"/>
      <c r="FB32" s="720"/>
      <c r="FC32" s="668"/>
      <c r="FD32" s="670"/>
      <c r="FE32" s="669"/>
      <c r="FF32" s="671"/>
      <c r="FG32" s="672"/>
      <c r="FH32" s="672"/>
      <c r="FI32" s="673"/>
      <c r="FJ32" s="263">
        <f>$A$32</f>
        <v>18</v>
      </c>
      <c r="FK32" s="264" t="str">
        <f>$B$32</f>
        <v>日</v>
      </c>
      <c r="FL32" s="660"/>
      <c r="FM32" s="661"/>
      <c r="FN32" s="660"/>
      <c r="FO32" s="661"/>
      <c r="FP32" s="662" t="str">
        <f>IFERROR(IF(OR(FK32="日",FK32="祝",FK32=0,FL32=""),"　",MAX(IF(AND(FL32&lt;=FP14,FN32&gt;FQ14),FQ14-FP14,IF(AND(FL32&gt;FP14,FN32&lt;=FQ14),FN32-FL32,IF(AND(FL32&lt;=FP14,FN32&lt;=FQ14),FN32-FP14,IF(AND(FL32&gt;FP14,FN32&gt;FQ14),FQ14-FL32,0)))),0)),0)</f>
        <v>　</v>
      </c>
      <c r="FQ32" s="663"/>
      <c r="FR32" s="664"/>
      <c r="FS32" s="662" t="str">
        <f>IFERROR(IF(OR(FK32="日",FK32="祝",FK32=0,FL32=""),"　",MAX(IF(AND(FL32&gt;FV14,FN32&gt;FT14),0,IF(AND(FL32&lt;=FV14,FL32&gt;FS14,FN32&gt;FT14),FV14-FL32,IF(AND(FL32&lt;=FV14,FL32&lt;=FS14,FN32&gt;FT14),FV14-FS14,IF(AND(FL32&gt;FS14,FN32&lt;=FT14),FN32-FL32,IF(AND(FL32&lt;=FS14,FN32&lt;=FT14),FN32-FS14,0))))),0)),0)</f>
        <v>　</v>
      </c>
      <c r="FT32" s="663"/>
      <c r="FU32" s="664"/>
      <c r="FV32" s="662" t="str">
        <f>IFERROR(IF(OR(FK32="日",FK32="祝",FK32=0,FL32=""),"　",MAX(IF(AND(FL32&lt;=FV14,FN32&gt;FW14),FW14-FV14,IF(FN32&lt;=FW14,0,IF(AND(FL32&gt;FV14,FN32&gt;FW14),FW14-FL32,0))),0)),0)</f>
        <v>　</v>
      </c>
      <c r="FW32" s="663"/>
      <c r="FX32" s="664"/>
      <c r="FY32" s="662" t="str">
        <f>IFERROR(IF(OR(FK32="日",FK32="祝",FK32=0,FL32=""),"　",MAX(IF(FL32&gt;FY14,FN32-FL32,IF(FL32&lt;=FY14,FN32-FY14,0)),0)),0)</f>
        <v>　</v>
      </c>
      <c r="FZ32" s="663"/>
      <c r="GA32" s="664"/>
      <c r="GB32" s="662" t="str">
        <f>IFERROR(IF(OR(FK32="日",FK32="祝",FK32=0,FL32=""),"　",MAX(IF(AND(FL32&lt;=GB14,FN32&gt;GC14),GC14-GB14,IF(AND(FL32&gt;GB14,FN32&lt;=GC14),FN32-FL32,IF(AND(FL32&lt;=GB14,FN32&lt;=GC14),FN32-GB14,IF(AND(FL32&gt;GB14,FN32&gt;GC14),GC14-FL32,0)))),0)),0)</f>
        <v>　</v>
      </c>
      <c r="GC32" s="663"/>
      <c r="GD32" s="664"/>
      <c r="GE32" s="662" t="str">
        <f>IFERROR(IF(OR(FK32="日",FK32="祝",FK32=0,FL32=""),"　",MAX(IF(AND(FL32&gt;GH14,FN32&gt;GF14),0,IF(AND(FL32&lt;=GH14,FL32&gt;GE14,FN32&gt;GF14),GH14-FL32,IF(AND(FL32&lt;=GH14,FL32&lt;=GE14,FN32&gt;GF14),GH14-GE14,IF(AND(FL32&gt;GE14,FN32&lt;=GF14),FN32-FL32,IF(AND(FL32&lt;=GE14,FN32&lt;=GF14),FN32-GE14,0))))),0)),0)</f>
        <v>　</v>
      </c>
      <c r="GF32" s="663"/>
      <c r="GG32" s="664"/>
      <c r="GH32" s="662" t="str">
        <f>IFERROR(IF(OR(FK32="日",FK32="祝",FK32=0,FL32=""),"　",MAX(IF(AND(FL32&lt;=GH14,FN32&gt;GI14),GI14-GH14,IF(FN32&lt;=GI14,0,IF(AND(FL32&gt;GH14,FN32&gt;GI14),GI14-FL32,0))),0)),0)</f>
        <v>　</v>
      </c>
      <c r="GI32" s="663"/>
      <c r="GJ32" s="664"/>
      <c r="GK32" s="662" t="str">
        <f t="shared" si="3"/>
        <v>　</v>
      </c>
      <c r="GL32" s="663"/>
      <c r="GM32" s="664"/>
      <c r="GN32" s="665" t="str">
        <f>IF(GQ32="×",TIME(0,0,0),IF(HA4="非常勤",FP32,GB32))</f>
        <v>　</v>
      </c>
      <c r="GO32" s="666"/>
      <c r="GP32" s="667"/>
      <c r="GQ32" s="265"/>
      <c r="GR32" s="665" t="str">
        <f>IF(GU32="×",TIME(0,0,0),IF(HA4="非常勤",FS32,GE32))</f>
        <v>　</v>
      </c>
      <c r="GS32" s="666"/>
      <c r="GT32" s="667"/>
      <c r="GU32" s="265"/>
      <c r="GV32" s="665" t="str">
        <f>IF(GY32="×",TIME(0,0,0),IF(HA4="非常勤",FV32,GH32))</f>
        <v>　</v>
      </c>
      <c r="GW32" s="666"/>
      <c r="GX32" s="667"/>
      <c r="GY32" s="265"/>
      <c r="GZ32" s="665" t="str">
        <f>IF(HC32="×",TIME(0,0,0),IF(HA4="非常勤",FY32,GK32))</f>
        <v>　</v>
      </c>
      <c r="HA32" s="666"/>
      <c r="HB32" s="667"/>
      <c r="HC32" s="265"/>
      <c r="HD32" s="668"/>
      <c r="HE32" s="669"/>
      <c r="HF32" s="668"/>
      <c r="HG32" s="670"/>
      <c r="HH32" s="669"/>
      <c r="HI32" s="671"/>
      <c r="HJ32" s="672"/>
      <c r="HK32" s="672"/>
      <c r="HL32" s="673"/>
      <c r="HM32" s="263">
        <f>$A$32</f>
        <v>18</v>
      </c>
      <c r="HN32" s="264" t="str">
        <f>$B$32</f>
        <v>日</v>
      </c>
      <c r="HO32" s="660"/>
      <c r="HP32" s="661"/>
      <c r="HQ32" s="660"/>
      <c r="HR32" s="661"/>
      <c r="HS32" s="662" t="str">
        <f>IFERROR(IF(OR(HN32="日",HN32="祝",HN32=0,HO32=""),"　",MAX(IF(AND(HO32&lt;=HS14,HQ32&gt;HT14),HT14-HS14,IF(AND(HO32&gt;HS14,HQ32&lt;=HT14),HQ32-HO32,IF(AND(HO32&lt;=HS14,HQ32&lt;=HT14),HQ32-HS14,IF(AND(HO32&gt;HS14,HQ32&gt;HT14),HT14-HO32,0)))),0)),0)</f>
        <v>　</v>
      </c>
      <c r="HT32" s="663"/>
      <c r="HU32" s="664"/>
      <c r="HV32" s="662" t="str">
        <f>IFERROR(IF(OR(HN32="日",HN32="祝",HN32=0,HO32=""),"　",MAX(IF(AND(HO32&gt;HY14,HQ32&gt;HW14),0,IF(AND(HO32&lt;=HY14,HO32&gt;HV14,HQ32&gt;HW14),HY14-HO32,IF(AND(HO32&lt;=HY14,HO32&lt;=HV14,HQ32&gt;HW14),HY14-HV14,IF(AND(HO32&gt;HV14,HQ32&lt;=HW14),HQ32-HO32,IF(AND(HO32&lt;=HV14,HQ32&lt;=HW14),HQ32-HV14,0))))),0)),0)</f>
        <v>　</v>
      </c>
      <c r="HW32" s="663"/>
      <c r="HX32" s="664"/>
      <c r="HY32" s="662" t="str">
        <f>IFERROR(IF(OR(HN32="日",HN32="祝",HN32=0,HO32=""),"　",MAX(IF(AND(HO32&lt;=HY14,HQ32&gt;HZ14),HZ14-HY14,IF(HQ32&lt;=HZ14,0,IF(AND(HO32&gt;HY14,HQ32&gt;HZ14),HZ14-HO32,0))),0)),0)</f>
        <v>　</v>
      </c>
      <c r="HZ32" s="663"/>
      <c r="IA32" s="664"/>
      <c r="IB32" s="662" t="str">
        <f>IFERROR(IF(OR(HN32="日",HN32="祝",HN32=0,HO32=""),"　",MAX(IF(HO32&gt;IB14,HQ32-HO32,IF(HO32&lt;=IB14,HQ32-IB14,0)),0)),0)</f>
        <v>　</v>
      </c>
      <c r="IC32" s="663"/>
      <c r="ID32" s="664"/>
      <c r="IE32" s="662" t="str">
        <f>IFERROR(IF(OR(HN32="日",HN32="祝",HN32=0,HO32=""),"　",MAX(IF(AND(HO32&lt;=IE14,HQ32&gt;IF14),IF14-IE14,IF(AND(HO32&gt;IE14,HQ32&lt;=IF14),HQ32-HO32,IF(AND(HO32&lt;=IE14,HQ32&lt;=IF14),HQ32-IE14,IF(AND(HO32&gt;IE14,HQ32&gt;IF14),IF14-HO32,0)))),0)),0)</f>
        <v>　</v>
      </c>
      <c r="IF32" s="663"/>
      <c r="IG32" s="664"/>
      <c r="IH32" s="662" t="str">
        <f>IFERROR(IF(OR(HN32="日",HN32="祝",HN32=0,HO32=""),"　",MAX(IF(AND(HO32&gt;IK14,HQ32&gt;II14),0,IF(AND(HO32&lt;=IK14,HO32&gt;IH14,HQ32&gt;II14),IK14-HO32,IF(AND(HO32&lt;=IK14,HO32&lt;=IH14,HQ32&gt;II14),IK14-IH14,IF(AND(HO32&gt;IH14,HQ32&lt;=II14),HQ32-HO32,IF(AND(HO32&lt;=IH14,HQ32&lt;=II14),HQ32-IH14,0))))),0)),0)</f>
        <v>　</v>
      </c>
      <c r="II32" s="663"/>
      <c r="IJ32" s="664"/>
      <c r="IK32" s="662" t="str">
        <f>IFERROR(IF(OR(HN32="日",HN32="祝",HN32=0,HO32=""),"　",MAX(IF(AND(HO32&lt;=IK14,HQ32&gt;IL14),IL14-IK14,IF(HQ32&lt;=IL14,0,IF(AND(HO32&gt;IK14,HQ32&gt;IL14),IL14-HO32,0))),0)),0)</f>
        <v>　</v>
      </c>
      <c r="IL32" s="663"/>
      <c r="IM32" s="664"/>
      <c r="IN32" s="662" t="str">
        <f t="shared" si="4"/>
        <v>　</v>
      </c>
      <c r="IO32" s="663"/>
      <c r="IP32" s="664"/>
      <c r="IQ32" s="665" t="str">
        <f>IF(IT32="×",TIME(0,0,0),IF(JD4="非常勤",HS32,IE32))</f>
        <v>　</v>
      </c>
      <c r="IR32" s="666"/>
      <c r="IS32" s="667"/>
      <c r="IT32" s="265"/>
      <c r="IU32" s="665" t="str">
        <f>IF(IX32="×",TIME(0,0,0),IF(JD4="非常勤",HV32,IH32))</f>
        <v>　</v>
      </c>
      <c r="IV32" s="666"/>
      <c r="IW32" s="667"/>
      <c r="IX32" s="265"/>
      <c r="IY32" s="665" t="str">
        <f>IF(JB32="×",TIME(0,0,0),IF(JD4="非常勤",HY32,IK32))</f>
        <v>　</v>
      </c>
      <c r="IZ32" s="666"/>
      <c r="JA32" s="667"/>
      <c r="JB32" s="265"/>
      <c r="JC32" s="665" t="str">
        <f>IF(JF32="×",TIME(0,0,0),IF(JD4="非常勤",IB32,IN32))</f>
        <v>　</v>
      </c>
      <c r="JD32" s="666"/>
      <c r="JE32" s="667"/>
      <c r="JF32" s="265"/>
      <c r="JG32" s="668"/>
      <c r="JH32" s="669"/>
      <c r="JI32" s="668"/>
      <c r="JJ32" s="670"/>
      <c r="JK32" s="669"/>
      <c r="JL32" s="671"/>
      <c r="JM32" s="672"/>
      <c r="JN32" s="672"/>
      <c r="JO32" s="673"/>
      <c r="JP32" s="263">
        <f>$A$32</f>
        <v>18</v>
      </c>
      <c r="JQ32" s="264" t="str">
        <f>$B$32</f>
        <v>日</v>
      </c>
      <c r="JR32" s="660"/>
      <c r="JS32" s="661"/>
      <c r="JT32" s="660"/>
      <c r="JU32" s="661"/>
      <c r="JV32" s="662" t="str">
        <f>IFERROR(IF(OR(JQ32="日",JQ32="祝",JQ32=0,JR32=""),"　",MAX(IF(AND(JR32&lt;=JV14,JT32&gt;JW14),JW14-JV14,IF(AND(JR32&gt;JV14,JT32&lt;=JW14),JT32-JR32,IF(AND(JR32&lt;=JV14,JT32&lt;=JW14),JT32-JV14,IF(AND(JR32&gt;JV14,JT32&gt;JW14),JW14-JR32,0)))),0)),0)</f>
        <v>　</v>
      </c>
      <c r="JW32" s="663"/>
      <c r="JX32" s="664"/>
      <c r="JY32" s="662" t="str">
        <f>IFERROR(IF(OR(JQ32="日",JQ32="祝",JQ32=0,JR32=""),"　",MAX(IF(AND(JR32&gt;KB14,JT32&gt;JZ14),0,IF(AND(JR32&lt;=KB14,JR32&gt;JY14,JT32&gt;JZ14),KB14-JR32,IF(AND(JR32&lt;=KB14,JR32&lt;=JY14,JT32&gt;JZ14),KB14-JY14,IF(AND(JR32&gt;JY14,JT32&lt;=JZ14),JT32-JR32,IF(AND(JR32&lt;=JY14,JT32&lt;=JZ14),JT32-JY14,0))))),0)),0)</f>
        <v>　</v>
      </c>
      <c r="JZ32" s="663"/>
      <c r="KA32" s="664"/>
      <c r="KB32" s="662" t="str">
        <f>IFERROR(IF(OR(JQ32="日",JQ32="祝",JQ32=0,JR32=""),"　",MAX(IF(AND(JR32&lt;=KB14,JT32&gt;KC14),KC14-KB14,IF(JT32&lt;=KC14,0,IF(AND(JR32&gt;KB14,JT32&gt;KC14),KC14-JR32,0))),0)),0)</f>
        <v>　</v>
      </c>
      <c r="KC32" s="663"/>
      <c r="KD32" s="664"/>
      <c r="KE32" s="662" t="str">
        <f>IFERROR(IF(OR(JQ32="日",JQ32="祝",JQ32=0,JR32=""),"　",MAX(IF(JR32&gt;KE14,JT32-JR32,IF(JR32&lt;=KE14,JT32-KE14,0)),0)),0)</f>
        <v>　</v>
      </c>
      <c r="KF32" s="663"/>
      <c r="KG32" s="664"/>
      <c r="KH32" s="662" t="str">
        <f>IFERROR(IF(OR(JQ32="日",JQ32="祝",JQ32=0,JR32=""),"　",MAX(IF(AND(JR32&lt;=KH14,JT32&gt;KI14),KI14-KH14,IF(AND(JR32&gt;KH14,JT32&lt;=KI14),JT32-JR32,IF(AND(JR32&lt;=KH14,JT32&lt;=KI14),JT32-KH14,IF(AND(JR32&gt;KH14,JT32&gt;KI14),KI14-JR32,0)))),0)),0)</f>
        <v>　</v>
      </c>
      <c r="KI32" s="663"/>
      <c r="KJ32" s="664"/>
      <c r="KK32" s="662" t="str">
        <f>IFERROR(IF(OR(JQ32="日",JQ32="祝",JQ32=0,JR32=""),"　",MAX(IF(AND(JR32&gt;KN14,JT32&gt;KL14),0,IF(AND(JR32&lt;=KN14,JR32&gt;KK14,JT32&gt;KL14),KN14-JR32,IF(AND(JR32&lt;=KN14,JR32&lt;=KK14,JT32&gt;KL14),KN14-KK14,IF(AND(JR32&gt;KK14,JT32&lt;=KL14),JT32-JR32,IF(AND(JR32&lt;=KK14,JT32&lt;=KL14),JT32-KK14,0))))),0)),0)</f>
        <v>　</v>
      </c>
      <c r="KL32" s="663"/>
      <c r="KM32" s="664"/>
      <c r="KN32" s="662" t="str">
        <f>IFERROR(IF(OR(JQ32="日",JQ32="祝",JQ32=0,JR32=""),"　",MAX(IF(AND(JR32&lt;=KN14,JT32&gt;KO14),KO14-KN14,IF(JT32&lt;=KO14,0,IF(AND(JR32&gt;KN14,JT32&gt;KO14),KO14-JR32,0))),0)),0)</f>
        <v>　</v>
      </c>
      <c r="KO32" s="663"/>
      <c r="KP32" s="664"/>
      <c r="KQ32" s="662" t="str">
        <f t="shared" si="5"/>
        <v>　</v>
      </c>
      <c r="KR32" s="663"/>
      <c r="KS32" s="664"/>
      <c r="KT32" s="665" t="str">
        <f>IF(KW32="×",TIME(0,0,0),IF(LG4="非常勤",JV32,KH32))</f>
        <v>　</v>
      </c>
      <c r="KU32" s="666"/>
      <c r="KV32" s="667"/>
      <c r="KW32" s="265"/>
      <c r="KX32" s="665" t="str">
        <f>IF(LA32="×",TIME(0,0,0),IF(LG4="非常勤",JY32,KK32))</f>
        <v>　</v>
      </c>
      <c r="KY32" s="666"/>
      <c r="KZ32" s="667"/>
      <c r="LA32" s="265"/>
      <c r="LB32" s="665" t="str">
        <f>IF(LE32="×",TIME(0,0,0),IF(LG4="非常勤",KB32,KN32))</f>
        <v>　</v>
      </c>
      <c r="LC32" s="666"/>
      <c r="LD32" s="667"/>
      <c r="LE32" s="265"/>
      <c r="LF32" s="665" t="str">
        <f>IF(LI32="×",TIME(0,0,0),IF(LG4="非常勤",KE32,KQ32))</f>
        <v>　</v>
      </c>
      <c r="LG32" s="666"/>
      <c r="LH32" s="667"/>
      <c r="LI32" s="265"/>
      <c r="LJ32" s="668"/>
      <c r="LK32" s="669"/>
      <c r="LL32" s="668"/>
      <c r="LM32" s="670"/>
      <c r="LN32" s="669"/>
      <c r="LO32" s="671"/>
      <c r="LP32" s="672"/>
      <c r="LQ32" s="672"/>
      <c r="LR32" s="673"/>
      <c r="LS32" s="263">
        <f>$A$32</f>
        <v>18</v>
      </c>
      <c r="LT32" s="264" t="str">
        <f>$B$32</f>
        <v>日</v>
      </c>
      <c r="LU32" s="660"/>
      <c r="LV32" s="661"/>
      <c r="LW32" s="660"/>
      <c r="LX32" s="661"/>
      <c r="LY32" s="662" t="str">
        <f>IFERROR(IF(OR(LT32="日",LT32="祝",LT32=0,LU32=""),"　",MAX(IF(AND(LU32&lt;=LY14,LW32&gt;LZ14),LZ14-LY14,IF(AND(LU32&gt;LY14,LW32&lt;=LZ14),LW32-LU32,IF(AND(LU32&lt;=LY14,LW32&lt;=LZ14),LW32-LY14,IF(AND(LU32&gt;LY14,LW32&gt;LZ14),LZ14-LU32,0)))),0)),0)</f>
        <v>　</v>
      </c>
      <c r="LZ32" s="663"/>
      <c r="MA32" s="664"/>
      <c r="MB32" s="662" t="str">
        <f>IFERROR(IF(OR(LT32="日",LT32="祝",LT32=0,LU32=""),"　",MAX(IF(AND(LU32&gt;ME14,LW32&gt;MC14),0,IF(AND(LU32&lt;=ME14,LU32&gt;MB14,LW32&gt;MC14),ME14-LU32,IF(AND(LU32&lt;=ME14,LU32&lt;=MB14,LW32&gt;MC14),ME14-MB14,IF(AND(LU32&gt;MB14,LW32&lt;=MC14),LW32-LU32,IF(AND(LU32&lt;=MB14,LW32&lt;=MC14),LW32-MB14,0))))),0)),0)</f>
        <v>　</v>
      </c>
      <c r="MC32" s="663"/>
      <c r="MD32" s="664"/>
      <c r="ME32" s="662" t="str">
        <f>IFERROR(IF(OR(LT32="日",LT32="祝",LT32=0,LU32=""),"　",MAX(IF(AND(LU32&lt;=ME14,LW32&gt;MF14),MF14-ME14,IF(LW32&lt;=MF14,0,IF(AND(LU32&gt;ME14,LW32&gt;MF14),MF14-LU32,0))),0)),0)</f>
        <v>　</v>
      </c>
      <c r="MF32" s="663"/>
      <c r="MG32" s="664"/>
      <c r="MH32" s="662" t="str">
        <f>IFERROR(IF(OR(LT32="日",LT32="祝",LT32=0,LU32=""),"　",MAX(IF(LU32&gt;MH14,LW32-LU32,IF(LU32&lt;=MH14,LW32-MH14,0)),0)),0)</f>
        <v>　</v>
      </c>
      <c r="MI32" s="663"/>
      <c r="MJ32" s="664"/>
      <c r="MK32" s="662" t="str">
        <f>IFERROR(IF(OR(LT32="日",LT32="祝",LT32=0,LU32=""),"　",MAX(IF(AND(LU32&lt;=MK14,LW32&gt;ML14),ML14-MK14,IF(AND(LU32&gt;MK14,LW32&lt;=ML14),LW32-LU32,IF(AND(LU32&lt;=MK14,LW32&lt;=ML14),LW32-MK14,IF(AND(LU32&gt;MK14,LW32&gt;ML14),ML14-LU32,0)))),0)),0)</f>
        <v>　</v>
      </c>
      <c r="ML32" s="663"/>
      <c r="MM32" s="664"/>
      <c r="MN32" s="662" t="str">
        <f>IFERROR(IF(OR(LT32="日",LT32="祝",LT32=0,LU32=""),"　",MAX(IF(AND(LU32&gt;MQ14,LW32&gt;MO14),0,IF(AND(LU32&lt;=MQ14,LU32&gt;MN14,LW32&gt;MO14),MQ14-LU32,IF(AND(LU32&lt;=MQ14,LU32&lt;=MN14,LW32&gt;MO14),MQ14-MN14,IF(AND(LU32&gt;MN14,LW32&lt;=MO14),LW32-LU32,IF(AND(LU32&lt;=MN14,LW32&lt;=MO14),LW32-MN14,0))))),0)),0)</f>
        <v>　</v>
      </c>
      <c r="MO32" s="663"/>
      <c r="MP32" s="664"/>
      <c r="MQ32" s="662" t="str">
        <f>IFERROR(IF(OR(LT32="日",LT32="祝",LT32=0,LU32=""),"　",MAX(IF(AND(LU32&lt;=MQ14,LW32&gt;MR14),MR14-MQ14,IF(LW32&lt;=MR14,0,IF(AND(LU32&gt;MQ14,LW32&gt;MR14),MR14-LU32,0))),0)),0)</f>
        <v>　</v>
      </c>
      <c r="MR32" s="663"/>
      <c r="MS32" s="664"/>
      <c r="MT32" s="662" t="str">
        <f t="shared" si="6"/>
        <v>　</v>
      </c>
      <c r="MU32" s="663"/>
      <c r="MV32" s="664"/>
      <c r="MW32" s="665" t="str">
        <f>IF(MZ32="×",TIME(0,0,0),IF(NJ4="非常勤",LY32,MK32))</f>
        <v>　</v>
      </c>
      <c r="MX32" s="666"/>
      <c r="MY32" s="667"/>
      <c r="MZ32" s="265"/>
      <c r="NA32" s="665" t="str">
        <f>IF(ND32="×",TIME(0,0,0),IF(NJ4="非常勤",MB32,MN32))</f>
        <v>　</v>
      </c>
      <c r="NB32" s="666"/>
      <c r="NC32" s="667"/>
      <c r="ND32" s="265"/>
      <c r="NE32" s="665" t="str">
        <f>IF(NH32="×",TIME(0,0,0),IF(NJ4="非常勤",ME32,MQ32))</f>
        <v>　</v>
      </c>
      <c r="NF32" s="666"/>
      <c r="NG32" s="667"/>
      <c r="NH32" s="265"/>
      <c r="NI32" s="665" t="str">
        <f>IF(NL32="×",TIME(0,0,0),IF(NJ4="非常勤",MH32,MT32))</f>
        <v>　</v>
      </c>
      <c r="NJ32" s="666"/>
      <c r="NK32" s="667"/>
      <c r="NL32" s="265"/>
      <c r="NM32" s="668"/>
      <c r="NN32" s="669"/>
      <c r="NO32" s="668"/>
      <c r="NP32" s="670"/>
      <c r="NQ32" s="669"/>
      <c r="NR32" s="671"/>
      <c r="NS32" s="672"/>
      <c r="NT32" s="672"/>
      <c r="NU32" s="673"/>
      <c r="NV32" s="263">
        <f>$A$32</f>
        <v>18</v>
      </c>
      <c r="NW32" s="264" t="str">
        <f>$B$32</f>
        <v>日</v>
      </c>
      <c r="NX32" s="660"/>
      <c r="NY32" s="661"/>
      <c r="NZ32" s="660"/>
      <c r="OA32" s="661"/>
      <c r="OB32" s="662" t="str">
        <f>IFERROR(IF(OR(NW32="日",NW32="祝",NW32=0,NX32=""),"　",MAX(IF(AND(NX32&lt;=OB14,NZ32&gt;OC14),OC14-OB14,IF(AND(NX32&gt;OB14,NZ32&lt;=OC14),NZ32-NX32,IF(AND(NX32&lt;=OB14,NZ32&lt;=OC14),NZ32-OB14,IF(AND(NX32&gt;OB14,NZ32&gt;OC14),OC14-NX32,0)))),0)),0)</f>
        <v>　</v>
      </c>
      <c r="OC32" s="663"/>
      <c r="OD32" s="664"/>
      <c r="OE32" s="662" t="str">
        <f>IFERROR(IF(OR(NW32="日",NW32="祝",NW32=0,NX32=""),"　",MAX(IF(AND(NX32&gt;OH14,NZ32&gt;OF14),0,IF(AND(NX32&lt;=OH14,NX32&gt;OE14,NZ32&gt;OF14),OH14-NX32,IF(AND(NX32&lt;=OH14,NX32&lt;=OE14,NZ32&gt;OF14),OH14-OE14,IF(AND(NX32&gt;OE14,NZ32&lt;=OF14),NZ32-NX32,IF(AND(NX32&lt;=OE14,NZ32&lt;=OF14),NZ32-OE14,0))))),0)),0)</f>
        <v>　</v>
      </c>
      <c r="OF32" s="663"/>
      <c r="OG32" s="664"/>
      <c r="OH32" s="662" t="str">
        <f>IFERROR(IF(OR(NW32="日",NW32="祝",NW32=0,NX32=""),"　",MAX(IF(AND(NX32&lt;=OH14,NZ32&gt;OI14),OI14-OH14,IF(NZ32&lt;=OI14,0,IF(AND(NX32&gt;OH14,NZ32&gt;OI14),OI14-NX32,0))),0)),0)</f>
        <v>　</v>
      </c>
      <c r="OI32" s="663"/>
      <c r="OJ32" s="664"/>
      <c r="OK32" s="662" t="str">
        <f>IFERROR(IF(OR(NW32="日",NW32="祝",NW32=0,NX32=""),"　",MAX(IF(NX32&gt;OK14,NZ32-NX32,IF(NX32&lt;=OK14,NZ32-OK14,0)),0)),0)</f>
        <v>　</v>
      </c>
      <c r="OL32" s="663"/>
      <c r="OM32" s="664"/>
      <c r="ON32" s="662" t="str">
        <f>IFERROR(IF(OR(NW32="日",NW32="祝",NW32=0,NX32=""),"　",MAX(IF(AND(NX32&lt;=ON14,NZ32&gt;OO14),OO14-ON14,IF(AND(NX32&gt;ON14,NZ32&lt;=OO14),NZ32-NX32,IF(AND(NX32&lt;=ON14,NZ32&lt;=OO14),NZ32-ON14,IF(AND(NX32&gt;ON14,NZ32&gt;OO14),OO14-NX32,0)))),0)),0)</f>
        <v>　</v>
      </c>
      <c r="OO32" s="663"/>
      <c r="OP32" s="664"/>
      <c r="OQ32" s="662" t="str">
        <f>IFERROR(IF(OR(NW32="日",NW32="祝",NW32=0,NX32=""),"　",MAX(IF(AND(NX32&gt;OT14,NZ32&gt;OR14),0,IF(AND(NX32&lt;=OT14,NX32&gt;OQ14,NZ32&gt;OR14),OT14-NX32,IF(AND(NX32&lt;=OT14,NX32&lt;=OQ14,NZ32&gt;OR14),OT14-OQ14,IF(AND(NX32&gt;OQ14,NZ32&lt;=OR14),NZ32-NX32,IF(AND(NX32&lt;=OQ14,NZ32&lt;=OR14),NZ32-OQ14,0))))),0)),0)</f>
        <v>　</v>
      </c>
      <c r="OR32" s="663"/>
      <c r="OS32" s="664"/>
      <c r="OT32" s="662" t="str">
        <f>IFERROR(IF(OR(NW32="日",NW32="祝",NW32=0,NX32=""),"　",MAX(IF(AND(NX32&lt;=OT14,NZ32&gt;OU14),OU14-OT14,IF(NZ32&lt;=OU14,0,IF(AND(NX32&gt;OT14,NZ32&gt;OU14),OU14-NX32,0))),0)),0)</f>
        <v>　</v>
      </c>
      <c r="OU32" s="663"/>
      <c r="OV32" s="664"/>
      <c r="OW32" s="662" t="str">
        <f t="shared" si="7"/>
        <v>　</v>
      </c>
      <c r="OX32" s="663"/>
      <c r="OY32" s="664"/>
      <c r="OZ32" s="665" t="str">
        <f>IF(PC32="×",TIME(0,0,0),IF(PM4="非常勤",OB32,ON32))</f>
        <v>　</v>
      </c>
      <c r="PA32" s="666"/>
      <c r="PB32" s="667"/>
      <c r="PC32" s="265"/>
      <c r="PD32" s="665" t="str">
        <f>IF(PG32="×",TIME(0,0,0),IF(PM4="非常勤",OE32,OQ32))</f>
        <v>　</v>
      </c>
      <c r="PE32" s="666"/>
      <c r="PF32" s="667"/>
      <c r="PG32" s="265"/>
      <c r="PH32" s="665" t="str">
        <f>IF(PK32="×",TIME(0,0,0),IF(PM4="非常勤",OH32,OT32))</f>
        <v>　</v>
      </c>
      <c r="PI32" s="666"/>
      <c r="PJ32" s="667"/>
      <c r="PK32" s="265"/>
      <c r="PL32" s="665" t="str">
        <f>IF(PO32="×",TIME(0,0,0),IF(PM4="非常勤",OK32,OW32))</f>
        <v>　</v>
      </c>
      <c r="PM32" s="666"/>
      <c r="PN32" s="667"/>
      <c r="PO32" s="265"/>
      <c r="PP32" s="668"/>
      <c r="PQ32" s="669"/>
      <c r="PR32" s="668"/>
      <c r="PS32" s="670"/>
      <c r="PT32" s="669"/>
      <c r="PU32" s="671"/>
      <c r="PV32" s="672"/>
      <c r="PW32" s="672"/>
      <c r="PX32" s="673"/>
      <c r="PY32" s="263">
        <f>$A$32</f>
        <v>18</v>
      </c>
      <c r="PZ32" s="264" t="str">
        <f>$B$32</f>
        <v>日</v>
      </c>
      <c r="QA32" s="660"/>
      <c r="QB32" s="661"/>
      <c r="QC32" s="660"/>
      <c r="QD32" s="661"/>
      <c r="QE32" s="662" t="str">
        <f>IFERROR(IF(OR(PZ32="日",PZ32="祝",PZ32=0,QA32=""),"　",MAX(IF(AND(QA32&lt;=QE14,QC32&gt;QF14),QF14-QE14,IF(AND(QA32&gt;QE14,QC32&lt;=QF14),QC32-QA32,IF(AND(QA32&lt;=QE14,QC32&lt;=QF14),QC32-QE14,IF(AND(QA32&gt;QE14,QC32&gt;QF14),QF14-QA32,0)))),0)),0)</f>
        <v>　</v>
      </c>
      <c r="QF32" s="663"/>
      <c r="QG32" s="664"/>
      <c r="QH32" s="662" t="str">
        <f>IFERROR(IF(OR(PZ32="日",PZ32="祝",PZ32=0,QA32=""),"　",MAX(IF(AND(QA32&gt;QK14,QC32&gt;QI14),0,IF(AND(QA32&lt;=QK14,QA32&gt;QH14,QC32&gt;QI14),QK14-QA32,IF(AND(QA32&lt;=QK14,QA32&lt;=QH14,QC32&gt;QI14),QK14-QH14,IF(AND(QA32&gt;QH14,QC32&lt;=QI14),QC32-QA32,IF(AND(QA32&lt;=QH14,QC32&lt;=QI14),QC32-QH14,0))))),0)),0)</f>
        <v>　</v>
      </c>
      <c r="QI32" s="663"/>
      <c r="QJ32" s="664"/>
      <c r="QK32" s="662" t="str">
        <f>IFERROR(IF(OR(PZ32="日",PZ32="祝",PZ32=0,QA32=""),"　",MAX(IF(AND(QA32&lt;=QK14,QC32&gt;QL14),QL14-QK14,IF(QC32&lt;=QL14,0,IF(AND(QA32&gt;QK14,QC32&gt;QL14),QL14-QA32,0))),0)),0)</f>
        <v>　</v>
      </c>
      <c r="QL32" s="663"/>
      <c r="QM32" s="664"/>
      <c r="QN32" s="662" t="str">
        <f>IFERROR(IF(OR(PZ32="日",PZ32="祝",PZ32=0,QA32=""),"　",MAX(IF(QA32&gt;QN14,QC32-QA32,IF(QA32&lt;=QN14,QC32-QN14,0)),0)),0)</f>
        <v>　</v>
      </c>
      <c r="QO32" s="663"/>
      <c r="QP32" s="664"/>
      <c r="QQ32" s="662" t="str">
        <f>IFERROR(IF(OR(PZ32="日",PZ32="祝",PZ32=0,QA32=""),"　",MAX(IF(AND(QA32&lt;=QQ14,QC32&gt;QR14),QR14-QQ14,IF(AND(QA32&gt;QQ14,QC32&lt;=QR14),QC32-QA32,IF(AND(QA32&lt;=QQ14,QC32&lt;=QR14),QC32-QQ14,IF(AND(QA32&gt;QQ14,QC32&gt;QR14),QR14-QA32,0)))),0)),0)</f>
        <v>　</v>
      </c>
      <c r="QR32" s="663"/>
      <c r="QS32" s="664"/>
      <c r="QT32" s="662" t="str">
        <f>IFERROR(IF(OR(PZ32="日",PZ32="祝",PZ32=0,QA32=""),"　",MAX(IF(AND(QA32&gt;QW14,QC32&gt;QU14),0,IF(AND(QA32&lt;=QW14,QA32&gt;QT14,QC32&gt;QU14),QW14-QA32,IF(AND(QA32&lt;=QW14,QA32&lt;=QT14,QC32&gt;QU14),QW14-QT14,IF(AND(QA32&gt;QT14,QC32&lt;=QU14),QC32-QA32,IF(AND(QA32&lt;=QT14,QC32&lt;=QU14),QC32-QT14,0))))),0)),0)</f>
        <v>　</v>
      </c>
      <c r="QU32" s="663"/>
      <c r="QV32" s="664"/>
      <c r="QW32" s="662" t="str">
        <f>IFERROR(IF(OR(PZ32="日",PZ32="祝",PZ32=0,QA32=""),"　",MAX(IF(AND(QA32&lt;=QW14,QC32&gt;QX14),QX14-QW14,IF(QC32&lt;=QX14,0,IF(AND(QA32&gt;QW14,QC32&gt;QX14),QX14-QA32,0))),0)),0)</f>
        <v>　</v>
      </c>
      <c r="QX32" s="663"/>
      <c r="QY32" s="664"/>
      <c r="QZ32" s="662" t="str">
        <f t="shared" si="8"/>
        <v>　</v>
      </c>
      <c r="RA32" s="663"/>
      <c r="RB32" s="664"/>
      <c r="RC32" s="665" t="str">
        <f>IF(RF32="×",TIME(0,0,0),IF(RP4="非常勤",QE32,QQ32))</f>
        <v>　</v>
      </c>
      <c r="RD32" s="666"/>
      <c r="RE32" s="667"/>
      <c r="RF32" s="265"/>
      <c r="RG32" s="665" t="str">
        <f>IF(RJ32="×",TIME(0,0,0),IF(RP4="非常勤",QH32,QT32))</f>
        <v>　</v>
      </c>
      <c r="RH32" s="666"/>
      <c r="RI32" s="667"/>
      <c r="RJ32" s="265"/>
      <c r="RK32" s="665" t="str">
        <f>IF(RN32="×",TIME(0,0,0),IF(RP4="非常勤",QK32,QW32))</f>
        <v>　</v>
      </c>
      <c r="RL32" s="666"/>
      <c r="RM32" s="667"/>
      <c r="RN32" s="265"/>
      <c r="RO32" s="665" t="str">
        <f>IF(RR32="×",TIME(0,0,0),IF(RP4="非常勤",QN32,QZ32))</f>
        <v>　</v>
      </c>
      <c r="RP32" s="666"/>
      <c r="RQ32" s="667"/>
      <c r="RR32" s="265"/>
      <c r="RS32" s="668"/>
      <c r="RT32" s="669"/>
      <c r="RU32" s="668"/>
      <c r="RV32" s="670"/>
      <c r="RW32" s="669"/>
      <c r="RX32" s="671"/>
      <c r="RY32" s="672"/>
      <c r="RZ32" s="672"/>
      <c r="SA32" s="673"/>
      <c r="SB32" s="263">
        <f>$A$32</f>
        <v>18</v>
      </c>
      <c r="SC32" s="264" t="str">
        <f>$B$32</f>
        <v>日</v>
      </c>
      <c r="SD32" s="660"/>
      <c r="SE32" s="661"/>
      <c r="SF32" s="660"/>
      <c r="SG32" s="661"/>
      <c r="SH32" s="662" t="str">
        <f>IFERROR(IF(OR(SC32="日",SC32="祝",SC32=0,SD32=""),"　",MAX(IF(AND(SD32&lt;=SH14,SF32&gt;SI14),SI14-SH14,IF(AND(SD32&gt;SH14,SF32&lt;=SI14),SF32-SD32,IF(AND(SD32&lt;=SH14,SF32&lt;=SI14),SF32-SH14,IF(AND(SD32&gt;SH14,SF32&gt;SI14),SI14-SD32,0)))),0)),0)</f>
        <v>　</v>
      </c>
      <c r="SI32" s="663"/>
      <c r="SJ32" s="664"/>
      <c r="SK32" s="662" t="str">
        <f>IFERROR(IF(OR(SC32="日",SC32="祝",SC32=0,SD32=""),"　",MAX(IF(AND(SD32&gt;SN14,SF32&gt;SL14),0,IF(AND(SD32&lt;=SN14,SD32&gt;SK14,SF32&gt;SL14),SN14-SD32,IF(AND(SD32&lt;=SN14,SD32&lt;=SK14,SF32&gt;SL14),SN14-SK14,IF(AND(SD32&gt;SK14,SF32&lt;=SL14),SF32-SD32,IF(AND(SD32&lt;=SK14,SF32&lt;=SL14),SF32-SK14,0))))),0)),0)</f>
        <v>　</v>
      </c>
      <c r="SL32" s="663"/>
      <c r="SM32" s="664"/>
      <c r="SN32" s="662" t="str">
        <f>IFERROR(IF(OR(SC32="日",SC32="祝",SC32=0,SD32=""),"　",MAX(IF(AND(SD32&lt;=SN14,SF32&gt;SO14),SO14-SN14,IF(SF32&lt;=SO14,0,IF(AND(SD32&gt;SN14,SF32&gt;SO14),SO14-SD32,0))),0)),0)</f>
        <v>　</v>
      </c>
      <c r="SO32" s="663"/>
      <c r="SP32" s="664"/>
      <c r="SQ32" s="662" t="str">
        <f>IFERROR(IF(OR(SC32="日",SC32="祝",SC32=0,SD32=""),"　",MAX(IF(SD32&gt;SQ14,SF32-SD32,IF(SD32&lt;=SQ14,SF32-SQ14,0)),0)),0)</f>
        <v>　</v>
      </c>
      <c r="SR32" s="663"/>
      <c r="SS32" s="664"/>
      <c r="ST32" s="662" t="str">
        <f>IFERROR(IF(OR(SC32="日",SC32="祝",SC32=0,SD32=""),"　",MAX(IF(AND(SD32&lt;=ST14,SF32&gt;SU14),SU14-ST14,IF(AND(SD32&gt;ST14,SF32&lt;=SU14),SF32-SD32,IF(AND(SD32&lt;=ST14,SF32&lt;=SU14),SF32-ST14,IF(AND(SD32&gt;ST14,SF32&gt;SU14),SU14-SD32,0)))),0)),0)</f>
        <v>　</v>
      </c>
      <c r="SU32" s="663"/>
      <c r="SV32" s="664"/>
      <c r="SW32" s="662" t="str">
        <f>IFERROR(IF(OR(SC32="日",SC32="祝",SC32=0,SD32=""),"　",MAX(IF(AND(SD32&gt;SZ14,SF32&gt;SX14),0,IF(AND(SD32&lt;=SZ14,SD32&gt;SW14,SF32&gt;SX14),SZ14-SD32,IF(AND(SD32&lt;=SZ14,SD32&lt;=SW14,SF32&gt;SX14),SZ14-SW14,IF(AND(SD32&gt;SW14,SF32&lt;=SX14),SF32-SD32,IF(AND(SD32&lt;=SW14,SF32&lt;=SX14),SF32-SW14,0))))),0)),0)</f>
        <v>　</v>
      </c>
      <c r="SX32" s="663"/>
      <c r="SY32" s="664"/>
      <c r="SZ32" s="662" t="str">
        <f>IFERROR(IF(OR(SC32="日",SC32="祝",SC32=0,SD32=""),"　",MAX(IF(AND(SD32&lt;=SZ14,SF32&gt;TA14),TA14-SZ14,IF(SF32&lt;=TA14,0,IF(AND(SD32&gt;SZ14,SF32&gt;TA14),TA14-SD32,0))),0)),0)</f>
        <v>　</v>
      </c>
      <c r="TA32" s="663"/>
      <c r="TB32" s="664"/>
      <c r="TC32" s="662" t="str">
        <f t="shared" si="9"/>
        <v>　</v>
      </c>
      <c r="TD32" s="663"/>
      <c r="TE32" s="664"/>
      <c r="TF32" s="665" t="str">
        <f>IF(TI32="×",TIME(0,0,0),IF(TS4="非常勤",SH32,ST32))</f>
        <v>　</v>
      </c>
      <c r="TG32" s="666"/>
      <c r="TH32" s="667"/>
      <c r="TI32" s="265"/>
      <c r="TJ32" s="665" t="str">
        <f>IF(TM32="×",TIME(0,0,0),IF(TS4="非常勤",SK32,SW32))</f>
        <v>　</v>
      </c>
      <c r="TK32" s="666"/>
      <c r="TL32" s="667"/>
      <c r="TM32" s="265"/>
      <c r="TN32" s="665" t="str">
        <f>IF(TQ32="×",TIME(0,0,0),IF(TS4="非常勤",SN32,SZ32))</f>
        <v>　</v>
      </c>
      <c r="TO32" s="666"/>
      <c r="TP32" s="667"/>
      <c r="TQ32" s="265"/>
      <c r="TR32" s="665" t="str">
        <f>IF(TU32="×",TIME(0,0,0),IF(TS4="非常勤",SQ32,TC32))</f>
        <v>　</v>
      </c>
      <c r="TS32" s="666"/>
      <c r="TT32" s="667"/>
      <c r="TU32" s="265"/>
      <c r="TV32" s="668"/>
      <c r="TW32" s="669"/>
      <c r="TX32" s="668"/>
      <c r="TY32" s="670"/>
      <c r="TZ32" s="669"/>
      <c r="UA32" s="671"/>
      <c r="UB32" s="672"/>
      <c r="UC32" s="672"/>
      <c r="UD32" s="673"/>
      <c r="UE32" s="263">
        <f>$A$32</f>
        <v>18</v>
      </c>
      <c r="UF32" s="264" t="str">
        <f>$B$32</f>
        <v>日</v>
      </c>
      <c r="UG32" s="660"/>
      <c r="UH32" s="661"/>
      <c r="UI32" s="660"/>
      <c r="UJ32" s="661"/>
      <c r="UK32" s="662" t="str">
        <f>IFERROR(IF(OR(UF32="日",UF32="祝",UF32=0,UG32=""),"　",MAX(IF(AND(UG32&lt;=UK14,UI32&gt;UL14),UL14-UK14,IF(AND(UG32&gt;UK14,UI32&lt;=UL14),UI32-UG32,IF(AND(UG32&lt;=UK14,UI32&lt;=UL14),UI32-UK14,IF(AND(UG32&gt;UK14,UI32&gt;UL14),UL14-UG32,0)))),0)),0)</f>
        <v>　</v>
      </c>
      <c r="UL32" s="663"/>
      <c r="UM32" s="664"/>
      <c r="UN32" s="662" t="str">
        <f>IFERROR(IF(OR(UF32="日",UF32="祝",UF32=0,UG32=""),"　",MAX(IF(AND(UG32&gt;UQ14,UI32&gt;UO14),0,IF(AND(UG32&lt;=UQ14,UG32&gt;UN14,UI32&gt;UO14),UQ14-UG32,IF(AND(UG32&lt;=UQ14,UG32&lt;=UN14,UI32&gt;UO14),UQ14-UN14,IF(AND(UG32&gt;UN14,UI32&lt;=UO14),UI32-UG32,IF(AND(UG32&lt;=UN14,UI32&lt;=UO14),UI32-UN14,0))))),0)),0)</f>
        <v>　</v>
      </c>
      <c r="UO32" s="663"/>
      <c r="UP32" s="664"/>
      <c r="UQ32" s="662" t="str">
        <f>IFERROR(IF(OR(UF32="日",UF32="祝",UF32=0,UG32=""),"　",MAX(IF(AND(UG32&lt;=UQ14,UI32&gt;UR14),UR14-UQ14,IF(UI32&lt;=UR14,0,IF(AND(UG32&gt;UQ14,UI32&gt;UR14),UR14-UG32,0))),0)),0)</f>
        <v>　</v>
      </c>
      <c r="UR32" s="663"/>
      <c r="US32" s="664"/>
      <c r="UT32" s="662" t="str">
        <f>IFERROR(IF(OR(UF32="日",UF32="祝",UF32=0,UG32=""),"　",MAX(IF(UG32&gt;UT14,UI32-UG32,IF(UG32&lt;=UT14,UI32-UT14,0)),0)),0)</f>
        <v>　</v>
      </c>
      <c r="UU32" s="663"/>
      <c r="UV32" s="664"/>
      <c r="UW32" s="662" t="str">
        <f>IFERROR(IF(OR(UF32="日",UF32="祝",UF32=0,UG32=""),"　",MAX(IF(AND(UG32&lt;=UW14,UI32&gt;UX14),UX14-UW14,IF(AND(UG32&gt;UW14,UI32&lt;=UX14),UI32-UG32,IF(AND(UG32&lt;=UW14,UI32&lt;=UX14),UI32-UW14,IF(AND(UG32&gt;UW14,UI32&gt;UX14),UX14-UG32,0)))),0)),0)</f>
        <v>　</v>
      </c>
      <c r="UX32" s="663"/>
      <c r="UY32" s="664"/>
      <c r="UZ32" s="662" t="str">
        <f>IFERROR(IF(OR(UF32="日",UF32="祝",UF32=0,UG32=""),"　",MAX(IF(AND(UG32&gt;VC14,UI32&gt;VA14),0,IF(AND(UG32&lt;=VC14,UG32&gt;UZ14,UI32&gt;VA14),VC14-UG32,IF(AND(UG32&lt;=VC14,UG32&lt;=UZ14,UI32&gt;VA14),VC14-UZ14,IF(AND(UG32&gt;UZ14,UI32&lt;=VA14),UI32-UG32,IF(AND(UG32&lt;=UZ14,UI32&lt;=VA14),UI32-UZ14,0))))),0)),0)</f>
        <v>　</v>
      </c>
      <c r="VA32" s="663"/>
      <c r="VB32" s="664"/>
      <c r="VC32" s="662" t="str">
        <f>IFERROR(IF(OR(UF32="日",UF32="祝",UF32=0,UG32=""),"　",MAX(IF(AND(UG32&lt;=VC14,UI32&gt;VD14),VD14-VC14,IF(UI32&lt;=VD14,0,IF(AND(UG32&gt;VC14,UI32&gt;VD14),VD14-UG32,0))),0)),0)</f>
        <v>　</v>
      </c>
      <c r="VD32" s="663"/>
      <c r="VE32" s="664"/>
      <c r="VF32" s="662" t="str">
        <f t="shared" si="10"/>
        <v>　</v>
      </c>
      <c r="VG32" s="663"/>
      <c r="VH32" s="664"/>
      <c r="VI32" s="665" t="str">
        <f>IF(VL32="×",TIME(0,0,0),IF(VV4="非常勤",UK32,UW32))</f>
        <v>　</v>
      </c>
      <c r="VJ32" s="666"/>
      <c r="VK32" s="667"/>
      <c r="VL32" s="265"/>
      <c r="VM32" s="665" t="str">
        <f>IF(VP32="×",TIME(0,0,0),IF(VV4="非常勤",UN32,UZ32))</f>
        <v>　</v>
      </c>
      <c r="VN32" s="666"/>
      <c r="VO32" s="667"/>
      <c r="VP32" s="265"/>
      <c r="VQ32" s="665" t="str">
        <f>IF(VT32="×",TIME(0,0,0),IF(VV4="非常勤",UQ32,VC32))</f>
        <v>　</v>
      </c>
      <c r="VR32" s="666"/>
      <c r="VS32" s="667"/>
      <c r="VT32" s="265"/>
      <c r="VU32" s="665" t="str">
        <f>IF(VX32="×",TIME(0,0,0),IF(VV4="非常勤",UT32,VF32))</f>
        <v>　</v>
      </c>
      <c r="VV32" s="666"/>
      <c r="VW32" s="667"/>
      <c r="VX32" s="265"/>
      <c r="VY32" s="668"/>
      <c r="VZ32" s="669"/>
      <c r="WA32" s="668"/>
      <c r="WB32" s="670"/>
      <c r="WC32" s="669"/>
      <c r="WD32" s="671"/>
      <c r="WE32" s="672"/>
      <c r="WF32" s="672"/>
      <c r="WG32" s="673"/>
      <c r="WH32" s="263">
        <f>$A$32</f>
        <v>18</v>
      </c>
      <c r="WI32" s="264" t="str">
        <f>$B$32</f>
        <v>日</v>
      </c>
      <c r="WJ32" s="660"/>
      <c r="WK32" s="661"/>
      <c r="WL32" s="660"/>
      <c r="WM32" s="661"/>
      <c r="WN32" s="662" t="str">
        <f>IFERROR(IF(OR(WI32="日",WI32="祝",WI32=0,WJ32=""),"　",MAX(IF(AND(WJ32&lt;=WN14,WL32&gt;WO14),WO14-WN14,IF(AND(WJ32&gt;WN14,WL32&lt;=WO14),WL32-WJ32,IF(AND(WJ32&lt;=WN14,WL32&lt;=WO14),WL32-WN14,IF(AND(WJ32&gt;WN14,WL32&gt;WO14),WO14-WJ32,0)))),0)),0)</f>
        <v>　</v>
      </c>
      <c r="WO32" s="663"/>
      <c r="WP32" s="664"/>
      <c r="WQ32" s="662" t="str">
        <f>IFERROR(IF(OR(WI32="日",WI32="祝",WI32=0,WJ32=""),"　",MAX(IF(AND(WJ32&gt;WT14,WL32&gt;WR14),0,IF(AND(WJ32&lt;=WT14,WJ32&gt;WQ14,WL32&gt;WR14),WT14-WJ32,IF(AND(WJ32&lt;=WT14,WJ32&lt;=WQ14,WL32&gt;WR14),WT14-WQ14,IF(AND(WJ32&gt;WQ14,WL32&lt;=WR14),WL32-WJ32,IF(AND(WJ32&lt;=WQ14,WL32&lt;=WR14),WL32-WQ14,0))))),0)),0)</f>
        <v>　</v>
      </c>
      <c r="WR32" s="663"/>
      <c r="WS32" s="664"/>
      <c r="WT32" s="662" t="str">
        <f>IFERROR(IF(OR(WI32="日",WI32="祝",WI32=0,WJ32=""),"　",MAX(IF(AND(WJ32&lt;=WT14,WL32&gt;WU14),WU14-WT14,IF(WL32&lt;=WU14,0,IF(AND(WJ32&gt;WT14,WL32&gt;WU14),WU14-WJ32,0))),0)),0)</f>
        <v>　</v>
      </c>
      <c r="WU32" s="663"/>
      <c r="WV32" s="664"/>
      <c r="WW32" s="662" t="str">
        <f>IFERROR(IF(OR(WI32="日",WI32="祝",WI32=0,WJ32=""),"　",MAX(IF(WJ32&gt;WW14,WL32-WJ32,IF(WJ32&lt;=WW14,WL32-WW14,0)),0)),0)</f>
        <v>　</v>
      </c>
      <c r="WX32" s="663"/>
      <c r="WY32" s="664"/>
      <c r="WZ32" s="662" t="str">
        <f>IFERROR(IF(OR(WI32="日",WI32="祝",WI32=0,WJ32=""),"　",MAX(IF(AND(WJ32&lt;=WZ14,WL32&gt;XA14),XA14-WZ14,IF(AND(WJ32&gt;WZ14,WL32&lt;=XA14),WL32-WJ32,IF(AND(WJ32&lt;=WZ14,WL32&lt;=XA14),WL32-WZ14,IF(AND(WJ32&gt;WZ14,WL32&gt;XA14),XA14-WJ32,0)))),0)),0)</f>
        <v>　</v>
      </c>
      <c r="XA32" s="663"/>
      <c r="XB32" s="664"/>
      <c r="XC32" s="662" t="str">
        <f>IFERROR(IF(OR(WI32="日",WI32="祝",WI32=0,WJ32=""),"　",MAX(IF(AND(WJ32&gt;XF14,WL32&gt;XD14),0,IF(AND(WJ32&lt;=XF14,WJ32&gt;XC14,WL32&gt;XD14),XF14-WJ32,IF(AND(WJ32&lt;=XF14,WJ32&lt;=XC14,WL32&gt;XD14),XF14-XC14,IF(AND(WJ32&gt;XC14,WL32&lt;=XD14),WL32-WJ32,IF(AND(WJ32&lt;=XC14,WL32&lt;=XD14),WL32-XC14,0))))),0)),0)</f>
        <v>　</v>
      </c>
      <c r="XD32" s="663"/>
      <c r="XE32" s="664"/>
      <c r="XF32" s="662" t="str">
        <f>IFERROR(IF(OR(WI32="日",WI32="祝",WI32=0,WJ32=""),"　",MAX(IF(AND(WJ32&lt;=XF14,WL32&gt;XG14),XG14-XF14,IF(WL32&lt;=XG14,0,IF(AND(WJ32&gt;XF14,WL32&gt;XG14),XG14-WJ32,0))),0)),0)</f>
        <v>　</v>
      </c>
      <c r="XG32" s="663"/>
      <c r="XH32" s="664"/>
      <c r="XI32" s="662" t="str">
        <f t="shared" si="11"/>
        <v>　</v>
      </c>
      <c r="XJ32" s="663"/>
      <c r="XK32" s="664"/>
      <c r="XL32" s="665" t="str">
        <f>IF(XO32="×",TIME(0,0,0),IF(XY4="非常勤",WN32,WZ32))</f>
        <v>　</v>
      </c>
      <c r="XM32" s="666"/>
      <c r="XN32" s="667"/>
      <c r="XO32" s="265"/>
      <c r="XP32" s="665" t="str">
        <f>IF(XS32="×",TIME(0,0,0),IF(XY4="非常勤",WQ32,XC32))</f>
        <v>　</v>
      </c>
      <c r="XQ32" s="666"/>
      <c r="XR32" s="667"/>
      <c r="XS32" s="265"/>
      <c r="XT32" s="665" t="str">
        <f>IF(XW32="×",TIME(0,0,0),IF(XY4="非常勤",WT32,XF32))</f>
        <v>　</v>
      </c>
      <c r="XU32" s="666"/>
      <c r="XV32" s="667"/>
      <c r="XW32" s="265"/>
      <c r="XX32" s="665" t="str">
        <f>IF(YA32="×",TIME(0,0,0),IF(XY4="非常勤",WW32,XI32))</f>
        <v>　</v>
      </c>
      <c r="XY32" s="666"/>
      <c r="XZ32" s="667"/>
      <c r="YA32" s="265"/>
      <c r="YB32" s="668"/>
      <c r="YC32" s="669"/>
      <c r="YD32" s="668"/>
      <c r="YE32" s="670"/>
      <c r="YF32" s="669"/>
      <c r="YG32" s="671"/>
      <c r="YH32" s="672"/>
      <c r="YI32" s="672"/>
      <c r="YJ32" s="673"/>
      <c r="YK32" s="263">
        <f>$A$32</f>
        <v>18</v>
      </c>
      <c r="YL32" s="264" t="str">
        <f>$B$32</f>
        <v>日</v>
      </c>
      <c r="YM32" s="660"/>
      <c r="YN32" s="661"/>
      <c r="YO32" s="660"/>
      <c r="YP32" s="661"/>
      <c r="YQ32" s="662" t="str">
        <f>IFERROR(IF(OR(YL32="日",YL32="祝",YL32=0,YM32=""),"　",MAX(IF(AND(YM32&lt;=YQ14,YO32&gt;YR14),YR14-YQ14,IF(AND(YM32&gt;YQ14,YO32&lt;=YR14),YO32-YM32,IF(AND(YM32&lt;=YQ14,YO32&lt;=YR14),YO32-YQ14,IF(AND(YM32&gt;YQ14,YO32&gt;YR14),YR14-YM32,0)))),0)),0)</f>
        <v>　</v>
      </c>
      <c r="YR32" s="663"/>
      <c r="YS32" s="664"/>
      <c r="YT32" s="662" t="str">
        <f>IFERROR(IF(OR(YL32="日",YL32="祝",YL32=0,YM32=""),"　",MAX(IF(AND(YM32&gt;YW14,YO32&gt;YU14),0,IF(AND(YM32&lt;=YW14,YM32&gt;YT14,YO32&gt;YU14),YW14-YM32,IF(AND(YM32&lt;=YW14,YM32&lt;=YT14,YO32&gt;YU14),YW14-YT14,IF(AND(YM32&gt;YT14,YO32&lt;=YU14),YO32-YM32,IF(AND(YM32&lt;=YT14,YO32&lt;=YU14),YO32-YT14,0))))),0)),0)</f>
        <v>　</v>
      </c>
      <c r="YU32" s="663"/>
      <c r="YV32" s="664"/>
      <c r="YW32" s="662" t="str">
        <f>IFERROR(IF(OR(YL32="日",YL32="祝",YL32=0,YM32=""),"　",MAX(IF(AND(YM32&lt;=YW14,YO32&gt;YX14),YX14-YW14,IF(YO32&lt;=YX14,0,IF(AND(YM32&gt;YW14,YO32&gt;YX14),YX14-YM32,0))),0)),0)</f>
        <v>　</v>
      </c>
      <c r="YX32" s="663"/>
      <c r="YY32" s="664"/>
      <c r="YZ32" s="662" t="str">
        <f>IFERROR(IF(OR(YL32="日",YL32="祝",YL32=0,YM32=""),"　",MAX(IF(YM32&gt;YZ14,YO32-YM32,IF(YM32&lt;=YZ14,YO32-YZ14,0)),0)),0)</f>
        <v>　</v>
      </c>
      <c r="ZA32" s="663"/>
      <c r="ZB32" s="664"/>
      <c r="ZC32" s="662" t="str">
        <f>IFERROR(IF(OR(YL32="日",YL32="祝",YL32=0,YM32=""),"　",MAX(IF(AND(YM32&lt;=ZC14,YO32&gt;ZD14),ZD14-ZC14,IF(AND(YM32&gt;ZC14,YO32&lt;=ZD14),YO32-YM32,IF(AND(YM32&lt;=ZC14,YO32&lt;=ZD14),YO32-ZC14,IF(AND(YM32&gt;ZC14,YO32&gt;ZD14),ZD14-YM32,0)))),0)),0)</f>
        <v>　</v>
      </c>
      <c r="ZD32" s="663"/>
      <c r="ZE32" s="664"/>
      <c r="ZF32" s="662" t="str">
        <f>IFERROR(IF(OR(YL32="日",YL32="祝",YL32=0,YM32=""),"　",MAX(IF(AND(YM32&gt;ZI14,YO32&gt;ZG14),0,IF(AND(YM32&lt;=ZI14,YM32&gt;ZF14,YO32&gt;ZG14),ZI14-YM32,IF(AND(YM32&lt;=ZI14,YM32&lt;=ZF14,YO32&gt;ZG14),ZI14-ZF14,IF(AND(YM32&gt;ZF14,YO32&lt;=ZG14),YO32-YM32,IF(AND(YM32&lt;=ZF14,YO32&lt;=ZG14),YO32-ZF14,0))))),0)),0)</f>
        <v>　</v>
      </c>
      <c r="ZG32" s="663"/>
      <c r="ZH32" s="664"/>
      <c r="ZI32" s="662" t="str">
        <f>IFERROR(IF(OR(YL32="日",YL32="祝",YL32=0,YM32=""),"　",MAX(IF(AND(YM32&lt;=ZI14,YO32&gt;ZJ14),ZJ14-ZI14,IF(YO32&lt;=ZJ14,0,IF(AND(YM32&gt;ZI14,YO32&gt;ZJ14),ZJ14-YM32,0))),0)),0)</f>
        <v>　</v>
      </c>
      <c r="ZJ32" s="663"/>
      <c r="ZK32" s="664"/>
      <c r="ZL32" s="662" t="str">
        <f t="shared" si="12"/>
        <v>　</v>
      </c>
      <c r="ZM32" s="663"/>
      <c r="ZN32" s="664"/>
      <c r="ZO32" s="665" t="str">
        <f>IF(ZR32="×",TIME(0,0,0),IF(AAB4="非常勤",YQ32,ZC32))</f>
        <v>　</v>
      </c>
      <c r="ZP32" s="666"/>
      <c r="ZQ32" s="667"/>
      <c r="ZR32" s="265"/>
      <c r="ZS32" s="665" t="str">
        <f>IF(ZV32="×",TIME(0,0,0),IF(AAB4="非常勤",YT32,ZF32))</f>
        <v>　</v>
      </c>
      <c r="ZT32" s="666"/>
      <c r="ZU32" s="667"/>
      <c r="ZV32" s="265"/>
      <c r="ZW32" s="665" t="str">
        <f>IF(ZZ32="×",TIME(0,0,0),IF(AAB4="非常勤",YW32,ZI32))</f>
        <v>　</v>
      </c>
      <c r="ZX32" s="666"/>
      <c r="ZY32" s="667"/>
      <c r="ZZ32" s="265"/>
      <c r="AAA32" s="665" t="str">
        <f>IF(AAD32="×",TIME(0,0,0),IF(AAB4="非常勤",YZ32,ZL32))</f>
        <v>　</v>
      </c>
      <c r="AAB32" s="666"/>
      <c r="AAC32" s="667"/>
      <c r="AAD32" s="265"/>
      <c r="AAE32" s="668"/>
      <c r="AAF32" s="669"/>
      <c r="AAG32" s="668"/>
      <c r="AAH32" s="670"/>
      <c r="AAI32" s="669"/>
      <c r="AAJ32" s="671"/>
      <c r="AAK32" s="672"/>
      <c r="AAL32" s="672"/>
      <c r="AAM32" s="673"/>
      <c r="AAN32" s="263">
        <f>$A$32</f>
        <v>18</v>
      </c>
      <c r="AAO32" s="264" t="str">
        <f>$B$32</f>
        <v>日</v>
      </c>
      <c r="AAP32" s="660"/>
      <c r="AAQ32" s="661"/>
      <c r="AAR32" s="660"/>
      <c r="AAS32" s="661"/>
      <c r="AAT32" s="662" t="str">
        <f>IFERROR(IF(OR(AAO32="日",AAO32="祝",AAO32=0,AAP32=""),"　",MAX(IF(AND(AAP32&lt;=AAT14,AAR32&gt;AAU14),AAU14-AAT14,IF(AND(AAP32&gt;AAT14,AAR32&lt;=AAU14),AAR32-AAP32,IF(AND(AAP32&lt;=AAT14,AAR32&lt;=AAU14),AAR32-AAT14,IF(AND(AAP32&gt;AAT14,AAR32&gt;AAU14),AAU14-AAP32,0)))),0)),0)</f>
        <v>　</v>
      </c>
      <c r="AAU32" s="663"/>
      <c r="AAV32" s="664"/>
      <c r="AAW32" s="662" t="str">
        <f>IFERROR(IF(OR(AAO32="日",AAO32="祝",AAO32=0,AAP32=""),"　",MAX(IF(AND(AAP32&gt;AAZ14,AAR32&gt;AAX14),0,IF(AND(AAP32&lt;=AAZ14,AAP32&gt;AAW14,AAR32&gt;AAX14),AAZ14-AAP32,IF(AND(AAP32&lt;=AAZ14,AAP32&lt;=AAW14,AAR32&gt;AAX14),AAZ14-AAW14,IF(AND(AAP32&gt;AAW14,AAR32&lt;=AAX14),AAR32-AAP32,IF(AND(AAP32&lt;=AAW14,AAR32&lt;=AAX14),AAR32-AAW14,0))))),0)),0)</f>
        <v>　</v>
      </c>
      <c r="AAX32" s="663"/>
      <c r="AAY32" s="664"/>
      <c r="AAZ32" s="662" t="str">
        <f>IFERROR(IF(OR(AAO32="日",AAO32="祝",AAO32=0,AAP32=""),"　",MAX(IF(AND(AAP32&lt;=AAZ14,AAR32&gt;ABA14),ABA14-AAZ14,IF(AAR32&lt;=ABA14,0,IF(AND(AAP32&gt;AAZ14,AAR32&gt;ABA14),ABA14-AAP32,0))),0)),0)</f>
        <v>　</v>
      </c>
      <c r="ABA32" s="663"/>
      <c r="ABB32" s="664"/>
      <c r="ABC32" s="662" t="str">
        <f>IFERROR(IF(OR(AAO32="日",AAO32="祝",AAO32=0,AAP32=""),"　",MAX(IF(AAP32&gt;ABC14,AAR32-AAP32,IF(AAP32&lt;=ABC14,AAR32-ABC14,0)),0)),0)</f>
        <v>　</v>
      </c>
      <c r="ABD32" s="663"/>
      <c r="ABE32" s="664"/>
      <c r="ABF32" s="662" t="str">
        <f>IFERROR(IF(OR(AAO32="日",AAO32="祝",AAO32=0,AAP32=""),"　",MAX(IF(AND(AAP32&lt;=ABF14,AAR32&gt;ABG14),ABG14-ABF14,IF(AND(AAP32&gt;ABF14,AAR32&lt;=ABG14),AAR32-AAP32,IF(AND(AAP32&lt;=ABF14,AAR32&lt;=ABG14),AAR32-ABF14,IF(AND(AAP32&gt;ABF14,AAR32&gt;ABG14),ABG14-AAP32,0)))),0)),0)</f>
        <v>　</v>
      </c>
      <c r="ABG32" s="663"/>
      <c r="ABH32" s="664"/>
      <c r="ABI32" s="662" t="str">
        <f>IFERROR(IF(OR(AAO32="日",AAO32="祝",AAO32=0,AAP32=""),"　",MAX(IF(AND(AAP32&gt;ABL14,AAR32&gt;ABJ14),0,IF(AND(AAP32&lt;=ABL14,AAP32&gt;ABI14,AAR32&gt;ABJ14),ABL14-AAP32,IF(AND(AAP32&lt;=ABL14,AAP32&lt;=ABI14,AAR32&gt;ABJ14),ABL14-ABI14,IF(AND(AAP32&gt;ABI14,AAR32&lt;=ABJ14),AAR32-AAP32,IF(AND(AAP32&lt;=ABI14,AAR32&lt;=ABJ14),AAR32-ABI14,0))))),0)),0)</f>
        <v>　</v>
      </c>
      <c r="ABJ32" s="663"/>
      <c r="ABK32" s="664"/>
      <c r="ABL32" s="662" t="str">
        <f>IFERROR(IF(OR(AAO32="日",AAO32="祝",AAO32=0,AAP32=""),"　",MAX(IF(AND(AAP32&lt;=ABL14,AAR32&gt;ABM14),ABM14-ABL14,IF(AAR32&lt;=ABM14,0,IF(AND(AAP32&gt;ABL14,AAR32&gt;ABM14),ABM14-AAP32,0))),0)),0)</f>
        <v>　</v>
      </c>
      <c r="ABM32" s="663"/>
      <c r="ABN32" s="664"/>
      <c r="ABO32" s="662" t="str">
        <f t="shared" si="13"/>
        <v>　</v>
      </c>
      <c r="ABP32" s="663"/>
      <c r="ABQ32" s="664"/>
      <c r="ABR32" s="665" t="str">
        <f>IF(ABU32="×",TIME(0,0,0),IF(ACE4="非常勤",AAT32,ABF32))</f>
        <v>　</v>
      </c>
      <c r="ABS32" s="666"/>
      <c r="ABT32" s="667"/>
      <c r="ABU32" s="265"/>
      <c r="ABV32" s="665" t="str">
        <f>IF(ABY32="×",TIME(0,0,0),IF(ACE4="非常勤",AAW32,ABI32))</f>
        <v>　</v>
      </c>
      <c r="ABW32" s="666"/>
      <c r="ABX32" s="667"/>
      <c r="ABY32" s="265"/>
      <c r="ABZ32" s="665" t="str">
        <f>IF(ACC32="×",TIME(0,0,0),IF(ACE4="非常勤",AAZ32,ABL32))</f>
        <v>　</v>
      </c>
      <c r="ACA32" s="666"/>
      <c r="ACB32" s="667"/>
      <c r="ACC32" s="265"/>
      <c r="ACD32" s="665" t="str">
        <f>IF(ACG32="×",TIME(0,0,0),IF(ACE4="非常勤",ABC32,ABO32))</f>
        <v>　</v>
      </c>
      <c r="ACE32" s="666"/>
      <c r="ACF32" s="667"/>
      <c r="ACG32" s="265"/>
      <c r="ACH32" s="668"/>
      <c r="ACI32" s="669"/>
      <c r="ACJ32" s="668"/>
      <c r="ACK32" s="670"/>
      <c r="ACL32" s="669"/>
      <c r="ACM32" s="671"/>
      <c r="ACN32" s="672"/>
      <c r="ACO32" s="672"/>
      <c r="ACP32" s="673"/>
      <c r="ACQ32" s="263">
        <f>$A$32</f>
        <v>18</v>
      </c>
      <c r="ACR32" s="264" t="str">
        <f>$B$32</f>
        <v>日</v>
      </c>
      <c r="ACS32" s="660"/>
      <c r="ACT32" s="661"/>
      <c r="ACU32" s="660"/>
      <c r="ACV32" s="661"/>
      <c r="ACW32" s="662" t="str">
        <f>IFERROR(IF(OR(ACR32="日",ACR32="祝",ACR32=0,ACS32=""),"　",MAX(IF(AND(ACS32&lt;=ACW14,ACU32&gt;ACX14),ACX14-ACW14,IF(AND(ACS32&gt;ACW14,ACU32&lt;=ACX14),ACU32-ACS32,IF(AND(ACS32&lt;=ACW14,ACU32&lt;=ACX14),ACU32-ACW14,IF(AND(ACS32&gt;ACW14,ACU32&gt;ACX14),ACX14-ACS32,0)))),0)),0)</f>
        <v>　</v>
      </c>
      <c r="ACX32" s="663"/>
      <c r="ACY32" s="664"/>
      <c r="ACZ32" s="662" t="str">
        <f>IFERROR(IF(OR(ACR32="日",ACR32="祝",ACR32=0,ACS32=""),"　",MAX(IF(AND(ACS32&gt;ADC14,ACU32&gt;ADA14),0,IF(AND(ACS32&lt;=ADC14,ACS32&gt;ACZ14,ACU32&gt;ADA14),ADC14-ACS32,IF(AND(ACS32&lt;=ADC14,ACS32&lt;=ACZ14,ACU32&gt;ADA14),ADC14-ACZ14,IF(AND(ACS32&gt;ACZ14,ACU32&lt;=ADA14),ACU32-ACS32,IF(AND(ACS32&lt;=ACZ14,ACU32&lt;=ADA14),ACU32-ACZ14,0))))),0)),0)</f>
        <v>　</v>
      </c>
      <c r="ADA32" s="663"/>
      <c r="ADB32" s="664"/>
      <c r="ADC32" s="662" t="str">
        <f>IFERROR(IF(OR(ACR32="日",ACR32="祝",ACR32=0,ACS32=""),"　",MAX(IF(AND(ACS32&lt;=ADC14,ACU32&gt;ADD14),ADD14-ADC14,IF(ACU32&lt;=ADD14,0,IF(AND(ACS32&gt;ADC14,ACU32&gt;ADD14),ADD14-ACS32,0))),0)),0)</f>
        <v>　</v>
      </c>
      <c r="ADD32" s="663"/>
      <c r="ADE32" s="664"/>
      <c r="ADF32" s="662" t="str">
        <f>IFERROR(IF(OR(ACR32="日",ACR32="祝",ACR32=0,ACS32=""),"　",MAX(IF(ACS32&gt;ADF14,ACU32-ACS32,IF(ACS32&lt;=ADF14,ACU32-ADF14,0)),0)),0)</f>
        <v>　</v>
      </c>
      <c r="ADG32" s="663"/>
      <c r="ADH32" s="664"/>
      <c r="ADI32" s="662" t="str">
        <f>IFERROR(IF(OR(ACR32="日",ACR32="祝",ACR32=0,ACS32=""),"　",MAX(IF(AND(ACS32&lt;=ADI14,ACU32&gt;ADJ14),ADJ14-ADI14,IF(AND(ACS32&gt;ADI14,ACU32&lt;=ADJ14),ACU32-ACS32,IF(AND(ACS32&lt;=ADI14,ACU32&lt;=ADJ14),ACU32-ADI14,IF(AND(ACS32&gt;ADI14,ACU32&gt;ADJ14),ADJ14-ACS32,0)))),0)),0)</f>
        <v>　</v>
      </c>
      <c r="ADJ32" s="663"/>
      <c r="ADK32" s="664"/>
      <c r="ADL32" s="662" t="str">
        <f>IFERROR(IF(OR(ACR32="日",ACR32="祝",ACR32=0,ACS32=""),"　",MAX(IF(AND(ACS32&gt;ADO14,ACU32&gt;ADM14),0,IF(AND(ACS32&lt;=ADO14,ACS32&gt;ADL14,ACU32&gt;ADM14),ADO14-ACS32,IF(AND(ACS32&lt;=ADO14,ACS32&lt;=ADL14,ACU32&gt;ADM14),ADO14-ADL14,IF(AND(ACS32&gt;ADL14,ACU32&lt;=ADM14),ACU32-ACS32,IF(AND(ACS32&lt;=ADL14,ACU32&lt;=ADM14),ACU32-ADL14,0))))),0)),0)</f>
        <v>　</v>
      </c>
      <c r="ADM32" s="663"/>
      <c r="ADN32" s="664"/>
      <c r="ADO32" s="662" t="str">
        <f>IFERROR(IF(OR(ACR32="日",ACR32="祝",ACR32=0,ACS32=""),"　",MAX(IF(AND(ACS32&lt;=ADO14,ACU32&gt;ADP14),ADP14-ADO14,IF(ACU32&lt;=ADP14,0,IF(AND(ACS32&gt;ADO14,ACU32&gt;ADP14),ADP14-ACS32,0))),0)),0)</f>
        <v>　</v>
      </c>
      <c r="ADP32" s="663"/>
      <c r="ADQ32" s="664"/>
      <c r="ADR32" s="662" t="str">
        <f t="shared" si="14"/>
        <v>　</v>
      </c>
      <c r="ADS32" s="663"/>
      <c r="ADT32" s="664"/>
      <c r="ADU32" s="665" t="str">
        <f>IF(ADX32="×",TIME(0,0,0),IF(AEH4="非常勤",ACW32,ADI32))</f>
        <v>　</v>
      </c>
      <c r="ADV32" s="666"/>
      <c r="ADW32" s="667"/>
      <c r="ADX32" s="265"/>
      <c r="ADY32" s="665" t="str">
        <f>IF(AEB32="×",TIME(0,0,0),IF(AEH4="非常勤",ACZ32,ADL32))</f>
        <v>　</v>
      </c>
      <c r="ADZ32" s="666"/>
      <c r="AEA32" s="667"/>
      <c r="AEB32" s="265"/>
      <c r="AEC32" s="665" t="str">
        <f>IF(AEF32="×",TIME(0,0,0),IF(AEH4="非常勤",ADC32,ADO32))</f>
        <v>　</v>
      </c>
      <c r="AED32" s="666"/>
      <c r="AEE32" s="667"/>
      <c r="AEF32" s="265"/>
      <c r="AEG32" s="665" t="str">
        <f>IF(AEJ32="×",TIME(0,0,0),IF(AEH4="非常勤",ADF32,ADR32))</f>
        <v>　</v>
      </c>
      <c r="AEH32" s="666"/>
      <c r="AEI32" s="667"/>
      <c r="AEJ32" s="265"/>
      <c r="AEK32" s="668"/>
      <c r="AEL32" s="669"/>
      <c r="AEM32" s="668"/>
      <c r="AEN32" s="670"/>
      <c r="AEO32" s="669"/>
      <c r="AEP32" s="671"/>
      <c r="AEQ32" s="672"/>
      <c r="AER32" s="672"/>
      <c r="AES32" s="673"/>
      <c r="AET32" s="263">
        <f>$A$32</f>
        <v>18</v>
      </c>
      <c r="AEU32" s="264" t="str">
        <f>$B$32</f>
        <v>日</v>
      </c>
      <c r="AEV32" s="660"/>
      <c r="AEW32" s="661"/>
      <c r="AEX32" s="660"/>
      <c r="AEY32" s="661"/>
      <c r="AEZ32" s="662" t="str">
        <f>IFERROR(IF(OR(AEU32="日",AEU32="祝",AEU32=0,AEV32=""),"　",MAX(IF(AND(AEV32&lt;=AEZ14,AEX32&gt;AFA14),AFA14-AEZ14,IF(AND(AEV32&gt;AEZ14,AEX32&lt;=AFA14),AEX32-AEV32,IF(AND(AEV32&lt;=AEZ14,AEX32&lt;=AFA14),AEX32-AEZ14,IF(AND(AEV32&gt;AEZ14,AEX32&gt;AFA14),AFA14-AEV32,0)))),0)),0)</f>
        <v>　</v>
      </c>
      <c r="AFA32" s="663"/>
      <c r="AFB32" s="664"/>
      <c r="AFC32" s="662" t="str">
        <f>IFERROR(IF(OR(AEU32="日",AEU32="祝",AEU32=0,AEV32=""),"　",MAX(IF(AND(AEV32&gt;AFF14,AEX32&gt;AFD14),0,IF(AND(AEV32&lt;=AFF14,AEV32&gt;AFC14,AEX32&gt;AFD14),AFF14-AEV32,IF(AND(AEV32&lt;=AFF14,AEV32&lt;=AFC14,AEX32&gt;AFD14),AFF14-AFC14,IF(AND(AEV32&gt;AFC14,AEX32&lt;=AFD14),AEX32-AEV32,IF(AND(AEV32&lt;=AFC14,AEX32&lt;=AFD14),AEX32-AFC14,0))))),0)),0)</f>
        <v>　</v>
      </c>
      <c r="AFD32" s="663"/>
      <c r="AFE32" s="664"/>
      <c r="AFF32" s="662" t="str">
        <f>IFERROR(IF(OR(AEU32="日",AEU32="祝",AEU32=0,AEV32=""),"　",MAX(IF(AND(AEV32&lt;=AFF14,AEX32&gt;AFG14),AFG14-AFF14,IF(AEX32&lt;=AFG14,0,IF(AND(AEV32&gt;AFF14,AEX32&gt;AFG14),AFG14-AEV32,0))),0)),0)</f>
        <v>　</v>
      </c>
      <c r="AFG32" s="663"/>
      <c r="AFH32" s="664"/>
      <c r="AFI32" s="662" t="str">
        <f>IFERROR(IF(OR(AEU32="日",AEU32="祝",AEU32=0,AEV32=""),"　",MAX(IF(AEV32&gt;AFI14,AEX32-AEV32,IF(AEV32&lt;=AFI14,AEX32-AFI14,0)),0)),0)</f>
        <v>　</v>
      </c>
      <c r="AFJ32" s="663"/>
      <c r="AFK32" s="664"/>
      <c r="AFL32" s="662" t="str">
        <f>IFERROR(IF(OR(AEU32="日",AEU32="祝",AEU32=0,AEV32=""),"　",MAX(IF(AND(AEV32&lt;=AFL14,AEX32&gt;AFM14),AFM14-AFL14,IF(AND(AEV32&gt;AFL14,AEX32&lt;=AFM14),AEX32-AEV32,IF(AND(AEV32&lt;=AFL14,AEX32&lt;=AFM14),AEX32-AFL14,IF(AND(AEV32&gt;AFL14,AEX32&gt;AFM14),AFM14-AEV32,0)))),0)),0)</f>
        <v>　</v>
      </c>
      <c r="AFM32" s="663"/>
      <c r="AFN32" s="664"/>
      <c r="AFO32" s="662" t="str">
        <f>IFERROR(IF(OR(AEU32="日",AEU32="祝",AEU32=0,AEV32=""),"　",MAX(IF(AND(AEV32&gt;AFR14,AEX32&gt;AFP14),0,IF(AND(AEV32&lt;=AFR14,AEV32&gt;AFO14,AEX32&gt;AFP14),AFR14-AEV32,IF(AND(AEV32&lt;=AFR14,AEV32&lt;=AFO14,AEX32&gt;AFP14),AFR14-AFO14,IF(AND(AEV32&gt;AFO14,AEX32&lt;=AFP14),AEX32-AEV32,IF(AND(AEV32&lt;=AFO14,AEX32&lt;=AFP14),AEX32-AFO14,0))))),0)),0)</f>
        <v>　</v>
      </c>
      <c r="AFP32" s="663"/>
      <c r="AFQ32" s="664"/>
      <c r="AFR32" s="662" t="str">
        <f>IFERROR(IF(OR(AEU32="日",AEU32="祝",AEU32=0,AEV32=""),"　",MAX(IF(AND(AEV32&lt;=AFR14,AEX32&gt;AFS14),AFS14-AFR14,IF(AEX32&lt;=AFS14,0,IF(AND(AEV32&gt;AFR14,AEX32&gt;AFS14),AFS14-AEV32,0))),0)),0)</f>
        <v>　</v>
      </c>
      <c r="AFS32" s="663"/>
      <c r="AFT32" s="664"/>
      <c r="AFU32" s="662" t="str">
        <f t="shared" si="15"/>
        <v>　</v>
      </c>
      <c r="AFV32" s="663"/>
      <c r="AFW32" s="664"/>
      <c r="AFX32" s="665" t="str">
        <f>IF(AGA32="×",TIME(0,0,0),IF(AGK4="非常勤",AEZ32,AFL32))</f>
        <v>　</v>
      </c>
      <c r="AFY32" s="666"/>
      <c r="AFZ32" s="667"/>
      <c r="AGA32" s="265"/>
      <c r="AGB32" s="665" t="str">
        <f>IF(AGE32="×",TIME(0,0,0),IF(AGK4="非常勤",AFC32,AFO32))</f>
        <v>　</v>
      </c>
      <c r="AGC32" s="666"/>
      <c r="AGD32" s="667"/>
      <c r="AGE32" s="265"/>
      <c r="AGF32" s="665" t="str">
        <f>IF(AGI32="×",TIME(0,0,0),IF(AGK4="非常勤",AFF32,AFR32))</f>
        <v>　</v>
      </c>
      <c r="AGG32" s="666"/>
      <c r="AGH32" s="667"/>
      <c r="AGI32" s="265"/>
      <c r="AGJ32" s="665" t="str">
        <f>IF(AGM32="×",TIME(0,0,0),IF(AGK4="非常勤",AFI32,AFU32))</f>
        <v>　</v>
      </c>
      <c r="AGK32" s="666"/>
      <c r="AGL32" s="667"/>
      <c r="AGM32" s="265"/>
      <c r="AGN32" s="668"/>
      <c r="AGO32" s="669"/>
      <c r="AGP32" s="668"/>
      <c r="AGQ32" s="670"/>
      <c r="AGR32" s="669"/>
      <c r="AGS32" s="671"/>
      <c r="AGT32" s="672"/>
      <c r="AGU32" s="672"/>
      <c r="AGV32" s="673"/>
      <c r="AGW32" s="263">
        <f>$A$32</f>
        <v>18</v>
      </c>
      <c r="AGX32" s="264" t="str">
        <f>$B$32</f>
        <v>日</v>
      </c>
      <c r="AGY32" s="660"/>
      <c r="AGZ32" s="661"/>
      <c r="AHA32" s="660"/>
      <c r="AHB32" s="661"/>
      <c r="AHC32" s="662" t="str">
        <f>IFERROR(IF(OR(AGX32="日",AGX32="祝",AGX32=0,AGY32=""),"　",MAX(IF(AND(AGY32&lt;=AHC14,AHA32&gt;AHD14),AHD14-AHC14,IF(AND(AGY32&gt;AHC14,AHA32&lt;=AHD14),AHA32-AGY32,IF(AND(AGY32&lt;=AHC14,AHA32&lt;=AHD14),AHA32-AHC14,IF(AND(AGY32&gt;AHC14,AHA32&gt;AHD14),AHD14-AGY32,0)))),0)),0)</f>
        <v>　</v>
      </c>
      <c r="AHD32" s="663"/>
      <c r="AHE32" s="664"/>
      <c r="AHF32" s="662" t="str">
        <f>IFERROR(IF(OR(AGX32="日",AGX32="祝",AGX32=0,AGY32=""),"　",MAX(IF(AND(AGY32&gt;AHI14,AHA32&gt;AHG14),0,IF(AND(AGY32&lt;=AHI14,AGY32&gt;AHF14,AHA32&gt;AHG14),AHI14-AGY32,IF(AND(AGY32&lt;=AHI14,AGY32&lt;=AHF14,AHA32&gt;AHG14),AHI14-AHF14,IF(AND(AGY32&gt;AHF14,AHA32&lt;=AHG14),AHA32-AGY32,IF(AND(AGY32&lt;=AHF14,AHA32&lt;=AHG14),AHA32-AHF14,0))))),0)),0)</f>
        <v>　</v>
      </c>
      <c r="AHG32" s="663"/>
      <c r="AHH32" s="664"/>
      <c r="AHI32" s="662" t="str">
        <f>IFERROR(IF(OR(AGX32="日",AGX32="祝",AGX32=0,AGY32=""),"　",MAX(IF(AND(AGY32&lt;=AHI14,AHA32&gt;AHJ14),AHJ14-AHI14,IF(AHA32&lt;=AHJ14,0,IF(AND(AGY32&gt;AHI14,AHA32&gt;AHJ14),AHJ14-AGY32,0))),0)),0)</f>
        <v>　</v>
      </c>
      <c r="AHJ32" s="663"/>
      <c r="AHK32" s="664"/>
      <c r="AHL32" s="662" t="str">
        <f>IFERROR(IF(OR(AGX32="日",AGX32="祝",AGX32=0,AGY32=""),"　",MAX(IF(AGY32&gt;AHL14,AHA32-AGY32,IF(AGY32&lt;=AHL14,AHA32-AHL14,0)),0)),0)</f>
        <v>　</v>
      </c>
      <c r="AHM32" s="663"/>
      <c r="AHN32" s="664"/>
      <c r="AHO32" s="662" t="str">
        <f>IFERROR(IF(OR(AGX32="日",AGX32="祝",AGX32=0,AGY32=""),"　",MAX(IF(AND(AGY32&lt;=AHO14,AHA32&gt;AHP14),AHP14-AHO14,IF(AND(AGY32&gt;AHO14,AHA32&lt;=AHP14),AHA32-AGY32,IF(AND(AGY32&lt;=AHO14,AHA32&lt;=AHP14),AHA32-AHO14,IF(AND(AGY32&gt;AHO14,AHA32&gt;AHP14),AHP14-AGY32,0)))),0)),0)</f>
        <v>　</v>
      </c>
      <c r="AHP32" s="663"/>
      <c r="AHQ32" s="664"/>
      <c r="AHR32" s="662" t="str">
        <f>IFERROR(IF(OR(AGX32="日",AGX32="祝",AGX32=0,AGY32=""),"　",MAX(IF(AND(AGY32&gt;AHU14,AHA32&gt;AHS14),0,IF(AND(AGY32&lt;=AHU14,AGY32&gt;AHR14,AHA32&gt;AHS14),AHU14-AGY32,IF(AND(AGY32&lt;=AHU14,AGY32&lt;=AHR14,AHA32&gt;AHS14),AHU14-AHR14,IF(AND(AGY32&gt;AHR14,AHA32&lt;=AHS14),AHA32-AGY32,IF(AND(AGY32&lt;=AHR14,AHA32&lt;=AHS14),AHA32-AHR14,0))))),0)),0)</f>
        <v>　</v>
      </c>
      <c r="AHS32" s="663"/>
      <c r="AHT32" s="664"/>
      <c r="AHU32" s="662" t="str">
        <f>IFERROR(IF(OR(AGX32="日",AGX32="祝",AGX32=0,AGY32=""),"　",MAX(IF(AND(AGY32&lt;=AHU14,AHA32&gt;AHV14),AHV14-AHU14,IF(AHA32&lt;=AHV14,0,IF(AND(AGY32&gt;AHU14,AHA32&gt;AHV14),AHV14-AGY32,0))),0)),0)</f>
        <v>　</v>
      </c>
      <c r="AHV32" s="663"/>
      <c r="AHW32" s="664"/>
      <c r="AHX32" s="662" t="str">
        <f t="shared" si="16"/>
        <v>　</v>
      </c>
      <c r="AHY32" s="663"/>
      <c r="AHZ32" s="664"/>
      <c r="AIA32" s="665" t="str">
        <f>IF(AID32="×",TIME(0,0,0),IF(AIN4="非常勤",AHC32,AHO32))</f>
        <v>　</v>
      </c>
      <c r="AIB32" s="666"/>
      <c r="AIC32" s="667"/>
      <c r="AID32" s="265"/>
      <c r="AIE32" s="665" t="str">
        <f>IF(AIH32="×",TIME(0,0,0),IF(AIN4="非常勤",AHF32,AHR32))</f>
        <v>　</v>
      </c>
      <c r="AIF32" s="666"/>
      <c r="AIG32" s="667"/>
      <c r="AIH32" s="265"/>
      <c r="AII32" s="665" t="str">
        <f>IF(AIL32="×",TIME(0,0,0),IF(AIN4="非常勤",AHI32,AHU32))</f>
        <v>　</v>
      </c>
      <c r="AIJ32" s="666"/>
      <c r="AIK32" s="667"/>
      <c r="AIL32" s="265"/>
      <c r="AIM32" s="665" t="str">
        <f>IF(AIP32="×",TIME(0,0,0),IF(AIN4="非常勤",AHL32,AHX32))</f>
        <v>　</v>
      </c>
      <c r="AIN32" s="666"/>
      <c r="AIO32" s="667"/>
      <c r="AIP32" s="265"/>
      <c r="AIQ32" s="668"/>
      <c r="AIR32" s="669"/>
      <c r="AIS32" s="668"/>
      <c r="AIT32" s="670"/>
      <c r="AIU32" s="669"/>
      <c r="AIV32" s="671"/>
      <c r="AIW32" s="672"/>
      <c r="AIX32" s="672"/>
      <c r="AIY32" s="673"/>
      <c r="AIZ32" s="263">
        <f>$A$32</f>
        <v>18</v>
      </c>
      <c r="AJA32" s="264" t="str">
        <f>$B$32</f>
        <v>日</v>
      </c>
      <c r="AJB32" s="660"/>
      <c r="AJC32" s="661"/>
      <c r="AJD32" s="660"/>
      <c r="AJE32" s="661"/>
      <c r="AJF32" s="662" t="str">
        <f>IFERROR(IF(OR(AJA32="日",AJA32="祝",AJA32=0,AJB32=""),"　",MAX(IF(AND(AJB32&lt;=AJF14,AJD32&gt;AJG14),AJG14-AJF14,IF(AND(AJB32&gt;AJF14,AJD32&lt;=AJG14),AJD32-AJB32,IF(AND(AJB32&lt;=AJF14,AJD32&lt;=AJG14),AJD32-AJF14,IF(AND(AJB32&gt;AJF14,AJD32&gt;AJG14),AJG14-AJB32,0)))),0)),0)</f>
        <v>　</v>
      </c>
      <c r="AJG32" s="663"/>
      <c r="AJH32" s="664"/>
      <c r="AJI32" s="662" t="str">
        <f>IFERROR(IF(OR(AJA32="日",AJA32="祝",AJA32=0,AJB32=""),"　",MAX(IF(AND(AJB32&gt;AJL14,AJD32&gt;AJJ14),0,IF(AND(AJB32&lt;=AJL14,AJB32&gt;AJI14,AJD32&gt;AJJ14),AJL14-AJB32,IF(AND(AJB32&lt;=AJL14,AJB32&lt;=AJI14,AJD32&gt;AJJ14),AJL14-AJI14,IF(AND(AJB32&gt;AJI14,AJD32&lt;=AJJ14),AJD32-AJB32,IF(AND(AJB32&lt;=AJI14,AJD32&lt;=AJJ14),AJD32-AJI14,0))))),0)),0)</f>
        <v>　</v>
      </c>
      <c r="AJJ32" s="663"/>
      <c r="AJK32" s="664"/>
      <c r="AJL32" s="662" t="str">
        <f>IFERROR(IF(OR(AJA32="日",AJA32="祝",AJA32=0,AJB32=""),"　",MAX(IF(AND(AJB32&lt;=AJL14,AJD32&gt;AJM14),AJM14-AJL14,IF(AJD32&lt;=AJM14,0,IF(AND(AJB32&gt;AJL14,AJD32&gt;AJM14),AJM14-AJB32,0))),0)),0)</f>
        <v>　</v>
      </c>
      <c r="AJM32" s="663"/>
      <c r="AJN32" s="664"/>
      <c r="AJO32" s="662" t="str">
        <f>IFERROR(IF(OR(AJA32="日",AJA32="祝",AJA32=0,AJB32=""),"　",MAX(IF(AJB32&gt;AJO14,AJD32-AJB32,IF(AJB32&lt;=AJO14,AJD32-AJO14,0)),0)),0)</f>
        <v>　</v>
      </c>
      <c r="AJP32" s="663"/>
      <c r="AJQ32" s="664"/>
      <c r="AJR32" s="662" t="str">
        <f>IFERROR(IF(OR(AJA32="日",AJA32="祝",AJA32=0,AJB32=""),"　",MAX(IF(AND(AJB32&lt;=AJR14,AJD32&gt;AJS14),AJS14-AJR14,IF(AND(AJB32&gt;AJR14,AJD32&lt;=AJS14),AJD32-AJB32,IF(AND(AJB32&lt;=AJR14,AJD32&lt;=AJS14),AJD32-AJR14,IF(AND(AJB32&gt;AJR14,AJD32&gt;AJS14),AJS14-AJB32,0)))),0)),0)</f>
        <v>　</v>
      </c>
      <c r="AJS32" s="663"/>
      <c r="AJT32" s="664"/>
      <c r="AJU32" s="662" t="str">
        <f>IFERROR(IF(OR(AJA32="日",AJA32="祝",AJA32=0,AJB32=""),"　",MAX(IF(AND(AJB32&gt;AJX14,AJD32&gt;AJV14),0,IF(AND(AJB32&lt;=AJX14,AJB32&gt;AJU14,AJD32&gt;AJV14),AJX14-AJB32,IF(AND(AJB32&lt;=AJX14,AJB32&lt;=AJU14,AJD32&gt;AJV14),AJX14-AJU14,IF(AND(AJB32&gt;AJU14,AJD32&lt;=AJV14),AJD32-AJB32,IF(AND(AJB32&lt;=AJU14,AJD32&lt;=AJV14),AJD32-AJU14,0))))),0)),0)</f>
        <v>　</v>
      </c>
      <c r="AJV32" s="663"/>
      <c r="AJW32" s="664"/>
      <c r="AJX32" s="662" t="str">
        <f>IFERROR(IF(OR(AJA32="日",AJA32="祝",AJA32=0,AJB32=""),"　",MAX(IF(AND(AJB32&lt;=AJX14,AJD32&gt;AJY14),AJY14-AJX14,IF(AJD32&lt;=AJY14,0,IF(AND(AJB32&gt;AJX14,AJD32&gt;AJY14),AJY14-AJB32,0))),0)),0)</f>
        <v>　</v>
      </c>
      <c r="AJY32" s="663"/>
      <c r="AJZ32" s="664"/>
      <c r="AKA32" s="662" t="str">
        <f t="shared" si="17"/>
        <v>　</v>
      </c>
      <c r="AKB32" s="663"/>
      <c r="AKC32" s="664"/>
      <c r="AKD32" s="665" t="str">
        <f>IF(AKG32="×",TIME(0,0,0),IF(AKQ4="非常勤",AJF32,AJR32))</f>
        <v>　</v>
      </c>
      <c r="AKE32" s="666"/>
      <c r="AKF32" s="667"/>
      <c r="AKG32" s="265"/>
      <c r="AKH32" s="665" t="str">
        <f>IF(AKK32="×",TIME(0,0,0),IF(AKQ4="非常勤",AJI32,AJU32))</f>
        <v>　</v>
      </c>
      <c r="AKI32" s="666"/>
      <c r="AKJ32" s="667"/>
      <c r="AKK32" s="265"/>
      <c r="AKL32" s="665" t="str">
        <f>IF(AKO32="×",TIME(0,0,0),IF(AKQ4="非常勤",AJL32,AJX32))</f>
        <v>　</v>
      </c>
      <c r="AKM32" s="666"/>
      <c r="AKN32" s="667"/>
      <c r="AKO32" s="265"/>
      <c r="AKP32" s="665" t="str">
        <f>IF(AKS32="×",TIME(0,0,0),IF(AKQ4="非常勤",AJO32,AKA32))</f>
        <v>　</v>
      </c>
      <c r="AKQ32" s="666"/>
      <c r="AKR32" s="667"/>
      <c r="AKS32" s="265"/>
      <c r="AKT32" s="668"/>
      <c r="AKU32" s="669"/>
      <c r="AKV32" s="668"/>
      <c r="AKW32" s="670"/>
      <c r="AKX32" s="669"/>
      <c r="AKY32" s="671"/>
      <c r="AKZ32" s="672"/>
      <c r="ALA32" s="672"/>
      <c r="ALB32" s="673"/>
      <c r="ALC32" s="263">
        <f>$A$32</f>
        <v>18</v>
      </c>
      <c r="ALD32" s="264" t="str">
        <f>$B$32</f>
        <v>日</v>
      </c>
      <c r="ALE32" s="660"/>
      <c r="ALF32" s="661"/>
      <c r="ALG32" s="660"/>
      <c r="ALH32" s="661"/>
      <c r="ALI32" s="662" t="str">
        <f>IFERROR(IF(OR(ALD32="日",ALD32="祝",ALD32=0,ALE32=""),"　",MAX(IF(AND(ALE32&lt;=ALI14,ALG32&gt;ALJ14),ALJ14-ALI14,IF(AND(ALE32&gt;ALI14,ALG32&lt;=ALJ14),ALG32-ALE32,IF(AND(ALE32&lt;=ALI14,ALG32&lt;=ALJ14),ALG32-ALI14,IF(AND(ALE32&gt;ALI14,ALG32&gt;ALJ14),ALJ14-ALE32,0)))),0)),0)</f>
        <v>　</v>
      </c>
      <c r="ALJ32" s="663"/>
      <c r="ALK32" s="664"/>
      <c r="ALL32" s="662" t="str">
        <f>IFERROR(IF(OR(ALD32="日",ALD32="祝",ALD32=0,ALE32=""),"　",MAX(IF(AND(ALE32&gt;ALO14,ALG32&gt;ALM14),0,IF(AND(ALE32&lt;=ALO14,ALE32&gt;ALL14,ALG32&gt;ALM14),ALO14-ALE32,IF(AND(ALE32&lt;=ALO14,ALE32&lt;=ALL14,ALG32&gt;ALM14),ALO14-ALL14,IF(AND(ALE32&gt;ALL14,ALG32&lt;=ALM14),ALG32-ALE32,IF(AND(ALE32&lt;=ALL14,ALG32&lt;=ALM14),ALG32-ALL14,0))))),0)),0)</f>
        <v>　</v>
      </c>
      <c r="ALM32" s="663"/>
      <c r="ALN32" s="664"/>
      <c r="ALO32" s="662" t="str">
        <f>IFERROR(IF(OR(ALD32="日",ALD32="祝",ALD32=0,ALE32=""),"　",MAX(IF(AND(ALE32&lt;=ALO14,ALG32&gt;ALP14),ALP14-ALO14,IF(ALG32&lt;=ALP14,0,IF(AND(ALE32&gt;ALO14,ALG32&gt;ALP14),ALP14-ALE32,0))),0)),0)</f>
        <v>　</v>
      </c>
      <c r="ALP32" s="663"/>
      <c r="ALQ32" s="664"/>
      <c r="ALR32" s="662" t="str">
        <f>IFERROR(IF(OR(ALD32="日",ALD32="祝",ALD32=0,ALE32=""),"　",MAX(IF(ALE32&gt;ALR14,ALG32-ALE32,IF(ALE32&lt;=ALR14,ALG32-ALR14,0)),0)),0)</f>
        <v>　</v>
      </c>
      <c r="ALS32" s="663"/>
      <c r="ALT32" s="664"/>
      <c r="ALU32" s="662" t="str">
        <f>IFERROR(IF(OR(ALD32="日",ALD32="祝",ALD32=0,ALE32=""),"　",MAX(IF(AND(ALE32&lt;=ALU14,ALG32&gt;ALV14),ALV14-ALU14,IF(AND(ALE32&gt;ALU14,ALG32&lt;=ALV14),ALG32-ALE32,IF(AND(ALE32&lt;=ALU14,ALG32&lt;=ALV14),ALG32-ALU14,IF(AND(ALE32&gt;ALU14,ALG32&gt;ALV14),ALV14-ALE32,0)))),0)),0)</f>
        <v>　</v>
      </c>
      <c r="ALV32" s="663"/>
      <c r="ALW32" s="664"/>
      <c r="ALX32" s="662" t="str">
        <f>IFERROR(IF(OR(ALD32="日",ALD32="祝",ALD32=0,ALE32=""),"　",MAX(IF(AND(ALE32&gt;AMA14,ALG32&gt;ALY14),0,IF(AND(ALE32&lt;=AMA14,ALE32&gt;ALX14,ALG32&gt;ALY14),AMA14-ALE32,IF(AND(ALE32&lt;=AMA14,ALE32&lt;=ALX14,ALG32&gt;ALY14),AMA14-ALX14,IF(AND(ALE32&gt;ALX14,ALG32&lt;=ALY14),ALG32-ALE32,IF(AND(ALE32&lt;=ALX14,ALG32&lt;=ALY14),ALG32-ALX14,0))))),0)),0)</f>
        <v>　</v>
      </c>
      <c r="ALY32" s="663"/>
      <c r="ALZ32" s="664"/>
      <c r="AMA32" s="662" t="str">
        <f>IFERROR(IF(OR(ALD32="日",ALD32="祝",ALD32=0,ALE32=""),"　",MAX(IF(AND(ALE32&lt;=AMA14,ALG32&gt;AMB14),AMB14-AMA14,IF(ALG32&lt;=AMB14,0,IF(AND(ALE32&gt;AMA14,ALG32&gt;AMB14),AMB14-ALE32,0))),0)),0)</f>
        <v>　</v>
      </c>
      <c r="AMB32" s="663"/>
      <c r="AMC32" s="664"/>
      <c r="AMD32" s="662" t="str">
        <f t="shared" si="18"/>
        <v>　</v>
      </c>
      <c r="AME32" s="663"/>
      <c r="AMF32" s="664"/>
      <c r="AMG32" s="665" t="str">
        <f>IF(AMJ32="×",TIME(0,0,0),IF(AMT4="非常勤",ALI32,ALU32))</f>
        <v>　</v>
      </c>
      <c r="AMH32" s="666"/>
      <c r="AMI32" s="667"/>
      <c r="AMJ32" s="265"/>
      <c r="AMK32" s="665" t="str">
        <f>IF(AMN32="×",TIME(0,0,0),IF(AMT4="非常勤",ALL32,ALX32))</f>
        <v>　</v>
      </c>
      <c r="AML32" s="666"/>
      <c r="AMM32" s="667"/>
      <c r="AMN32" s="265"/>
      <c r="AMO32" s="665" t="str">
        <f>IF(AMR32="×",TIME(0,0,0),IF(AMT4="非常勤",ALO32,AMA32))</f>
        <v>　</v>
      </c>
      <c r="AMP32" s="666"/>
      <c r="AMQ32" s="667"/>
      <c r="AMR32" s="265"/>
      <c r="AMS32" s="665" t="str">
        <f>IF(AMV32="×",TIME(0,0,0),IF(AMT4="非常勤",ALR32,AMD32))</f>
        <v>　</v>
      </c>
      <c r="AMT32" s="666"/>
      <c r="AMU32" s="667"/>
      <c r="AMV32" s="265"/>
      <c r="AMW32" s="668"/>
      <c r="AMX32" s="669"/>
      <c r="AMY32" s="668"/>
      <c r="AMZ32" s="670"/>
      <c r="ANA32" s="669"/>
      <c r="ANB32" s="671"/>
      <c r="ANC32" s="672"/>
      <c r="AND32" s="672"/>
      <c r="ANE32" s="673"/>
      <c r="ANF32" s="263">
        <f>$A$32</f>
        <v>18</v>
      </c>
      <c r="ANG32" s="264" t="str">
        <f>$B$32</f>
        <v>日</v>
      </c>
      <c r="ANH32" s="660"/>
      <c r="ANI32" s="661"/>
      <c r="ANJ32" s="660"/>
      <c r="ANK32" s="661"/>
      <c r="ANL32" s="662" t="str">
        <f>IFERROR(IF(OR(ANG32="日",ANG32="祝",ANG32=0,ANH32=""),"　",MAX(IF(AND(ANH32&lt;=ANL14,ANJ32&gt;ANM14),ANM14-ANL14,IF(AND(ANH32&gt;ANL14,ANJ32&lt;=ANM14),ANJ32-ANH32,IF(AND(ANH32&lt;=ANL14,ANJ32&lt;=ANM14),ANJ32-ANL14,IF(AND(ANH32&gt;ANL14,ANJ32&gt;ANM14),ANM14-ANH32,0)))),0)),0)</f>
        <v>　</v>
      </c>
      <c r="ANM32" s="663"/>
      <c r="ANN32" s="664"/>
      <c r="ANO32" s="662" t="str">
        <f>IFERROR(IF(OR(ANG32="日",ANG32="祝",ANG32=0,ANH32=""),"　",MAX(IF(AND(ANH32&gt;ANR14,ANJ32&gt;ANP14),0,IF(AND(ANH32&lt;=ANR14,ANH32&gt;ANO14,ANJ32&gt;ANP14),ANR14-ANH32,IF(AND(ANH32&lt;=ANR14,ANH32&lt;=ANO14,ANJ32&gt;ANP14),ANR14-ANO14,IF(AND(ANH32&gt;ANO14,ANJ32&lt;=ANP14),ANJ32-ANH32,IF(AND(ANH32&lt;=ANO14,ANJ32&lt;=ANP14),ANJ32-ANO14,0))))),0)),0)</f>
        <v>　</v>
      </c>
      <c r="ANP32" s="663"/>
      <c r="ANQ32" s="664"/>
      <c r="ANR32" s="662" t="str">
        <f>IFERROR(IF(OR(ANG32="日",ANG32="祝",ANG32=0,ANH32=""),"　",MAX(IF(AND(ANH32&lt;=ANR14,ANJ32&gt;ANS14),ANS14-ANR14,IF(ANJ32&lt;=ANS14,0,IF(AND(ANH32&gt;ANR14,ANJ32&gt;ANS14),ANS14-ANH32,0))),0)),0)</f>
        <v>　</v>
      </c>
      <c r="ANS32" s="663"/>
      <c r="ANT32" s="664"/>
      <c r="ANU32" s="662" t="str">
        <f>IFERROR(IF(OR(ANG32="日",ANG32="祝",ANG32=0,ANH32=""),"　",MAX(IF(ANH32&gt;ANU14,ANJ32-ANH32,IF(ANH32&lt;=ANU14,ANJ32-ANU14,0)),0)),0)</f>
        <v>　</v>
      </c>
      <c r="ANV32" s="663"/>
      <c r="ANW32" s="664"/>
      <c r="ANX32" s="662" t="str">
        <f>IFERROR(IF(OR(ANG32="日",ANG32="祝",ANG32=0,ANH32=""),"　",MAX(IF(AND(ANH32&lt;=ANX14,ANJ32&gt;ANY14),ANY14-ANX14,IF(AND(ANH32&gt;ANX14,ANJ32&lt;=ANY14),ANJ32-ANH32,IF(AND(ANH32&lt;=ANX14,ANJ32&lt;=ANY14),ANJ32-ANX14,IF(AND(ANH32&gt;ANX14,ANJ32&gt;ANY14),ANY14-ANH32,0)))),0)),0)</f>
        <v>　</v>
      </c>
      <c r="ANY32" s="663"/>
      <c r="ANZ32" s="664"/>
      <c r="AOA32" s="662" t="str">
        <f>IFERROR(IF(OR(ANG32="日",ANG32="祝",ANG32=0,ANH32=""),"　",MAX(IF(AND(ANH32&gt;AOD14,ANJ32&gt;AOB14),0,IF(AND(ANH32&lt;=AOD14,ANH32&gt;AOA14,ANJ32&gt;AOB14),AOD14-ANH32,IF(AND(ANH32&lt;=AOD14,ANH32&lt;=AOA14,ANJ32&gt;AOB14),AOD14-AOA14,IF(AND(ANH32&gt;AOA14,ANJ32&lt;=AOB14),ANJ32-ANH32,IF(AND(ANH32&lt;=AOA14,ANJ32&lt;=AOB14),ANJ32-AOA14,0))))),0)),0)</f>
        <v>　</v>
      </c>
      <c r="AOB32" s="663"/>
      <c r="AOC32" s="664"/>
      <c r="AOD32" s="662" t="str">
        <f>IFERROR(IF(OR(ANG32="日",ANG32="祝",ANG32=0,ANH32=""),"　",MAX(IF(AND(ANH32&lt;=AOD14,ANJ32&gt;AOE14),AOE14-AOD14,IF(ANJ32&lt;=AOE14,0,IF(AND(ANH32&gt;AOD14,ANJ32&gt;AOE14),AOE14-ANH32,0))),0)),0)</f>
        <v>　</v>
      </c>
      <c r="AOE32" s="663"/>
      <c r="AOF32" s="664"/>
      <c r="AOG32" s="662" t="str">
        <f t="shared" si="19"/>
        <v>　</v>
      </c>
      <c r="AOH32" s="663"/>
      <c r="AOI32" s="664"/>
      <c r="AOJ32" s="665" t="str">
        <f>IF(AOM32="×",TIME(0,0,0),IF(AOW4="非常勤",ANL32,ANX32))</f>
        <v>　</v>
      </c>
      <c r="AOK32" s="666"/>
      <c r="AOL32" s="667"/>
      <c r="AOM32" s="265"/>
      <c r="AON32" s="665" t="str">
        <f>IF(AOQ32="×",TIME(0,0,0),IF(AOW4="非常勤",ANO32,AOA32))</f>
        <v>　</v>
      </c>
      <c r="AOO32" s="666"/>
      <c r="AOP32" s="667"/>
      <c r="AOQ32" s="265"/>
      <c r="AOR32" s="665" t="str">
        <f>IF(AOU32="×",TIME(0,0,0),IF(AOW4="非常勤",ANR32,AOD32))</f>
        <v>　</v>
      </c>
      <c r="AOS32" s="666"/>
      <c r="AOT32" s="667"/>
      <c r="AOU32" s="265"/>
      <c r="AOV32" s="665" t="str">
        <f>IF(AOY32="×",TIME(0,0,0),IF(AOW4="非常勤",ANU32,AOG32))</f>
        <v>　</v>
      </c>
      <c r="AOW32" s="666"/>
      <c r="AOX32" s="667"/>
      <c r="AOY32" s="265"/>
      <c r="AOZ32" s="668"/>
      <c r="APA32" s="669"/>
      <c r="APB32" s="668"/>
      <c r="APC32" s="670"/>
      <c r="APD32" s="669"/>
      <c r="APE32" s="671"/>
      <c r="APF32" s="672"/>
      <c r="APG32" s="672"/>
      <c r="APH32" s="673"/>
      <c r="API32" s="263">
        <f>$A$32</f>
        <v>18</v>
      </c>
      <c r="APJ32" s="264" t="str">
        <f>$B$32</f>
        <v>日</v>
      </c>
      <c r="APK32" s="660"/>
      <c r="APL32" s="661"/>
      <c r="APM32" s="660"/>
      <c r="APN32" s="661"/>
      <c r="APO32" s="662" t="str">
        <f>IFERROR(IF(OR(APJ32="日",APJ32="祝",APJ32=0,APK32=""),"　",MAX(IF(AND(APK32&lt;=APO14,APM32&gt;APP14),APP14-APO14,IF(AND(APK32&gt;APO14,APM32&lt;=APP14),APM32-APK32,IF(AND(APK32&lt;=APO14,APM32&lt;=APP14),APM32-APO14,IF(AND(APK32&gt;APO14,APM32&gt;APP14),APP14-APK32,0)))),0)),0)</f>
        <v>　</v>
      </c>
      <c r="APP32" s="663"/>
      <c r="APQ32" s="664"/>
      <c r="APR32" s="662" t="str">
        <f>IFERROR(IF(OR(APJ32="日",APJ32="祝",APJ32=0,APK32=""),"　",MAX(IF(AND(APK32&gt;APU14,APM32&gt;APS14),0,IF(AND(APK32&lt;=APU14,APK32&gt;APR14,APM32&gt;APS14),APU14-APK32,IF(AND(APK32&lt;=APU14,APK32&lt;=APR14,APM32&gt;APS14),APU14-APR14,IF(AND(APK32&gt;APR14,APM32&lt;=APS14),APM32-APK32,IF(AND(APK32&lt;=APR14,APM32&lt;=APS14),APM32-APR14,0))))),0)),0)</f>
        <v>　</v>
      </c>
      <c r="APS32" s="663"/>
      <c r="APT32" s="664"/>
      <c r="APU32" s="662" t="str">
        <f>IFERROR(IF(OR(APJ32="日",APJ32="祝",APJ32=0,APK32=""),"　",MAX(IF(AND(APK32&lt;=APU14,APM32&gt;APV14),APV14-APU14,IF(APM32&lt;=APV14,0,IF(AND(APK32&gt;APU14,APM32&gt;APV14),APV14-APK32,0))),0)),0)</f>
        <v>　</v>
      </c>
      <c r="APV32" s="663"/>
      <c r="APW32" s="664"/>
      <c r="APX32" s="662" t="str">
        <f>IFERROR(IF(OR(APJ32="日",APJ32="祝",APJ32=0,APK32=""),"　",MAX(IF(APK32&gt;APX14,APM32-APK32,IF(APK32&lt;=APX14,APM32-APX14,0)),0)),0)</f>
        <v>　</v>
      </c>
      <c r="APY32" s="663"/>
      <c r="APZ32" s="664"/>
      <c r="AQA32" s="662" t="str">
        <f>IFERROR(IF(OR(APJ32="日",APJ32="祝",APJ32=0,APK32=""),"　",MAX(IF(AND(APK32&lt;=AQA14,APM32&gt;AQB14),AQB14-AQA14,IF(AND(APK32&gt;AQA14,APM32&lt;=AQB14),APM32-APK32,IF(AND(APK32&lt;=AQA14,APM32&lt;=AQB14),APM32-AQA14,IF(AND(APK32&gt;AQA14,APM32&gt;AQB14),AQB14-APK32,0)))),0)),0)</f>
        <v>　</v>
      </c>
      <c r="AQB32" s="663"/>
      <c r="AQC32" s="664"/>
      <c r="AQD32" s="662" t="str">
        <f>IFERROR(IF(OR(APJ32="日",APJ32="祝",APJ32=0,APK32=""),"　",MAX(IF(AND(APK32&gt;AQG14,APM32&gt;AQE14),0,IF(AND(APK32&lt;=AQG14,APK32&gt;AQD14,APM32&gt;AQE14),AQG14-APK32,IF(AND(APK32&lt;=AQG14,APK32&lt;=AQD14,APM32&gt;AQE14),AQG14-AQD14,IF(AND(APK32&gt;AQD14,APM32&lt;=AQE14),APM32-APK32,IF(AND(APK32&lt;=AQD14,APM32&lt;=AQE14),APM32-AQD14,0))))),0)),0)</f>
        <v>　</v>
      </c>
      <c r="AQE32" s="663"/>
      <c r="AQF32" s="664"/>
      <c r="AQG32" s="662" t="str">
        <f>IFERROR(IF(OR(APJ32="日",APJ32="祝",APJ32=0,APK32=""),"　",MAX(IF(AND(APK32&lt;=AQG14,APM32&gt;AQH14),AQH14-AQG14,IF(APM32&lt;=AQH14,0,IF(AND(APK32&gt;AQG14,APM32&gt;AQH14),AQH14-APK32,0))),0)),0)</f>
        <v>　</v>
      </c>
      <c r="AQH32" s="663"/>
      <c r="AQI32" s="664"/>
      <c r="AQJ32" s="662" t="str">
        <f t="shared" si="20"/>
        <v>　</v>
      </c>
      <c r="AQK32" s="663"/>
      <c r="AQL32" s="664"/>
      <c r="AQM32" s="665" t="str">
        <f>IF(AQP32="×",TIME(0,0,0),IF(AQZ4="非常勤",APO32,AQA32))</f>
        <v>　</v>
      </c>
      <c r="AQN32" s="666"/>
      <c r="AQO32" s="667"/>
      <c r="AQP32" s="265"/>
      <c r="AQQ32" s="665" t="str">
        <f>IF(AQT32="×",TIME(0,0,0),IF(AQZ4="非常勤",APR32,AQD32))</f>
        <v>　</v>
      </c>
      <c r="AQR32" s="666"/>
      <c r="AQS32" s="667"/>
      <c r="AQT32" s="265"/>
      <c r="AQU32" s="665" t="str">
        <f>IF(AQX32="×",TIME(0,0,0),IF(AQZ4="非常勤",APU32,AQG32))</f>
        <v>　</v>
      </c>
      <c r="AQV32" s="666"/>
      <c r="AQW32" s="667"/>
      <c r="AQX32" s="265"/>
      <c r="AQY32" s="665" t="str">
        <f>IF(ARB32="×",TIME(0,0,0),IF(AQZ4="非常勤",APX32,AQJ32))</f>
        <v>　</v>
      </c>
      <c r="AQZ32" s="666"/>
      <c r="ARA32" s="667"/>
      <c r="ARB32" s="265"/>
      <c r="ARC32" s="720"/>
      <c r="ARD32" s="720"/>
      <c r="ARE32" s="668"/>
      <c r="ARF32" s="670"/>
      <c r="ARG32" s="669"/>
      <c r="ARH32" s="671"/>
      <c r="ARI32" s="672"/>
      <c r="ARJ32" s="672"/>
      <c r="ARK32" s="673"/>
      <c r="ARL32" s="263">
        <f>$A$32</f>
        <v>18</v>
      </c>
      <c r="ARM32" s="264" t="str">
        <f>$B$32</f>
        <v>日</v>
      </c>
      <c r="ARN32" s="660"/>
      <c r="ARO32" s="661"/>
      <c r="ARP32" s="660"/>
      <c r="ARQ32" s="661"/>
      <c r="ARR32" s="662" t="str">
        <f>IFERROR(IF(OR(ARM32="日",ARM32="祝",ARM32=0,ARN32=""),"　",MAX(IF(AND(ARN32&lt;=ARR14,ARP32&gt;ARS14),ARS14-ARR14,IF(AND(ARN32&gt;ARR14,ARP32&lt;=ARS14),ARP32-ARN32,IF(AND(ARN32&lt;=ARR14,ARP32&lt;=ARS14),ARP32-ARR14,IF(AND(ARN32&gt;ARR14,ARP32&gt;ARS14),ARS14-ARN32,0)))),0)),0)</f>
        <v>　</v>
      </c>
      <c r="ARS32" s="663"/>
      <c r="ART32" s="664"/>
      <c r="ARU32" s="662" t="str">
        <f>IFERROR(IF(OR(ARM32="日",ARM32="祝",ARM32=0,ARN32=""),"　",MAX(IF(AND(ARN32&gt;ARX14,ARP32&gt;ARV14),0,IF(AND(ARN32&lt;=ARX14,ARN32&gt;ARU14,ARP32&gt;ARV14),ARX14-ARN32,IF(AND(ARN32&lt;=ARX14,ARN32&lt;=ARU14,ARP32&gt;ARV14),ARX14-ARU14,IF(AND(ARN32&gt;ARU14,ARP32&lt;=ARV14),ARP32-ARN32,IF(AND(ARN32&lt;=ARU14,ARP32&lt;=ARV14),ARP32-ARU14,0))))),0)),0)</f>
        <v>　</v>
      </c>
      <c r="ARV32" s="663"/>
      <c r="ARW32" s="664"/>
      <c r="ARX32" s="662" t="str">
        <f>IFERROR(IF(OR(ARM32="日",ARM32="祝",ARM32=0,ARN32=""),"　",MAX(IF(AND(ARN32&lt;=ARX14,ARP32&gt;ARY14),ARY14-ARX14,IF(ARP32&lt;=ARY14,0,IF(AND(ARN32&gt;ARX14,ARP32&gt;ARY14),ARY14-ARN32,0))),0)),0)</f>
        <v>　</v>
      </c>
      <c r="ARY32" s="663"/>
      <c r="ARZ32" s="664"/>
      <c r="ASA32" s="662" t="str">
        <f>IFERROR(IF(OR(ARM32="日",ARM32="祝",ARM32=0,ARN32=""),"　",MAX(IF(ARN32&gt;ASA14,ARP32-ARN32,IF(ARN32&lt;=ASA14,ARP32-ASA14,0)),0)),0)</f>
        <v>　</v>
      </c>
      <c r="ASB32" s="663"/>
      <c r="ASC32" s="664"/>
      <c r="ASD32" s="662" t="str">
        <f>IFERROR(IF(OR(ARM32="日",ARM32="祝",ARM32=0,ARN32=""),"　",MAX(IF(AND(ARN32&lt;=ASD14,ARP32&gt;ASE14),ASE14-ASD14,IF(AND(ARN32&gt;ASD14,ARP32&lt;=ASE14),ARP32-ARN32,IF(AND(ARN32&lt;=ASD14,ARP32&lt;=ASE14),ARP32-ASD14,IF(AND(ARN32&gt;ASD14,ARP32&gt;ASE14),ASE14-ARN32,0)))),0)),0)</f>
        <v>　</v>
      </c>
      <c r="ASE32" s="663"/>
      <c r="ASF32" s="664"/>
      <c r="ASG32" s="662" t="str">
        <f>IFERROR(IF(OR(ARM32="日",ARM32="祝",ARM32=0,ARN32=""),"　",MAX(IF(AND(ARN32&gt;ASJ14,ARP32&gt;ASH14),0,IF(AND(ARN32&lt;=ASJ14,ARN32&gt;ASG14,ARP32&gt;ASH14),ASJ14-ARN32,IF(AND(ARN32&lt;=ASJ14,ARN32&lt;=ASG14,ARP32&gt;ASH14),ASJ14-ASG14,IF(AND(ARN32&gt;ASG14,ARP32&lt;=ASH14),ARP32-ARN32,IF(AND(ARN32&lt;=ASG14,ARP32&lt;=ASH14),ARP32-ASG14,0))))),0)),0)</f>
        <v>　</v>
      </c>
      <c r="ASH32" s="663"/>
      <c r="ASI32" s="664"/>
      <c r="ASJ32" s="662" t="str">
        <f>IFERROR(IF(OR(ARM32="日",ARM32="祝",ARM32=0,ARN32=""),"　",MAX(IF(AND(ARN32&lt;=ASJ14,ARP32&gt;ASK14),ASK14-ASJ14,IF(ARP32&lt;=ASK14,0,IF(AND(ARN32&gt;ASJ14,ARP32&gt;ASK14),ASK14-ARN32,0))),0)),0)</f>
        <v>　</v>
      </c>
      <c r="ASK32" s="663"/>
      <c r="ASL32" s="664"/>
      <c r="ASM32" s="662" t="str">
        <f t="shared" si="21"/>
        <v>　</v>
      </c>
      <c r="ASN32" s="663"/>
      <c r="ASO32" s="664"/>
      <c r="ASP32" s="665" t="str">
        <f>IF(ASS32="×",TIME(0,0,0),IF(ATC4="非常勤",ARR32,ASD32))</f>
        <v>　</v>
      </c>
      <c r="ASQ32" s="666"/>
      <c r="ASR32" s="667"/>
      <c r="ASS32" s="265"/>
      <c r="AST32" s="665" t="str">
        <f>IF(ASW32="×",TIME(0,0,0),IF(ATC4="非常勤",ARU32,ASG32))</f>
        <v>　</v>
      </c>
      <c r="ASU32" s="666"/>
      <c r="ASV32" s="667"/>
      <c r="ASW32" s="265"/>
      <c r="ASX32" s="665" t="str">
        <f>IF(ATA32="×",TIME(0,0,0),IF(ATC4="非常勤",ARX32,ASJ32))</f>
        <v>　</v>
      </c>
      <c r="ASY32" s="666"/>
      <c r="ASZ32" s="667"/>
      <c r="ATA32" s="265"/>
      <c r="ATB32" s="665" t="str">
        <f>IF(ATE32="×",TIME(0,0,0),IF(ATC4="非常勤",ASA32,ASM32))</f>
        <v>　</v>
      </c>
      <c r="ATC32" s="666"/>
      <c r="ATD32" s="667"/>
      <c r="ATE32" s="265"/>
      <c r="ATF32" s="720"/>
      <c r="ATG32" s="720"/>
      <c r="ATH32" s="668"/>
      <c r="ATI32" s="670"/>
      <c r="ATJ32" s="669"/>
      <c r="ATK32" s="671"/>
      <c r="ATL32" s="672"/>
      <c r="ATM32" s="672"/>
      <c r="ATN32" s="673"/>
      <c r="ATO32" s="263">
        <f>$A$32</f>
        <v>18</v>
      </c>
      <c r="ATP32" s="264" t="str">
        <f>$B$32</f>
        <v>日</v>
      </c>
      <c r="ATQ32" s="660"/>
      <c r="ATR32" s="661"/>
      <c r="ATS32" s="660"/>
      <c r="ATT32" s="661"/>
      <c r="ATU32" s="662" t="str">
        <f>IFERROR(IF(OR(ATP32="日",ATP32="祝",ATP32=0,ATQ32=""),"　",MAX(IF(AND(ATQ32&lt;=ATU14,ATS32&gt;ATV14),ATV14-ATU14,IF(AND(ATQ32&gt;ATU14,ATS32&lt;=ATV14),ATS32-ATQ32,IF(AND(ATQ32&lt;=ATU14,ATS32&lt;=ATV14),ATS32-ATU14,IF(AND(ATQ32&gt;ATU14,ATS32&gt;ATV14),ATV14-ATQ32,0)))),0)),0)</f>
        <v>　</v>
      </c>
      <c r="ATV32" s="663"/>
      <c r="ATW32" s="664"/>
      <c r="ATX32" s="662" t="str">
        <f>IFERROR(IF(OR(ATP32="日",ATP32="祝",ATP32=0,ATQ32=""),"　",MAX(IF(AND(ATQ32&gt;AUA14,ATS32&gt;ATY14),0,IF(AND(ATQ32&lt;=AUA14,ATQ32&gt;ATX14,ATS32&gt;ATY14),AUA14-ATQ32,IF(AND(ATQ32&lt;=AUA14,ATQ32&lt;=ATX14,ATS32&gt;ATY14),AUA14-ATX14,IF(AND(ATQ32&gt;ATX14,ATS32&lt;=ATY14),ATS32-ATQ32,IF(AND(ATQ32&lt;=ATX14,ATS32&lt;=ATY14),ATS32-ATX14,0))))),0)),0)</f>
        <v>　</v>
      </c>
      <c r="ATY32" s="663"/>
      <c r="ATZ32" s="664"/>
      <c r="AUA32" s="662" t="str">
        <f>IFERROR(IF(OR(ATP32="日",ATP32="祝",ATP32=0,ATQ32=""),"　",MAX(IF(AND(ATQ32&lt;=AUA14,ATS32&gt;AUB14),AUB14-AUA14,IF(ATS32&lt;=AUB14,0,IF(AND(ATQ32&gt;AUA14,ATS32&gt;AUB14),AUB14-ATQ32,0))),0)),0)</f>
        <v>　</v>
      </c>
      <c r="AUB32" s="663"/>
      <c r="AUC32" s="664"/>
      <c r="AUD32" s="662" t="str">
        <f>IFERROR(IF(OR(ATP32="日",ATP32="祝",ATP32=0,ATQ32=""),"　",MAX(IF(ATQ32&gt;AUD14,ATS32-ATQ32,IF(ATQ32&lt;=AUD14,ATS32-AUD14,0)),0)),0)</f>
        <v>　</v>
      </c>
      <c r="AUE32" s="663"/>
      <c r="AUF32" s="664"/>
      <c r="AUG32" s="662" t="str">
        <f>IFERROR(IF(OR(ATP32="日",ATP32="祝",ATP32=0,ATQ32=""),"　",MAX(IF(AND(ATQ32&lt;=AUG14,ATS32&gt;AUH14),AUH14-AUG14,IF(AND(ATQ32&gt;AUG14,ATS32&lt;=AUH14),ATS32-ATQ32,IF(AND(ATQ32&lt;=AUG14,ATS32&lt;=AUH14),ATS32-AUG14,IF(AND(ATQ32&gt;AUG14,ATS32&gt;AUH14),AUH14-ATQ32,0)))),0)),0)</f>
        <v>　</v>
      </c>
      <c r="AUH32" s="663"/>
      <c r="AUI32" s="664"/>
      <c r="AUJ32" s="662" t="str">
        <f>IFERROR(IF(OR(ATP32="日",ATP32="祝",ATP32=0,ATQ32=""),"　",MAX(IF(AND(ATQ32&gt;AUM14,ATS32&gt;AUK14),0,IF(AND(ATQ32&lt;=AUM14,ATQ32&gt;AUJ14,ATS32&gt;AUK14),AUM14-ATQ32,IF(AND(ATQ32&lt;=AUM14,ATQ32&lt;=AUJ14,ATS32&gt;AUK14),AUM14-AUJ14,IF(AND(ATQ32&gt;AUJ14,ATS32&lt;=AUK14),ATS32-ATQ32,IF(AND(ATQ32&lt;=AUJ14,ATS32&lt;=AUK14),ATS32-AUJ14,0))))),0)),0)</f>
        <v>　</v>
      </c>
      <c r="AUK32" s="663"/>
      <c r="AUL32" s="664"/>
      <c r="AUM32" s="662" t="str">
        <f>IFERROR(IF(OR(ATP32="日",ATP32="祝",ATP32=0,ATQ32=""),"　",MAX(IF(AND(ATQ32&lt;=AUM14,ATS32&gt;AUN14),AUN14-AUM14,IF(ATS32&lt;=AUN14,0,IF(AND(ATQ32&gt;AUM14,ATS32&gt;AUN14),AUN14-ATQ32,0))),0)),0)</f>
        <v>　</v>
      </c>
      <c r="AUN32" s="663"/>
      <c r="AUO32" s="664"/>
      <c r="AUP32" s="662" t="str">
        <f t="shared" si="22"/>
        <v>　</v>
      </c>
      <c r="AUQ32" s="663"/>
      <c r="AUR32" s="664"/>
      <c r="AUS32" s="665" t="str">
        <f>IF(AUV32="×",TIME(0,0,0),IF(AVF4="非常勤",ATU32,AUG32))</f>
        <v>　</v>
      </c>
      <c r="AUT32" s="666"/>
      <c r="AUU32" s="667"/>
      <c r="AUV32" s="265"/>
      <c r="AUW32" s="665" t="str">
        <f>IF(AUZ32="×",TIME(0,0,0),IF(AVF4="非常勤",ATX32,AUJ32))</f>
        <v>　</v>
      </c>
      <c r="AUX32" s="666"/>
      <c r="AUY32" s="667"/>
      <c r="AUZ32" s="265"/>
      <c r="AVA32" s="665" t="str">
        <f>IF(AVD32="×",TIME(0,0,0),IF(AVF4="非常勤",AUA32,AUM32))</f>
        <v>　</v>
      </c>
      <c r="AVB32" s="666"/>
      <c r="AVC32" s="667"/>
      <c r="AVD32" s="265"/>
      <c r="AVE32" s="665" t="str">
        <f>IF(AVH32="×",TIME(0,0,0),IF(AVF4="非常勤",AUD32,AUP32))</f>
        <v>　</v>
      </c>
      <c r="AVF32" s="666"/>
      <c r="AVG32" s="667"/>
      <c r="AVH32" s="265"/>
      <c r="AVI32" s="668"/>
      <c r="AVJ32" s="669"/>
      <c r="AVK32" s="668"/>
      <c r="AVL32" s="670"/>
      <c r="AVM32" s="669"/>
      <c r="AVN32" s="671"/>
      <c r="AVO32" s="672"/>
      <c r="AVP32" s="672"/>
      <c r="AVQ32" s="673"/>
      <c r="AVR32" s="263">
        <f>$A$32</f>
        <v>18</v>
      </c>
      <c r="AVS32" s="264" t="str">
        <f>$B$32</f>
        <v>日</v>
      </c>
      <c r="AVT32" s="660"/>
      <c r="AVU32" s="661"/>
      <c r="AVV32" s="660"/>
      <c r="AVW32" s="661"/>
      <c r="AVX32" s="662" t="str">
        <f>IFERROR(IF(OR(AVS32="日",AVS32="祝",AVS32=0,AVT32=""),"　",MAX(IF(AND(AVT32&lt;=AVX14,AVV32&gt;AVY14),AVY14-AVX14,IF(AND(AVT32&gt;AVX14,AVV32&lt;=AVY14),AVV32-AVT32,IF(AND(AVT32&lt;=AVX14,AVV32&lt;=AVY14),AVV32-AVX14,IF(AND(AVT32&gt;AVX14,AVV32&gt;AVY14),AVY14-AVT32,0)))),0)),0)</f>
        <v>　</v>
      </c>
      <c r="AVY32" s="663"/>
      <c r="AVZ32" s="664"/>
      <c r="AWA32" s="662" t="str">
        <f>IFERROR(IF(OR(AVS32="日",AVS32="祝",AVS32=0,AVT32=""),"　",MAX(IF(AND(AVT32&gt;AWD14,AVV32&gt;AWB14),0,IF(AND(AVT32&lt;=AWD14,AVT32&gt;AWA14,AVV32&gt;AWB14),AWD14-AVT32,IF(AND(AVT32&lt;=AWD14,AVT32&lt;=AWA14,AVV32&gt;AWB14),AWD14-AWA14,IF(AND(AVT32&gt;AWA14,AVV32&lt;=AWB14),AVV32-AVT32,IF(AND(AVT32&lt;=AWA14,AVV32&lt;=AWB14),AVV32-AWA14,0))))),0)),0)</f>
        <v>　</v>
      </c>
      <c r="AWB32" s="663"/>
      <c r="AWC32" s="664"/>
      <c r="AWD32" s="662" t="str">
        <f>IFERROR(IF(OR(AVS32="日",AVS32="祝",AVS32=0,AVT32=""),"　",MAX(IF(AND(AVT32&lt;=AWD14,AVV32&gt;AWE14),AWE14-AWD14,IF(AVV32&lt;=AWE14,0,IF(AND(AVT32&gt;AWD14,AVV32&gt;AWE14),AWE14-AVT32,0))),0)),0)</f>
        <v>　</v>
      </c>
      <c r="AWE32" s="663"/>
      <c r="AWF32" s="664"/>
      <c r="AWG32" s="662" t="str">
        <f>IFERROR(IF(OR(AVS32="日",AVS32="祝",AVS32=0,AVT32=""),"　",MAX(IF(AVT32&gt;AWG14,AVV32-AVT32,IF(AVT32&lt;=AWG14,AVV32-AWG14,0)),0)),0)</f>
        <v>　</v>
      </c>
      <c r="AWH32" s="663"/>
      <c r="AWI32" s="664"/>
      <c r="AWJ32" s="662" t="str">
        <f>IFERROR(IF(OR(AVS32="日",AVS32="祝",AVS32=0,AVT32=""),"　",MAX(IF(AND(AVT32&lt;=AWJ14,AVV32&gt;AWK14),AWK14-AWJ14,IF(AND(AVT32&gt;AWJ14,AVV32&lt;=AWK14),AVV32-AVT32,IF(AND(AVT32&lt;=AWJ14,AVV32&lt;=AWK14),AVV32-AWJ14,IF(AND(AVT32&gt;AWJ14,AVV32&gt;AWK14),AWK14-AVT32,0)))),0)),0)</f>
        <v>　</v>
      </c>
      <c r="AWK32" s="663"/>
      <c r="AWL32" s="664"/>
      <c r="AWM32" s="662" t="str">
        <f>IFERROR(IF(OR(AVS32="日",AVS32="祝",AVS32=0,AVT32=""),"　",MAX(IF(AND(AVT32&gt;AWP14,AVV32&gt;AWN14),0,IF(AND(AVT32&lt;=AWP14,AVT32&gt;AWM14,AVV32&gt;AWN14),AWP14-AVT32,IF(AND(AVT32&lt;=AWP14,AVT32&lt;=AWM14,AVV32&gt;AWN14),AWP14-AWM14,IF(AND(AVT32&gt;AWM14,AVV32&lt;=AWN14),AVV32-AVT32,IF(AND(AVT32&lt;=AWM14,AVV32&lt;=AWN14),AVV32-AWM14,0))))),0)),0)</f>
        <v>　</v>
      </c>
      <c r="AWN32" s="663"/>
      <c r="AWO32" s="664"/>
      <c r="AWP32" s="662" t="str">
        <f>IFERROR(IF(OR(AVS32="日",AVS32="祝",AVS32=0,AVT32=""),"　",MAX(IF(AND(AVT32&lt;=AWP14,AVV32&gt;AWQ14),AWQ14-AWP14,IF(AVV32&lt;=AWQ14,0,IF(AND(AVT32&gt;AWP14,AVV32&gt;AWQ14),AWQ14-AVT32,0))),0)),0)</f>
        <v>　</v>
      </c>
      <c r="AWQ32" s="663"/>
      <c r="AWR32" s="664"/>
      <c r="AWS32" s="662" t="str">
        <f t="shared" si="23"/>
        <v>　</v>
      </c>
      <c r="AWT32" s="663"/>
      <c r="AWU32" s="664"/>
      <c r="AWV32" s="665" t="str">
        <f>IF(AWY32="×",TIME(0,0,0),IF(AXI4="非常勤",AVX32,AWJ32))</f>
        <v>　</v>
      </c>
      <c r="AWW32" s="666"/>
      <c r="AWX32" s="667"/>
      <c r="AWY32" s="265"/>
      <c r="AWZ32" s="665" t="str">
        <f>IF(AXC32="×",TIME(0,0,0),IF(AXI4="非常勤",AWA32,AWM32))</f>
        <v>　</v>
      </c>
      <c r="AXA32" s="666"/>
      <c r="AXB32" s="667"/>
      <c r="AXC32" s="265"/>
      <c r="AXD32" s="665" t="str">
        <f>IF(AXG32="×",TIME(0,0,0),IF(AXI4="非常勤",AWD32,AWP32))</f>
        <v>　</v>
      </c>
      <c r="AXE32" s="666"/>
      <c r="AXF32" s="667"/>
      <c r="AXG32" s="265"/>
      <c r="AXH32" s="665" t="str">
        <f>IF(AXK32="×",TIME(0,0,0),IF(AXI4="非常勤",AWG32,AWS32))</f>
        <v>　</v>
      </c>
      <c r="AXI32" s="666"/>
      <c r="AXJ32" s="667"/>
      <c r="AXK32" s="265"/>
      <c r="AXL32" s="668"/>
      <c r="AXM32" s="669"/>
      <c r="AXN32" s="668"/>
      <c r="AXO32" s="670"/>
      <c r="AXP32" s="669"/>
      <c r="AXQ32" s="671"/>
      <c r="AXR32" s="672"/>
      <c r="AXS32" s="672"/>
      <c r="AXT32" s="673"/>
      <c r="AXU32" s="263">
        <f>$A$32</f>
        <v>18</v>
      </c>
      <c r="AXV32" s="264" t="str">
        <f>$B$32</f>
        <v>日</v>
      </c>
      <c r="AXW32" s="660"/>
      <c r="AXX32" s="661"/>
      <c r="AXY32" s="660"/>
      <c r="AXZ32" s="661"/>
      <c r="AYA32" s="662" t="str">
        <f>IFERROR(IF(OR(AXV32="日",AXV32="祝",AXV32=0,AXW32=""),"　",MAX(IF(AND(AXW32&lt;=AYA14,AXY32&gt;AYB14),AYB14-AYA14,IF(AND(AXW32&gt;AYA14,AXY32&lt;=AYB14),AXY32-AXW32,IF(AND(AXW32&lt;=AYA14,AXY32&lt;=AYB14),AXY32-AYA14,IF(AND(AXW32&gt;AYA14,AXY32&gt;AYB14),AYB14-AXW32,0)))),0)),0)</f>
        <v>　</v>
      </c>
      <c r="AYB32" s="663"/>
      <c r="AYC32" s="664"/>
      <c r="AYD32" s="662" t="str">
        <f>IFERROR(IF(OR(AXV32="日",AXV32="祝",AXV32=0,AXW32=""),"　",MAX(IF(AND(AXW32&gt;AYG14,AXY32&gt;AYE14),0,IF(AND(AXW32&lt;=AYG14,AXW32&gt;AYD14,AXY32&gt;AYE14),AYG14-AXW32,IF(AND(AXW32&lt;=AYG14,AXW32&lt;=AYD14,AXY32&gt;AYE14),AYG14-AYD14,IF(AND(AXW32&gt;AYD14,AXY32&lt;=AYE14),AXY32-AXW32,IF(AND(AXW32&lt;=AYD14,AXY32&lt;=AYE14),AXY32-AYD14,0))))),0)),0)</f>
        <v>　</v>
      </c>
      <c r="AYE32" s="663"/>
      <c r="AYF32" s="664"/>
      <c r="AYG32" s="662" t="str">
        <f>IFERROR(IF(OR(AXV32="日",AXV32="祝",AXV32=0,AXW32=""),"　",MAX(IF(AND(AXW32&lt;=AYG14,AXY32&gt;AYH14),AYH14-AYG14,IF(AXY32&lt;=AYH14,0,IF(AND(AXW32&gt;AYG14,AXY32&gt;AYH14),AYH14-AXW32,0))),0)),0)</f>
        <v>　</v>
      </c>
      <c r="AYH32" s="663"/>
      <c r="AYI32" s="664"/>
      <c r="AYJ32" s="662" t="str">
        <f>IFERROR(IF(OR(AXV32="日",AXV32="祝",AXV32=0,AXW32=""),"　",MAX(IF(AXW32&gt;AYJ14,AXY32-AXW32,IF(AXW32&lt;=AYJ14,AXY32-AYJ14,0)),0)),0)</f>
        <v>　</v>
      </c>
      <c r="AYK32" s="663"/>
      <c r="AYL32" s="664"/>
      <c r="AYM32" s="662" t="str">
        <f>IFERROR(IF(OR(AXV32="日",AXV32="祝",AXV32=0,AXW32=""),"　",MAX(IF(AND(AXW32&lt;=AYM14,AXY32&gt;AYN14),AYN14-AYM14,IF(AND(AXW32&gt;AYM14,AXY32&lt;=AYN14),AXY32-AXW32,IF(AND(AXW32&lt;=AYM14,AXY32&lt;=AYN14),AXY32-AYM14,IF(AND(AXW32&gt;AYM14,AXY32&gt;AYN14),AYN14-AXW32,0)))),0)),0)</f>
        <v>　</v>
      </c>
      <c r="AYN32" s="663"/>
      <c r="AYO32" s="664"/>
      <c r="AYP32" s="662" t="str">
        <f>IFERROR(IF(OR(AXV32="日",AXV32="祝",AXV32=0,AXW32=""),"　",MAX(IF(AND(AXW32&gt;AYS14,AXY32&gt;AYQ14),0,IF(AND(AXW32&lt;=AYS14,AXW32&gt;AYP14,AXY32&gt;AYQ14),AYS14-AXW32,IF(AND(AXW32&lt;=AYS14,AXW32&lt;=AYP14,AXY32&gt;AYQ14),AYS14-AYP14,IF(AND(AXW32&gt;AYP14,AXY32&lt;=AYQ14),AXY32-AXW32,IF(AND(AXW32&lt;=AYP14,AXY32&lt;=AYQ14),AXY32-AYP14,0))))),0)),0)</f>
        <v>　</v>
      </c>
      <c r="AYQ32" s="663"/>
      <c r="AYR32" s="664"/>
      <c r="AYS32" s="662" t="str">
        <f>IFERROR(IF(OR(AXV32="日",AXV32="祝",AXV32=0,AXW32=""),"　",MAX(IF(AND(AXW32&lt;=AYS14,AXY32&gt;AYT14),AYT14-AYS14,IF(AXY32&lt;=AYT14,0,IF(AND(AXW32&gt;AYS14,AXY32&gt;AYT14),AYT14-AXW32,0))),0)),0)</f>
        <v>　</v>
      </c>
      <c r="AYT32" s="663"/>
      <c r="AYU32" s="664"/>
      <c r="AYV32" s="662" t="str">
        <f t="shared" si="24"/>
        <v>　</v>
      </c>
      <c r="AYW32" s="663"/>
      <c r="AYX32" s="664"/>
      <c r="AYY32" s="665" t="str">
        <f>IF(AZB32="×",TIME(0,0,0),IF(AZL4="非常勤",AYA32,AYM32))</f>
        <v>　</v>
      </c>
      <c r="AYZ32" s="666"/>
      <c r="AZA32" s="667"/>
      <c r="AZB32" s="265"/>
      <c r="AZC32" s="665" t="str">
        <f>IF(AZF32="×",TIME(0,0,0),IF(AZL4="非常勤",AYD32,AYP32))</f>
        <v>　</v>
      </c>
      <c r="AZD32" s="666"/>
      <c r="AZE32" s="667"/>
      <c r="AZF32" s="265"/>
      <c r="AZG32" s="665" t="str">
        <f>IF(AZJ32="×",TIME(0,0,0),IF(AZL4="非常勤",AYG32,AYS32))</f>
        <v>　</v>
      </c>
      <c r="AZH32" s="666"/>
      <c r="AZI32" s="667"/>
      <c r="AZJ32" s="265"/>
      <c r="AZK32" s="665" t="str">
        <f>IF(AZN32="×",TIME(0,0,0),IF(AZL4="非常勤",AYJ32,AYV32))</f>
        <v>　</v>
      </c>
      <c r="AZL32" s="666"/>
      <c r="AZM32" s="667"/>
      <c r="AZN32" s="265"/>
      <c r="AZO32" s="668"/>
      <c r="AZP32" s="669"/>
      <c r="AZQ32" s="668"/>
      <c r="AZR32" s="670"/>
      <c r="AZS32" s="669"/>
      <c r="AZT32" s="671"/>
      <c r="AZU32" s="672"/>
      <c r="AZV32" s="672"/>
      <c r="AZW32" s="673"/>
      <c r="AZX32" s="263">
        <f>$A$32</f>
        <v>18</v>
      </c>
      <c r="AZY32" s="264" t="str">
        <f>$B$32</f>
        <v>日</v>
      </c>
      <c r="AZZ32" s="660"/>
      <c r="BAA32" s="661"/>
      <c r="BAB32" s="660"/>
      <c r="BAC32" s="661"/>
      <c r="BAD32" s="662" t="str">
        <f>IFERROR(IF(OR(AZY32="日",AZY32="祝",AZY32=0,AZZ32=""),"　",MAX(IF(AND(AZZ32&lt;=BAD14,BAB32&gt;BAE14),BAE14-BAD14,IF(AND(AZZ32&gt;BAD14,BAB32&lt;=BAE14),BAB32-AZZ32,IF(AND(AZZ32&lt;=BAD14,BAB32&lt;=BAE14),BAB32-BAD14,IF(AND(AZZ32&gt;BAD14,BAB32&gt;BAE14),BAE14-AZZ32,0)))),0)),0)</f>
        <v>　</v>
      </c>
      <c r="BAE32" s="663"/>
      <c r="BAF32" s="664"/>
      <c r="BAG32" s="662" t="str">
        <f>IFERROR(IF(OR(AZY32="日",AZY32="祝",AZY32=0,AZZ32=""),"　",MAX(IF(AND(AZZ32&gt;BAJ14,BAB32&gt;BAH14),0,IF(AND(AZZ32&lt;=BAJ14,AZZ32&gt;BAG14,BAB32&gt;BAH14),BAJ14-AZZ32,IF(AND(AZZ32&lt;=BAJ14,AZZ32&lt;=BAG14,BAB32&gt;BAH14),BAJ14-BAG14,IF(AND(AZZ32&gt;BAG14,BAB32&lt;=BAH14),BAB32-AZZ32,IF(AND(AZZ32&lt;=BAG14,BAB32&lt;=BAH14),BAB32-BAG14,0))))),0)),0)</f>
        <v>　</v>
      </c>
      <c r="BAH32" s="663"/>
      <c r="BAI32" s="664"/>
      <c r="BAJ32" s="662" t="str">
        <f>IFERROR(IF(OR(AZY32="日",AZY32="祝",AZY32=0,AZZ32=""),"　",MAX(IF(AND(AZZ32&lt;=BAJ14,BAB32&gt;BAK14),BAK14-BAJ14,IF(BAB32&lt;=BAK14,0,IF(AND(AZZ32&gt;BAJ14,BAB32&gt;BAK14),BAK14-AZZ32,0))),0)),0)</f>
        <v>　</v>
      </c>
      <c r="BAK32" s="663"/>
      <c r="BAL32" s="664"/>
      <c r="BAM32" s="662" t="str">
        <f>IFERROR(IF(OR(AZY32="日",AZY32="祝",AZY32=0,AZZ32=""),"　",MAX(IF(AZZ32&gt;BAM14,BAB32-AZZ32,IF(AZZ32&lt;=BAM14,BAB32-BAM14,0)),0)),0)</f>
        <v>　</v>
      </c>
      <c r="BAN32" s="663"/>
      <c r="BAO32" s="664"/>
      <c r="BAP32" s="662" t="str">
        <f>IFERROR(IF(OR(AZY32="日",AZY32="祝",AZY32=0,AZZ32=""),"　",MAX(IF(AND(AZZ32&lt;=BAP14,BAB32&gt;BAQ14),BAQ14-BAP14,IF(AND(AZZ32&gt;BAP14,BAB32&lt;=BAQ14),BAB32-AZZ32,IF(AND(AZZ32&lt;=BAP14,BAB32&lt;=BAQ14),BAB32-BAP14,IF(AND(AZZ32&gt;BAP14,BAB32&gt;BAQ14),BAQ14-AZZ32,0)))),0)),0)</f>
        <v>　</v>
      </c>
      <c r="BAQ32" s="663"/>
      <c r="BAR32" s="664"/>
      <c r="BAS32" s="662" t="str">
        <f>IFERROR(IF(OR(AZY32="日",AZY32="祝",AZY32=0,AZZ32=""),"　",MAX(IF(AND(AZZ32&gt;BAV14,BAB32&gt;BAT14),0,IF(AND(AZZ32&lt;=BAV14,AZZ32&gt;BAS14,BAB32&gt;BAT14),BAV14-AZZ32,IF(AND(AZZ32&lt;=BAV14,AZZ32&lt;=BAS14,BAB32&gt;BAT14),BAV14-BAS14,IF(AND(AZZ32&gt;BAS14,BAB32&lt;=BAT14),BAB32-AZZ32,IF(AND(AZZ32&lt;=BAS14,BAB32&lt;=BAT14),BAB32-BAS14,0))))),0)),0)</f>
        <v>　</v>
      </c>
      <c r="BAT32" s="663"/>
      <c r="BAU32" s="664"/>
      <c r="BAV32" s="662" t="str">
        <f>IFERROR(IF(OR(AZY32="日",AZY32="祝",AZY32=0,AZZ32=""),"　",MAX(IF(AND(AZZ32&lt;=BAV14,BAB32&gt;BAW14),BAW14-BAV14,IF(BAB32&lt;=BAW14,0,IF(AND(AZZ32&gt;BAV14,BAB32&gt;BAW14),BAW14-AZZ32,0))),0)),0)</f>
        <v>　</v>
      </c>
      <c r="BAW32" s="663"/>
      <c r="BAX32" s="664"/>
      <c r="BAY32" s="662" t="str">
        <f t="shared" si="25"/>
        <v>　</v>
      </c>
      <c r="BAZ32" s="663"/>
      <c r="BBA32" s="664"/>
      <c r="BBB32" s="665" t="str">
        <f>IF(BBE32="×",TIME(0,0,0),IF(BBO4="非常勤",BAD32,BAP32))</f>
        <v>　</v>
      </c>
      <c r="BBC32" s="666"/>
      <c r="BBD32" s="667"/>
      <c r="BBE32" s="265"/>
      <c r="BBF32" s="665" t="str">
        <f>IF(BBI32="×",TIME(0,0,0),IF(BBO4="非常勤",BAG32,BAS32))</f>
        <v>　</v>
      </c>
      <c r="BBG32" s="666"/>
      <c r="BBH32" s="667"/>
      <c r="BBI32" s="265"/>
      <c r="BBJ32" s="665" t="str">
        <f>IF(BBM32="×",TIME(0,0,0),IF(BBO4="非常勤",BAJ32,BAV32))</f>
        <v>　</v>
      </c>
      <c r="BBK32" s="666"/>
      <c r="BBL32" s="667"/>
      <c r="BBM32" s="265"/>
      <c r="BBN32" s="665" t="str">
        <f>IF(BBQ32="×",TIME(0,0,0),IF(BBO4="非常勤",BAM32,BAY32))</f>
        <v>　</v>
      </c>
      <c r="BBO32" s="666"/>
      <c r="BBP32" s="667"/>
      <c r="BBQ32" s="265"/>
      <c r="BBR32" s="668"/>
      <c r="BBS32" s="669"/>
      <c r="BBT32" s="668"/>
      <c r="BBU32" s="670"/>
      <c r="BBV32" s="669"/>
      <c r="BBW32" s="671"/>
      <c r="BBX32" s="672"/>
      <c r="BBY32" s="672"/>
      <c r="BBZ32" s="673"/>
      <c r="BCA32" s="263">
        <f>$A$32</f>
        <v>18</v>
      </c>
      <c r="BCB32" s="264" t="str">
        <f>$B$32</f>
        <v>日</v>
      </c>
      <c r="BCC32" s="660"/>
      <c r="BCD32" s="661"/>
      <c r="BCE32" s="660"/>
      <c r="BCF32" s="661"/>
      <c r="BCG32" s="662" t="str">
        <f>IFERROR(IF(OR(BCB32="日",BCB32="祝",BCB32=0,BCC32=""),"　",MAX(IF(AND(BCC32&lt;=BCG14,BCE32&gt;BCH14),BCH14-BCG14,IF(AND(BCC32&gt;BCG14,BCE32&lt;=BCH14),BCE32-BCC32,IF(AND(BCC32&lt;=BCG14,BCE32&lt;=BCH14),BCE32-BCG14,IF(AND(BCC32&gt;BCG14,BCE32&gt;BCH14),BCH14-BCC32,0)))),0)),0)</f>
        <v>　</v>
      </c>
      <c r="BCH32" s="663"/>
      <c r="BCI32" s="664"/>
      <c r="BCJ32" s="662" t="str">
        <f>IFERROR(IF(OR(BCB32="日",BCB32="祝",BCB32=0,BCC32=""),"　",MAX(IF(AND(BCC32&gt;BCM14,BCE32&gt;BCK14),0,IF(AND(BCC32&lt;=BCM14,BCC32&gt;BCJ14,BCE32&gt;BCK14),BCM14-BCC32,IF(AND(BCC32&lt;=BCM14,BCC32&lt;=BCJ14,BCE32&gt;BCK14),BCM14-BCJ14,IF(AND(BCC32&gt;BCJ14,BCE32&lt;=BCK14),BCE32-BCC32,IF(AND(BCC32&lt;=BCJ14,BCE32&lt;=BCK14),BCE32-BCJ14,0))))),0)),0)</f>
        <v>　</v>
      </c>
      <c r="BCK32" s="663"/>
      <c r="BCL32" s="664"/>
      <c r="BCM32" s="662" t="str">
        <f>IFERROR(IF(OR(BCB32="日",BCB32="祝",BCB32=0,BCC32=""),"　",MAX(IF(AND(BCC32&lt;=BCM14,BCE32&gt;BCN14),BCN14-BCM14,IF(BCE32&lt;=BCN14,0,IF(AND(BCC32&gt;BCM14,BCE32&gt;BCN14),BCN14-BCC32,0))),0)),0)</f>
        <v>　</v>
      </c>
      <c r="BCN32" s="663"/>
      <c r="BCO32" s="664"/>
      <c r="BCP32" s="662" t="str">
        <f>IFERROR(IF(OR(BCB32="日",BCB32="祝",BCB32=0,BCC32=""),"　",MAX(IF(BCC32&gt;BCP14,BCE32-BCC32,IF(BCC32&lt;=BCP14,BCE32-BCP14,0)),0)),0)</f>
        <v>　</v>
      </c>
      <c r="BCQ32" s="663"/>
      <c r="BCR32" s="664"/>
      <c r="BCS32" s="662" t="str">
        <f>IFERROR(IF(OR(BCB32="日",BCB32="祝",BCB32=0,BCC32=""),"　",MAX(IF(AND(BCC32&lt;=BCS14,BCE32&gt;BCT14),BCT14-BCS14,IF(AND(BCC32&gt;BCS14,BCE32&lt;=BCT14),BCE32-BCC32,IF(AND(BCC32&lt;=BCS14,BCE32&lt;=BCT14),BCE32-BCS14,IF(AND(BCC32&gt;BCS14,BCE32&gt;BCT14),BCT14-BCC32,0)))),0)),0)</f>
        <v>　</v>
      </c>
      <c r="BCT32" s="663"/>
      <c r="BCU32" s="664"/>
      <c r="BCV32" s="662" t="str">
        <f>IFERROR(IF(OR(BCB32="日",BCB32="祝",BCB32=0,BCC32=""),"　",MAX(IF(AND(BCC32&gt;BCY14,BCE32&gt;BCW14),0,IF(AND(BCC32&lt;=BCY14,BCC32&gt;BCV14,BCE32&gt;BCW14),BCY14-BCC32,IF(AND(BCC32&lt;=BCY14,BCC32&lt;=BCV14,BCE32&gt;BCW14),BCY14-BCV14,IF(AND(BCC32&gt;BCV14,BCE32&lt;=BCW14),BCE32-BCC32,IF(AND(BCC32&lt;=BCV14,BCE32&lt;=BCW14),BCE32-BCV14,0))))),0)),0)</f>
        <v>　</v>
      </c>
      <c r="BCW32" s="663"/>
      <c r="BCX32" s="664"/>
      <c r="BCY32" s="662" t="str">
        <f>IFERROR(IF(OR(BCB32="日",BCB32="祝",BCB32=0,BCC32=""),"　",MAX(IF(AND(BCC32&lt;=BCY14,BCE32&gt;BCZ14),BCZ14-BCY14,IF(BCE32&lt;=BCZ14,0,IF(AND(BCC32&gt;BCY14,BCE32&gt;BCZ14),BCZ14-BCC32,0))),0)),0)</f>
        <v>　</v>
      </c>
      <c r="BCZ32" s="663"/>
      <c r="BDA32" s="664"/>
      <c r="BDB32" s="662" t="str">
        <f t="shared" si="26"/>
        <v>　</v>
      </c>
      <c r="BDC32" s="663"/>
      <c r="BDD32" s="664"/>
      <c r="BDE32" s="665" t="str">
        <f>IF(BDH32="×",TIME(0,0,0),IF(BDR4="非常勤",BCG32,BCS32))</f>
        <v>　</v>
      </c>
      <c r="BDF32" s="666"/>
      <c r="BDG32" s="667"/>
      <c r="BDH32" s="265"/>
      <c r="BDI32" s="665" t="str">
        <f>IF(BDL32="×",TIME(0,0,0),IF(BDR4="非常勤",BCJ32,BCV32))</f>
        <v>　</v>
      </c>
      <c r="BDJ32" s="666"/>
      <c r="BDK32" s="667"/>
      <c r="BDL32" s="265"/>
      <c r="BDM32" s="665" t="str">
        <f>IF(BDP32="×",TIME(0,0,0),IF(BDR4="非常勤",BCM32,BCY32))</f>
        <v>　</v>
      </c>
      <c r="BDN32" s="666"/>
      <c r="BDO32" s="667"/>
      <c r="BDP32" s="265"/>
      <c r="BDQ32" s="665" t="str">
        <f>IF(BDT32="×",TIME(0,0,0),IF(BDR4="非常勤",BCP32,BDB32))</f>
        <v>　</v>
      </c>
      <c r="BDR32" s="666"/>
      <c r="BDS32" s="667"/>
      <c r="BDT32" s="265"/>
      <c r="BDU32" s="668"/>
      <c r="BDV32" s="669"/>
      <c r="BDW32" s="668"/>
      <c r="BDX32" s="670"/>
      <c r="BDY32" s="669"/>
      <c r="BDZ32" s="671"/>
      <c r="BEA32" s="672"/>
      <c r="BEB32" s="672"/>
      <c r="BEC32" s="673"/>
      <c r="BED32" s="263">
        <f>$A$32</f>
        <v>18</v>
      </c>
      <c r="BEE32" s="264" t="str">
        <f>$B$32</f>
        <v>日</v>
      </c>
      <c r="BEF32" s="660"/>
      <c r="BEG32" s="661"/>
      <c r="BEH32" s="660"/>
      <c r="BEI32" s="661"/>
      <c r="BEJ32" s="662" t="str">
        <f>IFERROR(IF(OR(BEE32="日",BEE32="祝",BEE32=0,BEF32=""),"　",MAX(IF(AND(BEF32&lt;=BEJ14,BEH32&gt;BEK14),BEK14-BEJ14,IF(AND(BEF32&gt;BEJ14,BEH32&lt;=BEK14),BEH32-BEF32,IF(AND(BEF32&lt;=BEJ14,BEH32&lt;=BEK14),BEH32-BEJ14,IF(AND(BEF32&gt;BEJ14,BEH32&gt;BEK14),BEK14-BEF32,0)))),0)),0)</f>
        <v>　</v>
      </c>
      <c r="BEK32" s="663"/>
      <c r="BEL32" s="664"/>
      <c r="BEM32" s="662" t="str">
        <f>IFERROR(IF(OR(BEE32="日",BEE32="祝",BEE32=0,BEF32=""),"　",MAX(IF(AND(BEF32&gt;BEP14,BEH32&gt;BEN14),0,IF(AND(BEF32&lt;=BEP14,BEF32&gt;BEM14,BEH32&gt;BEN14),BEP14-BEF32,IF(AND(BEF32&lt;=BEP14,BEF32&lt;=BEM14,BEH32&gt;BEN14),BEP14-BEM14,IF(AND(BEF32&gt;BEM14,BEH32&lt;=BEN14),BEH32-BEF32,IF(AND(BEF32&lt;=BEM14,BEH32&lt;=BEN14),BEH32-BEM14,0))))),0)),0)</f>
        <v>　</v>
      </c>
      <c r="BEN32" s="663"/>
      <c r="BEO32" s="664"/>
      <c r="BEP32" s="662" t="str">
        <f>IFERROR(IF(OR(BEE32="日",BEE32="祝",BEE32=0,BEF32=""),"　",MAX(IF(AND(BEF32&lt;=BEP14,BEH32&gt;BEQ14),BEQ14-BEP14,IF(BEH32&lt;=BEQ14,0,IF(AND(BEF32&gt;BEP14,BEH32&gt;BEQ14),BEQ14-BEF32,0))),0)),0)</f>
        <v>　</v>
      </c>
      <c r="BEQ32" s="663"/>
      <c r="BER32" s="664"/>
      <c r="BES32" s="662" t="str">
        <f>IFERROR(IF(OR(BEE32="日",BEE32="祝",BEE32=0,BEF32=""),"　",MAX(IF(BEF32&gt;BES14,BEH32-BEF32,IF(BEF32&lt;=BES14,BEH32-BES14,0)),0)),0)</f>
        <v>　</v>
      </c>
      <c r="BET32" s="663"/>
      <c r="BEU32" s="664"/>
      <c r="BEV32" s="662" t="str">
        <f>IFERROR(IF(OR(BEE32="日",BEE32="祝",BEE32=0,BEF32=""),"　",MAX(IF(AND(BEF32&lt;=BEV14,BEH32&gt;BEW14),BEW14-BEV14,IF(AND(BEF32&gt;BEV14,BEH32&lt;=BEW14),BEH32-BEF32,IF(AND(BEF32&lt;=BEV14,BEH32&lt;=BEW14),BEH32-BEV14,IF(AND(BEF32&gt;BEV14,BEH32&gt;BEW14),BEW14-BEF32,0)))),0)),0)</f>
        <v>　</v>
      </c>
      <c r="BEW32" s="663"/>
      <c r="BEX32" s="664"/>
      <c r="BEY32" s="662" t="str">
        <f>IFERROR(IF(OR(BEE32="日",BEE32="祝",BEE32=0,BEF32=""),"　",MAX(IF(AND(BEF32&gt;BFB14,BEH32&gt;BEZ14),0,IF(AND(BEF32&lt;=BFB14,BEF32&gt;BEY14,BEH32&gt;BEZ14),BFB14-BEF32,IF(AND(BEF32&lt;=BFB14,BEF32&lt;=BEY14,BEH32&gt;BEZ14),BFB14-BEY14,IF(AND(BEF32&gt;BEY14,BEH32&lt;=BEZ14),BEH32-BEF32,IF(AND(BEF32&lt;=BEY14,BEH32&lt;=BEZ14),BEH32-BEY14,0))))),0)),0)</f>
        <v>　</v>
      </c>
      <c r="BEZ32" s="663"/>
      <c r="BFA32" s="664"/>
      <c r="BFB32" s="662" t="str">
        <f>IFERROR(IF(OR(BEE32="日",BEE32="祝",BEE32=0,BEF32=""),"　",MAX(IF(AND(BEF32&lt;=BFB14,BEH32&gt;BFC14),BFC14-BFB14,IF(BEH32&lt;=BFC14,0,IF(AND(BEF32&gt;BFB14,BEH32&gt;BFC14),BFC14-BEF32,0))),0)),0)</f>
        <v>　</v>
      </c>
      <c r="BFC32" s="663"/>
      <c r="BFD32" s="664"/>
      <c r="BFE32" s="662" t="str">
        <f t="shared" si="27"/>
        <v>　</v>
      </c>
      <c r="BFF32" s="663"/>
      <c r="BFG32" s="664"/>
      <c r="BFH32" s="665" t="str">
        <f>IF(BFK32="×",TIME(0,0,0),IF(BFU4="非常勤",BEJ32,BEV32))</f>
        <v>　</v>
      </c>
      <c r="BFI32" s="666"/>
      <c r="BFJ32" s="667"/>
      <c r="BFK32" s="265"/>
      <c r="BFL32" s="665" t="str">
        <f>IF(BFO32="×",TIME(0,0,0),IF(BFU4="非常勤",BEM32,BEY32))</f>
        <v>　</v>
      </c>
      <c r="BFM32" s="666"/>
      <c r="BFN32" s="667"/>
      <c r="BFO32" s="265"/>
      <c r="BFP32" s="665" t="str">
        <f>IF(BFS32="×",TIME(0,0,0),IF(BFU4="非常勤",BEP32,BFB32))</f>
        <v>　</v>
      </c>
      <c r="BFQ32" s="666"/>
      <c r="BFR32" s="667"/>
      <c r="BFS32" s="265"/>
      <c r="BFT32" s="665" t="str">
        <f>IF(BFW32="×",TIME(0,0,0),IF(BFU4="非常勤",BES32,BFE32))</f>
        <v>　</v>
      </c>
      <c r="BFU32" s="666"/>
      <c r="BFV32" s="667"/>
      <c r="BFW32" s="265"/>
      <c r="BFX32" s="668"/>
      <c r="BFY32" s="669"/>
      <c r="BFZ32" s="668"/>
      <c r="BGA32" s="670"/>
      <c r="BGB32" s="669"/>
      <c r="BGC32" s="671"/>
      <c r="BGD32" s="672"/>
      <c r="BGE32" s="672"/>
      <c r="BGF32" s="673"/>
      <c r="BGG32" s="263">
        <f>$A$32</f>
        <v>18</v>
      </c>
      <c r="BGH32" s="264" t="str">
        <f>$B$32</f>
        <v>日</v>
      </c>
      <c r="BGI32" s="660"/>
      <c r="BGJ32" s="661"/>
      <c r="BGK32" s="660"/>
      <c r="BGL32" s="661"/>
      <c r="BGM32" s="662" t="str">
        <f>IFERROR(IF(OR(BGH32="日",BGH32="祝",BGH32=0,BGI32=""),"　",MAX(IF(AND(BGI32&lt;=BGM14,BGK32&gt;BGN14),BGN14-BGM14,IF(AND(BGI32&gt;BGM14,BGK32&lt;=BGN14),BGK32-BGI32,IF(AND(BGI32&lt;=BGM14,BGK32&lt;=BGN14),BGK32-BGM14,IF(AND(BGI32&gt;BGM14,BGK32&gt;BGN14),BGN14-BGI32,0)))),0)),0)</f>
        <v>　</v>
      </c>
      <c r="BGN32" s="663"/>
      <c r="BGO32" s="664"/>
      <c r="BGP32" s="662" t="str">
        <f>IFERROR(IF(OR(BGH32="日",BGH32="祝",BGH32=0,BGI32=""),"　",MAX(IF(AND(BGI32&gt;BGS14,BGK32&gt;BGQ14),0,IF(AND(BGI32&lt;=BGS14,BGI32&gt;BGP14,BGK32&gt;BGQ14),BGS14-BGI32,IF(AND(BGI32&lt;=BGS14,BGI32&lt;=BGP14,BGK32&gt;BGQ14),BGS14-BGP14,IF(AND(BGI32&gt;BGP14,BGK32&lt;=BGQ14),BGK32-BGI32,IF(AND(BGI32&lt;=BGP14,BGK32&lt;=BGQ14),BGK32-BGP14,0))))),0)),0)</f>
        <v>　</v>
      </c>
      <c r="BGQ32" s="663"/>
      <c r="BGR32" s="664"/>
      <c r="BGS32" s="662" t="str">
        <f>IFERROR(IF(OR(BGH32="日",BGH32="祝",BGH32=0,BGI32=""),"　",MAX(IF(AND(BGI32&lt;=BGS14,BGK32&gt;BGT14),BGT14-BGS14,IF(BGK32&lt;=BGT14,0,IF(AND(BGI32&gt;BGS14,BGK32&gt;BGT14),BGT14-BGI32,0))),0)),0)</f>
        <v>　</v>
      </c>
      <c r="BGT32" s="663"/>
      <c r="BGU32" s="664"/>
      <c r="BGV32" s="662" t="str">
        <f>IFERROR(IF(OR(BGH32="日",BGH32="祝",BGH32=0,BGI32=""),"　",MAX(IF(BGI32&gt;BGV14,BGK32-BGI32,IF(BGI32&lt;=BGV14,BGK32-BGV14,0)),0)),0)</f>
        <v>　</v>
      </c>
      <c r="BGW32" s="663"/>
      <c r="BGX32" s="664"/>
      <c r="BGY32" s="662" t="str">
        <f>IFERROR(IF(OR(BGH32="日",BGH32="祝",BGH32=0,BGI32=""),"　",MAX(IF(AND(BGI32&lt;=BGY14,BGK32&gt;BGZ14),BGZ14-BGY14,IF(AND(BGI32&gt;BGY14,BGK32&lt;=BGZ14),BGK32-BGI32,IF(AND(BGI32&lt;=BGY14,BGK32&lt;=BGZ14),BGK32-BGY14,IF(AND(BGI32&gt;BGY14,BGK32&gt;BGZ14),BGZ14-BGI32,0)))),0)),0)</f>
        <v>　</v>
      </c>
      <c r="BGZ32" s="663"/>
      <c r="BHA32" s="664"/>
      <c r="BHB32" s="662" t="str">
        <f>IFERROR(IF(OR(BGH32="日",BGH32="祝",BGH32=0,BGI32=""),"　",MAX(IF(AND(BGI32&gt;BHE14,BGK32&gt;BHC14),0,IF(AND(BGI32&lt;=BHE14,BGI32&gt;BHB14,BGK32&gt;BHC14),BHE14-BGI32,IF(AND(BGI32&lt;=BHE14,BGI32&lt;=BHB14,BGK32&gt;BHC14),BHE14-BHB14,IF(AND(BGI32&gt;BHB14,BGK32&lt;=BHC14),BGK32-BGI32,IF(AND(BGI32&lt;=BHB14,BGK32&lt;=BHC14),BGK32-BHB14,0))))),0)),0)</f>
        <v>　</v>
      </c>
      <c r="BHC32" s="663"/>
      <c r="BHD32" s="664"/>
      <c r="BHE32" s="662" t="str">
        <f>IFERROR(IF(OR(BGH32="日",BGH32="祝",BGH32=0,BGI32=""),"　",MAX(IF(AND(BGI32&lt;=BHE14,BGK32&gt;BHF14),BHF14-BHE14,IF(BGK32&lt;=BHF14,0,IF(AND(BGI32&gt;BHE14,BGK32&gt;BHF14),BHF14-BGI32,0))),0)),0)</f>
        <v>　</v>
      </c>
      <c r="BHF32" s="663"/>
      <c r="BHG32" s="664"/>
      <c r="BHH32" s="662" t="str">
        <f t="shared" si="28"/>
        <v>　</v>
      </c>
      <c r="BHI32" s="663"/>
      <c r="BHJ32" s="664"/>
      <c r="BHK32" s="665" t="str">
        <f>IF(BHN32="×",TIME(0,0,0),IF(BHX4="非常勤",BGM32,BGY32))</f>
        <v>　</v>
      </c>
      <c r="BHL32" s="666"/>
      <c r="BHM32" s="667"/>
      <c r="BHN32" s="265"/>
      <c r="BHO32" s="665" t="str">
        <f>IF(BHR32="×",TIME(0,0,0),IF(BHX4="非常勤",BGP32,BHB32))</f>
        <v>　</v>
      </c>
      <c r="BHP32" s="666"/>
      <c r="BHQ32" s="667"/>
      <c r="BHR32" s="265"/>
      <c r="BHS32" s="665" t="str">
        <f>IF(BHV32="×",TIME(0,0,0),IF(BHX4="非常勤",BGS32,BHE32))</f>
        <v>　</v>
      </c>
      <c r="BHT32" s="666"/>
      <c r="BHU32" s="667"/>
      <c r="BHV32" s="265"/>
      <c r="BHW32" s="665" t="str">
        <f>IF(BHZ32="×",TIME(0,0,0),IF(BHX4="非常勤",BGV32,BHH32))</f>
        <v>　</v>
      </c>
      <c r="BHX32" s="666"/>
      <c r="BHY32" s="667"/>
      <c r="BHZ32" s="265"/>
      <c r="BIA32" s="668"/>
      <c r="BIB32" s="669"/>
      <c r="BIC32" s="668"/>
      <c r="BID32" s="670"/>
      <c r="BIE32" s="669"/>
      <c r="BIF32" s="671"/>
      <c r="BIG32" s="672"/>
      <c r="BIH32" s="672"/>
      <c r="BII32" s="673"/>
      <c r="BIJ32" s="263">
        <f>$A$32</f>
        <v>18</v>
      </c>
      <c r="BIK32" s="264" t="str">
        <f>$B$32</f>
        <v>日</v>
      </c>
      <c r="BIL32" s="660"/>
      <c r="BIM32" s="661"/>
      <c r="BIN32" s="660"/>
      <c r="BIO32" s="661"/>
      <c r="BIP32" s="662" t="str">
        <f>IFERROR(IF(OR(BIK32="日",BIK32="祝",BIK32=0,BIL32=""),"　",MAX(IF(AND(BIL32&lt;=BIP14,BIN32&gt;BIQ14),BIQ14-BIP14,IF(AND(BIL32&gt;BIP14,BIN32&lt;=BIQ14),BIN32-BIL32,IF(AND(BIL32&lt;=BIP14,BIN32&lt;=BIQ14),BIN32-BIP14,IF(AND(BIL32&gt;BIP14,BIN32&gt;BIQ14),BIQ14-BIL32,0)))),0)),0)</f>
        <v>　</v>
      </c>
      <c r="BIQ32" s="663"/>
      <c r="BIR32" s="664"/>
      <c r="BIS32" s="662" t="str">
        <f>IFERROR(IF(OR(BIK32="日",BIK32="祝",BIK32=0,BIL32=""),"　",MAX(IF(AND(BIL32&gt;BIV14,BIN32&gt;BIT14),0,IF(AND(BIL32&lt;=BIV14,BIL32&gt;BIS14,BIN32&gt;BIT14),BIV14-BIL32,IF(AND(BIL32&lt;=BIV14,BIL32&lt;=BIS14,BIN32&gt;BIT14),BIV14-BIS14,IF(AND(BIL32&gt;BIS14,BIN32&lt;=BIT14),BIN32-BIL32,IF(AND(BIL32&lt;=BIS14,BIN32&lt;=BIT14),BIN32-BIS14,0))))),0)),0)</f>
        <v>　</v>
      </c>
      <c r="BIT32" s="663"/>
      <c r="BIU32" s="664"/>
      <c r="BIV32" s="662" t="str">
        <f>IFERROR(IF(OR(BIK32="日",BIK32="祝",BIK32=0,BIL32=""),"　",MAX(IF(AND(BIL32&lt;=BIV14,BIN32&gt;BIW14),BIW14-BIV14,IF(BIN32&lt;=BIW14,0,IF(AND(BIL32&gt;BIV14,BIN32&gt;BIW14),BIW14-BIL32,0))),0)),0)</f>
        <v>　</v>
      </c>
      <c r="BIW32" s="663"/>
      <c r="BIX32" s="664"/>
      <c r="BIY32" s="662" t="str">
        <f>IFERROR(IF(OR(BIK32="日",BIK32="祝",BIK32=0,BIL32=""),"　",MAX(IF(BIL32&gt;BIY14,BIN32-BIL32,IF(BIL32&lt;=BIY14,BIN32-BIY14,0)),0)),0)</f>
        <v>　</v>
      </c>
      <c r="BIZ32" s="663"/>
      <c r="BJA32" s="664"/>
      <c r="BJB32" s="662" t="str">
        <f>IFERROR(IF(OR(BIK32="日",BIK32="祝",BIK32=0,BIL32=""),"　",MAX(IF(AND(BIL32&lt;=BJB14,BIN32&gt;BJC14),BJC14-BJB14,IF(AND(BIL32&gt;BJB14,BIN32&lt;=BJC14),BIN32-BIL32,IF(AND(BIL32&lt;=BJB14,BIN32&lt;=BJC14),BIN32-BJB14,IF(AND(BIL32&gt;BJB14,BIN32&gt;BJC14),BJC14-BIL32,0)))),0)),0)</f>
        <v>　</v>
      </c>
      <c r="BJC32" s="663"/>
      <c r="BJD32" s="664"/>
      <c r="BJE32" s="662" t="str">
        <f>IFERROR(IF(OR(BIK32="日",BIK32="祝",BIK32=0,BIL32=""),"　",MAX(IF(AND(BIL32&gt;BJH14,BIN32&gt;BJF14),0,IF(AND(BIL32&lt;=BJH14,BIL32&gt;BJE14,BIN32&gt;BJF14),BJH14-BIL32,IF(AND(BIL32&lt;=BJH14,BIL32&lt;=BJE14,BIN32&gt;BJF14),BJH14-BJE14,IF(AND(BIL32&gt;BJE14,BIN32&lt;=BJF14),BIN32-BIL32,IF(AND(BIL32&lt;=BJE14,BIN32&lt;=BJF14),BIN32-BJE14,0))))),0)),0)</f>
        <v>　</v>
      </c>
      <c r="BJF32" s="663"/>
      <c r="BJG32" s="664"/>
      <c r="BJH32" s="662" t="str">
        <f>IFERROR(IF(OR(BIK32="日",BIK32="祝",BIK32=0,BIL32=""),"　",MAX(IF(AND(BIL32&lt;=BJH14,BIN32&gt;BJI14),BJI14-BJH14,IF(BIN32&lt;=BJI14,0,IF(AND(BIL32&gt;BJH14,BIN32&gt;BJI14),BJI14-BIL32,0))),0)),0)</f>
        <v>　</v>
      </c>
      <c r="BJI32" s="663"/>
      <c r="BJJ32" s="664"/>
      <c r="BJK32" s="662" t="str">
        <f t="shared" si="29"/>
        <v>　</v>
      </c>
      <c r="BJL32" s="663"/>
      <c r="BJM32" s="664"/>
      <c r="BJN32" s="665" t="str">
        <f>IF(BJQ32="×",TIME(0,0,0),IF(BKA4="非常勤",BIP32,BJB32))</f>
        <v>　</v>
      </c>
      <c r="BJO32" s="666"/>
      <c r="BJP32" s="667"/>
      <c r="BJQ32" s="265"/>
      <c r="BJR32" s="665" t="str">
        <f>IF(BJU32="×",TIME(0,0,0),IF(BKA4="非常勤",BIS32,BJE32))</f>
        <v>　</v>
      </c>
      <c r="BJS32" s="666"/>
      <c r="BJT32" s="667"/>
      <c r="BJU32" s="265"/>
      <c r="BJV32" s="665" t="str">
        <f>IF(BJY32="×",TIME(0,0,0),IF(BKA4="非常勤",BIV32,BJH32))</f>
        <v>　</v>
      </c>
      <c r="BJW32" s="666"/>
      <c r="BJX32" s="667"/>
      <c r="BJY32" s="265"/>
      <c r="BJZ32" s="665" t="str">
        <f>IF(BKC32="×",TIME(0,0,0),IF(BKA4="非常勤",BIY32,BJK32))</f>
        <v>　</v>
      </c>
      <c r="BKA32" s="666"/>
      <c r="BKB32" s="667"/>
      <c r="BKC32" s="265"/>
      <c r="BKD32" s="668"/>
      <c r="BKE32" s="669"/>
      <c r="BKF32" s="668"/>
      <c r="BKG32" s="670"/>
      <c r="BKH32" s="669"/>
      <c r="BKI32" s="671"/>
      <c r="BKJ32" s="672"/>
      <c r="BKK32" s="672"/>
      <c r="BKL32" s="673"/>
      <c r="BKM32" s="263">
        <f>$A$32</f>
        <v>18</v>
      </c>
      <c r="BKN32" s="264" t="str">
        <f>$B$32</f>
        <v>日</v>
      </c>
      <c r="BKO32" s="660"/>
      <c r="BKP32" s="661"/>
      <c r="BKQ32" s="660"/>
      <c r="BKR32" s="661"/>
      <c r="BKS32" s="662" t="str">
        <f>IFERROR(IF(OR(BKN32="日",BKN32="祝",BKN32=0,BKO32=""),"　",MAX(IF(AND(BKO32&lt;=BKS14,BKQ32&gt;BKT14),BKT14-BKS14,IF(AND(BKO32&gt;BKS14,BKQ32&lt;=BKT14),BKQ32-BKO32,IF(AND(BKO32&lt;=BKS14,BKQ32&lt;=BKT14),BKQ32-BKS14,IF(AND(BKO32&gt;BKS14,BKQ32&gt;BKT14),BKT14-BKO32,0)))),0)),0)</f>
        <v>　</v>
      </c>
      <c r="BKT32" s="663"/>
      <c r="BKU32" s="664"/>
      <c r="BKV32" s="662" t="str">
        <f>IFERROR(IF(OR(BKN32="日",BKN32="祝",BKN32=0,BKO32=""),"　",MAX(IF(AND(BKO32&gt;BKY14,BKQ32&gt;BKW14),0,IF(AND(BKO32&lt;=BKY14,BKO32&gt;BKV14,BKQ32&gt;BKW14),BKY14-BKO32,IF(AND(BKO32&lt;=BKY14,BKO32&lt;=BKV14,BKQ32&gt;BKW14),BKY14-BKV14,IF(AND(BKO32&gt;BKV14,BKQ32&lt;=BKW14),BKQ32-BKO32,IF(AND(BKO32&lt;=BKV14,BKQ32&lt;=BKW14),BKQ32-BKV14,0))))),0)),0)</f>
        <v>　</v>
      </c>
      <c r="BKW32" s="663"/>
      <c r="BKX32" s="664"/>
      <c r="BKY32" s="662" t="str">
        <f>IFERROR(IF(OR(BKN32="日",BKN32="祝",BKN32=0,BKO32=""),"　",MAX(IF(AND(BKO32&lt;=BKY14,BKQ32&gt;BKZ14),BKZ14-BKY14,IF(BKQ32&lt;=BKZ14,0,IF(AND(BKO32&gt;BKY14,BKQ32&gt;BKZ14),BKZ14-BKO32,0))),0)),0)</f>
        <v>　</v>
      </c>
      <c r="BKZ32" s="663"/>
      <c r="BLA32" s="664"/>
      <c r="BLB32" s="662" t="str">
        <f>IFERROR(IF(OR(BKN32="日",BKN32="祝",BKN32=0,BKO32=""),"　",MAX(IF(BKO32&gt;BLB14,BKQ32-BKO32,IF(BKO32&lt;=BLB14,BKQ32-BLB14,0)),0)),0)</f>
        <v>　</v>
      </c>
      <c r="BLC32" s="663"/>
      <c r="BLD32" s="664"/>
      <c r="BLE32" s="662" t="str">
        <f>IFERROR(IF(OR(BKN32="日",BKN32="祝",BKN32=0,BKO32=""),"　",MAX(IF(AND(BKO32&lt;=BLE14,BKQ32&gt;BLF14),BLF14-BLE14,IF(AND(BKO32&gt;BLE14,BKQ32&lt;=BLF14),BKQ32-BKO32,IF(AND(BKO32&lt;=BLE14,BKQ32&lt;=BLF14),BKQ32-BLE14,IF(AND(BKO32&gt;BLE14,BKQ32&gt;BLF14),BLF14-BKO32,0)))),0)),0)</f>
        <v>　</v>
      </c>
      <c r="BLF32" s="663"/>
      <c r="BLG32" s="664"/>
      <c r="BLH32" s="662" t="str">
        <f>IFERROR(IF(OR(BKN32="日",BKN32="祝",BKN32=0,BKO32=""),"　",MAX(IF(AND(BKO32&gt;BLK14,BKQ32&gt;BLI14),0,IF(AND(BKO32&lt;=BLK14,BKO32&gt;BLH14,BKQ32&gt;BLI14),BLK14-BKO32,IF(AND(BKO32&lt;=BLK14,BKO32&lt;=BLH14,BKQ32&gt;BLI14),BLK14-BLH14,IF(AND(BKO32&gt;BLH14,BKQ32&lt;=BLI14),BKQ32-BKO32,IF(AND(BKO32&lt;=BLH14,BKQ32&lt;=BLI14),BKQ32-BLH14,0))))),0)),0)</f>
        <v>　</v>
      </c>
      <c r="BLI32" s="663"/>
      <c r="BLJ32" s="664"/>
      <c r="BLK32" s="662" t="str">
        <f>IFERROR(IF(OR(BKN32="日",BKN32="祝",BKN32=0,BKO32=""),"　",MAX(IF(AND(BKO32&lt;=BLK14,BKQ32&gt;BLL14),BLL14-BLK14,IF(BKQ32&lt;=BLL14,0,IF(AND(BKO32&gt;BLK14,BKQ32&gt;BLL14),BLL14-BKO32,0))),0)),0)</f>
        <v>　</v>
      </c>
      <c r="BLL32" s="663"/>
      <c r="BLM32" s="664"/>
      <c r="BLN32" s="662" t="str">
        <f t="shared" si="30"/>
        <v>　</v>
      </c>
      <c r="BLO32" s="663"/>
      <c r="BLP32" s="664"/>
      <c r="BLQ32" s="665" t="str">
        <f>IF(BLT32="×",TIME(0,0,0),IF(BMD4="非常勤",BKS32,BLE32))</f>
        <v>　</v>
      </c>
      <c r="BLR32" s="666"/>
      <c r="BLS32" s="667"/>
      <c r="BLT32" s="265"/>
      <c r="BLU32" s="665" t="str">
        <f>IF(BLX32="×",TIME(0,0,0),IF(BMD4="非常勤",BKV32,BLH32))</f>
        <v>　</v>
      </c>
      <c r="BLV32" s="666"/>
      <c r="BLW32" s="667"/>
      <c r="BLX32" s="265"/>
      <c r="BLY32" s="665" t="str">
        <f>IF(BMB32="×",TIME(0,0,0),IF(BMD4="非常勤",BKY32,BLK32))</f>
        <v>　</v>
      </c>
      <c r="BLZ32" s="666"/>
      <c r="BMA32" s="667"/>
      <c r="BMB32" s="265"/>
      <c r="BMC32" s="665" t="str">
        <f>IF(BMF32="×",TIME(0,0,0),IF(BMD4="非常勤",BLB32,BLN32))</f>
        <v>　</v>
      </c>
      <c r="BMD32" s="666"/>
      <c r="BME32" s="667"/>
      <c r="BMF32" s="265"/>
      <c r="BMG32" s="668"/>
      <c r="BMH32" s="669"/>
      <c r="BMI32" s="668"/>
      <c r="BMJ32" s="670"/>
      <c r="BMK32" s="669"/>
      <c r="BML32" s="671"/>
      <c r="BMM32" s="672"/>
      <c r="BMN32" s="672"/>
      <c r="BMO32" s="673"/>
      <c r="BMP32" s="263">
        <f>$A$32</f>
        <v>18</v>
      </c>
      <c r="BMQ32" s="264" t="str">
        <f>$B$32</f>
        <v>日</v>
      </c>
      <c r="BMR32" s="660"/>
      <c r="BMS32" s="661"/>
      <c r="BMT32" s="660"/>
      <c r="BMU32" s="661"/>
      <c r="BMV32" s="662" t="str">
        <f>IFERROR(IF(OR(BMQ32="日",BMQ32="祝",BMQ32=0,BMR32=""),"　",MAX(IF(AND(BMR32&lt;=BMV14,BMT32&gt;BMW14),BMW14-BMV14,IF(AND(BMR32&gt;BMV14,BMT32&lt;=BMW14),BMT32-BMR32,IF(AND(BMR32&lt;=BMV14,BMT32&lt;=BMW14),BMT32-BMV14,IF(AND(BMR32&gt;BMV14,BMT32&gt;BMW14),BMW14-BMR32,0)))),0)),0)</f>
        <v>　</v>
      </c>
      <c r="BMW32" s="663"/>
      <c r="BMX32" s="664"/>
      <c r="BMY32" s="662" t="str">
        <f>IFERROR(IF(OR(BMQ32="日",BMQ32="祝",BMQ32=0,BMR32=""),"　",MAX(IF(AND(BMR32&gt;BNB14,BMT32&gt;BMZ14),0,IF(AND(BMR32&lt;=BNB14,BMR32&gt;BMY14,BMT32&gt;BMZ14),BNB14-BMR32,IF(AND(BMR32&lt;=BNB14,BMR32&lt;=BMY14,BMT32&gt;BMZ14),BNB14-BMY14,IF(AND(BMR32&gt;BMY14,BMT32&lt;=BMZ14),BMT32-BMR32,IF(AND(BMR32&lt;=BMY14,BMT32&lt;=BMZ14),BMT32-BMY14,0))))),0)),0)</f>
        <v>　</v>
      </c>
      <c r="BMZ32" s="663"/>
      <c r="BNA32" s="664"/>
      <c r="BNB32" s="662" t="str">
        <f>IFERROR(IF(OR(BMQ32="日",BMQ32="祝",BMQ32=0,BMR32=""),"　",MAX(IF(AND(BMR32&lt;=BNB14,BMT32&gt;BNC14),BNC14-BNB14,IF(BMT32&lt;=BNC14,0,IF(AND(BMR32&gt;BNB14,BMT32&gt;BNC14),BNC14-BMR32,0))),0)),0)</f>
        <v>　</v>
      </c>
      <c r="BNC32" s="663"/>
      <c r="BND32" s="664"/>
      <c r="BNE32" s="662" t="str">
        <f>IFERROR(IF(OR(BMQ32="日",BMQ32="祝",BMQ32=0,BMR32=""),"　",MAX(IF(BMR32&gt;BNE14,BMT32-BMR32,IF(BMR32&lt;=BNE14,BMT32-BNE14,0)),0)),0)</f>
        <v>　</v>
      </c>
      <c r="BNF32" s="663"/>
      <c r="BNG32" s="664"/>
      <c r="BNH32" s="662" t="str">
        <f>IFERROR(IF(OR(BMQ32="日",BMQ32="祝",BMQ32=0,BMR32=""),"　",MAX(IF(AND(BMR32&lt;=BNH14,BMT32&gt;BNI14),BNI14-BNH14,IF(AND(BMR32&gt;BNH14,BMT32&lt;=BNI14),BMT32-BMR32,IF(AND(BMR32&lt;=BNH14,BMT32&lt;=BNI14),BMT32-BNH14,IF(AND(BMR32&gt;BNH14,BMT32&gt;BNI14),BNI14-BMR32,0)))),0)),0)</f>
        <v>　</v>
      </c>
      <c r="BNI32" s="663"/>
      <c r="BNJ32" s="664"/>
      <c r="BNK32" s="662" t="str">
        <f>IFERROR(IF(OR(BMQ32="日",BMQ32="祝",BMQ32=0,BMR32=""),"　",MAX(IF(AND(BMR32&gt;BNN14,BMT32&gt;BNL14),0,IF(AND(BMR32&lt;=BNN14,BMR32&gt;BNK14,BMT32&gt;BNL14),BNN14-BMR32,IF(AND(BMR32&lt;=BNN14,BMR32&lt;=BNK14,BMT32&gt;BNL14),BNN14-BNK14,IF(AND(BMR32&gt;BNK14,BMT32&lt;=BNL14),BMT32-BMR32,IF(AND(BMR32&lt;=BNK14,BMT32&lt;=BNL14),BMT32-BNK14,0))))),0)),0)</f>
        <v>　</v>
      </c>
      <c r="BNL32" s="663"/>
      <c r="BNM32" s="664"/>
      <c r="BNN32" s="662" t="str">
        <f>IFERROR(IF(OR(BMQ32="日",BMQ32="祝",BMQ32=0,BMR32=""),"　",MAX(IF(AND(BMR32&lt;=BNN14,BMT32&gt;BNO14),BNO14-BNN14,IF(BMT32&lt;=BNO14,0,IF(AND(BMR32&gt;BNN14,BMT32&gt;BNO14),BNO14-BMR32,0))),0)),0)</f>
        <v>　</v>
      </c>
      <c r="BNO32" s="663"/>
      <c r="BNP32" s="664"/>
      <c r="BNQ32" s="662" t="str">
        <f t="shared" si="31"/>
        <v>　</v>
      </c>
      <c r="BNR32" s="663"/>
      <c r="BNS32" s="664"/>
      <c r="BNT32" s="665" t="str">
        <f>IF(BNW32="×",TIME(0,0,0),IF(BOG4="非常勤",BMV32,BNH32))</f>
        <v>　</v>
      </c>
      <c r="BNU32" s="666"/>
      <c r="BNV32" s="667"/>
      <c r="BNW32" s="265"/>
      <c r="BNX32" s="665" t="str">
        <f>IF(BOA32="×",TIME(0,0,0),IF(BOG4="非常勤",BMY32,BNK32))</f>
        <v>　</v>
      </c>
      <c r="BNY32" s="666"/>
      <c r="BNZ32" s="667"/>
      <c r="BOA32" s="265"/>
      <c r="BOB32" s="665" t="str">
        <f>IF(BOE32="×",TIME(0,0,0),IF(BOG4="非常勤",BNB32,BNN32))</f>
        <v>　</v>
      </c>
      <c r="BOC32" s="666"/>
      <c r="BOD32" s="667"/>
      <c r="BOE32" s="265"/>
      <c r="BOF32" s="665" t="str">
        <f>IF(BOI32="×",TIME(0,0,0),IF(BOG4="非常勤",BNE32,BNQ32))</f>
        <v>　</v>
      </c>
      <c r="BOG32" s="666"/>
      <c r="BOH32" s="667"/>
      <c r="BOI32" s="265"/>
      <c r="BOJ32" s="668"/>
      <c r="BOK32" s="669"/>
      <c r="BOL32" s="668"/>
      <c r="BOM32" s="670"/>
      <c r="BON32" s="669"/>
      <c r="BOO32" s="671"/>
      <c r="BOP32" s="672"/>
      <c r="BOQ32" s="672"/>
      <c r="BOR32" s="673"/>
      <c r="BOS32" s="263">
        <f>$A$32</f>
        <v>18</v>
      </c>
      <c r="BOT32" s="264" t="str">
        <f>$B$32</f>
        <v>日</v>
      </c>
      <c r="BOU32" s="660"/>
      <c r="BOV32" s="661"/>
      <c r="BOW32" s="660"/>
      <c r="BOX32" s="661"/>
      <c r="BOY32" s="662" t="str">
        <f>IFERROR(IF(OR(BOT32="日",BOT32="祝",BOT32=0,BOU32=""),"　",MAX(IF(AND(BOU32&lt;=BOY14,BOW32&gt;BOZ14),BOZ14-BOY14,IF(AND(BOU32&gt;BOY14,BOW32&lt;=BOZ14),BOW32-BOU32,IF(AND(BOU32&lt;=BOY14,BOW32&lt;=BOZ14),BOW32-BOY14,IF(AND(BOU32&gt;BOY14,BOW32&gt;BOZ14),BOZ14-BOU32,0)))),0)),0)</f>
        <v>　</v>
      </c>
      <c r="BOZ32" s="663"/>
      <c r="BPA32" s="664"/>
      <c r="BPB32" s="662" t="str">
        <f>IFERROR(IF(OR(BOT32="日",BOT32="祝",BOT32=0,BOU32=""),"　",MAX(IF(AND(BOU32&gt;BPE14,BOW32&gt;BPC14),0,IF(AND(BOU32&lt;=BPE14,BOU32&gt;BPB14,BOW32&gt;BPC14),BPE14-BOU32,IF(AND(BOU32&lt;=BPE14,BOU32&lt;=BPB14,BOW32&gt;BPC14),BPE14-BPB14,IF(AND(BOU32&gt;BPB14,BOW32&lt;=BPC14),BOW32-BOU32,IF(AND(BOU32&lt;=BPB14,BOW32&lt;=BPC14),BOW32-BPB14,0))))),0)),0)</f>
        <v>　</v>
      </c>
      <c r="BPC32" s="663"/>
      <c r="BPD32" s="664"/>
      <c r="BPE32" s="662" t="str">
        <f>IFERROR(IF(OR(BOT32="日",BOT32="祝",BOT32=0,BOU32=""),"　",MAX(IF(AND(BOU32&lt;=BPE14,BOW32&gt;BPF14),BPF14-BPE14,IF(BOW32&lt;=BPF14,0,IF(AND(BOU32&gt;BPE14,BOW32&gt;BPF14),BPF14-BOU32,0))),0)),0)</f>
        <v>　</v>
      </c>
      <c r="BPF32" s="663"/>
      <c r="BPG32" s="664"/>
      <c r="BPH32" s="662" t="str">
        <f>IFERROR(IF(OR(BOT32="日",BOT32="祝",BOT32=0,BOU32=""),"　",MAX(IF(BOU32&gt;BPH14,BOW32-BOU32,IF(BOU32&lt;=BPH14,BOW32-BPH14,0)),0)),0)</f>
        <v>　</v>
      </c>
      <c r="BPI32" s="663"/>
      <c r="BPJ32" s="664"/>
      <c r="BPK32" s="662" t="str">
        <f>IFERROR(IF(OR(BOT32="日",BOT32="祝",BOT32=0,BOU32=""),"　",MAX(IF(AND(BOU32&lt;=BPK14,BOW32&gt;BPL14),BPL14-BPK14,IF(AND(BOU32&gt;BPK14,BOW32&lt;=BPL14),BOW32-BOU32,IF(AND(BOU32&lt;=BPK14,BOW32&lt;=BPL14),BOW32-BPK14,IF(AND(BOU32&gt;BPK14,BOW32&gt;BPL14),BPL14-BOU32,0)))),0)),0)</f>
        <v>　</v>
      </c>
      <c r="BPL32" s="663"/>
      <c r="BPM32" s="664"/>
      <c r="BPN32" s="662" t="str">
        <f>IFERROR(IF(OR(BOT32="日",BOT32="祝",BOT32=0,BOU32=""),"　",MAX(IF(AND(BOU32&gt;BPQ14,BOW32&gt;BPO14),0,IF(AND(BOU32&lt;=BPQ14,BOU32&gt;BPN14,BOW32&gt;BPO14),BPQ14-BOU32,IF(AND(BOU32&lt;=BPQ14,BOU32&lt;=BPN14,BOW32&gt;BPO14),BPQ14-BPN14,IF(AND(BOU32&gt;BPN14,BOW32&lt;=BPO14),BOW32-BOU32,IF(AND(BOU32&lt;=BPN14,BOW32&lt;=BPO14),BOW32-BPN14,0))))),0)),0)</f>
        <v>　</v>
      </c>
      <c r="BPO32" s="663"/>
      <c r="BPP32" s="664"/>
      <c r="BPQ32" s="662" t="str">
        <f>IFERROR(IF(OR(BOT32="日",BOT32="祝",BOT32=0,BOU32=""),"　",MAX(IF(AND(BOU32&lt;=BPQ14,BOW32&gt;BPR14),BPR14-BPQ14,IF(BOW32&lt;=BPR14,0,IF(AND(BOU32&gt;BPQ14,BOW32&gt;BPR14),BPR14-BOU32,0))),0)),0)</f>
        <v>　</v>
      </c>
      <c r="BPR32" s="663"/>
      <c r="BPS32" s="664"/>
      <c r="BPT32" s="662" t="str">
        <f t="shared" si="32"/>
        <v>　</v>
      </c>
      <c r="BPU32" s="663"/>
      <c r="BPV32" s="664"/>
      <c r="BPW32" s="665" t="str">
        <f>IF(BPZ32="×",TIME(0,0,0),IF(BQJ4="非常勤",BOY32,BPK32))</f>
        <v>　</v>
      </c>
      <c r="BPX32" s="666"/>
      <c r="BPY32" s="667"/>
      <c r="BPZ32" s="265"/>
      <c r="BQA32" s="665" t="str">
        <f>IF(BQD32="×",TIME(0,0,0),IF(BQJ4="非常勤",BPB32,BPN32))</f>
        <v>　</v>
      </c>
      <c r="BQB32" s="666"/>
      <c r="BQC32" s="667"/>
      <c r="BQD32" s="265"/>
      <c r="BQE32" s="665" t="str">
        <f>IF(BQH32="×",TIME(0,0,0),IF(BQJ4="非常勤",BPE32,BPQ32))</f>
        <v>　</v>
      </c>
      <c r="BQF32" s="666"/>
      <c r="BQG32" s="667"/>
      <c r="BQH32" s="265"/>
      <c r="BQI32" s="665" t="str">
        <f>IF(BQL32="×",TIME(0,0,0),IF(BQJ4="非常勤",BPH32,BPT32))</f>
        <v>　</v>
      </c>
      <c r="BQJ32" s="666"/>
      <c r="BQK32" s="667"/>
      <c r="BQL32" s="265"/>
      <c r="BQM32" s="668"/>
      <c r="BQN32" s="669"/>
      <c r="BQO32" s="668"/>
      <c r="BQP32" s="670"/>
      <c r="BQQ32" s="669"/>
      <c r="BQR32" s="671"/>
      <c r="BQS32" s="672"/>
      <c r="BQT32" s="672"/>
      <c r="BQU32" s="673"/>
      <c r="BQV32" s="263">
        <f>$A$32</f>
        <v>18</v>
      </c>
      <c r="BQW32" s="264" t="str">
        <f>$B$32</f>
        <v>日</v>
      </c>
      <c r="BQX32" s="660"/>
      <c r="BQY32" s="661"/>
      <c r="BQZ32" s="660"/>
      <c r="BRA32" s="661"/>
      <c r="BRB32" s="662" t="str">
        <f>IFERROR(IF(OR(BQW32="日",BQW32="祝",BQW32=0,BQX32=""),"　",MAX(IF(AND(BQX32&lt;=BRB14,BQZ32&gt;BRC14),BRC14-BRB14,IF(AND(BQX32&gt;BRB14,BQZ32&lt;=BRC14),BQZ32-BQX32,IF(AND(BQX32&lt;=BRB14,BQZ32&lt;=BRC14),BQZ32-BRB14,IF(AND(BQX32&gt;BRB14,BQZ32&gt;BRC14),BRC14-BQX32,0)))),0)),0)</f>
        <v>　</v>
      </c>
      <c r="BRC32" s="663"/>
      <c r="BRD32" s="664"/>
      <c r="BRE32" s="662" t="str">
        <f>IFERROR(IF(OR(BQW32="日",BQW32="祝",BQW32=0,BQX32=""),"　",MAX(IF(AND(BQX32&gt;BRH14,BQZ32&gt;BRF14),0,IF(AND(BQX32&lt;=BRH14,BQX32&gt;BRE14,BQZ32&gt;BRF14),BRH14-BQX32,IF(AND(BQX32&lt;=BRH14,BQX32&lt;=BRE14,BQZ32&gt;BRF14),BRH14-BRE14,IF(AND(BQX32&gt;BRE14,BQZ32&lt;=BRF14),BQZ32-BQX32,IF(AND(BQX32&lt;=BRE14,BQZ32&lt;=BRF14),BQZ32-BRE14,0))))),0)),0)</f>
        <v>　</v>
      </c>
      <c r="BRF32" s="663"/>
      <c r="BRG32" s="664"/>
      <c r="BRH32" s="662" t="str">
        <f>IFERROR(IF(OR(BQW32="日",BQW32="祝",BQW32=0,BQX32=""),"　",MAX(IF(AND(BQX32&lt;=BRH14,BQZ32&gt;BRI14),BRI14-BRH14,IF(BQZ32&lt;=BRI14,0,IF(AND(BQX32&gt;BRH14,BQZ32&gt;BRI14),BRI14-BQX32,0))),0)),0)</f>
        <v>　</v>
      </c>
      <c r="BRI32" s="663"/>
      <c r="BRJ32" s="664"/>
      <c r="BRK32" s="662" t="str">
        <f>IFERROR(IF(OR(BQW32="日",BQW32="祝",BQW32=0,BQX32=""),"　",MAX(IF(BQX32&gt;BRK14,BQZ32-BQX32,IF(BQX32&lt;=BRK14,BQZ32-BRK14,0)),0)),0)</f>
        <v>　</v>
      </c>
      <c r="BRL32" s="663"/>
      <c r="BRM32" s="664"/>
      <c r="BRN32" s="662" t="str">
        <f>IFERROR(IF(OR(BQW32="日",BQW32="祝",BQW32=0,BQX32=""),"　",MAX(IF(AND(BQX32&lt;=BRN14,BQZ32&gt;BRO14),BRO14-BRN14,IF(AND(BQX32&gt;BRN14,BQZ32&lt;=BRO14),BQZ32-BQX32,IF(AND(BQX32&lt;=BRN14,BQZ32&lt;=BRO14),BQZ32-BRN14,IF(AND(BQX32&gt;BRN14,BQZ32&gt;BRO14),BRO14-BQX32,0)))),0)),0)</f>
        <v>　</v>
      </c>
      <c r="BRO32" s="663"/>
      <c r="BRP32" s="664"/>
      <c r="BRQ32" s="662" t="str">
        <f>IFERROR(IF(OR(BQW32="日",BQW32="祝",BQW32=0,BQX32=""),"　",MAX(IF(AND(BQX32&gt;BRT14,BQZ32&gt;BRR14),0,IF(AND(BQX32&lt;=BRT14,BQX32&gt;BRQ14,BQZ32&gt;BRR14),BRT14-BQX32,IF(AND(BQX32&lt;=BRT14,BQX32&lt;=BRQ14,BQZ32&gt;BRR14),BRT14-BRQ14,IF(AND(BQX32&gt;BRQ14,BQZ32&lt;=BRR14),BQZ32-BQX32,IF(AND(BQX32&lt;=BRQ14,BQZ32&lt;=BRR14),BQZ32-BRQ14,0))))),0)),0)</f>
        <v>　</v>
      </c>
      <c r="BRR32" s="663"/>
      <c r="BRS32" s="664"/>
      <c r="BRT32" s="662" t="str">
        <f>IFERROR(IF(OR(BQW32="日",BQW32="祝",BQW32=0,BQX32=""),"　",MAX(IF(AND(BQX32&lt;=BRT14,BQZ32&gt;BRU14),BRU14-BRT14,IF(BQZ32&lt;=BRU14,0,IF(AND(BQX32&gt;BRT14,BQZ32&gt;BRU14),BRU14-BQX32,0))),0)),0)</f>
        <v>　</v>
      </c>
      <c r="BRU32" s="663"/>
      <c r="BRV32" s="664"/>
      <c r="BRW32" s="662" t="str">
        <f t="shared" si="33"/>
        <v>　</v>
      </c>
      <c r="BRX32" s="663"/>
      <c r="BRY32" s="664"/>
      <c r="BRZ32" s="665" t="str">
        <f>IF(BSC32="×",TIME(0,0,0),IF(BSM4="非常勤",BRB32,BRN32))</f>
        <v>　</v>
      </c>
      <c r="BSA32" s="666"/>
      <c r="BSB32" s="667"/>
      <c r="BSC32" s="265"/>
      <c r="BSD32" s="665" t="str">
        <f>IF(BSG32="×",TIME(0,0,0),IF(BSM4="非常勤",BRE32,BRQ32))</f>
        <v>　</v>
      </c>
      <c r="BSE32" s="666"/>
      <c r="BSF32" s="667"/>
      <c r="BSG32" s="265"/>
      <c r="BSH32" s="665" t="str">
        <f>IF(BSK32="×",TIME(0,0,0),IF(BSM4="非常勤",BRH32,BRT32))</f>
        <v>　</v>
      </c>
      <c r="BSI32" s="666"/>
      <c r="BSJ32" s="667"/>
      <c r="BSK32" s="265"/>
      <c r="BSL32" s="665" t="str">
        <f>IF(BSO32="×",TIME(0,0,0),IF(BSM4="非常勤",BRK32,BRW32))</f>
        <v>　</v>
      </c>
      <c r="BSM32" s="666"/>
      <c r="BSN32" s="667"/>
      <c r="BSO32" s="265"/>
      <c r="BSP32" s="668"/>
      <c r="BSQ32" s="669"/>
      <c r="BSR32" s="668"/>
      <c r="BSS32" s="670"/>
      <c r="BST32" s="669"/>
      <c r="BSU32" s="671"/>
      <c r="BSV32" s="672"/>
      <c r="BSW32" s="672"/>
      <c r="BSX32" s="673"/>
      <c r="BSY32" s="263">
        <f>$A$32</f>
        <v>18</v>
      </c>
      <c r="BSZ32" s="264" t="str">
        <f>$B$32</f>
        <v>日</v>
      </c>
      <c r="BTA32" s="660"/>
      <c r="BTB32" s="661"/>
      <c r="BTC32" s="660"/>
      <c r="BTD32" s="661"/>
      <c r="BTE32" s="662" t="str">
        <f>IFERROR(IF(OR(BSZ32="日",BSZ32="祝",BSZ32=0,BTA32=""),"　",MAX(IF(AND(BTA32&lt;=BTE14,BTC32&gt;BTF14),BTF14-BTE14,IF(AND(BTA32&gt;BTE14,BTC32&lt;=BTF14),BTC32-BTA32,IF(AND(BTA32&lt;=BTE14,BTC32&lt;=BTF14),BTC32-BTE14,IF(AND(BTA32&gt;BTE14,BTC32&gt;BTF14),BTF14-BTA32,0)))),0)),0)</f>
        <v>　</v>
      </c>
      <c r="BTF32" s="663"/>
      <c r="BTG32" s="664"/>
      <c r="BTH32" s="662" t="str">
        <f>IFERROR(IF(OR(BSZ32="日",BSZ32="祝",BSZ32=0,BTA32=""),"　",MAX(IF(AND(BTA32&gt;BTK14,BTC32&gt;BTI14),0,IF(AND(BTA32&lt;=BTK14,BTA32&gt;BTH14,BTC32&gt;BTI14),BTK14-BTA32,IF(AND(BTA32&lt;=BTK14,BTA32&lt;=BTH14,BTC32&gt;BTI14),BTK14-BTH14,IF(AND(BTA32&gt;BTH14,BTC32&lt;=BTI14),BTC32-BTA32,IF(AND(BTA32&lt;=BTH14,BTC32&lt;=BTI14),BTC32-BTH14,0))))),0)),0)</f>
        <v>　</v>
      </c>
      <c r="BTI32" s="663"/>
      <c r="BTJ32" s="664"/>
      <c r="BTK32" s="662" t="str">
        <f>IFERROR(IF(OR(BSZ32="日",BSZ32="祝",BSZ32=0,BTA32=""),"　",MAX(IF(AND(BTA32&lt;=BTK14,BTC32&gt;BTL14),BTL14-BTK14,IF(BTC32&lt;=BTL14,0,IF(AND(BTA32&gt;BTK14,BTC32&gt;BTL14),BTL14-BTA32,0))),0)),0)</f>
        <v>　</v>
      </c>
      <c r="BTL32" s="663"/>
      <c r="BTM32" s="664"/>
      <c r="BTN32" s="662" t="str">
        <f>IFERROR(IF(OR(BSZ32="日",BSZ32="祝",BSZ32=0,BTA32=""),"　",MAX(IF(BTA32&gt;BTN14,BTC32-BTA32,IF(BTA32&lt;=BTN14,BTC32-BTN14,0)),0)),0)</f>
        <v>　</v>
      </c>
      <c r="BTO32" s="663"/>
      <c r="BTP32" s="664"/>
      <c r="BTQ32" s="662" t="str">
        <f>IFERROR(IF(OR(BSZ32="日",BSZ32="祝",BSZ32=0,BTA32=""),"　",MAX(IF(AND(BTA32&lt;=BTQ14,BTC32&gt;BTR14),BTR14-BTQ14,IF(AND(BTA32&gt;BTQ14,BTC32&lt;=BTR14),BTC32-BTA32,IF(AND(BTA32&lt;=BTQ14,BTC32&lt;=BTR14),BTC32-BTQ14,IF(AND(BTA32&gt;BTQ14,BTC32&gt;BTR14),BTR14-BTA32,0)))),0)),0)</f>
        <v>　</v>
      </c>
      <c r="BTR32" s="663"/>
      <c r="BTS32" s="664"/>
      <c r="BTT32" s="662" t="str">
        <f>IFERROR(IF(OR(BSZ32="日",BSZ32="祝",BSZ32=0,BTA32=""),"　",MAX(IF(AND(BTA32&gt;BTW14,BTC32&gt;BTU14),0,IF(AND(BTA32&lt;=BTW14,BTA32&gt;BTT14,BTC32&gt;BTU14),BTW14-BTA32,IF(AND(BTA32&lt;=BTW14,BTA32&lt;=BTT14,BTC32&gt;BTU14),BTW14-BTT14,IF(AND(BTA32&gt;BTT14,BTC32&lt;=BTU14),BTC32-BTA32,IF(AND(BTA32&lt;=BTT14,BTC32&lt;=BTU14),BTC32-BTT14,0))))),0)),0)</f>
        <v>　</v>
      </c>
      <c r="BTU32" s="663"/>
      <c r="BTV32" s="664"/>
      <c r="BTW32" s="662" t="str">
        <f>IFERROR(IF(OR(BSZ32="日",BSZ32="祝",BSZ32=0,BTA32=""),"　",MAX(IF(AND(BTA32&lt;=BTW14,BTC32&gt;BTX14),BTX14-BTW14,IF(BTC32&lt;=BTX14,0,IF(AND(BTA32&gt;BTW14,BTC32&gt;BTX14),BTX14-BTA32,0))),0)),0)</f>
        <v>　</v>
      </c>
      <c r="BTX32" s="663"/>
      <c r="BTY32" s="664"/>
      <c r="BTZ32" s="662" t="str">
        <f t="shared" si="34"/>
        <v>　</v>
      </c>
      <c r="BUA32" s="663"/>
      <c r="BUB32" s="664"/>
      <c r="BUC32" s="665" t="str">
        <f>IF(BUF32="×",TIME(0,0,0),IF(BUP4="非常勤",BTE32,BTQ32))</f>
        <v>　</v>
      </c>
      <c r="BUD32" s="666"/>
      <c r="BUE32" s="667"/>
      <c r="BUF32" s="265"/>
      <c r="BUG32" s="665" t="str">
        <f>IF(BUJ32="×",TIME(0,0,0),IF(BUP4="非常勤",BTH32,BTT32))</f>
        <v>　</v>
      </c>
      <c r="BUH32" s="666"/>
      <c r="BUI32" s="667"/>
      <c r="BUJ32" s="265"/>
      <c r="BUK32" s="665" t="str">
        <f>IF(BUN32="×",TIME(0,0,0),IF(BUP4="非常勤",BTK32,BTW32))</f>
        <v>　</v>
      </c>
      <c r="BUL32" s="666"/>
      <c r="BUM32" s="667"/>
      <c r="BUN32" s="265"/>
      <c r="BUO32" s="665" t="str">
        <f>IF(BUR32="×",TIME(0,0,0),IF(BUP4="非常勤",BTN32,BTZ32))</f>
        <v>　</v>
      </c>
      <c r="BUP32" s="666"/>
      <c r="BUQ32" s="667"/>
      <c r="BUR32" s="265"/>
      <c r="BUS32" s="668"/>
      <c r="BUT32" s="669"/>
      <c r="BUU32" s="668"/>
      <c r="BUV32" s="670"/>
      <c r="BUW32" s="669"/>
      <c r="BUX32" s="671"/>
      <c r="BUY32" s="672"/>
      <c r="BUZ32" s="672"/>
      <c r="BVA32" s="673"/>
      <c r="BVB32" s="263">
        <f>$A$32</f>
        <v>18</v>
      </c>
      <c r="BVC32" s="264" t="str">
        <f>$B$32</f>
        <v>日</v>
      </c>
      <c r="BVD32" s="660"/>
      <c r="BVE32" s="661"/>
      <c r="BVF32" s="660"/>
      <c r="BVG32" s="661"/>
      <c r="BVH32" s="662" t="str">
        <f>IFERROR(IF(OR(BVC32="日",BVC32="祝",BVC32=0,BVD32=""),"　",MAX(IF(AND(BVD32&lt;=BVH14,BVF32&gt;BVI14),BVI14-BVH14,IF(AND(BVD32&gt;BVH14,BVF32&lt;=BVI14),BVF32-BVD32,IF(AND(BVD32&lt;=BVH14,BVF32&lt;=BVI14),BVF32-BVH14,IF(AND(BVD32&gt;BVH14,BVF32&gt;BVI14),BVI14-BVD32,0)))),0)),0)</f>
        <v>　</v>
      </c>
      <c r="BVI32" s="663"/>
      <c r="BVJ32" s="664"/>
      <c r="BVK32" s="662" t="str">
        <f>IFERROR(IF(OR(BVC32="日",BVC32="祝",BVC32=0,BVD32=""),"　",MAX(IF(AND(BVD32&gt;BVN14,BVF32&gt;BVL14),0,IF(AND(BVD32&lt;=BVN14,BVD32&gt;BVK14,BVF32&gt;BVL14),BVN14-BVD32,IF(AND(BVD32&lt;=BVN14,BVD32&lt;=BVK14,BVF32&gt;BVL14),BVN14-BVK14,IF(AND(BVD32&gt;BVK14,BVF32&lt;=BVL14),BVF32-BVD32,IF(AND(BVD32&lt;=BVK14,BVF32&lt;=BVL14),BVF32-BVK14,0))))),0)),0)</f>
        <v>　</v>
      </c>
      <c r="BVL32" s="663"/>
      <c r="BVM32" s="664"/>
      <c r="BVN32" s="662" t="str">
        <f>IFERROR(IF(OR(BVC32="日",BVC32="祝",BVC32=0,BVD32=""),"　",MAX(IF(AND(BVD32&lt;=BVN14,BVF32&gt;BVO14),BVO14-BVN14,IF(BVF32&lt;=BVO14,0,IF(AND(BVD32&gt;BVN14,BVF32&gt;BVO14),BVO14-BVD32,0))),0)),0)</f>
        <v>　</v>
      </c>
      <c r="BVO32" s="663"/>
      <c r="BVP32" s="664"/>
      <c r="BVQ32" s="662" t="str">
        <f>IFERROR(IF(OR(BVC32="日",BVC32="祝",BVC32=0,BVD32=""),"　",MAX(IF(BVD32&gt;BVQ14,BVF32-BVD32,IF(BVD32&lt;=BVQ14,BVF32-BVQ14,0)),0)),0)</f>
        <v>　</v>
      </c>
      <c r="BVR32" s="663"/>
      <c r="BVS32" s="664"/>
      <c r="BVT32" s="662" t="str">
        <f>IFERROR(IF(OR(BVC32="日",BVC32="祝",BVC32=0,BVD32=""),"　",MAX(IF(AND(BVD32&lt;=BVT14,BVF32&gt;BVU14),BVU14-BVT14,IF(AND(BVD32&gt;BVT14,BVF32&lt;=BVU14),BVF32-BVD32,IF(AND(BVD32&lt;=BVT14,BVF32&lt;=BVU14),BVF32-BVT14,IF(AND(BVD32&gt;BVT14,BVF32&gt;BVU14),BVU14-BVD32,0)))),0)),0)</f>
        <v>　</v>
      </c>
      <c r="BVU32" s="663"/>
      <c r="BVV32" s="664"/>
      <c r="BVW32" s="662" t="str">
        <f>IFERROR(IF(OR(BVC32="日",BVC32="祝",BVC32=0,BVD32=""),"　",MAX(IF(AND(BVD32&gt;BVZ14,BVF32&gt;BVX14),0,IF(AND(BVD32&lt;=BVZ14,BVD32&gt;BVW14,BVF32&gt;BVX14),BVZ14-BVD32,IF(AND(BVD32&lt;=BVZ14,BVD32&lt;=BVW14,BVF32&gt;BVX14),BVZ14-BVW14,IF(AND(BVD32&gt;BVW14,BVF32&lt;=BVX14),BVF32-BVD32,IF(AND(BVD32&lt;=BVW14,BVF32&lt;=BVX14),BVF32-BVW14,0))))),0)),0)</f>
        <v>　</v>
      </c>
      <c r="BVX32" s="663"/>
      <c r="BVY32" s="664"/>
      <c r="BVZ32" s="662" t="str">
        <f>IFERROR(IF(OR(BVC32="日",BVC32="祝",BVC32=0,BVD32=""),"　",MAX(IF(AND(BVD32&lt;=BVZ14,BVF32&gt;BWA14),BWA14-BVZ14,IF(BVF32&lt;=BWA14,0,IF(AND(BVD32&gt;BVZ14,BVF32&gt;BWA14),BWA14-BVD32,0))),0)),0)</f>
        <v>　</v>
      </c>
      <c r="BWA32" s="663"/>
      <c r="BWB32" s="664"/>
      <c r="BWC32" s="662" t="str">
        <f t="shared" si="35"/>
        <v>　</v>
      </c>
      <c r="BWD32" s="663"/>
      <c r="BWE32" s="664"/>
      <c r="BWF32" s="665" t="str">
        <f>IF(BWI32="×",TIME(0,0,0),IF(BWS4="非常勤",BVH32,BVT32))</f>
        <v>　</v>
      </c>
      <c r="BWG32" s="666"/>
      <c r="BWH32" s="667"/>
      <c r="BWI32" s="265"/>
      <c r="BWJ32" s="665" t="str">
        <f>IF(BWM32="×",TIME(0,0,0),IF(BWS4="非常勤",BVK32,BVW32))</f>
        <v>　</v>
      </c>
      <c r="BWK32" s="666"/>
      <c r="BWL32" s="667"/>
      <c r="BWM32" s="265"/>
      <c r="BWN32" s="665" t="str">
        <f>IF(BWQ32="×",TIME(0,0,0),IF(BWS4="非常勤",BVN32,BVZ32))</f>
        <v>　</v>
      </c>
      <c r="BWO32" s="666"/>
      <c r="BWP32" s="667"/>
      <c r="BWQ32" s="265"/>
      <c r="BWR32" s="665" t="str">
        <f>IF(BWU32="×",TIME(0,0,0),IF(BWS4="非常勤",BVQ32,BWC32))</f>
        <v>　</v>
      </c>
      <c r="BWS32" s="666"/>
      <c r="BWT32" s="667"/>
      <c r="BWU32" s="265"/>
      <c r="BWV32" s="668"/>
      <c r="BWW32" s="669"/>
      <c r="BWX32" s="668"/>
      <c r="BWY32" s="670"/>
      <c r="BWZ32" s="669"/>
      <c r="BXA32" s="671"/>
      <c r="BXB32" s="672"/>
      <c r="BXC32" s="672"/>
      <c r="BXD32" s="673"/>
      <c r="BXE32" s="263">
        <f>$A$32</f>
        <v>18</v>
      </c>
      <c r="BXF32" s="264" t="str">
        <f>$B$32</f>
        <v>日</v>
      </c>
      <c r="BXG32" s="660"/>
      <c r="BXH32" s="661"/>
      <c r="BXI32" s="660"/>
      <c r="BXJ32" s="661"/>
      <c r="BXK32" s="662" t="str">
        <f>IFERROR(IF(OR(BXF32="日",BXF32="祝",BXF32=0,BXG32=""),"　",MAX(IF(AND(BXG32&lt;=BXK14,BXI32&gt;BXL14),BXL14-BXK14,IF(AND(BXG32&gt;BXK14,BXI32&lt;=BXL14),BXI32-BXG32,IF(AND(BXG32&lt;=BXK14,BXI32&lt;=BXL14),BXI32-BXK14,IF(AND(BXG32&gt;BXK14,BXI32&gt;BXL14),BXL14-BXG32,0)))),0)),0)</f>
        <v>　</v>
      </c>
      <c r="BXL32" s="663"/>
      <c r="BXM32" s="664"/>
      <c r="BXN32" s="662" t="str">
        <f>IFERROR(IF(OR(BXF32="日",BXF32="祝",BXF32=0,BXG32=""),"　",MAX(IF(AND(BXG32&gt;BXQ14,BXI32&gt;BXO14),0,IF(AND(BXG32&lt;=BXQ14,BXG32&gt;BXN14,BXI32&gt;BXO14),BXQ14-BXG32,IF(AND(BXG32&lt;=BXQ14,BXG32&lt;=BXN14,BXI32&gt;BXO14),BXQ14-BXN14,IF(AND(BXG32&gt;BXN14,BXI32&lt;=BXO14),BXI32-BXG32,IF(AND(BXG32&lt;=BXN14,BXI32&lt;=BXO14),BXI32-BXN14,0))))),0)),0)</f>
        <v>　</v>
      </c>
      <c r="BXO32" s="663"/>
      <c r="BXP32" s="664"/>
      <c r="BXQ32" s="662" t="str">
        <f>IFERROR(IF(OR(BXF32="日",BXF32="祝",BXF32=0,BXG32=""),"　",MAX(IF(AND(BXG32&lt;=BXQ14,BXI32&gt;BXR14),BXR14-BXQ14,IF(BXI32&lt;=BXR14,0,IF(AND(BXG32&gt;BXQ14,BXI32&gt;BXR14),BXR14-BXG32,0))),0)),0)</f>
        <v>　</v>
      </c>
      <c r="BXR32" s="663"/>
      <c r="BXS32" s="664"/>
      <c r="BXT32" s="662" t="str">
        <f>IFERROR(IF(OR(BXF32="日",BXF32="祝",BXF32=0,BXG32=""),"　",MAX(IF(BXG32&gt;BXT14,BXI32-BXG32,IF(BXG32&lt;=BXT14,BXI32-BXT14,0)),0)),0)</f>
        <v>　</v>
      </c>
      <c r="BXU32" s="663"/>
      <c r="BXV32" s="664"/>
      <c r="BXW32" s="662" t="str">
        <f>IFERROR(IF(OR(BXF32="日",BXF32="祝",BXF32=0,BXG32=""),"　",MAX(IF(AND(BXG32&lt;=BXW14,BXI32&gt;BXX14),BXX14-BXW14,IF(AND(BXG32&gt;BXW14,BXI32&lt;=BXX14),BXI32-BXG32,IF(AND(BXG32&lt;=BXW14,BXI32&lt;=BXX14),BXI32-BXW14,IF(AND(BXG32&gt;BXW14,BXI32&gt;BXX14),BXX14-BXG32,0)))),0)),0)</f>
        <v>　</v>
      </c>
      <c r="BXX32" s="663"/>
      <c r="BXY32" s="664"/>
      <c r="BXZ32" s="662" t="str">
        <f>IFERROR(IF(OR(BXF32="日",BXF32="祝",BXF32=0,BXG32=""),"　",MAX(IF(AND(BXG32&gt;BYC14,BXI32&gt;BYA14),0,IF(AND(BXG32&lt;=BYC14,BXG32&gt;BXZ14,BXI32&gt;BYA14),BYC14-BXG32,IF(AND(BXG32&lt;=BYC14,BXG32&lt;=BXZ14,BXI32&gt;BYA14),BYC14-BXZ14,IF(AND(BXG32&gt;BXZ14,BXI32&lt;=BYA14),BXI32-BXG32,IF(AND(BXG32&lt;=BXZ14,BXI32&lt;=BYA14),BXI32-BXZ14,0))))),0)),0)</f>
        <v>　</v>
      </c>
      <c r="BYA32" s="663"/>
      <c r="BYB32" s="664"/>
      <c r="BYC32" s="662" t="str">
        <f>IFERROR(IF(OR(BXF32="日",BXF32="祝",BXF32=0,BXG32=""),"　",MAX(IF(AND(BXG32&lt;=BYC14,BXI32&gt;BYD14),BYD14-BYC14,IF(BXI32&lt;=BYD14,0,IF(AND(BXG32&gt;BYC14,BXI32&gt;BYD14),BYD14-BXG32,0))),0)),0)</f>
        <v>　</v>
      </c>
      <c r="BYD32" s="663"/>
      <c r="BYE32" s="664"/>
      <c r="BYF32" s="662" t="str">
        <f t="shared" si="36"/>
        <v>　</v>
      </c>
      <c r="BYG32" s="663"/>
      <c r="BYH32" s="664"/>
      <c r="BYI32" s="665" t="str">
        <f>IF(BYL32="×",TIME(0,0,0),IF(BYV4="非常勤",BXK32,BXW32))</f>
        <v>　</v>
      </c>
      <c r="BYJ32" s="666"/>
      <c r="BYK32" s="667"/>
      <c r="BYL32" s="265"/>
      <c r="BYM32" s="665" t="str">
        <f>IF(BYP32="×",TIME(0,0,0),IF(BYV4="非常勤",BXN32,BXZ32))</f>
        <v>　</v>
      </c>
      <c r="BYN32" s="666"/>
      <c r="BYO32" s="667"/>
      <c r="BYP32" s="265"/>
      <c r="BYQ32" s="665" t="str">
        <f>IF(BYT32="×",TIME(0,0,0),IF(BYV4="非常勤",BXQ32,BYC32))</f>
        <v>　</v>
      </c>
      <c r="BYR32" s="666"/>
      <c r="BYS32" s="667"/>
      <c r="BYT32" s="265"/>
      <c r="BYU32" s="665" t="str">
        <f>IF(BYX32="×",TIME(0,0,0),IF(BYV4="非常勤",BXT32,BYF32))</f>
        <v>　</v>
      </c>
      <c r="BYV32" s="666"/>
      <c r="BYW32" s="667"/>
      <c r="BYX32" s="265"/>
      <c r="BYY32" s="668"/>
      <c r="BYZ32" s="669"/>
      <c r="BZA32" s="668"/>
      <c r="BZB32" s="670"/>
      <c r="BZC32" s="669"/>
      <c r="BZD32" s="671"/>
      <c r="BZE32" s="672"/>
      <c r="BZF32" s="672"/>
      <c r="BZG32" s="673"/>
      <c r="BZH32" s="263">
        <f>$A$32</f>
        <v>18</v>
      </c>
      <c r="BZI32" s="264" t="str">
        <f>$B$32</f>
        <v>日</v>
      </c>
      <c r="BZJ32" s="660"/>
      <c r="BZK32" s="661"/>
      <c r="BZL32" s="660"/>
      <c r="BZM32" s="661"/>
      <c r="BZN32" s="662" t="str">
        <f>IFERROR(IF(OR(BZI32="日",BZI32="祝",BZI32=0,BZJ32=""),"　",MAX(IF(AND(BZJ32&lt;=BZN14,BZL32&gt;BZO14),BZO14-BZN14,IF(AND(BZJ32&gt;BZN14,BZL32&lt;=BZO14),BZL32-BZJ32,IF(AND(BZJ32&lt;=BZN14,BZL32&lt;=BZO14),BZL32-BZN14,IF(AND(BZJ32&gt;BZN14,BZL32&gt;BZO14),BZO14-BZJ32,0)))),0)),0)</f>
        <v>　</v>
      </c>
      <c r="BZO32" s="663"/>
      <c r="BZP32" s="664"/>
      <c r="BZQ32" s="662" t="str">
        <f>IFERROR(IF(OR(BZI32="日",BZI32="祝",BZI32=0,BZJ32=""),"　",MAX(IF(AND(BZJ32&gt;BZT14,BZL32&gt;BZR14),0,IF(AND(BZJ32&lt;=BZT14,BZJ32&gt;BZQ14,BZL32&gt;BZR14),BZT14-BZJ32,IF(AND(BZJ32&lt;=BZT14,BZJ32&lt;=BZQ14,BZL32&gt;BZR14),BZT14-BZQ14,IF(AND(BZJ32&gt;BZQ14,BZL32&lt;=BZR14),BZL32-BZJ32,IF(AND(BZJ32&lt;=BZQ14,BZL32&lt;=BZR14),BZL32-BZQ14,0))))),0)),0)</f>
        <v>　</v>
      </c>
      <c r="BZR32" s="663"/>
      <c r="BZS32" s="664"/>
      <c r="BZT32" s="662" t="str">
        <f>IFERROR(IF(OR(BZI32="日",BZI32="祝",BZI32=0,BZJ32=""),"　",MAX(IF(AND(BZJ32&lt;=BZT14,BZL32&gt;BZU14),BZU14-BZT14,IF(BZL32&lt;=BZU14,0,IF(AND(BZJ32&gt;BZT14,BZL32&gt;BZU14),BZU14-BZJ32,0))),0)),0)</f>
        <v>　</v>
      </c>
      <c r="BZU32" s="663"/>
      <c r="BZV32" s="664"/>
      <c r="BZW32" s="662" t="str">
        <f>IFERROR(IF(OR(BZI32="日",BZI32="祝",BZI32=0,BZJ32=""),"　",MAX(IF(BZJ32&gt;BZW14,BZL32-BZJ32,IF(BZJ32&lt;=BZW14,BZL32-BZW14,0)),0)),0)</f>
        <v>　</v>
      </c>
      <c r="BZX32" s="663"/>
      <c r="BZY32" s="664"/>
      <c r="BZZ32" s="662" t="str">
        <f>IFERROR(IF(OR(BZI32="日",BZI32="祝",BZI32=0,BZJ32=""),"　",MAX(IF(AND(BZJ32&lt;=BZZ14,BZL32&gt;CAA14),CAA14-BZZ14,IF(AND(BZJ32&gt;BZZ14,BZL32&lt;=CAA14),BZL32-BZJ32,IF(AND(BZJ32&lt;=BZZ14,BZL32&lt;=CAA14),BZL32-BZZ14,IF(AND(BZJ32&gt;BZZ14,BZL32&gt;CAA14),CAA14-BZJ32,0)))),0)),0)</f>
        <v>　</v>
      </c>
      <c r="CAA32" s="663"/>
      <c r="CAB32" s="664"/>
      <c r="CAC32" s="662" t="str">
        <f>IFERROR(IF(OR(BZI32="日",BZI32="祝",BZI32=0,BZJ32=""),"　",MAX(IF(AND(BZJ32&gt;CAF14,BZL32&gt;CAD14),0,IF(AND(BZJ32&lt;=CAF14,BZJ32&gt;CAC14,BZL32&gt;CAD14),CAF14-BZJ32,IF(AND(BZJ32&lt;=CAF14,BZJ32&lt;=CAC14,BZL32&gt;CAD14),CAF14-CAC14,IF(AND(BZJ32&gt;CAC14,BZL32&lt;=CAD14),BZL32-BZJ32,IF(AND(BZJ32&lt;=CAC14,BZL32&lt;=CAD14),BZL32-CAC14,0))))),0)),0)</f>
        <v>　</v>
      </c>
      <c r="CAD32" s="663"/>
      <c r="CAE32" s="664"/>
      <c r="CAF32" s="662" t="str">
        <f>IFERROR(IF(OR(BZI32="日",BZI32="祝",BZI32=0,BZJ32=""),"　",MAX(IF(AND(BZJ32&lt;=CAF14,BZL32&gt;CAG14),CAG14-CAF14,IF(BZL32&lt;=CAG14,0,IF(AND(BZJ32&gt;CAF14,BZL32&gt;CAG14),CAG14-BZJ32,0))),0)),0)</f>
        <v>　</v>
      </c>
      <c r="CAG32" s="663"/>
      <c r="CAH32" s="664"/>
      <c r="CAI32" s="662" t="str">
        <f t="shared" si="37"/>
        <v>　</v>
      </c>
      <c r="CAJ32" s="663"/>
      <c r="CAK32" s="664"/>
      <c r="CAL32" s="665" t="str">
        <f>IF(CAO32="×",TIME(0,0,0),IF(CAY4="非常勤",BZN32,BZZ32))</f>
        <v>　</v>
      </c>
      <c r="CAM32" s="666"/>
      <c r="CAN32" s="667"/>
      <c r="CAO32" s="265"/>
      <c r="CAP32" s="665" t="str">
        <f>IF(CAS32="×",TIME(0,0,0),IF(CAY4="非常勤",BZQ32,CAC32))</f>
        <v>　</v>
      </c>
      <c r="CAQ32" s="666"/>
      <c r="CAR32" s="667"/>
      <c r="CAS32" s="265"/>
      <c r="CAT32" s="665" t="str">
        <f>IF(CAW32="×",TIME(0,0,0),IF(CAY4="非常勤",BZT32,CAF32))</f>
        <v>　</v>
      </c>
      <c r="CAU32" s="666"/>
      <c r="CAV32" s="667"/>
      <c r="CAW32" s="265"/>
      <c r="CAX32" s="665" t="str">
        <f>IF(CBA32="×",TIME(0,0,0),IF(CAY4="非常勤",BZW32,CAI32))</f>
        <v>　</v>
      </c>
      <c r="CAY32" s="666"/>
      <c r="CAZ32" s="667"/>
      <c r="CBA32" s="265"/>
      <c r="CBB32" s="668"/>
      <c r="CBC32" s="669"/>
      <c r="CBD32" s="668"/>
      <c r="CBE32" s="670"/>
      <c r="CBF32" s="669"/>
      <c r="CBG32" s="671"/>
      <c r="CBH32" s="672"/>
      <c r="CBI32" s="672"/>
      <c r="CBJ32" s="673"/>
      <c r="CBK32" s="263">
        <f>$A$32</f>
        <v>18</v>
      </c>
      <c r="CBL32" s="264" t="str">
        <f>$B$32</f>
        <v>日</v>
      </c>
      <c r="CBM32" s="660"/>
      <c r="CBN32" s="661"/>
      <c r="CBO32" s="660"/>
      <c r="CBP32" s="661"/>
      <c r="CBQ32" s="662" t="str">
        <f>IFERROR(IF(OR(CBL32="日",CBL32="祝",CBL32=0,CBM32=""),"　",MAX(IF(AND(CBM32&lt;=CBQ14,CBO32&gt;CBR14),CBR14-CBQ14,IF(AND(CBM32&gt;CBQ14,CBO32&lt;=CBR14),CBO32-CBM32,IF(AND(CBM32&lt;=CBQ14,CBO32&lt;=CBR14),CBO32-CBQ14,IF(AND(CBM32&gt;CBQ14,CBO32&gt;CBR14),CBR14-CBM32,0)))),0)),0)</f>
        <v>　</v>
      </c>
      <c r="CBR32" s="663"/>
      <c r="CBS32" s="664"/>
      <c r="CBT32" s="662" t="str">
        <f>IFERROR(IF(OR(CBL32="日",CBL32="祝",CBL32=0,CBM32=""),"　",MAX(IF(AND(CBM32&gt;CBW14,CBO32&gt;CBU14),0,IF(AND(CBM32&lt;=CBW14,CBM32&gt;CBT14,CBO32&gt;CBU14),CBW14-CBM32,IF(AND(CBM32&lt;=CBW14,CBM32&lt;=CBT14,CBO32&gt;CBU14),CBW14-CBT14,IF(AND(CBM32&gt;CBT14,CBO32&lt;=CBU14),CBO32-CBM32,IF(AND(CBM32&lt;=CBT14,CBO32&lt;=CBU14),CBO32-CBT14,0))))),0)),0)</f>
        <v>　</v>
      </c>
      <c r="CBU32" s="663"/>
      <c r="CBV32" s="664"/>
      <c r="CBW32" s="662" t="str">
        <f>IFERROR(IF(OR(CBL32="日",CBL32="祝",CBL32=0,CBM32=""),"　",MAX(IF(AND(CBM32&lt;=CBW14,CBO32&gt;CBX14),CBX14-CBW14,IF(CBO32&lt;=CBX14,0,IF(AND(CBM32&gt;CBW14,CBO32&gt;CBX14),CBX14-CBM32,0))),0)),0)</f>
        <v>　</v>
      </c>
      <c r="CBX32" s="663"/>
      <c r="CBY32" s="664"/>
      <c r="CBZ32" s="662" t="str">
        <f>IFERROR(IF(OR(CBL32="日",CBL32="祝",CBL32=0,CBM32=""),"　",MAX(IF(CBM32&gt;CBZ14,CBO32-CBM32,IF(CBM32&lt;=CBZ14,CBO32-CBZ14,0)),0)),0)</f>
        <v>　</v>
      </c>
      <c r="CCA32" s="663"/>
      <c r="CCB32" s="664"/>
      <c r="CCC32" s="662" t="str">
        <f>IFERROR(IF(OR(CBL32="日",CBL32="祝",CBL32=0,CBM32=""),"　",MAX(IF(AND(CBM32&lt;=CCC14,CBO32&gt;CCD14),CCD14-CCC14,IF(AND(CBM32&gt;CCC14,CBO32&lt;=CCD14),CBO32-CBM32,IF(AND(CBM32&lt;=CCC14,CBO32&lt;=CCD14),CBO32-CCC14,IF(AND(CBM32&gt;CCC14,CBO32&gt;CCD14),CCD14-CBM32,0)))),0)),0)</f>
        <v>　</v>
      </c>
      <c r="CCD32" s="663"/>
      <c r="CCE32" s="664"/>
      <c r="CCF32" s="662" t="str">
        <f>IFERROR(IF(OR(CBL32="日",CBL32="祝",CBL32=0,CBM32=""),"　",MAX(IF(AND(CBM32&gt;CCI14,CBO32&gt;CCG14),0,IF(AND(CBM32&lt;=CCI14,CBM32&gt;CCF14,CBO32&gt;CCG14),CCI14-CBM32,IF(AND(CBM32&lt;=CCI14,CBM32&lt;=CCF14,CBO32&gt;CCG14),CCI14-CCF14,IF(AND(CBM32&gt;CCF14,CBO32&lt;=CCG14),CBO32-CBM32,IF(AND(CBM32&lt;=CCF14,CBO32&lt;=CCG14),CBO32-CCF14,0))))),0)),0)</f>
        <v>　</v>
      </c>
      <c r="CCG32" s="663"/>
      <c r="CCH32" s="664"/>
      <c r="CCI32" s="662" t="str">
        <f>IFERROR(IF(OR(CBL32="日",CBL32="祝",CBL32=0,CBM32=""),"　",MAX(IF(AND(CBM32&lt;=CCI14,CBO32&gt;CCJ14),CCJ14-CCI14,IF(CBO32&lt;=CCJ14,0,IF(AND(CBM32&gt;CCI14,CBO32&gt;CCJ14),CCJ14-CBM32,0))),0)),0)</f>
        <v>　</v>
      </c>
      <c r="CCJ32" s="663"/>
      <c r="CCK32" s="664"/>
      <c r="CCL32" s="662" t="str">
        <f t="shared" si="38"/>
        <v>　</v>
      </c>
      <c r="CCM32" s="663"/>
      <c r="CCN32" s="664"/>
      <c r="CCO32" s="665" t="str">
        <f>IF(CCR32="×",TIME(0,0,0),IF(CDB4="非常勤",CBQ32,CCC32))</f>
        <v>　</v>
      </c>
      <c r="CCP32" s="666"/>
      <c r="CCQ32" s="667"/>
      <c r="CCR32" s="265"/>
      <c r="CCS32" s="665" t="str">
        <f>IF(CCV32="×",TIME(0,0,0),IF(CDB4="非常勤",CBT32,CCF32))</f>
        <v>　</v>
      </c>
      <c r="CCT32" s="666"/>
      <c r="CCU32" s="667"/>
      <c r="CCV32" s="265"/>
      <c r="CCW32" s="665" t="str">
        <f>IF(CCZ32="×",TIME(0,0,0),IF(CDB4="非常勤",CBW32,CCI32))</f>
        <v>　</v>
      </c>
      <c r="CCX32" s="666"/>
      <c r="CCY32" s="667"/>
      <c r="CCZ32" s="265"/>
      <c r="CDA32" s="665" t="str">
        <f>IF(CDD32="×",TIME(0,0,0),IF(CDB4="非常勤",CBZ32,CCL32))</f>
        <v>　</v>
      </c>
      <c r="CDB32" s="666"/>
      <c r="CDC32" s="667"/>
      <c r="CDD32" s="265"/>
      <c r="CDE32" s="668"/>
      <c r="CDF32" s="669"/>
      <c r="CDG32" s="668"/>
      <c r="CDH32" s="670"/>
      <c r="CDI32" s="669"/>
      <c r="CDJ32" s="671"/>
      <c r="CDK32" s="672"/>
      <c r="CDL32" s="672"/>
      <c r="CDM32" s="673"/>
      <c r="CDN32" s="263">
        <f>$A$32</f>
        <v>18</v>
      </c>
      <c r="CDO32" s="264" t="str">
        <f>$B$32</f>
        <v>日</v>
      </c>
      <c r="CDP32" s="660"/>
      <c r="CDQ32" s="661"/>
      <c r="CDR32" s="660"/>
      <c r="CDS32" s="661"/>
      <c r="CDT32" s="662" t="str">
        <f>IFERROR(IF(OR(CDO32="日",CDO32="祝",CDO32=0,CDP32=""),"　",MAX(IF(AND(CDP32&lt;=CDT14,CDR32&gt;CDU14),CDU14-CDT14,IF(AND(CDP32&gt;CDT14,CDR32&lt;=CDU14),CDR32-CDP32,IF(AND(CDP32&lt;=CDT14,CDR32&lt;=CDU14),CDR32-CDT14,IF(AND(CDP32&gt;CDT14,CDR32&gt;CDU14),CDU14-CDP32,0)))),0)),0)</f>
        <v>　</v>
      </c>
      <c r="CDU32" s="663"/>
      <c r="CDV32" s="664"/>
      <c r="CDW32" s="662" t="str">
        <f>IFERROR(IF(OR(CDO32="日",CDO32="祝",CDO32=0,CDP32=""),"　",MAX(IF(AND(CDP32&gt;CDZ14,CDR32&gt;CDX14),0,IF(AND(CDP32&lt;=CDZ14,CDP32&gt;CDW14,CDR32&gt;CDX14),CDZ14-CDP32,IF(AND(CDP32&lt;=CDZ14,CDP32&lt;=CDW14,CDR32&gt;CDX14),CDZ14-CDW14,IF(AND(CDP32&gt;CDW14,CDR32&lt;=CDX14),CDR32-CDP32,IF(AND(CDP32&lt;=CDW14,CDR32&lt;=CDX14),CDR32-CDW14,0))))),0)),0)</f>
        <v>　</v>
      </c>
      <c r="CDX32" s="663"/>
      <c r="CDY32" s="664"/>
      <c r="CDZ32" s="662" t="str">
        <f>IFERROR(IF(OR(CDO32="日",CDO32="祝",CDO32=0,CDP32=""),"　",MAX(IF(AND(CDP32&lt;=CDZ14,CDR32&gt;CEA14),CEA14-CDZ14,IF(CDR32&lt;=CEA14,0,IF(AND(CDP32&gt;CDZ14,CDR32&gt;CEA14),CEA14-CDP32,0))),0)),0)</f>
        <v>　</v>
      </c>
      <c r="CEA32" s="663"/>
      <c r="CEB32" s="664"/>
      <c r="CEC32" s="662" t="str">
        <f>IFERROR(IF(OR(CDO32="日",CDO32="祝",CDO32=0,CDP32=""),"　",MAX(IF(CDP32&gt;CEC14,CDR32-CDP32,IF(CDP32&lt;=CEC14,CDR32-CEC14,0)),0)),0)</f>
        <v>　</v>
      </c>
      <c r="CED32" s="663"/>
      <c r="CEE32" s="664"/>
      <c r="CEF32" s="662" t="str">
        <f>IFERROR(IF(OR(CDO32="日",CDO32="祝",CDO32=0,CDP32=""),"　",MAX(IF(AND(CDP32&lt;=CEF14,CDR32&gt;CEG14),CEG14-CEF14,IF(AND(CDP32&gt;CEF14,CDR32&lt;=CEG14),CDR32-CDP32,IF(AND(CDP32&lt;=CEF14,CDR32&lt;=CEG14),CDR32-CEF14,IF(AND(CDP32&gt;CEF14,CDR32&gt;CEG14),CEG14-CDP32,0)))),0)),0)</f>
        <v>　</v>
      </c>
      <c r="CEG32" s="663"/>
      <c r="CEH32" s="664"/>
      <c r="CEI32" s="662" t="str">
        <f>IFERROR(IF(OR(CDO32="日",CDO32="祝",CDO32=0,CDP32=""),"　",MAX(IF(AND(CDP32&gt;CEL14,CDR32&gt;CEJ14),0,IF(AND(CDP32&lt;=CEL14,CDP32&gt;CEI14,CDR32&gt;CEJ14),CEL14-CDP32,IF(AND(CDP32&lt;=CEL14,CDP32&lt;=CEI14,CDR32&gt;CEJ14),CEL14-CEI14,IF(AND(CDP32&gt;CEI14,CDR32&lt;=CEJ14),CDR32-CDP32,IF(AND(CDP32&lt;=CEI14,CDR32&lt;=CEJ14),CDR32-CEI14,0))))),0)),0)</f>
        <v>　</v>
      </c>
      <c r="CEJ32" s="663"/>
      <c r="CEK32" s="664"/>
      <c r="CEL32" s="662" t="str">
        <f>IFERROR(IF(OR(CDO32="日",CDO32="祝",CDO32=0,CDP32=""),"　",MAX(IF(AND(CDP32&lt;=CEL14,CDR32&gt;CEM14),CEM14-CEL14,IF(CDR32&lt;=CEM14,0,IF(AND(CDP32&gt;CEL14,CDR32&gt;CEM14),CEM14-CDP32,0))),0)),0)</f>
        <v>　</v>
      </c>
      <c r="CEM32" s="663"/>
      <c r="CEN32" s="664"/>
      <c r="CEO32" s="662" t="str">
        <f t="shared" si="39"/>
        <v>　</v>
      </c>
      <c r="CEP32" s="663"/>
      <c r="CEQ32" s="664"/>
      <c r="CER32" s="665" t="str">
        <f>IF(CEU32="×",TIME(0,0,0),IF(CFE4="非常勤",CDT32,CEF32))</f>
        <v>　</v>
      </c>
      <c r="CES32" s="666"/>
      <c r="CET32" s="667"/>
      <c r="CEU32" s="265"/>
      <c r="CEV32" s="665" t="str">
        <f>IF(CEY32="×",TIME(0,0,0),IF(CFE4="非常勤",CDW32,CEI32))</f>
        <v>　</v>
      </c>
      <c r="CEW32" s="666"/>
      <c r="CEX32" s="667"/>
      <c r="CEY32" s="265"/>
      <c r="CEZ32" s="665" t="str">
        <f>IF(CFC32="×",TIME(0,0,0),IF(CFE4="非常勤",CDZ32,CEL32))</f>
        <v>　</v>
      </c>
      <c r="CFA32" s="666"/>
      <c r="CFB32" s="667"/>
      <c r="CFC32" s="265"/>
      <c r="CFD32" s="665" t="str">
        <f>IF(CFG32="×",TIME(0,0,0),IF(CFE4="非常勤",CEC32,CEO32))</f>
        <v>　</v>
      </c>
      <c r="CFE32" s="666"/>
      <c r="CFF32" s="667"/>
      <c r="CFG32" s="265"/>
      <c r="CFH32" s="668"/>
      <c r="CFI32" s="669"/>
      <c r="CFJ32" s="668"/>
      <c r="CFK32" s="670"/>
      <c r="CFL32" s="669"/>
      <c r="CFM32" s="671"/>
      <c r="CFN32" s="672"/>
      <c r="CFO32" s="672"/>
      <c r="CFP32" s="673"/>
      <c r="CFQ32" s="263">
        <f>$A$32</f>
        <v>18</v>
      </c>
      <c r="CFR32" s="264" t="str">
        <f>$B$32</f>
        <v>日</v>
      </c>
      <c r="CFS32" s="660"/>
      <c r="CFT32" s="661"/>
      <c r="CFU32" s="660"/>
      <c r="CFV32" s="661"/>
      <c r="CFW32" s="662" t="str">
        <f>IFERROR(IF(OR(CFR32="日",CFR32="祝",CFR32=0,CFS32=""),"　",MAX(IF(AND(CFS32&lt;=CFW14,CFU32&gt;CFX14),CFX14-CFW14,IF(AND(CFS32&gt;CFW14,CFU32&lt;=CFX14),CFU32-CFS32,IF(AND(CFS32&lt;=CFW14,CFU32&lt;=CFX14),CFU32-CFW14,IF(AND(CFS32&gt;CFW14,CFU32&gt;CFX14),CFX14-CFS32,0)))),0)),0)</f>
        <v>　</v>
      </c>
      <c r="CFX32" s="663"/>
      <c r="CFY32" s="664"/>
      <c r="CFZ32" s="662" t="str">
        <f>IFERROR(IF(OR(CFR32="日",CFR32="祝",CFR32=0,CFS32=""),"　",MAX(IF(AND(CFS32&gt;CGC14,CFU32&gt;CGA14),0,IF(AND(CFS32&lt;=CGC14,CFS32&gt;CFZ14,CFU32&gt;CGA14),CGC14-CFS32,IF(AND(CFS32&lt;=CGC14,CFS32&lt;=CFZ14,CFU32&gt;CGA14),CGC14-CFZ14,IF(AND(CFS32&gt;CFZ14,CFU32&lt;=CGA14),CFU32-CFS32,IF(AND(CFS32&lt;=CFZ14,CFU32&lt;=CGA14),CFU32-CFZ14,0))))),0)),0)</f>
        <v>　</v>
      </c>
      <c r="CGA32" s="663"/>
      <c r="CGB32" s="664"/>
      <c r="CGC32" s="662" t="str">
        <f>IFERROR(IF(OR(CFR32="日",CFR32="祝",CFR32=0,CFS32=""),"　",MAX(IF(AND(CFS32&lt;=CGC14,CFU32&gt;CGD14),CGD14-CGC14,IF(CFU32&lt;=CGD14,0,IF(AND(CFS32&gt;CGC14,CFU32&gt;CGD14),CGD14-CFS32,0))),0)),0)</f>
        <v>　</v>
      </c>
      <c r="CGD32" s="663"/>
      <c r="CGE32" s="664"/>
      <c r="CGF32" s="662" t="str">
        <f>IFERROR(IF(OR(CFR32="日",CFR32="祝",CFR32=0,CFS32=""),"　",MAX(IF(CFS32&gt;CGF14,CFU32-CFS32,IF(CFS32&lt;=CGF14,CFU32-CGF14,0)),0)),0)</f>
        <v>　</v>
      </c>
      <c r="CGG32" s="663"/>
      <c r="CGH32" s="664"/>
      <c r="CGI32" s="662" t="str">
        <f>IFERROR(IF(OR(CFR32="日",CFR32="祝",CFR32=0,CFS32=""),"　",MAX(IF(AND(CFS32&lt;=CGI14,CFU32&gt;CGJ14),CGJ14-CGI14,IF(AND(CFS32&gt;CGI14,CFU32&lt;=CGJ14),CFU32-CFS32,IF(AND(CFS32&lt;=CGI14,CFU32&lt;=CGJ14),CFU32-CGI14,IF(AND(CFS32&gt;CGI14,CFU32&gt;CGJ14),CGJ14-CFS32,0)))),0)),0)</f>
        <v>　</v>
      </c>
      <c r="CGJ32" s="663"/>
      <c r="CGK32" s="664"/>
      <c r="CGL32" s="662" t="str">
        <f>IFERROR(IF(OR(CFR32="日",CFR32="祝",CFR32=0,CFS32=""),"　",MAX(IF(AND(CFS32&gt;CGO14,CFU32&gt;CGM14),0,IF(AND(CFS32&lt;=CGO14,CFS32&gt;CGL14,CFU32&gt;CGM14),CGO14-CFS32,IF(AND(CFS32&lt;=CGO14,CFS32&lt;=CGL14,CFU32&gt;CGM14),CGO14-CGL14,IF(AND(CFS32&gt;CGL14,CFU32&lt;=CGM14),CFU32-CFS32,IF(AND(CFS32&lt;=CGL14,CFU32&lt;=CGM14),CFU32-CGL14,0))))),0)),0)</f>
        <v>　</v>
      </c>
      <c r="CGM32" s="663"/>
      <c r="CGN32" s="664"/>
      <c r="CGO32" s="662" t="str">
        <f>IFERROR(IF(OR(CFR32="日",CFR32="祝",CFR32=0,CFS32=""),"　",MAX(IF(AND(CFS32&lt;=CGO14,CFU32&gt;CGP14),CGP14-CGO14,IF(CFU32&lt;=CGP14,0,IF(AND(CFS32&gt;CGO14,CFU32&gt;CGP14),CGP14-CFS32,0))),0)),0)</f>
        <v>　</v>
      </c>
      <c r="CGP32" s="663"/>
      <c r="CGQ32" s="664"/>
      <c r="CGR32" s="662" t="str">
        <f t="shared" si="40"/>
        <v>　</v>
      </c>
      <c r="CGS32" s="663"/>
      <c r="CGT32" s="664"/>
      <c r="CGU32" s="665" t="str">
        <f>IF(CGX32="×",TIME(0,0,0),IF(CHH4="非常勤",CFW32,CGI32))</f>
        <v>　</v>
      </c>
      <c r="CGV32" s="666"/>
      <c r="CGW32" s="667"/>
      <c r="CGX32" s="265"/>
      <c r="CGY32" s="665" t="str">
        <f>IF(CHB32="×",TIME(0,0,0),IF(CHH4="非常勤",CFZ32,CGL32))</f>
        <v>　</v>
      </c>
      <c r="CGZ32" s="666"/>
      <c r="CHA32" s="667"/>
      <c r="CHB32" s="265"/>
      <c r="CHC32" s="665" t="str">
        <f>IF(CHF32="×",TIME(0,0,0),IF(CHH4="非常勤",CGC32,CGO32))</f>
        <v>　</v>
      </c>
      <c r="CHD32" s="666"/>
      <c r="CHE32" s="667"/>
      <c r="CHF32" s="265"/>
      <c r="CHG32" s="665" t="str">
        <f>IF(CHJ32="×",TIME(0,0,0),IF(CHH4="非常勤",CGF32,CGR32))</f>
        <v>　</v>
      </c>
      <c r="CHH32" s="666"/>
      <c r="CHI32" s="667"/>
      <c r="CHJ32" s="265"/>
      <c r="CHK32" s="668"/>
      <c r="CHL32" s="669"/>
      <c r="CHM32" s="668"/>
      <c r="CHN32" s="670"/>
      <c r="CHO32" s="669"/>
      <c r="CHP32" s="671"/>
      <c r="CHQ32" s="672"/>
      <c r="CHR32" s="672"/>
      <c r="CHS32" s="673"/>
      <c r="CHT32" s="263">
        <f>$A$32</f>
        <v>18</v>
      </c>
      <c r="CHU32" s="264" t="str">
        <f>$B$32</f>
        <v>日</v>
      </c>
      <c r="CHV32" s="660"/>
      <c r="CHW32" s="661"/>
      <c r="CHX32" s="660"/>
      <c r="CHY32" s="661"/>
      <c r="CHZ32" s="662" t="str">
        <f>IFERROR(IF(OR(CHU32="日",CHU32="祝",CHU32=0,CHV32=""),"　",MAX(IF(AND(CHV32&lt;=CHZ14,CHX32&gt;CIA14),CIA14-CHZ14,IF(AND(CHV32&gt;CHZ14,CHX32&lt;=CIA14),CHX32-CHV32,IF(AND(CHV32&lt;=CHZ14,CHX32&lt;=CIA14),CHX32-CHZ14,IF(AND(CHV32&gt;CHZ14,CHX32&gt;CIA14),CIA14-CHV32,0)))),0)),0)</f>
        <v>　</v>
      </c>
      <c r="CIA32" s="663"/>
      <c r="CIB32" s="664"/>
      <c r="CIC32" s="662" t="str">
        <f>IFERROR(IF(OR(CHU32="日",CHU32="祝",CHU32=0,CHV32=""),"　",MAX(IF(AND(CHV32&gt;CIF14,CHX32&gt;CID14),0,IF(AND(CHV32&lt;=CIF14,CHV32&gt;CIC14,CHX32&gt;CID14),CIF14-CHV32,IF(AND(CHV32&lt;=CIF14,CHV32&lt;=CIC14,CHX32&gt;CID14),CIF14-CIC14,IF(AND(CHV32&gt;CIC14,CHX32&lt;=CID14),CHX32-CHV32,IF(AND(CHV32&lt;=CIC14,CHX32&lt;=CID14),CHX32-CIC14,0))))),0)),0)</f>
        <v>　</v>
      </c>
      <c r="CID32" s="663"/>
      <c r="CIE32" s="664"/>
      <c r="CIF32" s="662" t="str">
        <f>IFERROR(IF(OR(CHU32="日",CHU32="祝",CHU32=0,CHV32=""),"　",MAX(IF(AND(CHV32&lt;=CIF14,CHX32&gt;CIG14),CIG14-CIF14,IF(CHX32&lt;=CIG14,0,IF(AND(CHV32&gt;CIF14,CHX32&gt;CIG14),CIG14-CHV32,0))),0)),0)</f>
        <v>　</v>
      </c>
      <c r="CIG32" s="663"/>
      <c r="CIH32" s="664"/>
      <c r="CII32" s="662" t="str">
        <f>IFERROR(IF(OR(CHU32="日",CHU32="祝",CHU32=0,CHV32=""),"　",MAX(IF(CHV32&gt;CII14,CHX32-CHV32,IF(CHV32&lt;=CII14,CHX32-CII14,0)),0)),0)</f>
        <v>　</v>
      </c>
      <c r="CIJ32" s="663"/>
      <c r="CIK32" s="664"/>
      <c r="CIL32" s="662" t="str">
        <f>IFERROR(IF(OR(CHU32="日",CHU32="祝",CHU32=0,CHV32=""),"　",MAX(IF(AND(CHV32&lt;=CIL14,CHX32&gt;CIM14),CIM14-CIL14,IF(AND(CHV32&gt;CIL14,CHX32&lt;=CIM14),CHX32-CHV32,IF(AND(CHV32&lt;=CIL14,CHX32&lt;=CIM14),CHX32-CIL14,IF(AND(CHV32&gt;CIL14,CHX32&gt;CIM14),CIM14-CHV32,0)))),0)),0)</f>
        <v>　</v>
      </c>
      <c r="CIM32" s="663"/>
      <c r="CIN32" s="664"/>
      <c r="CIO32" s="662" t="str">
        <f>IFERROR(IF(OR(CHU32="日",CHU32="祝",CHU32=0,CHV32=""),"　",MAX(IF(AND(CHV32&gt;CIR14,CHX32&gt;CIP14),0,IF(AND(CHV32&lt;=CIR14,CHV32&gt;CIO14,CHX32&gt;CIP14),CIR14-CHV32,IF(AND(CHV32&lt;=CIR14,CHV32&lt;=CIO14,CHX32&gt;CIP14),CIR14-CIO14,IF(AND(CHV32&gt;CIO14,CHX32&lt;=CIP14),CHX32-CHV32,IF(AND(CHV32&lt;=CIO14,CHX32&lt;=CIP14),CHX32-CIO14,0))))),0)),0)</f>
        <v>　</v>
      </c>
      <c r="CIP32" s="663"/>
      <c r="CIQ32" s="664"/>
      <c r="CIR32" s="662" t="str">
        <f>IFERROR(IF(OR(CHU32="日",CHU32="祝",CHU32=0,CHV32=""),"　",MAX(IF(AND(CHV32&lt;=CIR14,CHX32&gt;CIS14),CIS14-CIR14,IF(CHX32&lt;=CIS14,0,IF(AND(CHV32&gt;CIR14,CHX32&gt;CIS14),CIS14-CHV32,0))),0)),0)</f>
        <v>　</v>
      </c>
      <c r="CIS32" s="663"/>
      <c r="CIT32" s="664"/>
      <c r="CIU32" s="662" t="str">
        <f t="shared" si="41"/>
        <v>　</v>
      </c>
      <c r="CIV32" s="663"/>
      <c r="CIW32" s="664"/>
      <c r="CIX32" s="665" t="str">
        <f>IF(CJA32="×",TIME(0,0,0),IF(CJK4="非常勤",CHZ32,CIL32))</f>
        <v>　</v>
      </c>
      <c r="CIY32" s="666"/>
      <c r="CIZ32" s="667"/>
      <c r="CJA32" s="265"/>
      <c r="CJB32" s="665" t="str">
        <f>IF(CJE32="×",TIME(0,0,0),IF(CJK4="非常勤",CIC32,CIO32))</f>
        <v>　</v>
      </c>
      <c r="CJC32" s="666"/>
      <c r="CJD32" s="667"/>
      <c r="CJE32" s="265"/>
      <c r="CJF32" s="665" t="str">
        <f>IF(CJI32="×",TIME(0,0,0),IF(CJK4="非常勤",CIF32,CIR32))</f>
        <v>　</v>
      </c>
      <c r="CJG32" s="666"/>
      <c r="CJH32" s="667"/>
      <c r="CJI32" s="265"/>
      <c r="CJJ32" s="665" t="str">
        <f>IF(CJM32="×",TIME(0,0,0),IF(CJK4="非常勤",CII32,CIU32))</f>
        <v>　</v>
      </c>
      <c r="CJK32" s="666"/>
      <c r="CJL32" s="667"/>
      <c r="CJM32" s="265"/>
      <c r="CJN32" s="668"/>
      <c r="CJO32" s="669"/>
      <c r="CJP32" s="668"/>
      <c r="CJQ32" s="670"/>
      <c r="CJR32" s="669"/>
      <c r="CJS32" s="671"/>
      <c r="CJT32" s="672"/>
      <c r="CJU32" s="672"/>
      <c r="CJV32" s="673"/>
      <c r="CJW32" s="263">
        <f>$A$32</f>
        <v>18</v>
      </c>
      <c r="CJX32" s="264" t="str">
        <f>$B$32</f>
        <v>日</v>
      </c>
      <c r="CJY32" s="660"/>
      <c r="CJZ32" s="661"/>
      <c r="CKA32" s="660"/>
      <c r="CKB32" s="661"/>
      <c r="CKC32" s="662" t="str">
        <f>IFERROR(IF(OR(CJX32="日",CJX32="祝",CJX32=0,CJY32=""),"　",MAX(IF(AND(CJY32&lt;=CKC14,CKA32&gt;CKD14),CKD14-CKC14,IF(AND(CJY32&gt;CKC14,CKA32&lt;=CKD14),CKA32-CJY32,IF(AND(CJY32&lt;=CKC14,CKA32&lt;=CKD14),CKA32-CKC14,IF(AND(CJY32&gt;CKC14,CKA32&gt;CKD14),CKD14-CJY32,0)))),0)),0)</f>
        <v>　</v>
      </c>
      <c r="CKD32" s="663"/>
      <c r="CKE32" s="664"/>
      <c r="CKF32" s="662" t="str">
        <f>IFERROR(IF(OR(CJX32="日",CJX32="祝",CJX32=0,CJY32=""),"　",MAX(IF(AND(CJY32&gt;CKI14,CKA32&gt;CKG14),0,IF(AND(CJY32&lt;=CKI14,CJY32&gt;CKF14,CKA32&gt;CKG14),CKI14-CJY32,IF(AND(CJY32&lt;=CKI14,CJY32&lt;=CKF14,CKA32&gt;CKG14),CKI14-CKF14,IF(AND(CJY32&gt;CKF14,CKA32&lt;=CKG14),CKA32-CJY32,IF(AND(CJY32&lt;=CKF14,CKA32&lt;=CKG14),CKA32-CKF14,0))))),0)),0)</f>
        <v>　</v>
      </c>
      <c r="CKG32" s="663"/>
      <c r="CKH32" s="664"/>
      <c r="CKI32" s="662" t="str">
        <f>IFERROR(IF(OR(CJX32="日",CJX32="祝",CJX32=0,CJY32=""),"　",MAX(IF(AND(CJY32&lt;=CKI14,CKA32&gt;CKJ14),CKJ14-CKI14,IF(CKA32&lt;=CKJ14,0,IF(AND(CJY32&gt;CKI14,CKA32&gt;CKJ14),CKJ14-CJY32,0))),0)),0)</f>
        <v>　</v>
      </c>
      <c r="CKJ32" s="663"/>
      <c r="CKK32" s="664"/>
      <c r="CKL32" s="662" t="str">
        <f>IFERROR(IF(OR(CJX32="日",CJX32="祝",CJX32=0,CJY32=""),"　",MAX(IF(CJY32&gt;CKL14,CKA32-CJY32,IF(CJY32&lt;=CKL14,CKA32-CKL14,0)),0)),0)</f>
        <v>　</v>
      </c>
      <c r="CKM32" s="663"/>
      <c r="CKN32" s="664"/>
      <c r="CKO32" s="662" t="str">
        <f>IFERROR(IF(OR(CJX32="日",CJX32="祝",CJX32=0,CJY32=""),"　",MAX(IF(AND(CJY32&lt;=CKO14,CKA32&gt;CKP14),CKP14-CKO14,IF(AND(CJY32&gt;CKO14,CKA32&lt;=CKP14),CKA32-CJY32,IF(AND(CJY32&lt;=CKO14,CKA32&lt;=CKP14),CKA32-CKO14,IF(AND(CJY32&gt;CKO14,CKA32&gt;CKP14),CKP14-CJY32,0)))),0)),0)</f>
        <v>　</v>
      </c>
      <c r="CKP32" s="663"/>
      <c r="CKQ32" s="664"/>
      <c r="CKR32" s="662" t="str">
        <f>IFERROR(IF(OR(CJX32="日",CJX32="祝",CJX32=0,CJY32=""),"　",MAX(IF(AND(CJY32&gt;CKU14,CKA32&gt;CKS14),0,IF(AND(CJY32&lt;=CKU14,CJY32&gt;CKR14,CKA32&gt;CKS14),CKU14-CJY32,IF(AND(CJY32&lt;=CKU14,CJY32&lt;=CKR14,CKA32&gt;CKS14),CKU14-CKR14,IF(AND(CJY32&gt;CKR14,CKA32&lt;=CKS14),CKA32-CJY32,IF(AND(CJY32&lt;=CKR14,CKA32&lt;=CKS14),CKA32-CKR14,0))))),0)),0)</f>
        <v>　</v>
      </c>
      <c r="CKS32" s="663"/>
      <c r="CKT32" s="664"/>
      <c r="CKU32" s="662" t="str">
        <f>IFERROR(IF(OR(CJX32="日",CJX32="祝",CJX32=0,CJY32=""),"　",MAX(IF(AND(CJY32&lt;=CKU14,CKA32&gt;CKV14),CKV14-CKU14,IF(CKA32&lt;=CKV14,0,IF(AND(CJY32&gt;CKU14,CKA32&gt;CKV14),CKV14-CJY32,0))),0)),0)</f>
        <v>　</v>
      </c>
      <c r="CKV32" s="663"/>
      <c r="CKW32" s="664"/>
      <c r="CKX32" s="662" t="str">
        <f t="shared" si="42"/>
        <v>　</v>
      </c>
      <c r="CKY32" s="663"/>
      <c r="CKZ32" s="664"/>
      <c r="CLA32" s="665" t="str">
        <f>IF(CLD32="×",TIME(0,0,0),IF(CLN4="非常勤",CKC32,CKO32))</f>
        <v>　</v>
      </c>
      <c r="CLB32" s="666"/>
      <c r="CLC32" s="667"/>
      <c r="CLD32" s="265"/>
      <c r="CLE32" s="665" t="str">
        <f>IF(CLH32="×",TIME(0,0,0),IF(CLN4="非常勤",CKF32,CKR32))</f>
        <v>　</v>
      </c>
      <c r="CLF32" s="666"/>
      <c r="CLG32" s="667"/>
      <c r="CLH32" s="265"/>
      <c r="CLI32" s="665" t="str">
        <f>IF(CLL32="×",TIME(0,0,0),IF(CLN4="非常勤",CKI32,CKU32))</f>
        <v>　</v>
      </c>
      <c r="CLJ32" s="666"/>
      <c r="CLK32" s="667"/>
      <c r="CLL32" s="265"/>
      <c r="CLM32" s="665" t="str">
        <f>IF(CLP32="×",TIME(0,0,0),IF(CLN4="非常勤",CKL32,CKX32))</f>
        <v>　</v>
      </c>
      <c r="CLN32" s="666"/>
      <c r="CLO32" s="667"/>
      <c r="CLP32" s="265"/>
      <c r="CLQ32" s="668"/>
      <c r="CLR32" s="669"/>
      <c r="CLS32" s="668"/>
      <c r="CLT32" s="670"/>
      <c r="CLU32" s="669"/>
      <c r="CLV32" s="671"/>
      <c r="CLW32" s="672"/>
      <c r="CLX32" s="672"/>
      <c r="CLY32" s="673"/>
      <c r="CLZ32" s="263">
        <f>$A$32</f>
        <v>18</v>
      </c>
      <c r="CMA32" s="264" t="str">
        <f>$B$32</f>
        <v>日</v>
      </c>
      <c r="CMB32" s="660"/>
      <c r="CMC32" s="661"/>
      <c r="CMD32" s="660"/>
      <c r="CME32" s="661"/>
      <c r="CMF32" s="662" t="str">
        <f>IFERROR(IF(OR(CMA32="日",CMA32="祝",CMA32=0,CMB32=""),"　",MAX(IF(AND(CMB32&lt;=CMF14,CMD32&gt;CMG14),CMG14-CMF14,IF(AND(CMB32&gt;CMF14,CMD32&lt;=CMG14),CMD32-CMB32,IF(AND(CMB32&lt;=CMF14,CMD32&lt;=CMG14),CMD32-CMF14,IF(AND(CMB32&gt;CMF14,CMD32&gt;CMG14),CMG14-CMB32,0)))),0)),0)</f>
        <v>　</v>
      </c>
      <c r="CMG32" s="663"/>
      <c r="CMH32" s="664"/>
      <c r="CMI32" s="662" t="str">
        <f>IFERROR(IF(OR(CMA32="日",CMA32="祝",CMA32=0,CMB32=""),"　",MAX(IF(AND(CMB32&gt;CML14,CMD32&gt;CMJ14),0,IF(AND(CMB32&lt;=CML14,CMB32&gt;CMI14,CMD32&gt;CMJ14),CML14-CMB32,IF(AND(CMB32&lt;=CML14,CMB32&lt;=CMI14,CMD32&gt;CMJ14),CML14-CMI14,IF(AND(CMB32&gt;CMI14,CMD32&lt;=CMJ14),CMD32-CMB32,IF(AND(CMB32&lt;=CMI14,CMD32&lt;=CMJ14),CMD32-CMI14,0))))),0)),0)</f>
        <v>　</v>
      </c>
      <c r="CMJ32" s="663"/>
      <c r="CMK32" s="664"/>
      <c r="CML32" s="662" t="str">
        <f>IFERROR(IF(OR(CMA32="日",CMA32="祝",CMA32=0,CMB32=""),"　",MAX(IF(AND(CMB32&lt;=CML14,CMD32&gt;CMM14),CMM14-CML14,IF(CMD32&lt;=CMM14,0,IF(AND(CMB32&gt;CML14,CMD32&gt;CMM14),CMM14-CMB32,0))),0)),0)</f>
        <v>　</v>
      </c>
      <c r="CMM32" s="663"/>
      <c r="CMN32" s="664"/>
      <c r="CMO32" s="662" t="str">
        <f>IFERROR(IF(OR(CMA32="日",CMA32="祝",CMA32=0,CMB32=""),"　",MAX(IF(CMB32&gt;CMO14,CMD32-CMB32,IF(CMB32&lt;=CMO14,CMD32-CMO14,0)),0)),0)</f>
        <v>　</v>
      </c>
      <c r="CMP32" s="663"/>
      <c r="CMQ32" s="664"/>
      <c r="CMR32" s="662" t="str">
        <f>IFERROR(IF(OR(CMA32="日",CMA32="祝",CMA32=0,CMB32=""),"　",MAX(IF(AND(CMB32&lt;=CMR14,CMD32&gt;CMS14),CMS14-CMR14,IF(AND(CMB32&gt;CMR14,CMD32&lt;=CMS14),CMD32-CMB32,IF(AND(CMB32&lt;=CMR14,CMD32&lt;=CMS14),CMD32-CMR14,IF(AND(CMB32&gt;CMR14,CMD32&gt;CMS14),CMS14-CMB32,0)))),0)),0)</f>
        <v>　</v>
      </c>
      <c r="CMS32" s="663"/>
      <c r="CMT32" s="664"/>
      <c r="CMU32" s="662" t="str">
        <f>IFERROR(IF(OR(CMA32="日",CMA32="祝",CMA32=0,CMB32=""),"　",MAX(IF(AND(CMB32&gt;CMX14,CMD32&gt;CMV14),0,IF(AND(CMB32&lt;=CMX14,CMB32&gt;CMU14,CMD32&gt;CMV14),CMX14-CMB32,IF(AND(CMB32&lt;=CMX14,CMB32&lt;=CMU14,CMD32&gt;CMV14),CMX14-CMU14,IF(AND(CMB32&gt;CMU14,CMD32&lt;=CMV14),CMD32-CMB32,IF(AND(CMB32&lt;=CMU14,CMD32&lt;=CMV14),CMD32-CMU14,0))))),0)),0)</f>
        <v>　</v>
      </c>
      <c r="CMV32" s="663"/>
      <c r="CMW32" s="664"/>
      <c r="CMX32" s="662" t="str">
        <f>IFERROR(IF(OR(CMA32="日",CMA32="祝",CMA32=0,CMB32=""),"　",MAX(IF(AND(CMB32&lt;=CMX14,CMD32&gt;CMY14),CMY14-CMX14,IF(CMD32&lt;=CMY14,0,IF(AND(CMB32&gt;CMX14,CMD32&gt;CMY14),CMY14-CMB32,0))),0)),0)</f>
        <v>　</v>
      </c>
      <c r="CMY32" s="663"/>
      <c r="CMZ32" s="664"/>
      <c r="CNA32" s="662" t="str">
        <f t="shared" si="43"/>
        <v>　</v>
      </c>
      <c r="CNB32" s="663"/>
      <c r="CNC32" s="664"/>
      <c r="CND32" s="665" t="str">
        <f>IF(CNG32="×",TIME(0,0,0),IF(CNQ4="非常勤",CMF32,CMR32))</f>
        <v>　</v>
      </c>
      <c r="CNE32" s="666"/>
      <c r="CNF32" s="667"/>
      <c r="CNG32" s="265"/>
      <c r="CNH32" s="665" t="str">
        <f>IF(CNK32="×",TIME(0,0,0),IF(CNQ4="非常勤",CMI32,CMU32))</f>
        <v>　</v>
      </c>
      <c r="CNI32" s="666"/>
      <c r="CNJ32" s="667"/>
      <c r="CNK32" s="265"/>
      <c r="CNL32" s="665" t="str">
        <f>IF(CNO32="×",TIME(0,0,0),IF(CNQ4="非常勤",CML32,CMX32))</f>
        <v>　</v>
      </c>
      <c r="CNM32" s="666"/>
      <c r="CNN32" s="667"/>
      <c r="CNO32" s="265"/>
      <c r="CNP32" s="665" t="str">
        <f>IF(CNS32="×",TIME(0,0,0),IF(CNQ4="非常勤",CMO32,CNA32))</f>
        <v>　</v>
      </c>
      <c r="CNQ32" s="666"/>
      <c r="CNR32" s="667"/>
      <c r="CNS32" s="265"/>
      <c r="CNT32" s="668"/>
      <c r="CNU32" s="669"/>
      <c r="CNV32" s="668"/>
      <c r="CNW32" s="670"/>
      <c r="CNX32" s="669"/>
      <c r="CNY32" s="671"/>
      <c r="CNZ32" s="672"/>
      <c r="COA32" s="672"/>
      <c r="COB32" s="673"/>
      <c r="COC32" s="263">
        <f>$A$32</f>
        <v>18</v>
      </c>
      <c r="COD32" s="264" t="str">
        <f>$B$32</f>
        <v>日</v>
      </c>
      <c r="COE32" s="660"/>
      <c r="COF32" s="661"/>
      <c r="COG32" s="660"/>
      <c r="COH32" s="661"/>
      <c r="COI32" s="662" t="str">
        <f>IFERROR(IF(OR(COD32="日",COD32="祝",COD32=0,COE32=""),"　",MAX(IF(AND(COE32&lt;=COI14,COG32&gt;COJ14),COJ14-COI14,IF(AND(COE32&gt;COI14,COG32&lt;=COJ14),COG32-COE32,IF(AND(COE32&lt;=COI14,COG32&lt;=COJ14),COG32-COI14,IF(AND(COE32&gt;COI14,COG32&gt;COJ14),COJ14-COE32,0)))),0)),0)</f>
        <v>　</v>
      </c>
      <c r="COJ32" s="663"/>
      <c r="COK32" s="664"/>
      <c r="COL32" s="662" t="str">
        <f>IFERROR(IF(OR(COD32="日",COD32="祝",COD32=0,COE32=""),"　",MAX(IF(AND(COE32&gt;COO14,COG32&gt;COM14),0,IF(AND(COE32&lt;=COO14,COE32&gt;COL14,COG32&gt;COM14),COO14-COE32,IF(AND(COE32&lt;=COO14,COE32&lt;=COL14,COG32&gt;COM14),COO14-COL14,IF(AND(COE32&gt;COL14,COG32&lt;=COM14),COG32-COE32,IF(AND(COE32&lt;=COL14,COG32&lt;=COM14),COG32-COL14,0))))),0)),0)</f>
        <v>　</v>
      </c>
      <c r="COM32" s="663"/>
      <c r="CON32" s="664"/>
      <c r="COO32" s="662" t="str">
        <f>IFERROR(IF(OR(COD32="日",COD32="祝",COD32=0,COE32=""),"　",MAX(IF(AND(COE32&lt;=COO14,COG32&gt;COP14),COP14-COO14,IF(COG32&lt;=COP14,0,IF(AND(COE32&gt;COO14,COG32&gt;COP14),COP14-COE32,0))),0)),0)</f>
        <v>　</v>
      </c>
      <c r="COP32" s="663"/>
      <c r="COQ32" s="664"/>
      <c r="COR32" s="662" t="str">
        <f>IFERROR(IF(OR(COD32="日",COD32="祝",COD32=0,COE32=""),"　",MAX(IF(COE32&gt;COR14,COG32-COE32,IF(COE32&lt;=COR14,COG32-COR14,0)),0)),0)</f>
        <v>　</v>
      </c>
      <c r="COS32" s="663"/>
      <c r="COT32" s="664"/>
      <c r="COU32" s="662" t="str">
        <f>IFERROR(IF(OR(COD32="日",COD32="祝",COD32=0,COE32=""),"　",MAX(IF(AND(COE32&lt;=COU14,COG32&gt;COV14),COV14-COU14,IF(AND(COE32&gt;COU14,COG32&lt;=COV14),COG32-COE32,IF(AND(COE32&lt;=COU14,COG32&lt;=COV14),COG32-COU14,IF(AND(COE32&gt;COU14,COG32&gt;COV14),COV14-COE32,0)))),0)),0)</f>
        <v>　</v>
      </c>
      <c r="COV32" s="663"/>
      <c r="COW32" s="664"/>
      <c r="COX32" s="662" t="str">
        <f>IFERROR(IF(OR(COD32="日",COD32="祝",COD32=0,COE32=""),"　",MAX(IF(AND(COE32&gt;CPA14,COG32&gt;COY14),0,IF(AND(COE32&lt;=CPA14,COE32&gt;COX14,COG32&gt;COY14),CPA14-COE32,IF(AND(COE32&lt;=CPA14,COE32&lt;=COX14,COG32&gt;COY14),CPA14-COX14,IF(AND(COE32&gt;COX14,COG32&lt;=COY14),COG32-COE32,IF(AND(COE32&lt;=COX14,COG32&lt;=COY14),COG32-COX14,0))))),0)),0)</f>
        <v>　</v>
      </c>
      <c r="COY32" s="663"/>
      <c r="COZ32" s="664"/>
      <c r="CPA32" s="662" t="str">
        <f>IFERROR(IF(OR(COD32="日",COD32="祝",COD32=0,COE32=""),"　",MAX(IF(AND(COE32&lt;=CPA14,COG32&gt;CPB14),CPB14-CPA14,IF(COG32&lt;=CPB14,0,IF(AND(COE32&gt;CPA14,COG32&gt;CPB14),CPB14-COE32,0))),0)),0)</f>
        <v>　</v>
      </c>
      <c r="CPB32" s="663"/>
      <c r="CPC32" s="664"/>
      <c r="CPD32" s="662" t="str">
        <f t="shared" si="44"/>
        <v>　</v>
      </c>
      <c r="CPE32" s="663"/>
      <c r="CPF32" s="664"/>
      <c r="CPG32" s="665" t="str">
        <f>IF(CPJ32="×",TIME(0,0,0),IF(CPT4="非常勤",COI32,COU32))</f>
        <v>　</v>
      </c>
      <c r="CPH32" s="666"/>
      <c r="CPI32" s="667"/>
      <c r="CPJ32" s="265"/>
      <c r="CPK32" s="665" t="str">
        <f>IF(CPN32="×",TIME(0,0,0),IF(CPT4="非常勤",COL32,COX32))</f>
        <v>　</v>
      </c>
      <c r="CPL32" s="666"/>
      <c r="CPM32" s="667"/>
      <c r="CPN32" s="265"/>
      <c r="CPO32" s="665" t="str">
        <f>IF(CPR32="×",TIME(0,0,0),IF(CPT4="非常勤",COO32,CPA32))</f>
        <v>　</v>
      </c>
      <c r="CPP32" s="666"/>
      <c r="CPQ32" s="667"/>
      <c r="CPR32" s="265"/>
      <c r="CPS32" s="665" t="str">
        <f>IF(CPV32="×",TIME(0,0,0),IF(CPT4="非常勤",COR32,CPD32))</f>
        <v>　</v>
      </c>
      <c r="CPT32" s="666"/>
      <c r="CPU32" s="667"/>
      <c r="CPV32" s="265"/>
      <c r="CPW32" s="668"/>
      <c r="CPX32" s="669"/>
      <c r="CPY32" s="668"/>
      <c r="CPZ32" s="670"/>
      <c r="CQA32" s="669"/>
      <c r="CQB32" s="671"/>
      <c r="CQC32" s="672"/>
      <c r="CQD32" s="672"/>
      <c r="CQE32" s="673"/>
      <c r="CQF32" s="263">
        <f>$A$32</f>
        <v>18</v>
      </c>
      <c r="CQG32" s="264" t="str">
        <f>$B$32</f>
        <v>日</v>
      </c>
      <c r="CQH32" s="660"/>
      <c r="CQI32" s="661"/>
      <c r="CQJ32" s="660"/>
      <c r="CQK32" s="661"/>
      <c r="CQL32" s="662" t="str">
        <f>IFERROR(IF(OR(CQG32="日",CQG32="祝",CQG32=0,CQH32=""),"　",MAX(IF(AND(CQH32&lt;=CQL14,CQJ32&gt;CQM14),CQM14-CQL14,IF(AND(CQH32&gt;CQL14,CQJ32&lt;=CQM14),CQJ32-CQH32,IF(AND(CQH32&lt;=CQL14,CQJ32&lt;=CQM14),CQJ32-CQL14,IF(AND(CQH32&gt;CQL14,CQJ32&gt;CQM14),CQM14-CQH32,0)))),0)),0)</f>
        <v>　</v>
      </c>
      <c r="CQM32" s="663"/>
      <c r="CQN32" s="664"/>
      <c r="CQO32" s="662" t="str">
        <f>IFERROR(IF(OR(CQG32="日",CQG32="祝",CQG32=0,CQH32=""),"　",MAX(IF(AND(CQH32&gt;CQR14,CQJ32&gt;CQP14),0,IF(AND(CQH32&lt;=CQR14,CQH32&gt;CQO14,CQJ32&gt;CQP14),CQR14-CQH32,IF(AND(CQH32&lt;=CQR14,CQH32&lt;=CQO14,CQJ32&gt;CQP14),CQR14-CQO14,IF(AND(CQH32&gt;CQO14,CQJ32&lt;=CQP14),CQJ32-CQH32,IF(AND(CQH32&lt;=CQO14,CQJ32&lt;=CQP14),CQJ32-CQO14,0))))),0)),0)</f>
        <v>　</v>
      </c>
      <c r="CQP32" s="663"/>
      <c r="CQQ32" s="664"/>
      <c r="CQR32" s="662" t="str">
        <f>IFERROR(IF(OR(CQG32="日",CQG32="祝",CQG32=0,CQH32=""),"　",MAX(IF(AND(CQH32&lt;=CQR14,CQJ32&gt;CQS14),CQS14-CQR14,IF(CQJ32&lt;=CQS14,0,IF(AND(CQH32&gt;CQR14,CQJ32&gt;CQS14),CQS14-CQH32,0))),0)),0)</f>
        <v>　</v>
      </c>
      <c r="CQS32" s="663"/>
      <c r="CQT32" s="664"/>
      <c r="CQU32" s="662" t="str">
        <f>IFERROR(IF(OR(CQG32="日",CQG32="祝",CQG32=0,CQH32=""),"　",MAX(IF(CQH32&gt;CQU14,CQJ32-CQH32,IF(CQH32&lt;=CQU14,CQJ32-CQU14,0)),0)),0)</f>
        <v>　</v>
      </c>
      <c r="CQV32" s="663"/>
      <c r="CQW32" s="664"/>
      <c r="CQX32" s="662" t="str">
        <f>IFERROR(IF(OR(CQG32="日",CQG32="祝",CQG32=0,CQH32=""),"　",MAX(IF(AND(CQH32&lt;=CQX14,CQJ32&gt;CQY14),CQY14-CQX14,IF(AND(CQH32&gt;CQX14,CQJ32&lt;=CQY14),CQJ32-CQH32,IF(AND(CQH32&lt;=CQX14,CQJ32&lt;=CQY14),CQJ32-CQX14,IF(AND(CQH32&gt;CQX14,CQJ32&gt;CQY14),CQY14-CQH32,0)))),0)),0)</f>
        <v>　</v>
      </c>
      <c r="CQY32" s="663"/>
      <c r="CQZ32" s="664"/>
      <c r="CRA32" s="662" t="str">
        <f>IFERROR(IF(OR(CQG32="日",CQG32="祝",CQG32=0,CQH32=""),"　",MAX(IF(AND(CQH32&gt;CRD14,CQJ32&gt;CRB14),0,IF(AND(CQH32&lt;=CRD14,CQH32&gt;CRA14,CQJ32&gt;CRB14),CRD14-CQH32,IF(AND(CQH32&lt;=CRD14,CQH32&lt;=CRA14,CQJ32&gt;CRB14),CRD14-CRA14,IF(AND(CQH32&gt;CRA14,CQJ32&lt;=CRB14),CQJ32-CQH32,IF(AND(CQH32&lt;=CRA14,CQJ32&lt;=CRB14),CQJ32-CRA14,0))))),0)),0)</f>
        <v>　</v>
      </c>
      <c r="CRB32" s="663"/>
      <c r="CRC32" s="664"/>
      <c r="CRD32" s="662" t="str">
        <f>IFERROR(IF(OR(CQG32="日",CQG32="祝",CQG32=0,CQH32=""),"　",MAX(IF(AND(CQH32&lt;=CRD14,CQJ32&gt;CRE14),CRE14-CRD14,IF(CQJ32&lt;=CRE14,0,IF(AND(CQH32&gt;CRD14,CQJ32&gt;CRE14),CRE14-CQH32,0))),0)),0)</f>
        <v>　</v>
      </c>
      <c r="CRE32" s="663"/>
      <c r="CRF32" s="664"/>
      <c r="CRG32" s="662" t="str">
        <f t="shared" si="45"/>
        <v>　</v>
      </c>
      <c r="CRH32" s="663"/>
      <c r="CRI32" s="664"/>
      <c r="CRJ32" s="665" t="str">
        <f>IF(CRM32="×",TIME(0,0,0),IF(CRW4="非常勤",CQL32,CQX32))</f>
        <v>　</v>
      </c>
      <c r="CRK32" s="666"/>
      <c r="CRL32" s="667"/>
      <c r="CRM32" s="265"/>
      <c r="CRN32" s="665" t="str">
        <f>IF(CRQ32="×",TIME(0,0,0),IF(CRW4="非常勤",CQO32,CRA32))</f>
        <v>　</v>
      </c>
      <c r="CRO32" s="666"/>
      <c r="CRP32" s="667"/>
      <c r="CRQ32" s="265"/>
      <c r="CRR32" s="665" t="str">
        <f>IF(CRU32="×",TIME(0,0,0),IF(CRW4="非常勤",CQR32,CRD32))</f>
        <v>　</v>
      </c>
      <c r="CRS32" s="666"/>
      <c r="CRT32" s="667"/>
      <c r="CRU32" s="265"/>
      <c r="CRV32" s="665" t="str">
        <f>IF(CRY32="×",TIME(0,0,0),IF(CRW4="非常勤",CQU32,CRG32))</f>
        <v>　</v>
      </c>
      <c r="CRW32" s="666"/>
      <c r="CRX32" s="667"/>
      <c r="CRY32" s="265"/>
      <c r="CRZ32" s="668"/>
      <c r="CSA32" s="669"/>
      <c r="CSB32" s="668"/>
      <c r="CSC32" s="670"/>
      <c r="CSD32" s="669"/>
      <c r="CSE32" s="671"/>
      <c r="CSF32" s="672"/>
      <c r="CSG32" s="672"/>
      <c r="CSH32" s="673"/>
      <c r="CSI32" s="263">
        <f>$A$32</f>
        <v>18</v>
      </c>
      <c r="CSJ32" s="264" t="str">
        <f>$B$32</f>
        <v>日</v>
      </c>
      <c r="CSK32" s="660"/>
      <c r="CSL32" s="661"/>
      <c r="CSM32" s="660"/>
      <c r="CSN32" s="661"/>
      <c r="CSO32" s="662" t="str">
        <f>IFERROR(IF(OR(CSJ32="日",CSJ32="祝",CSJ32=0,CSK32=""),"　",MAX(IF(AND(CSK32&lt;=CSO14,CSM32&gt;CSP14),CSP14-CSO14,IF(AND(CSK32&gt;CSO14,CSM32&lt;=CSP14),CSM32-CSK32,IF(AND(CSK32&lt;=CSO14,CSM32&lt;=CSP14),CSM32-CSO14,IF(AND(CSK32&gt;CSO14,CSM32&gt;CSP14),CSP14-CSK32,0)))),0)),0)</f>
        <v>　</v>
      </c>
      <c r="CSP32" s="663"/>
      <c r="CSQ32" s="664"/>
      <c r="CSR32" s="662" t="str">
        <f>IFERROR(IF(OR(CSJ32="日",CSJ32="祝",CSJ32=0,CSK32=""),"　",MAX(IF(AND(CSK32&gt;CSU14,CSM32&gt;CSS14),0,IF(AND(CSK32&lt;=CSU14,CSK32&gt;CSR14,CSM32&gt;CSS14),CSU14-CSK32,IF(AND(CSK32&lt;=CSU14,CSK32&lt;=CSR14,CSM32&gt;CSS14),CSU14-CSR14,IF(AND(CSK32&gt;CSR14,CSM32&lt;=CSS14),CSM32-CSK32,IF(AND(CSK32&lt;=CSR14,CSM32&lt;=CSS14),CSM32-CSR14,0))))),0)),0)</f>
        <v>　</v>
      </c>
      <c r="CSS32" s="663"/>
      <c r="CST32" s="664"/>
      <c r="CSU32" s="662" t="str">
        <f>IFERROR(IF(OR(CSJ32="日",CSJ32="祝",CSJ32=0,CSK32=""),"　",MAX(IF(AND(CSK32&lt;=CSU14,CSM32&gt;CSV14),CSV14-CSU14,IF(CSM32&lt;=CSV14,0,IF(AND(CSK32&gt;CSU14,CSM32&gt;CSV14),CSV14-CSK32,0))),0)),0)</f>
        <v>　</v>
      </c>
      <c r="CSV32" s="663"/>
      <c r="CSW32" s="664"/>
      <c r="CSX32" s="662" t="str">
        <f>IFERROR(IF(OR(CSJ32="日",CSJ32="祝",CSJ32=0,CSK32=""),"　",MAX(IF(CSK32&gt;CSX14,CSM32-CSK32,IF(CSK32&lt;=CSX14,CSM32-CSX14,0)),0)),0)</f>
        <v>　</v>
      </c>
      <c r="CSY32" s="663"/>
      <c r="CSZ32" s="664"/>
      <c r="CTA32" s="662" t="str">
        <f>IFERROR(IF(OR(CSJ32="日",CSJ32="祝",CSJ32=0,CSK32=""),"　",MAX(IF(AND(CSK32&lt;=CTA14,CSM32&gt;CTB14),CTB14-CTA14,IF(AND(CSK32&gt;CTA14,CSM32&lt;=CTB14),CSM32-CSK32,IF(AND(CSK32&lt;=CTA14,CSM32&lt;=CTB14),CSM32-CTA14,IF(AND(CSK32&gt;CTA14,CSM32&gt;CTB14),CTB14-CSK32,0)))),0)),0)</f>
        <v>　</v>
      </c>
      <c r="CTB32" s="663"/>
      <c r="CTC32" s="664"/>
      <c r="CTD32" s="662" t="str">
        <f>IFERROR(IF(OR(CSJ32="日",CSJ32="祝",CSJ32=0,CSK32=""),"　",MAX(IF(AND(CSK32&gt;CTG14,CSM32&gt;CTE14),0,IF(AND(CSK32&lt;=CTG14,CSK32&gt;CTD14,CSM32&gt;CTE14),CTG14-CSK32,IF(AND(CSK32&lt;=CTG14,CSK32&lt;=CTD14,CSM32&gt;CTE14),CTG14-CTD14,IF(AND(CSK32&gt;CTD14,CSM32&lt;=CTE14),CSM32-CSK32,IF(AND(CSK32&lt;=CTD14,CSM32&lt;=CTE14),CSM32-CTD14,0))))),0)),0)</f>
        <v>　</v>
      </c>
      <c r="CTE32" s="663"/>
      <c r="CTF32" s="664"/>
      <c r="CTG32" s="662" t="str">
        <f>IFERROR(IF(OR(CSJ32="日",CSJ32="祝",CSJ32=0,CSK32=""),"　",MAX(IF(AND(CSK32&lt;=CTG14,CSM32&gt;CTH14),CTH14-CTG14,IF(CSM32&lt;=CTH14,0,IF(AND(CSK32&gt;CTG14,CSM32&gt;CTH14),CTH14-CSK32,0))),0)),0)</f>
        <v>　</v>
      </c>
      <c r="CTH32" s="663"/>
      <c r="CTI32" s="664"/>
      <c r="CTJ32" s="662" t="str">
        <f t="shared" si="46"/>
        <v>　</v>
      </c>
      <c r="CTK32" s="663"/>
      <c r="CTL32" s="664"/>
      <c r="CTM32" s="665" t="str">
        <f>IF(CTP32="×",TIME(0,0,0),IF(CTZ4="非常勤",CSO32,CTA32))</f>
        <v>　</v>
      </c>
      <c r="CTN32" s="666"/>
      <c r="CTO32" s="667"/>
      <c r="CTP32" s="265"/>
      <c r="CTQ32" s="665" t="str">
        <f>IF(CTT32="×",TIME(0,0,0),IF(CTZ4="非常勤",CSR32,CTD32))</f>
        <v>　</v>
      </c>
      <c r="CTR32" s="666"/>
      <c r="CTS32" s="667"/>
      <c r="CTT32" s="265"/>
      <c r="CTU32" s="665" t="str">
        <f>IF(CTX32="×",TIME(0,0,0),IF(CTZ4="非常勤",CSU32,CTG32))</f>
        <v>　</v>
      </c>
      <c r="CTV32" s="666"/>
      <c r="CTW32" s="667"/>
      <c r="CTX32" s="265"/>
      <c r="CTY32" s="665" t="str">
        <f>IF(CUB32="×",TIME(0,0,0),IF(CTZ4="非常勤",CSX32,CTJ32))</f>
        <v>　</v>
      </c>
      <c r="CTZ32" s="666"/>
      <c r="CUA32" s="667"/>
      <c r="CUB32" s="265"/>
      <c r="CUC32" s="668"/>
      <c r="CUD32" s="669"/>
      <c r="CUE32" s="668"/>
      <c r="CUF32" s="670"/>
      <c r="CUG32" s="669"/>
      <c r="CUH32" s="671"/>
      <c r="CUI32" s="672"/>
      <c r="CUJ32" s="672"/>
      <c r="CUK32" s="673"/>
      <c r="CUL32" s="263">
        <f>$A$32</f>
        <v>18</v>
      </c>
      <c r="CUM32" s="264" t="str">
        <f>$B$32</f>
        <v>日</v>
      </c>
      <c r="CUN32" s="660"/>
      <c r="CUO32" s="661"/>
      <c r="CUP32" s="660"/>
      <c r="CUQ32" s="661"/>
      <c r="CUR32" s="662" t="str">
        <f>IFERROR(IF(OR(CUM32="日",CUM32="祝",CUM32=0,CUN32=""),"　",MAX(IF(AND(CUN32&lt;=CUR14,CUP32&gt;CUS14),CUS14-CUR14,IF(AND(CUN32&gt;CUR14,CUP32&lt;=CUS14),CUP32-CUN32,IF(AND(CUN32&lt;=CUR14,CUP32&lt;=CUS14),CUP32-CUR14,IF(AND(CUN32&gt;CUR14,CUP32&gt;CUS14),CUS14-CUN32,0)))),0)),0)</f>
        <v>　</v>
      </c>
      <c r="CUS32" s="663"/>
      <c r="CUT32" s="664"/>
      <c r="CUU32" s="662" t="str">
        <f>IFERROR(IF(OR(CUM32="日",CUM32="祝",CUM32=0,CUN32=""),"　",MAX(IF(AND(CUN32&gt;CUX14,CUP32&gt;CUV14),0,IF(AND(CUN32&lt;=CUX14,CUN32&gt;CUU14,CUP32&gt;CUV14),CUX14-CUN32,IF(AND(CUN32&lt;=CUX14,CUN32&lt;=CUU14,CUP32&gt;CUV14),CUX14-CUU14,IF(AND(CUN32&gt;CUU14,CUP32&lt;=CUV14),CUP32-CUN32,IF(AND(CUN32&lt;=CUU14,CUP32&lt;=CUV14),CUP32-CUU14,0))))),0)),0)</f>
        <v>　</v>
      </c>
      <c r="CUV32" s="663"/>
      <c r="CUW32" s="664"/>
      <c r="CUX32" s="662" t="str">
        <f>IFERROR(IF(OR(CUM32="日",CUM32="祝",CUM32=0,CUN32=""),"　",MAX(IF(AND(CUN32&lt;=CUX14,CUP32&gt;CUY14),CUY14-CUX14,IF(CUP32&lt;=CUY14,0,IF(AND(CUN32&gt;CUX14,CUP32&gt;CUY14),CUY14-CUN32,0))),0)),0)</f>
        <v>　</v>
      </c>
      <c r="CUY32" s="663"/>
      <c r="CUZ32" s="664"/>
      <c r="CVA32" s="662" t="str">
        <f>IFERROR(IF(OR(CUM32="日",CUM32="祝",CUM32=0,CUN32=""),"　",MAX(IF(CUN32&gt;CVA14,CUP32-CUN32,IF(CUN32&lt;=CVA14,CUP32-CVA14,0)),0)),0)</f>
        <v>　</v>
      </c>
      <c r="CVB32" s="663"/>
      <c r="CVC32" s="664"/>
      <c r="CVD32" s="662" t="str">
        <f>IFERROR(IF(OR(CUM32="日",CUM32="祝",CUM32=0,CUN32=""),"　",MAX(IF(AND(CUN32&lt;=CVD14,CUP32&gt;CVE14),CVE14-CVD14,IF(AND(CUN32&gt;CVD14,CUP32&lt;=CVE14),CUP32-CUN32,IF(AND(CUN32&lt;=CVD14,CUP32&lt;=CVE14),CUP32-CVD14,IF(AND(CUN32&gt;CVD14,CUP32&gt;CVE14),CVE14-CUN32,0)))),0)),0)</f>
        <v>　</v>
      </c>
      <c r="CVE32" s="663"/>
      <c r="CVF32" s="664"/>
      <c r="CVG32" s="662" t="str">
        <f>IFERROR(IF(OR(CUM32="日",CUM32="祝",CUM32=0,CUN32=""),"　",MAX(IF(AND(CUN32&gt;CVJ14,CUP32&gt;CVH14),0,IF(AND(CUN32&lt;=CVJ14,CUN32&gt;CVG14,CUP32&gt;CVH14),CVJ14-CUN32,IF(AND(CUN32&lt;=CVJ14,CUN32&lt;=CVG14,CUP32&gt;CVH14),CVJ14-CVG14,IF(AND(CUN32&gt;CVG14,CUP32&lt;=CVH14),CUP32-CUN32,IF(AND(CUN32&lt;=CVG14,CUP32&lt;=CVH14),CUP32-CVG14,0))))),0)),0)</f>
        <v>　</v>
      </c>
      <c r="CVH32" s="663"/>
      <c r="CVI32" s="664"/>
      <c r="CVJ32" s="662" t="str">
        <f>IFERROR(IF(OR(CUM32="日",CUM32="祝",CUM32=0,CUN32=""),"　",MAX(IF(AND(CUN32&lt;=CVJ14,CUP32&gt;CVK14),CVK14-CVJ14,IF(CUP32&lt;=CVK14,0,IF(AND(CUN32&gt;CVJ14,CUP32&gt;CVK14),CVK14-CUN32,0))),0)),0)</f>
        <v>　</v>
      </c>
      <c r="CVK32" s="663"/>
      <c r="CVL32" s="664"/>
      <c r="CVM32" s="662" t="str">
        <f t="shared" si="47"/>
        <v>　</v>
      </c>
      <c r="CVN32" s="663"/>
      <c r="CVO32" s="664"/>
      <c r="CVP32" s="665" t="str">
        <f>IF(CVS32="×",TIME(0,0,0),IF(CWC4="非常勤",CUR32,CVD32))</f>
        <v>　</v>
      </c>
      <c r="CVQ32" s="666"/>
      <c r="CVR32" s="667"/>
      <c r="CVS32" s="265"/>
      <c r="CVT32" s="665" t="str">
        <f>IF(CVW32="×",TIME(0,0,0),IF(CWC4="非常勤",CUU32,CVG32))</f>
        <v>　</v>
      </c>
      <c r="CVU32" s="666"/>
      <c r="CVV32" s="667"/>
      <c r="CVW32" s="265"/>
      <c r="CVX32" s="665" t="str">
        <f>IF(CWA32="×",TIME(0,0,0),IF(CWC4="非常勤",CUX32,CVJ32))</f>
        <v>　</v>
      </c>
      <c r="CVY32" s="666"/>
      <c r="CVZ32" s="667"/>
      <c r="CWA32" s="265"/>
      <c r="CWB32" s="665" t="str">
        <f>IF(CWE32="×",TIME(0,0,0),IF(CWC4="非常勤",CVA32,CVM32))</f>
        <v>　</v>
      </c>
      <c r="CWC32" s="666"/>
      <c r="CWD32" s="667"/>
      <c r="CWE32" s="265"/>
      <c r="CWF32" s="668"/>
      <c r="CWG32" s="669"/>
      <c r="CWH32" s="668"/>
      <c r="CWI32" s="670"/>
      <c r="CWJ32" s="669"/>
      <c r="CWK32" s="671"/>
      <c r="CWL32" s="672"/>
      <c r="CWM32" s="672"/>
      <c r="CWN32" s="673"/>
      <c r="CWO32" s="263">
        <f>$A$32</f>
        <v>18</v>
      </c>
      <c r="CWP32" s="264" t="str">
        <f>$B$32</f>
        <v>日</v>
      </c>
      <c r="CWQ32" s="660"/>
      <c r="CWR32" s="661"/>
      <c r="CWS32" s="660"/>
      <c r="CWT32" s="661"/>
      <c r="CWU32" s="662" t="str">
        <f>IFERROR(IF(OR(CWP32="日",CWP32="祝",CWP32=0,CWQ32=""),"　",MAX(IF(AND(CWQ32&lt;=CWU14,CWS32&gt;CWV14),CWV14-CWU14,IF(AND(CWQ32&gt;CWU14,CWS32&lt;=CWV14),CWS32-CWQ32,IF(AND(CWQ32&lt;=CWU14,CWS32&lt;=CWV14),CWS32-CWU14,IF(AND(CWQ32&gt;CWU14,CWS32&gt;CWV14),CWV14-CWQ32,0)))),0)),0)</f>
        <v>　</v>
      </c>
      <c r="CWV32" s="663"/>
      <c r="CWW32" s="664"/>
      <c r="CWX32" s="662" t="str">
        <f>IFERROR(IF(OR(CWP32="日",CWP32="祝",CWP32=0,CWQ32=""),"　",MAX(IF(AND(CWQ32&gt;CXA14,CWS32&gt;CWY14),0,IF(AND(CWQ32&lt;=CXA14,CWQ32&gt;CWX14,CWS32&gt;CWY14),CXA14-CWQ32,IF(AND(CWQ32&lt;=CXA14,CWQ32&lt;=CWX14,CWS32&gt;CWY14),CXA14-CWX14,IF(AND(CWQ32&gt;CWX14,CWS32&lt;=CWY14),CWS32-CWQ32,IF(AND(CWQ32&lt;=CWX14,CWS32&lt;=CWY14),CWS32-CWX14,0))))),0)),0)</f>
        <v>　</v>
      </c>
      <c r="CWY32" s="663"/>
      <c r="CWZ32" s="664"/>
      <c r="CXA32" s="662" t="str">
        <f>IFERROR(IF(OR(CWP32="日",CWP32="祝",CWP32=0,CWQ32=""),"　",MAX(IF(AND(CWQ32&lt;=CXA14,CWS32&gt;CXB14),CXB14-CXA14,IF(CWS32&lt;=CXB14,0,IF(AND(CWQ32&gt;CXA14,CWS32&gt;CXB14),CXB14-CWQ32,0))),0)),0)</f>
        <v>　</v>
      </c>
      <c r="CXB32" s="663"/>
      <c r="CXC32" s="664"/>
      <c r="CXD32" s="662" t="str">
        <f>IFERROR(IF(OR(CWP32="日",CWP32="祝",CWP32=0,CWQ32=""),"　",MAX(IF(CWQ32&gt;CXD14,CWS32-CWQ32,IF(CWQ32&lt;=CXD14,CWS32-CXD14,0)),0)),0)</f>
        <v>　</v>
      </c>
      <c r="CXE32" s="663"/>
      <c r="CXF32" s="664"/>
      <c r="CXG32" s="662" t="str">
        <f>IFERROR(IF(OR(CWP32="日",CWP32="祝",CWP32=0,CWQ32=""),"　",MAX(IF(AND(CWQ32&lt;=CXG14,CWS32&gt;CXH14),CXH14-CXG14,IF(AND(CWQ32&gt;CXG14,CWS32&lt;=CXH14),CWS32-CWQ32,IF(AND(CWQ32&lt;=CXG14,CWS32&lt;=CXH14),CWS32-CXG14,IF(AND(CWQ32&gt;CXG14,CWS32&gt;CXH14),CXH14-CWQ32,0)))),0)),0)</f>
        <v>　</v>
      </c>
      <c r="CXH32" s="663"/>
      <c r="CXI32" s="664"/>
      <c r="CXJ32" s="662" t="str">
        <f>IFERROR(IF(OR(CWP32="日",CWP32="祝",CWP32=0,CWQ32=""),"　",MAX(IF(AND(CWQ32&gt;CXM14,CWS32&gt;CXK14),0,IF(AND(CWQ32&lt;=CXM14,CWQ32&gt;CXJ14,CWS32&gt;CXK14),CXM14-CWQ32,IF(AND(CWQ32&lt;=CXM14,CWQ32&lt;=CXJ14,CWS32&gt;CXK14),CXM14-CXJ14,IF(AND(CWQ32&gt;CXJ14,CWS32&lt;=CXK14),CWS32-CWQ32,IF(AND(CWQ32&lt;=CXJ14,CWS32&lt;=CXK14),CWS32-CXJ14,0))))),0)),0)</f>
        <v>　</v>
      </c>
      <c r="CXK32" s="663"/>
      <c r="CXL32" s="664"/>
      <c r="CXM32" s="662" t="str">
        <f>IFERROR(IF(OR(CWP32="日",CWP32="祝",CWP32=0,CWQ32=""),"　",MAX(IF(AND(CWQ32&lt;=CXM14,CWS32&gt;CXN14),CXN14-CXM14,IF(CWS32&lt;=CXN14,0,IF(AND(CWQ32&gt;CXM14,CWS32&gt;CXN14),CXN14-CWQ32,0))),0)),0)</f>
        <v>　</v>
      </c>
      <c r="CXN32" s="663"/>
      <c r="CXO32" s="664"/>
      <c r="CXP32" s="662" t="str">
        <f t="shared" si="48"/>
        <v>　</v>
      </c>
      <c r="CXQ32" s="663"/>
      <c r="CXR32" s="664"/>
      <c r="CXS32" s="665" t="str">
        <f>IF(CXV32="×",TIME(0,0,0),IF(CYF4="非常勤",CWU32,CXG32))</f>
        <v>　</v>
      </c>
      <c r="CXT32" s="666"/>
      <c r="CXU32" s="667"/>
      <c r="CXV32" s="265"/>
      <c r="CXW32" s="665" t="str">
        <f>IF(CXZ32="×",TIME(0,0,0),IF(CYF4="非常勤",CWX32,CXJ32))</f>
        <v>　</v>
      </c>
      <c r="CXX32" s="666"/>
      <c r="CXY32" s="667"/>
      <c r="CXZ32" s="265"/>
      <c r="CYA32" s="665" t="str">
        <f>IF(CYD32="×",TIME(0,0,0),IF(CYF4="非常勤",CXA32,CXM32))</f>
        <v>　</v>
      </c>
      <c r="CYB32" s="666"/>
      <c r="CYC32" s="667"/>
      <c r="CYD32" s="265"/>
      <c r="CYE32" s="665" t="str">
        <f>IF(CYH32="×",TIME(0,0,0),IF(CYF4="非常勤",CXD32,CXP32))</f>
        <v>　</v>
      </c>
      <c r="CYF32" s="666"/>
      <c r="CYG32" s="667"/>
      <c r="CYH32" s="265"/>
      <c r="CYI32" s="668"/>
      <c r="CYJ32" s="669"/>
      <c r="CYK32" s="668"/>
      <c r="CYL32" s="670"/>
      <c r="CYM32" s="669"/>
      <c r="CYN32" s="671"/>
      <c r="CYO32" s="672"/>
      <c r="CYP32" s="672"/>
      <c r="CYQ32" s="673"/>
      <c r="CYR32" s="263">
        <f>$A$32</f>
        <v>18</v>
      </c>
      <c r="CYS32" s="264" t="str">
        <f>$B$32</f>
        <v>日</v>
      </c>
      <c r="CYT32" s="660"/>
      <c r="CYU32" s="661"/>
      <c r="CYV32" s="660"/>
      <c r="CYW32" s="661"/>
      <c r="CYX32" s="662" t="str">
        <f>IFERROR(IF(OR(CYS32="日",CYS32="祝",CYS32=0,CYT32=""),"　",MAX(IF(AND(CYT32&lt;=CYX14,CYV32&gt;CYY14),CYY14-CYX14,IF(AND(CYT32&gt;CYX14,CYV32&lt;=CYY14),CYV32-CYT32,IF(AND(CYT32&lt;=CYX14,CYV32&lt;=CYY14),CYV32-CYX14,IF(AND(CYT32&gt;CYX14,CYV32&gt;CYY14),CYY14-CYT32,0)))),0)),0)</f>
        <v>　</v>
      </c>
      <c r="CYY32" s="663"/>
      <c r="CYZ32" s="664"/>
      <c r="CZA32" s="662" t="str">
        <f>IFERROR(IF(OR(CYS32="日",CYS32="祝",CYS32=0,CYT32=""),"　",MAX(IF(AND(CYT32&gt;CZD14,CYV32&gt;CZB14),0,IF(AND(CYT32&lt;=CZD14,CYT32&gt;CZA14,CYV32&gt;CZB14),CZD14-CYT32,IF(AND(CYT32&lt;=CZD14,CYT32&lt;=CZA14,CYV32&gt;CZB14),CZD14-CZA14,IF(AND(CYT32&gt;CZA14,CYV32&lt;=CZB14),CYV32-CYT32,IF(AND(CYT32&lt;=CZA14,CYV32&lt;=CZB14),CYV32-CZA14,0))))),0)),0)</f>
        <v>　</v>
      </c>
      <c r="CZB32" s="663"/>
      <c r="CZC32" s="664"/>
      <c r="CZD32" s="662" t="str">
        <f>IFERROR(IF(OR(CYS32="日",CYS32="祝",CYS32=0,CYT32=""),"　",MAX(IF(AND(CYT32&lt;=CZD14,CYV32&gt;CZE14),CZE14-CZD14,IF(CYV32&lt;=CZE14,0,IF(AND(CYT32&gt;CZD14,CYV32&gt;CZE14),CZE14-CYT32,0))),0)),0)</f>
        <v>　</v>
      </c>
      <c r="CZE32" s="663"/>
      <c r="CZF32" s="664"/>
      <c r="CZG32" s="662" t="str">
        <f>IFERROR(IF(OR(CYS32="日",CYS32="祝",CYS32=0,CYT32=""),"　",MAX(IF(CYT32&gt;CZG14,CYV32-CYT32,IF(CYT32&lt;=CZG14,CYV32-CZG14,0)),0)),0)</f>
        <v>　</v>
      </c>
      <c r="CZH32" s="663"/>
      <c r="CZI32" s="664"/>
      <c r="CZJ32" s="662" t="str">
        <f>IFERROR(IF(OR(CYS32="日",CYS32="祝",CYS32=0,CYT32=""),"　",MAX(IF(AND(CYT32&lt;=CZJ14,CYV32&gt;CZK14),CZK14-CZJ14,IF(AND(CYT32&gt;CZJ14,CYV32&lt;=CZK14),CYV32-CYT32,IF(AND(CYT32&lt;=CZJ14,CYV32&lt;=CZK14),CYV32-CZJ14,IF(AND(CYT32&gt;CZJ14,CYV32&gt;CZK14),CZK14-CYT32,0)))),0)),0)</f>
        <v>　</v>
      </c>
      <c r="CZK32" s="663"/>
      <c r="CZL32" s="664"/>
      <c r="CZM32" s="662" t="str">
        <f>IFERROR(IF(OR(CYS32="日",CYS32="祝",CYS32=0,CYT32=""),"　",MAX(IF(AND(CYT32&gt;CZP14,CYV32&gt;CZN14),0,IF(AND(CYT32&lt;=CZP14,CYT32&gt;CZM14,CYV32&gt;CZN14),CZP14-CYT32,IF(AND(CYT32&lt;=CZP14,CYT32&lt;=CZM14,CYV32&gt;CZN14),CZP14-CZM14,IF(AND(CYT32&gt;CZM14,CYV32&lt;=CZN14),CYV32-CYT32,IF(AND(CYT32&lt;=CZM14,CYV32&lt;=CZN14),CYV32-CZM14,0))))),0)),0)</f>
        <v>　</v>
      </c>
      <c r="CZN32" s="663"/>
      <c r="CZO32" s="664"/>
      <c r="CZP32" s="662" t="str">
        <f>IFERROR(IF(OR(CYS32="日",CYS32="祝",CYS32=0,CYT32=""),"　",MAX(IF(AND(CYT32&lt;=CZP14,CYV32&gt;CZQ14),CZQ14-CZP14,IF(CYV32&lt;=CZQ14,0,IF(AND(CYT32&gt;CZP14,CYV32&gt;CZQ14),CZQ14-CYT32,0))),0)),0)</f>
        <v>　</v>
      </c>
      <c r="CZQ32" s="663"/>
      <c r="CZR32" s="664"/>
      <c r="CZS32" s="662" t="str">
        <f t="shared" si="49"/>
        <v>　</v>
      </c>
      <c r="CZT32" s="663"/>
      <c r="CZU32" s="664"/>
      <c r="CZV32" s="665" t="str">
        <f>IF(CZY32="×",TIME(0,0,0),IF(DAI4="非常勤",CYX32,CZJ32))</f>
        <v>　</v>
      </c>
      <c r="CZW32" s="666"/>
      <c r="CZX32" s="667"/>
      <c r="CZY32" s="265"/>
      <c r="CZZ32" s="665" t="str">
        <f>IF(DAC32="×",TIME(0,0,0),IF(DAI4="非常勤",CZA32,CZM32))</f>
        <v>　</v>
      </c>
      <c r="DAA32" s="666"/>
      <c r="DAB32" s="667"/>
      <c r="DAC32" s="265"/>
      <c r="DAD32" s="665" t="str">
        <f>IF(DAG32="×",TIME(0,0,0),IF(DAI4="非常勤",CZD32,CZP32))</f>
        <v>　</v>
      </c>
      <c r="DAE32" s="666"/>
      <c r="DAF32" s="667"/>
      <c r="DAG32" s="265"/>
      <c r="DAH32" s="665" t="str">
        <f>IF(DAK32="×",TIME(0,0,0),IF(DAI4="非常勤",CZG32,CZS32))</f>
        <v>　</v>
      </c>
      <c r="DAI32" s="666"/>
      <c r="DAJ32" s="667"/>
      <c r="DAK32" s="265"/>
      <c r="DAL32" s="668"/>
      <c r="DAM32" s="669"/>
      <c r="DAN32" s="668"/>
      <c r="DAO32" s="670"/>
      <c r="DAP32" s="669"/>
      <c r="DAQ32" s="671"/>
      <c r="DAR32" s="672"/>
      <c r="DAS32" s="672"/>
      <c r="DAT32" s="673"/>
      <c r="DAU32" s="263">
        <f>$A$32</f>
        <v>18</v>
      </c>
      <c r="DAV32" s="264" t="str">
        <f>$B$32</f>
        <v>日</v>
      </c>
      <c r="DAW32" s="660"/>
      <c r="DAX32" s="661"/>
      <c r="DAY32" s="660"/>
      <c r="DAZ32" s="661"/>
      <c r="DBA32" s="662" t="str">
        <f>IFERROR(IF(OR(DAV32="日",DAV32="祝",DAV32=0,DAW32=""),"　",MAX(IF(AND(DAW32&lt;=DBA14,DAY32&gt;DBB14),DBB14-DBA14,IF(AND(DAW32&gt;DBA14,DAY32&lt;=DBB14),DAY32-DAW32,IF(AND(DAW32&lt;=DBA14,DAY32&lt;=DBB14),DAY32-DBA14,IF(AND(DAW32&gt;DBA14,DAY32&gt;DBB14),DBB14-DAW32,0)))),0)),0)</f>
        <v>　</v>
      </c>
      <c r="DBB32" s="663"/>
      <c r="DBC32" s="664"/>
      <c r="DBD32" s="662" t="str">
        <f>IFERROR(IF(OR(DAV32="日",DAV32="祝",DAV32=0,DAW32=""),"　",MAX(IF(AND(DAW32&gt;DBG14,DAY32&gt;DBE14),0,IF(AND(DAW32&lt;=DBG14,DAW32&gt;DBD14,DAY32&gt;DBE14),DBG14-DAW32,IF(AND(DAW32&lt;=DBG14,DAW32&lt;=DBD14,DAY32&gt;DBE14),DBG14-DBD14,IF(AND(DAW32&gt;DBD14,DAY32&lt;=DBE14),DAY32-DAW32,IF(AND(DAW32&lt;=DBD14,DAY32&lt;=DBE14),DAY32-DBD14,0))))),0)),0)</f>
        <v>　</v>
      </c>
      <c r="DBE32" s="663"/>
      <c r="DBF32" s="664"/>
      <c r="DBG32" s="662" t="str">
        <f>IFERROR(IF(OR(DAV32="日",DAV32="祝",DAV32=0,DAW32=""),"　",MAX(IF(AND(DAW32&lt;=DBG14,DAY32&gt;DBH14),DBH14-DBG14,IF(DAY32&lt;=DBH14,0,IF(AND(DAW32&gt;DBG14,DAY32&gt;DBH14),DBH14-DAW32,0))),0)),0)</f>
        <v>　</v>
      </c>
      <c r="DBH32" s="663"/>
      <c r="DBI32" s="664"/>
      <c r="DBJ32" s="662" t="str">
        <f>IFERROR(IF(OR(DAV32="日",DAV32="祝",DAV32=0,DAW32=""),"　",MAX(IF(DAW32&gt;DBJ14,DAY32-DAW32,IF(DAW32&lt;=DBJ14,DAY32-DBJ14,0)),0)),0)</f>
        <v>　</v>
      </c>
      <c r="DBK32" s="663"/>
      <c r="DBL32" s="664"/>
      <c r="DBM32" s="662" t="str">
        <f>IFERROR(IF(OR(DAV32="日",DAV32="祝",DAV32=0,DAW32=""),"　",MAX(IF(AND(DAW32&lt;=DBM14,DAY32&gt;DBN14),DBN14-DBM14,IF(AND(DAW32&gt;DBM14,DAY32&lt;=DBN14),DAY32-DAW32,IF(AND(DAW32&lt;=DBM14,DAY32&lt;=DBN14),DAY32-DBM14,IF(AND(DAW32&gt;DBM14,DAY32&gt;DBN14),DBN14-DAW32,0)))),0)),0)</f>
        <v>　</v>
      </c>
      <c r="DBN32" s="663"/>
      <c r="DBO32" s="664"/>
      <c r="DBP32" s="662" t="str">
        <f>IFERROR(IF(OR(DAV32="日",DAV32="祝",DAV32=0,DAW32=""),"　",MAX(IF(AND(DAW32&gt;DBS14,DAY32&gt;DBQ14),0,IF(AND(DAW32&lt;=DBS14,DAW32&gt;DBP14,DAY32&gt;DBQ14),DBS14-DAW32,IF(AND(DAW32&lt;=DBS14,DAW32&lt;=DBP14,DAY32&gt;DBQ14),DBS14-DBP14,IF(AND(DAW32&gt;DBP14,DAY32&lt;=DBQ14),DAY32-DAW32,IF(AND(DAW32&lt;=DBP14,DAY32&lt;=DBQ14),DAY32-DBP14,0))))),0)),0)</f>
        <v>　</v>
      </c>
      <c r="DBQ32" s="663"/>
      <c r="DBR32" s="664"/>
      <c r="DBS32" s="662" t="str">
        <f>IFERROR(IF(OR(DAV32="日",DAV32="祝",DAV32=0,DAW32=""),"　",MAX(IF(AND(DAW32&lt;=DBS14,DAY32&gt;DBT14),DBT14-DBS14,IF(DAY32&lt;=DBT14,0,IF(AND(DAW32&gt;DBS14,DAY32&gt;DBT14),DBT14-DAW32,0))),0)),0)</f>
        <v>　</v>
      </c>
      <c r="DBT32" s="663"/>
      <c r="DBU32" s="664"/>
      <c r="DBV32" s="662" t="str">
        <f t="shared" si="50"/>
        <v>　</v>
      </c>
      <c r="DBW32" s="663"/>
      <c r="DBX32" s="664"/>
      <c r="DBY32" s="665" t="str">
        <f>IF(DCB32="×",TIME(0,0,0),IF(DCL4="非常勤",DBA32,DBM32))</f>
        <v>　</v>
      </c>
      <c r="DBZ32" s="666"/>
      <c r="DCA32" s="667"/>
      <c r="DCB32" s="265"/>
      <c r="DCC32" s="665" t="str">
        <f>IF(DCF32="×",TIME(0,0,0),IF(DCL4="非常勤",DBD32,DBP32))</f>
        <v>　</v>
      </c>
      <c r="DCD32" s="666"/>
      <c r="DCE32" s="667"/>
      <c r="DCF32" s="265"/>
      <c r="DCG32" s="665" t="str">
        <f>IF(DCJ32="×",TIME(0,0,0),IF(DCL4="非常勤",DBG32,DBS32))</f>
        <v>　</v>
      </c>
      <c r="DCH32" s="666"/>
      <c r="DCI32" s="667"/>
      <c r="DCJ32" s="265"/>
      <c r="DCK32" s="665" t="str">
        <f>IF(DCN32="×",TIME(0,0,0),IF(DCL4="非常勤",DBJ32,DBV32))</f>
        <v>　</v>
      </c>
      <c r="DCL32" s="666"/>
      <c r="DCM32" s="667"/>
      <c r="DCN32" s="265"/>
      <c r="DCO32" s="668"/>
      <c r="DCP32" s="669"/>
      <c r="DCQ32" s="668"/>
      <c r="DCR32" s="670"/>
      <c r="DCS32" s="669"/>
      <c r="DCT32" s="671"/>
      <c r="DCU32" s="672"/>
      <c r="DCV32" s="672"/>
      <c r="DCW32" s="673"/>
      <c r="DCX32" s="263">
        <f>$A$32</f>
        <v>18</v>
      </c>
      <c r="DCY32" s="264" t="str">
        <f>$B$32</f>
        <v>日</v>
      </c>
      <c r="DCZ32" s="660"/>
      <c r="DDA32" s="661"/>
      <c r="DDB32" s="660"/>
      <c r="DDC32" s="661"/>
      <c r="DDD32" s="662" t="str">
        <f>IFERROR(IF(OR(DCY32="日",DCY32="祝",DCY32=0,DCZ32=""),"　",MAX(IF(AND(DCZ32&lt;=DDD14,DDB32&gt;DDE14),DDE14-DDD14,IF(AND(DCZ32&gt;DDD14,DDB32&lt;=DDE14),DDB32-DCZ32,IF(AND(DCZ32&lt;=DDD14,DDB32&lt;=DDE14),DDB32-DDD14,IF(AND(DCZ32&gt;DDD14,DDB32&gt;DDE14),DDE14-DCZ32,0)))),0)),0)</f>
        <v>　</v>
      </c>
      <c r="DDE32" s="663"/>
      <c r="DDF32" s="664"/>
      <c r="DDG32" s="662" t="str">
        <f>IFERROR(IF(OR(DCY32="日",DCY32="祝",DCY32=0,DCZ32=""),"　",MAX(IF(AND(DCZ32&gt;DDJ14,DDB32&gt;DDH14),0,IF(AND(DCZ32&lt;=DDJ14,DCZ32&gt;DDG14,DDB32&gt;DDH14),DDJ14-DCZ32,IF(AND(DCZ32&lt;=DDJ14,DCZ32&lt;=DDG14,DDB32&gt;DDH14),DDJ14-DDG14,IF(AND(DCZ32&gt;DDG14,DDB32&lt;=DDH14),DDB32-DCZ32,IF(AND(DCZ32&lt;=DDG14,DDB32&lt;=DDH14),DDB32-DDG14,0))))),0)),0)</f>
        <v>　</v>
      </c>
      <c r="DDH32" s="663"/>
      <c r="DDI32" s="664"/>
      <c r="DDJ32" s="662" t="str">
        <f>IFERROR(IF(OR(DCY32="日",DCY32="祝",DCY32=0,DCZ32=""),"　",MAX(IF(AND(DCZ32&lt;=DDJ14,DDB32&gt;DDK14),DDK14-DDJ14,IF(DDB32&lt;=DDK14,0,IF(AND(DCZ32&gt;DDJ14,DDB32&gt;DDK14),DDK14-DCZ32,0))),0)),0)</f>
        <v>　</v>
      </c>
      <c r="DDK32" s="663"/>
      <c r="DDL32" s="664"/>
      <c r="DDM32" s="662" t="str">
        <f>IFERROR(IF(OR(DCY32="日",DCY32="祝",DCY32=0,DCZ32=""),"　",MAX(IF(DCZ32&gt;DDM14,DDB32-DCZ32,IF(DCZ32&lt;=DDM14,DDB32-DDM14,0)),0)),0)</f>
        <v>　</v>
      </c>
      <c r="DDN32" s="663"/>
      <c r="DDO32" s="664"/>
      <c r="DDP32" s="662" t="str">
        <f>IFERROR(IF(OR(DCY32="日",DCY32="祝",DCY32=0,DCZ32=""),"　",MAX(IF(AND(DCZ32&lt;=DDP14,DDB32&gt;DDQ14),DDQ14-DDP14,IF(AND(DCZ32&gt;DDP14,DDB32&lt;=DDQ14),DDB32-DCZ32,IF(AND(DCZ32&lt;=DDP14,DDB32&lt;=DDQ14),DDB32-DDP14,IF(AND(DCZ32&gt;DDP14,DDB32&gt;DDQ14),DDQ14-DCZ32,0)))),0)),0)</f>
        <v>　</v>
      </c>
      <c r="DDQ32" s="663"/>
      <c r="DDR32" s="664"/>
      <c r="DDS32" s="662" t="str">
        <f>IFERROR(IF(OR(DCY32="日",DCY32="祝",DCY32=0,DCZ32=""),"　",MAX(IF(AND(DCZ32&gt;DDV14,DDB32&gt;DDT14),0,IF(AND(DCZ32&lt;=DDV14,DCZ32&gt;DDS14,DDB32&gt;DDT14),DDV14-DCZ32,IF(AND(DCZ32&lt;=DDV14,DCZ32&lt;=DDS14,DDB32&gt;DDT14),DDV14-DDS14,IF(AND(DCZ32&gt;DDS14,DDB32&lt;=DDT14),DDB32-DCZ32,IF(AND(DCZ32&lt;=DDS14,DDB32&lt;=DDT14),DDB32-DDS14,0))))),0)),0)</f>
        <v>　</v>
      </c>
      <c r="DDT32" s="663"/>
      <c r="DDU32" s="664"/>
      <c r="DDV32" s="662" t="str">
        <f>IFERROR(IF(OR(DCY32="日",DCY32="祝",DCY32=0,DCZ32=""),"　",MAX(IF(AND(DCZ32&lt;=DDV14,DDB32&gt;DDW14),DDW14-DDV14,IF(DDB32&lt;=DDW14,0,IF(AND(DCZ32&gt;DDV14,DDB32&gt;DDW14),DDW14-DCZ32,0))),0)),0)</f>
        <v>　</v>
      </c>
      <c r="DDW32" s="663"/>
      <c r="DDX32" s="664"/>
      <c r="DDY32" s="662" t="str">
        <f t="shared" si="51"/>
        <v>　</v>
      </c>
      <c r="DDZ32" s="663"/>
      <c r="DEA32" s="664"/>
      <c r="DEB32" s="665" t="str">
        <f>IF(DEE32="×",TIME(0,0,0),IF(DEO4="非常勤",DDD32,DDP32))</f>
        <v>　</v>
      </c>
      <c r="DEC32" s="666"/>
      <c r="DED32" s="667"/>
      <c r="DEE32" s="265"/>
      <c r="DEF32" s="665" t="str">
        <f>IF(DEI32="×",TIME(0,0,0),IF(DEO4="非常勤",DDG32,DDS32))</f>
        <v>　</v>
      </c>
      <c r="DEG32" s="666"/>
      <c r="DEH32" s="667"/>
      <c r="DEI32" s="265"/>
      <c r="DEJ32" s="665" t="str">
        <f>IF(DEM32="×",TIME(0,0,0),IF(DEO4="非常勤",DDJ32,DDV32))</f>
        <v>　</v>
      </c>
      <c r="DEK32" s="666"/>
      <c r="DEL32" s="667"/>
      <c r="DEM32" s="265"/>
      <c r="DEN32" s="665" t="str">
        <f>IF(DEQ32="×",TIME(0,0,0),IF(DEO4="非常勤",DDM32,DDY32))</f>
        <v>　</v>
      </c>
      <c r="DEO32" s="666"/>
      <c r="DEP32" s="667"/>
      <c r="DEQ32" s="265"/>
      <c r="DER32" s="668"/>
      <c r="DES32" s="669"/>
      <c r="DET32" s="668"/>
      <c r="DEU32" s="670"/>
      <c r="DEV32" s="669"/>
      <c r="DEW32" s="671"/>
      <c r="DEX32" s="672"/>
      <c r="DEY32" s="672"/>
      <c r="DEZ32" s="673"/>
      <c r="DFA32" s="263">
        <f>$A$32</f>
        <v>18</v>
      </c>
      <c r="DFB32" s="264" t="str">
        <f>$B$32</f>
        <v>日</v>
      </c>
      <c r="DFC32" s="660"/>
      <c r="DFD32" s="661"/>
      <c r="DFE32" s="660"/>
      <c r="DFF32" s="661"/>
      <c r="DFG32" s="662" t="str">
        <f>IFERROR(IF(OR(DFB32="日",DFB32="祝",DFB32=0,DFC32=""),"　",MAX(IF(AND(DFC32&lt;=DFG14,DFE32&gt;DFH14),DFH14-DFG14,IF(AND(DFC32&gt;DFG14,DFE32&lt;=DFH14),DFE32-DFC32,IF(AND(DFC32&lt;=DFG14,DFE32&lt;=DFH14),DFE32-DFG14,IF(AND(DFC32&gt;DFG14,DFE32&gt;DFH14),DFH14-DFC32,0)))),0)),0)</f>
        <v>　</v>
      </c>
      <c r="DFH32" s="663"/>
      <c r="DFI32" s="664"/>
      <c r="DFJ32" s="662" t="str">
        <f>IFERROR(IF(OR(DFB32="日",DFB32="祝",DFB32=0,DFC32=""),"　",MAX(IF(AND(DFC32&gt;DFM14,DFE32&gt;DFK14),0,IF(AND(DFC32&lt;=DFM14,DFC32&gt;DFJ14,DFE32&gt;DFK14),DFM14-DFC32,IF(AND(DFC32&lt;=DFM14,DFC32&lt;=DFJ14,DFE32&gt;DFK14),DFM14-DFJ14,IF(AND(DFC32&gt;DFJ14,DFE32&lt;=DFK14),DFE32-DFC32,IF(AND(DFC32&lt;=DFJ14,DFE32&lt;=DFK14),DFE32-DFJ14,0))))),0)),0)</f>
        <v>　</v>
      </c>
      <c r="DFK32" s="663"/>
      <c r="DFL32" s="664"/>
      <c r="DFM32" s="662" t="str">
        <f>IFERROR(IF(OR(DFB32="日",DFB32="祝",DFB32=0,DFC32=""),"　",MAX(IF(AND(DFC32&lt;=DFM14,DFE32&gt;DFN14),DFN14-DFM14,IF(DFE32&lt;=DFN14,0,IF(AND(DFC32&gt;DFM14,DFE32&gt;DFN14),DFN14-DFC32,0))),0)),0)</f>
        <v>　</v>
      </c>
      <c r="DFN32" s="663"/>
      <c r="DFO32" s="664"/>
      <c r="DFP32" s="662" t="str">
        <f>IFERROR(IF(OR(DFB32="日",DFB32="祝",DFB32=0,DFC32=""),"　",MAX(IF(DFC32&gt;DFP14,DFE32-DFC32,IF(DFC32&lt;=DFP14,DFE32-DFP14,0)),0)),0)</f>
        <v>　</v>
      </c>
      <c r="DFQ32" s="663"/>
      <c r="DFR32" s="664"/>
      <c r="DFS32" s="662" t="str">
        <f>IFERROR(IF(OR(DFB32="日",DFB32="祝",DFB32=0,DFC32=""),"　",MAX(IF(AND(DFC32&lt;=DFS14,DFE32&gt;DFT14),DFT14-DFS14,IF(AND(DFC32&gt;DFS14,DFE32&lt;=DFT14),DFE32-DFC32,IF(AND(DFC32&lt;=DFS14,DFE32&lt;=DFT14),DFE32-DFS14,IF(AND(DFC32&gt;DFS14,DFE32&gt;DFT14),DFT14-DFC32,0)))),0)),0)</f>
        <v>　</v>
      </c>
      <c r="DFT32" s="663"/>
      <c r="DFU32" s="664"/>
      <c r="DFV32" s="662" t="str">
        <f>IFERROR(IF(OR(DFB32="日",DFB32="祝",DFB32=0,DFC32=""),"　",MAX(IF(AND(DFC32&gt;DFY14,DFE32&gt;DFW14),0,IF(AND(DFC32&lt;=DFY14,DFC32&gt;DFV14,DFE32&gt;DFW14),DFY14-DFC32,IF(AND(DFC32&lt;=DFY14,DFC32&lt;=DFV14,DFE32&gt;DFW14),DFY14-DFV14,IF(AND(DFC32&gt;DFV14,DFE32&lt;=DFW14),DFE32-DFC32,IF(AND(DFC32&lt;=DFV14,DFE32&lt;=DFW14),DFE32-DFV14,0))))),0)),0)</f>
        <v>　</v>
      </c>
      <c r="DFW32" s="663"/>
      <c r="DFX32" s="664"/>
      <c r="DFY32" s="662" t="str">
        <f>IFERROR(IF(OR(DFB32="日",DFB32="祝",DFB32=0,DFC32=""),"　",MAX(IF(AND(DFC32&lt;=DFY14,DFE32&gt;DFZ14),DFZ14-DFY14,IF(DFE32&lt;=DFZ14,0,IF(AND(DFC32&gt;DFY14,DFE32&gt;DFZ14),DFZ14-DFC32,0))),0)),0)</f>
        <v>　</v>
      </c>
      <c r="DFZ32" s="663"/>
      <c r="DGA32" s="664"/>
      <c r="DGB32" s="662" t="str">
        <f t="shared" si="52"/>
        <v>　</v>
      </c>
      <c r="DGC32" s="663"/>
      <c r="DGD32" s="664"/>
      <c r="DGE32" s="665" t="str">
        <f>IF(DGH32="×",TIME(0,0,0),IF(DGR4="非常勤",DFG32,DFS32))</f>
        <v>　</v>
      </c>
      <c r="DGF32" s="666"/>
      <c r="DGG32" s="667"/>
      <c r="DGH32" s="265"/>
      <c r="DGI32" s="665" t="str">
        <f>IF(DGL32="×",TIME(0,0,0),IF(DGR4="非常勤",DFJ32,DFV32))</f>
        <v>　</v>
      </c>
      <c r="DGJ32" s="666"/>
      <c r="DGK32" s="667"/>
      <c r="DGL32" s="265"/>
      <c r="DGM32" s="665" t="str">
        <f>IF(DGP32="×",TIME(0,0,0),IF(DGR4="非常勤",DFM32,DFY32))</f>
        <v>　</v>
      </c>
      <c r="DGN32" s="666"/>
      <c r="DGO32" s="667"/>
      <c r="DGP32" s="265"/>
      <c r="DGQ32" s="665" t="str">
        <f>IF(DGT32="×",TIME(0,0,0),IF(DGR4="非常勤",DFP32,DGB32))</f>
        <v>　</v>
      </c>
      <c r="DGR32" s="666"/>
      <c r="DGS32" s="667"/>
      <c r="DGT32" s="265"/>
      <c r="DGU32" s="668"/>
      <c r="DGV32" s="669"/>
      <c r="DGW32" s="668"/>
      <c r="DGX32" s="670"/>
      <c r="DGY32" s="669"/>
      <c r="DGZ32" s="671"/>
      <c r="DHA32" s="672"/>
      <c r="DHB32" s="672"/>
      <c r="DHC32" s="673"/>
      <c r="DHD32" s="263">
        <f>$A$32</f>
        <v>18</v>
      </c>
      <c r="DHE32" s="264" t="str">
        <f>$B$32</f>
        <v>日</v>
      </c>
      <c r="DHF32" s="660"/>
      <c r="DHG32" s="661"/>
      <c r="DHH32" s="660"/>
      <c r="DHI32" s="661"/>
      <c r="DHJ32" s="662" t="str">
        <f>IFERROR(IF(OR(DHE32="日",DHE32="祝",DHE32=0,DHF32=""),"　",MAX(IF(AND(DHF32&lt;=DHJ14,DHH32&gt;DHK14),DHK14-DHJ14,IF(AND(DHF32&gt;DHJ14,DHH32&lt;=DHK14),DHH32-DHF32,IF(AND(DHF32&lt;=DHJ14,DHH32&lt;=DHK14),DHH32-DHJ14,IF(AND(DHF32&gt;DHJ14,DHH32&gt;DHK14),DHK14-DHF32,0)))),0)),0)</f>
        <v>　</v>
      </c>
      <c r="DHK32" s="663"/>
      <c r="DHL32" s="664"/>
      <c r="DHM32" s="662" t="str">
        <f>IFERROR(IF(OR(DHE32="日",DHE32="祝",DHE32=0,DHF32=""),"　",MAX(IF(AND(DHF32&gt;DHP14,DHH32&gt;DHN14),0,IF(AND(DHF32&lt;=DHP14,DHF32&gt;DHM14,DHH32&gt;DHN14),DHP14-DHF32,IF(AND(DHF32&lt;=DHP14,DHF32&lt;=DHM14,DHH32&gt;DHN14),DHP14-DHM14,IF(AND(DHF32&gt;DHM14,DHH32&lt;=DHN14),DHH32-DHF32,IF(AND(DHF32&lt;=DHM14,DHH32&lt;=DHN14),DHH32-DHM14,0))))),0)),0)</f>
        <v>　</v>
      </c>
      <c r="DHN32" s="663"/>
      <c r="DHO32" s="664"/>
      <c r="DHP32" s="662" t="str">
        <f>IFERROR(IF(OR(DHE32="日",DHE32="祝",DHE32=0,DHF32=""),"　",MAX(IF(AND(DHF32&lt;=DHP14,DHH32&gt;DHQ14),DHQ14-DHP14,IF(DHH32&lt;=DHQ14,0,IF(AND(DHF32&gt;DHP14,DHH32&gt;DHQ14),DHQ14-DHF32,0))),0)),0)</f>
        <v>　</v>
      </c>
      <c r="DHQ32" s="663"/>
      <c r="DHR32" s="664"/>
      <c r="DHS32" s="662" t="str">
        <f>IFERROR(IF(OR(DHE32="日",DHE32="祝",DHE32=0,DHF32=""),"　",MAX(IF(DHF32&gt;DHS14,DHH32-DHF32,IF(DHF32&lt;=DHS14,DHH32-DHS14,0)),0)),0)</f>
        <v>　</v>
      </c>
      <c r="DHT32" s="663"/>
      <c r="DHU32" s="664"/>
      <c r="DHV32" s="662" t="str">
        <f>IFERROR(IF(OR(DHE32="日",DHE32="祝",DHE32=0,DHF32=""),"　",MAX(IF(AND(DHF32&lt;=DHV14,DHH32&gt;DHW14),DHW14-DHV14,IF(AND(DHF32&gt;DHV14,DHH32&lt;=DHW14),DHH32-DHF32,IF(AND(DHF32&lt;=DHV14,DHH32&lt;=DHW14),DHH32-DHV14,IF(AND(DHF32&gt;DHV14,DHH32&gt;DHW14),DHW14-DHF32,0)))),0)),0)</f>
        <v>　</v>
      </c>
      <c r="DHW32" s="663"/>
      <c r="DHX32" s="664"/>
      <c r="DHY32" s="662" t="str">
        <f>IFERROR(IF(OR(DHE32="日",DHE32="祝",DHE32=0,DHF32=""),"　",MAX(IF(AND(DHF32&gt;DIB14,DHH32&gt;DHZ14),0,IF(AND(DHF32&lt;=DIB14,DHF32&gt;DHY14,DHH32&gt;DHZ14),DIB14-DHF32,IF(AND(DHF32&lt;=DIB14,DHF32&lt;=DHY14,DHH32&gt;DHZ14),DIB14-DHY14,IF(AND(DHF32&gt;DHY14,DHH32&lt;=DHZ14),DHH32-DHF32,IF(AND(DHF32&lt;=DHY14,DHH32&lt;=DHZ14),DHH32-DHY14,0))))),0)),0)</f>
        <v>　</v>
      </c>
      <c r="DHZ32" s="663"/>
      <c r="DIA32" s="664"/>
      <c r="DIB32" s="662" t="str">
        <f>IFERROR(IF(OR(DHE32="日",DHE32="祝",DHE32=0,DHF32=""),"　",MAX(IF(AND(DHF32&lt;=DIB14,DHH32&gt;DIC14),DIC14-DIB14,IF(DHH32&lt;=DIC14,0,IF(AND(DHF32&gt;DIB14,DHH32&gt;DIC14),DIC14-DHF32,0))),0)),0)</f>
        <v>　</v>
      </c>
      <c r="DIC32" s="663"/>
      <c r="DID32" s="664"/>
      <c r="DIE32" s="662" t="str">
        <f t="shared" si="53"/>
        <v>　</v>
      </c>
      <c r="DIF32" s="663"/>
      <c r="DIG32" s="664"/>
      <c r="DIH32" s="665" t="str">
        <f>IF(DIK32="×",TIME(0,0,0),IF(DIU4="非常勤",DHJ32,DHV32))</f>
        <v>　</v>
      </c>
      <c r="DII32" s="666"/>
      <c r="DIJ32" s="667"/>
      <c r="DIK32" s="265"/>
      <c r="DIL32" s="665" t="str">
        <f>IF(DIO32="×",TIME(0,0,0),IF(DIU4="非常勤",DHM32,DHY32))</f>
        <v>　</v>
      </c>
      <c r="DIM32" s="666"/>
      <c r="DIN32" s="667"/>
      <c r="DIO32" s="265"/>
      <c r="DIP32" s="665" t="str">
        <f>IF(DIS32="×",TIME(0,0,0),IF(DIU4="非常勤",DHP32,DIB32))</f>
        <v>　</v>
      </c>
      <c r="DIQ32" s="666"/>
      <c r="DIR32" s="667"/>
      <c r="DIS32" s="265"/>
      <c r="DIT32" s="665" t="str">
        <f>IF(DIW32="×",TIME(0,0,0),IF(DIU4="非常勤",DHS32,DIE32))</f>
        <v>　</v>
      </c>
      <c r="DIU32" s="666"/>
      <c r="DIV32" s="667"/>
      <c r="DIW32" s="265"/>
      <c r="DIX32" s="668"/>
      <c r="DIY32" s="669"/>
      <c r="DIZ32" s="668"/>
      <c r="DJA32" s="670"/>
      <c r="DJB32" s="669"/>
      <c r="DJC32" s="671"/>
      <c r="DJD32" s="672"/>
      <c r="DJE32" s="672"/>
      <c r="DJF32" s="673"/>
      <c r="DJG32" s="263">
        <f>$A$32</f>
        <v>18</v>
      </c>
      <c r="DJH32" s="264" t="str">
        <f>$B$32</f>
        <v>日</v>
      </c>
      <c r="DJI32" s="660"/>
      <c r="DJJ32" s="661"/>
      <c r="DJK32" s="660"/>
      <c r="DJL32" s="661"/>
      <c r="DJM32" s="662" t="str">
        <f>IFERROR(IF(OR(DJH32="日",DJH32="祝",DJH32=0,DJI32=""),"　",MAX(IF(AND(DJI32&lt;=DJM14,DJK32&gt;DJN14),DJN14-DJM14,IF(AND(DJI32&gt;DJM14,DJK32&lt;=DJN14),DJK32-DJI32,IF(AND(DJI32&lt;=DJM14,DJK32&lt;=DJN14),DJK32-DJM14,IF(AND(DJI32&gt;DJM14,DJK32&gt;DJN14),DJN14-DJI32,0)))),0)),0)</f>
        <v>　</v>
      </c>
      <c r="DJN32" s="663"/>
      <c r="DJO32" s="664"/>
      <c r="DJP32" s="662" t="str">
        <f>IFERROR(IF(OR(DJH32="日",DJH32="祝",DJH32=0,DJI32=""),"　",MAX(IF(AND(DJI32&gt;DJS14,DJK32&gt;DJQ14),0,IF(AND(DJI32&lt;=DJS14,DJI32&gt;DJP14,DJK32&gt;DJQ14),DJS14-DJI32,IF(AND(DJI32&lt;=DJS14,DJI32&lt;=DJP14,DJK32&gt;DJQ14),DJS14-DJP14,IF(AND(DJI32&gt;DJP14,DJK32&lt;=DJQ14),DJK32-DJI32,IF(AND(DJI32&lt;=DJP14,DJK32&lt;=DJQ14),DJK32-DJP14,0))))),0)),0)</f>
        <v>　</v>
      </c>
      <c r="DJQ32" s="663"/>
      <c r="DJR32" s="664"/>
      <c r="DJS32" s="662" t="str">
        <f>IFERROR(IF(OR(DJH32="日",DJH32="祝",DJH32=0,DJI32=""),"　",MAX(IF(AND(DJI32&lt;=DJS14,DJK32&gt;DJT14),DJT14-DJS14,IF(DJK32&lt;=DJT14,0,IF(AND(DJI32&gt;DJS14,DJK32&gt;DJT14),DJT14-DJI32,0))),0)),0)</f>
        <v>　</v>
      </c>
      <c r="DJT32" s="663"/>
      <c r="DJU32" s="664"/>
      <c r="DJV32" s="662" t="str">
        <f>IFERROR(IF(OR(DJH32="日",DJH32="祝",DJH32=0,DJI32=""),"　",MAX(IF(DJI32&gt;DJV14,DJK32-DJI32,IF(DJI32&lt;=DJV14,DJK32-DJV14,0)),0)),0)</f>
        <v>　</v>
      </c>
      <c r="DJW32" s="663"/>
      <c r="DJX32" s="664"/>
      <c r="DJY32" s="662" t="str">
        <f>IFERROR(IF(OR(DJH32="日",DJH32="祝",DJH32=0,DJI32=""),"　",MAX(IF(AND(DJI32&lt;=DJY14,DJK32&gt;DJZ14),DJZ14-DJY14,IF(AND(DJI32&gt;DJY14,DJK32&lt;=DJZ14),DJK32-DJI32,IF(AND(DJI32&lt;=DJY14,DJK32&lt;=DJZ14),DJK32-DJY14,IF(AND(DJI32&gt;DJY14,DJK32&gt;DJZ14),DJZ14-DJI32,0)))),0)),0)</f>
        <v>　</v>
      </c>
      <c r="DJZ32" s="663"/>
      <c r="DKA32" s="664"/>
      <c r="DKB32" s="662" t="str">
        <f>IFERROR(IF(OR(DJH32="日",DJH32="祝",DJH32=0,DJI32=""),"　",MAX(IF(AND(DJI32&gt;DKE14,DJK32&gt;DKC14),0,IF(AND(DJI32&lt;=DKE14,DJI32&gt;DKB14,DJK32&gt;DKC14),DKE14-DJI32,IF(AND(DJI32&lt;=DKE14,DJI32&lt;=DKB14,DJK32&gt;DKC14),DKE14-DKB14,IF(AND(DJI32&gt;DKB14,DJK32&lt;=DKC14),DJK32-DJI32,IF(AND(DJI32&lt;=DKB14,DJK32&lt;=DKC14),DJK32-DKB14,0))))),0)),0)</f>
        <v>　</v>
      </c>
      <c r="DKC32" s="663"/>
      <c r="DKD32" s="664"/>
      <c r="DKE32" s="662" t="str">
        <f>IFERROR(IF(OR(DJH32="日",DJH32="祝",DJH32=0,DJI32=""),"　",MAX(IF(AND(DJI32&lt;=DKE14,DJK32&gt;DKF14),DKF14-DKE14,IF(DJK32&lt;=DKF14,0,IF(AND(DJI32&gt;DKE14,DJK32&gt;DKF14),DKF14-DJI32,0))),0)),0)</f>
        <v>　</v>
      </c>
      <c r="DKF32" s="663"/>
      <c r="DKG32" s="664"/>
      <c r="DKH32" s="662" t="str">
        <f t="shared" si="54"/>
        <v>　</v>
      </c>
      <c r="DKI32" s="663"/>
      <c r="DKJ32" s="664"/>
      <c r="DKK32" s="665" t="str">
        <f>IF(DKN32="×",TIME(0,0,0),IF(DKX4="非常勤",DJM32,DJY32))</f>
        <v>　</v>
      </c>
      <c r="DKL32" s="666"/>
      <c r="DKM32" s="667"/>
      <c r="DKN32" s="265"/>
      <c r="DKO32" s="665" t="str">
        <f>IF(DKR32="×",TIME(0,0,0),IF(DKX4="非常勤",DJP32,DKB32))</f>
        <v>　</v>
      </c>
      <c r="DKP32" s="666"/>
      <c r="DKQ32" s="667"/>
      <c r="DKR32" s="265"/>
      <c r="DKS32" s="665" t="str">
        <f>IF(DKV32="×",TIME(0,0,0),IF(DKX4="非常勤",DJS32,DKE32))</f>
        <v>　</v>
      </c>
      <c r="DKT32" s="666"/>
      <c r="DKU32" s="667"/>
      <c r="DKV32" s="265"/>
      <c r="DKW32" s="665" t="str">
        <f>IF(DKZ32="×",TIME(0,0,0),IF(DKX4="非常勤",DJV32,DKH32))</f>
        <v>　</v>
      </c>
      <c r="DKX32" s="666"/>
      <c r="DKY32" s="667"/>
      <c r="DKZ32" s="265"/>
      <c r="DLA32" s="668"/>
      <c r="DLB32" s="669"/>
      <c r="DLC32" s="668"/>
      <c r="DLD32" s="670"/>
      <c r="DLE32" s="669"/>
      <c r="DLF32" s="671"/>
      <c r="DLG32" s="672"/>
      <c r="DLH32" s="672"/>
      <c r="DLI32" s="673"/>
      <c r="DLJ32" s="263">
        <f>$A$32</f>
        <v>18</v>
      </c>
      <c r="DLK32" s="264" t="str">
        <f>$B$32</f>
        <v>日</v>
      </c>
      <c r="DLL32" s="660"/>
      <c r="DLM32" s="661"/>
      <c r="DLN32" s="660"/>
      <c r="DLO32" s="661"/>
      <c r="DLP32" s="662" t="str">
        <f>IFERROR(IF(OR(DLK32="日",DLK32="祝",DLK32=0,DLL32=""),"　",MAX(IF(AND(DLL32&lt;=DLP14,DLN32&gt;DLQ14),DLQ14-DLP14,IF(AND(DLL32&gt;DLP14,DLN32&lt;=DLQ14),DLN32-DLL32,IF(AND(DLL32&lt;=DLP14,DLN32&lt;=DLQ14),DLN32-DLP14,IF(AND(DLL32&gt;DLP14,DLN32&gt;DLQ14),DLQ14-DLL32,0)))),0)),0)</f>
        <v>　</v>
      </c>
      <c r="DLQ32" s="663"/>
      <c r="DLR32" s="664"/>
      <c r="DLS32" s="662" t="str">
        <f>IFERROR(IF(OR(DLK32="日",DLK32="祝",DLK32=0,DLL32=""),"　",MAX(IF(AND(DLL32&gt;DLV14,DLN32&gt;DLT14),0,IF(AND(DLL32&lt;=DLV14,DLL32&gt;DLS14,DLN32&gt;DLT14),DLV14-DLL32,IF(AND(DLL32&lt;=DLV14,DLL32&lt;=DLS14,DLN32&gt;DLT14),DLV14-DLS14,IF(AND(DLL32&gt;DLS14,DLN32&lt;=DLT14),DLN32-DLL32,IF(AND(DLL32&lt;=DLS14,DLN32&lt;=DLT14),DLN32-DLS14,0))))),0)),0)</f>
        <v>　</v>
      </c>
      <c r="DLT32" s="663"/>
      <c r="DLU32" s="664"/>
      <c r="DLV32" s="662" t="str">
        <f>IFERROR(IF(OR(DLK32="日",DLK32="祝",DLK32=0,DLL32=""),"　",MAX(IF(AND(DLL32&lt;=DLV14,DLN32&gt;DLW14),DLW14-DLV14,IF(DLN32&lt;=DLW14,0,IF(AND(DLL32&gt;DLV14,DLN32&gt;DLW14),DLW14-DLL32,0))),0)),0)</f>
        <v>　</v>
      </c>
      <c r="DLW32" s="663"/>
      <c r="DLX32" s="664"/>
      <c r="DLY32" s="662" t="str">
        <f>IFERROR(IF(OR(DLK32="日",DLK32="祝",DLK32=0,DLL32=""),"　",MAX(IF(DLL32&gt;DLY14,DLN32-DLL32,IF(DLL32&lt;=DLY14,DLN32-DLY14,0)),0)),0)</f>
        <v>　</v>
      </c>
      <c r="DLZ32" s="663"/>
      <c r="DMA32" s="664"/>
      <c r="DMB32" s="662" t="str">
        <f>IFERROR(IF(OR(DLK32="日",DLK32="祝",DLK32=0,DLL32=""),"　",MAX(IF(AND(DLL32&lt;=DMB14,DLN32&gt;DMC14),DMC14-DMB14,IF(AND(DLL32&gt;DMB14,DLN32&lt;=DMC14),DLN32-DLL32,IF(AND(DLL32&lt;=DMB14,DLN32&lt;=DMC14),DLN32-DMB14,IF(AND(DLL32&gt;DMB14,DLN32&gt;DMC14),DMC14-DLL32,0)))),0)),0)</f>
        <v>　</v>
      </c>
      <c r="DMC32" s="663"/>
      <c r="DMD32" s="664"/>
      <c r="DME32" s="662" t="str">
        <f>IFERROR(IF(OR(DLK32="日",DLK32="祝",DLK32=0,DLL32=""),"　",MAX(IF(AND(DLL32&gt;DMH14,DLN32&gt;DMF14),0,IF(AND(DLL32&lt;=DMH14,DLL32&gt;DME14,DLN32&gt;DMF14),DMH14-DLL32,IF(AND(DLL32&lt;=DMH14,DLL32&lt;=DME14,DLN32&gt;DMF14),DMH14-DME14,IF(AND(DLL32&gt;DME14,DLN32&lt;=DMF14),DLN32-DLL32,IF(AND(DLL32&lt;=DME14,DLN32&lt;=DMF14),DLN32-DME14,0))))),0)),0)</f>
        <v>　</v>
      </c>
      <c r="DMF32" s="663"/>
      <c r="DMG32" s="664"/>
      <c r="DMH32" s="662" t="str">
        <f>IFERROR(IF(OR(DLK32="日",DLK32="祝",DLK32=0,DLL32=""),"　",MAX(IF(AND(DLL32&lt;=DMH14,DLN32&gt;DMI14),DMI14-DMH14,IF(DLN32&lt;=DMI14,0,IF(AND(DLL32&gt;DMH14,DLN32&gt;DMI14),DMI14-DLL32,0))),0)),0)</f>
        <v>　</v>
      </c>
      <c r="DMI32" s="663"/>
      <c r="DMJ32" s="664"/>
      <c r="DMK32" s="662" t="str">
        <f t="shared" si="55"/>
        <v>　</v>
      </c>
      <c r="DML32" s="663"/>
      <c r="DMM32" s="664"/>
      <c r="DMN32" s="665" t="str">
        <f>IF(DMQ32="×",TIME(0,0,0),IF(DNA4="非常勤",DLP32,DMB32))</f>
        <v>　</v>
      </c>
      <c r="DMO32" s="666"/>
      <c r="DMP32" s="667"/>
      <c r="DMQ32" s="265"/>
      <c r="DMR32" s="665" t="str">
        <f>IF(DMU32="×",TIME(0,0,0),IF(DNA4="非常勤",DLS32,DME32))</f>
        <v>　</v>
      </c>
      <c r="DMS32" s="666"/>
      <c r="DMT32" s="667"/>
      <c r="DMU32" s="265"/>
      <c r="DMV32" s="665" t="str">
        <f>IF(DMY32="×",TIME(0,0,0),IF(DNA4="非常勤",DLV32,DMH32))</f>
        <v>　</v>
      </c>
      <c r="DMW32" s="666"/>
      <c r="DMX32" s="667"/>
      <c r="DMY32" s="265"/>
      <c r="DMZ32" s="665" t="str">
        <f>IF(DNC32="×",TIME(0,0,0),IF(DNA4="非常勤",DLY32,DMK32))</f>
        <v>　</v>
      </c>
      <c r="DNA32" s="666"/>
      <c r="DNB32" s="667"/>
      <c r="DNC32" s="265"/>
      <c r="DND32" s="668"/>
      <c r="DNE32" s="669"/>
      <c r="DNF32" s="668"/>
      <c r="DNG32" s="670"/>
      <c r="DNH32" s="669"/>
      <c r="DNI32" s="671"/>
      <c r="DNJ32" s="672"/>
      <c r="DNK32" s="672"/>
      <c r="DNL32" s="673"/>
      <c r="DNM32" s="263">
        <f>$A$32</f>
        <v>18</v>
      </c>
      <c r="DNN32" s="264" t="str">
        <f>$B$32</f>
        <v>日</v>
      </c>
      <c r="DNO32" s="660"/>
      <c r="DNP32" s="661"/>
      <c r="DNQ32" s="660"/>
      <c r="DNR32" s="661"/>
      <c r="DNS32" s="662" t="str">
        <f>IFERROR(IF(OR(DNN32="日",DNN32="祝",DNN32=0,DNO32=""),"　",MAX(IF(AND(DNO32&lt;=DNS14,DNQ32&gt;DNT14),DNT14-DNS14,IF(AND(DNO32&gt;DNS14,DNQ32&lt;=DNT14),DNQ32-DNO32,IF(AND(DNO32&lt;=DNS14,DNQ32&lt;=DNT14),DNQ32-DNS14,IF(AND(DNO32&gt;DNS14,DNQ32&gt;DNT14),DNT14-DNO32,0)))),0)),0)</f>
        <v>　</v>
      </c>
      <c r="DNT32" s="663"/>
      <c r="DNU32" s="664"/>
      <c r="DNV32" s="662" t="str">
        <f>IFERROR(IF(OR(DNN32="日",DNN32="祝",DNN32=0,DNO32=""),"　",MAX(IF(AND(DNO32&gt;DNY14,DNQ32&gt;DNW14),0,IF(AND(DNO32&lt;=DNY14,DNO32&gt;DNV14,DNQ32&gt;DNW14),DNY14-DNO32,IF(AND(DNO32&lt;=DNY14,DNO32&lt;=DNV14,DNQ32&gt;DNW14),DNY14-DNV14,IF(AND(DNO32&gt;DNV14,DNQ32&lt;=DNW14),DNQ32-DNO32,IF(AND(DNO32&lt;=DNV14,DNQ32&lt;=DNW14),DNQ32-DNV14,0))))),0)),0)</f>
        <v>　</v>
      </c>
      <c r="DNW32" s="663"/>
      <c r="DNX32" s="664"/>
      <c r="DNY32" s="662" t="str">
        <f>IFERROR(IF(OR(DNN32="日",DNN32="祝",DNN32=0,DNO32=""),"　",MAX(IF(AND(DNO32&lt;=DNY14,DNQ32&gt;DNZ14),DNZ14-DNY14,IF(DNQ32&lt;=DNZ14,0,IF(AND(DNO32&gt;DNY14,DNQ32&gt;DNZ14),DNZ14-DNO32,0))),0)),0)</f>
        <v>　</v>
      </c>
      <c r="DNZ32" s="663"/>
      <c r="DOA32" s="664"/>
      <c r="DOB32" s="662" t="str">
        <f>IFERROR(IF(OR(DNN32="日",DNN32="祝",DNN32=0,DNO32=""),"　",MAX(IF(DNO32&gt;DOB14,DNQ32-DNO32,IF(DNO32&lt;=DOB14,DNQ32-DOB14,0)),0)),0)</f>
        <v>　</v>
      </c>
      <c r="DOC32" s="663"/>
      <c r="DOD32" s="664"/>
      <c r="DOE32" s="662" t="str">
        <f>IFERROR(IF(OR(DNN32="日",DNN32="祝",DNN32=0,DNO32=""),"　",MAX(IF(AND(DNO32&lt;=DOE14,DNQ32&gt;DOF14),DOF14-DOE14,IF(AND(DNO32&gt;DOE14,DNQ32&lt;=DOF14),DNQ32-DNO32,IF(AND(DNO32&lt;=DOE14,DNQ32&lt;=DOF14),DNQ32-DOE14,IF(AND(DNO32&gt;DOE14,DNQ32&gt;DOF14),DOF14-DNO32,0)))),0)),0)</f>
        <v>　</v>
      </c>
      <c r="DOF32" s="663"/>
      <c r="DOG32" s="664"/>
      <c r="DOH32" s="662" t="str">
        <f>IFERROR(IF(OR(DNN32="日",DNN32="祝",DNN32=0,DNO32=""),"　",MAX(IF(AND(DNO32&gt;DOK14,DNQ32&gt;DOI14),0,IF(AND(DNO32&lt;=DOK14,DNO32&gt;DOH14,DNQ32&gt;DOI14),DOK14-DNO32,IF(AND(DNO32&lt;=DOK14,DNO32&lt;=DOH14,DNQ32&gt;DOI14),DOK14-DOH14,IF(AND(DNO32&gt;DOH14,DNQ32&lt;=DOI14),DNQ32-DNO32,IF(AND(DNO32&lt;=DOH14,DNQ32&lt;=DOI14),DNQ32-DOH14,0))))),0)),0)</f>
        <v>　</v>
      </c>
      <c r="DOI32" s="663"/>
      <c r="DOJ32" s="664"/>
      <c r="DOK32" s="662" t="str">
        <f>IFERROR(IF(OR(DNN32="日",DNN32="祝",DNN32=0,DNO32=""),"　",MAX(IF(AND(DNO32&lt;=DOK14,DNQ32&gt;DOL14),DOL14-DOK14,IF(DNQ32&lt;=DOL14,0,IF(AND(DNO32&gt;DOK14,DNQ32&gt;DOL14),DOL14-DNO32,0))),0)),0)</f>
        <v>　</v>
      </c>
      <c r="DOL32" s="663"/>
      <c r="DOM32" s="664"/>
      <c r="DON32" s="662" t="str">
        <f t="shared" si="56"/>
        <v>　</v>
      </c>
      <c r="DOO32" s="663"/>
      <c r="DOP32" s="664"/>
      <c r="DOQ32" s="665" t="str">
        <f>IF(DOT32="×",TIME(0,0,0),IF(DPD4="非常勤",DNS32,DOE32))</f>
        <v>　</v>
      </c>
      <c r="DOR32" s="666"/>
      <c r="DOS32" s="667"/>
      <c r="DOT32" s="265"/>
      <c r="DOU32" s="665" t="str">
        <f>IF(DOX32="×",TIME(0,0,0),IF(DPD4="非常勤",DNV32,DOH32))</f>
        <v>　</v>
      </c>
      <c r="DOV32" s="666"/>
      <c r="DOW32" s="667"/>
      <c r="DOX32" s="265"/>
      <c r="DOY32" s="665" t="str">
        <f>IF(DPB32="×",TIME(0,0,0),IF(DPD4="非常勤",DNY32,DOK32))</f>
        <v>　</v>
      </c>
      <c r="DOZ32" s="666"/>
      <c r="DPA32" s="667"/>
      <c r="DPB32" s="265"/>
      <c r="DPC32" s="665" t="str">
        <f>IF(DPF32="×",TIME(0,0,0),IF(DPD4="非常勤",DOB32,DON32))</f>
        <v>　</v>
      </c>
      <c r="DPD32" s="666"/>
      <c r="DPE32" s="667"/>
      <c r="DPF32" s="265"/>
      <c r="DPG32" s="668"/>
      <c r="DPH32" s="669"/>
      <c r="DPI32" s="668"/>
      <c r="DPJ32" s="670"/>
      <c r="DPK32" s="669"/>
      <c r="DPL32" s="671"/>
      <c r="DPM32" s="672"/>
      <c r="DPN32" s="672"/>
      <c r="DPO32" s="673"/>
      <c r="DPP32" s="263">
        <f>$A$32</f>
        <v>18</v>
      </c>
      <c r="DPQ32" s="264" t="str">
        <f>$B$32</f>
        <v>日</v>
      </c>
      <c r="DPR32" s="660"/>
      <c r="DPS32" s="661"/>
      <c r="DPT32" s="660"/>
      <c r="DPU32" s="661"/>
      <c r="DPV32" s="662" t="str">
        <f>IFERROR(IF(OR(DPQ32="日",DPQ32="祝",DPQ32=0,DPR32=""),"　",MAX(IF(AND(DPR32&lt;=DPV14,DPT32&gt;DPW14),DPW14-DPV14,IF(AND(DPR32&gt;DPV14,DPT32&lt;=DPW14),DPT32-DPR32,IF(AND(DPR32&lt;=DPV14,DPT32&lt;=DPW14),DPT32-DPV14,IF(AND(DPR32&gt;DPV14,DPT32&gt;DPW14),DPW14-DPR32,0)))),0)),0)</f>
        <v>　</v>
      </c>
      <c r="DPW32" s="663"/>
      <c r="DPX32" s="664"/>
      <c r="DPY32" s="662" t="str">
        <f>IFERROR(IF(OR(DPQ32="日",DPQ32="祝",DPQ32=0,DPR32=""),"　",MAX(IF(AND(DPR32&gt;DQB14,DPT32&gt;DPZ14),0,IF(AND(DPR32&lt;=DQB14,DPR32&gt;DPY14,DPT32&gt;DPZ14),DQB14-DPR32,IF(AND(DPR32&lt;=DQB14,DPR32&lt;=DPY14,DPT32&gt;DPZ14),DQB14-DPY14,IF(AND(DPR32&gt;DPY14,DPT32&lt;=DPZ14),DPT32-DPR32,IF(AND(DPR32&lt;=DPY14,DPT32&lt;=DPZ14),DPT32-DPY14,0))))),0)),0)</f>
        <v>　</v>
      </c>
      <c r="DPZ32" s="663"/>
      <c r="DQA32" s="664"/>
      <c r="DQB32" s="662" t="str">
        <f>IFERROR(IF(OR(DPQ32="日",DPQ32="祝",DPQ32=0,DPR32=""),"　",MAX(IF(AND(DPR32&lt;=DQB14,DPT32&gt;DQC14),DQC14-DQB14,IF(DPT32&lt;=DQC14,0,IF(AND(DPR32&gt;DQB14,DPT32&gt;DQC14),DQC14-DPR32,0))),0)),0)</f>
        <v>　</v>
      </c>
      <c r="DQC32" s="663"/>
      <c r="DQD32" s="664"/>
      <c r="DQE32" s="662" t="str">
        <f>IFERROR(IF(OR(DPQ32="日",DPQ32="祝",DPQ32=0,DPR32=""),"　",MAX(IF(DPR32&gt;DQE14,DPT32-DPR32,IF(DPR32&lt;=DQE14,DPT32-DQE14,0)),0)),0)</f>
        <v>　</v>
      </c>
      <c r="DQF32" s="663"/>
      <c r="DQG32" s="664"/>
      <c r="DQH32" s="662" t="str">
        <f>IFERROR(IF(OR(DPQ32="日",DPQ32="祝",DPQ32=0,DPR32=""),"　",MAX(IF(AND(DPR32&lt;=DQH14,DPT32&gt;DQI14),DQI14-DQH14,IF(AND(DPR32&gt;DQH14,DPT32&lt;=DQI14),DPT32-DPR32,IF(AND(DPR32&lt;=DQH14,DPT32&lt;=DQI14),DPT32-DQH14,IF(AND(DPR32&gt;DQH14,DPT32&gt;DQI14),DQI14-DPR32,0)))),0)),0)</f>
        <v>　</v>
      </c>
      <c r="DQI32" s="663"/>
      <c r="DQJ32" s="664"/>
      <c r="DQK32" s="662" t="str">
        <f>IFERROR(IF(OR(DPQ32="日",DPQ32="祝",DPQ32=0,DPR32=""),"　",MAX(IF(AND(DPR32&gt;DQN14,DPT32&gt;DQL14),0,IF(AND(DPR32&lt;=DQN14,DPR32&gt;DQK14,DPT32&gt;DQL14),DQN14-DPR32,IF(AND(DPR32&lt;=DQN14,DPR32&lt;=DQK14,DPT32&gt;DQL14),DQN14-DQK14,IF(AND(DPR32&gt;DQK14,DPT32&lt;=DQL14),DPT32-DPR32,IF(AND(DPR32&lt;=DQK14,DPT32&lt;=DQL14),DPT32-DQK14,0))))),0)),0)</f>
        <v>　</v>
      </c>
      <c r="DQL32" s="663"/>
      <c r="DQM32" s="664"/>
      <c r="DQN32" s="662" t="str">
        <f>IFERROR(IF(OR(DPQ32="日",DPQ32="祝",DPQ32=0,DPR32=""),"　",MAX(IF(AND(DPR32&lt;=DQN14,DPT32&gt;DQO14),DQO14-DQN14,IF(DPT32&lt;=DQO14,0,IF(AND(DPR32&gt;DQN14,DPT32&gt;DQO14),DQO14-DPR32,0))),0)),0)</f>
        <v>　</v>
      </c>
      <c r="DQO32" s="663"/>
      <c r="DQP32" s="664"/>
      <c r="DQQ32" s="662" t="str">
        <f t="shared" si="57"/>
        <v>　</v>
      </c>
      <c r="DQR32" s="663"/>
      <c r="DQS32" s="664"/>
      <c r="DQT32" s="665" t="str">
        <f>IF(DQW32="×",TIME(0,0,0),IF(DRG4="非常勤",DPV32,DQH32))</f>
        <v>　</v>
      </c>
      <c r="DQU32" s="666"/>
      <c r="DQV32" s="667"/>
      <c r="DQW32" s="265"/>
      <c r="DQX32" s="665" t="str">
        <f>IF(DRA32="×",TIME(0,0,0),IF(DRG4="非常勤",DPY32,DQK32))</f>
        <v>　</v>
      </c>
      <c r="DQY32" s="666"/>
      <c r="DQZ32" s="667"/>
      <c r="DRA32" s="265"/>
      <c r="DRB32" s="665" t="str">
        <f>IF(DRE32="×",TIME(0,0,0),IF(DRG4="非常勤",DQB32,DQN32))</f>
        <v>　</v>
      </c>
      <c r="DRC32" s="666"/>
      <c r="DRD32" s="667"/>
      <c r="DRE32" s="265"/>
      <c r="DRF32" s="665" t="str">
        <f>IF(DRI32="×",TIME(0,0,0),IF(DRG4="非常勤",DQE32,DQQ32))</f>
        <v>　</v>
      </c>
      <c r="DRG32" s="666"/>
      <c r="DRH32" s="667"/>
      <c r="DRI32" s="265"/>
      <c r="DRJ32" s="668"/>
      <c r="DRK32" s="669"/>
      <c r="DRL32" s="668"/>
      <c r="DRM32" s="670"/>
      <c r="DRN32" s="669"/>
      <c r="DRO32" s="671"/>
      <c r="DRP32" s="672"/>
      <c r="DRQ32" s="672"/>
      <c r="DRR32" s="673"/>
      <c r="DRS32" s="263">
        <f>$A$32</f>
        <v>18</v>
      </c>
      <c r="DRT32" s="264" t="str">
        <f>$B$32</f>
        <v>日</v>
      </c>
      <c r="DRU32" s="660"/>
      <c r="DRV32" s="661"/>
      <c r="DRW32" s="660"/>
      <c r="DRX32" s="661"/>
      <c r="DRY32" s="662" t="str">
        <f>IFERROR(IF(OR(DRT32="日",DRT32="祝",DRT32=0,DRU32=""),"　",MAX(IF(AND(DRU32&lt;=DRY14,DRW32&gt;DRZ14),DRZ14-DRY14,IF(AND(DRU32&gt;DRY14,DRW32&lt;=DRZ14),DRW32-DRU32,IF(AND(DRU32&lt;=DRY14,DRW32&lt;=DRZ14),DRW32-DRY14,IF(AND(DRU32&gt;DRY14,DRW32&gt;DRZ14),DRZ14-DRU32,0)))),0)),0)</f>
        <v>　</v>
      </c>
      <c r="DRZ32" s="663"/>
      <c r="DSA32" s="664"/>
      <c r="DSB32" s="662" t="str">
        <f>IFERROR(IF(OR(DRT32="日",DRT32="祝",DRT32=0,DRU32=""),"　",MAX(IF(AND(DRU32&gt;DSE14,DRW32&gt;DSC14),0,IF(AND(DRU32&lt;=DSE14,DRU32&gt;DSB14,DRW32&gt;DSC14),DSE14-DRU32,IF(AND(DRU32&lt;=DSE14,DRU32&lt;=DSB14,DRW32&gt;DSC14),DSE14-DSB14,IF(AND(DRU32&gt;DSB14,DRW32&lt;=DSC14),DRW32-DRU32,IF(AND(DRU32&lt;=DSB14,DRW32&lt;=DSC14),DRW32-DSB14,0))))),0)),0)</f>
        <v>　</v>
      </c>
      <c r="DSC32" s="663"/>
      <c r="DSD32" s="664"/>
      <c r="DSE32" s="662" t="str">
        <f>IFERROR(IF(OR(DRT32="日",DRT32="祝",DRT32=0,DRU32=""),"　",MAX(IF(AND(DRU32&lt;=DSE14,DRW32&gt;DSF14),DSF14-DSE14,IF(DRW32&lt;=DSF14,0,IF(AND(DRU32&gt;DSE14,DRW32&gt;DSF14),DSF14-DRU32,0))),0)),0)</f>
        <v>　</v>
      </c>
      <c r="DSF32" s="663"/>
      <c r="DSG32" s="664"/>
      <c r="DSH32" s="662" t="str">
        <f>IFERROR(IF(OR(DRT32="日",DRT32="祝",DRT32=0,DRU32=""),"　",MAX(IF(DRU32&gt;DSH14,DRW32-DRU32,IF(DRU32&lt;=DSH14,DRW32-DSH14,0)),0)),0)</f>
        <v>　</v>
      </c>
      <c r="DSI32" s="663"/>
      <c r="DSJ32" s="664"/>
      <c r="DSK32" s="662" t="str">
        <f>IFERROR(IF(OR(DRT32="日",DRT32="祝",DRT32=0,DRU32=""),"　",MAX(IF(AND(DRU32&lt;=DSK14,DRW32&gt;DSL14),DSL14-DSK14,IF(AND(DRU32&gt;DSK14,DRW32&lt;=DSL14),DRW32-DRU32,IF(AND(DRU32&lt;=DSK14,DRW32&lt;=DSL14),DRW32-DSK14,IF(AND(DRU32&gt;DSK14,DRW32&gt;DSL14),DSL14-DRU32,0)))),0)),0)</f>
        <v>　</v>
      </c>
      <c r="DSL32" s="663"/>
      <c r="DSM32" s="664"/>
      <c r="DSN32" s="662" t="str">
        <f>IFERROR(IF(OR(DRT32="日",DRT32="祝",DRT32=0,DRU32=""),"　",MAX(IF(AND(DRU32&gt;DSQ14,DRW32&gt;DSO14),0,IF(AND(DRU32&lt;=DSQ14,DRU32&gt;DSN14,DRW32&gt;DSO14),DSQ14-DRU32,IF(AND(DRU32&lt;=DSQ14,DRU32&lt;=DSN14,DRW32&gt;DSO14),DSQ14-DSN14,IF(AND(DRU32&gt;DSN14,DRW32&lt;=DSO14),DRW32-DRU32,IF(AND(DRU32&lt;=DSN14,DRW32&lt;=DSO14),DRW32-DSN14,0))))),0)),0)</f>
        <v>　</v>
      </c>
      <c r="DSO32" s="663"/>
      <c r="DSP32" s="664"/>
      <c r="DSQ32" s="662" t="str">
        <f>IFERROR(IF(OR(DRT32="日",DRT32="祝",DRT32=0,DRU32=""),"　",MAX(IF(AND(DRU32&lt;=DSQ14,DRW32&gt;DSR14),DSR14-DSQ14,IF(DRW32&lt;=DSR14,0,IF(AND(DRU32&gt;DSQ14,DRW32&gt;DSR14),DSR14-DRU32,0))),0)),0)</f>
        <v>　</v>
      </c>
      <c r="DSR32" s="663"/>
      <c r="DSS32" s="664"/>
      <c r="DST32" s="662" t="str">
        <f t="shared" si="58"/>
        <v>　</v>
      </c>
      <c r="DSU32" s="663"/>
      <c r="DSV32" s="664"/>
      <c r="DSW32" s="665" t="str">
        <f>IF(DSZ32="×",TIME(0,0,0),IF(DTJ4="非常勤",DRY32,DSK32))</f>
        <v>　</v>
      </c>
      <c r="DSX32" s="666"/>
      <c r="DSY32" s="667"/>
      <c r="DSZ32" s="265"/>
      <c r="DTA32" s="665" t="str">
        <f>IF(DTD32="×",TIME(0,0,0),IF(DTJ4="非常勤",DSB32,DSN32))</f>
        <v>　</v>
      </c>
      <c r="DTB32" s="666"/>
      <c r="DTC32" s="667"/>
      <c r="DTD32" s="265"/>
      <c r="DTE32" s="665" t="str">
        <f>IF(DTH32="×",TIME(0,0,0),IF(DTJ4="非常勤",DSE32,DSQ32))</f>
        <v>　</v>
      </c>
      <c r="DTF32" s="666"/>
      <c r="DTG32" s="667"/>
      <c r="DTH32" s="265"/>
      <c r="DTI32" s="665" t="str">
        <f>IF(DTL32="×",TIME(0,0,0),IF(DTJ4="非常勤",DSH32,DST32))</f>
        <v>　</v>
      </c>
      <c r="DTJ32" s="666"/>
      <c r="DTK32" s="667"/>
      <c r="DTL32" s="265"/>
      <c r="DTM32" s="668"/>
      <c r="DTN32" s="669"/>
      <c r="DTO32" s="668"/>
      <c r="DTP32" s="670"/>
      <c r="DTQ32" s="669"/>
      <c r="DTR32" s="671"/>
      <c r="DTS32" s="672"/>
      <c r="DTT32" s="672"/>
      <c r="DTU32" s="673"/>
      <c r="DTV32" s="263">
        <f>$A$32</f>
        <v>18</v>
      </c>
      <c r="DTW32" s="264" t="str">
        <f>$B$32</f>
        <v>日</v>
      </c>
      <c r="DTX32" s="660"/>
      <c r="DTY32" s="661"/>
      <c r="DTZ32" s="660"/>
      <c r="DUA32" s="661"/>
      <c r="DUB32" s="662" t="str">
        <f>IFERROR(IF(OR(DTW32="日",DTW32="祝",DTW32=0,DTX32=""),"　",MAX(IF(AND(DTX32&lt;=DUB14,DTZ32&gt;DUC14),DUC14-DUB14,IF(AND(DTX32&gt;DUB14,DTZ32&lt;=DUC14),DTZ32-DTX32,IF(AND(DTX32&lt;=DUB14,DTZ32&lt;=DUC14),DTZ32-DUB14,IF(AND(DTX32&gt;DUB14,DTZ32&gt;DUC14),DUC14-DTX32,0)))),0)),0)</f>
        <v>　</v>
      </c>
      <c r="DUC32" s="663"/>
      <c r="DUD32" s="664"/>
      <c r="DUE32" s="662" t="str">
        <f>IFERROR(IF(OR(DTW32="日",DTW32="祝",DTW32=0,DTX32=""),"　",MAX(IF(AND(DTX32&gt;DUH14,DTZ32&gt;DUF14),0,IF(AND(DTX32&lt;=DUH14,DTX32&gt;DUE14,DTZ32&gt;DUF14),DUH14-DTX32,IF(AND(DTX32&lt;=DUH14,DTX32&lt;=DUE14,DTZ32&gt;DUF14),DUH14-DUE14,IF(AND(DTX32&gt;DUE14,DTZ32&lt;=DUF14),DTZ32-DTX32,IF(AND(DTX32&lt;=DUE14,DTZ32&lt;=DUF14),DTZ32-DUE14,0))))),0)),0)</f>
        <v>　</v>
      </c>
      <c r="DUF32" s="663"/>
      <c r="DUG32" s="664"/>
      <c r="DUH32" s="662" t="str">
        <f>IFERROR(IF(OR(DTW32="日",DTW32="祝",DTW32=0,DTX32=""),"　",MAX(IF(AND(DTX32&lt;=DUH14,DTZ32&gt;DUI14),DUI14-DUH14,IF(DTZ32&lt;=DUI14,0,IF(AND(DTX32&gt;DUH14,DTZ32&gt;DUI14),DUI14-DTX32,0))),0)),0)</f>
        <v>　</v>
      </c>
      <c r="DUI32" s="663"/>
      <c r="DUJ32" s="664"/>
      <c r="DUK32" s="662" t="str">
        <f>IFERROR(IF(OR(DTW32="日",DTW32="祝",DTW32=0,DTX32=""),"　",MAX(IF(DTX32&gt;DUK14,DTZ32-DTX32,IF(DTX32&lt;=DUK14,DTZ32-DUK14,0)),0)),0)</f>
        <v>　</v>
      </c>
      <c r="DUL32" s="663"/>
      <c r="DUM32" s="664"/>
      <c r="DUN32" s="662" t="str">
        <f>IFERROR(IF(OR(DTW32="日",DTW32="祝",DTW32=0,DTX32=""),"　",MAX(IF(AND(DTX32&lt;=DUN14,DTZ32&gt;DUO14),DUO14-DUN14,IF(AND(DTX32&gt;DUN14,DTZ32&lt;=DUO14),DTZ32-DTX32,IF(AND(DTX32&lt;=DUN14,DTZ32&lt;=DUO14),DTZ32-DUN14,IF(AND(DTX32&gt;DUN14,DTZ32&gt;DUO14),DUO14-DTX32,0)))),0)),0)</f>
        <v>　</v>
      </c>
      <c r="DUO32" s="663"/>
      <c r="DUP32" s="664"/>
      <c r="DUQ32" s="662" t="str">
        <f>IFERROR(IF(OR(DTW32="日",DTW32="祝",DTW32=0,DTX32=""),"　",MAX(IF(AND(DTX32&gt;DUT14,DTZ32&gt;DUR14),0,IF(AND(DTX32&lt;=DUT14,DTX32&gt;DUQ14,DTZ32&gt;DUR14),DUT14-DTX32,IF(AND(DTX32&lt;=DUT14,DTX32&lt;=DUQ14,DTZ32&gt;DUR14),DUT14-DUQ14,IF(AND(DTX32&gt;DUQ14,DTZ32&lt;=DUR14),DTZ32-DTX32,IF(AND(DTX32&lt;=DUQ14,DTZ32&lt;=DUR14),DTZ32-DUQ14,0))))),0)),0)</f>
        <v>　</v>
      </c>
      <c r="DUR32" s="663"/>
      <c r="DUS32" s="664"/>
      <c r="DUT32" s="662" t="str">
        <f>IFERROR(IF(OR(DTW32="日",DTW32="祝",DTW32=0,DTX32=""),"　",MAX(IF(AND(DTX32&lt;=DUT14,DTZ32&gt;DUU14),DUU14-DUT14,IF(DTZ32&lt;=DUU14,0,IF(AND(DTX32&gt;DUT14,DTZ32&gt;DUU14),DUU14-DTX32,0))),0)),0)</f>
        <v>　</v>
      </c>
      <c r="DUU32" s="663"/>
      <c r="DUV32" s="664"/>
      <c r="DUW32" s="662" t="str">
        <f t="shared" si="59"/>
        <v>　</v>
      </c>
      <c r="DUX32" s="663"/>
      <c r="DUY32" s="664"/>
      <c r="DUZ32" s="665" t="str">
        <f>IF(DVC32="×",TIME(0,0,0),IF(DVM4="非常勤",DUB32,DUN32))</f>
        <v>　</v>
      </c>
      <c r="DVA32" s="666"/>
      <c r="DVB32" s="667"/>
      <c r="DVC32" s="265"/>
      <c r="DVD32" s="665" t="str">
        <f>IF(DVG32="×",TIME(0,0,0),IF(DVM4="非常勤",DUE32,DUQ32))</f>
        <v>　</v>
      </c>
      <c r="DVE32" s="666"/>
      <c r="DVF32" s="667"/>
      <c r="DVG32" s="265"/>
      <c r="DVH32" s="665" t="str">
        <f>IF(DVK32="×",TIME(0,0,0),IF(DVM4="非常勤",DUH32,DUT32))</f>
        <v>　</v>
      </c>
      <c r="DVI32" s="666"/>
      <c r="DVJ32" s="667"/>
      <c r="DVK32" s="265"/>
      <c r="DVL32" s="665" t="str">
        <f>IF(DVO32="×",TIME(0,0,0),IF(DVM4="非常勤",DUK32,DUW32))</f>
        <v>　</v>
      </c>
      <c r="DVM32" s="666"/>
      <c r="DVN32" s="667"/>
      <c r="DVO32" s="265"/>
      <c r="DVP32" s="668"/>
      <c r="DVQ32" s="669"/>
      <c r="DVR32" s="668"/>
      <c r="DVS32" s="670"/>
      <c r="DVT32" s="669"/>
      <c r="DVU32" s="671"/>
      <c r="DVV32" s="672"/>
      <c r="DVW32" s="672"/>
      <c r="DVX32" s="673"/>
    </row>
    <row r="33" spans="1:3300" ht="15" customHeight="1">
      <c r="A33" s="263">
        <f>DAY(DATE('別紙2-1【最初に入力】'!$W$2,'別紙2-1【最初に入力】'!$Q$2,A32+1))</f>
        <v>19</v>
      </c>
      <c r="B33" s="264" t="str">
        <f>IF(IFERROR(MATCH(DATE('別紙2-1【最初に入力】'!$W$2,'別紙2-1【最初に入力】'!$Q$2,$A33),万年カレンダー・祝日!$K$2:$K$27,0),0)&gt;=1,"祝",TEXT(WEEKDAY(DATE('別紙2-1【最初に入力】'!$W$2,'別紙2-1【最初に入力】'!$Q$2,'別表_個別勤務状況（1～60）'!A33)),"aaa"))</f>
        <v>月</v>
      </c>
      <c r="C33" s="575"/>
      <c r="D33" s="575"/>
      <c r="E33" s="575"/>
      <c r="F33" s="575"/>
      <c r="G33" s="662" t="str">
        <f>IFERROR(IF(OR(B33="日",B33="祝",B33=0,C33=""),"　",MAX(IF(AND(C33&lt;=G14,E33&gt;H14),H14-G14,IF(AND(C33&gt;G14,E33&lt;=H14),E33-C33,IF(AND(C33&lt;=G14,E33&lt;=H14),E33-G14,IF(AND(C33&gt;G14,E33&gt;H14),H14-C33,0)))),0)),0)</f>
        <v>　</v>
      </c>
      <c r="H33" s="663"/>
      <c r="I33" s="664"/>
      <c r="J33" s="662" t="str">
        <f>IFERROR(IF(OR(B33="日",B33="祝",B33=0,C33=""),"　",MAX(IF(AND(C33&gt;M14,E33&gt;K14),0,IF(AND(C33&lt;=M14,C33&gt;J14,E33&gt;K14),M14-C33,IF(AND(C33&lt;=M14,C33&lt;=J14,E33&gt;K14),M14-J14,IF(AND(C33&gt;J14,E33&lt;=K14),E33-C33,IF(AND(C33&lt;=J14,E33&lt;=K14),E33-J14,0))))),0)),0)</f>
        <v>　</v>
      </c>
      <c r="K33" s="663"/>
      <c r="L33" s="664"/>
      <c r="M33" s="662" t="str">
        <f>IFERROR(IF(OR(B33="日",B33="祝",B33=0,C33=""),"　",MAX(IF(AND(C33&lt;=M14,E33&gt;N14),N14-M14,IF(E33&lt;=N14,0,IF(AND(C33&gt;M14,E33&gt;N14),N14-C33,0))),0)),0)</f>
        <v>　</v>
      </c>
      <c r="N33" s="663"/>
      <c r="O33" s="664"/>
      <c r="P33" s="662" t="str">
        <f>IFERROR(IF(OR(B33="日",B33="祝",B33=0,C33=""),"　",MAX(IF(C33&gt;P14,E33-C33,IF(C33&lt;=P14,E33-P14,0)),0)),0)</f>
        <v>　</v>
      </c>
      <c r="Q33" s="663"/>
      <c r="R33" s="664"/>
      <c r="S33" s="662" t="str">
        <f>IFERROR(IF(OR(B33="日",B33="祝",B33=0,C33=""),"　",MAX(IF(AND(C33&lt;=S14,E33&gt;T14),T14-S14,IF(AND(C33&gt;S14,E33&lt;=T14),E33-C33,IF(AND(C33&lt;=S14,E33&lt;=T14),E33-S14,IF(AND(C33&gt;S14,E33&gt;T14),T14-C33,0)))),0)),0)</f>
        <v>　</v>
      </c>
      <c r="T33" s="663"/>
      <c r="U33" s="664"/>
      <c r="V33" s="662" t="str">
        <f>IFERROR(IF(OR(B33="日",B33="祝",B33=0,C33=""),"　",MAX(IF(AND(C33&gt;Y14,E33&gt;W14),0,IF(AND(C33&lt;=Y14,C33&gt;V14,E33&gt;W14),Y14-C33,IF(AND(C33&lt;=Y14,C33&lt;=V14,E33&gt;W14),Y14-V14,IF(AND(C33&gt;V14,E33&lt;=W14),E33-C33,IF(AND(C33&lt;=V14,E33&lt;=W14),E33-V14,0))))),0)),0)</f>
        <v>　</v>
      </c>
      <c r="W33" s="663"/>
      <c r="X33" s="664"/>
      <c r="Y33" s="662" t="str">
        <f>IFERROR(IF(OR(B33="日",B33="祝",B33=0,C33=""),"　",MAX(IF(AND(C33&lt;=Y14,E33&gt;Z14),Z14-Y14,IF(E33&lt;=Z14,0,IF(AND(C33&gt;Y14,E33&gt;Z14),Z14-C33,0))),0)),0)</f>
        <v>　</v>
      </c>
      <c r="Z33" s="663"/>
      <c r="AA33" s="664"/>
      <c r="AB33" s="662" t="str">
        <f t="shared" si="0"/>
        <v>　</v>
      </c>
      <c r="AC33" s="663"/>
      <c r="AD33" s="664"/>
      <c r="AE33" s="565" t="str">
        <f>IF(AH33="×",TIME(0,0,0),IF(AR4="非常勤",G33,S33))</f>
        <v>　</v>
      </c>
      <c r="AF33" s="566"/>
      <c r="AG33" s="566"/>
      <c r="AH33" s="265"/>
      <c r="AI33" s="565" t="str">
        <f>IF(AL33="×",TIME(0,0,0),IF(AR4="非常勤",J33,V33))</f>
        <v>　</v>
      </c>
      <c r="AJ33" s="566"/>
      <c r="AK33" s="566"/>
      <c r="AL33" s="265"/>
      <c r="AM33" s="565" t="str">
        <f>IF(AP33="×",TIME(0,0,0),IF(AR4="非常勤",M33,Y33))</f>
        <v>　</v>
      </c>
      <c r="AN33" s="566"/>
      <c r="AO33" s="566"/>
      <c r="AP33" s="265"/>
      <c r="AQ33" s="565" t="str">
        <f>IF(AT33="×",TIME(0,0,0),IF(AR4="非常勤",P33,AB33))</f>
        <v>　</v>
      </c>
      <c r="AR33" s="566"/>
      <c r="AS33" s="567"/>
      <c r="AT33" s="265"/>
      <c r="AU33" s="720"/>
      <c r="AV33" s="720"/>
      <c r="AW33" s="668"/>
      <c r="AX33" s="670"/>
      <c r="AY33" s="669"/>
      <c r="AZ33" s="671"/>
      <c r="BA33" s="672"/>
      <c r="BB33" s="672"/>
      <c r="BC33" s="673"/>
      <c r="BD33" s="263">
        <f>$A$33</f>
        <v>19</v>
      </c>
      <c r="BE33" s="264" t="str">
        <f>$B$33</f>
        <v>月</v>
      </c>
      <c r="BF33" s="660"/>
      <c r="BG33" s="661"/>
      <c r="BH33" s="660"/>
      <c r="BI33" s="661"/>
      <c r="BJ33" s="662" t="str">
        <f>IFERROR(IF(OR(BE33="日",BE33="祝",BE33=0,BF33=""),"　",MAX(IF(AND(BF33&lt;=BJ14,BH33&gt;BK14),BK14-BJ14,IF(AND(BF33&gt;BJ14,BH33&lt;=BK14),BH33-BF33,IF(AND(BF33&lt;=BJ14,BH33&lt;=BK14),BH33-BJ14,IF(AND(BF33&gt;BJ14,BH33&gt;BK14),BK14-BF33,0)))),0)),0)</f>
        <v>　</v>
      </c>
      <c r="BK33" s="663"/>
      <c r="BL33" s="664"/>
      <c r="BM33" s="662" t="str">
        <f>IFERROR(IF(OR(BE33="日",BE33="祝",BE33=0,BF33=""),"　",MAX(IF(AND(BF33&gt;BP14,BH33&gt;BN14),0,IF(AND(BF33&lt;=BP14,BF33&gt;BM14,BH33&gt;BN14),BP14-BF33,IF(AND(BF33&lt;=BP14,BF33&lt;=BM14,BH33&gt;BN14),BP14-BM14,IF(AND(BF33&gt;BM14,BH33&lt;=BN14),BH33-BF33,IF(AND(BF33&lt;=BM14,BH33&lt;=BN14),BH33-BM14,0))))),0)),0)</f>
        <v>　</v>
      </c>
      <c r="BN33" s="663"/>
      <c r="BO33" s="664"/>
      <c r="BP33" s="662" t="str">
        <f>IFERROR(IF(OR(BE33="日",BE33="祝",BE33=0,BF33=""),"　",MAX(IF(AND(BF33&lt;=BP14,BH33&gt;BQ14),BQ14-BP14,IF(BH33&lt;=BQ14,0,IF(AND(BF33&gt;BP14,BH33&gt;BQ14),BQ14-BF33,0))),0)),0)</f>
        <v>　</v>
      </c>
      <c r="BQ33" s="663"/>
      <c r="BR33" s="664"/>
      <c r="BS33" s="662" t="str">
        <f>IFERROR(IF(OR(BE33="日",BE33="祝",BE33=0,BF33=""),"　",MAX(IF(BF33&gt;BS14,BH33-BF33,IF(BF33&lt;=BS14,BH33-BS14,0)),0)),0)</f>
        <v>　</v>
      </c>
      <c r="BT33" s="663"/>
      <c r="BU33" s="664"/>
      <c r="BV33" s="662" t="str">
        <f>IFERROR(IF(OR(BE33="日",BE33="祝",BE33=0,BF33=""),"　",MAX(IF(AND(BF33&lt;=BV14,BH33&gt;BW14),BW14-BV14,IF(AND(BF33&gt;BV14,BH33&lt;=BW14),BH33-BF33,IF(AND(BF33&lt;=BV14,BH33&lt;=BW14),BH33-BV14,IF(AND(BF33&gt;BV14,BH33&gt;BW14),BW14-BF33,0)))),0)),0)</f>
        <v>　</v>
      </c>
      <c r="BW33" s="663"/>
      <c r="BX33" s="664"/>
      <c r="BY33" s="662" t="str">
        <f>IFERROR(IF(OR(BE33="日",BE33="祝",BE33=0,BF33=""),"　",MAX(IF(AND(BF33&gt;CB14,BH33&gt;BZ14),0,IF(AND(BF33&lt;=CB14,BF33&gt;BY14,BH33&gt;BZ14),CB14-BF33,IF(AND(BF33&lt;=CB14,BF33&lt;=BY14,BH33&gt;BZ14),CB14-BY14,IF(AND(BF33&gt;BY14,BH33&lt;=BZ14),BH33-BF33,IF(AND(BF33&lt;=BY14,BH33&lt;=BZ14),BH33-BY14,0))))),0)),0)</f>
        <v>　</v>
      </c>
      <c r="BZ33" s="663"/>
      <c r="CA33" s="664"/>
      <c r="CB33" s="662" t="str">
        <f>IFERROR(IF(OR(BE33="日",BE33="祝",BE33=0,BF33=""),"　",MAX(IF(AND(BF33&lt;=CB14,BH33&gt;CC14),CC14-CB14,IF(BH33&lt;=CC14,0,IF(AND(BF33&gt;CB14,BH33&gt;CC14),CC14-BF33,0))),0)),0)</f>
        <v>　</v>
      </c>
      <c r="CC33" s="663"/>
      <c r="CD33" s="664"/>
      <c r="CE33" s="662" t="str">
        <f t="shared" si="1"/>
        <v>　</v>
      </c>
      <c r="CF33" s="663"/>
      <c r="CG33" s="664"/>
      <c r="CH33" s="665" t="str">
        <f>IF(CK33="×",TIME(0,0,0),IF(CU4="非常勤",BJ33,BV33))</f>
        <v>　</v>
      </c>
      <c r="CI33" s="666"/>
      <c r="CJ33" s="667"/>
      <c r="CK33" s="265"/>
      <c r="CL33" s="665" t="str">
        <f>IF(CO33="×",TIME(0,0,0),IF(CU4="非常勤",BM33,BY33))</f>
        <v>　</v>
      </c>
      <c r="CM33" s="666"/>
      <c r="CN33" s="667"/>
      <c r="CO33" s="265"/>
      <c r="CP33" s="665" t="str">
        <f>IF(CS33="×",TIME(0,0,0),IF(CU4="非常勤",BP33,CB33))</f>
        <v>　</v>
      </c>
      <c r="CQ33" s="666"/>
      <c r="CR33" s="667"/>
      <c r="CS33" s="265"/>
      <c r="CT33" s="665" t="str">
        <f>IF(CW33="×",TIME(0,0,0),IF(CU4="非常勤",BS33,CE33))</f>
        <v>　</v>
      </c>
      <c r="CU33" s="666"/>
      <c r="CV33" s="667"/>
      <c r="CW33" s="265"/>
      <c r="CX33" s="720"/>
      <c r="CY33" s="720"/>
      <c r="CZ33" s="668"/>
      <c r="DA33" s="670"/>
      <c r="DB33" s="669"/>
      <c r="DC33" s="671"/>
      <c r="DD33" s="672"/>
      <c r="DE33" s="672"/>
      <c r="DF33" s="673"/>
      <c r="DG33" s="263">
        <f>$A$33</f>
        <v>19</v>
      </c>
      <c r="DH33" s="264" t="str">
        <f>$B$33</f>
        <v>月</v>
      </c>
      <c r="DI33" s="660"/>
      <c r="DJ33" s="661"/>
      <c r="DK33" s="660"/>
      <c r="DL33" s="661"/>
      <c r="DM33" s="662" t="str">
        <f>IFERROR(IF(OR(DH33="日",DH33="祝",DH33=0,DI33=""),"　",MAX(IF(AND(DI33&lt;=DM14,DK33&gt;DN14),DN14-DM14,IF(AND(DI33&gt;DM14,DK33&lt;=DN14),DK33-DI33,IF(AND(DI33&lt;=DM14,DK33&lt;=DN14),DK33-DM14,IF(AND(DI33&gt;DM14,DK33&gt;DN14),DN14-DI33,0)))),0)),0)</f>
        <v>　</v>
      </c>
      <c r="DN33" s="663"/>
      <c r="DO33" s="664"/>
      <c r="DP33" s="662" t="str">
        <f>IFERROR(IF(OR(DH33="日",DH33="祝",DH33=0,DI33=""),"　",MAX(IF(AND(DI33&gt;DS14,DK33&gt;DQ14),0,IF(AND(DI33&lt;=DS14,DI33&gt;DP14,DK33&gt;DQ14),DS14-DI33,IF(AND(DI33&lt;=DS14,DI33&lt;=DP14,DK33&gt;DQ14),DS14-DP14,IF(AND(DI33&gt;DP14,DK33&lt;=DQ14),DK33-DI33,IF(AND(DI33&lt;=DP14,DK33&lt;=DQ14),DK33-DP14,0))))),0)),0)</f>
        <v>　</v>
      </c>
      <c r="DQ33" s="663"/>
      <c r="DR33" s="664"/>
      <c r="DS33" s="662" t="str">
        <f>IFERROR(IF(OR(DH33="日",DH33="祝",DH33=0,DI33=""),"　",MAX(IF(AND(DI33&lt;=DS14,DK33&gt;DT14),DT14-DS14,IF(DK33&lt;=DT14,0,IF(AND(DI33&gt;DS14,DK33&gt;DT14),DT14-DI33,0))),0)),0)</f>
        <v>　</v>
      </c>
      <c r="DT33" s="663"/>
      <c r="DU33" s="664"/>
      <c r="DV33" s="662" t="str">
        <f>IFERROR(IF(OR(DH33="日",DH33="祝",DH33=0,DI33=""),"　",MAX(IF(DI33&gt;DV14,DK33-DI33,IF(DI33&lt;=DV14,DK33-DV14,0)),0)),0)</f>
        <v>　</v>
      </c>
      <c r="DW33" s="663"/>
      <c r="DX33" s="664"/>
      <c r="DY33" s="662" t="str">
        <f>IFERROR(IF(OR(DH33="日",DH33="祝",DH33=0,DI33=""),"　",MAX(IF(AND(DI33&lt;=DY14,DK33&gt;DZ14),DZ14-DY14,IF(AND(DI33&gt;DY14,DK33&lt;=DZ14),DK33-DI33,IF(AND(DI33&lt;=DY14,DK33&lt;=DZ14),DK33-DY14,IF(AND(DI33&gt;DY14,DK33&gt;DZ14),DZ14-DI33,0)))),0)),0)</f>
        <v>　</v>
      </c>
      <c r="DZ33" s="663"/>
      <c r="EA33" s="664"/>
      <c r="EB33" s="662" t="str">
        <f>IFERROR(IF(OR(DH33="日",DH33="祝",DH33=0,DI33=""),"　",MAX(IF(AND(DI33&gt;EE14,DK33&gt;EC14),0,IF(AND(DI33&lt;=EE14,DI33&gt;EB14,DK33&gt;EC14),EE14-DI33,IF(AND(DI33&lt;=EE14,DI33&lt;=EB14,DK33&gt;EC14),EE14-EB14,IF(AND(DI33&gt;EB14,DK33&lt;=EC14),DK33-DI33,IF(AND(DI33&lt;=EB14,DK33&lt;=EC14),DK33-EB14,0))))),0)),0)</f>
        <v>　</v>
      </c>
      <c r="EC33" s="663"/>
      <c r="ED33" s="664"/>
      <c r="EE33" s="662" t="str">
        <f>IFERROR(IF(OR(DH33="日",DH33="祝",DH33=0,DI33=""),"　",MAX(IF(AND(DI33&lt;=EE14,DK33&gt;EF14),EF14-EE14,IF(DK33&lt;=EF14,0,IF(AND(DI33&gt;EE14,DK33&gt;EF14),EF14-DI33,0))),0)),0)</f>
        <v>　</v>
      </c>
      <c r="EF33" s="663"/>
      <c r="EG33" s="664"/>
      <c r="EH33" s="662" t="str">
        <f t="shared" si="2"/>
        <v>　</v>
      </c>
      <c r="EI33" s="663"/>
      <c r="EJ33" s="664"/>
      <c r="EK33" s="665" t="str">
        <f>IF(EN33="×",TIME(0,0,0),IF(EX4="非常勤",DM33,DY33))</f>
        <v>　</v>
      </c>
      <c r="EL33" s="666"/>
      <c r="EM33" s="667"/>
      <c r="EN33" s="265"/>
      <c r="EO33" s="665" t="str">
        <f>IF(ER33="×",TIME(0,0,0),IF(EX4="非常勤",DP33,EB33))</f>
        <v>　</v>
      </c>
      <c r="EP33" s="666"/>
      <c r="EQ33" s="667"/>
      <c r="ER33" s="265"/>
      <c r="ES33" s="665" t="str">
        <f>IF(EV33="×",TIME(0,0,0),IF(EX4="非常勤",DS33,EE33))</f>
        <v>　</v>
      </c>
      <c r="ET33" s="666"/>
      <c r="EU33" s="667"/>
      <c r="EV33" s="265"/>
      <c r="EW33" s="665" t="str">
        <f>IF(EZ33="×",TIME(0,0,0),IF(EX4="非常勤",DV33,EH33))</f>
        <v>　</v>
      </c>
      <c r="EX33" s="666"/>
      <c r="EY33" s="667"/>
      <c r="EZ33" s="265"/>
      <c r="FA33" s="720"/>
      <c r="FB33" s="720"/>
      <c r="FC33" s="668"/>
      <c r="FD33" s="670"/>
      <c r="FE33" s="669"/>
      <c r="FF33" s="671"/>
      <c r="FG33" s="672"/>
      <c r="FH33" s="672"/>
      <c r="FI33" s="673"/>
      <c r="FJ33" s="263">
        <f>$A$33</f>
        <v>19</v>
      </c>
      <c r="FK33" s="264" t="str">
        <f>$B$33</f>
        <v>月</v>
      </c>
      <c r="FL33" s="660"/>
      <c r="FM33" s="661"/>
      <c r="FN33" s="660"/>
      <c r="FO33" s="661"/>
      <c r="FP33" s="662" t="str">
        <f>IFERROR(IF(OR(FK33="日",FK33="祝",FK33=0,FL33=""),"　",MAX(IF(AND(FL33&lt;=FP14,FN33&gt;FQ14),FQ14-FP14,IF(AND(FL33&gt;FP14,FN33&lt;=FQ14),FN33-FL33,IF(AND(FL33&lt;=FP14,FN33&lt;=FQ14),FN33-FP14,IF(AND(FL33&gt;FP14,FN33&gt;FQ14),FQ14-FL33,0)))),0)),0)</f>
        <v>　</v>
      </c>
      <c r="FQ33" s="663"/>
      <c r="FR33" s="664"/>
      <c r="FS33" s="662" t="str">
        <f>IFERROR(IF(OR(FK33="日",FK33="祝",FK33=0,FL33=""),"　",MAX(IF(AND(FL33&gt;FV14,FN33&gt;FT14),0,IF(AND(FL33&lt;=FV14,FL33&gt;FS14,FN33&gt;FT14),FV14-FL33,IF(AND(FL33&lt;=FV14,FL33&lt;=FS14,FN33&gt;FT14),FV14-FS14,IF(AND(FL33&gt;FS14,FN33&lt;=FT14),FN33-FL33,IF(AND(FL33&lt;=FS14,FN33&lt;=FT14),FN33-FS14,0))))),0)),0)</f>
        <v>　</v>
      </c>
      <c r="FT33" s="663"/>
      <c r="FU33" s="664"/>
      <c r="FV33" s="662" t="str">
        <f>IFERROR(IF(OR(FK33="日",FK33="祝",FK33=0,FL33=""),"　",MAX(IF(AND(FL33&lt;=FV14,FN33&gt;FW14),FW14-FV14,IF(FN33&lt;=FW14,0,IF(AND(FL33&gt;FV14,FN33&gt;FW14),FW14-FL33,0))),0)),0)</f>
        <v>　</v>
      </c>
      <c r="FW33" s="663"/>
      <c r="FX33" s="664"/>
      <c r="FY33" s="662" t="str">
        <f>IFERROR(IF(OR(FK33="日",FK33="祝",FK33=0,FL33=""),"　",MAX(IF(FL33&gt;FY14,FN33-FL33,IF(FL33&lt;=FY14,FN33-FY14,0)),0)),0)</f>
        <v>　</v>
      </c>
      <c r="FZ33" s="663"/>
      <c r="GA33" s="664"/>
      <c r="GB33" s="662" t="str">
        <f>IFERROR(IF(OR(FK33="日",FK33="祝",FK33=0,FL33=""),"　",MAX(IF(AND(FL33&lt;=GB14,FN33&gt;GC14),GC14-GB14,IF(AND(FL33&gt;GB14,FN33&lt;=GC14),FN33-FL33,IF(AND(FL33&lt;=GB14,FN33&lt;=GC14),FN33-GB14,IF(AND(FL33&gt;GB14,FN33&gt;GC14),GC14-FL33,0)))),0)),0)</f>
        <v>　</v>
      </c>
      <c r="GC33" s="663"/>
      <c r="GD33" s="664"/>
      <c r="GE33" s="662" t="str">
        <f>IFERROR(IF(OR(FK33="日",FK33="祝",FK33=0,FL33=""),"　",MAX(IF(AND(FL33&gt;GH14,FN33&gt;GF14),0,IF(AND(FL33&lt;=GH14,FL33&gt;GE14,FN33&gt;GF14),GH14-FL33,IF(AND(FL33&lt;=GH14,FL33&lt;=GE14,FN33&gt;GF14),GH14-GE14,IF(AND(FL33&gt;GE14,FN33&lt;=GF14),FN33-FL33,IF(AND(FL33&lt;=GE14,FN33&lt;=GF14),FN33-GE14,0))))),0)),0)</f>
        <v>　</v>
      </c>
      <c r="GF33" s="663"/>
      <c r="GG33" s="664"/>
      <c r="GH33" s="662" t="str">
        <f>IFERROR(IF(OR(FK33="日",FK33="祝",FK33=0,FL33=""),"　",MAX(IF(AND(FL33&lt;=GH14,FN33&gt;GI14),GI14-GH14,IF(FN33&lt;=GI14,0,IF(AND(FL33&gt;GH14,FN33&gt;GI14),GI14-FL33,0))),0)),0)</f>
        <v>　</v>
      </c>
      <c r="GI33" s="663"/>
      <c r="GJ33" s="664"/>
      <c r="GK33" s="662" t="str">
        <f t="shared" si="3"/>
        <v>　</v>
      </c>
      <c r="GL33" s="663"/>
      <c r="GM33" s="664"/>
      <c r="GN33" s="665" t="str">
        <f>IF(GQ33="×",TIME(0,0,0),IF(HA4="非常勤",FP33,GB33))</f>
        <v>　</v>
      </c>
      <c r="GO33" s="666"/>
      <c r="GP33" s="667"/>
      <c r="GQ33" s="265"/>
      <c r="GR33" s="665" t="str">
        <f>IF(GU33="×",TIME(0,0,0),IF(HA4="非常勤",FS33,GE33))</f>
        <v>　</v>
      </c>
      <c r="GS33" s="666"/>
      <c r="GT33" s="667"/>
      <c r="GU33" s="265"/>
      <c r="GV33" s="665" t="str">
        <f>IF(GY33="×",TIME(0,0,0),IF(HA4="非常勤",FV33,GH33))</f>
        <v>　</v>
      </c>
      <c r="GW33" s="666"/>
      <c r="GX33" s="667"/>
      <c r="GY33" s="265"/>
      <c r="GZ33" s="665" t="str">
        <f>IF(HC33="×",TIME(0,0,0),IF(HA4="非常勤",FY33,GK33))</f>
        <v>　</v>
      </c>
      <c r="HA33" s="666"/>
      <c r="HB33" s="667"/>
      <c r="HC33" s="265"/>
      <c r="HD33" s="668"/>
      <c r="HE33" s="669"/>
      <c r="HF33" s="668"/>
      <c r="HG33" s="670"/>
      <c r="HH33" s="669"/>
      <c r="HI33" s="671"/>
      <c r="HJ33" s="672"/>
      <c r="HK33" s="672"/>
      <c r="HL33" s="673"/>
      <c r="HM33" s="263">
        <f>$A$33</f>
        <v>19</v>
      </c>
      <c r="HN33" s="264" t="str">
        <f>$B$33</f>
        <v>月</v>
      </c>
      <c r="HO33" s="660"/>
      <c r="HP33" s="661"/>
      <c r="HQ33" s="660"/>
      <c r="HR33" s="661"/>
      <c r="HS33" s="662" t="str">
        <f>IFERROR(IF(OR(HN33="日",HN33="祝",HN33=0,HO33=""),"　",MAX(IF(AND(HO33&lt;=HS14,HQ33&gt;HT14),HT14-HS14,IF(AND(HO33&gt;HS14,HQ33&lt;=HT14),HQ33-HO33,IF(AND(HO33&lt;=HS14,HQ33&lt;=HT14),HQ33-HS14,IF(AND(HO33&gt;HS14,HQ33&gt;HT14),HT14-HO33,0)))),0)),0)</f>
        <v>　</v>
      </c>
      <c r="HT33" s="663"/>
      <c r="HU33" s="664"/>
      <c r="HV33" s="662" t="str">
        <f>IFERROR(IF(OR(HN33="日",HN33="祝",HN33=0,HO33=""),"　",MAX(IF(AND(HO33&gt;HY14,HQ33&gt;HW14),0,IF(AND(HO33&lt;=HY14,HO33&gt;HV14,HQ33&gt;HW14),HY14-HO33,IF(AND(HO33&lt;=HY14,HO33&lt;=HV14,HQ33&gt;HW14),HY14-HV14,IF(AND(HO33&gt;HV14,HQ33&lt;=HW14),HQ33-HO33,IF(AND(HO33&lt;=HV14,HQ33&lt;=HW14),HQ33-HV14,0))))),0)),0)</f>
        <v>　</v>
      </c>
      <c r="HW33" s="663"/>
      <c r="HX33" s="664"/>
      <c r="HY33" s="662" t="str">
        <f>IFERROR(IF(OR(HN33="日",HN33="祝",HN33=0,HO33=""),"　",MAX(IF(AND(HO33&lt;=HY14,HQ33&gt;HZ14),HZ14-HY14,IF(HQ33&lt;=HZ14,0,IF(AND(HO33&gt;HY14,HQ33&gt;HZ14),HZ14-HO33,0))),0)),0)</f>
        <v>　</v>
      </c>
      <c r="HZ33" s="663"/>
      <c r="IA33" s="664"/>
      <c r="IB33" s="662" t="str">
        <f>IFERROR(IF(OR(HN33="日",HN33="祝",HN33=0,HO33=""),"　",MAX(IF(HO33&gt;IB14,HQ33-HO33,IF(HO33&lt;=IB14,HQ33-IB14,0)),0)),0)</f>
        <v>　</v>
      </c>
      <c r="IC33" s="663"/>
      <c r="ID33" s="664"/>
      <c r="IE33" s="662" t="str">
        <f>IFERROR(IF(OR(HN33="日",HN33="祝",HN33=0,HO33=""),"　",MAX(IF(AND(HO33&lt;=IE14,HQ33&gt;IF14),IF14-IE14,IF(AND(HO33&gt;IE14,HQ33&lt;=IF14),HQ33-HO33,IF(AND(HO33&lt;=IE14,HQ33&lt;=IF14),HQ33-IE14,IF(AND(HO33&gt;IE14,HQ33&gt;IF14),IF14-HO33,0)))),0)),0)</f>
        <v>　</v>
      </c>
      <c r="IF33" s="663"/>
      <c r="IG33" s="664"/>
      <c r="IH33" s="662" t="str">
        <f>IFERROR(IF(OR(HN33="日",HN33="祝",HN33=0,HO33=""),"　",MAX(IF(AND(HO33&gt;IK14,HQ33&gt;II14),0,IF(AND(HO33&lt;=IK14,HO33&gt;IH14,HQ33&gt;II14),IK14-HO33,IF(AND(HO33&lt;=IK14,HO33&lt;=IH14,HQ33&gt;II14),IK14-IH14,IF(AND(HO33&gt;IH14,HQ33&lt;=II14),HQ33-HO33,IF(AND(HO33&lt;=IH14,HQ33&lt;=II14),HQ33-IH14,0))))),0)),0)</f>
        <v>　</v>
      </c>
      <c r="II33" s="663"/>
      <c r="IJ33" s="664"/>
      <c r="IK33" s="662" t="str">
        <f>IFERROR(IF(OR(HN33="日",HN33="祝",HN33=0,HO33=""),"　",MAX(IF(AND(HO33&lt;=IK14,HQ33&gt;IL14),IL14-IK14,IF(HQ33&lt;=IL14,0,IF(AND(HO33&gt;IK14,HQ33&gt;IL14),IL14-HO33,0))),0)),0)</f>
        <v>　</v>
      </c>
      <c r="IL33" s="663"/>
      <c r="IM33" s="664"/>
      <c r="IN33" s="662" t="str">
        <f t="shared" si="4"/>
        <v>　</v>
      </c>
      <c r="IO33" s="663"/>
      <c r="IP33" s="664"/>
      <c r="IQ33" s="665" t="str">
        <f>IF(IT33="×",TIME(0,0,0),IF(JD4="非常勤",HS33,IE33))</f>
        <v>　</v>
      </c>
      <c r="IR33" s="666"/>
      <c r="IS33" s="667"/>
      <c r="IT33" s="265"/>
      <c r="IU33" s="665" t="str">
        <f>IF(IX33="×",TIME(0,0,0),IF(JD4="非常勤",HV33,IH33))</f>
        <v>　</v>
      </c>
      <c r="IV33" s="666"/>
      <c r="IW33" s="667"/>
      <c r="IX33" s="265"/>
      <c r="IY33" s="665" t="str">
        <f>IF(JB33="×",TIME(0,0,0),IF(JD4="非常勤",HY33,IK33))</f>
        <v>　</v>
      </c>
      <c r="IZ33" s="666"/>
      <c r="JA33" s="667"/>
      <c r="JB33" s="265"/>
      <c r="JC33" s="665" t="str">
        <f>IF(JF33="×",TIME(0,0,0),IF(JD4="非常勤",IB33,IN33))</f>
        <v>　</v>
      </c>
      <c r="JD33" s="666"/>
      <c r="JE33" s="667"/>
      <c r="JF33" s="265"/>
      <c r="JG33" s="668"/>
      <c r="JH33" s="669"/>
      <c r="JI33" s="668"/>
      <c r="JJ33" s="670"/>
      <c r="JK33" s="669"/>
      <c r="JL33" s="671"/>
      <c r="JM33" s="672"/>
      <c r="JN33" s="672"/>
      <c r="JO33" s="673"/>
      <c r="JP33" s="263">
        <f>$A$33</f>
        <v>19</v>
      </c>
      <c r="JQ33" s="264" t="str">
        <f>$B$33</f>
        <v>月</v>
      </c>
      <c r="JR33" s="660"/>
      <c r="JS33" s="661"/>
      <c r="JT33" s="660"/>
      <c r="JU33" s="661"/>
      <c r="JV33" s="662" t="str">
        <f>IFERROR(IF(OR(JQ33="日",JQ33="祝",JQ33=0,JR33=""),"　",MAX(IF(AND(JR33&lt;=JV14,JT33&gt;JW14),JW14-JV14,IF(AND(JR33&gt;JV14,JT33&lt;=JW14),JT33-JR33,IF(AND(JR33&lt;=JV14,JT33&lt;=JW14),JT33-JV14,IF(AND(JR33&gt;JV14,JT33&gt;JW14),JW14-JR33,0)))),0)),0)</f>
        <v>　</v>
      </c>
      <c r="JW33" s="663"/>
      <c r="JX33" s="664"/>
      <c r="JY33" s="662" t="str">
        <f>IFERROR(IF(OR(JQ33="日",JQ33="祝",JQ33=0,JR33=""),"　",MAX(IF(AND(JR33&gt;KB14,JT33&gt;JZ14),0,IF(AND(JR33&lt;=KB14,JR33&gt;JY14,JT33&gt;JZ14),KB14-JR33,IF(AND(JR33&lt;=KB14,JR33&lt;=JY14,JT33&gt;JZ14),KB14-JY14,IF(AND(JR33&gt;JY14,JT33&lt;=JZ14),JT33-JR33,IF(AND(JR33&lt;=JY14,JT33&lt;=JZ14),JT33-JY14,0))))),0)),0)</f>
        <v>　</v>
      </c>
      <c r="JZ33" s="663"/>
      <c r="KA33" s="664"/>
      <c r="KB33" s="662" t="str">
        <f>IFERROR(IF(OR(JQ33="日",JQ33="祝",JQ33=0,JR33=""),"　",MAX(IF(AND(JR33&lt;=KB14,JT33&gt;KC14),KC14-KB14,IF(JT33&lt;=KC14,0,IF(AND(JR33&gt;KB14,JT33&gt;KC14),KC14-JR33,0))),0)),0)</f>
        <v>　</v>
      </c>
      <c r="KC33" s="663"/>
      <c r="KD33" s="664"/>
      <c r="KE33" s="662" t="str">
        <f>IFERROR(IF(OR(JQ33="日",JQ33="祝",JQ33=0,JR33=""),"　",MAX(IF(JR33&gt;KE14,JT33-JR33,IF(JR33&lt;=KE14,JT33-KE14,0)),0)),0)</f>
        <v>　</v>
      </c>
      <c r="KF33" s="663"/>
      <c r="KG33" s="664"/>
      <c r="KH33" s="662" t="str">
        <f>IFERROR(IF(OR(JQ33="日",JQ33="祝",JQ33=0,JR33=""),"　",MAX(IF(AND(JR33&lt;=KH14,JT33&gt;KI14),KI14-KH14,IF(AND(JR33&gt;KH14,JT33&lt;=KI14),JT33-JR33,IF(AND(JR33&lt;=KH14,JT33&lt;=KI14),JT33-KH14,IF(AND(JR33&gt;KH14,JT33&gt;KI14),KI14-JR33,0)))),0)),0)</f>
        <v>　</v>
      </c>
      <c r="KI33" s="663"/>
      <c r="KJ33" s="664"/>
      <c r="KK33" s="662" t="str">
        <f>IFERROR(IF(OR(JQ33="日",JQ33="祝",JQ33=0,JR33=""),"　",MAX(IF(AND(JR33&gt;KN14,JT33&gt;KL14),0,IF(AND(JR33&lt;=KN14,JR33&gt;KK14,JT33&gt;KL14),KN14-JR33,IF(AND(JR33&lt;=KN14,JR33&lt;=KK14,JT33&gt;KL14),KN14-KK14,IF(AND(JR33&gt;KK14,JT33&lt;=KL14),JT33-JR33,IF(AND(JR33&lt;=KK14,JT33&lt;=KL14),JT33-KK14,0))))),0)),0)</f>
        <v>　</v>
      </c>
      <c r="KL33" s="663"/>
      <c r="KM33" s="664"/>
      <c r="KN33" s="662" t="str">
        <f>IFERROR(IF(OR(JQ33="日",JQ33="祝",JQ33=0,JR33=""),"　",MAX(IF(AND(JR33&lt;=KN14,JT33&gt;KO14),KO14-KN14,IF(JT33&lt;=KO14,0,IF(AND(JR33&gt;KN14,JT33&gt;KO14),KO14-JR33,0))),0)),0)</f>
        <v>　</v>
      </c>
      <c r="KO33" s="663"/>
      <c r="KP33" s="664"/>
      <c r="KQ33" s="662" t="str">
        <f t="shared" si="5"/>
        <v>　</v>
      </c>
      <c r="KR33" s="663"/>
      <c r="KS33" s="664"/>
      <c r="KT33" s="665" t="str">
        <f>IF(KW33="×",TIME(0,0,0),IF(LG4="非常勤",JV33,KH33))</f>
        <v>　</v>
      </c>
      <c r="KU33" s="666"/>
      <c r="KV33" s="667"/>
      <c r="KW33" s="265"/>
      <c r="KX33" s="665" t="str">
        <f>IF(LA33="×",TIME(0,0,0),IF(LG4="非常勤",JY33,KK33))</f>
        <v>　</v>
      </c>
      <c r="KY33" s="666"/>
      <c r="KZ33" s="667"/>
      <c r="LA33" s="265"/>
      <c r="LB33" s="665" t="str">
        <f>IF(LE33="×",TIME(0,0,0),IF(LG4="非常勤",KB33,KN33))</f>
        <v>　</v>
      </c>
      <c r="LC33" s="666"/>
      <c r="LD33" s="667"/>
      <c r="LE33" s="265"/>
      <c r="LF33" s="665" t="str">
        <f>IF(LI33="×",TIME(0,0,0),IF(LG4="非常勤",KE33,KQ33))</f>
        <v>　</v>
      </c>
      <c r="LG33" s="666"/>
      <c r="LH33" s="667"/>
      <c r="LI33" s="265"/>
      <c r="LJ33" s="668"/>
      <c r="LK33" s="669"/>
      <c r="LL33" s="668"/>
      <c r="LM33" s="670"/>
      <c r="LN33" s="669"/>
      <c r="LO33" s="671"/>
      <c r="LP33" s="672"/>
      <c r="LQ33" s="672"/>
      <c r="LR33" s="673"/>
      <c r="LS33" s="263">
        <f>$A$33</f>
        <v>19</v>
      </c>
      <c r="LT33" s="264" t="str">
        <f>$B$33</f>
        <v>月</v>
      </c>
      <c r="LU33" s="660"/>
      <c r="LV33" s="661"/>
      <c r="LW33" s="660"/>
      <c r="LX33" s="661"/>
      <c r="LY33" s="662" t="str">
        <f>IFERROR(IF(OR(LT33="日",LT33="祝",LT33=0,LU33=""),"　",MAX(IF(AND(LU33&lt;=LY14,LW33&gt;LZ14),LZ14-LY14,IF(AND(LU33&gt;LY14,LW33&lt;=LZ14),LW33-LU33,IF(AND(LU33&lt;=LY14,LW33&lt;=LZ14),LW33-LY14,IF(AND(LU33&gt;LY14,LW33&gt;LZ14),LZ14-LU33,0)))),0)),0)</f>
        <v>　</v>
      </c>
      <c r="LZ33" s="663"/>
      <c r="MA33" s="664"/>
      <c r="MB33" s="662" t="str">
        <f>IFERROR(IF(OR(LT33="日",LT33="祝",LT33=0,LU33=""),"　",MAX(IF(AND(LU33&gt;ME14,LW33&gt;MC14),0,IF(AND(LU33&lt;=ME14,LU33&gt;MB14,LW33&gt;MC14),ME14-LU33,IF(AND(LU33&lt;=ME14,LU33&lt;=MB14,LW33&gt;MC14),ME14-MB14,IF(AND(LU33&gt;MB14,LW33&lt;=MC14),LW33-LU33,IF(AND(LU33&lt;=MB14,LW33&lt;=MC14),LW33-MB14,0))))),0)),0)</f>
        <v>　</v>
      </c>
      <c r="MC33" s="663"/>
      <c r="MD33" s="664"/>
      <c r="ME33" s="662" t="str">
        <f>IFERROR(IF(OR(LT33="日",LT33="祝",LT33=0,LU33=""),"　",MAX(IF(AND(LU33&lt;=ME14,LW33&gt;MF14),MF14-ME14,IF(LW33&lt;=MF14,0,IF(AND(LU33&gt;ME14,LW33&gt;MF14),MF14-LU33,0))),0)),0)</f>
        <v>　</v>
      </c>
      <c r="MF33" s="663"/>
      <c r="MG33" s="664"/>
      <c r="MH33" s="662" t="str">
        <f>IFERROR(IF(OR(LT33="日",LT33="祝",LT33=0,LU33=""),"　",MAX(IF(LU33&gt;MH14,LW33-LU33,IF(LU33&lt;=MH14,LW33-MH14,0)),0)),0)</f>
        <v>　</v>
      </c>
      <c r="MI33" s="663"/>
      <c r="MJ33" s="664"/>
      <c r="MK33" s="662" t="str">
        <f>IFERROR(IF(OR(LT33="日",LT33="祝",LT33=0,LU33=""),"　",MAX(IF(AND(LU33&lt;=MK14,LW33&gt;ML14),ML14-MK14,IF(AND(LU33&gt;MK14,LW33&lt;=ML14),LW33-LU33,IF(AND(LU33&lt;=MK14,LW33&lt;=ML14),LW33-MK14,IF(AND(LU33&gt;MK14,LW33&gt;ML14),ML14-LU33,0)))),0)),0)</f>
        <v>　</v>
      </c>
      <c r="ML33" s="663"/>
      <c r="MM33" s="664"/>
      <c r="MN33" s="662" t="str">
        <f>IFERROR(IF(OR(LT33="日",LT33="祝",LT33=0,LU33=""),"　",MAX(IF(AND(LU33&gt;MQ14,LW33&gt;MO14),0,IF(AND(LU33&lt;=MQ14,LU33&gt;MN14,LW33&gt;MO14),MQ14-LU33,IF(AND(LU33&lt;=MQ14,LU33&lt;=MN14,LW33&gt;MO14),MQ14-MN14,IF(AND(LU33&gt;MN14,LW33&lt;=MO14),LW33-LU33,IF(AND(LU33&lt;=MN14,LW33&lt;=MO14),LW33-MN14,0))))),0)),0)</f>
        <v>　</v>
      </c>
      <c r="MO33" s="663"/>
      <c r="MP33" s="664"/>
      <c r="MQ33" s="662" t="str">
        <f>IFERROR(IF(OR(LT33="日",LT33="祝",LT33=0,LU33=""),"　",MAX(IF(AND(LU33&lt;=MQ14,LW33&gt;MR14),MR14-MQ14,IF(LW33&lt;=MR14,0,IF(AND(LU33&gt;MQ14,LW33&gt;MR14),MR14-LU33,0))),0)),0)</f>
        <v>　</v>
      </c>
      <c r="MR33" s="663"/>
      <c r="MS33" s="664"/>
      <c r="MT33" s="662" t="str">
        <f t="shared" si="6"/>
        <v>　</v>
      </c>
      <c r="MU33" s="663"/>
      <c r="MV33" s="664"/>
      <c r="MW33" s="665" t="str">
        <f>IF(MZ33="×",TIME(0,0,0),IF(NJ4="非常勤",LY33,MK33))</f>
        <v>　</v>
      </c>
      <c r="MX33" s="666"/>
      <c r="MY33" s="667"/>
      <c r="MZ33" s="265"/>
      <c r="NA33" s="665" t="str">
        <f>IF(ND33="×",TIME(0,0,0),IF(NJ4="非常勤",MB33,MN33))</f>
        <v>　</v>
      </c>
      <c r="NB33" s="666"/>
      <c r="NC33" s="667"/>
      <c r="ND33" s="265"/>
      <c r="NE33" s="665" t="str">
        <f>IF(NH33="×",TIME(0,0,0),IF(NJ4="非常勤",ME33,MQ33))</f>
        <v>　</v>
      </c>
      <c r="NF33" s="666"/>
      <c r="NG33" s="667"/>
      <c r="NH33" s="265"/>
      <c r="NI33" s="665" t="str">
        <f>IF(NL33="×",TIME(0,0,0),IF(NJ4="非常勤",MH33,MT33))</f>
        <v>　</v>
      </c>
      <c r="NJ33" s="666"/>
      <c r="NK33" s="667"/>
      <c r="NL33" s="265"/>
      <c r="NM33" s="668"/>
      <c r="NN33" s="669"/>
      <c r="NO33" s="668"/>
      <c r="NP33" s="670"/>
      <c r="NQ33" s="669"/>
      <c r="NR33" s="671"/>
      <c r="NS33" s="672"/>
      <c r="NT33" s="672"/>
      <c r="NU33" s="673"/>
      <c r="NV33" s="263">
        <f>$A$33</f>
        <v>19</v>
      </c>
      <c r="NW33" s="264" t="str">
        <f>$B$33</f>
        <v>月</v>
      </c>
      <c r="NX33" s="660"/>
      <c r="NY33" s="661"/>
      <c r="NZ33" s="660"/>
      <c r="OA33" s="661"/>
      <c r="OB33" s="662" t="str">
        <f>IFERROR(IF(OR(NW33="日",NW33="祝",NW33=0,NX33=""),"　",MAX(IF(AND(NX33&lt;=OB14,NZ33&gt;OC14),OC14-OB14,IF(AND(NX33&gt;OB14,NZ33&lt;=OC14),NZ33-NX33,IF(AND(NX33&lt;=OB14,NZ33&lt;=OC14),NZ33-OB14,IF(AND(NX33&gt;OB14,NZ33&gt;OC14),OC14-NX33,0)))),0)),0)</f>
        <v>　</v>
      </c>
      <c r="OC33" s="663"/>
      <c r="OD33" s="664"/>
      <c r="OE33" s="662" t="str">
        <f>IFERROR(IF(OR(NW33="日",NW33="祝",NW33=0,NX33=""),"　",MAX(IF(AND(NX33&gt;OH14,NZ33&gt;OF14),0,IF(AND(NX33&lt;=OH14,NX33&gt;OE14,NZ33&gt;OF14),OH14-NX33,IF(AND(NX33&lt;=OH14,NX33&lt;=OE14,NZ33&gt;OF14),OH14-OE14,IF(AND(NX33&gt;OE14,NZ33&lt;=OF14),NZ33-NX33,IF(AND(NX33&lt;=OE14,NZ33&lt;=OF14),NZ33-OE14,0))))),0)),0)</f>
        <v>　</v>
      </c>
      <c r="OF33" s="663"/>
      <c r="OG33" s="664"/>
      <c r="OH33" s="662" t="str">
        <f>IFERROR(IF(OR(NW33="日",NW33="祝",NW33=0,NX33=""),"　",MAX(IF(AND(NX33&lt;=OH14,NZ33&gt;OI14),OI14-OH14,IF(NZ33&lt;=OI14,0,IF(AND(NX33&gt;OH14,NZ33&gt;OI14),OI14-NX33,0))),0)),0)</f>
        <v>　</v>
      </c>
      <c r="OI33" s="663"/>
      <c r="OJ33" s="664"/>
      <c r="OK33" s="662" t="str">
        <f>IFERROR(IF(OR(NW33="日",NW33="祝",NW33=0,NX33=""),"　",MAX(IF(NX33&gt;OK14,NZ33-NX33,IF(NX33&lt;=OK14,NZ33-OK14,0)),0)),0)</f>
        <v>　</v>
      </c>
      <c r="OL33" s="663"/>
      <c r="OM33" s="664"/>
      <c r="ON33" s="662" t="str">
        <f>IFERROR(IF(OR(NW33="日",NW33="祝",NW33=0,NX33=""),"　",MAX(IF(AND(NX33&lt;=ON14,NZ33&gt;OO14),OO14-ON14,IF(AND(NX33&gt;ON14,NZ33&lt;=OO14),NZ33-NX33,IF(AND(NX33&lt;=ON14,NZ33&lt;=OO14),NZ33-ON14,IF(AND(NX33&gt;ON14,NZ33&gt;OO14),OO14-NX33,0)))),0)),0)</f>
        <v>　</v>
      </c>
      <c r="OO33" s="663"/>
      <c r="OP33" s="664"/>
      <c r="OQ33" s="662" t="str">
        <f>IFERROR(IF(OR(NW33="日",NW33="祝",NW33=0,NX33=""),"　",MAX(IF(AND(NX33&gt;OT14,NZ33&gt;OR14),0,IF(AND(NX33&lt;=OT14,NX33&gt;OQ14,NZ33&gt;OR14),OT14-NX33,IF(AND(NX33&lt;=OT14,NX33&lt;=OQ14,NZ33&gt;OR14),OT14-OQ14,IF(AND(NX33&gt;OQ14,NZ33&lt;=OR14),NZ33-NX33,IF(AND(NX33&lt;=OQ14,NZ33&lt;=OR14),NZ33-OQ14,0))))),0)),0)</f>
        <v>　</v>
      </c>
      <c r="OR33" s="663"/>
      <c r="OS33" s="664"/>
      <c r="OT33" s="662" t="str">
        <f>IFERROR(IF(OR(NW33="日",NW33="祝",NW33=0,NX33=""),"　",MAX(IF(AND(NX33&lt;=OT14,NZ33&gt;OU14),OU14-OT14,IF(NZ33&lt;=OU14,0,IF(AND(NX33&gt;OT14,NZ33&gt;OU14),OU14-NX33,0))),0)),0)</f>
        <v>　</v>
      </c>
      <c r="OU33" s="663"/>
      <c r="OV33" s="664"/>
      <c r="OW33" s="662" t="str">
        <f t="shared" si="7"/>
        <v>　</v>
      </c>
      <c r="OX33" s="663"/>
      <c r="OY33" s="664"/>
      <c r="OZ33" s="665" t="str">
        <f>IF(PC33="×",TIME(0,0,0),IF(PM4="非常勤",OB33,ON33))</f>
        <v>　</v>
      </c>
      <c r="PA33" s="666"/>
      <c r="PB33" s="667"/>
      <c r="PC33" s="265"/>
      <c r="PD33" s="665" t="str">
        <f>IF(PG33="×",TIME(0,0,0),IF(PM4="非常勤",OE33,OQ33))</f>
        <v>　</v>
      </c>
      <c r="PE33" s="666"/>
      <c r="PF33" s="667"/>
      <c r="PG33" s="265"/>
      <c r="PH33" s="665" t="str">
        <f>IF(PK33="×",TIME(0,0,0),IF(PM4="非常勤",OH33,OT33))</f>
        <v>　</v>
      </c>
      <c r="PI33" s="666"/>
      <c r="PJ33" s="667"/>
      <c r="PK33" s="265"/>
      <c r="PL33" s="665" t="str">
        <f>IF(PO33="×",TIME(0,0,0),IF(PM4="非常勤",OK33,OW33))</f>
        <v>　</v>
      </c>
      <c r="PM33" s="666"/>
      <c r="PN33" s="667"/>
      <c r="PO33" s="265"/>
      <c r="PP33" s="668"/>
      <c r="PQ33" s="669"/>
      <c r="PR33" s="668"/>
      <c r="PS33" s="670"/>
      <c r="PT33" s="669"/>
      <c r="PU33" s="671"/>
      <c r="PV33" s="672"/>
      <c r="PW33" s="672"/>
      <c r="PX33" s="673"/>
      <c r="PY33" s="263">
        <f>$A$33</f>
        <v>19</v>
      </c>
      <c r="PZ33" s="264" t="str">
        <f>$B$33</f>
        <v>月</v>
      </c>
      <c r="QA33" s="660"/>
      <c r="QB33" s="661"/>
      <c r="QC33" s="660"/>
      <c r="QD33" s="661"/>
      <c r="QE33" s="662" t="str">
        <f>IFERROR(IF(OR(PZ33="日",PZ33="祝",PZ33=0,QA33=""),"　",MAX(IF(AND(QA33&lt;=QE14,QC33&gt;QF14),QF14-QE14,IF(AND(QA33&gt;QE14,QC33&lt;=QF14),QC33-QA33,IF(AND(QA33&lt;=QE14,QC33&lt;=QF14),QC33-QE14,IF(AND(QA33&gt;QE14,QC33&gt;QF14),QF14-QA33,0)))),0)),0)</f>
        <v>　</v>
      </c>
      <c r="QF33" s="663"/>
      <c r="QG33" s="664"/>
      <c r="QH33" s="662" t="str">
        <f>IFERROR(IF(OR(PZ33="日",PZ33="祝",PZ33=0,QA33=""),"　",MAX(IF(AND(QA33&gt;QK14,QC33&gt;QI14),0,IF(AND(QA33&lt;=QK14,QA33&gt;QH14,QC33&gt;QI14),QK14-QA33,IF(AND(QA33&lt;=QK14,QA33&lt;=QH14,QC33&gt;QI14),QK14-QH14,IF(AND(QA33&gt;QH14,QC33&lt;=QI14),QC33-QA33,IF(AND(QA33&lt;=QH14,QC33&lt;=QI14),QC33-QH14,0))))),0)),0)</f>
        <v>　</v>
      </c>
      <c r="QI33" s="663"/>
      <c r="QJ33" s="664"/>
      <c r="QK33" s="662" t="str">
        <f>IFERROR(IF(OR(PZ33="日",PZ33="祝",PZ33=0,QA33=""),"　",MAX(IF(AND(QA33&lt;=QK14,QC33&gt;QL14),QL14-QK14,IF(QC33&lt;=QL14,0,IF(AND(QA33&gt;QK14,QC33&gt;QL14),QL14-QA33,0))),0)),0)</f>
        <v>　</v>
      </c>
      <c r="QL33" s="663"/>
      <c r="QM33" s="664"/>
      <c r="QN33" s="662" t="str">
        <f>IFERROR(IF(OR(PZ33="日",PZ33="祝",PZ33=0,QA33=""),"　",MAX(IF(QA33&gt;QN14,QC33-QA33,IF(QA33&lt;=QN14,QC33-QN14,0)),0)),0)</f>
        <v>　</v>
      </c>
      <c r="QO33" s="663"/>
      <c r="QP33" s="664"/>
      <c r="QQ33" s="662" t="str">
        <f>IFERROR(IF(OR(PZ33="日",PZ33="祝",PZ33=0,QA33=""),"　",MAX(IF(AND(QA33&lt;=QQ14,QC33&gt;QR14),QR14-QQ14,IF(AND(QA33&gt;QQ14,QC33&lt;=QR14),QC33-QA33,IF(AND(QA33&lt;=QQ14,QC33&lt;=QR14),QC33-QQ14,IF(AND(QA33&gt;QQ14,QC33&gt;QR14),QR14-QA33,0)))),0)),0)</f>
        <v>　</v>
      </c>
      <c r="QR33" s="663"/>
      <c r="QS33" s="664"/>
      <c r="QT33" s="662" t="str">
        <f>IFERROR(IF(OR(PZ33="日",PZ33="祝",PZ33=0,QA33=""),"　",MAX(IF(AND(QA33&gt;QW14,QC33&gt;QU14),0,IF(AND(QA33&lt;=QW14,QA33&gt;QT14,QC33&gt;QU14),QW14-QA33,IF(AND(QA33&lt;=QW14,QA33&lt;=QT14,QC33&gt;QU14),QW14-QT14,IF(AND(QA33&gt;QT14,QC33&lt;=QU14),QC33-QA33,IF(AND(QA33&lt;=QT14,QC33&lt;=QU14),QC33-QT14,0))))),0)),0)</f>
        <v>　</v>
      </c>
      <c r="QU33" s="663"/>
      <c r="QV33" s="664"/>
      <c r="QW33" s="662" t="str">
        <f>IFERROR(IF(OR(PZ33="日",PZ33="祝",PZ33=0,QA33=""),"　",MAX(IF(AND(QA33&lt;=QW14,QC33&gt;QX14),QX14-QW14,IF(QC33&lt;=QX14,0,IF(AND(QA33&gt;QW14,QC33&gt;QX14),QX14-QA33,0))),0)),0)</f>
        <v>　</v>
      </c>
      <c r="QX33" s="663"/>
      <c r="QY33" s="664"/>
      <c r="QZ33" s="662" t="str">
        <f t="shared" si="8"/>
        <v>　</v>
      </c>
      <c r="RA33" s="663"/>
      <c r="RB33" s="664"/>
      <c r="RC33" s="665" t="str">
        <f>IF(RF33="×",TIME(0,0,0),IF(RP4="非常勤",QE33,QQ33))</f>
        <v>　</v>
      </c>
      <c r="RD33" s="666"/>
      <c r="RE33" s="667"/>
      <c r="RF33" s="265"/>
      <c r="RG33" s="665" t="str">
        <f>IF(RJ33="×",TIME(0,0,0),IF(RP4="非常勤",QH33,QT33))</f>
        <v>　</v>
      </c>
      <c r="RH33" s="666"/>
      <c r="RI33" s="667"/>
      <c r="RJ33" s="265"/>
      <c r="RK33" s="665" t="str">
        <f>IF(RN33="×",TIME(0,0,0),IF(RP4="非常勤",QK33,QW33))</f>
        <v>　</v>
      </c>
      <c r="RL33" s="666"/>
      <c r="RM33" s="667"/>
      <c r="RN33" s="265"/>
      <c r="RO33" s="665" t="str">
        <f>IF(RR33="×",TIME(0,0,0),IF(RP4="非常勤",QN33,QZ33))</f>
        <v>　</v>
      </c>
      <c r="RP33" s="666"/>
      <c r="RQ33" s="667"/>
      <c r="RR33" s="265"/>
      <c r="RS33" s="668"/>
      <c r="RT33" s="669"/>
      <c r="RU33" s="668"/>
      <c r="RV33" s="670"/>
      <c r="RW33" s="669"/>
      <c r="RX33" s="671"/>
      <c r="RY33" s="672"/>
      <c r="RZ33" s="672"/>
      <c r="SA33" s="673"/>
      <c r="SB33" s="263">
        <f>$A$33</f>
        <v>19</v>
      </c>
      <c r="SC33" s="264" t="str">
        <f>$B$33</f>
        <v>月</v>
      </c>
      <c r="SD33" s="660"/>
      <c r="SE33" s="661"/>
      <c r="SF33" s="660"/>
      <c r="SG33" s="661"/>
      <c r="SH33" s="662" t="str">
        <f>IFERROR(IF(OR(SC33="日",SC33="祝",SC33=0,SD33=""),"　",MAX(IF(AND(SD33&lt;=SH14,SF33&gt;SI14),SI14-SH14,IF(AND(SD33&gt;SH14,SF33&lt;=SI14),SF33-SD33,IF(AND(SD33&lt;=SH14,SF33&lt;=SI14),SF33-SH14,IF(AND(SD33&gt;SH14,SF33&gt;SI14),SI14-SD33,0)))),0)),0)</f>
        <v>　</v>
      </c>
      <c r="SI33" s="663"/>
      <c r="SJ33" s="664"/>
      <c r="SK33" s="662" t="str">
        <f>IFERROR(IF(OR(SC33="日",SC33="祝",SC33=0,SD33=""),"　",MAX(IF(AND(SD33&gt;SN14,SF33&gt;SL14),0,IF(AND(SD33&lt;=SN14,SD33&gt;SK14,SF33&gt;SL14),SN14-SD33,IF(AND(SD33&lt;=SN14,SD33&lt;=SK14,SF33&gt;SL14),SN14-SK14,IF(AND(SD33&gt;SK14,SF33&lt;=SL14),SF33-SD33,IF(AND(SD33&lt;=SK14,SF33&lt;=SL14),SF33-SK14,0))))),0)),0)</f>
        <v>　</v>
      </c>
      <c r="SL33" s="663"/>
      <c r="SM33" s="664"/>
      <c r="SN33" s="662" t="str">
        <f>IFERROR(IF(OR(SC33="日",SC33="祝",SC33=0,SD33=""),"　",MAX(IF(AND(SD33&lt;=SN14,SF33&gt;SO14),SO14-SN14,IF(SF33&lt;=SO14,0,IF(AND(SD33&gt;SN14,SF33&gt;SO14),SO14-SD33,0))),0)),0)</f>
        <v>　</v>
      </c>
      <c r="SO33" s="663"/>
      <c r="SP33" s="664"/>
      <c r="SQ33" s="662" t="str">
        <f>IFERROR(IF(OR(SC33="日",SC33="祝",SC33=0,SD33=""),"　",MAX(IF(SD33&gt;SQ14,SF33-SD33,IF(SD33&lt;=SQ14,SF33-SQ14,0)),0)),0)</f>
        <v>　</v>
      </c>
      <c r="SR33" s="663"/>
      <c r="SS33" s="664"/>
      <c r="ST33" s="662" t="str">
        <f>IFERROR(IF(OR(SC33="日",SC33="祝",SC33=0,SD33=""),"　",MAX(IF(AND(SD33&lt;=ST14,SF33&gt;SU14),SU14-ST14,IF(AND(SD33&gt;ST14,SF33&lt;=SU14),SF33-SD33,IF(AND(SD33&lt;=ST14,SF33&lt;=SU14),SF33-ST14,IF(AND(SD33&gt;ST14,SF33&gt;SU14),SU14-SD33,0)))),0)),0)</f>
        <v>　</v>
      </c>
      <c r="SU33" s="663"/>
      <c r="SV33" s="664"/>
      <c r="SW33" s="662" t="str">
        <f>IFERROR(IF(OR(SC33="日",SC33="祝",SC33=0,SD33=""),"　",MAX(IF(AND(SD33&gt;SZ14,SF33&gt;SX14),0,IF(AND(SD33&lt;=SZ14,SD33&gt;SW14,SF33&gt;SX14),SZ14-SD33,IF(AND(SD33&lt;=SZ14,SD33&lt;=SW14,SF33&gt;SX14),SZ14-SW14,IF(AND(SD33&gt;SW14,SF33&lt;=SX14),SF33-SD33,IF(AND(SD33&lt;=SW14,SF33&lt;=SX14),SF33-SW14,0))))),0)),0)</f>
        <v>　</v>
      </c>
      <c r="SX33" s="663"/>
      <c r="SY33" s="664"/>
      <c r="SZ33" s="662" t="str">
        <f>IFERROR(IF(OR(SC33="日",SC33="祝",SC33=0,SD33=""),"　",MAX(IF(AND(SD33&lt;=SZ14,SF33&gt;TA14),TA14-SZ14,IF(SF33&lt;=TA14,0,IF(AND(SD33&gt;SZ14,SF33&gt;TA14),TA14-SD33,0))),0)),0)</f>
        <v>　</v>
      </c>
      <c r="TA33" s="663"/>
      <c r="TB33" s="664"/>
      <c r="TC33" s="662" t="str">
        <f t="shared" si="9"/>
        <v>　</v>
      </c>
      <c r="TD33" s="663"/>
      <c r="TE33" s="664"/>
      <c r="TF33" s="665" t="str">
        <f>IF(TI33="×",TIME(0,0,0),IF(TS4="非常勤",SH33,ST33))</f>
        <v>　</v>
      </c>
      <c r="TG33" s="666"/>
      <c r="TH33" s="667"/>
      <c r="TI33" s="265"/>
      <c r="TJ33" s="665" t="str">
        <f>IF(TM33="×",TIME(0,0,0),IF(TS4="非常勤",SK33,SW33))</f>
        <v>　</v>
      </c>
      <c r="TK33" s="666"/>
      <c r="TL33" s="667"/>
      <c r="TM33" s="265"/>
      <c r="TN33" s="665" t="str">
        <f>IF(TQ33="×",TIME(0,0,0),IF(TS4="非常勤",SN33,SZ33))</f>
        <v>　</v>
      </c>
      <c r="TO33" s="666"/>
      <c r="TP33" s="667"/>
      <c r="TQ33" s="265"/>
      <c r="TR33" s="665" t="str">
        <f>IF(TU33="×",TIME(0,0,0),IF(TS4="非常勤",SQ33,TC33))</f>
        <v>　</v>
      </c>
      <c r="TS33" s="666"/>
      <c r="TT33" s="667"/>
      <c r="TU33" s="265"/>
      <c r="TV33" s="668"/>
      <c r="TW33" s="669"/>
      <c r="TX33" s="668"/>
      <c r="TY33" s="670"/>
      <c r="TZ33" s="669"/>
      <c r="UA33" s="671"/>
      <c r="UB33" s="672"/>
      <c r="UC33" s="672"/>
      <c r="UD33" s="673"/>
      <c r="UE33" s="263">
        <f>$A$33</f>
        <v>19</v>
      </c>
      <c r="UF33" s="264" t="str">
        <f>$B$33</f>
        <v>月</v>
      </c>
      <c r="UG33" s="660"/>
      <c r="UH33" s="661"/>
      <c r="UI33" s="660"/>
      <c r="UJ33" s="661"/>
      <c r="UK33" s="662" t="str">
        <f>IFERROR(IF(OR(UF33="日",UF33="祝",UF33=0,UG33=""),"　",MAX(IF(AND(UG33&lt;=UK14,UI33&gt;UL14),UL14-UK14,IF(AND(UG33&gt;UK14,UI33&lt;=UL14),UI33-UG33,IF(AND(UG33&lt;=UK14,UI33&lt;=UL14),UI33-UK14,IF(AND(UG33&gt;UK14,UI33&gt;UL14),UL14-UG33,0)))),0)),0)</f>
        <v>　</v>
      </c>
      <c r="UL33" s="663"/>
      <c r="UM33" s="664"/>
      <c r="UN33" s="662" t="str">
        <f>IFERROR(IF(OR(UF33="日",UF33="祝",UF33=0,UG33=""),"　",MAX(IF(AND(UG33&gt;UQ14,UI33&gt;UO14),0,IF(AND(UG33&lt;=UQ14,UG33&gt;UN14,UI33&gt;UO14),UQ14-UG33,IF(AND(UG33&lt;=UQ14,UG33&lt;=UN14,UI33&gt;UO14),UQ14-UN14,IF(AND(UG33&gt;UN14,UI33&lt;=UO14),UI33-UG33,IF(AND(UG33&lt;=UN14,UI33&lt;=UO14),UI33-UN14,0))))),0)),0)</f>
        <v>　</v>
      </c>
      <c r="UO33" s="663"/>
      <c r="UP33" s="664"/>
      <c r="UQ33" s="662" t="str">
        <f>IFERROR(IF(OR(UF33="日",UF33="祝",UF33=0,UG33=""),"　",MAX(IF(AND(UG33&lt;=UQ14,UI33&gt;UR14),UR14-UQ14,IF(UI33&lt;=UR14,0,IF(AND(UG33&gt;UQ14,UI33&gt;UR14),UR14-UG33,0))),0)),0)</f>
        <v>　</v>
      </c>
      <c r="UR33" s="663"/>
      <c r="US33" s="664"/>
      <c r="UT33" s="662" t="str">
        <f>IFERROR(IF(OR(UF33="日",UF33="祝",UF33=0,UG33=""),"　",MAX(IF(UG33&gt;UT14,UI33-UG33,IF(UG33&lt;=UT14,UI33-UT14,0)),0)),0)</f>
        <v>　</v>
      </c>
      <c r="UU33" s="663"/>
      <c r="UV33" s="664"/>
      <c r="UW33" s="662" t="str">
        <f>IFERROR(IF(OR(UF33="日",UF33="祝",UF33=0,UG33=""),"　",MAX(IF(AND(UG33&lt;=UW14,UI33&gt;UX14),UX14-UW14,IF(AND(UG33&gt;UW14,UI33&lt;=UX14),UI33-UG33,IF(AND(UG33&lt;=UW14,UI33&lt;=UX14),UI33-UW14,IF(AND(UG33&gt;UW14,UI33&gt;UX14),UX14-UG33,0)))),0)),0)</f>
        <v>　</v>
      </c>
      <c r="UX33" s="663"/>
      <c r="UY33" s="664"/>
      <c r="UZ33" s="662" t="str">
        <f>IFERROR(IF(OR(UF33="日",UF33="祝",UF33=0,UG33=""),"　",MAX(IF(AND(UG33&gt;VC14,UI33&gt;VA14),0,IF(AND(UG33&lt;=VC14,UG33&gt;UZ14,UI33&gt;VA14),VC14-UG33,IF(AND(UG33&lt;=VC14,UG33&lt;=UZ14,UI33&gt;VA14),VC14-UZ14,IF(AND(UG33&gt;UZ14,UI33&lt;=VA14),UI33-UG33,IF(AND(UG33&lt;=UZ14,UI33&lt;=VA14),UI33-UZ14,0))))),0)),0)</f>
        <v>　</v>
      </c>
      <c r="VA33" s="663"/>
      <c r="VB33" s="664"/>
      <c r="VC33" s="662" t="str">
        <f>IFERROR(IF(OR(UF33="日",UF33="祝",UF33=0,UG33=""),"　",MAX(IF(AND(UG33&lt;=VC14,UI33&gt;VD14),VD14-VC14,IF(UI33&lt;=VD14,0,IF(AND(UG33&gt;VC14,UI33&gt;VD14),VD14-UG33,0))),0)),0)</f>
        <v>　</v>
      </c>
      <c r="VD33" s="663"/>
      <c r="VE33" s="664"/>
      <c r="VF33" s="662" t="str">
        <f t="shared" si="10"/>
        <v>　</v>
      </c>
      <c r="VG33" s="663"/>
      <c r="VH33" s="664"/>
      <c r="VI33" s="665" t="str">
        <f>IF(VL33="×",TIME(0,0,0),IF(VV4="非常勤",UK33,UW33))</f>
        <v>　</v>
      </c>
      <c r="VJ33" s="666"/>
      <c r="VK33" s="667"/>
      <c r="VL33" s="265"/>
      <c r="VM33" s="665" t="str">
        <f>IF(VP33="×",TIME(0,0,0),IF(VV4="非常勤",UN33,UZ33))</f>
        <v>　</v>
      </c>
      <c r="VN33" s="666"/>
      <c r="VO33" s="667"/>
      <c r="VP33" s="265"/>
      <c r="VQ33" s="665" t="str">
        <f>IF(VT33="×",TIME(0,0,0),IF(VV4="非常勤",UQ33,VC33))</f>
        <v>　</v>
      </c>
      <c r="VR33" s="666"/>
      <c r="VS33" s="667"/>
      <c r="VT33" s="265"/>
      <c r="VU33" s="665" t="str">
        <f>IF(VX33="×",TIME(0,0,0),IF(VV4="非常勤",UT33,VF33))</f>
        <v>　</v>
      </c>
      <c r="VV33" s="666"/>
      <c r="VW33" s="667"/>
      <c r="VX33" s="265"/>
      <c r="VY33" s="668"/>
      <c r="VZ33" s="669"/>
      <c r="WA33" s="668"/>
      <c r="WB33" s="670"/>
      <c r="WC33" s="669"/>
      <c r="WD33" s="671"/>
      <c r="WE33" s="672"/>
      <c r="WF33" s="672"/>
      <c r="WG33" s="673"/>
      <c r="WH33" s="263">
        <f>$A$33</f>
        <v>19</v>
      </c>
      <c r="WI33" s="264" t="str">
        <f>$B$33</f>
        <v>月</v>
      </c>
      <c r="WJ33" s="660"/>
      <c r="WK33" s="661"/>
      <c r="WL33" s="660"/>
      <c r="WM33" s="661"/>
      <c r="WN33" s="662" t="str">
        <f>IFERROR(IF(OR(WI33="日",WI33="祝",WI33=0,WJ33=""),"　",MAX(IF(AND(WJ33&lt;=WN14,WL33&gt;WO14),WO14-WN14,IF(AND(WJ33&gt;WN14,WL33&lt;=WO14),WL33-WJ33,IF(AND(WJ33&lt;=WN14,WL33&lt;=WO14),WL33-WN14,IF(AND(WJ33&gt;WN14,WL33&gt;WO14),WO14-WJ33,0)))),0)),0)</f>
        <v>　</v>
      </c>
      <c r="WO33" s="663"/>
      <c r="WP33" s="664"/>
      <c r="WQ33" s="662" t="str">
        <f>IFERROR(IF(OR(WI33="日",WI33="祝",WI33=0,WJ33=""),"　",MAX(IF(AND(WJ33&gt;WT14,WL33&gt;WR14),0,IF(AND(WJ33&lt;=WT14,WJ33&gt;WQ14,WL33&gt;WR14),WT14-WJ33,IF(AND(WJ33&lt;=WT14,WJ33&lt;=WQ14,WL33&gt;WR14),WT14-WQ14,IF(AND(WJ33&gt;WQ14,WL33&lt;=WR14),WL33-WJ33,IF(AND(WJ33&lt;=WQ14,WL33&lt;=WR14),WL33-WQ14,0))))),0)),0)</f>
        <v>　</v>
      </c>
      <c r="WR33" s="663"/>
      <c r="WS33" s="664"/>
      <c r="WT33" s="662" t="str">
        <f>IFERROR(IF(OR(WI33="日",WI33="祝",WI33=0,WJ33=""),"　",MAX(IF(AND(WJ33&lt;=WT14,WL33&gt;WU14),WU14-WT14,IF(WL33&lt;=WU14,0,IF(AND(WJ33&gt;WT14,WL33&gt;WU14),WU14-WJ33,0))),0)),0)</f>
        <v>　</v>
      </c>
      <c r="WU33" s="663"/>
      <c r="WV33" s="664"/>
      <c r="WW33" s="662" t="str">
        <f>IFERROR(IF(OR(WI33="日",WI33="祝",WI33=0,WJ33=""),"　",MAX(IF(WJ33&gt;WW14,WL33-WJ33,IF(WJ33&lt;=WW14,WL33-WW14,0)),0)),0)</f>
        <v>　</v>
      </c>
      <c r="WX33" s="663"/>
      <c r="WY33" s="664"/>
      <c r="WZ33" s="662" t="str">
        <f>IFERROR(IF(OR(WI33="日",WI33="祝",WI33=0,WJ33=""),"　",MAX(IF(AND(WJ33&lt;=WZ14,WL33&gt;XA14),XA14-WZ14,IF(AND(WJ33&gt;WZ14,WL33&lt;=XA14),WL33-WJ33,IF(AND(WJ33&lt;=WZ14,WL33&lt;=XA14),WL33-WZ14,IF(AND(WJ33&gt;WZ14,WL33&gt;XA14),XA14-WJ33,0)))),0)),0)</f>
        <v>　</v>
      </c>
      <c r="XA33" s="663"/>
      <c r="XB33" s="664"/>
      <c r="XC33" s="662" t="str">
        <f>IFERROR(IF(OR(WI33="日",WI33="祝",WI33=0,WJ33=""),"　",MAX(IF(AND(WJ33&gt;XF14,WL33&gt;XD14),0,IF(AND(WJ33&lt;=XF14,WJ33&gt;XC14,WL33&gt;XD14),XF14-WJ33,IF(AND(WJ33&lt;=XF14,WJ33&lt;=XC14,WL33&gt;XD14),XF14-XC14,IF(AND(WJ33&gt;XC14,WL33&lt;=XD14),WL33-WJ33,IF(AND(WJ33&lt;=XC14,WL33&lt;=XD14),WL33-XC14,0))))),0)),0)</f>
        <v>　</v>
      </c>
      <c r="XD33" s="663"/>
      <c r="XE33" s="664"/>
      <c r="XF33" s="662" t="str">
        <f>IFERROR(IF(OR(WI33="日",WI33="祝",WI33=0,WJ33=""),"　",MAX(IF(AND(WJ33&lt;=XF14,WL33&gt;XG14),XG14-XF14,IF(WL33&lt;=XG14,0,IF(AND(WJ33&gt;XF14,WL33&gt;XG14),XG14-WJ33,0))),0)),0)</f>
        <v>　</v>
      </c>
      <c r="XG33" s="663"/>
      <c r="XH33" s="664"/>
      <c r="XI33" s="662" t="str">
        <f t="shared" si="11"/>
        <v>　</v>
      </c>
      <c r="XJ33" s="663"/>
      <c r="XK33" s="664"/>
      <c r="XL33" s="665" t="str">
        <f>IF(XO33="×",TIME(0,0,0),IF(XY4="非常勤",WN33,WZ33))</f>
        <v>　</v>
      </c>
      <c r="XM33" s="666"/>
      <c r="XN33" s="667"/>
      <c r="XO33" s="265"/>
      <c r="XP33" s="665" t="str">
        <f>IF(XS33="×",TIME(0,0,0),IF(XY4="非常勤",WQ33,XC33))</f>
        <v>　</v>
      </c>
      <c r="XQ33" s="666"/>
      <c r="XR33" s="667"/>
      <c r="XS33" s="265"/>
      <c r="XT33" s="665" t="str">
        <f>IF(XW33="×",TIME(0,0,0),IF(XY4="非常勤",WT33,XF33))</f>
        <v>　</v>
      </c>
      <c r="XU33" s="666"/>
      <c r="XV33" s="667"/>
      <c r="XW33" s="265"/>
      <c r="XX33" s="665" t="str">
        <f>IF(YA33="×",TIME(0,0,0),IF(XY4="非常勤",WW33,XI33))</f>
        <v>　</v>
      </c>
      <c r="XY33" s="666"/>
      <c r="XZ33" s="667"/>
      <c r="YA33" s="265"/>
      <c r="YB33" s="668"/>
      <c r="YC33" s="669"/>
      <c r="YD33" s="668"/>
      <c r="YE33" s="670"/>
      <c r="YF33" s="669"/>
      <c r="YG33" s="671"/>
      <c r="YH33" s="672"/>
      <c r="YI33" s="672"/>
      <c r="YJ33" s="673"/>
      <c r="YK33" s="263">
        <f>$A$33</f>
        <v>19</v>
      </c>
      <c r="YL33" s="264" t="str">
        <f>$B$33</f>
        <v>月</v>
      </c>
      <c r="YM33" s="660"/>
      <c r="YN33" s="661"/>
      <c r="YO33" s="660"/>
      <c r="YP33" s="661"/>
      <c r="YQ33" s="662" t="str">
        <f>IFERROR(IF(OR(YL33="日",YL33="祝",YL33=0,YM33=""),"　",MAX(IF(AND(YM33&lt;=YQ14,YO33&gt;YR14),YR14-YQ14,IF(AND(YM33&gt;YQ14,YO33&lt;=YR14),YO33-YM33,IF(AND(YM33&lt;=YQ14,YO33&lt;=YR14),YO33-YQ14,IF(AND(YM33&gt;YQ14,YO33&gt;YR14),YR14-YM33,0)))),0)),0)</f>
        <v>　</v>
      </c>
      <c r="YR33" s="663"/>
      <c r="YS33" s="664"/>
      <c r="YT33" s="662" t="str">
        <f>IFERROR(IF(OR(YL33="日",YL33="祝",YL33=0,YM33=""),"　",MAX(IF(AND(YM33&gt;YW14,YO33&gt;YU14),0,IF(AND(YM33&lt;=YW14,YM33&gt;YT14,YO33&gt;YU14),YW14-YM33,IF(AND(YM33&lt;=YW14,YM33&lt;=YT14,YO33&gt;YU14),YW14-YT14,IF(AND(YM33&gt;YT14,YO33&lt;=YU14),YO33-YM33,IF(AND(YM33&lt;=YT14,YO33&lt;=YU14),YO33-YT14,0))))),0)),0)</f>
        <v>　</v>
      </c>
      <c r="YU33" s="663"/>
      <c r="YV33" s="664"/>
      <c r="YW33" s="662" t="str">
        <f>IFERROR(IF(OR(YL33="日",YL33="祝",YL33=0,YM33=""),"　",MAX(IF(AND(YM33&lt;=YW14,YO33&gt;YX14),YX14-YW14,IF(YO33&lt;=YX14,0,IF(AND(YM33&gt;YW14,YO33&gt;YX14),YX14-YM33,0))),0)),0)</f>
        <v>　</v>
      </c>
      <c r="YX33" s="663"/>
      <c r="YY33" s="664"/>
      <c r="YZ33" s="662" t="str">
        <f>IFERROR(IF(OR(YL33="日",YL33="祝",YL33=0,YM33=""),"　",MAX(IF(YM33&gt;YZ14,YO33-YM33,IF(YM33&lt;=YZ14,YO33-YZ14,0)),0)),0)</f>
        <v>　</v>
      </c>
      <c r="ZA33" s="663"/>
      <c r="ZB33" s="664"/>
      <c r="ZC33" s="662" t="str">
        <f>IFERROR(IF(OR(YL33="日",YL33="祝",YL33=0,YM33=""),"　",MAX(IF(AND(YM33&lt;=ZC14,YO33&gt;ZD14),ZD14-ZC14,IF(AND(YM33&gt;ZC14,YO33&lt;=ZD14),YO33-YM33,IF(AND(YM33&lt;=ZC14,YO33&lt;=ZD14),YO33-ZC14,IF(AND(YM33&gt;ZC14,YO33&gt;ZD14),ZD14-YM33,0)))),0)),0)</f>
        <v>　</v>
      </c>
      <c r="ZD33" s="663"/>
      <c r="ZE33" s="664"/>
      <c r="ZF33" s="662" t="str">
        <f>IFERROR(IF(OR(YL33="日",YL33="祝",YL33=0,YM33=""),"　",MAX(IF(AND(YM33&gt;ZI14,YO33&gt;ZG14),0,IF(AND(YM33&lt;=ZI14,YM33&gt;ZF14,YO33&gt;ZG14),ZI14-YM33,IF(AND(YM33&lt;=ZI14,YM33&lt;=ZF14,YO33&gt;ZG14),ZI14-ZF14,IF(AND(YM33&gt;ZF14,YO33&lt;=ZG14),YO33-YM33,IF(AND(YM33&lt;=ZF14,YO33&lt;=ZG14),YO33-ZF14,0))))),0)),0)</f>
        <v>　</v>
      </c>
      <c r="ZG33" s="663"/>
      <c r="ZH33" s="664"/>
      <c r="ZI33" s="662" t="str">
        <f>IFERROR(IF(OR(YL33="日",YL33="祝",YL33=0,YM33=""),"　",MAX(IF(AND(YM33&lt;=ZI14,YO33&gt;ZJ14),ZJ14-ZI14,IF(YO33&lt;=ZJ14,0,IF(AND(YM33&gt;ZI14,YO33&gt;ZJ14),ZJ14-YM33,0))),0)),0)</f>
        <v>　</v>
      </c>
      <c r="ZJ33" s="663"/>
      <c r="ZK33" s="664"/>
      <c r="ZL33" s="662" t="str">
        <f t="shared" si="12"/>
        <v>　</v>
      </c>
      <c r="ZM33" s="663"/>
      <c r="ZN33" s="664"/>
      <c r="ZO33" s="665" t="str">
        <f>IF(ZR33="×",TIME(0,0,0),IF(AAB4="非常勤",YQ33,ZC33))</f>
        <v>　</v>
      </c>
      <c r="ZP33" s="666"/>
      <c r="ZQ33" s="667"/>
      <c r="ZR33" s="265"/>
      <c r="ZS33" s="665" t="str">
        <f>IF(ZV33="×",TIME(0,0,0),IF(AAB4="非常勤",YT33,ZF33))</f>
        <v>　</v>
      </c>
      <c r="ZT33" s="666"/>
      <c r="ZU33" s="667"/>
      <c r="ZV33" s="265"/>
      <c r="ZW33" s="665" t="str">
        <f>IF(ZZ33="×",TIME(0,0,0),IF(AAB4="非常勤",YW33,ZI33))</f>
        <v>　</v>
      </c>
      <c r="ZX33" s="666"/>
      <c r="ZY33" s="667"/>
      <c r="ZZ33" s="265"/>
      <c r="AAA33" s="665" t="str">
        <f>IF(AAD33="×",TIME(0,0,0),IF(AAB4="非常勤",YZ33,ZL33))</f>
        <v>　</v>
      </c>
      <c r="AAB33" s="666"/>
      <c r="AAC33" s="667"/>
      <c r="AAD33" s="265"/>
      <c r="AAE33" s="668"/>
      <c r="AAF33" s="669"/>
      <c r="AAG33" s="668"/>
      <c r="AAH33" s="670"/>
      <c r="AAI33" s="669"/>
      <c r="AAJ33" s="671"/>
      <c r="AAK33" s="672"/>
      <c r="AAL33" s="672"/>
      <c r="AAM33" s="673"/>
      <c r="AAN33" s="263">
        <f>$A$33</f>
        <v>19</v>
      </c>
      <c r="AAO33" s="264" t="str">
        <f>$B$33</f>
        <v>月</v>
      </c>
      <c r="AAP33" s="660"/>
      <c r="AAQ33" s="661"/>
      <c r="AAR33" s="660"/>
      <c r="AAS33" s="661"/>
      <c r="AAT33" s="662" t="str">
        <f>IFERROR(IF(OR(AAO33="日",AAO33="祝",AAO33=0,AAP33=""),"　",MAX(IF(AND(AAP33&lt;=AAT14,AAR33&gt;AAU14),AAU14-AAT14,IF(AND(AAP33&gt;AAT14,AAR33&lt;=AAU14),AAR33-AAP33,IF(AND(AAP33&lt;=AAT14,AAR33&lt;=AAU14),AAR33-AAT14,IF(AND(AAP33&gt;AAT14,AAR33&gt;AAU14),AAU14-AAP33,0)))),0)),0)</f>
        <v>　</v>
      </c>
      <c r="AAU33" s="663"/>
      <c r="AAV33" s="664"/>
      <c r="AAW33" s="662" t="str">
        <f>IFERROR(IF(OR(AAO33="日",AAO33="祝",AAO33=0,AAP33=""),"　",MAX(IF(AND(AAP33&gt;AAZ14,AAR33&gt;AAX14),0,IF(AND(AAP33&lt;=AAZ14,AAP33&gt;AAW14,AAR33&gt;AAX14),AAZ14-AAP33,IF(AND(AAP33&lt;=AAZ14,AAP33&lt;=AAW14,AAR33&gt;AAX14),AAZ14-AAW14,IF(AND(AAP33&gt;AAW14,AAR33&lt;=AAX14),AAR33-AAP33,IF(AND(AAP33&lt;=AAW14,AAR33&lt;=AAX14),AAR33-AAW14,0))))),0)),0)</f>
        <v>　</v>
      </c>
      <c r="AAX33" s="663"/>
      <c r="AAY33" s="664"/>
      <c r="AAZ33" s="662" t="str">
        <f>IFERROR(IF(OR(AAO33="日",AAO33="祝",AAO33=0,AAP33=""),"　",MAX(IF(AND(AAP33&lt;=AAZ14,AAR33&gt;ABA14),ABA14-AAZ14,IF(AAR33&lt;=ABA14,0,IF(AND(AAP33&gt;AAZ14,AAR33&gt;ABA14),ABA14-AAP33,0))),0)),0)</f>
        <v>　</v>
      </c>
      <c r="ABA33" s="663"/>
      <c r="ABB33" s="664"/>
      <c r="ABC33" s="662" t="str">
        <f>IFERROR(IF(OR(AAO33="日",AAO33="祝",AAO33=0,AAP33=""),"　",MAX(IF(AAP33&gt;ABC14,AAR33-AAP33,IF(AAP33&lt;=ABC14,AAR33-ABC14,0)),0)),0)</f>
        <v>　</v>
      </c>
      <c r="ABD33" s="663"/>
      <c r="ABE33" s="664"/>
      <c r="ABF33" s="662" t="str">
        <f>IFERROR(IF(OR(AAO33="日",AAO33="祝",AAO33=0,AAP33=""),"　",MAX(IF(AND(AAP33&lt;=ABF14,AAR33&gt;ABG14),ABG14-ABF14,IF(AND(AAP33&gt;ABF14,AAR33&lt;=ABG14),AAR33-AAP33,IF(AND(AAP33&lt;=ABF14,AAR33&lt;=ABG14),AAR33-ABF14,IF(AND(AAP33&gt;ABF14,AAR33&gt;ABG14),ABG14-AAP33,0)))),0)),0)</f>
        <v>　</v>
      </c>
      <c r="ABG33" s="663"/>
      <c r="ABH33" s="664"/>
      <c r="ABI33" s="662" t="str">
        <f>IFERROR(IF(OR(AAO33="日",AAO33="祝",AAO33=0,AAP33=""),"　",MAX(IF(AND(AAP33&gt;ABL14,AAR33&gt;ABJ14),0,IF(AND(AAP33&lt;=ABL14,AAP33&gt;ABI14,AAR33&gt;ABJ14),ABL14-AAP33,IF(AND(AAP33&lt;=ABL14,AAP33&lt;=ABI14,AAR33&gt;ABJ14),ABL14-ABI14,IF(AND(AAP33&gt;ABI14,AAR33&lt;=ABJ14),AAR33-AAP33,IF(AND(AAP33&lt;=ABI14,AAR33&lt;=ABJ14),AAR33-ABI14,0))))),0)),0)</f>
        <v>　</v>
      </c>
      <c r="ABJ33" s="663"/>
      <c r="ABK33" s="664"/>
      <c r="ABL33" s="662" t="str">
        <f>IFERROR(IF(OR(AAO33="日",AAO33="祝",AAO33=0,AAP33=""),"　",MAX(IF(AND(AAP33&lt;=ABL14,AAR33&gt;ABM14),ABM14-ABL14,IF(AAR33&lt;=ABM14,0,IF(AND(AAP33&gt;ABL14,AAR33&gt;ABM14),ABM14-AAP33,0))),0)),0)</f>
        <v>　</v>
      </c>
      <c r="ABM33" s="663"/>
      <c r="ABN33" s="664"/>
      <c r="ABO33" s="662" t="str">
        <f t="shared" si="13"/>
        <v>　</v>
      </c>
      <c r="ABP33" s="663"/>
      <c r="ABQ33" s="664"/>
      <c r="ABR33" s="665" t="str">
        <f>IF(ABU33="×",TIME(0,0,0),IF(ACE4="非常勤",AAT33,ABF33))</f>
        <v>　</v>
      </c>
      <c r="ABS33" s="666"/>
      <c r="ABT33" s="667"/>
      <c r="ABU33" s="265"/>
      <c r="ABV33" s="665" t="str">
        <f>IF(ABY33="×",TIME(0,0,0),IF(ACE4="非常勤",AAW33,ABI33))</f>
        <v>　</v>
      </c>
      <c r="ABW33" s="666"/>
      <c r="ABX33" s="667"/>
      <c r="ABY33" s="265"/>
      <c r="ABZ33" s="665" t="str">
        <f>IF(ACC33="×",TIME(0,0,0),IF(ACE4="非常勤",AAZ33,ABL33))</f>
        <v>　</v>
      </c>
      <c r="ACA33" s="666"/>
      <c r="ACB33" s="667"/>
      <c r="ACC33" s="265"/>
      <c r="ACD33" s="665" t="str">
        <f>IF(ACG33="×",TIME(0,0,0),IF(ACE4="非常勤",ABC33,ABO33))</f>
        <v>　</v>
      </c>
      <c r="ACE33" s="666"/>
      <c r="ACF33" s="667"/>
      <c r="ACG33" s="265"/>
      <c r="ACH33" s="668"/>
      <c r="ACI33" s="669"/>
      <c r="ACJ33" s="668"/>
      <c r="ACK33" s="670"/>
      <c r="ACL33" s="669"/>
      <c r="ACM33" s="671"/>
      <c r="ACN33" s="672"/>
      <c r="ACO33" s="672"/>
      <c r="ACP33" s="673"/>
      <c r="ACQ33" s="263">
        <f>$A$33</f>
        <v>19</v>
      </c>
      <c r="ACR33" s="264" t="str">
        <f>$B$33</f>
        <v>月</v>
      </c>
      <c r="ACS33" s="660"/>
      <c r="ACT33" s="661"/>
      <c r="ACU33" s="660"/>
      <c r="ACV33" s="661"/>
      <c r="ACW33" s="662" t="str">
        <f>IFERROR(IF(OR(ACR33="日",ACR33="祝",ACR33=0,ACS33=""),"　",MAX(IF(AND(ACS33&lt;=ACW14,ACU33&gt;ACX14),ACX14-ACW14,IF(AND(ACS33&gt;ACW14,ACU33&lt;=ACX14),ACU33-ACS33,IF(AND(ACS33&lt;=ACW14,ACU33&lt;=ACX14),ACU33-ACW14,IF(AND(ACS33&gt;ACW14,ACU33&gt;ACX14),ACX14-ACS33,0)))),0)),0)</f>
        <v>　</v>
      </c>
      <c r="ACX33" s="663"/>
      <c r="ACY33" s="664"/>
      <c r="ACZ33" s="662" t="str">
        <f>IFERROR(IF(OR(ACR33="日",ACR33="祝",ACR33=0,ACS33=""),"　",MAX(IF(AND(ACS33&gt;ADC14,ACU33&gt;ADA14),0,IF(AND(ACS33&lt;=ADC14,ACS33&gt;ACZ14,ACU33&gt;ADA14),ADC14-ACS33,IF(AND(ACS33&lt;=ADC14,ACS33&lt;=ACZ14,ACU33&gt;ADA14),ADC14-ACZ14,IF(AND(ACS33&gt;ACZ14,ACU33&lt;=ADA14),ACU33-ACS33,IF(AND(ACS33&lt;=ACZ14,ACU33&lt;=ADA14),ACU33-ACZ14,0))))),0)),0)</f>
        <v>　</v>
      </c>
      <c r="ADA33" s="663"/>
      <c r="ADB33" s="664"/>
      <c r="ADC33" s="662" t="str">
        <f>IFERROR(IF(OR(ACR33="日",ACR33="祝",ACR33=0,ACS33=""),"　",MAX(IF(AND(ACS33&lt;=ADC14,ACU33&gt;ADD14),ADD14-ADC14,IF(ACU33&lt;=ADD14,0,IF(AND(ACS33&gt;ADC14,ACU33&gt;ADD14),ADD14-ACS33,0))),0)),0)</f>
        <v>　</v>
      </c>
      <c r="ADD33" s="663"/>
      <c r="ADE33" s="664"/>
      <c r="ADF33" s="662" t="str">
        <f>IFERROR(IF(OR(ACR33="日",ACR33="祝",ACR33=0,ACS33=""),"　",MAX(IF(ACS33&gt;ADF14,ACU33-ACS33,IF(ACS33&lt;=ADF14,ACU33-ADF14,0)),0)),0)</f>
        <v>　</v>
      </c>
      <c r="ADG33" s="663"/>
      <c r="ADH33" s="664"/>
      <c r="ADI33" s="662" t="str">
        <f>IFERROR(IF(OR(ACR33="日",ACR33="祝",ACR33=0,ACS33=""),"　",MAX(IF(AND(ACS33&lt;=ADI14,ACU33&gt;ADJ14),ADJ14-ADI14,IF(AND(ACS33&gt;ADI14,ACU33&lt;=ADJ14),ACU33-ACS33,IF(AND(ACS33&lt;=ADI14,ACU33&lt;=ADJ14),ACU33-ADI14,IF(AND(ACS33&gt;ADI14,ACU33&gt;ADJ14),ADJ14-ACS33,0)))),0)),0)</f>
        <v>　</v>
      </c>
      <c r="ADJ33" s="663"/>
      <c r="ADK33" s="664"/>
      <c r="ADL33" s="662" t="str">
        <f>IFERROR(IF(OR(ACR33="日",ACR33="祝",ACR33=0,ACS33=""),"　",MAX(IF(AND(ACS33&gt;ADO14,ACU33&gt;ADM14),0,IF(AND(ACS33&lt;=ADO14,ACS33&gt;ADL14,ACU33&gt;ADM14),ADO14-ACS33,IF(AND(ACS33&lt;=ADO14,ACS33&lt;=ADL14,ACU33&gt;ADM14),ADO14-ADL14,IF(AND(ACS33&gt;ADL14,ACU33&lt;=ADM14),ACU33-ACS33,IF(AND(ACS33&lt;=ADL14,ACU33&lt;=ADM14),ACU33-ADL14,0))))),0)),0)</f>
        <v>　</v>
      </c>
      <c r="ADM33" s="663"/>
      <c r="ADN33" s="664"/>
      <c r="ADO33" s="662" t="str">
        <f>IFERROR(IF(OR(ACR33="日",ACR33="祝",ACR33=0,ACS33=""),"　",MAX(IF(AND(ACS33&lt;=ADO14,ACU33&gt;ADP14),ADP14-ADO14,IF(ACU33&lt;=ADP14,0,IF(AND(ACS33&gt;ADO14,ACU33&gt;ADP14),ADP14-ACS33,0))),0)),0)</f>
        <v>　</v>
      </c>
      <c r="ADP33" s="663"/>
      <c r="ADQ33" s="664"/>
      <c r="ADR33" s="662" t="str">
        <f t="shared" si="14"/>
        <v>　</v>
      </c>
      <c r="ADS33" s="663"/>
      <c r="ADT33" s="664"/>
      <c r="ADU33" s="665" t="str">
        <f>IF(ADX33="×",TIME(0,0,0),IF(AEH4="非常勤",ACW33,ADI33))</f>
        <v>　</v>
      </c>
      <c r="ADV33" s="666"/>
      <c r="ADW33" s="667"/>
      <c r="ADX33" s="265"/>
      <c r="ADY33" s="665" t="str">
        <f>IF(AEB33="×",TIME(0,0,0),IF(AEH4="非常勤",ACZ33,ADL33))</f>
        <v>　</v>
      </c>
      <c r="ADZ33" s="666"/>
      <c r="AEA33" s="667"/>
      <c r="AEB33" s="265"/>
      <c r="AEC33" s="665" t="str">
        <f>IF(AEF33="×",TIME(0,0,0),IF(AEH4="非常勤",ADC33,ADO33))</f>
        <v>　</v>
      </c>
      <c r="AED33" s="666"/>
      <c r="AEE33" s="667"/>
      <c r="AEF33" s="265"/>
      <c r="AEG33" s="665" t="str">
        <f>IF(AEJ33="×",TIME(0,0,0),IF(AEH4="非常勤",ADF33,ADR33))</f>
        <v>　</v>
      </c>
      <c r="AEH33" s="666"/>
      <c r="AEI33" s="667"/>
      <c r="AEJ33" s="265"/>
      <c r="AEK33" s="668"/>
      <c r="AEL33" s="669"/>
      <c r="AEM33" s="668"/>
      <c r="AEN33" s="670"/>
      <c r="AEO33" s="669"/>
      <c r="AEP33" s="671"/>
      <c r="AEQ33" s="672"/>
      <c r="AER33" s="672"/>
      <c r="AES33" s="673"/>
      <c r="AET33" s="263">
        <f>$A$33</f>
        <v>19</v>
      </c>
      <c r="AEU33" s="264" t="str">
        <f>$B$33</f>
        <v>月</v>
      </c>
      <c r="AEV33" s="660"/>
      <c r="AEW33" s="661"/>
      <c r="AEX33" s="660"/>
      <c r="AEY33" s="661"/>
      <c r="AEZ33" s="662" t="str">
        <f>IFERROR(IF(OR(AEU33="日",AEU33="祝",AEU33=0,AEV33=""),"　",MAX(IF(AND(AEV33&lt;=AEZ14,AEX33&gt;AFA14),AFA14-AEZ14,IF(AND(AEV33&gt;AEZ14,AEX33&lt;=AFA14),AEX33-AEV33,IF(AND(AEV33&lt;=AEZ14,AEX33&lt;=AFA14),AEX33-AEZ14,IF(AND(AEV33&gt;AEZ14,AEX33&gt;AFA14),AFA14-AEV33,0)))),0)),0)</f>
        <v>　</v>
      </c>
      <c r="AFA33" s="663"/>
      <c r="AFB33" s="664"/>
      <c r="AFC33" s="662" t="str">
        <f>IFERROR(IF(OR(AEU33="日",AEU33="祝",AEU33=0,AEV33=""),"　",MAX(IF(AND(AEV33&gt;AFF14,AEX33&gt;AFD14),0,IF(AND(AEV33&lt;=AFF14,AEV33&gt;AFC14,AEX33&gt;AFD14),AFF14-AEV33,IF(AND(AEV33&lt;=AFF14,AEV33&lt;=AFC14,AEX33&gt;AFD14),AFF14-AFC14,IF(AND(AEV33&gt;AFC14,AEX33&lt;=AFD14),AEX33-AEV33,IF(AND(AEV33&lt;=AFC14,AEX33&lt;=AFD14),AEX33-AFC14,0))))),0)),0)</f>
        <v>　</v>
      </c>
      <c r="AFD33" s="663"/>
      <c r="AFE33" s="664"/>
      <c r="AFF33" s="662" t="str">
        <f>IFERROR(IF(OR(AEU33="日",AEU33="祝",AEU33=0,AEV33=""),"　",MAX(IF(AND(AEV33&lt;=AFF14,AEX33&gt;AFG14),AFG14-AFF14,IF(AEX33&lt;=AFG14,0,IF(AND(AEV33&gt;AFF14,AEX33&gt;AFG14),AFG14-AEV33,0))),0)),0)</f>
        <v>　</v>
      </c>
      <c r="AFG33" s="663"/>
      <c r="AFH33" s="664"/>
      <c r="AFI33" s="662" t="str">
        <f>IFERROR(IF(OR(AEU33="日",AEU33="祝",AEU33=0,AEV33=""),"　",MAX(IF(AEV33&gt;AFI14,AEX33-AEV33,IF(AEV33&lt;=AFI14,AEX33-AFI14,0)),0)),0)</f>
        <v>　</v>
      </c>
      <c r="AFJ33" s="663"/>
      <c r="AFK33" s="664"/>
      <c r="AFL33" s="662" t="str">
        <f>IFERROR(IF(OR(AEU33="日",AEU33="祝",AEU33=0,AEV33=""),"　",MAX(IF(AND(AEV33&lt;=AFL14,AEX33&gt;AFM14),AFM14-AFL14,IF(AND(AEV33&gt;AFL14,AEX33&lt;=AFM14),AEX33-AEV33,IF(AND(AEV33&lt;=AFL14,AEX33&lt;=AFM14),AEX33-AFL14,IF(AND(AEV33&gt;AFL14,AEX33&gt;AFM14),AFM14-AEV33,0)))),0)),0)</f>
        <v>　</v>
      </c>
      <c r="AFM33" s="663"/>
      <c r="AFN33" s="664"/>
      <c r="AFO33" s="662" t="str">
        <f>IFERROR(IF(OR(AEU33="日",AEU33="祝",AEU33=0,AEV33=""),"　",MAX(IF(AND(AEV33&gt;AFR14,AEX33&gt;AFP14),0,IF(AND(AEV33&lt;=AFR14,AEV33&gt;AFO14,AEX33&gt;AFP14),AFR14-AEV33,IF(AND(AEV33&lt;=AFR14,AEV33&lt;=AFO14,AEX33&gt;AFP14),AFR14-AFO14,IF(AND(AEV33&gt;AFO14,AEX33&lt;=AFP14),AEX33-AEV33,IF(AND(AEV33&lt;=AFO14,AEX33&lt;=AFP14),AEX33-AFO14,0))))),0)),0)</f>
        <v>　</v>
      </c>
      <c r="AFP33" s="663"/>
      <c r="AFQ33" s="664"/>
      <c r="AFR33" s="662" t="str">
        <f>IFERROR(IF(OR(AEU33="日",AEU33="祝",AEU33=0,AEV33=""),"　",MAX(IF(AND(AEV33&lt;=AFR14,AEX33&gt;AFS14),AFS14-AFR14,IF(AEX33&lt;=AFS14,0,IF(AND(AEV33&gt;AFR14,AEX33&gt;AFS14),AFS14-AEV33,0))),0)),0)</f>
        <v>　</v>
      </c>
      <c r="AFS33" s="663"/>
      <c r="AFT33" s="664"/>
      <c r="AFU33" s="662" t="str">
        <f t="shared" si="15"/>
        <v>　</v>
      </c>
      <c r="AFV33" s="663"/>
      <c r="AFW33" s="664"/>
      <c r="AFX33" s="665" t="str">
        <f>IF(AGA33="×",TIME(0,0,0),IF(AGK4="非常勤",AEZ33,AFL33))</f>
        <v>　</v>
      </c>
      <c r="AFY33" s="666"/>
      <c r="AFZ33" s="667"/>
      <c r="AGA33" s="265"/>
      <c r="AGB33" s="665" t="str">
        <f>IF(AGE33="×",TIME(0,0,0),IF(AGK4="非常勤",AFC33,AFO33))</f>
        <v>　</v>
      </c>
      <c r="AGC33" s="666"/>
      <c r="AGD33" s="667"/>
      <c r="AGE33" s="265"/>
      <c r="AGF33" s="665" t="str">
        <f>IF(AGI33="×",TIME(0,0,0),IF(AGK4="非常勤",AFF33,AFR33))</f>
        <v>　</v>
      </c>
      <c r="AGG33" s="666"/>
      <c r="AGH33" s="667"/>
      <c r="AGI33" s="265"/>
      <c r="AGJ33" s="665" t="str">
        <f>IF(AGM33="×",TIME(0,0,0),IF(AGK4="非常勤",AFI33,AFU33))</f>
        <v>　</v>
      </c>
      <c r="AGK33" s="666"/>
      <c r="AGL33" s="667"/>
      <c r="AGM33" s="265"/>
      <c r="AGN33" s="668"/>
      <c r="AGO33" s="669"/>
      <c r="AGP33" s="668"/>
      <c r="AGQ33" s="670"/>
      <c r="AGR33" s="669"/>
      <c r="AGS33" s="671"/>
      <c r="AGT33" s="672"/>
      <c r="AGU33" s="672"/>
      <c r="AGV33" s="673"/>
      <c r="AGW33" s="263">
        <f>$A$33</f>
        <v>19</v>
      </c>
      <c r="AGX33" s="264" t="str">
        <f>$B$33</f>
        <v>月</v>
      </c>
      <c r="AGY33" s="660"/>
      <c r="AGZ33" s="661"/>
      <c r="AHA33" s="660"/>
      <c r="AHB33" s="661"/>
      <c r="AHC33" s="662" t="str">
        <f>IFERROR(IF(OR(AGX33="日",AGX33="祝",AGX33=0,AGY33=""),"　",MAX(IF(AND(AGY33&lt;=AHC14,AHA33&gt;AHD14),AHD14-AHC14,IF(AND(AGY33&gt;AHC14,AHA33&lt;=AHD14),AHA33-AGY33,IF(AND(AGY33&lt;=AHC14,AHA33&lt;=AHD14),AHA33-AHC14,IF(AND(AGY33&gt;AHC14,AHA33&gt;AHD14),AHD14-AGY33,0)))),0)),0)</f>
        <v>　</v>
      </c>
      <c r="AHD33" s="663"/>
      <c r="AHE33" s="664"/>
      <c r="AHF33" s="662" t="str">
        <f>IFERROR(IF(OR(AGX33="日",AGX33="祝",AGX33=0,AGY33=""),"　",MAX(IF(AND(AGY33&gt;AHI14,AHA33&gt;AHG14),0,IF(AND(AGY33&lt;=AHI14,AGY33&gt;AHF14,AHA33&gt;AHG14),AHI14-AGY33,IF(AND(AGY33&lt;=AHI14,AGY33&lt;=AHF14,AHA33&gt;AHG14),AHI14-AHF14,IF(AND(AGY33&gt;AHF14,AHA33&lt;=AHG14),AHA33-AGY33,IF(AND(AGY33&lt;=AHF14,AHA33&lt;=AHG14),AHA33-AHF14,0))))),0)),0)</f>
        <v>　</v>
      </c>
      <c r="AHG33" s="663"/>
      <c r="AHH33" s="664"/>
      <c r="AHI33" s="662" t="str">
        <f>IFERROR(IF(OR(AGX33="日",AGX33="祝",AGX33=0,AGY33=""),"　",MAX(IF(AND(AGY33&lt;=AHI14,AHA33&gt;AHJ14),AHJ14-AHI14,IF(AHA33&lt;=AHJ14,0,IF(AND(AGY33&gt;AHI14,AHA33&gt;AHJ14),AHJ14-AGY33,0))),0)),0)</f>
        <v>　</v>
      </c>
      <c r="AHJ33" s="663"/>
      <c r="AHK33" s="664"/>
      <c r="AHL33" s="662" t="str">
        <f>IFERROR(IF(OR(AGX33="日",AGX33="祝",AGX33=0,AGY33=""),"　",MAX(IF(AGY33&gt;AHL14,AHA33-AGY33,IF(AGY33&lt;=AHL14,AHA33-AHL14,0)),0)),0)</f>
        <v>　</v>
      </c>
      <c r="AHM33" s="663"/>
      <c r="AHN33" s="664"/>
      <c r="AHO33" s="662" t="str">
        <f>IFERROR(IF(OR(AGX33="日",AGX33="祝",AGX33=0,AGY33=""),"　",MAX(IF(AND(AGY33&lt;=AHO14,AHA33&gt;AHP14),AHP14-AHO14,IF(AND(AGY33&gt;AHO14,AHA33&lt;=AHP14),AHA33-AGY33,IF(AND(AGY33&lt;=AHO14,AHA33&lt;=AHP14),AHA33-AHO14,IF(AND(AGY33&gt;AHO14,AHA33&gt;AHP14),AHP14-AGY33,0)))),0)),0)</f>
        <v>　</v>
      </c>
      <c r="AHP33" s="663"/>
      <c r="AHQ33" s="664"/>
      <c r="AHR33" s="662" t="str">
        <f>IFERROR(IF(OR(AGX33="日",AGX33="祝",AGX33=0,AGY33=""),"　",MAX(IF(AND(AGY33&gt;AHU14,AHA33&gt;AHS14),0,IF(AND(AGY33&lt;=AHU14,AGY33&gt;AHR14,AHA33&gt;AHS14),AHU14-AGY33,IF(AND(AGY33&lt;=AHU14,AGY33&lt;=AHR14,AHA33&gt;AHS14),AHU14-AHR14,IF(AND(AGY33&gt;AHR14,AHA33&lt;=AHS14),AHA33-AGY33,IF(AND(AGY33&lt;=AHR14,AHA33&lt;=AHS14),AHA33-AHR14,0))))),0)),0)</f>
        <v>　</v>
      </c>
      <c r="AHS33" s="663"/>
      <c r="AHT33" s="664"/>
      <c r="AHU33" s="662" t="str">
        <f>IFERROR(IF(OR(AGX33="日",AGX33="祝",AGX33=0,AGY33=""),"　",MAX(IF(AND(AGY33&lt;=AHU14,AHA33&gt;AHV14),AHV14-AHU14,IF(AHA33&lt;=AHV14,0,IF(AND(AGY33&gt;AHU14,AHA33&gt;AHV14),AHV14-AGY33,0))),0)),0)</f>
        <v>　</v>
      </c>
      <c r="AHV33" s="663"/>
      <c r="AHW33" s="664"/>
      <c r="AHX33" s="662" t="str">
        <f t="shared" si="16"/>
        <v>　</v>
      </c>
      <c r="AHY33" s="663"/>
      <c r="AHZ33" s="664"/>
      <c r="AIA33" s="665" t="str">
        <f>IF(AID33="×",TIME(0,0,0),IF(AIN4="非常勤",AHC33,AHO33))</f>
        <v>　</v>
      </c>
      <c r="AIB33" s="666"/>
      <c r="AIC33" s="667"/>
      <c r="AID33" s="265"/>
      <c r="AIE33" s="665" t="str">
        <f>IF(AIH33="×",TIME(0,0,0),IF(AIN4="非常勤",AHF33,AHR33))</f>
        <v>　</v>
      </c>
      <c r="AIF33" s="666"/>
      <c r="AIG33" s="667"/>
      <c r="AIH33" s="265"/>
      <c r="AII33" s="665" t="str">
        <f>IF(AIL33="×",TIME(0,0,0),IF(AIN4="非常勤",AHI33,AHU33))</f>
        <v>　</v>
      </c>
      <c r="AIJ33" s="666"/>
      <c r="AIK33" s="667"/>
      <c r="AIL33" s="265"/>
      <c r="AIM33" s="665" t="str">
        <f>IF(AIP33="×",TIME(0,0,0),IF(AIN4="非常勤",AHL33,AHX33))</f>
        <v>　</v>
      </c>
      <c r="AIN33" s="666"/>
      <c r="AIO33" s="667"/>
      <c r="AIP33" s="265"/>
      <c r="AIQ33" s="668"/>
      <c r="AIR33" s="669"/>
      <c r="AIS33" s="668"/>
      <c r="AIT33" s="670"/>
      <c r="AIU33" s="669"/>
      <c r="AIV33" s="671"/>
      <c r="AIW33" s="672"/>
      <c r="AIX33" s="672"/>
      <c r="AIY33" s="673"/>
      <c r="AIZ33" s="263">
        <f>$A$33</f>
        <v>19</v>
      </c>
      <c r="AJA33" s="264" t="str">
        <f>$B$33</f>
        <v>月</v>
      </c>
      <c r="AJB33" s="660"/>
      <c r="AJC33" s="661"/>
      <c r="AJD33" s="660"/>
      <c r="AJE33" s="661"/>
      <c r="AJF33" s="662" t="str">
        <f>IFERROR(IF(OR(AJA33="日",AJA33="祝",AJA33=0,AJB33=""),"　",MAX(IF(AND(AJB33&lt;=AJF14,AJD33&gt;AJG14),AJG14-AJF14,IF(AND(AJB33&gt;AJF14,AJD33&lt;=AJG14),AJD33-AJB33,IF(AND(AJB33&lt;=AJF14,AJD33&lt;=AJG14),AJD33-AJF14,IF(AND(AJB33&gt;AJF14,AJD33&gt;AJG14),AJG14-AJB33,0)))),0)),0)</f>
        <v>　</v>
      </c>
      <c r="AJG33" s="663"/>
      <c r="AJH33" s="664"/>
      <c r="AJI33" s="662" t="str">
        <f>IFERROR(IF(OR(AJA33="日",AJA33="祝",AJA33=0,AJB33=""),"　",MAX(IF(AND(AJB33&gt;AJL14,AJD33&gt;AJJ14),0,IF(AND(AJB33&lt;=AJL14,AJB33&gt;AJI14,AJD33&gt;AJJ14),AJL14-AJB33,IF(AND(AJB33&lt;=AJL14,AJB33&lt;=AJI14,AJD33&gt;AJJ14),AJL14-AJI14,IF(AND(AJB33&gt;AJI14,AJD33&lt;=AJJ14),AJD33-AJB33,IF(AND(AJB33&lt;=AJI14,AJD33&lt;=AJJ14),AJD33-AJI14,0))))),0)),0)</f>
        <v>　</v>
      </c>
      <c r="AJJ33" s="663"/>
      <c r="AJK33" s="664"/>
      <c r="AJL33" s="662" t="str">
        <f>IFERROR(IF(OR(AJA33="日",AJA33="祝",AJA33=0,AJB33=""),"　",MAX(IF(AND(AJB33&lt;=AJL14,AJD33&gt;AJM14),AJM14-AJL14,IF(AJD33&lt;=AJM14,0,IF(AND(AJB33&gt;AJL14,AJD33&gt;AJM14),AJM14-AJB33,0))),0)),0)</f>
        <v>　</v>
      </c>
      <c r="AJM33" s="663"/>
      <c r="AJN33" s="664"/>
      <c r="AJO33" s="662" t="str">
        <f>IFERROR(IF(OR(AJA33="日",AJA33="祝",AJA33=0,AJB33=""),"　",MAX(IF(AJB33&gt;AJO14,AJD33-AJB33,IF(AJB33&lt;=AJO14,AJD33-AJO14,0)),0)),0)</f>
        <v>　</v>
      </c>
      <c r="AJP33" s="663"/>
      <c r="AJQ33" s="664"/>
      <c r="AJR33" s="662" t="str">
        <f>IFERROR(IF(OR(AJA33="日",AJA33="祝",AJA33=0,AJB33=""),"　",MAX(IF(AND(AJB33&lt;=AJR14,AJD33&gt;AJS14),AJS14-AJR14,IF(AND(AJB33&gt;AJR14,AJD33&lt;=AJS14),AJD33-AJB33,IF(AND(AJB33&lt;=AJR14,AJD33&lt;=AJS14),AJD33-AJR14,IF(AND(AJB33&gt;AJR14,AJD33&gt;AJS14),AJS14-AJB33,0)))),0)),0)</f>
        <v>　</v>
      </c>
      <c r="AJS33" s="663"/>
      <c r="AJT33" s="664"/>
      <c r="AJU33" s="662" t="str">
        <f>IFERROR(IF(OR(AJA33="日",AJA33="祝",AJA33=0,AJB33=""),"　",MAX(IF(AND(AJB33&gt;AJX14,AJD33&gt;AJV14),0,IF(AND(AJB33&lt;=AJX14,AJB33&gt;AJU14,AJD33&gt;AJV14),AJX14-AJB33,IF(AND(AJB33&lt;=AJX14,AJB33&lt;=AJU14,AJD33&gt;AJV14),AJX14-AJU14,IF(AND(AJB33&gt;AJU14,AJD33&lt;=AJV14),AJD33-AJB33,IF(AND(AJB33&lt;=AJU14,AJD33&lt;=AJV14),AJD33-AJU14,0))))),0)),0)</f>
        <v>　</v>
      </c>
      <c r="AJV33" s="663"/>
      <c r="AJW33" s="664"/>
      <c r="AJX33" s="662" t="str">
        <f>IFERROR(IF(OR(AJA33="日",AJA33="祝",AJA33=0,AJB33=""),"　",MAX(IF(AND(AJB33&lt;=AJX14,AJD33&gt;AJY14),AJY14-AJX14,IF(AJD33&lt;=AJY14,0,IF(AND(AJB33&gt;AJX14,AJD33&gt;AJY14),AJY14-AJB33,0))),0)),0)</f>
        <v>　</v>
      </c>
      <c r="AJY33" s="663"/>
      <c r="AJZ33" s="664"/>
      <c r="AKA33" s="662" t="str">
        <f t="shared" si="17"/>
        <v>　</v>
      </c>
      <c r="AKB33" s="663"/>
      <c r="AKC33" s="664"/>
      <c r="AKD33" s="665" t="str">
        <f>IF(AKG33="×",TIME(0,0,0),IF(AKQ4="非常勤",AJF33,AJR33))</f>
        <v>　</v>
      </c>
      <c r="AKE33" s="666"/>
      <c r="AKF33" s="667"/>
      <c r="AKG33" s="265"/>
      <c r="AKH33" s="665" t="str">
        <f>IF(AKK33="×",TIME(0,0,0),IF(AKQ4="非常勤",AJI33,AJU33))</f>
        <v>　</v>
      </c>
      <c r="AKI33" s="666"/>
      <c r="AKJ33" s="667"/>
      <c r="AKK33" s="265"/>
      <c r="AKL33" s="665" t="str">
        <f>IF(AKO33="×",TIME(0,0,0),IF(AKQ4="非常勤",AJL33,AJX33))</f>
        <v>　</v>
      </c>
      <c r="AKM33" s="666"/>
      <c r="AKN33" s="667"/>
      <c r="AKO33" s="265"/>
      <c r="AKP33" s="665" t="str">
        <f>IF(AKS33="×",TIME(0,0,0),IF(AKQ4="非常勤",AJO33,AKA33))</f>
        <v>　</v>
      </c>
      <c r="AKQ33" s="666"/>
      <c r="AKR33" s="667"/>
      <c r="AKS33" s="265"/>
      <c r="AKT33" s="668"/>
      <c r="AKU33" s="669"/>
      <c r="AKV33" s="668"/>
      <c r="AKW33" s="670"/>
      <c r="AKX33" s="669"/>
      <c r="AKY33" s="671"/>
      <c r="AKZ33" s="672"/>
      <c r="ALA33" s="672"/>
      <c r="ALB33" s="673"/>
      <c r="ALC33" s="263">
        <f>$A$33</f>
        <v>19</v>
      </c>
      <c r="ALD33" s="264" t="str">
        <f>$B$33</f>
        <v>月</v>
      </c>
      <c r="ALE33" s="660"/>
      <c r="ALF33" s="661"/>
      <c r="ALG33" s="660"/>
      <c r="ALH33" s="661"/>
      <c r="ALI33" s="662" t="str">
        <f>IFERROR(IF(OR(ALD33="日",ALD33="祝",ALD33=0,ALE33=""),"　",MAX(IF(AND(ALE33&lt;=ALI14,ALG33&gt;ALJ14),ALJ14-ALI14,IF(AND(ALE33&gt;ALI14,ALG33&lt;=ALJ14),ALG33-ALE33,IF(AND(ALE33&lt;=ALI14,ALG33&lt;=ALJ14),ALG33-ALI14,IF(AND(ALE33&gt;ALI14,ALG33&gt;ALJ14),ALJ14-ALE33,0)))),0)),0)</f>
        <v>　</v>
      </c>
      <c r="ALJ33" s="663"/>
      <c r="ALK33" s="664"/>
      <c r="ALL33" s="662" t="str">
        <f>IFERROR(IF(OR(ALD33="日",ALD33="祝",ALD33=0,ALE33=""),"　",MAX(IF(AND(ALE33&gt;ALO14,ALG33&gt;ALM14),0,IF(AND(ALE33&lt;=ALO14,ALE33&gt;ALL14,ALG33&gt;ALM14),ALO14-ALE33,IF(AND(ALE33&lt;=ALO14,ALE33&lt;=ALL14,ALG33&gt;ALM14),ALO14-ALL14,IF(AND(ALE33&gt;ALL14,ALG33&lt;=ALM14),ALG33-ALE33,IF(AND(ALE33&lt;=ALL14,ALG33&lt;=ALM14),ALG33-ALL14,0))))),0)),0)</f>
        <v>　</v>
      </c>
      <c r="ALM33" s="663"/>
      <c r="ALN33" s="664"/>
      <c r="ALO33" s="662" t="str">
        <f>IFERROR(IF(OR(ALD33="日",ALD33="祝",ALD33=0,ALE33=""),"　",MAX(IF(AND(ALE33&lt;=ALO14,ALG33&gt;ALP14),ALP14-ALO14,IF(ALG33&lt;=ALP14,0,IF(AND(ALE33&gt;ALO14,ALG33&gt;ALP14),ALP14-ALE33,0))),0)),0)</f>
        <v>　</v>
      </c>
      <c r="ALP33" s="663"/>
      <c r="ALQ33" s="664"/>
      <c r="ALR33" s="662" t="str">
        <f>IFERROR(IF(OR(ALD33="日",ALD33="祝",ALD33=0,ALE33=""),"　",MAX(IF(ALE33&gt;ALR14,ALG33-ALE33,IF(ALE33&lt;=ALR14,ALG33-ALR14,0)),0)),0)</f>
        <v>　</v>
      </c>
      <c r="ALS33" s="663"/>
      <c r="ALT33" s="664"/>
      <c r="ALU33" s="662" t="str">
        <f>IFERROR(IF(OR(ALD33="日",ALD33="祝",ALD33=0,ALE33=""),"　",MAX(IF(AND(ALE33&lt;=ALU14,ALG33&gt;ALV14),ALV14-ALU14,IF(AND(ALE33&gt;ALU14,ALG33&lt;=ALV14),ALG33-ALE33,IF(AND(ALE33&lt;=ALU14,ALG33&lt;=ALV14),ALG33-ALU14,IF(AND(ALE33&gt;ALU14,ALG33&gt;ALV14),ALV14-ALE33,0)))),0)),0)</f>
        <v>　</v>
      </c>
      <c r="ALV33" s="663"/>
      <c r="ALW33" s="664"/>
      <c r="ALX33" s="662" t="str">
        <f>IFERROR(IF(OR(ALD33="日",ALD33="祝",ALD33=0,ALE33=""),"　",MAX(IF(AND(ALE33&gt;AMA14,ALG33&gt;ALY14),0,IF(AND(ALE33&lt;=AMA14,ALE33&gt;ALX14,ALG33&gt;ALY14),AMA14-ALE33,IF(AND(ALE33&lt;=AMA14,ALE33&lt;=ALX14,ALG33&gt;ALY14),AMA14-ALX14,IF(AND(ALE33&gt;ALX14,ALG33&lt;=ALY14),ALG33-ALE33,IF(AND(ALE33&lt;=ALX14,ALG33&lt;=ALY14),ALG33-ALX14,0))))),0)),0)</f>
        <v>　</v>
      </c>
      <c r="ALY33" s="663"/>
      <c r="ALZ33" s="664"/>
      <c r="AMA33" s="662" t="str">
        <f>IFERROR(IF(OR(ALD33="日",ALD33="祝",ALD33=0,ALE33=""),"　",MAX(IF(AND(ALE33&lt;=AMA14,ALG33&gt;AMB14),AMB14-AMA14,IF(ALG33&lt;=AMB14,0,IF(AND(ALE33&gt;AMA14,ALG33&gt;AMB14),AMB14-ALE33,0))),0)),0)</f>
        <v>　</v>
      </c>
      <c r="AMB33" s="663"/>
      <c r="AMC33" s="664"/>
      <c r="AMD33" s="662" t="str">
        <f t="shared" si="18"/>
        <v>　</v>
      </c>
      <c r="AME33" s="663"/>
      <c r="AMF33" s="664"/>
      <c r="AMG33" s="665" t="str">
        <f>IF(AMJ33="×",TIME(0,0,0),IF(AMT4="非常勤",ALI33,ALU33))</f>
        <v>　</v>
      </c>
      <c r="AMH33" s="666"/>
      <c r="AMI33" s="667"/>
      <c r="AMJ33" s="265"/>
      <c r="AMK33" s="665" t="str">
        <f>IF(AMN33="×",TIME(0,0,0),IF(AMT4="非常勤",ALL33,ALX33))</f>
        <v>　</v>
      </c>
      <c r="AML33" s="666"/>
      <c r="AMM33" s="667"/>
      <c r="AMN33" s="265"/>
      <c r="AMO33" s="665" t="str">
        <f>IF(AMR33="×",TIME(0,0,0),IF(AMT4="非常勤",ALO33,AMA33))</f>
        <v>　</v>
      </c>
      <c r="AMP33" s="666"/>
      <c r="AMQ33" s="667"/>
      <c r="AMR33" s="265"/>
      <c r="AMS33" s="665" t="str">
        <f>IF(AMV33="×",TIME(0,0,0),IF(AMT4="非常勤",ALR33,AMD33))</f>
        <v>　</v>
      </c>
      <c r="AMT33" s="666"/>
      <c r="AMU33" s="667"/>
      <c r="AMV33" s="265"/>
      <c r="AMW33" s="668"/>
      <c r="AMX33" s="669"/>
      <c r="AMY33" s="668"/>
      <c r="AMZ33" s="670"/>
      <c r="ANA33" s="669"/>
      <c r="ANB33" s="671"/>
      <c r="ANC33" s="672"/>
      <c r="AND33" s="672"/>
      <c r="ANE33" s="673"/>
      <c r="ANF33" s="263">
        <f>$A$33</f>
        <v>19</v>
      </c>
      <c r="ANG33" s="264" t="str">
        <f>$B$33</f>
        <v>月</v>
      </c>
      <c r="ANH33" s="660"/>
      <c r="ANI33" s="661"/>
      <c r="ANJ33" s="660"/>
      <c r="ANK33" s="661"/>
      <c r="ANL33" s="662" t="str">
        <f>IFERROR(IF(OR(ANG33="日",ANG33="祝",ANG33=0,ANH33=""),"　",MAX(IF(AND(ANH33&lt;=ANL14,ANJ33&gt;ANM14),ANM14-ANL14,IF(AND(ANH33&gt;ANL14,ANJ33&lt;=ANM14),ANJ33-ANH33,IF(AND(ANH33&lt;=ANL14,ANJ33&lt;=ANM14),ANJ33-ANL14,IF(AND(ANH33&gt;ANL14,ANJ33&gt;ANM14),ANM14-ANH33,0)))),0)),0)</f>
        <v>　</v>
      </c>
      <c r="ANM33" s="663"/>
      <c r="ANN33" s="664"/>
      <c r="ANO33" s="662" t="str">
        <f>IFERROR(IF(OR(ANG33="日",ANG33="祝",ANG33=0,ANH33=""),"　",MAX(IF(AND(ANH33&gt;ANR14,ANJ33&gt;ANP14),0,IF(AND(ANH33&lt;=ANR14,ANH33&gt;ANO14,ANJ33&gt;ANP14),ANR14-ANH33,IF(AND(ANH33&lt;=ANR14,ANH33&lt;=ANO14,ANJ33&gt;ANP14),ANR14-ANO14,IF(AND(ANH33&gt;ANO14,ANJ33&lt;=ANP14),ANJ33-ANH33,IF(AND(ANH33&lt;=ANO14,ANJ33&lt;=ANP14),ANJ33-ANO14,0))))),0)),0)</f>
        <v>　</v>
      </c>
      <c r="ANP33" s="663"/>
      <c r="ANQ33" s="664"/>
      <c r="ANR33" s="662" t="str">
        <f>IFERROR(IF(OR(ANG33="日",ANG33="祝",ANG33=0,ANH33=""),"　",MAX(IF(AND(ANH33&lt;=ANR14,ANJ33&gt;ANS14),ANS14-ANR14,IF(ANJ33&lt;=ANS14,0,IF(AND(ANH33&gt;ANR14,ANJ33&gt;ANS14),ANS14-ANH33,0))),0)),0)</f>
        <v>　</v>
      </c>
      <c r="ANS33" s="663"/>
      <c r="ANT33" s="664"/>
      <c r="ANU33" s="662" t="str">
        <f>IFERROR(IF(OR(ANG33="日",ANG33="祝",ANG33=0,ANH33=""),"　",MAX(IF(ANH33&gt;ANU14,ANJ33-ANH33,IF(ANH33&lt;=ANU14,ANJ33-ANU14,0)),0)),0)</f>
        <v>　</v>
      </c>
      <c r="ANV33" s="663"/>
      <c r="ANW33" s="664"/>
      <c r="ANX33" s="662" t="str">
        <f>IFERROR(IF(OR(ANG33="日",ANG33="祝",ANG33=0,ANH33=""),"　",MAX(IF(AND(ANH33&lt;=ANX14,ANJ33&gt;ANY14),ANY14-ANX14,IF(AND(ANH33&gt;ANX14,ANJ33&lt;=ANY14),ANJ33-ANH33,IF(AND(ANH33&lt;=ANX14,ANJ33&lt;=ANY14),ANJ33-ANX14,IF(AND(ANH33&gt;ANX14,ANJ33&gt;ANY14),ANY14-ANH33,0)))),0)),0)</f>
        <v>　</v>
      </c>
      <c r="ANY33" s="663"/>
      <c r="ANZ33" s="664"/>
      <c r="AOA33" s="662" t="str">
        <f>IFERROR(IF(OR(ANG33="日",ANG33="祝",ANG33=0,ANH33=""),"　",MAX(IF(AND(ANH33&gt;AOD14,ANJ33&gt;AOB14),0,IF(AND(ANH33&lt;=AOD14,ANH33&gt;AOA14,ANJ33&gt;AOB14),AOD14-ANH33,IF(AND(ANH33&lt;=AOD14,ANH33&lt;=AOA14,ANJ33&gt;AOB14),AOD14-AOA14,IF(AND(ANH33&gt;AOA14,ANJ33&lt;=AOB14),ANJ33-ANH33,IF(AND(ANH33&lt;=AOA14,ANJ33&lt;=AOB14),ANJ33-AOA14,0))))),0)),0)</f>
        <v>　</v>
      </c>
      <c r="AOB33" s="663"/>
      <c r="AOC33" s="664"/>
      <c r="AOD33" s="662" t="str">
        <f>IFERROR(IF(OR(ANG33="日",ANG33="祝",ANG33=0,ANH33=""),"　",MAX(IF(AND(ANH33&lt;=AOD14,ANJ33&gt;AOE14),AOE14-AOD14,IF(ANJ33&lt;=AOE14,0,IF(AND(ANH33&gt;AOD14,ANJ33&gt;AOE14),AOE14-ANH33,0))),0)),0)</f>
        <v>　</v>
      </c>
      <c r="AOE33" s="663"/>
      <c r="AOF33" s="664"/>
      <c r="AOG33" s="662" t="str">
        <f t="shared" si="19"/>
        <v>　</v>
      </c>
      <c r="AOH33" s="663"/>
      <c r="AOI33" s="664"/>
      <c r="AOJ33" s="665" t="str">
        <f>IF(AOM33="×",TIME(0,0,0),IF(AOW4="非常勤",ANL33,ANX33))</f>
        <v>　</v>
      </c>
      <c r="AOK33" s="666"/>
      <c r="AOL33" s="667"/>
      <c r="AOM33" s="265"/>
      <c r="AON33" s="665" t="str">
        <f>IF(AOQ33="×",TIME(0,0,0),IF(AOW4="非常勤",ANO33,AOA33))</f>
        <v>　</v>
      </c>
      <c r="AOO33" s="666"/>
      <c r="AOP33" s="667"/>
      <c r="AOQ33" s="265"/>
      <c r="AOR33" s="665" t="str">
        <f>IF(AOU33="×",TIME(0,0,0),IF(AOW4="非常勤",ANR33,AOD33))</f>
        <v>　</v>
      </c>
      <c r="AOS33" s="666"/>
      <c r="AOT33" s="667"/>
      <c r="AOU33" s="265"/>
      <c r="AOV33" s="665" t="str">
        <f>IF(AOY33="×",TIME(0,0,0),IF(AOW4="非常勤",ANU33,AOG33))</f>
        <v>　</v>
      </c>
      <c r="AOW33" s="666"/>
      <c r="AOX33" s="667"/>
      <c r="AOY33" s="265"/>
      <c r="AOZ33" s="668"/>
      <c r="APA33" s="669"/>
      <c r="APB33" s="668"/>
      <c r="APC33" s="670"/>
      <c r="APD33" s="669"/>
      <c r="APE33" s="671"/>
      <c r="APF33" s="672"/>
      <c r="APG33" s="672"/>
      <c r="APH33" s="673"/>
      <c r="API33" s="263">
        <f>$A$33</f>
        <v>19</v>
      </c>
      <c r="APJ33" s="264" t="str">
        <f>$B$33</f>
        <v>月</v>
      </c>
      <c r="APK33" s="660"/>
      <c r="APL33" s="661"/>
      <c r="APM33" s="660"/>
      <c r="APN33" s="661"/>
      <c r="APO33" s="662" t="str">
        <f>IFERROR(IF(OR(APJ33="日",APJ33="祝",APJ33=0,APK33=""),"　",MAX(IF(AND(APK33&lt;=APO14,APM33&gt;APP14),APP14-APO14,IF(AND(APK33&gt;APO14,APM33&lt;=APP14),APM33-APK33,IF(AND(APK33&lt;=APO14,APM33&lt;=APP14),APM33-APO14,IF(AND(APK33&gt;APO14,APM33&gt;APP14),APP14-APK33,0)))),0)),0)</f>
        <v>　</v>
      </c>
      <c r="APP33" s="663"/>
      <c r="APQ33" s="664"/>
      <c r="APR33" s="662" t="str">
        <f>IFERROR(IF(OR(APJ33="日",APJ33="祝",APJ33=0,APK33=""),"　",MAX(IF(AND(APK33&gt;APU14,APM33&gt;APS14),0,IF(AND(APK33&lt;=APU14,APK33&gt;APR14,APM33&gt;APS14),APU14-APK33,IF(AND(APK33&lt;=APU14,APK33&lt;=APR14,APM33&gt;APS14),APU14-APR14,IF(AND(APK33&gt;APR14,APM33&lt;=APS14),APM33-APK33,IF(AND(APK33&lt;=APR14,APM33&lt;=APS14),APM33-APR14,0))))),0)),0)</f>
        <v>　</v>
      </c>
      <c r="APS33" s="663"/>
      <c r="APT33" s="664"/>
      <c r="APU33" s="662" t="str">
        <f>IFERROR(IF(OR(APJ33="日",APJ33="祝",APJ33=0,APK33=""),"　",MAX(IF(AND(APK33&lt;=APU14,APM33&gt;APV14),APV14-APU14,IF(APM33&lt;=APV14,0,IF(AND(APK33&gt;APU14,APM33&gt;APV14),APV14-APK33,0))),0)),0)</f>
        <v>　</v>
      </c>
      <c r="APV33" s="663"/>
      <c r="APW33" s="664"/>
      <c r="APX33" s="662" t="str">
        <f>IFERROR(IF(OR(APJ33="日",APJ33="祝",APJ33=0,APK33=""),"　",MAX(IF(APK33&gt;APX14,APM33-APK33,IF(APK33&lt;=APX14,APM33-APX14,0)),0)),0)</f>
        <v>　</v>
      </c>
      <c r="APY33" s="663"/>
      <c r="APZ33" s="664"/>
      <c r="AQA33" s="662" t="str">
        <f>IFERROR(IF(OR(APJ33="日",APJ33="祝",APJ33=0,APK33=""),"　",MAX(IF(AND(APK33&lt;=AQA14,APM33&gt;AQB14),AQB14-AQA14,IF(AND(APK33&gt;AQA14,APM33&lt;=AQB14),APM33-APK33,IF(AND(APK33&lt;=AQA14,APM33&lt;=AQB14),APM33-AQA14,IF(AND(APK33&gt;AQA14,APM33&gt;AQB14),AQB14-APK33,0)))),0)),0)</f>
        <v>　</v>
      </c>
      <c r="AQB33" s="663"/>
      <c r="AQC33" s="664"/>
      <c r="AQD33" s="662" t="str">
        <f>IFERROR(IF(OR(APJ33="日",APJ33="祝",APJ33=0,APK33=""),"　",MAX(IF(AND(APK33&gt;AQG14,APM33&gt;AQE14),0,IF(AND(APK33&lt;=AQG14,APK33&gt;AQD14,APM33&gt;AQE14),AQG14-APK33,IF(AND(APK33&lt;=AQG14,APK33&lt;=AQD14,APM33&gt;AQE14),AQG14-AQD14,IF(AND(APK33&gt;AQD14,APM33&lt;=AQE14),APM33-APK33,IF(AND(APK33&lt;=AQD14,APM33&lt;=AQE14),APM33-AQD14,0))))),0)),0)</f>
        <v>　</v>
      </c>
      <c r="AQE33" s="663"/>
      <c r="AQF33" s="664"/>
      <c r="AQG33" s="662" t="str">
        <f>IFERROR(IF(OR(APJ33="日",APJ33="祝",APJ33=0,APK33=""),"　",MAX(IF(AND(APK33&lt;=AQG14,APM33&gt;AQH14),AQH14-AQG14,IF(APM33&lt;=AQH14,0,IF(AND(APK33&gt;AQG14,APM33&gt;AQH14),AQH14-APK33,0))),0)),0)</f>
        <v>　</v>
      </c>
      <c r="AQH33" s="663"/>
      <c r="AQI33" s="664"/>
      <c r="AQJ33" s="662" t="str">
        <f t="shared" si="20"/>
        <v>　</v>
      </c>
      <c r="AQK33" s="663"/>
      <c r="AQL33" s="664"/>
      <c r="AQM33" s="665" t="str">
        <f>IF(AQP33="×",TIME(0,0,0),IF(AQZ4="非常勤",APO33,AQA33))</f>
        <v>　</v>
      </c>
      <c r="AQN33" s="666"/>
      <c r="AQO33" s="667"/>
      <c r="AQP33" s="265"/>
      <c r="AQQ33" s="665" t="str">
        <f>IF(AQT33="×",TIME(0,0,0),IF(AQZ4="非常勤",APR33,AQD33))</f>
        <v>　</v>
      </c>
      <c r="AQR33" s="666"/>
      <c r="AQS33" s="667"/>
      <c r="AQT33" s="265"/>
      <c r="AQU33" s="665" t="str">
        <f>IF(AQX33="×",TIME(0,0,0),IF(AQZ4="非常勤",APU33,AQG33))</f>
        <v>　</v>
      </c>
      <c r="AQV33" s="666"/>
      <c r="AQW33" s="667"/>
      <c r="AQX33" s="265"/>
      <c r="AQY33" s="665" t="str">
        <f>IF(ARB33="×",TIME(0,0,0),IF(AQZ4="非常勤",APX33,AQJ33))</f>
        <v>　</v>
      </c>
      <c r="AQZ33" s="666"/>
      <c r="ARA33" s="667"/>
      <c r="ARB33" s="265"/>
      <c r="ARC33" s="720"/>
      <c r="ARD33" s="720"/>
      <c r="ARE33" s="668"/>
      <c r="ARF33" s="670"/>
      <c r="ARG33" s="669"/>
      <c r="ARH33" s="671"/>
      <c r="ARI33" s="672"/>
      <c r="ARJ33" s="672"/>
      <c r="ARK33" s="673"/>
      <c r="ARL33" s="263">
        <f>$A$33</f>
        <v>19</v>
      </c>
      <c r="ARM33" s="264" t="str">
        <f>$B$33</f>
        <v>月</v>
      </c>
      <c r="ARN33" s="660"/>
      <c r="ARO33" s="661"/>
      <c r="ARP33" s="660"/>
      <c r="ARQ33" s="661"/>
      <c r="ARR33" s="662" t="str">
        <f>IFERROR(IF(OR(ARM33="日",ARM33="祝",ARM33=0,ARN33=""),"　",MAX(IF(AND(ARN33&lt;=ARR14,ARP33&gt;ARS14),ARS14-ARR14,IF(AND(ARN33&gt;ARR14,ARP33&lt;=ARS14),ARP33-ARN33,IF(AND(ARN33&lt;=ARR14,ARP33&lt;=ARS14),ARP33-ARR14,IF(AND(ARN33&gt;ARR14,ARP33&gt;ARS14),ARS14-ARN33,0)))),0)),0)</f>
        <v>　</v>
      </c>
      <c r="ARS33" s="663"/>
      <c r="ART33" s="664"/>
      <c r="ARU33" s="662" t="str">
        <f>IFERROR(IF(OR(ARM33="日",ARM33="祝",ARM33=0,ARN33=""),"　",MAX(IF(AND(ARN33&gt;ARX14,ARP33&gt;ARV14),0,IF(AND(ARN33&lt;=ARX14,ARN33&gt;ARU14,ARP33&gt;ARV14),ARX14-ARN33,IF(AND(ARN33&lt;=ARX14,ARN33&lt;=ARU14,ARP33&gt;ARV14),ARX14-ARU14,IF(AND(ARN33&gt;ARU14,ARP33&lt;=ARV14),ARP33-ARN33,IF(AND(ARN33&lt;=ARU14,ARP33&lt;=ARV14),ARP33-ARU14,0))))),0)),0)</f>
        <v>　</v>
      </c>
      <c r="ARV33" s="663"/>
      <c r="ARW33" s="664"/>
      <c r="ARX33" s="662" t="str">
        <f>IFERROR(IF(OR(ARM33="日",ARM33="祝",ARM33=0,ARN33=""),"　",MAX(IF(AND(ARN33&lt;=ARX14,ARP33&gt;ARY14),ARY14-ARX14,IF(ARP33&lt;=ARY14,0,IF(AND(ARN33&gt;ARX14,ARP33&gt;ARY14),ARY14-ARN33,0))),0)),0)</f>
        <v>　</v>
      </c>
      <c r="ARY33" s="663"/>
      <c r="ARZ33" s="664"/>
      <c r="ASA33" s="662" t="str">
        <f>IFERROR(IF(OR(ARM33="日",ARM33="祝",ARM33=0,ARN33=""),"　",MAX(IF(ARN33&gt;ASA14,ARP33-ARN33,IF(ARN33&lt;=ASA14,ARP33-ASA14,0)),0)),0)</f>
        <v>　</v>
      </c>
      <c r="ASB33" s="663"/>
      <c r="ASC33" s="664"/>
      <c r="ASD33" s="662" t="str">
        <f>IFERROR(IF(OR(ARM33="日",ARM33="祝",ARM33=0,ARN33=""),"　",MAX(IF(AND(ARN33&lt;=ASD14,ARP33&gt;ASE14),ASE14-ASD14,IF(AND(ARN33&gt;ASD14,ARP33&lt;=ASE14),ARP33-ARN33,IF(AND(ARN33&lt;=ASD14,ARP33&lt;=ASE14),ARP33-ASD14,IF(AND(ARN33&gt;ASD14,ARP33&gt;ASE14),ASE14-ARN33,0)))),0)),0)</f>
        <v>　</v>
      </c>
      <c r="ASE33" s="663"/>
      <c r="ASF33" s="664"/>
      <c r="ASG33" s="662" t="str">
        <f>IFERROR(IF(OR(ARM33="日",ARM33="祝",ARM33=0,ARN33=""),"　",MAX(IF(AND(ARN33&gt;ASJ14,ARP33&gt;ASH14),0,IF(AND(ARN33&lt;=ASJ14,ARN33&gt;ASG14,ARP33&gt;ASH14),ASJ14-ARN33,IF(AND(ARN33&lt;=ASJ14,ARN33&lt;=ASG14,ARP33&gt;ASH14),ASJ14-ASG14,IF(AND(ARN33&gt;ASG14,ARP33&lt;=ASH14),ARP33-ARN33,IF(AND(ARN33&lt;=ASG14,ARP33&lt;=ASH14),ARP33-ASG14,0))))),0)),0)</f>
        <v>　</v>
      </c>
      <c r="ASH33" s="663"/>
      <c r="ASI33" s="664"/>
      <c r="ASJ33" s="662" t="str">
        <f>IFERROR(IF(OR(ARM33="日",ARM33="祝",ARM33=0,ARN33=""),"　",MAX(IF(AND(ARN33&lt;=ASJ14,ARP33&gt;ASK14),ASK14-ASJ14,IF(ARP33&lt;=ASK14,0,IF(AND(ARN33&gt;ASJ14,ARP33&gt;ASK14),ASK14-ARN33,0))),0)),0)</f>
        <v>　</v>
      </c>
      <c r="ASK33" s="663"/>
      <c r="ASL33" s="664"/>
      <c r="ASM33" s="662" t="str">
        <f t="shared" si="21"/>
        <v>　</v>
      </c>
      <c r="ASN33" s="663"/>
      <c r="ASO33" s="664"/>
      <c r="ASP33" s="665" t="str">
        <f>IF(ASS33="×",TIME(0,0,0),IF(ATC4="非常勤",ARR33,ASD33))</f>
        <v>　</v>
      </c>
      <c r="ASQ33" s="666"/>
      <c r="ASR33" s="667"/>
      <c r="ASS33" s="265"/>
      <c r="AST33" s="665" t="str">
        <f>IF(ASW33="×",TIME(0,0,0),IF(ATC4="非常勤",ARU33,ASG33))</f>
        <v>　</v>
      </c>
      <c r="ASU33" s="666"/>
      <c r="ASV33" s="667"/>
      <c r="ASW33" s="265"/>
      <c r="ASX33" s="665" t="str">
        <f>IF(ATA33="×",TIME(0,0,0),IF(ATC4="非常勤",ARX33,ASJ33))</f>
        <v>　</v>
      </c>
      <c r="ASY33" s="666"/>
      <c r="ASZ33" s="667"/>
      <c r="ATA33" s="265"/>
      <c r="ATB33" s="665" t="str">
        <f>IF(ATE33="×",TIME(0,0,0),IF(ATC4="非常勤",ASA33,ASM33))</f>
        <v>　</v>
      </c>
      <c r="ATC33" s="666"/>
      <c r="ATD33" s="667"/>
      <c r="ATE33" s="265"/>
      <c r="ATF33" s="720"/>
      <c r="ATG33" s="720"/>
      <c r="ATH33" s="668"/>
      <c r="ATI33" s="670"/>
      <c r="ATJ33" s="669"/>
      <c r="ATK33" s="671"/>
      <c r="ATL33" s="672"/>
      <c r="ATM33" s="672"/>
      <c r="ATN33" s="673"/>
      <c r="ATO33" s="263">
        <f>$A$33</f>
        <v>19</v>
      </c>
      <c r="ATP33" s="264" t="str">
        <f>$B$33</f>
        <v>月</v>
      </c>
      <c r="ATQ33" s="660"/>
      <c r="ATR33" s="661"/>
      <c r="ATS33" s="660"/>
      <c r="ATT33" s="661"/>
      <c r="ATU33" s="662" t="str">
        <f>IFERROR(IF(OR(ATP33="日",ATP33="祝",ATP33=0,ATQ33=""),"　",MAX(IF(AND(ATQ33&lt;=ATU14,ATS33&gt;ATV14),ATV14-ATU14,IF(AND(ATQ33&gt;ATU14,ATS33&lt;=ATV14),ATS33-ATQ33,IF(AND(ATQ33&lt;=ATU14,ATS33&lt;=ATV14),ATS33-ATU14,IF(AND(ATQ33&gt;ATU14,ATS33&gt;ATV14),ATV14-ATQ33,0)))),0)),0)</f>
        <v>　</v>
      </c>
      <c r="ATV33" s="663"/>
      <c r="ATW33" s="664"/>
      <c r="ATX33" s="662" t="str">
        <f>IFERROR(IF(OR(ATP33="日",ATP33="祝",ATP33=0,ATQ33=""),"　",MAX(IF(AND(ATQ33&gt;AUA14,ATS33&gt;ATY14),0,IF(AND(ATQ33&lt;=AUA14,ATQ33&gt;ATX14,ATS33&gt;ATY14),AUA14-ATQ33,IF(AND(ATQ33&lt;=AUA14,ATQ33&lt;=ATX14,ATS33&gt;ATY14),AUA14-ATX14,IF(AND(ATQ33&gt;ATX14,ATS33&lt;=ATY14),ATS33-ATQ33,IF(AND(ATQ33&lt;=ATX14,ATS33&lt;=ATY14),ATS33-ATX14,0))))),0)),0)</f>
        <v>　</v>
      </c>
      <c r="ATY33" s="663"/>
      <c r="ATZ33" s="664"/>
      <c r="AUA33" s="662" t="str">
        <f>IFERROR(IF(OR(ATP33="日",ATP33="祝",ATP33=0,ATQ33=""),"　",MAX(IF(AND(ATQ33&lt;=AUA14,ATS33&gt;AUB14),AUB14-AUA14,IF(ATS33&lt;=AUB14,0,IF(AND(ATQ33&gt;AUA14,ATS33&gt;AUB14),AUB14-ATQ33,0))),0)),0)</f>
        <v>　</v>
      </c>
      <c r="AUB33" s="663"/>
      <c r="AUC33" s="664"/>
      <c r="AUD33" s="662" t="str">
        <f>IFERROR(IF(OR(ATP33="日",ATP33="祝",ATP33=0,ATQ33=""),"　",MAX(IF(ATQ33&gt;AUD14,ATS33-ATQ33,IF(ATQ33&lt;=AUD14,ATS33-AUD14,0)),0)),0)</f>
        <v>　</v>
      </c>
      <c r="AUE33" s="663"/>
      <c r="AUF33" s="664"/>
      <c r="AUG33" s="662" t="str">
        <f>IFERROR(IF(OR(ATP33="日",ATP33="祝",ATP33=0,ATQ33=""),"　",MAX(IF(AND(ATQ33&lt;=AUG14,ATS33&gt;AUH14),AUH14-AUG14,IF(AND(ATQ33&gt;AUG14,ATS33&lt;=AUH14),ATS33-ATQ33,IF(AND(ATQ33&lt;=AUG14,ATS33&lt;=AUH14),ATS33-AUG14,IF(AND(ATQ33&gt;AUG14,ATS33&gt;AUH14),AUH14-ATQ33,0)))),0)),0)</f>
        <v>　</v>
      </c>
      <c r="AUH33" s="663"/>
      <c r="AUI33" s="664"/>
      <c r="AUJ33" s="662" t="str">
        <f>IFERROR(IF(OR(ATP33="日",ATP33="祝",ATP33=0,ATQ33=""),"　",MAX(IF(AND(ATQ33&gt;AUM14,ATS33&gt;AUK14),0,IF(AND(ATQ33&lt;=AUM14,ATQ33&gt;AUJ14,ATS33&gt;AUK14),AUM14-ATQ33,IF(AND(ATQ33&lt;=AUM14,ATQ33&lt;=AUJ14,ATS33&gt;AUK14),AUM14-AUJ14,IF(AND(ATQ33&gt;AUJ14,ATS33&lt;=AUK14),ATS33-ATQ33,IF(AND(ATQ33&lt;=AUJ14,ATS33&lt;=AUK14),ATS33-AUJ14,0))))),0)),0)</f>
        <v>　</v>
      </c>
      <c r="AUK33" s="663"/>
      <c r="AUL33" s="664"/>
      <c r="AUM33" s="662" t="str">
        <f>IFERROR(IF(OR(ATP33="日",ATP33="祝",ATP33=0,ATQ33=""),"　",MAX(IF(AND(ATQ33&lt;=AUM14,ATS33&gt;AUN14),AUN14-AUM14,IF(ATS33&lt;=AUN14,0,IF(AND(ATQ33&gt;AUM14,ATS33&gt;AUN14),AUN14-ATQ33,0))),0)),0)</f>
        <v>　</v>
      </c>
      <c r="AUN33" s="663"/>
      <c r="AUO33" s="664"/>
      <c r="AUP33" s="662" t="str">
        <f t="shared" si="22"/>
        <v>　</v>
      </c>
      <c r="AUQ33" s="663"/>
      <c r="AUR33" s="664"/>
      <c r="AUS33" s="665" t="str">
        <f>IF(AUV33="×",TIME(0,0,0),IF(AVF4="非常勤",ATU33,AUG33))</f>
        <v>　</v>
      </c>
      <c r="AUT33" s="666"/>
      <c r="AUU33" s="667"/>
      <c r="AUV33" s="265"/>
      <c r="AUW33" s="665" t="str">
        <f>IF(AUZ33="×",TIME(0,0,0),IF(AVF4="非常勤",ATX33,AUJ33))</f>
        <v>　</v>
      </c>
      <c r="AUX33" s="666"/>
      <c r="AUY33" s="667"/>
      <c r="AUZ33" s="265"/>
      <c r="AVA33" s="665" t="str">
        <f>IF(AVD33="×",TIME(0,0,0),IF(AVF4="非常勤",AUA33,AUM33))</f>
        <v>　</v>
      </c>
      <c r="AVB33" s="666"/>
      <c r="AVC33" s="667"/>
      <c r="AVD33" s="265"/>
      <c r="AVE33" s="665" t="str">
        <f>IF(AVH33="×",TIME(0,0,0),IF(AVF4="非常勤",AUD33,AUP33))</f>
        <v>　</v>
      </c>
      <c r="AVF33" s="666"/>
      <c r="AVG33" s="667"/>
      <c r="AVH33" s="265"/>
      <c r="AVI33" s="668"/>
      <c r="AVJ33" s="669"/>
      <c r="AVK33" s="668"/>
      <c r="AVL33" s="670"/>
      <c r="AVM33" s="669"/>
      <c r="AVN33" s="671"/>
      <c r="AVO33" s="672"/>
      <c r="AVP33" s="672"/>
      <c r="AVQ33" s="673"/>
      <c r="AVR33" s="263">
        <f>$A$33</f>
        <v>19</v>
      </c>
      <c r="AVS33" s="264" t="str">
        <f>$B$33</f>
        <v>月</v>
      </c>
      <c r="AVT33" s="660"/>
      <c r="AVU33" s="661"/>
      <c r="AVV33" s="660"/>
      <c r="AVW33" s="661"/>
      <c r="AVX33" s="662" t="str">
        <f>IFERROR(IF(OR(AVS33="日",AVS33="祝",AVS33=0,AVT33=""),"　",MAX(IF(AND(AVT33&lt;=AVX14,AVV33&gt;AVY14),AVY14-AVX14,IF(AND(AVT33&gt;AVX14,AVV33&lt;=AVY14),AVV33-AVT33,IF(AND(AVT33&lt;=AVX14,AVV33&lt;=AVY14),AVV33-AVX14,IF(AND(AVT33&gt;AVX14,AVV33&gt;AVY14),AVY14-AVT33,0)))),0)),0)</f>
        <v>　</v>
      </c>
      <c r="AVY33" s="663"/>
      <c r="AVZ33" s="664"/>
      <c r="AWA33" s="662" t="str">
        <f>IFERROR(IF(OR(AVS33="日",AVS33="祝",AVS33=0,AVT33=""),"　",MAX(IF(AND(AVT33&gt;AWD14,AVV33&gt;AWB14),0,IF(AND(AVT33&lt;=AWD14,AVT33&gt;AWA14,AVV33&gt;AWB14),AWD14-AVT33,IF(AND(AVT33&lt;=AWD14,AVT33&lt;=AWA14,AVV33&gt;AWB14),AWD14-AWA14,IF(AND(AVT33&gt;AWA14,AVV33&lt;=AWB14),AVV33-AVT33,IF(AND(AVT33&lt;=AWA14,AVV33&lt;=AWB14),AVV33-AWA14,0))))),0)),0)</f>
        <v>　</v>
      </c>
      <c r="AWB33" s="663"/>
      <c r="AWC33" s="664"/>
      <c r="AWD33" s="662" t="str">
        <f>IFERROR(IF(OR(AVS33="日",AVS33="祝",AVS33=0,AVT33=""),"　",MAX(IF(AND(AVT33&lt;=AWD14,AVV33&gt;AWE14),AWE14-AWD14,IF(AVV33&lt;=AWE14,0,IF(AND(AVT33&gt;AWD14,AVV33&gt;AWE14),AWE14-AVT33,0))),0)),0)</f>
        <v>　</v>
      </c>
      <c r="AWE33" s="663"/>
      <c r="AWF33" s="664"/>
      <c r="AWG33" s="662" t="str">
        <f>IFERROR(IF(OR(AVS33="日",AVS33="祝",AVS33=0,AVT33=""),"　",MAX(IF(AVT33&gt;AWG14,AVV33-AVT33,IF(AVT33&lt;=AWG14,AVV33-AWG14,0)),0)),0)</f>
        <v>　</v>
      </c>
      <c r="AWH33" s="663"/>
      <c r="AWI33" s="664"/>
      <c r="AWJ33" s="662" t="str">
        <f>IFERROR(IF(OR(AVS33="日",AVS33="祝",AVS33=0,AVT33=""),"　",MAX(IF(AND(AVT33&lt;=AWJ14,AVV33&gt;AWK14),AWK14-AWJ14,IF(AND(AVT33&gt;AWJ14,AVV33&lt;=AWK14),AVV33-AVT33,IF(AND(AVT33&lt;=AWJ14,AVV33&lt;=AWK14),AVV33-AWJ14,IF(AND(AVT33&gt;AWJ14,AVV33&gt;AWK14),AWK14-AVT33,0)))),0)),0)</f>
        <v>　</v>
      </c>
      <c r="AWK33" s="663"/>
      <c r="AWL33" s="664"/>
      <c r="AWM33" s="662" t="str">
        <f>IFERROR(IF(OR(AVS33="日",AVS33="祝",AVS33=0,AVT33=""),"　",MAX(IF(AND(AVT33&gt;AWP14,AVV33&gt;AWN14),0,IF(AND(AVT33&lt;=AWP14,AVT33&gt;AWM14,AVV33&gt;AWN14),AWP14-AVT33,IF(AND(AVT33&lt;=AWP14,AVT33&lt;=AWM14,AVV33&gt;AWN14),AWP14-AWM14,IF(AND(AVT33&gt;AWM14,AVV33&lt;=AWN14),AVV33-AVT33,IF(AND(AVT33&lt;=AWM14,AVV33&lt;=AWN14),AVV33-AWM14,0))))),0)),0)</f>
        <v>　</v>
      </c>
      <c r="AWN33" s="663"/>
      <c r="AWO33" s="664"/>
      <c r="AWP33" s="662" t="str">
        <f>IFERROR(IF(OR(AVS33="日",AVS33="祝",AVS33=0,AVT33=""),"　",MAX(IF(AND(AVT33&lt;=AWP14,AVV33&gt;AWQ14),AWQ14-AWP14,IF(AVV33&lt;=AWQ14,0,IF(AND(AVT33&gt;AWP14,AVV33&gt;AWQ14),AWQ14-AVT33,0))),0)),0)</f>
        <v>　</v>
      </c>
      <c r="AWQ33" s="663"/>
      <c r="AWR33" s="664"/>
      <c r="AWS33" s="662" t="str">
        <f t="shared" si="23"/>
        <v>　</v>
      </c>
      <c r="AWT33" s="663"/>
      <c r="AWU33" s="664"/>
      <c r="AWV33" s="665" t="str">
        <f>IF(AWY33="×",TIME(0,0,0),IF(AXI4="非常勤",AVX33,AWJ33))</f>
        <v>　</v>
      </c>
      <c r="AWW33" s="666"/>
      <c r="AWX33" s="667"/>
      <c r="AWY33" s="265"/>
      <c r="AWZ33" s="665" t="str">
        <f>IF(AXC33="×",TIME(0,0,0),IF(AXI4="非常勤",AWA33,AWM33))</f>
        <v>　</v>
      </c>
      <c r="AXA33" s="666"/>
      <c r="AXB33" s="667"/>
      <c r="AXC33" s="265"/>
      <c r="AXD33" s="665" t="str">
        <f>IF(AXG33="×",TIME(0,0,0),IF(AXI4="非常勤",AWD33,AWP33))</f>
        <v>　</v>
      </c>
      <c r="AXE33" s="666"/>
      <c r="AXF33" s="667"/>
      <c r="AXG33" s="265"/>
      <c r="AXH33" s="665" t="str">
        <f>IF(AXK33="×",TIME(0,0,0),IF(AXI4="非常勤",AWG33,AWS33))</f>
        <v>　</v>
      </c>
      <c r="AXI33" s="666"/>
      <c r="AXJ33" s="667"/>
      <c r="AXK33" s="265"/>
      <c r="AXL33" s="668"/>
      <c r="AXM33" s="669"/>
      <c r="AXN33" s="668"/>
      <c r="AXO33" s="670"/>
      <c r="AXP33" s="669"/>
      <c r="AXQ33" s="671"/>
      <c r="AXR33" s="672"/>
      <c r="AXS33" s="672"/>
      <c r="AXT33" s="673"/>
      <c r="AXU33" s="263">
        <f>$A$33</f>
        <v>19</v>
      </c>
      <c r="AXV33" s="264" t="str">
        <f>$B$33</f>
        <v>月</v>
      </c>
      <c r="AXW33" s="660"/>
      <c r="AXX33" s="661"/>
      <c r="AXY33" s="660"/>
      <c r="AXZ33" s="661"/>
      <c r="AYA33" s="662" t="str">
        <f>IFERROR(IF(OR(AXV33="日",AXV33="祝",AXV33=0,AXW33=""),"　",MAX(IF(AND(AXW33&lt;=AYA14,AXY33&gt;AYB14),AYB14-AYA14,IF(AND(AXW33&gt;AYA14,AXY33&lt;=AYB14),AXY33-AXW33,IF(AND(AXW33&lt;=AYA14,AXY33&lt;=AYB14),AXY33-AYA14,IF(AND(AXW33&gt;AYA14,AXY33&gt;AYB14),AYB14-AXW33,0)))),0)),0)</f>
        <v>　</v>
      </c>
      <c r="AYB33" s="663"/>
      <c r="AYC33" s="664"/>
      <c r="AYD33" s="662" t="str">
        <f>IFERROR(IF(OR(AXV33="日",AXV33="祝",AXV33=0,AXW33=""),"　",MAX(IF(AND(AXW33&gt;AYG14,AXY33&gt;AYE14),0,IF(AND(AXW33&lt;=AYG14,AXW33&gt;AYD14,AXY33&gt;AYE14),AYG14-AXW33,IF(AND(AXW33&lt;=AYG14,AXW33&lt;=AYD14,AXY33&gt;AYE14),AYG14-AYD14,IF(AND(AXW33&gt;AYD14,AXY33&lt;=AYE14),AXY33-AXW33,IF(AND(AXW33&lt;=AYD14,AXY33&lt;=AYE14),AXY33-AYD14,0))))),0)),0)</f>
        <v>　</v>
      </c>
      <c r="AYE33" s="663"/>
      <c r="AYF33" s="664"/>
      <c r="AYG33" s="662" t="str">
        <f>IFERROR(IF(OR(AXV33="日",AXV33="祝",AXV33=0,AXW33=""),"　",MAX(IF(AND(AXW33&lt;=AYG14,AXY33&gt;AYH14),AYH14-AYG14,IF(AXY33&lt;=AYH14,0,IF(AND(AXW33&gt;AYG14,AXY33&gt;AYH14),AYH14-AXW33,0))),0)),0)</f>
        <v>　</v>
      </c>
      <c r="AYH33" s="663"/>
      <c r="AYI33" s="664"/>
      <c r="AYJ33" s="662" t="str">
        <f>IFERROR(IF(OR(AXV33="日",AXV33="祝",AXV33=0,AXW33=""),"　",MAX(IF(AXW33&gt;AYJ14,AXY33-AXW33,IF(AXW33&lt;=AYJ14,AXY33-AYJ14,0)),0)),0)</f>
        <v>　</v>
      </c>
      <c r="AYK33" s="663"/>
      <c r="AYL33" s="664"/>
      <c r="AYM33" s="662" t="str">
        <f>IFERROR(IF(OR(AXV33="日",AXV33="祝",AXV33=0,AXW33=""),"　",MAX(IF(AND(AXW33&lt;=AYM14,AXY33&gt;AYN14),AYN14-AYM14,IF(AND(AXW33&gt;AYM14,AXY33&lt;=AYN14),AXY33-AXW33,IF(AND(AXW33&lt;=AYM14,AXY33&lt;=AYN14),AXY33-AYM14,IF(AND(AXW33&gt;AYM14,AXY33&gt;AYN14),AYN14-AXW33,0)))),0)),0)</f>
        <v>　</v>
      </c>
      <c r="AYN33" s="663"/>
      <c r="AYO33" s="664"/>
      <c r="AYP33" s="662" t="str">
        <f>IFERROR(IF(OR(AXV33="日",AXV33="祝",AXV33=0,AXW33=""),"　",MAX(IF(AND(AXW33&gt;AYS14,AXY33&gt;AYQ14),0,IF(AND(AXW33&lt;=AYS14,AXW33&gt;AYP14,AXY33&gt;AYQ14),AYS14-AXW33,IF(AND(AXW33&lt;=AYS14,AXW33&lt;=AYP14,AXY33&gt;AYQ14),AYS14-AYP14,IF(AND(AXW33&gt;AYP14,AXY33&lt;=AYQ14),AXY33-AXW33,IF(AND(AXW33&lt;=AYP14,AXY33&lt;=AYQ14),AXY33-AYP14,0))))),0)),0)</f>
        <v>　</v>
      </c>
      <c r="AYQ33" s="663"/>
      <c r="AYR33" s="664"/>
      <c r="AYS33" s="662" t="str">
        <f>IFERROR(IF(OR(AXV33="日",AXV33="祝",AXV33=0,AXW33=""),"　",MAX(IF(AND(AXW33&lt;=AYS14,AXY33&gt;AYT14),AYT14-AYS14,IF(AXY33&lt;=AYT14,0,IF(AND(AXW33&gt;AYS14,AXY33&gt;AYT14),AYT14-AXW33,0))),0)),0)</f>
        <v>　</v>
      </c>
      <c r="AYT33" s="663"/>
      <c r="AYU33" s="664"/>
      <c r="AYV33" s="662" t="str">
        <f t="shared" si="24"/>
        <v>　</v>
      </c>
      <c r="AYW33" s="663"/>
      <c r="AYX33" s="664"/>
      <c r="AYY33" s="665" t="str">
        <f>IF(AZB33="×",TIME(0,0,0),IF(AZL4="非常勤",AYA33,AYM33))</f>
        <v>　</v>
      </c>
      <c r="AYZ33" s="666"/>
      <c r="AZA33" s="667"/>
      <c r="AZB33" s="265"/>
      <c r="AZC33" s="665" t="str">
        <f>IF(AZF33="×",TIME(0,0,0),IF(AZL4="非常勤",AYD33,AYP33))</f>
        <v>　</v>
      </c>
      <c r="AZD33" s="666"/>
      <c r="AZE33" s="667"/>
      <c r="AZF33" s="265"/>
      <c r="AZG33" s="665" t="str">
        <f>IF(AZJ33="×",TIME(0,0,0),IF(AZL4="非常勤",AYG33,AYS33))</f>
        <v>　</v>
      </c>
      <c r="AZH33" s="666"/>
      <c r="AZI33" s="667"/>
      <c r="AZJ33" s="265"/>
      <c r="AZK33" s="665" t="str">
        <f>IF(AZN33="×",TIME(0,0,0),IF(AZL4="非常勤",AYJ33,AYV33))</f>
        <v>　</v>
      </c>
      <c r="AZL33" s="666"/>
      <c r="AZM33" s="667"/>
      <c r="AZN33" s="265"/>
      <c r="AZO33" s="668"/>
      <c r="AZP33" s="669"/>
      <c r="AZQ33" s="668"/>
      <c r="AZR33" s="670"/>
      <c r="AZS33" s="669"/>
      <c r="AZT33" s="671"/>
      <c r="AZU33" s="672"/>
      <c r="AZV33" s="672"/>
      <c r="AZW33" s="673"/>
      <c r="AZX33" s="263">
        <f>$A$33</f>
        <v>19</v>
      </c>
      <c r="AZY33" s="264" t="str">
        <f>$B$33</f>
        <v>月</v>
      </c>
      <c r="AZZ33" s="660"/>
      <c r="BAA33" s="661"/>
      <c r="BAB33" s="660"/>
      <c r="BAC33" s="661"/>
      <c r="BAD33" s="662" t="str">
        <f>IFERROR(IF(OR(AZY33="日",AZY33="祝",AZY33=0,AZZ33=""),"　",MAX(IF(AND(AZZ33&lt;=BAD14,BAB33&gt;BAE14),BAE14-BAD14,IF(AND(AZZ33&gt;BAD14,BAB33&lt;=BAE14),BAB33-AZZ33,IF(AND(AZZ33&lt;=BAD14,BAB33&lt;=BAE14),BAB33-BAD14,IF(AND(AZZ33&gt;BAD14,BAB33&gt;BAE14),BAE14-AZZ33,0)))),0)),0)</f>
        <v>　</v>
      </c>
      <c r="BAE33" s="663"/>
      <c r="BAF33" s="664"/>
      <c r="BAG33" s="662" t="str">
        <f>IFERROR(IF(OR(AZY33="日",AZY33="祝",AZY33=0,AZZ33=""),"　",MAX(IF(AND(AZZ33&gt;BAJ14,BAB33&gt;BAH14),0,IF(AND(AZZ33&lt;=BAJ14,AZZ33&gt;BAG14,BAB33&gt;BAH14),BAJ14-AZZ33,IF(AND(AZZ33&lt;=BAJ14,AZZ33&lt;=BAG14,BAB33&gt;BAH14),BAJ14-BAG14,IF(AND(AZZ33&gt;BAG14,BAB33&lt;=BAH14),BAB33-AZZ33,IF(AND(AZZ33&lt;=BAG14,BAB33&lt;=BAH14),BAB33-BAG14,0))))),0)),0)</f>
        <v>　</v>
      </c>
      <c r="BAH33" s="663"/>
      <c r="BAI33" s="664"/>
      <c r="BAJ33" s="662" t="str">
        <f>IFERROR(IF(OR(AZY33="日",AZY33="祝",AZY33=0,AZZ33=""),"　",MAX(IF(AND(AZZ33&lt;=BAJ14,BAB33&gt;BAK14),BAK14-BAJ14,IF(BAB33&lt;=BAK14,0,IF(AND(AZZ33&gt;BAJ14,BAB33&gt;BAK14),BAK14-AZZ33,0))),0)),0)</f>
        <v>　</v>
      </c>
      <c r="BAK33" s="663"/>
      <c r="BAL33" s="664"/>
      <c r="BAM33" s="662" t="str">
        <f>IFERROR(IF(OR(AZY33="日",AZY33="祝",AZY33=0,AZZ33=""),"　",MAX(IF(AZZ33&gt;BAM14,BAB33-AZZ33,IF(AZZ33&lt;=BAM14,BAB33-BAM14,0)),0)),0)</f>
        <v>　</v>
      </c>
      <c r="BAN33" s="663"/>
      <c r="BAO33" s="664"/>
      <c r="BAP33" s="662" t="str">
        <f>IFERROR(IF(OR(AZY33="日",AZY33="祝",AZY33=0,AZZ33=""),"　",MAX(IF(AND(AZZ33&lt;=BAP14,BAB33&gt;BAQ14),BAQ14-BAP14,IF(AND(AZZ33&gt;BAP14,BAB33&lt;=BAQ14),BAB33-AZZ33,IF(AND(AZZ33&lt;=BAP14,BAB33&lt;=BAQ14),BAB33-BAP14,IF(AND(AZZ33&gt;BAP14,BAB33&gt;BAQ14),BAQ14-AZZ33,0)))),0)),0)</f>
        <v>　</v>
      </c>
      <c r="BAQ33" s="663"/>
      <c r="BAR33" s="664"/>
      <c r="BAS33" s="662" t="str">
        <f>IFERROR(IF(OR(AZY33="日",AZY33="祝",AZY33=0,AZZ33=""),"　",MAX(IF(AND(AZZ33&gt;BAV14,BAB33&gt;BAT14),0,IF(AND(AZZ33&lt;=BAV14,AZZ33&gt;BAS14,BAB33&gt;BAT14),BAV14-AZZ33,IF(AND(AZZ33&lt;=BAV14,AZZ33&lt;=BAS14,BAB33&gt;BAT14),BAV14-BAS14,IF(AND(AZZ33&gt;BAS14,BAB33&lt;=BAT14),BAB33-AZZ33,IF(AND(AZZ33&lt;=BAS14,BAB33&lt;=BAT14),BAB33-BAS14,0))))),0)),0)</f>
        <v>　</v>
      </c>
      <c r="BAT33" s="663"/>
      <c r="BAU33" s="664"/>
      <c r="BAV33" s="662" t="str">
        <f>IFERROR(IF(OR(AZY33="日",AZY33="祝",AZY33=0,AZZ33=""),"　",MAX(IF(AND(AZZ33&lt;=BAV14,BAB33&gt;BAW14),BAW14-BAV14,IF(BAB33&lt;=BAW14,0,IF(AND(AZZ33&gt;BAV14,BAB33&gt;BAW14),BAW14-AZZ33,0))),0)),0)</f>
        <v>　</v>
      </c>
      <c r="BAW33" s="663"/>
      <c r="BAX33" s="664"/>
      <c r="BAY33" s="662" t="str">
        <f t="shared" si="25"/>
        <v>　</v>
      </c>
      <c r="BAZ33" s="663"/>
      <c r="BBA33" s="664"/>
      <c r="BBB33" s="665" t="str">
        <f>IF(BBE33="×",TIME(0,0,0),IF(BBO4="非常勤",BAD33,BAP33))</f>
        <v>　</v>
      </c>
      <c r="BBC33" s="666"/>
      <c r="BBD33" s="667"/>
      <c r="BBE33" s="265"/>
      <c r="BBF33" s="665" t="str">
        <f>IF(BBI33="×",TIME(0,0,0),IF(BBO4="非常勤",BAG33,BAS33))</f>
        <v>　</v>
      </c>
      <c r="BBG33" s="666"/>
      <c r="BBH33" s="667"/>
      <c r="BBI33" s="265"/>
      <c r="BBJ33" s="665" t="str">
        <f>IF(BBM33="×",TIME(0,0,0),IF(BBO4="非常勤",BAJ33,BAV33))</f>
        <v>　</v>
      </c>
      <c r="BBK33" s="666"/>
      <c r="BBL33" s="667"/>
      <c r="BBM33" s="265"/>
      <c r="BBN33" s="665" t="str">
        <f>IF(BBQ33="×",TIME(0,0,0),IF(BBO4="非常勤",BAM33,BAY33))</f>
        <v>　</v>
      </c>
      <c r="BBO33" s="666"/>
      <c r="BBP33" s="667"/>
      <c r="BBQ33" s="265"/>
      <c r="BBR33" s="668"/>
      <c r="BBS33" s="669"/>
      <c r="BBT33" s="668"/>
      <c r="BBU33" s="670"/>
      <c r="BBV33" s="669"/>
      <c r="BBW33" s="671"/>
      <c r="BBX33" s="672"/>
      <c r="BBY33" s="672"/>
      <c r="BBZ33" s="673"/>
      <c r="BCA33" s="263">
        <f>$A$33</f>
        <v>19</v>
      </c>
      <c r="BCB33" s="264" t="str">
        <f>$B$33</f>
        <v>月</v>
      </c>
      <c r="BCC33" s="660"/>
      <c r="BCD33" s="661"/>
      <c r="BCE33" s="660"/>
      <c r="BCF33" s="661"/>
      <c r="BCG33" s="662" t="str">
        <f>IFERROR(IF(OR(BCB33="日",BCB33="祝",BCB33=0,BCC33=""),"　",MAX(IF(AND(BCC33&lt;=BCG14,BCE33&gt;BCH14),BCH14-BCG14,IF(AND(BCC33&gt;BCG14,BCE33&lt;=BCH14),BCE33-BCC33,IF(AND(BCC33&lt;=BCG14,BCE33&lt;=BCH14),BCE33-BCG14,IF(AND(BCC33&gt;BCG14,BCE33&gt;BCH14),BCH14-BCC33,0)))),0)),0)</f>
        <v>　</v>
      </c>
      <c r="BCH33" s="663"/>
      <c r="BCI33" s="664"/>
      <c r="BCJ33" s="662" t="str">
        <f>IFERROR(IF(OR(BCB33="日",BCB33="祝",BCB33=0,BCC33=""),"　",MAX(IF(AND(BCC33&gt;BCM14,BCE33&gt;BCK14),0,IF(AND(BCC33&lt;=BCM14,BCC33&gt;BCJ14,BCE33&gt;BCK14),BCM14-BCC33,IF(AND(BCC33&lt;=BCM14,BCC33&lt;=BCJ14,BCE33&gt;BCK14),BCM14-BCJ14,IF(AND(BCC33&gt;BCJ14,BCE33&lt;=BCK14),BCE33-BCC33,IF(AND(BCC33&lt;=BCJ14,BCE33&lt;=BCK14),BCE33-BCJ14,0))))),0)),0)</f>
        <v>　</v>
      </c>
      <c r="BCK33" s="663"/>
      <c r="BCL33" s="664"/>
      <c r="BCM33" s="662" t="str">
        <f>IFERROR(IF(OR(BCB33="日",BCB33="祝",BCB33=0,BCC33=""),"　",MAX(IF(AND(BCC33&lt;=BCM14,BCE33&gt;BCN14),BCN14-BCM14,IF(BCE33&lt;=BCN14,0,IF(AND(BCC33&gt;BCM14,BCE33&gt;BCN14),BCN14-BCC33,0))),0)),0)</f>
        <v>　</v>
      </c>
      <c r="BCN33" s="663"/>
      <c r="BCO33" s="664"/>
      <c r="BCP33" s="662" t="str">
        <f>IFERROR(IF(OR(BCB33="日",BCB33="祝",BCB33=0,BCC33=""),"　",MAX(IF(BCC33&gt;BCP14,BCE33-BCC33,IF(BCC33&lt;=BCP14,BCE33-BCP14,0)),0)),0)</f>
        <v>　</v>
      </c>
      <c r="BCQ33" s="663"/>
      <c r="BCR33" s="664"/>
      <c r="BCS33" s="662" t="str">
        <f>IFERROR(IF(OR(BCB33="日",BCB33="祝",BCB33=0,BCC33=""),"　",MAX(IF(AND(BCC33&lt;=BCS14,BCE33&gt;BCT14),BCT14-BCS14,IF(AND(BCC33&gt;BCS14,BCE33&lt;=BCT14),BCE33-BCC33,IF(AND(BCC33&lt;=BCS14,BCE33&lt;=BCT14),BCE33-BCS14,IF(AND(BCC33&gt;BCS14,BCE33&gt;BCT14),BCT14-BCC33,0)))),0)),0)</f>
        <v>　</v>
      </c>
      <c r="BCT33" s="663"/>
      <c r="BCU33" s="664"/>
      <c r="BCV33" s="662" t="str">
        <f>IFERROR(IF(OR(BCB33="日",BCB33="祝",BCB33=0,BCC33=""),"　",MAX(IF(AND(BCC33&gt;BCY14,BCE33&gt;BCW14),0,IF(AND(BCC33&lt;=BCY14,BCC33&gt;BCV14,BCE33&gt;BCW14),BCY14-BCC33,IF(AND(BCC33&lt;=BCY14,BCC33&lt;=BCV14,BCE33&gt;BCW14),BCY14-BCV14,IF(AND(BCC33&gt;BCV14,BCE33&lt;=BCW14),BCE33-BCC33,IF(AND(BCC33&lt;=BCV14,BCE33&lt;=BCW14),BCE33-BCV14,0))))),0)),0)</f>
        <v>　</v>
      </c>
      <c r="BCW33" s="663"/>
      <c r="BCX33" s="664"/>
      <c r="BCY33" s="662" t="str">
        <f>IFERROR(IF(OR(BCB33="日",BCB33="祝",BCB33=0,BCC33=""),"　",MAX(IF(AND(BCC33&lt;=BCY14,BCE33&gt;BCZ14),BCZ14-BCY14,IF(BCE33&lt;=BCZ14,0,IF(AND(BCC33&gt;BCY14,BCE33&gt;BCZ14),BCZ14-BCC33,0))),0)),0)</f>
        <v>　</v>
      </c>
      <c r="BCZ33" s="663"/>
      <c r="BDA33" s="664"/>
      <c r="BDB33" s="662" t="str">
        <f t="shared" si="26"/>
        <v>　</v>
      </c>
      <c r="BDC33" s="663"/>
      <c r="BDD33" s="664"/>
      <c r="BDE33" s="665" t="str">
        <f>IF(BDH33="×",TIME(0,0,0),IF(BDR4="非常勤",BCG33,BCS33))</f>
        <v>　</v>
      </c>
      <c r="BDF33" s="666"/>
      <c r="BDG33" s="667"/>
      <c r="BDH33" s="265"/>
      <c r="BDI33" s="665" t="str">
        <f>IF(BDL33="×",TIME(0,0,0),IF(BDR4="非常勤",BCJ33,BCV33))</f>
        <v>　</v>
      </c>
      <c r="BDJ33" s="666"/>
      <c r="BDK33" s="667"/>
      <c r="BDL33" s="265"/>
      <c r="BDM33" s="665" t="str">
        <f>IF(BDP33="×",TIME(0,0,0),IF(BDR4="非常勤",BCM33,BCY33))</f>
        <v>　</v>
      </c>
      <c r="BDN33" s="666"/>
      <c r="BDO33" s="667"/>
      <c r="BDP33" s="265"/>
      <c r="BDQ33" s="665" t="str">
        <f>IF(BDT33="×",TIME(0,0,0),IF(BDR4="非常勤",BCP33,BDB33))</f>
        <v>　</v>
      </c>
      <c r="BDR33" s="666"/>
      <c r="BDS33" s="667"/>
      <c r="BDT33" s="265"/>
      <c r="BDU33" s="668"/>
      <c r="BDV33" s="669"/>
      <c r="BDW33" s="668"/>
      <c r="BDX33" s="670"/>
      <c r="BDY33" s="669"/>
      <c r="BDZ33" s="671"/>
      <c r="BEA33" s="672"/>
      <c r="BEB33" s="672"/>
      <c r="BEC33" s="673"/>
      <c r="BED33" s="263">
        <f>$A$33</f>
        <v>19</v>
      </c>
      <c r="BEE33" s="264" t="str">
        <f>$B$33</f>
        <v>月</v>
      </c>
      <c r="BEF33" s="660"/>
      <c r="BEG33" s="661"/>
      <c r="BEH33" s="660"/>
      <c r="BEI33" s="661"/>
      <c r="BEJ33" s="662" t="str">
        <f>IFERROR(IF(OR(BEE33="日",BEE33="祝",BEE33=0,BEF33=""),"　",MAX(IF(AND(BEF33&lt;=BEJ14,BEH33&gt;BEK14),BEK14-BEJ14,IF(AND(BEF33&gt;BEJ14,BEH33&lt;=BEK14),BEH33-BEF33,IF(AND(BEF33&lt;=BEJ14,BEH33&lt;=BEK14),BEH33-BEJ14,IF(AND(BEF33&gt;BEJ14,BEH33&gt;BEK14),BEK14-BEF33,0)))),0)),0)</f>
        <v>　</v>
      </c>
      <c r="BEK33" s="663"/>
      <c r="BEL33" s="664"/>
      <c r="BEM33" s="662" t="str">
        <f>IFERROR(IF(OR(BEE33="日",BEE33="祝",BEE33=0,BEF33=""),"　",MAX(IF(AND(BEF33&gt;BEP14,BEH33&gt;BEN14),0,IF(AND(BEF33&lt;=BEP14,BEF33&gt;BEM14,BEH33&gt;BEN14),BEP14-BEF33,IF(AND(BEF33&lt;=BEP14,BEF33&lt;=BEM14,BEH33&gt;BEN14),BEP14-BEM14,IF(AND(BEF33&gt;BEM14,BEH33&lt;=BEN14),BEH33-BEF33,IF(AND(BEF33&lt;=BEM14,BEH33&lt;=BEN14),BEH33-BEM14,0))))),0)),0)</f>
        <v>　</v>
      </c>
      <c r="BEN33" s="663"/>
      <c r="BEO33" s="664"/>
      <c r="BEP33" s="662" t="str">
        <f>IFERROR(IF(OR(BEE33="日",BEE33="祝",BEE33=0,BEF33=""),"　",MAX(IF(AND(BEF33&lt;=BEP14,BEH33&gt;BEQ14),BEQ14-BEP14,IF(BEH33&lt;=BEQ14,0,IF(AND(BEF33&gt;BEP14,BEH33&gt;BEQ14),BEQ14-BEF33,0))),0)),0)</f>
        <v>　</v>
      </c>
      <c r="BEQ33" s="663"/>
      <c r="BER33" s="664"/>
      <c r="BES33" s="662" t="str">
        <f>IFERROR(IF(OR(BEE33="日",BEE33="祝",BEE33=0,BEF33=""),"　",MAX(IF(BEF33&gt;BES14,BEH33-BEF33,IF(BEF33&lt;=BES14,BEH33-BES14,0)),0)),0)</f>
        <v>　</v>
      </c>
      <c r="BET33" s="663"/>
      <c r="BEU33" s="664"/>
      <c r="BEV33" s="662" t="str">
        <f>IFERROR(IF(OR(BEE33="日",BEE33="祝",BEE33=0,BEF33=""),"　",MAX(IF(AND(BEF33&lt;=BEV14,BEH33&gt;BEW14),BEW14-BEV14,IF(AND(BEF33&gt;BEV14,BEH33&lt;=BEW14),BEH33-BEF33,IF(AND(BEF33&lt;=BEV14,BEH33&lt;=BEW14),BEH33-BEV14,IF(AND(BEF33&gt;BEV14,BEH33&gt;BEW14),BEW14-BEF33,0)))),0)),0)</f>
        <v>　</v>
      </c>
      <c r="BEW33" s="663"/>
      <c r="BEX33" s="664"/>
      <c r="BEY33" s="662" t="str">
        <f>IFERROR(IF(OR(BEE33="日",BEE33="祝",BEE33=0,BEF33=""),"　",MAX(IF(AND(BEF33&gt;BFB14,BEH33&gt;BEZ14),0,IF(AND(BEF33&lt;=BFB14,BEF33&gt;BEY14,BEH33&gt;BEZ14),BFB14-BEF33,IF(AND(BEF33&lt;=BFB14,BEF33&lt;=BEY14,BEH33&gt;BEZ14),BFB14-BEY14,IF(AND(BEF33&gt;BEY14,BEH33&lt;=BEZ14),BEH33-BEF33,IF(AND(BEF33&lt;=BEY14,BEH33&lt;=BEZ14),BEH33-BEY14,0))))),0)),0)</f>
        <v>　</v>
      </c>
      <c r="BEZ33" s="663"/>
      <c r="BFA33" s="664"/>
      <c r="BFB33" s="662" t="str">
        <f>IFERROR(IF(OR(BEE33="日",BEE33="祝",BEE33=0,BEF33=""),"　",MAX(IF(AND(BEF33&lt;=BFB14,BEH33&gt;BFC14),BFC14-BFB14,IF(BEH33&lt;=BFC14,0,IF(AND(BEF33&gt;BFB14,BEH33&gt;BFC14),BFC14-BEF33,0))),0)),0)</f>
        <v>　</v>
      </c>
      <c r="BFC33" s="663"/>
      <c r="BFD33" s="664"/>
      <c r="BFE33" s="662" t="str">
        <f t="shared" si="27"/>
        <v>　</v>
      </c>
      <c r="BFF33" s="663"/>
      <c r="BFG33" s="664"/>
      <c r="BFH33" s="665" t="str">
        <f>IF(BFK33="×",TIME(0,0,0),IF(BFU4="非常勤",BEJ33,BEV33))</f>
        <v>　</v>
      </c>
      <c r="BFI33" s="666"/>
      <c r="BFJ33" s="667"/>
      <c r="BFK33" s="265"/>
      <c r="BFL33" s="665" t="str">
        <f>IF(BFO33="×",TIME(0,0,0),IF(BFU4="非常勤",BEM33,BEY33))</f>
        <v>　</v>
      </c>
      <c r="BFM33" s="666"/>
      <c r="BFN33" s="667"/>
      <c r="BFO33" s="265"/>
      <c r="BFP33" s="665" t="str">
        <f>IF(BFS33="×",TIME(0,0,0),IF(BFU4="非常勤",BEP33,BFB33))</f>
        <v>　</v>
      </c>
      <c r="BFQ33" s="666"/>
      <c r="BFR33" s="667"/>
      <c r="BFS33" s="265"/>
      <c r="BFT33" s="665" t="str">
        <f>IF(BFW33="×",TIME(0,0,0),IF(BFU4="非常勤",BES33,BFE33))</f>
        <v>　</v>
      </c>
      <c r="BFU33" s="666"/>
      <c r="BFV33" s="667"/>
      <c r="BFW33" s="265"/>
      <c r="BFX33" s="668"/>
      <c r="BFY33" s="669"/>
      <c r="BFZ33" s="668"/>
      <c r="BGA33" s="670"/>
      <c r="BGB33" s="669"/>
      <c r="BGC33" s="671"/>
      <c r="BGD33" s="672"/>
      <c r="BGE33" s="672"/>
      <c r="BGF33" s="673"/>
      <c r="BGG33" s="263">
        <f>$A$33</f>
        <v>19</v>
      </c>
      <c r="BGH33" s="264" t="str">
        <f>$B$33</f>
        <v>月</v>
      </c>
      <c r="BGI33" s="660"/>
      <c r="BGJ33" s="661"/>
      <c r="BGK33" s="660"/>
      <c r="BGL33" s="661"/>
      <c r="BGM33" s="662" t="str">
        <f>IFERROR(IF(OR(BGH33="日",BGH33="祝",BGH33=0,BGI33=""),"　",MAX(IF(AND(BGI33&lt;=BGM14,BGK33&gt;BGN14),BGN14-BGM14,IF(AND(BGI33&gt;BGM14,BGK33&lt;=BGN14),BGK33-BGI33,IF(AND(BGI33&lt;=BGM14,BGK33&lt;=BGN14),BGK33-BGM14,IF(AND(BGI33&gt;BGM14,BGK33&gt;BGN14),BGN14-BGI33,0)))),0)),0)</f>
        <v>　</v>
      </c>
      <c r="BGN33" s="663"/>
      <c r="BGO33" s="664"/>
      <c r="BGP33" s="662" t="str">
        <f>IFERROR(IF(OR(BGH33="日",BGH33="祝",BGH33=0,BGI33=""),"　",MAX(IF(AND(BGI33&gt;BGS14,BGK33&gt;BGQ14),0,IF(AND(BGI33&lt;=BGS14,BGI33&gt;BGP14,BGK33&gt;BGQ14),BGS14-BGI33,IF(AND(BGI33&lt;=BGS14,BGI33&lt;=BGP14,BGK33&gt;BGQ14),BGS14-BGP14,IF(AND(BGI33&gt;BGP14,BGK33&lt;=BGQ14),BGK33-BGI33,IF(AND(BGI33&lt;=BGP14,BGK33&lt;=BGQ14),BGK33-BGP14,0))))),0)),0)</f>
        <v>　</v>
      </c>
      <c r="BGQ33" s="663"/>
      <c r="BGR33" s="664"/>
      <c r="BGS33" s="662" t="str">
        <f>IFERROR(IF(OR(BGH33="日",BGH33="祝",BGH33=0,BGI33=""),"　",MAX(IF(AND(BGI33&lt;=BGS14,BGK33&gt;BGT14),BGT14-BGS14,IF(BGK33&lt;=BGT14,0,IF(AND(BGI33&gt;BGS14,BGK33&gt;BGT14),BGT14-BGI33,0))),0)),0)</f>
        <v>　</v>
      </c>
      <c r="BGT33" s="663"/>
      <c r="BGU33" s="664"/>
      <c r="BGV33" s="662" t="str">
        <f>IFERROR(IF(OR(BGH33="日",BGH33="祝",BGH33=0,BGI33=""),"　",MAX(IF(BGI33&gt;BGV14,BGK33-BGI33,IF(BGI33&lt;=BGV14,BGK33-BGV14,0)),0)),0)</f>
        <v>　</v>
      </c>
      <c r="BGW33" s="663"/>
      <c r="BGX33" s="664"/>
      <c r="BGY33" s="662" t="str">
        <f>IFERROR(IF(OR(BGH33="日",BGH33="祝",BGH33=0,BGI33=""),"　",MAX(IF(AND(BGI33&lt;=BGY14,BGK33&gt;BGZ14),BGZ14-BGY14,IF(AND(BGI33&gt;BGY14,BGK33&lt;=BGZ14),BGK33-BGI33,IF(AND(BGI33&lt;=BGY14,BGK33&lt;=BGZ14),BGK33-BGY14,IF(AND(BGI33&gt;BGY14,BGK33&gt;BGZ14),BGZ14-BGI33,0)))),0)),0)</f>
        <v>　</v>
      </c>
      <c r="BGZ33" s="663"/>
      <c r="BHA33" s="664"/>
      <c r="BHB33" s="662" t="str">
        <f>IFERROR(IF(OR(BGH33="日",BGH33="祝",BGH33=0,BGI33=""),"　",MAX(IF(AND(BGI33&gt;BHE14,BGK33&gt;BHC14),0,IF(AND(BGI33&lt;=BHE14,BGI33&gt;BHB14,BGK33&gt;BHC14),BHE14-BGI33,IF(AND(BGI33&lt;=BHE14,BGI33&lt;=BHB14,BGK33&gt;BHC14),BHE14-BHB14,IF(AND(BGI33&gt;BHB14,BGK33&lt;=BHC14),BGK33-BGI33,IF(AND(BGI33&lt;=BHB14,BGK33&lt;=BHC14),BGK33-BHB14,0))))),0)),0)</f>
        <v>　</v>
      </c>
      <c r="BHC33" s="663"/>
      <c r="BHD33" s="664"/>
      <c r="BHE33" s="662" t="str">
        <f>IFERROR(IF(OR(BGH33="日",BGH33="祝",BGH33=0,BGI33=""),"　",MAX(IF(AND(BGI33&lt;=BHE14,BGK33&gt;BHF14),BHF14-BHE14,IF(BGK33&lt;=BHF14,0,IF(AND(BGI33&gt;BHE14,BGK33&gt;BHF14),BHF14-BGI33,0))),0)),0)</f>
        <v>　</v>
      </c>
      <c r="BHF33" s="663"/>
      <c r="BHG33" s="664"/>
      <c r="BHH33" s="662" t="str">
        <f t="shared" si="28"/>
        <v>　</v>
      </c>
      <c r="BHI33" s="663"/>
      <c r="BHJ33" s="664"/>
      <c r="BHK33" s="665" t="str">
        <f>IF(BHN33="×",TIME(0,0,0),IF(BHX4="非常勤",BGM33,BGY33))</f>
        <v>　</v>
      </c>
      <c r="BHL33" s="666"/>
      <c r="BHM33" s="667"/>
      <c r="BHN33" s="265"/>
      <c r="BHO33" s="665" t="str">
        <f>IF(BHR33="×",TIME(0,0,0),IF(BHX4="非常勤",BGP33,BHB33))</f>
        <v>　</v>
      </c>
      <c r="BHP33" s="666"/>
      <c r="BHQ33" s="667"/>
      <c r="BHR33" s="265"/>
      <c r="BHS33" s="665" t="str">
        <f>IF(BHV33="×",TIME(0,0,0),IF(BHX4="非常勤",BGS33,BHE33))</f>
        <v>　</v>
      </c>
      <c r="BHT33" s="666"/>
      <c r="BHU33" s="667"/>
      <c r="BHV33" s="265"/>
      <c r="BHW33" s="665" t="str">
        <f>IF(BHZ33="×",TIME(0,0,0),IF(BHX4="非常勤",BGV33,BHH33))</f>
        <v>　</v>
      </c>
      <c r="BHX33" s="666"/>
      <c r="BHY33" s="667"/>
      <c r="BHZ33" s="265"/>
      <c r="BIA33" s="668"/>
      <c r="BIB33" s="669"/>
      <c r="BIC33" s="668"/>
      <c r="BID33" s="670"/>
      <c r="BIE33" s="669"/>
      <c r="BIF33" s="671"/>
      <c r="BIG33" s="672"/>
      <c r="BIH33" s="672"/>
      <c r="BII33" s="673"/>
      <c r="BIJ33" s="263">
        <f>$A$33</f>
        <v>19</v>
      </c>
      <c r="BIK33" s="264" t="str">
        <f>$B$33</f>
        <v>月</v>
      </c>
      <c r="BIL33" s="660"/>
      <c r="BIM33" s="661"/>
      <c r="BIN33" s="660"/>
      <c r="BIO33" s="661"/>
      <c r="BIP33" s="662" t="str">
        <f>IFERROR(IF(OR(BIK33="日",BIK33="祝",BIK33=0,BIL33=""),"　",MAX(IF(AND(BIL33&lt;=BIP14,BIN33&gt;BIQ14),BIQ14-BIP14,IF(AND(BIL33&gt;BIP14,BIN33&lt;=BIQ14),BIN33-BIL33,IF(AND(BIL33&lt;=BIP14,BIN33&lt;=BIQ14),BIN33-BIP14,IF(AND(BIL33&gt;BIP14,BIN33&gt;BIQ14),BIQ14-BIL33,0)))),0)),0)</f>
        <v>　</v>
      </c>
      <c r="BIQ33" s="663"/>
      <c r="BIR33" s="664"/>
      <c r="BIS33" s="662" t="str">
        <f>IFERROR(IF(OR(BIK33="日",BIK33="祝",BIK33=0,BIL33=""),"　",MAX(IF(AND(BIL33&gt;BIV14,BIN33&gt;BIT14),0,IF(AND(BIL33&lt;=BIV14,BIL33&gt;BIS14,BIN33&gt;BIT14),BIV14-BIL33,IF(AND(BIL33&lt;=BIV14,BIL33&lt;=BIS14,BIN33&gt;BIT14),BIV14-BIS14,IF(AND(BIL33&gt;BIS14,BIN33&lt;=BIT14),BIN33-BIL33,IF(AND(BIL33&lt;=BIS14,BIN33&lt;=BIT14),BIN33-BIS14,0))))),0)),0)</f>
        <v>　</v>
      </c>
      <c r="BIT33" s="663"/>
      <c r="BIU33" s="664"/>
      <c r="BIV33" s="662" t="str">
        <f>IFERROR(IF(OR(BIK33="日",BIK33="祝",BIK33=0,BIL33=""),"　",MAX(IF(AND(BIL33&lt;=BIV14,BIN33&gt;BIW14),BIW14-BIV14,IF(BIN33&lt;=BIW14,0,IF(AND(BIL33&gt;BIV14,BIN33&gt;BIW14),BIW14-BIL33,0))),0)),0)</f>
        <v>　</v>
      </c>
      <c r="BIW33" s="663"/>
      <c r="BIX33" s="664"/>
      <c r="BIY33" s="662" t="str">
        <f>IFERROR(IF(OR(BIK33="日",BIK33="祝",BIK33=0,BIL33=""),"　",MAX(IF(BIL33&gt;BIY14,BIN33-BIL33,IF(BIL33&lt;=BIY14,BIN33-BIY14,0)),0)),0)</f>
        <v>　</v>
      </c>
      <c r="BIZ33" s="663"/>
      <c r="BJA33" s="664"/>
      <c r="BJB33" s="662" t="str">
        <f>IFERROR(IF(OR(BIK33="日",BIK33="祝",BIK33=0,BIL33=""),"　",MAX(IF(AND(BIL33&lt;=BJB14,BIN33&gt;BJC14),BJC14-BJB14,IF(AND(BIL33&gt;BJB14,BIN33&lt;=BJC14),BIN33-BIL33,IF(AND(BIL33&lt;=BJB14,BIN33&lt;=BJC14),BIN33-BJB14,IF(AND(BIL33&gt;BJB14,BIN33&gt;BJC14),BJC14-BIL33,0)))),0)),0)</f>
        <v>　</v>
      </c>
      <c r="BJC33" s="663"/>
      <c r="BJD33" s="664"/>
      <c r="BJE33" s="662" t="str">
        <f>IFERROR(IF(OR(BIK33="日",BIK33="祝",BIK33=0,BIL33=""),"　",MAX(IF(AND(BIL33&gt;BJH14,BIN33&gt;BJF14),0,IF(AND(BIL33&lt;=BJH14,BIL33&gt;BJE14,BIN33&gt;BJF14),BJH14-BIL33,IF(AND(BIL33&lt;=BJH14,BIL33&lt;=BJE14,BIN33&gt;BJF14),BJH14-BJE14,IF(AND(BIL33&gt;BJE14,BIN33&lt;=BJF14),BIN33-BIL33,IF(AND(BIL33&lt;=BJE14,BIN33&lt;=BJF14),BIN33-BJE14,0))))),0)),0)</f>
        <v>　</v>
      </c>
      <c r="BJF33" s="663"/>
      <c r="BJG33" s="664"/>
      <c r="BJH33" s="662" t="str">
        <f>IFERROR(IF(OR(BIK33="日",BIK33="祝",BIK33=0,BIL33=""),"　",MAX(IF(AND(BIL33&lt;=BJH14,BIN33&gt;BJI14),BJI14-BJH14,IF(BIN33&lt;=BJI14,0,IF(AND(BIL33&gt;BJH14,BIN33&gt;BJI14),BJI14-BIL33,0))),0)),0)</f>
        <v>　</v>
      </c>
      <c r="BJI33" s="663"/>
      <c r="BJJ33" s="664"/>
      <c r="BJK33" s="662" t="str">
        <f t="shared" si="29"/>
        <v>　</v>
      </c>
      <c r="BJL33" s="663"/>
      <c r="BJM33" s="664"/>
      <c r="BJN33" s="665" t="str">
        <f>IF(BJQ33="×",TIME(0,0,0),IF(BKA4="非常勤",BIP33,BJB33))</f>
        <v>　</v>
      </c>
      <c r="BJO33" s="666"/>
      <c r="BJP33" s="667"/>
      <c r="BJQ33" s="265"/>
      <c r="BJR33" s="665" t="str">
        <f>IF(BJU33="×",TIME(0,0,0),IF(BKA4="非常勤",BIS33,BJE33))</f>
        <v>　</v>
      </c>
      <c r="BJS33" s="666"/>
      <c r="BJT33" s="667"/>
      <c r="BJU33" s="265"/>
      <c r="BJV33" s="665" t="str">
        <f>IF(BJY33="×",TIME(0,0,0),IF(BKA4="非常勤",BIV33,BJH33))</f>
        <v>　</v>
      </c>
      <c r="BJW33" s="666"/>
      <c r="BJX33" s="667"/>
      <c r="BJY33" s="265"/>
      <c r="BJZ33" s="665" t="str">
        <f>IF(BKC33="×",TIME(0,0,0),IF(BKA4="非常勤",BIY33,BJK33))</f>
        <v>　</v>
      </c>
      <c r="BKA33" s="666"/>
      <c r="BKB33" s="667"/>
      <c r="BKC33" s="265"/>
      <c r="BKD33" s="668"/>
      <c r="BKE33" s="669"/>
      <c r="BKF33" s="668"/>
      <c r="BKG33" s="670"/>
      <c r="BKH33" s="669"/>
      <c r="BKI33" s="671"/>
      <c r="BKJ33" s="672"/>
      <c r="BKK33" s="672"/>
      <c r="BKL33" s="673"/>
      <c r="BKM33" s="263">
        <f>$A$33</f>
        <v>19</v>
      </c>
      <c r="BKN33" s="264" t="str">
        <f>$B$33</f>
        <v>月</v>
      </c>
      <c r="BKO33" s="660"/>
      <c r="BKP33" s="661"/>
      <c r="BKQ33" s="660"/>
      <c r="BKR33" s="661"/>
      <c r="BKS33" s="662" t="str">
        <f>IFERROR(IF(OR(BKN33="日",BKN33="祝",BKN33=0,BKO33=""),"　",MAX(IF(AND(BKO33&lt;=BKS14,BKQ33&gt;BKT14),BKT14-BKS14,IF(AND(BKO33&gt;BKS14,BKQ33&lt;=BKT14),BKQ33-BKO33,IF(AND(BKO33&lt;=BKS14,BKQ33&lt;=BKT14),BKQ33-BKS14,IF(AND(BKO33&gt;BKS14,BKQ33&gt;BKT14),BKT14-BKO33,0)))),0)),0)</f>
        <v>　</v>
      </c>
      <c r="BKT33" s="663"/>
      <c r="BKU33" s="664"/>
      <c r="BKV33" s="662" t="str">
        <f>IFERROR(IF(OR(BKN33="日",BKN33="祝",BKN33=0,BKO33=""),"　",MAX(IF(AND(BKO33&gt;BKY14,BKQ33&gt;BKW14),0,IF(AND(BKO33&lt;=BKY14,BKO33&gt;BKV14,BKQ33&gt;BKW14),BKY14-BKO33,IF(AND(BKO33&lt;=BKY14,BKO33&lt;=BKV14,BKQ33&gt;BKW14),BKY14-BKV14,IF(AND(BKO33&gt;BKV14,BKQ33&lt;=BKW14),BKQ33-BKO33,IF(AND(BKO33&lt;=BKV14,BKQ33&lt;=BKW14),BKQ33-BKV14,0))))),0)),0)</f>
        <v>　</v>
      </c>
      <c r="BKW33" s="663"/>
      <c r="BKX33" s="664"/>
      <c r="BKY33" s="662" t="str">
        <f>IFERROR(IF(OR(BKN33="日",BKN33="祝",BKN33=0,BKO33=""),"　",MAX(IF(AND(BKO33&lt;=BKY14,BKQ33&gt;BKZ14),BKZ14-BKY14,IF(BKQ33&lt;=BKZ14,0,IF(AND(BKO33&gt;BKY14,BKQ33&gt;BKZ14),BKZ14-BKO33,0))),0)),0)</f>
        <v>　</v>
      </c>
      <c r="BKZ33" s="663"/>
      <c r="BLA33" s="664"/>
      <c r="BLB33" s="662" t="str">
        <f>IFERROR(IF(OR(BKN33="日",BKN33="祝",BKN33=0,BKO33=""),"　",MAX(IF(BKO33&gt;BLB14,BKQ33-BKO33,IF(BKO33&lt;=BLB14,BKQ33-BLB14,0)),0)),0)</f>
        <v>　</v>
      </c>
      <c r="BLC33" s="663"/>
      <c r="BLD33" s="664"/>
      <c r="BLE33" s="662" t="str">
        <f>IFERROR(IF(OR(BKN33="日",BKN33="祝",BKN33=0,BKO33=""),"　",MAX(IF(AND(BKO33&lt;=BLE14,BKQ33&gt;BLF14),BLF14-BLE14,IF(AND(BKO33&gt;BLE14,BKQ33&lt;=BLF14),BKQ33-BKO33,IF(AND(BKO33&lt;=BLE14,BKQ33&lt;=BLF14),BKQ33-BLE14,IF(AND(BKO33&gt;BLE14,BKQ33&gt;BLF14),BLF14-BKO33,0)))),0)),0)</f>
        <v>　</v>
      </c>
      <c r="BLF33" s="663"/>
      <c r="BLG33" s="664"/>
      <c r="BLH33" s="662" t="str">
        <f>IFERROR(IF(OR(BKN33="日",BKN33="祝",BKN33=0,BKO33=""),"　",MAX(IF(AND(BKO33&gt;BLK14,BKQ33&gt;BLI14),0,IF(AND(BKO33&lt;=BLK14,BKO33&gt;BLH14,BKQ33&gt;BLI14),BLK14-BKO33,IF(AND(BKO33&lt;=BLK14,BKO33&lt;=BLH14,BKQ33&gt;BLI14),BLK14-BLH14,IF(AND(BKO33&gt;BLH14,BKQ33&lt;=BLI14),BKQ33-BKO33,IF(AND(BKO33&lt;=BLH14,BKQ33&lt;=BLI14),BKQ33-BLH14,0))))),0)),0)</f>
        <v>　</v>
      </c>
      <c r="BLI33" s="663"/>
      <c r="BLJ33" s="664"/>
      <c r="BLK33" s="662" t="str">
        <f>IFERROR(IF(OR(BKN33="日",BKN33="祝",BKN33=0,BKO33=""),"　",MAX(IF(AND(BKO33&lt;=BLK14,BKQ33&gt;BLL14),BLL14-BLK14,IF(BKQ33&lt;=BLL14,0,IF(AND(BKO33&gt;BLK14,BKQ33&gt;BLL14),BLL14-BKO33,0))),0)),0)</f>
        <v>　</v>
      </c>
      <c r="BLL33" s="663"/>
      <c r="BLM33" s="664"/>
      <c r="BLN33" s="662" t="str">
        <f t="shared" si="30"/>
        <v>　</v>
      </c>
      <c r="BLO33" s="663"/>
      <c r="BLP33" s="664"/>
      <c r="BLQ33" s="665" t="str">
        <f>IF(BLT33="×",TIME(0,0,0),IF(BMD4="非常勤",BKS33,BLE33))</f>
        <v>　</v>
      </c>
      <c r="BLR33" s="666"/>
      <c r="BLS33" s="667"/>
      <c r="BLT33" s="265"/>
      <c r="BLU33" s="665" t="str">
        <f>IF(BLX33="×",TIME(0,0,0),IF(BMD4="非常勤",BKV33,BLH33))</f>
        <v>　</v>
      </c>
      <c r="BLV33" s="666"/>
      <c r="BLW33" s="667"/>
      <c r="BLX33" s="265"/>
      <c r="BLY33" s="665" t="str">
        <f>IF(BMB33="×",TIME(0,0,0),IF(BMD4="非常勤",BKY33,BLK33))</f>
        <v>　</v>
      </c>
      <c r="BLZ33" s="666"/>
      <c r="BMA33" s="667"/>
      <c r="BMB33" s="265"/>
      <c r="BMC33" s="665" t="str">
        <f>IF(BMF33="×",TIME(0,0,0),IF(BMD4="非常勤",BLB33,BLN33))</f>
        <v>　</v>
      </c>
      <c r="BMD33" s="666"/>
      <c r="BME33" s="667"/>
      <c r="BMF33" s="265"/>
      <c r="BMG33" s="668"/>
      <c r="BMH33" s="669"/>
      <c r="BMI33" s="668"/>
      <c r="BMJ33" s="670"/>
      <c r="BMK33" s="669"/>
      <c r="BML33" s="671"/>
      <c r="BMM33" s="672"/>
      <c r="BMN33" s="672"/>
      <c r="BMO33" s="673"/>
      <c r="BMP33" s="263">
        <f>$A$33</f>
        <v>19</v>
      </c>
      <c r="BMQ33" s="264" t="str">
        <f>$B$33</f>
        <v>月</v>
      </c>
      <c r="BMR33" s="660"/>
      <c r="BMS33" s="661"/>
      <c r="BMT33" s="660"/>
      <c r="BMU33" s="661"/>
      <c r="BMV33" s="662" t="str">
        <f>IFERROR(IF(OR(BMQ33="日",BMQ33="祝",BMQ33=0,BMR33=""),"　",MAX(IF(AND(BMR33&lt;=BMV14,BMT33&gt;BMW14),BMW14-BMV14,IF(AND(BMR33&gt;BMV14,BMT33&lt;=BMW14),BMT33-BMR33,IF(AND(BMR33&lt;=BMV14,BMT33&lt;=BMW14),BMT33-BMV14,IF(AND(BMR33&gt;BMV14,BMT33&gt;BMW14),BMW14-BMR33,0)))),0)),0)</f>
        <v>　</v>
      </c>
      <c r="BMW33" s="663"/>
      <c r="BMX33" s="664"/>
      <c r="BMY33" s="662" t="str">
        <f>IFERROR(IF(OR(BMQ33="日",BMQ33="祝",BMQ33=0,BMR33=""),"　",MAX(IF(AND(BMR33&gt;BNB14,BMT33&gt;BMZ14),0,IF(AND(BMR33&lt;=BNB14,BMR33&gt;BMY14,BMT33&gt;BMZ14),BNB14-BMR33,IF(AND(BMR33&lt;=BNB14,BMR33&lt;=BMY14,BMT33&gt;BMZ14),BNB14-BMY14,IF(AND(BMR33&gt;BMY14,BMT33&lt;=BMZ14),BMT33-BMR33,IF(AND(BMR33&lt;=BMY14,BMT33&lt;=BMZ14),BMT33-BMY14,0))))),0)),0)</f>
        <v>　</v>
      </c>
      <c r="BMZ33" s="663"/>
      <c r="BNA33" s="664"/>
      <c r="BNB33" s="662" t="str">
        <f>IFERROR(IF(OR(BMQ33="日",BMQ33="祝",BMQ33=0,BMR33=""),"　",MAX(IF(AND(BMR33&lt;=BNB14,BMT33&gt;BNC14),BNC14-BNB14,IF(BMT33&lt;=BNC14,0,IF(AND(BMR33&gt;BNB14,BMT33&gt;BNC14),BNC14-BMR33,0))),0)),0)</f>
        <v>　</v>
      </c>
      <c r="BNC33" s="663"/>
      <c r="BND33" s="664"/>
      <c r="BNE33" s="662" t="str">
        <f>IFERROR(IF(OR(BMQ33="日",BMQ33="祝",BMQ33=0,BMR33=""),"　",MAX(IF(BMR33&gt;BNE14,BMT33-BMR33,IF(BMR33&lt;=BNE14,BMT33-BNE14,0)),0)),0)</f>
        <v>　</v>
      </c>
      <c r="BNF33" s="663"/>
      <c r="BNG33" s="664"/>
      <c r="BNH33" s="662" t="str">
        <f>IFERROR(IF(OR(BMQ33="日",BMQ33="祝",BMQ33=0,BMR33=""),"　",MAX(IF(AND(BMR33&lt;=BNH14,BMT33&gt;BNI14),BNI14-BNH14,IF(AND(BMR33&gt;BNH14,BMT33&lt;=BNI14),BMT33-BMR33,IF(AND(BMR33&lt;=BNH14,BMT33&lt;=BNI14),BMT33-BNH14,IF(AND(BMR33&gt;BNH14,BMT33&gt;BNI14),BNI14-BMR33,0)))),0)),0)</f>
        <v>　</v>
      </c>
      <c r="BNI33" s="663"/>
      <c r="BNJ33" s="664"/>
      <c r="BNK33" s="662" t="str">
        <f>IFERROR(IF(OR(BMQ33="日",BMQ33="祝",BMQ33=0,BMR33=""),"　",MAX(IF(AND(BMR33&gt;BNN14,BMT33&gt;BNL14),0,IF(AND(BMR33&lt;=BNN14,BMR33&gt;BNK14,BMT33&gt;BNL14),BNN14-BMR33,IF(AND(BMR33&lt;=BNN14,BMR33&lt;=BNK14,BMT33&gt;BNL14),BNN14-BNK14,IF(AND(BMR33&gt;BNK14,BMT33&lt;=BNL14),BMT33-BMR33,IF(AND(BMR33&lt;=BNK14,BMT33&lt;=BNL14),BMT33-BNK14,0))))),0)),0)</f>
        <v>　</v>
      </c>
      <c r="BNL33" s="663"/>
      <c r="BNM33" s="664"/>
      <c r="BNN33" s="662" t="str">
        <f>IFERROR(IF(OR(BMQ33="日",BMQ33="祝",BMQ33=0,BMR33=""),"　",MAX(IF(AND(BMR33&lt;=BNN14,BMT33&gt;BNO14),BNO14-BNN14,IF(BMT33&lt;=BNO14,0,IF(AND(BMR33&gt;BNN14,BMT33&gt;BNO14),BNO14-BMR33,0))),0)),0)</f>
        <v>　</v>
      </c>
      <c r="BNO33" s="663"/>
      <c r="BNP33" s="664"/>
      <c r="BNQ33" s="662" t="str">
        <f t="shared" si="31"/>
        <v>　</v>
      </c>
      <c r="BNR33" s="663"/>
      <c r="BNS33" s="664"/>
      <c r="BNT33" s="665" t="str">
        <f>IF(BNW33="×",TIME(0,0,0),IF(BOG4="非常勤",BMV33,BNH33))</f>
        <v>　</v>
      </c>
      <c r="BNU33" s="666"/>
      <c r="BNV33" s="667"/>
      <c r="BNW33" s="265"/>
      <c r="BNX33" s="665" t="str">
        <f>IF(BOA33="×",TIME(0,0,0),IF(BOG4="非常勤",BMY33,BNK33))</f>
        <v>　</v>
      </c>
      <c r="BNY33" s="666"/>
      <c r="BNZ33" s="667"/>
      <c r="BOA33" s="265"/>
      <c r="BOB33" s="665" t="str">
        <f>IF(BOE33="×",TIME(0,0,0),IF(BOG4="非常勤",BNB33,BNN33))</f>
        <v>　</v>
      </c>
      <c r="BOC33" s="666"/>
      <c r="BOD33" s="667"/>
      <c r="BOE33" s="265"/>
      <c r="BOF33" s="665" t="str">
        <f>IF(BOI33="×",TIME(0,0,0),IF(BOG4="非常勤",BNE33,BNQ33))</f>
        <v>　</v>
      </c>
      <c r="BOG33" s="666"/>
      <c r="BOH33" s="667"/>
      <c r="BOI33" s="265"/>
      <c r="BOJ33" s="668"/>
      <c r="BOK33" s="669"/>
      <c r="BOL33" s="668"/>
      <c r="BOM33" s="670"/>
      <c r="BON33" s="669"/>
      <c r="BOO33" s="671"/>
      <c r="BOP33" s="672"/>
      <c r="BOQ33" s="672"/>
      <c r="BOR33" s="673"/>
      <c r="BOS33" s="263">
        <f>$A$33</f>
        <v>19</v>
      </c>
      <c r="BOT33" s="264" t="str">
        <f>$B$33</f>
        <v>月</v>
      </c>
      <c r="BOU33" s="660"/>
      <c r="BOV33" s="661"/>
      <c r="BOW33" s="660"/>
      <c r="BOX33" s="661"/>
      <c r="BOY33" s="662" t="str">
        <f>IFERROR(IF(OR(BOT33="日",BOT33="祝",BOT33=0,BOU33=""),"　",MAX(IF(AND(BOU33&lt;=BOY14,BOW33&gt;BOZ14),BOZ14-BOY14,IF(AND(BOU33&gt;BOY14,BOW33&lt;=BOZ14),BOW33-BOU33,IF(AND(BOU33&lt;=BOY14,BOW33&lt;=BOZ14),BOW33-BOY14,IF(AND(BOU33&gt;BOY14,BOW33&gt;BOZ14),BOZ14-BOU33,0)))),0)),0)</f>
        <v>　</v>
      </c>
      <c r="BOZ33" s="663"/>
      <c r="BPA33" s="664"/>
      <c r="BPB33" s="662" t="str">
        <f>IFERROR(IF(OR(BOT33="日",BOT33="祝",BOT33=0,BOU33=""),"　",MAX(IF(AND(BOU33&gt;BPE14,BOW33&gt;BPC14),0,IF(AND(BOU33&lt;=BPE14,BOU33&gt;BPB14,BOW33&gt;BPC14),BPE14-BOU33,IF(AND(BOU33&lt;=BPE14,BOU33&lt;=BPB14,BOW33&gt;BPC14),BPE14-BPB14,IF(AND(BOU33&gt;BPB14,BOW33&lt;=BPC14),BOW33-BOU33,IF(AND(BOU33&lt;=BPB14,BOW33&lt;=BPC14),BOW33-BPB14,0))))),0)),0)</f>
        <v>　</v>
      </c>
      <c r="BPC33" s="663"/>
      <c r="BPD33" s="664"/>
      <c r="BPE33" s="662" t="str">
        <f>IFERROR(IF(OR(BOT33="日",BOT33="祝",BOT33=0,BOU33=""),"　",MAX(IF(AND(BOU33&lt;=BPE14,BOW33&gt;BPF14),BPF14-BPE14,IF(BOW33&lt;=BPF14,0,IF(AND(BOU33&gt;BPE14,BOW33&gt;BPF14),BPF14-BOU33,0))),0)),0)</f>
        <v>　</v>
      </c>
      <c r="BPF33" s="663"/>
      <c r="BPG33" s="664"/>
      <c r="BPH33" s="662" t="str">
        <f>IFERROR(IF(OR(BOT33="日",BOT33="祝",BOT33=0,BOU33=""),"　",MAX(IF(BOU33&gt;BPH14,BOW33-BOU33,IF(BOU33&lt;=BPH14,BOW33-BPH14,0)),0)),0)</f>
        <v>　</v>
      </c>
      <c r="BPI33" s="663"/>
      <c r="BPJ33" s="664"/>
      <c r="BPK33" s="662" t="str">
        <f>IFERROR(IF(OR(BOT33="日",BOT33="祝",BOT33=0,BOU33=""),"　",MAX(IF(AND(BOU33&lt;=BPK14,BOW33&gt;BPL14),BPL14-BPK14,IF(AND(BOU33&gt;BPK14,BOW33&lt;=BPL14),BOW33-BOU33,IF(AND(BOU33&lt;=BPK14,BOW33&lt;=BPL14),BOW33-BPK14,IF(AND(BOU33&gt;BPK14,BOW33&gt;BPL14),BPL14-BOU33,0)))),0)),0)</f>
        <v>　</v>
      </c>
      <c r="BPL33" s="663"/>
      <c r="BPM33" s="664"/>
      <c r="BPN33" s="662" t="str">
        <f>IFERROR(IF(OR(BOT33="日",BOT33="祝",BOT33=0,BOU33=""),"　",MAX(IF(AND(BOU33&gt;BPQ14,BOW33&gt;BPO14),0,IF(AND(BOU33&lt;=BPQ14,BOU33&gt;BPN14,BOW33&gt;BPO14),BPQ14-BOU33,IF(AND(BOU33&lt;=BPQ14,BOU33&lt;=BPN14,BOW33&gt;BPO14),BPQ14-BPN14,IF(AND(BOU33&gt;BPN14,BOW33&lt;=BPO14),BOW33-BOU33,IF(AND(BOU33&lt;=BPN14,BOW33&lt;=BPO14),BOW33-BPN14,0))))),0)),0)</f>
        <v>　</v>
      </c>
      <c r="BPO33" s="663"/>
      <c r="BPP33" s="664"/>
      <c r="BPQ33" s="662" t="str">
        <f>IFERROR(IF(OR(BOT33="日",BOT33="祝",BOT33=0,BOU33=""),"　",MAX(IF(AND(BOU33&lt;=BPQ14,BOW33&gt;BPR14),BPR14-BPQ14,IF(BOW33&lt;=BPR14,0,IF(AND(BOU33&gt;BPQ14,BOW33&gt;BPR14),BPR14-BOU33,0))),0)),0)</f>
        <v>　</v>
      </c>
      <c r="BPR33" s="663"/>
      <c r="BPS33" s="664"/>
      <c r="BPT33" s="662" t="str">
        <f t="shared" si="32"/>
        <v>　</v>
      </c>
      <c r="BPU33" s="663"/>
      <c r="BPV33" s="664"/>
      <c r="BPW33" s="665" t="str">
        <f>IF(BPZ33="×",TIME(0,0,0),IF(BQJ4="非常勤",BOY33,BPK33))</f>
        <v>　</v>
      </c>
      <c r="BPX33" s="666"/>
      <c r="BPY33" s="667"/>
      <c r="BPZ33" s="265"/>
      <c r="BQA33" s="665" t="str">
        <f>IF(BQD33="×",TIME(0,0,0),IF(BQJ4="非常勤",BPB33,BPN33))</f>
        <v>　</v>
      </c>
      <c r="BQB33" s="666"/>
      <c r="BQC33" s="667"/>
      <c r="BQD33" s="265"/>
      <c r="BQE33" s="665" t="str">
        <f>IF(BQH33="×",TIME(0,0,0),IF(BQJ4="非常勤",BPE33,BPQ33))</f>
        <v>　</v>
      </c>
      <c r="BQF33" s="666"/>
      <c r="BQG33" s="667"/>
      <c r="BQH33" s="265"/>
      <c r="BQI33" s="665" t="str">
        <f>IF(BQL33="×",TIME(0,0,0),IF(BQJ4="非常勤",BPH33,BPT33))</f>
        <v>　</v>
      </c>
      <c r="BQJ33" s="666"/>
      <c r="BQK33" s="667"/>
      <c r="BQL33" s="265"/>
      <c r="BQM33" s="668"/>
      <c r="BQN33" s="669"/>
      <c r="BQO33" s="668"/>
      <c r="BQP33" s="670"/>
      <c r="BQQ33" s="669"/>
      <c r="BQR33" s="671"/>
      <c r="BQS33" s="672"/>
      <c r="BQT33" s="672"/>
      <c r="BQU33" s="673"/>
      <c r="BQV33" s="263">
        <f>$A$33</f>
        <v>19</v>
      </c>
      <c r="BQW33" s="264" t="str">
        <f>$B$33</f>
        <v>月</v>
      </c>
      <c r="BQX33" s="660"/>
      <c r="BQY33" s="661"/>
      <c r="BQZ33" s="660"/>
      <c r="BRA33" s="661"/>
      <c r="BRB33" s="662" t="str">
        <f>IFERROR(IF(OR(BQW33="日",BQW33="祝",BQW33=0,BQX33=""),"　",MAX(IF(AND(BQX33&lt;=BRB14,BQZ33&gt;BRC14),BRC14-BRB14,IF(AND(BQX33&gt;BRB14,BQZ33&lt;=BRC14),BQZ33-BQX33,IF(AND(BQX33&lt;=BRB14,BQZ33&lt;=BRC14),BQZ33-BRB14,IF(AND(BQX33&gt;BRB14,BQZ33&gt;BRC14),BRC14-BQX33,0)))),0)),0)</f>
        <v>　</v>
      </c>
      <c r="BRC33" s="663"/>
      <c r="BRD33" s="664"/>
      <c r="BRE33" s="662" t="str">
        <f>IFERROR(IF(OR(BQW33="日",BQW33="祝",BQW33=0,BQX33=""),"　",MAX(IF(AND(BQX33&gt;BRH14,BQZ33&gt;BRF14),0,IF(AND(BQX33&lt;=BRH14,BQX33&gt;BRE14,BQZ33&gt;BRF14),BRH14-BQX33,IF(AND(BQX33&lt;=BRH14,BQX33&lt;=BRE14,BQZ33&gt;BRF14),BRH14-BRE14,IF(AND(BQX33&gt;BRE14,BQZ33&lt;=BRF14),BQZ33-BQX33,IF(AND(BQX33&lt;=BRE14,BQZ33&lt;=BRF14),BQZ33-BRE14,0))))),0)),0)</f>
        <v>　</v>
      </c>
      <c r="BRF33" s="663"/>
      <c r="BRG33" s="664"/>
      <c r="BRH33" s="662" t="str">
        <f>IFERROR(IF(OR(BQW33="日",BQW33="祝",BQW33=0,BQX33=""),"　",MAX(IF(AND(BQX33&lt;=BRH14,BQZ33&gt;BRI14),BRI14-BRH14,IF(BQZ33&lt;=BRI14,0,IF(AND(BQX33&gt;BRH14,BQZ33&gt;BRI14),BRI14-BQX33,0))),0)),0)</f>
        <v>　</v>
      </c>
      <c r="BRI33" s="663"/>
      <c r="BRJ33" s="664"/>
      <c r="BRK33" s="662" t="str">
        <f>IFERROR(IF(OR(BQW33="日",BQW33="祝",BQW33=0,BQX33=""),"　",MAX(IF(BQX33&gt;BRK14,BQZ33-BQX33,IF(BQX33&lt;=BRK14,BQZ33-BRK14,0)),0)),0)</f>
        <v>　</v>
      </c>
      <c r="BRL33" s="663"/>
      <c r="BRM33" s="664"/>
      <c r="BRN33" s="662" t="str">
        <f>IFERROR(IF(OR(BQW33="日",BQW33="祝",BQW33=0,BQX33=""),"　",MAX(IF(AND(BQX33&lt;=BRN14,BQZ33&gt;BRO14),BRO14-BRN14,IF(AND(BQX33&gt;BRN14,BQZ33&lt;=BRO14),BQZ33-BQX33,IF(AND(BQX33&lt;=BRN14,BQZ33&lt;=BRO14),BQZ33-BRN14,IF(AND(BQX33&gt;BRN14,BQZ33&gt;BRO14),BRO14-BQX33,0)))),0)),0)</f>
        <v>　</v>
      </c>
      <c r="BRO33" s="663"/>
      <c r="BRP33" s="664"/>
      <c r="BRQ33" s="662" t="str">
        <f>IFERROR(IF(OR(BQW33="日",BQW33="祝",BQW33=0,BQX33=""),"　",MAX(IF(AND(BQX33&gt;BRT14,BQZ33&gt;BRR14),0,IF(AND(BQX33&lt;=BRT14,BQX33&gt;BRQ14,BQZ33&gt;BRR14),BRT14-BQX33,IF(AND(BQX33&lt;=BRT14,BQX33&lt;=BRQ14,BQZ33&gt;BRR14),BRT14-BRQ14,IF(AND(BQX33&gt;BRQ14,BQZ33&lt;=BRR14),BQZ33-BQX33,IF(AND(BQX33&lt;=BRQ14,BQZ33&lt;=BRR14),BQZ33-BRQ14,0))))),0)),0)</f>
        <v>　</v>
      </c>
      <c r="BRR33" s="663"/>
      <c r="BRS33" s="664"/>
      <c r="BRT33" s="662" t="str">
        <f>IFERROR(IF(OR(BQW33="日",BQW33="祝",BQW33=0,BQX33=""),"　",MAX(IF(AND(BQX33&lt;=BRT14,BQZ33&gt;BRU14),BRU14-BRT14,IF(BQZ33&lt;=BRU14,0,IF(AND(BQX33&gt;BRT14,BQZ33&gt;BRU14),BRU14-BQX33,0))),0)),0)</f>
        <v>　</v>
      </c>
      <c r="BRU33" s="663"/>
      <c r="BRV33" s="664"/>
      <c r="BRW33" s="662" t="str">
        <f t="shared" si="33"/>
        <v>　</v>
      </c>
      <c r="BRX33" s="663"/>
      <c r="BRY33" s="664"/>
      <c r="BRZ33" s="665" t="str">
        <f>IF(BSC33="×",TIME(0,0,0),IF(BSM4="非常勤",BRB33,BRN33))</f>
        <v>　</v>
      </c>
      <c r="BSA33" s="666"/>
      <c r="BSB33" s="667"/>
      <c r="BSC33" s="265"/>
      <c r="BSD33" s="665" t="str">
        <f>IF(BSG33="×",TIME(0,0,0),IF(BSM4="非常勤",BRE33,BRQ33))</f>
        <v>　</v>
      </c>
      <c r="BSE33" s="666"/>
      <c r="BSF33" s="667"/>
      <c r="BSG33" s="265"/>
      <c r="BSH33" s="665" t="str">
        <f>IF(BSK33="×",TIME(0,0,0),IF(BSM4="非常勤",BRH33,BRT33))</f>
        <v>　</v>
      </c>
      <c r="BSI33" s="666"/>
      <c r="BSJ33" s="667"/>
      <c r="BSK33" s="265"/>
      <c r="BSL33" s="665" t="str">
        <f>IF(BSO33="×",TIME(0,0,0),IF(BSM4="非常勤",BRK33,BRW33))</f>
        <v>　</v>
      </c>
      <c r="BSM33" s="666"/>
      <c r="BSN33" s="667"/>
      <c r="BSO33" s="265"/>
      <c r="BSP33" s="668"/>
      <c r="BSQ33" s="669"/>
      <c r="BSR33" s="668"/>
      <c r="BSS33" s="670"/>
      <c r="BST33" s="669"/>
      <c r="BSU33" s="671"/>
      <c r="BSV33" s="672"/>
      <c r="BSW33" s="672"/>
      <c r="BSX33" s="673"/>
      <c r="BSY33" s="263">
        <f>$A$33</f>
        <v>19</v>
      </c>
      <c r="BSZ33" s="264" t="str">
        <f>$B$33</f>
        <v>月</v>
      </c>
      <c r="BTA33" s="660"/>
      <c r="BTB33" s="661"/>
      <c r="BTC33" s="660"/>
      <c r="BTD33" s="661"/>
      <c r="BTE33" s="662" t="str">
        <f>IFERROR(IF(OR(BSZ33="日",BSZ33="祝",BSZ33=0,BTA33=""),"　",MAX(IF(AND(BTA33&lt;=BTE14,BTC33&gt;BTF14),BTF14-BTE14,IF(AND(BTA33&gt;BTE14,BTC33&lt;=BTF14),BTC33-BTA33,IF(AND(BTA33&lt;=BTE14,BTC33&lt;=BTF14),BTC33-BTE14,IF(AND(BTA33&gt;BTE14,BTC33&gt;BTF14),BTF14-BTA33,0)))),0)),0)</f>
        <v>　</v>
      </c>
      <c r="BTF33" s="663"/>
      <c r="BTG33" s="664"/>
      <c r="BTH33" s="662" t="str">
        <f>IFERROR(IF(OR(BSZ33="日",BSZ33="祝",BSZ33=0,BTA33=""),"　",MAX(IF(AND(BTA33&gt;BTK14,BTC33&gt;BTI14),0,IF(AND(BTA33&lt;=BTK14,BTA33&gt;BTH14,BTC33&gt;BTI14),BTK14-BTA33,IF(AND(BTA33&lt;=BTK14,BTA33&lt;=BTH14,BTC33&gt;BTI14),BTK14-BTH14,IF(AND(BTA33&gt;BTH14,BTC33&lt;=BTI14),BTC33-BTA33,IF(AND(BTA33&lt;=BTH14,BTC33&lt;=BTI14),BTC33-BTH14,0))))),0)),0)</f>
        <v>　</v>
      </c>
      <c r="BTI33" s="663"/>
      <c r="BTJ33" s="664"/>
      <c r="BTK33" s="662" t="str">
        <f>IFERROR(IF(OR(BSZ33="日",BSZ33="祝",BSZ33=0,BTA33=""),"　",MAX(IF(AND(BTA33&lt;=BTK14,BTC33&gt;BTL14),BTL14-BTK14,IF(BTC33&lt;=BTL14,0,IF(AND(BTA33&gt;BTK14,BTC33&gt;BTL14),BTL14-BTA33,0))),0)),0)</f>
        <v>　</v>
      </c>
      <c r="BTL33" s="663"/>
      <c r="BTM33" s="664"/>
      <c r="BTN33" s="662" t="str">
        <f>IFERROR(IF(OR(BSZ33="日",BSZ33="祝",BSZ33=0,BTA33=""),"　",MAX(IF(BTA33&gt;BTN14,BTC33-BTA33,IF(BTA33&lt;=BTN14,BTC33-BTN14,0)),0)),0)</f>
        <v>　</v>
      </c>
      <c r="BTO33" s="663"/>
      <c r="BTP33" s="664"/>
      <c r="BTQ33" s="662" t="str">
        <f>IFERROR(IF(OR(BSZ33="日",BSZ33="祝",BSZ33=0,BTA33=""),"　",MAX(IF(AND(BTA33&lt;=BTQ14,BTC33&gt;BTR14),BTR14-BTQ14,IF(AND(BTA33&gt;BTQ14,BTC33&lt;=BTR14),BTC33-BTA33,IF(AND(BTA33&lt;=BTQ14,BTC33&lt;=BTR14),BTC33-BTQ14,IF(AND(BTA33&gt;BTQ14,BTC33&gt;BTR14),BTR14-BTA33,0)))),0)),0)</f>
        <v>　</v>
      </c>
      <c r="BTR33" s="663"/>
      <c r="BTS33" s="664"/>
      <c r="BTT33" s="662" t="str">
        <f>IFERROR(IF(OR(BSZ33="日",BSZ33="祝",BSZ33=0,BTA33=""),"　",MAX(IF(AND(BTA33&gt;BTW14,BTC33&gt;BTU14),0,IF(AND(BTA33&lt;=BTW14,BTA33&gt;BTT14,BTC33&gt;BTU14),BTW14-BTA33,IF(AND(BTA33&lt;=BTW14,BTA33&lt;=BTT14,BTC33&gt;BTU14),BTW14-BTT14,IF(AND(BTA33&gt;BTT14,BTC33&lt;=BTU14),BTC33-BTA33,IF(AND(BTA33&lt;=BTT14,BTC33&lt;=BTU14),BTC33-BTT14,0))))),0)),0)</f>
        <v>　</v>
      </c>
      <c r="BTU33" s="663"/>
      <c r="BTV33" s="664"/>
      <c r="BTW33" s="662" t="str">
        <f>IFERROR(IF(OR(BSZ33="日",BSZ33="祝",BSZ33=0,BTA33=""),"　",MAX(IF(AND(BTA33&lt;=BTW14,BTC33&gt;BTX14),BTX14-BTW14,IF(BTC33&lt;=BTX14,0,IF(AND(BTA33&gt;BTW14,BTC33&gt;BTX14),BTX14-BTA33,0))),0)),0)</f>
        <v>　</v>
      </c>
      <c r="BTX33" s="663"/>
      <c r="BTY33" s="664"/>
      <c r="BTZ33" s="662" t="str">
        <f t="shared" si="34"/>
        <v>　</v>
      </c>
      <c r="BUA33" s="663"/>
      <c r="BUB33" s="664"/>
      <c r="BUC33" s="665" t="str">
        <f>IF(BUF33="×",TIME(0,0,0),IF(BUP4="非常勤",BTE33,BTQ33))</f>
        <v>　</v>
      </c>
      <c r="BUD33" s="666"/>
      <c r="BUE33" s="667"/>
      <c r="BUF33" s="265"/>
      <c r="BUG33" s="665" t="str">
        <f>IF(BUJ33="×",TIME(0,0,0),IF(BUP4="非常勤",BTH33,BTT33))</f>
        <v>　</v>
      </c>
      <c r="BUH33" s="666"/>
      <c r="BUI33" s="667"/>
      <c r="BUJ33" s="265"/>
      <c r="BUK33" s="665" t="str">
        <f>IF(BUN33="×",TIME(0,0,0),IF(BUP4="非常勤",BTK33,BTW33))</f>
        <v>　</v>
      </c>
      <c r="BUL33" s="666"/>
      <c r="BUM33" s="667"/>
      <c r="BUN33" s="265"/>
      <c r="BUO33" s="665" t="str">
        <f>IF(BUR33="×",TIME(0,0,0),IF(BUP4="非常勤",BTN33,BTZ33))</f>
        <v>　</v>
      </c>
      <c r="BUP33" s="666"/>
      <c r="BUQ33" s="667"/>
      <c r="BUR33" s="265"/>
      <c r="BUS33" s="668"/>
      <c r="BUT33" s="669"/>
      <c r="BUU33" s="668"/>
      <c r="BUV33" s="670"/>
      <c r="BUW33" s="669"/>
      <c r="BUX33" s="671"/>
      <c r="BUY33" s="672"/>
      <c r="BUZ33" s="672"/>
      <c r="BVA33" s="673"/>
      <c r="BVB33" s="263">
        <f>$A$33</f>
        <v>19</v>
      </c>
      <c r="BVC33" s="264" t="str">
        <f>$B$33</f>
        <v>月</v>
      </c>
      <c r="BVD33" s="660"/>
      <c r="BVE33" s="661"/>
      <c r="BVF33" s="660"/>
      <c r="BVG33" s="661"/>
      <c r="BVH33" s="662" t="str">
        <f>IFERROR(IF(OR(BVC33="日",BVC33="祝",BVC33=0,BVD33=""),"　",MAX(IF(AND(BVD33&lt;=BVH14,BVF33&gt;BVI14),BVI14-BVH14,IF(AND(BVD33&gt;BVH14,BVF33&lt;=BVI14),BVF33-BVD33,IF(AND(BVD33&lt;=BVH14,BVF33&lt;=BVI14),BVF33-BVH14,IF(AND(BVD33&gt;BVH14,BVF33&gt;BVI14),BVI14-BVD33,0)))),0)),0)</f>
        <v>　</v>
      </c>
      <c r="BVI33" s="663"/>
      <c r="BVJ33" s="664"/>
      <c r="BVK33" s="662" t="str">
        <f>IFERROR(IF(OR(BVC33="日",BVC33="祝",BVC33=0,BVD33=""),"　",MAX(IF(AND(BVD33&gt;BVN14,BVF33&gt;BVL14),0,IF(AND(BVD33&lt;=BVN14,BVD33&gt;BVK14,BVF33&gt;BVL14),BVN14-BVD33,IF(AND(BVD33&lt;=BVN14,BVD33&lt;=BVK14,BVF33&gt;BVL14),BVN14-BVK14,IF(AND(BVD33&gt;BVK14,BVF33&lt;=BVL14),BVF33-BVD33,IF(AND(BVD33&lt;=BVK14,BVF33&lt;=BVL14),BVF33-BVK14,0))))),0)),0)</f>
        <v>　</v>
      </c>
      <c r="BVL33" s="663"/>
      <c r="BVM33" s="664"/>
      <c r="BVN33" s="662" t="str">
        <f>IFERROR(IF(OR(BVC33="日",BVC33="祝",BVC33=0,BVD33=""),"　",MAX(IF(AND(BVD33&lt;=BVN14,BVF33&gt;BVO14),BVO14-BVN14,IF(BVF33&lt;=BVO14,0,IF(AND(BVD33&gt;BVN14,BVF33&gt;BVO14),BVO14-BVD33,0))),0)),0)</f>
        <v>　</v>
      </c>
      <c r="BVO33" s="663"/>
      <c r="BVP33" s="664"/>
      <c r="BVQ33" s="662" t="str">
        <f>IFERROR(IF(OR(BVC33="日",BVC33="祝",BVC33=0,BVD33=""),"　",MAX(IF(BVD33&gt;BVQ14,BVF33-BVD33,IF(BVD33&lt;=BVQ14,BVF33-BVQ14,0)),0)),0)</f>
        <v>　</v>
      </c>
      <c r="BVR33" s="663"/>
      <c r="BVS33" s="664"/>
      <c r="BVT33" s="662" t="str">
        <f>IFERROR(IF(OR(BVC33="日",BVC33="祝",BVC33=0,BVD33=""),"　",MAX(IF(AND(BVD33&lt;=BVT14,BVF33&gt;BVU14),BVU14-BVT14,IF(AND(BVD33&gt;BVT14,BVF33&lt;=BVU14),BVF33-BVD33,IF(AND(BVD33&lt;=BVT14,BVF33&lt;=BVU14),BVF33-BVT14,IF(AND(BVD33&gt;BVT14,BVF33&gt;BVU14),BVU14-BVD33,0)))),0)),0)</f>
        <v>　</v>
      </c>
      <c r="BVU33" s="663"/>
      <c r="BVV33" s="664"/>
      <c r="BVW33" s="662" t="str">
        <f>IFERROR(IF(OR(BVC33="日",BVC33="祝",BVC33=0,BVD33=""),"　",MAX(IF(AND(BVD33&gt;BVZ14,BVF33&gt;BVX14),0,IF(AND(BVD33&lt;=BVZ14,BVD33&gt;BVW14,BVF33&gt;BVX14),BVZ14-BVD33,IF(AND(BVD33&lt;=BVZ14,BVD33&lt;=BVW14,BVF33&gt;BVX14),BVZ14-BVW14,IF(AND(BVD33&gt;BVW14,BVF33&lt;=BVX14),BVF33-BVD33,IF(AND(BVD33&lt;=BVW14,BVF33&lt;=BVX14),BVF33-BVW14,0))))),0)),0)</f>
        <v>　</v>
      </c>
      <c r="BVX33" s="663"/>
      <c r="BVY33" s="664"/>
      <c r="BVZ33" s="662" t="str">
        <f>IFERROR(IF(OR(BVC33="日",BVC33="祝",BVC33=0,BVD33=""),"　",MAX(IF(AND(BVD33&lt;=BVZ14,BVF33&gt;BWA14),BWA14-BVZ14,IF(BVF33&lt;=BWA14,0,IF(AND(BVD33&gt;BVZ14,BVF33&gt;BWA14),BWA14-BVD33,0))),0)),0)</f>
        <v>　</v>
      </c>
      <c r="BWA33" s="663"/>
      <c r="BWB33" s="664"/>
      <c r="BWC33" s="662" t="str">
        <f t="shared" si="35"/>
        <v>　</v>
      </c>
      <c r="BWD33" s="663"/>
      <c r="BWE33" s="664"/>
      <c r="BWF33" s="665" t="str">
        <f>IF(BWI33="×",TIME(0,0,0),IF(BWS4="非常勤",BVH33,BVT33))</f>
        <v>　</v>
      </c>
      <c r="BWG33" s="666"/>
      <c r="BWH33" s="667"/>
      <c r="BWI33" s="265"/>
      <c r="BWJ33" s="665" t="str">
        <f>IF(BWM33="×",TIME(0,0,0),IF(BWS4="非常勤",BVK33,BVW33))</f>
        <v>　</v>
      </c>
      <c r="BWK33" s="666"/>
      <c r="BWL33" s="667"/>
      <c r="BWM33" s="265"/>
      <c r="BWN33" s="665" t="str">
        <f>IF(BWQ33="×",TIME(0,0,0),IF(BWS4="非常勤",BVN33,BVZ33))</f>
        <v>　</v>
      </c>
      <c r="BWO33" s="666"/>
      <c r="BWP33" s="667"/>
      <c r="BWQ33" s="265"/>
      <c r="BWR33" s="665" t="str">
        <f>IF(BWU33="×",TIME(0,0,0),IF(BWS4="非常勤",BVQ33,BWC33))</f>
        <v>　</v>
      </c>
      <c r="BWS33" s="666"/>
      <c r="BWT33" s="667"/>
      <c r="BWU33" s="265"/>
      <c r="BWV33" s="668"/>
      <c r="BWW33" s="669"/>
      <c r="BWX33" s="668"/>
      <c r="BWY33" s="670"/>
      <c r="BWZ33" s="669"/>
      <c r="BXA33" s="671"/>
      <c r="BXB33" s="672"/>
      <c r="BXC33" s="672"/>
      <c r="BXD33" s="673"/>
      <c r="BXE33" s="263">
        <f>$A$33</f>
        <v>19</v>
      </c>
      <c r="BXF33" s="264" t="str">
        <f>$B$33</f>
        <v>月</v>
      </c>
      <c r="BXG33" s="660"/>
      <c r="BXH33" s="661"/>
      <c r="BXI33" s="660"/>
      <c r="BXJ33" s="661"/>
      <c r="BXK33" s="662" t="str">
        <f>IFERROR(IF(OR(BXF33="日",BXF33="祝",BXF33=0,BXG33=""),"　",MAX(IF(AND(BXG33&lt;=BXK14,BXI33&gt;BXL14),BXL14-BXK14,IF(AND(BXG33&gt;BXK14,BXI33&lt;=BXL14),BXI33-BXG33,IF(AND(BXG33&lt;=BXK14,BXI33&lt;=BXL14),BXI33-BXK14,IF(AND(BXG33&gt;BXK14,BXI33&gt;BXL14),BXL14-BXG33,0)))),0)),0)</f>
        <v>　</v>
      </c>
      <c r="BXL33" s="663"/>
      <c r="BXM33" s="664"/>
      <c r="BXN33" s="662" t="str">
        <f>IFERROR(IF(OR(BXF33="日",BXF33="祝",BXF33=0,BXG33=""),"　",MAX(IF(AND(BXG33&gt;BXQ14,BXI33&gt;BXO14),0,IF(AND(BXG33&lt;=BXQ14,BXG33&gt;BXN14,BXI33&gt;BXO14),BXQ14-BXG33,IF(AND(BXG33&lt;=BXQ14,BXG33&lt;=BXN14,BXI33&gt;BXO14),BXQ14-BXN14,IF(AND(BXG33&gt;BXN14,BXI33&lt;=BXO14),BXI33-BXG33,IF(AND(BXG33&lt;=BXN14,BXI33&lt;=BXO14),BXI33-BXN14,0))))),0)),0)</f>
        <v>　</v>
      </c>
      <c r="BXO33" s="663"/>
      <c r="BXP33" s="664"/>
      <c r="BXQ33" s="662" t="str">
        <f>IFERROR(IF(OR(BXF33="日",BXF33="祝",BXF33=0,BXG33=""),"　",MAX(IF(AND(BXG33&lt;=BXQ14,BXI33&gt;BXR14),BXR14-BXQ14,IF(BXI33&lt;=BXR14,0,IF(AND(BXG33&gt;BXQ14,BXI33&gt;BXR14),BXR14-BXG33,0))),0)),0)</f>
        <v>　</v>
      </c>
      <c r="BXR33" s="663"/>
      <c r="BXS33" s="664"/>
      <c r="BXT33" s="662" t="str">
        <f>IFERROR(IF(OR(BXF33="日",BXF33="祝",BXF33=0,BXG33=""),"　",MAX(IF(BXG33&gt;BXT14,BXI33-BXG33,IF(BXG33&lt;=BXT14,BXI33-BXT14,0)),0)),0)</f>
        <v>　</v>
      </c>
      <c r="BXU33" s="663"/>
      <c r="BXV33" s="664"/>
      <c r="BXW33" s="662" t="str">
        <f>IFERROR(IF(OR(BXF33="日",BXF33="祝",BXF33=0,BXG33=""),"　",MAX(IF(AND(BXG33&lt;=BXW14,BXI33&gt;BXX14),BXX14-BXW14,IF(AND(BXG33&gt;BXW14,BXI33&lt;=BXX14),BXI33-BXG33,IF(AND(BXG33&lt;=BXW14,BXI33&lt;=BXX14),BXI33-BXW14,IF(AND(BXG33&gt;BXW14,BXI33&gt;BXX14),BXX14-BXG33,0)))),0)),0)</f>
        <v>　</v>
      </c>
      <c r="BXX33" s="663"/>
      <c r="BXY33" s="664"/>
      <c r="BXZ33" s="662" t="str">
        <f>IFERROR(IF(OR(BXF33="日",BXF33="祝",BXF33=0,BXG33=""),"　",MAX(IF(AND(BXG33&gt;BYC14,BXI33&gt;BYA14),0,IF(AND(BXG33&lt;=BYC14,BXG33&gt;BXZ14,BXI33&gt;BYA14),BYC14-BXG33,IF(AND(BXG33&lt;=BYC14,BXG33&lt;=BXZ14,BXI33&gt;BYA14),BYC14-BXZ14,IF(AND(BXG33&gt;BXZ14,BXI33&lt;=BYA14),BXI33-BXG33,IF(AND(BXG33&lt;=BXZ14,BXI33&lt;=BYA14),BXI33-BXZ14,0))))),0)),0)</f>
        <v>　</v>
      </c>
      <c r="BYA33" s="663"/>
      <c r="BYB33" s="664"/>
      <c r="BYC33" s="662" t="str">
        <f>IFERROR(IF(OR(BXF33="日",BXF33="祝",BXF33=0,BXG33=""),"　",MAX(IF(AND(BXG33&lt;=BYC14,BXI33&gt;BYD14),BYD14-BYC14,IF(BXI33&lt;=BYD14,0,IF(AND(BXG33&gt;BYC14,BXI33&gt;BYD14),BYD14-BXG33,0))),0)),0)</f>
        <v>　</v>
      </c>
      <c r="BYD33" s="663"/>
      <c r="BYE33" s="664"/>
      <c r="BYF33" s="662" t="str">
        <f t="shared" si="36"/>
        <v>　</v>
      </c>
      <c r="BYG33" s="663"/>
      <c r="BYH33" s="664"/>
      <c r="BYI33" s="665" t="str">
        <f>IF(BYL33="×",TIME(0,0,0),IF(BYV4="非常勤",BXK33,BXW33))</f>
        <v>　</v>
      </c>
      <c r="BYJ33" s="666"/>
      <c r="BYK33" s="667"/>
      <c r="BYL33" s="265"/>
      <c r="BYM33" s="665" t="str">
        <f>IF(BYP33="×",TIME(0,0,0),IF(BYV4="非常勤",BXN33,BXZ33))</f>
        <v>　</v>
      </c>
      <c r="BYN33" s="666"/>
      <c r="BYO33" s="667"/>
      <c r="BYP33" s="265"/>
      <c r="BYQ33" s="665" t="str">
        <f>IF(BYT33="×",TIME(0,0,0),IF(BYV4="非常勤",BXQ33,BYC33))</f>
        <v>　</v>
      </c>
      <c r="BYR33" s="666"/>
      <c r="BYS33" s="667"/>
      <c r="BYT33" s="265"/>
      <c r="BYU33" s="665" t="str">
        <f>IF(BYX33="×",TIME(0,0,0),IF(BYV4="非常勤",BXT33,BYF33))</f>
        <v>　</v>
      </c>
      <c r="BYV33" s="666"/>
      <c r="BYW33" s="667"/>
      <c r="BYX33" s="265"/>
      <c r="BYY33" s="668"/>
      <c r="BYZ33" s="669"/>
      <c r="BZA33" s="668"/>
      <c r="BZB33" s="670"/>
      <c r="BZC33" s="669"/>
      <c r="BZD33" s="671"/>
      <c r="BZE33" s="672"/>
      <c r="BZF33" s="672"/>
      <c r="BZG33" s="673"/>
      <c r="BZH33" s="263">
        <f>$A$33</f>
        <v>19</v>
      </c>
      <c r="BZI33" s="264" t="str">
        <f>$B$33</f>
        <v>月</v>
      </c>
      <c r="BZJ33" s="660"/>
      <c r="BZK33" s="661"/>
      <c r="BZL33" s="660"/>
      <c r="BZM33" s="661"/>
      <c r="BZN33" s="662" t="str">
        <f>IFERROR(IF(OR(BZI33="日",BZI33="祝",BZI33=0,BZJ33=""),"　",MAX(IF(AND(BZJ33&lt;=BZN14,BZL33&gt;BZO14),BZO14-BZN14,IF(AND(BZJ33&gt;BZN14,BZL33&lt;=BZO14),BZL33-BZJ33,IF(AND(BZJ33&lt;=BZN14,BZL33&lt;=BZO14),BZL33-BZN14,IF(AND(BZJ33&gt;BZN14,BZL33&gt;BZO14),BZO14-BZJ33,0)))),0)),0)</f>
        <v>　</v>
      </c>
      <c r="BZO33" s="663"/>
      <c r="BZP33" s="664"/>
      <c r="BZQ33" s="662" t="str">
        <f>IFERROR(IF(OR(BZI33="日",BZI33="祝",BZI33=0,BZJ33=""),"　",MAX(IF(AND(BZJ33&gt;BZT14,BZL33&gt;BZR14),0,IF(AND(BZJ33&lt;=BZT14,BZJ33&gt;BZQ14,BZL33&gt;BZR14),BZT14-BZJ33,IF(AND(BZJ33&lt;=BZT14,BZJ33&lt;=BZQ14,BZL33&gt;BZR14),BZT14-BZQ14,IF(AND(BZJ33&gt;BZQ14,BZL33&lt;=BZR14),BZL33-BZJ33,IF(AND(BZJ33&lt;=BZQ14,BZL33&lt;=BZR14),BZL33-BZQ14,0))))),0)),0)</f>
        <v>　</v>
      </c>
      <c r="BZR33" s="663"/>
      <c r="BZS33" s="664"/>
      <c r="BZT33" s="662" t="str">
        <f>IFERROR(IF(OR(BZI33="日",BZI33="祝",BZI33=0,BZJ33=""),"　",MAX(IF(AND(BZJ33&lt;=BZT14,BZL33&gt;BZU14),BZU14-BZT14,IF(BZL33&lt;=BZU14,0,IF(AND(BZJ33&gt;BZT14,BZL33&gt;BZU14),BZU14-BZJ33,0))),0)),0)</f>
        <v>　</v>
      </c>
      <c r="BZU33" s="663"/>
      <c r="BZV33" s="664"/>
      <c r="BZW33" s="662" t="str">
        <f>IFERROR(IF(OR(BZI33="日",BZI33="祝",BZI33=0,BZJ33=""),"　",MAX(IF(BZJ33&gt;BZW14,BZL33-BZJ33,IF(BZJ33&lt;=BZW14,BZL33-BZW14,0)),0)),0)</f>
        <v>　</v>
      </c>
      <c r="BZX33" s="663"/>
      <c r="BZY33" s="664"/>
      <c r="BZZ33" s="662" t="str">
        <f>IFERROR(IF(OR(BZI33="日",BZI33="祝",BZI33=0,BZJ33=""),"　",MAX(IF(AND(BZJ33&lt;=BZZ14,BZL33&gt;CAA14),CAA14-BZZ14,IF(AND(BZJ33&gt;BZZ14,BZL33&lt;=CAA14),BZL33-BZJ33,IF(AND(BZJ33&lt;=BZZ14,BZL33&lt;=CAA14),BZL33-BZZ14,IF(AND(BZJ33&gt;BZZ14,BZL33&gt;CAA14),CAA14-BZJ33,0)))),0)),0)</f>
        <v>　</v>
      </c>
      <c r="CAA33" s="663"/>
      <c r="CAB33" s="664"/>
      <c r="CAC33" s="662" t="str">
        <f>IFERROR(IF(OR(BZI33="日",BZI33="祝",BZI33=0,BZJ33=""),"　",MAX(IF(AND(BZJ33&gt;CAF14,BZL33&gt;CAD14),0,IF(AND(BZJ33&lt;=CAF14,BZJ33&gt;CAC14,BZL33&gt;CAD14),CAF14-BZJ33,IF(AND(BZJ33&lt;=CAF14,BZJ33&lt;=CAC14,BZL33&gt;CAD14),CAF14-CAC14,IF(AND(BZJ33&gt;CAC14,BZL33&lt;=CAD14),BZL33-BZJ33,IF(AND(BZJ33&lt;=CAC14,BZL33&lt;=CAD14),BZL33-CAC14,0))))),0)),0)</f>
        <v>　</v>
      </c>
      <c r="CAD33" s="663"/>
      <c r="CAE33" s="664"/>
      <c r="CAF33" s="662" t="str">
        <f>IFERROR(IF(OR(BZI33="日",BZI33="祝",BZI33=0,BZJ33=""),"　",MAX(IF(AND(BZJ33&lt;=CAF14,BZL33&gt;CAG14),CAG14-CAF14,IF(BZL33&lt;=CAG14,0,IF(AND(BZJ33&gt;CAF14,BZL33&gt;CAG14),CAG14-BZJ33,0))),0)),0)</f>
        <v>　</v>
      </c>
      <c r="CAG33" s="663"/>
      <c r="CAH33" s="664"/>
      <c r="CAI33" s="662" t="str">
        <f t="shared" si="37"/>
        <v>　</v>
      </c>
      <c r="CAJ33" s="663"/>
      <c r="CAK33" s="664"/>
      <c r="CAL33" s="665" t="str">
        <f>IF(CAO33="×",TIME(0,0,0),IF(CAY4="非常勤",BZN33,BZZ33))</f>
        <v>　</v>
      </c>
      <c r="CAM33" s="666"/>
      <c r="CAN33" s="667"/>
      <c r="CAO33" s="265"/>
      <c r="CAP33" s="665" t="str">
        <f>IF(CAS33="×",TIME(0,0,0),IF(CAY4="非常勤",BZQ33,CAC33))</f>
        <v>　</v>
      </c>
      <c r="CAQ33" s="666"/>
      <c r="CAR33" s="667"/>
      <c r="CAS33" s="265"/>
      <c r="CAT33" s="665" t="str">
        <f>IF(CAW33="×",TIME(0,0,0),IF(CAY4="非常勤",BZT33,CAF33))</f>
        <v>　</v>
      </c>
      <c r="CAU33" s="666"/>
      <c r="CAV33" s="667"/>
      <c r="CAW33" s="265"/>
      <c r="CAX33" s="665" t="str">
        <f>IF(CBA33="×",TIME(0,0,0),IF(CAY4="非常勤",BZW33,CAI33))</f>
        <v>　</v>
      </c>
      <c r="CAY33" s="666"/>
      <c r="CAZ33" s="667"/>
      <c r="CBA33" s="265"/>
      <c r="CBB33" s="668"/>
      <c r="CBC33" s="669"/>
      <c r="CBD33" s="668"/>
      <c r="CBE33" s="670"/>
      <c r="CBF33" s="669"/>
      <c r="CBG33" s="671"/>
      <c r="CBH33" s="672"/>
      <c r="CBI33" s="672"/>
      <c r="CBJ33" s="673"/>
      <c r="CBK33" s="263">
        <f>$A$33</f>
        <v>19</v>
      </c>
      <c r="CBL33" s="264" t="str">
        <f>$B$33</f>
        <v>月</v>
      </c>
      <c r="CBM33" s="660"/>
      <c r="CBN33" s="661"/>
      <c r="CBO33" s="660"/>
      <c r="CBP33" s="661"/>
      <c r="CBQ33" s="662" t="str">
        <f>IFERROR(IF(OR(CBL33="日",CBL33="祝",CBL33=0,CBM33=""),"　",MAX(IF(AND(CBM33&lt;=CBQ14,CBO33&gt;CBR14),CBR14-CBQ14,IF(AND(CBM33&gt;CBQ14,CBO33&lt;=CBR14),CBO33-CBM33,IF(AND(CBM33&lt;=CBQ14,CBO33&lt;=CBR14),CBO33-CBQ14,IF(AND(CBM33&gt;CBQ14,CBO33&gt;CBR14),CBR14-CBM33,0)))),0)),0)</f>
        <v>　</v>
      </c>
      <c r="CBR33" s="663"/>
      <c r="CBS33" s="664"/>
      <c r="CBT33" s="662" t="str">
        <f>IFERROR(IF(OR(CBL33="日",CBL33="祝",CBL33=0,CBM33=""),"　",MAX(IF(AND(CBM33&gt;CBW14,CBO33&gt;CBU14),0,IF(AND(CBM33&lt;=CBW14,CBM33&gt;CBT14,CBO33&gt;CBU14),CBW14-CBM33,IF(AND(CBM33&lt;=CBW14,CBM33&lt;=CBT14,CBO33&gt;CBU14),CBW14-CBT14,IF(AND(CBM33&gt;CBT14,CBO33&lt;=CBU14),CBO33-CBM33,IF(AND(CBM33&lt;=CBT14,CBO33&lt;=CBU14),CBO33-CBT14,0))))),0)),0)</f>
        <v>　</v>
      </c>
      <c r="CBU33" s="663"/>
      <c r="CBV33" s="664"/>
      <c r="CBW33" s="662" t="str">
        <f>IFERROR(IF(OR(CBL33="日",CBL33="祝",CBL33=0,CBM33=""),"　",MAX(IF(AND(CBM33&lt;=CBW14,CBO33&gt;CBX14),CBX14-CBW14,IF(CBO33&lt;=CBX14,0,IF(AND(CBM33&gt;CBW14,CBO33&gt;CBX14),CBX14-CBM33,0))),0)),0)</f>
        <v>　</v>
      </c>
      <c r="CBX33" s="663"/>
      <c r="CBY33" s="664"/>
      <c r="CBZ33" s="662" t="str">
        <f>IFERROR(IF(OR(CBL33="日",CBL33="祝",CBL33=0,CBM33=""),"　",MAX(IF(CBM33&gt;CBZ14,CBO33-CBM33,IF(CBM33&lt;=CBZ14,CBO33-CBZ14,0)),0)),0)</f>
        <v>　</v>
      </c>
      <c r="CCA33" s="663"/>
      <c r="CCB33" s="664"/>
      <c r="CCC33" s="662" t="str">
        <f>IFERROR(IF(OR(CBL33="日",CBL33="祝",CBL33=0,CBM33=""),"　",MAX(IF(AND(CBM33&lt;=CCC14,CBO33&gt;CCD14),CCD14-CCC14,IF(AND(CBM33&gt;CCC14,CBO33&lt;=CCD14),CBO33-CBM33,IF(AND(CBM33&lt;=CCC14,CBO33&lt;=CCD14),CBO33-CCC14,IF(AND(CBM33&gt;CCC14,CBO33&gt;CCD14),CCD14-CBM33,0)))),0)),0)</f>
        <v>　</v>
      </c>
      <c r="CCD33" s="663"/>
      <c r="CCE33" s="664"/>
      <c r="CCF33" s="662" t="str">
        <f>IFERROR(IF(OR(CBL33="日",CBL33="祝",CBL33=0,CBM33=""),"　",MAX(IF(AND(CBM33&gt;CCI14,CBO33&gt;CCG14),0,IF(AND(CBM33&lt;=CCI14,CBM33&gt;CCF14,CBO33&gt;CCG14),CCI14-CBM33,IF(AND(CBM33&lt;=CCI14,CBM33&lt;=CCF14,CBO33&gt;CCG14),CCI14-CCF14,IF(AND(CBM33&gt;CCF14,CBO33&lt;=CCG14),CBO33-CBM33,IF(AND(CBM33&lt;=CCF14,CBO33&lt;=CCG14),CBO33-CCF14,0))))),0)),0)</f>
        <v>　</v>
      </c>
      <c r="CCG33" s="663"/>
      <c r="CCH33" s="664"/>
      <c r="CCI33" s="662" t="str">
        <f>IFERROR(IF(OR(CBL33="日",CBL33="祝",CBL33=0,CBM33=""),"　",MAX(IF(AND(CBM33&lt;=CCI14,CBO33&gt;CCJ14),CCJ14-CCI14,IF(CBO33&lt;=CCJ14,0,IF(AND(CBM33&gt;CCI14,CBO33&gt;CCJ14),CCJ14-CBM33,0))),0)),0)</f>
        <v>　</v>
      </c>
      <c r="CCJ33" s="663"/>
      <c r="CCK33" s="664"/>
      <c r="CCL33" s="662" t="str">
        <f t="shared" si="38"/>
        <v>　</v>
      </c>
      <c r="CCM33" s="663"/>
      <c r="CCN33" s="664"/>
      <c r="CCO33" s="665" t="str">
        <f>IF(CCR33="×",TIME(0,0,0),IF(CDB4="非常勤",CBQ33,CCC33))</f>
        <v>　</v>
      </c>
      <c r="CCP33" s="666"/>
      <c r="CCQ33" s="667"/>
      <c r="CCR33" s="265"/>
      <c r="CCS33" s="665" t="str">
        <f>IF(CCV33="×",TIME(0,0,0),IF(CDB4="非常勤",CBT33,CCF33))</f>
        <v>　</v>
      </c>
      <c r="CCT33" s="666"/>
      <c r="CCU33" s="667"/>
      <c r="CCV33" s="265"/>
      <c r="CCW33" s="665" t="str">
        <f>IF(CCZ33="×",TIME(0,0,0),IF(CDB4="非常勤",CBW33,CCI33))</f>
        <v>　</v>
      </c>
      <c r="CCX33" s="666"/>
      <c r="CCY33" s="667"/>
      <c r="CCZ33" s="265"/>
      <c r="CDA33" s="665" t="str">
        <f>IF(CDD33="×",TIME(0,0,0),IF(CDB4="非常勤",CBZ33,CCL33))</f>
        <v>　</v>
      </c>
      <c r="CDB33" s="666"/>
      <c r="CDC33" s="667"/>
      <c r="CDD33" s="265"/>
      <c r="CDE33" s="668"/>
      <c r="CDF33" s="669"/>
      <c r="CDG33" s="668"/>
      <c r="CDH33" s="670"/>
      <c r="CDI33" s="669"/>
      <c r="CDJ33" s="671"/>
      <c r="CDK33" s="672"/>
      <c r="CDL33" s="672"/>
      <c r="CDM33" s="673"/>
      <c r="CDN33" s="263">
        <f>$A$33</f>
        <v>19</v>
      </c>
      <c r="CDO33" s="264" t="str">
        <f>$B$33</f>
        <v>月</v>
      </c>
      <c r="CDP33" s="660"/>
      <c r="CDQ33" s="661"/>
      <c r="CDR33" s="660"/>
      <c r="CDS33" s="661"/>
      <c r="CDT33" s="662" t="str">
        <f>IFERROR(IF(OR(CDO33="日",CDO33="祝",CDO33=0,CDP33=""),"　",MAX(IF(AND(CDP33&lt;=CDT14,CDR33&gt;CDU14),CDU14-CDT14,IF(AND(CDP33&gt;CDT14,CDR33&lt;=CDU14),CDR33-CDP33,IF(AND(CDP33&lt;=CDT14,CDR33&lt;=CDU14),CDR33-CDT14,IF(AND(CDP33&gt;CDT14,CDR33&gt;CDU14),CDU14-CDP33,0)))),0)),0)</f>
        <v>　</v>
      </c>
      <c r="CDU33" s="663"/>
      <c r="CDV33" s="664"/>
      <c r="CDW33" s="662" t="str">
        <f>IFERROR(IF(OR(CDO33="日",CDO33="祝",CDO33=0,CDP33=""),"　",MAX(IF(AND(CDP33&gt;CDZ14,CDR33&gt;CDX14),0,IF(AND(CDP33&lt;=CDZ14,CDP33&gt;CDW14,CDR33&gt;CDX14),CDZ14-CDP33,IF(AND(CDP33&lt;=CDZ14,CDP33&lt;=CDW14,CDR33&gt;CDX14),CDZ14-CDW14,IF(AND(CDP33&gt;CDW14,CDR33&lt;=CDX14),CDR33-CDP33,IF(AND(CDP33&lt;=CDW14,CDR33&lt;=CDX14),CDR33-CDW14,0))))),0)),0)</f>
        <v>　</v>
      </c>
      <c r="CDX33" s="663"/>
      <c r="CDY33" s="664"/>
      <c r="CDZ33" s="662" t="str">
        <f>IFERROR(IF(OR(CDO33="日",CDO33="祝",CDO33=0,CDP33=""),"　",MAX(IF(AND(CDP33&lt;=CDZ14,CDR33&gt;CEA14),CEA14-CDZ14,IF(CDR33&lt;=CEA14,0,IF(AND(CDP33&gt;CDZ14,CDR33&gt;CEA14),CEA14-CDP33,0))),0)),0)</f>
        <v>　</v>
      </c>
      <c r="CEA33" s="663"/>
      <c r="CEB33" s="664"/>
      <c r="CEC33" s="662" t="str">
        <f>IFERROR(IF(OR(CDO33="日",CDO33="祝",CDO33=0,CDP33=""),"　",MAX(IF(CDP33&gt;CEC14,CDR33-CDP33,IF(CDP33&lt;=CEC14,CDR33-CEC14,0)),0)),0)</f>
        <v>　</v>
      </c>
      <c r="CED33" s="663"/>
      <c r="CEE33" s="664"/>
      <c r="CEF33" s="662" t="str">
        <f>IFERROR(IF(OR(CDO33="日",CDO33="祝",CDO33=0,CDP33=""),"　",MAX(IF(AND(CDP33&lt;=CEF14,CDR33&gt;CEG14),CEG14-CEF14,IF(AND(CDP33&gt;CEF14,CDR33&lt;=CEG14),CDR33-CDP33,IF(AND(CDP33&lt;=CEF14,CDR33&lt;=CEG14),CDR33-CEF14,IF(AND(CDP33&gt;CEF14,CDR33&gt;CEG14),CEG14-CDP33,0)))),0)),0)</f>
        <v>　</v>
      </c>
      <c r="CEG33" s="663"/>
      <c r="CEH33" s="664"/>
      <c r="CEI33" s="662" t="str">
        <f>IFERROR(IF(OR(CDO33="日",CDO33="祝",CDO33=0,CDP33=""),"　",MAX(IF(AND(CDP33&gt;CEL14,CDR33&gt;CEJ14),0,IF(AND(CDP33&lt;=CEL14,CDP33&gt;CEI14,CDR33&gt;CEJ14),CEL14-CDP33,IF(AND(CDP33&lt;=CEL14,CDP33&lt;=CEI14,CDR33&gt;CEJ14),CEL14-CEI14,IF(AND(CDP33&gt;CEI14,CDR33&lt;=CEJ14),CDR33-CDP33,IF(AND(CDP33&lt;=CEI14,CDR33&lt;=CEJ14),CDR33-CEI14,0))))),0)),0)</f>
        <v>　</v>
      </c>
      <c r="CEJ33" s="663"/>
      <c r="CEK33" s="664"/>
      <c r="CEL33" s="662" t="str">
        <f>IFERROR(IF(OR(CDO33="日",CDO33="祝",CDO33=0,CDP33=""),"　",MAX(IF(AND(CDP33&lt;=CEL14,CDR33&gt;CEM14),CEM14-CEL14,IF(CDR33&lt;=CEM14,0,IF(AND(CDP33&gt;CEL14,CDR33&gt;CEM14),CEM14-CDP33,0))),0)),0)</f>
        <v>　</v>
      </c>
      <c r="CEM33" s="663"/>
      <c r="CEN33" s="664"/>
      <c r="CEO33" s="662" t="str">
        <f t="shared" si="39"/>
        <v>　</v>
      </c>
      <c r="CEP33" s="663"/>
      <c r="CEQ33" s="664"/>
      <c r="CER33" s="665" t="str">
        <f>IF(CEU33="×",TIME(0,0,0),IF(CFE4="非常勤",CDT33,CEF33))</f>
        <v>　</v>
      </c>
      <c r="CES33" s="666"/>
      <c r="CET33" s="667"/>
      <c r="CEU33" s="265"/>
      <c r="CEV33" s="665" t="str">
        <f>IF(CEY33="×",TIME(0,0,0),IF(CFE4="非常勤",CDW33,CEI33))</f>
        <v>　</v>
      </c>
      <c r="CEW33" s="666"/>
      <c r="CEX33" s="667"/>
      <c r="CEY33" s="265"/>
      <c r="CEZ33" s="665" t="str">
        <f>IF(CFC33="×",TIME(0,0,0),IF(CFE4="非常勤",CDZ33,CEL33))</f>
        <v>　</v>
      </c>
      <c r="CFA33" s="666"/>
      <c r="CFB33" s="667"/>
      <c r="CFC33" s="265"/>
      <c r="CFD33" s="665" t="str">
        <f>IF(CFG33="×",TIME(0,0,0),IF(CFE4="非常勤",CEC33,CEO33))</f>
        <v>　</v>
      </c>
      <c r="CFE33" s="666"/>
      <c r="CFF33" s="667"/>
      <c r="CFG33" s="265"/>
      <c r="CFH33" s="668"/>
      <c r="CFI33" s="669"/>
      <c r="CFJ33" s="668"/>
      <c r="CFK33" s="670"/>
      <c r="CFL33" s="669"/>
      <c r="CFM33" s="671"/>
      <c r="CFN33" s="672"/>
      <c r="CFO33" s="672"/>
      <c r="CFP33" s="673"/>
      <c r="CFQ33" s="263">
        <f>$A$33</f>
        <v>19</v>
      </c>
      <c r="CFR33" s="264" t="str">
        <f>$B$33</f>
        <v>月</v>
      </c>
      <c r="CFS33" s="660"/>
      <c r="CFT33" s="661"/>
      <c r="CFU33" s="660"/>
      <c r="CFV33" s="661"/>
      <c r="CFW33" s="662" t="str">
        <f>IFERROR(IF(OR(CFR33="日",CFR33="祝",CFR33=0,CFS33=""),"　",MAX(IF(AND(CFS33&lt;=CFW14,CFU33&gt;CFX14),CFX14-CFW14,IF(AND(CFS33&gt;CFW14,CFU33&lt;=CFX14),CFU33-CFS33,IF(AND(CFS33&lt;=CFW14,CFU33&lt;=CFX14),CFU33-CFW14,IF(AND(CFS33&gt;CFW14,CFU33&gt;CFX14),CFX14-CFS33,0)))),0)),0)</f>
        <v>　</v>
      </c>
      <c r="CFX33" s="663"/>
      <c r="CFY33" s="664"/>
      <c r="CFZ33" s="662" t="str">
        <f>IFERROR(IF(OR(CFR33="日",CFR33="祝",CFR33=0,CFS33=""),"　",MAX(IF(AND(CFS33&gt;CGC14,CFU33&gt;CGA14),0,IF(AND(CFS33&lt;=CGC14,CFS33&gt;CFZ14,CFU33&gt;CGA14),CGC14-CFS33,IF(AND(CFS33&lt;=CGC14,CFS33&lt;=CFZ14,CFU33&gt;CGA14),CGC14-CFZ14,IF(AND(CFS33&gt;CFZ14,CFU33&lt;=CGA14),CFU33-CFS33,IF(AND(CFS33&lt;=CFZ14,CFU33&lt;=CGA14),CFU33-CFZ14,0))))),0)),0)</f>
        <v>　</v>
      </c>
      <c r="CGA33" s="663"/>
      <c r="CGB33" s="664"/>
      <c r="CGC33" s="662" t="str">
        <f>IFERROR(IF(OR(CFR33="日",CFR33="祝",CFR33=0,CFS33=""),"　",MAX(IF(AND(CFS33&lt;=CGC14,CFU33&gt;CGD14),CGD14-CGC14,IF(CFU33&lt;=CGD14,0,IF(AND(CFS33&gt;CGC14,CFU33&gt;CGD14),CGD14-CFS33,0))),0)),0)</f>
        <v>　</v>
      </c>
      <c r="CGD33" s="663"/>
      <c r="CGE33" s="664"/>
      <c r="CGF33" s="662" t="str">
        <f>IFERROR(IF(OR(CFR33="日",CFR33="祝",CFR33=0,CFS33=""),"　",MAX(IF(CFS33&gt;CGF14,CFU33-CFS33,IF(CFS33&lt;=CGF14,CFU33-CGF14,0)),0)),0)</f>
        <v>　</v>
      </c>
      <c r="CGG33" s="663"/>
      <c r="CGH33" s="664"/>
      <c r="CGI33" s="662" t="str">
        <f>IFERROR(IF(OR(CFR33="日",CFR33="祝",CFR33=0,CFS33=""),"　",MAX(IF(AND(CFS33&lt;=CGI14,CFU33&gt;CGJ14),CGJ14-CGI14,IF(AND(CFS33&gt;CGI14,CFU33&lt;=CGJ14),CFU33-CFS33,IF(AND(CFS33&lt;=CGI14,CFU33&lt;=CGJ14),CFU33-CGI14,IF(AND(CFS33&gt;CGI14,CFU33&gt;CGJ14),CGJ14-CFS33,0)))),0)),0)</f>
        <v>　</v>
      </c>
      <c r="CGJ33" s="663"/>
      <c r="CGK33" s="664"/>
      <c r="CGL33" s="662" t="str">
        <f>IFERROR(IF(OR(CFR33="日",CFR33="祝",CFR33=0,CFS33=""),"　",MAX(IF(AND(CFS33&gt;CGO14,CFU33&gt;CGM14),0,IF(AND(CFS33&lt;=CGO14,CFS33&gt;CGL14,CFU33&gt;CGM14),CGO14-CFS33,IF(AND(CFS33&lt;=CGO14,CFS33&lt;=CGL14,CFU33&gt;CGM14),CGO14-CGL14,IF(AND(CFS33&gt;CGL14,CFU33&lt;=CGM14),CFU33-CFS33,IF(AND(CFS33&lt;=CGL14,CFU33&lt;=CGM14),CFU33-CGL14,0))))),0)),0)</f>
        <v>　</v>
      </c>
      <c r="CGM33" s="663"/>
      <c r="CGN33" s="664"/>
      <c r="CGO33" s="662" t="str">
        <f>IFERROR(IF(OR(CFR33="日",CFR33="祝",CFR33=0,CFS33=""),"　",MAX(IF(AND(CFS33&lt;=CGO14,CFU33&gt;CGP14),CGP14-CGO14,IF(CFU33&lt;=CGP14,0,IF(AND(CFS33&gt;CGO14,CFU33&gt;CGP14),CGP14-CFS33,0))),0)),0)</f>
        <v>　</v>
      </c>
      <c r="CGP33" s="663"/>
      <c r="CGQ33" s="664"/>
      <c r="CGR33" s="662" t="str">
        <f t="shared" si="40"/>
        <v>　</v>
      </c>
      <c r="CGS33" s="663"/>
      <c r="CGT33" s="664"/>
      <c r="CGU33" s="665" t="str">
        <f>IF(CGX33="×",TIME(0,0,0),IF(CHH4="非常勤",CFW33,CGI33))</f>
        <v>　</v>
      </c>
      <c r="CGV33" s="666"/>
      <c r="CGW33" s="667"/>
      <c r="CGX33" s="265"/>
      <c r="CGY33" s="665" t="str">
        <f>IF(CHB33="×",TIME(0,0,0),IF(CHH4="非常勤",CFZ33,CGL33))</f>
        <v>　</v>
      </c>
      <c r="CGZ33" s="666"/>
      <c r="CHA33" s="667"/>
      <c r="CHB33" s="265"/>
      <c r="CHC33" s="665" t="str">
        <f>IF(CHF33="×",TIME(0,0,0),IF(CHH4="非常勤",CGC33,CGO33))</f>
        <v>　</v>
      </c>
      <c r="CHD33" s="666"/>
      <c r="CHE33" s="667"/>
      <c r="CHF33" s="265"/>
      <c r="CHG33" s="665" t="str">
        <f>IF(CHJ33="×",TIME(0,0,0),IF(CHH4="非常勤",CGF33,CGR33))</f>
        <v>　</v>
      </c>
      <c r="CHH33" s="666"/>
      <c r="CHI33" s="667"/>
      <c r="CHJ33" s="265"/>
      <c r="CHK33" s="668"/>
      <c r="CHL33" s="669"/>
      <c r="CHM33" s="668"/>
      <c r="CHN33" s="670"/>
      <c r="CHO33" s="669"/>
      <c r="CHP33" s="671"/>
      <c r="CHQ33" s="672"/>
      <c r="CHR33" s="672"/>
      <c r="CHS33" s="673"/>
      <c r="CHT33" s="263">
        <f>$A$33</f>
        <v>19</v>
      </c>
      <c r="CHU33" s="264" t="str">
        <f>$B$33</f>
        <v>月</v>
      </c>
      <c r="CHV33" s="660"/>
      <c r="CHW33" s="661"/>
      <c r="CHX33" s="660"/>
      <c r="CHY33" s="661"/>
      <c r="CHZ33" s="662" t="str">
        <f>IFERROR(IF(OR(CHU33="日",CHU33="祝",CHU33=0,CHV33=""),"　",MAX(IF(AND(CHV33&lt;=CHZ14,CHX33&gt;CIA14),CIA14-CHZ14,IF(AND(CHV33&gt;CHZ14,CHX33&lt;=CIA14),CHX33-CHV33,IF(AND(CHV33&lt;=CHZ14,CHX33&lt;=CIA14),CHX33-CHZ14,IF(AND(CHV33&gt;CHZ14,CHX33&gt;CIA14),CIA14-CHV33,0)))),0)),0)</f>
        <v>　</v>
      </c>
      <c r="CIA33" s="663"/>
      <c r="CIB33" s="664"/>
      <c r="CIC33" s="662" t="str">
        <f>IFERROR(IF(OR(CHU33="日",CHU33="祝",CHU33=0,CHV33=""),"　",MAX(IF(AND(CHV33&gt;CIF14,CHX33&gt;CID14),0,IF(AND(CHV33&lt;=CIF14,CHV33&gt;CIC14,CHX33&gt;CID14),CIF14-CHV33,IF(AND(CHV33&lt;=CIF14,CHV33&lt;=CIC14,CHX33&gt;CID14),CIF14-CIC14,IF(AND(CHV33&gt;CIC14,CHX33&lt;=CID14),CHX33-CHV33,IF(AND(CHV33&lt;=CIC14,CHX33&lt;=CID14),CHX33-CIC14,0))))),0)),0)</f>
        <v>　</v>
      </c>
      <c r="CID33" s="663"/>
      <c r="CIE33" s="664"/>
      <c r="CIF33" s="662" t="str">
        <f>IFERROR(IF(OR(CHU33="日",CHU33="祝",CHU33=0,CHV33=""),"　",MAX(IF(AND(CHV33&lt;=CIF14,CHX33&gt;CIG14),CIG14-CIF14,IF(CHX33&lt;=CIG14,0,IF(AND(CHV33&gt;CIF14,CHX33&gt;CIG14),CIG14-CHV33,0))),0)),0)</f>
        <v>　</v>
      </c>
      <c r="CIG33" s="663"/>
      <c r="CIH33" s="664"/>
      <c r="CII33" s="662" t="str">
        <f>IFERROR(IF(OR(CHU33="日",CHU33="祝",CHU33=0,CHV33=""),"　",MAX(IF(CHV33&gt;CII14,CHX33-CHV33,IF(CHV33&lt;=CII14,CHX33-CII14,0)),0)),0)</f>
        <v>　</v>
      </c>
      <c r="CIJ33" s="663"/>
      <c r="CIK33" s="664"/>
      <c r="CIL33" s="662" t="str">
        <f>IFERROR(IF(OR(CHU33="日",CHU33="祝",CHU33=0,CHV33=""),"　",MAX(IF(AND(CHV33&lt;=CIL14,CHX33&gt;CIM14),CIM14-CIL14,IF(AND(CHV33&gt;CIL14,CHX33&lt;=CIM14),CHX33-CHV33,IF(AND(CHV33&lt;=CIL14,CHX33&lt;=CIM14),CHX33-CIL14,IF(AND(CHV33&gt;CIL14,CHX33&gt;CIM14),CIM14-CHV33,0)))),0)),0)</f>
        <v>　</v>
      </c>
      <c r="CIM33" s="663"/>
      <c r="CIN33" s="664"/>
      <c r="CIO33" s="662" t="str">
        <f>IFERROR(IF(OR(CHU33="日",CHU33="祝",CHU33=0,CHV33=""),"　",MAX(IF(AND(CHV33&gt;CIR14,CHX33&gt;CIP14),0,IF(AND(CHV33&lt;=CIR14,CHV33&gt;CIO14,CHX33&gt;CIP14),CIR14-CHV33,IF(AND(CHV33&lt;=CIR14,CHV33&lt;=CIO14,CHX33&gt;CIP14),CIR14-CIO14,IF(AND(CHV33&gt;CIO14,CHX33&lt;=CIP14),CHX33-CHV33,IF(AND(CHV33&lt;=CIO14,CHX33&lt;=CIP14),CHX33-CIO14,0))))),0)),0)</f>
        <v>　</v>
      </c>
      <c r="CIP33" s="663"/>
      <c r="CIQ33" s="664"/>
      <c r="CIR33" s="662" t="str">
        <f>IFERROR(IF(OR(CHU33="日",CHU33="祝",CHU33=0,CHV33=""),"　",MAX(IF(AND(CHV33&lt;=CIR14,CHX33&gt;CIS14),CIS14-CIR14,IF(CHX33&lt;=CIS14,0,IF(AND(CHV33&gt;CIR14,CHX33&gt;CIS14),CIS14-CHV33,0))),0)),0)</f>
        <v>　</v>
      </c>
      <c r="CIS33" s="663"/>
      <c r="CIT33" s="664"/>
      <c r="CIU33" s="662" t="str">
        <f t="shared" si="41"/>
        <v>　</v>
      </c>
      <c r="CIV33" s="663"/>
      <c r="CIW33" s="664"/>
      <c r="CIX33" s="665" t="str">
        <f>IF(CJA33="×",TIME(0,0,0),IF(CJK4="非常勤",CHZ33,CIL33))</f>
        <v>　</v>
      </c>
      <c r="CIY33" s="666"/>
      <c r="CIZ33" s="667"/>
      <c r="CJA33" s="265"/>
      <c r="CJB33" s="665" t="str">
        <f>IF(CJE33="×",TIME(0,0,0),IF(CJK4="非常勤",CIC33,CIO33))</f>
        <v>　</v>
      </c>
      <c r="CJC33" s="666"/>
      <c r="CJD33" s="667"/>
      <c r="CJE33" s="265"/>
      <c r="CJF33" s="665" t="str">
        <f>IF(CJI33="×",TIME(0,0,0),IF(CJK4="非常勤",CIF33,CIR33))</f>
        <v>　</v>
      </c>
      <c r="CJG33" s="666"/>
      <c r="CJH33" s="667"/>
      <c r="CJI33" s="265"/>
      <c r="CJJ33" s="665" t="str">
        <f>IF(CJM33="×",TIME(0,0,0),IF(CJK4="非常勤",CII33,CIU33))</f>
        <v>　</v>
      </c>
      <c r="CJK33" s="666"/>
      <c r="CJL33" s="667"/>
      <c r="CJM33" s="265"/>
      <c r="CJN33" s="668"/>
      <c r="CJO33" s="669"/>
      <c r="CJP33" s="668"/>
      <c r="CJQ33" s="670"/>
      <c r="CJR33" s="669"/>
      <c r="CJS33" s="671"/>
      <c r="CJT33" s="672"/>
      <c r="CJU33" s="672"/>
      <c r="CJV33" s="673"/>
      <c r="CJW33" s="263">
        <f>$A$33</f>
        <v>19</v>
      </c>
      <c r="CJX33" s="264" t="str">
        <f>$B$33</f>
        <v>月</v>
      </c>
      <c r="CJY33" s="660"/>
      <c r="CJZ33" s="661"/>
      <c r="CKA33" s="660"/>
      <c r="CKB33" s="661"/>
      <c r="CKC33" s="662" t="str">
        <f>IFERROR(IF(OR(CJX33="日",CJX33="祝",CJX33=0,CJY33=""),"　",MAX(IF(AND(CJY33&lt;=CKC14,CKA33&gt;CKD14),CKD14-CKC14,IF(AND(CJY33&gt;CKC14,CKA33&lt;=CKD14),CKA33-CJY33,IF(AND(CJY33&lt;=CKC14,CKA33&lt;=CKD14),CKA33-CKC14,IF(AND(CJY33&gt;CKC14,CKA33&gt;CKD14),CKD14-CJY33,0)))),0)),0)</f>
        <v>　</v>
      </c>
      <c r="CKD33" s="663"/>
      <c r="CKE33" s="664"/>
      <c r="CKF33" s="662" t="str">
        <f>IFERROR(IF(OR(CJX33="日",CJX33="祝",CJX33=0,CJY33=""),"　",MAX(IF(AND(CJY33&gt;CKI14,CKA33&gt;CKG14),0,IF(AND(CJY33&lt;=CKI14,CJY33&gt;CKF14,CKA33&gt;CKG14),CKI14-CJY33,IF(AND(CJY33&lt;=CKI14,CJY33&lt;=CKF14,CKA33&gt;CKG14),CKI14-CKF14,IF(AND(CJY33&gt;CKF14,CKA33&lt;=CKG14),CKA33-CJY33,IF(AND(CJY33&lt;=CKF14,CKA33&lt;=CKG14),CKA33-CKF14,0))))),0)),0)</f>
        <v>　</v>
      </c>
      <c r="CKG33" s="663"/>
      <c r="CKH33" s="664"/>
      <c r="CKI33" s="662" t="str">
        <f>IFERROR(IF(OR(CJX33="日",CJX33="祝",CJX33=0,CJY33=""),"　",MAX(IF(AND(CJY33&lt;=CKI14,CKA33&gt;CKJ14),CKJ14-CKI14,IF(CKA33&lt;=CKJ14,0,IF(AND(CJY33&gt;CKI14,CKA33&gt;CKJ14),CKJ14-CJY33,0))),0)),0)</f>
        <v>　</v>
      </c>
      <c r="CKJ33" s="663"/>
      <c r="CKK33" s="664"/>
      <c r="CKL33" s="662" t="str">
        <f>IFERROR(IF(OR(CJX33="日",CJX33="祝",CJX33=0,CJY33=""),"　",MAX(IF(CJY33&gt;CKL14,CKA33-CJY33,IF(CJY33&lt;=CKL14,CKA33-CKL14,0)),0)),0)</f>
        <v>　</v>
      </c>
      <c r="CKM33" s="663"/>
      <c r="CKN33" s="664"/>
      <c r="CKO33" s="662" t="str">
        <f>IFERROR(IF(OR(CJX33="日",CJX33="祝",CJX33=0,CJY33=""),"　",MAX(IF(AND(CJY33&lt;=CKO14,CKA33&gt;CKP14),CKP14-CKO14,IF(AND(CJY33&gt;CKO14,CKA33&lt;=CKP14),CKA33-CJY33,IF(AND(CJY33&lt;=CKO14,CKA33&lt;=CKP14),CKA33-CKO14,IF(AND(CJY33&gt;CKO14,CKA33&gt;CKP14),CKP14-CJY33,0)))),0)),0)</f>
        <v>　</v>
      </c>
      <c r="CKP33" s="663"/>
      <c r="CKQ33" s="664"/>
      <c r="CKR33" s="662" t="str">
        <f>IFERROR(IF(OR(CJX33="日",CJX33="祝",CJX33=0,CJY33=""),"　",MAX(IF(AND(CJY33&gt;CKU14,CKA33&gt;CKS14),0,IF(AND(CJY33&lt;=CKU14,CJY33&gt;CKR14,CKA33&gt;CKS14),CKU14-CJY33,IF(AND(CJY33&lt;=CKU14,CJY33&lt;=CKR14,CKA33&gt;CKS14),CKU14-CKR14,IF(AND(CJY33&gt;CKR14,CKA33&lt;=CKS14),CKA33-CJY33,IF(AND(CJY33&lt;=CKR14,CKA33&lt;=CKS14),CKA33-CKR14,0))))),0)),0)</f>
        <v>　</v>
      </c>
      <c r="CKS33" s="663"/>
      <c r="CKT33" s="664"/>
      <c r="CKU33" s="662" t="str">
        <f>IFERROR(IF(OR(CJX33="日",CJX33="祝",CJX33=0,CJY33=""),"　",MAX(IF(AND(CJY33&lt;=CKU14,CKA33&gt;CKV14),CKV14-CKU14,IF(CKA33&lt;=CKV14,0,IF(AND(CJY33&gt;CKU14,CKA33&gt;CKV14),CKV14-CJY33,0))),0)),0)</f>
        <v>　</v>
      </c>
      <c r="CKV33" s="663"/>
      <c r="CKW33" s="664"/>
      <c r="CKX33" s="662" t="str">
        <f t="shared" si="42"/>
        <v>　</v>
      </c>
      <c r="CKY33" s="663"/>
      <c r="CKZ33" s="664"/>
      <c r="CLA33" s="665" t="str">
        <f>IF(CLD33="×",TIME(0,0,0),IF(CLN4="非常勤",CKC33,CKO33))</f>
        <v>　</v>
      </c>
      <c r="CLB33" s="666"/>
      <c r="CLC33" s="667"/>
      <c r="CLD33" s="265"/>
      <c r="CLE33" s="665" t="str">
        <f>IF(CLH33="×",TIME(0,0,0),IF(CLN4="非常勤",CKF33,CKR33))</f>
        <v>　</v>
      </c>
      <c r="CLF33" s="666"/>
      <c r="CLG33" s="667"/>
      <c r="CLH33" s="265"/>
      <c r="CLI33" s="665" t="str">
        <f>IF(CLL33="×",TIME(0,0,0),IF(CLN4="非常勤",CKI33,CKU33))</f>
        <v>　</v>
      </c>
      <c r="CLJ33" s="666"/>
      <c r="CLK33" s="667"/>
      <c r="CLL33" s="265"/>
      <c r="CLM33" s="665" t="str">
        <f>IF(CLP33="×",TIME(0,0,0),IF(CLN4="非常勤",CKL33,CKX33))</f>
        <v>　</v>
      </c>
      <c r="CLN33" s="666"/>
      <c r="CLO33" s="667"/>
      <c r="CLP33" s="265"/>
      <c r="CLQ33" s="668"/>
      <c r="CLR33" s="669"/>
      <c r="CLS33" s="668"/>
      <c r="CLT33" s="670"/>
      <c r="CLU33" s="669"/>
      <c r="CLV33" s="671"/>
      <c r="CLW33" s="672"/>
      <c r="CLX33" s="672"/>
      <c r="CLY33" s="673"/>
      <c r="CLZ33" s="263">
        <f>$A$33</f>
        <v>19</v>
      </c>
      <c r="CMA33" s="264" t="str">
        <f>$B$33</f>
        <v>月</v>
      </c>
      <c r="CMB33" s="660"/>
      <c r="CMC33" s="661"/>
      <c r="CMD33" s="660"/>
      <c r="CME33" s="661"/>
      <c r="CMF33" s="662" t="str">
        <f>IFERROR(IF(OR(CMA33="日",CMA33="祝",CMA33=0,CMB33=""),"　",MAX(IF(AND(CMB33&lt;=CMF14,CMD33&gt;CMG14),CMG14-CMF14,IF(AND(CMB33&gt;CMF14,CMD33&lt;=CMG14),CMD33-CMB33,IF(AND(CMB33&lt;=CMF14,CMD33&lt;=CMG14),CMD33-CMF14,IF(AND(CMB33&gt;CMF14,CMD33&gt;CMG14),CMG14-CMB33,0)))),0)),0)</f>
        <v>　</v>
      </c>
      <c r="CMG33" s="663"/>
      <c r="CMH33" s="664"/>
      <c r="CMI33" s="662" t="str">
        <f>IFERROR(IF(OR(CMA33="日",CMA33="祝",CMA33=0,CMB33=""),"　",MAX(IF(AND(CMB33&gt;CML14,CMD33&gt;CMJ14),0,IF(AND(CMB33&lt;=CML14,CMB33&gt;CMI14,CMD33&gt;CMJ14),CML14-CMB33,IF(AND(CMB33&lt;=CML14,CMB33&lt;=CMI14,CMD33&gt;CMJ14),CML14-CMI14,IF(AND(CMB33&gt;CMI14,CMD33&lt;=CMJ14),CMD33-CMB33,IF(AND(CMB33&lt;=CMI14,CMD33&lt;=CMJ14),CMD33-CMI14,0))))),0)),0)</f>
        <v>　</v>
      </c>
      <c r="CMJ33" s="663"/>
      <c r="CMK33" s="664"/>
      <c r="CML33" s="662" t="str">
        <f>IFERROR(IF(OR(CMA33="日",CMA33="祝",CMA33=0,CMB33=""),"　",MAX(IF(AND(CMB33&lt;=CML14,CMD33&gt;CMM14),CMM14-CML14,IF(CMD33&lt;=CMM14,0,IF(AND(CMB33&gt;CML14,CMD33&gt;CMM14),CMM14-CMB33,0))),0)),0)</f>
        <v>　</v>
      </c>
      <c r="CMM33" s="663"/>
      <c r="CMN33" s="664"/>
      <c r="CMO33" s="662" t="str">
        <f>IFERROR(IF(OR(CMA33="日",CMA33="祝",CMA33=0,CMB33=""),"　",MAX(IF(CMB33&gt;CMO14,CMD33-CMB33,IF(CMB33&lt;=CMO14,CMD33-CMO14,0)),0)),0)</f>
        <v>　</v>
      </c>
      <c r="CMP33" s="663"/>
      <c r="CMQ33" s="664"/>
      <c r="CMR33" s="662" t="str">
        <f>IFERROR(IF(OR(CMA33="日",CMA33="祝",CMA33=0,CMB33=""),"　",MAX(IF(AND(CMB33&lt;=CMR14,CMD33&gt;CMS14),CMS14-CMR14,IF(AND(CMB33&gt;CMR14,CMD33&lt;=CMS14),CMD33-CMB33,IF(AND(CMB33&lt;=CMR14,CMD33&lt;=CMS14),CMD33-CMR14,IF(AND(CMB33&gt;CMR14,CMD33&gt;CMS14),CMS14-CMB33,0)))),0)),0)</f>
        <v>　</v>
      </c>
      <c r="CMS33" s="663"/>
      <c r="CMT33" s="664"/>
      <c r="CMU33" s="662" t="str">
        <f>IFERROR(IF(OR(CMA33="日",CMA33="祝",CMA33=0,CMB33=""),"　",MAX(IF(AND(CMB33&gt;CMX14,CMD33&gt;CMV14),0,IF(AND(CMB33&lt;=CMX14,CMB33&gt;CMU14,CMD33&gt;CMV14),CMX14-CMB33,IF(AND(CMB33&lt;=CMX14,CMB33&lt;=CMU14,CMD33&gt;CMV14),CMX14-CMU14,IF(AND(CMB33&gt;CMU14,CMD33&lt;=CMV14),CMD33-CMB33,IF(AND(CMB33&lt;=CMU14,CMD33&lt;=CMV14),CMD33-CMU14,0))))),0)),0)</f>
        <v>　</v>
      </c>
      <c r="CMV33" s="663"/>
      <c r="CMW33" s="664"/>
      <c r="CMX33" s="662" t="str">
        <f>IFERROR(IF(OR(CMA33="日",CMA33="祝",CMA33=0,CMB33=""),"　",MAX(IF(AND(CMB33&lt;=CMX14,CMD33&gt;CMY14),CMY14-CMX14,IF(CMD33&lt;=CMY14,0,IF(AND(CMB33&gt;CMX14,CMD33&gt;CMY14),CMY14-CMB33,0))),0)),0)</f>
        <v>　</v>
      </c>
      <c r="CMY33" s="663"/>
      <c r="CMZ33" s="664"/>
      <c r="CNA33" s="662" t="str">
        <f t="shared" si="43"/>
        <v>　</v>
      </c>
      <c r="CNB33" s="663"/>
      <c r="CNC33" s="664"/>
      <c r="CND33" s="665" t="str">
        <f>IF(CNG33="×",TIME(0,0,0),IF(CNQ4="非常勤",CMF33,CMR33))</f>
        <v>　</v>
      </c>
      <c r="CNE33" s="666"/>
      <c r="CNF33" s="667"/>
      <c r="CNG33" s="265"/>
      <c r="CNH33" s="665" t="str">
        <f>IF(CNK33="×",TIME(0,0,0),IF(CNQ4="非常勤",CMI33,CMU33))</f>
        <v>　</v>
      </c>
      <c r="CNI33" s="666"/>
      <c r="CNJ33" s="667"/>
      <c r="CNK33" s="265"/>
      <c r="CNL33" s="665" t="str">
        <f>IF(CNO33="×",TIME(0,0,0),IF(CNQ4="非常勤",CML33,CMX33))</f>
        <v>　</v>
      </c>
      <c r="CNM33" s="666"/>
      <c r="CNN33" s="667"/>
      <c r="CNO33" s="265"/>
      <c r="CNP33" s="665" t="str">
        <f>IF(CNS33="×",TIME(0,0,0),IF(CNQ4="非常勤",CMO33,CNA33))</f>
        <v>　</v>
      </c>
      <c r="CNQ33" s="666"/>
      <c r="CNR33" s="667"/>
      <c r="CNS33" s="265"/>
      <c r="CNT33" s="668"/>
      <c r="CNU33" s="669"/>
      <c r="CNV33" s="668"/>
      <c r="CNW33" s="670"/>
      <c r="CNX33" s="669"/>
      <c r="CNY33" s="671"/>
      <c r="CNZ33" s="672"/>
      <c r="COA33" s="672"/>
      <c r="COB33" s="673"/>
      <c r="COC33" s="263">
        <f>$A$33</f>
        <v>19</v>
      </c>
      <c r="COD33" s="264" t="str">
        <f>$B$33</f>
        <v>月</v>
      </c>
      <c r="COE33" s="660"/>
      <c r="COF33" s="661"/>
      <c r="COG33" s="660"/>
      <c r="COH33" s="661"/>
      <c r="COI33" s="662" t="str">
        <f>IFERROR(IF(OR(COD33="日",COD33="祝",COD33=0,COE33=""),"　",MAX(IF(AND(COE33&lt;=COI14,COG33&gt;COJ14),COJ14-COI14,IF(AND(COE33&gt;COI14,COG33&lt;=COJ14),COG33-COE33,IF(AND(COE33&lt;=COI14,COG33&lt;=COJ14),COG33-COI14,IF(AND(COE33&gt;COI14,COG33&gt;COJ14),COJ14-COE33,0)))),0)),0)</f>
        <v>　</v>
      </c>
      <c r="COJ33" s="663"/>
      <c r="COK33" s="664"/>
      <c r="COL33" s="662" t="str">
        <f>IFERROR(IF(OR(COD33="日",COD33="祝",COD33=0,COE33=""),"　",MAX(IF(AND(COE33&gt;COO14,COG33&gt;COM14),0,IF(AND(COE33&lt;=COO14,COE33&gt;COL14,COG33&gt;COM14),COO14-COE33,IF(AND(COE33&lt;=COO14,COE33&lt;=COL14,COG33&gt;COM14),COO14-COL14,IF(AND(COE33&gt;COL14,COG33&lt;=COM14),COG33-COE33,IF(AND(COE33&lt;=COL14,COG33&lt;=COM14),COG33-COL14,0))))),0)),0)</f>
        <v>　</v>
      </c>
      <c r="COM33" s="663"/>
      <c r="CON33" s="664"/>
      <c r="COO33" s="662" t="str">
        <f>IFERROR(IF(OR(COD33="日",COD33="祝",COD33=0,COE33=""),"　",MAX(IF(AND(COE33&lt;=COO14,COG33&gt;COP14),COP14-COO14,IF(COG33&lt;=COP14,0,IF(AND(COE33&gt;COO14,COG33&gt;COP14),COP14-COE33,0))),0)),0)</f>
        <v>　</v>
      </c>
      <c r="COP33" s="663"/>
      <c r="COQ33" s="664"/>
      <c r="COR33" s="662" t="str">
        <f>IFERROR(IF(OR(COD33="日",COD33="祝",COD33=0,COE33=""),"　",MAX(IF(COE33&gt;COR14,COG33-COE33,IF(COE33&lt;=COR14,COG33-COR14,0)),0)),0)</f>
        <v>　</v>
      </c>
      <c r="COS33" s="663"/>
      <c r="COT33" s="664"/>
      <c r="COU33" s="662" t="str">
        <f>IFERROR(IF(OR(COD33="日",COD33="祝",COD33=0,COE33=""),"　",MAX(IF(AND(COE33&lt;=COU14,COG33&gt;COV14),COV14-COU14,IF(AND(COE33&gt;COU14,COG33&lt;=COV14),COG33-COE33,IF(AND(COE33&lt;=COU14,COG33&lt;=COV14),COG33-COU14,IF(AND(COE33&gt;COU14,COG33&gt;COV14),COV14-COE33,0)))),0)),0)</f>
        <v>　</v>
      </c>
      <c r="COV33" s="663"/>
      <c r="COW33" s="664"/>
      <c r="COX33" s="662" t="str">
        <f>IFERROR(IF(OR(COD33="日",COD33="祝",COD33=0,COE33=""),"　",MAX(IF(AND(COE33&gt;CPA14,COG33&gt;COY14),0,IF(AND(COE33&lt;=CPA14,COE33&gt;COX14,COG33&gt;COY14),CPA14-COE33,IF(AND(COE33&lt;=CPA14,COE33&lt;=COX14,COG33&gt;COY14),CPA14-COX14,IF(AND(COE33&gt;COX14,COG33&lt;=COY14),COG33-COE33,IF(AND(COE33&lt;=COX14,COG33&lt;=COY14),COG33-COX14,0))))),0)),0)</f>
        <v>　</v>
      </c>
      <c r="COY33" s="663"/>
      <c r="COZ33" s="664"/>
      <c r="CPA33" s="662" t="str">
        <f>IFERROR(IF(OR(COD33="日",COD33="祝",COD33=0,COE33=""),"　",MAX(IF(AND(COE33&lt;=CPA14,COG33&gt;CPB14),CPB14-CPA14,IF(COG33&lt;=CPB14,0,IF(AND(COE33&gt;CPA14,COG33&gt;CPB14),CPB14-COE33,0))),0)),0)</f>
        <v>　</v>
      </c>
      <c r="CPB33" s="663"/>
      <c r="CPC33" s="664"/>
      <c r="CPD33" s="662" t="str">
        <f t="shared" si="44"/>
        <v>　</v>
      </c>
      <c r="CPE33" s="663"/>
      <c r="CPF33" s="664"/>
      <c r="CPG33" s="665" t="str">
        <f>IF(CPJ33="×",TIME(0,0,0),IF(CPT4="非常勤",COI33,COU33))</f>
        <v>　</v>
      </c>
      <c r="CPH33" s="666"/>
      <c r="CPI33" s="667"/>
      <c r="CPJ33" s="265"/>
      <c r="CPK33" s="665" t="str">
        <f>IF(CPN33="×",TIME(0,0,0),IF(CPT4="非常勤",COL33,COX33))</f>
        <v>　</v>
      </c>
      <c r="CPL33" s="666"/>
      <c r="CPM33" s="667"/>
      <c r="CPN33" s="265"/>
      <c r="CPO33" s="665" t="str">
        <f>IF(CPR33="×",TIME(0,0,0),IF(CPT4="非常勤",COO33,CPA33))</f>
        <v>　</v>
      </c>
      <c r="CPP33" s="666"/>
      <c r="CPQ33" s="667"/>
      <c r="CPR33" s="265"/>
      <c r="CPS33" s="665" t="str">
        <f>IF(CPV33="×",TIME(0,0,0),IF(CPT4="非常勤",COR33,CPD33))</f>
        <v>　</v>
      </c>
      <c r="CPT33" s="666"/>
      <c r="CPU33" s="667"/>
      <c r="CPV33" s="265"/>
      <c r="CPW33" s="668"/>
      <c r="CPX33" s="669"/>
      <c r="CPY33" s="668"/>
      <c r="CPZ33" s="670"/>
      <c r="CQA33" s="669"/>
      <c r="CQB33" s="671"/>
      <c r="CQC33" s="672"/>
      <c r="CQD33" s="672"/>
      <c r="CQE33" s="673"/>
      <c r="CQF33" s="263">
        <f>$A$33</f>
        <v>19</v>
      </c>
      <c r="CQG33" s="264" t="str">
        <f>$B$33</f>
        <v>月</v>
      </c>
      <c r="CQH33" s="660"/>
      <c r="CQI33" s="661"/>
      <c r="CQJ33" s="660"/>
      <c r="CQK33" s="661"/>
      <c r="CQL33" s="662" t="str">
        <f>IFERROR(IF(OR(CQG33="日",CQG33="祝",CQG33=0,CQH33=""),"　",MAX(IF(AND(CQH33&lt;=CQL14,CQJ33&gt;CQM14),CQM14-CQL14,IF(AND(CQH33&gt;CQL14,CQJ33&lt;=CQM14),CQJ33-CQH33,IF(AND(CQH33&lt;=CQL14,CQJ33&lt;=CQM14),CQJ33-CQL14,IF(AND(CQH33&gt;CQL14,CQJ33&gt;CQM14),CQM14-CQH33,0)))),0)),0)</f>
        <v>　</v>
      </c>
      <c r="CQM33" s="663"/>
      <c r="CQN33" s="664"/>
      <c r="CQO33" s="662" t="str">
        <f>IFERROR(IF(OR(CQG33="日",CQG33="祝",CQG33=0,CQH33=""),"　",MAX(IF(AND(CQH33&gt;CQR14,CQJ33&gt;CQP14),0,IF(AND(CQH33&lt;=CQR14,CQH33&gt;CQO14,CQJ33&gt;CQP14),CQR14-CQH33,IF(AND(CQH33&lt;=CQR14,CQH33&lt;=CQO14,CQJ33&gt;CQP14),CQR14-CQO14,IF(AND(CQH33&gt;CQO14,CQJ33&lt;=CQP14),CQJ33-CQH33,IF(AND(CQH33&lt;=CQO14,CQJ33&lt;=CQP14),CQJ33-CQO14,0))))),0)),0)</f>
        <v>　</v>
      </c>
      <c r="CQP33" s="663"/>
      <c r="CQQ33" s="664"/>
      <c r="CQR33" s="662" t="str">
        <f>IFERROR(IF(OR(CQG33="日",CQG33="祝",CQG33=0,CQH33=""),"　",MAX(IF(AND(CQH33&lt;=CQR14,CQJ33&gt;CQS14),CQS14-CQR14,IF(CQJ33&lt;=CQS14,0,IF(AND(CQH33&gt;CQR14,CQJ33&gt;CQS14),CQS14-CQH33,0))),0)),0)</f>
        <v>　</v>
      </c>
      <c r="CQS33" s="663"/>
      <c r="CQT33" s="664"/>
      <c r="CQU33" s="662" t="str">
        <f>IFERROR(IF(OR(CQG33="日",CQG33="祝",CQG33=0,CQH33=""),"　",MAX(IF(CQH33&gt;CQU14,CQJ33-CQH33,IF(CQH33&lt;=CQU14,CQJ33-CQU14,0)),0)),0)</f>
        <v>　</v>
      </c>
      <c r="CQV33" s="663"/>
      <c r="CQW33" s="664"/>
      <c r="CQX33" s="662" t="str">
        <f>IFERROR(IF(OR(CQG33="日",CQG33="祝",CQG33=0,CQH33=""),"　",MAX(IF(AND(CQH33&lt;=CQX14,CQJ33&gt;CQY14),CQY14-CQX14,IF(AND(CQH33&gt;CQX14,CQJ33&lt;=CQY14),CQJ33-CQH33,IF(AND(CQH33&lt;=CQX14,CQJ33&lt;=CQY14),CQJ33-CQX14,IF(AND(CQH33&gt;CQX14,CQJ33&gt;CQY14),CQY14-CQH33,0)))),0)),0)</f>
        <v>　</v>
      </c>
      <c r="CQY33" s="663"/>
      <c r="CQZ33" s="664"/>
      <c r="CRA33" s="662" t="str">
        <f>IFERROR(IF(OR(CQG33="日",CQG33="祝",CQG33=0,CQH33=""),"　",MAX(IF(AND(CQH33&gt;CRD14,CQJ33&gt;CRB14),0,IF(AND(CQH33&lt;=CRD14,CQH33&gt;CRA14,CQJ33&gt;CRB14),CRD14-CQH33,IF(AND(CQH33&lt;=CRD14,CQH33&lt;=CRA14,CQJ33&gt;CRB14),CRD14-CRA14,IF(AND(CQH33&gt;CRA14,CQJ33&lt;=CRB14),CQJ33-CQH33,IF(AND(CQH33&lt;=CRA14,CQJ33&lt;=CRB14),CQJ33-CRA14,0))))),0)),0)</f>
        <v>　</v>
      </c>
      <c r="CRB33" s="663"/>
      <c r="CRC33" s="664"/>
      <c r="CRD33" s="662" t="str">
        <f>IFERROR(IF(OR(CQG33="日",CQG33="祝",CQG33=0,CQH33=""),"　",MAX(IF(AND(CQH33&lt;=CRD14,CQJ33&gt;CRE14),CRE14-CRD14,IF(CQJ33&lt;=CRE14,0,IF(AND(CQH33&gt;CRD14,CQJ33&gt;CRE14),CRE14-CQH33,0))),0)),0)</f>
        <v>　</v>
      </c>
      <c r="CRE33" s="663"/>
      <c r="CRF33" s="664"/>
      <c r="CRG33" s="662" t="str">
        <f t="shared" si="45"/>
        <v>　</v>
      </c>
      <c r="CRH33" s="663"/>
      <c r="CRI33" s="664"/>
      <c r="CRJ33" s="665" t="str">
        <f>IF(CRM33="×",TIME(0,0,0),IF(CRW4="非常勤",CQL33,CQX33))</f>
        <v>　</v>
      </c>
      <c r="CRK33" s="666"/>
      <c r="CRL33" s="667"/>
      <c r="CRM33" s="265"/>
      <c r="CRN33" s="665" t="str">
        <f>IF(CRQ33="×",TIME(0,0,0),IF(CRW4="非常勤",CQO33,CRA33))</f>
        <v>　</v>
      </c>
      <c r="CRO33" s="666"/>
      <c r="CRP33" s="667"/>
      <c r="CRQ33" s="265"/>
      <c r="CRR33" s="665" t="str">
        <f>IF(CRU33="×",TIME(0,0,0),IF(CRW4="非常勤",CQR33,CRD33))</f>
        <v>　</v>
      </c>
      <c r="CRS33" s="666"/>
      <c r="CRT33" s="667"/>
      <c r="CRU33" s="265"/>
      <c r="CRV33" s="665" t="str">
        <f>IF(CRY33="×",TIME(0,0,0),IF(CRW4="非常勤",CQU33,CRG33))</f>
        <v>　</v>
      </c>
      <c r="CRW33" s="666"/>
      <c r="CRX33" s="667"/>
      <c r="CRY33" s="265"/>
      <c r="CRZ33" s="668"/>
      <c r="CSA33" s="669"/>
      <c r="CSB33" s="668"/>
      <c r="CSC33" s="670"/>
      <c r="CSD33" s="669"/>
      <c r="CSE33" s="671"/>
      <c r="CSF33" s="672"/>
      <c r="CSG33" s="672"/>
      <c r="CSH33" s="673"/>
      <c r="CSI33" s="263">
        <f>$A$33</f>
        <v>19</v>
      </c>
      <c r="CSJ33" s="264" t="str">
        <f>$B$33</f>
        <v>月</v>
      </c>
      <c r="CSK33" s="660"/>
      <c r="CSL33" s="661"/>
      <c r="CSM33" s="660"/>
      <c r="CSN33" s="661"/>
      <c r="CSO33" s="662" t="str">
        <f>IFERROR(IF(OR(CSJ33="日",CSJ33="祝",CSJ33=0,CSK33=""),"　",MAX(IF(AND(CSK33&lt;=CSO14,CSM33&gt;CSP14),CSP14-CSO14,IF(AND(CSK33&gt;CSO14,CSM33&lt;=CSP14),CSM33-CSK33,IF(AND(CSK33&lt;=CSO14,CSM33&lt;=CSP14),CSM33-CSO14,IF(AND(CSK33&gt;CSO14,CSM33&gt;CSP14),CSP14-CSK33,0)))),0)),0)</f>
        <v>　</v>
      </c>
      <c r="CSP33" s="663"/>
      <c r="CSQ33" s="664"/>
      <c r="CSR33" s="662" t="str">
        <f>IFERROR(IF(OR(CSJ33="日",CSJ33="祝",CSJ33=0,CSK33=""),"　",MAX(IF(AND(CSK33&gt;CSU14,CSM33&gt;CSS14),0,IF(AND(CSK33&lt;=CSU14,CSK33&gt;CSR14,CSM33&gt;CSS14),CSU14-CSK33,IF(AND(CSK33&lt;=CSU14,CSK33&lt;=CSR14,CSM33&gt;CSS14),CSU14-CSR14,IF(AND(CSK33&gt;CSR14,CSM33&lt;=CSS14),CSM33-CSK33,IF(AND(CSK33&lt;=CSR14,CSM33&lt;=CSS14),CSM33-CSR14,0))))),0)),0)</f>
        <v>　</v>
      </c>
      <c r="CSS33" s="663"/>
      <c r="CST33" s="664"/>
      <c r="CSU33" s="662" t="str">
        <f>IFERROR(IF(OR(CSJ33="日",CSJ33="祝",CSJ33=0,CSK33=""),"　",MAX(IF(AND(CSK33&lt;=CSU14,CSM33&gt;CSV14),CSV14-CSU14,IF(CSM33&lt;=CSV14,0,IF(AND(CSK33&gt;CSU14,CSM33&gt;CSV14),CSV14-CSK33,0))),0)),0)</f>
        <v>　</v>
      </c>
      <c r="CSV33" s="663"/>
      <c r="CSW33" s="664"/>
      <c r="CSX33" s="662" t="str">
        <f>IFERROR(IF(OR(CSJ33="日",CSJ33="祝",CSJ33=0,CSK33=""),"　",MAX(IF(CSK33&gt;CSX14,CSM33-CSK33,IF(CSK33&lt;=CSX14,CSM33-CSX14,0)),0)),0)</f>
        <v>　</v>
      </c>
      <c r="CSY33" s="663"/>
      <c r="CSZ33" s="664"/>
      <c r="CTA33" s="662" t="str">
        <f>IFERROR(IF(OR(CSJ33="日",CSJ33="祝",CSJ33=0,CSK33=""),"　",MAX(IF(AND(CSK33&lt;=CTA14,CSM33&gt;CTB14),CTB14-CTA14,IF(AND(CSK33&gt;CTA14,CSM33&lt;=CTB14),CSM33-CSK33,IF(AND(CSK33&lt;=CTA14,CSM33&lt;=CTB14),CSM33-CTA14,IF(AND(CSK33&gt;CTA14,CSM33&gt;CTB14),CTB14-CSK33,0)))),0)),0)</f>
        <v>　</v>
      </c>
      <c r="CTB33" s="663"/>
      <c r="CTC33" s="664"/>
      <c r="CTD33" s="662" t="str">
        <f>IFERROR(IF(OR(CSJ33="日",CSJ33="祝",CSJ33=0,CSK33=""),"　",MAX(IF(AND(CSK33&gt;CTG14,CSM33&gt;CTE14),0,IF(AND(CSK33&lt;=CTG14,CSK33&gt;CTD14,CSM33&gt;CTE14),CTG14-CSK33,IF(AND(CSK33&lt;=CTG14,CSK33&lt;=CTD14,CSM33&gt;CTE14),CTG14-CTD14,IF(AND(CSK33&gt;CTD14,CSM33&lt;=CTE14),CSM33-CSK33,IF(AND(CSK33&lt;=CTD14,CSM33&lt;=CTE14),CSM33-CTD14,0))))),0)),0)</f>
        <v>　</v>
      </c>
      <c r="CTE33" s="663"/>
      <c r="CTF33" s="664"/>
      <c r="CTG33" s="662" t="str">
        <f>IFERROR(IF(OR(CSJ33="日",CSJ33="祝",CSJ33=0,CSK33=""),"　",MAX(IF(AND(CSK33&lt;=CTG14,CSM33&gt;CTH14),CTH14-CTG14,IF(CSM33&lt;=CTH14,0,IF(AND(CSK33&gt;CTG14,CSM33&gt;CTH14),CTH14-CSK33,0))),0)),0)</f>
        <v>　</v>
      </c>
      <c r="CTH33" s="663"/>
      <c r="CTI33" s="664"/>
      <c r="CTJ33" s="662" t="str">
        <f t="shared" si="46"/>
        <v>　</v>
      </c>
      <c r="CTK33" s="663"/>
      <c r="CTL33" s="664"/>
      <c r="CTM33" s="665" t="str">
        <f>IF(CTP33="×",TIME(0,0,0),IF(CTZ4="非常勤",CSO33,CTA33))</f>
        <v>　</v>
      </c>
      <c r="CTN33" s="666"/>
      <c r="CTO33" s="667"/>
      <c r="CTP33" s="265"/>
      <c r="CTQ33" s="665" t="str">
        <f>IF(CTT33="×",TIME(0,0,0),IF(CTZ4="非常勤",CSR33,CTD33))</f>
        <v>　</v>
      </c>
      <c r="CTR33" s="666"/>
      <c r="CTS33" s="667"/>
      <c r="CTT33" s="265"/>
      <c r="CTU33" s="665" t="str">
        <f>IF(CTX33="×",TIME(0,0,0),IF(CTZ4="非常勤",CSU33,CTG33))</f>
        <v>　</v>
      </c>
      <c r="CTV33" s="666"/>
      <c r="CTW33" s="667"/>
      <c r="CTX33" s="265"/>
      <c r="CTY33" s="665" t="str">
        <f>IF(CUB33="×",TIME(0,0,0),IF(CTZ4="非常勤",CSX33,CTJ33))</f>
        <v>　</v>
      </c>
      <c r="CTZ33" s="666"/>
      <c r="CUA33" s="667"/>
      <c r="CUB33" s="265"/>
      <c r="CUC33" s="668"/>
      <c r="CUD33" s="669"/>
      <c r="CUE33" s="668"/>
      <c r="CUF33" s="670"/>
      <c r="CUG33" s="669"/>
      <c r="CUH33" s="671"/>
      <c r="CUI33" s="672"/>
      <c r="CUJ33" s="672"/>
      <c r="CUK33" s="673"/>
      <c r="CUL33" s="263">
        <f>$A$33</f>
        <v>19</v>
      </c>
      <c r="CUM33" s="264" t="str">
        <f>$B$33</f>
        <v>月</v>
      </c>
      <c r="CUN33" s="660"/>
      <c r="CUO33" s="661"/>
      <c r="CUP33" s="660"/>
      <c r="CUQ33" s="661"/>
      <c r="CUR33" s="662" t="str">
        <f>IFERROR(IF(OR(CUM33="日",CUM33="祝",CUM33=0,CUN33=""),"　",MAX(IF(AND(CUN33&lt;=CUR14,CUP33&gt;CUS14),CUS14-CUR14,IF(AND(CUN33&gt;CUR14,CUP33&lt;=CUS14),CUP33-CUN33,IF(AND(CUN33&lt;=CUR14,CUP33&lt;=CUS14),CUP33-CUR14,IF(AND(CUN33&gt;CUR14,CUP33&gt;CUS14),CUS14-CUN33,0)))),0)),0)</f>
        <v>　</v>
      </c>
      <c r="CUS33" s="663"/>
      <c r="CUT33" s="664"/>
      <c r="CUU33" s="662" t="str">
        <f>IFERROR(IF(OR(CUM33="日",CUM33="祝",CUM33=0,CUN33=""),"　",MAX(IF(AND(CUN33&gt;CUX14,CUP33&gt;CUV14),0,IF(AND(CUN33&lt;=CUX14,CUN33&gt;CUU14,CUP33&gt;CUV14),CUX14-CUN33,IF(AND(CUN33&lt;=CUX14,CUN33&lt;=CUU14,CUP33&gt;CUV14),CUX14-CUU14,IF(AND(CUN33&gt;CUU14,CUP33&lt;=CUV14),CUP33-CUN33,IF(AND(CUN33&lt;=CUU14,CUP33&lt;=CUV14),CUP33-CUU14,0))))),0)),0)</f>
        <v>　</v>
      </c>
      <c r="CUV33" s="663"/>
      <c r="CUW33" s="664"/>
      <c r="CUX33" s="662" t="str">
        <f>IFERROR(IF(OR(CUM33="日",CUM33="祝",CUM33=0,CUN33=""),"　",MAX(IF(AND(CUN33&lt;=CUX14,CUP33&gt;CUY14),CUY14-CUX14,IF(CUP33&lt;=CUY14,0,IF(AND(CUN33&gt;CUX14,CUP33&gt;CUY14),CUY14-CUN33,0))),0)),0)</f>
        <v>　</v>
      </c>
      <c r="CUY33" s="663"/>
      <c r="CUZ33" s="664"/>
      <c r="CVA33" s="662" t="str">
        <f>IFERROR(IF(OR(CUM33="日",CUM33="祝",CUM33=0,CUN33=""),"　",MAX(IF(CUN33&gt;CVA14,CUP33-CUN33,IF(CUN33&lt;=CVA14,CUP33-CVA14,0)),0)),0)</f>
        <v>　</v>
      </c>
      <c r="CVB33" s="663"/>
      <c r="CVC33" s="664"/>
      <c r="CVD33" s="662" t="str">
        <f>IFERROR(IF(OR(CUM33="日",CUM33="祝",CUM33=0,CUN33=""),"　",MAX(IF(AND(CUN33&lt;=CVD14,CUP33&gt;CVE14),CVE14-CVD14,IF(AND(CUN33&gt;CVD14,CUP33&lt;=CVE14),CUP33-CUN33,IF(AND(CUN33&lt;=CVD14,CUP33&lt;=CVE14),CUP33-CVD14,IF(AND(CUN33&gt;CVD14,CUP33&gt;CVE14),CVE14-CUN33,0)))),0)),0)</f>
        <v>　</v>
      </c>
      <c r="CVE33" s="663"/>
      <c r="CVF33" s="664"/>
      <c r="CVG33" s="662" t="str">
        <f>IFERROR(IF(OR(CUM33="日",CUM33="祝",CUM33=0,CUN33=""),"　",MAX(IF(AND(CUN33&gt;CVJ14,CUP33&gt;CVH14),0,IF(AND(CUN33&lt;=CVJ14,CUN33&gt;CVG14,CUP33&gt;CVH14),CVJ14-CUN33,IF(AND(CUN33&lt;=CVJ14,CUN33&lt;=CVG14,CUP33&gt;CVH14),CVJ14-CVG14,IF(AND(CUN33&gt;CVG14,CUP33&lt;=CVH14),CUP33-CUN33,IF(AND(CUN33&lt;=CVG14,CUP33&lt;=CVH14),CUP33-CVG14,0))))),0)),0)</f>
        <v>　</v>
      </c>
      <c r="CVH33" s="663"/>
      <c r="CVI33" s="664"/>
      <c r="CVJ33" s="662" t="str">
        <f>IFERROR(IF(OR(CUM33="日",CUM33="祝",CUM33=0,CUN33=""),"　",MAX(IF(AND(CUN33&lt;=CVJ14,CUP33&gt;CVK14),CVK14-CVJ14,IF(CUP33&lt;=CVK14,0,IF(AND(CUN33&gt;CVJ14,CUP33&gt;CVK14),CVK14-CUN33,0))),0)),0)</f>
        <v>　</v>
      </c>
      <c r="CVK33" s="663"/>
      <c r="CVL33" s="664"/>
      <c r="CVM33" s="662" t="str">
        <f t="shared" si="47"/>
        <v>　</v>
      </c>
      <c r="CVN33" s="663"/>
      <c r="CVO33" s="664"/>
      <c r="CVP33" s="665" t="str">
        <f>IF(CVS33="×",TIME(0,0,0),IF(CWC4="非常勤",CUR33,CVD33))</f>
        <v>　</v>
      </c>
      <c r="CVQ33" s="666"/>
      <c r="CVR33" s="667"/>
      <c r="CVS33" s="265"/>
      <c r="CVT33" s="665" t="str">
        <f>IF(CVW33="×",TIME(0,0,0),IF(CWC4="非常勤",CUU33,CVG33))</f>
        <v>　</v>
      </c>
      <c r="CVU33" s="666"/>
      <c r="CVV33" s="667"/>
      <c r="CVW33" s="265"/>
      <c r="CVX33" s="665" t="str">
        <f>IF(CWA33="×",TIME(0,0,0),IF(CWC4="非常勤",CUX33,CVJ33))</f>
        <v>　</v>
      </c>
      <c r="CVY33" s="666"/>
      <c r="CVZ33" s="667"/>
      <c r="CWA33" s="265"/>
      <c r="CWB33" s="665" t="str">
        <f>IF(CWE33="×",TIME(0,0,0),IF(CWC4="非常勤",CVA33,CVM33))</f>
        <v>　</v>
      </c>
      <c r="CWC33" s="666"/>
      <c r="CWD33" s="667"/>
      <c r="CWE33" s="265"/>
      <c r="CWF33" s="668"/>
      <c r="CWG33" s="669"/>
      <c r="CWH33" s="668"/>
      <c r="CWI33" s="670"/>
      <c r="CWJ33" s="669"/>
      <c r="CWK33" s="671"/>
      <c r="CWL33" s="672"/>
      <c r="CWM33" s="672"/>
      <c r="CWN33" s="673"/>
      <c r="CWO33" s="263">
        <f>$A$33</f>
        <v>19</v>
      </c>
      <c r="CWP33" s="264" t="str">
        <f>$B$33</f>
        <v>月</v>
      </c>
      <c r="CWQ33" s="660"/>
      <c r="CWR33" s="661"/>
      <c r="CWS33" s="660"/>
      <c r="CWT33" s="661"/>
      <c r="CWU33" s="662" t="str">
        <f>IFERROR(IF(OR(CWP33="日",CWP33="祝",CWP33=0,CWQ33=""),"　",MAX(IF(AND(CWQ33&lt;=CWU14,CWS33&gt;CWV14),CWV14-CWU14,IF(AND(CWQ33&gt;CWU14,CWS33&lt;=CWV14),CWS33-CWQ33,IF(AND(CWQ33&lt;=CWU14,CWS33&lt;=CWV14),CWS33-CWU14,IF(AND(CWQ33&gt;CWU14,CWS33&gt;CWV14),CWV14-CWQ33,0)))),0)),0)</f>
        <v>　</v>
      </c>
      <c r="CWV33" s="663"/>
      <c r="CWW33" s="664"/>
      <c r="CWX33" s="662" t="str">
        <f>IFERROR(IF(OR(CWP33="日",CWP33="祝",CWP33=0,CWQ33=""),"　",MAX(IF(AND(CWQ33&gt;CXA14,CWS33&gt;CWY14),0,IF(AND(CWQ33&lt;=CXA14,CWQ33&gt;CWX14,CWS33&gt;CWY14),CXA14-CWQ33,IF(AND(CWQ33&lt;=CXA14,CWQ33&lt;=CWX14,CWS33&gt;CWY14),CXA14-CWX14,IF(AND(CWQ33&gt;CWX14,CWS33&lt;=CWY14),CWS33-CWQ33,IF(AND(CWQ33&lt;=CWX14,CWS33&lt;=CWY14),CWS33-CWX14,0))))),0)),0)</f>
        <v>　</v>
      </c>
      <c r="CWY33" s="663"/>
      <c r="CWZ33" s="664"/>
      <c r="CXA33" s="662" t="str">
        <f>IFERROR(IF(OR(CWP33="日",CWP33="祝",CWP33=0,CWQ33=""),"　",MAX(IF(AND(CWQ33&lt;=CXA14,CWS33&gt;CXB14),CXB14-CXA14,IF(CWS33&lt;=CXB14,0,IF(AND(CWQ33&gt;CXA14,CWS33&gt;CXB14),CXB14-CWQ33,0))),0)),0)</f>
        <v>　</v>
      </c>
      <c r="CXB33" s="663"/>
      <c r="CXC33" s="664"/>
      <c r="CXD33" s="662" t="str">
        <f>IFERROR(IF(OR(CWP33="日",CWP33="祝",CWP33=0,CWQ33=""),"　",MAX(IF(CWQ33&gt;CXD14,CWS33-CWQ33,IF(CWQ33&lt;=CXD14,CWS33-CXD14,0)),0)),0)</f>
        <v>　</v>
      </c>
      <c r="CXE33" s="663"/>
      <c r="CXF33" s="664"/>
      <c r="CXG33" s="662" t="str">
        <f>IFERROR(IF(OR(CWP33="日",CWP33="祝",CWP33=0,CWQ33=""),"　",MAX(IF(AND(CWQ33&lt;=CXG14,CWS33&gt;CXH14),CXH14-CXG14,IF(AND(CWQ33&gt;CXG14,CWS33&lt;=CXH14),CWS33-CWQ33,IF(AND(CWQ33&lt;=CXG14,CWS33&lt;=CXH14),CWS33-CXG14,IF(AND(CWQ33&gt;CXG14,CWS33&gt;CXH14),CXH14-CWQ33,0)))),0)),0)</f>
        <v>　</v>
      </c>
      <c r="CXH33" s="663"/>
      <c r="CXI33" s="664"/>
      <c r="CXJ33" s="662" t="str">
        <f>IFERROR(IF(OR(CWP33="日",CWP33="祝",CWP33=0,CWQ33=""),"　",MAX(IF(AND(CWQ33&gt;CXM14,CWS33&gt;CXK14),0,IF(AND(CWQ33&lt;=CXM14,CWQ33&gt;CXJ14,CWS33&gt;CXK14),CXM14-CWQ33,IF(AND(CWQ33&lt;=CXM14,CWQ33&lt;=CXJ14,CWS33&gt;CXK14),CXM14-CXJ14,IF(AND(CWQ33&gt;CXJ14,CWS33&lt;=CXK14),CWS33-CWQ33,IF(AND(CWQ33&lt;=CXJ14,CWS33&lt;=CXK14),CWS33-CXJ14,0))))),0)),0)</f>
        <v>　</v>
      </c>
      <c r="CXK33" s="663"/>
      <c r="CXL33" s="664"/>
      <c r="CXM33" s="662" t="str">
        <f>IFERROR(IF(OR(CWP33="日",CWP33="祝",CWP33=0,CWQ33=""),"　",MAX(IF(AND(CWQ33&lt;=CXM14,CWS33&gt;CXN14),CXN14-CXM14,IF(CWS33&lt;=CXN14,0,IF(AND(CWQ33&gt;CXM14,CWS33&gt;CXN14),CXN14-CWQ33,0))),0)),0)</f>
        <v>　</v>
      </c>
      <c r="CXN33" s="663"/>
      <c r="CXO33" s="664"/>
      <c r="CXP33" s="662" t="str">
        <f t="shared" si="48"/>
        <v>　</v>
      </c>
      <c r="CXQ33" s="663"/>
      <c r="CXR33" s="664"/>
      <c r="CXS33" s="665" t="str">
        <f>IF(CXV33="×",TIME(0,0,0),IF(CYF4="非常勤",CWU33,CXG33))</f>
        <v>　</v>
      </c>
      <c r="CXT33" s="666"/>
      <c r="CXU33" s="667"/>
      <c r="CXV33" s="265"/>
      <c r="CXW33" s="665" t="str">
        <f>IF(CXZ33="×",TIME(0,0,0),IF(CYF4="非常勤",CWX33,CXJ33))</f>
        <v>　</v>
      </c>
      <c r="CXX33" s="666"/>
      <c r="CXY33" s="667"/>
      <c r="CXZ33" s="265"/>
      <c r="CYA33" s="665" t="str">
        <f>IF(CYD33="×",TIME(0,0,0),IF(CYF4="非常勤",CXA33,CXM33))</f>
        <v>　</v>
      </c>
      <c r="CYB33" s="666"/>
      <c r="CYC33" s="667"/>
      <c r="CYD33" s="265"/>
      <c r="CYE33" s="665" t="str">
        <f>IF(CYH33="×",TIME(0,0,0),IF(CYF4="非常勤",CXD33,CXP33))</f>
        <v>　</v>
      </c>
      <c r="CYF33" s="666"/>
      <c r="CYG33" s="667"/>
      <c r="CYH33" s="265"/>
      <c r="CYI33" s="668"/>
      <c r="CYJ33" s="669"/>
      <c r="CYK33" s="668"/>
      <c r="CYL33" s="670"/>
      <c r="CYM33" s="669"/>
      <c r="CYN33" s="671"/>
      <c r="CYO33" s="672"/>
      <c r="CYP33" s="672"/>
      <c r="CYQ33" s="673"/>
      <c r="CYR33" s="263">
        <f>$A$33</f>
        <v>19</v>
      </c>
      <c r="CYS33" s="264" t="str">
        <f>$B$33</f>
        <v>月</v>
      </c>
      <c r="CYT33" s="660"/>
      <c r="CYU33" s="661"/>
      <c r="CYV33" s="660"/>
      <c r="CYW33" s="661"/>
      <c r="CYX33" s="662" t="str">
        <f>IFERROR(IF(OR(CYS33="日",CYS33="祝",CYS33=0,CYT33=""),"　",MAX(IF(AND(CYT33&lt;=CYX14,CYV33&gt;CYY14),CYY14-CYX14,IF(AND(CYT33&gt;CYX14,CYV33&lt;=CYY14),CYV33-CYT33,IF(AND(CYT33&lt;=CYX14,CYV33&lt;=CYY14),CYV33-CYX14,IF(AND(CYT33&gt;CYX14,CYV33&gt;CYY14),CYY14-CYT33,0)))),0)),0)</f>
        <v>　</v>
      </c>
      <c r="CYY33" s="663"/>
      <c r="CYZ33" s="664"/>
      <c r="CZA33" s="662" t="str">
        <f>IFERROR(IF(OR(CYS33="日",CYS33="祝",CYS33=0,CYT33=""),"　",MAX(IF(AND(CYT33&gt;CZD14,CYV33&gt;CZB14),0,IF(AND(CYT33&lt;=CZD14,CYT33&gt;CZA14,CYV33&gt;CZB14),CZD14-CYT33,IF(AND(CYT33&lt;=CZD14,CYT33&lt;=CZA14,CYV33&gt;CZB14),CZD14-CZA14,IF(AND(CYT33&gt;CZA14,CYV33&lt;=CZB14),CYV33-CYT33,IF(AND(CYT33&lt;=CZA14,CYV33&lt;=CZB14),CYV33-CZA14,0))))),0)),0)</f>
        <v>　</v>
      </c>
      <c r="CZB33" s="663"/>
      <c r="CZC33" s="664"/>
      <c r="CZD33" s="662" t="str">
        <f>IFERROR(IF(OR(CYS33="日",CYS33="祝",CYS33=0,CYT33=""),"　",MAX(IF(AND(CYT33&lt;=CZD14,CYV33&gt;CZE14),CZE14-CZD14,IF(CYV33&lt;=CZE14,0,IF(AND(CYT33&gt;CZD14,CYV33&gt;CZE14),CZE14-CYT33,0))),0)),0)</f>
        <v>　</v>
      </c>
      <c r="CZE33" s="663"/>
      <c r="CZF33" s="664"/>
      <c r="CZG33" s="662" t="str">
        <f>IFERROR(IF(OR(CYS33="日",CYS33="祝",CYS33=0,CYT33=""),"　",MAX(IF(CYT33&gt;CZG14,CYV33-CYT33,IF(CYT33&lt;=CZG14,CYV33-CZG14,0)),0)),0)</f>
        <v>　</v>
      </c>
      <c r="CZH33" s="663"/>
      <c r="CZI33" s="664"/>
      <c r="CZJ33" s="662" t="str">
        <f>IFERROR(IF(OR(CYS33="日",CYS33="祝",CYS33=0,CYT33=""),"　",MAX(IF(AND(CYT33&lt;=CZJ14,CYV33&gt;CZK14),CZK14-CZJ14,IF(AND(CYT33&gt;CZJ14,CYV33&lt;=CZK14),CYV33-CYT33,IF(AND(CYT33&lt;=CZJ14,CYV33&lt;=CZK14),CYV33-CZJ14,IF(AND(CYT33&gt;CZJ14,CYV33&gt;CZK14),CZK14-CYT33,0)))),0)),0)</f>
        <v>　</v>
      </c>
      <c r="CZK33" s="663"/>
      <c r="CZL33" s="664"/>
      <c r="CZM33" s="662" t="str">
        <f>IFERROR(IF(OR(CYS33="日",CYS33="祝",CYS33=0,CYT33=""),"　",MAX(IF(AND(CYT33&gt;CZP14,CYV33&gt;CZN14),0,IF(AND(CYT33&lt;=CZP14,CYT33&gt;CZM14,CYV33&gt;CZN14),CZP14-CYT33,IF(AND(CYT33&lt;=CZP14,CYT33&lt;=CZM14,CYV33&gt;CZN14),CZP14-CZM14,IF(AND(CYT33&gt;CZM14,CYV33&lt;=CZN14),CYV33-CYT33,IF(AND(CYT33&lt;=CZM14,CYV33&lt;=CZN14),CYV33-CZM14,0))))),0)),0)</f>
        <v>　</v>
      </c>
      <c r="CZN33" s="663"/>
      <c r="CZO33" s="664"/>
      <c r="CZP33" s="662" t="str">
        <f>IFERROR(IF(OR(CYS33="日",CYS33="祝",CYS33=0,CYT33=""),"　",MAX(IF(AND(CYT33&lt;=CZP14,CYV33&gt;CZQ14),CZQ14-CZP14,IF(CYV33&lt;=CZQ14,0,IF(AND(CYT33&gt;CZP14,CYV33&gt;CZQ14),CZQ14-CYT33,0))),0)),0)</f>
        <v>　</v>
      </c>
      <c r="CZQ33" s="663"/>
      <c r="CZR33" s="664"/>
      <c r="CZS33" s="662" t="str">
        <f t="shared" si="49"/>
        <v>　</v>
      </c>
      <c r="CZT33" s="663"/>
      <c r="CZU33" s="664"/>
      <c r="CZV33" s="665" t="str">
        <f>IF(CZY33="×",TIME(0,0,0),IF(DAI4="非常勤",CYX33,CZJ33))</f>
        <v>　</v>
      </c>
      <c r="CZW33" s="666"/>
      <c r="CZX33" s="667"/>
      <c r="CZY33" s="265"/>
      <c r="CZZ33" s="665" t="str">
        <f>IF(DAC33="×",TIME(0,0,0),IF(DAI4="非常勤",CZA33,CZM33))</f>
        <v>　</v>
      </c>
      <c r="DAA33" s="666"/>
      <c r="DAB33" s="667"/>
      <c r="DAC33" s="265"/>
      <c r="DAD33" s="665" t="str">
        <f>IF(DAG33="×",TIME(0,0,0),IF(DAI4="非常勤",CZD33,CZP33))</f>
        <v>　</v>
      </c>
      <c r="DAE33" s="666"/>
      <c r="DAF33" s="667"/>
      <c r="DAG33" s="265"/>
      <c r="DAH33" s="665" t="str">
        <f>IF(DAK33="×",TIME(0,0,0),IF(DAI4="非常勤",CZG33,CZS33))</f>
        <v>　</v>
      </c>
      <c r="DAI33" s="666"/>
      <c r="DAJ33" s="667"/>
      <c r="DAK33" s="265"/>
      <c r="DAL33" s="668"/>
      <c r="DAM33" s="669"/>
      <c r="DAN33" s="668"/>
      <c r="DAO33" s="670"/>
      <c r="DAP33" s="669"/>
      <c r="DAQ33" s="671"/>
      <c r="DAR33" s="672"/>
      <c r="DAS33" s="672"/>
      <c r="DAT33" s="673"/>
      <c r="DAU33" s="263">
        <f>$A$33</f>
        <v>19</v>
      </c>
      <c r="DAV33" s="264" t="str">
        <f>$B$33</f>
        <v>月</v>
      </c>
      <c r="DAW33" s="660"/>
      <c r="DAX33" s="661"/>
      <c r="DAY33" s="660"/>
      <c r="DAZ33" s="661"/>
      <c r="DBA33" s="662" t="str">
        <f>IFERROR(IF(OR(DAV33="日",DAV33="祝",DAV33=0,DAW33=""),"　",MAX(IF(AND(DAW33&lt;=DBA14,DAY33&gt;DBB14),DBB14-DBA14,IF(AND(DAW33&gt;DBA14,DAY33&lt;=DBB14),DAY33-DAW33,IF(AND(DAW33&lt;=DBA14,DAY33&lt;=DBB14),DAY33-DBA14,IF(AND(DAW33&gt;DBA14,DAY33&gt;DBB14),DBB14-DAW33,0)))),0)),0)</f>
        <v>　</v>
      </c>
      <c r="DBB33" s="663"/>
      <c r="DBC33" s="664"/>
      <c r="DBD33" s="662" t="str">
        <f>IFERROR(IF(OR(DAV33="日",DAV33="祝",DAV33=0,DAW33=""),"　",MAX(IF(AND(DAW33&gt;DBG14,DAY33&gt;DBE14),0,IF(AND(DAW33&lt;=DBG14,DAW33&gt;DBD14,DAY33&gt;DBE14),DBG14-DAW33,IF(AND(DAW33&lt;=DBG14,DAW33&lt;=DBD14,DAY33&gt;DBE14),DBG14-DBD14,IF(AND(DAW33&gt;DBD14,DAY33&lt;=DBE14),DAY33-DAW33,IF(AND(DAW33&lt;=DBD14,DAY33&lt;=DBE14),DAY33-DBD14,0))))),0)),0)</f>
        <v>　</v>
      </c>
      <c r="DBE33" s="663"/>
      <c r="DBF33" s="664"/>
      <c r="DBG33" s="662" t="str">
        <f>IFERROR(IF(OR(DAV33="日",DAV33="祝",DAV33=0,DAW33=""),"　",MAX(IF(AND(DAW33&lt;=DBG14,DAY33&gt;DBH14),DBH14-DBG14,IF(DAY33&lt;=DBH14,0,IF(AND(DAW33&gt;DBG14,DAY33&gt;DBH14),DBH14-DAW33,0))),0)),0)</f>
        <v>　</v>
      </c>
      <c r="DBH33" s="663"/>
      <c r="DBI33" s="664"/>
      <c r="DBJ33" s="662" t="str">
        <f>IFERROR(IF(OR(DAV33="日",DAV33="祝",DAV33=0,DAW33=""),"　",MAX(IF(DAW33&gt;DBJ14,DAY33-DAW33,IF(DAW33&lt;=DBJ14,DAY33-DBJ14,0)),0)),0)</f>
        <v>　</v>
      </c>
      <c r="DBK33" s="663"/>
      <c r="DBL33" s="664"/>
      <c r="DBM33" s="662" t="str">
        <f>IFERROR(IF(OR(DAV33="日",DAV33="祝",DAV33=0,DAW33=""),"　",MAX(IF(AND(DAW33&lt;=DBM14,DAY33&gt;DBN14),DBN14-DBM14,IF(AND(DAW33&gt;DBM14,DAY33&lt;=DBN14),DAY33-DAW33,IF(AND(DAW33&lt;=DBM14,DAY33&lt;=DBN14),DAY33-DBM14,IF(AND(DAW33&gt;DBM14,DAY33&gt;DBN14),DBN14-DAW33,0)))),0)),0)</f>
        <v>　</v>
      </c>
      <c r="DBN33" s="663"/>
      <c r="DBO33" s="664"/>
      <c r="DBP33" s="662" t="str">
        <f>IFERROR(IF(OR(DAV33="日",DAV33="祝",DAV33=0,DAW33=""),"　",MAX(IF(AND(DAW33&gt;DBS14,DAY33&gt;DBQ14),0,IF(AND(DAW33&lt;=DBS14,DAW33&gt;DBP14,DAY33&gt;DBQ14),DBS14-DAW33,IF(AND(DAW33&lt;=DBS14,DAW33&lt;=DBP14,DAY33&gt;DBQ14),DBS14-DBP14,IF(AND(DAW33&gt;DBP14,DAY33&lt;=DBQ14),DAY33-DAW33,IF(AND(DAW33&lt;=DBP14,DAY33&lt;=DBQ14),DAY33-DBP14,0))))),0)),0)</f>
        <v>　</v>
      </c>
      <c r="DBQ33" s="663"/>
      <c r="DBR33" s="664"/>
      <c r="DBS33" s="662" t="str">
        <f>IFERROR(IF(OR(DAV33="日",DAV33="祝",DAV33=0,DAW33=""),"　",MAX(IF(AND(DAW33&lt;=DBS14,DAY33&gt;DBT14),DBT14-DBS14,IF(DAY33&lt;=DBT14,0,IF(AND(DAW33&gt;DBS14,DAY33&gt;DBT14),DBT14-DAW33,0))),0)),0)</f>
        <v>　</v>
      </c>
      <c r="DBT33" s="663"/>
      <c r="DBU33" s="664"/>
      <c r="DBV33" s="662" t="str">
        <f t="shared" si="50"/>
        <v>　</v>
      </c>
      <c r="DBW33" s="663"/>
      <c r="DBX33" s="664"/>
      <c r="DBY33" s="665" t="str">
        <f>IF(DCB33="×",TIME(0,0,0),IF(DCL4="非常勤",DBA33,DBM33))</f>
        <v>　</v>
      </c>
      <c r="DBZ33" s="666"/>
      <c r="DCA33" s="667"/>
      <c r="DCB33" s="265"/>
      <c r="DCC33" s="665" t="str">
        <f>IF(DCF33="×",TIME(0,0,0),IF(DCL4="非常勤",DBD33,DBP33))</f>
        <v>　</v>
      </c>
      <c r="DCD33" s="666"/>
      <c r="DCE33" s="667"/>
      <c r="DCF33" s="265"/>
      <c r="DCG33" s="665" t="str">
        <f>IF(DCJ33="×",TIME(0,0,0),IF(DCL4="非常勤",DBG33,DBS33))</f>
        <v>　</v>
      </c>
      <c r="DCH33" s="666"/>
      <c r="DCI33" s="667"/>
      <c r="DCJ33" s="265"/>
      <c r="DCK33" s="665" t="str">
        <f>IF(DCN33="×",TIME(0,0,0),IF(DCL4="非常勤",DBJ33,DBV33))</f>
        <v>　</v>
      </c>
      <c r="DCL33" s="666"/>
      <c r="DCM33" s="667"/>
      <c r="DCN33" s="265"/>
      <c r="DCO33" s="668"/>
      <c r="DCP33" s="669"/>
      <c r="DCQ33" s="668"/>
      <c r="DCR33" s="670"/>
      <c r="DCS33" s="669"/>
      <c r="DCT33" s="671"/>
      <c r="DCU33" s="672"/>
      <c r="DCV33" s="672"/>
      <c r="DCW33" s="673"/>
      <c r="DCX33" s="263">
        <f>$A$33</f>
        <v>19</v>
      </c>
      <c r="DCY33" s="264" t="str">
        <f>$B$33</f>
        <v>月</v>
      </c>
      <c r="DCZ33" s="660"/>
      <c r="DDA33" s="661"/>
      <c r="DDB33" s="660"/>
      <c r="DDC33" s="661"/>
      <c r="DDD33" s="662" t="str">
        <f>IFERROR(IF(OR(DCY33="日",DCY33="祝",DCY33=0,DCZ33=""),"　",MAX(IF(AND(DCZ33&lt;=DDD14,DDB33&gt;DDE14),DDE14-DDD14,IF(AND(DCZ33&gt;DDD14,DDB33&lt;=DDE14),DDB33-DCZ33,IF(AND(DCZ33&lt;=DDD14,DDB33&lt;=DDE14),DDB33-DDD14,IF(AND(DCZ33&gt;DDD14,DDB33&gt;DDE14),DDE14-DCZ33,0)))),0)),0)</f>
        <v>　</v>
      </c>
      <c r="DDE33" s="663"/>
      <c r="DDF33" s="664"/>
      <c r="DDG33" s="662" t="str">
        <f>IFERROR(IF(OR(DCY33="日",DCY33="祝",DCY33=0,DCZ33=""),"　",MAX(IF(AND(DCZ33&gt;DDJ14,DDB33&gt;DDH14),0,IF(AND(DCZ33&lt;=DDJ14,DCZ33&gt;DDG14,DDB33&gt;DDH14),DDJ14-DCZ33,IF(AND(DCZ33&lt;=DDJ14,DCZ33&lt;=DDG14,DDB33&gt;DDH14),DDJ14-DDG14,IF(AND(DCZ33&gt;DDG14,DDB33&lt;=DDH14),DDB33-DCZ33,IF(AND(DCZ33&lt;=DDG14,DDB33&lt;=DDH14),DDB33-DDG14,0))))),0)),0)</f>
        <v>　</v>
      </c>
      <c r="DDH33" s="663"/>
      <c r="DDI33" s="664"/>
      <c r="DDJ33" s="662" t="str">
        <f>IFERROR(IF(OR(DCY33="日",DCY33="祝",DCY33=0,DCZ33=""),"　",MAX(IF(AND(DCZ33&lt;=DDJ14,DDB33&gt;DDK14),DDK14-DDJ14,IF(DDB33&lt;=DDK14,0,IF(AND(DCZ33&gt;DDJ14,DDB33&gt;DDK14),DDK14-DCZ33,0))),0)),0)</f>
        <v>　</v>
      </c>
      <c r="DDK33" s="663"/>
      <c r="DDL33" s="664"/>
      <c r="DDM33" s="662" t="str">
        <f>IFERROR(IF(OR(DCY33="日",DCY33="祝",DCY33=0,DCZ33=""),"　",MAX(IF(DCZ33&gt;DDM14,DDB33-DCZ33,IF(DCZ33&lt;=DDM14,DDB33-DDM14,0)),0)),0)</f>
        <v>　</v>
      </c>
      <c r="DDN33" s="663"/>
      <c r="DDO33" s="664"/>
      <c r="DDP33" s="662" t="str">
        <f>IFERROR(IF(OR(DCY33="日",DCY33="祝",DCY33=0,DCZ33=""),"　",MAX(IF(AND(DCZ33&lt;=DDP14,DDB33&gt;DDQ14),DDQ14-DDP14,IF(AND(DCZ33&gt;DDP14,DDB33&lt;=DDQ14),DDB33-DCZ33,IF(AND(DCZ33&lt;=DDP14,DDB33&lt;=DDQ14),DDB33-DDP14,IF(AND(DCZ33&gt;DDP14,DDB33&gt;DDQ14),DDQ14-DCZ33,0)))),0)),0)</f>
        <v>　</v>
      </c>
      <c r="DDQ33" s="663"/>
      <c r="DDR33" s="664"/>
      <c r="DDS33" s="662" t="str">
        <f>IFERROR(IF(OR(DCY33="日",DCY33="祝",DCY33=0,DCZ33=""),"　",MAX(IF(AND(DCZ33&gt;DDV14,DDB33&gt;DDT14),0,IF(AND(DCZ33&lt;=DDV14,DCZ33&gt;DDS14,DDB33&gt;DDT14),DDV14-DCZ33,IF(AND(DCZ33&lt;=DDV14,DCZ33&lt;=DDS14,DDB33&gt;DDT14),DDV14-DDS14,IF(AND(DCZ33&gt;DDS14,DDB33&lt;=DDT14),DDB33-DCZ33,IF(AND(DCZ33&lt;=DDS14,DDB33&lt;=DDT14),DDB33-DDS14,0))))),0)),0)</f>
        <v>　</v>
      </c>
      <c r="DDT33" s="663"/>
      <c r="DDU33" s="664"/>
      <c r="DDV33" s="662" t="str">
        <f>IFERROR(IF(OR(DCY33="日",DCY33="祝",DCY33=0,DCZ33=""),"　",MAX(IF(AND(DCZ33&lt;=DDV14,DDB33&gt;DDW14),DDW14-DDV14,IF(DDB33&lt;=DDW14,0,IF(AND(DCZ33&gt;DDV14,DDB33&gt;DDW14),DDW14-DCZ33,0))),0)),0)</f>
        <v>　</v>
      </c>
      <c r="DDW33" s="663"/>
      <c r="DDX33" s="664"/>
      <c r="DDY33" s="662" t="str">
        <f t="shared" si="51"/>
        <v>　</v>
      </c>
      <c r="DDZ33" s="663"/>
      <c r="DEA33" s="664"/>
      <c r="DEB33" s="665" t="str">
        <f>IF(DEE33="×",TIME(0,0,0),IF(DEO4="非常勤",DDD33,DDP33))</f>
        <v>　</v>
      </c>
      <c r="DEC33" s="666"/>
      <c r="DED33" s="667"/>
      <c r="DEE33" s="265"/>
      <c r="DEF33" s="665" t="str">
        <f>IF(DEI33="×",TIME(0,0,0),IF(DEO4="非常勤",DDG33,DDS33))</f>
        <v>　</v>
      </c>
      <c r="DEG33" s="666"/>
      <c r="DEH33" s="667"/>
      <c r="DEI33" s="265"/>
      <c r="DEJ33" s="665" t="str">
        <f>IF(DEM33="×",TIME(0,0,0),IF(DEO4="非常勤",DDJ33,DDV33))</f>
        <v>　</v>
      </c>
      <c r="DEK33" s="666"/>
      <c r="DEL33" s="667"/>
      <c r="DEM33" s="265"/>
      <c r="DEN33" s="665" t="str">
        <f>IF(DEQ33="×",TIME(0,0,0),IF(DEO4="非常勤",DDM33,DDY33))</f>
        <v>　</v>
      </c>
      <c r="DEO33" s="666"/>
      <c r="DEP33" s="667"/>
      <c r="DEQ33" s="265"/>
      <c r="DER33" s="668"/>
      <c r="DES33" s="669"/>
      <c r="DET33" s="668"/>
      <c r="DEU33" s="670"/>
      <c r="DEV33" s="669"/>
      <c r="DEW33" s="671"/>
      <c r="DEX33" s="672"/>
      <c r="DEY33" s="672"/>
      <c r="DEZ33" s="673"/>
      <c r="DFA33" s="263">
        <f>$A$33</f>
        <v>19</v>
      </c>
      <c r="DFB33" s="264" t="str">
        <f>$B$33</f>
        <v>月</v>
      </c>
      <c r="DFC33" s="660"/>
      <c r="DFD33" s="661"/>
      <c r="DFE33" s="660"/>
      <c r="DFF33" s="661"/>
      <c r="DFG33" s="662" t="str">
        <f>IFERROR(IF(OR(DFB33="日",DFB33="祝",DFB33=0,DFC33=""),"　",MAX(IF(AND(DFC33&lt;=DFG14,DFE33&gt;DFH14),DFH14-DFG14,IF(AND(DFC33&gt;DFG14,DFE33&lt;=DFH14),DFE33-DFC33,IF(AND(DFC33&lt;=DFG14,DFE33&lt;=DFH14),DFE33-DFG14,IF(AND(DFC33&gt;DFG14,DFE33&gt;DFH14),DFH14-DFC33,0)))),0)),0)</f>
        <v>　</v>
      </c>
      <c r="DFH33" s="663"/>
      <c r="DFI33" s="664"/>
      <c r="DFJ33" s="662" t="str">
        <f>IFERROR(IF(OR(DFB33="日",DFB33="祝",DFB33=0,DFC33=""),"　",MAX(IF(AND(DFC33&gt;DFM14,DFE33&gt;DFK14),0,IF(AND(DFC33&lt;=DFM14,DFC33&gt;DFJ14,DFE33&gt;DFK14),DFM14-DFC33,IF(AND(DFC33&lt;=DFM14,DFC33&lt;=DFJ14,DFE33&gt;DFK14),DFM14-DFJ14,IF(AND(DFC33&gt;DFJ14,DFE33&lt;=DFK14),DFE33-DFC33,IF(AND(DFC33&lt;=DFJ14,DFE33&lt;=DFK14),DFE33-DFJ14,0))))),0)),0)</f>
        <v>　</v>
      </c>
      <c r="DFK33" s="663"/>
      <c r="DFL33" s="664"/>
      <c r="DFM33" s="662" t="str">
        <f>IFERROR(IF(OR(DFB33="日",DFB33="祝",DFB33=0,DFC33=""),"　",MAX(IF(AND(DFC33&lt;=DFM14,DFE33&gt;DFN14),DFN14-DFM14,IF(DFE33&lt;=DFN14,0,IF(AND(DFC33&gt;DFM14,DFE33&gt;DFN14),DFN14-DFC33,0))),0)),0)</f>
        <v>　</v>
      </c>
      <c r="DFN33" s="663"/>
      <c r="DFO33" s="664"/>
      <c r="DFP33" s="662" t="str">
        <f>IFERROR(IF(OR(DFB33="日",DFB33="祝",DFB33=0,DFC33=""),"　",MAX(IF(DFC33&gt;DFP14,DFE33-DFC33,IF(DFC33&lt;=DFP14,DFE33-DFP14,0)),0)),0)</f>
        <v>　</v>
      </c>
      <c r="DFQ33" s="663"/>
      <c r="DFR33" s="664"/>
      <c r="DFS33" s="662" t="str">
        <f>IFERROR(IF(OR(DFB33="日",DFB33="祝",DFB33=0,DFC33=""),"　",MAX(IF(AND(DFC33&lt;=DFS14,DFE33&gt;DFT14),DFT14-DFS14,IF(AND(DFC33&gt;DFS14,DFE33&lt;=DFT14),DFE33-DFC33,IF(AND(DFC33&lt;=DFS14,DFE33&lt;=DFT14),DFE33-DFS14,IF(AND(DFC33&gt;DFS14,DFE33&gt;DFT14),DFT14-DFC33,0)))),0)),0)</f>
        <v>　</v>
      </c>
      <c r="DFT33" s="663"/>
      <c r="DFU33" s="664"/>
      <c r="DFV33" s="662" t="str">
        <f>IFERROR(IF(OR(DFB33="日",DFB33="祝",DFB33=0,DFC33=""),"　",MAX(IF(AND(DFC33&gt;DFY14,DFE33&gt;DFW14),0,IF(AND(DFC33&lt;=DFY14,DFC33&gt;DFV14,DFE33&gt;DFW14),DFY14-DFC33,IF(AND(DFC33&lt;=DFY14,DFC33&lt;=DFV14,DFE33&gt;DFW14),DFY14-DFV14,IF(AND(DFC33&gt;DFV14,DFE33&lt;=DFW14),DFE33-DFC33,IF(AND(DFC33&lt;=DFV14,DFE33&lt;=DFW14),DFE33-DFV14,0))))),0)),0)</f>
        <v>　</v>
      </c>
      <c r="DFW33" s="663"/>
      <c r="DFX33" s="664"/>
      <c r="DFY33" s="662" t="str">
        <f>IFERROR(IF(OR(DFB33="日",DFB33="祝",DFB33=0,DFC33=""),"　",MAX(IF(AND(DFC33&lt;=DFY14,DFE33&gt;DFZ14),DFZ14-DFY14,IF(DFE33&lt;=DFZ14,0,IF(AND(DFC33&gt;DFY14,DFE33&gt;DFZ14),DFZ14-DFC33,0))),0)),0)</f>
        <v>　</v>
      </c>
      <c r="DFZ33" s="663"/>
      <c r="DGA33" s="664"/>
      <c r="DGB33" s="662" t="str">
        <f t="shared" si="52"/>
        <v>　</v>
      </c>
      <c r="DGC33" s="663"/>
      <c r="DGD33" s="664"/>
      <c r="DGE33" s="665" t="str">
        <f>IF(DGH33="×",TIME(0,0,0),IF(DGR4="非常勤",DFG33,DFS33))</f>
        <v>　</v>
      </c>
      <c r="DGF33" s="666"/>
      <c r="DGG33" s="667"/>
      <c r="DGH33" s="265"/>
      <c r="DGI33" s="665" t="str">
        <f>IF(DGL33="×",TIME(0,0,0),IF(DGR4="非常勤",DFJ33,DFV33))</f>
        <v>　</v>
      </c>
      <c r="DGJ33" s="666"/>
      <c r="DGK33" s="667"/>
      <c r="DGL33" s="265"/>
      <c r="DGM33" s="665" t="str">
        <f>IF(DGP33="×",TIME(0,0,0),IF(DGR4="非常勤",DFM33,DFY33))</f>
        <v>　</v>
      </c>
      <c r="DGN33" s="666"/>
      <c r="DGO33" s="667"/>
      <c r="DGP33" s="265"/>
      <c r="DGQ33" s="665" t="str">
        <f>IF(DGT33="×",TIME(0,0,0),IF(DGR4="非常勤",DFP33,DGB33))</f>
        <v>　</v>
      </c>
      <c r="DGR33" s="666"/>
      <c r="DGS33" s="667"/>
      <c r="DGT33" s="265"/>
      <c r="DGU33" s="668"/>
      <c r="DGV33" s="669"/>
      <c r="DGW33" s="668"/>
      <c r="DGX33" s="670"/>
      <c r="DGY33" s="669"/>
      <c r="DGZ33" s="671"/>
      <c r="DHA33" s="672"/>
      <c r="DHB33" s="672"/>
      <c r="DHC33" s="673"/>
      <c r="DHD33" s="263">
        <f>$A$33</f>
        <v>19</v>
      </c>
      <c r="DHE33" s="264" t="str">
        <f>$B$33</f>
        <v>月</v>
      </c>
      <c r="DHF33" s="660"/>
      <c r="DHG33" s="661"/>
      <c r="DHH33" s="660"/>
      <c r="DHI33" s="661"/>
      <c r="DHJ33" s="662" t="str">
        <f>IFERROR(IF(OR(DHE33="日",DHE33="祝",DHE33=0,DHF33=""),"　",MAX(IF(AND(DHF33&lt;=DHJ14,DHH33&gt;DHK14),DHK14-DHJ14,IF(AND(DHF33&gt;DHJ14,DHH33&lt;=DHK14),DHH33-DHF33,IF(AND(DHF33&lt;=DHJ14,DHH33&lt;=DHK14),DHH33-DHJ14,IF(AND(DHF33&gt;DHJ14,DHH33&gt;DHK14),DHK14-DHF33,0)))),0)),0)</f>
        <v>　</v>
      </c>
      <c r="DHK33" s="663"/>
      <c r="DHL33" s="664"/>
      <c r="DHM33" s="662" t="str">
        <f>IFERROR(IF(OR(DHE33="日",DHE33="祝",DHE33=0,DHF33=""),"　",MAX(IF(AND(DHF33&gt;DHP14,DHH33&gt;DHN14),0,IF(AND(DHF33&lt;=DHP14,DHF33&gt;DHM14,DHH33&gt;DHN14),DHP14-DHF33,IF(AND(DHF33&lt;=DHP14,DHF33&lt;=DHM14,DHH33&gt;DHN14),DHP14-DHM14,IF(AND(DHF33&gt;DHM14,DHH33&lt;=DHN14),DHH33-DHF33,IF(AND(DHF33&lt;=DHM14,DHH33&lt;=DHN14),DHH33-DHM14,0))))),0)),0)</f>
        <v>　</v>
      </c>
      <c r="DHN33" s="663"/>
      <c r="DHO33" s="664"/>
      <c r="DHP33" s="662" t="str">
        <f>IFERROR(IF(OR(DHE33="日",DHE33="祝",DHE33=0,DHF33=""),"　",MAX(IF(AND(DHF33&lt;=DHP14,DHH33&gt;DHQ14),DHQ14-DHP14,IF(DHH33&lt;=DHQ14,0,IF(AND(DHF33&gt;DHP14,DHH33&gt;DHQ14),DHQ14-DHF33,0))),0)),0)</f>
        <v>　</v>
      </c>
      <c r="DHQ33" s="663"/>
      <c r="DHR33" s="664"/>
      <c r="DHS33" s="662" t="str">
        <f>IFERROR(IF(OR(DHE33="日",DHE33="祝",DHE33=0,DHF33=""),"　",MAX(IF(DHF33&gt;DHS14,DHH33-DHF33,IF(DHF33&lt;=DHS14,DHH33-DHS14,0)),0)),0)</f>
        <v>　</v>
      </c>
      <c r="DHT33" s="663"/>
      <c r="DHU33" s="664"/>
      <c r="DHV33" s="662" t="str">
        <f>IFERROR(IF(OR(DHE33="日",DHE33="祝",DHE33=0,DHF33=""),"　",MAX(IF(AND(DHF33&lt;=DHV14,DHH33&gt;DHW14),DHW14-DHV14,IF(AND(DHF33&gt;DHV14,DHH33&lt;=DHW14),DHH33-DHF33,IF(AND(DHF33&lt;=DHV14,DHH33&lt;=DHW14),DHH33-DHV14,IF(AND(DHF33&gt;DHV14,DHH33&gt;DHW14),DHW14-DHF33,0)))),0)),0)</f>
        <v>　</v>
      </c>
      <c r="DHW33" s="663"/>
      <c r="DHX33" s="664"/>
      <c r="DHY33" s="662" t="str">
        <f>IFERROR(IF(OR(DHE33="日",DHE33="祝",DHE33=0,DHF33=""),"　",MAX(IF(AND(DHF33&gt;DIB14,DHH33&gt;DHZ14),0,IF(AND(DHF33&lt;=DIB14,DHF33&gt;DHY14,DHH33&gt;DHZ14),DIB14-DHF33,IF(AND(DHF33&lt;=DIB14,DHF33&lt;=DHY14,DHH33&gt;DHZ14),DIB14-DHY14,IF(AND(DHF33&gt;DHY14,DHH33&lt;=DHZ14),DHH33-DHF33,IF(AND(DHF33&lt;=DHY14,DHH33&lt;=DHZ14),DHH33-DHY14,0))))),0)),0)</f>
        <v>　</v>
      </c>
      <c r="DHZ33" s="663"/>
      <c r="DIA33" s="664"/>
      <c r="DIB33" s="662" t="str">
        <f>IFERROR(IF(OR(DHE33="日",DHE33="祝",DHE33=0,DHF33=""),"　",MAX(IF(AND(DHF33&lt;=DIB14,DHH33&gt;DIC14),DIC14-DIB14,IF(DHH33&lt;=DIC14,0,IF(AND(DHF33&gt;DIB14,DHH33&gt;DIC14),DIC14-DHF33,0))),0)),0)</f>
        <v>　</v>
      </c>
      <c r="DIC33" s="663"/>
      <c r="DID33" s="664"/>
      <c r="DIE33" s="662" t="str">
        <f t="shared" si="53"/>
        <v>　</v>
      </c>
      <c r="DIF33" s="663"/>
      <c r="DIG33" s="664"/>
      <c r="DIH33" s="665" t="str">
        <f>IF(DIK33="×",TIME(0,0,0),IF(DIU4="非常勤",DHJ33,DHV33))</f>
        <v>　</v>
      </c>
      <c r="DII33" s="666"/>
      <c r="DIJ33" s="667"/>
      <c r="DIK33" s="265"/>
      <c r="DIL33" s="665" t="str">
        <f>IF(DIO33="×",TIME(0,0,0),IF(DIU4="非常勤",DHM33,DHY33))</f>
        <v>　</v>
      </c>
      <c r="DIM33" s="666"/>
      <c r="DIN33" s="667"/>
      <c r="DIO33" s="265"/>
      <c r="DIP33" s="665" t="str">
        <f>IF(DIS33="×",TIME(0,0,0),IF(DIU4="非常勤",DHP33,DIB33))</f>
        <v>　</v>
      </c>
      <c r="DIQ33" s="666"/>
      <c r="DIR33" s="667"/>
      <c r="DIS33" s="265"/>
      <c r="DIT33" s="665" t="str">
        <f>IF(DIW33="×",TIME(0,0,0),IF(DIU4="非常勤",DHS33,DIE33))</f>
        <v>　</v>
      </c>
      <c r="DIU33" s="666"/>
      <c r="DIV33" s="667"/>
      <c r="DIW33" s="265"/>
      <c r="DIX33" s="668"/>
      <c r="DIY33" s="669"/>
      <c r="DIZ33" s="668"/>
      <c r="DJA33" s="670"/>
      <c r="DJB33" s="669"/>
      <c r="DJC33" s="671"/>
      <c r="DJD33" s="672"/>
      <c r="DJE33" s="672"/>
      <c r="DJF33" s="673"/>
      <c r="DJG33" s="263">
        <f>$A$33</f>
        <v>19</v>
      </c>
      <c r="DJH33" s="264" t="str">
        <f>$B$33</f>
        <v>月</v>
      </c>
      <c r="DJI33" s="660"/>
      <c r="DJJ33" s="661"/>
      <c r="DJK33" s="660"/>
      <c r="DJL33" s="661"/>
      <c r="DJM33" s="662" t="str">
        <f>IFERROR(IF(OR(DJH33="日",DJH33="祝",DJH33=0,DJI33=""),"　",MAX(IF(AND(DJI33&lt;=DJM14,DJK33&gt;DJN14),DJN14-DJM14,IF(AND(DJI33&gt;DJM14,DJK33&lt;=DJN14),DJK33-DJI33,IF(AND(DJI33&lt;=DJM14,DJK33&lt;=DJN14),DJK33-DJM14,IF(AND(DJI33&gt;DJM14,DJK33&gt;DJN14),DJN14-DJI33,0)))),0)),0)</f>
        <v>　</v>
      </c>
      <c r="DJN33" s="663"/>
      <c r="DJO33" s="664"/>
      <c r="DJP33" s="662" t="str">
        <f>IFERROR(IF(OR(DJH33="日",DJH33="祝",DJH33=0,DJI33=""),"　",MAX(IF(AND(DJI33&gt;DJS14,DJK33&gt;DJQ14),0,IF(AND(DJI33&lt;=DJS14,DJI33&gt;DJP14,DJK33&gt;DJQ14),DJS14-DJI33,IF(AND(DJI33&lt;=DJS14,DJI33&lt;=DJP14,DJK33&gt;DJQ14),DJS14-DJP14,IF(AND(DJI33&gt;DJP14,DJK33&lt;=DJQ14),DJK33-DJI33,IF(AND(DJI33&lt;=DJP14,DJK33&lt;=DJQ14),DJK33-DJP14,0))))),0)),0)</f>
        <v>　</v>
      </c>
      <c r="DJQ33" s="663"/>
      <c r="DJR33" s="664"/>
      <c r="DJS33" s="662" t="str">
        <f>IFERROR(IF(OR(DJH33="日",DJH33="祝",DJH33=0,DJI33=""),"　",MAX(IF(AND(DJI33&lt;=DJS14,DJK33&gt;DJT14),DJT14-DJS14,IF(DJK33&lt;=DJT14,0,IF(AND(DJI33&gt;DJS14,DJK33&gt;DJT14),DJT14-DJI33,0))),0)),0)</f>
        <v>　</v>
      </c>
      <c r="DJT33" s="663"/>
      <c r="DJU33" s="664"/>
      <c r="DJV33" s="662" t="str">
        <f>IFERROR(IF(OR(DJH33="日",DJH33="祝",DJH33=0,DJI33=""),"　",MAX(IF(DJI33&gt;DJV14,DJK33-DJI33,IF(DJI33&lt;=DJV14,DJK33-DJV14,0)),0)),0)</f>
        <v>　</v>
      </c>
      <c r="DJW33" s="663"/>
      <c r="DJX33" s="664"/>
      <c r="DJY33" s="662" t="str">
        <f>IFERROR(IF(OR(DJH33="日",DJH33="祝",DJH33=0,DJI33=""),"　",MAX(IF(AND(DJI33&lt;=DJY14,DJK33&gt;DJZ14),DJZ14-DJY14,IF(AND(DJI33&gt;DJY14,DJK33&lt;=DJZ14),DJK33-DJI33,IF(AND(DJI33&lt;=DJY14,DJK33&lt;=DJZ14),DJK33-DJY14,IF(AND(DJI33&gt;DJY14,DJK33&gt;DJZ14),DJZ14-DJI33,0)))),0)),0)</f>
        <v>　</v>
      </c>
      <c r="DJZ33" s="663"/>
      <c r="DKA33" s="664"/>
      <c r="DKB33" s="662" t="str">
        <f>IFERROR(IF(OR(DJH33="日",DJH33="祝",DJH33=0,DJI33=""),"　",MAX(IF(AND(DJI33&gt;DKE14,DJK33&gt;DKC14),0,IF(AND(DJI33&lt;=DKE14,DJI33&gt;DKB14,DJK33&gt;DKC14),DKE14-DJI33,IF(AND(DJI33&lt;=DKE14,DJI33&lt;=DKB14,DJK33&gt;DKC14),DKE14-DKB14,IF(AND(DJI33&gt;DKB14,DJK33&lt;=DKC14),DJK33-DJI33,IF(AND(DJI33&lt;=DKB14,DJK33&lt;=DKC14),DJK33-DKB14,0))))),0)),0)</f>
        <v>　</v>
      </c>
      <c r="DKC33" s="663"/>
      <c r="DKD33" s="664"/>
      <c r="DKE33" s="662" t="str">
        <f>IFERROR(IF(OR(DJH33="日",DJH33="祝",DJH33=0,DJI33=""),"　",MAX(IF(AND(DJI33&lt;=DKE14,DJK33&gt;DKF14),DKF14-DKE14,IF(DJK33&lt;=DKF14,0,IF(AND(DJI33&gt;DKE14,DJK33&gt;DKF14),DKF14-DJI33,0))),0)),0)</f>
        <v>　</v>
      </c>
      <c r="DKF33" s="663"/>
      <c r="DKG33" s="664"/>
      <c r="DKH33" s="662" t="str">
        <f t="shared" si="54"/>
        <v>　</v>
      </c>
      <c r="DKI33" s="663"/>
      <c r="DKJ33" s="664"/>
      <c r="DKK33" s="665" t="str">
        <f>IF(DKN33="×",TIME(0,0,0),IF(DKX4="非常勤",DJM33,DJY33))</f>
        <v>　</v>
      </c>
      <c r="DKL33" s="666"/>
      <c r="DKM33" s="667"/>
      <c r="DKN33" s="265"/>
      <c r="DKO33" s="665" t="str">
        <f>IF(DKR33="×",TIME(0,0,0),IF(DKX4="非常勤",DJP33,DKB33))</f>
        <v>　</v>
      </c>
      <c r="DKP33" s="666"/>
      <c r="DKQ33" s="667"/>
      <c r="DKR33" s="265"/>
      <c r="DKS33" s="665" t="str">
        <f>IF(DKV33="×",TIME(0,0,0),IF(DKX4="非常勤",DJS33,DKE33))</f>
        <v>　</v>
      </c>
      <c r="DKT33" s="666"/>
      <c r="DKU33" s="667"/>
      <c r="DKV33" s="265"/>
      <c r="DKW33" s="665" t="str">
        <f>IF(DKZ33="×",TIME(0,0,0),IF(DKX4="非常勤",DJV33,DKH33))</f>
        <v>　</v>
      </c>
      <c r="DKX33" s="666"/>
      <c r="DKY33" s="667"/>
      <c r="DKZ33" s="265"/>
      <c r="DLA33" s="668"/>
      <c r="DLB33" s="669"/>
      <c r="DLC33" s="668"/>
      <c r="DLD33" s="670"/>
      <c r="DLE33" s="669"/>
      <c r="DLF33" s="671"/>
      <c r="DLG33" s="672"/>
      <c r="DLH33" s="672"/>
      <c r="DLI33" s="673"/>
      <c r="DLJ33" s="263">
        <f>$A$33</f>
        <v>19</v>
      </c>
      <c r="DLK33" s="264" t="str">
        <f>$B$33</f>
        <v>月</v>
      </c>
      <c r="DLL33" s="660"/>
      <c r="DLM33" s="661"/>
      <c r="DLN33" s="660"/>
      <c r="DLO33" s="661"/>
      <c r="DLP33" s="662" t="str">
        <f>IFERROR(IF(OR(DLK33="日",DLK33="祝",DLK33=0,DLL33=""),"　",MAX(IF(AND(DLL33&lt;=DLP14,DLN33&gt;DLQ14),DLQ14-DLP14,IF(AND(DLL33&gt;DLP14,DLN33&lt;=DLQ14),DLN33-DLL33,IF(AND(DLL33&lt;=DLP14,DLN33&lt;=DLQ14),DLN33-DLP14,IF(AND(DLL33&gt;DLP14,DLN33&gt;DLQ14),DLQ14-DLL33,0)))),0)),0)</f>
        <v>　</v>
      </c>
      <c r="DLQ33" s="663"/>
      <c r="DLR33" s="664"/>
      <c r="DLS33" s="662" t="str">
        <f>IFERROR(IF(OR(DLK33="日",DLK33="祝",DLK33=0,DLL33=""),"　",MAX(IF(AND(DLL33&gt;DLV14,DLN33&gt;DLT14),0,IF(AND(DLL33&lt;=DLV14,DLL33&gt;DLS14,DLN33&gt;DLT14),DLV14-DLL33,IF(AND(DLL33&lt;=DLV14,DLL33&lt;=DLS14,DLN33&gt;DLT14),DLV14-DLS14,IF(AND(DLL33&gt;DLS14,DLN33&lt;=DLT14),DLN33-DLL33,IF(AND(DLL33&lt;=DLS14,DLN33&lt;=DLT14),DLN33-DLS14,0))))),0)),0)</f>
        <v>　</v>
      </c>
      <c r="DLT33" s="663"/>
      <c r="DLU33" s="664"/>
      <c r="DLV33" s="662" t="str">
        <f>IFERROR(IF(OR(DLK33="日",DLK33="祝",DLK33=0,DLL33=""),"　",MAX(IF(AND(DLL33&lt;=DLV14,DLN33&gt;DLW14),DLW14-DLV14,IF(DLN33&lt;=DLW14,0,IF(AND(DLL33&gt;DLV14,DLN33&gt;DLW14),DLW14-DLL33,0))),0)),0)</f>
        <v>　</v>
      </c>
      <c r="DLW33" s="663"/>
      <c r="DLX33" s="664"/>
      <c r="DLY33" s="662" t="str">
        <f>IFERROR(IF(OR(DLK33="日",DLK33="祝",DLK33=0,DLL33=""),"　",MAX(IF(DLL33&gt;DLY14,DLN33-DLL33,IF(DLL33&lt;=DLY14,DLN33-DLY14,0)),0)),0)</f>
        <v>　</v>
      </c>
      <c r="DLZ33" s="663"/>
      <c r="DMA33" s="664"/>
      <c r="DMB33" s="662" t="str">
        <f>IFERROR(IF(OR(DLK33="日",DLK33="祝",DLK33=0,DLL33=""),"　",MAX(IF(AND(DLL33&lt;=DMB14,DLN33&gt;DMC14),DMC14-DMB14,IF(AND(DLL33&gt;DMB14,DLN33&lt;=DMC14),DLN33-DLL33,IF(AND(DLL33&lt;=DMB14,DLN33&lt;=DMC14),DLN33-DMB14,IF(AND(DLL33&gt;DMB14,DLN33&gt;DMC14),DMC14-DLL33,0)))),0)),0)</f>
        <v>　</v>
      </c>
      <c r="DMC33" s="663"/>
      <c r="DMD33" s="664"/>
      <c r="DME33" s="662" t="str">
        <f>IFERROR(IF(OR(DLK33="日",DLK33="祝",DLK33=0,DLL33=""),"　",MAX(IF(AND(DLL33&gt;DMH14,DLN33&gt;DMF14),0,IF(AND(DLL33&lt;=DMH14,DLL33&gt;DME14,DLN33&gt;DMF14),DMH14-DLL33,IF(AND(DLL33&lt;=DMH14,DLL33&lt;=DME14,DLN33&gt;DMF14),DMH14-DME14,IF(AND(DLL33&gt;DME14,DLN33&lt;=DMF14),DLN33-DLL33,IF(AND(DLL33&lt;=DME14,DLN33&lt;=DMF14),DLN33-DME14,0))))),0)),0)</f>
        <v>　</v>
      </c>
      <c r="DMF33" s="663"/>
      <c r="DMG33" s="664"/>
      <c r="DMH33" s="662" t="str">
        <f>IFERROR(IF(OR(DLK33="日",DLK33="祝",DLK33=0,DLL33=""),"　",MAX(IF(AND(DLL33&lt;=DMH14,DLN33&gt;DMI14),DMI14-DMH14,IF(DLN33&lt;=DMI14,0,IF(AND(DLL33&gt;DMH14,DLN33&gt;DMI14),DMI14-DLL33,0))),0)),0)</f>
        <v>　</v>
      </c>
      <c r="DMI33" s="663"/>
      <c r="DMJ33" s="664"/>
      <c r="DMK33" s="662" t="str">
        <f t="shared" si="55"/>
        <v>　</v>
      </c>
      <c r="DML33" s="663"/>
      <c r="DMM33" s="664"/>
      <c r="DMN33" s="665" t="str">
        <f>IF(DMQ33="×",TIME(0,0,0),IF(DNA4="非常勤",DLP33,DMB33))</f>
        <v>　</v>
      </c>
      <c r="DMO33" s="666"/>
      <c r="DMP33" s="667"/>
      <c r="DMQ33" s="265"/>
      <c r="DMR33" s="665" t="str">
        <f>IF(DMU33="×",TIME(0,0,0),IF(DNA4="非常勤",DLS33,DME33))</f>
        <v>　</v>
      </c>
      <c r="DMS33" s="666"/>
      <c r="DMT33" s="667"/>
      <c r="DMU33" s="265"/>
      <c r="DMV33" s="665" t="str">
        <f>IF(DMY33="×",TIME(0,0,0),IF(DNA4="非常勤",DLV33,DMH33))</f>
        <v>　</v>
      </c>
      <c r="DMW33" s="666"/>
      <c r="DMX33" s="667"/>
      <c r="DMY33" s="265"/>
      <c r="DMZ33" s="665" t="str">
        <f>IF(DNC33="×",TIME(0,0,0),IF(DNA4="非常勤",DLY33,DMK33))</f>
        <v>　</v>
      </c>
      <c r="DNA33" s="666"/>
      <c r="DNB33" s="667"/>
      <c r="DNC33" s="265"/>
      <c r="DND33" s="668"/>
      <c r="DNE33" s="669"/>
      <c r="DNF33" s="668"/>
      <c r="DNG33" s="670"/>
      <c r="DNH33" s="669"/>
      <c r="DNI33" s="671"/>
      <c r="DNJ33" s="672"/>
      <c r="DNK33" s="672"/>
      <c r="DNL33" s="673"/>
      <c r="DNM33" s="263">
        <f>$A$33</f>
        <v>19</v>
      </c>
      <c r="DNN33" s="264" t="str">
        <f>$B$33</f>
        <v>月</v>
      </c>
      <c r="DNO33" s="660"/>
      <c r="DNP33" s="661"/>
      <c r="DNQ33" s="660"/>
      <c r="DNR33" s="661"/>
      <c r="DNS33" s="662" t="str">
        <f>IFERROR(IF(OR(DNN33="日",DNN33="祝",DNN33=0,DNO33=""),"　",MAX(IF(AND(DNO33&lt;=DNS14,DNQ33&gt;DNT14),DNT14-DNS14,IF(AND(DNO33&gt;DNS14,DNQ33&lt;=DNT14),DNQ33-DNO33,IF(AND(DNO33&lt;=DNS14,DNQ33&lt;=DNT14),DNQ33-DNS14,IF(AND(DNO33&gt;DNS14,DNQ33&gt;DNT14),DNT14-DNO33,0)))),0)),0)</f>
        <v>　</v>
      </c>
      <c r="DNT33" s="663"/>
      <c r="DNU33" s="664"/>
      <c r="DNV33" s="662" t="str">
        <f>IFERROR(IF(OR(DNN33="日",DNN33="祝",DNN33=0,DNO33=""),"　",MAX(IF(AND(DNO33&gt;DNY14,DNQ33&gt;DNW14),0,IF(AND(DNO33&lt;=DNY14,DNO33&gt;DNV14,DNQ33&gt;DNW14),DNY14-DNO33,IF(AND(DNO33&lt;=DNY14,DNO33&lt;=DNV14,DNQ33&gt;DNW14),DNY14-DNV14,IF(AND(DNO33&gt;DNV14,DNQ33&lt;=DNW14),DNQ33-DNO33,IF(AND(DNO33&lt;=DNV14,DNQ33&lt;=DNW14),DNQ33-DNV14,0))))),0)),0)</f>
        <v>　</v>
      </c>
      <c r="DNW33" s="663"/>
      <c r="DNX33" s="664"/>
      <c r="DNY33" s="662" t="str">
        <f>IFERROR(IF(OR(DNN33="日",DNN33="祝",DNN33=0,DNO33=""),"　",MAX(IF(AND(DNO33&lt;=DNY14,DNQ33&gt;DNZ14),DNZ14-DNY14,IF(DNQ33&lt;=DNZ14,0,IF(AND(DNO33&gt;DNY14,DNQ33&gt;DNZ14),DNZ14-DNO33,0))),0)),0)</f>
        <v>　</v>
      </c>
      <c r="DNZ33" s="663"/>
      <c r="DOA33" s="664"/>
      <c r="DOB33" s="662" t="str">
        <f>IFERROR(IF(OR(DNN33="日",DNN33="祝",DNN33=0,DNO33=""),"　",MAX(IF(DNO33&gt;DOB14,DNQ33-DNO33,IF(DNO33&lt;=DOB14,DNQ33-DOB14,0)),0)),0)</f>
        <v>　</v>
      </c>
      <c r="DOC33" s="663"/>
      <c r="DOD33" s="664"/>
      <c r="DOE33" s="662" t="str">
        <f>IFERROR(IF(OR(DNN33="日",DNN33="祝",DNN33=0,DNO33=""),"　",MAX(IF(AND(DNO33&lt;=DOE14,DNQ33&gt;DOF14),DOF14-DOE14,IF(AND(DNO33&gt;DOE14,DNQ33&lt;=DOF14),DNQ33-DNO33,IF(AND(DNO33&lt;=DOE14,DNQ33&lt;=DOF14),DNQ33-DOE14,IF(AND(DNO33&gt;DOE14,DNQ33&gt;DOF14),DOF14-DNO33,0)))),0)),0)</f>
        <v>　</v>
      </c>
      <c r="DOF33" s="663"/>
      <c r="DOG33" s="664"/>
      <c r="DOH33" s="662" t="str">
        <f>IFERROR(IF(OR(DNN33="日",DNN33="祝",DNN33=0,DNO33=""),"　",MAX(IF(AND(DNO33&gt;DOK14,DNQ33&gt;DOI14),0,IF(AND(DNO33&lt;=DOK14,DNO33&gt;DOH14,DNQ33&gt;DOI14),DOK14-DNO33,IF(AND(DNO33&lt;=DOK14,DNO33&lt;=DOH14,DNQ33&gt;DOI14),DOK14-DOH14,IF(AND(DNO33&gt;DOH14,DNQ33&lt;=DOI14),DNQ33-DNO33,IF(AND(DNO33&lt;=DOH14,DNQ33&lt;=DOI14),DNQ33-DOH14,0))))),0)),0)</f>
        <v>　</v>
      </c>
      <c r="DOI33" s="663"/>
      <c r="DOJ33" s="664"/>
      <c r="DOK33" s="662" t="str">
        <f>IFERROR(IF(OR(DNN33="日",DNN33="祝",DNN33=0,DNO33=""),"　",MAX(IF(AND(DNO33&lt;=DOK14,DNQ33&gt;DOL14),DOL14-DOK14,IF(DNQ33&lt;=DOL14,0,IF(AND(DNO33&gt;DOK14,DNQ33&gt;DOL14),DOL14-DNO33,0))),0)),0)</f>
        <v>　</v>
      </c>
      <c r="DOL33" s="663"/>
      <c r="DOM33" s="664"/>
      <c r="DON33" s="662" t="str">
        <f t="shared" si="56"/>
        <v>　</v>
      </c>
      <c r="DOO33" s="663"/>
      <c r="DOP33" s="664"/>
      <c r="DOQ33" s="665" t="str">
        <f>IF(DOT33="×",TIME(0,0,0),IF(DPD4="非常勤",DNS33,DOE33))</f>
        <v>　</v>
      </c>
      <c r="DOR33" s="666"/>
      <c r="DOS33" s="667"/>
      <c r="DOT33" s="265"/>
      <c r="DOU33" s="665" t="str">
        <f>IF(DOX33="×",TIME(0,0,0),IF(DPD4="非常勤",DNV33,DOH33))</f>
        <v>　</v>
      </c>
      <c r="DOV33" s="666"/>
      <c r="DOW33" s="667"/>
      <c r="DOX33" s="265"/>
      <c r="DOY33" s="665" t="str">
        <f>IF(DPB33="×",TIME(0,0,0),IF(DPD4="非常勤",DNY33,DOK33))</f>
        <v>　</v>
      </c>
      <c r="DOZ33" s="666"/>
      <c r="DPA33" s="667"/>
      <c r="DPB33" s="265"/>
      <c r="DPC33" s="665" t="str">
        <f>IF(DPF33="×",TIME(0,0,0),IF(DPD4="非常勤",DOB33,DON33))</f>
        <v>　</v>
      </c>
      <c r="DPD33" s="666"/>
      <c r="DPE33" s="667"/>
      <c r="DPF33" s="265"/>
      <c r="DPG33" s="668"/>
      <c r="DPH33" s="669"/>
      <c r="DPI33" s="668"/>
      <c r="DPJ33" s="670"/>
      <c r="DPK33" s="669"/>
      <c r="DPL33" s="671"/>
      <c r="DPM33" s="672"/>
      <c r="DPN33" s="672"/>
      <c r="DPO33" s="673"/>
      <c r="DPP33" s="263">
        <f>$A$33</f>
        <v>19</v>
      </c>
      <c r="DPQ33" s="264" t="str">
        <f>$B$33</f>
        <v>月</v>
      </c>
      <c r="DPR33" s="660"/>
      <c r="DPS33" s="661"/>
      <c r="DPT33" s="660"/>
      <c r="DPU33" s="661"/>
      <c r="DPV33" s="662" t="str">
        <f>IFERROR(IF(OR(DPQ33="日",DPQ33="祝",DPQ33=0,DPR33=""),"　",MAX(IF(AND(DPR33&lt;=DPV14,DPT33&gt;DPW14),DPW14-DPV14,IF(AND(DPR33&gt;DPV14,DPT33&lt;=DPW14),DPT33-DPR33,IF(AND(DPR33&lt;=DPV14,DPT33&lt;=DPW14),DPT33-DPV14,IF(AND(DPR33&gt;DPV14,DPT33&gt;DPW14),DPW14-DPR33,0)))),0)),0)</f>
        <v>　</v>
      </c>
      <c r="DPW33" s="663"/>
      <c r="DPX33" s="664"/>
      <c r="DPY33" s="662" t="str">
        <f>IFERROR(IF(OR(DPQ33="日",DPQ33="祝",DPQ33=0,DPR33=""),"　",MAX(IF(AND(DPR33&gt;DQB14,DPT33&gt;DPZ14),0,IF(AND(DPR33&lt;=DQB14,DPR33&gt;DPY14,DPT33&gt;DPZ14),DQB14-DPR33,IF(AND(DPR33&lt;=DQB14,DPR33&lt;=DPY14,DPT33&gt;DPZ14),DQB14-DPY14,IF(AND(DPR33&gt;DPY14,DPT33&lt;=DPZ14),DPT33-DPR33,IF(AND(DPR33&lt;=DPY14,DPT33&lt;=DPZ14),DPT33-DPY14,0))))),0)),0)</f>
        <v>　</v>
      </c>
      <c r="DPZ33" s="663"/>
      <c r="DQA33" s="664"/>
      <c r="DQB33" s="662" t="str">
        <f>IFERROR(IF(OR(DPQ33="日",DPQ33="祝",DPQ33=0,DPR33=""),"　",MAX(IF(AND(DPR33&lt;=DQB14,DPT33&gt;DQC14),DQC14-DQB14,IF(DPT33&lt;=DQC14,0,IF(AND(DPR33&gt;DQB14,DPT33&gt;DQC14),DQC14-DPR33,0))),0)),0)</f>
        <v>　</v>
      </c>
      <c r="DQC33" s="663"/>
      <c r="DQD33" s="664"/>
      <c r="DQE33" s="662" t="str">
        <f>IFERROR(IF(OR(DPQ33="日",DPQ33="祝",DPQ33=0,DPR33=""),"　",MAX(IF(DPR33&gt;DQE14,DPT33-DPR33,IF(DPR33&lt;=DQE14,DPT33-DQE14,0)),0)),0)</f>
        <v>　</v>
      </c>
      <c r="DQF33" s="663"/>
      <c r="DQG33" s="664"/>
      <c r="DQH33" s="662" t="str">
        <f>IFERROR(IF(OR(DPQ33="日",DPQ33="祝",DPQ33=0,DPR33=""),"　",MAX(IF(AND(DPR33&lt;=DQH14,DPT33&gt;DQI14),DQI14-DQH14,IF(AND(DPR33&gt;DQH14,DPT33&lt;=DQI14),DPT33-DPR33,IF(AND(DPR33&lt;=DQH14,DPT33&lt;=DQI14),DPT33-DQH14,IF(AND(DPR33&gt;DQH14,DPT33&gt;DQI14),DQI14-DPR33,0)))),0)),0)</f>
        <v>　</v>
      </c>
      <c r="DQI33" s="663"/>
      <c r="DQJ33" s="664"/>
      <c r="DQK33" s="662" t="str">
        <f>IFERROR(IF(OR(DPQ33="日",DPQ33="祝",DPQ33=0,DPR33=""),"　",MAX(IF(AND(DPR33&gt;DQN14,DPT33&gt;DQL14),0,IF(AND(DPR33&lt;=DQN14,DPR33&gt;DQK14,DPT33&gt;DQL14),DQN14-DPR33,IF(AND(DPR33&lt;=DQN14,DPR33&lt;=DQK14,DPT33&gt;DQL14),DQN14-DQK14,IF(AND(DPR33&gt;DQK14,DPT33&lt;=DQL14),DPT33-DPR33,IF(AND(DPR33&lt;=DQK14,DPT33&lt;=DQL14),DPT33-DQK14,0))))),0)),0)</f>
        <v>　</v>
      </c>
      <c r="DQL33" s="663"/>
      <c r="DQM33" s="664"/>
      <c r="DQN33" s="662" t="str">
        <f>IFERROR(IF(OR(DPQ33="日",DPQ33="祝",DPQ33=0,DPR33=""),"　",MAX(IF(AND(DPR33&lt;=DQN14,DPT33&gt;DQO14),DQO14-DQN14,IF(DPT33&lt;=DQO14,0,IF(AND(DPR33&gt;DQN14,DPT33&gt;DQO14),DQO14-DPR33,0))),0)),0)</f>
        <v>　</v>
      </c>
      <c r="DQO33" s="663"/>
      <c r="DQP33" s="664"/>
      <c r="DQQ33" s="662" t="str">
        <f t="shared" si="57"/>
        <v>　</v>
      </c>
      <c r="DQR33" s="663"/>
      <c r="DQS33" s="664"/>
      <c r="DQT33" s="665" t="str">
        <f>IF(DQW33="×",TIME(0,0,0),IF(DRG4="非常勤",DPV33,DQH33))</f>
        <v>　</v>
      </c>
      <c r="DQU33" s="666"/>
      <c r="DQV33" s="667"/>
      <c r="DQW33" s="265"/>
      <c r="DQX33" s="665" t="str">
        <f>IF(DRA33="×",TIME(0,0,0),IF(DRG4="非常勤",DPY33,DQK33))</f>
        <v>　</v>
      </c>
      <c r="DQY33" s="666"/>
      <c r="DQZ33" s="667"/>
      <c r="DRA33" s="265"/>
      <c r="DRB33" s="665" t="str">
        <f>IF(DRE33="×",TIME(0,0,0),IF(DRG4="非常勤",DQB33,DQN33))</f>
        <v>　</v>
      </c>
      <c r="DRC33" s="666"/>
      <c r="DRD33" s="667"/>
      <c r="DRE33" s="265"/>
      <c r="DRF33" s="665" t="str">
        <f>IF(DRI33="×",TIME(0,0,0),IF(DRG4="非常勤",DQE33,DQQ33))</f>
        <v>　</v>
      </c>
      <c r="DRG33" s="666"/>
      <c r="DRH33" s="667"/>
      <c r="DRI33" s="265"/>
      <c r="DRJ33" s="668"/>
      <c r="DRK33" s="669"/>
      <c r="DRL33" s="668"/>
      <c r="DRM33" s="670"/>
      <c r="DRN33" s="669"/>
      <c r="DRO33" s="671"/>
      <c r="DRP33" s="672"/>
      <c r="DRQ33" s="672"/>
      <c r="DRR33" s="673"/>
      <c r="DRS33" s="263">
        <f>$A$33</f>
        <v>19</v>
      </c>
      <c r="DRT33" s="264" t="str">
        <f>$B$33</f>
        <v>月</v>
      </c>
      <c r="DRU33" s="660"/>
      <c r="DRV33" s="661"/>
      <c r="DRW33" s="660"/>
      <c r="DRX33" s="661"/>
      <c r="DRY33" s="662" t="str">
        <f>IFERROR(IF(OR(DRT33="日",DRT33="祝",DRT33=0,DRU33=""),"　",MAX(IF(AND(DRU33&lt;=DRY14,DRW33&gt;DRZ14),DRZ14-DRY14,IF(AND(DRU33&gt;DRY14,DRW33&lt;=DRZ14),DRW33-DRU33,IF(AND(DRU33&lt;=DRY14,DRW33&lt;=DRZ14),DRW33-DRY14,IF(AND(DRU33&gt;DRY14,DRW33&gt;DRZ14),DRZ14-DRU33,0)))),0)),0)</f>
        <v>　</v>
      </c>
      <c r="DRZ33" s="663"/>
      <c r="DSA33" s="664"/>
      <c r="DSB33" s="662" t="str">
        <f>IFERROR(IF(OR(DRT33="日",DRT33="祝",DRT33=0,DRU33=""),"　",MAX(IF(AND(DRU33&gt;DSE14,DRW33&gt;DSC14),0,IF(AND(DRU33&lt;=DSE14,DRU33&gt;DSB14,DRW33&gt;DSC14),DSE14-DRU33,IF(AND(DRU33&lt;=DSE14,DRU33&lt;=DSB14,DRW33&gt;DSC14),DSE14-DSB14,IF(AND(DRU33&gt;DSB14,DRW33&lt;=DSC14),DRW33-DRU33,IF(AND(DRU33&lt;=DSB14,DRW33&lt;=DSC14),DRW33-DSB14,0))))),0)),0)</f>
        <v>　</v>
      </c>
      <c r="DSC33" s="663"/>
      <c r="DSD33" s="664"/>
      <c r="DSE33" s="662" t="str">
        <f>IFERROR(IF(OR(DRT33="日",DRT33="祝",DRT33=0,DRU33=""),"　",MAX(IF(AND(DRU33&lt;=DSE14,DRW33&gt;DSF14),DSF14-DSE14,IF(DRW33&lt;=DSF14,0,IF(AND(DRU33&gt;DSE14,DRW33&gt;DSF14),DSF14-DRU33,0))),0)),0)</f>
        <v>　</v>
      </c>
      <c r="DSF33" s="663"/>
      <c r="DSG33" s="664"/>
      <c r="DSH33" s="662" t="str">
        <f>IFERROR(IF(OR(DRT33="日",DRT33="祝",DRT33=0,DRU33=""),"　",MAX(IF(DRU33&gt;DSH14,DRW33-DRU33,IF(DRU33&lt;=DSH14,DRW33-DSH14,0)),0)),0)</f>
        <v>　</v>
      </c>
      <c r="DSI33" s="663"/>
      <c r="DSJ33" s="664"/>
      <c r="DSK33" s="662" t="str">
        <f>IFERROR(IF(OR(DRT33="日",DRT33="祝",DRT33=0,DRU33=""),"　",MAX(IF(AND(DRU33&lt;=DSK14,DRW33&gt;DSL14),DSL14-DSK14,IF(AND(DRU33&gt;DSK14,DRW33&lt;=DSL14),DRW33-DRU33,IF(AND(DRU33&lt;=DSK14,DRW33&lt;=DSL14),DRW33-DSK14,IF(AND(DRU33&gt;DSK14,DRW33&gt;DSL14),DSL14-DRU33,0)))),0)),0)</f>
        <v>　</v>
      </c>
      <c r="DSL33" s="663"/>
      <c r="DSM33" s="664"/>
      <c r="DSN33" s="662" t="str">
        <f>IFERROR(IF(OR(DRT33="日",DRT33="祝",DRT33=0,DRU33=""),"　",MAX(IF(AND(DRU33&gt;DSQ14,DRW33&gt;DSO14),0,IF(AND(DRU33&lt;=DSQ14,DRU33&gt;DSN14,DRW33&gt;DSO14),DSQ14-DRU33,IF(AND(DRU33&lt;=DSQ14,DRU33&lt;=DSN14,DRW33&gt;DSO14),DSQ14-DSN14,IF(AND(DRU33&gt;DSN14,DRW33&lt;=DSO14),DRW33-DRU33,IF(AND(DRU33&lt;=DSN14,DRW33&lt;=DSO14),DRW33-DSN14,0))))),0)),0)</f>
        <v>　</v>
      </c>
      <c r="DSO33" s="663"/>
      <c r="DSP33" s="664"/>
      <c r="DSQ33" s="662" t="str">
        <f>IFERROR(IF(OR(DRT33="日",DRT33="祝",DRT33=0,DRU33=""),"　",MAX(IF(AND(DRU33&lt;=DSQ14,DRW33&gt;DSR14),DSR14-DSQ14,IF(DRW33&lt;=DSR14,0,IF(AND(DRU33&gt;DSQ14,DRW33&gt;DSR14),DSR14-DRU33,0))),0)),0)</f>
        <v>　</v>
      </c>
      <c r="DSR33" s="663"/>
      <c r="DSS33" s="664"/>
      <c r="DST33" s="662" t="str">
        <f t="shared" si="58"/>
        <v>　</v>
      </c>
      <c r="DSU33" s="663"/>
      <c r="DSV33" s="664"/>
      <c r="DSW33" s="665" t="str">
        <f>IF(DSZ33="×",TIME(0,0,0),IF(DTJ4="非常勤",DRY33,DSK33))</f>
        <v>　</v>
      </c>
      <c r="DSX33" s="666"/>
      <c r="DSY33" s="667"/>
      <c r="DSZ33" s="265"/>
      <c r="DTA33" s="665" t="str">
        <f>IF(DTD33="×",TIME(0,0,0),IF(DTJ4="非常勤",DSB33,DSN33))</f>
        <v>　</v>
      </c>
      <c r="DTB33" s="666"/>
      <c r="DTC33" s="667"/>
      <c r="DTD33" s="265"/>
      <c r="DTE33" s="665" t="str">
        <f>IF(DTH33="×",TIME(0,0,0),IF(DTJ4="非常勤",DSE33,DSQ33))</f>
        <v>　</v>
      </c>
      <c r="DTF33" s="666"/>
      <c r="DTG33" s="667"/>
      <c r="DTH33" s="265"/>
      <c r="DTI33" s="665" t="str">
        <f>IF(DTL33="×",TIME(0,0,0),IF(DTJ4="非常勤",DSH33,DST33))</f>
        <v>　</v>
      </c>
      <c r="DTJ33" s="666"/>
      <c r="DTK33" s="667"/>
      <c r="DTL33" s="265"/>
      <c r="DTM33" s="668"/>
      <c r="DTN33" s="669"/>
      <c r="DTO33" s="668"/>
      <c r="DTP33" s="670"/>
      <c r="DTQ33" s="669"/>
      <c r="DTR33" s="671"/>
      <c r="DTS33" s="672"/>
      <c r="DTT33" s="672"/>
      <c r="DTU33" s="673"/>
      <c r="DTV33" s="263">
        <f>$A$33</f>
        <v>19</v>
      </c>
      <c r="DTW33" s="264" t="str">
        <f>$B$33</f>
        <v>月</v>
      </c>
      <c r="DTX33" s="660"/>
      <c r="DTY33" s="661"/>
      <c r="DTZ33" s="660"/>
      <c r="DUA33" s="661"/>
      <c r="DUB33" s="662" t="str">
        <f>IFERROR(IF(OR(DTW33="日",DTW33="祝",DTW33=0,DTX33=""),"　",MAX(IF(AND(DTX33&lt;=DUB14,DTZ33&gt;DUC14),DUC14-DUB14,IF(AND(DTX33&gt;DUB14,DTZ33&lt;=DUC14),DTZ33-DTX33,IF(AND(DTX33&lt;=DUB14,DTZ33&lt;=DUC14),DTZ33-DUB14,IF(AND(DTX33&gt;DUB14,DTZ33&gt;DUC14),DUC14-DTX33,0)))),0)),0)</f>
        <v>　</v>
      </c>
      <c r="DUC33" s="663"/>
      <c r="DUD33" s="664"/>
      <c r="DUE33" s="662" t="str">
        <f>IFERROR(IF(OR(DTW33="日",DTW33="祝",DTW33=0,DTX33=""),"　",MAX(IF(AND(DTX33&gt;DUH14,DTZ33&gt;DUF14),0,IF(AND(DTX33&lt;=DUH14,DTX33&gt;DUE14,DTZ33&gt;DUF14),DUH14-DTX33,IF(AND(DTX33&lt;=DUH14,DTX33&lt;=DUE14,DTZ33&gt;DUF14),DUH14-DUE14,IF(AND(DTX33&gt;DUE14,DTZ33&lt;=DUF14),DTZ33-DTX33,IF(AND(DTX33&lt;=DUE14,DTZ33&lt;=DUF14),DTZ33-DUE14,0))))),0)),0)</f>
        <v>　</v>
      </c>
      <c r="DUF33" s="663"/>
      <c r="DUG33" s="664"/>
      <c r="DUH33" s="662" t="str">
        <f>IFERROR(IF(OR(DTW33="日",DTW33="祝",DTW33=0,DTX33=""),"　",MAX(IF(AND(DTX33&lt;=DUH14,DTZ33&gt;DUI14),DUI14-DUH14,IF(DTZ33&lt;=DUI14,0,IF(AND(DTX33&gt;DUH14,DTZ33&gt;DUI14),DUI14-DTX33,0))),0)),0)</f>
        <v>　</v>
      </c>
      <c r="DUI33" s="663"/>
      <c r="DUJ33" s="664"/>
      <c r="DUK33" s="662" t="str">
        <f>IFERROR(IF(OR(DTW33="日",DTW33="祝",DTW33=0,DTX33=""),"　",MAX(IF(DTX33&gt;DUK14,DTZ33-DTX33,IF(DTX33&lt;=DUK14,DTZ33-DUK14,0)),0)),0)</f>
        <v>　</v>
      </c>
      <c r="DUL33" s="663"/>
      <c r="DUM33" s="664"/>
      <c r="DUN33" s="662" t="str">
        <f>IFERROR(IF(OR(DTW33="日",DTW33="祝",DTW33=0,DTX33=""),"　",MAX(IF(AND(DTX33&lt;=DUN14,DTZ33&gt;DUO14),DUO14-DUN14,IF(AND(DTX33&gt;DUN14,DTZ33&lt;=DUO14),DTZ33-DTX33,IF(AND(DTX33&lt;=DUN14,DTZ33&lt;=DUO14),DTZ33-DUN14,IF(AND(DTX33&gt;DUN14,DTZ33&gt;DUO14),DUO14-DTX33,0)))),0)),0)</f>
        <v>　</v>
      </c>
      <c r="DUO33" s="663"/>
      <c r="DUP33" s="664"/>
      <c r="DUQ33" s="662" t="str">
        <f>IFERROR(IF(OR(DTW33="日",DTW33="祝",DTW33=0,DTX33=""),"　",MAX(IF(AND(DTX33&gt;DUT14,DTZ33&gt;DUR14),0,IF(AND(DTX33&lt;=DUT14,DTX33&gt;DUQ14,DTZ33&gt;DUR14),DUT14-DTX33,IF(AND(DTX33&lt;=DUT14,DTX33&lt;=DUQ14,DTZ33&gt;DUR14),DUT14-DUQ14,IF(AND(DTX33&gt;DUQ14,DTZ33&lt;=DUR14),DTZ33-DTX33,IF(AND(DTX33&lt;=DUQ14,DTZ33&lt;=DUR14),DTZ33-DUQ14,0))))),0)),0)</f>
        <v>　</v>
      </c>
      <c r="DUR33" s="663"/>
      <c r="DUS33" s="664"/>
      <c r="DUT33" s="662" t="str">
        <f>IFERROR(IF(OR(DTW33="日",DTW33="祝",DTW33=0,DTX33=""),"　",MAX(IF(AND(DTX33&lt;=DUT14,DTZ33&gt;DUU14),DUU14-DUT14,IF(DTZ33&lt;=DUU14,0,IF(AND(DTX33&gt;DUT14,DTZ33&gt;DUU14),DUU14-DTX33,0))),0)),0)</f>
        <v>　</v>
      </c>
      <c r="DUU33" s="663"/>
      <c r="DUV33" s="664"/>
      <c r="DUW33" s="662" t="str">
        <f t="shared" si="59"/>
        <v>　</v>
      </c>
      <c r="DUX33" s="663"/>
      <c r="DUY33" s="664"/>
      <c r="DUZ33" s="665" t="str">
        <f>IF(DVC33="×",TIME(0,0,0),IF(DVM4="非常勤",DUB33,DUN33))</f>
        <v>　</v>
      </c>
      <c r="DVA33" s="666"/>
      <c r="DVB33" s="667"/>
      <c r="DVC33" s="265"/>
      <c r="DVD33" s="665" t="str">
        <f>IF(DVG33="×",TIME(0,0,0),IF(DVM4="非常勤",DUE33,DUQ33))</f>
        <v>　</v>
      </c>
      <c r="DVE33" s="666"/>
      <c r="DVF33" s="667"/>
      <c r="DVG33" s="265"/>
      <c r="DVH33" s="665" t="str">
        <f>IF(DVK33="×",TIME(0,0,0),IF(DVM4="非常勤",DUH33,DUT33))</f>
        <v>　</v>
      </c>
      <c r="DVI33" s="666"/>
      <c r="DVJ33" s="667"/>
      <c r="DVK33" s="265"/>
      <c r="DVL33" s="665" t="str">
        <f>IF(DVO33="×",TIME(0,0,0),IF(DVM4="非常勤",DUK33,DUW33))</f>
        <v>　</v>
      </c>
      <c r="DVM33" s="666"/>
      <c r="DVN33" s="667"/>
      <c r="DVO33" s="265"/>
      <c r="DVP33" s="668"/>
      <c r="DVQ33" s="669"/>
      <c r="DVR33" s="668"/>
      <c r="DVS33" s="670"/>
      <c r="DVT33" s="669"/>
      <c r="DVU33" s="671"/>
      <c r="DVV33" s="672"/>
      <c r="DVW33" s="672"/>
      <c r="DVX33" s="673"/>
    </row>
    <row r="34" spans="1:3300" ht="15" customHeight="1">
      <c r="A34" s="263">
        <f>DAY(DATE('別紙2-1【最初に入力】'!$W$2,'別紙2-1【最初に入力】'!$Q$2,A33+1))</f>
        <v>20</v>
      </c>
      <c r="B34" s="264" t="str">
        <f>IF(IFERROR(MATCH(DATE('別紙2-1【最初に入力】'!$W$2,'別紙2-1【最初に入力】'!$Q$2,$A34),万年カレンダー・祝日!$K$2:$K$27,0),0)&gt;=1,"祝",TEXT(WEEKDAY(DATE('別紙2-1【最初に入力】'!$W$2,'別紙2-1【最初に入力】'!$Q$2,'別表_個別勤務状況（1～60）'!A34)),"aaa"))</f>
        <v>火</v>
      </c>
      <c r="C34" s="575"/>
      <c r="D34" s="575"/>
      <c r="E34" s="575"/>
      <c r="F34" s="575"/>
      <c r="G34" s="662" t="str">
        <f>IFERROR(IF(OR(B34="日",B34="祝",B34=0,C34=""),"　",MAX(IF(AND(C34&lt;=G14,E34&gt;H14),H14-G14,IF(AND(C34&gt;G14,E34&lt;=H14),E34-C34,IF(AND(C34&lt;=G14,E34&lt;=H14),E34-G14,IF(AND(C34&gt;G14,E34&gt;H14),H14-C34,0)))),0)),0)</f>
        <v>　</v>
      </c>
      <c r="H34" s="663"/>
      <c r="I34" s="664"/>
      <c r="J34" s="662" t="str">
        <f>IFERROR(IF(OR(B34="日",B34="祝",B34=0,C34=""),"　",MAX(IF(AND(C34&gt;M14,E34&gt;K14),0,IF(AND(C34&lt;=M14,C34&gt;J14,E34&gt;K14),M14-C34,IF(AND(C34&lt;=M14,C34&lt;=J14,E34&gt;K14),M14-J14,IF(AND(C34&gt;J14,E34&lt;=K14),E34-C34,IF(AND(C34&lt;=J14,E34&lt;=K14),E34-J14,0))))),0)),0)</f>
        <v>　</v>
      </c>
      <c r="K34" s="663"/>
      <c r="L34" s="664"/>
      <c r="M34" s="662" t="str">
        <f>IFERROR(IF(OR(B34="日",B34="祝",B34=0,C34=""),"　",MAX(IF(AND(C34&lt;=M14,E34&gt;N14),N14-M14,IF(E34&lt;=N14,0,IF(AND(C34&gt;M14,E34&gt;N14),N14-C34,0))),0)),0)</f>
        <v>　</v>
      </c>
      <c r="N34" s="663"/>
      <c r="O34" s="664"/>
      <c r="P34" s="662" t="str">
        <f>IFERROR(IF(OR(B34="日",B34="祝",B34=0,C34=""),"　",MAX(IF(C34&gt;P14,E34-C34,IF(C34&lt;=P14,E34-P14,0)),0)),0)</f>
        <v>　</v>
      </c>
      <c r="Q34" s="663"/>
      <c r="R34" s="664"/>
      <c r="S34" s="662" t="str">
        <f>IFERROR(IF(OR(B34="日",B34="祝",B34=0,C34=""),"　",MAX(IF(AND(C34&lt;=S14,E34&gt;T14),T14-S14,IF(AND(C34&gt;S14,E34&lt;=T14),E34-C34,IF(AND(C34&lt;=S14,E34&lt;=T14),E34-S14,IF(AND(C34&gt;S14,E34&gt;T14),T14-C34,0)))),0)),0)</f>
        <v>　</v>
      </c>
      <c r="T34" s="663"/>
      <c r="U34" s="664"/>
      <c r="V34" s="662" t="str">
        <f>IFERROR(IF(OR(B34="日",B34="祝",B34=0,C34=""),"　",MAX(IF(AND(C34&gt;Y14,E34&gt;W14),0,IF(AND(C34&lt;=Y14,C34&gt;V14,E34&gt;W14),Y14-C34,IF(AND(C34&lt;=Y14,C34&lt;=V14,E34&gt;W14),Y14-V14,IF(AND(C34&gt;V14,E34&lt;=W14),E34-C34,IF(AND(C34&lt;=V14,E34&lt;=W14),E34-V14,0))))),0)),0)</f>
        <v>　</v>
      </c>
      <c r="W34" s="663"/>
      <c r="X34" s="664"/>
      <c r="Y34" s="662" t="str">
        <f>IFERROR(IF(OR(B34="日",B34="祝",B34=0,C34=""),"　",MAX(IF(AND(C34&lt;=Y14,E34&gt;Z14),Z14-Y14,IF(E34&lt;=Z14,0,IF(AND(C34&gt;Y14,E34&gt;Z14),Z14-C34,0))),0)),0)</f>
        <v>　</v>
      </c>
      <c r="Z34" s="663"/>
      <c r="AA34" s="664"/>
      <c r="AB34" s="662" t="str">
        <f t="shared" si="0"/>
        <v>　</v>
      </c>
      <c r="AC34" s="663"/>
      <c r="AD34" s="664"/>
      <c r="AE34" s="565" t="str">
        <f>IF(AH34="×",TIME(0,0,0),IF(AR4="非常勤",G34,S34))</f>
        <v>　</v>
      </c>
      <c r="AF34" s="566"/>
      <c r="AG34" s="566"/>
      <c r="AH34" s="265"/>
      <c r="AI34" s="565" t="str">
        <f>IF(AL34="×",TIME(0,0,0),IF(AR4="非常勤",J34,V34))</f>
        <v>　</v>
      </c>
      <c r="AJ34" s="566"/>
      <c r="AK34" s="566"/>
      <c r="AL34" s="265"/>
      <c r="AM34" s="565" t="str">
        <f>IF(AP34="×",TIME(0,0,0),IF(AR4="非常勤",M34,Y34))</f>
        <v>　</v>
      </c>
      <c r="AN34" s="566"/>
      <c r="AO34" s="566"/>
      <c r="AP34" s="265"/>
      <c r="AQ34" s="565" t="str">
        <f>IF(AT34="×",TIME(0,0,0),IF(AR4="非常勤",P34,AB34))</f>
        <v>　</v>
      </c>
      <c r="AR34" s="566"/>
      <c r="AS34" s="567"/>
      <c r="AT34" s="265"/>
      <c r="AU34" s="720"/>
      <c r="AV34" s="720"/>
      <c r="AW34" s="668"/>
      <c r="AX34" s="670"/>
      <c r="AY34" s="669"/>
      <c r="AZ34" s="671"/>
      <c r="BA34" s="672"/>
      <c r="BB34" s="672"/>
      <c r="BC34" s="673"/>
      <c r="BD34" s="263">
        <f>$A$34</f>
        <v>20</v>
      </c>
      <c r="BE34" s="264" t="str">
        <f>$B$34</f>
        <v>火</v>
      </c>
      <c r="BF34" s="660"/>
      <c r="BG34" s="661"/>
      <c r="BH34" s="660"/>
      <c r="BI34" s="661"/>
      <c r="BJ34" s="662" t="str">
        <f>IFERROR(IF(OR(BE34="日",BE34="祝",BE34=0,BF34=""),"　",MAX(IF(AND(BF34&lt;=BJ14,BH34&gt;BK14),BK14-BJ14,IF(AND(BF34&gt;BJ14,BH34&lt;=BK14),BH34-BF34,IF(AND(BF34&lt;=BJ14,BH34&lt;=BK14),BH34-BJ14,IF(AND(BF34&gt;BJ14,BH34&gt;BK14),BK14-BF34,0)))),0)),0)</f>
        <v>　</v>
      </c>
      <c r="BK34" s="663"/>
      <c r="BL34" s="664"/>
      <c r="BM34" s="662" t="str">
        <f>IFERROR(IF(OR(BE34="日",BE34="祝",BE34=0,BF34=""),"　",MAX(IF(AND(BF34&gt;BP14,BH34&gt;BN14),0,IF(AND(BF34&lt;=BP14,BF34&gt;BM14,BH34&gt;BN14),BP14-BF34,IF(AND(BF34&lt;=BP14,BF34&lt;=BM14,BH34&gt;BN14),BP14-BM14,IF(AND(BF34&gt;BM14,BH34&lt;=BN14),BH34-BF34,IF(AND(BF34&lt;=BM14,BH34&lt;=BN14),BH34-BM14,0))))),0)),0)</f>
        <v>　</v>
      </c>
      <c r="BN34" s="663"/>
      <c r="BO34" s="664"/>
      <c r="BP34" s="662" t="str">
        <f>IFERROR(IF(OR(BE34="日",BE34="祝",BE34=0,BF34=""),"　",MAX(IF(AND(BF34&lt;=BP14,BH34&gt;BQ14),BQ14-BP14,IF(BH34&lt;=BQ14,0,IF(AND(BF34&gt;BP14,BH34&gt;BQ14),BQ14-BF34,0))),0)),0)</f>
        <v>　</v>
      </c>
      <c r="BQ34" s="663"/>
      <c r="BR34" s="664"/>
      <c r="BS34" s="662" t="str">
        <f>IFERROR(IF(OR(BE34="日",BE34="祝",BE34=0,BF34=""),"　",MAX(IF(BF34&gt;BS14,BH34-BF34,IF(BF34&lt;=BS14,BH34-BS14,0)),0)),0)</f>
        <v>　</v>
      </c>
      <c r="BT34" s="663"/>
      <c r="BU34" s="664"/>
      <c r="BV34" s="662" t="str">
        <f>IFERROR(IF(OR(BE34="日",BE34="祝",BE34=0,BF34=""),"　",MAX(IF(AND(BF34&lt;=BV14,BH34&gt;BW14),BW14-BV14,IF(AND(BF34&gt;BV14,BH34&lt;=BW14),BH34-BF34,IF(AND(BF34&lt;=BV14,BH34&lt;=BW14),BH34-BV14,IF(AND(BF34&gt;BV14,BH34&gt;BW14),BW14-BF34,0)))),0)),0)</f>
        <v>　</v>
      </c>
      <c r="BW34" s="663"/>
      <c r="BX34" s="664"/>
      <c r="BY34" s="662" t="str">
        <f>IFERROR(IF(OR(BE34="日",BE34="祝",BE34=0,BF34=""),"　",MAX(IF(AND(BF34&gt;CB14,BH34&gt;BZ14),0,IF(AND(BF34&lt;=CB14,BF34&gt;BY14,BH34&gt;BZ14),CB14-BF34,IF(AND(BF34&lt;=CB14,BF34&lt;=BY14,BH34&gt;BZ14),CB14-BY14,IF(AND(BF34&gt;BY14,BH34&lt;=BZ14),BH34-BF34,IF(AND(BF34&lt;=BY14,BH34&lt;=BZ14),BH34-BY14,0))))),0)),0)</f>
        <v>　</v>
      </c>
      <c r="BZ34" s="663"/>
      <c r="CA34" s="664"/>
      <c r="CB34" s="662" t="str">
        <f>IFERROR(IF(OR(BE34="日",BE34="祝",BE34=0,BF34=""),"　",MAX(IF(AND(BF34&lt;=CB14,BH34&gt;CC14),CC14-CB14,IF(BH34&lt;=CC14,0,IF(AND(BF34&gt;CB14,BH34&gt;CC14),CC14-BF34,0))),0)),0)</f>
        <v>　</v>
      </c>
      <c r="CC34" s="663"/>
      <c r="CD34" s="664"/>
      <c r="CE34" s="662" t="str">
        <f t="shared" si="1"/>
        <v>　</v>
      </c>
      <c r="CF34" s="663"/>
      <c r="CG34" s="664"/>
      <c r="CH34" s="665" t="str">
        <f>IF(CK34="×",TIME(0,0,0),IF(CU4="非常勤",BJ34,BV34))</f>
        <v>　</v>
      </c>
      <c r="CI34" s="666"/>
      <c r="CJ34" s="667"/>
      <c r="CK34" s="265"/>
      <c r="CL34" s="665" t="str">
        <f>IF(CO34="×",TIME(0,0,0),IF(CU4="非常勤",BM34,BY34))</f>
        <v>　</v>
      </c>
      <c r="CM34" s="666"/>
      <c r="CN34" s="667"/>
      <c r="CO34" s="265"/>
      <c r="CP34" s="665" t="str">
        <f>IF(CS34="×",TIME(0,0,0),IF(CU4="非常勤",BP34,CB34))</f>
        <v>　</v>
      </c>
      <c r="CQ34" s="666"/>
      <c r="CR34" s="667"/>
      <c r="CS34" s="265"/>
      <c r="CT34" s="665" t="str">
        <f>IF(CW34="×",TIME(0,0,0),IF(CU4="非常勤",BS34,CE34))</f>
        <v>　</v>
      </c>
      <c r="CU34" s="666"/>
      <c r="CV34" s="667"/>
      <c r="CW34" s="265"/>
      <c r="CX34" s="720"/>
      <c r="CY34" s="720"/>
      <c r="CZ34" s="668"/>
      <c r="DA34" s="670"/>
      <c r="DB34" s="669"/>
      <c r="DC34" s="671"/>
      <c r="DD34" s="672"/>
      <c r="DE34" s="672"/>
      <c r="DF34" s="673"/>
      <c r="DG34" s="263">
        <f>$A$34</f>
        <v>20</v>
      </c>
      <c r="DH34" s="264" t="str">
        <f>$B$34</f>
        <v>火</v>
      </c>
      <c r="DI34" s="660"/>
      <c r="DJ34" s="661"/>
      <c r="DK34" s="660"/>
      <c r="DL34" s="661"/>
      <c r="DM34" s="662" t="str">
        <f>IFERROR(IF(OR(DH34="日",DH34="祝",DH34=0,DI34=""),"　",MAX(IF(AND(DI34&lt;=DM14,DK34&gt;DN14),DN14-DM14,IF(AND(DI34&gt;DM14,DK34&lt;=DN14),DK34-DI34,IF(AND(DI34&lt;=DM14,DK34&lt;=DN14),DK34-DM14,IF(AND(DI34&gt;DM14,DK34&gt;DN14),DN14-DI34,0)))),0)),0)</f>
        <v>　</v>
      </c>
      <c r="DN34" s="663"/>
      <c r="DO34" s="664"/>
      <c r="DP34" s="662" t="str">
        <f>IFERROR(IF(OR(DH34="日",DH34="祝",DH34=0,DI34=""),"　",MAX(IF(AND(DI34&gt;DS14,DK34&gt;DQ14),0,IF(AND(DI34&lt;=DS14,DI34&gt;DP14,DK34&gt;DQ14),DS14-DI34,IF(AND(DI34&lt;=DS14,DI34&lt;=DP14,DK34&gt;DQ14),DS14-DP14,IF(AND(DI34&gt;DP14,DK34&lt;=DQ14),DK34-DI34,IF(AND(DI34&lt;=DP14,DK34&lt;=DQ14),DK34-DP14,0))))),0)),0)</f>
        <v>　</v>
      </c>
      <c r="DQ34" s="663"/>
      <c r="DR34" s="664"/>
      <c r="DS34" s="662" t="str">
        <f>IFERROR(IF(OR(DH34="日",DH34="祝",DH34=0,DI34=""),"　",MAX(IF(AND(DI34&lt;=DS14,DK34&gt;DT14),DT14-DS14,IF(DK34&lt;=DT14,0,IF(AND(DI34&gt;DS14,DK34&gt;DT14),DT14-DI34,0))),0)),0)</f>
        <v>　</v>
      </c>
      <c r="DT34" s="663"/>
      <c r="DU34" s="664"/>
      <c r="DV34" s="662" t="str">
        <f>IFERROR(IF(OR(DH34="日",DH34="祝",DH34=0,DI34=""),"　",MAX(IF(DI34&gt;DV14,DK34-DI34,IF(DI34&lt;=DV14,DK34-DV14,0)),0)),0)</f>
        <v>　</v>
      </c>
      <c r="DW34" s="663"/>
      <c r="DX34" s="664"/>
      <c r="DY34" s="662" t="str">
        <f>IFERROR(IF(OR(DH34="日",DH34="祝",DH34=0,DI34=""),"　",MAX(IF(AND(DI34&lt;=DY14,DK34&gt;DZ14),DZ14-DY14,IF(AND(DI34&gt;DY14,DK34&lt;=DZ14),DK34-DI34,IF(AND(DI34&lt;=DY14,DK34&lt;=DZ14),DK34-DY14,IF(AND(DI34&gt;DY14,DK34&gt;DZ14),DZ14-DI34,0)))),0)),0)</f>
        <v>　</v>
      </c>
      <c r="DZ34" s="663"/>
      <c r="EA34" s="664"/>
      <c r="EB34" s="662" t="str">
        <f>IFERROR(IF(OR(DH34="日",DH34="祝",DH34=0,DI34=""),"　",MAX(IF(AND(DI34&gt;EE14,DK34&gt;EC14),0,IF(AND(DI34&lt;=EE14,DI34&gt;EB14,DK34&gt;EC14),EE14-DI34,IF(AND(DI34&lt;=EE14,DI34&lt;=EB14,DK34&gt;EC14),EE14-EB14,IF(AND(DI34&gt;EB14,DK34&lt;=EC14),DK34-DI34,IF(AND(DI34&lt;=EB14,DK34&lt;=EC14),DK34-EB14,0))))),0)),0)</f>
        <v>　</v>
      </c>
      <c r="EC34" s="663"/>
      <c r="ED34" s="664"/>
      <c r="EE34" s="662" t="str">
        <f>IFERROR(IF(OR(DH34="日",DH34="祝",DH34=0,DI34=""),"　",MAX(IF(AND(DI34&lt;=EE14,DK34&gt;EF14),EF14-EE14,IF(DK34&lt;=EF14,0,IF(AND(DI34&gt;EE14,DK34&gt;EF14),EF14-DI34,0))),0)),0)</f>
        <v>　</v>
      </c>
      <c r="EF34" s="663"/>
      <c r="EG34" s="664"/>
      <c r="EH34" s="662" t="str">
        <f t="shared" si="2"/>
        <v>　</v>
      </c>
      <c r="EI34" s="663"/>
      <c r="EJ34" s="664"/>
      <c r="EK34" s="665" t="str">
        <f>IF(EN34="×",TIME(0,0,0),IF(EX4="非常勤",DM34,DY34))</f>
        <v>　</v>
      </c>
      <c r="EL34" s="666"/>
      <c r="EM34" s="667"/>
      <c r="EN34" s="265"/>
      <c r="EO34" s="665" t="str">
        <f>IF(ER34="×",TIME(0,0,0),IF(EX4="非常勤",DP34,EB34))</f>
        <v>　</v>
      </c>
      <c r="EP34" s="666"/>
      <c r="EQ34" s="667"/>
      <c r="ER34" s="265"/>
      <c r="ES34" s="665" t="str">
        <f>IF(EV34="×",TIME(0,0,0),IF(EX4="非常勤",DS34,EE34))</f>
        <v>　</v>
      </c>
      <c r="ET34" s="666"/>
      <c r="EU34" s="667"/>
      <c r="EV34" s="265"/>
      <c r="EW34" s="665" t="str">
        <f>IF(EZ34="×",TIME(0,0,0),IF(EX4="非常勤",DV34,EH34))</f>
        <v>　</v>
      </c>
      <c r="EX34" s="666"/>
      <c r="EY34" s="667"/>
      <c r="EZ34" s="265"/>
      <c r="FA34" s="720"/>
      <c r="FB34" s="720"/>
      <c r="FC34" s="668"/>
      <c r="FD34" s="670"/>
      <c r="FE34" s="669"/>
      <c r="FF34" s="671"/>
      <c r="FG34" s="672"/>
      <c r="FH34" s="672"/>
      <c r="FI34" s="673"/>
      <c r="FJ34" s="263">
        <f>$A$34</f>
        <v>20</v>
      </c>
      <c r="FK34" s="264" t="str">
        <f>$B$34</f>
        <v>火</v>
      </c>
      <c r="FL34" s="660"/>
      <c r="FM34" s="661"/>
      <c r="FN34" s="660"/>
      <c r="FO34" s="661"/>
      <c r="FP34" s="662" t="str">
        <f>IFERROR(IF(OR(FK34="日",FK34="祝",FK34=0,FL34=""),"　",MAX(IF(AND(FL34&lt;=FP14,FN34&gt;FQ14),FQ14-FP14,IF(AND(FL34&gt;FP14,FN34&lt;=FQ14),FN34-FL34,IF(AND(FL34&lt;=FP14,FN34&lt;=FQ14),FN34-FP14,IF(AND(FL34&gt;FP14,FN34&gt;FQ14),FQ14-FL34,0)))),0)),0)</f>
        <v>　</v>
      </c>
      <c r="FQ34" s="663"/>
      <c r="FR34" s="664"/>
      <c r="FS34" s="662" t="str">
        <f>IFERROR(IF(OR(FK34="日",FK34="祝",FK34=0,FL34=""),"　",MAX(IF(AND(FL34&gt;FV14,FN34&gt;FT14),0,IF(AND(FL34&lt;=FV14,FL34&gt;FS14,FN34&gt;FT14),FV14-FL34,IF(AND(FL34&lt;=FV14,FL34&lt;=FS14,FN34&gt;FT14),FV14-FS14,IF(AND(FL34&gt;FS14,FN34&lt;=FT14),FN34-FL34,IF(AND(FL34&lt;=FS14,FN34&lt;=FT14),FN34-FS14,0))))),0)),0)</f>
        <v>　</v>
      </c>
      <c r="FT34" s="663"/>
      <c r="FU34" s="664"/>
      <c r="FV34" s="662" t="str">
        <f>IFERROR(IF(OR(FK34="日",FK34="祝",FK34=0,FL34=""),"　",MAX(IF(AND(FL34&lt;=FV14,FN34&gt;FW14),FW14-FV14,IF(FN34&lt;=FW14,0,IF(AND(FL34&gt;FV14,FN34&gt;FW14),FW14-FL34,0))),0)),0)</f>
        <v>　</v>
      </c>
      <c r="FW34" s="663"/>
      <c r="FX34" s="664"/>
      <c r="FY34" s="662" t="str">
        <f>IFERROR(IF(OR(FK34="日",FK34="祝",FK34=0,FL34=""),"　",MAX(IF(FL34&gt;FY14,FN34-FL34,IF(FL34&lt;=FY14,FN34-FY14,0)),0)),0)</f>
        <v>　</v>
      </c>
      <c r="FZ34" s="663"/>
      <c r="GA34" s="664"/>
      <c r="GB34" s="662" t="str">
        <f>IFERROR(IF(OR(FK34="日",FK34="祝",FK34=0,FL34=""),"　",MAX(IF(AND(FL34&lt;=GB14,FN34&gt;GC14),GC14-GB14,IF(AND(FL34&gt;GB14,FN34&lt;=GC14),FN34-FL34,IF(AND(FL34&lt;=GB14,FN34&lt;=GC14),FN34-GB14,IF(AND(FL34&gt;GB14,FN34&gt;GC14),GC14-FL34,0)))),0)),0)</f>
        <v>　</v>
      </c>
      <c r="GC34" s="663"/>
      <c r="GD34" s="664"/>
      <c r="GE34" s="662" t="str">
        <f>IFERROR(IF(OR(FK34="日",FK34="祝",FK34=0,FL34=""),"　",MAX(IF(AND(FL34&gt;GH14,FN34&gt;GF14),0,IF(AND(FL34&lt;=GH14,FL34&gt;GE14,FN34&gt;GF14),GH14-FL34,IF(AND(FL34&lt;=GH14,FL34&lt;=GE14,FN34&gt;GF14),GH14-GE14,IF(AND(FL34&gt;GE14,FN34&lt;=GF14),FN34-FL34,IF(AND(FL34&lt;=GE14,FN34&lt;=GF14),FN34-GE14,0))))),0)),0)</f>
        <v>　</v>
      </c>
      <c r="GF34" s="663"/>
      <c r="GG34" s="664"/>
      <c r="GH34" s="662" t="str">
        <f>IFERROR(IF(OR(FK34="日",FK34="祝",FK34=0,FL34=""),"　",MAX(IF(AND(FL34&lt;=GH14,FN34&gt;GI14),GI14-GH14,IF(FN34&lt;=GI14,0,IF(AND(FL34&gt;GH14,FN34&gt;GI14),GI14-FL34,0))),0)),0)</f>
        <v>　</v>
      </c>
      <c r="GI34" s="663"/>
      <c r="GJ34" s="664"/>
      <c r="GK34" s="662" t="str">
        <f t="shared" si="3"/>
        <v>　</v>
      </c>
      <c r="GL34" s="663"/>
      <c r="GM34" s="664"/>
      <c r="GN34" s="665" t="str">
        <f>IF(GQ34="×",TIME(0,0,0),IF(HA4="非常勤",FP34,GB34))</f>
        <v>　</v>
      </c>
      <c r="GO34" s="666"/>
      <c r="GP34" s="667"/>
      <c r="GQ34" s="265"/>
      <c r="GR34" s="665" t="str">
        <f>IF(GU34="×",TIME(0,0,0),IF(HA4="非常勤",FS34,GE34))</f>
        <v>　</v>
      </c>
      <c r="GS34" s="666"/>
      <c r="GT34" s="667"/>
      <c r="GU34" s="265"/>
      <c r="GV34" s="665" t="str">
        <f>IF(GY34="×",TIME(0,0,0),IF(HA4="非常勤",FV34,GH34))</f>
        <v>　</v>
      </c>
      <c r="GW34" s="666"/>
      <c r="GX34" s="667"/>
      <c r="GY34" s="265"/>
      <c r="GZ34" s="665" t="str">
        <f>IF(HC34="×",TIME(0,0,0),IF(HA4="非常勤",FY34,GK34))</f>
        <v>　</v>
      </c>
      <c r="HA34" s="666"/>
      <c r="HB34" s="667"/>
      <c r="HC34" s="265"/>
      <c r="HD34" s="668"/>
      <c r="HE34" s="669"/>
      <c r="HF34" s="668"/>
      <c r="HG34" s="670"/>
      <c r="HH34" s="669"/>
      <c r="HI34" s="671"/>
      <c r="HJ34" s="672"/>
      <c r="HK34" s="672"/>
      <c r="HL34" s="673"/>
      <c r="HM34" s="263">
        <f>$A$34</f>
        <v>20</v>
      </c>
      <c r="HN34" s="264" t="str">
        <f>$B$34</f>
        <v>火</v>
      </c>
      <c r="HO34" s="660"/>
      <c r="HP34" s="661"/>
      <c r="HQ34" s="660"/>
      <c r="HR34" s="661"/>
      <c r="HS34" s="662" t="str">
        <f>IFERROR(IF(OR(HN34="日",HN34="祝",HN34=0,HO34=""),"　",MAX(IF(AND(HO34&lt;=HS14,HQ34&gt;HT14),HT14-HS14,IF(AND(HO34&gt;HS14,HQ34&lt;=HT14),HQ34-HO34,IF(AND(HO34&lt;=HS14,HQ34&lt;=HT14),HQ34-HS14,IF(AND(HO34&gt;HS14,HQ34&gt;HT14),HT14-HO34,0)))),0)),0)</f>
        <v>　</v>
      </c>
      <c r="HT34" s="663"/>
      <c r="HU34" s="664"/>
      <c r="HV34" s="662" t="str">
        <f>IFERROR(IF(OR(HN34="日",HN34="祝",HN34=0,HO34=""),"　",MAX(IF(AND(HO34&gt;HY14,HQ34&gt;HW14),0,IF(AND(HO34&lt;=HY14,HO34&gt;HV14,HQ34&gt;HW14),HY14-HO34,IF(AND(HO34&lt;=HY14,HO34&lt;=HV14,HQ34&gt;HW14),HY14-HV14,IF(AND(HO34&gt;HV14,HQ34&lt;=HW14),HQ34-HO34,IF(AND(HO34&lt;=HV14,HQ34&lt;=HW14),HQ34-HV14,0))))),0)),0)</f>
        <v>　</v>
      </c>
      <c r="HW34" s="663"/>
      <c r="HX34" s="664"/>
      <c r="HY34" s="662" t="str">
        <f>IFERROR(IF(OR(HN34="日",HN34="祝",HN34=0,HO34=""),"　",MAX(IF(AND(HO34&lt;=HY14,HQ34&gt;HZ14),HZ14-HY14,IF(HQ34&lt;=HZ14,0,IF(AND(HO34&gt;HY14,HQ34&gt;HZ14),HZ14-HO34,0))),0)),0)</f>
        <v>　</v>
      </c>
      <c r="HZ34" s="663"/>
      <c r="IA34" s="664"/>
      <c r="IB34" s="662" t="str">
        <f>IFERROR(IF(OR(HN34="日",HN34="祝",HN34=0,HO34=""),"　",MAX(IF(HO34&gt;IB14,HQ34-HO34,IF(HO34&lt;=IB14,HQ34-IB14,0)),0)),0)</f>
        <v>　</v>
      </c>
      <c r="IC34" s="663"/>
      <c r="ID34" s="664"/>
      <c r="IE34" s="662" t="str">
        <f>IFERROR(IF(OR(HN34="日",HN34="祝",HN34=0,HO34=""),"　",MAX(IF(AND(HO34&lt;=IE14,HQ34&gt;IF14),IF14-IE14,IF(AND(HO34&gt;IE14,HQ34&lt;=IF14),HQ34-HO34,IF(AND(HO34&lt;=IE14,HQ34&lt;=IF14),HQ34-IE14,IF(AND(HO34&gt;IE14,HQ34&gt;IF14),IF14-HO34,0)))),0)),0)</f>
        <v>　</v>
      </c>
      <c r="IF34" s="663"/>
      <c r="IG34" s="664"/>
      <c r="IH34" s="662" t="str">
        <f>IFERROR(IF(OR(HN34="日",HN34="祝",HN34=0,HO34=""),"　",MAX(IF(AND(HO34&gt;IK14,HQ34&gt;II14),0,IF(AND(HO34&lt;=IK14,HO34&gt;IH14,HQ34&gt;II14),IK14-HO34,IF(AND(HO34&lt;=IK14,HO34&lt;=IH14,HQ34&gt;II14),IK14-IH14,IF(AND(HO34&gt;IH14,HQ34&lt;=II14),HQ34-HO34,IF(AND(HO34&lt;=IH14,HQ34&lt;=II14),HQ34-IH14,0))))),0)),0)</f>
        <v>　</v>
      </c>
      <c r="II34" s="663"/>
      <c r="IJ34" s="664"/>
      <c r="IK34" s="662" t="str">
        <f>IFERROR(IF(OR(HN34="日",HN34="祝",HN34=0,HO34=""),"　",MAX(IF(AND(HO34&lt;=IK14,HQ34&gt;IL14),IL14-IK14,IF(HQ34&lt;=IL14,0,IF(AND(HO34&gt;IK14,HQ34&gt;IL14),IL14-HO34,0))),0)),0)</f>
        <v>　</v>
      </c>
      <c r="IL34" s="663"/>
      <c r="IM34" s="664"/>
      <c r="IN34" s="662" t="str">
        <f t="shared" si="4"/>
        <v>　</v>
      </c>
      <c r="IO34" s="663"/>
      <c r="IP34" s="664"/>
      <c r="IQ34" s="665" t="str">
        <f>IF(IT34="×",TIME(0,0,0),IF(JD4="非常勤",HS34,IE34))</f>
        <v>　</v>
      </c>
      <c r="IR34" s="666"/>
      <c r="IS34" s="667"/>
      <c r="IT34" s="265"/>
      <c r="IU34" s="665" t="str">
        <f>IF(IX34="×",TIME(0,0,0),IF(JD4="非常勤",HV34,IH34))</f>
        <v>　</v>
      </c>
      <c r="IV34" s="666"/>
      <c r="IW34" s="667"/>
      <c r="IX34" s="265"/>
      <c r="IY34" s="665" t="str">
        <f>IF(JB34="×",TIME(0,0,0),IF(JD4="非常勤",HY34,IK34))</f>
        <v>　</v>
      </c>
      <c r="IZ34" s="666"/>
      <c r="JA34" s="667"/>
      <c r="JB34" s="265"/>
      <c r="JC34" s="665" t="str">
        <f>IF(JF34="×",TIME(0,0,0),IF(JD4="非常勤",IB34,IN34))</f>
        <v>　</v>
      </c>
      <c r="JD34" s="666"/>
      <c r="JE34" s="667"/>
      <c r="JF34" s="265"/>
      <c r="JG34" s="668"/>
      <c r="JH34" s="669"/>
      <c r="JI34" s="668"/>
      <c r="JJ34" s="670"/>
      <c r="JK34" s="669"/>
      <c r="JL34" s="671"/>
      <c r="JM34" s="672"/>
      <c r="JN34" s="672"/>
      <c r="JO34" s="673"/>
      <c r="JP34" s="263">
        <f>$A$34</f>
        <v>20</v>
      </c>
      <c r="JQ34" s="264" t="str">
        <f>$B$34</f>
        <v>火</v>
      </c>
      <c r="JR34" s="660"/>
      <c r="JS34" s="661"/>
      <c r="JT34" s="660"/>
      <c r="JU34" s="661"/>
      <c r="JV34" s="662" t="str">
        <f>IFERROR(IF(OR(JQ34="日",JQ34="祝",JQ34=0,JR34=""),"　",MAX(IF(AND(JR34&lt;=JV14,JT34&gt;JW14),JW14-JV14,IF(AND(JR34&gt;JV14,JT34&lt;=JW14),JT34-JR34,IF(AND(JR34&lt;=JV14,JT34&lt;=JW14),JT34-JV14,IF(AND(JR34&gt;JV14,JT34&gt;JW14),JW14-JR34,0)))),0)),0)</f>
        <v>　</v>
      </c>
      <c r="JW34" s="663"/>
      <c r="JX34" s="664"/>
      <c r="JY34" s="662" t="str">
        <f>IFERROR(IF(OR(JQ34="日",JQ34="祝",JQ34=0,JR34=""),"　",MAX(IF(AND(JR34&gt;KB14,JT34&gt;JZ14),0,IF(AND(JR34&lt;=KB14,JR34&gt;JY14,JT34&gt;JZ14),KB14-JR34,IF(AND(JR34&lt;=KB14,JR34&lt;=JY14,JT34&gt;JZ14),KB14-JY14,IF(AND(JR34&gt;JY14,JT34&lt;=JZ14),JT34-JR34,IF(AND(JR34&lt;=JY14,JT34&lt;=JZ14),JT34-JY14,0))))),0)),0)</f>
        <v>　</v>
      </c>
      <c r="JZ34" s="663"/>
      <c r="KA34" s="664"/>
      <c r="KB34" s="662" t="str">
        <f>IFERROR(IF(OR(JQ34="日",JQ34="祝",JQ34=0,JR34=""),"　",MAX(IF(AND(JR34&lt;=KB14,JT34&gt;KC14),KC14-KB14,IF(JT34&lt;=KC14,0,IF(AND(JR34&gt;KB14,JT34&gt;KC14),KC14-JR34,0))),0)),0)</f>
        <v>　</v>
      </c>
      <c r="KC34" s="663"/>
      <c r="KD34" s="664"/>
      <c r="KE34" s="662" t="str">
        <f>IFERROR(IF(OR(JQ34="日",JQ34="祝",JQ34=0,JR34=""),"　",MAX(IF(JR34&gt;KE14,JT34-JR34,IF(JR34&lt;=KE14,JT34-KE14,0)),0)),0)</f>
        <v>　</v>
      </c>
      <c r="KF34" s="663"/>
      <c r="KG34" s="664"/>
      <c r="KH34" s="662" t="str">
        <f>IFERROR(IF(OR(JQ34="日",JQ34="祝",JQ34=0,JR34=""),"　",MAX(IF(AND(JR34&lt;=KH14,JT34&gt;KI14),KI14-KH14,IF(AND(JR34&gt;KH14,JT34&lt;=KI14),JT34-JR34,IF(AND(JR34&lt;=KH14,JT34&lt;=KI14),JT34-KH14,IF(AND(JR34&gt;KH14,JT34&gt;KI14),KI14-JR34,0)))),0)),0)</f>
        <v>　</v>
      </c>
      <c r="KI34" s="663"/>
      <c r="KJ34" s="664"/>
      <c r="KK34" s="662" t="str">
        <f>IFERROR(IF(OR(JQ34="日",JQ34="祝",JQ34=0,JR34=""),"　",MAX(IF(AND(JR34&gt;KN14,JT34&gt;KL14),0,IF(AND(JR34&lt;=KN14,JR34&gt;KK14,JT34&gt;KL14),KN14-JR34,IF(AND(JR34&lt;=KN14,JR34&lt;=KK14,JT34&gt;KL14),KN14-KK14,IF(AND(JR34&gt;KK14,JT34&lt;=KL14),JT34-JR34,IF(AND(JR34&lt;=KK14,JT34&lt;=KL14),JT34-KK14,0))))),0)),0)</f>
        <v>　</v>
      </c>
      <c r="KL34" s="663"/>
      <c r="KM34" s="664"/>
      <c r="KN34" s="662" t="str">
        <f>IFERROR(IF(OR(JQ34="日",JQ34="祝",JQ34=0,JR34=""),"　",MAX(IF(AND(JR34&lt;=KN14,JT34&gt;KO14),KO14-KN14,IF(JT34&lt;=KO14,0,IF(AND(JR34&gt;KN14,JT34&gt;KO14),KO14-JR34,0))),0)),0)</f>
        <v>　</v>
      </c>
      <c r="KO34" s="663"/>
      <c r="KP34" s="664"/>
      <c r="KQ34" s="662" t="str">
        <f t="shared" si="5"/>
        <v>　</v>
      </c>
      <c r="KR34" s="663"/>
      <c r="KS34" s="664"/>
      <c r="KT34" s="665" t="str">
        <f>IF(KW34="×",TIME(0,0,0),IF(LG4="非常勤",JV34,KH34))</f>
        <v>　</v>
      </c>
      <c r="KU34" s="666"/>
      <c r="KV34" s="667"/>
      <c r="KW34" s="265"/>
      <c r="KX34" s="665" t="str">
        <f>IF(LA34="×",TIME(0,0,0),IF(LG4="非常勤",JY34,KK34))</f>
        <v>　</v>
      </c>
      <c r="KY34" s="666"/>
      <c r="KZ34" s="667"/>
      <c r="LA34" s="265"/>
      <c r="LB34" s="665" t="str">
        <f>IF(LE34="×",TIME(0,0,0),IF(LG4="非常勤",KB34,KN34))</f>
        <v>　</v>
      </c>
      <c r="LC34" s="666"/>
      <c r="LD34" s="667"/>
      <c r="LE34" s="265"/>
      <c r="LF34" s="665" t="str">
        <f>IF(LI34="×",TIME(0,0,0),IF(LG4="非常勤",KE34,KQ34))</f>
        <v>　</v>
      </c>
      <c r="LG34" s="666"/>
      <c r="LH34" s="667"/>
      <c r="LI34" s="265"/>
      <c r="LJ34" s="668"/>
      <c r="LK34" s="669"/>
      <c r="LL34" s="668"/>
      <c r="LM34" s="670"/>
      <c r="LN34" s="669"/>
      <c r="LO34" s="671"/>
      <c r="LP34" s="672"/>
      <c r="LQ34" s="672"/>
      <c r="LR34" s="673"/>
      <c r="LS34" s="263">
        <f>$A$34</f>
        <v>20</v>
      </c>
      <c r="LT34" s="264" t="str">
        <f>$B$34</f>
        <v>火</v>
      </c>
      <c r="LU34" s="660"/>
      <c r="LV34" s="661"/>
      <c r="LW34" s="660"/>
      <c r="LX34" s="661"/>
      <c r="LY34" s="662" t="str">
        <f>IFERROR(IF(OR(LT34="日",LT34="祝",LT34=0,LU34=""),"　",MAX(IF(AND(LU34&lt;=LY14,LW34&gt;LZ14),LZ14-LY14,IF(AND(LU34&gt;LY14,LW34&lt;=LZ14),LW34-LU34,IF(AND(LU34&lt;=LY14,LW34&lt;=LZ14),LW34-LY14,IF(AND(LU34&gt;LY14,LW34&gt;LZ14),LZ14-LU34,0)))),0)),0)</f>
        <v>　</v>
      </c>
      <c r="LZ34" s="663"/>
      <c r="MA34" s="664"/>
      <c r="MB34" s="662" t="str">
        <f>IFERROR(IF(OR(LT34="日",LT34="祝",LT34=0,LU34=""),"　",MAX(IF(AND(LU34&gt;ME14,LW34&gt;MC14),0,IF(AND(LU34&lt;=ME14,LU34&gt;MB14,LW34&gt;MC14),ME14-LU34,IF(AND(LU34&lt;=ME14,LU34&lt;=MB14,LW34&gt;MC14),ME14-MB14,IF(AND(LU34&gt;MB14,LW34&lt;=MC14),LW34-LU34,IF(AND(LU34&lt;=MB14,LW34&lt;=MC14),LW34-MB14,0))))),0)),0)</f>
        <v>　</v>
      </c>
      <c r="MC34" s="663"/>
      <c r="MD34" s="664"/>
      <c r="ME34" s="662" t="str">
        <f>IFERROR(IF(OR(LT34="日",LT34="祝",LT34=0,LU34=""),"　",MAX(IF(AND(LU34&lt;=ME14,LW34&gt;MF14),MF14-ME14,IF(LW34&lt;=MF14,0,IF(AND(LU34&gt;ME14,LW34&gt;MF14),MF14-LU34,0))),0)),0)</f>
        <v>　</v>
      </c>
      <c r="MF34" s="663"/>
      <c r="MG34" s="664"/>
      <c r="MH34" s="662" t="str">
        <f>IFERROR(IF(OR(LT34="日",LT34="祝",LT34=0,LU34=""),"　",MAX(IF(LU34&gt;MH14,LW34-LU34,IF(LU34&lt;=MH14,LW34-MH14,0)),0)),0)</f>
        <v>　</v>
      </c>
      <c r="MI34" s="663"/>
      <c r="MJ34" s="664"/>
      <c r="MK34" s="662" t="str">
        <f>IFERROR(IF(OR(LT34="日",LT34="祝",LT34=0,LU34=""),"　",MAX(IF(AND(LU34&lt;=MK14,LW34&gt;ML14),ML14-MK14,IF(AND(LU34&gt;MK14,LW34&lt;=ML14),LW34-LU34,IF(AND(LU34&lt;=MK14,LW34&lt;=ML14),LW34-MK14,IF(AND(LU34&gt;MK14,LW34&gt;ML14),ML14-LU34,0)))),0)),0)</f>
        <v>　</v>
      </c>
      <c r="ML34" s="663"/>
      <c r="MM34" s="664"/>
      <c r="MN34" s="662" t="str">
        <f>IFERROR(IF(OR(LT34="日",LT34="祝",LT34=0,LU34=""),"　",MAX(IF(AND(LU34&gt;MQ14,LW34&gt;MO14),0,IF(AND(LU34&lt;=MQ14,LU34&gt;MN14,LW34&gt;MO14),MQ14-LU34,IF(AND(LU34&lt;=MQ14,LU34&lt;=MN14,LW34&gt;MO14),MQ14-MN14,IF(AND(LU34&gt;MN14,LW34&lt;=MO14),LW34-LU34,IF(AND(LU34&lt;=MN14,LW34&lt;=MO14),LW34-MN14,0))))),0)),0)</f>
        <v>　</v>
      </c>
      <c r="MO34" s="663"/>
      <c r="MP34" s="664"/>
      <c r="MQ34" s="662" t="str">
        <f>IFERROR(IF(OR(LT34="日",LT34="祝",LT34=0,LU34=""),"　",MAX(IF(AND(LU34&lt;=MQ14,LW34&gt;MR14),MR14-MQ14,IF(LW34&lt;=MR14,0,IF(AND(LU34&gt;MQ14,LW34&gt;MR14),MR14-LU34,0))),0)),0)</f>
        <v>　</v>
      </c>
      <c r="MR34" s="663"/>
      <c r="MS34" s="664"/>
      <c r="MT34" s="662" t="str">
        <f t="shared" si="6"/>
        <v>　</v>
      </c>
      <c r="MU34" s="663"/>
      <c r="MV34" s="664"/>
      <c r="MW34" s="665" t="str">
        <f>IF(MZ34="×",TIME(0,0,0),IF(NJ4="非常勤",LY34,MK34))</f>
        <v>　</v>
      </c>
      <c r="MX34" s="666"/>
      <c r="MY34" s="667"/>
      <c r="MZ34" s="265"/>
      <c r="NA34" s="665" t="str">
        <f>IF(ND34="×",TIME(0,0,0),IF(NJ4="非常勤",MB34,MN34))</f>
        <v>　</v>
      </c>
      <c r="NB34" s="666"/>
      <c r="NC34" s="667"/>
      <c r="ND34" s="265"/>
      <c r="NE34" s="665" t="str">
        <f>IF(NH34="×",TIME(0,0,0),IF(NJ4="非常勤",ME34,MQ34))</f>
        <v>　</v>
      </c>
      <c r="NF34" s="666"/>
      <c r="NG34" s="667"/>
      <c r="NH34" s="265"/>
      <c r="NI34" s="665" t="str">
        <f>IF(NL34="×",TIME(0,0,0),IF(NJ4="非常勤",MH34,MT34))</f>
        <v>　</v>
      </c>
      <c r="NJ34" s="666"/>
      <c r="NK34" s="667"/>
      <c r="NL34" s="265"/>
      <c r="NM34" s="668"/>
      <c r="NN34" s="669"/>
      <c r="NO34" s="668"/>
      <c r="NP34" s="670"/>
      <c r="NQ34" s="669"/>
      <c r="NR34" s="671"/>
      <c r="NS34" s="672"/>
      <c r="NT34" s="672"/>
      <c r="NU34" s="673"/>
      <c r="NV34" s="263">
        <f>$A$34</f>
        <v>20</v>
      </c>
      <c r="NW34" s="264" t="str">
        <f>$B$34</f>
        <v>火</v>
      </c>
      <c r="NX34" s="660"/>
      <c r="NY34" s="661"/>
      <c r="NZ34" s="660"/>
      <c r="OA34" s="661"/>
      <c r="OB34" s="662" t="str">
        <f>IFERROR(IF(OR(NW34="日",NW34="祝",NW34=0,NX34=""),"　",MAX(IF(AND(NX34&lt;=OB14,NZ34&gt;OC14),OC14-OB14,IF(AND(NX34&gt;OB14,NZ34&lt;=OC14),NZ34-NX34,IF(AND(NX34&lt;=OB14,NZ34&lt;=OC14),NZ34-OB14,IF(AND(NX34&gt;OB14,NZ34&gt;OC14),OC14-NX34,0)))),0)),0)</f>
        <v>　</v>
      </c>
      <c r="OC34" s="663"/>
      <c r="OD34" s="664"/>
      <c r="OE34" s="662" t="str">
        <f>IFERROR(IF(OR(NW34="日",NW34="祝",NW34=0,NX34=""),"　",MAX(IF(AND(NX34&gt;OH14,NZ34&gt;OF14),0,IF(AND(NX34&lt;=OH14,NX34&gt;OE14,NZ34&gt;OF14),OH14-NX34,IF(AND(NX34&lt;=OH14,NX34&lt;=OE14,NZ34&gt;OF14),OH14-OE14,IF(AND(NX34&gt;OE14,NZ34&lt;=OF14),NZ34-NX34,IF(AND(NX34&lt;=OE14,NZ34&lt;=OF14),NZ34-OE14,0))))),0)),0)</f>
        <v>　</v>
      </c>
      <c r="OF34" s="663"/>
      <c r="OG34" s="664"/>
      <c r="OH34" s="662" t="str">
        <f>IFERROR(IF(OR(NW34="日",NW34="祝",NW34=0,NX34=""),"　",MAX(IF(AND(NX34&lt;=OH14,NZ34&gt;OI14),OI14-OH14,IF(NZ34&lt;=OI14,0,IF(AND(NX34&gt;OH14,NZ34&gt;OI14),OI14-NX34,0))),0)),0)</f>
        <v>　</v>
      </c>
      <c r="OI34" s="663"/>
      <c r="OJ34" s="664"/>
      <c r="OK34" s="662" t="str">
        <f>IFERROR(IF(OR(NW34="日",NW34="祝",NW34=0,NX34=""),"　",MAX(IF(NX34&gt;OK14,NZ34-NX34,IF(NX34&lt;=OK14,NZ34-OK14,0)),0)),0)</f>
        <v>　</v>
      </c>
      <c r="OL34" s="663"/>
      <c r="OM34" s="664"/>
      <c r="ON34" s="662" t="str">
        <f>IFERROR(IF(OR(NW34="日",NW34="祝",NW34=0,NX34=""),"　",MAX(IF(AND(NX34&lt;=ON14,NZ34&gt;OO14),OO14-ON14,IF(AND(NX34&gt;ON14,NZ34&lt;=OO14),NZ34-NX34,IF(AND(NX34&lt;=ON14,NZ34&lt;=OO14),NZ34-ON14,IF(AND(NX34&gt;ON14,NZ34&gt;OO14),OO14-NX34,0)))),0)),0)</f>
        <v>　</v>
      </c>
      <c r="OO34" s="663"/>
      <c r="OP34" s="664"/>
      <c r="OQ34" s="662" t="str">
        <f>IFERROR(IF(OR(NW34="日",NW34="祝",NW34=0,NX34=""),"　",MAX(IF(AND(NX34&gt;OT14,NZ34&gt;OR14),0,IF(AND(NX34&lt;=OT14,NX34&gt;OQ14,NZ34&gt;OR14),OT14-NX34,IF(AND(NX34&lt;=OT14,NX34&lt;=OQ14,NZ34&gt;OR14),OT14-OQ14,IF(AND(NX34&gt;OQ14,NZ34&lt;=OR14),NZ34-NX34,IF(AND(NX34&lt;=OQ14,NZ34&lt;=OR14),NZ34-OQ14,0))))),0)),0)</f>
        <v>　</v>
      </c>
      <c r="OR34" s="663"/>
      <c r="OS34" s="664"/>
      <c r="OT34" s="662" t="str">
        <f>IFERROR(IF(OR(NW34="日",NW34="祝",NW34=0,NX34=""),"　",MAX(IF(AND(NX34&lt;=OT14,NZ34&gt;OU14),OU14-OT14,IF(NZ34&lt;=OU14,0,IF(AND(NX34&gt;OT14,NZ34&gt;OU14),OU14-NX34,0))),0)),0)</f>
        <v>　</v>
      </c>
      <c r="OU34" s="663"/>
      <c r="OV34" s="664"/>
      <c r="OW34" s="662" t="str">
        <f t="shared" si="7"/>
        <v>　</v>
      </c>
      <c r="OX34" s="663"/>
      <c r="OY34" s="664"/>
      <c r="OZ34" s="665" t="str">
        <f>IF(PC34="×",TIME(0,0,0),IF(PM4="非常勤",OB34,ON34))</f>
        <v>　</v>
      </c>
      <c r="PA34" s="666"/>
      <c r="PB34" s="667"/>
      <c r="PC34" s="265"/>
      <c r="PD34" s="665" t="str">
        <f>IF(PG34="×",TIME(0,0,0),IF(PM4="非常勤",OE34,OQ34))</f>
        <v>　</v>
      </c>
      <c r="PE34" s="666"/>
      <c r="PF34" s="667"/>
      <c r="PG34" s="265"/>
      <c r="PH34" s="665" t="str">
        <f>IF(PK34="×",TIME(0,0,0),IF(PM4="非常勤",OH34,OT34))</f>
        <v>　</v>
      </c>
      <c r="PI34" s="666"/>
      <c r="PJ34" s="667"/>
      <c r="PK34" s="265"/>
      <c r="PL34" s="665" t="str">
        <f>IF(PO34="×",TIME(0,0,0),IF(PM4="非常勤",OK34,OW34))</f>
        <v>　</v>
      </c>
      <c r="PM34" s="666"/>
      <c r="PN34" s="667"/>
      <c r="PO34" s="265"/>
      <c r="PP34" s="668"/>
      <c r="PQ34" s="669"/>
      <c r="PR34" s="668"/>
      <c r="PS34" s="670"/>
      <c r="PT34" s="669"/>
      <c r="PU34" s="671"/>
      <c r="PV34" s="672"/>
      <c r="PW34" s="672"/>
      <c r="PX34" s="673"/>
      <c r="PY34" s="263">
        <f>$A$34</f>
        <v>20</v>
      </c>
      <c r="PZ34" s="264" t="str">
        <f>$B$34</f>
        <v>火</v>
      </c>
      <c r="QA34" s="660"/>
      <c r="QB34" s="661"/>
      <c r="QC34" s="660"/>
      <c r="QD34" s="661"/>
      <c r="QE34" s="662" t="str">
        <f>IFERROR(IF(OR(PZ34="日",PZ34="祝",PZ34=0,QA34=""),"　",MAX(IF(AND(QA34&lt;=QE14,QC34&gt;QF14),QF14-QE14,IF(AND(QA34&gt;QE14,QC34&lt;=QF14),QC34-QA34,IF(AND(QA34&lt;=QE14,QC34&lt;=QF14),QC34-QE14,IF(AND(QA34&gt;QE14,QC34&gt;QF14),QF14-QA34,0)))),0)),0)</f>
        <v>　</v>
      </c>
      <c r="QF34" s="663"/>
      <c r="QG34" s="664"/>
      <c r="QH34" s="662" t="str">
        <f>IFERROR(IF(OR(PZ34="日",PZ34="祝",PZ34=0,QA34=""),"　",MAX(IF(AND(QA34&gt;QK14,QC34&gt;QI14),0,IF(AND(QA34&lt;=QK14,QA34&gt;QH14,QC34&gt;QI14),QK14-QA34,IF(AND(QA34&lt;=QK14,QA34&lt;=QH14,QC34&gt;QI14),QK14-QH14,IF(AND(QA34&gt;QH14,QC34&lt;=QI14),QC34-QA34,IF(AND(QA34&lt;=QH14,QC34&lt;=QI14),QC34-QH14,0))))),0)),0)</f>
        <v>　</v>
      </c>
      <c r="QI34" s="663"/>
      <c r="QJ34" s="664"/>
      <c r="QK34" s="662" t="str">
        <f>IFERROR(IF(OR(PZ34="日",PZ34="祝",PZ34=0,QA34=""),"　",MAX(IF(AND(QA34&lt;=QK14,QC34&gt;QL14),QL14-QK14,IF(QC34&lt;=QL14,0,IF(AND(QA34&gt;QK14,QC34&gt;QL14),QL14-QA34,0))),0)),0)</f>
        <v>　</v>
      </c>
      <c r="QL34" s="663"/>
      <c r="QM34" s="664"/>
      <c r="QN34" s="662" t="str">
        <f>IFERROR(IF(OR(PZ34="日",PZ34="祝",PZ34=0,QA34=""),"　",MAX(IF(QA34&gt;QN14,QC34-QA34,IF(QA34&lt;=QN14,QC34-QN14,0)),0)),0)</f>
        <v>　</v>
      </c>
      <c r="QO34" s="663"/>
      <c r="QP34" s="664"/>
      <c r="QQ34" s="662" t="str">
        <f>IFERROR(IF(OR(PZ34="日",PZ34="祝",PZ34=0,QA34=""),"　",MAX(IF(AND(QA34&lt;=QQ14,QC34&gt;QR14),QR14-QQ14,IF(AND(QA34&gt;QQ14,QC34&lt;=QR14),QC34-QA34,IF(AND(QA34&lt;=QQ14,QC34&lt;=QR14),QC34-QQ14,IF(AND(QA34&gt;QQ14,QC34&gt;QR14),QR14-QA34,0)))),0)),0)</f>
        <v>　</v>
      </c>
      <c r="QR34" s="663"/>
      <c r="QS34" s="664"/>
      <c r="QT34" s="662" t="str">
        <f>IFERROR(IF(OR(PZ34="日",PZ34="祝",PZ34=0,QA34=""),"　",MAX(IF(AND(QA34&gt;QW14,QC34&gt;QU14),0,IF(AND(QA34&lt;=QW14,QA34&gt;QT14,QC34&gt;QU14),QW14-QA34,IF(AND(QA34&lt;=QW14,QA34&lt;=QT14,QC34&gt;QU14),QW14-QT14,IF(AND(QA34&gt;QT14,QC34&lt;=QU14),QC34-QA34,IF(AND(QA34&lt;=QT14,QC34&lt;=QU14),QC34-QT14,0))))),0)),0)</f>
        <v>　</v>
      </c>
      <c r="QU34" s="663"/>
      <c r="QV34" s="664"/>
      <c r="QW34" s="662" t="str">
        <f>IFERROR(IF(OR(PZ34="日",PZ34="祝",PZ34=0,QA34=""),"　",MAX(IF(AND(QA34&lt;=QW14,QC34&gt;QX14),QX14-QW14,IF(QC34&lt;=QX14,0,IF(AND(QA34&gt;QW14,QC34&gt;QX14),QX14-QA34,0))),0)),0)</f>
        <v>　</v>
      </c>
      <c r="QX34" s="663"/>
      <c r="QY34" s="664"/>
      <c r="QZ34" s="662" t="str">
        <f t="shared" si="8"/>
        <v>　</v>
      </c>
      <c r="RA34" s="663"/>
      <c r="RB34" s="664"/>
      <c r="RC34" s="665" t="str">
        <f>IF(RF34="×",TIME(0,0,0),IF(RP4="非常勤",QE34,QQ34))</f>
        <v>　</v>
      </c>
      <c r="RD34" s="666"/>
      <c r="RE34" s="667"/>
      <c r="RF34" s="265"/>
      <c r="RG34" s="665" t="str">
        <f>IF(RJ34="×",TIME(0,0,0),IF(RP4="非常勤",QH34,QT34))</f>
        <v>　</v>
      </c>
      <c r="RH34" s="666"/>
      <c r="RI34" s="667"/>
      <c r="RJ34" s="265"/>
      <c r="RK34" s="665" t="str">
        <f>IF(RN34="×",TIME(0,0,0),IF(RP4="非常勤",QK34,QW34))</f>
        <v>　</v>
      </c>
      <c r="RL34" s="666"/>
      <c r="RM34" s="667"/>
      <c r="RN34" s="265"/>
      <c r="RO34" s="665" t="str">
        <f>IF(RR34="×",TIME(0,0,0),IF(RP4="非常勤",QN34,QZ34))</f>
        <v>　</v>
      </c>
      <c r="RP34" s="666"/>
      <c r="RQ34" s="667"/>
      <c r="RR34" s="265"/>
      <c r="RS34" s="668"/>
      <c r="RT34" s="669"/>
      <c r="RU34" s="668"/>
      <c r="RV34" s="670"/>
      <c r="RW34" s="669"/>
      <c r="RX34" s="671"/>
      <c r="RY34" s="672"/>
      <c r="RZ34" s="672"/>
      <c r="SA34" s="673"/>
      <c r="SB34" s="263">
        <f>$A$34</f>
        <v>20</v>
      </c>
      <c r="SC34" s="264" t="str">
        <f>$B$34</f>
        <v>火</v>
      </c>
      <c r="SD34" s="660"/>
      <c r="SE34" s="661"/>
      <c r="SF34" s="660"/>
      <c r="SG34" s="661"/>
      <c r="SH34" s="662" t="str">
        <f>IFERROR(IF(OR(SC34="日",SC34="祝",SC34=0,SD34=""),"　",MAX(IF(AND(SD34&lt;=SH14,SF34&gt;SI14),SI14-SH14,IF(AND(SD34&gt;SH14,SF34&lt;=SI14),SF34-SD34,IF(AND(SD34&lt;=SH14,SF34&lt;=SI14),SF34-SH14,IF(AND(SD34&gt;SH14,SF34&gt;SI14),SI14-SD34,0)))),0)),0)</f>
        <v>　</v>
      </c>
      <c r="SI34" s="663"/>
      <c r="SJ34" s="664"/>
      <c r="SK34" s="662" t="str">
        <f>IFERROR(IF(OR(SC34="日",SC34="祝",SC34=0,SD34=""),"　",MAX(IF(AND(SD34&gt;SN14,SF34&gt;SL14),0,IF(AND(SD34&lt;=SN14,SD34&gt;SK14,SF34&gt;SL14),SN14-SD34,IF(AND(SD34&lt;=SN14,SD34&lt;=SK14,SF34&gt;SL14),SN14-SK14,IF(AND(SD34&gt;SK14,SF34&lt;=SL14),SF34-SD34,IF(AND(SD34&lt;=SK14,SF34&lt;=SL14),SF34-SK14,0))))),0)),0)</f>
        <v>　</v>
      </c>
      <c r="SL34" s="663"/>
      <c r="SM34" s="664"/>
      <c r="SN34" s="662" t="str">
        <f>IFERROR(IF(OR(SC34="日",SC34="祝",SC34=0,SD34=""),"　",MAX(IF(AND(SD34&lt;=SN14,SF34&gt;SO14),SO14-SN14,IF(SF34&lt;=SO14,0,IF(AND(SD34&gt;SN14,SF34&gt;SO14),SO14-SD34,0))),0)),0)</f>
        <v>　</v>
      </c>
      <c r="SO34" s="663"/>
      <c r="SP34" s="664"/>
      <c r="SQ34" s="662" t="str">
        <f>IFERROR(IF(OR(SC34="日",SC34="祝",SC34=0,SD34=""),"　",MAX(IF(SD34&gt;SQ14,SF34-SD34,IF(SD34&lt;=SQ14,SF34-SQ14,0)),0)),0)</f>
        <v>　</v>
      </c>
      <c r="SR34" s="663"/>
      <c r="SS34" s="664"/>
      <c r="ST34" s="662" t="str">
        <f>IFERROR(IF(OR(SC34="日",SC34="祝",SC34=0,SD34=""),"　",MAX(IF(AND(SD34&lt;=ST14,SF34&gt;SU14),SU14-ST14,IF(AND(SD34&gt;ST14,SF34&lt;=SU14),SF34-SD34,IF(AND(SD34&lt;=ST14,SF34&lt;=SU14),SF34-ST14,IF(AND(SD34&gt;ST14,SF34&gt;SU14),SU14-SD34,0)))),0)),0)</f>
        <v>　</v>
      </c>
      <c r="SU34" s="663"/>
      <c r="SV34" s="664"/>
      <c r="SW34" s="662" t="str">
        <f>IFERROR(IF(OR(SC34="日",SC34="祝",SC34=0,SD34=""),"　",MAX(IF(AND(SD34&gt;SZ14,SF34&gt;SX14),0,IF(AND(SD34&lt;=SZ14,SD34&gt;SW14,SF34&gt;SX14),SZ14-SD34,IF(AND(SD34&lt;=SZ14,SD34&lt;=SW14,SF34&gt;SX14),SZ14-SW14,IF(AND(SD34&gt;SW14,SF34&lt;=SX14),SF34-SD34,IF(AND(SD34&lt;=SW14,SF34&lt;=SX14),SF34-SW14,0))))),0)),0)</f>
        <v>　</v>
      </c>
      <c r="SX34" s="663"/>
      <c r="SY34" s="664"/>
      <c r="SZ34" s="662" t="str">
        <f>IFERROR(IF(OR(SC34="日",SC34="祝",SC34=0,SD34=""),"　",MAX(IF(AND(SD34&lt;=SZ14,SF34&gt;TA14),TA14-SZ14,IF(SF34&lt;=TA14,0,IF(AND(SD34&gt;SZ14,SF34&gt;TA14),TA14-SD34,0))),0)),0)</f>
        <v>　</v>
      </c>
      <c r="TA34" s="663"/>
      <c r="TB34" s="664"/>
      <c r="TC34" s="662" t="str">
        <f t="shared" si="9"/>
        <v>　</v>
      </c>
      <c r="TD34" s="663"/>
      <c r="TE34" s="664"/>
      <c r="TF34" s="665" t="str">
        <f>IF(TI34="×",TIME(0,0,0),IF(TS4="非常勤",SH34,ST34))</f>
        <v>　</v>
      </c>
      <c r="TG34" s="666"/>
      <c r="TH34" s="667"/>
      <c r="TI34" s="265"/>
      <c r="TJ34" s="665" t="str">
        <f>IF(TM34="×",TIME(0,0,0),IF(TS4="非常勤",SK34,SW34))</f>
        <v>　</v>
      </c>
      <c r="TK34" s="666"/>
      <c r="TL34" s="667"/>
      <c r="TM34" s="265"/>
      <c r="TN34" s="665" t="str">
        <f>IF(TQ34="×",TIME(0,0,0),IF(TS4="非常勤",SN34,SZ34))</f>
        <v>　</v>
      </c>
      <c r="TO34" s="666"/>
      <c r="TP34" s="667"/>
      <c r="TQ34" s="265"/>
      <c r="TR34" s="665" t="str">
        <f>IF(TU34="×",TIME(0,0,0),IF(TS4="非常勤",SQ34,TC34))</f>
        <v>　</v>
      </c>
      <c r="TS34" s="666"/>
      <c r="TT34" s="667"/>
      <c r="TU34" s="265"/>
      <c r="TV34" s="668"/>
      <c r="TW34" s="669"/>
      <c r="TX34" s="668"/>
      <c r="TY34" s="670"/>
      <c r="TZ34" s="669"/>
      <c r="UA34" s="671"/>
      <c r="UB34" s="672"/>
      <c r="UC34" s="672"/>
      <c r="UD34" s="673"/>
      <c r="UE34" s="263">
        <f>$A$34</f>
        <v>20</v>
      </c>
      <c r="UF34" s="264" t="str">
        <f>$B$34</f>
        <v>火</v>
      </c>
      <c r="UG34" s="660"/>
      <c r="UH34" s="661"/>
      <c r="UI34" s="660"/>
      <c r="UJ34" s="661"/>
      <c r="UK34" s="662" t="str">
        <f>IFERROR(IF(OR(UF34="日",UF34="祝",UF34=0,UG34=""),"　",MAX(IF(AND(UG34&lt;=UK14,UI34&gt;UL14),UL14-UK14,IF(AND(UG34&gt;UK14,UI34&lt;=UL14),UI34-UG34,IF(AND(UG34&lt;=UK14,UI34&lt;=UL14),UI34-UK14,IF(AND(UG34&gt;UK14,UI34&gt;UL14),UL14-UG34,0)))),0)),0)</f>
        <v>　</v>
      </c>
      <c r="UL34" s="663"/>
      <c r="UM34" s="664"/>
      <c r="UN34" s="662" t="str">
        <f>IFERROR(IF(OR(UF34="日",UF34="祝",UF34=0,UG34=""),"　",MAX(IF(AND(UG34&gt;UQ14,UI34&gt;UO14),0,IF(AND(UG34&lt;=UQ14,UG34&gt;UN14,UI34&gt;UO14),UQ14-UG34,IF(AND(UG34&lt;=UQ14,UG34&lt;=UN14,UI34&gt;UO14),UQ14-UN14,IF(AND(UG34&gt;UN14,UI34&lt;=UO14),UI34-UG34,IF(AND(UG34&lt;=UN14,UI34&lt;=UO14),UI34-UN14,0))))),0)),0)</f>
        <v>　</v>
      </c>
      <c r="UO34" s="663"/>
      <c r="UP34" s="664"/>
      <c r="UQ34" s="662" t="str">
        <f>IFERROR(IF(OR(UF34="日",UF34="祝",UF34=0,UG34=""),"　",MAX(IF(AND(UG34&lt;=UQ14,UI34&gt;UR14),UR14-UQ14,IF(UI34&lt;=UR14,0,IF(AND(UG34&gt;UQ14,UI34&gt;UR14),UR14-UG34,0))),0)),0)</f>
        <v>　</v>
      </c>
      <c r="UR34" s="663"/>
      <c r="US34" s="664"/>
      <c r="UT34" s="662" t="str">
        <f>IFERROR(IF(OR(UF34="日",UF34="祝",UF34=0,UG34=""),"　",MAX(IF(UG34&gt;UT14,UI34-UG34,IF(UG34&lt;=UT14,UI34-UT14,0)),0)),0)</f>
        <v>　</v>
      </c>
      <c r="UU34" s="663"/>
      <c r="UV34" s="664"/>
      <c r="UW34" s="662" t="str">
        <f>IFERROR(IF(OR(UF34="日",UF34="祝",UF34=0,UG34=""),"　",MAX(IF(AND(UG34&lt;=UW14,UI34&gt;UX14),UX14-UW14,IF(AND(UG34&gt;UW14,UI34&lt;=UX14),UI34-UG34,IF(AND(UG34&lt;=UW14,UI34&lt;=UX14),UI34-UW14,IF(AND(UG34&gt;UW14,UI34&gt;UX14),UX14-UG34,0)))),0)),0)</f>
        <v>　</v>
      </c>
      <c r="UX34" s="663"/>
      <c r="UY34" s="664"/>
      <c r="UZ34" s="662" t="str">
        <f>IFERROR(IF(OR(UF34="日",UF34="祝",UF34=0,UG34=""),"　",MAX(IF(AND(UG34&gt;VC14,UI34&gt;VA14),0,IF(AND(UG34&lt;=VC14,UG34&gt;UZ14,UI34&gt;VA14),VC14-UG34,IF(AND(UG34&lt;=VC14,UG34&lt;=UZ14,UI34&gt;VA14),VC14-UZ14,IF(AND(UG34&gt;UZ14,UI34&lt;=VA14),UI34-UG34,IF(AND(UG34&lt;=UZ14,UI34&lt;=VA14),UI34-UZ14,0))))),0)),0)</f>
        <v>　</v>
      </c>
      <c r="VA34" s="663"/>
      <c r="VB34" s="664"/>
      <c r="VC34" s="662" t="str">
        <f>IFERROR(IF(OR(UF34="日",UF34="祝",UF34=0,UG34=""),"　",MAX(IF(AND(UG34&lt;=VC14,UI34&gt;VD14),VD14-VC14,IF(UI34&lt;=VD14,0,IF(AND(UG34&gt;VC14,UI34&gt;VD14),VD14-UG34,0))),0)),0)</f>
        <v>　</v>
      </c>
      <c r="VD34" s="663"/>
      <c r="VE34" s="664"/>
      <c r="VF34" s="662" t="str">
        <f t="shared" si="10"/>
        <v>　</v>
      </c>
      <c r="VG34" s="663"/>
      <c r="VH34" s="664"/>
      <c r="VI34" s="665" t="str">
        <f>IF(VL34="×",TIME(0,0,0),IF(VV4="非常勤",UK34,UW34))</f>
        <v>　</v>
      </c>
      <c r="VJ34" s="666"/>
      <c r="VK34" s="667"/>
      <c r="VL34" s="265"/>
      <c r="VM34" s="665" t="str">
        <f>IF(VP34="×",TIME(0,0,0),IF(VV4="非常勤",UN34,UZ34))</f>
        <v>　</v>
      </c>
      <c r="VN34" s="666"/>
      <c r="VO34" s="667"/>
      <c r="VP34" s="265"/>
      <c r="VQ34" s="665" t="str">
        <f>IF(VT34="×",TIME(0,0,0),IF(VV4="非常勤",UQ34,VC34))</f>
        <v>　</v>
      </c>
      <c r="VR34" s="666"/>
      <c r="VS34" s="667"/>
      <c r="VT34" s="265"/>
      <c r="VU34" s="665" t="str">
        <f>IF(VX34="×",TIME(0,0,0),IF(VV4="非常勤",UT34,VF34))</f>
        <v>　</v>
      </c>
      <c r="VV34" s="666"/>
      <c r="VW34" s="667"/>
      <c r="VX34" s="265"/>
      <c r="VY34" s="668"/>
      <c r="VZ34" s="669"/>
      <c r="WA34" s="668"/>
      <c r="WB34" s="670"/>
      <c r="WC34" s="669"/>
      <c r="WD34" s="671"/>
      <c r="WE34" s="672"/>
      <c r="WF34" s="672"/>
      <c r="WG34" s="673"/>
      <c r="WH34" s="263">
        <f>$A$34</f>
        <v>20</v>
      </c>
      <c r="WI34" s="264" t="str">
        <f>$B$34</f>
        <v>火</v>
      </c>
      <c r="WJ34" s="660"/>
      <c r="WK34" s="661"/>
      <c r="WL34" s="660"/>
      <c r="WM34" s="661"/>
      <c r="WN34" s="662" t="str">
        <f>IFERROR(IF(OR(WI34="日",WI34="祝",WI34=0,WJ34=""),"　",MAX(IF(AND(WJ34&lt;=WN14,WL34&gt;WO14),WO14-WN14,IF(AND(WJ34&gt;WN14,WL34&lt;=WO14),WL34-WJ34,IF(AND(WJ34&lt;=WN14,WL34&lt;=WO14),WL34-WN14,IF(AND(WJ34&gt;WN14,WL34&gt;WO14),WO14-WJ34,0)))),0)),0)</f>
        <v>　</v>
      </c>
      <c r="WO34" s="663"/>
      <c r="WP34" s="664"/>
      <c r="WQ34" s="662" t="str">
        <f>IFERROR(IF(OR(WI34="日",WI34="祝",WI34=0,WJ34=""),"　",MAX(IF(AND(WJ34&gt;WT14,WL34&gt;WR14),0,IF(AND(WJ34&lt;=WT14,WJ34&gt;WQ14,WL34&gt;WR14),WT14-WJ34,IF(AND(WJ34&lt;=WT14,WJ34&lt;=WQ14,WL34&gt;WR14),WT14-WQ14,IF(AND(WJ34&gt;WQ14,WL34&lt;=WR14),WL34-WJ34,IF(AND(WJ34&lt;=WQ14,WL34&lt;=WR14),WL34-WQ14,0))))),0)),0)</f>
        <v>　</v>
      </c>
      <c r="WR34" s="663"/>
      <c r="WS34" s="664"/>
      <c r="WT34" s="662" t="str">
        <f>IFERROR(IF(OR(WI34="日",WI34="祝",WI34=0,WJ34=""),"　",MAX(IF(AND(WJ34&lt;=WT14,WL34&gt;WU14),WU14-WT14,IF(WL34&lt;=WU14,0,IF(AND(WJ34&gt;WT14,WL34&gt;WU14),WU14-WJ34,0))),0)),0)</f>
        <v>　</v>
      </c>
      <c r="WU34" s="663"/>
      <c r="WV34" s="664"/>
      <c r="WW34" s="662" t="str">
        <f>IFERROR(IF(OR(WI34="日",WI34="祝",WI34=0,WJ34=""),"　",MAX(IF(WJ34&gt;WW14,WL34-WJ34,IF(WJ34&lt;=WW14,WL34-WW14,0)),0)),0)</f>
        <v>　</v>
      </c>
      <c r="WX34" s="663"/>
      <c r="WY34" s="664"/>
      <c r="WZ34" s="662" t="str">
        <f>IFERROR(IF(OR(WI34="日",WI34="祝",WI34=0,WJ34=""),"　",MAX(IF(AND(WJ34&lt;=WZ14,WL34&gt;XA14),XA14-WZ14,IF(AND(WJ34&gt;WZ14,WL34&lt;=XA14),WL34-WJ34,IF(AND(WJ34&lt;=WZ14,WL34&lt;=XA14),WL34-WZ14,IF(AND(WJ34&gt;WZ14,WL34&gt;XA14),XA14-WJ34,0)))),0)),0)</f>
        <v>　</v>
      </c>
      <c r="XA34" s="663"/>
      <c r="XB34" s="664"/>
      <c r="XC34" s="662" t="str">
        <f>IFERROR(IF(OR(WI34="日",WI34="祝",WI34=0,WJ34=""),"　",MAX(IF(AND(WJ34&gt;XF14,WL34&gt;XD14),0,IF(AND(WJ34&lt;=XF14,WJ34&gt;XC14,WL34&gt;XD14),XF14-WJ34,IF(AND(WJ34&lt;=XF14,WJ34&lt;=XC14,WL34&gt;XD14),XF14-XC14,IF(AND(WJ34&gt;XC14,WL34&lt;=XD14),WL34-WJ34,IF(AND(WJ34&lt;=XC14,WL34&lt;=XD14),WL34-XC14,0))))),0)),0)</f>
        <v>　</v>
      </c>
      <c r="XD34" s="663"/>
      <c r="XE34" s="664"/>
      <c r="XF34" s="662" t="str">
        <f>IFERROR(IF(OR(WI34="日",WI34="祝",WI34=0,WJ34=""),"　",MAX(IF(AND(WJ34&lt;=XF14,WL34&gt;XG14),XG14-XF14,IF(WL34&lt;=XG14,0,IF(AND(WJ34&gt;XF14,WL34&gt;XG14),XG14-WJ34,0))),0)),0)</f>
        <v>　</v>
      </c>
      <c r="XG34" s="663"/>
      <c r="XH34" s="664"/>
      <c r="XI34" s="662" t="str">
        <f t="shared" si="11"/>
        <v>　</v>
      </c>
      <c r="XJ34" s="663"/>
      <c r="XK34" s="664"/>
      <c r="XL34" s="665" t="str">
        <f>IF(XO34="×",TIME(0,0,0),IF(XY4="非常勤",WN34,WZ34))</f>
        <v>　</v>
      </c>
      <c r="XM34" s="666"/>
      <c r="XN34" s="667"/>
      <c r="XO34" s="265"/>
      <c r="XP34" s="665" t="str">
        <f>IF(XS34="×",TIME(0,0,0),IF(XY4="非常勤",WQ34,XC34))</f>
        <v>　</v>
      </c>
      <c r="XQ34" s="666"/>
      <c r="XR34" s="667"/>
      <c r="XS34" s="265"/>
      <c r="XT34" s="665" t="str">
        <f>IF(XW34="×",TIME(0,0,0),IF(XY4="非常勤",WT34,XF34))</f>
        <v>　</v>
      </c>
      <c r="XU34" s="666"/>
      <c r="XV34" s="667"/>
      <c r="XW34" s="265"/>
      <c r="XX34" s="665" t="str">
        <f>IF(YA34="×",TIME(0,0,0),IF(XY4="非常勤",WW34,XI34))</f>
        <v>　</v>
      </c>
      <c r="XY34" s="666"/>
      <c r="XZ34" s="667"/>
      <c r="YA34" s="265"/>
      <c r="YB34" s="668"/>
      <c r="YC34" s="669"/>
      <c r="YD34" s="668"/>
      <c r="YE34" s="670"/>
      <c r="YF34" s="669"/>
      <c r="YG34" s="671"/>
      <c r="YH34" s="672"/>
      <c r="YI34" s="672"/>
      <c r="YJ34" s="673"/>
      <c r="YK34" s="263">
        <f>$A$34</f>
        <v>20</v>
      </c>
      <c r="YL34" s="264" t="str">
        <f>$B$34</f>
        <v>火</v>
      </c>
      <c r="YM34" s="660"/>
      <c r="YN34" s="661"/>
      <c r="YO34" s="660"/>
      <c r="YP34" s="661"/>
      <c r="YQ34" s="662" t="str">
        <f>IFERROR(IF(OR(YL34="日",YL34="祝",YL34=0,YM34=""),"　",MAX(IF(AND(YM34&lt;=YQ14,YO34&gt;YR14),YR14-YQ14,IF(AND(YM34&gt;YQ14,YO34&lt;=YR14),YO34-YM34,IF(AND(YM34&lt;=YQ14,YO34&lt;=YR14),YO34-YQ14,IF(AND(YM34&gt;YQ14,YO34&gt;YR14),YR14-YM34,0)))),0)),0)</f>
        <v>　</v>
      </c>
      <c r="YR34" s="663"/>
      <c r="YS34" s="664"/>
      <c r="YT34" s="662" t="str">
        <f>IFERROR(IF(OR(YL34="日",YL34="祝",YL34=0,YM34=""),"　",MAX(IF(AND(YM34&gt;YW14,YO34&gt;YU14),0,IF(AND(YM34&lt;=YW14,YM34&gt;YT14,YO34&gt;YU14),YW14-YM34,IF(AND(YM34&lt;=YW14,YM34&lt;=YT14,YO34&gt;YU14),YW14-YT14,IF(AND(YM34&gt;YT14,YO34&lt;=YU14),YO34-YM34,IF(AND(YM34&lt;=YT14,YO34&lt;=YU14),YO34-YT14,0))))),0)),0)</f>
        <v>　</v>
      </c>
      <c r="YU34" s="663"/>
      <c r="YV34" s="664"/>
      <c r="YW34" s="662" t="str">
        <f>IFERROR(IF(OR(YL34="日",YL34="祝",YL34=0,YM34=""),"　",MAX(IF(AND(YM34&lt;=YW14,YO34&gt;YX14),YX14-YW14,IF(YO34&lt;=YX14,0,IF(AND(YM34&gt;YW14,YO34&gt;YX14),YX14-YM34,0))),0)),0)</f>
        <v>　</v>
      </c>
      <c r="YX34" s="663"/>
      <c r="YY34" s="664"/>
      <c r="YZ34" s="662" t="str">
        <f>IFERROR(IF(OR(YL34="日",YL34="祝",YL34=0,YM34=""),"　",MAX(IF(YM34&gt;YZ14,YO34-YM34,IF(YM34&lt;=YZ14,YO34-YZ14,0)),0)),0)</f>
        <v>　</v>
      </c>
      <c r="ZA34" s="663"/>
      <c r="ZB34" s="664"/>
      <c r="ZC34" s="662" t="str">
        <f>IFERROR(IF(OR(YL34="日",YL34="祝",YL34=0,YM34=""),"　",MAX(IF(AND(YM34&lt;=ZC14,YO34&gt;ZD14),ZD14-ZC14,IF(AND(YM34&gt;ZC14,YO34&lt;=ZD14),YO34-YM34,IF(AND(YM34&lt;=ZC14,YO34&lt;=ZD14),YO34-ZC14,IF(AND(YM34&gt;ZC14,YO34&gt;ZD14),ZD14-YM34,0)))),0)),0)</f>
        <v>　</v>
      </c>
      <c r="ZD34" s="663"/>
      <c r="ZE34" s="664"/>
      <c r="ZF34" s="662" t="str">
        <f>IFERROR(IF(OR(YL34="日",YL34="祝",YL34=0,YM34=""),"　",MAX(IF(AND(YM34&gt;ZI14,YO34&gt;ZG14),0,IF(AND(YM34&lt;=ZI14,YM34&gt;ZF14,YO34&gt;ZG14),ZI14-YM34,IF(AND(YM34&lt;=ZI14,YM34&lt;=ZF14,YO34&gt;ZG14),ZI14-ZF14,IF(AND(YM34&gt;ZF14,YO34&lt;=ZG14),YO34-YM34,IF(AND(YM34&lt;=ZF14,YO34&lt;=ZG14),YO34-ZF14,0))))),0)),0)</f>
        <v>　</v>
      </c>
      <c r="ZG34" s="663"/>
      <c r="ZH34" s="664"/>
      <c r="ZI34" s="662" t="str">
        <f>IFERROR(IF(OR(YL34="日",YL34="祝",YL34=0,YM34=""),"　",MAX(IF(AND(YM34&lt;=ZI14,YO34&gt;ZJ14),ZJ14-ZI14,IF(YO34&lt;=ZJ14,0,IF(AND(YM34&gt;ZI14,YO34&gt;ZJ14),ZJ14-YM34,0))),0)),0)</f>
        <v>　</v>
      </c>
      <c r="ZJ34" s="663"/>
      <c r="ZK34" s="664"/>
      <c r="ZL34" s="662" t="str">
        <f t="shared" si="12"/>
        <v>　</v>
      </c>
      <c r="ZM34" s="663"/>
      <c r="ZN34" s="664"/>
      <c r="ZO34" s="665" t="str">
        <f>IF(ZR34="×",TIME(0,0,0),IF(AAB4="非常勤",YQ34,ZC34))</f>
        <v>　</v>
      </c>
      <c r="ZP34" s="666"/>
      <c r="ZQ34" s="667"/>
      <c r="ZR34" s="265"/>
      <c r="ZS34" s="665" t="str">
        <f>IF(ZV34="×",TIME(0,0,0),IF(AAB4="非常勤",YT34,ZF34))</f>
        <v>　</v>
      </c>
      <c r="ZT34" s="666"/>
      <c r="ZU34" s="667"/>
      <c r="ZV34" s="265"/>
      <c r="ZW34" s="665" t="str">
        <f>IF(ZZ34="×",TIME(0,0,0),IF(AAB4="非常勤",YW34,ZI34))</f>
        <v>　</v>
      </c>
      <c r="ZX34" s="666"/>
      <c r="ZY34" s="667"/>
      <c r="ZZ34" s="265"/>
      <c r="AAA34" s="665" t="str">
        <f>IF(AAD34="×",TIME(0,0,0),IF(AAB4="非常勤",YZ34,ZL34))</f>
        <v>　</v>
      </c>
      <c r="AAB34" s="666"/>
      <c r="AAC34" s="667"/>
      <c r="AAD34" s="265"/>
      <c r="AAE34" s="668"/>
      <c r="AAF34" s="669"/>
      <c r="AAG34" s="668"/>
      <c r="AAH34" s="670"/>
      <c r="AAI34" s="669"/>
      <c r="AAJ34" s="671"/>
      <c r="AAK34" s="672"/>
      <c r="AAL34" s="672"/>
      <c r="AAM34" s="673"/>
      <c r="AAN34" s="263">
        <f>$A$34</f>
        <v>20</v>
      </c>
      <c r="AAO34" s="264" t="str">
        <f>$B$34</f>
        <v>火</v>
      </c>
      <c r="AAP34" s="660"/>
      <c r="AAQ34" s="661"/>
      <c r="AAR34" s="660"/>
      <c r="AAS34" s="661"/>
      <c r="AAT34" s="662" t="str">
        <f>IFERROR(IF(OR(AAO34="日",AAO34="祝",AAO34=0,AAP34=""),"　",MAX(IF(AND(AAP34&lt;=AAT14,AAR34&gt;AAU14),AAU14-AAT14,IF(AND(AAP34&gt;AAT14,AAR34&lt;=AAU14),AAR34-AAP34,IF(AND(AAP34&lt;=AAT14,AAR34&lt;=AAU14),AAR34-AAT14,IF(AND(AAP34&gt;AAT14,AAR34&gt;AAU14),AAU14-AAP34,0)))),0)),0)</f>
        <v>　</v>
      </c>
      <c r="AAU34" s="663"/>
      <c r="AAV34" s="664"/>
      <c r="AAW34" s="662" t="str">
        <f>IFERROR(IF(OR(AAO34="日",AAO34="祝",AAO34=0,AAP34=""),"　",MAX(IF(AND(AAP34&gt;AAZ14,AAR34&gt;AAX14),0,IF(AND(AAP34&lt;=AAZ14,AAP34&gt;AAW14,AAR34&gt;AAX14),AAZ14-AAP34,IF(AND(AAP34&lt;=AAZ14,AAP34&lt;=AAW14,AAR34&gt;AAX14),AAZ14-AAW14,IF(AND(AAP34&gt;AAW14,AAR34&lt;=AAX14),AAR34-AAP34,IF(AND(AAP34&lt;=AAW14,AAR34&lt;=AAX14),AAR34-AAW14,0))))),0)),0)</f>
        <v>　</v>
      </c>
      <c r="AAX34" s="663"/>
      <c r="AAY34" s="664"/>
      <c r="AAZ34" s="662" t="str">
        <f>IFERROR(IF(OR(AAO34="日",AAO34="祝",AAO34=0,AAP34=""),"　",MAX(IF(AND(AAP34&lt;=AAZ14,AAR34&gt;ABA14),ABA14-AAZ14,IF(AAR34&lt;=ABA14,0,IF(AND(AAP34&gt;AAZ14,AAR34&gt;ABA14),ABA14-AAP34,0))),0)),0)</f>
        <v>　</v>
      </c>
      <c r="ABA34" s="663"/>
      <c r="ABB34" s="664"/>
      <c r="ABC34" s="662" t="str">
        <f>IFERROR(IF(OR(AAO34="日",AAO34="祝",AAO34=0,AAP34=""),"　",MAX(IF(AAP34&gt;ABC14,AAR34-AAP34,IF(AAP34&lt;=ABC14,AAR34-ABC14,0)),0)),0)</f>
        <v>　</v>
      </c>
      <c r="ABD34" s="663"/>
      <c r="ABE34" s="664"/>
      <c r="ABF34" s="662" t="str">
        <f>IFERROR(IF(OR(AAO34="日",AAO34="祝",AAO34=0,AAP34=""),"　",MAX(IF(AND(AAP34&lt;=ABF14,AAR34&gt;ABG14),ABG14-ABF14,IF(AND(AAP34&gt;ABF14,AAR34&lt;=ABG14),AAR34-AAP34,IF(AND(AAP34&lt;=ABF14,AAR34&lt;=ABG14),AAR34-ABF14,IF(AND(AAP34&gt;ABF14,AAR34&gt;ABG14),ABG14-AAP34,0)))),0)),0)</f>
        <v>　</v>
      </c>
      <c r="ABG34" s="663"/>
      <c r="ABH34" s="664"/>
      <c r="ABI34" s="662" t="str">
        <f>IFERROR(IF(OR(AAO34="日",AAO34="祝",AAO34=0,AAP34=""),"　",MAX(IF(AND(AAP34&gt;ABL14,AAR34&gt;ABJ14),0,IF(AND(AAP34&lt;=ABL14,AAP34&gt;ABI14,AAR34&gt;ABJ14),ABL14-AAP34,IF(AND(AAP34&lt;=ABL14,AAP34&lt;=ABI14,AAR34&gt;ABJ14),ABL14-ABI14,IF(AND(AAP34&gt;ABI14,AAR34&lt;=ABJ14),AAR34-AAP34,IF(AND(AAP34&lt;=ABI14,AAR34&lt;=ABJ14),AAR34-ABI14,0))))),0)),0)</f>
        <v>　</v>
      </c>
      <c r="ABJ34" s="663"/>
      <c r="ABK34" s="664"/>
      <c r="ABL34" s="662" t="str">
        <f>IFERROR(IF(OR(AAO34="日",AAO34="祝",AAO34=0,AAP34=""),"　",MAX(IF(AND(AAP34&lt;=ABL14,AAR34&gt;ABM14),ABM14-ABL14,IF(AAR34&lt;=ABM14,0,IF(AND(AAP34&gt;ABL14,AAR34&gt;ABM14),ABM14-AAP34,0))),0)),0)</f>
        <v>　</v>
      </c>
      <c r="ABM34" s="663"/>
      <c r="ABN34" s="664"/>
      <c r="ABO34" s="662" t="str">
        <f t="shared" si="13"/>
        <v>　</v>
      </c>
      <c r="ABP34" s="663"/>
      <c r="ABQ34" s="664"/>
      <c r="ABR34" s="665" t="str">
        <f>IF(ABU34="×",TIME(0,0,0),IF(ACE4="非常勤",AAT34,ABF34))</f>
        <v>　</v>
      </c>
      <c r="ABS34" s="666"/>
      <c r="ABT34" s="667"/>
      <c r="ABU34" s="265"/>
      <c r="ABV34" s="665" t="str">
        <f>IF(ABY34="×",TIME(0,0,0),IF(ACE4="非常勤",AAW34,ABI34))</f>
        <v>　</v>
      </c>
      <c r="ABW34" s="666"/>
      <c r="ABX34" s="667"/>
      <c r="ABY34" s="265"/>
      <c r="ABZ34" s="665" t="str">
        <f>IF(ACC34="×",TIME(0,0,0),IF(ACE4="非常勤",AAZ34,ABL34))</f>
        <v>　</v>
      </c>
      <c r="ACA34" s="666"/>
      <c r="ACB34" s="667"/>
      <c r="ACC34" s="265"/>
      <c r="ACD34" s="665" t="str">
        <f>IF(ACG34="×",TIME(0,0,0),IF(ACE4="非常勤",ABC34,ABO34))</f>
        <v>　</v>
      </c>
      <c r="ACE34" s="666"/>
      <c r="ACF34" s="667"/>
      <c r="ACG34" s="265"/>
      <c r="ACH34" s="668"/>
      <c r="ACI34" s="669"/>
      <c r="ACJ34" s="668"/>
      <c r="ACK34" s="670"/>
      <c r="ACL34" s="669"/>
      <c r="ACM34" s="671"/>
      <c r="ACN34" s="672"/>
      <c r="ACO34" s="672"/>
      <c r="ACP34" s="673"/>
      <c r="ACQ34" s="263">
        <f>$A$34</f>
        <v>20</v>
      </c>
      <c r="ACR34" s="264" t="str">
        <f>$B$34</f>
        <v>火</v>
      </c>
      <c r="ACS34" s="660"/>
      <c r="ACT34" s="661"/>
      <c r="ACU34" s="660"/>
      <c r="ACV34" s="661"/>
      <c r="ACW34" s="662" t="str">
        <f>IFERROR(IF(OR(ACR34="日",ACR34="祝",ACR34=0,ACS34=""),"　",MAX(IF(AND(ACS34&lt;=ACW14,ACU34&gt;ACX14),ACX14-ACW14,IF(AND(ACS34&gt;ACW14,ACU34&lt;=ACX14),ACU34-ACS34,IF(AND(ACS34&lt;=ACW14,ACU34&lt;=ACX14),ACU34-ACW14,IF(AND(ACS34&gt;ACW14,ACU34&gt;ACX14),ACX14-ACS34,0)))),0)),0)</f>
        <v>　</v>
      </c>
      <c r="ACX34" s="663"/>
      <c r="ACY34" s="664"/>
      <c r="ACZ34" s="662" t="str">
        <f>IFERROR(IF(OR(ACR34="日",ACR34="祝",ACR34=0,ACS34=""),"　",MAX(IF(AND(ACS34&gt;ADC14,ACU34&gt;ADA14),0,IF(AND(ACS34&lt;=ADC14,ACS34&gt;ACZ14,ACU34&gt;ADA14),ADC14-ACS34,IF(AND(ACS34&lt;=ADC14,ACS34&lt;=ACZ14,ACU34&gt;ADA14),ADC14-ACZ14,IF(AND(ACS34&gt;ACZ14,ACU34&lt;=ADA14),ACU34-ACS34,IF(AND(ACS34&lt;=ACZ14,ACU34&lt;=ADA14),ACU34-ACZ14,0))))),0)),0)</f>
        <v>　</v>
      </c>
      <c r="ADA34" s="663"/>
      <c r="ADB34" s="664"/>
      <c r="ADC34" s="662" t="str">
        <f>IFERROR(IF(OR(ACR34="日",ACR34="祝",ACR34=0,ACS34=""),"　",MAX(IF(AND(ACS34&lt;=ADC14,ACU34&gt;ADD14),ADD14-ADC14,IF(ACU34&lt;=ADD14,0,IF(AND(ACS34&gt;ADC14,ACU34&gt;ADD14),ADD14-ACS34,0))),0)),0)</f>
        <v>　</v>
      </c>
      <c r="ADD34" s="663"/>
      <c r="ADE34" s="664"/>
      <c r="ADF34" s="662" t="str">
        <f>IFERROR(IF(OR(ACR34="日",ACR34="祝",ACR34=0,ACS34=""),"　",MAX(IF(ACS34&gt;ADF14,ACU34-ACS34,IF(ACS34&lt;=ADF14,ACU34-ADF14,0)),0)),0)</f>
        <v>　</v>
      </c>
      <c r="ADG34" s="663"/>
      <c r="ADH34" s="664"/>
      <c r="ADI34" s="662" t="str">
        <f>IFERROR(IF(OR(ACR34="日",ACR34="祝",ACR34=0,ACS34=""),"　",MAX(IF(AND(ACS34&lt;=ADI14,ACU34&gt;ADJ14),ADJ14-ADI14,IF(AND(ACS34&gt;ADI14,ACU34&lt;=ADJ14),ACU34-ACS34,IF(AND(ACS34&lt;=ADI14,ACU34&lt;=ADJ14),ACU34-ADI14,IF(AND(ACS34&gt;ADI14,ACU34&gt;ADJ14),ADJ14-ACS34,0)))),0)),0)</f>
        <v>　</v>
      </c>
      <c r="ADJ34" s="663"/>
      <c r="ADK34" s="664"/>
      <c r="ADL34" s="662" t="str">
        <f>IFERROR(IF(OR(ACR34="日",ACR34="祝",ACR34=0,ACS34=""),"　",MAX(IF(AND(ACS34&gt;ADO14,ACU34&gt;ADM14),0,IF(AND(ACS34&lt;=ADO14,ACS34&gt;ADL14,ACU34&gt;ADM14),ADO14-ACS34,IF(AND(ACS34&lt;=ADO14,ACS34&lt;=ADL14,ACU34&gt;ADM14),ADO14-ADL14,IF(AND(ACS34&gt;ADL14,ACU34&lt;=ADM14),ACU34-ACS34,IF(AND(ACS34&lt;=ADL14,ACU34&lt;=ADM14),ACU34-ADL14,0))))),0)),0)</f>
        <v>　</v>
      </c>
      <c r="ADM34" s="663"/>
      <c r="ADN34" s="664"/>
      <c r="ADO34" s="662" t="str">
        <f>IFERROR(IF(OR(ACR34="日",ACR34="祝",ACR34=0,ACS34=""),"　",MAX(IF(AND(ACS34&lt;=ADO14,ACU34&gt;ADP14),ADP14-ADO14,IF(ACU34&lt;=ADP14,0,IF(AND(ACS34&gt;ADO14,ACU34&gt;ADP14),ADP14-ACS34,0))),0)),0)</f>
        <v>　</v>
      </c>
      <c r="ADP34" s="663"/>
      <c r="ADQ34" s="664"/>
      <c r="ADR34" s="662" t="str">
        <f t="shared" si="14"/>
        <v>　</v>
      </c>
      <c r="ADS34" s="663"/>
      <c r="ADT34" s="664"/>
      <c r="ADU34" s="665" t="str">
        <f>IF(ADX34="×",TIME(0,0,0),IF(AEH4="非常勤",ACW34,ADI34))</f>
        <v>　</v>
      </c>
      <c r="ADV34" s="666"/>
      <c r="ADW34" s="667"/>
      <c r="ADX34" s="265"/>
      <c r="ADY34" s="665" t="str">
        <f>IF(AEB34="×",TIME(0,0,0),IF(AEH4="非常勤",ACZ34,ADL34))</f>
        <v>　</v>
      </c>
      <c r="ADZ34" s="666"/>
      <c r="AEA34" s="667"/>
      <c r="AEB34" s="265"/>
      <c r="AEC34" s="665" t="str">
        <f>IF(AEF34="×",TIME(0,0,0),IF(AEH4="非常勤",ADC34,ADO34))</f>
        <v>　</v>
      </c>
      <c r="AED34" s="666"/>
      <c r="AEE34" s="667"/>
      <c r="AEF34" s="265"/>
      <c r="AEG34" s="665" t="str">
        <f>IF(AEJ34="×",TIME(0,0,0),IF(AEH4="非常勤",ADF34,ADR34))</f>
        <v>　</v>
      </c>
      <c r="AEH34" s="666"/>
      <c r="AEI34" s="667"/>
      <c r="AEJ34" s="265"/>
      <c r="AEK34" s="668"/>
      <c r="AEL34" s="669"/>
      <c r="AEM34" s="668"/>
      <c r="AEN34" s="670"/>
      <c r="AEO34" s="669"/>
      <c r="AEP34" s="671"/>
      <c r="AEQ34" s="672"/>
      <c r="AER34" s="672"/>
      <c r="AES34" s="673"/>
      <c r="AET34" s="263">
        <f>$A$34</f>
        <v>20</v>
      </c>
      <c r="AEU34" s="264" t="str">
        <f>$B$34</f>
        <v>火</v>
      </c>
      <c r="AEV34" s="660"/>
      <c r="AEW34" s="661"/>
      <c r="AEX34" s="660"/>
      <c r="AEY34" s="661"/>
      <c r="AEZ34" s="662" t="str">
        <f>IFERROR(IF(OR(AEU34="日",AEU34="祝",AEU34=0,AEV34=""),"　",MAX(IF(AND(AEV34&lt;=AEZ14,AEX34&gt;AFA14),AFA14-AEZ14,IF(AND(AEV34&gt;AEZ14,AEX34&lt;=AFA14),AEX34-AEV34,IF(AND(AEV34&lt;=AEZ14,AEX34&lt;=AFA14),AEX34-AEZ14,IF(AND(AEV34&gt;AEZ14,AEX34&gt;AFA14),AFA14-AEV34,0)))),0)),0)</f>
        <v>　</v>
      </c>
      <c r="AFA34" s="663"/>
      <c r="AFB34" s="664"/>
      <c r="AFC34" s="662" t="str">
        <f>IFERROR(IF(OR(AEU34="日",AEU34="祝",AEU34=0,AEV34=""),"　",MAX(IF(AND(AEV34&gt;AFF14,AEX34&gt;AFD14),0,IF(AND(AEV34&lt;=AFF14,AEV34&gt;AFC14,AEX34&gt;AFD14),AFF14-AEV34,IF(AND(AEV34&lt;=AFF14,AEV34&lt;=AFC14,AEX34&gt;AFD14),AFF14-AFC14,IF(AND(AEV34&gt;AFC14,AEX34&lt;=AFD14),AEX34-AEV34,IF(AND(AEV34&lt;=AFC14,AEX34&lt;=AFD14),AEX34-AFC14,0))))),0)),0)</f>
        <v>　</v>
      </c>
      <c r="AFD34" s="663"/>
      <c r="AFE34" s="664"/>
      <c r="AFF34" s="662" t="str">
        <f>IFERROR(IF(OR(AEU34="日",AEU34="祝",AEU34=0,AEV34=""),"　",MAX(IF(AND(AEV34&lt;=AFF14,AEX34&gt;AFG14),AFG14-AFF14,IF(AEX34&lt;=AFG14,0,IF(AND(AEV34&gt;AFF14,AEX34&gt;AFG14),AFG14-AEV34,0))),0)),0)</f>
        <v>　</v>
      </c>
      <c r="AFG34" s="663"/>
      <c r="AFH34" s="664"/>
      <c r="AFI34" s="662" t="str">
        <f>IFERROR(IF(OR(AEU34="日",AEU34="祝",AEU34=0,AEV34=""),"　",MAX(IF(AEV34&gt;AFI14,AEX34-AEV34,IF(AEV34&lt;=AFI14,AEX34-AFI14,0)),0)),0)</f>
        <v>　</v>
      </c>
      <c r="AFJ34" s="663"/>
      <c r="AFK34" s="664"/>
      <c r="AFL34" s="662" t="str">
        <f>IFERROR(IF(OR(AEU34="日",AEU34="祝",AEU34=0,AEV34=""),"　",MAX(IF(AND(AEV34&lt;=AFL14,AEX34&gt;AFM14),AFM14-AFL14,IF(AND(AEV34&gt;AFL14,AEX34&lt;=AFM14),AEX34-AEV34,IF(AND(AEV34&lt;=AFL14,AEX34&lt;=AFM14),AEX34-AFL14,IF(AND(AEV34&gt;AFL14,AEX34&gt;AFM14),AFM14-AEV34,0)))),0)),0)</f>
        <v>　</v>
      </c>
      <c r="AFM34" s="663"/>
      <c r="AFN34" s="664"/>
      <c r="AFO34" s="662" t="str">
        <f>IFERROR(IF(OR(AEU34="日",AEU34="祝",AEU34=0,AEV34=""),"　",MAX(IF(AND(AEV34&gt;AFR14,AEX34&gt;AFP14),0,IF(AND(AEV34&lt;=AFR14,AEV34&gt;AFO14,AEX34&gt;AFP14),AFR14-AEV34,IF(AND(AEV34&lt;=AFR14,AEV34&lt;=AFO14,AEX34&gt;AFP14),AFR14-AFO14,IF(AND(AEV34&gt;AFO14,AEX34&lt;=AFP14),AEX34-AEV34,IF(AND(AEV34&lt;=AFO14,AEX34&lt;=AFP14),AEX34-AFO14,0))))),0)),0)</f>
        <v>　</v>
      </c>
      <c r="AFP34" s="663"/>
      <c r="AFQ34" s="664"/>
      <c r="AFR34" s="662" t="str">
        <f>IFERROR(IF(OR(AEU34="日",AEU34="祝",AEU34=0,AEV34=""),"　",MAX(IF(AND(AEV34&lt;=AFR14,AEX34&gt;AFS14),AFS14-AFR14,IF(AEX34&lt;=AFS14,0,IF(AND(AEV34&gt;AFR14,AEX34&gt;AFS14),AFS14-AEV34,0))),0)),0)</f>
        <v>　</v>
      </c>
      <c r="AFS34" s="663"/>
      <c r="AFT34" s="664"/>
      <c r="AFU34" s="662" t="str">
        <f t="shared" si="15"/>
        <v>　</v>
      </c>
      <c r="AFV34" s="663"/>
      <c r="AFW34" s="664"/>
      <c r="AFX34" s="665" t="str">
        <f>IF(AGA34="×",TIME(0,0,0),IF(AGK4="非常勤",AEZ34,AFL34))</f>
        <v>　</v>
      </c>
      <c r="AFY34" s="666"/>
      <c r="AFZ34" s="667"/>
      <c r="AGA34" s="265"/>
      <c r="AGB34" s="665" t="str">
        <f>IF(AGE34="×",TIME(0,0,0),IF(AGK4="非常勤",AFC34,AFO34))</f>
        <v>　</v>
      </c>
      <c r="AGC34" s="666"/>
      <c r="AGD34" s="667"/>
      <c r="AGE34" s="265"/>
      <c r="AGF34" s="665" t="str">
        <f>IF(AGI34="×",TIME(0,0,0),IF(AGK4="非常勤",AFF34,AFR34))</f>
        <v>　</v>
      </c>
      <c r="AGG34" s="666"/>
      <c r="AGH34" s="667"/>
      <c r="AGI34" s="265"/>
      <c r="AGJ34" s="665" t="str">
        <f>IF(AGM34="×",TIME(0,0,0),IF(AGK4="非常勤",AFI34,AFU34))</f>
        <v>　</v>
      </c>
      <c r="AGK34" s="666"/>
      <c r="AGL34" s="667"/>
      <c r="AGM34" s="265"/>
      <c r="AGN34" s="668"/>
      <c r="AGO34" s="669"/>
      <c r="AGP34" s="668"/>
      <c r="AGQ34" s="670"/>
      <c r="AGR34" s="669"/>
      <c r="AGS34" s="671"/>
      <c r="AGT34" s="672"/>
      <c r="AGU34" s="672"/>
      <c r="AGV34" s="673"/>
      <c r="AGW34" s="263">
        <f>$A$34</f>
        <v>20</v>
      </c>
      <c r="AGX34" s="264" t="str">
        <f>$B$34</f>
        <v>火</v>
      </c>
      <c r="AGY34" s="660"/>
      <c r="AGZ34" s="661"/>
      <c r="AHA34" s="660"/>
      <c r="AHB34" s="661"/>
      <c r="AHC34" s="662" t="str">
        <f>IFERROR(IF(OR(AGX34="日",AGX34="祝",AGX34=0,AGY34=""),"　",MAX(IF(AND(AGY34&lt;=AHC14,AHA34&gt;AHD14),AHD14-AHC14,IF(AND(AGY34&gt;AHC14,AHA34&lt;=AHD14),AHA34-AGY34,IF(AND(AGY34&lt;=AHC14,AHA34&lt;=AHD14),AHA34-AHC14,IF(AND(AGY34&gt;AHC14,AHA34&gt;AHD14),AHD14-AGY34,0)))),0)),0)</f>
        <v>　</v>
      </c>
      <c r="AHD34" s="663"/>
      <c r="AHE34" s="664"/>
      <c r="AHF34" s="662" t="str">
        <f>IFERROR(IF(OR(AGX34="日",AGX34="祝",AGX34=0,AGY34=""),"　",MAX(IF(AND(AGY34&gt;AHI14,AHA34&gt;AHG14),0,IF(AND(AGY34&lt;=AHI14,AGY34&gt;AHF14,AHA34&gt;AHG14),AHI14-AGY34,IF(AND(AGY34&lt;=AHI14,AGY34&lt;=AHF14,AHA34&gt;AHG14),AHI14-AHF14,IF(AND(AGY34&gt;AHF14,AHA34&lt;=AHG14),AHA34-AGY34,IF(AND(AGY34&lt;=AHF14,AHA34&lt;=AHG14),AHA34-AHF14,0))))),0)),0)</f>
        <v>　</v>
      </c>
      <c r="AHG34" s="663"/>
      <c r="AHH34" s="664"/>
      <c r="AHI34" s="662" t="str">
        <f>IFERROR(IF(OR(AGX34="日",AGX34="祝",AGX34=0,AGY34=""),"　",MAX(IF(AND(AGY34&lt;=AHI14,AHA34&gt;AHJ14),AHJ14-AHI14,IF(AHA34&lt;=AHJ14,0,IF(AND(AGY34&gt;AHI14,AHA34&gt;AHJ14),AHJ14-AGY34,0))),0)),0)</f>
        <v>　</v>
      </c>
      <c r="AHJ34" s="663"/>
      <c r="AHK34" s="664"/>
      <c r="AHL34" s="662" t="str">
        <f>IFERROR(IF(OR(AGX34="日",AGX34="祝",AGX34=0,AGY34=""),"　",MAX(IF(AGY34&gt;AHL14,AHA34-AGY34,IF(AGY34&lt;=AHL14,AHA34-AHL14,0)),0)),0)</f>
        <v>　</v>
      </c>
      <c r="AHM34" s="663"/>
      <c r="AHN34" s="664"/>
      <c r="AHO34" s="662" t="str">
        <f>IFERROR(IF(OR(AGX34="日",AGX34="祝",AGX34=0,AGY34=""),"　",MAX(IF(AND(AGY34&lt;=AHO14,AHA34&gt;AHP14),AHP14-AHO14,IF(AND(AGY34&gt;AHO14,AHA34&lt;=AHP14),AHA34-AGY34,IF(AND(AGY34&lt;=AHO14,AHA34&lt;=AHP14),AHA34-AHO14,IF(AND(AGY34&gt;AHO14,AHA34&gt;AHP14),AHP14-AGY34,0)))),0)),0)</f>
        <v>　</v>
      </c>
      <c r="AHP34" s="663"/>
      <c r="AHQ34" s="664"/>
      <c r="AHR34" s="662" t="str">
        <f>IFERROR(IF(OR(AGX34="日",AGX34="祝",AGX34=0,AGY34=""),"　",MAX(IF(AND(AGY34&gt;AHU14,AHA34&gt;AHS14),0,IF(AND(AGY34&lt;=AHU14,AGY34&gt;AHR14,AHA34&gt;AHS14),AHU14-AGY34,IF(AND(AGY34&lt;=AHU14,AGY34&lt;=AHR14,AHA34&gt;AHS14),AHU14-AHR14,IF(AND(AGY34&gt;AHR14,AHA34&lt;=AHS14),AHA34-AGY34,IF(AND(AGY34&lt;=AHR14,AHA34&lt;=AHS14),AHA34-AHR14,0))))),0)),0)</f>
        <v>　</v>
      </c>
      <c r="AHS34" s="663"/>
      <c r="AHT34" s="664"/>
      <c r="AHU34" s="662" t="str">
        <f>IFERROR(IF(OR(AGX34="日",AGX34="祝",AGX34=0,AGY34=""),"　",MAX(IF(AND(AGY34&lt;=AHU14,AHA34&gt;AHV14),AHV14-AHU14,IF(AHA34&lt;=AHV14,0,IF(AND(AGY34&gt;AHU14,AHA34&gt;AHV14),AHV14-AGY34,0))),0)),0)</f>
        <v>　</v>
      </c>
      <c r="AHV34" s="663"/>
      <c r="AHW34" s="664"/>
      <c r="AHX34" s="662" t="str">
        <f t="shared" si="16"/>
        <v>　</v>
      </c>
      <c r="AHY34" s="663"/>
      <c r="AHZ34" s="664"/>
      <c r="AIA34" s="665" t="str">
        <f>IF(AID34="×",TIME(0,0,0),IF(AIN4="非常勤",AHC34,AHO34))</f>
        <v>　</v>
      </c>
      <c r="AIB34" s="666"/>
      <c r="AIC34" s="667"/>
      <c r="AID34" s="265"/>
      <c r="AIE34" s="665" t="str">
        <f>IF(AIH34="×",TIME(0,0,0),IF(AIN4="非常勤",AHF34,AHR34))</f>
        <v>　</v>
      </c>
      <c r="AIF34" s="666"/>
      <c r="AIG34" s="667"/>
      <c r="AIH34" s="265"/>
      <c r="AII34" s="665" t="str">
        <f>IF(AIL34="×",TIME(0,0,0),IF(AIN4="非常勤",AHI34,AHU34))</f>
        <v>　</v>
      </c>
      <c r="AIJ34" s="666"/>
      <c r="AIK34" s="667"/>
      <c r="AIL34" s="265"/>
      <c r="AIM34" s="665" t="str">
        <f>IF(AIP34="×",TIME(0,0,0),IF(AIN4="非常勤",AHL34,AHX34))</f>
        <v>　</v>
      </c>
      <c r="AIN34" s="666"/>
      <c r="AIO34" s="667"/>
      <c r="AIP34" s="265"/>
      <c r="AIQ34" s="668"/>
      <c r="AIR34" s="669"/>
      <c r="AIS34" s="668"/>
      <c r="AIT34" s="670"/>
      <c r="AIU34" s="669"/>
      <c r="AIV34" s="671"/>
      <c r="AIW34" s="672"/>
      <c r="AIX34" s="672"/>
      <c r="AIY34" s="673"/>
      <c r="AIZ34" s="263">
        <f>$A$34</f>
        <v>20</v>
      </c>
      <c r="AJA34" s="264" t="str">
        <f>$B$34</f>
        <v>火</v>
      </c>
      <c r="AJB34" s="660"/>
      <c r="AJC34" s="661"/>
      <c r="AJD34" s="660"/>
      <c r="AJE34" s="661"/>
      <c r="AJF34" s="662" t="str">
        <f>IFERROR(IF(OR(AJA34="日",AJA34="祝",AJA34=0,AJB34=""),"　",MAX(IF(AND(AJB34&lt;=AJF14,AJD34&gt;AJG14),AJG14-AJF14,IF(AND(AJB34&gt;AJF14,AJD34&lt;=AJG14),AJD34-AJB34,IF(AND(AJB34&lt;=AJF14,AJD34&lt;=AJG14),AJD34-AJF14,IF(AND(AJB34&gt;AJF14,AJD34&gt;AJG14),AJG14-AJB34,0)))),0)),0)</f>
        <v>　</v>
      </c>
      <c r="AJG34" s="663"/>
      <c r="AJH34" s="664"/>
      <c r="AJI34" s="662" t="str">
        <f>IFERROR(IF(OR(AJA34="日",AJA34="祝",AJA34=0,AJB34=""),"　",MAX(IF(AND(AJB34&gt;AJL14,AJD34&gt;AJJ14),0,IF(AND(AJB34&lt;=AJL14,AJB34&gt;AJI14,AJD34&gt;AJJ14),AJL14-AJB34,IF(AND(AJB34&lt;=AJL14,AJB34&lt;=AJI14,AJD34&gt;AJJ14),AJL14-AJI14,IF(AND(AJB34&gt;AJI14,AJD34&lt;=AJJ14),AJD34-AJB34,IF(AND(AJB34&lt;=AJI14,AJD34&lt;=AJJ14),AJD34-AJI14,0))))),0)),0)</f>
        <v>　</v>
      </c>
      <c r="AJJ34" s="663"/>
      <c r="AJK34" s="664"/>
      <c r="AJL34" s="662" t="str">
        <f>IFERROR(IF(OR(AJA34="日",AJA34="祝",AJA34=0,AJB34=""),"　",MAX(IF(AND(AJB34&lt;=AJL14,AJD34&gt;AJM14),AJM14-AJL14,IF(AJD34&lt;=AJM14,0,IF(AND(AJB34&gt;AJL14,AJD34&gt;AJM14),AJM14-AJB34,0))),0)),0)</f>
        <v>　</v>
      </c>
      <c r="AJM34" s="663"/>
      <c r="AJN34" s="664"/>
      <c r="AJO34" s="662" t="str">
        <f>IFERROR(IF(OR(AJA34="日",AJA34="祝",AJA34=0,AJB34=""),"　",MAX(IF(AJB34&gt;AJO14,AJD34-AJB34,IF(AJB34&lt;=AJO14,AJD34-AJO14,0)),0)),0)</f>
        <v>　</v>
      </c>
      <c r="AJP34" s="663"/>
      <c r="AJQ34" s="664"/>
      <c r="AJR34" s="662" t="str">
        <f>IFERROR(IF(OR(AJA34="日",AJA34="祝",AJA34=0,AJB34=""),"　",MAX(IF(AND(AJB34&lt;=AJR14,AJD34&gt;AJS14),AJS14-AJR14,IF(AND(AJB34&gt;AJR14,AJD34&lt;=AJS14),AJD34-AJB34,IF(AND(AJB34&lt;=AJR14,AJD34&lt;=AJS14),AJD34-AJR14,IF(AND(AJB34&gt;AJR14,AJD34&gt;AJS14),AJS14-AJB34,0)))),0)),0)</f>
        <v>　</v>
      </c>
      <c r="AJS34" s="663"/>
      <c r="AJT34" s="664"/>
      <c r="AJU34" s="662" t="str">
        <f>IFERROR(IF(OR(AJA34="日",AJA34="祝",AJA34=0,AJB34=""),"　",MAX(IF(AND(AJB34&gt;AJX14,AJD34&gt;AJV14),0,IF(AND(AJB34&lt;=AJX14,AJB34&gt;AJU14,AJD34&gt;AJV14),AJX14-AJB34,IF(AND(AJB34&lt;=AJX14,AJB34&lt;=AJU14,AJD34&gt;AJV14),AJX14-AJU14,IF(AND(AJB34&gt;AJU14,AJD34&lt;=AJV14),AJD34-AJB34,IF(AND(AJB34&lt;=AJU14,AJD34&lt;=AJV14),AJD34-AJU14,0))))),0)),0)</f>
        <v>　</v>
      </c>
      <c r="AJV34" s="663"/>
      <c r="AJW34" s="664"/>
      <c r="AJX34" s="662" t="str">
        <f>IFERROR(IF(OR(AJA34="日",AJA34="祝",AJA34=0,AJB34=""),"　",MAX(IF(AND(AJB34&lt;=AJX14,AJD34&gt;AJY14),AJY14-AJX14,IF(AJD34&lt;=AJY14,0,IF(AND(AJB34&gt;AJX14,AJD34&gt;AJY14),AJY14-AJB34,0))),0)),0)</f>
        <v>　</v>
      </c>
      <c r="AJY34" s="663"/>
      <c r="AJZ34" s="664"/>
      <c r="AKA34" s="662" t="str">
        <f t="shared" si="17"/>
        <v>　</v>
      </c>
      <c r="AKB34" s="663"/>
      <c r="AKC34" s="664"/>
      <c r="AKD34" s="665" t="str">
        <f>IF(AKG34="×",TIME(0,0,0),IF(AKQ4="非常勤",AJF34,AJR34))</f>
        <v>　</v>
      </c>
      <c r="AKE34" s="666"/>
      <c r="AKF34" s="667"/>
      <c r="AKG34" s="265"/>
      <c r="AKH34" s="665" t="str">
        <f>IF(AKK34="×",TIME(0,0,0),IF(AKQ4="非常勤",AJI34,AJU34))</f>
        <v>　</v>
      </c>
      <c r="AKI34" s="666"/>
      <c r="AKJ34" s="667"/>
      <c r="AKK34" s="265"/>
      <c r="AKL34" s="665" t="str">
        <f>IF(AKO34="×",TIME(0,0,0),IF(AKQ4="非常勤",AJL34,AJX34))</f>
        <v>　</v>
      </c>
      <c r="AKM34" s="666"/>
      <c r="AKN34" s="667"/>
      <c r="AKO34" s="265"/>
      <c r="AKP34" s="665" t="str">
        <f>IF(AKS34="×",TIME(0,0,0),IF(AKQ4="非常勤",AJO34,AKA34))</f>
        <v>　</v>
      </c>
      <c r="AKQ34" s="666"/>
      <c r="AKR34" s="667"/>
      <c r="AKS34" s="265"/>
      <c r="AKT34" s="668"/>
      <c r="AKU34" s="669"/>
      <c r="AKV34" s="668"/>
      <c r="AKW34" s="670"/>
      <c r="AKX34" s="669"/>
      <c r="AKY34" s="671"/>
      <c r="AKZ34" s="672"/>
      <c r="ALA34" s="672"/>
      <c r="ALB34" s="673"/>
      <c r="ALC34" s="263">
        <f>$A$34</f>
        <v>20</v>
      </c>
      <c r="ALD34" s="264" t="str">
        <f>$B$34</f>
        <v>火</v>
      </c>
      <c r="ALE34" s="660"/>
      <c r="ALF34" s="661"/>
      <c r="ALG34" s="660"/>
      <c r="ALH34" s="661"/>
      <c r="ALI34" s="662" t="str">
        <f>IFERROR(IF(OR(ALD34="日",ALD34="祝",ALD34=0,ALE34=""),"　",MAX(IF(AND(ALE34&lt;=ALI14,ALG34&gt;ALJ14),ALJ14-ALI14,IF(AND(ALE34&gt;ALI14,ALG34&lt;=ALJ14),ALG34-ALE34,IF(AND(ALE34&lt;=ALI14,ALG34&lt;=ALJ14),ALG34-ALI14,IF(AND(ALE34&gt;ALI14,ALG34&gt;ALJ14),ALJ14-ALE34,0)))),0)),0)</f>
        <v>　</v>
      </c>
      <c r="ALJ34" s="663"/>
      <c r="ALK34" s="664"/>
      <c r="ALL34" s="662" t="str">
        <f>IFERROR(IF(OR(ALD34="日",ALD34="祝",ALD34=0,ALE34=""),"　",MAX(IF(AND(ALE34&gt;ALO14,ALG34&gt;ALM14),0,IF(AND(ALE34&lt;=ALO14,ALE34&gt;ALL14,ALG34&gt;ALM14),ALO14-ALE34,IF(AND(ALE34&lt;=ALO14,ALE34&lt;=ALL14,ALG34&gt;ALM14),ALO14-ALL14,IF(AND(ALE34&gt;ALL14,ALG34&lt;=ALM14),ALG34-ALE34,IF(AND(ALE34&lt;=ALL14,ALG34&lt;=ALM14),ALG34-ALL14,0))))),0)),0)</f>
        <v>　</v>
      </c>
      <c r="ALM34" s="663"/>
      <c r="ALN34" s="664"/>
      <c r="ALO34" s="662" t="str">
        <f>IFERROR(IF(OR(ALD34="日",ALD34="祝",ALD34=0,ALE34=""),"　",MAX(IF(AND(ALE34&lt;=ALO14,ALG34&gt;ALP14),ALP14-ALO14,IF(ALG34&lt;=ALP14,0,IF(AND(ALE34&gt;ALO14,ALG34&gt;ALP14),ALP14-ALE34,0))),0)),0)</f>
        <v>　</v>
      </c>
      <c r="ALP34" s="663"/>
      <c r="ALQ34" s="664"/>
      <c r="ALR34" s="662" t="str">
        <f>IFERROR(IF(OR(ALD34="日",ALD34="祝",ALD34=0,ALE34=""),"　",MAX(IF(ALE34&gt;ALR14,ALG34-ALE34,IF(ALE34&lt;=ALR14,ALG34-ALR14,0)),0)),0)</f>
        <v>　</v>
      </c>
      <c r="ALS34" s="663"/>
      <c r="ALT34" s="664"/>
      <c r="ALU34" s="662" t="str">
        <f>IFERROR(IF(OR(ALD34="日",ALD34="祝",ALD34=0,ALE34=""),"　",MAX(IF(AND(ALE34&lt;=ALU14,ALG34&gt;ALV14),ALV14-ALU14,IF(AND(ALE34&gt;ALU14,ALG34&lt;=ALV14),ALG34-ALE34,IF(AND(ALE34&lt;=ALU14,ALG34&lt;=ALV14),ALG34-ALU14,IF(AND(ALE34&gt;ALU14,ALG34&gt;ALV14),ALV14-ALE34,0)))),0)),0)</f>
        <v>　</v>
      </c>
      <c r="ALV34" s="663"/>
      <c r="ALW34" s="664"/>
      <c r="ALX34" s="662" t="str">
        <f>IFERROR(IF(OR(ALD34="日",ALD34="祝",ALD34=0,ALE34=""),"　",MAX(IF(AND(ALE34&gt;AMA14,ALG34&gt;ALY14),0,IF(AND(ALE34&lt;=AMA14,ALE34&gt;ALX14,ALG34&gt;ALY14),AMA14-ALE34,IF(AND(ALE34&lt;=AMA14,ALE34&lt;=ALX14,ALG34&gt;ALY14),AMA14-ALX14,IF(AND(ALE34&gt;ALX14,ALG34&lt;=ALY14),ALG34-ALE34,IF(AND(ALE34&lt;=ALX14,ALG34&lt;=ALY14),ALG34-ALX14,0))))),0)),0)</f>
        <v>　</v>
      </c>
      <c r="ALY34" s="663"/>
      <c r="ALZ34" s="664"/>
      <c r="AMA34" s="662" t="str">
        <f>IFERROR(IF(OR(ALD34="日",ALD34="祝",ALD34=0,ALE34=""),"　",MAX(IF(AND(ALE34&lt;=AMA14,ALG34&gt;AMB14),AMB14-AMA14,IF(ALG34&lt;=AMB14,0,IF(AND(ALE34&gt;AMA14,ALG34&gt;AMB14),AMB14-ALE34,0))),0)),0)</f>
        <v>　</v>
      </c>
      <c r="AMB34" s="663"/>
      <c r="AMC34" s="664"/>
      <c r="AMD34" s="662" t="str">
        <f t="shared" si="18"/>
        <v>　</v>
      </c>
      <c r="AME34" s="663"/>
      <c r="AMF34" s="664"/>
      <c r="AMG34" s="665" t="str">
        <f>IF(AMJ34="×",TIME(0,0,0),IF(AMT4="非常勤",ALI34,ALU34))</f>
        <v>　</v>
      </c>
      <c r="AMH34" s="666"/>
      <c r="AMI34" s="667"/>
      <c r="AMJ34" s="265"/>
      <c r="AMK34" s="665" t="str">
        <f>IF(AMN34="×",TIME(0,0,0),IF(AMT4="非常勤",ALL34,ALX34))</f>
        <v>　</v>
      </c>
      <c r="AML34" s="666"/>
      <c r="AMM34" s="667"/>
      <c r="AMN34" s="265"/>
      <c r="AMO34" s="665" t="str">
        <f>IF(AMR34="×",TIME(0,0,0),IF(AMT4="非常勤",ALO34,AMA34))</f>
        <v>　</v>
      </c>
      <c r="AMP34" s="666"/>
      <c r="AMQ34" s="667"/>
      <c r="AMR34" s="265"/>
      <c r="AMS34" s="665" t="str">
        <f>IF(AMV34="×",TIME(0,0,0),IF(AMT4="非常勤",ALR34,AMD34))</f>
        <v>　</v>
      </c>
      <c r="AMT34" s="666"/>
      <c r="AMU34" s="667"/>
      <c r="AMV34" s="265"/>
      <c r="AMW34" s="668"/>
      <c r="AMX34" s="669"/>
      <c r="AMY34" s="668"/>
      <c r="AMZ34" s="670"/>
      <c r="ANA34" s="669"/>
      <c r="ANB34" s="671"/>
      <c r="ANC34" s="672"/>
      <c r="AND34" s="672"/>
      <c r="ANE34" s="673"/>
      <c r="ANF34" s="263">
        <f>$A$34</f>
        <v>20</v>
      </c>
      <c r="ANG34" s="264" t="str">
        <f>$B$34</f>
        <v>火</v>
      </c>
      <c r="ANH34" s="660"/>
      <c r="ANI34" s="661"/>
      <c r="ANJ34" s="660"/>
      <c r="ANK34" s="661"/>
      <c r="ANL34" s="662" t="str">
        <f>IFERROR(IF(OR(ANG34="日",ANG34="祝",ANG34=0,ANH34=""),"　",MAX(IF(AND(ANH34&lt;=ANL14,ANJ34&gt;ANM14),ANM14-ANL14,IF(AND(ANH34&gt;ANL14,ANJ34&lt;=ANM14),ANJ34-ANH34,IF(AND(ANH34&lt;=ANL14,ANJ34&lt;=ANM14),ANJ34-ANL14,IF(AND(ANH34&gt;ANL14,ANJ34&gt;ANM14),ANM14-ANH34,0)))),0)),0)</f>
        <v>　</v>
      </c>
      <c r="ANM34" s="663"/>
      <c r="ANN34" s="664"/>
      <c r="ANO34" s="662" t="str">
        <f>IFERROR(IF(OR(ANG34="日",ANG34="祝",ANG34=0,ANH34=""),"　",MAX(IF(AND(ANH34&gt;ANR14,ANJ34&gt;ANP14),0,IF(AND(ANH34&lt;=ANR14,ANH34&gt;ANO14,ANJ34&gt;ANP14),ANR14-ANH34,IF(AND(ANH34&lt;=ANR14,ANH34&lt;=ANO14,ANJ34&gt;ANP14),ANR14-ANO14,IF(AND(ANH34&gt;ANO14,ANJ34&lt;=ANP14),ANJ34-ANH34,IF(AND(ANH34&lt;=ANO14,ANJ34&lt;=ANP14),ANJ34-ANO14,0))))),0)),0)</f>
        <v>　</v>
      </c>
      <c r="ANP34" s="663"/>
      <c r="ANQ34" s="664"/>
      <c r="ANR34" s="662" t="str">
        <f>IFERROR(IF(OR(ANG34="日",ANG34="祝",ANG34=0,ANH34=""),"　",MAX(IF(AND(ANH34&lt;=ANR14,ANJ34&gt;ANS14),ANS14-ANR14,IF(ANJ34&lt;=ANS14,0,IF(AND(ANH34&gt;ANR14,ANJ34&gt;ANS14),ANS14-ANH34,0))),0)),0)</f>
        <v>　</v>
      </c>
      <c r="ANS34" s="663"/>
      <c r="ANT34" s="664"/>
      <c r="ANU34" s="662" t="str">
        <f>IFERROR(IF(OR(ANG34="日",ANG34="祝",ANG34=0,ANH34=""),"　",MAX(IF(ANH34&gt;ANU14,ANJ34-ANH34,IF(ANH34&lt;=ANU14,ANJ34-ANU14,0)),0)),0)</f>
        <v>　</v>
      </c>
      <c r="ANV34" s="663"/>
      <c r="ANW34" s="664"/>
      <c r="ANX34" s="662" t="str">
        <f>IFERROR(IF(OR(ANG34="日",ANG34="祝",ANG34=0,ANH34=""),"　",MAX(IF(AND(ANH34&lt;=ANX14,ANJ34&gt;ANY14),ANY14-ANX14,IF(AND(ANH34&gt;ANX14,ANJ34&lt;=ANY14),ANJ34-ANH34,IF(AND(ANH34&lt;=ANX14,ANJ34&lt;=ANY14),ANJ34-ANX14,IF(AND(ANH34&gt;ANX14,ANJ34&gt;ANY14),ANY14-ANH34,0)))),0)),0)</f>
        <v>　</v>
      </c>
      <c r="ANY34" s="663"/>
      <c r="ANZ34" s="664"/>
      <c r="AOA34" s="662" t="str">
        <f>IFERROR(IF(OR(ANG34="日",ANG34="祝",ANG34=0,ANH34=""),"　",MAX(IF(AND(ANH34&gt;AOD14,ANJ34&gt;AOB14),0,IF(AND(ANH34&lt;=AOD14,ANH34&gt;AOA14,ANJ34&gt;AOB14),AOD14-ANH34,IF(AND(ANH34&lt;=AOD14,ANH34&lt;=AOA14,ANJ34&gt;AOB14),AOD14-AOA14,IF(AND(ANH34&gt;AOA14,ANJ34&lt;=AOB14),ANJ34-ANH34,IF(AND(ANH34&lt;=AOA14,ANJ34&lt;=AOB14),ANJ34-AOA14,0))))),0)),0)</f>
        <v>　</v>
      </c>
      <c r="AOB34" s="663"/>
      <c r="AOC34" s="664"/>
      <c r="AOD34" s="662" t="str">
        <f>IFERROR(IF(OR(ANG34="日",ANG34="祝",ANG34=0,ANH34=""),"　",MAX(IF(AND(ANH34&lt;=AOD14,ANJ34&gt;AOE14),AOE14-AOD14,IF(ANJ34&lt;=AOE14,0,IF(AND(ANH34&gt;AOD14,ANJ34&gt;AOE14),AOE14-ANH34,0))),0)),0)</f>
        <v>　</v>
      </c>
      <c r="AOE34" s="663"/>
      <c r="AOF34" s="664"/>
      <c r="AOG34" s="662" t="str">
        <f t="shared" si="19"/>
        <v>　</v>
      </c>
      <c r="AOH34" s="663"/>
      <c r="AOI34" s="664"/>
      <c r="AOJ34" s="665" t="str">
        <f>IF(AOM34="×",TIME(0,0,0),IF(AOW4="非常勤",ANL34,ANX34))</f>
        <v>　</v>
      </c>
      <c r="AOK34" s="666"/>
      <c r="AOL34" s="667"/>
      <c r="AOM34" s="265"/>
      <c r="AON34" s="665" t="str">
        <f>IF(AOQ34="×",TIME(0,0,0),IF(AOW4="非常勤",ANO34,AOA34))</f>
        <v>　</v>
      </c>
      <c r="AOO34" s="666"/>
      <c r="AOP34" s="667"/>
      <c r="AOQ34" s="265"/>
      <c r="AOR34" s="665" t="str">
        <f>IF(AOU34="×",TIME(0,0,0),IF(AOW4="非常勤",ANR34,AOD34))</f>
        <v>　</v>
      </c>
      <c r="AOS34" s="666"/>
      <c r="AOT34" s="667"/>
      <c r="AOU34" s="265"/>
      <c r="AOV34" s="665" t="str">
        <f>IF(AOY34="×",TIME(0,0,0),IF(AOW4="非常勤",ANU34,AOG34))</f>
        <v>　</v>
      </c>
      <c r="AOW34" s="666"/>
      <c r="AOX34" s="667"/>
      <c r="AOY34" s="265"/>
      <c r="AOZ34" s="668"/>
      <c r="APA34" s="669"/>
      <c r="APB34" s="668"/>
      <c r="APC34" s="670"/>
      <c r="APD34" s="669"/>
      <c r="APE34" s="671"/>
      <c r="APF34" s="672"/>
      <c r="APG34" s="672"/>
      <c r="APH34" s="673"/>
      <c r="API34" s="263">
        <f>$A$34</f>
        <v>20</v>
      </c>
      <c r="APJ34" s="264" t="str">
        <f>$B$34</f>
        <v>火</v>
      </c>
      <c r="APK34" s="660"/>
      <c r="APL34" s="661"/>
      <c r="APM34" s="660"/>
      <c r="APN34" s="661"/>
      <c r="APO34" s="662" t="str">
        <f>IFERROR(IF(OR(APJ34="日",APJ34="祝",APJ34=0,APK34=""),"　",MAX(IF(AND(APK34&lt;=APO14,APM34&gt;APP14),APP14-APO14,IF(AND(APK34&gt;APO14,APM34&lt;=APP14),APM34-APK34,IF(AND(APK34&lt;=APO14,APM34&lt;=APP14),APM34-APO14,IF(AND(APK34&gt;APO14,APM34&gt;APP14),APP14-APK34,0)))),0)),0)</f>
        <v>　</v>
      </c>
      <c r="APP34" s="663"/>
      <c r="APQ34" s="664"/>
      <c r="APR34" s="662" t="str">
        <f>IFERROR(IF(OR(APJ34="日",APJ34="祝",APJ34=0,APK34=""),"　",MAX(IF(AND(APK34&gt;APU14,APM34&gt;APS14),0,IF(AND(APK34&lt;=APU14,APK34&gt;APR14,APM34&gt;APS14),APU14-APK34,IF(AND(APK34&lt;=APU14,APK34&lt;=APR14,APM34&gt;APS14),APU14-APR14,IF(AND(APK34&gt;APR14,APM34&lt;=APS14),APM34-APK34,IF(AND(APK34&lt;=APR14,APM34&lt;=APS14),APM34-APR14,0))))),0)),0)</f>
        <v>　</v>
      </c>
      <c r="APS34" s="663"/>
      <c r="APT34" s="664"/>
      <c r="APU34" s="662" t="str">
        <f>IFERROR(IF(OR(APJ34="日",APJ34="祝",APJ34=0,APK34=""),"　",MAX(IF(AND(APK34&lt;=APU14,APM34&gt;APV14),APV14-APU14,IF(APM34&lt;=APV14,0,IF(AND(APK34&gt;APU14,APM34&gt;APV14),APV14-APK34,0))),0)),0)</f>
        <v>　</v>
      </c>
      <c r="APV34" s="663"/>
      <c r="APW34" s="664"/>
      <c r="APX34" s="662" t="str">
        <f>IFERROR(IF(OR(APJ34="日",APJ34="祝",APJ34=0,APK34=""),"　",MAX(IF(APK34&gt;APX14,APM34-APK34,IF(APK34&lt;=APX14,APM34-APX14,0)),0)),0)</f>
        <v>　</v>
      </c>
      <c r="APY34" s="663"/>
      <c r="APZ34" s="664"/>
      <c r="AQA34" s="662" t="str">
        <f>IFERROR(IF(OR(APJ34="日",APJ34="祝",APJ34=0,APK34=""),"　",MAX(IF(AND(APK34&lt;=AQA14,APM34&gt;AQB14),AQB14-AQA14,IF(AND(APK34&gt;AQA14,APM34&lt;=AQB14),APM34-APK34,IF(AND(APK34&lt;=AQA14,APM34&lt;=AQB14),APM34-AQA14,IF(AND(APK34&gt;AQA14,APM34&gt;AQB14),AQB14-APK34,0)))),0)),0)</f>
        <v>　</v>
      </c>
      <c r="AQB34" s="663"/>
      <c r="AQC34" s="664"/>
      <c r="AQD34" s="662" t="str">
        <f>IFERROR(IF(OR(APJ34="日",APJ34="祝",APJ34=0,APK34=""),"　",MAX(IF(AND(APK34&gt;AQG14,APM34&gt;AQE14),0,IF(AND(APK34&lt;=AQG14,APK34&gt;AQD14,APM34&gt;AQE14),AQG14-APK34,IF(AND(APK34&lt;=AQG14,APK34&lt;=AQD14,APM34&gt;AQE14),AQG14-AQD14,IF(AND(APK34&gt;AQD14,APM34&lt;=AQE14),APM34-APK34,IF(AND(APK34&lt;=AQD14,APM34&lt;=AQE14),APM34-AQD14,0))))),0)),0)</f>
        <v>　</v>
      </c>
      <c r="AQE34" s="663"/>
      <c r="AQF34" s="664"/>
      <c r="AQG34" s="662" t="str">
        <f>IFERROR(IF(OR(APJ34="日",APJ34="祝",APJ34=0,APK34=""),"　",MAX(IF(AND(APK34&lt;=AQG14,APM34&gt;AQH14),AQH14-AQG14,IF(APM34&lt;=AQH14,0,IF(AND(APK34&gt;AQG14,APM34&gt;AQH14),AQH14-APK34,0))),0)),0)</f>
        <v>　</v>
      </c>
      <c r="AQH34" s="663"/>
      <c r="AQI34" s="664"/>
      <c r="AQJ34" s="662" t="str">
        <f t="shared" si="20"/>
        <v>　</v>
      </c>
      <c r="AQK34" s="663"/>
      <c r="AQL34" s="664"/>
      <c r="AQM34" s="665" t="str">
        <f>IF(AQP34="×",TIME(0,0,0),IF(AQZ4="非常勤",APO34,AQA34))</f>
        <v>　</v>
      </c>
      <c r="AQN34" s="666"/>
      <c r="AQO34" s="667"/>
      <c r="AQP34" s="265"/>
      <c r="AQQ34" s="665" t="str">
        <f>IF(AQT34="×",TIME(0,0,0),IF(AQZ4="非常勤",APR34,AQD34))</f>
        <v>　</v>
      </c>
      <c r="AQR34" s="666"/>
      <c r="AQS34" s="667"/>
      <c r="AQT34" s="265"/>
      <c r="AQU34" s="665" t="str">
        <f>IF(AQX34="×",TIME(0,0,0),IF(AQZ4="非常勤",APU34,AQG34))</f>
        <v>　</v>
      </c>
      <c r="AQV34" s="666"/>
      <c r="AQW34" s="667"/>
      <c r="AQX34" s="265"/>
      <c r="AQY34" s="665" t="str">
        <f>IF(ARB34="×",TIME(0,0,0),IF(AQZ4="非常勤",APX34,AQJ34))</f>
        <v>　</v>
      </c>
      <c r="AQZ34" s="666"/>
      <c r="ARA34" s="667"/>
      <c r="ARB34" s="265"/>
      <c r="ARC34" s="720"/>
      <c r="ARD34" s="720"/>
      <c r="ARE34" s="668"/>
      <c r="ARF34" s="670"/>
      <c r="ARG34" s="669"/>
      <c r="ARH34" s="671"/>
      <c r="ARI34" s="672"/>
      <c r="ARJ34" s="672"/>
      <c r="ARK34" s="673"/>
      <c r="ARL34" s="263">
        <f>$A$34</f>
        <v>20</v>
      </c>
      <c r="ARM34" s="264" t="str">
        <f>$B$34</f>
        <v>火</v>
      </c>
      <c r="ARN34" s="660"/>
      <c r="ARO34" s="661"/>
      <c r="ARP34" s="660"/>
      <c r="ARQ34" s="661"/>
      <c r="ARR34" s="662" t="str">
        <f>IFERROR(IF(OR(ARM34="日",ARM34="祝",ARM34=0,ARN34=""),"　",MAX(IF(AND(ARN34&lt;=ARR14,ARP34&gt;ARS14),ARS14-ARR14,IF(AND(ARN34&gt;ARR14,ARP34&lt;=ARS14),ARP34-ARN34,IF(AND(ARN34&lt;=ARR14,ARP34&lt;=ARS14),ARP34-ARR14,IF(AND(ARN34&gt;ARR14,ARP34&gt;ARS14),ARS14-ARN34,0)))),0)),0)</f>
        <v>　</v>
      </c>
      <c r="ARS34" s="663"/>
      <c r="ART34" s="664"/>
      <c r="ARU34" s="662" t="str">
        <f>IFERROR(IF(OR(ARM34="日",ARM34="祝",ARM34=0,ARN34=""),"　",MAX(IF(AND(ARN34&gt;ARX14,ARP34&gt;ARV14),0,IF(AND(ARN34&lt;=ARX14,ARN34&gt;ARU14,ARP34&gt;ARV14),ARX14-ARN34,IF(AND(ARN34&lt;=ARX14,ARN34&lt;=ARU14,ARP34&gt;ARV14),ARX14-ARU14,IF(AND(ARN34&gt;ARU14,ARP34&lt;=ARV14),ARP34-ARN34,IF(AND(ARN34&lt;=ARU14,ARP34&lt;=ARV14),ARP34-ARU14,0))))),0)),0)</f>
        <v>　</v>
      </c>
      <c r="ARV34" s="663"/>
      <c r="ARW34" s="664"/>
      <c r="ARX34" s="662" t="str">
        <f>IFERROR(IF(OR(ARM34="日",ARM34="祝",ARM34=0,ARN34=""),"　",MAX(IF(AND(ARN34&lt;=ARX14,ARP34&gt;ARY14),ARY14-ARX14,IF(ARP34&lt;=ARY14,0,IF(AND(ARN34&gt;ARX14,ARP34&gt;ARY14),ARY14-ARN34,0))),0)),0)</f>
        <v>　</v>
      </c>
      <c r="ARY34" s="663"/>
      <c r="ARZ34" s="664"/>
      <c r="ASA34" s="662" t="str">
        <f>IFERROR(IF(OR(ARM34="日",ARM34="祝",ARM34=0,ARN34=""),"　",MAX(IF(ARN34&gt;ASA14,ARP34-ARN34,IF(ARN34&lt;=ASA14,ARP34-ASA14,0)),0)),0)</f>
        <v>　</v>
      </c>
      <c r="ASB34" s="663"/>
      <c r="ASC34" s="664"/>
      <c r="ASD34" s="662" t="str">
        <f>IFERROR(IF(OR(ARM34="日",ARM34="祝",ARM34=0,ARN34=""),"　",MAX(IF(AND(ARN34&lt;=ASD14,ARP34&gt;ASE14),ASE14-ASD14,IF(AND(ARN34&gt;ASD14,ARP34&lt;=ASE14),ARP34-ARN34,IF(AND(ARN34&lt;=ASD14,ARP34&lt;=ASE14),ARP34-ASD14,IF(AND(ARN34&gt;ASD14,ARP34&gt;ASE14),ASE14-ARN34,0)))),0)),0)</f>
        <v>　</v>
      </c>
      <c r="ASE34" s="663"/>
      <c r="ASF34" s="664"/>
      <c r="ASG34" s="662" t="str">
        <f>IFERROR(IF(OR(ARM34="日",ARM34="祝",ARM34=0,ARN34=""),"　",MAX(IF(AND(ARN34&gt;ASJ14,ARP34&gt;ASH14),0,IF(AND(ARN34&lt;=ASJ14,ARN34&gt;ASG14,ARP34&gt;ASH14),ASJ14-ARN34,IF(AND(ARN34&lt;=ASJ14,ARN34&lt;=ASG14,ARP34&gt;ASH14),ASJ14-ASG14,IF(AND(ARN34&gt;ASG14,ARP34&lt;=ASH14),ARP34-ARN34,IF(AND(ARN34&lt;=ASG14,ARP34&lt;=ASH14),ARP34-ASG14,0))))),0)),0)</f>
        <v>　</v>
      </c>
      <c r="ASH34" s="663"/>
      <c r="ASI34" s="664"/>
      <c r="ASJ34" s="662" t="str">
        <f>IFERROR(IF(OR(ARM34="日",ARM34="祝",ARM34=0,ARN34=""),"　",MAX(IF(AND(ARN34&lt;=ASJ14,ARP34&gt;ASK14),ASK14-ASJ14,IF(ARP34&lt;=ASK14,0,IF(AND(ARN34&gt;ASJ14,ARP34&gt;ASK14),ASK14-ARN34,0))),0)),0)</f>
        <v>　</v>
      </c>
      <c r="ASK34" s="663"/>
      <c r="ASL34" s="664"/>
      <c r="ASM34" s="662" t="str">
        <f t="shared" si="21"/>
        <v>　</v>
      </c>
      <c r="ASN34" s="663"/>
      <c r="ASO34" s="664"/>
      <c r="ASP34" s="665" t="str">
        <f>IF(ASS34="×",TIME(0,0,0),IF(ATC4="非常勤",ARR34,ASD34))</f>
        <v>　</v>
      </c>
      <c r="ASQ34" s="666"/>
      <c r="ASR34" s="667"/>
      <c r="ASS34" s="265"/>
      <c r="AST34" s="665" t="str">
        <f>IF(ASW34="×",TIME(0,0,0),IF(ATC4="非常勤",ARU34,ASG34))</f>
        <v>　</v>
      </c>
      <c r="ASU34" s="666"/>
      <c r="ASV34" s="667"/>
      <c r="ASW34" s="265"/>
      <c r="ASX34" s="665" t="str">
        <f>IF(ATA34="×",TIME(0,0,0),IF(ATC4="非常勤",ARX34,ASJ34))</f>
        <v>　</v>
      </c>
      <c r="ASY34" s="666"/>
      <c r="ASZ34" s="667"/>
      <c r="ATA34" s="265"/>
      <c r="ATB34" s="665" t="str">
        <f>IF(ATE34="×",TIME(0,0,0),IF(ATC4="非常勤",ASA34,ASM34))</f>
        <v>　</v>
      </c>
      <c r="ATC34" s="666"/>
      <c r="ATD34" s="667"/>
      <c r="ATE34" s="265"/>
      <c r="ATF34" s="720"/>
      <c r="ATG34" s="720"/>
      <c r="ATH34" s="668"/>
      <c r="ATI34" s="670"/>
      <c r="ATJ34" s="669"/>
      <c r="ATK34" s="671"/>
      <c r="ATL34" s="672"/>
      <c r="ATM34" s="672"/>
      <c r="ATN34" s="673"/>
      <c r="ATO34" s="263">
        <f>$A$34</f>
        <v>20</v>
      </c>
      <c r="ATP34" s="264" t="str">
        <f>$B$34</f>
        <v>火</v>
      </c>
      <c r="ATQ34" s="660"/>
      <c r="ATR34" s="661"/>
      <c r="ATS34" s="660"/>
      <c r="ATT34" s="661"/>
      <c r="ATU34" s="662" t="str">
        <f>IFERROR(IF(OR(ATP34="日",ATP34="祝",ATP34=0,ATQ34=""),"　",MAX(IF(AND(ATQ34&lt;=ATU14,ATS34&gt;ATV14),ATV14-ATU14,IF(AND(ATQ34&gt;ATU14,ATS34&lt;=ATV14),ATS34-ATQ34,IF(AND(ATQ34&lt;=ATU14,ATS34&lt;=ATV14),ATS34-ATU14,IF(AND(ATQ34&gt;ATU14,ATS34&gt;ATV14),ATV14-ATQ34,0)))),0)),0)</f>
        <v>　</v>
      </c>
      <c r="ATV34" s="663"/>
      <c r="ATW34" s="664"/>
      <c r="ATX34" s="662" t="str">
        <f>IFERROR(IF(OR(ATP34="日",ATP34="祝",ATP34=0,ATQ34=""),"　",MAX(IF(AND(ATQ34&gt;AUA14,ATS34&gt;ATY14),0,IF(AND(ATQ34&lt;=AUA14,ATQ34&gt;ATX14,ATS34&gt;ATY14),AUA14-ATQ34,IF(AND(ATQ34&lt;=AUA14,ATQ34&lt;=ATX14,ATS34&gt;ATY14),AUA14-ATX14,IF(AND(ATQ34&gt;ATX14,ATS34&lt;=ATY14),ATS34-ATQ34,IF(AND(ATQ34&lt;=ATX14,ATS34&lt;=ATY14),ATS34-ATX14,0))))),0)),0)</f>
        <v>　</v>
      </c>
      <c r="ATY34" s="663"/>
      <c r="ATZ34" s="664"/>
      <c r="AUA34" s="662" t="str">
        <f>IFERROR(IF(OR(ATP34="日",ATP34="祝",ATP34=0,ATQ34=""),"　",MAX(IF(AND(ATQ34&lt;=AUA14,ATS34&gt;AUB14),AUB14-AUA14,IF(ATS34&lt;=AUB14,0,IF(AND(ATQ34&gt;AUA14,ATS34&gt;AUB14),AUB14-ATQ34,0))),0)),0)</f>
        <v>　</v>
      </c>
      <c r="AUB34" s="663"/>
      <c r="AUC34" s="664"/>
      <c r="AUD34" s="662" t="str">
        <f>IFERROR(IF(OR(ATP34="日",ATP34="祝",ATP34=0,ATQ34=""),"　",MAX(IF(ATQ34&gt;AUD14,ATS34-ATQ34,IF(ATQ34&lt;=AUD14,ATS34-AUD14,0)),0)),0)</f>
        <v>　</v>
      </c>
      <c r="AUE34" s="663"/>
      <c r="AUF34" s="664"/>
      <c r="AUG34" s="662" t="str">
        <f>IFERROR(IF(OR(ATP34="日",ATP34="祝",ATP34=0,ATQ34=""),"　",MAX(IF(AND(ATQ34&lt;=AUG14,ATS34&gt;AUH14),AUH14-AUG14,IF(AND(ATQ34&gt;AUG14,ATS34&lt;=AUH14),ATS34-ATQ34,IF(AND(ATQ34&lt;=AUG14,ATS34&lt;=AUH14),ATS34-AUG14,IF(AND(ATQ34&gt;AUG14,ATS34&gt;AUH14),AUH14-ATQ34,0)))),0)),0)</f>
        <v>　</v>
      </c>
      <c r="AUH34" s="663"/>
      <c r="AUI34" s="664"/>
      <c r="AUJ34" s="662" t="str">
        <f>IFERROR(IF(OR(ATP34="日",ATP34="祝",ATP34=0,ATQ34=""),"　",MAX(IF(AND(ATQ34&gt;AUM14,ATS34&gt;AUK14),0,IF(AND(ATQ34&lt;=AUM14,ATQ34&gt;AUJ14,ATS34&gt;AUK14),AUM14-ATQ34,IF(AND(ATQ34&lt;=AUM14,ATQ34&lt;=AUJ14,ATS34&gt;AUK14),AUM14-AUJ14,IF(AND(ATQ34&gt;AUJ14,ATS34&lt;=AUK14),ATS34-ATQ34,IF(AND(ATQ34&lt;=AUJ14,ATS34&lt;=AUK14),ATS34-AUJ14,0))))),0)),0)</f>
        <v>　</v>
      </c>
      <c r="AUK34" s="663"/>
      <c r="AUL34" s="664"/>
      <c r="AUM34" s="662" t="str">
        <f>IFERROR(IF(OR(ATP34="日",ATP34="祝",ATP34=0,ATQ34=""),"　",MAX(IF(AND(ATQ34&lt;=AUM14,ATS34&gt;AUN14),AUN14-AUM14,IF(ATS34&lt;=AUN14,0,IF(AND(ATQ34&gt;AUM14,ATS34&gt;AUN14),AUN14-ATQ34,0))),0)),0)</f>
        <v>　</v>
      </c>
      <c r="AUN34" s="663"/>
      <c r="AUO34" s="664"/>
      <c r="AUP34" s="662" t="str">
        <f t="shared" si="22"/>
        <v>　</v>
      </c>
      <c r="AUQ34" s="663"/>
      <c r="AUR34" s="664"/>
      <c r="AUS34" s="665" t="str">
        <f>IF(AUV34="×",TIME(0,0,0),IF(AVF4="非常勤",ATU34,AUG34))</f>
        <v>　</v>
      </c>
      <c r="AUT34" s="666"/>
      <c r="AUU34" s="667"/>
      <c r="AUV34" s="265"/>
      <c r="AUW34" s="665" t="str">
        <f>IF(AUZ34="×",TIME(0,0,0),IF(AVF4="非常勤",ATX34,AUJ34))</f>
        <v>　</v>
      </c>
      <c r="AUX34" s="666"/>
      <c r="AUY34" s="667"/>
      <c r="AUZ34" s="265"/>
      <c r="AVA34" s="665" t="str">
        <f>IF(AVD34="×",TIME(0,0,0),IF(AVF4="非常勤",AUA34,AUM34))</f>
        <v>　</v>
      </c>
      <c r="AVB34" s="666"/>
      <c r="AVC34" s="667"/>
      <c r="AVD34" s="265"/>
      <c r="AVE34" s="665" t="str">
        <f>IF(AVH34="×",TIME(0,0,0),IF(AVF4="非常勤",AUD34,AUP34))</f>
        <v>　</v>
      </c>
      <c r="AVF34" s="666"/>
      <c r="AVG34" s="667"/>
      <c r="AVH34" s="265"/>
      <c r="AVI34" s="668"/>
      <c r="AVJ34" s="669"/>
      <c r="AVK34" s="668"/>
      <c r="AVL34" s="670"/>
      <c r="AVM34" s="669"/>
      <c r="AVN34" s="671"/>
      <c r="AVO34" s="672"/>
      <c r="AVP34" s="672"/>
      <c r="AVQ34" s="673"/>
      <c r="AVR34" s="263">
        <f>$A$34</f>
        <v>20</v>
      </c>
      <c r="AVS34" s="264" t="str">
        <f>$B$34</f>
        <v>火</v>
      </c>
      <c r="AVT34" s="660"/>
      <c r="AVU34" s="661"/>
      <c r="AVV34" s="660"/>
      <c r="AVW34" s="661"/>
      <c r="AVX34" s="662" t="str">
        <f>IFERROR(IF(OR(AVS34="日",AVS34="祝",AVS34=0,AVT34=""),"　",MAX(IF(AND(AVT34&lt;=AVX14,AVV34&gt;AVY14),AVY14-AVX14,IF(AND(AVT34&gt;AVX14,AVV34&lt;=AVY14),AVV34-AVT34,IF(AND(AVT34&lt;=AVX14,AVV34&lt;=AVY14),AVV34-AVX14,IF(AND(AVT34&gt;AVX14,AVV34&gt;AVY14),AVY14-AVT34,0)))),0)),0)</f>
        <v>　</v>
      </c>
      <c r="AVY34" s="663"/>
      <c r="AVZ34" s="664"/>
      <c r="AWA34" s="662" t="str">
        <f>IFERROR(IF(OR(AVS34="日",AVS34="祝",AVS34=0,AVT34=""),"　",MAX(IF(AND(AVT34&gt;AWD14,AVV34&gt;AWB14),0,IF(AND(AVT34&lt;=AWD14,AVT34&gt;AWA14,AVV34&gt;AWB14),AWD14-AVT34,IF(AND(AVT34&lt;=AWD14,AVT34&lt;=AWA14,AVV34&gt;AWB14),AWD14-AWA14,IF(AND(AVT34&gt;AWA14,AVV34&lt;=AWB14),AVV34-AVT34,IF(AND(AVT34&lt;=AWA14,AVV34&lt;=AWB14),AVV34-AWA14,0))))),0)),0)</f>
        <v>　</v>
      </c>
      <c r="AWB34" s="663"/>
      <c r="AWC34" s="664"/>
      <c r="AWD34" s="662" t="str">
        <f>IFERROR(IF(OR(AVS34="日",AVS34="祝",AVS34=0,AVT34=""),"　",MAX(IF(AND(AVT34&lt;=AWD14,AVV34&gt;AWE14),AWE14-AWD14,IF(AVV34&lt;=AWE14,0,IF(AND(AVT34&gt;AWD14,AVV34&gt;AWE14),AWE14-AVT34,0))),0)),0)</f>
        <v>　</v>
      </c>
      <c r="AWE34" s="663"/>
      <c r="AWF34" s="664"/>
      <c r="AWG34" s="662" t="str">
        <f>IFERROR(IF(OR(AVS34="日",AVS34="祝",AVS34=0,AVT34=""),"　",MAX(IF(AVT34&gt;AWG14,AVV34-AVT34,IF(AVT34&lt;=AWG14,AVV34-AWG14,0)),0)),0)</f>
        <v>　</v>
      </c>
      <c r="AWH34" s="663"/>
      <c r="AWI34" s="664"/>
      <c r="AWJ34" s="662" t="str">
        <f>IFERROR(IF(OR(AVS34="日",AVS34="祝",AVS34=0,AVT34=""),"　",MAX(IF(AND(AVT34&lt;=AWJ14,AVV34&gt;AWK14),AWK14-AWJ14,IF(AND(AVT34&gt;AWJ14,AVV34&lt;=AWK14),AVV34-AVT34,IF(AND(AVT34&lt;=AWJ14,AVV34&lt;=AWK14),AVV34-AWJ14,IF(AND(AVT34&gt;AWJ14,AVV34&gt;AWK14),AWK14-AVT34,0)))),0)),0)</f>
        <v>　</v>
      </c>
      <c r="AWK34" s="663"/>
      <c r="AWL34" s="664"/>
      <c r="AWM34" s="662" t="str">
        <f>IFERROR(IF(OR(AVS34="日",AVS34="祝",AVS34=0,AVT34=""),"　",MAX(IF(AND(AVT34&gt;AWP14,AVV34&gt;AWN14),0,IF(AND(AVT34&lt;=AWP14,AVT34&gt;AWM14,AVV34&gt;AWN14),AWP14-AVT34,IF(AND(AVT34&lt;=AWP14,AVT34&lt;=AWM14,AVV34&gt;AWN14),AWP14-AWM14,IF(AND(AVT34&gt;AWM14,AVV34&lt;=AWN14),AVV34-AVT34,IF(AND(AVT34&lt;=AWM14,AVV34&lt;=AWN14),AVV34-AWM14,0))))),0)),0)</f>
        <v>　</v>
      </c>
      <c r="AWN34" s="663"/>
      <c r="AWO34" s="664"/>
      <c r="AWP34" s="662" t="str">
        <f>IFERROR(IF(OR(AVS34="日",AVS34="祝",AVS34=0,AVT34=""),"　",MAX(IF(AND(AVT34&lt;=AWP14,AVV34&gt;AWQ14),AWQ14-AWP14,IF(AVV34&lt;=AWQ14,0,IF(AND(AVT34&gt;AWP14,AVV34&gt;AWQ14),AWQ14-AVT34,0))),0)),0)</f>
        <v>　</v>
      </c>
      <c r="AWQ34" s="663"/>
      <c r="AWR34" s="664"/>
      <c r="AWS34" s="662" t="str">
        <f t="shared" si="23"/>
        <v>　</v>
      </c>
      <c r="AWT34" s="663"/>
      <c r="AWU34" s="664"/>
      <c r="AWV34" s="665" t="str">
        <f>IF(AWY34="×",TIME(0,0,0),IF(AXI4="非常勤",AVX34,AWJ34))</f>
        <v>　</v>
      </c>
      <c r="AWW34" s="666"/>
      <c r="AWX34" s="667"/>
      <c r="AWY34" s="265"/>
      <c r="AWZ34" s="665" t="str">
        <f>IF(AXC34="×",TIME(0,0,0),IF(AXI4="非常勤",AWA34,AWM34))</f>
        <v>　</v>
      </c>
      <c r="AXA34" s="666"/>
      <c r="AXB34" s="667"/>
      <c r="AXC34" s="265"/>
      <c r="AXD34" s="665" t="str">
        <f>IF(AXG34="×",TIME(0,0,0),IF(AXI4="非常勤",AWD34,AWP34))</f>
        <v>　</v>
      </c>
      <c r="AXE34" s="666"/>
      <c r="AXF34" s="667"/>
      <c r="AXG34" s="265"/>
      <c r="AXH34" s="665" t="str">
        <f>IF(AXK34="×",TIME(0,0,0),IF(AXI4="非常勤",AWG34,AWS34))</f>
        <v>　</v>
      </c>
      <c r="AXI34" s="666"/>
      <c r="AXJ34" s="667"/>
      <c r="AXK34" s="265"/>
      <c r="AXL34" s="668"/>
      <c r="AXM34" s="669"/>
      <c r="AXN34" s="668"/>
      <c r="AXO34" s="670"/>
      <c r="AXP34" s="669"/>
      <c r="AXQ34" s="671"/>
      <c r="AXR34" s="672"/>
      <c r="AXS34" s="672"/>
      <c r="AXT34" s="673"/>
      <c r="AXU34" s="263">
        <f>$A$34</f>
        <v>20</v>
      </c>
      <c r="AXV34" s="264" t="str">
        <f>$B$34</f>
        <v>火</v>
      </c>
      <c r="AXW34" s="660"/>
      <c r="AXX34" s="661"/>
      <c r="AXY34" s="660"/>
      <c r="AXZ34" s="661"/>
      <c r="AYA34" s="662" t="str">
        <f>IFERROR(IF(OR(AXV34="日",AXV34="祝",AXV34=0,AXW34=""),"　",MAX(IF(AND(AXW34&lt;=AYA14,AXY34&gt;AYB14),AYB14-AYA14,IF(AND(AXW34&gt;AYA14,AXY34&lt;=AYB14),AXY34-AXW34,IF(AND(AXW34&lt;=AYA14,AXY34&lt;=AYB14),AXY34-AYA14,IF(AND(AXW34&gt;AYA14,AXY34&gt;AYB14),AYB14-AXW34,0)))),0)),0)</f>
        <v>　</v>
      </c>
      <c r="AYB34" s="663"/>
      <c r="AYC34" s="664"/>
      <c r="AYD34" s="662" t="str">
        <f>IFERROR(IF(OR(AXV34="日",AXV34="祝",AXV34=0,AXW34=""),"　",MAX(IF(AND(AXW34&gt;AYG14,AXY34&gt;AYE14),0,IF(AND(AXW34&lt;=AYG14,AXW34&gt;AYD14,AXY34&gt;AYE14),AYG14-AXW34,IF(AND(AXW34&lt;=AYG14,AXW34&lt;=AYD14,AXY34&gt;AYE14),AYG14-AYD14,IF(AND(AXW34&gt;AYD14,AXY34&lt;=AYE14),AXY34-AXW34,IF(AND(AXW34&lt;=AYD14,AXY34&lt;=AYE14),AXY34-AYD14,0))))),0)),0)</f>
        <v>　</v>
      </c>
      <c r="AYE34" s="663"/>
      <c r="AYF34" s="664"/>
      <c r="AYG34" s="662" t="str">
        <f>IFERROR(IF(OR(AXV34="日",AXV34="祝",AXV34=0,AXW34=""),"　",MAX(IF(AND(AXW34&lt;=AYG14,AXY34&gt;AYH14),AYH14-AYG14,IF(AXY34&lt;=AYH14,0,IF(AND(AXW34&gt;AYG14,AXY34&gt;AYH14),AYH14-AXW34,0))),0)),0)</f>
        <v>　</v>
      </c>
      <c r="AYH34" s="663"/>
      <c r="AYI34" s="664"/>
      <c r="AYJ34" s="662" t="str">
        <f>IFERROR(IF(OR(AXV34="日",AXV34="祝",AXV34=0,AXW34=""),"　",MAX(IF(AXW34&gt;AYJ14,AXY34-AXW34,IF(AXW34&lt;=AYJ14,AXY34-AYJ14,0)),0)),0)</f>
        <v>　</v>
      </c>
      <c r="AYK34" s="663"/>
      <c r="AYL34" s="664"/>
      <c r="AYM34" s="662" t="str">
        <f>IFERROR(IF(OR(AXV34="日",AXV34="祝",AXV34=0,AXW34=""),"　",MAX(IF(AND(AXW34&lt;=AYM14,AXY34&gt;AYN14),AYN14-AYM14,IF(AND(AXW34&gt;AYM14,AXY34&lt;=AYN14),AXY34-AXW34,IF(AND(AXW34&lt;=AYM14,AXY34&lt;=AYN14),AXY34-AYM14,IF(AND(AXW34&gt;AYM14,AXY34&gt;AYN14),AYN14-AXW34,0)))),0)),0)</f>
        <v>　</v>
      </c>
      <c r="AYN34" s="663"/>
      <c r="AYO34" s="664"/>
      <c r="AYP34" s="662" t="str">
        <f>IFERROR(IF(OR(AXV34="日",AXV34="祝",AXV34=0,AXW34=""),"　",MAX(IF(AND(AXW34&gt;AYS14,AXY34&gt;AYQ14),0,IF(AND(AXW34&lt;=AYS14,AXW34&gt;AYP14,AXY34&gt;AYQ14),AYS14-AXW34,IF(AND(AXW34&lt;=AYS14,AXW34&lt;=AYP14,AXY34&gt;AYQ14),AYS14-AYP14,IF(AND(AXW34&gt;AYP14,AXY34&lt;=AYQ14),AXY34-AXW34,IF(AND(AXW34&lt;=AYP14,AXY34&lt;=AYQ14),AXY34-AYP14,0))))),0)),0)</f>
        <v>　</v>
      </c>
      <c r="AYQ34" s="663"/>
      <c r="AYR34" s="664"/>
      <c r="AYS34" s="662" t="str">
        <f>IFERROR(IF(OR(AXV34="日",AXV34="祝",AXV34=0,AXW34=""),"　",MAX(IF(AND(AXW34&lt;=AYS14,AXY34&gt;AYT14),AYT14-AYS14,IF(AXY34&lt;=AYT14,0,IF(AND(AXW34&gt;AYS14,AXY34&gt;AYT14),AYT14-AXW34,0))),0)),0)</f>
        <v>　</v>
      </c>
      <c r="AYT34" s="663"/>
      <c r="AYU34" s="664"/>
      <c r="AYV34" s="662" t="str">
        <f t="shared" si="24"/>
        <v>　</v>
      </c>
      <c r="AYW34" s="663"/>
      <c r="AYX34" s="664"/>
      <c r="AYY34" s="665" t="str">
        <f>IF(AZB34="×",TIME(0,0,0),IF(AZL4="非常勤",AYA34,AYM34))</f>
        <v>　</v>
      </c>
      <c r="AYZ34" s="666"/>
      <c r="AZA34" s="667"/>
      <c r="AZB34" s="265"/>
      <c r="AZC34" s="665" t="str">
        <f>IF(AZF34="×",TIME(0,0,0),IF(AZL4="非常勤",AYD34,AYP34))</f>
        <v>　</v>
      </c>
      <c r="AZD34" s="666"/>
      <c r="AZE34" s="667"/>
      <c r="AZF34" s="265"/>
      <c r="AZG34" s="665" t="str">
        <f>IF(AZJ34="×",TIME(0,0,0),IF(AZL4="非常勤",AYG34,AYS34))</f>
        <v>　</v>
      </c>
      <c r="AZH34" s="666"/>
      <c r="AZI34" s="667"/>
      <c r="AZJ34" s="265"/>
      <c r="AZK34" s="665" t="str">
        <f>IF(AZN34="×",TIME(0,0,0),IF(AZL4="非常勤",AYJ34,AYV34))</f>
        <v>　</v>
      </c>
      <c r="AZL34" s="666"/>
      <c r="AZM34" s="667"/>
      <c r="AZN34" s="265"/>
      <c r="AZO34" s="668"/>
      <c r="AZP34" s="669"/>
      <c r="AZQ34" s="668"/>
      <c r="AZR34" s="670"/>
      <c r="AZS34" s="669"/>
      <c r="AZT34" s="671"/>
      <c r="AZU34" s="672"/>
      <c r="AZV34" s="672"/>
      <c r="AZW34" s="673"/>
      <c r="AZX34" s="263">
        <f>$A$34</f>
        <v>20</v>
      </c>
      <c r="AZY34" s="264" t="str">
        <f>$B$34</f>
        <v>火</v>
      </c>
      <c r="AZZ34" s="660"/>
      <c r="BAA34" s="661"/>
      <c r="BAB34" s="660"/>
      <c r="BAC34" s="661"/>
      <c r="BAD34" s="662" t="str">
        <f>IFERROR(IF(OR(AZY34="日",AZY34="祝",AZY34=0,AZZ34=""),"　",MAX(IF(AND(AZZ34&lt;=BAD14,BAB34&gt;BAE14),BAE14-BAD14,IF(AND(AZZ34&gt;BAD14,BAB34&lt;=BAE14),BAB34-AZZ34,IF(AND(AZZ34&lt;=BAD14,BAB34&lt;=BAE14),BAB34-BAD14,IF(AND(AZZ34&gt;BAD14,BAB34&gt;BAE14),BAE14-AZZ34,0)))),0)),0)</f>
        <v>　</v>
      </c>
      <c r="BAE34" s="663"/>
      <c r="BAF34" s="664"/>
      <c r="BAG34" s="662" t="str">
        <f>IFERROR(IF(OR(AZY34="日",AZY34="祝",AZY34=0,AZZ34=""),"　",MAX(IF(AND(AZZ34&gt;BAJ14,BAB34&gt;BAH14),0,IF(AND(AZZ34&lt;=BAJ14,AZZ34&gt;BAG14,BAB34&gt;BAH14),BAJ14-AZZ34,IF(AND(AZZ34&lt;=BAJ14,AZZ34&lt;=BAG14,BAB34&gt;BAH14),BAJ14-BAG14,IF(AND(AZZ34&gt;BAG14,BAB34&lt;=BAH14),BAB34-AZZ34,IF(AND(AZZ34&lt;=BAG14,BAB34&lt;=BAH14),BAB34-BAG14,0))))),0)),0)</f>
        <v>　</v>
      </c>
      <c r="BAH34" s="663"/>
      <c r="BAI34" s="664"/>
      <c r="BAJ34" s="662" t="str">
        <f>IFERROR(IF(OR(AZY34="日",AZY34="祝",AZY34=0,AZZ34=""),"　",MAX(IF(AND(AZZ34&lt;=BAJ14,BAB34&gt;BAK14),BAK14-BAJ14,IF(BAB34&lt;=BAK14,0,IF(AND(AZZ34&gt;BAJ14,BAB34&gt;BAK14),BAK14-AZZ34,0))),0)),0)</f>
        <v>　</v>
      </c>
      <c r="BAK34" s="663"/>
      <c r="BAL34" s="664"/>
      <c r="BAM34" s="662" t="str">
        <f>IFERROR(IF(OR(AZY34="日",AZY34="祝",AZY34=0,AZZ34=""),"　",MAX(IF(AZZ34&gt;BAM14,BAB34-AZZ34,IF(AZZ34&lt;=BAM14,BAB34-BAM14,0)),0)),0)</f>
        <v>　</v>
      </c>
      <c r="BAN34" s="663"/>
      <c r="BAO34" s="664"/>
      <c r="BAP34" s="662" t="str">
        <f>IFERROR(IF(OR(AZY34="日",AZY34="祝",AZY34=0,AZZ34=""),"　",MAX(IF(AND(AZZ34&lt;=BAP14,BAB34&gt;BAQ14),BAQ14-BAP14,IF(AND(AZZ34&gt;BAP14,BAB34&lt;=BAQ14),BAB34-AZZ34,IF(AND(AZZ34&lt;=BAP14,BAB34&lt;=BAQ14),BAB34-BAP14,IF(AND(AZZ34&gt;BAP14,BAB34&gt;BAQ14),BAQ14-AZZ34,0)))),0)),0)</f>
        <v>　</v>
      </c>
      <c r="BAQ34" s="663"/>
      <c r="BAR34" s="664"/>
      <c r="BAS34" s="662" t="str">
        <f>IFERROR(IF(OR(AZY34="日",AZY34="祝",AZY34=0,AZZ34=""),"　",MAX(IF(AND(AZZ34&gt;BAV14,BAB34&gt;BAT14),0,IF(AND(AZZ34&lt;=BAV14,AZZ34&gt;BAS14,BAB34&gt;BAT14),BAV14-AZZ34,IF(AND(AZZ34&lt;=BAV14,AZZ34&lt;=BAS14,BAB34&gt;BAT14),BAV14-BAS14,IF(AND(AZZ34&gt;BAS14,BAB34&lt;=BAT14),BAB34-AZZ34,IF(AND(AZZ34&lt;=BAS14,BAB34&lt;=BAT14),BAB34-BAS14,0))))),0)),0)</f>
        <v>　</v>
      </c>
      <c r="BAT34" s="663"/>
      <c r="BAU34" s="664"/>
      <c r="BAV34" s="662" t="str">
        <f>IFERROR(IF(OR(AZY34="日",AZY34="祝",AZY34=0,AZZ34=""),"　",MAX(IF(AND(AZZ34&lt;=BAV14,BAB34&gt;BAW14),BAW14-BAV14,IF(BAB34&lt;=BAW14,0,IF(AND(AZZ34&gt;BAV14,BAB34&gt;BAW14),BAW14-AZZ34,0))),0)),0)</f>
        <v>　</v>
      </c>
      <c r="BAW34" s="663"/>
      <c r="BAX34" s="664"/>
      <c r="BAY34" s="662" t="str">
        <f t="shared" si="25"/>
        <v>　</v>
      </c>
      <c r="BAZ34" s="663"/>
      <c r="BBA34" s="664"/>
      <c r="BBB34" s="665" t="str">
        <f>IF(BBE34="×",TIME(0,0,0),IF(BBO4="非常勤",BAD34,BAP34))</f>
        <v>　</v>
      </c>
      <c r="BBC34" s="666"/>
      <c r="BBD34" s="667"/>
      <c r="BBE34" s="265"/>
      <c r="BBF34" s="665" t="str">
        <f>IF(BBI34="×",TIME(0,0,0),IF(BBO4="非常勤",BAG34,BAS34))</f>
        <v>　</v>
      </c>
      <c r="BBG34" s="666"/>
      <c r="BBH34" s="667"/>
      <c r="BBI34" s="265"/>
      <c r="BBJ34" s="665" t="str">
        <f>IF(BBM34="×",TIME(0,0,0),IF(BBO4="非常勤",BAJ34,BAV34))</f>
        <v>　</v>
      </c>
      <c r="BBK34" s="666"/>
      <c r="BBL34" s="667"/>
      <c r="BBM34" s="265"/>
      <c r="BBN34" s="665" t="str">
        <f>IF(BBQ34="×",TIME(0,0,0),IF(BBO4="非常勤",BAM34,BAY34))</f>
        <v>　</v>
      </c>
      <c r="BBO34" s="666"/>
      <c r="BBP34" s="667"/>
      <c r="BBQ34" s="265"/>
      <c r="BBR34" s="668"/>
      <c r="BBS34" s="669"/>
      <c r="BBT34" s="668"/>
      <c r="BBU34" s="670"/>
      <c r="BBV34" s="669"/>
      <c r="BBW34" s="671"/>
      <c r="BBX34" s="672"/>
      <c r="BBY34" s="672"/>
      <c r="BBZ34" s="673"/>
      <c r="BCA34" s="263">
        <f>$A$34</f>
        <v>20</v>
      </c>
      <c r="BCB34" s="264" t="str">
        <f>$B$34</f>
        <v>火</v>
      </c>
      <c r="BCC34" s="660"/>
      <c r="BCD34" s="661"/>
      <c r="BCE34" s="660"/>
      <c r="BCF34" s="661"/>
      <c r="BCG34" s="662" t="str">
        <f>IFERROR(IF(OR(BCB34="日",BCB34="祝",BCB34=0,BCC34=""),"　",MAX(IF(AND(BCC34&lt;=BCG14,BCE34&gt;BCH14),BCH14-BCG14,IF(AND(BCC34&gt;BCG14,BCE34&lt;=BCH14),BCE34-BCC34,IF(AND(BCC34&lt;=BCG14,BCE34&lt;=BCH14),BCE34-BCG14,IF(AND(BCC34&gt;BCG14,BCE34&gt;BCH14),BCH14-BCC34,0)))),0)),0)</f>
        <v>　</v>
      </c>
      <c r="BCH34" s="663"/>
      <c r="BCI34" s="664"/>
      <c r="BCJ34" s="662" t="str">
        <f>IFERROR(IF(OR(BCB34="日",BCB34="祝",BCB34=0,BCC34=""),"　",MAX(IF(AND(BCC34&gt;BCM14,BCE34&gt;BCK14),0,IF(AND(BCC34&lt;=BCM14,BCC34&gt;BCJ14,BCE34&gt;BCK14),BCM14-BCC34,IF(AND(BCC34&lt;=BCM14,BCC34&lt;=BCJ14,BCE34&gt;BCK14),BCM14-BCJ14,IF(AND(BCC34&gt;BCJ14,BCE34&lt;=BCK14),BCE34-BCC34,IF(AND(BCC34&lt;=BCJ14,BCE34&lt;=BCK14),BCE34-BCJ14,0))))),0)),0)</f>
        <v>　</v>
      </c>
      <c r="BCK34" s="663"/>
      <c r="BCL34" s="664"/>
      <c r="BCM34" s="662" t="str">
        <f>IFERROR(IF(OR(BCB34="日",BCB34="祝",BCB34=0,BCC34=""),"　",MAX(IF(AND(BCC34&lt;=BCM14,BCE34&gt;BCN14),BCN14-BCM14,IF(BCE34&lt;=BCN14,0,IF(AND(BCC34&gt;BCM14,BCE34&gt;BCN14),BCN14-BCC34,0))),0)),0)</f>
        <v>　</v>
      </c>
      <c r="BCN34" s="663"/>
      <c r="BCO34" s="664"/>
      <c r="BCP34" s="662" t="str">
        <f>IFERROR(IF(OR(BCB34="日",BCB34="祝",BCB34=0,BCC34=""),"　",MAX(IF(BCC34&gt;BCP14,BCE34-BCC34,IF(BCC34&lt;=BCP14,BCE34-BCP14,0)),0)),0)</f>
        <v>　</v>
      </c>
      <c r="BCQ34" s="663"/>
      <c r="BCR34" s="664"/>
      <c r="BCS34" s="662" t="str">
        <f>IFERROR(IF(OR(BCB34="日",BCB34="祝",BCB34=0,BCC34=""),"　",MAX(IF(AND(BCC34&lt;=BCS14,BCE34&gt;BCT14),BCT14-BCS14,IF(AND(BCC34&gt;BCS14,BCE34&lt;=BCT14),BCE34-BCC34,IF(AND(BCC34&lt;=BCS14,BCE34&lt;=BCT14),BCE34-BCS14,IF(AND(BCC34&gt;BCS14,BCE34&gt;BCT14),BCT14-BCC34,0)))),0)),0)</f>
        <v>　</v>
      </c>
      <c r="BCT34" s="663"/>
      <c r="BCU34" s="664"/>
      <c r="BCV34" s="662" t="str">
        <f>IFERROR(IF(OR(BCB34="日",BCB34="祝",BCB34=0,BCC34=""),"　",MAX(IF(AND(BCC34&gt;BCY14,BCE34&gt;BCW14),0,IF(AND(BCC34&lt;=BCY14,BCC34&gt;BCV14,BCE34&gt;BCW14),BCY14-BCC34,IF(AND(BCC34&lt;=BCY14,BCC34&lt;=BCV14,BCE34&gt;BCW14),BCY14-BCV14,IF(AND(BCC34&gt;BCV14,BCE34&lt;=BCW14),BCE34-BCC34,IF(AND(BCC34&lt;=BCV14,BCE34&lt;=BCW14),BCE34-BCV14,0))))),0)),0)</f>
        <v>　</v>
      </c>
      <c r="BCW34" s="663"/>
      <c r="BCX34" s="664"/>
      <c r="BCY34" s="662" t="str">
        <f>IFERROR(IF(OR(BCB34="日",BCB34="祝",BCB34=0,BCC34=""),"　",MAX(IF(AND(BCC34&lt;=BCY14,BCE34&gt;BCZ14),BCZ14-BCY14,IF(BCE34&lt;=BCZ14,0,IF(AND(BCC34&gt;BCY14,BCE34&gt;BCZ14),BCZ14-BCC34,0))),0)),0)</f>
        <v>　</v>
      </c>
      <c r="BCZ34" s="663"/>
      <c r="BDA34" s="664"/>
      <c r="BDB34" s="662" t="str">
        <f t="shared" si="26"/>
        <v>　</v>
      </c>
      <c r="BDC34" s="663"/>
      <c r="BDD34" s="664"/>
      <c r="BDE34" s="665" t="str">
        <f>IF(BDH34="×",TIME(0,0,0),IF(BDR4="非常勤",BCG34,BCS34))</f>
        <v>　</v>
      </c>
      <c r="BDF34" s="666"/>
      <c r="BDG34" s="667"/>
      <c r="BDH34" s="265"/>
      <c r="BDI34" s="665" t="str">
        <f>IF(BDL34="×",TIME(0,0,0),IF(BDR4="非常勤",BCJ34,BCV34))</f>
        <v>　</v>
      </c>
      <c r="BDJ34" s="666"/>
      <c r="BDK34" s="667"/>
      <c r="BDL34" s="265"/>
      <c r="BDM34" s="665" t="str">
        <f>IF(BDP34="×",TIME(0,0,0),IF(BDR4="非常勤",BCM34,BCY34))</f>
        <v>　</v>
      </c>
      <c r="BDN34" s="666"/>
      <c r="BDO34" s="667"/>
      <c r="BDP34" s="265"/>
      <c r="BDQ34" s="665" t="str">
        <f>IF(BDT34="×",TIME(0,0,0),IF(BDR4="非常勤",BCP34,BDB34))</f>
        <v>　</v>
      </c>
      <c r="BDR34" s="666"/>
      <c r="BDS34" s="667"/>
      <c r="BDT34" s="265"/>
      <c r="BDU34" s="668"/>
      <c r="BDV34" s="669"/>
      <c r="BDW34" s="668"/>
      <c r="BDX34" s="670"/>
      <c r="BDY34" s="669"/>
      <c r="BDZ34" s="671"/>
      <c r="BEA34" s="672"/>
      <c r="BEB34" s="672"/>
      <c r="BEC34" s="673"/>
      <c r="BED34" s="263">
        <f>$A$34</f>
        <v>20</v>
      </c>
      <c r="BEE34" s="264" t="str">
        <f>$B$34</f>
        <v>火</v>
      </c>
      <c r="BEF34" s="660"/>
      <c r="BEG34" s="661"/>
      <c r="BEH34" s="660"/>
      <c r="BEI34" s="661"/>
      <c r="BEJ34" s="662" t="str">
        <f>IFERROR(IF(OR(BEE34="日",BEE34="祝",BEE34=0,BEF34=""),"　",MAX(IF(AND(BEF34&lt;=BEJ14,BEH34&gt;BEK14),BEK14-BEJ14,IF(AND(BEF34&gt;BEJ14,BEH34&lt;=BEK14),BEH34-BEF34,IF(AND(BEF34&lt;=BEJ14,BEH34&lt;=BEK14),BEH34-BEJ14,IF(AND(BEF34&gt;BEJ14,BEH34&gt;BEK14),BEK14-BEF34,0)))),0)),0)</f>
        <v>　</v>
      </c>
      <c r="BEK34" s="663"/>
      <c r="BEL34" s="664"/>
      <c r="BEM34" s="662" t="str">
        <f>IFERROR(IF(OR(BEE34="日",BEE34="祝",BEE34=0,BEF34=""),"　",MAX(IF(AND(BEF34&gt;BEP14,BEH34&gt;BEN14),0,IF(AND(BEF34&lt;=BEP14,BEF34&gt;BEM14,BEH34&gt;BEN14),BEP14-BEF34,IF(AND(BEF34&lt;=BEP14,BEF34&lt;=BEM14,BEH34&gt;BEN14),BEP14-BEM14,IF(AND(BEF34&gt;BEM14,BEH34&lt;=BEN14),BEH34-BEF34,IF(AND(BEF34&lt;=BEM14,BEH34&lt;=BEN14),BEH34-BEM14,0))))),0)),0)</f>
        <v>　</v>
      </c>
      <c r="BEN34" s="663"/>
      <c r="BEO34" s="664"/>
      <c r="BEP34" s="662" t="str">
        <f>IFERROR(IF(OR(BEE34="日",BEE34="祝",BEE34=0,BEF34=""),"　",MAX(IF(AND(BEF34&lt;=BEP14,BEH34&gt;BEQ14),BEQ14-BEP14,IF(BEH34&lt;=BEQ14,0,IF(AND(BEF34&gt;BEP14,BEH34&gt;BEQ14),BEQ14-BEF34,0))),0)),0)</f>
        <v>　</v>
      </c>
      <c r="BEQ34" s="663"/>
      <c r="BER34" s="664"/>
      <c r="BES34" s="662" t="str">
        <f>IFERROR(IF(OR(BEE34="日",BEE34="祝",BEE34=0,BEF34=""),"　",MAX(IF(BEF34&gt;BES14,BEH34-BEF34,IF(BEF34&lt;=BES14,BEH34-BES14,0)),0)),0)</f>
        <v>　</v>
      </c>
      <c r="BET34" s="663"/>
      <c r="BEU34" s="664"/>
      <c r="BEV34" s="662" t="str">
        <f>IFERROR(IF(OR(BEE34="日",BEE34="祝",BEE34=0,BEF34=""),"　",MAX(IF(AND(BEF34&lt;=BEV14,BEH34&gt;BEW14),BEW14-BEV14,IF(AND(BEF34&gt;BEV14,BEH34&lt;=BEW14),BEH34-BEF34,IF(AND(BEF34&lt;=BEV14,BEH34&lt;=BEW14),BEH34-BEV14,IF(AND(BEF34&gt;BEV14,BEH34&gt;BEW14),BEW14-BEF34,0)))),0)),0)</f>
        <v>　</v>
      </c>
      <c r="BEW34" s="663"/>
      <c r="BEX34" s="664"/>
      <c r="BEY34" s="662" t="str">
        <f>IFERROR(IF(OR(BEE34="日",BEE34="祝",BEE34=0,BEF34=""),"　",MAX(IF(AND(BEF34&gt;BFB14,BEH34&gt;BEZ14),0,IF(AND(BEF34&lt;=BFB14,BEF34&gt;BEY14,BEH34&gt;BEZ14),BFB14-BEF34,IF(AND(BEF34&lt;=BFB14,BEF34&lt;=BEY14,BEH34&gt;BEZ14),BFB14-BEY14,IF(AND(BEF34&gt;BEY14,BEH34&lt;=BEZ14),BEH34-BEF34,IF(AND(BEF34&lt;=BEY14,BEH34&lt;=BEZ14),BEH34-BEY14,0))))),0)),0)</f>
        <v>　</v>
      </c>
      <c r="BEZ34" s="663"/>
      <c r="BFA34" s="664"/>
      <c r="BFB34" s="662" t="str">
        <f>IFERROR(IF(OR(BEE34="日",BEE34="祝",BEE34=0,BEF34=""),"　",MAX(IF(AND(BEF34&lt;=BFB14,BEH34&gt;BFC14),BFC14-BFB14,IF(BEH34&lt;=BFC14,0,IF(AND(BEF34&gt;BFB14,BEH34&gt;BFC14),BFC14-BEF34,0))),0)),0)</f>
        <v>　</v>
      </c>
      <c r="BFC34" s="663"/>
      <c r="BFD34" s="664"/>
      <c r="BFE34" s="662" t="str">
        <f t="shared" si="27"/>
        <v>　</v>
      </c>
      <c r="BFF34" s="663"/>
      <c r="BFG34" s="664"/>
      <c r="BFH34" s="665" t="str">
        <f>IF(BFK34="×",TIME(0,0,0),IF(BFU4="非常勤",BEJ34,BEV34))</f>
        <v>　</v>
      </c>
      <c r="BFI34" s="666"/>
      <c r="BFJ34" s="667"/>
      <c r="BFK34" s="265"/>
      <c r="BFL34" s="665" t="str">
        <f>IF(BFO34="×",TIME(0,0,0),IF(BFU4="非常勤",BEM34,BEY34))</f>
        <v>　</v>
      </c>
      <c r="BFM34" s="666"/>
      <c r="BFN34" s="667"/>
      <c r="BFO34" s="265"/>
      <c r="BFP34" s="665" t="str">
        <f>IF(BFS34="×",TIME(0,0,0),IF(BFU4="非常勤",BEP34,BFB34))</f>
        <v>　</v>
      </c>
      <c r="BFQ34" s="666"/>
      <c r="BFR34" s="667"/>
      <c r="BFS34" s="265"/>
      <c r="BFT34" s="665" t="str">
        <f>IF(BFW34="×",TIME(0,0,0),IF(BFU4="非常勤",BES34,BFE34))</f>
        <v>　</v>
      </c>
      <c r="BFU34" s="666"/>
      <c r="BFV34" s="667"/>
      <c r="BFW34" s="265"/>
      <c r="BFX34" s="668"/>
      <c r="BFY34" s="669"/>
      <c r="BFZ34" s="668"/>
      <c r="BGA34" s="670"/>
      <c r="BGB34" s="669"/>
      <c r="BGC34" s="671"/>
      <c r="BGD34" s="672"/>
      <c r="BGE34" s="672"/>
      <c r="BGF34" s="673"/>
      <c r="BGG34" s="263">
        <f>$A$34</f>
        <v>20</v>
      </c>
      <c r="BGH34" s="264" t="str">
        <f>$B$34</f>
        <v>火</v>
      </c>
      <c r="BGI34" s="660"/>
      <c r="BGJ34" s="661"/>
      <c r="BGK34" s="660"/>
      <c r="BGL34" s="661"/>
      <c r="BGM34" s="662" t="str">
        <f>IFERROR(IF(OR(BGH34="日",BGH34="祝",BGH34=0,BGI34=""),"　",MAX(IF(AND(BGI34&lt;=BGM14,BGK34&gt;BGN14),BGN14-BGM14,IF(AND(BGI34&gt;BGM14,BGK34&lt;=BGN14),BGK34-BGI34,IF(AND(BGI34&lt;=BGM14,BGK34&lt;=BGN14),BGK34-BGM14,IF(AND(BGI34&gt;BGM14,BGK34&gt;BGN14),BGN14-BGI34,0)))),0)),0)</f>
        <v>　</v>
      </c>
      <c r="BGN34" s="663"/>
      <c r="BGO34" s="664"/>
      <c r="BGP34" s="662" t="str">
        <f>IFERROR(IF(OR(BGH34="日",BGH34="祝",BGH34=0,BGI34=""),"　",MAX(IF(AND(BGI34&gt;BGS14,BGK34&gt;BGQ14),0,IF(AND(BGI34&lt;=BGS14,BGI34&gt;BGP14,BGK34&gt;BGQ14),BGS14-BGI34,IF(AND(BGI34&lt;=BGS14,BGI34&lt;=BGP14,BGK34&gt;BGQ14),BGS14-BGP14,IF(AND(BGI34&gt;BGP14,BGK34&lt;=BGQ14),BGK34-BGI34,IF(AND(BGI34&lt;=BGP14,BGK34&lt;=BGQ14),BGK34-BGP14,0))))),0)),0)</f>
        <v>　</v>
      </c>
      <c r="BGQ34" s="663"/>
      <c r="BGR34" s="664"/>
      <c r="BGS34" s="662" t="str">
        <f>IFERROR(IF(OR(BGH34="日",BGH34="祝",BGH34=0,BGI34=""),"　",MAX(IF(AND(BGI34&lt;=BGS14,BGK34&gt;BGT14),BGT14-BGS14,IF(BGK34&lt;=BGT14,0,IF(AND(BGI34&gt;BGS14,BGK34&gt;BGT14),BGT14-BGI34,0))),0)),0)</f>
        <v>　</v>
      </c>
      <c r="BGT34" s="663"/>
      <c r="BGU34" s="664"/>
      <c r="BGV34" s="662" t="str">
        <f>IFERROR(IF(OR(BGH34="日",BGH34="祝",BGH34=0,BGI34=""),"　",MAX(IF(BGI34&gt;BGV14,BGK34-BGI34,IF(BGI34&lt;=BGV14,BGK34-BGV14,0)),0)),0)</f>
        <v>　</v>
      </c>
      <c r="BGW34" s="663"/>
      <c r="BGX34" s="664"/>
      <c r="BGY34" s="662" t="str">
        <f>IFERROR(IF(OR(BGH34="日",BGH34="祝",BGH34=0,BGI34=""),"　",MAX(IF(AND(BGI34&lt;=BGY14,BGK34&gt;BGZ14),BGZ14-BGY14,IF(AND(BGI34&gt;BGY14,BGK34&lt;=BGZ14),BGK34-BGI34,IF(AND(BGI34&lt;=BGY14,BGK34&lt;=BGZ14),BGK34-BGY14,IF(AND(BGI34&gt;BGY14,BGK34&gt;BGZ14),BGZ14-BGI34,0)))),0)),0)</f>
        <v>　</v>
      </c>
      <c r="BGZ34" s="663"/>
      <c r="BHA34" s="664"/>
      <c r="BHB34" s="662" t="str">
        <f>IFERROR(IF(OR(BGH34="日",BGH34="祝",BGH34=0,BGI34=""),"　",MAX(IF(AND(BGI34&gt;BHE14,BGK34&gt;BHC14),0,IF(AND(BGI34&lt;=BHE14,BGI34&gt;BHB14,BGK34&gt;BHC14),BHE14-BGI34,IF(AND(BGI34&lt;=BHE14,BGI34&lt;=BHB14,BGK34&gt;BHC14),BHE14-BHB14,IF(AND(BGI34&gt;BHB14,BGK34&lt;=BHC14),BGK34-BGI34,IF(AND(BGI34&lt;=BHB14,BGK34&lt;=BHC14),BGK34-BHB14,0))))),0)),0)</f>
        <v>　</v>
      </c>
      <c r="BHC34" s="663"/>
      <c r="BHD34" s="664"/>
      <c r="BHE34" s="662" t="str">
        <f>IFERROR(IF(OR(BGH34="日",BGH34="祝",BGH34=0,BGI34=""),"　",MAX(IF(AND(BGI34&lt;=BHE14,BGK34&gt;BHF14),BHF14-BHE14,IF(BGK34&lt;=BHF14,0,IF(AND(BGI34&gt;BHE14,BGK34&gt;BHF14),BHF14-BGI34,0))),0)),0)</f>
        <v>　</v>
      </c>
      <c r="BHF34" s="663"/>
      <c r="BHG34" s="664"/>
      <c r="BHH34" s="662" t="str">
        <f t="shared" si="28"/>
        <v>　</v>
      </c>
      <c r="BHI34" s="663"/>
      <c r="BHJ34" s="664"/>
      <c r="BHK34" s="665" t="str">
        <f>IF(BHN34="×",TIME(0,0,0),IF(BHX4="非常勤",BGM34,BGY34))</f>
        <v>　</v>
      </c>
      <c r="BHL34" s="666"/>
      <c r="BHM34" s="667"/>
      <c r="BHN34" s="265"/>
      <c r="BHO34" s="665" t="str">
        <f>IF(BHR34="×",TIME(0,0,0),IF(BHX4="非常勤",BGP34,BHB34))</f>
        <v>　</v>
      </c>
      <c r="BHP34" s="666"/>
      <c r="BHQ34" s="667"/>
      <c r="BHR34" s="265"/>
      <c r="BHS34" s="665" t="str">
        <f>IF(BHV34="×",TIME(0,0,0),IF(BHX4="非常勤",BGS34,BHE34))</f>
        <v>　</v>
      </c>
      <c r="BHT34" s="666"/>
      <c r="BHU34" s="667"/>
      <c r="BHV34" s="265"/>
      <c r="BHW34" s="665" t="str">
        <f>IF(BHZ34="×",TIME(0,0,0),IF(BHX4="非常勤",BGV34,BHH34))</f>
        <v>　</v>
      </c>
      <c r="BHX34" s="666"/>
      <c r="BHY34" s="667"/>
      <c r="BHZ34" s="265"/>
      <c r="BIA34" s="668"/>
      <c r="BIB34" s="669"/>
      <c r="BIC34" s="668"/>
      <c r="BID34" s="670"/>
      <c r="BIE34" s="669"/>
      <c r="BIF34" s="671"/>
      <c r="BIG34" s="672"/>
      <c r="BIH34" s="672"/>
      <c r="BII34" s="673"/>
      <c r="BIJ34" s="263">
        <f>$A$34</f>
        <v>20</v>
      </c>
      <c r="BIK34" s="264" t="str">
        <f>$B$34</f>
        <v>火</v>
      </c>
      <c r="BIL34" s="660"/>
      <c r="BIM34" s="661"/>
      <c r="BIN34" s="660"/>
      <c r="BIO34" s="661"/>
      <c r="BIP34" s="662" t="str">
        <f>IFERROR(IF(OR(BIK34="日",BIK34="祝",BIK34=0,BIL34=""),"　",MAX(IF(AND(BIL34&lt;=BIP14,BIN34&gt;BIQ14),BIQ14-BIP14,IF(AND(BIL34&gt;BIP14,BIN34&lt;=BIQ14),BIN34-BIL34,IF(AND(BIL34&lt;=BIP14,BIN34&lt;=BIQ14),BIN34-BIP14,IF(AND(BIL34&gt;BIP14,BIN34&gt;BIQ14),BIQ14-BIL34,0)))),0)),0)</f>
        <v>　</v>
      </c>
      <c r="BIQ34" s="663"/>
      <c r="BIR34" s="664"/>
      <c r="BIS34" s="662" t="str">
        <f>IFERROR(IF(OR(BIK34="日",BIK34="祝",BIK34=0,BIL34=""),"　",MAX(IF(AND(BIL34&gt;BIV14,BIN34&gt;BIT14),0,IF(AND(BIL34&lt;=BIV14,BIL34&gt;BIS14,BIN34&gt;BIT14),BIV14-BIL34,IF(AND(BIL34&lt;=BIV14,BIL34&lt;=BIS14,BIN34&gt;BIT14),BIV14-BIS14,IF(AND(BIL34&gt;BIS14,BIN34&lt;=BIT14),BIN34-BIL34,IF(AND(BIL34&lt;=BIS14,BIN34&lt;=BIT14),BIN34-BIS14,0))))),0)),0)</f>
        <v>　</v>
      </c>
      <c r="BIT34" s="663"/>
      <c r="BIU34" s="664"/>
      <c r="BIV34" s="662" t="str">
        <f>IFERROR(IF(OR(BIK34="日",BIK34="祝",BIK34=0,BIL34=""),"　",MAX(IF(AND(BIL34&lt;=BIV14,BIN34&gt;BIW14),BIW14-BIV14,IF(BIN34&lt;=BIW14,0,IF(AND(BIL34&gt;BIV14,BIN34&gt;BIW14),BIW14-BIL34,0))),0)),0)</f>
        <v>　</v>
      </c>
      <c r="BIW34" s="663"/>
      <c r="BIX34" s="664"/>
      <c r="BIY34" s="662" t="str">
        <f>IFERROR(IF(OR(BIK34="日",BIK34="祝",BIK34=0,BIL34=""),"　",MAX(IF(BIL34&gt;BIY14,BIN34-BIL34,IF(BIL34&lt;=BIY14,BIN34-BIY14,0)),0)),0)</f>
        <v>　</v>
      </c>
      <c r="BIZ34" s="663"/>
      <c r="BJA34" s="664"/>
      <c r="BJB34" s="662" t="str">
        <f>IFERROR(IF(OR(BIK34="日",BIK34="祝",BIK34=0,BIL34=""),"　",MAX(IF(AND(BIL34&lt;=BJB14,BIN34&gt;BJC14),BJC14-BJB14,IF(AND(BIL34&gt;BJB14,BIN34&lt;=BJC14),BIN34-BIL34,IF(AND(BIL34&lt;=BJB14,BIN34&lt;=BJC14),BIN34-BJB14,IF(AND(BIL34&gt;BJB14,BIN34&gt;BJC14),BJC14-BIL34,0)))),0)),0)</f>
        <v>　</v>
      </c>
      <c r="BJC34" s="663"/>
      <c r="BJD34" s="664"/>
      <c r="BJE34" s="662" t="str">
        <f>IFERROR(IF(OR(BIK34="日",BIK34="祝",BIK34=0,BIL34=""),"　",MAX(IF(AND(BIL34&gt;BJH14,BIN34&gt;BJF14),0,IF(AND(BIL34&lt;=BJH14,BIL34&gt;BJE14,BIN34&gt;BJF14),BJH14-BIL34,IF(AND(BIL34&lt;=BJH14,BIL34&lt;=BJE14,BIN34&gt;BJF14),BJH14-BJE14,IF(AND(BIL34&gt;BJE14,BIN34&lt;=BJF14),BIN34-BIL34,IF(AND(BIL34&lt;=BJE14,BIN34&lt;=BJF14),BIN34-BJE14,0))))),0)),0)</f>
        <v>　</v>
      </c>
      <c r="BJF34" s="663"/>
      <c r="BJG34" s="664"/>
      <c r="BJH34" s="662" t="str">
        <f>IFERROR(IF(OR(BIK34="日",BIK34="祝",BIK34=0,BIL34=""),"　",MAX(IF(AND(BIL34&lt;=BJH14,BIN34&gt;BJI14),BJI14-BJH14,IF(BIN34&lt;=BJI14,0,IF(AND(BIL34&gt;BJH14,BIN34&gt;BJI14),BJI14-BIL34,0))),0)),0)</f>
        <v>　</v>
      </c>
      <c r="BJI34" s="663"/>
      <c r="BJJ34" s="664"/>
      <c r="BJK34" s="662" t="str">
        <f t="shared" si="29"/>
        <v>　</v>
      </c>
      <c r="BJL34" s="663"/>
      <c r="BJM34" s="664"/>
      <c r="BJN34" s="665" t="str">
        <f>IF(BJQ34="×",TIME(0,0,0),IF(BKA4="非常勤",BIP34,BJB34))</f>
        <v>　</v>
      </c>
      <c r="BJO34" s="666"/>
      <c r="BJP34" s="667"/>
      <c r="BJQ34" s="265"/>
      <c r="BJR34" s="665" t="str">
        <f>IF(BJU34="×",TIME(0,0,0),IF(BKA4="非常勤",BIS34,BJE34))</f>
        <v>　</v>
      </c>
      <c r="BJS34" s="666"/>
      <c r="BJT34" s="667"/>
      <c r="BJU34" s="265"/>
      <c r="BJV34" s="665" t="str">
        <f>IF(BJY34="×",TIME(0,0,0),IF(BKA4="非常勤",BIV34,BJH34))</f>
        <v>　</v>
      </c>
      <c r="BJW34" s="666"/>
      <c r="BJX34" s="667"/>
      <c r="BJY34" s="265"/>
      <c r="BJZ34" s="665" t="str">
        <f>IF(BKC34="×",TIME(0,0,0),IF(BKA4="非常勤",BIY34,BJK34))</f>
        <v>　</v>
      </c>
      <c r="BKA34" s="666"/>
      <c r="BKB34" s="667"/>
      <c r="BKC34" s="265"/>
      <c r="BKD34" s="668"/>
      <c r="BKE34" s="669"/>
      <c r="BKF34" s="668"/>
      <c r="BKG34" s="670"/>
      <c r="BKH34" s="669"/>
      <c r="BKI34" s="671"/>
      <c r="BKJ34" s="672"/>
      <c r="BKK34" s="672"/>
      <c r="BKL34" s="673"/>
      <c r="BKM34" s="263">
        <f>$A$34</f>
        <v>20</v>
      </c>
      <c r="BKN34" s="264" t="str">
        <f>$B$34</f>
        <v>火</v>
      </c>
      <c r="BKO34" s="660"/>
      <c r="BKP34" s="661"/>
      <c r="BKQ34" s="660"/>
      <c r="BKR34" s="661"/>
      <c r="BKS34" s="662" t="str">
        <f>IFERROR(IF(OR(BKN34="日",BKN34="祝",BKN34=0,BKO34=""),"　",MAX(IF(AND(BKO34&lt;=BKS14,BKQ34&gt;BKT14),BKT14-BKS14,IF(AND(BKO34&gt;BKS14,BKQ34&lt;=BKT14),BKQ34-BKO34,IF(AND(BKO34&lt;=BKS14,BKQ34&lt;=BKT14),BKQ34-BKS14,IF(AND(BKO34&gt;BKS14,BKQ34&gt;BKT14),BKT14-BKO34,0)))),0)),0)</f>
        <v>　</v>
      </c>
      <c r="BKT34" s="663"/>
      <c r="BKU34" s="664"/>
      <c r="BKV34" s="662" t="str">
        <f>IFERROR(IF(OR(BKN34="日",BKN34="祝",BKN34=0,BKO34=""),"　",MAX(IF(AND(BKO34&gt;BKY14,BKQ34&gt;BKW14),0,IF(AND(BKO34&lt;=BKY14,BKO34&gt;BKV14,BKQ34&gt;BKW14),BKY14-BKO34,IF(AND(BKO34&lt;=BKY14,BKO34&lt;=BKV14,BKQ34&gt;BKW14),BKY14-BKV14,IF(AND(BKO34&gt;BKV14,BKQ34&lt;=BKW14),BKQ34-BKO34,IF(AND(BKO34&lt;=BKV14,BKQ34&lt;=BKW14),BKQ34-BKV14,0))))),0)),0)</f>
        <v>　</v>
      </c>
      <c r="BKW34" s="663"/>
      <c r="BKX34" s="664"/>
      <c r="BKY34" s="662" t="str">
        <f>IFERROR(IF(OR(BKN34="日",BKN34="祝",BKN34=0,BKO34=""),"　",MAX(IF(AND(BKO34&lt;=BKY14,BKQ34&gt;BKZ14),BKZ14-BKY14,IF(BKQ34&lt;=BKZ14,0,IF(AND(BKO34&gt;BKY14,BKQ34&gt;BKZ14),BKZ14-BKO34,0))),0)),0)</f>
        <v>　</v>
      </c>
      <c r="BKZ34" s="663"/>
      <c r="BLA34" s="664"/>
      <c r="BLB34" s="662" t="str">
        <f>IFERROR(IF(OR(BKN34="日",BKN34="祝",BKN34=0,BKO34=""),"　",MAX(IF(BKO34&gt;BLB14,BKQ34-BKO34,IF(BKO34&lt;=BLB14,BKQ34-BLB14,0)),0)),0)</f>
        <v>　</v>
      </c>
      <c r="BLC34" s="663"/>
      <c r="BLD34" s="664"/>
      <c r="BLE34" s="662" t="str">
        <f>IFERROR(IF(OR(BKN34="日",BKN34="祝",BKN34=0,BKO34=""),"　",MAX(IF(AND(BKO34&lt;=BLE14,BKQ34&gt;BLF14),BLF14-BLE14,IF(AND(BKO34&gt;BLE14,BKQ34&lt;=BLF14),BKQ34-BKO34,IF(AND(BKO34&lt;=BLE14,BKQ34&lt;=BLF14),BKQ34-BLE14,IF(AND(BKO34&gt;BLE14,BKQ34&gt;BLF14),BLF14-BKO34,0)))),0)),0)</f>
        <v>　</v>
      </c>
      <c r="BLF34" s="663"/>
      <c r="BLG34" s="664"/>
      <c r="BLH34" s="662" t="str">
        <f>IFERROR(IF(OR(BKN34="日",BKN34="祝",BKN34=0,BKO34=""),"　",MAX(IF(AND(BKO34&gt;BLK14,BKQ34&gt;BLI14),0,IF(AND(BKO34&lt;=BLK14,BKO34&gt;BLH14,BKQ34&gt;BLI14),BLK14-BKO34,IF(AND(BKO34&lt;=BLK14,BKO34&lt;=BLH14,BKQ34&gt;BLI14),BLK14-BLH14,IF(AND(BKO34&gt;BLH14,BKQ34&lt;=BLI14),BKQ34-BKO34,IF(AND(BKO34&lt;=BLH14,BKQ34&lt;=BLI14),BKQ34-BLH14,0))))),0)),0)</f>
        <v>　</v>
      </c>
      <c r="BLI34" s="663"/>
      <c r="BLJ34" s="664"/>
      <c r="BLK34" s="662" t="str">
        <f>IFERROR(IF(OR(BKN34="日",BKN34="祝",BKN34=0,BKO34=""),"　",MAX(IF(AND(BKO34&lt;=BLK14,BKQ34&gt;BLL14),BLL14-BLK14,IF(BKQ34&lt;=BLL14,0,IF(AND(BKO34&gt;BLK14,BKQ34&gt;BLL14),BLL14-BKO34,0))),0)),0)</f>
        <v>　</v>
      </c>
      <c r="BLL34" s="663"/>
      <c r="BLM34" s="664"/>
      <c r="BLN34" s="662" t="str">
        <f t="shared" si="30"/>
        <v>　</v>
      </c>
      <c r="BLO34" s="663"/>
      <c r="BLP34" s="664"/>
      <c r="BLQ34" s="665" t="str">
        <f>IF(BLT34="×",TIME(0,0,0),IF(BMD4="非常勤",BKS34,BLE34))</f>
        <v>　</v>
      </c>
      <c r="BLR34" s="666"/>
      <c r="BLS34" s="667"/>
      <c r="BLT34" s="265"/>
      <c r="BLU34" s="665" t="str">
        <f>IF(BLX34="×",TIME(0,0,0),IF(BMD4="非常勤",BKV34,BLH34))</f>
        <v>　</v>
      </c>
      <c r="BLV34" s="666"/>
      <c r="BLW34" s="667"/>
      <c r="BLX34" s="265"/>
      <c r="BLY34" s="665" t="str">
        <f>IF(BMB34="×",TIME(0,0,0),IF(BMD4="非常勤",BKY34,BLK34))</f>
        <v>　</v>
      </c>
      <c r="BLZ34" s="666"/>
      <c r="BMA34" s="667"/>
      <c r="BMB34" s="265"/>
      <c r="BMC34" s="665" t="str">
        <f>IF(BMF34="×",TIME(0,0,0),IF(BMD4="非常勤",BLB34,BLN34))</f>
        <v>　</v>
      </c>
      <c r="BMD34" s="666"/>
      <c r="BME34" s="667"/>
      <c r="BMF34" s="265"/>
      <c r="BMG34" s="668"/>
      <c r="BMH34" s="669"/>
      <c r="BMI34" s="668"/>
      <c r="BMJ34" s="670"/>
      <c r="BMK34" s="669"/>
      <c r="BML34" s="671"/>
      <c r="BMM34" s="672"/>
      <c r="BMN34" s="672"/>
      <c r="BMO34" s="673"/>
      <c r="BMP34" s="263">
        <f>$A$34</f>
        <v>20</v>
      </c>
      <c r="BMQ34" s="264" t="str">
        <f>$B$34</f>
        <v>火</v>
      </c>
      <c r="BMR34" s="660"/>
      <c r="BMS34" s="661"/>
      <c r="BMT34" s="660"/>
      <c r="BMU34" s="661"/>
      <c r="BMV34" s="662" t="str">
        <f>IFERROR(IF(OR(BMQ34="日",BMQ34="祝",BMQ34=0,BMR34=""),"　",MAX(IF(AND(BMR34&lt;=BMV14,BMT34&gt;BMW14),BMW14-BMV14,IF(AND(BMR34&gt;BMV14,BMT34&lt;=BMW14),BMT34-BMR34,IF(AND(BMR34&lt;=BMV14,BMT34&lt;=BMW14),BMT34-BMV14,IF(AND(BMR34&gt;BMV14,BMT34&gt;BMW14),BMW14-BMR34,0)))),0)),0)</f>
        <v>　</v>
      </c>
      <c r="BMW34" s="663"/>
      <c r="BMX34" s="664"/>
      <c r="BMY34" s="662" t="str">
        <f>IFERROR(IF(OR(BMQ34="日",BMQ34="祝",BMQ34=0,BMR34=""),"　",MAX(IF(AND(BMR34&gt;BNB14,BMT34&gt;BMZ14),0,IF(AND(BMR34&lt;=BNB14,BMR34&gt;BMY14,BMT34&gt;BMZ14),BNB14-BMR34,IF(AND(BMR34&lt;=BNB14,BMR34&lt;=BMY14,BMT34&gt;BMZ14),BNB14-BMY14,IF(AND(BMR34&gt;BMY14,BMT34&lt;=BMZ14),BMT34-BMR34,IF(AND(BMR34&lt;=BMY14,BMT34&lt;=BMZ14),BMT34-BMY14,0))))),0)),0)</f>
        <v>　</v>
      </c>
      <c r="BMZ34" s="663"/>
      <c r="BNA34" s="664"/>
      <c r="BNB34" s="662" t="str">
        <f>IFERROR(IF(OR(BMQ34="日",BMQ34="祝",BMQ34=0,BMR34=""),"　",MAX(IF(AND(BMR34&lt;=BNB14,BMT34&gt;BNC14),BNC14-BNB14,IF(BMT34&lt;=BNC14,0,IF(AND(BMR34&gt;BNB14,BMT34&gt;BNC14),BNC14-BMR34,0))),0)),0)</f>
        <v>　</v>
      </c>
      <c r="BNC34" s="663"/>
      <c r="BND34" s="664"/>
      <c r="BNE34" s="662" t="str">
        <f>IFERROR(IF(OR(BMQ34="日",BMQ34="祝",BMQ34=0,BMR34=""),"　",MAX(IF(BMR34&gt;BNE14,BMT34-BMR34,IF(BMR34&lt;=BNE14,BMT34-BNE14,0)),0)),0)</f>
        <v>　</v>
      </c>
      <c r="BNF34" s="663"/>
      <c r="BNG34" s="664"/>
      <c r="BNH34" s="662" t="str">
        <f>IFERROR(IF(OR(BMQ34="日",BMQ34="祝",BMQ34=0,BMR34=""),"　",MAX(IF(AND(BMR34&lt;=BNH14,BMT34&gt;BNI14),BNI14-BNH14,IF(AND(BMR34&gt;BNH14,BMT34&lt;=BNI14),BMT34-BMR34,IF(AND(BMR34&lt;=BNH14,BMT34&lt;=BNI14),BMT34-BNH14,IF(AND(BMR34&gt;BNH14,BMT34&gt;BNI14),BNI14-BMR34,0)))),0)),0)</f>
        <v>　</v>
      </c>
      <c r="BNI34" s="663"/>
      <c r="BNJ34" s="664"/>
      <c r="BNK34" s="662" t="str">
        <f>IFERROR(IF(OR(BMQ34="日",BMQ34="祝",BMQ34=0,BMR34=""),"　",MAX(IF(AND(BMR34&gt;BNN14,BMT34&gt;BNL14),0,IF(AND(BMR34&lt;=BNN14,BMR34&gt;BNK14,BMT34&gt;BNL14),BNN14-BMR34,IF(AND(BMR34&lt;=BNN14,BMR34&lt;=BNK14,BMT34&gt;BNL14),BNN14-BNK14,IF(AND(BMR34&gt;BNK14,BMT34&lt;=BNL14),BMT34-BMR34,IF(AND(BMR34&lt;=BNK14,BMT34&lt;=BNL14),BMT34-BNK14,0))))),0)),0)</f>
        <v>　</v>
      </c>
      <c r="BNL34" s="663"/>
      <c r="BNM34" s="664"/>
      <c r="BNN34" s="662" t="str">
        <f>IFERROR(IF(OR(BMQ34="日",BMQ34="祝",BMQ34=0,BMR34=""),"　",MAX(IF(AND(BMR34&lt;=BNN14,BMT34&gt;BNO14),BNO14-BNN14,IF(BMT34&lt;=BNO14,0,IF(AND(BMR34&gt;BNN14,BMT34&gt;BNO14),BNO14-BMR34,0))),0)),0)</f>
        <v>　</v>
      </c>
      <c r="BNO34" s="663"/>
      <c r="BNP34" s="664"/>
      <c r="BNQ34" s="662" t="str">
        <f t="shared" si="31"/>
        <v>　</v>
      </c>
      <c r="BNR34" s="663"/>
      <c r="BNS34" s="664"/>
      <c r="BNT34" s="665" t="str">
        <f>IF(BNW34="×",TIME(0,0,0),IF(BOG4="非常勤",BMV34,BNH34))</f>
        <v>　</v>
      </c>
      <c r="BNU34" s="666"/>
      <c r="BNV34" s="667"/>
      <c r="BNW34" s="265"/>
      <c r="BNX34" s="665" t="str">
        <f>IF(BOA34="×",TIME(0,0,0),IF(BOG4="非常勤",BMY34,BNK34))</f>
        <v>　</v>
      </c>
      <c r="BNY34" s="666"/>
      <c r="BNZ34" s="667"/>
      <c r="BOA34" s="265"/>
      <c r="BOB34" s="665" t="str">
        <f>IF(BOE34="×",TIME(0,0,0),IF(BOG4="非常勤",BNB34,BNN34))</f>
        <v>　</v>
      </c>
      <c r="BOC34" s="666"/>
      <c r="BOD34" s="667"/>
      <c r="BOE34" s="265"/>
      <c r="BOF34" s="665" t="str">
        <f>IF(BOI34="×",TIME(0,0,0),IF(BOG4="非常勤",BNE34,BNQ34))</f>
        <v>　</v>
      </c>
      <c r="BOG34" s="666"/>
      <c r="BOH34" s="667"/>
      <c r="BOI34" s="265"/>
      <c r="BOJ34" s="668"/>
      <c r="BOK34" s="669"/>
      <c r="BOL34" s="668"/>
      <c r="BOM34" s="670"/>
      <c r="BON34" s="669"/>
      <c r="BOO34" s="671"/>
      <c r="BOP34" s="672"/>
      <c r="BOQ34" s="672"/>
      <c r="BOR34" s="673"/>
      <c r="BOS34" s="263">
        <f>$A$34</f>
        <v>20</v>
      </c>
      <c r="BOT34" s="264" t="str">
        <f>$B$34</f>
        <v>火</v>
      </c>
      <c r="BOU34" s="660"/>
      <c r="BOV34" s="661"/>
      <c r="BOW34" s="660"/>
      <c r="BOX34" s="661"/>
      <c r="BOY34" s="662" t="str">
        <f>IFERROR(IF(OR(BOT34="日",BOT34="祝",BOT34=0,BOU34=""),"　",MAX(IF(AND(BOU34&lt;=BOY14,BOW34&gt;BOZ14),BOZ14-BOY14,IF(AND(BOU34&gt;BOY14,BOW34&lt;=BOZ14),BOW34-BOU34,IF(AND(BOU34&lt;=BOY14,BOW34&lt;=BOZ14),BOW34-BOY14,IF(AND(BOU34&gt;BOY14,BOW34&gt;BOZ14),BOZ14-BOU34,0)))),0)),0)</f>
        <v>　</v>
      </c>
      <c r="BOZ34" s="663"/>
      <c r="BPA34" s="664"/>
      <c r="BPB34" s="662" t="str">
        <f>IFERROR(IF(OR(BOT34="日",BOT34="祝",BOT34=0,BOU34=""),"　",MAX(IF(AND(BOU34&gt;BPE14,BOW34&gt;BPC14),0,IF(AND(BOU34&lt;=BPE14,BOU34&gt;BPB14,BOW34&gt;BPC14),BPE14-BOU34,IF(AND(BOU34&lt;=BPE14,BOU34&lt;=BPB14,BOW34&gt;BPC14),BPE14-BPB14,IF(AND(BOU34&gt;BPB14,BOW34&lt;=BPC14),BOW34-BOU34,IF(AND(BOU34&lt;=BPB14,BOW34&lt;=BPC14),BOW34-BPB14,0))))),0)),0)</f>
        <v>　</v>
      </c>
      <c r="BPC34" s="663"/>
      <c r="BPD34" s="664"/>
      <c r="BPE34" s="662" t="str">
        <f>IFERROR(IF(OR(BOT34="日",BOT34="祝",BOT34=0,BOU34=""),"　",MAX(IF(AND(BOU34&lt;=BPE14,BOW34&gt;BPF14),BPF14-BPE14,IF(BOW34&lt;=BPF14,0,IF(AND(BOU34&gt;BPE14,BOW34&gt;BPF14),BPF14-BOU34,0))),0)),0)</f>
        <v>　</v>
      </c>
      <c r="BPF34" s="663"/>
      <c r="BPG34" s="664"/>
      <c r="BPH34" s="662" t="str">
        <f>IFERROR(IF(OR(BOT34="日",BOT34="祝",BOT34=0,BOU34=""),"　",MAX(IF(BOU34&gt;BPH14,BOW34-BOU34,IF(BOU34&lt;=BPH14,BOW34-BPH14,0)),0)),0)</f>
        <v>　</v>
      </c>
      <c r="BPI34" s="663"/>
      <c r="BPJ34" s="664"/>
      <c r="BPK34" s="662" t="str">
        <f>IFERROR(IF(OR(BOT34="日",BOT34="祝",BOT34=0,BOU34=""),"　",MAX(IF(AND(BOU34&lt;=BPK14,BOW34&gt;BPL14),BPL14-BPK14,IF(AND(BOU34&gt;BPK14,BOW34&lt;=BPL14),BOW34-BOU34,IF(AND(BOU34&lt;=BPK14,BOW34&lt;=BPL14),BOW34-BPK14,IF(AND(BOU34&gt;BPK14,BOW34&gt;BPL14),BPL14-BOU34,0)))),0)),0)</f>
        <v>　</v>
      </c>
      <c r="BPL34" s="663"/>
      <c r="BPM34" s="664"/>
      <c r="BPN34" s="662" t="str">
        <f>IFERROR(IF(OR(BOT34="日",BOT34="祝",BOT34=0,BOU34=""),"　",MAX(IF(AND(BOU34&gt;BPQ14,BOW34&gt;BPO14),0,IF(AND(BOU34&lt;=BPQ14,BOU34&gt;BPN14,BOW34&gt;BPO14),BPQ14-BOU34,IF(AND(BOU34&lt;=BPQ14,BOU34&lt;=BPN14,BOW34&gt;BPO14),BPQ14-BPN14,IF(AND(BOU34&gt;BPN14,BOW34&lt;=BPO14),BOW34-BOU34,IF(AND(BOU34&lt;=BPN14,BOW34&lt;=BPO14),BOW34-BPN14,0))))),0)),0)</f>
        <v>　</v>
      </c>
      <c r="BPO34" s="663"/>
      <c r="BPP34" s="664"/>
      <c r="BPQ34" s="662" t="str">
        <f>IFERROR(IF(OR(BOT34="日",BOT34="祝",BOT34=0,BOU34=""),"　",MAX(IF(AND(BOU34&lt;=BPQ14,BOW34&gt;BPR14),BPR14-BPQ14,IF(BOW34&lt;=BPR14,0,IF(AND(BOU34&gt;BPQ14,BOW34&gt;BPR14),BPR14-BOU34,0))),0)),0)</f>
        <v>　</v>
      </c>
      <c r="BPR34" s="663"/>
      <c r="BPS34" s="664"/>
      <c r="BPT34" s="662" t="str">
        <f t="shared" si="32"/>
        <v>　</v>
      </c>
      <c r="BPU34" s="663"/>
      <c r="BPV34" s="664"/>
      <c r="BPW34" s="665" t="str">
        <f>IF(BPZ34="×",TIME(0,0,0),IF(BQJ4="非常勤",BOY34,BPK34))</f>
        <v>　</v>
      </c>
      <c r="BPX34" s="666"/>
      <c r="BPY34" s="667"/>
      <c r="BPZ34" s="265"/>
      <c r="BQA34" s="665" t="str">
        <f>IF(BQD34="×",TIME(0,0,0),IF(BQJ4="非常勤",BPB34,BPN34))</f>
        <v>　</v>
      </c>
      <c r="BQB34" s="666"/>
      <c r="BQC34" s="667"/>
      <c r="BQD34" s="265"/>
      <c r="BQE34" s="665" t="str">
        <f>IF(BQH34="×",TIME(0,0,0),IF(BQJ4="非常勤",BPE34,BPQ34))</f>
        <v>　</v>
      </c>
      <c r="BQF34" s="666"/>
      <c r="BQG34" s="667"/>
      <c r="BQH34" s="265"/>
      <c r="BQI34" s="665" t="str">
        <f>IF(BQL34="×",TIME(0,0,0),IF(BQJ4="非常勤",BPH34,BPT34))</f>
        <v>　</v>
      </c>
      <c r="BQJ34" s="666"/>
      <c r="BQK34" s="667"/>
      <c r="BQL34" s="265"/>
      <c r="BQM34" s="668"/>
      <c r="BQN34" s="669"/>
      <c r="BQO34" s="668"/>
      <c r="BQP34" s="670"/>
      <c r="BQQ34" s="669"/>
      <c r="BQR34" s="671"/>
      <c r="BQS34" s="672"/>
      <c r="BQT34" s="672"/>
      <c r="BQU34" s="673"/>
      <c r="BQV34" s="263">
        <f>$A$34</f>
        <v>20</v>
      </c>
      <c r="BQW34" s="264" t="str">
        <f>$B$34</f>
        <v>火</v>
      </c>
      <c r="BQX34" s="660"/>
      <c r="BQY34" s="661"/>
      <c r="BQZ34" s="660"/>
      <c r="BRA34" s="661"/>
      <c r="BRB34" s="662" t="str">
        <f>IFERROR(IF(OR(BQW34="日",BQW34="祝",BQW34=0,BQX34=""),"　",MAX(IF(AND(BQX34&lt;=BRB14,BQZ34&gt;BRC14),BRC14-BRB14,IF(AND(BQX34&gt;BRB14,BQZ34&lt;=BRC14),BQZ34-BQX34,IF(AND(BQX34&lt;=BRB14,BQZ34&lt;=BRC14),BQZ34-BRB14,IF(AND(BQX34&gt;BRB14,BQZ34&gt;BRC14),BRC14-BQX34,0)))),0)),0)</f>
        <v>　</v>
      </c>
      <c r="BRC34" s="663"/>
      <c r="BRD34" s="664"/>
      <c r="BRE34" s="662" t="str">
        <f>IFERROR(IF(OR(BQW34="日",BQW34="祝",BQW34=0,BQX34=""),"　",MAX(IF(AND(BQX34&gt;BRH14,BQZ34&gt;BRF14),0,IF(AND(BQX34&lt;=BRH14,BQX34&gt;BRE14,BQZ34&gt;BRF14),BRH14-BQX34,IF(AND(BQX34&lt;=BRH14,BQX34&lt;=BRE14,BQZ34&gt;BRF14),BRH14-BRE14,IF(AND(BQX34&gt;BRE14,BQZ34&lt;=BRF14),BQZ34-BQX34,IF(AND(BQX34&lt;=BRE14,BQZ34&lt;=BRF14),BQZ34-BRE14,0))))),0)),0)</f>
        <v>　</v>
      </c>
      <c r="BRF34" s="663"/>
      <c r="BRG34" s="664"/>
      <c r="BRH34" s="662" t="str">
        <f>IFERROR(IF(OR(BQW34="日",BQW34="祝",BQW34=0,BQX34=""),"　",MAX(IF(AND(BQX34&lt;=BRH14,BQZ34&gt;BRI14),BRI14-BRH14,IF(BQZ34&lt;=BRI14,0,IF(AND(BQX34&gt;BRH14,BQZ34&gt;BRI14),BRI14-BQX34,0))),0)),0)</f>
        <v>　</v>
      </c>
      <c r="BRI34" s="663"/>
      <c r="BRJ34" s="664"/>
      <c r="BRK34" s="662" t="str">
        <f>IFERROR(IF(OR(BQW34="日",BQW34="祝",BQW34=0,BQX34=""),"　",MAX(IF(BQX34&gt;BRK14,BQZ34-BQX34,IF(BQX34&lt;=BRK14,BQZ34-BRK14,0)),0)),0)</f>
        <v>　</v>
      </c>
      <c r="BRL34" s="663"/>
      <c r="BRM34" s="664"/>
      <c r="BRN34" s="662" t="str">
        <f>IFERROR(IF(OR(BQW34="日",BQW34="祝",BQW34=0,BQX34=""),"　",MAX(IF(AND(BQX34&lt;=BRN14,BQZ34&gt;BRO14),BRO14-BRN14,IF(AND(BQX34&gt;BRN14,BQZ34&lt;=BRO14),BQZ34-BQX34,IF(AND(BQX34&lt;=BRN14,BQZ34&lt;=BRO14),BQZ34-BRN14,IF(AND(BQX34&gt;BRN14,BQZ34&gt;BRO14),BRO14-BQX34,0)))),0)),0)</f>
        <v>　</v>
      </c>
      <c r="BRO34" s="663"/>
      <c r="BRP34" s="664"/>
      <c r="BRQ34" s="662" t="str">
        <f>IFERROR(IF(OR(BQW34="日",BQW34="祝",BQW34=0,BQX34=""),"　",MAX(IF(AND(BQX34&gt;BRT14,BQZ34&gt;BRR14),0,IF(AND(BQX34&lt;=BRT14,BQX34&gt;BRQ14,BQZ34&gt;BRR14),BRT14-BQX34,IF(AND(BQX34&lt;=BRT14,BQX34&lt;=BRQ14,BQZ34&gt;BRR14),BRT14-BRQ14,IF(AND(BQX34&gt;BRQ14,BQZ34&lt;=BRR14),BQZ34-BQX34,IF(AND(BQX34&lt;=BRQ14,BQZ34&lt;=BRR14),BQZ34-BRQ14,0))))),0)),0)</f>
        <v>　</v>
      </c>
      <c r="BRR34" s="663"/>
      <c r="BRS34" s="664"/>
      <c r="BRT34" s="662" t="str">
        <f>IFERROR(IF(OR(BQW34="日",BQW34="祝",BQW34=0,BQX34=""),"　",MAX(IF(AND(BQX34&lt;=BRT14,BQZ34&gt;BRU14),BRU14-BRT14,IF(BQZ34&lt;=BRU14,0,IF(AND(BQX34&gt;BRT14,BQZ34&gt;BRU14),BRU14-BQX34,0))),0)),0)</f>
        <v>　</v>
      </c>
      <c r="BRU34" s="663"/>
      <c r="BRV34" s="664"/>
      <c r="BRW34" s="662" t="str">
        <f t="shared" si="33"/>
        <v>　</v>
      </c>
      <c r="BRX34" s="663"/>
      <c r="BRY34" s="664"/>
      <c r="BRZ34" s="665" t="str">
        <f>IF(BSC34="×",TIME(0,0,0),IF(BSM4="非常勤",BRB34,BRN34))</f>
        <v>　</v>
      </c>
      <c r="BSA34" s="666"/>
      <c r="BSB34" s="667"/>
      <c r="BSC34" s="265"/>
      <c r="BSD34" s="665" t="str">
        <f>IF(BSG34="×",TIME(0,0,0),IF(BSM4="非常勤",BRE34,BRQ34))</f>
        <v>　</v>
      </c>
      <c r="BSE34" s="666"/>
      <c r="BSF34" s="667"/>
      <c r="BSG34" s="265"/>
      <c r="BSH34" s="665" t="str">
        <f>IF(BSK34="×",TIME(0,0,0),IF(BSM4="非常勤",BRH34,BRT34))</f>
        <v>　</v>
      </c>
      <c r="BSI34" s="666"/>
      <c r="BSJ34" s="667"/>
      <c r="BSK34" s="265"/>
      <c r="BSL34" s="665" t="str">
        <f>IF(BSO34="×",TIME(0,0,0),IF(BSM4="非常勤",BRK34,BRW34))</f>
        <v>　</v>
      </c>
      <c r="BSM34" s="666"/>
      <c r="BSN34" s="667"/>
      <c r="BSO34" s="265"/>
      <c r="BSP34" s="668"/>
      <c r="BSQ34" s="669"/>
      <c r="BSR34" s="668"/>
      <c r="BSS34" s="670"/>
      <c r="BST34" s="669"/>
      <c r="BSU34" s="671"/>
      <c r="BSV34" s="672"/>
      <c r="BSW34" s="672"/>
      <c r="BSX34" s="673"/>
      <c r="BSY34" s="263">
        <f>$A$34</f>
        <v>20</v>
      </c>
      <c r="BSZ34" s="264" t="str">
        <f>$B$34</f>
        <v>火</v>
      </c>
      <c r="BTA34" s="660"/>
      <c r="BTB34" s="661"/>
      <c r="BTC34" s="660"/>
      <c r="BTD34" s="661"/>
      <c r="BTE34" s="662" t="str">
        <f>IFERROR(IF(OR(BSZ34="日",BSZ34="祝",BSZ34=0,BTA34=""),"　",MAX(IF(AND(BTA34&lt;=BTE14,BTC34&gt;BTF14),BTF14-BTE14,IF(AND(BTA34&gt;BTE14,BTC34&lt;=BTF14),BTC34-BTA34,IF(AND(BTA34&lt;=BTE14,BTC34&lt;=BTF14),BTC34-BTE14,IF(AND(BTA34&gt;BTE14,BTC34&gt;BTF14),BTF14-BTA34,0)))),0)),0)</f>
        <v>　</v>
      </c>
      <c r="BTF34" s="663"/>
      <c r="BTG34" s="664"/>
      <c r="BTH34" s="662" t="str">
        <f>IFERROR(IF(OR(BSZ34="日",BSZ34="祝",BSZ34=0,BTA34=""),"　",MAX(IF(AND(BTA34&gt;BTK14,BTC34&gt;BTI14),0,IF(AND(BTA34&lt;=BTK14,BTA34&gt;BTH14,BTC34&gt;BTI14),BTK14-BTA34,IF(AND(BTA34&lt;=BTK14,BTA34&lt;=BTH14,BTC34&gt;BTI14),BTK14-BTH14,IF(AND(BTA34&gt;BTH14,BTC34&lt;=BTI14),BTC34-BTA34,IF(AND(BTA34&lt;=BTH14,BTC34&lt;=BTI14),BTC34-BTH14,0))))),0)),0)</f>
        <v>　</v>
      </c>
      <c r="BTI34" s="663"/>
      <c r="BTJ34" s="664"/>
      <c r="BTK34" s="662" t="str">
        <f>IFERROR(IF(OR(BSZ34="日",BSZ34="祝",BSZ34=0,BTA34=""),"　",MAX(IF(AND(BTA34&lt;=BTK14,BTC34&gt;BTL14),BTL14-BTK14,IF(BTC34&lt;=BTL14,0,IF(AND(BTA34&gt;BTK14,BTC34&gt;BTL14),BTL14-BTA34,0))),0)),0)</f>
        <v>　</v>
      </c>
      <c r="BTL34" s="663"/>
      <c r="BTM34" s="664"/>
      <c r="BTN34" s="662" t="str">
        <f>IFERROR(IF(OR(BSZ34="日",BSZ34="祝",BSZ34=0,BTA34=""),"　",MAX(IF(BTA34&gt;BTN14,BTC34-BTA34,IF(BTA34&lt;=BTN14,BTC34-BTN14,0)),0)),0)</f>
        <v>　</v>
      </c>
      <c r="BTO34" s="663"/>
      <c r="BTP34" s="664"/>
      <c r="BTQ34" s="662" t="str">
        <f>IFERROR(IF(OR(BSZ34="日",BSZ34="祝",BSZ34=0,BTA34=""),"　",MAX(IF(AND(BTA34&lt;=BTQ14,BTC34&gt;BTR14),BTR14-BTQ14,IF(AND(BTA34&gt;BTQ14,BTC34&lt;=BTR14),BTC34-BTA34,IF(AND(BTA34&lt;=BTQ14,BTC34&lt;=BTR14),BTC34-BTQ14,IF(AND(BTA34&gt;BTQ14,BTC34&gt;BTR14),BTR14-BTA34,0)))),0)),0)</f>
        <v>　</v>
      </c>
      <c r="BTR34" s="663"/>
      <c r="BTS34" s="664"/>
      <c r="BTT34" s="662" t="str">
        <f>IFERROR(IF(OR(BSZ34="日",BSZ34="祝",BSZ34=0,BTA34=""),"　",MAX(IF(AND(BTA34&gt;BTW14,BTC34&gt;BTU14),0,IF(AND(BTA34&lt;=BTW14,BTA34&gt;BTT14,BTC34&gt;BTU14),BTW14-BTA34,IF(AND(BTA34&lt;=BTW14,BTA34&lt;=BTT14,BTC34&gt;BTU14),BTW14-BTT14,IF(AND(BTA34&gt;BTT14,BTC34&lt;=BTU14),BTC34-BTA34,IF(AND(BTA34&lt;=BTT14,BTC34&lt;=BTU14),BTC34-BTT14,0))))),0)),0)</f>
        <v>　</v>
      </c>
      <c r="BTU34" s="663"/>
      <c r="BTV34" s="664"/>
      <c r="BTW34" s="662" t="str">
        <f>IFERROR(IF(OR(BSZ34="日",BSZ34="祝",BSZ34=0,BTA34=""),"　",MAX(IF(AND(BTA34&lt;=BTW14,BTC34&gt;BTX14),BTX14-BTW14,IF(BTC34&lt;=BTX14,0,IF(AND(BTA34&gt;BTW14,BTC34&gt;BTX14),BTX14-BTA34,0))),0)),0)</f>
        <v>　</v>
      </c>
      <c r="BTX34" s="663"/>
      <c r="BTY34" s="664"/>
      <c r="BTZ34" s="662" t="str">
        <f t="shared" si="34"/>
        <v>　</v>
      </c>
      <c r="BUA34" s="663"/>
      <c r="BUB34" s="664"/>
      <c r="BUC34" s="665" t="str">
        <f>IF(BUF34="×",TIME(0,0,0),IF(BUP4="非常勤",BTE34,BTQ34))</f>
        <v>　</v>
      </c>
      <c r="BUD34" s="666"/>
      <c r="BUE34" s="667"/>
      <c r="BUF34" s="265"/>
      <c r="BUG34" s="665" t="str">
        <f>IF(BUJ34="×",TIME(0,0,0),IF(BUP4="非常勤",BTH34,BTT34))</f>
        <v>　</v>
      </c>
      <c r="BUH34" s="666"/>
      <c r="BUI34" s="667"/>
      <c r="BUJ34" s="265"/>
      <c r="BUK34" s="665" t="str">
        <f>IF(BUN34="×",TIME(0,0,0),IF(BUP4="非常勤",BTK34,BTW34))</f>
        <v>　</v>
      </c>
      <c r="BUL34" s="666"/>
      <c r="BUM34" s="667"/>
      <c r="BUN34" s="265"/>
      <c r="BUO34" s="665" t="str">
        <f>IF(BUR34="×",TIME(0,0,0),IF(BUP4="非常勤",BTN34,BTZ34))</f>
        <v>　</v>
      </c>
      <c r="BUP34" s="666"/>
      <c r="BUQ34" s="667"/>
      <c r="BUR34" s="265"/>
      <c r="BUS34" s="668"/>
      <c r="BUT34" s="669"/>
      <c r="BUU34" s="668"/>
      <c r="BUV34" s="670"/>
      <c r="BUW34" s="669"/>
      <c r="BUX34" s="671"/>
      <c r="BUY34" s="672"/>
      <c r="BUZ34" s="672"/>
      <c r="BVA34" s="673"/>
      <c r="BVB34" s="263">
        <f>$A$34</f>
        <v>20</v>
      </c>
      <c r="BVC34" s="264" t="str">
        <f>$B$34</f>
        <v>火</v>
      </c>
      <c r="BVD34" s="660"/>
      <c r="BVE34" s="661"/>
      <c r="BVF34" s="660"/>
      <c r="BVG34" s="661"/>
      <c r="BVH34" s="662" t="str">
        <f>IFERROR(IF(OR(BVC34="日",BVC34="祝",BVC34=0,BVD34=""),"　",MAX(IF(AND(BVD34&lt;=BVH14,BVF34&gt;BVI14),BVI14-BVH14,IF(AND(BVD34&gt;BVH14,BVF34&lt;=BVI14),BVF34-BVD34,IF(AND(BVD34&lt;=BVH14,BVF34&lt;=BVI14),BVF34-BVH14,IF(AND(BVD34&gt;BVH14,BVF34&gt;BVI14),BVI14-BVD34,0)))),0)),0)</f>
        <v>　</v>
      </c>
      <c r="BVI34" s="663"/>
      <c r="BVJ34" s="664"/>
      <c r="BVK34" s="662" t="str">
        <f>IFERROR(IF(OR(BVC34="日",BVC34="祝",BVC34=0,BVD34=""),"　",MAX(IF(AND(BVD34&gt;BVN14,BVF34&gt;BVL14),0,IF(AND(BVD34&lt;=BVN14,BVD34&gt;BVK14,BVF34&gt;BVL14),BVN14-BVD34,IF(AND(BVD34&lt;=BVN14,BVD34&lt;=BVK14,BVF34&gt;BVL14),BVN14-BVK14,IF(AND(BVD34&gt;BVK14,BVF34&lt;=BVL14),BVF34-BVD34,IF(AND(BVD34&lt;=BVK14,BVF34&lt;=BVL14),BVF34-BVK14,0))))),0)),0)</f>
        <v>　</v>
      </c>
      <c r="BVL34" s="663"/>
      <c r="BVM34" s="664"/>
      <c r="BVN34" s="662" t="str">
        <f>IFERROR(IF(OR(BVC34="日",BVC34="祝",BVC34=0,BVD34=""),"　",MAX(IF(AND(BVD34&lt;=BVN14,BVF34&gt;BVO14),BVO14-BVN14,IF(BVF34&lt;=BVO14,0,IF(AND(BVD34&gt;BVN14,BVF34&gt;BVO14),BVO14-BVD34,0))),0)),0)</f>
        <v>　</v>
      </c>
      <c r="BVO34" s="663"/>
      <c r="BVP34" s="664"/>
      <c r="BVQ34" s="662" t="str">
        <f>IFERROR(IF(OR(BVC34="日",BVC34="祝",BVC34=0,BVD34=""),"　",MAX(IF(BVD34&gt;BVQ14,BVF34-BVD34,IF(BVD34&lt;=BVQ14,BVF34-BVQ14,0)),0)),0)</f>
        <v>　</v>
      </c>
      <c r="BVR34" s="663"/>
      <c r="BVS34" s="664"/>
      <c r="BVT34" s="662" t="str">
        <f>IFERROR(IF(OR(BVC34="日",BVC34="祝",BVC34=0,BVD34=""),"　",MAX(IF(AND(BVD34&lt;=BVT14,BVF34&gt;BVU14),BVU14-BVT14,IF(AND(BVD34&gt;BVT14,BVF34&lt;=BVU14),BVF34-BVD34,IF(AND(BVD34&lt;=BVT14,BVF34&lt;=BVU14),BVF34-BVT14,IF(AND(BVD34&gt;BVT14,BVF34&gt;BVU14),BVU14-BVD34,0)))),0)),0)</f>
        <v>　</v>
      </c>
      <c r="BVU34" s="663"/>
      <c r="BVV34" s="664"/>
      <c r="BVW34" s="662" t="str">
        <f>IFERROR(IF(OR(BVC34="日",BVC34="祝",BVC34=0,BVD34=""),"　",MAX(IF(AND(BVD34&gt;BVZ14,BVF34&gt;BVX14),0,IF(AND(BVD34&lt;=BVZ14,BVD34&gt;BVW14,BVF34&gt;BVX14),BVZ14-BVD34,IF(AND(BVD34&lt;=BVZ14,BVD34&lt;=BVW14,BVF34&gt;BVX14),BVZ14-BVW14,IF(AND(BVD34&gt;BVW14,BVF34&lt;=BVX14),BVF34-BVD34,IF(AND(BVD34&lt;=BVW14,BVF34&lt;=BVX14),BVF34-BVW14,0))))),0)),0)</f>
        <v>　</v>
      </c>
      <c r="BVX34" s="663"/>
      <c r="BVY34" s="664"/>
      <c r="BVZ34" s="662" t="str">
        <f>IFERROR(IF(OR(BVC34="日",BVC34="祝",BVC34=0,BVD34=""),"　",MAX(IF(AND(BVD34&lt;=BVZ14,BVF34&gt;BWA14),BWA14-BVZ14,IF(BVF34&lt;=BWA14,0,IF(AND(BVD34&gt;BVZ14,BVF34&gt;BWA14),BWA14-BVD34,0))),0)),0)</f>
        <v>　</v>
      </c>
      <c r="BWA34" s="663"/>
      <c r="BWB34" s="664"/>
      <c r="BWC34" s="662" t="str">
        <f t="shared" si="35"/>
        <v>　</v>
      </c>
      <c r="BWD34" s="663"/>
      <c r="BWE34" s="664"/>
      <c r="BWF34" s="665" t="str">
        <f>IF(BWI34="×",TIME(0,0,0),IF(BWS4="非常勤",BVH34,BVT34))</f>
        <v>　</v>
      </c>
      <c r="BWG34" s="666"/>
      <c r="BWH34" s="667"/>
      <c r="BWI34" s="265"/>
      <c r="BWJ34" s="665" t="str">
        <f>IF(BWM34="×",TIME(0,0,0),IF(BWS4="非常勤",BVK34,BVW34))</f>
        <v>　</v>
      </c>
      <c r="BWK34" s="666"/>
      <c r="BWL34" s="667"/>
      <c r="BWM34" s="265"/>
      <c r="BWN34" s="665" t="str">
        <f>IF(BWQ34="×",TIME(0,0,0),IF(BWS4="非常勤",BVN34,BVZ34))</f>
        <v>　</v>
      </c>
      <c r="BWO34" s="666"/>
      <c r="BWP34" s="667"/>
      <c r="BWQ34" s="265"/>
      <c r="BWR34" s="665" t="str">
        <f>IF(BWU34="×",TIME(0,0,0),IF(BWS4="非常勤",BVQ34,BWC34))</f>
        <v>　</v>
      </c>
      <c r="BWS34" s="666"/>
      <c r="BWT34" s="667"/>
      <c r="BWU34" s="265"/>
      <c r="BWV34" s="668"/>
      <c r="BWW34" s="669"/>
      <c r="BWX34" s="668"/>
      <c r="BWY34" s="670"/>
      <c r="BWZ34" s="669"/>
      <c r="BXA34" s="671"/>
      <c r="BXB34" s="672"/>
      <c r="BXC34" s="672"/>
      <c r="BXD34" s="673"/>
      <c r="BXE34" s="263">
        <f>$A$34</f>
        <v>20</v>
      </c>
      <c r="BXF34" s="264" t="str">
        <f>$B$34</f>
        <v>火</v>
      </c>
      <c r="BXG34" s="660"/>
      <c r="BXH34" s="661"/>
      <c r="BXI34" s="660"/>
      <c r="BXJ34" s="661"/>
      <c r="BXK34" s="662" t="str">
        <f>IFERROR(IF(OR(BXF34="日",BXF34="祝",BXF34=0,BXG34=""),"　",MAX(IF(AND(BXG34&lt;=BXK14,BXI34&gt;BXL14),BXL14-BXK14,IF(AND(BXG34&gt;BXK14,BXI34&lt;=BXL14),BXI34-BXG34,IF(AND(BXG34&lt;=BXK14,BXI34&lt;=BXL14),BXI34-BXK14,IF(AND(BXG34&gt;BXK14,BXI34&gt;BXL14),BXL14-BXG34,0)))),0)),0)</f>
        <v>　</v>
      </c>
      <c r="BXL34" s="663"/>
      <c r="BXM34" s="664"/>
      <c r="BXN34" s="662" t="str">
        <f>IFERROR(IF(OR(BXF34="日",BXF34="祝",BXF34=0,BXG34=""),"　",MAX(IF(AND(BXG34&gt;BXQ14,BXI34&gt;BXO14),0,IF(AND(BXG34&lt;=BXQ14,BXG34&gt;BXN14,BXI34&gt;BXO14),BXQ14-BXG34,IF(AND(BXG34&lt;=BXQ14,BXG34&lt;=BXN14,BXI34&gt;BXO14),BXQ14-BXN14,IF(AND(BXG34&gt;BXN14,BXI34&lt;=BXO14),BXI34-BXG34,IF(AND(BXG34&lt;=BXN14,BXI34&lt;=BXO14),BXI34-BXN14,0))))),0)),0)</f>
        <v>　</v>
      </c>
      <c r="BXO34" s="663"/>
      <c r="BXP34" s="664"/>
      <c r="BXQ34" s="662" t="str">
        <f>IFERROR(IF(OR(BXF34="日",BXF34="祝",BXF34=0,BXG34=""),"　",MAX(IF(AND(BXG34&lt;=BXQ14,BXI34&gt;BXR14),BXR14-BXQ14,IF(BXI34&lt;=BXR14,0,IF(AND(BXG34&gt;BXQ14,BXI34&gt;BXR14),BXR14-BXG34,0))),0)),0)</f>
        <v>　</v>
      </c>
      <c r="BXR34" s="663"/>
      <c r="BXS34" s="664"/>
      <c r="BXT34" s="662" t="str">
        <f>IFERROR(IF(OR(BXF34="日",BXF34="祝",BXF34=0,BXG34=""),"　",MAX(IF(BXG34&gt;BXT14,BXI34-BXG34,IF(BXG34&lt;=BXT14,BXI34-BXT14,0)),0)),0)</f>
        <v>　</v>
      </c>
      <c r="BXU34" s="663"/>
      <c r="BXV34" s="664"/>
      <c r="BXW34" s="662" t="str">
        <f>IFERROR(IF(OR(BXF34="日",BXF34="祝",BXF34=0,BXG34=""),"　",MAX(IF(AND(BXG34&lt;=BXW14,BXI34&gt;BXX14),BXX14-BXW14,IF(AND(BXG34&gt;BXW14,BXI34&lt;=BXX14),BXI34-BXG34,IF(AND(BXG34&lt;=BXW14,BXI34&lt;=BXX14),BXI34-BXW14,IF(AND(BXG34&gt;BXW14,BXI34&gt;BXX14),BXX14-BXG34,0)))),0)),0)</f>
        <v>　</v>
      </c>
      <c r="BXX34" s="663"/>
      <c r="BXY34" s="664"/>
      <c r="BXZ34" s="662" t="str">
        <f>IFERROR(IF(OR(BXF34="日",BXF34="祝",BXF34=0,BXG34=""),"　",MAX(IF(AND(BXG34&gt;BYC14,BXI34&gt;BYA14),0,IF(AND(BXG34&lt;=BYC14,BXG34&gt;BXZ14,BXI34&gt;BYA14),BYC14-BXG34,IF(AND(BXG34&lt;=BYC14,BXG34&lt;=BXZ14,BXI34&gt;BYA14),BYC14-BXZ14,IF(AND(BXG34&gt;BXZ14,BXI34&lt;=BYA14),BXI34-BXG34,IF(AND(BXG34&lt;=BXZ14,BXI34&lt;=BYA14),BXI34-BXZ14,0))))),0)),0)</f>
        <v>　</v>
      </c>
      <c r="BYA34" s="663"/>
      <c r="BYB34" s="664"/>
      <c r="BYC34" s="662" t="str">
        <f>IFERROR(IF(OR(BXF34="日",BXF34="祝",BXF34=0,BXG34=""),"　",MAX(IF(AND(BXG34&lt;=BYC14,BXI34&gt;BYD14),BYD14-BYC14,IF(BXI34&lt;=BYD14,0,IF(AND(BXG34&gt;BYC14,BXI34&gt;BYD14),BYD14-BXG34,0))),0)),0)</f>
        <v>　</v>
      </c>
      <c r="BYD34" s="663"/>
      <c r="BYE34" s="664"/>
      <c r="BYF34" s="662" t="str">
        <f t="shared" si="36"/>
        <v>　</v>
      </c>
      <c r="BYG34" s="663"/>
      <c r="BYH34" s="664"/>
      <c r="BYI34" s="665" t="str">
        <f>IF(BYL34="×",TIME(0,0,0),IF(BYV4="非常勤",BXK34,BXW34))</f>
        <v>　</v>
      </c>
      <c r="BYJ34" s="666"/>
      <c r="BYK34" s="667"/>
      <c r="BYL34" s="265"/>
      <c r="BYM34" s="665" t="str">
        <f>IF(BYP34="×",TIME(0,0,0),IF(BYV4="非常勤",BXN34,BXZ34))</f>
        <v>　</v>
      </c>
      <c r="BYN34" s="666"/>
      <c r="BYO34" s="667"/>
      <c r="BYP34" s="265"/>
      <c r="BYQ34" s="665" t="str">
        <f>IF(BYT34="×",TIME(0,0,0),IF(BYV4="非常勤",BXQ34,BYC34))</f>
        <v>　</v>
      </c>
      <c r="BYR34" s="666"/>
      <c r="BYS34" s="667"/>
      <c r="BYT34" s="265"/>
      <c r="BYU34" s="665" t="str">
        <f>IF(BYX34="×",TIME(0,0,0),IF(BYV4="非常勤",BXT34,BYF34))</f>
        <v>　</v>
      </c>
      <c r="BYV34" s="666"/>
      <c r="BYW34" s="667"/>
      <c r="BYX34" s="265"/>
      <c r="BYY34" s="668"/>
      <c r="BYZ34" s="669"/>
      <c r="BZA34" s="668"/>
      <c r="BZB34" s="670"/>
      <c r="BZC34" s="669"/>
      <c r="BZD34" s="671"/>
      <c r="BZE34" s="672"/>
      <c r="BZF34" s="672"/>
      <c r="BZG34" s="673"/>
      <c r="BZH34" s="263">
        <f>$A$34</f>
        <v>20</v>
      </c>
      <c r="BZI34" s="264" t="str">
        <f>$B$34</f>
        <v>火</v>
      </c>
      <c r="BZJ34" s="660"/>
      <c r="BZK34" s="661"/>
      <c r="BZL34" s="660"/>
      <c r="BZM34" s="661"/>
      <c r="BZN34" s="662" t="str">
        <f>IFERROR(IF(OR(BZI34="日",BZI34="祝",BZI34=0,BZJ34=""),"　",MAX(IF(AND(BZJ34&lt;=BZN14,BZL34&gt;BZO14),BZO14-BZN14,IF(AND(BZJ34&gt;BZN14,BZL34&lt;=BZO14),BZL34-BZJ34,IF(AND(BZJ34&lt;=BZN14,BZL34&lt;=BZO14),BZL34-BZN14,IF(AND(BZJ34&gt;BZN14,BZL34&gt;BZO14),BZO14-BZJ34,0)))),0)),0)</f>
        <v>　</v>
      </c>
      <c r="BZO34" s="663"/>
      <c r="BZP34" s="664"/>
      <c r="BZQ34" s="662" t="str">
        <f>IFERROR(IF(OR(BZI34="日",BZI34="祝",BZI34=0,BZJ34=""),"　",MAX(IF(AND(BZJ34&gt;BZT14,BZL34&gt;BZR14),0,IF(AND(BZJ34&lt;=BZT14,BZJ34&gt;BZQ14,BZL34&gt;BZR14),BZT14-BZJ34,IF(AND(BZJ34&lt;=BZT14,BZJ34&lt;=BZQ14,BZL34&gt;BZR14),BZT14-BZQ14,IF(AND(BZJ34&gt;BZQ14,BZL34&lt;=BZR14),BZL34-BZJ34,IF(AND(BZJ34&lt;=BZQ14,BZL34&lt;=BZR14),BZL34-BZQ14,0))))),0)),0)</f>
        <v>　</v>
      </c>
      <c r="BZR34" s="663"/>
      <c r="BZS34" s="664"/>
      <c r="BZT34" s="662" t="str">
        <f>IFERROR(IF(OR(BZI34="日",BZI34="祝",BZI34=0,BZJ34=""),"　",MAX(IF(AND(BZJ34&lt;=BZT14,BZL34&gt;BZU14),BZU14-BZT14,IF(BZL34&lt;=BZU14,0,IF(AND(BZJ34&gt;BZT14,BZL34&gt;BZU14),BZU14-BZJ34,0))),0)),0)</f>
        <v>　</v>
      </c>
      <c r="BZU34" s="663"/>
      <c r="BZV34" s="664"/>
      <c r="BZW34" s="662" t="str">
        <f>IFERROR(IF(OR(BZI34="日",BZI34="祝",BZI34=0,BZJ34=""),"　",MAX(IF(BZJ34&gt;BZW14,BZL34-BZJ34,IF(BZJ34&lt;=BZW14,BZL34-BZW14,0)),0)),0)</f>
        <v>　</v>
      </c>
      <c r="BZX34" s="663"/>
      <c r="BZY34" s="664"/>
      <c r="BZZ34" s="662" t="str">
        <f>IFERROR(IF(OR(BZI34="日",BZI34="祝",BZI34=0,BZJ34=""),"　",MAX(IF(AND(BZJ34&lt;=BZZ14,BZL34&gt;CAA14),CAA14-BZZ14,IF(AND(BZJ34&gt;BZZ14,BZL34&lt;=CAA14),BZL34-BZJ34,IF(AND(BZJ34&lt;=BZZ14,BZL34&lt;=CAA14),BZL34-BZZ14,IF(AND(BZJ34&gt;BZZ14,BZL34&gt;CAA14),CAA14-BZJ34,0)))),0)),0)</f>
        <v>　</v>
      </c>
      <c r="CAA34" s="663"/>
      <c r="CAB34" s="664"/>
      <c r="CAC34" s="662" t="str">
        <f>IFERROR(IF(OR(BZI34="日",BZI34="祝",BZI34=0,BZJ34=""),"　",MAX(IF(AND(BZJ34&gt;CAF14,BZL34&gt;CAD14),0,IF(AND(BZJ34&lt;=CAF14,BZJ34&gt;CAC14,BZL34&gt;CAD14),CAF14-BZJ34,IF(AND(BZJ34&lt;=CAF14,BZJ34&lt;=CAC14,BZL34&gt;CAD14),CAF14-CAC14,IF(AND(BZJ34&gt;CAC14,BZL34&lt;=CAD14),BZL34-BZJ34,IF(AND(BZJ34&lt;=CAC14,BZL34&lt;=CAD14),BZL34-CAC14,0))))),0)),0)</f>
        <v>　</v>
      </c>
      <c r="CAD34" s="663"/>
      <c r="CAE34" s="664"/>
      <c r="CAF34" s="662" t="str">
        <f>IFERROR(IF(OR(BZI34="日",BZI34="祝",BZI34=0,BZJ34=""),"　",MAX(IF(AND(BZJ34&lt;=CAF14,BZL34&gt;CAG14),CAG14-CAF14,IF(BZL34&lt;=CAG14,0,IF(AND(BZJ34&gt;CAF14,BZL34&gt;CAG14),CAG14-BZJ34,0))),0)),0)</f>
        <v>　</v>
      </c>
      <c r="CAG34" s="663"/>
      <c r="CAH34" s="664"/>
      <c r="CAI34" s="662" t="str">
        <f t="shared" si="37"/>
        <v>　</v>
      </c>
      <c r="CAJ34" s="663"/>
      <c r="CAK34" s="664"/>
      <c r="CAL34" s="665" t="str">
        <f>IF(CAO34="×",TIME(0,0,0),IF(CAY4="非常勤",BZN34,BZZ34))</f>
        <v>　</v>
      </c>
      <c r="CAM34" s="666"/>
      <c r="CAN34" s="667"/>
      <c r="CAO34" s="265"/>
      <c r="CAP34" s="665" t="str">
        <f>IF(CAS34="×",TIME(0,0,0),IF(CAY4="非常勤",BZQ34,CAC34))</f>
        <v>　</v>
      </c>
      <c r="CAQ34" s="666"/>
      <c r="CAR34" s="667"/>
      <c r="CAS34" s="265"/>
      <c r="CAT34" s="665" t="str">
        <f>IF(CAW34="×",TIME(0,0,0),IF(CAY4="非常勤",BZT34,CAF34))</f>
        <v>　</v>
      </c>
      <c r="CAU34" s="666"/>
      <c r="CAV34" s="667"/>
      <c r="CAW34" s="265"/>
      <c r="CAX34" s="665" t="str">
        <f>IF(CBA34="×",TIME(0,0,0),IF(CAY4="非常勤",BZW34,CAI34))</f>
        <v>　</v>
      </c>
      <c r="CAY34" s="666"/>
      <c r="CAZ34" s="667"/>
      <c r="CBA34" s="265"/>
      <c r="CBB34" s="668"/>
      <c r="CBC34" s="669"/>
      <c r="CBD34" s="668"/>
      <c r="CBE34" s="670"/>
      <c r="CBF34" s="669"/>
      <c r="CBG34" s="671"/>
      <c r="CBH34" s="672"/>
      <c r="CBI34" s="672"/>
      <c r="CBJ34" s="673"/>
      <c r="CBK34" s="263">
        <f>$A$34</f>
        <v>20</v>
      </c>
      <c r="CBL34" s="264" t="str">
        <f>$B$34</f>
        <v>火</v>
      </c>
      <c r="CBM34" s="660"/>
      <c r="CBN34" s="661"/>
      <c r="CBO34" s="660"/>
      <c r="CBP34" s="661"/>
      <c r="CBQ34" s="662" t="str">
        <f>IFERROR(IF(OR(CBL34="日",CBL34="祝",CBL34=0,CBM34=""),"　",MAX(IF(AND(CBM34&lt;=CBQ14,CBO34&gt;CBR14),CBR14-CBQ14,IF(AND(CBM34&gt;CBQ14,CBO34&lt;=CBR14),CBO34-CBM34,IF(AND(CBM34&lt;=CBQ14,CBO34&lt;=CBR14),CBO34-CBQ14,IF(AND(CBM34&gt;CBQ14,CBO34&gt;CBR14),CBR14-CBM34,0)))),0)),0)</f>
        <v>　</v>
      </c>
      <c r="CBR34" s="663"/>
      <c r="CBS34" s="664"/>
      <c r="CBT34" s="662" t="str">
        <f>IFERROR(IF(OR(CBL34="日",CBL34="祝",CBL34=0,CBM34=""),"　",MAX(IF(AND(CBM34&gt;CBW14,CBO34&gt;CBU14),0,IF(AND(CBM34&lt;=CBW14,CBM34&gt;CBT14,CBO34&gt;CBU14),CBW14-CBM34,IF(AND(CBM34&lt;=CBW14,CBM34&lt;=CBT14,CBO34&gt;CBU14),CBW14-CBT14,IF(AND(CBM34&gt;CBT14,CBO34&lt;=CBU14),CBO34-CBM34,IF(AND(CBM34&lt;=CBT14,CBO34&lt;=CBU14),CBO34-CBT14,0))))),0)),0)</f>
        <v>　</v>
      </c>
      <c r="CBU34" s="663"/>
      <c r="CBV34" s="664"/>
      <c r="CBW34" s="662" t="str">
        <f>IFERROR(IF(OR(CBL34="日",CBL34="祝",CBL34=0,CBM34=""),"　",MAX(IF(AND(CBM34&lt;=CBW14,CBO34&gt;CBX14),CBX14-CBW14,IF(CBO34&lt;=CBX14,0,IF(AND(CBM34&gt;CBW14,CBO34&gt;CBX14),CBX14-CBM34,0))),0)),0)</f>
        <v>　</v>
      </c>
      <c r="CBX34" s="663"/>
      <c r="CBY34" s="664"/>
      <c r="CBZ34" s="662" t="str">
        <f>IFERROR(IF(OR(CBL34="日",CBL34="祝",CBL34=0,CBM34=""),"　",MAX(IF(CBM34&gt;CBZ14,CBO34-CBM34,IF(CBM34&lt;=CBZ14,CBO34-CBZ14,0)),0)),0)</f>
        <v>　</v>
      </c>
      <c r="CCA34" s="663"/>
      <c r="CCB34" s="664"/>
      <c r="CCC34" s="662" t="str">
        <f>IFERROR(IF(OR(CBL34="日",CBL34="祝",CBL34=0,CBM34=""),"　",MAX(IF(AND(CBM34&lt;=CCC14,CBO34&gt;CCD14),CCD14-CCC14,IF(AND(CBM34&gt;CCC14,CBO34&lt;=CCD14),CBO34-CBM34,IF(AND(CBM34&lt;=CCC14,CBO34&lt;=CCD14),CBO34-CCC14,IF(AND(CBM34&gt;CCC14,CBO34&gt;CCD14),CCD14-CBM34,0)))),0)),0)</f>
        <v>　</v>
      </c>
      <c r="CCD34" s="663"/>
      <c r="CCE34" s="664"/>
      <c r="CCF34" s="662" t="str">
        <f>IFERROR(IF(OR(CBL34="日",CBL34="祝",CBL34=0,CBM34=""),"　",MAX(IF(AND(CBM34&gt;CCI14,CBO34&gt;CCG14),0,IF(AND(CBM34&lt;=CCI14,CBM34&gt;CCF14,CBO34&gt;CCG14),CCI14-CBM34,IF(AND(CBM34&lt;=CCI14,CBM34&lt;=CCF14,CBO34&gt;CCG14),CCI14-CCF14,IF(AND(CBM34&gt;CCF14,CBO34&lt;=CCG14),CBO34-CBM34,IF(AND(CBM34&lt;=CCF14,CBO34&lt;=CCG14),CBO34-CCF14,0))))),0)),0)</f>
        <v>　</v>
      </c>
      <c r="CCG34" s="663"/>
      <c r="CCH34" s="664"/>
      <c r="CCI34" s="662" t="str">
        <f>IFERROR(IF(OR(CBL34="日",CBL34="祝",CBL34=0,CBM34=""),"　",MAX(IF(AND(CBM34&lt;=CCI14,CBO34&gt;CCJ14),CCJ14-CCI14,IF(CBO34&lt;=CCJ14,0,IF(AND(CBM34&gt;CCI14,CBO34&gt;CCJ14),CCJ14-CBM34,0))),0)),0)</f>
        <v>　</v>
      </c>
      <c r="CCJ34" s="663"/>
      <c r="CCK34" s="664"/>
      <c r="CCL34" s="662" t="str">
        <f t="shared" si="38"/>
        <v>　</v>
      </c>
      <c r="CCM34" s="663"/>
      <c r="CCN34" s="664"/>
      <c r="CCO34" s="665" t="str">
        <f>IF(CCR34="×",TIME(0,0,0),IF(CDB4="非常勤",CBQ34,CCC34))</f>
        <v>　</v>
      </c>
      <c r="CCP34" s="666"/>
      <c r="CCQ34" s="667"/>
      <c r="CCR34" s="265"/>
      <c r="CCS34" s="665" t="str">
        <f>IF(CCV34="×",TIME(0,0,0),IF(CDB4="非常勤",CBT34,CCF34))</f>
        <v>　</v>
      </c>
      <c r="CCT34" s="666"/>
      <c r="CCU34" s="667"/>
      <c r="CCV34" s="265"/>
      <c r="CCW34" s="665" t="str">
        <f>IF(CCZ34="×",TIME(0,0,0),IF(CDB4="非常勤",CBW34,CCI34))</f>
        <v>　</v>
      </c>
      <c r="CCX34" s="666"/>
      <c r="CCY34" s="667"/>
      <c r="CCZ34" s="265"/>
      <c r="CDA34" s="665" t="str">
        <f>IF(CDD34="×",TIME(0,0,0),IF(CDB4="非常勤",CBZ34,CCL34))</f>
        <v>　</v>
      </c>
      <c r="CDB34" s="666"/>
      <c r="CDC34" s="667"/>
      <c r="CDD34" s="265"/>
      <c r="CDE34" s="668"/>
      <c r="CDF34" s="669"/>
      <c r="CDG34" s="668"/>
      <c r="CDH34" s="670"/>
      <c r="CDI34" s="669"/>
      <c r="CDJ34" s="671"/>
      <c r="CDK34" s="672"/>
      <c r="CDL34" s="672"/>
      <c r="CDM34" s="673"/>
      <c r="CDN34" s="263">
        <f>$A$34</f>
        <v>20</v>
      </c>
      <c r="CDO34" s="264" t="str">
        <f>$B$34</f>
        <v>火</v>
      </c>
      <c r="CDP34" s="660"/>
      <c r="CDQ34" s="661"/>
      <c r="CDR34" s="660"/>
      <c r="CDS34" s="661"/>
      <c r="CDT34" s="662" t="str">
        <f>IFERROR(IF(OR(CDO34="日",CDO34="祝",CDO34=0,CDP34=""),"　",MAX(IF(AND(CDP34&lt;=CDT14,CDR34&gt;CDU14),CDU14-CDT14,IF(AND(CDP34&gt;CDT14,CDR34&lt;=CDU14),CDR34-CDP34,IF(AND(CDP34&lt;=CDT14,CDR34&lt;=CDU14),CDR34-CDT14,IF(AND(CDP34&gt;CDT14,CDR34&gt;CDU14),CDU14-CDP34,0)))),0)),0)</f>
        <v>　</v>
      </c>
      <c r="CDU34" s="663"/>
      <c r="CDV34" s="664"/>
      <c r="CDW34" s="662" t="str">
        <f>IFERROR(IF(OR(CDO34="日",CDO34="祝",CDO34=0,CDP34=""),"　",MAX(IF(AND(CDP34&gt;CDZ14,CDR34&gt;CDX14),0,IF(AND(CDP34&lt;=CDZ14,CDP34&gt;CDW14,CDR34&gt;CDX14),CDZ14-CDP34,IF(AND(CDP34&lt;=CDZ14,CDP34&lt;=CDW14,CDR34&gt;CDX14),CDZ14-CDW14,IF(AND(CDP34&gt;CDW14,CDR34&lt;=CDX14),CDR34-CDP34,IF(AND(CDP34&lt;=CDW14,CDR34&lt;=CDX14),CDR34-CDW14,0))))),0)),0)</f>
        <v>　</v>
      </c>
      <c r="CDX34" s="663"/>
      <c r="CDY34" s="664"/>
      <c r="CDZ34" s="662" t="str">
        <f>IFERROR(IF(OR(CDO34="日",CDO34="祝",CDO34=0,CDP34=""),"　",MAX(IF(AND(CDP34&lt;=CDZ14,CDR34&gt;CEA14),CEA14-CDZ14,IF(CDR34&lt;=CEA14,0,IF(AND(CDP34&gt;CDZ14,CDR34&gt;CEA14),CEA14-CDP34,0))),0)),0)</f>
        <v>　</v>
      </c>
      <c r="CEA34" s="663"/>
      <c r="CEB34" s="664"/>
      <c r="CEC34" s="662" t="str">
        <f>IFERROR(IF(OR(CDO34="日",CDO34="祝",CDO34=0,CDP34=""),"　",MAX(IF(CDP34&gt;CEC14,CDR34-CDP34,IF(CDP34&lt;=CEC14,CDR34-CEC14,0)),0)),0)</f>
        <v>　</v>
      </c>
      <c r="CED34" s="663"/>
      <c r="CEE34" s="664"/>
      <c r="CEF34" s="662" t="str">
        <f>IFERROR(IF(OR(CDO34="日",CDO34="祝",CDO34=0,CDP34=""),"　",MAX(IF(AND(CDP34&lt;=CEF14,CDR34&gt;CEG14),CEG14-CEF14,IF(AND(CDP34&gt;CEF14,CDR34&lt;=CEG14),CDR34-CDP34,IF(AND(CDP34&lt;=CEF14,CDR34&lt;=CEG14),CDR34-CEF14,IF(AND(CDP34&gt;CEF14,CDR34&gt;CEG14),CEG14-CDP34,0)))),0)),0)</f>
        <v>　</v>
      </c>
      <c r="CEG34" s="663"/>
      <c r="CEH34" s="664"/>
      <c r="CEI34" s="662" t="str">
        <f>IFERROR(IF(OR(CDO34="日",CDO34="祝",CDO34=0,CDP34=""),"　",MAX(IF(AND(CDP34&gt;CEL14,CDR34&gt;CEJ14),0,IF(AND(CDP34&lt;=CEL14,CDP34&gt;CEI14,CDR34&gt;CEJ14),CEL14-CDP34,IF(AND(CDP34&lt;=CEL14,CDP34&lt;=CEI14,CDR34&gt;CEJ14),CEL14-CEI14,IF(AND(CDP34&gt;CEI14,CDR34&lt;=CEJ14),CDR34-CDP34,IF(AND(CDP34&lt;=CEI14,CDR34&lt;=CEJ14),CDR34-CEI14,0))))),0)),0)</f>
        <v>　</v>
      </c>
      <c r="CEJ34" s="663"/>
      <c r="CEK34" s="664"/>
      <c r="CEL34" s="662" t="str">
        <f>IFERROR(IF(OR(CDO34="日",CDO34="祝",CDO34=0,CDP34=""),"　",MAX(IF(AND(CDP34&lt;=CEL14,CDR34&gt;CEM14),CEM14-CEL14,IF(CDR34&lt;=CEM14,0,IF(AND(CDP34&gt;CEL14,CDR34&gt;CEM14),CEM14-CDP34,0))),0)),0)</f>
        <v>　</v>
      </c>
      <c r="CEM34" s="663"/>
      <c r="CEN34" s="664"/>
      <c r="CEO34" s="662" t="str">
        <f t="shared" si="39"/>
        <v>　</v>
      </c>
      <c r="CEP34" s="663"/>
      <c r="CEQ34" s="664"/>
      <c r="CER34" s="665" t="str">
        <f>IF(CEU34="×",TIME(0,0,0),IF(CFE4="非常勤",CDT34,CEF34))</f>
        <v>　</v>
      </c>
      <c r="CES34" s="666"/>
      <c r="CET34" s="667"/>
      <c r="CEU34" s="265"/>
      <c r="CEV34" s="665" t="str">
        <f>IF(CEY34="×",TIME(0,0,0),IF(CFE4="非常勤",CDW34,CEI34))</f>
        <v>　</v>
      </c>
      <c r="CEW34" s="666"/>
      <c r="CEX34" s="667"/>
      <c r="CEY34" s="265"/>
      <c r="CEZ34" s="665" t="str">
        <f>IF(CFC34="×",TIME(0,0,0),IF(CFE4="非常勤",CDZ34,CEL34))</f>
        <v>　</v>
      </c>
      <c r="CFA34" s="666"/>
      <c r="CFB34" s="667"/>
      <c r="CFC34" s="265"/>
      <c r="CFD34" s="665" t="str">
        <f>IF(CFG34="×",TIME(0,0,0),IF(CFE4="非常勤",CEC34,CEO34))</f>
        <v>　</v>
      </c>
      <c r="CFE34" s="666"/>
      <c r="CFF34" s="667"/>
      <c r="CFG34" s="265"/>
      <c r="CFH34" s="668"/>
      <c r="CFI34" s="669"/>
      <c r="CFJ34" s="668"/>
      <c r="CFK34" s="670"/>
      <c r="CFL34" s="669"/>
      <c r="CFM34" s="671"/>
      <c r="CFN34" s="672"/>
      <c r="CFO34" s="672"/>
      <c r="CFP34" s="673"/>
      <c r="CFQ34" s="263">
        <f>$A$34</f>
        <v>20</v>
      </c>
      <c r="CFR34" s="264" t="str">
        <f>$B$34</f>
        <v>火</v>
      </c>
      <c r="CFS34" s="660"/>
      <c r="CFT34" s="661"/>
      <c r="CFU34" s="660"/>
      <c r="CFV34" s="661"/>
      <c r="CFW34" s="662" t="str">
        <f>IFERROR(IF(OR(CFR34="日",CFR34="祝",CFR34=0,CFS34=""),"　",MAX(IF(AND(CFS34&lt;=CFW14,CFU34&gt;CFX14),CFX14-CFW14,IF(AND(CFS34&gt;CFW14,CFU34&lt;=CFX14),CFU34-CFS34,IF(AND(CFS34&lt;=CFW14,CFU34&lt;=CFX14),CFU34-CFW14,IF(AND(CFS34&gt;CFW14,CFU34&gt;CFX14),CFX14-CFS34,0)))),0)),0)</f>
        <v>　</v>
      </c>
      <c r="CFX34" s="663"/>
      <c r="CFY34" s="664"/>
      <c r="CFZ34" s="662" t="str">
        <f>IFERROR(IF(OR(CFR34="日",CFR34="祝",CFR34=0,CFS34=""),"　",MAX(IF(AND(CFS34&gt;CGC14,CFU34&gt;CGA14),0,IF(AND(CFS34&lt;=CGC14,CFS34&gt;CFZ14,CFU34&gt;CGA14),CGC14-CFS34,IF(AND(CFS34&lt;=CGC14,CFS34&lt;=CFZ14,CFU34&gt;CGA14),CGC14-CFZ14,IF(AND(CFS34&gt;CFZ14,CFU34&lt;=CGA14),CFU34-CFS34,IF(AND(CFS34&lt;=CFZ14,CFU34&lt;=CGA14),CFU34-CFZ14,0))))),0)),0)</f>
        <v>　</v>
      </c>
      <c r="CGA34" s="663"/>
      <c r="CGB34" s="664"/>
      <c r="CGC34" s="662" t="str">
        <f>IFERROR(IF(OR(CFR34="日",CFR34="祝",CFR34=0,CFS34=""),"　",MAX(IF(AND(CFS34&lt;=CGC14,CFU34&gt;CGD14),CGD14-CGC14,IF(CFU34&lt;=CGD14,0,IF(AND(CFS34&gt;CGC14,CFU34&gt;CGD14),CGD14-CFS34,0))),0)),0)</f>
        <v>　</v>
      </c>
      <c r="CGD34" s="663"/>
      <c r="CGE34" s="664"/>
      <c r="CGF34" s="662" t="str">
        <f>IFERROR(IF(OR(CFR34="日",CFR34="祝",CFR34=0,CFS34=""),"　",MAX(IF(CFS34&gt;CGF14,CFU34-CFS34,IF(CFS34&lt;=CGF14,CFU34-CGF14,0)),0)),0)</f>
        <v>　</v>
      </c>
      <c r="CGG34" s="663"/>
      <c r="CGH34" s="664"/>
      <c r="CGI34" s="662" t="str">
        <f>IFERROR(IF(OR(CFR34="日",CFR34="祝",CFR34=0,CFS34=""),"　",MAX(IF(AND(CFS34&lt;=CGI14,CFU34&gt;CGJ14),CGJ14-CGI14,IF(AND(CFS34&gt;CGI14,CFU34&lt;=CGJ14),CFU34-CFS34,IF(AND(CFS34&lt;=CGI14,CFU34&lt;=CGJ14),CFU34-CGI14,IF(AND(CFS34&gt;CGI14,CFU34&gt;CGJ14),CGJ14-CFS34,0)))),0)),0)</f>
        <v>　</v>
      </c>
      <c r="CGJ34" s="663"/>
      <c r="CGK34" s="664"/>
      <c r="CGL34" s="662" t="str">
        <f>IFERROR(IF(OR(CFR34="日",CFR34="祝",CFR34=0,CFS34=""),"　",MAX(IF(AND(CFS34&gt;CGO14,CFU34&gt;CGM14),0,IF(AND(CFS34&lt;=CGO14,CFS34&gt;CGL14,CFU34&gt;CGM14),CGO14-CFS34,IF(AND(CFS34&lt;=CGO14,CFS34&lt;=CGL14,CFU34&gt;CGM14),CGO14-CGL14,IF(AND(CFS34&gt;CGL14,CFU34&lt;=CGM14),CFU34-CFS34,IF(AND(CFS34&lt;=CGL14,CFU34&lt;=CGM14),CFU34-CGL14,0))))),0)),0)</f>
        <v>　</v>
      </c>
      <c r="CGM34" s="663"/>
      <c r="CGN34" s="664"/>
      <c r="CGO34" s="662" t="str">
        <f>IFERROR(IF(OR(CFR34="日",CFR34="祝",CFR34=0,CFS34=""),"　",MAX(IF(AND(CFS34&lt;=CGO14,CFU34&gt;CGP14),CGP14-CGO14,IF(CFU34&lt;=CGP14,0,IF(AND(CFS34&gt;CGO14,CFU34&gt;CGP14),CGP14-CFS34,0))),0)),0)</f>
        <v>　</v>
      </c>
      <c r="CGP34" s="663"/>
      <c r="CGQ34" s="664"/>
      <c r="CGR34" s="662" t="str">
        <f t="shared" si="40"/>
        <v>　</v>
      </c>
      <c r="CGS34" s="663"/>
      <c r="CGT34" s="664"/>
      <c r="CGU34" s="665" t="str">
        <f>IF(CGX34="×",TIME(0,0,0),IF(CHH4="非常勤",CFW34,CGI34))</f>
        <v>　</v>
      </c>
      <c r="CGV34" s="666"/>
      <c r="CGW34" s="667"/>
      <c r="CGX34" s="265"/>
      <c r="CGY34" s="665" t="str">
        <f>IF(CHB34="×",TIME(0,0,0),IF(CHH4="非常勤",CFZ34,CGL34))</f>
        <v>　</v>
      </c>
      <c r="CGZ34" s="666"/>
      <c r="CHA34" s="667"/>
      <c r="CHB34" s="265"/>
      <c r="CHC34" s="665" t="str">
        <f>IF(CHF34="×",TIME(0,0,0),IF(CHH4="非常勤",CGC34,CGO34))</f>
        <v>　</v>
      </c>
      <c r="CHD34" s="666"/>
      <c r="CHE34" s="667"/>
      <c r="CHF34" s="265"/>
      <c r="CHG34" s="665" t="str">
        <f>IF(CHJ34="×",TIME(0,0,0),IF(CHH4="非常勤",CGF34,CGR34))</f>
        <v>　</v>
      </c>
      <c r="CHH34" s="666"/>
      <c r="CHI34" s="667"/>
      <c r="CHJ34" s="265"/>
      <c r="CHK34" s="668"/>
      <c r="CHL34" s="669"/>
      <c r="CHM34" s="668"/>
      <c r="CHN34" s="670"/>
      <c r="CHO34" s="669"/>
      <c r="CHP34" s="671"/>
      <c r="CHQ34" s="672"/>
      <c r="CHR34" s="672"/>
      <c r="CHS34" s="673"/>
      <c r="CHT34" s="263">
        <f>$A$34</f>
        <v>20</v>
      </c>
      <c r="CHU34" s="264" t="str">
        <f>$B$34</f>
        <v>火</v>
      </c>
      <c r="CHV34" s="660"/>
      <c r="CHW34" s="661"/>
      <c r="CHX34" s="660"/>
      <c r="CHY34" s="661"/>
      <c r="CHZ34" s="662" t="str">
        <f>IFERROR(IF(OR(CHU34="日",CHU34="祝",CHU34=0,CHV34=""),"　",MAX(IF(AND(CHV34&lt;=CHZ14,CHX34&gt;CIA14),CIA14-CHZ14,IF(AND(CHV34&gt;CHZ14,CHX34&lt;=CIA14),CHX34-CHV34,IF(AND(CHV34&lt;=CHZ14,CHX34&lt;=CIA14),CHX34-CHZ14,IF(AND(CHV34&gt;CHZ14,CHX34&gt;CIA14),CIA14-CHV34,0)))),0)),0)</f>
        <v>　</v>
      </c>
      <c r="CIA34" s="663"/>
      <c r="CIB34" s="664"/>
      <c r="CIC34" s="662" t="str">
        <f>IFERROR(IF(OR(CHU34="日",CHU34="祝",CHU34=0,CHV34=""),"　",MAX(IF(AND(CHV34&gt;CIF14,CHX34&gt;CID14),0,IF(AND(CHV34&lt;=CIF14,CHV34&gt;CIC14,CHX34&gt;CID14),CIF14-CHV34,IF(AND(CHV34&lt;=CIF14,CHV34&lt;=CIC14,CHX34&gt;CID14),CIF14-CIC14,IF(AND(CHV34&gt;CIC14,CHX34&lt;=CID14),CHX34-CHV34,IF(AND(CHV34&lt;=CIC14,CHX34&lt;=CID14),CHX34-CIC14,0))))),0)),0)</f>
        <v>　</v>
      </c>
      <c r="CID34" s="663"/>
      <c r="CIE34" s="664"/>
      <c r="CIF34" s="662" t="str">
        <f>IFERROR(IF(OR(CHU34="日",CHU34="祝",CHU34=0,CHV34=""),"　",MAX(IF(AND(CHV34&lt;=CIF14,CHX34&gt;CIG14),CIG14-CIF14,IF(CHX34&lt;=CIG14,0,IF(AND(CHV34&gt;CIF14,CHX34&gt;CIG14),CIG14-CHV34,0))),0)),0)</f>
        <v>　</v>
      </c>
      <c r="CIG34" s="663"/>
      <c r="CIH34" s="664"/>
      <c r="CII34" s="662" t="str">
        <f>IFERROR(IF(OR(CHU34="日",CHU34="祝",CHU34=0,CHV34=""),"　",MAX(IF(CHV34&gt;CII14,CHX34-CHV34,IF(CHV34&lt;=CII14,CHX34-CII14,0)),0)),0)</f>
        <v>　</v>
      </c>
      <c r="CIJ34" s="663"/>
      <c r="CIK34" s="664"/>
      <c r="CIL34" s="662" t="str">
        <f>IFERROR(IF(OR(CHU34="日",CHU34="祝",CHU34=0,CHV34=""),"　",MAX(IF(AND(CHV34&lt;=CIL14,CHX34&gt;CIM14),CIM14-CIL14,IF(AND(CHV34&gt;CIL14,CHX34&lt;=CIM14),CHX34-CHV34,IF(AND(CHV34&lt;=CIL14,CHX34&lt;=CIM14),CHX34-CIL14,IF(AND(CHV34&gt;CIL14,CHX34&gt;CIM14),CIM14-CHV34,0)))),0)),0)</f>
        <v>　</v>
      </c>
      <c r="CIM34" s="663"/>
      <c r="CIN34" s="664"/>
      <c r="CIO34" s="662" t="str">
        <f>IFERROR(IF(OR(CHU34="日",CHU34="祝",CHU34=0,CHV34=""),"　",MAX(IF(AND(CHV34&gt;CIR14,CHX34&gt;CIP14),0,IF(AND(CHV34&lt;=CIR14,CHV34&gt;CIO14,CHX34&gt;CIP14),CIR14-CHV34,IF(AND(CHV34&lt;=CIR14,CHV34&lt;=CIO14,CHX34&gt;CIP14),CIR14-CIO14,IF(AND(CHV34&gt;CIO14,CHX34&lt;=CIP14),CHX34-CHV34,IF(AND(CHV34&lt;=CIO14,CHX34&lt;=CIP14),CHX34-CIO14,0))))),0)),0)</f>
        <v>　</v>
      </c>
      <c r="CIP34" s="663"/>
      <c r="CIQ34" s="664"/>
      <c r="CIR34" s="662" t="str">
        <f>IFERROR(IF(OR(CHU34="日",CHU34="祝",CHU34=0,CHV34=""),"　",MAX(IF(AND(CHV34&lt;=CIR14,CHX34&gt;CIS14),CIS14-CIR14,IF(CHX34&lt;=CIS14,0,IF(AND(CHV34&gt;CIR14,CHX34&gt;CIS14),CIS14-CHV34,0))),0)),0)</f>
        <v>　</v>
      </c>
      <c r="CIS34" s="663"/>
      <c r="CIT34" s="664"/>
      <c r="CIU34" s="662" t="str">
        <f t="shared" si="41"/>
        <v>　</v>
      </c>
      <c r="CIV34" s="663"/>
      <c r="CIW34" s="664"/>
      <c r="CIX34" s="665" t="str">
        <f>IF(CJA34="×",TIME(0,0,0),IF(CJK4="非常勤",CHZ34,CIL34))</f>
        <v>　</v>
      </c>
      <c r="CIY34" s="666"/>
      <c r="CIZ34" s="667"/>
      <c r="CJA34" s="265"/>
      <c r="CJB34" s="665" t="str">
        <f>IF(CJE34="×",TIME(0,0,0),IF(CJK4="非常勤",CIC34,CIO34))</f>
        <v>　</v>
      </c>
      <c r="CJC34" s="666"/>
      <c r="CJD34" s="667"/>
      <c r="CJE34" s="265"/>
      <c r="CJF34" s="665" t="str">
        <f>IF(CJI34="×",TIME(0,0,0),IF(CJK4="非常勤",CIF34,CIR34))</f>
        <v>　</v>
      </c>
      <c r="CJG34" s="666"/>
      <c r="CJH34" s="667"/>
      <c r="CJI34" s="265"/>
      <c r="CJJ34" s="665" t="str">
        <f>IF(CJM34="×",TIME(0,0,0),IF(CJK4="非常勤",CII34,CIU34))</f>
        <v>　</v>
      </c>
      <c r="CJK34" s="666"/>
      <c r="CJL34" s="667"/>
      <c r="CJM34" s="265"/>
      <c r="CJN34" s="668"/>
      <c r="CJO34" s="669"/>
      <c r="CJP34" s="668"/>
      <c r="CJQ34" s="670"/>
      <c r="CJR34" s="669"/>
      <c r="CJS34" s="671"/>
      <c r="CJT34" s="672"/>
      <c r="CJU34" s="672"/>
      <c r="CJV34" s="673"/>
      <c r="CJW34" s="263">
        <f>$A$34</f>
        <v>20</v>
      </c>
      <c r="CJX34" s="264" t="str">
        <f>$B$34</f>
        <v>火</v>
      </c>
      <c r="CJY34" s="660"/>
      <c r="CJZ34" s="661"/>
      <c r="CKA34" s="660"/>
      <c r="CKB34" s="661"/>
      <c r="CKC34" s="662" t="str">
        <f>IFERROR(IF(OR(CJX34="日",CJX34="祝",CJX34=0,CJY34=""),"　",MAX(IF(AND(CJY34&lt;=CKC14,CKA34&gt;CKD14),CKD14-CKC14,IF(AND(CJY34&gt;CKC14,CKA34&lt;=CKD14),CKA34-CJY34,IF(AND(CJY34&lt;=CKC14,CKA34&lt;=CKD14),CKA34-CKC14,IF(AND(CJY34&gt;CKC14,CKA34&gt;CKD14),CKD14-CJY34,0)))),0)),0)</f>
        <v>　</v>
      </c>
      <c r="CKD34" s="663"/>
      <c r="CKE34" s="664"/>
      <c r="CKF34" s="662" t="str">
        <f>IFERROR(IF(OR(CJX34="日",CJX34="祝",CJX34=0,CJY34=""),"　",MAX(IF(AND(CJY34&gt;CKI14,CKA34&gt;CKG14),0,IF(AND(CJY34&lt;=CKI14,CJY34&gt;CKF14,CKA34&gt;CKG14),CKI14-CJY34,IF(AND(CJY34&lt;=CKI14,CJY34&lt;=CKF14,CKA34&gt;CKG14),CKI14-CKF14,IF(AND(CJY34&gt;CKF14,CKA34&lt;=CKG14),CKA34-CJY34,IF(AND(CJY34&lt;=CKF14,CKA34&lt;=CKG14),CKA34-CKF14,0))))),0)),0)</f>
        <v>　</v>
      </c>
      <c r="CKG34" s="663"/>
      <c r="CKH34" s="664"/>
      <c r="CKI34" s="662" t="str">
        <f>IFERROR(IF(OR(CJX34="日",CJX34="祝",CJX34=0,CJY34=""),"　",MAX(IF(AND(CJY34&lt;=CKI14,CKA34&gt;CKJ14),CKJ14-CKI14,IF(CKA34&lt;=CKJ14,0,IF(AND(CJY34&gt;CKI14,CKA34&gt;CKJ14),CKJ14-CJY34,0))),0)),0)</f>
        <v>　</v>
      </c>
      <c r="CKJ34" s="663"/>
      <c r="CKK34" s="664"/>
      <c r="CKL34" s="662" t="str">
        <f>IFERROR(IF(OR(CJX34="日",CJX34="祝",CJX34=0,CJY34=""),"　",MAX(IF(CJY34&gt;CKL14,CKA34-CJY34,IF(CJY34&lt;=CKL14,CKA34-CKL14,0)),0)),0)</f>
        <v>　</v>
      </c>
      <c r="CKM34" s="663"/>
      <c r="CKN34" s="664"/>
      <c r="CKO34" s="662" t="str">
        <f>IFERROR(IF(OR(CJX34="日",CJX34="祝",CJX34=0,CJY34=""),"　",MAX(IF(AND(CJY34&lt;=CKO14,CKA34&gt;CKP14),CKP14-CKO14,IF(AND(CJY34&gt;CKO14,CKA34&lt;=CKP14),CKA34-CJY34,IF(AND(CJY34&lt;=CKO14,CKA34&lt;=CKP14),CKA34-CKO14,IF(AND(CJY34&gt;CKO14,CKA34&gt;CKP14),CKP14-CJY34,0)))),0)),0)</f>
        <v>　</v>
      </c>
      <c r="CKP34" s="663"/>
      <c r="CKQ34" s="664"/>
      <c r="CKR34" s="662" t="str">
        <f>IFERROR(IF(OR(CJX34="日",CJX34="祝",CJX34=0,CJY34=""),"　",MAX(IF(AND(CJY34&gt;CKU14,CKA34&gt;CKS14),0,IF(AND(CJY34&lt;=CKU14,CJY34&gt;CKR14,CKA34&gt;CKS14),CKU14-CJY34,IF(AND(CJY34&lt;=CKU14,CJY34&lt;=CKR14,CKA34&gt;CKS14),CKU14-CKR14,IF(AND(CJY34&gt;CKR14,CKA34&lt;=CKS14),CKA34-CJY34,IF(AND(CJY34&lt;=CKR14,CKA34&lt;=CKS14),CKA34-CKR14,0))))),0)),0)</f>
        <v>　</v>
      </c>
      <c r="CKS34" s="663"/>
      <c r="CKT34" s="664"/>
      <c r="CKU34" s="662" t="str">
        <f>IFERROR(IF(OR(CJX34="日",CJX34="祝",CJX34=0,CJY34=""),"　",MAX(IF(AND(CJY34&lt;=CKU14,CKA34&gt;CKV14),CKV14-CKU14,IF(CKA34&lt;=CKV14,0,IF(AND(CJY34&gt;CKU14,CKA34&gt;CKV14),CKV14-CJY34,0))),0)),0)</f>
        <v>　</v>
      </c>
      <c r="CKV34" s="663"/>
      <c r="CKW34" s="664"/>
      <c r="CKX34" s="662" t="str">
        <f t="shared" si="42"/>
        <v>　</v>
      </c>
      <c r="CKY34" s="663"/>
      <c r="CKZ34" s="664"/>
      <c r="CLA34" s="665" t="str">
        <f>IF(CLD34="×",TIME(0,0,0),IF(CLN4="非常勤",CKC34,CKO34))</f>
        <v>　</v>
      </c>
      <c r="CLB34" s="666"/>
      <c r="CLC34" s="667"/>
      <c r="CLD34" s="265"/>
      <c r="CLE34" s="665" t="str">
        <f>IF(CLH34="×",TIME(0,0,0),IF(CLN4="非常勤",CKF34,CKR34))</f>
        <v>　</v>
      </c>
      <c r="CLF34" s="666"/>
      <c r="CLG34" s="667"/>
      <c r="CLH34" s="265"/>
      <c r="CLI34" s="665" t="str">
        <f>IF(CLL34="×",TIME(0,0,0),IF(CLN4="非常勤",CKI34,CKU34))</f>
        <v>　</v>
      </c>
      <c r="CLJ34" s="666"/>
      <c r="CLK34" s="667"/>
      <c r="CLL34" s="265"/>
      <c r="CLM34" s="665" t="str">
        <f>IF(CLP34="×",TIME(0,0,0),IF(CLN4="非常勤",CKL34,CKX34))</f>
        <v>　</v>
      </c>
      <c r="CLN34" s="666"/>
      <c r="CLO34" s="667"/>
      <c r="CLP34" s="265"/>
      <c r="CLQ34" s="668"/>
      <c r="CLR34" s="669"/>
      <c r="CLS34" s="668"/>
      <c r="CLT34" s="670"/>
      <c r="CLU34" s="669"/>
      <c r="CLV34" s="671"/>
      <c r="CLW34" s="672"/>
      <c r="CLX34" s="672"/>
      <c r="CLY34" s="673"/>
      <c r="CLZ34" s="263">
        <f>$A$34</f>
        <v>20</v>
      </c>
      <c r="CMA34" s="264" t="str">
        <f>$B$34</f>
        <v>火</v>
      </c>
      <c r="CMB34" s="660"/>
      <c r="CMC34" s="661"/>
      <c r="CMD34" s="660"/>
      <c r="CME34" s="661"/>
      <c r="CMF34" s="662" t="str">
        <f>IFERROR(IF(OR(CMA34="日",CMA34="祝",CMA34=0,CMB34=""),"　",MAX(IF(AND(CMB34&lt;=CMF14,CMD34&gt;CMG14),CMG14-CMF14,IF(AND(CMB34&gt;CMF14,CMD34&lt;=CMG14),CMD34-CMB34,IF(AND(CMB34&lt;=CMF14,CMD34&lt;=CMG14),CMD34-CMF14,IF(AND(CMB34&gt;CMF14,CMD34&gt;CMG14),CMG14-CMB34,0)))),0)),0)</f>
        <v>　</v>
      </c>
      <c r="CMG34" s="663"/>
      <c r="CMH34" s="664"/>
      <c r="CMI34" s="662" t="str">
        <f>IFERROR(IF(OR(CMA34="日",CMA34="祝",CMA34=0,CMB34=""),"　",MAX(IF(AND(CMB34&gt;CML14,CMD34&gt;CMJ14),0,IF(AND(CMB34&lt;=CML14,CMB34&gt;CMI14,CMD34&gt;CMJ14),CML14-CMB34,IF(AND(CMB34&lt;=CML14,CMB34&lt;=CMI14,CMD34&gt;CMJ14),CML14-CMI14,IF(AND(CMB34&gt;CMI14,CMD34&lt;=CMJ14),CMD34-CMB34,IF(AND(CMB34&lt;=CMI14,CMD34&lt;=CMJ14),CMD34-CMI14,0))))),0)),0)</f>
        <v>　</v>
      </c>
      <c r="CMJ34" s="663"/>
      <c r="CMK34" s="664"/>
      <c r="CML34" s="662" t="str">
        <f>IFERROR(IF(OR(CMA34="日",CMA34="祝",CMA34=0,CMB34=""),"　",MAX(IF(AND(CMB34&lt;=CML14,CMD34&gt;CMM14),CMM14-CML14,IF(CMD34&lt;=CMM14,0,IF(AND(CMB34&gt;CML14,CMD34&gt;CMM14),CMM14-CMB34,0))),0)),0)</f>
        <v>　</v>
      </c>
      <c r="CMM34" s="663"/>
      <c r="CMN34" s="664"/>
      <c r="CMO34" s="662" t="str">
        <f>IFERROR(IF(OR(CMA34="日",CMA34="祝",CMA34=0,CMB34=""),"　",MAX(IF(CMB34&gt;CMO14,CMD34-CMB34,IF(CMB34&lt;=CMO14,CMD34-CMO14,0)),0)),0)</f>
        <v>　</v>
      </c>
      <c r="CMP34" s="663"/>
      <c r="CMQ34" s="664"/>
      <c r="CMR34" s="662" t="str">
        <f>IFERROR(IF(OR(CMA34="日",CMA34="祝",CMA34=0,CMB34=""),"　",MAX(IF(AND(CMB34&lt;=CMR14,CMD34&gt;CMS14),CMS14-CMR14,IF(AND(CMB34&gt;CMR14,CMD34&lt;=CMS14),CMD34-CMB34,IF(AND(CMB34&lt;=CMR14,CMD34&lt;=CMS14),CMD34-CMR14,IF(AND(CMB34&gt;CMR14,CMD34&gt;CMS14),CMS14-CMB34,0)))),0)),0)</f>
        <v>　</v>
      </c>
      <c r="CMS34" s="663"/>
      <c r="CMT34" s="664"/>
      <c r="CMU34" s="662" t="str">
        <f>IFERROR(IF(OR(CMA34="日",CMA34="祝",CMA34=0,CMB34=""),"　",MAX(IF(AND(CMB34&gt;CMX14,CMD34&gt;CMV14),0,IF(AND(CMB34&lt;=CMX14,CMB34&gt;CMU14,CMD34&gt;CMV14),CMX14-CMB34,IF(AND(CMB34&lt;=CMX14,CMB34&lt;=CMU14,CMD34&gt;CMV14),CMX14-CMU14,IF(AND(CMB34&gt;CMU14,CMD34&lt;=CMV14),CMD34-CMB34,IF(AND(CMB34&lt;=CMU14,CMD34&lt;=CMV14),CMD34-CMU14,0))))),0)),0)</f>
        <v>　</v>
      </c>
      <c r="CMV34" s="663"/>
      <c r="CMW34" s="664"/>
      <c r="CMX34" s="662" t="str">
        <f>IFERROR(IF(OR(CMA34="日",CMA34="祝",CMA34=0,CMB34=""),"　",MAX(IF(AND(CMB34&lt;=CMX14,CMD34&gt;CMY14),CMY14-CMX14,IF(CMD34&lt;=CMY14,0,IF(AND(CMB34&gt;CMX14,CMD34&gt;CMY14),CMY14-CMB34,0))),0)),0)</f>
        <v>　</v>
      </c>
      <c r="CMY34" s="663"/>
      <c r="CMZ34" s="664"/>
      <c r="CNA34" s="662" t="str">
        <f t="shared" si="43"/>
        <v>　</v>
      </c>
      <c r="CNB34" s="663"/>
      <c r="CNC34" s="664"/>
      <c r="CND34" s="665" t="str">
        <f>IF(CNG34="×",TIME(0,0,0),IF(CNQ4="非常勤",CMF34,CMR34))</f>
        <v>　</v>
      </c>
      <c r="CNE34" s="666"/>
      <c r="CNF34" s="667"/>
      <c r="CNG34" s="265"/>
      <c r="CNH34" s="665" t="str">
        <f>IF(CNK34="×",TIME(0,0,0),IF(CNQ4="非常勤",CMI34,CMU34))</f>
        <v>　</v>
      </c>
      <c r="CNI34" s="666"/>
      <c r="CNJ34" s="667"/>
      <c r="CNK34" s="265"/>
      <c r="CNL34" s="665" t="str">
        <f>IF(CNO34="×",TIME(0,0,0),IF(CNQ4="非常勤",CML34,CMX34))</f>
        <v>　</v>
      </c>
      <c r="CNM34" s="666"/>
      <c r="CNN34" s="667"/>
      <c r="CNO34" s="265"/>
      <c r="CNP34" s="665" t="str">
        <f>IF(CNS34="×",TIME(0,0,0),IF(CNQ4="非常勤",CMO34,CNA34))</f>
        <v>　</v>
      </c>
      <c r="CNQ34" s="666"/>
      <c r="CNR34" s="667"/>
      <c r="CNS34" s="265"/>
      <c r="CNT34" s="668"/>
      <c r="CNU34" s="669"/>
      <c r="CNV34" s="668"/>
      <c r="CNW34" s="670"/>
      <c r="CNX34" s="669"/>
      <c r="CNY34" s="671"/>
      <c r="CNZ34" s="672"/>
      <c r="COA34" s="672"/>
      <c r="COB34" s="673"/>
      <c r="COC34" s="263">
        <f>$A$34</f>
        <v>20</v>
      </c>
      <c r="COD34" s="264" t="str">
        <f>$B$34</f>
        <v>火</v>
      </c>
      <c r="COE34" s="660"/>
      <c r="COF34" s="661"/>
      <c r="COG34" s="660"/>
      <c r="COH34" s="661"/>
      <c r="COI34" s="662" t="str">
        <f>IFERROR(IF(OR(COD34="日",COD34="祝",COD34=0,COE34=""),"　",MAX(IF(AND(COE34&lt;=COI14,COG34&gt;COJ14),COJ14-COI14,IF(AND(COE34&gt;COI14,COG34&lt;=COJ14),COG34-COE34,IF(AND(COE34&lt;=COI14,COG34&lt;=COJ14),COG34-COI14,IF(AND(COE34&gt;COI14,COG34&gt;COJ14),COJ14-COE34,0)))),0)),0)</f>
        <v>　</v>
      </c>
      <c r="COJ34" s="663"/>
      <c r="COK34" s="664"/>
      <c r="COL34" s="662" t="str">
        <f>IFERROR(IF(OR(COD34="日",COD34="祝",COD34=0,COE34=""),"　",MAX(IF(AND(COE34&gt;COO14,COG34&gt;COM14),0,IF(AND(COE34&lt;=COO14,COE34&gt;COL14,COG34&gt;COM14),COO14-COE34,IF(AND(COE34&lt;=COO14,COE34&lt;=COL14,COG34&gt;COM14),COO14-COL14,IF(AND(COE34&gt;COL14,COG34&lt;=COM14),COG34-COE34,IF(AND(COE34&lt;=COL14,COG34&lt;=COM14),COG34-COL14,0))))),0)),0)</f>
        <v>　</v>
      </c>
      <c r="COM34" s="663"/>
      <c r="CON34" s="664"/>
      <c r="COO34" s="662" t="str">
        <f>IFERROR(IF(OR(COD34="日",COD34="祝",COD34=0,COE34=""),"　",MAX(IF(AND(COE34&lt;=COO14,COG34&gt;COP14),COP14-COO14,IF(COG34&lt;=COP14,0,IF(AND(COE34&gt;COO14,COG34&gt;COP14),COP14-COE34,0))),0)),0)</f>
        <v>　</v>
      </c>
      <c r="COP34" s="663"/>
      <c r="COQ34" s="664"/>
      <c r="COR34" s="662" t="str">
        <f>IFERROR(IF(OR(COD34="日",COD34="祝",COD34=0,COE34=""),"　",MAX(IF(COE34&gt;COR14,COG34-COE34,IF(COE34&lt;=COR14,COG34-COR14,0)),0)),0)</f>
        <v>　</v>
      </c>
      <c r="COS34" s="663"/>
      <c r="COT34" s="664"/>
      <c r="COU34" s="662" t="str">
        <f>IFERROR(IF(OR(COD34="日",COD34="祝",COD34=0,COE34=""),"　",MAX(IF(AND(COE34&lt;=COU14,COG34&gt;COV14),COV14-COU14,IF(AND(COE34&gt;COU14,COG34&lt;=COV14),COG34-COE34,IF(AND(COE34&lt;=COU14,COG34&lt;=COV14),COG34-COU14,IF(AND(COE34&gt;COU14,COG34&gt;COV14),COV14-COE34,0)))),0)),0)</f>
        <v>　</v>
      </c>
      <c r="COV34" s="663"/>
      <c r="COW34" s="664"/>
      <c r="COX34" s="662" t="str">
        <f>IFERROR(IF(OR(COD34="日",COD34="祝",COD34=0,COE34=""),"　",MAX(IF(AND(COE34&gt;CPA14,COG34&gt;COY14),0,IF(AND(COE34&lt;=CPA14,COE34&gt;COX14,COG34&gt;COY14),CPA14-COE34,IF(AND(COE34&lt;=CPA14,COE34&lt;=COX14,COG34&gt;COY14),CPA14-COX14,IF(AND(COE34&gt;COX14,COG34&lt;=COY14),COG34-COE34,IF(AND(COE34&lt;=COX14,COG34&lt;=COY14),COG34-COX14,0))))),0)),0)</f>
        <v>　</v>
      </c>
      <c r="COY34" s="663"/>
      <c r="COZ34" s="664"/>
      <c r="CPA34" s="662" t="str">
        <f>IFERROR(IF(OR(COD34="日",COD34="祝",COD34=0,COE34=""),"　",MAX(IF(AND(COE34&lt;=CPA14,COG34&gt;CPB14),CPB14-CPA14,IF(COG34&lt;=CPB14,0,IF(AND(COE34&gt;CPA14,COG34&gt;CPB14),CPB14-COE34,0))),0)),0)</f>
        <v>　</v>
      </c>
      <c r="CPB34" s="663"/>
      <c r="CPC34" s="664"/>
      <c r="CPD34" s="662" t="str">
        <f t="shared" si="44"/>
        <v>　</v>
      </c>
      <c r="CPE34" s="663"/>
      <c r="CPF34" s="664"/>
      <c r="CPG34" s="665" t="str">
        <f>IF(CPJ34="×",TIME(0,0,0),IF(CPT4="非常勤",COI34,COU34))</f>
        <v>　</v>
      </c>
      <c r="CPH34" s="666"/>
      <c r="CPI34" s="667"/>
      <c r="CPJ34" s="265"/>
      <c r="CPK34" s="665" t="str">
        <f>IF(CPN34="×",TIME(0,0,0),IF(CPT4="非常勤",COL34,COX34))</f>
        <v>　</v>
      </c>
      <c r="CPL34" s="666"/>
      <c r="CPM34" s="667"/>
      <c r="CPN34" s="265"/>
      <c r="CPO34" s="665" t="str">
        <f>IF(CPR34="×",TIME(0,0,0),IF(CPT4="非常勤",COO34,CPA34))</f>
        <v>　</v>
      </c>
      <c r="CPP34" s="666"/>
      <c r="CPQ34" s="667"/>
      <c r="CPR34" s="265"/>
      <c r="CPS34" s="665" t="str">
        <f>IF(CPV34="×",TIME(0,0,0),IF(CPT4="非常勤",COR34,CPD34))</f>
        <v>　</v>
      </c>
      <c r="CPT34" s="666"/>
      <c r="CPU34" s="667"/>
      <c r="CPV34" s="265"/>
      <c r="CPW34" s="668"/>
      <c r="CPX34" s="669"/>
      <c r="CPY34" s="668"/>
      <c r="CPZ34" s="670"/>
      <c r="CQA34" s="669"/>
      <c r="CQB34" s="671"/>
      <c r="CQC34" s="672"/>
      <c r="CQD34" s="672"/>
      <c r="CQE34" s="673"/>
      <c r="CQF34" s="263">
        <f>$A$34</f>
        <v>20</v>
      </c>
      <c r="CQG34" s="264" t="str">
        <f>$B$34</f>
        <v>火</v>
      </c>
      <c r="CQH34" s="660"/>
      <c r="CQI34" s="661"/>
      <c r="CQJ34" s="660"/>
      <c r="CQK34" s="661"/>
      <c r="CQL34" s="662" t="str">
        <f>IFERROR(IF(OR(CQG34="日",CQG34="祝",CQG34=0,CQH34=""),"　",MAX(IF(AND(CQH34&lt;=CQL14,CQJ34&gt;CQM14),CQM14-CQL14,IF(AND(CQH34&gt;CQL14,CQJ34&lt;=CQM14),CQJ34-CQH34,IF(AND(CQH34&lt;=CQL14,CQJ34&lt;=CQM14),CQJ34-CQL14,IF(AND(CQH34&gt;CQL14,CQJ34&gt;CQM14),CQM14-CQH34,0)))),0)),0)</f>
        <v>　</v>
      </c>
      <c r="CQM34" s="663"/>
      <c r="CQN34" s="664"/>
      <c r="CQO34" s="662" t="str">
        <f>IFERROR(IF(OR(CQG34="日",CQG34="祝",CQG34=0,CQH34=""),"　",MAX(IF(AND(CQH34&gt;CQR14,CQJ34&gt;CQP14),0,IF(AND(CQH34&lt;=CQR14,CQH34&gt;CQO14,CQJ34&gt;CQP14),CQR14-CQH34,IF(AND(CQH34&lt;=CQR14,CQH34&lt;=CQO14,CQJ34&gt;CQP14),CQR14-CQO14,IF(AND(CQH34&gt;CQO14,CQJ34&lt;=CQP14),CQJ34-CQH34,IF(AND(CQH34&lt;=CQO14,CQJ34&lt;=CQP14),CQJ34-CQO14,0))))),0)),0)</f>
        <v>　</v>
      </c>
      <c r="CQP34" s="663"/>
      <c r="CQQ34" s="664"/>
      <c r="CQR34" s="662" t="str">
        <f>IFERROR(IF(OR(CQG34="日",CQG34="祝",CQG34=0,CQH34=""),"　",MAX(IF(AND(CQH34&lt;=CQR14,CQJ34&gt;CQS14),CQS14-CQR14,IF(CQJ34&lt;=CQS14,0,IF(AND(CQH34&gt;CQR14,CQJ34&gt;CQS14),CQS14-CQH34,0))),0)),0)</f>
        <v>　</v>
      </c>
      <c r="CQS34" s="663"/>
      <c r="CQT34" s="664"/>
      <c r="CQU34" s="662" t="str">
        <f>IFERROR(IF(OR(CQG34="日",CQG34="祝",CQG34=0,CQH34=""),"　",MAX(IF(CQH34&gt;CQU14,CQJ34-CQH34,IF(CQH34&lt;=CQU14,CQJ34-CQU14,0)),0)),0)</f>
        <v>　</v>
      </c>
      <c r="CQV34" s="663"/>
      <c r="CQW34" s="664"/>
      <c r="CQX34" s="662" t="str">
        <f>IFERROR(IF(OR(CQG34="日",CQG34="祝",CQG34=0,CQH34=""),"　",MAX(IF(AND(CQH34&lt;=CQX14,CQJ34&gt;CQY14),CQY14-CQX14,IF(AND(CQH34&gt;CQX14,CQJ34&lt;=CQY14),CQJ34-CQH34,IF(AND(CQH34&lt;=CQX14,CQJ34&lt;=CQY14),CQJ34-CQX14,IF(AND(CQH34&gt;CQX14,CQJ34&gt;CQY14),CQY14-CQH34,0)))),0)),0)</f>
        <v>　</v>
      </c>
      <c r="CQY34" s="663"/>
      <c r="CQZ34" s="664"/>
      <c r="CRA34" s="662" t="str">
        <f>IFERROR(IF(OR(CQG34="日",CQG34="祝",CQG34=0,CQH34=""),"　",MAX(IF(AND(CQH34&gt;CRD14,CQJ34&gt;CRB14),0,IF(AND(CQH34&lt;=CRD14,CQH34&gt;CRA14,CQJ34&gt;CRB14),CRD14-CQH34,IF(AND(CQH34&lt;=CRD14,CQH34&lt;=CRA14,CQJ34&gt;CRB14),CRD14-CRA14,IF(AND(CQH34&gt;CRA14,CQJ34&lt;=CRB14),CQJ34-CQH34,IF(AND(CQH34&lt;=CRA14,CQJ34&lt;=CRB14),CQJ34-CRA14,0))))),0)),0)</f>
        <v>　</v>
      </c>
      <c r="CRB34" s="663"/>
      <c r="CRC34" s="664"/>
      <c r="CRD34" s="662" t="str">
        <f>IFERROR(IF(OR(CQG34="日",CQG34="祝",CQG34=0,CQH34=""),"　",MAX(IF(AND(CQH34&lt;=CRD14,CQJ34&gt;CRE14),CRE14-CRD14,IF(CQJ34&lt;=CRE14,0,IF(AND(CQH34&gt;CRD14,CQJ34&gt;CRE14),CRE14-CQH34,0))),0)),0)</f>
        <v>　</v>
      </c>
      <c r="CRE34" s="663"/>
      <c r="CRF34" s="664"/>
      <c r="CRG34" s="662" t="str">
        <f t="shared" si="45"/>
        <v>　</v>
      </c>
      <c r="CRH34" s="663"/>
      <c r="CRI34" s="664"/>
      <c r="CRJ34" s="665" t="str">
        <f>IF(CRM34="×",TIME(0,0,0),IF(CRW4="非常勤",CQL34,CQX34))</f>
        <v>　</v>
      </c>
      <c r="CRK34" s="666"/>
      <c r="CRL34" s="667"/>
      <c r="CRM34" s="265"/>
      <c r="CRN34" s="665" t="str">
        <f>IF(CRQ34="×",TIME(0,0,0),IF(CRW4="非常勤",CQO34,CRA34))</f>
        <v>　</v>
      </c>
      <c r="CRO34" s="666"/>
      <c r="CRP34" s="667"/>
      <c r="CRQ34" s="265"/>
      <c r="CRR34" s="665" t="str">
        <f>IF(CRU34="×",TIME(0,0,0),IF(CRW4="非常勤",CQR34,CRD34))</f>
        <v>　</v>
      </c>
      <c r="CRS34" s="666"/>
      <c r="CRT34" s="667"/>
      <c r="CRU34" s="265"/>
      <c r="CRV34" s="665" t="str">
        <f>IF(CRY34="×",TIME(0,0,0),IF(CRW4="非常勤",CQU34,CRG34))</f>
        <v>　</v>
      </c>
      <c r="CRW34" s="666"/>
      <c r="CRX34" s="667"/>
      <c r="CRY34" s="265"/>
      <c r="CRZ34" s="668"/>
      <c r="CSA34" s="669"/>
      <c r="CSB34" s="668"/>
      <c r="CSC34" s="670"/>
      <c r="CSD34" s="669"/>
      <c r="CSE34" s="671"/>
      <c r="CSF34" s="672"/>
      <c r="CSG34" s="672"/>
      <c r="CSH34" s="673"/>
      <c r="CSI34" s="263">
        <f>$A$34</f>
        <v>20</v>
      </c>
      <c r="CSJ34" s="264" t="str">
        <f>$B$34</f>
        <v>火</v>
      </c>
      <c r="CSK34" s="660"/>
      <c r="CSL34" s="661"/>
      <c r="CSM34" s="660"/>
      <c r="CSN34" s="661"/>
      <c r="CSO34" s="662" t="str">
        <f>IFERROR(IF(OR(CSJ34="日",CSJ34="祝",CSJ34=0,CSK34=""),"　",MAX(IF(AND(CSK34&lt;=CSO14,CSM34&gt;CSP14),CSP14-CSO14,IF(AND(CSK34&gt;CSO14,CSM34&lt;=CSP14),CSM34-CSK34,IF(AND(CSK34&lt;=CSO14,CSM34&lt;=CSP14),CSM34-CSO14,IF(AND(CSK34&gt;CSO14,CSM34&gt;CSP14),CSP14-CSK34,0)))),0)),0)</f>
        <v>　</v>
      </c>
      <c r="CSP34" s="663"/>
      <c r="CSQ34" s="664"/>
      <c r="CSR34" s="662" t="str">
        <f>IFERROR(IF(OR(CSJ34="日",CSJ34="祝",CSJ34=0,CSK34=""),"　",MAX(IF(AND(CSK34&gt;CSU14,CSM34&gt;CSS14),0,IF(AND(CSK34&lt;=CSU14,CSK34&gt;CSR14,CSM34&gt;CSS14),CSU14-CSK34,IF(AND(CSK34&lt;=CSU14,CSK34&lt;=CSR14,CSM34&gt;CSS14),CSU14-CSR14,IF(AND(CSK34&gt;CSR14,CSM34&lt;=CSS14),CSM34-CSK34,IF(AND(CSK34&lt;=CSR14,CSM34&lt;=CSS14),CSM34-CSR14,0))))),0)),0)</f>
        <v>　</v>
      </c>
      <c r="CSS34" s="663"/>
      <c r="CST34" s="664"/>
      <c r="CSU34" s="662" t="str">
        <f>IFERROR(IF(OR(CSJ34="日",CSJ34="祝",CSJ34=0,CSK34=""),"　",MAX(IF(AND(CSK34&lt;=CSU14,CSM34&gt;CSV14),CSV14-CSU14,IF(CSM34&lt;=CSV14,0,IF(AND(CSK34&gt;CSU14,CSM34&gt;CSV14),CSV14-CSK34,0))),0)),0)</f>
        <v>　</v>
      </c>
      <c r="CSV34" s="663"/>
      <c r="CSW34" s="664"/>
      <c r="CSX34" s="662" t="str">
        <f>IFERROR(IF(OR(CSJ34="日",CSJ34="祝",CSJ34=0,CSK34=""),"　",MAX(IF(CSK34&gt;CSX14,CSM34-CSK34,IF(CSK34&lt;=CSX14,CSM34-CSX14,0)),0)),0)</f>
        <v>　</v>
      </c>
      <c r="CSY34" s="663"/>
      <c r="CSZ34" s="664"/>
      <c r="CTA34" s="662" t="str">
        <f>IFERROR(IF(OR(CSJ34="日",CSJ34="祝",CSJ34=0,CSK34=""),"　",MAX(IF(AND(CSK34&lt;=CTA14,CSM34&gt;CTB14),CTB14-CTA14,IF(AND(CSK34&gt;CTA14,CSM34&lt;=CTB14),CSM34-CSK34,IF(AND(CSK34&lt;=CTA14,CSM34&lt;=CTB14),CSM34-CTA14,IF(AND(CSK34&gt;CTA14,CSM34&gt;CTB14),CTB14-CSK34,0)))),0)),0)</f>
        <v>　</v>
      </c>
      <c r="CTB34" s="663"/>
      <c r="CTC34" s="664"/>
      <c r="CTD34" s="662" t="str">
        <f>IFERROR(IF(OR(CSJ34="日",CSJ34="祝",CSJ34=0,CSK34=""),"　",MAX(IF(AND(CSK34&gt;CTG14,CSM34&gt;CTE14),0,IF(AND(CSK34&lt;=CTG14,CSK34&gt;CTD14,CSM34&gt;CTE14),CTG14-CSK34,IF(AND(CSK34&lt;=CTG14,CSK34&lt;=CTD14,CSM34&gt;CTE14),CTG14-CTD14,IF(AND(CSK34&gt;CTD14,CSM34&lt;=CTE14),CSM34-CSK34,IF(AND(CSK34&lt;=CTD14,CSM34&lt;=CTE14),CSM34-CTD14,0))))),0)),0)</f>
        <v>　</v>
      </c>
      <c r="CTE34" s="663"/>
      <c r="CTF34" s="664"/>
      <c r="CTG34" s="662" t="str">
        <f>IFERROR(IF(OR(CSJ34="日",CSJ34="祝",CSJ34=0,CSK34=""),"　",MAX(IF(AND(CSK34&lt;=CTG14,CSM34&gt;CTH14),CTH14-CTG14,IF(CSM34&lt;=CTH14,0,IF(AND(CSK34&gt;CTG14,CSM34&gt;CTH14),CTH14-CSK34,0))),0)),0)</f>
        <v>　</v>
      </c>
      <c r="CTH34" s="663"/>
      <c r="CTI34" s="664"/>
      <c r="CTJ34" s="662" t="str">
        <f t="shared" si="46"/>
        <v>　</v>
      </c>
      <c r="CTK34" s="663"/>
      <c r="CTL34" s="664"/>
      <c r="CTM34" s="665" t="str">
        <f>IF(CTP34="×",TIME(0,0,0),IF(CTZ4="非常勤",CSO34,CTA34))</f>
        <v>　</v>
      </c>
      <c r="CTN34" s="666"/>
      <c r="CTO34" s="667"/>
      <c r="CTP34" s="265"/>
      <c r="CTQ34" s="665" t="str">
        <f>IF(CTT34="×",TIME(0,0,0),IF(CTZ4="非常勤",CSR34,CTD34))</f>
        <v>　</v>
      </c>
      <c r="CTR34" s="666"/>
      <c r="CTS34" s="667"/>
      <c r="CTT34" s="265"/>
      <c r="CTU34" s="665" t="str">
        <f>IF(CTX34="×",TIME(0,0,0),IF(CTZ4="非常勤",CSU34,CTG34))</f>
        <v>　</v>
      </c>
      <c r="CTV34" s="666"/>
      <c r="CTW34" s="667"/>
      <c r="CTX34" s="265"/>
      <c r="CTY34" s="665" t="str">
        <f>IF(CUB34="×",TIME(0,0,0),IF(CTZ4="非常勤",CSX34,CTJ34))</f>
        <v>　</v>
      </c>
      <c r="CTZ34" s="666"/>
      <c r="CUA34" s="667"/>
      <c r="CUB34" s="265"/>
      <c r="CUC34" s="668"/>
      <c r="CUD34" s="669"/>
      <c r="CUE34" s="668"/>
      <c r="CUF34" s="670"/>
      <c r="CUG34" s="669"/>
      <c r="CUH34" s="671"/>
      <c r="CUI34" s="672"/>
      <c r="CUJ34" s="672"/>
      <c r="CUK34" s="673"/>
      <c r="CUL34" s="263">
        <f>$A$34</f>
        <v>20</v>
      </c>
      <c r="CUM34" s="264" t="str">
        <f>$B$34</f>
        <v>火</v>
      </c>
      <c r="CUN34" s="660"/>
      <c r="CUO34" s="661"/>
      <c r="CUP34" s="660"/>
      <c r="CUQ34" s="661"/>
      <c r="CUR34" s="662" t="str">
        <f>IFERROR(IF(OR(CUM34="日",CUM34="祝",CUM34=0,CUN34=""),"　",MAX(IF(AND(CUN34&lt;=CUR14,CUP34&gt;CUS14),CUS14-CUR14,IF(AND(CUN34&gt;CUR14,CUP34&lt;=CUS14),CUP34-CUN34,IF(AND(CUN34&lt;=CUR14,CUP34&lt;=CUS14),CUP34-CUR14,IF(AND(CUN34&gt;CUR14,CUP34&gt;CUS14),CUS14-CUN34,0)))),0)),0)</f>
        <v>　</v>
      </c>
      <c r="CUS34" s="663"/>
      <c r="CUT34" s="664"/>
      <c r="CUU34" s="662" t="str">
        <f>IFERROR(IF(OR(CUM34="日",CUM34="祝",CUM34=0,CUN34=""),"　",MAX(IF(AND(CUN34&gt;CUX14,CUP34&gt;CUV14),0,IF(AND(CUN34&lt;=CUX14,CUN34&gt;CUU14,CUP34&gt;CUV14),CUX14-CUN34,IF(AND(CUN34&lt;=CUX14,CUN34&lt;=CUU14,CUP34&gt;CUV14),CUX14-CUU14,IF(AND(CUN34&gt;CUU14,CUP34&lt;=CUV14),CUP34-CUN34,IF(AND(CUN34&lt;=CUU14,CUP34&lt;=CUV14),CUP34-CUU14,0))))),0)),0)</f>
        <v>　</v>
      </c>
      <c r="CUV34" s="663"/>
      <c r="CUW34" s="664"/>
      <c r="CUX34" s="662" t="str">
        <f>IFERROR(IF(OR(CUM34="日",CUM34="祝",CUM34=0,CUN34=""),"　",MAX(IF(AND(CUN34&lt;=CUX14,CUP34&gt;CUY14),CUY14-CUX14,IF(CUP34&lt;=CUY14,0,IF(AND(CUN34&gt;CUX14,CUP34&gt;CUY14),CUY14-CUN34,0))),0)),0)</f>
        <v>　</v>
      </c>
      <c r="CUY34" s="663"/>
      <c r="CUZ34" s="664"/>
      <c r="CVA34" s="662" t="str">
        <f>IFERROR(IF(OR(CUM34="日",CUM34="祝",CUM34=0,CUN34=""),"　",MAX(IF(CUN34&gt;CVA14,CUP34-CUN34,IF(CUN34&lt;=CVA14,CUP34-CVA14,0)),0)),0)</f>
        <v>　</v>
      </c>
      <c r="CVB34" s="663"/>
      <c r="CVC34" s="664"/>
      <c r="CVD34" s="662" t="str">
        <f>IFERROR(IF(OR(CUM34="日",CUM34="祝",CUM34=0,CUN34=""),"　",MAX(IF(AND(CUN34&lt;=CVD14,CUP34&gt;CVE14),CVE14-CVD14,IF(AND(CUN34&gt;CVD14,CUP34&lt;=CVE14),CUP34-CUN34,IF(AND(CUN34&lt;=CVD14,CUP34&lt;=CVE14),CUP34-CVD14,IF(AND(CUN34&gt;CVD14,CUP34&gt;CVE14),CVE14-CUN34,0)))),0)),0)</f>
        <v>　</v>
      </c>
      <c r="CVE34" s="663"/>
      <c r="CVF34" s="664"/>
      <c r="CVG34" s="662" t="str">
        <f>IFERROR(IF(OR(CUM34="日",CUM34="祝",CUM34=0,CUN34=""),"　",MAX(IF(AND(CUN34&gt;CVJ14,CUP34&gt;CVH14),0,IF(AND(CUN34&lt;=CVJ14,CUN34&gt;CVG14,CUP34&gt;CVH14),CVJ14-CUN34,IF(AND(CUN34&lt;=CVJ14,CUN34&lt;=CVG14,CUP34&gt;CVH14),CVJ14-CVG14,IF(AND(CUN34&gt;CVG14,CUP34&lt;=CVH14),CUP34-CUN34,IF(AND(CUN34&lt;=CVG14,CUP34&lt;=CVH14),CUP34-CVG14,0))))),0)),0)</f>
        <v>　</v>
      </c>
      <c r="CVH34" s="663"/>
      <c r="CVI34" s="664"/>
      <c r="CVJ34" s="662" t="str">
        <f>IFERROR(IF(OR(CUM34="日",CUM34="祝",CUM34=0,CUN34=""),"　",MAX(IF(AND(CUN34&lt;=CVJ14,CUP34&gt;CVK14),CVK14-CVJ14,IF(CUP34&lt;=CVK14,0,IF(AND(CUN34&gt;CVJ14,CUP34&gt;CVK14),CVK14-CUN34,0))),0)),0)</f>
        <v>　</v>
      </c>
      <c r="CVK34" s="663"/>
      <c r="CVL34" s="664"/>
      <c r="CVM34" s="662" t="str">
        <f t="shared" si="47"/>
        <v>　</v>
      </c>
      <c r="CVN34" s="663"/>
      <c r="CVO34" s="664"/>
      <c r="CVP34" s="665" t="str">
        <f>IF(CVS34="×",TIME(0,0,0),IF(CWC4="非常勤",CUR34,CVD34))</f>
        <v>　</v>
      </c>
      <c r="CVQ34" s="666"/>
      <c r="CVR34" s="667"/>
      <c r="CVS34" s="265"/>
      <c r="CVT34" s="665" t="str">
        <f>IF(CVW34="×",TIME(0,0,0),IF(CWC4="非常勤",CUU34,CVG34))</f>
        <v>　</v>
      </c>
      <c r="CVU34" s="666"/>
      <c r="CVV34" s="667"/>
      <c r="CVW34" s="265"/>
      <c r="CVX34" s="665" t="str">
        <f>IF(CWA34="×",TIME(0,0,0),IF(CWC4="非常勤",CUX34,CVJ34))</f>
        <v>　</v>
      </c>
      <c r="CVY34" s="666"/>
      <c r="CVZ34" s="667"/>
      <c r="CWA34" s="265"/>
      <c r="CWB34" s="665" t="str">
        <f>IF(CWE34="×",TIME(0,0,0),IF(CWC4="非常勤",CVA34,CVM34))</f>
        <v>　</v>
      </c>
      <c r="CWC34" s="666"/>
      <c r="CWD34" s="667"/>
      <c r="CWE34" s="265"/>
      <c r="CWF34" s="668"/>
      <c r="CWG34" s="669"/>
      <c r="CWH34" s="668"/>
      <c r="CWI34" s="670"/>
      <c r="CWJ34" s="669"/>
      <c r="CWK34" s="671"/>
      <c r="CWL34" s="672"/>
      <c r="CWM34" s="672"/>
      <c r="CWN34" s="673"/>
      <c r="CWO34" s="263">
        <f>$A$34</f>
        <v>20</v>
      </c>
      <c r="CWP34" s="264" t="str">
        <f>$B$34</f>
        <v>火</v>
      </c>
      <c r="CWQ34" s="660"/>
      <c r="CWR34" s="661"/>
      <c r="CWS34" s="660"/>
      <c r="CWT34" s="661"/>
      <c r="CWU34" s="662" t="str">
        <f>IFERROR(IF(OR(CWP34="日",CWP34="祝",CWP34=0,CWQ34=""),"　",MAX(IF(AND(CWQ34&lt;=CWU14,CWS34&gt;CWV14),CWV14-CWU14,IF(AND(CWQ34&gt;CWU14,CWS34&lt;=CWV14),CWS34-CWQ34,IF(AND(CWQ34&lt;=CWU14,CWS34&lt;=CWV14),CWS34-CWU14,IF(AND(CWQ34&gt;CWU14,CWS34&gt;CWV14),CWV14-CWQ34,0)))),0)),0)</f>
        <v>　</v>
      </c>
      <c r="CWV34" s="663"/>
      <c r="CWW34" s="664"/>
      <c r="CWX34" s="662" t="str">
        <f>IFERROR(IF(OR(CWP34="日",CWP34="祝",CWP34=0,CWQ34=""),"　",MAX(IF(AND(CWQ34&gt;CXA14,CWS34&gt;CWY14),0,IF(AND(CWQ34&lt;=CXA14,CWQ34&gt;CWX14,CWS34&gt;CWY14),CXA14-CWQ34,IF(AND(CWQ34&lt;=CXA14,CWQ34&lt;=CWX14,CWS34&gt;CWY14),CXA14-CWX14,IF(AND(CWQ34&gt;CWX14,CWS34&lt;=CWY14),CWS34-CWQ34,IF(AND(CWQ34&lt;=CWX14,CWS34&lt;=CWY14),CWS34-CWX14,0))))),0)),0)</f>
        <v>　</v>
      </c>
      <c r="CWY34" s="663"/>
      <c r="CWZ34" s="664"/>
      <c r="CXA34" s="662" t="str">
        <f>IFERROR(IF(OR(CWP34="日",CWP34="祝",CWP34=0,CWQ34=""),"　",MAX(IF(AND(CWQ34&lt;=CXA14,CWS34&gt;CXB14),CXB14-CXA14,IF(CWS34&lt;=CXB14,0,IF(AND(CWQ34&gt;CXA14,CWS34&gt;CXB14),CXB14-CWQ34,0))),0)),0)</f>
        <v>　</v>
      </c>
      <c r="CXB34" s="663"/>
      <c r="CXC34" s="664"/>
      <c r="CXD34" s="662" t="str">
        <f>IFERROR(IF(OR(CWP34="日",CWP34="祝",CWP34=0,CWQ34=""),"　",MAX(IF(CWQ34&gt;CXD14,CWS34-CWQ34,IF(CWQ34&lt;=CXD14,CWS34-CXD14,0)),0)),0)</f>
        <v>　</v>
      </c>
      <c r="CXE34" s="663"/>
      <c r="CXF34" s="664"/>
      <c r="CXG34" s="662" t="str">
        <f>IFERROR(IF(OR(CWP34="日",CWP34="祝",CWP34=0,CWQ34=""),"　",MAX(IF(AND(CWQ34&lt;=CXG14,CWS34&gt;CXH14),CXH14-CXG14,IF(AND(CWQ34&gt;CXG14,CWS34&lt;=CXH14),CWS34-CWQ34,IF(AND(CWQ34&lt;=CXG14,CWS34&lt;=CXH14),CWS34-CXG14,IF(AND(CWQ34&gt;CXG14,CWS34&gt;CXH14),CXH14-CWQ34,0)))),0)),0)</f>
        <v>　</v>
      </c>
      <c r="CXH34" s="663"/>
      <c r="CXI34" s="664"/>
      <c r="CXJ34" s="662" t="str">
        <f>IFERROR(IF(OR(CWP34="日",CWP34="祝",CWP34=0,CWQ34=""),"　",MAX(IF(AND(CWQ34&gt;CXM14,CWS34&gt;CXK14),0,IF(AND(CWQ34&lt;=CXM14,CWQ34&gt;CXJ14,CWS34&gt;CXK14),CXM14-CWQ34,IF(AND(CWQ34&lt;=CXM14,CWQ34&lt;=CXJ14,CWS34&gt;CXK14),CXM14-CXJ14,IF(AND(CWQ34&gt;CXJ14,CWS34&lt;=CXK14),CWS34-CWQ34,IF(AND(CWQ34&lt;=CXJ14,CWS34&lt;=CXK14),CWS34-CXJ14,0))))),0)),0)</f>
        <v>　</v>
      </c>
      <c r="CXK34" s="663"/>
      <c r="CXL34" s="664"/>
      <c r="CXM34" s="662" t="str">
        <f>IFERROR(IF(OR(CWP34="日",CWP34="祝",CWP34=0,CWQ34=""),"　",MAX(IF(AND(CWQ34&lt;=CXM14,CWS34&gt;CXN14),CXN14-CXM14,IF(CWS34&lt;=CXN14,0,IF(AND(CWQ34&gt;CXM14,CWS34&gt;CXN14),CXN14-CWQ34,0))),0)),0)</f>
        <v>　</v>
      </c>
      <c r="CXN34" s="663"/>
      <c r="CXO34" s="664"/>
      <c r="CXP34" s="662" t="str">
        <f t="shared" si="48"/>
        <v>　</v>
      </c>
      <c r="CXQ34" s="663"/>
      <c r="CXR34" s="664"/>
      <c r="CXS34" s="665" t="str">
        <f>IF(CXV34="×",TIME(0,0,0),IF(CYF4="非常勤",CWU34,CXG34))</f>
        <v>　</v>
      </c>
      <c r="CXT34" s="666"/>
      <c r="CXU34" s="667"/>
      <c r="CXV34" s="265"/>
      <c r="CXW34" s="665" t="str">
        <f>IF(CXZ34="×",TIME(0,0,0),IF(CYF4="非常勤",CWX34,CXJ34))</f>
        <v>　</v>
      </c>
      <c r="CXX34" s="666"/>
      <c r="CXY34" s="667"/>
      <c r="CXZ34" s="265"/>
      <c r="CYA34" s="665" t="str">
        <f>IF(CYD34="×",TIME(0,0,0),IF(CYF4="非常勤",CXA34,CXM34))</f>
        <v>　</v>
      </c>
      <c r="CYB34" s="666"/>
      <c r="CYC34" s="667"/>
      <c r="CYD34" s="265"/>
      <c r="CYE34" s="665" t="str">
        <f>IF(CYH34="×",TIME(0,0,0),IF(CYF4="非常勤",CXD34,CXP34))</f>
        <v>　</v>
      </c>
      <c r="CYF34" s="666"/>
      <c r="CYG34" s="667"/>
      <c r="CYH34" s="265"/>
      <c r="CYI34" s="668"/>
      <c r="CYJ34" s="669"/>
      <c r="CYK34" s="668"/>
      <c r="CYL34" s="670"/>
      <c r="CYM34" s="669"/>
      <c r="CYN34" s="671"/>
      <c r="CYO34" s="672"/>
      <c r="CYP34" s="672"/>
      <c r="CYQ34" s="673"/>
      <c r="CYR34" s="263">
        <f>$A$34</f>
        <v>20</v>
      </c>
      <c r="CYS34" s="264" t="str">
        <f>$B$34</f>
        <v>火</v>
      </c>
      <c r="CYT34" s="660"/>
      <c r="CYU34" s="661"/>
      <c r="CYV34" s="660"/>
      <c r="CYW34" s="661"/>
      <c r="CYX34" s="662" t="str">
        <f>IFERROR(IF(OR(CYS34="日",CYS34="祝",CYS34=0,CYT34=""),"　",MAX(IF(AND(CYT34&lt;=CYX14,CYV34&gt;CYY14),CYY14-CYX14,IF(AND(CYT34&gt;CYX14,CYV34&lt;=CYY14),CYV34-CYT34,IF(AND(CYT34&lt;=CYX14,CYV34&lt;=CYY14),CYV34-CYX14,IF(AND(CYT34&gt;CYX14,CYV34&gt;CYY14),CYY14-CYT34,0)))),0)),0)</f>
        <v>　</v>
      </c>
      <c r="CYY34" s="663"/>
      <c r="CYZ34" s="664"/>
      <c r="CZA34" s="662" t="str">
        <f>IFERROR(IF(OR(CYS34="日",CYS34="祝",CYS34=0,CYT34=""),"　",MAX(IF(AND(CYT34&gt;CZD14,CYV34&gt;CZB14),0,IF(AND(CYT34&lt;=CZD14,CYT34&gt;CZA14,CYV34&gt;CZB14),CZD14-CYT34,IF(AND(CYT34&lt;=CZD14,CYT34&lt;=CZA14,CYV34&gt;CZB14),CZD14-CZA14,IF(AND(CYT34&gt;CZA14,CYV34&lt;=CZB14),CYV34-CYT34,IF(AND(CYT34&lt;=CZA14,CYV34&lt;=CZB14),CYV34-CZA14,0))))),0)),0)</f>
        <v>　</v>
      </c>
      <c r="CZB34" s="663"/>
      <c r="CZC34" s="664"/>
      <c r="CZD34" s="662" t="str">
        <f>IFERROR(IF(OR(CYS34="日",CYS34="祝",CYS34=0,CYT34=""),"　",MAX(IF(AND(CYT34&lt;=CZD14,CYV34&gt;CZE14),CZE14-CZD14,IF(CYV34&lt;=CZE14,0,IF(AND(CYT34&gt;CZD14,CYV34&gt;CZE14),CZE14-CYT34,0))),0)),0)</f>
        <v>　</v>
      </c>
      <c r="CZE34" s="663"/>
      <c r="CZF34" s="664"/>
      <c r="CZG34" s="662" t="str">
        <f>IFERROR(IF(OR(CYS34="日",CYS34="祝",CYS34=0,CYT34=""),"　",MAX(IF(CYT34&gt;CZG14,CYV34-CYT34,IF(CYT34&lt;=CZG14,CYV34-CZG14,0)),0)),0)</f>
        <v>　</v>
      </c>
      <c r="CZH34" s="663"/>
      <c r="CZI34" s="664"/>
      <c r="CZJ34" s="662" t="str">
        <f>IFERROR(IF(OR(CYS34="日",CYS34="祝",CYS34=0,CYT34=""),"　",MAX(IF(AND(CYT34&lt;=CZJ14,CYV34&gt;CZK14),CZK14-CZJ14,IF(AND(CYT34&gt;CZJ14,CYV34&lt;=CZK14),CYV34-CYT34,IF(AND(CYT34&lt;=CZJ14,CYV34&lt;=CZK14),CYV34-CZJ14,IF(AND(CYT34&gt;CZJ14,CYV34&gt;CZK14),CZK14-CYT34,0)))),0)),0)</f>
        <v>　</v>
      </c>
      <c r="CZK34" s="663"/>
      <c r="CZL34" s="664"/>
      <c r="CZM34" s="662" t="str">
        <f>IFERROR(IF(OR(CYS34="日",CYS34="祝",CYS34=0,CYT34=""),"　",MAX(IF(AND(CYT34&gt;CZP14,CYV34&gt;CZN14),0,IF(AND(CYT34&lt;=CZP14,CYT34&gt;CZM14,CYV34&gt;CZN14),CZP14-CYT34,IF(AND(CYT34&lt;=CZP14,CYT34&lt;=CZM14,CYV34&gt;CZN14),CZP14-CZM14,IF(AND(CYT34&gt;CZM14,CYV34&lt;=CZN14),CYV34-CYT34,IF(AND(CYT34&lt;=CZM14,CYV34&lt;=CZN14),CYV34-CZM14,0))))),0)),0)</f>
        <v>　</v>
      </c>
      <c r="CZN34" s="663"/>
      <c r="CZO34" s="664"/>
      <c r="CZP34" s="662" t="str">
        <f>IFERROR(IF(OR(CYS34="日",CYS34="祝",CYS34=0,CYT34=""),"　",MAX(IF(AND(CYT34&lt;=CZP14,CYV34&gt;CZQ14),CZQ14-CZP14,IF(CYV34&lt;=CZQ14,0,IF(AND(CYT34&gt;CZP14,CYV34&gt;CZQ14),CZQ14-CYT34,0))),0)),0)</f>
        <v>　</v>
      </c>
      <c r="CZQ34" s="663"/>
      <c r="CZR34" s="664"/>
      <c r="CZS34" s="662" t="str">
        <f t="shared" si="49"/>
        <v>　</v>
      </c>
      <c r="CZT34" s="663"/>
      <c r="CZU34" s="664"/>
      <c r="CZV34" s="665" t="str">
        <f>IF(CZY34="×",TIME(0,0,0),IF(DAI4="非常勤",CYX34,CZJ34))</f>
        <v>　</v>
      </c>
      <c r="CZW34" s="666"/>
      <c r="CZX34" s="667"/>
      <c r="CZY34" s="265"/>
      <c r="CZZ34" s="665" t="str">
        <f>IF(DAC34="×",TIME(0,0,0),IF(DAI4="非常勤",CZA34,CZM34))</f>
        <v>　</v>
      </c>
      <c r="DAA34" s="666"/>
      <c r="DAB34" s="667"/>
      <c r="DAC34" s="265"/>
      <c r="DAD34" s="665" t="str">
        <f>IF(DAG34="×",TIME(0,0,0),IF(DAI4="非常勤",CZD34,CZP34))</f>
        <v>　</v>
      </c>
      <c r="DAE34" s="666"/>
      <c r="DAF34" s="667"/>
      <c r="DAG34" s="265"/>
      <c r="DAH34" s="665" t="str">
        <f>IF(DAK34="×",TIME(0,0,0),IF(DAI4="非常勤",CZG34,CZS34))</f>
        <v>　</v>
      </c>
      <c r="DAI34" s="666"/>
      <c r="DAJ34" s="667"/>
      <c r="DAK34" s="265"/>
      <c r="DAL34" s="668"/>
      <c r="DAM34" s="669"/>
      <c r="DAN34" s="668"/>
      <c r="DAO34" s="670"/>
      <c r="DAP34" s="669"/>
      <c r="DAQ34" s="671"/>
      <c r="DAR34" s="672"/>
      <c r="DAS34" s="672"/>
      <c r="DAT34" s="673"/>
      <c r="DAU34" s="263">
        <f>$A$34</f>
        <v>20</v>
      </c>
      <c r="DAV34" s="264" t="str">
        <f>$B$34</f>
        <v>火</v>
      </c>
      <c r="DAW34" s="660"/>
      <c r="DAX34" s="661"/>
      <c r="DAY34" s="660"/>
      <c r="DAZ34" s="661"/>
      <c r="DBA34" s="662" t="str">
        <f>IFERROR(IF(OR(DAV34="日",DAV34="祝",DAV34=0,DAW34=""),"　",MAX(IF(AND(DAW34&lt;=DBA14,DAY34&gt;DBB14),DBB14-DBA14,IF(AND(DAW34&gt;DBA14,DAY34&lt;=DBB14),DAY34-DAW34,IF(AND(DAW34&lt;=DBA14,DAY34&lt;=DBB14),DAY34-DBA14,IF(AND(DAW34&gt;DBA14,DAY34&gt;DBB14),DBB14-DAW34,0)))),0)),0)</f>
        <v>　</v>
      </c>
      <c r="DBB34" s="663"/>
      <c r="DBC34" s="664"/>
      <c r="DBD34" s="662" t="str">
        <f>IFERROR(IF(OR(DAV34="日",DAV34="祝",DAV34=0,DAW34=""),"　",MAX(IF(AND(DAW34&gt;DBG14,DAY34&gt;DBE14),0,IF(AND(DAW34&lt;=DBG14,DAW34&gt;DBD14,DAY34&gt;DBE14),DBG14-DAW34,IF(AND(DAW34&lt;=DBG14,DAW34&lt;=DBD14,DAY34&gt;DBE14),DBG14-DBD14,IF(AND(DAW34&gt;DBD14,DAY34&lt;=DBE14),DAY34-DAW34,IF(AND(DAW34&lt;=DBD14,DAY34&lt;=DBE14),DAY34-DBD14,0))))),0)),0)</f>
        <v>　</v>
      </c>
      <c r="DBE34" s="663"/>
      <c r="DBF34" s="664"/>
      <c r="DBG34" s="662" t="str">
        <f>IFERROR(IF(OR(DAV34="日",DAV34="祝",DAV34=0,DAW34=""),"　",MAX(IF(AND(DAW34&lt;=DBG14,DAY34&gt;DBH14),DBH14-DBG14,IF(DAY34&lt;=DBH14,0,IF(AND(DAW34&gt;DBG14,DAY34&gt;DBH14),DBH14-DAW34,0))),0)),0)</f>
        <v>　</v>
      </c>
      <c r="DBH34" s="663"/>
      <c r="DBI34" s="664"/>
      <c r="DBJ34" s="662" t="str">
        <f>IFERROR(IF(OR(DAV34="日",DAV34="祝",DAV34=0,DAW34=""),"　",MAX(IF(DAW34&gt;DBJ14,DAY34-DAW34,IF(DAW34&lt;=DBJ14,DAY34-DBJ14,0)),0)),0)</f>
        <v>　</v>
      </c>
      <c r="DBK34" s="663"/>
      <c r="DBL34" s="664"/>
      <c r="DBM34" s="662" t="str">
        <f>IFERROR(IF(OR(DAV34="日",DAV34="祝",DAV34=0,DAW34=""),"　",MAX(IF(AND(DAW34&lt;=DBM14,DAY34&gt;DBN14),DBN14-DBM14,IF(AND(DAW34&gt;DBM14,DAY34&lt;=DBN14),DAY34-DAW34,IF(AND(DAW34&lt;=DBM14,DAY34&lt;=DBN14),DAY34-DBM14,IF(AND(DAW34&gt;DBM14,DAY34&gt;DBN14),DBN14-DAW34,0)))),0)),0)</f>
        <v>　</v>
      </c>
      <c r="DBN34" s="663"/>
      <c r="DBO34" s="664"/>
      <c r="DBP34" s="662" t="str">
        <f>IFERROR(IF(OR(DAV34="日",DAV34="祝",DAV34=0,DAW34=""),"　",MAX(IF(AND(DAW34&gt;DBS14,DAY34&gt;DBQ14),0,IF(AND(DAW34&lt;=DBS14,DAW34&gt;DBP14,DAY34&gt;DBQ14),DBS14-DAW34,IF(AND(DAW34&lt;=DBS14,DAW34&lt;=DBP14,DAY34&gt;DBQ14),DBS14-DBP14,IF(AND(DAW34&gt;DBP14,DAY34&lt;=DBQ14),DAY34-DAW34,IF(AND(DAW34&lt;=DBP14,DAY34&lt;=DBQ14),DAY34-DBP14,0))))),0)),0)</f>
        <v>　</v>
      </c>
      <c r="DBQ34" s="663"/>
      <c r="DBR34" s="664"/>
      <c r="DBS34" s="662" t="str">
        <f>IFERROR(IF(OR(DAV34="日",DAV34="祝",DAV34=0,DAW34=""),"　",MAX(IF(AND(DAW34&lt;=DBS14,DAY34&gt;DBT14),DBT14-DBS14,IF(DAY34&lt;=DBT14,0,IF(AND(DAW34&gt;DBS14,DAY34&gt;DBT14),DBT14-DAW34,0))),0)),0)</f>
        <v>　</v>
      </c>
      <c r="DBT34" s="663"/>
      <c r="DBU34" s="664"/>
      <c r="DBV34" s="662" t="str">
        <f t="shared" si="50"/>
        <v>　</v>
      </c>
      <c r="DBW34" s="663"/>
      <c r="DBX34" s="664"/>
      <c r="DBY34" s="665" t="str">
        <f>IF(DCB34="×",TIME(0,0,0),IF(DCL4="非常勤",DBA34,DBM34))</f>
        <v>　</v>
      </c>
      <c r="DBZ34" s="666"/>
      <c r="DCA34" s="667"/>
      <c r="DCB34" s="265"/>
      <c r="DCC34" s="665" t="str">
        <f>IF(DCF34="×",TIME(0,0,0),IF(DCL4="非常勤",DBD34,DBP34))</f>
        <v>　</v>
      </c>
      <c r="DCD34" s="666"/>
      <c r="DCE34" s="667"/>
      <c r="DCF34" s="265"/>
      <c r="DCG34" s="665" t="str">
        <f>IF(DCJ34="×",TIME(0,0,0),IF(DCL4="非常勤",DBG34,DBS34))</f>
        <v>　</v>
      </c>
      <c r="DCH34" s="666"/>
      <c r="DCI34" s="667"/>
      <c r="DCJ34" s="265"/>
      <c r="DCK34" s="665" t="str">
        <f>IF(DCN34="×",TIME(0,0,0),IF(DCL4="非常勤",DBJ34,DBV34))</f>
        <v>　</v>
      </c>
      <c r="DCL34" s="666"/>
      <c r="DCM34" s="667"/>
      <c r="DCN34" s="265"/>
      <c r="DCO34" s="668"/>
      <c r="DCP34" s="669"/>
      <c r="DCQ34" s="668"/>
      <c r="DCR34" s="670"/>
      <c r="DCS34" s="669"/>
      <c r="DCT34" s="671"/>
      <c r="DCU34" s="672"/>
      <c r="DCV34" s="672"/>
      <c r="DCW34" s="673"/>
      <c r="DCX34" s="263">
        <f>$A$34</f>
        <v>20</v>
      </c>
      <c r="DCY34" s="264" t="str">
        <f>$B$34</f>
        <v>火</v>
      </c>
      <c r="DCZ34" s="660"/>
      <c r="DDA34" s="661"/>
      <c r="DDB34" s="660"/>
      <c r="DDC34" s="661"/>
      <c r="DDD34" s="662" t="str">
        <f>IFERROR(IF(OR(DCY34="日",DCY34="祝",DCY34=0,DCZ34=""),"　",MAX(IF(AND(DCZ34&lt;=DDD14,DDB34&gt;DDE14),DDE14-DDD14,IF(AND(DCZ34&gt;DDD14,DDB34&lt;=DDE14),DDB34-DCZ34,IF(AND(DCZ34&lt;=DDD14,DDB34&lt;=DDE14),DDB34-DDD14,IF(AND(DCZ34&gt;DDD14,DDB34&gt;DDE14),DDE14-DCZ34,0)))),0)),0)</f>
        <v>　</v>
      </c>
      <c r="DDE34" s="663"/>
      <c r="DDF34" s="664"/>
      <c r="DDG34" s="662" t="str">
        <f>IFERROR(IF(OR(DCY34="日",DCY34="祝",DCY34=0,DCZ34=""),"　",MAX(IF(AND(DCZ34&gt;DDJ14,DDB34&gt;DDH14),0,IF(AND(DCZ34&lt;=DDJ14,DCZ34&gt;DDG14,DDB34&gt;DDH14),DDJ14-DCZ34,IF(AND(DCZ34&lt;=DDJ14,DCZ34&lt;=DDG14,DDB34&gt;DDH14),DDJ14-DDG14,IF(AND(DCZ34&gt;DDG14,DDB34&lt;=DDH14),DDB34-DCZ34,IF(AND(DCZ34&lt;=DDG14,DDB34&lt;=DDH14),DDB34-DDG14,0))))),0)),0)</f>
        <v>　</v>
      </c>
      <c r="DDH34" s="663"/>
      <c r="DDI34" s="664"/>
      <c r="DDJ34" s="662" t="str">
        <f>IFERROR(IF(OR(DCY34="日",DCY34="祝",DCY34=0,DCZ34=""),"　",MAX(IF(AND(DCZ34&lt;=DDJ14,DDB34&gt;DDK14),DDK14-DDJ14,IF(DDB34&lt;=DDK14,0,IF(AND(DCZ34&gt;DDJ14,DDB34&gt;DDK14),DDK14-DCZ34,0))),0)),0)</f>
        <v>　</v>
      </c>
      <c r="DDK34" s="663"/>
      <c r="DDL34" s="664"/>
      <c r="DDM34" s="662" t="str">
        <f>IFERROR(IF(OR(DCY34="日",DCY34="祝",DCY34=0,DCZ34=""),"　",MAX(IF(DCZ34&gt;DDM14,DDB34-DCZ34,IF(DCZ34&lt;=DDM14,DDB34-DDM14,0)),0)),0)</f>
        <v>　</v>
      </c>
      <c r="DDN34" s="663"/>
      <c r="DDO34" s="664"/>
      <c r="DDP34" s="662" t="str">
        <f>IFERROR(IF(OR(DCY34="日",DCY34="祝",DCY34=0,DCZ34=""),"　",MAX(IF(AND(DCZ34&lt;=DDP14,DDB34&gt;DDQ14),DDQ14-DDP14,IF(AND(DCZ34&gt;DDP14,DDB34&lt;=DDQ14),DDB34-DCZ34,IF(AND(DCZ34&lt;=DDP14,DDB34&lt;=DDQ14),DDB34-DDP14,IF(AND(DCZ34&gt;DDP14,DDB34&gt;DDQ14),DDQ14-DCZ34,0)))),0)),0)</f>
        <v>　</v>
      </c>
      <c r="DDQ34" s="663"/>
      <c r="DDR34" s="664"/>
      <c r="DDS34" s="662" t="str">
        <f>IFERROR(IF(OR(DCY34="日",DCY34="祝",DCY34=0,DCZ34=""),"　",MAX(IF(AND(DCZ34&gt;DDV14,DDB34&gt;DDT14),0,IF(AND(DCZ34&lt;=DDV14,DCZ34&gt;DDS14,DDB34&gt;DDT14),DDV14-DCZ34,IF(AND(DCZ34&lt;=DDV14,DCZ34&lt;=DDS14,DDB34&gt;DDT14),DDV14-DDS14,IF(AND(DCZ34&gt;DDS14,DDB34&lt;=DDT14),DDB34-DCZ34,IF(AND(DCZ34&lt;=DDS14,DDB34&lt;=DDT14),DDB34-DDS14,0))))),0)),0)</f>
        <v>　</v>
      </c>
      <c r="DDT34" s="663"/>
      <c r="DDU34" s="664"/>
      <c r="DDV34" s="662" t="str">
        <f>IFERROR(IF(OR(DCY34="日",DCY34="祝",DCY34=0,DCZ34=""),"　",MAX(IF(AND(DCZ34&lt;=DDV14,DDB34&gt;DDW14),DDW14-DDV14,IF(DDB34&lt;=DDW14,0,IF(AND(DCZ34&gt;DDV14,DDB34&gt;DDW14),DDW14-DCZ34,0))),0)),0)</f>
        <v>　</v>
      </c>
      <c r="DDW34" s="663"/>
      <c r="DDX34" s="664"/>
      <c r="DDY34" s="662" t="str">
        <f t="shared" si="51"/>
        <v>　</v>
      </c>
      <c r="DDZ34" s="663"/>
      <c r="DEA34" s="664"/>
      <c r="DEB34" s="665" t="str">
        <f>IF(DEE34="×",TIME(0,0,0),IF(DEO4="非常勤",DDD34,DDP34))</f>
        <v>　</v>
      </c>
      <c r="DEC34" s="666"/>
      <c r="DED34" s="667"/>
      <c r="DEE34" s="265"/>
      <c r="DEF34" s="665" t="str">
        <f>IF(DEI34="×",TIME(0,0,0),IF(DEO4="非常勤",DDG34,DDS34))</f>
        <v>　</v>
      </c>
      <c r="DEG34" s="666"/>
      <c r="DEH34" s="667"/>
      <c r="DEI34" s="265"/>
      <c r="DEJ34" s="665" t="str">
        <f>IF(DEM34="×",TIME(0,0,0),IF(DEO4="非常勤",DDJ34,DDV34))</f>
        <v>　</v>
      </c>
      <c r="DEK34" s="666"/>
      <c r="DEL34" s="667"/>
      <c r="DEM34" s="265"/>
      <c r="DEN34" s="665" t="str">
        <f>IF(DEQ34="×",TIME(0,0,0),IF(DEO4="非常勤",DDM34,DDY34))</f>
        <v>　</v>
      </c>
      <c r="DEO34" s="666"/>
      <c r="DEP34" s="667"/>
      <c r="DEQ34" s="265"/>
      <c r="DER34" s="668"/>
      <c r="DES34" s="669"/>
      <c r="DET34" s="668"/>
      <c r="DEU34" s="670"/>
      <c r="DEV34" s="669"/>
      <c r="DEW34" s="671"/>
      <c r="DEX34" s="672"/>
      <c r="DEY34" s="672"/>
      <c r="DEZ34" s="673"/>
      <c r="DFA34" s="263">
        <f>$A$34</f>
        <v>20</v>
      </c>
      <c r="DFB34" s="264" t="str">
        <f>$B$34</f>
        <v>火</v>
      </c>
      <c r="DFC34" s="660"/>
      <c r="DFD34" s="661"/>
      <c r="DFE34" s="660"/>
      <c r="DFF34" s="661"/>
      <c r="DFG34" s="662" t="str">
        <f>IFERROR(IF(OR(DFB34="日",DFB34="祝",DFB34=0,DFC34=""),"　",MAX(IF(AND(DFC34&lt;=DFG14,DFE34&gt;DFH14),DFH14-DFG14,IF(AND(DFC34&gt;DFG14,DFE34&lt;=DFH14),DFE34-DFC34,IF(AND(DFC34&lt;=DFG14,DFE34&lt;=DFH14),DFE34-DFG14,IF(AND(DFC34&gt;DFG14,DFE34&gt;DFH14),DFH14-DFC34,0)))),0)),0)</f>
        <v>　</v>
      </c>
      <c r="DFH34" s="663"/>
      <c r="DFI34" s="664"/>
      <c r="DFJ34" s="662" t="str">
        <f>IFERROR(IF(OR(DFB34="日",DFB34="祝",DFB34=0,DFC34=""),"　",MAX(IF(AND(DFC34&gt;DFM14,DFE34&gt;DFK14),0,IF(AND(DFC34&lt;=DFM14,DFC34&gt;DFJ14,DFE34&gt;DFK14),DFM14-DFC34,IF(AND(DFC34&lt;=DFM14,DFC34&lt;=DFJ14,DFE34&gt;DFK14),DFM14-DFJ14,IF(AND(DFC34&gt;DFJ14,DFE34&lt;=DFK14),DFE34-DFC34,IF(AND(DFC34&lt;=DFJ14,DFE34&lt;=DFK14),DFE34-DFJ14,0))))),0)),0)</f>
        <v>　</v>
      </c>
      <c r="DFK34" s="663"/>
      <c r="DFL34" s="664"/>
      <c r="DFM34" s="662" t="str">
        <f>IFERROR(IF(OR(DFB34="日",DFB34="祝",DFB34=0,DFC34=""),"　",MAX(IF(AND(DFC34&lt;=DFM14,DFE34&gt;DFN14),DFN14-DFM14,IF(DFE34&lt;=DFN14,0,IF(AND(DFC34&gt;DFM14,DFE34&gt;DFN14),DFN14-DFC34,0))),0)),0)</f>
        <v>　</v>
      </c>
      <c r="DFN34" s="663"/>
      <c r="DFO34" s="664"/>
      <c r="DFP34" s="662" t="str">
        <f>IFERROR(IF(OR(DFB34="日",DFB34="祝",DFB34=0,DFC34=""),"　",MAX(IF(DFC34&gt;DFP14,DFE34-DFC34,IF(DFC34&lt;=DFP14,DFE34-DFP14,0)),0)),0)</f>
        <v>　</v>
      </c>
      <c r="DFQ34" s="663"/>
      <c r="DFR34" s="664"/>
      <c r="DFS34" s="662" t="str">
        <f>IFERROR(IF(OR(DFB34="日",DFB34="祝",DFB34=0,DFC34=""),"　",MAX(IF(AND(DFC34&lt;=DFS14,DFE34&gt;DFT14),DFT14-DFS14,IF(AND(DFC34&gt;DFS14,DFE34&lt;=DFT14),DFE34-DFC34,IF(AND(DFC34&lt;=DFS14,DFE34&lt;=DFT14),DFE34-DFS14,IF(AND(DFC34&gt;DFS14,DFE34&gt;DFT14),DFT14-DFC34,0)))),0)),0)</f>
        <v>　</v>
      </c>
      <c r="DFT34" s="663"/>
      <c r="DFU34" s="664"/>
      <c r="DFV34" s="662" t="str">
        <f>IFERROR(IF(OR(DFB34="日",DFB34="祝",DFB34=0,DFC34=""),"　",MAX(IF(AND(DFC34&gt;DFY14,DFE34&gt;DFW14),0,IF(AND(DFC34&lt;=DFY14,DFC34&gt;DFV14,DFE34&gt;DFW14),DFY14-DFC34,IF(AND(DFC34&lt;=DFY14,DFC34&lt;=DFV14,DFE34&gt;DFW14),DFY14-DFV14,IF(AND(DFC34&gt;DFV14,DFE34&lt;=DFW14),DFE34-DFC34,IF(AND(DFC34&lt;=DFV14,DFE34&lt;=DFW14),DFE34-DFV14,0))))),0)),0)</f>
        <v>　</v>
      </c>
      <c r="DFW34" s="663"/>
      <c r="DFX34" s="664"/>
      <c r="DFY34" s="662" t="str">
        <f>IFERROR(IF(OR(DFB34="日",DFB34="祝",DFB34=0,DFC34=""),"　",MAX(IF(AND(DFC34&lt;=DFY14,DFE34&gt;DFZ14),DFZ14-DFY14,IF(DFE34&lt;=DFZ14,0,IF(AND(DFC34&gt;DFY14,DFE34&gt;DFZ14),DFZ14-DFC34,0))),0)),0)</f>
        <v>　</v>
      </c>
      <c r="DFZ34" s="663"/>
      <c r="DGA34" s="664"/>
      <c r="DGB34" s="662" t="str">
        <f t="shared" si="52"/>
        <v>　</v>
      </c>
      <c r="DGC34" s="663"/>
      <c r="DGD34" s="664"/>
      <c r="DGE34" s="665" t="str">
        <f>IF(DGH34="×",TIME(0,0,0),IF(DGR4="非常勤",DFG34,DFS34))</f>
        <v>　</v>
      </c>
      <c r="DGF34" s="666"/>
      <c r="DGG34" s="667"/>
      <c r="DGH34" s="265"/>
      <c r="DGI34" s="665" t="str">
        <f>IF(DGL34="×",TIME(0,0,0),IF(DGR4="非常勤",DFJ34,DFV34))</f>
        <v>　</v>
      </c>
      <c r="DGJ34" s="666"/>
      <c r="DGK34" s="667"/>
      <c r="DGL34" s="265"/>
      <c r="DGM34" s="665" t="str">
        <f>IF(DGP34="×",TIME(0,0,0),IF(DGR4="非常勤",DFM34,DFY34))</f>
        <v>　</v>
      </c>
      <c r="DGN34" s="666"/>
      <c r="DGO34" s="667"/>
      <c r="DGP34" s="265"/>
      <c r="DGQ34" s="665" t="str">
        <f>IF(DGT34="×",TIME(0,0,0),IF(DGR4="非常勤",DFP34,DGB34))</f>
        <v>　</v>
      </c>
      <c r="DGR34" s="666"/>
      <c r="DGS34" s="667"/>
      <c r="DGT34" s="265"/>
      <c r="DGU34" s="668"/>
      <c r="DGV34" s="669"/>
      <c r="DGW34" s="668"/>
      <c r="DGX34" s="670"/>
      <c r="DGY34" s="669"/>
      <c r="DGZ34" s="671"/>
      <c r="DHA34" s="672"/>
      <c r="DHB34" s="672"/>
      <c r="DHC34" s="673"/>
      <c r="DHD34" s="263">
        <f>$A$34</f>
        <v>20</v>
      </c>
      <c r="DHE34" s="264" t="str">
        <f>$B$34</f>
        <v>火</v>
      </c>
      <c r="DHF34" s="660"/>
      <c r="DHG34" s="661"/>
      <c r="DHH34" s="660"/>
      <c r="DHI34" s="661"/>
      <c r="DHJ34" s="662" t="str">
        <f>IFERROR(IF(OR(DHE34="日",DHE34="祝",DHE34=0,DHF34=""),"　",MAX(IF(AND(DHF34&lt;=DHJ14,DHH34&gt;DHK14),DHK14-DHJ14,IF(AND(DHF34&gt;DHJ14,DHH34&lt;=DHK14),DHH34-DHF34,IF(AND(DHF34&lt;=DHJ14,DHH34&lt;=DHK14),DHH34-DHJ14,IF(AND(DHF34&gt;DHJ14,DHH34&gt;DHK14),DHK14-DHF34,0)))),0)),0)</f>
        <v>　</v>
      </c>
      <c r="DHK34" s="663"/>
      <c r="DHL34" s="664"/>
      <c r="DHM34" s="662" t="str">
        <f>IFERROR(IF(OR(DHE34="日",DHE34="祝",DHE34=0,DHF34=""),"　",MAX(IF(AND(DHF34&gt;DHP14,DHH34&gt;DHN14),0,IF(AND(DHF34&lt;=DHP14,DHF34&gt;DHM14,DHH34&gt;DHN14),DHP14-DHF34,IF(AND(DHF34&lt;=DHP14,DHF34&lt;=DHM14,DHH34&gt;DHN14),DHP14-DHM14,IF(AND(DHF34&gt;DHM14,DHH34&lt;=DHN14),DHH34-DHF34,IF(AND(DHF34&lt;=DHM14,DHH34&lt;=DHN14),DHH34-DHM14,0))))),0)),0)</f>
        <v>　</v>
      </c>
      <c r="DHN34" s="663"/>
      <c r="DHO34" s="664"/>
      <c r="DHP34" s="662" t="str">
        <f>IFERROR(IF(OR(DHE34="日",DHE34="祝",DHE34=0,DHF34=""),"　",MAX(IF(AND(DHF34&lt;=DHP14,DHH34&gt;DHQ14),DHQ14-DHP14,IF(DHH34&lt;=DHQ14,0,IF(AND(DHF34&gt;DHP14,DHH34&gt;DHQ14),DHQ14-DHF34,0))),0)),0)</f>
        <v>　</v>
      </c>
      <c r="DHQ34" s="663"/>
      <c r="DHR34" s="664"/>
      <c r="DHS34" s="662" t="str">
        <f>IFERROR(IF(OR(DHE34="日",DHE34="祝",DHE34=0,DHF34=""),"　",MAX(IF(DHF34&gt;DHS14,DHH34-DHF34,IF(DHF34&lt;=DHS14,DHH34-DHS14,0)),0)),0)</f>
        <v>　</v>
      </c>
      <c r="DHT34" s="663"/>
      <c r="DHU34" s="664"/>
      <c r="DHV34" s="662" t="str">
        <f>IFERROR(IF(OR(DHE34="日",DHE34="祝",DHE34=0,DHF34=""),"　",MAX(IF(AND(DHF34&lt;=DHV14,DHH34&gt;DHW14),DHW14-DHV14,IF(AND(DHF34&gt;DHV14,DHH34&lt;=DHW14),DHH34-DHF34,IF(AND(DHF34&lt;=DHV14,DHH34&lt;=DHW14),DHH34-DHV14,IF(AND(DHF34&gt;DHV14,DHH34&gt;DHW14),DHW14-DHF34,0)))),0)),0)</f>
        <v>　</v>
      </c>
      <c r="DHW34" s="663"/>
      <c r="DHX34" s="664"/>
      <c r="DHY34" s="662" t="str">
        <f>IFERROR(IF(OR(DHE34="日",DHE34="祝",DHE34=0,DHF34=""),"　",MAX(IF(AND(DHF34&gt;DIB14,DHH34&gt;DHZ14),0,IF(AND(DHF34&lt;=DIB14,DHF34&gt;DHY14,DHH34&gt;DHZ14),DIB14-DHF34,IF(AND(DHF34&lt;=DIB14,DHF34&lt;=DHY14,DHH34&gt;DHZ14),DIB14-DHY14,IF(AND(DHF34&gt;DHY14,DHH34&lt;=DHZ14),DHH34-DHF34,IF(AND(DHF34&lt;=DHY14,DHH34&lt;=DHZ14),DHH34-DHY14,0))))),0)),0)</f>
        <v>　</v>
      </c>
      <c r="DHZ34" s="663"/>
      <c r="DIA34" s="664"/>
      <c r="DIB34" s="662" t="str">
        <f>IFERROR(IF(OR(DHE34="日",DHE34="祝",DHE34=0,DHF34=""),"　",MAX(IF(AND(DHF34&lt;=DIB14,DHH34&gt;DIC14),DIC14-DIB14,IF(DHH34&lt;=DIC14,0,IF(AND(DHF34&gt;DIB14,DHH34&gt;DIC14),DIC14-DHF34,0))),0)),0)</f>
        <v>　</v>
      </c>
      <c r="DIC34" s="663"/>
      <c r="DID34" s="664"/>
      <c r="DIE34" s="662" t="str">
        <f t="shared" si="53"/>
        <v>　</v>
      </c>
      <c r="DIF34" s="663"/>
      <c r="DIG34" s="664"/>
      <c r="DIH34" s="665" t="str">
        <f>IF(DIK34="×",TIME(0,0,0),IF(DIU4="非常勤",DHJ34,DHV34))</f>
        <v>　</v>
      </c>
      <c r="DII34" s="666"/>
      <c r="DIJ34" s="667"/>
      <c r="DIK34" s="265"/>
      <c r="DIL34" s="665" t="str">
        <f>IF(DIO34="×",TIME(0,0,0),IF(DIU4="非常勤",DHM34,DHY34))</f>
        <v>　</v>
      </c>
      <c r="DIM34" s="666"/>
      <c r="DIN34" s="667"/>
      <c r="DIO34" s="265"/>
      <c r="DIP34" s="665" t="str">
        <f>IF(DIS34="×",TIME(0,0,0),IF(DIU4="非常勤",DHP34,DIB34))</f>
        <v>　</v>
      </c>
      <c r="DIQ34" s="666"/>
      <c r="DIR34" s="667"/>
      <c r="DIS34" s="265"/>
      <c r="DIT34" s="665" t="str">
        <f>IF(DIW34="×",TIME(0,0,0),IF(DIU4="非常勤",DHS34,DIE34))</f>
        <v>　</v>
      </c>
      <c r="DIU34" s="666"/>
      <c r="DIV34" s="667"/>
      <c r="DIW34" s="265"/>
      <c r="DIX34" s="668"/>
      <c r="DIY34" s="669"/>
      <c r="DIZ34" s="668"/>
      <c r="DJA34" s="670"/>
      <c r="DJB34" s="669"/>
      <c r="DJC34" s="671"/>
      <c r="DJD34" s="672"/>
      <c r="DJE34" s="672"/>
      <c r="DJF34" s="673"/>
      <c r="DJG34" s="263">
        <f>$A$34</f>
        <v>20</v>
      </c>
      <c r="DJH34" s="264" t="str">
        <f>$B$34</f>
        <v>火</v>
      </c>
      <c r="DJI34" s="660"/>
      <c r="DJJ34" s="661"/>
      <c r="DJK34" s="660"/>
      <c r="DJL34" s="661"/>
      <c r="DJM34" s="662" t="str">
        <f>IFERROR(IF(OR(DJH34="日",DJH34="祝",DJH34=0,DJI34=""),"　",MAX(IF(AND(DJI34&lt;=DJM14,DJK34&gt;DJN14),DJN14-DJM14,IF(AND(DJI34&gt;DJM14,DJK34&lt;=DJN14),DJK34-DJI34,IF(AND(DJI34&lt;=DJM14,DJK34&lt;=DJN14),DJK34-DJM14,IF(AND(DJI34&gt;DJM14,DJK34&gt;DJN14),DJN14-DJI34,0)))),0)),0)</f>
        <v>　</v>
      </c>
      <c r="DJN34" s="663"/>
      <c r="DJO34" s="664"/>
      <c r="DJP34" s="662" t="str">
        <f>IFERROR(IF(OR(DJH34="日",DJH34="祝",DJH34=0,DJI34=""),"　",MAX(IF(AND(DJI34&gt;DJS14,DJK34&gt;DJQ14),0,IF(AND(DJI34&lt;=DJS14,DJI34&gt;DJP14,DJK34&gt;DJQ14),DJS14-DJI34,IF(AND(DJI34&lt;=DJS14,DJI34&lt;=DJP14,DJK34&gt;DJQ14),DJS14-DJP14,IF(AND(DJI34&gt;DJP14,DJK34&lt;=DJQ14),DJK34-DJI34,IF(AND(DJI34&lt;=DJP14,DJK34&lt;=DJQ14),DJK34-DJP14,0))))),0)),0)</f>
        <v>　</v>
      </c>
      <c r="DJQ34" s="663"/>
      <c r="DJR34" s="664"/>
      <c r="DJS34" s="662" t="str">
        <f>IFERROR(IF(OR(DJH34="日",DJH34="祝",DJH34=0,DJI34=""),"　",MAX(IF(AND(DJI34&lt;=DJS14,DJK34&gt;DJT14),DJT14-DJS14,IF(DJK34&lt;=DJT14,0,IF(AND(DJI34&gt;DJS14,DJK34&gt;DJT14),DJT14-DJI34,0))),0)),0)</f>
        <v>　</v>
      </c>
      <c r="DJT34" s="663"/>
      <c r="DJU34" s="664"/>
      <c r="DJV34" s="662" t="str">
        <f>IFERROR(IF(OR(DJH34="日",DJH34="祝",DJH34=0,DJI34=""),"　",MAX(IF(DJI34&gt;DJV14,DJK34-DJI34,IF(DJI34&lt;=DJV14,DJK34-DJV14,0)),0)),0)</f>
        <v>　</v>
      </c>
      <c r="DJW34" s="663"/>
      <c r="DJX34" s="664"/>
      <c r="DJY34" s="662" t="str">
        <f>IFERROR(IF(OR(DJH34="日",DJH34="祝",DJH34=0,DJI34=""),"　",MAX(IF(AND(DJI34&lt;=DJY14,DJK34&gt;DJZ14),DJZ14-DJY14,IF(AND(DJI34&gt;DJY14,DJK34&lt;=DJZ14),DJK34-DJI34,IF(AND(DJI34&lt;=DJY14,DJK34&lt;=DJZ14),DJK34-DJY14,IF(AND(DJI34&gt;DJY14,DJK34&gt;DJZ14),DJZ14-DJI34,0)))),0)),0)</f>
        <v>　</v>
      </c>
      <c r="DJZ34" s="663"/>
      <c r="DKA34" s="664"/>
      <c r="DKB34" s="662" t="str">
        <f>IFERROR(IF(OR(DJH34="日",DJH34="祝",DJH34=0,DJI34=""),"　",MAX(IF(AND(DJI34&gt;DKE14,DJK34&gt;DKC14),0,IF(AND(DJI34&lt;=DKE14,DJI34&gt;DKB14,DJK34&gt;DKC14),DKE14-DJI34,IF(AND(DJI34&lt;=DKE14,DJI34&lt;=DKB14,DJK34&gt;DKC14),DKE14-DKB14,IF(AND(DJI34&gt;DKB14,DJK34&lt;=DKC14),DJK34-DJI34,IF(AND(DJI34&lt;=DKB14,DJK34&lt;=DKC14),DJK34-DKB14,0))))),0)),0)</f>
        <v>　</v>
      </c>
      <c r="DKC34" s="663"/>
      <c r="DKD34" s="664"/>
      <c r="DKE34" s="662" t="str">
        <f>IFERROR(IF(OR(DJH34="日",DJH34="祝",DJH34=0,DJI34=""),"　",MAX(IF(AND(DJI34&lt;=DKE14,DJK34&gt;DKF14),DKF14-DKE14,IF(DJK34&lt;=DKF14,0,IF(AND(DJI34&gt;DKE14,DJK34&gt;DKF14),DKF14-DJI34,0))),0)),0)</f>
        <v>　</v>
      </c>
      <c r="DKF34" s="663"/>
      <c r="DKG34" s="664"/>
      <c r="DKH34" s="662" t="str">
        <f t="shared" si="54"/>
        <v>　</v>
      </c>
      <c r="DKI34" s="663"/>
      <c r="DKJ34" s="664"/>
      <c r="DKK34" s="665" t="str">
        <f>IF(DKN34="×",TIME(0,0,0),IF(DKX4="非常勤",DJM34,DJY34))</f>
        <v>　</v>
      </c>
      <c r="DKL34" s="666"/>
      <c r="DKM34" s="667"/>
      <c r="DKN34" s="265"/>
      <c r="DKO34" s="665" t="str">
        <f>IF(DKR34="×",TIME(0,0,0),IF(DKX4="非常勤",DJP34,DKB34))</f>
        <v>　</v>
      </c>
      <c r="DKP34" s="666"/>
      <c r="DKQ34" s="667"/>
      <c r="DKR34" s="265"/>
      <c r="DKS34" s="665" t="str">
        <f>IF(DKV34="×",TIME(0,0,0),IF(DKX4="非常勤",DJS34,DKE34))</f>
        <v>　</v>
      </c>
      <c r="DKT34" s="666"/>
      <c r="DKU34" s="667"/>
      <c r="DKV34" s="265"/>
      <c r="DKW34" s="665" t="str">
        <f>IF(DKZ34="×",TIME(0,0,0),IF(DKX4="非常勤",DJV34,DKH34))</f>
        <v>　</v>
      </c>
      <c r="DKX34" s="666"/>
      <c r="DKY34" s="667"/>
      <c r="DKZ34" s="265"/>
      <c r="DLA34" s="668"/>
      <c r="DLB34" s="669"/>
      <c r="DLC34" s="668"/>
      <c r="DLD34" s="670"/>
      <c r="DLE34" s="669"/>
      <c r="DLF34" s="671"/>
      <c r="DLG34" s="672"/>
      <c r="DLH34" s="672"/>
      <c r="DLI34" s="673"/>
      <c r="DLJ34" s="263">
        <f>$A$34</f>
        <v>20</v>
      </c>
      <c r="DLK34" s="264" t="str">
        <f>$B$34</f>
        <v>火</v>
      </c>
      <c r="DLL34" s="660"/>
      <c r="DLM34" s="661"/>
      <c r="DLN34" s="660"/>
      <c r="DLO34" s="661"/>
      <c r="DLP34" s="662" t="str">
        <f>IFERROR(IF(OR(DLK34="日",DLK34="祝",DLK34=0,DLL34=""),"　",MAX(IF(AND(DLL34&lt;=DLP14,DLN34&gt;DLQ14),DLQ14-DLP14,IF(AND(DLL34&gt;DLP14,DLN34&lt;=DLQ14),DLN34-DLL34,IF(AND(DLL34&lt;=DLP14,DLN34&lt;=DLQ14),DLN34-DLP14,IF(AND(DLL34&gt;DLP14,DLN34&gt;DLQ14),DLQ14-DLL34,0)))),0)),0)</f>
        <v>　</v>
      </c>
      <c r="DLQ34" s="663"/>
      <c r="DLR34" s="664"/>
      <c r="DLS34" s="662" t="str">
        <f>IFERROR(IF(OR(DLK34="日",DLK34="祝",DLK34=0,DLL34=""),"　",MAX(IF(AND(DLL34&gt;DLV14,DLN34&gt;DLT14),0,IF(AND(DLL34&lt;=DLV14,DLL34&gt;DLS14,DLN34&gt;DLT14),DLV14-DLL34,IF(AND(DLL34&lt;=DLV14,DLL34&lt;=DLS14,DLN34&gt;DLT14),DLV14-DLS14,IF(AND(DLL34&gt;DLS14,DLN34&lt;=DLT14),DLN34-DLL34,IF(AND(DLL34&lt;=DLS14,DLN34&lt;=DLT14),DLN34-DLS14,0))))),0)),0)</f>
        <v>　</v>
      </c>
      <c r="DLT34" s="663"/>
      <c r="DLU34" s="664"/>
      <c r="DLV34" s="662" t="str">
        <f>IFERROR(IF(OR(DLK34="日",DLK34="祝",DLK34=0,DLL34=""),"　",MAX(IF(AND(DLL34&lt;=DLV14,DLN34&gt;DLW14),DLW14-DLV14,IF(DLN34&lt;=DLW14,0,IF(AND(DLL34&gt;DLV14,DLN34&gt;DLW14),DLW14-DLL34,0))),0)),0)</f>
        <v>　</v>
      </c>
      <c r="DLW34" s="663"/>
      <c r="DLX34" s="664"/>
      <c r="DLY34" s="662" t="str">
        <f>IFERROR(IF(OR(DLK34="日",DLK34="祝",DLK34=0,DLL34=""),"　",MAX(IF(DLL34&gt;DLY14,DLN34-DLL34,IF(DLL34&lt;=DLY14,DLN34-DLY14,0)),0)),0)</f>
        <v>　</v>
      </c>
      <c r="DLZ34" s="663"/>
      <c r="DMA34" s="664"/>
      <c r="DMB34" s="662" t="str">
        <f>IFERROR(IF(OR(DLK34="日",DLK34="祝",DLK34=0,DLL34=""),"　",MAX(IF(AND(DLL34&lt;=DMB14,DLN34&gt;DMC14),DMC14-DMB14,IF(AND(DLL34&gt;DMB14,DLN34&lt;=DMC14),DLN34-DLL34,IF(AND(DLL34&lt;=DMB14,DLN34&lt;=DMC14),DLN34-DMB14,IF(AND(DLL34&gt;DMB14,DLN34&gt;DMC14),DMC14-DLL34,0)))),0)),0)</f>
        <v>　</v>
      </c>
      <c r="DMC34" s="663"/>
      <c r="DMD34" s="664"/>
      <c r="DME34" s="662" t="str">
        <f>IFERROR(IF(OR(DLK34="日",DLK34="祝",DLK34=0,DLL34=""),"　",MAX(IF(AND(DLL34&gt;DMH14,DLN34&gt;DMF14),0,IF(AND(DLL34&lt;=DMH14,DLL34&gt;DME14,DLN34&gt;DMF14),DMH14-DLL34,IF(AND(DLL34&lt;=DMH14,DLL34&lt;=DME14,DLN34&gt;DMF14),DMH14-DME14,IF(AND(DLL34&gt;DME14,DLN34&lt;=DMF14),DLN34-DLL34,IF(AND(DLL34&lt;=DME14,DLN34&lt;=DMF14),DLN34-DME14,0))))),0)),0)</f>
        <v>　</v>
      </c>
      <c r="DMF34" s="663"/>
      <c r="DMG34" s="664"/>
      <c r="DMH34" s="662" t="str">
        <f>IFERROR(IF(OR(DLK34="日",DLK34="祝",DLK34=0,DLL34=""),"　",MAX(IF(AND(DLL34&lt;=DMH14,DLN34&gt;DMI14),DMI14-DMH14,IF(DLN34&lt;=DMI14,0,IF(AND(DLL34&gt;DMH14,DLN34&gt;DMI14),DMI14-DLL34,0))),0)),0)</f>
        <v>　</v>
      </c>
      <c r="DMI34" s="663"/>
      <c r="DMJ34" s="664"/>
      <c r="DMK34" s="662" t="str">
        <f t="shared" si="55"/>
        <v>　</v>
      </c>
      <c r="DML34" s="663"/>
      <c r="DMM34" s="664"/>
      <c r="DMN34" s="665" t="str">
        <f>IF(DMQ34="×",TIME(0,0,0),IF(DNA4="非常勤",DLP34,DMB34))</f>
        <v>　</v>
      </c>
      <c r="DMO34" s="666"/>
      <c r="DMP34" s="667"/>
      <c r="DMQ34" s="265"/>
      <c r="DMR34" s="665" t="str">
        <f>IF(DMU34="×",TIME(0,0,0),IF(DNA4="非常勤",DLS34,DME34))</f>
        <v>　</v>
      </c>
      <c r="DMS34" s="666"/>
      <c r="DMT34" s="667"/>
      <c r="DMU34" s="265"/>
      <c r="DMV34" s="665" t="str">
        <f>IF(DMY34="×",TIME(0,0,0),IF(DNA4="非常勤",DLV34,DMH34))</f>
        <v>　</v>
      </c>
      <c r="DMW34" s="666"/>
      <c r="DMX34" s="667"/>
      <c r="DMY34" s="265"/>
      <c r="DMZ34" s="665" t="str">
        <f>IF(DNC34="×",TIME(0,0,0),IF(DNA4="非常勤",DLY34,DMK34))</f>
        <v>　</v>
      </c>
      <c r="DNA34" s="666"/>
      <c r="DNB34" s="667"/>
      <c r="DNC34" s="265"/>
      <c r="DND34" s="668"/>
      <c r="DNE34" s="669"/>
      <c r="DNF34" s="668"/>
      <c r="DNG34" s="670"/>
      <c r="DNH34" s="669"/>
      <c r="DNI34" s="671"/>
      <c r="DNJ34" s="672"/>
      <c r="DNK34" s="672"/>
      <c r="DNL34" s="673"/>
      <c r="DNM34" s="263">
        <f>$A$34</f>
        <v>20</v>
      </c>
      <c r="DNN34" s="264" t="str">
        <f>$B$34</f>
        <v>火</v>
      </c>
      <c r="DNO34" s="660"/>
      <c r="DNP34" s="661"/>
      <c r="DNQ34" s="660"/>
      <c r="DNR34" s="661"/>
      <c r="DNS34" s="662" t="str">
        <f>IFERROR(IF(OR(DNN34="日",DNN34="祝",DNN34=0,DNO34=""),"　",MAX(IF(AND(DNO34&lt;=DNS14,DNQ34&gt;DNT14),DNT14-DNS14,IF(AND(DNO34&gt;DNS14,DNQ34&lt;=DNT14),DNQ34-DNO34,IF(AND(DNO34&lt;=DNS14,DNQ34&lt;=DNT14),DNQ34-DNS14,IF(AND(DNO34&gt;DNS14,DNQ34&gt;DNT14),DNT14-DNO34,0)))),0)),0)</f>
        <v>　</v>
      </c>
      <c r="DNT34" s="663"/>
      <c r="DNU34" s="664"/>
      <c r="DNV34" s="662" t="str">
        <f>IFERROR(IF(OR(DNN34="日",DNN34="祝",DNN34=0,DNO34=""),"　",MAX(IF(AND(DNO34&gt;DNY14,DNQ34&gt;DNW14),0,IF(AND(DNO34&lt;=DNY14,DNO34&gt;DNV14,DNQ34&gt;DNW14),DNY14-DNO34,IF(AND(DNO34&lt;=DNY14,DNO34&lt;=DNV14,DNQ34&gt;DNW14),DNY14-DNV14,IF(AND(DNO34&gt;DNV14,DNQ34&lt;=DNW14),DNQ34-DNO34,IF(AND(DNO34&lt;=DNV14,DNQ34&lt;=DNW14),DNQ34-DNV14,0))))),0)),0)</f>
        <v>　</v>
      </c>
      <c r="DNW34" s="663"/>
      <c r="DNX34" s="664"/>
      <c r="DNY34" s="662" t="str">
        <f>IFERROR(IF(OR(DNN34="日",DNN34="祝",DNN34=0,DNO34=""),"　",MAX(IF(AND(DNO34&lt;=DNY14,DNQ34&gt;DNZ14),DNZ14-DNY14,IF(DNQ34&lt;=DNZ14,0,IF(AND(DNO34&gt;DNY14,DNQ34&gt;DNZ14),DNZ14-DNO34,0))),0)),0)</f>
        <v>　</v>
      </c>
      <c r="DNZ34" s="663"/>
      <c r="DOA34" s="664"/>
      <c r="DOB34" s="662" t="str">
        <f>IFERROR(IF(OR(DNN34="日",DNN34="祝",DNN34=0,DNO34=""),"　",MAX(IF(DNO34&gt;DOB14,DNQ34-DNO34,IF(DNO34&lt;=DOB14,DNQ34-DOB14,0)),0)),0)</f>
        <v>　</v>
      </c>
      <c r="DOC34" s="663"/>
      <c r="DOD34" s="664"/>
      <c r="DOE34" s="662" t="str">
        <f>IFERROR(IF(OR(DNN34="日",DNN34="祝",DNN34=0,DNO34=""),"　",MAX(IF(AND(DNO34&lt;=DOE14,DNQ34&gt;DOF14),DOF14-DOE14,IF(AND(DNO34&gt;DOE14,DNQ34&lt;=DOF14),DNQ34-DNO34,IF(AND(DNO34&lt;=DOE14,DNQ34&lt;=DOF14),DNQ34-DOE14,IF(AND(DNO34&gt;DOE14,DNQ34&gt;DOF14),DOF14-DNO34,0)))),0)),0)</f>
        <v>　</v>
      </c>
      <c r="DOF34" s="663"/>
      <c r="DOG34" s="664"/>
      <c r="DOH34" s="662" t="str">
        <f>IFERROR(IF(OR(DNN34="日",DNN34="祝",DNN34=0,DNO34=""),"　",MAX(IF(AND(DNO34&gt;DOK14,DNQ34&gt;DOI14),0,IF(AND(DNO34&lt;=DOK14,DNO34&gt;DOH14,DNQ34&gt;DOI14),DOK14-DNO34,IF(AND(DNO34&lt;=DOK14,DNO34&lt;=DOH14,DNQ34&gt;DOI14),DOK14-DOH14,IF(AND(DNO34&gt;DOH14,DNQ34&lt;=DOI14),DNQ34-DNO34,IF(AND(DNO34&lt;=DOH14,DNQ34&lt;=DOI14),DNQ34-DOH14,0))))),0)),0)</f>
        <v>　</v>
      </c>
      <c r="DOI34" s="663"/>
      <c r="DOJ34" s="664"/>
      <c r="DOK34" s="662" t="str">
        <f>IFERROR(IF(OR(DNN34="日",DNN34="祝",DNN34=0,DNO34=""),"　",MAX(IF(AND(DNO34&lt;=DOK14,DNQ34&gt;DOL14),DOL14-DOK14,IF(DNQ34&lt;=DOL14,0,IF(AND(DNO34&gt;DOK14,DNQ34&gt;DOL14),DOL14-DNO34,0))),0)),0)</f>
        <v>　</v>
      </c>
      <c r="DOL34" s="663"/>
      <c r="DOM34" s="664"/>
      <c r="DON34" s="662" t="str">
        <f t="shared" si="56"/>
        <v>　</v>
      </c>
      <c r="DOO34" s="663"/>
      <c r="DOP34" s="664"/>
      <c r="DOQ34" s="665" t="str">
        <f>IF(DOT34="×",TIME(0,0,0),IF(DPD4="非常勤",DNS34,DOE34))</f>
        <v>　</v>
      </c>
      <c r="DOR34" s="666"/>
      <c r="DOS34" s="667"/>
      <c r="DOT34" s="265"/>
      <c r="DOU34" s="665" t="str">
        <f>IF(DOX34="×",TIME(0,0,0),IF(DPD4="非常勤",DNV34,DOH34))</f>
        <v>　</v>
      </c>
      <c r="DOV34" s="666"/>
      <c r="DOW34" s="667"/>
      <c r="DOX34" s="265"/>
      <c r="DOY34" s="665" t="str">
        <f>IF(DPB34="×",TIME(0,0,0),IF(DPD4="非常勤",DNY34,DOK34))</f>
        <v>　</v>
      </c>
      <c r="DOZ34" s="666"/>
      <c r="DPA34" s="667"/>
      <c r="DPB34" s="265"/>
      <c r="DPC34" s="665" t="str">
        <f>IF(DPF34="×",TIME(0,0,0),IF(DPD4="非常勤",DOB34,DON34))</f>
        <v>　</v>
      </c>
      <c r="DPD34" s="666"/>
      <c r="DPE34" s="667"/>
      <c r="DPF34" s="265"/>
      <c r="DPG34" s="668"/>
      <c r="DPH34" s="669"/>
      <c r="DPI34" s="668"/>
      <c r="DPJ34" s="670"/>
      <c r="DPK34" s="669"/>
      <c r="DPL34" s="671"/>
      <c r="DPM34" s="672"/>
      <c r="DPN34" s="672"/>
      <c r="DPO34" s="673"/>
      <c r="DPP34" s="263">
        <f>$A$34</f>
        <v>20</v>
      </c>
      <c r="DPQ34" s="264" t="str">
        <f>$B$34</f>
        <v>火</v>
      </c>
      <c r="DPR34" s="660"/>
      <c r="DPS34" s="661"/>
      <c r="DPT34" s="660"/>
      <c r="DPU34" s="661"/>
      <c r="DPV34" s="662" t="str">
        <f>IFERROR(IF(OR(DPQ34="日",DPQ34="祝",DPQ34=0,DPR34=""),"　",MAX(IF(AND(DPR34&lt;=DPV14,DPT34&gt;DPW14),DPW14-DPV14,IF(AND(DPR34&gt;DPV14,DPT34&lt;=DPW14),DPT34-DPR34,IF(AND(DPR34&lt;=DPV14,DPT34&lt;=DPW14),DPT34-DPV14,IF(AND(DPR34&gt;DPV14,DPT34&gt;DPW14),DPW14-DPR34,0)))),0)),0)</f>
        <v>　</v>
      </c>
      <c r="DPW34" s="663"/>
      <c r="DPX34" s="664"/>
      <c r="DPY34" s="662" t="str">
        <f>IFERROR(IF(OR(DPQ34="日",DPQ34="祝",DPQ34=0,DPR34=""),"　",MAX(IF(AND(DPR34&gt;DQB14,DPT34&gt;DPZ14),0,IF(AND(DPR34&lt;=DQB14,DPR34&gt;DPY14,DPT34&gt;DPZ14),DQB14-DPR34,IF(AND(DPR34&lt;=DQB14,DPR34&lt;=DPY14,DPT34&gt;DPZ14),DQB14-DPY14,IF(AND(DPR34&gt;DPY14,DPT34&lt;=DPZ14),DPT34-DPR34,IF(AND(DPR34&lt;=DPY14,DPT34&lt;=DPZ14),DPT34-DPY14,0))))),0)),0)</f>
        <v>　</v>
      </c>
      <c r="DPZ34" s="663"/>
      <c r="DQA34" s="664"/>
      <c r="DQB34" s="662" t="str">
        <f>IFERROR(IF(OR(DPQ34="日",DPQ34="祝",DPQ34=0,DPR34=""),"　",MAX(IF(AND(DPR34&lt;=DQB14,DPT34&gt;DQC14),DQC14-DQB14,IF(DPT34&lt;=DQC14,0,IF(AND(DPR34&gt;DQB14,DPT34&gt;DQC14),DQC14-DPR34,0))),0)),0)</f>
        <v>　</v>
      </c>
      <c r="DQC34" s="663"/>
      <c r="DQD34" s="664"/>
      <c r="DQE34" s="662" t="str">
        <f>IFERROR(IF(OR(DPQ34="日",DPQ34="祝",DPQ34=0,DPR34=""),"　",MAX(IF(DPR34&gt;DQE14,DPT34-DPR34,IF(DPR34&lt;=DQE14,DPT34-DQE14,0)),0)),0)</f>
        <v>　</v>
      </c>
      <c r="DQF34" s="663"/>
      <c r="DQG34" s="664"/>
      <c r="DQH34" s="662" t="str">
        <f>IFERROR(IF(OR(DPQ34="日",DPQ34="祝",DPQ34=0,DPR34=""),"　",MAX(IF(AND(DPR34&lt;=DQH14,DPT34&gt;DQI14),DQI14-DQH14,IF(AND(DPR34&gt;DQH14,DPT34&lt;=DQI14),DPT34-DPR34,IF(AND(DPR34&lt;=DQH14,DPT34&lt;=DQI14),DPT34-DQH14,IF(AND(DPR34&gt;DQH14,DPT34&gt;DQI14),DQI14-DPR34,0)))),0)),0)</f>
        <v>　</v>
      </c>
      <c r="DQI34" s="663"/>
      <c r="DQJ34" s="664"/>
      <c r="DQK34" s="662" t="str">
        <f>IFERROR(IF(OR(DPQ34="日",DPQ34="祝",DPQ34=0,DPR34=""),"　",MAX(IF(AND(DPR34&gt;DQN14,DPT34&gt;DQL14),0,IF(AND(DPR34&lt;=DQN14,DPR34&gt;DQK14,DPT34&gt;DQL14),DQN14-DPR34,IF(AND(DPR34&lt;=DQN14,DPR34&lt;=DQK14,DPT34&gt;DQL14),DQN14-DQK14,IF(AND(DPR34&gt;DQK14,DPT34&lt;=DQL14),DPT34-DPR34,IF(AND(DPR34&lt;=DQK14,DPT34&lt;=DQL14),DPT34-DQK14,0))))),0)),0)</f>
        <v>　</v>
      </c>
      <c r="DQL34" s="663"/>
      <c r="DQM34" s="664"/>
      <c r="DQN34" s="662" t="str">
        <f>IFERROR(IF(OR(DPQ34="日",DPQ34="祝",DPQ34=0,DPR34=""),"　",MAX(IF(AND(DPR34&lt;=DQN14,DPT34&gt;DQO14),DQO14-DQN14,IF(DPT34&lt;=DQO14,0,IF(AND(DPR34&gt;DQN14,DPT34&gt;DQO14),DQO14-DPR34,0))),0)),0)</f>
        <v>　</v>
      </c>
      <c r="DQO34" s="663"/>
      <c r="DQP34" s="664"/>
      <c r="DQQ34" s="662" t="str">
        <f t="shared" si="57"/>
        <v>　</v>
      </c>
      <c r="DQR34" s="663"/>
      <c r="DQS34" s="664"/>
      <c r="DQT34" s="665" t="str">
        <f>IF(DQW34="×",TIME(0,0,0),IF(DRG4="非常勤",DPV34,DQH34))</f>
        <v>　</v>
      </c>
      <c r="DQU34" s="666"/>
      <c r="DQV34" s="667"/>
      <c r="DQW34" s="265"/>
      <c r="DQX34" s="665" t="str">
        <f>IF(DRA34="×",TIME(0,0,0),IF(DRG4="非常勤",DPY34,DQK34))</f>
        <v>　</v>
      </c>
      <c r="DQY34" s="666"/>
      <c r="DQZ34" s="667"/>
      <c r="DRA34" s="265"/>
      <c r="DRB34" s="665" t="str">
        <f>IF(DRE34="×",TIME(0,0,0),IF(DRG4="非常勤",DQB34,DQN34))</f>
        <v>　</v>
      </c>
      <c r="DRC34" s="666"/>
      <c r="DRD34" s="667"/>
      <c r="DRE34" s="265"/>
      <c r="DRF34" s="665" t="str">
        <f>IF(DRI34="×",TIME(0,0,0),IF(DRG4="非常勤",DQE34,DQQ34))</f>
        <v>　</v>
      </c>
      <c r="DRG34" s="666"/>
      <c r="DRH34" s="667"/>
      <c r="DRI34" s="265"/>
      <c r="DRJ34" s="668"/>
      <c r="DRK34" s="669"/>
      <c r="DRL34" s="668"/>
      <c r="DRM34" s="670"/>
      <c r="DRN34" s="669"/>
      <c r="DRO34" s="671"/>
      <c r="DRP34" s="672"/>
      <c r="DRQ34" s="672"/>
      <c r="DRR34" s="673"/>
      <c r="DRS34" s="263">
        <f>$A$34</f>
        <v>20</v>
      </c>
      <c r="DRT34" s="264" t="str">
        <f>$B$34</f>
        <v>火</v>
      </c>
      <c r="DRU34" s="660"/>
      <c r="DRV34" s="661"/>
      <c r="DRW34" s="660"/>
      <c r="DRX34" s="661"/>
      <c r="DRY34" s="662" t="str">
        <f>IFERROR(IF(OR(DRT34="日",DRT34="祝",DRT34=0,DRU34=""),"　",MAX(IF(AND(DRU34&lt;=DRY14,DRW34&gt;DRZ14),DRZ14-DRY14,IF(AND(DRU34&gt;DRY14,DRW34&lt;=DRZ14),DRW34-DRU34,IF(AND(DRU34&lt;=DRY14,DRW34&lt;=DRZ14),DRW34-DRY14,IF(AND(DRU34&gt;DRY14,DRW34&gt;DRZ14),DRZ14-DRU34,0)))),0)),0)</f>
        <v>　</v>
      </c>
      <c r="DRZ34" s="663"/>
      <c r="DSA34" s="664"/>
      <c r="DSB34" s="662" t="str">
        <f>IFERROR(IF(OR(DRT34="日",DRT34="祝",DRT34=0,DRU34=""),"　",MAX(IF(AND(DRU34&gt;DSE14,DRW34&gt;DSC14),0,IF(AND(DRU34&lt;=DSE14,DRU34&gt;DSB14,DRW34&gt;DSC14),DSE14-DRU34,IF(AND(DRU34&lt;=DSE14,DRU34&lt;=DSB14,DRW34&gt;DSC14),DSE14-DSB14,IF(AND(DRU34&gt;DSB14,DRW34&lt;=DSC14),DRW34-DRU34,IF(AND(DRU34&lt;=DSB14,DRW34&lt;=DSC14),DRW34-DSB14,0))))),0)),0)</f>
        <v>　</v>
      </c>
      <c r="DSC34" s="663"/>
      <c r="DSD34" s="664"/>
      <c r="DSE34" s="662" t="str">
        <f>IFERROR(IF(OR(DRT34="日",DRT34="祝",DRT34=0,DRU34=""),"　",MAX(IF(AND(DRU34&lt;=DSE14,DRW34&gt;DSF14),DSF14-DSE14,IF(DRW34&lt;=DSF14,0,IF(AND(DRU34&gt;DSE14,DRW34&gt;DSF14),DSF14-DRU34,0))),0)),0)</f>
        <v>　</v>
      </c>
      <c r="DSF34" s="663"/>
      <c r="DSG34" s="664"/>
      <c r="DSH34" s="662" t="str">
        <f>IFERROR(IF(OR(DRT34="日",DRT34="祝",DRT34=0,DRU34=""),"　",MAX(IF(DRU34&gt;DSH14,DRW34-DRU34,IF(DRU34&lt;=DSH14,DRW34-DSH14,0)),0)),0)</f>
        <v>　</v>
      </c>
      <c r="DSI34" s="663"/>
      <c r="DSJ34" s="664"/>
      <c r="DSK34" s="662" t="str">
        <f>IFERROR(IF(OR(DRT34="日",DRT34="祝",DRT34=0,DRU34=""),"　",MAX(IF(AND(DRU34&lt;=DSK14,DRW34&gt;DSL14),DSL14-DSK14,IF(AND(DRU34&gt;DSK14,DRW34&lt;=DSL14),DRW34-DRU34,IF(AND(DRU34&lt;=DSK14,DRW34&lt;=DSL14),DRW34-DSK14,IF(AND(DRU34&gt;DSK14,DRW34&gt;DSL14),DSL14-DRU34,0)))),0)),0)</f>
        <v>　</v>
      </c>
      <c r="DSL34" s="663"/>
      <c r="DSM34" s="664"/>
      <c r="DSN34" s="662" t="str">
        <f>IFERROR(IF(OR(DRT34="日",DRT34="祝",DRT34=0,DRU34=""),"　",MAX(IF(AND(DRU34&gt;DSQ14,DRW34&gt;DSO14),0,IF(AND(DRU34&lt;=DSQ14,DRU34&gt;DSN14,DRW34&gt;DSO14),DSQ14-DRU34,IF(AND(DRU34&lt;=DSQ14,DRU34&lt;=DSN14,DRW34&gt;DSO14),DSQ14-DSN14,IF(AND(DRU34&gt;DSN14,DRW34&lt;=DSO14),DRW34-DRU34,IF(AND(DRU34&lt;=DSN14,DRW34&lt;=DSO14),DRW34-DSN14,0))))),0)),0)</f>
        <v>　</v>
      </c>
      <c r="DSO34" s="663"/>
      <c r="DSP34" s="664"/>
      <c r="DSQ34" s="662" t="str">
        <f>IFERROR(IF(OR(DRT34="日",DRT34="祝",DRT34=0,DRU34=""),"　",MAX(IF(AND(DRU34&lt;=DSQ14,DRW34&gt;DSR14),DSR14-DSQ14,IF(DRW34&lt;=DSR14,0,IF(AND(DRU34&gt;DSQ14,DRW34&gt;DSR14),DSR14-DRU34,0))),0)),0)</f>
        <v>　</v>
      </c>
      <c r="DSR34" s="663"/>
      <c r="DSS34" s="664"/>
      <c r="DST34" s="662" t="str">
        <f t="shared" si="58"/>
        <v>　</v>
      </c>
      <c r="DSU34" s="663"/>
      <c r="DSV34" s="664"/>
      <c r="DSW34" s="665" t="str">
        <f>IF(DSZ34="×",TIME(0,0,0),IF(DTJ4="非常勤",DRY34,DSK34))</f>
        <v>　</v>
      </c>
      <c r="DSX34" s="666"/>
      <c r="DSY34" s="667"/>
      <c r="DSZ34" s="265"/>
      <c r="DTA34" s="665" t="str">
        <f>IF(DTD34="×",TIME(0,0,0),IF(DTJ4="非常勤",DSB34,DSN34))</f>
        <v>　</v>
      </c>
      <c r="DTB34" s="666"/>
      <c r="DTC34" s="667"/>
      <c r="DTD34" s="265"/>
      <c r="DTE34" s="665" t="str">
        <f>IF(DTH34="×",TIME(0,0,0),IF(DTJ4="非常勤",DSE34,DSQ34))</f>
        <v>　</v>
      </c>
      <c r="DTF34" s="666"/>
      <c r="DTG34" s="667"/>
      <c r="DTH34" s="265"/>
      <c r="DTI34" s="665" t="str">
        <f>IF(DTL34="×",TIME(0,0,0),IF(DTJ4="非常勤",DSH34,DST34))</f>
        <v>　</v>
      </c>
      <c r="DTJ34" s="666"/>
      <c r="DTK34" s="667"/>
      <c r="DTL34" s="265"/>
      <c r="DTM34" s="668"/>
      <c r="DTN34" s="669"/>
      <c r="DTO34" s="668"/>
      <c r="DTP34" s="670"/>
      <c r="DTQ34" s="669"/>
      <c r="DTR34" s="671"/>
      <c r="DTS34" s="672"/>
      <c r="DTT34" s="672"/>
      <c r="DTU34" s="673"/>
      <c r="DTV34" s="263">
        <f>$A$34</f>
        <v>20</v>
      </c>
      <c r="DTW34" s="264" t="str">
        <f>$B$34</f>
        <v>火</v>
      </c>
      <c r="DTX34" s="660"/>
      <c r="DTY34" s="661"/>
      <c r="DTZ34" s="660"/>
      <c r="DUA34" s="661"/>
      <c r="DUB34" s="662" t="str">
        <f>IFERROR(IF(OR(DTW34="日",DTW34="祝",DTW34=0,DTX34=""),"　",MAX(IF(AND(DTX34&lt;=DUB14,DTZ34&gt;DUC14),DUC14-DUB14,IF(AND(DTX34&gt;DUB14,DTZ34&lt;=DUC14),DTZ34-DTX34,IF(AND(DTX34&lt;=DUB14,DTZ34&lt;=DUC14),DTZ34-DUB14,IF(AND(DTX34&gt;DUB14,DTZ34&gt;DUC14),DUC14-DTX34,0)))),0)),0)</f>
        <v>　</v>
      </c>
      <c r="DUC34" s="663"/>
      <c r="DUD34" s="664"/>
      <c r="DUE34" s="662" t="str">
        <f>IFERROR(IF(OR(DTW34="日",DTW34="祝",DTW34=0,DTX34=""),"　",MAX(IF(AND(DTX34&gt;DUH14,DTZ34&gt;DUF14),0,IF(AND(DTX34&lt;=DUH14,DTX34&gt;DUE14,DTZ34&gt;DUF14),DUH14-DTX34,IF(AND(DTX34&lt;=DUH14,DTX34&lt;=DUE14,DTZ34&gt;DUF14),DUH14-DUE14,IF(AND(DTX34&gt;DUE14,DTZ34&lt;=DUF14),DTZ34-DTX34,IF(AND(DTX34&lt;=DUE14,DTZ34&lt;=DUF14),DTZ34-DUE14,0))))),0)),0)</f>
        <v>　</v>
      </c>
      <c r="DUF34" s="663"/>
      <c r="DUG34" s="664"/>
      <c r="DUH34" s="662" t="str">
        <f>IFERROR(IF(OR(DTW34="日",DTW34="祝",DTW34=0,DTX34=""),"　",MAX(IF(AND(DTX34&lt;=DUH14,DTZ34&gt;DUI14),DUI14-DUH14,IF(DTZ34&lt;=DUI14,0,IF(AND(DTX34&gt;DUH14,DTZ34&gt;DUI14),DUI14-DTX34,0))),0)),0)</f>
        <v>　</v>
      </c>
      <c r="DUI34" s="663"/>
      <c r="DUJ34" s="664"/>
      <c r="DUK34" s="662" t="str">
        <f>IFERROR(IF(OR(DTW34="日",DTW34="祝",DTW34=0,DTX34=""),"　",MAX(IF(DTX34&gt;DUK14,DTZ34-DTX34,IF(DTX34&lt;=DUK14,DTZ34-DUK14,0)),0)),0)</f>
        <v>　</v>
      </c>
      <c r="DUL34" s="663"/>
      <c r="DUM34" s="664"/>
      <c r="DUN34" s="662" t="str">
        <f>IFERROR(IF(OR(DTW34="日",DTW34="祝",DTW34=0,DTX34=""),"　",MAX(IF(AND(DTX34&lt;=DUN14,DTZ34&gt;DUO14),DUO14-DUN14,IF(AND(DTX34&gt;DUN14,DTZ34&lt;=DUO14),DTZ34-DTX34,IF(AND(DTX34&lt;=DUN14,DTZ34&lt;=DUO14),DTZ34-DUN14,IF(AND(DTX34&gt;DUN14,DTZ34&gt;DUO14),DUO14-DTX34,0)))),0)),0)</f>
        <v>　</v>
      </c>
      <c r="DUO34" s="663"/>
      <c r="DUP34" s="664"/>
      <c r="DUQ34" s="662" t="str">
        <f>IFERROR(IF(OR(DTW34="日",DTW34="祝",DTW34=0,DTX34=""),"　",MAX(IF(AND(DTX34&gt;DUT14,DTZ34&gt;DUR14),0,IF(AND(DTX34&lt;=DUT14,DTX34&gt;DUQ14,DTZ34&gt;DUR14),DUT14-DTX34,IF(AND(DTX34&lt;=DUT14,DTX34&lt;=DUQ14,DTZ34&gt;DUR14),DUT14-DUQ14,IF(AND(DTX34&gt;DUQ14,DTZ34&lt;=DUR14),DTZ34-DTX34,IF(AND(DTX34&lt;=DUQ14,DTZ34&lt;=DUR14),DTZ34-DUQ14,0))))),0)),0)</f>
        <v>　</v>
      </c>
      <c r="DUR34" s="663"/>
      <c r="DUS34" s="664"/>
      <c r="DUT34" s="662" t="str">
        <f>IFERROR(IF(OR(DTW34="日",DTW34="祝",DTW34=0,DTX34=""),"　",MAX(IF(AND(DTX34&lt;=DUT14,DTZ34&gt;DUU14),DUU14-DUT14,IF(DTZ34&lt;=DUU14,0,IF(AND(DTX34&gt;DUT14,DTZ34&gt;DUU14),DUU14-DTX34,0))),0)),0)</f>
        <v>　</v>
      </c>
      <c r="DUU34" s="663"/>
      <c r="DUV34" s="664"/>
      <c r="DUW34" s="662" t="str">
        <f t="shared" si="59"/>
        <v>　</v>
      </c>
      <c r="DUX34" s="663"/>
      <c r="DUY34" s="664"/>
      <c r="DUZ34" s="665" t="str">
        <f>IF(DVC34="×",TIME(0,0,0),IF(DVM4="非常勤",DUB34,DUN34))</f>
        <v>　</v>
      </c>
      <c r="DVA34" s="666"/>
      <c r="DVB34" s="667"/>
      <c r="DVC34" s="265"/>
      <c r="DVD34" s="665" t="str">
        <f>IF(DVG34="×",TIME(0,0,0),IF(DVM4="非常勤",DUE34,DUQ34))</f>
        <v>　</v>
      </c>
      <c r="DVE34" s="666"/>
      <c r="DVF34" s="667"/>
      <c r="DVG34" s="265"/>
      <c r="DVH34" s="665" t="str">
        <f>IF(DVK34="×",TIME(0,0,0),IF(DVM4="非常勤",DUH34,DUT34))</f>
        <v>　</v>
      </c>
      <c r="DVI34" s="666"/>
      <c r="DVJ34" s="667"/>
      <c r="DVK34" s="265"/>
      <c r="DVL34" s="665" t="str">
        <f>IF(DVO34="×",TIME(0,0,0),IF(DVM4="非常勤",DUK34,DUW34))</f>
        <v>　</v>
      </c>
      <c r="DVM34" s="666"/>
      <c r="DVN34" s="667"/>
      <c r="DVO34" s="265"/>
      <c r="DVP34" s="668"/>
      <c r="DVQ34" s="669"/>
      <c r="DVR34" s="668"/>
      <c r="DVS34" s="670"/>
      <c r="DVT34" s="669"/>
      <c r="DVU34" s="671"/>
      <c r="DVV34" s="672"/>
      <c r="DVW34" s="672"/>
      <c r="DVX34" s="673"/>
    </row>
    <row r="35" spans="1:3300" ht="15" customHeight="1">
      <c r="A35" s="263">
        <f>DAY(DATE('別紙2-1【最初に入力】'!$W$2,'別紙2-1【最初に入力】'!$Q$2,A34+1))</f>
        <v>21</v>
      </c>
      <c r="B35" s="264" t="str">
        <f>IF(IFERROR(MATCH(DATE('別紙2-1【最初に入力】'!$W$2,'別紙2-1【最初に入力】'!$Q$2,$A35),万年カレンダー・祝日!$K$2:$K$27,0),0)&gt;=1,"祝",TEXT(WEEKDAY(DATE('別紙2-1【最初に入力】'!$W$2,'別紙2-1【最初に入力】'!$Q$2,'別表_個別勤務状況（1～60）'!A35)),"aaa"))</f>
        <v>水</v>
      </c>
      <c r="C35" s="575"/>
      <c r="D35" s="575"/>
      <c r="E35" s="575"/>
      <c r="F35" s="575"/>
      <c r="G35" s="662" t="str">
        <f>IFERROR(IF(OR(B35="日",B35="祝",B35=0,C35=""),"　",MAX(IF(AND(C35&lt;=G14,E35&gt;H14),H14-G14,IF(AND(C35&gt;G14,E35&lt;=H14),E35-C35,IF(AND(C35&lt;=G14,E35&lt;=H14),E35-G14,IF(AND(C35&gt;G14,E35&gt;H14),H14-C35,0)))),0)),0)</f>
        <v>　</v>
      </c>
      <c r="H35" s="663"/>
      <c r="I35" s="664"/>
      <c r="J35" s="662" t="str">
        <f>IFERROR(IF(OR(B35="日",B35="祝",B35=0,C35=""),"　",MAX(IF(AND(C35&gt;M14,E35&gt;K14),0,IF(AND(C35&lt;=M14,C35&gt;J14,E35&gt;K14),M14-C35,IF(AND(C35&lt;=M14,C35&lt;=J14,E35&gt;K14),M14-J14,IF(AND(C35&gt;J14,E35&lt;=K14),E35-C35,IF(AND(C35&lt;=J14,E35&lt;=K14),E35-J14,0))))),0)),0)</f>
        <v>　</v>
      </c>
      <c r="K35" s="663"/>
      <c r="L35" s="664"/>
      <c r="M35" s="662" t="str">
        <f>IFERROR(IF(OR(B35="日",B35="祝",B35=0,C35=""),"　",MAX(IF(AND(C35&lt;=M14,E35&gt;N14),N14-M14,IF(E35&lt;=N14,0,IF(AND(C35&gt;M14,E35&gt;N14),N14-C35,0))),0)),0)</f>
        <v>　</v>
      </c>
      <c r="N35" s="663"/>
      <c r="O35" s="664"/>
      <c r="P35" s="662" t="str">
        <f>IFERROR(IF(OR(B35="日",B35="祝",B35=0,C35=""),"　",MAX(IF(C35&gt;P14,E35-C35,IF(C35&lt;=P14,E35-P14,0)),0)),0)</f>
        <v>　</v>
      </c>
      <c r="Q35" s="663"/>
      <c r="R35" s="664"/>
      <c r="S35" s="662" t="str">
        <f>IFERROR(IF(OR(B35="日",B35="祝",B35=0,C35=""),"　",MAX(IF(AND(C35&lt;=S14,E35&gt;T14),T14-S14,IF(AND(C35&gt;S14,E35&lt;=T14),E35-C35,IF(AND(C35&lt;=S14,E35&lt;=T14),E35-S14,IF(AND(C35&gt;S14,E35&gt;T14),T14-C35,0)))),0)),0)</f>
        <v>　</v>
      </c>
      <c r="T35" s="663"/>
      <c r="U35" s="664"/>
      <c r="V35" s="662" t="str">
        <f>IFERROR(IF(OR(B35="日",B35="祝",B35=0,C35=""),"　",MAX(IF(AND(C35&gt;Y14,E35&gt;W14),0,IF(AND(C35&lt;=Y14,C35&gt;V14,E35&gt;W14),Y14-C35,IF(AND(C35&lt;=Y14,C35&lt;=V14,E35&gt;W14),Y14-V14,IF(AND(C35&gt;V14,E35&lt;=W14),E35-C35,IF(AND(C35&lt;=V14,E35&lt;=W14),E35-V14,0))))),0)),0)</f>
        <v>　</v>
      </c>
      <c r="W35" s="663"/>
      <c r="X35" s="664"/>
      <c r="Y35" s="662" t="str">
        <f>IFERROR(IF(OR(B35="日",B35="祝",B35=0,C35=""),"　",MAX(IF(AND(C35&lt;=Y14,E35&gt;Z14),Z14-Y14,IF(E35&lt;=Z14,0,IF(AND(C35&gt;Y14,E35&gt;Z14),Z14-C35,0))),0)),0)</f>
        <v>　</v>
      </c>
      <c r="Z35" s="663"/>
      <c r="AA35" s="664"/>
      <c r="AB35" s="662" t="str">
        <f t="shared" si="0"/>
        <v>　</v>
      </c>
      <c r="AC35" s="663"/>
      <c r="AD35" s="664"/>
      <c r="AE35" s="565" t="str">
        <f>IF(AH35="×",TIME(0,0,0),IF(AR4="非常勤",G35,S35))</f>
        <v>　</v>
      </c>
      <c r="AF35" s="566"/>
      <c r="AG35" s="566"/>
      <c r="AH35" s="265"/>
      <c r="AI35" s="565" t="str">
        <f>IF(AL35="×",TIME(0,0,0),IF(AR4="非常勤",J35,V35))</f>
        <v>　</v>
      </c>
      <c r="AJ35" s="566"/>
      <c r="AK35" s="566"/>
      <c r="AL35" s="265"/>
      <c r="AM35" s="565" t="str">
        <f>IF(AP35="×",TIME(0,0,0),IF(AR4="非常勤",M35,Y35))</f>
        <v>　</v>
      </c>
      <c r="AN35" s="566"/>
      <c r="AO35" s="566"/>
      <c r="AP35" s="265"/>
      <c r="AQ35" s="565" t="str">
        <f>IF(AT35="×",TIME(0,0,0),IF(AR4="非常勤",P35,AB35))</f>
        <v>　</v>
      </c>
      <c r="AR35" s="566"/>
      <c r="AS35" s="567"/>
      <c r="AT35" s="265"/>
      <c r="AU35" s="720"/>
      <c r="AV35" s="720"/>
      <c r="AW35" s="668"/>
      <c r="AX35" s="670"/>
      <c r="AY35" s="669"/>
      <c r="AZ35" s="671"/>
      <c r="BA35" s="672"/>
      <c r="BB35" s="672"/>
      <c r="BC35" s="673"/>
      <c r="BD35" s="263">
        <f>$A$35</f>
        <v>21</v>
      </c>
      <c r="BE35" s="264" t="str">
        <f>$B$35</f>
        <v>水</v>
      </c>
      <c r="BF35" s="660"/>
      <c r="BG35" s="661"/>
      <c r="BH35" s="660"/>
      <c r="BI35" s="661"/>
      <c r="BJ35" s="662" t="str">
        <f>IFERROR(IF(OR(BE35="日",BE35="祝",BE35=0,BF35=""),"　",MAX(IF(AND(BF35&lt;=BJ14,BH35&gt;BK14),BK14-BJ14,IF(AND(BF35&gt;BJ14,BH35&lt;=BK14),BH35-BF35,IF(AND(BF35&lt;=BJ14,BH35&lt;=BK14),BH35-BJ14,IF(AND(BF35&gt;BJ14,BH35&gt;BK14),BK14-BF35,0)))),0)),0)</f>
        <v>　</v>
      </c>
      <c r="BK35" s="663"/>
      <c r="BL35" s="664"/>
      <c r="BM35" s="662" t="str">
        <f>IFERROR(IF(OR(BE35="日",BE35="祝",BE35=0,BF35=""),"　",MAX(IF(AND(BF35&gt;BP14,BH35&gt;BN14),0,IF(AND(BF35&lt;=BP14,BF35&gt;BM14,BH35&gt;BN14),BP14-BF35,IF(AND(BF35&lt;=BP14,BF35&lt;=BM14,BH35&gt;BN14),BP14-BM14,IF(AND(BF35&gt;BM14,BH35&lt;=BN14),BH35-BF35,IF(AND(BF35&lt;=BM14,BH35&lt;=BN14),BH35-BM14,0))))),0)),0)</f>
        <v>　</v>
      </c>
      <c r="BN35" s="663"/>
      <c r="BO35" s="664"/>
      <c r="BP35" s="662" t="str">
        <f>IFERROR(IF(OR(BE35="日",BE35="祝",BE35=0,BF35=""),"　",MAX(IF(AND(BF35&lt;=BP14,BH35&gt;BQ14),BQ14-BP14,IF(BH35&lt;=BQ14,0,IF(AND(BF35&gt;BP14,BH35&gt;BQ14),BQ14-BF35,0))),0)),0)</f>
        <v>　</v>
      </c>
      <c r="BQ35" s="663"/>
      <c r="BR35" s="664"/>
      <c r="BS35" s="662" t="str">
        <f>IFERROR(IF(OR(BE35="日",BE35="祝",BE35=0,BF35=""),"　",MAX(IF(BF35&gt;BS14,BH35-BF35,IF(BF35&lt;=BS14,BH35-BS14,0)),0)),0)</f>
        <v>　</v>
      </c>
      <c r="BT35" s="663"/>
      <c r="BU35" s="664"/>
      <c r="BV35" s="662" t="str">
        <f>IFERROR(IF(OR(BE35="日",BE35="祝",BE35=0,BF35=""),"　",MAX(IF(AND(BF35&lt;=BV14,BH35&gt;BW14),BW14-BV14,IF(AND(BF35&gt;BV14,BH35&lt;=BW14),BH35-BF35,IF(AND(BF35&lt;=BV14,BH35&lt;=BW14),BH35-BV14,IF(AND(BF35&gt;BV14,BH35&gt;BW14),BW14-BF35,0)))),0)),0)</f>
        <v>　</v>
      </c>
      <c r="BW35" s="663"/>
      <c r="BX35" s="664"/>
      <c r="BY35" s="662" t="str">
        <f>IFERROR(IF(OR(BE35="日",BE35="祝",BE35=0,BF35=""),"　",MAX(IF(AND(BF35&gt;CB14,BH35&gt;BZ14),0,IF(AND(BF35&lt;=CB14,BF35&gt;BY14,BH35&gt;BZ14),CB14-BF35,IF(AND(BF35&lt;=CB14,BF35&lt;=BY14,BH35&gt;BZ14),CB14-BY14,IF(AND(BF35&gt;BY14,BH35&lt;=BZ14),BH35-BF35,IF(AND(BF35&lt;=BY14,BH35&lt;=BZ14),BH35-BY14,0))))),0)),0)</f>
        <v>　</v>
      </c>
      <c r="BZ35" s="663"/>
      <c r="CA35" s="664"/>
      <c r="CB35" s="662" t="str">
        <f>IFERROR(IF(OR(BE35="日",BE35="祝",BE35=0,BF35=""),"　",MAX(IF(AND(BF35&lt;=CB14,BH35&gt;CC14),CC14-CB14,IF(BH35&lt;=CC14,0,IF(AND(BF35&gt;CB14,BH35&gt;CC14),CC14-BF35,0))),0)),0)</f>
        <v>　</v>
      </c>
      <c r="CC35" s="663"/>
      <c r="CD35" s="664"/>
      <c r="CE35" s="662" t="str">
        <f t="shared" si="1"/>
        <v>　</v>
      </c>
      <c r="CF35" s="663"/>
      <c r="CG35" s="664"/>
      <c r="CH35" s="665" t="str">
        <f>IF(CK35="×",TIME(0,0,0),IF(CU4="非常勤",BJ35,BV35))</f>
        <v>　</v>
      </c>
      <c r="CI35" s="666"/>
      <c r="CJ35" s="667"/>
      <c r="CK35" s="265"/>
      <c r="CL35" s="665" t="str">
        <f>IF(CO35="×",TIME(0,0,0),IF(CU4="非常勤",BM35,BY35))</f>
        <v>　</v>
      </c>
      <c r="CM35" s="666"/>
      <c r="CN35" s="667"/>
      <c r="CO35" s="265"/>
      <c r="CP35" s="665" t="str">
        <f>IF(CS35="×",TIME(0,0,0),IF(CU4="非常勤",BP35,CB35))</f>
        <v>　</v>
      </c>
      <c r="CQ35" s="666"/>
      <c r="CR35" s="667"/>
      <c r="CS35" s="265"/>
      <c r="CT35" s="665" t="str">
        <f>IF(CW35="×",TIME(0,0,0),IF(CU4="非常勤",BS35,CE35))</f>
        <v>　</v>
      </c>
      <c r="CU35" s="666"/>
      <c r="CV35" s="667"/>
      <c r="CW35" s="265"/>
      <c r="CX35" s="720"/>
      <c r="CY35" s="720"/>
      <c r="CZ35" s="668"/>
      <c r="DA35" s="670"/>
      <c r="DB35" s="669"/>
      <c r="DC35" s="671"/>
      <c r="DD35" s="672"/>
      <c r="DE35" s="672"/>
      <c r="DF35" s="673"/>
      <c r="DG35" s="263">
        <f>$A$35</f>
        <v>21</v>
      </c>
      <c r="DH35" s="264" t="str">
        <f>$B$35</f>
        <v>水</v>
      </c>
      <c r="DI35" s="660"/>
      <c r="DJ35" s="661"/>
      <c r="DK35" s="660"/>
      <c r="DL35" s="661"/>
      <c r="DM35" s="662" t="str">
        <f>IFERROR(IF(OR(DH35="日",DH35="祝",DH35=0,DI35=""),"　",MAX(IF(AND(DI35&lt;=DM14,DK35&gt;DN14),DN14-DM14,IF(AND(DI35&gt;DM14,DK35&lt;=DN14),DK35-DI35,IF(AND(DI35&lt;=DM14,DK35&lt;=DN14),DK35-DM14,IF(AND(DI35&gt;DM14,DK35&gt;DN14),DN14-DI35,0)))),0)),0)</f>
        <v>　</v>
      </c>
      <c r="DN35" s="663"/>
      <c r="DO35" s="664"/>
      <c r="DP35" s="662" t="str">
        <f>IFERROR(IF(OR(DH35="日",DH35="祝",DH35=0,DI35=""),"　",MAX(IF(AND(DI35&gt;DS14,DK35&gt;DQ14),0,IF(AND(DI35&lt;=DS14,DI35&gt;DP14,DK35&gt;DQ14),DS14-DI35,IF(AND(DI35&lt;=DS14,DI35&lt;=DP14,DK35&gt;DQ14),DS14-DP14,IF(AND(DI35&gt;DP14,DK35&lt;=DQ14),DK35-DI35,IF(AND(DI35&lt;=DP14,DK35&lt;=DQ14),DK35-DP14,0))))),0)),0)</f>
        <v>　</v>
      </c>
      <c r="DQ35" s="663"/>
      <c r="DR35" s="664"/>
      <c r="DS35" s="662" t="str">
        <f>IFERROR(IF(OR(DH35="日",DH35="祝",DH35=0,DI35=""),"　",MAX(IF(AND(DI35&lt;=DS14,DK35&gt;DT14),DT14-DS14,IF(DK35&lt;=DT14,0,IF(AND(DI35&gt;DS14,DK35&gt;DT14),DT14-DI35,0))),0)),0)</f>
        <v>　</v>
      </c>
      <c r="DT35" s="663"/>
      <c r="DU35" s="664"/>
      <c r="DV35" s="662" t="str">
        <f>IFERROR(IF(OR(DH35="日",DH35="祝",DH35=0,DI35=""),"　",MAX(IF(DI35&gt;DV14,DK35-DI35,IF(DI35&lt;=DV14,DK35-DV14,0)),0)),0)</f>
        <v>　</v>
      </c>
      <c r="DW35" s="663"/>
      <c r="DX35" s="664"/>
      <c r="DY35" s="662" t="str">
        <f>IFERROR(IF(OR(DH35="日",DH35="祝",DH35=0,DI35=""),"　",MAX(IF(AND(DI35&lt;=DY14,DK35&gt;DZ14),DZ14-DY14,IF(AND(DI35&gt;DY14,DK35&lt;=DZ14),DK35-DI35,IF(AND(DI35&lt;=DY14,DK35&lt;=DZ14),DK35-DY14,IF(AND(DI35&gt;DY14,DK35&gt;DZ14),DZ14-DI35,0)))),0)),0)</f>
        <v>　</v>
      </c>
      <c r="DZ35" s="663"/>
      <c r="EA35" s="664"/>
      <c r="EB35" s="662" t="str">
        <f>IFERROR(IF(OR(DH35="日",DH35="祝",DH35=0,DI35=""),"　",MAX(IF(AND(DI35&gt;EE14,DK35&gt;EC14),0,IF(AND(DI35&lt;=EE14,DI35&gt;EB14,DK35&gt;EC14),EE14-DI35,IF(AND(DI35&lt;=EE14,DI35&lt;=EB14,DK35&gt;EC14),EE14-EB14,IF(AND(DI35&gt;EB14,DK35&lt;=EC14),DK35-DI35,IF(AND(DI35&lt;=EB14,DK35&lt;=EC14),DK35-EB14,0))))),0)),0)</f>
        <v>　</v>
      </c>
      <c r="EC35" s="663"/>
      <c r="ED35" s="664"/>
      <c r="EE35" s="662" t="str">
        <f>IFERROR(IF(OR(DH35="日",DH35="祝",DH35=0,DI35=""),"　",MAX(IF(AND(DI35&lt;=EE14,DK35&gt;EF14),EF14-EE14,IF(DK35&lt;=EF14,0,IF(AND(DI35&gt;EE14,DK35&gt;EF14),EF14-DI35,0))),0)),0)</f>
        <v>　</v>
      </c>
      <c r="EF35" s="663"/>
      <c r="EG35" s="664"/>
      <c r="EH35" s="662" t="str">
        <f t="shared" si="2"/>
        <v>　</v>
      </c>
      <c r="EI35" s="663"/>
      <c r="EJ35" s="664"/>
      <c r="EK35" s="665" t="str">
        <f>IF(EN35="×",TIME(0,0,0),IF(EX4="非常勤",DM35,DY35))</f>
        <v>　</v>
      </c>
      <c r="EL35" s="666"/>
      <c r="EM35" s="667"/>
      <c r="EN35" s="265"/>
      <c r="EO35" s="665" t="str">
        <f>IF(ER35="×",TIME(0,0,0),IF(EX4="非常勤",DP35,EB35))</f>
        <v>　</v>
      </c>
      <c r="EP35" s="666"/>
      <c r="EQ35" s="667"/>
      <c r="ER35" s="265"/>
      <c r="ES35" s="665" t="str">
        <f>IF(EV35="×",TIME(0,0,0),IF(EX4="非常勤",DS35,EE35))</f>
        <v>　</v>
      </c>
      <c r="ET35" s="666"/>
      <c r="EU35" s="667"/>
      <c r="EV35" s="265"/>
      <c r="EW35" s="665" t="str">
        <f>IF(EZ35="×",TIME(0,0,0),IF(EX4="非常勤",DV35,EH35))</f>
        <v>　</v>
      </c>
      <c r="EX35" s="666"/>
      <c r="EY35" s="667"/>
      <c r="EZ35" s="265"/>
      <c r="FA35" s="720"/>
      <c r="FB35" s="720"/>
      <c r="FC35" s="668"/>
      <c r="FD35" s="670"/>
      <c r="FE35" s="669"/>
      <c r="FF35" s="671"/>
      <c r="FG35" s="672"/>
      <c r="FH35" s="672"/>
      <c r="FI35" s="673"/>
      <c r="FJ35" s="263">
        <f>$A$35</f>
        <v>21</v>
      </c>
      <c r="FK35" s="264" t="str">
        <f>$B$35</f>
        <v>水</v>
      </c>
      <c r="FL35" s="660"/>
      <c r="FM35" s="661"/>
      <c r="FN35" s="660"/>
      <c r="FO35" s="661"/>
      <c r="FP35" s="662" t="str">
        <f>IFERROR(IF(OR(FK35="日",FK35="祝",FK35=0,FL35=""),"　",MAX(IF(AND(FL35&lt;=FP14,FN35&gt;FQ14),FQ14-FP14,IF(AND(FL35&gt;FP14,FN35&lt;=FQ14),FN35-FL35,IF(AND(FL35&lt;=FP14,FN35&lt;=FQ14),FN35-FP14,IF(AND(FL35&gt;FP14,FN35&gt;FQ14),FQ14-FL35,0)))),0)),0)</f>
        <v>　</v>
      </c>
      <c r="FQ35" s="663"/>
      <c r="FR35" s="664"/>
      <c r="FS35" s="662" t="str">
        <f>IFERROR(IF(OR(FK35="日",FK35="祝",FK35=0,FL35=""),"　",MAX(IF(AND(FL35&gt;FV14,FN35&gt;FT14),0,IF(AND(FL35&lt;=FV14,FL35&gt;FS14,FN35&gt;FT14),FV14-FL35,IF(AND(FL35&lt;=FV14,FL35&lt;=FS14,FN35&gt;FT14),FV14-FS14,IF(AND(FL35&gt;FS14,FN35&lt;=FT14),FN35-FL35,IF(AND(FL35&lt;=FS14,FN35&lt;=FT14),FN35-FS14,0))))),0)),0)</f>
        <v>　</v>
      </c>
      <c r="FT35" s="663"/>
      <c r="FU35" s="664"/>
      <c r="FV35" s="662" t="str">
        <f>IFERROR(IF(OR(FK35="日",FK35="祝",FK35=0,FL35=""),"　",MAX(IF(AND(FL35&lt;=FV14,FN35&gt;FW14),FW14-FV14,IF(FN35&lt;=FW14,0,IF(AND(FL35&gt;FV14,FN35&gt;FW14),FW14-FL35,0))),0)),0)</f>
        <v>　</v>
      </c>
      <c r="FW35" s="663"/>
      <c r="FX35" s="664"/>
      <c r="FY35" s="662" t="str">
        <f>IFERROR(IF(OR(FK35="日",FK35="祝",FK35=0,FL35=""),"　",MAX(IF(FL35&gt;FY14,FN35-FL35,IF(FL35&lt;=FY14,FN35-FY14,0)),0)),0)</f>
        <v>　</v>
      </c>
      <c r="FZ35" s="663"/>
      <c r="GA35" s="664"/>
      <c r="GB35" s="662" t="str">
        <f>IFERROR(IF(OR(FK35="日",FK35="祝",FK35=0,FL35=""),"　",MAX(IF(AND(FL35&lt;=GB14,FN35&gt;GC14),GC14-GB14,IF(AND(FL35&gt;GB14,FN35&lt;=GC14),FN35-FL35,IF(AND(FL35&lt;=GB14,FN35&lt;=GC14),FN35-GB14,IF(AND(FL35&gt;GB14,FN35&gt;GC14),GC14-FL35,0)))),0)),0)</f>
        <v>　</v>
      </c>
      <c r="GC35" s="663"/>
      <c r="GD35" s="664"/>
      <c r="GE35" s="662" t="str">
        <f>IFERROR(IF(OR(FK35="日",FK35="祝",FK35=0,FL35=""),"　",MAX(IF(AND(FL35&gt;GH14,FN35&gt;GF14),0,IF(AND(FL35&lt;=GH14,FL35&gt;GE14,FN35&gt;GF14),GH14-FL35,IF(AND(FL35&lt;=GH14,FL35&lt;=GE14,FN35&gt;GF14),GH14-GE14,IF(AND(FL35&gt;GE14,FN35&lt;=GF14),FN35-FL35,IF(AND(FL35&lt;=GE14,FN35&lt;=GF14),FN35-GE14,0))))),0)),0)</f>
        <v>　</v>
      </c>
      <c r="GF35" s="663"/>
      <c r="GG35" s="664"/>
      <c r="GH35" s="662" t="str">
        <f>IFERROR(IF(OR(FK35="日",FK35="祝",FK35=0,FL35=""),"　",MAX(IF(AND(FL35&lt;=GH14,FN35&gt;GI14),GI14-GH14,IF(FN35&lt;=GI14,0,IF(AND(FL35&gt;GH14,FN35&gt;GI14),GI14-FL35,0))),0)),0)</f>
        <v>　</v>
      </c>
      <c r="GI35" s="663"/>
      <c r="GJ35" s="664"/>
      <c r="GK35" s="662" t="str">
        <f t="shared" si="3"/>
        <v>　</v>
      </c>
      <c r="GL35" s="663"/>
      <c r="GM35" s="664"/>
      <c r="GN35" s="665" t="str">
        <f>IF(GQ35="×",TIME(0,0,0),IF(HA4="非常勤",FP35,GB35))</f>
        <v>　</v>
      </c>
      <c r="GO35" s="666"/>
      <c r="GP35" s="667"/>
      <c r="GQ35" s="265"/>
      <c r="GR35" s="665" t="str">
        <f>IF(GU35="×",TIME(0,0,0),IF(HA4="非常勤",FS35,GE35))</f>
        <v>　</v>
      </c>
      <c r="GS35" s="666"/>
      <c r="GT35" s="667"/>
      <c r="GU35" s="265"/>
      <c r="GV35" s="665" t="str">
        <f>IF(GY35="×",TIME(0,0,0),IF(HA4="非常勤",FV35,GH35))</f>
        <v>　</v>
      </c>
      <c r="GW35" s="666"/>
      <c r="GX35" s="667"/>
      <c r="GY35" s="265"/>
      <c r="GZ35" s="665" t="str">
        <f>IF(HC35="×",TIME(0,0,0),IF(HA4="非常勤",FY35,GK35))</f>
        <v>　</v>
      </c>
      <c r="HA35" s="666"/>
      <c r="HB35" s="667"/>
      <c r="HC35" s="265"/>
      <c r="HD35" s="668"/>
      <c r="HE35" s="669"/>
      <c r="HF35" s="668"/>
      <c r="HG35" s="670"/>
      <c r="HH35" s="669"/>
      <c r="HI35" s="671"/>
      <c r="HJ35" s="672"/>
      <c r="HK35" s="672"/>
      <c r="HL35" s="673"/>
      <c r="HM35" s="263">
        <f>$A$35</f>
        <v>21</v>
      </c>
      <c r="HN35" s="264" t="str">
        <f>$B$35</f>
        <v>水</v>
      </c>
      <c r="HO35" s="660"/>
      <c r="HP35" s="661"/>
      <c r="HQ35" s="660"/>
      <c r="HR35" s="661"/>
      <c r="HS35" s="662" t="str">
        <f>IFERROR(IF(OR(HN35="日",HN35="祝",HN35=0,HO35=""),"　",MAX(IF(AND(HO35&lt;=HS14,HQ35&gt;HT14),HT14-HS14,IF(AND(HO35&gt;HS14,HQ35&lt;=HT14),HQ35-HO35,IF(AND(HO35&lt;=HS14,HQ35&lt;=HT14),HQ35-HS14,IF(AND(HO35&gt;HS14,HQ35&gt;HT14),HT14-HO35,0)))),0)),0)</f>
        <v>　</v>
      </c>
      <c r="HT35" s="663"/>
      <c r="HU35" s="664"/>
      <c r="HV35" s="662" t="str">
        <f>IFERROR(IF(OR(HN35="日",HN35="祝",HN35=0,HO35=""),"　",MAX(IF(AND(HO35&gt;HY14,HQ35&gt;HW14),0,IF(AND(HO35&lt;=HY14,HO35&gt;HV14,HQ35&gt;HW14),HY14-HO35,IF(AND(HO35&lt;=HY14,HO35&lt;=HV14,HQ35&gt;HW14),HY14-HV14,IF(AND(HO35&gt;HV14,HQ35&lt;=HW14),HQ35-HO35,IF(AND(HO35&lt;=HV14,HQ35&lt;=HW14),HQ35-HV14,0))))),0)),0)</f>
        <v>　</v>
      </c>
      <c r="HW35" s="663"/>
      <c r="HX35" s="664"/>
      <c r="HY35" s="662" t="str">
        <f>IFERROR(IF(OR(HN35="日",HN35="祝",HN35=0,HO35=""),"　",MAX(IF(AND(HO35&lt;=HY14,HQ35&gt;HZ14),HZ14-HY14,IF(HQ35&lt;=HZ14,0,IF(AND(HO35&gt;HY14,HQ35&gt;HZ14),HZ14-HO35,0))),0)),0)</f>
        <v>　</v>
      </c>
      <c r="HZ35" s="663"/>
      <c r="IA35" s="664"/>
      <c r="IB35" s="662" t="str">
        <f>IFERROR(IF(OR(HN35="日",HN35="祝",HN35=0,HO35=""),"　",MAX(IF(HO35&gt;IB14,HQ35-HO35,IF(HO35&lt;=IB14,HQ35-IB14,0)),0)),0)</f>
        <v>　</v>
      </c>
      <c r="IC35" s="663"/>
      <c r="ID35" s="664"/>
      <c r="IE35" s="662" t="str">
        <f>IFERROR(IF(OR(HN35="日",HN35="祝",HN35=0,HO35=""),"　",MAX(IF(AND(HO35&lt;=IE14,HQ35&gt;IF14),IF14-IE14,IF(AND(HO35&gt;IE14,HQ35&lt;=IF14),HQ35-HO35,IF(AND(HO35&lt;=IE14,HQ35&lt;=IF14),HQ35-IE14,IF(AND(HO35&gt;IE14,HQ35&gt;IF14),IF14-HO35,0)))),0)),0)</f>
        <v>　</v>
      </c>
      <c r="IF35" s="663"/>
      <c r="IG35" s="664"/>
      <c r="IH35" s="662" t="str">
        <f>IFERROR(IF(OR(HN35="日",HN35="祝",HN35=0,HO35=""),"　",MAX(IF(AND(HO35&gt;IK14,HQ35&gt;II14),0,IF(AND(HO35&lt;=IK14,HO35&gt;IH14,HQ35&gt;II14),IK14-HO35,IF(AND(HO35&lt;=IK14,HO35&lt;=IH14,HQ35&gt;II14),IK14-IH14,IF(AND(HO35&gt;IH14,HQ35&lt;=II14),HQ35-HO35,IF(AND(HO35&lt;=IH14,HQ35&lt;=II14),HQ35-IH14,0))))),0)),0)</f>
        <v>　</v>
      </c>
      <c r="II35" s="663"/>
      <c r="IJ35" s="664"/>
      <c r="IK35" s="662" t="str">
        <f>IFERROR(IF(OR(HN35="日",HN35="祝",HN35=0,HO35=""),"　",MAX(IF(AND(HO35&lt;=IK14,HQ35&gt;IL14),IL14-IK14,IF(HQ35&lt;=IL14,0,IF(AND(HO35&gt;IK14,HQ35&gt;IL14),IL14-HO35,0))),0)),0)</f>
        <v>　</v>
      </c>
      <c r="IL35" s="663"/>
      <c r="IM35" s="664"/>
      <c r="IN35" s="662" t="str">
        <f t="shared" si="4"/>
        <v>　</v>
      </c>
      <c r="IO35" s="663"/>
      <c r="IP35" s="664"/>
      <c r="IQ35" s="665" t="str">
        <f>IF(IT35="×",TIME(0,0,0),IF(JD4="非常勤",HS35,IE35))</f>
        <v>　</v>
      </c>
      <c r="IR35" s="666"/>
      <c r="IS35" s="667"/>
      <c r="IT35" s="265"/>
      <c r="IU35" s="665" t="str">
        <f>IF(IX35="×",TIME(0,0,0),IF(JD4="非常勤",HV35,IH35))</f>
        <v>　</v>
      </c>
      <c r="IV35" s="666"/>
      <c r="IW35" s="667"/>
      <c r="IX35" s="265"/>
      <c r="IY35" s="665" t="str">
        <f>IF(JB35="×",TIME(0,0,0),IF(JD4="非常勤",HY35,IK35))</f>
        <v>　</v>
      </c>
      <c r="IZ35" s="666"/>
      <c r="JA35" s="667"/>
      <c r="JB35" s="265"/>
      <c r="JC35" s="665" t="str">
        <f>IF(JF35="×",TIME(0,0,0),IF(JD4="非常勤",IB35,IN35))</f>
        <v>　</v>
      </c>
      <c r="JD35" s="666"/>
      <c r="JE35" s="667"/>
      <c r="JF35" s="265"/>
      <c r="JG35" s="668"/>
      <c r="JH35" s="669"/>
      <c r="JI35" s="668"/>
      <c r="JJ35" s="670"/>
      <c r="JK35" s="669"/>
      <c r="JL35" s="671"/>
      <c r="JM35" s="672"/>
      <c r="JN35" s="672"/>
      <c r="JO35" s="673"/>
      <c r="JP35" s="263">
        <f>$A$35</f>
        <v>21</v>
      </c>
      <c r="JQ35" s="264" t="str">
        <f>$B$35</f>
        <v>水</v>
      </c>
      <c r="JR35" s="660"/>
      <c r="JS35" s="661"/>
      <c r="JT35" s="660"/>
      <c r="JU35" s="661"/>
      <c r="JV35" s="662" t="str">
        <f>IFERROR(IF(OR(JQ35="日",JQ35="祝",JQ35=0,JR35=""),"　",MAX(IF(AND(JR35&lt;=JV14,JT35&gt;JW14),JW14-JV14,IF(AND(JR35&gt;JV14,JT35&lt;=JW14),JT35-JR35,IF(AND(JR35&lt;=JV14,JT35&lt;=JW14),JT35-JV14,IF(AND(JR35&gt;JV14,JT35&gt;JW14),JW14-JR35,0)))),0)),0)</f>
        <v>　</v>
      </c>
      <c r="JW35" s="663"/>
      <c r="JX35" s="664"/>
      <c r="JY35" s="662" t="str">
        <f>IFERROR(IF(OR(JQ35="日",JQ35="祝",JQ35=0,JR35=""),"　",MAX(IF(AND(JR35&gt;KB14,JT35&gt;JZ14),0,IF(AND(JR35&lt;=KB14,JR35&gt;JY14,JT35&gt;JZ14),KB14-JR35,IF(AND(JR35&lt;=KB14,JR35&lt;=JY14,JT35&gt;JZ14),KB14-JY14,IF(AND(JR35&gt;JY14,JT35&lt;=JZ14),JT35-JR35,IF(AND(JR35&lt;=JY14,JT35&lt;=JZ14),JT35-JY14,0))))),0)),0)</f>
        <v>　</v>
      </c>
      <c r="JZ35" s="663"/>
      <c r="KA35" s="664"/>
      <c r="KB35" s="662" t="str">
        <f>IFERROR(IF(OR(JQ35="日",JQ35="祝",JQ35=0,JR35=""),"　",MAX(IF(AND(JR35&lt;=KB14,JT35&gt;KC14),KC14-KB14,IF(JT35&lt;=KC14,0,IF(AND(JR35&gt;KB14,JT35&gt;KC14),KC14-JR35,0))),0)),0)</f>
        <v>　</v>
      </c>
      <c r="KC35" s="663"/>
      <c r="KD35" s="664"/>
      <c r="KE35" s="662" t="str">
        <f>IFERROR(IF(OR(JQ35="日",JQ35="祝",JQ35=0,JR35=""),"　",MAX(IF(JR35&gt;KE14,JT35-JR35,IF(JR35&lt;=KE14,JT35-KE14,0)),0)),0)</f>
        <v>　</v>
      </c>
      <c r="KF35" s="663"/>
      <c r="KG35" s="664"/>
      <c r="KH35" s="662" t="str">
        <f>IFERROR(IF(OR(JQ35="日",JQ35="祝",JQ35=0,JR35=""),"　",MAX(IF(AND(JR35&lt;=KH14,JT35&gt;KI14),KI14-KH14,IF(AND(JR35&gt;KH14,JT35&lt;=KI14),JT35-JR35,IF(AND(JR35&lt;=KH14,JT35&lt;=KI14),JT35-KH14,IF(AND(JR35&gt;KH14,JT35&gt;KI14),KI14-JR35,0)))),0)),0)</f>
        <v>　</v>
      </c>
      <c r="KI35" s="663"/>
      <c r="KJ35" s="664"/>
      <c r="KK35" s="662" t="str">
        <f>IFERROR(IF(OR(JQ35="日",JQ35="祝",JQ35=0,JR35=""),"　",MAX(IF(AND(JR35&gt;KN14,JT35&gt;KL14),0,IF(AND(JR35&lt;=KN14,JR35&gt;KK14,JT35&gt;KL14),KN14-JR35,IF(AND(JR35&lt;=KN14,JR35&lt;=KK14,JT35&gt;KL14),KN14-KK14,IF(AND(JR35&gt;KK14,JT35&lt;=KL14),JT35-JR35,IF(AND(JR35&lt;=KK14,JT35&lt;=KL14),JT35-KK14,0))))),0)),0)</f>
        <v>　</v>
      </c>
      <c r="KL35" s="663"/>
      <c r="KM35" s="664"/>
      <c r="KN35" s="662" t="str">
        <f>IFERROR(IF(OR(JQ35="日",JQ35="祝",JQ35=0,JR35=""),"　",MAX(IF(AND(JR35&lt;=KN14,JT35&gt;KO14),KO14-KN14,IF(JT35&lt;=KO14,0,IF(AND(JR35&gt;KN14,JT35&gt;KO14),KO14-JR35,0))),0)),0)</f>
        <v>　</v>
      </c>
      <c r="KO35" s="663"/>
      <c r="KP35" s="664"/>
      <c r="KQ35" s="662" t="str">
        <f t="shared" si="5"/>
        <v>　</v>
      </c>
      <c r="KR35" s="663"/>
      <c r="KS35" s="664"/>
      <c r="KT35" s="665" t="str">
        <f>IF(KW35="×",TIME(0,0,0),IF(LG4="非常勤",JV35,KH35))</f>
        <v>　</v>
      </c>
      <c r="KU35" s="666"/>
      <c r="KV35" s="667"/>
      <c r="KW35" s="265"/>
      <c r="KX35" s="665" t="str">
        <f>IF(LA35="×",TIME(0,0,0),IF(LG4="非常勤",JY35,KK35))</f>
        <v>　</v>
      </c>
      <c r="KY35" s="666"/>
      <c r="KZ35" s="667"/>
      <c r="LA35" s="265"/>
      <c r="LB35" s="665" t="str">
        <f>IF(LE35="×",TIME(0,0,0),IF(LG4="非常勤",KB35,KN35))</f>
        <v>　</v>
      </c>
      <c r="LC35" s="666"/>
      <c r="LD35" s="667"/>
      <c r="LE35" s="265"/>
      <c r="LF35" s="665" t="str">
        <f>IF(LI35="×",TIME(0,0,0),IF(LG4="非常勤",KE35,KQ35))</f>
        <v>　</v>
      </c>
      <c r="LG35" s="666"/>
      <c r="LH35" s="667"/>
      <c r="LI35" s="265"/>
      <c r="LJ35" s="668"/>
      <c r="LK35" s="669"/>
      <c r="LL35" s="668"/>
      <c r="LM35" s="670"/>
      <c r="LN35" s="669"/>
      <c r="LO35" s="671"/>
      <c r="LP35" s="672"/>
      <c r="LQ35" s="672"/>
      <c r="LR35" s="673"/>
      <c r="LS35" s="263">
        <f>$A$35</f>
        <v>21</v>
      </c>
      <c r="LT35" s="264" t="str">
        <f>$B$35</f>
        <v>水</v>
      </c>
      <c r="LU35" s="660"/>
      <c r="LV35" s="661"/>
      <c r="LW35" s="660"/>
      <c r="LX35" s="661"/>
      <c r="LY35" s="662" t="str">
        <f>IFERROR(IF(OR(LT35="日",LT35="祝",LT35=0,LU35=""),"　",MAX(IF(AND(LU35&lt;=LY14,LW35&gt;LZ14),LZ14-LY14,IF(AND(LU35&gt;LY14,LW35&lt;=LZ14),LW35-LU35,IF(AND(LU35&lt;=LY14,LW35&lt;=LZ14),LW35-LY14,IF(AND(LU35&gt;LY14,LW35&gt;LZ14),LZ14-LU35,0)))),0)),0)</f>
        <v>　</v>
      </c>
      <c r="LZ35" s="663"/>
      <c r="MA35" s="664"/>
      <c r="MB35" s="662" t="str">
        <f>IFERROR(IF(OR(LT35="日",LT35="祝",LT35=0,LU35=""),"　",MAX(IF(AND(LU35&gt;ME14,LW35&gt;MC14),0,IF(AND(LU35&lt;=ME14,LU35&gt;MB14,LW35&gt;MC14),ME14-LU35,IF(AND(LU35&lt;=ME14,LU35&lt;=MB14,LW35&gt;MC14),ME14-MB14,IF(AND(LU35&gt;MB14,LW35&lt;=MC14),LW35-LU35,IF(AND(LU35&lt;=MB14,LW35&lt;=MC14),LW35-MB14,0))))),0)),0)</f>
        <v>　</v>
      </c>
      <c r="MC35" s="663"/>
      <c r="MD35" s="664"/>
      <c r="ME35" s="662" t="str">
        <f>IFERROR(IF(OR(LT35="日",LT35="祝",LT35=0,LU35=""),"　",MAX(IF(AND(LU35&lt;=ME14,LW35&gt;MF14),MF14-ME14,IF(LW35&lt;=MF14,0,IF(AND(LU35&gt;ME14,LW35&gt;MF14),MF14-LU35,0))),0)),0)</f>
        <v>　</v>
      </c>
      <c r="MF35" s="663"/>
      <c r="MG35" s="664"/>
      <c r="MH35" s="662" t="str">
        <f>IFERROR(IF(OR(LT35="日",LT35="祝",LT35=0,LU35=""),"　",MAX(IF(LU35&gt;MH14,LW35-LU35,IF(LU35&lt;=MH14,LW35-MH14,0)),0)),0)</f>
        <v>　</v>
      </c>
      <c r="MI35" s="663"/>
      <c r="MJ35" s="664"/>
      <c r="MK35" s="662" t="str">
        <f>IFERROR(IF(OR(LT35="日",LT35="祝",LT35=0,LU35=""),"　",MAX(IF(AND(LU35&lt;=MK14,LW35&gt;ML14),ML14-MK14,IF(AND(LU35&gt;MK14,LW35&lt;=ML14),LW35-LU35,IF(AND(LU35&lt;=MK14,LW35&lt;=ML14),LW35-MK14,IF(AND(LU35&gt;MK14,LW35&gt;ML14),ML14-LU35,0)))),0)),0)</f>
        <v>　</v>
      </c>
      <c r="ML35" s="663"/>
      <c r="MM35" s="664"/>
      <c r="MN35" s="662" t="str">
        <f>IFERROR(IF(OR(LT35="日",LT35="祝",LT35=0,LU35=""),"　",MAX(IF(AND(LU35&gt;MQ14,LW35&gt;MO14),0,IF(AND(LU35&lt;=MQ14,LU35&gt;MN14,LW35&gt;MO14),MQ14-LU35,IF(AND(LU35&lt;=MQ14,LU35&lt;=MN14,LW35&gt;MO14),MQ14-MN14,IF(AND(LU35&gt;MN14,LW35&lt;=MO14),LW35-LU35,IF(AND(LU35&lt;=MN14,LW35&lt;=MO14),LW35-MN14,0))))),0)),0)</f>
        <v>　</v>
      </c>
      <c r="MO35" s="663"/>
      <c r="MP35" s="664"/>
      <c r="MQ35" s="662" t="str">
        <f>IFERROR(IF(OR(LT35="日",LT35="祝",LT35=0,LU35=""),"　",MAX(IF(AND(LU35&lt;=MQ14,LW35&gt;MR14),MR14-MQ14,IF(LW35&lt;=MR14,0,IF(AND(LU35&gt;MQ14,LW35&gt;MR14),MR14-LU35,0))),0)),0)</f>
        <v>　</v>
      </c>
      <c r="MR35" s="663"/>
      <c r="MS35" s="664"/>
      <c r="MT35" s="662" t="str">
        <f t="shared" si="6"/>
        <v>　</v>
      </c>
      <c r="MU35" s="663"/>
      <c r="MV35" s="664"/>
      <c r="MW35" s="665" t="str">
        <f>IF(MZ35="×",TIME(0,0,0),IF(NJ4="非常勤",LY35,MK35))</f>
        <v>　</v>
      </c>
      <c r="MX35" s="666"/>
      <c r="MY35" s="667"/>
      <c r="MZ35" s="265"/>
      <c r="NA35" s="665" t="str">
        <f>IF(ND35="×",TIME(0,0,0),IF(NJ4="非常勤",MB35,MN35))</f>
        <v>　</v>
      </c>
      <c r="NB35" s="666"/>
      <c r="NC35" s="667"/>
      <c r="ND35" s="265"/>
      <c r="NE35" s="665" t="str">
        <f>IF(NH35="×",TIME(0,0,0),IF(NJ4="非常勤",ME35,MQ35))</f>
        <v>　</v>
      </c>
      <c r="NF35" s="666"/>
      <c r="NG35" s="667"/>
      <c r="NH35" s="265"/>
      <c r="NI35" s="665" t="str">
        <f>IF(NL35="×",TIME(0,0,0),IF(NJ4="非常勤",MH35,MT35))</f>
        <v>　</v>
      </c>
      <c r="NJ35" s="666"/>
      <c r="NK35" s="667"/>
      <c r="NL35" s="265"/>
      <c r="NM35" s="668"/>
      <c r="NN35" s="669"/>
      <c r="NO35" s="668"/>
      <c r="NP35" s="670"/>
      <c r="NQ35" s="669"/>
      <c r="NR35" s="671"/>
      <c r="NS35" s="672"/>
      <c r="NT35" s="672"/>
      <c r="NU35" s="673"/>
      <c r="NV35" s="263">
        <f>$A$35</f>
        <v>21</v>
      </c>
      <c r="NW35" s="264" t="str">
        <f>$B$35</f>
        <v>水</v>
      </c>
      <c r="NX35" s="660"/>
      <c r="NY35" s="661"/>
      <c r="NZ35" s="660"/>
      <c r="OA35" s="661"/>
      <c r="OB35" s="662" t="str">
        <f>IFERROR(IF(OR(NW35="日",NW35="祝",NW35=0,NX35=""),"　",MAX(IF(AND(NX35&lt;=OB14,NZ35&gt;OC14),OC14-OB14,IF(AND(NX35&gt;OB14,NZ35&lt;=OC14),NZ35-NX35,IF(AND(NX35&lt;=OB14,NZ35&lt;=OC14),NZ35-OB14,IF(AND(NX35&gt;OB14,NZ35&gt;OC14),OC14-NX35,0)))),0)),0)</f>
        <v>　</v>
      </c>
      <c r="OC35" s="663"/>
      <c r="OD35" s="664"/>
      <c r="OE35" s="662" t="str">
        <f>IFERROR(IF(OR(NW35="日",NW35="祝",NW35=0,NX35=""),"　",MAX(IF(AND(NX35&gt;OH14,NZ35&gt;OF14),0,IF(AND(NX35&lt;=OH14,NX35&gt;OE14,NZ35&gt;OF14),OH14-NX35,IF(AND(NX35&lt;=OH14,NX35&lt;=OE14,NZ35&gt;OF14),OH14-OE14,IF(AND(NX35&gt;OE14,NZ35&lt;=OF14),NZ35-NX35,IF(AND(NX35&lt;=OE14,NZ35&lt;=OF14),NZ35-OE14,0))))),0)),0)</f>
        <v>　</v>
      </c>
      <c r="OF35" s="663"/>
      <c r="OG35" s="664"/>
      <c r="OH35" s="662" t="str">
        <f>IFERROR(IF(OR(NW35="日",NW35="祝",NW35=0,NX35=""),"　",MAX(IF(AND(NX35&lt;=OH14,NZ35&gt;OI14),OI14-OH14,IF(NZ35&lt;=OI14,0,IF(AND(NX35&gt;OH14,NZ35&gt;OI14),OI14-NX35,0))),0)),0)</f>
        <v>　</v>
      </c>
      <c r="OI35" s="663"/>
      <c r="OJ35" s="664"/>
      <c r="OK35" s="662" t="str">
        <f>IFERROR(IF(OR(NW35="日",NW35="祝",NW35=0,NX35=""),"　",MAX(IF(NX35&gt;OK14,NZ35-NX35,IF(NX35&lt;=OK14,NZ35-OK14,0)),0)),0)</f>
        <v>　</v>
      </c>
      <c r="OL35" s="663"/>
      <c r="OM35" s="664"/>
      <c r="ON35" s="662" t="str">
        <f>IFERROR(IF(OR(NW35="日",NW35="祝",NW35=0,NX35=""),"　",MAX(IF(AND(NX35&lt;=ON14,NZ35&gt;OO14),OO14-ON14,IF(AND(NX35&gt;ON14,NZ35&lt;=OO14),NZ35-NX35,IF(AND(NX35&lt;=ON14,NZ35&lt;=OO14),NZ35-ON14,IF(AND(NX35&gt;ON14,NZ35&gt;OO14),OO14-NX35,0)))),0)),0)</f>
        <v>　</v>
      </c>
      <c r="OO35" s="663"/>
      <c r="OP35" s="664"/>
      <c r="OQ35" s="662" t="str">
        <f>IFERROR(IF(OR(NW35="日",NW35="祝",NW35=0,NX35=""),"　",MAX(IF(AND(NX35&gt;OT14,NZ35&gt;OR14),0,IF(AND(NX35&lt;=OT14,NX35&gt;OQ14,NZ35&gt;OR14),OT14-NX35,IF(AND(NX35&lt;=OT14,NX35&lt;=OQ14,NZ35&gt;OR14),OT14-OQ14,IF(AND(NX35&gt;OQ14,NZ35&lt;=OR14),NZ35-NX35,IF(AND(NX35&lt;=OQ14,NZ35&lt;=OR14),NZ35-OQ14,0))))),0)),0)</f>
        <v>　</v>
      </c>
      <c r="OR35" s="663"/>
      <c r="OS35" s="664"/>
      <c r="OT35" s="662" t="str">
        <f>IFERROR(IF(OR(NW35="日",NW35="祝",NW35=0,NX35=""),"　",MAX(IF(AND(NX35&lt;=OT14,NZ35&gt;OU14),OU14-OT14,IF(NZ35&lt;=OU14,0,IF(AND(NX35&gt;OT14,NZ35&gt;OU14),OU14-NX35,0))),0)),0)</f>
        <v>　</v>
      </c>
      <c r="OU35" s="663"/>
      <c r="OV35" s="664"/>
      <c r="OW35" s="662" t="str">
        <f t="shared" si="7"/>
        <v>　</v>
      </c>
      <c r="OX35" s="663"/>
      <c r="OY35" s="664"/>
      <c r="OZ35" s="665" t="str">
        <f>IF(PC35="×",TIME(0,0,0),IF(PM4="非常勤",OB35,ON35))</f>
        <v>　</v>
      </c>
      <c r="PA35" s="666"/>
      <c r="PB35" s="667"/>
      <c r="PC35" s="265"/>
      <c r="PD35" s="665" t="str">
        <f>IF(PG35="×",TIME(0,0,0),IF(PM4="非常勤",OE35,OQ35))</f>
        <v>　</v>
      </c>
      <c r="PE35" s="666"/>
      <c r="PF35" s="667"/>
      <c r="PG35" s="265"/>
      <c r="PH35" s="665" t="str">
        <f>IF(PK35="×",TIME(0,0,0),IF(PM4="非常勤",OH35,OT35))</f>
        <v>　</v>
      </c>
      <c r="PI35" s="666"/>
      <c r="PJ35" s="667"/>
      <c r="PK35" s="265"/>
      <c r="PL35" s="665" t="str">
        <f>IF(PO35="×",TIME(0,0,0),IF(PM4="非常勤",OK35,OW35))</f>
        <v>　</v>
      </c>
      <c r="PM35" s="666"/>
      <c r="PN35" s="667"/>
      <c r="PO35" s="265"/>
      <c r="PP35" s="668"/>
      <c r="PQ35" s="669"/>
      <c r="PR35" s="668"/>
      <c r="PS35" s="670"/>
      <c r="PT35" s="669"/>
      <c r="PU35" s="671"/>
      <c r="PV35" s="672"/>
      <c r="PW35" s="672"/>
      <c r="PX35" s="673"/>
      <c r="PY35" s="263">
        <f>$A$35</f>
        <v>21</v>
      </c>
      <c r="PZ35" s="264" t="str">
        <f>$B$35</f>
        <v>水</v>
      </c>
      <c r="QA35" s="660"/>
      <c r="QB35" s="661"/>
      <c r="QC35" s="660"/>
      <c r="QD35" s="661"/>
      <c r="QE35" s="662" t="str">
        <f>IFERROR(IF(OR(PZ35="日",PZ35="祝",PZ35=0,QA35=""),"　",MAX(IF(AND(QA35&lt;=QE14,QC35&gt;QF14),QF14-QE14,IF(AND(QA35&gt;QE14,QC35&lt;=QF14),QC35-QA35,IF(AND(QA35&lt;=QE14,QC35&lt;=QF14),QC35-QE14,IF(AND(QA35&gt;QE14,QC35&gt;QF14),QF14-QA35,0)))),0)),0)</f>
        <v>　</v>
      </c>
      <c r="QF35" s="663"/>
      <c r="QG35" s="664"/>
      <c r="QH35" s="662" t="str">
        <f>IFERROR(IF(OR(PZ35="日",PZ35="祝",PZ35=0,QA35=""),"　",MAX(IF(AND(QA35&gt;QK14,QC35&gt;QI14),0,IF(AND(QA35&lt;=QK14,QA35&gt;QH14,QC35&gt;QI14),QK14-QA35,IF(AND(QA35&lt;=QK14,QA35&lt;=QH14,QC35&gt;QI14),QK14-QH14,IF(AND(QA35&gt;QH14,QC35&lt;=QI14),QC35-QA35,IF(AND(QA35&lt;=QH14,QC35&lt;=QI14),QC35-QH14,0))))),0)),0)</f>
        <v>　</v>
      </c>
      <c r="QI35" s="663"/>
      <c r="QJ35" s="664"/>
      <c r="QK35" s="662" t="str">
        <f>IFERROR(IF(OR(PZ35="日",PZ35="祝",PZ35=0,QA35=""),"　",MAX(IF(AND(QA35&lt;=QK14,QC35&gt;QL14),QL14-QK14,IF(QC35&lt;=QL14,0,IF(AND(QA35&gt;QK14,QC35&gt;QL14),QL14-QA35,0))),0)),0)</f>
        <v>　</v>
      </c>
      <c r="QL35" s="663"/>
      <c r="QM35" s="664"/>
      <c r="QN35" s="662" t="str">
        <f>IFERROR(IF(OR(PZ35="日",PZ35="祝",PZ35=0,QA35=""),"　",MAX(IF(QA35&gt;QN14,QC35-QA35,IF(QA35&lt;=QN14,QC35-QN14,0)),0)),0)</f>
        <v>　</v>
      </c>
      <c r="QO35" s="663"/>
      <c r="QP35" s="664"/>
      <c r="QQ35" s="662" t="str">
        <f>IFERROR(IF(OR(PZ35="日",PZ35="祝",PZ35=0,QA35=""),"　",MAX(IF(AND(QA35&lt;=QQ14,QC35&gt;QR14),QR14-QQ14,IF(AND(QA35&gt;QQ14,QC35&lt;=QR14),QC35-QA35,IF(AND(QA35&lt;=QQ14,QC35&lt;=QR14),QC35-QQ14,IF(AND(QA35&gt;QQ14,QC35&gt;QR14),QR14-QA35,0)))),0)),0)</f>
        <v>　</v>
      </c>
      <c r="QR35" s="663"/>
      <c r="QS35" s="664"/>
      <c r="QT35" s="662" t="str">
        <f>IFERROR(IF(OR(PZ35="日",PZ35="祝",PZ35=0,QA35=""),"　",MAX(IF(AND(QA35&gt;QW14,QC35&gt;QU14),0,IF(AND(QA35&lt;=QW14,QA35&gt;QT14,QC35&gt;QU14),QW14-QA35,IF(AND(QA35&lt;=QW14,QA35&lt;=QT14,QC35&gt;QU14),QW14-QT14,IF(AND(QA35&gt;QT14,QC35&lt;=QU14),QC35-QA35,IF(AND(QA35&lt;=QT14,QC35&lt;=QU14),QC35-QT14,0))))),0)),0)</f>
        <v>　</v>
      </c>
      <c r="QU35" s="663"/>
      <c r="QV35" s="664"/>
      <c r="QW35" s="662" t="str">
        <f>IFERROR(IF(OR(PZ35="日",PZ35="祝",PZ35=0,QA35=""),"　",MAX(IF(AND(QA35&lt;=QW14,QC35&gt;QX14),QX14-QW14,IF(QC35&lt;=QX14,0,IF(AND(QA35&gt;QW14,QC35&gt;QX14),QX14-QA35,0))),0)),0)</f>
        <v>　</v>
      </c>
      <c r="QX35" s="663"/>
      <c r="QY35" s="664"/>
      <c r="QZ35" s="662" t="str">
        <f t="shared" si="8"/>
        <v>　</v>
      </c>
      <c r="RA35" s="663"/>
      <c r="RB35" s="664"/>
      <c r="RC35" s="665" t="str">
        <f>IF(RF35="×",TIME(0,0,0),IF(RP4="非常勤",QE35,QQ35))</f>
        <v>　</v>
      </c>
      <c r="RD35" s="666"/>
      <c r="RE35" s="667"/>
      <c r="RF35" s="265"/>
      <c r="RG35" s="665" t="str">
        <f>IF(RJ35="×",TIME(0,0,0),IF(RP4="非常勤",QH35,QT35))</f>
        <v>　</v>
      </c>
      <c r="RH35" s="666"/>
      <c r="RI35" s="667"/>
      <c r="RJ35" s="265"/>
      <c r="RK35" s="665" t="str">
        <f>IF(RN35="×",TIME(0,0,0),IF(RP4="非常勤",QK35,QW35))</f>
        <v>　</v>
      </c>
      <c r="RL35" s="666"/>
      <c r="RM35" s="667"/>
      <c r="RN35" s="265"/>
      <c r="RO35" s="665" t="str">
        <f>IF(RR35="×",TIME(0,0,0),IF(RP4="非常勤",QN35,QZ35))</f>
        <v>　</v>
      </c>
      <c r="RP35" s="666"/>
      <c r="RQ35" s="667"/>
      <c r="RR35" s="265"/>
      <c r="RS35" s="668"/>
      <c r="RT35" s="669"/>
      <c r="RU35" s="668"/>
      <c r="RV35" s="670"/>
      <c r="RW35" s="669"/>
      <c r="RX35" s="671"/>
      <c r="RY35" s="672"/>
      <c r="RZ35" s="672"/>
      <c r="SA35" s="673"/>
      <c r="SB35" s="263">
        <f>$A$35</f>
        <v>21</v>
      </c>
      <c r="SC35" s="264" t="str">
        <f>$B$35</f>
        <v>水</v>
      </c>
      <c r="SD35" s="660"/>
      <c r="SE35" s="661"/>
      <c r="SF35" s="660"/>
      <c r="SG35" s="661"/>
      <c r="SH35" s="662" t="str">
        <f>IFERROR(IF(OR(SC35="日",SC35="祝",SC35=0,SD35=""),"　",MAX(IF(AND(SD35&lt;=SH14,SF35&gt;SI14),SI14-SH14,IF(AND(SD35&gt;SH14,SF35&lt;=SI14),SF35-SD35,IF(AND(SD35&lt;=SH14,SF35&lt;=SI14),SF35-SH14,IF(AND(SD35&gt;SH14,SF35&gt;SI14),SI14-SD35,0)))),0)),0)</f>
        <v>　</v>
      </c>
      <c r="SI35" s="663"/>
      <c r="SJ35" s="664"/>
      <c r="SK35" s="662" t="str">
        <f>IFERROR(IF(OR(SC35="日",SC35="祝",SC35=0,SD35=""),"　",MAX(IF(AND(SD35&gt;SN14,SF35&gt;SL14),0,IF(AND(SD35&lt;=SN14,SD35&gt;SK14,SF35&gt;SL14),SN14-SD35,IF(AND(SD35&lt;=SN14,SD35&lt;=SK14,SF35&gt;SL14),SN14-SK14,IF(AND(SD35&gt;SK14,SF35&lt;=SL14),SF35-SD35,IF(AND(SD35&lt;=SK14,SF35&lt;=SL14),SF35-SK14,0))))),0)),0)</f>
        <v>　</v>
      </c>
      <c r="SL35" s="663"/>
      <c r="SM35" s="664"/>
      <c r="SN35" s="662" t="str">
        <f>IFERROR(IF(OR(SC35="日",SC35="祝",SC35=0,SD35=""),"　",MAX(IF(AND(SD35&lt;=SN14,SF35&gt;SO14),SO14-SN14,IF(SF35&lt;=SO14,0,IF(AND(SD35&gt;SN14,SF35&gt;SO14),SO14-SD35,0))),0)),0)</f>
        <v>　</v>
      </c>
      <c r="SO35" s="663"/>
      <c r="SP35" s="664"/>
      <c r="SQ35" s="662" t="str">
        <f>IFERROR(IF(OR(SC35="日",SC35="祝",SC35=0,SD35=""),"　",MAX(IF(SD35&gt;SQ14,SF35-SD35,IF(SD35&lt;=SQ14,SF35-SQ14,0)),0)),0)</f>
        <v>　</v>
      </c>
      <c r="SR35" s="663"/>
      <c r="SS35" s="664"/>
      <c r="ST35" s="662" t="str">
        <f>IFERROR(IF(OR(SC35="日",SC35="祝",SC35=0,SD35=""),"　",MAX(IF(AND(SD35&lt;=ST14,SF35&gt;SU14),SU14-ST14,IF(AND(SD35&gt;ST14,SF35&lt;=SU14),SF35-SD35,IF(AND(SD35&lt;=ST14,SF35&lt;=SU14),SF35-ST14,IF(AND(SD35&gt;ST14,SF35&gt;SU14),SU14-SD35,0)))),0)),0)</f>
        <v>　</v>
      </c>
      <c r="SU35" s="663"/>
      <c r="SV35" s="664"/>
      <c r="SW35" s="662" t="str">
        <f>IFERROR(IF(OR(SC35="日",SC35="祝",SC35=0,SD35=""),"　",MAX(IF(AND(SD35&gt;SZ14,SF35&gt;SX14),0,IF(AND(SD35&lt;=SZ14,SD35&gt;SW14,SF35&gt;SX14),SZ14-SD35,IF(AND(SD35&lt;=SZ14,SD35&lt;=SW14,SF35&gt;SX14),SZ14-SW14,IF(AND(SD35&gt;SW14,SF35&lt;=SX14),SF35-SD35,IF(AND(SD35&lt;=SW14,SF35&lt;=SX14),SF35-SW14,0))))),0)),0)</f>
        <v>　</v>
      </c>
      <c r="SX35" s="663"/>
      <c r="SY35" s="664"/>
      <c r="SZ35" s="662" t="str">
        <f>IFERROR(IF(OR(SC35="日",SC35="祝",SC35=0,SD35=""),"　",MAX(IF(AND(SD35&lt;=SZ14,SF35&gt;TA14),TA14-SZ14,IF(SF35&lt;=TA14,0,IF(AND(SD35&gt;SZ14,SF35&gt;TA14),TA14-SD35,0))),0)),0)</f>
        <v>　</v>
      </c>
      <c r="TA35" s="663"/>
      <c r="TB35" s="664"/>
      <c r="TC35" s="662" t="str">
        <f t="shared" si="9"/>
        <v>　</v>
      </c>
      <c r="TD35" s="663"/>
      <c r="TE35" s="664"/>
      <c r="TF35" s="665" t="str">
        <f>IF(TI35="×",TIME(0,0,0),IF(TS4="非常勤",SH35,ST35))</f>
        <v>　</v>
      </c>
      <c r="TG35" s="666"/>
      <c r="TH35" s="667"/>
      <c r="TI35" s="265"/>
      <c r="TJ35" s="665" t="str">
        <f>IF(TM35="×",TIME(0,0,0),IF(TS4="非常勤",SK35,SW35))</f>
        <v>　</v>
      </c>
      <c r="TK35" s="666"/>
      <c r="TL35" s="667"/>
      <c r="TM35" s="265"/>
      <c r="TN35" s="665" t="str">
        <f>IF(TQ35="×",TIME(0,0,0),IF(TS4="非常勤",SN35,SZ35))</f>
        <v>　</v>
      </c>
      <c r="TO35" s="666"/>
      <c r="TP35" s="667"/>
      <c r="TQ35" s="265"/>
      <c r="TR35" s="665" t="str">
        <f>IF(TU35="×",TIME(0,0,0),IF(TS4="非常勤",SQ35,TC35))</f>
        <v>　</v>
      </c>
      <c r="TS35" s="666"/>
      <c r="TT35" s="667"/>
      <c r="TU35" s="265"/>
      <c r="TV35" s="668"/>
      <c r="TW35" s="669"/>
      <c r="TX35" s="668"/>
      <c r="TY35" s="670"/>
      <c r="TZ35" s="669"/>
      <c r="UA35" s="671"/>
      <c r="UB35" s="672"/>
      <c r="UC35" s="672"/>
      <c r="UD35" s="673"/>
      <c r="UE35" s="263">
        <f>$A$35</f>
        <v>21</v>
      </c>
      <c r="UF35" s="264" t="str">
        <f>$B$35</f>
        <v>水</v>
      </c>
      <c r="UG35" s="660"/>
      <c r="UH35" s="661"/>
      <c r="UI35" s="660"/>
      <c r="UJ35" s="661"/>
      <c r="UK35" s="662" t="str">
        <f>IFERROR(IF(OR(UF35="日",UF35="祝",UF35=0,UG35=""),"　",MAX(IF(AND(UG35&lt;=UK14,UI35&gt;UL14),UL14-UK14,IF(AND(UG35&gt;UK14,UI35&lt;=UL14),UI35-UG35,IF(AND(UG35&lt;=UK14,UI35&lt;=UL14),UI35-UK14,IF(AND(UG35&gt;UK14,UI35&gt;UL14),UL14-UG35,0)))),0)),0)</f>
        <v>　</v>
      </c>
      <c r="UL35" s="663"/>
      <c r="UM35" s="664"/>
      <c r="UN35" s="662" t="str">
        <f>IFERROR(IF(OR(UF35="日",UF35="祝",UF35=0,UG35=""),"　",MAX(IF(AND(UG35&gt;UQ14,UI35&gt;UO14),0,IF(AND(UG35&lt;=UQ14,UG35&gt;UN14,UI35&gt;UO14),UQ14-UG35,IF(AND(UG35&lt;=UQ14,UG35&lt;=UN14,UI35&gt;UO14),UQ14-UN14,IF(AND(UG35&gt;UN14,UI35&lt;=UO14),UI35-UG35,IF(AND(UG35&lt;=UN14,UI35&lt;=UO14),UI35-UN14,0))))),0)),0)</f>
        <v>　</v>
      </c>
      <c r="UO35" s="663"/>
      <c r="UP35" s="664"/>
      <c r="UQ35" s="662" t="str">
        <f>IFERROR(IF(OR(UF35="日",UF35="祝",UF35=0,UG35=""),"　",MAX(IF(AND(UG35&lt;=UQ14,UI35&gt;UR14),UR14-UQ14,IF(UI35&lt;=UR14,0,IF(AND(UG35&gt;UQ14,UI35&gt;UR14),UR14-UG35,0))),0)),0)</f>
        <v>　</v>
      </c>
      <c r="UR35" s="663"/>
      <c r="US35" s="664"/>
      <c r="UT35" s="662" t="str">
        <f>IFERROR(IF(OR(UF35="日",UF35="祝",UF35=0,UG35=""),"　",MAX(IF(UG35&gt;UT14,UI35-UG35,IF(UG35&lt;=UT14,UI35-UT14,0)),0)),0)</f>
        <v>　</v>
      </c>
      <c r="UU35" s="663"/>
      <c r="UV35" s="664"/>
      <c r="UW35" s="662" t="str">
        <f>IFERROR(IF(OR(UF35="日",UF35="祝",UF35=0,UG35=""),"　",MAX(IF(AND(UG35&lt;=UW14,UI35&gt;UX14),UX14-UW14,IF(AND(UG35&gt;UW14,UI35&lt;=UX14),UI35-UG35,IF(AND(UG35&lt;=UW14,UI35&lt;=UX14),UI35-UW14,IF(AND(UG35&gt;UW14,UI35&gt;UX14),UX14-UG35,0)))),0)),0)</f>
        <v>　</v>
      </c>
      <c r="UX35" s="663"/>
      <c r="UY35" s="664"/>
      <c r="UZ35" s="662" t="str">
        <f>IFERROR(IF(OR(UF35="日",UF35="祝",UF35=0,UG35=""),"　",MAX(IF(AND(UG35&gt;VC14,UI35&gt;VA14),0,IF(AND(UG35&lt;=VC14,UG35&gt;UZ14,UI35&gt;VA14),VC14-UG35,IF(AND(UG35&lt;=VC14,UG35&lt;=UZ14,UI35&gt;VA14),VC14-UZ14,IF(AND(UG35&gt;UZ14,UI35&lt;=VA14),UI35-UG35,IF(AND(UG35&lt;=UZ14,UI35&lt;=VA14),UI35-UZ14,0))))),0)),0)</f>
        <v>　</v>
      </c>
      <c r="VA35" s="663"/>
      <c r="VB35" s="664"/>
      <c r="VC35" s="662" t="str">
        <f>IFERROR(IF(OR(UF35="日",UF35="祝",UF35=0,UG35=""),"　",MAX(IF(AND(UG35&lt;=VC14,UI35&gt;VD14),VD14-VC14,IF(UI35&lt;=VD14,0,IF(AND(UG35&gt;VC14,UI35&gt;VD14),VD14-UG35,0))),0)),0)</f>
        <v>　</v>
      </c>
      <c r="VD35" s="663"/>
      <c r="VE35" s="664"/>
      <c r="VF35" s="662" t="str">
        <f t="shared" si="10"/>
        <v>　</v>
      </c>
      <c r="VG35" s="663"/>
      <c r="VH35" s="664"/>
      <c r="VI35" s="665" t="str">
        <f>IF(VL35="×",TIME(0,0,0),IF(VV4="非常勤",UK35,UW35))</f>
        <v>　</v>
      </c>
      <c r="VJ35" s="666"/>
      <c r="VK35" s="667"/>
      <c r="VL35" s="265"/>
      <c r="VM35" s="665" t="str">
        <f>IF(VP35="×",TIME(0,0,0),IF(VV4="非常勤",UN35,UZ35))</f>
        <v>　</v>
      </c>
      <c r="VN35" s="666"/>
      <c r="VO35" s="667"/>
      <c r="VP35" s="265"/>
      <c r="VQ35" s="665" t="str">
        <f>IF(VT35="×",TIME(0,0,0),IF(VV4="非常勤",UQ35,VC35))</f>
        <v>　</v>
      </c>
      <c r="VR35" s="666"/>
      <c r="VS35" s="667"/>
      <c r="VT35" s="265"/>
      <c r="VU35" s="665" t="str">
        <f>IF(VX35="×",TIME(0,0,0),IF(VV4="非常勤",UT35,VF35))</f>
        <v>　</v>
      </c>
      <c r="VV35" s="666"/>
      <c r="VW35" s="667"/>
      <c r="VX35" s="265"/>
      <c r="VY35" s="668"/>
      <c r="VZ35" s="669"/>
      <c r="WA35" s="668"/>
      <c r="WB35" s="670"/>
      <c r="WC35" s="669"/>
      <c r="WD35" s="671"/>
      <c r="WE35" s="672"/>
      <c r="WF35" s="672"/>
      <c r="WG35" s="673"/>
      <c r="WH35" s="263">
        <f>$A$35</f>
        <v>21</v>
      </c>
      <c r="WI35" s="264" t="str">
        <f>$B$35</f>
        <v>水</v>
      </c>
      <c r="WJ35" s="660"/>
      <c r="WK35" s="661"/>
      <c r="WL35" s="660"/>
      <c r="WM35" s="661"/>
      <c r="WN35" s="662" t="str">
        <f>IFERROR(IF(OR(WI35="日",WI35="祝",WI35=0,WJ35=""),"　",MAX(IF(AND(WJ35&lt;=WN14,WL35&gt;WO14),WO14-WN14,IF(AND(WJ35&gt;WN14,WL35&lt;=WO14),WL35-WJ35,IF(AND(WJ35&lt;=WN14,WL35&lt;=WO14),WL35-WN14,IF(AND(WJ35&gt;WN14,WL35&gt;WO14),WO14-WJ35,0)))),0)),0)</f>
        <v>　</v>
      </c>
      <c r="WO35" s="663"/>
      <c r="WP35" s="664"/>
      <c r="WQ35" s="662" t="str">
        <f>IFERROR(IF(OR(WI35="日",WI35="祝",WI35=0,WJ35=""),"　",MAX(IF(AND(WJ35&gt;WT14,WL35&gt;WR14),0,IF(AND(WJ35&lt;=WT14,WJ35&gt;WQ14,WL35&gt;WR14),WT14-WJ35,IF(AND(WJ35&lt;=WT14,WJ35&lt;=WQ14,WL35&gt;WR14),WT14-WQ14,IF(AND(WJ35&gt;WQ14,WL35&lt;=WR14),WL35-WJ35,IF(AND(WJ35&lt;=WQ14,WL35&lt;=WR14),WL35-WQ14,0))))),0)),0)</f>
        <v>　</v>
      </c>
      <c r="WR35" s="663"/>
      <c r="WS35" s="664"/>
      <c r="WT35" s="662" t="str">
        <f>IFERROR(IF(OR(WI35="日",WI35="祝",WI35=0,WJ35=""),"　",MAX(IF(AND(WJ35&lt;=WT14,WL35&gt;WU14),WU14-WT14,IF(WL35&lt;=WU14,0,IF(AND(WJ35&gt;WT14,WL35&gt;WU14),WU14-WJ35,0))),0)),0)</f>
        <v>　</v>
      </c>
      <c r="WU35" s="663"/>
      <c r="WV35" s="664"/>
      <c r="WW35" s="662" t="str">
        <f>IFERROR(IF(OR(WI35="日",WI35="祝",WI35=0,WJ35=""),"　",MAX(IF(WJ35&gt;WW14,WL35-WJ35,IF(WJ35&lt;=WW14,WL35-WW14,0)),0)),0)</f>
        <v>　</v>
      </c>
      <c r="WX35" s="663"/>
      <c r="WY35" s="664"/>
      <c r="WZ35" s="662" t="str">
        <f>IFERROR(IF(OR(WI35="日",WI35="祝",WI35=0,WJ35=""),"　",MAX(IF(AND(WJ35&lt;=WZ14,WL35&gt;XA14),XA14-WZ14,IF(AND(WJ35&gt;WZ14,WL35&lt;=XA14),WL35-WJ35,IF(AND(WJ35&lt;=WZ14,WL35&lt;=XA14),WL35-WZ14,IF(AND(WJ35&gt;WZ14,WL35&gt;XA14),XA14-WJ35,0)))),0)),0)</f>
        <v>　</v>
      </c>
      <c r="XA35" s="663"/>
      <c r="XB35" s="664"/>
      <c r="XC35" s="662" t="str">
        <f>IFERROR(IF(OR(WI35="日",WI35="祝",WI35=0,WJ35=""),"　",MAX(IF(AND(WJ35&gt;XF14,WL35&gt;XD14),0,IF(AND(WJ35&lt;=XF14,WJ35&gt;XC14,WL35&gt;XD14),XF14-WJ35,IF(AND(WJ35&lt;=XF14,WJ35&lt;=XC14,WL35&gt;XD14),XF14-XC14,IF(AND(WJ35&gt;XC14,WL35&lt;=XD14),WL35-WJ35,IF(AND(WJ35&lt;=XC14,WL35&lt;=XD14),WL35-XC14,0))))),0)),0)</f>
        <v>　</v>
      </c>
      <c r="XD35" s="663"/>
      <c r="XE35" s="664"/>
      <c r="XF35" s="662" t="str">
        <f>IFERROR(IF(OR(WI35="日",WI35="祝",WI35=0,WJ35=""),"　",MAX(IF(AND(WJ35&lt;=XF14,WL35&gt;XG14),XG14-XF14,IF(WL35&lt;=XG14,0,IF(AND(WJ35&gt;XF14,WL35&gt;XG14),XG14-WJ35,0))),0)),0)</f>
        <v>　</v>
      </c>
      <c r="XG35" s="663"/>
      <c r="XH35" s="664"/>
      <c r="XI35" s="662" t="str">
        <f t="shared" si="11"/>
        <v>　</v>
      </c>
      <c r="XJ35" s="663"/>
      <c r="XK35" s="664"/>
      <c r="XL35" s="665" t="str">
        <f>IF(XO35="×",TIME(0,0,0),IF(XY4="非常勤",WN35,WZ35))</f>
        <v>　</v>
      </c>
      <c r="XM35" s="666"/>
      <c r="XN35" s="667"/>
      <c r="XO35" s="265"/>
      <c r="XP35" s="665" t="str">
        <f>IF(XS35="×",TIME(0,0,0),IF(XY4="非常勤",WQ35,XC35))</f>
        <v>　</v>
      </c>
      <c r="XQ35" s="666"/>
      <c r="XR35" s="667"/>
      <c r="XS35" s="265"/>
      <c r="XT35" s="665" t="str">
        <f>IF(XW35="×",TIME(0,0,0),IF(XY4="非常勤",WT35,XF35))</f>
        <v>　</v>
      </c>
      <c r="XU35" s="666"/>
      <c r="XV35" s="667"/>
      <c r="XW35" s="265"/>
      <c r="XX35" s="665" t="str">
        <f>IF(YA35="×",TIME(0,0,0),IF(XY4="非常勤",WW35,XI35))</f>
        <v>　</v>
      </c>
      <c r="XY35" s="666"/>
      <c r="XZ35" s="667"/>
      <c r="YA35" s="265"/>
      <c r="YB35" s="668"/>
      <c r="YC35" s="669"/>
      <c r="YD35" s="668"/>
      <c r="YE35" s="670"/>
      <c r="YF35" s="669"/>
      <c r="YG35" s="671"/>
      <c r="YH35" s="672"/>
      <c r="YI35" s="672"/>
      <c r="YJ35" s="673"/>
      <c r="YK35" s="263">
        <f>$A$35</f>
        <v>21</v>
      </c>
      <c r="YL35" s="264" t="str">
        <f>$B$35</f>
        <v>水</v>
      </c>
      <c r="YM35" s="660"/>
      <c r="YN35" s="661"/>
      <c r="YO35" s="660"/>
      <c r="YP35" s="661"/>
      <c r="YQ35" s="662" t="str">
        <f>IFERROR(IF(OR(YL35="日",YL35="祝",YL35=0,YM35=""),"　",MAX(IF(AND(YM35&lt;=YQ14,YO35&gt;YR14),YR14-YQ14,IF(AND(YM35&gt;YQ14,YO35&lt;=YR14),YO35-YM35,IF(AND(YM35&lt;=YQ14,YO35&lt;=YR14),YO35-YQ14,IF(AND(YM35&gt;YQ14,YO35&gt;YR14),YR14-YM35,0)))),0)),0)</f>
        <v>　</v>
      </c>
      <c r="YR35" s="663"/>
      <c r="YS35" s="664"/>
      <c r="YT35" s="662" t="str">
        <f>IFERROR(IF(OR(YL35="日",YL35="祝",YL35=0,YM35=""),"　",MAX(IF(AND(YM35&gt;YW14,YO35&gt;YU14),0,IF(AND(YM35&lt;=YW14,YM35&gt;YT14,YO35&gt;YU14),YW14-YM35,IF(AND(YM35&lt;=YW14,YM35&lt;=YT14,YO35&gt;YU14),YW14-YT14,IF(AND(YM35&gt;YT14,YO35&lt;=YU14),YO35-YM35,IF(AND(YM35&lt;=YT14,YO35&lt;=YU14),YO35-YT14,0))))),0)),0)</f>
        <v>　</v>
      </c>
      <c r="YU35" s="663"/>
      <c r="YV35" s="664"/>
      <c r="YW35" s="662" t="str">
        <f>IFERROR(IF(OR(YL35="日",YL35="祝",YL35=0,YM35=""),"　",MAX(IF(AND(YM35&lt;=YW14,YO35&gt;YX14),YX14-YW14,IF(YO35&lt;=YX14,0,IF(AND(YM35&gt;YW14,YO35&gt;YX14),YX14-YM35,0))),0)),0)</f>
        <v>　</v>
      </c>
      <c r="YX35" s="663"/>
      <c r="YY35" s="664"/>
      <c r="YZ35" s="662" t="str">
        <f>IFERROR(IF(OR(YL35="日",YL35="祝",YL35=0,YM35=""),"　",MAX(IF(YM35&gt;YZ14,YO35-YM35,IF(YM35&lt;=YZ14,YO35-YZ14,0)),0)),0)</f>
        <v>　</v>
      </c>
      <c r="ZA35" s="663"/>
      <c r="ZB35" s="664"/>
      <c r="ZC35" s="662" t="str">
        <f>IFERROR(IF(OR(YL35="日",YL35="祝",YL35=0,YM35=""),"　",MAX(IF(AND(YM35&lt;=ZC14,YO35&gt;ZD14),ZD14-ZC14,IF(AND(YM35&gt;ZC14,YO35&lt;=ZD14),YO35-YM35,IF(AND(YM35&lt;=ZC14,YO35&lt;=ZD14),YO35-ZC14,IF(AND(YM35&gt;ZC14,YO35&gt;ZD14),ZD14-YM35,0)))),0)),0)</f>
        <v>　</v>
      </c>
      <c r="ZD35" s="663"/>
      <c r="ZE35" s="664"/>
      <c r="ZF35" s="662" t="str">
        <f>IFERROR(IF(OR(YL35="日",YL35="祝",YL35=0,YM35=""),"　",MAX(IF(AND(YM35&gt;ZI14,YO35&gt;ZG14),0,IF(AND(YM35&lt;=ZI14,YM35&gt;ZF14,YO35&gt;ZG14),ZI14-YM35,IF(AND(YM35&lt;=ZI14,YM35&lt;=ZF14,YO35&gt;ZG14),ZI14-ZF14,IF(AND(YM35&gt;ZF14,YO35&lt;=ZG14),YO35-YM35,IF(AND(YM35&lt;=ZF14,YO35&lt;=ZG14),YO35-ZF14,0))))),0)),0)</f>
        <v>　</v>
      </c>
      <c r="ZG35" s="663"/>
      <c r="ZH35" s="664"/>
      <c r="ZI35" s="662" t="str">
        <f>IFERROR(IF(OR(YL35="日",YL35="祝",YL35=0,YM35=""),"　",MAX(IF(AND(YM35&lt;=ZI14,YO35&gt;ZJ14),ZJ14-ZI14,IF(YO35&lt;=ZJ14,0,IF(AND(YM35&gt;ZI14,YO35&gt;ZJ14),ZJ14-YM35,0))),0)),0)</f>
        <v>　</v>
      </c>
      <c r="ZJ35" s="663"/>
      <c r="ZK35" s="664"/>
      <c r="ZL35" s="662" t="str">
        <f t="shared" si="12"/>
        <v>　</v>
      </c>
      <c r="ZM35" s="663"/>
      <c r="ZN35" s="664"/>
      <c r="ZO35" s="665" t="str">
        <f>IF(ZR35="×",TIME(0,0,0),IF(AAB4="非常勤",YQ35,ZC35))</f>
        <v>　</v>
      </c>
      <c r="ZP35" s="666"/>
      <c r="ZQ35" s="667"/>
      <c r="ZR35" s="265"/>
      <c r="ZS35" s="665" t="str">
        <f>IF(ZV35="×",TIME(0,0,0),IF(AAB4="非常勤",YT35,ZF35))</f>
        <v>　</v>
      </c>
      <c r="ZT35" s="666"/>
      <c r="ZU35" s="667"/>
      <c r="ZV35" s="265"/>
      <c r="ZW35" s="665" t="str">
        <f>IF(ZZ35="×",TIME(0,0,0),IF(AAB4="非常勤",YW35,ZI35))</f>
        <v>　</v>
      </c>
      <c r="ZX35" s="666"/>
      <c r="ZY35" s="667"/>
      <c r="ZZ35" s="265"/>
      <c r="AAA35" s="665" t="str">
        <f>IF(AAD35="×",TIME(0,0,0),IF(AAB4="非常勤",YZ35,ZL35))</f>
        <v>　</v>
      </c>
      <c r="AAB35" s="666"/>
      <c r="AAC35" s="667"/>
      <c r="AAD35" s="265"/>
      <c r="AAE35" s="668"/>
      <c r="AAF35" s="669"/>
      <c r="AAG35" s="668"/>
      <c r="AAH35" s="670"/>
      <c r="AAI35" s="669"/>
      <c r="AAJ35" s="671"/>
      <c r="AAK35" s="672"/>
      <c r="AAL35" s="672"/>
      <c r="AAM35" s="673"/>
      <c r="AAN35" s="263">
        <f>$A$35</f>
        <v>21</v>
      </c>
      <c r="AAO35" s="264" t="str">
        <f>$B$35</f>
        <v>水</v>
      </c>
      <c r="AAP35" s="660"/>
      <c r="AAQ35" s="661"/>
      <c r="AAR35" s="660"/>
      <c r="AAS35" s="661"/>
      <c r="AAT35" s="662" t="str">
        <f>IFERROR(IF(OR(AAO35="日",AAO35="祝",AAO35=0,AAP35=""),"　",MAX(IF(AND(AAP35&lt;=AAT14,AAR35&gt;AAU14),AAU14-AAT14,IF(AND(AAP35&gt;AAT14,AAR35&lt;=AAU14),AAR35-AAP35,IF(AND(AAP35&lt;=AAT14,AAR35&lt;=AAU14),AAR35-AAT14,IF(AND(AAP35&gt;AAT14,AAR35&gt;AAU14),AAU14-AAP35,0)))),0)),0)</f>
        <v>　</v>
      </c>
      <c r="AAU35" s="663"/>
      <c r="AAV35" s="664"/>
      <c r="AAW35" s="662" t="str">
        <f>IFERROR(IF(OR(AAO35="日",AAO35="祝",AAO35=0,AAP35=""),"　",MAX(IF(AND(AAP35&gt;AAZ14,AAR35&gt;AAX14),0,IF(AND(AAP35&lt;=AAZ14,AAP35&gt;AAW14,AAR35&gt;AAX14),AAZ14-AAP35,IF(AND(AAP35&lt;=AAZ14,AAP35&lt;=AAW14,AAR35&gt;AAX14),AAZ14-AAW14,IF(AND(AAP35&gt;AAW14,AAR35&lt;=AAX14),AAR35-AAP35,IF(AND(AAP35&lt;=AAW14,AAR35&lt;=AAX14),AAR35-AAW14,0))))),0)),0)</f>
        <v>　</v>
      </c>
      <c r="AAX35" s="663"/>
      <c r="AAY35" s="664"/>
      <c r="AAZ35" s="662" t="str">
        <f>IFERROR(IF(OR(AAO35="日",AAO35="祝",AAO35=0,AAP35=""),"　",MAX(IF(AND(AAP35&lt;=AAZ14,AAR35&gt;ABA14),ABA14-AAZ14,IF(AAR35&lt;=ABA14,0,IF(AND(AAP35&gt;AAZ14,AAR35&gt;ABA14),ABA14-AAP35,0))),0)),0)</f>
        <v>　</v>
      </c>
      <c r="ABA35" s="663"/>
      <c r="ABB35" s="664"/>
      <c r="ABC35" s="662" t="str">
        <f>IFERROR(IF(OR(AAO35="日",AAO35="祝",AAO35=0,AAP35=""),"　",MAX(IF(AAP35&gt;ABC14,AAR35-AAP35,IF(AAP35&lt;=ABC14,AAR35-ABC14,0)),0)),0)</f>
        <v>　</v>
      </c>
      <c r="ABD35" s="663"/>
      <c r="ABE35" s="664"/>
      <c r="ABF35" s="662" t="str">
        <f>IFERROR(IF(OR(AAO35="日",AAO35="祝",AAO35=0,AAP35=""),"　",MAX(IF(AND(AAP35&lt;=ABF14,AAR35&gt;ABG14),ABG14-ABF14,IF(AND(AAP35&gt;ABF14,AAR35&lt;=ABG14),AAR35-AAP35,IF(AND(AAP35&lt;=ABF14,AAR35&lt;=ABG14),AAR35-ABF14,IF(AND(AAP35&gt;ABF14,AAR35&gt;ABG14),ABG14-AAP35,0)))),0)),0)</f>
        <v>　</v>
      </c>
      <c r="ABG35" s="663"/>
      <c r="ABH35" s="664"/>
      <c r="ABI35" s="662" t="str">
        <f>IFERROR(IF(OR(AAO35="日",AAO35="祝",AAO35=0,AAP35=""),"　",MAX(IF(AND(AAP35&gt;ABL14,AAR35&gt;ABJ14),0,IF(AND(AAP35&lt;=ABL14,AAP35&gt;ABI14,AAR35&gt;ABJ14),ABL14-AAP35,IF(AND(AAP35&lt;=ABL14,AAP35&lt;=ABI14,AAR35&gt;ABJ14),ABL14-ABI14,IF(AND(AAP35&gt;ABI14,AAR35&lt;=ABJ14),AAR35-AAP35,IF(AND(AAP35&lt;=ABI14,AAR35&lt;=ABJ14),AAR35-ABI14,0))))),0)),0)</f>
        <v>　</v>
      </c>
      <c r="ABJ35" s="663"/>
      <c r="ABK35" s="664"/>
      <c r="ABL35" s="662" t="str">
        <f>IFERROR(IF(OR(AAO35="日",AAO35="祝",AAO35=0,AAP35=""),"　",MAX(IF(AND(AAP35&lt;=ABL14,AAR35&gt;ABM14),ABM14-ABL14,IF(AAR35&lt;=ABM14,0,IF(AND(AAP35&gt;ABL14,AAR35&gt;ABM14),ABM14-AAP35,0))),0)),0)</f>
        <v>　</v>
      </c>
      <c r="ABM35" s="663"/>
      <c r="ABN35" s="664"/>
      <c r="ABO35" s="662" t="str">
        <f t="shared" si="13"/>
        <v>　</v>
      </c>
      <c r="ABP35" s="663"/>
      <c r="ABQ35" s="664"/>
      <c r="ABR35" s="665" t="str">
        <f>IF(ABU35="×",TIME(0,0,0),IF(ACE4="非常勤",AAT35,ABF35))</f>
        <v>　</v>
      </c>
      <c r="ABS35" s="666"/>
      <c r="ABT35" s="667"/>
      <c r="ABU35" s="265"/>
      <c r="ABV35" s="665" t="str">
        <f>IF(ABY35="×",TIME(0,0,0),IF(ACE4="非常勤",AAW35,ABI35))</f>
        <v>　</v>
      </c>
      <c r="ABW35" s="666"/>
      <c r="ABX35" s="667"/>
      <c r="ABY35" s="265"/>
      <c r="ABZ35" s="665" t="str">
        <f>IF(ACC35="×",TIME(0,0,0),IF(ACE4="非常勤",AAZ35,ABL35))</f>
        <v>　</v>
      </c>
      <c r="ACA35" s="666"/>
      <c r="ACB35" s="667"/>
      <c r="ACC35" s="265"/>
      <c r="ACD35" s="665" t="str">
        <f>IF(ACG35="×",TIME(0,0,0),IF(ACE4="非常勤",ABC35,ABO35))</f>
        <v>　</v>
      </c>
      <c r="ACE35" s="666"/>
      <c r="ACF35" s="667"/>
      <c r="ACG35" s="265"/>
      <c r="ACH35" s="668"/>
      <c r="ACI35" s="669"/>
      <c r="ACJ35" s="668"/>
      <c r="ACK35" s="670"/>
      <c r="ACL35" s="669"/>
      <c r="ACM35" s="671"/>
      <c r="ACN35" s="672"/>
      <c r="ACO35" s="672"/>
      <c r="ACP35" s="673"/>
      <c r="ACQ35" s="263">
        <f>$A$35</f>
        <v>21</v>
      </c>
      <c r="ACR35" s="264" t="str">
        <f>$B$35</f>
        <v>水</v>
      </c>
      <c r="ACS35" s="660"/>
      <c r="ACT35" s="661"/>
      <c r="ACU35" s="660"/>
      <c r="ACV35" s="661"/>
      <c r="ACW35" s="662" t="str">
        <f>IFERROR(IF(OR(ACR35="日",ACR35="祝",ACR35=0,ACS35=""),"　",MAX(IF(AND(ACS35&lt;=ACW14,ACU35&gt;ACX14),ACX14-ACW14,IF(AND(ACS35&gt;ACW14,ACU35&lt;=ACX14),ACU35-ACS35,IF(AND(ACS35&lt;=ACW14,ACU35&lt;=ACX14),ACU35-ACW14,IF(AND(ACS35&gt;ACW14,ACU35&gt;ACX14),ACX14-ACS35,0)))),0)),0)</f>
        <v>　</v>
      </c>
      <c r="ACX35" s="663"/>
      <c r="ACY35" s="664"/>
      <c r="ACZ35" s="662" t="str">
        <f>IFERROR(IF(OR(ACR35="日",ACR35="祝",ACR35=0,ACS35=""),"　",MAX(IF(AND(ACS35&gt;ADC14,ACU35&gt;ADA14),0,IF(AND(ACS35&lt;=ADC14,ACS35&gt;ACZ14,ACU35&gt;ADA14),ADC14-ACS35,IF(AND(ACS35&lt;=ADC14,ACS35&lt;=ACZ14,ACU35&gt;ADA14),ADC14-ACZ14,IF(AND(ACS35&gt;ACZ14,ACU35&lt;=ADA14),ACU35-ACS35,IF(AND(ACS35&lt;=ACZ14,ACU35&lt;=ADA14),ACU35-ACZ14,0))))),0)),0)</f>
        <v>　</v>
      </c>
      <c r="ADA35" s="663"/>
      <c r="ADB35" s="664"/>
      <c r="ADC35" s="662" t="str">
        <f>IFERROR(IF(OR(ACR35="日",ACR35="祝",ACR35=0,ACS35=""),"　",MAX(IF(AND(ACS35&lt;=ADC14,ACU35&gt;ADD14),ADD14-ADC14,IF(ACU35&lt;=ADD14,0,IF(AND(ACS35&gt;ADC14,ACU35&gt;ADD14),ADD14-ACS35,0))),0)),0)</f>
        <v>　</v>
      </c>
      <c r="ADD35" s="663"/>
      <c r="ADE35" s="664"/>
      <c r="ADF35" s="662" t="str">
        <f>IFERROR(IF(OR(ACR35="日",ACR35="祝",ACR35=0,ACS35=""),"　",MAX(IF(ACS35&gt;ADF14,ACU35-ACS35,IF(ACS35&lt;=ADF14,ACU35-ADF14,0)),0)),0)</f>
        <v>　</v>
      </c>
      <c r="ADG35" s="663"/>
      <c r="ADH35" s="664"/>
      <c r="ADI35" s="662" t="str">
        <f>IFERROR(IF(OR(ACR35="日",ACR35="祝",ACR35=0,ACS35=""),"　",MAX(IF(AND(ACS35&lt;=ADI14,ACU35&gt;ADJ14),ADJ14-ADI14,IF(AND(ACS35&gt;ADI14,ACU35&lt;=ADJ14),ACU35-ACS35,IF(AND(ACS35&lt;=ADI14,ACU35&lt;=ADJ14),ACU35-ADI14,IF(AND(ACS35&gt;ADI14,ACU35&gt;ADJ14),ADJ14-ACS35,0)))),0)),0)</f>
        <v>　</v>
      </c>
      <c r="ADJ35" s="663"/>
      <c r="ADK35" s="664"/>
      <c r="ADL35" s="662" t="str">
        <f>IFERROR(IF(OR(ACR35="日",ACR35="祝",ACR35=0,ACS35=""),"　",MAX(IF(AND(ACS35&gt;ADO14,ACU35&gt;ADM14),0,IF(AND(ACS35&lt;=ADO14,ACS35&gt;ADL14,ACU35&gt;ADM14),ADO14-ACS35,IF(AND(ACS35&lt;=ADO14,ACS35&lt;=ADL14,ACU35&gt;ADM14),ADO14-ADL14,IF(AND(ACS35&gt;ADL14,ACU35&lt;=ADM14),ACU35-ACS35,IF(AND(ACS35&lt;=ADL14,ACU35&lt;=ADM14),ACU35-ADL14,0))))),0)),0)</f>
        <v>　</v>
      </c>
      <c r="ADM35" s="663"/>
      <c r="ADN35" s="664"/>
      <c r="ADO35" s="662" t="str">
        <f>IFERROR(IF(OR(ACR35="日",ACR35="祝",ACR35=0,ACS35=""),"　",MAX(IF(AND(ACS35&lt;=ADO14,ACU35&gt;ADP14),ADP14-ADO14,IF(ACU35&lt;=ADP14,0,IF(AND(ACS35&gt;ADO14,ACU35&gt;ADP14),ADP14-ACS35,0))),0)),0)</f>
        <v>　</v>
      </c>
      <c r="ADP35" s="663"/>
      <c r="ADQ35" s="664"/>
      <c r="ADR35" s="662" t="str">
        <f t="shared" si="14"/>
        <v>　</v>
      </c>
      <c r="ADS35" s="663"/>
      <c r="ADT35" s="664"/>
      <c r="ADU35" s="665" t="str">
        <f>IF(ADX35="×",TIME(0,0,0),IF(AEH4="非常勤",ACW35,ADI35))</f>
        <v>　</v>
      </c>
      <c r="ADV35" s="666"/>
      <c r="ADW35" s="667"/>
      <c r="ADX35" s="265"/>
      <c r="ADY35" s="665" t="str">
        <f>IF(AEB35="×",TIME(0,0,0),IF(AEH4="非常勤",ACZ35,ADL35))</f>
        <v>　</v>
      </c>
      <c r="ADZ35" s="666"/>
      <c r="AEA35" s="667"/>
      <c r="AEB35" s="265"/>
      <c r="AEC35" s="665" t="str">
        <f>IF(AEF35="×",TIME(0,0,0),IF(AEH4="非常勤",ADC35,ADO35))</f>
        <v>　</v>
      </c>
      <c r="AED35" s="666"/>
      <c r="AEE35" s="667"/>
      <c r="AEF35" s="265"/>
      <c r="AEG35" s="665" t="str">
        <f>IF(AEJ35="×",TIME(0,0,0),IF(AEH4="非常勤",ADF35,ADR35))</f>
        <v>　</v>
      </c>
      <c r="AEH35" s="666"/>
      <c r="AEI35" s="667"/>
      <c r="AEJ35" s="265"/>
      <c r="AEK35" s="668"/>
      <c r="AEL35" s="669"/>
      <c r="AEM35" s="668"/>
      <c r="AEN35" s="670"/>
      <c r="AEO35" s="669"/>
      <c r="AEP35" s="671"/>
      <c r="AEQ35" s="672"/>
      <c r="AER35" s="672"/>
      <c r="AES35" s="673"/>
      <c r="AET35" s="263">
        <f>$A$35</f>
        <v>21</v>
      </c>
      <c r="AEU35" s="264" t="str">
        <f>$B$35</f>
        <v>水</v>
      </c>
      <c r="AEV35" s="660"/>
      <c r="AEW35" s="661"/>
      <c r="AEX35" s="660"/>
      <c r="AEY35" s="661"/>
      <c r="AEZ35" s="662" t="str">
        <f>IFERROR(IF(OR(AEU35="日",AEU35="祝",AEU35=0,AEV35=""),"　",MAX(IF(AND(AEV35&lt;=AEZ14,AEX35&gt;AFA14),AFA14-AEZ14,IF(AND(AEV35&gt;AEZ14,AEX35&lt;=AFA14),AEX35-AEV35,IF(AND(AEV35&lt;=AEZ14,AEX35&lt;=AFA14),AEX35-AEZ14,IF(AND(AEV35&gt;AEZ14,AEX35&gt;AFA14),AFA14-AEV35,0)))),0)),0)</f>
        <v>　</v>
      </c>
      <c r="AFA35" s="663"/>
      <c r="AFB35" s="664"/>
      <c r="AFC35" s="662" t="str">
        <f>IFERROR(IF(OR(AEU35="日",AEU35="祝",AEU35=0,AEV35=""),"　",MAX(IF(AND(AEV35&gt;AFF14,AEX35&gt;AFD14),0,IF(AND(AEV35&lt;=AFF14,AEV35&gt;AFC14,AEX35&gt;AFD14),AFF14-AEV35,IF(AND(AEV35&lt;=AFF14,AEV35&lt;=AFC14,AEX35&gt;AFD14),AFF14-AFC14,IF(AND(AEV35&gt;AFC14,AEX35&lt;=AFD14),AEX35-AEV35,IF(AND(AEV35&lt;=AFC14,AEX35&lt;=AFD14),AEX35-AFC14,0))))),0)),0)</f>
        <v>　</v>
      </c>
      <c r="AFD35" s="663"/>
      <c r="AFE35" s="664"/>
      <c r="AFF35" s="662" t="str">
        <f>IFERROR(IF(OR(AEU35="日",AEU35="祝",AEU35=0,AEV35=""),"　",MAX(IF(AND(AEV35&lt;=AFF14,AEX35&gt;AFG14),AFG14-AFF14,IF(AEX35&lt;=AFG14,0,IF(AND(AEV35&gt;AFF14,AEX35&gt;AFG14),AFG14-AEV35,0))),0)),0)</f>
        <v>　</v>
      </c>
      <c r="AFG35" s="663"/>
      <c r="AFH35" s="664"/>
      <c r="AFI35" s="662" t="str">
        <f>IFERROR(IF(OR(AEU35="日",AEU35="祝",AEU35=0,AEV35=""),"　",MAX(IF(AEV35&gt;AFI14,AEX35-AEV35,IF(AEV35&lt;=AFI14,AEX35-AFI14,0)),0)),0)</f>
        <v>　</v>
      </c>
      <c r="AFJ35" s="663"/>
      <c r="AFK35" s="664"/>
      <c r="AFL35" s="662" t="str">
        <f>IFERROR(IF(OR(AEU35="日",AEU35="祝",AEU35=0,AEV35=""),"　",MAX(IF(AND(AEV35&lt;=AFL14,AEX35&gt;AFM14),AFM14-AFL14,IF(AND(AEV35&gt;AFL14,AEX35&lt;=AFM14),AEX35-AEV35,IF(AND(AEV35&lt;=AFL14,AEX35&lt;=AFM14),AEX35-AFL14,IF(AND(AEV35&gt;AFL14,AEX35&gt;AFM14),AFM14-AEV35,0)))),0)),0)</f>
        <v>　</v>
      </c>
      <c r="AFM35" s="663"/>
      <c r="AFN35" s="664"/>
      <c r="AFO35" s="662" t="str">
        <f>IFERROR(IF(OR(AEU35="日",AEU35="祝",AEU35=0,AEV35=""),"　",MAX(IF(AND(AEV35&gt;AFR14,AEX35&gt;AFP14),0,IF(AND(AEV35&lt;=AFR14,AEV35&gt;AFO14,AEX35&gt;AFP14),AFR14-AEV35,IF(AND(AEV35&lt;=AFR14,AEV35&lt;=AFO14,AEX35&gt;AFP14),AFR14-AFO14,IF(AND(AEV35&gt;AFO14,AEX35&lt;=AFP14),AEX35-AEV35,IF(AND(AEV35&lt;=AFO14,AEX35&lt;=AFP14),AEX35-AFO14,0))))),0)),0)</f>
        <v>　</v>
      </c>
      <c r="AFP35" s="663"/>
      <c r="AFQ35" s="664"/>
      <c r="AFR35" s="662" t="str">
        <f>IFERROR(IF(OR(AEU35="日",AEU35="祝",AEU35=0,AEV35=""),"　",MAX(IF(AND(AEV35&lt;=AFR14,AEX35&gt;AFS14),AFS14-AFR14,IF(AEX35&lt;=AFS14,0,IF(AND(AEV35&gt;AFR14,AEX35&gt;AFS14),AFS14-AEV35,0))),0)),0)</f>
        <v>　</v>
      </c>
      <c r="AFS35" s="663"/>
      <c r="AFT35" s="664"/>
      <c r="AFU35" s="662" t="str">
        <f t="shared" si="15"/>
        <v>　</v>
      </c>
      <c r="AFV35" s="663"/>
      <c r="AFW35" s="664"/>
      <c r="AFX35" s="665" t="str">
        <f>IF(AGA35="×",TIME(0,0,0),IF(AGK4="非常勤",AEZ35,AFL35))</f>
        <v>　</v>
      </c>
      <c r="AFY35" s="666"/>
      <c r="AFZ35" s="667"/>
      <c r="AGA35" s="265"/>
      <c r="AGB35" s="665" t="str">
        <f>IF(AGE35="×",TIME(0,0,0),IF(AGK4="非常勤",AFC35,AFO35))</f>
        <v>　</v>
      </c>
      <c r="AGC35" s="666"/>
      <c r="AGD35" s="667"/>
      <c r="AGE35" s="265"/>
      <c r="AGF35" s="665" t="str">
        <f>IF(AGI35="×",TIME(0,0,0),IF(AGK4="非常勤",AFF35,AFR35))</f>
        <v>　</v>
      </c>
      <c r="AGG35" s="666"/>
      <c r="AGH35" s="667"/>
      <c r="AGI35" s="265"/>
      <c r="AGJ35" s="665" t="str">
        <f>IF(AGM35="×",TIME(0,0,0),IF(AGK4="非常勤",AFI35,AFU35))</f>
        <v>　</v>
      </c>
      <c r="AGK35" s="666"/>
      <c r="AGL35" s="667"/>
      <c r="AGM35" s="265"/>
      <c r="AGN35" s="668"/>
      <c r="AGO35" s="669"/>
      <c r="AGP35" s="668"/>
      <c r="AGQ35" s="670"/>
      <c r="AGR35" s="669"/>
      <c r="AGS35" s="671"/>
      <c r="AGT35" s="672"/>
      <c r="AGU35" s="672"/>
      <c r="AGV35" s="673"/>
      <c r="AGW35" s="263">
        <f>$A$35</f>
        <v>21</v>
      </c>
      <c r="AGX35" s="264" t="str">
        <f>$B$35</f>
        <v>水</v>
      </c>
      <c r="AGY35" s="660"/>
      <c r="AGZ35" s="661"/>
      <c r="AHA35" s="660"/>
      <c r="AHB35" s="661"/>
      <c r="AHC35" s="662" t="str">
        <f>IFERROR(IF(OR(AGX35="日",AGX35="祝",AGX35=0,AGY35=""),"　",MAX(IF(AND(AGY35&lt;=AHC14,AHA35&gt;AHD14),AHD14-AHC14,IF(AND(AGY35&gt;AHC14,AHA35&lt;=AHD14),AHA35-AGY35,IF(AND(AGY35&lt;=AHC14,AHA35&lt;=AHD14),AHA35-AHC14,IF(AND(AGY35&gt;AHC14,AHA35&gt;AHD14),AHD14-AGY35,0)))),0)),0)</f>
        <v>　</v>
      </c>
      <c r="AHD35" s="663"/>
      <c r="AHE35" s="664"/>
      <c r="AHF35" s="662" t="str">
        <f>IFERROR(IF(OR(AGX35="日",AGX35="祝",AGX35=0,AGY35=""),"　",MAX(IF(AND(AGY35&gt;AHI14,AHA35&gt;AHG14),0,IF(AND(AGY35&lt;=AHI14,AGY35&gt;AHF14,AHA35&gt;AHG14),AHI14-AGY35,IF(AND(AGY35&lt;=AHI14,AGY35&lt;=AHF14,AHA35&gt;AHG14),AHI14-AHF14,IF(AND(AGY35&gt;AHF14,AHA35&lt;=AHG14),AHA35-AGY35,IF(AND(AGY35&lt;=AHF14,AHA35&lt;=AHG14),AHA35-AHF14,0))))),0)),0)</f>
        <v>　</v>
      </c>
      <c r="AHG35" s="663"/>
      <c r="AHH35" s="664"/>
      <c r="AHI35" s="662" t="str">
        <f>IFERROR(IF(OR(AGX35="日",AGX35="祝",AGX35=0,AGY35=""),"　",MAX(IF(AND(AGY35&lt;=AHI14,AHA35&gt;AHJ14),AHJ14-AHI14,IF(AHA35&lt;=AHJ14,0,IF(AND(AGY35&gt;AHI14,AHA35&gt;AHJ14),AHJ14-AGY35,0))),0)),0)</f>
        <v>　</v>
      </c>
      <c r="AHJ35" s="663"/>
      <c r="AHK35" s="664"/>
      <c r="AHL35" s="662" t="str">
        <f>IFERROR(IF(OR(AGX35="日",AGX35="祝",AGX35=0,AGY35=""),"　",MAX(IF(AGY35&gt;AHL14,AHA35-AGY35,IF(AGY35&lt;=AHL14,AHA35-AHL14,0)),0)),0)</f>
        <v>　</v>
      </c>
      <c r="AHM35" s="663"/>
      <c r="AHN35" s="664"/>
      <c r="AHO35" s="662" t="str">
        <f>IFERROR(IF(OR(AGX35="日",AGX35="祝",AGX35=0,AGY35=""),"　",MAX(IF(AND(AGY35&lt;=AHO14,AHA35&gt;AHP14),AHP14-AHO14,IF(AND(AGY35&gt;AHO14,AHA35&lt;=AHP14),AHA35-AGY35,IF(AND(AGY35&lt;=AHO14,AHA35&lt;=AHP14),AHA35-AHO14,IF(AND(AGY35&gt;AHO14,AHA35&gt;AHP14),AHP14-AGY35,0)))),0)),0)</f>
        <v>　</v>
      </c>
      <c r="AHP35" s="663"/>
      <c r="AHQ35" s="664"/>
      <c r="AHR35" s="662" t="str">
        <f>IFERROR(IF(OR(AGX35="日",AGX35="祝",AGX35=0,AGY35=""),"　",MAX(IF(AND(AGY35&gt;AHU14,AHA35&gt;AHS14),0,IF(AND(AGY35&lt;=AHU14,AGY35&gt;AHR14,AHA35&gt;AHS14),AHU14-AGY35,IF(AND(AGY35&lt;=AHU14,AGY35&lt;=AHR14,AHA35&gt;AHS14),AHU14-AHR14,IF(AND(AGY35&gt;AHR14,AHA35&lt;=AHS14),AHA35-AGY35,IF(AND(AGY35&lt;=AHR14,AHA35&lt;=AHS14),AHA35-AHR14,0))))),0)),0)</f>
        <v>　</v>
      </c>
      <c r="AHS35" s="663"/>
      <c r="AHT35" s="664"/>
      <c r="AHU35" s="662" t="str">
        <f>IFERROR(IF(OR(AGX35="日",AGX35="祝",AGX35=0,AGY35=""),"　",MAX(IF(AND(AGY35&lt;=AHU14,AHA35&gt;AHV14),AHV14-AHU14,IF(AHA35&lt;=AHV14,0,IF(AND(AGY35&gt;AHU14,AHA35&gt;AHV14),AHV14-AGY35,0))),0)),0)</f>
        <v>　</v>
      </c>
      <c r="AHV35" s="663"/>
      <c r="AHW35" s="664"/>
      <c r="AHX35" s="662" t="str">
        <f t="shared" si="16"/>
        <v>　</v>
      </c>
      <c r="AHY35" s="663"/>
      <c r="AHZ35" s="664"/>
      <c r="AIA35" s="665" t="str">
        <f>IF(AID35="×",TIME(0,0,0),IF(AIN4="非常勤",AHC35,AHO35))</f>
        <v>　</v>
      </c>
      <c r="AIB35" s="666"/>
      <c r="AIC35" s="667"/>
      <c r="AID35" s="265"/>
      <c r="AIE35" s="665" t="str">
        <f>IF(AIH35="×",TIME(0,0,0),IF(AIN4="非常勤",AHF35,AHR35))</f>
        <v>　</v>
      </c>
      <c r="AIF35" s="666"/>
      <c r="AIG35" s="667"/>
      <c r="AIH35" s="265"/>
      <c r="AII35" s="665" t="str">
        <f>IF(AIL35="×",TIME(0,0,0),IF(AIN4="非常勤",AHI35,AHU35))</f>
        <v>　</v>
      </c>
      <c r="AIJ35" s="666"/>
      <c r="AIK35" s="667"/>
      <c r="AIL35" s="265"/>
      <c r="AIM35" s="665" t="str">
        <f>IF(AIP35="×",TIME(0,0,0),IF(AIN4="非常勤",AHL35,AHX35))</f>
        <v>　</v>
      </c>
      <c r="AIN35" s="666"/>
      <c r="AIO35" s="667"/>
      <c r="AIP35" s="265"/>
      <c r="AIQ35" s="668"/>
      <c r="AIR35" s="669"/>
      <c r="AIS35" s="668"/>
      <c r="AIT35" s="670"/>
      <c r="AIU35" s="669"/>
      <c r="AIV35" s="671"/>
      <c r="AIW35" s="672"/>
      <c r="AIX35" s="672"/>
      <c r="AIY35" s="673"/>
      <c r="AIZ35" s="263">
        <f>$A$35</f>
        <v>21</v>
      </c>
      <c r="AJA35" s="264" t="str">
        <f>$B$35</f>
        <v>水</v>
      </c>
      <c r="AJB35" s="660"/>
      <c r="AJC35" s="661"/>
      <c r="AJD35" s="660"/>
      <c r="AJE35" s="661"/>
      <c r="AJF35" s="662" t="str">
        <f>IFERROR(IF(OR(AJA35="日",AJA35="祝",AJA35=0,AJB35=""),"　",MAX(IF(AND(AJB35&lt;=AJF14,AJD35&gt;AJG14),AJG14-AJF14,IF(AND(AJB35&gt;AJF14,AJD35&lt;=AJG14),AJD35-AJB35,IF(AND(AJB35&lt;=AJF14,AJD35&lt;=AJG14),AJD35-AJF14,IF(AND(AJB35&gt;AJF14,AJD35&gt;AJG14),AJG14-AJB35,0)))),0)),0)</f>
        <v>　</v>
      </c>
      <c r="AJG35" s="663"/>
      <c r="AJH35" s="664"/>
      <c r="AJI35" s="662" t="str">
        <f>IFERROR(IF(OR(AJA35="日",AJA35="祝",AJA35=0,AJB35=""),"　",MAX(IF(AND(AJB35&gt;AJL14,AJD35&gt;AJJ14),0,IF(AND(AJB35&lt;=AJL14,AJB35&gt;AJI14,AJD35&gt;AJJ14),AJL14-AJB35,IF(AND(AJB35&lt;=AJL14,AJB35&lt;=AJI14,AJD35&gt;AJJ14),AJL14-AJI14,IF(AND(AJB35&gt;AJI14,AJD35&lt;=AJJ14),AJD35-AJB35,IF(AND(AJB35&lt;=AJI14,AJD35&lt;=AJJ14),AJD35-AJI14,0))))),0)),0)</f>
        <v>　</v>
      </c>
      <c r="AJJ35" s="663"/>
      <c r="AJK35" s="664"/>
      <c r="AJL35" s="662" t="str">
        <f>IFERROR(IF(OR(AJA35="日",AJA35="祝",AJA35=0,AJB35=""),"　",MAX(IF(AND(AJB35&lt;=AJL14,AJD35&gt;AJM14),AJM14-AJL14,IF(AJD35&lt;=AJM14,0,IF(AND(AJB35&gt;AJL14,AJD35&gt;AJM14),AJM14-AJB35,0))),0)),0)</f>
        <v>　</v>
      </c>
      <c r="AJM35" s="663"/>
      <c r="AJN35" s="664"/>
      <c r="AJO35" s="662" t="str">
        <f>IFERROR(IF(OR(AJA35="日",AJA35="祝",AJA35=0,AJB35=""),"　",MAX(IF(AJB35&gt;AJO14,AJD35-AJB35,IF(AJB35&lt;=AJO14,AJD35-AJO14,0)),0)),0)</f>
        <v>　</v>
      </c>
      <c r="AJP35" s="663"/>
      <c r="AJQ35" s="664"/>
      <c r="AJR35" s="662" t="str">
        <f>IFERROR(IF(OR(AJA35="日",AJA35="祝",AJA35=0,AJB35=""),"　",MAX(IF(AND(AJB35&lt;=AJR14,AJD35&gt;AJS14),AJS14-AJR14,IF(AND(AJB35&gt;AJR14,AJD35&lt;=AJS14),AJD35-AJB35,IF(AND(AJB35&lt;=AJR14,AJD35&lt;=AJS14),AJD35-AJR14,IF(AND(AJB35&gt;AJR14,AJD35&gt;AJS14),AJS14-AJB35,0)))),0)),0)</f>
        <v>　</v>
      </c>
      <c r="AJS35" s="663"/>
      <c r="AJT35" s="664"/>
      <c r="AJU35" s="662" t="str">
        <f>IFERROR(IF(OR(AJA35="日",AJA35="祝",AJA35=0,AJB35=""),"　",MAX(IF(AND(AJB35&gt;AJX14,AJD35&gt;AJV14),0,IF(AND(AJB35&lt;=AJX14,AJB35&gt;AJU14,AJD35&gt;AJV14),AJX14-AJB35,IF(AND(AJB35&lt;=AJX14,AJB35&lt;=AJU14,AJD35&gt;AJV14),AJX14-AJU14,IF(AND(AJB35&gt;AJU14,AJD35&lt;=AJV14),AJD35-AJB35,IF(AND(AJB35&lt;=AJU14,AJD35&lt;=AJV14),AJD35-AJU14,0))))),0)),0)</f>
        <v>　</v>
      </c>
      <c r="AJV35" s="663"/>
      <c r="AJW35" s="664"/>
      <c r="AJX35" s="662" t="str">
        <f>IFERROR(IF(OR(AJA35="日",AJA35="祝",AJA35=0,AJB35=""),"　",MAX(IF(AND(AJB35&lt;=AJX14,AJD35&gt;AJY14),AJY14-AJX14,IF(AJD35&lt;=AJY14,0,IF(AND(AJB35&gt;AJX14,AJD35&gt;AJY14),AJY14-AJB35,0))),0)),0)</f>
        <v>　</v>
      </c>
      <c r="AJY35" s="663"/>
      <c r="AJZ35" s="664"/>
      <c r="AKA35" s="662" t="str">
        <f t="shared" si="17"/>
        <v>　</v>
      </c>
      <c r="AKB35" s="663"/>
      <c r="AKC35" s="664"/>
      <c r="AKD35" s="665" t="str">
        <f>IF(AKG35="×",TIME(0,0,0),IF(AKQ4="非常勤",AJF35,AJR35))</f>
        <v>　</v>
      </c>
      <c r="AKE35" s="666"/>
      <c r="AKF35" s="667"/>
      <c r="AKG35" s="265"/>
      <c r="AKH35" s="665" t="str">
        <f>IF(AKK35="×",TIME(0,0,0),IF(AKQ4="非常勤",AJI35,AJU35))</f>
        <v>　</v>
      </c>
      <c r="AKI35" s="666"/>
      <c r="AKJ35" s="667"/>
      <c r="AKK35" s="265"/>
      <c r="AKL35" s="665" t="str">
        <f>IF(AKO35="×",TIME(0,0,0),IF(AKQ4="非常勤",AJL35,AJX35))</f>
        <v>　</v>
      </c>
      <c r="AKM35" s="666"/>
      <c r="AKN35" s="667"/>
      <c r="AKO35" s="265"/>
      <c r="AKP35" s="665" t="str">
        <f>IF(AKS35="×",TIME(0,0,0),IF(AKQ4="非常勤",AJO35,AKA35))</f>
        <v>　</v>
      </c>
      <c r="AKQ35" s="666"/>
      <c r="AKR35" s="667"/>
      <c r="AKS35" s="265"/>
      <c r="AKT35" s="668"/>
      <c r="AKU35" s="669"/>
      <c r="AKV35" s="668"/>
      <c r="AKW35" s="670"/>
      <c r="AKX35" s="669"/>
      <c r="AKY35" s="671"/>
      <c r="AKZ35" s="672"/>
      <c r="ALA35" s="672"/>
      <c r="ALB35" s="673"/>
      <c r="ALC35" s="263">
        <f>$A$35</f>
        <v>21</v>
      </c>
      <c r="ALD35" s="264" t="str">
        <f>$B$35</f>
        <v>水</v>
      </c>
      <c r="ALE35" s="660"/>
      <c r="ALF35" s="661"/>
      <c r="ALG35" s="660"/>
      <c r="ALH35" s="661"/>
      <c r="ALI35" s="662" t="str">
        <f>IFERROR(IF(OR(ALD35="日",ALD35="祝",ALD35=0,ALE35=""),"　",MAX(IF(AND(ALE35&lt;=ALI14,ALG35&gt;ALJ14),ALJ14-ALI14,IF(AND(ALE35&gt;ALI14,ALG35&lt;=ALJ14),ALG35-ALE35,IF(AND(ALE35&lt;=ALI14,ALG35&lt;=ALJ14),ALG35-ALI14,IF(AND(ALE35&gt;ALI14,ALG35&gt;ALJ14),ALJ14-ALE35,0)))),0)),0)</f>
        <v>　</v>
      </c>
      <c r="ALJ35" s="663"/>
      <c r="ALK35" s="664"/>
      <c r="ALL35" s="662" t="str">
        <f>IFERROR(IF(OR(ALD35="日",ALD35="祝",ALD35=0,ALE35=""),"　",MAX(IF(AND(ALE35&gt;ALO14,ALG35&gt;ALM14),0,IF(AND(ALE35&lt;=ALO14,ALE35&gt;ALL14,ALG35&gt;ALM14),ALO14-ALE35,IF(AND(ALE35&lt;=ALO14,ALE35&lt;=ALL14,ALG35&gt;ALM14),ALO14-ALL14,IF(AND(ALE35&gt;ALL14,ALG35&lt;=ALM14),ALG35-ALE35,IF(AND(ALE35&lt;=ALL14,ALG35&lt;=ALM14),ALG35-ALL14,0))))),0)),0)</f>
        <v>　</v>
      </c>
      <c r="ALM35" s="663"/>
      <c r="ALN35" s="664"/>
      <c r="ALO35" s="662" t="str">
        <f>IFERROR(IF(OR(ALD35="日",ALD35="祝",ALD35=0,ALE35=""),"　",MAX(IF(AND(ALE35&lt;=ALO14,ALG35&gt;ALP14),ALP14-ALO14,IF(ALG35&lt;=ALP14,0,IF(AND(ALE35&gt;ALO14,ALG35&gt;ALP14),ALP14-ALE35,0))),0)),0)</f>
        <v>　</v>
      </c>
      <c r="ALP35" s="663"/>
      <c r="ALQ35" s="664"/>
      <c r="ALR35" s="662" t="str">
        <f>IFERROR(IF(OR(ALD35="日",ALD35="祝",ALD35=0,ALE35=""),"　",MAX(IF(ALE35&gt;ALR14,ALG35-ALE35,IF(ALE35&lt;=ALR14,ALG35-ALR14,0)),0)),0)</f>
        <v>　</v>
      </c>
      <c r="ALS35" s="663"/>
      <c r="ALT35" s="664"/>
      <c r="ALU35" s="662" t="str">
        <f>IFERROR(IF(OR(ALD35="日",ALD35="祝",ALD35=0,ALE35=""),"　",MAX(IF(AND(ALE35&lt;=ALU14,ALG35&gt;ALV14),ALV14-ALU14,IF(AND(ALE35&gt;ALU14,ALG35&lt;=ALV14),ALG35-ALE35,IF(AND(ALE35&lt;=ALU14,ALG35&lt;=ALV14),ALG35-ALU14,IF(AND(ALE35&gt;ALU14,ALG35&gt;ALV14),ALV14-ALE35,0)))),0)),0)</f>
        <v>　</v>
      </c>
      <c r="ALV35" s="663"/>
      <c r="ALW35" s="664"/>
      <c r="ALX35" s="662" t="str">
        <f>IFERROR(IF(OR(ALD35="日",ALD35="祝",ALD35=0,ALE35=""),"　",MAX(IF(AND(ALE35&gt;AMA14,ALG35&gt;ALY14),0,IF(AND(ALE35&lt;=AMA14,ALE35&gt;ALX14,ALG35&gt;ALY14),AMA14-ALE35,IF(AND(ALE35&lt;=AMA14,ALE35&lt;=ALX14,ALG35&gt;ALY14),AMA14-ALX14,IF(AND(ALE35&gt;ALX14,ALG35&lt;=ALY14),ALG35-ALE35,IF(AND(ALE35&lt;=ALX14,ALG35&lt;=ALY14),ALG35-ALX14,0))))),0)),0)</f>
        <v>　</v>
      </c>
      <c r="ALY35" s="663"/>
      <c r="ALZ35" s="664"/>
      <c r="AMA35" s="662" t="str">
        <f>IFERROR(IF(OR(ALD35="日",ALD35="祝",ALD35=0,ALE35=""),"　",MAX(IF(AND(ALE35&lt;=AMA14,ALG35&gt;AMB14),AMB14-AMA14,IF(ALG35&lt;=AMB14,0,IF(AND(ALE35&gt;AMA14,ALG35&gt;AMB14),AMB14-ALE35,0))),0)),0)</f>
        <v>　</v>
      </c>
      <c r="AMB35" s="663"/>
      <c r="AMC35" s="664"/>
      <c r="AMD35" s="662" t="str">
        <f t="shared" si="18"/>
        <v>　</v>
      </c>
      <c r="AME35" s="663"/>
      <c r="AMF35" s="664"/>
      <c r="AMG35" s="665" t="str">
        <f>IF(AMJ35="×",TIME(0,0,0),IF(AMT4="非常勤",ALI35,ALU35))</f>
        <v>　</v>
      </c>
      <c r="AMH35" s="666"/>
      <c r="AMI35" s="667"/>
      <c r="AMJ35" s="265"/>
      <c r="AMK35" s="665" t="str">
        <f>IF(AMN35="×",TIME(0,0,0),IF(AMT4="非常勤",ALL35,ALX35))</f>
        <v>　</v>
      </c>
      <c r="AML35" s="666"/>
      <c r="AMM35" s="667"/>
      <c r="AMN35" s="265"/>
      <c r="AMO35" s="665" t="str">
        <f>IF(AMR35="×",TIME(0,0,0),IF(AMT4="非常勤",ALO35,AMA35))</f>
        <v>　</v>
      </c>
      <c r="AMP35" s="666"/>
      <c r="AMQ35" s="667"/>
      <c r="AMR35" s="265"/>
      <c r="AMS35" s="665" t="str">
        <f>IF(AMV35="×",TIME(0,0,0),IF(AMT4="非常勤",ALR35,AMD35))</f>
        <v>　</v>
      </c>
      <c r="AMT35" s="666"/>
      <c r="AMU35" s="667"/>
      <c r="AMV35" s="265"/>
      <c r="AMW35" s="668"/>
      <c r="AMX35" s="669"/>
      <c r="AMY35" s="668"/>
      <c r="AMZ35" s="670"/>
      <c r="ANA35" s="669"/>
      <c r="ANB35" s="671"/>
      <c r="ANC35" s="672"/>
      <c r="AND35" s="672"/>
      <c r="ANE35" s="673"/>
      <c r="ANF35" s="263">
        <f>$A$35</f>
        <v>21</v>
      </c>
      <c r="ANG35" s="264" t="str">
        <f>$B$35</f>
        <v>水</v>
      </c>
      <c r="ANH35" s="660"/>
      <c r="ANI35" s="661"/>
      <c r="ANJ35" s="660"/>
      <c r="ANK35" s="661"/>
      <c r="ANL35" s="662" t="str">
        <f>IFERROR(IF(OR(ANG35="日",ANG35="祝",ANG35=0,ANH35=""),"　",MAX(IF(AND(ANH35&lt;=ANL14,ANJ35&gt;ANM14),ANM14-ANL14,IF(AND(ANH35&gt;ANL14,ANJ35&lt;=ANM14),ANJ35-ANH35,IF(AND(ANH35&lt;=ANL14,ANJ35&lt;=ANM14),ANJ35-ANL14,IF(AND(ANH35&gt;ANL14,ANJ35&gt;ANM14),ANM14-ANH35,0)))),0)),0)</f>
        <v>　</v>
      </c>
      <c r="ANM35" s="663"/>
      <c r="ANN35" s="664"/>
      <c r="ANO35" s="662" t="str">
        <f>IFERROR(IF(OR(ANG35="日",ANG35="祝",ANG35=0,ANH35=""),"　",MAX(IF(AND(ANH35&gt;ANR14,ANJ35&gt;ANP14),0,IF(AND(ANH35&lt;=ANR14,ANH35&gt;ANO14,ANJ35&gt;ANP14),ANR14-ANH35,IF(AND(ANH35&lt;=ANR14,ANH35&lt;=ANO14,ANJ35&gt;ANP14),ANR14-ANO14,IF(AND(ANH35&gt;ANO14,ANJ35&lt;=ANP14),ANJ35-ANH35,IF(AND(ANH35&lt;=ANO14,ANJ35&lt;=ANP14),ANJ35-ANO14,0))))),0)),0)</f>
        <v>　</v>
      </c>
      <c r="ANP35" s="663"/>
      <c r="ANQ35" s="664"/>
      <c r="ANR35" s="662" t="str">
        <f>IFERROR(IF(OR(ANG35="日",ANG35="祝",ANG35=0,ANH35=""),"　",MAX(IF(AND(ANH35&lt;=ANR14,ANJ35&gt;ANS14),ANS14-ANR14,IF(ANJ35&lt;=ANS14,0,IF(AND(ANH35&gt;ANR14,ANJ35&gt;ANS14),ANS14-ANH35,0))),0)),0)</f>
        <v>　</v>
      </c>
      <c r="ANS35" s="663"/>
      <c r="ANT35" s="664"/>
      <c r="ANU35" s="662" t="str">
        <f>IFERROR(IF(OR(ANG35="日",ANG35="祝",ANG35=0,ANH35=""),"　",MAX(IF(ANH35&gt;ANU14,ANJ35-ANH35,IF(ANH35&lt;=ANU14,ANJ35-ANU14,0)),0)),0)</f>
        <v>　</v>
      </c>
      <c r="ANV35" s="663"/>
      <c r="ANW35" s="664"/>
      <c r="ANX35" s="662" t="str">
        <f>IFERROR(IF(OR(ANG35="日",ANG35="祝",ANG35=0,ANH35=""),"　",MAX(IF(AND(ANH35&lt;=ANX14,ANJ35&gt;ANY14),ANY14-ANX14,IF(AND(ANH35&gt;ANX14,ANJ35&lt;=ANY14),ANJ35-ANH35,IF(AND(ANH35&lt;=ANX14,ANJ35&lt;=ANY14),ANJ35-ANX14,IF(AND(ANH35&gt;ANX14,ANJ35&gt;ANY14),ANY14-ANH35,0)))),0)),0)</f>
        <v>　</v>
      </c>
      <c r="ANY35" s="663"/>
      <c r="ANZ35" s="664"/>
      <c r="AOA35" s="662" t="str">
        <f>IFERROR(IF(OR(ANG35="日",ANG35="祝",ANG35=0,ANH35=""),"　",MAX(IF(AND(ANH35&gt;AOD14,ANJ35&gt;AOB14),0,IF(AND(ANH35&lt;=AOD14,ANH35&gt;AOA14,ANJ35&gt;AOB14),AOD14-ANH35,IF(AND(ANH35&lt;=AOD14,ANH35&lt;=AOA14,ANJ35&gt;AOB14),AOD14-AOA14,IF(AND(ANH35&gt;AOA14,ANJ35&lt;=AOB14),ANJ35-ANH35,IF(AND(ANH35&lt;=AOA14,ANJ35&lt;=AOB14),ANJ35-AOA14,0))))),0)),0)</f>
        <v>　</v>
      </c>
      <c r="AOB35" s="663"/>
      <c r="AOC35" s="664"/>
      <c r="AOD35" s="662" t="str">
        <f>IFERROR(IF(OR(ANG35="日",ANG35="祝",ANG35=0,ANH35=""),"　",MAX(IF(AND(ANH35&lt;=AOD14,ANJ35&gt;AOE14),AOE14-AOD14,IF(ANJ35&lt;=AOE14,0,IF(AND(ANH35&gt;AOD14,ANJ35&gt;AOE14),AOE14-ANH35,0))),0)),0)</f>
        <v>　</v>
      </c>
      <c r="AOE35" s="663"/>
      <c r="AOF35" s="664"/>
      <c r="AOG35" s="662" t="str">
        <f t="shared" si="19"/>
        <v>　</v>
      </c>
      <c r="AOH35" s="663"/>
      <c r="AOI35" s="664"/>
      <c r="AOJ35" s="665" t="str">
        <f>IF(AOM35="×",TIME(0,0,0),IF(AOW4="非常勤",ANL35,ANX35))</f>
        <v>　</v>
      </c>
      <c r="AOK35" s="666"/>
      <c r="AOL35" s="667"/>
      <c r="AOM35" s="265"/>
      <c r="AON35" s="665" t="str">
        <f>IF(AOQ35="×",TIME(0,0,0),IF(AOW4="非常勤",ANO35,AOA35))</f>
        <v>　</v>
      </c>
      <c r="AOO35" s="666"/>
      <c r="AOP35" s="667"/>
      <c r="AOQ35" s="265"/>
      <c r="AOR35" s="665" t="str">
        <f>IF(AOU35="×",TIME(0,0,0),IF(AOW4="非常勤",ANR35,AOD35))</f>
        <v>　</v>
      </c>
      <c r="AOS35" s="666"/>
      <c r="AOT35" s="667"/>
      <c r="AOU35" s="265"/>
      <c r="AOV35" s="665" t="str">
        <f>IF(AOY35="×",TIME(0,0,0),IF(AOW4="非常勤",ANU35,AOG35))</f>
        <v>　</v>
      </c>
      <c r="AOW35" s="666"/>
      <c r="AOX35" s="667"/>
      <c r="AOY35" s="265"/>
      <c r="AOZ35" s="668"/>
      <c r="APA35" s="669"/>
      <c r="APB35" s="668"/>
      <c r="APC35" s="670"/>
      <c r="APD35" s="669"/>
      <c r="APE35" s="671"/>
      <c r="APF35" s="672"/>
      <c r="APG35" s="672"/>
      <c r="APH35" s="673"/>
      <c r="API35" s="263">
        <f>$A$35</f>
        <v>21</v>
      </c>
      <c r="APJ35" s="264" t="str">
        <f>$B$35</f>
        <v>水</v>
      </c>
      <c r="APK35" s="660"/>
      <c r="APL35" s="661"/>
      <c r="APM35" s="660"/>
      <c r="APN35" s="661"/>
      <c r="APO35" s="662" t="str">
        <f>IFERROR(IF(OR(APJ35="日",APJ35="祝",APJ35=0,APK35=""),"　",MAX(IF(AND(APK35&lt;=APO14,APM35&gt;APP14),APP14-APO14,IF(AND(APK35&gt;APO14,APM35&lt;=APP14),APM35-APK35,IF(AND(APK35&lt;=APO14,APM35&lt;=APP14),APM35-APO14,IF(AND(APK35&gt;APO14,APM35&gt;APP14),APP14-APK35,0)))),0)),0)</f>
        <v>　</v>
      </c>
      <c r="APP35" s="663"/>
      <c r="APQ35" s="664"/>
      <c r="APR35" s="662" t="str">
        <f>IFERROR(IF(OR(APJ35="日",APJ35="祝",APJ35=0,APK35=""),"　",MAX(IF(AND(APK35&gt;APU14,APM35&gt;APS14),0,IF(AND(APK35&lt;=APU14,APK35&gt;APR14,APM35&gt;APS14),APU14-APK35,IF(AND(APK35&lt;=APU14,APK35&lt;=APR14,APM35&gt;APS14),APU14-APR14,IF(AND(APK35&gt;APR14,APM35&lt;=APS14),APM35-APK35,IF(AND(APK35&lt;=APR14,APM35&lt;=APS14),APM35-APR14,0))))),0)),0)</f>
        <v>　</v>
      </c>
      <c r="APS35" s="663"/>
      <c r="APT35" s="664"/>
      <c r="APU35" s="662" t="str">
        <f>IFERROR(IF(OR(APJ35="日",APJ35="祝",APJ35=0,APK35=""),"　",MAX(IF(AND(APK35&lt;=APU14,APM35&gt;APV14),APV14-APU14,IF(APM35&lt;=APV14,0,IF(AND(APK35&gt;APU14,APM35&gt;APV14),APV14-APK35,0))),0)),0)</f>
        <v>　</v>
      </c>
      <c r="APV35" s="663"/>
      <c r="APW35" s="664"/>
      <c r="APX35" s="662" t="str">
        <f>IFERROR(IF(OR(APJ35="日",APJ35="祝",APJ35=0,APK35=""),"　",MAX(IF(APK35&gt;APX14,APM35-APK35,IF(APK35&lt;=APX14,APM35-APX14,0)),0)),0)</f>
        <v>　</v>
      </c>
      <c r="APY35" s="663"/>
      <c r="APZ35" s="664"/>
      <c r="AQA35" s="662" t="str">
        <f>IFERROR(IF(OR(APJ35="日",APJ35="祝",APJ35=0,APK35=""),"　",MAX(IF(AND(APK35&lt;=AQA14,APM35&gt;AQB14),AQB14-AQA14,IF(AND(APK35&gt;AQA14,APM35&lt;=AQB14),APM35-APK35,IF(AND(APK35&lt;=AQA14,APM35&lt;=AQB14),APM35-AQA14,IF(AND(APK35&gt;AQA14,APM35&gt;AQB14),AQB14-APK35,0)))),0)),0)</f>
        <v>　</v>
      </c>
      <c r="AQB35" s="663"/>
      <c r="AQC35" s="664"/>
      <c r="AQD35" s="662" t="str">
        <f>IFERROR(IF(OR(APJ35="日",APJ35="祝",APJ35=0,APK35=""),"　",MAX(IF(AND(APK35&gt;AQG14,APM35&gt;AQE14),0,IF(AND(APK35&lt;=AQG14,APK35&gt;AQD14,APM35&gt;AQE14),AQG14-APK35,IF(AND(APK35&lt;=AQG14,APK35&lt;=AQD14,APM35&gt;AQE14),AQG14-AQD14,IF(AND(APK35&gt;AQD14,APM35&lt;=AQE14),APM35-APK35,IF(AND(APK35&lt;=AQD14,APM35&lt;=AQE14),APM35-AQD14,0))))),0)),0)</f>
        <v>　</v>
      </c>
      <c r="AQE35" s="663"/>
      <c r="AQF35" s="664"/>
      <c r="AQG35" s="662" t="str">
        <f>IFERROR(IF(OR(APJ35="日",APJ35="祝",APJ35=0,APK35=""),"　",MAX(IF(AND(APK35&lt;=AQG14,APM35&gt;AQH14),AQH14-AQG14,IF(APM35&lt;=AQH14,0,IF(AND(APK35&gt;AQG14,APM35&gt;AQH14),AQH14-APK35,0))),0)),0)</f>
        <v>　</v>
      </c>
      <c r="AQH35" s="663"/>
      <c r="AQI35" s="664"/>
      <c r="AQJ35" s="662" t="str">
        <f t="shared" si="20"/>
        <v>　</v>
      </c>
      <c r="AQK35" s="663"/>
      <c r="AQL35" s="664"/>
      <c r="AQM35" s="665" t="str">
        <f>IF(AQP35="×",TIME(0,0,0),IF(AQZ4="非常勤",APO35,AQA35))</f>
        <v>　</v>
      </c>
      <c r="AQN35" s="666"/>
      <c r="AQO35" s="667"/>
      <c r="AQP35" s="265"/>
      <c r="AQQ35" s="665" t="str">
        <f>IF(AQT35="×",TIME(0,0,0),IF(AQZ4="非常勤",APR35,AQD35))</f>
        <v>　</v>
      </c>
      <c r="AQR35" s="666"/>
      <c r="AQS35" s="667"/>
      <c r="AQT35" s="265"/>
      <c r="AQU35" s="665" t="str">
        <f>IF(AQX35="×",TIME(0,0,0),IF(AQZ4="非常勤",APU35,AQG35))</f>
        <v>　</v>
      </c>
      <c r="AQV35" s="666"/>
      <c r="AQW35" s="667"/>
      <c r="AQX35" s="265"/>
      <c r="AQY35" s="665" t="str">
        <f>IF(ARB35="×",TIME(0,0,0),IF(AQZ4="非常勤",APX35,AQJ35))</f>
        <v>　</v>
      </c>
      <c r="AQZ35" s="666"/>
      <c r="ARA35" s="667"/>
      <c r="ARB35" s="265"/>
      <c r="ARC35" s="720"/>
      <c r="ARD35" s="720"/>
      <c r="ARE35" s="668"/>
      <c r="ARF35" s="670"/>
      <c r="ARG35" s="669"/>
      <c r="ARH35" s="671"/>
      <c r="ARI35" s="672"/>
      <c r="ARJ35" s="672"/>
      <c r="ARK35" s="673"/>
      <c r="ARL35" s="263">
        <f>$A$35</f>
        <v>21</v>
      </c>
      <c r="ARM35" s="264" t="str">
        <f>$B$35</f>
        <v>水</v>
      </c>
      <c r="ARN35" s="660"/>
      <c r="ARO35" s="661"/>
      <c r="ARP35" s="660"/>
      <c r="ARQ35" s="661"/>
      <c r="ARR35" s="662" t="str">
        <f>IFERROR(IF(OR(ARM35="日",ARM35="祝",ARM35=0,ARN35=""),"　",MAX(IF(AND(ARN35&lt;=ARR14,ARP35&gt;ARS14),ARS14-ARR14,IF(AND(ARN35&gt;ARR14,ARP35&lt;=ARS14),ARP35-ARN35,IF(AND(ARN35&lt;=ARR14,ARP35&lt;=ARS14),ARP35-ARR14,IF(AND(ARN35&gt;ARR14,ARP35&gt;ARS14),ARS14-ARN35,0)))),0)),0)</f>
        <v>　</v>
      </c>
      <c r="ARS35" s="663"/>
      <c r="ART35" s="664"/>
      <c r="ARU35" s="662" t="str">
        <f>IFERROR(IF(OR(ARM35="日",ARM35="祝",ARM35=0,ARN35=""),"　",MAX(IF(AND(ARN35&gt;ARX14,ARP35&gt;ARV14),0,IF(AND(ARN35&lt;=ARX14,ARN35&gt;ARU14,ARP35&gt;ARV14),ARX14-ARN35,IF(AND(ARN35&lt;=ARX14,ARN35&lt;=ARU14,ARP35&gt;ARV14),ARX14-ARU14,IF(AND(ARN35&gt;ARU14,ARP35&lt;=ARV14),ARP35-ARN35,IF(AND(ARN35&lt;=ARU14,ARP35&lt;=ARV14),ARP35-ARU14,0))))),0)),0)</f>
        <v>　</v>
      </c>
      <c r="ARV35" s="663"/>
      <c r="ARW35" s="664"/>
      <c r="ARX35" s="662" t="str">
        <f>IFERROR(IF(OR(ARM35="日",ARM35="祝",ARM35=0,ARN35=""),"　",MAX(IF(AND(ARN35&lt;=ARX14,ARP35&gt;ARY14),ARY14-ARX14,IF(ARP35&lt;=ARY14,0,IF(AND(ARN35&gt;ARX14,ARP35&gt;ARY14),ARY14-ARN35,0))),0)),0)</f>
        <v>　</v>
      </c>
      <c r="ARY35" s="663"/>
      <c r="ARZ35" s="664"/>
      <c r="ASA35" s="662" t="str">
        <f>IFERROR(IF(OR(ARM35="日",ARM35="祝",ARM35=0,ARN35=""),"　",MAX(IF(ARN35&gt;ASA14,ARP35-ARN35,IF(ARN35&lt;=ASA14,ARP35-ASA14,0)),0)),0)</f>
        <v>　</v>
      </c>
      <c r="ASB35" s="663"/>
      <c r="ASC35" s="664"/>
      <c r="ASD35" s="662" t="str">
        <f>IFERROR(IF(OR(ARM35="日",ARM35="祝",ARM35=0,ARN35=""),"　",MAX(IF(AND(ARN35&lt;=ASD14,ARP35&gt;ASE14),ASE14-ASD14,IF(AND(ARN35&gt;ASD14,ARP35&lt;=ASE14),ARP35-ARN35,IF(AND(ARN35&lt;=ASD14,ARP35&lt;=ASE14),ARP35-ASD14,IF(AND(ARN35&gt;ASD14,ARP35&gt;ASE14),ASE14-ARN35,0)))),0)),0)</f>
        <v>　</v>
      </c>
      <c r="ASE35" s="663"/>
      <c r="ASF35" s="664"/>
      <c r="ASG35" s="662" t="str">
        <f>IFERROR(IF(OR(ARM35="日",ARM35="祝",ARM35=0,ARN35=""),"　",MAX(IF(AND(ARN35&gt;ASJ14,ARP35&gt;ASH14),0,IF(AND(ARN35&lt;=ASJ14,ARN35&gt;ASG14,ARP35&gt;ASH14),ASJ14-ARN35,IF(AND(ARN35&lt;=ASJ14,ARN35&lt;=ASG14,ARP35&gt;ASH14),ASJ14-ASG14,IF(AND(ARN35&gt;ASG14,ARP35&lt;=ASH14),ARP35-ARN35,IF(AND(ARN35&lt;=ASG14,ARP35&lt;=ASH14),ARP35-ASG14,0))))),0)),0)</f>
        <v>　</v>
      </c>
      <c r="ASH35" s="663"/>
      <c r="ASI35" s="664"/>
      <c r="ASJ35" s="662" t="str">
        <f>IFERROR(IF(OR(ARM35="日",ARM35="祝",ARM35=0,ARN35=""),"　",MAX(IF(AND(ARN35&lt;=ASJ14,ARP35&gt;ASK14),ASK14-ASJ14,IF(ARP35&lt;=ASK14,0,IF(AND(ARN35&gt;ASJ14,ARP35&gt;ASK14),ASK14-ARN35,0))),0)),0)</f>
        <v>　</v>
      </c>
      <c r="ASK35" s="663"/>
      <c r="ASL35" s="664"/>
      <c r="ASM35" s="662" t="str">
        <f t="shared" si="21"/>
        <v>　</v>
      </c>
      <c r="ASN35" s="663"/>
      <c r="ASO35" s="664"/>
      <c r="ASP35" s="665" t="str">
        <f>IF(ASS35="×",TIME(0,0,0),IF(ATC4="非常勤",ARR35,ASD35))</f>
        <v>　</v>
      </c>
      <c r="ASQ35" s="666"/>
      <c r="ASR35" s="667"/>
      <c r="ASS35" s="265"/>
      <c r="AST35" s="665" t="str">
        <f>IF(ASW35="×",TIME(0,0,0),IF(ATC4="非常勤",ARU35,ASG35))</f>
        <v>　</v>
      </c>
      <c r="ASU35" s="666"/>
      <c r="ASV35" s="667"/>
      <c r="ASW35" s="265"/>
      <c r="ASX35" s="665" t="str">
        <f>IF(ATA35="×",TIME(0,0,0),IF(ATC4="非常勤",ARX35,ASJ35))</f>
        <v>　</v>
      </c>
      <c r="ASY35" s="666"/>
      <c r="ASZ35" s="667"/>
      <c r="ATA35" s="265"/>
      <c r="ATB35" s="665" t="str">
        <f>IF(ATE35="×",TIME(0,0,0),IF(ATC4="非常勤",ASA35,ASM35))</f>
        <v>　</v>
      </c>
      <c r="ATC35" s="666"/>
      <c r="ATD35" s="667"/>
      <c r="ATE35" s="265"/>
      <c r="ATF35" s="720"/>
      <c r="ATG35" s="720"/>
      <c r="ATH35" s="668"/>
      <c r="ATI35" s="670"/>
      <c r="ATJ35" s="669"/>
      <c r="ATK35" s="671"/>
      <c r="ATL35" s="672"/>
      <c r="ATM35" s="672"/>
      <c r="ATN35" s="673"/>
      <c r="ATO35" s="263">
        <f>$A$35</f>
        <v>21</v>
      </c>
      <c r="ATP35" s="264" t="str">
        <f>$B$35</f>
        <v>水</v>
      </c>
      <c r="ATQ35" s="660"/>
      <c r="ATR35" s="661"/>
      <c r="ATS35" s="660"/>
      <c r="ATT35" s="661"/>
      <c r="ATU35" s="662" t="str">
        <f>IFERROR(IF(OR(ATP35="日",ATP35="祝",ATP35=0,ATQ35=""),"　",MAX(IF(AND(ATQ35&lt;=ATU14,ATS35&gt;ATV14),ATV14-ATU14,IF(AND(ATQ35&gt;ATU14,ATS35&lt;=ATV14),ATS35-ATQ35,IF(AND(ATQ35&lt;=ATU14,ATS35&lt;=ATV14),ATS35-ATU14,IF(AND(ATQ35&gt;ATU14,ATS35&gt;ATV14),ATV14-ATQ35,0)))),0)),0)</f>
        <v>　</v>
      </c>
      <c r="ATV35" s="663"/>
      <c r="ATW35" s="664"/>
      <c r="ATX35" s="662" t="str">
        <f>IFERROR(IF(OR(ATP35="日",ATP35="祝",ATP35=0,ATQ35=""),"　",MAX(IF(AND(ATQ35&gt;AUA14,ATS35&gt;ATY14),0,IF(AND(ATQ35&lt;=AUA14,ATQ35&gt;ATX14,ATS35&gt;ATY14),AUA14-ATQ35,IF(AND(ATQ35&lt;=AUA14,ATQ35&lt;=ATX14,ATS35&gt;ATY14),AUA14-ATX14,IF(AND(ATQ35&gt;ATX14,ATS35&lt;=ATY14),ATS35-ATQ35,IF(AND(ATQ35&lt;=ATX14,ATS35&lt;=ATY14),ATS35-ATX14,0))))),0)),0)</f>
        <v>　</v>
      </c>
      <c r="ATY35" s="663"/>
      <c r="ATZ35" s="664"/>
      <c r="AUA35" s="662" t="str">
        <f>IFERROR(IF(OR(ATP35="日",ATP35="祝",ATP35=0,ATQ35=""),"　",MAX(IF(AND(ATQ35&lt;=AUA14,ATS35&gt;AUB14),AUB14-AUA14,IF(ATS35&lt;=AUB14,0,IF(AND(ATQ35&gt;AUA14,ATS35&gt;AUB14),AUB14-ATQ35,0))),0)),0)</f>
        <v>　</v>
      </c>
      <c r="AUB35" s="663"/>
      <c r="AUC35" s="664"/>
      <c r="AUD35" s="662" t="str">
        <f>IFERROR(IF(OR(ATP35="日",ATP35="祝",ATP35=0,ATQ35=""),"　",MAX(IF(ATQ35&gt;AUD14,ATS35-ATQ35,IF(ATQ35&lt;=AUD14,ATS35-AUD14,0)),0)),0)</f>
        <v>　</v>
      </c>
      <c r="AUE35" s="663"/>
      <c r="AUF35" s="664"/>
      <c r="AUG35" s="662" t="str">
        <f>IFERROR(IF(OR(ATP35="日",ATP35="祝",ATP35=0,ATQ35=""),"　",MAX(IF(AND(ATQ35&lt;=AUG14,ATS35&gt;AUH14),AUH14-AUG14,IF(AND(ATQ35&gt;AUG14,ATS35&lt;=AUH14),ATS35-ATQ35,IF(AND(ATQ35&lt;=AUG14,ATS35&lt;=AUH14),ATS35-AUG14,IF(AND(ATQ35&gt;AUG14,ATS35&gt;AUH14),AUH14-ATQ35,0)))),0)),0)</f>
        <v>　</v>
      </c>
      <c r="AUH35" s="663"/>
      <c r="AUI35" s="664"/>
      <c r="AUJ35" s="662" t="str">
        <f>IFERROR(IF(OR(ATP35="日",ATP35="祝",ATP35=0,ATQ35=""),"　",MAX(IF(AND(ATQ35&gt;AUM14,ATS35&gt;AUK14),0,IF(AND(ATQ35&lt;=AUM14,ATQ35&gt;AUJ14,ATS35&gt;AUK14),AUM14-ATQ35,IF(AND(ATQ35&lt;=AUM14,ATQ35&lt;=AUJ14,ATS35&gt;AUK14),AUM14-AUJ14,IF(AND(ATQ35&gt;AUJ14,ATS35&lt;=AUK14),ATS35-ATQ35,IF(AND(ATQ35&lt;=AUJ14,ATS35&lt;=AUK14),ATS35-AUJ14,0))))),0)),0)</f>
        <v>　</v>
      </c>
      <c r="AUK35" s="663"/>
      <c r="AUL35" s="664"/>
      <c r="AUM35" s="662" t="str">
        <f>IFERROR(IF(OR(ATP35="日",ATP35="祝",ATP35=0,ATQ35=""),"　",MAX(IF(AND(ATQ35&lt;=AUM14,ATS35&gt;AUN14),AUN14-AUM14,IF(ATS35&lt;=AUN14,0,IF(AND(ATQ35&gt;AUM14,ATS35&gt;AUN14),AUN14-ATQ35,0))),0)),0)</f>
        <v>　</v>
      </c>
      <c r="AUN35" s="663"/>
      <c r="AUO35" s="664"/>
      <c r="AUP35" s="662" t="str">
        <f t="shared" si="22"/>
        <v>　</v>
      </c>
      <c r="AUQ35" s="663"/>
      <c r="AUR35" s="664"/>
      <c r="AUS35" s="665" t="str">
        <f>IF(AUV35="×",TIME(0,0,0),IF(AVF4="非常勤",ATU35,AUG35))</f>
        <v>　</v>
      </c>
      <c r="AUT35" s="666"/>
      <c r="AUU35" s="667"/>
      <c r="AUV35" s="265"/>
      <c r="AUW35" s="665" t="str">
        <f>IF(AUZ35="×",TIME(0,0,0),IF(AVF4="非常勤",ATX35,AUJ35))</f>
        <v>　</v>
      </c>
      <c r="AUX35" s="666"/>
      <c r="AUY35" s="667"/>
      <c r="AUZ35" s="265"/>
      <c r="AVA35" s="665" t="str">
        <f>IF(AVD35="×",TIME(0,0,0),IF(AVF4="非常勤",AUA35,AUM35))</f>
        <v>　</v>
      </c>
      <c r="AVB35" s="666"/>
      <c r="AVC35" s="667"/>
      <c r="AVD35" s="265"/>
      <c r="AVE35" s="665" t="str">
        <f>IF(AVH35="×",TIME(0,0,0),IF(AVF4="非常勤",AUD35,AUP35))</f>
        <v>　</v>
      </c>
      <c r="AVF35" s="666"/>
      <c r="AVG35" s="667"/>
      <c r="AVH35" s="265"/>
      <c r="AVI35" s="668"/>
      <c r="AVJ35" s="669"/>
      <c r="AVK35" s="668"/>
      <c r="AVL35" s="670"/>
      <c r="AVM35" s="669"/>
      <c r="AVN35" s="671"/>
      <c r="AVO35" s="672"/>
      <c r="AVP35" s="672"/>
      <c r="AVQ35" s="673"/>
      <c r="AVR35" s="263">
        <f>$A$35</f>
        <v>21</v>
      </c>
      <c r="AVS35" s="264" t="str">
        <f>$B$35</f>
        <v>水</v>
      </c>
      <c r="AVT35" s="660"/>
      <c r="AVU35" s="661"/>
      <c r="AVV35" s="660"/>
      <c r="AVW35" s="661"/>
      <c r="AVX35" s="662" t="str">
        <f>IFERROR(IF(OR(AVS35="日",AVS35="祝",AVS35=0,AVT35=""),"　",MAX(IF(AND(AVT35&lt;=AVX14,AVV35&gt;AVY14),AVY14-AVX14,IF(AND(AVT35&gt;AVX14,AVV35&lt;=AVY14),AVV35-AVT35,IF(AND(AVT35&lt;=AVX14,AVV35&lt;=AVY14),AVV35-AVX14,IF(AND(AVT35&gt;AVX14,AVV35&gt;AVY14),AVY14-AVT35,0)))),0)),0)</f>
        <v>　</v>
      </c>
      <c r="AVY35" s="663"/>
      <c r="AVZ35" s="664"/>
      <c r="AWA35" s="662" t="str">
        <f>IFERROR(IF(OR(AVS35="日",AVS35="祝",AVS35=0,AVT35=""),"　",MAX(IF(AND(AVT35&gt;AWD14,AVV35&gt;AWB14),0,IF(AND(AVT35&lt;=AWD14,AVT35&gt;AWA14,AVV35&gt;AWB14),AWD14-AVT35,IF(AND(AVT35&lt;=AWD14,AVT35&lt;=AWA14,AVV35&gt;AWB14),AWD14-AWA14,IF(AND(AVT35&gt;AWA14,AVV35&lt;=AWB14),AVV35-AVT35,IF(AND(AVT35&lt;=AWA14,AVV35&lt;=AWB14),AVV35-AWA14,0))))),0)),0)</f>
        <v>　</v>
      </c>
      <c r="AWB35" s="663"/>
      <c r="AWC35" s="664"/>
      <c r="AWD35" s="662" t="str">
        <f>IFERROR(IF(OR(AVS35="日",AVS35="祝",AVS35=0,AVT35=""),"　",MAX(IF(AND(AVT35&lt;=AWD14,AVV35&gt;AWE14),AWE14-AWD14,IF(AVV35&lt;=AWE14,0,IF(AND(AVT35&gt;AWD14,AVV35&gt;AWE14),AWE14-AVT35,0))),0)),0)</f>
        <v>　</v>
      </c>
      <c r="AWE35" s="663"/>
      <c r="AWF35" s="664"/>
      <c r="AWG35" s="662" t="str">
        <f>IFERROR(IF(OR(AVS35="日",AVS35="祝",AVS35=0,AVT35=""),"　",MAX(IF(AVT35&gt;AWG14,AVV35-AVT35,IF(AVT35&lt;=AWG14,AVV35-AWG14,0)),0)),0)</f>
        <v>　</v>
      </c>
      <c r="AWH35" s="663"/>
      <c r="AWI35" s="664"/>
      <c r="AWJ35" s="662" t="str">
        <f>IFERROR(IF(OR(AVS35="日",AVS35="祝",AVS35=0,AVT35=""),"　",MAX(IF(AND(AVT35&lt;=AWJ14,AVV35&gt;AWK14),AWK14-AWJ14,IF(AND(AVT35&gt;AWJ14,AVV35&lt;=AWK14),AVV35-AVT35,IF(AND(AVT35&lt;=AWJ14,AVV35&lt;=AWK14),AVV35-AWJ14,IF(AND(AVT35&gt;AWJ14,AVV35&gt;AWK14),AWK14-AVT35,0)))),0)),0)</f>
        <v>　</v>
      </c>
      <c r="AWK35" s="663"/>
      <c r="AWL35" s="664"/>
      <c r="AWM35" s="662" t="str">
        <f>IFERROR(IF(OR(AVS35="日",AVS35="祝",AVS35=0,AVT35=""),"　",MAX(IF(AND(AVT35&gt;AWP14,AVV35&gt;AWN14),0,IF(AND(AVT35&lt;=AWP14,AVT35&gt;AWM14,AVV35&gt;AWN14),AWP14-AVT35,IF(AND(AVT35&lt;=AWP14,AVT35&lt;=AWM14,AVV35&gt;AWN14),AWP14-AWM14,IF(AND(AVT35&gt;AWM14,AVV35&lt;=AWN14),AVV35-AVT35,IF(AND(AVT35&lt;=AWM14,AVV35&lt;=AWN14),AVV35-AWM14,0))))),0)),0)</f>
        <v>　</v>
      </c>
      <c r="AWN35" s="663"/>
      <c r="AWO35" s="664"/>
      <c r="AWP35" s="662" t="str">
        <f>IFERROR(IF(OR(AVS35="日",AVS35="祝",AVS35=0,AVT35=""),"　",MAX(IF(AND(AVT35&lt;=AWP14,AVV35&gt;AWQ14),AWQ14-AWP14,IF(AVV35&lt;=AWQ14,0,IF(AND(AVT35&gt;AWP14,AVV35&gt;AWQ14),AWQ14-AVT35,0))),0)),0)</f>
        <v>　</v>
      </c>
      <c r="AWQ35" s="663"/>
      <c r="AWR35" s="664"/>
      <c r="AWS35" s="662" t="str">
        <f t="shared" si="23"/>
        <v>　</v>
      </c>
      <c r="AWT35" s="663"/>
      <c r="AWU35" s="664"/>
      <c r="AWV35" s="665" t="str">
        <f>IF(AWY35="×",TIME(0,0,0),IF(AXI4="非常勤",AVX35,AWJ35))</f>
        <v>　</v>
      </c>
      <c r="AWW35" s="666"/>
      <c r="AWX35" s="667"/>
      <c r="AWY35" s="265"/>
      <c r="AWZ35" s="665" t="str">
        <f>IF(AXC35="×",TIME(0,0,0),IF(AXI4="非常勤",AWA35,AWM35))</f>
        <v>　</v>
      </c>
      <c r="AXA35" s="666"/>
      <c r="AXB35" s="667"/>
      <c r="AXC35" s="265"/>
      <c r="AXD35" s="665" t="str">
        <f>IF(AXG35="×",TIME(0,0,0),IF(AXI4="非常勤",AWD35,AWP35))</f>
        <v>　</v>
      </c>
      <c r="AXE35" s="666"/>
      <c r="AXF35" s="667"/>
      <c r="AXG35" s="265"/>
      <c r="AXH35" s="665" t="str">
        <f>IF(AXK35="×",TIME(0,0,0),IF(AXI4="非常勤",AWG35,AWS35))</f>
        <v>　</v>
      </c>
      <c r="AXI35" s="666"/>
      <c r="AXJ35" s="667"/>
      <c r="AXK35" s="265"/>
      <c r="AXL35" s="668"/>
      <c r="AXM35" s="669"/>
      <c r="AXN35" s="668"/>
      <c r="AXO35" s="670"/>
      <c r="AXP35" s="669"/>
      <c r="AXQ35" s="671"/>
      <c r="AXR35" s="672"/>
      <c r="AXS35" s="672"/>
      <c r="AXT35" s="673"/>
      <c r="AXU35" s="263">
        <f>$A$35</f>
        <v>21</v>
      </c>
      <c r="AXV35" s="264" t="str">
        <f>$B$35</f>
        <v>水</v>
      </c>
      <c r="AXW35" s="660"/>
      <c r="AXX35" s="661"/>
      <c r="AXY35" s="660"/>
      <c r="AXZ35" s="661"/>
      <c r="AYA35" s="662" t="str">
        <f>IFERROR(IF(OR(AXV35="日",AXV35="祝",AXV35=0,AXW35=""),"　",MAX(IF(AND(AXW35&lt;=AYA14,AXY35&gt;AYB14),AYB14-AYA14,IF(AND(AXW35&gt;AYA14,AXY35&lt;=AYB14),AXY35-AXW35,IF(AND(AXW35&lt;=AYA14,AXY35&lt;=AYB14),AXY35-AYA14,IF(AND(AXW35&gt;AYA14,AXY35&gt;AYB14),AYB14-AXW35,0)))),0)),0)</f>
        <v>　</v>
      </c>
      <c r="AYB35" s="663"/>
      <c r="AYC35" s="664"/>
      <c r="AYD35" s="662" t="str">
        <f>IFERROR(IF(OR(AXV35="日",AXV35="祝",AXV35=0,AXW35=""),"　",MAX(IF(AND(AXW35&gt;AYG14,AXY35&gt;AYE14),0,IF(AND(AXW35&lt;=AYG14,AXW35&gt;AYD14,AXY35&gt;AYE14),AYG14-AXW35,IF(AND(AXW35&lt;=AYG14,AXW35&lt;=AYD14,AXY35&gt;AYE14),AYG14-AYD14,IF(AND(AXW35&gt;AYD14,AXY35&lt;=AYE14),AXY35-AXW35,IF(AND(AXW35&lt;=AYD14,AXY35&lt;=AYE14),AXY35-AYD14,0))))),0)),0)</f>
        <v>　</v>
      </c>
      <c r="AYE35" s="663"/>
      <c r="AYF35" s="664"/>
      <c r="AYG35" s="662" t="str">
        <f>IFERROR(IF(OR(AXV35="日",AXV35="祝",AXV35=0,AXW35=""),"　",MAX(IF(AND(AXW35&lt;=AYG14,AXY35&gt;AYH14),AYH14-AYG14,IF(AXY35&lt;=AYH14,0,IF(AND(AXW35&gt;AYG14,AXY35&gt;AYH14),AYH14-AXW35,0))),0)),0)</f>
        <v>　</v>
      </c>
      <c r="AYH35" s="663"/>
      <c r="AYI35" s="664"/>
      <c r="AYJ35" s="662" t="str">
        <f>IFERROR(IF(OR(AXV35="日",AXV35="祝",AXV35=0,AXW35=""),"　",MAX(IF(AXW35&gt;AYJ14,AXY35-AXW35,IF(AXW35&lt;=AYJ14,AXY35-AYJ14,0)),0)),0)</f>
        <v>　</v>
      </c>
      <c r="AYK35" s="663"/>
      <c r="AYL35" s="664"/>
      <c r="AYM35" s="662" t="str">
        <f>IFERROR(IF(OR(AXV35="日",AXV35="祝",AXV35=0,AXW35=""),"　",MAX(IF(AND(AXW35&lt;=AYM14,AXY35&gt;AYN14),AYN14-AYM14,IF(AND(AXW35&gt;AYM14,AXY35&lt;=AYN14),AXY35-AXW35,IF(AND(AXW35&lt;=AYM14,AXY35&lt;=AYN14),AXY35-AYM14,IF(AND(AXW35&gt;AYM14,AXY35&gt;AYN14),AYN14-AXW35,0)))),0)),0)</f>
        <v>　</v>
      </c>
      <c r="AYN35" s="663"/>
      <c r="AYO35" s="664"/>
      <c r="AYP35" s="662" t="str">
        <f>IFERROR(IF(OR(AXV35="日",AXV35="祝",AXV35=0,AXW35=""),"　",MAX(IF(AND(AXW35&gt;AYS14,AXY35&gt;AYQ14),0,IF(AND(AXW35&lt;=AYS14,AXW35&gt;AYP14,AXY35&gt;AYQ14),AYS14-AXW35,IF(AND(AXW35&lt;=AYS14,AXW35&lt;=AYP14,AXY35&gt;AYQ14),AYS14-AYP14,IF(AND(AXW35&gt;AYP14,AXY35&lt;=AYQ14),AXY35-AXW35,IF(AND(AXW35&lt;=AYP14,AXY35&lt;=AYQ14),AXY35-AYP14,0))))),0)),0)</f>
        <v>　</v>
      </c>
      <c r="AYQ35" s="663"/>
      <c r="AYR35" s="664"/>
      <c r="AYS35" s="662" t="str">
        <f>IFERROR(IF(OR(AXV35="日",AXV35="祝",AXV35=0,AXW35=""),"　",MAX(IF(AND(AXW35&lt;=AYS14,AXY35&gt;AYT14),AYT14-AYS14,IF(AXY35&lt;=AYT14,0,IF(AND(AXW35&gt;AYS14,AXY35&gt;AYT14),AYT14-AXW35,0))),0)),0)</f>
        <v>　</v>
      </c>
      <c r="AYT35" s="663"/>
      <c r="AYU35" s="664"/>
      <c r="AYV35" s="662" t="str">
        <f t="shared" si="24"/>
        <v>　</v>
      </c>
      <c r="AYW35" s="663"/>
      <c r="AYX35" s="664"/>
      <c r="AYY35" s="665" t="str">
        <f>IF(AZB35="×",TIME(0,0,0),IF(AZL4="非常勤",AYA35,AYM35))</f>
        <v>　</v>
      </c>
      <c r="AYZ35" s="666"/>
      <c r="AZA35" s="667"/>
      <c r="AZB35" s="265"/>
      <c r="AZC35" s="665" t="str">
        <f>IF(AZF35="×",TIME(0,0,0),IF(AZL4="非常勤",AYD35,AYP35))</f>
        <v>　</v>
      </c>
      <c r="AZD35" s="666"/>
      <c r="AZE35" s="667"/>
      <c r="AZF35" s="265"/>
      <c r="AZG35" s="665" t="str">
        <f>IF(AZJ35="×",TIME(0,0,0),IF(AZL4="非常勤",AYG35,AYS35))</f>
        <v>　</v>
      </c>
      <c r="AZH35" s="666"/>
      <c r="AZI35" s="667"/>
      <c r="AZJ35" s="265"/>
      <c r="AZK35" s="665" t="str">
        <f>IF(AZN35="×",TIME(0,0,0),IF(AZL4="非常勤",AYJ35,AYV35))</f>
        <v>　</v>
      </c>
      <c r="AZL35" s="666"/>
      <c r="AZM35" s="667"/>
      <c r="AZN35" s="265"/>
      <c r="AZO35" s="668"/>
      <c r="AZP35" s="669"/>
      <c r="AZQ35" s="668"/>
      <c r="AZR35" s="670"/>
      <c r="AZS35" s="669"/>
      <c r="AZT35" s="671"/>
      <c r="AZU35" s="672"/>
      <c r="AZV35" s="672"/>
      <c r="AZW35" s="673"/>
      <c r="AZX35" s="263">
        <f>$A$35</f>
        <v>21</v>
      </c>
      <c r="AZY35" s="264" t="str">
        <f>$B$35</f>
        <v>水</v>
      </c>
      <c r="AZZ35" s="660"/>
      <c r="BAA35" s="661"/>
      <c r="BAB35" s="660"/>
      <c r="BAC35" s="661"/>
      <c r="BAD35" s="662" t="str">
        <f>IFERROR(IF(OR(AZY35="日",AZY35="祝",AZY35=0,AZZ35=""),"　",MAX(IF(AND(AZZ35&lt;=BAD14,BAB35&gt;BAE14),BAE14-BAD14,IF(AND(AZZ35&gt;BAD14,BAB35&lt;=BAE14),BAB35-AZZ35,IF(AND(AZZ35&lt;=BAD14,BAB35&lt;=BAE14),BAB35-BAD14,IF(AND(AZZ35&gt;BAD14,BAB35&gt;BAE14),BAE14-AZZ35,0)))),0)),0)</f>
        <v>　</v>
      </c>
      <c r="BAE35" s="663"/>
      <c r="BAF35" s="664"/>
      <c r="BAG35" s="662" t="str">
        <f>IFERROR(IF(OR(AZY35="日",AZY35="祝",AZY35=0,AZZ35=""),"　",MAX(IF(AND(AZZ35&gt;BAJ14,BAB35&gt;BAH14),0,IF(AND(AZZ35&lt;=BAJ14,AZZ35&gt;BAG14,BAB35&gt;BAH14),BAJ14-AZZ35,IF(AND(AZZ35&lt;=BAJ14,AZZ35&lt;=BAG14,BAB35&gt;BAH14),BAJ14-BAG14,IF(AND(AZZ35&gt;BAG14,BAB35&lt;=BAH14),BAB35-AZZ35,IF(AND(AZZ35&lt;=BAG14,BAB35&lt;=BAH14),BAB35-BAG14,0))))),0)),0)</f>
        <v>　</v>
      </c>
      <c r="BAH35" s="663"/>
      <c r="BAI35" s="664"/>
      <c r="BAJ35" s="662" t="str">
        <f>IFERROR(IF(OR(AZY35="日",AZY35="祝",AZY35=0,AZZ35=""),"　",MAX(IF(AND(AZZ35&lt;=BAJ14,BAB35&gt;BAK14),BAK14-BAJ14,IF(BAB35&lt;=BAK14,0,IF(AND(AZZ35&gt;BAJ14,BAB35&gt;BAK14),BAK14-AZZ35,0))),0)),0)</f>
        <v>　</v>
      </c>
      <c r="BAK35" s="663"/>
      <c r="BAL35" s="664"/>
      <c r="BAM35" s="662" t="str">
        <f>IFERROR(IF(OR(AZY35="日",AZY35="祝",AZY35=0,AZZ35=""),"　",MAX(IF(AZZ35&gt;BAM14,BAB35-AZZ35,IF(AZZ35&lt;=BAM14,BAB35-BAM14,0)),0)),0)</f>
        <v>　</v>
      </c>
      <c r="BAN35" s="663"/>
      <c r="BAO35" s="664"/>
      <c r="BAP35" s="662" t="str">
        <f>IFERROR(IF(OR(AZY35="日",AZY35="祝",AZY35=0,AZZ35=""),"　",MAX(IF(AND(AZZ35&lt;=BAP14,BAB35&gt;BAQ14),BAQ14-BAP14,IF(AND(AZZ35&gt;BAP14,BAB35&lt;=BAQ14),BAB35-AZZ35,IF(AND(AZZ35&lt;=BAP14,BAB35&lt;=BAQ14),BAB35-BAP14,IF(AND(AZZ35&gt;BAP14,BAB35&gt;BAQ14),BAQ14-AZZ35,0)))),0)),0)</f>
        <v>　</v>
      </c>
      <c r="BAQ35" s="663"/>
      <c r="BAR35" s="664"/>
      <c r="BAS35" s="662" t="str">
        <f>IFERROR(IF(OR(AZY35="日",AZY35="祝",AZY35=0,AZZ35=""),"　",MAX(IF(AND(AZZ35&gt;BAV14,BAB35&gt;BAT14),0,IF(AND(AZZ35&lt;=BAV14,AZZ35&gt;BAS14,BAB35&gt;BAT14),BAV14-AZZ35,IF(AND(AZZ35&lt;=BAV14,AZZ35&lt;=BAS14,BAB35&gt;BAT14),BAV14-BAS14,IF(AND(AZZ35&gt;BAS14,BAB35&lt;=BAT14),BAB35-AZZ35,IF(AND(AZZ35&lt;=BAS14,BAB35&lt;=BAT14),BAB35-BAS14,0))))),0)),0)</f>
        <v>　</v>
      </c>
      <c r="BAT35" s="663"/>
      <c r="BAU35" s="664"/>
      <c r="BAV35" s="662" t="str">
        <f>IFERROR(IF(OR(AZY35="日",AZY35="祝",AZY35=0,AZZ35=""),"　",MAX(IF(AND(AZZ35&lt;=BAV14,BAB35&gt;BAW14),BAW14-BAV14,IF(BAB35&lt;=BAW14,0,IF(AND(AZZ35&gt;BAV14,BAB35&gt;BAW14),BAW14-AZZ35,0))),0)),0)</f>
        <v>　</v>
      </c>
      <c r="BAW35" s="663"/>
      <c r="BAX35" s="664"/>
      <c r="BAY35" s="662" t="str">
        <f t="shared" si="25"/>
        <v>　</v>
      </c>
      <c r="BAZ35" s="663"/>
      <c r="BBA35" s="664"/>
      <c r="BBB35" s="665" t="str">
        <f>IF(BBE35="×",TIME(0,0,0),IF(BBO4="非常勤",BAD35,BAP35))</f>
        <v>　</v>
      </c>
      <c r="BBC35" s="666"/>
      <c r="BBD35" s="667"/>
      <c r="BBE35" s="265"/>
      <c r="BBF35" s="665" t="str">
        <f>IF(BBI35="×",TIME(0,0,0),IF(BBO4="非常勤",BAG35,BAS35))</f>
        <v>　</v>
      </c>
      <c r="BBG35" s="666"/>
      <c r="BBH35" s="667"/>
      <c r="BBI35" s="265"/>
      <c r="BBJ35" s="665" t="str">
        <f>IF(BBM35="×",TIME(0,0,0),IF(BBO4="非常勤",BAJ35,BAV35))</f>
        <v>　</v>
      </c>
      <c r="BBK35" s="666"/>
      <c r="BBL35" s="667"/>
      <c r="BBM35" s="265"/>
      <c r="BBN35" s="665" t="str">
        <f>IF(BBQ35="×",TIME(0,0,0),IF(BBO4="非常勤",BAM35,BAY35))</f>
        <v>　</v>
      </c>
      <c r="BBO35" s="666"/>
      <c r="BBP35" s="667"/>
      <c r="BBQ35" s="265"/>
      <c r="BBR35" s="668"/>
      <c r="BBS35" s="669"/>
      <c r="BBT35" s="668"/>
      <c r="BBU35" s="670"/>
      <c r="BBV35" s="669"/>
      <c r="BBW35" s="671"/>
      <c r="BBX35" s="672"/>
      <c r="BBY35" s="672"/>
      <c r="BBZ35" s="673"/>
      <c r="BCA35" s="263">
        <f>$A$35</f>
        <v>21</v>
      </c>
      <c r="BCB35" s="264" t="str">
        <f>$B$35</f>
        <v>水</v>
      </c>
      <c r="BCC35" s="660"/>
      <c r="BCD35" s="661"/>
      <c r="BCE35" s="660"/>
      <c r="BCF35" s="661"/>
      <c r="BCG35" s="662" t="str">
        <f>IFERROR(IF(OR(BCB35="日",BCB35="祝",BCB35=0,BCC35=""),"　",MAX(IF(AND(BCC35&lt;=BCG14,BCE35&gt;BCH14),BCH14-BCG14,IF(AND(BCC35&gt;BCG14,BCE35&lt;=BCH14),BCE35-BCC35,IF(AND(BCC35&lt;=BCG14,BCE35&lt;=BCH14),BCE35-BCG14,IF(AND(BCC35&gt;BCG14,BCE35&gt;BCH14),BCH14-BCC35,0)))),0)),0)</f>
        <v>　</v>
      </c>
      <c r="BCH35" s="663"/>
      <c r="BCI35" s="664"/>
      <c r="BCJ35" s="662" t="str">
        <f>IFERROR(IF(OR(BCB35="日",BCB35="祝",BCB35=0,BCC35=""),"　",MAX(IF(AND(BCC35&gt;BCM14,BCE35&gt;BCK14),0,IF(AND(BCC35&lt;=BCM14,BCC35&gt;BCJ14,BCE35&gt;BCK14),BCM14-BCC35,IF(AND(BCC35&lt;=BCM14,BCC35&lt;=BCJ14,BCE35&gt;BCK14),BCM14-BCJ14,IF(AND(BCC35&gt;BCJ14,BCE35&lt;=BCK14),BCE35-BCC35,IF(AND(BCC35&lt;=BCJ14,BCE35&lt;=BCK14),BCE35-BCJ14,0))))),0)),0)</f>
        <v>　</v>
      </c>
      <c r="BCK35" s="663"/>
      <c r="BCL35" s="664"/>
      <c r="BCM35" s="662" t="str">
        <f>IFERROR(IF(OR(BCB35="日",BCB35="祝",BCB35=0,BCC35=""),"　",MAX(IF(AND(BCC35&lt;=BCM14,BCE35&gt;BCN14),BCN14-BCM14,IF(BCE35&lt;=BCN14,0,IF(AND(BCC35&gt;BCM14,BCE35&gt;BCN14),BCN14-BCC35,0))),0)),0)</f>
        <v>　</v>
      </c>
      <c r="BCN35" s="663"/>
      <c r="BCO35" s="664"/>
      <c r="BCP35" s="662" t="str">
        <f>IFERROR(IF(OR(BCB35="日",BCB35="祝",BCB35=0,BCC35=""),"　",MAX(IF(BCC35&gt;BCP14,BCE35-BCC35,IF(BCC35&lt;=BCP14,BCE35-BCP14,0)),0)),0)</f>
        <v>　</v>
      </c>
      <c r="BCQ35" s="663"/>
      <c r="BCR35" s="664"/>
      <c r="BCS35" s="662" t="str">
        <f>IFERROR(IF(OR(BCB35="日",BCB35="祝",BCB35=0,BCC35=""),"　",MAX(IF(AND(BCC35&lt;=BCS14,BCE35&gt;BCT14),BCT14-BCS14,IF(AND(BCC35&gt;BCS14,BCE35&lt;=BCT14),BCE35-BCC35,IF(AND(BCC35&lt;=BCS14,BCE35&lt;=BCT14),BCE35-BCS14,IF(AND(BCC35&gt;BCS14,BCE35&gt;BCT14),BCT14-BCC35,0)))),0)),0)</f>
        <v>　</v>
      </c>
      <c r="BCT35" s="663"/>
      <c r="BCU35" s="664"/>
      <c r="BCV35" s="662" t="str">
        <f>IFERROR(IF(OR(BCB35="日",BCB35="祝",BCB35=0,BCC35=""),"　",MAX(IF(AND(BCC35&gt;BCY14,BCE35&gt;BCW14),0,IF(AND(BCC35&lt;=BCY14,BCC35&gt;BCV14,BCE35&gt;BCW14),BCY14-BCC35,IF(AND(BCC35&lt;=BCY14,BCC35&lt;=BCV14,BCE35&gt;BCW14),BCY14-BCV14,IF(AND(BCC35&gt;BCV14,BCE35&lt;=BCW14),BCE35-BCC35,IF(AND(BCC35&lt;=BCV14,BCE35&lt;=BCW14),BCE35-BCV14,0))))),0)),0)</f>
        <v>　</v>
      </c>
      <c r="BCW35" s="663"/>
      <c r="BCX35" s="664"/>
      <c r="BCY35" s="662" t="str">
        <f>IFERROR(IF(OR(BCB35="日",BCB35="祝",BCB35=0,BCC35=""),"　",MAX(IF(AND(BCC35&lt;=BCY14,BCE35&gt;BCZ14),BCZ14-BCY14,IF(BCE35&lt;=BCZ14,0,IF(AND(BCC35&gt;BCY14,BCE35&gt;BCZ14),BCZ14-BCC35,0))),0)),0)</f>
        <v>　</v>
      </c>
      <c r="BCZ35" s="663"/>
      <c r="BDA35" s="664"/>
      <c r="BDB35" s="662" t="str">
        <f t="shared" si="26"/>
        <v>　</v>
      </c>
      <c r="BDC35" s="663"/>
      <c r="BDD35" s="664"/>
      <c r="BDE35" s="665" t="str">
        <f>IF(BDH35="×",TIME(0,0,0),IF(BDR4="非常勤",BCG35,BCS35))</f>
        <v>　</v>
      </c>
      <c r="BDF35" s="666"/>
      <c r="BDG35" s="667"/>
      <c r="BDH35" s="265"/>
      <c r="BDI35" s="665" t="str">
        <f>IF(BDL35="×",TIME(0,0,0),IF(BDR4="非常勤",BCJ35,BCV35))</f>
        <v>　</v>
      </c>
      <c r="BDJ35" s="666"/>
      <c r="BDK35" s="667"/>
      <c r="BDL35" s="265"/>
      <c r="BDM35" s="665" t="str">
        <f>IF(BDP35="×",TIME(0,0,0),IF(BDR4="非常勤",BCM35,BCY35))</f>
        <v>　</v>
      </c>
      <c r="BDN35" s="666"/>
      <c r="BDO35" s="667"/>
      <c r="BDP35" s="265"/>
      <c r="BDQ35" s="665" t="str">
        <f>IF(BDT35="×",TIME(0,0,0),IF(BDR4="非常勤",BCP35,BDB35))</f>
        <v>　</v>
      </c>
      <c r="BDR35" s="666"/>
      <c r="BDS35" s="667"/>
      <c r="BDT35" s="265"/>
      <c r="BDU35" s="668"/>
      <c r="BDV35" s="669"/>
      <c r="BDW35" s="668"/>
      <c r="BDX35" s="670"/>
      <c r="BDY35" s="669"/>
      <c r="BDZ35" s="671"/>
      <c r="BEA35" s="672"/>
      <c r="BEB35" s="672"/>
      <c r="BEC35" s="673"/>
      <c r="BED35" s="263">
        <f>$A$35</f>
        <v>21</v>
      </c>
      <c r="BEE35" s="264" t="str">
        <f>$B$35</f>
        <v>水</v>
      </c>
      <c r="BEF35" s="660"/>
      <c r="BEG35" s="661"/>
      <c r="BEH35" s="660"/>
      <c r="BEI35" s="661"/>
      <c r="BEJ35" s="662" t="str">
        <f>IFERROR(IF(OR(BEE35="日",BEE35="祝",BEE35=0,BEF35=""),"　",MAX(IF(AND(BEF35&lt;=BEJ14,BEH35&gt;BEK14),BEK14-BEJ14,IF(AND(BEF35&gt;BEJ14,BEH35&lt;=BEK14),BEH35-BEF35,IF(AND(BEF35&lt;=BEJ14,BEH35&lt;=BEK14),BEH35-BEJ14,IF(AND(BEF35&gt;BEJ14,BEH35&gt;BEK14),BEK14-BEF35,0)))),0)),0)</f>
        <v>　</v>
      </c>
      <c r="BEK35" s="663"/>
      <c r="BEL35" s="664"/>
      <c r="BEM35" s="662" t="str">
        <f>IFERROR(IF(OR(BEE35="日",BEE35="祝",BEE35=0,BEF35=""),"　",MAX(IF(AND(BEF35&gt;BEP14,BEH35&gt;BEN14),0,IF(AND(BEF35&lt;=BEP14,BEF35&gt;BEM14,BEH35&gt;BEN14),BEP14-BEF35,IF(AND(BEF35&lt;=BEP14,BEF35&lt;=BEM14,BEH35&gt;BEN14),BEP14-BEM14,IF(AND(BEF35&gt;BEM14,BEH35&lt;=BEN14),BEH35-BEF35,IF(AND(BEF35&lt;=BEM14,BEH35&lt;=BEN14),BEH35-BEM14,0))))),0)),0)</f>
        <v>　</v>
      </c>
      <c r="BEN35" s="663"/>
      <c r="BEO35" s="664"/>
      <c r="BEP35" s="662" t="str">
        <f>IFERROR(IF(OR(BEE35="日",BEE35="祝",BEE35=0,BEF35=""),"　",MAX(IF(AND(BEF35&lt;=BEP14,BEH35&gt;BEQ14),BEQ14-BEP14,IF(BEH35&lt;=BEQ14,0,IF(AND(BEF35&gt;BEP14,BEH35&gt;BEQ14),BEQ14-BEF35,0))),0)),0)</f>
        <v>　</v>
      </c>
      <c r="BEQ35" s="663"/>
      <c r="BER35" s="664"/>
      <c r="BES35" s="662" t="str">
        <f>IFERROR(IF(OR(BEE35="日",BEE35="祝",BEE35=0,BEF35=""),"　",MAX(IF(BEF35&gt;BES14,BEH35-BEF35,IF(BEF35&lt;=BES14,BEH35-BES14,0)),0)),0)</f>
        <v>　</v>
      </c>
      <c r="BET35" s="663"/>
      <c r="BEU35" s="664"/>
      <c r="BEV35" s="662" t="str">
        <f>IFERROR(IF(OR(BEE35="日",BEE35="祝",BEE35=0,BEF35=""),"　",MAX(IF(AND(BEF35&lt;=BEV14,BEH35&gt;BEW14),BEW14-BEV14,IF(AND(BEF35&gt;BEV14,BEH35&lt;=BEW14),BEH35-BEF35,IF(AND(BEF35&lt;=BEV14,BEH35&lt;=BEW14),BEH35-BEV14,IF(AND(BEF35&gt;BEV14,BEH35&gt;BEW14),BEW14-BEF35,0)))),0)),0)</f>
        <v>　</v>
      </c>
      <c r="BEW35" s="663"/>
      <c r="BEX35" s="664"/>
      <c r="BEY35" s="662" t="str">
        <f>IFERROR(IF(OR(BEE35="日",BEE35="祝",BEE35=0,BEF35=""),"　",MAX(IF(AND(BEF35&gt;BFB14,BEH35&gt;BEZ14),0,IF(AND(BEF35&lt;=BFB14,BEF35&gt;BEY14,BEH35&gt;BEZ14),BFB14-BEF35,IF(AND(BEF35&lt;=BFB14,BEF35&lt;=BEY14,BEH35&gt;BEZ14),BFB14-BEY14,IF(AND(BEF35&gt;BEY14,BEH35&lt;=BEZ14),BEH35-BEF35,IF(AND(BEF35&lt;=BEY14,BEH35&lt;=BEZ14),BEH35-BEY14,0))))),0)),0)</f>
        <v>　</v>
      </c>
      <c r="BEZ35" s="663"/>
      <c r="BFA35" s="664"/>
      <c r="BFB35" s="662" t="str">
        <f>IFERROR(IF(OR(BEE35="日",BEE35="祝",BEE35=0,BEF35=""),"　",MAX(IF(AND(BEF35&lt;=BFB14,BEH35&gt;BFC14),BFC14-BFB14,IF(BEH35&lt;=BFC14,0,IF(AND(BEF35&gt;BFB14,BEH35&gt;BFC14),BFC14-BEF35,0))),0)),0)</f>
        <v>　</v>
      </c>
      <c r="BFC35" s="663"/>
      <c r="BFD35" s="664"/>
      <c r="BFE35" s="662" t="str">
        <f t="shared" si="27"/>
        <v>　</v>
      </c>
      <c r="BFF35" s="663"/>
      <c r="BFG35" s="664"/>
      <c r="BFH35" s="665" t="str">
        <f>IF(BFK35="×",TIME(0,0,0),IF(BFU4="非常勤",BEJ35,BEV35))</f>
        <v>　</v>
      </c>
      <c r="BFI35" s="666"/>
      <c r="BFJ35" s="667"/>
      <c r="BFK35" s="265"/>
      <c r="BFL35" s="665" t="str">
        <f>IF(BFO35="×",TIME(0,0,0),IF(BFU4="非常勤",BEM35,BEY35))</f>
        <v>　</v>
      </c>
      <c r="BFM35" s="666"/>
      <c r="BFN35" s="667"/>
      <c r="BFO35" s="265"/>
      <c r="BFP35" s="665" t="str">
        <f>IF(BFS35="×",TIME(0,0,0),IF(BFU4="非常勤",BEP35,BFB35))</f>
        <v>　</v>
      </c>
      <c r="BFQ35" s="666"/>
      <c r="BFR35" s="667"/>
      <c r="BFS35" s="265"/>
      <c r="BFT35" s="665" t="str">
        <f>IF(BFW35="×",TIME(0,0,0),IF(BFU4="非常勤",BES35,BFE35))</f>
        <v>　</v>
      </c>
      <c r="BFU35" s="666"/>
      <c r="BFV35" s="667"/>
      <c r="BFW35" s="265"/>
      <c r="BFX35" s="668"/>
      <c r="BFY35" s="669"/>
      <c r="BFZ35" s="668"/>
      <c r="BGA35" s="670"/>
      <c r="BGB35" s="669"/>
      <c r="BGC35" s="671"/>
      <c r="BGD35" s="672"/>
      <c r="BGE35" s="672"/>
      <c r="BGF35" s="673"/>
      <c r="BGG35" s="263">
        <f>$A$35</f>
        <v>21</v>
      </c>
      <c r="BGH35" s="264" t="str">
        <f>$B$35</f>
        <v>水</v>
      </c>
      <c r="BGI35" s="660"/>
      <c r="BGJ35" s="661"/>
      <c r="BGK35" s="660"/>
      <c r="BGL35" s="661"/>
      <c r="BGM35" s="662" t="str">
        <f>IFERROR(IF(OR(BGH35="日",BGH35="祝",BGH35=0,BGI35=""),"　",MAX(IF(AND(BGI35&lt;=BGM14,BGK35&gt;BGN14),BGN14-BGM14,IF(AND(BGI35&gt;BGM14,BGK35&lt;=BGN14),BGK35-BGI35,IF(AND(BGI35&lt;=BGM14,BGK35&lt;=BGN14),BGK35-BGM14,IF(AND(BGI35&gt;BGM14,BGK35&gt;BGN14),BGN14-BGI35,0)))),0)),0)</f>
        <v>　</v>
      </c>
      <c r="BGN35" s="663"/>
      <c r="BGO35" s="664"/>
      <c r="BGP35" s="662" t="str">
        <f>IFERROR(IF(OR(BGH35="日",BGH35="祝",BGH35=0,BGI35=""),"　",MAX(IF(AND(BGI35&gt;BGS14,BGK35&gt;BGQ14),0,IF(AND(BGI35&lt;=BGS14,BGI35&gt;BGP14,BGK35&gt;BGQ14),BGS14-BGI35,IF(AND(BGI35&lt;=BGS14,BGI35&lt;=BGP14,BGK35&gt;BGQ14),BGS14-BGP14,IF(AND(BGI35&gt;BGP14,BGK35&lt;=BGQ14),BGK35-BGI35,IF(AND(BGI35&lt;=BGP14,BGK35&lt;=BGQ14),BGK35-BGP14,0))))),0)),0)</f>
        <v>　</v>
      </c>
      <c r="BGQ35" s="663"/>
      <c r="BGR35" s="664"/>
      <c r="BGS35" s="662" t="str">
        <f>IFERROR(IF(OR(BGH35="日",BGH35="祝",BGH35=0,BGI35=""),"　",MAX(IF(AND(BGI35&lt;=BGS14,BGK35&gt;BGT14),BGT14-BGS14,IF(BGK35&lt;=BGT14,0,IF(AND(BGI35&gt;BGS14,BGK35&gt;BGT14),BGT14-BGI35,0))),0)),0)</f>
        <v>　</v>
      </c>
      <c r="BGT35" s="663"/>
      <c r="BGU35" s="664"/>
      <c r="BGV35" s="662" t="str">
        <f>IFERROR(IF(OR(BGH35="日",BGH35="祝",BGH35=0,BGI35=""),"　",MAX(IF(BGI35&gt;BGV14,BGK35-BGI35,IF(BGI35&lt;=BGV14,BGK35-BGV14,0)),0)),0)</f>
        <v>　</v>
      </c>
      <c r="BGW35" s="663"/>
      <c r="BGX35" s="664"/>
      <c r="BGY35" s="662" t="str">
        <f>IFERROR(IF(OR(BGH35="日",BGH35="祝",BGH35=0,BGI35=""),"　",MAX(IF(AND(BGI35&lt;=BGY14,BGK35&gt;BGZ14),BGZ14-BGY14,IF(AND(BGI35&gt;BGY14,BGK35&lt;=BGZ14),BGK35-BGI35,IF(AND(BGI35&lt;=BGY14,BGK35&lt;=BGZ14),BGK35-BGY14,IF(AND(BGI35&gt;BGY14,BGK35&gt;BGZ14),BGZ14-BGI35,0)))),0)),0)</f>
        <v>　</v>
      </c>
      <c r="BGZ35" s="663"/>
      <c r="BHA35" s="664"/>
      <c r="BHB35" s="662" t="str">
        <f>IFERROR(IF(OR(BGH35="日",BGH35="祝",BGH35=0,BGI35=""),"　",MAX(IF(AND(BGI35&gt;BHE14,BGK35&gt;BHC14),0,IF(AND(BGI35&lt;=BHE14,BGI35&gt;BHB14,BGK35&gt;BHC14),BHE14-BGI35,IF(AND(BGI35&lt;=BHE14,BGI35&lt;=BHB14,BGK35&gt;BHC14),BHE14-BHB14,IF(AND(BGI35&gt;BHB14,BGK35&lt;=BHC14),BGK35-BGI35,IF(AND(BGI35&lt;=BHB14,BGK35&lt;=BHC14),BGK35-BHB14,0))))),0)),0)</f>
        <v>　</v>
      </c>
      <c r="BHC35" s="663"/>
      <c r="BHD35" s="664"/>
      <c r="BHE35" s="662" t="str">
        <f>IFERROR(IF(OR(BGH35="日",BGH35="祝",BGH35=0,BGI35=""),"　",MAX(IF(AND(BGI35&lt;=BHE14,BGK35&gt;BHF14),BHF14-BHE14,IF(BGK35&lt;=BHF14,0,IF(AND(BGI35&gt;BHE14,BGK35&gt;BHF14),BHF14-BGI35,0))),0)),0)</f>
        <v>　</v>
      </c>
      <c r="BHF35" s="663"/>
      <c r="BHG35" s="664"/>
      <c r="BHH35" s="662" t="str">
        <f t="shared" si="28"/>
        <v>　</v>
      </c>
      <c r="BHI35" s="663"/>
      <c r="BHJ35" s="664"/>
      <c r="BHK35" s="665" t="str">
        <f>IF(BHN35="×",TIME(0,0,0),IF(BHX4="非常勤",BGM35,BGY35))</f>
        <v>　</v>
      </c>
      <c r="BHL35" s="666"/>
      <c r="BHM35" s="667"/>
      <c r="BHN35" s="265"/>
      <c r="BHO35" s="665" t="str">
        <f>IF(BHR35="×",TIME(0,0,0),IF(BHX4="非常勤",BGP35,BHB35))</f>
        <v>　</v>
      </c>
      <c r="BHP35" s="666"/>
      <c r="BHQ35" s="667"/>
      <c r="BHR35" s="265"/>
      <c r="BHS35" s="665" t="str">
        <f>IF(BHV35="×",TIME(0,0,0),IF(BHX4="非常勤",BGS35,BHE35))</f>
        <v>　</v>
      </c>
      <c r="BHT35" s="666"/>
      <c r="BHU35" s="667"/>
      <c r="BHV35" s="265"/>
      <c r="BHW35" s="665" t="str">
        <f>IF(BHZ35="×",TIME(0,0,0),IF(BHX4="非常勤",BGV35,BHH35))</f>
        <v>　</v>
      </c>
      <c r="BHX35" s="666"/>
      <c r="BHY35" s="667"/>
      <c r="BHZ35" s="265"/>
      <c r="BIA35" s="668"/>
      <c r="BIB35" s="669"/>
      <c r="BIC35" s="668"/>
      <c r="BID35" s="670"/>
      <c r="BIE35" s="669"/>
      <c r="BIF35" s="671"/>
      <c r="BIG35" s="672"/>
      <c r="BIH35" s="672"/>
      <c r="BII35" s="673"/>
      <c r="BIJ35" s="263">
        <f>$A$35</f>
        <v>21</v>
      </c>
      <c r="BIK35" s="264" t="str">
        <f>$B$35</f>
        <v>水</v>
      </c>
      <c r="BIL35" s="660"/>
      <c r="BIM35" s="661"/>
      <c r="BIN35" s="660"/>
      <c r="BIO35" s="661"/>
      <c r="BIP35" s="662" t="str">
        <f>IFERROR(IF(OR(BIK35="日",BIK35="祝",BIK35=0,BIL35=""),"　",MAX(IF(AND(BIL35&lt;=BIP14,BIN35&gt;BIQ14),BIQ14-BIP14,IF(AND(BIL35&gt;BIP14,BIN35&lt;=BIQ14),BIN35-BIL35,IF(AND(BIL35&lt;=BIP14,BIN35&lt;=BIQ14),BIN35-BIP14,IF(AND(BIL35&gt;BIP14,BIN35&gt;BIQ14),BIQ14-BIL35,0)))),0)),0)</f>
        <v>　</v>
      </c>
      <c r="BIQ35" s="663"/>
      <c r="BIR35" s="664"/>
      <c r="BIS35" s="662" t="str">
        <f>IFERROR(IF(OR(BIK35="日",BIK35="祝",BIK35=0,BIL35=""),"　",MAX(IF(AND(BIL35&gt;BIV14,BIN35&gt;BIT14),0,IF(AND(BIL35&lt;=BIV14,BIL35&gt;BIS14,BIN35&gt;BIT14),BIV14-BIL35,IF(AND(BIL35&lt;=BIV14,BIL35&lt;=BIS14,BIN35&gt;BIT14),BIV14-BIS14,IF(AND(BIL35&gt;BIS14,BIN35&lt;=BIT14),BIN35-BIL35,IF(AND(BIL35&lt;=BIS14,BIN35&lt;=BIT14),BIN35-BIS14,0))))),0)),0)</f>
        <v>　</v>
      </c>
      <c r="BIT35" s="663"/>
      <c r="BIU35" s="664"/>
      <c r="BIV35" s="662" t="str">
        <f>IFERROR(IF(OR(BIK35="日",BIK35="祝",BIK35=0,BIL35=""),"　",MAX(IF(AND(BIL35&lt;=BIV14,BIN35&gt;BIW14),BIW14-BIV14,IF(BIN35&lt;=BIW14,0,IF(AND(BIL35&gt;BIV14,BIN35&gt;BIW14),BIW14-BIL35,0))),0)),0)</f>
        <v>　</v>
      </c>
      <c r="BIW35" s="663"/>
      <c r="BIX35" s="664"/>
      <c r="BIY35" s="662" t="str">
        <f>IFERROR(IF(OR(BIK35="日",BIK35="祝",BIK35=0,BIL35=""),"　",MAX(IF(BIL35&gt;BIY14,BIN35-BIL35,IF(BIL35&lt;=BIY14,BIN35-BIY14,0)),0)),0)</f>
        <v>　</v>
      </c>
      <c r="BIZ35" s="663"/>
      <c r="BJA35" s="664"/>
      <c r="BJB35" s="662" t="str">
        <f>IFERROR(IF(OR(BIK35="日",BIK35="祝",BIK35=0,BIL35=""),"　",MAX(IF(AND(BIL35&lt;=BJB14,BIN35&gt;BJC14),BJC14-BJB14,IF(AND(BIL35&gt;BJB14,BIN35&lt;=BJC14),BIN35-BIL35,IF(AND(BIL35&lt;=BJB14,BIN35&lt;=BJC14),BIN35-BJB14,IF(AND(BIL35&gt;BJB14,BIN35&gt;BJC14),BJC14-BIL35,0)))),0)),0)</f>
        <v>　</v>
      </c>
      <c r="BJC35" s="663"/>
      <c r="BJD35" s="664"/>
      <c r="BJE35" s="662" t="str">
        <f>IFERROR(IF(OR(BIK35="日",BIK35="祝",BIK35=0,BIL35=""),"　",MAX(IF(AND(BIL35&gt;BJH14,BIN35&gt;BJF14),0,IF(AND(BIL35&lt;=BJH14,BIL35&gt;BJE14,BIN35&gt;BJF14),BJH14-BIL35,IF(AND(BIL35&lt;=BJH14,BIL35&lt;=BJE14,BIN35&gt;BJF14),BJH14-BJE14,IF(AND(BIL35&gt;BJE14,BIN35&lt;=BJF14),BIN35-BIL35,IF(AND(BIL35&lt;=BJE14,BIN35&lt;=BJF14),BIN35-BJE14,0))))),0)),0)</f>
        <v>　</v>
      </c>
      <c r="BJF35" s="663"/>
      <c r="BJG35" s="664"/>
      <c r="BJH35" s="662" t="str">
        <f>IFERROR(IF(OR(BIK35="日",BIK35="祝",BIK35=0,BIL35=""),"　",MAX(IF(AND(BIL35&lt;=BJH14,BIN35&gt;BJI14),BJI14-BJH14,IF(BIN35&lt;=BJI14,0,IF(AND(BIL35&gt;BJH14,BIN35&gt;BJI14),BJI14-BIL35,0))),0)),0)</f>
        <v>　</v>
      </c>
      <c r="BJI35" s="663"/>
      <c r="BJJ35" s="664"/>
      <c r="BJK35" s="662" t="str">
        <f t="shared" si="29"/>
        <v>　</v>
      </c>
      <c r="BJL35" s="663"/>
      <c r="BJM35" s="664"/>
      <c r="BJN35" s="665" t="str">
        <f>IF(BJQ35="×",TIME(0,0,0),IF(BKA4="非常勤",BIP35,BJB35))</f>
        <v>　</v>
      </c>
      <c r="BJO35" s="666"/>
      <c r="BJP35" s="667"/>
      <c r="BJQ35" s="265"/>
      <c r="BJR35" s="665" t="str">
        <f>IF(BJU35="×",TIME(0,0,0),IF(BKA4="非常勤",BIS35,BJE35))</f>
        <v>　</v>
      </c>
      <c r="BJS35" s="666"/>
      <c r="BJT35" s="667"/>
      <c r="BJU35" s="265"/>
      <c r="BJV35" s="665" t="str">
        <f>IF(BJY35="×",TIME(0,0,0),IF(BKA4="非常勤",BIV35,BJH35))</f>
        <v>　</v>
      </c>
      <c r="BJW35" s="666"/>
      <c r="BJX35" s="667"/>
      <c r="BJY35" s="265"/>
      <c r="BJZ35" s="665" t="str">
        <f>IF(BKC35="×",TIME(0,0,0),IF(BKA4="非常勤",BIY35,BJK35))</f>
        <v>　</v>
      </c>
      <c r="BKA35" s="666"/>
      <c r="BKB35" s="667"/>
      <c r="BKC35" s="265"/>
      <c r="BKD35" s="668"/>
      <c r="BKE35" s="669"/>
      <c r="BKF35" s="668"/>
      <c r="BKG35" s="670"/>
      <c r="BKH35" s="669"/>
      <c r="BKI35" s="671"/>
      <c r="BKJ35" s="672"/>
      <c r="BKK35" s="672"/>
      <c r="BKL35" s="673"/>
      <c r="BKM35" s="263">
        <f>$A$35</f>
        <v>21</v>
      </c>
      <c r="BKN35" s="264" t="str">
        <f>$B$35</f>
        <v>水</v>
      </c>
      <c r="BKO35" s="660"/>
      <c r="BKP35" s="661"/>
      <c r="BKQ35" s="660"/>
      <c r="BKR35" s="661"/>
      <c r="BKS35" s="662" t="str">
        <f>IFERROR(IF(OR(BKN35="日",BKN35="祝",BKN35=0,BKO35=""),"　",MAX(IF(AND(BKO35&lt;=BKS14,BKQ35&gt;BKT14),BKT14-BKS14,IF(AND(BKO35&gt;BKS14,BKQ35&lt;=BKT14),BKQ35-BKO35,IF(AND(BKO35&lt;=BKS14,BKQ35&lt;=BKT14),BKQ35-BKS14,IF(AND(BKO35&gt;BKS14,BKQ35&gt;BKT14),BKT14-BKO35,0)))),0)),0)</f>
        <v>　</v>
      </c>
      <c r="BKT35" s="663"/>
      <c r="BKU35" s="664"/>
      <c r="BKV35" s="662" t="str">
        <f>IFERROR(IF(OR(BKN35="日",BKN35="祝",BKN35=0,BKO35=""),"　",MAX(IF(AND(BKO35&gt;BKY14,BKQ35&gt;BKW14),0,IF(AND(BKO35&lt;=BKY14,BKO35&gt;BKV14,BKQ35&gt;BKW14),BKY14-BKO35,IF(AND(BKO35&lt;=BKY14,BKO35&lt;=BKV14,BKQ35&gt;BKW14),BKY14-BKV14,IF(AND(BKO35&gt;BKV14,BKQ35&lt;=BKW14),BKQ35-BKO35,IF(AND(BKO35&lt;=BKV14,BKQ35&lt;=BKW14),BKQ35-BKV14,0))))),0)),0)</f>
        <v>　</v>
      </c>
      <c r="BKW35" s="663"/>
      <c r="BKX35" s="664"/>
      <c r="BKY35" s="662" t="str">
        <f>IFERROR(IF(OR(BKN35="日",BKN35="祝",BKN35=0,BKO35=""),"　",MAX(IF(AND(BKO35&lt;=BKY14,BKQ35&gt;BKZ14),BKZ14-BKY14,IF(BKQ35&lt;=BKZ14,0,IF(AND(BKO35&gt;BKY14,BKQ35&gt;BKZ14),BKZ14-BKO35,0))),0)),0)</f>
        <v>　</v>
      </c>
      <c r="BKZ35" s="663"/>
      <c r="BLA35" s="664"/>
      <c r="BLB35" s="662" t="str">
        <f>IFERROR(IF(OR(BKN35="日",BKN35="祝",BKN35=0,BKO35=""),"　",MAX(IF(BKO35&gt;BLB14,BKQ35-BKO35,IF(BKO35&lt;=BLB14,BKQ35-BLB14,0)),0)),0)</f>
        <v>　</v>
      </c>
      <c r="BLC35" s="663"/>
      <c r="BLD35" s="664"/>
      <c r="BLE35" s="662" t="str">
        <f>IFERROR(IF(OR(BKN35="日",BKN35="祝",BKN35=0,BKO35=""),"　",MAX(IF(AND(BKO35&lt;=BLE14,BKQ35&gt;BLF14),BLF14-BLE14,IF(AND(BKO35&gt;BLE14,BKQ35&lt;=BLF14),BKQ35-BKO35,IF(AND(BKO35&lt;=BLE14,BKQ35&lt;=BLF14),BKQ35-BLE14,IF(AND(BKO35&gt;BLE14,BKQ35&gt;BLF14),BLF14-BKO35,0)))),0)),0)</f>
        <v>　</v>
      </c>
      <c r="BLF35" s="663"/>
      <c r="BLG35" s="664"/>
      <c r="BLH35" s="662" t="str">
        <f>IFERROR(IF(OR(BKN35="日",BKN35="祝",BKN35=0,BKO35=""),"　",MAX(IF(AND(BKO35&gt;BLK14,BKQ35&gt;BLI14),0,IF(AND(BKO35&lt;=BLK14,BKO35&gt;BLH14,BKQ35&gt;BLI14),BLK14-BKO35,IF(AND(BKO35&lt;=BLK14,BKO35&lt;=BLH14,BKQ35&gt;BLI14),BLK14-BLH14,IF(AND(BKO35&gt;BLH14,BKQ35&lt;=BLI14),BKQ35-BKO35,IF(AND(BKO35&lt;=BLH14,BKQ35&lt;=BLI14),BKQ35-BLH14,0))))),0)),0)</f>
        <v>　</v>
      </c>
      <c r="BLI35" s="663"/>
      <c r="BLJ35" s="664"/>
      <c r="BLK35" s="662" t="str">
        <f>IFERROR(IF(OR(BKN35="日",BKN35="祝",BKN35=0,BKO35=""),"　",MAX(IF(AND(BKO35&lt;=BLK14,BKQ35&gt;BLL14),BLL14-BLK14,IF(BKQ35&lt;=BLL14,0,IF(AND(BKO35&gt;BLK14,BKQ35&gt;BLL14),BLL14-BKO35,0))),0)),0)</f>
        <v>　</v>
      </c>
      <c r="BLL35" s="663"/>
      <c r="BLM35" s="664"/>
      <c r="BLN35" s="662" t="str">
        <f t="shared" si="30"/>
        <v>　</v>
      </c>
      <c r="BLO35" s="663"/>
      <c r="BLP35" s="664"/>
      <c r="BLQ35" s="665" t="str">
        <f>IF(BLT35="×",TIME(0,0,0),IF(BMD4="非常勤",BKS35,BLE35))</f>
        <v>　</v>
      </c>
      <c r="BLR35" s="666"/>
      <c r="BLS35" s="667"/>
      <c r="BLT35" s="265"/>
      <c r="BLU35" s="665" t="str">
        <f>IF(BLX35="×",TIME(0,0,0),IF(BMD4="非常勤",BKV35,BLH35))</f>
        <v>　</v>
      </c>
      <c r="BLV35" s="666"/>
      <c r="BLW35" s="667"/>
      <c r="BLX35" s="265"/>
      <c r="BLY35" s="665" t="str">
        <f>IF(BMB35="×",TIME(0,0,0),IF(BMD4="非常勤",BKY35,BLK35))</f>
        <v>　</v>
      </c>
      <c r="BLZ35" s="666"/>
      <c r="BMA35" s="667"/>
      <c r="BMB35" s="265"/>
      <c r="BMC35" s="665" t="str">
        <f>IF(BMF35="×",TIME(0,0,0),IF(BMD4="非常勤",BLB35,BLN35))</f>
        <v>　</v>
      </c>
      <c r="BMD35" s="666"/>
      <c r="BME35" s="667"/>
      <c r="BMF35" s="265"/>
      <c r="BMG35" s="668"/>
      <c r="BMH35" s="669"/>
      <c r="BMI35" s="668"/>
      <c r="BMJ35" s="670"/>
      <c r="BMK35" s="669"/>
      <c r="BML35" s="671"/>
      <c r="BMM35" s="672"/>
      <c r="BMN35" s="672"/>
      <c r="BMO35" s="673"/>
      <c r="BMP35" s="263">
        <f>$A$35</f>
        <v>21</v>
      </c>
      <c r="BMQ35" s="264" t="str">
        <f>$B$35</f>
        <v>水</v>
      </c>
      <c r="BMR35" s="660"/>
      <c r="BMS35" s="661"/>
      <c r="BMT35" s="660"/>
      <c r="BMU35" s="661"/>
      <c r="BMV35" s="662" t="str">
        <f>IFERROR(IF(OR(BMQ35="日",BMQ35="祝",BMQ35=0,BMR35=""),"　",MAX(IF(AND(BMR35&lt;=BMV14,BMT35&gt;BMW14),BMW14-BMV14,IF(AND(BMR35&gt;BMV14,BMT35&lt;=BMW14),BMT35-BMR35,IF(AND(BMR35&lt;=BMV14,BMT35&lt;=BMW14),BMT35-BMV14,IF(AND(BMR35&gt;BMV14,BMT35&gt;BMW14),BMW14-BMR35,0)))),0)),0)</f>
        <v>　</v>
      </c>
      <c r="BMW35" s="663"/>
      <c r="BMX35" s="664"/>
      <c r="BMY35" s="662" t="str">
        <f>IFERROR(IF(OR(BMQ35="日",BMQ35="祝",BMQ35=0,BMR35=""),"　",MAX(IF(AND(BMR35&gt;BNB14,BMT35&gt;BMZ14),0,IF(AND(BMR35&lt;=BNB14,BMR35&gt;BMY14,BMT35&gt;BMZ14),BNB14-BMR35,IF(AND(BMR35&lt;=BNB14,BMR35&lt;=BMY14,BMT35&gt;BMZ14),BNB14-BMY14,IF(AND(BMR35&gt;BMY14,BMT35&lt;=BMZ14),BMT35-BMR35,IF(AND(BMR35&lt;=BMY14,BMT35&lt;=BMZ14),BMT35-BMY14,0))))),0)),0)</f>
        <v>　</v>
      </c>
      <c r="BMZ35" s="663"/>
      <c r="BNA35" s="664"/>
      <c r="BNB35" s="662" t="str">
        <f>IFERROR(IF(OR(BMQ35="日",BMQ35="祝",BMQ35=0,BMR35=""),"　",MAX(IF(AND(BMR35&lt;=BNB14,BMT35&gt;BNC14),BNC14-BNB14,IF(BMT35&lt;=BNC14,0,IF(AND(BMR35&gt;BNB14,BMT35&gt;BNC14),BNC14-BMR35,0))),0)),0)</f>
        <v>　</v>
      </c>
      <c r="BNC35" s="663"/>
      <c r="BND35" s="664"/>
      <c r="BNE35" s="662" t="str">
        <f>IFERROR(IF(OR(BMQ35="日",BMQ35="祝",BMQ35=0,BMR35=""),"　",MAX(IF(BMR35&gt;BNE14,BMT35-BMR35,IF(BMR35&lt;=BNE14,BMT35-BNE14,0)),0)),0)</f>
        <v>　</v>
      </c>
      <c r="BNF35" s="663"/>
      <c r="BNG35" s="664"/>
      <c r="BNH35" s="662" t="str">
        <f>IFERROR(IF(OR(BMQ35="日",BMQ35="祝",BMQ35=0,BMR35=""),"　",MAX(IF(AND(BMR35&lt;=BNH14,BMT35&gt;BNI14),BNI14-BNH14,IF(AND(BMR35&gt;BNH14,BMT35&lt;=BNI14),BMT35-BMR35,IF(AND(BMR35&lt;=BNH14,BMT35&lt;=BNI14),BMT35-BNH14,IF(AND(BMR35&gt;BNH14,BMT35&gt;BNI14),BNI14-BMR35,0)))),0)),0)</f>
        <v>　</v>
      </c>
      <c r="BNI35" s="663"/>
      <c r="BNJ35" s="664"/>
      <c r="BNK35" s="662" t="str">
        <f>IFERROR(IF(OR(BMQ35="日",BMQ35="祝",BMQ35=0,BMR35=""),"　",MAX(IF(AND(BMR35&gt;BNN14,BMT35&gt;BNL14),0,IF(AND(BMR35&lt;=BNN14,BMR35&gt;BNK14,BMT35&gt;BNL14),BNN14-BMR35,IF(AND(BMR35&lt;=BNN14,BMR35&lt;=BNK14,BMT35&gt;BNL14),BNN14-BNK14,IF(AND(BMR35&gt;BNK14,BMT35&lt;=BNL14),BMT35-BMR35,IF(AND(BMR35&lt;=BNK14,BMT35&lt;=BNL14),BMT35-BNK14,0))))),0)),0)</f>
        <v>　</v>
      </c>
      <c r="BNL35" s="663"/>
      <c r="BNM35" s="664"/>
      <c r="BNN35" s="662" t="str">
        <f>IFERROR(IF(OR(BMQ35="日",BMQ35="祝",BMQ35=0,BMR35=""),"　",MAX(IF(AND(BMR35&lt;=BNN14,BMT35&gt;BNO14),BNO14-BNN14,IF(BMT35&lt;=BNO14,0,IF(AND(BMR35&gt;BNN14,BMT35&gt;BNO14),BNO14-BMR35,0))),0)),0)</f>
        <v>　</v>
      </c>
      <c r="BNO35" s="663"/>
      <c r="BNP35" s="664"/>
      <c r="BNQ35" s="662" t="str">
        <f t="shared" si="31"/>
        <v>　</v>
      </c>
      <c r="BNR35" s="663"/>
      <c r="BNS35" s="664"/>
      <c r="BNT35" s="665" t="str">
        <f>IF(BNW35="×",TIME(0,0,0),IF(BOG4="非常勤",BMV35,BNH35))</f>
        <v>　</v>
      </c>
      <c r="BNU35" s="666"/>
      <c r="BNV35" s="667"/>
      <c r="BNW35" s="265"/>
      <c r="BNX35" s="665" t="str">
        <f>IF(BOA35="×",TIME(0,0,0),IF(BOG4="非常勤",BMY35,BNK35))</f>
        <v>　</v>
      </c>
      <c r="BNY35" s="666"/>
      <c r="BNZ35" s="667"/>
      <c r="BOA35" s="265"/>
      <c r="BOB35" s="665" t="str">
        <f>IF(BOE35="×",TIME(0,0,0),IF(BOG4="非常勤",BNB35,BNN35))</f>
        <v>　</v>
      </c>
      <c r="BOC35" s="666"/>
      <c r="BOD35" s="667"/>
      <c r="BOE35" s="265"/>
      <c r="BOF35" s="665" t="str">
        <f>IF(BOI35="×",TIME(0,0,0),IF(BOG4="非常勤",BNE35,BNQ35))</f>
        <v>　</v>
      </c>
      <c r="BOG35" s="666"/>
      <c r="BOH35" s="667"/>
      <c r="BOI35" s="265"/>
      <c r="BOJ35" s="668"/>
      <c r="BOK35" s="669"/>
      <c r="BOL35" s="668"/>
      <c r="BOM35" s="670"/>
      <c r="BON35" s="669"/>
      <c r="BOO35" s="671"/>
      <c r="BOP35" s="672"/>
      <c r="BOQ35" s="672"/>
      <c r="BOR35" s="673"/>
      <c r="BOS35" s="263">
        <f>$A$35</f>
        <v>21</v>
      </c>
      <c r="BOT35" s="264" t="str">
        <f>$B$35</f>
        <v>水</v>
      </c>
      <c r="BOU35" s="660"/>
      <c r="BOV35" s="661"/>
      <c r="BOW35" s="660"/>
      <c r="BOX35" s="661"/>
      <c r="BOY35" s="662" t="str">
        <f>IFERROR(IF(OR(BOT35="日",BOT35="祝",BOT35=0,BOU35=""),"　",MAX(IF(AND(BOU35&lt;=BOY14,BOW35&gt;BOZ14),BOZ14-BOY14,IF(AND(BOU35&gt;BOY14,BOW35&lt;=BOZ14),BOW35-BOU35,IF(AND(BOU35&lt;=BOY14,BOW35&lt;=BOZ14),BOW35-BOY14,IF(AND(BOU35&gt;BOY14,BOW35&gt;BOZ14),BOZ14-BOU35,0)))),0)),0)</f>
        <v>　</v>
      </c>
      <c r="BOZ35" s="663"/>
      <c r="BPA35" s="664"/>
      <c r="BPB35" s="662" t="str">
        <f>IFERROR(IF(OR(BOT35="日",BOT35="祝",BOT35=0,BOU35=""),"　",MAX(IF(AND(BOU35&gt;BPE14,BOW35&gt;BPC14),0,IF(AND(BOU35&lt;=BPE14,BOU35&gt;BPB14,BOW35&gt;BPC14),BPE14-BOU35,IF(AND(BOU35&lt;=BPE14,BOU35&lt;=BPB14,BOW35&gt;BPC14),BPE14-BPB14,IF(AND(BOU35&gt;BPB14,BOW35&lt;=BPC14),BOW35-BOU35,IF(AND(BOU35&lt;=BPB14,BOW35&lt;=BPC14),BOW35-BPB14,0))))),0)),0)</f>
        <v>　</v>
      </c>
      <c r="BPC35" s="663"/>
      <c r="BPD35" s="664"/>
      <c r="BPE35" s="662" t="str">
        <f>IFERROR(IF(OR(BOT35="日",BOT35="祝",BOT35=0,BOU35=""),"　",MAX(IF(AND(BOU35&lt;=BPE14,BOW35&gt;BPF14),BPF14-BPE14,IF(BOW35&lt;=BPF14,0,IF(AND(BOU35&gt;BPE14,BOW35&gt;BPF14),BPF14-BOU35,0))),0)),0)</f>
        <v>　</v>
      </c>
      <c r="BPF35" s="663"/>
      <c r="BPG35" s="664"/>
      <c r="BPH35" s="662" t="str">
        <f>IFERROR(IF(OR(BOT35="日",BOT35="祝",BOT35=0,BOU35=""),"　",MAX(IF(BOU35&gt;BPH14,BOW35-BOU35,IF(BOU35&lt;=BPH14,BOW35-BPH14,0)),0)),0)</f>
        <v>　</v>
      </c>
      <c r="BPI35" s="663"/>
      <c r="BPJ35" s="664"/>
      <c r="BPK35" s="662" t="str">
        <f>IFERROR(IF(OR(BOT35="日",BOT35="祝",BOT35=0,BOU35=""),"　",MAX(IF(AND(BOU35&lt;=BPK14,BOW35&gt;BPL14),BPL14-BPK14,IF(AND(BOU35&gt;BPK14,BOW35&lt;=BPL14),BOW35-BOU35,IF(AND(BOU35&lt;=BPK14,BOW35&lt;=BPL14),BOW35-BPK14,IF(AND(BOU35&gt;BPK14,BOW35&gt;BPL14),BPL14-BOU35,0)))),0)),0)</f>
        <v>　</v>
      </c>
      <c r="BPL35" s="663"/>
      <c r="BPM35" s="664"/>
      <c r="BPN35" s="662" t="str">
        <f>IFERROR(IF(OR(BOT35="日",BOT35="祝",BOT35=0,BOU35=""),"　",MAX(IF(AND(BOU35&gt;BPQ14,BOW35&gt;BPO14),0,IF(AND(BOU35&lt;=BPQ14,BOU35&gt;BPN14,BOW35&gt;BPO14),BPQ14-BOU35,IF(AND(BOU35&lt;=BPQ14,BOU35&lt;=BPN14,BOW35&gt;BPO14),BPQ14-BPN14,IF(AND(BOU35&gt;BPN14,BOW35&lt;=BPO14),BOW35-BOU35,IF(AND(BOU35&lt;=BPN14,BOW35&lt;=BPO14),BOW35-BPN14,0))))),0)),0)</f>
        <v>　</v>
      </c>
      <c r="BPO35" s="663"/>
      <c r="BPP35" s="664"/>
      <c r="BPQ35" s="662" t="str">
        <f>IFERROR(IF(OR(BOT35="日",BOT35="祝",BOT35=0,BOU35=""),"　",MAX(IF(AND(BOU35&lt;=BPQ14,BOW35&gt;BPR14),BPR14-BPQ14,IF(BOW35&lt;=BPR14,0,IF(AND(BOU35&gt;BPQ14,BOW35&gt;BPR14),BPR14-BOU35,0))),0)),0)</f>
        <v>　</v>
      </c>
      <c r="BPR35" s="663"/>
      <c r="BPS35" s="664"/>
      <c r="BPT35" s="662" t="str">
        <f t="shared" si="32"/>
        <v>　</v>
      </c>
      <c r="BPU35" s="663"/>
      <c r="BPV35" s="664"/>
      <c r="BPW35" s="665" t="str">
        <f>IF(BPZ35="×",TIME(0,0,0),IF(BQJ4="非常勤",BOY35,BPK35))</f>
        <v>　</v>
      </c>
      <c r="BPX35" s="666"/>
      <c r="BPY35" s="667"/>
      <c r="BPZ35" s="265"/>
      <c r="BQA35" s="665" t="str">
        <f>IF(BQD35="×",TIME(0,0,0),IF(BQJ4="非常勤",BPB35,BPN35))</f>
        <v>　</v>
      </c>
      <c r="BQB35" s="666"/>
      <c r="BQC35" s="667"/>
      <c r="BQD35" s="265"/>
      <c r="BQE35" s="665" t="str">
        <f>IF(BQH35="×",TIME(0,0,0),IF(BQJ4="非常勤",BPE35,BPQ35))</f>
        <v>　</v>
      </c>
      <c r="BQF35" s="666"/>
      <c r="BQG35" s="667"/>
      <c r="BQH35" s="265"/>
      <c r="BQI35" s="665" t="str">
        <f>IF(BQL35="×",TIME(0,0,0),IF(BQJ4="非常勤",BPH35,BPT35))</f>
        <v>　</v>
      </c>
      <c r="BQJ35" s="666"/>
      <c r="BQK35" s="667"/>
      <c r="BQL35" s="265"/>
      <c r="BQM35" s="668"/>
      <c r="BQN35" s="669"/>
      <c r="BQO35" s="668"/>
      <c r="BQP35" s="670"/>
      <c r="BQQ35" s="669"/>
      <c r="BQR35" s="671"/>
      <c r="BQS35" s="672"/>
      <c r="BQT35" s="672"/>
      <c r="BQU35" s="673"/>
      <c r="BQV35" s="263">
        <f>$A$35</f>
        <v>21</v>
      </c>
      <c r="BQW35" s="264" t="str">
        <f>$B$35</f>
        <v>水</v>
      </c>
      <c r="BQX35" s="660"/>
      <c r="BQY35" s="661"/>
      <c r="BQZ35" s="660"/>
      <c r="BRA35" s="661"/>
      <c r="BRB35" s="662" t="str">
        <f>IFERROR(IF(OR(BQW35="日",BQW35="祝",BQW35=0,BQX35=""),"　",MAX(IF(AND(BQX35&lt;=BRB14,BQZ35&gt;BRC14),BRC14-BRB14,IF(AND(BQX35&gt;BRB14,BQZ35&lt;=BRC14),BQZ35-BQX35,IF(AND(BQX35&lt;=BRB14,BQZ35&lt;=BRC14),BQZ35-BRB14,IF(AND(BQX35&gt;BRB14,BQZ35&gt;BRC14),BRC14-BQX35,0)))),0)),0)</f>
        <v>　</v>
      </c>
      <c r="BRC35" s="663"/>
      <c r="BRD35" s="664"/>
      <c r="BRE35" s="662" t="str">
        <f>IFERROR(IF(OR(BQW35="日",BQW35="祝",BQW35=0,BQX35=""),"　",MAX(IF(AND(BQX35&gt;BRH14,BQZ35&gt;BRF14),0,IF(AND(BQX35&lt;=BRH14,BQX35&gt;BRE14,BQZ35&gt;BRF14),BRH14-BQX35,IF(AND(BQX35&lt;=BRH14,BQX35&lt;=BRE14,BQZ35&gt;BRF14),BRH14-BRE14,IF(AND(BQX35&gt;BRE14,BQZ35&lt;=BRF14),BQZ35-BQX35,IF(AND(BQX35&lt;=BRE14,BQZ35&lt;=BRF14),BQZ35-BRE14,0))))),0)),0)</f>
        <v>　</v>
      </c>
      <c r="BRF35" s="663"/>
      <c r="BRG35" s="664"/>
      <c r="BRH35" s="662" t="str">
        <f>IFERROR(IF(OR(BQW35="日",BQW35="祝",BQW35=0,BQX35=""),"　",MAX(IF(AND(BQX35&lt;=BRH14,BQZ35&gt;BRI14),BRI14-BRH14,IF(BQZ35&lt;=BRI14,0,IF(AND(BQX35&gt;BRH14,BQZ35&gt;BRI14),BRI14-BQX35,0))),0)),0)</f>
        <v>　</v>
      </c>
      <c r="BRI35" s="663"/>
      <c r="BRJ35" s="664"/>
      <c r="BRK35" s="662" t="str">
        <f>IFERROR(IF(OR(BQW35="日",BQW35="祝",BQW35=0,BQX35=""),"　",MAX(IF(BQX35&gt;BRK14,BQZ35-BQX35,IF(BQX35&lt;=BRK14,BQZ35-BRK14,0)),0)),0)</f>
        <v>　</v>
      </c>
      <c r="BRL35" s="663"/>
      <c r="BRM35" s="664"/>
      <c r="BRN35" s="662" t="str">
        <f>IFERROR(IF(OR(BQW35="日",BQW35="祝",BQW35=0,BQX35=""),"　",MAX(IF(AND(BQX35&lt;=BRN14,BQZ35&gt;BRO14),BRO14-BRN14,IF(AND(BQX35&gt;BRN14,BQZ35&lt;=BRO14),BQZ35-BQX35,IF(AND(BQX35&lt;=BRN14,BQZ35&lt;=BRO14),BQZ35-BRN14,IF(AND(BQX35&gt;BRN14,BQZ35&gt;BRO14),BRO14-BQX35,0)))),0)),0)</f>
        <v>　</v>
      </c>
      <c r="BRO35" s="663"/>
      <c r="BRP35" s="664"/>
      <c r="BRQ35" s="662" t="str">
        <f>IFERROR(IF(OR(BQW35="日",BQW35="祝",BQW35=0,BQX35=""),"　",MAX(IF(AND(BQX35&gt;BRT14,BQZ35&gt;BRR14),0,IF(AND(BQX35&lt;=BRT14,BQX35&gt;BRQ14,BQZ35&gt;BRR14),BRT14-BQX35,IF(AND(BQX35&lt;=BRT14,BQX35&lt;=BRQ14,BQZ35&gt;BRR14),BRT14-BRQ14,IF(AND(BQX35&gt;BRQ14,BQZ35&lt;=BRR14),BQZ35-BQX35,IF(AND(BQX35&lt;=BRQ14,BQZ35&lt;=BRR14),BQZ35-BRQ14,0))))),0)),0)</f>
        <v>　</v>
      </c>
      <c r="BRR35" s="663"/>
      <c r="BRS35" s="664"/>
      <c r="BRT35" s="662" t="str">
        <f>IFERROR(IF(OR(BQW35="日",BQW35="祝",BQW35=0,BQX35=""),"　",MAX(IF(AND(BQX35&lt;=BRT14,BQZ35&gt;BRU14),BRU14-BRT14,IF(BQZ35&lt;=BRU14,0,IF(AND(BQX35&gt;BRT14,BQZ35&gt;BRU14),BRU14-BQX35,0))),0)),0)</f>
        <v>　</v>
      </c>
      <c r="BRU35" s="663"/>
      <c r="BRV35" s="664"/>
      <c r="BRW35" s="662" t="str">
        <f t="shared" si="33"/>
        <v>　</v>
      </c>
      <c r="BRX35" s="663"/>
      <c r="BRY35" s="664"/>
      <c r="BRZ35" s="665" t="str">
        <f>IF(BSC35="×",TIME(0,0,0),IF(BSM4="非常勤",BRB35,BRN35))</f>
        <v>　</v>
      </c>
      <c r="BSA35" s="666"/>
      <c r="BSB35" s="667"/>
      <c r="BSC35" s="265"/>
      <c r="BSD35" s="665" t="str">
        <f>IF(BSG35="×",TIME(0,0,0),IF(BSM4="非常勤",BRE35,BRQ35))</f>
        <v>　</v>
      </c>
      <c r="BSE35" s="666"/>
      <c r="BSF35" s="667"/>
      <c r="BSG35" s="265"/>
      <c r="BSH35" s="665" t="str">
        <f>IF(BSK35="×",TIME(0,0,0),IF(BSM4="非常勤",BRH35,BRT35))</f>
        <v>　</v>
      </c>
      <c r="BSI35" s="666"/>
      <c r="BSJ35" s="667"/>
      <c r="BSK35" s="265"/>
      <c r="BSL35" s="665" t="str">
        <f>IF(BSO35="×",TIME(0,0,0),IF(BSM4="非常勤",BRK35,BRW35))</f>
        <v>　</v>
      </c>
      <c r="BSM35" s="666"/>
      <c r="BSN35" s="667"/>
      <c r="BSO35" s="265"/>
      <c r="BSP35" s="668"/>
      <c r="BSQ35" s="669"/>
      <c r="BSR35" s="668"/>
      <c r="BSS35" s="670"/>
      <c r="BST35" s="669"/>
      <c r="BSU35" s="671"/>
      <c r="BSV35" s="672"/>
      <c r="BSW35" s="672"/>
      <c r="BSX35" s="673"/>
      <c r="BSY35" s="263">
        <f>$A$35</f>
        <v>21</v>
      </c>
      <c r="BSZ35" s="264" t="str">
        <f>$B$35</f>
        <v>水</v>
      </c>
      <c r="BTA35" s="660"/>
      <c r="BTB35" s="661"/>
      <c r="BTC35" s="660"/>
      <c r="BTD35" s="661"/>
      <c r="BTE35" s="662" t="str">
        <f>IFERROR(IF(OR(BSZ35="日",BSZ35="祝",BSZ35=0,BTA35=""),"　",MAX(IF(AND(BTA35&lt;=BTE14,BTC35&gt;BTF14),BTF14-BTE14,IF(AND(BTA35&gt;BTE14,BTC35&lt;=BTF14),BTC35-BTA35,IF(AND(BTA35&lt;=BTE14,BTC35&lt;=BTF14),BTC35-BTE14,IF(AND(BTA35&gt;BTE14,BTC35&gt;BTF14),BTF14-BTA35,0)))),0)),0)</f>
        <v>　</v>
      </c>
      <c r="BTF35" s="663"/>
      <c r="BTG35" s="664"/>
      <c r="BTH35" s="662" t="str">
        <f>IFERROR(IF(OR(BSZ35="日",BSZ35="祝",BSZ35=0,BTA35=""),"　",MAX(IF(AND(BTA35&gt;BTK14,BTC35&gt;BTI14),0,IF(AND(BTA35&lt;=BTK14,BTA35&gt;BTH14,BTC35&gt;BTI14),BTK14-BTA35,IF(AND(BTA35&lt;=BTK14,BTA35&lt;=BTH14,BTC35&gt;BTI14),BTK14-BTH14,IF(AND(BTA35&gt;BTH14,BTC35&lt;=BTI14),BTC35-BTA35,IF(AND(BTA35&lt;=BTH14,BTC35&lt;=BTI14),BTC35-BTH14,0))))),0)),0)</f>
        <v>　</v>
      </c>
      <c r="BTI35" s="663"/>
      <c r="BTJ35" s="664"/>
      <c r="BTK35" s="662" t="str">
        <f>IFERROR(IF(OR(BSZ35="日",BSZ35="祝",BSZ35=0,BTA35=""),"　",MAX(IF(AND(BTA35&lt;=BTK14,BTC35&gt;BTL14),BTL14-BTK14,IF(BTC35&lt;=BTL14,0,IF(AND(BTA35&gt;BTK14,BTC35&gt;BTL14),BTL14-BTA35,0))),0)),0)</f>
        <v>　</v>
      </c>
      <c r="BTL35" s="663"/>
      <c r="BTM35" s="664"/>
      <c r="BTN35" s="662" t="str">
        <f>IFERROR(IF(OR(BSZ35="日",BSZ35="祝",BSZ35=0,BTA35=""),"　",MAX(IF(BTA35&gt;BTN14,BTC35-BTA35,IF(BTA35&lt;=BTN14,BTC35-BTN14,0)),0)),0)</f>
        <v>　</v>
      </c>
      <c r="BTO35" s="663"/>
      <c r="BTP35" s="664"/>
      <c r="BTQ35" s="662" t="str">
        <f>IFERROR(IF(OR(BSZ35="日",BSZ35="祝",BSZ35=0,BTA35=""),"　",MAX(IF(AND(BTA35&lt;=BTQ14,BTC35&gt;BTR14),BTR14-BTQ14,IF(AND(BTA35&gt;BTQ14,BTC35&lt;=BTR14),BTC35-BTA35,IF(AND(BTA35&lt;=BTQ14,BTC35&lt;=BTR14),BTC35-BTQ14,IF(AND(BTA35&gt;BTQ14,BTC35&gt;BTR14),BTR14-BTA35,0)))),0)),0)</f>
        <v>　</v>
      </c>
      <c r="BTR35" s="663"/>
      <c r="BTS35" s="664"/>
      <c r="BTT35" s="662" t="str">
        <f>IFERROR(IF(OR(BSZ35="日",BSZ35="祝",BSZ35=0,BTA35=""),"　",MAX(IF(AND(BTA35&gt;BTW14,BTC35&gt;BTU14),0,IF(AND(BTA35&lt;=BTW14,BTA35&gt;BTT14,BTC35&gt;BTU14),BTW14-BTA35,IF(AND(BTA35&lt;=BTW14,BTA35&lt;=BTT14,BTC35&gt;BTU14),BTW14-BTT14,IF(AND(BTA35&gt;BTT14,BTC35&lt;=BTU14),BTC35-BTA35,IF(AND(BTA35&lt;=BTT14,BTC35&lt;=BTU14),BTC35-BTT14,0))))),0)),0)</f>
        <v>　</v>
      </c>
      <c r="BTU35" s="663"/>
      <c r="BTV35" s="664"/>
      <c r="BTW35" s="662" t="str">
        <f>IFERROR(IF(OR(BSZ35="日",BSZ35="祝",BSZ35=0,BTA35=""),"　",MAX(IF(AND(BTA35&lt;=BTW14,BTC35&gt;BTX14),BTX14-BTW14,IF(BTC35&lt;=BTX14,0,IF(AND(BTA35&gt;BTW14,BTC35&gt;BTX14),BTX14-BTA35,0))),0)),0)</f>
        <v>　</v>
      </c>
      <c r="BTX35" s="663"/>
      <c r="BTY35" s="664"/>
      <c r="BTZ35" s="662" t="str">
        <f t="shared" si="34"/>
        <v>　</v>
      </c>
      <c r="BUA35" s="663"/>
      <c r="BUB35" s="664"/>
      <c r="BUC35" s="665" t="str">
        <f>IF(BUF35="×",TIME(0,0,0),IF(BUP4="非常勤",BTE35,BTQ35))</f>
        <v>　</v>
      </c>
      <c r="BUD35" s="666"/>
      <c r="BUE35" s="667"/>
      <c r="BUF35" s="265"/>
      <c r="BUG35" s="665" t="str">
        <f>IF(BUJ35="×",TIME(0,0,0),IF(BUP4="非常勤",BTH35,BTT35))</f>
        <v>　</v>
      </c>
      <c r="BUH35" s="666"/>
      <c r="BUI35" s="667"/>
      <c r="BUJ35" s="265"/>
      <c r="BUK35" s="665" t="str">
        <f>IF(BUN35="×",TIME(0,0,0),IF(BUP4="非常勤",BTK35,BTW35))</f>
        <v>　</v>
      </c>
      <c r="BUL35" s="666"/>
      <c r="BUM35" s="667"/>
      <c r="BUN35" s="265"/>
      <c r="BUO35" s="665" t="str">
        <f>IF(BUR35="×",TIME(0,0,0),IF(BUP4="非常勤",BTN35,BTZ35))</f>
        <v>　</v>
      </c>
      <c r="BUP35" s="666"/>
      <c r="BUQ35" s="667"/>
      <c r="BUR35" s="265"/>
      <c r="BUS35" s="668"/>
      <c r="BUT35" s="669"/>
      <c r="BUU35" s="668"/>
      <c r="BUV35" s="670"/>
      <c r="BUW35" s="669"/>
      <c r="BUX35" s="671"/>
      <c r="BUY35" s="672"/>
      <c r="BUZ35" s="672"/>
      <c r="BVA35" s="673"/>
      <c r="BVB35" s="263">
        <f>$A$35</f>
        <v>21</v>
      </c>
      <c r="BVC35" s="264" t="str">
        <f>$B$35</f>
        <v>水</v>
      </c>
      <c r="BVD35" s="660"/>
      <c r="BVE35" s="661"/>
      <c r="BVF35" s="660"/>
      <c r="BVG35" s="661"/>
      <c r="BVH35" s="662" t="str">
        <f>IFERROR(IF(OR(BVC35="日",BVC35="祝",BVC35=0,BVD35=""),"　",MAX(IF(AND(BVD35&lt;=BVH14,BVF35&gt;BVI14),BVI14-BVH14,IF(AND(BVD35&gt;BVH14,BVF35&lt;=BVI14),BVF35-BVD35,IF(AND(BVD35&lt;=BVH14,BVF35&lt;=BVI14),BVF35-BVH14,IF(AND(BVD35&gt;BVH14,BVF35&gt;BVI14),BVI14-BVD35,0)))),0)),0)</f>
        <v>　</v>
      </c>
      <c r="BVI35" s="663"/>
      <c r="BVJ35" s="664"/>
      <c r="BVK35" s="662" t="str">
        <f>IFERROR(IF(OR(BVC35="日",BVC35="祝",BVC35=0,BVD35=""),"　",MAX(IF(AND(BVD35&gt;BVN14,BVF35&gt;BVL14),0,IF(AND(BVD35&lt;=BVN14,BVD35&gt;BVK14,BVF35&gt;BVL14),BVN14-BVD35,IF(AND(BVD35&lt;=BVN14,BVD35&lt;=BVK14,BVF35&gt;BVL14),BVN14-BVK14,IF(AND(BVD35&gt;BVK14,BVF35&lt;=BVL14),BVF35-BVD35,IF(AND(BVD35&lt;=BVK14,BVF35&lt;=BVL14),BVF35-BVK14,0))))),0)),0)</f>
        <v>　</v>
      </c>
      <c r="BVL35" s="663"/>
      <c r="BVM35" s="664"/>
      <c r="BVN35" s="662" t="str">
        <f>IFERROR(IF(OR(BVC35="日",BVC35="祝",BVC35=0,BVD35=""),"　",MAX(IF(AND(BVD35&lt;=BVN14,BVF35&gt;BVO14),BVO14-BVN14,IF(BVF35&lt;=BVO14,0,IF(AND(BVD35&gt;BVN14,BVF35&gt;BVO14),BVO14-BVD35,0))),0)),0)</f>
        <v>　</v>
      </c>
      <c r="BVO35" s="663"/>
      <c r="BVP35" s="664"/>
      <c r="BVQ35" s="662" t="str">
        <f>IFERROR(IF(OR(BVC35="日",BVC35="祝",BVC35=0,BVD35=""),"　",MAX(IF(BVD35&gt;BVQ14,BVF35-BVD35,IF(BVD35&lt;=BVQ14,BVF35-BVQ14,0)),0)),0)</f>
        <v>　</v>
      </c>
      <c r="BVR35" s="663"/>
      <c r="BVS35" s="664"/>
      <c r="BVT35" s="662" t="str">
        <f>IFERROR(IF(OR(BVC35="日",BVC35="祝",BVC35=0,BVD35=""),"　",MAX(IF(AND(BVD35&lt;=BVT14,BVF35&gt;BVU14),BVU14-BVT14,IF(AND(BVD35&gt;BVT14,BVF35&lt;=BVU14),BVF35-BVD35,IF(AND(BVD35&lt;=BVT14,BVF35&lt;=BVU14),BVF35-BVT14,IF(AND(BVD35&gt;BVT14,BVF35&gt;BVU14),BVU14-BVD35,0)))),0)),0)</f>
        <v>　</v>
      </c>
      <c r="BVU35" s="663"/>
      <c r="BVV35" s="664"/>
      <c r="BVW35" s="662" t="str">
        <f>IFERROR(IF(OR(BVC35="日",BVC35="祝",BVC35=0,BVD35=""),"　",MAX(IF(AND(BVD35&gt;BVZ14,BVF35&gt;BVX14),0,IF(AND(BVD35&lt;=BVZ14,BVD35&gt;BVW14,BVF35&gt;BVX14),BVZ14-BVD35,IF(AND(BVD35&lt;=BVZ14,BVD35&lt;=BVW14,BVF35&gt;BVX14),BVZ14-BVW14,IF(AND(BVD35&gt;BVW14,BVF35&lt;=BVX14),BVF35-BVD35,IF(AND(BVD35&lt;=BVW14,BVF35&lt;=BVX14),BVF35-BVW14,0))))),0)),0)</f>
        <v>　</v>
      </c>
      <c r="BVX35" s="663"/>
      <c r="BVY35" s="664"/>
      <c r="BVZ35" s="662" t="str">
        <f>IFERROR(IF(OR(BVC35="日",BVC35="祝",BVC35=0,BVD35=""),"　",MAX(IF(AND(BVD35&lt;=BVZ14,BVF35&gt;BWA14),BWA14-BVZ14,IF(BVF35&lt;=BWA14,0,IF(AND(BVD35&gt;BVZ14,BVF35&gt;BWA14),BWA14-BVD35,0))),0)),0)</f>
        <v>　</v>
      </c>
      <c r="BWA35" s="663"/>
      <c r="BWB35" s="664"/>
      <c r="BWC35" s="662" t="str">
        <f t="shared" si="35"/>
        <v>　</v>
      </c>
      <c r="BWD35" s="663"/>
      <c r="BWE35" s="664"/>
      <c r="BWF35" s="665" t="str">
        <f>IF(BWI35="×",TIME(0,0,0),IF(BWS4="非常勤",BVH35,BVT35))</f>
        <v>　</v>
      </c>
      <c r="BWG35" s="666"/>
      <c r="BWH35" s="667"/>
      <c r="BWI35" s="265"/>
      <c r="BWJ35" s="665" t="str">
        <f>IF(BWM35="×",TIME(0,0,0),IF(BWS4="非常勤",BVK35,BVW35))</f>
        <v>　</v>
      </c>
      <c r="BWK35" s="666"/>
      <c r="BWL35" s="667"/>
      <c r="BWM35" s="265"/>
      <c r="BWN35" s="665" t="str">
        <f>IF(BWQ35="×",TIME(0,0,0),IF(BWS4="非常勤",BVN35,BVZ35))</f>
        <v>　</v>
      </c>
      <c r="BWO35" s="666"/>
      <c r="BWP35" s="667"/>
      <c r="BWQ35" s="265"/>
      <c r="BWR35" s="665" t="str">
        <f>IF(BWU35="×",TIME(0,0,0),IF(BWS4="非常勤",BVQ35,BWC35))</f>
        <v>　</v>
      </c>
      <c r="BWS35" s="666"/>
      <c r="BWT35" s="667"/>
      <c r="BWU35" s="265"/>
      <c r="BWV35" s="668"/>
      <c r="BWW35" s="669"/>
      <c r="BWX35" s="668"/>
      <c r="BWY35" s="670"/>
      <c r="BWZ35" s="669"/>
      <c r="BXA35" s="671"/>
      <c r="BXB35" s="672"/>
      <c r="BXC35" s="672"/>
      <c r="BXD35" s="673"/>
      <c r="BXE35" s="263">
        <f>$A$35</f>
        <v>21</v>
      </c>
      <c r="BXF35" s="264" t="str">
        <f>$B$35</f>
        <v>水</v>
      </c>
      <c r="BXG35" s="660"/>
      <c r="BXH35" s="661"/>
      <c r="BXI35" s="660"/>
      <c r="BXJ35" s="661"/>
      <c r="BXK35" s="662" t="str">
        <f>IFERROR(IF(OR(BXF35="日",BXF35="祝",BXF35=0,BXG35=""),"　",MAX(IF(AND(BXG35&lt;=BXK14,BXI35&gt;BXL14),BXL14-BXK14,IF(AND(BXG35&gt;BXK14,BXI35&lt;=BXL14),BXI35-BXG35,IF(AND(BXG35&lt;=BXK14,BXI35&lt;=BXL14),BXI35-BXK14,IF(AND(BXG35&gt;BXK14,BXI35&gt;BXL14),BXL14-BXG35,0)))),0)),0)</f>
        <v>　</v>
      </c>
      <c r="BXL35" s="663"/>
      <c r="BXM35" s="664"/>
      <c r="BXN35" s="662" t="str">
        <f>IFERROR(IF(OR(BXF35="日",BXF35="祝",BXF35=0,BXG35=""),"　",MAX(IF(AND(BXG35&gt;BXQ14,BXI35&gt;BXO14),0,IF(AND(BXG35&lt;=BXQ14,BXG35&gt;BXN14,BXI35&gt;BXO14),BXQ14-BXG35,IF(AND(BXG35&lt;=BXQ14,BXG35&lt;=BXN14,BXI35&gt;BXO14),BXQ14-BXN14,IF(AND(BXG35&gt;BXN14,BXI35&lt;=BXO14),BXI35-BXG35,IF(AND(BXG35&lt;=BXN14,BXI35&lt;=BXO14),BXI35-BXN14,0))))),0)),0)</f>
        <v>　</v>
      </c>
      <c r="BXO35" s="663"/>
      <c r="BXP35" s="664"/>
      <c r="BXQ35" s="662" t="str">
        <f>IFERROR(IF(OR(BXF35="日",BXF35="祝",BXF35=0,BXG35=""),"　",MAX(IF(AND(BXG35&lt;=BXQ14,BXI35&gt;BXR14),BXR14-BXQ14,IF(BXI35&lt;=BXR14,0,IF(AND(BXG35&gt;BXQ14,BXI35&gt;BXR14),BXR14-BXG35,0))),0)),0)</f>
        <v>　</v>
      </c>
      <c r="BXR35" s="663"/>
      <c r="BXS35" s="664"/>
      <c r="BXT35" s="662" t="str">
        <f>IFERROR(IF(OR(BXF35="日",BXF35="祝",BXF35=0,BXG35=""),"　",MAX(IF(BXG35&gt;BXT14,BXI35-BXG35,IF(BXG35&lt;=BXT14,BXI35-BXT14,0)),0)),0)</f>
        <v>　</v>
      </c>
      <c r="BXU35" s="663"/>
      <c r="BXV35" s="664"/>
      <c r="BXW35" s="662" t="str">
        <f>IFERROR(IF(OR(BXF35="日",BXF35="祝",BXF35=0,BXG35=""),"　",MAX(IF(AND(BXG35&lt;=BXW14,BXI35&gt;BXX14),BXX14-BXW14,IF(AND(BXG35&gt;BXW14,BXI35&lt;=BXX14),BXI35-BXG35,IF(AND(BXG35&lt;=BXW14,BXI35&lt;=BXX14),BXI35-BXW14,IF(AND(BXG35&gt;BXW14,BXI35&gt;BXX14),BXX14-BXG35,0)))),0)),0)</f>
        <v>　</v>
      </c>
      <c r="BXX35" s="663"/>
      <c r="BXY35" s="664"/>
      <c r="BXZ35" s="662" t="str">
        <f>IFERROR(IF(OR(BXF35="日",BXF35="祝",BXF35=0,BXG35=""),"　",MAX(IF(AND(BXG35&gt;BYC14,BXI35&gt;BYA14),0,IF(AND(BXG35&lt;=BYC14,BXG35&gt;BXZ14,BXI35&gt;BYA14),BYC14-BXG35,IF(AND(BXG35&lt;=BYC14,BXG35&lt;=BXZ14,BXI35&gt;BYA14),BYC14-BXZ14,IF(AND(BXG35&gt;BXZ14,BXI35&lt;=BYA14),BXI35-BXG35,IF(AND(BXG35&lt;=BXZ14,BXI35&lt;=BYA14),BXI35-BXZ14,0))))),0)),0)</f>
        <v>　</v>
      </c>
      <c r="BYA35" s="663"/>
      <c r="BYB35" s="664"/>
      <c r="BYC35" s="662" t="str">
        <f>IFERROR(IF(OR(BXF35="日",BXF35="祝",BXF35=0,BXG35=""),"　",MAX(IF(AND(BXG35&lt;=BYC14,BXI35&gt;BYD14),BYD14-BYC14,IF(BXI35&lt;=BYD14,0,IF(AND(BXG35&gt;BYC14,BXI35&gt;BYD14),BYD14-BXG35,0))),0)),0)</f>
        <v>　</v>
      </c>
      <c r="BYD35" s="663"/>
      <c r="BYE35" s="664"/>
      <c r="BYF35" s="662" t="str">
        <f t="shared" si="36"/>
        <v>　</v>
      </c>
      <c r="BYG35" s="663"/>
      <c r="BYH35" s="664"/>
      <c r="BYI35" s="665" t="str">
        <f>IF(BYL35="×",TIME(0,0,0),IF(BYV4="非常勤",BXK35,BXW35))</f>
        <v>　</v>
      </c>
      <c r="BYJ35" s="666"/>
      <c r="BYK35" s="667"/>
      <c r="BYL35" s="265"/>
      <c r="BYM35" s="665" t="str">
        <f>IF(BYP35="×",TIME(0,0,0),IF(BYV4="非常勤",BXN35,BXZ35))</f>
        <v>　</v>
      </c>
      <c r="BYN35" s="666"/>
      <c r="BYO35" s="667"/>
      <c r="BYP35" s="265"/>
      <c r="BYQ35" s="665" t="str">
        <f>IF(BYT35="×",TIME(0,0,0),IF(BYV4="非常勤",BXQ35,BYC35))</f>
        <v>　</v>
      </c>
      <c r="BYR35" s="666"/>
      <c r="BYS35" s="667"/>
      <c r="BYT35" s="265"/>
      <c r="BYU35" s="665" t="str">
        <f>IF(BYX35="×",TIME(0,0,0),IF(BYV4="非常勤",BXT35,BYF35))</f>
        <v>　</v>
      </c>
      <c r="BYV35" s="666"/>
      <c r="BYW35" s="667"/>
      <c r="BYX35" s="265"/>
      <c r="BYY35" s="668"/>
      <c r="BYZ35" s="669"/>
      <c r="BZA35" s="668"/>
      <c r="BZB35" s="670"/>
      <c r="BZC35" s="669"/>
      <c r="BZD35" s="671"/>
      <c r="BZE35" s="672"/>
      <c r="BZF35" s="672"/>
      <c r="BZG35" s="673"/>
      <c r="BZH35" s="263">
        <f>$A$35</f>
        <v>21</v>
      </c>
      <c r="BZI35" s="264" t="str">
        <f>$B$35</f>
        <v>水</v>
      </c>
      <c r="BZJ35" s="660"/>
      <c r="BZK35" s="661"/>
      <c r="BZL35" s="660"/>
      <c r="BZM35" s="661"/>
      <c r="BZN35" s="662" t="str">
        <f>IFERROR(IF(OR(BZI35="日",BZI35="祝",BZI35=0,BZJ35=""),"　",MAX(IF(AND(BZJ35&lt;=BZN14,BZL35&gt;BZO14),BZO14-BZN14,IF(AND(BZJ35&gt;BZN14,BZL35&lt;=BZO14),BZL35-BZJ35,IF(AND(BZJ35&lt;=BZN14,BZL35&lt;=BZO14),BZL35-BZN14,IF(AND(BZJ35&gt;BZN14,BZL35&gt;BZO14),BZO14-BZJ35,0)))),0)),0)</f>
        <v>　</v>
      </c>
      <c r="BZO35" s="663"/>
      <c r="BZP35" s="664"/>
      <c r="BZQ35" s="662" t="str">
        <f>IFERROR(IF(OR(BZI35="日",BZI35="祝",BZI35=0,BZJ35=""),"　",MAX(IF(AND(BZJ35&gt;BZT14,BZL35&gt;BZR14),0,IF(AND(BZJ35&lt;=BZT14,BZJ35&gt;BZQ14,BZL35&gt;BZR14),BZT14-BZJ35,IF(AND(BZJ35&lt;=BZT14,BZJ35&lt;=BZQ14,BZL35&gt;BZR14),BZT14-BZQ14,IF(AND(BZJ35&gt;BZQ14,BZL35&lt;=BZR14),BZL35-BZJ35,IF(AND(BZJ35&lt;=BZQ14,BZL35&lt;=BZR14),BZL35-BZQ14,0))))),0)),0)</f>
        <v>　</v>
      </c>
      <c r="BZR35" s="663"/>
      <c r="BZS35" s="664"/>
      <c r="BZT35" s="662" t="str">
        <f>IFERROR(IF(OR(BZI35="日",BZI35="祝",BZI35=0,BZJ35=""),"　",MAX(IF(AND(BZJ35&lt;=BZT14,BZL35&gt;BZU14),BZU14-BZT14,IF(BZL35&lt;=BZU14,0,IF(AND(BZJ35&gt;BZT14,BZL35&gt;BZU14),BZU14-BZJ35,0))),0)),0)</f>
        <v>　</v>
      </c>
      <c r="BZU35" s="663"/>
      <c r="BZV35" s="664"/>
      <c r="BZW35" s="662" t="str">
        <f>IFERROR(IF(OR(BZI35="日",BZI35="祝",BZI35=0,BZJ35=""),"　",MAX(IF(BZJ35&gt;BZW14,BZL35-BZJ35,IF(BZJ35&lt;=BZW14,BZL35-BZW14,0)),0)),0)</f>
        <v>　</v>
      </c>
      <c r="BZX35" s="663"/>
      <c r="BZY35" s="664"/>
      <c r="BZZ35" s="662" t="str">
        <f>IFERROR(IF(OR(BZI35="日",BZI35="祝",BZI35=0,BZJ35=""),"　",MAX(IF(AND(BZJ35&lt;=BZZ14,BZL35&gt;CAA14),CAA14-BZZ14,IF(AND(BZJ35&gt;BZZ14,BZL35&lt;=CAA14),BZL35-BZJ35,IF(AND(BZJ35&lt;=BZZ14,BZL35&lt;=CAA14),BZL35-BZZ14,IF(AND(BZJ35&gt;BZZ14,BZL35&gt;CAA14),CAA14-BZJ35,0)))),0)),0)</f>
        <v>　</v>
      </c>
      <c r="CAA35" s="663"/>
      <c r="CAB35" s="664"/>
      <c r="CAC35" s="662" t="str">
        <f>IFERROR(IF(OR(BZI35="日",BZI35="祝",BZI35=0,BZJ35=""),"　",MAX(IF(AND(BZJ35&gt;CAF14,BZL35&gt;CAD14),0,IF(AND(BZJ35&lt;=CAF14,BZJ35&gt;CAC14,BZL35&gt;CAD14),CAF14-BZJ35,IF(AND(BZJ35&lt;=CAF14,BZJ35&lt;=CAC14,BZL35&gt;CAD14),CAF14-CAC14,IF(AND(BZJ35&gt;CAC14,BZL35&lt;=CAD14),BZL35-BZJ35,IF(AND(BZJ35&lt;=CAC14,BZL35&lt;=CAD14),BZL35-CAC14,0))))),0)),0)</f>
        <v>　</v>
      </c>
      <c r="CAD35" s="663"/>
      <c r="CAE35" s="664"/>
      <c r="CAF35" s="662" t="str">
        <f>IFERROR(IF(OR(BZI35="日",BZI35="祝",BZI35=0,BZJ35=""),"　",MAX(IF(AND(BZJ35&lt;=CAF14,BZL35&gt;CAG14),CAG14-CAF14,IF(BZL35&lt;=CAG14,0,IF(AND(BZJ35&gt;CAF14,BZL35&gt;CAG14),CAG14-BZJ35,0))),0)),0)</f>
        <v>　</v>
      </c>
      <c r="CAG35" s="663"/>
      <c r="CAH35" s="664"/>
      <c r="CAI35" s="662" t="str">
        <f t="shared" si="37"/>
        <v>　</v>
      </c>
      <c r="CAJ35" s="663"/>
      <c r="CAK35" s="664"/>
      <c r="CAL35" s="665" t="str">
        <f>IF(CAO35="×",TIME(0,0,0),IF(CAY4="非常勤",BZN35,BZZ35))</f>
        <v>　</v>
      </c>
      <c r="CAM35" s="666"/>
      <c r="CAN35" s="667"/>
      <c r="CAO35" s="265"/>
      <c r="CAP35" s="665" t="str">
        <f>IF(CAS35="×",TIME(0,0,0),IF(CAY4="非常勤",BZQ35,CAC35))</f>
        <v>　</v>
      </c>
      <c r="CAQ35" s="666"/>
      <c r="CAR35" s="667"/>
      <c r="CAS35" s="265"/>
      <c r="CAT35" s="665" t="str">
        <f>IF(CAW35="×",TIME(0,0,0),IF(CAY4="非常勤",BZT35,CAF35))</f>
        <v>　</v>
      </c>
      <c r="CAU35" s="666"/>
      <c r="CAV35" s="667"/>
      <c r="CAW35" s="265"/>
      <c r="CAX35" s="665" t="str">
        <f>IF(CBA35="×",TIME(0,0,0),IF(CAY4="非常勤",BZW35,CAI35))</f>
        <v>　</v>
      </c>
      <c r="CAY35" s="666"/>
      <c r="CAZ35" s="667"/>
      <c r="CBA35" s="265"/>
      <c r="CBB35" s="668"/>
      <c r="CBC35" s="669"/>
      <c r="CBD35" s="668"/>
      <c r="CBE35" s="670"/>
      <c r="CBF35" s="669"/>
      <c r="CBG35" s="671"/>
      <c r="CBH35" s="672"/>
      <c r="CBI35" s="672"/>
      <c r="CBJ35" s="673"/>
      <c r="CBK35" s="263">
        <f>$A$35</f>
        <v>21</v>
      </c>
      <c r="CBL35" s="264" t="str">
        <f>$B$35</f>
        <v>水</v>
      </c>
      <c r="CBM35" s="660"/>
      <c r="CBN35" s="661"/>
      <c r="CBO35" s="660"/>
      <c r="CBP35" s="661"/>
      <c r="CBQ35" s="662" t="str">
        <f>IFERROR(IF(OR(CBL35="日",CBL35="祝",CBL35=0,CBM35=""),"　",MAX(IF(AND(CBM35&lt;=CBQ14,CBO35&gt;CBR14),CBR14-CBQ14,IF(AND(CBM35&gt;CBQ14,CBO35&lt;=CBR14),CBO35-CBM35,IF(AND(CBM35&lt;=CBQ14,CBO35&lt;=CBR14),CBO35-CBQ14,IF(AND(CBM35&gt;CBQ14,CBO35&gt;CBR14),CBR14-CBM35,0)))),0)),0)</f>
        <v>　</v>
      </c>
      <c r="CBR35" s="663"/>
      <c r="CBS35" s="664"/>
      <c r="CBT35" s="662" t="str">
        <f>IFERROR(IF(OR(CBL35="日",CBL35="祝",CBL35=0,CBM35=""),"　",MAX(IF(AND(CBM35&gt;CBW14,CBO35&gt;CBU14),0,IF(AND(CBM35&lt;=CBW14,CBM35&gt;CBT14,CBO35&gt;CBU14),CBW14-CBM35,IF(AND(CBM35&lt;=CBW14,CBM35&lt;=CBT14,CBO35&gt;CBU14),CBW14-CBT14,IF(AND(CBM35&gt;CBT14,CBO35&lt;=CBU14),CBO35-CBM35,IF(AND(CBM35&lt;=CBT14,CBO35&lt;=CBU14),CBO35-CBT14,0))))),0)),0)</f>
        <v>　</v>
      </c>
      <c r="CBU35" s="663"/>
      <c r="CBV35" s="664"/>
      <c r="CBW35" s="662" t="str">
        <f>IFERROR(IF(OR(CBL35="日",CBL35="祝",CBL35=0,CBM35=""),"　",MAX(IF(AND(CBM35&lt;=CBW14,CBO35&gt;CBX14),CBX14-CBW14,IF(CBO35&lt;=CBX14,0,IF(AND(CBM35&gt;CBW14,CBO35&gt;CBX14),CBX14-CBM35,0))),0)),0)</f>
        <v>　</v>
      </c>
      <c r="CBX35" s="663"/>
      <c r="CBY35" s="664"/>
      <c r="CBZ35" s="662" t="str">
        <f>IFERROR(IF(OR(CBL35="日",CBL35="祝",CBL35=0,CBM35=""),"　",MAX(IF(CBM35&gt;CBZ14,CBO35-CBM35,IF(CBM35&lt;=CBZ14,CBO35-CBZ14,0)),0)),0)</f>
        <v>　</v>
      </c>
      <c r="CCA35" s="663"/>
      <c r="CCB35" s="664"/>
      <c r="CCC35" s="662" t="str">
        <f>IFERROR(IF(OR(CBL35="日",CBL35="祝",CBL35=0,CBM35=""),"　",MAX(IF(AND(CBM35&lt;=CCC14,CBO35&gt;CCD14),CCD14-CCC14,IF(AND(CBM35&gt;CCC14,CBO35&lt;=CCD14),CBO35-CBM35,IF(AND(CBM35&lt;=CCC14,CBO35&lt;=CCD14),CBO35-CCC14,IF(AND(CBM35&gt;CCC14,CBO35&gt;CCD14),CCD14-CBM35,0)))),0)),0)</f>
        <v>　</v>
      </c>
      <c r="CCD35" s="663"/>
      <c r="CCE35" s="664"/>
      <c r="CCF35" s="662" t="str">
        <f>IFERROR(IF(OR(CBL35="日",CBL35="祝",CBL35=0,CBM35=""),"　",MAX(IF(AND(CBM35&gt;CCI14,CBO35&gt;CCG14),0,IF(AND(CBM35&lt;=CCI14,CBM35&gt;CCF14,CBO35&gt;CCG14),CCI14-CBM35,IF(AND(CBM35&lt;=CCI14,CBM35&lt;=CCF14,CBO35&gt;CCG14),CCI14-CCF14,IF(AND(CBM35&gt;CCF14,CBO35&lt;=CCG14),CBO35-CBM35,IF(AND(CBM35&lt;=CCF14,CBO35&lt;=CCG14),CBO35-CCF14,0))))),0)),0)</f>
        <v>　</v>
      </c>
      <c r="CCG35" s="663"/>
      <c r="CCH35" s="664"/>
      <c r="CCI35" s="662" t="str">
        <f>IFERROR(IF(OR(CBL35="日",CBL35="祝",CBL35=0,CBM35=""),"　",MAX(IF(AND(CBM35&lt;=CCI14,CBO35&gt;CCJ14),CCJ14-CCI14,IF(CBO35&lt;=CCJ14,0,IF(AND(CBM35&gt;CCI14,CBO35&gt;CCJ14),CCJ14-CBM35,0))),0)),0)</f>
        <v>　</v>
      </c>
      <c r="CCJ35" s="663"/>
      <c r="CCK35" s="664"/>
      <c r="CCL35" s="662" t="str">
        <f t="shared" si="38"/>
        <v>　</v>
      </c>
      <c r="CCM35" s="663"/>
      <c r="CCN35" s="664"/>
      <c r="CCO35" s="665" t="str">
        <f>IF(CCR35="×",TIME(0,0,0),IF(CDB4="非常勤",CBQ35,CCC35))</f>
        <v>　</v>
      </c>
      <c r="CCP35" s="666"/>
      <c r="CCQ35" s="667"/>
      <c r="CCR35" s="265"/>
      <c r="CCS35" s="665" t="str">
        <f>IF(CCV35="×",TIME(0,0,0),IF(CDB4="非常勤",CBT35,CCF35))</f>
        <v>　</v>
      </c>
      <c r="CCT35" s="666"/>
      <c r="CCU35" s="667"/>
      <c r="CCV35" s="265"/>
      <c r="CCW35" s="665" t="str">
        <f>IF(CCZ35="×",TIME(0,0,0),IF(CDB4="非常勤",CBW35,CCI35))</f>
        <v>　</v>
      </c>
      <c r="CCX35" s="666"/>
      <c r="CCY35" s="667"/>
      <c r="CCZ35" s="265"/>
      <c r="CDA35" s="665" t="str">
        <f>IF(CDD35="×",TIME(0,0,0),IF(CDB4="非常勤",CBZ35,CCL35))</f>
        <v>　</v>
      </c>
      <c r="CDB35" s="666"/>
      <c r="CDC35" s="667"/>
      <c r="CDD35" s="265"/>
      <c r="CDE35" s="668"/>
      <c r="CDF35" s="669"/>
      <c r="CDG35" s="668"/>
      <c r="CDH35" s="670"/>
      <c r="CDI35" s="669"/>
      <c r="CDJ35" s="671"/>
      <c r="CDK35" s="672"/>
      <c r="CDL35" s="672"/>
      <c r="CDM35" s="673"/>
      <c r="CDN35" s="263">
        <f>$A$35</f>
        <v>21</v>
      </c>
      <c r="CDO35" s="264" t="str">
        <f>$B$35</f>
        <v>水</v>
      </c>
      <c r="CDP35" s="660"/>
      <c r="CDQ35" s="661"/>
      <c r="CDR35" s="660"/>
      <c r="CDS35" s="661"/>
      <c r="CDT35" s="662" t="str">
        <f>IFERROR(IF(OR(CDO35="日",CDO35="祝",CDO35=0,CDP35=""),"　",MAX(IF(AND(CDP35&lt;=CDT14,CDR35&gt;CDU14),CDU14-CDT14,IF(AND(CDP35&gt;CDT14,CDR35&lt;=CDU14),CDR35-CDP35,IF(AND(CDP35&lt;=CDT14,CDR35&lt;=CDU14),CDR35-CDT14,IF(AND(CDP35&gt;CDT14,CDR35&gt;CDU14),CDU14-CDP35,0)))),0)),0)</f>
        <v>　</v>
      </c>
      <c r="CDU35" s="663"/>
      <c r="CDV35" s="664"/>
      <c r="CDW35" s="662" t="str">
        <f>IFERROR(IF(OR(CDO35="日",CDO35="祝",CDO35=0,CDP35=""),"　",MAX(IF(AND(CDP35&gt;CDZ14,CDR35&gt;CDX14),0,IF(AND(CDP35&lt;=CDZ14,CDP35&gt;CDW14,CDR35&gt;CDX14),CDZ14-CDP35,IF(AND(CDP35&lt;=CDZ14,CDP35&lt;=CDW14,CDR35&gt;CDX14),CDZ14-CDW14,IF(AND(CDP35&gt;CDW14,CDR35&lt;=CDX14),CDR35-CDP35,IF(AND(CDP35&lt;=CDW14,CDR35&lt;=CDX14),CDR35-CDW14,0))))),0)),0)</f>
        <v>　</v>
      </c>
      <c r="CDX35" s="663"/>
      <c r="CDY35" s="664"/>
      <c r="CDZ35" s="662" t="str">
        <f>IFERROR(IF(OR(CDO35="日",CDO35="祝",CDO35=0,CDP35=""),"　",MAX(IF(AND(CDP35&lt;=CDZ14,CDR35&gt;CEA14),CEA14-CDZ14,IF(CDR35&lt;=CEA14,0,IF(AND(CDP35&gt;CDZ14,CDR35&gt;CEA14),CEA14-CDP35,0))),0)),0)</f>
        <v>　</v>
      </c>
      <c r="CEA35" s="663"/>
      <c r="CEB35" s="664"/>
      <c r="CEC35" s="662" t="str">
        <f>IFERROR(IF(OR(CDO35="日",CDO35="祝",CDO35=0,CDP35=""),"　",MAX(IF(CDP35&gt;CEC14,CDR35-CDP35,IF(CDP35&lt;=CEC14,CDR35-CEC14,0)),0)),0)</f>
        <v>　</v>
      </c>
      <c r="CED35" s="663"/>
      <c r="CEE35" s="664"/>
      <c r="CEF35" s="662" t="str">
        <f>IFERROR(IF(OR(CDO35="日",CDO35="祝",CDO35=0,CDP35=""),"　",MAX(IF(AND(CDP35&lt;=CEF14,CDR35&gt;CEG14),CEG14-CEF14,IF(AND(CDP35&gt;CEF14,CDR35&lt;=CEG14),CDR35-CDP35,IF(AND(CDP35&lt;=CEF14,CDR35&lt;=CEG14),CDR35-CEF14,IF(AND(CDP35&gt;CEF14,CDR35&gt;CEG14),CEG14-CDP35,0)))),0)),0)</f>
        <v>　</v>
      </c>
      <c r="CEG35" s="663"/>
      <c r="CEH35" s="664"/>
      <c r="CEI35" s="662" t="str">
        <f>IFERROR(IF(OR(CDO35="日",CDO35="祝",CDO35=0,CDP35=""),"　",MAX(IF(AND(CDP35&gt;CEL14,CDR35&gt;CEJ14),0,IF(AND(CDP35&lt;=CEL14,CDP35&gt;CEI14,CDR35&gt;CEJ14),CEL14-CDP35,IF(AND(CDP35&lt;=CEL14,CDP35&lt;=CEI14,CDR35&gt;CEJ14),CEL14-CEI14,IF(AND(CDP35&gt;CEI14,CDR35&lt;=CEJ14),CDR35-CDP35,IF(AND(CDP35&lt;=CEI14,CDR35&lt;=CEJ14),CDR35-CEI14,0))))),0)),0)</f>
        <v>　</v>
      </c>
      <c r="CEJ35" s="663"/>
      <c r="CEK35" s="664"/>
      <c r="CEL35" s="662" t="str">
        <f>IFERROR(IF(OR(CDO35="日",CDO35="祝",CDO35=0,CDP35=""),"　",MAX(IF(AND(CDP35&lt;=CEL14,CDR35&gt;CEM14),CEM14-CEL14,IF(CDR35&lt;=CEM14,0,IF(AND(CDP35&gt;CEL14,CDR35&gt;CEM14),CEM14-CDP35,0))),0)),0)</f>
        <v>　</v>
      </c>
      <c r="CEM35" s="663"/>
      <c r="CEN35" s="664"/>
      <c r="CEO35" s="662" t="str">
        <f t="shared" si="39"/>
        <v>　</v>
      </c>
      <c r="CEP35" s="663"/>
      <c r="CEQ35" s="664"/>
      <c r="CER35" s="665" t="str">
        <f>IF(CEU35="×",TIME(0,0,0),IF(CFE4="非常勤",CDT35,CEF35))</f>
        <v>　</v>
      </c>
      <c r="CES35" s="666"/>
      <c r="CET35" s="667"/>
      <c r="CEU35" s="265"/>
      <c r="CEV35" s="665" t="str">
        <f>IF(CEY35="×",TIME(0,0,0),IF(CFE4="非常勤",CDW35,CEI35))</f>
        <v>　</v>
      </c>
      <c r="CEW35" s="666"/>
      <c r="CEX35" s="667"/>
      <c r="CEY35" s="265"/>
      <c r="CEZ35" s="665" t="str">
        <f>IF(CFC35="×",TIME(0,0,0),IF(CFE4="非常勤",CDZ35,CEL35))</f>
        <v>　</v>
      </c>
      <c r="CFA35" s="666"/>
      <c r="CFB35" s="667"/>
      <c r="CFC35" s="265"/>
      <c r="CFD35" s="665" t="str">
        <f>IF(CFG35="×",TIME(0,0,0),IF(CFE4="非常勤",CEC35,CEO35))</f>
        <v>　</v>
      </c>
      <c r="CFE35" s="666"/>
      <c r="CFF35" s="667"/>
      <c r="CFG35" s="265"/>
      <c r="CFH35" s="668"/>
      <c r="CFI35" s="669"/>
      <c r="CFJ35" s="668"/>
      <c r="CFK35" s="670"/>
      <c r="CFL35" s="669"/>
      <c r="CFM35" s="671"/>
      <c r="CFN35" s="672"/>
      <c r="CFO35" s="672"/>
      <c r="CFP35" s="673"/>
      <c r="CFQ35" s="263">
        <f>$A$35</f>
        <v>21</v>
      </c>
      <c r="CFR35" s="264" t="str">
        <f>$B$35</f>
        <v>水</v>
      </c>
      <c r="CFS35" s="660"/>
      <c r="CFT35" s="661"/>
      <c r="CFU35" s="660"/>
      <c r="CFV35" s="661"/>
      <c r="CFW35" s="662" t="str">
        <f>IFERROR(IF(OR(CFR35="日",CFR35="祝",CFR35=0,CFS35=""),"　",MAX(IF(AND(CFS35&lt;=CFW14,CFU35&gt;CFX14),CFX14-CFW14,IF(AND(CFS35&gt;CFW14,CFU35&lt;=CFX14),CFU35-CFS35,IF(AND(CFS35&lt;=CFW14,CFU35&lt;=CFX14),CFU35-CFW14,IF(AND(CFS35&gt;CFW14,CFU35&gt;CFX14),CFX14-CFS35,0)))),0)),0)</f>
        <v>　</v>
      </c>
      <c r="CFX35" s="663"/>
      <c r="CFY35" s="664"/>
      <c r="CFZ35" s="662" t="str">
        <f>IFERROR(IF(OR(CFR35="日",CFR35="祝",CFR35=0,CFS35=""),"　",MAX(IF(AND(CFS35&gt;CGC14,CFU35&gt;CGA14),0,IF(AND(CFS35&lt;=CGC14,CFS35&gt;CFZ14,CFU35&gt;CGA14),CGC14-CFS35,IF(AND(CFS35&lt;=CGC14,CFS35&lt;=CFZ14,CFU35&gt;CGA14),CGC14-CFZ14,IF(AND(CFS35&gt;CFZ14,CFU35&lt;=CGA14),CFU35-CFS35,IF(AND(CFS35&lt;=CFZ14,CFU35&lt;=CGA14),CFU35-CFZ14,0))))),0)),0)</f>
        <v>　</v>
      </c>
      <c r="CGA35" s="663"/>
      <c r="CGB35" s="664"/>
      <c r="CGC35" s="662" t="str">
        <f>IFERROR(IF(OR(CFR35="日",CFR35="祝",CFR35=0,CFS35=""),"　",MAX(IF(AND(CFS35&lt;=CGC14,CFU35&gt;CGD14),CGD14-CGC14,IF(CFU35&lt;=CGD14,0,IF(AND(CFS35&gt;CGC14,CFU35&gt;CGD14),CGD14-CFS35,0))),0)),0)</f>
        <v>　</v>
      </c>
      <c r="CGD35" s="663"/>
      <c r="CGE35" s="664"/>
      <c r="CGF35" s="662" t="str">
        <f>IFERROR(IF(OR(CFR35="日",CFR35="祝",CFR35=0,CFS35=""),"　",MAX(IF(CFS35&gt;CGF14,CFU35-CFS35,IF(CFS35&lt;=CGF14,CFU35-CGF14,0)),0)),0)</f>
        <v>　</v>
      </c>
      <c r="CGG35" s="663"/>
      <c r="CGH35" s="664"/>
      <c r="CGI35" s="662" t="str">
        <f>IFERROR(IF(OR(CFR35="日",CFR35="祝",CFR35=0,CFS35=""),"　",MAX(IF(AND(CFS35&lt;=CGI14,CFU35&gt;CGJ14),CGJ14-CGI14,IF(AND(CFS35&gt;CGI14,CFU35&lt;=CGJ14),CFU35-CFS35,IF(AND(CFS35&lt;=CGI14,CFU35&lt;=CGJ14),CFU35-CGI14,IF(AND(CFS35&gt;CGI14,CFU35&gt;CGJ14),CGJ14-CFS35,0)))),0)),0)</f>
        <v>　</v>
      </c>
      <c r="CGJ35" s="663"/>
      <c r="CGK35" s="664"/>
      <c r="CGL35" s="662" t="str">
        <f>IFERROR(IF(OR(CFR35="日",CFR35="祝",CFR35=0,CFS35=""),"　",MAX(IF(AND(CFS35&gt;CGO14,CFU35&gt;CGM14),0,IF(AND(CFS35&lt;=CGO14,CFS35&gt;CGL14,CFU35&gt;CGM14),CGO14-CFS35,IF(AND(CFS35&lt;=CGO14,CFS35&lt;=CGL14,CFU35&gt;CGM14),CGO14-CGL14,IF(AND(CFS35&gt;CGL14,CFU35&lt;=CGM14),CFU35-CFS35,IF(AND(CFS35&lt;=CGL14,CFU35&lt;=CGM14),CFU35-CGL14,0))))),0)),0)</f>
        <v>　</v>
      </c>
      <c r="CGM35" s="663"/>
      <c r="CGN35" s="664"/>
      <c r="CGO35" s="662" t="str">
        <f>IFERROR(IF(OR(CFR35="日",CFR35="祝",CFR35=0,CFS35=""),"　",MAX(IF(AND(CFS35&lt;=CGO14,CFU35&gt;CGP14),CGP14-CGO14,IF(CFU35&lt;=CGP14,0,IF(AND(CFS35&gt;CGO14,CFU35&gt;CGP14),CGP14-CFS35,0))),0)),0)</f>
        <v>　</v>
      </c>
      <c r="CGP35" s="663"/>
      <c r="CGQ35" s="664"/>
      <c r="CGR35" s="662" t="str">
        <f t="shared" si="40"/>
        <v>　</v>
      </c>
      <c r="CGS35" s="663"/>
      <c r="CGT35" s="664"/>
      <c r="CGU35" s="665" t="str">
        <f>IF(CGX35="×",TIME(0,0,0),IF(CHH4="非常勤",CFW35,CGI35))</f>
        <v>　</v>
      </c>
      <c r="CGV35" s="666"/>
      <c r="CGW35" s="667"/>
      <c r="CGX35" s="265"/>
      <c r="CGY35" s="665" t="str">
        <f>IF(CHB35="×",TIME(0,0,0),IF(CHH4="非常勤",CFZ35,CGL35))</f>
        <v>　</v>
      </c>
      <c r="CGZ35" s="666"/>
      <c r="CHA35" s="667"/>
      <c r="CHB35" s="265"/>
      <c r="CHC35" s="665" t="str">
        <f>IF(CHF35="×",TIME(0,0,0),IF(CHH4="非常勤",CGC35,CGO35))</f>
        <v>　</v>
      </c>
      <c r="CHD35" s="666"/>
      <c r="CHE35" s="667"/>
      <c r="CHF35" s="265"/>
      <c r="CHG35" s="665" t="str">
        <f>IF(CHJ35="×",TIME(0,0,0),IF(CHH4="非常勤",CGF35,CGR35))</f>
        <v>　</v>
      </c>
      <c r="CHH35" s="666"/>
      <c r="CHI35" s="667"/>
      <c r="CHJ35" s="265"/>
      <c r="CHK35" s="668"/>
      <c r="CHL35" s="669"/>
      <c r="CHM35" s="668"/>
      <c r="CHN35" s="670"/>
      <c r="CHO35" s="669"/>
      <c r="CHP35" s="671"/>
      <c r="CHQ35" s="672"/>
      <c r="CHR35" s="672"/>
      <c r="CHS35" s="673"/>
      <c r="CHT35" s="263">
        <f>$A$35</f>
        <v>21</v>
      </c>
      <c r="CHU35" s="264" t="str">
        <f>$B$35</f>
        <v>水</v>
      </c>
      <c r="CHV35" s="660"/>
      <c r="CHW35" s="661"/>
      <c r="CHX35" s="660"/>
      <c r="CHY35" s="661"/>
      <c r="CHZ35" s="662" t="str">
        <f>IFERROR(IF(OR(CHU35="日",CHU35="祝",CHU35=0,CHV35=""),"　",MAX(IF(AND(CHV35&lt;=CHZ14,CHX35&gt;CIA14),CIA14-CHZ14,IF(AND(CHV35&gt;CHZ14,CHX35&lt;=CIA14),CHX35-CHV35,IF(AND(CHV35&lt;=CHZ14,CHX35&lt;=CIA14),CHX35-CHZ14,IF(AND(CHV35&gt;CHZ14,CHX35&gt;CIA14),CIA14-CHV35,0)))),0)),0)</f>
        <v>　</v>
      </c>
      <c r="CIA35" s="663"/>
      <c r="CIB35" s="664"/>
      <c r="CIC35" s="662" t="str">
        <f>IFERROR(IF(OR(CHU35="日",CHU35="祝",CHU35=0,CHV35=""),"　",MAX(IF(AND(CHV35&gt;CIF14,CHX35&gt;CID14),0,IF(AND(CHV35&lt;=CIF14,CHV35&gt;CIC14,CHX35&gt;CID14),CIF14-CHV35,IF(AND(CHV35&lt;=CIF14,CHV35&lt;=CIC14,CHX35&gt;CID14),CIF14-CIC14,IF(AND(CHV35&gt;CIC14,CHX35&lt;=CID14),CHX35-CHV35,IF(AND(CHV35&lt;=CIC14,CHX35&lt;=CID14),CHX35-CIC14,0))))),0)),0)</f>
        <v>　</v>
      </c>
      <c r="CID35" s="663"/>
      <c r="CIE35" s="664"/>
      <c r="CIF35" s="662" t="str">
        <f>IFERROR(IF(OR(CHU35="日",CHU35="祝",CHU35=0,CHV35=""),"　",MAX(IF(AND(CHV35&lt;=CIF14,CHX35&gt;CIG14),CIG14-CIF14,IF(CHX35&lt;=CIG14,0,IF(AND(CHV35&gt;CIF14,CHX35&gt;CIG14),CIG14-CHV35,0))),0)),0)</f>
        <v>　</v>
      </c>
      <c r="CIG35" s="663"/>
      <c r="CIH35" s="664"/>
      <c r="CII35" s="662" t="str">
        <f>IFERROR(IF(OR(CHU35="日",CHU35="祝",CHU35=0,CHV35=""),"　",MAX(IF(CHV35&gt;CII14,CHX35-CHV35,IF(CHV35&lt;=CII14,CHX35-CII14,0)),0)),0)</f>
        <v>　</v>
      </c>
      <c r="CIJ35" s="663"/>
      <c r="CIK35" s="664"/>
      <c r="CIL35" s="662" t="str">
        <f>IFERROR(IF(OR(CHU35="日",CHU35="祝",CHU35=0,CHV35=""),"　",MAX(IF(AND(CHV35&lt;=CIL14,CHX35&gt;CIM14),CIM14-CIL14,IF(AND(CHV35&gt;CIL14,CHX35&lt;=CIM14),CHX35-CHV35,IF(AND(CHV35&lt;=CIL14,CHX35&lt;=CIM14),CHX35-CIL14,IF(AND(CHV35&gt;CIL14,CHX35&gt;CIM14),CIM14-CHV35,0)))),0)),0)</f>
        <v>　</v>
      </c>
      <c r="CIM35" s="663"/>
      <c r="CIN35" s="664"/>
      <c r="CIO35" s="662" t="str">
        <f>IFERROR(IF(OR(CHU35="日",CHU35="祝",CHU35=0,CHV35=""),"　",MAX(IF(AND(CHV35&gt;CIR14,CHX35&gt;CIP14),0,IF(AND(CHV35&lt;=CIR14,CHV35&gt;CIO14,CHX35&gt;CIP14),CIR14-CHV35,IF(AND(CHV35&lt;=CIR14,CHV35&lt;=CIO14,CHX35&gt;CIP14),CIR14-CIO14,IF(AND(CHV35&gt;CIO14,CHX35&lt;=CIP14),CHX35-CHV35,IF(AND(CHV35&lt;=CIO14,CHX35&lt;=CIP14),CHX35-CIO14,0))))),0)),0)</f>
        <v>　</v>
      </c>
      <c r="CIP35" s="663"/>
      <c r="CIQ35" s="664"/>
      <c r="CIR35" s="662" t="str">
        <f>IFERROR(IF(OR(CHU35="日",CHU35="祝",CHU35=0,CHV35=""),"　",MAX(IF(AND(CHV35&lt;=CIR14,CHX35&gt;CIS14),CIS14-CIR14,IF(CHX35&lt;=CIS14,0,IF(AND(CHV35&gt;CIR14,CHX35&gt;CIS14),CIS14-CHV35,0))),0)),0)</f>
        <v>　</v>
      </c>
      <c r="CIS35" s="663"/>
      <c r="CIT35" s="664"/>
      <c r="CIU35" s="662" t="str">
        <f t="shared" si="41"/>
        <v>　</v>
      </c>
      <c r="CIV35" s="663"/>
      <c r="CIW35" s="664"/>
      <c r="CIX35" s="665" t="str">
        <f>IF(CJA35="×",TIME(0,0,0),IF(CJK4="非常勤",CHZ35,CIL35))</f>
        <v>　</v>
      </c>
      <c r="CIY35" s="666"/>
      <c r="CIZ35" s="667"/>
      <c r="CJA35" s="265"/>
      <c r="CJB35" s="665" t="str">
        <f>IF(CJE35="×",TIME(0,0,0),IF(CJK4="非常勤",CIC35,CIO35))</f>
        <v>　</v>
      </c>
      <c r="CJC35" s="666"/>
      <c r="CJD35" s="667"/>
      <c r="CJE35" s="265"/>
      <c r="CJF35" s="665" t="str">
        <f>IF(CJI35="×",TIME(0,0,0),IF(CJK4="非常勤",CIF35,CIR35))</f>
        <v>　</v>
      </c>
      <c r="CJG35" s="666"/>
      <c r="CJH35" s="667"/>
      <c r="CJI35" s="265"/>
      <c r="CJJ35" s="665" t="str">
        <f>IF(CJM35="×",TIME(0,0,0),IF(CJK4="非常勤",CII35,CIU35))</f>
        <v>　</v>
      </c>
      <c r="CJK35" s="666"/>
      <c r="CJL35" s="667"/>
      <c r="CJM35" s="265"/>
      <c r="CJN35" s="668"/>
      <c r="CJO35" s="669"/>
      <c r="CJP35" s="668"/>
      <c r="CJQ35" s="670"/>
      <c r="CJR35" s="669"/>
      <c r="CJS35" s="671"/>
      <c r="CJT35" s="672"/>
      <c r="CJU35" s="672"/>
      <c r="CJV35" s="673"/>
      <c r="CJW35" s="263">
        <f>$A$35</f>
        <v>21</v>
      </c>
      <c r="CJX35" s="264" t="str">
        <f>$B$35</f>
        <v>水</v>
      </c>
      <c r="CJY35" s="660"/>
      <c r="CJZ35" s="661"/>
      <c r="CKA35" s="660"/>
      <c r="CKB35" s="661"/>
      <c r="CKC35" s="662" t="str">
        <f>IFERROR(IF(OR(CJX35="日",CJX35="祝",CJX35=0,CJY35=""),"　",MAX(IF(AND(CJY35&lt;=CKC14,CKA35&gt;CKD14),CKD14-CKC14,IF(AND(CJY35&gt;CKC14,CKA35&lt;=CKD14),CKA35-CJY35,IF(AND(CJY35&lt;=CKC14,CKA35&lt;=CKD14),CKA35-CKC14,IF(AND(CJY35&gt;CKC14,CKA35&gt;CKD14),CKD14-CJY35,0)))),0)),0)</f>
        <v>　</v>
      </c>
      <c r="CKD35" s="663"/>
      <c r="CKE35" s="664"/>
      <c r="CKF35" s="662" t="str">
        <f>IFERROR(IF(OR(CJX35="日",CJX35="祝",CJX35=0,CJY35=""),"　",MAX(IF(AND(CJY35&gt;CKI14,CKA35&gt;CKG14),0,IF(AND(CJY35&lt;=CKI14,CJY35&gt;CKF14,CKA35&gt;CKG14),CKI14-CJY35,IF(AND(CJY35&lt;=CKI14,CJY35&lt;=CKF14,CKA35&gt;CKG14),CKI14-CKF14,IF(AND(CJY35&gt;CKF14,CKA35&lt;=CKG14),CKA35-CJY35,IF(AND(CJY35&lt;=CKF14,CKA35&lt;=CKG14),CKA35-CKF14,0))))),0)),0)</f>
        <v>　</v>
      </c>
      <c r="CKG35" s="663"/>
      <c r="CKH35" s="664"/>
      <c r="CKI35" s="662" t="str">
        <f>IFERROR(IF(OR(CJX35="日",CJX35="祝",CJX35=0,CJY35=""),"　",MAX(IF(AND(CJY35&lt;=CKI14,CKA35&gt;CKJ14),CKJ14-CKI14,IF(CKA35&lt;=CKJ14,0,IF(AND(CJY35&gt;CKI14,CKA35&gt;CKJ14),CKJ14-CJY35,0))),0)),0)</f>
        <v>　</v>
      </c>
      <c r="CKJ35" s="663"/>
      <c r="CKK35" s="664"/>
      <c r="CKL35" s="662" t="str">
        <f>IFERROR(IF(OR(CJX35="日",CJX35="祝",CJX35=0,CJY35=""),"　",MAX(IF(CJY35&gt;CKL14,CKA35-CJY35,IF(CJY35&lt;=CKL14,CKA35-CKL14,0)),0)),0)</f>
        <v>　</v>
      </c>
      <c r="CKM35" s="663"/>
      <c r="CKN35" s="664"/>
      <c r="CKO35" s="662" t="str">
        <f>IFERROR(IF(OR(CJX35="日",CJX35="祝",CJX35=0,CJY35=""),"　",MAX(IF(AND(CJY35&lt;=CKO14,CKA35&gt;CKP14),CKP14-CKO14,IF(AND(CJY35&gt;CKO14,CKA35&lt;=CKP14),CKA35-CJY35,IF(AND(CJY35&lt;=CKO14,CKA35&lt;=CKP14),CKA35-CKO14,IF(AND(CJY35&gt;CKO14,CKA35&gt;CKP14),CKP14-CJY35,0)))),0)),0)</f>
        <v>　</v>
      </c>
      <c r="CKP35" s="663"/>
      <c r="CKQ35" s="664"/>
      <c r="CKR35" s="662" t="str">
        <f>IFERROR(IF(OR(CJX35="日",CJX35="祝",CJX35=0,CJY35=""),"　",MAX(IF(AND(CJY35&gt;CKU14,CKA35&gt;CKS14),0,IF(AND(CJY35&lt;=CKU14,CJY35&gt;CKR14,CKA35&gt;CKS14),CKU14-CJY35,IF(AND(CJY35&lt;=CKU14,CJY35&lt;=CKR14,CKA35&gt;CKS14),CKU14-CKR14,IF(AND(CJY35&gt;CKR14,CKA35&lt;=CKS14),CKA35-CJY35,IF(AND(CJY35&lt;=CKR14,CKA35&lt;=CKS14),CKA35-CKR14,0))))),0)),0)</f>
        <v>　</v>
      </c>
      <c r="CKS35" s="663"/>
      <c r="CKT35" s="664"/>
      <c r="CKU35" s="662" t="str">
        <f>IFERROR(IF(OR(CJX35="日",CJX35="祝",CJX35=0,CJY35=""),"　",MAX(IF(AND(CJY35&lt;=CKU14,CKA35&gt;CKV14),CKV14-CKU14,IF(CKA35&lt;=CKV14,0,IF(AND(CJY35&gt;CKU14,CKA35&gt;CKV14),CKV14-CJY35,0))),0)),0)</f>
        <v>　</v>
      </c>
      <c r="CKV35" s="663"/>
      <c r="CKW35" s="664"/>
      <c r="CKX35" s="662" t="str">
        <f t="shared" si="42"/>
        <v>　</v>
      </c>
      <c r="CKY35" s="663"/>
      <c r="CKZ35" s="664"/>
      <c r="CLA35" s="665" t="str">
        <f>IF(CLD35="×",TIME(0,0,0),IF(CLN4="非常勤",CKC35,CKO35))</f>
        <v>　</v>
      </c>
      <c r="CLB35" s="666"/>
      <c r="CLC35" s="667"/>
      <c r="CLD35" s="265"/>
      <c r="CLE35" s="665" t="str">
        <f>IF(CLH35="×",TIME(0,0,0),IF(CLN4="非常勤",CKF35,CKR35))</f>
        <v>　</v>
      </c>
      <c r="CLF35" s="666"/>
      <c r="CLG35" s="667"/>
      <c r="CLH35" s="265"/>
      <c r="CLI35" s="665" t="str">
        <f>IF(CLL35="×",TIME(0,0,0),IF(CLN4="非常勤",CKI35,CKU35))</f>
        <v>　</v>
      </c>
      <c r="CLJ35" s="666"/>
      <c r="CLK35" s="667"/>
      <c r="CLL35" s="265"/>
      <c r="CLM35" s="665" t="str">
        <f>IF(CLP35="×",TIME(0,0,0),IF(CLN4="非常勤",CKL35,CKX35))</f>
        <v>　</v>
      </c>
      <c r="CLN35" s="666"/>
      <c r="CLO35" s="667"/>
      <c r="CLP35" s="265"/>
      <c r="CLQ35" s="668"/>
      <c r="CLR35" s="669"/>
      <c r="CLS35" s="668"/>
      <c r="CLT35" s="670"/>
      <c r="CLU35" s="669"/>
      <c r="CLV35" s="671"/>
      <c r="CLW35" s="672"/>
      <c r="CLX35" s="672"/>
      <c r="CLY35" s="673"/>
      <c r="CLZ35" s="263">
        <f>$A$35</f>
        <v>21</v>
      </c>
      <c r="CMA35" s="264" t="str">
        <f>$B$35</f>
        <v>水</v>
      </c>
      <c r="CMB35" s="660"/>
      <c r="CMC35" s="661"/>
      <c r="CMD35" s="660"/>
      <c r="CME35" s="661"/>
      <c r="CMF35" s="662" t="str">
        <f>IFERROR(IF(OR(CMA35="日",CMA35="祝",CMA35=0,CMB35=""),"　",MAX(IF(AND(CMB35&lt;=CMF14,CMD35&gt;CMG14),CMG14-CMF14,IF(AND(CMB35&gt;CMF14,CMD35&lt;=CMG14),CMD35-CMB35,IF(AND(CMB35&lt;=CMF14,CMD35&lt;=CMG14),CMD35-CMF14,IF(AND(CMB35&gt;CMF14,CMD35&gt;CMG14),CMG14-CMB35,0)))),0)),0)</f>
        <v>　</v>
      </c>
      <c r="CMG35" s="663"/>
      <c r="CMH35" s="664"/>
      <c r="CMI35" s="662" t="str">
        <f>IFERROR(IF(OR(CMA35="日",CMA35="祝",CMA35=0,CMB35=""),"　",MAX(IF(AND(CMB35&gt;CML14,CMD35&gt;CMJ14),0,IF(AND(CMB35&lt;=CML14,CMB35&gt;CMI14,CMD35&gt;CMJ14),CML14-CMB35,IF(AND(CMB35&lt;=CML14,CMB35&lt;=CMI14,CMD35&gt;CMJ14),CML14-CMI14,IF(AND(CMB35&gt;CMI14,CMD35&lt;=CMJ14),CMD35-CMB35,IF(AND(CMB35&lt;=CMI14,CMD35&lt;=CMJ14),CMD35-CMI14,0))))),0)),0)</f>
        <v>　</v>
      </c>
      <c r="CMJ35" s="663"/>
      <c r="CMK35" s="664"/>
      <c r="CML35" s="662" t="str">
        <f>IFERROR(IF(OR(CMA35="日",CMA35="祝",CMA35=0,CMB35=""),"　",MAX(IF(AND(CMB35&lt;=CML14,CMD35&gt;CMM14),CMM14-CML14,IF(CMD35&lt;=CMM14,0,IF(AND(CMB35&gt;CML14,CMD35&gt;CMM14),CMM14-CMB35,0))),0)),0)</f>
        <v>　</v>
      </c>
      <c r="CMM35" s="663"/>
      <c r="CMN35" s="664"/>
      <c r="CMO35" s="662" t="str">
        <f>IFERROR(IF(OR(CMA35="日",CMA35="祝",CMA35=0,CMB35=""),"　",MAX(IF(CMB35&gt;CMO14,CMD35-CMB35,IF(CMB35&lt;=CMO14,CMD35-CMO14,0)),0)),0)</f>
        <v>　</v>
      </c>
      <c r="CMP35" s="663"/>
      <c r="CMQ35" s="664"/>
      <c r="CMR35" s="662" t="str">
        <f>IFERROR(IF(OR(CMA35="日",CMA35="祝",CMA35=0,CMB35=""),"　",MAX(IF(AND(CMB35&lt;=CMR14,CMD35&gt;CMS14),CMS14-CMR14,IF(AND(CMB35&gt;CMR14,CMD35&lt;=CMS14),CMD35-CMB35,IF(AND(CMB35&lt;=CMR14,CMD35&lt;=CMS14),CMD35-CMR14,IF(AND(CMB35&gt;CMR14,CMD35&gt;CMS14),CMS14-CMB35,0)))),0)),0)</f>
        <v>　</v>
      </c>
      <c r="CMS35" s="663"/>
      <c r="CMT35" s="664"/>
      <c r="CMU35" s="662" t="str">
        <f>IFERROR(IF(OR(CMA35="日",CMA35="祝",CMA35=0,CMB35=""),"　",MAX(IF(AND(CMB35&gt;CMX14,CMD35&gt;CMV14),0,IF(AND(CMB35&lt;=CMX14,CMB35&gt;CMU14,CMD35&gt;CMV14),CMX14-CMB35,IF(AND(CMB35&lt;=CMX14,CMB35&lt;=CMU14,CMD35&gt;CMV14),CMX14-CMU14,IF(AND(CMB35&gt;CMU14,CMD35&lt;=CMV14),CMD35-CMB35,IF(AND(CMB35&lt;=CMU14,CMD35&lt;=CMV14),CMD35-CMU14,0))))),0)),0)</f>
        <v>　</v>
      </c>
      <c r="CMV35" s="663"/>
      <c r="CMW35" s="664"/>
      <c r="CMX35" s="662" t="str">
        <f>IFERROR(IF(OR(CMA35="日",CMA35="祝",CMA35=0,CMB35=""),"　",MAX(IF(AND(CMB35&lt;=CMX14,CMD35&gt;CMY14),CMY14-CMX14,IF(CMD35&lt;=CMY14,0,IF(AND(CMB35&gt;CMX14,CMD35&gt;CMY14),CMY14-CMB35,0))),0)),0)</f>
        <v>　</v>
      </c>
      <c r="CMY35" s="663"/>
      <c r="CMZ35" s="664"/>
      <c r="CNA35" s="662" t="str">
        <f t="shared" si="43"/>
        <v>　</v>
      </c>
      <c r="CNB35" s="663"/>
      <c r="CNC35" s="664"/>
      <c r="CND35" s="665" t="str">
        <f>IF(CNG35="×",TIME(0,0,0),IF(CNQ4="非常勤",CMF35,CMR35))</f>
        <v>　</v>
      </c>
      <c r="CNE35" s="666"/>
      <c r="CNF35" s="667"/>
      <c r="CNG35" s="265"/>
      <c r="CNH35" s="665" t="str">
        <f>IF(CNK35="×",TIME(0,0,0),IF(CNQ4="非常勤",CMI35,CMU35))</f>
        <v>　</v>
      </c>
      <c r="CNI35" s="666"/>
      <c r="CNJ35" s="667"/>
      <c r="CNK35" s="265"/>
      <c r="CNL35" s="665" t="str">
        <f>IF(CNO35="×",TIME(0,0,0),IF(CNQ4="非常勤",CML35,CMX35))</f>
        <v>　</v>
      </c>
      <c r="CNM35" s="666"/>
      <c r="CNN35" s="667"/>
      <c r="CNO35" s="265"/>
      <c r="CNP35" s="665" t="str">
        <f>IF(CNS35="×",TIME(0,0,0),IF(CNQ4="非常勤",CMO35,CNA35))</f>
        <v>　</v>
      </c>
      <c r="CNQ35" s="666"/>
      <c r="CNR35" s="667"/>
      <c r="CNS35" s="265"/>
      <c r="CNT35" s="668"/>
      <c r="CNU35" s="669"/>
      <c r="CNV35" s="668"/>
      <c r="CNW35" s="670"/>
      <c r="CNX35" s="669"/>
      <c r="CNY35" s="671"/>
      <c r="CNZ35" s="672"/>
      <c r="COA35" s="672"/>
      <c r="COB35" s="673"/>
      <c r="COC35" s="263">
        <f>$A$35</f>
        <v>21</v>
      </c>
      <c r="COD35" s="264" t="str">
        <f>$B$35</f>
        <v>水</v>
      </c>
      <c r="COE35" s="660"/>
      <c r="COF35" s="661"/>
      <c r="COG35" s="660"/>
      <c r="COH35" s="661"/>
      <c r="COI35" s="662" t="str">
        <f>IFERROR(IF(OR(COD35="日",COD35="祝",COD35=0,COE35=""),"　",MAX(IF(AND(COE35&lt;=COI14,COG35&gt;COJ14),COJ14-COI14,IF(AND(COE35&gt;COI14,COG35&lt;=COJ14),COG35-COE35,IF(AND(COE35&lt;=COI14,COG35&lt;=COJ14),COG35-COI14,IF(AND(COE35&gt;COI14,COG35&gt;COJ14),COJ14-COE35,0)))),0)),0)</f>
        <v>　</v>
      </c>
      <c r="COJ35" s="663"/>
      <c r="COK35" s="664"/>
      <c r="COL35" s="662" t="str">
        <f>IFERROR(IF(OR(COD35="日",COD35="祝",COD35=0,COE35=""),"　",MAX(IF(AND(COE35&gt;COO14,COG35&gt;COM14),0,IF(AND(COE35&lt;=COO14,COE35&gt;COL14,COG35&gt;COM14),COO14-COE35,IF(AND(COE35&lt;=COO14,COE35&lt;=COL14,COG35&gt;COM14),COO14-COL14,IF(AND(COE35&gt;COL14,COG35&lt;=COM14),COG35-COE35,IF(AND(COE35&lt;=COL14,COG35&lt;=COM14),COG35-COL14,0))))),0)),0)</f>
        <v>　</v>
      </c>
      <c r="COM35" s="663"/>
      <c r="CON35" s="664"/>
      <c r="COO35" s="662" t="str">
        <f>IFERROR(IF(OR(COD35="日",COD35="祝",COD35=0,COE35=""),"　",MAX(IF(AND(COE35&lt;=COO14,COG35&gt;COP14),COP14-COO14,IF(COG35&lt;=COP14,0,IF(AND(COE35&gt;COO14,COG35&gt;COP14),COP14-COE35,0))),0)),0)</f>
        <v>　</v>
      </c>
      <c r="COP35" s="663"/>
      <c r="COQ35" s="664"/>
      <c r="COR35" s="662" t="str">
        <f>IFERROR(IF(OR(COD35="日",COD35="祝",COD35=0,COE35=""),"　",MAX(IF(COE35&gt;COR14,COG35-COE35,IF(COE35&lt;=COR14,COG35-COR14,0)),0)),0)</f>
        <v>　</v>
      </c>
      <c r="COS35" s="663"/>
      <c r="COT35" s="664"/>
      <c r="COU35" s="662" t="str">
        <f>IFERROR(IF(OR(COD35="日",COD35="祝",COD35=0,COE35=""),"　",MAX(IF(AND(COE35&lt;=COU14,COG35&gt;COV14),COV14-COU14,IF(AND(COE35&gt;COU14,COG35&lt;=COV14),COG35-COE35,IF(AND(COE35&lt;=COU14,COG35&lt;=COV14),COG35-COU14,IF(AND(COE35&gt;COU14,COG35&gt;COV14),COV14-COE35,0)))),0)),0)</f>
        <v>　</v>
      </c>
      <c r="COV35" s="663"/>
      <c r="COW35" s="664"/>
      <c r="COX35" s="662" t="str">
        <f>IFERROR(IF(OR(COD35="日",COD35="祝",COD35=0,COE35=""),"　",MAX(IF(AND(COE35&gt;CPA14,COG35&gt;COY14),0,IF(AND(COE35&lt;=CPA14,COE35&gt;COX14,COG35&gt;COY14),CPA14-COE35,IF(AND(COE35&lt;=CPA14,COE35&lt;=COX14,COG35&gt;COY14),CPA14-COX14,IF(AND(COE35&gt;COX14,COG35&lt;=COY14),COG35-COE35,IF(AND(COE35&lt;=COX14,COG35&lt;=COY14),COG35-COX14,0))))),0)),0)</f>
        <v>　</v>
      </c>
      <c r="COY35" s="663"/>
      <c r="COZ35" s="664"/>
      <c r="CPA35" s="662" t="str">
        <f>IFERROR(IF(OR(COD35="日",COD35="祝",COD35=0,COE35=""),"　",MAX(IF(AND(COE35&lt;=CPA14,COG35&gt;CPB14),CPB14-CPA14,IF(COG35&lt;=CPB14,0,IF(AND(COE35&gt;CPA14,COG35&gt;CPB14),CPB14-COE35,0))),0)),0)</f>
        <v>　</v>
      </c>
      <c r="CPB35" s="663"/>
      <c r="CPC35" s="664"/>
      <c r="CPD35" s="662" t="str">
        <f t="shared" si="44"/>
        <v>　</v>
      </c>
      <c r="CPE35" s="663"/>
      <c r="CPF35" s="664"/>
      <c r="CPG35" s="665" t="str">
        <f>IF(CPJ35="×",TIME(0,0,0),IF(CPT4="非常勤",COI35,COU35))</f>
        <v>　</v>
      </c>
      <c r="CPH35" s="666"/>
      <c r="CPI35" s="667"/>
      <c r="CPJ35" s="265"/>
      <c r="CPK35" s="665" t="str">
        <f>IF(CPN35="×",TIME(0,0,0),IF(CPT4="非常勤",COL35,COX35))</f>
        <v>　</v>
      </c>
      <c r="CPL35" s="666"/>
      <c r="CPM35" s="667"/>
      <c r="CPN35" s="265"/>
      <c r="CPO35" s="665" t="str">
        <f>IF(CPR35="×",TIME(0,0,0),IF(CPT4="非常勤",COO35,CPA35))</f>
        <v>　</v>
      </c>
      <c r="CPP35" s="666"/>
      <c r="CPQ35" s="667"/>
      <c r="CPR35" s="265"/>
      <c r="CPS35" s="665" t="str">
        <f>IF(CPV35="×",TIME(0,0,0),IF(CPT4="非常勤",COR35,CPD35))</f>
        <v>　</v>
      </c>
      <c r="CPT35" s="666"/>
      <c r="CPU35" s="667"/>
      <c r="CPV35" s="265"/>
      <c r="CPW35" s="668"/>
      <c r="CPX35" s="669"/>
      <c r="CPY35" s="668"/>
      <c r="CPZ35" s="670"/>
      <c r="CQA35" s="669"/>
      <c r="CQB35" s="671"/>
      <c r="CQC35" s="672"/>
      <c r="CQD35" s="672"/>
      <c r="CQE35" s="673"/>
      <c r="CQF35" s="263">
        <f>$A$35</f>
        <v>21</v>
      </c>
      <c r="CQG35" s="264" t="str">
        <f>$B$35</f>
        <v>水</v>
      </c>
      <c r="CQH35" s="660"/>
      <c r="CQI35" s="661"/>
      <c r="CQJ35" s="660"/>
      <c r="CQK35" s="661"/>
      <c r="CQL35" s="662" t="str">
        <f>IFERROR(IF(OR(CQG35="日",CQG35="祝",CQG35=0,CQH35=""),"　",MAX(IF(AND(CQH35&lt;=CQL14,CQJ35&gt;CQM14),CQM14-CQL14,IF(AND(CQH35&gt;CQL14,CQJ35&lt;=CQM14),CQJ35-CQH35,IF(AND(CQH35&lt;=CQL14,CQJ35&lt;=CQM14),CQJ35-CQL14,IF(AND(CQH35&gt;CQL14,CQJ35&gt;CQM14),CQM14-CQH35,0)))),0)),0)</f>
        <v>　</v>
      </c>
      <c r="CQM35" s="663"/>
      <c r="CQN35" s="664"/>
      <c r="CQO35" s="662" t="str">
        <f>IFERROR(IF(OR(CQG35="日",CQG35="祝",CQG35=0,CQH35=""),"　",MAX(IF(AND(CQH35&gt;CQR14,CQJ35&gt;CQP14),0,IF(AND(CQH35&lt;=CQR14,CQH35&gt;CQO14,CQJ35&gt;CQP14),CQR14-CQH35,IF(AND(CQH35&lt;=CQR14,CQH35&lt;=CQO14,CQJ35&gt;CQP14),CQR14-CQO14,IF(AND(CQH35&gt;CQO14,CQJ35&lt;=CQP14),CQJ35-CQH35,IF(AND(CQH35&lt;=CQO14,CQJ35&lt;=CQP14),CQJ35-CQO14,0))))),0)),0)</f>
        <v>　</v>
      </c>
      <c r="CQP35" s="663"/>
      <c r="CQQ35" s="664"/>
      <c r="CQR35" s="662" t="str">
        <f>IFERROR(IF(OR(CQG35="日",CQG35="祝",CQG35=0,CQH35=""),"　",MAX(IF(AND(CQH35&lt;=CQR14,CQJ35&gt;CQS14),CQS14-CQR14,IF(CQJ35&lt;=CQS14,0,IF(AND(CQH35&gt;CQR14,CQJ35&gt;CQS14),CQS14-CQH35,0))),0)),0)</f>
        <v>　</v>
      </c>
      <c r="CQS35" s="663"/>
      <c r="CQT35" s="664"/>
      <c r="CQU35" s="662" t="str">
        <f>IFERROR(IF(OR(CQG35="日",CQG35="祝",CQG35=0,CQH35=""),"　",MAX(IF(CQH35&gt;CQU14,CQJ35-CQH35,IF(CQH35&lt;=CQU14,CQJ35-CQU14,0)),0)),0)</f>
        <v>　</v>
      </c>
      <c r="CQV35" s="663"/>
      <c r="CQW35" s="664"/>
      <c r="CQX35" s="662" t="str">
        <f>IFERROR(IF(OR(CQG35="日",CQG35="祝",CQG35=0,CQH35=""),"　",MAX(IF(AND(CQH35&lt;=CQX14,CQJ35&gt;CQY14),CQY14-CQX14,IF(AND(CQH35&gt;CQX14,CQJ35&lt;=CQY14),CQJ35-CQH35,IF(AND(CQH35&lt;=CQX14,CQJ35&lt;=CQY14),CQJ35-CQX14,IF(AND(CQH35&gt;CQX14,CQJ35&gt;CQY14),CQY14-CQH35,0)))),0)),0)</f>
        <v>　</v>
      </c>
      <c r="CQY35" s="663"/>
      <c r="CQZ35" s="664"/>
      <c r="CRA35" s="662" t="str">
        <f>IFERROR(IF(OR(CQG35="日",CQG35="祝",CQG35=0,CQH35=""),"　",MAX(IF(AND(CQH35&gt;CRD14,CQJ35&gt;CRB14),0,IF(AND(CQH35&lt;=CRD14,CQH35&gt;CRA14,CQJ35&gt;CRB14),CRD14-CQH35,IF(AND(CQH35&lt;=CRD14,CQH35&lt;=CRA14,CQJ35&gt;CRB14),CRD14-CRA14,IF(AND(CQH35&gt;CRA14,CQJ35&lt;=CRB14),CQJ35-CQH35,IF(AND(CQH35&lt;=CRA14,CQJ35&lt;=CRB14),CQJ35-CRA14,0))))),0)),0)</f>
        <v>　</v>
      </c>
      <c r="CRB35" s="663"/>
      <c r="CRC35" s="664"/>
      <c r="CRD35" s="662" t="str">
        <f>IFERROR(IF(OR(CQG35="日",CQG35="祝",CQG35=0,CQH35=""),"　",MAX(IF(AND(CQH35&lt;=CRD14,CQJ35&gt;CRE14),CRE14-CRD14,IF(CQJ35&lt;=CRE14,0,IF(AND(CQH35&gt;CRD14,CQJ35&gt;CRE14),CRE14-CQH35,0))),0)),0)</f>
        <v>　</v>
      </c>
      <c r="CRE35" s="663"/>
      <c r="CRF35" s="664"/>
      <c r="CRG35" s="662" t="str">
        <f t="shared" si="45"/>
        <v>　</v>
      </c>
      <c r="CRH35" s="663"/>
      <c r="CRI35" s="664"/>
      <c r="CRJ35" s="665" t="str">
        <f>IF(CRM35="×",TIME(0,0,0),IF(CRW4="非常勤",CQL35,CQX35))</f>
        <v>　</v>
      </c>
      <c r="CRK35" s="666"/>
      <c r="CRL35" s="667"/>
      <c r="CRM35" s="265"/>
      <c r="CRN35" s="665" t="str">
        <f>IF(CRQ35="×",TIME(0,0,0),IF(CRW4="非常勤",CQO35,CRA35))</f>
        <v>　</v>
      </c>
      <c r="CRO35" s="666"/>
      <c r="CRP35" s="667"/>
      <c r="CRQ35" s="265"/>
      <c r="CRR35" s="665" t="str">
        <f>IF(CRU35="×",TIME(0,0,0),IF(CRW4="非常勤",CQR35,CRD35))</f>
        <v>　</v>
      </c>
      <c r="CRS35" s="666"/>
      <c r="CRT35" s="667"/>
      <c r="CRU35" s="265"/>
      <c r="CRV35" s="665" t="str">
        <f>IF(CRY35="×",TIME(0,0,0),IF(CRW4="非常勤",CQU35,CRG35))</f>
        <v>　</v>
      </c>
      <c r="CRW35" s="666"/>
      <c r="CRX35" s="667"/>
      <c r="CRY35" s="265"/>
      <c r="CRZ35" s="668"/>
      <c r="CSA35" s="669"/>
      <c r="CSB35" s="668"/>
      <c r="CSC35" s="670"/>
      <c r="CSD35" s="669"/>
      <c r="CSE35" s="671"/>
      <c r="CSF35" s="672"/>
      <c r="CSG35" s="672"/>
      <c r="CSH35" s="673"/>
      <c r="CSI35" s="263">
        <f>$A$35</f>
        <v>21</v>
      </c>
      <c r="CSJ35" s="264" t="str">
        <f>$B$35</f>
        <v>水</v>
      </c>
      <c r="CSK35" s="660"/>
      <c r="CSL35" s="661"/>
      <c r="CSM35" s="660"/>
      <c r="CSN35" s="661"/>
      <c r="CSO35" s="662" t="str">
        <f>IFERROR(IF(OR(CSJ35="日",CSJ35="祝",CSJ35=0,CSK35=""),"　",MAX(IF(AND(CSK35&lt;=CSO14,CSM35&gt;CSP14),CSP14-CSO14,IF(AND(CSK35&gt;CSO14,CSM35&lt;=CSP14),CSM35-CSK35,IF(AND(CSK35&lt;=CSO14,CSM35&lt;=CSP14),CSM35-CSO14,IF(AND(CSK35&gt;CSO14,CSM35&gt;CSP14),CSP14-CSK35,0)))),0)),0)</f>
        <v>　</v>
      </c>
      <c r="CSP35" s="663"/>
      <c r="CSQ35" s="664"/>
      <c r="CSR35" s="662" t="str">
        <f>IFERROR(IF(OR(CSJ35="日",CSJ35="祝",CSJ35=0,CSK35=""),"　",MAX(IF(AND(CSK35&gt;CSU14,CSM35&gt;CSS14),0,IF(AND(CSK35&lt;=CSU14,CSK35&gt;CSR14,CSM35&gt;CSS14),CSU14-CSK35,IF(AND(CSK35&lt;=CSU14,CSK35&lt;=CSR14,CSM35&gt;CSS14),CSU14-CSR14,IF(AND(CSK35&gt;CSR14,CSM35&lt;=CSS14),CSM35-CSK35,IF(AND(CSK35&lt;=CSR14,CSM35&lt;=CSS14),CSM35-CSR14,0))))),0)),0)</f>
        <v>　</v>
      </c>
      <c r="CSS35" s="663"/>
      <c r="CST35" s="664"/>
      <c r="CSU35" s="662" t="str">
        <f>IFERROR(IF(OR(CSJ35="日",CSJ35="祝",CSJ35=0,CSK35=""),"　",MAX(IF(AND(CSK35&lt;=CSU14,CSM35&gt;CSV14),CSV14-CSU14,IF(CSM35&lt;=CSV14,0,IF(AND(CSK35&gt;CSU14,CSM35&gt;CSV14),CSV14-CSK35,0))),0)),0)</f>
        <v>　</v>
      </c>
      <c r="CSV35" s="663"/>
      <c r="CSW35" s="664"/>
      <c r="CSX35" s="662" t="str">
        <f>IFERROR(IF(OR(CSJ35="日",CSJ35="祝",CSJ35=0,CSK35=""),"　",MAX(IF(CSK35&gt;CSX14,CSM35-CSK35,IF(CSK35&lt;=CSX14,CSM35-CSX14,0)),0)),0)</f>
        <v>　</v>
      </c>
      <c r="CSY35" s="663"/>
      <c r="CSZ35" s="664"/>
      <c r="CTA35" s="662" t="str">
        <f>IFERROR(IF(OR(CSJ35="日",CSJ35="祝",CSJ35=0,CSK35=""),"　",MAX(IF(AND(CSK35&lt;=CTA14,CSM35&gt;CTB14),CTB14-CTA14,IF(AND(CSK35&gt;CTA14,CSM35&lt;=CTB14),CSM35-CSK35,IF(AND(CSK35&lt;=CTA14,CSM35&lt;=CTB14),CSM35-CTA14,IF(AND(CSK35&gt;CTA14,CSM35&gt;CTB14),CTB14-CSK35,0)))),0)),0)</f>
        <v>　</v>
      </c>
      <c r="CTB35" s="663"/>
      <c r="CTC35" s="664"/>
      <c r="CTD35" s="662" t="str">
        <f>IFERROR(IF(OR(CSJ35="日",CSJ35="祝",CSJ35=0,CSK35=""),"　",MAX(IF(AND(CSK35&gt;CTG14,CSM35&gt;CTE14),0,IF(AND(CSK35&lt;=CTG14,CSK35&gt;CTD14,CSM35&gt;CTE14),CTG14-CSK35,IF(AND(CSK35&lt;=CTG14,CSK35&lt;=CTD14,CSM35&gt;CTE14),CTG14-CTD14,IF(AND(CSK35&gt;CTD14,CSM35&lt;=CTE14),CSM35-CSK35,IF(AND(CSK35&lt;=CTD14,CSM35&lt;=CTE14),CSM35-CTD14,0))))),0)),0)</f>
        <v>　</v>
      </c>
      <c r="CTE35" s="663"/>
      <c r="CTF35" s="664"/>
      <c r="CTG35" s="662" t="str">
        <f>IFERROR(IF(OR(CSJ35="日",CSJ35="祝",CSJ35=0,CSK35=""),"　",MAX(IF(AND(CSK35&lt;=CTG14,CSM35&gt;CTH14),CTH14-CTG14,IF(CSM35&lt;=CTH14,0,IF(AND(CSK35&gt;CTG14,CSM35&gt;CTH14),CTH14-CSK35,0))),0)),0)</f>
        <v>　</v>
      </c>
      <c r="CTH35" s="663"/>
      <c r="CTI35" s="664"/>
      <c r="CTJ35" s="662" t="str">
        <f t="shared" si="46"/>
        <v>　</v>
      </c>
      <c r="CTK35" s="663"/>
      <c r="CTL35" s="664"/>
      <c r="CTM35" s="665" t="str">
        <f>IF(CTP35="×",TIME(0,0,0),IF(CTZ4="非常勤",CSO35,CTA35))</f>
        <v>　</v>
      </c>
      <c r="CTN35" s="666"/>
      <c r="CTO35" s="667"/>
      <c r="CTP35" s="265"/>
      <c r="CTQ35" s="665" t="str">
        <f>IF(CTT35="×",TIME(0,0,0),IF(CTZ4="非常勤",CSR35,CTD35))</f>
        <v>　</v>
      </c>
      <c r="CTR35" s="666"/>
      <c r="CTS35" s="667"/>
      <c r="CTT35" s="265"/>
      <c r="CTU35" s="665" t="str">
        <f>IF(CTX35="×",TIME(0,0,0),IF(CTZ4="非常勤",CSU35,CTG35))</f>
        <v>　</v>
      </c>
      <c r="CTV35" s="666"/>
      <c r="CTW35" s="667"/>
      <c r="CTX35" s="265"/>
      <c r="CTY35" s="665" t="str">
        <f>IF(CUB35="×",TIME(0,0,0),IF(CTZ4="非常勤",CSX35,CTJ35))</f>
        <v>　</v>
      </c>
      <c r="CTZ35" s="666"/>
      <c r="CUA35" s="667"/>
      <c r="CUB35" s="265"/>
      <c r="CUC35" s="668"/>
      <c r="CUD35" s="669"/>
      <c r="CUE35" s="668"/>
      <c r="CUF35" s="670"/>
      <c r="CUG35" s="669"/>
      <c r="CUH35" s="671"/>
      <c r="CUI35" s="672"/>
      <c r="CUJ35" s="672"/>
      <c r="CUK35" s="673"/>
      <c r="CUL35" s="263">
        <f>$A$35</f>
        <v>21</v>
      </c>
      <c r="CUM35" s="264" t="str">
        <f>$B$35</f>
        <v>水</v>
      </c>
      <c r="CUN35" s="660"/>
      <c r="CUO35" s="661"/>
      <c r="CUP35" s="660"/>
      <c r="CUQ35" s="661"/>
      <c r="CUR35" s="662" t="str">
        <f>IFERROR(IF(OR(CUM35="日",CUM35="祝",CUM35=0,CUN35=""),"　",MAX(IF(AND(CUN35&lt;=CUR14,CUP35&gt;CUS14),CUS14-CUR14,IF(AND(CUN35&gt;CUR14,CUP35&lt;=CUS14),CUP35-CUN35,IF(AND(CUN35&lt;=CUR14,CUP35&lt;=CUS14),CUP35-CUR14,IF(AND(CUN35&gt;CUR14,CUP35&gt;CUS14),CUS14-CUN35,0)))),0)),0)</f>
        <v>　</v>
      </c>
      <c r="CUS35" s="663"/>
      <c r="CUT35" s="664"/>
      <c r="CUU35" s="662" t="str">
        <f>IFERROR(IF(OR(CUM35="日",CUM35="祝",CUM35=0,CUN35=""),"　",MAX(IF(AND(CUN35&gt;CUX14,CUP35&gt;CUV14),0,IF(AND(CUN35&lt;=CUX14,CUN35&gt;CUU14,CUP35&gt;CUV14),CUX14-CUN35,IF(AND(CUN35&lt;=CUX14,CUN35&lt;=CUU14,CUP35&gt;CUV14),CUX14-CUU14,IF(AND(CUN35&gt;CUU14,CUP35&lt;=CUV14),CUP35-CUN35,IF(AND(CUN35&lt;=CUU14,CUP35&lt;=CUV14),CUP35-CUU14,0))))),0)),0)</f>
        <v>　</v>
      </c>
      <c r="CUV35" s="663"/>
      <c r="CUW35" s="664"/>
      <c r="CUX35" s="662" t="str">
        <f>IFERROR(IF(OR(CUM35="日",CUM35="祝",CUM35=0,CUN35=""),"　",MAX(IF(AND(CUN35&lt;=CUX14,CUP35&gt;CUY14),CUY14-CUX14,IF(CUP35&lt;=CUY14,0,IF(AND(CUN35&gt;CUX14,CUP35&gt;CUY14),CUY14-CUN35,0))),0)),0)</f>
        <v>　</v>
      </c>
      <c r="CUY35" s="663"/>
      <c r="CUZ35" s="664"/>
      <c r="CVA35" s="662" t="str">
        <f>IFERROR(IF(OR(CUM35="日",CUM35="祝",CUM35=0,CUN35=""),"　",MAX(IF(CUN35&gt;CVA14,CUP35-CUN35,IF(CUN35&lt;=CVA14,CUP35-CVA14,0)),0)),0)</f>
        <v>　</v>
      </c>
      <c r="CVB35" s="663"/>
      <c r="CVC35" s="664"/>
      <c r="CVD35" s="662" t="str">
        <f>IFERROR(IF(OR(CUM35="日",CUM35="祝",CUM35=0,CUN35=""),"　",MAX(IF(AND(CUN35&lt;=CVD14,CUP35&gt;CVE14),CVE14-CVD14,IF(AND(CUN35&gt;CVD14,CUP35&lt;=CVE14),CUP35-CUN35,IF(AND(CUN35&lt;=CVD14,CUP35&lt;=CVE14),CUP35-CVD14,IF(AND(CUN35&gt;CVD14,CUP35&gt;CVE14),CVE14-CUN35,0)))),0)),0)</f>
        <v>　</v>
      </c>
      <c r="CVE35" s="663"/>
      <c r="CVF35" s="664"/>
      <c r="CVG35" s="662" t="str">
        <f>IFERROR(IF(OR(CUM35="日",CUM35="祝",CUM35=0,CUN35=""),"　",MAX(IF(AND(CUN35&gt;CVJ14,CUP35&gt;CVH14),0,IF(AND(CUN35&lt;=CVJ14,CUN35&gt;CVG14,CUP35&gt;CVH14),CVJ14-CUN35,IF(AND(CUN35&lt;=CVJ14,CUN35&lt;=CVG14,CUP35&gt;CVH14),CVJ14-CVG14,IF(AND(CUN35&gt;CVG14,CUP35&lt;=CVH14),CUP35-CUN35,IF(AND(CUN35&lt;=CVG14,CUP35&lt;=CVH14),CUP35-CVG14,0))))),0)),0)</f>
        <v>　</v>
      </c>
      <c r="CVH35" s="663"/>
      <c r="CVI35" s="664"/>
      <c r="CVJ35" s="662" t="str">
        <f>IFERROR(IF(OR(CUM35="日",CUM35="祝",CUM35=0,CUN35=""),"　",MAX(IF(AND(CUN35&lt;=CVJ14,CUP35&gt;CVK14),CVK14-CVJ14,IF(CUP35&lt;=CVK14,0,IF(AND(CUN35&gt;CVJ14,CUP35&gt;CVK14),CVK14-CUN35,0))),0)),0)</f>
        <v>　</v>
      </c>
      <c r="CVK35" s="663"/>
      <c r="CVL35" s="664"/>
      <c r="CVM35" s="662" t="str">
        <f t="shared" si="47"/>
        <v>　</v>
      </c>
      <c r="CVN35" s="663"/>
      <c r="CVO35" s="664"/>
      <c r="CVP35" s="665" t="str">
        <f>IF(CVS35="×",TIME(0,0,0),IF(CWC4="非常勤",CUR35,CVD35))</f>
        <v>　</v>
      </c>
      <c r="CVQ35" s="666"/>
      <c r="CVR35" s="667"/>
      <c r="CVS35" s="265"/>
      <c r="CVT35" s="665" t="str">
        <f>IF(CVW35="×",TIME(0,0,0),IF(CWC4="非常勤",CUU35,CVG35))</f>
        <v>　</v>
      </c>
      <c r="CVU35" s="666"/>
      <c r="CVV35" s="667"/>
      <c r="CVW35" s="265"/>
      <c r="CVX35" s="665" t="str">
        <f>IF(CWA35="×",TIME(0,0,0),IF(CWC4="非常勤",CUX35,CVJ35))</f>
        <v>　</v>
      </c>
      <c r="CVY35" s="666"/>
      <c r="CVZ35" s="667"/>
      <c r="CWA35" s="265"/>
      <c r="CWB35" s="665" t="str">
        <f>IF(CWE35="×",TIME(0,0,0),IF(CWC4="非常勤",CVA35,CVM35))</f>
        <v>　</v>
      </c>
      <c r="CWC35" s="666"/>
      <c r="CWD35" s="667"/>
      <c r="CWE35" s="265"/>
      <c r="CWF35" s="668"/>
      <c r="CWG35" s="669"/>
      <c r="CWH35" s="668"/>
      <c r="CWI35" s="670"/>
      <c r="CWJ35" s="669"/>
      <c r="CWK35" s="671"/>
      <c r="CWL35" s="672"/>
      <c r="CWM35" s="672"/>
      <c r="CWN35" s="673"/>
      <c r="CWO35" s="263">
        <f>$A$35</f>
        <v>21</v>
      </c>
      <c r="CWP35" s="264" t="str">
        <f>$B$35</f>
        <v>水</v>
      </c>
      <c r="CWQ35" s="660"/>
      <c r="CWR35" s="661"/>
      <c r="CWS35" s="660"/>
      <c r="CWT35" s="661"/>
      <c r="CWU35" s="662" t="str">
        <f>IFERROR(IF(OR(CWP35="日",CWP35="祝",CWP35=0,CWQ35=""),"　",MAX(IF(AND(CWQ35&lt;=CWU14,CWS35&gt;CWV14),CWV14-CWU14,IF(AND(CWQ35&gt;CWU14,CWS35&lt;=CWV14),CWS35-CWQ35,IF(AND(CWQ35&lt;=CWU14,CWS35&lt;=CWV14),CWS35-CWU14,IF(AND(CWQ35&gt;CWU14,CWS35&gt;CWV14),CWV14-CWQ35,0)))),0)),0)</f>
        <v>　</v>
      </c>
      <c r="CWV35" s="663"/>
      <c r="CWW35" s="664"/>
      <c r="CWX35" s="662" t="str">
        <f>IFERROR(IF(OR(CWP35="日",CWP35="祝",CWP35=0,CWQ35=""),"　",MAX(IF(AND(CWQ35&gt;CXA14,CWS35&gt;CWY14),0,IF(AND(CWQ35&lt;=CXA14,CWQ35&gt;CWX14,CWS35&gt;CWY14),CXA14-CWQ35,IF(AND(CWQ35&lt;=CXA14,CWQ35&lt;=CWX14,CWS35&gt;CWY14),CXA14-CWX14,IF(AND(CWQ35&gt;CWX14,CWS35&lt;=CWY14),CWS35-CWQ35,IF(AND(CWQ35&lt;=CWX14,CWS35&lt;=CWY14),CWS35-CWX14,0))))),0)),0)</f>
        <v>　</v>
      </c>
      <c r="CWY35" s="663"/>
      <c r="CWZ35" s="664"/>
      <c r="CXA35" s="662" t="str">
        <f>IFERROR(IF(OR(CWP35="日",CWP35="祝",CWP35=0,CWQ35=""),"　",MAX(IF(AND(CWQ35&lt;=CXA14,CWS35&gt;CXB14),CXB14-CXA14,IF(CWS35&lt;=CXB14,0,IF(AND(CWQ35&gt;CXA14,CWS35&gt;CXB14),CXB14-CWQ35,0))),0)),0)</f>
        <v>　</v>
      </c>
      <c r="CXB35" s="663"/>
      <c r="CXC35" s="664"/>
      <c r="CXD35" s="662" t="str">
        <f>IFERROR(IF(OR(CWP35="日",CWP35="祝",CWP35=0,CWQ35=""),"　",MAX(IF(CWQ35&gt;CXD14,CWS35-CWQ35,IF(CWQ35&lt;=CXD14,CWS35-CXD14,0)),0)),0)</f>
        <v>　</v>
      </c>
      <c r="CXE35" s="663"/>
      <c r="CXF35" s="664"/>
      <c r="CXG35" s="662" t="str">
        <f>IFERROR(IF(OR(CWP35="日",CWP35="祝",CWP35=0,CWQ35=""),"　",MAX(IF(AND(CWQ35&lt;=CXG14,CWS35&gt;CXH14),CXH14-CXG14,IF(AND(CWQ35&gt;CXG14,CWS35&lt;=CXH14),CWS35-CWQ35,IF(AND(CWQ35&lt;=CXG14,CWS35&lt;=CXH14),CWS35-CXG14,IF(AND(CWQ35&gt;CXG14,CWS35&gt;CXH14),CXH14-CWQ35,0)))),0)),0)</f>
        <v>　</v>
      </c>
      <c r="CXH35" s="663"/>
      <c r="CXI35" s="664"/>
      <c r="CXJ35" s="662" t="str">
        <f>IFERROR(IF(OR(CWP35="日",CWP35="祝",CWP35=0,CWQ35=""),"　",MAX(IF(AND(CWQ35&gt;CXM14,CWS35&gt;CXK14),0,IF(AND(CWQ35&lt;=CXM14,CWQ35&gt;CXJ14,CWS35&gt;CXK14),CXM14-CWQ35,IF(AND(CWQ35&lt;=CXM14,CWQ35&lt;=CXJ14,CWS35&gt;CXK14),CXM14-CXJ14,IF(AND(CWQ35&gt;CXJ14,CWS35&lt;=CXK14),CWS35-CWQ35,IF(AND(CWQ35&lt;=CXJ14,CWS35&lt;=CXK14),CWS35-CXJ14,0))))),0)),0)</f>
        <v>　</v>
      </c>
      <c r="CXK35" s="663"/>
      <c r="CXL35" s="664"/>
      <c r="CXM35" s="662" t="str">
        <f>IFERROR(IF(OR(CWP35="日",CWP35="祝",CWP35=0,CWQ35=""),"　",MAX(IF(AND(CWQ35&lt;=CXM14,CWS35&gt;CXN14),CXN14-CXM14,IF(CWS35&lt;=CXN14,0,IF(AND(CWQ35&gt;CXM14,CWS35&gt;CXN14),CXN14-CWQ35,0))),0)),0)</f>
        <v>　</v>
      </c>
      <c r="CXN35" s="663"/>
      <c r="CXO35" s="664"/>
      <c r="CXP35" s="662" t="str">
        <f t="shared" si="48"/>
        <v>　</v>
      </c>
      <c r="CXQ35" s="663"/>
      <c r="CXR35" s="664"/>
      <c r="CXS35" s="665" t="str">
        <f>IF(CXV35="×",TIME(0,0,0),IF(CYF4="非常勤",CWU35,CXG35))</f>
        <v>　</v>
      </c>
      <c r="CXT35" s="666"/>
      <c r="CXU35" s="667"/>
      <c r="CXV35" s="265"/>
      <c r="CXW35" s="665" t="str">
        <f>IF(CXZ35="×",TIME(0,0,0),IF(CYF4="非常勤",CWX35,CXJ35))</f>
        <v>　</v>
      </c>
      <c r="CXX35" s="666"/>
      <c r="CXY35" s="667"/>
      <c r="CXZ35" s="265"/>
      <c r="CYA35" s="665" t="str">
        <f>IF(CYD35="×",TIME(0,0,0),IF(CYF4="非常勤",CXA35,CXM35))</f>
        <v>　</v>
      </c>
      <c r="CYB35" s="666"/>
      <c r="CYC35" s="667"/>
      <c r="CYD35" s="265"/>
      <c r="CYE35" s="665" t="str">
        <f>IF(CYH35="×",TIME(0,0,0),IF(CYF4="非常勤",CXD35,CXP35))</f>
        <v>　</v>
      </c>
      <c r="CYF35" s="666"/>
      <c r="CYG35" s="667"/>
      <c r="CYH35" s="265"/>
      <c r="CYI35" s="668"/>
      <c r="CYJ35" s="669"/>
      <c r="CYK35" s="668"/>
      <c r="CYL35" s="670"/>
      <c r="CYM35" s="669"/>
      <c r="CYN35" s="671"/>
      <c r="CYO35" s="672"/>
      <c r="CYP35" s="672"/>
      <c r="CYQ35" s="673"/>
      <c r="CYR35" s="263">
        <f>$A$35</f>
        <v>21</v>
      </c>
      <c r="CYS35" s="264" t="str">
        <f>$B$35</f>
        <v>水</v>
      </c>
      <c r="CYT35" s="660"/>
      <c r="CYU35" s="661"/>
      <c r="CYV35" s="660"/>
      <c r="CYW35" s="661"/>
      <c r="CYX35" s="662" t="str">
        <f>IFERROR(IF(OR(CYS35="日",CYS35="祝",CYS35=0,CYT35=""),"　",MAX(IF(AND(CYT35&lt;=CYX14,CYV35&gt;CYY14),CYY14-CYX14,IF(AND(CYT35&gt;CYX14,CYV35&lt;=CYY14),CYV35-CYT35,IF(AND(CYT35&lt;=CYX14,CYV35&lt;=CYY14),CYV35-CYX14,IF(AND(CYT35&gt;CYX14,CYV35&gt;CYY14),CYY14-CYT35,0)))),0)),0)</f>
        <v>　</v>
      </c>
      <c r="CYY35" s="663"/>
      <c r="CYZ35" s="664"/>
      <c r="CZA35" s="662" t="str">
        <f>IFERROR(IF(OR(CYS35="日",CYS35="祝",CYS35=0,CYT35=""),"　",MAX(IF(AND(CYT35&gt;CZD14,CYV35&gt;CZB14),0,IF(AND(CYT35&lt;=CZD14,CYT35&gt;CZA14,CYV35&gt;CZB14),CZD14-CYT35,IF(AND(CYT35&lt;=CZD14,CYT35&lt;=CZA14,CYV35&gt;CZB14),CZD14-CZA14,IF(AND(CYT35&gt;CZA14,CYV35&lt;=CZB14),CYV35-CYT35,IF(AND(CYT35&lt;=CZA14,CYV35&lt;=CZB14),CYV35-CZA14,0))))),0)),0)</f>
        <v>　</v>
      </c>
      <c r="CZB35" s="663"/>
      <c r="CZC35" s="664"/>
      <c r="CZD35" s="662" t="str">
        <f>IFERROR(IF(OR(CYS35="日",CYS35="祝",CYS35=0,CYT35=""),"　",MAX(IF(AND(CYT35&lt;=CZD14,CYV35&gt;CZE14),CZE14-CZD14,IF(CYV35&lt;=CZE14,0,IF(AND(CYT35&gt;CZD14,CYV35&gt;CZE14),CZE14-CYT35,0))),0)),0)</f>
        <v>　</v>
      </c>
      <c r="CZE35" s="663"/>
      <c r="CZF35" s="664"/>
      <c r="CZG35" s="662" t="str">
        <f>IFERROR(IF(OR(CYS35="日",CYS35="祝",CYS35=0,CYT35=""),"　",MAX(IF(CYT35&gt;CZG14,CYV35-CYT35,IF(CYT35&lt;=CZG14,CYV35-CZG14,0)),0)),0)</f>
        <v>　</v>
      </c>
      <c r="CZH35" s="663"/>
      <c r="CZI35" s="664"/>
      <c r="CZJ35" s="662" t="str">
        <f>IFERROR(IF(OR(CYS35="日",CYS35="祝",CYS35=0,CYT35=""),"　",MAX(IF(AND(CYT35&lt;=CZJ14,CYV35&gt;CZK14),CZK14-CZJ14,IF(AND(CYT35&gt;CZJ14,CYV35&lt;=CZK14),CYV35-CYT35,IF(AND(CYT35&lt;=CZJ14,CYV35&lt;=CZK14),CYV35-CZJ14,IF(AND(CYT35&gt;CZJ14,CYV35&gt;CZK14),CZK14-CYT35,0)))),0)),0)</f>
        <v>　</v>
      </c>
      <c r="CZK35" s="663"/>
      <c r="CZL35" s="664"/>
      <c r="CZM35" s="662" t="str">
        <f>IFERROR(IF(OR(CYS35="日",CYS35="祝",CYS35=0,CYT35=""),"　",MAX(IF(AND(CYT35&gt;CZP14,CYV35&gt;CZN14),0,IF(AND(CYT35&lt;=CZP14,CYT35&gt;CZM14,CYV35&gt;CZN14),CZP14-CYT35,IF(AND(CYT35&lt;=CZP14,CYT35&lt;=CZM14,CYV35&gt;CZN14),CZP14-CZM14,IF(AND(CYT35&gt;CZM14,CYV35&lt;=CZN14),CYV35-CYT35,IF(AND(CYT35&lt;=CZM14,CYV35&lt;=CZN14),CYV35-CZM14,0))))),0)),0)</f>
        <v>　</v>
      </c>
      <c r="CZN35" s="663"/>
      <c r="CZO35" s="664"/>
      <c r="CZP35" s="662" t="str">
        <f>IFERROR(IF(OR(CYS35="日",CYS35="祝",CYS35=0,CYT35=""),"　",MAX(IF(AND(CYT35&lt;=CZP14,CYV35&gt;CZQ14),CZQ14-CZP14,IF(CYV35&lt;=CZQ14,0,IF(AND(CYT35&gt;CZP14,CYV35&gt;CZQ14),CZQ14-CYT35,0))),0)),0)</f>
        <v>　</v>
      </c>
      <c r="CZQ35" s="663"/>
      <c r="CZR35" s="664"/>
      <c r="CZS35" s="662" t="str">
        <f t="shared" si="49"/>
        <v>　</v>
      </c>
      <c r="CZT35" s="663"/>
      <c r="CZU35" s="664"/>
      <c r="CZV35" s="665" t="str">
        <f>IF(CZY35="×",TIME(0,0,0),IF(DAI4="非常勤",CYX35,CZJ35))</f>
        <v>　</v>
      </c>
      <c r="CZW35" s="666"/>
      <c r="CZX35" s="667"/>
      <c r="CZY35" s="265"/>
      <c r="CZZ35" s="665" t="str">
        <f>IF(DAC35="×",TIME(0,0,0),IF(DAI4="非常勤",CZA35,CZM35))</f>
        <v>　</v>
      </c>
      <c r="DAA35" s="666"/>
      <c r="DAB35" s="667"/>
      <c r="DAC35" s="265"/>
      <c r="DAD35" s="665" t="str">
        <f>IF(DAG35="×",TIME(0,0,0),IF(DAI4="非常勤",CZD35,CZP35))</f>
        <v>　</v>
      </c>
      <c r="DAE35" s="666"/>
      <c r="DAF35" s="667"/>
      <c r="DAG35" s="265"/>
      <c r="DAH35" s="665" t="str">
        <f>IF(DAK35="×",TIME(0,0,0),IF(DAI4="非常勤",CZG35,CZS35))</f>
        <v>　</v>
      </c>
      <c r="DAI35" s="666"/>
      <c r="DAJ35" s="667"/>
      <c r="DAK35" s="265"/>
      <c r="DAL35" s="668"/>
      <c r="DAM35" s="669"/>
      <c r="DAN35" s="668"/>
      <c r="DAO35" s="670"/>
      <c r="DAP35" s="669"/>
      <c r="DAQ35" s="671"/>
      <c r="DAR35" s="672"/>
      <c r="DAS35" s="672"/>
      <c r="DAT35" s="673"/>
      <c r="DAU35" s="263">
        <f>$A$35</f>
        <v>21</v>
      </c>
      <c r="DAV35" s="264" t="str">
        <f>$B$35</f>
        <v>水</v>
      </c>
      <c r="DAW35" s="660"/>
      <c r="DAX35" s="661"/>
      <c r="DAY35" s="660"/>
      <c r="DAZ35" s="661"/>
      <c r="DBA35" s="662" t="str">
        <f>IFERROR(IF(OR(DAV35="日",DAV35="祝",DAV35=0,DAW35=""),"　",MAX(IF(AND(DAW35&lt;=DBA14,DAY35&gt;DBB14),DBB14-DBA14,IF(AND(DAW35&gt;DBA14,DAY35&lt;=DBB14),DAY35-DAW35,IF(AND(DAW35&lt;=DBA14,DAY35&lt;=DBB14),DAY35-DBA14,IF(AND(DAW35&gt;DBA14,DAY35&gt;DBB14),DBB14-DAW35,0)))),0)),0)</f>
        <v>　</v>
      </c>
      <c r="DBB35" s="663"/>
      <c r="DBC35" s="664"/>
      <c r="DBD35" s="662" t="str">
        <f>IFERROR(IF(OR(DAV35="日",DAV35="祝",DAV35=0,DAW35=""),"　",MAX(IF(AND(DAW35&gt;DBG14,DAY35&gt;DBE14),0,IF(AND(DAW35&lt;=DBG14,DAW35&gt;DBD14,DAY35&gt;DBE14),DBG14-DAW35,IF(AND(DAW35&lt;=DBG14,DAW35&lt;=DBD14,DAY35&gt;DBE14),DBG14-DBD14,IF(AND(DAW35&gt;DBD14,DAY35&lt;=DBE14),DAY35-DAW35,IF(AND(DAW35&lt;=DBD14,DAY35&lt;=DBE14),DAY35-DBD14,0))))),0)),0)</f>
        <v>　</v>
      </c>
      <c r="DBE35" s="663"/>
      <c r="DBF35" s="664"/>
      <c r="DBG35" s="662" t="str">
        <f>IFERROR(IF(OR(DAV35="日",DAV35="祝",DAV35=0,DAW35=""),"　",MAX(IF(AND(DAW35&lt;=DBG14,DAY35&gt;DBH14),DBH14-DBG14,IF(DAY35&lt;=DBH14,0,IF(AND(DAW35&gt;DBG14,DAY35&gt;DBH14),DBH14-DAW35,0))),0)),0)</f>
        <v>　</v>
      </c>
      <c r="DBH35" s="663"/>
      <c r="DBI35" s="664"/>
      <c r="DBJ35" s="662" t="str">
        <f>IFERROR(IF(OR(DAV35="日",DAV35="祝",DAV35=0,DAW35=""),"　",MAX(IF(DAW35&gt;DBJ14,DAY35-DAW35,IF(DAW35&lt;=DBJ14,DAY35-DBJ14,0)),0)),0)</f>
        <v>　</v>
      </c>
      <c r="DBK35" s="663"/>
      <c r="DBL35" s="664"/>
      <c r="DBM35" s="662" t="str">
        <f>IFERROR(IF(OR(DAV35="日",DAV35="祝",DAV35=0,DAW35=""),"　",MAX(IF(AND(DAW35&lt;=DBM14,DAY35&gt;DBN14),DBN14-DBM14,IF(AND(DAW35&gt;DBM14,DAY35&lt;=DBN14),DAY35-DAW35,IF(AND(DAW35&lt;=DBM14,DAY35&lt;=DBN14),DAY35-DBM14,IF(AND(DAW35&gt;DBM14,DAY35&gt;DBN14),DBN14-DAW35,0)))),0)),0)</f>
        <v>　</v>
      </c>
      <c r="DBN35" s="663"/>
      <c r="DBO35" s="664"/>
      <c r="DBP35" s="662" t="str">
        <f>IFERROR(IF(OR(DAV35="日",DAV35="祝",DAV35=0,DAW35=""),"　",MAX(IF(AND(DAW35&gt;DBS14,DAY35&gt;DBQ14),0,IF(AND(DAW35&lt;=DBS14,DAW35&gt;DBP14,DAY35&gt;DBQ14),DBS14-DAW35,IF(AND(DAW35&lt;=DBS14,DAW35&lt;=DBP14,DAY35&gt;DBQ14),DBS14-DBP14,IF(AND(DAW35&gt;DBP14,DAY35&lt;=DBQ14),DAY35-DAW35,IF(AND(DAW35&lt;=DBP14,DAY35&lt;=DBQ14),DAY35-DBP14,0))))),0)),0)</f>
        <v>　</v>
      </c>
      <c r="DBQ35" s="663"/>
      <c r="DBR35" s="664"/>
      <c r="DBS35" s="662" t="str">
        <f>IFERROR(IF(OR(DAV35="日",DAV35="祝",DAV35=0,DAW35=""),"　",MAX(IF(AND(DAW35&lt;=DBS14,DAY35&gt;DBT14),DBT14-DBS14,IF(DAY35&lt;=DBT14,0,IF(AND(DAW35&gt;DBS14,DAY35&gt;DBT14),DBT14-DAW35,0))),0)),0)</f>
        <v>　</v>
      </c>
      <c r="DBT35" s="663"/>
      <c r="DBU35" s="664"/>
      <c r="DBV35" s="662" t="str">
        <f t="shared" si="50"/>
        <v>　</v>
      </c>
      <c r="DBW35" s="663"/>
      <c r="DBX35" s="664"/>
      <c r="DBY35" s="665" t="str">
        <f>IF(DCB35="×",TIME(0,0,0),IF(DCL4="非常勤",DBA35,DBM35))</f>
        <v>　</v>
      </c>
      <c r="DBZ35" s="666"/>
      <c r="DCA35" s="667"/>
      <c r="DCB35" s="265"/>
      <c r="DCC35" s="665" t="str">
        <f>IF(DCF35="×",TIME(0,0,0),IF(DCL4="非常勤",DBD35,DBP35))</f>
        <v>　</v>
      </c>
      <c r="DCD35" s="666"/>
      <c r="DCE35" s="667"/>
      <c r="DCF35" s="265"/>
      <c r="DCG35" s="665" t="str">
        <f>IF(DCJ35="×",TIME(0,0,0),IF(DCL4="非常勤",DBG35,DBS35))</f>
        <v>　</v>
      </c>
      <c r="DCH35" s="666"/>
      <c r="DCI35" s="667"/>
      <c r="DCJ35" s="265"/>
      <c r="DCK35" s="665" t="str">
        <f>IF(DCN35="×",TIME(0,0,0),IF(DCL4="非常勤",DBJ35,DBV35))</f>
        <v>　</v>
      </c>
      <c r="DCL35" s="666"/>
      <c r="DCM35" s="667"/>
      <c r="DCN35" s="265"/>
      <c r="DCO35" s="668"/>
      <c r="DCP35" s="669"/>
      <c r="DCQ35" s="668"/>
      <c r="DCR35" s="670"/>
      <c r="DCS35" s="669"/>
      <c r="DCT35" s="671"/>
      <c r="DCU35" s="672"/>
      <c r="DCV35" s="672"/>
      <c r="DCW35" s="673"/>
      <c r="DCX35" s="263">
        <f>$A$35</f>
        <v>21</v>
      </c>
      <c r="DCY35" s="264" t="str">
        <f>$B$35</f>
        <v>水</v>
      </c>
      <c r="DCZ35" s="660"/>
      <c r="DDA35" s="661"/>
      <c r="DDB35" s="660"/>
      <c r="DDC35" s="661"/>
      <c r="DDD35" s="662" t="str">
        <f>IFERROR(IF(OR(DCY35="日",DCY35="祝",DCY35=0,DCZ35=""),"　",MAX(IF(AND(DCZ35&lt;=DDD14,DDB35&gt;DDE14),DDE14-DDD14,IF(AND(DCZ35&gt;DDD14,DDB35&lt;=DDE14),DDB35-DCZ35,IF(AND(DCZ35&lt;=DDD14,DDB35&lt;=DDE14),DDB35-DDD14,IF(AND(DCZ35&gt;DDD14,DDB35&gt;DDE14),DDE14-DCZ35,0)))),0)),0)</f>
        <v>　</v>
      </c>
      <c r="DDE35" s="663"/>
      <c r="DDF35" s="664"/>
      <c r="DDG35" s="662" t="str">
        <f>IFERROR(IF(OR(DCY35="日",DCY35="祝",DCY35=0,DCZ35=""),"　",MAX(IF(AND(DCZ35&gt;DDJ14,DDB35&gt;DDH14),0,IF(AND(DCZ35&lt;=DDJ14,DCZ35&gt;DDG14,DDB35&gt;DDH14),DDJ14-DCZ35,IF(AND(DCZ35&lt;=DDJ14,DCZ35&lt;=DDG14,DDB35&gt;DDH14),DDJ14-DDG14,IF(AND(DCZ35&gt;DDG14,DDB35&lt;=DDH14),DDB35-DCZ35,IF(AND(DCZ35&lt;=DDG14,DDB35&lt;=DDH14),DDB35-DDG14,0))))),0)),0)</f>
        <v>　</v>
      </c>
      <c r="DDH35" s="663"/>
      <c r="DDI35" s="664"/>
      <c r="DDJ35" s="662" t="str">
        <f>IFERROR(IF(OR(DCY35="日",DCY35="祝",DCY35=0,DCZ35=""),"　",MAX(IF(AND(DCZ35&lt;=DDJ14,DDB35&gt;DDK14),DDK14-DDJ14,IF(DDB35&lt;=DDK14,0,IF(AND(DCZ35&gt;DDJ14,DDB35&gt;DDK14),DDK14-DCZ35,0))),0)),0)</f>
        <v>　</v>
      </c>
      <c r="DDK35" s="663"/>
      <c r="DDL35" s="664"/>
      <c r="DDM35" s="662" t="str">
        <f>IFERROR(IF(OR(DCY35="日",DCY35="祝",DCY35=0,DCZ35=""),"　",MAX(IF(DCZ35&gt;DDM14,DDB35-DCZ35,IF(DCZ35&lt;=DDM14,DDB35-DDM14,0)),0)),0)</f>
        <v>　</v>
      </c>
      <c r="DDN35" s="663"/>
      <c r="DDO35" s="664"/>
      <c r="DDP35" s="662" t="str">
        <f>IFERROR(IF(OR(DCY35="日",DCY35="祝",DCY35=0,DCZ35=""),"　",MAX(IF(AND(DCZ35&lt;=DDP14,DDB35&gt;DDQ14),DDQ14-DDP14,IF(AND(DCZ35&gt;DDP14,DDB35&lt;=DDQ14),DDB35-DCZ35,IF(AND(DCZ35&lt;=DDP14,DDB35&lt;=DDQ14),DDB35-DDP14,IF(AND(DCZ35&gt;DDP14,DDB35&gt;DDQ14),DDQ14-DCZ35,0)))),0)),0)</f>
        <v>　</v>
      </c>
      <c r="DDQ35" s="663"/>
      <c r="DDR35" s="664"/>
      <c r="DDS35" s="662" t="str">
        <f>IFERROR(IF(OR(DCY35="日",DCY35="祝",DCY35=0,DCZ35=""),"　",MAX(IF(AND(DCZ35&gt;DDV14,DDB35&gt;DDT14),0,IF(AND(DCZ35&lt;=DDV14,DCZ35&gt;DDS14,DDB35&gt;DDT14),DDV14-DCZ35,IF(AND(DCZ35&lt;=DDV14,DCZ35&lt;=DDS14,DDB35&gt;DDT14),DDV14-DDS14,IF(AND(DCZ35&gt;DDS14,DDB35&lt;=DDT14),DDB35-DCZ35,IF(AND(DCZ35&lt;=DDS14,DDB35&lt;=DDT14),DDB35-DDS14,0))))),0)),0)</f>
        <v>　</v>
      </c>
      <c r="DDT35" s="663"/>
      <c r="DDU35" s="664"/>
      <c r="DDV35" s="662" t="str">
        <f>IFERROR(IF(OR(DCY35="日",DCY35="祝",DCY35=0,DCZ35=""),"　",MAX(IF(AND(DCZ35&lt;=DDV14,DDB35&gt;DDW14),DDW14-DDV14,IF(DDB35&lt;=DDW14,0,IF(AND(DCZ35&gt;DDV14,DDB35&gt;DDW14),DDW14-DCZ35,0))),0)),0)</f>
        <v>　</v>
      </c>
      <c r="DDW35" s="663"/>
      <c r="DDX35" s="664"/>
      <c r="DDY35" s="662" t="str">
        <f t="shared" si="51"/>
        <v>　</v>
      </c>
      <c r="DDZ35" s="663"/>
      <c r="DEA35" s="664"/>
      <c r="DEB35" s="665" t="str">
        <f>IF(DEE35="×",TIME(0,0,0),IF(DEO4="非常勤",DDD35,DDP35))</f>
        <v>　</v>
      </c>
      <c r="DEC35" s="666"/>
      <c r="DED35" s="667"/>
      <c r="DEE35" s="265"/>
      <c r="DEF35" s="665" t="str">
        <f>IF(DEI35="×",TIME(0,0,0),IF(DEO4="非常勤",DDG35,DDS35))</f>
        <v>　</v>
      </c>
      <c r="DEG35" s="666"/>
      <c r="DEH35" s="667"/>
      <c r="DEI35" s="265"/>
      <c r="DEJ35" s="665" t="str">
        <f>IF(DEM35="×",TIME(0,0,0),IF(DEO4="非常勤",DDJ35,DDV35))</f>
        <v>　</v>
      </c>
      <c r="DEK35" s="666"/>
      <c r="DEL35" s="667"/>
      <c r="DEM35" s="265"/>
      <c r="DEN35" s="665" t="str">
        <f>IF(DEQ35="×",TIME(0,0,0),IF(DEO4="非常勤",DDM35,DDY35))</f>
        <v>　</v>
      </c>
      <c r="DEO35" s="666"/>
      <c r="DEP35" s="667"/>
      <c r="DEQ35" s="265"/>
      <c r="DER35" s="668"/>
      <c r="DES35" s="669"/>
      <c r="DET35" s="668"/>
      <c r="DEU35" s="670"/>
      <c r="DEV35" s="669"/>
      <c r="DEW35" s="671"/>
      <c r="DEX35" s="672"/>
      <c r="DEY35" s="672"/>
      <c r="DEZ35" s="673"/>
      <c r="DFA35" s="263">
        <f>$A$35</f>
        <v>21</v>
      </c>
      <c r="DFB35" s="264" t="str">
        <f>$B$35</f>
        <v>水</v>
      </c>
      <c r="DFC35" s="660"/>
      <c r="DFD35" s="661"/>
      <c r="DFE35" s="660"/>
      <c r="DFF35" s="661"/>
      <c r="DFG35" s="662" t="str">
        <f>IFERROR(IF(OR(DFB35="日",DFB35="祝",DFB35=0,DFC35=""),"　",MAX(IF(AND(DFC35&lt;=DFG14,DFE35&gt;DFH14),DFH14-DFG14,IF(AND(DFC35&gt;DFG14,DFE35&lt;=DFH14),DFE35-DFC35,IF(AND(DFC35&lt;=DFG14,DFE35&lt;=DFH14),DFE35-DFG14,IF(AND(DFC35&gt;DFG14,DFE35&gt;DFH14),DFH14-DFC35,0)))),0)),0)</f>
        <v>　</v>
      </c>
      <c r="DFH35" s="663"/>
      <c r="DFI35" s="664"/>
      <c r="DFJ35" s="662" t="str">
        <f>IFERROR(IF(OR(DFB35="日",DFB35="祝",DFB35=0,DFC35=""),"　",MAX(IF(AND(DFC35&gt;DFM14,DFE35&gt;DFK14),0,IF(AND(DFC35&lt;=DFM14,DFC35&gt;DFJ14,DFE35&gt;DFK14),DFM14-DFC35,IF(AND(DFC35&lt;=DFM14,DFC35&lt;=DFJ14,DFE35&gt;DFK14),DFM14-DFJ14,IF(AND(DFC35&gt;DFJ14,DFE35&lt;=DFK14),DFE35-DFC35,IF(AND(DFC35&lt;=DFJ14,DFE35&lt;=DFK14),DFE35-DFJ14,0))))),0)),0)</f>
        <v>　</v>
      </c>
      <c r="DFK35" s="663"/>
      <c r="DFL35" s="664"/>
      <c r="DFM35" s="662" t="str">
        <f>IFERROR(IF(OR(DFB35="日",DFB35="祝",DFB35=0,DFC35=""),"　",MAX(IF(AND(DFC35&lt;=DFM14,DFE35&gt;DFN14),DFN14-DFM14,IF(DFE35&lt;=DFN14,0,IF(AND(DFC35&gt;DFM14,DFE35&gt;DFN14),DFN14-DFC35,0))),0)),0)</f>
        <v>　</v>
      </c>
      <c r="DFN35" s="663"/>
      <c r="DFO35" s="664"/>
      <c r="DFP35" s="662" t="str">
        <f>IFERROR(IF(OR(DFB35="日",DFB35="祝",DFB35=0,DFC35=""),"　",MAX(IF(DFC35&gt;DFP14,DFE35-DFC35,IF(DFC35&lt;=DFP14,DFE35-DFP14,0)),0)),0)</f>
        <v>　</v>
      </c>
      <c r="DFQ35" s="663"/>
      <c r="DFR35" s="664"/>
      <c r="DFS35" s="662" t="str">
        <f>IFERROR(IF(OR(DFB35="日",DFB35="祝",DFB35=0,DFC35=""),"　",MAX(IF(AND(DFC35&lt;=DFS14,DFE35&gt;DFT14),DFT14-DFS14,IF(AND(DFC35&gt;DFS14,DFE35&lt;=DFT14),DFE35-DFC35,IF(AND(DFC35&lt;=DFS14,DFE35&lt;=DFT14),DFE35-DFS14,IF(AND(DFC35&gt;DFS14,DFE35&gt;DFT14),DFT14-DFC35,0)))),0)),0)</f>
        <v>　</v>
      </c>
      <c r="DFT35" s="663"/>
      <c r="DFU35" s="664"/>
      <c r="DFV35" s="662" t="str">
        <f>IFERROR(IF(OR(DFB35="日",DFB35="祝",DFB35=0,DFC35=""),"　",MAX(IF(AND(DFC35&gt;DFY14,DFE35&gt;DFW14),0,IF(AND(DFC35&lt;=DFY14,DFC35&gt;DFV14,DFE35&gt;DFW14),DFY14-DFC35,IF(AND(DFC35&lt;=DFY14,DFC35&lt;=DFV14,DFE35&gt;DFW14),DFY14-DFV14,IF(AND(DFC35&gt;DFV14,DFE35&lt;=DFW14),DFE35-DFC35,IF(AND(DFC35&lt;=DFV14,DFE35&lt;=DFW14),DFE35-DFV14,0))))),0)),0)</f>
        <v>　</v>
      </c>
      <c r="DFW35" s="663"/>
      <c r="DFX35" s="664"/>
      <c r="DFY35" s="662" t="str">
        <f>IFERROR(IF(OR(DFB35="日",DFB35="祝",DFB35=0,DFC35=""),"　",MAX(IF(AND(DFC35&lt;=DFY14,DFE35&gt;DFZ14),DFZ14-DFY14,IF(DFE35&lt;=DFZ14,0,IF(AND(DFC35&gt;DFY14,DFE35&gt;DFZ14),DFZ14-DFC35,0))),0)),0)</f>
        <v>　</v>
      </c>
      <c r="DFZ35" s="663"/>
      <c r="DGA35" s="664"/>
      <c r="DGB35" s="662" t="str">
        <f t="shared" si="52"/>
        <v>　</v>
      </c>
      <c r="DGC35" s="663"/>
      <c r="DGD35" s="664"/>
      <c r="DGE35" s="665" t="str">
        <f>IF(DGH35="×",TIME(0,0,0),IF(DGR4="非常勤",DFG35,DFS35))</f>
        <v>　</v>
      </c>
      <c r="DGF35" s="666"/>
      <c r="DGG35" s="667"/>
      <c r="DGH35" s="265"/>
      <c r="DGI35" s="665" t="str">
        <f>IF(DGL35="×",TIME(0,0,0),IF(DGR4="非常勤",DFJ35,DFV35))</f>
        <v>　</v>
      </c>
      <c r="DGJ35" s="666"/>
      <c r="DGK35" s="667"/>
      <c r="DGL35" s="265"/>
      <c r="DGM35" s="665" t="str">
        <f>IF(DGP35="×",TIME(0,0,0),IF(DGR4="非常勤",DFM35,DFY35))</f>
        <v>　</v>
      </c>
      <c r="DGN35" s="666"/>
      <c r="DGO35" s="667"/>
      <c r="DGP35" s="265"/>
      <c r="DGQ35" s="665" t="str">
        <f>IF(DGT35="×",TIME(0,0,0),IF(DGR4="非常勤",DFP35,DGB35))</f>
        <v>　</v>
      </c>
      <c r="DGR35" s="666"/>
      <c r="DGS35" s="667"/>
      <c r="DGT35" s="265"/>
      <c r="DGU35" s="668"/>
      <c r="DGV35" s="669"/>
      <c r="DGW35" s="668"/>
      <c r="DGX35" s="670"/>
      <c r="DGY35" s="669"/>
      <c r="DGZ35" s="671"/>
      <c r="DHA35" s="672"/>
      <c r="DHB35" s="672"/>
      <c r="DHC35" s="673"/>
      <c r="DHD35" s="263">
        <f>$A$35</f>
        <v>21</v>
      </c>
      <c r="DHE35" s="264" t="str">
        <f>$B$35</f>
        <v>水</v>
      </c>
      <c r="DHF35" s="660"/>
      <c r="DHG35" s="661"/>
      <c r="DHH35" s="660"/>
      <c r="DHI35" s="661"/>
      <c r="DHJ35" s="662" t="str">
        <f>IFERROR(IF(OR(DHE35="日",DHE35="祝",DHE35=0,DHF35=""),"　",MAX(IF(AND(DHF35&lt;=DHJ14,DHH35&gt;DHK14),DHK14-DHJ14,IF(AND(DHF35&gt;DHJ14,DHH35&lt;=DHK14),DHH35-DHF35,IF(AND(DHF35&lt;=DHJ14,DHH35&lt;=DHK14),DHH35-DHJ14,IF(AND(DHF35&gt;DHJ14,DHH35&gt;DHK14),DHK14-DHF35,0)))),0)),0)</f>
        <v>　</v>
      </c>
      <c r="DHK35" s="663"/>
      <c r="DHL35" s="664"/>
      <c r="DHM35" s="662" t="str">
        <f>IFERROR(IF(OR(DHE35="日",DHE35="祝",DHE35=0,DHF35=""),"　",MAX(IF(AND(DHF35&gt;DHP14,DHH35&gt;DHN14),0,IF(AND(DHF35&lt;=DHP14,DHF35&gt;DHM14,DHH35&gt;DHN14),DHP14-DHF35,IF(AND(DHF35&lt;=DHP14,DHF35&lt;=DHM14,DHH35&gt;DHN14),DHP14-DHM14,IF(AND(DHF35&gt;DHM14,DHH35&lt;=DHN14),DHH35-DHF35,IF(AND(DHF35&lt;=DHM14,DHH35&lt;=DHN14),DHH35-DHM14,0))))),0)),0)</f>
        <v>　</v>
      </c>
      <c r="DHN35" s="663"/>
      <c r="DHO35" s="664"/>
      <c r="DHP35" s="662" t="str">
        <f>IFERROR(IF(OR(DHE35="日",DHE35="祝",DHE35=0,DHF35=""),"　",MAX(IF(AND(DHF35&lt;=DHP14,DHH35&gt;DHQ14),DHQ14-DHP14,IF(DHH35&lt;=DHQ14,0,IF(AND(DHF35&gt;DHP14,DHH35&gt;DHQ14),DHQ14-DHF35,0))),0)),0)</f>
        <v>　</v>
      </c>
      <c r="DHQ35" s="663"/>
      <c r="DHR35" s="664"/>
      <c r="DHS35" s="662" t="str">
        <f>IFERROR(IF(OR(DHE35="日",DHE35="祝",DHE35=0,DHF35=""),"　",MAX(IF(DHF35&gt;DHS14,DHH35-DHF35,IF(DHF35&lt;=DHS14,DHH35-DHS14,0)),0)),0)</f>
        <v>　</v>
      </c>
      <c r="DHT35" s="663"/>
      <c r="DHU35" s="664"/>
      <c r="DHV35" s="662" t="str">
        <f>IFERROR(IF(OR(DHE35="日",DHE35="祝",DHE35=0,DHF35=""),"　",MAX(IF(AND(DHF35&lt;=DHV14,DHH35&gt;DHW14),DHW14-DHV14,IF(AND(DHF35&gt;DHV14,DHH35&lt;=DHW14),DHH35-DHF35,IF(AND(DHF35&lt;=DHV14,DHH35&lt;=DHW14),DHH35-DHV14,IF(AND(DHF35&gt;DHV14,DHH35&gt;DHW14),DHW14-DHF35,0)))),0)),0)</f>
        <v>　</v>
      </c>
      <c r="DHW35" s="663"/>
      <c r="DHX35" s="664"/>
      <c r="DHY35" s="662" t="str">
        <f>IFERROR(IF(OR(DHE35="日",DHE35="祝",DHE35=0,DHF35=""),"　",MAX(IF(AND(DHF35&gt;DIB14,DHH35&gt;DHZ14),0,IF(AND(DHF35&lt;=DIB14,DHF35&gt;DHY14,DHH35&gt;DHZ14),DIB14-DHF35,IF(AND(DHF35&lt;=DIB14,DHF35&lt;=DHY14,DHH35&gt;DHZ14),DIB14-DHY14,IF(AND(DHF35&gt;DHY14,DHH35&lt;=DHZ14),DHH35-DHF35,IF(AND(DHF35&lt;=DHY14,DHH35&lt;=DHZ14),DHH35-DHY14,0))))),0)),0)</f>
        <v>　</v>
      </c>
      <c r="DHZ35" s="663"/>
      <c r="DIA35" s="664"/>
      <c r="DIB35" s="662" t="str">
        <f>IFERROR(IF(OR(DHE35="日",DHE35="祝",DHE35=0,DHF35=""),"　",MAX(IF(AND(DHF35&lt;=DIB14,DHH35&gt;DIC14),DIC14-DIB14,IF(DHH35&lt;=DIC14,0,IF(AND(DHF35&gt;DIB14,DHH35&gt;DIC14),DIC14-DHF35,0))),0)),0)</f>
        <v>　</v>
      </c>
      <c r="DIC35" s="663"/>
      <c r="DID35" s="664"/>
      <c r="DIE35" s="662" t="str">
        <f t="shared" si="53"/>
        <v>　</v>
      </c>
      <c r="DIF35" s="663"/>
      <c r="DIG35" s="664"/>
      <c r="DIH35" s="665" t="str">
        <f>IF(DIK35="×",TIME(0,0,0),IF(DIU4="非常勤",DHJ35,DHV35))</f>
        <v>　</v>
      </c>
      <c r="DII35" s="666"/>
      <c r="DIJ35" s="667"/>
      <c r="DIK35" s="265"/>
      <c r="DIL35" s="665" t="str">
        <f>IF(DIO35="×",TIME(0,0,0),IF(DIU4="非常勤",DHM35,DHY35))</f>
        <v>　</v>
      </c>
      <c r="DIM35" s="666"/>
      <c r="DIN35" s="667"/>
      <c r="DIO35" s="265"/>
      <c r="DIP35" s="665" t="str">
        <f>IF(DIS35="×",TIME(0,0,0),IF(DIU4="非常勤",DHP35,DIB35))</f>
        <v>　</v>
      </c>
      <c r="DIQ35" s="666"/>
      <c r="DIR35" s="667"/>
      <c r="DIS35" s="265"/>
      <c r="DIT35" s="665" t="str">
        <f>IF(DIW35="×",TIME(0,0,0),IF(DIU4="非常勤",DHS35,DIE35))</f>
        <v>　</v>
      </c>
      <c r="DIU35" s="666"/>
      <c r="DIV35" s="667"/>
      <c r="DIW35" s="265"/>
      <c r="DIX35" s="668"/>
      <c r="DIY35" s="669"/>
      <c r="DIZ35" s="668"/>
      <c r="DJA35" s="670"/>
      <c r="DJB35" s="669"/>
      <c r="DJC35" s="671"/>
      <c r="DJD35" s="672"/>
      <c r="DJE35" s="672"/>
      <c r="DJF35" s="673"/>
      <c r="DJG35" s="263">
        <f>$A$35</f>
        <v>21</v>
      </c>
      <c r="DJH35" s="264" t="str">
        <f>$B$35</f>
        <v>水</v>
      </c>
      <c r="DJI35" s="660"/>
      <c r="DJJ35" s="661"/>
      <c r="DJK35" s="660"/>
      <c r="DJL35" s="661"/>
      <c r="DJM35" s="662" t="str">
        <f>IFERROR(IF(OR(DJH35="日",DJH35="祝",DJH35=0,DJI35=""),"　",MAX(IF(AND(DJI35&lt;=DJM14,DJK35&gt;DJN14),DJN14-DJM14,IF(AND(DJI35&gt;DJM14,DJK35&lt;=DJN14),DJK35-DJI35,IF(AND(DJI35&lt;=DJM14,DJK35&lt;=DJN14),DJK35-DJM14,IF(AND(DJI35&gt;DJM14,DJK35&gt;DJN14),DJN14-DJI35,0)))),0)),0)</f>
        <v>　</v>
      </c>
      <c r="DJN35" s="663"/>
      <c r="DJO35" s="664"/>
      <c r="DJP35" s="662" t="str">
        <f>IFERROR(IF(OR(DJH35="日",DJH35="祝",DJH35=0,DJI35=""),"　",MAX(IF(AND(DJI35&gt;DJS14,DJK35&gt;DJQ14),0,IF(AND(DJI35&lt;=DJS14,DJI35&gt;DJP14,DJK35&gt;DJQ14),DJS14-DJI35,IF(AND(DJI35&lt;=DJS14,DJI35&lt;=DJP14,DJK35&gt;DJQ14),DJS14-DJP14,IF(AND(DJI35&gt;DJP14,DJK35&lt;=DJQ14),DJK35-DJI35,IF(AND(DJI35&lt;=DJP14,DJK35&lt;=DJQ14),DJK35-DJP14,0))))),0)),0)</f>
        <v>　</v>
      </c>
      <c r="DJQ35" s="663"/>
      <c r="DJR35" s="664"/>
      <c r="DJS35" s="662" t="str">
        <f>IFERROR(IF(OR(DJH35="日",DJH35="祝",DJH35=0,DJI35=""),"　",MAX(IF(AND(DJI35&lt;=DJS14,DJK35&gt;DJT14),DJT14-DJS14,IF(DJK35&lt;=DJT14,0,IF(AND(DJI35&gt;DJS14,DJK35&gt;DJT14),DJT14-DJI35,0))),0)),0)</f>
        <v>　</v>
      </c>
      <c r="DJT35" s="663"/>
      <c r="DJU35" s="664"/>
      <c r="DJV35" s="662" t="str">
        <f>IFERROR(IF(OR(DJH35="日",DJH35="祝",DJH35=0,DJI35=""),"　",MAX(IF(DJI35&gt;DJV14,DJK35-DJI35,IF(DJI35&lt;=DJV14,DJK35-DJV14,0)),0)),0)</f>
        <v>　</v>
      </c>
      <c r="DJW35" s="663"/>
      <c r="DJX35" s="664"/>
      <c r="DJY35" s="662" t="str">
        <f>IFERROR(IF(OR(DJH35="日",DJH35="祝",DJH35=0,DJI35=""),"　",MAX(IF(AND(DJI35&lt;=DJY14,DJK35&gt;DJZ14),DJZ14-DJY14,IF(AND(DJI35&gt;DJY14,DJK35&lt;=DJZ14),DJK35-DJI35,IF(AND(DJI35&lt;=DJY14,DJK35&lt;=DJZ14),DJK35-DJY14,IF(AND(DJI35&gt;DJY14,DJK35&gt;DJZ14),DJZ14-DJI35,0)))),0)),0)</f>
        <v>　</v>
      </c>
      <c r="DJZ35" s="663"/>
      <c r="DKA35" s="664"/>
      <c r="DKB35" s="662" t="str">
        <f>IFERROR(IF(OR(DJH35="日",DJH35="祝",DJH35=0,DJI35=""),"　",MAX(IF(AND(DJI35&gt;DKE14,DJK35&gt;DKC14),0,IF(AND(DJI35&lt;=DKE14,DJI35&gt;DKB14,DJK35&gt;DKC14),DKE14-DJI35,IF(AND(DJI35&lt;=DKE14,DJI35&lt;=DKB14,DJK35&gt;DKC14),DKE14-DKB14,IF(AND(DJI35&gt;DKB14,DJK35&lt;=DKC14),DJK35-DJI35,IF(AND(DJI35&lt;=DKB14,DJK35&lt;=DKC14),DJK35-DKB14,0))))),0)),0)</f>
        <v>　</v>
      </c>
      <c r="DKC35" s="663"/>
      <c r="DKD35" s="664"/>
      <c r="DKE35" s="662" t="str">
        <f>IFERROR(IF(OR(DJH35="日",DJH35="祝",DJH35=0,DJI35=""),"　",MAX(IF(AND(DJI35&lt;=DKE14,DJK35&gt;DKF14),DKF14-DKE14,IF(DJK35&lt;=DKF14,0,IF(AND(DJI35&gt;DKE14,DJK35&gt;DKF14),DKF14-DJI35,0))),0)),0)</f>
        <v>　</v>
      </c>
      <c r="DKF35" s="663"/>
      <c r="DKG35" s="664"/>
      <c r="DKH35" s="662" t="str">
        <f t="shared" si="54"/>
        <v>　</v>
      </c>
      <c r="DKI35" s="663"/>
      <c r="DKJ35" s="664"/>
      <c r="DKK35" s="665" t="str">
        <f>IF(DKN35="×",TIME(0,0,0),IF(DKX4="非常勤",DJM35,DJY35))</f>
        <v>　</v>
      </c>
      <c r="DKL35" s="666"/>
      <c r="DKM35" s="667"/>
      <c r="DKN35" s="265"/>
      <c r="DKO35" s="665" t="str">
        <f>IF(DKR35="×",TIME(0,0,0),IF(DKX4="非常勤",DJP35,DKB35))</f>
        <v>　</v>
      </c>
      <c r="DKP35" s="666"/>
      <c r="DKQ35" s="667"/>
      <c r="DKR35" s="265"/>
      <c r="DKS35" s="665" t="str">
        <f>IF(DKV35="×",TIME(0,0,0),IF(DKX4="非常勤",DJS35,DKE35))</f>
        <v>　</v>
      </c>
      <c r="DKT35" s="666"/>
      <c r="DKU35" s="667"/>
      <c r="DKV35" s="265"/>
      <c r="DKW35" s="665" t="str">
        <f>IF(DKZ35="×",TIME(0,0,0),IF(DKX4="非常勤",DJV35,DKH35))</f>
        <v>　</v>
      </c>
      <c r="DKX35" s="666"/>
      <c r="DKY35" s="667"/>
      <c r="DKZ35" s="265"/>
      <c r="DLA35" s="668"/>
      <c r="DLB35" s="669"/>
      <c r="DLC35" s="668"/>
      <c r="DLD35" s="670"/>
      <c r="DLE35" s="669"/>
      <c r="DLF35" s="671"/>
      <c r="DLG35" s="672"/>
      <c r="DLH35" s="672"/>
      <c r="DLI35" s="673"/>
      <c r="DLJ35" s="263">
        <f>$A$35</f>
        <v>21</v>
      </c>
      <c r="DLK35" s="264" t="str">
        <f>$B$35</f>
        <v>水</v>
      </c>
      <c r="DLL35" s="660"/>
      <c r="DLM35" s="661"/>
      <c r="DLN35" s="660"/>
      <c r="DLO35" s="661"/>
      <c r="DLP35" s="662" t="str">
        <f>IFERROR(IF(OR(DLK35="日",DLK35="祝",DLK35=0,DLL35=""),"　",MAX(IF(AND(DLL35&lt;=DLP14,DLN35&gt;DLQ14),DLQ14-DLP14,IF(AND(DLL35&gt;DLP14,DLN35&lt;=DLQ14),DLN35-DLL35,IF(AND(DLL35&lt;=DLP14,DLN35&lt;=DLQ14),DLN35-DLP14,IF(AND(DLL35&gt;DLP14,DLN35&gt;DLQ14),DLQ14-DLL35,0)))),0)),0)</f>
        <v>　</v>
      </c>
      <c r="DLQ35" s="663"/>
      <c r="DLR35" s="664"/>
      <c r="DLS35" s="662" t="str">
        <f>IFERROR(IF(OR(DLK35="日",DLK35="祝",DLK35=0,DLL35=""),"　",MAX(IF(AND(DLL35&gt;DLV14,DLN35&gt;DLT14),0,IF(AND(DLL35&lt;=DLV14,DLL35&gt;DLS14,DLN35&gt;DLT14),DLV14-DLL35,IF(AND(DLL35&lt;=DLV14,DLL35&lt;=DLS14,DLN35&gt;DLT14),DLV14-DLS14,IF(AND(DLL35&gt;DLS14,DLN35&lt;=DLT14),DLN35-DLL35,IF(AND(DLL35&lt;=DLS14,DLN35&lt;=DLT14),DLN35-DLS14,0))))),0)),0)</f>
        <v>　</v>
      </c>
      <c r="DLT35" s="663"/>
      <c r="DLU35" s="664"/>
      <c r="DLV35" s="662" t="str">
        <f>IFERROR(IF(OR(DLK35="日",DLK35="祝",DLK35=0,DLL35=""),"　",MAX(IF(AND(DLL35&lt;=DLV14,DLN35&gt;DLW14),DLW14-DLV14,IF(DLN35&lt;=DLW14,0,IF(AND(DLL35&gt;DLV14,DLN35&gt;DLW14),DLW14-DLL35,0))),0)),0)</f>
        <v>　</v>
      </c>
      <c r="DLW35" s="663"/>
      <c r="DLX35" s="664"/>
      <c r="DLY35" s="662" t="str">
        <f>IFERROR(IF(OR(DLK35="日",DLK35="祝",DLK35=0,DLL35=""),"　",MAX(IF(DLL35&gt;DLY14,DLN35-DLL35,IF(DLL35&lt;=DLY14,DLN35-DLY14,0)),0)),0)</f>
        <v>　</v>
      </c>
      <c r="DLZ35" s="663"/>
      <c r="DMA35" s="664"/>
      <c r="DMB35" s="662" t="str">
        <f>IFERROR(IF(OR(DLK35="日",DLK35="祝",DLK35=0,DLL35=""),"　",MAX(IF(AND(DLL35&lt;=DMB14,DLN35&gt;DMC14),DMC14-DMB14,IF(AND(DLL35&gt;DMB14,DLN35&lt;=DMC14),DLN35-DLL35,IF(AND(DLL35&lt;=DMB14,DLN35&lt;=DMC14),DLN35-DMB14,IF(AND(DLL35&gt;DMB14,DLN35&gt;DMC14),DMC14-DLL35,0)))),0)),0)</f>
        <v>　</v>
      </c>
      <c r="DMC35" s="663"/>
      <c r="DMD35" s="664"/>
      <c r="DME35" s="662" t="str">
        <f>IFERROR(IF(OR(DLK35="日",DLK35="祝",DLK35=0,DLL35=""),"　",MAX(IF(AND(DLL35&gt;DMH14,DLN35&gt;DMF14),0,IF(AND(DLL35&lt;=DMH14,DLL35&gt;DME14,DLN35&gt;DMF14),DMH14-DLL35,IF(AND(DLL35&lt;=DMH14,DLL35&lt;=DME14,DLN35&gt;DMF14),DMH14-DME14,IF(AND(DLL35&gt;DME14,DLN35&lt;=DMF14),DLN35-DLL35,IF(AND(DLL35&lt;=DME14,DLN35&lt;=DMF14),DLN35-DME14,0))))),0)),0)</f>
        <v>　</v>
      </c>
      <c r="DMF35" s="663"/>
      <c r="DMG35" s="664"/>
      <c r="DMH35" s="662" t="str">
        <f>IFERROR(IF(OR(DLK35="日",DLK35="祝",DLK35=0,DLL35=""),"　",MAX(IF(AND(DLL35&lt;=DMH14,DLN35&gt;DMI14),DMI14-DMH14,IF(DLN35&lt;=DMI14,0,IF(AND(DLL35&gt;DMH14,DLN35&gt;DMI14),DMI14-DLL35,0))),0)),0)</f>
        <v>　</v>
      </c>
      <c r="DMI35" s="663"/>
      <c r="DMJ35" s="664"/>
      <c r="DMK35" s="662" t="str">
        <f t="shared" si="55"/>
        <v>　</v>
      </c>
      <c r="DML35" s="663"/>
      <c r="DMM35" s="664"/>
      <c r="DMN35" s="665" t="str">
        <f>IF(DMQ35="×",TIME(0,0,0),IF(DNA4="非常勤",DLP35,DMB35))</f>
        <v>　</v>
      </c>
      <c r="DMO35" s="666"/>
      <c r="DMP35" s="667"/>
      <c r="DMQ35" s="265"/>
      <c r="DMR35" s="665" t="str">
        <f>IF(DMU35="×",TIME(0,0,0),IF(DNA4="非常勤",DLS35,DME35))</f>
        <v>　</v>
      </c>
      <c r="DMS35" s="666"/>
      <c r="DMT35" s="667"/>
      <c r="DMU35" s="265"/>
      <c r="DMV35" s="665" t="str">
        <f>IF(DMY35="×",TIME(0,0,0),IF(DNA4="非常勤",DLV35,DMH35))</f>
        <v>　</v>
      </c>
      <c r="DMW35" s="666"/>
      <c r="DMX35" s="667"/>
      <c r="DMY35" s="265"/>
      <c r="DMZ35" s="665" t="str">
        <f>IF(DNC35="×",TIME(0,0,0),IF(DNA4="非常勤",DLY35,DMK35))</f>
        <v>　</v>
      </c>
      <c r="DNA35" s="666"/>
      <c r="DNB35" s="667"/>
      <c r="DNC35" s="265"/>
      <c r="DND35" s="668"/>
      <c r="DNE35" s="669"/>
      <c r="DNF35" s="668"/>
      <c r="DNG35" s="670"/>
      <c r="DNH35" s="669"/>
      <c r="DNI35" s="671"/>
      <c r="DNJ35" s="672"/>
      <c r="DNK35" s="672"/>
      <c r="DNL35" s="673"/>
      <c r="DNM35" s="263">
        <f>$A$35</f>
        <v>21</v>
      </c>
      <c r="DNN35" s="264" t="str">
        <f>$B$35</f>
        <v>水</v>
      </c>
      <c r="DNO35" s="660"/>
      <c r="DNP35" s="661"/>
      <c r="DNQ35" s="660"/>
      <c r="DNR35" s="661"/>
      <c r="DNS35" s="662" t="str">
        <f>IFERROR(IF(OR(DNN35="日",DNN35="祝",DNN35=0,DNO35=""),"　",MAX(IF(AND(DNO35&lt;=DNS14,DNQ35&gt;DNT14),DNT14-DNS14,IF(AND(DNO35&gt;DNS14,DNQ35&lt;=DNT14),DNQ35-DNO35,IF(AND(DNO35&lt;=DNS14,DNQ35&lt;=DNT14),DNQ35-DNS14,IF(AND(DNO35&gt;DNS14,DNQ35&gt;DNT14),DNT14-DNO35,0)))),0)),0)</f>
        <v>　</v>
      </c>
      <c r="DNT35" s="663"/>
      <c r="DNU35" s="664"/>
      <c r="DNV35" s="662" t="str">
        <f>IFERROR(IF(OR(DNN35="日",DNN35="祝",DNN35=0,DNO35=""),"　",MAX(IF(AND(DNO35&gt;DNY14,DNQ35&gt;DNW14),0,IF(AND(DNO35&lt;=DNY14,DNO35&gt;DNV14,DNQ35&gt;DNW14),DNY14-DNO35,IF(AND(DNO35&lt;=DNY14,DNO35&lt;=DNV14,DNQ35&gt;DNW14),DNY14-DNV14,IF(AND(DNO35&gt;DNV14,DNQ35&lt;=DNW14),DNQ35-DNO35,IF(AND(DNO35&lt;=DNV14,DNQ35&lt;=DNW14),DNQ35-DNV14,0))))),0)),0)</f>
        <v>　</v>
      </c>
      <c r="DNW35" s="663"/>
      <c r="DNX35" s="664"/>
      <c r="DNY35" s="662" t="str">
        <f>IFERROR(IF(OR(DNN35="日",DNN35="祝",DNN35=0,DNO35=""),"　",MAX(IF(AND(DNO35&lt;=DNY14,DNQ35&gt;DNZ14),DNZ14-DNY14,IF(DNQ35&lt;=DNZ14,0,IF(AND(DNO35&gt;DNY14,DNQ35&gt;DNZ14),DNZ14-DNO35,0))),0)),0)</f>
        <v>　</v>
      </c>
      <c r="DNZ35" s="663"/>
      <c r="DOA35" s="664"/>
      <c r="DOB35" s="662" t="str">
        <f>IFERROR(IF(OR(DNN35="日",DNN35="祝",DNN35=0,DNO35=""),"　",MAX(IF(DNO35&gt;DOB14,DNQ35-DNO35,IF(DNO35&lt;=DOB14,DNQ35-DOB14,0)),0)),0)</f>
        <v>　</v>
      </c>
      <c r="DOC35" s="663"/>
      <c r="DOD35" s="664"/>
      <c r="DOE35" s="662" t="str">
        <f>IFERROR(IF(OR(DNN35="日",DNN35="祝",DNN35=0,DNO35=""),"　",MAX(IF(AND(DNO35&lt;=DOE14,DNQ35&gt;DOF14),DOF14-DOE14,IF(AND(DNO35&gt;DOE14,DNQ35&lt;=DOF14),DNQ35-DNO35,IF(AND(DNO35&lt;=DOE14,DNQ35&lt;=DOF14),DNQ35-DOE14,IF(AND(DNO35&gt;DOE14,DNQ35&gt;DOF14),DOF14-DNO35,0)))),0)),0)</f>
        <v>　</v>
      </c>
      <c r="DOF35" s="663"/>
      <c r="DOG35" s="664"/>
      <c r="DOH35" s="662" t="str">
        <f>IFERROR(IF(OR(DNN35="日",DNN35="祝",DNN35=0,DNO35=""),"　",MAX(IF(AND(DNO35&gt;DOK14,DNQ35&gt;DOI14),0,IF(AND(DNO35&lt;=DOK14,DNO35&gt;DOH14,DNQ35&gt;DOI14),DOK14-DNO35,IF(AND(DNO35&lt;=DOK14,DNO35&lt;=DOH14,DNQ35&gt;DOI14),DOK14-DOH14,IF(AND(DNO35&gt;DOH14,DNQ35&lt;=DOI14),DNQ35-DNO35,IF(AND(DNO35&lt;=DOH14,DNQ35&lt;=DOI14),DNQ35-DOH14,0))))),0)),0)</f>
        <v>　</v>
      </c>
      <c r="DOI35" s="663"/>
      <c r="DOJ35" s="664"/>
      <c r="DOK35" s="662" t="str">
        <f>IFERROR(IF(OR(DNN35="日",DNN35="祝",DNN35=0,DNO35=""),"　",MAX(IF(AND(DNO35&lt;=DOK14,DNQ35&gt;DOL14),DOL14-DOK14,IF(DNQ35&lt;=DOL14,0,IF(AND(DNO35&gt;DOK14,DNQ35&gt;DOL14),DOL14-DNO35,0))),0)),0)</f>
        <v>　</v>
      </c>
      <c r="DOL35" s="663"/>
      <c r="DOM35" s="664"/>
      <c r="DON35" s="662" t="str">
        <f t="shared" si="56"/>
        <v>　</v>
      </c>
      <c r="DOO35" s="663"/>
      <c r="DOP35" s="664"/>
      <c r="DOQ35" s="665" t="str">
        <f>IF(DOT35="×",TIME(0,0,0),IF(DPD4="非常勤",DNS35,DOE35))</f>
        <v>　</v>
      </c>
      <c r="DOR35" s="666"/>
      <c r="DOS35" s="667"/>
      <c r="DOT35" s="265"/>
      <c r="DOU35" s="665" t="str">
        <f>IF(DOX35="×",TIME(0,0,0),IF(DPD4="非常勤",DNV35,DOH35))</f>
        <v>　</v>
      </c>
      <c r="DOV35" s="666"/>
      <c r="DOW35" s="667"/>
      <c r="DOX35" s="265"/>
      <c r="DOY35" s="665" t="str">
        <f>IF(DPB35="×",TIME(0,0,0),IF(DPD4="非常勤",DNY35,DOK35))</f>
        <v>　</v>
      </c>
      <c r="DOZ35" s="666"/>
      <c r="DPA35" s="667"/>
      <c r="DPB35" s="265"/>
      <c r="DPC35" s="665" t="str">
        <f>IF(DPF35="×",TIME(0,0,0),IF(DPD4="非常勤",DOB35,DON35))</f>
        <v>　</v>
      </c>
      <c r="DPD35" s="666"/>
      <c r="DPE35" s="667"/>
      <c r="DPF35" s="265"/>
      <c r="DPG35" s="668"/>
      <c r="DPH35" s="669"/>
      <c r="DPI35" s="668"/>
      <c r="DPJ35" s="670"/>
      <c r="DPK35" s="669"/>
      <c r="DPL35" s="671"/>
      <c r="DPM35" s="672"/>
      <c r="DPN35" s="672"/>
      <c r="DPO35" s="673"/>
      <c r="DPP35" s="263">
        <f>$A$35</f>
        <v>21</v>
      </c>
      <c r="DPQ35" s="264" t="str">
        <f>$B$35</f>
        <v>水</v>
      </c>
      <c r="DPR35" s="660"/>
      <c r="DPS35" s="661"/>
      <c r="DPT35" s="660"/>
      <c r="DPU35" s="661"/>
      <c r="DPV35" s="662" t="str">
        <f>IFERROR(IF(OR(DPQ35="日",DPQ35="祝",DPQ35=0,DPR35=""),"　",MAX(IF(AND(DPR35&lt;=DPV14,DPT35&gt;DPW14),DPW14-DPV14,IF(AND(DPR35&gt;DPV14,DPT35&lt;=DPW14),DPT35-DPR35,IF(AND(DPR35&lt;=DPV14,DPT35&lt;=DPW14),DPT35-DPV14,IF(AND(DPR35&gt;DPV14,DPT35&gt;DPW14),DPW14-DPR35,0)))),0)),0)</f>
        <v>　</v>
      </c>
      <c r="DPW35" s="663"/>
      <c r="DPX35" s="664"/>
      <c r="DPY35" s="662" t="str">
        <f>IFERROR(IF(OR(DPQ35="日",DPQ35="祝",DPQ35=0,DPR35=""),"　",MAX(IF(AND(DPR35&gt;DQB14,DPT35&gt;DPZ14),0,IF(AND(DPR35&lt;=DQB14,DPR35&gt;DPY14,DPT35&gt;DPZ14),DQB14-DPR35,IF(AND(DPR35&lt;=DQB14,DPR35&lt;=DPY14,DPT35&gt;DPZ14),DQB14-DPY14,IF(AND(DPR35&gt;DPY14,DPT35&lt;=DPZ14),DPT35-DPR35,IF(AND(DPR35&lt;=DPY14,DPT35&lt;=DPZ14),DPT35-DPY14,0))))),0)),0)</f>
        <v>　</v>
      </c>
      <c r="DPZ35" s="663"/>
      <c r="DQA35" s="664"/>
      <c r="DQB35" s="662" t="str">
        <f>IFERROR(IF(OR(DPQ35="日",DPQ35="祝",DPQ35=0,DPR35=""),"　",MAX(IF(AND(DPR35&lt;=DQB14,DPT35&gt;DQC14),DQC14-DQB14,IF(DPT35&lt;=DQC14,0,IF(AND(DPR35&gt;DQB14,DPT35&gt;DQC14),DQC14-DPR35,0))),0)),0)</f>
        <v>　</v>
      </c>
      <c r="DQC35" s="663"/>
      <c r="DQD35" s="664"/>
      <c r="DQE35" s="662" t="str">
        <f>IFERROR(IF(OR(DPQ35="日",DPQ35="祝",DPQ35=0,DPR35=""),"　",MAX(IF(DPR35&gt;DQE14,DPT35-DPR35,IF(DPR35&lt;=DQE14,DPT35-DQE14,0)),0)),0)</f>
        <v>　</v>
      </c>
      <c r="DQF35" s="663"/>
      <c r="DQG35" s="664"/>
      <c r="DQH35" s="662" t="str">
        <f>IFERROR(IF(OR(DPQ35="日",DPQ35="祝",DPQ35=0,DPR35=""),"　",MAX(IF(AND(DPR35&lt;=DQH14,DPT35&gt;DQI14),DQI14-DQH14,IF(AND(DPR35&gt;DQH14,DPT35&lt;=DQI14),DPT35-DPR35,IF(AND(DPR35&lt;=DQH14,DPT35&lt;=DQI14),DPT35-DQH14,IF(AND(DPR35&gt;DQH14,DPT35&gt;DQI14),DQI14-DPR35,0)))),0)),0)</f>
        <v>　</v>
      </c>
      <c r="DQI35" s="663"/>
      <c r="DQJ35" s="664"/>
      <c r="DQK35" s="662" t="str">
        <f>IFERROR(IF(OR(DPQ35="日",DPQ35="祝",DPQ35=0,DPR35=""),"　",MAX(IF(AND(DPR35&gt;DQN14,DPT35&gt;DQL14),0,IF(AND(DPR35&lt;=DQN14,DPR35&gt;DQK14,DPT35&gt;DQL14),DQN14-DPR35,IF(AND(DPR35&lt;=DQN14,DPR35&lt;=DQK14,DPT35&gt;DQL14),DQN14-DQK14,IF(AND(DPR35&gt;DQK14,DPT35&lt;=DQL14),DPT35-DPR35,IF(AND(DPR35&lt;=DQK14,DPT35&lt;=DQL14),DPT35-DQK14,0))))),0)),0)</f>
        <v>　</v>
      </c>
      <c r="DQL35" s="663"/>
      <c r="DQM35" s="664"/>
      <c r="DQN35" s="662" t="str">
        <f>IFERROR(IF(OR(DPQ35="日",DPQ35="祝",DPQ35=0,DPR35=""),"　",MAX(IF(AND(DPR35&lt;=DQN14,DPT35&gt;DQO14),DQO14-DQN14,IF(DPT35&lt;=DQO14,0,IF(AND(DPR35&gt;DQN14,DPT35&gt;DQO14),DQO14-DPR35,0))),0)),0)</f>
        <v>　</v>
      </c>
      <c r="DQO35" s="663"/>
      <c r="DQP35" s="664"/>
      <c r="DQQ35" s="662" t="str">
        <f t="shared" si="57"/>
        <v>　</v>
      </c>
      <c r="DQR35" s="663"/>
      <c r="DQS35" s="664"/>
      <c r="DQT35" s="665" t="str">
        <f>IF(DQW35="×",TIME(0,0,0),IF(DRG4="非常勤",DPV35,DQH35))</f>
        <v>　</v>
      </c>
      <c r="DQU35" s="666"/>
      <c r="DQV35" s="667"/>
      <c r="DQW35" s="265"/>
      <c r="DQX35" s="665" t="str">
        <f>IF(DRA35="×",TIME(0,0,0),IF(DRG4="非常勤",DPY35,DQK35))</f>
        <v>　</v>
      </c>
      <c r="DQY35" s="666"/>
      <c r="DQZ35" s="667"/>
      <c r="DRA35" s="265"/>
      <c r="DRB35" s="665" t="str">
        <f>IF(DRE35="×",TIME(0,0,0),IF(DRG4="非常勤",DQB35,DQN35))</f>
        <v>　</v>
      </c>
      <c r="DRC35" s="666"/>
      <c r="DRD35" s="667"/>
      <c r="DRE35" s="265"/>
      <c r="DRF35" s="665" t="str">
        <f>IF(DRI35="×",TIME(0,0,0),IF(DRG4="非常勤",DQE35,DQQ35))</f>
        <v>　</v>
      </c>
      <c r="DRG35" s="666"/>
      <c r="DRH35" s="667"/>
      <c r="DRI35" s="265"/>
      <c r="DRJ35" s="668"/>
      <c r="DRK35" s="669"/>
      <c r="DRL35" s="668"/>
      <c r="DRM35" s="670"/>
      <c r="DRN35" s="669"/>
      <c r="DRO35" s="671"/>
      <c r="DRP35" s="672"/>
      <c r="DRQ35" s="672"/>
      <c r="DRR35" s="673"/>
      <c r="DRS35" s="263">
        <f>$A$35</f>
        <v>21</v>
      </c>
      <c r="DRT35" s="264" t="str">
        <f>$B$35</f>
        <v>水</v>
      </c>
      <c r="DRU35" s="660"/>
      <c r="DRV35" s="661"/>
      <c r="DRW35" s="660"/>
      <c r="DRX35" s="661"/>
      <c r="DRY35" s="662" t="str">
        <f>IFERROR(IF(OR(DRT35="日",DRT35="祝",DRT35=0,DRU35=""),"　",MAX(IF(AND(DRU35&lt;=DRY14,DRW35&gt;DRZ14),DRZ14-DRY14,IF(AND(DRU35&gt;DRY14,DRW35&lt;=DRZ14),DRW35-DRU35,IF(AND(DRU35&lt;=DRY14,DRW35&lt;=DRZ14),DRW35-DRY14,IF(AND(DRU35&gt;DRY14,DRW35&gt;DRZ14),DRZ14-DRU35,0)))),0)),0)</f>
        <v>　</v>
      </c>
      <c r="DRZ35" s="663"/>
      <c r="DSA35" s="664"/>
      <c r="DSB35" s="662" t="str">
        <f>IFERROR(IF(OR(DRT35="日",DRT35="祝",DRT35=0,DRU35=""),"　",MAX(IF(AND(DRU35&gt;DSE14,DRW35&gt;DSC14),0,IF(AND(DRU35&lt;=DSE14,DRU35&gt;DSB14,DRW35&gt;DSC14),DSE14-DRU35,IF(AND(DRU35&lt;=DSE14,DRU35&lt;=DSB14,DRW35&gt;DSC14),DSE14-DSB14,IF(AND(DRU35&gt;DSB14,DRW35&lt;=DSC14),DRW35-DRU35,IF(AND(DRU35&lt;=DSB14,DRW35&lt;=DSC14),DRW35-DSB14,0))))),0)),0)</f>
        <v>　</v>
      </c>
      <c r="DSC35" s="663"/>
      <c r="DSD35" s="664"/>
      <c r="DSE35" s="662" t="str">
        <f>IFERROR(IF(OR(DRT35="日",DRT35="祝",DRT35=0,DRU35=""),"　",MAX(IF(AND(DRU35&lt;=DSE14,DRW35&gt;DSF14),DSF14-DSE14,IF(DRW35&lt;=DSF14,0,IF(AND(DRU35&gt;DSE14,DRW35&gt;DSF14),DSF14-DRU35,0))),0)),0)</f>
        <v>　</v>
      </c>
      <c r="DSF35" s="663"/>
      <c r="DSG35" s="664"/>
      <c r="DSH35" s="662" t="str">
        <f>IFERROR(IF(OR(DRT35="日",DRT35="祝",DRT35=0,DRU35=""),"　",MAX(IF(DRU35&gt;DSH14,DRW35-DRU35,IF(DRU35&lt;=DSH14,DRW35-DSH14,0)),0)),0)</f>
        <v>　</v>
      </c>
      <c r="DSI35" s="663"/>
      <c r="DSJ35" s="664"/>
      <c r="DSK35" s="662" t="str">
        <f>IFERROR(IF(OR(DRT35="日",DRT35="祝",DRT35=0,DRU35=""),"　",MAX(IF(AND(DRU35&lt;=DSK14,DRW35&gt;DSL14),DSL14-DSK14,IF(AND(DRU35&gt;DSK14,DRW35&lt;=DSL14),DRW35-DRU35,IF(AND(DRU35&lt;=DSK14,DRW35&lt;=DSL14),DRW35-DSK14,IF(AND(DRU35&gt;DSK14,DRW35&gt;DSL14),DSL14-DRU35,0)))),0)),0)</f>
        <v>　</v>
      </c>
      <c r="DSL35" s="663"/>
      <c r="DSM35" s="664"/>
      <c r="DSN35" s="662" t="str">
        <f>IFERROR(IF(OR(DRT35="日",DRT35="祝",DRT35=0,DRU35=""),"　",MAX(IF(AND(DRU35&gt;DSQ14,DRW35&gt;DSO14),0,IF(AND(DRU35&lt;=DSQ14,DRU35&gt;DSN14,DRW35&gt;DSO14),DSQ14-DRU35,IF(AND(DRU35&lt;=DSQ14,DRU35&lt;=DSN14,DRW35&gt;DSO14),DSQ14-DSN14,IF(AND(DRU35&gt;DSN14,DRW35&lt;=DSO14),DRW35-DRU35,IF(AND(DRU35&lt;=DSN14,DRW35&lt;=DSO14),DRW35-DSN14,0))))),0)),0)</f>
        <v>　</v>
      </c>
      <c r="DSO35" s="663"/>
      <c r="DSP35" s="664"/>
      <c r="DSQ35" s="662" t="str">
        <f>IFERROR(IF(OR(DRT35="日",DRT35="祝",DRT35=0,DRU35=""),"　",MAX(IF(AND(DRU35&lt;=DSQ14,DRW35&gt;DSR14),DSR14-DSQ14,IF(DRW35&lt;=DSR14,0,IF(AND(DRU35&gt;DSQ14,DRW35&gt;DSR14),DSR14-DRU35,0))),0)),0)</f>
        <v>　</v>
      </c>
      <c r="DSR35" s="663"/>
      <c r="DSS35" s="664"/>
      <c r="DST35" s="662" t="str">
        <f t="shared" si="58"/>
        <v>　</v>
      </c>
      <c r="DSU35" s="663"/>
      <c r="DSV35" s="664"/>
      <c r="DSW35" s="665" t="str">
        <f>IF(DSZ35="×",TIME(0,0,0),IF(DTJ4="非常勤",DRY35,DSK35))</f>
        <v>　</v>
      </c>
      <c r="DSX35" s="666"/>
      <c r="DSY35" s="667"/>
      <c r="DSZ35" s="265"/>
      <c r="DTA35" s="665" t="str">
        <f>IF(DTD35="×",TIME(0,0,0),IF(DTJ4="非常勤",DSB35,DSN35))</f>
        <v>　</v>
      </c>
      <c r="DTB35" s="666"/>
      <c r="DTC35" s="667"/>
      <c r="DTD35" s="265"/>
      <c r="DTE35" s="665" t="str">
        <f>IF(DTH35="×",TIME(0,0,0),IF(DTJ4="非常勤",DSE35,DSQ35))</f>
        <v>　</v>
      </c>
      <c r="DTF35" s="666"/>
      <c r="DTG35" s="667"/>
      <c r="DTH35" s="265"/>
      <c r="DTI35" s="665" t="str">
        <f>IF(DTL35="×",TIME(0,0,0),IF(DTJ4="非常勤",DSH35,DST35))</f>
        <v>　</v>
      </c>
      <c r="DTJ35" s="666"/>
      <c r="DTK35" s="667"/>
      <c r="DTL35" s="265"/>
      <c r="DTM35" s="668"/>
      <c r="DTN35" s="669"/>
      <c r="DTO35" s="668"/>
      <c r="DTP35" s="670"/>
      <c r="DTQ35" s="669"/>
      <c r="DTR35" s="671"/>
      <c r="DTS35" s="672"/>
      <c r="DTT35" s="672"/>
      <c r="DTU35" s="673"/>
      <c r="DTV35" s="263">
        <f>$A$35</f>
        <v>21</v>
      </c>
      <c r="DTW35" s="264" t="str">
        <f>$B$35</f>
        <v>水</v>
      </c>
      <c r="DTX35" s="660"/>
      <c r="DTY35" s="661"/>
      <c r="DTZ35" s="660"/>
      <c r="DUA35" s="661"/>
      <c r="DUB35" s="662" t="str">
        <f>IFERROR(IF(OR(DTW35="日",DTW35="祝",DTW35=0,DTX35=""),"　",MAX(IF(AND(DTX35&lt;=DUB14,DTZ35&gt;DUC14),DUC14-DUB14,IF(AND(DTX35&gt;DUB14,DTZ35&lt;=DUC14),DTZ35-DTX35,IF(AND(DTX35&lt;=DUB14,DTZ35&lt;=DUC14),DTZ35-DUB14,IF(AND(DTX35&gt;DUB14,DTZ35&gt;DUC14),DUC14-DTX35,0)))),0)),0)</f>
        <v>　</v>
      </c>
      <c r="DUC35" s="663"/>
      <c r="DUD35" s="664"/>
      <c r="DUE35" s="662" t="str">
        <f>IFERROR(IF(OR(DTW35="日",DTW35="祝",DTW35=0,DTX35=""),"　",MAX(IF(AND(DTX35&gt;DUH14,DTZ35&gt;DUF14),0,IF(AND(DTX35&lt;=DUH14,DTX35&gt;DUE14,DTZ35&gt;DUF14),DUH14-DTX35,IF(AND(DTX35&lt;=DUH14,DTX35&lt;=DUE14,DTZ35&gt;DUF14),DUH14-DUE14,IF(AND(DTX35&gt;DUE14,DTZ35&lt;=DUF14),DTZ35-DTX35,IF(AND(DTX35&lt;=DUE14,DTZ35&lt;=DUF14),DTZ35-DUE14,0))))),0)),0)</f>
        <v>　</v>
      </c>
      <c r="DUF35" s="663"/>
      <c r="DUG35" s="664"/>
      <c r="DUH35" s="662" t="str">
        <f>IFERROR(IF(OR(DTW35="日",DTW35="祝",DTW35=0,DTX35=""),"　",MAX(IF(AND(DTX35&lt;=DUH14,DTZ35&gt;DUI14),DUI14-DUH14,IF(DTZ35&lt;=DUI14,0,IF(AND(DTX35&gt;DUH14,DTZ35&gt;DUI14),DUI14-DTX35,0))),0)),0)</f>
        <v>　</v>
      </c>
      <c r="DUI35" s="663"/>
      <c r="DUJ35" s="664"/>
      <c r="DUK35" s="662" t="str">
        <f>IFERROR(IF(OR(DTW35="日",DTW35="祝",DTW35=0,DTX35=""),"　",MAX(IF(DTX35&gt;DUK14,DTZ35-DTX35,IF(DTX35&lt;=DUK14,DTZ35-DUK14,0)),0)),0)</f>
        <v>　</v>
      </c>
      <c r="DUL35" s="663"/>
      <c r="DUM35" s="664"/>
      <c r="DUN35" s="662" t="str">
        <f>IFERROR(IF(OR(DTW35="日",DTW35="祝",DTW35=0,DTX35=""),"　",MAX(IF(AND(DTX35&lt;=DUN14,DTZ35&gt;DUO14),DUO14-DUN14,IF(AND(DTX35&gt;DUN14,DTZ35&lt;=DUO14),DTZ35-DTX35,IF(AND(DTX35&lt;=DUN14,DTZ35&lt;=DUO14),DTZ35-DUN14,IF(AND(DTX35&gt;DUN14,DTZ35&gt;DUO14),DUO14-DTX35,0)))),0)),0)</f>
        <v>　</v>
      </c>
      <c r="DUO35" s="663"/>
      <c r="DUP35" s="664"/>
      <c r="DUQ35" s="662" t="str">
        <f>IFERROR(IF(OR(DTW35="日",DTW35="祝",DTW35=0,DTX35=""),"　",MAX(IF(AND(DTX35&gt;DUT14,DTZ35&gt;DUR14),0,IF(AND(DTX35&lt;=DUT14,DTX35&gt;DUQ14,DTZ35&gt;DUR14),DUT14-DTX35,IF(AND(DTX35&lt;=DUT14,DTX35&lt;=DUQ14,DTZ35&gt;DUR14),DUT14-DUQ14,IF(AND(DTX35&gt;DUQ14,DTZ35&lt;=DUR14),DTZ35-DTX35,IF(AND(DTX35&lt;=DUQ14,DTZ35&lt;=DUR14),DTZ35-DUQ14,0))))),0)),0)</f>
        <v>　</v>
      </c>
      <c r="DUR35" s="663"/>
      <c r="DUS35" s="664"/>
      <c r="DUT35" s="662" t="str">
        <f>IFERROR(IF(OR(DTW35="日",DTW35="祝",DTW35=0,DTX35=""),"　",MAX(IF(AND(DTX35&lt;=DUT14,DTZ35&gt;DUU14),DUU14-DUT14,IF(DTZ35&lt;=DUU14,0,IF(AND(DTX35&gt;DUT14,DTZ35&gt;DUU14),DUU14-DTX35,0))),0)),0)</f>
        <v>　</v>
      </c>
      <c r="DUU35" s="663"/>
      <c r="DUV35" s="664"/>
      <c r="DUW35" s="662" t="str">
        <f t="shared" si="59"/>
        <v>　</v>
      </c>
      <c r="DUX35" s="663"/>
      <c r="DUY35" s="664"/>
      <c r="DUZ35" s="665" t="str">
        <f>IF(DVC35="×",TIME(0,0,0),IF(DVM4="非常勤",DUB35,DUN35))</f>
        <v>　</v>
      </c>
      <c r="DVA35" s="666"/>
      <c r="DVB35" s="667"/>
      <c r="DVC35" s="265"/>
      <c r="DVD35" s="665" t="str">
        <f>IF(DVG35="×",TIME(0,0,0),IF(DVM4="非常勤",DUE35,DUQ35))</f>
        <v>　</v>
      </c>
      <c r="DVE35" s="666"/>
      <c r="DVF35" s="667"/>
      <c r="DVG35" s="265"/>
      <c r="DVH35" s="665" t="str">
        <f>IF(DVK35="×",TIME(0,0,0),IF(DVM4="非常勤",DUH35,DUT35))</f>
        <v>　</v>
      </c>
      <c r="DVI35" s="666"/>
      <c r="DVJ35" s="667"/>
      <c r="DVK35" s="265"/>
      <c r="DVL35" s="665" t="str">
        <f>IF(DVO35="×",TIME(0,0,0),IF(DVM4="非常勤",DUK35,DUW35))</f>
        <v>　</v>
      </c>
      <c r="DVM35" s="666"/>
      <c r="DVN35" s="667"/>
      <c r="DVO35" s="265"/>
      <c r="DVP35" s="668"/>
      <c r="DVQ35" s="669"/>
      <c r="DVR35" s="668"/>
      <c r="DVS35" s="670"/>
      <c r="DVT35" s="669"/>
      <c r="DVU35" s="671"/>
      <c r="DVV35" s="672"/>
      <c r="DVW35" s="672"/>
      <c r="DVX35" s="673"/>
    </row>
    <row r="36" spans="1:3300" ht="15" customHeight="1">
      <c r="A36" s="263">
        <f>DAY(DATE('別紙2-1【最初に入力】'!$W$2,'別紙2-1【最初に入力】'!$Q$2,A35+1))</f>
        <v>22</v>
      </c>
      <c r="B36" s="264" t="str">
        <f>IF(IFERROR(MATCH(DATE('別紙2-1【最初に入力】'!$W$2,'別紙2-1【最初に入力】'!$Q$2,$A36),万年カレンダー・祝日!$K$2:$K$27,0),0)&gt;=1,"祝",TEXT(WEEKDAY(DATE('別紙2-1【最初に入力】'!$W$2,'別紙2-1【最初に入力】'!$Q$2,'別表_個別勤務状況（1～60）'!A36)),"aaa"))</f>
        <v>木</v>
      </c>
      <c r="C36" s="575"/>
      <c r="D36" s="575"/>
      <c r="E36" s="575"/>
      <c r="F36" s="575"/>
      <c r="G36" s="662" t="str">
        <f>IFERROR(IF(OR(B36="日",B36="祝",B36=0,C36=""),"　",MAX(IF(AND(C36&lt;=G14,E36&gt;H14),H14-G14,IF(AND(C36&gt;G14,E36&lt;=H14),E36-C36,IF(AND(C36&lt;=G14,E36&lt;=H14),E36-G14,IF(AND(C36&gt;G14,E36&gt;H14),H14-C36,0)))),0)),0)</f>
        <v>　</v>
      </c>
      <c r="H36" s="663"/>
      <c r="I36" s="664"/>
      <c r="J36" s="662" t="str">
        <f>IFERROR(IF(OR(B36="日",B36="祝",B36=0,C36=""),"　",MAX(IF(AND(C36&gt;M14,E36&gt;K14),0,IF(AND(C36&lt;=M14,C36&gt;J14,E36&gt;K14),M14-C36,IF(AND(C36&lt;=M14,C36&lt;=J14,E36&gt;K14),M14-J14,IF(AND(C36&gt;J14,E36&lt;=K14),E36-C36,IF(AND(C36&lt;=J14,E36&lt;=K14),E36-J14,0))))),0)),0)</f>
        <v>　</v>
      </c>
      <c r="K36" s="663"/>
      <c r="L36" s="664"/>
      <c r="M36" s="662" t="str">
        <f>IFERROR(IF(OR(B36="日",B36="祝",B36=0,C36=""),"　",MAX(IF(AND(C36&lt;=M14,E36&gt;N14),N14-M14,IF(E36&lt;=N14,0,IF(AND(C36&gt;M14,E36&gt;N14),N14-C36,0))),0)),0)</f>
        <v>　</v>
      </c>
      <c r="N36" s="663"/>
      <c r="O36" s="664"/>
      <c r="P36" s="662" t="str">
        <f>IFERROR(IF(OR(B36="日",B36="祝",B36=0,C36=""),"　",MAX(IF(C36&gt;P14,E36-C36,IF(C36&lt;=P14,E36-P14,0)),0)),0)</f>
        <v>　</v>
      </c>
      <c r="Q36" s="663"/>
      <c r="R36" s="664"/>
      <c r="S36" s="662" t="str">
        <f>IFERROR(IF(OR(B36="日",B36="祝",B36=0,C36=""),"　",MAX(IF(AND(C36&lt;=S14,E36&gt;T14),T14-S14,IF(AND(C36&gt;S14,E36&lt;=T14),E36-C36,IF(AND(C36&lt;=S14,E36&lt;=T14),E36-S14,IF(AND(C36&gt;S14,E36&gt;T14),T14-C36,0)))),0)),0)</f>
        <v>　</v>
      </c>
      <c r="T36" s="663"/>
      <c r="U36" s="664"/>
      <c r="V36" s="662" t="str">
        <f>IFERROR(IF(OR(B36="日",B36="祝",B36=0,C36=""),"　",MAX(IF(AND(C36&gt;Y14,E36&gt;W14),0,IF(AND(C36&lt;=Y14,C36&gt;V14,E36&gt;W14),Y14-C36,IF(AND(C36&lt;=Y14,C36&lt;=V14,E36&gt;W14),Y14-V14,IF(AND(C36&gt;V14,E36&lt;=W14),E36-C36,IF(AND(C36&lt;=V14,E36&lt;=W14),E36-V14,0))))),0)),0)</f>
        <v>　</v>
      </c>
      <c r="W36" s="663"/>
      <c r="X36" s="664"/>
      <c r="Y36" s="662" t="str">
        <f>IFERROR(IF(OR(B36="日",B36="祝",B36=0,C36=""),"　",MAX(IF(AND(C36&lt;=Y14,E36&gt;Z14),Z14-Y14,IF(E36&lt;=Z14,0,IF(AND(C36&gt;Y14,E36&gt;Z14),Z14-C36,0))),0)),0)</f>
        <v>　</v>
      </c>
      <c r="Z36" s="663"/>
      <c r="AA36" s="664"/>
      <c r="AB36" s="662" t="str">
        <f t="shared" si="0"/>
        <v>　</v>
      </c>
      <c r="AC36" s="663"/>
      <c r="AD36" s="664"/>
      <c r="AE36" s="565" t="str">
        <f>IF(AH36="×",TIME(0,0,0),IF(AR4="非常勤",G36,S36))</f>
        <v>　</v>
      </c>
      <c r="AF36" s="566"/>
      <c r="AG36" s="566"/>
      <c r="AH36" s="265"/>
      <c r="AI36" s="565" t="str">
        <f>IF(AL36="×",TIME(0,0,0),IF(AR4="非常勤",J36,V36))</f>
        <v>　</v>
      </c>
      <c r="AJ36" s="566"/>
      <c r="AK36" s="566"/>
      <c r="AL36" s="265"/>
      <c r="AM36" s="565" t="str">
        <f>IF(AP36="×",TIME(0,0,0),IF(AR4="非常勤",M36,Y36))</f>
        <v>　</v>
      </c>
      <c r="AN36" s="566"/>
      <c r="AO36" s="566"/>
      <c r="AP36" s="265"/>
      <c r="AQ36" s="565" t="str">
        <f>IF(AT36="×",TIME(0,0,0),IF(AR4="非常勤",P36,AB36))</f>
        <v>　</v>
      </c>
      <c r="AR36" s="566"/>
      <c r="AS36" s="567"/>
      <c r="AT36" s="265"/>
      <c r="AU36" s="720"/>
      <c r="AV36" s="720"/>
      <c r="AW36" s="668"/>
      <c r="AX36" s="670"/>
      <c r="AY36" s="669"/>
      <c r="AZ36" s="671"/>
      <c r="BA36" s="672"/>
      <c r="BB36" s="672"/>
      <c r="BC36" s="673"/>
      <c r="BD36" s="263">
        <f>$A$36</f>
        <v>22</v>
      </c>
      <c r="BE36" s="264" t="str">
        <f>$B$36</f>
        <v>木</v>
      </c>
      <c r="BF36" s="660"/>
      <c r="BG36" s="661"/>
      <c r="BH36" s="660"/>
      <c r="BI36" s="661"/>
      <c r="BJ36" s="662" t="str">
        <f>IFERROR(IF(OR(BE36="日",BE36="祝",BE36=0,BF36=""),"　",MAX(IF(AND(BF36&lt;=BJ14,BH36&gt;BK14),BK14-BJ14,IF(AND(BF36&gt;BJ14,BH36&lt;=BK14),BH36-BF36,IF(AND(BF36&lt;=BJ14,BH36&lt;=BK14),BH36-BJ14,IF(AND(BF36&gt;BJ14,BH36&gt;BK14),BK14-BF36,0)))),0)),0)</f>
        <v>　</v>
      </c>
      <c r="BK36" s="663"/>
      <c r="BL36" s="664"/>
      <c r="BM36" s="662" t="str">
        <f>IFERROR(IF(OR(BE36="日",BE36="祝",BE36=0,BF36=""),"　",MAX(IF(AND(BF36&gt;BP14,BH36&gt;BN14),0,IF(AND(BF36&lt;=BP14,BF36&gt;BM14,BH36&gt;BN14),BP14-BF36,IF(AND(BF36&lt;=BP14,BF36&lt;=BM14,BH36&gt;BN14),BP14-BM14,IF(AND(BF36&gt;BM14,BH36&lt;=BN14),BH36-BF36,IF(AND(BF36&lt;=BM14,BH36&lt;=BN14),BH36-BM14,0))))),0)),0)</f>
        <v>　</v>
      </c>
      <c r="BN36" s="663"/>
      <c r="BO36" s="664"/>
      <c r="BP36" s="662" t="str">
        <f>IFERROR(IF(OR(BE36="日",BE36="祝",BE36=0,BF36=""),"　",MAX(IF(AND(BF36&lt;=BP14,BH36&gt;BQ14),BQ14-BP14,IF(BH36&lt;=BQ14,0,IF(AND(BF36&gt;BP14,BH36&gt;BQ14),BQ14-BF36,0))),0)),0)</f>
        <v>　</v>
      </c>
      <c r="BQ36" s="663"/>
      <c r="BR36" s="664"/>
      <c r="BS36" s="662" t="str">
        <f>IFERROR(IF(OR(BE36="日",BE36="祝",BE36=0,BF36=""),"　",MAX(IF(BF36&gt;BS14,BH36-BF36,IF(BF36&lt;=BS14,BH36-BS14,0)),0)),0)</f>
        <v>　</v>
      </c>
      <c r="BT36" s="663"/>
      <c r="BU36" s="664"/>
      <c r="BV36" s="662" t="str">
        <f>IFERROR(IF(OR(BE36="日",BE36="祝",BE36=0,BF36=""),"　",MAX(IF(AND(BF36&lt;=BV14,BH36&gt;BW14),BW14-BV14,IF(AND(BF36&gt;BV14,BH36&lt;=BW14),BH36-BF36,IF(AND(BF36&lt;=BV14,BH36&lt;=BW14),BH36-BV14,IF(AND(BF36&gt;BV14,BH36&gt;BW14),BW14-BF36,0)))),0)),0)</f>
        <v>　</v>
      </c>
      <c r="BW36" s="663"/>
      <c r="BX36" s="664"/>
      <c r="BY36" s="662" t="str">
        <f>IFERROR(IF(OR(BE36="日",BE36="祝",BE36=0,BF36=""),"　",MAX(IF(AND(BF36&gt;CB14,BH36&gt;BZ14),0,IF(AND(BF36&lt;=CB14,BF36&gt;BY14,BH36&gt;BZ14),CB14-BF36,IF(AND(BF36&lt;=CB14,BF36&lt;=BY14,BH36&gt;BZ14),CB14-BY14,IF(AND(BF36&gt;BY14,BH36&lt;=BZ14),BH36-BF36,IF(AND(BF36&lt;=BY14,BH36&lt;=BZ14),BH36-BY14,0))))),0)),0)</f>
        <v>　</v>
      </c>
      <c r="BZ36" s="663"/>
      <c r="CA36" s="664"/>
      <c r="CB36" s="662" t="str">
        <f>IFERROR(IF(OR(BE36="日",BE36="祝",BE36=0,BF36=""),"　",MAX(IF(AND(BF36&lt;=CB14,BH36&gt;CC14),CC14-CB14,IF(BH36&lt;=CC14,0,IF(AND(BF36&gt;CB14,BH36&gt;CC14),CC14-BF36,0))),0)),0)</f>
        <v>　</v>
      </c>
      <c r="CC36" s="663"/>
      <c r="CD36" s="664"/>
      <c r="CE36" s="662" t="str">
        <f t="shared" si="1"/>
        <v>　</v>
      </c>
      <c r="CF36" s="663"/>
      <c r="CG36" s="664"/>
      <c r="CH36" s="665" t="str">
        <f>IF(CK36="×",TIME(0,0,0),IF(CU4="非常勤",BJ36,BV36))</f>
        <v>　</v>
      </c>
      <c r="CI36" s="666"/>
      <c r="CJ36" s="667"/>
      <c r="CK36" s="265"/>
      <c r="CL36" s="665" t="str">
        <f>IF(CO36="×",TIME(0,0,0),IF(CU4="非常勤",BM36,BY36))</f>
        <v>　</v>
      </c>
      <c r="CM36" s="666"/>
      <c r="CN36" s="667"/>
      <c r="CO36" s="265"/>
      <c r="CP36" s="665" t="str">
        <f>IF(CS36="×",TIME(0,0,0),IF(CU4="非常勤",BP36,CB36))</f>
        <v>　</v>
      </c>
      <c r="CQ36" s="666"/>
      <c r="CR36" s="667"/>
      <c r="CS36" s="265"/>
      <c r="CT36" s="665" t="str">
        <f>IF(CW36="×",TIME(0,0,0),IF(CU4="非常勤",BS36,CE36))</f>
        <v>　</v>
      </c>
      <c r="CU36" s="666"/>
      <c r="CV36" s="667"/>
      <c r="CW36" s="265"/>
      <c r="CX36" s="720"/>
      <c r="CY36" s="720"/>
      <c r="CZ36" s="668"/>
      <c r="DA36" s="670"/>
      <c r="DB36" s="669"/>
      <c r="DC36" s="671"/>
      <c r="DD36" s="672"/>
      <c r="DE36" s="672"/>
      <c r="DF36" s="673"/>
      <c r="DG36" s="263">
        <f>$A$36</f>
        <v>22</v>
      </c>
      <c r="DH36" s="264" t="str">
        <f>$B$36</f>
        <v>木</v>
      </c>
      <c r="DI36" s="660"/>
      <c r="DJ36" s="661"/>
      <c r="DK36" s="660"/>
      <c r="DL36" s="661"/>
      <c r="DM36" s="662" t="str">
        <f>IFERROR(IF(OR(DH36="日",DH36="祝",DH36=0,DI36=""),"　",MAX(IF(AND(DI36&lt;=DM14,DK36&gt;DN14),DN14-DM14,IF(AND(DI36&gt;DM14,DK36&lt;=DN14),DK36-DI36,IF(AND(DI36&lt;=DM14,DK36&lt;=DN14),DK36-DM14,IF(AND(DI36&gt;DM14,DK36&gt;DN14),DN14-DI36,0)))),0)),0)</f>
        <v>　</v>
      </c>
      <c r="DN36" s="663"/>
      <c r="DO36" s="664"/>
      <c r="DP36" s="662" t="str">
        <f>IFERROR(IF(OR(DH36="日",DH36="祝",DH36=0,DI36=""),"　",MAX(IF(AND(DI36&gt;DS14,DK36&gt;DQ14),0,IF(AND(DI36&lt;=DS14,DI36&gt;DP14,DK36&gt;DQ14),DS14-DI36,IF(AND(DI36&lt;=DS14,DI36&lt;=DP14,DK36&gt;DQ14),DS14-DP14,IF(AND(DI36&gt;DP14,DK36&lt;=DQ14),DK36-DI36,IF(AND(DI36&lt;=DP14,DK36&lt;=DQ14),DK36-DP14,0))))),0)),0)</f>
        <v>　</v>
      </c>
      <c r="DQ36" s="663"/>
      <c r="DR36" s="664"/>
      <c r="DS36" s="662" t="str">
        <f>IFERROR(IF(OR(DH36="日",DH36="祝",DH36=0,DI36=""),"　",MAX(IF(AND(DI36&lt;=DS14,DK36&gt;DT14),DT14-DS14,IF(DK36&lt;=DT14,0,IF(AND(DI36&gt;DS14,DK36&gt;DT14),DT14-DI36,0))),0)),0)</f>
        <v>　</v>
      </c>
      <c r="DT36" s="663"/>
      <c r="DU36" s="664"/>
      <c r="DV36" s="662" t="str">
        <f>IFERROR(IF(OR(DH36="日",DH36="祝",DH36=0,DI36=""),"　",MAX(IF(DI36&gt;DV14,DK36-DI36,IF(DI36&lt;=DV14,DK36-DV14,0)),0)),0)</f>
        <v>　</v>
      </c>
      <c r="DW36" s="663"/>
      <c r="DX36" s="664"/>
      <c r="DY36" s="662" t="str">
        <f>IFERROR(IF(OR(DH36="日",DH36="祝",DH36=0,DI36=""),"　",MAX(IF(AND(DI36&lt;=DY14,DK36&gt;DZ14),DZ14-DY14,IF(AND(DI36&gt;DY14,DK36&lt;=DZ14),DK36-DI36,IF(AND(DI36&lt;=DY14,DK36&lt;=DZ14),DK36-DY14,IF(AND(DI36&gt;DY14,DK36&gt;DZ14),DZ14-DI36,0)))),0)),0)</f>
        <v>　</v>
      </c>
      <c r="DZ36" s="663"/>
      <c r="EA36" s="664"/>
      <c r="EB36" s="662" t="str">
        <f>IFERROR(IF(OR(DH36="日",DH36="祝",DH36=0,DI36=""),"　",MAX(IF(AND(DI36&gt;EE14,DK36&gt;EC14),0,IF(AND(DI36&lt;=EE14,DI36&gt;EB14,DK36&gt;EC14),EE14-DI36,IF(AND(DI36&lt;=EE14,DI36&lt;=EB14,DK36&gt;EC14),EE14-EB14,IF(AND(DI36&gt;EB14,DK36&lt;=EC14),DK36-DI36,IF(AND(DI36&lt;=EB14,DK36&lt;=EC14),DK36-EB14,0))))),0)),0)</f>
        <v>　</v>
      </c>
      <c r="EC36" s="663"/>
      <c r="ED36" s="664"/>
      <c r="EE36" s="662" t="str">
        <f>IFERROR(IF(OR(DH36="日",DH36="祝",DH36=0,DI36=""),"　",MAX(IF(AND(DI36&lt;=EE14,DK36&gt;EF14),EF14-EE14,IF(DK36&lt;=EF14,0,IF(AND(DI36&gt;EE14,DK36&gt;EF14),EF14-DI36,0))),0)),0)</f>
        <v>　</v>
      </c>
      <c r="EF36" s="663"/>
      <c r="EG36" s="664"/>
      <c r="EH36" s="662" t="str">
        <f t="shared" si="2"/>
        <v>　</v>
      </c>
      <c r="EI36" s="663"/>
      <c r="EJ36" s="664"/>
      <c r="EK36" s="665" t="str">
        <f>IF(EN36="×",TIME(0,0,0),IF(EX4="非常勤",DM36,DY36))</f>
        <v>　</v>
      </c>
      <c r="EL36" s="666"/>
      <c r="EM36" s="667"/>
      <c r="EN36" s="265"/>
      <c r="EO36" s="665" t="str">
        <f>IF(ER36="×",TIME(0,0,0),IF(EX4="非常勤",DP36,EB36))</f>
        <v>　</v>
      </c>
      <c r="EP36" s="666"/>
      <c r="EQ36" s="667"/>
      <c r="ER36" s="265"/>
      <c r="ES36" s="665" t="str">
        <f>IF(EV36="×",TIME(0,0,0),IF(EX4="非常勤",DS36,EE36))</f>
        <v>　</v>
      </c>
      <c r="ET36" s="666"/>
      <c r="EU36" s="667"/>
      <c r="EV36" s="265"/>
      <c r="EW36" s="665" t="str">
        <f>IF(EZ36="×",TIME(0,0,0),IF(EX4="非常勤",DV36,EH36))</f>
        <v>　</v>
      </c>
      <c r="EX36" s="666"/>
      <c r="EY36" s="667"/>
      <c r="EZ36" s="265"/>
      <c r="FA36" s="720"/>
      <c r="FB36" s="720"/>
      <c r="FC36" s="668"/>
      <c r="FD36" s="670"/>
      <c r="FE36" s="669"/>
      <c r="FF36" s="671"/>
      <c r="FG36" s="672"/>
      <c r="FH36" s="672"/>
      <c r="FI36" s="673"/>
      <c r="FJ36" s="263">
        <f>$A$36</f>
        <v>22</v>
      </c>
      <c r="FK36" s="264" t="str">
        <f>$B$36</f>
        <v>木</v>
      </c>
      <c r="FL36" s="660"/>
      <c r="FM36" s="661"/>
      <c r="FN36" s="660"/>
      <c r="FO36" s="661"/>
      <c r="FP36" s="662" t="str">
        <f>IFERROR(IF(OR(FK36="日",FK36="祝",FK36=0,FL36=""),"　",MAX(IF(AND(FL36&lt;=FP14,FN36&gt;FQ14),FQ14-FP14,IF(AND(FL36&gt;FP14,FN36&lt;=FQ14),FN36-FL36,IF(AND(FL36&lt;=FP14,FN36&lt;=FQ14),FN36-FP14,IF(AND(FL36&gt;FP14,FN36&gt;FQ14),FQ14-FL36,0)))),0)),0)</f>
        <v>　</v>
      </c>
      <c r="FQ36" s="663"/>
      <c r="FR36" s="664"/>
      <c r="FS36" s="662" t="str">
        <f>IFERROR(IF(OR(FK36="日",FK36="祝",FK36=0,FL36=""),"　",MAX(IF(AND(FL36&gt;FV14,FN36&gt;FT14),0,IF(AND(FL36&lt;=FV14,FL36&gt;FS14,FN36&gt;FT14),FV14-FL36,IF(AND(FL36&lt;=FV14,FL36&lt;=FS14,FN36&gt;FT14),FV14-FS14,IF(AND(FL36&gt;FS14,FN36&lt;=FT14),FN36-FL36,IF(AND(FL36&lt;=FS14,FN36&lt;=FT14),FN36-FS14,0))))),0)),0)</f>
        <v>　</v>
      </c>
      <c r="FT36" s="663"/>
      <c r="FU36" s="664"/>
      <c r="FV36" s="662" t="str">
        <f>IFERROR(IF(OR(FK36="日",FK36="祝",FK36=0,FL36=""),"　",MAX(IF(AND(FL36&lt;=FV14,FN36&gt;FW14),FW14-FV14,IF(FN36&lt;=FW14,0,IF(AND(FL36&gt;FV14,FN36&gt;FW14),FW14-FL36,0))),0)),0)</f>
        <v>　</v>
      </c>
      <c r="FW36" s="663"/>
      <c r="FX36" s="664"/>
      <c r="FY36" s="662" t="str">
        <f>IFERROR(IF(OR(FK36="日",FK36="祝",FK36=0,FL36=""),"　",MAX(IF(FL36&gt;FY14,FN36-FL36,IF(FL36&lt;=FY14,FN36-FY14,0)),0)),0)</f>
        <v>　</v>
      </c>
      <c r="FZ36" s="663"/>
      <c r="GA36" s="664"/>
      <c r="GB36" s="662" t="str">
        <f>IFERROR(IF(OR(FK36="日",FK36="祝",FK36=0,FL36=""),"　",MAX(IF(AND(FL36&lt;=GB14,FN36&gt;GC14),GC14-GB14,IF(AND(FL36&gt;GB14,FN36&lt;=GC14),FN36-FL36,IF(AND(FL36&lt;=GB14,FN36&lt;=GC14),FN36-GB14,IF(AND(FL36&gt;GB14,FN36&gt;GC14),GC14-FL36,0)))),0)),0)</f>
        <v>　</v>
      </c>
      <c r="GC36" s="663"/>
      <c r="GD36" s="664"/>
      <c r="GE36" s="662" t="str">
        <f>IFERROR(IF(OR(FK36="日",FK36="祝",FK36=0,FL36=""),"　",MAX(IF(AND(FL36&gt;GH14,FN36&gt;GF14),0,IF(AND(FL36&lt;=GH14,FL36&gt;GE14,FN36&gt;GF14),GH14-FL36,IF(AND(FL36&lt;=GH14,FL36&lt;=GE14,FN36&gt;GF14),GH14-GE14,IF(AND(FL36&gt;GE14,FN36&lt;=GF14),FN36-FL36,IF(AND(FL36&lt;=GE14,FN36&lt;=GF14),FN36-GE14,0))))),0)),0)</f>
        <v>　</v>
      </c>
      <c r="GF36" s="663"/>
      <c r="GG36" s="664"/>
      <c r="GH36" s="662" t="str">
        <f>IFERROR(IF(OR(FK36="日",FK36="祝",FK36=0,FL36=""),"　",MAX(IF(AND(FL36&lt;=GH14,FN36&gt;GI14),GI14-GH14,IF(FN36&lt;=GI14,0,IF(AND(FL36&gt;GH14,FN36&gt;GI14),GI14-FL36,0))),0)),0)</f>
        <v>　</v>
      </c>
      <c r="GI36" s="663"/>
      <c r="GJ36" s="664"/>
      <c r="GK36" s="662" t="str">
        <f t="shared" si="3"/>
        <v>　</v>
      </c>
      <c r="GL36" s="663"/>
      <c r="GM36" s="664"/>
      <c r="GN36" s="665" t="str">
        <f>IF(GQ36="×",TIME(0,0,0),IF(HA4="非常勤",FP36,GB36))</f>
        <v>　</v>
      </c>
      <c r="GO36" s="666"/>
      <c r="GP36" s="667"/>
      <c r="GQ36" s="265"/>
      <c r="GR36" s="665" t="str">
        <f>IF(GU36="×",TIME(0,0,0),IF(HA4="非常勤",FS36,GE36))</f>
        <v>　</v>
      </c>
      <c r="GS36" s="666"/>
      <c r="GT36" s="667"/>
      <c r="GU36" s="265"/>
      <c r="GV36" s="665" t="str">
        <f>IF(GY36="×",TIME(0,0,0),IF(HA4="非常勤",FV36,GH36))</f>
        <v>　</v>
      </c>
      <c r="GW36" s="666"/>
      <c r="GX36" s="667"/>
      <c r="GY36" s="265"/>
      <c r="GZ36" s="665" t="str">
        <f>IF(HC36="×",TIME(0,0,0),IF(HA4="非常勤",FY36,GK36))</f>
        <v>　</v>
      </c>
      <c r="HA36" s="666"/>
      <c r="HB36" s="667"/>
      <c r="HC36" s="265"/>
      <c r="HD36" s="668"/>
      <c r="HE36" s="669"/>
      <c r="HF36" s="668"/>
      <c r="HG36" s="670"/>
      <c r="HH36" s="669"/>
      <c r="HI36" s="671"/>
      <c r="HJ36" s="672"/>
      <c r="HK36" s="672"/>
      <c r="HL36" s="673"/>
      <c r="HM36" s="263">
        <f>$A$36</f>
        <v>22</v>
      </c>
      <c r="HN36" s="264" t="str">
        <f>$B$36</f>
        <v>木</v>
      </c>
      <c r="HO36" s="660"/>
      <c r="HP36" s="661"/>
      <c r="HQ36" s="660"/>
      <c r="HR36" s="661"/>
      <c r="HS36" s="662" t="str">
        <f>IFERROR(IF(OR(HN36="日",HN36="祝",HN36=0,HO36=""),"　",MAX(IF(AND(HO36&lt;=HS14,HQ36&gt;HT14),HT14-HS14,IF(AND(HO36&gt;HS14,HQ36&lt;=HT14),HQ36-HO36,IF(AND(HO36&lt;=HS14,HQ36&lt;=HT14),HQ36-HS14,IF(AND(HO36&gt;HS14,HQ36&gt;HT14),HT14-HO36,0)))),0)),0)</f>
        <v>　</v>
      </c>
      <c r="HT36" s="663"/>
      <c r="HU36" s="664"/>
      <c r="HV36" s="662" t="str">
        <f>IFERROR(IF(OR(HN36="日",HN36="祝",HN36=0,HO36=""),"　",MAX(IF(AND(HO36&gt;HY14,HQ36&gt;HW14),0,IF(AND(HO36&lt;=HY14,HO36&gt;HV14,HQ36&gt;HW14),HY14-HO36,IF(AND(HO36&lt;=HY14,HO36&lt;=HV14,HQ36&gt;HW14),HY14-HV14,IF(AND(HO36&gt;HV14,HQ36&lt;=HW14),HQ36-HO36,IF(AND(HO36&lt;=HV14,HQ36&lt;=HW14),HQ36-HV14,0))))),0)),0)</f>
        <v>　</v>
      </c>
      <c r="HW36" s="663"/>
      <c r="HX36" s="664"/>
      <c r="HY36" s="662" t="str">
        <f>IFERROR(IF(OR(HN36="日",HN36="祝",HN36=0,HO36=""),"　",MAX(IF(AND(HO36&lt;=HY14,HQ36&gt;HZ14),HZ14-HY14,IF(HQ36&lt;=HZ14,0,IF(AND(HO36&gt;HY14,HQ36&gt;HZ14),HZ14-HO36,0))),0)),0)</f>
        <v>　</v>
      </c>
      <c r="HZ36" s="663"/>
      <c r="IA36" s="664"/>
      <c r="IB36" s="662" t="str">
        <f>IFERROR(IF(OR(HN36="日",HN36="祝",HN36=0,HO36=""),"　",MAX(IF(HO36&gt;IB14,HQ36-HO36,IF(HO36&lt;=IB14,HQ36-IB14,0)),0)),0)</f>
        <v>　</v>
      </c>
      <c r="IC36" s="663"/>
      <c r="ID36" s="664"/>
      <c r="IE36" s="662" t="str">
        <f>IFERROR(IF(OR(HN36="日",HN36="祝",HN36=0,HO36=""),"　",MAX(IF(AND(HO36&lt;=IE14,HQ36&gt;IF14),IF14-IE14,IF(AND(HO36&gt;IE14,HQ36&lt;=IF14),HQ36-HO36,IF(AND(HO36&lt;=IE14,HQ36&lt;=IF14),HQ36-IE14,IF(AND(HO36&gt;IE14,HQ36&gt;IF14),IF14-HO36,0)))),0)),0)</f>
        <v>　</v>
      </c>
      <c r="IF36" s="663"/>
      <c r="IG36" s="664"/>
      <c r="IH36" s="662" t="str">
        <f>IFERROR(IF(OR(HN36="日",HN36="祝",HN36=0,HO36=""),"　",MAX(IF(AND(HO36&gt;IK14,HQ36&gt;II14),0,IF(AND(HO36&lt;=IK14,HO36&gt;IH14,HQ36&gt;II14),IK14-HO36,IF(AND(HO36&lt;=IK14,HO36&lt;=IH14,HQ36&gt;II14),IK14-IH14,IF(AND(HO36&gt;IH14,HQ36&lt;=II14),HQ36-HO36,IF(AND(HO36&lt;=IH14,HQ36&lt;=II14),HQ36-IH14,0))))),0)),0)</f>
        <v>　</v>
      </c>
      <c r="II36" s="663"/>
      <c r="IJ36" s="664"/>
      <c r="IK36" s="662" t="str">
        <f>IFERROR(IF(OR(HN36="日",HN36="祝",HN36=0,HO36=""),"　",MAX(IF(AND(HO36&lt;=IK14,HQ36&gt;IL14),IL14-IK14,IF(HQ36&lt;=IL14,0,IF(AND(HO36&gt;IK14,HQ36&gt;IL14),IL14-HO36,0))),0)),0)</f>
        <v>　</v>
      </c>
      <c r="IL36" s="663"/>
      <c r="IM36" s="664"/>
      <c r="IN36" s="662" t="str">
        <f t="shared" si="4"/>
        <v>　</v>
      </c>
      <c r="IO36" s="663"/>
      <c r="IP36" s="664"/>
      <c r="IQ36" s="665" t="str">
        <f>IF(IT36="×",TIME(0,0,0),IF(JD4="非常勤",HS36,IE36))</f>
        <v>　</v>
      </c>
      <c r="IR36" s="666"/>
      <c r="IS36" s="667"/>
      <c r="IT36" s="265"/>
      <c r="IU36" s="665" t="str">
        <f>IF(IX36="×",TIME(0,0,0),IF(JD4="非常勤",HV36,IH36))</f>
        <v>　</v>
      </c>
      <c r="IV36" s="666"/>
      <c r="IW36" s="667"/>
      <c r="IX36" s="265"/>
      <c r="IY36" s="665" t="str">
        <f>IF(JB36="×",TIME(0,0,0),IF(JD4="非常勤",HY36,IK36))</f>
        <v>　</v>
      </c>
      <c r="IZ36" s="666"/>
      <c r="JA36" s="667"/>
      <c r="JB36" s="265"/>
      <c r="JC36" s="665" t="str">
        <f>IF(JF36="×",TIME(0,0,0),IF(JD4="非常勤",IB36,IN36))</f>
        <v>　</v>
      </c>
      <c r="JD36" s="666"/>
      <c r="JE36" s="667"/>
      <c r="JF36" s="265"/>
      <c r="JG36" s="668"/>
      <c r="JH36" s="669"/>
      <c r="JI36" s="668"/>
      <c r="JJ36" s="670"/>
      <c r="JK36" s="669"/>
      <c r="JL36" s="671"/>
      <c r="JM36" s="672"/>
      <c r="JN36" s="672"/>
      <c r="JO36" s="673"/>
      <c r="JP36" s="263">
        <f>$A$36</f>
        <v>22</v>
      </c>
      <c r="JQ36" s="264" t="str">
        <f>$B$36</f>
        <v>木</v>
      </c>
      <c r="JR36" s="660"/>
      <c r="JS36" s="661"/>
      <c r="JT36" s="660"/>
      <c r="JU36" s="661"/>
      <c r="JV36" s="662" t="str">
        <f>IFERROR(IF(OR(JQ36="日",JQ36="祝",JQ36=0,JR36=""),"　",MAX(IF(AND(JR36&lt;=JV14,JT36&gt;JW14),JW14-JV14,IF(AND(JR36&gt;JV14,JT36&lt;=JW14),JT36-JR36,IF(AND(JR36&lt;=JV14,JT36&lt;=JW14),JT36-JV14,IF(AND(JR36&gt;JV14,JT36&gt;JW14),JW14-JR36,0)))),0)),0)</f>
        <v>　</v>
      </c>
      <c r="JW36" s="663"/>
      <c r="JX36" s="664"/>
      <c r="JY36" s="662" t="str">
        <f>IFERROR(IF(OR(JQ36="日",JQ36="祝",JQ36=0,JR36=""),"　",MAX(IF(AND(JR36&gt;KB14,JT36&gt;JZ14),0,IF(AND(JR36&lt;=KB14,JR36&gt;JY14,JT36&gt;JZ14),KB14-JR36,IF(AND(JR36&lt;=KB14,JR36&lt;=JY14,JT36&gt;JZ14),KB14-JY14,IF(AND(JR36&gt;JY14,JT36&lt;=JZ14),JT36-JR36,IF(AND(JR36&lt;=JY14,JT36&lt;=JZ14),JT36-JY14,0))))),0)),0)</f>
        <v>　</v>
      </c>
      <c r="JZ36" s="663"/>
      <c r="KA36" s="664"/>
      <c r="KB36" s="662" t="str">
        <f>IFERROR(IF(OR(JQ36="日",JQ36="祝",JQ36=0,JR36=""),"　",MAX(IF(AND(JR36&lt;=KB14,JT36&gt;KC14),KC14-KB14,IF(JT36&lt;=KC14,0,IF(AND(JR36&gt;KB14,JT36&gt;KC14),KC14-JR36,0))),0)),0)</f>
        <v>　</v>
      </c>
      <c r="KC36" s="663"/>
      <c r="KD36" s="664"/>
      <c r="KE36" s="662" t="str">
        <f>IFERROR(IF(OR(JQ36="日",JQ36="祝",JQ36=0,JR36=""),"　",MAX(IF(JR36&gt;KE14,JT36-JR36,IF(JR36&lt;=KE14,JT36-KE14,0)),0)),0)</f>
        <v>　</v>
      </c>
      <c r="KF36" s="663"/>
      <c r="KG36" s="664"/>
      <c r="KH36" s="662" t="str">
        <f>IFERROR(IF(OR(JQ36="日",JQ36="祝",JQ36=0,JR36=""),"　",MAX(IF(AND(JR36&lt;=KH14,JT36&gt;KI14),KI14-KH14,IF(AND(JR36&gt;KH14,JT36&lt;=KI14),JT36-JR36,IF(AND(JR36&lt;=KH14,JT36&lt;=KI14),JT36-KH14,IF(AND(JR36&gt;KH14,JT36&gt;KI14),KI14-JR36,0)))),0)),0)</f>
        <v>　</v>
      </c>
      <c r="KI36" s="663"/>
      <c r="KJ36" s="664"/>
      <c r="KK36" s="662" t="str">
        <f>IFERROR(IF(OR(JQ36="日",JQ36="祝",JQ36=0,JR36=""),"　",MAX(IF(AND(JR36&gt;KN14,JT36&gt;KL14),0,IF(AND(JR36&lt;=KN14,JR36&gt;KK14,JT36&gt;KL14),KN14-JR36,IF(AND(JR36&lt;=KN14,JR36&lt;=KK14,JT36&gt;KL14),KN14-KK14,IF(AND(JR36&gt;KK14,JT36&lt;=KL14),JT36-JR36,IF(AND(JR36&lt;=KK14,JT36&lt;=KL14),JT36-KK14,0))))),0)),0)</f>
        <v>　</v>
      </c>
      <c r="KL36" s="663"/>
      <c r="KM36" s="664"/>
      <c r="KN36" s="662" t="str">
        <f>IFERROR(IF(OR(JQ36="日",JQ36="祝",JQ36=0,JR36=""),"　",MAX(IF(AND(JR36&lt;=KN14,JT36&gt;KO14),KO14-KN14,IF(JT36&lt;=KO14,0,IF(AND(JR36&gt;KN14,JT36&gt;KO14),KO14-JR36,0))),0)),0)</f>
        <v>　</v>
      </c>
      <c r="KO36" s="663"/>
      <c r="KP36" s="664"/>
      <c r="KQ36" s="662" t="str">
        <f t="shared" si="5"/>
        <v>　</v>
      </c>
      <c r="KR36" s="663"/>
      <c r="KS36" s="664"/>
      <c r="KT36" s="665" t="str">
        <f>IF(KW36="×",TIME(0,0,0),IF(LG4="非常勤",JV36,KH36))</f>
        <v>　</v>
      </c>
      <c r="KU36" s="666"/>
      <c r="KV36" s="667"/>
      <c r="KW36" s="265"/>
      <c r="KX36" s="665" t="str">
        <f>IF(LA36="×",TIME(0,0,0),IF(LG4="非常勤",JY36,KK36))</f>
        <v>　</v>
      </c>
      <c r="KY36" s="666"/>
      <c r="KZ36" s="667"/>
      <c r="LA36" s="265"/>
      <c r="LB36" s="665" t="str">
        <f>IF(LE36="×",TIME(0,0,0),IF(LG4="非常勤",KB36,KN36))</f>
        <v>　</v>
      </c>
      <c r="LC36" s="666"/>
      <c r="LD36" s="667"/>
      <c r="LE36" s="265"/>
      <c r="LF36" s="665" t="str">
        <f>IF(LI36="×",TIME(0,0,0),IF(LG4="非常勤",KE36,KQ36))</f>
        <v>　</v>
      </c>
      <c r="LG36" s="666"/>
      <c r="LH36" s="667"/>
      <c r="LI36" s="265"/>
      <c r="LJ36" s="668"/>
      <c r="LK36" s="669"/>
      <c r="LL36" s="668"/>
      <c r="LM36" s="670"/>
      <c r="LN36" s="669"/>
      <c r="LO36" s="671"/>
      <c r="LP36" s="672"/>
      <c r="LQ36" s="672"/>
      <c r="LR36" s="673"/>
      <c r="LS36" s="263">
        <f>$A$36</f>
        <v>22</v>
      </c>
      <c r="LT36" s="264" t="str">
        <f>$B$36</f>
        <v>木</v>
      </c>
      <c r="LU36" s="660"/>
      <c r="LV36" s="661"/>
      <c r="LW36" s="660"/>
      <c r="LX36" s="661"/>
      <c r="LY36" s="662" t="str">
        <f>IFERROR(IF(OR(LT36="日",LT36="祝",LT36=0,LU36=""),"　",MAX(IF(AND(LU36&lt;=LY14,LW36&gt;LZ14),LZ14-LY14,IF(AND(LU36&gt;LY14,LW36&lt;=LZ14),LW36-LU36,IF(AND(LU36&lt;=LY14,LW36&lt;=LZ14),LW36-LY14,IF(AND(LU36&gt;LY14,LW36&gt;LZ14),LZ14-LU36,0)))),0)),0)</f>
        <v>　</v>
      </c>
      <c r="LZ36" s="663"/>
      <c r="MA36" s="664"/>
      <c r="MB36" s="662" t="str">
        <f>IFERROR(IF(OR(LT36="日",LT36="祝",LT36=0,LU36=""),"　",MAX(IF(AND(LU36&gt;ME14,LW36&gt;MC14),0,IF(AND(LU36&lt;=ME14,LU36&gt;MB14,LW36&gt;MC14),ME14-LU36,IF(AND(LU36&lt;=ME14,LU36&lt;=MB14,LW36&gt;MC14),ME14-MB14,IF(AND(LU36&gt;MB14,LW36&lt;=MC14),LW36-LU36,IF(AND(LU36&lt;=MB14,LW36&lt;=MC14),LW36-MB14,0))))),0)),0)</f>
        <v>　</v>
      </c>
      <c r="MC36" s="663"/>
      <c r="MD36" s="664"/>
      <c r="ME36" s="662" t="str">
        <f>IFERROR(IF(OR(LT36="日",LT36="祝",LT36=0,LU36=""),"　",MAX(IF(AND(LU36&lt;=ME14,LW36&gt;MF14),MF14-ME14,IF(LW36&lt;=MF14,0,IF(AND(LU36&gt;ME14,LW36&gt;MF14),MF14-LU36,0))),0)),0)</f>
        <v>　</v>
      </c>
      <c r="MF36" s="663"/>
      <c r="MG36" s="664"/>
      <c r="MH36" s="662" t="str">
        <f>IFERROR(IF(OR(LT36="日",LT36="祝",LT36=0,LU36=""),"　",MAX(IF(LU36&gt;MH14,LW36-LU36,IF(LU36&lt;=MH14,LW36-MH14,0)),0)),0)</f>
        <v>　</v>
      </c>
      <c r="MI36" s="663"/>
      <c r="MJ36" s="664"/>
      <c r="MK36" s="662" t="str">
        <f>IFERROR(IF(OR(LT36="日",LT36="祝",LT36=0,LU36=""),"　",MAX(IF(AND(LU36&lt;=MK14,LW36&gt;ML14),ML14-MK14,IF(AND(LU36&gt;MK14,LW36&lt;=ML14),LW36-LU36,IF(AND(LU36&lt;=MK14,LW36&lt;=ML14),LW36-MK14,IF(AND(LU36&gt;MK14,LW36&gt;ML14),ML14-LU36,0)))),0)),0)</f>
        <v>　</v>
      </c>
      <c r="ML36" s="663"/>
      <c r="MM36" s="664"/>
      <c r="MN36" s="662" t="str">
        <f>IFERROR(IF(OR(LT36="日",LT36="祝",LT36=0,LU36=""),"　",MAX(IF(AND(LU36&gt;MQ14,LW36&gt;MO14),0,IF(AND(LU36&lt;=MQ14,LU36&gt;MN14,LW36&gt;MO14),MQ14-LU36,IF(AND(LU36&lt;=MQ14,LU36&lt;=MN14,LW36&gt;MO14),MQ14-MN14,IF(AND(LU36&gt;MN14,LW36&lt;=MO14),LW36-LU36,IF(AND(LU36&lt;=MN14,LW36&lt;=MO14),LW36-MN14,0))))),0)),0)</f>
        <v>　</v>
      </c>
      <c r="MO36" s="663"/>
      <c r="MP36" s="664"/>
      <c r="MQ36" s="662" t="str">
        <f>IFERROR(IF(OR(LT36="日",LT36="祝",LT36=0,LU36=""),"　",MAX(IF(AND(LU36&lt;=MQ14,LW36&gt;MR14),MR14-MQ14,IF(LW36&lt;=MR14,0,IF(AND(LU36&gt;MQ14,LW36&gt;MR14),MR14-LU36,0))),0)),0)</f>
        <v>　</v>
      </c>
      <c r="MR36" s="663"/>
      <c r="MS36" s="664"/>
      <c r="MT36" s="662" t="str">
        <f t="shared" si="6"/>
        <v>　</v>
      </c>
      <c r="MU36" s="663"/>
      <c r="MV36" s="664"/>
      <c r="MW36" s="665" t="str">
        <f>IF(MZ36="×",TIME(0,0,0),IF(NJ4="非常勤",LY36,MK36))</f>
        <v>　</v>
      </c>
      <c r="MX36" s="666"/>
      <c r="MY36" s="667"/>
      <c r="MZ36" s="265"/>
      <c r="NA36" s="665" t="str">
        <f>IF(ND36="×",TIME(0,0,0),IF(NJ4="非常勤",MB36,MN36))</f>
        <v>　</v>
      </c>
      <c r="NB36" s="666"/>
      <c r="NC36" s="667"/>
      <c r="ND36" s="265"/>
      <c r="NE36" s="665" t="str">
        <f>IF(NH36="×",TIME(0,0,0),IF(NJ4="非常勤",ME36,MQ36))</f>
        <v>　</v>
      </c>
      <c r="NF36" s="666"/>
      <c r="NG36" s="667"/>
      <c r="NH36" s="265"/>
      <c r="NI36" s="665" t="str">
        <f>IF(NL36="×",TIME(0,0,0),IF(NJ4="非常勤",MH36,MT36))</f>
        <v>　</v>
      </c>
      <c r="NJ36" s="666"/>
      <c r="NK36" s="667"/>
      <c r="NL36" s="265"/>
      <c r="NM36" s="668"/>
      <c r="NN36" s="669"/>
      <c r="NO36" s="668"/>
      <c r="NP36" s="670"/>
      <c r="NQ36" s="669"/>
      <c r="NR36" s="671"/>
      <c r="NS36" s="672"/>
      <c r="NT36" s="672"/>
      <c r="NU36" s="673"/>
      <c r="NV36" s="263">
        <f>$A$36</f>
        <v>22</v>
      </c>
      <c r="NW36" s="264" t="str">
        <f>$B$36</f>
        <v>木</v>
      </c>
      <c r="NX36" s="660"/>
      <c r="NY36" s="661"/>
      <c r="NZ36" s="660"/>
      <c r="OA36" s="661"/>
      <c r="OB36" s="662" t="str">
        <f>IFERROR(IF(OR(NW36="日",NW36="祝",NW36=0,NX36=""),"　",MAX(IF(AND(NX36&lt;=OB14,NZ36&gt;OC14),OC14-OB14,IF(AND(NX36&gt;OB14,NZ36&lt;=OC14),NZ36-NX36,IF(AND(NX36&lt;=OB14,NZ36&lt;=OC14),NZ36-OB14,IF(AND(NX36&gt;OB14,NZ36&gt;OC14),OC14-NX36,0)))),0)),0)</f>
        <v>　</v>
      </c>
      <c r="OC36" s="663"/>
      <c r="OD36" s="664"/>
      <c r="OE36" s="662" t="str">
        <f>IFERROR(IF(OR(NW36="日",NW36="祝",NW36=0,NX36=""),"　",MAX(IF(AND(NX36&gt;OH14,NZ36&gt;OF14),0,IF(AND(NX36&lt;=OH14,NX36&gt;OE14,NZ36&gt;OF14),OH14-NX36,IF(AND(NX36&lt;=OH14,NX36&lt;=OE14,NZ36&gt;OF14),OH14-OE14,IF(AND(NX36&gt;OE14,NZ36&lt;=OF14),NZ36-NX36,IF(AND(NX36&lt;=OE14,NZ36&lt;=OF14),NZ36-OE14,0))))),0)),0)</f>
        <v>　</v>
      </c>
      <c r="OF36" s="663"/>
      <c r="OG36" s="664"/>
      <c r="OH36" s="662" t="str">
        <f>IFERROR(IF(OR(NW36="日",NW36="祝",NW36=0,NX36=""),"　",MAX(IF(AND(NX36&lt;=OH14,NZ36&gt;OI14),OI14-OH14,IF(NZ36&lt;=OI14,0,IF(AND(NX36&gt;OH14,NZ36&gt;OI14),OI14-NX36,0))),0)),0)</f>
        <v>　</v>
      </c>
      <c r="OI36" s="663"/>
      <c r="OJ36" s="664"/>
      <c r="OK36" s="662" t="str">
        <f>IFERROR(IF(OR(NW36="日",NW36="祝",NW36=0,NX36=""),"　",MAX(IF(NX36&gt;OK14,NZ36-NX36,IF(NX36&lt;=OK14,NZ36-OK14,0)),0)),0)</f>
        <v>　</v>
      </c>
      <c r="OL36" s="663"/>
      <c r="OM36" s="664"/>
      <c r="ON36" s="662" t="str">
        <f>IFERROR(IF(OR(NW36="日",NW36="祝",NW36=0,NX36=""),"　",MAX(IF(AND(NX36&lt;=ON14,NZ36&gt;OO14),OO14-ON14,IF(AND(NX36&gt;ON14,NZ36&lt;=OO14),NZ36-NX36,IF(AND(NX36&lt;=ON14,NZ36&lt;=OO14),NZ36-ON14,IF(AND(NX36&gt;ON14,NZ36&gt;OO14),OO14-NX36,0)))),0)),0)</f>
        <v>　</v>
      </c>
      <c r="OO36" s="663"/>
      <c r="OP36" s="664"/>
      <c r="OQ36" s="662" t="str">
        <f>IFERROR(IF(OR(NW36="日",NW36="祝",NW36=0,NX36=""),"　",MAX(IF(AND(NX36&gt;OT14,NZ36&gt;OR14),0,IF(AND(NX36&lt;=OT14,NX36&gt;OQ14,NZ36&gt;OR14),OT14-NX36,IF(AND(NX36&lt;=OT14,NX36&lt;=OQ14,NZ36&gt;OR14),OT14-OQ14,IF(AND(NX36&gt;OQ14,NZ36&lt;=OR14),NZ36-NX36,IF(AND(NX36&lt;=OQ14,NZ36&lt;=OR14),NZ36-OQ14,0))))),0)),0)</f>
        <v>　</v>
      </c>
      <c r="OR36" s="663"/>
      <c r="OS36" s="664"/>
      <c r="OT36" s="662" t="str">
        <f>IFERROR(IF(OR(NW36="日",NW36="祝",NW36=0,NX36=""),"　",MAX(IF(AND(NX36&lt;=OT14,NZ36&gt;OU14),OU14-OT14,IF(NZ36&lt;=OU14,0,IF(AND(NX36&gt;OT14,NZ36&gt;OU14),OU14-NX36,0))),0)),0)</f>
        <v>　</v>
      </c>
      <c r="OU36" s="663"/>
      <c r="OV36" s="664"/>
      <c r="OW36" s="662" t="str">
        <f t="shared" si="7"/>
        <v>　</v>
      </c>
      <c r="OX36" s="663"/>
      <c r="OY36" s="664"/>
      <c r="OZ36" s="665" t="str">
        <f>IF(PC36="×",TIME(0,0,0),IF(PM4="非常勤",OB36,ON36))</f>
        <v>　</v>
      </c>
      <c r="PA36" s="666"/>
      <c r="PB36" s="667"/>
      <c r="PC36" s="265"/>
      <c r="PD36" s="665" t="str">
        <f>IF(PG36="×",TIME(0,0,0),IF(PM4="非常勤",OE36,OQ36))</f>
        <v>　</v>
      </c>
      <c r="PE36" s="666"/>
      <c r="PF36" s="667"/>
      <c r="PG36" s="265"/>
      <c r="PH36" s="665" t="str">
        <f>IF(PK36="×",TIME(0,0,0),IF(PM4="非常勤",OH36,OT36))</f>
        <v>　</v>
      </c>
      <c r="PI36" s="666"/>
      <c r="PJ36" s="667"/>
      <c r="PK36" s="265"/>
      <c r="PL36" s="665" t="str">
        <f>IF(PO36="×",TIME(0,0,0),IF(PM4="非常勤",OK36,OW36))</f>
        <v>　</v>
      </c>
      <c r="PM36" s="666"/>
      <c r="PN36" s="667"/>
      <c r="PO36" s="265"/>
      <c r="PP36" s="668"/>
      <c r="PQ36" s="669"/>
      <c r="PR36" s="668"/>
      <c r="PS36" s="670"/>
      <c r="PT36" s="669"/>
      <c r="PU36" s="671"/>
      <c r="PV36" s="672"/>
      <c r="PW36" s="672"/>
      <c r="PX36" s="673"/>
      <c r="PY36" s="263">
        <f>$A$36</f>
        <v>22</v>
      </c>
      <c r="PZ36" s="264" t="str">
        <f>$B$36</f>
        <v>木</v>
      </c>
      <c r="QA36" s="660"/>
      <c r="QB36" s="661"/>
      <c r="QC36" s="660"/>
      <c r="QD36" s="661"/>
      <c r="QE36" s="662" t="str">
        <f>IFERROR(IF(OR(PZ36="日",PZ36="祝",PZ36=0,QA36=""),"　",MAX(IF(AND(QA36&lt;=QE14,QC36&gt;QF14),QF14-QE14,IF(AND(QA36&gt;QE14,QC36&lt;=QF14),QC36-QA36,IF(AND(QA36&lt;=QE14,QC36&lt;=QF14),QC36-QE14,IF(AND(QA36&gt;QE14,QC36&gt;QF14),QF14-QA36,0)))),0)),0)</f>
        <v>　</v>
      </c>
      <c r="QF36" s="663"/>
      <c r="QG36" s="664"/>
      <c r="QH36" s="662" t="str">
        <f>IFERROR(IF(OR(PZ36="日",PZ36="祝",PZ36=0,QA36=""),"　",MAX(IF(AND(QA36&gt;QK14,QC36&gt;QI14),0,IF(AND(QA36&lt;=QK14,QA36&gt;QH14,QC36&gt;QI14),QK14-QA36,IF(AND(QA36&lt;=QK14,QA36&lt;=QH14,QC36&gt;QI14),QK14-QH14,IF(AND(QA36&gt;QH14,QC36&lt;=QI14),QC36-QA36,IF(AND(QA36&lt;=QH14,QC36&lt;=QI14),QC36-QH14,0))))),0)),0)</f>
        <v>　</v>
      </c>
      <c r="QI36" s="663"/>
      <c r="QJ36" s="664"/>
      <c r="QK36" s="662" t="str">
        <f>IFERROR(IF(OR(PZ36="日",PZ36="祝",PZ36=0,QA36=""),"　",MAX(IF(AND(QA36&lt;=QK14,QC36&gt;QL14),QL14-QK14,IF(QC36&lt;=QL14,0,IF(AND(QA36&gt;QK14,QC36&gt;QL14),QL14-QA36,0))),0)),0)</f>
        <v>　</v>
      </c>
      <c r="QL36" s="663"/>
      <c r="QM36" s="664"/>
      <c r="QN36" s="662" t="str">
        <f>IFERROR(IF(OR(PZ36="日",PZ36="祝",PZ36=0,QA36=""),"　",MAX(IF(QA36&gt;QN14,QC36-QA36,IF(QA36&lt;=QN14,QC36-QN14,0)),0)),0)</f>
        <v>　</v>
      </c>
      <c r="QO36" s="663"/>
      <c r="QP36" s="664"/>
      <c r="QQ36" s="662" t="str">
        <f>IFERROR(IF(OR(PZ36="日",PZ36="祝",PZ36=0,QA36=""),"　",MAX(IF(AND(QA36&lt;=QQ14,QC36&gt;QR14),QR14-QQ14,IF(AND(QA36&gt;QQ14,QC36&lt;=QR14),QC36-QA36,IF(AND(QA36&lt;=QQ14,QC36&lt;=QR14),QC36-QQ14,IF(AND(QA36&gt;QQ14,QC36&gt;QR14),QR14-QA36,0)))),0)),0)</f>
        <v>　</v>
      </c>
      <c r="QR36" s="663"/>
      <c r="QS36" s="664"/>
      <c r="QT36" s="662" t="str">
        <f>IFERROR(IF(OR(PZ36="日",PZ36="祝",PZ36=0,QA36=""),"　",MAX(IF(AND(QA36&gt;QW14,QC36&gt;QU14),0,IF(AND(QA36&lt;=QW14,QA36&gt;QT14,QC36&gt;QU14),QW14-QA36,IF(AND(QA36&lt;=QW14,QA36&lt;=QT14,QC36&gt;QU14),QW14-QT14,IF(AND(QA36&gt;QT14,QC36&lt;=QU14),QC36-QA36,IF(AND(QA36&lt;=QT14,QC36&lt;=QU14),QC36-QT14,0))))),0)),0)</f>
        <v>　</v>
      </c>
      <c r="QU36" s="663"/>
      <c r="QV36" s="664"/>
      <c r="QW36" s="662" t="str">
        <f>IFERROR(IF(OR(PZ36="日",PZ36="祝",PZ36=0,QA36=""),"　",MAX(IF(AND(QA36&lt;=QW14,QC36&gt;QX14),QX14-QW14,IF(QC36&lt;=QX14,0,IF(AND(QA36&gt;QW14,QC36&gt;QX14),QX14-QA36,0))),0)),0)</f>
        <v>　</v>
      </c>
      <c r="QX36" s="663"/>
      <c r="QY36" s="664"/>
      <c r="QZ36" s="662" t="str">
        <f t="shared" si="8"/>
        <v>　</v>
      </c>
      <c r="RA36" s="663"/>
      <c r="RB36" s="664"/>
      <c r="RC36" s="665" t="str">
        <f>IF(RF36="×",TIME(0,0,0),IF(RP4="非常勤",QE36,QQ36))</f>
        <v>　</v>
      </c>
      <c r="RD36" s="666"/>
      <c r="RE36" s="667"/>
      <c r="RF36" s="265"/>
      <c r="RG36" s="665" t="str">
        <f>IF(RJ36="×",TIME(0,0,0),IF(RP4="非常勤",QH36,QT36))</f>
        <v>　</v>
      </c>
      <c r="RH36" s="666"/>
      <c r="RI36" s="667"/>
      <c r="RJ36" s="265"/>
      <c r="RK36" s="665" t="str">
        <f>IF(RN36="×",TIME(0,0,0),IF(RP4="非常勤",QK36,QW36))</f>
        <v>　</v>
      </c>
      <c r="RL36" s="666"/>
      <c r="RM36" s="667"/>
      <c r="RN36" s="265"/>
      <c r="RO36" s="665" t="str">
        <f>IF(RR36="×",TIME(0,0,0),IF(RP4="非常勤",QN36,QZ36))</f>
        <v>　</v>
      </c>
      <c r="RP36" s="666"/>
      <c r="RQ36" s="667"/>
      <c r="RR36" s="265"/>
      <c r="RS36" s="668"/>
      <c r="RT36" s="669"/>
      <c r="RU36" s="668"/>
      <c r="RV36" s="670"/>
      <c r="RW36" s="669"/>
      <c r="RX36" s="671"/>
      <c r="RY36" s="672"/>
      <c r="RZ36" s="672"/>
      <c r="SA36" s="673"/>
      <c r="SB36" s="263">
        <f>$A$36</f>
        <v>22</v>
      </c>
      <c r="SC36" s="264" t="str">
        <f>$B$36</f>
        <v>木</v>
      </c>
      <c r="SD36" s="660"/>
      <c r="SE36" s="661"/>
      <c r="SF36" s="660"/>
      <c r="SG36" s="661"/>
      <c r="SH36" s="662" t="str">
        <f>IFERROR(IF(OR(SC36="日",SC36="祝",SC36=0,SD36=""),"　",MAX(IF(AND(SD36&lt;=SH14,SF36&gt;SI14),SI14-SH14,IF(AND(SD36&gt;SH14,SF36&lt;=SI14),SF36-SD36,IF(AND(SD36&lt;=SH14,SF36&lt;=SI14),SF36-SH14,IF(AND(SD36&gt;SH14,SF36&gt;SI14),SI14-SD36,0)))),0)),0)</f>
        <v>　</v>
      </c>
      <c r="SI36" s="663"/>
      <c r="SJ36" s="664"/>
      <c r="SK36" s="662" t="str">
        <f>IFERROR(IF(OR(SC36="日",SC36="祝",SC36=0,SD36=""),"　",MAX(IF(AND(SD36&gt;SN14,SF36&gt;SL14),0,IF(AND(SD36&lt;=SN14,SD36&gt;SK14,SF36&gt;SL14),SN14-SD36,IF(AND(SD36&lt;=SN14,SD36&lt;=SK14,SF36&gt;SL14),SN14-SK14,IF(AND(SD36&gt;SK14,SF36&lt;=SL14),SF36-SD36,IF(AND(SD36&lt;=SK14,SF36&lt;=SL14),SF36-SK14,0))))),0)),0)</f>
        <v>　</v>
      </c>
      <c r="SL36" s="663"/>
      <c r="SM36" s="664"/>
      <c r="SN36" s="662" t="str">
        <f>IFERROR(IF(OR(SC36="日",SC36="祝",SC36=0,SD36=""),"　",MAX(IF(AND(SD36&lt;=SN14,SF36&gt;SO14),SO14-SN14,IF(SF36&lt;=SO14,0,IF(AND(SD36&gt;SN14,SF36&gt;SO14),SO14-SD36,0))),0)),0)</f>
        <v>　</v>
      </c>
      <c r="SO36" s="663"/>
      <c r="SP36" s="664"/>
      <c r="SQ36" s="662" t="str">
        <f>IFERROR(IF(OR(SC36="日",SC36="祝",SC36=0,SD36=""),"　",MAX(IF(SD36&gt;SQ14,SF36-SD36,IF(SD36&lt;=SQ14,SF36-SQ14,0)),0)),0)</f>
        <v>　</v>
      </c>
      <c r="SR36" s="663"/>
      <c r="SS36" s="664"/>
      <c r="ST36" s="662" t="str">
        <f>IFERROR(IF(OR(SC36="日",SC36="祝",SC36=0,SD36=""),"　",MAX(IF(AND(SD36&lt;=ST14,SF36&gt;SU14),SU14-ST14,IF(AND(SD36&gt;ST14,SF36&lt;=SU14),SF36-SD36,IF(AND(SD36&lt;=ST14,SF36&lt;=SU14),SF36-ST14,IF(AND(SD36&gt;ST14,SF36&gt;SU14),SU14-SD36,0)))),0)),0)</f>
        <v>　</v>
      </c>
      <c r="SU36" s="663"/>
      <c r="SV36" s="664"/>
      <c r="SW36" s="662" t="str">
        <f>IFERROR(IF(OR(SC36="日",SC36="祝",SC36=0,SD36=""),"　",MAX(IF(AND(SD36&gt;SZ14,SF36&gt;SX14),0,IF(AND(SD36&lt;=SZ14,SD36&gt;SW14,SF36&gt;SX14),SZ14-SD36,IF(AND(SD36&lt;=SZ14,SD36&lt;=SW14,SF36&gt;SX14),SZ14-SW14,IF(AND(SD36&gt;SW14,SF36&lt;=SX14),SF36-SD36,IF(AND(SD36&lt;=SW14,SF36&lt;=SX14),SF36-SW14,0))))),0)),0)</f>
        <v>　</v>
      </c>
      <c r="SX36" s="663"/>
      <c r="SY36" s="664"/>
      <c r="SZ36" s="662" t="str">
        <f>IFERROR(IF(OR(SC36="日",SC36="祝",SC36=0,SD36=""),"　",MAX(IF(AND(SD36&lt;=SZ14,SF36&gt;TA14),TA14-SZ14,IF(SF36&lt;=TA14,0,IF(AND(SD36&gt;SZ14,SF36&gt;TA14),TA14-SD36,0))),0)),0)</f>
        <v>　</v>
      </c>
      <c r="TA36" s="663"/>
      <c r="TB36" s="664"/>
      <c r="TC36" s="662" t="str">
        <f t="shared" si="9"/>
        <v>　</v>
      </c>
      <c r="TD36" s="663"/>
      <c r="TE36" s="664"/>
      <c r="TF36" s="665" t="str">
        <f>IF(TI36="×",TIME(0,0,0),IF(TS4="非常勤",SH36,ST36))</f>
        <v>　</v>
      </c>
      <c r="TG36" s="666"/>
      <c r="TH36" s="667"/>
      <c r="TI36" s="265"/>
      <c r="TJ36" s="665" t="str">
        <f>IF(TM36="×",TIME(0,0,0),IF(TS4="非常勤",SK36,SW36))</f>
        <v>　</v>
      </c>
      <c r="TK36" s="666"/>
      <c r="TL36" s="667"/>
      <c r="TM36" s="265"/>
      <c r="TN36" s="665" t="str">
        <f>IF(TQ36="×",TIME(0,0,0),IF(TS4="非常勤",SN36,SZ36))</f>
        <v>　</v>
      </c>
      <c r="TO36" s="666"/>
      <c r="TP36" s="667"/>
      <c r="TQ36" s="265"/>
      <c r="TR36" s="665" t="str">
        <f>IF(TU36="×",TIME(0,0,0),IF(TS4="非常勤",SQ36,TC36))</f>
        <v>　</v>
      </c>
      <c r="TS36" s="666"/>
      <c r="TT36" s="667"/>
      <c r="TU36" s="265"/>
      <c r="TV36" s="668"/>
      <c r="TW36" s="669"/>
      <c r="TX36" s="668"/>
      <c r="TY36" s="670"/>
      <c r="TZ36" s="669"/>
      <c r="UA36" s="671"/>
      <c r="UB36" s="672"/>
      <c r="UC36" s="672"/>
      <c r="UD36" s="673"/>
      <c r="UE36" s="263">
        <f>$A$36</f>
        <v>22</v>
      </c>
      <c r="UF36" s="264" t="str">
        <f>$B$36</f>
        <v>木</v>
      </c>
      <c r="UG36" s="660"/>
      <c r="UH36" s="661"/>
      <c r="UI36" s="660"/>
      <c r="UJ36" s="661"/>
      <c r="UK36" s="662" t="str">
        <f>IFERROR(IF(OR(UF36="日",UF36="祝",UF36=0,UG36=""),"　",MAX(IF(AND(UG36&lt;=UK14,UI36&gt;UL14),UL14-UK14,IF(AND(UG36&gt;UK14,UI36&lt;=UL14),UI36-UG36,IF(AND(UG36&lt;=UK14,UI36&lt;=UL14),UI36-UK14,IF(AND(UG36&gt;UK14,UI36&gt;UL14),UL14-UG36,0)))),0)),0)</f>
        <v>　</v>
      </c>
      <c r="UL36" s="663"/>
      <c r="UM36" s="664"/>
      <c r="UN36" s="662" t="str">
        <f>IFERROR(IF(OR(UF36="日",UF36="祝",UF36=0,UG36=""),"　",MAX(IF(AND(UG36&gt;UQ14,UI36&gt;UO14),0,IF(AND(UG36&lt;=UQ14,UG36&gt;UN14,UI36&gt;UO14),UQ14-UG36,IF(AND(UG36&lt;=UQ14,UG36&lt;=UN14,UI36&gt;UO14),UQ14-UN14,IF(AND(UG36&gt;UN14,UI36&lt;=UO14),UI36-UG36,IF(AND(UG36&lt;=UN14,UI36&lt;=UO14),UI36-UN14,0))))),0)),0)</f>
        <v>　</v>
      </c>
      <c r="UO36" s="663"/>
      <c r="UP36" s="664"/>
      <c r="UQ36" s="662" t="str">
        <f>IFERROR(IF(OR(UF36="日",UF36="祝",UF36=0,UG36=""),"　",MAX(IF(AND(UG36&lt;=UQ14,UI36&gt;UR14),UR14-UQ14,IF(UI36&lt;=UR14,0,IF(AND(UG36&gt;UQ14,UI36&gt;UR14),UR14-UG36,0))),0)),0)</f>
        <v>　</v>
      </c>
      <c r="UR36" s="663"/>
      <c r="US36" s="664"/>
      <c r="UT36" s="662" t="str">
        <f>IFERROR(IF(OR(UF36="日",UF36="祝",UF36=0,UG36=""),"　",MAX(IF(UG36&gt;UT14,UI36-UG36,IF(UG36&lt;=UT14,UI36-UT14,0)),0)),0)</f>
        <v>　</v>
      </c>
      <c r="UU36" s="663"/>
      <c r="UV36" s="664"/>
      <c r="UW36" s="662" t="str">
        <f>IFERROR(IF(OR(UF36="日",UF36="祝",UF36=0,UG36=""),"　",MAX(IF(AND(UG36&lt;=UW14,UI36&gt;UX14),UX14-UW14,IF(AND(UG36&gt;UW14,UI36&lt;=UX14),UI36-UG36,IF(AND(UG36&lt;=UW14,UI36&lt;=UX14),UI36-UW14,IF(AND(UG36&gt;UW14,UI36&gt;UX14),UX14-UG36,0)))),0)),0)</f>
        <v>　</v>
      </c>
      <c r="UX36" s="663"/>
      <c r="UY36" s="664"/>
      <c r="UZ36" s="662" t="str">
        <f>IFERROR(IF(OR(UF36="日",UF36="祝",UF36=0,UG36=""),"　",MAX(IF(AND(UG36&gt;VC14,UI36&gt;VA14),0,IF(AND(UG36&lt;=VC14,UG36&gt;UZ14,UI36&gt;VA14),VC14-UG36,IF(AND(UG36&lt;=VC14,UG36&lt;=UZ14,UI36&gt;VA14),VC14-UZ14,IF(AND(UG36&gt;UZ14,UI36&lt;=VA14),UI36-UG36,IF(AND(UG36&lt;=UZ14,UI36&lt;=VA14),UI36-UZ14,0))))),0)),0)</f>
        <v>　</v>
      </c>
      <c r="VA36" s="663"/>
      <c r="VB36" s="664"/>
      <c r="VC36" s="662" t="str">
        <f>IFERROR(IF(OR(UF36="日",UF36="祝",UF36=0,UG36=""),"　",MAX(IF(AND(UG36&lt;=VC14,UI36&gt;VD14),VD14-VC14,IF(UI36&lt;=VD14,0,IF(AND(UG36&gt;VC14,UI36&gt;VD14),VD14-UG36,0))),0)),0)</f>
        <v>　</v>
      </c>
      <c r="VD36" s="663"/>
      <c r="VE36" s="664"/>
      <c r="VF36" s="662" t="str">
        <f t="shared" si="10"/>
        <v>　</v>
      </c>
      <c r="VG36" s="663"/>
      <c r="VH36" s="664"/>
      <c r="VI36" s="665" t="str">
        <f>IF(VL36="×",TIME(0,0,0),IF(VV4="非常勤",UK36,UW36))</f>
        <v>　</v>
      </c>
      <c r="VJ36" s="666"/>
      <c r="VK36" s="667"/>
      <c r="VL36" s="265"/>
      <c r="VM36" s="665" t="str">
        <f>IF(VP36="×",TIME(0,0,0),IF(VV4="非常勤",UN36,UZ36))</f>
        <v>　</v>
      </c>
      <c r="VN36" s="666"/>
      <c r="VO36" s="667"/>
      <c r="VP36" s="265"/>
      <c r="VQ36" s="665" t="str">
        <f>IF(VT36="×",TIME(0,0,0),IF(VV4="非常勤",UQ36,VC36))</f>
        <v>　</v>
      </c>
      <c r="VR36" s="666"/>
      <c r="VS36" s="667"/>
      <c r="VT36" s="265"/>
      <c r="VU36" s="665" t="str">
        <f>IF(VX36="×",TIME(0,0,0),IF(VV4="非常勤",UT36,VF36))</f>
        <v>　</v>
      </c>
      <c r="VV36" s="666"/>
      <c r="VW36" s="667"/>
      <c r="VX36" s="265"/>
      <c r="VY36" s="668"/>
      <c r="VZ36" s="669"/>
      <c r="WA36" s="668"/>
      <c r="WB36" s="670"/>
      <c r="WC36" s="669"/>
      <c r="WD36" s="671"/>
      <c r="WE36" s="672"/>
      <c r="WF36" s="672"/>
      <c r="WG36" s="673"/>
      <c r="WH36" s="263">
        <f>$A$36</f>
        <v>22</v>
      </c>
      <c r="WI36" s="264" t="str">
        <f>$B$36</f>
        <v>木</v>
      </c>
      <c r="WJ36" s="660"/>
      <c r="WK36" s="661"/>
      <c r="WL36" s="660"/>
      <c r="WM36" s="661"/>
      <c r="WN36" s="662" t="str">
        <f>IFERROR(IF(OR(WI36="日",WI36="祝",WI36=0,WJ36=""),"　",MAX(IF(AND(WJ36&lt;=WN14,WL36&gt;WO14),WO14-WN14,IF(AND(WJ36&gt;WN14,WL36&lt;=WO14),WL36-WJ36,IF(AND(WJ36&lt;=WN14,WL36&lt;=WO14),WL36-WN14,IF(AND(WJ36&gt;WN14,WL36&gt;WO14),WO14-WJ36,0)))),0)),0)</f>
        <v>　</v>
      </c>
      <c r="WO36" s="663"/>
      <c r="WP36" s="664"/>
      <c r="WQ36" s="662" t="str">
        <f>IFERROR(IF(OR(WI36="日",WI36="祝",WI36=0,WJ36=""),"　",MAX(IF(AND(WJ36&gt;WT14,WL36&gt;WR14),0,IF(AND(WJ36&lt;=WT14,WJ36&gt;WQ14,WL36&gt;WR14),WT14-WJ36,IF(AND(WJ36&lt;=WT14,WJ36&lt;=WQ14,WL36&gt;WR14),WT14-WQ14,IF(AND(WJ36&gt;WQ14,WL36&lt;=WR14),WL36-WJ36,IF(AND(WJ36&lt;=WQ14,WL36&lt;=WR14),WL36-WQ14,0))))),0)),0)</f>
        <v>　</v>
      </c>
      <c r="WR36" s="663"/>
      <c r="WS36" s="664"/>
      <c r="WT36" s="662" t="str">
        <f>IFERROR(IF(OR(WI36="日",WI36="祝",WI36=0,WJ36=""),"　",MAX(IF(AND(WJ36&lt;=WT14,WL36&gt;WU14),WU14-WT14,IF(WL36&lt;=WU14,0,IF(AND(WJ36&gt;WT14,WL36&gt;WU14),WU14-WJ36,0))),0)),0)</f>
        <v>　</v>
      </c>
      <c r="WU36" s="663"/>
      <c r="WV36" s="664"/>
      <c r="WW36" s="662" t="str">
        <f>IFERROR(IF(OR(WI36="日",WI36="祝",WI36=0,WJ36=""),"　",MAX(IF(WJ36&gt;WW14,WL36-WJ36,IF(WJ36&lt;=WW14,WL36-WW14,0)),0)),0)</f>
        <v>　</v>
      </c>
      <c r="WX36" s="663"/>
      <c r="WY36" s="664"/>
      <c r="WZ36" s="662" t="str">
        <f>IFERROR(IF(OR(WI36="日",WI36="祝",WI36=0,WJ36=""),"　",MAX(IF(AND(WJ36&lt;=WZ14,WL36&gt;XA14),XA14-WZ14,IF(AND(WJ36&gt;WZ14,WL36&lt;=XA14),WL36-WJ36,IF(AND(WJ36&lt;=WZ14,WL36&lt;=XA14),WL36-WZ14,IF(AND(WJ36&gt;WZ14,WL36&gt;XA14),XA14-WJ36,0)))),0)),0)</f>
        <v>　</v>
      </c>
      <c r="XA36" s="663"/>
      <c r="XB36" s="664"/>
      <c r="XC36" s="662" t="str">
        <f>IFERROR(IF(OR(WI36="日",WI36="祝",WI36=0,WJ36=""),"　",MAX(IF(AND(WJ36&gt;XF14,WL36&gt;XD14),0,IF(AND(WJ36&lt;=XF14,WJ36&gt;XC14,WL36&gt;XD14),XF14-WJ36,IF(AND(WJ36&lt;=XF14,WJ36&lt;=XC14,WL36&gt;XD14),XF14-XC14,IF(AND(WJ36&gt;XC14,WL36&lt;=XD14),WL36-WJ36,IF(AND(WJ36&lt;=XC14,WL36&lt;=XD14),WL36-XC14,0))))),0)),0)</f>
        <v>　</v>
      </c>
      <c r="XD36" s="663"/>
      <c r="XE36" s="664"/>
      <c r="XF36" s="662" t="str">
        <f>IFERROR(IF(OR(WI36="日",WI36="祝",WI36=0,WJ36=""),"　",MAX(IF(AND(WJ36&lt;=XF14,WL36&gt;XG14),XG14-XF14,IF(WL36&lt;=XG14,0,IF(AND(WJ36&gt;XF14,WL36&gt;XG14),XG14-WJ36,0))),0)),0)</f>
        <v>　</v>
      </c>
      <c r="XG36" s="663"/>
      <c r="XH36" s="664"/>
      <c r="XI36" s="662" t="str">
        <f t="shared" si="11"/>
        <v>　</v>
      </c>
      <c r="XJ36" s="663"/>
      <c r="XK36" s="664"/>
      <c r="XL36" s="665" t="str">
        <f>IF(XO36="×",TIME(0,0,0),IF(XY4="非常勤",WN36,WZ36))</f>
        <v>　</v>
      </c>
      <c r="XM36" s="666"/>
      <c r="XN36" s="667"/>
      <c r="XO36" s="265"/>
      <c r="XP36" s="665" t="str">
        <f>IF(XS36="×",TIME(0,0,0),IF(XY4="非常勤",WQ36,XC36))</f>
        <v>　</v>
      </c>
      <c r="XQ36" s="666"/>
      <c r="XR36" s="667"/>
      <c r="XS36" s="265"/>
      <c r="XT36" s="665" t="str">
        <f>IF(XW36="×",TIME(0,0,0),IF(XY4="非常勤",WT36,XF36))</f>
        <v>　</v>
      </c>
      <c r="XU36" s="666"/>
      <c r="XV36" s="667"/>
      <c r="XW36" s="265"/>
      <c r="XX36" s="665" t="str">
        <f>IF(YA36="×",TIME(0,0,0),IF(XY4="非常勤",WW36,XI36))</f>
        <v>　</v>
      </c>
      <c r="XY36" s="666"/>
      <c r="XZ36" s="667"/>
      <c r="YA36" s="265"/>
      <c r="YB36" s="668"/>
      <c r="YC36" s="669"/>
      <c r="YD36" s="668"/>
      <c r="YE36" s="670"/>
      <c r="YF36" s="669"/>
      <c r="YG36" s="671"/>
      <c r="YH36" s="672"/>
      <c r="YI36" s="672"/>
      <c r="YJ36" s="673"/>
      <c r="YK36" s="263">
        <f>$A$36</f>
        <v>22</v>
      </c>
      <c r="YL36" s="264" t="str">
        <f>$B$36</f>
        <v>木</v>
      </c>
      <c r="YM36" s="660"/>
      <c r="YN36" s="661"/>
      <c r="YO36" s="660"/>
      <c r="YP36" s="661"/>
      <c r="YQ36" s="662" t="str">
        <f>IFERROR(IF(OR(YL36="日",YL36="祝",YL36=0,YM36=""),"　",MAX(IF(AND(YM36&lt;=YQ14,YO36&gt;YR14),YR14-YQ14,IF(AND(YM36&gt;YQ14,YO36&lt;=YR14),YO36-YM36,IF(AND(YM36&lt;=YQ14,YO36&lt;=YR14),YO36-YQ14,IF(AND(YM36&gt;YQ14,YO36&gt;YR14),YR14-YM36,0)))),0)),0)</f>
        <v>　</v>
      </c>
      <c r="YR36" s="663"/>
      <c r="YS36" s="664"/>
      <c r="YT36" s="662" t="str">
        <f>IFERROR(IF(OR(YL36="日",YL36="祝",YL36=0,YM36=""),"　",MAX(IF(AND(YM36&gt;YW14,YO36&gt;YU14),0,IF(AND(YM36&lt;=YW14,YM36&gt;YT14,YO36&gt;YU14),YW14-YM36,IF(AND(YM36&lt;=YW14,YM36&lt;=YT14,YO36&gt;YU14),YW14-YT14,IF(AND(YM36&gt;YT14,YO36&lt;=YU14),YO36-YM36,IF(AND(YM36&lt;=YT14,YO36&lt;=YU14),YO36-YT14,0))))),0)),0)</f>
        <v>　</v>
      </c>
      <c r="YU36" s="663"/>
      <c r="YV36" s="664"/>
      <c r="YW36" s="662" t="str">
        <f>IFERROR(IF(OR(YL36="日",YL36="祝",YL36=0,YM36=""),"　",MAX(IF(AND(YM36&lt;=YW14,YO36&gt;YX14),YX14-YW14,IF(YO36&lt;=YX14,0,IF(AND(YM36&gt;YW14,YO36&gt;YX14),YX14-YM36,0))),0)),0)</f>
        <v>　</v>
      </c>
      <c r="YX36" s="663"/>
      <c r="YY36" s="664"/>
      <c r="YZ36" s="662" t="str">
        <f>IFERROR(IF(OR(YL36="日",YL36="祝",YL36=0,YM36=""),"　",MAX(IF(YM36&gt;YZ14,YO36-YM36,IF(YM36&lt;=YZ14,YO36-YZ14,0)),0)),0)</f>
        <v>　</v>
      </c>
      <c r="ZA36" s="663"/>
      <c r="ZB36" s="664"/>
      <c r="ZC36" s="662" t="str">
        <f>IFERROR(IF(OR(YL36="日",YL36="祝",YL36=0,YM36=""),"　",MAX(IF(AND(YM36&lt;=ZC14,YO36&gt;ZD14),ZD14-ZC14,IF(AND(YM36&gt;ZC14,YO36&lt;=ZD14),YO36-YM36,IF(AND(YM36&lt;=ZC14,YO36&lt;=ZD14),YO36-ZC14,IF(AND(YM36&gt;ZC14,YO36&gt;ZD14),ZD14-YM36,0)))),0)),0)</f>
        <v>　</v>
      </c>
      <c r="ZD36" s="663"/>
      <c r="ZE36" s="664"/>
      <c r="ZF36" s="662" t="str">
        <f>IFERROR(IF(OR(YL36="日",YL36="祝",YL36=0,YM36=""),"　",MAX(IF(AND(YM36&gt;ZI14,YO36&gt;ZG14),0,IF(AND(YM36&lt;=ZI14,YM36&gt;ZF14,YO36&gt;ZG14),ZI14-YM36,IF(AND(YM36&lt;=ZI14,YM36&lt;=ZF14,YO36&gt;ZG14),ZI14-ZF14,IF(AND(YM36&gt;ZF14,YO36&lt;=ZG14),YO36-YM36,IF(AND(YM36&lt;=ZF14,YO36&lt;=ZG14),YO36-ZF14,0))))),0)),0)</f>
        <v>　</v>
      </c>
      <c r="ZG36" s="663"/>
      <c r="ZH36" s="664"/>
      <c r="ZI36" s="662" t="str">
        <f>IFERROR(IF(OR(YL36="日",YL36="祝",YL36=0,YM36=""),"　",MAX(IF(AND(YM36&lt;=ZI14,YO36&gt;ZJ14),ZJ14-ZI14,IF(YO36&lt;=ZJ14,0,IF(AND(YM36&gt;ZI14,YO36&gt;ZJ14),ZJ14-YM36,0))),0)),0)</f>
        <v>　</v>
      </c>
      <c r="ZJ36" s="663"/>
      <c r="ZK36" s="664"/>
      <c r="ZL36" s="662" t="str">
        <f t="shared" si="12"/>
        <v>　</v>
      </c>
      <c r="ZM36" s="663"/>
      <c r="ZN36" s="664"/>
      <c r="ZO36" s="665" t="str">
        <f>IF(ZR36="×",TIME(0,0,0),IF(AAB4="非常勤",YQ36,ZC36))</f>
        <v>　</v>
      </c>
      <c r="ZP36" s="666"/>
      <c r="ZQ36" s="667"/>
      <c r="ZR36" s="265"/>
      <c r="ZS36" s="665" t="str">
        <f>IF(ZV36="×",TIME(0,0,0),IF(AAB4="非常勤",YT36,ZF36))</f>
        <v>　</v>
      </c>
      <c r="ZT36" s="666"/>
      <c r="ZU36" s="667"/>
      <c r="ZV36" s="265"/>
      <c r="ZW36" s="665" t="str">
        <f>IF(ZZ36="×",TIME(0,0,0),IF(AAB4="非常勤",YW36,ZI36))</f>
        <v>　</v>
      </c>
      <c r="ZX36" s="666"/>
      <c r="ZY36" s="667"/>
      <c r="ZZ36" s="265"/>
      <c r="AAA36" s="665" t="str">
        <f>IF(AAD36="×",TIME(0,0,0),IF(AAB4="非常勤",YZ36,ZL36))</f>
        <v>　</v>
      </c>
      <c r="AAB36" s="666"/>
      <c r="AAC36" s="667"/>
      <c r="AAD36" s="265"/>
      <c r="AAE36" s="668"/>
      <c r="AAF36" s="669"/>
      <c r="AAG36" s="668"/>
      <c r="AAH36" s="670"/>
      <c r="AAI36" s="669"/>
      <c r="AAJ36" s="671"/>
      <c r="AAK36" s="672"/>
      <c r="AAL36" s="672"/>
      <c r="AAM36" s="673"/>
      <c r="AAN36" s="263">
        <f>$A$36</f>
        <v>22</v>
      </c>
      <c r="AAO36" s="264" t="str">
        <f>$B$36</f>
        <v>木</v>
      </c>
      <c r="AAP36" s="660"/>
      <c r="AAQ36" s="661"/>
      <c r="AAR36" s="660"/>
      <c r="AAS36" s="661"/>
      <c r="AAT36" s="662" t="str">
        <f>IFERROR(IF(OR(AAO36="日",AAO36="祝",AAO36=0,AAP36=""),"　",MAX(IF(AND(AAP36&lt;=AAT14,AAR36&gt;AAU14),AAU14-AAT14,IF(AND(AAP36&gt;AAT14,AAR36&lt;=AAU14),AAR36-AAP36,IF(AND(AAP36&lt;=AAT14,AAR36&lt;=AAU14),AAR36-AAT14,IF(AND(AAP36&gt;AAT14,AAR36&gt;AAU14),AAU14-AAP36,0)))),0)),0)</f>
        <v>　</v>
      </c>
      <c r="AAU36" s="663"/>
      <c r="AAV36" s="664"/>
      <c r="AAW36" s="662" t="str">
        <f>IFERROR(IF(OR(AAO36="日",AAO36="祝",AAO36=0,AAP36=""),"　",MAX(IF(AND(AAP36&gt;AAZ14,AAR36&gt;AAX14),0,IF(AND(AAP36&lt;=AAZ14,AAP36&gt;AAW14,AAR36&gt;AAX14),AAZ14-AAP36,IF(AND(AAP36&lt;=AAZ14,AAP36&lt;=AAW14,AAR36&gt;AAX14),AAZ14-AAW14,IF(AND(AAP36&gt;AAW14,AAR36&lt;=AAX14),AAR36-AAP36,IF(AND(AAP36&lt;=AAW14,AAR36&lt;=AAX14),AAR36-AAW14,0))))),0)),0)</f>
        <v>　</v>
      </c>
      <c r="AAX36" s="663"/>
      <c r="AAY36" s="664"/>
      <c r="AAZ36" s="662" t="str">
        <f>IFERROR(IF(OR(AAO36="日",AAO36="祝",AAO36=0,AAP36=""),"　",MAX(IF(AND(AAP36&lt;=AAZ14,AAR36&gt;ABA14),ABA14-AAZ14,IF(AAR36&lt;=ABA14,0,IF(AND(AAP36&gt;AAZ14,AAR36&gt;ABA14),ABA14-AAP36,0))),0)),0)</f>
        <v>　</v>
      </c>
      <c r="ABA36" s="663"/>
      <c r="ABB36" s="664"/>
      <c r="ABC36" s="662" t="str">
        <f>IFERROR(IF(OR(AAO36="日",AAO36="祝",AAO36=0,AAP36=""),"　",MAX(IF(AAP36&gt;ABC14,AAR36-AAP36,IF(AAP36&lt;=ABC14,AAR36-ABC14,0)),0)),0)</f>
        <v>　</v>
      </c>
      <c r="ABD36" s="663"/>
      <c r="ABE36" s="664"/>
      <c r="ABF36" s="662" t="str">
        <f>IFERROR(IF(OR(AAO36="日",AAO36="祝",AAO36=0,AAP36=""),"　",MAX(IF(AND(AAP36&lt;=ABF14,AAR36&gt;ABG14),ABG14-ABF14,IF(AND(AAP36&gt;ABF14,AAR36&lt;=ABG14),AAR36-AAP36,IF(AND(AAP36&lt;=ABF14,AAR36&lt;=ABG14),AAR36-ABF14,IF(AND(AAP36&gt;ABF14,AAR36&gt;ABG14),ABG14-AAP36,0)))),0)),0)</f>
        <v>　</v>
      </c>
      <c r="ABG36" s="663"/>
      <c r="ABH36" s="664"/>
      <c r="ABI36" s="662" t="str">
        <f>IFERROR(IF(OR(AAO36="日",AAO36="祝",AAO36=0,AAP36=""),"　",MAX(IF(AND(AAP36&gt;ABL14,AAR36&gt;ABJ14),0,IF(AND(AAP36&lt;=ABL14,AAP36&gt;ABI14,AAR36&gt;ABJ14),ABL14-AAP36,IF(AND(AAP36&lt;=ABL14,AAP36&lt;=ABI14,AAR36&gt;ABJ14),ABL14-ABI14,IF(AND(AAP36&gt;ABI14,AAR36&lt;=ABJ14),AAR36-AAP36,IF(AND(AAP36&lt;=ABI14,AAR36&lt;=ABJ14),AAR36-ABI14,0))))),0)),0)</f>
        <v>　</v>
      </c>
      <c r="ABJ36" s="663"/>
      <c r="ABK36" s="664"/>
      <c r="ABL36" s="662" t="str">
        <f>IFERROR(IF(OR(AAO36="日",AAO36="祝",AAO36=0,AAP36=""),"　",MAX(IF(AND(AAP36&lt;=ABL14,AAR36&gt;ABM14),ABM14-ABL14,IF(AAR36&lt;=ABM14,0,IF(AND(AAP36&gt;ABL14,AAR36&gt;ABM14),ABM14-AAP36,0))),0)),0)</f>
        <v>　</v>
      </c>
      <c r="ABM36" s="663"/>
      <c r="ABN36" s="664"/>
      <c r="ABO36" s="662" t="str">
        <f t="shared" si="13"/>
        <v>　</v>
      </c>
      <c r="ABP36" s="663"/>
      <c r="ABQ36" s="664"/>
      <c r="ABR36" s="665" t="str">
        <f>IF(ABU36="×",TIME(0,0,0),IF(ACE4="非常勤",AAT36,ABF36))</f>
        <v>　</v>
      </c>
      <c r="ABS36" s="666"/>
      <c r="ABT36" s="667"/>
      <c r="ABU36" s="265"/>
      <c r="ABV36" s="665" t="str">
        <f>IF(ABY36="×",TIME(0,0,0),IF(ACE4="非常勤",AAW36,ABI36))</f>
        <v>　</v>
      </c>
      <c r="ABW36" s="666"/>
      <c r="ABX36" s="667"/>
      <c r="ABY36" s="265"/>
      <c r="ABZ36" s="665" t="str">
        <f>IF(ACC36="×",TIME(0,0,0),IF(ACE4="非常勤",AAZ36,ABL36))</f>
        <v>　</v>
      </c>
      <c r="ACA36" s="666"/>
      <c r="ACB36" s="667"/>
      <c r="ACC36" s="265"/>
      <c r="ACD36" s="665" t="str">
        <f>IF(ACG36="×",TIME(0,0,0),IF(ACE4="非常勤",ABC36,ABO36))</f>
        <v>　</v>
      </c>
      <c r="ACE36" s="666"/>
      <c r="ACF36" s="667"/>
      <c r="ACG36" s="265"/>
      <c r="ACH36" s="668"/>
      <c r="ACI36" s="669"/>
      <c r="ACJ36" s="668"/>
      <c r="ACK36" s="670"/>
      <c r="ACL36" s="669"/>
      <c r="ACM36" s="671"/>
      <c r="ACN36" s="672"/>
      <c r="ACO36" s="672"/>
      <c r="ACP36" s="673"/>
      <c r="ACQ36" s="263">
        <f>$A$36</f>
        <v>22</v>
      </c>
      <c r="ACR36" s="264" t="str">
        <f>$B$36</f>
        <v>木</v>
      </c>
      <c r="ACS36" s="660"/>
      <c r="ACT36" s="661"/>
      <c r="ACU36" s="660"/>
      <c r="ACV36" s="661"/>
      <c r="ACW36" s="662" t="str">
        <f>IFERROR(IF(OR(ACR36="日",ACR36="祝",ACR36=0,ACS36=""),"　",MAX(IF(AND(ACS36&lt;=ACW14,ACU36&gt;ACX14),ACX14-ACW14,IF(AND(ACS36&gt;ACW14,ACU36&lt;=ACX14),ACU36-ACS36,IF(AND(ACS36&lt;=ACW14,ACU36&lt;=ACX14),ACU36-ACW14,IF(AND(ACS36&gt;ACW14,ACU36&gt;ACX14),ACX14-ACS36,0)))),0)),0)</f>
        <v>　</v>
      </c>
      <c r="ACX36" s="663"/>
      <c r="ACY36" s="664"/>
      <c r="ACZ36" s="662" t="str">
        <f>IFERROR(IF(OR(ACR36="日",ACR36="祝",ACR36=0,ACS36=""),"　",MAX(IF(AND(ACS36&gt;ADC14,ACU36&gt;ADA14),0,IF(AND(ACS36&lt;=ADC14,ACS36&gt;ACZ14,ACU36&gt;ADA14),ADC14-ACS36,IF(AND(ACS36&lt;=ADC14,ACS36&lt;=ACZ14,ACU36&gt;ADA14),ADC14-ACZ14,IF(AND(ACS36&gt;ACZ14,ACU36&lt;=ADA14),ACU36-ACS36,IF(AND(ACS36&lt;=ACZ14,ACU36&lt;=ADA14),ACU36-ACZ14,0))))),0)),0)</f>
        <v>　</v>
      </c>
      <c r="ADA36" s="663"/>
      <c r="ADB36" s="664"/>
      <c r="ADC36" s="662" t="str">
        <f>IFERROR(IF(OR(ACR36="日",ACR36="祝",ACR36=0,ACS36=""),"　",MAX(IF(AND(ACS36&lt;=ADC14,ACU36&gt;ADD14),ADD14-ADC14,IF(ACU36&lt;=ADD14,0,IF(AND(ACS36&gt;ADC14,ACU36&gt;ADD14),ADD14-ACS36,0))),0)),0)</f>
        <v>　</v>
      </c>
      <c r="ADD36" s="663"/>
      <c r="ADE36" s="664"/>
      <c r="ADF36" s="662" t="str">
        <f>IFERROR(IF(OR(ACR36="日",ACR36="祝",ACR36=0,ACS36=""),"　",MAX(IF(ACS36&gt;ADF14,ACU36-ACS36,IF(ACS36&lt;=ADF14,ACU36-ADF14,0)),0)),0)</f>
        <v>　</v>
      </c>
      <c r="ADG36" s="663"/>
      <c r="ADH36" s="664"/>
      <c r="ADI36" s="662" t="str">
        <f>IFERROR(IF(OR(ACR36="日",ACR36="祝",ACR36=0,ACS36=""),"　",MAX(IF(AND(ACS36&lt;=ADI14,ACU36&gt;ADJ14),ADJ14-ADI14,IF(AND(ACS36&gt;ADI14,ACU36&lt;=ADJ14),ACU36-ACS36,IF(AND(ACS36&lt;=ADI14,ACU36&lt;=ADJ14),ACU36-ADI14,IF(AND(ACS36&gt;ADI14,ACU36&gt;ADJ14),ADJ14-ACS36,0)))),0)),0)</f>
        <v>　</v>
      </c>
      <c r="ADJ36" s="663"/>
      <c r="ADK36" s="664"/>
      <c r="ADL36" s="662" t="str">
        <f>IFERROR(IF(OR(ACR36="日",ACR36="祝",ACR36=0,ACS36=""),"　",MAX(IF(AND(ACS36&gt;ADO14,ACU36&gt;ADM14),0,IF(AND(ACS36&lt;=ADO14,ACS36&gt;ADL14,ACU36&gt;ADM14),ADO14-ACS36,IF(AND(ACS36&lt;=ADO14,ACS36&lt;=ADL14,ACU36&gt;ADM14),ADO14-ADL14,IF(AND(ACS36&gt;ADL14,ACU36&lt;=ADM14),ACU36-ACS36,IF(AND(ACS36&lt;=ADL14,ACU36&lt;=ADM14),ACU36-ADL14,0))))),0)),0)</f>
        <v>　</v>
      </c>
      <c r="ADM36" s="663"/>
      <c r="ADN36" s="664"/>
      <c r="ADO36" s="662" t="str">
        <f>IFERROR(IF(OR(ACR36="日",ACR36="祝",ACR36=0,ACS36=""),"　",MAX(IF(AND(ACS36&lt;=ADO14,ACU36&gt;ADP14),ADP14-ADO14,IF(ACU36&lt;=ADP14,0,IF(AND(ACS36&gt;ADO14,ACU36&gt;ADP14),ADP14-ACS36,0))),0)),0)</f>
        <v>　</v>
      </c>
      <c r="ADP36" s="663"/>
      <c r="ADQ36" s="664"/>
      <c r="ADR36" s="662" t="str">
        <f t="shared" si="14"/>
        <v>　</v>
      </c>
      <c r="ADS36" s="663"/>
      <c r="ADT36" s="664"/>
      <c r="ADU36" s="665" t="str">
        <f>IF(ADX36="×",TIME(0,0,0),IF(AEH4="非常勤",ACW36,ADI36))</f>
        <v>　</v>
      </c>
      <c r="ADV36" s="666"/>
      <c r="ADW36" s="667"/>
      <c r="ADX36" s="265"/>
      <c r="ADY36" s="665" t="str">
        <f>IF(AEB36="×",TIME(0,0,0),IF(AEH4="非常勤",ACZ36,ADL36))</f>
        <v>　</v>
      </c>
      <c r="ADZ36" s="666"/>
      <c r="AEA36" s="667"/>
      <c r="AEB36" s="265"/>
      <c r="AEC36" s="665" t="str">
        <f>IF(AEF36="×",TIME(0,0,0),IF(AEH4="非常勤",ADC36,ADO36))</f>
        <v>　</v>
      </c>
      <c r="AED36" s="666"/>
      <c r="AEE36" s="667"/>
      <c r="AEF36" s="265"/>
      <c r="AEG36" s="665" t="str">
        <f>IF(AEJ36="×",TIME(0,0,0),IF(AEH4="非常勤",ADF36,ADR36))</f>
        <v>　</v>
      </c>
      <c r="AEH36" s="666"/>
      <c r="AEI36" s="667"/>
      <c r="AEJ36" s="265"/>
      <c r="AEK36" s="668"/>
      <c r="AEL36" s="669"/>
      <c r="AEM36" s="668"/>
      <c r="AEN36" s="670"/>
      <c r="AEO36" s="669"/>
      <c r="AEP36" s="671"/>
      <c r="AEQ36" s="672"/>
      <c r="AER36" s="672"/>
      <c r="AES36" s="673"/>
      <c r="AET36" s="263">
        <f>$A$36</f>
        <v>22</v>
      </c>
      <c r="AEU36" s="264" t="str">
        <f>$B$36</f>
        <v>木</v>
      </c>
      <c r="AEV36" s="660"/>
      <c r="AEW36" s="661"/>
      <c r="AEX36" s="660"/>
      <c r="AEY36" s="661"/>
      <c r="AEZ36" s="662" t="str">
        <f>IFERROR(IF(OR(AEU36="日",AEU36="祝",AEU36=0,AEV36=""),"　",MAX(IF(AND(AEV36&lt;=AEZ14,AEX36&gt;AFA14),AFA14-AEZ14,IF(AND(AEV36&gt;AEZ14,AEX36&lt;=AFA14),AEX36-AEV36,IF(AND(AEV36&lt;=AEZ14,AEX36&lt;=AFA14),AEX36-AEZ14,IF(AND(AEV36&gt;AEZ14,AEX36&gt;AFA14),AFA14-AEV36,0)))),0)),0)</f>
        <v>　</v>
      </c>
      <c r="AFA36" s="663"/>
      <c r="AFB36" s="664"/>
      <c r="AFC36" s="662" t="str">
        <f>IFERROR(IF(OR(AEU36="日",AEU36="祝",AEU36=0,AEV36=""),"　",MAX(IF(AND(AEV36&gt;AFF14,AEX36&gt;AFD14),0,IF(AND(AEV36&lt;=AFF14,AEV36&gt;AFC14,AEX36&gt;AFD14),AFF14-AEV36,IF(AND(AEV36&lt;=AFF14,AEV36&lt;=AFC14,AEX36&gt;AFD14),AFF14-AFC14,IF(AND(AEV36&gt;AFC14,AEX36&lt;=AFD14),AEX36-AEV36,IF(AND(AEV36&lt;=AFC14,AEX36&lt;=AFD14),AEX36-AFC14,0))))),0)),0)</f>
        <v>　</v>
      </c>
      <c r="AFD36" s="663"/>
      <c r="AFE36" s="664"/>
      <c r="AFF36" s="662" t="str">
        <f>IFERROR(IF(OR(AEU36="日",AEU36="祝",AEU36=0,AEV36=""),"　",MAX(IF(AND(AEV36&lt;=AFF14,AEX36&gt;AFG14),AFG14-AFF14,IF(AEX36&lt;=AFG14,0,IF(AND(AEV36&gt;AFF14,AEX36&gt;AFG14),AFG14-AEV36,0))),0)),0)</f>
        <v>　</v>
      </c>
      <c r="AFG36" s="663"/>
      <c r="AFH36" s="664"/>
      <c r="AFI36" s="662" t="str">
        <f>IFERROR(IF(OR(AEU36="日",AEU36="祝",AEU36=0,AEV36=""),"　",MAX(IF(AEV36&gt;AFI14,AEX36-AEV36,IF(AEV36&lt;=AFI14,AEX36-AFI14,0)),0)),0)</f>
        <v>　</v>
      </c>
      <c r="AFJ36" s="663"/>
      <c r="AFK36" s="664"/>
      <c r="AFL36" s="662" t="str">
        <f>IFERROR(IF(OR(AEU36="日",AEU36="祝",AEU36=0,AEV36=""),"　",MAX(IF(AND(AEV36&lt;=AFL14,AEX36&gt;AFM14),AFM14-AFL14,IF(AND(AEV36&gt;AFL14,AEX36&lt;=AFM14),AEX36-AEV36,IF(AND(AEV36&lt;=AFL14,AEX36&lt;=AFM14),AEX36-AFL14,IF(AND(AEV36&gt;AFL14,AEX36&gt;AFM14),AFM14-AEV36,0)))),0)),0)</f>
        <v>　</v>
      </c>
      <c r="AFM36" s="663"/>
      <c r="AFN36" s="664"/>
      <c r="AFO36" s="662" t="str">
        <f>IFERROR(IF(OR(AEU36="日",AEU36="祝",AEU36=0,AEV36=""),"　",MAX(IF(AND(AEV36&gt;AFR14,AEX36&gt;AFP14),0,IF(AND(AEV36&lt;=AFR14,AEV36&gt;AFO14,AEX36&gt;AFP14),AFR14-AEV36,IF(AND(AEV36&lt;=AFR14,AEV36&lt;=AFO14,AEX36&gt;AFP14),AFR14-AFO14,IF(AND(AEV36&gt;AFO14,AEX36&lt;=AFP14),AEX36-AEV36,IF(AND(AEV36&lt;=AFO14,AEX36&lt;=AFP14),AEX36-AFO14,0))))),0)),0)</f>
        <v>　</v>
      </c>
      <c r="AFP36" s="663"/>
      <c r="AFQ36" s="664"/>
      <c r="AFR36" s="662" t="str">
        <f>IFERROR(IF(OR(AEU36="日",AEU36="祝",AEU36=0,AEV36=""),"　",MAX(IF(AND(AEV36&lt;=AFR14,AEX36&gt;AFS14),AFS14-AFR14,IF(AEX36&lt;=AFS14,0,IF(AND(AEV36&gt;AFR14,AEX36&gt;AFS14),AFS14-AEV36,0))),0)),0)</f>
        <v>　</v>
      </c>
      <c r="AFS36" s="663"/>
      <c r="AFT36" s="664"/>
      <c r="AFU36" s="662" t="str">
        <f t="shared" si="15"/>
        <v>　</v>
      </c>
      <c r="AFV36" s="663"/>
      <c r="AFW36" s="664"/>
      <c r="AFX36" s="665" t="str">
        <f>IF(AGA36="×",TIME(0,0,0),IF(AGK4="非常勤",AEZ36,AFL36))</f>
        <v>　</v>
      </c>
      <c r="AFY36" s="666"/>
      <c r="AFZ36" s="667"/>
      <c r="AGA36" s="265"/>
      <c r="AGB36" s="665" t="str">
        <f>IF(AGE36="×",TIME(0,0,0),IF(AGK4="非常勤",AFC36,AFO36))</f>
        <v>　</v>
      </c>
      <c r="AGC36" s="666"/>
      <c r="AGD36" s="667"/>
      <c r="AGE36" s="265"/>
      <c r="AGF36" s="665" t="str">
        <f>IF(AGI36="×",TIME(0,0,0),IF(AGK4="非常勤",AFF36,AFR36))</f>
        <v>　</v>
      </c>
      <c r="AGG36" s="666"/>
      <c r="AGH36" s="667"/>
      <c r="AGI36" s="265"/>
      <c r="AGJ36" s="665" t="str">
        <f>IF(AGM36="×",TIME(0,0,0),IF(AGK4="非常勤",AFI36,AFU36))</f>
        <v>　</v>
      </c>
      <c r="AGK36" s="666"/>
      <c r="AGL36" s="667"/>
      <c r="AGM36" s="265"/>
      <c r="AGN36" s="668"/>
      <c r="AGO36" s="669"/>
      <c r="AGP36" s="668"/>
      <c r="AGQ36" s="670"/>
      <c r="AGR36" s="669"/>
      <c r="AGS36" s="671"/>
      <c r="AGT36" s="672"/>
      <c r="AGU36" s="672"/>
      <c r="AGV36" s="673"/>
      <c r="AGW36" s="263">
        <f>$A$36</f>
        <v>22</v>
      </c>
      <c r="AGX36" s="264" t="str">
        <f>$B$36</f>
        <v>木</v>
      </c>
      <c r="AGY36" s="660"/>
      <c r="AGZ36" s="661"/>
      <c r="AHA36" s="660"/>
      <c r="AHB36" s="661"/>
      <c r="AHC36" s="662" t="str">
        <f>IFERROR(IF(OR(AGX36="日",AGX36="祝",AGX36=0,AGY36=""),"　",MAX(IF(AND(AGY36&lt;=AHC14,AHA36&gt;AHD14),AHD14-AHC14,IF(AND(AGY36&gt;AHC14,AHA36&lt;=AHD14),AHA36-AGY36,IF(AND(AGY36&lt;=AHC14,AHA36&lt;=AHD14),AHA36-AHC14,IF(AND(AGY36&gt;AHC14,AHA36&gt;AHD14),AHD14-AGY36,0)))),0)),0)</f>
        <v>　</v>
      </c>
      <c r="AHD36" s="663"/>
      <c r="AHE36" s="664"/>
      <c r="AHF36" s="662" t="str">
        <f>IFERROR(IF(OR(AGX36="日",AGX36="祝",AGX36=0,AGY36=""),"　",MAX(IF(AND(AGY36&gt;AHI14,AHA36&gt;AHG14),0,IF(AND(AGY36&lt;=AHI14,AGY36&gt;AHF14,AHA36&gt;AHG14),AHI14-AGY36,IF(AND(AGY36&lt;=AHI14,AGY36&lt;=AHF14,AHA36&gt;AHG14),AHI14-AHF14,IF(AND(AGY36&gt;AHF14,AHA36&lt;=AHG14),AHA36-AGY36,IF(AND(AGY36&lt;=AHF14,AHA36&lt;=AHG14),AHA36-AHF14,0))))),0)),0)</f>
        <v>　</v>
      </c>
      <c r="AHG36" s="663"/>
      <c r="AHH36" s="664"/>
      <c r="AHI36" s="662" t="str">
        <f>IFERROR(IF(OR(AGX36="日",AGX36="祝",AGX36=0,AGY36=""),"　",MAX(IF(AND(AGY36&lt;=AHI14,AHA36&gt;AHJ14),AHJ14-AHI14,IF(AHA36&lt;=AHJ14,0,IF(AND(AGY36&gt;AHI14,AHA36&gt;AHJ14),AHJ14-AGY36,0))),0)),0)</f>
        <v>　</v>
      </c>
      <c r="AHJ36" s="663"/>
      <c r="AHK36" s="664"/>
      <c r="AHL36" s="662" t="str">
        <f>IFERROR(IF(OR(AGX36="日",AGX36="祝",AGX36=0,AGY36=""),"　",MAX(IF(AGY36&gt;AHL14,AHA36-AGY36,IF(AGY36&lt;=AHL14,AHA36-AHL14,0)),0)),0)</f>
        <v>　</v>
      </c>
      <c r="AHM36" s="663"/>
      <c r="AHN36" s="664"/>
      <c r="AHO36" s="662" t="str">
        <f>IFERROR(IF(OR(AGX36="日",AGX36="祝",AGX36=0,AGY36=""),"　",MAX(IF(AND(AGY36&lt;=AHO14,AHA36&gt;AHP14),AHP14-AHO14,IF(AND(AGY36&gt;AHO14,AHA36&lt;=AHP14),AHA36-AGY36,IF(AND(AGY36&lt;=AHO14,AHA36&lt;=AHP14),AHA36-AHO14,IF(AND(AGY36&gt;AHO14,AHA36&gt;AHP14),AHP14-AGY36,0)))),0)),0)</f>
        <v>　</v>
      </c>
      <c r="AHP36" s="663"/>
      <c r="AHQ36" s="664"/>
      <c r="AHR36" s="662" t="str">
        <f>IFERROR(IF(OR(AGX36="日",AGX36="祝",AGX36=0,AGY36=""),"　",MAX(IF(AND(AGY36&gt;AHU14,AHA36&gt;AHS14),0,IF(AND(AGY36&lt;=AHU14,AGY36&gt;AHR14,AHA36&gt;AHS14),AHU14-AGY36,IF(AND(AGY36&lt;=AHU14,AGY36&lt;=AHR14,AHA36&gt;AHS14),AHU14-AHR14,IF(AND(AGY36&gt;AHR14,AHA36&lt;=AHS14),AHA36-AGY36,IF(AND(AGY36&lt;=AHR14,AHA36&lt;=AHS14),AHA36-AHR14,0))))),0)),0)</f>
        <v>　</v>
      </c>
      <c r="AHS36" s="663"/>
      <c r="AHT36" s="664"/>
      <c r="AHU36" s="662" t="str">
        <f>IFERROR(IF(OR(AGX36="日",AGX36="祝",AGX36=0,AGY36=""),"　",MAX(IF(AND(AGY36&lt;=AHU14,AHA36&gt;AHV14),AHV14-AHU14,IF(AHA36&lt;=AHV14,0,IF(AND(AGY36&gt;AHU14,AHA36&gt;AHV14),AHV14-AGY36,0))),0)),0)</f>
        <v>　</v>
      </c>
      <c r="AHV36" s="663"/>
      <c r="AHW36" s="664"/>
      <c r="AHX36" s="662" t="str">
        <f t="shared" si="16"/>
        <v>　</v>
      </c>
      <c r="AHY36" s="663"/>
      <c r="AHZ36" s="664"/>
      <c r="AIA36" s="665" t="str">
        <f>IF(AID36="×",TIME(0,0,0),IF(AIN4="非常勤",AHC36,AHO36))</f>
        <v>　</v>
      </c>
      <c r="AIB36" s="666"/>
      <c r="AIC36" s="667"/>
      <c r="AID36" s="265"/>
      <c r="AIE36" s="665" t="str">
        <f>IF(AIH36="×",TIME(0,0,0),IF(AIN4="非常勤",AHF36,AHR36))</f>
        <v>　</v>
      </c>
      <c r="AIF36" s="666"/>
      <c r="AIG36" s="667"/>
      <c r="AIH36" s="265"/>
      <c r="AII36" s="665" t="str">
        <f>IF(AIL36="×",TIME(0,0,0),IF(AIN4="非常勤",AHI36,AHU36))</f>
        <v>　</v>
      </c>
      <c r="AIJ36" s="666"/>
      <c r="AIK36" s="667"/>
      <c r="AIL36" s="265"/>
      <c r="AIM36" s="665" t="str">
        <f>IF(AIP36="×",TIME(0,0,0),IF(AIN4="非常勤",AHL36,AHX36))</f>
        <v>　</v>
      </c>
      <c r="AIN36" s="666"/>
      <c r="AIO36" s="667"/>
      <c r="AIP36" s="265"/>
      <c r="AIQ36" s="668"/>
      <c r="AIR36" s="669"/>
      <c r="AIS36" s="668"/>
      <c r="AIT36" s="670"/>
      <c r="AIU36" s="669"/>
      <c r="AIV36" s="671"/>
      <c r="AIW36" s="672"/>
      <c r="AIX36" s="672"/>
      <c r="AIY36" s="673"/>
      <c r="AIZ36" s="263">
        <f>$A$36</f>
        <v>22</v>
      </c>
      <c r="AJA36" s="264" t="str">
        <f>$B$36</f>
        <v>木</v>
      </c>
      <c r="AJB36" s="660"/>
      <c r="AJC36" s="661"/>
      <c r="AJD36" s="660"/>
      <c r="AJE36" s="661"/>
      <c r="AJF36" s="662" t="str">
        <f>IFERROR(IF(OR(AJA36="日",AJA36="祝",AJA36=0,AJB36=""),"　",MAX(IF(AND(AJB36&lt;=AJF14,AJD36&gt;AJG14),AJG14-AJF14,IF(AND(AJB36&gt;AJF14,AJD36&lt;=AJG14),AJD36-AJB36,IF(AND(AJB36&lt;=AJF14,AJD36&lt;=AJG14),AJD36-AJF14,IF(AND(AJB36&gt;AJF14,AJD36&gt;AJG14),AJG14-AJB36,0)))),0)),0)</f>
        <v>　</v>
      </c>
      <c r="AJG36" s="663"/>
      <c r="AJH36" s="664"/>
      <c r="AJI36" s="662" t="str">
        <f>IFERROR(IF(OR(AJA36="日",AJA36="祝",AJA36=0,AJB36=""),"　",MAX(IF(AND(AJB36&gt;AJL14,AJD36&gt;AJJ14),0,IF(AND(AJB36&lt;=AJL14,AJB36&gt;AJI14,AJD36&gt;AJJ14),AJL14-AJB36,IF(AND(AJB36&lt;=AJL14,AJB36&lt;=AJI14,AJD36&gt;AJJ14),AJL14-AJI14,IF(AND(AJB36&gt;AJI14,AJD36&lt;=AJJ14),AJD36-AJB36,IF(AND(AJB36&lt;=AJI14,AJD36&lt;=AJJ14),AJD36-AJI14,0))))),0)),0)</f>
        <v>　</v>
      </c>
      <c r="AJJ36" s="663"/>
      <c r="AJK36" s="664"/>
      <c r="AJL36" s="662" t="str">
        <f>IFERROR(IF(OR(AJA36="日",AJA36="祝",AJA36=0,AJB36=""),"　",MAX(IF(AND(AJB36&lt;=AJL14,AJD36&gt;AJM14),AJM14-AJL14,IF(AJD36&lt;=AJM14,0,IF(AND(AJB36&gt;AJL14,AJD36&gt;AJM14),AJM14-AJB36,0))),0)),0)</f>
        <v>　</v>
      </c>
      <c r="AJM36" s="663"/>
      <c r="AJN36" s="664"/>
      <c r="AJO36" s="662" t="str">
        <f>IFERROR(IF(OR(AJA36="日",AJA36="祝",AJA36=0,AJB36=""),"　",MAX(IF(AJB36&gt;AJO14,AJD36-AJB36,IF(AJB36&lt;=AJO14,AJD36-AJO14,0)),0)),0)</f>
        <v>　</v>
      </c>
      <c r="AJP36" s="663"/>
      <c r="AJQ36" s="664"/>
      <c r="AJR36" s="662" t="str">
        <f>IFERROR(IF(OR(AJA36="日",AJA36="祝",AJA36=0,AJB36=""),"　",MAX(IF(AND(AJB36&lt;=AJR14,AJD36&gt;AJS14),AJS14-AJR14,IF(AND(AJB36&gt;AJR14,AJD36&lt;=AJS14),AJD36-AJB36,IF(AND(AJB36&lt;=AJR14,AJD36&lt;=AJS14),AJD36-AJR14,IF(AND(AJB36&gt;AJR14,AJD36&gt;AJS14),AJS14-AJB36,0)))),0)),0)</f>
        <v>　</v>
      </c>
      <c r="AJS36" s="663"/>
      <c r="AJT36" s="664"/>
      <c r="AJU36" s="662" t="str">
        <f>IFERROR(IF(OR(AJA36="日",AJA36="祝",AJA36=0,AJB36=""),"　",MAX(IF(AND(AJB36&gt;AJX14,AJD36&gt;AJV14),0,IF(AND(AJB36&lt;=AJX14,AJB36&gt;AJU14,AJD36&gt;AJV14),AJX14-AJB36,IF(AND(AJB36&lt;=AJX14,AJB36&lt;=AJU14,AJD36&gt;AJV14),AJX14-AJU14,IF(AND(AJB36&gt;AJU14,AJD36&lt;=AJV14),AJD36-AJB36,IF(AND(AJB36&lt;=AJU14,AJD36&lt;=AJV14),AJD36-AJU14,0))))),0)),0)</f>
        <v>　</v>
      </c>
      <c r="AJV36" s="663"/>
      <c r="AJW36" s="664"/>
      <c r="AJX36" s="662" t="str">
        <f>IFERROR(IF(OR(AJA36="日",AJA36="祝",AJA36=0,AJB36=""),"　",MAX(IF(AND(AJB36&lt;=AJX14,AJD36&gt;AJY14),AJY14-AJX14,IF(AJD36&lt;=AJY14,0,IF(AND(AJB36&gt;AJX14,AJD36&gt;AJY14),AJY14-AJB36,0))),0)),0)</f>
        <v>　</v>
      </c>
      <c r="AJY36" s="663"/>
      <c r="AJZ36" s="664"/>
      <c r="AKA36" s="662" t="str">
        <f t="shared" si="17"/>
        <v>　</v>
      </c>
      <c r="AKB36" s="663"/>
      <c r="AKC36" s="664"/>
      <c r="AKD36" s="665" t="str">
        <f>IF(AKG36="×",TIME(0,0,0),IF(AKQ4="非常勤",AJF36,AJR36))</f>
        <v>　</v>
      </c>
      <c r="AKE36" s="666"/>
      <c r="AKF36" s="667"/>
      <c r="AKG36" s="265"/>
      <c r="AKH36" s="665" t="str">
        <f>IF(AKK36="×",TIME(0,0,0),IF(AKQ4="非常勤",AJI36,AJU36))</f>
        <v>　</v>
      </c>
      <c r="AKI36" s="666"/>
      <c r="AKJ36" s="667"/>
      <c r="AKK36" s="265"/>
      <c r="AKL36" s="665" t="str">
        <f>IF(AKO36="×",TIME(0,0,0),IF(AKQ4="非常勤",AJL36,AJX36))</f>
        <v>　</v>
      </c>
      <c r="AKM36" s="666"/>
      <c r="AKN36" s="667"/>
      <c r="AKO36" s="265"/>
      <c r="AKP36" s="665" t="str">
        <f>IF(AKS36="×",TIME(0,0,0),IF(AKQ4="非常勤",AJO36,AKA36))</f>
        <v>　</v>
      </c>
      <c r="AKQ36" s="666"/>
      <c r="AKR36" s="667"/>
      <c r="AKS36" s="265"/>
      <c r="AKT36" s="668"/>
      <c r="AKU36" s="669"/>
      <c r="AKV36" s="668"/>
      <c r="AKW36" s="670"/>
      <c r="AKX36" s="669"/>
      <c r="AKY36" s="671"/>
      <c r="AKZ36" s="672"/>
      <c r="ALA36" s="672"/>
      <c r="ALB36" s="673"/>
      <c r="ALC36" s="263">
        <f>$A$36</f>
        <v>22</v>
      </c>
      <c r="ALD36" s="264" t="str">
        <f>$B$36</f>
        <v>木</v>
      </c>
      <c r="ALE36" s="660"/>
      <c r="ALF36" s="661"/>
      <c r="ALG36" s="660"/>
      <c r="ALH36" s="661"/>
      <c r="ALI36" s="662" t="str">
        <f>IFERROR(IF(OR(ALD36="日",ALD36="祝",ALD36=0,ALE36=""),"　",MAX(IF(AND(ALE36&lt;=ALI14,ALG36&gt;ALJ14),ALJ14-ALI14,IF(AND(ALE36&gt;ALI14,ALG36&lt;=ALJ14),ALG36-ALE36,IF(AND(ALE36&lt;=ALI14,ALG36&lt;=ALJ14),ALG36-ALI14,IF(AND(ALE36&gt;ALI14,ALG36&gt;ALJ14),ALJ14-ALE36,0)))),0)),0)</f>
        <v>　</v>
      </c>
      <c r="ALJ36" s="663"/>
      <c r="ALK36" s="664"/>
      <c r="ALL36" s="662" t="str">
        <f>IFERROR(IF(OR(ALD36="日",ALD36="祝",ALD36=0,ALE36=""),"　",MAX(IF(AND(ALE36&gt;ALO14,ALG36&gt;ALM14),0,IF(AND(ALE36&lt;=ALO14,ALE36&gt;ALL14,ALG36&gt;ALM14),ALO14-ALE36,IF(AND(ALE36&lt;=ALO14,ALE36&lt;=ALL14,ALG36&gt;ALM14),ALO14-ALL14,IF(AND(ALE36&gt;ALL14,ALG36&lt;=ALM14),ALG36-ALE36,IF(AND(ALE36&lt;=ALL14,ALG36&lt;=ALM14),ALG36-ALL14,0))))),0)),0)</f>
        <v>　</v>
      </c>
      <c r="ALM36" s="663"/>
      <c r="ALN36" s="664"/>
      <c r="ALO36" s="662" t="str">
        <f>IFERROR(IF(OR(ALD36="日",ALD36="祝",ALD36=0,ALE36=""),"　",MAX(IF(AND(ALE36&lt;=ALO14,ALG36&gt;ALP14),ALP14-ALO14,IF(ALG36&lt;=ALP14,0,IF(AND(ALE36&gt;ALO14,ALG36&gt;ALP14),ALP14-ALE36,0))),0)),0)</f>
        <v>　</v>
      </c>
      <c r="ALP36" s="663"/>
      <c r="ALQ36" s="664"/>
      <c r="ALR36" s="662" t="str">
        <f>IFERROR(IF(OR(ALD36="日",ALD36="祝",ALD36=0,ALE36=""),"　",MAX(IF(ALE36&gt;ALR14,ALG36-ALE36,IF(ALE36&lt;=ALR14,ALG36-ALR14,0)),0)),0)</f>
        <v>　</v>
      </c>
      <c r="ALS36" s="663"/>
      <c r="ALT36" s="664"/>
      <c r="ALU36" s="662" t="str">
        <f>IFERROR(IF(OR(ALD36="日",ALD36="祝",ALD36=0,ALE36=""),"　",MAX(IF(AND(ALE36&lt;=ALU14,ALG36&gt;ALV14),ALV14-ALU14,IF(AND(ALE36&gt;ALU14,ALG36&lt;=ALV14),ALG36-ALE36,IF(AND(ALE36&lt;=ALU14,ALG36&lt;=ALV14),ALG36-ALU14,IF(AND(ALE36&gt;ALU14,ALG36&gt;ALV14),ALV14-ALE36,0)))),0)),0)</f>
        <v>　</v>
      </c>
      <c r="ALV36" s="663"/>
      <c r="ALW36" s="664"/>
      <c r="ALX36" s="662" t="str">
        <f>IFERROR(IF(OR(ALD36="日",ALD36="祝",ALD36=0,ALE36=""),"　",MAX(IF(AND(ALE36&gt;AMA14,ALG36&gt;ALY14),0,IF(AND(ALE36&lt;=AMA14,ALE36&gt;ALX14,ALG36&gt;ALY14),AMA14-ALE36,IF(AND(ALE36&lt;=AMA14,ALE36&lt;=ALX14,ALG36&gt;ALY14),AMA14-ALX14,IF(AND(ALE36&gt;ALX14,ALG36&lt;=ALY14),ALG36-ALE36,IF(AND(ALE36&lt;=ALX14,ALG36&lt;=ALY14),ALG36-ALX14,0))))),0)),0)</f>
        <v>　</v>
      </c>
      <c r="ALY36" s="663"/>
      <c r="ALZ36" s="664"/>
      <c r="AMA36" s="662" t="str">
        <f>IFERROR(IF(OR(ALD36="日",ALD36="祝",ALD36=0,ALE36=""),"　",MAX(IF(AND(ALE36&lt;=AMA14,ALG36&gt;AMB14),AMB14-AMA14,IF(ALG36&lt;=AMB14,0,IF(AND(ALE36&gt;AMA14,ALG36&gt;AMB14),AMB14-ALE36,0))),0)),0)</f>
        <v>　</v>
      </c>
      <c r="AMB36" s="663"/>
      <c r="AMC36" s="664"/>
      <c r="AMD36" s="662" t="str">
        <f t="shared" si="18"/>
        <v>　</v>
      </c>
      <c r="AME36" s="663"/>
      <c r="AMF36" s="664"/>
      <c r="AMG36" s="665" t="str">
        <f>IF(AMJ36="×",TIME(0,0,0),IF(AMT4="非常勤",ALI36,ALU36))</f>
        <v>　</v>
      </c>
      <c r="AMH36" s="666"/>
      <c r="AMI36" s="667"/>
      <c r="AMJ36" s="265"/>
      <c r="AMK36" s="665" t="str">
        <f>IF(AMN36="×",TIME(0,0,0),IF(AMT4="非常勤",ALL36,ALX36))</f>
        <v>　</v>
      </c>
      <c r="AML36" s="666"/>
      <c r="AMM36" s="667"/>
      <c r="AMN36" s="265"/>
      <c r="AMO36" s="665" t="str">
        <f>IF(AMR36="×",TIME(0,0,0),IF(AMT4="非常勤",ALO36,AMA36))</f>
        <v>　</v>
      </c>
      <c r="AMP36" s="666"/>
      <c r="AMQ36" s="667"/>
      <c r="AMR36" s="265"/>
      <c r="AMS36" s="665" t="str">
        <f>IF(AMV36="×",TIME(0,0,0),IF(AMT4="非常勤",ALR36,AMD36))</f>
        <v>　</v>
      </c>
      <c r="AMT36" s="666"/>
      <c r="AMU36" s="667"/>
      <c r="AMV36" s="265"/>
      <c r="AMW36" s="668"/>
      <c r="AMX36" s="669"/>
      <c r="AMY36" s="668"/>
      <c r="AMZ36" s="670"/>
      <c r="ANA36" s="669"/>
      <c r="ANB36" s="671"/>
      <c r="ANC36" s="672"/>
      <c r="AND36" s="672"/>
      <c r="ANE36" s="673"/>
      <c r="ANF36" s="263">
        <f>$A$36</f>
        <v>22</v>
      </c>
      <c r="ANG36" s="264" t="str">
        <f>$B$36</f>
        <v>木</v>
      </c>
      <c r="ANH36" s="660"/>
      <c r="ANI36" s="661"/>
      <c r="ANJ36" s="660"/>
      <c r="ANK36" s="661"/>
      <c r="ANL36" s="662" t="str">
        <f>IFERROR(IF(OR(ANG36="日",ANG36="祝",ANG36=0,ANH36=""),"　",MAX(IF(AND(ANH36&lt;=ANL14,ANJ36&gt;ANM14),ANM14-ANL14,IF(AND(ANH36&gt;ANL14,ANJ36&lt;=ANM14),ANJ36-ANH36,IF(AND(ANH36&lt;=ANL14,ANJ36&lt;=ANM14),ANJ36-ANL14,IF(AND(ANH36&gt;ANL14,ANJ36&gt;ANM14),ANM14-ANH36,0)))),0)),0)</f>
        <v>　</v>
      </c>
      <c r="ANM36" s="663"/>
      <c r="ANN36" s="664"/>
      <c r="ANO36" s="662" t="str">
        <f>IFERROR(IF(OR(ANG36="日",ANG36="祝",ANG36=0,ANH36=""),"　",MAX(IF(AND(ANH36&gt;ANR14,ANJ36&gt;ANP14),0,IF(AND(ANH36&lt;=ANR14,ANH36&gt;ANO14,ANJ36&gt;ANP14),ANR14-ANH36,IF(AND(ANH36&lt;=ANR14,ANH36&lt;=ANO14,ANJ36&gt;ANP14),ANR14-ANO14,IF(AND(ANH36&gt;ANO14,ANJ36&lt;=ANP14),ANJ36-ANH36,IF(AND(ANH36&lt;=ANO14,ANJ36&lt;=ANP14),ANJ36-ANO14,0))))),0)),0)</f>
        <v>　</v>
      </c>
      <c r="ANP36" s="663"/>
      <c r="ANQ36" s="664"/>
      <c r="ANR36" s="662" t="str">
        <f>IFERROR(IF(OR(ANG36="日",ANG36="祝",ANG36=0,ANH36=""),"　",MAX(IF(AND(ANH36&lt;=ANR14,ANJ36&gt;ANS14),ANS14-ANR14,IF(ANJ36&lt;=ANS14,0,IF(AND(ANH36&gt;ANR14,ANJ36&gt;ANS14),ANS14-ANH36,0))),0)),0)</f>
        <v>　</v>
      </c>
      <c r="ANS36" s="663"/>
      <c r="ANT36" s="664"/>
      <c r="ANU36" s="662" t="str">
        <f>IFERROR(IF(OR(ANG36="日",ANG36="祝",ANG36=0,ANH36=""),"　",MAX(IF(ANH36&gt;ANU14,ANJ36-ANH36,IF(ANH36&lt;=ANU14,ANJ36-ANU14,0)),0)),0)</f>
        <v>　</v>
      </c>
      <c r="ANV36" s="663"/>
      <c r="ANW36" s="664"/>
      <c r="ANX36" s="662" t="str">
        <f>IFERROR(IF(OR(ANG36="日",ANG36="祝",ANG36=0,ANH36=""),"　",MAX(IF(AND(ANH36&lt;=ANX14,ANJ36&gt;ANY14),ANY14-ANX14,IF(AND(ANH36&gt;ANX14,ANJ36&lt;=ANY14),ANJ36-ANH36,IF(AND(ANH36&lt;=ANX14,ANJ36&lt;=ANY14),ANJ36-ANX14,IF(AND(ANH36&gt;ANX14,ANJ36&gt;ANY14),ANY14-ANH36,0)))),0)),0)</f>
        <v>　</v>
      </c>
      <c r="ANY36" s="663"/>
      <c r="ANZ36" s="664"/>
      <c r="AOA36" s="662" t="str">
        <f>IFERROR(IF(OR(ANG36="日",ANG36="祝",ANG36=0,ANH36=""),"　",MAX(IF(AND(ANH36&gt;AOD14,ANJ36&gt;AOB14),0,IF(AND(ANH36&lt;=AOD14,ANH36&gt;AOA14,ANJ36&gt;AOB14),AOD14-ANH36,IF(AND(ANH36&lt;=AOD14,ANH36&lt;=AOA14,ANJ36&gt;AOB14),AOD14-AOA14,IF(AND(ANH36&gt;AOA14,ANJ36&lt;=AOB14),ANJ36-ANH36,IF(AND(ANH36&lt;=AOA14,ANJ36&lt;=AOB14),ANJ36-AOA14,0))))),0)),0)</f>
        <v>　</v>
      </c>
      <c r="AOB36" s="663"/>
      <c r="AOC36" s="664"/>
      <c r="AOD36" s="662" t="str">
        <f>IFERROR(IF(OR(ANG36="日",ANG36="祝",ANG36=0,ANH36=""),"　",MAX(IF(AND(ANH36&lt;=AOD14,ANJ36&gt;AOE14),AOE14-AOD14,IF(ANJ36&lt;=AOE14,0,IF(AND(ANH36&gt;AOD14,ANJ36&gt;AOE14),AOE14-ANH36,0))),0)),0)</f>
        <v>　</v>
      </c>
      <c r="AOE36" s="663"/>
      <c r="AOF36" s="664"/>
      <c r="AOG36" s="662" t="str">
        <f t="shared" si="19"/>
        <v>　</v>
      </c>
      <c r="AOH36" s="663"/>
      <c r="AOI36" s="664"/>
      <c r="AOJ36" s="665" t="str">
        <f>IF(AOM36="×",TIME(0,0,0),IF(AOW4="非常勤",ANL36,ANX36))</f>
        <v>　</v>
      </c>
      <c r="AOK36" s="666"/>
      <c r="AOL36" s="667"/>
      <c r="AOM36" s="265"/>
      <c r="AON36" s="665" t="str">
        <f>IF(AOQ36="×",TIME(0,0,0),IF(AOW4="非常勤",ANO36,AOA36))</f>
        <v>　</v>
      </c>
      <c r="AOO36" s="666"/>
      <c r="AOP36" s="667"/>
      <c r="AOQ36" s="265"/>
      <c r="AOR36" s="665" t="str">
        <f>IF(AOU36="×",TIME(0,0,0),IF(AOW4="非常勤",ANR36,AOD36))</f>
        <v>　</v>
      </c>
      <c r="AOS36" s="666"/>
      <c r="AOT36" s="667"/>
      <c r="AOU36" s="265"/>
      <c r="AOV36" s="665" t="str">
        <f>IF(AOY36="×",TIME(0,0,0),IF(AOW4="非常勤",ANU36,AOG36))</f>
        <v>　</v>
      </c>
      <c r="AOW36" s="666"/>
      <c r="AOX36" s="667"/>
      <c r="AOY36" s="265"/>
      <c r="AOZ36" s="668"/>
      <c r="APA36" s="669"/>
      <c r="APB36" s="668"/>
      <c r="APC36" s="670"/>
      <c r="APD36" s="669"/>
      <c r="APE36" s="671"/>
      <c r="APF36" s="672"/>
      <c r="APG36" s="672"/>
      <c r="APH36" s="673"/>
      <c r="API36" s="263">
        <f>$A$36</f>
        <v>22</v>
      </c>
      <c r="APJ36" s="264" t="str">
        <f>$B$36</f>
        <v>木</v>
      </c>
      <c r="APK36" s="660"/>
      <c r="APL36" s="661"/>
      <c r="APM36" s="660"/>
      <c r="APN36" s="661"/>
      <c r="APO36" s="662" t="str">
        <f>IFERROR(IF(OR(APJ36="日",APJ36="祝",APJ36=0,APK36=""),"　",MAX(IF(AND(APK36&lt;=APO14,APM36&gt;APP14),APP14-APO14,IF(AND(APK36&gt;APO14,APM36&lt;=APP14),APM36-APK36,IF(AND(APK36&lt;=APO14,APM36&lt;=APP14),APM36-APO14,IF(AND(APK36&gt;APO14,APM36&gt;APP14),APP14-APK36,0)))),0)),0)</f>
        <v>　</v>
      </c>
      <c r="APP36" s="663"/>
      <c r="APQ36" s="664"/>
      <c r="APR36" s="662" t="str">
        <f>IFERROR(IF(OR(APJ36="日",APJ36="祝",APJ36=0,APK36=""),"　",MAX(IF(AND(APK36&gt;APU14,APM36&gt;APS14),0,IF(AND(APK36&lt;=APU14,APK36&gt;APR14,APM36&gt;APS14),APU14-APK36,IF(AND(APK36&lt;=APU14,APK36&lt;=APR14,APM36&gt;APS14),APU14-APR14,IF(AND(APK36&gt;APR14,APM36&lt;=APS14),APM36-APK36,IF(AND(APK36&lt;=APR14,APM36&lt;=APS14),APM36-APR14,0))))),0)),0)</f>
        <v>　</v>
      </c>
      <c r="APS36" s="663"/>
      <c r="APT36" s="664"/>
      <c r="APU36" s="662" t="str">
        <f>IFERROR(IF(OR(APJ36="日",APJ36="祝",APJ36=0,APK36=""),"　",MAX(IF(AND(APK36&lt;=APU14,APM36&gt;APV14),APV14-APU14,IF(APM36&lt;=APV14,0,IF(AND(APK36&gt;APU14,APM36&gt;APV14),APV14-APK36,0))),0)),0)</f>
        <v>　</v>
      </c>
      <c r="APV36" s="663"/>
      <c r="APW36" s="664"/>
      <c r="APX36" s="662" t="str">
        <f>IFERROR(IF(OR(APJ36="日",APJ36="祝",APJ36=0,APK36=""),"　",MAX(IF(APK36&gt;APX14,APM36-APK36,IF(APK36&lt;=APX14,APM36-APX14,0)),0)),0)</f>
        <v>　</v>
      </c>
      <c r="APY36" s="663"/>
      <c r="APZ36" s="664"/>
      <c r="AQA36" s="662" t="str">
        <f>IFERROR(IF(OR(APJ36="日",APJ36="祝",APJ36=0,APK36=""),"　",MAX(IF(AND(APK36&lt;=AQA14,APM36&gt;AQB14),AQB14-AQA14,IF(AND(APK36&gt;AQA14,APM36&lt;=AQB14),APM36-APK36,IF(AND(APK36&lt;=AQA14,APM36&lt;=AQB14),APM36-AQA14,IF(AND(APK36&gt;AQA14,APM36&gt;AQB14),AQB14-APK36,0)))),0)),0)</f>
        <v>　</v>
      </c>
      <c r="AQB36" s="663"/>
      <c r="AQC36" s="664"/>
      <c r="AQD36" s="662" t="str">
        <f>IFERROR(IF(OR(APJ36="日",APJ36="祝",APJ36=0,APK36=""),"　",MAX(IF(AND(APK36&gt;AQG14,APM36&gt;AQE14),0,IF(AND(APK36&lt;=AQG14,APK36&gt;AQD14,APM36&gt;AQE14),AQG14-APK36,IF(AND(APK36&lt;=AQG14,APK36&lt;=AQD14,APM36&gt;AQE14),AQG14-AQD14,IF(AND(APK36&gt;AQD14,APM36&lt;=AQE14),APM36-APK36,IF(AND(APK36&lt;=AQD14,APM36&lt;=AQE14),APM36-AQD14,0))))),0)),0)</f>
        <v>　</v>
      </c>
      <c r="AQE36" s="663"/>
      <c r="AQF36" s="664"/>
      <c r="AQG36" s="662" t="str">
        <f>IFERROR(IF(OR(APJ36="日",APJ36="祝",APJ36=0,APK36=""),"　",MAX(IF(AND(APK36&lt;=AQG14,APM36&gt;AQH14),AQH14-AQG14,IF(APM36&lt;=AQH14,0,IF(AND(APK36&gt;AQG14,APM36&gt;AQH14),AQH14-APK36,0))),0)),0)</f>
        <v>　</v>
      </c>
      <c r="AQH36" s="663"/>
      <c r="AQI36" s="664"/>
      <c r="AQJ36" s="662" t="str">
        <f t="shared" si="20"/>
        <v>　</v>
      </c>
      <c r="AQK36" s="663"/>
      <c r="AQL36" s="664"/>
      <c r="AQM36" s="665" t="str">
        <f>IF(AQP36="×",TIME(0,0,0),IF(AQZ4="非常勤",APO36,AQA36))</f>
        <v>　</v>
      </c>
      <c r="AQN36" s="666"/>
      <c r="AQO36" s="667"/>
      <c r="AQP36" s="265"/>
      <c r="AQQ36" s="665" t="str">
        <f>IF(AQT36="×",TIME(0,0,0),IF(AQZ4="非常勤",APR36,AQD36))</f>
        <v>　</v>
      </c>
      <c r="AQR36" s="666"/>
      <c r="AQS36" s="667"/>
      <c r="AQT36" s="265"/>
      <c r="AQU36" s="665" t="str">
        <f>IF(AQX36="×",TIME(0,0,0),IF(AQZ4="非常勤",APU36,AQG36))</f>
        <v>　</v>
      </c>
      <c r="AQV36" s="666"/>
      <c r="AQW36" s="667"/>
      <c r="AQX36" s="265"/>
      <c r="AQY36" s="665" t="str">
        <f>IF(ARB36="×",TIME(0,0,0),IF(AQZ4="非常勤",APX36,AQJ36))</f>
        <v>　</v>
      </c>
      <c r="AQZ36" s="666"/>
      <c r="ARA36" s="667"/>
      <c r="ARB36" s="265"/>
      <c r="ARC36" s="720"/>
      <c r="ARD36" s="720"/>
      <c r="ARE36" s="668"/>
      <c r="ARF36" s="670"/>
      <c r="ARG36" s="669"/>
      <c r="ARH36" s="671"/>
      <c r="ARI36" s="672"/>
      <c r="ARJ36" s="672"/>
      <c r="ARK36" s="673"/>
      <c r="ARL36" s="263">
        <f>$A$36</f>
        <v>22</v>
      </c>
      <c r="ARM36" s="264" t="str">
        <f>$B$36</f>
        <v>木</v>
      </c>
      <c r="ARN36" s="660"/>
      <c r="ARO36" s="661"/>
      <c r="ARP36" s="660"/>
      <c r="ARQ36" s="661"/>
      <c r="ARR36" s="662" t="str">
        <f>IFERROR(IF(OR(ARM36="日",ARM36="祝",ARM36=0,ARN36=""),"　",MAX(IF(AND(ARN36&lt;=ARR14,ARP36&gt;ARS14),ARS14-ARR14,IF(AND(ARN36&gt;ARR14,ARP36&lt;=ARS14),ARP36-ARN36,IF(AND(ARN36&lt;=ARR14,ARP36&lt;=ARS14),ARP36-ARR14,IF(AND(ARN36&gt;ARR14,ARP36&gt;ARS14),ARS14-ARN36,0)))),0)),0)</f>
        <v>　</v>
      </c>
      <c r="ARS36" s="663"/>
      <c r="ART36" s="664"/>
      <c r="ARU36" s="662" t="str">
        <f>IFERROR(IF(OR(ARM36="日",ARM36="祝",ARM36=0,ARN36=""),"　",MAX(IF(AND(ARN36&gt;ARX14,ARP36&gt;ARV14),0,IF(AND(ARN36&lt;=ARX14,ARN36&gt;ARU14,ARP36&gt;ARV14),ARX14-ARN36,IF(AND(ARN36&lt;=ARX14,ARN36&lt;=ARU14,ARP36&gt;ARV14),ARX14-ARU14,IF(AND(ARN36&gt;ARU14,ARP36&lt;=ARV14),ARP36-ARN36,IF(AND(ARN36&lt;=ARU14,ARP36&lt;=ARV14),ARP36-ARU14,0))))),0)),0)</f>
        <v>　</v>
      </c>
      <c r="ARV36" s="663"/>
      <c r="ARW36" s="664"/>
      <c r="ARX36" s="662" t="str">
        <f>IFERROR(IF(OR(ARM36="日",ARM36="祝",ARM36=0,ARN36=""),"　",MAX(IF(AND(ARN36&lt;=ARX14,ARP36&gt;ARY14),ARY14-ARX14,IF(ARP36&lt;=ARY14,0,IF(AND(ARN36&gt;ARX14,ARP36&gt;ARY14),ARY14-ARN36,0))),0)),0)</f>
        <v>　</v>
      </c>
      <c r="ARY36" s="663"/>
      <c r="ARZ36" s="664"/>
      <c r="ASA36" s="662" t="str">
        <f>IFERROR(IF(OR(ARM36="日",ARM36="祝",ARM36=0,ARN36=""),"　",MAX(IF(ARN36&gt;ASA14,ARP36-ARN36,IF(ARN36&lt;=ASA14,ARP36-ASA14,0)),0)),0)</f>
        <v>　</v>
      </c>
      <c r="ASB36" s="663"/>
      <c r="ASC36" s="664"/>
      <c r="ASD36" s="662" t="str">
        <f>IFERROR(IF(OR(ARM36="日",ARM36="祝",ARM36=0,ARN36=""),"　",MAX(IF(AND(ARN36&lt;=ASD14,ARP36&gt;ASE14),ASE14-ASD14,IF(AND(ARN36&gt;ASD14,ARP36&lt;=ASE14),ARP36-ARN36,IF(AND(ARN36&lt;=ASD14,ARP36&lt;=ASE14),ARP36-ASD14,IF(AND(ARN36&gt;ASD14,ARP36&gt;ASE14),ASE14-ARN36,0)))),0)),0)</f>
        <v>　</v>
      </c>
      <c r="ASE36" s="663"/>
      <c r="ASF36" s="664"/>
      <c r="ASG36" s="662" t="str">
        <f>IFERROR(IF(OR(ARM36="日",ARM36="祝",ARM36=0,ARN36=""),"　",MAX(IF(AND(ARN36&gt;ASJ14,ARP36&gt;ASH14),0,IF(AND(ARN36&lt;=ASJ14,ARN36&gt;ASG14,ARP36&gt;ASH14),ASJ14-ARN36,IF(AND(ARN36&lt;=ASJ14,ARN36&lt;=ASG14,ARP36&gt;ASH14),ASJ14-ASG14,IF(AND(ARN36&gt;ASG14,ARP36&lt;=ASH14),ARP36-ARN36,IF(AND(ARN36&lt;=ASG14,ARP36&lt;=ASH14),ARP36-ASG14,0))))),0)),0)</f>
        <v>　</v>
      </c>
      <c r="ASH36" s="663"/>
      <c r="ASI36" s="664"/>
      <c r="ASJ36" s="662" t="str">
        <f>IFERROR(IF(OR(ARM36="日",ARM36="祝",ARM36=0,ARN36=""),"　",MAX(IF(AND(ARN36&lt;=ASJ14,ARP36&gt;ASK14),ASK14-ASJ14,IF(ARP36&lt;=ASK14,0,IF(AND(ARN36&gt;ASJ14,ARP36&gt;ASK14),ASK14-ARN36,0))),0)),0)</f>
        <v>　</v>
      </c>
      <c r="ASK36" s="663"/>
      <c r="ASL36" s="664"/>
      <c r="ASM36" s="662" t="str">
        <f t="shared" si="21"/>
        <v>　</v>
      </c>
      <c r="ASN36" s="663"/>
      <c r="ASO36" s="664"/>
      <c r="ASP36" s="665" t="str">
        <f>IF(ASS36="×",TIME(0,0,0),IF(ATC4="非常勤",ARR36,ASD36))</f>
        <v>　</v>
      </c>
      <c r="ASQ36" s="666"/>
      <c r="ASR36" s="667"/>
      <c r="ASS36" s="265"/>
      <c r="AST36" s="665" t="str">
        <f>IF(ASW36="×",TIME(0,0,0),IF(ATC4="非常勤",ARU36,ASG36))</f>
        <v>　</v>
      </c>
      <c r="ASU36" s="666"/>
      <c r="ASV36" s="667"/>
      <c r="ASW36" s="265"/>
      <c r="ASX36" s="665" t="str">
        <f>IF(ATA36="×",TIME(0,0,0),IF(ATC4="非常勤",ARX36,ASJ36))</f>
        <v>　</v>
      </c>
      <c r="ASY36" s="666"/>
      <c r="ASZ36" s="667"/>
      <c r="ATA36" s="265"/>
      <c r="ATB36" s="665" t="str">
        <f>IF(ATE36="×",TIME(0,0,0),IF(ATC4="非常勤",ASA36,ASM36))</f>
        <v>　</v>
      </c>
      <c r="ATC36" s="666"/>
      <c r="ATD36" s="667"/>
      <c r="ATE36" s="265"/>
      <c r="ATF36" s="720"/>
      <c r="ATG36" s="720"/>
      <c r="ATH36" s="668"/>
      <c r="ATI36" s="670"/>
      <c r="ATJ36" s="669"/>
      <c r="ATK36" s="671"/>
      <c r="ATL36" s="672"/>
      <c r="ATM36" s="672"/>
      <c r="ATN36" s="673"/>
      <c r="ATO36" s="263">
        <f>$A$36</f>
        <v>22</v>
      </c>
      <c r="ATP36" s="264" t="str">
        <f>$B$36</f>
        <v>木</v>
      </c>
      <c r="ATQ36" s="660"/>
      <c r="ATR36" s="661"/>
      <c r="ATS36" s="660"/>
      <c r="ATT36" s="661"/>
      <c r="ATU36" s="662" t="str">
        <f>IFERROR(IF(OR(ATP36="日",ATP36="祝",ATP36=0,ATQ36=""),"　",MAX(IF(AND(ATQ36&lt;=ATU14,ATS36&gt;ATV14),ATV14-ATU14,IF(AND(ATQ36&gt;ATU14,ATS36&lt;=ATV14),ATS36-ATQ36,IF(AND(ATQ36&lt;=ATU14,ATS36&lt;=ATV14),ATS36-ATU14,IF(AND(ATQ36&gt;ATU14,ATS36&gt;ATV14),ATV14-ATQ36,0)))),0)),0)</f>
        <v>　</v>
      </c>
      <c r="ATV36" s="663"/>
      <c r="ATW36" s="664"/>
      <c r="ATX36" s="662" t="str">
        <f>IFERROR(IF(OR(ATP36="日",ATP36="祝",ATP36=0,ATQ36=""),"　",MAX(IF(AND(ATQ36&gt;AUA14,ATS36&gt;ATY14),0,IF(AND(ATQ36&lt;=AUA14,ATQ36&gt;ATX14,ATS36&gt;ATY14),AUA14-ATQ36,IF(AND(ATQ36&lt;=AUA14,ATQ36&lt;=ATX14,ATS36&gt;ATY14),AUA14-ATX14,IF(AND(ATQ36&gt;ATX14,ATS36&lt;=ATY14),ATS36-ATQ36,IF(AND(ATQ36&lt;=ATX14,ATS36&lt;=ATY14),ATS36-ATX14,0))))),0)),0)</f>
        <v>　</v>
      </c>
      <c r="ATY36" s="663"/>
      <c r="ATZ36" s="664"/>
      <c r="AUA36" s="662" t="str">
        <f>IFERROR(IF(OR(ATP36="日",ATP36="祝",ATP36=0,ATQ36=""),"　",MAX(IF(AND(ATQ36&lt;=AUA14,ATS36&gt;AUB14),AUB14-AUA14,IF(ATS36&lt;=AUB14,0,IF(AND(ATQ36&gt;AUA14,ATS36&gt;AUB14),AUB14-ATQ36,0))),0)),0)</f>
        <v>　</v>
      </c>
      <c r="AUB36" s="663"/>
      <c r="AUC36" s="664"/>
      <c r="AUD36" s="662" t="str">
        <f>IFERROR(IF(OR(ATP36="日",ATP36="祝",ATP36=0,ATQ36=""),"　",MAX(IF(ATQ36&gt;AUD14,ATS36-ATQ36,IF(ATQ36&lt;=AUD14,ATS36-AUD14,0)),0)),0)</f>
        <v>　</v>
      </c>
      <c r="AUE36" s="663"/>
      <c r="AUF36" s="664"/>
      <c r="AUG36" s="662" t="str">
        <f>IFERROR(IF(OR(ATP36="日",ATP36="祝",ATP36=0,ATQ36=""),"　",MAX(IF(AND(ATQ36&lt;=AUG14,ATS36&gt;AUH14),AUH14-AUG14,IF(AND(ATQ36&gt;AUG14,ATS36&lt;=AUH14),ATS36-ATQ36,IF(AND(ATQ36&lt;=AUG14,ATS36&lt;=AUH14),ATS36-AUG14,IF(AND(ATQ36&gt;AUG14,ATS36&gt;AUH14),AUH14-ATQ36,0)))),0)),0)</f>
        <v>　</v>
      </c>
      <c r="AUH36" s="663"/>
      <c r="AUI36" s="664"/>
      <c r="AUJ36" s="662" t="str">
        <f>IFERROR(IF(OR(ATP36="日",ATP36="祝",ATP36=0,ATQ36=""),"　",MAX(IF(AND(ATQ36&gt;AUM14,ATS36&gt;AUK14),0,IF(AND(ATQ36&lt;=AUM14,ATQ36&gt;AUJ14,ATS36&gt;AUK14),AUM14-ATQ36,IF(AND(ATQ36&lt;=AUM14,ATQ36&lt;=AUJ14,ATS36&gt;AUK14),AUM14-AUJ14,IF(AND(ATQ36&gt;AUJ14,ATS36&lt;=AUK14),ATS36-ATQ36,IF(AND(ATQ36&lt;=AUJ14,ATS36&lt;=AUK14),ATS36-AUJ14,0))))),0)),0)</f>
        <v>　</v>
      </c>
      <c r="AUK36" s="663"/>
      <c r="AUL36" s="664"/>
      <c r="AUM36" s="662" t="str">
        <f>IFERROR(IF(OR(ATP36="日",ATP36="祝",ATP36=0,ATQ36=""),"　",MAX(IF(AND(ATQ36&lt;=AUM14,ATS36&gt;AUN14),AUN14-AUM14,IF(ATS36&lt;=AUN14,0,IF(AND(ATQ36&gt;AUM14,ATS36&gt;AUN14),AUN14-ATQ36,0))),0)),0)</f>
        <v>　</v>
      </c>
      <c r="AUN36" s="663"/>
      <c r="AUO36" s="664"/>
      <c r="AUP36" s="662" t="str">
        <f t="shared" si="22"/>
        <v>　</v>
      </c>
      <c r="AUQ36" s="663"/>
      <c r="AUR36" s="664"/>
      <c r="AUS36" s="665" t="str">
        <f>IF(AUV36="×",TIME(0,0,0),IF(AVF4="非常勤",ATU36,AUG36))</f>
        <v>　</v>
      </c>
      <c r="AUT36" s="666"/>
      <c r="AUU36" s="667"/>
      <c r="AUV36" s="265"/>
      <c r="AUW36" s="665" t="str">
        <f>IF(AUZ36="×",TIME(0,0,0),IF(AVF4="非常勤",ATX36,AUJ36))</f>
        <v>　</v>
      </c>
      <c r="AUX36" s="666"/>
      <c r="AUY36" s="667"/>
      <c r="AUZ36" s="265"/>
      <c r="AVA36" s="665" t="str">
        <f>IF(AVD36="×",TIME(0,0,0),IF(AVF4="非常勤",AUA36,AUM36))</f>
        <v>　</v>
      </c>
      <c r="AVB36" s="666"/>
      <c r="AVC36" s="667"/>
      <c r="AVD36" s="265"/>
      <c r="AVE36" s="665" t="str">
        <f>IF(AVH36="×",TIME(0,0,0),IF(AVF4="非常勤",AUD36,AUP36))</f>
        <v>　</v>
      </c>
      <c r="AVF36" s="666"/>
      <c r="AVG36" s="667"/>
      <c r="AVH36" s="265"/>
      <c r="AVI36" s="668"/>
      <c r="AVJ36" s="669"/>
      <c r="AVK36" s="668"/>
      <c r="AVL36" s="670"/>
      <c r="AVM36" s="669"/>
      <c r="AVN36" s="671"/>
      <c r="AVO36" s="672"/>
      <c r="AVP36" s="672"/>
      <c r="AVQ36" s="673"/>
      <c r="AVR36" s="263">
        <f>$A$36</f>
        <v>22</v>
      </c>
      <c r="AVS36" s="264" t="str">
        <f>$B$36</f>
        <v>木</v>
      </c>
      <c r="AVT36" s="660"/>
      <c r="AVU36" s="661"/>
      <c r="AVV36" s="660"/>
      <c r="AVW36" s="661"/>
      <c r="AVX36" s="662" t="str">
        <f>IFERROR(IF(OR(AVS36="日",AVS36="祝",AVS36=0,AVT36=""),"　",MAX(IF(AND(AVT36&lt;=AVX14,AVV36&gt;AVY14),AVY14-AVX14,IF(AND(AVT36&gt;AVX14,AVV36&lt;=AVY14),AVV36-AVT36,IF(AND(AVT36&lt;=AVX14,AVV36&lt;=AVY14),AVV36-AVX14,IF(AND(AVT36&gt;AVX14,AVV36&gt;AVY14),AVY14-AVT36,0)))),0)),0)</f>
        <v>　</v>
      </c>
      <c r="AVY36" s="663"/>
      <c r="AVZ36" s="664"/>
      <c r="AWA36" s="662" t="str">
        <f>IFERROR(IF(OR(AVS36="日",AVS36="祝",AVS36=0,AVT36=""),"　",MAX(IF(AND(AVT36&gt;AWD14,AVV36&gt;AWB14),0,IF(AND(AVT36&lt;=AWD14,AVT36&gt;AWA14,AVV36&gt;AWB14),AWD14-AVT36,IF(AND(AVT36&lt;=AWD14,AVT36&lt;=AWA14,AVV36&gt;AWB14),AWD14-AWA14,IF(AND(AVT36&gt;AWA14,AVV36&lt;=AWB14),AVV36-AVT36,IF(AND(AVT36&lt;=AWA14,AVV36&lt;=AWB14),AVV36-AWA14,0))))),0)),0)</f>
        <v>　</v>
      </c>
      <c r="AWB36" s="663"/>
      <c r="AWC36" s="664"/>
      <c r="AWD36" s="662" t="str">
        <f>IFERROR(IF(OR(AVS36="日",AVS36="祝",AVS36=0,AVT36=""),"　",MAX(IF(AND(AVT36&lt;=AWD14,AVV36&gt;AWE14),AWE14-AWD14,IF(AVV36&lt;=AWE14,0,IF(AND(AVT36&gt;AWD14,AVV36&gt;AWE14),AWE14-AVT36,0))),0)),0)</f>
        <v>　</v>
      </c>
      <c r="AWE36" s="663"/>
      <c r="AWF36" s="664"/>
      <c r="AWG36" s="662" t="str">
        <f>IFERROR(IF(OR(AVS36="日",AVS36="祝",AVS36=0,AVT36=""),"　",MAX(IF(AVT36&gt;AWG14,AVV36-AVT36,IF(AVT36&lt;=AWG14,AVV36-AWG14,0)),0)),0)</f>
        <v>　</v>
      </c>
      <c r="AWH36" s="663"/>
      <c r="AWI36" s="664"/>
      <c r="AWJ36" s="662" t="str">
        <f>IFERROR(IF(OR(AVS36="日",AVS36="祝",AVS36=0,AVT36=""),"　",MAX(IF(AND(AVT36&lt;=AWJ14,AVV36&gt;AWK14),AWK14-AWJ14,IF(AND(AVT36&gt;AWJ14,AVV36&lt;=AWK14),AVV36-AVT36,IF(AND(AVT36&lt;=AWJ14,AVV36&lt;=AWK14),AVV36-AWJ14,IF(AND(AVT36&gt;AWJ14,AVV36&gt;AWK14),AWK14-AVT36,0)))),0)),0)</f>
        <v>　</v>
      </c>
      <c r="AWK36" s="663"/>
      <c r="AWL36" s="664"/>
      <c r="AWM36" s="662" t="str">
        <f>IFERROR(IF(OR(AVS36="日",AVS36="祝",AVS36=0,AVT36=""),"　",MAX(IF(AND(AVT36&gt;AWP14,AVV36&gt;AWN14),0,IF(AND(AVT36&lt;=AWP14,AVT36&gt;AWM14,AVV36&gt;AWN14),AWP14-AVT36,IF(AND(AVT36&lt;=AWP14,AVT36&lt;=AWM14,AVV36&gt;AWN14),AWP14-AWM14,IF(AND(AVT36&gt;AWM14,AVV36&lt;=AWN14),AVV36-AVT36,IF(AND(AVT36&lt;=AWM14,AVV36&lt;=AWN14),AVV36-AWM14,0))))),0)),0)</f>
        <v>　</v>
      </c>
      <c r="AWN36" s="663"/>
      <c r="AWO36" s="664"/>
      <c r="AWP36" s="662" t="str">
        <f>IFERROR(IF(OR(AVS36="日",AVS36="祝",AVS36=0,AVT36=""),"　",MAX(IF(AND(AVT36&lt;=AWP14,AVV36&gt;AWQ14),AWQ14-AWP14,IF(AVV36&lt;=AWQ14,0,IF(AND(AVT36&gt;AWP14,AVV36&gt;AWQ14),AWQ14-AVT36,0))),0)),0)</f>
        <v>　</v>
      </c>
      <c r="AWQ36" s="663"/>
      <c r="AWR36" s="664"/>
      <c r="AWS36" s="662" t="str">
        <f t="shared" si="23"/>
        <v>　</v>
      </c>
      <c r="AWT36" s="663"/>
      <c r="AWU36" s="664"/>
      <c r="AWV36" s="665" t="str">
        <f>IF(AWY36="×",TIME(0,0,0),IF(AXI4="非常勤",AVX36,AWJ36))</f>
        <v>　</v>
      </c>
      <c r="AWW36" s="666"/>
      <c r="AWX36" s="667"/>
      <c r="AWY36" s="265"/>
      <c r="AWZ36" s="665" t="str">
        <f>IF(AXC36="×",TIME(0,0,0),IF(AXI4="非常勤",AWA36,AWM36))</f>
        <v>　</v>
      </c>
      <c r="AXA36" s="666"/>
      <c r="AXB36" s="667"/>
      <c r="AXC36" s="265"/>
      <c r="AXD36" s="665" t="str">
        <f>IF(AXG36="×",TIME(0,0,0),IF(AXI4="非常勤",AWD36,AWP36))</f>
        <v>　</v>
      </c>
      <c r="AXE36" s="666"/>
      <c r="AXF36" s="667"/>
      <c r="AXG36" s="265"/>
      <c r="AXH36" s="665" t="str">
        <f>IF(AXK36="×",TIME(0,0,0),IF(AXI4="非常勤",AWG36,AWS36))</f>
        <v>　</v>
      </c>
      <c r="AXI36" s="666"/>
      <c r="AXJ36" s="667"/>
      <c r="AXK36" s="265"/>
      <c r="AXL36" s="668"/>
      <c r="AXM36" s="669"/>
      <c r="AXN36" s="668"/>
      <c r="AXO36" s="670"/>
      <c r="AXP36" s="669"/>
      <c r="AXQ36" s="671"/>
      <c r="AXR36" s="672"/>
      <c r="AXS36" s="672"/>
      <c r="AXT36" s="673"/>
      <c r="AXU36" s="263">
        <f>$A$36</f>
        <v>22</v>
      </c>
      <c r="AXV36" s="264" t="str">
        <f>$B$36</f>
        <v>木</v>
      </c>
      <c r="AXW36" s="660"/>
      <c r="AXX36" s="661"/>
      <c r="AXY36" s="660"/>
      <c r="AXZ36" s="661"/>
      <c r="AYA36" s="662" t="str">
        <f>IFERROR(IF(OR(AXV36="日",AXV36="祝",AXV36=0,AXW36=""),"　",MAX(IF(AND(AXW36&lt;=AYA14,AXY36&gt;AYB14),AYB14-AYA14,IF(AND(AXW36&gt;AYA14,AXY36&lt;=AYB14),AXY36-AXW36,IF(AND(AXW36&lt;=AYA14,AXY36&lt;=AYB14),AXY36-AYA14,IF(AND(AXW36&gt;AYA14,AXY36&gt;AYB14),AYB14-AXW36,0)))),0)),0)</f>
        <v>　</v>
      </c>
      <c r="AYB36" s="663"/>
      <c r="AYC36" s="664"/>
      <c r="AYD36" s="662" t="str">
        <f>IFERROR(IF(OR(AXV36="日",AXV36="祝",AXV36=0,AXW36=""),"　",MAX(IF(AND(AXW36&gt;AYG14,AXY36&gt;AYE14),0,IF(AND(AXW36&lt;=AYG14,AXW36&gt;AYD14,AXY36&gt;AYE14),AYG14-AXW36,IF(AND(AXW36&lt;=AYG14,AXW36&lt;=AYD14,AXY36&gt;AYE14),AYG14-AYD14,IF(AND(AXW36&gt;AYD14,AXY36&lt;=AYE14),AXY36-AXW36,IF(AND(AXW36&lt;=AYD14,AXY36&lt;=AYE14),AXY36-AYD14,0))))),0)),0)</f>
        <v>　</v>
      </c>
      <c r="AYE36" s="663"/>
      <c r="AYF36" s="664"/>
      <c r="AYG36" s="662" t="str">
        <f>IFERROR(IF(OR(AXV36="日",AXV36="祝",AXV36=0,AXW36=""),"　",MAX(IF(AND(AXW36&lt;=AYG14,AXY36&gt;AYH14),AYH14-AYG14,IF(AXY36&lt;=AYH14,0,IF(AND(AXW36&gt;AYG14,AXY36&gt;AYH14),AYH14-AXW36,0))),0)),0)</f>
        <v>　</v>
      </c>
      <c r="AYH36" s="663"/>
      <c r="AYI36" s="664"/>
      <c r="AYJ36" s="662" t="str">
        <f>IFERROR(IF(OR(AXV36="日",AXV36="祝",AXV36=0,AXW36=""),"　",MAX(IF(AXW36&gt;AYJ14,AXY36-AXW36,IF(AXW36&lt;=AYJ14,AXY36-AYJ14,0)),0)),0)</f>
        <v>　</v>
      </c>
      <c r="AYK36" s="663"/>
      <c r="AYL36" s="664"/>
      <c r="AYM36" s="662" t="str">
        <f>IFERROR(IF(OR(AXV36="日",AXV36="祝",AXV36=0,AXW36=""),"　",MAX(IF(AND(AXW36&lt;=AYM14,AXY36&gt;AYN14),AYN14-AYM14,IF(AND(AXW36&gt;AYM14,AXY36&lt;=AYN14),AXY36-AXW36,IF(AND(AXW36&lt;=AYM14,AXY36&lt;=AYN14),AXY36-AYM14,IF(AND(AXW36&gt;AYM14,AXY36&gt;AYN14),AYN14-AXW36,0)))),0)),0)</f>
        <v>　</v>
      </c>
      <c r="AYN36" s="663"/>
      <c r="AYO36" s="664"/>
      <c r="AYP36" s="662" t="str">
        <f>IFERROR(IF(OR(AXV36="日",AXV36="祝",AXV36=0,AXW36=""),"　",MAX(IF(AND(AXW36&gt;AYS14,AXY36&gt;AYQ14),0,IF(AND(AXW36&lt;=AYS14,AXW36&gt;AYP14,AXY36&gt;AYQ14),AYS14-AXW36,IF(AND(AXW36&lt;=AYS14,AXW36&lt;=AYP14,AXY36&gt;AYQ14),AYS14-AYP14,IF(AND(AXW36&gt;AYP14,AXY36&lt;=AYQ14),AXY36-AXW36,IF(AND(AXW36&lt;=AYP14,AXY36&lt;=AYQ14),AXY36-AYP14,0))))),0)),0)</f>
        <v>　</v>
      </c>
      <c r="AYQ36" s="663"/>
      <c r="AYR36" s="664"/>
      <c r="AYS36" s="662" t="str">
        <f>IFERROR(IF(OR(AXV36="日",AXV36="祝",AXV36=0,AXW36=""),"　",MAX(IF(AND(AXW36&lt;=AYS14,AXY36&gt;AYT14),AYT14-AYS14,IF(AXY36&lt;=AYT14,0,IF(AND(AXW36&gt;AYS14,AXY36&gt;AYT14),AYT14-AXW36,0))),0)),0)</f>
        <v>　</v>
      </c>
      <c r="AYT36" s="663"/>
      <c r="AYU36" s="664"/>
      <c r="AYV36" s="662" t="str">
        <f t="shared" si="24"/>
        <v>　</v>
      </c>
      <c r="AYW36" s="663"/>
      <c r="AYX36" s="664"/>
      <c r="AYY36" s="665" t="str">
        <f>IF(AZB36="×",TIME(0,0,0),IF(AZL4="非常勤",AYA36,AYM36))</f>
        <v>　</v>
      </c>
      <c r="AYZ36" s="666"/>
      <c r="AZA36" s="667"/>
      <c r="AZB36" s="265"/>
      <c r="AZC36" s="665" t="str">
        <f>IF(AZF36="×",TIME(0,0,0),IF(AZL4="非常勤",AYD36,AYP36))</f>
        <v>　</v>
      </c>
      <c r="AZD36" s="666"/>
      <c r="AZE36" s="667"/>
      <c r="AZF36" s="265"/>
      <c r="AZG36" s="665" t="str">
        <f>IF(AZJ36="×",TIME(0,0,0),IF(AZL4="非常勤",AYG36,AYS36))</f>
        <v>　</v>
      </c>
      <c r="AZH36" s="666"/>
      <c r="AZI36" s="667"/>
      <c r="AZJ36" s="265"/>
      <c r="AZK36" s="665" t="str">
        <f>IF(AZN36="×",TIME(0,0,0),IF(AZL4="非常勤",AYJ36,AYV36))</f>
        <v>　</v>
      </c>
      <c r="AZL36" s="666"/>
      <c r="AZM36" s="667"/>
      <c r="AZN36" s="265"/>
      <c r="AZO36" s="668"/>
      <c r="AZP36" s="669"/>
      <c r="AZQ36" s="668"/>
      <c r="AZR36" s="670"/>
      <c r="AZS36" s="669"/>
      <c r="AZT36" s="671"/>
      <c r="AZU36" s="672"/>
      <c r="AZV36" s="672"/>
      <c r="AZW36" s="673"/>
      <c r="AZX36" s="263">
        <f>$A$36</f>
        <v>22</v>
      </c>
      <c r="AZY36" s="264" t="str">
        <f>$B$36</f>
        <v>木</v>
      </c>
      <c r="AZZ36" s="660"/>
      <c r="BAA36" s="661"/>
      <c r="BAB36" s="660"/>
      <c r="BAC36" s="661"/>
      <c r="BAD36" s="662" t="str">
        <f>IFERROR(IF(OR(AZY36="日",AZY36="祝",AZY36=0,AZZ36=""),"　",MAX(IF(AND(AZZ36&lt;=BAD14,BAB36&gt;BAE14),BAE14-BAD14,IF(AND(AZZ36&gt;BAD14,BAB36&lt;=BAE14),BAB36-AZZ36,IF(AND(AZZ36&lt;=BAD14,BAB36&lt;=BAE14),BAB36-BAD14,IF(AND(AZZ36&gt;BAD14,BAB36&gt;BAE14),BAE14-AZZ36,0)))),0)),0)</f>
        <v>　</v>
      </c>
      <c r="BAE36" s="663"/>
      <c r="BAF36" s="664"/>
      <c r="BAG36" s="662" t="str">
        <f>IFERROR(IF(OR(AZY36="日",AZY36="祝",AZY36=0,AZZ36=""),"　",MAX(IF(AND(AZZ36&gt;BAJ14,BAB36&gt;BAH14),0,IF(AND(AZZ36&lt;=BAJ14,AZZ36&gt;BAG14,BAB36&gt;BAH14),BAJ14-AZZ36,IF(AND(AZZ36&lt;=BAJ14,AZZ36&lt;=BAG14,BAB36&gt;BAH14),BAJ14-BAG14,IF(AND(AZZ36&gt;BAG14,BAB36&lt;=BAH14),BAB36-AZZ36,IF(AND(AZZ36&lt;=BAG14,BAB36&lt;=BAH14),BAB36-BAG14,0))))),0)),0)</f>
        <v>　</v>
      </c>
      <c r="BAH36" s="663"/>
      <c r="BAI36" s="664"/>
      <c r="BAJ36" s="662" t="str">
        <f>IFERROR(IF(OR(AZY36="日",AZY36="祝",AZY36=0,AZZ36=""),"　",MAX(IF(AND(AZZ36&lt;=BAJ14,BAB36&gt;BAK14),BAK14-BAJ14,IF(BAB36&lt;=BAK14,0,IF(AND(AZZ36&gt;BAJ14,BAB36&gt;BAK14),BAK14-AZZ36,0))),0)),0)</f>
        <v>　</v>
      </c>
      <c r="BAK36" s="663"/>
      <c r="BAL36" s="664"/>
      <c r="BAM36" s="662" t="str">
        <f>IFERROR(IF(OR(AZY36="日",AZY36="祝",AZY36=0,AZZ36=""),"　",MAX(IF(AZZ36&gt;BAM14,BAB36-AZZ36,IF(AZZ36&lt;=BAM14,BAB36-BAM14,0)),0)),0)</f>
        <v>　</v>
      </c>
      <c r="BAN36" s="663"/>
      <c r="BAO36" s="664"/>
      <c r="BAP36" s="662" t="str">
        <f>IFERROR(IF(OR(AZY36="日",AZY36="祝",AZY36=0,AZZ36=""),"　",MAX(IF(AND(AZZ36&lt;=BAP14,BAB36&gt;BAQ14),BAQ14-BAP14,IF(AND(AZZ36&gt;BAP14,BAB36&lt;=BAQ14),BAB36-AZZ36,IF(AND(AZZ36&lt;=BAP14,BAB36&lt;=BAQ14),BAB36-BAP14,IF(AND(AZZ36&gt;BAP14,BAB36&gt;BAQ14),BAQ14-AZZ36,0)))),0)),0)</f>
        <v>　</v>
      </c>
      <c r="BAQ36" s="663"/>
      <c r="BAR36" s="664"/>
      <c r="BAS36" s="662" t="str">
        <f>IFERROR(IF(OR(AZY36="日",AZY36="祝",AZY36=0,AZZ36=""),"　",MAX(IF(AND(AZZ36&gt;BAV14,BAB36&gt;BAT14),0,IF(AND(AZZ36&lt;=BAV14,AZZ36&gt;BAS14,BAB36&gt;BAT14),BAV14-AZZ36,IF(AND(AZZ36&lt;=BAV14,AZZ36&lt;=BAS14,BAB36&gt;BAT14),BAV14-BAS14,IF(AND(AZZ36&gt;BAS14,BAB36&lt;=BAT14),BAB36-AZZ36,IF(AND(AZZ36&lt;=BAS14,BAB36&lt;=BAT14),BAB36-BAS14,0))))),0)),0)</f>
        <v>　</v>
      </c>
      <c r="BAT36" s="663"/>
      <c r="BAU36" s="664"/>
      <c r="BAV36" s="662" t="str">
        <f>IFERROR(IF(OR(AZY36="日",AZY36="祝",AZY36=0,AZZ36=""),"　",MAX(IF(AND(AZZ36&lt;=BAV14,BAB36&gt;BAW14),BAW14-BAV14,IF(BAB36&lt;=BAW14,0,IF(AND(AZZ36&gt;BAV14,BAB36&gt;BAW14),BAW14-AZZ36,0))),0)),0)</f>
        <v>　</v>
      </c>
      <c r="BAW36" s="663"/>
      <c r="BAX36" s="664"/>
      <c r="BAY36" s="662" t="str">
        <f t="shared" si="25"/>
        <v>　</v>
      </c>
      <c r="BAZ36" s="663"/>
      <c r="BBA36" s="664"/>
      <c r="BBB36" s="665" t="str">
        <f>IF(BBE36="×",TIME(0,0,0),IF(BBO4="非常勤",BAD36,BAP36))</f>
        <v>　</v>
      </c>
      <c r="BBC36" s="666"/>
      <c r="BBD36" s="667"/>
      <c r="BBE36" s="265"/>
      <c r="BBF36" s="665" t="str">
        <f>IF(BBI36="×",TIME(0,0,0),IF(BBO4="非常勤",BAG36,BAS36))</f>
        <v>　</v>
      </c>
      <c r="BBG36" s="666"/>
      <c r="BBH36" s="667"/>
      <c r="BBI36" s="265"/>
      <c r="BBJ36" s="665" t="str">
        <f>IF(BBM36="×",TIME(0,0,0),IF(BBO4="非常勤",BAJ36,BAV36))</f>
        <v>　</v>
      </c>
      <c r="BBK36" s="666"/>
      <c r="BBL36" s="667"/>
      <c r="BBM36" s="265"/>
      <c r="BBN36" s="665" t="str">
        <f>IF(BBQ36="×",TIME(0,0,0),IF(BBO4="非常勤",BAM36,BAY36))</f>
        <v>　</v>
      </c>
      <c r="BBO36" s="666"/>
      <c r="BBP36" s="667"/>
      <c r="BBQ36" s="265"/>
      <c r="BBR36" s="668"/>
      <c r="BBS36" s="669"/>
      <c r="BBT36" s="668"/>
      <c r="BBU36" s="670"/>
      <c r="BBV36" s="669"/>
      <c r="BBW36" s="671"/>
      <c r="BBX36" s="672"/>
      <c r="BBY36" s="672"/>
      <c r="BBZ36" s="673"/>
      <c r="BCA36" s="263">
        <f>$A$36</f>
        <v>22</v>
      </c>
      <c r="BCB36" s="264" t="str">
        <f>$B$36</f>
        <v>木</v>
      </c>
      <c r="BCC36" s="660"/>
      <c r="BCD36" s="661"/>
      <c r="BCE36" s="660"/>
      <c r="BCF36" s="661"/>
      <c r="BCG36" s="662" t="str">
        <f>IFERROR(IF(OR(BCB36="日",BCB36="祝",BCB36=0,BCC36=""),"　",MAX(IF(AND(BCC36&lt;=BCG14,BCE36&gt;BCH14),BCH14-BCG14,IF(AND(BCC36&gt;BCG14,BCE36&lt;=BCH14),BCE36-BCC36,IF(AND(BCC36&lt;=BCG14,BCE36&lt;=BCH14),BCE36-BCG14,IF(AND(BCC36&gt;BCG14,BCE36&gt;BCH14),BCH14-BCC36,0)))),0)),0)</f>
        <v>　</v>
      </c>
      <c r="BCH36" s="663"/>
      <c r="BCI36" s="664"/>
      <c r="BCJ36" s="662" t="str">
        <f>IFERROR(IF(OR(BCB36="日",BCB36="祝",BCB36=0,BCC36=""),"　",MAX(IF(AND(BCC36&gt;BCM14,BCE36&gt;BCK14),0,IF(AND(BCC36&lt;=BCM14,BCC36&gt;BCJ14,BCE36&gt;BCK14),BCM14-BCC36,IF(AND(BCC36&lt;=BCM14,BCC36&lt;=BCJ14,BCE36&gt;BCK14),BCM14-BCJ14,IF(AND(BCC36&gt;BCJ14,BCE36&lt;=BCK14),BCE36-BCC36,IF(AND(BCC36&lt;=BCJ14,BCE36&lt;=BCK14),BCE36-BCJ14,0))))),0)),0)</f>
        <v>　</v>
      </c>
      <c r="BCK36" s="663"/>
      <c r="BCL36" s="664"/>
      <c r="BCM36" s="662" t="str">
        <f>IFERROR(IF(OR(BCB36="日",BCB36="祝",BCB36=0,BCC36=""),"　",MAX(IF(AND(BCC36&lt;=BCM14,BCE36&gt;BCN14),BCN14-BCM14,IF(BCE36&lt;=BCN14,0,IF(AND(BCC36&gt;BCM14,BCE36&gt;BCN14),BCN14-BCC36,0))),0)),0)</f>
        <v>　</v>
      </c>
      <c r="BCN36" s="663"/>
      <c r="BCO36" s="664"/>
      <c r="BCP36" s="662" t="str">
        <f>IFERROR(IF(OR(BCB36="日",BCB36="祝",BCB36=0,BCC36=""),"　",MAX(IF(BCC36&gt;BCP14,BCE36-BCC36,IF(BCC36&lt;=BCP14,BCE36-BCP14,0)),0)),0)</f>
        <v>　</v>
      </c>
      <c r="BCQ36" s="663"/>
      <c r="BCR36" s="664"/>
      <c r="BCS36" s="662" t="str">
        <f>IFERROR(IF(OR(BCB36="日",BCB36="祝",BCB36=0,BCC36=""),"　",MAX(IF(AND(BCC36&lt;=BCS14,BCE36&gt;BCT14),BCT14-BCS14,IF(AND(BCC36&gt;BCS14,BCE36&lt;=BCT14),BCE36-BCC36,IF(AND(BCC36&lt;=BCS14,BCE36&lt;=BCT14),BCE36-BCS14,IF(AND(BCC36&gt;BCS14,BCE36&gt;BCT14),BCT14-BCC36,0)))),0)),0)</f>
        <v>　</v>
      </c>
      <c r="BCT36" s="663"/>
      <c r="BCU36" s="664"/>
      <c r="BCV36" s="662" t="str">
        <f>IFERROR(IF(OR(BCB36="日",BCB36="祝",BCB36=0,BCC36=""),"　",MAX(IF(AND(BCC36&gt;BCY14,BCE36&gt;BCW14),0,IF(AND(BCC36&lt;=BCY14,BCC36&gt;BCV14,BCE36&gt;BCW14),BCY14-BCC36,IF(AND(BCC36&lt;=BCY14,BCC36&lt;=BCV14,BCE36&gt;BCW14),BCY14-BCV14,IF(AND(BCC36&gt;BCV14,BCE36&lt;=BCW14),BCE36-BCC36,IF(AND(BCC36&lt;=BCV14,BCE36&lt;=BCW14),BCE36-BCV14,0))))),0)),0)</f>
        <v>　</v>
      </c>
      <c r="BCW36" s="663"/>
      <c r="BCX36" s="664"/>
      <c r="BCY36" s="662" t="str">
        <f>IFERROR(IF(OR(BCB36="日",BCB36="祝",BCB36=0,BCC36=""),"　",MAX(IF(AND(BCC36&lt;=BCY14,BCE36&gt;BCZ14),BCZ14-BCY14,IF(BCE36&lt;=BCZ14,0,IF(AND(BCC36&gt;BCY14,BCE36&gt;BCZ14),BCZ14-BCC36,0))),0)),0)</f>
        <v>　</v>
      </c>
      <c r="BCZ36" s="663"/>
      <c r="BDA36" s="664"/>
      <c r="BDB36" s="662" t="str">
        <f t="shared" si="26"/>
        <v>　</v>
      </c>
      <c r="BDC36" s="663"/>
      <c r="BDD36" s="664"/>
      <c r="BDE36" s="665" t="str">
        <f>IF(BDH36="×",TIME(0,0,0),IF(BDR4="非常勤",BCG36,BCS36))</f>
        <v>　</v>
      </c>
      <c r="BDF36" s="666"/>
      <c r="BDG36" s="667"/>
      <c r="BDH36" s="265"/>
      <c r="BDI36" s="665" t="str">
        <f>IF(BDL36="×",TIME(0,0,0),IF(BDR4="非常勤",BCJ36,BCV36))</f>
        <v>　</v>
      </c>
      <c r="BDJ36" s="666"/>
      <c r="BDK36" s="667"/>
      <c r="BDL36" s="265"/>
      <c r="BDM36" s="665" t="str">
        <f>IF(BDP36="×",TIME(0,0,0),IF(BDR4="非常勤",BCM36,BCY36))</f>
        <v>　</v>
      </c>
      <c r="BDN36" s="666"/>
      <c r="BDO36" s="667"/>
      <c r="BDP36" s="265"/>
      <c r="BDQ36" s="665" t="str">
        <f>IF(BDT36="×",TIME(0,0,0),IF(BDR4="非常勤",BCP36,BDB36))</f>
        <v>　</v>
      </c>
      <c r="BDR36" s="666"/>
      <c r="BDS36" s="667"/>
      <c r="BDT36" s="265"/>
      <c r="BDU36" s="668"/>
      <c r="BDV36" s="669"/>
      <c r="BDW36" s="668"/>
      <c r="BDX36" s="670"/>
      <c r="BDY36" s="669"/>
      <c r="BDZ36" s="671"/>
      <c r="BEA36" s="672"/>
      <c r="BEB36" s="672"/>
      <c r="BEC36" s="673"/>
      <c r="BED36" s="263">
        <f>$A$36</f>
        <v>22</v>
      </c>
      <c r="BEE36" s="264" t="str">
        <f>$B$36</f>
        <v>木</v>
      </c>
      <c r="BEF36" s="660"/>
      <c r="BEG36" s="661"/>
      <c r="BEH36" s="660"/>
      <c r="BEI36" s="661"/>
      <c r="BEJ36" s="662" t="str">
        <f>IFERROR(IF(OR(BEE36="日",BEE36="祝",BEE36=0,BEF36=""),"　",MAX(IF(AND(BEF36&lt;=BEJ14,BEH36&gt;BEK14),BEK14-BEJ14,IF(AND(BEF36&gt;BEJ14,BEH36&lt;=BEK14),BEH36-BEF36,IF(AND(BEF36&lt;=BEJ14,BEH36&lt;=BEK14),BEH36-BEJ14,IF(AND(BEF36&gt;BEJ14,BEH36&gt;BEK14),BEK14-BEF36,0)))),0)),0)</f>
        <v>　</v>
      </c>
      <c r="BEK36" s="663"/>
      <c r="BEL36" s="664"/>
      <c r="BEM36" s="662" t="str">
        <f>IFERROR(IF(OR(BEE36="日",BEE36="祝",BEE36=0,BEF36=""),"　",MAX(IF(AND(BEF36&gt;BEP14,BEH36&gt;BEN14),0,IF(AND(BEF36&lt;=BEP14,BEF36&gt;BEM14,BEH36&gt;BEN14),BEP14-BEF36,IF(AND(BEF36&lt;=BEP14,BEF36&lt;=BEM14,BEH36&gt;BEN14),BEP14-BEM14,IF(AND(BEF36&gt;BEM14,BEH36&lt;=BEN14),BEH36-BEF36,IF(AND(BEF36&lt;=BEM14,BEH36&lt;=BEN14),BEH36-BEM14,0))))),0)),0)</f>
        <v>　</v>
      </c>
      <c r="BEN36" s="663"/>
      <c r="BEO36" s="664"/>
      <c r="BEP36" s="662" t="str">
        <f>IFERROR(IF(OR(BEE36="日",BEE36="祝",BEE36=0,BEF36=""),"　",MAX(IF(AND(BEF36&lt;=BEP14,BEH36&gt;BEQ14),BEQ14-BEP14,IF(BEH36&lt;=BEQ14,0,IF(AND(BEF36&gt;BEP14,BEH36&gt;BEQ14),BEQ14-BEF36,0))),0)),0)</f>
        <v>　</v>
      </c>
      <c r="BEQ36" s="663"/>
      <c r="BER36" s="664"/>
      <c r="BES36" s="662" t="str">
        <f>IFERROR(IF(OR(BEE36="日",BEE36="祝",BEE36=0,BEF36=""),"　",MAX(IF(BEF36&gt;BES14,BEH36-BEF36,IF(BEF36&lt;=BES14,BEH36-BES14,0)),0)),0)</f>
        <v>　</v>
      </c>
      <c r="BET36" s="663"/>
      <c r="BEU36" s="664"/>
      <c r="BEV36" s="662" t="str">
        <f>IFERROR(IF(OR(BEE36="日",BEE36="祝",BEE36=0,BEF36=""),"　",MAX(IF(AND(BEF36&lt;=BEV14,BEH36&gt;BEW14),BEW14-BEV14,IF(AND(BEF36&gt;BEV14,BEH36&lt;=BEW14),BEH36-BEF36,IF(AND(BEF36&lt;=BEV14,BEH36&lt;=BEW14),BEH36-BEV14,IF(AND(BEF36&gt;BEV14,BEH36&gt;BEW14),BEW14-BEF36,0)))),0)),0)</f>
        <v>　</v>
      </c>
      <c r="BEW36" s="663"/>
      <c r="BEX36" s="664"/>
      <c r="BEY36" s="662" t="str">
        <f>IFERROR(IF(OR(BEE36="日",BEE36="祝",BEE36=0,BEF36=""),"　",MAX(IF(AND(BEF36&gt;BFB14,BEH36&gt;BEZ14),0,IF(AND(BEF36&lt;=BFB14,BEF36&gt;BEY14,BEH36&gt;BEZ14),BFB14-BEF36,IF(AND(BEF36&lt;=BFB14,BEF36&lt;=BEY14,BEH36&gt;BEZ14),BFB14-BEY14,IF(AND(BEF36&gt;BEY14,BEH36&lt;=BEZ14),BEH36-BEF36,IF(AND(BEF36&lt;=BEY14,BEH36&lt;=BEZ14),BEH36-BEY14,0))))),0)),0)</f>
        <v>　</v>
      </c>
      <c r="BEZ36" s="663"/>
      <c r="BFA36" s="664"/>
      <c r="BFB36" s="662" t="str">
        <f>IFERROR(IF(OR(BEE36="日",BEE36="祝",BEE36=0,BEF36=""),"　",MAX(IF(AND(BEF36&lt;=BFB14,BEH36&gt;BFC14),BFC14-BFB14,IF(BEH36&lt;=BFC14,0,IF(AND(BEF36&gt;BFB14,BEH36&gt;BFC14),BFC14-BEF36,0))),0)),0)</f>
        <v>　</v>
      </c>
      <c r="BFC36" s="663"/>
      <c r="BFD36" s="664"/>
      <c r="BFE36" s="662" t="str">
        <f t="shared" si="27"/>
        <v>　</v>
      </c>
      <c r="BFF36" s="663"/>
      <c r="BFG36" s="664"/>
      <c r="BFH36" s="665" t="str">
        <f>IF(BFK36="×",TIME(0,0,0),IF(BFU4="非常勤",BEJ36,BEV36))</f>
        <v>　</v>
      </c>
      <c r="BFI36" s="666"/>
      <c r="BFJ36" s="667"/>
      <c r="BFK36" s="265"/>
      <c r="BFL36" s="665" t="str">
        <f>IF(BFO36="×",TIME(0,0,0),IF(BFU4="非常勤",BEM36,BEY36))</f>
        <v>　</v>
      </c>
      <c r="BFM36" s="666"/>
      <c r="BFN36" s="667"/>
      <c r="BFO36" s="265"/>
      <c r="BFP36" s="665" t="str">
        <f>IF(BFS36="×",TIME(0,0,0),IF(BFU4="非常勤",BEP36,BFB36))</f>
        <v>　</v>
      </c>
      <c r="BFQ36" s="666"/>
      <c r="BFR36" s="667"/>
      <c r="BFS36" s="265"/>
      <c r="BFT36" s="665" t="str">
        <f>IF(BFW36="×",TIME(0,0,0),IF(BFU4="非常勤",BES36,BFE36))</f>
        <v>　</v>
      </c>
      <c r="BFU36" s="666"/>
      <c r="BFV36" s="667"/>
      <c r="BFW36" s="265"/>
      <c r="BFX36" s="668"/>
      <c r="BFY36" s="669"/>
      <c r="BFZ36" s="668"/>
      <c r="BGA36" s="670"/>
      <c r="BGB36" s="669"/>
      <c r="BGC36" s="671"/>
      <c r="BGD36" s="672"/>
      <c r="BGE36" s="672"/>
      <c r="BGF36" s="673"/>
      <c r="BGG36" s="263">
        <f>$A$36</f>
        <v>22</v>
      </c>
      <c r="BGH36" s="264" t="str">
        <f>$B$36</f>
        <v>木</v>
      </c>
      <c r="BGI36" s="660"/>
      <c r="BGJ36" s="661"/>
      <c r="BGK36" s="660"/>
      <c r="BGL36" s="661"/>
      <c r="BGM36" s="662" t="str">
        <f>IFERROR(IF(OR(BGH36="日",BGH36="祝",BGH36=0,BGI36=""),"　",MAX(IF(AND(BGI36&lt;=BGM14,BGK36&gt;BGN14),BGN14-BGM14,IF(AND(BGI36&gt;BGM14,BGK36&lt;=BGN14),BGK36-BGI36,IF(AND(BGI36&lt;=BGM14,BGK36&lt;=BGN14),BGK36-BGM14,IF(AND(BGI36&gt;BGM14,BGK36&gt;BGN14),BGN14-BGI36,0)))),0)),0)</f>
        <v>　</v>
      </c>
      <c r="BGN36" s="663"/>
      <c r="BGO36" s="664"/>
      <c r="BGP36" s="662" t="str">
        <f>IFERROR(IF(OR(BGH36="日",BGH36="祝",BGH36=0,BGI36=""),"　",MAX(IF(AND(BGI36&gt;BGS14,BGK36&gt;BGQ14),0,IF(AND(BGI36&lt;=BGS14,BGI36&gt;BGP14,BGK36&gt;BGQ14),BGS14-BGI36,IF(AND(BGI36&lt;=BGS14,BGI36&lt;=BGP14,BGK36&gt;BGQ14),BGS14-BGP14,IF(AND(BGI36&gt;BGP14,BGK36&lt;=BGQ14),BGK36-BGI36,IF(AND(BGI36&lt;=BGP14,BGK36&lt;=BGQ14),BGK36-BGP14,0))))),0)),0)</f>
        <v>　</v>
      </c>
      <c r="BGQ36" s="663"/>
      <c r="BGR36" s="664"/>
      <c r="BGS36" s="662" t="str">
        <f>IFERROR(IF(OR(BGH36="日",BGH36="祝",BGH36=0,BGI36=""),"　",MAX(IF(AND(BGI36&lt;=BGS14,BGK36&gt;BGT14),BGT14-BGS14,IF(BGK36&lt;=BGT14,0,IF(AND(BGI36&gt;BGS14,BGK36&gt;BGT14),BGT14-BGI36,0))),0)),0)</f>
        <v>　</v>
      </c>
      <c r="BGT36" s="663"/>
      <c r="BGU36" s="664"/>
      <c r="BGV36" s="662" t="str">
        <f>IFERROR(IF(OR(BGH36="日",BGH36="祝",BGH36=0,BGI36=""),"　",MAX(IF(BGI36&gt;BGV14,BGK36-BGI36,IF(BGI36&lt;=BGV14,BGK36-BGV14,0)),0)),0)</f>
        <v>　</v>
      </c>
      <c r="BGW36" s="663"/>
      <c r="BGX36" s="664"/>
      <c r="BGY36" s="662" t="str">
        <f>IFERROR(IF(OR(BGH36="日",BGH36="祝",BGH36=0,BGI36=""),"　",MAX(IF(AND(BGI36&lt;=BGY14,BGK36&gt;BGZ14),BGZ14-BGY14,IF(AND(BGI36&gt;BGY14,BGK36&lt;=BGZ14),BGK36-BGI36,IF(AND(BGI36&lt;=BGY14,BGK36&lt;=BGZ14),BGK36-BGY14,IF(AND(BGI36&gt;BGY14,BGK36&gt;BGZ14),BGZ14-BGI36,0)))),0)),0)</f>
        <v>　</v>
      </c>
      <c r="BGZ36" s="663"/>
      <c r="BHA36" s="664"/>
      <c r="BHB36" s="662" t="str">
        <f>IFERROR(IF(OR(BGH36="日",BGH36="祝",BGH36=0,BGI36=""),"　",MAX(IF(AND(BGI36&gt;BHE14,BGK36&gt;BHC14),0,IF(AND(BGI36&lt;=BHE14,BGI36&gt;BHB14,BGK36&gt;BHC14),BHE14-BGI36,IF(AND(BGI36&lt;=BHE14,BGI36&lt;=BHB14,BGK36&gt;BHC14),BHE14-BHB14,IF(AND(BGI36&gt;BHB14,BGK36&lt;=BHC14),BGK36-BGI36,IF(AND(BGI36&lt;=BHB14,BGK36&lt;=BHC14),BGK36-BHB14,0))))),0)),0)</f>
        <v>　</v>
      </c>
      <c r="BHC36" s="663"/>
      <c r="BHD36" s="664"/>
      <c r="BHE36" s="662" t="str">
        <f>IFERROR(IF(OR(BGH36="日",BGH36="祝",BGH36=0,BGI36=""),"　",MAX(IF(AND(BGI36&lt;=BHE14,BGK36&gt;BHF14),BHF14-BHE14,IF(BGK36&lt;=BHF14,0,IF(AND(BGI36&gt;BHE14,BGK36&gt;BHF14),BHF14-BGI36,0))),0)),0)</f>
        <v>　</v>
      </c>
      <c r="BHF36" s="663"/>
      <c r="BHG36" s="664"/>
      <c r="BHH36" s="662" t="str">
        <f t="shared" si="28"/>
        <v>　</v>
      </c>
      <c r="BHI36" s="663"/>
      <c r="BHJ36" s="664"/>
      <c r="BHK36" s="665" t="str">
        <f>IF(BHN36="×",TIME(0,0,0),IF(BHX4="非常勤",BGM36,BGY36))</f>
        <v>　</v>
      </c>
      <c r="BHL36" s="666"/>
      <c r="BHM36" s="667"/>
      <c r="BHN36" s="265"/>
      <c r="BHO36" s="665" t="str">
        <f>IF(BHR36="×",TIME(0,0,0),IF(BHX4="非常勤",BGP36,BHB36))</f>
        <v>　</v>
      </c>
      <c r="BHP36" s="666"/>
      <c r="BHQ36" s="667"/>
      <c r="BHR36" s="265"/>
      <c r="BHS36" s="665" t="str">
        <f>IF(BHV36="×",TIME(0,0,0),IF(BHX4="非常勤",BGS36,BHE36))</f>
        <v>　</v>
      </c>
      <c r="BHT36" s="666"/>
      <c r="BHU36" s="667"/>
      <c r="BHV36" s="265"/>
      <c r="BHW36" s="665" t="str">
        <f>IF(BHZ36="×",TIME(0,0,0),IF(BHX4="非常勤",BGV36,BHH36))</f>
        <v>　</v>
      </c>
      <c r="BHX36" s="666"/>
      <c r="BHY36" s="667"/>
      <c r="BHZ36" s="265"/>
      <c r="BIA36" s="668"/>
      <c r="BIB36" s="669"/>
      <c r="BIC36" s="668"/>
      <c r="BID36" s="670"/>
      <c r="BIE36" s="669"/>
      <c r="BIF36" s="671"/>
      <c r="BIG36" s="672"/>
      <c r="BIH36" s="672"/>
      <c r="BII36" s="673"/>
      <c r="BIJ36" s="263">
        <f>$A$36</f>
        <v>22</v>
      </c>
      <c r="BIK36" s="264" t="str">
        <f>$B$36</f>
        <v>木</v>
      </c>
      <c r="BIL36" s="660"/>
      <c r="BIM36" s="661"/>
      <c r="BIN36" s="660"/>
      <c r="BIO36" s="661"/>
      <c r="BIP36" s="662" t="str">
        <f>IFERROR(IF(OR(BIK36="日",BIK36="祝",BIK36=0,BIL36=""),"　",MAX(IF(AND(BIL36&lt;=BIP14,BIN36&gt;BIQ14),BIQ14-BIP14,IF(AND(BIL36&gt;BIP14,BIN36&lt;=BIQ14),BIN36-BIL36,IF(AND(BIL36&lt;=BIP14,BIN36&lt;=BIQ14),BIN36-BIP14,IF(AND(BIL36&gt;BIP14,BIN36&gt;BIQ14),BIQ14-BIL36,0)))),0)),0)</f>
        <v>　</v>
      </c>
      <c r="BIQ36" s="663"/>
      <c r="BIR36" s="664"/>
      <c r="BIS36" s="662" t="str">
        <f>IFERROR(IF(OR(BIK36="日",BIK36="祝",BIK36=0,BIL36=""),"　",MAX(IF(AND(BIL36&gt;BIV14,BIN36&gt;BIT14),0,IF(AND(BIL36&lt;=BIV14,BIL36&gt;BIS14,BIN36&gt;BIT14),BIV14-BIL36,IF(AND(BIL36&lt;=BIV14,BIL36&lt;=BIS14,BIN36&gt;BIT14),BIV14-BIS14,IF(AND(BIL36&gt;BIS14,BIN36&lt;=BIT14),BIN36-BIL36,IF(AND(BIL36&lt;=BIS14,BIN36&lt;=BIT14),BIN36-BIS14,0))))),0)),0)</f>
        <v>　</v>
      </c>
      <c r="BIT36" s="663"/>
      <c r="BIU36" s="664"/>
      <c r="BIV36" s="662" t="str">
        <f>IFERROR(IF(OR(BIK36="日",BIK36="祝",BIK36=0,BIL36=""),"　",MAX(IF(AND(BIL36&lt;=BIV14,BIN36&gt;BIW14),BIW14-BIV14,IF(BIN36&lt;=BIW14,0,IF(AND(BIL36&gt;BIV14,BIN36&gt;BIW14),BIW14-BIL36,0))),0)),0)</f>
        <v>　</v>
      </c>
      <c r="BIW36" s="663"/>
      <c r="BIX36" s="664"/>
      <c r="BIY36" s="662" t="str">
        <f>IFERROR(IF(OR(BIK36="日",BIK36="祝",BIK36=0,BIL36=""),"　",MAX(IF(BIL36&gt;BIY14,BIN36-BIL36,IF(BIL36&lt;=BIY14,BIN36-BIY14,0)),0)),0)</f>
        <v>　</v>
      </c>
      <c r="BIZ36" s="663"/>
      <c r="BJA36" s="664"/>
      <c r="BJB36" s="662" t="str">
        <f>IFERROR(IF(OR(BIK36="日",BIK36="祝",BIK36=0,BIL36=""),"　",MAX(IF(AND(BIL36&lt;=BJB14,BIN36&gt;BJC14),BJC14-BJB14,IF(AND(BIL36&gt;BJB14,BIN36&lt;=BJC14),BIN36-BIL36,IF(AND(BIL36&lt;=BJB14,BIN36&lt;=BJC14),BIN36-BJB14,IF(AND(BIL36&gt;BJB14,BIN36&gt;BJC14),BJC14-BIL36,0)))),0)),0)</f>
        <v>　</v>
      </c>
      <c r="BJC36" s="663"/>
      <c r="BJD36" s="664"/>
      <c r="BJE36" s="662" t="str">
        <f>IFERROR(IF(OR(BIK36="日",BIK36="祝",BIK36=0,BIL36=""),"　",MAX(IF(AND(BIL36&gt;BJH14,BIN36&gt;BJF14),0,IF(AND(BIL36&lt;=BJH14,BIL36&gt;BJE14,BIN36&gt;BJF14),BJH14-BIL36,IF(AND(BIL36&lt;=BJH14,BIL36&lt;=BJE14,BIN36&gt;BJF14),BJH14-BJE14,IF(AND(BIL36&gt;BJE14,BIN36&lt;=BJF14),BIN36-BIL36,IF(AND(BIL36&lt;=BJE14,BIN36&lt;=BJF14),BIN36-BJE14,0))))),0)),0)</f>
        <v>　</v>
      </c>
      <c r="BJF36" s="663"/>
      <c r="BJG36" s="664"/>
      <c r="BJH36" s="662" t="str">
        <f>IFERROR(IF(OR(BIK36="日",BIK36="祝",BIK36=0,BIL36=""),"　",MAX(IF(AND(BIL36&lt;=BJH14,BIN36&gt;BJI14),BJI14-BJH14,IF(BIN36&lt;=BJI14,0,IF(AND(BIL36&gt;BJH14,BIN36&gt;BJI14),BJI14-BIL36,0))),0)),0)</f>
        <v>　</v>
      </c>
      <c r="BJI36" s="663"/>
      <c r="BJJ36" s="664"/>
      <c r="BJK36" s="662" t="str">
        <f t="shared" si="29"/>
        <v>　</v>
      </c>
      <c r="BJL36" s="663"/>
      <c r="BJM36" s="664"/>
      <c r="BJN36" s="665" t="str">
        <f>IF(BJQ36="×",TIME(0,0,0),IF(BKA4="非常勤",BIP36,BJB36))</f>
        <v>　</v>
      </c>
      <c r="BJO36" s="666"/>
      <c r="BJP36" s="667"/>
      <c r="BJQ36" s="265"/>
      <c r="BJR36" s="665" t="str">
        <f>IF(BJU36="×",TIME(0,0,0),IF(BKA4="非常勤",BIS36,BJE36))</f>
        <v>　</v>
      </c>
      <c r="BJS36" s="666"/>
      <c r="BJT36" s="667"/>
      <c r="BJU36" s="265"/>
      <c r="BJV36" s="665" t="str">
        <f>IF(BJY36="×",TIME(0,0,0),IF(BKA4="非常勤",BIV36,BJH36))</f>
        <v>　</v>
      </c>
      <c r="BJW36" s="666"/>
      <c r="BJX36" s="667"/>
      <c r="BJY36" s="265"/>
      <c r="BJZ36" s="665" t="str">
        <f>IF(BKC36="×",TIME(0,0,0),IF(BKA4="非常勤",BIY36,BJK36))</f>
        <v>　</v>
      </c>
      <c r="BKA36" s="666"/>
      <c r="BKB36" s="667"/>
      <c r="BKC36" s="265"/>
      <c r="BKD36" s="668"/>
      <c r="BKE36" s="669"/>
      <c r="BKF36" s="668"/>
      <c r="BKG36" s="670"/>
      <c r="BKH36" s="669"/>
      <c r="BKI36" s="671"/>
      <c r="BKJ36" s="672"/>
      <c r="BKK36" s="672"/>
      <c r="BKL36" s="673"/>
      <c r="BKM36" s="263">
        <f>$A$36</f>
        <v>22</v>
      </c>
      <c r="BKN36" s="264" t="str">
        <f>$B$36</f>
        <v>木</v>
      </c>
      <c r="BKO36" s="660"/>
      <c r="BKP36" s="661"/>
      <c r="BKQ36" s="660"/>
      <c r="BKR36" s="661"/>
      <c r="BKS36" s="662" t="str">
        <f>IFERROR(IF(OR(BKN36="日",BKN36="祝",BKN36=0,BKO36=""),"　",MAX(IF(AND(BKO36&lt;=BKS14,BKQ36&gt;BKT14),BKT14-BKS14,IF(AND(BKO36&gt;BKS14,BKQ36&lt;=BKT14),BKQ36-BKO36,IF(AND(BKO36&lt;=BKS14,BKQ36&lt;=BKT14),BKQ36-BKS14,IF(AND(BKO36&gt;BKS14,BKQ36&gt;BKT14),BKT14-BKO36,0)))),0)),0)</f>
        <v>　</v>
      </c>
      <c r="BKT36" s="663"/>
      <c r="BKU36" s="664"/>
      <c r="BKV36" s="662" t="str">
        <f>IFERROR(IF(OR(BKN36="日",BKN36="祝",BKN36=0,BKO36=""),"　",MAX(IF(AND(BKO36&gt;BKY14,BKQ36&gt;BKW14),0,IF(AND(BKO36&lt;=BKY14,BKO36&gt;BKV14,BKQ36&gt;BKW14),BKY14-BKO36,IF(AND(BKO36&lt;=BKY14,BKO36&lt;=BKV14,BKQ36&gt;BKW14),BKY14-BKV14,IF(AND(BKO36&gt;BKV14,BKQ36&lt;=BKW14),BKQ36-BKO36,IF(AND(BKO36&lt;=BKV14,BKQ36&lt;=BKW14),BKQ36-BKV14,0))))),0)),0)</f>
        <v>　</v>
      </c>
      <c r="BKW36" s="663"/>
      <c r="BKX36" s="664"/>
      <c r="BKY36" s="662" t="str">
        <f>IFERROR(IF(OR(BKN36="日",BKN36="祝",BKN36=0,BKO36=""),"　",MAX(IF(AND(BKO36&lt;=BKY14,BKQ36&gt;BKZ14),BKZ14-BKY14,IF(BKQ36&lt;=BKZ14,0,IF(AND(BKO36&gt;BKY14,BKQ36&gt;BKZ14),BKZ14-BKO36,0))),0)),0)</f>
        <v>　</v>
      </c>
      <c r="BKZ36" s="663"/>
      <c r="BLA36" s="664"/>
      <c r="BLB36" s="662" t="str">
        <f>IFERROR(IF(OR(BKN36="日",BKN36="祝",BKN36=0,BKO36=""),"　",MAX(IF(BKO36&gt;BLB14,BKQ36-BKO36,IF(BKO36&lt;=BLB14,BKQ36-BLB14,0)),0)),0)</f>
        <v>　</v>
      </c>
      <c r="BLC36" s="663"/>
      <c r="BLD36" s="664"/>
      <c r="BLE36" s="662" t="str">
        <f>IFERROR(IF(OR(BKN36="日",BKN36="祝",BKN36=0,BKO36=""),"　",MAX(IF(AND(BKO36&lt;=BLE14,BKQ36&gt;BLF14),BLF14-BLE14,IF(AND(BKO36&gt;BLE14,BKQ36&lt;=BLF14),BKQ36-BKO36,IF(AND(BKO36&lt;=BLE14,BKQ36&lt;=BLF14),BKQ36-BLE14,IF(AND(BKO36&gt;BLE14,BKQ36&gt;BLF14),BLF14-BKO36,0)))),0)),0)</f>
        <v>　</v>
      </c>
      <c r="BLF36" s="663"/>
      <c r="BLG36" s="664"/>
      <c r="BLH36" s="662" t="str">
        <f>IFERROR(IF(OR(BKN36="日",BKN36="祝",BKN36=0,BKO36=""),"　",MAX(IF(AND(BKO36&gt;BLK14,BKQ36&gt;BLI14),0,IF(AND(BKO36&lt;=BLK14,BKO36&gt;BLH14,BKQ36&gt;BLI14),BLK14-BKO36,IF(AND(BKO36&lt;=BLK14,BKO36&lt;=BLH14,BKQ36&gt;BLI14),BLK14-BLH14,IF(AND(BKO36&gt;BLH14,BKQ36&lt;=BLI14),BKQ36-BKO36,IF(AND(BKO36&lt;=BLH14,BKQ36&lt;=BLI14),BKQ36-BLH14,0))))),0)),0)</f>
        <v>　</v>
      </c>
      <c r="BLI36" s="663"/>
      <c r="BLJ36" s="664"/>
      <c r="BLK36" s="662" t="str">
        <f>IFERROR(IF(OR(BKN36="日",BKN36="祝",BKN36=0,BKO36=""),"　",MAX(IF(AND(BKO36&lt;=BLK14,BKQ36&gt;BLL14),BLL14-BLK14,IF(BKQ36&lt;=BLL14,0,IF(AND(BKO36&gt;BLK14,BKQ36&gt;BLL14),BLL14-BKO36,0))),0)),0)</f>
        <v>　</v>
      </c>
      <c r="BLL36" s="663"/>
      <c r="BLM36" s="664"/>
      <c r="BLN36" s="662" t="str">
        <f t="shared" si="30"/>
        <v>　</v>
      </c>
      <c r="BLO36" s="663"/>
      <c r="BLP36" s="664"/>
      <c r="BLQ36" s="665" t="str">
        <f>IF(BLT36="×",TIME(0,0,0),IF(BMD4="非常勤",BKS36,BLE36))</f>
        <v>　</v>
      </c>
      <c r="BLR36" s="666"/>
      <c r="BLS36" s="667"/>
      <c r="BLT36" s="265"/>
      <c r="BLU36" s="665" t="str">
        <f>IF(BLX36="×",TIME(0,0,0),IF(BMD4="非常勤",BKV36,BLH36))</f>
        <v>　</v>
      </c>
      <c r="BLV36" s="666"/>
      <c r="BLW36" s="667"/>
      <c r="BLX36" s="265"/>
      <c r="BLY36" s="665" t="str">
        <f>IF(BMB36="×",TIME(0,0,0),IF(BMD4="非常勤",BKY36,BLK36))</f>
        <v>　</v>
      </c>
      <c r="BLZ36" s="666"/>
      <c r="BMA36" s="667"/>
      <c r="BMB36" s="265"/>
      <c r="BMC36" s="665" t="str">
        <f>IF(BMF36="×",TIME(0,0,0),IF(BMD4="非常勤",BLB36,BLN36))</f>
        <v>　</v>
      </c>
      <c r="BMD36" s="666"/>
      <c r="BME36" s="667"/>
      <c r="BMF36" s="265"/>
      <c r="BMG36" s="668"/>
      <c r="BMH36" s="669"/>
      <c r="BMI36" s="668"/>
      <c r="BMJ36" s="670"/>
      <c r="BMK36" s="669"/>
      <c r="BML36" s="671"/>
      <c r="BMM36" s="672"/>
      <c r="BMN36" s="672"/>
      <c r="BMO36" s="673"/>
      <c r="BMP36" s="263">
        <f>$A$36</f>
        <v>22</v>
      </c>
      <c r="BMQ36" s="264" t="str">
        <f>$B$36</f>
        <v>木</v>
      </c>
      <c r="BMR36" s="660"/>
      <c r="BMS36" s="661"/>
      <c r="BMT36" s="660"/>
      <c r="BMU36" s="661"/>
      <c r="BMV36" s="662" t="str">
        <f>IFERROR(IF(OR(BMQ36="日",BMQ36="祝",BMQ36=0,BMR36=""),"　",MAX(IF(AND(BMR36&lt;=BMV14,BMT36&gt;BMW14),BMW14-BMV14,IF(AND(BMR36&gt;BMV14,BMT36&lt;=BMW14),BMT36-BMR36,IF(AND(BMR36&lt;=BMV14,BMT36&lt;=BMW14),BMT36-BMV14,IF(AND(BMR36&gt;BMV14,BMT36&gt;BMW14),BMW14-BMR36,0)))),0)),0)</f>
        <v>　</v>
      </c>
      <c r="BMW36" s="663"/>
      <c r="BMX36" s="664"/>
      <c r="BMY36" s="662" t="str">
        <f>IFERROR(IF(OR(BMQ36="日",BMQ36="祝",BMQ36=0,BMR36=""),"　",MAX(IF(AND(BMR36&gt;BNB14,BMT36&gt;BMZ14),0,IF(AND(BMR36&lt;=BNB14,BMR36&gt;BMY14,BMT36&gt;BMZ14),BNB14-BMR36,IF(AND(BMR36&lt;=BNB14,BMR36&lt;=BMY14,BMT36&gt;BMZ14),BNB14-BMY14,IF(AND(BMR36&gt;BMY14,BMT36&lt;=BMZ14),BMT36-BMR36,IF(AND(BMR36&lt;=BMY14,BMT36&lt;=BMZ14),BMT36-BMY14,0))))),0)),0)</f>
        <v>　</v>
      </c>
      <c r="BMZ36" s="663"/>
      <c r="BNA36" s="664"/>
      <c r="BNB36" s="662" t="str">
        <f>IFERROR(IF(OR(BMQ36="日",BMQ36="祝",BMQ36=0,BMR36=""),"　",MAX(IF(AND(BMR36&lt;=BNB14,BMT36&gt;BNC14),BNC14-BNB14,IF(BMT36&lt;=BNC14,0,IF(AND(BMR36&gt;BNB14,BMT36&gt;BNC14),BNC14-BMR36,0))),0)),0)</f>
        <v>　</v>
      </c>
      <c r="BNC36" s="663"/>
      <c r="BND36" s="664"/>
      <c r="BNE36" s="662" t="str">
        <f>IFERROR(IF(OR(BMQ36="日",BMQ36="祝",BMQ36=0,BMR36=""),"　",MAX(IF(BMR36&gt;BNE14,BMT36-BMR36,IF(BMR36&lt;=BNE14,BMT36-BNE14,0)),0)),0)</f>
        <v>　</v>
      </c>
      <c r="BNF36" s="663"/>
      <c r="BNG36" s="664"/>
      <c r="BNH36" s="662" t="str">
        <f>IFERROR(IF(OR(BMQ36="日",BMQ36="祝",BMQ36=0,BMR36=""),"　",MAX(IF(AND(BMR36&lt;=BNH14,BMT36&gt;BNI14),BNI14-BNH14,IF(AND(BMR36&gt;BNH14,BMT36&lt;=BNI14),BMT36-BMR36,IF(AND(BMR36&lt;=BNH14,BMT36&lt;=BNI14),BMT36-BNH14,IF(AND(BMR36&gt;BNH14,BMT36&gt;BNI14),BNI14-BMR36,0)))),0)),0)</f>
        <v>　</v>
      </c>
      <c r="BNI36" s="663"/>
      <c r="BNJ36" s="664"/>
      <c r="BNK36" s="662" t="str">
        <f>IFERROR(IF(OR(BMQ36="日",BMQ36="祝",BMQ36=0,BMR36=""),"　",MAX(IF(AND(BMR36&gt;BNN14,BMT36&gt;BNL14),0,IF(AND(BMR36&lt;=BNN14,BMR36&gt;BNK14,BMT36&gt;BNL14),BNN14-BMR36,IF(AND(BMR36&lt;=BNN14,BMR36&lt;=BNK14,BMT36&gt;BNL14),BNN14-BNK14,IF(AND(BMR36&gt;BNK14,BMT36&lt;=BNL14),BMT36-BMR36,IF(AND(BMR36&lt;=BNK14,BMT36&lt;=BNL14),BMT36-BNK14,0))))),0)),0)</f>
        <v>　</v>
      </c>
      <c r="BNL36" s="663"/>
      <c r="BNM36" s="664"/>
      <c r="BNN36" s="662" t="str">
        <f>IFERROR(IF(OR(BMQ36="日",BMQ36="祝",BMQ36=0,BMR36=""),"　",MAX(IF(AND(BMR36&lt;=BNN14,BMT36&gt;BNO14),BNO14-BNN14,IF(BMT36&lt;=BNO14,0,IF(AND(BMR36&gt;BNN14,BMT36&gt;BNO14),BNO14-BMR36,0))),0)),0)</f>
        <v>　</v>
      </c>
      <c r="BNO36" s="663"/>
      <c r="BNP36" s="664"/>
      <c r="BNQ36" s="662" t="str">
        <f t="shared" si="31"/>
        <v>　</v>
      </c>
      <c r="BNR36" s="663"/>
      <c r="BNS36" s="664"/>
      <c r="BNT36" s="665" t="str">
        <f>IF(BNW36="×",TIME(0,0,0),IF(BOG4="非常勤",BMV36,BNH36))</f>
        <v>　</v>
      </c>
      <c r="BNU36" s="666"/>
      <c r="BNV36" s="667"/>
      <c r="BNW36" s="265"/>
      <c r="BNX36" s="665" t="str">
        <f>IF(BOA36="×",TIME(0,0,0),IF(BOG4="非常勤",BMY36,BNK36))</f>
        <v>　</v>
      </c>
      <c r="BNY36" s="666"/>
      <c r="BNZ36" s="667"/>
      <c r="BOA36" s="265"/>
      <c r="BOB36" s="665" t="str">
        <f>IF(BOE36="×",TIME(0,0,0),IF(BOG4="非常勤",BNB36,BNN36))</f>
        <v>　</v>
      </c>
      <c r="BOC36" s="666"/>
      <c r="BOD36" s="667"/>
      <c r="BOE36" s="265"/>
      <c r="BOF36" s="665" t="str">
        <f>IF(BOI36="×",TIME(0,0,0),IF(BOG4="非常勤",BNE36,BNQ36))</f>
        <v>　</v>
      </c>
      <c r="BOG36" s="666"/>
      <c r="BOH36" s="667"/>
      <c r="BOI36" s="265"/>
      <c r="BOJ36" s="668"/>
      <c r="BOK36" s="669"/>
      <c r="BOL36" s="668"/>
      <c r="BOM36" s="670"/>
      <c r="BON36" s="669"/>
      <c r="BOO36" s="671"/>
      <c r="BOP36" s="672"/>
      <c r="BOQ36" s="672"/>
      <c r="BOR36" s="673"/>
      <c r="BOS36" s="263">
        <f>$A$36</f>
        <v>22</v>
      </c>
      <c r="BOT36" s="264" t="str">
        <f>$B$36</f>
        <v>木</v>
      </c>
      <c r="BOU36" s="660"/>
      <c r="BOV36" s="661"/>
      <c r="BOW36" s="660"/>
      <c r="BOX36" s="661"/>
      <c r="BOY36" s="662" t="str">
        <f>IFERROR(IF(OR(BOT36="日",BOT36="祝",BOT36=0,BOU36=""),"　",MAX(IF(AND(BOU36&lt;=BOY14,BOW36&gt;BOZ14),BOZ14-BOY14,IF(AND(BOU36&gt;BOY14,BOW36&lt;=BOZ14),BOW36-BOU36,IF(AND(BOU36&lt;=BOY14,BOW36&lt;=BOZ14),BOW36-BOY14,IF(AND(BOU36&gt;BOY14,BOW36&gt;BOZ14),BOZ14-BOU36,0)))),0)),0)</f>
        <v>　</v>
      </c>
      <c r="BOZ36" s="663"/>
      <c r="BPA36" s="664"/>
      <c r="BPB36" s="662" t="str">
        <f>IFERROR(IF(OR(BOT36="日",BOT36="祝",BOT36=0,BOU36=""),"　",MAX(IF(AND(BOU36&gt;BPE14,BOW36&gt;BPC14),0,IF(AND(BOU36&lt;=BPE14,BOU36&gt;BPB14,BOW36&gt;BPC14),BPE14-BOU36,IF(AND(BOU36&lt;=BPE14,BOU36&lt;=BPB14,BOW36&gt;BPC14),BPE14-BPB14,IF(AND(BOU36&gt;BPB14,BOW36&lt;=BPC14),BOW36-BOU36,IF(AND(BOU36&lt;=BPB14,BOW36&lt;=BPC14),BOW36-BPB14,0))))),0)),0)</f>
        <v>　</v>
      </c>
      <c r="BPC36" s="663"/>
      <c r="BPD36" s="664"/>
      <c r="BPE36" s="662" t="str">
        <f>IFERROR(IF(OR(BOT36="日",BOT36="祝",BOT36=0,BOU36=""),"　",MAX(IF(AND(BOU36&lt;=BPE14,BOW36&gt;BPF14),BPF14-BPE14,IF(BOW36&lt;=BPF14,0,IF(AND(BOU36&gt;BPE14,BOW36&gt;BPF14),BPF14-BOU36,0))),0)),0)</f>
        <v>　</v>
      </c>
      <c r="BPF36" s="663"/>
      <c r="BPG36" s="664"/>
      <c r="BPH36" s="662" t="str">
        <f>IFERROR(IF(OR(BOT36="日",BOT36="祝",BOT36=0,BOU36=""),"　",MAX(IF(BOU36&gt;BPH14,BOW36-BOU36,IF(BOU36&lt;=BPH14,BOW36-BPH14,0)),0)),0)</f>
        <v>　</v>
      </c>
      <c r="BPI36" s="663"/>
      <c r="BPJ36" s="664"/>
      <c r="BPK36" s="662" t="str">
        <f>IFERROR(IF(OR(BOT36="日",BOT36="祝",BOT36=0,BOU36=""),"　",MAX(IF(AND(BOU36&lt;=BPK14,BOW36&gt;BPL14),BPL14-BPK14,IF(AND(BOU36&gt;BPK14,BOW36&lt;=BPL14),BOW36-BOU36,IF(AND(BOU36&lt;=BPK14,BOW36&lt;=BPL14),BOW36-BPK14,IF(AND(BOU36&gt;BPK14,BOW36&gt;BPL14),BPL14-BOU36,0)))),0)),0)</f>
        <v>　</v>
      </c>
      <c r="BPL36" s="663"/>
      <c r="BPM36" s="664"/>
      <c r="BPN36" s="662" t="str">
        <f>IFERROR(IF(OR(BOT36="日",BOT36="祝",BOT36=0,BOU36=""),"　",MAX(IF(AND(BOU36&gt;BPQ14,BOW36&gt;BPO14),0,IF(AND(BOU36&lt;=BPQ14,BOU36&gt;BPN14,BOW36&gt;BPO14),BPQ14-BOU36,IF(AND(BOU36&lt;=BPQ14,BOU36&lt;=BPN14,BOW36&gt;BPO14),BPQ14-BPN14,IF(AND(BOU36&gt;BPN14,BOW36&lt;=BPO14),BOW36-BOU36,IF(AND(BOU36&lt;=BPN14,BOW36&lt;=BPO14),BOW36-BPN14,0))))),0)),0)</f>
        <v>　</v>
      </c>
      <c r="BPO36" s="663"/>
      <c r="BPP36" s="664"/>
      <c r="BPQ36" s="662" t="str">
        <f>IFERROR(IF(OR(BOT36="日",BOT36="祝",BOT36=0,BOU36=""),"　",MAX(IF(AND(BOU36&lt;=BPQ14,BOW36&gt;BPR14),BPR14-BPQ14,IF(BOW36&lt;=BPR14,0,IF(AND(BOU36&gt;BPQ14,BOW36&gt;BPR14),BPR14-BOU36,0))),0)),0)</f>
        <v>　</v>
      </c>
      <c r="BPR36" s="663"/>
      <c r="BPS36" s="664"/>
      <c r="BPT36" s="662" t="str">
        <f t="shared" si="32"/>
        <v>　</v>
      </c>
      <c r="BPU36" s="663"/>
      <c r="BPV36" s="664"/>
      <c r="BPW36" s="665" t="str">
        <f>IF(BPZ36="×",TIME(0,0,0),IF(BQJ4="非常勤",BOY36,BPK36))</f>
        <v>　</v>
      </c>
      <c r="BPX36" s="666"/>
      <c r="BPY36" s="667"/>
      <c r="BPZ36" s="265"/>
      <c r="BQA36" s="665" t="str">
        <f>IF(BQD36="×",TIME(0,0,0),IF(BQJ4="非常勤",BPB36,BPN36))</f>
        <v>　</v>
      </c>
      <c r="BQB36" s="666"/>
      <c r="BQC36" s="667"/>
      <c r="BQD36" s="265"/>
      <c r="BQE36" s="665" t="str">
        <f>IF(BQH36="×",TIME(0,0,0),IF(BQJ4="非常勤",BPE36,BPQ36))</f>
        <v>　</v>
      </c>
      <c r="BQF36" s="666"/>
      <c r="BQG36" s="667"/>
      <c r="BQH36" s="265"/>
      <c r="BQI36" s="665" t="str">
        <f>IF(BQL36="×",TIME(0,0,0),IF(BQJ4="非常勤",BPH36,BPT36))</f>
        <v>　</v>
      </c>
      <c r="BQJ36" s="666"/>
      <c r="BQK36" s="667"/>
      <c r="BQL36" s="265"/>
      <c r="BQM36" s="668"/>
      <c r="BQN36" s="669"/>
      <c r="BQO36" s="668"/>
      <c r="BQP36" s="670"/>
      <c r="BQQ36" s="669"/>
      <c r="BQR36" s="671"/>
      <c r="BQS36" s="672"/>
      <c r="BQT36" s="672"/>
      <c r="BQU36" s="673"/>
      <c r="BQV36" s="263">
        <f>$A$36</f>
        <v>22</v>
      </c>
      <c r="BQW36" s="264" t="str">
        <f>$B$36</f>
        <v>木</v>
      </c>
      <c r="BQX36" s="660"/>
      <c r="BQY36" s="661"/>
      <c r="BQZ36" s="660"/>
      <c r="BRA36" s="661"/>
      <c r="BRB36" s="662" t="str">
        <f>IFERROR(IF(OR(BQW36="日",BQW36="祝",BQW36=0,BQX36=""),"　",MAX(IF(AND(BQX36&lt;=BRB14,BQZ36&gt;BRC14),BRC14-BRB14,IF(AND(BQX36&gt;BRB14,BQZ36&lt;=BRC14),BQZ36-BQX36,IF(AND(BQX36&lt;=BRB14,BQZ36&lt;=BRC14),BQZ36-BRB14,IF(AND(BQX36&gt;BRB14,BQZ36&gt;BRC14),BRC14-BQX36,0)))),0)),0)</f>
        <v>　</v>
      </c>
      <c r="BRC36" s="663"/>
      <c r="BRD36" s="664"/>
      <c r="BRE36" s="662" t="str">
        <f>IFERROR(IF(OR(BQW36="日",BQW36="祝",BQW36=0,BQX36=""),"　",MAX(IF(AND(BQX36&gt;BRH14,BQZ36&gt;BRF14),0,IF(AND(BQX36&lt;=BRH14,BQX36&gt;BRE14,BQZ36&gt;BRF14),BRH14-BQX36,IF(AND(BQX36&lt;=BRH14,BQX36&lt;=BRE14,BQZ36&gt;BRF14),BRH14-BRE14,IF(AND(BQX36&gt;BRE14,BQZ36&lt;=BRF14),BQZ36-BQX36,IF(AND(BQX36&lt;=BRE14,BQZ36&lt;=BRF14),BQZ36-BRE14,0))))),0)),0)</f>
        <v>　</v>
      </c>
      <c r="BRF36" s="663"/>
      <c r="BRG36" s="664"/>
      <c r="BRH36" s="662" t="str">
        <f>IFERROR(IF(OR(BQW36="日",BQW36="祝",BQW36=0,BQX36=""),"　",MAX(IF(AND(BQX36&lt;=BRH14,BQZ36&gt;BRI14),BRI14-BRH14,IF(BQZ36&lt;=BRI14,0,IF(AND(BQX36&gt;BRH14,BQZ36&gt;BRI14),BRI14-BQX36,0))),0)),0)</f>
        <v>　</v>
      </c>
      <c r="BRI36" s="663"/>
      <c r="BRJ36" s="664"/>
      <c r="BRK36" s="662" t="str">
        <f>IFERROR(IF(OR(BQW36="日",BQW36="祝",BQW36=0,BQX36=""),"　",MAX(IF(BQX36&gt;BRK14,BQZ36-BQX36,IF(BQX36&lt;=BRK14,BQZ36-BRK14,0)),0)),0)</f>
        <v>　</v>
      </c>
      <c r="BRL36" s="663"/>
      <c r="BRM36" s="664"/>
      <c r="BRN36" s="662" t="str">
        <f>IFERROR(IF(OR(BQW36="日",BQW36="祝",BQW36=0,BQX36=""),"　",MAX(IF(AND(BQX36&lt;=BRN14,BQZ36&gt;BRO14),BRO14-BRN14,IF(AND(BQX36&gt;BRN14,BQZ36&lt;=BRO14),BQZ36-BQX36,IF(AND(BQX36&lt;=BRN14,BQZ36&lt;=BRO14),BQZ36-BRN14,IF(AND(BQX36&gt;BRN14,BQZ36&gt;BRO14),BRO14-BQX36,0)))),0)),0)</f>
        <v>　</v>
      </c>
      <c r="BRO36" s="663"/>
      <c r="BRP36" s="664"/>
      <c r="BRQ36" s="662" t="str">
        <f>IFERROR(IF(OR(BQW36="日",BQW36="祝",BQW36=0,BQX36=""),"　",MAX(IF(AND(BQX36&gt;BRT14,BQZ36&gt;BRR14),0,IF(AND(BQX36&lt;=BRT14,BQX36&gt;BRQ14,BQZ36&gt;BRR14),BRT14-BQX36,IF(AND(BQX36&lt;=BRT14,BQX36&lt;=BRQ14,BQZ36&gt;BRR14),BRT14-BRQ14,IF(AND(BQX36&gt;BRQ14,BQZ36&lt;=BRR14),BQZ36-BQX36,IF(AND(BQX36&lt;=BRQ14,BQZ36&lt;=BRR14),BQZ36-BRQ14,0))))),0)),0)</f>
        <v>　</v>
      </c>
      <c r="BRR36" s="663"/>
      <c r="BRS36" s="664"/>
      <c r="BRT36" s="662" t="str">
        <f>IFERROR(IF(OR(BQW36="日",BQW36="祝",BQW36=0,BQX36=""),"　",MAX(IF(AND(BQX36&lt;=BRT14,BQZ36&gt;BRU14),BRU14-BRT14,IF(BQZ36&lt;=BRU14,0,IF(AND(BQX36&gt;BRT14,BQZ36&gt;BRU14),BRU14-BQX36,0))),0)),0)</f>
        <v>　</v>
      </c>
      <c r="BRU36" s="663"/>
      <c r="BRV36" s="664"/>
      <c r="BRW36" s="662" t="str">
        <f t="shared" si="33"/>
        <v>　</v>
      </c>
      <c r="BRX36" s="663"/>
      <c r="BRY36" s="664"/>
      <c r="BRZ36" s="665" t="str">
        <f>IF(BSC36="×",TIME(0,0,0),IF(BSM4="非常勤",BRB36,BRN36))</f>
        <v>　</v>
      </c>
      <c r="BSA36" s="666"/>
      <c r="BSB36" s="667"/>
      <c r="BSC36" s="265"/>
      <c r="BSD36" s="665" t="str">
        <f>IF(BSG36="×",TIME(0,0,0),IF(BSM4="非常勤",BRE36,BRQ36))</f>
        <v>　</v>
      </c>
      <c r="BSE36" s="666"/>
      <c r="BSF36" s="667"/>
      <c r="BSG36" s="265"/>
      <c r="BSH36" s="665" t="str">
        <f>IF(BSK36="×",TIME(0,0,0),IF(BSM4="非常勤",BRH36,BRT36))</f>
        <v>　</v>
      </c>
      <c r="BSI36" s="666"/>
      <c r="BSJ36" s="667"/>
      <c r="BSK36" s="265"/>
      <c r="BSL36" s="665" t="str">
        <f>IF(BSO36="×",TIME(0,0,0),IF(BSM4="非常勤",BRK36,BRW36))</f>
        <v>　</v>
      </c>
      <c r="BSM36" s="666"/>
      <c r="BSN36" s="667"/>
      <c r="BSO36" s="265"/>
      <c r="BSP36" s="668"/>
      <c r="BSQ36" s="669"/>
      <c r="BSR36" s="668"/>
      <c r="BSS36" s="670"/>
      <c r="BST36" s="669"/>
      <c r="BSU36" s="671"/>
      <c r="BSV36" s="672"/>
      <c r="BSW36" s="672"/>
      <c r="BSX36" s="673"/>
      <c r="BSY36" s="263">
        <f>$A$36</f>
        <v>22</v>
      </c>
      <c r="BSZ36" s="264" t="str">
        <f>$B$36</f>
        <v>木</v>
      </c>
      <c r="BTA36" s="660"/>
      <c r="BTB36" s="661"/>
      <c r="BTC36" s="660"/>
      <c r="BTD36" s="661"/>
      <c r="BTE36" s="662" t="str">
        <f>IFERROR(IF(OR(BSZ36="日",BSZ36="祝",BSZ36=0,BTA36=""),"　",MAX(IF(AND(BTA36&lt;=BTE14,BTC36&gt;BTF14),BTF14-BTE14,IF(AND(BTA36&gt;BTE14,BTC36&lt;=BTF14),BTC36-BTA36,IF(AND(BTA36&lt;=BTE14,BTC36&lt;=BTF14),BTC36-BTE14,IF(AND(BTA36&gt;BTE14,BTC36&gt;BTF14),BTF14-BTA36,0)))),0)),0)</f>
        <v>　</v>
      </c>
      <c r="BTF36" s="663"/>
      <c r="BTG36" s="664"/>
      <c r="BTH36" s="662" t="str">
        <f>IFERROR(IF(OR(BSZ36="日",BSZ36="祝",BSZ36=0,BTA36=""),"　",MAX(IF(AND(BTA36&gt;BTK14,BTC36&gt;BTI14),0,IF(AND(BTA36&lt;=BTK14,BTA36&gt;BTH14,BTC36&gt;BTI14),BTK14-BTA36,IF(AND(BTA36&lt;=BTK14,BTA36&lt;=BTH14,BTC36&gt;BTI14),BTK14-BTH14,IF(AND(BTA36&gt;BTH14,BTC36&lt;=BTI14),BTC36-BTA36,IF(AND(BTA36&lt;=BTH14,BTC36&lt;=BTI14),BTC36-BTH14,0))))),0)),0)</f>
        <v>　</v>
      </c>
      <c r="BTI36" s="663"/>
      <c r="BTJ36" s="664"/>
      <c r="BTK36" s="662" t="str">
        <f>IFERROR(IF(OR(BSZ36="日",BSZ36="祝",BSZ36=0,BTA36=""),"　",MAX(IF(AND(BTA36&lt;=BTK14,BTC36&gt;BTL14),BTL14-BTK14,IF(BTC36&lt;=BTL14,0,IF(AND(BTA36&gt;BTK14,BTC36&gt;BTL14),BTL14-BTA36,0))),0)),0)</f>
        <v>　</v>
      </c>
      <c r="BTL36" s="663"/>
      <c r="BTM36" s="664"/>
      <c r="BTN36" s="662" t="str">
        <f>IFERROR(IF(OR(BSZ36="日",BSZ36="祝",BSZ36=0,BTA36=""),"　",MAX(IF(BTA36&gt;BTN14,BTC36-BTA36,IF(BTA36&lt;=BTN14,BTC36-BTN14,0)),0)),0)</f>
        <v>　</v>
      </c>
      <c r="BTO36" s="663"/>
      <c r="BTP36" s="664"/>
      <c r="BTQ36" s="662" t="str">
        <f>IFERROR(IF(OR(BSZ36="日",BSZ36="祝",BSZ36=0,BTA36=""),"　",MAX(IF(AND(BTA36&lt;=BTQ14,BTC36&gt;BTR14),BTR14-BTQ14,IF(AND(BTA36&gt;BTQ14,BTC36&lt;=BTR14),BTC36-BTA36,IF(AND(BTA36&lt;=BTQ14,BTC36&lt;=BTR14),BTC36-BTQ14,IF(AND(BTA36&gt;BTQ14,BTC36&gt;BTR14),BTR14-BTA36,0)))),0)),0)</f>
        <v>　</v>
      </c>
      <c r="BTR36" s="663"/>
      <c r="BTS36" s="664"/>
      <c r="BTT36" s="662" t="str">
        <f>IFERROR(IF(OR(BSZ36="日",BSZ36="祝",BSZ36=0,BTA36=""),"　",MAX(IF(AND(BTA36&gt;BTW14,BTC36&gt;BTU14),0,IF(AND(BTA36&lt;=BTW14,BTA36&gt;BTT14,BTC36&gt;BTU14),BTW14-BTA36,IF(AND(BTA36&lt;=BTW14,BTA36&lt;=BTT14,BTC36&gt;BTU14),BTW14-BTT14,IF(AND(BTA36&gt;BTT14,BTC36&lt;=BTU14),BTC36-BTA36,IF(AND(BTA36&lt;=BTT14,BTC36&lt;=BTU14),BTC36-BTT14,0))))),0)),0)</f>
        <v>　</v>
      </c>
      <c r="BTU36" s="663"/>
      <c r="BTV36" s="664"/>
      <c r="BTW36" s="662" t="str">
        <f>IFERROR(IF(OR(BSZ36="日",BSZ36="祝",BSZ36=0,BTA36=""),"　",MAX(IF(AND(BTA36&lt;=BTW14,BTC36&gt;BTX14),BTX14-BTW14,IF(BTC36&lt;=BTX14,0,IF(AND(BTA36&gt;BTW14,BTC36&gt;BTX14),BTX14-BTA36,0))),0)),0)</f>
        <v>　</v>
      </c>
      <c r="BTX36" s="663"/>
      <c r="BTY36" s="664"/>
      <c r="BTZ36" s="662" t="str">
        <f t="shared" si="34"/>
        <v>　</v>
      </c>
      <c r="BUA36" s="663"/>
      <c r="BUB36" s="664"/>
      <c r="BUC36" s="665" t="str">
        <f>IF(BUF36="×",TIME(0,0,0),IF(BUP4="非常勤",BTE36,BTQ36))</f>
        <v>　</v>
      </c>
      <c r="BUD36" s="666"/>
      <c r="BUE36" s="667"/>
      <c r="BUF36" s="265"/>
      <c r="BUG36" s="665" t="str">
        <f>IF(BUJ36="×",TIME(0,0,0),IF(BUP4="非常勤",BTH36,BTT36))</f>
        <v>　</v>
      </c>
      <c r="BUH36" s="666"/>
      <c r="BUI36" s="667"/>
      <c r="BUJ36" s="265"/>
      <c r="BUK36" s="665" t="str">
        <f>IF(BUN36="×",TIME(0,0,0),IF(BUP4="非常勤",BTK36,BTW36))</f>
        <v>　</v>
      </c>
      <c r="BUL36" s="666"/>
      <c r="BUM36" s="667"/>
      <c r="BUN36" s="265"/>
      <c r="BUO36" s="665" t="str">
        <f>IF(BUR36="×",TIME(0,0,0),IF(BUP4="非常勤",BTN36,BTZ36))</f>
        <v>　</v>
      </c>
      <c r="BUP36" s="666"/>
      <c r="BUQ36" s="667"/>
      <c r="BUR36" s="265"/>
      <c r="BUS36" s="668"/>
      <c r="BUT36" s="669"/>
      <c r="BUU36" s="668"/>
      <c r="BUV36" s="670"/>
      <c r="BUW36" s="669"/>
      <c r="BUX36" s="671"/>
      <c r="BUY36" s="672"/>
      <c r="BUZ36" s="672"/>
      <c r="BVA36" s="673"/>
      <c r="BVB36" s="263">
        <f>$A$36</f>
        <v>22</v>
      </c>
      <c r="BVC36" s="264" t="str">
        <f>$B$36</f>
        <v>木</v>
      </c>
      <c r="BVD36" s="660"/>
      <c r="BVE36" s="661"/>
      <c r="BVF36" s="660"/>
      <c r="BVG36" s="661"/>
      <c r="BVH36" s="662" t="str">
        <f>IFERROR(IF(OR(BVC36="日",BVC36="祝",BVC36=0,BVD36=""),"　",MAX(IF(AND(BVD36&lt;=BVH14,BVF36&gt;BVI14),BVI14-BVH14,IF(AND(BVD36&gt;BVH14,BVF36&lt;=BVI14),BVF36-BVD36,IF(AND(BVD36&lt;=BVH14,BVF36&lt;=BVI14),BVF36-BVH14,IF(AND(BVD36&gt;BVH14,BVF36&gt;BVI14),BVI14-BVD36,0)))),0)),0)</f>
        <v>　</v>
      </c>
      <c r="BVI36" s="663"/>
      <c r="BVJ36" s="664"/>
      <c r="BVK36" s="662" t="str">
        <f>IFERROR(IF(OR(BVC36="日",BVC36="祝",BVC36=0,BVD36=""),"　",MAX(IF(AND(BVD36&gt;BVN14,BVF36&gt;BVL14),0,IF(AND(BVD36&lt;=BVN14,BVD36&gt;BVK14,BVF36&gt;BVL14),BVN14-BVD36,IF(AND(BVD36&lt;=BVN14,BVD36&lt;=BVK14,BVF36&gt;BVL14),BVN14-BVK14,IF(AND(BVD36&gt;BVK14,BVF36&lt;=BVL14),BVF36-BVD36,IF(AND(BVD36&lt;=BVK14,BVF36&lt;=BVL14),BVF36-BVK14,0))))),0)),0)</f>
        <v>　</v>
      </c>
      <c r="BVL36" s="663"/>
      <c r="BVM36" s="664"/>
      <c r="BVN36" s="662" t="str">
        <f>IFERROR(IF(OR(BVC36="日",BVC36="祝",BVC36=0,BVD36=""),"　",MAX(IF(AND(BVD36&lt;=BVN14,BVF36&gt;BVO14),BVO14-BVN14,IF(BVF36&lt;=BVO14,0,IF(AND(BVD36&gt;BVN14,BVF36&gt;BVO14),BVO14-BVD36,0))),0)),0)</f>
        <v>　</v>
      </c>
      <c r="BVO36" s="663"/>
      <c r="BVP36" s="664"/>
      <c r="BVQ36" s="662" t="str">
        <f>IFERROR(IF(OR(BVC36="日",BVC36="祝",BVC36=0,BVD36=""),"　",MAX(IF(BVD36&gt;BVQ14,BVF36-BVD36,IF(BVD36&lt;=BVQ14,BVF36-BVQ14,0)),0)),0)</f>
        <v>　</v>
      </c>
      <c r="BVR36" s="663"/>
      <c r="BVS36" s="664"/>
      <c r="BVT36" s="662" t="str">
        <f>IFERROR(IF(OR(BVC36="日",BVC36="祝",BVC36=0,BVD36=""),"　",MAX(IF(AND(BVD36&lt;=BVT14,BVF36&gt;BVU14),BVU14-BVT14,IF(AND(BVD36&gt;BVT14,BVF36&lt;=BVU14),BVF36-BVD36,IF(AND(BVD36&lt;=BVT14,BVF36&lt;=BVU14),BVF36-BVT14,IF(AND(BVD36&gt;BVT14,BVF36&gt;BVU14),BVU14-BVD36,0)))),0)),0)</f>
        <v>　</v>
      </c>
      <c r="BVU36" s="663"/>
      <c r="BVV36" s="664"/>
      <c r="BVW36" s="662" t="str">
        <f>IFERROR(IF(OR(BVC36="日",BVC36="祝",BVC36=0,BVD36=""),"　",MAX(IF(AND(BVD36&gt;BVZ14,BVF36&gt;BVX14),0,IF(AND(BVD36&lt;=BVZ14,BVD36&gt;BVW14,BVF36&gt;BVX14),BVZ14-BVD36,IF(AND(BVD36&lt;=BVZ14,BVD36&lt;=BVW14,BVF36&gt;BVX14),BVZ14-BVW14,IF(AND(BVD36&gt;BVW14,BVF36&lt;=BVX14),BVF36-BVD36,IF(AND(BVD36&lt;=BVW14,BVF36&lt;=BVX14),BVF36-BVW14,0))))),0)),0)</f>
        <v>　</v>
      </c>
      <c r="BVX36" s="663"/>
      <c r="BVY36" s="664"/>
      <c r="BVZ36" s="662" t="str">
        <f>IFERROR(IF(OR(BVC36="日",BVC36="祝",BVC36=0,BVD36=""),"　",MAX(IF(AND(BVD36&lt;=BVZ14,BVF36&gt;BWA14),BWA14-BVZ14,IF(BVF36&lt;=BWA14,0,IF(AND(BVD36&gt;BVZ14,BVF36&gt;BWA14),BWA14-BVD36,0))),0)),0)</f>
        <v>　</v>
      </c>
      <c r="BWA36" s="663"/>
      <c r="BWB36" s="664"/>
      <c r="BWC36" s="662" t="str">
        <f t="shared" si="35"/>
        <v>　</v>
      </c>
      <c r="BWD36" s="663"/>
      <c r="BWE36" s="664"/>
      <c r="BWF36" s="665" t="str">
        <f>IF(BWI36="×",TIME(0,0,0),IF(BWS4="非常勤",BVH36,BVT36))</f>
        <v>　</v>
      </c>
      <c r="BWG36" s="666"/>
      <c r="BWH36" s="667"/>
      <c r="BWI36" s="265"/>
      <c r="BWJ36" s="665" t="str">
        <f>IF(BWM36="×",TIME(0,0,0),IF(BWS4="非常勤",BVK36,BVW36))</f>
        <v>　</v>
      </c>
      <c r="BWK36" s="666"/>
      <c r="BWL36" s="667"/>
      <c r="BWM36" s="265"/>
      <c r="BWN36" s="665" t="str">
        <f>IF(BWQ36="×",TIME(0,0,0),IF(BWS4="非常勤",BVN36,BVZ36))</f>
        <v>　</v>
      </c>
      <c r="BWO36" s="666"/>
      <c r="BWP36" s="667"/>
      <c r="BWQ36" s="265"/>
      <c r="BWR36" s="665" t="str">
        <f>IF(BWU36="×",TIME(0,0,0),IF(BWS4="非常勤",BVQ36,BWC36))</f>
        <v>　</v>
      </c>
      <c r="BWS36" s="666"/>
      <c r="BWT36" s="667"/>
      <c r="BWU36" s="265"/>
      <c r="BWV36" s="668"/>
      <c r="BWW36" s="669"/>
      <c r="BWX36" s="668"/>
      <c r="BWY36" s="670"/>
      <c r="BWZ36" s="669"/>
      <c r="BXA36" s="671"/>
      <c r="BXB36" s="672"/>
      <c r="BXC36" s="672"/>
      <c r="BXD36" s="673"/>
      <c r="BXE36" s="263">
        <f>$A$36</f>
        <v>22</v>
      </c>
      <c r="BXF36" s="264" t="str">
        <f>$B$36</f>
        <v>木</v>
      </c>
      <c r="BXG36" s="660"/>
      <c r="BXH36" s="661"/>
      <c r="BXI36" s="660"/>
      <c r="BXJ36" s="661"/>
      <c r="BXK36" s="662" t="str">
        <f>IFERROR(IF(OR(BXF36="日",BXF36="祝",BXF36=0,BXG36=""),"　",MAX(IF(AND(BXG36&lt;=BXK14,BXI36&gt;BXL14),BXL14-BXK14,IF(AND(BXG36&gt;BXK14,BXI36&lt;=BXL14),BXI36-BXG36,IF(AND(BXG36&lt;=BXK14,BXI36&lt;=BXL14),BXI36-BXK14,IF(AND(BXG36&gt;BXK14,BXI36&gt;BXL14),BXL14-BXG36,0)))),0)),0)</f>
        <v>　</v>
      </c>
      <c r="BXL36" s="663"/>
      <c r="BXM36" s="664"/>
      <c r="BXN36" s="662" t="str">
        <f>IFERROR(IF(OR(BXF36="日",BXF36="祝",BXF36=0,BXG36=""),"　",MAX(IF(AND(BXG36&gt;BXQ14,BXI36&gt;BXO14),0,IF(AND(BXG36&lt;=BXQ14,BXG36&gt;BXN14,BXI36&gt;BXO14),BXQ14-BXG36,IF(AND(BXG36&lt;=BXQ14,BXG36&lt;=BXN14,BXI36&gt;BXO14),BXQ14-BXN14,IF(AND(BXG36&gt;BXN14,BXI36&lt;=BXO14),BXI36-BXG36,IF(AND(BXG36&lt;=BXN14,BXI36&lt;=BXO14),BXI36-BXN14,0))))),0)),0)</f>
        <v>　</v>
      </c>
      <c r="BXO36" s="663"/>
      <c r="BXP36" s="664"/>
      <c r="BXQ36" s="662" t="str">
        <f>IFERROR(IF(OR(BXF36="日",BXF36="祝",BXF36=0,BXG36=""),"　",MAX(IF(AND(BXG36&lt;=BXQ14,BXI36&gt;BXR14),BXR14-BXQ14,IF(BXI36&lt;=BXR14,0,IF(AND(BXG36&gt;BXQ14,BXI36&gt;BXR14),BXR14-BXG36,0))),0)),0)</f>
        <v>　</v>
      </c>
      <c r="BXR36" s="663"/>
      <c r="BXS36" s="664"/>
      <c r="BXT36" s="662" t="str">
        <f>IFERROR(IF(OR(BXF36="日",BXF36="祝",BXF36=0,BXG36=""),"　",MAX(IF(BXG36&gt;BXT14,BXI36-BXG36,IF(BXG36&lt;=BXT14,BXI36-BXT14,0)),0)),0)</f>
        <v>　</v>
      </c>
      <c r="BXU36" s="663"/>
      <c r="BXV36" s="664"/>
      <c r="BXW36" s="662" t="str">
        <f>IFERROR(IF(OR(BXF36="日",BXF36="祝",BXF36=0,BXG36=""),"　",MAX(IF(AND(BXG36&lt;=BXW14,BXI36&gt;BXX14),BXX14-BXW14,IF(AND(BXG36&gt;BXW14,BXI36&lt;=BXX14),BXI36-BXG36,IF(AND(BXG36&lt;=BXW14,BXI36&lt;=BXX14),BXI36-BXW14,IF(AND(BXG36&gt;BXW14,BXI36&gt;BXX14),BXX14-BXG36,0)))),0)),0)</f>
        <v>　</v>
      </c>
      <c r="BXX36" s="663"/>
      <c r="BXY36" s="664"/>
      <c r="BXZ36" s="662" t="str">
        <f>IFERROR(IF(OR(BXF36="日",BXF36="祝",BXF36=0,BXG36=""),"　",MAX(IF(AND(BXG36&gt;BYC14,BXI36&gt;BYA14),0,IF(AND(BXG36&lt;=BYC14,BXG36&gt;BXZ14,BXI36&gt;BYA14),BYC14-BXG36,IF(AND(BXG36&lt;=BYC14,BXG36&lt;=BXZ14,BXI36&gt;BYA14),BYC14-BXZ14,IF(AND(BXG36&gt;BXZ14,BXI36&lt;=BYA14),BXI36-BXG36,IF(AND(BXG36&lt;=BXZ14,BXI36&lt;=BYA14),BXI36-BXZ14,0))))),0)),0)</f>
        <v>　</v>
      </c>
      <c r="BYA36" s="663"/>
      <c r="BYB36" s="664"/>
      <c r="BYC36" s="662" t="str">
        <f>IFERROR(IF(OR(BXF36="日",BXF36="祝",BXF36=0,BXG36=""),"　",MAX(IF(AND(BXG36&lt;=BYC14,BXI36&gt;BYD14),BYD14-BYC14,IF(BXI36&lt;=BYD14,0,IF(AND(BXG36&gt;BYC14,BXI36&gt;BYD14),BYD14-BXG36,0))),0)),0)</f>
        <v>　</v>
      </c>
      <c r="BYD36" s="663"/>
      <c r="BYE36" s="664"/>
      <c r="BYF36" s="662" t="str">
        <f t="shared" si="36"/>
        <v>　</v>
      </c>
      <c r="BYG36" s="663"/>
      <c r="BYH36" s="664"/>
      <c r="BYI36" s="665" t="str">
        <f>IF(BYL36="×",TIME(0,0,0),IF(BYV4="非常勤",BXK36,BXW36))</f>
        <v>　</v>
      </c>
      <c r="BYJ36" s="666"/>
      <c r="BYK36" s="667"/>
      <c r="BYL36" s="265"/>
      <c r="BYM36" s="665" t="str">
        <f>IF(BYP36="×",TIME(0,0,0),IF(BYV4="非常勤",BXN36,BXZ36))</f>
        <v>　</v>
      </c>
      <c r="BYN36" s="666"/>
      <c r="BYO36" s="667"/>
      <c r="BYP36" s="265"/>
      <c r="BYQ36" s="665" t="str">
        <f>IF(BYT36="×",TIME(0,0,0),IF(BYV4="非常勤",BXQ36,BYC36))</f>
        <v>　</v>
      </c>
      <c r="BYR36" s="666"/>
      <c r="BYS36" s="667"/>
      <c r="BYT36" s="265"/>
      <c r="BYU36" s="665" t="str">
        <f>IF(BYX36="×",TIME(0,0,0),IF(BYV4="非常勤",BXT36,BYF36))</f>
        <v>　</v>
      </c>
      <c r="BYV36" s="666"/>
      <c r="BYW36" s="667"/>
      <c r="BYX36" s="265"/>
      <c r="BYY36" s="668"/>
      <c r="BYZ36" s="669"/>
      <c r="BZA36" s="668"/>
      <c r="BZB36" s="670"/>
      <c r="BZC36" s="669"/>
      <c r="BZD36" s="671"/>
      <c r="BZE36" s="672"/>
      <c r="BZF36" s="672"/>
      <c r="BZG36" s="673"/>
      <c r="BZH36" s="263">
        <f>$A$36</f>
        <v>22</v>
      </c>
      <c r="BZI36" s="264" t="str">
        <f>$B$36</f>
        <v>木</v>
      </c>
      <c r="BZJ36" s="660"/>
      <c r="BZK36" s="661"/>
      <c r="BZL36" s="660"/>
      <c r="BZM36" s="661"/>
      <c r="BZN36" s="662" t="str">
        <f>IFERROR(IF(OR(BZI36="日",BZI36="祝",BZI36=0,BZJ36=""),"　",MAX(IF(AND(BZJ36&lt;=BZN14,BZL36&gt;BZO14),BZO14-BZN14,IF(AND(BZJ36&gt;BZN14,BZL36&lt;=BZO14),BZL36-BZJ36,IF(AND(BZJ36&lt;=BZN14,BZL36&lt;=BZO14),BZL36-BZN14,IF(AND(BZJ36&gt;BZN14,BZL36&gt;BZO14),BZO14-BZJ36,0)))),0)),0)</f>
        <v>　</v>
      </c>
      <c r="BZO36" s="663"/>
      <c r="BZP36" s="664"/>
      <c r="BZQ36" s="662" t="str">
        <f>IFERROR(IF(OR(BZI36="日",BZI36="祝",BZI36=0,BZJ36=""),"　",MAX(IF(AND(BZJ36&gt;BZT14,BZL36&gt;BZR14),0,IF(AND(BZJ36&lt;=BZT14,BZJ36&gt;BZQ14,BZL36&gt;BZR14),BZT14-BZJ36,IF(AND(BZJ36&lt;=BZT14,BZJ36&lt;=BZQ14,BZL36&gt;BZR14),BZT14-BZQ14,IF(AND(BZJ36&gt;BZQ14,BZL36&lt;=BZR14),BZL36-BZJ36,IF(AND(BZJ36&lt;=BZQ14,BZL36&lt;=BZR14),BZL36-BZQ14,0))))),0)),0)</f>
        <v>　</v>
      </c>
      <c r="BZR36" s="663"/>
      <c r="BZS36" s="664"/>
      <c r="BZT36" s="662" t="str">
        <f>IFERROR(IF(OR(BZI36="日",BZI36="祝",BZI36=0,BZJ36=""),"　",MAX(IF(AND(BZJ36&lt;=BZT14,BZL36&gt;BZU14),BZU14-BZT14,IF(BZL36&lt;=BZU14,0,IF(AND(BZJ36&gt;BZT14,BZL36&gt;BZU14),BZU14-BZJ36,0))),0)),0)</f>
        <v>　</v>
      </c>
      <c r="BZU36" s="663"/>
      <c r="BZV36" s="664"/>
      <c r="BZW36" s="662" t="str">
        <f>IFERROR(IF(OR(BZI36="日",BZI36="祝",BZI36=0,BZJ36=""),"　",MAX(IF(BZJ36&gt;BZW14,BZL36-BZJ36,IF(BZJ36&lt;=BZW14,BZL36-BZW14,0)),0)),0)</f>
        <v>　</v>
      </c>
      <c r="BZX36" s="663"/>
      <c r="BZY36" s="664"/>
      <c r="BZZ36" s="662" t="str">
        <f>IFERROR(IF(OR(BZI36="日",BZI36="祝",BZI36=0,BZJ36=""),"　",MAX(IF(AND(BZJ36&lt;=BZZ14,BZL36&gt;CAA14),CAA14-BZZ14,IF(AND(BZJ36&gt;BZZ14,BZL36&lt;=CAA14),BZL36-BZJ36,IF(AND(BZJ36&lt;=BZZ14,BZL36&lt;=CAA14),BZL36-BZZ14,IF(AND(BZJ36&gt;BZZ14,BZL36&gt;CAA14),CAA14-BZJ36,0)))),0)),0)</f>
        <v>　</v>
      </c>
      <c r="CAA36" s="663"/>
      <c r="CAB36" s="664"/>
      <c r="CAC36" s="662" t="str">
        <f>IFERROR(IF(OR(BZI36="日",BZI36="祝",BZI36=0,BZJ36=""),"　",MAX(IF(AND(BZJ36&gt;CAF14,BZL36&gt;CAD14),0,IF(AND(BZJ36&lt;=CAF14,BZJ36&gt;CAC14,BZL36&gt;CAD14),CAF14-BZJ36,IF(AND(BZJ36&lt;=CAF14,BZJ36&lt;=CAC14,BZL36&gt;CAD14),CAF14-CAC14,IF(AND(BZJ36&gt;CAC14,BZL36&lt;=CAD14),BZL36-BZJ36,IF(AND(BZJ36&lt;=CAC14,BZL36&lt;=CAD14),BZL36-CAC14,0))))),0)),0)</f>
        <v>　</v>
      </c>
      <c r="CAD36" s="663"/>
      <c r="CAE36" s="664"/>
      <c r="CAF36" s="662" t="str">
        <f>IFERROR(IF(OR(BZI36="日",BZI36="祝",BZI36=0,BZJ36=""),"　",MAX(IF(AND(BZJ36&lt;=CAF14,BZL36&gt;CAG14),CAG14-CAF14,IF(BZL36&lt;=CAG14,0,IF(AND(BZJ36&gt;CAF14,BZL36&gt;CAG14),CAG14-BZJ36,0))),0)),0)</f>
        <v>　</v>
      </c>
      <c r="CAG36" s="663"/>
      <c r="CAH36" s="664"/>
      <c r="CAI36" s="662" t="str">
        <f t="shared" si="37"/>
        <v>　</v>
      </c>
      <c r="CAJ36" s="663"/>
      <c r="CAK36" s="664"/>
      <c r="CAL36" s="665" t="str">
        <f>IF(CAO36="×",TIME(0,0,0),IF(CAY4="非常勤",BZN36,BZZ36))</f>
        <v>　</v>
      </c>
      <c r="CAM36" s="666"/>
      <c r="CAN36" s="667"/>
      <c r="CAO36" s="265"/>
      <c r="CAP36" s="665" t="str">
        <f>IF(CAS36="×",TIME(0,0,0),IF(CAY4="非常勤",BZQ36,CAC36))</f>
        <v>　</v>
      </c>
      <c r="CAQ36" s="666"/>
      <c r="CAR36" s="667"/>
      <c r="CAS36" s="265"/>
      <c r="CAT36" s="665" t="str">
        <f>IF(CAW36="×",TIME(0,0,0),IF(CAY4="非常勤",BZT36,CAF36))</f>
        <v>　</v>
      </c>
      <c r="CAU36" s="666"/>
      <c r="CAV36" s="667"/>
      <c r="CAW36" s="265"/>
      <c r="CAX36" s="665" t="str">
        <f>IF(CBA36="×",TIME(0,0,0),IF(CAY4="非常勤",BZW36,CAI36))</f>
        <v>　</v>
      </c>
      <c r="CAY36" s="666"/>
      <c r="CAZ36" s="667"/>
      <c r="CBA36" s="265"/>
      <c r="CBB36" s="668"/>
      <c r="CBC36" s="669"/>
      <c r="CBD36" s="668"/>
      <c r="CBE36" s="670"/>
      <c r="CBF36" s="669"/>
      <c r="CBG36" s="671"/>
      <c r="CBH36" s="672"/>
      <c r="CBI36" s="672"/>
      <c r="CBJ36" s="673"/>
      <c r="CBK36" s="263">
        <f>$A$36</f>
        <v>22</v>
      </c>
      <c r="CBL36" s="264" t="str">
        <f>$B$36</f>
        <v>木</v>
      </c>
      <c r="CBM36" s="660"/>
      <c r="CBN36" s="661"/>
      <c r="CBO36" s="660"/>
      <c r="CBP36" s="661"/>
      <c r="CBQ36" s="662" t="str">
        <f>IFERROR(IF(OR(CBL36="日",CBL36="祝",CBL36=0,CBM36=""),"　",MAX(IF(AND(CBM36&lt;=CBQ14,CBO36&gt;CBR14),CBR14-CBQ14,IF(AND(CBM36&gt;CBQ14,CBO36&lt;=CBR14),CBO36-CBM36,IF(AND(CBM36&lt;=CBQ14,CBO36&lt;=CBR14),CBO36-CBQ14,IF(AND(CBM36&gt;CBQ14,CBO36&gt;CBR14),CBR14-CBM36,0)))),0)),0)</f>
        <v>　</v>
      </c>
      <c r="CBR36" s="663"/>
      <c r="CBS36" s="664"/>
      <c r="CBT36" s="662" t="str">
        <f>IFERROR(IF(OR(CBL36="日",CBL36="祝",CBL36=0,CBM36=""),"　",MAX(IF(AND(CBM36&gt;CBW14,CBO36&gt;CBU14),0,IF(AND(CBM36&lt;=CBW14,CBM36&gt;CBT14,CBO36&gt;CBU14),CBW14-CBM36,IF(AND(CBM36&lt;=CBW14,CBM36&lt;=CBT14,CBO36&gt;CBU14),CBW14-CBT14,IF(AND(CBM36&gt;CBT14,CBO36&lt;=CBU14),CBO36-CBM36,IF(AND(CBM36&lt;=CBT14,CBO36&lt;=CBU14),CBO36-CBT14,0))))),0)),0)</f>
        <v>　</v>
      </c>
      <c r="CBU36" s="663"/>
      <c r="CBV36" s="664"/>
      <c r="CBW36" s="662" t="str">
        <f>IFERROR(IF(OR(CBL36="日",CBL36="祝",CBL36=0,CBM36=""),"　",MAX(IF(AND(CBM36&lt;=CBW14,CBO36&gt;CBX14),CBX14-CBW14,IF(CBO36&lt;=CBX14,0,IF(AND(CBM36&gt;CBW14,CBO36&gt;CBX14),CBX14-CBM36,0))),0)),0)</f>
        <v>　</v>
      </c>
      <c r="CBX36" s="663"/>
      <c r="CBY36" s="664"/>
      <c r="CBZ36" s="662" t="str">
        <f>IFERROR(IF(OR(CBL36="日",CBL36="祝",CBL36=0,CBM36=""),"　",MAX(IF(CBM36&gt;CBZ14,CBO36-CBM36,IF(CBM36&lt;=CBZ14,CBO36-CBZ14,0)),0)),0)</f>
        <v>　</v>
      </c>
      <c r="CCA36" s="663"/>
      <c r="CCB36" s="664"/>
      <c r="CCC36" s="662" t="str">
        <f>IFERROR(IF(OR(CBL36="日",CBL36="祝",CBL36=0,CBM36=""),"　",MAX(IF(AND(CBM36&lt;=CCC14,CBO36&gt;CCD14),CCD14-CCC14,IF(AND(CBM36&gt;CCC14,CBO36&lt;=CCD14),CBO36-CBM36,IF(AND(CBM36&lt;=CCC14,CBO36&lt;=CCD14),CBO36-CCC14,IF(AND(CBM36&gt;CCC14,CBO36&gt;CCD14),CCD14-CBM36,0)))),0)),0)</f>
        <v>　</v>
      </c>
      <c r="CCD36" s="663"/>
      <c r="CCE36" s="664"/>
      <c r="CCF36" s="662" t="str">
        <f>IFERROR(IF(OR(CBL36="日",CBL36="祝",CBL36=0,CBM36=""),"　",MAX(IF(AND(CBM36&gt;CCI14,CBO36&gt;CCG14),0,IF(AND(CBM36&lt;=CCI14,CBM36&gt;CCF14,CBO36&gt;CCG14),CCI14-CBM36,IF(AND(CBM36&lt;=CCI14,CBM36&lt;=CCF14,CBO36&gt;CCG14),CCI14-CCF14,IF(AND(CBM36&gt;CCF14,CBO36&lt;=CCG14),CBO36-CBM36,IF(AND(CBM36&lt;=CCF14,CBO36&lt;=CCG14),CBO36-CCF14,0))))),0)),0)</f>
        <v>　</v>
      </c>
      <c r="CCG36" s="663"/>
      <c r="CCH36" s="664"/>
      <c r="CCI36" s="662" t="str">
        <f>IFERROR(IF(OR(CBL36="日",CBL36="祝",CBL36=0,CBM36=""),"　",MAX(IF(AND(CBM36&lt;=CCI14,CBO36&gt;CCJ14),CCJ14-CCI14,IF(CBO36&lt;=CCJ14,0,IF(AND(CBM36&gt;CCI14,CBO36&gt;CCJ14),CCJ14-CBM36,0))),0)),0)</f>
        <v>　</v>
      </c>
      <c r="CCJ36" s="663"/>
      <c r="CCK36" s="664"/>
      <c r="CCL36" s="662" t="str">
        <f t="shared" si="38"/>
        <v>　</v>
      </c>
      <c r="CCM36" s="663"/>
      <c r="CCN36" s="664"/>
      <c r="CCO36" s="665" t="str">
        <f>IF(CCR36="×",TIME(0,0,0),IF(CDB4="非常勤",CBQ36,CCC36))</f>
        <v>　</v>
      </c>
      <c r="CCP36" s="666"/>
      <c r="CCQ36" s="667"/>
      <c r="CCR36" s="265"/>
      <c r="CCS36" s="665" t="str">
        <f>IF(CCV36="×",TIME(0,0,0),IF(CDB4="非常勤",CBT36,CCF36))</f>
        <v>　</v>
      </c>
      <c r="CCT36" s="666"/>
      <c r="CCU36" s="667"/>
      <c r="CCV36" s="265"/>
      <c r="CCW36" s="665" t="str">
        <f>IF(CCZ36="×",TIME(0,0,0),IF(CDB4="非常勤",CBW36,CCI36))</f>
        <v>　</v>
      </c>
      <c r="CCX36" s="666"/>
      <c r="CCY36" s="667"/>
      <c r="CCZ36" s="265"/>
      <c r="CDA36" s="665" t="str">
        <f>IF(CDD36="×",TIME(0,0,0),IF(CDB4="非常勤",CBZ36,CCL36))</f>
        <v>　</v>
      </c>
      <c r="CDB36" s="666"/>
      <c r="CDC36" s="667"/>
      <c r="CDD36" s="265"/>
      <c r="CDE36" s="668"/>
      <c r="CDF36" s="669"/>
      <c r="CDG36" s="668"/>
      <c r="CDH36" s="670"/>
      <c r="CDI36" s="669"/>
      <c r="CDJ36" s="671"/>
      <c r="CDK36" s="672"/>
      <c r="CDL36" s="672"/>
      <c r="CDM36" s="673"/>
      <c r="CDN36" s="263">
        <f>$A$36</f>
        <v>22</v>
      </c>
      <c r="CDO36" s="264" t="str">
        <f>$B$36</f>
        <v>木</v>
      </c>
      <c r="CDP36" s="660"/>
      <c r="CDQ36" s="661"/>
      <c r="CDR36" s="660"/>
      <c r="CDS36" s="661"/>
      <c r="CDT36" s="662" t="str">
        <f>IFERROR(IF(OR(CDO36="日",CDO36="祝",CDO36=0,CDP36=""),"　",MAX(IF(AND(CDP36&lt;=CDT14,CDR36&gt;CDU14),CDU14-CDT14,IF(AND(CDP36&gt;CDT14,CDR36&lt;=CDU14),CDR36-CDP36,IF(AND(CDP36&lt;=CDT14,CDR36&lt;=CDU14),CDR36-CDT14,IF(AND(CDP36&gt;CDT14,CDR36&gt;CDU14),CDU14-CDP36,0)))),0)),0)</f>
        <v>　</v>
      </c>
      <c r="CDU36" s="663"/>
      <c r="CDV36" s="664"/>
      <c r="CDW36" s="662" t="str">
        <f>IFERROR(IF(OR(CDO36="日",CDO36="祝",CDO36=0,CDP36=""),"　",MAX(IF(AND(CDP36&gt;CDZ14,CDR36&gt;CDX14),0,IF(AND(CDP36&lt;=CDZ14,CDP36&gt;CDW14,CDR36&gt;CDX14),CDZ14-CDP36,IF(AND(CDP36&lt;=CDZ14,CDP36&lt;=CDW14,CDR36&gt;CDX14),CDZ14-CDW14,IF(AND(CDP36&gt;CDW14,CDR36&lt;=CDX14),CDR36-CDP36,IF(AND(CDP36&lt;=CDW14,CDR36&lt;=CDX14),CDR36-CDW14,0))))),0)),0)</f>
        <v>　</v>
      </c>
      <c r="CDX36" s="663"/>
      <c r="CDY36" s="664"/>
      <c r="CDZ36" s="662" t="str">
        <f>IFERROR(IF(OR(CDO36="日",CDO36="祝",CDO36=0,CDP36=""),"　",MAX(IF(AND(CDP36&lt;=CDZ14,CDR36&gt;CEA14),CEA14-CDZ14,IF(CDR36&lt;=CEA14,0,IF(AND(CDP36&gt;CDZ14,CDR36&gt;CEA14),CEA14-CDP36,0))),0)),0)</f>
        <v>　</v>
      </c>
      <c r="CEA36" s="663"/>
      <c r="CEB36" s="664"/>
      <c r="CEC36" s="662" t="str">
        <f>IFERROR(IF(OR(CDO36="日",CDO36="祝",CDO36=0,CDP36=""),"　",MAX(IF(CDP36&gt;CEC14,CDR36-CDP36,IF(CDP36&lt;=CEC14,CDR36-CEC14,0)),0)),0)</f>
        <v>　</v>
      </c>
      <c r="CED36" s="663"/>
      <c r="CEE36" s="664"/>
      <c r="CEF36" s="662" t="str">
        <f>IFERROR(IF(OR(CDO36="日",CDO36="祝",CDO36=0,CDP36=""),"　",MAX(IF(AND(CDP36&lt;=CEF14,CDR36&gt;CEG14),CEG14-CEF14,IF(AND(CDP36&gt;CEF14,CDR36&lt;=CEG14),CDR36-CDP36,IF(AND(CDP36&lt;=CEF14,CDR36&lt;=CEG14),CDR36-CEF14,IF(AND(CDP36&gt;CEF14,CDR36&gt;CEG14),CEG14-CDP36,0)))),0)),0)</f>
        <v>　</v>
      </c>
      <c r="CEG36" s="663"/>
      <c r="CEH36" s="664"/>
      <c r="CEI36" s="662" t="str">
        <f>IFERROR(IF(OR(CDO36="日",CDO36="祝",CDO36=0,CDP36=""),"　",MAX(IF(AND(CDP36&gt;CEL14,CDR36&gt;CEJ14),0,IF(AND(CDP36&lt;=CEL14,CDP36&gt;CEI14,CDR36&gt;CEJ14),CEL14-CDP36,IF(AND(CDP36&lt;=CEL14,CDP36&lt;=CEI14,CDR36&gt;CEJ14),CEL14-CEI14,IF(AND(CDP36&gt;CEI14,CDR36&lt;=CEJ14),CDR36-CDP36,IF(AND(CDP36&lt;=CEI14,CDR36&lt;=CEJ14),CDR36-CEI14,0))))),0)),0)</f>
        <v>　</v>
      </c>
      <c r="CEJ36" s="663"/>
      <c r="CEK36" s="664"/>
      <c r="CEL36" s="662" t="str">
        <f>IFERROR(IF(OR(CDO36="日",CDO36="祝",CDO36=0,CDP36=""),"　",MAX(IF(AND(CDP36&lt;=CEL14,CDR36&gt;CEM14),CEM14-CEL14,IF(CDR36&lt;=CEM14,0,IF(AND(CDP36&gt;CEL14,CDR36&gt;CEM14),CEM14-CDP36,0))),0)),0)</f>
        <v>　</v>
      </c>
      <c r="CEM36" s="663"/>
      <c r="CEN36" s="664"/>
      <c r="CEO36" s="662" t="str">
        <f t="shared" si="39"/>
        <v>　</v>
      </c>
      <c r="CEP36" s="663"/>
      <c r="CEQ36" s="664"/>
      <c r="CER36" s="665" t="str">
        <f>IF(CEU36="×",TIME(0,0,0),IF(CFE4="非常勤",CDT36,CEF36))</f>
        <v>　</v>
      </c>
      <c r="CES36" s="666"/>
      <c r="CET36" s="667"/>
      <c r="CEU36" s="265"/>
      <c r="CEV36" s="665" t="str">
        <f>IF(CEY36="×",TIME(0,0,0),IF(CFE4="非常勤",CDW36,CEI36))</f>
        <v>　</v>
      </c>
      <c r="CEW36" s="666"/>
      <c r="CEX36" s="667"/>
      <c r="CEY36" s="265"/>
      <c r="CEZ36" s="665" t="str">
        <f>IF(CFC36="×",TIME(0,0,0),IF(CFE4="非常勤",CDZ36,CEL36))</f>
        <v>　</v>
      </c>
      <c r="CFA36" s="666"/>
      <c r="CFB36" s="667"/>
      <c r="CFC36" s="265"/>
      <c r="CFD36" s="665" t="str">
        <f>IF(CFG36="×",TIME(0,0,0),IF(CFE4="非常勤",CEC36,CEO36))</f>
        <v>　</v>
      </c>
      <c r="CFE36" s="666"/>
      <c r="CFF36" s="667"/>
      <c r="CFG36" s="265"/>
      <c r="CFH36" s="668"/>
      <c r="CFI36" s="669"/>
      <c r="CFJ36" s="668"/>
      <c r="CFK36" s="670"/>
      <c r="CFL36" s="669"/>
      <c r="CFM36" s="671"/>
      <c r="CFN36" s="672"/>
      <c r="CFO36" s="672"/>
      <c r="CFP36" s="673"/>
      <c r="CFQ36" s="263">
        <f>$A$36</f>
        <v>22</v>
      </c>
      <c r="CFR36" s="264" t="str">
        <f>$B$36</f>
        <v>木</v>
      </c>
      <c r="CFS36" s="660"/>
      <c r="CFT36" s="661"/>
      <c r="CFU36" s="660"/>
      <c r="CFV36" s="661"/>
      <c r="CFW36" s="662" t="str">
        <f>IFERROR(IF(OR(CFR36="日",CFR36="祝",CFR36=0,CFS36=""),"　",MAX(IF(AND(CFS36&lt;=CFW14,CFU36&gt;CFX14),CFX14-CFW14,IF(AND(CFS36&gt;CFW14,CFU36&lt;=CFX14),CFU36-CFS36,IF(AND(CFS36&lt;=CFW14,CFU36&lt;=CFX14),CFU36-CFW14,IF(AND(CFS36&gt;CFW14,CFU36&gt;CFX14),CFX14-CFS36,0)))),0)),0)</f>
        <v>　</v>
      </c>
      <c r="CFX36" s="663"/>
      <c r="CFY36" s="664"/>
      <c r="CFZ36" s="662" t="str">
        <f>IFERROR(IF(OR(CFR36="日",CFR36="祝",CFR36=0,CFS36=""),"　",MAX(IF(AND(CFS36&gt;CGC14,CFU36&gt;CGA14),0,IF(AND(CFS36&lt;=CGC14,CFS36&gt;CFZ14,CFU36&gt;CGA14),CGC14-CFS36,IF(AND(CFS36&lt;=CGC14,CFS36&lt;=CFZ14,CFU36&gt;CGA14),CGC14-CFZ14,IF(AND(CFS36&gt;CFZ14,CFU36&lt;=CGA14),CFU36-CFS36,IF(AND(CFS36&lt;=CFZ14,CFU36&lt;=CGA14),CFU36-CFZ14,0))))),0)),0)</f>
        <v>　</v>
      </c>
      <c r="CGA36" s="663"/>
      <c r="CGB36" s="664"/>
      <c r="CGC36" s="662" t="str">
        <f>IFERROR(IF(OR(CFR36="日",CFR36="祝",CFR36=0,CFS36=""),"　",MAX(IF(AND(CFS36&lt;=CGC14,CFU36&gt;CGD14),CGD14-CGC14,IF(CFU36&lt;=CGD14,0,IF(AND(CFS36&gt;CGC14,CFU36&gt;CGD14),CGD14-CFS36,0))),0)),0)</f>
        <v>　</v>
      </c>
      <c r="CGD36" s="663"/>
      <c r="CGE36" s="664"/>
      <c r="CGF36" s="662" t="str">
        <f>IFERROR(IF(OR(CFR36="日",CFR36="祝",CFR36=0,CFS36=""),"　",MAX(IF(CFS36&gt;CGF14,CFU36-CFS36,IF(CFS36&lt;=CGF14,CFU36-CGF14,0)),0)),0)</f>
        <v>　</v>
      </c>
      <c r="CGG36" s="663"/>
      <c r="CGH36" s="664"/>
      <c r="CGI36" s="662" t="str">
        <f>IFERROR(IF(OR(CFR36="日",CFR36="祝",CFR36=0,CFS36=""),"　",MAX(IF(AND(CFS36&lt;=CGI14,CFU36&gt;CGJ14),CGJ14-CGI14,IF(AND(CFS36&gt;CGI14,CFU36&lt;=CGJ14),CFU36-CFS36,IF(AND(CFS36&lt;=CGI14,CFU36&lt;=CGJ14),CFU36-CGI14,IF(AND(CFS36&gt;CGI14,CFU36&gt;CGJ14),CGJ14-CFS36,0)))),0)),0)</f>
        <v>　</v>
      </c>
      <c r="CGJ36" s="663"/>
      <c r="CGK36" s="664"/>
      <c r="CGL36" s="662" t="str">
        <f>IFERROR(IF(OR(CFR36="日",CFR36="祝",CFR36=0,CFS36=""),"　",MAX(IF(AND(CFS36&gt;CGO14,CFU36&gt;CGM14),0,IF(AND(CFS36&lt;=CGO14,CFS36&gt;CGL14,CFU36&gt;CGM14),CGO14-CFS36,IF(AND(CFS36&lt;=CGO14,CFS36&lt;=CGL14,CFU36&gt;CGM14),CGO14-CGL14,IF(AND(CFS36&gt;CGL14,CFU36&lt;=CGM14),CFU36-CFS36,IF(AND(CFS36&lt;=CGL14,CFU36&lt;=CGM14),CFU36-CGL14,0))))),0)),0)</f>
        <v>　</v>
      </c>
      <c r="CGM36" s="663"/>
      <c r="CGN36" s="664"/>
      <c r="CGO36" s="662" t="str">
        <f>IFERROR(IF(OR(CFR36="日",CFR36="祝",CFR36=0,CFS36=""),"　",MAX(IF(AND(CFS36&lt;=CGO14,CFU36&gt;CGP14),CGP14-CGO14,IF(CFU36&lt;=CGP14,0,IF(AND(CFS36&gt;CGO14,CFU36&gt;CGP14),CGP14-CFS36,0))),0)),0)</f>
        <v>　</v>
      </c>
      <c r="CGP36" s="663"/>
      <c r="CGQ36" s="664"/>
      <c r="CGR36" s="662" t="str">
        <f t="shared" si="40"/>
        <v>　</v>
      </c>
      <c r="CGS36" s="663"/>
      <c r="CGT36" s="664"/>
      <c r="CGU36" s="665" t="str">
        <f>IF(CGX36="×",TIME(0,0,0),IF(CHH4="非常勤",CFW36,CGI36))</f>
        <v>　</v>
      </c>
      <c r="CGV36" s="666"/>
      <c r="CGW36" s="667"/>
      <c r="CGX36" s="265"/>
      <c r="CGY36" s="665" t="str">
        <f>IF(CHB36="×",TIME(0,0,0),IF(CHH4="非常勤",CFZ36,CGL36))</f>
        <v>　</v>
      </c>
      <c r="CGZ36" s="666"/>
      <c r="CHA36" s="667"/>
      <c r="CHB36" s="265"/>
      <c r="CHC36" s="665" t="str">
        <f>IF(CHF36="×",TIME(0,0,0),IF(CHH4="非常勤",CGC36,CGO36))</f>
        <v>　</v>
      </c>
      <c r="CHD36" s="666"/>
      <c r="CHE36" s="667"/>
      <c r="CHF36" s="265"/>
      <c r="CHG36" s="665" t="str">
        <f>IF(CHJ36="×",TIME(0,0,0),IF(CHH4="非常勤",CGF36,CGR36))</f>
        <v>　</v>
      </c>
      <c r="CHH36" s="666"/>
      <c r="CHI36" s="667"/>
      <c r="CHJ36" s="265"/>
      <c r="CHK36" s="668"/>
      <c r="CHL36" s="669"/>
      <c r="CHM36" s="668"/>
      <c r="CHN36" s="670"/>
      <c r="CHO36" s="669"/>
      <c r="CHP36" s="671"/>
      <c r="CHQ36" s="672"/>
      <c r="CHR36" s="672"/>
      <c r="CHS36" s="673"/>
      <c r="CHT36" s="263">
        <f>$A$36</f>
        <v>22</v>
      </c>
      <c r="CHU36" s="264" t="str">
        <f>$B$36</f>
        <v>木</v>
      </c>
      <c r="CHV36" s="660"/>
      <c r="CHW36" s="661"/>
      <c r="CHX36" s="660"/>
      <c r="CHY36" s="661"/>
      <c r="CHZ36" s="662" t="str">
        <f>IFERROR(IF(OR(CHU36="日",CHU36="祝",CHU36=0,CHV36=""),"　",MAX(IF(AND(CHV36&lt;=CHZ14,CHX36&gt;CIA14),CIA14-CHZ14,IF(AND(CHV36&gt;CHZ14,CHX36&lt;=CIA14),CHX36-CHV36,IF(AND(CHV36&lt;=CHZ14,CHX36&lt;=CIA14),CHX36-CHZ14,IF(AND(CHV36&gt;CHZ14,CHX36&gt;CIA14),CIA14-CHV36,0)))),0)),0)</f>
        <v>　</v>
      </c>
      <c r="CIA36" s="663"/>
      <c r="CIB36" s="664"/>
      <c r="CIC36" s="662" t="str">
        <f>IFERROR(IF(OR(CHU36="日",CHU36="祝",CHU36=0,CHV36=""),"　",MAX(IF(AND(CHV36&gt;CIF14,CHX36&gt;CID14),0,IF(AND(CHV36&lt;=CIF14,CHV36&gt;CIC14,CHX36&gt;CID14),CIF14-CHV36,IF(AND(CHV36&lt;=CIF14,CHV36&lt;=CIC14,CHX36&gt;CID14),CIF14-CIC14,IF(AND(CHV36&gt;CIC14,CHX36&lt;=CID14),CHX36-CHV36,IF(AND(CHV36&lt;=CIC14,CHX36&lt;=CID14),CHX36-CIC14,0))))),0)),0)</f>
        <v>　</v>
      </c>
      <c r="CID36" s="663"/>
      <c r="CIE36" s="664"/>
      <c r="CIF36" s="662" t="str">
        <f>IFERROR(IF(OR(CHU36="日",CHU36="祝",CHU36=0,CHV36=""),"　",MAX(IF(AND(CHV36&lt;=CIF14,CHX36&gt;CIG14),CIG14-CIF14,IF(CHX36&lt;=CIG14,0,IF(AND(CHV36&gt;CIF14,CHX36&gt;CIG14),CIG14-CHV36,0))),0)),0)</f>
        <v>　</v>
      </c>
      <c r="CIG36" s="663"/>
      <c r="CIH36" s="664"/>
      <c r="CII36" s="662" t="str">
        <f>IFERROR(IF(OR(CHU36="日",CHU36="祝",CHU36=0,CHV36=""),"　",MAX(IF(CHV36&gt;CII14,CHX36-CHV36,IF(CHV36&lt;=CII14,CHX36-CII14,0)),0)),0)</f>
        <v>　</v>
      </c>
      <c r="CIJ36" s="663"/>
      <c r="CIK36" s="664"/>
      <c r="CIL36" s="662" t="str">
        <f>IFERROR(IF(OR(CHU36="日",CHU36="祝",CHU36=0,CHV36=""),"　",MAX(IF(AND(CHV36&lt;=CIL14,CHX36&gt;CIM14),CIM14-CIL14,IF(AND(CHV36&gt;CIL14,CHX36&lt;=CIM14),CHX36-CHV36,IF(AND(CHV36&lt;=CIL14,CHX36&lt;=CIM14),CHX36-CIL14,IF(AND(CHV36&gt;CIL14,CHX36&gt;CIM14),CIM14-CHV36,0)))),0)),0)</f>
        <v>　</v>
      </c>
      <c r="CIM36" s="663"/>
      <c r="CIN36" s="664"/>
      <c r="CIO36" s="662" t="str">
        <f>IFERROR(IF(OR(CHU36="日",CHU36="祝",CHU36=0,CHV36=""),"　",MAX(IF(AND(CHV36&gt;CIR14,CHX36&gt;CIP14),0,IF(AND(CHV36&lt;=CIR14,CHV36&gt;CIO14,CHX36&gt;CIP14),CIR14-CHV36,IF(AND(CHV36&lt;=CIR14,CHV36&lt;=CIO14,CHX36&gt;CIP14),CIR14-CIO14,IF(AND(CHV36&gt;CIO14,CHX36&lt;=CIP14),CHX36-CHV36,IF(AND(CHV36&lt;=CIO14,CHX36&lt;=CIP14),CHX36-CIO14,0))))),0)),0)</f>
        <v>　</v>
      </c>
      <c r="CIP36" s="663"/>
      <c r="CIQ36" s="664"/>
      <c r="CIR36" s="662" t="str">
        <f>IFERROR(IF(OR(CHU36="日",CHU36="祝",CHU36=0,CHV36=""),"　",MAX(IF(AND(CHV36&lt;=CIR14,CHX36&gt;CIS14),CIS14-CIR14,IF(CHX36&lt;=CIS14,0,IF(AND(CHV36&gt;CIR14,CHX36&gt;CIS14),CIS14-CHV36,0))),0)),0)</f>
        <v>　</v>
      </c>
      <c r="CIS36" s="663"/>
      <c r="CIT36" s="664"/>
      <c r="CIU36" s="662" t="str">
        <f t="shared" si="41"/>
        <v>　</v>
      </c>
      <c r="CIV36" s="663"/>
      <c r="CIW36" s="664"/>
      <c r="CIX36" s="665" t="str">
        <f>IF(CJA36="×",TIME(0,0,0),IF(CJK4="非常勤",CHZ36,CIL36))</f>
        <v>　</v>
      </c>
      <c r="CIY36" s="666"/>
      <c r="CIZ36" s="667"/>
      <c r="CJA36" s="265"/>
      <c r="CJB36" s="665" t="str">
        <f>IF(CJE36="×",TIME(0,0,0),IF(CJK4="非常勤",CIC36,CIO36))</f>
        <v>　</v>
      </c>
      <c r="CJC36" s="666"/>
      <c r="CJD36" s="667"/>
      <c r="CJE36" s="265"/>
      <c r="CJF36" s="665" t="str">
        <f>IF(CJI36="×",TIME(0,0,0),IF(CJK4="非常勤",CIF36,CIR36))</f>
        <v>　</v>
      </c>
      <c r="CJG36" s="666"/>
      <c r="CJH36" s="667"/>
      <c r="CJI36" s="265"/>
      <c r="CJJ36" s="665" t="str">
        <f>IF(CJM36="×",TIME(0,0,0),IF(CJK4="非常勤",CII36,CIU36))</f>
        <v>　</v>
      </c>
      <c r="CJK36" s="666"/>
      <c r="CJL36" s="667"/>
      <c r="CJM36" s="265"/>
      <c r="CJN36" s="668"/>
      <c r="CJO36" s="669"/>
      <c r="CJP36" s="668"/>
      <c r="CJQ36" s="670"/>
      <c r="CJR36" s="669"/>
      <c r="CJS36" s="671"/>
      <c r="CJT36" s="672"/>
      <c r="CJU36" s="672"/>
      <c r="CJV36" s="673"/>
      <c r="CJW36" s="263">
        <f>$A$36</f>
        <v>22</v>
      </c>
      <c r="CJX36" s="264" t="str">
        <f>$B$36</f>
        <v>木</v>
      </c>
      <c r="CJY36" s="660"/>
      <c r="CJZ36" s="661"/>
      <c r="CKA36" s="660"/>
      <c r="CKB36" s="661"/>
      <c r="CKC36" s="662" t="str">
        <f>IFERROR(IF(OR(CJX36="日",CJX36="祝",CJX36=0,CJY36=""),"　",MAX(IF(AND(CJY36&lt;=CKC14,CKA36&gt;CKD14),CKD14-CKC14,IF(AND(CJY36&gt;CKC14,CKA36&lt;=CKD14),CKA36-CJY36,IF(AND(CJY36&lt;=CKC14,CKA36&lt;=CKD14),CKA36-CKC14,IF(AND(CJY36&gt;CKC14,CKA36&gt;CKD14),CKD14-CJY36,0)))),0)),0)</f>
        <v>　</v>
      </c>
      <c r="CKD36" s="663"/>
      <c r="CKE36" s="664"/>
      <c r="CKF36" s="662" t="str">
        <f>IFERROR(IF(OR(CJX36="日",CJX36="祝",CJX36=0,CJY36=""),"　",MAX(IF(AND(CJY36&gt;CKI14,CKA36&gt;CKG14),0,IF(AND(CJY36&lt;=CKI14,CJY36&gt;CKF14,CKA36&gt;CKG14),CKI14-CJY36,IF(AND(CJY36&lt;=CKI14,CJY36&lt;=CKF14,CKA36&gt;CKG14),CKI14-CKF14,IF(AND(CJY36&gt;CKF14,CKA36&lt;=CKG14),CKA36-CJY36,IF(AND(CJY36&lt;=CKF14,CKA36&lt;=CKG14),CKA36-CKF14,0))))),0)),0)</f>
        <v>　</v>
      </c>
      <c r="CKG36" s="663"/>
      <c r="CKH36" s="664"/>
      <c r="CKI36" s="662" t="str">
        <f>IFERROR(IF(OR(CJX36="日",CJX36="祝",CJX36=0,CJY36=""),"　",MAX(IF(AND(CJY36&lt;=CKI14,CKA36&gt;CKJ14),CKJ14-CKI14,IF(CKA36&lt;=CKJ14,0,IF(AND(CJY36&gt;CKI14,CKA36&gt;CKJ14),CKJ14-CJY36,0))),0)),0)</f>
        <v>　</v>
      </c>
      <c r="CKJ36" s="663"/>
      <c r="CKK36" s="664"/>
      <c r="CKL36" s="662" t="str">
        <f>IFERROR(IF(OR(CJX36="日",CJX36="祝",CJX36=0,CJY36=""),"　",MAX(IF(CJY36&gt;CKL14,CKA36-CJY36,IF(CJY36&lt;=CKL14,CKA36-CKL14,0)),0)),0)</f>
        <v>　</v>
      </c>
      <c r="CKM36" s="663"/>
      <c r="CKN36" s="664"/>
      <c r="CKO36" s="662" t="str">
        <f>IFERROR(IF(OR(CJX36="日",CJX36="祝",CJX36=0,CJY36=""),"　",MAX(IF(AND(CJY36&lt;=CKO14,CKA36&gt;CKP14),CKP14-CKO14,IF(AND(CJY36&gt;CKO14,CKA36&lt;=CKP14),CKA36-CJY36,IF(AND(CJY36&lt;=CKO14,CKA36&lt;=CKP14),CKA36-CKO14,IF(AND(CJY36&gt;CKO14,CKA36&gt;CKP14),CKP14-CJY36,0)))),0)),0)</f>
        <v>　</v>
      </c>
      <c r="CKP36" s="663"/>
      <c r="CKQ36" s="664"/>
      <c r="CKR36" s="662" t="str">
        <f>IFERROR(IF(OR(CJX36="日",CJX36="祝",CJX36=0,CJY36=""),"　",MAX(IF(AND(CJY36&gt;CKU14,CKA36&gt;CKS14),0,IF(AND(CJY36&lt;=CKU14,CJY36&gt;CKR14,CKA36&gt;CKS14),CKU14-CJY36,IF(AND(CJY36&lt;=CKU14,CJY36&lt;=CKR14,CKA36&gt;CKS14),CKU14-CKR14,IF(AND(CJY36&gt;CKR14,CKA36&lt;=CKS14),CKA36-CJY36,IF(AND(CJY36&lt;=CKR14,CKA36&lt;=CKS14),CKA36-CKR14,0))))),0)),0)</f>
        <v>　</v>
      </c>
      <c r="CKS36" s="663"/>
      <c r="CKT36" s="664"/>
      <c r="CKU36" s="662" t="str">
        <f>IFERROR(IF(OR(CJX36="日",CJX36="祝",CJX36=0,CJY36=""),"　",MAX(IF(AND(CJY36&lt;=CKU14,CKA36&gt;CKV14),CKV14-CKU14,IF(CKA36&lt;=CKV14,0,IF(AND(CJY36&gt;CKU14,CKA36&gt;CKV14),CKV14-CJY36,0))),0)),0)</f>
        <v>　</v>
      </c>
      <c r="CKV36" s="663"/>
      <c r="CKW36" s="664"/>
      <c r="CKX36" s="662" t="str">
        <f t="shared" si="42"/>
        <v>　</v>
      </c>
      <c r="CKY36" s="663"/>
      <c r="CKZ36" s="664"/>
      <c r="CLA36" s="665" t="str">
        <f>IF(CLD36="×",TIME(0,0,0),IF(CLN4="非常勤",CKC36,CKO36))</f>
        <v>　</v>
      </c>
      <c r="CLB36" s="666"/>
      <c r="CLC36" s="667"/>
      <c r="CLD36" s="265"/>
      <c r="CLE36" s="665" t="str">
        <f>IF(CLH36="×",TIME(0,0,0),IF(CLN4="非常勤",CKF36,CKR36))</f>
        <v>　</v>
      </c>
      <c r="CLF36" s="666"/>
      <c r="CLG36" s="667"/>
      <c r="CLH36" s="265"/>
      <c r="CLI36" s="665" t="str">
        <f>IF(CLL36="×",TIME(0,0,0),IF(CLN4="非常勤",CKI36,CKU36))</f>
        <v>　</v>
      </c>
      <c r="CLJ36" s="666"/>
      <c r="CLK36" s="667"/>
      <c r="CLL36" s="265"/>
      <c r="CLM36" s="665" t="str">
        <f>IF(CLP36="×",TIME(0,0,0),IF(CLN4="非常勤",CKL36,CKX36))</f>
        <v>　</v>
      </c>
      <c r="CLN36" s="666"/>
      <c r="CLO36" s="667"/>
      <c r="CLP36" s="265"/>
      <c r="CLQ36" s="668"/>
      <c r="CLR36" s="669"/>
      <c r="CLS36" s="668"/>
      <c r="CLT36" s="670"/>
      <c r="CLU36" s="669"/>
      <c r="CLV36" s="671"/>
      <c r="CLW36" s="672"/>
      <c r="CLX36" s="672"/>
      <c r="CLY36" s="673"/>
      <c r="CLZ36" s="263">
        <f>$A$36</f>
        <v>22</v>
      </c>
      <c r="CMA36" s="264" t="str">
        <f>$B$36</f>
        <v>木</v>
      </c>
      <c r="CMB36" s="660"/>
      <c r="CMC36" s="661"/>
      <c r="CMD36" s="660"/>
      <c r="CME36" s="661"/>
      <c r="CMF36" s="662" t="str">
        <f>IFERROR(IF(OR(CMA36="日",CMA36="祝",CMA36=0,CMB36=""),"　",MAX(IF(AND(CMB36&lt;=CMF14,CMD36&gt;CMG14),CMG14-CMF14,IF(AND(CMB36&gt;CMF14,CMD36&lt;=CMG14),CMD36-CMB36,IF(AND(CMB36&lt;=CMF14,CMD36&lt;=CMG14),CMD36-CMF14,IF(AND(CMB36&gt;CMF14,CMD36&gt;CMG14),CMG14-CMB36,0)))),0)),0)</f>
        <v>　</v>
      </c>
      <c r="CMG36" s="663"/>
      <c r="CMH36" s="664"/>
      <c r="CMI36" s="662" t="str">
        <f>IFERROR(IF(OR(CMA36="日",CMA36="祝",CMA36=0,CMB36=""),"　",MAX(IF(AND(CMB36&gt;CML14,CMD36&gt;CMJ14),0,IF(AND(CMB36&lt;=CML14,CMB36&gt;CMI14,CMD36&gt;CMJ14),CML14-CMB36,IF(AND(CMB36&lt;=CML14,CMB36&lt;=CMI14,CMD36&gt;CMJ14),CML14-CMI14,IF(AND(CMB36&gt;CMI14,CMD36&lt;=CMJ14),CMD36-CMB36,IF(AND(CMB36&lt;=CMI14,CMD36&lt;=CMJ14),CMD36-CMI14,0))))),0)),0)</f>
        <v>　</v>
      </c>
      <c r="CMJ36" s="663"/>
      <c r="CMK36" s="664"/>
      <c r="CML36" s="662" t="str">
        <f>IFERROR(IF(OR(CMA36="日",CMA36="祝",CMA36=0,CMB36=""),"　",MAX(IF(AND(CMB36&lt;=CML14,CMD36&gt;CMM14),CMM14-CML14,IF(CMD36&lt;=CMM14,0,IF(AND(CMB36&gt;CML14,CMD36&gt;CMM14),CMM14-CMB36,0))),0)),0)</f>
        <v>　</v>
      </c>
      <c r="CMM36" s="663"/>
      <c r="CMN36" s="664"/>
      <c r="CMO36" s="662" t="str">
        <f>IFERROR(IF(OR(CMA36="日",CMA36="祝",CMA36=0,CMB36=""),"　",MAX(IF(CMB36&gt;CMO14,CMD36-CMB36,IF(CMB36&lt;=CMO14,CMD36-CMO14,0)),0)),0)</f>
        <v>　</v>
      </c>
      <c r="CMP36" s="663"/>
      <c r="CMQ36" s="664"/>
      <c r="CMR36" s="662" t="str">
        <f>IFERROR(IF(OR(CMA36="日",CMA36="祝",CMA36=0,CMB36=""),"　",MAX(IF(AND(CMB36&lt;=CMR14,CMD36&gt;CMS14),CMS14-CMR14,IF(AND(CMB36&gt;CMR14,CMD36&lt;=CMS14),CMD36-CMB36,IF(AND(CMB36&lt;=CMR14,CMD36&lt;=CMS14),CMD36-CMR14,IF(AND(CMB36&gt;CMR14,CMD36&gt;CMS14),CMS14-CMB36,0)))),0)),0)</f>
        <v>　</v>
      </c>
      <c r="CMS36" s="663"/>
      <c r="CMT36" s="664"/>
      <c r="CMU36" s="662" t="str">
        <f>IFERROR(IF(OR(CMA36="日",CMA36="祝",CMA36=0,CMB36=""),"　",MAX(IF(AND(CMB36&gt;CMX14,CMD36&gt;CMV14),0,IF(AND(CMB36&lt;=CMX14,CMB36&gt;CMU14,CMD36&gt;CMV14),CMX14-CMB36,IF(AND(CMB36&lt;=CMX14,CMB36&lt;=CMU14,CMD36&gt;CMV14),CMX14-CMU14,IF(AND(CMB36&gt;CMU14,CMD36&lt;=CMV14),CMD36-CMB36,IF(AND(CMB36&lt;=CMU14,CMD36&lt;=CMV14),CMD36-CMU14,0))))),0)),0)</f>
        <v>　</v>
      </c>
      <c r="CMV36" s="663"/>
      <c r="CMW36" s="664"/>
      <c r="CMX36" s="662" t="str">
        <f>IFERROR(IF(OR(CMA36="日",CMA36="祝",CMA36=0,CMB36=""),"　",MAX(IF(AND(CMB36&lt;=CMX14,CMD36&gt;CMY14),CMY14-CMX14,IF(CMD36&lt;=CMY14,0,IF(AND(CMB36&gt;CMX14,CMD36&gt;CMY14),CMY14-CMB36,0))),0)),0)</f>
        <v>　</v>
      </c>
      <c r="CMY36" s="663"/>
      <c r="CMZ36" s="664"/>
      <c r="CNA36" s="662" t="str">
        <f t="shared" si="43"/>
        <v>　</v>
      </c>
      <c r="CNB36" s="663"/>
      <c r="CNC36" s="664"/>
      <c r="CND36" s="665" t="str">
        <f>IF(CNG36="×",TIME(0,0,0),IF(CNQ4="非常勤",CMF36,CMR36))</f>
        <v>　</v>
      </c>
      <c r="CNE36" s="666"/>
      <c r="CNF36" s="667"/>
      <c r="CNG36" s="265"/>
      <c r="CNH36" s="665" t="str">
        <f>IF(CNK36="×",TIME(0,0,0),IF(CNQ4="非常勤",CMI36,CMU36))</f>
        <v>　</v>
      </c>
      <c r="CNI36" s="666"/>
      <c r="CNJ36" s="667"/>
      <c r="CNK36" s="265"/>
      <c r="CNL36" s="665" t="str">
        <f>IF(CNO36="×",TIME(0,0,0),IF(CNQ4="非常勤",CML36,CMX36))</f>
        <v>　</v>
      </c>
      <c r="CNM36" s="666"/>
      <c r="CNN36" s="667"/>
      <c r="CNO36" s="265"/>
      <c r="CNP36" s="665" t="str">
        <f>IF(CNS36="×",TIME(0,0,0),IF(CNQ4="非常勤",CMO36,CNA36))</f>
        <v>　</v>
      </c>
      <c r="CNQ36" s="666"/>
      <c r="CNR36" s="667"/>
      <c r="CNS36" s="265"/>
      <c r="CNT36" s="668"/>
      <c r="CNU36" s="669"/>
      <c r="CNV36" s="668"/>
      <c r="CNW36" s="670"/>
      <c r="CNX36" s="669"/>
      <c r="CNY36" s="671"/>
      <c r="CNZ36" s="672"/>
      <c r="COA36" s="672"/>
      <c r="COB36" s="673"/>
      <c r="COC36" s="263">
        <f>$A$36</f>
        <v>22</v>
      </c>
      <c r="COD36" s="264" t="str">
        <f>$B$36</f>
        <v>木</v>
      </c>
      <c r="COE36" s="660"/>
      <c r="COF36" s="661"/>
      <c r="COG36" s="660"/>
      <c r="COH36" s="661"/>
      <c r="COI36" s="662" t="str">
        <f>IFERROR(IF(OR(COD36="日",COD36="祝",COD36=0,COE36=""),"　",MAX(IF(AND(COE36&lt;=COI14,COG36&gt;COJ14),COJ14-COI14,IF(AND(COE36&gt;COI14,COG36&lt;=COJ14),COG36-COE36,IF(AND(COE36&lt;=COI14,COG36&lt;=COJ14),COG36-COI14,IF(AND(COE36&gt;COI14,COG36&gt;COJ14),COJ14-COE36,0)))),0)),0)</f>
        <v>　</v>
      </c>
      <c r="COJ36" s="663"/>
      <c r="COK36" s="664"/>
      <c r="COL36" s="662" t="str">
        <f>IFERROR(IF(OR(COD36="日",COD36="祝",COD36=0,COE36=""),"　",MAX(IF(AND(COE36&gt;COO14,COG36&gt;COM14),0,IF(AND(COE36&lt;=COO14,COE36&gt;COL14,COG36&gt;COM14),COO14-COE36,IF(AND(COE36&lt;=COO14,COE36&lt;=COL14,COG36&gt;COM14),COO14-COL14,IF(AND(COE36&gt;COL14,COG36&lt;=COM14),COG36-COE36,IF(AND(COE36&lt;=COL14,COG36&lt;=COM14),COG36-COL14,0))))),0)),0)</f>
        <v>　</v>
      </c>
      <c r="COM36" s="663"/>
      <c r="CON36" s="664"/>
      <c r="COO36" s="662" t="str">
        <f>IFERROR(IF(OR(COD36="日",COD36="祝",COD36=0,COE36=""),"　",MAX(IF(AND(COE36&lt;=COO14,COG36&gt;COP14),COP14-COO14,IF(COG36&lt;=COP14,0,IF(AND(COE36&gt;COO14,COG36&gt;COP14),COP14-COE36,0))),0)),0)</f>
        <v>　</v>
      </c>
      <c r="COP36" s="663"/>
      <c r="COQ36" s="664"/>
      <c r="COR36" s="662" t="str">
        <f>IFERROR(IF(OR(COD36="日",COD36="祝",COD36=0,COE36=""),"　",MAX(IF(COE36&gt;COR14,COG36-COE36,IF(COE36&lt;=COR14,COG36-COR14,0)),0)),0)</f>
        <v>　</v>
      </c>
      <c r="COS36" s="663"/>
      <c r="COT36" s="664"/>
      <c r="COU36" s="662" t="str">
        <f>IFERROR(IF(OR(COD36="日",COD36="祝",COD36=0,COE36=""),"　",MAX(IF(AND(COE36&lt;=COU14,COG36&gt;COV14),COV14-COU14,IF(AND(COE36&gt;COU14,COG36&lt;=COV14),COG36-COE36,IF(AND(COE36&lt;=COU14,COG36&lt;=COV14),COG36-COU14,IF(AND(COE36&gt;COU14,COG36&gt;COV14),COV14-COE36,0)))),0)),0)</f>
        <v>　</v>
      </c>
      <c r="COV36" s="663"/>
      <c r="COW36" s="664"/>
      <c r="COX36" s="662" t="str">
        <f>IFERROR(IF(OR(COD36="日",COD36="祝",COD36=0,COE36=""),"　",MAX(IF(AND(COE36&gt;CPA14,COG36&gt;COY14),0,IF(AND(COE36&lt;=CPA14,COE36&gt;COX14,COG36&gt;COY14),CPA14-COE36,IF(AND(COE36&lt;=CPA14,COE36&lt;=COX14,COG36&gt;COY14),CPA14-COX14,IF(AND(COE36&gt;COX14,COG36&lt;=COY14),COG36-COE36,IF(AND(COE36&lt;=COX14,COG36&lt;=COY14),COG36-COX14,0))))),0)),0)</f>
        <v>　</v>
      </c>
      <c r="COY36" s="663"/>
      <c r="COZ36" s="664"/>
      <c r="CPA36" s="662" t="str">
        <f>IFERROR(IF(OR(COD36="日",COD36="祝",COD36=0,COE36=""),"　",MAX(IF(AND(COE36&lt;=CPA14,COG36&gt;CPB14),CPB14-CPA14,IF(COG36&lt;=CPB14,0,IF(AND(COE36&gt;CPA14,COG36&gt;CPB14),CPB14-COE36,0))),0)),0)</f>
        <v>　</v>
      </c>
      <c r="CPB36" s="663"/>
      <c r="CPC36" s="664"/>
      <c r="CPD36" s="662" t="str">
        <f t="shared" si="44"/>
        <v>　</v>
      </c>
      <c r="CPE36" s="663"/>
      <c r="CPF36" s="664"/>
      <c r="CPG36" s="665" t="str">
        <f>IF(CPJ36="×",TIME(0,0,0),IF(CPT4="非常勤",COI36,COU36))</f>
        <v>　</v>
      </c>
      <c r="CPH36" s="666"/>
      <c r="CPI36" s="667"/>
      <c r="CPJ36" s="265"/>
      <c r="CPK36" s="665" t="str">
        <f>IF(CPN36="×",TIME(0,0,0),IF(CPT4="非常勤",COL36,COX36))</f>
        <v>　</v>
      </c>
      <c r="CPL36" s="666"/>
      <c r="CPM36" s="667"/>
      <c r="CPN36" s="265"/>
      <c r="CPO36" s="665" t="str">
        <f>IF(CPR36="×",TIME(0,0,0),IF(CPT4="非常勤",COO36,CPA36))</f>
        <v>　</v>
      </c>
      <c r="CPP36" s="666"/>
      <c r="CPQ36" s="667"/>
      <c r="CPR36" s="265"/>
      <c r="CPS36" s="665" t="str">
        <f>IF(CPV36="×",TIME(0,0,0),IF(CPT4="非常勤",COR36,CPD36))</f>
        <v>　</v>
      </c>
      <c r="CPT36" s="666"/>
      <c r="CPU36" s="667"/>
      <c r="CPV36" s="265"/>
      <c r="CPW36" s="668"/>
      <c r="CPX36" s="669"/>
      <c r="CPY36" s="668"/>
      <c r="CPZ36" s="670"/>
      <c r="CQA36" s="669"/>
      <c r="CQB36" s="671"/>
      <c r="CQC36" s="672"/>
      <c r="CQD36" s="672"/>
      <c r="CQE36" s="673"/>
      <c r="CQF36" s="263">
        <f>$A$36</f>
        <v>22</v>
      </c>
      <c r="CQG36" s="264" t="str">
        <f>$B$36</f>
        <v>木</v>
      </c>
      <c r="CQH36" s="660"/>
      <c r="CQI36" s="661"/>
      <c r="CQJ36" s="660"/>
      <c r="CQK36" s="661"/>
      <c r="CQL36" s="662" t="str">
        <f>IFERROR(IF(OR(CQG36="日",CQG36="祝",CQG36=0,CQH36=""),"　",MAX(IF(AND(CQH36&lt;=CQL14,CQJ36&gt;CQM14),CQM14-CQL14,IF(AND(CQH36&gt;CQL14,CQJ36&lt;=CQM14),CQJ36-CQH36,IF(AND(CQH36&lt;=CQL14,CQJ36&lt;=CQM14),CQJ36-CQL14,IF(AND(CQH36&gt;CQL14,CQJ36&gt;CQM14),CQM14-CQH36,0)))),0)),0)</f>
        <v>　</v>
      </c>
      <c r="CQM36" s="663"/>
      <c r="CQN36" s="664"/>
      <c r="CQO36" s="662" t="str">
        <f>IFERROR(IF(OR(CQG36="日",CQG36="祝",CQG36=0,CQH36=""),"　",MAX(IF(AND(CQH36&gt;CQR14,CQJ36&gt;CQP14),0,IF(AND(CQH36&lt;=CQR14,CQH36&gt;CQO14,CQJ36&gt;CQP14),CQR14-CQH36,IF(AND(CQH36&lt;=CQR14,CQH36&lt;=CQO14,CQJ36&gt;CQP14),CQR14-CQO14,IF(AND(CQH36&gt;CQO14,CQJ36&lt;=CQP14),CQJ36-CQH36,IF(AND(CQH36&lt;=CQO14,CQJ36&lt;=CQP14),CQJ36-CQO14,0))))),0)),0)</f>
        <v>　</v>
      </c>
      <c r="CQP36" s="663"/>
      <c r="CQQ36" s="664"/>
      <c r="CQR36" s="662" t="str">
        <f>IFERROR(IF(OR(CQG36="日",CQG36="祝",CQG36=0,CQH36=""),"　",MAX(IF(AND(CQH36&lt;=CQR14,CQJ36&gt;CQS14),CQS14-CQR14,IF(CQJ36&lt;=CQS14,0,IF(AND(CQH36&gt;CQR14,CQJ36&gt;CQS14),CQS14-CQH36,0))),0)),0)</f>
        <v>　</v>
      </c>
      <c r="CQS36" s="663"/>
      <c r="CQT36" s="664"/>
      <c r="CQU36" s="662" t="str">
        <f>IFERROR(IF(OR(CQG36="日",CQG36="祝",CQG36=0,CQH36=""),"　",MAX(IF(CQH36&gt;CQU14,CQJ36-CQH36,IF(CQH36&lt;=CQU14,CQJ36-CQU14,0)),0)),0)</f>
        <v>　</v>
      </c>
      <c r="CQV36" s="663"/>
      <c r="CQW36" s="664"/>
      <c r="CQX36" s="662" t="str">
        <f>IFERROR(IF(OR(CQG36="日",CQG36="祝",CQG36=0,CQH36=""),"　",MAX(IF(AND(CQH36&lt;=CQX14,CQJ36&gt;CQY14),CQY14-CQX14,IF(AND(CQH36&gt;CQX14,CQJ36&lt;=CQY14),CQJ36-CQH36,IF(AND(CQH36&lt;=CQX14,CQJ36&lt;=CQY14),CQJ36-CQX14,IF(AND(CQH36&gt;CQX14,CQJ36&gt;CQY14),CQY14-CQH36,0)))),0)),0)</f>
        <v>　</v>
      </c>
      <c r="CQY36" s="663"/>
      <c r="CQZ36" s="664"/>
      <c r="CRA36" s="662" t="str">
        <f>IFERROR(IF(OR(CQG36="日",CQG36="祝",CQG36=0,CQH36=""),"　",MAX(IF(AND(CQH36&gt;CRD14,CQJ36&gt;CRB14),0,IF(AND(CQH36&lt;=CRD14,CQH36&gt;CRA14,CQJ36&gt;CRB14),CRD14-CQH36,IF(AND(CQH36&lt;=CRD14,CQH36&lt;=CRA14,CQJ36&gt;CRB14),CRD14-CRA14,IF(AND(CQH36&gt;CRA14,CQJ36&lt;=CRB14),CQJ36-CQH36,IF(AND(CQH36&lt;=CRA14,CQJ36&lt;=CRB14),CQJ36-CRA14,0))))),0)),0)</f>
        <v>　</v>
      </c>
      <c r="CRB36" s="663"/>
      <c r="CRC36" s="664"/>
      <c r="CRD36" s="662" t="str">
        <f>IFERROR(IF(OR(CQG36="日",CQG36="祝",CQG36=0,CQH36=""),"　",MAX(IF(AND(CQH36&lt;=CRD14,CQJ36&gt;CRE14),CRE14-CRD14,IF(CQJ36&lt;=CRE14,0,IF(AND(CQH36&gt;CRD14,CQJ36&gt;CRE14),CRE14-CQH36,0))),0)),0)</f>
        <v>　</v>
      </c>
      <c r="CRE36" s="663"/>
      <c r="CRF36" s="664"/>
      <c r="CRG36" s="662" t="str">
        <f t="shared" si="45"/>
        <v>　</v>
      </c>
      <c r="CRH36" s="663"/>
      <c r="CRI36" s="664"/>
      <c r="CRJ36" s="665" t="str">
        <f>IF(CRM36="×",TIME(0,0,0),IF(CRW4="非常勤",CQL36,CQX36))</f>
        <v>　</v>
      </c>
      <c r="CRK36" s="666"/>
      <c r="CRL36" s="667"/>
      <c r="CRM36" s="265"/>
      <c r="CRN36" s="665" t="str">
        <f>IF(CRQ36="×",TIME(0,0,0),IF(CRW4="非常勤",CQO36,CRA36))</f>
        <v>　</v>
      </c>
      <c r="CRO36" s="666"/>
      <c r="CRP36" s="667"/>
      <c r="CRQ36" s="265"/>
      <c r="CRR36" s="665" t="str">
        <f>IF(CRU36="×",TIME(0,0,0),IF(CRW4="非常勤",CQR36,CRD36))</f>
        <v>　</v>
      </c>
      <c r="CRS36" s="666"/>
      <c r="CRT36" s="667"/>
      <c r="CRU36" s="265"/>
      <c r="CRV36" s="665" t="str">
        <f>IF(CRY36="×",TIME(0,0,0),IF(CRW4="非常勤",CQU36,CRG36))</f>
        <v>　</v>
      </c>
      <c r="CRW36" s="666"/>
      <c r="CRX36" s="667"/>
      <c r="CRY36" s="265"/>
      <c r="CRZ36" s="668"/>
      <c r="CSA36" s="669"/>
      <c r="CSB36" s="668"/>
      <c r="CSC36" s="670"/>
      <c r="CSD36" s="669"/>
      <c r="CSE36" s="671"/>
      <c r="CSF36" s="672"/>
      <c r="CSG36" s="672"/>
      <c r="CSH36" s="673"/>
      <c r="CSI36" s="263">
        <f>$A$36</f>
        <v>22</v>
      </c>
      <c r="CSJ36" s="264" t="str">
        <f>$B$36</f>
        <v>木</v>
      </c>
      <c r="CSK36" s="660"/>
      <c r="CSL36" s="661"/>
      <c r="CSM36" s="660"/>
      <c r="CSN36" s="661"/>
      <c r="CSO36" s="662" t="str">
        <f>IFERROR(IF(OR(CSJ36="日",CSJ36="祝",CSJ36=0,CSK36=""),"　",MAX(IF(AND(CSK36&lt;=CSO14,CSM36&gt;CSP14),CSP14-CSO14,IF(AND(CSK36&gt;CSO14,CSM36&lt;=CSP14),CSM36-CSK36,IF(AND(CSK36&lt;=CSO14,CSM36&lt;=CSP14),CSM36-CSO14,IF(AND(CSK36&gt;CSO14,CSM36&gt;CSP14),CSP14-CSK36,0)))),0)),0)</f>
        <v>　</v>
      </c>
      <c r="CSP36" s="663"/>
      <c r="CSQ36" s="664"/>
      <c r="CSR36" s="662" t="str">
        <f>IFERROR(IF(OR(CSJ36="日",CSJ36="祝",CSJ36=0,CSK36=""),"　",MAX(IF(AND(CSK36&gt;CSU14,CSM36&gt;CSS14),0,IF(AND(CSK36&lt;=CSU14,CSK36&gt;CSR14,CSM36&gt;CSS14),CSU14-CSK36,IF(AND(CSK36&lt;=CSU14,CSK36&lt;=CSR14,CSM36&gt;CSS14),CSU14-CSR14,IF(AND(CSK36&gt;CSR14,CSM36&lt;=CSS14),CSM36-CSK36,IF(AND(CSK36&lt;=CSR14,CSM36&lt;=CSS14),CSM36-CSR14,0))))),0)),0)</f>
        <v>　</v>
      </c>
      <c r="CSS36" s="663"/>
      <c r="CST36" s="664"/>
      <c r="CSU36" s="662" t="str">
        <f>IFERROR(IF(OR(CSJ36="日",CSJ36="祝",CSJ36=0,CSK36=""),"　",MAX(IF(AND(CSK36&lt;=CSU14,CSM36&gt;CSV14),CSV14-CSU14,IF(CSM36&lt;=CSV14,0,IF(AND(CSK36&gt;CSU14,CSM36&gt;CSV14),CSV14-CSK36,0))),0)),0)</f>
        <v>　</v>
      </c>
      <c r="CSV36" s="663"/>
      <c r="CSW36" s="664"/>
      <c r="CSX36" s="662" t="str">
        <f>IFERROR(IF(OR(CSJ36="日",CSJ36="祝",CSJ36=0,CSK36=""),"　",MAX(IF(CSK36&gt;CSX14,CSM36-CSK36,IF(CSK36&lt;=CSX14,CSM36-CSX14,0)),0)),0)</f>
        <v>　</v>
      </c>
      <c r="CSY36" s="663"/>
      <c r="CSZ36" s="664"/>
      <c r="CTA36" s="662" t="str">
        <f>IFERROR(IF(OR(CSJ36="日",CSJ36="祝",CSJ36=0,CSK36=""),"　",MAX(IF(AND(CSK36&lt;=CTA14,CSM36&gt;CTB14),CTB14-CTA14,IF(AND(CSK36&gt;CTA14,CSM36&lt;=CTB14),CSM36-CSK36,IF(AND(CSK36&lt;=CTA14,CSM36&lt;=CTB14),CSM36-CTA14,IF(AND(CSK36&gt;CTA14,CSM36&gt;CTB14),CTB14-CSK36,0)))),0)),0)</f>
        <v>　</v>
      </c>
      <c r="CTB36" s="663"/>
      <c r="CTC36" s="664"/>
      <c r="CTD36" s="662" t="str">
        <f>IFERROR(IF(OR(CSJ36="日",CSJ36="祝",CSJ36=0,CSK36=""),"　",MAX(IF(AND(CSK36&gt;CTG14,CSM36&gt;CTE14),0,IF(AND(CSK36&lt;=CTG14,CSK36&gt;CTD14,CSM36&gt;CTE14),CTG14-CSK36,IF(AND(CSK36&lt;=CTG14,CSK36&lt;=CTD14,CSM36&gt;CTE14),CTG14-CTD14,IF(AND(CSK36&gt;CTD14,CSM36&lt;=CTE14),CSM36-CSK36,IF(AND(CSK36&lt;=CTD14,CSM36&lt;=CTE14),CSM36-CTD14,0))))),0)),0)</f>
        <v>　</v>
      </c>
      <c r="CTE36" s="663"/>
      <c r="CTF36" s="664"/>
      <c r="CTG36" s="662" t="str">
        <f>IFERROR(IF(OR(CSJ36="日",CSJ36="祝",CSJ36=0,CSK36=""),"　",MAX(IF(AND(CSK36&lt;=CTG14,CSM36&gt;CTH14),CTH14-CTG14,IF(CSM36&lt;=CTH14,0,IF(AND(CSK36&gt;CTG14,CSM36&gt;CTH14),CTH14-CSK36,0))),0)),0)</f>
        <v>　</v>
      </c>
      <c r="CTH36" s="663"/>
      <c r="CTI36" s="664"/>
      <c r="CTJ36" s="662" t="str">
        <f t="shared" si="46"/>
        <v>　</v>
      </c>
      <c r="CTK36" s="663"/>
      <c r="CTL36" s="664"/>
      <c r="CTM36" s="665" t="str">
        <f>IF(CTP36="×",TIME(0,0,0),IF(CTZ4="非常勤",CSO36,CTA36))</f>
        <v>　</v>
      </c>
      <c r="CTN36" s="666"/>
      <c r="CTO36" s="667"/>
      <c r="CTP36" s="265"/>
      <c r="CTQ36" s="665" t="str">
        <f>IF(CTT36="×",TIME(0,0,0),IF(CTZ4="非常勤",CSR36,CTD36))</f>
        <v>　</v>
      </c>
      <c r="CTR36" s="666"/>
      <c r="CTS36" s="667"/>
      <c r="CTT36" s="265"/>
      <c r="CTU36" s="665" t="str">
        <f>IF(CTX36="×",TIME(0,0,0),IF(CTZ4="非常勤",CSU36,CTG36))</f>
        <v>　</v>
      </c>
      <c r="CTV36" s="666"/>
      <c r="CTW36" s="667"/>
      <c r="CTX36" s="265"/>
      <c r="CTY36" s="665" t="str">
        <f>IF(CUB36="×",TIME(0,0,0),IF(CTZ4="非常勤",CSX36,CTJ36))</f>
        <v>　</v>
      </c>
      <c r="CTZ36" s="666"/>
      <c r="CUA36" s="667"/>
      <c r="CUB36" s="265"/>
      <c r="CUC36" s="668"/>
      <c r="CUD36" s="669"/>
      <c r="CUE36" s="668"/>
      <c r="CUF36" s="670"/>
      <c r="CUG36" s="669"/>
      <c r="CUH36" s="671"/>
      <c r="CUI36" s="672"/>
      <c r="CUJ36" s="672"/>
      <c r="CUK36" s="673"/>
      <c r="CUL36" s="263">
        <f>$A$36</f>
        <v>22</v>
      </c>
      <c r="CUM36" s="264" t="str">
        <f>$B$36</f>
        <v>木</v>
      </c>
      <c r="CUN36" s="660"/>
      <c r="CUO36" s="661"/>
      <c r="CUP36" s="660"/>
      <c r="CUQ36" s="661"/>
      <c r="CUR36" s="662" t="str">
        <f>IFERROR(IF(OR(CUM36="日",CUM36="祝",CUM36=0,CUN36=""),"　",MAX(IF(AND(CUN36&lt;=CUR14,CUP36&gt;CUS14),CUS14-CUR14,IF(AND(CUN36&gt;CUR14,CUP36&lt;=CUS14),CUP36-CUN36,IF(AND(CUN36&lt;=CUR14,CUP36&lt;=CUS14),CUP36-CUR14,IF(AND(CUN36&gt;CUR14,CUP36&gt;CUS14),CUS14-CUN36,0)))),0)),0)</f>
        <v>　</v>
      </c>
      <c r="CUS36" s="663"/>
      <c r="CUT36" s="664"/>
      <c r="CUU36" s="662" t="str">
        <f>IFERROR(IF(OR(CUM36="日",CUM36="祝",CUM36=0,CUN36=""),"　",MAX(IF(AND(CUN36&gt;CUX14,CUP36&gt;CUV14),0,IF(AND(CUN36&lt;=CUX14,CUN36&gt;CUU14,CUP36&gt;CUV14),CUX14-CUN36,IF(AND(CUN36&lt;=CUX14,CUN36&lt;=CUU14,CUP36&gt;CUV14),CUX14-CUU14,IF(AND(CUN36&gt;CUU14,CUP36&lt;=CUV14),CUP36-CUN36,IF(AND(CUN36&lt;=CUU14,CUP36&lt;=CUV14),CUP36-CUU14,0))))),0)),0)</f>
        <v>　</v>
      </c>
      <c r="CUV36" s="663"/>
      <c r="CUW36" s="664"/>
      <c r="CUX36" s="662" t="str">
        <f>IFERROR(IF(OR(CUM36="日",CUM36="祝",CUM36=0,CUN36=""),"　",MAX(IF(AND(CUN36&lt;=CUX14,CUP36&gt;CUY14),CUY14-CUX14,IF(CUP36&lt;=CUY14,0,IF(AND(CUN36&gt;CUX14,CUP36&gt;CUY14),CUY14-CUN36,0))),0)),0)</f>
        <v>　</v>
      </c>
      <c r="CUY36" s="663"/>
      <c r="CUZ36" s="664"/>
      <c r="CVA36" s="662" t="str">
        <f>IFERROR(IF(OR(CUM36="日",CUM36="祝",CUM36=0,CUN36=""),"　",MAX(IF(CUN36&gt;CVA14,CUP36-CUN36,IF(CUN36&lt;=CVA14,CUP36-CVA14,0)),0)),0)</f>
        <v>　</v>
      </c>
      <c r="CVB36" s="663"/>
      <c r="CVC36" s="664"/>
      <c r="CVD36" s="662" t="str">
        <f>IFERROR(IF(OR(CUM36="日",CUM36="祝",CUM36=0,CUN36=""),"　",MAX(IF(AND(CUN36&lt;=CVD14,CUP36&gt;CVE14),CVE14-CVD14,IF(AND(CUN36&gt;CVD14,CUP36&lt;=CVE14),CUP36-CUN36,IF(AND(CUN36&lt;=CVD14,CUP36&lt;=CVE14),CUP36-CVD14,IF(AND(CUN36&gt;CVD14,CUP36&gt;CVE14),CVE14-CUN36,0)))),0)),0)</f>
        <v>　</v>
      </c>
      <c r="CVE36" s="663"/>
      <c r="CVF36" s="664"/>
      <c r="CVG36" s="662" t="str">
        <f>IFERROR(IF(OR(CUM36="日",CUM36="祝",CUM36=0,CUN36=""),"　",MAX(IF(AND(CUN36&gt;CVJ14,CUP36&gt;CVH14),0,IF(AND(CUN36&lt;=CVJ14,CUN36&gt;CVG14,CUP36&gt;CVH14),CVJ14-CUN36,IF(AND(CUN36&lt;=CVJ14,CUN36&lt;=CVG14,CUP36&gt;CVH14),CVJ14-CVG14,IF(AND(CUN36&gt;CVG14,CUP36&lt;=CVH14),CUP36-CUN36,IF(AND(CUN36&lt;=CVG14,CUP36&lt;=CVH14),CUP36-CVG14,0))))),0)),0)</f>
        <v>　</v>
      </c>
      <c r="CVH36" s="663"/>
      <c r="CVI36" s="664"/>
      <c r="CVJ36" s="662" t="str">
        <f>IFERROR(IF(OR(CUM36="日",CUM36="祝",CUM36=0,CUN36=""),"　",MAX(IF(AND(CUN36&lt;=CVJ14,CUP36&gt;CVK14),CVK14-CVJ14,IF(CUP36&lt;=CVK14,0,IF(AND(CUN36&gt;CVJ14,CUP36&gt;CVK14),CVK14-CUN36,0))),0)),0)</f>
        <v>　</v>
      </c>
      <c r="CVK36" s="663"/>
      <c r="CVL36" s="664"/>
      <c r="CVM36" s="662" t="str">
        <f t="shared" si="47"/>
        <v>　</v>
      </c>
      <c r="CVN36" s="663"/>
      <c r="CVO36" s="664"/>
      <c r="CVP36" s="665" t="str">
        <f>IF(CVS36="×",TIME(0,0,0),IF(CWC4="非常勤",CUR36,CVD36))</f>
        <v>　</v>
      </c>
      <c r="CVQ36" s="666"/>
      <c r="CVR36" s="667"/>
      <c r="CVS36" s="265"/>
      <c r="CVT36" s="665" t="str">
        <f>IF(CVW36="×",TIME(0,0,0),IF(CWC4="非常勤",CUU36,CVG36))</f>
        <v>　</v>
      </c>
      <c r="CVU36" s="666"/>
      <c r="CVV36" s="667"/>
      <c r="CVW36" s="265"/>
      <c r="CVX36" s="665" t="str">
        <f>IF(CWA36="×",TIME(0,0,0),IF(CWC4="非常勤",CUX36,CVJ36))</f>
        <v>　</v>
      </c>
      <c r="CVY36" s="666"/>
      <c r="CVZ36" s="667"/>
      <c r="CWA36" s="265"/>
      <c r="CWB36" s="665" t="str">
        <f>IF(CWE36="×",TIME(0,0,0),IF(CWC4="非常勤",CVA36,CVM36))</f>
        <v>　</v>
      </c>
      <c r="CWC36" s="666"/>
      <c r="CWD36" s="667"/>
      <c r="CWE36" s="265"/>
      <c r="CWF36" s="668"/>
      <c r="CWG36" s="669"/>
      <c r="CWH36" s="668"/>
      <c r="CWI36" s="670"/>
      <c r="CWJ36" s="669"/>
      <c r="CWK36" s="671"/>
      <c r="CWL36" s="672"/>
      <c r="CWM36" s="672"/>
      <c r="CWN36" s="673"/>
      <c r="CWO36" s="263">
        <f>$A$36</f>
        <v>22</v>
      </c>
      <c r="CWP36" s="264" t="str">
        <f>$B$36</f>
        <v>木</v>
      </c>
      <c r="CWQ36" s="660"/>
      <c r="CWR36" s="661"/>
      <c r="CWS36" s="660"/>
      <c r="CWT36" s="661"/>
      <c r="CWU36" s="662" t="str">
        <f>IFERROR(IF(OR(CWP36="日",CWP36="祝",CWP36=0,CWQ36=""),"　",MAX(IF(AND(CWQ36&lt;=CWU14,CWS36&gt;CWV14),CWV14-CWU14,IF(AND(CWQ36&gt;CWU14,CWS36&lt;=CWV14),CWS36-CWQ36,IF(AND(CWQ36&lt;=CWU14,CWS36&lt;=CWV14),CWS36-CWU14,IF(AND(CWQ36&gt;CWU14,CWS36&gt;CWV14),CWV14-CWQ36,0)))),0)),0)</f>
        <v>　</v>
      </c>
      <c r="CWV36" s="663"/>
      <c r="CWW36" s="664"/>
      <c r="CWX36" s="662" t="str">
        <f>IFERROR(IF(OR(CWP36="日",CWP36="祝",CWP36=0,CWQ36=""),"　",MAX(IF(AND(CWQ36&gt;CXA14,CWS36&gt;CWY14),0,IF(AND(CWQ36&lt;=CXA14,CWQ36&gt;CWX14,CWS36&gt;CWY14),CXA14-CWQ36,IF(AND(CWQ36&lt;=CXA14,CWQ36&lt;=CWX14,CWS36&gt;CWY14),CXA14-CWX14,IF(AND(CWQ36&gt;CWX14,CWS36&lt;=CWY14),CWS36-CWQ36,IF(AND(CWQ36&lt;=CWX14,CWS36&lt;=CWY14),CWS36-CWX14,0))))),0)),0)</f>
        <v>　</v>
      </c>
      <c r="CWY36" s="663"/>
      <c r="CWZ36" s="664"/>
      <c r="CXA36" s="662" t="str">
        <f>IFERROR(IF(OR(CWP36="日",CWP36="祝",CWP36=0,CWQ36=""),"　",MAX(IF(AND(CWQ36&lt;=CXA14,CWS36&gt;CXB14),CXB14-CXA14,IF(CWS36&lt;=CXB14,0,IF(AND(CWQ36&gt;CXA14,CWS36&gt;CXB14),CXB14-CWQ36,0))),0)),0)</f>
        <v>　</v>
      </c>
      <c r="CXB36" s="663"/>
      <c r="CXC36" s="664"/>
      <c r="CXD36" s="662" t="str">
        <f>IFERROR(IF(OR(CWP36="日",CWP36="祝",CWP36=0,CWQ36=""),"　",MAX(IF(CWQ36&gt;CXD14,CWS36-CWQ36,IF(CWQ36&lt;=CXD14,CWS36-CXD14,0)),0)),0)</f>
        <v>　</v>
      </c>
      <c r="CXE36" s="663"/>
      <c r="CXF36" s="664"/>
      <c r="CXG36" s="662" t="str">
        <f>IFERROR(IF(OR(CWP36="日",CWP36="祝",CWP36=0,CWQ36=""),"　",MAX(IF(AND(CWQ36&lt;=CXG14,CWS36&gt;CXH14),CXH14-CXG14,IF(AND(CWQ36&gt;CXG14,CWS36&lt;=CXH14),CWS36-CWQ36,IF(AND(CWQ36&lt;=CXG14,CWS36&lt;=CXH14),CWS36-CXG14,IF(AND(CWQ36&gt;CXG14,CWS36&gt;CXH14),CXH14-CWQ36,0)))),0)),0)</f>
        <v>　</v>
      </c>
      <c r="CXH36" s="663"/>
      <c r="CXI36" s="664"/>
      <c r="CXJ36" s="662" t="str">
        <f>IFERROR(IF(OR(CWP36="日",CWP36="祝",CWP36=0,CWQ36=""),"　",MAX(IF(AND(CWQ36&gt;CXM14,CWS36&gt;CXK14),0,IF(AND(CWQ36&lt;=CXM14,CWQ36&gt;CXJ14,CWS36&gt;CXK14),CXM14-CWQ36,IF(AND(CWQ36&lt;=CXM14,CWQ36&lt;=CXJ14,CWS36&gt;CXK14),CXM14-CXJ14,IF(AND(CWQ36&gt;CXJ14,CWS36&lt;=CXK14),CWS36-CWQ36,IF(AND(CWQ36&lt;=CXJ14,CWS36&lt;=CXK14),CWS36-CXJ14,0))))),0)),0)</f>
        <v>　</v>
      </c>
      <c r="CXK36" s="663"/>
      <c r="CXL36" s="664"/>
      <c r="CXM36" s="662" t="str">
        <f>IFERROR(IF(OR(CWP36="日",CWP36="祝",CWP36=0,CWQ36=""),"　",MAX(IF(AND(CWQ36&lt;=CXM14,CWS36&gt;CXN14),CXN14-CXM14,IF(CWS36&lt;=CXN14,0,IF(AND(CWQ36&gt;CXM14,CWS36&gt;CXN14),CXN14-CWQ36,0))),0)),0)</f>
        <v>　</v>
      </c>
      <c r="CXN36" s="663"/>
      <c r="CXO36" s="664"/>
      <c r="CXP36" s="662" t="str">
        <f t="shared" si="48"/>
        <v>　</v>
      </c>
      <c r="CXQ36" s="663"/>
      <c r="CXR36" s="664"/>
      <c r="CXS36" s="665" t="str">
        <f>IF(CXV36="×",TIME(0,0,0),IF(CYF4="非常勤",CWU36,CXG36))</f>
        <v>　</v>
      </c>
      <c r="CXT36" s="666"/>
      <c r="CXU36" s="667"/>
      <c r="CXV36" s="265"/>
      <c r="CXW36" s="665" t="str">
        <f>IF(CXZ36="×",TIME(0,0,0),IF(CYF4="非常勤",CWX36,CXJ36))</f>
        <v>　</v>
      </c>
      <c r="CXX36" s="666"/>
      <c r="CXY36" s="667"/>
      <c r="CXZ36" s="265"/>
      <c r="CYA36" s="665" t="str">
        <f>IF(CYD36="×",TIME(0,0,0),IF(CYF4="非常勤",CXA36,CXM36))</f>
        <v>　</v>
      </c>
      <c r="CYB36" s="666"/>
      <c r="CYC36" s="667"/>
      <c r="CYD36" s="265"/>
      <c r="CYE36" s="665" t="str">
        <f>IF(CYH36="×",TIME(0,0,0),IF(CYF4="非常勤",CXD36,CXP36))</f>
        <v>　</v>
      </c>
      <c r="CYF36" s="666"/>
      <c r="CYG36" s="667"/>
      <c r="CYH36" s="265"/>
      <c r="CYI36" s="668"/>
      <c r="CYJ36" s="669"/>
      <c r="CYK36" s="668"/>
      <c r="CYL36" s="670"/>
      <c r="CYM36" s="669"/>
      <c r="CYN36" s="671"/>
      <c r="CYO36" s="672"/>
      <c r="CYP36" s="672"/>
      <c r="CYQ36" s="673"/>
      <c r="CYR36" s="263">
        <f>$A$36</f>
        <v>22</v>
      </c>
      <c r="CYS36" s="264" t="str">
        <f>$B$36</f>
        <v>木</v>
      </c>
      <c r="CYT36" s="660"/>
      <c r="CYU36" s="661"/>
      <c r="CYV36" s="660"/>
      <c r="CYW36" s="661"/>
      <c r="CYX36" s="662" t="str">
        <f>IFERROR(IF(OR(CYS36="日",CYS36="祝",CYS36=0,CYT36=""),"　",MAX(IF(AND(CYT36&lt;=CYX14,CYV36&gt;CYY14),CYY14-CYX14,IF(AND(CYT36&gt;CYX14,CYV36&lt;=CYY14),CYV36-CYT36,IF(AND(CYT36&lt;=CYX14,CYV36&lt;=CYY14),CYV36-CYX14,IF(AND(CYT36&gt;CYX14,CYV36&gt;CYY14),CYY14-CYT36,0)))),0)),0)</f>
        <v>　</v>
      </c>
      <c r="CYY36" s="663"/>
      <c r="CYZ36" s="664"/>
      <c r="CZA36" s="662" t="str">
        <f>IFERROR(IF(OR(CYS36="日",CYS36="祝",CYS36=0,CYT36=""),"　",MAX(IF(AND(CYT36&gt;CZD14,CYV36&gt;CZB14),0,IF(AND(CYT36&lt;=CZD14,CYT36&gt;CZA14,CYV36&gt;CZB14),CZD14-CYT36,IF(AND(CYT36&lt;=CZD14,CYT36&lt;=CZA14,CYV36&gt;CZB14),CZD14-CZA14,IF(AND(CYT36&gt;CZA14,CYV36&lt;=CZB14),CYV36-CYT36,IF(AND(CYT36&lt;=CZA14,CYV36&lt;=CZB14),CYV36-CZA14,0))))),0)),0)</f>
        <v>　</v>
      </c>
      <c r="CZB36" s="663"/>
      <c r="CZC36" s="664"/>
      <c r="CZD36" s="662" t="str">
        <f>IFERROR(IF(OR(CYS36="日",CYS36="祝",CYS36=0,CYT36=""),"　",MAX(IF(AND(CYT36&lt;=CZD14,CYV36&gt;CZE14),CZE14-CZD14,IF(CYV36&lt;=CZE14,0,IF(AND(CYT36&gt;CZD14,CYV36&gt;CZE14),CZE14-CYT36,0))),0)),0)</f>
        <v>　</v>
      </c>
      <c r="CZE36" s="663"/>
      <c r="CZF36" s="664"/>
      <c r="CZG36" s="662" t="str">
        <f>IFERROR(IF(OR(CYS36="日",CYS36="祝",CYS36=0,CYT36=""),"　",MAX(IF(CYT36&gt;CZG14,CYV36-CYT36,IF(CYT36&lt;=CZG14,CYV36-CZG14,0)),0)),0)</f>
        <v>　</v>
      </c>
      <c r="CZH36" s="663"/>
      <c r="CZI36" s="664"/>
      <c r="CZJ36" s="662" t="str">
        <f>IFERROR(IF(OR(CYS36="日",CYS36="祝",CYS36=0,CYT36=""),"　",MAX(IF(AND(CYT36&lt;=CZJ14,CYV36&gt;CZK14),CZK14-CZJ14,IF(AND(CYT36&gt;CZJ14,CYV36&lt;=CZK14),CYV36-CYT36,IF(AND(CYT36&lt;=CZJ14,CYV36&lt;=CZK14),CYV36-CZJ14,IF(AND(CYT36&gt;CZJ14,CYV36&gt;CZK14),CZK14-CYT36,0)))),0)),0)</f>
        <v>　</v>
      </c>
      <c r="CZK36" s="663"/>
      <c r="CZL36" s="664"/>
      <c r="CZM36" s="662" t="str">
        <f>IFERROR(IF(OR(CYS36="日",CYS36="祝",CYS36=0,CYT36=""),"　",MAX(IF(AND(CYT36&gt;CZP14,CYV36&gt;CZN14),0,IF(AND(CYT36&lt;=CZP14,CYT36&gt;CZM14,CYV36&gt;CZN14),CZP14-CYT36,IF(AND(CYT36&lt;=CZP14,CYT36&lt;=CZM14,CYV36&gt;CZN14),CZP14-CZM14,IF(AND(CYT36&gt;CZM14,CYV36&lt;=CZN14),CYV36-CYT36,IF(AND(CYT36&lt;=CZM14,CYV36&lt;=CZN14),CYV36-CZM14,0))))),0)),0)</f>
        <v>　</v>
      </c>
      <c r="CZN36" s="663"/>
      <c r="CZO36" s="664"/>
      <c r="CZP36" s="662" t="str">
        <f>IFERROR(IF(OR(CYS36="日",CYS36="祝",CYS36=0,CYT36=""),"　",MAX(IF(AND(CYT36&lt;=CZP14,CYV36&gt;CZQ14),CZQ14-CZP14,IF(CYV36&lt;=CZQ14,0,IF(AND(CYT36&gt;CZP14,CYV36&gt;CZQ14),CZQ14-CYT36,0))),0)),0)</f>
        <v>　</v>
      </c>
      <c r="CZQ36" s="663"/>
      <c r="CZR36" s="664"/>
      <c r="CZS36" s="662" t="str">
        <f t="shared" si="49"/>
        <v>　</v>
      </c>
      <c r="CZT36" s="663"/>
      <c r="CZU36" s="664"/>
      <c r="CZV36" s="665" t="str">
        <f>IF(CZY36="×",TIME(0,0,0),IF(DAI4="非常勤",CYX36,CZJ36))</f>
        <v>　</v>
      </c>
      <c r="CZW36" s="666"/>
      <c r="CZX36" s="667"/>
      <c r="CZY36" s="265"/>
      <c r="CZZ36" s="665" t="str">
        <f>IF(DAC36="×",TIME(0,0,0),IF(DAI4="非常勤",CZA36,CZM36))</f>
        <v>　</v>
      </c>
      <c r="DAA36" s="666"/>
      <c r="DAB36" s="667"/>
      <c r="DAC36" s="265"/>
      <c r="DAD36" s="665" t="str">
        <f>IF(DAG36="×",TIME(0,0,0),IF(DAI4="非常勤",CZD36,CZP36))</f>
        <v>　</v>
      </c>
      <c r="DAE36" s="666"/>
      <c r="DAF36" s="667"/>
      <c r="DAG36" s="265"/>
      <c r="DAH36" s="665" t="str">
        <f>IF(DAK36="×",TIME(0,0,0),IF(DAI4="非常勤",CZG36,CZS36))</f>
        <v>　</v>
      </c>
      <c r="DAI36" s="666"/>
      <c r="DAJ36" s="667"/>
      <c r="DAK36" s="265"/>
      <c r="DAL36" s="668"/>
      <c r="DAM36" s="669"/>
      <c r="DAN36" s="668"/>
      <c r="DAO36" s="670"/>
      <c r="DAP36" s="669"/>
      <c r="DAQ36" s="671"/>
      <c r="DAR36" s="672"/>
      <c r="DAS36" s="672"/>
      <c r="DAT36" s="673"/>
      <c r="DAU36" s="263">
        <f>$A$36</f>
        <v>22</v>
      </c>
      <c r="DAV36" s="264" t="str">
        <f>$B$36</f>
        <v>木</v>
      </c>
      <c r="DAW36" s="660"/>
      <c r="DAX36" s="661"/>
      <c r="DAY36" s="660"/>
      <c r="DAZ36" s="661"/>
      <c r="DBA36" s="662" t="str">
        <f>IFERROR(IF(OR(DAV36="日",DAV36="祝",DAV36=0,DAW36=""),"　",MAX(IF(AND(DAW36&lt;=DBA14,DAY36&gt;DBB14),DBB14-DBA14,IF(AND(DAW36&gt;DBA14,DAY36&lt;=DBB14),DAY36-DAW36,IF(AND(DAW36&lt;=DBA14,DAY36&lt;=DBB14),DAY36-DBA14,IF(AND(DAW36&gt;DBA14,DAY36&gt;DBB14),DBB14-DAW36,0)))),0)),0)</f>
        <v>　</v>
      </c>
      <c r="DBB36" s="663"/>
      <c r="DBC36" s="664"/>
      <c r="DBD36" s="662" t="str">
        <f>IFERROR(IF(OR(DAV36="日",DAV36="祝",DAV36=0,DAW36=""),"　",MAX(IF(AND(DAW36&gt;DBG14,DAY36&gt;DBE14),0,IF(AND(DAW36&lt;=DBG14,DAW36&gt;DBD14,DAY36&gt;DBE14),DBG14-DAW36,IF(AND(DAW36&lt;=DBG14,DAW36&lt;=DBD14,DAY36&gt;DBE14),DBG14-DBD14,IF(AND(DAW36&gt;DBD14,DAY36&lt;=DBE14),DAY36-DAW36,IF(AND(DAW36&lt;=DBD14,DAY36&lt;=DBE14),DAY36-DBD14,0))))),0)),0)</f>
        <v>　</v>
      </c>
      <c r="DBE36" s="663"/>
      <c r="DBF36" s="664"/>
      <c r="DBG36" s="662" t="str">
        <f>IFERROR(IF(OR(DAV36="日",DAV36="祝",DAV36=0,DAW36=""),"　",MAX(IF(AND(DAW36&lt;=DBG14,DAY36&gt;DBH14),DBH14-DBG14,IF(DAY36&lt;=DBH14,0,IF(AND(DAW36&gt;DBG14,DAY36&gt;DBH14),DBH14-DAW36,0))),0)),0)</f>
        <v>　</v>
      </c>
      <c r="DBH36" s="663"/>
      <c r="DBI36" s="664"/>
      <c r="DBJ36" s="662" t="str">
        <f>IFERROR(IF(OR(DAV36="日",DAV36="祝",DAV36=0,DAW36=""),"　",MAX(IF(DAW36&gt;DBJ14,DAY36-DAW36,IF(DAW36&lt;=DBJ14,DAY36-DBJ14,0)),0)),0)</f>
        <v>　</v>
      </c>
      <c r="DBK36" s="663"/>
      <c r="DBL36" s="664"/>
      <c r="DBM36" s="662" t="str">
        <f>IFERROR(IF(OR(DAV36="日",DAV36="祝",DAV36=0,DAW36=""),"　",MAX(IF(AND(DAW36&lt;=DBM14,DAY36&gt;DBN14),DBN14-DBM14,IF(AND(DAW36&gt;DBM14,DAY36&lt;=DBN14),DAY36-DAW36,IF(AND(DAW36&lt;=DBM14,DAY36&lt;=DBN14),DAY36-DBM14,IF(AND(DAW36&gt;DBM14,DAY36&gt;DBN14),DBN14-DAW36,0)))),0)),0)</f>
        <v>　</v>
      </c>
      <c r="DBN36" s="663"/>
      <c r="DBO36" s="664"/>
      <c r="DBP36" s="662" t="str">
        <f>IFERROR(IF(OR(DAV36="日",DAV36="祝",DAV36=0,DAW36=""),"　",MAX(IF(AND(DAW36&gt;DBS14,DAY36&gt;DBQ14),0,IF(AND(DAW36&lt;=DBS14,DAW36&gt;DBP14,DAY36&gt;DBQ14),DBS14-DAW36,IF(AND(DAW36&lt;=DBS14,DAW36&lt;=DBP14,DAY36&gt;DBQ14),DBS14-DBP14,IF(AND(DAW36&gt;DBP14,DAY36&lt;=DBQ14),DAY36-DAW36,IF(AND(DAW36&lt;=DBP14,DAY36&lt;=DBQ14),DAY36-DBP14,0))))),0)),0)</f>
        <v>　</v>
      </c>
      <c r="DBQ36" s="663"/>
      <c r="DBR36" s="664"/>
      <c r="DBS36" s="662" t="str">
        <f>IFERROR(IF(OR(DAV36="日",DAV36="祝",DAV36=0,DAW36=""),"　",MAX(IF(AND(DAW36&lt;=DBS14,DAY36&gt;DBT14),DBT14-DBS14,IF(DAY36&lt;=DBT14,0,IF(AND(DAW36&gt;DBS14,DAY36&gt;DBT14),DBT14-DAW36,0))),0)),0)</f>
        <v>　</v>
      </c>
      <c r="DBT36" s="663"/>
      <c r="DBU36" s="664"/>
      <c r="DBV36" s="662" t="str">
        <f t="shared" si="50"/>
        <v>　</v>
      </c>
      <c r="DBW36" s="663"/>
      <c r="DBX36" s="664"/>
      <c r="DBY36" s="665" t="str">
        <f>IF(DCB36="×",TIME(0,0,0),IF(DCL4="非常勤",DBA36,DBM36))</f>
        <v>　</v>
      </c>
      <c r="DBZ36" s="666"/>
      <c r="DCA36" s="667"/>
      <c r="DCB36" s="265"/>
      <c r="DCC36" s="665" t="str">
        <f>IF(DCF36="×",TIME(0,0,0),IF(DCL4="非常勤",DBD36,DBP36))</f>
        <v>　</v>
      </c>
      <c r="DCD36" s="666"/>
      <c r="DCE36" s="667"/>
      <c r="DCF36" s="265"/>
      <c r="DCG36" s="665" t="str">
        <f>IF(DCJ36="×",TIME(0,0,0),IF(DCL4="非常勤",DBG36,DBS36))</f>
        <v>　</v>
      </c>
      <c r="DCH36" s="666"/>
      <c r="DCI36" s="667"/>
      <c r="DCJ36" s="265"/>
      <c r="DCK36" s="665" t="str">
        <f>IF(DCN36="×",TIME(0,0,0),IF(DCL4="非常勤",DBJ36,DBV36))</f>
        <v>　</v>
      </c>
      <c r="DCL36" s="666"/>
      <c r="DCM36" s="667"/>
      <c r="DCN36" s="265"/>
      <c r="DCO36" s="668"/>
      <c r="DCP36" s="669"/>
      <c r="DCQ36" s="668"/>
      <c r="DCR36" s="670"/>
      <c r="DCS36" s="669"/>
      <c r="DCT36" s="671"/>
      <c r="DCU36" s="672"/>
      <c r="DCV36" s="672"/>
      <c r="DCW36" s="673"/>
      <c r="DCX36" s="263">
        <f>$A$36</f>
        <v>22</v>
      </c>
      <c r="DCY36" s="264" t="str">
        <f>$B$36</f>
        <v>木</v>
      </c>
      <c r="DCZ36" s="660"/>
      <c r="DDA36" s="661"/>
      <c r="DDB36" s="660"/>
      <c r="DDC36" s="661"/>
      <c r="DDD36" s="662" t="str">
        <f>IFERROR(IF(OR(DCY36="日",DCY36="祝",DCY36=0,DCZ36=""),"　",MAX(IF(AND(DCZ36&lt;=DDD14,DDB36&gt;DDE14),DDE14-DDD14,IF(AND(DCZ36&gt;DDD14,DDB36&lt;=DDE14),DDB36-DCZ36,IF(AND(DCZ36&lt;=DDD14,DDB36&lt;=DDE14),DDB36-DDD14,IF(AND(DCZ36&gt;DDD14,DDB36&gt;DDE14),DDE14-DCZ36,0)))),0)),0)</f>
        <v>　</v>
      </c>
      <c r="DDE36" s="663"/>
      <c r="DDF36" s="664"/>
      <c r="DDG36" s="662" t="str">
        <f>IFERROR(IF(OR(DCY36="日",DCY36="祝",DCY36=0,DCZ36=""),"　",MAX(IF(AND(DCZ36&gt;DDJ14,DDB36&gt;DDH14),0,IF(AND(DCZ36&lt;=DDJ14,DCZ36&gt;DDG14,DDB36&gt;DDH14),DDJ14-DCZ36,IF(AND(DCZ36&lt;=DDJ14,DCZ36&lt;=DDG14,DDB36&gt;DDH14),DDJ14-DDG14,IF(AND(DCZ36&gt;DDG14,DDB36&lt;=DDH14),DDB36-DCZ36,IF(AND(DCZ36&lt;=DDG14,DDB36&lt;=DDH14),DDB36-DDG14,0))))),0)),0)</f>
        <v>　</v>
      </c>
      <c r="DDH36" s="663"/>
      <c r="DDI36" s="664"/>
      <c r="DDJ36" s="662" t="str">
        <f>IFERROR(IF(OR(DCY36="日",DCY36="祝",DCY36=0,DCZ36=""),"　",MAX(IF(AND(DCZ36&lt;=DDJ14,DDB36&gt;DDK14),DDK14-DDJ14,IF(DDB36&lt;=DDK14,0,IF(AND(DCZ36&gt;DDJ14,DDB36&gt;DDK14),DDK14-DCZ36,0))),0)),0)</f>
        <v>　</v>
      </c>
      <c r="DDK36" s="663"/>
      <c r="DDL36" s="664"/>
      <c r="DDM36" s="662" t="str">
        <f>IFERROR(IF(OR(DCY36="日",DCY36="祝",DCY36=0,DCZ36=""),"　",MAX(IF(DCZ36&gt;DDM14,DDB36-DCZ36,IF(DCZ36&lt;=DDM14,DDB36-DDM14,0)),0)),0)</f>
        <v>　</v>
      </c>
      <c r="DDN36" s="663"/>
      <c r="DDO36" s="664"/>
      <c r="DDP36" s="662" t="str">
        <f>IFERROR(IF(OR(DCY36="日",DCY36="祝",DCY36=0,DCZ36=""),"　",MAX(IF(AND(DCZ36&lt;=DDP14,DDB36&gt;DDQ14),DDQ14-DDP14,IF(AND(DCZ36&gt;DDP14,DDB36&lt;=DDQ14),DDB36-DCZ36,IF(AND(DCZ36&lt;=DDP14,DDB36&lt;=DDQ14),DDB36-DDP14,IF(AND(DCZ36&gt;DDP14,DDB36&gt;DDQ14),DDQ14-DCZ36,0)))),0)),0)</f>
        <v>　</v>
      </c>
      <c r="DDQ36" s="663"/>
      <c r="DDR36" s="664"/>
      <c r="DDS36" s="662" t="str">
        <f>IFERROR(IF(OR(DCY36="日",DCY36="祝",DCY36=0,DCZ36=""),"　",MAX(IF(AND(DCZ36&gt;DDV14,DDB36&gt;DDT14),0,IF(AND(DCZ36&lt;=DDV14,DCZ36&gt;DDS14,DDB36&gt;DDT14),DDV14-DCZ36,IF(AND(DCZ36&lt;=DDV14,DCZ36&lt;=DDS14,DDB36&gt;DDT14),DDV14-DDS14,IF(AND(DCZ36&gt;DDS14,DDB36&lt;=DDT14),DDB36-DCZ36,IF(AND(DCZ36&lt;=DDS14,DDB36&lt;=DDT14),DDB36-DDS14,0))))),0)),0)</f>
        <v>　</v>
      </c>
      <c r="DDT36" s="663"/>
      <c r="DDU36" s="664"/>
      <c r="DDV36" s="662" t="str">
        <f>IFERROR(IF(OR(DCY36="日",DCY36="祝",DCY36=0,DCZ36=""),"　",MAX(IF(AND(DCZ36&lt;=DDV14,DDB36&gt;DDW14),DDW14-DDV14,IF(DDB36&lt;=DDW14,0,IF(AND(DCZ36&gt;DDV14,DDB36&gt;DDW14),DDW14-DCZ36,0))),0)),0)</f>
        <v>　</v>
      </c>
      <c r="DDW36" s="663"/>
      <c r="DDX36" s="664"/>
      <c r="DDY36" s="662" t="str">
        <f t="shared" si="51"/>
        <v>　</v>
      </c>
      <c r="DDZ36" s="663"/>
      <c r="DEA36" s="664"/>
      <c r="DEB36" s="665" t="str">
        <f>IF(DEE36="×",TIME(0,0,0),IF(DEO4="非常勤",DDD36,DDP36))</f>
        <v>　</v>
      </c>
      <c r="DEC36" s="666"/>
      <c r="DED36" s="667"/>
      <c r="DEE36" s="265"/>
      <c r="DEF36" s="665" t="str">
        <f>IF(DEI36="×",TIME(0,0,0),IF(DEO4="非常勤",DDG36,DDS36))</f>
        <v>　</v>
      </c>
      <c r="DEG36" s="666"/>
      <c r="DEH36" s="667"/>
      <c r="DEI36" s="265"/>
      <c r="DEJ36" s="665" t="str">
        <f>IF(DEM36="×",TIME(0,0,0),IF(DEO4="非常勤",DDJ36,DDV36))</f>
        <v>　</v>
      </c>
      <c r="DEK36" s="666"/>
      <c r="DEL36" s="667"/>
      <c r="DEM36" s="265"/>
      <c r="DEN36" s="665" t="str">
        <f>IF(DEQ36="×",TIME(0,0,0),IF(DEO4="非常勤",DDM36,DDY36))</f>
        <v>　</v>
      </c>
      <c r="DEO36" s="666"/>
      <c r="DEP36" s="667"/>
      <c r="DEQ36" s="265"/>
      <c r="DER36" s="668"/>
      <c r="DES36" s="669"/>
      <c r="DET36" s="668"/>
      <c r="DEU36" s="670"/>
      <c r="DEV36" s="669"/>
      <c r="DEW36" s="671"/>
      <c r="DEX36" s="672"/>
      <c r="DEY36" s="672"/>
      <c r="DEZ36" s="673"/>
      <c r="DFA36" s="263">
        <f>$A$36</f>
        <v>22</v>
      </c>
      <c r="DFB36" s="264" t="str">
        <f>$B$36</f>
        <v>木</v>
      </c>
      <c r="DFC36" s="660"/>
      <c r="DFD36" s="661"/>
      <c r="DFE36" s="660"/>
      <c r="DFF36" s="661"/>
      <c r="DFG36" s="662" t="str">
        <f>IFERROR(IF(OR(DFB36="日",DFB36="祝",DFB36=0,DFC36=""),"　",MAX(IF(AND(DFC36&lt;=DFG14,DFE36&gt;DFH14),DFH14-DFG14,IF(AND(DFC36&gt;DFG14,DFE36&lt;=DFH14),DFE36-DFC36,IF(AND(DFC36&lt;=DFG14,DFE36&lt;=DFH14),DFE36-DFG14,IF(AND(DFC36&gt;DFG14,DFE36&gt;DFH14),DFH14-DFC36,0)))),0)),0)</f>
        <v>　</v>
      </c>
      <c r="DFH36" s="663"/>
      <c r="DFI36" s="664"/>
      <c r="DFJ36" s="662" t="str">
        <f>IFERROR(IF(OR(DFB36="日",DFB36="祝",DFB36=0,DFC36=""),"　",MAX(IF(AND(DFC36&gt;DFM14,DFE36&gt;DFK14),0,IF(AND(DFC36&lt;=DFM14,DFC36&gt;DFJ14,DFE36&gt;DFK14),DFM14-DFC36,IF(AND(DFC36&lt;=DFM14,DFC36&lt;=DFJ14,DFE36&gt;DFK14),DFM14-DFJ14,IF(AND(DFC36&gt;DFJ14,DFE36&lt;=DFK14),DFE36-DFC36,IF(AND(DFC36&lt;=DFJ14,DFE36&lt;=DFK14),DFE36-DFJ14,0))))),0)),0)</f>
        <v>　</v>
      </c>
      <c r="DFK36" s="663"/>
      <c r="DFL36" s="664"/>
      <c r="DFM36" s="662" t="str">
        <f>IFERROR(IF(OR(DFB36="日",DFB36="祝",DFB36=0,DFC36=""),"　",MAX(IF(AND(DFC36&lt;=DFM14,DFE36&gt;DFN14),DFN14-DFM14,IF(DFE36&lt;=DFN14,0,IF(AND(DFC36&gt;DFM14,DFE36&gt;DFN14),DFN14-DFC36,0))),0)),0)</f>
        <v>　</v>
      </c>
      <c r="DFN36" s="663"/>
      <c r="DFO36" s="664"/>
      <c r="DFP36" s="662" t="str">
        <f>IFERROR(IF(OR(DFB36="日",DFB36="祝",DFB36=0,DFC36=""),"　",MAX(IF(DFC36&gt;DFP14,DFE36-DFC36,IF(DFC36&lt;=DFP14,DFE36-DFP14,0)),0)),0)</f>
        <v>　</v>
      </c>
      <c r="DFQ36" s="663"/>
      <c r="DFR36" s="664"/>
      <c r="DFS36" s="662" t="str">
        <f>IFERROR(IF(OR(DFB36="日",DFB36="祝",DFB36=0,DFC36=""),"　",MAX(IF(AND(DFC36&lt;=DFS14,DFE36&gt;DFT14),DFT14-DFS14,IF(AND(DFC36&gt;DFS14,DFE36&lt;=DFT14),DFE36-DFC36,IF(AND(DFC36&lt;=DFS14,DFE36&lt;=DFT14),DFE36-DFS14,IF(AND(DFC36&gt;DFS14,DFE36&gt;DFT14),DFT14-DFC36,0)))),0)),0)</f>
        <v>　</v>
      </c>
      <c r="DFT36" s="663"/>
      <c r="DFU36" s="664"/>
      <c r="DFV36" s="662" t="str">
        <f>IFERROR(IF(OR(DFB36="日",DFB36="祝",DFB36=0,DFC36=""),"　",MAX(IF(AND(DFC36&gt;DFY14,DFE36&gt;DFW14),0,IF(AND(DFC36&lt;=DFY14,DFC36&gt;DFV14,DFE36&gt;DFW14),DFY14-DFC36,IF(AND(DFC36&lt;=DFY14,DFC36&lt;=DFV14,DFE36&gt;DFW14),DFY14-DFV14,IF(AND(DFC36&gt;DFV14,DFE36&lt;=DFW14),DFE36-DFC36,IF(AND(DFC36&lt;=DFV14,DFE36&lt;=DFW14),DFE36-DFV14,0))))),0)),0)</f>
        <v>　</v>
      </c>
      <c r="DFW36" s="663"/>
      <c r="DFX36" s="664"/>
      <c r="DFY36" s="662" t="str">
        <f>IFERROR(IF(OR(DFB36="日",DFB36="祝",DFB36=0,DFC36=""),"　",MAX(IF(AND(DFC36&lt;=DFY14,DFE36&gt;DFZ14),DFZ14-DFY14,IF(DFE36&lt;=DFZ14,0,IF(AND(DFC36&gt;DFY14,DFE36&gt;DFZ14),DFZ14-DFC36,0))),0)),0)</f>
        <v>　</v>
      </c>
      <c r="DFZ36" s="663"/>
      <c r="DGA36" s="664"/>
      <c r="DGB36" s="662" t="str">
        <f t="shared" si="52"/>
        <v>　</v>
      </c>
      <c r="DGC36" s="663"/>
      <c r="DGD36" s="664"/>
      <c r="DGE36" s="665" t="str">
        <f>IF(DGH36="×",TIME(0,0,0),IF(DGR4="非常勤",DFG36,DFS36))</f>
        <v>　</v>
      </c>
      <c r="DGF36" s="666"/>
      <c r="DGG36" s="667"/>
      <c r="DGH36" s="265"/>
      <c r="DGI36" s="665" t="str">
        <f>IF(DGL36="×",TIME(0,0,0),IF(DGR4="非常勤",DFJ36,DFV36))</f>
        <v>　</v>
      </c>
      <c r="DGJ36" s="666"/>
      <c r="DGK36" s="667"/>
      <c r="DGL36" s="265"/>
      <c r="DGM36" s="665" t="str">
        <f>IF(DGP36="×",TIME(0,0,0),IF(DGR4="非常勤",DFM36,DFY36))</f>
        <v>　</v>
      </c>
      <c r="DGN36" s="666"/>
      <c r="DGO36" s="667"/>
      <c r="DGP36" s="265"/>
      <c r="DGQ36" s="665" t="str">
        <f>IF(DGT36="×",TIME(0,0,0),IF(DGR4="非常勤",DFP36,DGB36))</f>
        <v>　</v>
      </c>
      <c r="DGR36" s="666"/>
      <c r="DGS36" s="667"/>
      <c r="DGT36" s="265"/>
      <c r="DGU36" s="668"/>
      <c r="DGV36" s="669"/>
      <c r="DGW36" s="668"/>
      <c r="DGX36" s="670"/>
      <c r="DGY36" s="669"/>
      <c r="DGZ36" s="671"/>
      <c r="DHA36" s="672"/>
      <c r="DHB36" s="672"/>
      <c r="DHC36" s="673"/>
      <c r="DHD36" s="263">
        <f>$A$36</f>
        <v>22</v>
      </c>
      <c r="DHE36" s="264" t="str">
        <f>$B$36</f>
        <v>木</v>
      </c>
      <c r="DHF36" s="660"/>
      <c r="DHG36" s="661"/>
      <c r="DHH36" s="660"/>
      <c r="DHI36" s="661"/>
      <c r="DHJ36" s="662" t="str">
        <f>IFERROR(IF(OR(DHE36="日",DHE36="祝",DHE36=0,DHF36=""),"　",MAX(IF(AND(DHF36&lt;=DHJ14,DHH36&gt;DHK14),DHK14-DHJ14,IF(AND(DHF36&gt;DHJ14,DHH36&lt;=DHK14),DHH36-DHF36,IF(AND(DHF36&lt;=DHJ14,DHH36&lt;=DHK14),DHH36-DHJ14,IF(AND(DHF36&gt;DHJ14,DHH36&gt;DHK14),DHK14-DHF36,0)))),0)),0)</f>
        <v>　</v>
      </c>
      <c r="DHK36" s="663"/>
      <c r="DHL36" s="664"/>
      <c r="DHM36" s="662" t="str">
        <f>IFERROR(IF(OR(DHE36="日",DHE36="祝",DHE36=0,DHF36=""),"　",MAX(IF(AND(DHF36&gt;DHP14,DHH36&gt;DHN14),0,IF(AND(DHF36&lt;=DHP14,DHF36&gt;DHM14,DHH36&gt;DHN14),DHP14-DHF36,IF(AND(DHF36&lt;=DHP14,DHF36&lt;=DHM14,DHH36&gt;DHN14),DHP14-DHM14,IF(AND(DHF36&gt;DHM14,DHH36&lt;=DHN14),DHH36-DHF36,IF(AND(DHF36&lt;=DHM14,DHH36&lt;=DHN14),DHH36-DHM14,0))))),0)),0)</f>
        <v>　</v>
      </c>
      <c r="DHN36" s="663"/>
      <c r="DHO36" s="664"/>
      <c r="DHP36" s="662" t="str">
        <f>IFERROR(IF(OR(DHE36="日",DHE36="祝",DHE36=0,DHF36=""),"　",MAX(IF(AND(DHF36&lt;=DHP14,DHH36&gt;DHQ14),DHQ14-DHP14,IF(DHH36&lt;=DHQ14,0,IF(AND(DHF36&gt;DHP14,DHH36&gt;DHQ14),DHQ14-DHF36,0))),0)),0)</f>
        <v>　</v>
      </c>
      <c r="DHQ36" s="663"/>
      <c r="DHR36" s="664"/>
      <c r="DHS36" s="662" t="str">
        <f>IFERROR(IF(OR(DHE36="日",DHE36="祝",DHE36=0,DHF36=""),"　",MAX(IF(DHF36&gt;DHS14,DHH36-DHF36,IF(DHF36&lt;=DHS14,DHH36-DHS14,0)),0)),0)</f>
        <v>　</v>
      </c>
      <c r="DHT36" s="663"/>
      <c r="DHU36" s="664"/>
      <c r="DHV36" s="662" t="str">
        <f>IFERROR(IF(OR(DHE36="日",DHE36="祝",DHE36=0,DHF36=""),"　",MAX(IF(AND(DHF36&lt;=DHV14,DHH36&gt;DHW14),DHW14-DHV14,IF(AND(DHF36&gt;DHV14,DHH36&lt;=DHW14),DHH36-DHF36,IF(AND(DHF36&lt;=DHV14,DHH36&lt;=DHW14),DHH36-DHV14,IF(AND(DHF36&gt;DHV14,DHH36&gt;DHW14),DHW14-DHF36,0)))),0)),0)</f>
        <v>　</v>
      </c>
      <c r="DHW36" s="663"/>
      <c r="DHX36" s="664"/>
      <c r="DHY36" s="662" t="str">
        <f>IFERROR(IF(OR(DHE36="日",DHE36="祝",DHE36=0,DHF36=""),"　",MAX(IF(AND(DHF36&gt;DIB14,DHH36&gt;DHZ14),0,IF(AND(DHF36&lt;=DIB14,DHF36&gt;DHY14,DHH36&gt;DHZ14),DIB14-DHF36,IF(AND(DHF36&lt;=DIB14,DHF36&lt;=DHY14,DHH36&gt;DHZ14),DIB14-DHY14,IF(AND(DHF36&gt;DHY14,DHH36&lt;=DHZ14),DHH36-DHF36,IF(AND(DHF36&lt;=DHY14,DHH36&lt;=DHZ14),DHH36-DHY14,0))))),0)),0)</f>
        <v>　</v>
      </c>
      <c r="DHZ36" s="663"/>
      <c r="DIA36" s="664"/>
      <c r="DIB36" s="662" t="str">
        <f>IFERROR(IF(OR(DHE36="日",DHE36="祝",DHE36=0,DHF36=""),"　",MAX(IF(AND(DHF36&lt;=DIB14,DHH36&gt;DIC14),DIC14-DIB14,IF(DHH36&lt;=DIC14,0,IF(AND(DHF36&gt;DIB14,DHH36&gt;DIC14),DIC14-DHF36,0))),0)),0)</f>
        <v>　</v>
      </c>
      <c r="DIC36" s="663"/>
      <c r="DID36" s="664"/>
      <c r="DIE36" s="662" t="str">
        <f t="shared" si="53"/>
        <v>　</v>
      </c>
      <c r="DIF36" s="663"/>
      <c r="DIG36" s="664"/>
      <c r="DIH36" s="665" t="str">
        <f>IF(DIK36="×",TIME(0,0,0),IF(DIU4="非常勤",DHJ36,DHV36))</f>
        <v>　</v>
      </c>
      <c r="DII36" s="666"/>
      <c r="DIJ36" s="667"/>
      <c r="DIK36" s="265"/>
      <c r="DIL36" s="665" t="str">
        <f>IF(DIO36="×",TIME(0,0,0),IF(DIU4="非常勤",DHM36,DHY36))</f>
        <v>　</v>
      </c>
      <c r="DIM36" s="666"/>
      <c r="DIN36" s="667"/>
      <c r="DIO36" s="265"/>
      <c r="DIP36" s="665" t="str">
        <f>IF(DIS36="×",TIME(0,0,0),IF(DIU4="非常勤",DHP36,DIB36))</f>
        <v>　</v>
      </c>
      <c r="DIQ36" s="666"/>
      <c r="DIR36" s="667"/>
      <c r="DIS36" s="265"/>
      <c r="DIT36" s="665" t="str">
        <f>IF(DIW36="×",TIME(0,0,0),IF(DIU4="非常勤",DHS36,DIE36))</f>
        <v>　</v>
      </c>
      <c r="DIU36" s="666"/>
      <c r="DIV36" s="667"/>
      <c r="DIW36" s="265"/>
      <c r="DIX36" s="668"/>
      <c r="DIY36" s="669"/>
      <c r="DIZ36" s="668"/>
      <c r="DJA36" s="670"/>
      <c r="DJB36" s="669"/>
      <c r="DJC36" s="671"/>
      <c r="DJD36" s="672"/>
      <c r="DJE36" s="672"/>
      <c r="DJF36" s="673"/>
      <c r="DJG36" s="263">
        <f>$A$36</f>
        <v>22</v>
      </c>
      <c r="DJH36" s="264" t="str">
        <f>$B$36</f>
        <v>木</v>
      </c>
      <c r="DJI36" s="660"/>
      <c r="DJJ36" s="661"/>
      <c r="DJK36" s="660"/>
      <c r="DJL36" s="661"/>
      <c r="DJM36" s="662" t="str">
        <f>IFERROR(IF(OR(DJH36="日",DJH36="祝",DJH36=0,DJI36=""),"　",MAX(IF(AND(DJI36&lt;=DJM14,DJK36&gt;DJN14),DJN14-DJM14,IF(AND(DJI36&gt;DJM14,DJK36&lt;=DJN14),DJK36-DJI36,IF(AND(DJI36&lt;=DJM14,DJK36&lt;=DJN14),DJK36-DJM14,IF(AND(DJI36&gt;DJM14,DJK36&gt;DJN14),DJN14-DJI36,0)))),0)),0)</f>
        <v>　</v>
      </c>
      <c r="DJN36" s="663"/>
      <c r="DJO36" s="664"/>
      <c r="DJP36" s="662" t="str">
        <f>IFERROR(IF(OR(DJH36="日",DJH36="祝",DJH36=0,DJI36=""),"　",MAX(IF(AND(DJI36&gt;DJS14,DJK36&gt;DJQ14),0,IF(AND(DJI36&lt;=DJS14,DJI36&gt;DJP14,DJK36&gt;DJQ14),DJS14-DJI36,IF(AND(DJI36&lt;=DJS14,DJI36&lt;=DJP14,DJK36&gt;DJQ14),DJS14-DJP14,IF(AND(DJI36&gt;DJP14,DJK36&lt;=DJQ14),DJK36-DJI36,IF(AND(DJI36&lt;=DJP14,DJK36&lt;=DJQ14),DJK36-DJP14,0))))),0)),0)</f>
        <v>　</v>
      </c>
      <c r="DJQ36" s="663"/>
      <c r="DJR36" s="664"/>
      <c r="DJS36" s="662" t="str">
        <f>IFERROR(IF(OR(DJH36="日",DJH36="祝",DJH36=0,DJI36=""),"　",MAX(IF(AND(DJI36&lt;=DJS14,DJK36&gt;DJT14),DJT14-DJS14,IF(DJK36&lt;=DJT14,0,IF(AND(DJI36&gt;DJS14,DJK36&gt;DJT14),DJT14-DJI36,0))),0)),0)</f>
        <v>　</v>
      </c>
      <c r="DJT36" s="663"/>
      <c r="DJU36" s="664"/>
      <c r="DJV36" s="662" t="str">
        <f>IFERROR(IF(OR(DJH36="日",DJH36="祝",DJH36=0,DJI36=""),"　",MAX(IF(DJI36&gt;DJV14,DJK36-DJI36,IF(DJI36&lt;=DJV14,DJK36-DJV14,0)),0)),0)</f>
        <v>　</v>
      </c>
      <c r="DJW36" s="663"/>
      <c r="DJX36" s="664"/>
      <c r="DJY36" s="662" t="str">
        <f>IFERROR(IF(OR(DJH36="日",DJH36="祝",DJH36=0,DJI36=""),"　",MAX(IF(AND(DJI36&lt;=DJY14,DJK36&gt;DJZ14),DJZ14-DJY14,IF(AND(DJI36&gt;DJY14,DJK36&lt;=DJZ14),DJK36-DJI36,IF(AND(DJI36&lt;=DJY14,DJK36&lt;=DJZ14),DJK36-DJY14,IF(AND(DJI36&gt;DJY14,DJK36&gt;DJZ14),DJZ14-DJI36,0)))),0)),0)</f>
        <v>　</v>
      </c>
      <c r="DJZ36" s="663"/>
      <c r="DKA36" s="664"/>
      <c r="DKB36" s="662" t="str">
        <f>IFERROR(IF(OR(DJH36="日",DJH36="祝",DJH36=0,DJI36=""),"　",MAX(IF(AND(DJI36&gt;DKE14,DJK36&gt;DKC14),0,IF(AND(DJI36&lt;=DKE14,DJI36&gt;DKB14,DJK36&gt;DKC14),DKE14-DJI36,IF(AND(DJI36&lt;=DKE14,DJI36&lt;=DKB14,DJK36&gt;DKC14),DKE14-DKB14,IF(AND(DJI36&gt;DKB14,DJK36&lt;=DKC14),DJK36-DJI36,IF(AND(DJI36&lt;=DKB14,DJK36&lt;=DKC14),DJK36-DKB14,0))))),0)),0)</f>
        <v>　</v>
      </c>
      <c r="DKC36" s="663"/>
      <c r="DKD36" s="664"/>
      <c r="DKE36" s="662" t="str">
        <f>IFERROR(IF(OR(DJH36="日",DJH36="祝",DJH36=0,DJI36=""),"　",MAX(IF(AND(DJI36&lt;=DKE14,DJK36&gt;DKF14),DKF14-DKE14,IF(DJK36&lt;=DKF14,0,IF(AND(DJI36&gt;DKE14,DJK36&gt;DKF14),DKF14-DJI36,0))),0)),0)</f>
        <v>　</v>
      </c>
      <c r="DKF36" s="663"/>
      <c r="DKG36" s="664"/>
      <c r="DKH36" s="662" t="str">
        <f t="shared" si="54"/>
        <v>　</v>
      </c>
      <c r="DKI36" s="663"/>
      <c r="DKJ36" s="664"/>
      <c r="DKK36" s="665" t="str">
        <f>IF(DKN36="×",TIME(0,0,0),IF(DKX4="非常勤",DJM36,DJY36))</f>
        <v>　</v>
      </c>
      <c r="DKL36" s="666"/>
      <c r="DKM36" s="667"/>
      <c r="DKN36" s="265"/>
      <c r="DKO36" s="665" t="str">
        <f>IF(DKR36="×",TIME(0,0,0),IF(DKX4="非常勤",DJP36,DKB36))</f>
        <v>　</v>
      </c>
      <c r="DKP36" s="666"/>
      <c r="DKQ36" s="667"/>
      <c r="DKR36" s="265"/>
      <c r="DKS36" s="665" t="str">
        <f>IF(DKV36="×",TIME(0,0,0),IF(DKX4="非常勤",DJS36,DKE36))</f>
        <v>　</v>
      </c>
      <c r="DKT36" s="666"/>
      <c r="DKU36" s="667"/>
      <c r="DKV36" s="265"/>
      <c r="DKW36" s="665" t="str">
        <f>IF(DKZ36="×",TIME(0,0,0),IF(DKX4="非常勤",DJV36,DKH36))</f>
        <v>　</v>
      </c>
      <c r="DKX36" s="666"/>
      <c r="DKY36" s="667"/>
      <c r="DKZ36" s="265"/>
      <c r="DLA36" s="668"/>
      <c r="DLB36" s="669"/>
      <c r="DLC36" s="668"/>
      <c r="DLD36" s="670"/>
      <c r="DLE36" s="669"/>
      <c r="DLF36" s="671"/>
      <c r="DLG36" s="672"/>
      <c r="DLH36" s="672"/>
      <c r="DLI36" s="673"/>
      <c r="DLJ36" s="263">
        <f>$A$36</f>
        <v>22</v>
      </c>
      <c r="DLK36" s="264" t="str">
        <f>$B$36</f>
        <v>木</v>
      </c>
      <c r="DLL36" s="660"/>
      <c r="DLM36" s="661"/>
      <c r="DLN36" s="660"/>
      <c r="DLO36" s="661"/>
      <c r="DLP36" s="662" t="str">
        <f>IFERROR(IF(OR(DLK36="日",DLK36="祝",DLK36=0,DLL36=""),"　",MAX(IF(AND(DLL36&lt;=DLP14,DLN36&gt;DLQ14),DLQ14-DLP14,IF(AND(DLL36&gt;DLP14,DLN36&lt;=DLQ14),DLN36-DLL36,IF(AND(DLL36&lt;=DLP14,DLN36&lt;=DLQ14),DLN36-DLP14,IF(AND(DLL36&gt;DLP14,DLN36&gt;DLQ14),DLQ14-DLL36,0)))),0)),0)</f>
        <v>　</v>
      </c>
      <c r="DLQ36" s="663"/>
      <c r="DLR36" s="664"/>
      <c r="DLS36" s="662" t="str">
        <f>IFERROR(IF(OR(DLK36="日",DLK36="祝",DLK36=0,DLL36=""),"　",MAX(IF(AND(DLL36&gt;DLV14,DLN36&gt;DLT14),0,IF(AND(DLL36&lt;=DLV14,DLL36&gt;DLS14,DLN36&gt;DLT14),DLV14-DLL36,IF(AND(DLL36&lt;=DLV14,DLL36&lt;=DLS14,DLN36&gt;DLT14),DLV14-DLS14,IF(AND(DLL36&gt;DLS14,DLN36&lt;=DLT14),DLN36-DLL36,IF(AND(DLL36&lt;=DLS14,DLN36&lt;=DLT14),DLN36-DLS14,0))))),0)),0)</f>
        <v>　</v>
      </c>
      <c r="DLT36" s="663"/>
      <c r="DLU36" s="664"/>
      <c r="DLV36" s="662" t="str">
        <f>IFERROR(IF(OR(DLK36="日",DLK36="祝",DLK36=0,DLL36=""),"　",MAX(IF(AND(DLL36&lt;=DLV14,DLN36&gt;DLW14),DLW14-DLV14,IF(DLN36&lt;=DLW14,0,IF(AND(DLL36&gt;DLV14,DLN36&gt;DLW14),DLW14-DLL36,0))),0)),0)</f>
        <v>　</v>
      </c>
      <c r="DLW36" s="663"/>
      <c r="DLX36" s="664"/>
      <c r="DLY36" s="662" t="str">
        <f>IFERROR(IF(OR(DLK36="日",DLK36="祝",DLK36=0,DLL36=""),"　",MAX(IF(DLL36&gt;DLY14,DLN36-DLL36,IF(DLL36&lt;=DLY14,DLN36-DLY14,0)),0)),0)</f>
        <v>　</v>
      </c>
      <c r="DLZ36" s="663"/>
      <c r="DMA36" s="664"/>
      <c r="DMB36" s="662" t="str">
        <f>IFERROR(IF(OR(DLK36="日",DLK36="祝",DLK36=0,DLL36=""),"　",MAX(IF(AND(DLL36&lt;=DMB14,DLN36&gt;DMC14),DMC14-DMB14,IF(AND(DLL36&gt;DMB14,DLN36&lt;=DMC14),DLN36-DLL36,IF(AND(DLL36&lt;=DMB14,DLN36&lt;=DMC14),DLN36-DMB14,IF(AND(DLL36&gt;DMB14,DLN36&gt;DMC14),DMC14-DLL36,0)))),0)),0)</f>
        <v>　</v>
      </c>
      <c r="DMC36" s="663"/>
      <c r="DMD36" s="664"/>
      <c r="DME36" s="662" t="str">
        <f>IFERROR(IF(OR(DLK36="日",DLK36="祝",DLK36=0,DLL36=""),"　",MAX(IF(AND(DLL36&gt;DMH14,DLN36&gt;DMF14),0,IF(AND(DLL36&lt;=DMH14,DLL36&gt;DME14,DLN36&gt;DMF14),DMH14-DLL36,IF(AND(DLL36&lt;=DMH14,DLL36&lt;=DME14,DLN36&gt;DMF14),DMH14-DME14,IF(AND(DLL36&gt;DME14,DLN36&lt;=DMF14),DLN36-DLL36,IF(AND(DLL36&lt;=DME14,DLN36&lt;=DMF14),DLN36-DME14,0))))),0)),0)</f>
        <v>　</v>
      </c>
      <c r="DMF36" s="663"/>
      <c r="DMG36" s="664"/>
      <c r="DMH36" s="662" t="str">
        <f>IFERROR(IF(OR(DLK36="日",DLK36="祝",DLK36=0,DLL36=""),"　",MAX(IF(AND(DLL36&lt;=DMH14,DLN36&gt;DMI14),DMI14-DMH14,IF(DLN36&lt;=DMI14,0,IF(AND(DLL36&gt;DMH14,DLN36&gt;DMI14),DMI14-DLL36,0))),0)),0)</f>
        <v>　</v>
      </c>
      <c r="DMI36" s="663"/>
      <c r="DMJ36" s="664"/>
      <c r="DMK36" s="662" t="str">
        <f t="shared" si="55"/>
        <v>　</v>
      </c>
      <c r="DML36" s="663"/>
      <c r="DMM36" s="664"/>
      <c r="DMN36" s="665" t="str">
        <f>IF(DMQ36="×",TIME(0,0,0),IF(DNA4="非常勤",DLP36,DMB36))</f>
        <v>　</v>
      </c>
      <c r="DMO36" s="666"/>
      <c r="DMP36" s="667"/>
      <c r="DMQ36" s="265"/>
      <c r="DMR36" s="665" t="str">
        <f>IF(DMU36="×",TIME(0,0,0),IF(DNA4="非常勤",DLS36,DME36))</f>
        <v>　</v>
      </c>
      <c r="DMS36" s="666"/>
      <c r="DMT36" s="667"/>
      <c r="DMU36" s="265"/>
      <c r="DMV36" s="665" t="str">
        <f>IF(DMY36="×",TIME(0,0,0),IF(DNA4="非常勤",DLV36,DMH36))</f>
        <v>　</v>
      </c>
      <c r="DMW36" s="666"/>
      <c r="DMX36" s="667"/>
      <c r="DMY36" s="265"/>
      <c r="DMZ36" s="665" t="str">
        <f>IF(DNC36="×",TIME(0,0,0),IF(DNA4="非常勤",DLY36,DMK36))</f>
        <v>　</v>
      </c>
      <c r="DNA36" s="666"/>
      <c r="DNB36" s="667"/>
      <c r="DNC36" s="265"/>
      <c r="DND36" s="668"/>
      <c r="DNE36" s="669"/>
      <c r="DNF36" s="668"/>
      <c r="DNG36" s="670"/>
      <c r="DNH36" s="669"/>
      <c r="DNI36" s="671"/>
      <c r="DNJ36" s="672"/>
      <c r="DNK36" s="672"/>
      <c r="DNL36" s="673"/>
      <c r="DNM36" s="263">
        <f>$A$36</f>
        <v>22</v>
      </c>
      <c r="DNN36" s="264" t="str">
        <f>$B$36</f>
        <v>木</v>
      </c>
      <c r="DNO36" s="660"/>
      <c r="DNP36" s="661"/>
      <c r="DNQ36" s="660"/>
      <c r="DNR36" s="661"/>
      <c r="DNS36" s="662" t="str">
        <f>IFERROR(IF(OR(DNN36="日",DNN36="祝",DNN36=0,DNO36=""),"　",MAX(IF(AND(DNO36&lt;=DNS14,DNQ36&gt;DNT14),DNT14-DNS14,IF(AND(DNO36&gt;DNS14,DNQ36&lt;=DNT14),DNQ36-DNO36,IF(AND(DNO36&lt;=DNS14,DNQ36&lt;=DNT14),DNQ36-DNS14,IF(AND(DNO36&gt;DNS14,DNQ36&gt;DNT14),DNT14-DNO36,0)))),0)),0)</f>
        <v>　</v>
      </c>
      <c r="DNT36" s="663"/>
      <c r="DNU36" s="664"/>
      <c r="DNV36" s="662" t="str">
        <f>IFERROR(IF(OR(DNN36="日",DNN36="祝",DNN36=0,DNO36=""),"　",MAX(IF(AND(DNO36&gt;DNY14,DNQ36&gt;DNW14),0,IF(AND(DNO36&lt;=DNY14,DNO36&gt;DNV14,DNQ36&gt;DNW14),DNY14-DNO36,IF(AND(DNO36&lt;=DNY14,DNO36&lt;=DNV14,DNQ36&gt;DNW14),DNY14-DNV14,IF(AND(DNO36&gt;DNV14,DNQ36&lt;=DNW14),DNQ36-DNO36,IF(AND(DNO36&lt;=DNV14,DNQ36&lt;=DNW14),DNQ36-DNV14,0))))),0)),0)</f>
        <v>　</v>
      </c>
      <c r="DNW36" s="663"/>
      <c r="DNX36" s="664"/>
      <c r="DNY36" s="662" t="str">
        <f>IFERROR(IF(OR(DNN36="日",DNN36="祝",DNN36=0,DNO36=""),"　",MAX(IF(AND(DNO36&lt;=DNY14,DNQ36&gt;DNZ14),DNZ14-DNY14,IF(DNQ36&lt;=DNZ14,0,IF(AND(DNO36&gt;DNY14,DNQ36&gt;DNZ14),DNZ14-DNO36,0))),0)),0)</f>
        <v>　</v>
      </c>
      <c r="DNZ36" s="663"/>
      <c r="DOA36" s="664"/>
      <c r="DOB36" s="662" t="str">
        <f>IFERROR(IF(OR(DNN36="日",DNN36="祝",DNN36=0,DNO36=""),"　",MAX(IF(DNO36&gt;DOB14,DNQ36-DNO36,IF(DNO36&lt;=DOB14,DNQ36-DOB14,0)),0)),0)</f>
        <v>　</v>
      </c>
      <c r="DOC36" s="663"/>
      <c r="DOD36" s="664"/>
      <c r="DOE36" s="662" t="str">
        <f>IFERROR(IF(OR(DNN36="日",DNN36="祝",DNN36=0,DNO36=""),"　",MAX(IF(AND(DNO36&lt;=DOE14,DNQ36&gt;DOF14),DOF14-DOE14,IF(AND(DNO36&gt;DOE14,DNQ36&lt;=DOF14),DNQ36-DNO36,IF(AND(DNO36&lt;=DOE14,DNQ36&lt;=DOF14),DNQ36-DOE14,IF(AND(DNO36&gt;DOE14,DNQ36&gt;DOF14),DOF14-DNO36,0)))),0)),0)</f>
        <v>　</v>
      </c>
      <c r="DOF36" s="663"/>
      <c r="DOG36" s="664"/>
      <c r="DOH36" s="662" t="str">
        <f>IFERROR(IF(OR(DNN36="日",DNN36="祝",DNN36=0,DNO36=""),"　",MAX(IF(AND(DNO36&gt;DOK14,DNQ36&gt;DOI14),0,IF(AND(DNO36&lt;=DOK14,DNO36&gt;DOH14,DNQ36&gt;DOI14),DOK14-DNO36,IF(AND(DNO36&lt;=DOK14,DNO36&lt;=DOH14,DNQ36&gt;DOI14),DOK14-DOH14,IF(AND(DNO36&gt;DOH14,DNQ36&lt;=DOI14),DNQ36-DNO36,IF(AND(DNO36&lt;=DOH14,DNQ36&lt;=DOI14),DNQ36-DOH14,0))))),0)),0)</f>
        <v>　</v>
      </c>
      <c r="DOI36" s="663"/>
      <c r="DOJ36" s="664"/>
      <c r="DOK36" s="662" t="str">
        <f>IFERROR(IF(OR(DNN36="日",DNN36="祝",DNN36=0,DNO36=""),"　",MAX(IF(AND(DNO36&lt;=DOK14,DNQ36&gt;DOL14),DOL14-DOK14,IF(DNQ36&lt;=DOL14,0,IF(AND(DNO36&gt;DOK14,DNQ36&gt;DOL14),DOL14-DNO36,0))),0)),0)</f>
        <v>　</v>
      </c>
      <c r="DOL36" s="663"/>
      <c r="DOM36" s="664"/>
      <c r="DON36" s="662" t="str">
        <f t="shared" si="56"/>
        <v>　</v>
      </c>
      <c r="DOO36" s="663"/>
      <c r="DOP36" s="664"/>
      <c r="DOQ36" s="665" t="str">
        <f>IF(DOT36="×",TIME(0,0,0),IF(DPD4="非常勤",DNS36,DOE36))</f>
        <v>　</v>
      </c>
      <c r="DOR36" s="666"/>
      <c r="DOS36" s="667"/>
      <c r="DOT36" s="265"/>
      <c r="DOU36" s="665" t="str">
        <f>IF(DOX36="×",TIME(0,0,0),IF(DPD4="非常勤",DNV36,DOH36))</f>
        <v>　</v>
      </c>
      <c r="DOV36" s="666"/>
      <c r="DOW36" s="667"/>
      <c r="DOX36" s="265"/>
      <c r="DOY36" s="665" t="str">
        <f>IF(DPB36="×",TIME(0,0,0),IF(DPD4="非常勤",DNY36,DOK36))</f>
        <v>　</v>
      </c>
      <c r="DOZ36" s="666"/>
      <c r="DPA36" s="667"/>
      <c r="DPB36" s="265"/>
      <c r="DPC36" s="665" t="str">
        <f>IF(DPF36="×",TIME(0,0,0),IF(DPD4="非常勤",DOB36,DON36))</f>
        <v>　</v>
      </c>
      <c r="DPD36" s="666"/>
      <c r="DPE36" s="667"/>
      <c r="DPF36" s="265"/>
      <c r="DPG36" s="668"/>
      <c r="DPH36" s="669"/>
      <c r="DPI36" s="668"/>
      <c r="DPJ36" s="670"/>
      <c r="DPK36" s="669"/>
      <c r="DPL36" s="671"/>
      <c r="DPM36" s="672"/>
      <c r="DPN36" s="672"/>
      <c r="DPO36" s="673"/>
      <c r="DPP36" s="263">
        <f>$A$36</f>
        <v>22</v>
      </c>
      <c r="DPQ36" s="264" t="str">
        <f>$B$36</f>
        <v>木</v>
      </c>
      <c r="DPR36" s="660"/>
      <c r="DPS36" s="661"/>
      <c r="DPT36" s="660"/>
      <c r="DPU36" s="661"/>
      <c r="DPV36" s="662" t="str">
        <f>IFERROR(IF(OR(DPQ36="日",DPQ36="祝",DPQ36=0,DPR36=""),"　",MAX(IF(AND(DPR36&lt;=DPV14,DPT36&gt;DPW14),DPW14-DPV14,IF(AND(DPR36&gt;DPV14,DPT36&lt;=DPW14),DPT36-DPR36,IF(AND(DPR36&lt;=DPV14,DPT36&lt;=DPW14),DPT36-DPV14,IF(AND(DPR36&gt;DPV14,DPT36&gt;DPW14),DPW14-DPR36,0)))),0)),0)</f>
        <v>　</v>
      </c>
      <c r="DPW36" s="663"/>
      <c r="DPX36" s="664"/>
      <c r="DPY36" s="662" t="str">
        <f>IFERROR(IF(OR(DPQ36="日",DPQ36="祝",DPQ36=0,DPR36=""),"　",MAX(IF(AND(DPR36&gt;DQB14,DPT36&gt;DPZ14),0,IF(AND(DPR36&lt;=DQB14,DPR36&gt;DPY14,DPT36&gt;DPZ14),DQB14-DPR36,IF(AND(DPR36&lt;=DQB14,DPR36&lt;=DPY14,DPT36&gt;DPZ14),DQB14-DPY14,IF(AND(DPR36&gt;DPY14,DPT36&lt;=DPZ14),DPT36-DPR36,IF(AND(DPR36&lt;=DPY14,DPT36&lt;=DPZ14),DPT36-DPY14,0))))),0)),0)</f>
        <v>　</v>
      </c>
      <c r="DPZ36" s="663"/>
      <c r="DQA36" s="664"/>
      <c r="DQB36" s="662" t="str">
        <f>IFERROR(IF(OR(DPQ36="日",DPQ36="祝",DPQ36=0,DPR36=""),"　",MAX(IF(AND(DPR36&lt;=DQB14,DPT36&gt;DQC14),DQC14-DQB14,IF(DPT36&lt;=DQC14,0,IF(AND(DPR36&gt;DQB14,DPT36&gt;DQC14),DQC14-DPR36,0))),0)),0)</f>
        <v>　</v>
      </c>
      <c r="DQC36" s="663"/>
      <c r="DQD36" s="664"/>
      <c r="DQE36" s="662" t="str">
        <f>IFERROR(IF(OR(DPQ36="日",DPQ36="祝",DPQ36=0,DPR36=""),"　",MAX(IF(DPR36&gt;DQE14,DPT36-DPR36,IF(DPR36&lt;=DQE14,DPT36-DQE14,0)),0)),0)</f>
        <v>　</v>
      </c>
      <c r="DQF36" s="663"/>
      <c r="DQG36" s="664"/>
      <c r="DQH36" s="662" t="str">
        <f>IFERROR(IF(OR(DPQ36="日",DPQ36="祝",DPQ36=0,DPR36=""),"　",MAX(IF(AND(DPR36&lt;=DQH14,DPT36&gt;DQI14),DQI14-DQH14,IF(AND(DPR36&gt;DQH14,DPT36&lt;=DQI14),DPT36-DPR36,IF(AND(DPR36&lt;=DQH14,DPT36&lt;=DQI14),DPT36-DQH14,IF(AND(DPR36&gt;DQH14,DPT36&gt;DQI14),DQI14-DPR36,0)))),0)),0)</f>
        <v>　</v>
      </c>
      <c r="DQI36" s="663"/>
      <c r="DQJ36" s="664"/>
      <c r="DQK36" s="662" t="str">
        <f>IFERROR(IF(OR(DPQ36="日",DPQ36="祝",DPQ36=0,DPR36=""),"　",MAX(IF(AND(DPR36&gt;DQN14,DPT36&gt;DQL14),0,IF(AND(DPR36&lt;=DQN14,DPR36&gt;DQK14,DPT36&gt;DQL14),DQN14-DPR36,IF(AND(DPR36&lt;=DQN14,DPR36&lt;=DQK14,DPT36&gt;DQL14),DQN14-DQK14,IF(AND(DPR36&gt;DQK14,DPT36&lt;=DQL14),DPT36-DPR36,IF(AND(DPR36&lt;=DQK14,DPT36&lt;=DQL14),DPT36-DQK14,0))))),0)),0)</f>
        <v>　</v>
      </c>
      <c r="DQL36" s="663"/>
      <c r="DQM36" s="664"/>
      <c r="DQN36" s="662" t="str">
        <f>IFERROR(IF(OR(DPQ36="日",DPQ36="祝",DPQ36=0,DPR36=""),"　",MAX(IF(AND(DPR36&lt;=DQN14,DPT36&gt;DQO14),DQO14-DQN14,IF(DPT36&lt;=DQO14,0,IF(AND(DPR36&gt;DQN14,DPT36&gt;DQO14),DQO14-DPR36,0))),0)),0)</f>
        <v>　</v>
      </c>
      <c r="DQO36" s="663"/>
      <c r="DQP36" s="664"/>
      <c r="DQQ36" s="662" t="str">
        <f t="shared" si="57"/>
        <v>　</v>
      </c>
      <c r="DQR36" s="663"/>
      <c r="DQS36" s="664"/>
      <c r="DQT36" s="665" t="str">
        <f>IF(DQW36="×",TIME(0,0,0),IF(DRG4="非常勤",DPV36,DQH36))</f>
        <v>　</v>
      </c>
      <c r="DQU36" s="666"/>
      <c r="DQV36" s="667"/>
      <c r="DQW36" s="265"/>
      <c r="DQX36" s="665" t="str">
        <f>IF(DRA36="×",TIME(0,0,0),IF(DRG4="非常勤",DPY36,DQK36))</f>
        <v>　</v>
      </c>
      <c r="DQY36" s="666"/>
      <c r="DQZ36" s="667"/>
      <c r="DRA36" s="265"/>
      <c r="DRB36" s="665" t="str">
        <f>IF(DRE36="×",TIME(0,0,0),IF(DRG4="非常勤",DQB36,DQN36))</f>
        <v>　</v>
      </c>
      <c r="DRC36" s="666"/>
      <c r="DRD36" s="667"/>
      <c r="DRE36" s="265"/>
      <c r="DRF36" s="665" t="str">
        <f>IF(DRI36="×",TIME(0,0,0),IF(DRG4="非常勤",DQE36,DQQ36))</f>
        <v>　</v>
      </c>
      <c r="DRG36" s="666"/>
      <c r="DRH36" s="667"/>
      <c r="DRI36" s="265"/>
      <c r="DRJ36" s="668"/>
      <c r="DRK36" s="669"/>
      <c r="DRL36" s="668"/>
      <c r="DRM36" s="670"/>
      <c r="DRN36" s="669"/>
      <c r="DRO36" s="671"/>
      <c r="DRP36" s="672"/>
      <c r="DRQ36" s="672"/>
      <c r="DRR36" s="673"/>
      <c r="DRS36" s="263">
        <f>$A$36</f>
        <v>22</v>
      </c>
      <c r="DRT36" s="264" t="str">
        <f>$B$36</f>
        <v>木</v>
      </c>
      <c r="DRU36" s="660"/>
      <c r="DRV36" s="661"/>
      <c r="DRW36" s="660"/>
      <c r="DRX36" s="661"/>
      <c r="DRY36" s="662" t="str">
        <f>IFERROR(IF(OR(DRT36="日",DRT36="祝",DRT36=0,DRU36=""),"　",MAX(IF(AND(DRU36&lt;=DRY14,DRW36&gt;DRZ14),DRZ14-DRY14,IF(AND(DRU36&gt;DRY14,DRW36&lt;=DRZ14),DRW36-DRU36,IF(AND(DRU36&lt;=DRY14,DRW36&lt;=DRZ14),DRW36-DRY14,IF(AND(DRU36&gt;DRY14,DRW36&gt;DRZ14),DRZ14-DRU36,0)))),0)),0)</f>
        <v>　</v>
      </c>
      <c r="DRZ36" s="663"/>
      <c r="DSA36" s="664"/>
      <c r="DSB36" s="662" t="str">
        <f>IFERROR(IF(OR(DRT36="日",DRT36="祝",DRT36=0,DRU36=""),"　",MAX(IF(AND(DRU36&gt;DSE14,DRW36&gt;DSC14),0,IF(AND(DRU36&lt;=DSE14,DRU36&gt;DSB14,DRW36&gt;DSC14),DSE14-DRU36,IF(AND(DRU36&lt;=DSE14,DRU36&lt;=DSB14,DRW36&gt;DSC14),DSE14-DSB14,IF(AND(DRU36&gt;DSB14,DRW36&lt;=DSC14),DRW36-DRU36,IF(AND(DRU36&lt;=DSB14,DRW36&lt;=DSC14),DRW36-DSB14,0))))),0)),0)</f>
        <v>　</v>
      </c>
      <c r="DSC36" s="663"/>
      <c r="DSD36" s="664"/>
      <c r="DSE36" s="662" t="str">
        <f>IFERROR(IF(OR(DRT36="日",DRT36="祝",DRT36=0,DRU36=""),"　",MAX(IF(AND(DRU36&lt;=DSE14,DRW36&gt;DSF14),DSF14-DSE14,IF(DRW36&lt;=DSF14,0,IF(AND(DRU36&gt;DSE14,DRW36&gt;DSF14),DSF14-DRU36,0))),0)),0)</f>
        <v>　</v>
      </c>
      <c r="DSF36" s="663"/>
      <c r="DSG36" s="664"/>
      <c r="DSH36" s="662" t="str">
        <f>IFERROR(IF(OR(DRT36="日",DRT36="祝",DRT36=0,DRU36=""),"　",MAX(IF(DRU36&gt;DSH14,DRW36-DRU36,IF(DRU36&lt;=DSH14,DRW36-DSH14,0)),0)),0)</f>
        <v>　</v>
      </c>
      <c r="DSI36" s="663"/>
      <c r="DSJ36" s="664"/>
      <c r="DSK36" s="662" t="str">
        <f>IFERROR(IF(OR(DRT36="日",DRT36="祝",DRT36=0,DRU36=""),"　",MAX(IF(AND(DRU36&lt;=DSK14,DRW36&gt;DSL14),DSL14-DSK14,IF(AND(DRU36&gt;DSK14,DRW36&lt;=DSL14),DRW36-DRU36,IF(AND(DRU36&lt;=DSK14,DRW36&lt;=DSL14),DRW36-DSK14,IF(AND(DRU36&gt;DSK14,DRW36&gt;DSL14),DSL14-DRU36,0)))),0)),0)</f>
        <v>　</v>
      </c>
      <c r="DSL36" s="663"/>
      <c r="DSM36" s="664"/>
      <c r="DSN36" s="662" t="str">
        <f>IFERROR(IF(OR(DRT36="日",DRT36="祝",DRT36=0,DRU36=""),"　",MAX(IF(AND(DRU36&gt;DSQ14,DRW36&gt;DSO14),0,IF(AND(DRU36&lt;=DSQ14,DRU36&gt;DSN14,DRW36&gt;DSO14),DSQ14-DRU36,IF(AND(DRU36&lt;=DSQ14,DRU36&lt;=DSN14,DRW36&gt;DSO14),DSQ14-DSN14,IF(AND(DRU36&gt;DSN14,DRW36&lt;=DSO14),DRW36-DRU36,IF(AND(DRU36&lt;=DSN14,DRW36&lt;=DSO14),DRW36-DSN14,0))))),0)),0)</f>
        <v>　</v>
      </c>
      <c r="DSO36" s="663"/>
      <c r="DSP36" s="664"/>
      <c r="DSQ36" s="662" t="str">
        <f>IFERROR(IF(OR(DRT36="日",DRT36="祝",DRT36=0,DRU36=""),"　",MAX(IF(AND(DRU36&lt;=DSQ14,DRW36&gt;DSR14),DSR14-DSQ14,IF(DRW36&lt;=DSR14,0,IF(AND(DRU36&gt;DSQ14,DRW36&gt;DSR14),DSR14-DRU36,0))),0)),0)</f>
        <v>　</v>
      </c>
      <c r="DSR36" s="663"/>
      <c r="DSS36" s="664"/>
      <c r="DST36" s="662" t="str">
        <f t="shared" si="58"/>
        <v>　</v>
      </c>
      <c r="DSU36" s="663"/>
      <c r="DSV36" s="664"/>
      <c r="DSW36" s="665" t="str">
        <f>IF(DSZ36="×",TIME(0,0,0),IF(DTJ4="非常勤",DRY36,DSK36))</f>
        <v>　</v>
      </c>
      <c r="DSX36" s="666"/>
      <c r="DSY36" s="667"/>
      <c r="DSZ36" s="265"/>
      <c r="DTA36" s="665" t="str">
        <f>IF(DTD36="×",TIME(0,0,0),IF(DTJ4="非常勤",DSB36,DSN36))</f>
        <v>　</v>
      </c>
      <c r="DTB36" s="666"/>
      <c r="DTC36" s="667"/>
      <c r="DTD36" s="265"/>
      <c r="DTE36" s="665" t="str">
        <f>IF(DTH36="×",TIME(0,0,0),IF(DTJ4="非常勤",DSE36,DSQ36))</f>
        <v>　</v>
      </c>
      <c r="DTF36" s="666"/>
      <c r="DTG36" s="667"/>
      <c r="DTH36" s="265"/>
      <c r="DTI36" s="665" t="str">
        <f>IF(DTL36="×",TIME(0,0,0),IF(DTJ4="非常勤",DSH36,DST36))</f>
        <v>　</v>
      </c>
      <c r="DTJ36" s="666"/>
      <c r="DTK36" s="667"/>
      <c r="DTL36" s="265"/>
      <c r="DTM36" s="668"/>
      <c r="DTN36" s="669"/>
      <c r="DTO36" s="668"/>
      <c r="DTP36" s="670"/>
      <c r="DTQ36" s="669"/>
      <c r="DTR36" s="671"/>
      <c r="DTS36" s="672"/>
      <c r="DTT36" s="672"/>
      <c r="DTU36" s="673"/>
      <c r="DTV36" s="263">
        <f>$A$36</f>
        <v>22</v>
      </c>
      <c r="DTW36" s="264" t="str">
        <f>$B$36</f>
        <v>木</v>
      </c>
      <c r="DTX36" s="660"/>
      <c r="DTY36" s="661"/>
      <c r="DTZ36" s="660"/>
      <c r="DUA36" s="661"/>
      <c r="DUB36" s="662" t="str">
        <f>IFERROR(IF(OR(DTW36="日",DTW36="祝",DTW36=0,DTX36=""),"　",MAX(IF(AND(DTX36&lt;=DUB14,DTZ36&gt;DUC14),DUC14-DUB14,IF(AND(DTX36&gt;DUB14,DTZ36&lt;=DUC14),DTZ36-DTX36,IF(AND(DTX36&lt;=DUB14,DTZ36&lt;=DUC14),DTZ36-DUB14,IF(AND(DTX36&gt;DUB14,DTZ36&gt;DUC14),DUC14-DTX36,0)))),0)),0)</f>
        <v>　</v>
      </c>
      <c r="DUC36" s="663"/>
      <c r="DUD36" s="664"/>
      <c r="DUE36" s="662" t="str">
        <f>IFERROR(IF(OR(DTW36="日",DTW36="祝",DTW36=0,DTX36=""),"　",MAX(IF(AND(DTX36&gt;DUH14,DTZ36&gt;DUF14),0,IF(AND(DTX36&lt;=DUH14,DTX36&gt;DUE14,DTZ36&gt;DUF14),DUH14-DTX36,IF(AND(DTX36&lt;=DUH14,DTX36&lt;=DUE14,DTZ36&gt;DUF14),DUH14-DUE14,IF(AND(DTX36&gt;DUE14,DTZ36&lt;=DUF14),DTZ36-DTX36,IF(AND(DTX36&lt;=DUE14,DTZ36&lt;=DUF14),DTZ36-DUE14,0))))),0)),0)</f>
        <v>　</v>
      </c>
      <c r="DUF36" s="663"/>
      <c r="DUG36" s="664"/>
      <c r="DUH36" s="662" t="str">
        <f>IFERROR(IF(OR(DTW36="日",DTW36="祝",DTW36=0,DTX36=""),"　",MAX(IF(AND(DTX36&lt;=DUH14,DTZ36&gt;DUI14),DUI14-DUH14,IF(DTZ36&lt;=DUI14,0,IF(AND(DTX36&gt;DUH14,DTZ36&gt;DUI14),DUI14-DTX36,0))),0)),0)</f>
        <v>　</v>
      </c>
      <c r="DUI36" s="663"/>
      <c r="DUJ36" s="664"/>
      <c r="DUK36" s="662" t="str">
        <f>IFERROR(IF(OR(DTW36="日",DTW36="祝",DTW36=0,DTX36=""),"　",MAX(IF(DTX36&gt;DUK14,DTZ36-DTX36,IF(DTX36&lt;=DUK14,DTZ36-DUK14,0)),0)),0)</f>
        <v>　</v>
      </c>
      <c r="DUL36" s="663"/>
      <c r="DUM36" s="664"/>
      <c r="DUN36" s="662" t="str">
        <f>IFERROR(IF(OR(DTW36="日",DTW36="祝",DTW36=0,DTX36=""),"　",MAX(IF(AND(DTX36&lt;=DUN14,DTZ36&gt;DUO14),DUO14-DUN14,IF(AND(DTX36&gt;DUN14,DTZ36&lt;=DUO14),DTZ36-DTX36,IF(AND(DTX36&lt;=DUN14,DTZ36&lt;=DUO14),DTZ36-DUN14,IF(AND(DTX36&gt;DUN14,DTZ36&gt;DUO14),DUO14-DTX36,0)))),0)),0)</f>
        <v>　</v>
      </c>
      <c r="DUO36" s="663"/>
      <c r="DUP36" s="664"/>
      <c r="DUQ36" s="662" t="str">
        <f>IFERROR(IF(OR(DTW36="日",DTW36="祝",DTW36=0,DTX36=""),"　",MAX(IF(AND(DTX36&gt;DUT14,DTZ36&gt;DUR14),0,IF(AND(DTX36&lt;=DUT14,DTX36&gt;DUQ14,DTZ36&gt;DUR14),DUT14-DTX36,IF(AND(DTX36&lt;=DUT14,DTX36&lt;=DUQ14,DTZ36&gt;DUR14),DUT14-DUQ14,IF(AND(DTX36&gt;DUQ14,DTZ36&lt;=DUR14),DTZ36-DTX36,IF(AND(DTX36&lt;=DUQ14,DTZ36&lt;=DUR14),DTZ36-DUQ14,0))))),0)),0)</f>
        <v>　</v>
      </c>
      <c r="DUR36" s="663"/>
      <c r="DUS36" s="664"/>
      <c r="DUT36" s="662" t="str">
        <f>IFERROR(IF(OR(DTW36="日",DTW36="祝",DTW36=0,DTX36=""),"　",MAX(IF(AND(DTX36&lt;=DUT14,DTZ36&gt;DUU14),DUU14-DUT14,IF(DTZ36&lt;=DUU14,0,IF(AND(DTX36&gt;DUT14,DTZ36&gt;DUU14),DUU14-DTX36,0))),0)),0)</f>
        <v>　</v>
      </c>
      <c r="DUU36" s="663"/>
      <c r="DUV36" s="664"/>
      <c r="DUW36" s="662" t="str">
        <f t="shared" si="59"/>
        <v>　</v>
      </c>
      <c r="DUX36" s="663"/>
      <c r="DUY36" s="664"/>
      <c r="DUZ36" s="665" t="str">
        <f>IF(DVC36="×",TIME(0,0,0),IF(DVM4="非常勤",DUB36,DUN36))</f>
        <v>　</v>
      </c>
      <c r="DVA36" s="666"/>
      <c r="DVB36" s="667"/>
      <c r="DVC36" s="265"/>
      <c r="DVD36" s="665" t="str">
        <f>IF(DVG36="×",TIME(0,0,0),IF(DVM4="非常勤",DUE36,DUQ36))</f>
        <v>　</v>
      </c>
      <c r="DVE36" s="666"/>
      <c r="DVF36" s="667"/>
      <c r="DVG36" s="265"/>
      <c r="DVH36" s="665" t="str">
        <f>IF(DVK36="×",TIME(0,0,0),IF(DVM4="非常勤",DUH36,DUT36))</f>
        <v>　</v>
      </c>
      <c r="DVI36" s="666"/>
      <c r="DVJ36" s="667"/>
      <c r="DVK36" s="265"/>
      <c r="DVL36" s="665" t="str">
        <f>IF(DVO36="×",TIME(0,0,0),IF(DVM4="非常勤",DUK36,DUW36))</f>
        <v>　</v>
      </c>
      <c r="DVM36" s="666"/>
      <c r="DVN36" s="667"/>
      <c r="DVO36" s="265"/>
      <c r="DVP36" s="668"/>
      <c r="DVQ36" s="669"/>
      <c r="DVR36" s="668"/>
      <c r="DVS36" s="670"/>
      <c r="DVT36" s="669"/>
      <c r="DVU36" s="671"/>
      <c r="DVV36" s="672"/>
      <c r="DVW36" s="672"/>
      <c r="DVX36" s="673"/>
    </row>
    <row r="37" spans="1:3300" ht="15" customHeight="1">
      <c r="A37" s="263">
        <f>DAY(DATE('別紙2-1【最初に入力】'!$W$2,'別紙2-1【最初に入力】'!$Q$2,A36+1))</f>
        <v>23</v>
      </c>
      <c r="B37" s="264" t="str">
        <f>IF(IFERROR(MATCH(DATE('別紙2-1【最初に入力】'!$W$2,'別紙2-1【最初に入力】'!$Q$2,$A37),万年カレンダー・祝日!$K$2:$K$27,0),0)&gt;=1,"祝",TEXT(WEEKDAY(DATE('別紙2-1【最初に入力】'!$W$2,'別紙2-1【最初に入力】'!$Q$2,'別表_個別勤務状況（1～60）'!A37)),"aaa"))</f>
        <v>金</v>
      </c>
      <c r="C37" s="575"/>
      <c r="D37" s="575"/>
      <c r="E37" s="575"/>
      <c r="F37" s="575"/>
      <c r="G37" s="662" t="str">
        <f>IFERROR(IF(OR(B37="日",B37="祝",B37=0,C37=""),"　",MAX(IF(AND(C37&lt;=G14,E37&gt;H14),H14-G14,IF(AND(C37&gt;G14,E37&lt;=H14),E37-C37,IF(AND(C37&lt;=G14,E37&lt;=H14),E37-G14,IF(AND(C37&gt;G14,E37&gt;H14),H14-C37,0)))),0)),0)</f>
        <v>　</v>
      </c>
      <c r="H37" s="663"/>
      <c r="I37" s="664"/>
      <c r="J37" s="662" t="str">
        <f>IFERROR(IF(OR(B37="日",B37="祝",B37=0,C37=""),"　",MAX(IF(AND(C37&gt;M14,E37&gt;K14),0,IF(AND(C37&lt;=M14,C37&gt;J14,E37&gt;K14),M14-C37,IF(AND(C37&lt;=M14,C37&lt;=J14,E37&gt;K14),M14-J14,IF(AND(C37&gt;J14,E37&lt;=K14),E37-C37,IF(AND(C37&lt;=J14,E37&lt;=K14),E37-J14,0))))),0)),0)</f>
        <v>　</v>
      </c>
      <c r="K37" s="663"/>
      <c r="L37" s="664"/>
      <c r="M37" s="662" t="str">
        <f>IFERROR(IF(OR(B37="日",B37="祝",B37=0,C37=""),"　",MAX(IF(AND(C37&lt;=M14,E37&gt;N14),N14-M14,IF(E37&lt;=N14,0,IF(AND(C37&gt;M14,E37&gt;N14),N14-C37,0))),0)),0)</f>
        <v>　</v>
      </c>
      <c r="N37" s="663"/>
      <c r="O37" s="664"/>
      <c r="P37" s="662" t="str">
        <f>IFERROR(IF(OR(B37="日",B37="祝",B37=0,C37=""),"　",MAX(IF(C37&gt;P14,E37-C37,IF(C37&lt;=P14,E37-P14,0)),0)),0)</f>
        <v>　</v>
      </c>
      <c r="Q37" s="663"/>
      <c r="R37" s="664"/>
      <c r="S37" s="662" t="str">
        <f>IFERROR(IF(OR(B37="日",B37="祝",B37=0,C37=""),"　",MAX(IF(AND(C37&lt;=S14,E37&gt;T14),T14-S14,IF(AND(C37&gt;S14,E37&lt;=T14),E37-C37,IF(AND(C37&lt;=S14,E37&lt;=T14),E37-S14,IF(AND(C37&gt;S14,E37&gt;T14),T14-C37,0)))),0)),0)</f>
        <v>　</v>
      </c>
      <c r="T37" s="663"/>
      <c r="U37" s="664"/>
      <c r="V37" s="662" t="str">
        <f>IFERROR(IF(OR(B37="日",B37="祝",B37=0,C37=""),"　",MAX(IF(AND(C37&gt;Y14,E37&gt;W14),0,IF(AND(C37&lt;=Y14,C37&gt;V14,E37&gt;W14),Y14-C37,IF(AND(C37&lt;=Y14,C37&lt;=V14,E37&gt;W14),Y14-V14,IF(AND(C37&gt;V14,E37&lt;=W14),E37-C37,IF(AND(C37&lt;=V14,E37&lt;=W14),E37-V14,0))))),0)),0)</f>
        <v>　</v>
      </c>
      <c r="W37" s="663"/>
      <c r="X37" s="664"/>
      <c r="Y37" s="662" t="str">
        <f>IFERROR(IF(OR(B37="日",B37="祝",B37=0,C37=""),"　",MAX(IF(AND(C37&lt;=Y14,E37&gt;Z14),Z14-Y14,IF(E37&lt;=Z14,0,IF(AND(C37&gt;Y14,E37&gt;Z14),Z14-C37,0))),0)),0)</f>
        <v>　</v>
      </c>
      <c r="Z37" s="663"/>
      <c r="AA37" s="664"/>
      <c r="AB37" s="662" t="str">
        <f t="shared" si="0"/>
        <v>　</v>
      </c>
      <c r="AC37" s="663"/>
      <c r="AD37" s="664"/>
      <c r="AE37" s="565" t="str">
        <f>IF(AH37="×",TIME(0,0,0),IF(AR4="非常勤",G37,S37))</f>
        <v>　</v>
      </c>
      <c r="AF37" s="566"/>
      <c r="AG37" s="566"/>
      <c r="AH37" s="265"/>
      <c r="AI37" s="565" t="str">
        <f>IF(AL37="×",TIME(0,0,0),IF(AR4="非常勤",J37,V37))</f>
        <v>　</v>
      </c>
      <c r="AJ37" s="566"/>
      <c r="AK37" s="566"/>
      <c r="AL37" s="265"/>
      <c r="AM37" s="565" t="str">
        <f>IF(AP37="×",TIME(0,0,0),IF(AR4="非常勤",M37,Y37))</f>
        <v>　</v>
      </c>
      <c r="AN37" s="566"/>
      <c r="AO37" s="566"/>
      <c r="AP37" s="265"/>
      <c r="AQ37" s="565" t="str">
        <f>IF(AT37="×",TIME(0,0,0),IF(AR4="非常勤",P37,AB37))</f>
        <v>　</v>
      </c>
      <c r="AR37" s="566"/>
      <c r="AS37" s="567"/>
      <c r="AT37" s="265"/>
      <c r="AU37" s="720"/>
      <c r="AV37" s="720"/>
      <c r="AW37" s="668"/>
      <c r="AX37" s="670"/>
      <c r="AY37" s="669"/>
      <c r="AZ37" s="671"/>
      <c r="BA37" s="672"/>
      <c r="BB37" s="672"/>
      <c r="BC37" s="673"/>
      <c r="BD37" s="263">
        <f>$A$37</f>
        <v>23</v>
      </c>
      <c r="BE37" s="264" t="str">
        <f>$B$37</f>
        <v>金</v>
      </c>
      <c r="BF37" s="660"/>
      <c r="BG37" s="661"/>
      <c r="BH37" s="660"/>
      <c r="BI37" s="661"/>
      <c r="BJ37" s="662" t="str">
        <f>IFERROR(IF(OR(BE37="日",BE37="祝",BE37=0,BF37=""),"　",MAX(IF(AND(BF37&lt;=BJ14,BH37&gt;BK14),BK14-BJ14,IF(AND(BF37&gt;BJ14,BH37&lt;=BK14),BH37-BF37,IF(AND(BF37&lt;=BJ14,BH37&lt;=BK14),BH37-BJ14,IF(AND(BF37&gt;BJ14,BH37&gt;BK14),BK14-BF37,0)))),0)),0)</f>
        <v>　</v>
      </c>
      <c r="BK37" s="663"/>
      <c r="BL37" s="664"/>
      <c r="BM37" s="662" t="str">
        <f>IFERROR(IF(OR(BE37="日",BE37="祝",BE37=0,BF37=""),"　",MAX(IF(AND(BF37&gt;BP14,BH37&gt;BN14),0,IF(AND(BF37&lt;=BP14,BF37&gt;BM14,BH37&gt;BN14),BP14-BF37,IF(AND(BF37&lt;=BP14,BF37&lt;=BM14,BH37&gt;BN14),BP14-BM14,IF(AND(BF37&gt;BM14,BH37&lt;=BN14),BH37-BF37,IF(AND(BF37&lt;=BM14,BH37&lt;=BN14),BH37-BM14,0))))),0)),0)</f>
        <v>　</v>
      </c>
      <c r="BN37" s="663"/>
      <c r="BO37" s="664"/>
      <c r="BP37" s="662" t="str">
        <f>IFERROR(IF(OR(BE37="日",BE37="祝",BE37=0,BF37=""),"　",MAX(IF(AND(BF37&lt;=BP14,BH37&gt;BQ14),BQ14-BP14,IF(BH37&lt;=BQ14,0,IF(AND(BF37&gt;BP14,BH37&gt;BQ14),BQ14-BF37,0))),0)),0)</f>
        <v>　</v>
      </c>
      <c r="BQ37" s="663"/>
      <c r="BR37" s="664"/>
      <c r="BS37" s="662" t="str">
        <f>IFERROR(IF(OR(BE37="日",BE37="祝",BE37=0,BF37=""),"　",MAX(IF(BF37&gt;BS14,BH37-BF37,IF(BF37&lt;=BS14,BH37-BS14,0)),0)),0)</f>
        <v>　</v>
      </c>
      <c r="BT37" s="663"/>
      <c r="BU37" s="664"/>
      <c r="BV37" s="662" t="str">
        <f>IFERROR(IF(OR(BE37="日",BE37="祝",BE37=0,BF37=""),"　",MAX(IF(AND(BF37&lt;=BV14,BH37&gt;BW14),BW14-BV14,IF(AND(BF37&gt;BV14,BH37&lt;=BW14),BH37-BF37,IF(AND(BF37&lt;=BV14,BH37&lt;=BW14),BH37-BV14,IF(AND(BF37&gt;BV14,BH37&gt;BW14),BW14-BF37,0)))),0)),0)</f>
        <v>　</v>
      </c>
      <c r="BW37" s="663"/>
      <c r="BX37" s="664"/>
      <c r="BY37" s="662" t="str">
        <f>IFERROR(IF(OR(BE37="日",BE37="祝",BE37=0,BF37=""),"　",MAX(IF(AND(BF37&gt;CB14,BH37&gt;BZ14),0,IF(AND(BF37&lt;=CB14,BF37&gt;BY14,BH37&gt;BZ14),CB14-BF37,IF(AND(BF37&lt;=CB14,BF37&lt;=BY14,BH37&gt;BZ14),CB14-BY14,IF(AND(BF37&gt;BY14,BH37&lt;=BZ14),BH37-BF37,IF(AND(BF37&lt;=BY14,BH37&lt;=BZ14),BH37-BY14,0))))),0)),0)</f>
        <v>　</v>
      </c>
      <c r="BZ37" s="663"/>
      <c r="CA37" s="664"/>
      <c r="CB37" s="662" t="str">
        <f>IFERROR(IF(OR(BE37="日",BE37="祝",BE37=0,BF37=""),"　",MAX(IF(AND(BF37&lt;=CB14,BH37&gt;CC14),CC14-CB14,IF(BH37&lt;=CC14,0,IF(AND(BF37&gt;CB14,BH37&gt;CC14),CC14-BF37,0))),0)),0)</f>
        <v>　</v>
      </c>
      <c r="CC37" s="663"/>
      <c r="CD37" s="664"/>
      <c r="CE37" s="662" t="str">
        <f t="shared" si="1"/>
        <v>　</v>
      </c>
      <c r="CF37" s="663"/>
      <c r="CG37" s="664"/>
      <c r="CH37" s="665" t="str">
        <f>IF(CK37="×",TIME(0,0,0),IF(CU4="非常勤",BJ37,BV37))</f>
        <v>　</v>
      </c>
      <c r="CI37" s="666"/>
      <c r="CJ37" s="667"/>
      <c r="CK37" s="265"/>
      <c r="CL37" s="665" t="str">
        <f>IF(CO37="×",TIME(0,0,0),IF(CU4="非常勤",BM37,BY37))</f>
        <v>　</v>
      </c>
      <c r="CM37" s="666"/>
      <c r="CN37" s="667"/>
      <c r="CO37" s="265"/>
      <c r="CP37" s="665" t="str">
        <f>IF(CS37="×",TIME(0,0,0),IF(CU4="非常勤",BP37,CB37))</f>
        <v>　</v>
      </c>
      <c r="CQ37" s="666"/>
      <c r="CR37" s="667"/>
      <c r="CS37" s="265"/>
      <c r="CT37" s="665" t="str">
        <f>IF(CW37="×",TIME(0,0,0),IF(CU4="非常勤",BS37,CE37))</f>
        <v>　</v>
      </c>
      <c r="CU37" s="666"/>
      <c r="CV37" s="667"/>
      <c r="CW37" s="265"/>
      <c r="CX37" s="720"/>
      <c r="CY37" s="720"/>
      <c r="CZ37" s="668"/>
      <c r="DA37" s="670"/>
      <c r="DB37" s="669"/>
      <c r="DC37" s="671"/>
      <c r="DD37" s="672"/>
      <c r="DE37" s="672"/>
      <c r="DF37" s="673"/>
      <c r="DG37" s="263">
        <f>$A$37</f>
        <v>23</v>
      </c>
      <c r="DH37" s="264" t="str">
        <f>$B$37</f>
        <v>金</v>
      </c>
      <c r="DI37" s="660"/>
      <c r="DJ37" s="661"/>
      <c r="DK37" s="660"/>
      <c r="DL37" s="661"/>
      <c r="DM37" s="662" t="str">
        <f>IFERROR(IF(OR(DH37="日",DH37="祝",DH37=0,DI37=""),"　",MAX(IF(AND(DI37&lt;=DM14,DK37&gt;DN14),DN14-DM14,IF(AND(DI37&gt;DM14,DK37&lt;=DN14),DK37-DI37,IF(AND(DI37&lt;=DM14,DK37&lt;=DN14),DK37-DM14,IF(AND(DI37&gt;DM14,DK37&gt;DN14),DN14-DI37,0)))),0)),0)</f>
        <v>　</v>
      </c>
      <c r="DN37" s="663"/>
      <c r="DO37" s="664"/>
      <c r="DP37" s="662" t="str">
        <f>IFERROR(IF(OR(DH37="日",DH37="祝",DH37=0,DI37=""),"　",MAX(IF(AND(DI37&gt;DS14,DK37&gt;DQ14),0,IF(AND(DI37&lt;=DS14,DI37&gt;DP14,DK37&gt;DQ14),DS14-DI37,IF(AND(DI37&lt;=DS14,DI37&lt;=DP14,DK37&gt;DQ14),DS14-DP14,IF(AND(DI37&gt;DP14,DK37&lt;=DQ14),DK37-DI37,IF(AND(DI37&lt;=DP14,DK37&lt;=DQ14),DK37-DP14,0))))),0)),0)</f>
        <v>　</v>
      </c>
      <c r="DQ37" s="663"/>
      <c r="DR37" s="664"/>
      <c r="DS37" s="662" t="str">
        <f>IFERROR(IF(OR(DH37="日",DH37="祝",DH37=0,DI37=""),"　",MAX(IF(AND(DI37&lt;=DS14,DK37&gt;DT14),DT14-DS14,IF(DK37&lt;=DT14,0,IF(AND(DI37&gt;DS14,DK37&gt;DT14),DT14-DI37,0))),0)),0)</f>
        <v>　</v>
      </c>
      <c r="DT37" s="663"/>
      <c r="DU37" s="664"/>
      <c r="DV37" s="662" t="str">
        <f>IFERROR(IF(OR(DH37="日",DH37="祝",DH37=0,DI37=""),"　",MAX(IF(DI37&gt;DV14,DK37-DI37,IF(DI37&lt;=DV14,DK37-DV14,0)),0)),0)</f>
        <v>　</v>
      </c>
      <c r="DW37" s="663"/>
      <c r="DX37" s="664"/>
      <c r="DY37" s="662" t="str">
        <f>IFERROR(IF(OR(DH37="日",DH37="祝",DH37=0,DI37=""),"　",MAX(IF(AND(DI37&lt;=DY14,DK37&gt;DZ14),DZ14-DY14,IF(AND(DI37&gt;DY14,DK37&lt;=DZ14),DK37-DI37,IF(AND(DI37&lt;=DY14,DK37&lt;=DZ14),DK37-DY14,IF(AND(DI37&gt;DY14,DK37&gt;DZ14),DZ14-DI37,0)))),0)),0)</f>
        <v>　</v>
      </c>
      <c r="DZ37" s="663"/>
      <c r="EA37" s="664"/>
      <c r="EB37" s="662" t="str">
        <f>IFERROR(IF(OR(DH37="日",DH37="祝",DH37=0,DI37=""),"　",MAX(IF(AND(DI37&gt;EE14,DK37&gt;EC14),0,IF(AND(DI37&lt;=EE14,DI37&gt;EB14,DK37&gt;EC14),EE14-DI37,IF(AND(DI37&lt;=EE14,DI37&lt;=EB14,DK37&gt;EC14),EE14-EB14,IF(AND(DI37&gt;EB14,DK37&lt;=EC14),DK37-DI37,IF(AND(DI37&lt;=EB14,DK37&lt;=EC14),DK37-EB14,0))))),0)),0)</f>
        <v>　</v>
      </c>
      <c r="EC37" s="663"/>
      <c r="ED37" s="664"/>
      <c r="EE37" s="662" t="str">
        <f>IFERROR(IF(OR(DH37="日",DH37="祝",DH37=0,DI37=""),"　",MAX(IF(AND(DI37&lt;=EE14,DK37&gt;EF14),EF14-EE14,IF(DK37&lt;=EF14,0,IF(AND(DI37&gt;EE14,DK37&gt;EF14),EF14-DI37,0))),0)),0)</f>
        <v>　</v>
      </c>
      <c r="EF37" s="663"/>
      <c r="EG37" s="664"/>
      <c r="EH37" s="662" t="str">
        <f t="shared" si="2"/>
        <v>　</v>
      </c>
      <c r="EI37" s="663"/>
      <c r="EJ37" s="664"/>
      <c r="EK37" s="665" t="str">
        <f>IF(EN37="×",TIME(0,0,0),IF(EX4="非常勤",DM37,DY37))</f>
        <v>　</v>
      </c>
      <c r="EL37" s="666"/>
      <c r="EM37" s="667"/>
      <c r="EN37" s="265"/>
      <c r="EO37" s="665" t="str">
        <f>IF(ER37="×",TIME(0,0,0),IF(EX4="非常勤",DP37,EB37))</f>
        <v>　</v>
      </c>
      <c r="EP37" s="666"/>
      <c r="EQ37" s="667"/>
      <c r="ER37" s="265"/>
      <c r="ES37" s="665" t="str">
        <f>IF(EV37="×",TIME(0,0,0),IF(EX4="非常勤",DS37,EE37))</f>
        <v>　</v>
      </c>
      <c r="ET37" s="666"/>
      <c r="EU37" s="667"/>
      <c r="EV37" s="265"/>
      <c r="EW37" s="665" t="str">
        <f>IF(EZ37="×",TIME(0,0,0),IF(EX4="非常勤",DV37,EH37))</f>
        <v>　</v>
      </c>
      <c r="EX37" s="666"/>
      <c r="EY37" s="667"/>
      <c r="EZ37" s="265"/>
      <c r="FA37" s="720"/>
      <c r="FB37" s="720"/>
      <c r="FC37" s="668"/>
      <c r="FD37" s="670"/>
      <c r="FE37" s="669"/>
      <c r="FF37" s="671"/>
      <c r="FG37" s="672"/>
      <c r="FH37" s="672"/>
      <c r="FI37" s="673"/>
      <c r="FJ37" s="263">
        <f>$A$37</f>
        <v>23</v>
      </c>
      <c r="FK37" s="264" t="str">
        <f>$B$37</f>
        <v>金</v>
      </c>
      <c r="FL37" s="660"/>
      <c r="FM37" s="661"/>
      <c r="FN37" s="660"/>
      <c r="FO37" s="661"/>
      <c r="FP37" s="662" t="str">
        <f>IFERROR(IF(OR(FK37="日",FK37="祝",FK37=0,FL37=""),"　",MAX(IF(AND(FL37&lt;=FP14,FN37&gt;FQ14),FQ14-FP14,IF(AND(FL37&gt;FP14,FN37&lt;=FQ14),FN37-FL37,IF(AND(FL37&lt;=FP14,FN37&lt;=FQ14),FN37-FP14,IF(AND(FL37&gt;FP14,FN37&gt;FQ14),FQ14-FL37,0)))),0)),0)</f>
        <v>　</v>
      </c>
      <c r="FQ37" s="663"/>
      <c r="FR37" s="664"/>
      <c r="FS37" s="662" t="str">
        <f>IFERROR(IF(OR(FK37="日",FK37="祝",FK37=0,FL37=""),"　",MAX(IF(AND(FL37&gt;FV14,FN37&gt;FT14),0,IF(AND(FL37&lt;=FV14,FL37&gt;FS14,FN37&gt;FT14),FV14-FL37,IF(AND(FL37&lt;=FV14,FL37&lt;=FS14,FN37&gt;FT14),FV14-FS14,IF(AND(FL37&gt;FS14,FN37&lt;=FT14),FN37-FL37,IF(AND(FL37&lt;=FS14,FN37&lt;=FT14),FN37-FS14,0))))),0)),0)</f>
        <v>　</v>
      </c>
      <c r="FT37" s="663"/>
      <c r="FU37" s="664"/>
      <c r="FV37" s="662" t="str">
        <f>IFERROR(IF(OR(FK37="日",FK37="祝",FK37=0,FL37=""),"　",MAX(IF(AND(FL37&lt;=FV14,FN37&gt;FW14),FW14-FV14,IF(FN37&lt;=FW14,0,IF(AND(FL37&gt;FV14,FN37&gt;FW14),FW14-FL37,0))),0)),0)</f>
        <v>　</v>
      </c>
      <c r="FW37" s="663"/>
      <c r="FX37" s="664"/>
      <c r="FY37" s="662" t="str">
        <f>IFERROR(IF(OR(FK37="日",FK37="祝",FK37=0,FL37=""),"　",MAX(IF(FL37&gt;FY14,FN37-FL37,IF(FL37&lt;=FY14,FN37-FY14,0)),0)),0)</f>
        <v>　</v>
      </c>
      <c r="FZ37" s="663"/>
      <c r="GA37" s="664"/>
      <c r="GB37" s="662" t="str">
        <f>IFERROR(IF(OR(FK37="日",FK37="祝",FK37=0,FL37=""),"　",MAX(IF(AND(FL37&lt;=GB14,FN37&gt;GC14),GC14-GB14,IF(AND(FL37&gt;GB14,FN37&lt;=GC14),FN37-FL37,IF(AND(FL37&lt;=GB14,FN37&lt;=GC14),FN37-GB14,IF(AND(FL37&gt;GB14,FN37&gt;GC14),GC14-FL37,0)))),0)),0)</f>
        <v>　</v>
      </c>
      <c r="GC37" s="663"/>
      <c r="GD37" s="664"/>
      <c r="GE37" s="662" t="str">
        <f>IFERROR(IF(OR(FK37="日",FK37="祝",FK37=0,FL37=""),"　",MAX(IF(AND(FL37&gt;GH14,FN37&gt;GF14),0,IF(AND(FL37&lt;=GH14,FL37&gt;GE14,FN37&gt;GF14),GH14-FL37,IF(AND(FL37&lt;=GH14,FL37&lt;=GE14,FN37&gt;GF14),GH14-GE14,IF(AND(FL37&gt;GE14,FN37&lt;=GF14),FN37-FL37,IF(AND(FL37&lt;=GE14,FN37&lt;=GF14),FN37-GE14,0))))),0)),0)</f>
        <v>　</v>
      </c>
      <c r="GF37" s="663"/>
      <c r="GG37" s="664"/>
      <c r="GH37" s="662" t="str">
        <f>IFERROR(IF(OR(FK37="日",FK37="祝",FK37=0,FL37=""),"　",MAX(IF(AND(FL37&lt;=GH14,FN37&gt;GI14),GI14-GH14,IF(FN37&lt;=GI14,0,IF(AND(FL37&gt;GH14,FN37&gt;GI14),GI14-FL37,0))),0)),0)</f>
        <v>　</v>
      </c>
      <c r="GI37" s="663"/>
      <c r="GJ37" s="664"/>
      <c r="GK37" s="662" t="str">
        <f t="shared" si="3"/>
        <v>　</v>
      </c>
      <c r="GL37" s="663"/>
      <c r="GM37" s="664"/>
      <c r="GN37" s="665" t="str">
        <f>IF(GQ37="×",TIME(0,0,0),IF(HA4="非常勤",FP37,GB37))</f>
        <v>　</v>
      </c>
      <c r="GO37" s="666"/>
      <c r="GP37" s="667"/>
      <c r="GQ37" s="265"/>
      <c r="GR37" s="665" t="str">
        <f>IF(GU37="×",TIME(0,0,0),IF(HA4="非常勤",FS37,GE37))</f>
        <v>　</v>
      </c>
      <c r="GS37" s="666"/>
      <c r="GT37" s="667"/>
      <c r="GU37" s="265"/>
      <c r="GV37" s="665" t="str">
        <f>IF(GY37="×",TIME(0,0,0),IF(HA4="非常勤",FV37,GH37))</f>
        <v>　</v>
      </c>
      <c r="GW37" s="666"/>
      <c r="GX37" s="667"/>
      <c r="GY37" s="265"/>
      <c r="GZ37" s="665" t="str">
        <f>IF(HC37="×",TIME(0,0,0),IF(HA4="非常勤",FY37,GK37))</f>
        <v>　</v>
      </c>
      <c r="HA37" s="666"/>
      <c r="HB37" s="667"/>
      <c r="HC37" s="265"/>
      <c r="HD37" s="668"/>
      <c r="HE37" s="669"/>
      <c r="HF37" s="668"/>
      <c r="HG37" s="670"/>
      <c r="HH37" s="669"/>
      <c r="HI37" s="671"/>
      <c r="HJ37" s="672"/>
      <c r="HK37" s="672"/>
      <c r="HL37" s="673"/>
      <c r="HM37" s="263">
        <f>$A$37</f>
        <v>23</v>
      </c>
      <c r="HN37" s="264" t="str">
        <f>$B$37</f>
        <v>金</v>
      </c>
      <c r="HO37" s="660"/>
      <c r="HP37" s="661"/>
      <c r="HQ37" s="660"/>
      <c r="HR37" s="661"/>
      <c r="HS37" s="662" t="str">
        <f>IFERROR(IF(OR(HN37="日",HN37="祝",HN37=0,HO37=""),"　",MAX(IF(AND(HO37&lt;=HS14,HQ37&gt;HT14),HT14-HS14,IF(AND(HO37&gt;HS14,HQ37&lt;=HT14),HQ37-HO37,IF(AND(HO37&lt;=HS14,HQ37&lt;=HT14),HQ37-HS14,IF(AND(HO37&gt;HS14,HQ37&gt;HT14),HT14-HO37,0)))),0)),0)</f>
        <v>　</v>
      </c>
      <c r="HT37" s="663"/>
      <c r="HU37" s="664"/>
      <c r="HV37" s="662" t="str">
        <f>IFERROR(IF(OR(HN37="日",HN37="祝",HN37=0,HO37=""),"　",MAX(IF(AND(HO37&gt;HY14,HQ37&gt;HW14),0,IF(AND(HO37&lt;=HY14,HO37&gt;HV14,HQ37&gt;HW14),HY14-HO37,IF(AND(HO37&lt;=HY14,HO37&lt;=HV14,HQ37&gt;HW14),HY14-HV14,IF(AND(HO37&gt;HV14,HQ37&lt;=HW14),HQ37-HO37,IF(AND(HO37&lt;=HV14,HQ37&lt;=HW14),HQ37-HV14,0))))),0)),0)</f>
        <v>　</v>
      </c>
      <c r="HW37" s="663"/>
      <c r="HX37" s="664"/>
      <c r="HY37" s="662" t="str">
        <f>IFERROR(IF(OR(HN37="日",HN37="祝",HN37=0,HO37=""),"　",MAX(IF(AND(HO37&lt;=HY14,HQ37&gt;HZ14),HZ14-HY14,IF(HQ37&lt;=HZ14,0,IF(AND(HO37&gt;HY14,HQ37&gt;HZ14),HZ14-HO37,0))),0)),0)</f>
        <v>　</v>
      </c>
      <c r="HZ37" s="663"/>
      <c r="IA37" s="664"/>
      <c r="IB37" s="662" t="str">
        <f>IFERROR(IF(OR(HN37="日",HN37="祝",HN37=0,HO37=""),"　",MAX(IF(HO37&gt;IB14,HQ37-HO37,IF(HO37&lt;=IB14,HQ37-IB14,0)),0)),0)</f>
        <v>　</v>
      </c>
      <c r="IC37" s="663"/>
      <c r="ID37" s="664"/>
      <c r="IE37" s="662" t="str">
        <f>IFERROR(IF(OR(HN37="日",HN37="祝",HN37=0,HO37=""),"　",MAX(IF(AND(HO37&lt;=IE14,HQ37&gt;IF14),IF14-IE14,IF(AND(HO37&gt;IE14,HQ37&lt;=IF14),HQ37-HO37,IF(AND(HO37&lt;=IE14,HQ37&lt;=IF14),HQ37-IE14,IF(AND(HO37&gt;IE14,HQ37&gt;IF14),IF14-HO37,0)))),0)),0)</f>
        <v>　</v>
      </c>
      <c r="IF37" s="663"/>
      <c r="IG37" s="664"/>
      <c r="IH37" s="662" t="str">
        <f>IFERROR(IF(OR(HN37="日",HN37="祝",HN37=0,HO37=""),"　",MAX(IF(AND(HO37&gt;IK14,HQ37&gt;II14),0,IF(AND(HO37&lt;=IK14,HO37&gt;IH14,HQ37&gt;II14),IK14-HO37,IF(AND(HO37&lt;=IK14,HO37&lt;=IH14,HQ37&gt;II14),IK14-IH14,IF(AND(HO37&gt;IH14,HQ37&lt;=II14),HQ37-HO37,IF(AND(HO37&lt;=IH14,HQ37&lt;=II14),HQ37-IH14,0))))),0)),0)</f>
        <v>　</v>
      </c>
      <c r="II37" s="663"/>
      <c r="IJ37" s="664"/>
      <c r="IK37" s="662" t="str">
        <f>IFERROR(IF(OR(HN37="日",HN37="祝",HN37=0,HO37=""),"　",MAX(IF(AND(HO37&lt;=IK14,HQ37&gt;IL14),IL14-IK14,IF(HQ37&lt;=IL14,0,IF(AND(HO37&gt;IK14,HQ37&gt;IL14),IL14-HO37,0))),0)),0)</f>
        <v>　</v>
      </c>
      <c r="IL37" s="663"/>
      <c r="IM37" s="664"/>
      <c r="IN37" s="662" t="str">
        <f t="shared" si="4"/>
        <v>　</v>
      </c>
      <c r="IO37" s="663"/>
      <c r="IP37" s="664"/>
      <c r="IQ37" s="665" t="str">
        <f>IF(IT37="×",TIME(0,0,0),IF(JD4="非常勤",HS37,IE37))</f>
        <v>　</v>
      </c>
      <c r="IR37" s="666"/>
      <c r="IS37" s="667"/>
      <c r="IT37" s="265"/>
      <c r="IU37" s="665" t="str">
        <f>IF(IX37="×",TIME(0,0,0),IF(JD4="非常勤",HV37,IH37))</f>
        <v>　</v>
      </c>
      <c r="IV37" s="666"/>
      <c r="IW37" s="667"/>
      <c r="IX37" s="265"/>
      <c r="IY37" s="665" t="str">
        <f>IF(JB37="×",TIME(0,0,0),IF(JD4="非常勤",HY37,IK37))</f>
        <v>　</v>
      </c>
      <c r="IZ37" s="666"/>
      <c r="JA37" s="667"/>
      <c r="JB37" s="265"/>
      <c r="JC37" s="665" t="str">
        <f>IF(JF37="×",TIME(0,0,0),IF(JD4="非常勤",IB37,IN37))</f>
        <v>　</v>
      </c>
      <c r="JD37" s="666"/>
      <c r="JE37" s="667"/>
      <c r="JF37" s="265"/>
      <c r="JG37" s="668"/>
      <c r="JH37" s="669"/>
      <c r="JI37" s="668"/>
      <c r="JJ37" s="670"/>
      <c r="JK37" s="669"/>
      <c r="JL37" s="671"/>
      <c r="JM37" s="672"/>
      <c r="JN37" s="672"/>
      <c r="JO37" s="673"/>
      <c r="JP37" s="263">
        <f>$A$37</f>
        <v>23</v>
      </c>
      <c r="JQ37" s="264" t="str">
        <f>$B$37</f>
        <v>金</v>
      </c>
      <c r="JR37" s="660"/>
      <c r="JS37" s="661"/>
      <c r="JT37" s="660"/>
      <c r="JU37" s="661"/>
      <c r="JV37" s="662" t="str">
        <f>IFERROR(IF(OR(JQ37="日",JQ37="祝",JQ37=0,JR37=""),"　",MAX(IF(AND(JR37&lt;=JV14,JT37&gt;JW14),JW14-JV14,IF(AND(JR37&gt;JV14,JT37&lt;=JW14),JT37-JR37,IF(AND(JR37&lt;=JV14,JT37&lt;=JW14),JT37-JV14,IF(AND(JR37&gt;JV14,JT37&gt;JW14),JW14-JR37,0)))),0)),0)</f>
        <v>　</v>
      </c>
      <c r="JW37" s="663"/>
      <c r="JX37" s="664"/>
      <c r="JY37" s="662" t="str">
        <f>IFERROR(IF(OR(JQ37="日",JQ37="祝",JQ37=0,JR37=""),"　",MAX(IF(AND(JR37&gt;KB14,JT37&gt;JZ14),0,IF(AND(JR37&lt;=KB14,JR37&gt;JY14,JT37&gt;JZ14),KB14-JR37,IF(AND(JR37&lt;=KB14,JR37&lt;=JY14,JT37&gt;JZ14),KB14-JY14,IF(AND(JR37&gt;JY14,JT37&lt;=JZ14),JT37-JR37,IF(AND(JR37&lt;=JY14,JT37&lt;=JZ14),JT37-JY14,0))))),0)),0)</f>
        <v>　</v>
      </c>
      <c r="JZ37" s="663"/>
      <c r="KA37" s="664"/>
      <c r="KB37" s="662" t="str">
        <f>IFERROR(IF(OR(JQ37="日",JQ37="祝",JQ37=0,JR37=""),"　",MAX(IF(AND(JR37&lt;=KB14,JT37&gt;KC14),KC14-KB14,IF(JT37&lt;=KC14,0,IF(AND(JR37&gt;KB14,JT37&gt;KC14),KC14-JR37,0))),0)),0)</f>
        <v>　</v>
      </c>
      <c r="KC37" s="663"/>
      <c r="KD37" s="664"/>
      <c r="KE37" s="662" t="str">
        <f>IFERROR(IF(OR(JQ37="日",JQ37="祝",JQ37=0,JR37=""),"　",MAX(IF(JR37&gt;KE14,JT37-JR37,IF(JR37&lt;=KE14,JT37-KE14,0)),0)),0)</f>
        <v>　</v>
      </c>
      <c r="KF37" s="663"/>
      <c r="KG37" s="664"/>
      <c r="KH37" s="662" t="str">
        <f>IFERROR(IF(OR(JQ37="日",JQ37="祝",JQ37=0,JR37=""),"　",MAX(IF(AND(JR37&lt;=KH14,JT37&gt;KI14),KI14-KH14,IF(AND(JR37&gt;KH14,JT37&lt;=KI14),JT37-JR37,IF(AND(JR37&lt;=KH14,JT37&lt;=KI14),JT37-KH14,IF(AND(JR37&gt;KH14,JT37&gt;KI14),KI14-JR37,0)))),0)),0)</f>
        <v>　</v>
      </c>
      <c r="KI37" s="663"/>
      <c r="KJ37" s="664"/>
      <c r="KK37" s="662" t="str">
        <f>IFERROR(IF(OR(JQ37="日",JQ37="祝",JQ37=0,JR37=""),"　",MAX(IF(AND(JR37&gt;KN14,JT37&gt;KL14),0,IF(AND(JR37&lt;=KN14,JR37&gt;KK14,JT37&gt;KL14),KN14-JR37,IF(AND(JR37&lt;=KN14,JR37&lt;=KK14,JT37&gt;KL14),KN14-KK14,IF(AND(JR37&gt;KK14,JT37&lt;=KL14),JT37-JR37,IF(AND(JR37&lt;=KK14,JT37&lt;=KL14),JT37-KK14,0))))),0)),0)</f>
        <v>　</v>
      </c>
      <c r="KL37" s="663"/>
      <c r="KM37" s="664"/>
      <c r="KN37" s="662" t="str">
        <f>IFERROR(IF(OR(JQ37="日",JQ37="祝",JQ37=0,JR37=""),"　",MAX(IF(AND(JR37&lt;=KN14,JT37&gt;KO14),KO14-KN14,IF(JT37&lt;=KO14,0,IF(AND(JR37&gt;KN14,JT37&gt;KO14),KO14-JR37,0))),0)),0)</f>
        <v>　</v>
      </c>
      <c r="KO37" s="663"/>
      <c r="KP37" s="664"/>
      <c r="KQ37" s="662" t="str">
        <f t="shared" si="5"/>
        <v>　</v>
      </c>
      <c r="KR37" s="663"/>
      <c r="KS37" s="664"/>
      <c r="KT37" s="665" t="str">
        <f>IF(KW37="×",TIME(0,0,0),IF(LG4="非常勤",JV37,KH37))</f>
        <v>　</v>
      </c>
      <c r="KU37" s="666"/>
      <c r="KV37" s="667"/>
      <c r="KW37" s="265"/>
      <c r="KX37" s="665" t="str">
        <f>IF(LA37="×",TIME(0,0,0),IF(LG4="非常勤",JY37,KK37))</f>
        <v>　</v>
      </c>
      <c r="KY37" s="666"/>
      <c r="KZ37" s="667"/>
      <c r="LA37" s="265"/>
      <c r="LB37" s="665" t="str">
        <f>IF(LE37="×",TIME(0,0,0),IF(LG4="非常勤",KB37,KN37))</f>
        <v>　</v>
      </c>
      <c r="LC37" s="666"/>
      <c r="LD37" s="667"/>
      <c r="LE37" s="265"/>
      <c r="LF37" s="665" t="str">
        <f>IF(LI37="×",TIME(0,0,0),IF(LG4="非常勤",KE37,KQ37))</f>
        <v>　</v>
      </c>
      <c r="LG37" s="666"/>
      <c r="LH37" s="667"/>
      <c r="LI37" s="265"/>
      <c r="LJ37" s="668"/>
      <c r="LK37" s="669"/>
      <c r="LL37" s="668"/>
      <c r="LM37" s="670"/>
      <c r="LN37" s="669"/>
      <c r="LO37" s="671"/>
      <c r="LP37" s="672"/>
      <c r="LQ37" s="672"/>
      <c r="LR37" s="673"/>
      <c r="LS37" s="263">
        <f>$A$37</f>
        <v>23</v>
      </c>
      <c r="LT37" s="264" t="str">
        <f>$B$37</f>
        <v>金</v>
      </c>
      <c r="LU37" s="660"/>
      <c r="LV37" s="661"/>
      <c r="LW37" s="660"/>
      <c r="LX37" s="661"/>
      <c r="LY37" s="662" t="str">
        <f>IFERROR(IF(OR(LT37="日",LT37="祝",LT37=0,LU37=""),"　",MAX(IF(AND(LU37&lt;=LY14,LW37&gt;LZ14),LZ14-LY14,IF(AND(LU37&gt;LY14,LW37&lt;=LZ14),LW37-LU37,IF(AND(LU37&lt;=LY14,LW37&lt;=LZ14),LW37-LY14,IF(AND(LU37&gt;LY14,LW37&gt;LZ14),LZ14-LU37,0)))),0)),0)</f>
        <v>　</v>
      </c>
      <c r="LZ37" s="663"/>
      <c r="MA37" s="664"/>
      <c r="MB37" s="662" t="str">
        <f>IFERROR(IF(OR(LT37="日",LT37="祝",LT37=0,LU37=""),"　",MAX(IF(AND(LU37&gt;ME14,LW37&gt;MC14),0,IF(AND(LU37&lt;=ME14,LU37&gt;MB14,LW37&gt;MC14),ME14-LU37,IF(AND(LU37&lt;=ME14,LU37&lt;=MB14,LW37&gt;MC14),ME14-MB14,IF(AND(LU37&gt;MB14,LW37&lt;=MC14),LW37-LU37,IF(AND(LU37&lt;=MB14,LW37&lt;=MC14),LW37-MB14,0))))),0)),0)</f>
        <v>　</v>
      </c>
      <c r="MC37" s="663"/>
      <c r="MD37" s="664"/>
      <c r="ME37" s="662" t="str">
        <f>IFERROR(IF(OR(LT37="日",LT37="祝",LT37=0,LU37=""),"　",MAX(IF(AND(LU37&lt;=ME14,LW37&gt;MF14),MF14-ME14,IF(LW37&lt;=MF14,0,IF(AND(LU37&gt;ME14,LW37&gt;MF14),MF14-LU37,0))),0)),0)</f>
        <v>　</v>
      </c>
      <c r="MF37" s="663"/>
      <c r="MG37" s="664"/>
      <c r="MH37" s="662" t="str">
        <f>IFERROR(IF(OR(LT37="日",LT37="祝",LT37=0,LU37=""),"　",MAX(IF(LU37&gt;MH14,LW37-LU37,IF(LU37&lt;=MH14,LW37-MH14,0)),0)),0)</f>
        <v>　</v>
      </c>
      <c r="MI37" s="663"/>
      <c r="MJ37" s="664"/>
      <c r="MK37" s="662" t="str">
        <f>IFERROR(IF(OR(LT37="日",LT37="祝",LT37=0,LU37=""),"　",MAX(IF(AND(LU37&lt;=MK14,LW37&gt;ML14),ML14-MK14,IF(AND(LU37&gt;MK14,LW37&lt;=ML14),LW37-LU37,IF(AND(LU37&lt;=MK14,LW37&lt;=ML14),LW37-MK14,IF(AND(LU37&gt;MK14,LW37&gt;ML14),ML14-LU37,0)))),0)),0)</f>
        <v>　</v>
      </c>
      <c r="ML37" s="663"/>
      <c r="MM37" s="664"/>
      <c r="MN37" s="662" t="str">
        <f>IFERROR(IF(OR(LT37="日",LT37="祝",LT37=0,LU37=""),"　",MAX(IF(AND(LU37&gt;MQ14,LW37&gt;MO14),0,IF(AND(LU37&lt;=MQ14,LU37&gt;MN14,LW37&gt;MO14),MQ14-LU37,IF(AND(LU37&lt;=MQ14,LU37&lt;=MN14,LW37&gt;MO14),MQ14-MN14,IF(AND(LU37&gt;MN14,LW37&lt;=MO14),LW37-LU37,IF(AND(LU37&lt;=MN14,LW37&lt;=MO14),LW37-MN14,0))))),0)),0)</f>
        <v>　</v>
      </c>
      <c r="MO37" s="663"/>
      <c r="MP37" s="664"/>
      <c r="MQ37" s="662" t="str">
        <f>IFERROR(IF(OR(LT37="日",LT37="祝",LT37=0,LU37=""),"　",MAX(IF(AND(LU37&lt;=MQ14,LW37&gt;MR14),MR14-MQ14,IF(LW37&lt;=MR14,0,IF(AND(LU37&gt;MQ14,LW37&gt;MR14),MR14-LU37,0))),0)),0)</f>
        <v>　</v>
      </c>
      <c r="MR37" s="663"/>
      <c r="MS37" s="664"/>
      <c r="MT37" s="662" t="str">
        <f t="shared" si="6"/>
        <v>　</v>
      </c>
      <c r="MU37" s="663"/>
      <c r="MV37" s="664"/>
      <c r="MW37" s="665" t="str">
        <f>IF(MZ37="×",TIME(0,0,0),IF(NJ4="非常勤",LY37,MK37))</f>
        <v>　</v>
      </c>
      <c r="MX37" s="666"/>
      <c r="MY37" s="667"/>
      <c r="MZ37" s="265"/>
      <c r="NA37" s="665" t="str">
        <f>IF(ND37="×",TIME(0,0,0),IF(NJ4="非常勤",MB37,MN37))</f>
        <v>　</v>
      </c>
      <c r="NB37" s="666"/>
      <c r="NC37" s="667"/>
      <c r="ND37" s="265"/>
      <c r="NE37" s="665" t="str">
        <f>IF(NH37="×",TIME(0,0,0),IF(NJ4="非常勤",ME37,MQ37))</f>
        <v>　</v>
      </c>
      <c r="NF37" s="666"/>
      <c r="NG37" s="667"/>
      <c r="NH37" s="265"/>
      <c r="NI37" s="665" t="str">
        <f>IF(NL37="×",TIME(0,0,0),IF(NJ4="非常勤",MH37,MT37))</f>
        <v>　</v>
      </c>
      <c r="NJ37" s="666"/>
      <c r="NK37" s="667"/>
      <c r="NL37" s="265"/>
      <c r="NM37" s="668"/>
      <c r="NN37" s="669"/>
      <c r="NO37" s="668"/>
      <c r="NP37" s="670"/>
      <c r="NQ37" s="669"/>
      <c r="NR37" s="671"/>
      <c r="NS37" s="672"/>
      <c r="NT37" s="672"/>
      <c r="NU37" s="673"/>
      <c r="NV37" s="263">
        <f>$A$37</f>
        <v>23</v>
      </c>
      <c r="NW37" s="264" t="str">
        <f>$B$37</f>
        <v>金</v>
      </c>
      <c r="NX37" s="660"/>
      <c r="NY37" s="661"/>
      <c r="NZ37" s="660"/>
      <c r="OA37" s="661"/>
      <c r="OB37" s="662" t="str">
        <f>IFERROR(IF(OR(NW37="日",NW37="祝",NW37=0,NX37=""),"　",MAX(IF(AND(NX37&lt;=OB14,NZ37&gt;OC14),OC14-OB14,IF(AND(NX37&gt;OB14,NZ37&lt;=OC14),NZ37-NX37,IF(AND(NX37&lt;=OB14,NZ37&lt;=OC14),NZ37-OB14,IF(AND(NX37&gt;OB14,NZ37&gt;OC14),OC14-NX37,0)))),0)),0)</f>
        <v>　</v>
      </c>
      <c r="OC37" s="663"/>
      <c r="OD37" s="664"/>
      <c r="OE37" s="662" t="str">
        <f>IFERROR(IF(OR(NW37="日",NW37="祝",NW37=0,NX37=""),"　",MAX(IF(AND(NX37&gt;OH14,NZ37&gt;OF14),0,IF(AND(NX37&lt;=OH14,NX37&gt;OE14,NZ37&gt;OF14),OH14-NX37,IF(AND(NX37&lt;=OH14,NX37&lt;=OE14,NZ37&gt;OF14),OH14-OE14,IF(AND(NX37&gt;OE14,NZ37&lt;=OF14),NZ37-NX37,IF(AND(NX37&lt;=OE14,NZ37&lt;=OF14),NZ37-OE14,0))))),0)),0)</f>
        <v>　</v>
      </c>
      <c r="OF37" s="663"/>
      <c r="OG37" s="664"/>
      <c r="OH37" s="662" t="str">
        <f>IFERROR(IF(OR(NW37="日",NW37="祝",NW37=0,NX37=""),"　",MAX(IF(AND(NX37&lt;=OH14,NZ37&gt;OI14),OI14-OH14,IF(NZ37&lt;=OI14,0,IF(AND(NX37&gt;OH14,NZ37&gt;OI14),OI14-NX37,0))),0)),0)</f>
        <v>　</v>
      </c>
      <c r="OI37" s="663"/>
      <c r="OJ37" s="664"/>
      <c r="OK37" s="662" t="str">
        <f>IFERROR(IF(OR(NW37="日",NW37="祝",NW37=0,NX37=""),"　",MAX(IF(NX37&gt;OK14,NZ37-NX37,IF(NX37&lt;=OK14,NZ37-OK14,0)),0)),0)</f>
        <v>　</v>
      </c>
      <c r="OL37" s="663"/>
      <c r="OM37" s="664"/>
      <c r="ON37" s="662" t="str">
        <f>IFERROR(IF(OR(NW37="日",NW37="祝",NW37=0,NX37=""),"　",MAX(IF(AND(NX37&lt;=ON14,NZ37&gt;OO14),OO14-ON14,IF(AND(NX37&gt;ON14,NZ37&lt;=OO14),NZ37-NX37,IF(AND(NX37&lt;=ON14,NZ37&lt;=OO14),NZ37-ON14,IF(AND(NX37&gt;ON14,NZ37&gt;OO14),OO14-NX37,0)))),0)),0)</f>
        <v>　</v>
      </c>
      <c r="OO37" s="663"/>
      <c r="OP37" s="664"/>
      <c r="OQ37" s="662" t="str">
        <f>IFERROR(IF(OR(NW37="日",NW37="祝",NW37=0,NX37=""),"　",MAX(IF(AND(NX37&gt;OT14,NZ37&gt;OR14),0,IF(AND(NX37&lt;=OT14,NX37&gt;OQ14,NZ37&gt;OR14),OT14-NX37,IF(AND(NX37&lt;=OT14,NX37&lt;=OQ14,NZ37&gt;OR14),OT14-OQ14,IF(AND(NX37&gt;OQ14,NZ37&lt;=OR14),NZ37-NX37,IF(AND(NX37&lt;=OQ14,NZ37&lt;=OR14),NZ37-OQ14,0))))),0)),0)</f>
        <v>　</v>
      </c>
      <c r="OR37" s="663"/>
      <c r="OS37" s="664"/>
      <c r="OT37" s="662" t="str">
        <f>IFERROR(IF(OR(NW37="日",NW37="祝",NW37=0,NX37=""),"　",MAX(IF(AND(NX37&lt;=OT14,NZ37&gt;OU14),OU14-OT14,IF(NZ37&lt;=OU14,0,IF(AND(NX37&gt;OT14,NZ37&gt;OU14),OU14-NX37,0))),0)),0)</f>
        <v>　</v>
      </c>
      <c r="OU37" s="663"/>
      <c r="OV37" s="664"/>
      <c r="OW37" s="662" t="str">
        <f t="shared" si="7"/>
        <v>　</v>
      </c>
      <c r="OX37" s="663"/>
      <c r="OY37" s="664"/>
      <c r="OZ37" s="665" t="str">
        <f>IF(PC37="×",TIME(0,0,0),IF(PM4="非常勤",OB37,ON37))</f>
        <v>　</v>
      </c>
      <c r="PA37" s="666"/>
      <c r="PB37" s="667"/>
      <c r="PC37" s="265"/>
      <c r="PD37" s="665" t="str">
        <f>IF(PG37="×",TIME(0,0,0),IF(PM4="非常勤",OE37,OQ37))</f>
        <v>　</v>
      </c>
      <c r="PE37" s="666"/>
      <c r="PF37" s="667"/>
      <c r="PG37" s="265"/>
      <c r="PH37" s="665" t="str">
        <f>IF(PK37="×",TIME(0,0,0),IF(PM4="非常勤",OH37,OT37))</f>
        <v>　</v>
      </c>
      <c r="PI37" s="666"/>
      <c r="PJ37" s="667"/>
      <c r="PK37" s="265"/>
      <c r="PL37" s="665" t="str">
        <f>IF(PO37="×",TIME(0,0,0),IF(PM4="非常勤",OK37,OW37))</f>
        <v>　</v>
      </c>
      <c r="PM37" s="666"/>
      <c r="PN37" s="667"/>
      <c r="PO37" s="265"/>
      <c r="PP37" s="668"/>
      <c r="PQ37" s="669"/>
      <c r="PR37" s="668"/>
      <c r="PS37" s="670"/>
      <c r="PT37" s="669"/>
      <c r="PU37" s="671"/>
      <c r="PV37" s="672"/>
      <c r="PW37" s="672"/>
      <c r="PX37" s="673"/>
      <c r="PY37" s="263">
        <f>$A$37</f>
        <v>23</v>
      </c>
      <c r="PZ37" s="264" t="str">
        <f>$B$37</f>
        <v>金</v>
      </c>
      <c r="QA37" s="660"/>
      <c r="QB37" s="661"/>
      <c r="QC37" s="660"/>
      <c r="QD37" s="661"/>
      <c r="QE37" s="662" t="str">
        <f>IFERROR(IF(OR(PZ37="日",PZ37="祝",PZ37=0,QA37=""),"　",MAX(IF(AND(QA37&lt;=QE14,QC37&gt;QF14),QF14-QE14,IF(AND(QA37&gt;QE14,QC37&lt;=QF14),QC37-QA37,IF(AND(QA37&lt;=QE14,QC37&lt;=QF14),QC37-QE14,IF(AND(QA37&gt;QE14,QC37&gt;QF14),QF14-QA37,0)))),0)),0)</f>
        <v>　</v>
      </c>
      <c r="QF37" s="663"/>
      <c r="QG37" s="664"/>
      <c r="QH37" s="662" t="str">
        <f>IFERROR(IF(OR(PZ37="日",PZ37="祝",PZ37=0,QA37=""),"　",MAX(IF(AND(QA37&gt;QK14,QC37&gt;QI14),0,IF(AND(QA37&lt;=QK14,QA37&gt;QH14,QC37&gt;QI14),QK14-QA37,IF(AND(QA37&lt;=QK14,QA37&lt;=QH14,QC37&gt;QI14),QK14-QH14,IF(AND(QA37&gt;QH14,QC37&lt;=QI14),QC37-QA37,IF(AND(QA37&lt;=QH14,QC37&lt;=QI14),QC37-QH14,0))))),0)),0)</f>
        <v>　</v>
      </c>
      <c r="QI37" s="663"/>
      <c r="QJ37" s="664"/>
      <c r="QK37" s="662" t="str">
        <f>IFERROR(IF(OR(PZ37="日",PZ37="祝",PZ37=0,QA37=""),"　",MAX(IF(AND(QA37&lt;=QK14,QC37&gt;QL14),QL14-QK14,IF(QC37&lt;=QL14,0,IF(AND(QA37&gt;QK14,QC37&gt;QL14),QL14-QA37,0))),0)),0)</f>
        <v>　</v>
      </c>
      <c r="QL37" s="663"/>
      <c r="QM37" s="664"/>
      <c r="QN37" s="662" t="str">
        <f>IFERROR(IF(OR(PZ37="日",PZ37="祝",PZ37=0,QA37=""),"　",MAX(IF(QA37&gt;QN14,QC37-QA37,IF(QA37&lt;=QN14,QC37-QN14,0)),0)),0)</f>
        <v>　</v>
      </c>
      <c r="QO37" s="663"/>
      <c r="QP37" s="664"/>
      <c r="QQ37" s="662" t="str">
        <f>IFERROR(IF(OR(PZ37="日",PZ37="祝",PZ37=0,QA37=""),"　",MAX(IF(AND(QA37&lt;=QQ14,QC37&gt;QR14),QR14-QQ14,IF(AND(QA37&gt;QQ14,QC37&lt;=QR14),QC37-QA37,IF(AND(QA37&lt;=QQ14,QC37&lt;=QR14),QC37-QQ14,IF(AND(QA37&gt;QQ14,QC37&gt;QR14),QR14-QA37,0)))),0)),0)</f>
        <v>　</v>
      </c>
      <c r="QR37" s="663"/>
      <c r="QS37" s="664"/>
      <c r="QT37" s="662" t="str">
        <f>IFERROR(IF(OR(PZ37="日",PZ37="祝",PZ37=0,QA37=""),"　",MAX(IF(AND(QA37&gt;QW14,QC37&gt;QU14),0,IF(AND(QA37&lt;=QW14,QA37&gt;QT14,QC37&gt;QU14),QW14-QA37,IF(AND(QA37&lt;=QW14,QA37&lt;=QT14,QC37&gt;QU14),QW14-QT14,IF(AND(QA37&gt;QT14,QC37&lt;=QU14),QC37-QA37,IF(AND(QA37&lt;=QT14,QC37&lt;=QU14),QC37-QT14,0))))),0)),0)</f>
        <v>　</v>
      </c>
      <c r="QU37" s="663"/>
      <c r="QV37" s="664"/>
      <c r="QW37" s="662" t="str">
        <f>IFERROR(IF(OR(PZ37="日",PZ37="祝",PZ37=0,QA37=""),"　",MAX(IF(AND(QA37&lt;=QW14,QC37&gt;QX14),QX14-QW14,IF(QC37&lt;=QX14,0,IF(AND(QA37&gt;QW14,QC37&gt;QX14),QX14-QA37,0))),0)),0)</f>
        <v>　</v>
      </c>
      <c r="QX37" s="663"/>
      <c r="QY37" s="664"/>
      <c r="QZ37" s="662" t="str">
        <f t="shared" si="8"/>
        <v>　</v>
      </c>
      <c r="RA37" s="663"/>
      <c r="RB37" s="664"/>
      <c r="RC37" s="665" t="str">
        <f>IF(RF37="×",TIME(0,0,0),IF(RP4="非常勤",QE37,QQ37))</f>
        <v>　</v>
      </c>
      <c r="RD37" s="666"/>
      <c r="RE37" s="667"/>
      <c r="RF37" s="265"/>
      <c r="RG37" s="665" t="str">
        <f>IF(RJ37="×",TIME(0,0,0),IF(RP4="非常勤",QH37,QT37))</f>
        <v>　</v>
      </c>
      <c r="RH37" s="666"/>
      <c r="RI37" s="667"/>
      <c r="RJ37" s="265"/>
      <c r="RK37" s="665" t="str">
        <f>IF(RN37="×",TIME(0,0,0),IF(RP4="非常勤",QK37,QW37))</f>
        <v>　</v>
      </c>
      <c r="RL37" s="666"/>
      <c r="RM37" s="667"/>
      <c r="RN37" s="265"/>
      <c r="RO37" s="665" t="str">
        <f>IF(RR37="×",TIME(0,0,0),IF(RP4="非常勤",QN37,QZ37))</f>
        <v>　</v>
      </c>
      <c r="RP37" s="666"/>
      <c r="RQ37" s="667"/>
      <c r="RR37" s="265"/>
      <c r="RS37" s="668"/>
      <c r="RT37" s="669"/>
      <c r="RU37" s="668"/>
      <c r="RV37" s="670"/>
      <c r="RW37" s="669"/>
      <c r="RX37" s="671"/>
      <c r="RY37" s="672"/>
      <c r="RZ37" s="672"/>
      <c r="SA37" s="673"/>
      <c r="SB37" s="263">
        <f>$A$37</f>
        <v>23</v>
      </c>
      <c r="SC37" s="264" t="str">
        <f>$B$37</f>
        <v>金</v>
      </c>
      <c r="SD37" s="660"/>
      <c r="SE37" s="661"/>
      <c r="SF37" s="660"/>
      <c r="SG37" s="661"/>
      <c r="SH37" s="662" t="str">
        <f>IFERROR(IF(OR(SC37="日",SC37="祝",SC37=0,SD37=""),"　",MAX(IF(AND(SD37&lt;=SH14,SF37&gt;SI14),SI14-SH14,IF(AND(SD37&gt;SH14,SF37&lt;=SI14),SF37-SD37,IF(AND(SD37&lt;=SH14,SF37&lt;=SI14),SF37-SH14,IF(AND(SD37&gt;SH14,SF37&gt;SI14),SI14-SD37,0)))),0)),0)</f>
        <v>　</v>
      </c>
      <c r="SI37" s="663"/>
      <c r="SJ37" s="664"/>
      <c r="SK37" s="662" t="str">
        <f>IFERROR(IF(OR(SC37="日",SC37="祝",SC37=0,SD37=""),"　",MAX(IF(AND(SD37&gt;SN14,SF37&gt;SL14),0,IF(AND(SD37&lt;=SN14,SD37&gt;SK14,SF37&gt;SL14),SN14-SD37,IF(AND(SD37&lt;=SN14,SD37&lt;=SK14,SF37&gt;SL14),SN14-SK14,IF(AND(SD37&gt;SK14,SF37&lt;=SL14),SF37-SD37,IF(AND(SD37&lt;=SK14,SF37&lt;=SL14),SF37-SK14,0))))),0)),0)</f>
        <v>　</v>
      </c>
      <c r="SL37" s="663"/>
      <c r="SM37" s="664"/>
      <c r="SN37" s="662" t="str">
        <f>IFERROR(IF(OR(SC37="日",SC37="祝",SC37=0,SD37=""),"　",MAX(IF(AND(SD37&lt;=SN14,SF37&gt;SO14),SO14-SN14,IF(SF37&lt;=SO14,0,IF(AND(SD37&gt;SN14,SF37&gt;SO14),SO14-SD37,0))),0)),0)</f>
        <v>　</v>
      </c>
      <c r="SO37" s="663"/>
      <c r="SP37" s="664"/>
      <c r="SQ37" s="662" t="str">
        <f>IFERROR(IF(OR(SC37="日",SC37="祝",SC37=0,SD37=""),"　",MAX(IF(SD37&gt;SQ14,SF37-SD37,IF(SD37&lt;=SQ14,SF37-SQ14,0)),0)),0)</f>
        <v>　</v>
      </c>
      <c r="SR37" s="663"/>
      <c r="SS37" s="664"/>
      <c r="ST37" s="662" t="str">
        <f>IFERROR(IF(OR(SC37="日",SC37="祝",SC37=0,SD37=""),"　",MAX(IF(AND(SD37&lt;=ST14,SF37&gt;SU14),SU14-ST14,IF(AND(SD37&gt;ST14,SF37&lt;=SU14),SF37-SD37,IF(AND(SD37&lt;=ST14,SF37&lt;=SU14),SF37-ST14,IF(AND(SD37&gt;ST14,SF37&gt;SU14),SU14-SD37,0)))),0)),0)</f>
        <v>　</v>
      </c>
      <c r="SU37" s="663"/>
      <c r="SV37" s="664"/>
      <c r="SW37" s="662" t="str">
        <f>IFERROR(IF(OR(SC37="日",SC37="祝",SC37=0,SD37=""),"　",MAX(IF(AND(SD37&gt;SZ14,SF37&gt;SX14),0,IF(AND(SD37&lt;=SZ14,SD37&gt;SW14,SF37&gt;SX14),SZ14-SD37,IF(AND(SD37&lt;=SZ14,SD37&lt;=SW14,SF37&gt;SX14),SZ14-SW14,IF(AND(SD37&gt;SW14,SF37&lt;=SX14),SF37-SD37,IF(AND(SD37&lt;=SW14,SF37&lt;=SX14),SF37-SW14,0))))),0)),0)</f>
        <v>　</v>
      </c>
      <c r="SX37" s="663"/>
      <c r="SY37" s="664"/>
      <c r="SZ37" s="662" t="str">
        <f>IFERROR(IF(OR(SC37="日",SC37="祝",SC37=0,SD37=""),"　",MAX(IF(AND(SD37&lt;=SZ14,SF37&gt;TA14),TA14-SZ14,IF(SF37&lt;=TA14,0,IF(AND(SD37&gt;SZ14,SF37&gt;TA14),TA14-SD37,0))),0)),0)</f>
        <v>　</v>
      </c>
      <c r="TA37" s="663"/>
      <c r="TB37" s="664"/>
      <c r="TC37" s="662" t="str">
        <f t="shared" si="9"/>
        <v>　</v>
      </c>
      <c r="TD37" s="663"/>
      <c r="TE37" s="664"/>
      <c r="TF37" s="665" t="str">
        <f>IF(TI37="×",TIME(0,0,0),IF(TS4="非常勤",SH37,ST37))</f>
        <v>　</v>
      </c>
      <c r="TG37" s="666"/>
      <c r="TH37" s="667"/>
      <c r="TI37" s="265"/>
      <c r="TJ37" s="665" t="str">
        <f>IF(TM37="×",TIME(0,0,0),IF(TS4="非常勤",SK37,SW37))</f>
        <v>　</v>
      </c>
      <c r="TK37" s="666"/>
      <c r="TL37" s="667"/>
      <c r="TM37" s="265"/>
      <c r="TN37" s="665" t="str">
        <f>IF(TQ37="×",TIME(0,0,0),IF(TS4="非常勤",SN37,SZ37))</f>
        <v>　</v>
      </c>
      <c r="TO37" s="666"/>
      <c r="TP37" s="667"/>
      <c r="TQ37" s="265"/>
      <c r="TR37" s="665" t="str">
        <f>IF(TU37="×",TIME(0,0,0),IF(TS4="非常勤",SQ37,TC37))</f>
        <v>　</v>
      </c>
      <c r="TS37" s="666"/>
      <c r="TT37" s="667"/>
      <c r="TU37" s="265"/>
      <c r="TV37" s="668"/>
      <c r="TW37" s="669"/>
      <c r="TX37" s="668"/>
      <c r="TY37" s="670"/>
      <c r="TZ37" s="669"/>
      <c r="UA37" s="671"/>
      <c r="UB37" s="672"/>
      <c r="UC37" s="672"/>
      <c r="UD37" s="673"/>
      <c r="UE37" s="263">
        <f>$A$37</f>
        <v>23</v>
      </c>
      <c r="UF37" s="264" t="str">
        <f>$B$37</f>
        <v>金</v>
      </c>
      <c r="UG37" s="660"/>
      <c r="UH37" s="661"/>
      <c r="UI37" s="660"/>
      <c r="UJ37" s="661"/>
      <c r="UK37" s="662" t="str">
        <f>IFERROR(IF(OR(UF37="日",UF37="祝",UF37=0,UG37=""),"　",MAX(IF(AND(UG37&lt;=UK14,UI37&gt;UL14),UL14-UK14,IF(AND(UG37&gt;UK14,UI37&lt;=UL14),UI37-UG37,IF(AND(UG37&lt;=UK14,UI37&lt;=UL14),UI37-UK14,IF(AND(UG37&gt;UK14,UI37&gt;UL14),UL14-UG37,0)))),0)),0)</f>
        <v>　</v>
      </c>
      <c r="UL37" s="663"/>
      <c r="UM37" s="664"/>
      <c r="UN37" s="662" t="str">
        <f>IFERROR(IF(OR(UF37="日",UF37="祝",UF37=0,UG37=""),"　",MAX(IF(AND(UG37&gt;UQ14,UI37&gt;UO14),0,IF(AND(UG37&lt;=UQ14,UG37&gt;UN14,UI37&gt;UO14),UQ14-UG37,IF(AND(UG37&lt;=UQ14,UG37&lt;=UN14,UI37&gt;UO14),UQ14-UN14,IF(AND(UG37&gt;UN14,UI37&lt;=UO14),UI37-UG37,IF(AND(UG37&lt;=UN14,UI37&lt;=UO14),UI37-UN14,0))))),0)),0)</f>
        <v>　</v>
      </c>
      <c r="UO37" s="663"/>
      <c r="UP37" s="664"/>
      <c r="UQ37" s="662" t="str">
        <f>IFERROR(IF(OR(UF37="日",UF37="祝",UF37=0,UG37=""),"　",MAX(IF(AND(UG37&lt;=UQ14,UI37&gt;UR14),UR14-UQ14,IF(UI37&lt;=UR14,0,IF(AND(UG37&gt;UQ14,UI37&gt;UR14),UR14-UG37,0))),0)),0)</f>
        <v>　</v>
      </c>
      <c r="UR37" s="663"/>
      <c r="US37" s="664"/>
      <c r="UT37" s="662" t="str">
        <f>IFERROR(IF(OR(UF37="日",UF37="祝",UF37=0,UG37=""),"　",MAX(IF(UG37&gt;UT14,UI37-UG37,IF(UG37&lt;=UT14,UI37-UT14,0)),0)),0)</f>
        <v>　</v>
      </c>
      <c r="UU37" s="663"/>
      <c r="UV37" s="664"/>
      <c r="UW37" s="662" t="str">
        <f>IFERROR(IF(OR(UF37="日",UF37="祝",UF37=0,UG37=""),"　",MAX(IF(AND(UG37&lt;=UW14,UI37&gt;UX14),UX14-UW14,IF(AND(UG37&gt;UW14,UI37&lt;=UX14),UI37-UG37,IF(AND(UG37&lt;=UW14,UI37&lt;=UX14),UI37-UW14,IF(AND(UG37&gt;UW14,UI37&gt;UX14),UX14-UG37,0)))),0)),0)</f>
        <v>　</v>
      </c>
      <c r="UX37" s="663"/>
      <c r="UY37" s="664"/>
      <c r="UZ37" s="662" t="str">
        <f>IFERROR(IF(OR(UF37="日",UF37="祝",UF37=0,UG37=""),"　",MAX(IF(AND(UG37&gt;VC14,UI37&gt;VA14),0,IF(AND(UG37&lt;=VC14,UG37&gt;UZ14,UI37&gt;VA14),VC14-UG37,IF(AND(UG37&lt;=VC14,UG37&lt;=UZ14,UI37&gt;VA14),VC14-UZ14,IF(AND(UG37&gt;UZ14,UI37&lt;=VA14),UI37-UG37,IF(AND(UG37&lt;=UZ14,UI37&lt;=VA14),UI37-UZ14,0))))),0)),0)</f>
        <v>　</v>
      </c>
      <c r="VA37" s="663"/>
      <c r="VB37" s="664"/>
      <c r="VC37" s="662" t="str">
        <f>IFERROR(IF(OR(UF37="日",UF37="祝",UF37=0,UG37=""),"　",MAX(IF(AND(UG37&lt;=VC14,UI37&gt;VD14),VD14-VC14,IF(UI37&lt;=VD14,0,IF(AND(UG37&gt;VC14,UI37&gt;VD14),VD14-UG37,0))),0)),0)</f>
        <v>　</v>
      </c>
      <c r="VD37" s="663"/>
      <c r="VE37" s="664"/>
      <c r="VF37" s="662" t="str">
        <f t="shared" si="10"/>
        <v>　</v>
      </c>
      <c r="VG37" s="663"/>
      <c r="VH37" s="664"/>
      <c r="VI37" s="665" t="str">
        <f>IF(VL37="×",TIME(0,0,0),IF(VV4="非常勤",UK37,UW37))</f>
        <v>　</v>
      </c>
      <c r="VJ37" s="666"/>
      <c r="VK37" s="667"/>
      <c r="VL37" s="265"/>
      <c r="VM37" s="665" t="str">
        <f>IF(VP37="×",TIME(0,0,0),IF(VV4="非常勤",UN37,UZ37))</f>
        <v>　</v>
      </c>
      <c r="VN37" s="666"/>
      <c r="VO37" s="667"/>
      <c r="VP37" s="265"/>
      <c r="VQ37" s="665" t="str">
        <f>IF(VT37="×",TIME(0,0,0),IF(VV4="非常勤",UQ37,VC37))</f>
        <v>　</v>
      </c>
      <c r="VR37" s="666"/>
      <c r="VS37" s="667"/>
      <c r="VT37" s="265"/>
      <c r="VU37" s="665" t="str">
        <f>IF(VX37="×",TIME(0,0,0),IF(VV4="非常勤",UT37,VF37))</f>
        <v>　</v>
      </c>
      <c r="VV37" s="666"/>
      <c r="VW37" s="667"/>
      <c r="VX37" s="265"/>
      <c r="VY37" s="668"/>
      <c r="VZ37" s="669"/>
      <c r="WA37" s="668"/>
      <c r="WB37" s="670"/>
      <c r="WC37" s="669"/>
      <c r="WD37" s="671"/>
      <c r="WE37" s="672"/>
      <c r="WF37" s="672"/>
      <c r="WG37" s="673"/>
      <c r="WH37" s="263">
        <f>$A$37</f>
        <v>23</v>
      </c>
      <c r="WI37" s="264" t="str">
        <f>$B$37</f>
        <v>金</v>
      </c>
      <c r="WJ37" s="660"/>
      <c r="WK37" s="661"/>
      <c r="WL37" s="660"/>
      <c r="WM37" s="661"/>
      <c r="WN37" s="662" t="str">
        <f>IFERROR(IF(OR(WI37="日",WI37="祝",WI37=0,WJ37=""),"　",MAX(IF(AND(WJ37&lt;=WN14,WL37&gt;WO14),WO14-WN14,IF(AND(WJ37&gt;WN14,WL37&lt;=WO14),WL37-WJ37,IF(AND(WJ37&lt;=WN14,WL37&lt;=WO14),WL37-WN14,IF(AND(WJ37&gt;WN14,WL37&gt;WO14),WO14-WJ37,0)))),0)),0)</f>
        <v>　</v>
      </c>
      <c r="WO37" s="663"/>
      <c r="WP37" s="664"/>
      <c r="WQ37" s="662" t="str">
        <f>IFERROR(IF(OR(WI37="日",WI37="祝",WI37=0,WJ37=""),"　",MAX(IF(AND(WJ37&gt;WT14,WL37&gt;WR14),0,IF(AND(WJ37&lt;=WT14,WJ37&gt;WQ14,WL37&gt;WR14),WT14-WJ37,IF(AND(WJ37&lt;=WT14,WJ37&lt;=WQ14,WL37&gt;WR14),WT14-WQ14,IF(AND(WJ37&gt;WQ14,WL37&lt;=WR14),WL37-WJ37,IF(AND(WJ37&lt;=WQ14,WL37&lt;=WR14),WL37-WQ14,0))))),0)),0)</f>
        <v>　</v>
      </c>
      <c r="WR37" s="663"/>
      <c r="WS37" s="664"/>
      <c r="WT37" s="662" t="str">
        <f>IFERROR(IF(OR(WI37="日",WI37="祝",WI37=0,WJ37=""),"　",MAX(IF(AND(WJ37&lt;=WT14,WL37&gt;WU14),WU14-WT14,IF(WL37&lt;=WU14,0,IF(AND(WJ37&gt;WT14,WL37&gt;WU14),WU14-WJ37,0))),0)),0)</f>
        <v>　</v>
      </c>
      <c r="WU37" s="663"/>
      <c r="WV37" s="664"/>
      <c r="WW37" s="662" t="str">
        <f>IFERROR(IF(OR(WI37="日",WI37="祝",WI37=0,WJ37=""),"　",MAX(IF(WJ37&gt;WW14,WL37-WJ37,IF(WJ37&lt;=WW14,WL37-WW14,0)),0)),0)</f>
        <v>　</v>
      </c>
      <c r="WX37" s="663"/>
      <c r="WY37" s="664"/>
      <c r="WZ37" s="662" t="str">
        <f>IFERROR(IF(OR(WI37="日",WI37="祝",WI37=0,WJ37=""),"　",MAX(IF(AND(WJ37&lt;=WZ14,WL37&gt;XA14),XA14-WZ14,IF(AND(WJ37&gt;WZ14,WL37&lt;=XA14),WL37-WJ37,IF(AND(WJ37&lt;=WZ14,WL37&lt;=XA14),WL37-WZ14,IF(AND(WJ37&gt;WZ14,WL37&gt;XA14),XA14-WJ37,0)))),0)),0)</f>
        <v>　</v>
      </c>
      <c r="XA37" s="663"/>
      <c r="XB37" s="664"/>
      <c r="XC37" s="662" t="str">
        <f>IFERROR(IF(OR(WI37="日",WI37="祝",WI37=0,WJ37=""),"　",MAX(IF(AND(WJ37&gt;XF14,WL37&gt;XD14),0,IF(AND(WJ37&lt;=XF14,WJ37&gt;XC14,WL37&gt;XD14),XF14-WJ37,IF(AND(WJ37&lt;=XF14,WJ37&lt;=XC14,WL37&gt;XD14),XF14-XC14,IF(AND(WJ37&gt;XC14,WL37&lt;=XD14),WL37-WJ37,IF(AND(WJ37&lt;=XC14,WL37&lt;=XD14),WL37-XC14,0))))),0)),0)</f>
        <v>　</v>
      </c>
      <c r="XD37" s="663"/>
      <c r="XE37" s="664"/>
      <c r="XF37" s="662" t="str">
        <f>IFERROR(IF(OR(WI37="日",WI37="祝",WI37=0,WJ37=""),"　",MAX(IF(AND(WJ37&lt;=XF14,WL37&gt;XG14),XG14-XF14,IF(WL37&lt;=XG14,0,IF(AND(WJ37&gt;XF14,WL37&gt;XG14),XG14-WJ37,0))),0)),0)</f>
        <v>　</v>
      </c>
      <c r="XG37" s="663"/>
      <c r="XH37" s="664"/>
      <c r="XI37" s="662" t="str">
        <f t="shared" si="11"/>
        <v>　</v>
      </c>
      <c r="XJ37" s="663"/>
      <c r="XK37" s="664"/>
      <c r="XL37" s="665" t="str">
        <f>IF(XO37="×",TIME(0,0,0),IF(XY4="非常勤",WN37,WZ37))</f>
        <v>　</v>
      </c>
      <c r="XM37" s="666"/>
      <c r="XN37" s="667"/>
      <c r="XO37" s="265"/>
      <c r="XP37" s="665" t="str">
        <f>IF(XS37="×",TIME(0,0,0),IF(XY4="非常勤",WQ37,XC37))</f>
        <v>　</v>
      </c>
      <c r="XQ37" s="666"/>
      <c r="XR37" s="667"/>
      <c r="XS37" s="265"/>
      <c r="XT37" s="665" t="str">
        <f>IF(XW37="×",TIME(0,0,0),IF(XY4="非常勤",WT37,XF37))</f>
        <v>　</v>
      </c>
      <c r="XU37" s="666"/>
      <c r="XV37" s="667"/>
      <c r="XW37" s="265"/>
      <c r="XX37" s="665" t="str">
        <f>IF(YA37="×",TIME(0,0,0),IF(XY4="非常勤",WW37,XI37))</f>
        <v>　</v>
      </c>
      <c r="XY37" s="666"/>
      <c r="XZ37" s="667"/>
      <c r="YA37" s="265"/>
      <c r="YB37" s="668"/>
      <c r="YC37" s="669"/>
      <c r="YD37" s="668"/>
      <c r="YE37" s="670"/>
      <c r="YF37" s="669"/>
      <c r="YG37" s="671"/>
      <c r="YH37" s="672"/>
      <c r="YI37" s="672"/>
      <c r="YJ37" s="673"/>
      <c r="YK37" s="263">
        <f>$A$37</f>
        <v>23</v>
      </c>
      <c r="YL37" s="264" t="str">
        <f>$B$37</f>
        <v>金</v>
      </c>
      <c r="YM37" s="660"/>
      <c r="YN37" s="661"/>
      <c r="YO37" s="660"/>
      <c r="YP37" s="661"/>
      <c r="YQ37" s="662" t="str">
        <f>IFERROR(IF(OR(YL37="日",YL37="祝",YL37=0,YM37=""),"　",MAX(IF(AND(YM37&lt;=YQ14,YO37&gt;YR14),YR14-YQ14,IF(AND(YM37&gt;YQ14,YO37&lt;=YR14),YO37-YM37,IF(AND(YM37&lt;=YQ14,YO37&lt;=YR14),YO37-YQ14,IF(AND(YM37&gt;YQ14,YO37&gt;YR14),YR14-YM37,0)))),0)),0)</f>
        <v>　</v>
      </c>
      <c r="YR37" s="663"/>
      <c r="YS37" s="664"/>
      <c r="YT37" s="662" t="str">
        <f>IFERROR(IF(OR(YL37="日",YL37="祝",YL37=0,YM37=""),"　",MAX(IF(AND(YM37&gt;YW14,YO37&gt;YU14),0,IF(AND(YM37&lt;=YW14,YM37&gt;YT14,YO37&gt;YU14),YW14-YM37,IF(AND(YM37&lt;=YW14,YM37&lt;=YT14,YO37&gt;YU14),YW14-YT14,IF(AND(YM37&gt;YT14,YO37&lt;=YU14),YO37-YM37,IF(AND(YM37&lt;=YT14,YO37&lt;=YU14),YO37-YT14,0))))),0)),0)</f>
        <v>　</v>
      </c>
      <c r="YU37" s="663"/>
      <c r="YV37" s="664"/>
      <c r="YW37" s="662" t="str">
        <f>IFERROR(IF(OR(YL37="日",YL37="祝",YL37=0,YM37=""),"　",MAX(IF(AND(YM37&lt;=YW14,YO37&gt;YX14),YX14-YW14,IF(YO37&lt;=YX14,0,IF(AND(YM37&gt;YW14,YO37&gt;YX14),YX14-YM37,0))),0)),0)</f>
        <v>　</v>
      </c>
      <c r="YX37" s="663"/>
      <c r="YY37" s="664"/>
      <c r="YZ37" s="662" t="str">
        <f>IFERROR(IF(OR(YL37="日",YL37="祝",YL37=0,YM37=""),"　",MAX(IF(YM37&gt;YZ14,YO37-YM37,IF(YM37&lt;=YZ14,YO37-YZ14,0)),0)),0)</f>
        <v>　</v>
      </c>
      <c r="ZA37" s="663"/>
      <c r="ZB37" s="664"/>
      <c r="ZC37" s="662" t="str">
        <f>IFERROR(IF(OR(YL37="日",YL37="祝",YL37=0,YM37=""),"　",MAX(IF(AND(YM37&lt;=ZC14,YO37&gt;ZD14),ZD14-ZC14,IF(AND(YM37&gt;ZC14,YO37&lt;=ZD14),YO37-YM37,IF(AND(YM37&lt;=ZC14,YO37&lt;=ZD14),YO37-ZC14,IF(AND(YM37&gt;ZC14,YO37&gt;ZD14),ZD14-YM37,0)))),0)),0)</f>
        <v>　</v>
      </c>
      <c r="ZD37" s="663"/>
      <c r="ZE37" s="664"/>
      <c r="ZF37" s="662" t="str">
        <f>IFERROR(IF(OR(YL37="日",YL37="祝",YL37=0,YM37=""),"　",MAX(IF(AND(YM37&gt;ZI14,YO37&gt;ZG14),0,IF(AND(YM37&lt;=ZI14,YM37&gt;ZF14,YO37&gt;ZG14),ZI14-YM37,IF(AND(YM37&lt;=ZI14,YM37&lt;=ZF14,YO37&gt;ZG14),ZI14-ZF14,IF(AND(YM37&gt;ZF14,YO37&lt;=ZG14),YO37-YM37,IF(AND(YM37&lt;=ZF14,YO37&lt;=ZG14),YO37-ZF14,0))))),0)),0)</f>
        <v>　</v>
      </c>
      <c r="ZG37" s="663"/>
      <c r="ZH37" s="664"/>
      <c r="ZI37" s="662" t="str">
        <f>IFERROR(IF(OR(YL37="日",YL37="祝",YL37=0,YM37=""),"　",MAX(IF(AND(YM37&lt;=ZI14,YO37&gt;ZJ14),ZJ14-ZI14,IF(YO37&lt;=ZJ14,0,IF(AND(YM37&gt;ZI14,YO37&gt;ZJ14),ZJ14-YM37,0))),0)),0)</f>
        <v>　</v>
      </c>
      <c r="ZJ37" s="663"/>
      <c r="ZK37" s="664"/>
      <c r="ZL37" s="662" t="str">
        <f t="shared" si="12"/>
        <v>　</v>
      </c>
      <c r="ZM37" s="663"/>
      <c r="ZN37" s="664"/>
      <c r="ZO37" s="665" t="str">
        <f>IF(ZR37="×",TIME(0,0,0),IF(AAB4="非常勤",YQ37,ZC37))</f>
        <v>　</v>
      </c>
      <c r="ZP37" s="666"/>
      <c r="ZQ37" s="667"/>
      <c r="ZR37" s="265"/>
      <c r="ZS37" s="665" t="str">
        <f>IF(ZV37="×",TIME(0,0,0),IF(AAB4="非常勤",YT37,ZF37))</f>
        <v>　</v>
      </c>
      <c r="ZT37" s="666"/>
      <c r="ZU37" s="667"/>
      <c r="ZV37" s="265"/>
      <c r="ZW37" s="665" t="str">
        <f>IF(ZZ37="×",TIME(0,0,0),IF(AAB4="非常勤",YW37,ZI37))</f>
        <v>　</v>
      </c>
      <c r="ZX37" s="666"/>
      <c r="ZY37" s="667"/>
      <c r="ZZ37" s="265"/>
      <c r="AAA37" s="665" t="str">
        <f>IF(AAD37="×",TIME(0,0,0),IF(AAB4="非常勤",YZ37,ZL37))</f>
        <v>　</v>
      </c>
      <c r="AAB37" s="666"/>
      <c r="AAC37" s="667"/>
      <c r="AAD37" s="265"/>
      <c r="AAE37" s="668"/>
      <c r="AAF37" s="669"/>
      <c r="AAG37" s="668"/>
      <c r="AAH37" s="670"/>
      <c r="AAI37" s="669"/>
      <c r="AAJ37" s="671"/>
      <c r="AAK37" s="672"/>
      <c r="AAL37" s="672"/>
      <c r="AAM37" s="673"/>
      <c r="AAN37" s="263">
        <f>$A$37</f>
        <v>23</v>
      </c>
      <c r="AAO37" s="264" t="str">
        <f>$B$37</f>
        <v>金</v>
      </c>
      <c r="AAP37" s="660"/>
      <c r="AAQ37" s="661"/>
      <c r="AAR37" s="660"/>
      <c r="AAS37" s="661"/>
      <c r="AAT37" s="662" t="str">
        <f>IFERROR(IF(OR(AAO37="日",AAO37="祝",AAO37=0,AAP37=""),"　",MAX(IF(AND(AAP37&lt;=AAT14,AAR37&gt;AAU14),AAU14-AAT14,IF(AND(AAP37&gt;AAT14,AAR37&lt;=AAU14),AAR37-AAP37,IF(AND(AAP37&lt;=AAT14,AAR37&lt;=AAU14),AAR37-AAT14,IF(AND(AAP37&gt;AAT14,AAR37&gt;AAU14),AAU14-AAP37,0)))),0)),0)</f>
        <v>　</v>
      </c>
      <c r="AAU37" s="663"/>
      <c r="AAV37" s="664"/>
      <c r="AAW37" s="662" t="str">
        <f>IFERROR(IF(OR(AAO37="日",AAO37="祝",AAO37=0,AAP37=""),"　",MAX(IF(AND(AAP37&gt;AAZ14,AAR37&gt;AAX14),0,IF(AND(AAP37&lt;=AAZ14,AAP37&gt;AAW14,AAR37&gt;AAX14),AAZ14-AAP37,IF(AND(AAP37&lt;=AAZ14,AAP37&lt;=AAW14,AAR37&gt;AAX14),AAZ14-AAW14,IF(AND(AAP37&gt;AAW14,AAR37&lt;=AAX14),AAR37-AAP37,IF(AND(AAP37&lt;=AAW14,AAR37&lt;=AAX14),AAR37-AAW14,0))))),0)),0)</f>
        <v>　</v>
      </c>
      <c r="AAX37" s="663"/>
      <c r="AAY37" s="664"/>
      <c r="AAZ37" s="662" t="str">
        <f>IFERROR(IF(OR(AAO37="日",AAO37="祝",AAO37=0,AAP37=""),"　",MAX(IF(AND(AAP37&lt;=AAZ14,AAR37&gt;ABA14),ABA14-AAZ14,IF(AAR37&lt;=ABA14,0,IF(AND(AAP37&gt;AAZ14,AAR37&gt;ABA14),ABA14-AAP37,0))),0)),0)</f>
        <v>　</v>
      </c>
      <c r="ABA37" s="663"/>
      <c r="ABB37" s="664"/>
      <c r="ABC37" s="662" t="str">
        <f>IFERROR(IF(OR(AAO37="日",AAO37="祝",AAO37=0,AAP37=""),"　",MAX(IF(AAP37&gt;ABC14,AAR37-AAP37,IF(AAP37&lt;=ABC14,AAR37-ABC14,0)),0)),0)</f>
        <v>　</v>
      </c>
      <c r="ABD37" s="663"/>
      <c r="ABE37" s="664"/>
      <c r="ABF37" s="662" t="str">
        <f>IFERROR(IF(OR(AAO37="日",AAO37="祝",AAO37=0,AAP37=""),"　",MAX(IF(AND(AAP37&lt;=ABF14,AAR37&gt;ABG14),ABG14-ABF14,IF(AND(AAP37&gt;ABF14,AAR37&lt;=ABG14),AAR37-AAP37,IF(AND(AAP37&lt;=ABF14,AAR37&lt;=ABG14),AAR37-ABF14,IF(AND(AAP37&gt;ABF14,AAR37&gt;ABG14),ABG14-AAP37,0)))),0)),0)</f>
        <v>　</v>
      </c>
      <c r="ABG37" s="663"/>
      <c r="ABH37" s="664"/>
      <c r="ABI37" s="662" t="str">
        <f>IFERROR(IF(OR(AAO37="日",AAO37="祝",AAO37=0,AAP37=""),"　",MAX(IF(AND(AAP37&gt;ABL14,AAR37&gt;ABJ14),0,IF(AND(AAP37&lt;=ABL14,AAP37&gt;ABI14,AAR37&gt;ABJ14),ABL14-AAP37,IF(AND(AAP37&lt;=ABL14,AAP37&lt;=ABI14,AAR37&gt;ABJ14),ABL14-ABI14,IF(AND(AAP37&gt;ABI14,AAR37&lt;=ABJ14),AAR37-AAP37,IF(AND(AAP37&lt;=ABI14,AAR37&lt;=ABJ14),AAR37-ABI14,0))))),0)),0)</f>
        <v>　</v>
      </c>
      <c r="ABJ37" s="663"/>
      <c r="ABK37" s="664"/>
      <c r="ABL37" s="662" t="str">
        <f>IFERROR(IF(OR(AAO37="日",AAO37="祝",AAO37=0,AAP37=""),"　",MAX(IF(AND(AAP37&lt;=ABL14,AAR37&gt;ABM14),ABM14-ABL14,IF(AAR37&lt;=ABM14,0,IF(AND(AAP37&gt;ABL14,AAR37&gt;ABM14),ABM14-AAP37,0))),0)),0)</f>
        <v>　</v>
      </c>
      <c r="ABM37" s="663"/>
      <c r="ABN37" s="664"/>
      <c r="ABO37" s="662" t="str">
        <f t="shared" si="13"/>
        <v>　</v>
      </c>
      <c r="ABP37" s="663"/>
      <c r="ABQ37" s="664"/>
      <c r="ABR37" s="665" t="str">
        <f>IF(ABU37="×",TIME(0,0,0),IF(ACE4="非常勤",AAT37,ABF37))</f>
        <v>　</v>
      </c>
      <c r="ABS37" s="666"/>
      <c r="ABT37" s="667"/>
      <c r="ABU37" s="265"/>
      <c r="ABV37" s="665" t="str">
        <f>IF(ABY37="×",TIME(0,0,0),IF(ACE4="非常勤",AAW37,ABI37))</f>
        <v>　</v>
      </c>
      <c r="ABW37" s="666"/>
      <c r="ABX37" s="667"/>
      <c r="ABY37" s="265"/>
      <c r="ABZ37" s="665" t="str">
        <f>IF(ACC37="×",TIME(0,0,0),IF(ACE4="非常勤",AAZ37,ABL37))</f>
        <v>　</v>
      </c>
      <c r="ACA37" s="666"/>
      <c r="ACB37" s="667"/>
      <c r="ACC37" s="265"/>
      <c r="ACD37" s="665" t="str">
        <f>IF(ACG37="×",TIME(0,0,0),IF(ACE4="非常勤",ABC37,ABO37))</f>
        <v>　</v>
      </c>
      <c r="ACE37" s="666"/>
      <c r="ACF37" s="667"/>
      <c r="ACG37" s="265"/>
      <c r="ACH37" s="668"/>
      <c r="ACI37" s="669"/>
      <c r="ACJ37" s="668"/>
      <c r="ACK37" s="670"/>
      <c r="ACL37" s="669"/>
      <c r="ACM37" s="671"/>
      <c r="ACN37" s="672"/>
      <c r="ACO37" s="672"/>
      <c r="ACP37" s="673"/>
      <c r="ACQ37" s="263">
        <f>$A$37</f>
        <v>23</v>
      </c>
      <c r="ACR37" s="264" t="str">
        <f>$B$37</f>
        <v>金</v>
      </c>
      <c r="ACS37" s="660"/>
      <c r="ACT37" s="661"/>
      <c r="ACU37" s="660"/>
      <c r="ACV37" s="661"/>
      <c r="ACW37" s="662" t="str">
        <f>IFERROR(IF(OR(ACR37="日",ACR37="祝",ACR37=0,ACS37=""),"　",MAX(IF(AND(ACS37&lt;=ACW14,ACU37&gt;ACX14),ACX14-ACW14,IF(AND(ACS37&gt;ACW14,ACU37&lt;=ACX14),ACU37-ACS37,IF(AND(ACS37&lt;=ACW14,ACU37&lt;=ACX14),ACU37-ACW14,IF(AND(ACS37&gt;ACW14,ACU37&gt;ACX14),ACX14-ACS37,0)))),0)),0)</f>
        <v>　</v>
      </c>
      <c r="ACX37" s="663"/>
      <c r="ACY37" s="664"/>
      <c r="ACZ37" s="662" t="str">
        <f>IFERROR(IF(OR(ACR37="日",ACR37="祝",ACR37=0,ACS37=""),"　",MAX(IF(AND(ACS37&gt;ADC14,ACU37&gt;ADA14),0,IF(AND(ACS37&lt;=ADC14,ACS37&gt;ACZ14,ACU37&gt;ADA14),ADC14-ACS37,IF(AND(ACS37&lt;=ADC14,ACS37&lt;=ACZ14,ACU37&gt;ADA14),ADC14-ACZ14,IF(AND(ACS37&gt;ACZ14,ACU37&lt;=ADA14),ACU37-ACS37,IF(AND(ACS37&lt;=ACZ14,ACU37&lt;=ADA14),ACU37-ACZ14,0))))),0)),0)</f>
        <v>　</v>
      </c>
      <c r="ADA37" s="663"/>
      <c r="ADB37" s="664"/>
      <c r="ADC37" s="662" t="str">
        <f>IFERROR(IF(OR(ACR37="日",ACR37="祝",ACR37=0,ACS37=""),"　",MAX(IF(AND(ACS37&lt;=ADC14,ACU37&gt;ADD14),ADD14-ADC14,IF(ACU37&lt;=ADD14,0,IF(AND(ACS37&gt;ADC14,ACU37&gt;ADD14),ADD14-ACS37,0))),0)),0)</f>
        <v>　</v>
      </c>
      <c r="ADD37" s="663"/>
      <c r="ADE37" s="664"/>
      <c r="ADF37" s="662" t="str">
        <f>IFERROR(IF(OR(ACR37="日",ACR37="祝",ACR37=0,ACS37=""),"　",MAX(IF(ACS37&gt;ADF14,ACU37-ACS37,IF(ACS37&lt;=ADF14,ACU37-ADF14,0)),0)),0)</f>
        <v>　</v>
      </c>
      <c r="ADG37" s="663"/>
      <c r="ADH37" s="664"/>
      <c r="ADI37" s="662" t="str">
        <f>IFERROR(IF(OR(ACR37="日",ACR37="祝",ACR37=0,ACS37=""),"　",MAX(IF(AND(ACS37&lt;=ADI14,ACU37&gt;ADJ14),ADJ14-ADI14,IF(AND(ACS37&gt;ADI14,ACU37&lt;=ADJ14),ACU37-ACS37,IF(AND(ACS37&lt;=ADI14,ACU37&lt;=ADJ14),ACU37-ADI14,IF(AND(ACS37&gt;ADI14,ACU37&gt;ADJ14),ADJ14-ACS37,0)))),0)),0)</f>
        <v>　</v>
      </c>
      <c r="ADJ37" s="663"/>
      <c r="ADK37" s="664"/>
      <c r="ADL37" s="662" t="str">
        <f>IFERROR(IF(OR(ACR37="日",ACR37="祝",ACR37=0,ACS37=""),"　",MAX(IF(AND(ACS37&gt;ADO14,ACU37&gt;ADM14),0,IF(AND(ACS37&lt;=ADO14,ACS37&gt;ADL14,ACU37&gt;ADM14),ADO14-ACS37,IF(AND(ACS37&lt;=ADO14,ACS37&lt;=ADL14,ACU37&gt;ADM14),ADO14-ADL14,IF(AND(ACS37&gt;ADL14,ACU37&lt;=ADM14),ACU37-ACS37,IF(AND(ACS37&lt;=ADL14,ACU37&lt;=ADM14),ACU37-ADL14,0))))),0)),0)</f>
        <v>　</v>
      </c>
      <c r="ADM37" s="663"/>
      <c r="ADN37" s="664"/>
      <c r="ADO37" s="662" t="str">
        <f>IFERROR(IF(OR(ACR37="日",ACR37="祝",ACR37=0,ACS37=""),"　",MAX(IF(AND(ACS37&lt;=ADO14,ACU37&gt;ADP14),ADP14-ADO14,IF(ACU37&lt;=ADP14,0,IF(AND(ACS37&gt;ADO14,ACU37&gt;ADP14),ADP14-ACS37,0))),0)),0)</f>
        <v>　</v>
      </c>
      <c r="ADP37" s="663"/>
      <c r="ADQ37" s="664"/>
      <c r="ADR37" s="662" t="str">
        <f t="shared" si="14"/>
        <v>　</v>
      </c>
      <c r="ADS37" s="663"/>
      <c r="ADT37" s="664"/>
      <c r="ADU37" s="665" t="str">
        <f>IF(ADX37="×",TIME(0,0,0),IF(AEH4="非常勤",ACW37,ADI37))</f>
        <v>　</v>
      </c>
      <c r="ADV37" s="666"/>
      <c r="ADW37" s="667"/>
      <c r="ADX37" s="265"/>
      <c r="ADY37" s="665" t="str">
        <f>IF(AEB37="×",TIME(0,0,0),IF(AEH4="非常勤",ACZ37,ADL37))</f>
        <v>　</v>
      </c>
      <c r="ADZ37" s="666"/>
      <c r="AEA37" s="667"/>
      <c r="AEB37" s="265"/>
      <c r="AEC37" s="665" t="str">
        <f>IF(AEF37="×",TIME(0,0,0),IF(AEH4="非常勤",ADC37,ADO37))</f>
        <v>　</v>
      </c>
      <c r="AED37" s="666"/>
      <c r="AEE37" s="667"/>
      <c r="AEF37" s="265"/>
      <c r="AEG37" s="665" t="str">
        <f>IF(AEJ37="×",TIME(0,0,0),IF(AEH4="非常勤",ADF37,ADR37))</f>
        <v>　</v>
      </c>
      <c r="AEH37" s="666"/>
      <c r="AEI37" s="667"/>
      <c r="AEJ37" s="265"/>
      <c r="AEK37" s="668"/>
      <c r="AEL37" s="669"/>
      <c r="AEM37" s="668"/>
      <c r="AEN37" s="670"/>
      <c r="AEO37" s="669"/>
      <c r="AEP37" s="671"/>
      <c r="AEQ37" s="672"/>
      <c r="AER37" s="672"/>
      <c r="AES37" s="673"/>
      <c r="AET37" s="263">
        <f>$A$37</f>
        <v>23</v>
      </c>
      <c r="AEU37" s="264" t="str">
        <f>$B$37</f>
        <v>金</v>
      </c>
      <c r="AEV37" s="660"/>
      <c r="AEW37" s="661"/>
      <c r="AEX37" s="660"/>
      <c r="AEY37" s="661"/>
      <c r="AEZ37" s="662" t="str">
        <f>IFERROR(IF(OR(AEU37="日",AEU37="祝",AEU37=0,AEV37=""),"　",MAX(IF(AND(AEV37&lt;=AEZ14,AEX37&gt;AFA14),AFA14-AEZ14,IF(AND(AEV37&gt;AEZ14,AEX37&lt;=AFA14),AEX37-AEV37,IF(AND(AEV37&lt;=AEZ14,AEX37&lt;=AFA14),AEX37-AEZ14,IF(AND(AEV37&gt;AEZ14,AEX37&gt;AFA14),AFA14-AEV37,0)))),0)),0)</f>
        <v>　</v>
      </c>
      <c r="AFA37" s="663"/>
      <c r="AFB37" s="664"/>
      <c r="AFC37" s="662" t="str">
        <f>IFERROR(IF(OR(AEU37="日",AEU37="祝",AEU37=0,AEV37=""),"　",MAX(IF(AND(AEV37&gt;AFF14,AEX37&gt;AFD14),0,IF(AND(AEV37&lt;=AFF14,AEV37&gt;AFC14,AEX37&gt;AFD14),AFF14-AEV37,IF(AND(AEV37&lt;=AFF14,AEV37&lt;=AFC14,AEX37&gt;AFD14),AFF14-AFC14,IF(AND(AEV37&gt;AFC14,AEX37&lt;=AFD14),AEX37-AEV37,IF(AND(AEV37&lt;=AFC14,AEX37&lt;=AFD14),AEX37-AFC14,0))))),0)),0)</f>
        <v>　</v>
      </c>
      <c r="AFD37" s="663"/>
      <c r="AFE37" s="664"/>
      <c r="AFF37" s="662" t="str">
        <f>IFERROR(IF(OR(AEU37="日",AEU37="祝",AEU37=0,AEV37=""),"　",MAX(IF(AND(AEV37&lt;=AFF14,AEX37&gt;AFG14),AFG14-AFF14,IF(AEX37&lt;=AFG14,0,IF(AND(AEV37&gt;AFF14,AEX37&gt;AFG14),AFG14-AEV37,0))),0)),0)</f>
        <v>　</v>
      </c>
      <c r="AFG37" s="663"/>
      <c r="AFH37" s="664"/>
      <c r="AFI37" s="662" t="str">
        <f>IFERROR(IF(OR(AEU37="日",AEU37="祝",AEU37=0,AEV37=""),"　",MAX(IF(AEV37&gt;AFI14,AEX37-AEV37,IF(AEV37&lt;=AFI14,AEX37-AFI14,0)),0)),0)</f>
        <v>　</v>
      </c>
      <c r="AFJ37" s="663"/>
      <c r="AFK37" s="664"/>
      <c r="AFL37" s="662" t="str">
        <f>IFERROR(IF(OR(AEU37="日",AEU37="祝",AEU37=0,AEV37=""),"　",MAX(IF(AND(AEV37&lt;=AFL14,AEX37&gt;AFM14),AFM14-AFL14,IF(AND(AEV37&gt;AFL14,AEX37&lt;=AFM14),AEX37-AEV37,IF(AND(AEV37&lt;=AFL14,AEX37&lt;=AFM14),AEX37-AFL14,IF(AND(AEV37&gt;AFL14,AEX37&gt;AFM14),AFM14-AEV37,0)))),0)),0)</f>
        <v>　</v>
      </c>
      <c r="AFM37" s="663"/>
      <c r="AFN37" s="664"/>
      <c r="AFO37" s="662" t="str">
        <f>IFERROR(IF(OR(AEU37="日",AEU37="祝",AEU37=0,AEV37=""),"　",MAX(IF(AND(AEV37&gt;AFR14,AEX37&gt;AFP14),0,IF(AND(AEV37&lt;=AFR14,AEV37&gt;AFO14,AEX37&gt;AFP14),AFR14-AEV37,IF(AND(AEV37&lt;=AFR14,AEV37&lt;=AFO14,AEX37&gt;AFP14),AFR14-AFO14,IF(AND(AEV37&gt;AFO14,AEX37&lt;=AFP14),AEX37-AEV37,IF(AND(AEV37&lt;=AFO14,AEX37&lt;=AFP14),AEX37-AFO14,0))))),0)),0)</f>
        <v>　</v>
      </c>
      <c r="AFP37" s="663"/>
      <c r="AFQ37" s="664"/>
      <c r="AFR37" s="662" t="str">
        <f>IFERROR(IF(OR(AEU37="日",AEU37="祝",AEU37=0,AEV37=""),"　",MAX(IF(AND(AEV37&lt;=AFR14,AEX37&gt;AFS14),AFS14-AFR14,IF(AEX37&lt;=AFS14,0,IF(AND(AEV37&gt;AFR14,AEX37&gt;AFS14),AFS14-AEV37,0))),0)),0)</f>
        <v>　</v>
      </c>
      <c r="AFS37" s="663"/>
      <c r="AFT37" s="664"/>
      <c r="AFU37" s="662" t="str">
        <f t="shared" si="15"/>
        <v>　</v>
      </c>
      <c r="AFV37" s="663"/>
      <c r="AFW37" s="664"/>
      <c r="AFX37" s="665" t="str">
        <f>IF(AGA37="×",TIME(0,0,0),IF(AGK4="非常勤",AEZ37,AFL37))</f>
        <v>　</v>
      </c>
      <c r="AFY37" s="666"/>
      <c r="AFZ37" s="667"/>
      <c r="AGA37" s="265"/>
      <c r="AGB37" s="665" t="str">
        <f>IF(AGE37="×",TIME(0,0,0),IF(AGK4="非常勤",AFC37,AFO37))</f>
        <v>　</v>
      </c>
      <c r="AGC37" s="666"/>
      <c r="AGD37" s="667"/>
      <c r="AGE37" s="265"/>
      <c r="AGF37" s="665" t="str">
        <f>IF(AGI37="×",TIME(0,0,0),IF(AGK4="非常勤",AFF37,AFR37))</f>
        <v>　</v>
      </c>
      <c r="AGG37" s="666"/>
      <c r="AGH37" s="667"/>
      <c r="AGI37" s="265"/>
      <c r="AGJ37" s="665" t="str">
        <f>IF(AGM37="×",TIME(0,0,0),IF(AGK4="非常勤",AFI37,AFU37))</f>
        <v>　</v>
      </c>
      <c r="AGK37" s="666"/>
      <c r="AGL37" s="667"/>
      <c r="AGM37" s="265"/>
      <c r="AGN37" s="668"/>
      <c r="AGO37" s="669"/>
      <c r="AGP37" s="668"/>
      <c r="AGQ37" s="670"/>
      <c r="AGR37" s="669"/>
      <c r="AGS37" s="671"/>
      <c r="AGT37" s="672"/>
      <c r="AGU37" s="672"/>
      <c r="AGV37" s="673"/>
      <c r="AGW37" s="263">
        <f>$A$37</f>
        <v>23</v>
      </c>
      <c r="AGX37" s="264" t="str">
        <f>$B$37</f>
        <v>金</v>
      </c>
      <c r="AGY37" s="660"/>
      <c r="AGZ37" s="661"/>
      <c r="AHA37" s="660"/>
      <c r="AHB37" s="661"/>
      <c r="AHC37" s="662" t="str">
        <f>IFERROR(IF(OR(AGX37="日",AGX37="祝",AGX37=0,AGY37=""),"　",MAX(IF(AND(AGY37&lt;=AHC14,AHA37&gt;AHD14),AHD14-AHC14,IF(AND(AGY37&gt;AHC14,AHA37&lt;=AHD14),AHA37-AGY37,IF(AND(AGY37&lt;=AHC14,AHA37&lt;=AHD14),AHA37-AHC14,IF(AND(AGY37&gt;AHC14,AHA37&gt;AHD14),AHD14-AGY37,0)))),0)),0)</f>
        <v>　</v>
      </c>
      <c r="AHD37" s="663"/>
      <c r="AHE37" s="664"/>
      <c r="AHF37" s="662" t="str">
        <f>IFERROR(IF(OR(AGX37="日",AGX37="祝",AGX37=0,AGY37=""),"　",MAX(IF(AND(AGY37&gt;AHI14,AHA37&gt;AHG14),0,IF(AND(AGY37&lt;=AHI14,AGY37&gt;AHF14,AHA37&gt;AHG14),AHI14-AGY37,IF(AND(AGY37&lt;=AHI14,AGY37&lt;=AHF14,AHA37&gt;AHG14),AHI14-AHF14,IF(AND(AGY37&gt;AHF14,AHA37&lt;=AHG14),AHA37-AGY37,IF(AND(AGY37&lt;=AHF14,AHA37&lt;=AHG14),AHA37-AHF14,0))))),0)),0)</f>
        <v>　</v>
      </c>
      <c r="AHG37" s="663"/>
      <c r="AHH37" s="664"/>
      <c r="AHI37" s="662" t="str">
        <f>IFERROR(IF(OR(AGX37="日",AGX37="祝",AGX37=0,AGY37=""),"　",MAX(IF(AND(AGY37&lt;=AHI14,AHA37&gt;AHJ14),AHJ14-AHI14,IF(AHA37&lt;=AHJ14,0,IF(AND(AGY37&gt;AHI14,AHA37&gt;AHJ14),AHJ14-AGY37,0))),0)),0)</f>
        <v>　</v>
      </c>
      <c r="AHJ37" s="663"/>
      <c r="AHK37" s="664"/>
      <c r="AHL37" s="662" t="str">
        <f>IFERROR(IF(OR(AGX37="日",AGX37="祝",AGX37=0,AGY37=""),"　",MAX(IF(AGY37&gt;AHL14,AHA37-AGY37,IF(AGY37&lt;=AHL14,AHA37-AHL14,0)),0)),0)</f>
        <v>　</v>
      </c>
      <c r="AHM37" s="663"/>
      <c r="AHN37" s="664"/>
      <c r="AHO37" s="662" t="str">
        <f>IFERROR(IF(OR(AGX37="日",AGX37="祝",AGX37=0,AGY37=""),"　",MAX(IF(AND(AGY37&lt;=AHO14,AHA37&gt;AHP14),AHP14-AHO14,IF(AND(AGY37&gt;AHO14,AHA37&lt;=AHP14),AHA37-AGY37,IF(AND(AGY37&lt;=AHO14,AHA37&lt;=AHP14),AHA37-AHO14,IF(AND(AGY37&gt;AHO14,AHA37&gt;AHP14),AHP14-AGY37,0)))),0)),0)</f>
        <v>　</v>
      </c>
      <c r="AHP37" s="663"/>
      <c r="AHQ37" s="664"/>
      <c r="AHR37" s="662" t="str">
        <f>IFERROR(IF(OR(AGX37="日",AGX37="祝",AGX37=0,AGY37=""),"　",MAX(IF(AND(AGY37&gt;AHU14,AHA37&gt;AHS14),0,IF(AND(AGY37&lt;=AHU14,AGY37&gt;AHR14,AHA37&gt;AHS14),AHU14-AGY37,IF(AND(AGY37&lt;=AHU14,AGY37&lt;=AHR14,AHA37&gt;AHS14),AHU14-AHR14,IF(AND(AGY37&gt;AHR14,AHA37&lt;=AHS14),AHA37-AGY37,IF(AND(AGY37&lt;=AHR14,AHA37&lt;=AHS14),AHA37-AHR14,0))))),0)),0)</f>
        <v>　</v>
      </c>
      <c r="AHS37" s="663"/>
      <c r="AHT37" s="664"/>
      <c r="AHU37" s="662" t="str">
        <f>IFERROR(IF(OR(AGX37="日",AGX37="祝",AGX37=0,AGY37=""),"　",MAX(IF(AND(AGY37&lt;=AHU14,AHA37&gt;AHV14),AHV14-AHU14,IF(AHA37&lt;=AHV14,0,IF(AND(AGY37&gt;AHU14,AHA37&gt;AHV14),AHV14-AGY37,0))),0)),0)</f>
        <v>　</v>
      </c>
      <c r="AHV37" s="663"/>
      <c r="AHW37" s="664"/>
      <c r="AHX37" s="662" t="str">
        <f t="shared" si="16"/>
        <v>　</v>
      </c>
      <c r="AHY37" s="663"/>
      <c r="AHZ37" s="664"/>
      <c r="AIA37" s="665" t="str">
        <f>IF(AID37="×",TIME(0,0,0),IF(AIN4="非常勤",AHC37,AHO37))</f>
        <v>　</v>
      </c>
      <c r="AIB37" s="666"/>
      <c r="AIC37" s="667"/>
      <c r="AID37" s="265"/>
      <c r="AIE37" s="665" t="str">
        <f>IF(AIH37="×",TIME(0,0,0),IF(AIN4="非常勤",AHF37,AHR37))</f>
        <v>　</v>
      </c>
      <c r="AIF37" s="666"/>
      <c r="AIG37" s="667"/>
      <c r="AIH37" s="265"/>
      <c r="AII37" s="665" t="str">
        <f>IF(AIL37="×",TIME(0,0,0),IF(AIN4="非常勤",AHI37,AHU37))</f>
        <v>　</v>
      </c>
      <c r="AIJ37" s="666"/>
      <c r="AIK37" s="667"/>
      <c r="AIL37" s="265"/>
      <c r="AIM37" s="665" t="str">
        <f>IF(AIP37="×",TIME(0,0,0),IF(AIN4="非常勤",AHL37,AHX37))</f>
        <v>　</v>
      </c>
      <c r="AIN37" s="666"/>
      <c r="AIO37" s="667"/>
      <c r="AIP37" s="265"/>
      <c r="AIQ37" s="668"/>
      <c r="AIR37" s="669"/>
      <c r="AIS37" s="668"/>
      <c r="AIT37" s="670"/>
      <c r="AIU37" s="669"/>
      <c r="AIV37" s="671"/>
      <c r="AIW37" s="672"/>
      <c r="AIX37" s="672"/>
      <c r="AIY37" s="673"/>
      <c r="AIZ37" s="263">
        <f>$A$37</f>
        <v>23</v>
      </c>
      <c r="AJA37" s="264" t="str">
        <f>$B$37</f>
        <v>金</v>
      </c>
      <c r="AJB37" s="660"/>
      <c r="AJC37" s="661"/>
      <c r="AJD37" s="660"/>
      <c r="AJE37" s="661"/>
      <c r="AJF37" s="662" t="str">
        <f>IFERROR(IF(OR(AJA37="日",AJA37="祝",AJA37=0,AJB37=""),"　",MAX(IF(AND(AJB37&lt;=AJF14,AJD37&gt;AJG14),AJG14-AJF14,IF(AND(AJB37&gt;AJF14,AJD37&lt;=AJG14),AJD37-AJB37,IF(AND(AJB37&lt;=AJF14,AJD37&lt;=AJG14),AJD37-AJF14,IF(AND(AJB37&gt;AJF14,AJD37&gt;AJG14),AJG14-AJB37,0)))),0)),0)</f>
        <v>　</v>
      </c>
      <c r="AJG37" s="663"/>
      <c r="AJH37" s="664"/>
      <c r="AJI37" s="662" t="str">
        <f>IFERROR(IF(OR(AJA37="日",AJA37="祝",AJA37=0,AJB37=""),"　",MAX(IF(AND(AJB37&gt;AJL14,AJD37&gt;AJJ14),0,IF(AND(AJB37&lt;=AJL14,AJB37&gt;AJI14,AJD37&gt;AJJ14),AJL14-AJB37,IF(AND(AJB37&lt;=AJL14,AJB37&lt;=AJI14,AJD37&gt;AJJ14),AJL14-AJI14,IF(AND(AJB37&gt;AJI14,AJD37&lt;=AJJ14),AJD37-AJB37,IF(AND(AJB37&lt;=AJI14,AJD37&lt;=AJJ14),AJD37-AJI14,0))))),0)),0)</f>
        <v>　</v>
      </c>
      <c r="AJJ37" s="663"/>
      <c r="AJK37" s="664"/>
      <c r="AJL37" s="662" t="str">
        <f>IFERROR(IF(OR(AJA37="日",AJA37="祝",AJA37=0,AJB37=""),"　",MAX(IF(AND(AJB37&lt;=AJL14,AJD37&gt;AJM14),AJM14-AJL14,IF(AJD37&lt;=AJM14,0,IF(AND(AJB37&gt;AJL14,AJD37&gt;AJM14),AJM14-AJB37,0))),0)),0)</f>
        <v>　</v>
      </c>
      <c r="AJM37" s="663"/>
      <c r="AJN37" s="664"/>
      <c r="AJO37" s="662" t="str">
        <f>IFERROR(IF(OR(AJA37="日",AJA37="祝",AJA37=0,AJB37=""),"　",MAX(IF(AJB37&gt;AJO14,AJD37-AJB37,IF(AJB37&lt;=AJO14,AJD37-AJO14,0)),0)),0)</f>
        <v>　</v>
      </c>
      <c r="AJP37" s="663"/>
      <c r="AJQ37" s="664"/>
      <c r="AJR37" s="662" t="str">
        <f>IFERROR(IF(OR(AJA37="日",AJA37="祝",AJA37=0,AJB37=""),"　",MAX(IF(AND(AJB37&lt;=AJR14,AJD37&gt;AJS14),AJS14-AJR14,IF(AND(AJB37&gt;AJR14,AJD37&lt;=AJS14),AJD37-AJB37,IF(AND(AJB37&lt;=AJR14,AJD37&lt;=AJS14),AJD37-AJR14,IF(AND(AJB37&gt;AJR14,AJD37&gt;AJS14),AJS14-AJB37,0)))),0)),0)</f>
        <v>　</v>
      </c>
      <c r="AJS37" s="663"/>
      <c r="AJT37" s="664"/>
      <c r="AJU37" s="662" t="str">
        <f>IFERROR(IF(OR(AJA37="日",AJA37="祝",AJA37=0,AJB37=""),"　",MAX(IF(AND(AJB37&gt;AJX14,AJD37&gt;AJV14),0,IF(AND(AJB37&lt;=AJX14,AJB37&gt;AJU14,AJD37&gt;AJV14),AJX14-AJB37,IF(AND(AJB37&lt;=AJX14,AJB37&lt;=AJU14,AJD37&gt;AJV14),AJX14-AJU14,IF(AND(AJB37&gt;AJU14,AJD37&lt;=AJV14),AJD37-AJB37,IF(AND(AJB37&lt;=AJU14,AJD37&lt;=AJV14),AJD37-AJU14,0))))),0)),0)</f>
        <v>　</v>
      </c>
      <c r="AJV37" s="663"/>
      <c r="AJW37" s="664"/>
      <c r="AJX37" s="662" t="str">
        <f>IFERROR(IF(OR(AJA37="日",AJA37="祝",AJA37=0,AJB37=""),"　",MAX(IF(AND(AJB37&lt;=AJX14,AJD37&gt;AJY14),AJY14-AJX14,IF(AJD37&lt;=AJY14,0,IF(AND(AJB37&gt;AJX14,AJD37&gt;AJY14),AJY14-AJB37,0))),0)),0)</f>
        <v>　</v>
      </c>
      <c r="AJY37" s="663"/>
      <c r="AJZ37" s="664"/>
      <c r="AKA37" s="662" t="str">
        <f t="shared" si="17"/>
        <v>　</v>
      </c>
      <c r="AKB37" s="663"/>
      <c r="AKC37" s="664"/>
      <c r="AKD37" s="665" t="str">
        <f>IF(AKG37="×",TIME(0,0,0),IF(AKQ4="非常勤",AJF37,AJR37))</f>
        <v>　</v>
      </c>
      <c r="AKE37" s="666"/>
      <c r="AKF37" s="667"/>
      <c r="AKG37" s="265"/>
      <c r="AKH37" s="665" t="str">
        <f>IF(AKK37="×",TIME(0,0,0),IF(AKQ4="非常勤",AJI37,AJU37))</f>
        <v>　</v>
      </c>
      <c r="AKI37" s="666"/>
      <c r="AKJ37" s="667"/>
      <c r="AKK37" s="265"/>
      <c r="AKL37" s="665" t="str">
        <f>IF(AKO37="×",TIME(0,0,0),IF(AKQ4="非常勤",AJL37,AJX37))</f>
        <v>　</v>
      </c>
      <c r="AKM37" s="666"/>
      <c r="AKN37" s="667"/>
      <c r="AKO37" s="265"/>
      <c r="AKP37" s="665" t="str">
        <f>IF(AKS37="×",TIME(0,0,0),IF(AKQ4="非常勤",AJO37,AKA37))</f>
        <v>　</v>
      </c>
      <c r="AKQ37" s="666"/>
      <c r="AKR37" s="667"/>
      <c r="AKS37" s="265"/>
      <c r="AKT37" s="668"/>
      <c r="AKU37" s="669"/>
      <c r="AKV37" s="668"/>
      <c r="AKW37" s="670"/>
      <c r="AKX37" s="669"/>
      <c r="AKY37" s="671"/>
      <c r="AKZ37" s="672"/>
      <c r="ALA37" s="672"/>
      <c r="ALB37" s="673"/>
      <c r="ALC37" s="263">
        <f>$A$37</f>
        <v>23</v>
      </c>
      <c r="ALD37" s="264" t="str">
        <f>$B$37</f>
        <v>金</v>
      </c>
      <c r="ALE37" s="660"/>
      <c r="ALF37" s="661"/>
      <c r="ALG37" s="660"/>
      <c r="ALH37" s="661"/>
      <c r="ALI37" s="662" t="str">
        <f>IFERROR(IF(OR(ALD37="日",ALD37="祝",ALD37=0,ALE37=""),"　",MAX(IF(AND(ALE37&lt;=ALI14,ALG37&gt;ALJ14),ALJ14-ALI14,IF(AND(ALE37&gt;ALI14,ALG37&lt;=ALJ14),ALG37-ALE37,IF(AND(ALE37&lt;=ALI14,ALG37&lt;=ALJ14),ALG37-ALI14,IF(AND(ALE37&gt;ALI14,ALG37&gt;ALJ14),ALJ14-ALE37,0)))),0)),0)</f>
        <v>　</v>
      </c>
      <c r="ALJ37" s="663"/>
      <c r="ALK37" s="664"/>
      <c r="ALL37" s="662" t="str">
        <f>IFERROR(IF(OR(ALD37="日",ALD37="祝",ALD37=0,ALE37=""),"　",MAX(IF(AND(ALE37&gt;ALO14,ALG37&gt;ALM14),0,IF(AND(ALE37&lt;=ALO14,ALE37&gt;ALL14,ALG37&gt;ALM14),ALO14-ALE37,IF(AND(ALE37&lt;=ALO14,ALE37&lt;=ALL14,ALG37&gt;ALM14),ALO14-ALL14,IF(AND(ALE37&gt;ALL14,ALG37&lt;=ALM14),ALG37-ALE37,IF(AND(ALE37&lt;=ALL14,ALG37&lt;=ALM14),ALG37-ALL14,0))))),0)),0)</f>
        <v>　</v>
      </c>
      <c r="ALM37" s="663"/>
      <c r="ALN37" s="664"/>
      <c r="ALO37" s="662" t="str">
        <f>IFERROR(IF(OR(ALD37="日",ALD37="祝",ALD37=0,ALE37=""),"　",MAX(IF(AND(ALE37&lt;=ALO14,ALG37&gt;ALP14),ALP14-ALO14,IF(ALG37&lt;=ALP14,0,IF(AND(ALE37&gt;ALO14,ALG37&gt;ALP14),ALP14-ALE37,0))),0)),0)</f>
        <v>　</v>
      </c>
      <c r="ALP37" s="663"/>
      <c r="ALQ37" s="664"/>
      <c r="ALR37" s="662" t="str">
        <f>IFERROR(IF(OR(ALD37="日",ALD37="祝",ALD37=0,ALE37=""),"　",MAX(IF(ALE37&gt;ALR14,ALG37-ALE37,IF(ALE37&lt;=ALR14,ALG37-ALR14,0)),0)),0)</f>
        <v>　</v>
      </c>
      <c r="ALS37" s="663"/>
      <c r="ALT37" s="664"/>
      <c r="ALU37" s="662" t="str">
        <f>IFERROR(IF(OR(ALD37="日",ALD37="祝",ALD37=0,ALE37=""),"　",MAX(IF(AND(ALE37&lt;=ALU14,ALG37&gt;ALV14),ALV14-ALU14,IF(AND(ALE37&gt;ALU14,ALG37&lt;=ALV14),ALG37-ALE37,IF(AND(ALE37&lt;=ALU14,ALG37&lt;=ALV14),ALG37-ALU14,IF(AND(ALE37&gt;ALU14,ALG37&gt;ALV14),ALV14-ALE37,0)))),0)),0)</f>
        <v>　</v>
      </c>
      <c r="ALV37" s="663"/>
      <c r="ALW37" s="664"/>
      <c r="ALX37" s="662" t="str">
        <f>IFERROR(IF(OR(ALD37="日",ALD37="祝",ALD37=0,ALE37=""),"　",MAX(IF(AND(ALE37&gt;AMA14,ALG37&gt;ALY14),0,IF(AND(ALE37&lt;=AMA14,ALE37&gt;ALX14,ALG37&gt;ALY14),AMA14-ALE37,IF(AND(ALE37&lt;=AMA14,ALE37&lt;=ALX14,ALG37&gt;ALY14),AMA14-ALX14,IF(AND(ALE37&gt;ALX14,ALG37&lt;=ALY14),ALG37-ALE37,IF(AND(ALE37&lt;=ALX14,ALG37&lt;=ALY14),ALG37-ALX14,0))))),0)),0)</f>
        <v>　</v>
      </c>
      <c r="ALY37" s="663"/>
      <c r="ALZ37" s="664"/>
      <c r="AMA37" s="662" t="str">
        <f>IFERROR(IF(OR(ALD37="日",ALD37="祝",ALD37=0,ALE37=""),"　",MAX(IF(AND(ALE37&lt;=AMA14,ALG37&gt;AMB14),AMB14-AMA14,IF(ALG37&lt;=AMB14,0,IF(AND(ALE37&gt;AMA14,ALG37&gt;AMB14),AMB14-ALE37,0))),0)),0)</f>
        <v>　</v>
      </c>
      <c r="AMB37" s="663"/>
      <c r="AMC37" s="664"/>
      <c r="AMD37" s="662" t="str">
        <f t="shared" si="18"/>
        <v>　</v>
      </c>
      <c r="AME37" s="663"/>
      <c r="AMF37" s="664"/>
      <c r="AMG37" s="665" t="str">
        <f>IF(AMJ37="×",TIME(0,0,0),IF(AMT4="非常勤",ALI37,ALU37))</f>
        <v>　</v>
      </c>
      <c r="AMH37" s="666"/>
      <c r="AMI37" s="667"/>
      <c r="AMJ37" s="265"/>
      <c r="AMK37" s="665" t="str">
        <f>IF(AMN37="×",TIME(0,0,0),IF(AMT4="非常勤",ALL37,ALX37))</f>
        <v>　</v>
      </c>
      <c r="AML37" s="666"/>
      <c r="AMM37" s="667"/>
      <c r="AMN37" s="265"/>
      <c r="AMO37" s="665" t="str">
        <f>IF(AMR37="×",TIME(0,0,0),IF(AMT4="非常勤",ALO37,AMA37))</f>
        <v>　</v>
      </c>
      <c r="AMP37" s="666"/>
      <c r="AMQ37" s="667"/>
      <c r="AMR37" s="265"/>
      <c r="AMS37" s="665" t="str">
        <f>IF(AMV37="×",TIME(0,0,0),IF(AMT4="非常勤",ALR37,AMD37))</f>
        <v>　</v>
      </c>
      <c r="AMT37" s="666"/>
      <c r="AMU37" s="667"/>
      <c r="AMV37" s="265"/>
      <c r="AMW37" s="668"/>
      <c r="AMX37" s="669"/>
      <c r="AMY37" s="668"/>
      <c r="AMZ37" s="670"/>
      <c r="ANA37" s="669"/>
      <c r="ANB37" s="671"/>
      <c r="ANC37" s="672"/>
      <c r="AND37" s="672"/>
      <c r="ANE37" s="673"/>
      <c r="ANF37" s="263">
        <f>$A$37</f>
        <v>23</v>
      </c>
      <c r="ANG37" s="264" t="str">
        <f>$B$37</f>
        <v>金</v>
      </c>
      <c r="ANH37" s="660"/>
      <c r="ANI37" s="661"/>
      <c r="ANJ37" s="660"/>
      <c r="ANK37" s="661"/>
      <c r="ANL37" s="662" t="str">
        <f>IFERROR(IF(OR(ANG37="日",ANG37="祝",ANG37=0,ANH37=""),"　",MAX(IF(AND(ANH37&lt;=ANL14,ANJ37&gt;ANM14),ANM14-ANL14,IF(AND(ANH37&gt;ANL14,ANJ37&lt;=ANM14),ANJ37-ANH37,IF(AND(ANH37&lt;=ANL14,ANJ37&lt;=ANM14),ANJ37-ANL14,IF(AND(ANH37&gt;ANL14,ANJ37&gt;ANM14),ANM14-ANH37,0)))),0)),0)</f>
        <v>　</v>
      </c>
      <c r="ANM37" s="663"/>
      <c r="ANN37" s="664"/>
      <c r="ANO37" s="662" t="str">
        <f>IFERROR(IF(OR(ANG37="日",ANG37="祝",ANG37=0,ANH37=""),"　",MAX(IF(AND(ANH37&gt;ANR14,ANJ37&gt;ANP14),0,IF(AND(ANH37&lt;=ANR14,ANH37&gt;ANO14,ANJ37&gt;ANP14),ANR14-ANH37,IF(AND(ANH37&lt;=ANR14,ANH37&lt;=ANO14,ANJ37&gt;ANP14),ANR14-ANO14,IF(AND(ANH37&gt;ANO14,ANJ37&lt;=ANP14),ANJ37-ANH37,IF(AND(ANH37&lt;=ANO14,ANJ37&lt;=ANP14),ANJ37-ANO14,0))))),0)),0)</f>
        <v>　</v>
      </c>
      <c r="ANP37" s="663"/>
      <c r="ANQ37" s="664"/>
      <c r="ANR37" s="662" t="str">
        <f>IFERROR(IF(OR(ANG37="日",ANG37="祝",ANG37=0,ANH37=""),"　",MAX(IF(AND(ANH37&lt;=ANR14,ANJ37&gt;ANS14),ANS14-ANR14,IF(ANJ37&lt;=ANS14,0,IF(AND(ANH37&gt;ANR14,ANJ37&gt;ANS14),ANS14-ANH37,0))),0)),0)</f>
        <v>　</v>
      </c>
      <c r="ANS37" s="663"/>
      <c r="ANT37" s="664"/>
      <c r="ANU37" s="662" t="str">
        <f>IFERROR(IF(OR(ANG37="日",ANG37="祝",ANG37=0,ANH37=""),"　",MAX(IF(ANH37&gt;ANU14,ANJ37-ANH37,IF(ANH37&lt;=ANU14,ANJ37-ANU14,0)),0)),0)</f>
        <v>　</v>
      </c>
      <c r="ANV37" s="663"/>
      <c r="ANW37" s="664"/>
      <c r="ANX37" s="662" t="str">
        <f>IFERROR(IF(OR(ANG37="日",ANG37="祝",ANG37=0,ANH37=""),"　",MAX(IF(AND(ANH37&lt;=ANX14,ANJ37&gt;ANY14),ANY14-ANX14,IF(AND(ANH37&gt;ANX14,ANJ37&lt;=ANY14),ANJ37-ANH37,IF(AND(ANH37&lt;=ANX14,ANJ37&lt;=ANY14),ANJ37-ANX14,IF(AND(ANH37&gt;ANX14,ANJ37&gt;ANY14),ANY14-ANH37,0)))),0)),0)</f>
        <v>　</v>
      </c>
      <c r="ANY37" s="663"/>
      <c r="ANZ37" s="664"/>
      <c r="AOA37" s="662" t="str">
        <f>IFERROR(IF(OR(ANG37="日",ANG37="祝",ANG37=0,ANH37=""),"　",MAX(IF(AND(ANH37&gt;AOD14,ANJ37&gt;AOB14),0,IF(AND(ANH37&lt;=AOD14,ANH37&gt;AOA14,ANJ37&gt;AOB14),AOD14-ANH37,IF(AND(ANH37&lt;=AOD14,ANH37&lt;=AOA14,ANJ37&gt;AOB14),AOD14-AOA14,IF(AND(ANH37&gt;AOA14,ANJ37&lt;=AOB14),ANJ37-ANH37,IF(AND(ANH37&lt;=AOA14,ANJ37&lt;=AOB14),ANJ37-AOA14,0))))),0)),0)</f>
        <v>　</v>
      </c>
      <c r="AOB37" s="663"/>
      <c r="AOC37" s="664"/>
      <c r="AOD37" s="662" t="str">
        <f>IFERROR(IF(OR(ANG37="日",ANG37="祝",ANG37=0,ANH37=""),"　",MAX(IF(AND(ANH37&lt;=AOD14,ANJ37&gt;AOE14),AOE14-AOD14,IF(ANJ37&lt;=AOE14,0,IF(AND(ANH37&gt;AOD14,ANJ37&gt;AOE14),AOE14-ANH37,0))),0)),0)</f>
        <v>　</v>
      </c>
      <c r="AOE37" s="663"/>
      <c r="AOF37" s="664"/>
      <c r="AOG37" s="662" t="str">
        <f t="shared" si="19"/>
        <v>　</v>
      </c>
      <c r="AOH37" s="663"/>
      <c r="AOI37" s="664"/>
      <c r="AOJ37" s="665" t="str">
        <f>IF(AOM37="×",TIME(0,0,0),IF(AOW4="非常勤",ANL37,ANX37))</f>
        <v>　</v>
      </c>
      <c r="AOK37" s="666"/>
      <c r="AOL37" s="667"/>
      <c r="AOM37" s="265"/>
      <c r="AON37" s="665" t="str">
        <f>IF(AOQ37="×",TIME(0,0,0),IF(AOW4="非常勤",ANO37,AOA37))</f>
        <v>　</v>
      </c>
      <c r="AOO37" s="666"/>
      <c r="AOP37" s="667"/>
      <c r="AOQ37" s="265"/>
      <c r="AOR37" s="665" t="str">
        <f>IF(AOU37="×",TIME(0,0,0),IF(AOW4="非常勤",ANR37,AOD37))</f>
        <v>　</v>
      </c>
      <c r="AOS37" s="666"/>
      <c r="AOT37" s="667"/>
      <c r="AOU37" s="265"/>
      <c r="AOV37" s="665" t="str">
        <f>IF(AOY37="×",TIME(0,0,0),IF(AOW4="非常勤",ANU37,AOG37))</f>
        <v>　</v>
      </c>
      <c r="AOW37" s="666"/>
      <c r="AOX37" s="667"/>
      <c r="AOY37" s="265"/>
      <c r="AOZ37" s="668"/>
      <c r="APA37" s="669"/>
      <c r="APB37" s="668"/>
      <c r="APC37" s="670"/>
      <c r="APD37" s="669"/>
      <c r="APE37" s="671"/>
      <c r="APF37" s="672"/>
      <c r="APG37" s="672"/>
      <c r="APH37" s="673"/>
      <c r="API37" s="263">
        <f>$A$37</f>
        <v>23</v>
      </c>
      <c r="APJ37" s="264" t="str">
        <f>$B$37</f>
        <v>金</v>
      </c>
      <c r="APK37" s="660"/>
      <c r="APL37" s="661"/>
      <c r="APM37" s="660"/>
      <c r="APN37" s="661"/>
      <c r="APO37" s="662" t="str">
        <f>IFERROR(IF(OR(APJ37="日",APJ37="祝",APJ37=0,APK37=""),"　",MAX(IF(AND(APK37&lt;=APO14,APM37&gt;APP14),APP14-APO14,IF(AND(APK37&gt;APO14,APM37&lt;=APP14),APM37-APK37,IF(AND(APK37&lt;=APO14,APM37&lt;=APP14),APM37-APO14,IF(AND(APK37&gt;APO14,APM37&gt;APP14),APP14-APK37,0)))),0)),0)</f>
        <v>　</v>
      </c>
      <c r="APP37" s="663"/>
      <c r="APQ37" s="664"/>
      <c r="APR37" s="662" t="str">
        <f>IFERROR(IF(OR(APJ37="日",APJ37="祝",APJ37=0,APK37=""),"　",MAX(IF(AND(APK37&gt;APU14,APM37&gt;APS14),0,IF(AND(APK37&lt;=APU14,APK37&gt;APR14,APM37&gt;APS14),APU14-APK37,IF(AND(APK37&lt;=APU14,APK37&lt;=APR14,APM37&gt;APS14),APU14-APR14,IF(AND(APK37&gt;APR14,APM37&lt;=APS14),APM37-APK37,IF(AND(APK37&lt;=APR14,APM37&lt;=APS14),APM37-APR14,0))))),0)),0)</f>
        <v>　</v>
      </c>
      <c r="APS37" s="663"/>
      <c r="APT37" s="664"/>
      <c r="APU37" s="662" t="str">
        <f>IFERROR(IF(OR(APJ37="日",APJ37="祝",APJ37=0,APK37=""),"　",MAX(IF(AND(APK37&lt;=APU14,APM37&gt;APV14),APV14-APU14,IF(APM37&lt;=APV14,0,IF(AND(APK37&gt;APU14,APM37&gt;APV14),APV14-APK37,0))),0)),0)</f>
        <v>　</v>
      </c>
      <c r="APV37" s="663"/>
      <c r="APW37" s="664"/>
      <c r="APX37" s="662" t="str">
        <f>IFERROR(IF(OR(APJ37="日",APJ37="祝",APJ37=0,APK37=""),"　",MAX(IF(APK37&gt;APX14,APM37-APK37,IF(APK37&lt;=APX14,APM37-APX14,0)),0)),0)</f>
        <v>　</v>
      </c>
      <c r="APY37" s="663"/>
      <c r="APZ37" s="664"/>
      <c r="AQA37" s="662" t="str">
        <f>IFERROR(IF(OR(APJ37="日",APJ37="祝",APJ37=0,APK37=""),"　",MAX(IF(AND(APK37&lt;=AQA14,APM37&gt;AQB14),AQB14-AQA14,IF(AND(APK37&gt;AQA14,APM37&lt;=AQB14),APM37-APK37,IF(AND(APK37&lt;=AQA14,APM37&lt;=AQB14),APM37-AQA14,IF(AND(APK37&gt;AQA14,APM37&gt;AQB14),AQB14-APK37,0)))),0)),0)</f>
        <v>　</v>
      </c>
      <c r="AQB37" s="663"/>
      <c r="AQC37" s="664"/>
      <c r="AQD37" s="662" t="str">
        <f>IFERROR(IF(OR(APJ37="日",APJ37="祝",APJ37=0,APK37=""),"　",MAX(IF(AND(APK37&gt;AQG14,APM37&gt;AQE14),0,IF(AND(APK37&lt;=AQG14,APK37&gt;AQD14,APM37&gt;AQE14),AQG14-APK37,IF(AND(APK37&lt;=AQG14,APK37&lt;=AQD14,APM37&gt;AQE14),AQG14-AQD14,IF(AND(APK37&gt;AQD14,APM37&lt;=AQE14),APM37-APK37,IF(AND(APK37&lt;=AQD14,APM37&lt;=AQE14),APM37-AQD14,0))))),0)),0)</f>
        <v>　</v>
      </c>
      <c r="AQE37" s="663"/>
      <c r="AQF37" s="664"/>
      <c r="AQG37" s="662" t="str">
        <f>IFERROR(IF(OR(APJ37="日",APJ37="祝",APJ37=0,APK37=""),"　",MAX(IF(AND(APK37&lt;=AQG14,APM37&gt;AQH14),AQH14-AQG14,IF(APM37&lt;=AQH14,0,IF(AND(APK37&gt;AQG14,APM37&gt;AQH14),AQH14-APK37,0))),0)),0)</f>
        <v>　</v>
      </c>
      <c r="AQH37" s="663"/>
      <c r="AQI37" s="664"/>
      <c r="AQJ37" s="662" t="str">
        <f t="shared" si="20"/>
        <v>　</v>
      </c>
      <c r="AQK37" s="663"/>
      <c r="AQL37" s="664"/>
      <c r="AQM37" s="665" t="str">
        <f>IF(AQP37="×",TIME(0,0,0),IF(AQZ4="非常勤",APO37,AQA37))</f>
        <v>　</v>
      </c>
      <c r="AQN37" s="666"/>
      <c r="AQO37" s="667"/>
      <c r="AQP37" s="265"/>
      <c r="AQQ37" s="665" t="str">
        <f>IF(AQT37="×",TIME(0,0,0),IF(AQZ4="非常勤",APR37,AQD37))</f>
        <v>　</v>
      </c>
      <c r="AQR37" s="666"/>
      <c r="AQS37" s="667"/>
      <c r="AQT37" s="265"/>
      <c r="AQU37" s="665" t="str">
        <f>IF(AQX37="×",TIME(0,0,0),IF(AQZ4="非常勤",APU37,AQG37))</f>
        <v>　</v>
      </c>
      <c r="AQV37" s="666"/>
      <c r="AQW37" s="667"/>
      <c r="AQX37" s="265"/>
      <c r="AQY37" s="665" t="str">
        <f>IF(ARB37="×",TIME(0,0,0),IF(AQZ4="非常勤",APX37,AQJ37))</f>
        <v>　</v>
      </c>
      <c r="AQZ37" s="666"/>
      <c r="ARA37" s="667"/>
      <c r="ARB37" s="265"/>
      <c r="ARC37" s="720"/>
      <c r="ARD37" s="720"/>
      <c r="ARE37" s="668"/>
      <c r="ARF37" s="670"/>
      <c r="ARG37" s="669"/>
      <c r="ARH37" s="671"/>
      <c r="ARI37" s="672"/>
      <c r="ARJ37" s="672"/>
      <c r="ARK37" s="673"/>
      <c r="ARL37" s="263">
        <f>$A$37</f>
        <v>23</v>
      </c>
      <c r="ARM37" s="264" t="str">
        <f>$B$37</f>
        <v>金</v>
      </c>
      <c r="ARN37" s="660"/>
      <c r="ARO37" s="661"/>
      <c r="ARP37" s="660"/>
      <c r="ARQ37" s="661"/>
      <c r="ARR37" s="662" t="str">
        <f>IFERROR(IF(OR(ARM37="日",ARM37="祝",ARM37=0,ARN37=""),"　",MAX(IF(AND(ARN37&lt;=ARR14,ARP37&gt;ARS14),ARS14-ARR14,IF(AND(ARN37&gt;ARR14,ARP37&lt;=ARS14),ARP37-ARN37,IF(AND(ARN37&lt;=ARR14,ARP37&lt;=ARS14),ARP37-ARR14,IF(AND(ARN37&gt;ARR14,ARP37&gt;ARS14),ARS14-ARN37,0)))),0)),0)</f>
        <v>　</v>
      </c>
      <c r="ARS37" s="663"/>
      <c r="ART37" s="664"/>
      <c r="ARU37" s="662" t="str">
        <f>IFERROR(IF(OR(ARM37="日",ARM37="祝",ARM37=0,ARN37=""),"　",MAX(IF(AND(ARN37&gt;ARX14,ARP37&gt;ARV14),0,IF(AND(ARN37&lt;=ARX14,ARN37&gt;ARU14,ARP37&gt;ARV14),ARX14-ARN37,IF(AND(ARN37&lt;=ARX14,ARN37&lt;=ARU14,ARP37&gt;ARV14),ARX14-ARU14,IF(AND(ARN37&gt;ARU14,ARP37&lt;=ARV14),ARP37-ARN37,IF(AND(ARN37&lt;=ARU14,ARP37&lt;=ARV14),ARP37-ARU14,0))))),0)),0)</f>
        <v>　</v>
      </c>
      <c r="ARV37" s="663"/>
      <c r="ARW37" s="664"/>
      <c r="ARX37" s="662" t="str">
        <f>IFERROR(IF(OR(ARM37="日",ARM37="祝",ARM37=0,ARN37=""),"　",MAX(IF(AND(ARN37&lt;=ARX14,ARP37&gt;ARY14),ARY14-ARX14,IF(ARP37&lt;=ARY14,0,IF(AND(ARN37&gt;ARX14,ARP37&gt;ARY14),ARY14-ARN37,0))),0)),0)</f>
        <v>　</v>
      </c>
      <c r="ARY37" s="663"/>
      <c r="ARZ37" s="664"/>
      <c r="ASA37" s="662" t="str">
        <f>IFERROR(IF(OR(ARM37="日",ARM37="祝",ARM37=0,ARN37=""),"　",MAX(IF(ARN37&gt;ASA14,ARP37-ARN37,IF(ARN37&lt;=ASA14,ARP37-ASA14,0)),0)),0)</f>
        <v>　</v>
      </c>
      <c r="ASB37" s="663"/>
      <c r="ASC37" s="664"/>
      <c r="ASD37" s="662" t="str">
        <f>IFERROR(IF(OR(ARM37="日",ARM37="祝",ARM37=0,ARN37=""),"　",MAX(IF(AND(ARN37&lt;=ASD14,ARP37&gt;ASE14),ASE14-ASD14,IF(AND(ARN37&gt;ASD14,ARP37&lt;=ASE14),ARP37-ARN37,IF(AND(ARN37&lt;=ASD14,ARP37&lt;=ASE14),ARP37-ASD14,IF(AND(ARN37&gt;ASD14,ARP37&gt;ASE14),ASE14-ARN37,0)))),0)),0)</f>
        <v>　</v>
      </c>
      <c r="ASE37" s="663"/>
      <c r="ASF37" s="664"/>
      <c r="ASG37" s="662" t="str">
        <f>IFERROR(IF(OR(ARM37="日",ARM37="祝",ARM37=0,ARN37=""),"　",MAX(IF(AND(ARN37&gt;ASJ14,ARP37&gt;ASH14),0,IF(AND(ARN37&lt;=ASJ14,ARN37&gt;ASG14,ARP37&gt;ASH14),ASJ14-ARN37,IF(AND(ARN37&lt;=ASJ14,ARN37&lt;=ASG14,ARP37&gt;ASH14),ASJ14-ASG14,IF(AND(ARN37&gt;ASG14,ARP37&lt;=ASH14),ARP37-ARN37,IF(AND(ARN37&lt;=ASG14,ARP37&lt;=ASH14),ARP37-ASG14,0))))),0)),0)</f>
        <v>　</v>
      </c>
      <c r="ASH37" s="663"/>
      <c r="ASI37" s="664"/>
      <c r="ASJ37" s="662" t="str">
        <f>IFERROR(IF(OR(ARM37="日",ARM37="祝",ARM37=0,ARN37=""),"　",MAX(IF(AND(ARN37&lt;=ASJ14,ARP37&gt;ASK14),ASK14-ASJ14,IF(ARP37&lt;=ASK14,0,IF(AND(ARN37&gt;ASJ14,ARP37&gt;ASK14),ASK14-ARN37,0))),0)),0)</f>
        <v>　</v>
      </c>
      <c r="ASK37" s="663"/>
      <c r="ASL37" s="664"/>
      <c r="ASM37" s="662" t="str">
        <f t="shared" si="21"/>
        <v>　</v>
      </c>
      <c r="ASN37" s="663"/>
      <c r="ASO37" s="664"/>
      <c r="ASP37" s="665" t="str">
        <f>IF(ASS37="×",TIME(0,0,0),IF(ATC4="非常勤",ARR37,ASD37))</f>
        <v>　</v>
      </c>
      <c r="ASQ37" s="666"/>
      <c r="ASR37" s="667"/>
      <c r="ASS37" s="265"/>
      <c r="AST37" s="665" t="str">
        <f>IF(ASW37="×",TIME(0,0,0),IF(ATC4="非常勤",ARU37,ASG37))</f>
        <v>　</v>
      </c>
      <c r="ASU37" s="666"/>
      <c r="ASV37" s="667"/>
      <c r="ASW37" s="265"/>
      <c r="ASX37" s="665" t="str">
        <f>IF(ATA37="×",TIME(0,0,0),IF(ATC4="非常勤",ARX37,ASJ37))</f>
        <v>　</v>
      </c>
      <c r="ASY37" s="666"/>
      <c r="ASZ37" s="667"/>
      <c r="ATA37" s="265"/>
      <c r="ATB37" s="665" t="str">
        <f>IF(ATE37="×",TIME(0,0,0),IF(ATC4="非常勤",ASA37,ASM37))</f>
        <v>　</v>
      </c>
      <c r="ATC37" s="666"/>
      <c r="ATD37" s="667"/>
      <c r="ATE37" s="265"/>
      <c r="ATF37" s="720"/>
      <c r="ATG37" s="720"/>
      <c r="ATH37" s="668"/>
      <c r="ATI37" s="670"/>
      <c r="ATJ37" s="669"/>
      <c r="ATK37" s="671"/>
      <c r="ATL37" s="672"/>
      <c r="ATM37" s="672"/>
      <c r="ATN37" s="673"/>
      <c r="ATO37" s="263">
        <f>$A$37</f>
        <v>23</v>
      </c>
      <c r="ATP37" s="264" t="str">
        <f>$B$37</f>
        <v>金</v>
      </c>
      <c r="ATQ37" s="660"/>
      <c r="ATR37" s="661"/>
      <c r="ATS37" s="660"/>
      <c r="ATT37" s="661"/>
      <c r="ATU37" s="662" t="str">
        <f>IFERROR(IF(OR(ATP37="日",ATP37="祝",ATP37=0,ATQ37=""),"　",MAX(IF(AND(ATQ37&lt;=ATU14,ATS37&gt;ATV14),ATV14-ATU14,IF(AND(ATQ37&gt;ATU14,ATS37&lt;=ATV14),ATS37-ATQ37,IF(AND(ATQ37&lt;=ATU14,ATS37&lt;=ATV14),ATS37-ATU14,IF(AND(ATQ37&gt;ATU14,ATS37&gt;ATV14),ATV14-ATQ37,0)))),0)),0)</f>
        <v>　</v>
      </c>
      <c r="ATV37" s="663"/>
      <c r="ATW37" s="664"/>
      <c r="ATX37" s="662" t="str">
        <f>IFERROR(IF(OR(ATP37="日",ATP37="祝",ATP37=0,ATQ37=""),"　",MAX(IF(AND(ATQ37&gt;AUA14,ATS37&gt;ATY14),0,IF(AND(ATQ37&lt;=AUA14,ATQ37&gt;ATX14,ATS37&gt;ATY14),AUA14-ATQ37,IF(AND(ATQ37&lt;=AUA14,ATQ37&lt;=ATX14,ATS37&gt;ATY14),AUA14-ATX14,IF(AND(ATQ37&gt;ATX14,ATS37&lt;=ATY14),ATS37-ATQ37,IF(AND(ATQ37&lt;=ATX14,ATS37&lt;=ATY14),ATS37-ATX14,0))))),0)),0)</f>
        <v>　</v>
      </c>
      <c r="ATY37" s="663"/>
      <c r="ATZ37" s="664"/>
      <c r="AUA37" s="662" t="str">
        <f>IFERROR(IF(OR(ATP37="日",ATP37="祝",ATP37=0,ATQ37=""),"　",MAX(IF(AND(ATQ37&lt;=AUA14,ATS37&gt;AUB14),AUB14-AUA14,IF(ATS37&lt;=AUB14,0,IF(AND(ATQ37&gt;AUA14,ATS37&gt;AUB14),AUB14-ATQ37,0))),0)),0)</f>
        <v>　</v>
      </c>
      <c r="AUB37" s="663"/>
      <c r="AUC37" s="664"/>
      <c r="AUD37" s="662" t="str">
        <f>IFERROR(IF(OR(ATP37="日",ATP37="祝",ATP37=0,ATQ37=""),"　",MAX(IF(ATQ37&gt;AUD14,ATS37-ATQ37,IF(ATQ37&lt;=AUD14,ATS37-AUD14,0)),0)),0)</f>
        <v>　</v>
      </c>
      <c r="AUE37" s="663"/>
      <c r="AUF37" s="664"/>
      <c r="AUG37" s="662" t="str">
        <f>IFERROR(IF(OR(ATP37="日",ATP37="祝",ATP37=0,ATQ37=""),"　",MAX(IF(AND(ATQ37&lt;=AUG14,ATS37&gt;AUH14),AUH14-AUG14,IF(AND(ATQ37&gt;AUG14,ATS37&lt;=AUH14),ATS37-ATQ37,IF(AND(ATQ37&lt;=AUG14,ATS37&lt;=AUH14),ATS37-AUG14,IF(AND(ATQ37&gt;AUG14,ATS37&gt;AUH14),AUH14-ATQ37,0)))),0)),0)</f>
        <v>　</v>
      </c>
      <c r="AUH37" s="663"/>
      <c r="AUI37" s="664"/>
      <c r="AUJ37" s="662" t="str">
        <f>IFERROR(IF(OR(ATP37="日",ATP37="祝",ATP37=0,ATQ37=""),"　",MAX(IF(AND(ATQ37&gt;AUM14,ATS37&gt;AUK14),0,IF(AND(ATQ37&lt;=AUM14,ATQ37&gt;AUJ14,ATS37&gt;AUK14),AUM14-ATQ37,IF(AND(ATQ37&lt;=AUM14,ATQ37&lt;=AUJ14,ATS37&gt;AUK14),AUM14-AUJ14,IF(AND(ATQ37&gt;AUJ14,ATS37&lt;=AUK14),ATS37-ATQ37,IF(AND(ATQ37&lt;=AUJ14,ATS37&lt;=AUK14),ATS37-AUJ14,0))))),0)),0)</f>
        <v>　</v>
      </c>
      <c r="AUK37" s="663"/>
      <c r="AUL37" s="664"/>
      <c r="AUM37" s="662" t="str">
        <f>IFERROR(IF(OR(ATP37="日",ATP37="祝",ATP37=0,ATQ37=""),"　",MAX(IF(AND(ATQ37&lt;=AUM14,ATS37&gt;AUN14),AUN14-AUM14,IF(ATS37&lt;=AUN14,0,IF(AND(ATQ37&gt;AUM14,ATS37&gt;AUN14),AUN14-ATQ37,0))),0)),0)</f>
        <v>　</v>
      </c>
      <c r="AUN37" s="663"/>
      <c r="AUO37" s="664"/>
      <c r="AUP37" s="662" t="str">
        <f t="shared" si="22"/>
        <v>　</v>
      </c>
      <c r="AUQ37" s="663"/>
      <c r="AUR37" s="664"/>
      <c r="AUS37" s="665" t="str">
        <f>IF(AUV37="×",TIME(0,0,0),IF(AVF4="非常勤",ATU37,AUG37))</f>
        <v>　</v>
      </c>
      <c r="AUT37" s="666"/>
      <c r="AUU37" s="667"/>
      <c r="AUV37" s="265"/>
      <c r="AUW37" s="665" t="str">
        <f>IF(AUZ37="×",TIME(0,0,0),IF(AVF4="非常勤",ATX37,AUJ37))</f>
        <v>　</v>
      </c>
      <c r="AUX37" s="666"/>
      <c r="AUY37" s="667"/>
      <c r="AUZ37" s="265"/>
      <c r="AVA37" s="665" t="str">
        <f>IF(AVD37="×",TIME(0,0,0),IF(AVF4="非常勤",AUA37,AUM37))</f>
        <v>　</v>
      </c>
      <c r="AVB37" s="666"/>
      <c r="AVC37" s="667"/>
      <c r="AVD37" s="265"/>
      <c r="AVE37" s="665" t="str">
        <f>IF(AVH37="×",TIME(0,0,0),IF(AVF4="非常勤",AUD37,AUP37))</f>
        <v>　</v>
      </c>
      <c r="AVF37" s="666"/>
      <c r="AVG37" s="667"/>
      <c r="AVH37" s="265"/>
      <c r="AVI37" s="668"/>
      <c r="AVJ37" s="669"/>
      <c r="AVK37" s="668"/>
      <c r="AVL37" s="670"/>
      <c r="AVM37" s="669"/>
      <c r="AVN37" s="671"/>
      <c r="AVO37" s="672"/>
      <c r="AVP37" s="672"/>
      <c r="AVQ37" s="673"/>
      <c r="AVR37" s="263">
        <f>$A$37</f>
        <v>23</v>
      </c>
      <c r="AVS37" s="264" t="str">
        <f>$B$37</f>
        <v>金</v>
      </c>
      <c r="AVT37" s="660"/>
      <c r="AVU37" s="661"/>
      <c r="AVV37" s="660"/>
      <c r="AVW37" s="661"/>
      <c r="AVX37" s="662" t="str">
        <f>IFERROR(IF(OR(AVS37="日",AVS37="祝",AVS37=0,AVT37=""),"　",MAX(IF(AND(AVT37&lt;=AVX14,AVV37&gt;AVY14),AVY14-AVX14,IF(AND(AVT37&gt;AVX14,AVV37&lt;=AVY14),AVV37-AVT37,IF(AND(AVT37&lt;=AVX14,AVV37&lt;=AVY14),AVV37-AVX14,IF(AND(AVT37&gt;AVX14,AVV37&gt;AVY14),AVY14-AVT37,0)))),0)),0)</f>
        <v>　</v>
      </c>
      <c r="AVY37" s="663"/>
      <c r="AVZ37" s="664"/>
      <c r="AWA37" s="662" t="str">
        <f>IFERROR(IF(OR(AVS37="日",AVS37="祝",AVS37=0,AVT37=""),"　",MAX(IF(AND(AVT37&gt;AWD14,AVV37&gt;AWB14),0,IF(AND(AVT37&lt;=AWD14,AVT37&gt;AWA14,AVV37&gt;AWB14),AWD14-AVT37,IF(AND(AVT37&lt;=AWD14,AVT37&lt;=AWA14,AVV37&gt;AWB14),AWD14-AWA14,IF(AND(AVT37&gt;AWA14,AVV37&lt;=AWB14),AVV37-AVT37,IF(AND(AVT37&lt;=AWA14,AVV37&lt;=AWB14),AVV37-AWA14,0))))),0)),0)</f>
        <v>　</v>
      </c>
      <c r="AWB37" s="663"/>
      <c r="AWC37" s="664"/>
      <c r="AWD37" s="662" t="str">
        <f>IFERROR(IF(OR(AVS37="日",AVS37="祝",AVS37=0,AVT37=""),"　",MAX(IF(AND(AVT37&lt;=AWD14,AVV37&gt;AWE14),AWE14-AWD14,IF(AVV37&lt;=AWE14,0,IF(AND(AVT37&gt;AWD14,AVV37&gt;AWE14),AWE14-AVT37,0))),0)),0)</f>
        <v>　</v>
      </c>
      <c r="AWE37" s="663"/>
      <c r="AWF37" s="664"/>
      <c r="AWG37" s="662" t="str">
        <f>IFERROR(IF(OR(AVS37="日",AVS37="祝",AVS37=0,AVT37=""),"　",MAX(IF(AVT37&gt;AWG14,AVV37-AVT37,IF(AVT37&lt;=AWG14,AVV37-AWG14,0)),0)),0)</f>
        <v>　</v>
      </c>
      <c r="AWH37" s="663"/>
      <c r="AWI37" s="664"/>
      <c r="AWJ37" s="662" t="str">
        <f>IFERROR(IF(OR(AVS37="日",AVS37="祝",AVS37=0,AVT37=""),"　",MAX(IF(AND(AVT37&lt;=AWJ14,AVV37&gt;AWK14),AWK14-AWJ14,IF(AND(AVT37&gt;AWJ14,AVV37&lt;=AWK14),AVV37-AVT37,IF(AND(AVT37&lt;=AWJ14,AVV37&lt;=AWK14),AVV37-AWJ14,IF(AND(AVT37&gt;AWJ14,AVV37&gt;AWK14),AWK14-AVT37,0)))),0)),0)</f>
        <v>　</v>
      </c>
      <c r="AWK37" s="663"/>
      <c r="AWL37" s="664"/>
      <c r="AWM37" s="662" t="str">
        <f>IFERROR(IF(OR(AVS37="日",AVS37="祝",AVS37=0,AVT37=""),"　",MAX(IF(AND(AVT37&gt;AWP14,AVV37&gt;AWN14),0,IF(AND(AVT37&lt;=AWP14,AVT37&gt;AWM14,AVV37&gt;AWN14),AWP14-AVT37,IF(AND(AVT37&lt;=AWP14,AVT37&lt;=AWM14,AVV37&gt;AWN14),AWP14-AWM14,IF(AND(AVT37&gt;AWM14,AVV37&lt;=AWN14),AVV37-AVT37,IF(AND(AVT37&lt;=AWM14,AVV37&lt;=AWN14),AVV37-AWM14,0))))),0)),0)</f>
        <v>　</v>
      </c>
      <c r="AWN37" s="663"/>
      <c r="AWO37" s="664"/>
      <c r="AWP37" s="662" t="str">
        <f>IFERROR(IF(OR(AVS37="日",AVS37="祝",AVS37=0,AVT37=""),"　",MAX(IF(AND(AVT37&lt;=AWP14,AVV37&gt;AWQ14),AWQ14-AWP14,IF(AVV37&lt;=AWQ14,0,IF(AND(AVT37&gt;AWP14,AVV37&gt;AWQ14),AWQ14-AVT37,0))),0)),0)</f>
        <v>　</v>
      </c>
      <c r="AWQ37" s="663"/>
      <c r="AWR37" s="664"/>
      <c r="AWS37" s="662" t="str">
        <f t="shared" si="23"/>
        <v>　</v>
      </c>
      <c r="AWT37" s="663"/>
      <c r="AWU37" s="664"/>
      <c r="AWV37" s="665" t="str">
        <f>IF(AWY37="×",TIME(0,0,0),IF(AXI4="非常勤",AVX37,AWJ37))</f>
        <v>　</v>
      </c>
      <c r="AWW37" s="666"/>
      <c r="AWX37" s="667"/>
      <c r="AWY37" s="265"/>
      <c r="AWZ37" s="665" t="str">
        <f>IF(AXC37="×",TIME(0,0,0),IF(AXI4="非常勤",AWA37,AWM37))</f>
        <v>　</v>
      </c>
      <c r="AXA37" s="666"/>
      <c r="AXB37" s="667"/>
      <c r="AXC37" s="265"/>
      <c r="AXD37" s="665" t="str">
        <f>IF(AXG37="×",TIME(0,0,0),IF(AXI4="非常勤",AWD37,AWP37))</f>
        <v>　</v>
      </c>
      <c r="AXE37" s="666"/>
      <c r="AXF37" s="667"/>
      <c r="AXG37" s="265"/>
      <c r="AXH37" s="665" t="str">
        <f>IF(AXK37="×",TIME(0,0,0),IF(AXI4="非常勤",AWG37,AWS37))</f>
        <v>　</v>
      </c>
      <c r="AXI37" s="666"/>
      <c r="AXJ37" s="667"/>
      <c r="AXK37" s="265"/>
      <c r="AXL37" s="668"/>
      <c r="AXM37" s="669"/>
      <c r="AXN37" s="668"/>
      <c r="AXO37" s="670"/>
      <c r="AXP37" s="669"/>
      <c r="AXQ37" s="671"/>
      <c r="AXR37" s="672"/>
      <c r="AXS37" s="672"/>
      <c r="AXT37" s="673"/>
      <c r="AXU37" s="263">
        <f>$A$37</f>
        <v>23</v>
      </c>
      <c r="AXV37" s="264" t="str">
        <f>$B$37</f>
        <v>金</v>
      </c>
      <c r="AXW37" s="660"/>
      <c r="AXX37" s="661"/>
      <c r="AXY37" s="660"/>
      <c r="AXZ37" s="661"/>
      <c r="AYA37" s="662" t="str">
        <f>IFERROR(IF(OR(AXV37="日",AXV37="祝",AXV37=0,AXW37=""),"　",MAX(IF(AND(AXW37&lt;=AYA14,AXY37&gt;AYB14),AYB14-AYA14,IF(AND(AXW37&gt;AYA14,AXY37&lt;=AYB14),AXY37-AXW37,IF(AND(AXW37&lt;=AYA14,AXY37&lt;=AYB14),AXY37-AYA14,IF(AND(AXW37&gt;AYA14,AXY37&gt;AYB14),AYB14-AXW37,0)))),0)),0)</f>
        <v>　</v>
      </c>
      <c r="AYB37" s="663"/>
      <c r="AYC37" s="664"/>
      <c r="AYD37" s="662" t="str">
        <f>IFERROR(IF(OR(AXV37="日",AXV37="祝",AXV37=0,AXW37=""),"　",MAX(IF(AND(AXW37&gt;AYG14,AXY37&gt;AYE14),0,IF(AND(AXW37&lt;=AYG14,AXW37&gt;AYD14,AXY37&gt;AYE14),AYG14-AXW37,IF(AND(AXW37&lt;=AYG14,AXW37&lt;=AYD14,AXY37&gt;AYE14),AYG14-AYD14,IF(AND(AXW37&gt;AYD14,AXY37&lt;=AYE14),AXY37-AXW37,IF(AND(AXW37&lt;=AYD14,AXY37&lt;=AYE14),AXY37-AYD14,0))))),0)),0)</f>
        <v>　</v>
      </c>
      <c r="AYE37" s="663"/>
      <c r="AYF37" s="664"/>
      <c r="AYG37" s="662" t="str">
        <f>IFERROR(IF(OR(AXV37="日",AXV37="祝",AXV37=0,AXW37=""),"　",MAX(IF(AND(AXW37&lt;=AYG14,AXY37&gt;AYH14),AYH14-AYG14,IF(AXY37&lt;=AYH14,0,IF(AND(AXW37&gt;AYG14,AXY37&gt;AYH14),AYH14-AXW37,0))),0)),0)</f>
        <v>　</v>
      </c>
      <c r="AYH37" s="663"/>
      <c r="AYI37" s="664"/>
      <c r="AYJ37" s="662" t="str">
        <f>IFERROR(IF(OR(AXV37="日",AXV37="祝",AXV37=0,AXW37=""),"　",MAX(IF(AXW37&gt;AYJ14,AXY37-AXW37,IF(AXW37&lt;=AYJ14,AXY37-AYJ14,0)),0)),0)</f>
        <v>　</v>
      </c>
      <c r="AYK37" s="663"/>
      <c r="AYL37" s="664"/>
      <c r="AYM37" s="662" t="str">
        <f>IFERROR(IF(OR(AXV37="日",AXV37="祝",AXV37=0,AXW37=""),"　",MAX(IF(AND(AXW37&lt;=AYM14,AXY37&gt;AYN14),AYN14-AYM14,IF(AND(AXW37&gt;AYM14,AXY37&lt;=AYN14),AXY37-AXW37,IF(AND(AXW37&lt;=AYM14,AXY37&lt;=AYN14),AXY37-AYM14,IF(AND(AXW37&gt;AYM14,AXY37&gt;AYN14),AYN14-AXW37,0)))),0)),0)</f>
        <v>　</v>
      </c>
      <c r="AYN37" s="663"/>
      <c r="AYO37" s="664"/>
      <c r="AYP37" s="662" t="str">
        <f>IFERROR(IF(OR(AXV37="日",AXV37="祝",AXV37=0,AXW37=""),"　",MAX(IF(AND(AXW37&gt;AYS14,AXY37&gt;AYQ14),0,IF(AND(AXW37&lt;=AYS14,AXW37&gt;AYP14,AXY37&gt;AYQ14),AYS14-AXW37,IF(AND(AXW37&lt;=AYS14,AXW37&lt;=AYP14,AXY37&gt;AYQ14),AYS14-AYP14,IF(AND(AXW37&gt;AYP14,AXY37&lt;=AYQ14),AXY37-AXW37,IF(AND(AXW37&lt;=AYP14,AXY37&lt;=AYQ14),AXY37-AYP14,0))))),0)),0)</f>
        <v>　</v>
      </c>
      <c r="AYQ37" s="663"/>
      <c r="AYR37" s="664"/>
      <c r="AYS37" s="662" t="str">
        <f>IFERROR(IF(OR(AXV37="日",AXV37="祝",AXV37=0,AXW37=""),"　",MAX(IF(AND(AXW37&lt;=AYS14,AXY37&gt;AYT14),AYT14-AYS14,IF(AXY37&lt;=AYT14,0,IF(AND(AXW37&gt;AYS14,AXY37&gt;AYT14),AYT14-AXW37,0))),0)),0)</f>
        <v>　</v>
      </c>
      <c r="AYT37" s="663"/>
      <c r="AYU37" s="664"/>
      <c r="AYV37" s="662" t="str">
        <f t="shared" si="24"/>
        <v>　</v>
      </c>
      <c r="AYW37" s="663"/>
      <c r="AYX37" s="664"/>
      <c r="AYY37" s="665" t="str">
        <f>IF(AZB37="×",TIME(0,0,0),IF(AZL4="非常勤",AYA37,AYM37))</f>
        <v>　</v>
      </c>
      <c r="AYZ37" s="666"/>
      <c r="AZA37" s="667"/>
      <c r="AZB37" s="265"/>
      <c r="AZC37" s="665" t="str">
        <f>IF(AZF37="×",TIME(0,0,0),IF(AZL4="非常勤",AYD37,AYP37))</f>
        <v>　</v>
      </c>
      <c r="AZD37" s="666"/>
      <c r="AZE37" s="667"/>
      <c r="AZF37" s="265"/>
      <c r="AZG37" s="665" t="str">
        <f>IF(AZJ37="×",TIME(0,0,0),IF(AZL4="非常勤",AYG37,AYS37))</f>
        <v>　</v>
      </c>
      <c r="AZH37" s="666"/>
      <c r="AZI37" s="667"/>
      <c r="AZJ37" s="265"/>
      <c r="AZK37" s="665" t="str">
        <f>IF(AZN37="×",TIME(0,0,0),IF(AZL4="非常勤",AYJ37,AYV37))</f>
        <v>　</v>
      </c>
      <c r="AZL37" s="666"/>
      <c r="AZM37" s="667"/>
      <c r="AZN37" s="265"/>
      <c r="AZO37" s="668"/>
      <c r="AZP37" s="669"/>
      <c r="AZQ37" s="668"/>
      <c r="AZR37" s="670"/>
      <c r="AZS37" s="669"/>
      <c r="AZT37" s="671"/>
      <c r="AZU37" s="672"/>
      <c r="AZV37" s="672"/>
      <c r="AZW37" s="673"/>
      <c r="AZX37" s="263">
        <f>$A$37</f>
        <v>23</v>
      </c>
      <c r="AZY37" s="264" t="str">
        <f>$B$37</f>
        <v>金</v>
      </c>
      <c r="AZZ37" s="660"/>
      <c r="BAA37" s="661"/>
      <c r="BAB37" s="660"/>
      <c r="BAC37" s="661"/>
      <c r="BAD37" s="662" t="str">
        <f>IFERROR(IF(OR(AZY37="日",AZY37="祝",AZY37=0,AZZ37=""),"　",MAX(IF(AND(AZZ37&lt;=BAD14,BAB37&gt;BAE14),BAE14-BAD14,IF(AND(AZZ37&gt;BAD14,BAB37&lt;=BAE14),BAB37-AZZ37,IF(AND(AZZ37&lt;=BAD14,BAB37&lt;=BAE14),BAB37-BAD14,IF(AND(AZZ37&gt;BAD14,BAB37&gt;BAE14),BAE14-AZZ37,0)))),0)),0)</f>
        <v>　</v>
      </c>
      <c r="BAE37" s="663"/>
      <c r="BAF37" s="664"/>
      <c r="BAG37" s="662" t="str">
        <f>IFERROR(IF(OR(AZY37="日",AZY37="祝",AZY37=0,AZZ37=""),"　",MAX(IF(AND(AZZ37&gt;BAJ14,BAB37&gt;BAH14),0,IF(AND(AZZ37&lt;=BAJ14,AZZ37&gt;BAG14,BAB37&gt;BAH14),BAJ14-AZZ37,IF(AND(AZZ37&lt;=BAJ14,AZZ37&lt;=BAG14,BAB37&gt;BAH14),BAJ14-BAG14,IF(AND(AZZ37&gt;BAG14,BAB37&lt;=BAH14),BAB37-AZZ37,IF(AND(AZZ37&lt;=BAG14,BAB37&lt;=BAH14),BAB37-BAG14,0))))),0)),0)</f>
        <v>　</v>
      </c>
      <c r="BAH37" s="663"/>
      <c r="BAI37" s="664"/>
      <c r="BAJ37" s="662" t="str">
        <f>IFERROR(IF(OR(AZY37="日",AZY37="祝",AZY37=0,AZZ37=""),"　",MAX(IF(AND(AZZ37&lt;=BAJ14,BAB37&gt;BAK14),BAK14-BAJ14,IF(BAB37&lt;=BAK14,0,IF(AND(AZZ37&gt;BAJ14,BAB37&gt;BAK14),BAK14-AZZ37,0))),0)),0)</f>
        <v>　</v>
      </c>
      <c r="BAK37" s="663"/>
      <c r="BAL37" s="664"/>
      <c r="BAM37" s="662" t="str">
        <f>IFERROR(IF(OR(AZY37="日",AZY37="祝",AZY37=0,AZZ37=""),"　",MAX(IF(AZZ37&gt;BAM14,BAB37-AZZ37,IF(AZZ37&lt;=BAM14,BAB37-BAM14,0)),0)),0)</f>
        <v>　</v>
      </c>
      <c r="BAN37" s="663"/>
      <c r="BAO37" s="664"/>
      <c r="BAP37" s="662" t="str">
        <f>IFERROR(IF(OR(AZY37="日",AZY37="祝",AZY37=0,AZZ37=""),"　",MAX(IF(AND(AZZ37&lt;=BAP14,BAB37&gt;BAQ14),BAQ14-BAP14,IF(AND(AZZ37&gt;BAP14,BAB37&lt;=BAQ14),BAB37-AZZ37,IF(AND(AZZ37&lt;=BAP14,BAB37&lt;=BAQ14),BAB37-BAP14,IF(AND(AZZ37&gt;BAP14,BAB37&gt;BAQ14),BAQ14-AZZ37,0)))),0)),0)</f>
        <v>　</v>
      </c>
      <c r="BAQ37" s="663"/>
      <c r="BAR37" s="664"/>
      <c r="BAS37" s="662" t="str">
        <f>IFERROR(IF(OR(AZY37="日",AZY37="祝",AZY37=0,AZZ37=""),"　",MAX(IF(AND(AZZ37&gt;BAV14,BAB37&gt;BAT14),0,IF(AND(AZZ37&lt;=BAV14,AZZ37&gt;BAS14,BAB37&gt;BAT14),BAV14-AZZ37,IF(AND(AZZ37&lt;=BAV14,AZZ37&lt;=BAS14,BAB37&gt;BAT14),BAV14-BAS14,IF(AND(AZZ37&gt;BAS14,BAB37&lt;=BAT14),BAB37-AZZ37,IF(AND(AZZ37&lt;=BAS14,BAB37&lt;=BAT14),BAB37-BAS14,0))))),0)),0)</f>
        <v>　</v>
      </c>
      <c r="BAT37" s="663"/>
      <c r="BAU37" s="664"/>
      <c r="BAV37" s="662" t="str">
        <f>IFERROR(IF(OR(AZY37="日",AZY37="祝",AZY37=0,AZZ37=""),"　",MAX(IF(AND(AZZ37&lt;=BAV14,BAB37&gt;BAW14),BAW14-BAV14,IF(BAB37&lt;=BAW14,0,IF(AND(AZZ37&gt;BAV14,BAB37&gt;BAW14),BAW14-AZZ37,0))),0)),0)</f>
        <v>　</v>
      </c>
      <c r="BAW37" s="663"/>
      <c r="BAX37" s="664"/>
      <c r="BAY37" s="662" t="str">
        <f t="shared" si="25"/>
        <v>　</v>
      </c>
      <c r="BAZ37" s="663"/>
      <c r="BBA37" s="664"/>
      <c r="BBB37" s="665" t="str">
        <f>IF(BBE37="×",TIME(0,0,0),IF(BBO4="非常勤",BAD37,BAP37))</f>
        <v>　</v>
      </c>
      <c r="BBC37" s="666"/>
      <c r="BBD37" s="667"/>
      <c r="BBE37" s="265"/>
      <c r="BBF37" s="665" t="str">
        <f>IF(BBI37="×",TIME(0,0,0),IF(BBO4="非常勤",BAG37,BAS37))</f>
        <v>　</v>
      </c>
      <c r="BBG37" s="666"/>
      <c r="BBH37" s="667"/>
      <c r="BBI37" s="265"/>
      <c r="BBJ37" s="665" t="str">
        <f>IF(BBM37="×",TIME(0,0,0),IF(BBO4="非常勤",BAJ37,BAV37))</f>
        <v>　</v>
      </c>
      <c r="BBK37" s="666"/>
      <c r="BBL37" s="667"/>
      <c r="BBM37" s="265"/>
      <c r="BBN37" s="665" t="str">
        <f>IF(BBQ37="×",TIME(0,0,0),IF(BBO4="非常勤",BAM37,BAY37))</f>
        <v>　</v>
      </c>
      <c r="BBO37" s="666"/>
      <c r="BBP37" s="667"/>
      <c r="BBQ37" s="265"/>
      <c r="BBR37" s="668"/>
      <c r="BBS37" s="669"/>
      <c r="BBT37" s="668"/>
      <c r="BBU37" s="670"/>
      <c r="BBV37" s="669"/>
      <c r="BBW37" s="671"/>
      <c r="BBX37" s="672"/>
      <c r="BBY37" s="672"/>
      <c r="BBZ37" s="673"/>
      <c r="BCA37" s="263">
        <f>$A$37</f>
        <v>23</v>
      </c>
      <c r="BCB37" s="264" t="str">
        <f>$B$37</f>
        <v>金</v>
      </c>
      <c r="BCC37" s="660"/>
      <c r="BCD37" s="661"/>
      <c r="BCE37" s="660"/>
      <c r="BCF37" s="661"/>
      <c r="BCG37" s="662" t="str">
        <f>IFERROR(IF(OR(BCB37="日",BCB37="祝",BCB37=0,BCC37=""),"　",MAX(IF(AND(BCC37&lt;=BCG14,BCE37&gt;BCH14),BCH14-BCG14,IF(AND(BCC37&gt;BCG14,BCE37&lt;=BCH14),BCE37-BCC37,IF(AND(BCC37&lt;=BCG14,BCE37&lt;=BCH14),BCE37-BCG14,IF(AND(BCC37&gt;BCG14,BCE37&gt;BCH14),BCH14-BCC37,0)))),0)),0)</f>
        <v>　</v>
      </c>
      <c r="BCH37" s="663"/>
      <c r="BCI37" s="664"/>
      <c r="BCJ37" s="662" t="str">
        <f>IFERROR(IF(OR(BCB37="日",BCB37="祝",BCB37=0,BCC37=""),"　",MAX(IF(AND(BCC37&gt;BCM14,BCE37&gt;BCK14),0,IF(AND(BCC37&lt;=BCM14,BCC37&gt;BCJ14,BCE37&gt;BCK14),BCM14-BCC37,IF(AND(BCC37&lt;=BCM14,BCC37&lt;=BCJ14,BCE37&gt;BCK14),BCM14-BCJ14,IF(AND(BCC37&gt;BCJ14,BCE37&lt;=BCK14),BCE37-BCC37,IF(AND(BCC37&lt;=BCJ14,BCE37&lt;=BCK14),BCE37-BCJ14,0))))),0)),0)</f>
        <v>　</v>
      </c>
      <c r="BCK37" s="663"/>
      <c r="BCL37" s="664"/>
      <c r="BCM37" s="662" t="str">
        <f>IFERROR(IF(OR(BCB37="日",BCB37="祝",BCB37=0,BCC37=""),"　",MAX(IF(AND(BCC37&lt;=BCM14,BCE37&gt;BCN14),BCN14-BCM14,IF(BCE37&lt;=BCN14,0,IF(AND(BCC37&gt;BCM14,BCE37&gt;BCN14),BCN14-BCC37,0))),0)),0)</f>
        <v>　</v>
      </c>
      <c r="BCN37" s="663"/>
      <c r="BCO37" s="664"/>
      <c r="BCP37" s="662" t="str">
        <f>IFERROR(IF(OR(BCB37="日",BCB37="祝",BCB37=0,BCC37=""),"　",MAX(IF(BCC37&gt;BCP14,BCE37-BCC37,IF(BCC37&lt;=BCP14,BCE37-BCP14,0)),0)),0)</f>
        <v>　</v>
      </c>
      <c r="BCQ37" s="663"/>
      <c r="BCR37" s="664"/>
      <c r="BCS37" s="662" t="str">
        <f>IFERROR(IF(OR(BCB37="日",BCB37="祝",BCB37=0,BCC37=""),"　",MAX(IF(AND(BCC37&lt;=BCS14,BCE37&gt;BCT14),BCT14-BCS14,IF(AND(BCC37&gt;BCS14,BCE37&lt;=BCT14),BCE37-BCC37,IF(AND(BCC37&lt;=BCS14,BCE37&lt;=BCT14),BCE37-BCS14,IF(AND(BCC37&gt;BCS14,BCE37&gt;BCT14),BCT14-BCC37,0)))),0)),0)</f>
        <v>　</v>
      </c>
      <c r="BCT37" s="663"/>
      <c r="BCU37" s="664"/>
      <c r="BCV37" s="662" t="str">
        <f>IFERROR(IF(OR(BCB37="日",BCB37="祝",BCB37=0,BCC37=""),"　",MAX(IF(AND(BCC37&gt;BCY14,BCE37&gt;BCW14),0,IF(AND(BCC37&lt;=BCY14,BCC37&gt;BCV14,BCE37&gt;BCW14),BCY14-BCC37,IF(AND(BCC37&lt;=BCY14,BCC37&lt;=BCV14,BCE37&gt;BCW14),BCY14-BCV14,IF(AND(BCC37&gt;BCV14,BCE37&lt;=BCW14),BCE37-BCC37,IF(AND(BCC37&lt;=BCV14,BCE37&lt;=BCW14),BCE37-BCV14,0))))),0)),0)</f>
        <v>　</v>
      </c>
      <c r="BCW37" s="663"/>
      <c r="BCX37" s="664"/>
      <c r="BCY37" s="662" t="str">
        <f>IFERROR(IF(OR(BCB37="日",BCB37="祝",BCB37=0,BCC37=""),"　",MAX(IF(AND(BCC37&lt;=BCY14,BCE37&gt;BCZ14),BCZ14-BCY14,IF(BCE37&lt;=BCZ14,0,IF(AND(BCC37&gt;BCY14,BCE37&gt;BCZ14),BCZ14-BCC37,0))),0)),0)</f>
        <v>　</v>
      </c>
      <c r="BCZ37" s="663"/>
      <c r="BDA37" s="664"/>
      <c r="BDB37" s="662" t="str">
        <f t="shared" si="26"/>
        <v>　</v>
      </c>
      <c r="BDC37" s="663"/>
      <c r="BDD37" s="664"/>
      <c r="BDE37" s="665" t="str">
        <f>IF(BDH37="×",TIME(0,0,0),IF(BDR4="非常勤",BCG37,BCS37))</f>
        <v>　</v>
      </c>
      <c r="BDF37" s="666"/>
      <c r="BDG37" s="667"/>
      <c r="BDH37" s="265"/>
      <c r="BDI37" s="665" t="str">
        <f>IF(BDL37="×",TIME(0,0,0),IF(BDR4="非常勤",BCJ37,BCV37))</f>
        <v>　</v>
      </c>
      <c r="BDJ37" s="666"/>
      <c r="BDK37" s="667"/>
      <c r="BDL37" s="265"/>
      <c r="BDM37" s="665" t="str">
        <f>IF(BDP37="×",TIME(0,0,0),IF(BDR4="非常勤",BCM37,BCY37))</f>
        <v>　</v>
      </c>
      <c r="BDN37" s="666"/>
      <c r="BDO37" s="667"/>
      <c r="BDP37" s="265"/>
      <c r="BDQ37" s="665" t="str">
        <f>IF(BDT37="×",TIME(0,0,0),IF(BDR4="非常勤",BCP37,BDB37))</f>
        <v>　</v>
      </c>
      <c r="BDR37" s="666"/>
      <c r="BDS37" s="667"/>
      <c r="BDT37" s="265"/>
      <c r="BDU37" s="668"/>
      <c r="BDV37" s="669"/>
      <c r="BDW37" s="668"/>
      <c r="BDX37" s="670"/>
      <c r="BDY37" s="669"/>
      <c r="BDZ37" s="671"/>
      <c r="BEA37" s="672"/>
      <c r="BEB37" s="672"/>
      <c r="BEC37" s="673"/>
      <c r="BED37" s="263">
        <f>$A$37</f>
        <v>23</v>
      </c>
      <c r="BEE37" s="264" t="str">
        <f>$B$37</f>
        <v>金</v>
      </c>
      <c r="BEF37" s="660"/>
      <c r="BEG37" s="661"/>
      <c r="BEH37" s="660"/>
      <c r="BEI37" s="661"/>
      <c r="BEJ37" s="662" t="str">
        <f>IFERROR(IF(OR(BEE37="日",BEE37="祝",BEE37=0,BEF37=""),"　",MAX(IF(AND(BEF37&lt;=BEJ14,BEH37&gt;BEK14),BEK14-BEJ14,IF(AND(BEF37&gt;BEJ14,BEH37&lt;=BEK14),BEH37-BEF37,IF(AND(BEF37&lt;=BEJ14,BEH37&lt;=BEK14),BEH37-BEJ14,IF(AND(BEF37&gt;BEJ14,BEH37&gt;BEK14),BEK14-BEF37,0)))),0)),0)</f>
        <v>　</v>
      </c>
      <c r="BEK37" s="663"/>
      <c r="BEL37" s="664"/>
      <c r="BEM37" s="662" t="str">
        <f>IFERROR(IF(OR(BEE37="日",BEE37="祝",BEE37=0,BEF37=""),"　",MAX(IF(AND(BEF37&gt;BEP14,BEH37&gt;BEN14),0,IF(AND(BEF37&lt;=BEP14,BEF37&gt;BEM14,BEH37&gt;BEN14),BEP14-BEF37,IF(AND(BEF37&lt;=BEP14,BEF37&lt;=BEM14,BEH37&gt;BEN14),BEP14-BEM14,IF(AND(BEF37&gt;BEM14,BEH37&lt;=BEN14),BEH37-BEF37,IF(AND(BEF37&lt;=BEM14,BEH37&lt;=BEN14),BEH37-BEM14,0))))),0)),0)</f>
        <v>　</v>
      </c>
      <c r="BEN37" s="663"/>
      <c r="BEO37" s="664"/>
      <c r="BEP37" s="662" t="str">
        <f>IFERROR(IF(OR(BEE37="日",BEE37="祝",BEE37=0,BEF37=""),"　",MAX(IF(AND(BEF37&lt;=BEP14,BEH37&gt;BEQ14),BEQ14-BEP14,IF(BEH37&lt;=BEQ14,0,IF(AND(BEF37&gt;BEP14,BEH37&gt;BEQ14),BEQ14-BEF37,0))),0)),0)</f>
        <v>　</v>
      </c>
      <c r="BEQ37" s="663"/>
      <c r="BER37" s="664"/>
      <c r="BES37" s="662" t="str">
        <f>IFERROR(IF(OR(BEE37="日",BEE37="祝",BEE37=0,BEF37=""),"　",MAX(IF(BEF37&gt;BES14,BEH37-BEF37,IF(BEF37&lt;=BES14,BEH37-BES14,0)),0)),0)</f>
        <v>　</v>
      </c>
      <c r="BET37" s="663"/>
      <c r="BEU37" s="664"/>
      <c r="BEV37" s="662" t="str">
        <f>IFERROR(IF(OR(BEE37="日",BEE37="祝",BEE37=0,BEF37=""),"　",MAX(IF(AND(BEF37&lt;=BEV14,BEH37&gt;BEW14),BEW14-BEV14,IF(AND(BEF37&gt;BEV14,BEH37&lt;=BEW14),BEH37-BEF37,IF(AND(BEF37&lt;=BEV14,BEH37&lt;=BEW14),BEH37-BEV14,IF(AND(BEF37&gt;BEV14,BEH37&gt;BEW14),BEW14-BEF37,0)))),0)),0)</f>
        <v>　</v>
      </c>
      <c r="BEW37" s="663"/>
      <c r="BEX37" s="664"/>
      <c r="BEY37" s="662" t="str">
        <f>IFERROR(IF(OR(BEE37="日",BEE37="祝",BEE37=0,BEF37=""),"　",MAX(IF(AND(BEF37&gt;BFB14,BEH37&gt;BEZ14),0,IF(AND(BEF37&lt;=BFB14,BEF37&gt;BEY14,BEH37&gt;BEZ14),BFB14-BEF37,IF(AND(BEF37&lt;=BFB14,BEF37&lt;=BEY14,BEH37&gt;BEZ14),BFB14-BEY14,IF(AND(BEF37&gt;BEY14,BEH37&lt;=BEZ14),BEH37-BEF37,IF(AND(BEF37&lt;=BEY14,BEH37&lt;=BEZ14),BEH37-BEY14,0))))),0)),0)</f>
        <v>　</v>
      </c>
      <c r="BEZ37" s="663"/>
      <c r="BFA37" s="664"/>
      <c r="BFB37" s="662" t="str">
        <f>IFERROR(IF(OR(BEE37="日",BEE37="祝",BEE37=0,BEF37=""),"　",MAX(IF(AND(BEF37&lt;=BFB14,BEH37&gt;BFC14),BFC14-BFB14,IF(BEH37&lt;=BFC14,0,IF(AND(BEF37&gt;BFB14,BEH37&gt;BFC14),BFC14-BEF37,0))),0)),0)</f>
        <v>　</v>
      </c>
      <c r="BFC37" s="663"/>
      <c r="BFD37" s="664"/>
      <c r="BFE37" s="662" t="str">
        <f t="shared" si="27"/>
        <v>　</v>
      </c>
      <c r="BFF37" s="663"/>
      <c r="BFG37" s="664"/>
      <c r="BFH37" s="665" t="str">
        <f>IF(BFK37="×",TIME(0,0,0),IF(BFU4="非常勤",BEJ37,BEV37))</f>
        <v>　</v>
      </c>
      <c r="BFI37" s="666"/>
      <c r="BFJ37" s="667"/>
      <c r="BFK37" s="265"/>
      <c r="BFL37" s="665" t="str">
        <f>IF(BFO37="×",TIME(0,0,0),IF(BFU4="非常勤",BEM37,BEY37))</f>
        <v>　</v>
      </c>
      <c r="BFM37" s="666"/>
      <c r="BFN37" s="667"/>
      <c r="BFO37" s="265"/>
      <c r="BFP37" s="665" t="str">
        <f>IF(BFS37="×",TIME(0,0,0),IF(BFU4="非常勤",BEP37,BFB37))</f>
        <v>　</v>
      </c>
      <c r="BFQ37" s="666"/>
      <c r="BFR37" s="667"/>
      <c r="BFS37" s="265"/>
      <c r="BFT37" s="665" t="str">
        <f>IF(BFW37="×",TIME(0,0,0),IF(BFU4="非常勤",BES37,BFE37))</f>
        <v>　</v>
      </c>
      <c r="BFU37" s="666"/>
      <c r="BFV37" s="667"/>
      <c r="BFW37" s="265"/>
      <c r="BFX37" s="668"/>
      <c r="BFY37" s="669"/>
      <c r="BFZ37" s="668"/>
      <c r="BGA37" s="670"/>
      <c r="BGB37" s="669"/>
      <c r="BGC37" s="671"/>
      <c r="BGD37" s="672"/>
      <c r="BGE37" s="672"/>
      <c r="BGF37" s="673"/>
      <c r="BGG37" s="263">
        <f>$A$37</f>
        <v>23</v>
      </c>
      <c r="BGH37" s="264" t="str">
        <f>$B$37</f>
        <v>金</v>
      </c>
      <c r="BGI37" s="660"/>
      <c r="BGJ37" s="661"/>
      <c r="BGK37" s="660"/>
      <c r="BGL37" s="661"/>
      <c r="BGM37" s="662" t="str">
        <f>IFERROR(IF(OR(BGH37="日",BGH37="祝",BGH37=0,BGI37=""),"　",MAX(IF(AND(BGI37&lt;=BGM14,BGK37&gt;BGN14),BGN14-BGM14,IF(AND(BGI37&gt;BGM14,BGK37&lt;=BGN14),BGK37-BGI37,IF(AND(BGI37&lt;=BGM14,BGK37&lt;=BGN14),BGK37-BGM14,IF(AND(BGI37&gt;BGM14,BGK37&gt;BGN14),BGN14-BGI37,0)))),0)),0)</f>
        <v>　</v>
      </c>
      <c r="BGN37" s="663"/>
      <c r="BGO37" s="664"/>
      <c r="BGP37" s="662" t="str">
        <f>IFERROR(IF(OR(BGH37="日",BGH37="祝",BGH37=0,BGI37=""),"　",MAX(IF(AND(BGI37&gt;BGS14,BGK37&gt;BGQ14),0,IF(AND(BGI37&lt;=BGS14,BGI37&gt;BGP14,BGK37&gt;BGQ14),BGS14-BGI37,IF(AND(BGI37&lt;=BGS14,BGI37&lt;=BGP14,BGK37&gt;BGQ14),BGS14-BGP14,IF(AND(BGI37&gt;BGP14,BGK37&lt;=BGQ14),BGK37-BGI37,IF(AND(BGI37&lt;=BGP14,BGK37&lt;=BGQ14),BGK37-BGP14,0))))),0)),0)</f>
        <v>　</v>
      </c>
      <c r="BGQ37" s="663"/>
      <c r="BGR37" s="664"/>
      <c r="BGS37" s="662" t="str">
        <f>IFERROR(IF(OR(BGH37="日",BGH37="祝",BGH37=0,BGI37=""),"　",MAX(IF(AND(BGI37&lt;=BGS14,BGK37&gt;BGT14),BGT14-BGS14,IF(BGK37&lt;=BGT14,0,IF(AND(BGI37&gt;BGS14,BGK37&gt;BGT14),BGT14-BGI37,0))),0)),0)</f>
        <v>　</v>
      </c>
      <c r="BGT37" s="663"/>
      <c r="BGU37" s="664"/>
      <c r="BGV37" s="662" t="str">
        <f>IFERROR(IF(OR(BGH37="日",BGH37="祝",BGH37=0,BGI37=""),"　",MAX(IF(BGI37&gt;BGV14,BGK37-BGI37,IF(BGI37&lt;=BGV14,BGK37-BGV14,0)),0)),0)</f>
        <v>　</v>
      </c>
      <c r="BGW37" s="663"/>
      <c r="BGX37" s="664"/>
      <c r="BGY37" s="662" t="str">
        <f>IFERROR(IF(OR(BGH37="日",BGH37="祝",BGH37=0,BGI37=""),"　",MAX(IF(AND(BGI37&lt;=BGY14,BGK37&gt;BGZ14),BGZ14-BGY14,IF(AND(BGI37&gt;BGY14,BGK37&lt;=BGZ14),BGK37-BGI37,IF(AND(BGI37&lt;=BGY14,BGK37&lt;=BGZ14),BGK37-BGY14,IF(AND(BGI37&gt;BGY14,BGK37&gt;BGZ14),BGZ14-BGI37,0)))),0)),0)</f>
        <v>　</v>
      </c>
      <c r="BGZ37" s="663"/>
      <c r="BHA37" s="664"/>
      <c r="BHB37" s="662" t="str">
        <f>IFERROR(IF(OR(BGH37="日",BGH37="祝",BGH37=0,BGI37=""),"　",MAX(IF(AND(BGI37&gt;BHE14,BGK37&gt;BHC14),0,IF(AND(BGI37&lt;=BHE14,BGI37&gt;BHB14,BGK37&gt;BHC14),BHE14-BGI37,IF(AND(BGI37&lt;=BHE14,BGI37&lt;=BHB14,BGK37&gt;BHC14),BHE14-BHB14,IF(AND(BGI37&gt;BHB14,BGK37&lt;=BHC14),BGK37-BGI37,IF(AND(BGI37&lt;=BHB14,BGK37&lt;=BHC14),BGK37-BHB14,0))))),0)),0)</f>
        <v>　</v>
      </c>
      <c r="BHC37" s="663"/>
      <c r="BHD37" s="664"/>
      <c r="BHE37" s="662" t="str">
        <f>IFERROR(IF(OR(BGH37="日",BGH37="祝",BGH37=0,BGI37=""),"　",MAX(IF(AND(BGI37&lt;=BHE14,BGK37&gt;BHF14),BHF14-BHE14,IF(BGK37&lt;=BHF14,0,IF(AND(BGI37&gt;BHE14,BGK37&gt;BHF14),BHF14-BGI37,0))),0)),0)</f>
        <v>　</v>
      </c>
      <c r="BHF37" s="663"/>
      <c r="BHG37" s="664"/>
      <c r="BHH37" s="662" t="str">
        <f t="shared" si="28"/>
        <v>　</v>
      </c>
      <c r="BHI37" s="663"/>
      <c r="BHJ37" s="664"/>
      <c r="BHK37" s="665" t="str">
        <f>IF(BHN37="×",TIME(0,0,0),IF(BHX4="非常勤",BGM37,BGY37))</f>
        <v>　</v>
      </c>
      <c r="BHL37" s="666"/>
      <c r="BHM37" s="667"/>
      <c r="BHN37" s="265"/>
      <c r="BHO37" s="665" t="str">
        <f>IF(BHR37="×",TIME(0,0,0),IF(BHX4="非常勤",BGP37,BHB37))</f>
        <v>　</v>
      </c>
      <c r="BHP37" s="666"/>
      <c r="BHQ37" s="667"/>
      <c r="BHR37" s="265"/>
      <c r="BHS37" s="665" t="str">
        <f>IF(BHV37="×",TIME(0,0,0),IF(BHX4="非常勤",BGS37,BHE37))</f>
        <v>　</v>
      </c>
      <c r="BHT37" s="666"/>
      <c r="BHU37" s="667"/>
      <c r="BHV37" s="265"/>
      <c r="BHW37" s="665" t="str">
        <f>IF(BHZ37="×",TIME(0,0,0),IF(BHX4="非常勤",BGV37,BHH37))</f>
        <v>　</v>
      </c>
      <c r="BHX37" s="666"/>
      <c r="BHY37" s="667"/>
      <c r="BHZ37" s="265"/>
      <c r="BIA37" s="668"/>
      <c r="BIB37" s="669"/>
      <c r="BIC37" s="668"/>
      <c r="BID37" s="670"/>
      <c r="BIE37" s="669"/>
      <c r="BIF37" s="671"/>
      <c r="BIG37" s="672"/>
      <c r="BIH37" s="672"/>
      <c r="BII37" s="673"/>
      <c r="BIJ37" s="263">
        <f>$A$37</f>
        <v>23</v>
      </c>
      <c r="BIK37" s="264" t="str">
        <f>$B$37</f>
        <v>金</v>
      </c>
      <c r="BIL37" s="660"/>
      <c r="BIM37" s="661"/>
      <c r="BIN37" s="660"/>
      <c r="BIO37" s="661"/>
      <c r="BIP37" s="662" t="str">
        <f>IFERROR(IF(OR(BIK37="日",BIK37="祝",BIK37=0,BIL37=""),"　",MAX(IF(AND(BIL37&lt;=BIP14,BIN37&gt;BIQ14),BIQ14-BIP14,IF(AND(BIL37&gt;BIP14,BIN37&lt;=BIQ14),BIN37-BIL37,IF(AND(BIL37&lt;=BIP14,BIN37&lt;=BIQ14),BIN37-BIP14,IF(AND(BIL37&gt;BIP14,BIN37&gt;BIQ14),BIQ14-BIL37,0)))),0)),0)</f>
        <v>　</v>
      </c>
      <c r="BIQ37" s="663"/>
      <c r="BIR37" s="664"/>
      <c r="BIS37" s="662" t="str">
        <f>IFERROR(IF(OR(BIK37="日",BIK37="祝",BIK37=0,BIL37=""),"　",MAX(IF(AND(BIL37&gt;BIV14,BIN37&gt;BIT14),0,IF(AND(BIL37&lt;=BIV14,BIL37&gt;BIS14,BIN37&gt;BIT14),BIV14-BIL37,IF(AND(BIL37&lt;=BIV14,BIL37&lt;=BIS14,BIN37&gt;BIT14),BIV14-BIS14,IF(AND(BIL37&gt;BIS14,BIN37&lt;=BIT14),BIN37-BIL37,IF(AND(BIL37&lt;=BIS14,BIN37&lt;=BIT14),BIN37-BIS14,0))))),0)),0)</f>
        <v>　</v>
      </c>
      <c r="BIT37" s="663"/>
      <c r="BIU37" s="664"/>
      <c r="BIV37" s="662" t="str">
        <f>IFERROR(IF(OR(BIK37="日",BIK37="祝",BIK37=0,BIL37=""),"　",MAX(IF(AND(BIL37&lt;=BIV14,BIN37&gt;BIW14),BIW14-BIV14,IF(BIN37&lt;=BIW14,0,IF(AND(BIL37&gt;BIV14,BIN37&gt;BIW14),BIW14-BIL37,0))),0)),0)</f>
        <v>　</v>
      </c>
      <c r="BIW37" s="663"/>
      <c r="BIX37" s="664"/>
      <c r="BIY37" s="662" t="str">
        <f>IFERROR(IF(OR(BIK37="日",BIK37="祝",BIK37=0,BIL37=""),"　",MAX(IF(BIL37&gt;BIY14,BIN37-BIL37,IF(BIL37&lt;=BIY14,BIN37-BIY14,0)),0)),0)</f>
        <v>　</v>
      </c>
      <c r="BIZ37" s="663"/>
      <c r="BJA37" s="664"/>
      <c r="BJB37" s="662" t="str">
        <f>IFERROR(IF(OR(BIK37="日",BIK37="祝",BIK37=0,BIL37=""),"　",MAX(IF(AND(BIL37&lt;=BJB14,BIN37&gt;BJC14),BJC14-BJB14,IF(AND(BIL37&gt;BJB14,BIN37&lt;=BJC14),BIN37-BIL37,IF(AND(BIL37&lt;=BJB14,BIN37&lt;=BJC14),BIN37-BJB14,IF(AND(BIL37&gt;BJB14,BIN37&gt;BJC14),BJC14-BIL37,0)))),0)),0)</f>
        <v>　</v>
      </c>
      <c r="BJC37" s="663"/>
      <c r="BJD37" s="664"/>
      <c r="BJE37" s="662" t="str">
        <f>IFERROR(IF(OR(BIK37="日",BIK37="祝",BIK37=0,BIL37=""),"　",MAX(IF(AND(BIL37&gt;BJH14,BIN37&gt;BJF14),0,IF(AND(BIL37&lt;=BJH14,BIL37&gt;BJE14,BIN37&gt;BJF14),BJH14-BIL37,IF(AND(BIL37&lt;=BJH14,BIL37&lt;=BJE14,BIN37&gt;BJF14),BJH14-BJE14,IF(AND(BIL37&gt;BJE14,BIN37&lt;=BJF14),BIN37-BIL37,IF(AND(BIL37&lt;=BJE14,BIN37&lt;=BJF14),BIN37-BJE14,0))))),0)),0)</f>
        <v>　</v>
      </c>
      <c r="BJF37" s="663"/>
      <c r="BJG37" s="664"/>
      <c r="BJH37" s="662" t="str">
        <f>IFERROR(IF(OR(BIK37="日",BIK37="祝",BIK37=0,BIL37=""),"　",MAX(IF(AND(BIL37&lt;=BJH14,BIN37&gt;BJI14),BJI14-BJH14,IF(BIN37&lt;=BJI14,0,IF(AND(BIL37&gt;BJH14,BIN37&gt;BJI14),BJI14-BIL37,0))),0)),0)</f>
        <v>　</v>
      </c>
      <c r="BJI37" s="663"/>
      <c r="BJJ37" s="664"/>
      <c r="BJK37" s="662" t="str">
        <f t="shared" si="29"/>
        <v>　</v>
      </c>
      <c r="BJL37" s="663"/>
      <c r="BJM37" s="664"/>
      <c r="BJN37" s="665" t="str">
        <f>IF(BJQ37="×",TIME(0,0,0),IF(BKA4="非常勤",BIP37,BJB37))</f>
        <v>　</v>
      </c>
      <c r="BJO37" s="666"/>
      <c r="BJP37" s="667"/>
      <c r="BJQ37" s="265"/>
      <c r="BJR37" s="665" t="str">
        <f>IF(BJU37="×",TIME(0,0,0),IF(BKA4="非常勤",BIS37,BJE37))</f>
        <v>　</v>
      </c>
      <c r="BJS37" s="666"/>
      <c r="BJT37" s="667"/>
      <c r="BJU37" s="265"/>
      <c r="BJV37" s="665" t="str">
        <f>IF(BJY37="×",TIME(0,0,0),IF(BKA4="非常勤",BIV37,BJH37))</f>
        <v>　</v>
      </c>
      <c r="BJW37" s="666"/>
      <c r="BJX37" s="667"/>
      <c r="BJY37" s="265"/>
      <c r="BJZ37" s="665" t="str">
        <f>IF(BKC37="×",TIME(0,0,0),IF(BKA4="非常勤",BIY37,BJK37))</f>
        <v>　</v>
      </c>
      <c r="BKA37" s="666"/>
      <c r="BKB37" s="667"/>
      <c r="BKC37" s="265"/>
      <c r="BKD37" s="668"/>
      <c r="BKE37" s="669"/>
      <c r="BKF37" s="668"/>
      <c r="BKG37" s="670"/>
      <c r="BKH37" s="669"/>
      <c r="BKI37" s="671"/>
      <c r="BKJ37" s="672"/>
      <c r="BKK37" s="672"/>
      <c r="BKL37" s="673"/>
      <c r="BKM37" s="263">
        <f>$A$37</f>
        <v>23</v>
      </c>
      <c r="BKN37" s="264" t="str">
        <f>$B$37</f>
        <v>金</v>
      </c>
      <c r="BKO37" s="660"/>
      <c r="BKP37" s="661"/>
      <c r="BKQ37" s="660"/>
      <c r="BKR37" s="661"/>
      <c r="BKS37" s="662" t="str">
        <f>IFERROR(IF(OR(BKN37="日",BKN37="祝",BKN37=0,BKO37=""),"　",MAX(IF(AND(BKO37&lt;=BKS14,BKQ37&gt;BKT14),BKT14-BKS14,IF(AND(BKO37&gt;BKS14,BKQ37&lt;=BKT14),BKQ37-BKO37,IF(AND(BKO37&lt;=BKS14,BKQ37&lt;=BKT14),BKQ37-BKS14,IF(AND(BKO37&gt;BKS14,BKQ37&gt;BKT14),BKT14-BKO37,0)))),0)),0)</f>
        <v>　</v>
      </c>
      <c r="BKT37" s="663"/>
      <c r="BKU37" s="664"/>
      <c r="BKV37" s="662" t="str">
        <f>IFERROR(IF(OR(BKN37="日",BKN37="祝",BKN37=0,BKO37=""),"　",MAX(IF(AND(BKO37&gt;BKY14,BKQ37&gt;BKW14),0,IF(AND(BKO37&lt;=BKY14,BKO37&gt;BKV14,BKQ37&gt;BKW14),BKY14-BKO37,IF(AND(BKO37&lt;=BKY14,BKO37&lt;=BKV14,BKQ37&gt;BKW14),BKY14-BKV14,IF(AND(BKO37&gt;BKV14,BKQ37&lt;=BKW14),BKQ37-BKO37,IF(AND(BKO37&lt;=BKV14,BKQ37&lt;=BKW14),BKQ37-BKV14,0))))),0)),0)</f>
        <v>　</v>
      </c>
      <c r="BKW37" s="663"/>
      <c r="BKX37" s="664"/>
      <c r="BKY37" s="662" t="str">
        <f>IFERROR(IF(OR(BKN37="日",BKN37="祝",BKN37=0,BKO37=""),"　",MAX(IF(AND(BKO37&lt;=BKY14,BKQ37&gt;BKZ14),BKZ14-BKY14,IF(BKQ37&lt;=BKZ14,0,IF(AND(BKO37&gt;BKY14,BKQ37&gt;BKZ14),BKZ14-BKO37,0))),0)),0)</f>
        <v>　</v>
      </c>
      <c r="BKZ37" s="663"/>
      <c r="BLA37" s="664"/>
      <c r="BLB37" s="662" t="str">
        <f>IFERROR(IF(OR(BKN37="日",BKN37="祝",BKN37=0,BKO37=""),"　",MAX(IF(BKO37&gt;BLB14,BKQ37-BKO37,IF(BKO37&lt;=BLB14,BKQ37-BLB14,0)),0)),0)</f>
        <v>　</v>
      </c>
      <c r="BLC37" s="663"/>
      <c r="BLD37" s="664"/>
      <c r="BLE37" s="662" t="str">
        <f>IFERROR(IF(OR(BKN37="日",BKN37="祝",BKN37=0,BKO37=""),"　",MAX(IF(AND(BKO37&lt;=BLE14,BKQ37&gt;BLF14),BLF14-BLE14,IF(AND(BKO37&gt;BLE14,BKQ37&lt;=BLF14),BKQ37-BKO37,IF(AND(BKO37&lt;=BLE14,BKQ37&lt;=BLF14),BKQ37-BLE14,IF(AND(BKO37&gt;BLE14,BKQ37&gt;BLF14),BLF14-BKO37,0)))),0)),0)</f>
        <v>　</v>
      </c>
      <c r="BLF37" s="663"/>
      <c r="BLG37" s="664"/>
      <c r="BLH37" s="662" t="str">
        <f>IFERROR(IF(OR(BKN37="日",BKN37="祝",BKN37=0,BKO37=""),"　",MAX(IF(AND(BKO37&gt;BLK14,BKQ37&gt;BLI14),0,IF(AND(BKO37&lt;=BLK14,BKO37&gt;BLH14,BKQ37&gt;BLI14),BLK14-BKO37,IF(AND(BKO37&lt;=BLK14,BKO37&lt;=BLH14,BKQ37&gt;BLI14),BLK14-BLH14,IF(AND(BKO37&gt;BLH14,BKQ37&lt;=BLI14),BKQ37-BKO37,IF(AND(BKO37&lt;=BLH14,BKQ37&lt;=BLI14),BKQ37-BLH14,0))))),0)),0)</f>
        <v>　</v>
      </c>
      <c r="BLI37" s="663"/>
      <c r="BLJ37" s="664"/>
      <c r="BLK37" s="662" t="str">
        <f>IFERROR(IF(OR(BKN37="日",BKN37="祝",BKN37=0,BKO37=""),"　",MAX(IF(AND(BKO37&lt;=BLK14,BKQ37&gt;BLL14),BLL14-BLK14,IF(BKQ37&lt;=BLL14,0,IF(AND(BKO37&gt;BLK14,BKQ37&gt;BLL14),BLL14-BKO37,0))),0)),0)</f>
        <v>　</v>
      </c>
      <c r="BLL37" s="663"/>
      <c r="BLM37" s="664"/>
      <c r="BLN37" s="662" t="str">
        <f t="shared" si="30"/>
        <v>　</v>
      </c>
      <c r="BLO37" s="663"/>
      <c r="BLP37" s="664"/>
      <c r="BLQ37" s="665" t="str">
        <f>IF(BLT37="×",TIME(0,0,0),IF(BMD4="非常勤",BKS37,BLE37))</f>
        <v>　</v>
      </c>
      <c r="BLR37" s="666"/>
      <c r="BLS37" s="667"/>
      <c r="BLT37" s="265"/>
      <c r="BLU37" s="665" t="str">
        <f>IF(BLX37="×",TIME(0,0,0),IF(BMD4="非常勤",BKV37,BLH37))</f>
        <v>　</v>
      </c>
      <c r="BLV37" s="666"/>
      <c r="BLW37" s="667"/>
      <c r="BLX37" s="265"/>
      <c r="BLY37" s="665" t="str">
        <f>IF(BMB37="×",TIME(0,0,0),IF(BMD4="非常勤",BKY37,BLK37))</f>
        <v>　</v>
      </c>
      <c r="BLZ37" s="666"/>
      <c r="BMA37" s="667"/>
      <c r="BMB37" s="265"/>
      <c r="BMC37" s="665" t="str">
        <f>IF(BMF37="×",TIME(0,0,0),IF(BMD4="非常勤",BLB37,BLN37))</f>
        <v>　</v>
      </c>
      <c r="BMD37" s="666"/>
      <c r="BME37" s="667"/>
      <c r="BMF37" s="265"/>
      <c r="BMG37" s="668"/>
      <c r="BMH37" s="669"/>
      <c r="BMI37" s="668"/>
      <c r="BMJ37" s="670"/>
      <c r="BMK37" s="669"/>
      <c r="BML37" s="671"/>
      <c r="BMM37" s="672"/>
      <c r="BMN37" s="672"/>
      <c r="BMO37" s="673"/>
      <c r="BMP37" s="263">
        <f>$A$37</f>
        <v>23</v>
      </c>
      <c r="BMQ37" s="264" t="str">
        <f>$B$37</f>
        <v>金</v>
      </c>
      <c r="BMR37" s="660"/>
      <c r="BMS37" s="661"/>
      <c r="BMT37" s="660"/>
      <c r="BMU37" s="661"/>
      <c r="BMV37" s="662" t="str">
        <f>IFERROR(IF(OR(BMQ37="日",BMQ37="祝",BMQ37=0,BMR37=""),"　",MAX(IF(AND(BMR37&lt;=BMV14,BMT37&gt;BMW14),BMW14-BMV14,IF(AND(BMR37&gt;BMV14,BMT37&lt;=BMW14),BMT37-BMR37,IF(AND(BMR37&lt;=BMV14,BMT37&lt;=BMW14),BMT37-BMV14,IF(AND(BMR37&gt;BMV14,BMT37&gt;BMW14),BMW14-BMR37,0)))),0)),0)</f>
        <v>　</v>
      </c>
      <c r="BMW37" s="663"/>
      <c r="BMX37" s="664"/>
      <c r="BMY37" s="662" t="str">
        <f>IFERROR(IF(OR(BMQ37="日",BMQ37="祝",BMQ37=0,BMR37=""),"　",MAX(IF(AND(BMR37&gt;BNB14,BMT37&gt;BMZ14),0,IF(AND(BMR37&lt;=BNB14,BMR37&gt;BMY14,BMT37&gt;BMZ14),BNB14-BMR37,IF(AND(BMR37&lt;=BNB14,BMR37&lt;=BMY14,BMT37&gt;BMZ14),BNB14-BMY14,IF(AND(BMR37&gt;BMY14,BMT37&lt;=BMZ14),BMT37-BMR37,IF(AND(BMR37&lt;=BMY14,BMT37&lt;=BMZ14),BMT37-BMY14,0))))),0)),0)</f>
        <v>　</v>
      </c>
      <c r="BMZ37" s="663"/>
      <c r="BNA37" s="664"/>
      <c r="BNB37" s="662" t="str">
        <f>IFERROR(IF(OR(BMQ37="日",BMQ37="祝",BMQ37=0,BMR37=""),"　",MAX(IF(AND(BMR37&lt;=BNB14,BMT37&gt;BNC14),BNC14-BNB14,IF(BMT37&lt;=BNC14,0,IF(AND(BMR37&gt;BNB14,BMT37&gt;BNC14),BNC14-BMR37,0))),0)),0)</f>
        <v>　</v>
      </c>
      <c r="BNC37" s="663"/>
      <c r="BND37" s="664"/>
      <c r="BNE37" s="662" t="str">
        <f>IFERROR(IF(OR(BMQ37="日",BMQ37="祝",BMQ37=0,BMR37=""),"　",MAX(IF(BMR37&gt;BNE14,BMT37-BMR37,IF(BMR37&lt;=BNE14,BMT37-BNE14,0)),0)),0)</f>
        <v>　</v>
      </c>
      <c r="BNF37" s="663"/>
      <c r="BNG37" s="664"/>
      <c r="BNH37" s="662" t="str">
        <f>IFERROR(IF(OR(BMQ37="日",BMQ37="祝",BMQ37=0,BMR37=""),"　",MAX(IF(AND(BMR37&lt;=BNH14,BMT37&gt;BNI14),BNI14-BNH14,IF(AND(BMR37&gt;BNH14,BMT37&lt;=BNI14),BMT37-BMR37,IF(AND(BMR37&lt;=BNH14,BMT37&lt;=BNI14),BMT37-BNH14,IF(AND(BMR37&gt;BNH14,BMT37&gt;BNI14),BNI14-BMR37,0)))),0)),0)</f>
        <v>　</v>
      </c>
      <c r="BNI37" s="663"/>
      <c r="BNJ37" s="664"/>
      <c r="BNK37" s="662" t="str">
        <f>IFERROR(IF(OR(BMQ37="日",BMQ37="祝",BMQ37=0,BMR37=""),"　",MAX(IF(AND(BMR37&gt;BNN14,BMT37&gt;BNL14),0,IF(AND(BMR37&lt;=BNN14,BMR37&gt;BNK14,BMT37&gt;BNL14),BNN14-BMR37,IF(AND(BMR37&lt;=BNN14,BMR37&lt;=BNK14,BMT37&gt;BNL14),BNN14-BNK14,IF(AND(BMR37&gt;BNK14,BMT37&lt;=BNL14),BMT37-BMR37,IF(AND(BMR37&lt;=BNK14,BMT37&lt;=BNL14),BMT37-BNK14,0))))),0)),0)</f>
        <v>　</v>
      </c>
      <c r="BNL37" s="663"/>
      <c r="BNM37" s="664"/>
      <c r="BNN37" s="662" t="str">
        <f>IFERROR(IF(OR(BMQ37="日",BMQ37="祝",BMQ37=0,BMR37=""),"　",MAX(IF(AND(BMR37&lt;=BNN14,BMT37&gt;BNO14),BNO14-BNN14,IF(BMT37&lt;=BNO14,0,IF(AND(BMR37&gt;BNN14,BMT37&gt;BNO14),BNO14-BMR37,0))),0)),0)</f>
        <v>　</v>
      </c>
      <c r="BNO37" s="663"/>
      <c r="BNP37" s="664"/>
      <c r="BNQ37" s="662" t="str">
        <f t="shared" si="31"/>
        <v>　</v>
      </c>
      <c r="BNR37" s="663"/>
      <c r="BNS37" s="664"/>
      <c r="BNT37" s="665" t="str">
        <f>IF(BNW37="×",TIME(0,0,0),IF(BOG4="非常勤",BMV37,BNH37))</f>
        <v>　</v>
      </c>
      <c r="BNU37" s="666"/>
      <c r="BNV37" s="667"/>
      <c r="BNW37" s="265"/>
      <c r="BNX37" s="665" t="str">
        <f>IF(BOA37="×",TIME(0,0,0),IF(BOG4="非常勤",BMY37,BNK37))</f>
        <v>　</v>
      </c>
      <c r="BNY37" s="666"/>
      <c r="BNZ37" s="667"/>
      <c r="BOA37" s="265"/>
      <c r="BOB37" s="665" t="str">
        <f>IF(BOE37="×",TIME(0,0,0),IF(BOG4="非常勤",BNB37,BNN37))</f>
        <v>　</v>
      </c>
      <c r="BOC37" s="666"/>
      <c r="BOD37" s="667"/>
      <c r="BOE37" s="265"/>
      <c r="BOF37" s="665" t="str">
        <f>IF(BOI37="×",TIME(0,0,0),IF(BOG4="非常勤",BNE37,BNQ37))</f>
        <v>　</v>
      </c>
      <c r="BOG37" s="666"/>
      <c r="BOH37" s="667"/>
      <c r="BOI37" s="265"/>
      <c r="BOJ37" s="668"/>
      <c r="BOK37" s="669"/>
      <c r="BOL37" s="668"/>
      <c r="BOM37" s="670"/>
      <c r="BON37" s="669"/>
      <c r="BOO37" s="671"/>
      <c r="BOP37" s="672"/>
      <c r="BOQ37" s="672"/>
      <c r="BOR37" s="673"/>
      <c r="BOS37" s="263">
        <f>$A$37</f>
        <v>23</v>
      </c>
      <c r="BOT37" s="264" t="str">
        <f>$B$37</f>
        <v>金</v>
      </c>
      <c r="BOU37" s="660"/>
      <c r="BOV37" s="661"/>
      <c r="BOW37" s="660"/>
      <c r="BOX37" s="661"/>
      <c r="BOY37" s="662" t="str">
        <f>IFERROR(IF(OR(BOT37="日",BOT37="祝",BOT37=0,BOU37=""),"　",MAX(IF(AND(BOU37&lt;=BOY14,BOW37&gt;BOZ14),BOZ14-BOY14,IF(AND(BOU37&gt;BOY14,BOW37&lt;=BOZ14),BOW37-BOU37,IF(AND(BOU37&lt;=BOY14,BOW37&lt;=BOZ14),BOW37-BOY14,IF(AND(BOU37&gt;BOY14,BOW37&gt;BOZ14),BOZ14-BOU37,0)))),0)),0)</f>
        <v>　</v>
      </c>
      <c r="BOZ37" s="663"/>
      <c r="BPA37" s="664"/>
      <c r="BPB37" s="662" t="str">
        <f>IFERROR(IF(OR(BOT37="日",BOT37="祝",BOT37=0,BOU37=""),"　",MAX(IF(AND(BOU37&gt;BPE14,BOW37&gt;BPC14),0,IF(AND(BOU37&lt;=BPE14,BOU37&gt;BPB14,BOW37&gt;BPC14),BPE14-BOU37,IF(AND(BOU37&lt;=BPE14,BOU37&lt;=BPB14,BOW37&gt;BPC14),BPE14-BPB14,IF(AND(BOU37&gt;BPB14,BOW37&lt;=BPC14),BOW37-BOU37,IF(AND(BOU37&lt;=BPB14,BOW37&lt;=BPC14),BOW37-BPB14,0))))),0)),0)</f>
        <v>　</v>
      </c>
      <c r="BPC37" s="663"/>
      <c r="BPD37" s="664"/>
      <c r="BPE37" s="662" t="str">
        <f>IFERROR(IF(OR(BOT37="日",BOT37="祝",BOT37=0,BOU37=""),"　",MAX(IF(AND(BOU37&lt;=BPE14,BOW37&gt;BPF14),BPF14-BPE14,IF(BOW37&lt;=BPF14,0,IF(AND(BOU37&gt;BPE14,BOW37&gt;BPF14),BPF14-BOU37,0))),0)),0)</f>
        <v>　</v>
      </c>
      <c r="BPF37" s="663"/>
      <c r="BPG37" s="664"/>
      <c r="BPH37" s="662" t="str">
        <f>IFERROR(IF(OR(BOT37="日",BOT37="祝",BOT37=0,BOU37=""),"　",MAX(IF(BOU37&gt;BPH14,BOW37-BOU37,IF(BOU37&lt;=BPH14,BOW37-BPH14,0)),0)),0)</f>
        <v>　</v>
      </c>
      <c r="BPI37" s="663"/>
      <c r="BPJ37" s="664"/>
      <c r="BPK37" s="662" t="str">
        <f>IFERROR(IF(OR(BOT37="日",BOT37="祝",BOT37=0,BOU37=""),"　",MAX(IF(AND(BOU37&lt;=BPK14,BOW37&gt;BPL14),BPL14-BPK14,IF(AND(BOU37&gt;BPK14,BOW37&lt;=BPL14),BOW37-BOU37,IF(AND(BOU37&lt;=BPK14,BOW37&lt;=BPL14),BOW37-BPK14,IF(AND(BOU37&gt;BPK14,BOW37&gt;BPL14),BPL14-BOU37,0)))),0)),0)</f>
        <v>　</v>
      </c>
      <c r="BPL37" s="663"/>
      <c r="BPM37" s="664"/>
      <c r="BPN37" s="662" t="str">
        <f>IFERROR(IF(OR(BOT37="日",BOT37="祝",BOT37=0,BOU37=""),"　",MAX(IF(AND(BOU37&gt;BPQ14,BOW37&gt;BPO14),0,IF(AND(BOU37&lt;=BPQ14,BOU37&gt;BPN14,BOW37&gt;BPO14),BPQ14-BOU37,IF(AND(BOU37&lt;=BPQ14,BOU37&lt;=BPN14,BOW37&gt;BPO14),BPQ14-BPN14,IF(AND(BOU37&gt;BPN14,BOW37&lt;=BPO14),BOW37-BOU37,IF(AND(BOU37&lt;=BPN14,BOW37&lt;=BPO14),BOW37-BPN14,0))))),0)),0)</f>
        <v>　</v>
      </c>
      <c r="BPO37" s="663"/>
      <c r="BPP37" s="664"/>
      <c r="BPQ37" s="662" t="str">
        <f>IFERROR(IF(OR(BOT37="日",BOT37="祝",BOT37=0,BOU37=""),"　",MAX(IF(AND(BOU37&lt;=BPQ14,BOW37&gt;BPR14),BPR14-BPQ14,IF(BOW37&lt;=BPR14,0,IF(AND(BOU37&gt;BPQ14,BOW37&gt;BPR14),BPR14-BOU37,0))),0)),0)</f>
        <v>　</v>
      </c>
      <c r="BPR37" s="663"/>
      <c r="BPS37" s="664"/>
      <c r="BPT37" s="662" t="str">
        <f t="shared" si="32"/>
        <v>　</v>
      </c>
      <c r="BPU37" s="663"/>
      <c r="BPV37" s="664"/>
      <c r="BPW37" s="665" t="str">
        <f>IF(BPZ37="×",TIME(0,0,0),IF(BQJ4="非常勤",BOY37,BPK37))</f>
        <v>　</v>
      </c>
      <c r="BPX37" s="666"/>
      <c r="BPY37" s="667"/>
      <c r="BPZ37" s="265"/>
      <c r="BQA37" s="665" t="str">
        <f>IF(BQD37="×",TIME(0,0,0),IF(BQJ4="非常勤",BPB37,BPN37))</f>
        <v>　</v>
      </c>
      <c r="BQB37" s="666"/>
      <c r="BQC37" s="667"/>
      <c r="BQD37" s="265"/>
      <c r="BQE37" s="665" t="str">
        <f>IF(BQH37="×",TIME(0,0,0),IF(BQJ4="非常勤",BPE37,BPQ37))</f>
        <v>　</v>
      </c>
      <c r="BQF37" s="666"/>
      <c r="BQG37" s="667"/>
      <c r="BQH37" s="265"/>
      <c r="BQI37" s="665" t="str">
        <f>IF(BQL37="×",TIME(0,0,0),IF(BQJ4="非常勤",BPH37,BPT37))</f>
        <v>　</v>
      </c>
      <c r="BQJ37" s="666"/>
      <c r="BQK37" s="667"/>
      <c r="BQL37" s="265"/>
      <c r="BQM37" s="668"/>
      <c r="BQN37" s="669"/>
      <c r="BQO37" s="668"/>
      <c r="BQP37" s="670"/>
      <c r="BQQ37" s="669"/>
      <c r="BQR37" s="671"/>
      <c r="BQS37" s="672"/>
      <c r="BQT37" s="672"/>
      <c r="BQU37" s="673"/>
      <c r="BQV37" s="263">
        <f>$A$37</f>
        <v>23</v>
      </c>
      <c r="BQW37" s="264" t="str">
        <f>$B$37</f>
        <v>金</v>
      </c>
      <c r="BQX37" s="660"/>
      <c r="BQY37" s="661"/>
      <c r="BQZ37" s="660"/>
      <c r="BRA37" s="661"/>
      <c r="BRB37" s="662" t="str">
        <f>IFERROR(IF(OR(BQW37="日",BQW37="祝",BQW37=0,BQX37=""),"　",MAX(IF(AND(BQX37&lt;=BRB14,BQZ37&gt;BRC14),BRC14-BRB14,IF(AND(BQX37&gt;BRB14,BQZ37&lt;=BRC14),BQZ37-BQX37,IF(AND(BQX37&lt;=BRB14,BQZ37&lt;=BRC14),BQZ37-BRB14,IF(AND(BQX37&gt;BRB14,BQZ37&gt;BRC14),BRC14-BQX37,0)))),0)),0)</f>
        <v>　</v>
      </c>
      <c r="BRC37" s="663"/>
      <c r="BRD37" s="664"/>
      <c r="BRE37" s="662" t="str">
        <f>IFERROR(IF(OR(BQW37="日",BQW37="祝",BQW37=0,BQX37=""),"　",MAX(IF(AND(BQX37&gt;BRH14,BQZ37&gt;BRF14),0,IF(AND(BQX37&lt;=BRH14,BQX37&gt;BRE14,BQZ37&gt;BRF14),BRH14-BQX37,IF(AND(BQX37&lt;=BRH14,BQX37&lt;=BRE14,BQZ37&gt;BRF14),BRH14-BRE14,IF(AND(BQX37&gt;BRE14,BQZ37&lt;=BRF14),BQZ37-BQX37,IF(AND(BQX37&lt;=BRE14,BQZ37&lt;=BRF14),BQZ37-BRE14,0))))),0)),0)</f>
        <v>　</v>
      </c>
      <c r="BRF37" s="663"/>
      <c r="BRG37" s="664"/>
      <c r="BRH37" s="662" t="str">
        <f>IFERROR(IF(OR(BQW37="日",BQW37="祝",BQW37=0,BQX37=""),"　",MAX(IF(AND(BQX37&lt;=BRH14,BQZ37&gt;BRI14),BRI14-BRH14,IF(BQZ37&lt;=BRI14,0,IF(AND(BQX37&gt;BRH14,BQZ37&gt;BRI14),BRI14-BQX37,0))),0)),0)</f>
        <v>　</v>
      </c>
      <c r="BRI37" s="663"/>
      <c r="BRJ37" s="664"/>
      <c r="BRK37" s="662" t="str">
        <f>IFERROR(IF(OR(BQW37="日",BQW37="祝",BQW37=0,BQX37=""),"　",MAX(IF(BQX37&gt;BRK14,BQZ37-BQX37,IF(BQX37&lt;=BRK14,BQZ37-BRK14,0)),0)),0)</f>
        <v>　</v>
      </c>
      <c r="BRL37" s="663"/>
      <c r="BRM37" s="664"/>
      <c r="BRN37" s="662" t="str">
        <f>IFERROR(IF(OR(BQW37="日",BQW37="祝",BQW37=0,BQX37=""),"　",MAX(IF(AND(BQX37&lt;=BRN14,BQZ37&gt;BRO14),BRO14-BRN14,IF(AND(BQX37&gt;BRN14,BQZ37&lt;=BRO14),BQZ37-BQX37,IF(AND(BQX37&lt;=BRN14,BQZ37&lt;=BRO14),BQZ37-BRN14,IF(AND(BQX37&gt;BRN14,BQZ37&gt;BRO14),BRO14-BQX37,0)))),0)),0)</f>
        <v>　</v>
      </c>
      <c r="BRO37" s="663"/>
      <c r="BRP37" s="664"/>
      <c r="BRQ37" s="662" t="str">
        <f>IFERROR(IF(OR(BQW37="日",BQW37="祝",BQW37=0,BQX37=""),"　",MAX(IF(AND(BQX37&gt;BRT14,BQZ37&gt;BRR14),0,IF(AND(BQX37&lt;=BRT14,BQX37&gt;BRQ14,BQZ37&gt;BRR14),BRT14-BQX37,IF(AND(BQX37&lt;=BRT14,BQX37&lt;=BRQ14,BQZ37&gt;BRR14),BRT14-BRQ14,IF(AND(BQX37&gt;BRQ14,BQZ37&lt;=BRR14),BQZ37-BQX37,IF(AND(BQX37&lt;=BRQ14,BQZ37&lt;=BRR14),BQZ37-BRQ14,0))))),0)),0)</f>
        <v>　</v>
      </c>
      <c r="BRR37" s="663"/>
      <c r="BRS37" s="664"/>
      <c r="BRT37" s="662" t="str">
        <f>IFERROR(IF(OR(BQW37="日",BQW37="祝",BQW37=0,BQX37=""),"　",MAX(IF(AND(BQX37&lt;=BRT14,BQZ37&gt;BRU14),BRU14-BRT14,IF(BQZ37&lt;=BRU14,0,IF(AND(BQX37&gt;BRT14,BQZ37&gt;BRU14),BRU14-BQX37,0))),0)),0)</f>
        <v>　</v>
      </c>
      <c r="BRU37" s="663"/>
      <c r="BRV37" s="664"/>
      <c r="BRW37" s="662" t="str">
        <f t="shared" si="33"/>
        <v>　</v>
      </c>
      <c r="BRX37" s="663"/>
      <c r="BRY37" s="664"/>
      <c r="BRZ37" s="665" t="str">
        <f>IF(BSC37="×",TIME(0,0,0),IF(BSM4="非常勤",BRB37,BRN37))</f>
        <v>　</v>
      </c>
      <c r="BSA37" s="666"/>
      <c r="BSB37" s="667"/>
      <c r="BSC37" s="265"/>
      <c r="BSD37" s="665" t="str">
        <f>IF(BSG37="×",TIME(0,0,0),IF(BSM4="非常勤",BRE37,BRQ37))</f>
        <v>　</v>
      </c>
      <c r="BSE37" s="666"/>
      <c r="BSF37" s="667"/>
      <c r="BSG37" s="265"/>
      <c r="BSH37" s="665" t="str">
        <f>IF(BSK37="×",TIME(0,0,0),IF(BSM4="非常勤",BRH37,BRT37))</f>
        <v>　</v>
      </c>
      <c r="BSI37" s="666"/>
      <c r="BSJ37" s="667"/>
      <c r="BSK37" s="265"/>
      <c r="BSL37" s="665" t="str">
        <f>IF(BSO37="×",TIME(0,0,0),IF(BSM4="非常勤",BRK37,BRW37))</f>
        <v>　</v>
      </c>
      <c r="BSM37" s="666"/>
      <c r="BSN37" s="667"/>
      <c r="BSO37" s="265"/>
      <c r="BSP37" s="668"/>
      <c r="BSQ37" s="669"/>
      <c r="BSR37" s="668"/>
      <c r="BSS37" s="670"/>
      <c r="BST37" s="669"/>
      <c r="BSU37" s="671"/>
      <c r="BSV37" s="672"/>
      <c r="BSW37" s="672"/>
      <c r="BSX37" s="673"/>
      <c r="BSY37" s="263">
        <f>$A$37</f>
        <v>23</v>
      </c>
      <c r="BSZ37" s="264" t="str">
        <f>$B$37</f>
        <v>金</v>
      </c>
      <c r="BTA37" s="660"/>
      <c r="BTB37" s="661"/>
      <c r="BTC37" s="660"/>
      <c r="BTD37" s="661"/>
      <c r="BTE37" s="662" t="str">
        <f>IFERROR(IF(OR(BSZ37="日",BSZ37="祝",BSZ37=0,BTA37=""),"　",MAX(IF(AND(BTA37&lt;=BTE14,BTC37&gt;BTF14),BTF14-BTE14,IF(AND(BTA37&gt;BTE14,BTC37&lt;=BTF14),BTC37-BTA37,IF(AND(BTA37&lt;=BTE14,BTC37&lt;=BTF14),BTC37-BTE14,IF(AND(BTA37&gt;BTE14,BTC37&gt;BTF14),BTF14-BTA37,0)))),0)),0)</f>
        <v>　</v>
      </c>
      <c r="BTF37" s="663"/>
      <c r="BTG37" s="664"/>
      <c r="BTH37" s="662" t="str">
        <f>IFERROR(IF(OR(BSZ37="日",BSZ37="祝",BSZ37=0,BTA37=""),"　",MAX(IF(AND(BTA37&gt;BTK14,BTC37&gt;BTI14),0,IF(AND(BTA37&lt;=BTK14,BTA37&gt;BTH14,BTC37&gt;BTI14),BTK14-BTA37,IF(AND(BTA37&lt;=BTK14,BTA37&lt;=BTH14,BTC37&gt;BTI14),BTK14-BTH14,IF(AND(BTA37&gt;BTH14,BTC37&lt;=BTI14),BTC37-BTA37,IF(AND(BTA37&lt;=BTH14,BTC37&lt;=BTI14),BTC37-BTH14,0))))),0)),0)</f>
        <v>　</v>
      </c>
      <c r="BTI37" s="663"/>
      <c r="BTJ37" s="664"/>
      <c r="BTK37" s="662" t="str">
        <f>IFERROR(IF(OR(BSZ37="日",BSZ37="祝",BSZ37=0,BTA37=""),"　",MAX(IF(AND(BTA37&lt;=BTK14,BTC37&gt;BTL14),BTL14-BTK14,IF(BTC37&lt;=BTL14,0,IF(AND(BTA37&gt;BTK14,BTC37&gt;BTL14),BTL14-BTA37,0))),0)),0)</f>
        <v>　</v>
      </c>
      <c r="BTL37" s="663"/>
      <c r="BTM37" s="664"/>
      <c r="BTN37" s="662" t="str">
        <f>IFERROR(IF(OR(BSZ37="日",BSZ37="祝",BSZ37=0,BTA37=""),"　",MAX(IF(BTA37&gt;BTN14,BTC37-BTA37,IF(BTA37&lt;=BTN14,BTC37-BTN14,0)),0)),0)</f>
        <v>　</v>
      </c>
      <c r="BTO37" s="663"/>
      <c r="BTP37" s="664"/>
      <c r="BTQ37" s="662" t="str">
        <f>IFERROR(IF(OR(BSZ37="日",BSZ37="祝",BSZ37=0,BTA37=""),"　",MAX(IF(AND(BTA37&lt;=BTQ14,BTC37&gt;BTR14),BTR14-BTQ14,IF(AND(BTA37&gt;BTQ14,BTC37&lt;=BTR14),BTC37-BTA37,IF(AND(BTA37&lt;=BTQ14,BTC37&lt;=BTR14),BTC37-BTQ14,IF(AND(BTA37&gt;BTQ14,BTC37&gt;BTR14),BTR14-BTA37,0)))),0)),0)</f>
        <v>　</v>
      </c>
      <c r="BTR37" s="663"/>
      <c r="BTS37" s="664"/>
      <c r="BTT37" s="662" t="str">
        <f>IFERROR(IF(OR(BSZ37="日",BSZ37="祝",BSZ37=0,BTA37=""),"　",MAX(IF(AND(BTA37&gt;BTW14,BTC37&gt;BTU14),0,IF(AND(BTA37&lt;=BTW14,BTA37&gt;BTT14,BTC37&gt;BTU14),BTW14-BTA37,IF(AND(BTA37&lt;=BTW14,BTA37&lt;=BTT14,BTC37&gt;BTU14),BTW14-BTT14,IF(AND(BTA37&gt;BTT14,BTC37&lt;=BTU14),BTC37-BTA37,IF(AND(BTA37&lt;=BTT14,BTC37&lt;=BTU14),BTC37-BTT14,0))))),0)),0)</f>
        <v>　</v>
      </c>
      <c r="BTU37" s="663"/>
      <c r="BTV37" s="664"/>
      <c r="BTW37" s="662" t="str">
        <f>IFERROR(IF(OR(BSZ37="日",BSZ37="祝",BSZ37=0,BTA37=""),"　",MAX(IF(AND(BTA37&lt;=BTW14,BTC37&gt;BTX14),BTX14-BTW14,IF(BTC37&lt;=BTX14,0,IF(AND(BTA37&gt;BTW14,BTC37&gt;BTX14),BTX14-BTA37,0))),0)),0)</f>
        <v>　</v>
      </c>
      <c r="BTX37" s="663"/>
      <c r="BTY37" s="664"/>
      <c r="BTZ37" s="662" t="str">
        <f t="shared" si="34"/>
        <v>　</v>
      </c>
      <c r="BUA37" s="663"/>
      <c r="BUB37" s="664"/>
      <c r="BUC37" s="665" t="str">
        <f>IF(BUF37="×",TIME(0,0,0),IF(BUP4="非常勤",BTE37,BTQ37))</f>
        <v>　</v>
      </c>
      <c r="BUD37" s="666"/>
      <c r="BUE37" s="667"/>
      <c r="BUF37" s="265"/>
      <c r="BUG37" s="665" t="str">
        <f>IF(BUJ37="×",TIME(0,0,0),IF(BUP4="非常勤",BTH37,BTT37))</f>
        <v>　</v>
      </c>
      <c r="BUH37" s="666"/>
      <c r="BUI37" s="667"/>
      <c r="BUJ37" s="265"/>
      <c r="BUK37" s="665" t="str">
        <f>IF(BUN37="×",TIME(0,0,0),IF(BUP4="非常勤",BTK37,BTW37))</f>
        <v>　</v>
      </c>
      <c r="BUL37" s="666"/>
      <c r="BUM37" s="667"/>
      <c r="BUN37" s="265"/>
      <c r="BUO37" s="665" t="str">
        <f>IF(BUR37="×",TIME(0,0,0),IF(BUP4="非常勤",BTN37,BTZ37))</f>
        <v>　</v>
      </c>
      <c r="BUP37" s="666"/>
      <c r="BUQ37" s="667"/>
      <c r="BUR37" s="265"/>
      <c r="BUS37" s="668"/>
      <c r="BUT37" s="669"/>
      <c r="BUU37" s="668"/>
      <c r="BUV37" s="670"/>
      <c r="BUW37" s="669"/>
      <c r="BUX37" s="671"/>
      <c r="BUY37" s="672"/>
      <c r="BUZ37" s="672"/>
      <c r="BVA37" s="673"/>
      <c r="BVB37" s="263">
        <f>$A$37</f>
        <v>23</v>
      </c>
      <c r="BVC37" s="264" t="str">
        <f>$B$37</f>
        <v>金</v>
      </c>
      <c r="BVD37" s="660"/>
      <c r="BVE37" s="661"/>
      <c r="BVF37" s="660"/>
      <c r="BVG37" s="661"/>
      <c r="BVH37" s="662" t="str">
        <f>IFERROR(IF(OR(BVC37="日",BVC37="祝",BVC37=0,BVD37=""),"　",MAX(IF(AND(BVD37&lt;=BVH14,BVF37&gt;BVI14),BVI14-BVH14,IF(AND(BVD37&gt;BVH14,BVF37&lt;=BVI14),BVF37-BVD37,IF(AND(BVD37&lt;=BVH14,BVF37&lt;=BVI14),BVF37-BVH14,IF(AND(BVD37&gt;BVH14,BVF37&gt;BVI14),BVI14-BVD37,0)))),0)),0)</f>
        <v>　</v>
      </c>
      <c r="BVI37" s="663"/>
      <c r="BVJ37" s="664"/>
      <c r="BVK37" s="662" t="str">
        <f>IFERROR(IF(OR(BVC37="日",BVC37="祝",BVC37=0,BVD37=""),"　",MAX(IF(AND(BVD37&gt;BVN14,BVF37&gt;BVL14),0,IF(AND(BVD37&lt;=BVN14,BVD37&gt;BVK14,BVF37&gt;BVL14),BVN14-BVD37,IF(AND(BVD37&lt;=BVN14,BVD37&lt;=BVK14,BVF37&gt;BVL14),BVN14-BVK14,IF(AND(BVD37&gt;BVK14,BVF37&lt;=BVL14),BVF37-BVD37,IF(AND(BVD37&lt;=BVK14,BVF37&lt;=BVL14),BVF37-BVK14,0))))),0)),0)</f>
        <v>　</v>
      </c>
      <c r="BVL37" s="663"/>
      <c r="BVM37" s="664"/>
      <c r="BVN37" s="662" t="str">
        <f>IFERROR(IF(OR(BVC37="日",BVC37="祝",BVC37=0,BVD37=""),"　",MAX(IF(AND(BVD37&lt;=BVN14,BVF37&gt;BVO14),BVO14-BVN14,IF(BVF37&lt;=BVO14,0,IF(AND(BVD37&gt;BVN14,BVF37&gt;BVO14),BVO14-BVD37,0))),0)),0)</f>
        <v>　</v>
      </c>
      <c r="BVO37" s="663"/>
      <c r="BVP37" s="664"/>
      <c r="BVQ37" s="662" t="str">
        <f>IFERROR(IF(OR(BVC37="日",BVC37="祝",BVC37=0,BVD37=""),"　",MAX(IF(BVD37&gt;BVQ14,BVF37-BVD37,IF(BVD37&lt;=BVQ14,BVF37-BVQ14,0)),0)),0)</f>
        <v>　</v>
      </c>
      <c r="BVR37" s="663"/>
      <c r="BVS37" s="664"/>
      <c r="BVT37" s="662" t="str">
        <f>IFERROR(IF(OR(BVC37="日",BVC37="祝",BVC37=0,BVD37=""),"　",MAX(IF(AND(BVD37&lt;=BVT14,BVF37&gt;BVU14),BVU14-BVT14,IF(AND(BVD37&gt;BVT14,BVF37&lt;=BVU14),BVF37-BVD37,IF(AND(BVD37&lt;=BVT14,BVF37&lt;=BVU14),BVF37-BVT14,IF(AND(BVD37&gt;BVT14,BVF37&gt;BVU14),BVU14-BVD37,0)))),0)),0)</f>
        <v>　</v>
      </c>
      <c r="BVU37" s="663"/>
      <c r="BVV37" s="664"/>
      <c r="BVW37" s="662" t="str">
        <f>IFERROR(IF(OR(BVC37="日",BVC37="祝",BVC37=0,BVD37=""),"　",MAX(IF(AND(BVD37&gt;BVZ14,BVF37&gt;BVX14),0,IF(AND(BVD37&lt;=BVZ14,BVD37&gt;BVW14,BVF37&gt;BVX14),BVZ14-BVD37,IF(AND(BVD37&lt;=BVZ14,BVD37&lt;=BVW14,BVF37&gt;BVX14),BVZ14-BVW14,IF(AND(BVD37&gt;BVW14,BVF37&lt;=BVX14),BVF37-BVD37,IF(AND(BVD37&lt;=BVW14,BVF37&lt;=BVX14),BVF37-BVW14,0))))),0)),0)</f>
        <v>　</v>
      </c>
      <c r="BVX37" s="663"/>
      <c r="BVY37" s="664"/>
      <c r="BVZ37" s="662" t="str">
        <f>IFERROR(IF(OR(BVC37="日",BVC37="祝",BVC37=0,BVD37=""),"　",MAX(IF(AND(BVD37&lt;=BVZ14,BVF37&gt;BWA14),BWA14-BVZ14,IF(BVF37&lt;=BWA14,0,IF(AND(BVD37&gt;BVZ14,BVF37&gt;BWA14),BWA14-BVD37,0))),0)),0)</f>
        <v>　</v>
      </c>
      <c r="BWA37" s="663"/>
      <c r="BWB37" s="664"/>
      <c r="BWC37" s="662" t="str">
        <f t="shared" si="35"/>
        <v>　</v>
      </c>
      <c r="BWD37" s="663"/>
      <c r="BWE37" s="664"/>
      <c r="BWF37" s="665" t="str">
        <f>IF(BWI37="×",TIME(0,0,0),IF(BWS4="非常勤",BVH37,BVT37))</f>
        <v>　</v>
      </c>
      <c r="BWG37" s="666"/>
      <c r="BWH37" s="667"/>
      <c r="BWI37" s="265"/>
      <c r="BWJ37" s="665" t="str">
        <f>IF(BWM37="×",TIME(0,0,0),IF(BWS4="非常勤",BVK37,BVW37))</f>
        <v>　</v>
      </c>
      <c r="BWK37" s="666"/>
      <c r="BWL37" s="667"/>
      <c r="BWM37" s="265"/>
      <c r="BWN37" s="665" t="str">
        <f>IF(BWQ37="×",TIME(0,0,0),IF(BWS4="非常勤",BVN37,BVZ37))</f>
        <v>　</v>
      </c>
      <c r="BWO37" s="666"/>
      <c r="BWP37" s="667"/>
      <c r="BWQ37" s="265"/>
      <c r="BWR37" s="665" t="str">
        <f>IF(BWU37="×",TIME(0,0,0),IF(BWS4="非常勤",BVQ37,BWC37))</f>
        <v>　</v>
      </c>
      <c r="BWS37" s="666"/>
      <c r="BWT37" s="667"/>
      <c r="BWU37" s="265"/>
      <c r="BWV37" s="668"/>
      <c r="BWW37" s="669"/>
      <c r="BWX37" s="668"/>
      <c r="BWY37" s="670"/>
      <c r="BWZ37" s="669"/>
      <c r="BXA37" s="671"/>
      <c r="BXB37" s="672"/>
      <c r="BXC37" s="672"/>
      <c r="BXD37" s="673"/>
      <c r="BXE37" s="263">
        <f>$A$37</f>
        <v>23</v>
      </c>
      <c r="BXF37" s="264" t="str">
        <f>$B$37</f>
        <v>金</v>
      </c>
      <c r="BXG37" s="660"/>
      <c r="BXH37" s="661"/>
      <c r="BXI37" s="660"/>
      <c r="BXJ37" s="661"/>
      <c r="BXK37" s="662" t="str">
        <f>IFERROR(IF(OR(BXF37="日",BXF37="祝",BXF37=0,BXG37=""),"　",MAX(IF(AND(BXG37&lt;=BXK14,BXI37&gt;BXL14),BXL14-BXK14,IF(AND(BXG37&gt;BXK14,BXI37&lt;=BXL14),BXI37-BXG37,IF(AND(BXG37&lt;=BXK14,BXI37&lt;=BXL14),BXI37-BXK14,IF(AND(BXG37&gt;BXK14,BXI37&gt;BXL14),BXL14-BXG37,0)))),0)),0)</f>
        <v>　</v>
      </c>
      <c r="BXL37" s="663"/>
      <c r="BXM37" s="664"/>
      <c r="BXN37" s="662" t="str">
        <f>IFERROR(IF(OR(BXF37="日",BXF37="祝",BXF37=0,BXG37=""),"　",MAX(IF(AND(BXG37&gt;BXQ14,BXI37&gt;BXO14),0,IF(AND(BXG37&lt;=BXQ14,BXG37&gt;BXN14,BXI37&gt;BXO14),BXQ14-BXG37,IF(AND(BXG37&lt;=BXQ14,BXG37&lt;=BXN14,BXI37&gt;BXO14),BXQ14-BXN14,IF(AND(BXG37&gt;BXN14,BXI37&lt;=BXO14),BXI37-BXG37,IF(AND(BXG37&lt;=BXN14,BXI37&lt;=BXO14),BXI37-BXN14,0))))),0)),0)</f>
        <v>　</v>
      </c>
      <c r="BXO37" s="663"/>
      <c r="BXP37" s="664"/>
      <c r="BXQ37" s="662" t="str">
        <f>IFERROR(IF(OR(BXF37="日",BXF37="祝",BXF37=0,BXG37=""),"　",MAX(IF(AND(BXG37&lt;=BXQ14,BXI37&gt;BXR14),BXR14-BXQ14,IF(BXI37&lt;=BXR14,0,IF(AND(BXG37&gt;BXQ14,BXI37&gt;BXR14),BXR14-BXG37,0))),0)),0)</f>
        <v>　</v>
      </c>
      <c r="BXR37" s="663"/>
      <c r="BXS37" s="664"/>
      <c r="BXT37" s="662" t="str">
        <f>IFERROR(IF(OR(BXF37="日",BXF37="祝",BXF37=0,BXG37=""),"　",MAX(IF(BXG37&gt;BXT14,BXI37-BXG37,IF(BXG37&lt;=BXT14,BXI37-BXT14,0)),0)),0)</f>
        <v>　</v>
      </c>
      <c r="BXU37" s="663"/>
      <c r="BXV37" s="664"/>
      <c r="BXW37" s="662" t="str">
        <f>IFERROR(IF(OR(BXF37="日",BXF37="祝",BXF37=0,BXG37=""),"　",MAX(IF(AND(BXG37&lt;=BXW14,BXI37&gt;BXX14),BXX14-BXW14,IF(AND(BXG37&gt;BXW14,BXI37&lt;=BXX14),BXI37-BXG37,IF(AND(BXG37&lt;=BXW14,BXI37&lt;=BXX14),BXI37-BXW14,IF(AND(BXG37&gt;BXW14,BXI37&gt;BXX14),BXX14-BXG37,0)))),0)),0)</f>
        <v>　</v>
      </c>
      <c r="BXX37" s="663"/>
      <c r="BXY37" s="664"/>
      <c r="BXZ37" s="662" t="str">
        <f>IFERROR(IF(OR(BXF37="日",BXF37="祝",BXF37=0,BXG37=""),"　",MAX(IF(AND(BXG37&gt;BYC14,BXI37&gt;BYA14),0,IF(AND(BXG37&lt;=BYC14,BXG37&gt;BXZ14,BXI37&gt;BYA14),BYC14-BXG37,IF(AND(BXG37&lt;=BYC14,BXG37&lt;=BXZ14,BXI37&gt;BYA14),BYC14-BXZ14,IF(AND(BXG37&gt;BXZ14,BXI37&lt;=BYA14),BXI37-BXG37,IF(AND(BXG37&lt;=BXZ14,BXI37&lt;=BYA14),BXI37-BXZ14,0))))),0)),0)</f>
        <v>　</v>
      </c>
      <c r="BYA37" s="663"/>
      <c r="BYB37" s="664"/>
      <c r="BYC37" s="662" t="str">
        <f>IFERROR(IF(OR(BXF37="日",BXF37="祝",BXF37=0,BXG37=""),"　",MAX(IF(AND(BXG37&lt;=BYC14,BXI37&gt;BYD14),BYD14-BYC14,IF(BXI37&lt;=BYD14,0,IF(AND(BXG37&gt;BYC14,BXI37&gt;BYD14),BYD14-BXG37,0))),0)),0)</f>
        <v>　</v>
      </c>
      <c r="BYD37" s="663"/>
      <c r="BYE37" s="664"/>
      <c r="BYF37" s="662" t="str">
        <f t="shared" si="36"/>
        <v>　</v>
      </c>
      <c r="BYG37" s="663"/>
      <c r="BYH37" s="664"/>
      <c r="BYI37" s="665" t="str">
        <f>IF(BYL37="×",TIME(0,0,0),IF(BYV4="非常勤",BXK37,BXW37))</f>
        <v>　</v>
      </c>
      <c r="BYJ37" s="666"/>
      <c r="BYK37" s="667"/>
      <c r="BYL37" s="265"/>
      <c r="BYM37" s="665" t="str">
        <f>IF(BYP37="×",TIME(0,0,0),IF(BYV4="非常勤",BXN37,BXZ37))</f>
        <v>　</v>
      </c>
      <c r="BYN37" s="666"/>
      <c r="BYO37" s="667"/>
      <c r="BYP37" s="265"/>
      <c r="BYQ37" s="665" t="str">
        <f>IF(BYT37="×",TIME(0,0,0),IF(BYV4="非常勤",BXQ37,BYC37))</f>
        <v>　</v>
      </c>
      <c r="BYR37" s="666"/>
      <c r="BYS37" s="667"/>
      <c r="BYT37" s="265"/>
      <c r="BYU37" s="665" t="str">
        <f>IF(BYX37="×",TIME(0,0,0),IF(BYV4="非常勤",BXT37,BYF37))</f>
        <v>　</v>
      </c>
      <c r="BYV37" s="666"/>
      <c r="BYW37" s="667"/>
      <c r="BYX37" s="265"/>
      <c r="BYY37" s="668"/>
      <c r="BYZ37" s="669"/>
      <c r="BZA37" s="668"/>
      <c r="BZB37" s="670"/>
      <c r="BZC37" s="669"/>
      <c r="BZD37" s="671"/>
      <c r="BZE37" s="672"/>
      <c r="BZF37" s="672"/>
      <c r="BZG37" s="673"/>
      <c r="BZH37" s="263">
        <f>$A$37</f>
        <v>23</v>
      </c>
      <c r="BZI37" s="264" t="str">
        <f>$B$37</f>
        <v>金</v>
      </c>
      <c r="BZJ37" s="660"/>
      <c r="BZK37" s="661"/>
      <c r="BZL37" s="660"/>
      <c r="BZM37" s="661"/>
      <c r="BZN37" s="662" t="str">
        <f>IFERROR(IF(OR(BZI37="日",BZI37="祝",BZI37=0,BZJ37=""),"　",MAX(IF(AND(BZJ37&lt;=BZN14,BZL37&gt;BZO14),BZO14-BZN14,IF(AND(BZJ37&gt;BZN14,BZL37&lt;=BZO14),BZL37-BZJ37,IF(AND(BZJ37&lt;=BZN14,BZL37&lt;=BZO14),BZL37-BZN14,IF(AND(BZJ37&gt;BZN14,BZL37&gt;BZO14),BZO14-BZJ37,0)))),0)),0)</f>
        <v>　</v>
      </c>
      <c r="BZO37" s="663"/>
      <c r="BZP37" s="664"/>
      <c r="BZQ37" s="662" t="str">
        <f>IFERROR(IF(OR(BZI37="日",BZI37="祝",BZI37=0,BZJ37=""),"　",MAX(IF(AND(BZJ37&gt;BZT14,BZL37&gt;BZR14),0,IF(AND(BZJ37&lt;=BZT14,BZJ37&gt;BZQ14,BZL37&gt;BZR14),BZT14-BZJ37,IF(AND(BZJ37&lt;=BZT14,BZJ37&lt;=BZQ14,BZL37&gt;BZR14),BZT14-BZQ14,IF(AND(BZJ37&gt;BZQ14,BZL37&lt;=BZR14),BZL37-BZJ37,IF(AND(BZJ37&lt;=BZQ14,BZL37&lt;=BZR14),BZL37-BZQ14,0))))),0)),0)</f>
        <v>　</v>
      </c>
      <c r="BZR37" s="663"/>
      <c r="BZS37" s="664"/>
      <c r="BZT37" s="662" t="str">
        <f>IFERROR(IF(OR(BZI37="日",BZI37="祝",BZI37=0,BZJ37=""),"　",MAX(IF(AND(BZJ37&lt;=BZT14,BZL37&gt;BZU14),BZU14-BZT14,IF(BZL37&lt;=BZU14,0,IF(AND(BZJ37&gt;BZT14,BZL37&gt;BZU14),BZU14-BZJ37,0))),0)),0)</f>
        <v>　</v>
      </c>
      <c r="BZU37" s="663"/>
      <c r="BZV37" s="664"/>
      <c r="BZW37" s="662" t="str">
        <f>IFERROR(IF(OR(BZI37="日",BZI37="祝",BZI37=0,BZJ37=""),"　",MAX(IF(BZJ37&gt;BZW14,BZL37-BZJ37,IF(BZJ37&lt;=BZW14,BZL37-BZW14,0)),0)),0)</f>
        <v>　</v>
      </c>
      <c r="BZX37" s="663"/>
      <c r="BZY37" s="664"/>
      <c r="BZZ37" s="662" t="str">
        <f>IFERROR(IF(OR(BZI37="日",BZI37="祝",BZI37=0,BZJ37=""),"　",MAX(IF(AND(BZJ37&lt;=BZZ14,BZL37&gt;CAA14),CAA14-BZZ14,IF(AND(BZJ37&gt;BZZ14,BZL37&lt;=CAA14),BZL37-BZJ37,IF(AND(BZJ37&lt;=BZZ14,BZL37&lt;=CAA14),BZL37-BZZ14,IF(AND(BZJ37&gt;BZZ14,BZL37&gt;CAA14),CAA14-BZJ37,0)))),0)),0)</f>
        <v>　</v>
      </c>
      <c r="CAA37" s="663"/>
      <c r="CAB37" s="664"/>
      <c r="CAC37" s="662" t="str">
        <f>IFERROR(IF(OR(BZI37="日",BZI37="祝",BZI37=0,BZJ37=""),"　",MAX(IF(AND(BZJ37&gt;CAF14,BZL37&gt;CAD14),0,IF(AND(BZJ37&lt;=CAF14,BZJ37&gt;CAC14,BZL37&gt;CAD14),CAF14-BZJ37,IF(AND(BZJ37&lt;=CAF14,BZJ37&lt;=CAC14,BZL37&gt;CAD14),CAF14-CAC14,IF(AND(BZJ37&gt;CAC14,BZL37&lt;=CAD14),BZL37-BZJ37,IF(AND(BZJ37&lt;=CAC14,BZL37&lt;=CAD14),BZL37-CAC14,0))))),0)),0)</f>
        <v>　</v>
      </c>
      <c r="CAD37" s="663"/>
      <c r="CAE37" s="664"/>
      <c r="CAF37" s="662" t="str">
        <f>IFERROR(IF(OR(BZI37="日",BZI37="祝",BZI37=0,BZJ37=""),"　",MAX(IF(AND(BZJ37&lt;=CAF14,BZL37&gt;CAG14),CAG14-CAF14,IF(BZL37&lt;=CAG14,0,IF(AND(BZJ37&gt;CAF14,BZL37&gt;CAG14),CAG14-BZJ37,0))),0)),0)</f>
        <v>　</v>
      </c>
      <c r="CAG37" s="663"/>
      <c r="CAH37" s="664"/>
      <c r="CAI37" s="662" t="str">
        <f t="shared" si="37"/>
        <v>　</v>
      </c>
      <c r="CAJ37" s="663"/>
      <c r="CAK37" s="664"/>
      <c r="CAL37" s="665" t="str">
        <f>IF(CAO37="×",TIME(0,0,0),IF(CAY4="非常勤",BZN37,BZZ37))</f>
        <v>　</v>
      </c>
      <c r="CAM37" s="666"/>
      <c r="CAN37" s="667"/>
      <c r="CAO37" s="265"/>
      <c r="CAP37" s="665" t="str">
        <f>IF(CAS37="×",TIME(0,0,0),IF(CAY4="非常勤",BZQ37,CAC37))</f>
        <v>　</v>
      </c>
      <c r="CAQ37" s="666"/>
      <c r="CAR37" s="667"/>
      <c r="CAS37" s="265"/>
      <c r="CAT37" s="665" t="str">
        <f>IF(CAW37="×",TIME(0,0,0),IF(CAY4="非常勤",BZT37,CAF37))</f>
        <v>　</v>
      </c>
      <c r="CAU37" s="666"/>
      <c r="CAV37" s="667"/>
      <c r="CAW37" s="265"/>
      <c r="CAX37" s="665" t="str">
        <f>IF(CBA37="×",TIME(0,0,0),IF(CAY4="非常勤",BZW37,CAI37))</f>
        <v>　</v>
      </c>
      <c r="CAY37" s="666"/>
      <c r="CAZ37" s="667"/>
      <c r="CBA37" s="265"/>
      <c r="CBB37" s="668"/>
      <c r="CBC37" s="669"/>
      <c r="CBD37" s="668"/>
      <c r="CBE37" s="670"/>
      <c r="CBF37" s="669"/>
      <c r="CBG37" s="671"/>
      <c r="CBH37" s="672"/>
      <c r="CBI37" s="672"/>
      <c r="CBJ37" s="673"/>
      <c r="CBK37" s="263">
        <f>$A$37</f>
        <v>23</v>
      </c>
      <c r="CBL37" s="264" t="str">
        <f>$B$37</f>
        <v>金</v>
      </c>
      <c r="CBM37" s="660"/>
      <c r="CBN37" s="661"/>
      <c r="CBO37" s="660"/>
      <c r="CBP37" s="661"/>
      <c r="CBQ37" s="662" t="str">
        <f>IFERROR(IF(OR(CBL37="日",CBL37="祝",CBL37=0,CBM37=""),"　",MAX(IF(AND(CBM37&lt;=CBQ14,CBO37&gt;CBR14),CBR14-CBQ14,IF(AND(CBM37&gt;CBQ14,CBO37&lt;=CBR14),CBO37-CBM37,IF(AND(CBM37&lt;=CBQ14,CBO37&lt;=CBR14),CBO37-CBQ14,IF(AND(CBM37&gt;CBQ14,CBO37&gt;CBR14),CBR14-CBM37,0)))),0)),0)</f>
        <v>　</v>
      </c>
      <c r="CBR37" s="663"/>
      <c r="CBS37" s="664"/>
      <c r="CBT37" s="662" t="str">
        <f>IFERROR(IF(OR(CBL37="日",CBL37="祝",CBL37=0,CBM37=""),"　",MAX(IF(AND(CBM37&gt;CBW14,CBO37&gt;CBU14),0,IF(AND(CBM37&lt;=CBW14,CBM37&gt;CBT14,CBO37&gt;CBU14),CBW14-CBM37,IF(AND(CBM37&lt;=CBW14,CBM37&lt;=CBT14,CBO37&gt;CBU14),CBW14-CBT14,IF(AND(CBM37&gt;CBT14,CBO37&lt;=CBU14),CBO37-CBM37,IF(AND(CBM37&lt;=CBT14,CBO37&lt;=CBU14),CBO37-CBT14,0))))),0)),0)</f>
        <v>　</v>
      </c>
      <c r="CBU37" s="663"/>
      <c r="CBV37" s="664"/>
      <c r="CBW37" s="662" t="str">
        <f>IFERROR(IF(OR(CBL37="日",CBL37="祝",CBL37=0,CBM37=""),"　",MAX(IF(AND(CBM37&lt;=CBW14,CBO37&gt;CBX14),CBX14-CBW14,IF(CBO37&lt;=CBX14,0,IF(AND(CBM37&gt;CBW14,CBO37&gt;CBX14),CBX14-CBM37,0))),0)),0)</f>
        <v>　</v>
      </c>
      <c r="CBX37" s="663"/>
      <c r="CBY37" s="664"/>
      <c r="CBZ37" s="662" t="str">
        <f>IFERROR(IF(OR(CBL37="日",CBL37="祝",CBL37=0,CBM37=""),"　",MAX(IF(CBM37&gt;CBZ14,CBO37-CBM37,IF(CBM37&lt;=CBZ14,CBO37-CBZ14,0)),0)),0)</f>
        <v>　</v>
      </c>
      <c r="CCA37" s="663"/>
      <c r="CCB37" s="664"/>
      <c r="CCC37" s="662" t="str">
        <f>IFERROR(IF(OR(CBL37="日",CBL37="祝",CBL37=0,CBM37=""),"　",MAX(IF(AND(CBM37&lt;=CCC14,CBO37&gt;CCD14),CCD14-CCC14,IF(AND(CBM37&gt;CCC14,CBO37&lt;=CCD14),CBO37-CBM37,IF(AND(CBM37&lt;=CCC14,CBO37&lt;=CCD14),CBO37-CCC14,IF(AND(CBM37&gt;CCC14,CBO37&gt;CCD14),CCD14-CBM37,0)))),0)),0)</f>
        <v>　</v>
      </c>
      <c r="CCD37" s="663"/>
      <c r="CCE37" s="664"/>
      <c r="CCF37" s="662" t="str">
        <f>IFERROR(IF(OR(CBL37="日",CBL37="祝",CBL37=0,CBM37=""),"　",MAX(IF(AND(CBM37&gt;CCI14,CBO37&gt;CCG14),0,IF(AND(CBM37&lt;=CCI14,CBM37&gt;CCF14,CBO37&gt;CCG14),CCI14-CBM37,IF(AND(CBM37&lt;=CCI14,CBM37&lt;=CCF14,CBO37&gt;CCG14),CCI14-CCF14,IF(AND(CBM37&gt;CCF14,CBO37&lt;=CCG14),CBO37-CBM37,IF(AND(CBM37&lt;=CCF14,CBO37&lt;=CCG14),CBO37-CCF14,0))))),0)),0)</f>
        <v>　</v>
      </c>
      <c r="CCG37" s="663"/>
      <c r="CCH37" s="664"/>
      <c r="CCI37" s="662" t="str">
        <f>IFERROR(IF(OR(CBL37="日",CBL37="祝",CBL37=0,CBM37=""),"　",MAX(IF(AND(CBM37&lt;=CCI14,CBO37&gt;CCJ14),CCJ14-CCI14,IF(CBO37&lt;=CCJ14,0,IF(AND(CBM37&gt;CCI14,CBO37&gt;CCJ14),CCJ14-CBM37,0))),0)),0)</f>
        <v>　</v>
      </c>
      <c r="CCJ37" s="663"/>
      <c r="CCK37" s="664"/>
      <c r="CCL37" s="662" t="str">
        <f t="shared" si="38"/>
        <v>　</v>
      </c>
      <c r="CCM37" s="663"/>
      <c r="CCN37" s="664"/>
      <c r="CCO37" s="665" t="str">
        <f>IF(CCR37="×",TIME(0,0,0),IF(CDB4="非常勤",CBQ37,CCC37))</f>
        <v>　</v>
      </c>
      <c r="CCP37" s="666"/>
      <c r="CCQ37" s="667"/>
      <c r="CCR37" s="265"/>
      <c r="CCS37" s="665" t="str">
        <f>IF(CCV37="×",TIME(0,0,0),IF(CDB4="非常勤",CBT37,CCF37))</f>
        <v>　</v>
      </c>
      <c r="CCT37" s="666"/>
      <c r="CCU37" s="667"/>
      <c r="CCV37" s="265"/>
      <c r="CCW37" s="665" t="str">
        <f>IF(CCZ37="×",TIME(0,0,0),IF(CDB4="非常勤",CBW37,CCI37))</f>
        <v>　</v>
      </c>
      <c r="CCX37" s="666"/>
      <c r="CCY37" s="667"/>
      <c r="CCZ37" s="265"/>
      <c r="CDA37" s="665" t="str">
        <f>IF(CDD37="×",TIME(0,0,0),IF(CDB4="非常勤",CBZ37,CCL37))</f>
        <v>　</v>
      </c>
      <c r="CDB37" s="666"/>
      <c r="CDC37" s="667"/>
      <c r="CDD37" s="265"/>
      <c r="CDE37" s="668"/>
      <c r="CDF37" s="669"/>
      <c r="CDG37" s="668"/>
      <c r="CDH37" s="670"/>
      <c r="CDI37" s="669"/>
      <c r="CDJ37" s="671"/>
      <c r="CDK37" s="672"/>
      <c r="CDL37" s="672"/>
      <c r="CDM37" s="673"/>
      <c r="CDN37" s="263">
        <f>$A$37</f>
        <v>23</v>
      </c>
      <c r="CDO37" s="264" t="str">
        <f>$B$37</f>
        <v>金</v>
      </c>
      <c r="CDP37" s="660"/>
      <c r="CDQ37" s="661"/>
      <c r="CDR37" s="660"/>
      <c r="CDS37" s="661"/>
      <c r="CDT37" s="662" t="str">
        <f>IFERROR(IF(OR(CDO37="日",CDO37="祝",CDO37=0,CDP37=""),"　",MAX(IF(AND(CDP37&lt;=CDT14,CDR37&gt;CDU14),CDU14-CDT14,IF(AND(CDP37&gt;CDT14,CDR37&lt;=CDU14),CDR37-CDP37,IF(AND(CDP37&lt;=CDT14,CDR37&lt;=CDU14),CDR37-CDT14,IF(AND(CDP37&gt;CDT14,CDR37&gt;CDU14),CDU14-CDP37,0)))),0)),0)</f>
        <v>　</v>
      </c>
      <c r="CDU37" s="663"/>
      <c r="CDV37" s="664"/>
      <c r="CDW37" s="662" t="str">
        <f>IFERROR(IF(OR(CDO37="日",CDO37="祝",CDO37=0,CDP37=""),"　",MAX(IF(AND(CDP37&gt;CDZ14,CDR37&gt;CDX14),0,IF(AND(CDP37&lt;=CDZ14,CDP37&gt;CDW14,CDR37&gt;CDX14),CDZ14-CDP37,IF(AND(CDP37&lt;=CDZ14,CDP37&lt;=CDW14,CDR37&gt;CDX14),CDZ14-CDW14,IF(AND(CDP37&gt;CDW14,CDR37&lt;=CDX14),CDR37-CDP37,IF(AND(CDP37&lt;=CDW14,CDR37&lt;=CDX14),CDR37-CDW14,0))))),0)),0)</f>
        <v>　</v>
      </c>
      <c r="CDX37" s="663"/>
      <c r="CDY37" s="664"/>
      <c r="CDZ37" s="662" t="str">
        <f>IFERROR(IF(OR(CDO37="日",CDO37="祝",CDO37=0,CDP37=""),"　",MAX(IF(AND(CDP37&lt;=CDZ14,CDR37&gt;CEA14),CEA14-CDZ14,IF(CDR37&lt;=CEA14,0,IF(AND(CDP37&gt;CDZ14,CDR37&gt;CEA14),CEA14-CDP37,0))),0)),0)</f>
        <v>　</v>
      </c>
      <c r="CEA37" s="663"/>
      <c r="CEB37" s="664"/>
      <c r="CEC37" s="662" t="str">
        <f>IFERROR(IF(OR(CDO37="日",CDO37="祝",CDO37=0,CDP37=""),"　",MAX(IF(CDP37&gt;CEC14,CDR37-CDP37,IF(CDP37&lt;=CEC14,CDR37-CEC14,0)),0)),0)</f>
        <v>　</v>
      </c>
      <c r="CED37" s="663"/>
      <c r="CEE37" s="664"/>
      <c r="CEF37" s="662" t="str">
        <f>IFERROR(IF(OR(CDO37="日",CDO37="祝",CDO37=0,CDP37=""),"　",MAX(IF(AND(CDP37&lt;=CEF14,CDR37&gt;CEG14),CEG14-CEF14,IF(AND(CDP37&gt;CEF14,CDR37&lt;=CEG14),CDR37-CDP37,IF(AND(CDP37&lt;=CEF14,CDR37&lt;=CEG14),CDR37-CEF14,IF(AND(CDP37&gt;CEF14,CDR37&gt;CEG14),CEG14-CDP37,0)))),0)),0)</f>
        <v>　</v>
      </c>
      <c r="CEG37" s="663"/>
      <c r="CEH37" s="664"/>
      <c r="CEI37" s="662" t="str">
        <f>IFERROR(IF(OR(CDO37="日",CDO37="祝",CDO37=0,CDP37=""),"　",MAX(IF(AND(CDP37&gt;CEL14,CDR37&gt;CEJ14),0,IF(AND(CDP37&lt;=CEL14,CDP37&gt;CEI14,CDR37&gt;CEJ14),CEL14-CDP37,IF(AND(CDP37&lt;=CEL14,CDP37&lt;=CEI14,CDR37&gt;CEJ14),CEL14-CEI14,IF(AND(CDP37&gt;CEI14,CDR37&lt;=CEJ14),CDR37-CDP37,IF(AND(CDP37&lt;=CEI14,CDR37&lt;=CEJ14),CDR37-CEI14,0))))),0)),0)</f>
        <v>　</v>
      </c>
      <c r="CEJ37" s="663"/>
      <c r="CEK37" s="664"/>
      <c r="CEL37" s="662" t="str">
        <f>IFERROR(IF(OR(CDO37="日",CDO37="祝",CDO37=0,CDP37=""),"　",MAX(IF(AND(CDP37&lt;=CEL14,CDR37&gt;CEM14),CEM14-CEL14,IF(CDR37&lt;=CEM14,0,IF(AND(CDP37&gt;CEL14,CDR37&gt;CEM14),CEM14-CDP37,0))),0)),0)</f>
        <v>　</v>
      </c>
      <c r="CEM37" s="663"/>
      <c r="CEN37" s="664"/>
      <c r="CEO37" s="662" t="str">
        <f t="shared" si="39"/>
        <v>　</v>
      </c>
      <c r="CEP37" s="663"/>
      <c r="CEQ37" s="664"/>
      <c r="CER37" s="665" t="str">
        <f>IF(CEU37="×",TIME(0,0,0),IF(CFE4="非常勤",CDT37,CEF37))</f>
        <v>　</v>
      </c>
      <c r="CES37" s="666"/>
      <c r="CET37" s="667"/>
      <c r="CEU37" s="265"/>
      <c r="CEV37" s="665" t="str">
        <f>IF(CEY37="×",TIME(0,0,0),IF(CFE4="非常勤",CDW37,CEI37))</f>
        <v>　</v>
      </c>
      <c r="CEW37" s="666"/>
      <c r="CEX37" s="667"/>
      <c r="CEY37" s="265"/>
      <c r="CEZ37" s="665" t="str">
        <f>IF(CFC37="×",TIME(0,0,0),IF(CFE4="非常勤",CDZ37,CEL37))</f>
        <v>　</v>
      </c>
      <c r="CFA37" s="666"/>
      <c r="CFB37" s="667"/>
      <c r="CFC37" s="265"/>
      <c r="CFD37" s="665" t="str">
        <f>IF(CFG37="×",TIME(0,0,0),IF(CFE4="非常勤",CEC37,CEO37))</f>
        <v>　</v>
      </c>
      <c r="CFE37" s="666"/>
      <c r="CFF37" s="667"/>
      <c r="CFG37" s="265"/>
      <c r="CFH37" s="668"/>
      <c r="CFI37" s="669"/>
      <c r="CFJ37" s="668"/>
      <c r="CFK37" s="670"/>
      <c r="CFL37" s="669"/>
      <c r="CFM37" s="671"/>
      <c r="CFN37" s="672"/>
      <c r="CFO37" s="672"/>
      <c r="CFP37" s="673"/>
      <c r="CFQ37" s="263">
        <f>$A$37</f>
        <v>23</v>
      </c>
      <c r="CFR37" s="264" t="str">
        <f>$B$37</f>
        <v>金</v>
      </c>
      <c r="CFS37" s="660"/>
      <c r="CFT37" s="661"/>
      <c r="CFU37" s="660"/>
      <c r="CFV37" s="661"/>
      <c r="CFW37" s="662" t="str">
        <f>IFERROR(IF(OR(CFR37="日",CFR37="祝",CFR37=0,CFS37=""),"　",MAX(IF(AND(CFS37&lt;=CFW14,CFU37&gt;CFX14),CFX14-CFW14,IF(AND(CFS37&gt;CFW14,CFU37&lt;=CFX14),CFU37-CFS37,IF(AND(CFS37&lt;=CFW14,CFU37&lt;=CFX14),CFU37-CFW14,IF(AND(CFS37&gt;CFW14,CFU37&gt;CFX14),CFX14-CFS37,0)))),0)),0)</f>
        <v>　</v>
      </c>
      <c r="CFX37" s="663"/>
      <c r="CFY37" s="664"/>
      <c r="CFZ37" s="662" t="str">
        <f>IFERROR(IF(OR(CFR37="日",CFR37="祝",CFR37=0,CFS37=""),"　",MAX(IF(AND(CFS37&gt;CGC14,CFU37&gt;CGA14),0,IF(AND(CFS37&lt;=CGC14,CFS37&gt;CFZ14,CFU37&gt;CGA14),CGC14-CFS37,IF(AND(CFS37&lt;=CGC14,CFS37&lt;=CFZ14,CFU37&gt;CGA14),CGC14-CFZ14,IF(AND(CFS37&gt;CFZ14,CFU37&lt;=CGA14),CFU37-CFS37,IF(AND(CFS37&lt;=CFZ14,CFU37&lt;=CGA14),CFU37-CFZ14,0))))),0)),0)</f>
        <v>　</v>
      </c>
      <c r="CGA37" s="663"/>
      <c r="CGB37" s="664"/>
      <c r="CGC37" s="662" t="str">
        <f>IFERROR(IF(OR(CFR37="日",CFR37="祝",CFR37=0,CFS37=""),"　",MAX(IF(AND(CFS37&lt;=CGC14,CFU37&gt;CGD14),CGD14-CGC14,IF(CFU37&lt;=CGD14,0,IF(AND(CFS37&gt;CGC14,CFU37&gt;CGD14),CGD14-CFS37,0))),0)),0)</f>
        <v>　</v>
      </c>
      <c r="CGD37" s="663"/>
      <c r="CGE37" s="664"/>
      <c r="CGF37" s="662" t="str">
        <f>IFERROR(IF(OR(CFR37="日",CFR37="祝",CFR37=0,CFS37=""),"　",MAX(IF(CFS37&gt;CGF14,CFU37-CFS37,IF(CFS37&lt;=CGF14,CFU37-CGF14,0)),0)),0)</f>
        <v>　</v>
      </c>
      <c r="CGG37" s="663"/>
      <c r="CGH37" s="664"/>
      <c r="CGI37" s="662" t="str">
        <f>IFERROR(IF(OR(CFR37="日",CFR37="祝",CFR37=0,CFS37=""),"　",MAX(IF(AND(CFS37&lt;=CGI14,CFU37&gt;CGJ14),CGJ14-CGI14,IF(AND(CFS37&gt;CGI14,CFU37&lt;=CGJ14),CFU37-CFS37,IF(AND(CFS37&lt;=CGI14,CFU37&lt;=CGJ14),CFU37-CGI14,IF(AND(CFS37&gt;CGI14,CFU37&gt;CGJ14),CGJ14-CFS37,0)))),0)),0)</f>
        <v>　</v>
      </c>
      <c r="CGJ37" s="663"/>
      <c r="CGK37" s="664"/>
      <c r="CGL37" s="662" t="str">
        <f>IFERROR(IF(OR(CFR37="日",CFR37="祝",CFR37=0,CFS37=""),"　",MAX(IF(AND(CFS37&gt;CGO14,CFU37&gt;CGM14),0,IF(AND(CFS37&lt;=CGO14,CFS37&gt;CGL14,CFU37&gt;CGM14),CGO14-CFS37,IF(AND(CFS37&lt;=CGO14,CFS37&lt;=CGL14,CFU37&gt;CGM14),CGO14-CGL14,IF(AND(CFS37&gt;CGL14,CFU37&lt;=CGM14),CFU37-CFS37,IF(AND(CFS37&lt;=CGL14,CFU37&lt;=CGM14),CFU37-CGL14,0))))),0)),0)</f>
        <v>　</v>
      </c>
      <c r="CGM37" s="663"/>
      <c r="CGN37" s="664"/>
      <c r="CGO37" s="662" t="str">
        <f>IFERROR(IF(OR(CFR37="日",CFR37="祝",CFR37=0,CFS37=""),"　",MAX(IF(AND(CFS37&lt;=CGO14,CFU37&gt;CGP14),CGP14-CGO14,IF(CFU37&lt;=CGP14,0,IF(AND(CFS37&gt;CGO14,CFU37&gt;CGP14),CGP14-CFS37,0))),0)),0)</f>
        <v>　</v>
      </c>
      <c r="CGP37" s="663"/>
      <c r="CGQ37" s="664"/>
      <c r="CGR37" s="662" t="str">
        <f t="shared" si="40"/>
        <v>　</v>
      </c>
      <c r="CGS37" s="663"/>
      <c r="CGT37" s="664"/>
      <c r="CGU37" s="665" t="str">
        <f>IF(CGX37="×",TIME(0,0,0),IF(CHH4="非常勤",CFW37,CGI37))</f>
        <v>　</v>
      </c>
      <c r="CGV37" s="666"/>
      <c r="CGW37" s="667"/>
      <c r="CGX37" s="265"/>
      <c r="CGY37" s="665" t="str">
        <f>IF(CHB37="×",TIME(0,0,0),IF(CHH4="非常勤",CFZ37,CGL37))</f>
        <v>　</v>
      </c>
      <c r="CGZ37" s="666"/>
      <c r="CHA37" s="667"/>
      <c r="CHB37" s="265"/>
      <c r="CHC37" s="665" t="str">
        <f>IF(CHF37="×",TIME(0,0,0),IF(CHH4="非常勤",CGC37,CGO37))</f>
        <v>　</v>
      </c>
      <c r="CHD37" s="666"/>
      <c r="CHE37" s="667"/>
      <c r="CHF37" s="265"/>
      <c r="CHG37" s="665" t="str">
        <f>IF(CHJ37="×",TIME(0,0,0),IF(CHH4="非常勤",CGF37,CGR37))</f>
        <v>　</v>
      </c>
      <c r="CHH37" s="666"/>
      <c r="CHI37" s="667"/>
      <c r="CHJ37" s="265"/>
      <c r="CHK37" s="668"/>
      <c r="CHL37" s="669"/>
      <c r="CHM37" s="668"/>
      <c r="CHN37" s="670"/>
      <c r="CHO37" s="669"/>
      <c r="CHP37" s="671"/>
      <c r="CHQ37" s="672"/>
      <c r="CHR37" s="672"/>
      <c r="CHS37" s="673"/>
      <c r="CHT37" s="263">
        <f>$A$37</f>
        <v>23</v>
      </c>
      <c r="CHU37" s="264" t="str">
        <f>$B$37</f>
        <v>金</v>
      </c>
      <c r="CHV37" s="660"/>
      <c r="CHW37" s="661"/>
      <c r="CHX37" s="660"/>
      <c r="CHY37" s="661"/>
      <c r="CHZ37" s="662" t="str">
        <f>IFERROR(IF(OR(CHU37="日",CHU37="祝",CHU37=0,CHV37=""),"　",MAX(IF(AND(CHV37&lt;=CHZ14,CHX37&gt;CIA14),CIA14-CHZ14,IF(AND(CHV37&gt;CHZ14,CHX37&lt;=CIA14),CHX37-CHV37,IF(AND(CHV37&lt;=CHZ14,CHX37&lt;=CIA14),CHX37-CHZ14,IF(AND(CHV37&gt;CHZ14,CHX37&gt;CIA14),CIA14-CHV37,0)))),0)),0)</f>
        <v>　</v>
      </c>
      <c r="CIA37" s="663"/>
      <c r="CIB37" s="664"/>
      <c r="CIC37" s="662" t="str">
        <f>IFERROR(IF(OR(CHU37="日",CHU37="祝",CHU37=0,CHV37=""),"　",MAX(IF(AND(CHV37&gt;CIF14,CHX37&gt;CID14),0,IF(AND(CHV37&lt;=CIF14,CHV37&gt;CIC14,CHX37&gt;CID14),CIF14-CHV37,IF(AND(CHV37&lt;=CIF14,CHV37&lt;=CIC14,CHX37&gt;CID14),CIF14-CIC14,IF(AND(CHV37&gt;CIC14,CHX37&lt;=CID14),CHX37-CHV37,IF(AND(CHV37&lt;=CIC14,CHX37&lt;=CID14),CHX37-CIC14,0))))),0)),0)</f>
        <v>　</v>
      </c>
      <c r="CID37" s="663"/>
      <c r="CIE37" s="664"/>
      <c r="CIF37" s="662" t="str">
        <f>IFERROR(IF(OR(CHU37="日",CHU37="祝",CHU37=0,CHV37=""),"　",MAX(IF(AND(CHV37&lt;=CIF14,CHX37&gt;CIG14),CIG14-CIF14,IF(CHX37&lt;=CIG14,0,IF(AND(CHV37&gt;CIF14,CHX37&gt;CIG14),CIG14-CHV37,0))),0)),0)</f>
        <v>　</v>
      </c>
      <c r="CIG37" s="663"/>
      <c r="CIH37" s="664"/>
      <c r="CII37" s="662" t="str">
        <f>IFERROR(IF(OR(CHU37="日",CHU37="祝",CHU37=0,CHV37=""),"　",MAX(IF(CHV37&gt;CII14,CHX37-CHV37,IF(CHV37&lt;=CII14,CHX37-CII14,0)),0)),0)</f>
        <v>　</v>
      </c>
      <c r="CIJ37" s="663"/>
      <c r="CIK37" s="664"/>
      <c r="CIL37" s="662" t="str">
        <f>IFERROR(IF(OR(CHU37="日",CHU37="祝",CHU37=0,CHV37=""),"　",MAX(IF(AND(CHV37&lt;=CIL14,CHX37&gt;CIM14),CIM14-CIL14,IF(AND(CHV37&gt;CIL14,CHX37&lt;=CIM14),CHX37-CHV37,IF(AND(CHV37&lt;=CIL14,CHX37&lt;=CIM14),CHX37-CIL14,IF(AND(CHV37&gt;CIL14,CHX37&gt;CIM14),CIM14-CHV37,0)))),0)),0)</f>
        <v>　</v>
      </c>
      <c r="CIM37" s="663"/>
      <c r="CIN37" s="664"/>
      <c r="CIO37" s="662" t="str">
        <f>IFERROR(IF(OR(CHU37="日",CHU37="祝",CHU37=0,CHV37=""),"　",MAX(IF(AND(CHV37&gt;CIR14,CHX37&gt;CIP14),0,IF(AND(CHV37&lt;=CIR14,CHV37&gt;CIO14,CHX37&gt;CIP14),CIR14-CHV37,IF(AND(CHV37&lt;=CIR14,CHV37&lt;=CIO14,CHX37&gt;CIP14),CIR14-CIO14,IF(AND(CHV37&gt;CIO14,CHX37&lt;=CIP14),CHX37-CHV37,IF(AND(CHV37&lt;=CIO14,CHX37&lt;=CIP14),CHX37-CIO14,0))))),0)),0)</f>
        <v>　</v>
      </c>
      <c r="CIP37" s="663"/>
      <c r="CIQ37" s="664"/>
      <c r="CIR37" s="662" t="str">
        <f>IFERROR(IF(OR(CHU37="日",CHU37="祝",CHU37=0,CHV37=""),"　",MAX(IF(AND(CHV37&lt;=CIR14,CHX37&gt;CIS14),CIS14-CIR14,IF(CHX37&lt;=CIS14,0,IF(AND(CHV37&gt;CIR14,CHX37&gt;CIS14),CIS14-CHV37,0))),0)),0)</f>
        <v>　</v>
      </c>
      <c r="CIS37" s="663"/>
      <c r="CIT37" s="664"/>
      <c r="CIU37" s="662" t="str">
        <f t="shared" si="41"/>
        <v>　</v>
      </c>
      <c r="CIV37" s="663"/>
      <c r="CIW37" s="664"/>
      <c r="CIX37" s="665" t="str">
        <f>IF(CJA37="×",TIME(0,0,0),IF(CJK4="非常勤",CHZ37,CIL37))</f>
        <v>　</v>
      </c>
      <c r="CIY37" s="666"/>
      <c r="CIZ37" s="667"/>
      <c r="CJA37" s="265"/>
      <c r="CJB37" s="665" t="str">
        <f>IF(CJE37="×",TIME(0,0,0),IF(CJK4="非常勤",CIC37,CIO37))</f>
        <v>　</v>
      </c>
      <c r="CJC37" s="666"/>
      <c r="CJD37" s="667"/>
      <c r="CJE37" s="265"/>
      <c r="CJF37" s="665" t="str">
        <f>IF(CJI37="×",TIME(0,0,0),IF(CJK4="非常勤",CIF37,CIR37))</f>
        <v>　</v>
      </c>
      <c r="CJG37" s="666"/>
      <c r="CJH37" s="667"/>
      <c r="CJI37" s="265"/>
      <c r="CJJ37" s="665" t="str">
        <f>IF(CJM37="×",TIME(0,0,0),IF(CJK4="非常勤",CII37,CIU37))</f>
        <v>　</v>
      </c>
      <c r="CJK37" s="666"/>
      <c r="CJL37" s="667"/>
      <c r="CJM37" s="265"/>
      <c r="CJN37" s="668"/>
      <c r="CJO37" s="669"/>
      <c r="CJP37" s="668"/>
      <c r="CJQ37" s="670"/>
      <c r="CJR37" s="669"/>
      <c r="CJS37" s="671"/>
      <c r="CJT37" s="672"/>
      <c r="CJU37" s="672"/>
      <c r="CJV37" s="673"/>
      <c r="CJW37" s="263">
        <f>$A$37</f>
        <v>23</v>
      </c>
      <c r="CJX37" s="264" t="str">
        <f>$B$37</f>
        <v>金</v>
      </c>
      <c r="CJY37" s="660"/>
      <c r="CJZ37" s="661"/>
      <c r="CKA37" s="660"/>
      <c r="CKB37" s="661"/>
      <c r="CKC37" s="662" t="str">
        <f>IFERROR(IF(OR(CJX37="日",CJX37="祝",CJX37=0,CJY37=""),"　",MAX(IF(AND(CJY37&lt;=CKC14,CKA37&gt;CKD14),CKD14-CKC14,IF(AND(CJY37&gt;CKC14,CKA37&lt;=CKD14),CKA37-CJY37,IF(AND(CJY37&lt;=CKC14,CKA37&lt;=CKD14),CKA37-CKC14,IF(AND(CJY37&gt;CKC14,CKA37&gt;CKD14),CKD14-CJY37,0)))),0)),0)</f>
        <v>　</v>
      </c>
      <c r="CKD37" s="663"/>
      <c r="CKE37" s="664"/>
      <c r="CKF37" s="662" t="str">
        <f>IFERROR(IF(OR(CJX37="日",CJX37="祝",CJX37=0,CJY37=""),"　",MAX(IF(AND(CJY37&gt;CKI14,CKA37&gt;CKG14),0,IF(AND(CJY37&lt;=CKI14,CJY37&gt;CKF14,CKA37&gt;CKG14),CKI14-CJY37,IF(AND(CJY37&lt;=CKI14,CJY37&lt;=CKF14,CKA37&gt;CKG14),CKI14-CKF14,IF(AND(CJY37&gt;CKF14,CKA37&lt;=CKG14),CKA37-CJY37,IF(AND(CJY37&lt;=CKF14,CKA37&lt;=CKG14),CKA37-CKF14,0))))),0)),0)</f>
        <v>　</v>
      </c>
      <c r="CKG37" s="663"/>
      <c r="CKH37" s="664"/>
      <c r="CKI37" s="662" t="str">
        <f>IFERROR(IF(OR(CJX37="日",CJX37="祝",CJX37=0,CJY37=""),"　",MAX(IF(AND(CJY37&lt;=CKI14,CKA37&gt;CKJ14),CKJ14-CKI14,IF(CKA37&lt;=CKJ14,0,IF(AND(CJY37&gt;CKI14,CKA37&gt;CKJ14),CKJ14-CJY37,0))),0)),0)</f>
        <v>　</v>
      </c>
      <c r="CKJ37" s="663"/>
      <c r="CKK37" s="664"/>
      <c r="CKL37" s="662" t="str">
        <f>IFERROR(IF(OR(CJX37="日",CJX37="祝",CJX37=0,CJY37=""),"　",MAX(IF(CJY37&gt;CKL14,CKA37-CJY37,IF(CJY37&lt;=CKL14,CKA37-CKL14,0)),0)),0)</f>
        <v>　</v>
      </c>
      <c r="CKM37" s="663"/>
      <c r="CKN37" s="664"/>
      <c r="CKO37" s="662" t="str">
        <f>IFERROR(IF(OR(CJX37="日",CJX37="祝",CJX37=0,CJY37=""),"　",MAX(IF(AND(CJY37&lt;=CKO14,CKA37&gt;CKP14),CKP14-CKO14,IF(AND(CJY37&gt;CKO14,CKA37&lt;=CKP14),CKA37-CJY37,IF(AND(CJY37&lt;=CKO14,CKA37&lt;=CKP14),CKA37-CKO14,IF(AND(CJY37&gt;CKO14,CKA37&gt;CKP14),CKP14-CJY37,0)))),0)),0)</f>
        <v>　</v>
      </c>
      <c r="CKP37" s="663"/>
      <c r="CKQ37" s="664"/>
      <c r="CKR37" s="662" t="str">
        <f>IFERROR(IF(OR(CJX37="日",CJX37="祝",CJX37=0,CJY37=""),"　",MAX(IF(AND(CJY37&gt;CKU14,CKA37&gt;CKS14),0,IF(AND(CJY37&lt;=CKU14,CJY37&gt;CKR14,CKA37&gt;CKS14),CKU14-CJY37,IF(AND(CJY37&lt;=CKU14,CJY37&lt;=CKR14,CKA37&gt;CKS14),CKU14-CKR14,IF(AND(CJY37&gt;CKR14,CKA37&lt;=CKS14),CKA37-CJY37,IF(AND(CJY37&lt;=CKR14,CKA37&lt;=CKS14),CKA37-CKR14,0))))),0)),0)</f>
        <v>　</v>
      </c>
      <c r="CKS37" s="663"/>
      <c r="CKT37" s="664"/>
      <c r="CKU37" s="662" t="str">
        <f>IFERROR(IF(OR(CJX37="日",CJX37="祝",CJX37=0,CJY37=""),"　",MAX(IF(AND(CJY37&lt;=CKU14,CKA37&gt;CKV14),CKV14-CKU14,IF(CKA37&lt;=CKV14,0,IF(AND(CJY37&gt;CKU14,CKA37&gt;CKV14),CKV14-CJY37,0))),0)),0)</f>
        <v>　</v>
      </c>
      <c r="CKV37" s="663"/>
      <c r="CKW37" s="664"/>
      <c r="CKX37" s="662" t="str">
        <f t="shared" si="42"/>
        <v>　</v>
      </c>
      <c r="CKY37" s="663"/>
      <c r="CKZ37" s="664"/>
      <c r="CLA37" s="665" t="str">
        <f>IF(CLD37="×",TIME(0,0,0),IF(CLN4="非常勤",CKC37,CKO37))</f>
        <v>　</v>
      </c>
      <c r="CLB37" s="666"/>
      <c r="CLC37" s="667"/>
      <c r="CLD37" s="265"/>
      <c r="CLE37" s="665" t="str">
        <f>IF(CLH37="×",TIME(0,0,0),IF(CLN4="非常勤",CKF37,CKR37))</f>
        <v>　</v>
      </c>
      <c r="CLF37" s="666"/>
      <c r="CLG37" s="667"/>
      <c r="CLH37" s="265"/>
      <c r="CLI37" s="665" t="str">
        <f>IF(CLL37="×",TIME(0,0,0),IF(CLN4="非常勤",CKI37,CKU37))</f>
        <v>　</v>
      </c>
      <c r="CLJ37" s="666"/>
      <c r="CLK37" s="667"/>
      <c r="CLL37" s="265"/>
      <c r="CLM37" s="665" t="str">
        <f>IF(CLP37="×",TIME(0,0,0),IF(CLN4="非常勤",CKL37,CKX37))</f>
        <v>　</v>
      </c>
      <c r="CLN37" s="666"/>
      <c r="CLO37" s="667"/>
      <c r="CLP37" s="265"/>
      <c r="CLQ37" s="668"/>
      <c r="CLR37" s="669"/>
      <c r="CLS37" s="668"/>
      <c r="CLT37" s="670"/>
      <c r="CLU37" s="669"/>
      <c r="CLV37" s="671"/>
      <c r="CLW37" s="672"/>
      <c r="CLX37" s="672"/>
      <c r="CLY37" s="673"/>
      <c r="CLZ37" s="263">
        <f>$A$37</f>
        <v>23</v>
      </c>
      <c r="CMA37" s="264" t="str">
        <f>$B$37</f>
        <v>金</v>
      </c>
      <c r="CMB37" s="660"/>
      <c r="CMC37" s="661"/>
      <c r="CMD37" s="660"/>
      <c r="CME37" s="661"/>
      <c r="CMF37" s="662" t="str">
        <f>IFERROR(IF(OR(CMA37="日",CMA37="祝",CMA37=0,CMB37=""),"　",MAX(IF(AND(CMB37&lt;=CMF14,CMD37&gt;CMG14),CMG14-CMF14,IF(AND(CMB37&gt;CMF14,CMD37&lt;=CMG14),CMD37-CMB37,IF(AND(CMB37&lt;=CMF14,CMD37&lt;=CMG14),CMD37-CMF14,IF(AND(CMB37&gt;CMF14,CMD37&gt;CMG14),CMG14-CMB37,0)))),0)),0)</f>
        <v>　</v>
      </c>
      <c r="CMG37" s="663"/>
      <c r="CMH37" s="664"/>
      <c r="CMI37" s="662" t="str">
        <f>IFERROR(IF(OR(CMA37="日",CMA37="祝",CMA37=0,CMB37=""),"　",MAX(IF(AND(CMB37&gt;CML14,CMD37&gt;CMJ14),0,IF(AND(CMB37&lt;=CML14,CMB37&gt;CMI14,CMD37&gt;CMJ14),CML14-CMB37,IF(AND(CMB37&lt;=CML14,CMB37&lt;=CMI14,CMD37&gt;CMJ14),CML14-CMI14,IF(AND(CMB37&gt;CMI14,CMD37&lt;=CMJ14),CMD37-CMB37,IF(AND(CMB37&lt;=CMI14,CMD37&lt;=CMJ14),CMD37-CMI14,0))))),0)),0)</f>
        <v>　</v>
      </c>
      <c r="CMJ37" s="663"/>
      <c r="CMK37" s="664"/>
      <c r="CML37" s="662" t="str">
        <f>IFERROR(IF(OR(CMA37="日",CMA37="祝",CMA37=0,CMB37=""),"　",MAX(IF(AND(CMB37&lt;=CML14,CMD37&gt;CMM14),CMM14-CML14,IF(CMD37&lt;=CMM14,0,IF(AND(CMB37&gt;CML14,CMD37&gt;CMM14),CMM14-CMB37,0))),0)),0)</f>
        <v>　</v>
      </c>
      <c r="CMM37" s="663"/>
      <c r="CMN37" s="664"/>
      <c r="CMO37" s="662" t="str">
        <f>IFERROR(IF(OR(CMA37="日",CMA37="祝",CMA37=0,CMB37=""),"　",MAX(IF(CMB37&gt;CMO14,CMD37-CMB37,IF(CMB37&lt;=CMO14,CMD37-CMO14,0)),0)),0)</f>
        <v>　</v>
      </c>
      <c r="CMP37" s="663"/>
      <c r="CMQ37" s="664"/>
      <c r="CMR37" s="662" t="str">
        <f>IFERROR(IF(OR(CMA37="日",CMA37="祝",CMA37=0,CMB37=""),"　",MAX(IF(AND(CMB37&lt;=CMR14,CMD37&gt;CMS14),CMS14-CMR14,IF(AND(CMB37&gt;CMR14,CMD37&lt;=CMS14),CMD37-CMB37,IF(AND(CMB37&lt;=CMR14,CMD37&lt;=CMS14),CMD37-CMR14,IF(AND(CMB37&gt;CMR14,CMD37&gt;CMS14),CMS14-CMB37,0)))),0)),0)</f>
        <v>　</v>
      </c>
      <c r="CMS37" s="663"/>
      <c r="CMT37" s="664"/>
      <c r="CMU37" s="662" t="str">
        <f>IFERROR(IF(OR(CMA37="日",CMA37="祝",CMA37=0,CMB37=""),"　",MAX(IF(AND(CMB37&gt;CMX14,CMD37&gt;CMV14),0,IF(AND(CMB37&lt;=CMX14,CMB37&gt;CMU14,CMD37&gt;CMV14),CMX14-CMB37,IF(AND(CMB37&lt;=CMX14,CMB37&lt;=CMU14,CMD37&gt;CMV14),CMX14-CMU14,IF(AND(CMB37&gt;CMU14,CMD37&lt;=CMV14),CMD37-CMB37,IF(AND(CMB37&lt;=CMU14,CMD37&lt;=CMV14),CMD37-CMU14,0))))),0)),0)</f>
        <v>　</v>
      </c>
      <c r="CMV37" s="663"/>
      <c r="CMW37" s="664"/>
      <c r="CMX37" s="662" t="str">
        <f>IFERROR(IF(OR(CMA37="日",CMA37="祝",CMA37=0,CMB37=""),"　",MAX(IF(AND(CMB37&lt;=CMX14,CMD37&gt;CMY14),CMY14-CMX14,IF(CMD37&lt;=CMY14,0,IF(AND(CMB37&gt;CMX14,CMD37&gt;CMY14),CMY14-CMB37,0))),0)),0)</f>
        <v>　</v>
      </c>
      <c r="CMY37" s="663"/>
      <c r="CMZ37" s="664"/>
      <c r="CNA37" s="662" t="str">
        <f t="shared" si="43"/>
        <v>　</v>
      </c>
      <c r="CNB37" s="663"/>
      <c r="CNC37" s="664"/>
      <c r="CND37" s="665" t="str">
        <f>IF(CNG37="×",TIME(0,0,0),IF(CNQ4="非常勤",CMF37,CMR37))</f>
        <v>　</v>
      </c>
      <c r="CNE37" s="666"/>
      <c r="CNF37" s="667"/>
      <c r="CNG37" s="265"/>
      <c r="CNH37" s="665" t="str">
        <f>IF(CNK37="×",TIME(0,0,0),IF(CNQ4="非常勤",CMI37,CMU37))</f>
        <v>　</v>
      </c>
      <c r="CNI37" s="666"/>
      <c r="CNJ37" s="667"/>
      <c r="CNK37" s="265"/>
      <c r="CNL37" s="665" t="str">
        <f>IF(CNO37="×",TIME(0,0,0),IF(CNQ4="非常勤",CML37,CMX37))</f>
        <v>　</v>
      </c>
      <c r="CNM37" s="666"/>
      <c r="CNN37" s="667"/>
      <c r="CNO37" s="265"/>
      <c r="CNP37" s="665" t="str">
        <f>IF(CNS37="×",TIME(0,0,0),IF(CNQ4="非常勤",CMO37,CNA37))</f>
        <v>　</v>
      </c>
      <c r="CNQ37" s="666"/>
      <c r="CNR37" s="667"/>
      <c r="CNS37" s="265"/>
      <c r="CNT37" s="668"/>
      <c r="CNU37" s="669"/>
      <c r="CNV37" s="668"/>
      <c r="CNW37" s="670"/>
      <c r="CNX37" s="669"/>
      <c r="CNY37" s="671"/>
      <c r="CNZ37" s="672"/>
      <c r="COA37" s="672"/>
      <c r="COB37" s="673"/>
      <c r="COC37" s="263">
        <f>$A$37</f>
        <v>23</v>
      </c>
      <c r="COD37" s="264" t="str">
        <f>$B$37</f>
        <v>金</v>
      </c>
      <c r="COE37" s="660"/>
      <c r="COF37" s="661"/>
      <c r="COG37" s="660"/>
      <c r="COH37" s="661"/>
      <c r="COI37" s="662" t="str">
        <f>IFERROR(IF(OR(COD37="日",COD37="祝",COD37=0,COE37=""),"　",MAX(IF(AND(COE37&lt;=COI14,COG37&gt;COJ14),COJ14-COI14,IF(AND(COE37&gt;COI14,COG37&lt;=COJ14),COG37-COE37,IF(AND(COE37&lt;=COI14,COG37&lt;=COJ14),COG37-COI14,IF(AND(COE37&gt;COI14,COG37&gt;COJ14),COJ14-COE37,0)))),0)),0)</f>
        <v>　</v>
      </c>
      <c r="COJ37" s="663"/>
      <c r="COK37" s="664"/>
      <c r="COL37" s="662" t="str">
        <f>IFERROR(IF(OR(COD37="日",COD37="祝",COD37=0,COE37=""),"　",MAX(IF(AND(COE37&gt;COO14,COG37&gt;COM14),0,IF(AND(COE37&lt;=COO14,COE37&gt;COL14,COG37&gt;COM14),COO14-COE37,IF(AND(COE37&lt;=COO14,COE37&lt;=COL14,COG37&gt;COM14),COO14-COL14,IF(AND(COE37&gt;COL14,COG37&lt;=COM14),COG37-COE37,IF(AND(COE37&lt;=COL14,COG37&lt;=COM14),COG37-COL14,0))))),0)),0)</f>
        <v>　</v>
      </c>
      <c r="COM37" s="663"/>
      <c r="CON37" s="664"/>
      <c r="COO37" s="662" t="str">
        <f>IFERROR(IF(OR(COD37="日",COD37="祝",COD37=0,COE37=""),"　",MAX(IF(AND(COE37&lt;=COO14,COG37&gt;COP14),COP14-COO14,IF(COG37&lt;=COP14,0,IF(AND(COE37&gt;COO14,COG37&gt;COP14),COP14-COE37,0))),0)),0)</f>
        <v>　</v>
      </c>
      <c r="COP37" s="663"/>
      <c r="COQ37" s="664"/>
      <c r="COR37" s="662" t="str">
        <f>IFERROR(IF(OR(COD37="日",COD37="祝",COD37=0,COE37=""),"　",MAX(IF(COE37&gt;COR14,COG37-COE37,IF(COE37&lt;=COR14,COG37-COR14,0)),0)),0)</f>
        <v>　</v>
      </c>
      <c r="COS37" s="663"/>
      <c r="COT37" s="664"/>
      <c r="COU37" s="662" t="str">
        <f>IFERROR(IF(OR(COD37="日",COD37="祝",COD37=0,COE37=""),"　",MAX(IF(AND(COE37&lt;=COU14,COG37&gt;COV14),COV14-COU14,IF(AND(COE37&gt;COU14,COG37&lt;=COV14),COG37-COE37,IF(AND(COE37&lt;=COU14,COG37&lt;=COV14),COG37-COU14,IF(AND(COE37&gt;COU14,COG37&gt;COV14),COV14-COE37,0)))),0)),0)</f>
        <v>　</v>
      </c>
      <c r="COV37" s="663"/>
      <c r="COW37" s="664"/>
      <c r="COX37" s="662" t="str">
        <f>IFERROR(IF(OR(COD37="日",COD37="祝",COD37=0,COE37=""),"　",MAX(IF(AND(COE37&gt;CPA14,COG37&gt;COY14),0,IF(AND(COE37&lt;=CPA14,COE37&gt;COX14,COG37&gt;COY14),CPA14-COE37,IF(AND(COE37&lt;=CPA14,COE37&lt;=COX14,COG37&gt;COY14),CPA14-COX14,IF(AND(COE37&gt;COX14,COG37&lt;=COY14),COG37-COE37,IF(AND(COE37&lt;=COX14,COG37&lt;=COY14),COG37-COX14,0))))),0)),0)</f>
        <v>　</v>
      </c>
      <c r="COY37" s="663"/>
      <c r="COZ37" s="664"/>
      <c r="CPA37" s="662" t="str">
        <f>IFERROR(IF(OR(COD37="日",COD37="祝",COD37=0,COE37=""),"　",MAX(IF(AND(COE37&lt;=CPA14,COG37&gt;CPB14),CPB14-CPA14,IF(COG37&lt;=CPB14,0,IF(AND(COE37&gt;CPA14,COG37&gt;CPB14),CPB14-COE37,0))),0)),0)</f>
        <v>　</v>
      </c>
      <c r="CPB37" s="663"/>
      <c r="CPC37" s="664"/>
      <c r="CPD37" s="662" t="str">
        <f t="shared" si="44"/>
        <v>　</v>
      </c>
      <c r="CPE37" s="663"/>
      <c r="CPF37" s="664"/>
      <c r="CPG37" s="665" t="str">
        <f>IF(CPJ37="×",TIME(0,0,0),IF(CPT4="非常勤",COI37,COU37))</f>
        <v>　</v>
      </c>
      <c r="CPH37" s="666"/>
      <c r="CPI37" s="667"/>
      <c r="CPJ37" s="265"/>
      <c r="CPK37" s="665" t="str">
        <f>IF(CPN37="×",TIME(0,0,0),IF(CPT4="非常勤",COL37,COX37))</f>
        <v>　</v>
      </c>
      <c r="CPL37" s="666"/>
      <c r="CPM37" s="667"/>
      <c r="CPN37" s="265"/>
      <c r="CPO37" s="665" t="str">
        <f>IF(CPR37="×",TIME(0,0,0),IF(CPT4="非常勤",COO37,CPA37))</f>
        <v>　</v>
      </c>
      <c r="CPP37" s="666"/>
      <c r="CPQ37" s="667"/>
      <c r="CPR37" s="265"/>
      <c r="CPS37" s="665" t="str">
        <f>IF(CPV37="×",TIME(0,0,0),IF(CPT4="非常勤",COR37,CPD37))</f>
        <v>　</v>
      </c>
      <c r="CPT37" s="666"/>
      <c r="CPU37" s="667"/>
      <c r="CPV37" s="265"/>
      <c r="CPW37" s="668"/>
      <c r="CPX37" s="669"/>
      <c r="CPY37" s="668"/>
      <c r="CPZ37" s="670"/>
      <c r="CQA37" s="669"/>
      <c r="CQB37" s="671"/>
      <c r="CQC37" s="672"/>
      <c r="CQD37" s="672"/>
      <c r="CQE37" s="673"/>
      <c r="CQF37" s="263">
        <f>$A$37</f>
        <v>23</v>
      </c>
      <c r="CQG37" s="264" t="str">
        <f>$B$37</f>
        <v>金</v>
      </c>
      <c r="CQH37" s="660"/>
      <c r="CQI37" s="661"/>
      <c r="CQJ37" s="660"/>
      <c r="CQK37" s="661"/>
      <c r="CQL37" s="662" t="str">
        <f>IFERROR(IF(OR(CQG37="日",CQG37="祝",CQG37=0,CQH37=""),"　",MAX(IF(AND(CQH37&lt;=CQL14,CQJ37&gt;CQM14),CQM14-CQL14,IF(AND(CQH37&gt;CQL14,CQJ37&lt;=CQM14),CQJ37-CQH37,IF(AND(CQH37&lt;=CQL14,CQJ37&lt;=CQM14),CQJ37-CQL14,IF(AND(CQH37&gt;CQL14,CQJ37&gt;CQM14),CQM14-CQH37,0)))),0)),0)</f>
        <v>　</v>
      </c>
      <c r="CQM37" s="663"/>
      <c r="CQN37" s="664"/>
      <c r="CQO37" s="662" t="str">
        <f>IFERROR(IF(OR(CQG37="日",CQG37="祝",CQG37=0,CQH37=""),"　",MAX(IF(AND(CQH37&gt;CQR14,CQJ37&gt;CQP14),0,IF(AND(CQH37&lt;=CQR14,CQH37&gt;CQO14,CQJ37&gt;CQP14),CQR14-CQH37,IF(AND(CQH37&lt;=CQR14,CQH37&lt;=CQO14,CQJ37&gt;CQP14),CQR14-CQO14,IF(AND(CQH37&gt;CQO14,CQJ37&lt;=CQP14),CQJ37-CQH37,IF(AND(CQH37&lt;=CQO14,CQJ37&lt;=CQP14),CQJ37-CQO14,0))))),0)),0)</f>
        <v>　</v>
      </c>
      <c r="CQP37" s="663"/>
      <c r="CQQ37" s="664"/>
      <c r="CQR37" s="662" t="str">
        <f>IFERROR(IF(OR(CQG37="日",CQG37="祝",CQG37=0,CQH37=""),"　",MAX(IF(AND(CQH37&lt;=CQR14,CQJ37&gt;CQS14),CQS14-CQR14,IF(CQJ37&lt;=CQS14,0,IF(AND(CQH37&gt;CQR14,CQJ37&gt;CQS14),CQS14-CQH37,0))),0)),0)</f>
        <v>　</v>
      </c>
      <c r="CQS37" s="663"/>
      <c r="CQT37" s="664"/>
      <c r="CQU37" s="662" t="str">
        <f>IFERROR(IF(OR(CQG37="日",CQG37="祝",CQG37=0,CQH37=""),"　",MAX(IF(CQH37&gt;CQU14,CQJ37-CQH37,IF(CQH37&lt;=CQU14,CQJ37-CQU14,0)),0)),0)</f>
        <v>　</v>
      </c>
      <c r="CQV37" s="663"/>
      <c r="CQW37" s="664"/>
      <c r="CQX37" s="662" t="str">
        <f>IFERROR(IF(OR(CQG37="日",CQG37="祝",CQG37=0,CQH37=""),"　",MAX(IF(AND(CQH37&lt;=CQX14,CQJ37&gt;CQY14),CQY14-CQX14,IF(AND(CQH37&gt;CQX14,CQJ37&lt;=CQY14),CQJ37-CQH37,IF(AND(CQH37&lt;=CQX14,CQJ37&lt;=CQY14),CQJ37-CQX14,IF(AND(CQH37&gt;CQX14,CQJ37&gt;CQY14),CQY14-CQH37,0)))),0)),0)</f>
        <v>　</v>
      </c>
      <c r="CQY37" s="663"/>
      <c r="CQZ37" s="664"/>
      <c r="CRA37" s="662" t="str">
        <f>IFERROR(IF(OR(CQG37="日",CQG37="祝",CQG37=0,CQH37=""),"　",MAX(IF(AND(CQH37&gt;CRD14,CQJ37&gt;CRB14),0,IF(AND(CQH37&lt;=CRD14,CQH37&gt;CRA14,CQJ37&gt;CRB14),CRD14-CQH37,IF(AND(CQH37&lt;=CRD14,CQH37&lt;=CRA14,CQJ37&gt;CRB14),CRD14-CRA14,IF(AND(CQH37&gt;CRA14,CQJ37&lt;=CRB14),CQJ37-CQH37,IF(AND(CQH37&lt;=CRA14,CQJ37&lt;=CRB14),CQJ37-CRA14,0))))),0)),0)</f>
        <v>　</v>
      </c>
      <c r="CRB37" s="663"/>
      <c r="CRC37" s="664"/>
      <c r="CRD37" s="662" t="str">
        <f>IFERROR(IF(OR(CQG37="日",CQG37="祝",CQG37=0,CQH37=""),"　",MAX(IF(AND(CQH37&lt;=CRD14,CQJ37&gt;CRE14),CRE14-CRD14,IF(CQJ37&lt;=CRE14,0,IF(AND(CQH37&gt;CRD14,CQJ37&gt;CRE14),CRE14-CQH37,0))),0)),0)</f>
        <v>　</v>
      </c>
      <c r="CRE37" s="663"/>
      <c r="CRF37" s="664"/>
      <c r="CRG37" s="662" t="str">
        <f t="shared" si="45"/>
        <v>　</v>
      </c>
      <c r="CRH37" s="663"/>
      <c r="CRI37" s="664"/>
      <c r="CRJ37" s="665" t="str">
        <f>IF(CRM37="×",TIME(0,0,0),IF(CRW4="非常勤",CQL37,CQX37))</f>
        <v>　</v>
      </c>
      <c r="CRK37" s="666"/>
      <c r="CRL37" s="667"/>
      <c r="CRM37" s="265"/>
      <c r="CRN37" s="665" t="str">
        <f>IF(CRQ37="×",TIME(0,0,0),IF(CRW4="非常勤",CQO37,CRA37))</f>
        <v>　</v>
      </c>
      <c r="CRO37" s="666"/>
      <c r="CRP37" s="667"/>
      <c r="CRQ37" s="265"/>
      <c r="CRR37" s="665" t="str">
        <f>IF(CRU37="×",TIME(0,0,0),IF(CRW4="非常勤",CQR37,CRD37))</f>
        <v>　</v>
      </c>
      <c r="CRS37" s="666"/>
      <c r="CRT37" s="667"/>
      <c r="CRU37" s="265"/>
      <c r="CRV37" s="665" t="str">
        <f>IF(CRY37="×",TIME(0,0,0),IF(CRW4="非常勤",CQU37,CRG37))</f>
        <v>　</v>
      </c>
      <c r="CRW37" s="666"/>
      <c r="CRX37" s="667"/>
      <c r="CRY37" s="265"/>
      <c r="CRZ37" s="668"/>
      <c r="CSA37" s="669"/>
      <c r="CSB37" s="668"/>
      <c r="CSC37" s="670"/>
      <c r="CSD37" s="669"/>
      <c r="CSE37" s="671"/>
      <c r="CSF37" s="672"/>
      <c r="CSG37" s="672"/>
      <c r="CSH37" s="673"/>
      <c r="CSI37" s="263">
        <f>$A$37</f>
        <v>23</v>
      </c>
      <c r="CSJ37" s="264" t="str">
        <f>$B$37</f>
        <v>金</v>
      </c>
      <c r="CSK37" s="660"/>
      <c r="CSL37" s="661"/>
      <c r="CSM37" s="660"/>
      <c r="CSN37" s="661"/>
      <c r="CSO37" s="662" t="str">
        <f>IFERROR(IF(OR(CSJ37="日",CSJ37="祝",CSJ37=0,CSK37=""),"　",MAX(IF(AND(CSK37&lt;=CSO14,CSM37&gt;CSP14),CSP14-CSO14,IF(AND(CSK37&gt;CSO14,CSM37&lt;=CSP14),CSM37-CSK37,IF(AND(CSK37&lt;=CSO14,CSM37&lt;=CSP14),CSM37-CSO14,IF(AND(CSK37&gt;CSO14,CSM37&gt;CSP14),CSP14-CSK37,0)))),0)),0)</f>
        <v>　</v>
      </c>
      <c r="CSP37" s="663"/>
      <c r="CSQ37" s="664"/>
      <c r="CSR37" s="662" t="str">
        <f>IFERROR(IF(OR(CSJ37="日",CSJ37="祝",CSJ37=0,CSK37=""),"　",MAX(IF(AND(CSK37&gt;CSU14,CSM37&gt;CSS14),0,IF(AND(CSK37&lt;=CSU14,CSK37&gt;CSR14,CSM37&gt;CSS14),CSU14-CSK37,IF(AND(CSK37&lt;=CSU14,CSK37&lt;=CSR14,CSM37&gt;CSS14),CSU14-CSR14,IF(AND(CSK37&gt;CSR14,CSM37&lt;=CSS14),CSM37-CSK37,IF(AND(CSK37&lt;=CSR14,CSM37&lt;=CSS14),CSM37-CSR14,0))))),0)),0)</f>
        <v>　</v>
      </c>
      <c r="CSS37" s="663"/>
      <c r="CST37" s="664"/>
      <c r="CSU37" s="662" t="str">
        <f>IFERROR(IF(OR(CSJ37="日",CSJ37="祝",CSJ37=0,CSK37=""),"　",MAX(IF(AND(CSK37&lt;=CSU14,CSM37&gt;CSV14),CSV14-CSU14,IF(CSM37&lt;=CSV14,0,IF(AND(CSK37&gt;CSU14,CSM37&gt;CSV14),CSV14-CSK37,0))),0)),0)</f>
        <v>　</v>
      </c>
      <c r="CSV37" s="663"/>
      <c r="CSW37" s="664"/>
      <c r="CSX37" s="662" t="str">
        <f>IFERROR(IF(OR(CSJ37="日",CSJ37="祝",CSJ37=0,CSK37=""),"　",MAX(IF(CSK37&gt;CSX14,CSM37-CSK37,IF(CSK37&lt;=CSX14,CSM37-CSX14,0)),0)),0)</f>
        <v>　</v>
      </c>
      <c r="CSY37" s="663"/>
      <c r="CSZ37" s="664"/>
      <c r="CTA37" s="662" t="str">
        <f>IFERROR(IF(OR(CSJ37="日",CSJ37="祝",CSJ37=0,CSK37=""),"　",MAX(IF(AND(CSK37&lt;=CTA14,CSM37&gt;CTB14),CTB14-CTA14,IF(AND(CSK37&gt;CTA14,CSM37&lt;=CTB14),CSM37-CSK37,IF(AND(CSK37&lt;=CTA14,CSM37&lt;=CTB14),CSM37-CTA14,IF(AND(CSK37&gt;CTA14,CSM37&gt;CTB14),CTB14-CSK37,0)))),0)),0)</f>
        <v>　</v>
      </c>
      <c r="CTB37" s="663"/>
      <c r="CTC37" s="664"/>
      <c r="CTD37" s="662" t="str">
        <f>IFERROR(IF(OR(CSJ37="日",CSJ37="祝",CSJ37=0,CSK37=""),"　",MAX(IF(AND(CSK37&gt;CTG14,CSM37&gt;CTE14),0,IF(AND(CSK37&lt;=CTG14,CSK37&gt;CTD14,CSM37&gt;CTE14),CTG14-CSK37,IF(AND(CSK37&lt;=CTG14,CSK37&lt;=CTD14,CSM37&gt;CTE14),CTG14-CTD14,IF(AND(CSK37&gt;CTD14,CSM37&lt;=CTE14),CSM37-CSK37,IF(AND(CSK37&lt;=CTD14,CSM37&lt;=CTE14),CSM37-CTD14,0))))),0)),0)</f>
        <v>　</v>
      </c>
      <c r="CTE37" s="663"/>
      <c r="CTF37" s="664"/>
      <c r="CTG37" s="662" t="str">
        <f>IFERROR(IF(OR(CSJ37="日",CSJ37="祝",CSJ37=0,CSK37=""),"　",MAX(IF(AND(CSK37&lt;=CTG14,CSM37&gt;CTH14),CTH14-CTG14,IF(CSM37&lt;=CTH14,0,IF(AND(CSK37&gt;CTG14,CSM37&gt;CTH14),CTH14-CSK37,0))),0)),0)</f>
        <v>　</v>
      </c>
      <c r="CTH37" s="663"/>
      <c r="CTI37" s="664"/>
      <c r="CTJ37" s="662" t="str">
        <f t="shared" si="46"/>
        <v>　</v>
      </c>
      <c r="CTK37" s="663"/>
      <c r="CTL37" s="664"/>
      <c r="CTM37" s="665" t="str">
        <f>IF(CTP37="×",TIME(0,0,0),IF(CTZ4="非常勤",CSO37,CTA37))</f>
        <v>　</v>
      </c>
      <c r="CTN37" s="666"/>
      <c r="CTO37" s="667"/>
      <c r="CTP37" s="265"/>
      <c r="CTQ37" s="665" t="str">
        <f>IF(CTT37="×",TIME(0,0,0),IF(CTZ4="非常勤",CSR37,CTD37))</f>
        <v>　</v>
      </c>
      <c r="CTR37" s="666"/>
      <c r="CTS37" s="667"/>
      <c r="CTT37" s="265"/>
      <c r="CTU37" s="665" t="str">
        <f>IF(CTX37="×",TIME(0,0,0),IF(CTZ4="非常勤",CSU37,CTG37))</f>
        <v>　</v>
      </c>
      <c r="CTV37" s="666"/>
      <c r="CTW37" s="667"/>
      <c r="CTX37" s="265"/>
      <c r="CTY37" s="665" t="str">
        <f>IF(CUB37="×",TIME(0,0,0),IF(CTZ4="非常勤",CSX37,CTJ37))</f>
        <v>　</v>
      </c>
      <c r="CTZ37" s="666"/>
      <c r="CUA37" s="667"/>
      <c r="CUB37" s="265"/>
      <c r="CUC37" s="668"/>
      <c r="CUD37" s="669"/>
      <c r="CUE37" s="668"/>
      <c r="CUF37" s="670"/>
      <c r="CUG37" s="669"/>
      <c r="CUH37" s="671"/>
      <c r="CUI37" s="672"/>
      <c r="CUJ37" s="672"/>
      <c r="CUK37" s="673"/>
      <c r="CUL37" s="263">
        <f>$A$37</f>
        <v>23</v>
      </c>
      <c r="CUM37" s="264" t="str">
        <f>$B$37</f>
        <v>金</v>
      </c>
      <c r="CUN37" s="660"/>
      <c r="CUO37" s="661"/>
      <c r="CUP37" s="660"/>
      <c r="CUQ37" s="661"/>
      <c r="CUR37" s="662" t="str">
        <f>IFERROR(IF(OR(CUM37="日",CUM37="祝",CUM37=0,CUN37=""),"　",MAX(IF(AND(CUN37&lt;=CUR14,CUP37&gt;CUS14),CUS14-CUR14,IF(AND(CUN37&gt;CUR14,CUP37&lt;=CUS14),CUP37-CUN37,IF(AND(CUN37&lt;=CUR14,CUP37&lt;=CUS14),CUP37-CUR14,IF(AND(CUN37&gt;CUR14,CUP37&gt;CUS14),CUS14-CUN37,0)))),0)),0)</f>
        <v>　</v>
      </c>
      <c r="CUS37" s="663"/>
      <c r="CUT37" s="664"/>
      <c r="CUU37" s="662" t="str">
        <f>IFERROR(IF(OR(CUM37="日",CUM37="祝",CUM37=0,CUN37=""),"　",MAX(IF(AND(CUN37&gt;CUX14,CUP37&gt;CUV14),0,IF(AND(CUN37&lt;=CUX14,CUN37&gt;CUU14,CUP37&gt;CUV14),CUX14-CUN37,IF(AND(CUN37&lt;=CUX14,CUN37&lt;=CUU14,CUP37&gt;CUV14),CUX14-CUU14,IF(AND(CUN37&gt;CUU14,CUP37&lt;=CUV14),CUP37-CUN37,IF(AND(CUN37&lt;=CUU14,CUP37&lt;=CUV14),CUP37-CUU14,0))))),0)),0)</f>
        <v>　</v>
      </c>
      <c r="CUV37" s="663"/>
      <c r="CUW37" s="664"/>
      <c r="CUX37" s="662" t="str">
        <f>IFERROR(IF(OR(CUM37="日",CUM37="祝",CUM37=0,CUN37=""),"　",MAX(IF(AND(CUN37&lt;=CUX14,CUP37&gt;CUY14),CUY14-CUX14,IF(CUP37&lt;=CUY14,0,IF(AND(CUN37&gt;CUX14,CUP37&gt;CUY14),CUY14-CUN37,0))),0)),0)</f>
        <v>　</v>
      </c>
      <c r="CUY37" s="663"/>
      <c r="CUZ37" s="664"/>
      <c r="CVA37" s="662" t="str">
        <f>IFERROR(IF(OR(CUM37="日",CUM37="祝",CUM37=0,CUN37=""),"　",MAX(IF(CUN37&gt;CVA14,CUP37-CUN37,IF(CUN37&lt;=CVA14,CUP37-CVA14,0)),0)),0)</f>
        <v>　</v>
      </c>
      <c r="CVB37" s="663"/>
      <c r="CVC37" s="664"/>
      <c r="CVD37" s="662" t="str">
        <f>IFERROR(IF(OR(CUM37="日",CUM37="祝",CUM37=0,CUN37=""),"　",MAX(IF(AND(CUN37&lt;=CVD14,CUP37&gt;CVE14),CVE14-CVD14,IF(AND(CUN37&gt;CVD14,CUP37&lt;=CVE14),CUP37-CUN37,IF(AND(CUN37&lt;=CVD14,CUP37&lt;=CVE14),CUP37-CVD14,IF(AND(CUN37&gt;CVD14,CUP37&gt;CVE14),CVE14-CUN37,0)))),0)),0)</f>
        <v>　</v>
      </c>
      <c r="CVE37" s="663"/>
      <c r="CVF37" s="664"/>
      <c r="CVG37" s="662" t="str">
        <f>IFERROR(IF(OR(CUM37="日",CUM37="祝",CUM37=0,CUN37=""),"　",MAX(IF(AND(CUN37&gt;CVJ14,CUP37&gt;CVH14),0,IF(AND(CUN37&lt;=CVJ14,CUN37&gt;CVG14,CUP37&gt;CVH14),CVJ14-CUN37,IF(AND(CUN37&lt;=CVJ14,CUN37&lt;=CVG14,CUP37&gt;CVH14),CVJ14-CVG14,IF(AND(CUN37&gt;CVG14,CUP37&lt;=CVH14),CUP37-CUN37,IF(AND(CUN37&lt;=CVG14,CUP37&lt;=CVH14),CUP37-CVG14,0))))),0)),0)</f>
        <v>　</v>
      </c>
      <c r="CVH37" s="663"/>
      <c r="CVI37" s="664"/>
      <c r="CVJ37" s="662" t="str">
        <f>IFERROR(IF(OR(CUM37="日",CUM37="祝",CUM37=0,CUN37=""),"　",MAX(IF(AND(CUN37&lt;=CVJ14,CUP37&gt;CVK14),CVK14-CVJ14,IF(CUP37&lt;=CVK14,0,IF(AND(CUN37&gt;CVJ14,CUP37&gt;CVK14),CVK14-CUN37,0))),0)),0)</f>
        <v>　</v>
      </c>
      <c r="CVK37" s="663"/>
      <c r="CVL37" s="664"/>
      <c r="CVM37" s="662" t="str">
        <f t="shared" si="47"/>
        <v>　</v>
      </c>
      <c r="CVN37" s="663"/>
      <c r="CVO37" s="664"/>
      <c r="CVP37" s="665" t="str">
        <f>IF(CVS37="×",TIME(0,0,0),IF(CWC4="非常勤",CUR37,CVD37))</f>
        <v>　</v>
      </c>
      <c r="CVQ37" s="666"/>
      <c r="CVR37" s="667"/>
      <c r="CVS37" s="265"/>
      <c r="CVT37" s="665" t="str">
        <f>IF(CVW37="×",TIME(0,0,0),IF(CWC4="非常勤",CUU37,CVG37))</f>
        <v>　</v>
      </c>
      <c r="CVU37" s="666"/>
      <c r="CVV37" s="667"/>
      <c r="CVW37" s="265"/>
      <c r="CVX37" s="665" t="str">
        <f>IF(CWA37="×",TIME(0,0,0),IF(CWC4="非常勤",CUX37,CVJ37))</f>
        <v>　</v>
      </c>
      <c r="CVY37" s="666"/>
      <c r="CVZ37" s="667"/>
      <c r="CWA37" s="265"/>
      <c r="CWB37" s="665" t="str">
        <f>IF(CWE37="×",TIME(0,0,0),IF(CWC4="非常勤",CVA37,CVM37))</f>
        <v>　</v>
      </c>
      <c r="CWC37" s="666"/>
      <c r="CWD37" s="667"/>
      <c r="CWE37" s="265"/>
      <c r="CWF37" s="668"/>
      <c r="CWG37" s="669"/>
      <c r="CWH37" s="668"/>
      <c r="CWI37" s="670"/>
      <c r="CWJ37" s="669"/>
      <c r="CWK37" s="671"/>
      <c r="CWL37" s="672"/>
      <c r="CWM37" s="672"/>
      <c r="CWN37" s="673"/>
      <c r="CWO37" s="263">
        <f>$A$37</f>
        <v>23</v>
      </c>
      <c r="CWP37" s="264" t="str">
        <f>$B$37</f>
        <v>金</v>
      </c>
      <c r="CWQ37" s="660"/>
      <c r="CWR37" s="661"/>
      <c r="CWS37" s="660"/>
      <c r="CWT37" s="661"/>
      <c r="CWU37" s="662" t="str">
        <f>IFERROR(IF(OR(CWP37="日",CWP37="祝",CWP37=0,CWQ37=""),"　",MAX(IF(AND(CWQ37&lt;=CWU14,CWS37&gt;CWV14),CWV14-CWU14,IF(AND(CWQ37&gt;CWU14,CWS37&lt;=CWV14),CWS37-CWQ37,IF(AND(CWQ37&lt;=CWU14,CWS37&lt;=CWV14),CWS37-CWU14,IF(AND(CWQ37&gt;CWU14,CWS37&gt;CWV14),CWV14-CWQ37,0)))),0)),0)</f>
        <v>　</v>
      </c>
      <c r="CWV37" s="663"/>
      <c r="CWW37" s="664"/>
      <c r="CWX37" s="662" t="str">
        <f>IFERROR(IF(OR(CWP37="日",CWP37="祝",CWP37=0,CWQ37=""),"　",MAX(IF(AND(CWQ37&gt;CXA14,CWS37&gt;CWY14),0,IF(AND(CWQ37&lt;=CXA14,CWQ37&gt;CWX14,CWS37&gt;CWY14),CXA14-CWQ37,IF(AND(CWQ37&lt;=CXA14,CWQ37&lt;=CWX14,CWS37&gt;CWY14),CXA14-CWX14,IF(AND(CWQ37&gt;CWX14,CWS37&lt;=CWY14),CWS37-CWQ37,IF(AND(CWQ37&lt;=CWX14,CWS37&lt;=CWY14),CWS37-CWX14,0))))),0)),0)</f>
        <v>　</v>
      </c>
      <c r="CWY37" s="663"/>
      <c r="CWZ37" s="664"/>
      <c r="CXA37" s="662" t="str">
        <f>IFERROR(IF(OR(CWP37="日",CWP37="祝",CWP37=0,CWQ37=""),"　",MAX(IF(AND(CWQ37&lt;=CXA14,CWS37&gt;CXB14),CXB14-CXA14,IF(CWS37&lt;=CXB14,0,IF(AND(CWQ37&gt;CXA14,CWS37&gt;CXB14),CXB14-CWQ37,0))),0)),0)</f>
        <v>　</v>
      </c>
      <c r="CXB37" s="663"/>
      <c r="CXC37" s="664"/>
      <c r="CXD37" s="662" t="str">
        <f>IFERROR(IF(OR(CWP37="日",CWP37="祝",CWP37=0,CWQ37=""),"　",MAX(IF(CWQ37&gt;CXD14,CWS37-CWQ37,IF(CWQ37&lt;=CXD14,CWS37-CXD14,0)),0)),0)</f>
        <v>　</v>
      </c>
      <c r="CXE37" s="663"/>
      <c r="CXF37" s="664"/>
      <c r="CXG37" s="662" t="str">
        <f>IFERROR(IF(OR(CWP37="日",CWP37="祝",CWP37=0,CWQ37=""),"　",MAX(IF(AND(CWQ37&lt;=CXG14,CWS37&gt;CXH14),CXH14-CXG14,IF(AND(CWQ37&gt;CXG14,CWS37&lt;=CXH14),CWS37-CWQ37,IF(AND(CWQ37&lt;=CXG14,CWS37&lt;=CXH14),CWS37-CXG14,IF(AND(CWQ37&gt;CXG14,CWS37&gt;CXH14),CXH14-CWQ37,0)))),0)),0)</f>
        <v>　</v>
      </c>
      <c r="CXH37" s="663"/>
      <c r="CXI37" s="664"/>
      <c r="CXJ37" s="662" t="str">
        <f>IFERROR(IF(OR(CWP37="日",CWP37="祝",CWP37=0,CWQ37=""),"　",MAX(IF(AND(CWQ37&gt;CXM14,CWS37&gt;CXK14),0,IF(AND(CWQ37&lt;=CXM14,CWQ37&gt;CXJ14,CWS37&gt;CXK14),CXM14-CWQ37,IF(AND(CWQ37&lt;=CXM14,CWQ37&lt;=CXJ14,CWS37&gt;CXK14),CXM14-CXJ14,IF(AND(CWQ37&gt;CXJ14,CWS37&lt;=CXK14),CWS37-CWQ37,IF(AND(CWQ37&lt;=CXJ14,CWS37&lt;=CXK14),CWS37-CXJ14,0))))),0)),0)</f>
        <v>　</v>
      </c>
      <c r="CXK37" s="663"/>
      <c r="CXL37" s="664"/>
      <c r="CXM37" s="662" t="str">
        <f>IFERROR(IF(OR(CWP37="日",CWP37="祝",CWP37=0,CWQ37=""),"　",MAX(IF(AND(CWQ37&lt;=CXM14,CWS37&gt;CXN14),CXN14-CXM14,IF(CWS37&lt;=CXN14,0,IF(AND(CWQ37&gt;CXM14,CWS37&gt;CXN14),CXN14-CWQ37,0))),0)),0)</f>
        <v>　</v>
      </c>
      <c r="CXN37" s="663"/>
      <c r="CXO37" s="664"/>
      <c r="CXP37" s="662" t="str">
        <f t="shared" si="48"/>
        <v>　</v>
      </c>
      <c r="CXQ37" s="663"/>
      <c r="CXR37" s="664"/>
      <c r="CXS37" s="665" t="str">
        <f>IF(CXV37="×",TIME(0,0,0),IF(CYF4="非常勤",CWU37,CXG37))</f>
        <v>　</v>
      </c>
      <c r="CXT37" s="666"/>
      <c r="CXU37" s="667"/>
      <c r="CXV37" s="265"/>
      <c r="CXW37" s="665" t="str">
        <f>IF(CXZ37="×",TIME(0,0,0),IF(CYF4="非常勤",CWX37,CXJ37))</f>
        <v>　</v>
      </c>
      <c r="CXX37" s="666"/>
      <c r="CXY37" s="667"/>
      <c r="CXZ37" s="265"/>
      <c r="CYA37" s="665" t="str">
        <f>IF(CYD37="×",TIME(0,0,0),IF(CYF4="非常勤",CXA37,CXM37))</f>
        <v>　</v>
      </c>
      <c r="CYB37" s="666"/>
      <c r="CYC37" s="667"/>
      <c r="CYD37" s="265"/>
      <c r="CYE37" s="665" t="str">
        <f>IF(CYH37="×",TIME(0,0,0),IF(CYF4="非常勤",CXD37,CXP37))</f>
        <v>　</v>
      </c>
      <c r="CYF37" s="666"/>
      <c r="CYG37" s="667"/>
      <c r="CYH37" s="265"/>
      <c r="CYI37" s="668"/>
      <c r="CYJ37" s="669"/>
      <c r="CYK37" s="668"/>
      <c r="CYL37" s="670"/>
      <c r="CYM37" s="669"/>
      <c r="CYN37" s="671"/>
      <c r="CYO37" s="672"/>
      <c r="CYP37" s="672"/>
      <c r="CYQ37" s="673"/>
      <c r="CYR37" s="263">
        <f>$A$37</f>
        <v>23</v>
      </c>
      <c r="CYS37" s="264" t="str">
        <f>$B$37</f>
        <v>金</v>
      </c>
      <c r="CYT37" s="660"/>
      <c r="CYU37" s="661"/>
      <c r="CYV37" s="660"/>
      <c r="CYW37" s="661"/>
      <c r="CYX37" s="662" t="str">
        <f>IFERROR(IF(OR(CYS37="日",CYS37="祝",CYS37=0,CYT37=""),"　",MAX(IF(AND(CYT37&lt;=CYX14,CYV37&gt;CYY14),CYY14-CYX14,IF(AND(CYT37&gt;CYX14,CYV37&lt;=CYY14),CYV37-CYT37,IF(AND(CYT37&lt;=CYX14,CYV37&lt;=CYY14),CYV37-CYX14,IF(AND(CYT37&gt;CYX14,CYV37&gt;CYY14),CYY14-CYT37,0)))),0)),0)</f>
        <v>　</v>
      </c>
      <c r="CYY37" s="663"/>
      <c r="CYZ37" s="664"/>
      <c r="CZA37" s="662" t="str">
        <f>IFERROR(IF(OR(CYS37="日",CYS37="祝",CYS37=0,CYT37=""),"　",MAX(IF(AND(CYT37&gt;CZD14,CYV37&gt;CZB14),0,IF(AND(CYT37&lt;=CZD14,CYT37&gt;CZA14,CYV37&gt;CZB14),CZD14-CYT37,IF(AND(CYT37&lt;=CZD14,CYT37&lt;=CZA14,CYV37&gt;CZB14),CZD14-CZA14,IF(AND(CYT37&gt;CZA14,CYV37&lt;=CZB14),CYV37-CYT37,IF(AND(CYT37&lt;=CZA14,CYV37&lt;=CZB14),CYV37-CZA14,0))))),0)),0)</f>
        <v>　</v>
      </c>
      <c r="CZB37" s="663"/>
      <c r="CZC37" s="664"/>
      <c r="CZD37" s="662" t="str">
        <f>IFERROR(IF(OR(CYS37="日",CYS37="祝",CYS37=0,CYT37=""),"　",MAX(IF(AND(CYT37&lt;=CZD14,CYV37&gt;CZE14),CZE14-CZD14,IF(CYV37&lt;=CZE14,0,IF(AND(CYT37&gt;CZD14,CYV37&gt;CZE14),CZE14-CYT37,0))),0)),0)</f>
        <v>　</v>
      </c>
      <c r="CZE37" s="663"/>
      <c r="CZF37" s="664"/>
      <c r="CZG37" s="662" t="str">
        <f>IFERROR(IF(OR(CYS37="日",CYS37="祝",CYS37=0,CYT37=""),"　",MAX(IF(CYT37&gt;CZG14,CYV37-CYT37,IF(CYT37&lt;=CZG14,CYV37-CZG14,0)),0)),0)</f>
        <v>　</v>
      </c>
      <c r="CZH37" s="663"/>
      <c r="CZI37" s="664"/>
      <c r="CZJ37" s="662" t="str">
        <f>IFERROR(IF(OR(CYS37="日",CYS37="祝",CYS37=0,CYT37=""),"　",MAX(IF(AND(CYT37&lt;=CZJ14,CYV37&gt;CZK14),CZK14-CZJ14,IF(AND(CYT37&gt;CZJ14,CYV37&lt;=CZK14),CYV37-CYT37,IF(AND(CYT37&lt;=CZJ14,CYV37&lt;=CZK14),CYV37-CZJ14,IF(AND(CYT37&gt;CZJ14,CYV37&gt;CZK14),CZK14-CYT37,0)))),0)),0)</f>
        <v>　</v>
      </c>
      <c r="CZK37" s="663"/>
      <c r="CZL37" s="664"/>
      <c r="CZM37" s="662" t="str">
        <f>IFERROR(IF(OR(CYS37="日",CYS37="祝",CYS37=0,CYT37=""),"　",MAX(IF(AND(CYT37&gt;CZP14,CYV37&gt;CZN14),0,IF(AND(CYT37&lt;=CZP14,CYT37&gt;CZM14,CYV37&gt;CZN14),CZP14-CYT37,IF(AND(CYT37&lt;=CZP14,CYT37&lt;=CZM14,CYV37&gt;CZN14),CZP14-CZM14,IF(AND(CYT37&gt;CZM14,CYV37&lt;=CZN14),CYV37-CYT37,IF(AND(CYT37&lt;=CZM14,CYV37&lt;=CZN14),CYV37-CZM14,0))))),0)),0)</f>
        <v>　</v>
      </c>
      <c r="CZN37" s="663"/>
      <c r="CZO37" s="664"/>
      <c r="CZP37" s="662" t="str">
        <f>IFERROR(IF(OR(CYS37="日",CYS37="祝",CYS37=0,CYT37=""),"　",MAX(IF(AND(CYT37&lt;=CZP14,CYV37&gt;CZQ14),CZQ14-CZP14,IF(CYV37&lt;=CZQ14,0,IF(AND(CYT37&gt;CZP14,CYV37&gt;CZQ14),CZQ14-CYT37,0))),0)),0)</f>
        <v>　</v>
      </c>
      <c r="CZQ37" s="663"/>
      <c r="CZR37" s="664"/>
      <c r="CZS37" s="662" t="str">
        <f t="shared" si="49"/>
        <v>　</v>
      </c>
      <c r="CZT37" s="663"/>
      <c r="CZU37" s="664"/>
      <c r="CZV37" s="665" t="str">
        <f>IF(CZY37="×",TIME(0,0,0),IF(DAI4="非常勤",CYX37,CZJ37))</f>
        <v>　</v>
      </c>
      <c r="CZW37" s="666"/>
      <c r="CZX37" s="667"/>
      <c r="CZY37" s="265"/>
      <c r="CZZ37" s="665" t="str">
        <f>IF(DAC37="×",TIME(0,0,0),IF(DAI4="非常勤",CZA37,CZM37))</f>
        <v>　</v>
      </c>
      <c r="DAA37" s="666"/>
      <c r="DAB37" s="667"/>
      <c r="DAC37" s="265"/>
      <c r="DAD37" s="665" t="str">
        <f>IF(DAG37="×",TIME(0,0,0),IF(DAI4="非常勤",CZD37,CZP37))</f>
        <v>　</v>
      </c>
      <c r="DAE37" s="666"/>
      <c r="DAF37" s="667"/>
      <c r="DAG37" s="265"/>
      <c r="DAH37" s="665" t="str">
        <f>IF(DAK37="×",TIME(0,0,0),IF(DAI4="非常勤",CZG37,CZS37))</f>
        <v>　</v>
      </c>
      <c r="DAI37" s="666"/>
      <c r="DAJ37" s="667"/>
      <c r="DAK37" s="265"/>
      <c r="DAL37" s="668"/>
      <c r="DAM37" s="669"/>
      <c r="DAN37" s="668"/>
      <c r="DAO37" s="670"/>
      <c r="DAP37" s="669"/>
      <c r="DAQ37" s="671"/>
      <c r="DAR37" s="672"/>
      <c r="DAS37" s="672"/>
      <c r="DAT37" s="673"/>
      <c r="DAU37" s="263">
        <f>$A$37</f>
        <v>23</v>
      </c>
      <c r="DAV37" s="264" t="str">
        <f>$B$37</f>
        <v>金</v>
      </c>
      <c r="DAW37" s="660"/>
      <c r="DAX37" s="661"/>
      <c r="DAY37" s="660"/>
      <c r="DAZ37" s="661"/>
      <c r="DBA37" s="662" t="str">
        <f>IFERROR(IF(OR(DAV37="日",DAV37="祝",DAV37=0,DAW37=""),"　",MAX(IF(AND(DAW37&lt;=DBA14,DAY37&gt;DBB14),DBB14-DBA14,IF(AND(DAW37&gt;DBA14,DAY37&lt;=DBB14),DAY37-DAW37,IF(AND(DAW37&lt;=DBA14,DAY37&lt;=DBB14),DAY37-DBA14,IF(AND(DAW37&gt;DBA14,DAY37&gt;DBB14),DBB14-DAW37,0)))),0)),0)</f>
        <v>　</v>
      </c>
      <c r="DBB37" s="663"/>
      <c r="DBC37" s="664"/>
      <c r="DBD37" s="662" t="str">
        <f>IFERROR(IF(OR(DAV37="日",DAV37="祝",DAV37=0,DAW37=""),"　",MAX(IF(AND(DAW37&gt;DBG14,DAY37&gt;DBE14),0,IF(AND(DAW37&lt;=DBG14,DAW37&gt;DBD14,DAY37&gt;DBE14),DBG14-DAW37,IF(AND(DAW37&lt;=DBG14,DAW37&lt;=DBD14,DAY37&gt;DBE14),DBG14-DBD14,IF(AND(DAW37&gt;DBD14,DAY37&lt;=DBE14),DAY37-DAW37,IF(AND(DAW37&lt;=DBD14,DAY37&lt;=DBE14),DAY37-DBD14,0))))),0)),0)</f>
        <v>　</v>
      </c>
      <c r="DBE37" s="663"/>
      <c r="DBF37" s="664"/>
      <c r="DBG37" s="662" t="str">
        <f>IFERROR(IF(OR(DAV37="日",DAV37="祝",DAV37=0,DAW37=""),"　",MAX(IF(AND(DAW37&lt;=DBG14,DAY37&gt;DBH14),DBH14-DBG14,IF(DAY37&lt;=DBH14,0,IF(AND(DAW37&gt;DBG14,DAY37&gt;DBH14),DBH14-DAW37,0))),0)),0)</f>
        <v>　</v>
      </c>
      <c r="DBH37" s="663"/>
      <c r="DBI37" s="664"/>
      <c r="DBJ37" s="662" t="str">
        <f>IFERROR(IF(OR(DAV37="日",DAV37="祝",DAV37=0,DAW37=""),"　",MAX(IF(DAW37&gt;DBJ14,DAY37-DAW37,IF(DAW37&lt;=DBJ14,DAY37-DBJ14,0)),0)),0)</f>
        <v>　</v>
      </c>
      <c r="DBK37" s="663"/>
      <c r="DBL37" s="664"/>
      <c r="DBM37" s="662" t="str">
        <f>IFERROR(IF(OR(DAV37="日",DAV37="祝",DAV37=0,DAW37=""),"　",MAX(IF(AND(DAW37&lt;=DBM14,DAY37&gt;DBN14),DBN14-DBM14,IF(AND(DAW37&gt;DBM14,DAY37&lt;=DBN14),DAY37-DAW37,IF(AND(DAW37&lt;=DBM14,DAY37&lt;=DBN14),DAY37-DBM14,IF(AND(DAW37&gt;DBM14,DAY37&gt;DBN14),DBN14-DAW37,0)))),0)),0)</f>
        <v>　</v>
      </c>
      <c r="DBN37" s="663"/>
      <c r="DBO37" s="664"/>
      <c r="DBP37" s="662" t="str">
        <f>IFERROR(IF(OR(DAV37="日",DAV37="祝",DAV37=0,DAW37=""),"　",MAX(IF(AND(DAW37&gt;DBS14,DAY37&gt;DBQ14),0,IF(AND(DAW37&lt;=DBS14,DAW37&gt;DBP14,DAY37&gt;DBQ14),DBS14-DAW37,IF(AND(DAW37&lt;=DBS14,DAW37&lt;=DBP14,DAY37&gt;DBQ14),DBS14-DBP14,IF(AND(DAW37&gt;DBP14,DAY37&lt;=DBQ14),DAY37-DAW37,IF(AND(DAW37&lt;=DBP14,DAY37&lt;=DBQ14),DAY37-DBP14,0))))),0)),0)</f>
        <v>　</v>
      </c>
      <c r="DBQ37" s="663"/>
      <c r="DBR37" s="664"/>
      <c r="DBS37" s="662" t="str">
        <f>IFERROR(IF(OR(DAV37="日",DAV37="祝",DAV37=0,DAW37=""),"　",MAX(IF(AND(DAW37&lt;=DBS14,DAY37&gt;DBT14),DBT14-DBS14,IF(DAY37&lt;=DBT14,0,IF(AND(DAW37&gt;DBS14,DAY37&gt;DBT14),DBT14-DAW37,0))),0)),0)</f>
        <v>　</v>
      </c>
      <c r="DBT37" s="663"/>
      <c r="DBU37" s="664"/>
      <c r="DBV37" s="662" t="str">
        <f t="shared" si="50"/>
        <v>　</v>
      </c>
      <c r="DBW37" s="663"/>
      <c r="DBX37" s="664"/>
      <c r="DBY37" s="665" t="str">
        <f>IF(DCB37="×",TIME(0,0,0),IF(DCL4="非常勤",DBA37,DBM37))</f>
        <v>　</v>
      </c>
      <c r="DBZ37" s="666"/>
      <c r="DCA37" s="667"/>
      <c r="DCB37" s="265"/>
      <c r="DCC37" s="665" t="str">
        <f>IF(DCF37="×",TIME(0,0,0),IF(DCL4="非常勤",DBD37,DBP37))</f>
        <v>　</v>
      </c>
      <c r="DCD37" s="666"/>
      <c r="DCE37" s="667"/>
      <c r="DCF37" s="265"/>
      <c r="DCG37" s="665" t="str">
        <f>IF(DCJ37="×",TIME(0,0,0),IF(DCL4="非常勤",DBG37,DBS37))</f>
        <v>　</v>
      </c>
      <c r="DCH37" s="666"/>
      <c r="DCI37" s="667"/>
      <c r="DCJ37" s="265"/>
      <c r="DCK37" s="665" t="str">
        <f>IF(DCN37="×",TIME(0,0,0),IF(DCL4="非常勤",DBJ37,DBV37))</f>
        <v>　</v>
      </c>
      <c r="DCL37" s="666"/>
      <c r="DCM37" s="667"/>
      <c r="DCN37" s="265"/>
      <c r="DCO37" s="668"/>
      <c r="DCP37" s="669"/>
      <c r="DCQ37" s="668"/>
      <c r="DCR37" s="670"/>
      <c r="DCS37" s="669"/>
      <c r="DCT37" s="671"/>
      <c r="DCU37" s="672"/>
      <c r="DCV37" s="672"/>
      <c r="DCW37" s="673"/>
      <c r="DCX37" s="263">
        <f>$A$37</f>
        <v>23</v>
      </c>
      <c r="DCY37" s="264" t="str">
        <f>$B$37</f>
        <v>金</v>
      </c>
      <c r="DCZ37" s="660"/>
      <c r="DDA37" s="661"/>
      <c r="DDB37" s="660"/>
      <c r="DDC37" s="661"/>
      <c r="DDD37" s="662" t="str">
        <f>IFERROR(IF(OR(DCY37="日",DCY37="祝",DCY37=0,DCZ37=""),"　",MAX(IF(AND(DCZ37&lt;=DDD14,DDB37&gt;DDE14),DDE14-DDD14,IF(AND(DCZ37&gt;DDD14,DDB37&lt;=DDE14),DDB37-DCZ37,IF(AND(DCZ37&lt;=DDD14,DDB37&lt;=DDE14),DDB37-DDD14,IF(AND(DCZ37&gt;DDD14,DDB37&gt;DDE14),DDE14-DCZ37,0)))),0)),0)</f>
        <v>　</v>
      </c>
      <c r="DDE37" s="663"/>
      <c r="DDF37" s="664"/>
      <c r="DDG37" s="662" t="str">
        <f>IFERROR(IF(OR(DCY37="日",DCY37="祝",DCY37=0,DCZ37=""),"　",MAX(IF(AND(DCZ37&gt;DDJ14,DDB37&gt;DDH14),0,IF(AND(DCZ37&lt;=DDJ14,DCZ37&gt;DDG14,DDB37&gt;DDH14),DDJ14-DCZ37,IF(AND(DCZ37&lt;=DDJ14,DCZ37&lt;=DDG14,DDB37&gt;DDH14),DDJ14-DDG14,IF(AND(DCZ37&gt;DDG14,DDB37&lt;=DDH14),DDB37-DCZ37,IF(AND(DCZ37&lt;=DDG14,DDB37&lt;=DDH14),DDB37-DDG14,0))))),0)),0)</f>
        <v>　</v>
      </c>
      <c r="DDH37" s="663"/>
      <c r="DDI37" s="664"/>
      <c r="DDJ37" s="662" t="str">
        <f>IFERROR(IF(OR(DCY37="日",DCY37="祝",DCY37=0,DCZ37=""),"　",MAX(IF(AND(DCZ37&lt;=DDJ14,DDB37&gt;DDK14),DDK14-DDJ14,IF(DDB37&lt;=DDK14,0,IF(AND(DCZ37&gt;DDJ14,DDB37&gt;DDK14),DDK14-DCZ37,0))),0)),0)</f>
        <v>　</v>
      </c>
      <c r="DDK37" s="663"/>
      <c r="DDL37" s="664"/>
      <c r="DDM37" s="662" t="str">
        <f>IFERROR(IF(OR(DCY37="日",DCY37="祝",DCY37=0,DCZ37=""),"　",MAX(IF(DCZ37&gt;DDM14,DDB37-DCZ37,IF(DCZ37&lt;=DDM14,DDB37-DDM14,0)),0)),0)</f>
        <v>　</v>
      </c>
      <c r="DDN37" s="663"/>
      <c r="DDO37" s="664"/>
      <c r="DDP37" s="662" t="str">
        <f>IFERROR(IF(OR(DCY37="日",DCY37="祝",DCY37=0,DCZ37=""),"　",MAX(IF(AND(DCZ37&lt;=DDP14,DDB37&gt;DDQ14),DDQ14-DDP14,IF(AND(DCZ37&gt;DDP14,DDB37&lt;=DDQ14),DDB37-DCZ37,IF(AND(DCZ37&lt;=DDP14,DDB37&lt;=DDQ14),DDB37-DDP14,IF(AND(DCZ37&gt;DDP14,DDB37&gt;DDQ14),DDQ14-DCZ37,0)))),0)),0)</f>
        <v>　</v>
      </c>
      <c r="DDQ37" s="663"/>
      <c r="DDR37" s="664"/>
      <c r="DDS37" s="662" t="str">
        <f>IFERROR(IF(OR(DCY37="日",DCY37="祝",DCY37=0,DCZ37=""),"　",MAX(IF(AND(DCZ37&gt;DDV14,DDB37&gt;DDT14),0,IF(AND(DCZ37&lt;=DDV14,DCZ37&gt;DDS14,DDB37&gt;DDT14),DDV14-DCZ37,IF(AND(DCZ37&lt;=DDV14,DCZ37&lt;=DDS14,DDB37&gt;DDT14),DDV14-DDS14,IF(AND(DCZ37&gt;DDS14,DDB37&lt;=DDT14),DDB37-DCZ37,IF(AND(DCZ37&lt;=DDS14,DDB37&lt;=DDT14),DDB37-DDS14,0))))),0)),0)</f>
        <v>　</v>
      </c>
      <c r="DDT37" s="663"/>
      <c r="DDU37" s="664"/>
      <c r="DDV37" s="662" t="str">
        <f>IFERROR(IF(OR(DCY37="日",DCY37="祝",DCY37=0,DCZ37=""),"　",MAX(IF(AND(DCZ37&lt;=DDV14,DDB37&gt;DDW14),DDW14-DDV14,IF(DDB37&lt;=DDW14,0,IF(AND(DCZ37&gt;DDV14,DDB37&gt;DDW14),DDW14-DCZ37,0))),0)),0)</f>
        <v>　</v>
      </c>
      <c r="DDW37" s="663"/>
      <c r="DDX37" s="664"/>
      <c r="DDY37" s="662" t="str">
        <f t="shared" si="51"/>
        <v>　</v>
      </c>
      <c r="DDZ37" s="663"/>
      <c r="DEA37" s="664"/>
      <c r="DEB37" s="665" t="str">
        <f>IF(DEE37="×",TIME(0,0,0),IF(DEO4="非常勤",DDD37,DDP37))</f>
        <v>　</v>
      </c>
      <c r="DEC37" s="666"/>
      <c r="DED37" s="667"/>
      <c r="DEE37" s="265"/>
      <c r="DEF37" s="665" t="str">
        <f>IF(DEI37="×",TIME(0,0,0),IF(DEO4="非常勤",DDG37,DDS37))</f>
        <v>　</v>
      </c>
      <c r="DEG37" s="666"/>
      <c r="DEH37" s="667"/>
      <c r="DEI37" s="265"/>
      <c r="DEJ37" s="665" t="str">
        <f>IF(DEM37="×",TIME(0,0,0),IF(DEO4="非常勤",DDJ37,DDV37))</f>
        <v>　</v>
      </c>
      <c r="DEK37" s="666"/>
      <c r="DEL37" s="667"/>
      <c r="DEM37" s="265"/>
      <c r="DEN37" s="665" t="str">
        <f>IF(DEQ37="×",TIME(0,0,0),IF(DEO4="非常勤",DDM37,DDY37))</f>
        <v>　</v>
      </c>
      <c r="DEO37" s="666"/>
      <c r="DEP37" s="667"/>
      <c r="DEQ37" s="265"/>
      <c r="DER37" s="668"/>
      <c r="DES37" s="669"/>
      <c r="DET37" s="668"/>
      <c r="DEU37" s="670"/>
      <c r="DEV37" s="669"/>
      <c r="DEW37" s="671"/>
      <c r="DEX37" s="672"/>
      <c r="DEY37" s="672"/>
      <c r="DEZ37" s="673"/>
      <c r="DFA37" s="263">
        <f>$A$37</f>
        <v>23</v>
      </c>
      <c r="DFB37" s="264" t="str">
        <f>$B$37</f>
        <v>金</v>
      </c>
      <c r="DFC37" s="660"/>
      <c r="DFD37" s="661"/>
      <c r="DFE37" s="660"/>
      <c r="DFF37" s="661"/>
      <c r="DFG37" s="662" t="str">
        <f>IFERROR(IF(OR(DFB37="日",DFB37="祝",DFB37=0,DFC37=""),"　",MAX(IF(AND(DFC37&lt;=DFG14,DFE37&gt;DFH14),DFH14-DFG14,IF(AND(DFC37&gt;DFG14,DFE37&lt;=DFH14),DFE37-DFC37,IF(AND(DFC37&lt;=DFG14,DFE37&lt;=DFH14),DFE37-DFG14,IF(AND(DFC37&gt;DFG14,DFE37&gt;DFH14),DFH14-DFC37,0)))),0)),0)</f>
        <v>　</v>
      </c>
      <c r="DFH37" s="663"/>
      <c r="DFI37" s="664"/>
      <c r="DFJ37" s="662" t="str">
        <f>IFERROR(IF(OR(DFB37="日",DFB37="祝",DFB37=0,DFC37=""),"　",MAX(IF(AND(DFC37&gt;DFM14,DFE37&gt;DFK14),0,IF(AND(DFC37&lt;=DFM14,DFC37&gt;DFJ14,DFE37&gt;DFK14),DFM14-DFC37,IF(AND(DFC37&lt;=DFM14,DFC37&lt;=DFJ14,DFE37&gt;DFK14),DFM14-DFJ14,IF(AND(DFC37&gt;DFJ14,DFE37&lt;=DFK14),DFE37-DFC37,IF(AND(DFC37&lt;=DFJ14,DFE37&lt;=DFK14),DFE37-DFJ14,0))))),0)),0)</f>
        <v>　</v>
      </c>
      <c r="DFK37" s="663"/>
      <c r="DFL37" s="664"/>
      <c r="DFM37" s="662" t="str">
        <f>IFERROR(IF(OR(DFB37="日",DFB37="祝",DFB37=0,DFC37=""),"　",MAX(IF(AND(DFC37&lt;=DFM14,DFE37&gt;DFN14),DFN14-DFM14,IF(DFE37&lt;=DFN14,0,IF(AND(DFC37&gt;DFM14,DFE37&gt;DFN14),DFN14-DFC37,0))),0)),0)</f>
        <v>　</v>
      </c>
      <c r="DFN37" s="663"/>
      <c r="DFO37" s="664"/>
      <c r="DFP37" s="662" t="str">
        <f>IFERROR(IF(OR(DFB37="日",DFB37="祝",DFB37=0,DFC37=""),"　",MAX(IF(DFC37&gt;DFP14,DFE37-DFC37,IF(DFC37&lt;=DFP14,DFE37-DFP14,0)),0)),0)</f>
        <v>　</v>
      </c>
      <c r="DFQ37" s="663"/>
      <c r="DFR37" s="664"/>
      <c r="DFS37" s="662" t="str">
        <f>IFERROR(IF(OR(DFB37="日",DFB37="祝",DFB37=0,DFC37=""),"　",MAX(IF(AND(DFC37&lt;=DFS14,DFE37&gt;DFT14),DFT14-DFS14,IF(AND(DFC37&gt;DFS14,DFE37&lt;=DFT14),DFE37-DFC37,IF(AND(DFC37&lt;=DFS14,DFE37&lt;=DFT14),DFE37-DFS14,IF(AND(DFC37&gt;DFS14,DFE37&gt;DFT14),DFT14-DFC37,0)))),0)),0)</f>
        <v>　</v>
      </c>
      <c r="DFT37" s="663"/>
      <c r="DFU37" s="664"/>
      <c r="DFV37" s="662" t="str">
        <f>IFERROR(IF(OR(DFB37="日",DFB37="祝",DFB37=0,DFC37=""),"　",MAX(IF(AND(DFC37&gt;DFY14,DFE37&gt;DFW14),0,IF(AND(DFC37&lt;=DFY14,DFC37&gt;DFV14,DFE37&gt;DFW14),DFY14-DFC37,IF(AND(DFC37&lt;=DFY14,DFC37&lt;=DFV14,DFE37&gt;DFW14),DFY14-DFV14,IF(AND(DFC37&gt;DFV14,DFE37&lt;=DFW14),DFE37-DFC37,IF(AND(DFC37&lt;=DFV14,DFE37&lt;=DFW14),DFE37-DFV14,0))))),0)),0)</f>
        <v>　</v>
      </c>
      <c r="DFW37" s="663"/>
      <c r="DFX37" s="664"/>
      <c r="DFY37" s="662" t="str">
        <f>IFERROR(IF(OR(DFB37="日",DFB37="祝",DFB37=0,DFC37=""),"　",MAX(IF(AND(DFC37&lt;=DFY14,DFE37&gt;DFZ14),DFZ14-DFY14,IF(DFE37&lt;=DFZ14,0,IF(AND(DFC37&gt;DFY14,DFE37&gt;DFZ14),DFZ14-DFC37,0))),0)),0)</f>
        <v>　</v>
      </c>
      <c r="DFZ37" s="663"/>
      <c r="DGA37" s="664"/>
      <c r="DGB37" s="662" t="str">
        <f t="shared" si="52"/>
        <v>　</v>
      </c>
      <c r="DGC37" s="663"/>
      <c r="DGD37" s="664"/>
      <c r="DGE37" s="665" t="str">
        <f>IF(DGH37="×",TIME(0,0,0),IF(DGR4="非常勤",DFG37,DFS37))</f>
        <v>　</v>
      </c>
      <c r="DGF37" s="666"/>
      <c r="DGG37" s="667"/>
      <c r="DGH37" s="265"/>
      <c r="DGI37" s="665" t="str">
        <f>IF(DGL37="×",TIME(0,0,0),IF(DGR4="非常勤",DFJ37,DFV37))</f>
        <v>　</v>
      </c>
      <c r="DGJ37" s="666"/>
      <c r="DGK37" s="667"/>
      <c r="DGL37" s="265"/>
      <c r="DGM37" s="665" t="str">
        <f>IF(DGP37="×",TIME(0,0,0),IF(DGR4="非常勤",DFM37,DFY37))</f>
        <v>　</v>
      </c>
      <c r="DGN37" s="666"/>
      <c r="DGO37" s="667"/>
      <c r="DGP37" s="265"/>
      <c r="DGQ37" s="665" t="str">
        <f>IF(DGT37="×",TIME(0,0,0),IF(DGR4="非常勤",DFP37,DGB37))</f>
        <v>　</v>
      </c>
      <c r="DGR37" s="666"/>
      <c r="DGS37" s="667"/>
      <c r="DGT37" s="265"/>
      <c r="DGU37" s="668"/>
      <c r="DGV37" s="669"/>
      <c r="DGW37" s="668"/>
      <c r="DGX37" s="670"/>
      <c r="DGY37" s="669"/>
      <c r="DGZ37" s="671"/>
      <c r="DHA37" s="672"/>
      <c r="DHB37" s="672"/>
      <c r="DHC37" s="673"/>
      <c r="DHD37" s="263">
        <f>$A$37</f>
        <v>23</v>
      </c>
      <c r="DHE37" s="264" t="str">
        <f>$B$37</f>
        <v>金</v>
      </c>
      <c r="DHF37" s="660"/>
      <c r="DHG37" s="661"/>
      <c r="DHH37" s="660"/>
      <c r="DHI37" s="661"/>
      <c r="DHJ37" s="662" t="str">
        <f>IFERROR(IF(OR(DHE37="日",DHE37="祝",DHE37=0,DHF37=""),"　",MAX(IF(AND(DHF37&lt;=DHJ14,DHH37&gt;DHK14),DHK14-DHJ14,IF(AND(DHF37&gt;DHJ14,DHH37&lt;=DHK14),DHH37-DHF37,IF(AND(DHF37&lt;=DHJ14,DHH37&lt;=DHK14),DHH37-DHJ14,IF(AND(DHF37&gt;DHJ14,DHH37&gt;DHK14),DHK14-DHF37,0)))),0)),0)</f>
        <v>　</v>
      </c>
      <c r="DHK37" s="663"/>
      <c r="DHL37" s="664"/>
      <c r="DHM37" s="662" t="str">
        <f>IFERROR(IF(OR(DHE37="日",DHE37="祝",DHE37=0,DHF37=""),"　",MAX(IF(AND(DHF37&gt;DHP14,DHH37&gt;DHN14),0,IF(AND(DHF37&lt;=DHP14,DHF37&gt;DHM14,DHH37&gt;DHN14),DHP14-DHF37,IF(AND(DHF37&lt;=DHP14,DHF37&lt;=DHM14,DHH37&gt;DHN14),DHP14-DHM14,IF(AND(DHF37&gt;DHM14,DHH37&lt;=DHN14),DHH37-DHF37,IF(AND(DHF37&lt;=DHM14,DHH37&lt;=DHN14),DHH37-DHM14,0))))),0)),0)</f>
        <v>　</v>
      </c>
      <c r="DHN37" s="663"/>
      <c r="DHO37" s="664"/>
      <c r="DHP37" s="662" t="str">
        <f>IFERROR(IF(OR(DHE37="日",DHE37="祝",DHE37=0,DHF37=""),"　",MAX(IF(AND(DHF37&lt;=DHP14,DHH37&gt;DHQ14),DHQ14-DHP14,IF(DHH37&lt;=DHQ14,0,IF(AND(DHF37&gt;DHP14,DHH37&gt;DHQ14),DHQ14-DHF37,0))),0)),0)</f>
        <v>　</v>
      </c>
      <c r="DHQ37" s="663"/>
      <c r="DHR37" s="664"/>
      <c r="DHS37" s="662" t="str">
        <f>IFERROR(IF(OR(DHE37="日",DHE37="祝",DHE37=0,DHF37=""),"　",MAX(IF(DHF37&gt;DHS14,DHH37-DHF37,IF(DHF37&lt;=DHS14,DHH37-DHS14,0)),0)),0)</f>
        <v>　</v>
      </c>
      <c r="DHT37" s="663"/>
      <c r="DHU37" s="664"/>
      <c r="DHV37" s="662" t="str">
        <f>IFERROR(IF(OR(DHE37="日",DHE37="祝",DHE37=0,DHF37=""),"　",MAX(IF(AND(DHF37&lt;=DHV14,DHH37&gt;DHW14),DHW14-DHV14,IF(AND(DHF37&gt;DHV14,DHH37&lt;=DHW14),DHH37-DHF37,IF(AND(DHF37&lt;=DHV14,DHH37&lt;=DHW14),DHH37-DHV14,IF(AND(DHF37&gt;DHV14,DHH37&gt;DHW14),DHW14-DHF37,0)))),0)),0)</f>
        <v>　</v>
      </c>
      <c r="DHW37" s="663"/>
      <c r="DHX37" s="664"/>
      <c r="DHY37" s="662" t="str">
        <f>IFERROR(IF(OR(DHE37="日",DHE37="祝",DHE37=0,DHF37=""),"　",MAX(IF(AND(DHF37&gt;DIB14,DHH37&gt;DHZ14),0,IF(AND(DHF37&lt;=DIB14,DHF37&gt;DHY14,DHH37&gt;DHZ14),DIB14-DHF37,IF(AND(DHF37&lt;=DIB14,DHF37&lt;=DHY14,DHH37&gt;DHZ14),DIB14-DHY14,IF(AND(DHF37&gt;DHY14,DHH37&lt;=DHZ14),DHH37-DHF37,IF(AND(DHF37&lt;=DHY14,DHH37&lt;=DHZ14),DHH37-DHY14,0))))),0)),0)</f>
        <v>　</v>
      </c>
      <c r="DHZ37" s="663"/>
      <c r="DIA37" s="664"/>
      <c r="DIB37" s="662" t="str">
        <f>IFERROR(IF(OR(DHE37="日",DHE37="祝",DHE37=0,DHF37=""),"　",MAX(IF(AND(DHF37&lt;=DIB14,DHH37&gt;DIC14),DIC14-DIB14,IF(DHH37&lt;=DIC14,0,IF(AND(DHF37&gt;DIB14,DHH37&gt;DIC14),DIC14-DHF37,0))),0)),0)</f>
        <v>　</v>
      </c>
      <c r="DIC37" s="663"/>
      <c r="DID37" s="664"/>
      <c r="DIE37" s="662" t="str">
        <f t="shared" si="53"/>
        <v>　</v>
      </c>
      <c r="DIF37" s="663"/>
      <c r="DIG37" s="664"/>
      <c r="DIH37" s="665" t="str">
        <f>IF(DIK37="×",TIME(0,0,0),IF(DIU4="非常勤",DHJ37,DHV37))</f>
        <v>　</v>
      </c>
      <c r="DII37" s="666"/>
      <c r="DIJ37" s="667"/>
      <c r="DIK37" s="265"/>
      <c r="DIL37" s="665" t="str">
        <f>IF(DIO37="×",TIME(0,0,0),IF(DIU4="非常勤",DHM37,DHY37))</f>
        <v>　</v>
      </c>
      <c r="DIM37" s="666"/>
      <c r="DIN37" s="667"/>
      <c r="DIO37" s="265"/>
      <c r="DIP37" s="665" t="str">
        <f>IF(DIS37="×",TIME(0,0,0),IF(DIU4="非常勤",DHP37,DIB37))</f>
        <v>　</v>
      </c>
      <c r="DIQ37" s="666"/>
      <c r="DIR37" s="667"/>
      <c r="DIS37" s="265"/>
      <c r="DIT37" s="665" t="str">
        <f>IF(DIW37="×",TIME(0,0,0),IF(DIU4="非常勤",DHS37,DIE37))</f>
        <v>　</v>
      </c>
      <c r="DIU37" s="666"/>
      <c r="DIV37" s="667"/>
      <c r="DIW37" s="265"/>
      <c r="DIX37" s="668"/>
      <c r="DIY37" s="669"/>
      <c r="DIZ37" s="668"/>
      <c r="DJA37" s="670"/>
      <c r="DJB37" s="669"/>
      <c r="DJC37" s="671"/>
      <c r="DJD37" s="672"/>
      <c r="DJE37" s="672"/>
      <c r="DJF37" s="673"/>
      <c r="DJG37" s="263">
        <f>$A$37</f>
        <v>23</v>
      </c>
      <c r="DJH37" s="264" t="str">
        <f>$B$37</f>
        <v>金</v>
      </c>
      <c r="DJI37" s="660"/>
      <c r="DJJ37" s="661"/>
      <c r="DJK37" s="660"/>
      <c r="DJL37" s="661"/>
      <c r="DJM37" s="662" t="str">
        <f>IFERROR(IF(OR(DJH37="日",DJH37="祝",DJH37=0,DJI37=""),"　",MAX(IF(AND(DJI37&lt;=DJM14,DJK37&gt;DJN14),DJN14-DJM14,IF(AND(DJI37&gt;DJM14,DJK37&lt;=DJN14),DJK37-DJI37,IF(AND(DJI37&lt;=DJM14,DJK37&lt;=DJN14),DJK37-DJM14,IF(AND(DJI37&gt;DJM14,DJK37&gt;DJN14),DJN14-DJI37,0)))),0)),0)</f>
        <v>　</v>
      </c>
      <c r="DJN37" s="663"/>
      <c r="DJO37" s="664"/>
      <c r="DJP37" s="662" t="str">
        <f>IFERROR(IF(OR(DJH37="日",DJH37="祝",DJH37=0,DJI37=""),"　",MAX(IF(AND(DJI37&gt;DJS14,DJK37&gt;DJQ14),0,IF(AND(DJI37&lt;=DJS14,DJI37&gt;DJP14,DJK37&gt;DJQ14),DJS14-DJI37,IF(AND(DJI37&lt;=DJS14,DJI37&lt;=DJP14,DJK37&gt;DJQ14),DJS14-DJP14,IF(AND(DJI37&gt;DJP14,DJK37&lt;=DJQ14),DJK37-DJI37,IF(AND(DJI37&lt;=DJP14,DJK37&lt;=DJQ14),DJK37-DJP14,0))))),0)),0)</f>
        <v>　</v>
      </c>
      <c r="DJQ37" s="663"/>
      <c r="DJR37" s="664"/>
      <c r="DJS37" s="662" t="str">
        <f>IFERROR(IF(OR(DJH37="日",DJH37="祝",DJH37=0,DJI37=""),"　",MAX(IF(AND(DJI37&lt;=DJS14,DJK37&gt;DJT14),DJT14-DJS14,IF(DJK37&lt;=DJT14,0,IF(AND(DJI37&gt;DJS14,DJK37&gt;DJT14),DJT14-DJI37,0))),0)),0)</f>
        <v>　</v>
      </c>
      <c r="DJT37" s="663"/>
      <c r="DJU37" s="664"/>
      <c r="DJV37" s="662" t="str">
        <f>IFERROR(IF(OR(DJH37="日",DJH37="祝",DJH37=0,DJI37=""),"　",MAX(IF(DJI37&gt;DJV14,DJK37-DJI37,IF(DJI37&lt;=DJV14,DJK37-DJV14,0)),0)),0)</f>
        <v>　</v>
      </c>
      <c r="DJW37" s="663"/>
      <c r="DJX37" s="664"/>
      <c r="DJY37" s="662" t="str">
        <f>IFERROR(IF(OR(DJH37="日",DJH37="祝",DJH37=0,DJI37=""),"　",MAX(IF(AND(DJI37&lt;=DJY14,DJK37&gt;DJZ14),DJZ14-DJY14,IF(AND(DJI37&gt;DJY14,DJK37&lt;=DJZ14),DJK37-DJI37,IF(AND(DJI37&lt;=DJY14,DJK37&lt;=DJZ14),DJK37-DJY14,IF(AND(DJI37&gt;DJY14,DJK37&gt;DJZ14),DJZ14-DJI37,0)))),0)),0)</f>
        <v>　</v>
      </c>
      <c r="DJZ37" s="663"/>
      <c r="DKA37" s="664"/>
      <c r="DKB37" s="662" t="str">
        <f>IFERROR(IF(OR(DJH37="日",DJH37="祝",DJH37=0,DJI37=""),"　",MAX(IF(AND(DJI37&gt;DKE14,DJK37&gt;DKC14),0,IF(AND(DJI37&lt;=DKE14,DJI37&gt;DKB14,DJK37&gt;DKC14),DKE14-DJI37,IF(AND(DJI37&lt;=DKE14,DJI37&lt;=DKB14,DJK37&gt;DKC14),DKE14-DKB14,IF(AND(DJI37&gt;DKB14,DJK37&lt;=DKC14),DJK37-DJI37,IF(AND(DJI37&lt;=DKB14,DJK37&lt;=DKC14),DJK37-DKB14,0))))),0)),0)</f>
        <v>　</v>
      </c>
      <c r="DKC37" s="663"/>
      <c r="DKD37" s="664"/>
      <c r="DKE37" s="662" t="str">
        <f>IFERROR(IF(OR(DJH37="日",DJH37="祝",DJH37=0,DJI37=""),"　",MAX(IF(AND(DJI37&lt;=DKE14,DJK37&gt;DKF14),DKF14-DKE14,IF(DJK37&lt;=DKF14,0,IF(AND(DJI37&gt;DKE14,DJK37&gt;DKF14),DKF14-DJI37,0))),0)),0)</f>
        <v>　</v>
      </c>
      <c r="DKF37" s="663"/>
      <c r="DKG37" s="664"/>
      <c r="DKH37" s="662" t="str">
        <f t="shared" si="54"/>
        <v>　</v>
      </c>
      <c r="DKI37" s="663"/>
      <c r="DKJ37" s="664"/>
      <c r="DKK37" s="665" t="str">
        <f>IF(DKN37="×",TIME(0,0,0),IF(DKX4="非常勤",DJM37,DJY37))</f>
        <v>　</v>
      </c>
      <c r="DKL37" s="666"/>
      <c r="DKM37" s="667"/>
      <c r="DKN37" s="265"/>
      <c r="DKO37" s="665" t="str">
        <f>IF(DKR37="×",TIME(0,0,0),IF(DKX4="非常勤",DJP37,DKB37))</f>
        <v>　</v>
      </c>
      <c r="DKP37" s="666"/>
      <c r="DKQ37" s="667"/>
      <c r="DKR37" s="265"/>
      <c r="DKS37" s="665" t="str">
        <f>IF(DKV37="×",TIME(0,0,0),IF(DKX4="非常勤",DJS37,DKE37))</f>
        <v>　</v>
      </c>
      <c r="DKT37" s="666"/>
      <c r="DKU37" s="667"/>
      <c r="DKV37" s="265"/>
      <c r="DKW37" s="665" t="str">
        <f>IF(DKZ37="×",TIME(0,0,0),IF(DKX4="非常勤",DJV37,DKH37))</f>
        <v>　</v>
      </c>
      <c r="DKX37" s="666"/>
      <c r="DKY37" s="667"/>
      <c r="DKZ37" s="265"/>
      <c r="DLA37" s="668"/>
      <c r="DLB37" s="669"/>
      <c r="DLC37" s="668"/>
      <c r="DLD37" s="670"/>
      <c r="DLE37" s="669"/>
      <c r="DLF37" s="671"/>
      <c r="DLG37" s="672"/>
      <c r="DLH37" s="672"/>
      <c r="DLI37" s="673"/>
      <c r="DLJ37" s="263">
        <f>$A$37</f>
        <v>23</v>
      </c>
      <c r="DLK37" s="264" t="str">
        <f>$B$37</f>
        <v>金</v>
      </c>
      <c r="DLL37" s="660"/>
      <c r="DLM37" s="661"/>
      <c r="DLN37" s="660"/>
      <c r="DLO37" s="661"/>
      <c r="DLP37" s="662" t="str">
        <f>IFERROR(IF(OR(DLK37="日",DLK37="祝",DLK37=0,DLL37=""),"　",MAX(IF(AND(DLL37&lt;=DLP14,DLN37&gt;DLQ14),DLQ14-DLP14,IF(AND(DLL37&gt;DLP14,DLN37&lt;=DLQ14),DLN37-DLL37,IF(AND(DLL37&lt;=DLP14,DLN37&lt;=DLQ14),DLN37-DLP14,IF(AND(DLL37&gt;DLP14,DLN37&gt;DLQ14),DLQ14-DLL37,0)))),0)),0)</f>
        <v>　</v>
      </c>
      <c r="DLQ37" s="663"/>
      <c r="DLR37" s="664"/>
      <c r="DLS37" s="662" t="str">
        <f>IFERROR(IF(OR(DLK37="日",DLK37="祝",DLK37=0,DLL37=""),"　",MAX(IF(AND(DLL37&gt;DLV14,DLN37&gt;DLT14),0,IF(AND(DLL37&lt;=DLV14,DLL37&gt;DLS14,DLN37&gt;DLT14),DLV14-DLL37,IF(AND(DLL37&lt;=DLV14,DLL37&lt;=DLS14,DLN37&gt;DLT14),DLV14-DLS14,IF(AND(DLL37&gt;DLS14,DLN37&lt;=DLT14),DLN37-DLL37,IF(AND(DLL37&lt;=DLS14,DLN37&lt;=DLT14),DLN37-DLS14,0))))),0)),0)</f>
        <v>　</v>
      </c>
      <c r="DLT37" s="663"/>
      <c r="DLU37" s="664"/>
      <c r="DLV37" s="662" t="str">
        <f>IFERROR(IF(OR(DLK37="日",DLK37="祝",DLK37=0,DLL37=""),"　",MAX(IF(AND(DLL37&lt;=DLV14,DLN37&gt;DLW14),DLW14-DLV14,IF(DLN37&lt;=DLW14,0,IF(AND(DLL37&gt;DLV14,DLN37&gt;DLW14),DLW14-DLL37,0))),0)),0)</f>
        <v>　</v>
      </c>
      <c r="DLW37" s="663"/>
      <c r="DLX37" s="664"/>
      <c r="DLY37" s="662" t="str">
        <f>IFERROR(IF(OR(DLK37="日",DLK37="祝",DLK37=0,DLL37=""),"　",MAX(IF(DLL37&gt;DLY14,DLN37-DLL37,IF(DLL37&lt;=DLY14,DLN37-DLY14,0)),0)),0)</f>
        <v>　</v>
      </c>
      <c r="DLZ37" s="663"/>
      <c r="DMA37" s="664"/>
      <c r="DMB37" s="662" t="str">
        <f>IFERROR(IF(OR(DLK37="日",DLK37="祝",DLK37=0,DLL37=""),"　",MAX(IF(AND(DLL37&lt;=DMB14,DLN37&gt;DMC14),DMC14-DMB14,IF(AND(DLL37&gt;DMB14,DLN37&lt;=DMC14),DLN37-DLL37,IF(AND(DLL37&lt;=DMB14,DLN37&lt;=DMC14),DLN37-DMB14,IF(AND(DLL37&gt;DMB14,DLN37&gt;DMC14),DMC14-DLL37,0)))),0)),0)</f>
        <v>　</v>
      </c>
      <c r="DMC37" s="663"/>
      <c r="DMD37" s="664"/>
      <c r="DME37" s="662" t="str">
        <f>IFERROR(IF(OR(DLK37="日",DLK37="祝",DLK37=0,DLL37=""),"　",MAX(IF(AND(DLL37&gt;DMH14,DLN37&gt;DMF14),0,IF(AND(DLL37&lt;=DMH14,DLL37&gt;DME14,DLN37&gt;DMF14),DMH14-DLL37,IF(AND(DLL37&lt;=DMH14,DLL37&lt;=DME14,DLN37&gt;DMF14),DMH14-DME14,IF(AND(DLL37&gt;DME14,DLN37&lt;=DMF14),DLN37-DLL37,IF(AND(DLL37&lt;=DME14,DLN37&lt;=DMF14),DLN37-DME14,0))))),0)),0)</f>
        <v>　</v>
      </c>
      <c r="DMF37" s="663"/>
      <c r="DMG37" s="664"/>
      <c r="DMH37" s="662" t="str">
        <f>IFERROR(IF(OR(DLK37="日",DLK37="祝",DLK37=0,DLL37=""),"　",MAX(IF(AND(DLL37&lt;=DMH14,DLN37&gt;DMI14),DMI14-DMH14,IF(DLN37&lt;=DMI14,0,IF(AND(DLL37&gt;DMH14,DLN37&gt;DMI14),DMI14-DLL37,0))),0)),0)</f>
        <v>　</v>
      </c>
      <c r="DMI37" s="663"/>
      <c r="DMJ37" s="664"/>
      <c r="DMK37" s="662" t="str">
        <f t="shared" si="55"/>
        <v>　</v>
      </c>
      <c r="DML37" s="663"/>
      <c r="DMM37" s="664"/>
      <c r="DMN37" s="665" t="str">
        <f>IF(DMQ37="×",TIME(0,0,0),IF(DNA4="非常勤",DLP37,DMB37))</f>
        <v>　</v>
      </c>
      <c r="DMO37" s="666"/>
      <c r="DMP37" s="667"/>
      <c r="DMQ37" s="265"/>
      <c r="DMR37" s="665" t="str">
        <f>IF(DMU37="×",TIME(0,0,0),IF(DNA4="非常勤",DLS37,DME37))</f>
        <v>　</v>
      </c>
      <c r="DMS37" s="666"/>
      <c r="DMT37" s="667"/>
      <c r="DMU37" s="265"/>
      <c r="DMV37" s="665" t="str">
        <f>IF(DMY37="×",TIME(0,0,0),IF(DNA4="非常勤",DLV37,DMH37))</f>
        <v>　</v>
      </c>
      <c r="DMW37" s="666"/>
      <c r="DMX37" s="667"/>
      <c r="DMY37" s="265"/>
      <c r="DMZ37" s="665" t="str">
        <f>IF(DNC37="×",TIME(0,0,0),IF(DNA4="非常勤",DLY37,DMK37))</f>
        <v>　</v>
      </c>
      <c r="DNA37" s="666"/>
      <c r="DNB37" s="667"/>
      <c r="DNC37" s="265"/>
      <c r="DND37" s="668"/>
      <c r="DNE37" s="669"/>
      <c r="DNF37" s="668"/>
      <c r="DNG37" s="670"/>
      <c r="DNH37" s="669"/>
      <c r="DNI37" s="671"/>
      <c r="DNJ37" s="672"/>
      <c r="DNK37" s="672"/>
      <c r="DNL37" s="673"/>
      <c r="DNM37" s="263">
        <f>$A$37</f>
        <v>23</v>
      </c>
      <c r="DNN37" s="264" t="str">
        <f>$B$37</f>
        <v>金</v>
      </c>
      <c r="DNO37" s="660"/>
      <c r="DNP37" s="661"/>
      <c r="DNQ37" s="660"/>
      <c r="DNR37" s="661"/>
      <c r="DNS37" s="662" t="str">
        <f>IFERROR(IF(OR(DNN37="日",DNN37="祝",DNN37=0,DNO37=""),"　",MAX(IF(AND(DNO37&lt;=DNS14,DNQ37&gt;DNT14),DNT14-DNS14,IF(AND(DNO37&gt;DNS14,DNQ37&lt;=DNT14),DNQ37-DNO37,IF(AND(DNO37&lt;=DNS14,DNQ37&lt;=DNT14),DNQ37-DNS14,IF(AND(DNO37&gt;DNS14,DNQ37&gt;DNT14),DNT14-DNO37,0)))),0)),0)</f>
        <v>　</v>
      </c>
      <c r="DNT37" s="663"/>
      <c r="DNU37" s="664"/>
      <c r="DNV37" s="662" t="str">
        <f>IFERROR(IF(OR(DNN37="日",DNN37="祝",DNN37=0,DNO37=""),"　",MAX(IF(AND(DNO37&gt;DNY14,DNQ37&gt;DNW14),0,IF(AND(DNO37&lt;=DNY14,DNO37&gt;DNV14,DNQ37&gt;DNW14),DNY14-DNO37,IF(AND(DNO37&lt;=DNY14,DNO37&lt;=DNV14,DNQ37&gt;DNW14),DNY14-DNV14,IF(AND(DNO37&gt;DNV14,DNQ37&lt;=DNW14),DNQ37-DNO37,IF(AND(DNO37&lt;=DNV14,DNQ37&lt;=DNW14),DNQ37-DNV14,0))))),0)),0)</f>
        <v>　</v>
      </c>
      <c r="DNW37" s="663"/>
      <c r="DNX37" s="664"/>
      <c r="DNY37" s="662" t="str">
        <f>IFERROR(IF(OR(DNN37="日",DNN37="祝",DNN37=0,DNO37=""),"　",MAX(IF(AND(DNO37&lt;=DNY14,DNQ37&gt;DNZ14),DNZ14-DNY14,IF(DNQ37&lt;=DNZ14,0,IF(AND(DNO37&gt;DNY14,DNQ37&gt;DNZ14),DNZ14-DNO37,0))),0)),0)</f>
        <v>　</v>
      </c>
      <c r="DNZ37" s="663"/>
      <c r="DOA37" s="664"/>
      <c r="DOB37" s="662" t="str">
        <f>IFERROR(IF(OR(DNN37="日",DNN37="祝",DNN37=0,DNO37=""),"　",MAX(IF(DNO37&gt;DOB14,DNQ37-DNO37,IF(DNO37&lt;=DOB14,DNQ37-DOB14,0)),0)),0)</f>
        <v>　</v>
      </c>
      <c r="DOC37" s="663"/>
      <c r="DOD37" s="664"/>
      <c r="DOE37" s="662" t="str">
        <f>IFERROR(IF(OR(DNN37="日",DNN37="祝",DNN37=0,DNO37=""),"　",MAX(IF(AND(DNO37&lt;=DOE14,DNQ37&gt;DOF14),DOF14-DOE14,IF(AND(DNO37&gt;DOE14,DNQ37&lt;=DOF14),DNQ37-DNO37,IF(AND(DNO37&lt;=DOE14,DNQ37&lt;=DOF14),DNQ37-DOE14,IF(AND(DNO37&gt;DOE14,DNQ37&gt;DOF14),DOF14-DNO37,0)))),0)),0)</f>
        <v>　</v>
      </c>
      <c r="DOF37" s="663"/>
      <c r="DOG37" s="664"/>
      <c r="DOH37" s="662" t="str">
        <f>IFERROR(IF(OR(DNN37="日",DNN37="祝",DNN37=0,DNO37=""),"　",MAX(IF(AND(DNO37&gt;DOK14,DNQ37&gt;DOI14),0,IF(AND(DNO37&lt;=DOK14,DNO37&gt;DOH14,DNQ37&gt;DOI14),DOK14-DNO37,IF(AND(DNO37&lt;=DOK14,DNO37&lt;=DOH14,DNQ37&gt;DOI14),DOK14-DOH14,IF(AND(DNO37&gt;DOH14,DNQ37&lt;=DOI14),DNQ37-DNO37,IF(AND(DNO37&lt;=DOH14,DNQ37&lt;=DOI14),DNQ37-DOH14,0))))),0)),0)</f>
        <v>　</v>
      </c>
      <c r="DOI37" s="663"/>
      <c r="DOJ37" s="664"/>
      <c r="DOK37" s="662" t="str">
        <f>IFERROR(IF(OR(DNN37="日",DNN37="祝",DNN37=0,DNO37=""),"　",MAX(IF(AND(DNO37&lt;=DOK14,DNQ37&gt;DOL14),DOL14-DOK14,IF(DNQ37&lt;=DOL14,0,IF(AND(DNO37&gt;DOK14,DNQ37&gt;DOL14),DOL14-DNO37,0))),0)),0)</f>
        <v>　</v>
      </c>
      <c r="DOL37" s="663"/>
      <c r="DOM37" s="664"/>
      <c r="DON37" s="662" t="str">
        <f t="shared" si="56"/>
        <v>　</v>
      </c>
      <c r="DOO37" s="663"/>
      <c r="DOP37" s="664"/>
      <c r="DOQ37" s="665" t="str">
        <f>IF(DOT37="×",TIME(0,0,0),IF(DPD4="非常勤",DNS37,DOE37))</f>
        <v>　</v>
      </c>
      <c r="DOR37" s="666"/>
      <c r="DOS37" s="667"/>
      <c r="DOT37" s="265"/>
      <c r="DOU37" s="665" t="str">
        <f>IF(DOX37="×",TIME(0,0,0),IF(DPD4="非常勤",DNV37,DOH37))</f>
        <v>　</v>
      </c>
      <c r="DOV37" s="666"/>
      <c r="DOW37" s="667"/>
      <c r="DOX37" s="265"/>
      <c r="DOY37" s="665" t="str">
        <f>IF(DPB37="×",TIME(0,0,0),IF(DPD4="非常勤",DNY37,DOK37))</f>
        <v>　</v>
      </c>
      <c r="DOZ37" s="666"/>
      <c r="DPA37" s="667"/>
      <c r="DPB37" s="265"/>
      <c r="DPC37" s="665" t="str">
        <f>IF(DPF37="×",TIME(0,0,0),IF(DPD4="非常勤",DOB37,DON37))</f>
        <v>　</v>
      </c>
      <c r="DPD37" s="666"/>
      <c r="DPE37" s="667"/>
      <c r="DPF37" s="265"/>
      <c r="DPG37" s="668"/>
      <c r="DPH37" s="669"/>
      <c r="DPI37" s="668"/>
      <c r="DPJ37" s="670"/>
      <c r="DPK37" s="669"/>
      <c r="DPL37" s="671"/>
      <c r="DPM37" s="672"/>
      <c r="DPN37" s="672"/>
      <c r="DPO37" s="673"/>
      <c r="DPP37" s="263">
        <f>$A$37</f>
        <v>23</v>
      </c>
      <c r="DPQ37" s="264" t="str">
        <f>$B$37</f>
        <v>金</v>
      </c>
      <c r="DPR37" s="660"/>
      <c r="DPS37" s="661"/>
      <c r="DPT37" s="660"/>
      <c r="DPU37" s="661"/>
      <c r="DPV37" s="662" t="str">
        <f>IFERROR(IF(OR(DPQ37="日",DPQ37="祝",DPQ37=0,DPR37=""),"　",MAX(IF(AND(DPR37&lt;=DPV14,DPT37&gt;DPW14),DPW14-DPV14,IF(AND(DPR37&gt;DPV14,DPT37&lt;=DPW14),DPT37-DPR37,IF(AND(DPR37&lt;=DPV14,DPT37&lt;=DPW14),DPT37-DPV14,IF(AND(DPR37&gt;DPV14,DPT37&gt;DPW14),DPW14-DPR37,0)))),0)),0)</f>
        <v>　</v>
      </c>
      <c r="DPW37" s="663"/>
      <c r="DPX37" s="664"/>
      <c r="DPY37" s="662" t="str">
        <f>IFERROR(IF(OR(DPQ37="日",DPQ37="祝",DPQ37=0,DPR37=""),"　",MAX(IF(AND(DPR37&gt;DQB14,DPT37&gt;DPZ14),0,IF(AND(DPR37&lt;=DQB14,DPR37&gt;DPY14,DPT37&gt;DPZ14),DQB14-DPR37,IF(AND(DPR37&lt;=DQB14,DPR37&lt;=DPY14,DPT37&gt;DPZ14),DQB14-DPY14,IF(AND(DPR37&gt;DPY14,DPT37&lt;=DPZ14),DPT37-DPR37,IF(AND(DPR37&lt;=DPY14,DPT37&lt;=DPZ14),DPT37-DPY14,0))))),0)),0)</f>
        <v>　</v>
      </c>
      <c r="DPZ37" s="663"/>
      <c r="DQA37" s="664"/>
      <c r="DQB37" s="662" t="str">
        <f>IFERROR(IF(OR(DPQ37="日",DPQ37="祝",DPQ37=0,DPR37=""),"　",MAX(IF(AND(DPR37&lt;=DQB14,DPT37&gt;DQC14),DQC14-DQB14,IF(DPT37&lt;=DQC14,0,IF(AND(DPR37&gt;DQB14,DPT37&gt;DQC14),DQC14-DPR37,0))),0)),0)</f>
        <v>　</v>
      </c>
      <c r="DQC37" s="663"/>
      <c r="DQD37" s="664"/>
      <c r="DQE37" s="662" t="str">
        <f>IFERROR(IF(OR(DPQ37="日",DPQ37="祝",DPQ37=0,DPR37=""),"　",MAX(IF(DPR37&gt;DQE14,DPT37-DPR37,IF(DPR37&lt;=DQE14,DPT37-DQE14,0)),0)),0)</f>
        <v>　</v>
      </c>
      <c r="DQF37" s="663"/>
      <c r="DQG37" s="664"/>
      <c r="DQH37" s="662" t="str">
        <f>IFERROR(IF(OR(DPQ37="日",DPQ37="祝",DPQ37=0,DPR37=""),"　",MAX(IF(AND(DPR37&lt;=DQH14,DPT37&gt;DQI14),DQI14-DQH14,IF(AND(DPR37&gt;DQH14,DPT37&lt;=DQI14),DPT37-DPR37,IF(AND(DPR37&lt;=DQH14,DPT37&lt;=DQI14),DPT37-DQH14,IF(AND(DPR37&gt;DQH14,DPT37&gt;DQI14),DQI14-DPR37,0)))),0)),0)</f>
        <v>　</v>
      </c>
      <c r="DQI37" s="663"/>
      <c r="DQJ37" s="664"/>
      <c r="DQK37" s="662" t="str">
        <f>IFERROR(IF(OR(DPQ37="日",DPQ37="祝",DPQ37=0,DPR37=""),"　",MAX(IF(AND(DPR37&gt;DQN14,DPT37&gt;DQL14),0,IF(AND(DPR37&lt;=DQN14,DPR37&gt;DQK14,DPT37&gt;DQL14),DQN14-DPR37,IF(AND(DPR37&lt;=DQN14,DPR37&lt;=DQK14,DPT37&gt;DQL14),DQN14-DQK14,IF(AND(DPR37&gt;DQK14,DPT37&lt;=DQL14),DPT37-DPR37,IF(AND(DPR37&lt;=DQK14,DPT37&lt;=DQL14),DPT37-DQK14,0))))),0)),0)</f>
        <v>　</v>
      </c>
      <c r="DQL37" s="663"/>
      <c r="DQM37" s="664"/>
      <c r="DQN37" s="662" t="str">
        <f>IFERROR(IF(OR(DPQ37="日",DPQ37="祝",DPQ37=0,DPR37=""),"　",MAX(IF(AND(DPR37&lt;=DQN14,DPT37&gt;DQO14),DQO14-DQN14,IF(DPT37&lt;=DQO14,0,IF(AND(DPR37&gt;DQN14,DPT37&gt;DQO14),DQO14-DPR37,0))),0)),0)</f>
        <v>　</v>
      </c>
      <c r="DQO37" s="663"/>
      <c r="DQP37" s="664"/>
      <c r="DQQ37" s="662" t="str">
        <f t="shared" si="57"/>
        <v>　</v>
      </c>
      <c r="DQR37" s="663"/>
      <c r="DQS37" s="664"/>
      <c r="DQT37" s="665" t="str">
        <f>IF(DQW37="×",TIME(0,0,0),IF(DRG4="非常勤",DPV37,DQH37))</f>
        <v>　</v>
      </c>
      <c r="DQU37" s="666"/>
      <c r="DQV37" s="667"/>
      <c r="DQW37" s="265"/>
      <c r="DQX37" s="665" t="str">
        <f>IF(DRA37="×",TIME(0,0,0),IF(DRG4="非常勤",DPY37,DQK37))</f>
        <v>　</v>
      </c>
      <c r="DQY37" s="666"/>
      <c r="DQZ37" s="667"/>
      <c r="DRA37" s="265"/>
      <c r="DRB37" s="665" t="str">
        <f>IF(DRE37="×",TIME(0,0,0),IF(DRG4="非常勤",DQB37,DQN37))</f>
        <v>　</v>
      </c>
      <c r="DRC37" s="666"/>
      <c r="DRD37" s="667"/>
      <c r="DRE37" s="265"/>
      <c r="DRF37" s="665" t="str">
        <f>IF(DRI37="×",TIME(0,0,0),IF(DRG4="非常勤",DQE37,DQQ37))</f>
        <v>　</v>
      </c>
      <c r="DRG37" s="666"/>
      <c r="DRH37" s="667"/>
      <c r="DRI37" s="265"/>
      <c r="DRJ37" s="668"/>
      <c r="DRK37" s="669"/>
      <c r="DRL37" s="668"/>
      <c r="DRM37" s="670"/>
      <c r="DRN37" s="669"/>
      <c r="DRO37" s="671"/>
      <c r="DRP37" s="672"/>
      <c r="DRQ37" s="672"/>
      <c r="DRR37" s="673"/>
      <c r="DRS37" s="263">
        <f>$A$37</f>
        <v>23</v>
      </c>
      <c r="DRT37" s="264" t="str">
        <f>$B$37</f>
        <v>金</v>
      </c>
      <c r="DRU37" s="660"/>
      <c r="DRV37" s="661"/>
      <c r="DRW37" s="660"/>
      <c r="DRX37" s="661"/>
      <c r="DRY37" s="662" t="str">
        <f>IFERROR(IF(OR(DRT37="日",DRT37="祝",DRT37=0,DRU37=""),"　",MAX(IF(AND(DRU37&lt;=DRY14,DRW37&gt;DRZ14),DRZ14-DRY14,IF(AND(DRU37&gt;DRY14,DRW37&lt;=DRZ14),DRW37-DRU37,IF(AND(DRU37&lt;=DRY14,DRW37&lt;=DRZ14),DRW37-DRY14,IF(AND(DRU37&gt;DRY14,DRW37&gt;DRZ14),DRZ14-DRU37,0)))),0)),0)</f>
        <v>　</v>
      </c>
      <c r="DRZ37" s="663"/>
      <c r="DSA37" s="664"/>
      <c r="DSB37" s="662" t="str">
        <f>IFERROR(IF(OR(DRT37="日",DRT37="祝",DRT37=0,DRU37=""),"　",MAX(IF(AND(DRU37&gt;DSE14,DRW37&gt;DSC14),0,IF(AND(DRU37&lt;=DSE14,DRU37&gt;DSB14,DRW37&gt;DSC14),DSE14-DRU37,IF(AND(DRU37&lt;=DSE14,DRU37&lt;=DSB14,DRW37&gt;DSC14),DSE14-DSB14,IF(AND(DRU37&gt;DSB14,DRW37&lt;=DSC14),DRW37-DRU37,IF(AND(DRU37&lt;=DSB14,DRW37&lt;=DSC14),DRW37-DSB14,0))))),0)),0)</f>
        <v>　</v>
      </c>
      <c r="DSC37" s="663"/>
      <c r="DSD37" s="664"/>
      <c r="DSE37" s="662" t="str">
        <f>IFERROR(IF(OR(DRT37="日",DRT37="祝",DRT37=0,DRU37=""),"　",MAX(IF(AND(DRU37&lt;=DSE14,DRW37&gt;DSF14),DSF14-DSE14,IF(DRW37&lt;=DSF14,0,IF(AND(DRU37&gt;DSE14,DRW37&gt;DSF14),DSF14-DRU37,0))),0)),0)</f>
        <v>　</v>
      </c>
      <c r="DSF37" s="663"/>
      <c r="DSG37" s="664"/>
      <c r="DSH37" s="662" t="str">
        <f>IFERROR(IF(OR(DRT37="日",DRT37="祝",DRT37=0,DRU37=""),"　",MAX(IF(DRU37&gt;DSH14,DRW37-DRU37,IF(DRU37&lt;=DSH14,DRW37-DSH14,0)),0)),0)</f>
        <v>　</v>
      </c>
      <c r="DSI37" s="663"/>
      <c r="DSJ37" s="664"/>
      <c r="DSK37" s="662" t="str">
        <f>IFERROR(IF(OR(DRT37="日",DRT37="祝",DRT37=0,DRU37=""),"　",MAX(IF(AND(DRU37&lt;=DSK14,DRW37&gt;DSL14),DSL14-DSK14,IF(AND(DRU37&gt;DSK14,DRW37&lt;=DSL14),DRW37-DRU37,IF(AND(DRU37&lt;=DSK14,DRW37&lt;=DSL14),DRW37-DSK14,IF(AND(DRU37&gt;DSK14,DRW37&gt;DSL14),DSL14-DRU37,0)))),0)),0)</f>
        <v>　</v>
      </c>
      <c r="DSL37" s="663"/>
      <c r="DSM37" s="664"/>
      <c r="DSN37" s="662" t="str">
        <f>IFERROR(IF(OR(DRT37="日",DRT37="祝",DRT37=0,DRU37=""),"　",MAX(IF(AND(DRU37&gt;DSQ14,DRW37&gt;DSO14),0,IF(AND(DRU37&lt;=DSQ14,DRU37&gt;DSN14,DRW37&gt;DSO14),DSQ14-DRU37,IF(AND(DRU37&lt;=DSQ14,DRU37&lt;=DSN14,DRW37&gt;DSO14),DSQ14-DSN14,IF(AND(DRU37&gt;DSN14,DRW37&lt;=DSO14),DRW37-DRU37,IF(AND(DRU37&lt;=DSN14,DRW37&lt;=DSO14),DRW37-DSN14,0))))),0)),0)</f>
        <v>　</v>
      </c>
      <c r="DSO37" s="663"/>
      <c r="DSP37" s="664"/>
      <c r="DSQ37" s="662" t="str">
        <f>IFERROR(IF(OR(DRT37="日",DRT37="祝",DRT37=0,DRU37=""),"　",MAX(IF(AND(DRU37&lt;=DSQ14,DRW37&gt;DSR14),DSR14-DSQ14,IF(DRW37&lt;=DSR14,0,IF(AND(DRU37&gt;DSQ14,DRW37&gt;DSR14),DSR14-DRU37,0))),0)),0)</f>
        <v>　</v>
      </c>
      <c r="DSR37" s="663"/>
      <c r="DSS37" s="664"/>
      <c r="DST37" s="662" t="str">
        <f t="shared" si="58"/>
        <v>　</v>
      </c>
      <c r="DSU37" s="663"/>
      <c r="DSV37" s="664"/>
      <c r="DSW37" s="665" t="str">
        <f>IF(DSZ37="×",TIME(0,0,0),IF(DTJ4="非常勤",DRY37,DSK37))</f>
        <v>　</v>
      </c>
      <c r="DSX37" s="666"/>
      <c r="DSY37" s="667"/>
      <c r="DSZ37" s="265"/>
      <c r="DTA37" s="665" t="str">
        <f>IF(DTD37="×",TIME(0,0,0),IF(DTJ4="非常勤",DSB37,DSN37))</f>
        <v>　</v>
      </c>
      <c r="DTB37" s="666"/>
      <c r="DTC37" s="667"/>
      <c r="DTD37" s="265"/>
      <c r="DTE37" s="665" t="str">
        <f>IF(DTH37="×",TIME(0,0,0),IF(DTJ4="非常勤",DSE37,DSQ37))</f>
        <v>　</v>
      </c>
      <c r="DTF37" s="666"/>
      <c r="DTG37" s="667"/>
      <c r="DTH37" s="265"/>
      <c r="DTI37" s="665" t="str">
        <f>IF(DTL37="×",TIME(0,0,0),IF(DTJ4="非常勤",DSH37,DST37))</f>
        <v>　</v>
      </c>
      <c r="DTJ37" s="666"/>
      <c r="DTK37" s="667"/>
      <c r="DTL37" s="265"/>
      <c r="DTM37" s="668"/>
      <c r="DTN37" s="669"/>
      <c r="DTO37" s="668"/>
      <c r="DTP37" s="670"/>
      <c r="DTQ37" s="669"/>
      <c r="DTR37" s="671"/>
      <c r="DTS37" s="672"/>
      <c r="DTT37" s="672"/>
      <c r="DTU37" s="673"/>
      <c r="DTV37" s="263">
        <f>$A$37</f>
        <v>23</v>
      </c>
      <c r="DTW37" s="264" t="str">
        <f>$B$37</f>
        <v>金</v>
      </c>
      <c r="DTX37" s="660"/>
      <c r="DTY37" s="661"/>
      <c r="DTZ37" s="660"/>
      <c r="DUA37" s="661"/>
      <c r="DUB37" s="662" t="str">
        <f>IFERROR(IF(OR(DTW37="日",DTW37="祝",DTW37=0,DTX37=""),"　",MAX(IF(AND(DTX37&lt;=DUB14,DTZ37&gt;DUC14),DUC14-DUB14,IF(AND(DTX37&gt;DUB14,DTZ37&lt;=DUC14),DTZ37-DTX37,IF(AND(DTX37&lt;=DUB14,DTZ37&lt;=DUC14),DTZ37-DUB14,IF(AND(DTX37&gt;DUB14,DTZ37&gt;DUC14),DUC14-DTX37,0)))),0)),0)</f>
        <v>　</v>
      </c>
      <c r="DUC37" s="663"/>
      <c r="DUD37" s="664"/>
      <c r="DUE37" s="662" t="str">
        <f>IFERROR(IF(OR(DTW37="日",DTW37="祝",DTW37=0,DTX37=""),"　",MAX(IF(AND(DTX37&gt;DUH14,DTZ37&gt;DUF14),0,IF(AND(DTX37&lt;=DUH14,DTX37&gt;DUE14,DTZ37&gt;DUF14),DUH14-DTX37,IF(AND(DTX37&lt;=DUH14,DTX37&lt;=DUE14,DTZ37&gt;DUF14),DUH14-DUE14,IF(AND(DTX37&gt;DUE14,DTZ37&lt;=DUF14),DTZ37-DTX37,IF(AND(DTX37&lt;=DUE14,DTZ37&lt;=DUF14),DTZ37-DUE14,0))))),0)),0)</f>
        <v>　</v>
      </c>
      <c r="DUF37" s="663"/>
      <c r="DUG37" s="664"/>
      <c r="DUH37" s="662" t="str">
        <f>IFERROR(IF(OR(DTW37="日",DTW37="祝",DTW37=0,DTX37=""),"　",MAX(IF(AND(DTX37&lt;=DUH14,DTZ37&gt;DUI14),DUI14-DUH14,IF(DTZ37&lt;=DUI14,0,IF(AND(DTX37&gt;DUH14,DTZ37&gt;DUI14),DUI14-DTX37,0))),0)),0)</f>
        <v>　</v>
      </c>
      <c r="DUI37" s="663"/>
      <c r="DUJ37" s="664"/>
      <c r="DUK37" s="662" t="str">
        <f>IFERROR(IF(OR(DTW37="日",DTW37="祝",DTW37=0,DTX37=""),"　",MAX(IF(DTX37&gt;DUK14,DTZ37-DTX37,IF(DTX37&lt;=DUK14,DTZ37-DUK14,0)),0)),0)</f>
        <v>　</v>
      </c>
      <c r="DUL37" s="663"/>
      <c r="DUM37" s="664"/>
      <c r="DUN37" s="662" t="str">
        <f>IFERROR(IF(OR(DTW37="日",DTW37="祝",DTW37=0,DTX37=""),"　",MAX(IF(AND(DTX37&lt;=DUN14,DTZ37&gt;DUO14),DUO14-DUN14,IF(AND(DTX37&gt;DUN14,DTZ37&lt;=DUO14),DTZ37-DTX37,IF(AND(DTX37&lt;=DUN14,DTZ37&lt;=DUO14),DTZ37-DUN14,IF(AND(DTX37&gt;DUN14,DTZ37&gt;DUO14),DUO14-DTX37,0)))),0)),0)</f>
        <v>　</v>
      </c>
      <c r="DUO37" s="663"/>
      <c r="DUP37" s="664"/>
      <c r="DUQ37" s="662" t="str">
        <f>IFERROR(IF(OR(DTW37="日",DTW37="祝",DTW37=0,DTX37=""),"　",MAX(IF(AND(DTX37&gt;DUT14,DTZ37&gt;DUR14),0,IF(AND(DTX37&lt;=DUT14,DTX37&gt;DUQ14,DTZ37&gt;DUR14),DUT14-DTX37,IF(AND(DTX37&lt;=DUT14,DTX37&lt;=DUQ14,DTZ37&gt;DUR14),DUT14-DUQ14,IF(AND(DTX37&gt;DUQ14,DTZ37&lt;=DUR14),DTZ37-DTX37,IF(AND(DTX37&lt;=DUQ14,DTZ37&lt;=DUR14),DTZ37-DUQ14,0))))),0)),0)</f>
        <v>　</v>
      </c>
      <c r="DUR37" s="663"/>
      <c r="DUS37" s="664"/>
      <c r="DUT37" s="662" t="str">
        <f>IFERROR(IF(OR(DTW37="日",DTW37="祝",DTW37=0,DTX37=""),"　",MAX(IF(AND(DTX37&lt;=DUT14,DTZ37&gt;DUU14),DUU14-DUT14,IF(DTZ37&lt;=DUU14,0,IF(AND(DTX37&gt;DUT14,DTZ37&gt;DUU14),DUU14-DTX37,0))),0)),0)</f>
        <v>　</v>
      </c>
      <c r="DUU37" s="663"/>
      <c r="DUV37" s="664"/>
      <c r="DUW37" s="662" t="str">
        <f t="shared" si="59"/>
        <v>　</v>
      </c>
      <c r="DUX37" s="663"/>
      <c r="DUY37" s="664"/>
      <c r="DUZ37" s="665" t="str">
        <f>IF(DVC37="×",TIME(0,0,0),IF(DVM4="非常勤",DUB37,DUN37))</f>
        <v>　</v>
      </c>
      <c r="DVA37" s="666"/>
      <c r="DVB37" s="667"/>
      <c r="DVC37" s="265"/>
      <c r="DVD37" s="665" t="str">
        <f>IF(DVG37="×",TIME(0,0,0),IF(DVM4="非常勤",DUE37,DUQ37))</f>
        <v>　</v>
      </c>
      <c r="DVE37" s="666"/>
      <c r="DVF37" s="667"/>
      <c r="DVG37" s="265"/>
      <c r="DVH37" s="665" t="str">
        <f>IF(DVK37="×",TIME(0,0,0),IF(DVM4="非常勤",DUH37,DUT37))</f>
        <v>　</v>
      </c>
      <c r="DVI37" s="666"/>
      <c r="DVJ37" s="667"/>
      <c r="DVK37" s="265"/>
      <c r="DVL37" s="665" t="str">
        <f>IF(DVO37="×",TIME(0,0,0),IF(DVM4="非常勤",DUK37,DUW37))</f>
        <v>　</v>
      </c>
      <c r="DVM37" s="666"/>
      <c r="DVN37" s="667"/>
      <c r="DVO37" s="265"/>
      <c r="DVP37" s="668"/>
      <c r="DVQ37" s="669"/>
      <c r="DVR37" s="668"/>
      <c r="DVS37" s="670"/>
      <c r="DVT37" s="669"/>
      <c r="DVU37" s="671"/>
      <c r="DVV37" s="672"/>
      <c r="DVW37" s="672"/>
      <c r="DVX37" s="673"/>
    </row>
    <row r="38" spans="1:3300" ht="15" customHeight="1">
      <c r="A38" s="263">
        <f>DAY(DATE('別紙2-1【最初に入力】'!$W$2,'別紙2-1【最初に入力】'!$Q$2,A37+1))</f>
        <v>24</v>
      </c>
      <c r="B38" s="264" t="str">
        <f>IF(IFERROR(MATCH(DATE('別紙2-1【最初に入力】'!$W$2,'別紙2-1【最初に入力】'!$Q$2,$A38),万年カレンダー・祝日!$K$2:$K$27,0),0)&gt;=1,"祝",TEXT(WEEKDAY(DATE('別紙2-1【最初に入力】'!$W$2,'別紙2-1【最初に入力】'!$Q$2,'別表_個別勤務状況（1～60）'!A38)),"aaa"))</f>
        <v>土</v>
      </c>
      <c r="C38" s="575"/>
      <c r="D38" s="575"/>
      <c r="E38" s="575"/>
      <c r="F38" s="575"/>
      <c r="G38" s="662" t="str">
        <f>IFERROR(IF(OR(B38="日",B38="祝",B38=0,C38=""),"　",MAX(IF(AND(C38&lt;=G14,E38&gt;H14),H14-G14,IF(AND(C38&gt;G14,E38&lt;=H14),E38-C38,IF(AND(C38&lt;=G14,E38&lt;=H14),E38-G14,IF(AND(C38&gt;G14,E38&gt;H14),H14-C38,0)))),0)),0)</f>
        <v>　</v>
      </c>
      <c r="H38" s="663"/>
      <c r="I38" s="664"/>
      <c r="J38" s="662" t="str">
        <f>IFERROR(IF(OR(B38="日",B38="祝",B38=0,C38=""),"　",MAX(IF(AND(C38&gt;M14,E38&gt;K14),0,IF(AND(C38&lt;=M14,C38&gt;J14,E38&gt;K14),M14-C38,IF(AND(C38&lt;=M14,C38&lt;=J14,E38&gt;K14),M14-J14,IF(AND(C38&gt;J14,E38&lt;=K14),E38-C38,IF(AND(C38&lt;=J14,E38&lt;=K14),E38-J14,0))))),0)),0)</f>
        <v>　</v>
      </c>
      <c r="K38" s="663"/>
      <c r="L38" s="664"/>
      <c r="M38" s="662" t="str">
        <f>IFERROR(IF(OR(B38="日",B38="祝",B38=0,C38=""),"　",MAX(IF(AND(C38&lt;=M14,E38&gt;N14),N14-M14,IF(E38&lt;=N14,0,IF(AND(C38&gt;M14,E38&gt;N14),N14-C38,0))),0)),0)</f>
        <v>　</v>
      </c>
      <c r="N38" s="663"/>
      <c r="O38" s="664"/>
      <c r="P38" s="662" t="str">
        <f>IFERROR(IF(OR(B38="日",B38="祝",B38=0,C38=""),"　",MAX(IF(C38&gt;P14,E38-C38,IF(C38&lt;=P14,E38-P14,0)),0)),0)</f>
        <v>　</v>
      </c>
      <c r="Q38" s="663"/>
      <c r="R38" s="664"/>
      <c r="S38" s="662" t="str">
        <f>IFERROR(IF(OR(B38="日",B38="祝",B38=0,C38=""),"　",MAX(IF(AND(C38&lt;=S14,E38&gt;T14),T14-S14,IF(AND(C38&gt;S14,E38&lt;=T14),E38-C38,IF(AND(C38&lt;=S14,E38&lt;=T14),E38-S14,IF(AND(C38&gt;S14,E38&gt;T14),T14-C38,0)))),0)),0)</f>
        <v>　</v>
      </c>
      <c r="T38" s="663"/>
      <c r="U38" s="664"/>
      <c r="V38" s="662" t="str">
        <f>IFERROR(IF(OR(B38="日",B38="祝",B38=0,C38=""),"　",MAX(IF(AND(C38&gt;Y14,E38&gt;W14),0,IF(AND(C38&lt;=Y14,C38&gt;V14,E38&gt;W14),Y14-C38,IF(AND(C38&lt;=Y14,C38&lt;=V14,E38&gt;W14),Y14-V14,IF(AND(C38&gt;V14,E38&lt;=W14),E38-C38,IF(AND(C38&lt;=V14,E38&lt;=W14),E38-V14,0))))),0)),0)</f>
        <v>　</v>
      </c>
      <c r="W38" s="663"/>
      <c r="X38" s="664"/>
      <c r="Y38" s="662" t="str">
        <f>IFERROR(IF(OR(B38="日",B38="祝",B38=0,C38=""),"　",MAX(IF(AND(C38&lt;=Y14,E38&gt;Z14),Z14-Y14,IF(E38&lt;=Z14,0,IF(AND(C38&gt;Y14,E38&gt;Z14),Z14-C38,0))),0)),0)</f>
        <v>　</v>
      </c>
      <c r="Z38" s="663"/>
      <c r="AA38" s="664"/>
      <c r="AB38" s="662" t="str">
        <f t="shared" si="0"/>
        <v>　</v>
      </c>
      <c r="AC38" s="663"/>
      <c r="AD38" s="664"/>
      <c r="AE38" s="565" t="str">
        <f>IF(AH38="×",TIME(0,0,0),IF(AR4="非常勤",G38,S38))</f>
        <v>　</v>
      </c>
      <c r="AF38" s="566"/>
      <c r="AG38" s="566"/>
      <c r="AH38" s="265"/>
      <c r="AI38" s="565" t="str">
        <f>IF(AL38="×",TIME(0,0,0),IF(AR4="非常勤",J38,V38))</f>
        <v>　</v>
      </c>
      <c r="AJ38" s="566"/>
      <c r="AK38" s="566"/>
      <c r="AL38" s="265"/>
      <c r="AM38" s="565" t="str">
        <f>IF(AP38="×",TIME(0,0,0),IF(AR4="非常勤",M38,Y38))</f>
        <v>　</v>
      </c>
      <c r="AN38" s="566"/>
      <c r="AO38" s="566"/>
      <c r="AP38" s="265"/>
      <c r="AQ38" s="565" t="str">
        <f>IF(AT38="×",TIME(0,0,0),IF(AR4="非常勤",P38,AB38))</f>
        <v>　</v>
      </c>
      <c r="AR38" s="566"/>
      <c r="AS38" s="567"/>
      <c r="AT38" s="265"/>
      <c r="AU38" s="720"/>
      <c r="AV38" s="720"/>
      <c r="AW38" s="668"/>
      <c r="AX38" s="670"/>
      <c r="AY38" s="669"/>
      <c r="AZ38" s="671"/>
      <c r="BA38" s="672"/>
      <c r="BB38" s="672"/>
      <c r="BC38" s="673"/>
      <c r="BD38" s="263">
        <f>$A$38</f>
        <v>24</v>
      </c>
      <c r="BE38" s="264" t="str">
        <f>$B$38</f>
        <v>土</v>
      </c>
      <c r="BF38" s="660"/>
      <c r="BG38" s="661"/>
      <c r="BH38" s="660"/>
      <c r="BI38" s="661"/>
      <c r="BJ38" s="662" t="str">
        <f>IFERROR(IF(OR(BE38="日",BE38="祝",BE38=0,BF38=""),"　",MAX(IF(AND(BF38&lt;=BJ14,BH38&gt;BK14),BK14-BJ14,IF(AND(BF38&gt;BJ14,BH38&lt;=BK14),BH38-BF38,IF(AND(BF38&lt;=BJ14,BH38&lt;=BK14),BH38-BJ14,IF(AND(BF38&gt;BJ14,BH38&gt;BK14),BK14-BF38,0)))),0)),0)</f>
        <v>　</v>
      </c>
      <c r="BK38" s="663"/>
      <c r="BL38" s="664"/>
      <c r="BM38" s="662" t="str">
        <f>IFERROR(IF(OR(BE38="日",BE38="祝",BE38=0,BF38=""),"　",MAX(IF(AND(BF38&gt;BP14,BH38&gt;BN14),0,IF(AND(BF38&lt;=BP14,BF38&gt;BM14,BH38&gt;BN14),BP14-BF38,IF(AND(BF38&lt;=BP14,BF38&lt;=BM14,BH38&gt;BN14),BP14-BM14,IF(AND(BF38&gt;BM14,BH38&lt;=BN14),BH38-BF38,IF(AND(BF38&lt;=BM14,BH38&lt;=BN14),BH38-BM14,0))))),0)),0)</f>
        <v>　</v>
      </c>
      <c r="BN38" s="663"/>
      <c r="BO38" s="664"/>
      <c r="BP38" s="662" t="str">
        <f>IFERROR(IF(OR(BE38="日",BE38="祝",BE38=0,BF38=""),"　",MAX(IF(AND(BF38&lt;=BP14,BH38&gt;BQ14),BQ14-BP14,IF(BH38&lt;=BQ14,0,IF(AND(BF38&gt;BP14,BH38&gt;BQ14),BQ14-BF38,0))),0)),0)</f>
        <v>　</v>
      </c>
      <c r="BQ38" s="663"/>
      <c r="BR38" s="664"/>
      <c r="BS38" s="662" t="str">
        <f>IFERROR(IF(OR(BE38="日",BE38="祝",BE38=0,BF38=""),"　",MAX(IF(BF38&gt;BS14,BH38-BF38,IF(BF38&lt;=BS14,BH38-BS14,0)),0)),0)</f>
        <v>　</v>
      </c>
      <c r="BT38" s="663"/>
      <c r="BU38" s="664"/>
      <c r="BV38" s="662" t="str">
        <f>IFERROR(IF(OR(BE38="日",BE38="祝",BE38=0,BF38=""),"　",MAX(IF(AND(BF38&lt;=BV14,BH38&gt;BW14),BW14-BV14,IF(AND(BF38&gt;BV14,BH38&lt;=BW14),BH38-BF38,IF(AND(BF38&lt;=BV14,BH38&lt;=BW14),BH38-BV14,IF(AND(BF38&gt;BV14,BH38&gt;BW14),BW14-BF38,0)))),0)),0)</f>
        <v>　</v>
      </c>
      <c r="BW38" s="663"/>
      <c r="BX38" s="664"/>
      <c r="BY38" s="662" t="str">
        <f>IFERROR(IF(OR(BE38="日",BE38="祝",BE38=0,BF38=""),"　",MAX(IF(AND(BF38&gt;CB14,BH38&gt;BZ14),0,IF(AND(BF38&lt;=CB14,BF38&gt;BY14,BH38&gt;BZ14),CB14-BF38,IF(AND(BF38&lt;=CB14,BF38&lt;=BY14,BH38&gt;BZ14),CB14-BY14,IF(AND(BF38&gt;BY14,BH38&lt;=BZ14),BH38-BF38,IF(AND(BF38&lt;=BY14,BH38&lt;=BZ14),BH38-BY14,0))))),0)),0)</f>
        <v>　</v>
      </c>
      <c r="BZ38" s="663"/>
      <c r="CA38" s="664"/>
      <c r="CB38" s="662" t="str">
        <f>IFERROR(IF(OR(BE38="日",BE38="祝",BE38=0,BF38=""),"　",MAX(IF(AND(BF38&lt;=CB14,BH38&gt;CC14),CC14-CB14,IF(BH38&lt;=CC14,0,IF(AND(BF38&gt;CB14,BH38&gt;CC14),CC14-BF38,0))),0)),0)</f>
        <v>　</v>
      </c>
      <c r="CC38" s="663"/>
      <c r="CD38" s="664"/>
      <c r="CE38" s="662" t="str">
        <f t="shared" si="1"/>
        <v>　</v>
      </c>
      <c r="CF38" s="663"/>
      <c r="CG38" s="664"/>
      <c r="CH38" s="665" t="str">
        <f>IF(CK38="×",TIME(0,0,0),IF(CU4="非常勤",BJ38,BV38))</f>
        <v>　</v>
      </c>
      <c r="CI38" s="666"/>
      <c r="CJ38" s="667"/>
      <c r="CK38" s="265"/>
      <c r="CL38" s="665" t="str">
        <f>IF(CO38="×",TIME(0,0,0),IF(CU4="非常勤",BM38,BY38))</f>
        <v>　</v>
      </c>
      <c r="CM38" s="666"/>
      <c r="CN38" s="667"/>
      <c r="CO38" s="265"/>
      <c r="CP38" s="665" t="str">
        <f>IF(CS38="×",TIME(0,0,0),IF(CU4="非常勤",BP38,CB38))</f>
        <v>　</v>
      </c>
      <c r="CQ38" s="666"/>
      <c r="CR38" s="667"/>
      <c r="CS38" s="265"/>
      <c r="CT38" s="665" t="str">
        <f>IF(CW38="×",TIME(0,0,0),IF(CU4="非常勤",BS38,CE38))</f>
        <v>　</v>
      </c>
      <c r="CU38" s="666"/>
      <c r="CV38" s="667"/>
      <c r="CW38" s="265"/>
      <c r="CX38" s="720"/>
      <c r="CY38" s="720"/>
      <c r="CZ38" s="668"/>
      <c r="DA38" s="670"/>
      <c r="DB38" s="669"/>
      <c r="DC38" s="671"/>
      <c r="DD38" s="672"/>
      <c r="DE38" s="672"/>
      <c r="DF38" s="673"/>
      <c r="DG38" s="263">
        <f>$A$38</f>
        <v>24</v>
      </c>
      <c r="DH38" s="264" t="str">
        <f>$B$38</f>
        <v>土</v>
      </c>
      <c r="DI38" s="660"/>
      <c r="DJ38" s="661"/>
      <c r="DK38" s="660"/>
      <c r="DL38" s="661"/>
      <c r="DM38" s="662" t="str">
        <f>IFERROR(IF(OR(DH38="日",DH38="祝",DH38=0,DI38=""),"　",MAX(IF(AND(DI38&lt;=DM14,DK38&gt;DN14),DN14-DM14,IF(AND(DI38&gt;DM14,DK38&lt;=DN14),DK38-DI38,IF(AND(DI38&lt;=DM14,DK38&lt;=DN14),DK38-DM14,IF(AND(DI38&gt;DM14,DK38&gt;DN14),DN14-DI38,0)))),0)),0)</f>
        <v>　</v>
      </c>
      <c r="DN38" s="663"/>
      <c r="DO38" s="664"/>
      <c r="DP38" s="662" t="str">
        <f>IFERROR(IF(OR(DH38="日",DH38="祝",DH38=0,DI38=""),"　",MAX(IF(AND(DI38&gt;DS14,DK38&gt;DQ14),0,IF(AND(DI38&lt;=DS14,DI38&gt;DP14,DK38&gt;DQ14),DS14-DI38,IF(AND(DI38&lt;=DS14,DI38&lt;=DP14,DK38&gt;DQ14),DS14-DP14,IF(AND(DI38&gt;DP14,DK38&lt;=DQ14),DK38-DI38,IF(AND(DI38&lt;=DP14,DK38&lt;=DQ14),DK38-DP14,0))))),0)),0)</f>
        <v>　</v>
      </c>
      <c r="DQ38" s="663"/>
      <c r="DR38" s="664"/>
      <c r="DS38" s="662" t="str">
        <f>IFERROR(IF(OR(DH38="日",DH38="祝",DH38=0,DI38=""),"　",MAX(IF(AND(DI38&lt;=DS14,DK38&gt;DT14),DT14-DS14,IF(DK38&lt;=DT14,0,IF(AND(DI38&gt;DS14,DK38&gt;DT14),DT14-DI38,0))),0)),0)</f>
        <v>　</v>
      </c>
      <c r="DT38" s="663"/>
      <c r="DU38" s="664"/>
      <c r="DV38" s="662" t="str">
        <f>IFERROR(IF(OR(DH38="日",DH38="祝",DH38=0,DI38=""),"　",MAX(IF(DI38&gt;DV14,DK38-DI38,IF(DI38&lt;=DV14,DK38-DV14,0)),0)),0)</f>
        <v>　</v>
      </c>
      <c r="DW38" s="663"/>
      <c r="DX38" s="664"/>
      <c r="DY38" s="662" t="str">
        <f>IFERROR(IF(OR(DH38="日",DH38="祝",DH38=0,DI38=""),"　",MAX(IF(AND(DI38&lt;=DY14,DK38&gt;DZ14),DZ14-DY14,IF(AND(DI38&gt;DY14,DK38&lt;=DZ14),DK38-DI38,IF(AND(DI38&lt;=DY14,DK38&lt;=DZ14),DK38-DY14,IF(AND(DI38&gt;DY14,DK38&gt;DZ14),DZ14-DI38,0)))),0)),0)</f>
        <v>　</v>
      </c>
      <c r="DZ38" s="663"/>
      <c r="EA38" s="664"/>
      <c r="EB38" s="662" t="str">
        <f>IFERROR(IF(OR(DH38="日",DH38="祝",DH38=0,DI38=""),"　",MAX(IF(AND(DI38&gt;EE14,DK38&gt;EC14),0,IF(AND(DI38&lt;=EE14,DI38&gt;EB14,DK38&gt;EC14),EE14-DI38,IF(AND(DI38&lt;=EE14,DI38&lt;=EB14,DK38&gt;EC14),EE14-EB14,IF(AND(DI38&gt;EB14,DK38&lt;=EC14),DK38-DI38,IF(AND(DI38&lt;=EB14,DK38&lt;=EC14),DK38-EB14,0))))),0)),0)</f>
        <v>　</v>
      </c>
      <c r="EC38" s="663"/>
      <c r="ED38" s="664"/>
      <c r="EE38" s="662" t="str">
        <f>IFERROR(IF(OR(DH38="日",DH38="祝",DH38=0,DI38=""),"　",MAX(IF(AND(DI38&lt;=EE14,DK38&gt;EF14),EF14-EE14,IF(DK38&lt;=EF14,0,IF(AND(DI38&gt;EE14,DK38&gt;EF14),EF14-DI38,0))),0)),0)</f>
        <v>　</v>
      </c>
      <c r="EF38" s="663"/>
      <c r="EG38" s="664"/>
      <c r="EH38" s="662" t="str">
        <f t="shared" si="2"/>
        <v>　</v>
      </c>
      <c r="EI38" s="663"/>
      <c r="EJ38" s="664"/>
      <c r="EK38" s="665" t="str">
        <f>IF(EN38="×",TIME(0,0,0),IF(EX4="非常勤",DM38,DY38))</f>
        <v>　</v>
      </c>
      <c r="EL38" s="666"/>
      <c r="EM38" s="667"/>
      <c r="EN38" s="265"/>
      <c r="EO38" s="665" t="str">
        <f>IF(ER38="×",TIME(0,0,0),IF(EX4="非常勤",DP38,EB38))</f>
        <v>　</v>
      </c>
      <c r="EP38" s="666"/>
      <c r="EQ38" s="667"/>
      <c r="ER38" s="265"/>
      <c r="ES38" s="665" t="str">
        <f>IF(EV38="×",TIME(0,0,0),IF(EX4="非常勤",DS38,EE38))</f>
        <v>　</v>
      </c>
      <c r="ET38" s="666"/>
      <c r="EU38" s="667"/>
      <c r="EV38" s="265"/>
      <c r="EW38" s="665" t="str">
        <f>IF(EZ38="×",TIME(0,0,0),IF(EX4="非常勤",DV38,EH38))</f>
        <v>　</v>
      </c>
      <c r="EX38" s="666"/>
      <c r="EY38" s="667"/>
      <c r="EZ38" s="265"/>
      <c r="FA38" s="720"/>
      <c r="FB38" s="720"/>
      <c r="FC38" s="668"/>
      <c r="FD38" s="670"/>
      <c r="FE38" s="669"/>
      <c r="FF38" s="671"/>
      <c r="FG38" s="672"/>
      <c r="FH38" s="672"/>
      <c r="FI38" s="673"/>
      <c r="FJ38" s="263">
        <f>$A$38</f>
        <v>24</v>
      </c>
      <c r="FK38" s="264" t="str">
        <f>$B$38</f>
        <v>土</v>
      </c>
      <c r="FL38" s="660"/>
      <c r="FM38" s="661"/>
      <c r="FN38" s="660"/>
      <c r="FO38" s="661"/>
      <c r="FP38" s="662" t="str">
        <f>IFERROR(IF(OR(FK38="日",FK38="祝",FK38=0,FL38=""),"　",MAX(IF(AND(FL38&lt;=FP14,FN38&gt;FQ14),FQ14-FP14,IF(AND(FL38&gt;FP14,FN38&lt;=FQ14),FN38-FL38,IF(AND(FL38&lt;=FP14,FN38&lt;=FQ14),FN38-FP14,IF(AND(FL38&gt;FP14,FN38&gt;FQ14),FQ14-FL38,0)))),0)),0)</f>
        <v>　</v>
      </c>
      <c r="FQ38" s="663"/>
      <c r="FR38" s="664"/>
      <c r="FS38" s="662" t="str">
        <f>IFERROR(IF(OR(FK38="日",FK38="祝",FK38=0,FL38=""),"　",MAX(IF(AND(FL38&gt;FV14,FN38&gt;FT14),0,IF(AND(FL38&lt;=FV14,FL38&gt;FS14,FN38&gt;FT14),FV14-FL38,IF(AND(FL38&lt;=FV14,FL38&lt;=FS14,FN38&gt;FT14),FV14-FS14,IF(AND(FL38&gt;FS14,FN38&lt;=FT14),FN38-FL38,IF(AND(FL38&lt;=FS14,FN38&lt;=FT14),FN38-FS14,0))))),0)),0)</f>
        <v>　</v>
      </c>
      <c r="FT38" s="663"/>
      <c r="FU38" s="664"/>
      <c r="FV38" s="662" t="str">
        <f>IFERROR(IF(OR(FK38="日",FK38="祝",FK38=0,FL38=""),"　",MAX(IF(AND(FL38&lt;=FV14,FN38&gt;FW14),FW14-FV14,IF(FN38&lt;=FW14,0,IF(AND(FL38&gt;FV14,FN38&gt;FW14),FW14-FL38,0))),0)),0)</f>
        <v>　</v>
      </c>
      <c r="FW38" s="663"/>
      <c r="FX38" s="664"/>
      <c r="FY38" s="662" t="str">
        <f>IFERROR(IF(OR(FK38="日",FK38="祝",FK38=0,FL38=""),"　",MAX(IF(FL38&gt;FY14,FN38-FL38,IF(FL38&lt;=FY14,FN38-FY14,0)),0)),0)</f>
        <v>　</v>
      </c>
      <c r="FZ38" s="663"/>
      <c r="GA38" s="664"/>
      <c r="GB38" s="662" t="str">
        <f>IFERROR(IF(OR(FK38="日",FK38="祝",FK38=0,FL38=""),"　",MAX(IF(AND(FL38&lt;=GB14,FN38&gt;GC14),GC14-GB14,IF(AND(FL38&gt;GB14,FN38&lt;=GC14),FN38-FL38,IF(AND(FL38&lt;=GB14,FN38&lt;=GC14),FN38-GB14,IF(AND(FL38&gt;GB14,FN38&gt;GC14),GC14-FL38,0)))),0)),0)</f>
        <v>　</v>
      </c>
      <c r="GC38" s="663"/>
      <c r="GD38" s="664"/>
      <c r="GE38" s="662" t="str">
        <f>IFERROR(IF(OR(FK38="日",FK38="祝",FK38=0,FL38=""),"　",MAX(IF(AND(FL38&gt;GH14,FN38&gt;GF14),0,IF(AND(FL38&lt;=GH14,FL38&gt;GE14,FN38&gt;GF14),GH14-FL38,IF(AND(FL38&lt;=GH14,FL38&lt;=GE14,FN38&gt;GF14),GH14-GE14,IF(AND(FL38&gt;GE14,FN38&lt;=GF14),FN38-FL38,IF(AND(FL38&lt;=GE14,FN38&lt;=GF14),FN38-GE14,0))))),0)),0)</f>
        <v>　</v>
      </c>
      <c r="GF38" s="663"/>
      <c r="GG38" s="664"/>
      <c r="GH38" s="662" t="str">
        <f>IFERROR(IF(OR(FK38="日",FK38="祝",FK38=0,FL38=""),"　",MAX(IF(AND(FL38&lt;=GH14,FN38&gt;GI14),GI14-GH14,IF(FN38&lt;=GI14,0,IF(AND(FL38&gt;GH14,FN38&gt;GI14),GI14-FL38,0))),0)),0)</f>
        <v>　</v>
      </c>
      <c r="GI38" s="663"/>
      <c r="GJ38" s="664"/>
      <c r="GK38" s="662" t="str">
        <f t="shared" si="3"/>
        <v>　</v>
      </c>
      <c r="GL38" s="663"/>
      <c r="GM38" s="664"/>
      <c r="GN38" s="665" t="str">
        <f>IF(GQ38="×",TIME(0,0,0),IF(HA4="非常勤",FP38,GB38))</f>
        <v>　</v>
      </c>
      <c r="GO38" s="666"/>
      <c r="GP38" s="667"/>
      <c r="GQ38" s="265"/>
      <c r="GR38" s="665" t="str">
        <f>IF(GU38="×",TIME(0,0,0),IF(HA4="非常勤",FS38,GE38))</f>
        <v>　</v>
      </c>
      <c r="GS38" s="666"/>
      <c r="GT38" s="667"/>
      <c r="GU38" s="265"/>
      <c r="GV38" s="665" t="str">
        <f>IF(GY38="×",TIME(0,0,0),IF(HA4="非常勤",FV38,GH38))</f>
        <v>　</v>
      </c>
      <c r="GW38" s="666"/>
      <c r="GX38" s="667"/>
      <c r="GY38" s="265"/>
      <c r="GZ38" s="665" t="str">
        <f>IF(HC38="×",TIME(0,0,0),IF(HA4="非常勤",FY38,GK38))</f>
        <v>　</v>
      </c>
      <c r="HA38" s="666"/>
      <c r="HB38" s="667"/>
      <c r="HC38" s="265"/>
      <c r="HD38" s="668"/>
      <c r="HE38" s="669"/>
      <c r="HF38" s="668"/>
      <c r="HG38" s="670"/>
      <c r="HH38" s="669"/>
      <c r="HI38" s="671"/>
      <c r="HJ38" s="672"/>
      <c r="HK38" s="672"/>
      <c r="HL38" s="673"/>
      <c r="HM38" s="263">
        <f>$A$38</f>
        <v>24</v>
      </c>
      <c r="HN38" s="264" t="str">
        <f>$B$38</f>
        <v>土</v>
      </c>
      <c r="HO38" s="660"/>
      <c r="HP38" s="661"/>
      <c r="HQ38" s="660"/>
      <c r="HR38" s="661"/>
      <c r="HS38" s="662" t="str">
        <f>IFERROR(IF(OR(HN38="日",HN38="祝",HN38=0,HO38=""),"　",MAX(IF(AND(HO38&lt;=HS14,HQ38&gt;HT14),HT14-HS14,IF(AND(HO38&gt;HS14,HQ38&lt;=HT14),HQ38-HO38,IF(AND(HO38&lt;=HS14,HQ38&lt;=HT14),HQ38-HS14,IF(AND(HO38&gt;HS14,HQ38&gt;HT14),HT14-HO38,0)))),0)),0)</f>
        <v>　</v>
      </c>
      <c r="HT38" s="663"/>
      <c r="HU38" s="664"/>
      <c r="HV38" s="662" t="str">
        <f>IFERROR(IF(OR(HN38="日",HN38="祝",HN38=0,HO38=""),"　",MAX(IF(AND(HO38&gt;HY14,HQ38&gt;HW14),0,IF(AND(HO38&lt;=HY14,HO38&gt;HV14,HQ38&gt;HW14),HY14-HO38,IF(AND(HO38&lt;=HY14,HO38&lt;=HV14,HQ38&gt;HW14),HY14-HV14,IF(AND(HO38&gt;HV14,HQ38&lt;=HW14),HQ38-HO38,IF(AND(HO38&lt;=HV14,HQ38&lt;=HW14),HQ38-HV14,0))))),0)),0)</f>
        <v>　</v>
      </c>
      <c r="HW38" s="663"/>
      <c r="HX38" s="664"/>
      <c r="HY38" s="662" t="str">
        <f>IFERROR(IF(OR(HN38="日",HN38="祝",HN38=0,HO38=""),"　",MAX(IF(AND(HO38&lt;=HY14,HQ38&gt;HZ14),HZ14-HY14,IF(HQ38&lt;=HZ14,0,IF(AND(HO38&gt;HY14,HQ38&gt;HZ14),HZ14-HO38,0))),0)),0)</f>
        <v>　</v>
      </c>
      <c r="HZ38" s="663"/>
      <c r="IA38" s="664"/>
      <c r="IB38" s="662" t="str">
        <f>IFERROR(IF(OR(HN38="日",HN38="祝",HN38=0,HO38=""),"　",MAX(IF(HO38&gt;IB14,HQ38-HO38,IF(HO38&lt;=IB14,HQ38-IB14,0)),0)),0)</f>
        <v>　</v>
      </c>
      <c r="IC38" s="663"/>
      <c r="ID38" s="664"/>
      <c r="IE38" s="662" t="str">
        <f>IFERROR(IF(OR(HN38="日",HN38="祝",HN38=0,HO38=""),"　",MAX(IF(AND(HO38&lt;=IE14,HQ38&gt;IF14),IF14-IE14,IF(AND(HO38&gt;IE14,HQ38&lt;=IF14),HQ38-HO38,IF(AND(HO38&lt;=IE14,HQ38&lt;=IF14),HQ38-IE14,IF(AND(HO38&gt;IE14,HQ38&gt;IF14),IF14-HO38,0)))),0)),0)</f>
        <v>　</v>
      </c>
      <c r="IF38" s="663"/>
      <c r="IG38" s="664"/>
      <c r="IH38" s="662" t="str">
        <f>IFERROR(IF(OR(HN38="日",HN38="祝",HN38=0,HO38=""),"　",MAX(IF(AND(HO38&gt;IK14,HQ38&gt;II14),0,IF(AND(HO38&lt;=IK14,HO38&gt;IH14,HQ38&gt;II14),IK14-HO38,IF(AND(HO38&lt;=IK14,HO38&lt;=IH14,HQ38&gt;II14),IK14-IH14,IF(AND(HO38&gt;IH14,HQ38&lt;=II14),HQ38-HO38,IF(AND(HO38&lt;=IH14,HQ38&lt;=II14),HQ38-IH14,0))))),0)),0)</f>
        <v>　</v>
      </c>
      <c r="II38" s="663"/>
      <c r="IJ38" s="664"/>
      <c r="IK38" s="662" t="str">
        <f>IFERROR(IF(OR(HN38="日",HN38="祝",HN38=0,HO38=""),"　",MAX(IF(AND(HO38&lt;=IK14,HQ38&gt;IL14),IL14-IK14,IF(HQ38&lt;=IL14,0,IF(AND(HO38&gt;IK14,HQ38&gt;IL14),IL14-HO38,0))),0)),0)</f>
        <v>　</v>
      </c>
      <c r="IL38" s="663"/>
      <c r="IM38" s="664"/>
      <c r="IN38" s="662" t="str">
        <f t="shared" si="4"/>
        <v>　</v>
      </c>
      <c r="IO38" s="663"/>
      <c r="IP38" s="664"/>
      <c r="IQ38" s="665" t="str">
        <f>IF(IT38="×",TIME(0,0,0),IF(JD4="非常勤",HS38,IE38))</f>
        <v>　</v>
      </c>
      <c r="IR38" s="666"/>
      <c r="IS38" s="667"/>
      <c r="IT38" s="265"/>
      <c r="IU38" s="665" t="str">
        <f>IF(IX38="×",TIME(0,0,0),IF(JD4="非常勤",HV38,IH38))</f>
        <v>　</v>
      </c>
      <c r="IV38" s="666"/>
      <c r="IW38" s="667"/>
      <c r="IX38" s="265"/>
      <c r="IY38" s="665" t="str">
        <f>IF(JB38="×",TIME(0,0,0),IF(JD4="非常勤",HY38,IK38))</f>
        <v>　</v>
      </c>
      <c r="IZ38" s="666"/>
      <c r="JA38" s="667"/>
      <c r="JB38" s="265"/>
      <c r="JC38" s="665" t="str">
        <f>IF(JF38="×",TIME(0,0,0),IF(JD4="非常勤",IB38,IN38))</f>
        <v>　</v>
      </c>
      <c r="JD38" s="666"/>
      <c r="JE38" s="667"/>
      <c r="JF38" s="265"/>
      <c r="JG38" s="668"/>
      <c r="JH38" s="669"/>
      <c r="JI38" s="668"/>
      <c r="JJ38" s="670"/>
      <c r="JK38" s="669"/>
      <c r="JL38" s="671"/>
      <c r="JM38" s="672"/>
      <c r="JN38" s="672"/>
      <c r="JO38" s="673"/>
      <c r="JP38" s="263">
        <f>$A$38</f>
        <v>24</v>
      </c>
      <c r="JQ38" s="264" t="str">
        <f>$B$38</f>
        <v>土</v>
      </c>
      <c r="JR38" s="660"/>
      <c r="JS38" s="661"/>
      <c r="JT38" s="660"/>
      <c r="JU38" s="661"/>
      <c r="JV38" s="662" t="str">
        <f>IFERROR(IF(OR(JQ38="日",JQ38="祝",JQ38=0,JR38=""),"　",MAX(IF(AND(JR38&lt;=JV14,JT38&gt;JW14),JW14-JV14,IF(AND(JR38&gt;JV14,JT38&lt;=JW14),JT38-JR38,IF(AND(JR38&lt;=JV14,JT38&lt;=JW14),JT38-JV14,IF(AND(JR38&gt;JV14,JT38&gt;JW14),JW14-JR38,0)))),0)),0)</f>
        <v>　</v>
      </c>
      <c r="JW38" s="663"/>
      <c r="JX38" s="664"/>
      <c r="JY38" s="662" t="str">
        <f>IFERROR(IF(OR(JQ38="日",JQ38="祝",JQ38=0,JR38=""),"　",MAX(IF(AND(JR38&gt;KB14,JT38&gt;JZ14),0,IF(AND(JR38&lt;=KB14,JR38&gt;JY14,JT38&gt;JZ14),KB14-JR38,IF(AND(JR38&lt;=KB14,JR38&lt;=JY14,JT38&gt;JZ14),KB14-JY14,IF(AND(JR38&gt;JY14,JT38&lt;=JZ14),JT38-JR38,IF(AND(JR38&lt;=JY14,JT38&lt;=JZ14),JT38-JY14,0))))),0)),0)</f>
        <v>　</v>
      </c>
      <c r="JZ38" s="663"/>
      <c r="KA38" s="664"/>
      <c r="KB38" s="662" t="str">
        <f>IFERROR(IF(OR(JQ38="日",JQ38="祝",JQ38=0,JR38=""),"　",MAX(IF(AND(JR38&lt;=KB14,JT38&gt;KC14),KC14-KB14,IF(JT38&lt;=KC14,0,IF(AND(JR38&gt;KB14,JT38&gt;KC14),KC14-JR38,0))),0)),0)</f>
        <v>　</v>
      </c>
      <c r="KC38" s="663"/>
      <c r="KD38" s="664"/>
      <c r="KE38" s="662" t="str">
        <f>IFERROR(IF(OR(JQ38="日",JQ38="祝",JQ38=0,JR38=""),"　",MAX(IF(JR38&gt;KE14,JT38-JR38,IF(JR38&lt;=KE14,JT38-KE14,0)),0)),0)</f>
        <v>　</v>
      </c>
      <c r="KF38" s="663"/>
      <c r="KG38" s="664"/>
      <c r="KH38" s="662" t="str">
        <f>IFERROR(IF(OR(JQ38="日",JQ38="祝",JQ38=0,JR38=""),"　",MAX(IF(AND(JR38&lt;=KH14,JT38&gt;KI14),KI14-KH14,IF(AND(JR38&gt;KH14,JT38&lt;=KI14),JT38-JR38,IF(AND(JR38&lt;=KH14,JT38&lt;=KI14),JT38-KH14,IF(AND(JR38&gt;KH14,JT38&gt;KI14),KI14-JR38,0)))),0)),0)</f>
        <v>　</v>
      </c>
      <c r="KI38" s="663"/>
      <c r="KJ38" s="664"/>
      <c r="KK38" s="662" t="str">
        <f>IFERROR(IF(OR(JQ38="日",JQ38="祝",JQ38=0,JR38=""),"　",MAX(IF(AND(JR38&gt;KN14,JT38&gt;KL14),0,IF(AND(JR38&lt;=KN14,JR38&gt;KK14,JT38&gt;KL14),KN14-JR38,IF(AND(JR38&lt;=KN14,JR38&lt;=KK14,JT38&gt;KL14),KN14-KK14,IF(AND(JR38&gt;KK14,JT38&lt;=KL14),JT38-JR38,IF(AND(JR38&lt;=KK14,JT38&lt;=KL14),JT38-KK14,0))))),0)),0)</f>
        <v>　</v>
      </c>
      <c r="KL38" s="663"/>
      <c r="KM38" s="664"/>
      <c r="KN38" s="662" t="str">
        <f>IFERROR(IF(OR(JQ38="日",JQ38="祝",JQ38=0,JR38=""),"　",MAX(IF(AND(JR38&lt;=KN14,JT38&gt;KO14),KO14-KN14,IF(JT38&lt;=KO14,0,IF(AND(JR38&gt;KN14,JT38&gt;KO14),KO14-JR38,0))),0)),0)</f>
        <v>　</v>
      </c>
      <c r="KO38" s="663"/>
      <c r="KP38" s="664"/>
      <c r="KQ38" s="662" t="str">
        <f t="shared" si="5"/>
        <v>　</v>
      </c>
      <c r="KR38" s="663"/>
      <c r="KS38" s="664"/>
      <c r="KT38" s="665" t="str">
        <f>IF(KW38="×",TIME(0,0,0),IF(LG4="非常勤",JV38,KH38))</f>
        <v>　</v>
      </c>
      <c r="KU38" s="666"/>
      <c r="KV38" s="667"/>
      <c r="KW38" s="265"/>
      <c r="KX38" s="665" t="str">
        <f>IF(LA38="×",TIME(0,0,0),IF(LG4="非常勤",JY38,KK38))</f>
        <v>　</v>
      </c>
      <c r="KY38" s="666"/>
      <c r="KZ38" s="667"/>
      <c r="LA38" s="265"/>
      <c r="LB38" s="665" t="str">
        <f>IF(LE38="×",TIME(0,0,0),IF(LG4="非常勤",KB38,KN38))</f>
        <v>　</v>
      </c>
      <c r="LC38" s="666"/>
      <c r="LD38" s="667"/>
      <c r="LE38" s="265"/>
      <c r="LF38" s="665" t="str">
        <f>IF(LI38="×",TIME(0,0,0),IF(LG4="非常勤",KE38,KQ38))</f>
        <v>　</v>
      </c>
      <c r="LG38" s="666"/>
      <c r="LH38" s="667"/>
      <c r="LI38" s="265"/>
      <c r="LJ38" s="668"/>
      <c r="LK38" s="669"/>
      <c r="LL38" s="668"/>
      <c r="LM38" s="670"/>
      <c r="LN38" s="669"/>
      <c r="LO38" s="671"/>
      <c r="LP38" s="672"/>
      <c r="LQ38" s="672"/>
      <c r="LR38" s="673"/>
      <c r="LS38" s="263">
        <f>$A$38</f>
        <v>24</v>
      </c>
      <c r="LT38" s="264" t="str">
        <f>$B$38</f>
        <v>土</v>
      </c>
      <c r="LU38" s="660"/>
      <c r="LV38" s="661"/>
      <c r="LW38" s="660"/>
      <c r="LX38" s="661"/>
      <c r="LY38" s="662" t="str">
        <f>IFERROR(IF(OR(LT38="日",LT38="祝",LT38=0,LU38=""),"　",MAX(IF(AND(LU38&lt;=LY14,LW38&gt;LZ14),LZ14-LY14,IF(AND(LU38&gt;LY14,LW38&lt;=LZ14),LW38-LU38,IF(AND(LU38&lt;=LY14,LW38&lt;=LZ14),LW38-LY14,IF(AND(LU38&gt;LY14,LW38&gt;LZ14),LZ14-LU38,0)))),0)),0)</f>
        <v>　</v>
      </c>
      <c r="LZ38" s="663"/>
      <c r="MA38" s="664"/>
      <c r="MB38" s="662" t="str">
        <f>IFERROR(IF(OR(LT38="日",LT38="祝",LT38=0,LU38=""),"　",MAX(IF(AND(LU38&gt;ME14,LW38&gt;MC14),0,IF(AND(LU38&lt;=ME14,LU38&gt;MB14,LW38&gt;MC14),ME14-LU38,IF(AND(LU38&lt;=ME14,LU38&lt;=MB14,LW38&gt;MC14),ME14-MB14,IF(AND(LU38&gt;MB14,LW38&lt;=MC14),LW38-LU38,IF(AND(LU38&lt;=MB14,LW38&lt;=MC14),LW38-MB14,0))))),0)),0)</f>
        <v>　</v>
      </c>
      <c r="MC38" s="663"/>
      <c r="MD38" s="664"/>
      <c r="ME38" s="662" t="str">
        <f>IFERROR(IF(OR(LT38="日",LT38="祝",LT38=0,LU38=""),"　",MAX(IF(AND(LU38&lt;=ME14,LW38&gt;MF14),MF14-ME14,IF(LW38&lt;=MF14,0,IF(AND(LU38&gt;ME14,LW38&gt;MF14),MF14-LU38,0))),0)),0)</f>
        <v>　</v>
      </c>
      <c r="MF38" s="663"/>
      <c r="MG38" s="664"/>
      <c r="MH38" s="662" t="str">
        <f>IFERROR(IF(OR(LT38="日",LT38="祝",LT38=0,LU38=""),"　",MAX(IF(LU38&gt;MH14,LW38-LU38,IF(LU38&lt;=MH14,LW38-MH14,0)),0)),0)</f>
        <v>　</v>
      </c>
      <c r="MI38" s="663"/>
      <c r="MJ38" s="664"/>
      <c r="MK38" s="662" t="str">
        <f>IFERROR(IF(OR(LT38="日",LT38="祝",LT38=0,LU38=""),"　",MAX(IF(AND(LU38&lt;=MK14,LW38&gt;ML14),ML14-MK14,IF(AND(LU38&gt;MK14,LW38&lt;=ML14),LW38-LU38,IF(AND(LU38&lt;=MK14,LW38&lt;=ML14),LW38-MK14,IF(AND(LU38&gt;MK14,LW38&gt;ML14),ML14-LU38,0)))),0)),0)</f>
        <v>　</v>
      </c>
      <c r="ML38" s="663"/>
      <c r="MM38" s="664"/>
      <c r="MN38" s="662" t="str">
        <f>IFERROR(IF(OR(LT38="日",LT38="祝",LT38=0,LU38=""),"　",MAX(IF(AND(LU38&gt;MQ14,LW38&gt;MO14),0,IF(AND(LU38&lt;=MQ14,LU38&gt;MN14,LW38&gt;MO14),MQ14-LU38,IF(AND(LU38&lt;=MQ14,LU38&lt;=MN14,LW38&gt;MO14),MQ14-MN14,IF(AND(LU38&gt;MN14,LW38&lt;=MO14),LW38-LU38,IF(AND(LU38&lt;=MN14,LW38&lt;=MO14),LW38-MN14,0))))),0)),0)</f>
        <v>　</v>
      </c>
      <c r="MO38" s="663"/>
      <c r="MP38" s="664"/>
      <c r="MQ38" s="662" t="str">
        <f>IFERROR(IF(OR(LT38="日",LT38="祝",LT38=0,LU38=""),"　",MAX(IF(AND(LU38&lt;=MQ14,LW38&gt;MR14),MR14-MQ14,IF(LW38&lt;=MR14,0,IF(AND(LU38&gt;MQ14,LW38&gt;MR14),MR14-LU38,0))),0)),0)</f>
        <v>　</v>
      </c>
      <c r="MR38" s="663"/>
      <c r="MS38" s="664"/>
      <c r="MT38" s="662" t="str">
        <f t="shared" si="6"/>
        <v>　</v>
      </c>
      <c r="MU38" s="663"/>
      <c r="MV38" s="664"/>
      <c r="MW38" s="665" t="str">
        <f>IF(MZ38="×",TIME(0,0,0),IF(NJ4="非常勤",LY38,MK38))</f>
        <v>　</v>
      </c>
      <c r="MX38" s="666"/>
      <c r="MY38" s="667"/>
      <c r="MZ38" s="265"/>
      <c r="NA38" s="665" t="str">
        <f>IF(ND38="×",TIME(0,0,0),IF(NJ4="非常勤",MB38,MN38))</f>
        <v>　</v>
      </c>
      <c r="NB38" s="666"/>
      <c r="NC38" s="667"/>
      <c r="ND38" s="265"/>
      <c r="NE38" s="665" t="str">
        <f>IF(NH38="×",TIME(0,0,0),IF(NJ4="非常勤",ME38,MQ38))</f>
        <v>　</v>
      </c>
      <c r="NF38" s="666"/>
      <c r="NG38" s="667"/>
      <c r="NH38" s="265"/>
      <c r="NI38" s="665" t="str">
        <f>IF(NL38="×",TIME(0,0,0),IF(NJ4="非常勤",MH38,MT38))</f>
        <v>　</v>
      </c>
      <c r="NJ38" s="666"/>
      <c r="NK38" s="667"/>
      <c r="NL38" s="265"/>
      <c r="NM38" s="668"/>
      <c r="NN38" s="669"/>
      <c r="NO38" s="668"/>
      <c r="NP38" s="670"/>
      <c r="NQ38" s="669"/>
      <c r="NR38" s="671"/>
      <c r="NS38" s="672"/>
      <c r="NT38" s="672"/>
      <c r="NU38" s="673"/>
      <c r="NV38" s="263">
        <f>$A$38</f>
        <v>24</v>
      </c>
      <c r="NW38" s="264" t="str">
        <f>$B$38</f>
        <v>土</v>
      </c>
      <c r="NX38" s="660"/>
      <c r="NY38" s="661"/>
      <c r="NZ38" s="660"/>
      <c r="OA38" s="661"/>
      <c r="OB38" s="662" t="str">
        <f>IFERROR(IF(OR(NW38="日",NW38="祝",NW38=0,NX38=""),"　",MAX(IF(AND(NX38&lt;=OB14,NZ38&gt;OC14),OC14-OB14,IF(AND(NX38&gt;OB14,NZ38&lt;=OC14),NZ38-NX38,IF(AND(NX38&lt;=OB14,NZ38&lt;=OC14),NZ38-OB14,IF(AND(NX38&gt;OB14,NZ38&gt;OC14),OC14-NX38,0)))),0)),0)</f>
        <v>　</v>
      </c>
      <c r="OC38" s="663"/>
      <c r="OD38" s="664"/>
      <c r="OE38" s="662" t="str">
        <f>IFERROR(IF(OR(NW38="日",NW38="祝",NW38=0,NX38=""),"　",MAX(IF(AND(NX38&gt;OH14,NZ38&gt;OF14),0,IF(AND(NX38&lt;=OH14,NX38&gt;OE14,NZ38&gt;OF14),OH14-NX38,IF(AND(NX38&lt;=OH14,NX38&lt;=OE14,NZ38&gt;OF14),OH14-OE14,IF(AND(NX38&gt;OE14,NZ38&lt;=OF14),NZ38-NX38,IF(AND(NX38&lt;=OE14,NZ38&lt;=OF14),NZ38-OE14,0))))),0)),0)</f>
        <v>　</v>
      </c>
      <c r="OF38" s="663"/>
      <c r="OG38" s="664"/>
      <c r="OH38" s="662" t="str">
        <f>IFERROR(IF(OR(NW38="日",NW38="祝",NW38=0,NX38=""),"　",MAX(IF(AND(NX38&lt;=OH14,NZ38&gt;OI14),OI14-OH14,IF(NZ38&lt;=OI14,0,IF(AND(NX38&gt;OH14,NZ38&gt;OI14),OI14-NX38,0))),0)),0)</f>
        <v>　</v>
      </c>
      <c r="OI38" s="663"/>
      <c r="OJ38" s="664"/>
      <c r="OK38" s="662" t="str">
        <f>IFERROR(IF(OR(NW38="日",NW38="祝",NW38=0,NX38=""),"　",MAX(IF(NX38&gt;OK14,NZ38-NX38,IF(NX38&lt;=OK14,NZ38-OK14,0)),0)),0)</f>
        <v>　</v>
      </c>
      <c r="OL38" s="663"/>
      <c r="OM38" s="664"/>
      <c r="ON38" s="662" t="str">
        <f>IFERROR(IF(OR(NW38="日",NW38="祝",NW38=0,NX38=""),"　",MAX(IF(AND(NX38&lt;=ON14,NZ38&gt;OO14),OO14-ON14,IF(AND(NX38&gt;ON14,NZ38&lt;=OO14),NZ38-NX38,IF(AND(NX38&lt;=ON14,NZ38&lt;=OO14),NZ38-ON14,IF(AND(NX38&gt;ON14,NZ38&gt;OO14),OO14-NX38,0)))),0)),0)</f>
        <v>　</v>
      </c>
      <c r="OO38" s="663"/>
      <c r="OP38" s="664"/>
      <c r="OQ38" s="662" t="str">
        <f>IFERROR(IF(OR(NW38="日",NW38="祝",NW38=0,NX38=""),"　",MAX(IF(AND(NX38&gt;OT14,NZ38&gt;OR14),0,IF(AND(NX38&lt;=OT14,NX38&gt;OQ14,NZ38&gt;OR14),OT14-NX38,IF(AND(NX38&lt;=OT14,NX38&lt;=OQ14,NZ38&gt;OR14),OT14-OQ14,IF(AND(NX38&gt;OQ14,NZ38&lt;=OR14),NZ38-NX38,IF(AND(NX38&lt;=OQ14,NZ38&lt;=OR14),NZ38-OQ14,0))))),0)),0)</f>
        <v>　</v>
      </c>
      <c r="OR38" s="663"/>
      <c r="OS38" s="664"/>
      <c r="OT38" s="662" t="str">
        <f>IFERROR(IF(OR(NW38="日",NW38="祝",NW38=0,NX38=""),"　",MAX(IF(AND(NX38&lt;=OT14,NZ38&gt;OU14),OU14-OT14,IF(NZ38&lt;=OU14,0,IF(AND(NX38&gt;OT14,NZ38&gt;OU14),OU14-NX38,0))),0)),0)</f>
        <v>　</v>
      </c>
      <c r="OU38" s="663"/>
      <c r="OV38" s="664"/>
      <c r="OW38" s="662" t="str">
        <f t="shared" si="7"/>
        <v>　</v>
      </c>
      <c r="OX38" s="663"/>
      <c r="OY38" s="664"/>
      <c r="OZ38" s="665" t="str">
        <f>IF(PC38="×",TIME(0,0,0),IF(PM4="非常勤",OB38,ON38))</f>
        <v>　</v>
      </c>
      <c r="PA38" s="666"/>
      <c r="PB38" s="667"/>
      <c r="PC38" s="265"/>
      <c r="PD38" s="665" t="str">
        <f>IF(PG38="×",TIME(0,0,0),IF(PM4="非常勤",OE38,OQ38))</f>
        <v>　</v>
      </c>
      <c r="PE38" s="666"/>
      <c r="PF38" s="667"/>
      <c r="PG38" s="265"/>
      <c r="PH38" s="665" t="str">
        <f>IF(PK38="×",TIME(0,0,0),IF(PM4="非常勤",OH38,OT38))</f>
        <v>　</v>
      </c>
      <c r="PI38" s="666"/>
      <c r="PJ38" s="667"/>
      <c r="PK38" s="265"/>
      <c r="PL38" s="665" t="str">
        <f>IF(PO38="×",TIME(0,0,0),IF(PM4="非常勤",OK38,OW38))</f>
        <v>　</v>
      </c>
      <c r="PM38" s="666"/>
      <c r="PN38" s="667"/>
      <c r="PO38" s="265"/>
      <c r="PP38" s="668"/>
      <c r="PQ38" s="669"/>
      <c r="PR38" s="668"/>
      <c r="PS38" s="670"/>
      <c r="PT38" s="669"/>
      <c r="PU38" s="671"/>
      <c r="PV38" s="672"/>
      <c r="PW38" s="672"/>
      <c r="PX38" s="673"/>
      <c r="PY38" s="263">
        <f>$A$38</f>
        <v>24</v>
      </c>
      <c r="PZ38" s="264" t="str">
        <f>$B$38</f>
        <v>土</v>
      </c>
      <c r="QA38" s="660"/>
      <c r="QB38" s="661"/>
      <c r="QC38" s="660"/>
      <c r="QD38" s="661"/>
      <c r="QE38" s="662" t="str">
        <f>IFERROR(IF(OR(PZ38="日",PZ38="祝",PZ38=0,QA38=""),"　",MAX(IF(AND(QA38&lt;=QE14,QC38&gt;QF14),QF14-QE14,IF(AND(QA38&gt;QE14,QC38&lt;=QF14),QC38-QA38,IF(AND(QA38&lt;=QE14,QC38&lt;=QF14),QC38-QE14,IF(AND(QA38&gt;QE14,QC38&gt;QF14),QF14-QA38,0)))),0)),0)</f>
        <v>　</v>
      </c>
      <c r="QF38" s="663"/>
      <c r="QG38" s="664"/>
      <c r="QH38" s="662" t="str">
        <f>IFERROR(IF(OR(PZ38="日",PZ38="祝",PZ38=0,QA38=""),"　",MAX(IF(AND(QA38&gt;QK14,QC38&gt;QI14),0,IF(AND(QA38&lt;=QK14,QA38&gt;QH14,QC38&gt;QI14),QK14-QA38,IF(AND(QA38&lt;=QK14,QA38&lt;=QH14,QC38&gt;QI14),QK14-QH14,IF(AND(QA38&gt;QH14,QC38&lt;=QI14),QC38-QA38,IF(AND(QA38&lt;=QH14,QC38&lt;=QI14),QC38-QH14,0))))),0)),0)</f>
        <v>　</v>
      </c>
      <c r="QI38" s="663"/>
      <c r="QJ38" s="664"/>
      <c r="QK38" s="662" t="str">
        <f>IFERROR(IF(OR(PZ38="日",PZ38="祝",PZ38=0,QA38=""),"　",MAX(IF(AND(QA38&lt;=QK14,QC38&gt;QL14),QL14-QK14,IF(QC38&lt;=QL14,0,IF(AND(QA38&gt;QK14,QC38&gt;QL14),QL14-QA38,0))),0)),0)</f>
        <v>　</v>
      </c>
      <c r="QL38" s="663"/>
      <c r="QM38" s="664"/>
      <c r="QN38" s="662" t="str">
        <f>IFERROR(IF(OR(PZ38="日",PZ38="祝",PZ38=0,QA38=""),"　",MAX(IF(QA38&gt;QN14,QC38-QA38,IF(QA38&lt;=QN14,QC38-QN14,0)),0)),0)</f>
        <v>　</v>
      </c>
      <c r="QO38" s="663"/>
      <c r="QP38" s="664"/>
      <c r="QQ38" s="662" t="str">
        <f>IFERROR(IF(OR(PZ38="日",PZ38="祝",PZ38=0,QA38=""),"　",MAX(IF(AND(QA38&lt;=QQ14,QC38&gt;QR14),QR14-QQ14,IF(AND(QA38&gt;QQ14,QC38&lt;=QR14),QC38-QA38,IF(AND(QA38&lt;=QQ14,QC38&lt;=QR14),QC38-QQ14,IF(AND(QA38&gt;QQ14,QC38&gt;QR14),QR14-QA38,0)))),0)),0)</f>
        <v>　</v>
      </c>
      <c r="QR38" s="663"/>
      <c r="QS38" s="664"/>
      <c r="QT38" s="662" t="str">
        <f>IFERROR(IF(OR(PZ38="日",PZ38="祝",PZ38=0,QA38=""),"　",MAX(IF(AND(QA38&gt;QW14,QC38&gt;QU14),0,IF(AND(QA38&lt;=QW14,QA38&gt;QT14,QC38&gt;QU14),QW14-QA38,IF(AND(QA38&lt;=QW14,QA38&lt;=QT14,QC38&gt;QU14),QW14-QT14,IF(AND(QA38&gt;QT14,QC38&lt;=QU14),QC38-QA38,IF(AND(QA38&lt;=QT14,QC38&lt;=QU14),QC38-QT14,0))))),0)),0)</f>
        <v>　</v>
      </c>
      <c r="QU38" s="663"/>
      <c r="QV38" s="664"/>
      <c r="QW38" s="662" t="str">
        <f>IFERROR(IF(OR(PZ38="日",PZ38="祝",PZ38=0,QA38=""),"　",MAX(IF(AND(QA38&lt;=QW14,QC38&gt;QX14),QX14-QW14,IF(QC38&lt;=QX14,0,IF(AND(QA38&gt;QW14,QC38&gt;QX14),QX14-QA38,0))),0)),0)</f>
        <v>　</v>
      </c>
      <c r="QX38" s="663"/>
      <c r="QY38" s="664"/>
      <c r="QZ38" s="662" t="str">
        <f t="shared" si="8"/>
        <v>　</v>
      </c>
      <c r="RA38" s="663"/>
      <c r="RB38" s="664"/>
      <c r="RC38" s="665" t="str">
        <f>IF(RF38="×",TIME(0,0,0),IF(RP4="非常勤",QE38,QQ38))</f>
        <v>　</v>
      </c>
      <c r="RD38" s="666"/>
      <c r="RE38" s="667"/>
      <c r="RF38" s="265"/>
      <c r="RG38" s="665" t="str">
        <f>IF(RJ38="×",TIME(0,0,0),IF(RP4="非常勤",QH38,QT38))</f>
        <v>　</v>
      </c>
      <c r="RH38" s="666"/>
      <c r="RI38" s="667"/>
      <c r="RJ38" s="265"/>
      <c r="RK38" s="665" t="str">
        <f>IF(RN38="×",TIME(0,0,0),IF(RP4="非常勤",QK38,QW38))</f>
        <v>　</v>
      </c>
      <c r="RL38" s="666"/>
      <c r="RM38" s="667"/>
      <c r="RN38" s="265"/>
      <c r="RO38" s="665" t="str">
        <f>IF(RR38="×",TIME(0,0,0),IF(RP4="非常勤",QN38,QZ38))</f>
        <v>　</v>
      </c>
      <c r="RP38" s="666"/>
      <c r="RQ38" s="667"/>
      <c r="RR38" s="265"/>
      <c r="RS38" s="668"/>
      <c r="RT38" s="669"/>
      <c r="RU38" s="668"/>
      <c r="RV38" s="670"/>
      <c r="RW38" s="669"/>
      <c r="RX38" s="671"/>
      <c r="RY38" s="672"/>
      <c r="RZ38" s="672"/>
      <c r="SA38" s="673"/>
      <c r="SB38" s="263">
        <f>$A$38</f>
        <v>24</v>
      </c>
      <c r="SC38" s="264" t="str">
        <f>$B$38</f>
        <v>土</v>
      </c>
      <c r="SD38" s="660"/>
      <c r="SE38" s="661"/>
      <c r="SF38" s="660"/>
      <c r="SG38" s="661"/>
      <c r="SH38" s="662" t="str">
        <f>IFERROR(IF(OR(SC38="日",SC38="祝",SC38=0,SD38=""),"　",MAX(IF(AND(SD38&lt;=SH14,SF38&gt;SI14),SI14-SH14,IF(AND(SD38&gt;SH14,SF38&lt;=SI14),SF38-SD38,IF(AND(SD38&lt;=SH14,SF38&lt;=SI14),SF38-SH14,IF(AND(SD38&gt;SH14,SF38&gt;SI14),SI14-SD38,0)))),0)),0)</f>
        <v>　</v>
      </c>
      <c r="SI38" s="663"/>
      <c r="SJ38" s="664"/>
      <c r="SK38" s="662" t="str">
        <f>IFERROR(IF(OR(SC38="日",SC38="祝",SC38=0,SD38=""),"　",MAX(IF(AND(SD38&gt;SN14,SF38&gt;SL14),0,IF(AND(SD38&lt;=SN14,SD38&gt;SK14,SF38&gt;SL14),SN14-SD38,IF(AND(SD38&lt;=SN14,SD38&lt;=SK14,SF38&gt;SL14),SN14-SK14,IF(AND(SD38&gt;SK14,SF38&lt;=SL14),SF38-SD38,IF(AND(SD38&lt;=SK14,SF38&lt;=SL14),SF38-SK14,0))))),0)),0)</f>
        <v>　</v>
      </c>
      <c r="SL38" s="663"/>
      <c r="SM38" s="664"/>
      <c r="SN38" s="662" t="str">
        <f>IFERROR(IF(OR(SC38="日",SC38="祝",SC38=0,SD38=""),"　",MAX(IF(AND(SD38&lt;=SN14,SF38&gt;SO14),SO14-SN14,IF(SF38&lt;=SO14,0,IF(AND(SD38&gt;SN14,SF38&gt;SO14),SO14-SD38,0))),0)),0)</f>
        <v>　</v>
      </c>
      <c r="SO38" s="663"/>
      <c r="SP38" s="664"/>
      <c r="SQ38" s="662" t="str">
        <f>IFERROR(IF(OR(SC38="日",SC38="祝",SC38=0,SD38=""),"　",MAX(IF(SD38&gt;SQ14,SF38-SD38,IF(SD38&lt;=SQ14,SF38-SQ14,0)),0)),0)</f>
        <v>　</v>
      </c>
      <c r="SR38" s="663"/>
      <c r="SS38" s="664"/>
      <c r="ST38" s="662" t="str">
        <f>IFERROR(IF(OR(SC38="日",SC38="祝",SC38=0,SD38=""),"　",MAX(IF(AND(SD38&lt;=ST14,SF38&gt;SU14),SU14-ST14,IF(AND(SD38&gt;ST14,SF38&lt;=SU14),SF38-SD38,IF(AND(SD38&lt;=ST14,SF38&lt;=SU14),SF38-ST14,IF(AND(SD38&gt;ST14,SF38&gt;SU14),SU14-SD38,0)))),0)),0)</f>
        <v>　</v>
      </c>
      <c r="SU38" s="663"/>
      <c r="SV38" s="664"/>
      <c r="SW38" s="662" t="str">
        <f>IFERROR(IF(OR(SC38="日",SC38="祝",SC38=0,SD38=""),"　",MAX(IF(AND(SD38&gt;SZ14,SF38&gt;SX14),0,IF(AND(SD38&lt;=SZ14,SD38&gt;SW14,SF38&gt;SX14),SZ14-SD38,IF(AND(SD38&lt;=SZ14,SD38&lt;=SW14,SF38&gt;SX14),SZ14-SW14,IF(AND(SD38&gt;SW14,SF38&lt;=SX14),SF38-SD38,IF(AND(SD38&lt;=SW14,SF38&lt;=SX14),SF38-SW14,0))))),0)),0)</f>
        <v>　</v>
      </c>
      <c r="SX38" s="663"/>
      <c r="SY38" s="664"/>
      <c r="SZ38" s="662" t="str">
        <f>IFERROR(IF(OR(SC38="日",SC38="祝",SC38=0,SD38=""),"　",MAX(IF(AND(SD38&lt;=SZ14,SF38&gt;TA14),TA14-SZ14,IF(SF38&lt;=TA14,0,IF(AND(SD38&gt;SZ14,SF38&gt;TA14),TA14-SD38,0))),0)),0)</f>
        <v>　</v>
      </c>
      <c r="TA38" s="663"/>
      <c r="TB38" s="664"/>
      <c r="TC38" s="662" t="str">
        <f t="shared" si="9"/>
        <v>　</v>
      </c>
      <c r="TD38" s="663"/>
      <c r="TE38" s="664"/>
      <c r="TF38" s="665" t="str">
        <f>IF(TI38="×",TIME(0,0,0),IF(TS4="非常勤",SH38,ST38))</f>
        <v>　</v>
      </c>
      <c r="TG38" s="666"/>
      <c r="TH38" s="667"/>
      <c r="TI38" s="265"/>
      <c r="TJ38" s="665" t="str">
        <f>IF(TM38="×",TIME(0,0,0),IF(TS4="非常勤",SK38,SW38))</f>
        <v>　</v>
      </c>
      <c r="TK38" s="666"/>
      <c r="TL38" s="667"/>
      <c r="TM38" s="265"/>
      <c r="TN38" s="665" t="str">
        <f>IF(TQ38="×",TIME(0,0,0),IF(TS4="非常勤",SN38,SZ38))</f>
        <v>　</v>
      </c>
      <c r="TO38" s="666"/>
      <c r="TP38" s="667"/>
      <c r="TQ38" s="265"/>
      <c r="TR38" s="665" t="str">
        <f>IF(TU38="×",TIME(0,0,0),IF(TS4="非常勤",SQ38,TC38))</f>
        <v>　</v>
      </c>
      <c r="TS38" s="666"/>
      <c r="TT38" s="667"/>
      <c r="TU38" s="265"/>
      <c r="TV38" s="668"/>
      <c r="TW38" s="669"/>
      <c r="TX38" s="668"/>
      <c r="TY38" s="670"/>
      <c r="TZ38" s="669"/>
      <c r="UA38" s="671"/>
      <c r="UB38" s="672"/>
      <c r="UC38" s="672"/>
      <c r="UD38" s="673"/>
      <c r="UE38" s="263">
        <f>$A$38</f>
        <v>24</v>
      </c>
      <c r="UF38" s="264" t="str">
        <f>$B$38</f>
        <v>土</v>
      </c>
      <c r="UG38" s="660"/>
      <c r="UH38" s="661"/>
      <c r="UI38" s="660"/>
      <c r="UJ38" s="661"/>
      <c r="UK38" s="662" t="str">
        <f>IFERROR(IF(OR(UF38="日",UF38="祝",UF38=0,UG38=""),"　",MAX(IF(AND(UG38&lt;=UK14,UI38&gt;UL14),UL14-UK14,IF(AND(UG38&gt;UK14,UI38&lt;=UL14),UI38-UG38,IF(AND(UG38&lt;=UK14,UI38&lt;=UL14),UI38-UK14,IF(AND(UG38&gt;UK14,UI38&gt;UL14),UL14-UG38,0)))),0)),0)</f>
        <v>　</v>
      </c>
      <c r="UL38" s="663"/>
      <c r="UM38" s="664"/>
      <c r="UN38" s="662" t="str">
        <f>IFERROR(IF(OR(UF38="日",UF38="祝",UF38=0,UG38=""),"　",MAX(IF(AND(UG38&gt;UQ14,UI38&gt;UO14),0,IF(AND(UG38&lt;=UQ14,UG38&gt;UN14,UI38&gt;UO14),UQ14-UG38,IF(AND(UG38&lt;=UQ14,UG38&lt;=UN14,UI38&gt;UO14),UQ14-UN14,IF(AND(UG38&gt;UN14,UI38&lt;=UO14),UI38-UG38,IF(AND(UG38&lt;=UN14,UI38&lt;=UO14),UI38-UN14,0))))),0)),0)</f>
        <v>　</v>
      </c>
      <c r="UO38" s="663"/>
      <c r="UP38" s="664"/>
      <c r="UQ38" s="662" t="str">
        <f>IFERROR(IF(OR(UF38="日",UF38="祝",UF38=0,UG38=""),"　",MAX(IF(AND(UG38&lt;=UQ14,UI38&gt;UR14),UR14-UQ14,IF(UI38&lt;=UR14,0,IF(AND(UG38&gt;UQ14,UI38&gt;UR14),UR14-UG38,0))),0)),0)</f>
        <v>　</v>
      </c>
      <c r="UR38" s="663"/>
      <c r="US38" s="664"/>
      <c r="UT38" s="662" t="str">
        <f>IFERROR(IF(OR(UF38="日",UF38="祝",UF38=0,UG38=""),"　",MAX(IF(UG38&gt;UT14,UI38-UG38,IF(UG38&lt;=UT14,UI38-UT14,0)),0)),0)</f>
        <v>　</v>
      </c>
      <c r="UU38" s="663"/>
      <c r="UV38" s="664"/>
      <c r="UW38" s="662" t="str">
        <f>IFERROR(IF(OR(UF38="日",UF38="祝",UF38=0,UG38=""),"　",MAX(IF(AND(UG38&lt;=UW14,UI38&gt;UX14),UX14-UW14,IF(AND(UG38&gt;UW14,UI38&lt;=UX14),UI38-UG38,IF(AND(UG38&lt;=UW14,UI38&lt;=UX14),UI38-UW14,IF(AND(UG38&gt;UW14,UI38&gt;UX14),UX14-UG38,0)))),0)),0)</f>
        <v>　</v>
      </c>
      <c r="UX38" s="663"/>
      <c r="UY38" s="664"/>
      <c r="UZ38" s="662" t="str">
        <f>IFERROR(IF(OR(UF38="日",UF38="祝",UF38=0,UG38=""),"　",MAX(IF(AND(UG38&gt;VC14,UI38&gt;VA14),0,IF(AND(UG38&lt;=VC14,UG38&gt;UZ14,UI38&gt;VA14),VC14-UG38,IF(AND(UG38&lt;=VC14,UG38&lt;=UZ14,UI38&gt;VA14),VC14-UZ14,IF(AND(UG38&gt;UZ14,UI38&lt;=VA14),UI38-UG38,IF(AND(UG38&lt;=UZ14,UI38&lt;=VA14),UI38-UZ14,0))))),0)),0)</f>
        <v>　</v>
      </c>
      <c r="VA38" s="663"/>
      <c r="VB38" s="664"/>
      <c r="VC38" s="662" t="str">
        <f>IFERROR(IF(OR(UF38="日",UF38="祝",UF38=0,UG38=""),"　",MAX(IF(AND(UG38&lt;=VC14,UI38&gt;VD14),VD14-VC14,IF(UI38&lt;=VD14,0,IF(AND(UG38&gt;VC14,UI38&gt;VD14),VD14-UG38,0))),0)),0)</f>
        <v>　</v>
      </c>
      <c r="VD38" s="663"/>
      <c r="VE38" s="664"/>
      <c r="VF38" s="662" t="str">
        <f t="shared" si="10"/>
        <v>　</v>
      </c>
      <c r="VG38" s="663"/>
      <c r="VH38" s="664"/>
      <c r="VI38" s="665" t="str">
        <f>IF(VL38="×",TIME(0,0,0),IF(VV4="非常勤",UK38,UW38))</f>
        <v>　</v>
      </c>
      <c r="VJ38" s="666"/>
      <c r="VK38" s="667"/>
      <c r="VL38" s="265"/>
      <c r="VM38" s="665" t="str">
        <f>IF(VP38="×",TIME(0,0,0),IF(VV4="非常勤",UN38,UZ38))</f>
        <v>　</v>
      </c>
      <c r="VN38" s="666"/>
      <c r="VO38" s="667"/>
      <c r="VP38" s="265"/>
      <c r="VQ38" s="665" t="str">
        <f>IF(VT38="×",TIME(0,0,0),IF(VV4="非常勤",UQ38,VC38))</f>
        <v>　</v>
      </c>
      <c r="VR38" s="666"/>
      <c r="VS38" s="667"/>
      <c r="VT38" s="265"/>
      <c r="VU38" s="665" t="str">
        <f>IF(VX38="×",TIME(0,0,0),IF(VV4="非常勤",UT38,VF38))</f>
        <v>　</v>
      </c>
      <c r="VV38" s="666"/>
      <c r="VW38" s="667"/>
      <c r="VX38" s="265"/>
      <c r="VY38" s="668"/>
      <c r="VZ38" s="669"/>
      <c r="WA38" s="668"/>
      <c r="WB38" s="670"/>
      <c r="WC38" s="669"/>
      <c r="WD38" s="671"/>
      <c r="WE38" s="672"/>
      <c r="WF38" s="672"/>
      <c r="WG38" s="673"/>
      <c r="WH38" s="263">
        <f>$A$38</f>
        <v>24</v>
      </c>
      <c r="WI38" s="264" t="str">
        <f>$B$38</f>
        <v>土</v>
      </c>
      <c r="WJ38" s="660"/>
      <c r="WK38" s="661"/>
      <c r="WL38" s="660"/>
      <c r="WM38" s="661"/>
      <c r="WN38" s="662" t="str">
        <f>IFERROR(IF(OR(WI38="日",WI38="祝",WI38=0,WJ38=""),"　",MAX(IF(AND(WJ38&lt;=WN14,WL38&gt;WO14),WO14-WN14,IF(AND(WJ38&gt;WN14,WL38&lt;=WO14),WL38-WJ38,IF(AND(WJ38&lt;=WN14,WL38&lt;=WO14),WL38-WN14,IF(AND(WJ38&gt;WN14,WL38&gt;WO14),WO14-WJ38,0)))),0)),0)</f>
        <v>　</v>
      </c>
      <c r="WO38" s="663"/>
      <c r="WP38" s="664"/>
      <c r="WQ38" s="662" t="str">
        <f>IFERROR(IF(OR(WI38="日",WI38="祝",WI38=0,WJ38=""),"　",MAX(IF(AND(WJ38&gt;WT14,WL38&gt;WR14),0,IF(AND(WJ38&lt;=WT14,WJ38&gt;WQ14,WL38&gt;WR14),WT14-WJ38,IF(AND(WJ38&lt;=WT14,WJ38&lt;=WQ14,WL38&gt;WR14),WT14-WQ14,IF(AND(WJ38&gt;WQ14,WL38&lt;=WR14),WL38-WJ38,IF(AND(WJ38&lt;=WQ14,WL38&lt;=WR14),WL38-WQ14,0))))),0)),0)</f>
        <v>　</v>
      </c>
      <c r="WR38" s="663"/>
      <c r="WS38" s="664"/>
      <c r="WT38" s="662" t="str">
        <f>IFERROR(IF(OR(WI38="日",WI38="祝",WI38=0,WJ38=""),"　",MAX(IF(AND(WJ38&lt;=WT14,WL38&gt;WU14),WU14-WT14,IF(WL38&lt;=WU14,0,IF(AND(WJ38&gt;WT14,WL38&gt;WU14),WU14-WJ38,0))),0)),0)</f>
        <v>　</v>
      </c>
      <c r="WU38" s="663"/>
      <c r="WV38" s="664"/>
      <c r="WW38" s="662" t="str">
        <f>IFERROR(IF(OR(WI38="日",WI38="祝",WI38=0,WJ38=""),"　",MAX(IF(WJ38&gt;WW14,WL38-WJ38,IF(WJ38&lt;=WW14,WL38-WW14,0)),0)),0)</f>
        <v>　</v>
      </c>
      <c r="WX38" s="663"/>
      <c r="WY38" s="664"/>
      <c r="WZ38" s="662" t="str">
        <f>IFERROR(IF(OR(WI38="日",WI38="祝",WI38=0,WJ38=""),"　",MAX(IF(AND(WJ38&lt;=WZ14,WL38&gt;XA14),XA14-WZ14,IF(AND(WJ38&gt;WZ14,WL38&lt;=XA14),WL38-WJ38,IF(AND(WJ38&lt;=WZ14,WL38&lt;=XA14),WL38-WZ14,IF(AND(WJ38&gt;WZ14,WL38&gt;XA14),XA14-WJ38,0)))),0)),0)</f>
        <v>　</v>
      </c>
      <c r="XA38" s="663"/>
      <c r="XB38" s="664"/>
      <c r="XC38" s="662" t="str">
        <f>IFERROR(IF(OR(WI38="日",WI38="祝",WI38=0,WJ38=""),"　",MAX(IF(AND(WJ38&gt;XF14,WL38&gt;XD14),0,IF(AND(WJ38&lt;=XF14,WJ38&gt;XC14,WL38&gt;XD14),XF14-WJ38,IF(AND(WJ38&lt;=XF14,WJ38&lt;=XC14,WL38&gt;XD14),XF14-XC14,IF(AND(WJ38&gt;XC14,WL38&lt;=XD14),WL38-WJ38,IF(AND(WJ38&lt;=XC14,WL38&lt;=XD14),WL38-XC14,0))))),0)),0)</f>
        <v>　</v>
      </c>
      <c r="XD38" s="663"/>
      <c r="XE38" s="664"/>
      <c r="XF38" s="662" t="str">
        <f>IFERROR(IF(OR(WI38="日",WI38="祝",WI38=0,WJ38=""),"　",MAX(IF(AND(WJ38&lt;=XF14,WL38&gt;XG14),XG14-XF14,IF(WL38&lt;=XG14,0,IF(AND(WJ38&gt;XF14,WL38&gt;XG14),XG14-WJ38,0))),0)),0)</f>
        <v>　</v>
      </c>
      <c r="XG38" s="663"/>
      <c r="XH38" s="664"/>
      <c r="XI38" s="662" t="str">
        <f t="shared" si="11"/>
        <v>　</v>
      </c>
      <c r="XJ38" s="663"/>
      <c r="XK38" s="664"/>
      <c r="XL38" s="665" t="str">
        <f>IF(XO38="×",TIME(0,0,0),IF(XY4="非常勤",WN38,WZ38))</f>
        <v>　</v>
      </c>
      <c r="XM38" s="666"/>
      <c r="XN38" s="667"/>
      <c r="XO38" s="265"/>
      <c r="XP38" s="665" t="str">
        <f>IF(XS38="×",TIME(0,0,0),IF(XY4="非常勤",WQ38,XC38))</f>
        <v>　</v>
      </c>
      <c r="XQ38" s="666"/>
      <c r="XR38" s="667"/>
      <c r="XS38" s="265"/>
      <c r="XT38" s="665" t="str">
        <f>IF(XW38="×",TIME(0,0,0),IF(XY4="非常勤",WT38,XF38))</f>
        <v>　</v>
      </c>
      <c r="XU38" s="666"/>
      <c r="XV38" s="667"/>
      <c r="XW38" s="265"/>
      <c r="XX38" s="665" t="str">
        <f>IF(YA38="×",TIME(0,0,0),IF(XY4="非常勤",WW38,XI38))</f>
        <v>　</v>
      </c>
      <c r="XY38" s="666"/>
      <c r="XZ38" s="667"/>
      <c r="YA38" s="265"/>
      <c r="YB38" s="668"/>
      <c r="YC38" s="669"/>
      <c r="YD38" s="668"/>
      <c r="YE38" s="670"/>
      <c r="YF38" s="669"/>
      <c r="YG38" s="671"/>
      <c r="YH38" s="672"/>
      <c r="YI38" s="672"/>
      <c r="YJ38" s="673"/>
      <c r="YK38" s="263">
        <f>$A$38</f>
        <v>24</v>
      </c>
      <c r="YL38" s="264" t="str">
        <f>$B$38</f>
        <v>土</v>
      </c>
      <c r="YM38" s="660"/>
      <c r="YN38" s="661"/>
      <c r="YO38" s="660"/>
      <c r="YP38" s="661"/>
      <c r="YQ38" s="662" t="str">
        <f>IFERROR(IF(OR(YL38="日",YL38="祝",YL38=0,YM38=""),"　",MAX(IF(AND(YM38&lt;=YQ14,YO38&gt;YR14),YR14-YQ14,IF(AND(YM38&gt;YQ14,YO38&lt;=YR14),YO38-YM38,IF(AND(YM38&lt;=YQ14,YO38&lt;=YR14),YO38-YQ14,IF(AND(YM38&gt;YQ14,YO38&gt;YR14),YR14-YM38,0)))),0)),0)</f>
        <v>　</v>
      </c>
      <c r="YR38" s="663"/>
      <c r="YS38" s="664"/>
      <c r="YT38" s="662" t="str">
        <f>IFERROR(IF(OR(YL38="日",YL38="祝",YL38=0,YM38=""),"　",MAX(IF(AND(YM38&gt;YW14,YO38&gt;YU14),0,IF(AND(YM38&lt;=YW14,YM38&gt;YT14,YO38&gt;YU14),YW14-YM38,IF(AND(YM38&lt;=YW14,YM38&lt;=YT14,YO38&gt;YU14),YW14-YT14,IF(AND(YM38&gt;YT14,YO38&lt;=YU14),YO38-YM38,IF(AND(YM38&lt;=YT14,YO38&lt;=YU14),YO38-YT14,0))))),0)),0)</f>
        <v>　</v>
      </c>
      <c r="YU38" s="663"/>
      <c r="YV38" s="664"/>
      <c r="YW38" s="662" t="str">
        <f>IFERROR(IF(OR(YL38="日",YL38="祝",YL38=0,YM38=""),"　",MAX(IF(AND(YM38&lt;=YW14,YO38&gt;YX14),YX14-YW14,IF(YO38&lt;=YX14,0,IF(AND(YM38&gt;YW14,YO38&gt;YX14),YX14-YM38,0))),0)),0)</f>
        <v>　</v>
      </c>
      <c r="YX38" s="663"/>
      <c r="YY38" s="664"/>
      <c r="YZ38" s="662" t="str">
        <f>IFERROR(IF(OR(YL38="日",YL38="祝",YL38=0,YM38=""),"　",MAX(IF(YM38&gt;YZ14,YO38-YM38,IF(YM38&lt;=YZ14,YO38-YZ14,0)),0)),0)</f>
        <v>　</v>
      </c>
      <c r="ZA38" s="663"/>
      <c r="ZB38" s="664"/>
      <c r="ZC38" s="662" t="str">
        <f>IFERROR(IF(OR(YL38="日",YL38="祝",YL38=0,YM38=""),"　",MAX(IF(AND(YM38&lt;=ZC14,YO38&gt;ZD14),ZD14-ZC14,IF(AND(YM38&gt;ZC14,YO38&lt;=ZD14),YO38-YM38,IF(AND(YM38&lt;=ZC14,YO38&lt;=ZD14),YO38-ZC14,IF(AND(YM38&gt;ZC14,YO38&gt;ZD14),ZD14-YM38,0)))),0)),0)</f>
        <v>　</v>
      </c>
      <c r="ZD38" s="663"/>
      <c r="ZE38" s="664"/>
      <c r="ZF38" s="662" t="str">
        <f>IFERROR(IF(OR(YL38="日",YL38="祝",YL38=0,YM38=""),"　",MAX(IF(AND(YM38&gt;ZI14,YO38&gt;ZG14),0,IF(AND(YM38&lt;=ZI14,YM38&gt;ZF14,YO38&gt;ZG14),ZI14-YM38,IF(AND(YM38&lt;=ZI14,YM38&lt;=ZF14,YO38&gt;ZG14),ZI14-ZF14,IF(AND(YM38&gt;ZF14,YO38&lt;=ZG14),YO38-YM38,IF(AND(YM38&lt;=ZF14,YO38&lt;=ZG14),YO38-ZF14,0))))),0)),0)</f>
        <v>　</v>
      </c>
      <c r="ZG38" s="663"/>
      <c r="ZH38" s="664"/>
      <c r="ZI38" s="662" t="str">
        <f>IFERROR(IF(OR(YL38="日",YL38="祝",YL38=0,YM38=""),"　",MAX(IF(AND(YM38&lt;=ZI14,YO38&gt;ZJ14),ZJ14-ZI14,IF(YO38&lt;=ZJ14,0,IF(AND(YM38&gt;ZI14,YO38&gt;ZJ14),ZJ14-YM38,0))),0)),0)</f>
        <v>　</v>
      </c>
      <c r="ZJ38" s="663"/>
      <c r="ZK38" s="664"/>
      <c r="ZL38" s="662" t="str">
        <f t="shared" si="12"/>
        <v>　</v>
      </c>
      <c r="ZM38" s="663"/>
      <c r="ZN38" s="664"/>
      <c r="ZO38" s="665" t="str">
        <f>IF(ZR38="×",TIME(0,0,0),IF(AAB4="非常勤",YQ38,ZC38))</f>
        <v>　</v>
      </c>
      <c r="ZP38" s="666"/>
      <c r="ZQ38" s="667"/>
      <c r="ZR38" s="265"/>
      <c r="ZS38" s="665" t="str">
        <f>IF(ZV38="×",TIME(0,0,0),IF(AAB4="非常勤",YT38,ZF38))</f>
        <v>　</v>
      </c>
      <c r="ZT38" s="666"/>
      <c r="ZU38" s="667"/>
      <c r="ZV38" s="265"/>
      <c r="ZW38" s="665" t="str">
        <f>IF(ZZ38="×",TIME(0,0,0),IF(AAB4="非常勤",YW38,ZI38))</f>
        <v>　</v>
      </c>
      <c r="ZX38" s="666"/>
      <c r="ZY38" s="667"/>
      <c r="ZZ38" s="265"/>
      <c r="AAA38" s="665" t="str">
        <f>IF(AAD38="×",TIME(0,0,0),IF(AAB4="非常勤",YZ38,ZL38))</f>
        <v>　</v>
      </c>
      <c r="AAB38" s="666"/>
      <c r="AAC38" s="667"/>
      <c r="AAD38" s="265"/>
      <c r="AAE38" s="668"/>
      <c r="AAF38" s="669"/>
      <c r="AAG38" s="668"/>
      <c r="AAH38" s="670"/>
      <c r="AAI38" s="669"/>
      <c r="AAJ38" s="671"/>
      <c r="AAK38" s="672"/>
      <c r="AAL38" s="672"/>
      <c r="AAM38" s="673"/>
      <c r="AAN38" s="263">
        <f>$A$38</f>
        <v>24</v>
      </c>
      <c r="AAO38" s="264" t="str">
        <f>$B$38</f>
        <v>土</v>
      </c>
      <c r="AAP38" s="660"/>
      <c r="AAQ38" s="661"/>
      <c r="AAR38" s="660"/>
      <c r="AAS38" s="661"/>
      <c r="AAT38" s="662" t="str">
        <f>IFERROR(IF(OR(AAO38="日",AAO38="祝",AAO38=0,AAP38=""),"　",MAX(IF(AND(AAP38&lt;=AAT14,AAR38&gt;AAU14),AAU14-AAT14,IF(AND(AAP38&gt;AAT14,AAR38&lt;=AAU14),AAR38-AAP38,IF(AND(AAP38&lt;=AAT14,AAR38&lt;=AAU14),AAR38-AAT14,IF(AND(AAP38&gt;AAT14,AAR38&gt;AAU14),AAU14-AAP38,0)))),0)),0)</f>
        <v>　</v>
      </c>
      <c r="AAU38" s="663"/>
      <c r="AAV38" s="664"/>
      <c r="AAW38" s="662" t="str">
        <f>IFERROR(IF(OR(AAO38="日",AAO38="祝",AAO38=0,AAP38=""),"　",MAX(IF(AND(AAP38&gt;AAZ14,AAR38&gt;AAX14),0,IF(AND(AAP38&lt;=AAZ14,AAP38&gt;AAW14,AAR38&gt;AAX14),AAZ14-AAP38,IF(AND(AAP38&lt;=AAZ14,AAP38&lt;=AAW14,AAR38&gt;AAX14),AAZ14-AAW14,IF(AND(AAP38&gt;AAW14,AAR38&lt;=AAX14),AAR38-AAP38,IF(AND(AAP38&lt;=AAW14,AAR38&lt;=AAX14),AAR38-AAW14,0))))),0)),0)</f>
        <v>　</v>
      </c>
      <c r="AAX38" s="663"/>
      <c r="AAY38" s="664"/>
      <c r="AAZ38" s="662" t="str">
        <f>IFERROR(IF(OR(AAO38="日",AAO38="祝",AAO38=0,AAP38=""),"　",MAX(IF(AND(AAP38&lt;=AAZ14,AAR38&gt;ABA14),ABA14-AAZ14,IF(AAR38&lt;=ABA14,0,IF(AND(AAP38&gt;AAZ14,AAR38&gt;ABA14),ABA14-AAP38,0))),0)),0)</f>
        <v>　</v>
      </c>
      <c r="ABA38" s="663"/>
      <c r="ABB38" s="664"/>
      <c r="ABC38" s="662" t="str">
        <f>IFERROR(IF(OR(AAO38="日",AAO38="祝",AAO38=0,AAP38=""),"　",MAX(IF(AAP38&gt;ABC14,AAR38-AAP38,IF(AAP38&lt;=ABC14,AAR38-ABC14,0)),0)),0)</f>
        <v>　</v>
      </c>
      <c r="ABD38" s="663"/>
      <c r="ABE38" s="664"/>
      <c r="ABF38" s="662" t="str">
        <f>IFERROR(IF(OR(AAO38="日",AAO38="祝",AAO38=0,AAP38=""),"　",MAX(IF(AND(AAP38&lt;=ABF14,AAR38&gt;ABG14),ABG14-ABF14,IF(AND(AAP38&gt;ABF14,AAR38&lt;=ABG14),AAR38-AAP38,IF(AND(AAP38&lt;=ABF14,AAR38&lt;=ABG14),AAR38-ABF14,IF(AND(AAP38&gt;ABF14,AAR38&gt;ABG14),ABG14-AAP38,0)))),0)),0)</f>
        <v>　</v>
      </c>
      <c r="ABG38" s="663"/>
      <c r="ABH38" s="664"/>
      <c r="ABI38" s="662" t="str">
        <f>IFERROR(IF(OR(AAO38="日",AAO38="祝",AAO38=0,AAP38=""),"　",MAX(IF(AND(AAP38&gt;ABL14,AAR38&gt;ABJ14),0,IF(AND(AAP38&lt;=ABL14,AAP38&gt;ABI14,AAR38&gt;ABJ14),ABL14-AAP38,IF(AND(AAP38&lt;=ABL14,AAP38&lt;=ABI14,AAR38&gt;ABJ14),ABL14-ABI14,IF(AND(AAP38&gt;ABI14,AAR38&lt;=ABJ14),AAR38-AAP38,IF(AND(AAP38&lt;=ABI14,AAR38&lt;=ABJ14),AAR38-ABI14,0))))),0)),0)</f>
        <v>　</v>
      </c>
      <c r="ABJ38" s="663"/>
      <c r="ABK38" s="664"/>
      <c r="ABL38" s="662" t="str">
        <f>IFERROR(IF(OR(AAO38="日",AAO38="祝",AAO38=0,AAP38=""),"　",MAX(IF(AND(AAP38&lt;=ABL14,AAR38&gt;ABM14),ABM14-ABL14,IF(AAR38&lt;=ABM14,0,IF(AND(AAP38&gt;ABL14,AAR38&gt;ABM14),ABM14-AAP38,0))),0)),0)</f>
        <v>　</v>
      </c>
      <c r="ABM38" s="663"/>
      <c r="ABN38" s="664"/>
      <c r="ABO38" s="662" t="str">
        <f t="shared" si="13"/>
        <v>　</v>
      </c>
      <c r="ABP38" s="663"/>
      <c r="ABQ38" s="664"/>
      <c r="ABR38" s="665" t="str">
        <f>IF(ABU38="×",TIME(0,0,0),IF(ACE4="非常勤",AAT38,ABF38))</f>
        <v>　</v>
      </c>
      <c r="ABS38" s="666"/>
      <c r="ABT38" s="667"/>
      <c r="ABU38" s="265"/>
      <c r="ABV38" s="665" t="str">
        <f>IF(ABY38="×",TIME(0,0,0),IF(ACE4="非常勤",AAW38,ABI38))</f>
        <v>　</v>
      </c>
      <c r="ABW38" s="666"/>
      <c r="ABX38" s="667"/>
      <c r="ABY38" s="265"/>
      <c r="ABZ38" s="665" t="str">
        <f>IF(ACC38="×",TIME(0,0,0),IF(ACE4="非常勤",AAZ38,ABL38))</f>
        <v>　</v>
      </c>
      <c r="ACA38" s="666"/>
      <c r="ACB38" s="667"/>
      <c r="ACC38" s="265"/>
      <c r="ACD38" s="665" t="str">
        <f>IF(ACG38="×",TIME(0,0,0),IF(ACE4="非常勤",ABC38,ABO38))</f>
        <v>　</v>
      </c>
      <c r="ACE38" s="666"/>
      <c r="ACF38" s="667"/>
      <c r="ACG38" s="265"/>
      <c r="ACH38" s="668"/>
      <c r="ACI38" s="669"/>
      <c r="ACJ38" s="668"/>
      <c r="ACK38" s="670"/>
      <c r="ACL38" s="669"/>
      <c r="ACM38" s="671"/>
      <c r="ACN38" s="672"/>
      <c r="ACO38" s="672"/>
      <c r="ACP38" s="673"/>
      <c r="ACQ38" s="263">
        <f>$A$38</f>
        <v>24</v>
      </c>
      <c r="ACR38" s="264" t="str">
        <f>$B$38</f>
        <v>土</v>
      </c>
      <c r="ACS38" s="660"/>
      <c r="ACT38" s="661"/>
      <c r="ACU38" s="660"/>
      <c r="ACV38" s="661"/>
      <c r="ACW38" s="662" t="str">
        <f>IFERROR(IF(OR(ACR38="日",ACR38="祝",ACR38=0,ACS38=""),"　",MAX(IF(AND(ACS38&lt;=ACW14,ACU38&gt;ACX14),ACX14-ACW14,IF(AND(ACS38&gt;ACW14,ACU38&lt;=ACX14),ACU38-ACS38,IF(AND(ACS38&lt;=ACW14,ACU38&lt;=ACX14),ACU38-ACW14,IF(AND(ACS38&gt;ACW14,ACU38&gt;ACX14),ACX14-ACS38,0)))),0)),0)</f>
        <v>　</v>
      </c>
      <c r="ACX38" s="663"/>
      <c r="ACY38" s="664"/>
      <c r="ACZ38" s="662" t="str">
        <f>IFERROR(IF(OR(ACR38="日",ACR38="祝",ACR38=0,ACS38=""),"　",MAX(IF(AND(ACS38&gt;ADC14,ACU38&gt;ADA14),0,IF(AND(ACS38&lt;=ADC14,ACS38&gt;ACZ14,ACU38&gt;ADA14),ADC14-ACS38,IF(AND(ACS38&lt;=ADC14,ACS38&lt;=ACZ14,ACU38&gt;ADA14),ADC14-ACZ14,IF(AND(ACS38&gt;ACZ14,ACU38&lt;=ADA14),ACU38-ACS38,IF(AND(ACS38&lt;=ACZ14,ACU38&lt;=ADA14),ACU38-ACZ14,0))))),0)),0)</f>
        <v>　</v>
      </c>
      <c r="ADA38" s="663"/>
      <c r="ADB38" s="664"/>
      <c r="ADC38" s="662" t="str">
        <f>IFERROR(IF(OR(ACR38="日",ACR38="祝",ACR38=0,ACS38=""),"　",MAX(IF(AND(ACS38&lt;=ADC14,ACU38&gt;ADD14),ADD14-ADC14,IF(ACU38&lt;=ADD14,0,IF(AND(ACS38&gt;ADC14,ACU38&gt;ADD14),ADD14-ACS38,0))),0)),0)</f>
        <v>　</v>
      </c>
      <c r="ADD38" s="663"/>
      <c r="ADE38" s="664"/>
      <c r="ADF38" s="662" t="str">
        <f>IFERROR(IF(OR(ACR38="日",ACR38="祝",ACR38=0,ACS38=""),"　",MAX(IF(ACS38&gt;ADF14,ACU38-ACS38,IF(ACS38&lt;=ADF14,ACU38-ADF14,0)),0)),0)</f>
        <v>　</v>
      </c>
      <c r="ADG38" s="663"/>
      <c r="ADH38" s="664"/>
      <c r="ADI38" s="662" t="str">
        <f>IFERROR(IF(OR(ACR38="日",ACR38="祝",ACR38=0,ACS38=""),"　",MAX(IF(AND(ACS38&lt;=ADI14,ACU38&gt;ADJ14),ADJ14-ADI14,IF(AND(ACS38&gt;ADI14,ACU38&lt;=ADJ14),ACU38-ACS38,IF(AND(ACS38&lt;=ADI14,ACU38&lt;=ADJ14),ACU38-ADI14,IF(AND(ACS38&gt;ADI14,ACU38&gt;ADJ14),ADJ14-ACS38,0)))),0)),0)</f>
        <v>　</v>
      </c>
      <c r="ADJ38" s="663"/>
      <c r="ADK38" s="664"/>
      <c r="ADL38" s="662" t="str">
        <f>IFERROR(IF(OR(ACR38="日",ACR38="祝",ACR38=0,ACS38=""),"　",MAX(IF(AND(ACS38&gt;ADO14,ACU38&gt;ADM14),0,IF(AND(ACS38&lt;=ADO14,ACS38&gt;ADL14,ACU38&gt;ADM14),ADO14-ACS38,IF(AND(ACS38&lt;=ADO14,ACS38&lt;=ADL14,ACU38&gt;ADM14),ADO14-ADL14,IF(AND(ACS38&gt;ADL14,ACU38&lt;=ADM14),ACU38-ACS38,IF(AND(ACS38&lt;=ADL14,ACU38&lt;=ADM14),ACU38-ADL14,0))))),0)),0)</f>
        <v>　</v>
      </c>
      <c r="ADM38" s="663"/>
      <c r="ADN38" s="664"/>
      <c r="ADO38" s="662" t="str">
        <f>IFERROR(IF(OR(ACR38="日",ACR38="祝",ACR38=0,ACS38=""),"　",MAX(IF(AND(ACS38&lt;=ADO14,ACU38&gt;ADP14),ADP14-ADO14,IF(ACU38&lt;=ADP14,0,IF(AND(ACS38&gt;ADO14,ACU38&gt;ADP14),ADP14-ACS38,0))),0)),0)</f>
        <v>　</v>
      </c>
      <c r="ADP38" s="663"/>
      <c r="ADQ38" s="664"/>
      <c r="ADR38" s="662" t="str">
        <f t="shared" si="14"/>
        <v>　</v>
      </c>
      <c r="ADS38" s="663"/>
      <c r="ADT38" s="664"/>
      <c r="ADU38" s="665" t="str">
        <f>IF(ADX38="×",TIME(0,0,0),IF(AEH4="非常勤",ACW38,ADI38))</f>
        <v>　</v>
      </c>
      <c r="ADV38" s="666"/>
      <c r="ADW38" s="667"/>
      <c r="ADX38" s="265"/>
      <c r="ADY38" s="665" t="str">
        <f>IF(AEB38="×",TIME(0,0,0),IF(AEH4="非常勤",ACZ38,ADL38))</f>
        <v>　</v>
      </c>
      <c r="ADZ38" s="666"/>
      <c r="AEA38" s="667"/>
      <c r="AEB38" s="265"/>
      <c r="AEC38" s="665" t="str">
        <f>IF(AEF38="×",TIME(0,0,0),IF(AEH4="非常勤",ADC38,ADO38))</f>
        <v>　</v>
      </c>
      <c r="AED38" s="666"/>
      <c r="AEE38" s="667"/>
      <c r="AEF38" s="265"/>
      <c r="AEG38" s="665" t="str">
        <f>IF(AEJ38="×",TIME(0,0,0),IF(AEH4="非常勤",ADF38,ADR38))</f>
        <v>　</v>
      </c>
      <c r="AEH38" s="666"/>
      <c r="AEI38" s="667"/>
      <c r="AEJ38" s="265"/>
      <c r="AEK38" s="668"/>
      <c r="AEL38" s="669"/>
      <c r="AEM38" s="668"/>
      <c r="AEN38" s="670"/>
      <c r="AEO38" s="669"/>
      <c r="AEP38" s="671"/>
      <c r="AEQ38" s="672"/>
      <c r="AER38" s="672"/>
      <c r="AES38" s="673"/>
      <c r="AET38" s="263">
        <f>$A$38</f>
        <v>24</v>
      </c>
      <c r="AEU38" s="264" t="str">
        <f>$B$38</f>
        <v>土</v>
      </c>
      <c r="AEV38" s="660"/>
      <c r="AEW38" s="661"/>
      <c r="AEX38" s="660"/>
      <c r="AEY38" s="661"/>
      <c r="AEZ38" s="662" t="str">
        <f>IFERROR(IF(OR(AEU38="日",AEU38="祝",AEU38=0,AEV38=""),"　",MAX(IF(AND(AEV38&lt;=AEZ14,AEX38&gt;AFA14),AFA14-AEZ14,IF(AND(AEV38&gt;AEZ14,AEX38&lt;=AFA14),AEX38-AEV38,IF(AND(AEV38&lt;=AEZ14,AEX38&lt;=AFA14),AEX38-AEZ14,IF(AND(AEV38&gt;AEZ14,AEX38&gt;AFA14),AFA14-AEV38,0)))),0)),0)</f>
        <v>　</v>
      </c>
      <c r="AFA38" s="663"/>
      <c r="AFB38" s="664"/>
      <c r="AFC38" s="662" t="str">
        <f>IFERROR(IF(OR(AEU38="日",AEU38="祝",AEU38=0,AEV38=""),"　",MAX(IF(AND(AEV38&gt;AFF14,AEX38&gt;AFD14),0,IF(AND(AEV38&lt;=AFF14,AEV38&gt;AFC14,AEX38&gt;AFD14),AFF14-AEV38,IF(AND(AEV38&lt;=AFF14,AEV38&lt;=AFC14,AEX38&gt;AFD14),AFF14-AFC14,IF(AND(AEV38&gt;AFC14,AEX38&lt;=AFD14),AEX38-AEV38,IF(AND(AEV38&lt;=AFC14,AEX38&lt;=AFD14),AEX38-AFC14,0))))),0)),0)</f>
        <v>　</v>
      </c>
      <c r="AFD38" s="663"/>
      <c r="AFE38" s="664"/>
      <c r="AFF38" s="662" t="str">
        <f>IFERROR(IF(OR(AEU38="日",AEU38="祝",AEU38=0,AEV38=""),"　",MAX(IF(AND(AEV38&lt;=AFF14,AEX38&gt;AFG14),AFG14-AFF14,IF(AEX38&lt;=AFG14,0,IF(AND(AEV38&gt;AFF14,AEX38&gt;AFG14),AFG14-AEV38,0))),0)),0)</f>
        <v>　</v>
      </c>
      <c r="AFG38" s="663"/>
      <c r="AFH38" s="664"/>
      <c r="AFI38" s="662" t="str">
        <f>IFERROR(IF(OR(AEU38="日",AEU38="祝",AEU38=0,AEV38=""),"　",MAX(IF(AEV38&gt;AFI14,AEX38-AEV38,IF(AEV38&lt;=AFI14,AEX38-AFI14,0)),0)),0)</f>
        <v>　</v>
      </c>
      <c r="AFJ38" s="663"/>
      <c r="AFK38" s="664"/>
      <c r="AFL38" s="662" t="str">
        <f>IFERROR(IF(OR(AEU38="日",AEU38="祝",AEU38=0,AEV38=""),"　",MAX(IF(AND(AEV38&lt;=AFL14,AEX38&gt;AFM14),AFM14-AFL14,IF(AND(AEV38&gt;AFL14,AEX38&lt;=AFM14),AEX38-AEV38,IF(AND(AEV38&lt;=AFL14,AEX38&lt;=AFM14),AEX38-AFL14,IF(AND(AEV38&gt;AFL14,AEX38&gt;AFM14),AFM14-AEV38,0)))),0)),0)</f>
        <v>　</v>
      </c>
      <c r="AFM38" s="663"/>
      <c r="AFN38" s="664"/>
      <c r="AFO38" s="662" t="str">
        <f>IFERROR(IF(OR(AEU38="日",AEU38="祝",AEU38=0,AEV38=""),"　",MAX(IF(AND(AEV38&gt;AFR14,AEX38&gt;AFP14),0,IF(AND(AEV38&lt;=AFR14,AEV38&gt;AFO14,AEX38&gt;AFP14),AFR14-AEV38,IF(AND(AEV38&lt;=AFR14,AEV38&lt;=AFO14,AEX38&gt;AFP14),AFR14-AFO14,IF(AND(AEV38&gt;AFO14,AEX38&lt;=AFP14),AEX38-AEV38,IF(AND(AEV38&lt;=AFO14,AEX38&lt;=AFP14),AEX38-AFO14,0))))),0)),0)</f>
        <v>　</v>
      </c>
      <c r="AFP38" s="663"/>
      <c r="AFQ38" s="664"/>
      <c r="AFR38" s="662" t="str">
        <f>IFERROR(IF(OR(AEU38="日",AEU38="祝",AEU38=0,AEV38=""),"　",MAX(IF(AND(AEV38&lt;=AFR14,AEX38&gt;AFS14),AFS14-AFR14,IF(AEX38&lt;=AFS14,0,IF(AND(AEV38&gt;AFR14,AEX38&gt;AFS14),AFS14-AEV38,0))),0)),0)</f>
        <v>　</v>
      </c>
      <c r="AFS38" s="663"/>
      <c r="AFT38" s="664"/>
      <c r="AFU38" s="662" t="str">
        <f t="shared" si="15"/>
        <v>　</v>
      </c>
      <c r="AFV38" s="663"/>
      <c r="AFW38" s="664"/>
      <c r="AFX38" s="665" t="str">
        <f>IF(AGA38="×",TIME(0,0,0),IF(AGK4="非常勤",AEZ38,AFL38))</f>
        <v>　</v>
      </c>
      <c r="AFY38" s="666"/>
      <c r="AFZ38" s="667"/>
      <c r="AGA38" s="265"/>
      <c r="AGB38" s="665" t="str">
        <f>IF(AGE38="×",TIME(0,0,0),IF(AGK4="非常勤",AFC38,AFO38))</f>
        <v>　</v>
      </c>
      <c r="AGC38" s="666"/>
      <c r="AGD38" s="667"/>
      <c r="AGE38" s="265"/>
      <c r="AGF38" s="665" t="str">
        <f>IF(AGI38="×",TIME(0,0,0),IF(AGK4="非常勤",AFF38,AFR38))</f>
        <v>　</v>
      </c>
      <c r="AGG38" s="666"/>
      <c r="AGH38" s="667"/>
      <c r="AGI38" s="265"/>
      <c r="AGJ38" s="665" t="str">
        <f>IF(AGM38="×",TIME(0,0,0),IF(AGK4="非常勤",AFI38,AFU38))</f>
        <v>　</v>
      </c>
      <c r="AGK38" s="666"/>
      <c r="AGL38" s="667"/>
      <c r="AGM38" s="265"/>
      <c r="AGN38" s="668"/>
      <c r="AGO38" s="669"/>
      <c r="AGP38" s="668"/>
      <c r="AGQ38" s="670"/>
      <c r="AGR38" s="669"/>
      <c r="AGS38" s="671"/>
      <c r="AGT38" s="672"/>
      <c r="AGU38" s="672"/>
      <c r="AGV38" s="673"/>
      <c r="AGW38" s="263">
        <f>$A$38</f>
        <v>24</v>
      </c>
      <c r="AGX38" s="264" t="str">
        <f>$B$38</f>
        <v>土</v>
      </c>
      <c r="AGY38" s="660"/>
      <c r="AGZ38" s="661"/>
      <c r="AHA38" s="660"/>
      <c r="AHB38" s="661"/>
      <c r="AHC38" s="662" t="str">
        <f>IFERROR(IF(OR(AGX38="日",AGX38="祝",AGX38=0,AGY38=""),"　",MAX(IF(AND(AGY38&lt;=AHC14,AHA38&gt;AHD14),AHD14-AHC14,IF(AND(AGY38&gt;AHC14,AHA38&lt;=AHD14),AHA38-AGY38,IF(AND(AGY38&lt;=AHC14,AHA38&lt;=AHD14),AHA38-AHC14,IF(AND(AGY38&gt;AHC14,AHA38&gt;AHD14),AHD14-AGY38,0)))),0)),0)</f>
        <v>　</v>
      </c>
      <c r="AHD38" s="663"/>
      <c r="AHE38" s="664"/>
      <c r="AHF38" s="662" t="str">
        <f>IFERROR(IF(OR(AGX38="日",AGX38="祝",AGX38=0,AGY38=""),"　",MAX(IF(AND(AGY38&gt;AHI14,AHA38&gt;AHG14),0,IF(AND(AGY38&lt;=AHI14,AGY38&gt;AHF14,AHA38&gt;AHG14),AHI14-AGY38,IF(AND(AGY38&lt;=AHI14,AGY38&lt;=AHF14,AHA38&gt;AHG14),AHI14-AHF14,IF(AND(AGY38&gt;AHF14,AHA38&lt;=AHG14),AHA38-AGY38,IF(AND(AGY38&lt;=AHF14,AHA38&lt;=AHG14),AHA38-AHF14,0))))),0)),0)</f>
        <v>　</v>
      </c>
      <c r="AHG38" s="663"/>
      <c r="AHH38" s="664"/>
      <c r="AHI38" s="662" t="str">
        <f>IFERROR(IF(OR(AGX38="日",AGX38="祝",AGX38=0,AGY38=""),"　",MAX(IF(AND(AGY38&lt;=AHI14,AHA38&gt;AHJ14),AHJ14-AHI14,IF(AHA38&lt;=AHJ14,0,IF(AND(AGY38&gt;AHI14,AHA38&gt;AHJ14),AHJ14-AGY38,0))),0)),0)</f>
        <v>　</v>
      </c>
      <c r="AHJ38" s="663"/>
      <c r="AHK38" s="664"/>
      <c r="AHL38" s="662" t="str">
        <f>IFERROR(IF(OR(AGX38="日",AGX38="祝",AGX38=0,AGY38=""),"　",MAX(IF(AGY38&gt;AHL14,AHA38-AGY38,IF(AGY38&lt;=AHL14,AHA38-AHL14,0)),0)),0)</f>
        <v>　</v>
      </c>
      <c r="AHM38" s="663"/>
      <c r="AHN38" s="664"/>
      <c r="AHO38" s="662" t="str">
        <f>IFERROR(IF(OR(AGX38="日",AGX38="祝",AGX38=0,AGY38=""),"　",MAX(IF(AND(AGY38&lt;=AHO14,AHA38&gt;AHP14),AHP14-AHO14,IF(AND(AGY38&gt;AHO14,AHA38&lt;=AHP14),AHA38-AGY38,IF(AND(AGY38&lt;=AHO14,AHA38&lt;=AHP14),AHA38-AHO14,IF(AND(AGY38&gt;AHO14,AHA38&gt;AHP14),AHP14-AGY38,0)))),0)),0)</f>
        <v>　</v>
      </c>
      <c r="AHP38" s="663"/>
      <c r="AHQ38" s="664"/>
      <c r="AHR38" s="662" t="str">
        <f>IFERROR(IF(OR(AGX38="日",AGX38="祝",AGX38=0,AGY38=""),"　",MAX(IF(AND(AGY38&gt;AHU14,AHA38&gt;AHS14),0,IF(AND(AGY38&lt;=AHU14,AGY38&gt;AHR14,AHA38&gt;AHS14),AHU14-AGY38,IF(AND(AGY38&lt;=AHU14,AGY38&lt;=AHR14,AHA38&gt;AHS14),AHU14-AHR14,IF(AND(AGY38&gt;AHR14,AHA38&lt;=AHS14),AHA38-AGY38,IF(AND(AGY38&lt;=AHR14,AHA38&lt;=AHS14),AHA38-AHR14,0))))),0)),0)</f>
        <v>　</v>
      </c>
      <c r="AHS38" s="663"/>
      <c r="AHT38" s="664"/>
      <c r="AHU38" s="662" t="str">
        <f>IFERROR(IF(OR(AGX38="日",AGX38="祝",AGX38=0,AGY38=""),"　",MAX(IF(AND(AGY38&lt;=AHU14,AHA38&gt;AHV14),AHV14-AHU14,IF(AHA38&lt;=AHV14,0,IF(AND(AGY38&gt;AHU14,AHA38&gt;AHV14),AHV14-AGY38,0))),0)),0)</f>
        <v>　</v>
      </c>
      <c r="AHV38" s="663"/>
      <c r="AHW38" s="664"/>
      <c r="AHX38" s="662" t="str">
        <f t="shared" si="16"/>
        <v>　</v>
      </c>
      <c r="AHY38" s="663"/>
      <c r="AHZ38" s="664"/>
      <c r="AIA38" s="665" t="str">
        <f>IF(AID38="×",TIME(0,0,0),IF(AIN4="非常勤",AHC38,AHO38))</f>
        <v>　</v>
      </c>
      <c r="AIB38" s="666"/>
      <c r="AIC38" s="667"/>
      <c r="AID38" s="265"/>
      <c r="AIE38" s="665" t="str">
        <f>IF(AIH38="×",TIME(0,0,0),IF(AIN4="非常勤",AHF38,AHR38))</f>
        <v>　</v>
      </c>
      <c r="AIF38" s="666"/>
      <c r="AIG38" s="667"/>
      <c r="AIH38" s="265"/>
      <c r="AII38" s="665" t="str">
        <f>IF(AIL38="×",TIME(0,0,0),IF(AIN4="非常勤",AHI38,AHU38))</f>
        <v>　</v>
      </c>
      <c r="AIJ38" s="666"/>
      <c r="AIK38" s="667"/>
      <c r="AIL38" s="265"/>
      <c r="AIM38" s="665" t="str">
        <f>IF(AIP38="×",TIME(0,0,0),IF(AIN4="非常勤",AHL38,AHX38))</f>
        <v>　</v>
      </c>
      <c r="AIN38" s="666"/>
      <c r="AIO38" s="667"/>
      <c r="AIP38" s="265"/>
      <c r="AIQ38" s="668"/>
      <c r="AIR38" s="669"/>
      <c r="AIS38" s="668"/>
      <c r="AIT38" s="670"/>
      <c r="AIU38" s="669"/>
      <c r="AIV38" s="671"/>
      <c r="AIW38" s="672"/>
      <c r="AIX38" s="672"/>
      <c r="AIY38" s="673"/>
      <c r="AIZ38" s="263">
        <f>$A$38</f>
        <v>24</v>
      </c>
      <c r="AJA38" s="264" t="str">
        <f>$B$38</f>
        <v>土</v>
      </c>
      <c r="AJB38" s="660"/>
      <c r="AJC38" s="661"/>
      <c r="AJD38" s="660"/>
      <c r="AJE38" s="661"/>
      <c r="AJF38" s="662" t="str">
        <f>IFERROR(IF(OR(AJA38="日",AJA38="祝",AJA38=0,AJB38=""),"　",MAX(IF(AND(AJB38&lt;=AJF14,AJD38&gt;AJG14),AJG14-AJF14,IF(AND(AJB38&gt;AJF14,AJD38&lt;=AJG14),AJD38-AJB38,IF(AND(AJB38&lt;=AJF14,AJD38&lt;=AJG14),AJD38-AJF14,IF(AND(AJB38&gt;AJF14,AJD38&gt;AJG14),AJG14-AJB38,0)))),0)),0)</f>
        <v>　</v>
      </c>
      <c r="AJG38" s="663"/>
      <c r="AJH38" s="664"/>
      <c r="AJI38" s="662" t="str">
        <f>IFERROR(IF(OR(AJA38="日",AJA38="祝",AJA38=0,AJB38=""),"　",MAX(IF(AND(AJB38&gt;AJL14,AJD38&gt;AJJ14),0,IF(AND(AJB38&lt;=AJL14,AJB38&gt;AJI14,AJD38&gt;AJJ14),AJL14-AJB38,IF(AND(AJB38&lt;=AJL14,AJB38&lt;=AJI14,AJD38&gt;AJJ14),AJL14-AJI14,IF(AND(AJB38&gt;AJI14,AJD38&lt;=AJJ14),AJD38-AJB38,IF(AND(AJB38&lt;=AJI14,AJD38&lt;=AJJ14),AJD38-AJI14,0))))),0)),0)</f>
        <v>　</v>
      </c>
      <c r="AJJ38" s="663"/>
      <c r="AJK38" s="664"/>
      <c r="AJL38" s="662" t="str">
        <f>IFERROR(IF(OR(AJA38="日",AJA38="祝",AJA38=0,AJB38=""),"　",MAX(IF(AND(AJB38&lt;=AJL14,AJD38&gt;AJM14),AJM14-AJL14,IF(AJD38&lt;=AJM14,0,IF(AND(AJB38&gt;AJL14,AJD38&gt;AJM14),AJM14-AJB38,0))),0)),0)</f>
        <v>　</v>
      </c>
      <c r="AJM38" s="663"/>
      <c r="AJN38" s="664"/>
      <c r="AJO38" s="662" t="str">
        <f>IFERROR(IF(OR(AJA38="日",AJA38="祝",AJA38=0,AJB38=""),"　",MAX(IF(AJB38&gt;AJO14,AJD38-AJB38,IF(AJB38&lt;=AJO14,AJD38-AJO14,0)),0)),0)</f>
        <v>　</v>
      </c>
      <c r="AJP38" s="663"/>
      <c r="AJQ38" s="664"/>
      <c r="AJR38" s="662" t="str">
        <f>IFERROR(IF(OR(AJA38="日",AJA38="祝",AJA38=0,AJB38=""),"　",MAX(IF(AND(AJB38&lt;=AJR14,AJD38&gt;AJS14),AJS14-AJR14,IF(AND(AJB38&gt;AJR14,AJD38&lt;=AJS14),AJD38-AJB38,IF(AND(AJB38&lt;=AJR14,AJD38&lt;=AJS14),AJD38-AJR14,IF(AND(AJB38&gt;AJR14,AJD38&gt;AJS14),AJS14-AJB38,0)))),0)),0)</f>
        <v>　</v>
      </c>
      <c r="AJS38" s="663"/>
      <c r="AJT38" s="664"/>
      <c r="AJU38" s="662" t="str">
        <f>IFERROR(IF(OR(AJA38="日",AJA38="祝",AJA38=0,AJB38=""),"　",MAX(IF(AND(AJB38&gt;AJX14,AJD38&gt;AJV14),0,IF(AND(AJB38&lt;=AJX14,AJB38&gt;AJU14,AJD38&gt;AJV14),AJX14-AJB38,IF(AND(AJB38&lt;=AJX14,AJB38&lt;=AJU14,AJD38&gt;AJV14),AJX14-AJU14,IF(AND(AJB38&gt;AJU14,AJD38&lt;=AJV14),AJD38-AJB38,IF(AND(AJB38&lt;=AJU14,AJD38&lt;=AJV14),AJD38-AJU14,0))))),0)),0)</f>
        <v>　</v>
      </c>
      <c r="AJV38" s="663"/>
      <c r="AJW38" s="664"/>
      <c r="AJX38" s="662" t="str">
        <f>IFERROR(IF(OR(AJA38="日",AJA38="祝",AJA38=0,AJB38=""),"　",MAX(IF(AND(AJB38&lt;=AJX14,AJD38&gt;AJY14),AJY14-AJX14,IF(AJD38&lt;=AJY14,0,IF(AND(AJB38&gt;AJX14,AJD38&gt;AJY14),AJY14-AJB38,0))),0)),0)</f>
        <v>　</v>
      </c>
      <c r="AJY38" s="663"/>
      <c r="AJZ38" s="664"/>
      <c r="AKA38" s="662" t="str">
        <f t="shared" si="17"/>
        <v>　</v>
      </c>
      <c r="AKB38" s="663"/>
      <c r="AKC38" s="664"/>
      <c r="AKD38" s="665" t="str">
        <f>IF(AKG38="×",TIME(0,0,0),IF(AKQ4="非常勤",AJF38,AJR38))</f>
        <v>　</v>
      </c>
      <c r="AKE38" s="666"/>
      <c r="AKF38" s="667"/>
      <c r="AKG38" s="265"/>
      <c r="AKH38" s="665" t="str">
        <f>IF(AKK38="×",TIME(0,0,0),IF(AKQ4="非常勤",AJI38,AJU38))</f>
        <v>　</v>
      </c>
      <c r="AKI38" s="666"/>
      <c r="AKJ38" s="667"/>
      <c r="AKK38" s="265"/>
      <c r="AKL38" s="665" t="str">
        <f>IF(AKO38="×",TIME(0,0,0),IF(AKQ4="非常勤",AJL38,AJX38))</f>
        <v>　</v>
      </c>
      <c r="AKM38" s="666"/>
      <c r="AKN38" s="667"/>
      <c r="AKO38" s="265"/>
      <c r="AKP38" s="665" t="str">
        <f>IF(AKS38="×",TIME(0,0,0),IF(AKQ4="非常勤",AJO38,AKA38))</f>
        <v>　</v>
      </c>
      <c r="AKQ38" s="666"/>
      <c r="AKR38" s="667"/>
      <c r="AKS38" s="265"/>
      <c r="AKT38" s="668"/>
      <c r="AKU38" s="669"/>
      <c r="AKV38" s="668"/>
      <c r="AKW38" s="670"/>
      <c r="AKX38" s="669"/>
      <c r="AKY38" s="671"/>
      <c r="AKZ38" s="672"/>
      <c r="ALA38" s="672"/>
      <c r="ALB38" s="673"/>
      <c r="ALC38" s="263">
        <f>$A$38</f>
        <v>24</v>
      </c>
      <c r="ALD38" s="264" t="str">
        <f>$B$38</f>
        <v>土</v>
      </c>
      <c r="ALE38" s="660"/>
      <c r="ALF38" s="661"/>
      <c r="ALG38" s="660"/>
      <c r="ALH38" s="661"/>
      <c r="ALI38" s="662" t="str">
        <f>IFERROR(IF(OR(ALD38="日",ALD38="祝",ALD38=0,ALE38=""),"　",MAX(IF(AND(ALE38&lt;=ALI14,ALG38&gt;ALJ14),ALJ14-ALI14,IF(AND(ALE38&gt;ALI14,ALG38&lt;=ALJ14),ALG38-ALE38,IF(AND(ALE38&lt;=ALI14,ALG38&lt;=ALJ14),ALG38-ALI14,IF(AND(ALE38&gt;ALI14,ALG38&gt;ALJ14),ALJ14-ALE38,0)))),0)),0)</f>
        <v>　</v>
      </c>
      <c r="ALJ38" s="663"/>
      <c r="ALK38" s="664"/>
      <c r="ALL38" s="662" t="str">
        <f>IFERROR(IF(OR(ALD38="日",ALD38="祝",ALD38=0,ALE38=""),"　",MAX(IF(AND(ALE38&gt;ALO14,ALG38&gt;ALM14),0,IF(AND(ALE38&lt;=ALO14,ALE38&gt;ALL14,ALG38&gt;ALM14),ALO14-ALE38,IF(AND(ALE38&lt;=ALO14,ALE38&lt;=ALL14,ALG38&gt;ALM14),ALO14-ALL14,IF(AND(ALE38&gt;ALL14,ALG38&lt;=ALM14),ALG38-ALE38,IF(AND(ALE38&lt;=ALL14,ALG38&lt;=ALM14),ALG38-ALL14,0))))),0)),0)</f>
        <v>　</v>
      </c>
      <c r="ALM38" s="663"/>
      <c r="ALN38" s="664"/>
      <c r="ALO38" s="662" t="str">
        <f>IFERROR(IF(OR(ALD38="日",ALD38="祝",ALD38=0,ALE38=""),"　",MAX(IF(AND(ALE38&lt;=ALO14,ALG38&gt;ALP14),ALP14-ALO14,IF(ALG38&lt;=ALP14,0,IF(AND(ALE38&gt;ALO14,ALG38&gt;ALP14),ALP14-ALE38,0))),0)),0)</f>
        <v>　</v>
      </c>
      <c r="ALP38" s="663"/>
      <c r="ALQ38" s="664"/>
      <c r="ALR38" s="662" t="str">
        <f>IFERROR(IF(OR(ALD38="日",ALD38="祝",ALD38=0,ALE38=""),"　",MAX(IF(ALE38&gt;ALR14,ALG38-ALE38,IF(ALE38&lt;=ALR14,ALG38-ALR14,0)),0)),0)</f>
        <v>　</v>
      </c>
      <c r="ALS38" s="663"/>
      <c r="ALT38" s="664"/>
      <c r="ALU38" s="662" t="str">
        <f>IFERROR(IF(OR(ALD38="日",ALD38="祝",ALD38=0,ALE38=""),"　",MAX(IF(AND(ALE38&lt;=ALU14,ALG38&gt;ALV14),ALV14-ALU14,IF(AND(ALE38&gt;ALU14,ALG38&lt;=ALV14),ALG38-ALE38,IF(AND(ALE38&lt;=ALU14,ALG38&lt;=ALV14),ALG38-ALU14,IF(AND(ALE38&gt;ALU14,ALG38&gt;ALV14),ALV14-ALE38,0)))),0)),0)</f>
        <v>　</v>
      </c>
      <c r="ALV38" s="663"/>
      <c r="ALW38" s="664"/>
      <c r="ALX38" s="662" t="str">
        <f>IFERROR(IF(OR(ALD38="日",ALD38="祝",ALD38=0,ALE38=""),"　",MAX(IF(AND(ALE38&gt;AMA14,ALG38&gt;ALY14),0,IF(AND(ALE38&lt;=AMA14,ALE38&gt;ALX14,ALG38&gt;ALY14),AMA14-ALE38,IF(AND(ALE38&lt;=AMA14,ALE38&lt;=ALX14,ALG38&gt;ALY14),AMA14-ALX14,IF(AND(ALE38&gt;ALX14,ALG38&lt;=ALY14),ALG38-ALE38,IF(AND(ALE38&lt;=ALX14,ALG38&lt;=ALY14),ALG38-ALX14,0))))),0)),0)</f>
        <v>　</v>
      </c>
      <c r="ALY38" s="663"/>
      <c r="ALZ38" s="664"/>
      <c r="AMA38" s="662" t="str">
        <f>IFERROR(IF(OR(ALD38="日",ALD38="祝",ALD38=0,ALE38=""),"　",MAX(IF(AND(ALE38&lt;=AMA14,ALG38&gt;AMB14),AMB14-AMA14,IF(ALG38&lt;=AMB14,0,IF(AND(ALE38&gt;AMA14,ALG38&gt;AMB14),AMB14-ALE38,0))),0)),0)</f>
        <v>　</v>
      </c>
      <c r="AMB38" s="663"/>
      <c r="AMC38" s="664"/>
      <c r="AMD38" s="662" t="str">
        <f t="shared" si="18"/>
        <v>　</v>
      </c>
      <c r="AME38" s="663"/>
      <c r="AMF38" s="664"/>
      <c r="AMG38" s="665" t="str">
        <f>IF(AMJ38="×",TIME(0,0,0),IF(AMT4="非常勤",ALI38,ALU38))</f>
        <v>　</v>
      </c>
      <c r="AMH38" s="666"/>
      <c r="AMI38" s="667"/>
      <c r="AMJ38" s="265"/>
      <c r="AMK38" s="665" t="str">
        <f>IF(AMN38="×",TIME(0,0,0),IF(AMT4="非常勤",ALL38,ALX38))</f>
        <v>　</v>
      </c>
      <c r="AML38" s="666"/>
      <c r="AMM38" s="667"/>
      <c r="AMN38" s="265"/>
      <c r="AMO38" s="665" t="str">
        <f>IF(AMR38="×",TIME(0,0,0),IF(AMT4="非常勤",ALO38,AMA38))</f>
        <v>　</v>
      </c>
      <c r="AMP38" s="666"/>
      <c r="AMQ38" s="667"/>
      <c r="AMR38" s="265"/>
      <c r="AMS38" s="665" t="str">
        <f>IF(AMV38="×",TIME(0,0,0),IF(AMT4="非常勤",ALR38,AMD38))</f>
        <v>　</v>
      </c>
      <c r="AMT38" s="666"/>
      <c r="AMU38" s="667"/>
      <c r="AMV38" s="265"/>
      <c r="AMW38" s="668"/>
      <c r="AMX38" s="669"/>
      <c r="AMY38" s="668"/>
      <c r="AMZ38" s="670"/>
      <c r="ANA38" s="669"/>
      <c r="ANB38" s="671"/>
      <c r="ANC38" s="672"/>
      <c r="AND38" s="672"/>
      <c r="ANE38" s="673"/>
      <c r="ANF38" s="263">
        <f>$A$38</f>
        <v>24</v>
      </c>
      <c r="ANG38" s="264" t="str">
        <f>$B$38</f>
        <v>土</v>
      </c>
      <c r="ANH38" s="660"/>
      <c r="ANI38" s="661"/>
      <c r="ANJ38" s="660"/>
      <c r="ANK38" s="661"/>
      <c r="ANL38" s="662" t="str">
        <f>IFERROR(IF(OR(ANG38="日",ANG38="祝",ANG38=0,ANH38=""),"　",MAX(IF(AND(ANH38&lt;=ANL14,ANJ38&gt;ANM14),ANM14-ANL14,IF(AND(ANH38&gt;ANL14,ANJ38&lt;=ANM14),ANJ38-ANH38,IF(AND(ANH38&lt;=ANL14,ANJ38&lt;=ANM14),ANJ38-ANL14,IF(AND(ANH38&gt;ANL14,ANJ38&gt;ANM14),ANM14-ANH38,0)))),0)),0)</f>
        <v>　</v>
      </c>
      <c r="ANM38" s="663"/>
      <c r="ANN38" s="664"/>
      <c r="ANO38" s="662" t="str">
        <f>IFERROR(IF(OR(ANG38="日",ANG38="祝",ANG38=0,ANH38=""),"　",MAX(IF(AND(ANH38&gt;ANR14,ANJ38&gt;ANP14),0,IF(AND(ANH38&lt;=ANR14,ANH38&gt;ANO14,ANJ38&gt;ANP14),ANR14-ANH38,IF(AND(ANH38&lt;=ANR14,ANH38&lt;=ANO14,ANJ38&gt;ANP14),ANR14-ANO14,IF(AND(ANH38&gt;ANO14,ANJ38&lt;=ANP14),ANJ38-ANH38,IF(AND(ANH38&lt;=ANO14,ANJ38&lt;=ANP14),ANJ38-ANO14,0))))),0)),0)</f>
        <v>　</v>
      </c>
      <c r="ANP38" s="663"/>
      <c r="ANQ38" s="664"/>
      <c r="ANR38" s="662" t="str">
        <f>IFERROR(IF(OR(ANG38="日",ANG38="祝",ANG38=0,ANH38=""),"　",MAX(IF(AND(ANH38&lt;=ANR14,ANJ38&gt;ANS14),ANS14-ANR14,IF(ANJ38&lt;=ANS14,0,IF(AND(ANH38&gt;ANR14,ANJ38&gt;ANS14),ANS14-ANH38,0))),0)),0)</f>
        <v>　</v>
      </c>
      <c r="ANS38" s="663"/>
      <c r="ANT38" s="664"/>
      <c r="ANU38" s="662" t="str">
        <f>IFERROR(IF(OR(ANG38="日",ANG38="祝",ANG38=0,ANH38=""),"　",MAX(IF(ANH38&gt;ANU14,ANJ38-ANH38,IF(ANH38&lt;=ANU14,ANJ38-ANU14,0)),0)),0)</f>
        <v>　</v>
      </c>
      <c r="ANV38" s="663"/>
      <c r="ANW38" s="664"/>
      <c r="ANX38" s="662" t="str">
        <f>IFERROR(IF(OR(ANG38="日",ANG38="祝",ANG38=0,ANH38=""),"　",MAX(IF(AND(ANH38&lt;=ANX14,ANJ38&gt;ANY14),ANY14-ANX14,IF(AND(ANH38&gt;ANX14,ANJ38&lt;=ANY14),ANJ38-ANH38,IF(AND(ANH38&lt;=ANX14,ANJ38&lt;=ANY14),ANJ38-ANX14,IF(AND(ANH38&gt;ANX14,ANJ38&gt;ANY14),ANY14-ANH38,0)))),0)),0)</f>
        <v>　</v>
      </c>
      <c r="ANY38" s="663"/>
      <c r="ANZ38" s="664"/>
      <c r="AOA38" s="662" t="str">
        <f>IFERROR(IF(OR(ANG38="日",ANG38="祝",ANG38=0,ANH38=""),"　",MAX(IF(AND(ANH38&gt;AOD14,ANJ38&gt;AOB14),0,IF(AND(ANH38&lt;=AOD14,ANH38&gt;AOA14,ANJ38&gt;AOB14),AOD14-ANH38,IF(AND(ANH38&lt;=AOD14,ANH38&lt;=AOA14,ANJ38&gt;AOB14),AOD14-AOA14,IF(AND(ANH38&gt;AOA14,ANJ38&lt;=AOB14),ANJ38-ANH38,IF(AND(ANH38&lt;=AOA14,ANJ38&lt;=AOB14),ANJ38-AOA14,0))))),0)),0)</f>
        <v>　</v>
      </c>
      <c r="AOB38" s="663"/>
      <c r="AOC38" s="664"/>
      <c r="AOD38" s="662" t="str">
        <f>IFERROR(IF(OR(ANG38="日",ANG38="祝",ANG38=0,ANH38=""),"　",MAX(IF(AND(ANH38&lt;=AOD14,ANJ38&gt;AOE14),AOE14-AOD14,IF(ANJ38&lt;=AOE14,0,IF(AND(ANH38&gt;AOD14,ANJ38&gt;AOE14),AOE14-ANH38,0))),0)),0)</f>
        <v>　</v>
      </c>
      <c r="AOE38" s="663"/>
      <c r="AOF38" s="664"/>
      <c r="AOG38" s="662" t="str">
        <f t="shared" si="19"/>
        <v>　</v>
      </c>
      <c r="AOH38" s="663"/>
      <c r="AOI38" s="664"/>
      <c r="AOJ38" s="665" t="str">
        <f>IF(AOM38="×",TIME(0,0,0),IF(AOW4="非常勤",ANL38,ANX38))</f>
        <v>　</v>
      </c>
      <c r="AOK38" s="666"/>
      <c r="AOL38" s="667"/>
      <c r="AOM38" s="265"/>
      <c r="AON38" s="665" t="str">
        <f>IF(AOQ38="×",TIME(0,0,0),IF(AOW4="非常勤",ANO38,AOA38))</f>
        <v>　</v>
      </c>
      <c r="AOO38" s="666"/>
      <c r="AOP38" s="667"/>
      <c r="AOQ38" s="265"/>
      <c r="AOR38" s="665" t="str">
        <f>IF(AOU38="×",TIME(0,0,0),IF(AOW4="非常勤",ANR38,AOD38))</f>
        <v>　</v>
      </c>
      <c r="AOS38" s="666"/>
      <c r="AOT38" s="667"/>
      <c r="AOU38" s="265"/>
      <c r="AOV38" s="665" t="str">
        <f>IF(AOY38="×",TIME(0,0,0),IF(AOW4="非常勤",ANU38,AOG38))</f>
        <v>　</v>
      </c>
      <c r="AOW38" s="666"/>
      <c r="AOX38" s="667"/>
      <c r="AOY38" s="265"/>
      <c r="AOZ38" s="668"/>
      <c r="APA38" s="669"/>
      <c r="APB38" s="668"/>
      <c r="APC38" s="670"/>
      <c r="APD38" s="669"/>
      <c r="APE38" s="671"/>
      <c r="APF38" s="672"/>
      <c r="APG38" s="672"/>
      <c r="APH38" s="673"/>
      <c r="API38" s="263">
        <f>$A$38</f>
        <v>24</v>
      </c>
      <c r="APJ38" s="264" t="str">
        <f>$B$38</f>
        <v>土</v>
      </c>
      <c r="APK38" s="660"/>
      <c r="APL38" s="661"/>
      <c r="APM38" s="660"/>
      <c r="APN38" s="661"/>
      <c r="APO38" s="662" t="str">
        <f>IFERROR(IF(OR(APJ38="日",APJ38="祝",APJ38=0,APK38=""),"　",MAX(IF(AND(APK38&lt;=APO14,APM38&gt;APP14),APP14-APO14,IF(AND(APK38&gt;APO14,APM38&lt;=APP14),APM38-APK38,IF(AND(APK38&lt;=APO14,APM38&lt;=APP14),APM38-APO14,IF(AND(APK38&gt;APO14,APM38&gt;APP14),APP14-APK38,0)))),0)),0)</f>
        <v>　</v>
      </c>
      <c r="APP38" s="663"/>
      <c r="APQ38" s="664"/>
      <c r="APR38" s="662" t="str">
        <f>IFERROR(IF(OR(APJ38="日",APJ38="祝",APJ38=0,APK38=""),"　",MAX(IF(AND(APK38&gt;APU14,APM38&gt;APS14),0,IF(AND(APK38&lt;=APU14,APK38&gt;APR14,APM38&gt;APS14),APU14-APK38,IF(AND(APK38&lt;=APU14,APK38&lt;=APR14,APM38&gt;APS14),APU14-APR14,IF(AND(APK38&gt;APR14,APM38&lt;=APS14),APM38-APK38,IF(AND(APK38&lt;=APR14,APM38&lt;=APS14),APM38-APR14,0))))),0)),0)</f>
        <v>　</v>
      </c>
      <c r="APS38" s="663"/>
      <c r="APT38" s="664"/>
      <c r="APU38" s="662" t="str">
        <f>IFERROR(IF(OR(APJ38="日",APJ38="祝",APJ38=0,APK38=""),"　",MAX(IF(AND(APK38&lt;=APU14,APM38&gt;APV14),APV14-APU14,IF(APM38&lt;=APV14,0,IF(AND(APK38&gt;APU14,APM38&gt;APV14),APV14-APK38,0))),0)),0)</f>
        <v>　</v>
      </c>
      <c r="APV38" s="663"/>
      <c r="APW38" s="664"/>
      <c r="APX38" s="662" t="str">
        <f>IFERROR(IF(OR(APJ38="日",APJ38="祝",APJ38=0,APK38=""),"　",MAX(IF(APK38&gt;APX14,APM38-APK38,IF(APK38&lt;=APX14,APM38-APX14,0)),0)),0)</f>
        <v>　</v>
      </c>
      <c r="APY38" s="663"/>
      <c r="APZ38" s="664"/>
      <c r="AQA38" s="662" t="str">
        <f>IFERROR(IF(OR(APJ38="日",APJ38="祝",APJ38=0,APK38=""),"　",MAX(IF(AND(APK38&lt;=AQA14,APM38&gt;AQB14),AQB14-AQA14,IF(AND(APK38&gt;AQA14,APM38&lt;=AQB14),APM38-APK38,IF(AND(APK38&lt;=AQA14,APM38&lt;=AQB14),APM38-AQA14,IF(AND(APK38&gt;AQA14,APM38&gt;AQB14),AQB14-APK38,0)))),0)),0)</f>
        <v>　</v>
      </c>
      <c r="AQB38" s="663"/>
      <c r="AQC38" s="664"/>
      <c r="AQD38" s="662" t="str">
        <f>IFERROR(IF(OR(APJ38="日",APJ38="祝",APJ38=0,APK38=""),"　",MAX(IF(AND(APK38&gt;AQG14,APM38&gt;AQE14),0,IF(AND(APK38&lt;=AQG14,APK38&gt;AQD14,APM38&gt;AQE14),AQG14-APK38,IF(AND(APK38&lt;=AQG14,APK38&lt;=AQD14,APM38&gt;AQE14),AQG14-AQD14,IF(AND(APK38&gt;AQD14,APM38&lt;=AQE14),APM38-APK38,IF(AND(APK38&lt;=AQD14,APM38&lt;=AQE14),APM38-AQD14,0))))),0)),0)</f>
        <v>　</v>
      </c>
      <c r="AQE38" s="663"/>
      <c r="AQF38" s="664"/>
      <c r="AQG38" s="662" t="str">
        <f>IFERROR(IF(OR(APJ38="日",APJ38="祝",APJ38=0,APK38=""),"　",MAX(IF(AND(APK38&lt;=AQG14,APM38&gt;AQH14),AQH14-AQG14,IF(APM38&lt;=AQH14,0,IF(AND(APK38&gt;AQG14,APM38&gt;AQH14),AQH14-APK38,0))),0)),0)</f>
        <v>　</v>
      </c>
      <c r="AQH38" s="663"/>
      <c r="AQI38" s="664"/>
      <c r="AQJ38" s="662" t="str">
        <f t="shared" si="20"/>
        <v>　</v>
      </c>
      <c r="AQK38" s="663"/>
      <c r="AQL38" s="664"/>
      <c r="AQM38" s="665" t="str">
        <f>IF(AQP38="×",TIME(0,0,0),IF(AQZ4="非常勤",APO38,AQA38))</f>
        <v>　</v>
      </c>
      <c r="AQN38" s="666"/>
      <c r="AQO38" s="667"/>
      <c r="AQP38" s="265"/>
      <c r="AQQ38" s="665" t="str">
        <f>IF(AQT38="×",TIME(0,0,0),IF(AQZ4="非常勤",APR38,AQD38))</f>
        <v>　</v>
      </c>
      <c r="AQR38" s="666"/>
      <c r="AQS38" s="667"/>
      <c r="AQT38" s="265"/>
      <c r="AQU38" s="665" t="str">
        <f>IF(AQX38="×",TIME(0,0,0),IF(AQZ4="非常勤",APU38,AQG38))</f>
        <v>　</v>
      </c>
      <c r="AQV38" s="666"/>
      <c r="AQW38" s="667"/>
      <c r="AQX38" s="265"/>
      <c r="AQY38" s="665" t="str">
        <f>IF(ARB38="×",TIME(0,0,0),IF(AQZ4="非常勤",APX38,AQJ38))</f>
        <v>　</v>
      </c>
      <c r="AQZ38" s="666"/>
      <c r="ARA38" s="667"/>
      <c r="ARB38" s="265"/>
      <c r="ARC38" s="720"/>
      <c r="ARD38" s="720"/>
      <c r="ARE38" s="668"/>
      <c r="ARF38" s="670"/>
      <c r="ARG38" s="669"/>
      <c r="ARH38" s="671"/>
      <c r="ARI38" s="672"/>
      <c r="ARJ38" s="672"/>
      <c r="ARK38" s="673"/>
      <c r="ARL38" s="263">
        <f>$A$38</f>
        <v>24</v>
      </c>
      <c r="ARM38" s="264" t="str">
        <f>$B$38</f>
        <v>土</v>
      </c>
      <c r="ARN38" s="660"/>
      <c r="ARO38" s="661"/>
      <c r="ARP38" s="660"/>
      <c r="ARQ38" s="661"/>
      <c r="ARR38" s="662" t="str">
        <f>IFERROR(IF(OR(ARM38="日",ARM38="祝",ARM38=0,ARN38=""),"　",MAX(IF(AND(ARN38&lt;=ARR14,ARP38&gt;ARS14),ARS14-ARR14,IF(AND(ARN38&gt;ARR14,ARP38&lt;=ARS14),ARP38-ARN38,IF(AND(ARN38&lt;=ARR14,ARP38&lt;=ARS14),ARP38-ARR14,IF(AND(ARN38&gt;ARR14,ARP38&gt;ARS14),ARS14-ARN38,0)))),0)),0)</f>
        <v>　</v>
      </c>
      <c r="ARS38" s="663"/>
      <c r="ART38" s="664"/>
      <c r="ARU38" s="662" t="str">
        <f>IFERROR(IF(OR(ARM38="日",ARM38="祝",ARM38=0,ARN38=""),"　",MAX(IF(AND(ARN38&gt;ARX14,ARP38&gt;ARV14),0,IF(AND(ARN38&lt;=ARX14,ARN38&gt;ARU14,ARP38&gt;ARV14),ARX14-ARN38,IF(AND(ARN38&lt;=ARX14,ARN38&lt;=ARU14,ARP38&gt;ARV14),ARX14-ARU14,IF(AND(ARN38&gt;ARU14,ARP38&lt;=ARV14),ARP38-ARN38,IF(AND(ARN38&lt;=ARU14,ARP38&lt;=ARV14),ARP38-ARU14,0))))),0)),0)</f>
        <v>　</v>
      </c>
      <c r="ARV38" s="663"/>
      <c r="ARW38" s="664"/>
      <c r="ARX38" s="662" t="str">
        <f>IFERROR(IF(OR(ARM38="日",ARM38="祝",ARM38=0,ARN38=""),"　",MAX(IF(AND(ARN38&lt;=ARX14,ARP38&gt;ARY14),ARY14-ARX14,IF(ARP38&lt;=ARY14,0,IF(AND(ARN38&gt;ARX14,ARP38&gt;ARY14),ARY14-ARN38,0))),0)),0)</f>
        <v>　</v>
      </c>
      <c r="ARY38" s="663"/>
      <c r="ARZ38" s="664"/>
      <c r="ASA38" s="662" t="str">
        <f>IFERROR(IF(OR(ARM38="日",ARM38="祝",ARM38=0,ARN38=""),"　",MAX(IF(ARN38&gt;ASA14,ARP38-ARN38,IF(ARN38&lt;=ASA14,ARP38-ASA14,0)),0)),0)</f>
        <v>　</v>
      </c>
      <c r="ASB38" s="663"/>
      <c r="ASC38" s="664"/>
      <c r="ASD38" s="662" t="str">
        <f>IFERROR(IF(OR(ARM38="日",ARM38="祝",ARM38=0,ARN38=""),"　",MAX(IF(AND(ARN38&lt;=ASD14,ARP38&gt;ASE14),ASE14-ASD14,IF(AND(ARN38&gt;ASD14,ARP38&lt;=ASE14),ARP38-ARN38,IF(AND(ARN38&lt;=ASD14,ARP38&lt;=ASE14),ARP38-ASD14,IF(AND(ARN38&gt;ASD14,ARP38&gt;ASE14),ASE14-ARN38,0)))),0)),0)</f>
        <v>　</v>
      </c>
      <c r="ASE38" s="663"/>
      <c r="ASF38" s="664"/>
      <c r="ASG38" s="662" t="str">
        <f>IFERROR(IF(OR(ARM38="日",ARM38="祝",ARM38=0,ARN38=""),"　",MAX(IF(AND(ARN38&gt;ASJ14,ARP38&gt;ASH14),0,IF(AND(ARN38&lt;=ASJ14,ARN38&gt;ASG14,ARP38&gt;ASH14),ASJ14-ARN38,IF(AND(ARN38&lt;=ASJ14,ARN38&lt;=ASG14,ARP38&gt;ASH14),ASJ14-ASG14,IF(AND(ARN38&gt;ASG14,ARP38&lt;=ASH14),ARP38-ARN38,IF(AND(ARN38&lt;=ASG14,ARP38&lt;=ASH14),ARP38-ASG14,0))))),0)),0)</f>
        <v>　</v>
      </c>
      <c r="ASH38" s="663"/>
      <c r="ASI38" s="664"/>
      <c r="ASJ38" s="662" t="str">
        <f>IFERROR(IF(OR(ARM38="日",ARM38="祝",ARM38=0,ARN38=""),"　",MAX(IF(AND(ARN38&lt;=ASJ14,ARP38&gt;ASK14),ASK14-ASJ14,IF(ARP38&lt;=ASK14,0,IF(AND(ARN38&gt;ASJ14,ARP38&gt;ASK14),ASK14-ARN38,0))),0)),0)</f>
        <v>　</v>
      </c>
      <c r="ASK38" s="663"/>
      <c r="ASL38" s="664"/>
      <c r="ASM38" s="662" t="str">
        <f t="shared" si="21"/>
        <v>　</v>
      </c>
      <c r="ASN38" s="663"/>
      <c r="ASO38" s="664"/>
      <c r="ASP38" s="665" t="str">
        <f>IF(ASS38="×",TIME(0,0,0),IF(ATC4="非常勤",ARR38,ASD38))</f>
        <v>　</v>
      </c>
      <c r="ASQ38" s="666"/>
      <c r="ASR38" s="667"/>
      <c r="ASS38" s="265"/>
      <c r="AST38" s="665" t="str">
        <f>IF(ASW38="×",TIME(0,0,0),IF(ATC4="非常勤",ARU38,ASG38))</f>
        <v>　</v>
      </c>
      <c r="ASU38" s="666"/>
      <c r="ASV38" s="667"/>
      <c r="ASW38" s="265"/>
      <c r="ASX38" s="665" t="str">
        <f>IF(ATA38="×",TIME(0,0,0),IF(ATC4="非常勤",ARX38,ASJ38))</f>
        <v>　</v>
      </c>
      <c r="ASY38" s="666"/>
      <c r="ASZ38" s="667"/>
      <c r="ATA38" s="265"/>
      <c r="ATB38" s="665" t="str">
        <f>IF(ATE38="×",TIME(0,0,0),IF(ATC4="非常勤",ASA38,ASM38))</f>
        <v>　</v>
      </c>
      <c r="ATC38" s="666"/>
      <c r="ATD38" s="667"/>
      <c r="ATE38" s="265"/>
      <c r="ATF38" s="720"/>
      <c r="ATG38" s="720"/>
      <c r="ATH38" s="668"/>
      <c r="ATI38" s="670"/>
      <c r="ATJ38" s="669"/>
      <c r="ATK38" s="671"/>
      <c r="ATL38" s="672"/>
      <c r="ATM38" s="672"/>
      <c r="ATN38" s="673"/>
      <c r="ATO38" s="263">
        <f>$A$38</f>
        <v>24</v>
      </c>
      <c r="ATP38" s="264" t="str">
        <f>$B$38</f>
        <v>土</v>
      </c>
      <c r="ATQ38" s="660"/>
      <c r="ATR38" s="661"/>
      <c r="ATS38" s="660"/>
      <c r="ATT38" s="661"/>
      <c r="ATU38" s="662" t="str">
        <f>IFERROR(IF(OR(ATP38="日",ATP38="祝",ATP38=0,ATQ38=""),"　",MAX(IF(AND(ATQ38&lt;=ATU14,ATS38&gt;ATV14),ATV14-ATU14,IF(AND(ATQ38&gt;ATU14,ATS38&lt;=ATV14),ATS38-ATQ38,IF(AND(ATQ38&lt;=ATU14,ATS38&lt;=ATV14),ATS38-ATU14,IF(AND(ATQ38&gt;ATU14,ATS38&gt;ATV14),ATV14-ATQ38,0)))),0)),0)</f>
        <v>　</v>
      </c>
      <c r="ATV38" s="663"/>
      <c r="ATW38" s="664"/>
      <c r="ATX38" s="662" t="str">
        <f>IFERROR(IF(OR(ATP38="日",ATP38="祝",ATP38=0,ATQ38=""),"　",MAX(IF(AND(ATQ38&gt;AUA14,ATS38&gt;ATY14),0,IF(AND(ATQ38&lt;=AUA14,ATQ38&gt;ATX14,ATS38&gt;ATY14),AUA14-ATQ38,IF(AND(ATQ38&lt;=AUA14,ATQ38&lt;=ATX14,ATS38&gt;ATY14),AUA14-ATX14,IF(AND(ATQ38&gt;ATX14,ATS38&lt;=ATY14),ATS38-ATQ38,IF(AND(ATQ38&lt;=ATX14,ATS38&lt;=ATY14),ATS38-ATX14,0))))),0)),0)</f>
        <v>　</v>
      </c>
      <c r="ATY38" s="663"/>
      <c r="ATZ38" s="664"/>
      <c r="AUA38" s="662" t="str">
        <f>IFERROR(IF(OR(ATP38="日",ATP38="祝",ATP38=0,ATQ38=""),"　",MAX(IF(AND(ATQ38&lt;=AUA14,ATS38&gt;AUB14),AUB14-AUA14,IF(ATS38&lt;=AUB14,0,IF(AND(ATQ38&gt;AUA14,ATS38&gt;AUB14),AUB14-ATQ38,0))),0)),0)</f>
        <v>　</v>
      </c>
      <c r="AUB38" s="663"/>
      <c r="AUC38" s="664"/>
      <c r="AUD38" s="662" t="str">
        <f>IFERROR(IF(OR(ATP38="日",ATP38="祝",ATP38=0,ATQ38=""),"　",MAX(IF(ATQ38&gt;AUD14,ATS38-ATQ38,IF(ATQ38&lt;=AUD14,ATS38-AUD14,0)),0)),0)</f>
        <v>　</v>
      </c>
      <c r="AUE38" s="663"/>
      <c r="AUF38" s="664"/>
      <c r="AUG38" s="662" t="str">
        <f>IFERROR(IF(OR(ATP38="日",ATP38="祝",ATP38=0,ATQ38=""),"　",MAX(IF(AND(ATQ38&lt;=AUG14,ATS38&gt;AUH14),AUH14-AUG14,IF(AND(ATQ38&gt;AUG14,ATS38&lt;=AUH14),ATS38-ATQ38,IF(AND(ATQ38&lt;=AUG14,ATS38&lt;=AUH14),ATS38-AUG14,IF(AND(ATQ38&gt;AUG14,ATS38&gt;AUH14),AUH14-ATQ38,0)))),0)),0)</f>
        <v>　</v>
      </c>
      <c r="AUH38" s="663"/>
      <c r="AUI38" s="664"/>
      <c r="AUJ38" s="662" t="str">
        <f>IFERROR(IF(OR(ATP38="日",ATP38="祝",ATP38=0,ATQ38=""),"　",MAX(IF(AND(ATQ38&gt;AUM14,ATS38&gt;AUK14),0,IF(AND(ATQ38&lt;=AUM14,ATQ38&gt;AUJ14,ATS38&gt;AUK14),AUM14-ATQ38,IF(AND(ATQ38&lt;=AUM14,ATQ38&lt;=AUJ14,ATS38&gt;AUK14),AUM14-AUJ14,IF(AND(ATQ38&gt;AUJ14,ATS38&lt;=AUK14),ATS38-ATQ38,IF(AND(ATQ38&lt;=AUJ14,ATS38&lt;=AUK14),ATS38-AUJ14,0))))),0)),0)</f>
        <v>　</v>
      </c>
      <c r="AUK38" s="663"/>
      <c r="AUL38" s="664"/>
      <c r="AUM38" s="662" t="str">
        <f>IFERROR(IF(OR(ATP38="日",ATP38="祝",ATP38=0,ATQ38=""),"　",MAX(IF(AND(ATQ38&lt;=AUM14,ATS38&gt;AUN14),AUN14-AUM14,IF(ATS38&lt;=AUN14,0,IF(AND(ATQ38&gt;AUM14,ATS38&gt;AUN14),AUN14-ATQ38,0))),0)),0)</f>
        <v>　</v>
      </c>
      <c r="AUN38" s="663"/>
      <c r="AUO38" s="664"/>
      <c r="AUP38" s="662" t="str">
        <f t="shared" si="22"/>
        <v>　</v>
      </c>
      <c r="AUQ38" s="663"/>
      <c r="AUR38" s="664"/>
      <c r="AUS38" s="665" t="str">
        <f>IF(AUV38="×",TIME(0,0,0),IF(AVF4="非常勤",ATU38,AUG38))</f>
        <v>　</v>
      </c>
      <c r="AUT38" s="666"/>
      <c r="AUU38" s="667"/>
      <c r="AUV38" s="265"/>
      <c r="AUW38" s="665" t="str">
        <f>IF(AUZ38="×",TIME(0,0,0),IF(AVF4="非常勤",ATX38,AUJ38))</f>
        <v>　</v>
      </c>
      <c r="AUX38" s="666"/>
      <c r="AUY38" s="667"/>
      <c r="AUZ38" s="265"/>
      <c r="AVA38" s="665" t="str">
        <f>IF(AVD38="×",TIME(0,0,0),IF(AVF4="非常勤",AUA38,AUM38))</f>
        <v>　</v>
      </c>
      <c r="AVB38" s="666"/>
      <c r="AVC38" s="667"/>
      <c r="AVD38" s="265"/>
      <c r="AVE38" s="665" t="str">
        <f>IF(AVH38="×",TIME(0,0,0),IF(AVF4="非常勤",AUD38,AUP38))</f>
        <v>　</v>
      </c>
      <c r="AVF38" s="666"/>
      <c r="AVG38" s="667"/>
      <c r="AVH38" s="265"/>
      <c r="AVI38" s="668"/>
      <c r="AVJ38" s="669"/>
      <c r="AVK38" s="668"/>
      <c r="AVL38" s="670"/>
      <c r="AVM38" s="669"/>
      <c r="AVN38" s="671"/>
      <c r="AVO38" s="672"/>
      <c r="AVP38" s="672"/>
      <c r="AVQ38" s="673"/>
      <c r="AVR38" s="263">
        <f>$A$38</f>
        <v>24</v>
      </c>
      <c r="AVS38" s="264" t="str">
        <f>$B$38</f>
        <v>土</v>
      </c>
      <c r="AVT38" s="660"/>
      <c r="AVU38" s="661"/>
      <c r="AVV38" s="660"/>
      <c r="AVW38" s="661"/>
      <c r="AVX38" s="662" t="str">
        <f>IFERROR(IF(OR(AVS38="日",AVS38="祝",AVS38=0,AVT38=""),"　",MAX(IF(AND(AVT38&lt;=AVX14,AVV38&gt;AVY14),AVY14-AVX14,IF(AND(AVT38&gt;AVX14,AVV38&lt;=AVY14),AVV38-AVT38,IF(AND(AVT38&lt;=AVX14,AVV38&lt;=AVY14),AVV38-AVX14,IF(AND(AVT38&gt;AVX14,AVV38&gt;AVY14),AVY14-AVT38,0)))),0)),0)</f>
        <v>　</v>
      </c>
      <c r="AVY38" s="663"/>
      <c r="AVZ38" s="664"/>
      <c r="AWA38" s="662" t="str">
        <f>IFERROR(IF(OR(AVS38="日",AVS38="祝",AVS38=0,AVT38=""),"　",MAX(IF(AND(AVT38&gt;AWD14,AVV38&gt;AWB14),0,IF(AND(AVT38&lt;=AWD14,AVT38&gt;AWA14,AVV38&gt;AWB14),AWD14-AVT38,IF(AND(AVT38&lt;=AWD14,AVT38&lt;=AWA14,AVV38&gt;AWB14),AWD14-AWA14,IF(AND(AVT38&gt;AWA14,AVV38&lt;=AWB14),AVV38-AVT38,IF(AND(AVT38&lt;=AWA14,AVV38&lt;=AWB14),AVV38-AWA14,0))))),0)),0)</f>
        <v>　</v>
      </c>
      <c r="AWB38" s="663"/>
      <c r="AWC38" s="664"/>
      <c r="AWD38" s="662" t="str">
        <f>IFERROR(IF(OR(AVS38="日",AVS38="祝",AVS38=0,AVT38=""),"　",MAX(IF(AND(AVT38&lt;=AWD14,AVV38&gt;AWE14),AWE14-AWD14,IF(AVV38&lt;=AWE14,0,IF(AND(AVT38&gt;AWD14,AVV38&gt;AWE14),AWE14-AVT38,0))),0)),0)</f>
        <v>　</v>
      </c>
      <c r="AWE38" s="663"/>
      <c r="AWF38" s="664"/>
      <c r="AWG38" s="662" t="str">
        <f>IFERROR(IF(OR(AVS38="日",AVS38="祝",AVS38=0,AVT38=""),"　",MAX(IF(AVT38&gt;AWG14,AVV38-AVT38,IF(AVT38&lt;=AWG14,AVV38-AWG14,0)),0)),0)</f>
        <v>　</v>
      </c>
      <c r="AWH38" s="663"/>
      <c r="AWI38" s="664"/>
      <c r="AWJ38" s="662" t="str">
        <f>IFERROR(IF(OR(AVS38="日",AVS38="祝",AVS38=0,AVT38=""),"　",MAX(IF(AND(AVT38&lt;=AWJ14,AVV38&gt;AWK14),AWK14-AWJ14,IF(AND(AVT38&gt;AWJ14,AVV38&lt;=AWK14),AVV38-AVT38,IF(AND(AVT38&lt;=AWJ14,AVV38&lt;=AWK14),AVV38-AWJ14,IF(AND(AVT38&gt;AWJ14,AVV38&gt;AWK14),AWK14-AVT38,0)))),0)),0)</f>
        <v>　</v>
      </c>
      <c r="AWK38" s="663"/>
      <c r="AWL38" s="664"/>
      <c r="AWM38" s="662" t="str">
        <f>IFERROR(IF(OR(AVS38="日",AVS38="祝",AVS38=0,AVT38=""),"　",MAX(IF(AND(AVT38&gt;AWP14,AVV38&gt;AWN14),0,IF(AND(AVT38&lt;=AWP14,AVT38&gt;AWM14,AVV38&gt;AWN14),AWP14-AVT38,IF(AND(AVT38&lt;=AWP14,AVT38&lt;=AWM14,AVV38&gt;AWN14),AWP14-AWM14,IF(AND(AVT38&gt;AWM14,AVV38&lt;=AWN14),AVV38-AVT38,IF(AND(AVT38&lt;=AWM14,AVV38&lt;=AWN14),AVV38-AWM14,0))))),0)),0)</f>
        <v>　</v>
      </c>
      <c r="AWN38" s="663"/>
      <c r="AWO38" s="664"/>
      <c r="AWP38" s="662" t="str">
        <f>IFERROR(IF(OR(AVS38="日",AVS38="祝",AVS38=0,AVT38=""),"　",MAX(IF(AND(AVT38&lt;=AWP14,AVV38&gt;AWQ14),AWQ14-AWP14,IF(AVV38&lt;=AWQ14,0,IF(AND(AVT38&gt;AWP14,AVV38&gt;AWQ14),AWQ14-AVT38,0))),0)),0)</f>
        <v>　</v>
      </c>
      <c r="AWQ38" s="663"/>
      <c r="AWR38" s="664"/>
      <c r="AWS38" s="662" t="str">
        <f t="shared" si="23"/>
        <v>　</v>
      </c>
      <c r="AWT38" s="663"/>
      <c r="AWU38" s="664"/>
      <c r="AWV38" s="665" t="str">
        <f>IF(AWY38="×",TIME(0,0,0),IF(AXI4="非常勤",AVX38,AWJ38))</f>
        <v>　</v>
      </c>
      <c r="AWW38" s="666"/>
      <c r="AWX38" s="667"/>
      <c r="AWY38" s="265"/>
      <c r="AWZ38" s="665" t="str">
        <f>IF(AXC38="×",TIME(0,0,0),IF(AXI4="非常勤",AWA38,AWM38))</f>
        <v>　</v>
      </c>
      <c r="AXA38" s="666"/>
      <c r="AXB38" s="667"/>
      <c r="AXC38" s="265"/>
      <c r="AXD38" s="665" t="str">
        <f>IF(AXG38="×",TIME(0,0,0),IF(AXI4="非常勤",AWD38,AWP38))</f>
        <v>　</v>
      </c>
      <c r="AXE38" s="666"/>
      <c r="AXF38" s="667"/>
      <c r="AXG38" s="265"/>
      <c r="AXH38" s="665" t="str">
        <f>IF(AXK38="×",TIME(0,0,0),IF(AXI4="非常勤",AWG38,AWS38))</f>
        <v>　</v>
      </c>
      <c r="AXI38" s="666"/>
      <c r="AXJ38" s="667"/>
      <c r="AXK38" s="265"/>
      <c r="AXL38" s="668"/>
      <c r="AXM38" s="669"/>
      <c r="AXN38" s="668"/>
      <c r="AXO38" s="670"/>
      <c r="AXP38" s="669"/>
      <c r="AXQ38" s="671"/>
      <c r="AXR38" s="672"/>
      <c r="AXS38" s="672"/>
      <c r="AXT38" s="673"/>
      <c r="AXU38" s="263">
        <f>$A$38</f>
        <v>24</v>
      </c>
      <c r="AXV38" s="264" t="str">
        <f>$B$38</f>
        <v>土</v>
      </c>
      <c r="AXW38" s="660"/>
      <c r="AXX38" s="661"/>
      <c r="AXY38" s="660"/>
      <c r="AXZ38" s="661"/>
      <c r="AYA38" s="662" t="str">
        <f>IFERROR(IF(OR(AXV38="日",AXV38="祝",AXV38=0,AXW38=""),"　",MAX(IF(AND(AXW38&lt;=AYA14,AXY38&gt;AYB14),AYB14-AYA14,IF(AND(AXW38&gt;AYA14,AXY38&lt;=AYB14),AXY38-AXW38,IF(AND(AXW38&lt;=AYA14,AXY38&lt;=AYB14),AXY38-AYA14,IF(AND(AXW38&gt;AYA14,AXY38&gt;AYB14),AYB14-AXW38,0)))),0)),0)</f>
        <v>　</v>
      </c>
      <c r="AYB38" s="663"/>
      <c r="AYC38" s="664"/>
      <c r="AYD38" s="662" t="str">
        <f>IFERROR(IF(OR(AXV38="日",AXV38="祝",AXV38=0,AXW38=""),"　",MAX(IF(AND(AXW38&gt;AYG14,AXY38&gt;AYE14),0,IF(AND(AXW38&lt;=AYG14,AXW38&gt;AYD14,AXY38&gt;AYE14),AYG14-AXW38,IF(AND(AXW38&lt;=AYG14,AXW38&lt;=AYD14,AXY38&gt;AYE14),AYG14-AYD14,IF(AND(AXW38&gt;AYD14,AXY38&lt;=AYE14),AXY38-AXW38,IF(AND(AXW38&lt;=AYD14,AXY38&lt;=AYE14),AXY38-AYD14,0))))),0)),0)</f>
        <v>　</v>
      </c>
      <c r="AYE38" s="663"/>
      <c r="AYF38" s="664"/>
      <c r="AYG38" s="662" t="str">
        <f>IFERROR(IF(OR(AXV38="日",AXV38="祝",AXV38=0,AXW38=""),"　",MAX(IF(AND(AXW38&lt;=AYG14,AXY38&gt;AYH14),AYH14-AYG14,IF(AXY38&lt;=AYH14,0,IF(AND(AXW38&gt;AYG14,AXY38&gt;AYH14),AYH14-AXW38,0))),0)),0)</f>
        <v>　</v>
      </c>
      <c r="AYH38" s="663"/>
      <c r="AYI38" s="664"/>
      <c r="AYJ38" s="662" t="str">
        <f>IFERROR(IF(OR(AXV38="日",AXV38="祝",AXV38=0,AXW38=""),"　",MAX(IF(AXW38&gt;AYJ14,AXY38-AXW38,IF(AXW38&lt;=AYJ14,AXY38-AYJ14,0)),0)),0)</f>
        <v>　</v>
      </c>
      <c r="AYK38" s="663"/>
      <c r="AYL38" s="664"/>
      <c r="AYM38" s="662" t="str">
        <f>IFERROR(IF(OR(AXV38="日",AXV38="祝",AXV38=0,AXW38=""),"　",MAX(IF(AND(AXW38&lt;=AYM14,AXY38&gt;AYN14),AYN14-AYM14,IF(AND(AXW38&gt;AYM14,AXY38&lt;=AYN14),AXY38-AXW38,IF(AND(AXW38&lt;=AYM14,AXY38&lt;=AYN14),AXY38-AYM14,IF(AND(AXW38&gt;AYM14,AXY38&gt;AYN14),AYN14-AXW38,0)))),0)),0)</f>
        <v>　</v>
      </c>
      <c r="AYN38" s="663"/>
      <c r="AYO38" s="664"/>
      <c r="AYP38" s="662" t="str">
        <f>IFERROR(IF(OR(AXV38="日",AXV38="祝",AXV38=0,AXW38=""),"　",MAX(IF(AND(AXW38&gt;AYS14,AXY38&gt;AYQ14),0,IF(AND(AXW38&lt;=AYS14,AXW38&gt;AYP14,AXY38&gt;AYQ14),AYS14-AXW38,IF(AND(AXW38&lt;=AYS14,AXW38&lt;=AYP14,AXY38&gt;AYQ14),AYS14-AYP14,IF(AND(AXW38&gt;AYP14,AXY38&lt;=AYQ14),AXY38-AXW38,IF(AND(AXW38&lt;=AYP14,AXY38&lt;=AYQ14),AXY38-AYP14,0))))),0)),0)</f>
        <v>　</v>
      </c>
      <c r="AYQ38" s="663"/>
      <c r="AYR38" s="664"/>
      <c r="AYS38" s="662" t="str">
        <f>IFERROR(IF(OR(AXV38="日",AXV38="祝",AXV38=0,AXW38=""),"　",MAX(IF(AND(AXW38&lt;=AYS14,AXY38&gt;AYT14),AYT14-AYS14,IF(AXY38&lt;=AYT14,0,IF(AND(AXW38&gt;AYS14,AXY38&gt;AYT14),AYT14-AXW38,0))),0)),0)</f>
        <v>　</v>
      </c>
      <c r="AYT38" s="663"/>
      <c r="AYU38" s="664"/>
      <c r="AYV38" s="662" t="str">
        <f t="shared" si="24"/>
        <v>　</v>
      </c>
      <c r="AYW38" s="663"/>
      <c r="AYX38" s="664"/>
      <c r="AYY38" s="665" t="str">
        <f>IF(AZB38="×",TIME(0,0,0),IF(AZL4="非常勤",AYA38,AYM38))</f>
        <v>　</v>
      </c>
      <c r="AYZ38" s="666"/>
      <c r="AZA38" s="667"/>
      <c r="AZB38" s="265"/>
      <c r="AZC38" s="665" t="str">
        <f>IF(AZF38="×",TIME(0,0,0),IF(AZL4="非常勤",AYD38,AYP38))</f>
        <v>　</v>
      </c>
      <c r="AZD38" s="666"/>
      <c r="AZE38" s="667"/>
      <c r="AZF38" s="265"/>
      <c r="AZG38" s="665" t="str">
        <f>IF(AZJ38="×",TIME(0,0,0),IF(AZL4="非常勤",AYG38,AYS38))</f>
        <v>　</v>
      </c>
      <c r="AZH38" s="666"/>
      <c r="AZI38" s="667"/>
      <c r="AZJ38" s="265"/>
      <c r="AZK38" s="665" t="str">
        <f>IF(AZN38="×",TIME(0,0,0),IF(AZL4="非常勤",AYJ38,AYV38))</f>
        <v>　</v>
      </c>
      <c r="AZL38" s="666"/>
      <c r="AZM38" s="667"/>
      <c r="AZN38" s="265"/>
      <c r="AZO38" s="668"/>
      <c r="AZP38" s="669"/>
      <c r="AZQ38" s="668"/>
      <c r="AZR38" s="670"/>
      <c r="AZS38" s="669"/>
      <c r="AZT38" s="671"/>
      <c r="AZU38" s="672"/>
      <c r="AZV38" s="672"/>
      <c r="AZW38" s="673"/>
      <c r="AZX38" s="263">
        <f>$A$38</f>
        <v>24</v>
      </c>
      <c r="AZY38" s="264" t="str">
        <f>$B$38</f>
        <v>土</v>
      </c>
      <c r="AZZ38" s="660"/>
      <c r="BAA38" s="661"/>
      <c r="BAB38" s="660"/>
      <c r="BAC38" s="661"/>
      <c r="BAD38" s="662" t="str">
        <f>IFERROR(IF(OR(AZY38="日",AZY38="祝",AZY38=0,AZZ38=""),"　",MAX(IF(AND(AZZ38&lt;=BAD14,BAB38&gt;BAE14),BAE14-BAD14,IF(AND(AZZ38&gt;BAD14,BAB38&lt;=BAE14),BAB38-AZZ38,IF(AND(AZZ38&lt;=BAD14,BAB38&lt;=BAE14),BAB38-BAD14,IF(AND(AZZ38&gt;BAD14,BAB38&gt;BAE14),BAE14-AZZ38,0)))),0)),0)</f>
        <v>　</v>
      </c>
      <c r="BAE38" s="663"/>
      <c r="BAF38" s="664"/>
      <c r="BAG38" s="662" t="str">
        <f>IFERROR(IF(OR(AZY38="日",AZY38="祝",AZY38=0,AZZ38=""),"　",MAX(IF(AND(AZZ38&gt;BAJ14,BAB38&gt;BAH14),0,IF(AND(AZZ38&lt;=BAJ14,AZZ38&gt;BAG14,BAB38&gt;BAH14),BAJ14-AZZ38,IF(AND(AZZ38&lt;=BAJ14,AZZ38&lt;=BAG14,BAB38&gt;BAH14),BAJ14-BAG14,IF(AND(AZZ38&gt;BAG14,BAB38&lt;=BAH14),BAB38-AZZ38,IF(AND(AZZ38&lt;=BAG14,BAB38&lt;=BAH14),BAB38-BAG14,0))))),0)),0)</f>
        <v>　</v>
      </c>
      <c r="BAH38" s="663"/>
      <c r="BAI38" s="664"/>
      <c r="BAJ38" s="662" t="str">
        <f>IFERROR(IF(OR(AZY38="日",AZY38="祝",AZY38=0,AZZ38=""),"　",MAX(IF(AND(AZZ38&lt;=BAJ14,BAB38&gt;BAK14),BAK14-BAJ14,IF(BAB38&lt;=BAK14,0,IF(AND(AZZ38&gt;BAJ14,BAB38&gt;BAK14),BAK14-AZZ38,0))),0)),0)</f>
        <v>　</v>
      </c>
      <c r="BAK38" s="663"/>
      <c r="BAL38" s="664"/>
      <c r="BAM38" s="662" t="str">
        <f>IFERROR(IF(OR(AZY38="日",AZY38="祝",AZY38=0,AZZ38=""),"　",MAX(IF(AZZ38&gt;BAM14,BAB38-AZZ38,IF(AZZ38&lt;=BAM14,BAB38-BAM14,0)),0)),0)</f>
        <v>　</v>
      </c>
      <c r="BAN38" s="663"/>
      <c r="BAO38" s="664"/>
      <c r="BAP38" s="662" t="str">
        <f>IFERROR(IF(OR(AZY38="日",AZY38="祝",AZY38=0,AZZ38=""),"　",MAX(IF(AND(AZZ38&lt;=BAP14,BAB38&gt;BAQ14),BAQ14-BAP14,IF(AND(AZZ38&gt;BAP14,BAB38&lt;=BAQ14),BAB38-AZZ38,IF(AND(AZZ38&lt;=BAP14,BAB38&lt;=BAQ14),BAB38-BAP14,IF(AND(AZZ38&gt;BAP14,BAB38&gt;BAQ14),BAQ14-AZZ38,0)))),0)),0)</f>
        <v>　</v>
      </c>
      <c r="BAQ38" s="663"/>
      <c r="BAR38" s="664"/>
      <c r="BAS38" s="662" t="str">
        <f>IFERROR(IF(OR(AZY38="日",AZY38="祝",AZY38=0,AZZ38=""),"　",MAX(IF(AND(AZZ38&gt;BAV14,BAB38&gt;BAT14),0,IF(AND(AZZ38&lt;=BAV14,AZZ38&gt;BAS14,BAB38&gt;BAT14),BAV14-AZZ38,IF(AND(AZZ38&lt;=BAV14,AZZ38&lt;=BAS14,BAB38&gt;BAT14),BAV14-BAS14,IF(AND(AZZ38&gt;BAS14,BAB38&lt;=BAT14),BAB38-AZZ38,IF(AND(AZZ38&lt;=BAS14,BAB38&lt;=BAT14),BAB38-BAS14,0))))),0)),0)</f>
        <v>　</v>
      </c>
      <c r="BAT38" s="663"/>
      <c r="BAU38" s="664"/>
      <c r="BAV38" s="662" t="str">
        <f>IFERROR(IF(OR(AZY38="日",AZY38="祝",AZY38=0,AZZ38=""),"　",MAX(IF(AND(AZZ38&lt;=BAV14,BAB38&gt;BAW14),BAW14-BAV14,IF(BAB38&lt;=BAW14,0,IF(AND(AZZ38&gt;BAV14,BAB38&gt;BAW14),BAW14-AZZ38,0))),0)),0)</f>
        <v>　</v>
      </c>
      <c r="BAW38" s="663"/>
      <c r="BAX38" s="664"/>
      <c r="BAY38" s="662" t="str">
        <f t="shared" si="25"/>
        <v>　</v>
      </c>
      <c r="BAZ38" s="663"/>
      <c r="BBA38" s="664"/>
      <c r="BBB38" s="665" t="str">
        <f>IF(BBE38="×",TIME(0,0,0),IF(BBO4="非常勤",BAD38,BAP38))</f>
        <v>　</v>
      </c>
      <c r="BBC38" s="666"/>
      <c r="BBD38" s="667"/>
      <c r="BBE38" s="265"/>
      <c r="BBF38" s="665" t="str">
        <f>IF(BBI38="×",TIME(0,0,0),IF(BBO4="非常勤",BAG38,BAS38))</f>
        <v>　</v>
      </c>
      <c r="BBG38" s="666"/>
      <c r="BBH38" s="667"/>
      <c r="BBI38" s="265"/>
      <c r="BBJ38" s="665" t="str">
        <f>IF(BBM38="×",TIME(0,0,0),IF(BBO4="非常勤",BAJ38,BAV38))</f>
        <v>　</v>
      </c>
      <c r="BBK38" s="666"/>
      <c r="BBL38" s="667"/>
      <c r="BBM38" s="265"/>
      <c r="BBN38" s="665" t="str">
        <f>IF(BBQ38="×",TIME(0,0,0),IF(BBO4="非常勤",BAM38,BAY38))</f>
        <v>　</v>
      </c>
      <c r="BBO38" s="666"/>
      <c r="BBP38" s="667"/>
      <c r="BBQ38" s="265"/>
      <c r="BBR38" s="668"/>
      <c r="BBS38" s="669"/>
      <c r="BBT38" s="668"/>
      <c r="BBU38" s="670"/>
      <c r="BBV38" s="669"/>
      <c r="BBW38" s="671"/>
      <c r="BBX38" s="672"/>
      <c r="BBY38" s="672"/>
      <c r="BBZ38" s="673"/>
      <c r="BCA38" s="263">
        <f>$A$38</f>
        <v>24</v>
      </c>
      <c r="BCB38" s="264" t="str">
        <f>$B$38</f>
        <v>土</v>
      </c>
      <c r="BCC38" s="660"/>
      <c r="BCD38" s="661"/>
      <c r="BCE38" s="660"/>
      <c r="BCF38" s="661"/>
      <c r="BCG38" s="662" t="str">
        <f>IFERROR(IF(OR(BCB38="日",BCB38="祝",BCB38=0,BCC38=""),"　",MAX(IF(AND(BCC38&lt;=BCG14,BCE38&gt;BCH14),BCH14-BCG14,IF(AND(BCC38&gt;BCG14,BCE38&lt;=BCH14),BCE38-BCC38,IF(AND(BCC38&lt;=BCG14,BCE38&lt;=BCH14),BCE38-BCG14,IF(AND(BCC38&gt;BCG14,BCE38&gt;BCH14),BCH14-BCC38,0)))),0)),0)</f>
        <v>　</v>
      </c>
      <c r="BCH38" s="663"/>
      <c r="BCI38" s="664"/>
      <c r="BCJ38" s="662" t="str">
        <f>IFERROR(IF(OR(BCB38="日",BCB38="祝",BCB38=0,BCC38=""),"　",MAX(IF(AND(BCC38&gt;BCM14,BCE38&gt;BCK14),0,IF(AND(BCC38&lt;=BCM14,BCC38&gt;BCJ14,BCE38&gt;BCK14),BCM14-BCC38,IF(AND(BCC38&lt;=BCM14,BCC38&lt;=BCJ14,BCE38&gt;BCK14),BCM14-BCJ14,IF(AND(BCC38&gt;BCJ14,BCE38&lt;=BCK14),BCE38-BCC38,IF(AND(BCC38&lt;=BCJ14,BCE38&lt;=BCK14),BCE38-BCJ14,0))))),0)),0)</f>
        <v>　</v>
      </c>
      <c r="BCK38" s="663"/>
      <c r="BCL38" s="664"/>
      <c r="BCM38" s="662" t="str">
        <f>IFERROR(IF(OR(BCB38="日",BCB38="祝",BCB38=0,BCC38=""),"　",MAX(IF(AND(BCC38&lt;=BCM14,BCE38&gt;BCN14),BCN14-BCM14,IF(BCE38&lt;=BCN14,0,IF(AND(BCC38&gt;BCM14,BCE38&gt;BCN14),BCN14-BCC38,0))),0)),0)</f>
        <v>　</v>
      </c>
      <c r="BCN38" s="663"/>
      <c r="BCO38" s="664"/>
      <c r="BCP38" s="662" t="str">
        <f>IFERROR(IF(OR(BCB38="日",BCB38="祝",BCB38=0,BCC38=""),"　",MAX(IF(BCC38&gt;BCP14,BCE38-BCC38,IF(BCC38&lt;=BCP14,BCE38-BCP14,0)),0)),0)</f>
        <v>　</v>
      </c>
      <c r="BCQ38" s="663"/>
      <c r="BCR38" s="664"/>
      <c r="BCS38" s="662" t="str">
        <f>IFERROR(IF(OR(BCB38="日",BCB38="祝",BCB38=0,BCC38=""),"　",MAX(IF(AND(BCC38&lt;=BCS14,BCE38&gt;BCT14),BCT14-BCS14,IF(AND(BCC38&gt;BCS14,BCE38&lt;=BCT14),BCE38-BCC38,IF(AND(BCC38&lt;=BCS14,BCE38&lt;=BCT14),BCE38-BCS14,IF(AND(BCC38&gt;BCS14,BCE38&gt;BCT14),BCT14-BCC38,0)))),0)),0)</f>
        <v>　</v>
      </c>
      <c r="BCT38" s="663"/>
      <c r="BCU38" s="664"/>
      <c r="BCV38" s="662" t="str">
        <f>IFERROR(IF(OR(BCB38="日",BCB38="祝",BCB38=0,BCC38=""),"　",MAX(IF(AND(BCC38&gt;BCY14,BCE38&gt;BCW14),0,IF(AND(BCC38&lt;=BCY14,BCC38&gt;BCV14,BCE38&gt;BCW14),BCY14-BCC38,IF(AND(BCC38&lt;=BCY14,BCC38&lt;=BCV14,BCE38&gt;BCW14),BCY14-BCV14,IF(AND(BCC38&gt;BCV14,BCE38&lt;=BCW14),BCE38-BCC38,IF(AND(BCC38&lt;=BCV14,BCE38&lt;=BCW14),BCE38-BCV14,0))))),0)),0)</f>
        <v>　</v>
      </c>
      <c r="BCW38" s="663"/>
      <c r="BCX38" s="664"/>
      <c r="BCY38" s="662" t="str">
        <f>IFERROR(IF(OR(BCB38="日",BCB38="祝",BCB38=0,BCC38=""),"　",MAX(IF(AND(BCC38&lt;=BCY14,BCE38&gt;BCZ14),BCZ14-BCY14,IF(BCE38&lt;=BCZ14,0,IF(AND(BCC38&gt;BCY14,BCE38&gt;BCZ14),BCZ14-BCC38,0))),0)),0)</f>
        <v>　</v>
      </c>
      <c r="BCZ38" s="663"/>
      <c r="BDA38" s="664"/>
      <c r="BDB38" s="662" t="str">
        <f t="shared" si="26"/>
        <v>　</v>
      </c>
      <c r="BDC38" s="663"/>
      <c r="BDD38" s="664"/>
      <c r="BDE38" s="665" t="str">
        <f>IF(BDH38="×",TIME(0,0,0),IF(BDR4="非常勤",BCG38,BCS38))</f>
        <v>　</v>
      </c>
      <c r="BDF38" s="666"/>
      <c r="BDG38" s="667"/>
      <c r="BDH38" s="265"/>
      <c r="BDI38" s="665" t="str">
        <f>IF(BDL38="×",TIME(0,0,0),IF(BDR4="非常勤",BCJ38,BCV38))</f>
        <v>　</v>
      </c>
      <c r="BDJ38" s="666"/>
      <c r="BDK38" s="667"/>
      <c r="BDL38" s="265"/>
      <c r="BDM38" s="665" t="str">
        <f>IF(BDP38="×",TIME(0,0,0),IF(BDR4="非常勤",BCM38,BCY38))</f>
        <v>　</v>
      </c>
      <c r="BDN38" s="666"/>
      <c r="BDO38" s="667"/>
      <c r="BDP38" s="265"/>
      <c r="BDQ38" s="665" t="str">
        <f>IF(BDT38="×",TIME(0,0,0),IF(BDR4="非常勤",BCP38,BDB38))</f>
        <v>　</v>
      </c>
      <c r="BDR38" s="666"/>
      <c r="BDS38" s="667"/>
      <c r="BDT38" s="265"/>
      <c r="BDU38" s="668"/>
      <c r="BDV38" s="669"/>
      <c r="BDW38" s="668"/>
      <c r="BDX38" s="670"/>
      <c r="BDY38" s="669"/>
      <c r="BDZ38" s="671"/>
      <c r="BEA38" s="672"/>
      <c r="BEB38" s="672"/>
      <c r="BEC38" s="673"/>
      <c r="BED38" s="263">
        <f>$A$38</f>
        <v>24</v>
      </c>
      <c r="BEE38" s="264" t="str">
        <f>$B$38</f>
        <v>土</v>
      </c>
      <c r="BEF38" s="660"/>
      <c r="BEG38" s="661"/>
      <c r="BEH38" s="660"/>
      <c r="BEI38" s="661"/>
      <c r="BEJ38" s="662" t="str">
        <f>IFERROR(IF(OR(BEE38="日",BEE38="祝",BEE38=0,BEF38=""),"　",MAX(IF(AND(BEF38&lt;=BEJ14,BEH38&gt;BEK14),BEK14-BEJ14,IF(AND(BEF38&gt;BEJ14,BEH38&lt;=BEK14),BEH38-BEF38,IF(AND(BEF38&lt;=BEJ14,BEH38&lt;=BEK14),BEH38-BEJ14,IF(AND(BEF38&gt;BEJ14,BEH38&gt;BEK14),BEK14-BEF38,0)))),0)),0)</f>
        <v>　</v>
      </c>
      <c r="BEK38" s="663"/>
      <c r="BEL38" s="664"/>
      <c r="BEM38" s="662" t="str">
        <f>IFERROR(IF(OR(BEE38="日",BEE38="祝",BEE38=0,BEF38=""),"　",MAX(IF(AND(BEF38&gt;BEP14,BEH38&gt;BEN14),0,IF(AND(BEF38&lt;=BEP14,BEF38&gt;BEM14,BEH38&gt;BEN14),BEP14-BEF38,IF(AND(BEF38&lt;=BEP14,BEF38&lt;=BEM14,BEH38&gt;BEN14),BEP14-BEM14,IF(AND(BEF38&gt;BEM14,BEH38&lt;=BEN14),BEH38-BEF38,IF(AND(BEF38&lt;=BEM14,BEH38&lt;=BEN14),BEH38-BEM14,0))))),0)),0)</f>
        <v>　</v>
      </c>
      <c r="BEN38" s="663"/>
      <c r="BEO38" s="664"/>
      <c r="BEP38" s="662" t="str">
        <f>IFERROR(IF(OR(BEE38="日",BEE38="祝",BEE38=0,BEF38=""),"　",MAX(IF(AND(BEF38&lt;=BEP14,BEH38&gt;BEQ14),BEQ14-BEP14,IF(BEH38&lt;=BEQ14,0,IF(AND(BEF38&gt;BEP14,BEH38&gt;BEQ14),BEQ14-BEF38,0))),0)),0)</f>
        <v>　</v>
      </c>
      <c r="BEQ38" s="663"/>
      <c r="BER38" s="664"/>
      <c r="BES38" s="662" t="str">
        <f>IFERROR(IF(OR(BEE38="日",BEE38="祝",BEE38=0,BEF38=""),"　",MAX(IF(BEF38&gt;BES14,BEH38-BEF38,IF(BEF38&lt;=BES14,BEH38-BES14,0)),0)),0)</f>
        <v>　</v>
      </c>
      <c r="BET38" s="663"/>
      <c r="BEU38" s="664"/>
      <c r="BEV38" s="662" t="str">
        <f>IFERROR(IF(OR(BEE38="日",BEE38="祝",BEE38=0,BEF38=""),"　",MAX(IF(AND(BEF38&lt;=BEV14,BEH38&gt;BEW14),BEW14-BEV14,IF(AND(BEF38&gt;BEV14,BEH38&lt;=BEW14),BEH38-BEF38,IF(AND(BEF38&lt;=BEV14,BEH38&lt;=BEW14),BEH38-BEV14,IF(AND(BEF38&gt;BEV14,BEH38&gt;BEW14),BEW14-BEF38,0)))),0)),0)</f>
        <v>　</v>
      </c>
      <c r="BEW38" s="663"/>
      <c r="BEX38" s="664"/>
      <c r="BEY38" s="662" t="str">
        <f>IFERROR(IF(OR(BEE38="日",BEE38="祝",BEE38=0,BEF38=""),"　",MAX(IF(AND(BEF38&gt;BFB14,BEH38&gt;BEZ14),0,IF(AND(BEF38&lt;=BFB14,BEF38&gt;BEY14,BEH38&gt;BEZ14),BFB14-BEF38,IF(AND(BEF38&lt;=BFB14,BEF38&lt;=BEY14,BEH38&gt;BEZ14),BFB14-BEY14,IF(AND(BEF38&gt;BEY14,BEH38&lt;=BEZ14),BEH38-BEF38,IF(AND(BEF38&lt;=BEY14,BEH38&lt;=BEZ14),BEH38-BEY14,0))))),0)),0)</f>
        <v>　</v>
      </c>
      <c r="BEZ38" s="663"/>
      <c r="BFA38" s="664"/>
      <c r="BFB38" s="662" t="str">
        <f>IFERROR(IF(OR(BEE38="日",BEE38="祝",BEE38=0,BEF38=""),"　",MAX(IF(AND(BEF38&lt;=BFB14,BEH38&gt;BFC14),BFC14-BFB14,IF(BEH38&lt;=BFC14,0,IF(AND(BEF38&gt;BFB14,BEH38&gt;BFC14),BFC14-BEF38,0))),0)),0)</f>
        <v>　</v>
      </c>
      <c r="BFC38" s="663"/>
      <c r="BFD38" s="664"/>
      <c r="BFE38" s="662" t="str">
        <f t="shared" si="27"/>
        <v>　</v>
      </c>
      <c r="BFF38" s="663"/>
      <c r="BFG38" s="664"/>
      <c r="BFH38" s="665" t="str">
        <f>IF(BFK38="×",TIME(0,0,0),IF(BFU4="非常勤",BEJ38,BEV38))</f>
        <v>　</v>
      </c>
      <c r="BFI38" s="666"/>
      <c r="BFJ38" s="667"/>
      <c r="BFK38" s="265"/>
      <c r="BFL38" s="665" t="str">
        <f>IF(BFO38="×",TIME(0,0,0),IF(BFU4="非常勤",BEM38,BEY38))</f>
        <v>　</v>
      </c>
      <c r="BFM38" s="666"/>
      <c r="BFN38" s="667"/>
      <c r="BFO38" s="265"/>
      <c r="BFP38" s="665" t="str">
        <f>IF(BFS38="×",TIME(0,0,0),IF(BFU4="非常勤",BEP38,BFB38))</f>
        <v>　</v>
      </c>
      <c r="BFQ38" s="666"/>
      <c r="BFR38" s="667"/>
      <c r="BFS38" s="265"/>
      <c r="BFT38" s="665" t="str">
        <f>IF(BFW38="×",TIME(0,0,0),IF(BFU4="非常勤",BES38,BFE38))</f>
        <v>　</v>
      </c>
      <c r="BFU38" s="666"/>
      <c r="BFV38" s="667"/>
      <c r="BFW38" s="265"/>
      <c r="BFX38" s="668"/>
      <c r="BFY38" s="669"/>
      <c r="BFZ38" s="668"/>
      <c r="BGA38" s="670"/>
      <c r="BGB38" s="669"/>
      <c r="BGC38" s="671"/>
      <c r="BGD38" s="672"/>
      <c r="BGE38" s="672"/>
      <c r="BGF38" s="673"/>
      <c r="BGG38" s="263">
        <f>$A$38</f>
        <v>24</v>
      </c>
      <c r="BGH38" s="264" t="str">
        <f>$B$38</f>
        <v>土</v>
      </c>
      <c r="BGI38" s="660"/>
      <c r="BGJ38" s="661"/>
      <c r="BGK38" s="660"/>
      <c r="BGL38" s="661"/>
      <c r="BGM38" s="662" t="str">
        <f>IFERROR(IF(OR(BGH38="日",BGH38="祝",BGH38=0,BGI38=""),"　",MAX(IF(AND(BGI38&lt;=BGM14,BGK38&gt;BGN14),BGN14-BGM14,IF(AND(BGI38&gt;BGM14,BGK38&lt;=BGN14),BGK38-BGI38,IF(AND(BGI38&lt;=BGM14,BGK38&lt;=BGN14),BGK38-BGM14,IF(AND(BGI38&gt;BGM14,BGK38&gt;BGN14),BGN14-BGI38,0)))),0)),0)</f>
        <v>　</v>
      </c>
      <c r="BGN38" s="663"/>
      <c r="BGO38" s="664"/>
      <c r="BGP38" s="662" t="str">
        <f>IFERROR(IF(OR(BGH38="日",BGH38="祝",BGH38=0,BGI38=""),"　",MAX(IF(AND(BGI38&gt;BGS14,BGK38&gt;BGQ14),0,IF(AND(BGI38&lt;=BGS14,BGI38&gt;BGP14,BGK38&gt;BGQ14),BGS14-BGI38,IF(AND(BGI38&lt;=BGS14,BGI38&lt;=BGP14,BGK38&gt;BGQ14),BGS14-BGP14,IF(AND(BGI38&gt;BGP14,BGK38&lt;=BGQ14),BGK38-BGI38,IF(AND(BGI38&lt;=BGP14,BGK38&lt;=BGQ14),BGK38-BGP14,0))))),0)),0)</f>
        <v>　</v>
      </c>
      <c r="BGQ38" s="663"/>
      <c r="BGR38" s="664"/>
      <c r="BGS38" s="662" t="str">
        <f>IFERROR(IF(OR(BGH38="日",BGH38="祝",BGH38=0,BGI38=""),"　",MAX(IF(AND(BGI38&lt;=BGS14,BGK38&gt;BGT14),BGT14-BGS14,IF(BGK38&lt;=BGT14,0,IF(AND(BGI38&gt;BGS14,BGK38&gt;BGT14),BGT14-BGI38,0))),0)),0)</f>
        <v>　</v>
      </c>
      <c r="BGT38" s="663"/>
      <c r="BGU38" s="664"/>
      <c r="BGV38" s="662" t="str">
        <f>IFERROR(IF(OR(BGH38="日",BGH38="祝",BGH38=0,BGI38=""),"　",MAX(IF(BGI38&gt;BGV14,BGK38-BGI38,IF(BGI38&lt;=BGV14,BGK38-BGV14,0)),0)),0)</f>
        <v>　</v>
      </c>
      <c r="BGW38" s="663"/>
      <c r="BGX38" s="664"/>
      <c r="BGY38" s="662" t="str">
        <f>IFERROR(IF(OR(BGH38="日",BGH38="祝",BGH38=0,BGI38=""),"　",MAX(IF(AND(BGI38&lt;=BGY14,BGK38&gt;BGZ14),BGZ14-BGY14,IF(AND(BGI38&gt;BGY14,BGK38&lt;=BGZ14),BGK38-BGI38,IF(AND(BGI38&lt;=BGY14,BGK38&lt;=BGZ14),BGK38-BGY14,IF(AND(BGI38&gt;BGY14,BGK38&gt;BGZ14),BGZ14-BGI38,0)))),0)),0)</f>
        <v>　</v>
      </c>
      <c r="BGZ38" s="663"/>
      <c r="BHA38" s="664"/>
      <c r="BHB38" s="662" t="str">
        <f>IFERROR(IF(OR(BGH38="日",BGH38="祝",BGH38=0,BGI38=""),"　",MAX(IF(AND(BGI38&gt;BHE14,BGK38&gt;BHC14),0,IF(AND(BGI38&lt;=BHE14,BGI38&gt;BHB14,BGK38&gt;BHC14),BHE14-BGI38,IF(AND(BGI38&lt;=BHE14,BGI38&lt;=BHB14,BGK38&gt;BHC14),BHE14-BHB14,IF(AND(BGI38&gt;BHB14,BGK38&lt;=BHC14),BGK38-BGI38,IF(AND(BGI38&lt;=BHB14,BGK38&lt;=BHC14),BGK38-BHB14,0))))),0)),0)</f>
        <v>　</v>
      </c>
      <c r="BHC38" s="663"/>
      <c r="BHD38" s="664"/>
      <c r="BHE38" s="662" t="str">
        <f>IFERROR(IF(OR(BGH38="日",BGH38="祝",BGH38=0,BGI38=""),"　",MAX(IF(AND(BGI38&lt;=BHE14,BGK38&gt;BHF14),BHF14-BHE14,IF(BGK38&lt;=BHF14,0,IF(AND(BGI38&gt;BHE14,BGK38&gt;BHF14),BHF14-BGI38,0))),0)),0)</f>
        <v>　</v>
      </c>
      <c r="BHF38" s="663"/>
      <c r="BHG38" s="664"/>
      <c r="BHH38" s="662" t="str">
        <f t="shared" si="28"/>
        <v>　</v>
      </c>
      <c r="BHI38" s="663"/>
      <c r="BHJ38" s="664"/>
      <c r="BHK38" s="665" t="str">
        <f>IF(BHN38="×",TIME(0,0,0),IF(BHX4="非常勤",BGM38,BGY38))</f>
        <v>　</v>
      </c>
      <c r="BHL38" s="666"/>
      <c r="BHM38" s="667"/>
      <c r="BHN38" s="265"/>
      <c r="BHO38" s="665" t="str">
        <f>IF(BHR38="×",TIME(0,0,0),IF(BHX4="非常勤",BGP38,BHB38))</f>
        <v>　</v>
      </c>
      <c r="BHP38" s="666"/>
      <c r="BHQ38" s="667"/>
      <c r="BHR38" s="265"/>
      <c r="BHS38" s="665" t="str">
        <f>IF(BHV38="×",TIME(0,0,0),IF(BHX4="非常勤",BGS38,BHE38))</f>
        <v>　</v>
      </c>
      <c r="BHT38" s="666"/>
      <c r="BHU38" s="667"/>
      <c r="BHV38" s="265"/>
      <c r="BHW38" s="665" t="str">
        <f>IF(BHZ38="×",TIME(0,0,0),IF(BHX4="非常勤",BGV38,BHH38))</f>
        <v>　</v>
      </c>
      <c r="BHX38" s="666"/>
      <c r="BHY38" s="667"/>
      <c r="BHZ38" s="265"/>
      <c r="BIA38" s="668"/>
      <c r="BIB38" s="669"/>
      <c r="BIC38" s="668"/>
      <c r="BID38" s="670"/>
      <c r="BIE38" s="669"/>
      <c r="BIF38" s="671"/>
      <c r="BIG38" s="672"/>
      <c r="BIH38" s="672"/>
      <c r="BII38" s="673"/>
      <c r="BIJ38" s="263">
        <f>$A$38</f>
        <v>24</v>
      </c>
      <c r="BIK38" s="264" t="str">
        <f>$B$38</f>
        <v>土</v>
      </c>
      <c r="BIL38" s="660"/>
      <c r="BIM38" s="661"/>
      <c r="BIN38" s="660"/>
      <c r="BIO38" s="661"/>
      <c r="BIP38" s="662" t="str">
        <f>IFERROR(IF(OR(BIK38="日",BIK38="祝",BIK38=0,BIL38=""),"　",MAX(IF(AND(BIL38&lt;=BIP14,BIN38&gt;BIQ14),BIQ14-BIP14,IF(AND(BIL38&gt;BIP14,BIN38&lt;=BIQ14),BIN38-BIL38,IF(AND(BIL38&lt;=BIP14,BIN38&lt;=BIQ14),BIN38-BIP14,IF(AND(BIL38&gt;BIP14,BIN38&gt;BIQ14),BIQ14-BIL38,0)))),0)),0)</f>
        <v>　</v>
      </c>
      <c r="BIQ38" s="663"/>
      <c r="BIR38" s="664"/>
      <c r="BIS38" s="662" t="str">
        <f>IFERROR(IF(OR(BIK38="日",BIK38="祝",BIK38=0,BIL38=""),"　",MAX(IF(AND(BIL38&gt;BIV14,BIN38&gt;BIT14),0,IF(AND(BIL38&lt;=BIV14,BIL38&gt;BIS14,BIN38&gt;BIT14),BIV14-BIL38,IF(AND(BIL38&lt;=BIV14,BIL38&lt;=BIS14,BIN38&gt;BIT14),BIV14-BIS14,IF(AND(BIL38&gt;BIS14,BIN38&lt;=BIT14),BIN38-BIL38,IF(AND(BIL38&lt;=BIS14,BIN38&lt;=BIT14),BIN38-BIS14,0))))),0)),0)</f>
        <v>　</v>
      </c>
      <c r="BIT38" s="663"/>
      <c r="BIU38" s="664"/>
      <c r="BIV38" s="662" t="str">
        <f>IFERROR(IF(OR(BIK38="日",BIK38="祝",BIK38=0,BIL38=""),"　",MAX(IF(AND(BIL38&lt;=BIV14,BIN38&gt;BIW14),BIW14-BIV14,IF(BIN38&lt;=BIW14,0,IF(AND(BIL38&gt;BIV14,BIN38&gt;BIW14),BIW14-BIL38,0))),0)),0)</f>
        <v>　</v>
      </c>
      <c r="BIW38" s="663"/>
      <c r="BIX38" s="664"/>
      <c r="BIY38" s="662" t="str">
        <f>IFERROR(IF(OR(BIK38="日",BIK38="祝",BIK38=0,BIL38=""),"　",MAX(IF(BIL38&gt;BIY14,BIN38-BIL38,IF(BIL38&lt;=BIY14,BIN38-BIY14,0)),0)),0)</f>
        <v>　</v>
      </c>
      <c r="BIZ38" s="663"/>
      <c r="BJA38" s="664"/>
      <c r="BJB38" s="662" t="str">
        <f>IFERROR(IF(OR(BIK38="日",BIK38="祝",BIK38=0,BIL38=""),"　",MAX(IF(AND(BIL38&lt;=BJB14,BIN38&gt;BJC14),BJC14-BJB14,IF(AND(BIL38&gt;BJB14,BIN38&lt;=BJC14),BIN38-BIL38,IF(AND(BIL38&lt;=BJB14,BIN38&lt;=BJC14),BIN38-BJB14,IF(AND(BIL38&gt;BJB14,BIN38&gt;BJC14),BJC14-BIL38,0)))),0)),0)</f>
        <v>　</v>
      </c>
      <c r="BJC38" s="663"/>
      <c r="BJD38" s="664"/>
      <c r="BJE38" s="662" t="str">
        <f>IFERROR(IF(OR(BIK38="日",BIK38="祝",BIK38=0,BIL38=""),"　",MAX(IF(AND(BIL38&gt;BJH14,BIN38&gt;BJF14),0,IF(AND(BIL38&lt;=BJH14,BIL38&gt;BJE14,BIN38&gt;BJF14),BJH14-BIL38,IF(AND(BIL38&lt;=BJH14,BIL38&lt;=BJE14,BIN38&gt;BJF14),BJH14-BJE14,IF(AND(BIL38&gt;BJE14,BIN38&lt;=BJF14),BIN38-BIL38,IF(AND(BIL38&lt;=BJE14,BIN38&lt;=BJF14),BIN38-BJE14,0))))),0)),0)</f>
        <v>　</v>
      </c>
      <c r="BJF38" s="663"/>
      <c r="BJG38" s="664"/>
      <c r="BJH38" s="662" t="str">
        <f>IFERROR(IF(OR(BIK38="日",BIK38="祝",BIK38=0,BIL38=""),"　",MAX(IF(AND(BIL38&lt;=BJH14,BIN38&gt;BJI14),BJI14-BJH14,IF(BIN38&lt;=BJI14,0,IF(AND(BIL38&gt;BJH14,BIN38&gt;BJI14),BJI14-BIL38,0))),0)),0)</f>
        <v>　</v>
      </c>
      <c r="BJI38" s="663"/>
      <c r="BJJ38" s="664"/>
      <c r="BJK38" s="662" t="str">
        <f t="shared" si="29"/>
        <v>　</v>
      </c>
      <c r="BJL38" s="663"/>
      <c r="BJM38" s="664"/>
      <c r="BJN38" s="665" t="str">
        <f>IF(BJQ38="×",TIME(0,0,0),IF(BKA4="非常勤",BIP38,BJB38))</f>
        <v>　</v>
      </c>
      <c r="BJO38" s="666"/>
      <c r="BJP38" s="667"/>
      <c r="BJQ38" s="265"/>
      <c r="BJR38" s="665" t="str">
        <f>IF(BJU38="×",TIME(0,0,0),IF(BKA4="非常勤",BIS38,BJE38))</f>
        <v>　</v>
      </c>
      <c r="BJS38" s="666"/>
      <c r="BJT38" s="667"/>
      <c r="BJU38" s="265"/>
      <c r="BJV38" s="665" t="str">
        <f>IF(BJY38="×",TIME(0,0,0),IF(BKA4="非常勤",BIV38,BJH38))</f>
        <v>　</v>
      </c>
      <c r="BJW38" s="666"/>
      <c r="BJX38" s="667"/>
      <c r="BJY38" s="265"/>
      <c r="BJZ38" s="665" t="str">
        <f>IF(BKC38="×",TIME(0,0,0),IF(BKA4="非常勤",BIY38,BJK38))</f>
        <v>　</v>
      </c>
      <c r="BKA38" s="666"/>
      <c r="BKB38" s="667"/>
      <c r="BKC38" s="265"/>
      <c r="BKD38" s="668"/>
      <c r="BKE38" s="669"/>
      <c r="BKF38" s="668"/>
      <c r="BKG38" s="670"/>
      <c r="BKH38" s="669"/>
      <c r="BKI38" s="671"/>
      <c r="BKJ38" s="672"/>
      <c r="BKK38" s="672"/>
      <c r="BKL38" s="673"/>
      <c r="BKM38" s="263">
        <f>$A$38</f>
        <v>24</v>
      </c>
      <c r="BKN38" s="264" t="str">
        <f>$B$38</f>
        <v>土</v>
      </c>
      <c r="BKO38" s="660"/>
      <c r="BKP38" s="661"/>
      <c r="BKQ38" s="660"/>
      <c r="BKR38" s="661"/>
      <c r="BKS38" s="662" t="str">
        <f>IFERROR(IF(OR(BKN38="日",BKN38="祝",BKN38=0,BKO38=""),"　",MAX(IF(AND(BKO38&lt;=BKS14,BKQ38&gt;BKT14),BKT14-BKS14,IF(AND(BKO38&gt;BKS14,BKQ38&lt;=BKT14),BKQ38-BKO38,IF(AND(BKO38&lt;=BKS14,BKQ38&lt;=BKT14),BKQ38-BKS14,IF(AND(BKO38&gt;BKS14,BKQ38&gt;BKT14),BKT14-BKO38,0)))),0)),0)</f>
        <v>　</v>
      </c>
      <c r="BKT38" s="663"/>
      <c r="BKU38" s="664"/>
      <c r="BKV38" s="662" t="str">
        <f>IFERROR(IF(OR(BKN38="日",BKN38="祝",BKN38=0,BKO38=""),"　",MAX(IF(AND(BKO38&gt;BKY14,BKQ38&gt;BKW14),0,IF(AND(BKO38&lt;=BKY14,BKO38&gt;BKV14,BKQ38&gt;BKW14),BKY14-BKO38,IF(AND(BKO38&lt;=BKY14,BKO38&lt;=BKV14,BKQ38&gt;BKW14),BKY14-BKV14,IF(AND(BKO38&gt;BKV14,BKQ38&lt;=BKW14),BKQ38-BKO38,IF(AND(BKO38&lt;=BKV14,BKQ38&lt;=BKW14),BKQ38-BKV14,0))))),0)),0)</f>
        <v>　</v>
      </c>
      <c r="BKW38" s="663"/>
      <c r="BKX38" s="664"/>
      <c r="BKY38" s="662" t="str">
        <f>IFERROR(IF(OR(BKN38="日",BKN38="祝",BKN38=0,BKO38=""),"　",MAX(IF(AND(BKO38&lt;=BKY14,BKQ38&gt;BKZ14),BKZ14-BKY14,IF(BKQ38&lt;=BKZ14,0,IF(AND(BKO38&gt;BKY14,BKQ38&gt;BKZ14),BKZ14-BKO38,0))),0)),0)</f>
        <v>　</v>
      </c>
      <c r="BKZ38" s="663"/>
      <c r="BLA38" s="664"/>
      <c r="BLB38" s="662" t="str">
        <f>IFERROR(IF(OR(BKN38="日",BKN38="祝",BKN38=0,BKO38=""),"　",MAX(IF(BKO38&gt;BLB14,BKQ38-BKO38,IF(BKO38&lt;=BLB14,BKQ38-BLB14,0)),0)),0)</f>
        <v>　</v>
      </c>
      <c r="BLC38" s="663"/>
      <c r="BLD38" s="664"/>
      <c r="BLE38" s="662" t="str">
        <f>IFERROR(IF(OR(BKN38="日",BKN38="祝",BKN38=0,BKO38=""),"　",MAX(IF(AND(BKO38&lt;=BLE14,BKQ38&gt;BLF14),BLF14-BLE14,IF(AND(BKO38&gt;BLE14,BKQ38&lt;=BLF14),BKQ38-BKO38,IF(AND(BKO38&lt;=BLE14,BKQ38&lt;=BLF14),BKQ38-BLE14,IF(AND(BKO38&gt;BLE14,BKQ38&gt;BLF14),BLF14-BKO38,0)))),0)),0)</f>
        <v>　</v>
      </c>
      <c r="BLF38" s="663"/>
      <c r="BLG38" s="664"/>
      <c r="BLH38" s="662" t="str">
        <f>IFERROR(IF(OR(BKN38="日",BKN38="祝",BKN38=0,BKO38=""),"　",MAX(IF(AND(BKO38&gt;BLK14,BKQ38&gt;BLI14),0,IF(AND(BKO38&lt;=BLK14,BKO38&gt;BLH14,BKQ38&gt;BLI14),BLK14-BKO38,IF(AND(BKO38&lt;=BLK14,BKO38&lt;=BLH14,BKQ38&gt;BLI14),BLK14-BLH14,IF(AND(BKO38&gt;BLH14,BKQ38&lt;=BLI14),BKQ38-BKO38,IF(AND(BKO38&lt;=BLH14,BKQ38&lt;=BLI14),BKQ38-BLH14,0))))),0)),0)</f>
        <v>　</v>
      </c>
      <c r="BLI38" s="663"/>
      <c r="BLJ38" s="664"/>
      <c r="BLK38" s="662" t="str">
        <f>IFERROR(IF(OR(BKN38="日",BKN38="祝",BKN38=0,BKO38=""),"　",MAX(IF(AND(BKO38&lt;=BLK14,BKQ38&gt;BLL14),BLL14-BLK14,IF(BKQ38&lt;=BLL14,0,IF(AND(BKO38&gt;BLK14,BKQ38&gt;BLL14),BLL14-BKO38,0))),0)),0)</f>
        <v>　</v>
      </c>
      <c r="BLL38" s="663"/>
      <c r="BLM38" s="664"/>
      <c r="BLN38" s="662" t="str">
        <f t="shared" si="30"/>
        <v>　</v>
      </c>
      <c r="BLO38" s="663"/>
      <c r="BLP38" s="664"/>
      <c r="BLQ38" s="665" t="str">
        <f>IF(BLT38="×",TIME(0,0,0),IF(BMD4="非常勤",BKS38,BLE38))</f>
        <v>　</v>
      </c>
      <c r="BLR38" s="666"/>
      <c r="BLS38" s="667"/>
      <c r="BLT38" s="265"/>
      <c r="BLU38" s="665" t="str">
        <f>IF(BLX38="×",TIME(0,0,0),IF(BMD4="非常勤",BKV38,BLH38))</f>
        <v>　</v>
      </c>
      <c r="BLV38" s="666"/>
      <c r="BLW38" s="667"/>
      <c r="BLX38" s="265"/>
      <c r="BLY38" s="665" t="str">
        <f>IF(BMB38="×",TIME(0,0,0),IF(BMD4="非常勤",BKY38,BLK38))</f>
        <v>　</v>
      </c>
      <c r="BLZ38" s="666"/>
      <c r="BMA38" s="667"/>
      <c r="BMB38" s="265"/>
      <c r="BMC38" s="665" t="str">
        <f>IF(BMF38="×",TIME(0,0,0),IF(BMD4="非常勤",BLB38,BLN38))</f>
        <v>　</v>
      </c>
      <c r="BMD38" s="666"/>
      <c r="BME38" s="667"/>
      <c r="BMF38" s="265"/>
      <c r="BMG38" s="668"/>
      <c r="BMH38" s="669"/>
      <c r="BMI38" s="668"/>
      <c r="BMJ38" s="670"/>
      <c r="BMK38" s="669"/>
      <c r="BML38" s="671"/>
      <c r="BMM38" s="672"/>
      <c r="BMN38" s="672"/>
      <c r="BMO38" s="673"/>
      <c r="BMP38" s="263">
        <f>$A$38</f>
        <v>24</v>
      </c>
      <c r="BMQ38" s="264" t="str">
        <f>$B$38</f>
        <v>土</v>
      </c>
      <c r="BMR38" s="660"/>
      <c r="BMS38" s="661"/>
      <c r="BMT38" s="660"/>
      <c r="BMU38" s="661"/>
      <c r="BMV38" s="662" t="str">
        <f>IFERROR(IF(OR(BMQ38="日",BMQ38="祝",BMQ38=0,BMR38=""),"　",MAX(IF(AND(BMR38&lt;=BMV14,BMT38&gt;BMW14),BMW14-BMV14,IF(AND(BMR38&gt;BMV14,BMT38&lt;=BMW14),BMT38-BMR38,IF(AND(BMR38&lt;=BMV14,BMT38&lt;=BMW14),BMT38-BMV14,IF(AND(BMR38&gt;BMV14,BMT38&gt;BMW14),BMW14-BMR38,0)))),0)),0)</f>
        <v>　</v>
      </c>
      <c r="BMW38" s="663"/>
      <c r="BMX38" s="664"/>
      <c r="BMY38" s="662" t="str">
        <f>IFERROR(IF(OR(BMQ38="日",BMQ38="祝",BMQ38=0,BMR38=""),"　",MAX(IF(AND(BMR38&gt;BNB14,BMT38&gt;BMZ14),0,IF(AND(BMR38&lt;=BNB14,BMR38&gt;BMY14,BMT38&gt;BMZ14),BNB14-BMR38,IF(AND(BMR38&lt;=BNB14,BMR38&lt;=BMY14,BMT38&gt;BMZ14),BNB14-BMY14,IF(AND(BMR38&gt;BMY14,BMT38&lt;=BMZ14),BMT38-BMR38,IF(AND(BMR38&lt;=BMY14,BMT38&lt;=BMZ14),BMT38-BMY14,0))))),0)),0)</f>
        <v>　</v>
      </c>
      <c r="BMZ38" s="663"/>
      <c r="BNA38" s="664"/>
      <c r="BNB38" s="662" t="str">
        <f>IFERROR(IF(OR(BMQ38="日",BMQ38="祝",BMQ38=0,BMR38=""),"　",MAX(IF(AND(BMR38&lt;=BNB14,BMT38&gt;BNC14),BNC14-BNB14,IF(BMT38&lt;=BNC14,0,IF(AND(BMR38&gt;BNB14,BMT38&gt;BNC14),BNC14-BMR38,0))),0)),0)</f>
        <v>　</v>
      </c>
      <c r="BNC38" s="663"/>
      <c r="BND38" s="664"/>
      <c r="BNE38" s="662" t="str">
        <f>IFERROR(IF(OR(BMQ38="日",BMQ38="祝",BMQ38=0,BMR38=""),"　",MAX(IF(BMR38&gt;BNE14,BMT38-BMR38,IF(BMR38&lt;=BNE14,BMT38-BNE14,0)),0)),0)</f>
        <v>　</v>
      </c>
      <c r="BNF38" s="663"/>
      <c r="BNG38" s="664"/>
      <c r="BNH38" s="662" t="str">
        <f>IFERROR(IF(OR(BMQ38="日",BMQ38="祝",BMQ38=0,BMR38=""),"　",MAX(IF(AND(BMR38&lt;=BNH14,BMT38&gt;BNI14),BNI14-BNH14,IF(AND(BMR38&gt;BNH14,BMT38&lt;=BNI14),BMT38-BMR38,IF(AND(BMR38&lt;=BNH14,BMT38&lt;=BNI14),BMT38-BNH14,IF(AND(BMR38&gt;BNH14,BMT38&gt;BNI14),BNI14-BMR38,0)))),0)),0)</f>
        <v>　</v>
      </c>
      <c r="BNI38" s="663"/>
      <c r="BNJ38" s="664"/>
      <c r="BNK38" s="662" t="str">
        <f>IFERROR(IF(OR(BMQ38="日",BMQ38="祝",BMQ38=0,BMR38=""),"　",MAX(IF(AND(BMR38&gt;BNN14,BMT38&gt;BNL14),0,IF(AND(BMR38&lt;=BNN14,BMR38&gt;BNK14,BMT38&gt;BNL14),BNN14-BMR38,IF(AND(BMR38&lt;=BNN14,BMR38&lt;=BNK14,BMT38&gt;BNL14),BNN14-BNK14,IF(AND(BMR38&gt;BNK14,BMT38&lt;=BNL14),BMT38-BMR38,IF(AND(BMR38&lt;=BNK14,BMT38&lt;=BNL14),BMT38-BNK14,0))))),0)),0)</f>
        <v>　</v>
      </c>
      <c r="BNL38" s="663"/>
      <c r="BNM38" s="664"/>
      <c r="BNN38" s="662" t="str">
        <f>IFERROR(IF(OR(BMQ38="日",BMQ38="祝",BMQ38=0,BMR38=""),"　",MAX(IF(AND(BMR38&lt;=BNN14,BMT38&gt;BNO14),BNO14-BNN14,IF(BMT38&lt;=BNO14,0,IF(AND(BMR38&gt;BNN14,BMT38&gt;BNO14),BNO14-BMR38,0))),0)),0)</f>
        <v>　</v>
      </c>
      <c r="BNO38" s="663"/>
      <c r="BNP38" s="664"/>
      <c r="BNQ38" s="662" t="str">
        <f t="shared" si="31"/>
        <v>　</v>
      </c>
      <c r="BNR38" s="663"/>
      <c r="BNS38" s="664"/>
      <c r="BNT38" s="665" t="str">
        <f>IF(BNW38="×",TIME(0,0,0),IF(BOG4="非常勤",BMV38,BNH38))</f>
        <v>　</v>
      </c>
      <c r="BNU38" s="666"/>
      <c r="BNV38" s="667"/>
      <c r="BNW38" s="265"/>
      <c r="BNX38" s="665" t="str">
        <f>IF(BOA38="×",TIME(0,0,0),IF(BOG4="非常勤",BMY38,BNK38))</f>
        <v>　</v>
      </c>
      <c r="BNY38" s="666"/>
      <c r="BNZ38" s="667"/>
      <c r="BOA38" s="265"/>
      <c r="BOB38" s="665" t="str">
        <f>IF(BOE38="×",TIME(0,0,0),IF(BOG4="非常勤",BNB38,BNN38))</f>
        <v>　</v>
      </c>
      <c r="BOC38" s="666"/>
      <c r="BOD38" s="667"/>
      <c r="BOE38" s="265"/>
      <c r="BOF38" s="665" t="str">
        <f>IF(BOI38="×",TIME(0,0,0),IF(BOG4="非常勤",BNE38,BNQ38))</f>
        <v>　</v>
      </c>
      <c r="BOG38" s="666"/>
      <c r="BOH38" s="667"/>
      <c r="BOI38" s="265"/>
      <c r="BOJ38" s="668"/>
      <c r="BOK38" s="669"/>
      <c r="BOL38" s="668"/>
      <c r="BOM38" s="670"/>
      <c r="BON38" s="669"/>
      <c r="BOO38" s="671"/>
      <c r="BOP38" s="672"/>
      <c r="BOQ38" s="672"/>
      <c r="BOR38" s="673"/>
      <c r="BOS38" s="263">
        <f>$A$38</f>
        <v>24</v>
      </c>
      <c r="BOT38" s="264" t="str">
        <f>$B$38</f>
        <v>土</v>
      </c>
      <c r="BOU38" s="660"/>
      <c r="BOV38" s="661"/>
      <c r="BOW38" s="660"/>
      <c r="BOX38" s="661"/>
      <c r="BOY38" s="662" t="str">
        <f>IFERROR(IF(OR(BOT38="日",BOT38="祝",BOT38=0,BOU38=""),"　",MAX(IF(AND(BOU38&lt;=BOY14,BOW38&gt;BOZ14),BOZ14-BOY14,IF(AND(BOU38&gt;BOY14,BOW38&lt;=BOZ14),BOW38-BOU38,IF(AND(BOU38&lt;=BOY14,BOW38&lt;=BOZ14),BOW38-BOY14,IF(AND(BOU38&gt;BOY14,BOW38&gt;BOZ14),BOZ14-BOU38,0)))),0)),0)</f>
        <v>　</v>
      </c>
      <c r="BOZ38" s="663"/>
      <c r="BPA38" s="664"/>
      <c r="BPB38" s="662" t="str">
        <f>IFERROR(IF(OR(BOT38="日",BOT38="祝",BOT38=0,BOU38=""),"　",MAX(IF(AND(BOU38&gt;BPE14,BOW38&gt;BPC14),0,IF(AND(BOU38&lt;=BPE14,BOU38&gt;BPB14,BOW38&gt;BPC14),BPE14-BOU38,IF(AND(BOU38&lt;=BPE14,BOU38&lt;=BPB14,BOW38&gt;BPC14),BPE14-BPB14,IF(AND(BOU38&gt;BPB14,BOW38&lt;=BPC14),BOW38-BOU38,IF(AND(BOU38&lt;=BPB14,BOW38&lt;=BPC14),BOW38-BPB14,0))))),0)),0)</f>
        <v>　</v>
      </c>
      <c r="BPC38" s="663"/>
      <c r="BPD38" s="664"/>
      <c r="BPE38" s="662" t="str">
        <f>IFERROR(IF(OR(BOT38="日",BOT38="祝",BOT38=0,BOU38=""),"　",MAX(IF(AND(BOU38&lt;=BPE14,BOW38&gt;BPF14),BPF14-BPE14,IF(BOW38&lt;=BPF14,0,IF(AND(BOU38&gt;BPE14,BOW38&gt;BPF14),BPF14-BOU38,0))),0)),0)</f>
        <v>　</v>
      </c>
      <c r="BPF38" s="663"/>
      <c r="BPG38" s="664"/>
      <c r="BPH38" s="662" t="str">
        <f>IFERROR(IF(OR(BOT38="日",BOT38="祝",BOT38=0,BOU38=""),"　",MAX(IF(BOU38&gt;BPH14,BOW38-BOU38,IF(BOU38&lt;=BPH14,BOW38-BPH14,0)),0)),0)</f>
        <v>　</v>
      </c>
      <c r="BPI38" s="663"/>
      <c r="BPJ38" s="664"/>
      <c r="BPK38" s="662" t="str">
        <f>IFERROR(IF(OR(BOT38="日",BOT38="祝",BOT38=0,BOU38=""),"　",MAX(IF(AND(BOU38&lt;=BPK14,BOW38&gt;BPL14),BPL14-BPK14,IF(AND(BOU38&gt;BPK14,BOW38&lt;=BPL14),BOW38-BOU38,IF(AND(BOU38&lt;=BPK14,BOW38&lt;=BPL14),BOW38-BPK14,IF(AND(BOU38&gt;BPK14,BOW38&gt;BPL14),BPL14-BOU38,0)))),0)),0)</f>
        <v>　</v>
      </c>
      <c r="BPL38" s="663"/>
      <c r="BPM38" s="664"/>
      <c r="BPN38" s="662" t="str">
        <f>IFERROR(IF(OR(BOT38="日",BOT38="祝",BOT38=0,BOU38=""),"　",MAX(IF(AND(BOU38&gt;BPQ14,BOW38&gt;BPO14),0,IF(AND(BOU38&lt;=BPQ14,BOU38&gt;BPN14,BOW38&gt;BPO14),BPQ14-BOU38,IF(AND(BOU38&lt;=BPQ14,BOU38&lt;=BPN14,BOW38&gt;BPO14),BPQ14-BPN14,IF(AND(BOU38&gt;BPN14,BOW38&lt;=BPO14),BOW38-BOU38,IF(AND(BOU38&lt;=BPN14,BOW38&lt;=BPO14),BOW38-BPN14,0))))),0)),0)</f>
        <v>　</v>
      </c>
      <c r="BPO38" s="663"/>
      <c r="BPP38" s="664"/>
      <c r="BPQ38" s="662" t="str">
        <f>IFERROR(IF(OR(BOT38="日",BOT38="祝",BOT38=0,BOU38=""),"　",MAX(IF(AND(BOU38&lt;=BPQ14,BOW38&gt;BPR14),BPR14-BPQ14,IF(BOW38&lt;=BPR14,0,IF(AND(BOU38&gt;BPQ14,BOW38&gt;BPR14),BPR14-BOU38,0))),0)),0)</f>
        <v>　</v>
      </c>
      <c r="BPR38" s="663"/>
      <c r="BPS38" s="664"/>
      <c r="BPT38" s="662" t="str">
        <f t="shared" si="32"/>
        <v>　</v>
      </c>
      <c r="BPU38" s="663"/>
      <c r="BPV38" s="664"/>
      <c r="BPW38" s="665" t="str">
        <f>IF(BPZ38="×",TIME(0,0,0),IF(BQJ4="非常勤",BOY38,BPK38))</f>
        <v>　</v>
      </c>
      <c r="BPX38" s="666"/>
      <c r="BPY38" s="667"/>
      <c r="BPZ38" s="265"/>
      <c r="BQA38" s="665" t="str">
        <f>IF(BQD38="×",TIME(0,0,0),IF(BQJ4="非常勤",BPB38,BPN38))</f>
        <v>　</v>
      </c>
      <c r="BQB38" s="666"/>
      <c r="BQC38" s="667"/>
      <c r="BQD38" s="265"/>
      <c r="BQE38" s="665" t="str">
        <f>IF(BQH38="×",TIME(0,0,0),IF(BQJ4="非常勤",BPE38,BPQ38))</f>
        <v>　</v>
      </c>
      <c r="BQF38" s="666"/>
      <c r="BQG38" s="667"/>
      <c r="BQH38" s="265"/>
      <c r="BQI38" s="665" t="str">
        <f>IF(BQL38="×",TIME(0,0,0),IF(BQJ4="非常勤",BPH38,BPT38))</f>
        <v>　</v>
      </c>
      <c r="BQJ38" s="666"/>
      <c r="BQK38" s="667"/>
      <c r="BQL38" s="265"/>
      <c r="BQM38" s="668"/>
      <c r="BQN38" s="669"/>
      <c r="BQO38" s="668"/>
      <c r="BQP38" s="670"/>
      <c r="BQQ38" s="669"/>
      <c r="BQR38" s="671"/>
      <c r="BQS38" s="672"/>
      <c r="BQT38" s="672"/>
      <c r="BQU38" s="673"/>
      <c r="BQV38" s="263">
        <f>$A$38</f>
        <v>24</v>
      </c>
      <c r="BQW38" s="264" t="str">
        <f>$B$38</f>
        <v>土</v>
      </c>
      <c r="BQX38" s="660"/>
      <c r="BQY38" s="661"/>
      <c r="BQZ38" s="660"/>
      <c r="BRA38" s="661"/>
      <c r="BRB38" s="662" t="str">
        <f>IFERROR(IF(OR(BQW38="日",BQW38="祝",BQW38=0,BQX38=""),"　",MAX(IF(AND(BQX38&lt;=BRB14,BQZ38&gt;BRC14),BRC14-BRB14,IF(AND(BQX38&gt;BRB14,BQZ38&lt;=BRC14),BQZ38-BQX38,IF(AND(BQX38&lt;=BRB14,BQZ38&lt;=BRC14),BQZ38-BRB14,IF(AND(BQX38&gt;BRB14,BQZ38&gt;BRC14),BRC14-BQX38,0)))),0)),0)</f>
        <v>　</v>
      </c>
      <c r="BRC38" s="663"/>
      <c r="BRD38" s="664"/>
      <c r="BRE38" s="662" t="str">
        <f>IFERROR(IF(OR(BQW38="日",BQW38="祝",BQW38=0,BQX38=""),"　",MAX(IF(AND(BQX38&gt;BRH14,BQZ38&gt;BRF14),0,IF(AND(BQX38&lt;=BRH14,BQX38&gt;BRE14,BQZ38&gt;BRF14),BRH14-BQX38,IF(AND(BQX38&lt;=BRH14,BQX38&lt;=BRE14,BQZ38&gt;BRF14),BRH14-BRE14,IF(AND(BQX38&gt;BRE14,BQZ38&lt;=BRF14),BQZ38-BQX38,IF(AND(BQX38&lt;=BRE14,BQZ38&lt;=BRF14),BQZ38-BRE14,0))))),0)),0)</f>
        <v>　</v>
      </c>
      <c r="BRF38" s="663"/>
      <c r="BRG38" s="664"/>
      <c r="BRH38" s="662" t="str">
        <f>IFERROR(IF(OR(BQW38="日",BQW38="祝",BQW38=0,BQX38=""),"　",MAX(IF(AND(BQX38&lt;=BRH14,BQZ38&gt;BRI14),BRI14-BRH14,IF(BQZ38&lt;=BRI14,0,IF(AND(BQX38&gt;BRH14,BQZ38&gt;BRI14),BRI14-BQX38,0))),0)),0)</f>
        <v>　</v>
      </c>
      <c r="BRI38" s="663"/>
      <c r="BRJ38" s="664"/>
      <c r="BRK38" s="662" t="str">
        <f>IFERROR(IF(OR(BQW38="日",BQW38="祝",BQW38=0,BQX38=""),"　",MAX(IF(BQX38&gt;BRK14,BQZ38-BQX38,IF(BQX38&lt;=BRK14,BQZ38-BRK14,0)),0)),0)</f>
        <v>　</v>
      </c>
      <c r="BRL38" s="663"/>
      <c r="BRM38" s="664"/>
      <c r="BRN38" s="662" t="str">
        <f>IFERROR(IF(OR(BQW38="日",BQW38="祝",BQW38=0,BQX38=""),"　",MAX(IF(AND(BQX38&lt;=BRN14,BQZ38&gt;BRO14),BRO14-BRN14,IF(AND(BQX38&gt;BRN14,BQZ38&lt;=BRO14),BQZ38-BQX38,IF(AND(BQX38&lt;=BRN14,BQZ38&lt;=BRO14),BQZ38-BRN14,IF(AND(BQX38&gt;BRN14,BQZ38&gt;BRO14),BRO14-BQX38,0)))),0)),0)</f>
        <v>　</v>
      </c>
      <c r="BRO38" s="663"/>
      <c r="BRP38" s="664"/>
      <c r="BRQ38" s="662" t="str">
        <f>IFERROR(IF(OR(BQW38="日",BQW38="祝",BQW38=0,BQX38=""),"　",MAX(IF(AND(BQX38&gt;BRT14,BQZ38&gt;BRR14),0,IF(AND(BQX38&lt;=BRT14,BQX38&gt;BRQ14,BQZ38&gt;BRR14),BRT14-BQX38,IF(AND(BQX38&lt;=BRT14,BQX38&lt;=BRQ14,BQZ38&gt;BRR14),BRT14-BRQ14,IF(AND(BQX38&gt;BRQ14,BQZ38&lt;=BRR14),BQZ38-BQX38,IF(AND(BQX38&lt;=BRQ14,BQZ38&lt;=BRR14),BQZ38-BRQ14,0))))),0)),0)</f>
        <v>　</v>
      </c>
      <c r="BRR38" s="663"/>
      <c r="BRS38" s="664"/>
      <c r="BRT38" s="662" t="str">
        <f>IFERROR(IF(OR(BQW38="日",BQW38="祝",BQW38=0,BQX38=""),"　",MAX(IF(AND(BQX38&lt;=BRT14,BQZ38&gt;BRU14),BRU14-BRT14,IF(BQZ38&lt;=BRU14,0,IF(AND(BQX38&gt;BRT14,BQZ38&gt;BRU14),BRU14-BQX38,0))),0)),0)</f>
        <v>　</v>
      </c>
      <c r="BRU38" s="663"/>
      <c r="BRV38" s="664"/>
      <c r="BRW38" s="662" t="str">
        <f t="shared" si="33"/>
        <v>　</v>
      </c>
      <c r="BRX38" s="663"/>
      <c r="BRY38" s="664"/>
      <c r="BRZ38" s="665" t="str">
        <f>IF(BSC38="×",TIME(0,0,0),IF(BSM4="非常勤",BRB38,BRN38))</f>
        <v>　</v>
      </c>
      <c r="BSA38" s="666"/>
      <c r="BSB38" s="667"/>
      <c r="BSC38" s="265"/>
      <c r="BSD38" s="665" t="str">
        <f>IF(BSG38="×",TIME(0,0,0),IF(BSM4="非常勤",BRE38,BRQ38))</f>
        <v>　</v>
      </c>
      <c r="BSE38" s="666"/>
      <c r="BSF38" s="667"/>
      <c r="BSG38" s="265"/>
      <c r="BSH38" s="665" t="str">
        <f>IF(BSK38="×",TIME(0,0,0),IF(BSM4="非常勤",BRH38,BRT38))</f>
        <v>　</v>
      </c>
      <c r="BSI38" s="666"/>
      <c r="BSJ38" s="667"/>
      <c r="BSK38" s="265"/>
      <c r="BSL38" s="665" t="str">
        <f>IF(BSO38="×",TIME(0,0,0),IF(BSM4="非常勤",BRK38,BRW38))</f>
        <v>　</v>
      </c>
      <c r="BSM38" s="666"/>
      <c r="BSN38" s="667"/>
      <c r="BSO38" s="265"/>
      <c r="BSP38" s="668"/>
      <c r="BSQ38" s="669"/>
      <c r="BSR38" s="668"/>
      <c r="BSS38" s="670"/>
      <c r="BST38" s="669"/>
      <c r="BSU38" s="671"/>
      <c r="BSV38" s="672"/>
      <c r="BSW38" s="672"/>
      <c r="BSX38" s="673"/>
      <c r="BSY38" s="263">
        <f>$A$38</f>
        <v>24</v>
      </c>
      <c r="BSZ38" s="264" t="str">
        <f>$B$38</f>
        <v>土</v>
      </c>
      <c r="BTA38" s="660"/>
      <c r="BTB38" s="661"/>
      <c r="BTC38" s="660"/>
      <c r="BTD38" s="661"/>
      <c r="BTE38" s="662" t="str">
        <f>IFERROR(IF(OR(BSZ38="日",BSZ38="祝",BSZ38=0,BTA38=""),"　",MAX(IF(AND(BTA38&lt;=BTE14,BTC38&gt;BTF14),BTF14-BTE14,IF(AND(BTA38&gt;BTE14,BTC38&lt;=BTF14),BTC38-BTA38,IF(AND(BTA38&lt;=BTE14,BTC38&lt;=BTF14),BTC38-BTE14,IF(AND(BTA38&gt;BTE14,BTC38&gt;BTF14),BTF14-BTA38,0)))),0)),0)</f>
        <v>　</v>
      </c>
      <c r="BTF38" s="663"/>
      <c r="BTG38" s="664"/>
      <c r="BTH38" s="662" t="str">
        <f>IFERROR(IF(OR(BSZ38="日",BSZ38="祝",BSZ38=0,BTA38=""),"　",MAX(IF(AND(BTA38&gt;BTK14,BTC38&gt;BTI14),0,IF(AND(BTA38&lt;=BTK14,BTA38&gt;BTH14,BTC38&gt;BTI14),BTK14-BTA38,IF(AND(BTA38&lt;=BTK14,BTA38&lt;=BTH14,BTC38&gt;BTI14),BTK14-BTH14,IF(AND(BTA38&gt;BTH14,BTC38&lt;=BTI14),BTC38-BTA38,IF(AND(BTA38&lt;=BTH14,BTC38&lt;=BTI14),BTC38-BTH14,0))))),0)),0)</f>
        <v>　</v>
      </c>
      <c r="BTI38" s="663"/>
      <c r="BTJ38" s="664"/>
      <c r="BTK38" s="662" t="str">
        <f>IFERROR(IF(OR(BSZ38="日",BSZ38="祝",BSZ38=0,BTA38=""),"　",MAX(IF(AND(BTA38&lt;=BTK14,BTC38&gt;BTL14),BTL14-BTK14,IF(BTC38&lt;=BTL14,0,IF(AND(BTA38&gt;BTK14,BTC38&gt;BTL14),BTL14-BTA38,0))),0)),0)</f>
        <v>　</v>
      </c>
      <c r="BTL38" s="663"/>
      <c r="BTM38" s="664"/>
      <c r="BTN38" s="662" t="str">
        <f>IFERROR(IF(OR(BSZ38="日",BSZ38="祝",BSZ38=0,BTA38=""),"　",MAX(IF(BTA38&gt;BTN14,BTC38-BTA38,IF(BTA38&lt;=BTN14,BTC38-BTN14,0)),0)),0)</f>
        <v>　</v>
      </c>
      <c r="BTO38" s="663"/>
      <c r="BTP38" s="664"/>
      <c r="BTQ38" s="662" t="str">
        <f>IFERROR(IF(OR(BSZ38="日",BSZ38="祝",BSZ38=0,BTA38=""),"　",MAX(IF(AND(BTA38&lt;=BTQ14,BTC38&gt;BTR14),BTR14-BTQ14,IF(AND(BTA38&gt;BTQ14,BTC38&lt;=BTR14),BTC38-BTA38,IF(AND(BTA38&lt;=BTQ14,BTC38&lt;=BTR14),BTC38-BTQ14,IF(AND(BTA38&gt;BTQ14,BTC38&gt;BTR14),BTR14-BTA38,0)))),0)),0)</f>
        <v>　</v>
      </c>
      <c r="BTR38" s="663"/>
      <c r="BTS38" s="664"/>
      <c r="BTT38" s="662" t="str">
        <f>IFERROR(IF(OR(BSZ38="日",BSZ38="祝",BSZ38=0,BTA38=""),"　",MAX(IF(AND(BTA38&gt;BTW14,BTC38&gt;BTU14),0,IF(AND(BTA38&lt;=BTW14,BTA38&gt;BTT14,BTC38&gt;BTU14),BTW14-BTA38,IF(AND(BTA38&lt;=BTW14,BTA38&lt;=BTT14,BTC38&gt;BTU14),BTW14-BTT14,IF(AND(BTA38&gt;BTT14,BTC38&lt;=BTU14),BTC38-BTA38,IF(AND(BTA38&lt;=BTT14,BTC38&lt;=BTU14),BTC38-BTT14,0))))),0)),0)</f>
        <v>　</v>
      </c>
      <c r="BTU38" s="663"/>
      <c r="BTV38" s="664"/>
      <c r="BTW38" s="662" t="str">
        <f>IFERROR(IF(OR(BSZ38="日",BSZ38="祝",BSZ38=0,BTA38=""),"　",MAX(IF(AND(BTA38&lt;=BTW14,BTC38&gt;BTX14),BTX14-BTW14,IF(BTC38&lt;=BTX14,0,IF(AND(BTA38&gt;BTW14,BTC38&gt;BTX14),BTX14-BTA38,0))),0)),0)</f>
        <v>　</v>
      </c>
      <c r="BTX38" s="663"/>
      <c r="BTY38" s="664"/>
      <c r="BTZ38" s="662" t="str">
        <f t="shared" si="34"/>
        <v>　</v>
      </c>
      <c r="BUA38" s="663"/>
      <c r="BUB38" s="664"/>
      <c r="BUC38" s="665" t="str">
        <f>IF(BUF38="×",TIME(0,0,0),IF(BUP4="非常勤",BTE38,BTQ38))</f>
        <v>　</v>
      </c>
      <c r="BUD38" s="666"/>
      <c r="BUE38" s="667"/>
      <c r="BUF38" s="265"/>
      <c r="BUG38" s="665" t="str">
        <f>IF(BUJ38="×",TIME(0,0,0),IF(BUP4="非常勤",BTH38,BTT38))</f>
        <v>　</v>
      </c>
      <c r="BUH38" s="666"/>
      <c r="BUI38" s="667"/>
      <c r="BUJ38" s="265"/>
      <c r="BUK38" s="665" t="str">
        <f>IF(BUN38="×",TIME(0,0,0),IF(BUP4="非常勤",BTK38,BTW38))</f>
        <v>　</v>
      </c>
      <c r="BUL38" s="666"/>
      <c r="BUM38" s="667"/>
      <c r="BUN38" s="265"/>
      <c r="BUO38" s="665" t="str">
        <f>IF(BUR38="×",TIME(0,0,0),IF(BUP4="非常勤",BTN38,BTZ38))</f>
        <v>　</v>
      </c>
      <c r="BUP38" s="666"/>
      <c r="BUQ38" s="667"/>
      <c r="BUR38" s="265"/>
      <c r="BUS38" s="668"/>
      <c r="BUT38" s="669"/>
      <c r="BUU38" s="668"/>
      <c r="BUV38" s="670"/>
      <c r="BUW38" s="669"/>
      <c r="BUX38" s="671"/>
      <c r="BUY38" s="672"/>
      <c r="BUZ38" s="672"/>
      <c r="BVA38" s="673"/>
      <c r="BVB38" s="263">
        <f>$A$38</f>
        <v>24</v>
      </c>
      <c r="BVC38" s="264" t="str">
        <f>$B$38</f>
        <v>土</v>
      </c>
      <c r="BVD38" s="660"/>
      <c r="BVE38" s="661"/>
      <c r="BVF38" s="660"/>
      <c r="BVG38" s="661"/>
      <c r="BVH38" s="662" t="str">
        <f>IFERROR(IF(OR(BVC38="日",BVC38="祝",BVC38=0,BVD38=""),"　",MAX(IF(AND(BVD38&lt;=BVH14,BVF38&gt;BVI14),BVI14-BVH14,IF(AND(BVD38&gt;BVH14,BVF38&lt;=BVI14),BVF38-BVD38,IF(AND(BVD38&lt;=BVH14,BVF38&lt;=BVI14),BVF38-BVH14,IF(AND(BVD38&gt;BVH14,BVF38&gt;BVI14),BVI14-BVD38,0)))),0)),0)</f>
        <v>　</v>
      </c>
      <c r="BVI38" s="663"/>
      <c r="BVJ38" s="664"/>
      <c r="BVK38" s="662" t="str">
        <f>IFERROR(IF(OR(BVC38="日",BVC38="祝",BVC38=0,BVD38=""),"　",MAX(IF(AND(BVD38&gt;BVN14,BVF38&gt;BVL14),0,IF(AND(BVD38&lt;=BVN14,BVD38&gt;BVK14,BVF38&gt;BVL14),BVN14-BVD38,IF(AND(BVD38&lt;=BVN14,BVD38&lt;=BVK14,BVF38&gt;BVL14),BVN14-BVK14,IF(AND(BVD38&gt;BVK14,BVF38&lt;=BVL14),BVF38-BVD38,IF(AND(BVD38&lt;=BVK14,BVF38&lt;=BVL14),BVF38-BVK14,0))))),0)),0)</f>
        <v>　</v>
      </c>
      <c r="BVL38" s="663"/>
      <c r="BVM38" s="664"/>
      <c r="BVN38" s="662" t="str">
        <f>IFERROR(IF(OR(BVC38="日",BVC38="祝",BVC38=0,BVD38=""),"　",MAX(IF(AND(BVD38&lt;=BVN14,BVF38&gt;BVO14),BVO14-BVN14,IF(BVF38&lt;=BVO14,0,IF(AND(BVD38&gt;BVN14,BVF38&gt;BVO14),BVO14-BVD38,0))),0)),0)</f>
        <v>　</v>
      </c>
      <c r="BVO38" s="663"/>
      <c r="BVP38" s="664"/>
      <c r="BVQ38" s="662" t="str">
        <f>IFERROR(IF(OR(BVC38="日",BVC38="祝",BVC38=0,BVD38=""),"　",MAX(IF(BVD38&gt;BVQ14,BVF38-BVD38,IF(BVD38&lt;=BVQ14,BVF38-BVQ14,0)),0)),0)</f>
        <v>　</v>
      </c>
      <c r="BVR38" s="663"/>
      <c r="BVS38" s="664"/>
      <c r="BVT38" s="662" t="str">
        <f>IFERROR(IF(OR(BVC38="日",BVC38="祝",BVC38=0,BVD38=""),"　",MAX(IF(AND(BVD38&lt;=BVT14,BVF38&gt;BVU14),BVU14-BVT14,IF(AND(BVD38&gt;BVT14,BVF38&lt;=BVU14),BVF38-BVD38,IF(AND(BVD38&lt;=BVT14,BVF38&lt;=BVU14),BVF38-BVT14,IF(AND(BVD38&gt;BVT14,BVF38&gt;BVU14),BVU14-BVD38,0)))),0)),0)</f>
        <v>　</v>
      </c>
      <c r="BVU38" s="663"/>
      <c r="BVV38" s="664"/>
      <c r="BVW38" s="662" t="str">
        <f>IFERROR(IF(OR(BVC38="日",BVC38="祝",BVC38=0,BVD38=""),"　",MAX(IF(AND(BVD38&gt;BVZ14,BVF38&gt;BVX14),0,IF(AND(BVD38&lt;=BVZ14,BVD38&gt;BVW14,BVF38&gt;BVX14),BVZ14-BVD38,IF(AND(BVD38&lt;=BVZ14,BVD38&lt;=BVW14,BVF38&gt;BVX14),BVZ14-BVW14,IF(AND(BVD38&gt;BVW14,BVF38&lt;=BVX14),BVF38-BVD38,IF(AND(BVD38&lt;=BVW14,BVF38&lt;=BVX14),BVF38-BVW14,0))))),0)),0)</f>
        <v>　</v>
      </c>
      <c r="BVX38" s="663"/>
      <c r="BVY38" s="664"/>
      <c r="BVZ38" s="662" t="str">
        <f>IFERROR(IF(OR(BVC38="日",BVC38="祝",BVC38=0,BVD38=""),"　",MAX(IF(AND(BVD38&lt;=BVZ14,BVF38&gt;BWA14),BWA14-BVZ14,IF(BVF38&lt;=BWA14,0,IF(AND(BVD38&gt;BVZ14,BVF38&gt;BWA14),BWA14-BVD38,0))),0)),0)</f>
        <v>　</v>
      </c>
      <c r="BWA38" s="663"/>
      <c r="BWB38" s="664"/>
      <c r="BWC38" s="662" t="str">
        <f t="shared" si="35"/>
        <v>　</v>
      </c>
      <c r="BWD38" s="663"/>
      <c r="BWE38" s="664"/>
      <c r="BWF38" s="665" t="str">
        <f>IF(BWI38="×",TIME(0,0,0),IF(BWS4="非常勤",BVH38,BVT38))</f>
        <v>　</v>
      </c>
      <c r="BWG38" s="666"/>
      <c r="BWH38" s="667"/>
      <c r="BWI38" s="265"/>
      <c r="BWJ38" s="665" t="str">
        <f>IF(BWM38="×",TIME(0,0,0),IF(BWS4="非常勤",BVK38,BVW38))</f>
        <v>　</v>
      </c>
      <c r="BWK38" s="666"/>
      <c r="BWL38" s="667"/>
      <c r="BWM38" s="265"/>
      <c r="BWN38" s="665" t="str">
        <f>IF(BWQ38="×",TIME(0,0,0),IF(BWS4="非常勤",BVN38,BVZ38))</f>
        <v>　</v>
      </c>
      <c r="BWO38" s="666"/>
      <c r="BWP38" s="667"/>
      <c r="BWQ38" s="265"/>
      <c r="BWR38" s="665" t="str">
        <f>IF(BWU38="×",TIME(0,0,0),IF(BWS4="非常勤",BVQ38,BWC38))</f>
        <v>　</v>
      </c>
      <c r="BWS38" s="666"/>
      <c r="BWT38" s="667"/>
      <c r="BWU38" s="265"/>
      <c r="BWV38" s="668"/>
      <c r="BWW38" s="669"/>
      <c r="BWX38" s="668"/>
      <c r="BWY38" s="670"/>
      <c r="BWZ38" s="669"/>
      <c r="BXA38" s="671"/>
      <c r="BXB38" s="672"/>
      <c r="BXC38" s="672"/>
      <c r="BXD38" s="673"/>
      <c r="BXE38" s="263">
        <f>$A$38</f>
        <v>24</v>
      </c>
      <c r="BXF38" s="264" t="str">
        <f>$B$38</f>
        <v>土</v>
      </c>
      <c r="BXG38" s="660"/>
      <c r="BXH38" s="661"/>
      <c r="BXI38" s="660"/>
      <c r="BXJ38" s="661"/>
      <c r="BXK38" s="662" t="str">
        <f>IFERROR(IF(OR(BXF38="日",BXF38="祝",BXF38=0,BXG38=""),"　",MAX(IF(AND(BXG38&lt;=BXK14,BXI38&gt;BXL14),BXL14-BXK14,IF(AND(BXG38&gt;BXK14,BXI38&lt;=BXL14),BXI38-BXG38,IF(AND(BXG38&lt;=BXK14,BXI38&lt;=BXL14),BXI38-BXK14,IF(AND(BXG38&gt;BXK14,BXI38&gt;BXL14),BXL14-BXG38,0)))),0)),0)</f>
        <v>　</v>
      </c>
      <c r="BXL38" s="663"/>
      <c r="BXM38" s="664"/>
      <c r="BXN38" s="662" t="str">
        <f>IFERROR(IF(OR(BXF38="日",BXF38="祝",BXF38=0,BXG38=""),"　",MAX(IF(AND(BXG38&gt;BXQ14,BXI38&gt;BXO14),0,IF(AND(BXG38&lt;=BXQ14,BXG38&gt;BXN14,BXI38&gt;BXO14),BXQ14-BXG38,IF(AND(BXG38&lt;=BXQ14,BXG38&lt;=BXN14,BXI38&gt;BXO14),BXQ14-BXN14,IF(AND(BXG38&gt;BXN14,BXI38&lt;=BXO14),BXI38-BXG38,IF(AND(BXG38&lt;=BXN14,BXI38&lt;=BXO14),BXI38-BXN14,0))))),0)),0)</f>
        <v>　</v>
      </c>
      <c r="BXO38" s="663"/>
      <c r="BXP38" s="664"/>
      <c r="BXQ38" s="662" t="str">
        <f>IFERROR(IF(OR(BXF38="日",BXF38="祝",BXF38=0,BXG38=""),"　",MAX(IF(AND(BXG38&lt;=BXQ14,BXI38&gt;BXR14),BXR14-BXQ14,IF(BXI38&lt;=BXR14,0,IF(AND(BXG38&gt;BXQ14,BXI38&gt;BXR14),BXR14-BXG38,0))),0)),0)</f>
        <v>　</v>
      </c>
      <c r="BXR38" s="663"/>
      <c r="BXS38" s="664"/>
      <c r="BXT38" s="662" t="str">
        <f>IFERROR(IF(OR(BXF38="日",BXF38="祝",BXF38=0,BXG38=""),"　",MAX(IF(BXG38&gt;BXT14,BXI38-BXG38,IF(BXG38&lt;=BXT14,BXI38-BXT14,0)),0)),0)</f>
        <v>　</v>
      </c>
      <c r="BXU38" s="663"/>
      <c r="BXV38" s="664"/>
      <c r="BXW38" s="662" t="str">
        <f>IFERROR(IF(OR(BXF38="日",BXF38="祝",BXF38=0,BXG38=""),"　",MAX(IF(AND(BXG38&lt;=BXW14,BXI38&gt;BXX14),BXX14-BXW14,IF(AND(BXG38&gt;BXW14,BXI38&lt;=BXX14),BXI38-BXG38,IF(AND(BXG38&lt;=BXW14,BXI38&lt;=BXX14),BXI38-BXW14,IF(AND(BXG38&gt;BXW14,BXI38&gt;BXX14),BXX14-BXG38,0)))),0)),0)</f>
        <v>　</v>
      </c>
      <c r="BXX38" s="663"/>
      <c r="BXY38" s="664"/>
      <c r="BXZ38" s="662" t="str">
        <f>IFERROR(IF(OR(BXF38="日",BXF38="祝",BXF38=0,BXG38=""),"　",MAX(IF(AND(BXG38&gt;BYC14,BXI38&gt;BYA14),0,IF(AND(BXG38&lt;=BYC14,BXG38&gt;BXZ14,BXI38&gt;BYA14),BYC14-BXG38,IF(AND(BXG38&lt;=BYC14,BXG38&lt;=BXZ14,BXI38&gt;BYA14),BYC14-BXZ14,IF(AND(BXG38&gt;BXZ14,BXI38&lt;=BYA14),BXI38-BXG38,IF(AND(BXG38&lt;=BXZ14,BXI38&lt;=BYA14),BXI38-BXZ14,0))))),0)),0)</f>
        <v>　</v>
      </c>
      <c r="BYA38" s="663"/>
      <c r="BYB38" s="664"/>
      <c r="BYC38" s="662" t="str">
        <f>IFERROR(IF(OR(BXF38="日",BXF38="祝",BXF38=0,BXG38=""),"　",MAX(IF(AND(BXG38&lt;=BYC14,BXI38&gt;BYD14),BYD14-BYC14,IF(BXI38&lt;=BYD14,0,IF(AND(BXG38&gt;BYC14,BXI38&gt;BYD14),BYD14-BXG38,0))),0)),0)</f>
        <v>　</v>
      </c>
      <c r="BYD38" s="663"/>
      <c r="BYE38" s="664"/>
      <c r="BYF38" s="662" t="str">
        <f t="shared" si="36"/>
        <v>　</v>
      </c>
      <c r="BYG38" s="663"/>
      <c r="BYH38" s="664"/>
      <c r="BYI38" s="665" t="str">
        <f>IF(BYL38="×",TIME(0,0,0),IF(BYV4="非常勤",BXK38,BXW38))</f>
        <v>　</v>
      </c>
      <c r="BYJ38" s="666"/>
      <c r="BYK38" s="667"/>
      <c r="BYL38" s="265"/>
      <c r="BYM38" s="665" t="str">
        <f>IF(BYP38="×",TIME(0,0,0),IF(BYV4="非常勤",BXN38,BXZ38))</f>
        <v>　</v>
      </c>
      <c r="BYN38" s="666"/>
      <c r="BYO38" s="667"/>
      <c r="BYP38" s="265"/>
      <c r="BYQ38" s="665" t="str">
        <f>IF(BYT38="×",TIME(0,0,0),IF(BYV4="非常勤",BXQ38,BYC38))</f>
        <v>　</v>
      </c>
      <c r="BYR38" s="666"/>
      <c r="BYS38" s="667"/>
      <c r="BYT38" s="265"/>
      <c r="BYU38" s="665" t="str">
        <f>IF(BYX38="×",TIME(0,0,0),IF(BYV4="非常勤",BXT38,BYF38))</f>
        <v>　</v>
      </c>
      <c r="BYV38" s="666"/>
      <c r="BYW38" s="667"/>
      <c r="BYX38" s="265"/>
      <c r="BYY38" s="668"/>
      <c r="BYZ38" s="669"/>
      <c r="BZA38" s="668"/>
      <c r="BZB38" s="670"/>
      <c r="BZC38" s="669"/>
      <c r="BZD38" s="671"/>
      <c r="BZE38" s="672"/>
      <c r="BZF38" s="672"/>
      <c r="BZG38" s="673"/>
      <c r="BZH38" s="263">
        <f>$A$38</f>
        <v>24</v>
      </c>
      <c r="BZI38" s="264" t="str">
        <f>$B$38</f>
        <v>土</v>
      </c>
      <c r="BZJ38" s="660"/>
      <c r="BZK38" s="661"/>
      <c r="BZL38" s="660"/>
      <c r="BZM38" s="661"/>
      <c r="BZN38" s="662" t="str">
        <f>IFERROR(IF(OR(BZI38="日",BZI38="祝",BZI38=0,BZJ38=""),"　",MAX(IF(AND(BZJ38&lt;=BZN14,BZL38&gt;BZO14),BZO14-BZN14,IF(AND(BZJ38&gt;BZN14,BZL38&lt;=BZO14),BZL38-BZJ38,IF(AND(BZJ38&lt;=BZN14,BZL38&lt;=BZO14),BZL38-BZN14,IF(AND(BZJ38&gt;BZN14,BZL38&gt;BZO14),BZO14-BZJ38,0)))),0)),0)</f>
        <v>　</v>
      </c>
      <c r="BZO38" s="663"/>
      <c r="BZP38" s="664"/>
      <c r="BZQ38" s="662" t="str">
        <f>IFERROR(IF(OR(BZI38="日",BZI38="祝",BZI38=0,BZJ38=""),"　",MAX(IF(AND(BZJ38&gt;BZT14,BZL38&gt;BZR14),0,IF(AND(BZJ38&lt;=BZT14,BZJ38&gt;BZQ14,BZL38&gt;BZR14),BZT14-BZJ38,IF(AND(BZJ38&lt;=BZT14,BZJ38&lt;=BZQ14,BZL38&gt;BZR14),BZT14-BZQ14,IF(AND(BZJ38&gt;BZQ14,BZL38&lt;=BZR14),BZL38-BZJ38,IF(AND(BZJ38&lt;=BZQ14,BZL38&lt;=BZR14),BZL38-BZQ14,0))))),0)),0)</f>
        <v>　</v>
      </c>
      <c r="BZR38" s="663"/>
      <c r="BZS38" s="664"/>
      <c r="BZT38" s="662" t="str">
        <f>IFERROR(IF(OR(BZI38="日",BZI38="祝",BZI38=0,BZJ38=""),"　",MAX(IF(AND(BZJ38&lt;=BZT14,BZL38&gt;BZU14),BZU14-BZT14,IF(BZL38&lt;=BZU14,0,IF(AND(BZJ38&gt;BZT14,BZL38&gt;BZU14),BZU14-BZJ38,0))),0)),0)</f>
        <v>　</v>
      </c>
      <c r="BZU38" s="663"/>
      <c r="BZV38" s="664"/>
      <c r="BZW38" s="662" t="str">
        <f>IFERROR(IF(OR(BZI38="日",BZI38="祝",BZI38=0,BZJ38=""),"　",MAX(IF(BZJ38&gt;BZW14,BZL38-BZJ38,IF(BZJ38&lt;=BZW14,BZL38-BZW14,0)),0)),0)</f>
        <v>　</v>
      </c>
      <c r="BZX38" s="663"/>
      <c r="BZY38" s="664"/>
      <c r="BZZ38" s="662" t="str">
        <f>IFERROR(IF(OR(BZI38="日",BZI38="祝",BZI38=0,BZJ38=""),"　",MAX(IF(AND(BZJ38&lt;=BZZ14,BZL38&gt;CAA14),CAA14-BZZ14,IF(AND(BZJ38&gt;BZZ14,BZL38&lt;=CAA14),BZL38-BZJ38,IF(AND(BZJ38&lt;=BZZ14,BZL38&lt;=CAA14),BZL38-BZZ14,IF(AND(BZJ38&gt;BZZ14,BZL38&gt;CAA14),CAA14-BZJ38,0)))),0)),0)</f>
        <v>　</v>
      </c>
      <c r="CAA38" s="663"/>
      <c r="CAB38" s="664"/>
      <c r="CAC38" s="662" t="str">
        <f>IFERROR(IF(OR(BZI38="日",BZI38="祝",BZI38=0,BZJ38=""),"　",MAX(IF(AND(BZJ38&gt;CAF14,BZL38&gt;CAD14),0,IF(AND(BZJ38&lt;=CAF14,BZJ38&gt;CAC14,BZL38&gt;CAD14),CAF14-BZJ38,IF(AND(BZJ38&lt;=CAF14,BZJ38&lt;=CAC14,BZL38&gt;CAD14),CAF14-CAC14,IF(AND(BZJ38&gt;CAC14,BZL38&lt;=CAD14),BZL38-BZJ38,IF(AND(BZJ38&lt;=CAC14,BZL38&lt;=CAD14),BZL38-CAC14,0))))),0)),0)</f>
        <v>　</v>
      </c>
      <c r="CAD38" s="663"/>
      <c r="CAE38" s="664"/>
      <c r="CAF38" s="662" t="str">
        <f>IFERROR(IF(OR(BZI38="日",BZI38="祝",BZI38=0,BZJ38=""),"　",MAX(IF(AND(BZJ38&lt;=CAF14,BZL38&gt;CAG14),CAG14-CAF14,IF(BZL38&lt;=CAG14,0,IF(AND(BZJ38&gt;CAF14,BZL38&gt;CAG14),CAG14-BZJ38,0))),0)),0)</f>
        <v>　</v>
      </c>
      <c r="CAG38" s="663"/>
      <c r="CAH38" s="664"/>
      <c r="CAI38" s="662" t="str">
        <f t="shared" si="37"/>
        <v>　</v>
      </c>
      <c r="CAJ38" s="663"/>
      <c r="CAK38" s="664"/>
      <c r="CAL38" s="665" t="str">
        <f>IF(CAO38="×",TIME(0,0,0),IF(CAY4="非常勤",BZN38,BZZ38))</f>
        <v>　</v>
      </c>
      <c r="CAM38" s="666"/>
      <c r="CAN38" s="667"/>
      <c r="CAO38" s="265"/>
      <c r="CAP38" s="665" t="str">
        <f>IF(CAS38="×",TIME(0,0,0),IF(CAY4="非常勤",BZQ38,CAC38))</f>
        <v>　</v>
      </c>
      <c r="CAQ38" s="666"/>
      <c r="CAR38" s="667"/>
      <c r="CAS38" s="265"/>
      <c r="CAT38" s="665" t="str">
        <f>IF(CAW38="×",TIME(0,0,0),IF(CAY4="非常勤",BZT38,CAF38))</f>
        <v>　</v>
      </c>
      <c r="CAU38" s="666"/>
      <c r="CAV38" s="667"/>
      <c r="CAW38" s="265"/>
      <c r="CAX38" s="665" t="str">
        <f>IF(CBA38="×",TIME(0,0,0),IF(CAY4="非常勤",BZW38,CAI38))</f>
        <v>　</v>
      </c>
      <c r="CAY38" s="666"/>
      <c r="CAZ38" s="667"/>
      <c r="CBA38" s="265"/>
      <c r="CBB38" s="668"/>
      <c r="CBC38" s="669"/>
      <c r="CBD38" s="668"/>
      <c r="CBE38" s="670"/>
      <c r="CBF38" s="669"/>
      <c r="CBG38" s="671"/>
      <c r="CBH38" s="672"/>
      <c r="CBI38" s="672"/>
      <c r="CBJ38" s="673"/>
      <c r="CBK38" s="263">
        <f>$A$38</f>
        <v>24</v>
      </c>
      <c r="CBL38" s="264" t="str">
        <f>$B$38</f>
        <v>土</v>
      </c>
      <c r="CBM38" s="660"/>
      <c r="CBN38" s="661"/>
      <c r="CBO38" s="660"/>
      <c r="CBP38" s="661"/>
      <c r="CBQ38" s="662" t="str">
        <f>IFERROR(IF(OR(CBL38="日",CBL38="祝",CBL38=0,CBM38=""),"　",MAX(IF(AND(CBM38&lt;=CBQ14,CBO38&gt;CBR14),CBR14-CBQ14,IF(AND(CBM38&gt;CBQ14,CBO38&lt;=CBR14),CBO38-CBM38,IF(AND(CBM38&lt;=CBQ14,CBO38&lt;=CBR14),CBO38-CBQ14,IF(AND(CBM38&gt;CBQ14,CBO38&gt;CBR14),CBR14-CBM38,0)))),0)),0)</f>
        <v>　</v>
      </c>
      <c r="CBR38" s="663"/>
      <c r="CBS38" s="664"/>
      <c r="CBT38" s="662" t="str">
        <f>IFERROR(IF(OR(CBL38="日",CBL38="祝",CBL38=0,CBM38=""),"　",MAX(IF(AND(CBM38&gt;CBW14,CBO38&gt;CBU14),0,IF(AND(CBM38&lt;=CBW14,CBM38&gt;CBT14,CBO38&gt;CBU14),CBW14-CBM38,IF(AND(CBM38&lt;=CBW14,CBM38&lt;=CBT14,CBO38&gt;CBU14),CBW14-CBT14,IF(AND(CBM38&gt;CBT14,CBO38&lt;=CBU14),CBO38-CBM38,IF(AND(CBM38&lt;=CBT14,CBO38&lt;=CBU14),CBO38-CBT14,0))))),0)),0)</f>
        <v>　</v>
      </c>
      <c r="CBU38" s="663"/>
      <c r="CBV38" s="664"/>
      <c r="CBW38" s="662" t="str">
        <f>IFERROR(IF(OR(CBL38="日",CBL38="祝",CBL38=0,CBM38=""),"　",MAX(IF(AND(CBM38&lt;=CBW14,CBO38&gt;CBX14),CBX14-CBW14,IF(CBO38&lt;=CBX14,0,IF(AND(CBM38&gt;CBW14,CBO38&gt;CBX14),CBX14-CBM38,0))),0)),0)</f>
        <v>　</v>
      </c>
      <c r="CBX38" s="663"/>
      <c r="CBY38" s="664"/>
      <c r="CBZ38" s="662" t="str">
        <f>IFERROR(IF(OR(CBL38="日",CBL38="祝",CBL38=0,CBM38=""),"　",MAX(IF(CBM38&gt;CBZ14,CBO38-CBM38,IF(CBM38&lt;=CBZ14,CBO38-CBZ14,0)),0)),0)</f>
        <v>　</v>
      </c>
      <c r="CCA38" s="663"/>
      <c r="CCB38" s="664"/>
      <c r="CCC38" s="662" t="str">
        <f>IFERROR(IF(OR(CBL38="日",CBL38="祝",CBL38=0,CBM38=""),"　",MAX(IF(AND(CBM38&lt;=CCC14,CBO38&gt;CCD14),CCD14-CCC14,IF(AND(CBM38&gt;CCC14,CBO38&lt;=CCD14),CBO38-CBM38,IF(AND(CBM38&lt;=CCC14,CBO38&lt;=CCD14),CBO38-CCC14,IF(AND(CBM38&gt;CCC14,CBO38&gt;CCD14),CCD14-CBM38,0)))),0)),0)</f>
        <v>　</v>
      </c>
      <c r="CCD38" s="663"/>
      <c r="CCE38" s="664"/>
      <c r="CCF38" s="662" t="str">
        <f>IFERROR(IF(OR(CBL38="日",CBL38="祝",CBL38=0,CBM38=""),"　",MAX(IF(AND(CBM38&gt;CCI14,CBO38&gt;CCG14),0,IF(AND(CBM38&lt;=CCI14,CBM38&gt;CCF14,CBO38&gt;CCG14),CCI14-CBM38,IF(AND(CBM38&lt;=CCI14,CBM38&lt;=CCF14,CBO38&gt;CCG14),CCI14-CCF14,IF(AND(CBM38&gt;CCF14,CBO38&lt;=CCG14),CBO38-CBM38,IF(AND(CBM38&lt;=CCF14,CBO38&lt;=CCG14),CBO38-CCF14,0))))),0)),0)</f>
        <v>　</v>
      </c>
      <c r="CCG38" s="663"/>
      <c r="CCH38" s="664"/>
      <c r="CCI38" s="662" t="str">
        <f>IFERROR(IF(OR(CBL38="日",CBL38="祝",CBL38=0,CBM38=""),"　",MAX(IF(AND(CBM38&lt;=CCI14,CBO38&gt;CCJ14),CCJ14-CCI14,IF(CBO38&lt;=CCJ14,0,IF(AND(CBM38&gt;CCI14,CBO38&gt;CCJ14),CCJ14-CBM38,0))),0)),0)</f>
        <v>　</v>
      </c>
      <c r="CCJ38" s="663"/>
      <c r="CCK38" s="664"/>
      <c r="CCL38" s="662" t="str">
        <f t="shared" si="38"/>
        <v>　</v>
      </c>
      <c r="CCM38" s="663"/>
      <c r="CCN38" s="664"/>
      <c r="CCO38" s="665" t="str">
        <f>IF(CCR38="×",TIME(0,0,0),IF(CDB4="非常勤",CBQ38,CCC38))</f>
        <v>　</v>
      </c>
      <c r="CCP38" s="666"/>
      <c r="CCQ38" s="667"/>
      <c r="CCR38" s="265"/>
      <c r="CCS38" s="665" t="str">
        <f>IF(CCV38="×",TIME(0,0,0),IF(CDB4="非常勤",CBT38,CCF38))</f>
        <v>　</v>
      </c>
      <c r="CCT38" s="666"/>
      <c r="CCU38" s="667"/>
      <c r="CCV38" s="265"/>
      <c r="CCW38" s="665" t="str">
        <f>IF(CCZ38="×",TIME(0,0,0),IF(CDB4="非常勤",CBW38,CCI38))</f>
        <v>　</v>
      </c>
      <c r="CCX38" s="666"/>
      <c r="CCY38" s="667"/>
      <c r="CCZ38" s="265"/>
      <c r="CDA38" s="665" t="str">
        <f>IF(CDD38="×",TIME(0,0,0),IF(CDB4="非常勤",CBZ38,CCL38))</f>
        <v>　</v>
      </c>
      <c r="CDB38" s="666"/>
      <c r="CDC38" s="667"/>
      <c r="CDD38" s="265"/>
      <c r="CDE38" s="668"/>
      <c r="CDF38" s="669"/>
      <c r="CDG38" s="668"/>
      <c r="CDH38" s="670"/>
      <c r="CDI38" s="669"/>
      <c r="CDJ38" s="671"/>
      <c r="CDK38" s="672"/>
      <c r="CDL38" s="672"/>
      <c r="CDM38" s="673"/>
      <c r="CDN38" s="263">
        <f>$A$38</f>
        <v>24</v>
      </c>
      <c r="CDO38" s="264" t="str">
        <f>$B$38</f>
        <v>土</v>
      </c>
      <c r="CDP38" s="660"/>
      <c r="CDQ38" s="661"/>
      <c r="CDR38" s="660"/>
      <c r="CDS38" s="661"/>
      <c r="CDT38" s="662" t="str">
        <f>IFERROR(IF(OR(CDO38="日",CDO38="祝",CDO38=0,CDP38=""),"　",MAX(IF(AND(CDP38&lt;=CDT14,CDR38&gt;CDU14),CDU14-CDT14,IF(AND(CDP38&gt;CDT14,CDR38&lt;=CDU14),CDR38-CDP38,IF(AND(CDP38&lt;=CDT14,CDR38&lt;=CDU14),CDR38-CDT14,IF(AND(CDP38&gt;CDT14,CDR38&gt;CDU14),CDU14-CDP38,0)))),0)),0)</f>
        <v>　</v>
      </c>
      <c r="CDU38" s="663"/>
      <c r="CDV38" s="664"/>
      <c r="CDW38" s="662" t="str">
        <f>IFERROR(IF(OR(CDO38="日",CDO38="祝",CDO38=0,CDP38=""),"　",MAX(IF(AND(CDP38&gt;CDZ14,CDR38&gt;CDX14),0,IF(AND(CDP38&lt;=CDZ14,CDP38&gt;CDW14,CDR38&gt;CDX14),CDZ14-CDP38,IF(AND(CDP38&lt;=CDZ14,CDP38&lt;=CDW14,CDR38&gt;CDX14),CDZ14-CDW14,IF(AND(CDP38&gt;CDW14,CDR38&lt;=CDX14),CDR38-CDP38,IF(AND(CDP38&lt;=CDW14,CDR38&lt;=CDX14),CDR38-CDW14,0))))),0)),0)</f>
        <v>　</v>
      </c>
      <c r="CDX38" s="663"/>
      <c r="CDY38" s="664"/>
      <c r="CDZ38" s="662" t="str">
        <f>IFERROR(IF(OR(CDO38="日",CDO38="祝",CDO38=0,CDP38=""),"　",MAX(IF(AND(CDP38&lt;=CDZ14,CDR38&gt;CEA14),CEA14-CDZ14,IF(CDR38&lt;=CEA14,0,IF(AND(CDP38&gt;CDZ14,CDR38&gt;CEA14),CEA14-CDP38,0))),0)),0)</f>
        <v>　</v>
      </c>
      <c r="CEA38" s="663"/>
      <c r="CEB38" s="664"/>
      <c r="CEC38" s="662" t="str">
        <f>IFERROR(IF(OR(CDO38="日",CDO38="祝",CDO38=0,CDP38=""),"　",MAX(IF(CDP38&gt;CEC14,CDR38-CDP38,IF(CDP38&lt;=CEC14,CDR38-CEC14,0)),0)),0)</f>
        <v>　</v>
      </c>
      <c r="CED38" s="663"/>
      <c r="CEE38" s="664"/>
      <c r="CEF38" s="662" t="str">
        <f>IFERROR(IF(OR(CDO38="日",CDO38="祝",CDO38=0,CDP38=""),"　",MAX(IF(AND(CDP38&lt;=CEF14,CDR38&gt;CEG14),CEG14-CEF14,IF(AND(CDP38&gt;CEF14,CDR38&lt;=CEG14),CDR38-CDP38,IF(AND(CDP38&lt;=CEF14,CDR38&lt;=CEG14),CDR38-CEF14,IF(AND(CDP38&gt;CEF14,CDR38&gt;CEG14),CEG14-CDP38,0)))),0)),0)</f>
        <v>　</v>
      </c>
      <c r="CEG38" s="663"/>
      <c r="CEH38" s="664"/>
      <c r="CEI38" s="662" t="str">
        <f>IFERROR(IF(OR(CDO38="日",CDO38="祝",CDO38=0,CDP38=""),"　",MAX(IF(AND(CDP38&gt;CEL14,CDR38&gt;CEJ14),0,IF(AND(CDP38&lt;=CEL14,CDP38&gt;CEI14,CDR38&gt;CEJ14),CEL14-CDP38,IF(AND(CDP38&lt;=CEL14,CDP38&lt;=CEI14,CDR38&gt;CEJ14),CEL14-CEI14,IF(AND(CDP38&gt;CEI14,CDR38&lt;=CEJ14),CDR38-CDP38,IF(AND(CDP38&lt;=CEI14,CDR38&lt;=CEJ14),CDR38-CEI14,0))))),0)),0)</f>
        <v>　</v>
      </c>
      <c r="CEJ38" s="663"/>
      <c r="CEK38" s="664"/>
      <c r="CEL38" s="662" t="str">
        <f>IFERROR(IF(OR(CDO38="日",CDO38="祝",CDO38=0,CDP38=""),"　",MAX(IF(AND(CDP38&lt;=CEL14,CDR38&gt;CEM14),CEM14-CEL14,IF(CDR38&lt;=CEM14,0,IF(AND(CDP38&gt;CEL14,CDR38&gt;CEM14),CEM14-CDP38,0))),0)),0)</f>
        <v>　</v>
      </c>
      <c r="CEM38" s="663"/>
      <c r="CEN38" s="664"/>
      <c r="CEO38" s="662" t="str">
        <f t="shared" si="39"/>
        <v>　</v>
      </c>
      <c r="CEP38" s="663"/>
      <c r="CEQ38" s="664"/>
      <c r="CER38" s="665" t="str">
        <f>IF(CEU38="×",TIME(0,0,0),IF(CFE4="非常勤",CDT38,CEF38))</f>
        <v>　</v>
      </c>
      <c r="CES38" s="666"/>
      <c r="CET38" s="667"/>
      <c r="CEU38" s="265"/>
      <c r="CEV38" s="665" t="str">
        <f>IF(CEY38="×",TIME(0,0,0),IF(CFE4="非常勤",CDW38,CEI38))</f>
        <v>　</v>
      </c>
      <c r="CEW38" s="666"/>
      <c r="CEX38" s="667"/>
      <c r="CEY38" s="265"/>
      <c r="CEZ38" s="665" t="str">
        <f>IF(CFC38="×",TIME(0,0,0),IF(CFE4="非常勤",CDZ38,CEL38))</f>
        <v>　</v>
      </c>
      <c r="CFA38" s="666"/>
      <c r="CFB38" s="667"/>
      <c r="CFC38" s="265"/>
      <c r="CFD38" s="665" t="str">
        <f>IF(CFG38="×",TIME(0,0,0),IF(CFE4="非常勤",CEC38,CEO38))</f>
        <v>　</v>
      </c>
      <c r="CFE38" s="666"/>
      <c r="CFF38" s="667"/>
      <c r="CFG38" s="265"/>
      <c r="CFH38" s="668"/>
      <c r="CFI38" s="669"/>
      <c r="CFJ38" s="668"/>
      <c r="CFK38" s="670"/>
      <c r="CFL38" s="669"/>
      <c r="CFM38" s="671"/>
      <c r="CFN38" s="672"/>
      <c r="CFO38" s="672"/>
      <c r="CFP38" s="673"/>
      <c r="CFQ38" s="263">
        <f>$A$38</f>
        <v>24</v>
      </c>
      <c r="CFR38" s="264" t="str">
        <f>$B$38</f>
        <v>土</v>
      </c>
      <c r="CFS38" s="660"/>
      <c r="CFT38" s="661"/>
      <c r="CFU38" s="660"/>
      <c r="CFV38" s="661"/>
      <c r="CFW38" s="662" t="str">
        <f>IFERROR(IF(OR(CFR38="日",CFR38="祝",CFR38=0,CFS38=""),"　",MAX(IF(AND(CFS38&lt;=CFW14,CFU38&gt;CFX14),CFX14-CFW14,IF(AND(CFS38&gt;CFW14,CFU38&lt;=CFX14),CFU38-CFS38,IF(AND(CFS38&lt;=CFW14,CFU38&lt;=CFX14),CFU38-CFW14,IF(AND(CFS38&gt;CFW14,CFU38&gt;CFX14),CFX14-CFS38,0)))),0)),0)</f>
        <v>　</v>
      </c>
      <c r="CFX38" s="663"/>
      <c r="CFY38" s="664"/>
      <c r="CFZ38" s="662" t="str">
        <f>IFERROR(IF(OR(CFR38="日",CFR38="祝",CFR38=0,CFS38=""),"　",MAX(IF(AND(CFS38&gt;CGC14,CFU38&gt;CGA14),0,IF(AND(CFS38&lt;=CGC14,CFS38&gt;CFZ14,CFU38&gt;CGA14),CGC14-CFS38,IF(AND(CFS38&lt;=CGC14,CFS38&lt;=CFZ14,CFU38&gt;CGA14),CGC14-CFZ14,IF(AND(CFS38&gt;CFZ14,CFU38&lt;=CGA14),CFU38-CFS38,IF(AND(CFS38&lt;=CFZ14,CFU38&lt;=CGA14),CFU38-CFZ14,0))))),0)),0)</f>
        <v>　</v>
      </c>
      <c r="CGA38" s="663"/>
      <c r="CGB38" s="664"/>
      <c r="CGC38" s="662" t="str">
        <f>IFERROR(IF(OR(CFR38="日",CFR38="祝",CFR38=0,CFS38=""),"　",MAX(IF(AND(CFS38&lt;=CGC14,CFU38&gt;CGD14),CGD14-CGC14,IF(CFU38&lt;=CGD14,0,IF(AND(CFS38&gt;CGC14,CFU38&gt;CGD14),CGD14-CFS38,0))),0)),0)</f>
        <v>　</v>
      </c>
      <c r="CGD38" s="663"/>
      <c r="CGE38" s="664"/>
      <c r="CGF38" s="662" t="str">
        <f>IFERROR(IF(OR(CFR38="日",CFR38="祝",CFR38=0,CFS38=""),"　",MAX(IF(CFS38&gt;CGF14,CFU38-CFS38,IF(CFS38&lt;=CGF14,CFU38-CGF14,0)),0)),0)</f>
        <v>　</v>
      </c>
      <c r="CGG38" s="663"/>
      <c r="CGH38" s="664"/>
      <c r="CGI38" s="662" t="str">
        <f>IFERROR(IF(OR(CFR38="日",CFR38="祝",CFR38=0,CFS38=""),"　",MAX(IF(AND(CFS38&lt;=CGI14,CFU38&gt;CGJ14),CGJ14-CGI14,IF(AND(CFS38&gt;CGI14,CFU38&lt;=CGJ14),CFU38-CFS38,IF(AND(CFS38&lt;=CGI14,CFU38&lt;=CGJ14),CFU38-CGI14,IF(AND(CFS38&gt;CGI14,CFU38&gt;CGJ14),CGJ14-CFS38,0)))),0)),0)</f>
        <v>　</v>
      </c>
      <c r="CGJ38" s="663"/>
      <c r="CGK38" s="664"/>
      <c r="CGL38" s="662" t="str">
        <f>IFERROR(IF(OR(CFR38="日",CFR38="祝",CFR38=0,CFS38=""),"　",MAX(IF(AND(CFS38&gt;CGO14,CFU38&gt;CGM14),0,IF(AND(CFS38&lt;=CGO14,CFS38&gt;CGL14,CFU38&gt;CGM14),CGO14-CFS38,IF(AND(CFS38&lt;=CGO14,CFS38&lt;=CGL14,CFU38&gt;CGM14),CGO14-CGL14,IF(AND(CFS38&gt;CGL14,CFU38&lt;=CGM14),CFU38-CFS38,IF(AND(CFS38&lt;=CGL14,CFU38&lt;=CGM14),CFU38-CGL14,0))))),0)),0)</f>
        <v>　</v>
      </c>
      <c r="CGM38" s="663"/>
      <c r="CGN38" s="664"/>
      <c r="CGO38" s="662" t="str">
        <f>IFERROR(IF(OR(CFR38="日",CFR38="祝",CFR38=0,CFS38=""),"　",MAX(IF(AND(CFS38&lt;=CGO14,CFU38&gt;CGP14),CGP14-CGO14,IF(CFU38&lt;=CGP14,0,IF(AND(CFS38&gt;CGO14,CFU38&gt;CGP14),CGP14-CFS38,0))),0)),0)</f>
        <v>　</v>
      </c>
      <c r="CGP38" s="663"/>
      <c r="CGQ38" s="664"/>
      <c r="CGR38" s="662" t="str">
        <f t="shared" si="40"/>
        <v>　</v>
      </c>
      <c r="CGS38" s="663"/>
      <c r="CGT38" s="664"/>
      <c r="CGU38" s="665" t="str">
        <f>IF(CGX38="×",TIME(0,0,0),IF(CHH4="非常勤",CFW38,CGI38))</f>
        <v>　</v>
      </c>
      <c r="CGV38" s="666"/>
      <c r="CGW38" s="667"/>
      <c r="CGX38" s="265"/>
      <c r="CGY38" s="665" t="str">
        <f>IF(CHB38="×",TIME(0,0,0),IF(CHH4="非常勤",CFZ38,CGL38))</f>
        <v>　</v>
      </c>
      <c r="CGZ38" s="666"/>
      <c r="CHA38" s="667"/>
      <c r="CHB38" s="265"/>
      <c r="CHC38" s="665" t="str">
        <f>IF(CHF38="×",TIME(0,0,0),IF(CHH4="非常勤",CGC38,CGO38))</f>
        <v>　</v>
      </c>
      <c r="CHD38" s="666"/>
      <c r="CHE38" s="667"/>
      <c r="CHF38" s="265"/>
      <c r="CHG38" s="665" t="str">
        <f>IF(CHJ38="×",TIME(0,0,0),IF(CHH4="非常勤",CGF38,CGR38))</f>
        <v>　</v>
      </c>
      <c r="CHH38" s="666"/>
      <c r="CHI38" s="667"/>
      <c r="CHJ38" s="265"/>
      <c r="CHK38" s="668"/>
      <c r="CHL38" s="669"/>
      <c r="CHM38" s="668"/>
      <c r="CHN38" s="670"/>
      <c r="CHO38" s="669"/>
      <c r="CHP38" s="671"/>
      <c r="CHQ38" s="672"/>
      <c r="CHR38" s="672"/>
      <c r="CHS38" s="673"/>
      <c r="CHT38" s="263">
        <f>$A$38</f>
        <v>24</v>
      </c>
      <c r="CHU38" s="264" t="str">
        <f>$B$38</f>
        <v>土</v>
      </c>
      <c r="CHV38" s="660"/>
      <c r="CHW38" s="661"/>
      <c r="CHX38" s="660"/>
      <c r="CHY38" s="661"/>
      <c r="CHZ38" s="662" t="str">
        <f>IFERROR(IF(OR(CHU38="日",CHU38="祝",CHU38=0,CHV38=""),"　",MAX(IF(AND(CHV38&lt;=CHZ14,CHX38&gt;CIA14),CIA14-CHZ14,IF(AND(CHV38&gt;CHZ14,CHX38&lt;=CIA14),CHX38-CHV38,IF(AND(CHV38&lt;=CHZ14,CHX38&lt;=CIA14),CHX38-CHZ14,IF(AND(CHV38&gt;CHZ14,CHX38&gt;CIA14),CIA14-CHV38,0)))),0)),0)</f>
        <v>　</v>
      </c>
      <c r="CIA38" s="663"/>
      <c r="CIB38" s="664"/>
      <c r="CIC38" s="662" t="str">
        <f>IFERROR(IF(OR(CHU38="日",CHU38="祝",CHU38=0,CHV38=""),"　",MAX(IF(AND(CHV38&gt;CIF14,CHX38&gt;CID14),0,IF(AND(CHV38&lt;=CIF14,CHV38&gt;CIC14,CHX38&gt;CID14),CIF14-CHV38,IF(AND(CHV38&lt;=CIF14,CHV38&lt;=CIC14,CHX38&gt;CID14),CIF14-CIC14,IF(AND(CHV38&gt;CIC14,CHX38&lt;=CID14),CHX38-CHV38,IF(AND(CHV38&lt;=CIC14,CHX38&lt;=CID14),CHX38-CIC14,0))))),0)),0)</f>
        <v>　</v>
      </c>
      <c r="CID38" s="663"/>
      <c r="CIE38" s="664"/>
      <c r="CIF38" s="662" t="str">
        <f>IFERROR(IF(OR(CHU38="日",CHU38="祝",CHU38=0,CHV38=""),"　",MAX(IF(AND(CHV38&lt;=CIF14,CHX38&gt;CIG14),CIG14-CIF14,IF(CHX38&lt;=CIG14,0,IF(AND(CHV38&gt;CIF14,CHX38&gt;CIG14),CIG14-CHV38,0))),0)),0)</f>
        <v>　</v>
      </c>
      <c r="CIG38" s="663"/>
      <c r="CIH38" s="664"/>
      <c r="CII38" s="662" t="str">
        <f>IFERROR(IF(OR(CHU38="日",CHU38="祝",CHU38=0,CHV38=""),"　",MAX(IF(CHV38&gt;CII14,CHX38-CHV38,IF(CHV38&lt;=CII14,CHX38-CII14,0)),0)),0)</f>
        <v>　</v>
      </c>
      <c r="CIJ38" s="663"/>
      <c r="CIK38" s="664"/>
      <c r="CIL38" s="662" t="str">
        <f>IFERROR(IF(OR(CHU38="日",CHU38="祝",CHU38=0,CHV38=""),"　",MAX(IF(AND(CHV38&lt;=CIL14,CHX38&gt;CIM14),CIM14-CIL14,IF(AND(CHV38&gt;CIL14,CHX38&lt;=CIM14),CHX38-CHV38,IF(AND(CHV38&lt;=CIL14,CHX38&lt;=CIM14),CHX38-CIL14,IF(AND(CHV38&gt;CIL14,CHX38&gt;CIM14),CIM14-CHV38,0)))),0)),0)</f>
        <v>　</v>
      </c>
      <c r="CIM38" s="663"/>
      <c r="CIN38" s="664"/>
      <c r="CIO38" s="662" t="str">
        <f>IFERROR(IF(OR(CHU38="日",CHU38="祝",CHU38=0,CHV38=""),"　",MAX(IF(AND(CHV38&gt;CIR14,CHX38&gt;CIP14),0,IF(AND(CHV38&lt;=CIR14,CHV38&gt;CIO14,CHX38&gt;CIP14),CIR14-CHV38,IF(AND(CHV38&lt;=CIR14,CHV38&lt;=CIO14,CHX38&gt;CIP14),CIR14-CIO14,IF(AND(CHV38&gt;CIO14,CHX38&lt;=CIP14),CHX38-CHV38,IF(AND(CHV38&lt;=CIO14,CHX38&lt;=CIP14),CHX38-CIO14,0))))),0)),0)</f>
        <v>　</v>
      </c>
      <c r="CIP38" s="663"/>
      <c r="CIQ38" s="664"/>
      <c r="CIR38" s="662" t="str">
        <f>IFERROR(IF(OR(CHU38="日",CHU38="祝",CHU38=0,CHV38=""),"　",MAX(IF(AND(CHV38&lt;=CIR14,CHX38&gt;CIS14),CIS14-CIR14,IF(CHX38&lt;=CIS14,0,IF(AND(CHV38&gt;CIR14,CHX38&gt;CIS14),CIS14-CHV38,0))),0)),0)</f>
        <v>　</v>
      </c>
      <c r="CIS38" s="663"/>
      <c r="CIT38" s="664"/>
      <c r="CIU38" s="662" t="str">
        <f t="shared" si="41"/>
        <v>　</v>
      </c>
      <c r="CIV38" s="663"/>
      <c r="CIW38" s="664"/>
      <c r="CIX38" s="665" t="str">
        <f>IF(CJA38="×",TIME(0,0,0),IF(CJK4="非常勤",CHZ38,CIL38))</f>
        <v>　</v>
      </c>
      <c r="CIY38" s="666"/>
      <c r="CIZ38" s="667"/>
      <c r="CJA38" s="265"/>
      <c r="CJB38" s="665" t="str">
        <f>IF(CJE38="×",TIME(0,0,0),IF(CJK4="非常勤",CIC38,CIO38))</f>
        <v>　</v>
      </c>
      <c r="CJC38" s="666"/>
      <c r="CJD38" s="667"/>
      <c r="CJE38" s="265"/>
      <c r="CJF38" s="665" t="str">
        <f>IF(CJI38="×",TIME(0,0,0),IF(CJK4="非常勤",CIF38,CIR38))</f>
        <v>　</v>
      </c>
      <c r="CJG38" s="666"/>
      <c r="CJH38" s="667"/>
      <c r="CJI38" s="265"/>
      <c r="CJJ38" s="665" t="str">
        <f>IF(CJM38="×",TIME(0,0,0),IF(CJK4="非常勤",CII38,CIU38))</f>
        <v>　</v>
      </c>
      <c r="CJK38" s="666"/>
      <c r="CJL38" s="667"/>
      <c r="CJM38" s="265"/>
      <c r="CJN38" s="668"/>
      <c r="CJO38" s="669"/>
      <c r="CJP38" s="668"/>
      <c r="CJQ38" s="670"/>
      <c r="CJR38" s="669"/>
      <c r="CJS38" s="671"/>
      <c r="CJT38" s="672"/>
      <c r="CJU38" s="672"/>
      <c r="CJV38" s="673"/>
      <c r="CJW38" s="263">
        <f>$A$38</f>
        <v>24</v>
      </c>
      <c r="CJX38" s="264" t="str">
        <f>$B$38</f>
        <v>土</v>
      </c>
      <c r="CJY38" s="660"/>
      <c r="CJZ38" s="661"/>
      <c r="CKA38" s="660"/>
      <c r="CKB38" s="661"/>
      <c r="CKC38" s="662" t="str">
        <f>IFERROR(IF(OR(CJX38="日",CJX38="祝",CJX38=0,CJY38=""),"　",MAX(IF(AND(CJY38&lt;=CKC14,CKA38&gt;CKD14),CKD14-CKC14,IF(AND(CJY38&gt;CKC14,CKA38&lt;=CKD14),CKA38-CJY38,IF(AND(CJY38&lt;=CKC14,CKA38&lt;=CKD14),CKA38-CKC14,IF(AND(CJY38&gt;CKC14,CKA38&gt;CKD14),CKD14-CJY38,0)))),0)),0)</f>
        <v>　</v>
      </c>
      <c r="CKD38" s="663"/>
      <c r="CKE38" s="664"/>
      <c r="CKF38" s="662" t="str">
        <f>IFERROR(IF(OR(CJX38="日",CJX38="祝",CJX38=0,CJY38=""),"　",MAX(IF(AND(CJY38&gt;CKI14,CKA38&gt;CKG14),0,IF(AND(CJY38&lt;=CKI14,CJY38&gt;CKF14,CKA38&gt;CKG14),CKI14-CJY38,IF(AND(CJY38&lt;=CKI14,CJY38&lt;=CKF14,CKA38&gt;CKG14),CKI14-CKF14,IF(AND(CJY38&gt;CKF14,CKA38&lt;=CKG14),CKA38-CJY38,IF(AND(CJY38&lt;=CKF14,CKA38&lt;=CKG14),CKA38-CKF14,0))))),0)),0)</f>
        <v>　</v>
      </c>
      <c r="CKG38" s="663"/>
      <c r="CKH38" s="664"/>
      <c r="CKI38" s="662" t="str">
        <f>IFERROR(IF(OR(CJX38="日",CJX38="祝",CJX38=0,CJY38=""),"　",MAX(IF(AND(CJY38&lt;=CKI14,CKA38&gt;CKJ14),CKJ14-CKI14,IF(CKA38&lt;=CKJ14,0,IF(AND(CJY38&gt;CKI14,CKA38&gt;CKJ14),CKJ14-CJY38,0))),0)),0)</f>
        <v>　</v>
      </c>
      <c r="CKJ38" s="663"/>
      <c r="CKK38" s="664"/>
      <c r="CKL38" s="662" t="str">
        <f>IFERROR(IF(OR(CJX38="日",CJX38="祝",CJX38=0,CJY38=""),"　",MAX(IF(CJY38&gt;CKL14,CKA38-CJY38,IF(CJY38&lt;=CKL14,CKA38-CKL14,0)),0)),0)</f>
        <v>　</v>
      </c>
      <c r="CKM38" s="663"/>
      <c r="CKN38" s="664"/>
      <c r="CKO38" s="662" t="str">
        <f>IFERROR(IF(OR(CJX38="日",CJX38="祝",CJX38=0,CJY38=""),"　",MAX(IF(AND(CJY38&lt;=CKO14,CKA38&gt;CKP14),CKP14-CKO14,IF(AND(CJY38&gt;CKO14,CKA38&lt;=CKP14),CKA38-CJY38,IF(AND(CJY38&lt;=CKO14,CKA38&lt;=CKP14),CKA38-CKO14,IF(AND(CJY38&gt;CKO14,CKA38&gt;CKP14),CKP14-CJY38,0)))),0)),0)</f>
        <v>　</v>
      </c>
      <c r="CKP38" s="663"/>
      <c r="CKQ38" s="664"/>
      <c r="CKR38" s="662" t="str">
        <f>IFERROR(IF(OR(CJX38="日",CJX38="祝",CJX38=0,CJY38=""),"　",MAX(IF(AND(CJY38&gt;CKU14,CKA38&gt;CKS14),0,IF(AND(CJY38&lt;=CKU14,CJY38&gt;CKR14,CKA38&gt;CKS14),CKU14-CJY38,IF(AND(CJY38&lt;=CKU14,CJY38&lt;=CKR14,CKA38&gt;CKS14),CKU14-CKR14,IF(AND(CJY38&gt;CKR14,CKA38&lt;=CKS14),CKA38-CJY38,IF(AND(CJY38&lt;=CKR14,CKA38&lt;=CKS14),CKA38-CKR14,0))))),0)),0)</f>
        <v>　</v>
      </c>
      <c r="CKS38" s="663"/>
      <c r="CKT38" s="664"/>
      <c r="CKU38" s="662" t="str">
        <f>IFERROR(IF(OR(CJX38="日",CJX38="祝",CJX38=0,CJY38=""),"　",MAX(IF(AND(CJY38&lt;=CKU14,CKA38&gt;CKV14),CKV14-CKU14,IF(CKA38&lt;=CKV14,0,IF(AND(CJY38&gt;CKU14,CKA38&gt;CKV14),CKV14-CJY38,0))),0)),0)</f>
        <v>　</v>
      </c>
      <c r="CKV38" s="663"/>
      <c r="CKW38" s="664"/>
      <c r="CKX38" s="662" t="str">
        <f t="shared" si="42"/>
        <v>　</v>
      </c>
      <c r="CKY38" s="663"/>
      <c r="CKZ38" s="664"/>
      <c r="CLA38" s="665" t="str">
        <f>IF(CLD38="×",TIME(0,0,0),IF(CLN4="非常勤",CKC38,CKO38))</f>
        <v>　</v>
      </c>
      <c r="CLB38" s="666"/>
      <c r="CLC38" s="667"/>
      <c r="CLD38" s="265"/>
      <c r="CLE38" s="665" t="str">
        <f>IF(CLH38="×",TIME(0,0,0),IF(CLN4="非常勤",CKF38,CKR38))</f>
        <v>　</v>
      </c>
      <c r="CLF38" s="666"/>
      <c r="CLG38" s="667"/>
      <c r="CLH38" s="265"/>
      <c r="CLI38" s="665" t="str">
        <f>IF(CLL38="×",TIME(0,0,0),IF(CLN4="非常勤",CKI38,CKU38))</f>
        <v>　</v>
      </c>
      <c r="CLJ38" s="666"/>
      <c r="CLK38" s="667"/>
      <c r="CLL38" s="265"/>
      <c r="CLM38" s="665" t="str">
        <f>IF(CLP38="×",TIME(0,0,0),IF(CLN4="非常勤",CKL38,CKX38))</f>
        <v>　</v>
      </c>
      <c r="CLN38" s="666"/>
      <c r="CLO38" s="667"/>
      <c r="CLP38" s="265"/>
      <c r="CLQ38" s="668"/>
      <c r="CLR38" s="669"/>
      <c r="CLS38" s="668"/>
      <c r="CLT38" s="670"/>
      <c r="CLU38" s="669"/>
      <c r="CLV38" s="671"/>
      <c r="CLW38" s="672"/>
      <c r="CLX38" s="672"/>
      <c r="CLY38" s="673"/>
      <c r="CLZ38" s="263">
        <f>$A$38</f>
        <v>24</v>
      </c>
      <c r="CMA38" s="264" t="str">
        <f>$B$38</f>
        <v>土</v>
      </c>
      <c r="CMB38" s="660"/>
      <c r="CMC38" s="661"/>
      <c r="CMD38" s="660"/>
      <c r="CME38" s="661"/>
      <c r="CMF38" s="662" t="str">
        <f>IFERROR(IF(OR(CMA38="日",CMA38="祝",CMA38=0,CMB38=""),"　",MAX(IF(AND(CMB38&lt;=CMF14,CMD38&gt;CMG14),CMG14-CMF14,IF(AND(CMB38&gt;CMF14,CMD38&lt;=CMG14),CMD38-CMB38,IF(AND(CMB38&lt;=CMF14,CMD38&lt;=CMG14),CMD38-CMF14,IF(AND(CMB38&gt;CMF14,CMD38&gt;CMG14),CMG14-CMB38,0)))),0)),0)</f>
        <v>　</v>
      </c>
      <c r="CMG38" s="663"/>
      <c r="CMH38" s="664"/>
      <c r="CMI38" s="662" t="str">
        <f>IFERROR(IF(OR(CMA38="日",CMA38="祝",CMA38=0,CMB38=""),"　",MAX(IF(AND(CMB38&gt;CML14,CMD38&gt;CMJ14),0,IF(AND(CMB38&lt;=CML14,CMB38&gt;CMI14,CMD38&gt;CMJ14),CML14-CMB38,IF(AND(CMB38&lt;=CML14,CMB38&lt;=CMI14,CMD38&gt;CMJ14),CML14-CMI14,IF(AND(CMB38&gt;CMI14,CMD38&lt;=CMJ14),CMD38-CMB38,IF(AND(CMB38&lt;=CMI14,CMD38&lt;=CMJ14),CMD38-CMI14,0))))),0)),0)</f>
        <v>　</v>
      </c>
      <c r="CMJ38" s="663"/>
      <c r="CMK38" s="664"/>
      <c r="CML38" s="662" t="str">
        <f>IFERROR(IF(OR(CMA38="日",CMA38="祝",CMA38=0,CMB38=""),"　",MAX(IF(AND(CMB38&lt;=CML14,CMD38&gt;CMM14),CMM14-CML14,IF(CMD38&lt;=CMM14,0,IF(AND(CMB38&gt;CML14,CMD38&gt;CMM14),CMM14-CMB38,0))),0)),0)</f>
        <v>　</v>
      </c>
      <c r="CMM38" s="663"/>
      <c r="CMN38" s="664"/>
      <c r="CMO38" s="662" t="str">
        <f>IFERROR(IF(OR(CMA38="日",CMA38="祝",CMA38=0,CMB38=""),"　",MAX(IF(CMB38&gt;CMO14,CMD38-CMB38,IF(CMB38&lt;=CMO14,CMD38-CMO14,0)),0)),0)</f>
        <v>　</v>
      </c>
      <c r="CMP38" s="663"/>
      <c r="CMQ38" s="664"/>
      <c r="CMR38" s="662" t="str">
        <f>IFERROR(IF(OR(CMA38="日",CMA38="祝",CMA38=0,CMB38=""),"　",MAX(IF(AND(CMB38&lt;=CMR14,CMD38&gt;CMS14),CMS14-CMR14,IF(AND(CMB38&gt;CMR14,CMD38&lt;=CMS14),CMD38-CMB38,IF(AND(CMB38&lt;=CMR14,CMD38&lt;=CMS14),CMD38-CMR14,IF(AND(CMB38&gt;CMR14,CMD38&gt;CMS14),CMS14-CMB38,0)))),0)),0)</f>
        <v>　</v>
      </c>
      <c r="CMS38" s="663"/>
      <c r="CMT38" s="664"/>
      <c r="CMU38" s="662" t="str">
        <f>IFERROR(IF(OR(CMA38="日",CMA38="祝",CMA38=0,CMB38=""),"　",MAX(IF(AND(CMB38&gt;CMX14,CMD38&gt;CMV14),0,IF(AND(CMB38&lt;=CMX14,CMB38&gt;CMU14,CMD38&gt;CMV14),CMX14-CMB38,IF(AND(CMB38&lt;=CMX14,CMB38&lt;=CMU14,CMD38&gt;CMV14),CMX14-CMU14,IF(AND(CMB38&gt;CMU14,CMD38&lt;=CMV14),CMD38-CMB38,IF(AND(CMB38&lt;=CMU14,CMD38&lt;=CMV14),CMD38-CMU14,0))))),0)),0)</f>
        <v>　</v>
      </c>
      <c r="CMV38" s="663"/>
      <c r="CMW38" s="664"/>
      <c r="CMX38" s="662" t="str">
        <f>IFERROR(IF(OR(CMA38="日",CMA38="祝",CMA38=0,CMB38=""),"　",MAX(IF(AND(CMB38&lt;=CMX14,CMD38&gt;CMY14),CMY14-CMX14,IF(CMD38&lt;=CMY14,0,IF(AND(CMB38&gt;CMX14,CMD38&gt;CMY14),CMY14-CMB38,0))),0)),0)</f>
        <v>　</v>
      </c>
      <c r="CMY38" s="663"/>
      <c r="CMZ38" s="664"/>
      <c r="CNA38" s="662" t="str">
        <f t="shared" si="43"/>
        <v>　</v>
      </c>
      <c r="CNB38" s="663"/>
      <c r="CNC38" s="664"/>
      <c r="CND38" s="665" t="str">
        <f>IF(CNG38="×",TIME(0,0,0),IF(CNQ4="非常勤",CMF38,CMR38))</f>
        <v>　</v>
      </c>
      <c r="CNE38" s="666"/>
      <c r="CNF38" s="667"/>
      <c r="CNG38" s="265"/>
      <c r="CNH38" s="665" t="str">
        <f>IF(CNK38="×",TIME(0,0,0),IF(CNQ4="非常勤",CMI38,CMU38))</f>
        <v>　</v>
      </c>
      <c r="CNI38" s="666"/>
      <c r="CNJ38" s="667"/>
      <c r="CNK38" s="265"/>
      <c r="CNL38" s="665" t="str">
        <f>IF(CNO38="×",TIME(0,0,0),IF(CNQ4="非常勤",CML38,CMX38))</f>
        <v>　</v>
      </c>
      <c r="CNM38" s="666"/>
      <c r="CNN38" s="667"/>
      <c r="CNO38" s="265"/>
      <c r="CNP38" s="665" t="str">
        <f>IF(CNS38="×",TIME(0,0,0),IF(CNQ4="非常勤",CMO38,CNA38))</f>
        <v>　</v>
      </c>
      <c r="CNQ38" s="666"/>
      <c r="CNR38" s="667"/>
      <c r="CNS38" s="265"/>
      <c r="CNT38" s="668"/>
      <c r="CNU38" s="669"/>
      <c r="CNV38" s="668"/>
      <c r="CNW38" s="670"/>
      <c r="CNX38" s="669"/>
      <c r="CNY38" s="671"/>
      <c r="CNZ38" s="672"/>
      <c r="COA38" s="672"/>
      <c r="COB38" s="673"/>
      <c r="COC38" s="263">
        <f>$A$38</f>
        <v>24</v>
      </c>
      <c r="COD38" s="264" t="str">
        <f>$B$38</f>
        <v>土</v>
      </c>
      <c r="COE38" s="660"/>
      <c r="COF38" s="661"/>
      <c r="COG38" s="660"/>
      <c r="COH38" s="661"/>
      <c r="COI38" s="662" t="str">
        <f>IFERROR(IF(OR(COD38="日",COD38="祝",COD38=0,COE38=""),"　",MAX(IF(AND(COE38&lt;=COI14,COG38&gt;COJ14),COJ14-COI14,IF(AND(COE38&gt;COI14,COG38&lt;=COJ14),COG38-COE38,IF(AND(COE38&lt;=COI14,COG38&lt;=COJ14),COG38-COI14,IF(AND(COE38&gt;COI14,COG38&gt;COJ14),COJ14-COE38,0)))),0)),0)</f>
        <v>　</v>
      </c>
      <c r="COJ38" s="663"/>
      <c r="COK38" s="664"/>
      <c r="COL38" s="662" t="str">
        <f>IFERROR(IF(OR(COD38="日",COD38="祝",COD38=0,COE38=""),"　",MAX(IF(AND(COE38&gt;COO14,COG38&gt;COM14),0,IF(AND(COE38&lt;=COO14,COE38&gt;COL14,COG38&gt;COM14),COO14-COE38,IF(AND(COE38&lt;=COO14,COE38&lt;=COL14,COG38&gt;COM14),COO14-COL14,IF(AND(COE38&gt;COL14,COG38&lt;=COM14),COG38-COE38,IF(AND(COE38&lt;=COL14,COG38&lt;=COM14),COG38-COL14,0))))),0)),0)</f>
        <v>　</v>
      </c>
      <c r="COM38" s="663"/>
      <c r="CON38" s="664"/>
      <c r="COO38" s="662" t="str">
        <f>IFERROR(IF(OR(COD38="日",COD38="祝",COD38=0,COE38=""),"　",MAX(IF(AND(COE38&lt;=COO14,COG38&gt;COP14),COP14-COO14,IF(COG38&lt;=COP14,0,IF(AND(COE38&gt;COO14,COG38&gt;COP14),COP14-COE38,0))),0)),0)</f>
        <v>　</v>
      </c>
      <c r="COP38" s="663"/>
      <c r="COQ38" s="664"/>
      <c r="COR38" s="662" t="str">
        <f>IFERROR(IF(OR(COD38="日",COD38="祝",COD38=0,COE38=""),"　",MAX(IF(COE38&gt;COR14,COG38-COE38,IF(COE38&lt;=COR14,COG38-COR14,0)),0)),0)</f>
        <v>　</v>
      </c>
      <c r="COS38" s="663"/>
      <c r="COT38" s="664"/>
      <c r="COU38" s="662" t="str">
        <f>IFERROR(IF(OR(COD38="日",COD38="祝",COD38=0,COE38=""),"　",MAX(IF(AND(COE38&lt;=COU14,COG38&gt;COV14),COV14-COU14,IF(AND(COE38&gt;COU14,COG38&lt;=COV14),COG38-COE38,IF(AND(COE38&lt;=COU14,COG38&lt;=COV14),COG38-COU14,IF(AND(COE38&gt;COU14,COG38&gt;COV14),COV14-COE38,0)))),0)),0)</f>
        <v>　</v>
      </c>
      <c r="COV38" s="663"/>
      <c r="COW38" s="664"/>
      <c r="COX38" s="662" t="str">
        <f>IFERROR(IF(OR(COD38="日",COD38="祝",COD38=0,COE38=""),"　",MAX(IF(AND(COE38&gt;CPA14,COG38&gt;COY14),0,IF(AND(COE38&lt;=CPA14,COE38&gt;COX14,COG38&gt;COY14),CPA14-COE38,IF(AND(COE38&lt;=CPA14,COE38&lt;=COX14,COG38&gt;COY14),CPA14-COX14,IF(AND(COE38&gt;COX14,COG38&lt;=COY14),COG38-COE38,IF(AND(COE38&lt;=COX14,COG38&lt;=COY14),COG38-COX14,0))))),0)),0)</f>
        <v>　</v>
      </c>
      <c r="COY38" s="663"/>
      <c r="COZ38" s="664"/>
      <c r="CPA38" s="662" t="str">
        <f>IFERROR(IF(OR(COD38="日",COD38="祝",COD38=0,COE38=""),"　",MAX(IF(AND(COE38&lt;=CPA14,COG38&gt;CPB14),CPB14-CPA14,IF(COG38&lt;=CPB14,0,IF(AND(COE38&gt;CPA14,COG38&gt;CPB14),CPB14-COE38,0))),0)),0)</f>
        <v>　</v>
      </c>
      <c r="CPB38" s="663"/>
      <c r="CPC38" s="664"/>
      <c r="CPD38" s="662" t="str">
        <f t="shared" si="44"/>
        <v>　</v>
      </c>
      <c r="CPE38" s="663"/>
      <c r="CPF38" s="664"/>
      <c r="CPG38" s="665" t="str">
        <f>IF(CPJ38="×",TIME(0,0,0),IF(CPT4="非常勤",COI38,COU38))</f>
        <v>　</v>
      </c>
      <c r="CPH38" s="666"/>
      <c r="CPI38" s="667"/>
      <c r="CPJ38" s="265"/>
      <c r="CPK38" s="665" t="str">
        <f>IF(CPN38="×",TIME(0,0,0),IF(CPT4="非常勤",COL38,COX38))</f>
        <v>　</v>
      </c>
      <c r="CPL38" s="666"/>
      <c r="CPM38" s="667"/>
      <c r="CPN38" s="265"/>
      <c r="CPO38" s="665" t="str">
        <f>IF(CPR38="×",TIME(0,0,0),IF(CPT4="非常勤",COO38,CPA38))</f>
        <v>　</v>
      </c>
      <c r="CPP38" s="666"/>
      <c r="CPQ38" s="667"/>
      <c r="CPR38" s="265"/>
      <c r="CPS38" s="665" t="str">
        <f>IF(CPV38="×",TIME(0,0,0),IF(CPT4="非常勤",COR38,CPD38))</f>
        <v>　</v>
      </c>
      <c r="CPT38" s="666"/>
      <c r="CPU38" s="667"/>
      <c r="CPV38" s="265"/>
      <c r="CPW38" s="668"/>
      <c r="CPX38" s="669"/>
      <c r="CPY38" s="668"/>
      <c r="CPZ38" s="670"/>
      <c r="CQA38" s="669"/>
      <c r="CQB38" s="671"/>
      <c r="CQC38" s="672"/>
      <c r="CQD38" s="672"/>
      <c r="CQE38" s="673"/>
      <c r="CQF38" s="263">
        <f>$A$38</f>
        <v>24</v>
      </c>
      <c r="CQG38" s="264" t="str">
        <f>$B$38</f>
        <v>土</v>
      </c>
      <c r="CQH38" s="660"/>
      <c r="CQI38" s="661"/>
      <c r="CQJ38" s="660"/>
      <c r="CQK38" s="661"/>
      <c r="CQL38" s="662" t="str">
        <f>IFERROR(IF(OR(CQG38="日",CQG38="祝",CQG38=0,CQH38=""),"　",MAX(IF(AND(CQH38&lt;=CQL14,CQJ38&gt;CQM14),CQM14-CQL14,IF(AND(CQH38&gt;CQL14,CQJ38&lt;=CQM14),CQJ38-CQH38,IF(AND(CQH38&lt;=CQL14,CQJ38&lt;=CQM14),CQJ38-CQL14,IF(AND(CQH38&gt;CQL14,CQJ38&gt;CQM14),CQM14-CQH38,0)))),0)),0)</f>
        <v>　</v>
      </c>
      <c r="CQM38" s="663"/>
      <c r="CQN38" s="664"/>
      <c r="CQO38" s="662" t="str">
        <f>IFERROR(IF(OR(CQG38="日",CQG38="祝",CQG38=0,CQH38=""),"　",MAX(IF(AND(CQH38&gt;CQR14,CQJ38&gt;CQP14),0,IF(AND(CQH38&lt;=CQR14,CQH38&gt;CQO14,CQJ38&gt;CQP14),CQR14-CQH38,IF(AND(CQH38&lt;=CQR14,CQH38&lt;=CQO14,CQJ38&gt;CQP14),CQR14-CQO14,IF(AND(CQH38&gt;CQO14,CQJ38&lt;=CQP14),CQJ38-CQH38,IF(AND(CQH38&lt;=CQO14,CQJ38&lt;=CQP14),CQJ38-CQO14,0))))),0)),0)</f>
        <v>　</v>
      </c>
      <c r="CQP38" s="663"/>
      <c r="CQQ38" s="664"/>
      <c r="CQR38" s="662" t="str">
        <f>IFERROR(IF(OR(CQG38="日",CQG38="祝",CQG38=0,CQH38=""),"　",MAX(IF(AND(CQH38&lt;=CQR14,CQJ38&gt;CQS14),CQS14-CQR14,IF(CQJ38&lt;=CQS14,0,IF(AND(CQH38&gt;CQR14,CQJ38&gt;CQS14),CQS14-CQH38,0))),0)),0)</f>
        <v>　</v>
      </c>
      <c r="CQS38" s="663"/>
      <c r="CQT38" s="664"/>
      <c r="CQU38" s="662" t="str">
        <f>IFERROR(IF(OR(CQG38="日",CQG38="祝",CQG38=0,CQH38=""),"　",MAX(IF(CQH38&gt;CQU14,CQJ38-CQH38,IF(CQH38&lt;=CQU14,CQJ38-CQU14,0)),0)),0)</f>
        <v>　</v>
      </c>
      <c r="CQV38" s="663"/>
      <c r="CQW38" s="664"/>
      <c r="CQX38" s="662" t="str">
        <f>IFERROR(IF(OR(CQG38="日",CQG38="祝",CQG38=0,CQH38=""),"　",MAX(IF(AND(CQH38&lt;=CQX14,CQJ38&gt;CQY14),CQY14-CQX14,IF(AND(CQH38&gt;CQX14,CQJ38&lt;=CQY14),CQJ38-CQH38,IF(AND(CQH38&lt;=CQX14,CQJ38&lt;=CQY14),CQJ38-CQX14,IF(AND(CQH38&gt;CQX14,CQJ38&gt;CQY14),CQY14-CQH38,0)))),0)),0)</f>
        <v>　</v>
      </c>
      <c r="CQY38" s="663"/>
      <c r="CQZ38" s="664"/>
      <c r="CRA38" s="662" t="str">
        <f>IFERROR(IF(OR(CQG38="日",CQG38="祝",CQG38=0,CQH38=""),"　",MAX(IF(AND(CQH38&gt;CRD14,CQJ38&gt;CRB14),0,IF(AND(CQH38&lt;=CRD14,CQH38&gt;CRA14,CQJ38&gt;CRB14),CRD14-CQH38,IF(AND(CQH38&lt;=CRD14,CQH38&lt;=CRA14,CQJ38&gt;CRB14),CRD14-CRA14,IF(AND(CQH38&gt;CRA14,CQJ38&lt;=CRB14),CQJ38-CQH38,IF(AND(CQH38&lt;=CRA14,CQJ38&lt;=CRB14),CQJ38-CRA14,0))))),0)),0)</f>
        <v>　</v>
      </c>
      <c r="CRB38" s="663"/>
      <c r="CRC38" s="664"/>
      <c r="CRD38" s="662" t="str">
        <f>IFERROR(IF(OR(CQG38="日",CQG38="祝",CQG38=0,CQH38=""),"　",MAX(IF(AND(CQH38&lt;=CRD14,CQJ38&gt;CRE14),CRE14-CRD14,IF(CQJ38&lt;=CRE14,0,IF(AND(CQH38&gt;CRD14,CQJ38&gt;CRE14),CRE14-CQH38,0))),0)),0)</f>
        <v>　</v>
      </c>
      <c r="CRE38" s="663"/>
      <c r="CRF38" s="664"/>
      <c r="CRG38" s="662" t="str">
        <f t="shared" si="45"/>
        <v>　</v>
      </c>
      <c r="CRH38" s="663"/>
      <c r="CRI38" s="664"/>
      <c r="CRJ38" s="665" t="str">
        <f>IF(CRM38="×",TIME(0,0,0),IF(CRW4="非常勤",CQL38,CQX38))</f>
        <v>　</v>
      </c>
      <c r="CRK38" s="666"/>
      <c r="CRL38" s="667"/>
      <c r="CRM38" s="265"/>
      <c r="CRN38" s="665" t="str">
        <f>IF(CRQ38="×",TIME(0,0,0),IF(CRW4="非常勤",CQO38,CRA38))</f>
        <v>　</v>
      </c>
      <c r="CRO38" s="666"/>
      <c r="CRP38" s="667"/>
      <c r="CRQ38" s="265"/>
      <c r="CRR38" s="665" t="str">
        <f>IF(CRU38="×",TIME(0,0,0),IF(CRW4="非常勤",CQR38,CRD38))</f>
        <v>　</v>
      </c>
      <c r="CRS38" s="666"/>
      <c r="CRT38" s="667"/>
      <c r="CRU38" s="265"/>
      <c r="CRV38" s="665" t="str">
        <f>IF(CRY38="×",TIME(0,0,0),IF(CRW4="非常勤",CQU38,CRG38))</f>
        <v>　</v>
      </c>
      <c r="CRW38" s="666"/>
      <c r="CRX38" s="667"/>
      <c r="CRY38" s="265"/>
      <c r="CRZ38" s="668"/>
      <c r="CSA38" s="669"/>
      <c r="CSB38" s="668"/>
      <c r="CSC38" s="670"/>
      <c r="CSD38" s="669"/>
      <c r="CSE38" s="671"/>
      <c r="CSF38" s="672"/>
      <c r="CSG38" s="672"/>
      <c r="CSH38" s="673"/>
      <c r="CSI38" s="263">
        <f>$A$38</f>
        <v>24</v>
      </c>
      <c r="CSJ38" s="264" t="str">
        <f>$B$38</f>
        <v>土</v>
      </c>
      <c r="CSK38" s="660"/>
      <c r="CSL38" s="661"/>
      <c r="CSM38" s="660"/>
      <c r="CSN38" s="661"/>
      <c r="CSO38" s="662" t="str">
        <f>IFERROR(IF(OR(CSJ38="日",CSJ38="祝",CSJ38=0,CSK38=""),"　",MAX(IF(AND(CSK38&lt;=CSO14,CSM38&gt;CSP14),CSP14-CSO14,IF(AND(CSK38&gt;CSO14,CSM38&lt;=CSP14),CSM38-CSK38,IF(AND(CSK38&lt;=CSO14,CSM38&lt;=CSP14),CSM38-CSO14,IF(AND(CSK38&gt;CSO14,CSM38&gt;CSP14),CSP14-CSK38,0)))),0)),0)</f>
        <v>　</v>
      </c>
      <c r="CSP38" s="663"/>
      <c r="CSQ38" s="664"/>
      <c r="CSR38" s="662" t="str">
        <f>IFERROR(IF(OR(CSJ38="日",CSJ38="祝",CSJ38=0,CSK38=""),"　",MAX(IF(AND(CSK38&gt;CSU14,CSM38&gt;CSS14),0,IF(AND(CSK38&lt;=CSU14,CSK38&gt;CSR14,CSM38&gt;CSS14),CSU14-CSK38,IF(AND(CSK38&lt;=CSU14,CSK38&lt;=CSR14,CSM38&gt;CSS14),CSU14-CSR14,IF(AND(CSK38&gt;CSR14,CSM38&lt;=CSS14),CSM38-CSK38,IF(AND(CSK38&lt;=CSR14,CSM38&lt;=CSS14),CSM38-CSR14,0))))),0)),0)</f>
        <v>　</v>
      </c>
      <c r="CSS38" s="663"/>
      <c r="CST38" s="664"/>
      <c r="CSU38" s="662" t="str">
        <f>IFERROR(IF(OR(CSJ38="日",CSJ38="祝",CSJ38=0,CSK38=""),"　",MAX(IF(AND(CSK38&lt;=CSU14,CSM38&gt;CSV14),CSV14-CSU14,IF(CSM38&lt;=CSV14,0,IF(AND(CSK38&gt;CSU14,CSM38&gt;CSV14),CSV14-CSK38,0))),0)),0)</f>
        <v>　</v>
      </c>
      <c r="CSV38" s="663"/>
      <c r="CSW38" s="664"/>
      <c r="CSX38" s="662" t="str">
        <f>IFERROR(IF(OR(CSJ38="日",CSJ38="祝",CSJ38=0,CSK38=""),"　",MAX(IF(CSK38&gt;CSX14,CSM38-CSK38,IF(CSK38&lt;=CSX14,CSM38-CSX14,0)),0)),0)</f>
        <v>　</v>
      </c>
      <c r="CSY38" s="663"/>
      <c r="CSZ38" s="664"/>
      <c r="CTA38" s="662" t="str">
        <f>IFERROR(IF(OR(CSJ38="日",CSJ38="祝",CSJ38=0,CSK38=""),"　",MAX(IF(AND(CSK38&lt;=CTA14,CSM38&gt;CTB14),CTB14-CTA14,IF(AND(CSK38&gt;CTA14,CSM38&lt;=CTB14),CSM38-CSK38,IF(AND(CSK38&lt;=CTA14,CSM38&lt;=CTB14),CSM38-CTA14,IF(AND(CSK38&gt;CTA14,CSM38&gt;CTB14),CTB14-CSK38,0)))),0)),0)</f>
        <v>　</v>
      </c>
      <c r="CTB38" s="663"/>
      <c r="CTC38" s="664"/>
      <c r="CTD38" s="662" t="str">
        <f>IFERROR(IF(OR(CSJ38="日",CSJ38="祝",CSJ38=0,CSK38=""),"　",MAX(IF(AND(CSK38&gt;CTG14,CSM38&gt;CTE14),0,IF(AND(CSK38&lt;=CTG14,CSK38&gt;CTD14,CSM38&gt;CTE14),CTG14-CSK38,IF(AND(CSK38&lt;=CTG14,CSK38&lt;=CTD14,CSM38&gt;CTE14),CTG14-CTD14,IF(AND(CSK38&gt;CTD14,CSM38&lt;=CTE14),CSM38-CSK38,IF(AND(CSK38&lt;=CTD14,CSM38&lt;=CTE14),CSM38-CTD14,0))))),0)),0)</f>
        <v>　</v>
      </c>
      <c r="CTE38" s="663"/>
      <c r="CTF38" s="664"/>
      <c r="CTG38" s="662" t="str">
        <f>IFERROR(IF(OR(CSJ38="日",CSJ38="祝",CSJ38=0,CSK38=""),"　",MAX(IF(AND(CSK38&lt;=CTG14,CSM38&gt;CTH14),CTH14-CTG14,IF(CSM38&lt;=CTH14,0,IF(AND(CSK38&gt;CTG14,CSM38&gt;CTH14),CTH14-CSK38,0))),0)),0)</f>
        <v>　</v>
      </c>
      <c r="CTH38" s="663"/>
      <c r="CTI38" s="664"/>
      <c r="CTJ38" s="662" t="str">
        <f t="shared" si="46"/>
        <v>　</v>
      </c>
      <c r="CTK38" s="663"/>
      <c r="CTL38" s="664"/>
      <c r="CTM38" s="665" t="str">
        <f>IF(CTP38="×",TIME(0,0,0),IF(CTZ4="非常勤",CSO38,CTA38))</f>
        <v>　</v>
      </c>
      <c r="CTN38" s="666"/>
      <c r="CTO38" s="667"/>
      <c r="CTP38" s="265"/>
      <c r="CTQ38" s="665" t="str">
        <f>IF(CTT38="×",TIME(0,0,0),IF(CTZ4="非常勤",CSR38,CTD38))</f>
        <v>　</v>
      </c>
      <c r="CTR38" s="666"/>
      <c r="CTS38" s="667"/>
      <c r="CTT38" s="265"/>
      <c r="CTU38" s="665" t="str">
        <f>IF(CTX38="×",TIME(0,0,0),IF(CTZ4="非常勤",CSU38,CTG38))</f>
        <v>　</v>
      </c>
      <c r="CTV38" s="666"/>
      <c r="CTW38" s="667"/>
      <c r="CTX38" s="265"/>
      <c r="CTY38" s="665" t="str">
        <f>IF(CUB38="×",TIME(0,0,0),IF(CTZ4="非常勤",CSX38,CTJ38))</f>
        <v>　</v>
      </c>
      <c r="CTZ38" s="666"/>
      <c r="CUA38" s="667"/>
      <c r="CUB38" s="265"/>
      <c r="CUC38" s="668"/>
      <c r="CUD38" s="669"/>
      <c r="CUE38" s="668"/>
      <c r="CUF38" s="670"/>
      <c r="CUG38" s="669"/>
      <c r="CUH38" s="671"/>
      <c r="CUI38" s="672"/>
      <c r="CUJ38" s="672"/>
      <c r="CUK38" s="673"/>
      <c r="CUL38" s="263">
        <f>$A$38</f>
        <v>24</v>
      </c>
      <c r="CUM38" s="264" t="str">
        <f>$B$38</f>
        <v>土</v>
      </c>
      <c r="CUN38" s="660"/>
      <c r="CUO38" s="661"/>
      <c r="CUP38" s="660"/>
      <c r="CUQ38" s="661"/>
      <c r="CUR38" s="662" t="str">
        <f>IFERROR(IF(OR(CUM38="日",CUM38="祝",CUM38=0,CUN38=""),"　",MAX(IF(AND(CUN38&lt;=CUR14,CUP38&gt;CUS14),CUS14-CUR14,IF(AND(CUN38&gt;CUR14,CUP38&lt;=CUS14),CUP38-CUN38,IF(AND(CUN38&lt;=CUR14,CUP38&lt;=CUS14),CUP38-CUR14,IF(AND(CUN38&gt;CUR14,CUP38&gt;CUS14),CUS14-CUN38,0)))),0)),0)</f>
        <v>　</v>
      </c>
      <c r="CUS38" s="663"/>
      <c r="CUT38" s="664"/>
      <c r="CUU38" s="662" t="str">
        <f>IFERROR(IF(OR(CUM38="日",CUM38="祝",CUM38=0,CUN38=""),"　",MAX(IF(AND(CUN38&gt;CUX14,CUP38&gt;CUV14),0,IF(AND(CUN38&lt;=CUX14,CUN38&gt;CUU14,CUP38&gt;CUV14),CUX14-CUN38,IF(AND(CUN38&lt;=CUX14,CUN38&lt;=CUU14,CUP38&gt;CUV14),CUX14-CUU14,IF(AND(CUN38&gt;CUU14,CUP38&lt;=CUV14),CUP38-CUN38,IF(AND(CUN38&lt;=CUU14,CUP38&lt;=CUV14),CUP38-CUU14,0))))),0)),0)</f>
        <v>　</v>
      </c>
      <c r="CUV38" s="663"/>
      <c r="CUW38" s="664"/>
      <c r="CUX38" s="662" t="str">
        <f>IFERROR(IF(OR(CUM38="日",CUM38="祝",CUM38=0,CUN38=""),"　",MAX(IF(AND(CUN38&lt;=CUX14,CUP38&gt;CUY14),CUY14-CUX14,IF(CUP38&lt;=CUY14,0,IF(AND(CUN38&gt;CUX14,CUP38&gt;CUY14),CUY14-CUN38,0))),0)),0)</f>
        <v>　</v>
      </c>
      <c r="CUY38" s="663"/>
      <c r="CUZ38" s="664"/>
      <c r="CVA38" s="662" t="str">
        <f>IFERROR(IF(OR(CUM38="日",CUM38="祝",CUM38=0,CUN38=""),"　",MAX(IF(CUN38&gt;CVA14,CUP38-CUN38,IF(CUN38&lt;=CVA14,CUP38-CVA14,0)),0)),0)</f>
        <v>　</v>
      </c>
      <c r="CVB38" s="663"/>
      <c r="CVC38" s="664"/>
      <c r="CVD38" s="662" t="str">
        <f>IFERROR(IF(OR(CUM38="日",CUM38="祝",CUM38=0,CUN38=""),"　",MAX(IF(AND(CUN38&lt;=CVD14,CUP38&gt;CVE14),CVE14-CVD14,IF(AND(CUN38&gt;CVD14,CUP38&lt;=CVE14),CUP38-CUN38,IF(AND(CUN38&lt;=CVD14,CUP38&lt;=CVE14),CUP38-CVD14,IF(AND(CUN38&gt;CVD14,CUP38&gt;CVE14),CVE14-CUN38,0)))),0)),0)</f>
        <v>　</v>
      </c>
      <c r="CVE38" s="663"/>
      <c r="CVF38" s="664"/>
      <c r="CVG38" s="662" t="str">
        <f>IFERROR(IF(OR(CUM38="日",CUM38="祝",CUM38=0,CUN38=""),"　",MAX(IF(AND(CUN38&gt;CVJ14,CUP38&gt;CVH14),0,IF(AND(CUN38&lt;=CVJ14,CUN38&gt;CVG14,CUP38&gt;CVH14),CVJ14-CUN38,IF(AND(CUN38&lt;=CVJ14,CUN38&lt;=CVG14,CUP38&gt;CVH14),CVJ14-CVG14,IF(AND(CUN38&gt;CVG14,CUP38&lt;=CVH14),CUP38-CUN38,IF(AND(CUN38&lt;=CVG14,CUP38&lt;=CVH14),CUP38-CVG14,0))))),0)),0)</f>
        <v>　</v>
      </c>
      <c r="CVH38" s="663"/>
      <c r="CVI38" s="664"/>
      <c r="CVJ38" s="662" t="str">
        <f>IFERROR(IF(OR(CUM38="日",CUM38="祝",CUM38=0,CUN38=""),"　",MAX(IF(AND(CUN38&lt;=CVJ14,CUP38&gt;CVK14),CVK14-CVJ14,IF(CUP38&lt;=CVK14,0,IF(AND(CUN38&gt;CVJ14,CUP38&gt;CVK14),CVK14-CUN38,0))),0)),0)</f>
        <v>　</v>
      </c>
      <c r="CVK38" s="663"/>
      <c r="CVL38" s="664"/>
      <c r="CVM38" s="662" t="str">
        <f t="shared" si="47"/>
        <v>　</v>
      </c>
      <c r="CVN38" s="663"/>
      <c r="CVO38" s="664"/>
      <c r="CVP38" s="665" t="str">
        <f>IF(CVS38="×",TIME(0,0,0),IF(CWC4="非常勤",CUR38,CVD38))</f>
        <v>　</v>
      </c>
      <c r="CVQ38" s="666"/>
      <c r="CVR38" s="667"/>
      <c r="CVS38" s="265"/>
      <c r="CVT38" s="665" t="str">
        <f>IF(CVW38="×",TIME(0,0,0),IF(CWC4="非常勤",CUU38,CVG38))</f>
        <v>　</v>
      </c>
      <c r="CVU38" s="666"/>
      <c r="CVV38" s="667"/>
      <c r="CVW38" s="265"/>
      <c r="CVX38" s="665" t="str">
        <f>IF(CWA38="×",TIME(0,0,0),IF(CWC4="非常勤",CUX38,CVJ38))</f>
        <v>　</v>
      </c>
      <c r="CVY38" s="666"/>
      <c r="CVZ38" s="667"/>
      <c r="CWA38" s="265"/>
      <c r="CWB38" s="665" t="str">
        <f>IF(CWE38="×",TIME(0,0,0),IF(CWC4="非常勤",CVA38,CVM38))</f>
        <v>　</v>
      </c>
      <c r="CWC38" s="666"/>
      <c r="CWD38" s="667"/>
      <c r="CWE38" s="265"/>
      <c r="CWF38" s="668"/>
      <c r="CWG38" s="669"/>
      <c r="CWH38" s="668"/>
      <c r="CWI38" s="670"/>
      <c r="CWJ38" s="669"/>
      <c r="CWK38" s="671"/>
      <c r="CWL38" s="672"/>
      <c r="CWM38" s="672"/>
      <c r="CWN38" s="673"/>
      <c r="CWO38" s="263">
        <f>$A$38</f>
        <v>24</v>
      </c>
      <c r="CWP38" s="264" t="str">
        <f>$B$38</f>
        <v>土</v>
      </c>
      <c r="CWQ38" s="660"/>
      <c r="CWR38" s="661"/>
      <c r="CWS38" s="660"/>
      <c r="CWT38" s="661"/>
      <c r="CWU38" s="662" t="str">
        <f>IFERROR(IF(OR(CWP38="日",CWP38="祝",CWP38=0,CWQ38=""),"　",MAX(IF(AND(CWQ38&lt;=CWU14,CWS38&gt;CWV14),CWV14-CWU14,IF(AND(CWQ38&gt;CWU14,CWS38&lt;=CWV14),CWS38-CWQ38,IF(AND(CWQ38&lt;=CWU14,CWS38&lt;=CWV14),CWS38-CWU14,IF(AND(CWQ38&gt;CWU14,CWS38&gt;CWV14),CWV14-CWQ38,0)))),0)),0)</f>
        <v>　</v>
      </c>
      <c r="CWV38" s="663"/>
      <c r="CWW38" s="664"/>
      <c r="CWX38" s="662" t="str">
        <f>IFERROR(IF(OR(CWP38="日",CWP38="祝",CWP38=0,CWQ38=""),"　",MAX(IF(AND(CWQ38&gt;CXA14,CWS38&gt;CWY14),0,IF(AND(CWQ38&lt;=CXA14,CWQ38&gt;CWX14,CWS38&gt;CWY14),CXA14-CWQ38,IF(AND(CWQ38&lt;=CXA14,CWQ38&lt;=CWX14,CWS38&gt;CWY14),CXA14-CWX14,IF(AND(CWQ38&gt;CWX14,CWS38&lt;=CWY14),CWS38-CWQ38,IF(AND(CWQ38&lt;=CWX14,CWS38&lt;=CWY14),CWS38-CWX14,0))))),0)),0)</f>
        <v>　</v>
      </c>
      <c r="CWY38" s="663"/>
      <c r="CWZ38" s="664"/>
      <c r="CXA38" s="662" t="str">
        <f>IFERROR(IF(OR(CWP38="日",CWP38="祝",CWP38=0,CWQ38=""),"　",MAX(IF(AND(CWQ38&lt;=CXA14,CWS38&gt;CXB14),CXB14-CXA14,IF(CWS38&lt;=CXB14,0,IF(AND(CWQ38&gt;CXA14,CWS38&gt;CXB14),CXB14-CWQ38,0))),0)),0)</f>
        <v>　</v>
      </c>
      <c r="CXB38" s="663"/>
      <c r="CXC38" s="664"/>
      <c r="CXD38" s="662" t="str">
        <f>IFERROR(IF(OR(CWP38="日",CWP38="祝",CWP38=0,CWQ38=""),"　",MAX(IF(CWQ38&gt;CXD14,CWS38-CWQ38,IF(CWQ38&lt;=CXD14,CWS38-CXD14,0)),0)),0)</f>
        <v>　</v>
      </c>
      <c r="CXE38" s="663"/>
      <c r="CXF38" s="664"/>
      <c r="CXG38" s="662" t="str">
        <f>IFERROR(IF(OR(CWP38="日",CWP38="祝",CWP38=0,CWQ38=""),"　",MAX(IF(AND(CWQ38&lt;=CXG14,CWS38&gt;CXH14),CXH14-CXG14,IF(AND(CWQ38&gt;CXG14,CWS38&lt;=CXH14),CWS38-CWQ38,IF(AND(CWQ38&lt;=CXG14,CWS38&lt;=CXH14),CWS38-CXG14,IF(AND(CWQ38&gt;CXG14,CWS38&gt;CXH14),CXH14-CWQ38,0)))),0)),0)</f>
        <v>　</v>
      </c>
      <c r="CXH38" s="663"/>
      <c r="CXI38" s="664"/>
      <c r="CXJ38" s="662" t="str">
        <f>IFERROR(IF(OR(CWP38="日",CWP38="祝",CWP38=0,CWQ38=""),"　",MAX(IF(AND(CWQ38&gt;CXM14,CWS38&gt;CXK14),0,IF(AND(CWQ38&lt;=CXM14,CWQ38&gt;CXJ14,CWS38&gt;CXK14),CXM14-CWQ38,IF(AND(CWQ38&lt;=CXM14,CWQ38&lt;=CXJ14,CWS38&gt;CXK14),CXM14-CXJ14,IF(AND(CWQ38&gt;CXJ14,CWS38&lt;=CXK14),CWS38-CWQ38,IF(AND(CWQ38&lt;=CXJ14,CWS38&lt;=CXK14),CWS38-CXJ14,0))))),0)),0)</f>
        <v>　</v>
      </c>
      <c r="CXK38" s="663"/>
      <c r="CXL38" s="664"/>
      <c r="CXM38" s="662" t="str">
        <f>IFERROR(IF(OR(CWP38="日",CWP38="祝",CWP38=0,CWQ38=""),"　",MAX(IF(AND(CWQ38&lt;=CXM14,CWS38&gt;CXN14),CXN14-CXM14,IF(CWS38&lt;=CXN14,0,IF(AND(CWQ38&gt;CXM14,CWS38&gt;CXN14),CXN14-CWQ38,0))),0)),0)</f>
        <v>　</v>
      </c>
      <c r="CXN38" s="663"/>
      <c r="CXO38" s="664"/>
      <c r="CXP38" s="662" t="str">
        <f t="shared" si="48"/>
        <v>　</v>
      </c>
      <c r="CXQ38" s="663"/>
      <c r="CXR38" s="664"/>
      <c r="CXS38" s="665" t="str">
        <f>IF(CXV38="×",TIME(0,0,0),IF(CYF4="非常勤",CWU38,CXG38))</f>
        <v>　</v>
      </c>
      <c r="CXT38" s="666"/>
      <c r="CXU38" s="667"/>
      <c r="CXV38" s="265"/>
      <c r="CXW38" s="665" t="str">
        <f>IF(CXZ38="×",TIME(0,0,0),IF(CYF4="非常勤",CWX38,CXJ38))</f>
        <v>　</v>
      </c>
      <c r="CXX38" s="666"/>
      <c r="CXY38" s="667"/>
      <c r="CXZ38" s="265"/>
      <c r="CYA38" s="665" t="str">
        <f>IF(CYD38="×",TIME(0,0,0),IF(CYF4="非常勤",CXA38,CXM38))</f>
        <v>　</v>
      </c>
      <c r="CYB38" s="666"/>
      <c r="CYC38" s="667"/>
      <c r="CYD38" s="265"/>
      <c r="CYE38" s="665" t="str">
        <f>IF(CYH38="×",TIME(0,0,0),IF(CYF4="非常勤",CXD38,CXP38))</f>
        <v>　</v>
      </c>
      <c r="CYF38" s="666"/>
      <c r="CYG38" s="667"/>
      <c r="CYH38" s="265"/>
      <c r="CYI38" s="668"/>
      <c r="CYJ38" s="669"/>
      <c r="CYK38" s="668"/>
      <c r="CYL38" s="670"/>
      <c r="CYM38" s="669"/>
      <c r="CYN38" s="671"/>
      <c r="CYO38" s="672"/>
      <c r="CYP38" s="672"/>
      <c r="CYQ38" s="673"/>
      <c r="CYR38" s="263">
        <f>$A$38</f>
        <v>24</v>
      </c>
      <c r="CYS38" s="264" t="str">
        <f>$B$38</f>
        <v>土</v>
      </c>
      <c r="CYT38" s="660"/>
      <c r="CYU38" s="661"/>
      <c r="CYV38" s="660"/>
      <c r="CYW38" s="661"/>
      <c r="CYX38" s="662" t="str">
        <f>IFERROR(IF(OR(CYS38="日",CYS38="祝",CYS38=0,CYT38=""),"　",MAX(IF(AND(CYT38&lt;=CYX14,CYV38&gt;CYY14),CYY14-CYX14,IF(AND(CYT38&gt;CYX14,CYV38&lt;=CYY14),CYV38-CYT38,IF(AND(CYT38&lt;=CYX14,CYV38&lt;=CYY14),CYV38-CYX14,IF(AND(CYT38&gt;CYX14,CYV38&gt;CYY14),CYY14-CYT38,0)))),0)),0)</f>
        <v>　</v>
      </c>
      <c r="CYY38" s="663"/>
      <c r="CYZ38" s="664"/>
      <c r="CZA38" s="662" t="str">
        <f>IFERROR(IF(OR(CYS38="日",CYS38="祝",CYS38=0,CYT38=""),"　",MAX(IF(AND(CYT38&gt;CZD14,CYV38&gt;CZB14),0,IF(AND(CYT38&lt;=CZD14,CYT38&gt;CZA14,CYV38&gt;CZB14),CZD14-CYT38,IF(AND(CYT38&lt;=CZD14,CYT38&lt;=CZA14,CYV38&gt;CZB14),CZD14-CZA14,IF(AND(CYT38&gt;CZA14,CYV38&lt;=CZB14),CYV38-CYT38,IF(AND(CYT38&lt;=CZA14,CYV38&lt;=CZB14),CYV38-CZA14,0))))),0)),0)</f>
        <v>　</v>
      </c>
      <c r="CZB38" s="663"/>
      <c r="CZC38" s="664"/>
      <c r="CZD38" s="662" t="str">
        <f>IFERROR(IF(OR(CYS38="日",CYS38="祝",CYS38=0,CYT38=""),"　",MAX(IF(AND(CYT38&lt;=CZD14,CYV38&gt;CZE14),CZE14-CZD14,IF(CYV38&lt;=CZE14,0,IF(AND(CYT38&gt;CZD14,CYV38&gt;CZE14),CZE14-CYT38,0))),0)),0)</f>
        <v>　</v>
      </c>
      <c r="CZE38" s="663"/>
      <c r="CZF38" s="664"/>
      <c r="CZG38" s="662" t="str">
        <f>IFERROR(IF(OR(CYS38="日",CYS38="祝",CYS38=0,CYT38=""),"　",MAX(IF(CYT38&gt;CZG14,CYV38-CYT38,IF(CYT38&lt;=CZG14,CYV38-CZG14,0)),0)),0)</f>
        <v>　</v>
      </c>
      <c r="CZH38" s="663"/>
      <c r="CZI38" s="664"/>
      <c r="CZJ38" s="662" t="str">
        <f>IFERROR(IF(OR(CYS38="日",CYS38="祝",CYS38=0,CYT38=""),"　",MAX(IF(AND(CYT38&lt;=CZJ14,CYV38&gt;CZK14),CZK14-CZJ14,IF(AND(CYT38&gt;CZJ14,CYV38&lt;=CZK14),CYV38-CYT38,IF(AND(CYT38&lt;=CZJ14,CYV38&lt;=CZK14),CYV38-CZJ14,IF(AND(CYT38&gt;CZJ14,CYV38&gt;CZK14),CZK14-CYT38,0)))),0)),0)</f>
        <v>　</v>
      </c>
      <c r="CZK38" s="663"/>
      <c r="CZL38" s="664"/>
      <c r="CZM38" s="662" t="str">
        <f>IFERROR(IF(OR(CYS38="日",CYS38="祝",CYS38=0,CYT38=""),"　",MAX(IF(AND(CYT38&gt;CZP14,CYV38&gt;CZN14),0,IF(AND(CYT38&lt;=CZP14,CYT38&gt;CZM14,CYV38&gt;CZN14),CZP14-CYT38,IF(AND(CYT38&lt;=CZP14,CYT38&lt;=CZM14,CYV38&gt;CZN14),CZP14-CZM14,IF(AND(CYT38&gt;CZM14,CYV38&lt;=CZN14),CYV38-CYT38,IF(AND(CYT38&lt;=CZM14,CYV38&lt;=CZN14),CYV38-CZM14,0))))),0)),0)</f>
        <v>　</v>
      </c>
      <c r="CZN38" s="663"/>
      <c r="CZO38" s="664"/>
      <c r="CZP38" s="662" t="str">
        <f>IFERROR(IF(OR(CYS38="日",CYS38="祝",CYS38=0,CYT38=""),"　",MAX(IF(AND(CYT38&lt;=CZP14,CYV38&gt;CZQ14),CZQ14-CZP14,IF(CYV38&lt;=CZQ14,0,IF(AND(CYT38&gt;CZP14,CYV38&gt;CZQ14),CZQ14-CYT38,0))),0)),0)</f>
        <v>　</v>
      </c>
      <c r="CZQ38" s="663"/>
      <c r="CZR38" s="664"/>
      <c r="CZS38" s="662" t="str">
        <f t="shared" si="49"/>
        <v>　</v>
      </c>
      <c r="CZT38" s="663"/>
      <c r="CZU38" s="664"/>
      <c r="CZV38" s="665" t="str">
        <f>IF(CZY38="×",TIME(0,0,0),IF(DAI4="非常勤",CYX38,CZJ38))</f>
        <v>　</v>
      </c>
      <c r="CZW38" s="666"/>
      <c r="CZX38" s="667"/>
      <c r="CZY38" s="265"/>
      <c r="CZZ38" s="665" t="str">
        <f>IF(DAC38="×",TIME(0,0,0),IF(DAI4="非常勤",CZA38,CZM38))</f>
        <v>　</v>
      </c>
      <c r="DAA38" s="666"/>
      <c r="DAB38" s="667"/>
      <c r="DAC38" s="265"/>
      <c r="DAD38" s="665" t="str">
        <f>IF(DAG38="×",TIME(0,0,0),IF(DAI4="非常勤",CZD38,CZP38))</f>
        <v>　</v>
      </c>
      <c r="DAE38" s="666"/>
      <c r="DAF38" s="667"/>
      <c r="DAG38" s="265"/>
      <c r="DAH38" s="665" t="str">
        <f>IF(DAK38="×",TIME(0,0,0),IF(DAI4="非常勤",CZG38,CZS38))</f>
        <v>　</v>
      </c>
      <c r="DAI38" s="666"/>
      <c r="DAJ38" s="667"/>
      <c r="DAK38" s="265"/>
      <c r="DAL38" s="668"/>
      <c r="DAM38" s="669"/>
      <c r="DAN38" s="668"/>
      <c r="DAO38" s="670"/>
      <c r="DAP38" s="669"/>
      <c r="DAQ38" s="671"/>
      <c r="DAR38" s="672"/>
      <c r="DAS38" s="672"/>
      <c r="DAT38" s="673"/>
      <c r="DAU38" s="263">
        <f>$A$38</f>
        <v>24</v>
      </c>
      <c r="DAV38" s="264" t="str">
        <f>$B$38</f>
        <v>土</v>
      </c>
      <c r="DAW38" s="660"/>
      <c r="DAX38" s="661"/>
      <c r="DAY38" s="660"/>
      <c r="DAZ38" s="661"/>
      <c r="DBA38" s="662" t="str">
        <f>IFERROR(IF(OR(DAV38="日",DAV38="祝",DAV38=0,DAW38=""),"　",MAX(IF(AND(DAW38&lt;=DBA14,DAY38&gt;DBB14),DBB14-DBA14,IF(AND(DAW38&gt;DBA14,DAY38&lt;=DBB14),DAY38-DAW38,IF(AND(DAW38&lt;=DBA14,DAY38&lt;=DBB14),DAY38-DBA14,IF(AND(DAW38&gt;DBA14,DAY38&gt;DBB14),DBB14-DAW38,0)))),0)),0)</f>
        <v>　</v>
      </c>
      <c r="DBB38" s="663"/>
      <c r="DBC38" s="664"/>
      <c r="DBD38" s="662" t="str">
        <f>IFERROR(IF(OR(DAV38="日",DAV38="祝",DAV38=0,DAW38=""),"　",MAX(IF(AND(DAW38&gt;DBG14,DAY38&gt;DBE14),0,IF(AND(DAW38&lt;=DBG14,DAW38&gt;DBD14,DAY38&gt;DBE14),DBG14-DAW38,IF(AND(DAW38&lt;=DBG14,DAW38&lt;=DBD14,DAY38&gt;DBE14),DBG14-DBD14,IF(AND(DAW38&gt;DBD14,DAY38&lt;=DBE14),DAY38-DAW38,IF(AND(DAW38&lt;=DBD14,DAY38&lt;=DBE14),DAY38-DBD14,0))))),0)),0)</f>
        <v>　</v>
      </c>
      <c r="DBE38" s="663"/>
      <c r="DBF38" s="664"/>
      <c r="DBG38" s="662" t="str">
        <f>IFERROR(IF(OR(DAV38="日",DAV38="祝",DAV38=0,DAW38=""),"　",MAX(IF(AND(DAW38&lt;=DBG14,DAY38&gt;DBH14),DBH14-DBG14,IF(DAY38&lt;=DBH14,0,IF(AND(DAW38&gt;DBG14,DAY38&gt;DBH14),DBH14-DAW38,0))),0)),0)</f>
        <v>　</v>
      </c>
      <c r="DBH38" s="663"/>
      <c r="DBI38" s="664"/>
      <c r="DBJ38" s="662" t="str">
        <f>IFERROR(IF(OR(DAV38="日",DAV38="祝",DAV38=0,DAW38=""),"　",MAX(IF(DAW38&gt;DBJ14,DAY38-DAW38,IF(DAW38&lt;=DBJ14,DAY38-DBJ14,0)),0)),0)</f>
        <v>　</v>
      </c>
      <c r="DBK38" s="663"/>
      <c r="DBL38" s="664"/>
      <c r="DBM38" s="662" t="str">
        <f>IFERROR(IF(OR(DAV38="日",DAV38="祝",DAV38=0,DAW38=""),"　",MAX(IF(AND(DAW38&lt;=DBM14,DAY38&gt;DBN14),DBN14-DBM14,IF(AND(DAW38&gt;DBM14,DAY38&lt;=DBN14),DAY38-DAW38,IF(AND(DAW38&lt;=DBM14,DAY38&lt;=DBN14),DAY38-DBM14,IF(AND(DAW38&gt;DBM14,DAY38&gt;DBN14),DBN14-DAW38,0)))),0)),0)</f>
        <v>　</v>
      </c>
      <c r="DBN38" s="663"/>
      <c r="DBO38" s="664"/>
      <c r="DBP38" s="662" t="str">
        <f>IFERROR(IF(OR(DAV38="日",DAV38="祝",DAV38=0,DAW38=""),"　",MAX(IF(AND(DAW38&gt;DBS14,DAY38&gt;DBQ14),0,IF(AND(DAW38&lt;=DBS14,DAW38&gt;DBP14,DAY38&gt;DBQ14),DBS14-DAW38,IF(AND(DAW38&lt;=DBS14,DAW38&lt;=DBP14,DAY38&gt;DBQ14),DBS14-DBP14,IF(AND(DAW38&gt;DBP14,DAY38&lt;=DBQ14),DAY38-DAW38,IF(AND(DAW38&lt;=DBP14,DAY38&lt;=DBQ14),DAY38-DBP14,0))))),0)),0)</f>
        <v>　</v>
      </c>
      <c r="DBQ38" s="663"/>
      <c r="DBR38" s="664"/>
      <c r="DBS38" s="662" t="str">
        <f>IFERROR(IF(OR(DAV38="日",DAV38="祝",DAV38=0,DAW38=""),"　",MAX(IF(AND(DAW38&lt;=DBS14,DAY38&gt;DBT14),DBT14-DBS14,IF(DAY38&lt;=DBT14,0,IF(AND(DAW38&gt;DBS14,DAY38&gt;DBT14),DBT14-DAW38,0))),0)),0)</f>
        <v>　</v>
      </c>
      <c r="DBT38" s="663"/>
      <c r="DBU38" s="664"/>
      <c r="DBV38" s="662" t="str">
        <f t="shared" si="50"/>
        <v>　</v>
      </c>
      <c r="DBW38" s="663"/>
      <c r="DBX38" s="664"/>
      <c r="DBY38" s="665" t="str">
        <f>IF(DCB38="×",TIME(0,0,0),IF(DCL4="非常勤",DBA38,DBM38))</f>
        <v>　</v>
      </c>
      <c r="DBZ38" s="666"/>
      <c r="DCA38" s="667"/>
      <c r="DCB38" s="265"/>
      <c r="DCC38" s="665" t="str">
        <f>IF(DCF38="×",TIME(0,0,0),IF(DCL4="非常勤",DBD38,DBP38))</f>
        <v>　</v>
      </c>
      <c r="DCD38" s="666"/>
      <c r="DCE38" s="667"/>
      <c r="DCF38" s="265"/>
      <c r="DCG38" s="665" t="str">
        <f>IF(DCJ38="×",TIME(0,0,0),IF(DCL4="非常勤",DBG38,DBS38))</f>
        <v>　</v>
      </c>
      <c r="DCH38" s="666"/>
      <c r="DCI38" s="667"/>
      <c r="DCJ38" s="265"/>
      <c r="DCK38" s="665" t="str">
        <f>IF(DCN38="×",TIME(0,0,0),IF(DCL4="非常勤",DBJ38,DBV38))</f>
        <v>　</v>
      </c>
      <c r="DCL38" s="666"/>
      <c r="DCM38" s="667"/>
      <c r="DCN38" s="265"/>
      <c r="DCO38" s="668"/>
      <c r="DCP38" s="669"/>
      <c r="DCQ38" s="668"/>
      <c r="DCR38" s="670"/>
      <c r="DCS38" s="669"/>
      <c r="DCT38" s="671"/>
      <c r="DCU38" s="672"/>
      <c r="DCV38" s="672"/>
      <c r="DCW38" s="673"/>
      <c r="DCX38" s="263">
        <f>$A$38</f>
        <v>24</v>
      </c>
      <c r="DCY38" s="264" t="str">
        <f>$B$38</f>
        <v>土</v>
      </c>
      <c r="DCZ38" s="660"/>
      <c r="DDA38" s="661"/>
      <c r="DDB38" s="660"/>
      <c r="DDC38" s="661"/>
      <c r="DDD38" s="662" t="str">
        <f>IFERROR(IF(OR(DCY38="日",DCY38="祝",DCY38=0,DCZ38=""),"　",MAX(IF(AND(DCZ38&lt;=DDD14,DDB38&gt;DDE14),DDE14-DDD14,IF(AND(DCZ38&gt;DDD14,DDB38&lt;=DDE14),DDB38-DCZ38,IF(AND(DCZ38&lt;=DDD14,DDB38&lt;=DDE14),DDB38-DDD14,IF(AND(DCZ38&gt;DDD14,DDB38&gt;DDE14),DDE14-DCZ38,0)))),0)),0)</f>
        <v>　</v>
      </c>
      <c r="DDE38" s="663"/>
      <c r="DDF38" s="664"/>
      <c r="DDG38" s="662" t="str">
        <f>IFERROR(IF(OR(DCY38="日",DCY38="祝",DCY38=0,DCZ38=""),"　",MAX(IF(AND(DCZ38&gt;DDJ14,DDB38&gt;DDH14),0,IF(AND(DCZ38&lt;=DDJ14,DCZ38&gt;DDG14,DDB38&gt;DDH14),DDJ14-DCZ38,IF(AND(DCZ38&lt;=DDJ14,DCZ38&lt;=DDG14,DDB38&gt;DDH14),DDJ14-DDG14,IF(AND(DCZ38&gt;DDG14,DDB38&lt;=DDH14),DDB38-DCZ38,IF(AND(DCZ38&lt;=DDG14,DDB38&lt;=DDH14),DDB38-DDG14,0))))),0)),0)</f>
        <v>　</v>
      </c>
      <c r="DDH38" s="663"/>
      <c r="DDI38" s="664"/>
      <c r="DDJ38" s="662" t="str">
        <f>IFERROR(IF(OR(DCY38="日",DCY38="祝",DCY38=0,DCZ38=""),"　",MAX(IF(AND(DCZ38&lt;=DDJ14,DDB38&gt;DDK14),DDK14-DDJ14,IF(DDB38&lt;=DDK14,0,IF(AND(DCZ38&gt;DDJ14,DDB38&gt;DDK14),DDK14-DCZ38,0))),0)),0)</f>
        <v>　</v>
      </c>
      <c r="DDK38" s="663"/>
      <c r="DDL38" s="664"/>
      <c r="DDM38" s="662" t="str">
        <f>IFERROR(IF(OR(DCY38="日",DCY38="祝",DCY38=0,DCZ38=""),"　",MAX(IF(DCZ38&gt;DDM14,DDB38-DCZ38,IF(DCZ38&lt;=DDM14,DDB38-DDM14,0)),0)),0)</f>
        <v>　</v>
      </c>
      <c r="DDN38" s="663"/>
      <c r="DDO38" s="664"/>
      <c r="DDP38" s="662" t="str">
        <f>IFERROR(IF(OR(DCY38="日",DCY38="祝",DCY38=0,DCZ38=""),"　",MAX(IF(AND(DCZ38&lt;=DDP14,DDB38&gt;DDQ14),DDQ14-DDP14,IF(AND(DCZ38&gt;DDP14,DDB38&lt;=DDQ14),DDB38-DCZ38,IF(AND(DCZ38&lt;=DDP14,DDB38&lt;=DDQ14),DDB38-DDP14,IF(AND(DCZ38&gt;DDP14,DDB38&gt;DDQ14),DDQ14-DCZ38,0)))),0)),0)</f>
        <v>　</v>
      </c>
      <c r="DDQ38" s="663"/>
      <c r="DDR38" s="664"/>
      <c r="DDS38" s="662" t="str">
        <f>IFERROR(IF(OR(DCY38="日",DCY38="祝",DCY38=0,DCZ38=""),"　",MAX(IF(AND(DCZ38&gt;DDV14,DDB38&gt;DDT14),0,IF(AND(DCZ38&lt;=DDV14,DCZ38&gt;DDS14,DDB38&gt;DDT14),DDV14-DCZ38,IF(AND(DCZ38&lt;=DDV14,DCZ38&lt;=DDS14,DDB38&gt;DDT14),DDV14-DDS14,IF(AND(DCZ38&gt;DDS14,DDB38&lt;=DDT14),DDB38-DCZ38,IF(AND(DCZ38&lt;=DDS14,DDB38&lt;=DDT14),DDB38-DDS14,0))))),0)),0)</f>
        <v>　</v>
      </c>
      <c r="DDT38" s="663"/>
      <c r="DDU38" s="664"/>
      <c r="DDV38" s="662" t="str">
        <f>IFERROR(IF(OR(DCY38="日",DCY38="祝",DCY38=0,DCZ38=""),"　",MAX(IF(AND(DCZ38&lt;=DDV14,DDB38&gt;DDW14),DDW14-DDV14,IF(DDB38&lt;=DDW14,0,IF(AND(DCZ38&gt;DDV14,DDB38&gt;DDW14),DDW14-DCZ38,0))),0)),0)</f>
        <v>　</v>
      </c>
      <c r="DDW38" s="663"/>
      <c r="DDX38" s="664"/>
      <c r="DDY38" s="662" t="str">
        <f t="shared" si="51"/>
        <v>　</v>
      </c>
      <c r="DDZ38" s="663"/>
      <c r="DEA38" s="664"/>
      <c r="DEB38" s="665" t="str">
        <f>IF(DEE38="×",TIME(0,0,0),IF(DEO4="非常勤",DDD38,DDP38))</f>
        <v>　</v>
      </c>
      <c r="DEC38" s="666"/>
      <c r="DED38" s="667"/>
      <c r="DEE38" s="265"/>
      <c r="DEF38" s="665" t="str">
        <f>IF(DEI38="×",TIME(0,0,0),IF(DEO4="非常勤",DDG38,DDS38))</f>
        <v>　</v>
      </c>
      <c r="DEG38" s="666"/>
      <c r="DEH38" s="667"/>
      <c r="DEI38" s="265"/>
      <c r="DEJ38" s="665" t="str">
        <f>IF(DEM38="×",TIME(0,0,0),IF(DEO4="非常勤",DDJ38,DDV38))</f>
        <v>　</v>
      </c>
      <c r="DEK38" s="666"/>
      <c r="DEL38" s="667"/>
      <c r="DEM38" s="265"/>
      <c r="DEN38" s="665" t="str">
        <f>IF(DEQ38="×",TIME(0,0,0),IF(DEO4="非常勤",DDM38,DDY38))</f>
        <v>　</v>
      </c>
      <c r="DEO38" s="666"/>
      <c r="DEP38" s="667"/>
      <c r="DEQ38" s="265"/>
      <c r="DER38" s="668"/>
      <c r="DES38" s="669"/>
      <c r="DET38" s="668"/>
      <c r="DEU38" s="670"/>
      <c r="DEV38" s="669"/>
      <c r="DEW38" s="671"/>
      <c r="DEX38" s="672"/>
      <c r="DEY38" s="672"/>
      <c r="DEZ38" s="673"/>
      <c r="DFA38" s="263">
        <f>$A$38</f>
        <v>24</v>
      </c>
      <c r="DFB38" s="264" t="str">
        <f>$B$38</f>
        <v>土</v>
      </c>
      <c r="DFC38" s="660"/>
      <c r="DFD38" s="661"/>
      <c r="DFE38" s="660"/>
      <c r="DFF38" s="661"/>
      <c r="DFG38" s="662" t="str">
        <f>IFERROR(IF(OR(DFB38="日",DFB38="祝",DFB38=0,DFC38=""),"　",MAX(IF(AND(DFC38&lt;=DFG14,DFE38&gt;DFH14),DFH14-DFG14,IF(AND(DFC38&gt;DFG14,DFE38&lt;=DFH14),DFE38-DFC38,IF(AND(DFC38&lt;=DFG14,DFE38&lt;=DFH14),DFE38-DFG14,IF(AND(DFC38&gt;DFG14,DFE38&gt;DFH14),DFH14-DFC38,0)))),0)),0)</f>
        <v>　</v>
      </c>
      <c r="DFH38" s="663"/>
      <c r="DFI38" s="664"/>
      <c r="DFJ38" s="662" t="str">
        <f>IFERROR(IF(OR(DFB38="日",DFB38="祝",DFB38=0,DFC38=""),"　",MAX(IF(AND(DFC38&gt;DFM14,DFE38&gt;DFK14),0,IF(AND(DFC38&lt;=DFM14,DFC38&gt;DFJ14,DFE38&gt;DFK14),DFM14-DFC38,IF(AND(DFC38&lt;=DFM14,DFC38&lt;=DFJ14,DFE38&gt;DFK14),DFM14-DFJ14,IF(AND(DFC38&gt;DFJ14,DFE38&lt;=DFK14),DFE38-DFC38,IF(AND(DFC38&lt;=DFJ14,DFE38&lt;=DFK14),DFE38-DFJ14,0))))),0)),0)</f>
        <v>　</v>
      </c>
      <c r="DFK38" s="663"/>
      <c r="DFL38" s="664"/>
      <c r="DFM38" s="662" t="str">
        <f>IFERROR(IF(OR(DFB38="日",DFB38="祝",DFB38=0,DFC38=""),"　",MAX(IF(AND(DFC38&lt;=DFM14,DFE38&gt;DFN14),DFN14-DFM14,IF(DFE38&lt;=DFN14,0,IF(AND(DFC38&gt;DFM14,DFE38&gt;DFN14),DFN14-DFC38,0))),0)),0)</f>
        <v>　</v>
      </c>
      <c r="DFN38" s="663"/>
      <c r="DFO38" s="664"/>
      <c r="DFP38" s="662" t="str">
        <f>IFERROR(IF(OR(DFB38="日",DFB38="祝",DFB38=0,DFC38=""),"　",MAX(IF(DFC38&gt;DFP14,DFE38-DFC38,IF(DFC38&lt;=DFP14,DFE38-DFP14,0)),0)),0)</f>
        <v>　</v>
      </c>
      <c r="DFQ38" s="663"/>
      <c r="DFR38" s="664"/>
      <c r="DFS38" s="662" t="str">
        <f>IFERROR(IF(OR(DFB38="日",DFB38="祝",DFB38=0,DFC38=""),"　",MAX(IF(AND(DFC38&lt;=DFS14,DFE38&gt;DFT14),DFT14-DFS14,IF(AND(DFC38&gt;DFS14,DFE38&lt;=DFT14),DFE38-DFC38,IF(AND(DFC38&lt;=DFS14,DFE38&lt;=DFT14),DFE38-DFS14,IF(AND(DFC38&gt;DFS14,DFE38&gt;DFT14),DFT14-DFC38,0)))),0)),0)</f>
        <v>　</v>
      </c>
      <c r="DFT38" s="663"/>
      <c r="DFU38" s="664"/>
      <c r="DFV38" s="662" t="str">
        <f>IFERROR(IF(OR(DFB38="日",DFB38="祝",DFB38=0,DFC38=""),"　",MAX(IF(AND(DFC38&gt;DFY14,DFE38&gt;DFW14),0,IF(AND(DFC38&lt;=DFY14,DFC38&gt;DFV14,DFE38&gt;DFW14),DFY14-DFC38,IF(AND(DFC38&lt;=DFY14,DFC38&lt;=DFV14,DFE38&gt;DFW14),DFY14-DFV14,IF(AND(DFC38&gt;DFV14,DFE38&lt;=DFW14),DFE38-DFC38,IF(AND(DFC38&lt;=DFV14,DFE38&lt;=DFW14),DFE38-DFV14,0))))),0)),0)</f>
        <v>　</v>
      </c>
      <c r="DFW38" s="663"/>
      <c r="DFX38" s="664"/>
      <c r="DFY38" s="662" t="str">
        <f>IFERROR(IF(OR(DFB38="日",DFB38="祝",DFB38=0,DFC38=""),"　",MAX(IF(AND(DFC38&lt;=DFY14,DFE38&gt;DFZ14),DFZ14-DFY14,IF(DFE38&lt;=DFZ14,0,IF(AND(DFC38&gt;DFY14,DFE38&gt;DFZ14),DFZ14-DFC38,0))),0)),0)</f>
        <v>　</v>
      </c>
      <c r="DFZ38" s="663"/>
      <c r="DGA38" s="664"/>
      <c r="DGB38" s="662" t="str">
        <f t="shared" si="52"/>
        <v>　</v>
      </c>
      <c r="DGC38" s="663"/>
      <c r="DGD38" s="664"/>
      <c r="DGE38" s="665" t="str">
        <f>IF(DGH38="×",TIME(0,0,0),IF(DGR4="非常勤",DFG38,DFS38))</f>
        <v>　</v>
      </c>
      <c r="DGF38" s="666"/>
      <c r="DGG38" s="667"/>
      <c r="DGH38" s="265"/>
      <c r="DGI38" s="665" t="str">
        <f>IF(DGL38="×",TIME(0,0,0),IF(DGR4="非常勤",DFJ38,DFV38))</f>
        <v>　</v>
      </c>
      <c r="DGJ38" s="666"/>
      <c r="DGK38" s="667"/>
      <c r="DGL38" s="265"/>
      <c r="DGM38" s="665" t="str">
        <f>IF(DGP38="×",TIME(0,0,0),IF(DGR4="非常勤",DFM38,DFY38))</f>
        <v>　</v>
      </c>
      <c r="DGN38" s="666"/>
      <c r="DGO38" s="667"/>
      <c r="DGP38" s="265"/>
      <c r="DGQ38" s="665" t="str">
        <f>IF(DGT38="×",TIME(0,0,0),IF(DGR4="非常勤",DFP38,DGB38))</f>
        <v>　</v>
      </c>
      <c r="DGR38" s="666"/>
      <c r="DGS38" s="667"/>
      <c r="DGT38" s="265"/>
      <c r="DGU38" s="668"/>
      <c r="DGV38" s="669"/>
      <c r="DGW38" s="668"/>
      <c r="DGX38" s="670"/>
      <c r="DGY38" s="669"/>
      <c r="DGZ38" s="671"/>
      <c r="DHA38" s="672"/>
      <c r="DHB38" s="672"/>
      <c r="DHC38" s="673"/>
      <c r="DHD38" s="263">
        <f>$A$38</f>
        <v>24</v>
      </c>
      <c r="DHE38" s="264" t="str">
        <f>$B$38</f>
        <v>土</v>
      </c>
      <c r="DHF38" s="660"/>
      <c r="DHG38" s="661"/>
      <c r="DHH38" s="660"/>
      <c r="DHI38" s="661"/>
      <c r="DHJ38" s="662" t="str">
        <f>IFERROR(IF(OR(DHE38="日",DHE38="祝",DHE38=0,DHF38=""),"　",MAX(IF(AND(DHF38&lt;=DHJ14,DHH38&gt;DHK14),DHK14-DHJ14,IF(AND(DHF38&gt;DHJ14,DHH38&lt;=DHK14),DHH38-DHF38,IF(AND(DHF38&lt;=DHJ14,DHH38&lt;=DHK14),DHH38-DHJ14,IF(AND(DHF38&gt;DHJ14,DHH38&gt;DHK14),DHK14-DHF38,0)))),0)),0)</f>
        <v>　</v>
      </c>
      <c r="DHK38" s="663"/>
      <c r="DHL38" s="664"/>
      <c r="DHM38" s="662" t="str">
        <f>IFERROR(IF(OR(DHE38="日",DHE38="祝",DHE38=0,DHF38=""),"　",MAX(IF(AND(DHF38&gt;DHP14,DHH38&gt;DHN14),0,IF(AND(DHF38&lt;=DHP14,DHF38&gt;DHM14,DHH38&gt;DHN14),DHP14-DHF38,IF(AND(DHF38&lt;=DHP14,DHF38&lt;=DHM14,DHH38&gt;DHN14),DHP14-DHM14,IF(AND(DHF38&gt;DHM14,DHH38&lt;=DHN14),DHH38-DHF38,IF(AND(DHF38&lt;=DHM14,DHH38&lt;=DHN14),DHH38-DHM14,0))))),0)),0)</f>
        <v>　</v>
      </c>
      <c r="DHN38" s="663"/>
      <c r="DHO38" s="664"/>
      <c r="DHP38" s="662" t="str">
        <f>IFERROR(IF(OR(DHE38="日",DHE38="祝",DHE38=0,DHF38=""),"　",MAX(IF(AND(DHF38&lt;=DHP14,DHH38&gt;DHQ14),DHQ14-DHP14,IF(DHH38&lt;=DHQ14,0,IF(AND(DHF38&gt;DHP14,DHH38&gt;DHQ14),DHQ14-DHF38,0))),0)),0)</f>
        <v>　</v>
      </c>
      <c r="DHQ38" s="663"/>
      <c r="DHR38" s="664"/>
      <c r="DHS38" s="662" t="str">
        <f>IFERROR(IF(OR(DHE38="日",DHE38="祝",DHE38=0,DHF38=""),"　",MAX(IF(DHF38&gt;DHS14,DHH38-DHF38,IF(DHF38&lt;=DHS14,DHH38-DHS14,0)),0)),0)</f>
        <v>　</v>
      </c>
      <c r="DHT38" s="663"/>
      <c r="DHU38" s="664"/>
      <c r="DHV38" s="662" t="str">
        <f>IFERROR(IF(OR(DHE38="日",DHE38="祝",DHE38=0,DHF38=""),"　",MAX(IF(AND(DHF38&lt;=DHV14,DHH38&gt;DHW14),DHW14-DHV14,IF(AND(DHF38&gt;DHV14,DHH38&lt;=DHW14),DHH38-DHF38,IF(AND(DHF38&lt;=DHV14,DHH38&lt;=DHW14),DHH38-DHV14,IF(AND(DHF38&gt;DHV14,DHH38&gt;DHW14),DHW14-DHF38,0)))),0)),0)</f>
        <v>　</v>
      </c>
      <c r="DHW38" s="663"/>
      <c r="DHX38" s="664"/>
      <c r="DHY38" s="662" t="str">
        <f>IFERROR(IF(OR(DHE38="日",DHE38="祝",DHE38=0,DHF38=""),"　",MAX(IF(AND(DHF38&gt;DIB14,DHH38&gt;DHZ14),0,IF(AND(DHF38&lt;=DIB14,DHF38&gt;DHY14,DHH38&gt;DHZ14),DIB14-DHF38,IF(AND(DHF38&lt;=DIB14,DHF38&lt;=DHY14,DHH38&gt;DHZ14),DIB14-DHY14,IF(AND(DHF38&gt;DHY14,DHH38&lt;=DHZ14),DHH38-DHF38,IF(AND(DHF38&lt;=DHY14,DHH38&lt;=DHZ14),DHH38-DHY14,0))))),0)),0)</f>
        <v>　</v>
      </c>
      <c r="DHZ38" s="663"/>
      <c r="DIA38" s="664"/>
      <c r="DIB38" s="662" t="str">
        <f>IFERROR(IF(OR(DHE38="日",DHE38="祝",DHE38=0,DHF38=""),"　",MAX(IF(AND(DHF38&lt;=DIB14,DHH38&gt;DIC14),DIC14-DIB14,IF(DHH38&lt;=DIC14,0,IF(AND(DHF38&gt;DIB14,DHH38&gt;DIC14),DIC14-DHF38,0))),0)),0)</f>
        <v>　</v>
      </c>
      <c r="DIC38" s="663"/>
      <c r="DID38" s="664"/>
      <c r="DIE38" s="662" t="str">
        <f t="shared" si="53"/>
        <v>　</v>
      </c>
      <c r="DIF38" s="663"/>
      <c r="DIG38" s="664"/>
      <c r="DIH38" s="665" t="str">
        <f>IF(DIK38="×",TIME(0,0,0),IF(DIU4="非常勤",DHJ38,DHV38))</f>
        <v>　</v>
      </c>
      <c r="DII38" s="666"/>
      <c r="DIJ38" s="667"/>
      <c r="DIK38" s="265"/>
      <c r="DIL38" s="665" t="str">
        <f>IF(DIO38="×",TIME(0,0,0),IF(DIU4="非常勤",DHM38,DHY38))</f>
        <v>　</v>
      </c>
      <c r="DIM38" s="666"/>
      <c r="DIN38" s="667"/>
      <c r="DIO38" s="265"/>
      <c r="DIP38" s="665" t="str">
        <f>IF(DIS38="×",TIME(0,0,0),IF(DIU4="非常勤",DHP38,DIB38))</f>
        <v>　</v>
      </c>
      <c r="DIQ38" s="666"/>
      <c r="DIR38" s="667"/>
      <c r="DIS38" s="265"/>
      <c r="DIT38" s="665" t="str">
        <f>IF(DIW38="×",TIME(0,0,0),IF(DIU4="非常勤",DHS38,DIE38))</f>
        <v>　</v>
      </c>
      <c r="DIU38" s="666"/>
      <c r="DIV38" s="667"/>
      <c r="DIW38" s="265"/>
      <c r="DIX38" s="668"/>
      <c r="DIY38" s="669"/>
      <c r="DIZ38" s="668"/>
      <c r="DJA38" s="670"/>
      <c r="DJB38" s="669"/>
      <c r="DJC38" s="671"/>
      <c r="DJD38" s="672"/>
      <c r="DJE38" s="672"/>
      <c r="DJF38" s="673"/>
      <c r="DJG38" s="263">
        <f>$A$38</f>
        <v>24</v>
      </c>
      <c r="DJH38" s="264" t="str">
        <f>$B$38</f>
        <v>土</v>
      </c>
      <c r="DJI38" s="660"/>
      <c r="DJJ38" s="661"/>
      <c r="DJK38" s="660"/>
      <c r="DJL38" s="661"/>
      <c r="DJM38" s="662" t="str">
        <f>IFERROR(IF(OR(DJH38="日",DJH38="祝",DJH38=0,DJI38=""),"　",MAX(IF(AND(DJI38&lt;=DJM14,DJK38&gt;DJN14),DJN14-DJM14,IF(AND(DJI38&gt;DJM14,DJK38&lt;=DJN14),DJK38-DJI38,IF(AND(DJI38&lt;=DJM14,DJK38&lt;=DJN14),DJK38-DJM14,IF(AND(DJI38&gt;DJM14,DJK38&gt;DJN14),DJN14-DJI38,0)))),0)),0)</f>
        <v>　</v>
      </c>
      <c r="DJN38" s="663"/>
      <c r="DJO38" s="664"/>
      <c r="DJP38" s="662" t="str">
        <f>IFERROR(IF(OR(DJH38="日",DJH38="祝",DJH38=0,DJI38=""),"　",MAX(IF(AND(DJI38&gt;DJS14,DJK38&gt;DJQ14),0,IF(AND(DJI38&lt;=DJS14,DJI38&gt;DJP14,DJK38&gt;DJQ14),DJS14-DJI38,IF(AND(DJI38&lt;=DJS14,DJI38&lt;=DJP14,DJK38&gt;DJQ14),DJS14-DJP14,IF(AND(DJI38&gt;DJP14,DJK38&lt;=DJQ14),DJK38-DJI38,IF(AND(DJI38&lt;=DJP14,DJK38&lt;=DJQ14),DJK38-DJP14,0))))),0)),0)</f>
        <v>　</v>
      </c>
      <c r="DJQ38" s="663"/>
      <c r="DJR38" s="664"/>
      <c r="DJS38" s="662" t="str">
        <f>IFERROR(IF(OR(DJH38="日",DJH38="祝",DJH38=0,DJI38=""),"　",MAX(IF(AND(DJI38&lt;=DJS14,DJK38&gt;DJT14),DJT14-DJS14,IF(DJK38&lt;=DJT14,0,IF(AND(DJI38&gt;DJS14,DJK38&gt;DJT14),DJT14-DJI38,0))),0)),0)</f>
        <v>　</v>
      </c>
      <c r="DJT38" s="663"/>
      <c r="DJU38" s="664"/>
      <c r="DJV38" s="662" t="str">
        <f>IFERROR(IF(OR(DJH38="日",DJH38="祝",DJH38=0,DJI38=""),"　",MAX(IF(DJI38&gt;DJV14,DJK38-DJI38,IF(DJI38&lt;=DJV14,DJK38-DJV14,0)),0)),0)</f>
        <v>　</v>
      </c>
      <c r="DJW38" s="663"/>
      <c r="DJX38" s="664"/>
      <c r="DJY38" s="662" t="str">
        <f>IFERROR(IF(OR(DJH38="日",DJH38="祝",DJH38=0,DJI38=""),"　",MAX(IF(AND(DJI38&lt;=DJY14,DJK38&gt;DJZ14),DJZ14-DJY14,IF(AND(DJI38&gt;DJY14,DJK38&lt;=DJZ14),DJK38-DJI38,IF(AND(DJI38&lt;=DJY14,DJK38&lt;=DJZ14),DJK38-DJY14,IF(AND(DJI38&gt;DJY14,DJK38&gt;DJZ14),DJZ14-DJI38,0)))),0)),0)</f>
        <v>　</v>
      </c>
      <c r="DJZ38" s="663"/>
      <c r="DKA38" s="664"/>
      <c r="DKB38" s="662" t="str">
        <f>IFERROR(IF(OR(DJH38="日",DJH38="祝",DJH38=0,DJI38=""),"　",MAX(IF(AND(DJI38&gt;DKE14,DJK38&gt;DKC14),0,IF(AND(DJI38&lt;=DKE14,DJI38&gt;DKB14,DJK38&gt;DKC14),DKE14-DJI38,IF(AND(DJI38&lt;=DKE14,DJI38&lt;=DKB14,DJK38&gt;DKC14),DKE14-DKB14,IF(AND(DJI38&gt;DKB14,DJK38&lt;=DKC14),DJK38-DJI38,IF(AND(DJI38&lt;=DKB14,DJK38&lt;=DKC14),DJK38-DKB14,0))))),0)),0)</f>
        <v>　</v>
      </c>
      <c r="DKC38" s="663"/>
      <c r="DKD38" s="664"/>
      <c r="DKE38" s="662" t="str">
        <f>IFERROR(IF(OR(DJH38="日",DJH38="祝",DJH38=0,DJI38=""),"　",MAX(IF(AND(DJI38&lt;=DKE14,DJK38&gt;DKF14),DKF14-DKE14,IF(DJK38&lt;=DKF14,0,IF(AND(DJI38&gt;DKE14,DJK38&gt;DKF14),DKF14-DJI38,0))),0)),0)</f>
        <v>　</v>
      </c>
      <c r="DKF38" s="663"/>
      <c r="DKG38" s="664"/>
      <c r="DKH38" s="662" t="str">
        <f t="shared" si="54"/>
        <v>　</v>
      </c>
      <c r="DKI38" s="663"/>
      <c r="DKJ38" s="664"/>
      <c r="DKK38" s="665" t="str">
        <f>IF(DKN38="×",TIME(0,0,0),IF(DKX4="非常勤",DJM38,DJY38))</f>
        <v>　</v>
      </c>
      <c r="DKL38" s="666"/>
      <c r="DKM38" s="667"/>
      <c r="DKN38" s="265"/>
      <c r="DKO38" s="665" t="str">
        <f>IF(DKR38="×",TIME(0,0,0),IF(DKX4="非常勤",DJP38,DKB38))</f>
        <v>　</v>
      </c>
      <c r="DKP38" s="666"/>
      <c r="DKQ38" s="667"/>
      <c r="DKR38" s="265"/>
      <c r="DKS38" s="665" t="str">
        <f>IF(DKV38="×",TIME(0,0,0),IF(DKX4="非常勤",DJS38,DKE38))</f>
        <v>　</v>
      </c>
      <c r="DKT38" s="666"/>
      <c r="DKU38" s="667"/>
      <c r="DKV38" s="265"/>
      <c r="DKW38" s="665" t="str">
        <f>IF(DKZ38="×",TIME(0,0,0),IF(DKX4="非常勤",DJV38,DKH38))</f>
        <v>　</v>
      </c>
      <c r="DKX38" s="666"/>
      <c r="DKY38" s="667"/>
      <c r="DKZ38" s="265"/>
      <c r="DLA38" s="668"/>
      <c r="DLB38" s="669"/>
      <c r="DLC38" s="668"/>
      <c r="DLD38" s="670"/>
      <c r="DLE38" s="669"/>
      <c r="DLF38" s="671"/>
      <c r="DLG38" s="672"/>
      <c r="DLH38" s="672"/>
      <c r="DLI38" s="673"/>
      <c r="DLJ38" s="263">
        <f>$A$38</f>
        <v>24</v>
      </c>
      <c r="DLK38" s="264" t="str">
        <f>$B$38</f>
        <v>土</v>
      </c>
      <c r="DLL38" s="660"/>
      <c r="DLM38" s="661"/>
      <c r="DLN38" s="660"/>
      <c r="DLO38" s="661"/>
      <c r="DLP38" s="662" t="str">
        <f>IFERROR(IF(OR(DLK38="日",DLK38="祝",DLK38=0,DLL38=""),"　",MAX(IF(AND(DLL38&lt;=DLP14,DLN38&gt;DLQ14),DLQ14-DLP14,IF(AND(DLL38&gt;DLP14,DLN38&lt;=DLQ14),DLN38-DLL38,IF(AND(DLL38&lt;=DLP14,DLN38&lt;=DLQ14),DLN38-DLP14,IF(AND(DLL38&gt;DLP14,DLN38&gt;DLQ14),DLQ14-DLL38,0)))),0)),0)</f>
        <v>　</v>
      </c>
      <c r="DLQ38" s="663"/>
      <c r="DLR38" s="664"/>
      <c r="DLS38" s="662" t="str">
        <f>IFERROR(IF(OR(DLK38="日",DLK38="祝",DLK38=0,DLL38=""),"　",MAX(IF(AND(DLL38&gt;DLV14,DLN38&gt;DLT14),0,IF(AND(DLL38&lt;=DLV14,DLL38&gt;DLS14,DLN38&gt;DLT14),DLV14-DLL38,IF(AND(DLL38&lt;=DLV14,DLL38&lt;=DLS14,DLN38&gt;DLT14),DLV14-DLS14,IF(AND(DLL38&gt;DLS14,DLN38&lt;=DLT14),DLN38-DLL38,IF(AND(DLL38&lt;=DLS14,DLN38&lt;=DLT14),DLN38-DLS14,0))))),0)),0)</f>
        <v>　</v>
      </c>
      <c r="DLT38" s="663"/>
      <c r="DLU38" s="664"/>
      <c r="DLV38" s="662" t="str">
        <f>IFERROR(IF(OR(DLK38="日",DLK38="祝",DLK38=0,DLL38=""),"　",MAX(IF(AND(DLL38&lt;=DLV14,DLN38&gt;DLW14),DLW14-DLV14,IF(DLN38&lt;=DLW14,0,IF(AND(DLL38&gt;DLV14,DLN38&gt;DLW14),DLW14-DLL38,0))),0)),0)</f>
        <v>　</v>
      </c>
      <c r="DLW38" s="663"/>
      <c r="DLX38" s="664"/>
      <c r="DLY38" s="662" t="str">
        <f>IFERROR(IF(OR(DLK38="日",DLK38="祝",DLK38=0,DLL38=""),"　",MAX(IF(DLL38&gt;DLY14,DLN38-DLL38,IF(DLL38&lt;=DLY14,DLN38-DLY14,0)),0)),0)</f>
        <v>　</v>
      </c>
      <c r="DLZ38" s="663"/>
      <c r="DMA38" s="664"/>
      <c r="DMB38" s="662" t="str">
        <f>IFERROR(IF(OR(DLK38="日",DLK38="祝",DLK38=0,DLL38=""),"　",MAX(IF(AND(DLL38&lt;=DMB14,DLN38&gt;DMC14),DMC14-DMB14,IF(AND(DLL38&gt;DMB14,DLN38&lt;=DMC14),DLN38-DLL38,IF(AND(DLL38&lt;=DMB14,DLN38&lt;=DMC14),DLN38-DMB14,IF(AND(DLL38&gt;DMB14,DLN38&gt;DMC14),DMC14-DLL38,0)))),0)),0)</f>
        <v>　</v>
      </c>
      <c r="DMC38" s="663"/>
      <c r="DMD38" s="664"/>
      <c r="DME38" s="662" t="str">
        <f>IFERROR(IF(OR(DLK38="日",DLK38="祝",DLK38=0,DLL38=""),"　",MAX(IF(AND(DLL38&gt;DMH14,DLN38&gt;DMF14),0,IF(AND(DLL38&lt;=DMH14,DLL38&gt;DME14,DLN38&gt;DMF14),DMH14-DLL38,IF(AND(DLL38&lt;=DMH14,DLL38&lt;=DME14,DLN38&gt;DMF14),DMH14-DME14,IF(AND(DLL38&gt;DME14,DLN38&lt;=DMF14),DLN38-DLL38,IF(AND(DLL38&lt;=DME14,DLN38&lt;=DMF14),DLN38-DME14,0))))),0)),0)</f>
        <v>　</v>
      </c>
      <c r="DMF38" s="663"/>
      <c r="DMG38" s="664"/>
      <c r="DMH38" s="662" t="str">
        <f>IFERROR(IF(OR(DLK38="日",DLK38="祝",DLK38=0,DLL38=""),"　",MAX(IF(AND(DLL38&lt;=DMH14,DLN38&gt;DMI14),DMI14-DMH14,IF(DLN38&lt;=DMI14,0,IF(AND(DLL38&gt;DMH14,DLN38&gt;DMI14),DMI14-DLL38,0))),0)),0)</f>
        <v>　</v>
      </c>
      <c r="DMI38" s="663"/>
      <c r="DMJ38" s="664"/>
      <c r="DMK38" s="662" t="str">
        <f t="shared" si="55"/>
        <v>　</v>
      </c>
      <c r="DML38" s="663"/>
      <c r="DMM38" s="664"/>
      <c r="DMN38" s="665" t="str">
        <f>IF(DMQ38="×",TIME(0,0,0),IF(DNA4="非常勤",DLP38,DMB38))</f>
        <v>　</v>
      </c>
      <c r="DMO38" s="666"/>
      <c r="DMP38" s="667"/>
      <c r="DMQ38" s="265"/>
      <c r="DMR38" s="665" t="str">
        <f>IF(DMU38="×",TIME(0,0,0),IF(DNA4="非常勤",DLS38,DME38))</f>
        <v>　</v>
      </c>
      <c r="DMS38" s="666"/>
      <c r="DMT38" s="667"/>
      <c r="DMU38" s="265"/>
      <c r="DMV38" s="665" t="str">
        <f>IF(DMY38="×",TIME(0,0,0),IF(DNA4="非常勤",DLV38,DMH38))</f>
        <v>　</v>
      </c>
      <c r="DMW38" s="666"/>
      <c r="DMX38" s="667"/>
      <c r="DMY38" s="265"/>
      <c r="DMZ38" s="665" t="str">
        <f>IF(DNC38="×",TIME(0,0,0),IF(DNA4="非常勤",DLY38,DMK38))</f>
        <v>　</v>
      </c>
      <c r="DNA38" s="666"/>
      <c r="DNB38" s="667"/>
      <c r="DNC38" s="265"/>
      <c r="DND38" s="668"/>
      <c r="DNE38" s="669"/>
      <c r="DNF38" s="668"/>
      <c r="DNG38" s="670"/>
      <c r="DNH38" s="669"/>
      <c r="DNI38" s="671"/>
      <c r="DNJ38" s="672"/>
      <c r="DNK38" s="672"/>
      <c r="DNL38" s="673"/>
      <c r="DNM38" s="263">
        <f>$A$38</f>
        <v>24</v>
      </c>
      <c r="DNN38" s="264" t="str">
        <f>$B$38</f>
        <v>土</v>
      </c>
      <c r="DNO38" s="660"/>
      <c r="DNP38" s="661"/>
      <c r="DNQ38" s="660"/>
      <c r="DNR38" s="661"/>
      <c r="DNS38" s="662" t="str">
        <f>IFERROR(IF(OR(DNN38="日",DNN38="祝",DNN38=0,DNO38=""),"　",MAX(IF(AND(DNO38&lt;=DNS14,DNQ38&gt;DNT14),DNT14-DNS14,IF(AND(DNO38&gt;DNS14,DNQ38&lt;=DNT14),DNQ38-DNO38,IF(AND(DNO38&lt;=DNS14,DNQ38&lt;=DNT14),DNQ38-DNS14,IF(AND(DNO38&gt;DNS14,DNQ38&gt;DNT14),DNT14-DNO38,0)))),0)),0)</f>
        <v>　</v>
      </c>
      <c r="DNT38" s="663"/>
      <c r="DNU38" s="664"/>
      <c r="DNV38" s="662" t="str">
        <f>IFERROR(IF(OR(DNN38="日",DNN38="祝",DNN38=0,DNO38=""),"　",MAX(IF(AND(DNO38&gt;DNY14,DNQ38&gt;DNW14),0,IF(AND(DNO38&lt;=DNY14,DNO38&gt;DNV14,DNQ38&gt;DNW14),DNY14-DNO38,IF(AND(DNO38&lt;=DNY14,DNO38&lt;=DNV14,DNQ38&gt;DNW14),DNY14-DNV14,IF(AND(DNO38&gt;DNV14,DNQ38&lt;=DNW14),DNQ38-DNO38,IF(AND(DNO38&lt;=DNV14,DNQ38&lt;=DNW14),DNQ38-DNV14,0))))),0)),0)</f>
        <v>　</v>
      </c>
      <c r="DNW38" s="663"/>
      <c r="DNX38" s="664"/>
      <c r="DNY38" s="662" t="str">
        <f>IFERROR(IF(OR(DNN38="日",DNN38="祝",DNN38=0,DNO38=""),"　",MAX(IF(AND(DNO38&lt;=DNY14,DNQ38&gt;DNZ14),DNZ14-DNY14,IF(DNQ38&lt;=DNZ14,0,IF(AND(DNO38&gt;DNY14,DNQ38&gt;DNZ14),DNZ14-DNO38,0))),0)),0)</f>
        <v>　</v>
      </c>
      <c r="DNZ38" s="663"/>
      <c r="DOA38" s="664"/>
      <c r="DOB38" s="662" t="str">
        <f>IFERROR(IF(OR(DNN38="日",DNN38="祝",DNN38=0,DNO38=""),"　",MAX(IF(DNO38&gt;DOB14,DNQ38-DNO38,IF(DNO38&lt;=DOB14,DNQ38-DOB14,0)),0)),0)</f>
        <v>　</v>
      </c>
      <c r="DOC38" s="663"/>
      <c r="DOD38" s="664"/>
      <c r="DOE38" s="662" t="str">
        <f>IFERROR(IF(OR(DNN38="日",DNN38="祝",DNN38=0,DNO38=""),"　",MAX(IF(AND(DNO38&lt;=DOE14,DNQ38&gt;DOF14),DOF14-DOE14,IF(AND(DNO38&gt;DOE14,DNQ38&lt;=DOF14),DNQ38-DNO38,IF(AND(DNO38&lt;=DOE14,DNQ38&lt;=DOF14),DNQ38-DOE14,IF(AND(DNO38&gt;DOE14,DNQ38&gt;DOF14),DOF14-DNO38,0)))),0)),0)</f>
        <v>　</v>
      </c>
      <c r="DOF38" s="663"/>
      <c r="DOG38" s="664"/>
      <c r="DOH38" s="662" t="str">
        <f>IFERROR(IF(OR(DNN38="日",DNN38="祝",DNN38=0,DNO38=""),"　",MAX(IF(AND(DNO38&gt;DOK14,DNQ38&gt;DOI14),0,IF(AND(DNO38&lt;=DOK14,DNO38&gt;DOH14,DNQ38&gt;DOI14),DOK14-DNO38,IF(AND(DNO38&lt;=DOK14,DNO38&lt;=DOH14,DNQ38&gt;DOI14),DOK14-DOH14,IF(AND(DNO38&gt;DOH14,DNQ38&lt;=DOI14),DNQ38-DNO38,IF(AND(DNO38&lt;=DOH14,DNQ38&lt;=DOI14),DNQ38-DOH14,0))))),0)),0)</f>
        <v>　</v>
      </c>
      <c r="DOI38" s="663"/>
      <c r="DOJ38" s="664"/>
      <c r="DOK38" s="662" t="str">
        <f>IFERROR(IF(OR(DNN38="日",DNN38="祝",DNN38=0,DNO38=""),"　",MAX(IF(AND(DNO38&lt;=DOK14,DNQ38&gt;DOL14),DOL14-DOK14,IF(DNQ38&lt;=DOL14,0,IF(AND(DNO38&gt;DOK14,DNQ38&gt;DOL14),DOL14-DNO38,0))),0)),0)</f>
        <v>　</v>
      </c>
      <c r="DOL38" s="663"/>
      <c r="DOM38" s="664"/>
      <c r="DON38" s="662" t="str">
        <f t="shared" si="56"/>
        <v>　</v>
      </c>
      <c r="DOO38" s="663"/>
      <c r="DOP38" s="664"/>
      <c r="DOQ38" s="665" t="str">
        <f>IF(DOT38="×",TIME(0,0,0),IF(DPD4="非常勤",DNS38,DOE38))</f>
        <v>　</v>
      </c>
      <c r="DOR38" s="666"/>
      <c r="DOS38" s="667"/>
      <c r="DOT38" s="265"/>
      <c r="DOU38" s="665" t="str">
        <f>IF(DOX38="×",TIME(0,0,0),IF(DPD4="非常勤",DNV38,DOH38))</f>
        <v>　</v>
      </c>
      <c r="DOV38" s="666"/>
      <c r="DOW38" s="667"/>
      <c r="DOX38" s="265"/>
      <c r="DOY38" s="665" t="str">
        <f>IF(DPB38="×",TIME(0,0,0),IF(DPD4="非常勤",DNY38,DOK38))</f>
        <v>　</v>
      </c>
      <c r="DOZ38" s="666"/>
      <c r="DPA38" s="667"/>
      <c r="DPB38" s="265"/>
      <c r="DPC38" s="665" t="str">
        <f>IF(DPF38="×",TIME(0,0,0),IF(DPD4="非常勤",DOB38,DON38))</f>
        <v>　</v>
      </c>
      <c r="DPD38" s="666"/>
      <c r="DPE38" s="667"/>
      <c r="DPF38" s="265"/>
      <c r="DPG38" s="668"/>
      <c r="DPH38" s="669"/>
      <c r="DPI38" s="668"/>
      <c r="DPJ38" s="670"/>
      <c r="DPK38" s="669"/>
      <c r="DPL38" s="671"/>
      <c r="DPM38" s="672"/>
      <c r="DPN38" s="672"/>
      <c r="DPO38" s="673"/>
      <c r="DPP38" s="263">
        <f>$A$38</f>
        <v>24</v>
      </c>
      <c r="DPQ38" s="264" t="str">
        <f>$B$38</f>
        <v>土</v>
      </c>
      <c r="DPR38" s="660"/>
      <c r="DPS38" s="661"/>
      <c r="DPT38" s="660"/>
      <c r="DPU38" s="661"/>
      <c r="DPV38" s="662" t="str">
        <f>IFERROR(IF(OR(DPQ38="日",DPQ38="祝",DPQ38=0,DPR38=""),"　",MAX(IF(AND(DPR38&lt;=DPV14,DPT38&gt;DPW14),DPW14-DPV14,IF(AND(DPR38&gt;DPV14,DPT38&lt;=DPW14),DPT38-DPR38,IF(AND(DPR38&lt;=DPV14,DPT38&lt;=DPW14),DPT38-DPV14,IF(AND(DPR38&gt;DPV14,DPT38&gt;DPW14),DPW14-DPR38,0)))),0)),0)</f>
        <v>　</v>
      </c>
      <c r="DPW38" s="663"/>
      <c r="DPX38" s="664"/>
      <c r="DPY38" s="662" t="str">
        <f>IFERROR(IF(OR(DPQ38="日",DPQ38="祝",DPQ38=0,DPR38=""),"　",MAX(IF(AND(DPR38&gt;DQB14,DPT38&gt;DPZ14),0,IF(AND(DPR38&lt;=DQB14,DPR38&gt;DPY14,DPT38&gt;DPZ14),DQB14-DPR38,IF(AND(DPR38&lt;=DQB14,DPR38&lt;=DPY14,DPT38&gt;DPZ14),DQB14-DPY14,IF(AND(DPR38&gt;DPY14,DPT38&lt;=DPZ14),DPT38-DPR38,IF(AND(DPR38&lt;=DPY14,DPT38&lt;=DPZ14),DPT38-DPY14,0))))),0)),0)</f>
        <v>　</v>
      </c>
      <c r="DPZ38" s="663"/>
      <c r="DQA38" s="664"/>
      <c r="DQB38" s="662" t="str">
        <f>IFERROR(IF(OR(DPQ38="日",DPQ38="祝",DPQ38=0,DPR38=""),"　",MAX(IF(AND(DPR38&lt;=DQB14,DPT38&gt;DQC14),DQC14-DQB14,IF(DPT38&lt;=DQC14,0,IF(AND(DPR38&gt;DQB14,DPT38&gt;DQC14),DQC14-DPR38,0))),0)),0)</f>
        <v>　</v>
      </c>
      <c r="DQC38" s="663"/>
      <c r="DQD38" s="664"/>
      <c r="DQE38" s="662" t="str">
        <f>IFERROR(IF(OR(DPQ38="日",DPQ38="祝",DPQ38=0,DPR38=""),"　",MAX(IF(DPR38&gt;DQE14,DPT38-DPR38,IF(DPR38&lt;=DQE14,DPT38-DQE14,0)),0)),0)</f>
        <v>　</v>
      </c>
      <c r="DQF38" s="663"/>
      <c r="DQG38" s="664"/>
      <c r="DQH38" s="662" t="str">
        <f>IFERROR(IF(OR(DPQ38="日",DPQ38="祝",DPQ38=0,DPR38=""),"　",MAX(IF(AND(DPR38&lt;=DQH14,DPT38&gt;DQI14),DQI14-DQH14,IF(AND(DPR38&gt;DQH14,DPT38&lt;=DQI14),DPT38-DPR38,IF(AND(DPR38&lt;=DQH14,DPT38&lt;=DQI14),DPT38-DQH14,IF(AND(DPR38&gt;DQH14,DPT38&gt;DQI14),DQI14-DPR38,0)))),0)),0)</f>
        <v>　</v>
      </c>
      <c r="DQI38" s="663"/>
      <c r="DQJ38" s="664"/>
      <c r="DQK38" s="662" t="str">
        <f>IFERROR(IF(OR(DPQ38="日",DPQ38="祝",DPQ38=0,DPR38=""),"　",MAX(IF(AND(DPR38&gt;DQN14,DPT38&gt;DQL14),0,IF(AND(DPR38&lt;=DQN14,DPR38&gt;DQK14,DPT38&gt;DQL14),DQN14-DPR38,IF(AND(DPR38&lt;=DQN14,DPR38&lt;=DQK14,DPT38&gt;DQL14),DQN14-DQK14,IF(AND(DPR38&gt;DQK14,DPT38&lt;=DQL14),DPT38-DPR38,IF(AND(DPR38&lt;=DQK14,DPT38&lt;=DQL14),DPT38-DQK14,0))))),0)),0)</f>
        <v>　</v>
      </c>
      <c r="DQL38" s="663"/>
      <c r="DQM38" s="664"/>
      <c r="DQN38" s="662" t="str">
        <f>IFERROR(IF(OR(DPQ38="日",DPQ38="祝",DPQ38=0,DPR38=""),"　",MAX(IF(AND(DPR38&lt;=DQN14,DPT38&gt;DQO14),DQO14-DQN14,IF(DPT38&lt;=DQO14,0,IF(AND(DPR38&gt;DQN14,DPT38&gt;DQO14),DQO14-DPR38,0))),0)),0)</f>
        <v>　</v>
      </c>
      <c r="DQO38" s="663"/>
      <c r="DQP38" s="664"/>
      <c r="DQQ38" s="662" t="str">
        <f t="shared" si="57"/>
        <v>　</v>
      </c>
      <c r="DQR38" s="663"/>
      <c r="DQS38" s="664"/>
      <c r="DQT38" s="665" t="str">
        <f>IF(DQW38="×",TIME(0,0,0),IF(DRG4="非常勤",DPV38,DQH38))</f>
        <v>　</v>
      </c>
      <c r="DQU38" s="666"/>
      <c r="DQV38" s="667"/>
      <c r="DQW38" s="265"/>
      <c r="DQX38" s="665" t="str">
        <f>IF(DRA38="×",TIME(0,0,0),IF(DRG4="非常勤",DPY38,DQK38))</f>
        <v>　</v>
      </c>
      <c r="DQY38" s="666"/>
      <c r="DQZ38" s="667"/>
      <c r="DRA38" s="265"/>
      <c r="DRB38" s="665" t="str">
        <f>IF(DRE38="×",TIME(0,0,0),IF(DRG4="非常勤",DQB38,DQN38))</f>
        <v>　</v>
      </c>
      <c r="DRC38" s="666"/>
      <c r="DRD38" s="667"/>
      <c r="DRE38" s="265"/>
      <c r="DRF38" s="665" t="str">
        <f>IF(DRI38="×",TIME(0,0,0),IF(DRG4="非常勤",DQE38,DQQ38))</f>
        <v>　</v>
      </c>
      <c r="DRG38" s="666"/>
      <c r="DRH38" s="667"/>
      <c r="DRI38" s="265"/>
      <c r="DRJ38" s="668"/>
      <c r="DRK38" s="669"/>
      <c r="DRL38" s="668"/>
      <c r="DRM38" s="670"/>
      <c r="DRN38" s="669"/>
      <c r="DRO38" s="671"/>
      <c r="DRP38" s="672"/>
      <c r="DRQ38" s="672"/>
      <c r="DRR38" s="673"/>
      <c r="DRS38" s="263">
        <f>$A$38</f>
        <v>24</v>
      </c>
      <c r="DRT38" s="264" t="str">
        <f>$B$38</f>
        <v>土</v>
      </c>
      <c r="DRU38" s="660"/>
      <c r="DRV38" s="661"/>
      <c r="DRW38" s="660"/>
      <c r="DRX38" s="661"/>
      <c r="DRY38" s="662" t="str">
        <f>IFERROR(IF(OR(DRT38="日",DRT38="祝",DRT38=0,DRU38=""),"　",MAX(IF(AND(DRU38&lt;=DRY14,DRW38&gt;DRZ14),DRZ14-DRY14,IF(AND(DRU38&gt;DRY14,DRW38&lt;=DRZ14),DRW38-DRU38,IF(AND(DRU38&lt;=DRY14,DRW38&lt;=DRZ14),DRW38-DRY14,IF(AND(DRU38&gt;DRY14,DRW38&gt;DRZ14),DRZ14-DRU38,0)))),0)),0)</f>
        <v>　</v>
      </c>
      <c r="DRZ38" s="663"/>
      <c r="DSA38" s="664"/>
      <c r="DSB38" s="662" t="str">
        <f>IFERROR(IF(OR(DRT38="日",DRT38="祝",DRT38=0,DRU38=""),"　",MAX(IF(AND(DRU38&gt;DSE14,DRW38&gt;DSC14),0,IF(AND(DRU38&lt;=DSE14,DRU38&gt;DSB14,DRW38&gt;DSC14),DSE14-DRU38,IF(AND(DRU38&lt;=DSE14,DRU38&lt;=DSB14,DRW38&gt;DSC14),DSE14-DSB14,IF(AND(DRU38&gt;DSB14,DRW38&lt;=DSC14),DRW38-DRU38,IF(AND(DRU38&lt;=DSB14,DRW38&lt;=DSC14),DRW38-DSB14,0))))),0)),0)</f>
        <v>　</v>
      </c>
      <c r="DSC38" s="663"/>
      <c r="DSD38" s="664"/>
      <c r="DSE38" s="662" t="str">
        <f>IFERROR(IF(OR(DRT38="日",DRT38="祝",DRT38=0,DRU38=""),"　",MAX(IF(AND(DRU38&lt;=DSE14,DRW38&gt;DSF14),DSF14-DSE14,IF(DRW38&lt;=DSF14,0,IF(AND(DRU38&gt;DSE14,DRW38&gt;DSF14),DSF14-DRU38,0))),0)),0)</f>
        <v>　</v>
      </c>
      <c r="DSF38" s="663"/>
      <c r="DSG38" s="664"/>
      <c r="DSH38" s="662" t="str">
        <f>IFERROR(IF(OR(DRT38="日",DRT38="祝",DRT38=0,DRU38=""),"　",MAX(IF(DRU38&gt;DSH14,DRW38-DRU38,IF(DRU38&lt;=DSH14,DRW38-DSH14,0)),0)),0)</f>
        <v>　</v>
      </c>
      <c r="DSI38" s="663"/>
      <c r="DSJ38" s="664"/>
      <c r="DSK38" s="662" t="str">
        <f>IFERROR(IF(OR(DRT38="日",DRT38="祝",DRT38=0,DRU38=""),"　",MAX(IF(AND(DRU38&lt;=DSK14,DRW38&gt;DSL14),DSL14-DSK14,IF(AND(DRU38&gt;DSK14,DRW38&lt;=DSL14),DRW38-DRU38,IF(AND(DRU38&lt;=DSK14,DRW38&lt;=DSL14),DRW38-DSK14,IF(AND(DRU38&gt;DSK14,DRW38&gt;DSL14),DSL14-DRU38,0)))),0)),0)</f>
        <v>　</v>
      </c>
      <c r="DSL38" s="663"/>
      <c r="DSM38" s="664"/>
      <c r="DSN38" s="662" t="str">
        <f>IFERROR(IF(OR(DRT38="日",DRT38="祝",DRT38=0,DRU38=""),"　",MAX(IF(AND(DRU38&gt;DSQ14,DRW38&gt;DSO14),0,IF(AND(DRU38&lt;=DSQ14,DRU38&gt;DSN14,DRW38&gt;DSO14),DSQ14-DRU38,IF(AND(DRU38&lt;=DSQ14,DRU38&lt;=DSN14,DRW38&gt;DSO14),DSQ14-DSN14,IF(AND(DRU38&gt;DSN14,DRW38&lt;=DSO14),DRW38-DRU38,IF(AND(DRU38&lt;=DSN14,DRW38&lt;=DSO14),DRW38-DSN14,0))))),0)),0)</f>
        <v>　</v>
      </c>
      <c r="DSO38" s="663"/>
      <c r="DSP38" s="664"/>
      <c r="DSQ38" s="662" t="str">
        <f>IFERROR(IF(OR(DRT38="日",DRT38="祝",DRT38=0,DRU38=""),"　",MAX(IF(AND(DRU38&lt;=DSQ14,DRW38&gt;DSR14),DSR14-DSQ14,IF(DRW38&lt;=DSR14,0,IF(AND(DRU38&gt;DSQ14,DRW38&gt;DSR14),DSR14-DRU38,0))),0)),0)</f>
        <v>　</v>
      </c>
      <c r="DSR38" s="663"/>
      <c r="DSS38" s="664"/>
      <c r="DST38" s="662" t="str">
        <f t="shared" si="58"/>
        <v>　</v>
      </c>
      <c r="DSU38" s="663"/>
      <c r="DSV38" s="664"/>
      <c r="DSW38" s="665" t="str">
        <f>IF(DSZ38="×",TIME(0,0,0),IF(DTJ4="非常勤",DRY38,DSK38))</f>
        <v>　</v>
      </c>
      <c r="DSX38" s="666"/>
      <c r="DSY38" s="667"/>
      <c r="DSZ38" s="265"/>
      <c r="DTA38" s="665" t="str">
        <f>IF(DTD38="×",TIME(0,0,0),IF(DTJ4="非常勤",DSB38,DSN38))</f>
        <v>　</v>
      </c>
      <c r="DTB38" s="666"/>
      <c r="DTC38" s="667"/>
      <c r="DTD38" s="265"/>
      <c r="DTE38" s="665" t="str">
        <f>IF(DTH38="×",TIME(0,0,0),IF(DTJ4="非常勤",DSE38,DSQ38))</f>
        <v>　</v>
      </c>
      <c r="DTF38" s="666"/>
      <c r="DTG38" s="667"/>
      <c r="DTH38" s="265"/>
      <c r="DTI38" s="665" t="str">
        <f>IF(DTL38="×",TIME(0,0,0),IF(DTJ4="非常勤",DSH38,DST38))</f>
        <v>　</v>
      </c>
      <c r="DTJ38" s="666"/>
      <c r="DTK38" s="667"/>
      <c r="DTL38" s="265"/>
      <c r="DTM38" s="668"/>
      <c r="DTN38" s="669"/>
      <c r="DTO38" s="668"/>
      <c r="DTP38" s="670"/>
      <c r="DTQ38" s="669"/>
      <c r="DTR38" s="671"/>
      <c r="DTS38" s="672"/>
      <c r="DTT38" s="672"/>
      <c r="DTU38" s="673"/>
      <c r="DTV38" s="263">
        <f>$A$38</f>
        <v>24</v>
      </c>
      <c r="DTW38" s="264" t="str">
        <f>$B$38</f>
        <v>土</v>
      </c>
      <c r="DTX38" s="660"/>
      <c r="DTY38" s="661"/>
      <c r="DTZ38" s="660"/>
      <c r="DUA38" s="661"/>
      <c r="DUB38" s="662" t="str">
        <f>IFERROR(IF(OR(DTW38="日",DTW38="祝",DTW38=0,DTX38=""),"　",MAX(IF(AND(DTX38&lt;=DUB14,DTZ38&gt;DUC14),DUC14-DUB14,IF(AND(DTX38&gt;DUB14,DTZ38&lt;=DUC14),DTZ38-DTX38,IF(AND(DTX38&lt;=DUB14,DTZ38&lt;=DUC14),DTZ38-DUB14,IF(AND(DTX38&gt;DUB14,DTZ38&gt;DUC14),DUC14-DTX38,0)))),0)),0)</f>
        <v>　</v>
      </c>
      <c r="DUC38" s="663"/>
      <c r="DUD38" s="664"/>
      <c r="DUE38" s="662" t="str">
        <f>IFERROR(IF(OR(DTW38="日",DTW38="祝",DTW38=0,DTX38=""),"　",MAX(IF(AND(DTX38&gt;DUH14,DTZ38&gt;DUF14),0,IF(AND(DTX38&lt;=DUH14,DTX38&gt;DUE14,DTZ38&gt;DUF14),DUH14-DTX38,IF(AND(DTX38&lt;=DUH14,DTX38&lt;=DUE14,DTZ38&gt;DUF14),DUH14-DUE14,IF(AND(DTX38&gt;DUE14,DTZ38&lt;=DUF14),DTZ38-DTX38,IF(AND(DTX38&lt;=DUE14,DTZ38&lt;=DUF14),DTZ38-DUE14,0))))),0)),0)</f>
        <v>　</v>
      </c>
      <c r="DUF38" s="663"/>
      <c r="DUG38" s="664"/>
      <c r="DUH38" s="662" t="str">
        <f>IFERROR(IF(OR(DTW38="日",DTW38="祝",DTW38=0,DTX38=""),"　",MAX(IF(AND(DTX38&lt;=DUH14,DTZ38&gt;DUI14),DUI14-DUH14,IF(DTZ38&lt;=DUI14,0,IF(AND(DTX38&gt;DUH14,DTZ38&gt;DUI14),DUI14-DTX38,0))),0)),0)</f>
        <v>　</v>
      </c>
      <c r="DUI38" s="663"/>
      <c r="DUJ38" s="664"/>
      <c r="DUK38" s="662" t="str">
        <f>IFERROR(IF(OR(DTW38="日",DTW38="祝",DTW38=0,DTX38=""),"　",MAX(IF(DTX38&gt;DUK14,DTZ38-DTX38,IF(DTX38&lt;=DUK14,DTZ38-DUK14,0)),0)),0)</f>
        <v>　</v>
      </c>
      <c r="DUL38" s="663"/>
      <c r="DUM38" s="664"/>
      <c r="DUN38" s="662" t="str">
        <f>IFERROR(IF(OR(DTW38="日",DTW38="祝",DTW38=0,DTX38=""),"　",MAX(IF(AND(DTX38&lt;=DUN14,DTZ38&gt;DUO14),DUO14-DUN14,IF(AND(DTX38&gt;DUN14,DTZ38&lt;=DUO14),DTZ38-DTX38,IF(AND(DTX38&lt;=DUN14,DTZ38&lt;=DUO14),DTZ38-DUN14,IF(AND(DTX38&gt;DUN14,DTZ38&gt;DUO14),DUO14-DTX38,0)))),0)),0)</f>
        <v>　</v>
      </c>
      <c r="DUO38" s="663"/>
      <c r="DUP38" s="664"/>
      <c r="DUQ38" s="662" t="str">
        <f>IFERROR(IF(OR(DTW38="日",DTW38="祝",DTW38=0,DTX38=""),"　",MAX(IF(AND(DTX38&gt;DUT14,DTZ38&gt;DUR14),0,IF(AND(DTX38&lt;=DUT14,DTX38&gt;DUQ14,DTZ38&gt;DUR14),DUT14-DTX38,IF(AND(DTX38&lt;=DUT14,DTX38&lt;=DUQ14,DTZ38&gt;DUR14),DUT14-DUQ14,IF(AND(DTX38&gt;DUQ14,DTZ38&lt;=DUR14),DTZ38-DTX38,IF(AND(DTX38&lt;=DUQ14,DTZ38&lt;=DUR14),DTZ38-DUQ14,0))))),0)),0)</f>
        <v>　</v>
      </c>
      <c r="DUR38" s="663"/>
      <c r="DUS38" s="664"/>
      <c r="DUT38" s="662" t="str">
        <f>IFERROR(IF(OR(DTW38="日",DTW38="祝",DTW38=0,DTX38=""),"　",MAX(IF(AND(DTX38&lt;=DUT14,DTZ38&gt;DUU14),DUU14-DUT14,IF(DTZ38&lt;=DUU14,0,IF(AND(DTX38&gt;DUT14,DTZ38&gt;DUU14),DUU14-DTX38,0))),0)),0)</f>
        <v>　</v>
      </c>
      <c r="DUU38" s="663"/>
      <c r="DUV38" s="664"/>
      <c r="DUW38" s="662" t="str">
        <f t="shared" si="59"/>
        <v>　</v>
      </c>
      <c r="DUX38" s="663"/>
      <c r="DUY38" s="664"/>
      <c r="DUZ38" s="665" t="str">
        <f>IF(DVC38="×",TIME(0,0,0),IF(DVM4="非常勤",DUB38,DUN38))</f>
        <v>　</v>
      </c>
      <c r="DVA38" s="666"/>
      <c r="DVB38" s="667"/>
      <c r="DVC38" s="265"/>
      <c r="DVD38" s="665" t="str">
        <f>IF(DVG38="×",TIME(0,0,0),IF(DVM4="非常勤",DUE38,DUQ38))</f>
        <v>　</v>
      </c>
      <c r="DVE38" s="666"/>
      <c r="DVF38" s="667"/>
      <c r="DVG38" s="265"/>
      <c r="DVH38" s="665" t="str">
        <f>IF(DVK38="×",TIME(0,0,0),IF(DVM4="非常勤",DUH38,DUT38))</f>
        <v>　</v>
      </c>
      <c r="DVI38" s="666"/>
      <c r="DVJ38" s="667"/>
      <c r="DVK38" s="265"/>
      <c r="DVL38" s="665" t="str">
        <f>IF(DVO38="×",TIME(0,0,0),IF(DVM4="非常勤",DUK38,DUW38))</f>
        <v>　</v>
      </c>
      <c r="DVM38" s="666"/>
      <c r="DVN38" s="667"/>
      <c r="DVO38" s="265"/>
      <c r="DVP38" s="668"/>
      <c r="DVQ38" s="669"/>
      <c r="DVR38" s="668"/>
      <c r="DVS38" s="670"/>
      <c r="DVT38" s="669"/>
      <c r="DVU38" s="671"/>
      <c r="DVV38" s="672"/>
      <c r="DVW38" s="672"/>
      <c r="DVX38" s="673"/>
    </row>
    <row r="39" spans="1:3300" ht="15" customHeight="1">
      <c r="A39" s="263">
        <f>DAY(DATE('別紙2-1【最初に入力】'!$W$2,'別紙2-1【最初に入力】'!$Q$2,A38+1))</f>
        <v>25</v>
      </c>
      <c r="B39" s="264" t="str">
        <f>IF(IFERROR(MATCH(DATE('別紙2-1【最初に入力】'!$W$2,'別紙2-1【最初に入力】'!$Q$2,$A39),万年カレンダー・祝日!$K$2:$K$27,0),0)&gt;=1,"祝",TEXT(WEEKDAY(DATE('別紙2-1【最初に入力】'!$W$2,'別紙2-1【最初に入力】'!$Q$2,'別表_個別勤務状況（1～60）'!A39)),"aaa"))</f>
        <v>日</v>
      </c>
      <c r="C39" s="575"/>
      <c r="D39" s="575"/>
      <c r="E39" s="575"/>
      <c r="F39" s="575"/>
      <c r="G39" s="662" t="str">
        <f>IFERROR(IF(OR(B39="日",B39="祝",B39=0,C39=""),"　",MAX(IF(AND(C39&lt;=G14,E39&gt;H14),H14-G14,IF(AND(C39&gt;G14,E39&lt;=H14),E39-C39,IF(AND(C39&lt;=G14,E39&lt;=H14),E39-G14,IF(AND(C39&gt;G14,E39&gt;H14),H14-C39,0)))),0)),0)</f>
        <v>　</v>
      </c>
      <c r="H39" s="663"/>
      <c r="I39" s="664"/>
      <c r="J39" s="662" t="str">
        <f>IFERROR(IF(OR(B39="日",B39="祝",B39=0,C39=""),"　",MAX(IF(AND(C39&gt;M14,E39&gt;K14),0,IF(AND(C39&lt;=M14,C39&gt;J14,E39&gt;K14),M14-C39,IF(AND(C39&lt;=M14,C39&lt;=J14,E39&gt;K14),M14-J14,IF(AND(C39&gt;J14,E39&lt;=K14),E39-C39,IF(AND(C39&lt;=J14,E39&lt;=K14),E39-J14,0))))),0)),0)</f>
        <v>　</v>
      </c>
      <c r="K39" s="663"/>
      <c r="L39" s="664"/>
      <c r="M39" s="662" t="str">
        <f>IFERROR(IF(OR(B39="日",B39="祝",B39=0,C39=""),"　",MAX(IF(AND(C39&lt;=M14,E39&gt;N14),N14-M14,IF(E39&lt;=N14,0,IF(AND(C39&gt;M14,E39&gt;N14),N14-C39,0))),0)),0)</f>
        <v>　</v>
      </c>
      <c r="N39" s="663"/>
      <c r="O39" s="664"/>
      <c r="P39" s="662" t="str">
        <f>IFERROR(IF(OR(B39="日",B39="祝",B39=0,C39=""),"　",MAX(IF(C39&gt;P14,E39-C39,IF(C39&lt;=P14,E39-P14,0)),0)),0)</f>
        <v>　</v>
      </c>
      <c r="Q39" s="663"/>
      <c r="R39" s="664"/>
      <c r="S39" s="662" t="str">
        <f>IFERROR(IF(OR(B39="日",B39="祝",B39=0,C39=""),"　",MAX(IF(AND(C39&lt;=S14,E39&gt;T14),T14-S14,IF(AND(C39&gt;S14,E39&lt;=T14),E39-C39,IF(AND(C39&lt;=S14,E39&lt;=T14),E39-S14,IF(AND(C39&gt;S14,E39&gt;T14),T14-C39,0)))),0)),0)</f>
        <v>　</v>
      </c>
      <c r="T39" s="663"/>
      <c r="U39" s="664"/>
      <c r="V39" s="662" t="str">
        <f>IFERROR(IF(OR(B39="日",B39="祝",B39=0,C39=""),"　",MAX(IF(AND(C39&gt;Y14,E39&gt;W14),0,IF(AND(C39&lt;=Y14,C39&gt;V14,E39&gt;W14),Y14-C39,IF(AND(C39&lt;=Y14,C39&lt;=V14,E39&gt;W14),Y14-V14,IF(AND(C39&gt;V14,E39&lt;=W14),E39-C39,IF(AND(C39&lt;=V14,E39&lt;=W14),E39-V14,0))))),0)),0)</f>
        <v>　</v>
      </c>
      <c r="W39" s="663"/>
      <c r="X39" s="664"/>
      <c r="Y39" s="662" t="str">
        <f>IFERROR(IF(OR(B39="日",B39="祝",B39=0,C39=""),"　",MAX(IF(AND(C39&lt;=Y14,E39&gt;Z14),Z14-Y14,IF(E39&lt;=Z14,0,IF(AND(C39&gt;Y14,E39&gt;Z14),Z14-C39,0))),0)),0)</f>
        <v>　</v>
      </c>
      <c r="Z39" s="663"/>
      <c r="AA39" s="664"/>
      <c r="AB39" s="662" t="str">
        <f t="shared" si="0"/>
        <v>　</v>
      </c>
      <c r="AC39" s="663"/>
      <c r="AD39" s="664"/>
      <c r="AE39" s="565" t="str">
        <f>IF(AH39="×",TIME(0,0,0),IF(AR4="非常勤",G39,S39))</f>
        <v>　</v>
      </c>
      <c r="AF39" s="566"/>
      <c r="AG39" s="566"/>
      <c r="AH39" s="265"/>
      <c r="AI39" s="565" t="str">
        <f>IF(AL39="×",TIME(0,0,0),IF(AR4="非常勤",J39,V39))</f>
        <v>　</v>
      </c>
      <c r="AJ39" s="566"/>
      <c r="AK39" s="566"/>
      <c r="AL39" s="265"/>
      <c r="AM39" s="565" t="str">
        <f>IF(AP39="×",TIME(0,0,0),IF(AR4="非常勤",M39,Y39))</f>
        <v>　</v>
      </c>
      <c r="AN39" s="566"/>
      <c r="AO39" s="566"/>
      <c r="AP39" s="265"/>
      <c r="AQ39" s="565" t="str">
        <f>IF(AT39="×",TIME(0,0,0),IF(AR4="非常勤",P39,AB39))</f>
        <v>　</v>
      </c>
      <c r="AR39" s="566"/>
      <c r="AS39" s="567"/>
      <c r="AT39" s="265"/>
      <c r="AU39" s="720"/>
      <c r="AV39" s="720"/>
      <c r="AW39" s="668"/>
      <c r="AX39" s="670"/>
      <c r="AY39" s="669"/>
      <c r="AZ39" s="671"/>
      <c r="BA39" s="672"/>
      <c r="BB39" s="672"/>
      <c r="BC39" s="673"/>
      <c r="BD39" s="263">
        <f>$A$39</f>
        <v>25</v>
      </c>
      <c r="BE39" s="264" t="str">
        <f>$B$39</f>
        <v>日</v>
      </c>
      <c r="BF39" s="660"/>
      <c r="BG39" s="661"/>
      <c r="BH39" s="660"/>
      <c r="BI39" s="661"/>
      <c r="BJ39" s="662" t="str">
        <f>IFERROR(IF(OR(BE39="日",BE39="祝",BE39=0,BF39=""),"　",MAX(IF(AND(BF39&lt;=BJ14,BH39&gt;BK14),BK14-BJ14,IF(AND(BF39&gt;BJ14,BH39&lt;=BK14),BH39-BF39,IF(AND(BF39&lt;=BJ14,BH39&lt;=BK14),BH39-BJ14,IF(AND(BF39&gt;BJ14,BH39&gt;BK14),BK14-BF39,0)))),0)),0)</f>
        <v>　</v>
      </c>
      <c r="BK39" s="663"/>
      <c r="BL39" s="664"/>
      <c r="BM39" s="662" t="str">
        <f>IFERROR(IF(OR(BE39="日",BE39="祝",BE39=0,BF39=""),"　",MAX(IF(AND(BF39&gt;BP14,BH39&gt;BN14),0,IF(AND(BF39&lt;=BP14,BF39&gt;BM14,BH39&gt;BN14),BP14-BF39,IF(AND(BF39&lt;=BP14,BF39&lt;=BM14,BH39&gt;BN14),BP14-BM14,IF(AND(BF39&gt;BM14,BH39&lt;=BN14),BH39-BF39,IF(AND(BF39&lt;=BM14,BH39&lt;=BN14),BH39-BM14,0))))),0)),0)</f>
        <v>　</v>
      </c>
      <c r="BN39" s="663"/>
      <c r="BO39" s="664"/>
      <c r="BP39" s="662" t="str">
        <f>IFERROR(IF(OR(BE39="日",BE39="祝",BE39=0,BF39=""),"　",MAX(IF(AND(BF39&lt;=BP14,BH39&gt;BQ14),BQ14-BP14,IF(BH39&lt;=BQ14,0,IF(AND(BF39&gt;BP14,BH39&gt;BQ14),BQ14-BF39,0))),0)),0)</f>
        <v>　</v>
      </c>
      <c r="BQ39" s="663"/>
      <c r="BR39" s="664"/>
      <c r="BS39" s="662" t="str">
        <f>IFERROR(IF(OR(BE39="日",BE39="祝",BE39=0,BF39=""),"　",MAX(IF(BF39&gt;BS14,BH39-BF39,IF(BF39&lt;=BS14,BH39-BS14,0)),0)),0)</f>
        <v>　</v>
      </c>
      <c r="BT39" s="663"/>
      <c r="BU39" s="664"/>
      <c r="BV39" s="662" t="str">
        <f>IFERROR(IF(OR(BE39="日",BE39="祝",BE39=0,BF39=""),"　",MAX(IF(AND(BF39&lt;=BV14,BH39&gt;BW14),BW14-BV14,IF(AND(BF39&gt;BV14,BH39&lt;=BW14),BH39-BF39,IF(AND(BF39&lt;=BV14,BH39&lt;=BW14),BH39-BV14,IF(AND(BF39&gt;BV14,BH39&gt;BW14),BW14-BF39,0)))),0)),0)</f>
        <v>　</v>
      </c>
      <c r="BW39" s="663"/>
      <c r="BX39" s="664"/>
      <c r="BY39" s="662" t="str">
        <f>IFERROR(IF(OR(BE39="日",BE39="祝",BE39=0,BF39=""),"　",MAX(IF(AND(BF39&gt;CB14,BH39&gt;BZ14),0,IF(AND(BF39&lt;=CB14,BF39&gt;BY14,BH39&gt;BZ14),CB14-BF39,IF(AND(BF39&lt;=CB14,BF39&lt;=BY14,BH39&gt;BZ14),CB14-BY14,IF(AND(BF39&gt;BY14,BH39&lt;=BZ14),BH39-BF39,IF(AND(BF39&lt;=BY14,BH39&lt;=BZ14),BH39-BY14,0))))),0)),0)</f>
        <v>　</v>
      </c>
      <c r="BZ39" s="663"/>
      <c r="CA39" s="664"/>
      <c r="CB39" s="662" t="str">
        <f>IFERROR(IF(OR(BE39="日",BE39="祝",BE39=0,BF39=""),"　",MAX(IF(AND(BF39&lt;=CB14,BH39&gt;CC14),CC14-CB14,IF(BH39&lt;=CC14,0,IF(AND(BF39&gt;CB14,BH39&gt;CC14),CC14-BF39,0))),0)),0)</f>
        <v>　</v>
      </c>
      <c r="CC39" s="663"/>
      <c r="CD39" s="664"/>
      <c r="CE39" s="662" t="str">
        <f t="shared" si="1"/>
        <v>　</v>
      </c>
      <c r="CF39" s="663"/>
      <c r="CG39" s="664"/>
      <c r="CH39" s="665" t="str">
        <f>IF(CK39="×",TIME(0,0,0),IF(CU4="非常勤",BJ39,BV39))</f>
        <v>　</v>
      </c>
      <c r="CI39" s="666"/>
      <c r="CJ39" s="667"/>
      <c r="CK39" s="265"/>
      <c r="CL39" s="665" t="str">
        <f>IF(CO39="×",TIME(0,0,0),IF(CU4="非常勤",BM39,BY39))</f>
        <v>　</v>
      </c>
      <c r="CM39" s="666"/>
      <c r="CN39" s="667"/>
      <c r="CO39" s="265"/>
      <c r="CP39" s="665" t="str">
        <f>IF(CS39="×",TIME(0,0,0),IF(CU4="非常勤",BP39,CB39))</f>
        <v>　</v>
      </c>
      <c r="CQ39" s="666"/>
      <c r="CR39" s="667"/>
      <c r="CS39" s="265"/>
      <c r="CT39" s="665" t="str">
        <f>IF(CW39="×",TIME(0,0,0),IF(CU4="非常勤",BS39,CE39))</f>
        <v>　</v>
      </c>
      <c r="CU39" s="666"/>
      <c r="CV39" s="667"/>
      <c r="CW39" s="265"/>
      <c r="CX39" s="720"/>
      <c r="CY39" s="720"/>
      <c r="CZ39" s="668"/>
      <c r="DA39" s="670"/>
      <c r="DB39" s="669"/>
      <c r="DC39" s="671"/>
      <c r="DD39" s="672"/>
      <c r="DE39" s="672"/>
      <c r="DF39" s="673"/>
      <c r="DG39" s="263">
        <f>$A$39</f>
        <v>25</v>
      </c>
      <c r="DH39" s="264" t="str">
        <f>$B$39</f>
        <v>日</v>
      </c>
      <c r="DI39" s="660"/>
      <c r="DJ39" s="661"/>
      <c r="DK39" s="660"/>
      <c r="DL39" s="661"/>
      <c r="DM39" s="662" t="str">
        <f>IFERROR(IF(OR(DH39="日",DH39="祝",DH39=0,DI39=""),"　",MAX(IF(AND(DI39&lt;=DM14,DK39&gt;DN14),DN14-DM14,IF(AND(DI39&gt;DM14,DK39&lt;=DN14),DK39-DI39,IF(AND(DI39&lt;=DM14,DK39&lt;=DN14),DK39-DM14,IF(AND(DI39&gt;DM14,DK39&gt;DN14),DN14-DI39,0)))),0)),0)</f>
        <v>　</v>
      </c>
      <c r="DN39" s="663"/>
      <c r="DO39" s="664"/>
      <c r="DP39" s="662" t="str">
        <f>IFERROR(IF(OR(DH39="日",DH39="祝",DH39=0,DI39=""),"　",MAX(IF(AND(DI39&gt;DS14,DK39&gt;DQ14),0,IF(AND(DI39&lt;=DS14,DI39&gt;DP14,DK39&gt;DQ14),DS14-DI39,IF(AND(DI39&lt;=DS14,DI39&lt;=DP14,DK39&gt;DQ14),DS14-DP14,IF(AND(DI39&gt;DP14,DK39&lt;=DQ14),DK39-DI39,IF(AND(DI39&lt;=DP14,DK39&lt;=DQ14),DK39-DP14,0))))),0)),0)</f>
        <v>　</v>
      </c>
      <c r="DQ39" s="663"/>
      <c r="DR39" s="664"/>
      <c r="DS39" s="662" t="str">
        <f>IFERROR(IF(OR(DH39="日",DH39="祝",DH39=0,DI39=""),"　",MAX(IF(AND(DI39&lt;=DS14,DK39&gt;DT14),DT14-DS14,IF(DK39&lt;=DT14,0,IF(AND(DI39&gt;DS14,DK39&gt;DT14),DT14-DI39,0))),0)),0)</f>
        <v>　</v>
      </c>
      <c r="DT39" s="663"/>
      <c r="DU39" s="664"/>
      <c r="DV39" s="662" t="str">
        <f>IFERROR(IF(OR(DH39="日",DH39="祝",DH39=0,DI39=""),"　",MAX(IF(DI39&gt;DV14,DK39-DI39,IF(DI39&lt;=DV14,DK39-DV14,0)),0)),0)</f>
        <v>　</v>
      </c>
      <c r="DW39" s="663"/>
      <c r="DX39" s="664"/>
      <c r="DY39" s="662" t="str">
        <f>IFERROR(IF(OR(DH39="日",DH39="祝",DH39=0,DI39=""),"　",MAX(IF(AND(DI39&lt;=DY14,DK39&gt;DZ14),DZ14-DY14,IF(AND(DI39&gt;DY14,DK39&lt;=DZ14),DK39-DI39,IF(AND(DI39&lt;=DY14,DK39&lt;=DZ14),DK39-DY14,IF(AND(DI39&gt;DY14,DK39&gt;DZ14),DZ14-DI39,0)))),0)),0)</f>
        <v>　</v>
      </c>
      <c r="DZ39" s="663"/>
      <c r="EA39" s="664"/>
      <c r="EB39" s="662" t="str">
        <f>IFERROR(IF(OR(DH39="日",DH39="祝",DH39=0,DI39=""),"　",MAX(IF(AND(DI39&gt;EE14,DK39&gt;EC14),0,IF(AND(DI39&lt;=EE14,DI39&gt;EB14,DK39&gt;EC14),EE14-DI39,IF(AND(DI39&lt;=EE14,DI39&lt;=EB14,DK39&gt;EC14),EE14-EB14,IF(AND(DI39&gt;EB14,DK39&lt;=EC14),DK39-DI39,IF(AND(DI39&lt;=EB14,DK39&lt;=EC14),DK39-EB14,0))))),0)),0)</f>
        <v>　</v>
      </c>
      <c r="EC39" s="663"/>
      <c r="ED39" s="664"/>
      <c r="EE39" s="662" t="str">
        <f>IFERROR(IF(OR(DH39="日",DH39="祝",DH39=0,DI39=""),"　",MAX(IF(AND(DI39&lt;=EE14,DK39&gt;EF14),EF14-EE14,IF(DK39&lt;=EF14,0,IF(AND(DI39&gt;EE14,DK39&gt;EF14),EF14-DI39,0))),0)),0)</f>
        <v>　</v>
      </c>
      <c r="EF39" s="663"/>
      <c r="EG39" s="664"/>
      <c r="EH39" s="662" t="str">
        <f t="shared" si="2"/>
        <v>　</v>
      </c>
      <c r="EI39" s="663"/>
      <c r="EJ39" s="664"/>
      <c r="EK39" s="665" t="str">
        <f>IF(EN39="×",TIME(0,0,0),IF(EX4="非常勤",DM39,DY39))</f>
        <v>　</v>
      </c>
      <c r="EL39" s="666"/>
      <c r="EM39" s="667"/>
      <c r="EN39" s="265"/>
      <c r="EO39" s="665" t="str">
        <f>IF(ER39="×",TIME(0,0,0),IF(EX4="非常勤",DP39,EB39))</f>
        <v>　</v>
      </c>
      <c r="EP39" s="666"/>
      <c r="EQ39" s="667"/>
      <c r="ER39" s="265"/>
      <c r="ES39" s="665" t="str">
        <f>IF(EV39="×",TIME(0,0,0),IF(EX4="非常勤",DS39,EE39))</f>
        <v>　</v>
      </c>
      <c r="ET39" s="666"/>
      <c r="EU39" s="667"/>
      <c r="EV39" s="265"/>
      <c r="EW39" s="665" t="str">
        <f>IF(EZ39="×",TIME(0,0,0),IF(EX4="非常勤",DV39,EH39))</f>
        <v>　</v>
      </c>
      <c r="EX39" s="666"/>
      <c r="EY39" s="667"/>
      <c r="EZ39" s="265"/>
      <c r="FA39" s="720"/>
      <c r="FB39" s="720"/>
      <c r="FC39" s="668"/>
      <c r="FD39" s="670"/>
      <c r="FE39" s="669"/>
      <c r="FF39" s="671"/>
      <c r="FG39" s="672"/>
      <c r="FH39" s="672"/>
      <c r="FI39" s="673"/>
      <c r="FJ39" s="263">
        <f>$A$39</f>
        <v>25</v>
      </c>
      <c r="FK39" s="264" t="str">
        <f>$B$39</f>
        <v>日</v>
      </c>
      <c r="FL39" s="660"/>
      <c r="FM39" s="661"/>
      <c r="FN39" s="660"/>
      <c r="FO39" s="661"/>
      <c r="FP39" s="662" t="str">
        <f>IFERROR(IF(OR(FK39="日",FK39="祝",FK39=0,FL39=""),"　",MAX(IF(AND(FL39&lt;=FP14,FN39&gt;FQ14),FQ14-FP14,IF(AND(FL39&gt;FP14,FN39&lt;=FQ14),FN39-FL39,IF(AND(FL39&lt;=FP14,FN39&lt;=FQ14),FN39-FP14,IF(AND(FL39&gt;FP14,FN39&gt;FQ14),FQ14-FL39,0)))),0)),0)</f>
        <v>　</v>
      </c>
      <c r="FQ39" s="663"/>
      <c r="FR39" s="664"/>
      <c r="FS39" s="662" t="str">
        <f>IFERROR(IF(OR(FK39="日",FK39="祝",FK39=0,FL39=""),"　",MAX(IF(AND(FL39&gt;FV14,FN39&gt;FT14),0,IF(AND(FL39&lt;=FV14,FL39&gt;FS14,FN39&gt;FT14),FV14-FL39,IF(AND(FL39&lt;=FV14,FL39&lt;=FS14,FN39&gt;FT14),FV14-FS14,IF(AND(FL39&gt;FS14,FN39&lt;=FT14),FN39-FL39,IF(AND(FL39&lt;=FS14,FN39&lt;=FT14),FN39-FS14,0))))),0)),0)</f>
        <v>　</v>
      </c>
      <c r="FT39" s="663"/>
      <c r="FU39" s="664"/>
      <c r="FV39" s="662" t="str">
        <f>IFERROR(IF(OR(FK39="日",FK39="祝",FK39=0,FL39=""),"　",MAX(IF(AND(FL39&lt;=FV14,FN39&gt;FW14),FW14-FV14,IF(FN39&lt;=FW14,0,IF(AND(FL39&gt;FV14,FN39&gt;FW14),FW14-FL39,0))),0)),0)</f>
        <v>　</v>
      </c>
      <c r="FW39" s="663"/>
      <c r="FX39" s="664"/>
      <c r="FY39" s="662" t="str">
        <f>IFERROR(IF(OR(FK39="日",FK39="祝",FK39=0,FL39=""),"　",MAX(IF(FL39&gt;FY14,FN39-FL39,IF(FL39&lt;=FY14,FN39-FY14,0)),0)),0)</f>
        <v>　</v>
      </c>
      <c r="FZ39" s="663"/>
      <c r="GA39" s="664"/>
      <c r="GB39" s="662" t="str">
        <f>IFERROR(IF(OR(FK39="日",FK39="祝",FK39=0,FL39=""),"　",MAX(IF(AND(FL39&lt;=GB14,FN39&gt;GC14),GC14-GB14,IF(AND(FL39&gt;GB14,FN39&lt;=GC14),FN39-FL39,IF(AND(FL39&lt;=GB14,FN39&lt;=GC14),FN39-GB14,IF(AND(FL39&gt;GB14,FN39&gt;GC14),GC14-FL39,0)))),0)),0)</f>
        <v>　</v>
      </c>
      <c r="GC39" s="663"/>
      <c r="GD39" s="664"/>
      <c r="GE39" s="662" t="str">
        <f>IFERROR(IF(OR(FK39="日",FK39="祝",FK39=0,FL39=""),"　",MAX(IF(AND(FL39&gt;GH14,FN39&gt;GF14),0,IF(AND(FL39&lt;=GH14,FL39&gt;GE14,FN39&gt;GF14),GH14-FL39,IF(AND(FL39&lt;=GH14,FL39&lt;=GE14,FN39&gt;GF14),GH14-GE14,IF(AND(FL39&gt;GE14,FN39&lt;=GF14),FN39-FL39,IF(AND(FL39&lt;=GE14,FN39&lt;=GF14),FN39-GE14,0))))),0)),0)</f>
        <v>　</v>
      </c>
      <c r="GF39" s="663"/>
      <c r="GG39" s="664"/>
      <c r="GH39" s="662" t="str">
        <f>IFERROR(IF(OR(FK39="日",FK39="祝",FK39=0,FL39=""),"　",MAX(IF(AND(FL39&lt;=GH14,FN39&gt;GI14),GI14-GH14,IF(FN39&lt;=GI14,0,IF(AND(FL39&gt;GH14,FN39&gt;GI14),GI14-FL39,0))),0)),0)</f>
        <v>　</v>
      </c>
      <c r="GI39" s="663"/>
      <c r="GJ39" s="664"/>
      <c r="GK39" s="662" t="str">
        <f t="shared" si="3"/>
        <v>　</v>
      </c>
      <c r="GL39" s="663"/>
      <c r="GM39" s="664"/>
      <c r="GN39" s="665" t="str">
        <f>IF(GQ39="×",TIME(0,0,0),IF(HA4="非常勤",FP39,GB39))</f>
        <v>　</v>
      </c>
      <c r="GO39" s="666"/>
      <c r="GP39" s="667"/>
      <c r="GQ39" s="265"/>
      <c r="GR39" s="665" t="str">
        <f>IF(GU39="×",TIME(0,0,0),IF(HA4="非常勤",FS39,GE39))</f>
        <v>　</v>
      </c>
      <c r="GS39" s="666"/>
      <c r="GT39" s="667"/>
      <c r="GU39" s="265"/>
      <c r="GV39" s="665" t="str">
        <f>IF(GY39="×",TIME(0,0,0),IF(HA4="非常勤",FV39,GH39))</f>
        <v>　</v>
      </c>
      <c r="GW39" s="666"/>
      <c r="GX39" s="667"/>
      <c r="GY39" s="265"/>
      <c r="GZ39" s="665" t="str">
        <f>IF(HC39="×",TIME(0,0,0),IF(HA4="非常勤",FY39,GK39))</f>
        <v>　</v>
      </c>
      <c r="HA39" s="666"/>
      <c r="HB39" s="667"/>
      <c r="HC39" s="265"/>
      <c r="HD39" s="668"/>
      <c r="HE39" s="669"/>
      <c r="HF39" s="668"/>
      <c r="HG39" s="670"/>
      <c r="HH39" s="669"/>
      <c r="HI39" s="671"/>
      <c r="HJ39" s="672"/>
      <c r="HK39" s="672"/>
      <c r="HL39" s="673"/>
      <c r="HM39" s="263">
        <f>$A$39</f>
        <v>25</v>
      </c>
      <c r="HN39" s="264" t="str">
        <f>$B$39</f>
        <v>日</v>
      </c>
      <c r="HO39" s="660"/>
      <c r="HP39" s="661"/>
      <c r="HQ39" s="660"/>
      <c r="HR39" s="661"/>
      <c r="HS39" s="662" t="str">
        <f>IFERROR(IF(OR(HN39="日",HN39="祝",HN39=0,HO39=""),"　",MAX(IF(AND(HO39&lt;=HS14,HQ39&gt;HT14),HT14-HS14,IF(AND(HO39&gt;HS14,HQ39&lt;=HT14),HQ39-HO39,IF(AND(HO39&lt;=HS14,HQ39&lt;=HT14),HQ39-HS14,IF(AND(HO39&gt;HS14,HQ39&gt;HT14),HT14-HO39,0)))),0)),0)</f>
        <v>　</v>
      </c>
      <c r="HT39" s="663"/>
      <c r="HU39" s="664"/>
      <c r="HV39" s="662" t="str">
        <f>IFERROR(IF(OR(HN39="日",HN39="祝",HN39=0,HO39=""),"　",MAX(IF(AND(HO39&gt;HY14,HQ39&gt;HW14),0,IF(AND(HO39&lt;=HY14,HO39&gt;HV14,HQ39&gt;HW14),HY14-HO39,IF(AND(HO39&lt;=HY14,HO39&lt;=HV14,HQ39&gt;HW14),HY14-HV14,IF(AND(HO39&gt;HV14,HQ39&lt;=HW14),HQ39-HO39,IF(AND(HO39&lt;=HV14,HQ39&lt;=HW14),HQ39-HV14,0))))),0)),0)</f>
        <v>　</v>
      </c>
      <c r="HW39" s="663"/>
      <c r="HX39" s="664"/>
      <c r="HY39" s="662" t="str">
        <f>IFERROR(IF(OR(HN39="日",HN39="祝",HN39=0,HO39=""),"　",MAX(IF(AND(HO39&lt;=HY14,HQ39&gt;HZ14),HZ14-HY14,IF(HQ39&lt;=HZ14,0,IF(AND(HO39&gt;HY14,HQ39&gt;HZ14),HZ14-HO39,0))),0)),0)</f>
        <v>　</v>
      </c>
      <c r="HZ39" s="663"/>
      <c r="IA39" s="664"/>
      <c r="IB39" s="662" t="str">
        <f>IFERROR(IF(OR(HN39="日",HN39="祝",HN39=0,HO39=""),"　",MAX(IF(HO39&gt;IB14,HQ39-HO39,IF(HO39&lt;=IB14,HQ39-IB14,0)),0)),0)</f>
        <v>　</v>
      </c>
      <c r="IC39" s="663"/>
      <c r="ID39" s="664"/>
      <c r="IE39" s="662" t="str">
        <f>IFERROR(IF(OR(HN39="日",HN39="祝",HN39=0,HO39=""),"　",MAX(IF(AND(HO39&lt;=IE14,HQ39&gt;IF14),IF14-IE14,IF(AND(HO39&gt;IE14,HQ39&lt;=IF14),HQ39-HO39,IF(AND(HO39&lt;=IE14,HQ39&lt;=IF14),HQ39-IE14,IF(AND(HO39&gt;IE14,HQ39&gt;IF14),IF14-HO39,0)))),0)),0)</f>
        <v>　</v>
      </c>
      <c r="IF39" s="663"/>
      <c r="IG39" s="664"/>
      <c r="IH39" s="662" t="str">
        <f>IFERROR(IF(OR(HN39="日",HN39="祝",HN39=0,HO39=""),"　",MAX(IF(AND(HO39&gt;IK14,HQ39&gt;II14),0,IF(AND(HO39&lt;=IK14,HO39&gt;IH14,HQ39&gt;II14),IK14-HO39,IF(AND(HO39&lt;=IK14,HO39&lt;=IH14,HQ39&gt;II14),IK14-IH14,IF(AND(HO39&gt;IH14,HQ39&lt;=II14),HQ39-HO39,IF(AND(HO39&lt;=IH14,HQ39&lt;=II14),HQ39-IH14,0))))),0)),0)</f>
        <v>　</v>
      </c>
      <c r="II39" s="663"/>
      <c r="IJ39" s="664"/>
      <c r="IK39" s="662" t="str">
        <f>IFERROR(IF(OR(HN39="日",HN39="祝",HN39=0,HO39=""),"　",MAX(IF(AND(HO39&lt;=IK14,HQ39&gt;IL14),IL14-IK14,IF(HQ39&lt;=IL14,0,IF(AND(HO39&gt;IK14,HQ39&gt;IL14),IL14-HO39,0))),0)),0)</f>
        <v>　</v>
      </c>
      <c r="IL39" s="663"/>
      <c r="IM39" s="664"/>
      <c r="IN39" s="662" t="str">
        <f t="shared" si="4"/>
        <v>　</v>
      </c>
      <c r="IO39" s="663"/>
      <c r="IP39" s="664"/>
      <c r="IQ39" s="665" t="str">
        <f>IF(IT39="×",TIME(0,0,0),IF(JD4="非常勤",HS39,IE39))</f>
        <v>　</v>
      </c>
      <c r="IR39" s="666"/>
      <c r="IS39" s="667"/>
      <c r="IT39" s="265"/>
      <c r="IU39" s="665" t="str">
        <f>IF(IX39="×",TIME(0,0,0),IF(JD4="非常勤",HV39,IH39))</f>
        <v>　</v>
      </c>
      <c r="IV39" s="666"/>
      <c r="IW39" s="667"/>
      <c r="IX39" s="265"/>
      <c r="IY39" s="665" t="str">
        <f>IF(JB39="×",TIME(0,0,0),IF(JD4="非常勤",HY39,IK39))</f>
        <v>　</v>
      </c>
      <c r="IZ39" s="666"/>
      <c r="JA39" s="667"/>
      <c r="JB39" s="265"/>
      <c r="JC39" s="665" t="str">
        <f>IF(JF39="×",TIME(0,0,0),IF(JD4="非常勤",IB39,IN39))</f>
        <v>　</v>
      </c>
      <c r="JD39" s="666"/>
      <c r="JE39" s="667"/>
      <c r="JF39" s="265"/>
      <c r="JG39" s="668"/>
      <c r="JH39" s="669"/>
      <c r="JI39" s="668"/>
      <c r="JJ39" s="670"/>
      <c r="JK39" s="669"/>
      <c r="JL39" s="671"/>
      <c r="JM39" s="672"/>
      <c r="JN39" s="672"/>
      <c r="JO39" s="673"/>
      <c r="JP39" s="263">
        <f>$A$39</f>
        <v>25</v>
      </c>
      <c r="JQ39" s="264" t="str">
        <f>$B$39</f>
        <v>日</v>
      </c>
      <c r="JR39" s="660"/>
      <c r="JS39" s="661"/>
      <c r="JT39" s="660"/>
      <c r="JU39" s="661"/>
      <c r="JV39" s="662" t="str">
        <f>IFERROR(IF(OR(JQ39="日",JQ39="祝",JQ39=0,JR39=""),"　",MAX(IF(AND(JR39&lt;=JV14,JT39&gt;JW14),JW14-JV14,IF(AND(JR39&gt;JV14,JT39&lt;=JW14),JT39-JR39,IF(AND(JR39&lt;=JV14,JT39&lt;=JW14),JT39-JV14,IF(AND(JR39&gt;JV14,JT39&gt;JW14),JW14-JR39,0)))),0)),0)</f>
        <v>　</v>
      </c>
      <c r="JW39" s="663"/>
      <c r="JX39" s="664"/>
      <c r="JY39" s="662" t="str">
        <f>IFERROR(IF(OR(JQ39="日",JQ39="祝",JQ39=0,JR39=""),"　",MAX(IF(AND(JR39&gt;KB14,JT39&gt;JZ14),0,IF(AND(JR39&lt;=KB14,JR39&gt;JY14,JT39&gt;JZ14),KB14-JR39,IF(AND(JR39&lt;=KB14,JR39&lt;=JY14,JT39&gt;JZ14),KB14-JY14,IF(AND(JR39&gt;JY14,JT39&lt;=JZ14),JT39-JR39,IF(AND(JR39&lt;=JY14,JT39&lt;=JZ14),JT39-JY14,0))))),0)),0)</f>
        <v>　</v>
      </c>
      <c r="JZ39" s="663"/>
      <c r="KA39" s="664"/>
      <c r="KB39" s="662" t="str">
        <f>IFERROR(IF(OR(JQ39="日",JQ39="祝",JQ39=0,JR39=""),"　",MAX(IF(AND(JR39&lt;=KB14,JT39&gt;KC14),KC14-KB14,IF(JT39&lt;=KC14,0,IF(AND(JR39&gt;KB14,JT39&gt;KC14),KC14-JR39,0))),0)),0)</f>
        <v>　</v>
      </c>
      <c r="KC39" s="663"/>
      <c r="KD39" s="664"/>
      <c r="KE39" s="662" t="str">
        <f>IFERROR(IF(OR(JQ39="日",JQ39="祝",JQ39=0,JR39=""),"　",MAX(IF(JR39&gt;KE14,JT39-JR39,IF(JR39&lt;=KE14,JT39-KE14,0)),0)),0)</f>
        <v>　</v>
      </c>
      <c r="KF39" s="663"/>
      <c r="KG39" s="664"/>
      <c r="KH39" s="662" t="str">
        <f>IFERROR(IF(OR(JQ39="日",JQ39="祝",JQ39=0,JR39=""),"　",MAX(IF(AND(JR39&lt;=KH14,JT39&gt;KI14),KI14-KH14,IF(AND(JR39&gt;KH14,JT39&lt;=KI14),JT39-JR39,IF(AND(JR39&lt;=KH14,JT39&lt;=KI14),JT39-KH14,IF(AND(JR39&gt;KH14,JT39&gt;KI14),KI14-JR39,0)))),0)),0)</f>
        <v>　</v>
      </c>
      <c r="KI39" s="663"/>
      <c r="KJ39" s="664"/>
      <c r="KK39" s="662" t="str">
        <f>IFERROR(IF(OR(JQ39="日",JQ39="祝",JQ39=0,JR39=""),"　",MAX(IF(AND(JR39&gt;KN14,JT39&gt;KL14),0,IF(AND(JR39&lt;=KN14,JR39&gt;KK14,JT39&gt;KL14),KN14-JR39,IF(AND(JR39&lt;=KN14,JR39&lt;=KK14,JT39&gt;KL14),KN14-KK14,IF(AND(JR39&gt;KK14,JT39&lt;=KL14),JT39-JR39,IF(AND(JR39&lt;=KK14,JT39&lt;=KL14),JT39-KK14,0))))),0)),0)</f>
        <v>　</v>
      </c>
      <c r="KL39" s="663"/>
      <c r="KM39" s="664"/>
      <c r="KN39" s="662" t="str">
        <f>IFERROR(IF(OR(JQ39="日",JQ39="祝",JQ39=0,JR39=""),"　",MAX(IF(AND(JR39&lt;=KN14,JT39&gt;KO14),KO14-KN14,IF(JT39&lt;=KO14,0,IF(AND(JR39&gt;KN14,JT39&gt;KO14),KO14-JR39,0))),0)),0)</f>
        <v>　</v>
      </c>
      <c r="KO39" s="663"/>
      <c r="KP39" s="664"/>
      <c r="KQ39" s="662" t="str">
        <f t="shared" si="5"/>
        <v>　</v>
      </c>
      <c r="KR39" s="663"/>
      <c r="KS39" s="664"/>
      <c r="KT39" s="665" t="str">
        <f>IF(KW39="×",TIME(0,0,0),IF(LG4="非常勤",JV39,KH39))</f>
        <v>　</v>
      </c>
      <c r="KU39" s="666"/>
      <c r="KV39" s="667"/>
      <c r="KW39" s="265"/>
      <c r="KX39" s="665" t="str">
        <f>IF(LA39="×",TIME(0,0,0),IF(LG4="非常勤",JY39,KK39))</f>
        <v>　</v>
      </c>
      <c r="KY39" s="666"/>
      <c r="KZ39" s="667"/>
      <c r="LA39" s="265"/>
      <c r="LB39" s="665" t="str">
        <f>IF(LE39="×",TIME(0,0,0),IF(LG4="非常勤",KB39,KN39))</f>
        <v>　</v>
      </c>
      <c r="LC39" s="666"/>
      <c r="LD39" s="667"/>
      <c r="LE39" s="265"/>
      <c r="LF39" s="665" t="str">
        <f>IF(LI39="×",TIME(0,0,0),IF(LG4="非常勤",KE39,KQ39))</f>
        <v>　</v>
      </c>
      <c r="LG39" s="666"/>
      <c r="LH39" s="667"/>
      <c r="LI39" s="265"/>
      <c r="LJ39" s="668"/>
      <c r="LK39" s="669"/>
      <c r="LL39" s="668"/>
      <c r="LM39" s="670"/>
      <c r="LN39" s="669"/>
      <c r="LO39" s="671"/>
      <c r="LP39" s="672"/>
      <c r="LQ39" s="672"/>
      <c r="LR39" s="673"/>
      <c r="LS39" s="263">
        <f>$A$39</f>
        <v>25</v>
      </c>
      <c r="LT39" s="264" t="str">
        <f>$B$39</f>
        <v>日</v>
      </c>
      <c r="LU39" s="660"/>
      <c r="LV39" s="661"/>
      <c r="LW39" s="660"/>
      <c r="LX39" s="661"/>
      <c r="LY39" s="662" t="str">
        <f>IFERROR(IF(OR(LT39="日",LT39="祝",LT39=0,LU39=""),"　",MAX(IF(AND(LU39&lt;=LY14,LW39&gt;LZ14),LZ14-LY14,IF(AND(LU39&gt;LY14,LW39&lt;=LZ14),LW39-LU39,IF(AND(LU39&lt;=LY14,LW39&lt;=LZ14),LW39-LY14,IF(AND(LU39&gt;LY14,LW39&gt;LZ14),LZ14-LU39,0)))),0)),0)</f>
        <v>　</v>
      </c>
      <c r="LZ39" s="663"/>
      <c r="MA39" s="664"/>
      <c r="MB39" s="662" t="str">
        <f>IFERROR(IF(OR(LT39="日",LT39="祝",LT39=0,LU39=""),"　",MAX(IF(AND(LU39&gt;ME14,LW39&gt;MC14),0,IF(AND(LU39&lt;=ME14,LU39&gt;MB14,LW39&gt;MC14),ME14-LU39,IF(AND(LU39&lt;=ME14,LU39&lt;=MB14,LW39&gt;MC14),ME14-MB14,IF(AND(LU39&gt;MB14,LW39&lt;=MC14),LW39-LU39,IF(AND(LU39&lt;=MB14,LW39&lt;=MC14),LW39-MB14,0))))),0)),0)</f>
        <v>　</v>
      </c>
      <c r="MC39" s="663"/>
      <c r="MD39" s="664"/>
      <c r="ME39" s="662" t="str">
        <f>IFERROR(IF(OR(LT39="日",LT39="祝",LT39=0,LU39=""),"　",MAX(IF(AND(LU39&lt;=ME14,LW39&gt;MF14),MF14-ME14,IF(LW39&lt;=MF14,0,IF(AND(LU39&gt;ME14,LW39&gt;MF14),MF14-LU39,0))),0)),0)</f>
        <v>　</v>
      </c>
      <c r="MF39" s="663"/>
      <c r="MG39" s="664"/>
      <c r="MH39" s="662" t="str">
        <f>IFERROR(IF(OR(LT39="日",LT39="祝",LT39=0,LU39=""),"　",MAX(IF(LU39&gt;MH14,LW39-LU39,IF(LU39&lt;=MH14,LW39-MH14,0)),0)),0)</f>
        <v>　</v>
      </c>
      <c r="MI39" s="663"/>
      <c r="MJ39" s="664"/>
      <c r="MK39" s="662" t="str">
        <f>IFERROR(IF(OR(LT39="日",LT39="祝",LT39=0,LU39=""),"　",MAX(IF(AND(LU39&lt;=MK14,LW39&gt;ML14),ML14-MK14,IF(AND(LU39&gt;MK14,LW39&lt;=ML14),LW39-LU39,IF(AND(LU39&lt;=MK14,LW39&lt;=ML14),LW39-MK14,IF(AND(LU39&gt;MK14,LW39&gt;ML14),ML14-LU39,0)))),0)),0)</f>
        <v>　</v>
      </c>
      <c r="ML39" s="663"/>
      <c r="MM39" s="664"/>
      <c r="MN39" s="662" t="str">
        <f>IFERROR(IF(OR(LT39="日",LT39="祝",LT39=0,LU39=""),"　",MAX(IF(AND(LU39&gt;MQ14,LW39&gt;MO14),0,IF(AND(LU39&lt;=MQ14,LU39&gt;MN14,LW39&gt;MO14),MQ14-LU39,IF(AND(LU39&lt;=MQ14,LU39&lt;=MN14,LW39&gt;MO14),MQ14-MN14,IF(AND(LU39&gt;MN14,LW39&lt;=MO14),LW39-LU39,IF(AND(LU39&lt;=MN14,LW39&lt;=MO14),LW39-MN14,0))))),0)),0)</f>
        <v>　</v>
      </c>
      <c r="MO39" s="663"/>
      <c r="MP39" s="664"/>
      <c r="MQ39" s="662" t="str">
        <f>IFERROR(IF(OR(LT39="日",LT39="祝",LT39=0,LU39=""),"　",MAX(IF(AND(LU39&lt;=MQ14,LW39&gt;MR14),MR14-MQ14,IF(LW39&lt;=MR14,0,IF(AND(LU39&gt;MQ14,LW39&gt;MR14),MR14-LU39,0))),0)),0)</f>
        <v>　</v>
      </c>
      <c r="MR39" s="663"/>
      <c r="MS39" s="664"/>
      <c r="MT39" s="662" t="str">
        <f t="shared" si="6"/>
        <v>　</v>
      </c>
      <c r="MU39" s="663"/>
      <c r="MV39" s="664"/>
      <c r="MW39" s="665" t="str">
        <f>IF(MZ39="×",TIME(0,0,0),IF(NJ4="非常勤",LY39,MK39))</f>
        <v>　</v>
      </c>
      <c r="MX39" s="666"/>
      <c r="MY39" s="667"/>
      <c r="MZ39" s="265"/>
      <c r="NA39" s="665" t="str">
        <f>IF(ND39="×",TIME(0,0,0),IF(NJ4="非常勤",MB39,MN39))</f>
        <v>　</v>
      </c>
      <c r="NB39" s="666"/>
      <c r="NC39" s="667"/>
      <c r="ND39" s="265"/>
      <c r="NE39" s="665" t="str">
        <f>IF(NH39="×",TIME(0,0,0),IF(NJ4="非常勤",ME39,MQ39))</f>
        <v>　</v>
      </c>
      <c r="NF39" s="666"/>
      <c r="NG39" s="667"/>
      <c r="NH39" s="265"/>
      <c r="NI39" s="665" t="str">
        <f>IF(NL39="×",TIME(0,0,0),IF(NJ4="非常勤",MH39,MT39))</f>
        <v>　</v>
      </c>
      <c r="NJ39" s="666"/>
      <c r="NK39" s="667"/>
      <c r="NL39" s="265"/>
      <c r="NM39" s="668"/>
      <c r="NN39" s="669"/>
      <c r="NO39" s="668"/>
      <c r="NP39" s="670"/>
      <c r="NQ39" s="669"/>
      <c r="NR39" s="671"/>
      <c r="NS39" s="672"/>
      <c r="NT39" s="672"/>
      <c r="NU39" s="673"/>
      <c r="NV39" s="263">
        <f>$A$39</f>
        <v>25</v>
      </c>
      <c r="NW39" s="264" t="str">
        <f>$B$39</f>
        <v>日</v>
      </c>
      <c r="NX39" s="660"/>
      <c r="NY39" s="661"/>
      <c r="NZ39" s="660"/>
      <c r="OA39" s="661"/>
      <c r="OB39" s="662" t="str">
        <f>IFERROR(IF(OR(NW39="日",NW39="祝",NW39=0,NX39=""),"　",MAX(IF(AND(NX39&lt;=OB14,NZ39&gt;OC14),OC14-OB14,IF(AND(NX39&gt;OB14,NZ39&lt;=OC14),NZ39-NX39,IF(AND(NX39&lt;=OB14,NZ39&lt;=OC14),NZ39-OB14,IF(AND(NX39&gt;OB14,NZ39&gt;OC14),OC14-NX39,0)))),0)),0)</f>
        <v>　</v>
      </c>
      <c r="OC39" s="663"/>
      <c r="OD39" s="664"/>
      <c r="OE39" s="662" t="str">
        <f>IFERROR(IF(OR(NW39="日",NW39="祝",NW39=0,NX39=""),"　",MAX(IF(AND(NX39&gt;OH14,NZ39&gt;OF14),0,IF(AND(NX39&lt;=OH14,NX39&gt;OE14,NZ39&gt;OF14),OH14-NX39,IF(AND(NX39&lt;=OH14,NX39&lt;=OE14,NZ39&gt;OF14),OH14-OE14,IF(AND(NX39&gt;OE14,NZ39&lt;=OF14),NZ39-NX39,IF(AND(NX39&lt;=OE14,NZ39&lt;=OF14),NZ39-OE14,0))))),0)),0)</f>
        <v>　</v>
      </c>
      <c r="OF39" s="663"/>
      <c r="OG39" s="664"/>
      <c r="OH39" s="662" t="str">
        <f>IFERROR(IF(OR(NW39="日",NW39="祝",NW39=0,NX39=""),"　",MAX(IF(AND(NX39&lt;=OH14,NZ39&gt;OI14),OI14-OH14,IF(NZ39&lt;=OI14,0,IF(AND(NX39&gt;OH14,NZ39&gt;OI14),OI14-NX39,0))),0)),0)</f>
        <v>　</v>
      </c>
      <c r="OI39" s="663"/>
      <c r="OJ39" s="664"/>
      <c r="OK39" s="662" t="str">
        <f>IFERROR(IF(OR(NW39="日",NW39="祝",NW39=0,NX39=""),"　",MAX(IF(NX39&gt;OK14,NZ39-NX39,IF(NX39&lt;=OK14,NZ39-OK14,0)),0)),0)</f>
        <v>　</v>
      </c>
      <c r="OL39" s="663"/>
      <c r="OM39" s="664"/>
      <c r="ON39" s="662" t="str">
        <f>IFERROR(IF(OR(NW39="日",NW39="祝",NW39=0,NX39=""),"　",MAX(IF(AND(NX39&lt;=ON14,NZ39&gt;OO14),OO14-ON14,IF(AND(NX39&gt;ON14,NZ39&lt;=OO14),NZ39-NX39,IF(AND(NX39&lt;=ON14,NZ39&lt;=OO14),NZ39-ON14,IF(AND(NX39&gt;ON14,NZ39&gt;OO14),OO14-NX39,0)))),0)),0)</f>
        <v>　</v>
      </c>
      <c r="OO39" s="663"/>
      <c r="OP39" s="664"/>
      <c r="OQ39" s="662" t="str">
        <f>IFERROR(IF(OR(NW39="日",NW39="祝",NW39=0,NX39=""),"　",MAX(IF(AND(NX39&gt;OT14,NZ39&gt;OR14),0,IF(AND(NX39&lt;=OT14,NX39&gt;OQ14,NZ39&gt;OR14),OT14-NX39,IF(AND(NX39&lt;=OT14,NX39&lt;=OQ14,NZ39&gt;OR14),OT14-OQ14,IF(AND(NX39&gt;OQ14,NZ39&lt;=OR14),NZ39-NX39,IF(AND(NX39&lt;=OQ14,NZ39&lt;=OR14),NZ39-OQ14,0))))),0)),0)</f>
        <v>　</v>
      </c>
      <c r="OR39" s="663"/>
      <c r="OS39" s="664"/>
      <c r="OT39" s="662" t="str">
        <f>IFERROR(IF(OR(NW39="日",NW39="祝",NW39=0,NX39=""),"　",MAX(IF(AND(NX39&lt;=OT14,NZ39&gt;OU14),OU14-OT14,IF(NZ39&lt;=OU14,0,IF(AND(NX39&gt;OT14,NZ39&gt;OU14),OU14-NX39,0))),0)),0)</f>
        <v>　</v>
      </c>
      <c r="OU39" s="663"/>
      <c r="OV39" s="664"/>
      <c r="OW39" s="662" t="str">
        <f t="shared" si="7"/>
        <v>　</v>
      </c>
      <c r="OX39" s="663"/>
      <c r="OY39" s="664"/>
      <c r="OZ39" s="665" t="str">
        <f>IF(PC39="×",TIME(0,0,0),IF(PM4="非常勤",OB39,ON39))</f>
        <v>　</v>
      </c>
      <c r="PA39" s="666"/>
      <c r="PB39" s="667"/>
      <c r="PC39" s="265"/>
      <c r="PD39" s="665" t="str">
        <f>IF(PG39="×",TIME(0,0,0),IF(PM4="非常勤",OE39,OQ39))</f>
        <v>　</v>
      </c>
      <c r="PE39" s="666"/>
      <c r="PF39" s="667"/>
      <c r="PG39" s="265"/>
      <c r="PH39" s="665" t="str">
        <f>IF(PK39="×",TIME(0,0,0),IF(PM4="非常勤",OH39,OT39))</f>
        <v>　</v>
      </c>
      <c r="PI39" s="666"/>
      <c r="PJ39" s="667"/>
      <c r="PK39" s="265"/>
      <c r="PL39" s="665" t="str">
        <f>IF(PO39="×",TIME(0,0,0),IF(PM4="非常勤",OK39,OW39))</f>
        <v>　</v>
      </c>
      <c r="PM39" s="666"/>
      <c r="PN39" s="667"/>
      <c r="PO39" s="265"/>
      <c r="PP39" s="668"/>
      <c r="PQ39" s="669"/>
      <c r="PR39" s="668"/>
      <c r="PS39" s="670"/>
      <c r="PT39" s="669"/>
      <c r="PU39" s="671"/>
      <c r="PV39" s="672"/>
      <c r="PW39" s="672"/>
      <c r="PX39" s="673"/>
      <c r="PY39" s="263">
        <f>$A$39</f>
        <v>25</v>
      </c>
      <c r="PZ39" s="264" t="str">
        <f>$B$39</f>
        <v>日</v>
      </c>
      <c r="QA39" s="660"/>
      <c r="QB39" s="661"/>
      <c r="QC39" s="660"/>
      <c r="QD39" s="661"/>
      <c r="QE39" s="662" t="str">
        <f>IFERROR(IF(OR(PZ39="日",PZ39="祝",PZ39=0,QA39=""),"　",MAX(IF(AND(QA39&lt;=QE14,QC39&gt;QF14),QF14-QE14,IF(AND(QA39&gt;QE14,QC39&lt;=QF14),QC39-QA39,IF(AND(QA39&lt;=QE14,QC39&lt;=QF14),QC39-QE14,IF(AND(QA39&gt;QE14,QC39&gt;QF14),QF14-QA39,0)))),0)),0)</f>
        <v>　</v>
      </c>
      <c r="QF39" s="663"/>
      <c r="QG39" s="664"/>
      <c r="QH39" s="662" t="str">
        <f>IFERROR(IF(OR(PZ39="日",PZ39="祝",PZ39=0,QA39=""),"　",MAX(IF(AND(QA39&gt;QK14,QC39&gt;QI14),0,IF(AND(QA39&lt;=QK14,QA39&gt;QH14,QC39&gt;QI14),QK14-QA39,IF(AND(QA39&lt;=QK14,QA39&lt;=QH14,QC39&gt;QI14),QK14-QH14,IF(AND(QA39&gt;QH14,QC39&lt;=QI14),QC39-QA39,IF(AND(QA39&lt;=QH14,QC39&lt;=QI14),QC39-QH14,0))))),0)),0)</f>
        <v>　</v>
      </c>
      <c r="QI39" s="663"/>
      <c r="QJ39" s="664"/>
      <c r="QK39" s="662" t="str">
        <f>IFERROR(IF(OR(PZ39="日",PZ39="祝",PZ39=0,QA39=""),"　",MAX(IF(AND(QA39&lt;=QK14,QC39&gt;QL14),QL14-QK14,IF(QC39&lt;=QL14,0,IF(AND(QA39&gt;QK14,QC39&gt;QL14),QL14-QA39,0))),0)),0)</f>
        <v>　</v>
      </c>
      <c r="QL39" s="663"/>
      <c r="QM39" s="664"/>
      <c r="QN39" s="662" t="str">
        <f>IFERROR(IF(OR(PZ39="日",PZ39="祝",PZ39=0,QA39=""),"　",MAX(IF(QA39&gt;QN14,QC39-QA39,IF(QA39&lt;=QN14,QC39-QN14,0)),0)),0)</f>
        <v>　</v>
      </c>
      <c r="QO39" s="663"/>
      <c r="QP39" s="664"/>
      <c r="QQ39" s="662" t="str">
        <f>IFERROR(IF(OR(PZ39="日",PZ39="祝",PZ39=0,QA39=""),"　",MAX(IF(AND(QA39&lt;=QQ14,QC39&gt;QR14),QR14-QQ14,IF(AND(QA39&gt;QQ14,QC39&lt;=QR14),QC39-QA39,IF(AND(QA39&lt;=QQ14,QC39&lt;=QR14),QC39-QQ14,IF(AND(QA39&gt;QQ14,QC39&gt;QR14),QR14-QA39,0)))),0)),0)</f>
        <v>　</v>
      </c>
      <c r="QR39" s="663"/>
      <c r="QS39" s="664"/>
      <c r="QT39" s="662" t="str">
        <f>IFERROR(IF(OR(PZ39="日",PZ39="祝",PZ39=0,QA39=""),"　",MAX(IF(AND(QA39&gt;QW14,QC39&gt;QU14),0,IF(AND(QA39&lt;=QW14,QA39&gt;QT14,QC39&gt;QU14),QW14-QA39,IF(AND(QA39&lt;=QW14,QA39&lt;=QT14,QC39&gt;QU14),QW14-QT14,IF(AND(QA39&gt;QT14,QC39&lt;=QU14),QC39-QA39,IF(AND(QA39&lt;=QT14,QC39&lt;=QU14),QC39-QT14,0))))),0)),0)</f>
        <v>　</v>
      </c>
      <c r="QU39" s="663"/>
      <c r="QV39" s="664"/>
      <c r="QW39" s="662" t="str">
        <f>IFERROR(IF(OR(PZ39="日",PZ39="祝",PZ39=0,QA39=""),"　",MAX(IF(AND(QA39&lt;=QW14,QC39&gt;QX14),QX14-QW14,IF(QC39&lt;=QX14,0,IF(AND(QA39&gt;QW14,QC39&gt;QX14),QX14-QA39,0))),0)),0)</f>
        <v>　</v>
      </c>
      <c r="QX39" s="663"/>
      <c r="QY39" s="664"/>
      <c r="QZ39" s="662" t="str">
        <f t="shared" si="8"/>
        <v>　</v>
      </c>
      <c r="RA39" s="663"/>
      <c r="RB39" s="664"/>
      <c r="RC39" s="665" t="str">
        <f>IF(RF39="×",TIME(0,0,0),IF(RP4="非常勤",QE39,QQ39))</f>
        <v>　</v>
      </c>
      <c r="RD39" s="666"/>
      <c r="RE39" s="667"/>
      <c r="RF39" s="265"/>
      <c r="RG39" s="665" t="str">
        <f>IF(RJ39="×",TIME(0,0,0),IF(RP4="非常勤",QH39,QT39))</f>
        <v>　</v>
      </c>
      <c r="RH39" s="666"/>
      <c r="RI39" s="667"/>
      <c r="RJ39" s="265"/>
      <c r="RK39" s="665" t="str">
        <f>IF(RN39="×",TIME(0,0,0),IF(RP4="非常勤",QK39,QW39))</f>
        <v>　</v>
      </c>
      <c r="RL39" s="666"/>
      <c r="RM39" s="667"/>
      <c r="RN39" s="265"/>
      <c r="RO39" s="665" t="str">
        <f>IF(RR39="×",TIME(0,0,0),IF(RP4="非常勤",QN39,QZ39))</f>
        <v>　</v>
      </c>
      <c r="RP39" s="666"/>
      <c r="RQ39" s="667"/>
      <c r="RR39" s="265"/>
      <c r="RS39" s="668"/>
      <c r="RT39" s="669"/>
      <c r="RU39" s="668"/>
      <c r="RV39" s="670"/>
      <c r="RW39" s="669"/>
      <c r="RX39" s="671"/>
      <c r="RY39" s="672"/>
      <c r="RZ39" s="672"/>
      <c r="SA39" s="673"/>
      <c r="SB39" s="263">
        <f>$A$39</f>
        <v>25</v>
      </c>
      <c r="SC39" s="264" t="str">
        <f>$B$39</f>
        <v>日</v>
      </c>
      <c r="SD39" s="660"/>
      <c r="SE39" s="661"/>
      <c r="SF39" s="660"/>
      <c r="SG39" s="661"/>
      <c r="SH39" s="662" t="str">
        <f>IFERROR(IF(OR(SC39="日",SC39="祝",SC39=0,SD39=""),"　",MAX(IF(AND(SD39&lt;=SH14,SF39&gt;SI14),SI14-SH14,IF(AND(SD39&gt;SH14,SF39&lt;=SI14),SF39-SD39,IF(AND(SD39&lt;=SH14,SF39&lt;=SI14),SF39-SH14,IF(AND(SD39&gt;SH14,SF39&gt;SI14),SI14-SD39,0)))),0)),0)</f>
        <v>　</v>
      </c>
      <c r="SI39" s="663"/>
      <c r="SJ39" s="664"/>
      <c r="SK39" s="662" t="str">
        <f>IFERROR(IF(OR(SC39="日",SC39="祝",SC39=0,SD39=""),"　",MAX(IF(AND(SD39&gt;SN14,SF39&gt;SL14),0,IF(AND(SD39&lt;=SN14,SD39&gt;SK14,SF39&gt;SL14),SN14-SD39,IF(AND(SD39&lt;=SN14,SD39&lt;=SK14,SF39&gt;SL14),SN14-SK14,IF(AND(SD39&gt;SK14,SF39&lt;=SL14),SF39-SD39,IF(AND(SD39&lt;=SK14,SF39&lt;=SL14),SF39-SK14,0))))),0)),0)</f>
        <v>　</v>
      </c>
      <c r="SL39" s="663"/>
      <c r="SM39" s="664"/>
      <c r="SN39" s="662" t="str">
        <f>IFERROR(IF(OR(SC39="日",SC39="祝",SC39=0,SD39=""),"　",MAX(IF(AND(SD39&lt;=SN14,SF39&gt;SO14),SO14-SN14,IF(SF39&lt;=SO14,0,IF(AND(SD39&gt;SN14,SF39&gt;SO14),SO14-SD39,0))),0)),0)</f>
        <v>　</v>
      </c>
      <c r="SO39" s="663"/>
      <c r="SP39" s="664"/>
      <c r="SQ39" s="662" t="str">
        <f>IFERROR(IF(OR(SC39="日",SC39="祝",SC39=0,SD39=""),"　",MAX(IF(SD39&gt;SQ14,SF39-SD39,IF(SD39&lt;=SQ14,SF39-SQ14,0)),0)),0)</f>
        <v>　</v>
      </c>
      <c r="SR39" s="663"/>
      <c r="SS39" s="664"/>
      <c r="ST39" s="662" t="str">
        <f>IFERROR(IF(OR(SC39="日",SC39="祝",SC39=0,SD39=""),"　",MAX(IF(AND(SD39&lt;=ST14,SF39&gt;SU14),SU14-ST14,IF(AND(SD39&gt;ST14,SF39&lt;=SU14),SF39-SD39,IF(AND(SD39&lt;=ST14,SF39&lt;=SU14),SF39-ST14,IF(AND(SD39&gt;ST14,SF39&gt;SU14),SU14-SD39,0)))),0)),0)</f>
        <v>　</v>
      </c>
      <c r="SU39" s="663"/>
      <c r="SV39" s="664"/>
      <c r="SW39" s="662" t="str">
        <f>IFERROR(IF(OR(SC39="日",SC39="祝",SC39=0,SD39=""),"　",MAX(IF(AND(SD39&gt;SZ14,SF39&gt;SX14),0,IF(AND(SD39&lt;=SZ14,SD39&gt;SW14,SF39&gt;SX14),SZ14-SD39,IF(AND(SD39&lt;=SZ14,SD39&lt;=SW14,SF39&gt;SX14),SZ14-SW14,IF(AND(SD39&gt;SW14,SF39&lt;=SX14),SF39-SD39,IF(AND(SD39&lt;=SW14,SF39&lt;=SX14),SF39-SW14,0))))),0)),0)</f>
        <v>　</v>
      </c>
      <c r="SX39" s="663"/>
      <c r="SY39" s="664"/>
      <c r="SZ39" s="662" t="str">
        <f>IFERROR(IF(OR(SC39="日",SC39="祝",SC39=0,SD39=""),"　",MAX(IF(AND(SD39&lt;=SZ14,SF39&gt;TA14),TA14-SZ14,IF(SF39&lt;=TA14,0,IF(AND(SD39&gt;SZ14,SF39&gt;TA14),TA14-SD39,0))),0)),0)</f>
        <v>　</v>
      </c>
      <c r="TA39" s="663"/>
      <c r="TB39" s="664"/>
      <c r="TC39" s="662" t="str">
        <f t="shared" si="9"/>
        <v>　</v>
      </c>
      <c r="TD39" s="663"/>
      <c r="TE39" s="664"/>
      <c r="TF39" s="665" t="str">
        <f>IF(TI39="×",TIME(0,0,0),IF(TS4="非常勤",SH39,ST39))</f>
        <v>　</v>
      </c>
      <c r="TG39" s="666"/>
      <c r="TH39" s="667"/>
      <c r="TI39" s="265"/>
      <c r="TJ39" s="665" t="str">
        <f>IF(TM39="×",TIME(0,0,0),IF(TS4="非常勤",SK39,SW39))</f>
        <v>　</v>
      </c>
      <c r="TK39" s="666"/>
      <c r="TL39" s="667"/>
      <c r="TM39" s="265"/>
      <c r="TN39" s="665" t="str">
        <f>IF(TQ39="×",TIME(0,0,0),IF(TS4="非常勤",SN39,SZ39))</f>
        <v>　</v>
      </c>
      <c r="TO39" s="666"/>
      <c r="TP39" s="667"/>
      <c r="TQ39" s="265"/>
      <c r="TR39" s="665" t="str">
        <f>IF(TU39="×",TIME(0,0,0),IF(TS4="非常勤",SQ39,TC39))</f>
        <v>　</v>
      </c>
      <c r="TS39" s="666"/>
      <c r="TT39" s="667"/>
      <c r="TU39" s="265"/>
      <c r="TV39" s="668"/>
      <c r="TW39" s="669"/>
      <c r="TX39" s="668"/>
      <c r="TY39" s="670"/>
      <c r="TZ39" s="669"/>
      <c r="UA39" s="671"/>
      <c r="UB39" s="672"/>
      <c r="UC39" s="672"/>
      <c r="UD39" s="673"/>
      <c r="UE39" s="263">
        <f>$A$39</f>
        <v>25</v>
      </c>
      <c r="UF39" s="264" t="str">
        <f>$B$39</f>
        <v>日</v>
      </c>
      <c r="UG39" s="660"/>
      <c r="UH39" s="661"/>
      <c r="UI39" s="660"/>
      <c r="UJ39" s="661"/>
      <c r="UK39" s="662" t="str">
        <f>IFERROR(IF(OR(UF39="日",UF39="祝",UF39=0,UG39=""),"　",MAX(IF(AND(UG39&lt;=UK14,UI39&gt;UL14),UL14-UK14,IF(AND(UG39&gt;UK14,UI39&lt;=UL14),UI39-UG39,IF(AND(UG39&lt;=UK14,UI39&lt;=UL14),UI39-UK14,IF(AND(UG39&gt;UK14,UI39&gt;UL14),UL14-UG39,0)))),0)),0)</f>
        <v>　</v>
      </c>
      <c r="UL39" s="663"/>
      <c r="UM39" s="664"/>
      <c r="UN39" s="662" t="str">
        <f>IFERROR(IF(OR(UF39="日",UF39="祝",UF39=0,UG39=""),"　",MAX(IF(AND(UG39&gt;UQ14,UI39&gt;UO14),0,IF(AND(UG39&lt;=UQ14,UG39&gt;UN14,UI39&gt;UO14),UQ14-UG39,IF(AND(UG39&lt;=UQ14,UG39&lt;=UN14,UI39&gt;UO14),UQ14-UN14,IF(AND(UG39&gt;UN14,UI39&lt;=UO14),UI39-UG39,IF(AND(UG39&lt;=UN14,UI39&lt;=UO14),UI39-UN14,0))))),0)),0)</f>
        <v>　</v>
      </c>
      <c r="UO39" s="663"/>
      <c r="UP39" s="664"/>
      <c r="UQ39" s="662" t="str">
        <f>IFERROR(IF(OR(UF39="日",UF39="祝",UF39=0,UG39=""),"　",MAX(IF(AND(UG39&lt;=UQ14,UI39&gt;UR14),UR14-UQ14,IF(UI39&lt;=UR14,0,IF(AND(UG39&gt;UQ14,UI39&gt;UR14),UR14-UG39,0))),0)),0)</f>
        <v>　</v>
      </c>
      <c r="UR39" s="663"/>
      <c r="US39" s="664"/>
      <c r="UT39" s="662" t="str">
        <f>IFERROR(IF(OR(UF39="日",UF39="祝",UF39=0,UG39=""),"　",MAX(IF(UG39&gt;UT14,UI39-UG39,IF(UG39&lt;=UT14,UI39-UT14,0)),0)),0)</f>
        <v>　</v>
      </c>
      <c r="UU39" s="663"/>
      <c r="UV39" s="664"/>
      <c r="UW39" s="662" t="str">
        <f>IFERROR(IF(OR(UF39="日",UF39="祝",UF39=0,UG39=""),"　",MAX(IF(AND(UG39&lt;=UW14,UI39&gt;UX14),UX14-UW14,IF(AND(UG39&gt;UW14,UI39&lt;=UX14),UI39-UG39,IF(AND(UG39&lt;=UW14,UI39&lt;=UX14),UI39-UW14,IF(AND(UG39&gt;UW14,UI39&gt;UX14),UX14-UG39,0)))),0)),0)</f>
        <v>　</v>
      </c>
      <c r="UX39" s="663"/>
      <c r="UY39" s="664"/>
      <c r="UZ39" s="662" t="str">
        <f>IFERROR(IF(OR(UF39="日",UF39="祝",UF39=0,UG39=""),"　",MAX(IF(AND(UG39&gt;VC14,UI39&gt;VA14),0,IF(AND(UG39&lt;=VC14,UG39&gt;UZ14,UI39&gt;VA14),VC14-UG39,IF(AND(UG39&lt;=VC14,UG39&lt;=UZ14,UI39&gt;VA14),VC14-UZ14,IF(AND(UG39&gt;UZ14,UI39&lt;=VA14),UI39-UG39,IF(AND(UG39&lt;=UZ14,UI39&lt;=VA14),UI39-UZ14,0))))),0)),0)</f>
        <v>　</v>
      </c>
      <c r="VA39" s="663"/>
      <c r="VB39" s="664"/>
      <c r="VC39" s="662" t="str">
        <f>IFERROR(IF(OR(UF39="日",UF39="祝",UF39=0,UG39=""),"　",MAX(IF(AND(UG39&lt;=VC14,UI39&gt;VD14),VD14-VC14,IF(UI39&lt;=VD14,0,IF(AND(UG39&gt;VC14,UI39&gt;VD14),VD14-UG39,0))),0)),0)</f>
        <v>　</v>
      </c>
      <c r="VD39" s="663"/>
      <c r="VE39" s="664"/>
      <c r="VF39" s="662" t="str">
        <f t="shared" si="10"/>
        <v>　</v>
      </c>
      <c r="VG39" s="663"/>
      <c r="VH39" s="664"/>
      <c r="VI39" s="665" t="str">
        <f>IF(VL39="×",TIME(0,0,0),IF(VV4="非常勤",UK39,UW39))</f>
        <v>　</v>
      </c>
      <c r="VJ39" s="666"/>
      <c r="VK39" s="667"/>
      <c r="VL39" s="265"/>
      <c r="VM39" s="665" t="str">
        <f>IF(VP39="×",TIME(0,0,0),IF(VV4="非常勤",UN39,UZ39))</f>
        <v>　</v>
      </c>
      <c r="VN39" s="666"/>
      <c r="VO39" s="667"/>
      <c r="VP39" s="265"/>
      <c r="VQ39" s="665" t="str">
        <f>IF(VT39="×",TIME(0,0,0),IF(VV4="非常勤",UQ39,VC39))</f>
        <v>　</v>
      </c>
      <c r="VR39" s="666"/>
      <c r="VS39" s="667"/>
      <c r="VT39" s="265"/>
      <c r="VU39" s="665" t="str">
        <f>IF(VX39="×",TIME(0,0,0),IF(VV4="非常勤",UT39,VF39))</f>
        <v>　</v>
      </c>
      <c r="VV39" s="666"/>
      <c r="VW39" s="667"/>
      <c r="VX39" s="265"/>
      <c r="VY39" s="668"/>
      <c r="VZ39" s="669"/>
      <c r="WA39" s="668"/>
      <c r="WB39" s="670"/>
      <c r="WC39" s="669"/>
      <c r="WD39" s="671"/>
      <c r="WE39" s="672"/>
      <c r="WF39" s="672"/>
      <c r="WG39" s="673"/>
      <c r="WH39" s="263">
        <f>$A$39</f>
        <v>25</v>
      </c>
      <c r="WI39" s="264" t="str">
        <f>$B$39</f>
        <v>日</v>
      </c>
      <c r="WJ39" s="660"/>
      <c r="WK39" s="661"/>
      <c r="WL39" s="660"/>
      <c r="WM39" s="661"/>
      <c r="WN39" s="662" t="str">
        <f>IFERROR(IF(OR(WI39="日",WI39="祝",WI39=0,WJ39=""),"　",MAX(IF(AND(WJ39&lt;=WN14,WL39&gt;WO14),WO14-WN14,IF(AND(WJ39&gt;WN14,WL39&lt;=WO14),WL39-WJ39,IF(AND(WJ39&lt;=WN14,WL39&lt;=WO14),WL39-WN14,IF(AND(WJ39&gt;WN14,WL39&gt;WO14),WO14-WJ39,0)))),0)),0)</f>
        <v>　</v>
      </c>
      <c r="WO39" s="663"/>
      <c r="WP39" s="664"/>
      <c r="WQ39" s="662" t="str">
        <f>IFERROR(IF(OR(WI39="日",WI39="祝",WI39=0,WJ39=""),"　",MAX(IF(AND(WJ39&gt;WT14,WL39&gt;WR14),0,IF(AND(WJ39&lt;=WT14,WJ39&gt;WQ14,WL39&gt;WR14),WT14-WJ39,IF(AND(WJ39&lt;=WT14,WJ39&lt;=WQ14,WL39&gt;WR14),WT14-WQ14,IF(AND(WJ39&gt;WQ14,WL39&lt;=WR14),WL39-WJ39,IF(AND(WJ39&lt;=WQ14,WL39&lt;=WR14),WL39-WQ14,0))))),0)),0)</f>
        <v>　</v>
      </c>
      <c r="WR39" s="663"/>
      <c r="WS39" s="664"/>
      <c r="WT39" s="662" t="str">
        <f>IFERROR(IF(OR(WI39="日",WI39="祝",WI39=0,WJ39=""),"　",MAX(IF(AND(WJ39&lt;=WT14,WL39&gt;WU14),WU14-WT14,IF(WL39&lt;=WU14,0,IF(AND(WJ39&gt;WT14,WL39&gt;WU14),WU14-WJ39,0))),0)),0)</f>
        <v>　</v>
      </c>
      <c r="WU39" s="663"/>
      <c r="WV39" s="664"/>
      <c r="WW39" s="662" t="str">
        <f>IFERROR(IF(OR(WI39="日",WI39="祝",WI39=0,WJ39=""),"　",MAX(IF(WJ39&gt;WW14,WL39-WJ39,IF(WJ39&lt;=WW14,WL39-WW14,0)),0)),0)</f>
        <v>　</v>
      </c>
      <c r="WX39" s="663"/>
      <c r="WY39" s="664"/>
      <c r="WZ39" s="662" t="str">
        <f>IFERROR(IF(OR(WI39="日",WI39="祝",WI39=0,WJ39=""),"　",MAX(IF(AND(WJ39&lt;=WZ14,WL39&gt;XA14),XA14-WZ14,IF(AND(WJ39&gt;WZ14,WL39&lt;=XA14),WL39-WJ39,IF(AND(WJ39&lt;=WZ14,WL39&lt;=XA14),WL39-WZ14,IF(AND(WJ39&gt;WZ14,WL39&gt;XA14),XA14-WJ39,0)))),0)),0)</f>
        <v>　</v>
      </c>
      <c r="XA39" s="663"/>
      <c r="XB39" s="664"/>
      <c r="XC39" s="662" t="str">
        <f>IFERROR(IF(OR(WI39="日",WI39="祝",WI39=0,WJ39=""),"　",MAX(IF(AND(WJ39&gt;XF14,WL39&gt;XD14),0,IF(AND(WJ39&lt;=XF14,WJ39&gt;XC14,WL39&gt;XD14),XF14-WJ39,IF(AND(WJ39&lt;=XF14,WJ39&lt;=XC14,WL39&gt;XD14),XF14-XC14,IF(AND(WJ39&gt;XC14,WL39&lt;=XD14),WL39-WJ39,IF(AND(WJ39&lt;=XC14,WL39&lt;=XD14),WL39-XC14,0))))),0)),0)</f>
        <v>　</v>
      </c>
      <c r="XD39" s="663"/>
      <c r="XE39" s="664"/>
      <c r="XF39" s="662" t="str">
        <f>IFERROR(IF(OR(WI39="日",WI39="祝",WI39=0,WJ39=""),"　",MAX(IF(AND(WJ39&lt;=XF14,WL39&gt;XG14),XG14-XF14,IF(WL39&lt;=XG14,0,IF(AND(WJ39&gt;XF14,WL39&gt;XG14),XG14-WJ39,0))),0)),0)</f>
        <v>　</v>
      </c>
      <c r="XG39" s="663"/>
      <c r="XH39" s="664"/>
      <c r="XI39" s="662" t="str">
        <f t="shared" si="11"/>
        <v>　</v>
      </c>
      <c r="XJ39" s="663"/>
      <c r="XK39" s="664"/>
      <c r="XL39" s="665" t="str">
        <f>IF(XO39="×",TIME(0,0,0),IF(XY4="非常勤",WN39,WZ39))</f>
        <v>　</v>
      </c>
      <c r="XM39" s="666"/>
      <c r="XN39" s="667"/>
      <c r="XO39" s="265"/>
      <c r="XP39" s="665" t="str">
        <f>IF(XS39="×",TIME(0,0,0),IF(XY4="非常勤",WQ39,XC39))</f>
        <v>　</v>
      </c>
      <c r="XQ39" s="666"/>
      <c r="XR39" s="667"/>
      <c r="XS39" s="265"/>
      <c r="XT39" s="665" t="str">
        <f>IF(XW39="×",TIME(0,0,0),IF(XY4="非常勤",WT39,XF39))</f>
        <v>　</v>
      </c>
      <c r="XU39" s="666"/>
      <c r="XV39" s="667"/>
      <c r="XW39" s="265"/>
      <c r="XX39" s="665" t="str">
        <f>IF(YA39="×",TIME(0,0,0),IF(XY4="非常勤",WW39,XI39))</f>
        <v>　</v>
      </c>
      <c r="XY39" s="666"/>
      <c r="XZ39" s="667"/>
      <c r="YA39" s="265"/>
      <c r="YB39" s="668"/>
      <c r="YC39" s="669"/>
      <c r="YD39" s="668"/>
      <c r="YE39" s="670"/>
      <c r="YF39" s="669"/>
      <c r="YG39" s="671"/>
      <c r="YH39" s="672"/>
      <c r="YI39" s="672"/>
      <c r="YJ39" s="673"/>
      <c r="YK39" s="263">
        <f>$A$39</f>
        <v>25</v>
      </c>
      <c r="YL39" s="264" t="str">
        <f>$B$39</f>
        <v>日</v>
      </c>
      <c r="YM39" s="660"/>
      <c r="YN39" s="661"/>
      <c r="YO39" s="660"/>
      <c r="YP39" s="661"/>
      <c r="YQ39" s="662" t="str">
        <f>IFERROR(IF(OR(YL39="日",YL39="祝",YL39=0,YM39=""),"　",MAX(IF(AND(YM39&lt;=YQ14,YO39&gt;YR14),YR14-YQ14,IF(AND(YM39&gt;YQ14,YO39&lt;=YR14),YO39-YM39,IF(AND(YM39&lt;=YQ14,YO39&lt;=YR14),YO39-YQ14,IF(AND(YM39&gt;YQ14,YO39&gt;YR14),YR14-YM39,0)))),0)),0)</f>
        <v>　</v>
      </c>
      <c r="YR39" s="663"/>
      <c r="YS39" s="664"/>
      <c r="YT39" s="662" t="str">
        <f>IFERROR(IF(OR(YL39="日",YL39="祝",YL39=0,YM39=""),"　",MAX(IF(AND(YM39&gt;YW14,YO39&gt;YU14),0,IF(AND(YM39&lt;=YW14,YM39&gt;YT14,YO39&gt;YU14),YW14-YM39,IF(AND(YM39&lt;=YW14,YM39&lt;=YT14,YO39&gt;YU14),YW14-YT14,IF(AND(YM39&gt;YT14,YO39&lt;=YU14),YO39-YM39,IF(AND(YM39&lt;=YT14,YO39&lt;=YU14),YO39-YT14,0))))),0)),0)</f>
        <v>　</v>
      </c>
      <c r="YU39" s="663"/>
      <c r="YV39" s="664"/>
      <c r="YW39" s="662" t="str">
        <f>IFERROR(IF(OR(YL39="日",YL39="祝",YL39=0,YM39=""),"　",MAX(IF(AND(YM39&lt;=YW14,YO39&gt;YX14),YX14-YW14,IF(YO39&lt;=YX14,0,IF(AND(YM39&gt;YW14,YO39&gt;YX14),YX14-YM39,0))),0)),0)</f>
        <v>　</v>
      </c>
      <c r="YX39" s="663"/>
      <c r="YY39" s="664"/>
      <c r="YZ39" s="662" t="str">
        <f>IFERROR(IF(OR(YL39="日",YL39="祝",YL39=0,YM39=""),"　",MAX(IF(YM39&gt;YZ14,YO39-YM39,IF(YM39&lt;=YZ14,YO39-YZ14,0)),0)),0)</f>
        <v>　</v>
      </c>
      <c r="ZA39" s="663"/>
      <c r="ZB39" s="664"/>
      <c r="ZC39" s="662" t="str">
        <f>IFERROR(IF(OR(YL39="日",YL39="祝",YL39=0,YM39=""),"　",MAX(IF(AND(YM39&lt;=ZC14,YO39&gt;ZD14),ZD14-ZC14,IF(AND(YM39&gt;ZC14,YO39&lt;=ZD14),YO39-YM39,IF(AND(YM39&lt;=ZC14,YO39&lt;=ZD14),YO39-ZC14,IF(AND(YM39&gt;ZC14,YO39&gt;ZD14),ZD14-YM39,0)))),0)),0)</f>
        <v>　</v>
      </c>
      <c r="ZD39" s="663"/>
      <c r="ZE39" s="664"/>
      <c r="ZF39" s="662" t="str">
        <f>IFERROR(IF(OR(YL39="日",YL39="祝",YL39=0,YM39=""),"　",MAX(IF(AND(YM39&gt;ZI14,YO39&gt;ZG14),0,IF(AND(YM39&lt;=ZI14,YM39&gt;ZF14,YO39&gt;ZG14),ZI14-YM39,IF(AND(YM39&lt;=ZI14,YM39&lt;=ZF14,YO39&gt;ZG14),ZI14-ZF14,IF(AND(YM39&gt;ZF14,YO39&lt;=ZG14),YO39-YM39,IF(AND(YM39&lt;=ZF14,YO39&lt;=ZG14),YO39-ZF14,0))))),0)),0)</f>
        <v>　</v>
      </c>
      <c r="ZG39" s="663"/>
      <c r="ZH39" s="664"/>
      <c r="ZI39" s="662" t="str">
        <f>IFERROR(IF(OR(YL39="日",YL39="祝",YL39=0,YM39=""),"　",MAX(IF(AND(YM39&lt;=ZI14,YO39&gt;ZJ14),ZJ14-ZI14,IF(YO39&lt;=ZJ14,0,IF(AND(YM39&gt;ZI14,YO39&gt;ZJ14),ZJ14-YM39,0))),0)),0)</f>
        <v>　</v>
      </c>
      <c r="ZJ39" s="663"/>
      <c r="ZK39" s="664"/>
      <c r="ZL39" s="662" t="str">
        <f t="shared" si="12"/>
        <v>　</v>
      </c>
      <c r="ZM39" s="663"/>
      <c r="ZN39" s="664"/>
      <c r="ZO39" s="665" t="str">
        <f>IF(ZR39="×",TIME(0,0,0),IF(AAB4="非常勤",YQ39,ZC39))</f>
        <v>　</v>
      </c>
      <c r="ZP39" s="666"/>
      <c r="ZQ39" s="667"/>
      <c r="ZR39" s="265"/>
      <c r="ZS39" s="665" t="str">
        <f>IF(ZV39="×",TIME(0,0,0),IF(AAB4="非常勤",YT39,ZF39))</f>
        <v>　</v>
      </c>
      <c r="ZT39" s="666"/>
      <c r="ZU39" s="667"/>
      <c r="ZV39" s="265"/>
      <c r="ZW39" s="665" t="str">
        <f>IF(ZZ39="×",TIME(0,0,0),IF(AAB4="非常勤",YW39,ZI39))</f>
        <v>　</v>
      </c>
      <c r="ZX39" s="666"/>
      <c r="ZY39" s="667"/>
      <c r="ZZ39" s="265"/>
      <c r="AAA39" s="665" t="str">
        <f>IF(AAD39="×",TIME(0,0,0),IF(AAB4="非常勤",YZ39,ZL39))</f>
        <v>　</v>
      </c>
      <c r="AAB39" s="666"/>
      <c r="AAC39" s="667"/>
      <c r="AAD39" s="265"/>
      <c r="AAE39" s="668"/>
      <c r="AAF39" s="669"/>
      <c r="AAG39" s="668"/>
      <c r="AAH39" s="670"/>
      <c r="AAI39" s="669"/>
      <c r="AAJ39" s="671"/>
      <c r="AAK39" s="672"/>
      <c r="AAL39" s="672"/>
      <c r="AAM39" s="673"/>
      <c r="AAN39" s="263">
        <f>$A$39</f>
        <v>25</v>
      </c>
      <c r="AAO39" s="264" t="str">
        <f>$B$39</f>
        <v>日</v>
      </c>
      <c r="AAP39" s="660"/>
      <c r="AAQ39" s="661"/>
      <c r="AAR39" s="660"/>
      <c r="AAS39" s="661"/>
      <c r="AAT39" s="662" t="str">
        <f>IFERROR(IF(OR(AAO39="日",AAO39="祝",AAO39=0,AAP39=""),"　",MAX(IF(AND(AAP39&lt;=AAT14,AAR39&gt;AAU14),AAU14-AAT14,IF(AND(AAP39&gt;AAT14,AAR39&lt;=AAU14),AAR39-AAP39,IF(AND(AAP39&lt;=AAT14,AAR39&lt;=AAU14),AAR39-AAT14,IF(AND(AAP39&gt;AAT14,AAR39&gt;AAU14),AAU14-AAP39,0)))),0)),0)</f>
        <v>　</v>
      </c>
      <c r="AAU39" s="663"/>
      <c r="AAV39" s="664"/>
      <c r="AAW39" s="662" t="str">
        <f>IFERROR(IF(OR(AAO39="日",AAO39="祝",AAO39=0,AAP39=""),"　",MAX(IF(AND(AAP39&gt;AAZ14,AAR39&gt;AAX14),0,IF(AND(AAP39&lt;=AAZ14,AAP39&gt;AAW14,AAR39&gt;AAX14),AAZ14-AAP39,IF(AND(AAP39&lt;=AAZ14,AAP39&lt;=AAW14,AAR39&gt;AAX14),AAZ14-AAW14,IF(AND(AAP39&gt;AAW14,AAR39&lt;=AAX14),AAR39-AAP39,IF(AND(AAP39&lt;=AAW14,AAR39&lt;=AAX14),AAR39-AAW14,0))))),0)),0)</f>
        <v>　</v>
      </c>
      <c r="AAX39" s="663"/>
      <c r="AAY39" s="664"/>
      <c r="AAZ39" s="662" t="str">
        <f>IFERROR(IF(OR(AAO39="日",AAO39="祝",AAO39=0,AAP39=""),"　",MAX(IF(AND(AAP39&lt;=AAZ14,AAR39&gt;ABA14),ABA14-AAZ14,IF(AAR39&lt;=ABA14,0,IF(AND(AAP39&gt;AAZ14,AAR39&gt;ABA14),ABA14-AAP39,0))),0)),0)</f>
        <v>　</v>
      </c>
      <c r="ABA39" s="663"/>
      <c r="ABB39" s="664"/>
      <c r="ABC39" s="662" t="str">
        <f>IFERROR(IF(OR(AAO39="日",AAO39="祝",AAO39=0,AAP39=""),"　",MAX(IF(AAP39&gt;ABC14,AAR39-AAP39,IF(AAP39&lt;=ABC14,AAR39-ABC14,0)),0)),0)</f>
        <v>　</v>
      </c>
      <c r="ABD39" s="663"/>
      <c r="ABE39" s="664"/>
      <c r="ABF39" s="662" t="str">
        <f>IFERROR(IF(OR(AAO39="日",AAO39="祝",AAO39=0,AAP39=""),"　",MAX(IF(AND(AAP39&lt;=ABF14,AAR39&gt;ABG14),ABG14-ABF14,IF(AND(AAP39&gt;ABF14,AAR39&lt;=ABG14),AAR39-AAP39,IF(AND(AAP39&lt;=ABF14,AAR39&lt;=ABG14),AAR39-ABF14,IF(AND(AAP39&gt;ABF14,AAR39&gt;ABG14),ABG14-AAP39,0)))),0)),0)</f>
        <v>　</v>
      </c>
      <c r="ABG39" s="663"/>
      <c r="ABH39" s="664"/>
      <c r="ABI39" s="662" t="str">
        <f>IFERROR(IF(OR(AAO39="日",AAO39="祝",AAO39=0,AAP39=""),"　",MAX(IF(AND(AAP39&gt;ABL14,AAR39&gt;ABJ14),0,IF(AND(AAP39&lt;=ABL14,AAP39&gt;ABI14,AAR39&gt;ABJ14),ABL14-AAP39,IF(AND(AAP39&lt;=ABL14,AAP39&lt;=ABI14,AAR39&gt;ABJ14),ABL14-ABI14,IF(AND(AAP39&gt;ABI14,AAR39&lt;=ABJ14),AAR39-AAP39,IF(AND(AAP39&lt;=ABI14,AAR39&lt;=ABJ14),AAR39-ABI14,0))))),0)),0)</f>
        <v>　</v>
      </c>
      <c r="ABJ39" s="663"/>
      <c r="ABK39" s="664"/>
      <c r="ABL39" s="662" t="str">
        <f>IFERROR(IF(OR(AAO39="日",AAO39="祝",AAO39=0,AAP39=""),"　",MAX(IF(AND(AAP39&lt;=ABL14,AAR39&gt;ABM14),ABM14-ABL14,IF(AAR39&lt;=ABM14,0,IF(AND(AAP39&gt;ABL14,AAR39&gt;ABM14),ABM14-AAP39,0))),0)),0)</f>
        <v>　</v>
      </c>
      <c r="ABM39" s="663"/>
      <c r="ABN39" s="664"/>
      <c r="ABO39" s="662" t="str">
        <f t="shared" si="13"/>
        <v>　</v>
      </c>
      <c r="ABP39" s="663"/>
      <c r="ABQ39" s="664"/>
      <c r="ABR39" s="665" t="str">
        <f>IF(ABU39="×",TIME(0,0,0),IF(ACE4="非常勤",AAT39,ABF39))</f>
        <v>　</v>
      </c>
      <c r="ABS39" s="666"/>
      <c r="ABT39" s="667"/>
      <c r="ABU39" s="265"/>
      <c r="ABV39" s="665" t="str">
        <f>IF(ABY39="×",TIME(0,0,0),IF(ACE4="非常勤",AAW39,ABI39))</f>
        <v>　</v>
      </c>
      <c r="ABW39" s="666"/>
      <c r="ABX39" s="667"/>
      <c r="ABY39" s="265"/>
      <c r="ABZ39" s="665" t="str">
        <f>IF(ACC39="×",TIME(0,0,0),IF(ACE4="非常勤",AAZ39,ABL39))</f>
        <v>　</v>
      </c>
      <c r="ACA39" s="666"/>
      <c r="ACB39" s="667"/>
      <c r="ACC39" s="265"/>
      <c r="ACD39" s="665" t="str">
        <f>IF(ACG39="×",TIME(0,0,0),IF(ACE4="非常勤",ABC39,ABO39))</f>
        <v>　</v>
      </c>
      <c r="ACE39" s="666"/>
      <c r="ACF39" s="667"/>
      <c r="ACG39" s="265"/>
      <c r="ACH39" s="668"/>
      <c r="ACI39" s="669"/>
      <c r="ACJ39" s="668"/>
      <c r="ACK39" s="670"/>
      <c r="ACL39" s="669"/>
      <c r="ACM39" s="671"/>
      <c r="ACN39" s="672"/>
      <c r="ACO39" s="672"/>
      <c r="ACP39" s="673"/>
      <c r="ACQ39" s="263">
        <f>$A$39</f>
        <v>25</v>
      </c>
      <c r="ACR39" s="264" t="str">
        <f>$B$39</f>
        <v>日</v>
      </c>
      <c r="ACS39" s="660"/>
      <c r="ACT39" s="661"/>
      <c r="ACU39" s="660"/>
      <c r="ACV39" s="661"/>
      <c r="ACW39" s="662" t="str">
        <f>IFERROR(IF(OR(ACR39="日",ACR39="祝",ACR39=0,ACS39=""),"　",MAX(IF(AND(ACS39&lt;=ACW14,ACU39&gt;ACX14),ACX14-ACW14,IF(AND(ACS39&gt;ACW14,ACU39&lt;=ACX14),ACU39-ACS39,IF(AND(ACS39&lt;=ACW14,ACU39&lt;=ACX14),ACU39-ACW14,IF(AND(ACS39&gt;ACW14,ACU39&gt;ACX14),ACX14-ACS39,0)))),0)),0)</f>
        <v>　</v>
      </c>
      <c r="ACX39" s="663"/>
      <c r="ACY39" s="664"/>
      <c r="ACZ39" s="662" t="str">
        <f>IFERROR(IF(OR(ACR39="日",ACR39="祝",ACR39=0,ACS39=""),"　",MAX(IF(AND(ACS39&gt;ADC14,ACU39&gt;ADA14),0,IF(AND(ACS39&lt;=ADC14,ACS39&gt;ACZ14,ACU39&gt;ADA14),ADC14-ACS39,IF(AND(ACS39&lt;=ADC14,ACS39&lt;=ACZ14,ACU39&gt;ADA14),ADC14-ACZ14,IF(AND(ACS39&gt;ACZ14,ACU39&lt;=ADA14),ACU39-ACS39,IF(AND(ACS39&lt;=ACZ14,ACU39&lt;=ADA14),ACU39-ACZ14,0))))),0)),0)</f>
        <v>　</v>
      </c>
      <c r="ADA39" s="663"/>
      <c r="ADB39" s="664"/>
      <c r="ADC39" s="662" t="str">
        <f>IFERROR(IF(OR(ACR39="日",ACR39="祝",ACR39=0,ACS39=""),"　",MAX(IF(AND(ACS39&lt;=ADC14,ACU39&gt;ADD14),ADD14-ADC14,IF(ACU39&lt;=ADD14,0,IF(AND(ACS39&gt;ADC14,ACU39&gt;ADD14),ADD14-ACS39,0))),0)),0)</f>
        <v>　</v>
      </c>
      <c r="ADD39" s="663"/>
      <c r="ADE39" s="664"/>
      <c r="ADF39" s="662" t="str">
        <f>IFERROR(IF(OR(ACR39="日",ACR39="祝",ACR39=0,ACS39=""),"　",MAX(IF(ACS39&gt;ADF14,ACU39-ACS39,IF(ACS39&lt;=ADF14,ACU39-ADF14,0)),0)),0)</f>
        <v>　</v>
      </c>
      <c r="ADG39" s="663"/>
      <c r="ADH39" s="664"/>
      <c r="ADI39" s="662" t="str">
        <f>IFERROR(IF(OR(ACR39="日",ACR39="祝",ACR39=0,ACS39=""),"　",MAX(IF(AND(ACS39&lt;=ADI14,ACU39&gt;ADJ14),ADJ14-ADI14,IF(AND(ACS39&gt;ADI14,ACU39&lt;=ADJ14),ACU39-ACS39,IF(AND(ACS39&lt;=ADI14,ACU39&lt;=ADJ14),ACU39-ADI14,IF(AND(ACS39&gt;ADI14,ACU39&gt;ADJ14),ADJ14-ACS39,0)))),0)),0)</f>
        <v>　</v>
      </c>
      <c r="ADJ39" s="663"/>
      <c r="ADK39" s="664"/>
      <c r="ADL39" s="662" t="str">
        <f>IFERROR(IF(OR(ACR39="日",ACR39="祝",ACR39=0,ACS39=""),"　",MAX(IF(AND(ACS39&gt;ADO14,ACU39&gt;ADM14),0,IF(AND(ACS39&lt;=ADO14,ACS39&gt;ADL14,ACU39&gt;ADM14),ADO14-ACS39,IF(AND(ACS39&lt;=ADO14,ACS39&lt;=ADL14,ACU39&gt;ADM14),ADO14-ADL14,IF(AND(ACS39&gt;ADL14,ACU39&lt;=ADM14),ACU39-ACS39,IF(AND(ACS39&lt;=ADL14,ACU39&lt;=ADM14),ACU39-ADL14,0))))),0)),0)</f>
        <v>　</v>
      </c>
      <c r="ADM39" s="663"/>
      <c r="ADN39" s="664"/>
      <c r="ADO39" s="662" t="str">
        <f>IFERROR(IF(OR(ACR39="日",ACR39="祝",ACR39=0,ACS39=""),"　",MAX(IF(AND(ACS39&lt;=ADO14,ACU39&gt;ADP14),ADP14-ADO14,IF(ACU39&lt;=ADP14,0,IF(AND(ACS39&gt;ADO14,ACU39&gt;ADP14),ADP14-ACS39,0))),0)),0)</f>
        <v>　</v>
      </c>
      <c r="ADP39" s="663"/>
      <c r="ADQ39" s="664"/>
      <c r="ADR39" s="662" t="str">
        <f t="shared" si="14"/>
        <v>　</v>
      </c>
      <c r="ADS39" s="663"/>
      <c r="ADT39" s="664"/>
      <c r="ADU39" s="665" t="str">
        <f>IF(ADX39="×",TIME(0,0,0),IF(AEH4="非常勤",ACW39,ADI39))</f>
        <v>　</v>
      </c>
      <c r="ADV39" s="666"/>
      <c r="ADW39" s="667"/>
      <c r="ADX39" s="265"/>
      <c r="ADY39" s="665" t="str">
        <f>IF(AEB39="×",TIME(0,0,0),IF(AEH4="非常勤",ACZ39,ADL39))</f>
        <v>　</v>
      </c>
      <c r="ADZ39" s="666"/>
      <c r="AEA39" s="667"/>
      <c r="AEB39" s="265"/>
      <c r="AEC39" s="665" t="str">
        <f>IF(AEF39="×",TIME(0,0,0),IF(AEH4="非常勤",ADC39,ADO39))</f>
        <v>　</v>
      </c>
      <c r="AED39" s="666"/>
      <c r="AEE39" s="667"/>
      <c r="AEF39" s="265"/>
      <c r="AEG39" s="665" t="str">
        <f>IF(AEJ39="×",TIME(0,0,0),IF(AEH4="非常勤",ADF39,ADR39))</f>
        <v>　</v>
      </c>
      <c r="AEH39" s="666"/>
      <c r="AEI39" s="667"/>
      <c r="AEJ39" s="265"/>
      <c r="AEK39" s="668"/>
      <c r="AEL39" s="669"/>
      <c r="AEM39" s="668"/>
      <c r="AEN39" s="670"/>
      <c r="AEO39" s="669"/>
      <c r="AEP39" s="671"/>
      <c r="AEQ39" s="672"/>
      <c r="AER39" s="672"/>
      <c r="AES39" s="673"/>
      <c r="AET39" s="263">
        <f>$A$39</f>
        <v>25</v>
      </c>
      <c r="AEU39" s="264" t="str">
        <f>$B$39</f>
        <v>日</v>
      </c>
      <c r="AEV39" s="660"/>
      <c r="AEW39" s="661"/>
      <c r="AEX39" s="660"/>
      <c r="AEY39" s="661"/>
      <c r="AEZ39" s="662" t="str">
        <f>IFERROR(IF(OR(AEU39="日",AEU39="祝",AEU39=0,AEV39=""),"　",MAX(IF(AND(AEV39&lt;=AEZ14,AEX39&gt;AFA14),AFA14-AEZ14,IF(AND(AEV39&gt;AEZ14,AEX39&lt;=AFA14),AEX39-AEV39,IF(AND(AEV39&lt;=AEZ14,AEX39&lt;=AFA14),AEX39-AEZ14,IF(AND(AEV39&gt;AEZ14,AEX39&gt;AFA14),AFA14-AEV39,0)))),0)),0)</f>
        <v>　</v>
      </c>
      <c r="AFA39" s="663"/>
      <c r="AFB39" s="664"/>
      <c r="AFC39" s="662" t="str">
        <f>IFERROR(IF(OR(AEU39="日",AEU39="祝",AEU39=0,AEV39=""),"　",MAX(IF(AND(AEV39&gt;AFF14,AEX39&gt;AFD14),0,IF(AND(AEV39&lt;=AFF14,AEV39&gt;AFC14,AEX39&gt;AFD14),AFF14-AEV39,IF(AND(AEV39&lt;=AFF14,AEV39&lt;=AFC14,AEX39&gt;AFD14),AFF14-AFC14,IF(AND(AEV39&gt;AFC14,AEX39&lt;=AFD14),AEX39-AEV39,IF(AND(AEV39&lt;=AFC14,AEX39&lt;=AFD14),AEX39-AFC14,0))))),0)),0)</f>
        <v>　</v>
      </c>
      <c r="AFD39" s="663"/>
      <c r="AFE39" s="664"/>
      <c r="AFF39" s="662" t="str">
        <f>IFERROR(IF(OR(AEU39="日",AEU39="祝",AEU39=0,AEV39=""),"　",MAX(IF(AND(AEV39&lt;=AFF14,AEX39&gt;AFG14),AFG14-AFF14,IF(AEX39&lt;=AFG14,0,IF(AND(AEV39&gt;AFF14,AEX39&gt;AFG14),AFG14-AEV39,0))),0)),0)</f>
        <v>　</v>
      </c>
      <c r="AFG39" s="663"/>
      <c r="AFH39" s="664"/>
      <c r="AFI39" s="662" t="str">
        <f>IFERROR(IF(OR(AEU39="日",AEU39="祝",AEU39=0,AEV39=""),"　",MAX(IF(AEV39&gt;AFI14,AEX39-AEV39,IF(AEV39&lt;=AFI14,AEX39-AFI14,0)),0)),0)</f>
        <v>　</v>
      </c>
      <c r="AFJ39" s="663"/>
      <c r="AFK39" s="664"/>
      <c r="AFL39" s="662" t="str">
        <f>IFERROR(IF(OR(AEU39="日",AEU39="祝",AEU39=0,AEV39=""),"　",MAX(IF(AND(AEV39&lt;=AFL14,AEX39&gt;AFM14),AFM14-AFL14,IF(AND(AEV39&gt;AFL14,AEX39&lt;=AFM14),AEX39-AEV39,IF(AND(AEV39&lt;=AFL14,AEX39&lt;=AFM14),AEX39-AFL14,IF(AND(AEV39&gt;AFL14,AEX39&gt;AFM14),AFM14-AEV39,0)))),0)),0)</f>
        <v>　</v>
      </c>
      <c r="AFM39" s="663"/>
      <c r="AFN39" s="664"/>
      <c r="AFO39" s="662" t="str">
        <f>IFERROR(IF(OR(AEU39="日",AEU39="祝",AEU39=0,AEV39=""),"　",MAX(IF(AND(AEV39&gt;AFR14,AEX39&gt;AFP14),0,IF(AND(AEV39&lt;=AFR14,AEV39&gt;AFO14,AEX39&gt;AFP14),AFR14-AEV39,IF(AND(AEV39&lt;=AFR14,AEV39&lt;=AFO14,AEX39&gt;AFP14),AFR14-AFO14,IF(AND(AEV39&gt;AFO14,AEX39&lt;=AFP14),AEX39-AEV39,IF(AND(AEV39&lt;=AFO14,AEX39&lt;=AFP14),AEX39-AFO14,0))))),0)),0)</f>
        <v>　</v>
      </c>
      <c r="AFP39" s="663"/>
      <c r="AFQ39" s="664"/>
      <c r="AFR39" s="662" t="str">
        <f>IFERROR(IF(OR(AEU39="日",AEU39="祝",AEU39=0,AEV39=""),"　",MAX(IF(AND(AEV39&lt;=AFR14,AEX39&gt;AFS14),AFS14-AFR14,IF(AEX39&lt;=AFS14,0,IF(AND(AEV39&gt;AFR14,AEX39&gt;AFS14),AFS14-AEV39,0))),0)),0)</f>
        <v>　</v>
      </c>
      <c r="AFS39" s="663"/>
      <c r="AFT39" s="664"/>
      <c r="AFU39" s="662" t="str">
        <f t="shared" si="15"/>
        <v>　</v>
      </c>
      <c r="AFV39" s="663"/>
      <c r="AFW39" s="664"/>
      <c r="AFX39" s="665" t="str">
        <f>IF(AGA39="×",TIME(0,0,0),IF(AGK4="非常勤",AEZ39,AFL39))</f>
        <v>　</v>
      </c>
      <c r="AFY39" s="666"/>
      <c r="AFZ39" s="667"/>
      <c r="AGA39" s="265"/>
      <c r="AGB39" s="665" t="str">
        <f>IF(AGE39="×",TIME(0,0,0),IF(AGK4="非常勤",AFC39,AFO39))</f>
        <v>　</v>
      </c>
      <c r="AGC39" s="666"/>
      <c r="AGD39" s="667"/>
      <c r="AGE39" s="265"/>
      <c r="AGF39" s="665" t="str">
        <f>IF(AGI39="×",TIME(0,0,0),IF(AGK4="非常勤",AFF39,AFR39))</f>
        <v>　</v>
      </c>
      <c r="AGG39" s="666"/>
      <c r="AGH39" s="667"/>
      <c r="AGI39" s="265"/>
      <c r="AGJ39" s="665" t="str">
        <f>IF(AGM39="×",TIME(0,0,0),IF(AGK4="非常勤",AFI39,AFU39))</f>
        <v>　</v>
      </c>
      <c r="AGK39" s="666"/>
      <c r="AGL39" s="667"/>
      <c r="AGM39" s="265"/>
      <c r="AGN39" s="668"/>
      <c r="AGO39" s="669"/>
      <c r="AGP39" s="668"/>
      <c r="AGQ39" s="670"/>
      <c r="AGR39" s="669"/>
      <c r="AGS39" s="671"/>
      <c r="AGT39" s="672"/>
      <c r="AGU39" s="672"/>
      <c r="AGV39" s="673"/>
      <c r="AGW39" s="263">
        <f>$A$39</f>
        <v>25</v>
      </c>
      <c r="AGX39" s="264" t="str">
        <f>$B$39</f>
        <v>日</v>
      </c>
      <c r="AGY39" s="660"/>
      <c r="AGZ39" s="661"/>
      <c r="AHA39" s="660"/>
      <c r="AHB39" s="661"/>
      <c r="AHC39" s="662" t="str">
        <f>IFERROR(IF(OR(AGX39="日",AGX39="祝",AGX39=0,AGY39=""),"　",MAX(IF(AND(AGY39&lt;=AHC14,AHA39&gt;AHD14),AHD14-AHC14,IF(AND(AGY39&gt;AHC14,AHA39&lt;=AHD14),AHA39-AGY39,IF(AND(AGY39&lt;=AHC14,AHA39&lt;=AHD14),AHA39-AHC14,IF(AND(AGY39&gt;AHC14,AHA39&gt;AHD14),AHD14-AGY39,0)))),0)),0)</f>
        <v>　</v>
      </c>
      <c r="AHD39" s="663"/>
      <c r="AHE39" s="664"/>
      <c r="AHF39" s="662" t="str">
        <f>IFERROR(IF(OR(AGX39="日",AGX39="祝",AGX39=0,AGY39=""),"　",MAX(IF(AND(AGY39&gt;AHI14,AHA39&gt;AHG14),0,IF(AND(AGY39&lt;=AHI14,AGY39&gt;AHF14,AHA39&gt;AHG14),AHI14-AGY39,IF(AND(AGY39&lt;=AHI14,AGY39&lt;=AHF14,AHA39&gt;AHG14),AHI14-AHF14,IF(AND(AGY39&gt;AHF14,AHA39&lt;=AHG14),AHA39-AGY39,IF(AND(AGY39&lt;=AHF14,AHA39&lt;=AHG14),AHA39-AHF14,0))))),0)),0)</f>
        <v>　</v>
      </c>
      <c r="AHG39" s="663"/>
      <c r="AHH39" s="664"/>
      <c r="AHI39" s="662" t="str">
        <f>IFERROR(IF(OR(AGX39="日",AGX39="祝",AGX39=0,AGY39=""),"　",MAX(IF(AND(AGY39&lt;=AHI14,AHA39&gt;AHJ14),AHJ14-AHI14,IF(AHA39&lt;=AHJ14,0,IF(AND(AGY39&gt;AHI14,AHA39&gt;AHJ14),AHJ14-AGY39,0))),0)),0)</f>
        <v>　</v>
      </c>
      <c r="AHJ39" s="663"/>
      <c r="AHK39" s="664"/>
      <c r="AHL39" s="662" t="str">
        <f>IFERROR(IF(OR(AGX39="日",AGX39="祝",AGX39=0,AGY39=""),"　",MAX(IF(AGY39&gt;AHL14,AHA39-AGY39,IF(AGY39&lt;=AHL14,AHA39-AHL14,0)),0)),0)</f>
        <v>　</v>
      </c>
      <c r="AHM39" s="663"/>
      <c r="AHN39" s="664"/>
      <c r="AHO39" s="662" t="str">
        <f>IFERROR(IF(OR(AGX39="日",AGX39="祝",AGX39=0,AGY39=""),"　",MAX(IF(AND(AGY39&lt;=AHO14,AHA39&gt;AHP14),AHP14-AHO14,IF(AND(AGY39&gt;AHO14,AHA39&lt;=AHP14),AHA39-AGY39,IF(AND(AGY39&lt;=AHO14,AHA39&lt;=AHP14),AHA39-AHO14,IF(AND(AGY39&gt;AHO14,AHA39&gt;AHP14),AHP14-AGY39,0)))),0)),0)</f>
        <v>　</v>
      </c>
      <c r="AHP39" s="663"/>
      <c r="AHQ39" s="664"/>
      <c r="AHR39" s="662" t="str">
        <f>IFERROR(IF(OR(AGX39="日",AGX39="祝",AGX39=0,AGY39=""),"　",MAX(IF(AND(AGY39&gt;AHU14,AHA39&gt;AHS14),0,IF(AND(AGY39&lt;=AHU14,AGY39&gt;AHR14,AHA39&gt;AHS14),AHU14-AGY39,IF(AND(AGY39&lt;=AHU14,AGY39&lt;=AHR14,AHA39&gt;AHS14),AHU14-AHR14,IF(AND(AGY39&gt;AHR14,AHA39&lt;=AHS14),AHA39-AGY39,IF(AND(AGY39&lt;=AHR14,AHA39&lt;=AHS14),AHA39-AHR14,0))))),0)),0)</f>
        <v>　</v>
      </c>
      <c r="AHS39" s="663"/>
      <c r="AHT39" s="664"/>
      <c r="AHU39" s="662" t="str">
        <f>IFERROR(IF(OR(AGX39="日",AGX39="祝",AGX39=0,AGY39=""),"　",MAX(IF(AND(AGY39&lt;=AHU14,AHA39&gt;AHV14),AHV14-AHU14,IF(AHA39&lt;=AHV14,0,IF(AND(AGY39&gt;AHU14,AHA39&gt;AHV14),AHV14-AGY39,0))),0)),0)</f>
        <v>　</v>
      </c>
      <c r="AHV39" s="663"/>
      <c r="AHW39" s="664"/>
      <c r="AHX39" s="662" t="str">
        <f t="shared" si="16"/>
        <v>　</v>
      </c>
      <c r="AHY39" s="663"/>
      <c r="AHZ39" s="664"/>
      <c r="AIA39" s="665" t="str">
        <f>IF(AID39="×",TIME(0,0,0),IF(AIN4="非常勤",AHC39,AHO39))</f>
        <v>　</v>
      </c>
      <c r="AIB39" s="666"/>
      <c r="AIC39" s="667"/>
      <c r="AID39" s="265"/>
      <c r="AIE39" s="665" t="str">
        <f>IF(AIH39="×",TIME(0,0,0),IF(AIN4="非常勤",AHF39,AHR39))</f>
        <v>　</v>
      </c>
      <c r="AIF39" s="666"/>
      <c r="AIG39" s="667"/>
      <c r="AIH39" s="265"/>
      <c r="AII39" s="665" t="str">
        <f>IF(AIL39="×",TIME(0,0,0),IF(AIN4="非常勤",AHI39,AHU39))</f>
        <v>　</v>
      </c>
      <c r="AIJ39" s="666"/>
      <c r="AIK39" s="667"/>
      <c r="AIL39" s="265"/>
      <c r="AIM39" s="665" t="str">
        <f>IF(AIP39="×",TIME(0,0,0),IF(AIN4="非常勤",AHL39,AHX39))</f>
        <v>　</v>
      </c>
      <c r="AIN39" s="666"/>
      <c r="AIO39" s="667"/>
      <c r="AIP39" s="265"/>
      <c r="AIQ39" s="668"/>
      <c r="AIR39" s="669"/>
      <c r="AIS39" s="668"/>
      <c r="AIT39" s="670"/>
      <c r="AIU39" s="669"/>
      <c r="AIV39" s="671"/>
      <c r="AIW39" s="672"/>
      <c r="AIX39" s="672"/>
      <c r="AIY39" s="673"/>
      <c r="AIZ39" s="263">
        <f>$A$39</f>
        <v>25</v>
      </c>
      <c r="AJA39" s="264" t="str">
        <f>$B$39</f>
        <v>日</v>
      </c>
      <c r="AJB39" s="660"/>
      <c r="AJC39" s="661"/>
      <c r="AJD39" s="660"/>
      <c r="AJE39" s="661"/>
      <c r="AJF39" s="662" t="str">
        <f>IFERROR(IF(OR(AJA39="日",AJA39="祝",AJA39=0,AJB39=""),"　",MAX(IF(AND(AJB39&lt;=AJF14,AJD39&gt;AJG14),AJG14-AJF14,IF(AND(AJB39&gt;AJF14,AJD39&lt;=AJG14),AJD39-AJB39,IF(AND(AJB39&lt;=AJF14,AJD39&lt;=AJG14),AJD39-AJF14,IF(AND(AJB39&gt;AJF14,AJD39&gt;AJG14),AJG14-AJB39,0)))),0)),0)</f>
        <v>　</v>
      </c>
      <c r="AJG39" s="663"/>
      <c r="AJH39" s="664"/>
      <c r="AJI39" s="662" t="str">
        <f>IFERROR(IF(OR(AJA39="日",AJA39="祝",AJA39=0,AJB39=""),"　",MAX(IF(AND(AJB39&gt;AJL14,AJD39&gt;AJJ14),0,IF(AND(AJB39&lt;=AJL14,AJB39&gt;AJI14,AJD39&gt;AJJ14),AJL14-AJB39,IF(AND(AJB39&lt;=AJL14,AJB39&lt;=AJI14,AJD39&gt;AJJ14),AJL14-AJI14,IF(AND(AJB39&gt;AJI14,AJD39&lt;=AJJ14),AJD39-AJB39,IF(AND(AJB39&lt;=AJI14,AJD39&lt;=AJJ14),AJD39-AJI14,0))))),0)),0)</f>
        <v>　</v>
      </c>
      <c r="AJJ39" s="663"/>
      <c r="AJK39" s="664"/>
      <c r="AJL39" s="662" t="str">
        <f>IFERROR(IF(OR(AJA39="日",AJA39="祝",AJA39=0,AJB39=""),"　",MAX(IF(AND(AJB39&lt;=AJL14,AJD39&gt;AJM14),AJM14-AJL14,IF(AJD39&lt;=AJM14,0,IF(AND(AJB39&gt;AJL14,AJD39&gt;AJM14),AJM14-AJB39,0))),0)),0)</f>
        <v>　</v>
      </c>
      <c r="AJM39" s="663"/>
      <c r="AJN39" s="664"/>
      <c r="AJO39" s="662" t="str">
        <f>IFERROR(IF(OR(AJA39="日",AJA39="祝",AJA39=0,AJB39=""),"　",MAX(IF(AJB39&gt;AJO14,AJD39-AJB39,IF(AJB39&lt;=AJO14,AJD39-AJO14,0)),0)),0)</f>
        <v>　</v>
      </c>
      <c r="AJP39" s="663"/>
      <c r="AJQ39" s="664"/>
      <c r="AJR39" s="662" t="str">
        <f>IFERROR(IF(OR(AJA39="日",AJA39="祝",AJA39=0,AJB39=""),"　",MAX(IF(AND(AJB39&lt;=AJR14,AJD39&gt;AJS14),AJS14-AJR14,IF(AND(AJB39&gt;AJR14,AJD39&lt;=AJS14),AJD39-AJB39,IF(AND(AJB39&lt;=AJR14,AJD39&lt;=AJS14),AJD39-AJR14,IF(AND(AJB39&gt;AJR14,AJD39&gt;AJS14),AJS14-AJB39,0)))),0)),0)</f>
        <v>　</v>
      </c>
      <c r="AJS39" s="663"/>
      <c r="AJT39" s="664"/>
      <c r="AJU39" s="662" t="str">
        <f>IFERROR(IF(OR(AJA39="日",AJA39="祝",AJA39=0,AJB39=""),"　",MAX(IF(AND(AJB39&gt;AJX14,AJD39&gt;AJV14),0,IF(AND(AJB39&lt;=AJX14,AJB39&gt;AJU14,AJD39&gt;AJV14),AJX14-AJB39,IF(AND(AJB39&lt;=AJX14,AJB39&lt;=AJU14,AJD39&gt;AJV14),AJX14-AJU14,IF(AND(AJB39&gt;AJU14,AJD39&lt;=AJV14),AJD39-AJB39,IF(AND(AJB39&lt;=AJU14,AJD39&lt;=AJV14),AJD39-AJU14,0))))),0)),0)</f>
        <v>　</v>
      </c>
      <c r="AJV39" s="663"/>
      <c r="AJW39" s="664"/>
      <c r="AJX39" s="662" t="str">
        <f>IFERROR(IF(OR(AJA39="日",AJA39="祝",AJA39=0,AJB39=""),"　",MAX(IF(AND(AJB39&lt;=AJX14,AJD39&gt;AJY14),AJY14-AJX14,IF(AJD39&lt;=AJY14,0,IF(AND(AJB39&gt;AJX14,AJD39&gt;AJY14),AJY14-AJB39,0))),0)),0)</f>
        <v>　</v>
      </c>
      <c r="AJY39" s="663"/>
      <c r="AJZ39" s="664"/>
      <c r="AKA39" s="662" t="str">
        <f t="shared" si="17"/>
        <v>　</v>
      </c>
      <c r="AKB39" s="663"/>
      <c r="AKC39" s="664"/>
      <c r="AKD39" s="665" t="str">
        <f>IF(AKG39="×",TIME(0,0,0),IF(AKQ4="非常勤",AJF39,AJR39))</f>
        <v>　</v>
      </c>
      <c r="AKE39" s="666"/>
      <c r="AKF39" s="667"/>
      <c r="AKG39" s="265"/>
      <c r="AKH39" s="665" t="str">
        <f>IF(AKK39="×",TIME(0,0,0),IF(AKQ4="非常勤",AJI39,AJU39))</f>
        <v>　</v>
      </c>
      <c r="AKI39" s="666"/>
      <c r="AKJ39" s="667"/>
      <c r="AKK39" s="265"/>
      <c r="AKL39" s="665" t="str">
        <f>IF(AKO39="×",TIME(0,0,0),IF(AKQ4="非常勤",AJL39,AJX39))</f>
        <v>　</v>
      </c>
      <c r="AKM39" s="666"/>
      <c r="AKN39" s="667"/>
      <c r="AKO39" s="265"/>
      <c r="AKP39" s="665" t="str">
        <f>IF(AKS39="×",TIME(0,0,0),IF(AKQ4="非常勤",AJO39,AKA39))</f>
        <v>　</v>
      </c>
      <c r="AKQ39" s="666"/>
      <c r="AKR39" s="667"/>
      <c r="AKS39" s="265"/>
      <c r="AKT39" s="668"/>
      <c r="AKU39" s="669"/>
      <c r="AKV39" s="668"/>
      <c r="AKW39" s="670"/>
      <c r="AKX39" s="669"/>
      <c r="AKY39" s="671"/>
      <c r="AKZ39" s="672"/>
      <c r="ALA39" s="672"/>
      <c r="ALB39" s="673"/>
      <c r="ALC39" s="263">
        <f>$A$39</f>
        <v>25</v>
      </c>
      <c r="ALD39" s="264" t="str">
        <f>$B$39</f>
        <v>日</v>
      </c>
      <c r="ALE39" s="660"/>
      <c r="ALF39" s="661"/>
      <c r="ALG39" s="660"/>
      <c r="ALH39" s="661"/>
      <c r="ALI39" s="662" t="str">
        <f>IFERROR(IF(OR(ALD39="日",ALD39="祝",ALD39=0,ALE39=""),"　",MAX(IF(AND(ALE39&lt;=ALI14,ALG39&gt;ALJ14),ALJ14-ALI14,IF(AND(ALE39&gt;ALI14,ALG39&lt;=ALJ14),ALG39-ALE39,IF(AND(ALE39&lt;=ALI14,ALG39&lt;=ALJ14),ALG39-ALI14,IF(AND(ALE39&gt;ALI14,ALG39&gt;ALJ14),ALJ14-ALE39,0)))),0)),0)</f>
        <v>　</v>
      </c>
      <c r="ALJ39" s="663"/>
      <c r="ALK39" s="664"/>
      <c r="ALL39" s="662" t="str">
        <f>IFERROR(IF(OR(ALD39="日",ALD39="祝",ALD39=0,ALE39=""),"　",MAX(IF(AND(ALE39&gt;ALO14,ALG39&gt;ALM14),0,IF(AND(ALE39&lt;=ALO14,ALE39&gt;ALL14,ALG39&gt;ALM14),ALO14-ALE39,IF(AND(ALE39&lt;=ALO14,ALE39&lt;=ALL14,ALG39&gt;ALM14),ALO14-ALL14,IF(AND(ALE39&gt;ALL14,ALG39&lt;=ALM14),ALG39-ALE39,IF(AND(ALE39&lt;=ALL14,ALG39&lt;=ALM14),ALG39-ALL14,0))))),0)),0)</f>
        <v>　</v>
      </c>
      <c r="ALM39" s="663"/>
      <c r="ALN39" s="664"/>
      <c r="ALO39" s="662" t="str">
        <f>IFERROR(IF(OR(ALD39="日",ALD39="祝",ALD39=0,ALE39=""),"　",MAX(IF(AND(ALE39&lt;=ALO14,ALG39&gt;ALP14),ALP14-ALO14,IF(ALG39&lt;=ALP14,0,IF(AND(ALE39&gt;ALO14,ALG39&gt;ALP14),ALP14-ALE39,0))),0)),0)</f>
        <v>　</v>
      </c>
      <c r="ALP39" s="663"/>
      <c r="ALQ39" s="664"/>
      <c r="ALR39" s="662" t="str">
        <f>IFERROR(IF(OR(ALD39="日",ALD39="祝",ALD39=0,ALE39=""),"　",MAX(IF(ALE39&gt;ALR14,ALG39-ALE39,IF(ALE39&lt;=ALR14,ALG39-ALR14,0)),0)),0)</f>
        <v>　</v>
      </c>
      <c r="ALS39" s="663"/>
      <c r="ALT39" s="664"/>
      <c r="ALU39" s="662" t="str">
        <f>IFERROR(IF(OR(ALD39="日",ALD39="祝",ALD39=0,ALE39=""),"　",MAX(IF(AND(ALE39&lt;=ALU14,ALG39&gt;ALV14),ALV14-ALU14,IF(AND(ALE39&gt;ALU14,ALG39&lt;=ALV14),ALG39-ALE39,IF(AND(ALE39&lt;=ALU14,ALG39&lt;=ALV14),ALG39-ALU14,IF(AND(ALE39&gt;ALU14,ALG39&gt;ALV14),ALV14-ALE39,0)))),0)),0)</f>
        <v>　</v>
      </c>
      <c r="ALV39" s="663"/>
      <c r="ALW39" s="664"/>
      <c r="ALX39" s="662" t="str">
        <f>IFERROR(IF(OR(ALD39="日",ALD39="祝",ALD39=0,ALE39=""),"　",MAX(IF(AND(ALE39&gt;AMA14,ALG39&gt;ALY14),0,IF(AND(ALE39&lt;=AMA14,ALE39&gt;ALX14,ALG39&gt;ALY14),AMA14-ALE39,IF(AND(ALE39&lt;=AMA14,ALE39&lt;=ALX14,ALG39&gt;ALY14),AMA14-ALX14,IF(AND(ALE39&gt;ALX14,ALG39&lt;=ALY14),ALG39-ALE39,IF(AND(ALE39&lt;=ALX14,ALG39&lt;=ALY14),ALG39-ALX14,0))))),0)),0)</f>
        <v>　</v>
      </c>
      <c r="ALY39" s="663"/>
      <c r="ALZ39" s="664"/>
      <c r="AMA39" s="662" t="str">
        <f>IFERROR(IF(OR(ALD39="日",ALD39="祝",ALD39=0,ALE39=""),"　",MAX(IF(AND(ALE39&lt;=AMA14,ALG39&gt;AMB14),AMB14-AMA14,IF(ALG39&lt;=AMB14,0,IF(AND(ALE39&gt;AMA14,ALG39&gt;AMB14),AMB14-ALE39,0))),0)),0)</f>
        <v>　</v>
      </c>
      <c r="AMB39" s="663"/>
      <c r="AMC39" s="664"/>
      <c r="AMD39" s="662" t="str">
        <f t="shared" si="18"/>
        <v>　</v>
      </c>
      <c r="AME39" s="663"/>
      <c r="AMF39" s="664"/>
      <c r="AMG39" s="665" t="str">
        <f>IF(AMJ39="×",TIME(0,0,0),IF(AMT4="非常勤",ALI39,ALU39))</f>
        <v>　</v>
      </c>
      <c r="AMH39" s="666"/>
      <c r="AMI39" s="667"/>
      <c r="AMJ39" s="265"/>
      <c r="AMK39" s="665" t="str">
        <f>IF(AMN39="×",TIME(0,0,0),IF(AMT4="非常勤",ALL39,ALX39))</f>
        <v>　</v>
      </c>
      <c r="AML39" s="666"/>
      <c r="AMM39" s="667"/>
      <c r="AMN39" s="265"/>
      <c r="AMO39" s="665" t="str">
        <f>IF(AMR39="×",TIME(0,0,0),IF(AMT4="非常勤",ALO39,AMA39))</f>
        <v>　</v>
      </c>
      <c r="AMP39" s="666"/>
      <c r="AMQ39" s="667"/>
      <c r="AMR39" s="265"/>
      <c r="AMS39" s="665" t="str">
        <f>IF(AMV39="×",TIME(0,0,0),IF(AMT4="非常勤",ALR39,AMD39))</f>
        <v>　</v>
      </c>
      <c r="AMT39" s="666"/>
      <c r="AMU39" s="667"/>
      <c r="AMV39" s="265"/>
      <c r="AMW39" s="668"/>
      <c r="AMX39" s="669"/>
      <c r="AMY39" s="668"/>
      <c r="AMZ39" s="670"/>
      <c r="ANA39" s="669"/>
      <c r="ANB39" s="671"/>
      <c r="ANC39" s="672"/>
      <c r="AND39" s="672"/>
      <c r="ANE39" s="673"/>
      <c r="ANF39" s="263">
        <f>$A$39</f>
        <v>25</v>
      </c>
      <c r="ANG39" s="264" t="str">
        <f>$B$39</f>
        <v>日</v>
      </c>
      <c r="ANH39" s="660"/>
      <c r="ANI39" s="661"/>
      <c r="ANJ39" s="660"/>
      <c r="ANK39" s="661"/>
      <c r="ANL39" s="662" t="str">
        <f>IFERROR(IF(OR(ANG39="日",ANG39="祝",ANG39=0,ANH39=""),"　",MAX(IF(AND(ANH39&lt;=ANL14,ANJ39&gt;ANM14),ANM14-ANL14,IF(AND(ANH39&gt;ANL14,ANJ39&lt;=ANM14),ANJ39-ANH39,IF(AND(ANH39&lt;=ANL14,ANJ39&lt;=ANM14),ANJ39-ANL14,IF(AND(ANH39&gt;ANL14,ANJ39&gt;ANM14),ANM14-ANH39,0)))),0)),0)</f>
        <v>　</v>
      </c>
      <c r="ANM39" s="663"/>
      <c r="ANN39" s="664"/>
      <c r="ANO39" s="662" t="str">
        <f>IFERROR(IF(OR(ANG39="日",ANG39="祝",ANG39=0,ANH39=""),"　",MAX(IF(AND(ANH39&gt;ANR14,ANJ39&gt;ANP14),0,IF(AND(ANH39&lt;=ANR14,ANH39&gt;ANO14,ANJ39&gt;ANP14),ANR14-ANH39,IF(AND(ANH39&lt;=ANR14,ANH39&lt;=ANO14,ANJ39&gt;ANP14),ANR14-ANO14,IF(AND(ANH39&gt;ANO14,ANJ39&lt;=ANP14),ANJ39-ANH39,IF(AND(ANH39&lt;=ANO14,ANJ39&lt;=ANP14),ANJ39-ANO14,0))))),0)),0)</f>
        <v>　</v>
      </c>
      <c r="ANP39" s="663"/>
      <c r="ANQ39" s="664"/>
      <c r="ANR39" s="662" t="str">
        <f>IFERROR(IF(OR(ANG39="日",ANG39="祝",ANG39=0,ANH39=""),"　",MAX(IF(AND(ANH39&lt;=ANR14,ANJ39&gt;ANS14),ANS14-ANR14,IF(ANJ39&lt;=ANS14,0,IF(AND(ANH39&gt;ANR14,ANJ39&gt;ANS14),ANS14-ANH39,0))),0)),0)</f>
        <v>　</v>
      </c>
      <c r="ANS39" s="663"/>
      <c r="ANT39" s="664"/>
      <c r="ANU39" s="662" t="str">
        <f>IFERROR(IF(OR(ANG39="日",ANG39="祝",ANG39=0,ANH39=""),"　",MAX(IF(ANH39&gt;ANU14,ANJ39-ANH39,IF(ANH39&lt;=ANU14,ANJ39-ANU14,0)),0)),0)</f>
        <v>　</v>
      </c>
      <c r="ANV39" s="663"/>
      <c r="ANW39" s="664"/>
      <c r="ANX39" s="662" t="str">
        <f>IFERROR(IF(OR(ANG39="日",ANG39="祝",ANG39=0,ANH39=""),"　",MAX(IF(AND(ANH39&lt;=ANX14,ANJ39&gt;ANY14),ANY14-ANX14,IF(AND(ANH39&gt;ANX14,ANJ39&lt;=ANY14),ANJ39-ANH39,IF(AND(ANH39&lt;=ANX14,ANJ39&lt;=ANY14),ANJ39-ANX14,IF(AND(ANH39&gt;ANX14,ANJ39&gt;ANY14),ANY14-ANH39,0)))),0)),0)</f>
        <v>　</v>
      </c>
      <c r="ANY39" s="663"/>
      <c r="ANZ39" s="664"/>
      <c r="AOA39" s="662" t="str">
        <f>IFERROR(IF(OR(ANG39="日",ANG39="祝",ANG39=0,ANH39=""),"　",MAX(IF(AND(ANH39&gt;AOD14,ANJ39&gt;AOB14),0,IF(AND(ANH39&lt;=AOD14,ANH39&gt;AOA14,ANJ39&gt;AOB14),AOD14-ANH39,IF(AND(ANH39&lt;=AOD14,ANH39&lt;=AOA14,ANJ39&gt;AOB14),AOD14-AOA14,IF(AND(ANH39&gt;AOA14,ANJ39&lt;=AOB14),ANJ39-ANH39,IF(AND(ANH39&lt;=AOA14,ANJ39&lt;=AOB14),ANJ39-AOA14,0))))),0)),0)</f>
        <v>　</v>
      </c>
      <c r="AOB39" s="663"/>
      <c r="AOC39" s="664"/>
      <c r="AOD39" s="662" t="str">
        <f>IFERROR(IF(OR(ANG39="日",ANG39="祝",ANG39=0,ANH39=""),"　",MAX(IF(AND(ANH39&lt;=AOD14,ANJ39&gt;AOE14),AOE14-AOD14,IF(ANJ39&lt;=AOE14,0,IF(AND(ANH39&gt;AOD14,ANJ39&gt;AOE14),AOE14-ANH39,0))),0)),0)</f>
        <v>　</v>
      </c>
      <c r="AOE39" s="663"/>
      <c r="AOF39" s="664"/>
      <c r="AOG39" s="662" t="str">
        <f t="shared" si="19"/>
        <v>　</v>
      </c>
      <c r="AOH39" s="663"/>
      <c r="AOI39" s="664"/>
      <c r="AOJ39" s="665" t="str">
        <f>IF(AOM39="×",TIME(0,0,0),IF(AOW4="非常勤",ANL39,ANX39))</f>
        <v>　</v>
      </c>
      <c r="AOK39" s="666"/>
      <c r="AOL39" s="667"/>
      <c r="AOM39" s="265"/>
      <c r="AON39" s="665" t="str">
        <f>IF(AOQ39="×",TIME(0,0,0),IF(AOW4="非常勤",ANO39,AOA39))</f>
        <v>　</v>
      </c>
      <c r="AOO39" s="666"/>
      <c r="AOP39" s="667"/>
      <c r="AOQ39" s="265"/>
      <c r="AOR39" s="665" t="str">
        <f>IF(AOU39="×",TIME(0,0,0),IF(AOW4="非常勤",ANR39,AOD39))</f>
        <v>　</v>
      </c>
      <c r="AOS39" s="666"/>
      <c r="AOT39" s="667"/>
      <c r="AOU39" s="265"/>
      <c r="AOV39" s="665" t="str">
        <f>IF(AOY39="×",TIME(0,0,0),IF(AOW4="非常勤",ANU39,AOG39))</f>
        <v>　</v>
      </c>
      <c r="AOW39" s="666"/>
      <c r="AOX39" s="667"/>
      <c r="AOY39" s="265"/>
      <c r="AOZ39" s="668"/>
      <c r="APA39" s="669"/>
      <c r="APB39" s="668"/>
      <c r="APC39" s="670"/>
      <c r="APD39" s="669"/>
      <c r="APE39" s="671"/>
      <c r="APF39" s="672"/>
      <c r="APG39" s="672"/>
      <c r="APH39" s="673"/>
      <c r="API39" s="263">
        <f>$A$39</f>
        <v>25</v>
      </c>
      <c r="APJ39" s="264" t="str">
        <f>$B$39</f>
        <v>日</v>
      </c>
      <c r="APK39" s="660"/>
      <c r="APL39" s="661"/>
      <c r="APM39" s="660"/>
      <c r="APN39" s="661"/>
      <c r="APO39" s="662" t="str">
        <f>IFERROR(IF(OR(APJ39="日",APJ39="祝",APJ39=0,APK39=""),"　",MAX(IF(AND(APK39&lt;=APO14,APM39&gt;APP14),APP14-APO14,IF(AND(APK39&gt;APO14,APM39&lt;=APP14),APM39-APK39,IF(AND(APK39&lt;=APO14,APM39&lt;=APP14),APM39-APO14,IF(AND(APK39&gt;APO14,APM39&gt;APP14),APP14-APK39,0)))),0)),0)</f>
        <v>　</v>
      </c>
      <c r="APP39" s="663"/>
      <c r="APQ39" s="664"/>
      <c r="APR39" s="662" t="str">
        <f>IFERROR(IF(OR(APJ39="日",APJ39="祝",APJ39=0,APK39=""),"　",MAX(IF(AND(APK39&gt;APU14,APM39&gt;APS14),0,IF(AND(APK39&lt;=APU14,APK39&gt;APR14,APM39&gt;APS14),APU14-APK39,IF(AND(APK39&lt;=APU14,APK39&lt;=APR14,APM39&gt;APS14),APU14-APR14,IF(AND(APK39&gt;APR14,APM39&lt;=APS14),APM39-APK39,IF(AND(APK39&lt;=APR14,APM39&lt;=APS14),APM39-APR14,0))))),0)),0)</f>
        <v>　</v>
      </c>
      <c r="APS39" s="663"/>
      <c r="APT39" s="664"/>
      <c r="APU39" s="662" t="str">
        <f>IFERROR(IF(OR(APJ39="日",APJ39="祝",APJ39=0,APK39=""),"　",MAX(IF(AND(APK39&lt;=APU14,APM39&gt;APV14),APV14-APU14,IF(APM39&lt;=APV14,0,IF(AND(APK39&gt;APU14,APM39&gt;APV14),APV14-APK39,0))),0)),0)</f>
        <v>　</v>
      </c>
      <c r="APV39" s="663"/>
      <c r="APW39" s="664"/>
      <c r="APX39" s="662" t="str">
        <f>IFERROR(IF(OR(APJ39="日",APJ39="祝",APJ39=0,APK39=""),"　",MAX(IF(APK39&gt;APX14,APM39-APK39,IF(APK39&lt;=APX14,APM39-APX14,0)),0)),0)</f>
        <v>　</v>
      </c>
      <c r="APY39" s="663"/>
      <c r="APZ39" s="664"/>
      <c r="AQA39" s="662" t="str">
        <f>IFERROR(IF(OR(APJ39="日",APJ39="祝",APJ39=0,APK39=""),"　",MAX(IF(AND(APK39&lt;=AQA14,APM39&gt;AQB14),AQB14-AQA14,IF(AND(APK39&gt;AQA14,APM39&lt;=AQB14),APM39-APK39,IF(AND(APK39&lt;=AQA14,APM39&lt;=AQB14),APM39-AQA14,IF(AND(APK39&gt;AQA14,APM39&gt;AQB14),AQB14-APK39,0)))),0)),0)</f>
        <v>　</v>
      </c>
      <c r="AQB39" s="663"/>
      <c r="AQC39" s="664"/>
      <c r="AQD39" s="662" t="str">
        <f>IFERROR(IF(OR(APJ39="日",APJ39="祝",APJ39=0,APK39=""),"　",MAX(IF(AND(APK39&gt;AQG14,APM39&gt;AQE14),0,IF(AND(APK39&lt;=AQG14,APK39&gt;AQD14,APM39&gt;AQE14),AQG14-APK39,IF(AND(APK39&lt;=AQG14,APK39&lt;=AQD14,APM39&gt;AQE14),AQG14-AQD14,IF(AND(APK39&gt;AQD14,APM39&lt;=AQE14),APM39-APK39,IF(AND(APK39&lt;=AQD14,APM39&lt;=AQE14),APM39-AQD14,0))))),0)),0)</f>
        <v>　</v>
      </c>
      <c r="AQE39" s="663"/>
      <c r="AQF39" s="664"/>
      <c r="AQG39" s="662" t="str">
        <f>IFERROR(IF(OR(APJ39="日",APJ39="祝",APJ39=0,APK39=""),"　",MAX(IF(AND(APK39&lt;=AQG14,APM39&gt;AQH14),AQH14-AQG14,IF(APM39&lt;=AQH14,0,IF(AND(APK39&gt;AQG14,APM39&gt;AQH14),AQH14-APK39,0))),0)),0)</f>
        <v>　</v>
      </c>
      <c r="AQH39" s="663"/>
      <c r="AQI39" s="664"/>
      <c r="AQJ39" s="662" t="str">
        <f t="shared" si="20"/>
        <v>　</v>
      </c>
      <c r="AQK39" s="663"/>
      <c r="AQL39" s="664"/>
      <c r="AQM39" s="665" t="str">
        <f>IF(AQP39="×",TIME(0,0,0),IF(AQZ4="非常勤",APO39,AQA39))</f>
        <v>　</v>
      </c>
      <c r="AQN39" s="666"/>
      <c r="AQO39" s="667"/>
      <c r="AQP39" s="265"/>
      <c r="AQQ39" s="665" t="str">
        <f>IF(AQT39="×",TIME(0,0,0),IF(AQZ4="非常勤",APR39,AQD39))</f>
        <v>　</v>
      </c>
      <c r="AQR39" s="666"/>
      <c r="AQS39" s="667"/>
      <c r="AQT39" s="265"/>
      <c r="AQU39" s="665" t="str">
        <f>IF(AQX39="×",TIME(0,0,0),IF(AQZ4="非常勤",APU39,AQG39))</f>
        <v>　</v>
      </c>
      <c r="AQV39" s="666"/>
      <c r="AQW39" s="667"/>
      <c r="AQX39" s="265"/>
      <c r="AQY39" s="665" t="str">
        <f>IF(ARB39="×",TIME(0,0,0),IF(AQZ4="非常勤",APX39,AQJ39))</f>
        <v>　</v>
      </c>
      <c r="AQZ39" s="666"/>
      <c r="ARA39" s="667"/>
      <c r="ARB39" s="265"/>
      <c r="ARC39" s="720"/>
      <c r="ARD39" s="720"/>
      <c r="ARE39" s="668"/>
      <c r="ARF39" s="670"/>
      <c r="ARG39" s="669"/>
      <c r="ARH39" s="671"/>
      <c r="ARI39" s="672"/>
      <c r="ARJ39" s="672"/>
      <c r="ARK39" s="673"/>
      <c r="ARL39" s="263">
        <f>$A$39</f>
        <v>25</v>
      </c>
      <c r="ARM39" s="264" t="str">
        <f>$B$39</f>
        <v>日</v>
      </c>
      <c r="ARN39" s="660"/>
      <c r="ARO39" s="661"/>
      <c r="ARP39" s="660"/>
      <c r="ARQ39" s="661"/>
      <c r="ARR39" s="662" t="str">
        <f>IFERROR(IF(OR(ARM39="日",ARM39="祝",ARM39=0,ARN39=""),"　",MAX(IF(AND(ARN39&lt;=ARR14,ARP39&gt;ARS14),ARS14-ARR14,IF(AND(ARN39&gt;ARR14,ARP39&lt;=ARS14),ARP39-ARN39,IF(AND(ARN39&lt;=ARR14,ARP39&lt;=ARS14),ARP39-ARR14,IF(AND(ARN39&gt;ARR14,ARP39&gt;ARS14),ARS14-ARN39,0)))),0)),0)</f>
        <v>　</v>
      </c>
      <c r="ARS39" s="663"/>
      <c r="ART39" s="664"/>
      <c r="ARU39" s="662" t="str">
        <f>IFERROR(IF(OR(ARM39="日",ARM39="祝",ARM39=0,ARN39=""),"　",MAX(IF(AND(ARN39&gt;ARX14,ARP39&gt;ARV14),0,IF(AND(ARN39&lt;=ARX14,ARN39&gt;ARU14,ARP39&gt;ARV14),ARX14-ARN39,IF(AND(ARN39&lt;=ARX14,ARN39&lt;=ARU14,ARP39&gt;ARV14),ARX14-ARU14,IF(AND(ARN39&gt;ARU14,ARP39&lt;=ARV14),ARP39-ARN39,IF(AND(ARN39&lt;=ARU14,ARP39&lt;=ARV14),ARP39-ARU14,0))))),0)),0)</f>
        <v>　</v>
      </c>
      <c r="ARV39" s="663"/>
      <c r="ARW39" s="664"/>
      <c r="ARX39" s="662" t="str">
        <f>IFERROR(IF(OR(ARM39="日",ARM39="祝",ARM39=0,ARN39=""),"　",MAX(IF(AND(ARN39&lt;=ARX14,ARP39&gt;ARY14),ARY14-ARX14,IF(ARP39&lt;=ARY14,0,IF(AND(ARN39&gt;ARX14,ARP39&gt;ARY14),ARY14-ARN39,0))),0)),0)</f>
        <v>　</v>
      </c>
      <c r="ARY39" s="663"/>
      <c r="ARZ39" s="664"/>
      <c r="ASA39" s="662" t="str">
        <f>IFERROR(IF(OR(ARM39="日",ARM39="祝",ARM39=0,ARN39=""),"　",MAX(IF(ARN39&gt;ASA14,ARP39-ARN39,IF(ARN39&lt;=ASA14,ARP39-ASA14,0)),0)),0)</f>
        <v>　</v>
      </c>
      <c r="ASB39" s="663"/>
      <c r="ASC39" s="664"/>
      <c r="ASD39" s="662" t="str">
        <f>IFERROR(IF(OR(ARM39="日",ARM39="祝",ARM39=0,ARN39=""),"　",MAX(IF(AND(ARN39&lt;=ASD14,ARP39&gt;ASE14),ASE14-ASD14,IF(AND(ARN39&gt;ASD14,ARP39&lt;=ASE14),ARP39-ARN39,IF(AND(ARN39&lt;=ASD14,ARP39&lt;=ASE14),ARP39-ASD14,IF(AND(ARN39&gt;ASD14,ARP39&gt;ASE14),ASE14-ARN39,0)))),0)),0)</f>
        <v>　</v>
      </c>
      <c r="ASE39" s="663"/>
      <c r="ASF39" s="664"/>
      <c r="ASG39" s="662" t="str">
        <f>IFERROR(IF(OR(ARM39="日",ARM39="祝",ARM39=0,ARN39=""),"　",MAX(IF(AND(ARN39&gt;ASJ14,ARP39&gt;ASH14),0,IF(AND(ARN39&lt;=ASJ14,ARN39&gt;ASG14,ARP39&gt;ASH14),ASJ14-ARN39,IF(AND(ARN39&lt;=ASJ14,ARN39&lt;=ASG14,ARP39&gt;ASH14),ASJ14-ASG14,IF(AND(ARN39&gt;ASG14,ARP39&lt;=ASH14),ARP39-ARN39,IF(AND(ARN39&lt;=ASG14,ARP39&lt;=ASH14),ARP39-ASG14,0))))),0)),0)</f>
        <v>　</v>
      </c>
      <c r="ASH39" s="663"/>
      <c r="ASI39" s="664"/>
      <c r="ASJ39" s="662" t="str">
        <f>IFERROR(IF(OR(ARM39="日",ARM39="祝",ARM39=0,ARN39=""),"　",MAX(IF(AND(ARN39&lt;=ASJ14,ARP39&gt;ASK14),ASK14-ASJ14,IF(ARP39&lt;=ASK14,0,IF(AND(ARN39&gt;ASJ14,ARP39&gt;ASK14),ASK14-ARN39,0))),0)),0)</f>
        <v>　</v>
      </c>
      <c r="ASK39" s="663"/>
      <c r="ASL39" s="664"/>
      <c r="ASM39" s="662" t="str">
        <f t="shared" si="21"/>
        <v>　</v>
      </c>
      <c r="ASN39" s="663"/>
      <c r="ASO39" s="664"/>
      <c r="ASP39" s="665" t="str">
        <f>IF(ASS39="×",TIME(0,0,0),IF(ATC4="非常勤",ARR39,ASD39))</f>
        <v>　</v>
      </c>
      <c r="ASQ39" s="666"/>
      <c r="ASR39" s="667"/>
      <c r="ASS39" s="265"/>
      <c r="AST39" s="665" t="str">
        <f>IF(ASW39="×",TIME(0,0,0),IF(ATC4="非常勤",ARU39,ASG39))</f>
        <v>　</v>
      </c>
      <c r="ASU39" s="666"/>
      <c r="ASV39" s="667"/>
      <c r="ASW39" s="265"/>
      <c r="ASX39" s="665" t="str">
        <f>IF(ATA39="×",TIME(0,0,0),IF(ATC4="非常勤",ARX39,ASJ39))</f>
        <v>　</v>
      </c>
      <c r="ASY39" s="666"/>
      <c r="ASZ39" s="667"/>
      <c r="ATA39" s="265"/>
      <c r="ATB39" s="665" t="str">
        <f>IF(ATE39="×",TIME(0,0,0),IF(ATC4="非常勤",ASA39,ASM39))</f>
        <v>　</v>
      </c>
      <c r="ATC39" s="666"/>
      <c r="ATD39" s="667"/>
      <c r="ATE39" s="265"/>
      <c r="ATF39" s="720"/>
      <c r="ATG39" s="720"/>
      <c r="ATH39" s="668"/>
      <c r="ATI39" s="670"/>
      <c r="ATJ39" s="669"/>
      <c r="ATK39" s="671"/>
      <c r="ATL39" s="672"/>
      <c r="ATM39" s="672"/>
      <c r="ATN39" s="673"/>
      <c r="ATO39" s="263">
        <f>$A$39</f>
        <v>25</v>
      </c>
      <c r="ATP39" s="264" t="str">
        <f>$B$39</f>
        <v>日</v>
      </c>
      <c r="ATQ39" s="660"/>
      <c r="ATR39" s="661"/>
      <c r="ATS39" s="660"/>
      <c r="ATT39" s="661"/>
      <c r="ATU39" s="662" t="str">
        <f>IFERROR(IF(OR(ATP39="日",ATP39="祝",ATP39=0,ATQ39=""),"　",MAX(IF(AND(ATQ39&lt;=ATU14,ATS39&gt;ATV14),ATV14-ATU14,IF(AND(ATQ39&gt;ATU14,ATS39&lt;=ATV14),ATS39-ATQ39,IF(AND(ATQ39&lt;=ATU14,ATS39&lt;=ATV14),ATS39-ATU14,IF(AND(ATQ39&gt;ATU14,ATS39&gt;ATV14),ATV14-ATQ39,0)))),0)),0)</f>
        <v>　</v>
      </c>
      <c r="ATV39" s="663"/>
      <c r="ATW39" s="664"/>
      <c r="ATX39" s="662" t="str">
        <f>IFERROR(IF(OR(ATP39="日",ATP39="祝",ATP39=0,ATQ39=""),"　",MAX(IF(AND(ATQ39&gt;AUA14,ATS39&gt;ATY14),0,IF(AND(ATQ39&lt;=AUA14,ATQ39&gt;ATX14,ATS39&gt;ATY14),AUA14-ATQ39,IF(AND(ATQ39&lt;=AUA14,ATQ39&lt;=ATX14,ATS39&gt;ATY14),AUA14-ATX14,IF(AND(ATQ39&gt;ATX14,ATS39&lt;=ATY14),ATS39-ATQ39,IF(AND(ATQ39&lt;=ATX14,ATS39&lt;=ATY14),ATS39-ATX14,0))))),0)),0)</f>
        <v>　</v>
      </c>
      <c r="ATY39" s="663"/>
      <c r="ATZ39" s="664"/>
      <c r="AUA39" s="662" t="str">
        <f>IFERROR(IF(OR(ATP39="日",ATP39="祝",ATP39=0,ATQ39=""),"　",MAX(IF(AND(ATQ39&lt;=AUA14,ATS39&gt;AUB14),AUB14-AUA14,IF(ATS39&lt;=AUB14,0,IF(AND(ATQ39&gt;AUA14,ATS39&gt;AUB14),AUB14-ATQ39,0))),0)),0)</f>
        <v>　</v>
      </c>
      <c r="AUB39" s="663"/>
      <c r="AUC39" s="664"/>
      <c r="AUD39" s="662" t="str">
        <f>IFERROR(IF(OR(ATP39="日",ATP39="祝",ATP39=0,ATQ39=""),"　",MAX(IF(ATQ39&gt;AUD14,ATS39-ATQ39,IF(ATQ39&lt;=AUD14,ATS39-AUD14,0)),0)),0)</f>
        <v>　</v>
      </c>
      <c r="AUE39" s="663"/>
      <c r="AUF39" s="664"/>
      <c r="AUG39" s="662" t="str">
        <f>IFERROR(IF(OR(ATP39="日",ATP39="祝",ATP39=0,ATQ39=""),"　",MAX(IF(AND(ATQ39&lt;=AUG14,ATS39&gt;AUH14),AUH14-AUG14,IF(AND(ATQ39&gt;AUG14,ATS39&lt;=AUH14),ATS39-ATQ39,IF(AND(ATQ39&lt;=AUG14,ATS39&lt;=AUH14),ATS39-AUG14,IF(AND(ATQ39&gt;AUG14,ATS39&gt;AUH14),AUH14-ATQ39,0)))),0)),0)</f>
        <v>　</v>
      </c>
      <c r="AUH39" s="663"/>
      <c r="AUI39" s="664"/>
      <c r="AUJ39" s="662" t="str">
        <f>IFERROR(IF(OR(ATP39="日",ATP39="祝",ATP39=0,ATQ39=""),"　",MAX(IF(AND(ATQ39&gt;AUM14,ATS39&gt;AUK14),0,IF(AND(ATQ39&lt;=AUM14,ATQ39&gt;AUJ14,ATS39&gt;AUK14),AUM14-ATQ39,IF(AND(ATQ39&lt;=AUM14,ATQ39&lt;=AUJ14,ATS39&gt;AUK14),AUM14-AUJ14,IF(AND(ATQ39&gt;AUJ14,ATS39&lt;=AUK14),ATS39-ATQ39,IF(AND(ATQ39&lt;=AUJ14,ATS39&lt;=AUK14),ATS39-AUJ14,0))))),0)),0)</f>
        <v>　</v>
      </c>
      <c r="AUK39" s="663"/>
      <c r="AUL39" s="664"/>
      <c r="AUM39" s="662" t="str">
        <f>IFERROR(IF(OR(ATP39="日",ATP39="祝",ATP39=0,ATQ39=""),"　",MAX(IF(AND(ATQ39&lt;=AUM14,ATS39&gt;AUN14),AUN14-AUM14,IF(ATS39&lt;=AUN14,0,IF(AND(ATQ39&gt;AUM14,ATS39&gt;AUN14),AUN14-ATQ39,0))),0)),0)</f>
        <v>　</v>
      </c>
      <c r="AUN39" s="663"/>
      <c r="AUO39" s="664"/>
      <c r="AUP39" s="662" t="str">
        <f t="shared" si="22"/>
        <v>　</v>
      </c>
      <c r="AUQ39" s="663"/>
      <c r="AUR39" s="664"/>
      <c r="AUS39" s="665" t="str">
        <f>IF(AUV39="×",TIME(0,0,0),IF(AVF4="非常勤",ATU39,AUG39))</f>
        <v>　</v>
      </c>
      <c r="AUT39" s="666"/>
      <c r="AUU39" s="667"/>
      <c r="AUV39" s="265"/>
      <c r="AUW39" s="665" t="str">
        <f>IF(AUZ39="×",TIME(0,0,0),IF(AVF4="非常勤",ATX39,AUJ39))</f>
        <v>　</v>
      </c>
      <c r="AUX39" s="666"/>
      <c r="AUY39" s="667"/>
      <c r="AUZ39" s="265"/>
      <c r="AVA39" s="665" t="str">
        <f>IF(AVD39="×",TIME(0,0,0),IF(AVF4="非常勤",AUA39,AUM39))</f>
        <v>　</v>
      </c>
      <c r="AVB39" s="666"/>
      <c r="AVC39" s="667"/>
      <c r="AVD39" s="265"/>
      <c r="AVE39" s="665" t="str">
        <f>IF(AVH39="×",TIME(0,0,0),IF(AVF4="非常勤",AUD39,AUP39))</f>
        <v>　</v>
      </c>
      <c r="AVF39" s="666"/>
      <c r="AVG39" s="667"/>
      <c r="AVH39" s="265"/>
      <c r="AVI39" s="668"/>
      <c r="AVJ39" s="669"/>
      <c r="AVK39" s="668"/>
      <c r="AVL39" s="670"/>
      <c r="AVM39" s="669"/>
      <c r="AVN39" s="671"/>
      <c r="AVO39" s="672"/>
      <c r="AVP39" s="672"/>
      <c r="AVQ39" s="673"/>
      <c r="AVR39" s="263">
        <f>$A$39</f>
        <v>25</v>
      </c>
      <c r="AVS39" s="264" t="str">
        <f>$B$39</f>
        <v>日</v>
      </c>
      <c r="AVT39" s="660"/>
      <c r="AVU39" s="661"/>
      <c r="AVV39" s="660"/>
      <c r="AVW39" s="661"/>
      <c r="AVX39" s="662" t="str">
        <f>IFERROR(IF(OR(AVS39="日",AVS39="祝",AVS39=0,AVT39=""),"　",MAX(IF(AND(AVT39&lt;=AVX14,AVV39&gt;AVY14),AVY14-AVX14,IF(AND(AVT39&gt;AVX14,AVV39&lt;=AVY14),AVV39-AVT39,IF(AND(AVT39&lt;=AVX14,AVV39&lt;=AVY14),AVV39-AVX14,IF(AND(AVT39&gt;AVX14,AVV39&gt;AVY14),AVY14-AVT39,0)))),0)),0)</f>
        <v>　</v>
      </c>
      <c r="AVY39" s="663"/>
      <c r="AVZ39" s="664"/>
      <c r="AWA39" s="662" t="str">
        <f>IFERROR(IF(OR(AVS39="日",AVS39="祝",AVS39=0,AVT39=""),"　",MAX(IF(AND(AVT39&gt;AWD14,AVV39&gt;AWB14),0,IF(AND(AVT39&lt;=AWD14,AVT39&gt;AWA14,AVV39&gt;AWB14),AWD14-AVT39,IF(AND(AVT39&lt;=AWD14,AVT39&lt;=AWA14,AVV39&gt;AWB14),AWD14-AWA14,IF(AND(AVT39&gt;AWA14,AVV39&lt;=AWB14),AVV39-AVT39,IF(AND(AVT39&lt;=AWA14,AVV39&lt;=AWB14),AVV39-AWA14,0))))),0)),0)</f>
        <v>　</v>
      </c>
      <c r="AWB39" s="663"/>
      <c r="AWC39" s="664"/>
      <c r="AWD39" s="662" t="str">
        <f>IFERROR(IF(OR(AVS39="日",AVS39="祝",AVS39=0,AVT39=""),"　",MAX(IF(AND(AVT39&lt;=AWD14,AVV39&gt;AWE14),AWE14-AWD14,IF(AVV39&lt;=AWE14,0,IF(AND(AVT39&gt;AWD14,AVV39&gt;AWE14),AWE14-AVT39,0))),0)),0)</f>
        <v>　</v>
      </c>
      <c r="AWE39" s="663"/>
      <c r="AWF39" s="664"/>
      <c r="AWG39" s="662" t="str">
        <f>IFERROR(IF(OR(AVS39="日",AVS39="祝",AVS39=0,AVT39=""),"　",MAX(IF(AVT39&gt;AWG14,AVV39-AVT39,IF(AVT39&lt;=AWG14,AVV39-AWG14,0)),0)),0)</f>
        <v>　</v>
      </c>
      <c r="AWH39" s="663"/>
      <c r="AWI39" s="664"/>
      <c r="AWJ39" s="662" t="str">
        <f>IFERROR(IF(OR(AVS39="日",AVS39="祝",AVS39=0,AVT39=""),"　",MAX(IF(AND(AVT39&lt;=AWJ14,AVV39&gt;AWK14),AWK14-AWJ14,IF(AND(AVT39&gt;AWJ14,AVV39&lt;=AWK14),AVV39-AVT39,IF(AND(AVT39&lt;=AWJ14,AVV39&lt;=AWK14),AVV39-AWJ14,IF(AND(AVT39&gt;AWJ14,AVV39&gt;AWK14),AWK14-AVT39,0)))),0)),0)</f>
        <v>　</v>
      </c>
      <c r="AWK39" s="663"/>
      <c r="AWL39" s="664"/>
      <c r="AWM39" s="662" t="str">
        <f>IFERROR(IF(OR(AVS39="日",AVS39="祝",AVS39=0,AVT39=""),"　",MAX(IF(AND(AVT39&gt;AWP14,AVV39&gt;AWN14),0,IF(AND(AVT39&lt;=AWP14,AVT39&gt;AWM14,AVV39&gt;AWN14),AWP14-AVT39,IF(AND(AVT39&lt;=AWP14,AVT39&lt;=AWM14,AVV39&gt;AWN14),AWP14-AWM14,IF(AND(AVT39&gt;AWM14,AVV39&lt;=AWN14),AVV39-AVT39,IF(AND(AVT39&lt;=AWM14,AVV39&lt;=AWN14),AVV39-AWM14,0))))),0)),0)</f>
        <v>　</v>
      </c>
      <c r="AWN39" s="663"/>
      <c r="AWO39" s="664"/>
      <c r="AWP39" s="662" t="str">
        <f>IFERROR(IF(OR(AVS39="日",AVS39="祝",AVS39=0,AVT39=""),"　",MAX(IF(AND(AVT39&lt;=AWP14,AVV39&gt;AWQ14),AWQ14-AWP14,IF(AVV39&lt;=AWQ14,0,IF(AND(AVT39&gt;AWP14,AVV39&gt;AWQ14),AWQ14-AVT39,0))),0)),0)</f>
        <v>　</v>
      </c>
      <c r="AWQ39" s="663"/>
      <c r="AWR39" s="664"/>
      <c r="AWS39" s="662" t="str">
        <f t="shared" si="23"/>
        <v>　</v>
      </c>
      <c r="AWT39" s="663"/>
      <c r="AWU39" s="664"/>
      <c r="AWV39" s="665" t="str">
        <f>IF(AWY39="×",TIME(0,0,0),IF(AXI4="非常勤",AVX39,AWJ39))</f>
        <v>　</v>
      </c>
      <c r="AWW39" s="666"/>
      <c r="AWX39" s="667"/>
      <c r="AWY39" s="265"/>
      <c r="AWZ39" s="665" t="str">
        <f>IF(AXC39="×",TIME(0,0,0),IF(AXI4="非常勤",AWA39,AWM39))</f>
        <v>　</v>
      </c>
      <c r="AXA39" s="666"/>
      <c r="AXB39" s="667"/>
      <c r="AXC39" s="265"/>
      <c r="AXD39" s="665" t="str">
        <f>IF(AXG39="×",TIME(0,0,0),IF(AXI4="非常勤",AWD39,AWP39))</f>
        <v>　</v>
      </c>
      <c r="AXE39" s="666"/>
      <c r="AXF39" s="667"/>
      <c r="AXG39" s="265"/>
      <c r="AXH39" s="665" t="str">
        <f>IF(AXK39="×",TIME(0,0,0),IF(AXI4="非常勤",AWG39,AWS39))</f>
        <v>　</v>
      </c>
      <c r="AXI39" s="666"/>
      <c r="AXJ39" s="667"/>
      <c r="AXK39" s="265"/>
      <c r="AXL39" s="668"/>
      <c r="AXM39" s="669"/>
      <c r="AXN39" s="668"/>
      <c r="AXO39" s="670"/>
      <c r="AXP39" s="669"/>
      <c r="AXQ39" s="671"/>
      <c r="AXR39" s="672"/>
      <c r="AXS39" s="672"/>
      <c r="AXT39" s="673"/>
      <c r="AXU39" s="263">
        <f>$A$39</f>
        <v>25</v>
      </c>
      <c r="AXV39" s="264" t="str">
        <f>$B$39</f>
        <v>日</v>
      </c>
      <c r="AXW39" s="660"/>
      <c r="AXX39" s="661"/>
      <c r="AXY39" s="660"/>
      <c r="AXZ39" s="661"/>
      <c r="AYA39" s="662" t="str">
        <f>IFERROR(IF(OR(AXV39="日",AXV39="祝",AXV39=0,AXW39=""),"　",MAX(IF(AND(AXW39&lt;=AYA14,AXY39&gt;AYB14),AYB14-AYA14,IF(AND(AXW39&gt;AYA14,AXY39&lt;=AYB14),AXY39-AXW39,IF(AND(AXW39&lt;=AYA14,AXY39&lt;=AYB14),AXY39-AYA14,IF(AND(AXW39&gt;AYA14,AXY39&gt;AYB14),AYB14-AXW39,0)))),0)),0)</f>
        <v>　</v>
      </c>
      <c r="AYB39" s="663"/>
      <c r="AYC39" s="664"/>
      <c r="AYD39" s="662" t="str">
        <f>IFERROR(IF(OR(AXV39="日",AXV39="祝",AXV39=0,AXW39=""),"　",MAX(IF(AND(AXW39&gt;AYG14,AXY39&gt;AYE14),0,IF(AND(AXW39&lt;=AYG14,AXW39&gt;AYD14,AXY39&gt;AYE14),AYG14-AXW39,IF(AND(AXW39&lt;=AYG14,AXW39&lt;=AYD14,AXY39&gt;AYE14),AYG14-AYD14,IF(AND(AXW39&gt;AYD14,AXY39&lt;=AYE14),AXY39-AXW39,IF(AND(AXW39&lt;=AYD14,AXY39&lt;=AYE14),AXY39-AYD14,0))))),0)),0)</f>
        <v>　</v>
      </c>
      <c r="AYE39" s="663"/>
      <c r="AYF39" s="664"/>
      <c r="AYG39" s="662" t="str">
        <f>IFERROR(IF(OR(AXV39="日",AXV39="祝",AXV39=0,AXW39=""),"　",MAX(IF(AND(AXW39&lt;=AYG14,AXY39&gt;AYH14),AYH14-AYG14,IF(AXY39&lt;=AYH14,0,IF(AND(AXW39&gt;AYG14,AXY39&gt;AYH14),AYH14-AXW39,0))),0)),0)</f>
        <v>　</v>
      </c>
      <c r="AYH39" s="663"/>
      <c r="AYI39" s="664"/>
      <c r="AYJ39" s="662" t="str">
        <f>IFERROR(IF(OR(AXV39="日",AXV39="祝",AXV39=0,AXW39=""),"　",MAX(IF(AXW39&gt;AYJ14,AXY39-AXW39,IF(AXW39&lt;=AYJ14,AXY39-AYJ14,0)),0)),0)</f>
        <v>　</v>
      </c>
      <c r="AYK39" s="663"/>
      <c r="AYL39" s="664"/>
      <c r="AYM39" s="662" t="str">
        <f>IFERROR(IF(OR(AXV39="日",AXV39="祝",AXV39=0,AXW39=""),"　",MAX(IF(AND(AXW39&lt;=AYM14,AXY39&gt;AYN14),AYN14-AYM14,IF(AND(AXW39&gt;AYM14,AXY39&lt;=AYN14),AXY39-AXW39,IF(AND(AXW39&lt;=AYM14,AXY39&lt;=AYN14),AXY39-AYM14,IF(AND(AXW39&gt;AYM14,AXY39&gt;AYN14),AYN14-AXW39,0)))),0)),0)</f>
        <v>　</v>
      </c>
      <c r="AYN39" s="663"/>
      <c r="AYO39" s="664"/>
      <c r="AYP39" s="662" t="str">
        <f>IFERROR(IF(OR(AXV39="日",AXV39="祝",AXV39=0,AXW39=""),"　",MAX(IF(AND(AXW39&gt;AYS14,AXY39&gt;AYQ14),0,IF(AND(AXW39&lt;=AYS14,AXW39&gt;AYP14,AXY39&gt;AYQ14),AYS14-AXW39,IF(AND(AXW39&lt;=AYS14,AXW39&lt;=AYP14,AXY39&gt;AYQ14),AYS14-AYP14,IF(AND(AXW39&gt;AYP14,AXY39&lt;=AYQ14),AXY39-AXW39,IF(AND(AXW39&lt;=AYP14,AXY39&lt;=AYQ14),AXY39-AYP14,0))))),0)),0)</f>
        <v>　</v>
      </c>
      <c r="AYQ39" s="663"/>
      <c r="AYR39" s="664"/>
      <c r="AYS39" s="662" t="str">
        <f>IFERROR(IF(OR(AXV39="日",AXV39="祝",AXV39=0,AXW39=""),"　",MAX(IF(AND(AXW39&lt;=AYS14,AXY39&gt;AYT14),AYT14-AYS14,IF(AXY39&lt;=AYT14,0,IF(AND(AXW39&gt;AYS14,AXY39&gt;AYT14),AYT14-AXW39,0))),0)),0)</f>
        <v>　</v>
      </c>
      <c r="AYT39" s="663"/>
      <c r="AYU39" s="664"/>
      <c r="AYV39" s="662" t="str">
        <f t="shared" si="24"/>
        <v>　</v>
      </c>
      <c r="AYW39" s="663"/>
      <c r="AYX39" s="664"/>
      <c r="AYY39" s="665" t="str">
        <f>IF(AZB39="×",TIME(0,0,0),IF(AZL4="非常勤",AYA39,AYM39))</f>
        <v>　</v>
      </c>
      <c r="AYZ39" s="666"/>
      <c r="AZA39" s="667"/>
      <c r="AZB39" s="265"/>
      <c r="AZC39" s="665" t="str">
        <f>IF(AZF39="×",TIME(0,0,0),IF(AZL4="非常勤",AYD39,AYP39))</f>
        <v>　</v>
      </c>
      <c r="AZD39" s="666"/>
      <c r="AZE39" s="667"/>
      <c r="AZF39" s="265"/>
      <c r="AZG39" s="665" t="str">
        <f>IF(AZJ39="×",TIME(0,0,0),IF(AZL4="非常勤",AYG39,AYS39))</f>
        <v>　</v>
      </c>
      <c r="AZH39" s="666"/>
      <c r="AZI39" s="667"/>
      <c r="AZJ39" s="265"/>
      <c r="AZK39" s="665" t="str">
        <f>IF(AZN39="×",TIME(0,0,0),IF(AZL4="非常勤",AYJ39,AYV39))</f>
        <v>　</v>
      </c>
      <c r="AZL39" s="666"/>
      <c r="AZM39" s="667"/>
      <c r="AZN39" s="265"/>
      <c r="AZO39" s="668"/>
      <c r="AZP39" s="669"/>
      <c r="AZQ39" s="668"/>
      <c r="AZR39" s="670"/>
      <c r="AZS39" s="669"/>
      <c r="AZT39" s="671"/>
      <c r="AZU39" s="672"/>
      <c r="AZV39" s="672"/>
      <c r="AZW39" s="673"/>
      <c r="AZX39" s="263">
        <f>$A$39</f>
        <v>25</v>
      </c>
      <c r="AZY39" s="264" t="str">
        <f>$B$39</f>
        <v>日</v>
      </c>
      <c r="AZZ39" s="660"/>
      <c r="BAA39" s="661"/>
      <c r="BAB39" s="660"/>
      <c r="BAC39" s="661"/>
      <c r="BAD39" s="662" t="str">
        <f>IFERROR(IF(OR(AZY39="日",AZY39="祝",AZY39=0,AZZ39=""),"　",MAX(IF(AND(AZZ39&lt;=BAD14,BAB39&gt;BAE14),BAE14-BAD14,IF(AND(AZZ39&gt;BAD14,BAB39&lt;=BAE14),BAB39-AZZ39,IF(AND(AZZ39&lt;=BAD14,BAB39&lt;=BAE14),BAB39-BAD14,IF(AND(AZZ39&gt;BAD14,BAB39&gt;BAE14),BAE14-AZZ39,0)))),0)),0)</f>
        <v>　</v>
      </c>
      <c r="BAE39" s="663"/>
      <c r="BAF39" s="664"/>
      <c r="BAG39" s="662" t="str">
        <f>IFERROR(IF(OR(AZY39="日",AZY39="祝",AZY39=0,AZZ39=""),"　",MAX(IF(AND(AZZ39&gt;BAJ14,BAB39&gt;BAH14),0,IF(AND(AZZ39&lt;=BAJ14,AZZ39&gt;BAG14,BAB39&gt;BAH14),BAJ14-AZZ39,IF(AND(AZZ39&lt;=BAJ14,AZZ39&lt;=BAG14,BAB39&gt;BAH14),BAJ14-BAG14,IF(AND(AZZ39&gt;BAG14,BAB39&lt;=BAH14),BAB39-AZZ39,IF(AND(AZZ39&lt;=BAG14,BAB39&lt;=BAH14),BAB39-BAG14,0))))),0)),0)</f>
        <v>　</v>
      </c>
      <c r="BAH39" s="663"/>
      <c r="BAI39" s="664"/>
      <c r="BAJ39" s="662" t="str">
        <f>IFERROR(IF(OR(AZY39="日",AZY39="祝",AZY39=0,AZZ39=""),"　",MAX(IF(AND(AZZ39&lt;=BAJ14,BAB39&gt;BAK14),BAK14-BAJ14,IF(BAB39&lt;=BAK14,0,IF(AND(AZZ39&gt;BAJ14,BAB39&gt;BAK14),BAK14-AZZ39,0))),0)),0)</f>
        <v>　</v>
      </c>
      <c r="BAK39" s="663"/>
      <c r="BAL39" s="664"/>
      <c r="BAM39" s="662" t="str">
        <f>IFERROR(IF(OR(AZY39="日",AZY39="祝",AZY39=0,AZZ39=""),"　",MAX(IF(AZZ39&gt;BAM14,BAB39-AZZ39,IF(AZZ39&lt;=BAM14,BAB39-BAM14,0)),0)),0)</f>
        <v>　</v>
      </c>
      <c r="BAN39" s="663"/>
      <c r="BAO39" s="664"/>
      <c r="BAP39" s="662" t="str">
        <f>IFERROR(IF(OR(AZY39="日",AZY39="祝",AZY39=0,AZZ39=""),"　",MAX(IF(AND(AZZ39&lt;=BAP14,BAB39&gt;BAQ14),BAQ14-BAP14,IF(AND(AZZ39&gt;BAP14,BAB39&lt;=BAQ14),BAB39-AZZ39,IF(AND(AZZ39&lt;=BAP14,BAB39&lt;=BAQ14),BAB39-BAP14,IF(AND(AZZ39&gt;BAP14,BAB39&gt;BAQ14),BAQ14-AZZ39,0)))),0)),0)</f>
        <v>　</v>
      </c>
      <c r="BAQ39" s="663"/>
      <c r="BAR39" s="664"/>
      <c r="BAS39" s="662" t="str">
        <f>IFERROR(IF(OR(AZY39="日",AZY39="祝",AZY39=0,AZZ39=""),"　",MAX(IF(AND(AZZ39&gt;BAV14,BAB39&gt;BAT14),0,IF(AND(AZZ39&lt;=BAV14,AZZ39&gt;BAS14,BAB39&gt;BAT14),BAV14-AZZ39,IF(AND(AZZ39&lt;=BAV14,AZZ39&lt;=BAS14,BAB39&gt;BAT14),BAV14-BAS14,IF(AND(AZZ39&gt;BAS14,BAB39&lt;=BAT14),BAB39-AZZ39,IF(AND(AZZ39&lt;=BAS14,BAB39&lt;=BAT14),BAB39-BAS14,0))))),0)),0)</f>
        <v>　</v>
      </c>
      <c r="BAT39" s="663"/>
      <c r="BAU39" s="664"/>
      <c r="BAV39" s="662" t="str">
        <f>IFERROR(IF(OR(AZY39="日",AZY39="祝",AZY39=0,AZZ39=""),"　",MAX(IF(AND(AZZ39&lt;=BAV14,BAB39&gt;BAW14),BAW14-BAV14,IF(BAB39&lt;=BAW14,0,IF(AND(AZZ39&gt;BAV14,BAB39&gt;BAW14),BAW14-AZZ39,0))),0)),0)</f>
        <v>　</v>
      </c>
      <c r="BAW39" s="663"/>
      <c r="BAX39" s="664"/>
      <c r="BAY39" s="662" t="str">
        <f t="shared" si="25"/>
        <v>　</v>
      </c>
      <c r="BAZ39" s="663"/>
      <c r="BBA39" s="664"/>
      <c r="BBB39" s="665" t="str">
        <f>IF(BBE39="×",TIME(0,0,0),IF(BBO4="非常勤",BAD39,BAP39))</f>
        <v>　</v>
      </c>
      <c r="BBC39" s="666"/>
      <c r="BBD39" s="667"/>
      <c r="BBE39" s="265"/>
      <c r="BBF39" s="665" t="str">
        <f>IF(BBI39="×",TIME(0,0,0),IF(BBO4="非常勤",BAG39,BAS39))</f>
        <v>　</v>
      </c>
      <c r="BBG39" s="666"/>
      <c r="BBH39" s="667"/>
      <c r="BBI39" s="265"/>
      <c r="BBJ39" s="665" t="str">
        <f>IF(BBM39="×",TIME(0,0,0),IF(BBO4="非常勤",BAJ39,BAV39))</f>
        <v>　</v>
      </c>
      <c r="BBK39" s="666"/>
      <c r="BBL39" s="667"/>
      <c r="BBM39" s="265"/>
      <c r="BBN39" s="665" t="str">
        <f>IF(BBQ39="×",TIME(0,0,0),IF(BBO4="非常勤",BAM39,BAY39))</f>
        <v>　</v>
      </c>
      <c r="BBO39" s="666"/>
      <c r="BBP39" s="667"/>
      <c r="BBQ39" s="265"/>
      <c r="BBR39" s="668"/>
      <c r="BBS39" s="669"/>
      <c r="BBT39" s="668"/>
      <c r="BBU39" s="670"/>
      <c r="BBV39" s="669"/>
      <c r="BBW39" s="671"/>
      <c r="BBX39" s="672"/>
      <c r="BBY39" s="672"/>
      <c r="BBZ39" s="673"/>
      <c r="BCA39" s="263">
        <f>$A$39</f>
        <v>25</v>
      </c>
      <c r="BCB39" s="264" t="str">
        <f>$B$39</f>
        <v>日</v>
      </c>
      <c r="BCC39" s="660"/>
      <c r="BCD39" s="661"/>
      <c r="BCE39" s="660"/>
      <c r="BCF39" s="661"/>
      <c r="BCG39" s="662" t="str">
        <f>IFERROR(IF(OR(BCB39="日",BCB39="祝",BCB39=0,BCC39=""),"　",MAX(IF(AND(BCC39&lt;=BCG14,BCE39&gt;BCH14),BCH14-BCG14,IF(AND(BCC39&gt;BCG14,BCE39&lt;=BCH14),BCE39-BCC39,IF(AND(BCC39&lt;=BCG14,BCE39&lt;=BCH14),BCE39-BCG14,IF(AND(BCC39&gt;BCG14,BCE39&gt;BCH14),BCH14-BCC39,0)))),0)),0)</f>
        <v>　</v>
      </c>
      <c r="BCH39" s="663"/>
      <c r="BCI39" s="664"/>
      <c r="BCJ39" s="662" t="str">
        <f>IFERROR(IF(OR(BCB39="日",BCB39="祝",BCB39=0,BCC39=""),"　",MAX(IF(AND(BCC39&gt;BCM14,BCE39&gt;BCK14),0,IF(AND(BCC39&lt;=BCM14,BCC39&gt;BCJ14,BCE39&gt;BCK14),BCM14-BCC39,IF(AND(BCC39&lt;=BCM14,BCC39&lt;=BCJ14,BCE39&gt;BCK14),BCM14-BCJ14,IF(AND(BCC39&gt;BCJ14,BCE39&lt;=BCK14),BCE39-BCC39,IF(AND(BCC39&lt;=BCJ14,BCE39&lt;=BCK14),BCE39-BCJ14,0))))),0)),0)</f>
        <v>　</v>
      </c>
      <c r="BCK39" s="663"/>
      <c r="BCL39" s="664"/>
      <c r="BCM39" s="662" t="str">
        <f>IFERROR(IF(OR(BCB39="日",BCB39="祝",BCB39=0,BCC39=""),"　",MAX(IF(AND(BCC39&lt;=BCM14,BCE39&gt;BCN14),BCN14-BCM14,IF(BCE39&lt;=BCN14,0,IF(AND(BCC39&gt;BCM14,BCE39&gt;BCN14),BCN14-BCC39,0))),0)),0)</f>
        <v>　</v>
      </c>
      <c r="BCN39" s="663"/>
      <c r="BCO39" s="664"/>
      <c r="BCP39" s="662" t="str">
        <f>IFERROR(IF(OR(BCB39="日",BCB39="祝",BCB39=0,BCC39=""),"　",MAX(IF(BCC39&gt;BCP14,BCE39-BCC39,IF(BCC39&lt;=BCP14,BCE39-BCP14,0)),0)),0)</f>
        <v>　</v>
      </c>
      <c r="BCQ39" s="663"/>
      <c r="BCR39" s="664"/>
      <c r="BCS39" s="662" t="str">
        <f>IFERROR(IF(OR(BCB39="日",BCB39="祝",BCB39=0,BCC39=""),"　",MAX(IF(AND(BCC39&lt;=BCS14,BCE39&gt;BCT14),BCT14-BCS14,IF(AND(BCC39&gt;BCS14,BCE39&lt;=BCT14),BCE39-BCC39,IF(AND(BCC39&lt;=BCS14,BCE39&lt;=BCT14),BCE39-BCS14,IF(AND(BCC39&gt;BCS14,BCE39&gt;BCT14),BCT14-BCC39,0)))),0)),0)</f>
        <v>　</v>
      </c>
      <c r="BCT39" s="663"/>
      <c r="BCU39" s="664"/>
      <c r="BCV39" s="662" t="str">
        <f>IFERROR(IF(OR(BCB39="日",BCB39="祝",BCB39=0,BCC39=""),"　",MAX(IF(AND(BCC39&gt;BCY14,BCE39&gt;BCW14),0,IF(AND(BCC39&lt;=BCY14,BCC39&gt;BCV14,BCE39&gt;BCW14),BCY14-BCC39,IF(AND(BCC39&lt;=BCY14,BCC39&lt;=BCV14,BCE39&gt;BCW14),BCY14-BCV14,IF(AND(BCC39&gt;BCV14,BCE39&lt;=BCW14),BCE39-BCC39,IF(AND(BCC39&lt;=BCV14,BCE39&lt;=BCW14),BCE39-BCV14,0))))),0)),0)</f>
        <v>　</v>
      </c>
      <c r="BCW39" s="663"/>
      <c r="BCX39" s="664"/>
      <c r="BCY39" s="662" t="str">
        <f>IFERROR(IF(OR(BCB39="日",BCB39="祝",BCB39=0,BCC39=""),"　",MAX(IF(AND(BCC39&lt;=BCY14,BCE39&gt;BCZ14),BCZ14-BCY14,IF(BCE39&lt;=BCZ14,0,IF(AND(BCC39&gt;BCY14,BCE39&gt;BCZ14),BCZ14-BCC39,0))),0)),0)</f>
        <v>　</v>
      </c>
      <c r="BCZ39" s="663"/>
      <c r="BDA39" s="664"/>
      <c r="BDB39" s="662" t="str">
        <f t="shared" si="26"/>
        <v>　</v>
      </c>
      <c r="BDC39" s="663"/>
      <c r="BDD39" s="664"/>
      <c r="BDE39" s="665" t="str">
        <f>IF(BDH39="×",TIME(0,0,0),IF(BDR4="非常勤",BCG39,BCS39))</f>
        <v>　</v>
      </c>
      <c r="BDF39" s="666"/>
      <c r="BDG39" s="667"/>
      <c r="BDH39" s="265"/>
      <c r="BDI39" s="665" t="str">
        <f>IF(BDL39="×",TIME(0,0,0),IF(BDR4="非常勤",BCJ39,BCV39))</f>
        <v>　</v>
      </c>
      <c r="BDJ39" s="666"/>
      <c r="BDK39" s="667"/>
      <c r="BDL39" s="265"/>
      <c r="BDM39" s="665" t="str">
        <f>IF(BDP39="×",TIME(0,0,0),IF(BDR4="非常勤",BCM39,BCY39))</f>
        <v>　</v>
      </c>
      <c r="BDN39" s="666"/>
      <c r="BDO39" s="667"/>
      <c r="BDP39" s="265"/>
      <c r="BDQ39" s="665" t="str">
        <f>IF(BDT39="×",TIME(0,0,0),IF(BDR4="非常勤",BCP39,BDB39))</f>
        <v>　</v>
      </c>
      <c r="BDR39" s="666"/>
      <c r="BDS39" s="667"/>
      <c r="BDT39" s="265"/>
      <c r="BDU39" s="668"/>
      <c r="BDV39" s="669"/>
      <c r="BDW39" s="668"/>
      <c r="BDX39" s="670"/>
      <c r="BDY39" s="669"/>
      <c r="BDZ39" s="671"/>
      <c r="BEA39" s="672"/>
      <c r="BEB39" s="672"/>
      <c r="BEC39" s="673"/>
      <c r="BED39" s="263">
        <f>$A$39</f>
        <v>25</v>
      </c>
      <c r="BEE39" s="264" t="str">
        <f>$B$39</f>
        <v>日</v>
      </c>
      <c r="BEF39" s="660"/>
      <c r="BEG39" s="661"/>
      <c r="BEH39" s="660"/>
      <c r="BEI39" s="661"/>
      <c r="BEJ39" s="662" t="str">
        <f>IFERROR(IF(OR(BEE39="日",BEE39="祝",BEE39=0,BEF39=""),"　",MAX(IF(AND(BEF39&lt;=BEJ14,BEH39&gt;BEK14),BEK14-BEJ14,IF(AND(BEF39&gt;BEJ14,BEH39&lt;=BEK14),BEH39-BEF39,IF(AND(BEF39&lt;=BEJ14,BEH39&lt;=BEK14),BEH39-BEJ14,IF(AND(BEF39&gt;BEJ14,BEH39&gt;BEK14),BEK14-BEF39,0)))),0)),0)</f>
        <v>　</v>
      </c>
      <c r="BEK39" s="663"/>
      <c r="BEL39" s="664"/>
      <c r="BEM39" s="662" t="str">
        <f>IFERROR(IF(OR(BEE39="日",BEE39="祝",BEE39=0,BEF39=""),"　",MAX(IF(AND(BEF39&gt;BEP14,BEH39&gt;BEN14),0,IF(AND(BEF39&lt;=BEP14,BEF39&gt;BEM14,BEH39&gt;BEN14),BEP14-BEF39,IF(AND(BEF39&lt;=BEP14,BEF39&lt;=BEM14,BEH39&gt;BEN14),BEP14-BEM14,IF(AND(BEF39&gt;BEM14,BEH39&lt;=BEN14),BEH39-BEF39,IF(AND(BEF39&lt;=BEM14,BEH39&lt;=BEN14),BEH39-BEM14,0))))),0)),0)</f>
        <v>　</v>
      </c>
      <c r="BEN39" s="663"/>
      <c r="BEO39" s="664"/>
      <c r="BEP39" s="662" t="str">
        <f>IFERROR(IF(OR(BEE39="日",BEE39="祝",BEE39=0,BEF39=""),"　",MAX(IF(AND(BEF39&lt;=BEP14,BEH39&gt;BEQ14),BEQ14-BEP14,IF(BEH39&lt;=BEQ14,0,IF(AND(BEF39&gt;BEP14,BEH39&gt;BEQ14),BEQ14-BEF39,0))),0)),0)</f>
        <v>　</v>
      </c>
      <c r="BEQ39" s="663"/>
      <c r="BER39" s="664"/>
      <c r="BES39" s="662" t="str">
        <f>IFERROR(IF(OR(BEE39="日",BEE39="祝",BEE39=0,BEF39=""),"　",MAX(IF(BEF39&gt;BES14,BEH39-BEF39,IF(BEF39&lt;=BES14,BEH39-BES14,0)),0)),0)</f>
        <v>　</v>
      </c>
      <c r="BET39" s="663"/>
      <c r="BEU39" s="664"/>
      <c r="BEV39" s="662" t="str">
        <f>IFERROR(IF(OR(BEE39="日",BEE39="祝",BEE39=0,BEF39=""),"　",MAX(IF(AND(BEF39&lt;=BEV14,BEH39&gt;BEW14),BEW14-BEV14,IF(AND(BEF39&gt;BEV14,BEH39&lt;=BEW14),BEH39-BEF39,IF(AND(BEF39&lt;=BEV14,BEH39&lt;=BEW14),BEH39-BEV14,IF(AND(BEF39&gt;BEV14,BEH39&gt;BEW14),BEW14-BEF39,0)))),0)),0)</f>
        <v>　</v>
      </c>
      <c r="BEW39" s="663"/>
      <c r="BEX39" s="664"/>
      <c r="BEY39" s="662" t="str">
        <f>IFERROR(IF(OR(BEE39="日",BEE39="祝",BEE39=0,BEF39=""),"　",MAX(IF(AND(BEF39&gt;BFB14,BEH39&gt;BEZ14),0,IF(AND(BEF39&lt;=BFB14,BEF39&gt;BEY14,BEH39&gt;BEZ14),BFB14-BEF39,IF(AND(BEF39&lt;=BFB14,BEF39&lt;=BEY14,BEH39&gt;BEZ14),BFB14-BEY14,IF(AND(BEF39&gt;BEY14,BEH39&lt;=BEZ14),BEH39-BEF39,IF(AND(BEF39&lt;=BEY14,BEH39&lt;=BEZ14),BEH39-BEY14,0))))),0)),0)</f>
        <v>　</v>
      </c>
      <c r="BEZ39" s="663"/>
      <c r="BFA39" s="664"/>
      <c r="BFB39" s="662" t="str">
        <f>IFERROR(IF(OR(BEE39="日",BEE39="祝",BEE39=0,BEF39=""),"　",MAX(IF(AND(BEF39&lt;=BFB14,BEH39&gt;BFC14),BFC14-BFB14,IF(BEH39&lt;=BFC14,0,IF(AND(BEF39&gt;BFB14,BEH39&gt;BFC14),BFC14-BEF39,0))),0)),0)</f>
        <v>　</v>
      </c>
      <c r="BFC39" s="663"/>
      <c r="BFD39" s="664"/>
      <c r="BFE39" s="662" t="str">
        <f t="shared" si="27"/>
        <v>　</v>
      </c>
      <c r="BFF39" s="663"/>
      <c r="BFG39" s="664"/>
      <c r="BFH39" s="665" t="str">
        <f>IF(BFK39="×",TIME(0,0,0),IF(BFU4="非常勤",BEJ39,BEV39))</f>
        <v>　</v>
      </c>
      <c r="BFI39" s="666"/>
      <c r="BFJ39" s="667"/>
      <c r="BFK39" s="265"/>
      <c r="BFL39" s="665" t="str">
        <f>IF(BFO39="×",TIME(0,0,0),IF(BFU4="非常勤",BEM39,BEY39))</f>
        <v>　</v>
      </c>
      <c r="BFM39" s="666"/>
      <c r="BFN39" s="667"/>
      <c r="BFO39" s="265"/>
      <c r="BFP39" s="665" t="str">
        <f>IF(BFS39="×",TIME(0,0,0),IF(BFU4="非常勤",BEP39,BFB39))</f>
        <v>　</v>
      </c>
      <c r="BFQ39" s="666"/>
      <c r="BFR39" s="667"/>
      <c r="BFS39" s="265"/>
      <c r="BFT39" s="665" t="str">
        <f>IF(BFW39="×",TIME(0,0,0),IF(BFU4="非常勤",BES39,BFE39))</f>
        <v>　</v>
      </c>
      <c r="BFU39" s="666"/>
      <c r="BFV39" s="667"/>
      <c r="BFW39" s="265"/>
      <c r="BFX39" s="668"/>
      <c r="BFY39" s="669"/>
      <c r="BFZ39" s="668"/>
      <c r="BGA39" s="670"/>
      <c r="BGB39" s="669"/>
      <c r="BGC39" s="671"/>
      <c r="BGD39" s="672"/>
      <c r="BGE39" s="672"/>
      <c r="BGF39" s="673"/>
      <c r="BGG39" s="263">
        <f>$A$39</f>
        <v>25</v>
      </c>
      <c r="BGH39" s="264" t="str">
        <f>$B$39</f>
        <v>日</v>
      </c>
      <c r="BGI39" s="660"/>
      <c r="BGJ39" s="661"/>
      <c r="BGK39" s="660"/>
      <c r="BGL39" s="661"/>
      <c r="BGM39" s="662" t="str">
        <f>IFERROR(IF(OR(BGH39="日",BGH39="祝",BGH39=0,BGI39=""),"　",MAX(IF(AND(BGI39&lt;=BGM14,BGK39&gt;BGN14),BGN14-BGM14,IF(AND(BGI39&gt;BGM14,BGK39&lt;=BGN14),BGK39-BGI39,IF(AND(BGI39&lt;=BGM14,BGK39&lt;=BGN14),BGK39-BGM14,IF(AND(BGI39&gt;BGM14,BGK39&gt;BGN14),BGN14-BGI39,0)))),0)),0)</f>
        <v>　</v>
      </c>
      <c r="BGN39" s="663"/>
      <c r="BGO39" s="664"/>
      <c r="BGP39" s="662" t="str">
        <f>IFERROR(IF(OR(BGH39="日",BGH39="祝",BGH39=0,BGI39=""),"　",MAX(IF(AND(BGI39&gt;BGS14,BGK39&gt;BGQ14),0,IF(AND(BGI39&lt;=BGS14,BGI39&gt;BGP14,BGK39&gt;BGQ14),BGS14-BGI39,IF(AND(BGI39&lt;=BGS14,BGI39&lt;=BGP14,BGK39&gt;BGQ14),BGS14-BGP14,IF(AND(BGI39&gt;BGP14,BGK39&lt;=BGQ14),BGK39-BGI39,IF(AND(BGI39&lt;=BGP14,BGK39&lt;=BGQ14),BGK39-BGP14,0))))),0)),0)</f>
        <v>　</v>
      </c>
      <c r="BGQ39" s="663"/>
      <c r="BGR39" s="664"/>
      <c r="BGS39" s="662" t="str">
        <f>IFERROR(IF(OR(BGH39="日",BGH39="祝",BGH39=0,BGI39=""),"　",MAX(IF(AND(BGI39&lt;=BGS14,BGK39&gt;BGT14),BGT14-BGS14,IF(BGK39&lt;=BGT14,0,IF(AND(BGI39&gt;BGS14,BGK39&gt;BGT14),BGT14-BGI39,0))),0)),0)</f>
        <v>　</v>
      </c>
      <c r="BGT39" s="663"/>
      <c r="BGU39" s="664"/>
      <c r="BGV39" s="662" t="str">
        <f>IFERROR(IF(OR(BGH39="日",BGH39="祝",BGH39=0,BGI39=""),"　",MAX(IF(BGI39&gt;BGV14,BGK39-BGI39,IF(BGI39&lt;=BGV14,BGK39-BGV14,0)),0)),0)</f>
        <v>　</v>
      </c>
      <c r="BGW39" s="663"/>
      <c r="BGX39" s="664"/>
      <c r="BGY39" s="662" t="str">
        <f>IFERROR(IF(OR(BGH39="日",BGH39="祝",BGH39=0,BGI39=""),"　",MAX(IF(AND(BGI39&lt;=BGY14,BGK39&gt;BGZ14),BGZ14-BGY14,IF(AND(BGI39&gt;BGY14,BGK39&lt;=BGZ14),BGK39-BGI39,IF(AND(BGI39&lt;=BGY14,BGK39&lt;=BGZ14),BGK39-BGY14,IF(AND(BGI39&gt;BGY14,BGK39&gt;BGZ14),BGZ14-BGI39,0)))),0)),0)</f>
        <v>　</v>
      </c>
      <c r="BGZ39" s="663"/>
      <c r="BHA39" s="664"/>
      <c r="BHB39" s="662" t="str">
        <f>IFERROR(IF(OR(BGH39="日",BGH39="祝",BGH39=0,BGI39=""),"　",MAX(IF(AND(BGI39&gt;BHE14,BGK39&gt;BHC14),0,IF(AND(BGI39&lt;=BHE14,BGI39&gt;BHB14,BGK39&gt;BHC14),BHE14-BGI39,IF(AND(BGI39&lt;=BHE14,BGI39&lt;=BHB14,BGK39&gt;BHC14),BHE14-BHB14,IF(AND(BGI39&gt;BHB14,BGK39&lt;=BHC14),BGK39-BGI39,IF(AND(BGI39&lt;=BHB14,BGK39&lt;=BHC14),BGK39-BHB14,0))))),0)),0)</f>
        <v>　</v>
      </c>
      <c r="BHC39" s="663"/>
      <c r="BHD39" s="664"/>
      <c r="BHE39" s="662" t="str">
        <f>IFERROR(IF(OR(BGH39="日",BGH39="祝",BGH39=0,BGI39=""),"　",MAX(IF(AND(BGI39&lt;=BHE14,BGK39&gt;BHF14),BHF14-BHE14,IF(BGK39&lt;=BHF14,0,IF(AND(BGI39&gt;BHE14,BGK39&gt;BHF14),BHF14-BGI39,0))),0)),0)</f>
        <v>　</v>
      </c>
      <c r="BHF39" s="663"/>
      <c r="BHG39" s="664"/>
      <c r="BHH39" s="662" t="str">
        <f t="shared" si="28"/>
        <v>　</v>
      </c>
      <c r="BHI39" s="663"/>
      <c r="BHJ39" s="664"/>
      <c r="BHK39" s="665" t="str">
        <f>IF(BHN39="×",TIME(0,0,0),IF(BHX4="非常勤",BGM39,BGY39))</f>
        <v>　</v>
      </c>
      <c r="BHL39" s="666"/>
      <c r="BHM39" s="667"/>
      <c r="BHN39" s="265"/>
      <c r="BHO39" s="665" t="str">
        <f>IF(BHR39="×",TIME(0,0,0),IF(BHX4="非常勤",BGP39,BHB39))</f>
        <v>　</v>
      </c>
      <c r="BHP39" s="666"/>
      <c r="BHQ39" s="667"/>
      <c r="BHR39" s="265"/>
      <c r="BHS39" s="665" t="str">
        <f>IF(BHV39="×",TIME(0,0,0),IF(BHX4="非常勤",BGS39,BHE39))</f>
        <v>　</v>
      </c>
      <c r="BHT39" s="666"/>
      <c r="BHU39" s="667"/>
      <c r="BHV39" s="265"/>
      <c r="BHW39" s="665" t="str">
        <f>IF(BHZ39="×",TIME(0,0,0),IF(BHX4="非常勤",BGV39,BHH39))</f>
        <v>　</v>
      </c>
      <c r="BHX39" s="666"/>
      <c r="BHY39" s="667"/>
      <c r="BHZ39" s="265"/>
      <c r="BIA39" s="668"/>
      <c r="BIB39" s="669"/>
      <c r="BIC39" s="668"/>
      <c r="BID39" s="670"/>
      <c r="BIE39" s="669"/>
      <c r="BIF39" s="671"/>
      <c r="BIG39" s="672"/>
      <c r="BIH39" s="672"/>
      <c r="BII39" s="673"/>
      <c r="BIJ39" s="263">
        <f>$A$39</f>
        <v>25</v>
      </c>
      <c r="BIK39" s="264" t="str">
        <f>$B$39</f>
        <v>日</v>
      </c>
      <c r="BIL39" s="660"/>
      <c r="BIM39" s="661"/>
      <c r="BIN39" s="660"/>
      <c r="BIO39" s="661"/>
      <c r="BIP39" s="662" t="str">
        <f>IFERROR(IF(OR(BIK39="日",BIK39="祝",BIK39=0,BIL39=""),"　",MAX(IF(AND(BIL39&lt;=BIP14,BIN39&gt;BIQ14),BIQ14-BIP14,IF(AND(BIL39&gt;BIP14,BIN39&lt;=BIQ14),BIN39-BIL39,IF(AND(BIL39&lt;=BIP14,BIN39&lt;=BIQ14),BIN39-BIP14,IF(AND(BIL39&gt;BIP14,BIN39&gt;BIQ14),BIQ14-BIL39,0)))),0)),0)</f>
        <v>　</v>
      </c>
      <c r="BIQ39" s="663"/>
      <c r="BIR39" s="664"/>
      <c r="BIS39" s="662" t="str">
        <f>IFERROR(IF(OR(BIK39="日",BIK39="祝",BIK39=0,BIL39=""),"　",MAX(IF(AND(BIL39&gt;BIV14,BIN39&gt;BIT14),0,IF(AND(BIL39&lt;=BIV14,BIL39&gt;BIS14,BIN39&gt;BIT14),BIV14-BIL39,IF(AND(BIL39&lt;=BIV14,BIL39&lt;=BIS14,BIN39&gt;BIT14),BIV14-BIS14,IF(AND(BIL39&gt;BIS14,BIN39&lt;=BIT14),BIN39-BIL39,IF(AND(BIL39&lt;=BIS14,BIN39&lt;=BIT14),BIN39-BIS14,0))))),0)),0)</f>
        <v>　</v>
      </c>
      <c r="BIT39" s="663"/>
      <c r="BIU39" s="664"/>
      <c r="BIV39" s="662" t="str">
        <f>IFERROR(IF(OR(BIK39="日",BIK39="祝",BIK39=0,BIL39=""),"　",MAX(IF(AND(BIL39&lt;=BIV14,BIN39&gt;BIW14),BIW14-BIV14,IF(BIN39&lt;=BIW14,0,IF(AND(BIL39&gt;BIV14,BIN39&gt;BIW14),BIW14-BIL39,0))),0)),0)</f>
        <v>　</v>
      </c>
      <c r="BIW39" s="663"/>
      <c r="BIX39" s="664"/>
      <c r="BIY39" s="662" t="str">
        <f>IFERROR(IF(OR(BIK39="日",BIK39="祝",BIK39=0,BIL39=""),"　",MAX(IF(BIL39&gt;BIY14,BIN39-BIL39,IF(BIL39&lt;=BIY14,BIN39-BIY14,0)),0)),0)</f>
        <v>　</v>
      </c>
      <c r="BIZ39" s="663"/>
      <c r="BJA39" s="664"/>
      <c r="BJB39" s="662" t="str">
        <f>IFERROR(IF(OR(BIK39="日",BIK39="祝",BIK39=0,BIL39=""),"　",MAX(IF(AND(BIL39&lt;=BJB14,BIN39&gt;BJC14),BJC14-BJB14,IF(AND(BIL39&gt;BJB14,BIN39&lt;=BJC14),BIN39-BIL39,IF(AND(BIL39&lt;=BJB14,BIN39&lt;=BJC14),BIN39-BJB14,IF(AND(BIL39&gt;BJB14,BIN39&gt;BJC14),BJC14-BIL39,0)))),0)),0)</f>
        <v>　</v>
      </c>
      <c r="BJC39" s="663"/>
      <c r="BJD39" s="664"/>
      <c r="BJE39" s="662" t="str">
        <f>IFERROR(IF(OR(BIK39="日",BIK39="祝",BIK39=0,BIL39=""),"　",MAX(IF(AND(BIL39&gt;BJH14,BIN39&gt;BJF14),0,IF(AND(BIL39&lt;=BJH14,BIL39&gt;BJE14,BIN39&gt;BJF14),BJH14-BIL39,IF(AND(BIL39&lt;=BJH14,BIL39&lt;=BJE14,BIN39&gt;BJF14),BJH14-BJE14,IF(AND(BIL39&gt;BJE14,BIN39&lt;=BJF14),BIN39-BIL39,IF(AND(BIL39&lt;=BJE14,BIN39&lt;=BJF14),BIN39-BJE14,0))))),0)),0)</f>
        <v>　</v>
      </c>
      <c r="BJF39" s="663"/>
      <c r="BJG39" s="664"/>
      <c r="BJH39" s="662" t="str">
        <f>IFERROR(IF(OR(BIK39="日",BIK39="祝",BIK39=0,BIL39=""),"　",MAX(IF(AND(BIL39&lt;=BJH14,BIN39&gt;BJI14),BJI14-BJH14,IF(BIN39&lt;=BJI14,0,IF(AND(BIL39&gt;BJH14,BIN39&gt;BJI14),BJI14-BIL39,0))),0)),0)</f>
        <v>　</v>
      </c>
      <c r="BJI39" s="663"/>
      <c r="BJJ39" s="664"/>
      <c r="BJK39" s="662" t="str">
        <f t="shared" si="29"/>
        <v>　</v>
      </c>
      <c r="BJL39" s="663"/>
      <c r="BJM39" s="664"/>
      <c r="BJN39" s="665" t="str">
        <f>IF(BJQ39="×",TIME(0,0,0),IF(BKA4="非常勤",BIP39,BJB39))</f>
        <v>　</v>
      </c>
      <c r="BJO39" s="666"/>
      <c r="BJP39" s="667"/>
      <c r="BJQ39" s="265"/>
      <c r="BJR39" s="665" t="str">
        <f>IF(BJU39="×",TIME(0,0,0),IF(BKA4="非常勤",BIS39,BJE39))</f>
        <v>　</v>
      </c>
      <c r="BJS39" s="666"/>
      <c r="BJT39" s="667"/>
      <c r="BJU39" s="265"/>
      <c r="BJV39" s="665" t="str">
        <f>IF(BJY39="×",TIME(0,0,0),IF(BKA4="非常勤",BIV39,BJH39))</f>
        <v>　</v>
      </c>
      <c r="BJW39" s="666"/>
      <c r="BJX39" s="667"/>
      <c r="BJY39" s="265"/>
      <c r="BJZ39" s="665" t="str">
        <f>IF(BKC39="×",TIME(0,0,0),IF(BKA4="非常勤",BIY39,BJK39))</f>
        <v>　</v>
      </c>
      <c r="BKA39" s="666"/>
      <c r="BKB39" s="667"/>
      <c r="BKC39" s="265"/>
      <c r="BKD39" s="668"/>
      <c r="BKE39" s="669"/>
      <c r="BKF39" s="668"/>
      <c r="BKG39" s="670"/>
      <c r="BKH39" s="669"/>
      <c r="BKI39" s="671"/>
      <c r="BKJ39" s="672"/>
      <c r="BKK39" s="672"/>
      <c r="BKL39" s="673"/>
      <c r="BKM39" s="263">
        <f>$A$39</f>
        <v>25</v>
      </c>
      <c r="BKN39" s="264" t="str">
        <f>$B$39</f>
        <v>日</v>
      </c>
      <c r="BKO39" s="660"/>
      <c r="BKP39" s="661"/>
      <c r="BKQ39" s="660"/>
      <c r="BKR39" s="661"/>
      <c r="BKS39" s="662" t="str">
        <f>IFERROR(IF(OR(BKN39="日",BKN39="祝",BKN39=0,BKO39=""),"　",MAX(IF(AND(BKO39&lt;=BKS14,BKQ39&gt;BKT14),BKT14-BKS14,IF(AND(BKO39&gt;BKS14,BKQ39&lt;=BKT14),BKQ39-BKO39,IF(AND(BKO39&lt;=BKS14,BKQ39&lt;=BKT14),BKQ39-BKS14,IF(AND(BKO39&gt;BKS14,BKQ39&gt;BKT14),BKT14-BKO39,0)))),0)),0)</f>
        <v>　</v>
      </c>
      <c r="BKT39" s="663"/>
      <c r="BKU39" s="664"/>
      <c r="BKV39" s="662" t="str">
        <f>IFERROR(IF(OR(BKN39="日",BKN39="祝",BKN39=0,BKO39=""),"　",MAX(IF(AND(BKO39&gt;BKY14,BKQ39&gt;BKW14),0,IF(AND(BKO39&lt;=BKY14,BKO39&gt;BKV14,BKQ39&gt;BKW14),BKY14-BKO39,IF(AND(BKO39&lt;=BKY14,BKO39&lt;=BKV14,BKQ39&gt;BKW14),BKY14-BKV14,IF(AND(BKO39&gt;BKV14,BKQ39&lt;=BKW14),BKQ39-BKO39,IF(AND(BKO39&lt;=BKV14,BKQ39&lt;=BKW14),BKQ39-BKV14,0))))),0)),0)</f>
        <v>　</v>
      </c>
      <c r="BKW39" s="663"/>
      <c r="BKX39" s="664"/>
      <c r="BKY39" s="662" t="str">
        <f>IFERROR(IF(OR(BKN39="日",BKN39="祝",BKN39=0,BKO39=""),"　",MAX(IF(AND(BKO39&lt;=BKY14,BKQ39&gt;BKZ14),BKZ14-BKY14,IF(BKQ39&lt;=BKZ14,0,IF(AND(BKO39&gt;BKY14,BKQ39&gt;BKZ14),BKZ14-BKO39,0))),0)),0)</f>
        <v>　</v>
      </c>
      <c r="BKZ39" s="663"/>
      <c r="BLA39" s="664"/>
      <c r="BLB39" s="662" t="str">
        <f>IFERROR(IF(OR(BKN39="日",BKN39="祝",BKN39=0,BKO39=""),"　",MAX(IF(BKO39&gt;BLB14,BKQ39-BKO39,IF(BKO39&lt;=BLB14,BKQ39-BLB14,0)),0)),0)</f>
        <v>　</v>
      </c>
      <c r="BLC39" s="663"/>
      <c r="BLD39" s="664"/>
      <c r="BLE39" s="662" t="str">
        <f>IFERROR(IF(OR(BKN39="日",BKN39="祝",BKN39=0,BKO39=""),"　",MAX(IF(AND(BKO39&lt;=BLE14,BKQ39&gt;BLF14),BLF14-BLE14,IF(AND(BKO39&gt;BLE14,BKQ39&lt;=BLF14),BKQ39-BKO39,IF(AND(BKO39&lt;=BLE14,BKQ39&lt;=BLF14),BKQ39-BLE14,IF(AND(BKO39&gt;BLE14,BKQ39&gt;BLF14),BLF14-BKO39,0)))),0)),0)</f>
        <v>　</v>
      </c>
      <c r="BLF39" s="663"/>
      <c r="BLG39" s="664"/>
      <c r="BLH39" s="662" t="str">
        <f>IFERROR(IF(OR(BKN39="日",BKN39="祝",BKN39=0,BKO39=""),"　",MAX(IF(AND(BKO39&gt;BLK14,BKQ39&gt;BLI14),0,IF(AND(BKO39&lt;=BLK14,BKO39&gt;BLH14,BKQ39&gt;BLI14),BLK14-BKO39,IF(AND(BKO39&lt;=BLK14,BKO39&lt;=BLH14,BKQ39&gt;BLI14),BLK14-BLH14,IF(AND(BKO39&gt;BLH14,BKQ39&lt;=BLI14),BKQ39-BKO39,IF(AND(BKO39&lt;=BLH14,BKQ39&lt;=BLI14),BKQ39-BLH14,0))))),0)),0)</f>
        <v>　</v>
      </c>
      <c r="BLI39" s="663"/>
      <c r="BLJ39" s="664"/>
      <c r="BLK39" s="662" t="str">
        <f>IFERROR(IF(OR(BKN39="日",BKN39="祝",BKN39=0,BKO39=""),"　",MAX(IF(AND(BKO39&lt;=BLK14,BKQ39&gt;BLL14),BLL14-BLK14,IF(BKQ39&lt;=BLL14,0,IF(AND(BKO39&gt;BLK14,BKQ39&gt;BLL14),BLL14-BKO39,0))),0)),0)</f>
        <v>　</v>
      </c>
      <c r="BLL39" s="663"/>
      <c r="BLM39" s="664"/>
      <c r="BLN39" s="662" t="str">
        <f t="shared" si="30"/>
        <v>　</v>
      </c>
      <c r="BLO39" s="663"/>
      <c r="BLP39" s="664"/>
      <c r="BLQ39" s="665" t="str">
        <f>IF(BLT39="×",TIME(0,0,0),IF(BMD4="非常勤",BKS39,BLE39))</f>
        <v>　</v>
      </c>
      <c r="BLR39" s="666"/>
      <c r="BLS39" s="667"/>
      <c r="BLT39" s="265"/>
      <c r="BLU39" s="665" t="str">
        <f>IF(BLX39="×",TIME(0,0,0),IF(BMD4="非常勤",BKV39,BLH39))</f>
        <v>　</v>
      </c>
      <c r="BLV39" s="666"/>
      <c r="BLW39" s="667"/>
      <c r="BLX39" s="265"/>
      <c r="BLY39" s="665" t="str">
        <f>IF(BMB39="×",TIME(0,0,0),IF(BMD4="非常勤",BKY39,BLK39))</f>
        <v>　</v>
      </c>
      <c r="BLZ39" s="666"/>
      <c r="BMA39" s="667"/>
      <c r="BMB39" s="265"/>
      <c r="BMC39" s="665" t="str">
        <f>IF(BMF39="×",TIME(0,0,0),IF(BMD4="非常勤",BLB39,BLN39))</f>
        <v>　</v>
      </c>
      <c r="BMD39" s="666"/>
      <c r="BME39" s="667"/>
      <c r="BMF39" s="265"/>
      <c r="BMG39" s="668"/>
      <c r="BMH39" s="669"/>
      <c r="BMI39" s="668"/>
      <c r="BMJ39" s="670"/>
      <c r="BMK39" s="669"/>
      <c r="BML39" s="671"/>
      <c r="BMM39" s="672"/>
      <c r="BMN39" s="672"/>
      <c r="BMO39" s="673"/>
      <c r="BMP39" s="263">
        <f>$A$39</f>
        <v>25</v>
      </c>
      <c r="BMQ39" s="264" t="str">
        <f>$B$39</f>
        <v>日</v>
      </c>
      <c r="BMR39" s="660"/>
      <c r="BMS39" s="661"/>
      <c r="BMT39" s="660"/>
      <c r="BMU39" s="661"/>
      <c r="BMV39" s="662" t="str">
        <f>IFERROR(IF(OR(BMQ39="日",BMQ39="祝",BMQ39=0,BMR39=""),"　",MAX(IF(AND(BMR39&lt;=BMV14,BMT39&gt;BMW14),BMW14-BMV14,IF(AND(BMR39&gt;BMV14,BMT39&lt;=BMW14),BMT39-BMR39,IF(AND(BMR39&lt;=BMV14,BMT39&lt;=BMW14),BMT39-BMV14,IF(AND(BMR39&gt;BMV14,BMT39&gt;BMW14),BMW14-BMR39,0)))),0)),0)</f>
        <v>　</v>
      </c>
      <c r="BMW39" s="663"/>
      <c r="BMX39" s="664"/>
      <c r="BMY39" s="662" t="str">
        <f>IFERROR(IF(OR(BMQ39="日",BMQ39="祝",BMQ39=0,BMR39=""),"　",MAX(IF(AND(BMR39&gt;BNB14,BMT39&gt;BMZ14),0,IF(AND(BMR39&lt;=BNB14,BMR39&gt;BMY14,BMT39&gt;BMZ14),BNB14-BMR39,IF(AND(BMR39&lt;=BNB14,BMR39&lt;=BMY14,BMT39&gt;BMZ14),BNB14-BMY14,IF(AND(BMR39&gt;BMY14,BMT39&lt;=BMZ14),BMT39-BMR39,IF(AND(BMR39&lt;=BMY14,BMT39&lt;=BMZ14),BMT39-BMY14,0))))),0)),0)</f>
        <v>　</v>
      </c>
      <c r="BMZ39" s="663"/>
      <c r="BNA39" s="664"/>
      <c r="BNB39" s="662" t="str">
        <f>IFERROR(IF(OR(BMQ39="日",BMQ39="祝",BMQ39=0,BMR39=""),"　",MAX(IF(AND(BMR39&lt;=BNB14,BMT39&gt;BNC14),BNC14-BNB14,IF(BMT39&lt;=BNC14,0,IF(AND(BMR39&gt;BNB14,BMT39&gt;BNC14),BNC14-BMR39,0))),0)),0)</f>
        <v>　</v>
      </c>
      <c r="BNC39" s="663"/>
      <c r="BND39" s="664"/>
      <c r="BNE39" s="662" t="str">
        <f>IFERROR(IF(OR(BMQ39="日",BMQ39="祝",BMQ39=0,BMR39=""),"　",MAX(IF(BMR39&gt;BNE14,BMT39-BMR39,IF(BMR39&lt;=BNE14,BMT39-BNE14,0)),0)),0)</f>
        <v>　</v>
      </c>
      <c r="BNF39" s="663"/>
      <c r="BNG39" s="664"/>
      <c r="BNH39" s="662" t="str">
        <f>IFERROR(IF(OR(BMQ39="日",BMQ39="祝",BMQ39=0,BMR39=""),"　",MAX(IF(AND(BMR39&lt;=BNH14,BMT39&gt;BNI14),BNI14-BNH14,IF(AND(BMR39&gt;BNH14,BMT39&lt;=BNI14),BMT39-BMR39,IF(AND(BMR39&lt;=BNH14,BMT39&lt;=BNI14),BMT39-BNH14,IF(AND(BMR39&gt;BNH14,BMT39&gt;BNI14),BNI14-BMR39,0)))),0)),0)</f>
        <v>　</v>
      </c>
      <c r="BNI39" s="663"/>
      <c r="BNJ39" s="664"/>
      <c r="BNK39" s="662" t="str">
        <f>IFERROR(IF(OR(BMQ39="日",BMQ39="祝",BMQ39=0,BMR39=""),"　",MAX(IF(AND(BMR39&gt;BNN14,BMT39&gt;BNL14),0,IF(AND(BMR39&lt;=BNN14,BMR39&gt;BNK14,BMT39&gt;BNL14),BNN14-BMR39,IF(AND(BMR39&lt;=BNN14,BMR39&lt;=BNK14,BMT39&gt;BNL14),BNN14-BNK14,IF(AND(BMR39&gt;BNK14,BMT39&lt;=BNL14),BMT39-BMR39,IF(AND(BMR39&lt;=BNK14,BMT39&lt;=BNL14),BMT39-BNK14,0))))),0)),0)</f>
        <v>　</v>
      </c>
      <c r="BNL39" s="663"/>
      <c r="BNM39" s="664"/>
      <c r="BNN39" s="662" t="str">
        <f>IFERROR(IF(OR(BMQ39="日",BMQ39="祝",BMQ39=0,BMR39=""),"　",MAX(IF(AND(BMR39&lt;=BNN14,BMT39&gt;BNO14),BNO14-BNN14,IF(BMT39&lt;=BNO14,0,IF(AND(BMR39&gt;BNN14,BMT39&gt;BNO14),BNO14-BMR39,0))),0)),0)</f>
        <v>　</v>
      </c>
      <c r="BNO39" s="663"/>
      <c r="BNP39" s="664"/>
      <c r="BNQ39" s="662" t="str">
        <f t="shared" si="31"/>
        <v>　</v>
      </c>
      <c r="BNR39" s="663"/>
      <c r="BNS39" s="664"/>
      <c r="BNT39" s="665" t="str">
        <f>IF(BNW39="×",TIME(0,0,0),IF(BOG4="非常勤",BMV39,BNH39))</f>
        <v>　</v>
      </c>
      <c r="BNU39" s="666"/>
      <c r="BNV39" s="667"/>
      <c r="BNW39" s="265"/>
      <c r="BNX39" s="665" t="str">
        <f>IF(BOA39="×",TIME(0,0,0),IF(BOG4="非常勤",BMY39,BNK39))</f>
        <v>　</v>
      </c>
      <c r="BNY39" s="666"/>
      <c r="BNZ39" s="667"/>
      <c r="BOA39" s="265"/>
      <c r="BOB39" s="665" t="str">
        <f>IF(BOE39="×",TIME(0,0,0),IF(BOG4="非常勤",BNB39,BNN39))</f>
        <v>　</v>
      </c>
      <c r="BOC39" s="666"/>
      <c r="BOD39" s="667"/>
      <c r="BOE39" s="265"/>
      <c r="BOF39" s="665" t="str">
        <f>IF(BOI39="×",TIME(0,0,0),IF(BOG4="非常勤",BNE39,BNQ39))</f>
        <v>　</v>
      </c>
      <c r="BOG39" s="666"/>
      <c r="BOH39" s="667"/>
      <c r="BOI39" s="265"/>
      <c r="BOJ39" s="668"/>
      <c r="BOK39" s="669"/>
      <c r="BOL39" s="668"/>
      <c r="BOM39" s="670"/>
      <c r="BON39" s="669"/>
      <c r="BOO39" s="671"/>
      <c r="BOP39" s="672"/>
      <c r="BOQ39" s="672"/>
      <c r="BOR39" s="673"/>
      <c r="BOS39" s="263">
        <f>$A$39</f>
        <v>25</v>
      </c>
      <c r="BOT39" s="264" t="str">
        <f>$B$39</f>
        <v>日</v>
      </c>
      <c r="BOU39" s="660"/>
      <c r="BOV39" s="661"/>
      <c r="BOW39" s="660"/>
      <c r="BOX39" s="661"/>
      <c r="BOY39" s="662" t="str">
        <f>IFERROR(IF(OR(BOT39="日",BOT39="祝",BOT39=0,BOU39=""),"　",MAX(IF(AND(BOU39&lt;=BOY14,BOW39&gt;BOZ14),BOZ14-BOY14,IF(AND(BOU39&gt;BOY14,BOW39&lt;=BOZ14),BOW39-BOU39,IF(AND(BOU39&lt;=BOY14,BOW39&lt;=BOZ14),BOW39-BOY14,IF(AND(BOU39&gt;BOY14,BOW39&gt;BOZ14),BOZ14-BOU39,0)))),0)),0)</f>
        <v>　</v>
      </c>
      <c r="BOZ39" s="663"/>
      <c r="BPA39" s="664"/>
      <c r="BPB39" s="662" t="str">
        <f>IFERROR(IF(OR(BOT39="日",BOT39="祝",BOT39=0,BOU39=""),"　",MAX(IF(AND(BOU39&gt;BPE14,BOW39&gt;BPC14),0,IF(AND(BOU39&lt;=BPE14,BOU39&gt;BPB14,BOW39&gt;BPC14),BPE14-BOU39,IF(AND(BOU39&lt;=BPE14,BOU39&lt;=BPB14,BOW39&gt;BPC14),BPE14-BPB14,IF(AND(BOU39&gt;BPB14,BOW39&lt;=BPC14),BOW39-BOU39,IF(AND(BOU39&lt;=BPB14,BOW39&lt;=BPC14),BOW39-BPB14,0))))),0)),0)</f>
        <v>　</v>
      </c>
      <c r="BPC39" s="663"/>
      <c r="BPD39" s="664"/>
      <c r="BPE39" s="662" t="str">
        <f>IFERROR(IF(OR(BOT39="日",BOT39="祝",BOT39=0,BOU39=""),"　",MAX(IF(AND(BOU39&lt;=BPE14,BOW39&gt;BPF14),BPF14-BPE14,IF(BOW39&lt;=BPF14,0,IF(AND(BOU39&gt;BPE14,BOW39&gt;BPF14),BPF14-BOU39,0))),0)),0)</f>
        <v>　</v>
      </c>
      <c r="BPF39" s="663"/>
      <c r="BPG39" s="664"/>
      <c r="BPH39" s="662" t="str">
        <f>IFERROR(IF(OR(BOT39="日",BOT39="祝",BOT39=0,BOU39=""),"　",MAX(IF(BOU39&gt;BPH14,BOW39-BOU39,IF(BOU39&lt;=BPH14,BOW39-BPH14,0)),0)),0)</f>
        <v>　</v>
      </c>
      <c r="BPI39" s="663"/>
      <c r="BPJ39" s="664"/>
      <c r="BPK39" s="662" t="str">
        <f>IFERROR(IF(OR(BOT39="日",BOT39="祝",BOT39=0,BOU39=""),"　",MAX(IF(AND(BOU39&lt;=BPK14,BOW39&gt;BPL14),BPL14-BPK14,IF(AND(BOU39&gt;BPK14,BOW39&lt;=BPL14),BOW39-BOU39,IF(AND(BOU39&lt;=BPK14,BOW39&lt;=BPL14),BOW39-BPK14,IF(AND(BOU39&gt;BPK14,BOW39&gt;BPL14),BPL14-BOU39,0)))),0)),0)</f>
        <v>　</v>
      </c>
      <c r="BPL39" s="663"/>
      <c r="BPM39" s="664"/>
      <c r="BPN39" s="662" t="str">
        <f>IFERROR(IF(OR(BOT39="日",BOT39="祝",BOT39=0,BOU39=""),"　",MAX(IF(AND(BOU39&gt;BPQ14,BOW39&gt;BPO14),0,IF(AND(BOU39&lt;=BPQ14,BOU39&gt;BPN14,BOW39&gt;BPO14),BPQ14-BOU39,IF(AND(BOU39&lt;=BPQ14,BOU39&lt;=BPN14,BOW39&gt;BPO14),BPQ14-BPN14,IF(AND(BOU39&gt;BPN14,BOW39&lt;=BPO14),BOW39-BOU39,IF(AND(BOU39&lt;=BPN14,BOW39&lt;=BPO14),BOW39-BPN14,0))))),0)),0)</f>
        <v>　</v>
      </c>
      <c r="BPO39" s="663"/>
      <c r="BPP39" s="664"/>
      <c r="BPQ39" s="662" t="str">
        <f>IFERROR(IF(OR(BOT39="日",BOT39="祝",BOT39=0,BOU39=""),"　",MAX(IF(AND(BOU39&lt;=BPQ14,BOW39&gt;BPR14),BPR14-BPQ14,IF(BOW39&lt;=BPR14,0,IF(AND(BOU39&gt;BPQ14,BOW39&gt;BPR14),BPR14-BOU39,0))),0)),0)</f>
        <v>　</v>
      </c>
      <c r="BPR39" s="663"/>
      <c r="BPS39" s="664"/>
      <c r="BPT39" s="662" t="str">
        <f t="shared" si="32"/>
        <v>　</v>
      </c>
      <c r="BPU39" s="663"/>
      <c r="BPV39" s="664"/>
      <c r="BPW39" s="665" t="str">
        <f>IF(BPZ39="×",TIME(0,0,0),IF(BQJ4="非常勤",BOY39,BPK39))</f>
        <v>　</v>
      </c>
      <c r="BPX39" s="666"/>
      <c r="BPY39" s="667"/>
      <c r="BPZ39" s="265"/>
      <c r="BQA39" s="665" t="str">
        <f>IF(BQD39="×",TIME(0,0,0),IF(BQJ4="非常勤",BPB39,BPN39))</f>
        <v>　</v>
      </c>
      <c r="BQB39" s="666"/>
      <c r="BQC39" s="667"/>
      <c r="BQD39" s="265"/>
      <c r="BQE39" s="665" t="str">
        <f>IF(BQH39="×",TIME(0,0,0),IF(BQJ4="非常勤",BPE39,BPQ39))</f>
        <v>　</v>
      </c>
      <c r="BQF39" s="666"/>
      <c r="BQG39" s="667"/>
      <c r="BQH39" s="265"/>
      <c r="BQI39" s="665" t="str">
        <f>IF(BQL39="×",TIME(0,0,0),IF(BQJ4="非常勤",BPH39,BPT39))</f>
        <v>　</v>
      </c>
      <c r="BQJ39" s="666"/>
      <c r="BQK39" s="667"/>
      <c r="BQL39" s="265"/>
      <c r="BQM39" s="668"/>
      <c r="BQN39" s="669"/>
      <c r="BQO39" s="668"/>
      <c r="BQP39" s="670"/>
      <c r="BQQ39" s="669"/>
      <c r="BQR39" s="671"/>
      <c r="BQS39" s="672"/>
      <c r="BQT39" s="672"/>
      <c r="BQU39" s="673"/>
      <c r="BQV39" s="263">
        <f>$A$39</f>
        <v>25</v>
      </c>
      <c r="BQW39" s="264" t="str">
        <f>$B$39</f>
        <v>日</v>
      </c>
      <c r="BQX39" s="660"/>
      <c r="BQY39" s="661"/>
      <c r="BQZ39" s="660"/>
      <c r="BRA39" s="661"/>
      <c r="BRB39" s="662" t="str">
        <f>IFERROR(IF(OR(BQW39="日",BQW39="祝",BQW39=0,BQX39=""),"　",MAX(IF(AND(BQX39&lt;=BRB14,BQZ39&gt;BRC14),BRC14-BRB14,IF(AND(BQX39&gt;BRB14,BQZ39&lt;=BRC14),BQZ39-BQX39,IF(AND(BQX39&lt;=BRB14,BQZ39&lt;=BRC14),BQZ39-BRB14,IF(AND(BQX39&gt;BRB14,BQZ39&gt;BRC14),BRC14-BQX39,0)))),0)),0)</f>
        <v>　</v>
      </c>
      <c r="BRC39" s="663"/>
      <c r="BRD39" s="664"/>
      <c r="BRE39" s="662" t="str">
        <f>IFERROR(IF(OR(BQW39="日",BQW39="祝",BQW39=0,BQX39=""),"　",MAX(IF(AND(BQX39&gt;BRH14,BQZ39&gt;BRF14),0,IF(AND(BQX39&lt;=BRH14,BQX39&gt;BRE14,BQZ39&gt;BRF14),BRH14-BQX39,IF(AND(BQX39&lt;=BRH14,BQX39&lt;=BRE14,BQZ39&gt;BRF14),BRH14-BRE14,IF(AND(BQX39&gt;BRE14,BQZ39&lt;=BRF14),BQZ39-BQX39,IF(AND(BQX39&lt;=BRE14,BQZ39&lt;=BRF14),BQZ39-BRE14,0))))),0)),0)</f>
        <v>　</v>
      </c>
      <c r="BRF39" s="663"/>
      <c r="BRG39" s="664"/>
      <c r="BRH39" s="662" t="str">
        <f>IFERROR(IF(OR(BQW39="日",BQW39="祝",BQW39=0,BQX39=""),"　",MAX(IF(AND(BQX39&lt;=BRH14,BQZ39&gt;BRI14),BRI14-BRH14,IF(BQZ39&lt;=BRI14,0,IF(AND(BQX39&gt;BRH14,BQZ39&gt;BRI14),BRI14-BQX39,0))),0)),0)</f>
        <v>　</v>
      </c>
      <c r="BRI39" s="663"/>
      <c r="BRJ39" s="664"/>
      <c r="BRK39" s="662" t="str">
        <f>IFERROR(IF(OR(BQW39="日",BQW39="祝",BQW39=0,BQX39=""),"　",MAX(IF(BQX39&gt;BRK14,BQZ39-BQX39,IF(BQX39&lt;=BRK14,BQZ39-BRK14,0)),0)),0)</f>
        <v>　</v>
      </c>
      <c r="BRL39" s="663"/>
      <c r="BRM39" s="664"/>
      <c r="BRN39" s="662" t="str">
        <f>IFERROR(IF(OR(BQW39="日",BQW39="祝",BQW39=0,BQX39=""),"　",MAX(IF(AND(BQX39&lt;=BRN14,BQZ39&gt;BRO14),BRO14-BRN14,IF(AND(BQX39&gt;BRN14,BQZ39&lt;=BRO14),BQZ39-BQX39,IF(AND(BQX39&lt;=BRN14,BQZ39&lt;=BRO14),BQZ39-BRN14,IF(AND(BQX39&gt;BRN14,BQZ39&gt;BRO14),BRO14-BQX39,0)))),0)),0)</f>
        <v>　</v>
      </c>
      <c r="BRO39" s="663"/>
      <c r="BRP39" s="664"/>
      <c r="BRQ39" s="662" t="str">
        <f>IFERROR(IF(OR(BQW39="日",BQW39="祝",BQW39=0,BQX39=""),"　",MAX(IF(AND(BQX39&gt;BRT14,BQZ39&gt;BRR14),0,IF(AND(BQX39&lt;=BRT14,BQX39&gt;BRQ14,BQZ39&gt;BRR14),BRT14-BQX39,IF(AND(BQX39&lt;=BRT14,BQX39&lt;=BRQ14,BQZ39&gt;BRR14),BRT14-BRQ14,IF(AND(BQX39&gt;BRQ14,BQZ39&lt;=BRR14),BQZ39-BQX39,IF(AND(BQX39&lt;=BRQ14,BQZ39&lt;=BRR14),BQZ39-BRQ14,0))))),0)),0)</f>
        <v>　</v>
      </c>
      <c r="BRR39" s="663"/>
      <c r="BRS39" s="664"/>
      <c r="BRT39" s="662" t="str">
        <f>IFERROR(IF(OR(BQW39="日",BQW39="祝",BQW39=0,BQX39=""),"　",MAX(IF(AND(BQX39&lt;=BRT14,BQZ39&gt;BRU14),BRU14-BRT14,IF(BQZ39&lt;=BRU14,0,IF(AND(BQX39&gt;BRT14,BQZ39&gt;BRU14),BRU14-BQX39,0))),0)),0)</f>
        <v>　</v>
      </c>
      <c r="BRU39" s="663"/>
      <c r="BRV39" s="664"/>
      <c r="BRW39" s="662" t="str">
        <f t="shared" si="33"/>
        <v>　</v>
      </c>
      <c r="BRX39" s="663"/>
      <c r="BRY39" s="664"/>
      <c r="BRZ39" s="665" t="str">
        <f>IF(BSC39="×",TIME(0,0,0),IF(BSM4="非常勤",BRB39,BRN39))</f>
        <v>　</v>
      </c>
      <c r="BSA39" s="666"/>
      <c r="BSB39" s="667"/>
      <c r="BSC39" s="265"/>
      <c r="BSD39" s="665" t="str">
        <f>IF(BSG39="×",TIME(0,0,0),IF(BSM4="非常勤",BRE39,BRQ39))</f>
        <v>　</v>
      </c>
      <c r="BSE39" s="666"/>
      <c r="BSF39" s="667"/>
      <c r="BSG39" s="265"/>
      <c r="BSH39" s="665" t="str">
        <f>IF(BSK39="×",TIME(0,0,0),IF(BSM4="非常勤",BRH39,BRT39))</f>
        <v>　</v>
      </c>
      <c r="BSI39" s="666"/>
      <c r="BSJ39" s="667"/>
      <c r="BSK39" s="265"/>
      <c r="BSL39" s="665" t="str">
        <f>IF(BSO39="×",TIME(0,0,0),IF(BSM4="非常勤",BRK39,BRW39))</f>
        <v>　</v>
      </c>
      <c r="BSM39" s="666"/>
      <c r="BSN39" s="667"/>
      <c r="BSO39" s="265"/>
      <c r="BSP39" s="668"/>
      <c r="BSQ39" s="669"/>
      <c r="BSR39" s="668"/>
      <c r="BSS39" s="670"/>
      <c r="BST39" s="669"/>
      <c r="BSU39" s="671"/>
      <c r="BSV39" s="672"/>
      <c r="BSW39" s="672"/>
      <c r="BSX39" s="673"/>
      <c r="BSY39" s="263">
        <f>$A$39</f>
        <v>25</v>
      </c>
      <c r="BSZ39" s="264" t="str">
        <f>$B$39</f>
        <v>日</v>
      </c>
      <c r="BTA39" s="660"/>
      <c r="BTB39" s="661"/>
      <c r="BTC39" s="660"/>
      <c r="BTD39" s="661"/>
      <c r="BTE39" s="662" t="str">
        <f>IFERROR(IF(OR(BSZ39="日",BSZ39="祝",BSZ39=0,BTA39=""),"　",MAX(IF(AND(BTA39&lt;=BTE14,BTC39&gt;BTF14),BTF14-BTE14,IF(AND(BTA39&gt;BTE14,BTC39&lt;=BTF14),BTC39-BTA39,IF(AND(BTA39&lt;=BTE14,BTC39&lt;=BTF14),BTC39-BTE14,IF(AND(BTA39&gt;BTE14,BTC39&gt;BTF14),BTF14-BTA39,0)))),0)),0)</f>
        <v>　</v>
      </c>
      <c r="BTF39" s="663"/>
      <c r="BTG39" s="664"/>
      <c r="BTH39" s="662" t="str">
        <f>IFERROR(IF(OR(BSZ39="日",BSZ39="祝",BSZ39=0,BTA39=""),"　",MAX(IF(AND(BTA39&gt;BTK14,BTC39&gt;BTI14),0,IF(AND(BTA39&lt;=BTK14,BTA39&gt;BTH14,BTC39&gt;BTI14),BTK14-BTA39,IF(AND(BTA39&lt;=BTK14,BTA39&lt;=BTH14,BTC39&gt;BTI14),BTK14-BTH14,IF(AND(BTA39&gt;BTH14,BTC39&lt;=BTI14),BTC39-BTA39,IF(AND(BTA39&lt;=BTH14,BTC39&lt;=BTI14),BTC39-BTH14,0))))),0)),0)</f>
        <v>　</v>
      </c>
      <c r="BTI39" s="663"/>
      <c r="BTJ39" s="664"/>
      <c r="BTK39" s="662" t="str">
        <f>IFERROR(IF(OR(BSZ39="日",BSZ39="祝",BSZ39=0,BTA39=""),"　",MAX(IF(AND(BTA39&lt;=BTK14,BTC39&gt;BTL14),BTL14-BTK14,IF(BTC39&lt;=BTL14,0,IF(AND(BTA39&gt;BTK14,BTC39&gt;BTL14),BTL14-BTA39,0))),0)),0)</f>
        <v>　</v>
      </c>
      <c r="BTL39" s="663"/>
      <c r="BTM39" s="664"/>
      <c r="BTN39" s="662" t="str">
        <f>IFERROR(IF(OR(BSZ39="日",BSZ39="祝",BSZ39=0,BTA39=""),"　",MAX(IF(BTA39&gt;BTN14,BTC39-BTA39,IF(BTA39&lt;=BTN14,BTC39-BTN14,0)),0)),0)</f>
        <v>　</v>
      </c>
      <c r="BTO39" s="663"/>
      <c r="BTP39" s="664"/>
      <c r="BTQ39" s="662" t="str">
        <f>IFERROR(IF(OR(BSZ39="日",BSZ39="祝",BSZ39=0,BTA39=""),"　",MAX(IF(AND(BTA39&lt;=BTQ14,BTC39&gt;BTR14),BTR14-BTQ14,IF(AND(BTA39&gt;BTQ14,BTC39&lt;=BTR14),BTC39-BTA39,IF(AND(BTA39&lt;=BTQ14,BTC39&lt;=BTR14),BTC39-BTQ14,IF(AND(BTA39&gt;BTQ14,BTC39&gt;BTR14),BTR14-BTA39,0)))),0)),0)</f>
        <v>　</v>
      </c>
      <c r="BTR39" s="663"/>
      <c r="BTS39" s="664"/>
      <c r="BTT39" s="662" t="str">
        <f>IFERROR(IF(OR(BSZ39="日",BSZ39="祝",BSZ39=0,BTA39=""),"　",MAX(IF(AND(BTA39&gt;BTW14,BTC39&gt;BTU14),0,IF(AND(BTA39&lt;=BTW14,BTA39&gt;BTT14,BTC39&gt;BTU14),BTW14-BTA39,IF(AND(BTA39&lt;=BTW14,BTA39&lt;=BTT14,BTC39&gt;BTU14),BTW14-BTT14,IF(AND(BTA39&gt;BTT14,BTC39&lt;=BTU14),BTC39-BTA39,IF(AND(BTA39&lt;=BTT14,BTC39&lt;=BTU14),BTC39-BTT14,0))))),0)),0)</f>
        <v>　</v>
      </c>
      <c r="BTU39" s="663"/>
      <c r="BTV39" s="664"/>
      <c r="BTW39" s="662" t="str">
        <f>IFERROR(IF(OR(BSZ39="日",BSZ39="祝",BSZ39=0,BTA39=""),"　",MAX(IF(AND(BTA39&lt;=BTW14,BTC39&gt;BTX14),BTX14-BTW14,IF(BTC39&lt;=BTX14,0,IF(AND(BTA39&gt;BTW14,BTC39&gt;BTX14),BTX14-BTA39,0))),0)),0)</f>
        <v>　</v>
      </c>
      <c r="BTX39" s="663"/>
      <c r="BTY39" s="664"/>
      <c r="BTZ39" s="662" t="str">
        <f t="shared" si="34"/>
        <v>　</v>
      </c>
      <c r="BUA39" s="663"/>
      <c r="BUB39" s="664"/>
      <c r="BUC39" s="665" t="str">
        <f>IF(BUF39="×",TIME(0,0,0),IF(BUP4="非常勤",BTE39,BTQ39))</f>
        <v>　</v>
      </c>
      <c r="BUD39" s="666"/>
      <c r="BUE39" s="667"/>
      <c r="BUF39" s="265"/>
      <c r="BUG39" s="665" t="str">
        <f>IF(BUJ39="×",TIME(0,0,0),IF(BUP4="非常勤",BTH39,BTT39))</f>
        <v>　</v>
      </c>
      <c r="BUH39" s="666"/>
      <c r="BUI39" s="667"/>
      <c r="BUJ39" s="265"/>
      <c r="BUK39" s="665" t="str">
        <f>IF(BUN39="×",TIME(0,0,0),IF(BUP4="非常勤",BTK39,BTW39))</f>
        <v>　</v>
      </c>
      <c r="BUL39" s="666"/>
      <c r="BUM39" s="667"/>
      <c r="BUN39" s="265"/>
      <c r="BUO39" s="665" t="str">
        <f>IF(BUR39="×",TIME(0,0,0),IF(BUP4="非常勤",BTN39,BTZ39))</f>
        <v>　</v>
      </c>
      <c r="BUP39" s="666"/>
      <c r="BUQ39" s="667"/>
      <c r="BUR39" s="265"/>
      <c r="BUS39" s="668"/>
      <c r="BUT39" s="669"/>
      <c r="BUU39" s="668"/>
      <c r="BUV39" s="670"/>
      <c r="BUW39" s="669"/>
      <c r="BUX39" s="671"/>
      <c r="BUY39" s="672"/>
      <c r="BUZ39" s="672"/>
      <c r="BVA39" s="673"/>
      <c r="BVB39" s="263">
        <f>$A$39</f>
        <v>25</v>
      </c>
      <c r="BVC39" s="264" t="str">
        <f>$B$39</f>
        <v>日</v>
      </c>
      <c r="BVD39" s="660"/>
      <c r="BVE39" s="661"/>
      <c r="BVF39" s="660"/>
      <c r="BVG39" s="661"/>
      <c r="BVH39" s="662" t="str">
        <f>IFERROR(IF(OR(BVC39="日",BVC39="祝",BVC39=0,BVD39=""),"　",MAX(IF(AND(BVD39&lt;=BVH14,BVF39&gt;BVI14),BVI14-BVH14,IF(AND(BVD39&gt;BVH14,BVF39&lt;=BVI14),BVF39-BVD39,IF(AND(BVD39&lt;=BVH14,BVF39&lt;=BVI14),BVF39-BVH14,IF(AND(BVD39&gt;BVH14,BVF39&gt;BVI14),BVI14-BVD39,0)))),0)),0)</f>
        <v>　</v>
      </c>
      <c r="BVI39" s="663"/>
      <c r="BVJ39" s="664"/>
      <c r="BVK39" s="662" t="str">
        <f>IFERROR(IF(OR(BVC39="日",BVC39="祝",BVC39=0,BVD39=""),"　",MAX(IF(AND(BVD39&gt;BVN14,BVF39&gt;BVL14),0,IF(AND(BVD39&lt;=BVN14,BVD39&gt;BVK14,BVF39&gt;BVL14),BVN14-BVD39,IF(AND(BVD39&lt;=BVN14,BVD39&lt;=BVK14,BVF39&gt;BVL14),BVN14-BVK14,IF(AND(BVD39&gt;BVK14,BVF39&lt;=BVL14),BVF39-BVD39,IF(AND(BVD39&lt;=BVK14,BVF39&lt;=BVL14),BVF39-BVK14,0))))),0)),0)</f>
        <v>　</v>
      </c>
      <c r="BVL39" s="663"/>
      <c r="BVM39" s="664"/>
      <c r="BVN39" s="662" t="str">
        <f>IFERROR(IF(OR(BVC39="日",BVC39="祝",BVC39=0,BVD39=""),"　",MAX(IF(AND(BVD39&lt;=BVN14,BVF39&gt;BVO14),BVO14-BVN14,IF(BVF39&lt;=BVO14,0,IF(AND(BVD39&gt;BVN14,BVF39&gt;BVO14),BVO14-BVD39,0))),0)),0)</f>
        <v>　</v>
      </c>
      <c r="BVO39" s="663"/>
      <c r="BVP39" s="664"/>
      <c r="BVQ39" s="662" t="str">
        <f>IFERROR(IF(OR(BVC39="日",BVC39="祝",BVC39=0,BVD39=""),"　",MAX(IF(BVD39&gt;BVQ14,BVF39-BVD39,IF(BVD39&lt;=BVQ14,BVF39-BVQ14,0)),0)),0)</f>
        <v>　</v>
      </c>
      <c r="BVR39" s="663"/>
      <c r="BVS39" s="664"/>
      <c r="BVT39" s="662" t="str">
        <f>IFERROR(IF(OR(BVC39="日",BVC39="祝",BVC39=0,BVD39=""),"　",MAX(IF(AND(BVD39&lt;=BVT14,BVF39&gt;BVU14),BVU14-BVT14,IF(AND(BVD39&gt;BVT14,BVF39&lt;=BVU14),BVF39-BVD39,IF(AND(BVD39&lt;=BVT14,BVF39&lt;=BVU14),BVF39-BVT14,IF(AND(BVD39&gt;BVT14,BVF39&gt;BVU14),BVU14-BVD39,0)))),0)),0)</f>
        <v>　</v>
      </c>
      <c r="BVU39" s="663"/>
      <c r="BVV39" s="664"/>
      <c r="BVW39" s="662" t="str">
        <f>IFERROR(IF(OR(BVC39="日",BVC39="祝",BVC39=0,BVD39=""),"　",MAX(IF(AND(BVD39&gt;BVZ14,BVF39&gt;BVX14),0,IF(AND(BVD39&lt;=BVZ14,BVD39&gt;BVW14,BVF39&gt;BVX14),BVZ14-BVD39,IF(AND(BVD39&lt;=BVZ14,BVD39&lt;=BVW14,BVF39&gt;BVX14),BVZ14-BVW14,IF(AND(BVD39&gt;BVW14,BVF39&lt;=BVX14),BVF39-BVD39,IF(AND(BVD39&lt;=BVW14,BVF39&lt;=BVX14),BVF39-BVW14,0))))),0)),0)</f>
        <v>　</v>
      </c>
      <c r="BVX39" s="663"/>
      <c r="BVY39" s="664"/>
      <c r="BVZ39" s="662" t="str">
        <f>IFERROR(IF(OR(BVC39="日",BVC39="祝",BVC39=0,BVD39=""),"　",MAX(IF(AND(BVD39&lt;=BVZ14,BVF39&gt;BWA14),BWA14-BVZ14,IF(BVF39&lt;=BWA14,0,IF(AND(BVD39&gt;BVZ14,BVF39&gt;BWA14),BWA14-BVD39,0))),0)),0)</f>
        <v>　</v>
      </c>
      <c r="BWA39" s="663"/>
      <c r="BWB39" s="664"/>
      <c r="BWC39" s="662" t="str">
        <f t="shared" si="35"/>
        <v>　</v>
      </c>
      <c r="BWD39" s="663"/>
      <c r="BWE39" s="664"/>
      <c r="BWF39" s="665" t="str">
        <f>IF(BWI39="×",TIME(0,0,0),IF(BWS4="非常勤",BVH39,BVT39))</f>
        <v>　</v>
      </c>
      <c r="BWG39" s="666"/>
      <c r="BWH39" s="667"/>
      <c r="BWI39" s="265"/>
      <c r="BWJ39" s="665" t="str">
        <f>IF(BWM39="×",TIME(0,0,0),IF(BWS4="非常勤",BVK39,BVW39))</f>
        <v>　</v>
      </c>
      <c r="BWK39" s="666"/>
      <c r="BWL39" s="667"/>
      <c r="BWM39" s="265"/>
      <c r="BWN39" s="665" t="str">
        <f>IF(BWQ39="×",TIME(0,0,0),IF(BWS4="非常勤",BVN39,BVZ39))</f>
        <v>　</v>
      </c>
      <c r="BWO39" s="666"/>
      <c r="BWP39" s="667"/>
      <c r="BWQ39" s="265"/>
      <c r="BWR39" s="665" t="str">
        <f>IF(BWU39="×",TIME(0,0,0),IF(BWS4="非常勤",BVQ39,BWC39))</f>
        <v>　</v>
      </c>
      <c r="BWS39" s="666"/>
      <c r="BWT39" s="667"/>
      <c r="BWU39" s="265"/>
      <c r="BWV39" s="668"/>
      <c r="BWW39" s="669"/>
      <c r="BWX39" s="668"/>
      <c r="BWY39" s="670"/>
      <c r="BWZ39" s="669"/>
      <c r="BXA39" s="671"/>
      <c r="BXB39" s="672"/>
      <c r="BXC39" s="672"/>
      <c r="BXD39" s="673"/>
      <c r="BXE39" s="263">
        <f>$A$39</f>
        <v>25</v>
      </c>
      <c r="BXF39" s="264" t="str">
        <f>$B$39</f>
        <v>日</v>
      </c>
      <c r="BXG39" s="660"/>
      <c r="BXH39" s="661"/>
      <c r="BXI39" s="660"/>
      <c r="BXJ39" s="661"/>
      <c r="BXK39" s="662" t="str">
        <f>IFERROR(IF(OR(BXF39="日",BXF39="祝",BXF39=0,BXG39=""),"　",MAX(IF(AND(BXG39&lt;=BXK14,BXI39&gt;BXL14),BXL14-BXK14,IF(AND(BXG39&gt;BXK14,BXI39&lt;=BXL14),BXI39-BXG39,IF(AND(BXG39&lt;=BXK14,BXI39&lt;=BXL14),BXI39-BXK14,IF(AND(BXG39&gt;BXK14,BXI39&gt;BXL14),BXL14-BXG39,0)))),0)),0)</f>
        <v>　</v>
      </c>
      <c r="BXL39" s="663"/>
      <c r="BXM39" s="664"/>
      <c r="BXN39" s="662" t="str">
        <f>IFERROR(IF(OR(BXF39="日",BXF39="祝",BXF39=0,BXG39=""),"　",MAX(IF(AND(BXG39&gt;BXQ14,BXI39&gt;BXO14),0,IF(AND(BXG39&lt;=BXQ14,BXG39&gt;BXN14,BXI39&gt;BXO14),BXQ14-BXG39,IF(AND(BXG39&lt;=BXQ14,BXG39&lt;=BXN14,BXI39&gt;BXO14),BXQ14-BXN14,IF(AND(BXG39&gt;BXN14,BXI39&lt;=BXO14),BXI39-BXG39,IF(AND(BXG39&lt;=BXN14,BXI39&lt;=BXO14),BXI39-BXN14,0))))),0)),0)</f>
        <v>　</v>
      </c>
      <c r="BXO39" s="663"/>
      <c r="BXP39" s="664"/>
      <c r="BXQ39" s="662" t="str">
        <f>IFERROR(IF(OR(BXF39="日",BXF39="祝",BXF39=0,BXG39=""),"　",MAX(IF(AND(BXG39&lt;=BXQ14,BXI39&gt;BXR14),BXR14-BXQ14,IF(BXI39&lt;=BXR14,0,IF(AND(BXG39&gt;BXQ14,BXI39&gt;BXR14),BXR14-BXG39,0))),0)),0)</f>
        <v>　</v>
      </c>
      <c r="BXR39" s="663"/>
      <c r="BXS39" s="664"/>
      <c r="BXT39" s="662" t="str">
        <f>IFERROR(IF(OR(BXF39="日",BXF39="祝",BXF39=0,BXG39=""),"　",MAX(IF(BXG39&gt;BXT14,BXI39-BXG39,IF(BXG39&lt;=BXT14,BXI39-BXT14,0)),0)),0)</f>
        <v>　</v>
      </c>
      <c r="BXU39" s="663"/>
      <c r="BXV39" s="664"/>
      <c r="BXW39" s="662" t="str">
        <f>IFERROR(IF(OR(BXF39="日",BXF39="祝",BXF39=0,BXG39=""),"　",MAX(IF(AND(BXG39&lt;=BXW14,BXI39&gt;BXX14),BXX14-BXW14,IF(AND(BXG39&gt;BXW14,BXI39&lt;=BXX14),BXI39-BXG39,IF(AND(BXG39&lt;=BXW14,BXI39&lt;=BXX14),BXI39-BXW14,IF(AND(BXG39&gt;BXW14,BXI39&gt;BXX14),BXX14-BXG39,0)))),0)),0)</f>
        <v>　</v>
      </c>
      <c r="BXX39" s="663"/>
      <c r="BXY39" s="664"/>
      <c r="BXZ39" s="662" t="str">
        <f>IFERROR(IF(OR(BXF39="日",BXF39="祝",BXF39=0,BXG39=""),"　",MAX(IF(AND(BXG39&gt;BYC14,BXI39&gt;BYA14),0,IF(AND(BXG39&lt;=BYC14,BXG39&gt;BXZ14,BXI39&gt;BYA14),BYC14-BXG39,IF(AND(BXG39&lt;=BYC14,BXG39&lt;=BXZ14,BXI39&gt;BYA14),BYC14-BXZ14,IF(AND(BXG39&gt;BXZ14,BXI39&lt;=BYA14),BXI39-BXG39,IF(AND(BXG39&lt;=BXZ14,BXI39&lt;=BYA14),BXI39-BXZ14,0))))),0)),0)</f>
        <v>　</v>
      </c>
      <c r="BYA39" s="663"/>
      <c r="BYB39" s="664"/>
      <c r="BYC39" s="662" t="str">
        <f>IFERROR(IF(OR(BXF39="日",BXF39="祝",BXF39=0,BXG39=""),"　",MAX(IF(AND(BXG39&lt;=BYC14,BXI39&gt;BYD14),BYD14-BYC14,IF(BXI39&lt;=BYD14,0,IF(AND(BXG39&gt;BYC14,BXI39&gt;BYD14),BYD14-BXG39,0))),0)),0)</f>
        <v>　</v>
      </c>
      <c r="BYD39" s="663"/>
      <c r="BYE39" s="664"/>
      <c r="BYF39" s="662" t="str">
        <f t="shared" si="36"/>
        <v>　</v>
      </c>
      <c r="BYG39" s="663"/>
      <c r="BYH39" s="664"/>
      <c r="BYI39" s="665" t="str">
        <f>IF(BYL39="×",TIME(0,0,0),IF(BYV4="非常勤",BXK39,BXW39))</f>
        <v>　</v>
      </c>
      <c r="BYJ39" s="666"/>
      <c r="BYK39" s="667"/>
      <c r="BYL39" s="265"/>
      <c r="BYM39" s="665" t="str">
        <f>IF(BYP39="×",TIME(0,0,0),IF(BYV4="非常勤",BXN39,BXZ39))</f>
        <v>　</v>
      </c>
      <c r="BYN39" s="666"/>
      <c r="BYO39" s="667"/>
      <c r="BYP39" s="265"/>
      <c r="BYQ39" s="665" t="str">
        <f>IF(BYT39="×",TIME(0,0,0),IF(BYV4="非常勤",BXQ39,BYC39))</f>
        <v>　</v>
      </c>
      <c r="BYR39" s="666"/>
      <c r="BYS39" s="667"/>
      <c r="BYT39" s="265"/>
      <c r="BYU39" s="665" t="str">
        <f>IF(BYX39="×",TIME(0,0,0),IF(BYV4="非常勤",BXT39,BYF39))</f>
        <v>　</v>
      </c>
      <c r="BYV39" s="666"/>
      <c r="BYW39" s="667"/>
      <c r="BYX39" s="265"/>
      <c r="BYY39" s="668"/>
      <c r="BYZ39" s="669"/>
      <c r="BZA39" s="668"/>
      <c r="BZB39" s="670"/>
      <c r="BZC39" s="669"/>
      <c r="BZD39" s="671"/>
      <c r="BZE39" s="672"/>
      <c r="BZF39" s="672"/>
      <c r="BZG39" s="673"/>
      <c r="BZH39" s="263">
        <f>$A$39</f>
        <v>25</v>
      </c>
      <c r="BZI39" s="264" t="str">
        <f>$B$39</f>
        <v>日</v>
      </c>
      <c r="BZJ39" s="660"/>
      <c r="BZK39" s="661"/>
      <c r="BZL39" s="660"/>
      <c r="BZM39" s="661"/>
      <c r="BZN39" s="662" t="str">
        <f>IFERROR(IF(OR(BZI39="日",BZI39="祝",BZI39=0,BZJ39=""),"　",MAX(IF(AND(BZJ39&lt;=BZN14,BZL39&gt;BZO14),BZO14-BZN14,IF(AND(BZJ39&gt;BZN14,BZL39&lt;=BZO14),BZL39-BZJ39,IF(AND(BZJ39&lt;=BZN14,BZL39&lt;=BZO14),BZL39-BZN14,IF(AND(BZJ39&gt;BZN14,BZL39&gt;BZO14),BZO14-BZJ39,0)))),0)),0)</f>
        <v>　</v>
      </c>
      <c r="BZO39" s="663"/>
      <c r="BZP39" s="664"/>
      <c r="BZQ39" s="662" t="str">
        <f>IFERROR(IF(OR(BZI39="日",BZI39="祝",BZI39=0,BZJ39=""),"　",MAX(IF(AND(BZJ39&gt;BZT14,BZL39&gt;BZR14),0,IF(AND(BZJ39&lt;=BZT14,BZJ39&gt;BZQ14,BZL39&gt;BZR14),BZT14-BZJ39,IF(AND(BZJ39&lt;=BZT14,BZJ39&lt;=BZQ14,BZL39&gt;BZR14),BZT14-BZQ14,IF(AND(BZJ39&gt;BZQ14,BZL39&lt;=BZR14),BZL39-BZJ39,IF(AND(BZJ39&lt;=BZQ14,BZL39&lt;=BZR14),BZL39-BZQ14,0))))),0)),0)</f>
        <v>　</v>
      </c>
      <c r="BZR39" s="663"/>
      <c r="BZS39" s="664"/>
      <c r="BZT39" s="662" t="str">
        <f>IFERROR(IF(OR(BZI39="日",BZI39="祝",BZI39=0,BZJ39=""),"　",MAX(IF(AND(BZJ39&lt;=BZT14,BZL39&gt;BZU14),BZU14-BZT14,IF(BZL39&lt;=BZU14,0,IF(AND(BZJ39&gt;BZT14,BZL39&gt;BZU14),BZU14-BZJ39,0))),0)),0)</f>
        <v>　</v>
      </c>
      <c r="BZU39" s="663"/>
      <c r="BZV39" s="664"/>
      <c r="BZW39" s="662" t="str">
        <f>IFERROR(IF(OR(BZI39="日",BZI39="祝",BZI39=0,BZJ39=""),"　",MAX(IF(BZJ39&gt;BZW14,BZL39-BZJ39,IF(BZJ39&lt;=BZW14,BZL39-BZW14,0)),0)),0)</f>
        <v>　</v>
      </c>
      <c r="BZX39" s="663"/>
      <c r="BZY39" s="664"/>
      <c r="BZZ39" s="662" t="str">
        <f>IFERROR(IF(OR(BZI39="日",BZI39="祝",BZI39=0,BZJ39=""),"　",MAX(IF(AND(BZJ39&lt;=BZZ14,BZL39&gt;CAA14),CAA14-BZZ14,IF(AND(BZJ39&gt;BZZ14,BZL39&lt;=CAA14),BZL39-BZJ39,IF(AND(BZJ39&lt;=BZZ14,BZL39&lt;=CAA14),BZL39-BZZ14,IF(AND(BZJ39&gt;BZZ14,BZL39&gt;CAA14),CAA14-BZJ39,0)))),0)),0)</f>
        <v>　</v>
      </c>
      <c r="CAA39" s="663"/>
      <c r="CAB39" s="664"/>
      <c r="CAC39" s="662" t="str">
        <f>IFERROR(IF(OR(BZI39="日",BZI39="祝",BZI39=0,BZJ39=""),"　",MAX(IF(AND(BZJ39&gt;CAF14,BZL39&gt;CAD14),0,IF(AND(BZJ39&lt;=CAF14,BZJ39&gt;CAC14,BZL39&gt;CAD14),CAF14-BZJ39,IF(AND(BZJ39&lt;=CAF14,BZJ39&lt;=CAC14,BZL39&gt;CAD14),CAF14-CAC14,IF(AND(BZJ39&gt;CAC14,BZL39&lt;=CAD14),BZL39-BZJ39,IF(AND(BZJ39&lt;=CAC14,BZL39&lt;=CAD14),BZL39-CAC14,0))))),0)),0)</f>
        <v>　</v>
      </c>
      <c r="CAD39" s="663"/>
      <c r="CAE39" s="664"/>
      <c r="CAF39" s="662" t="str">
        <f>IFERROR(IF(OR(BZI39="日",BZI39="祝",BZI39=0,BZJ39=""),"　",MAX(IF(AND(BZJ39&lt;=CAF14,BZL39&gt;CAG14),CAG14-CAF14,IF(BZL39&lt;=CAG14,0,IF(AND(BZJ39&gt;CAF14,BZL39&gt;CAG14),CAG14-BZJ39,0))),0)),0)</f>
        <v>　</v>
      </c>
      <c r="CAG39" s="663"/>
      <c r="CAH39" s="664"/>
      <c r="CAI39" s="662" t="str">
        <f t="shared" si="37"/>
        <v>　</v>
      </c>
      <c r="CAJ39" s="663"/>
      <c r="CAK39" s="664"/>
      <c r="CAL39" s="665" t="str">
        <f>IF(CAO39="×",TIME(0,0,0),IF(CAY4="非常勤",BZN39,BZZ39))</f>
        <v>　</v>
      </c>
      <c r="CAM39" s="666"/>
      <c r="CAN39" s="667"/>
      <c r="CAO39" s="265"/>
      <c r="CAP39" s="665" t="str">
        <f>IF(CAS39="×",TIME(0,0,0),IF(CAY4="非常勤",BZQ39,CAC39))</f>
        <v>　</v>
      </c>
      <c r="CAQ39" s="666"/>
      <c r="CAR39" s="667"/>
      <c r="CAS39" s="265"/>
      <c r="CAT39" s="665" t="str">
        <f>IF(CAW39="×",TIME(0,0,0),IF(CAY4="非常勤",BZT39,CAF39))</f>
        <v>　</v>
      </c>
      <c r="CAU39" s="666"/>
      <c r="CAV39" s="667"/>
      <c r="CAW39" s="265"/>
      <c r="CAX39" s="665" t="str">
        <f>IF(CBA39="×",TIME(0,0,0),IF(CAY4="非常勤",BZW39,CAI39))</f>
        <v>　</v>
      </c>
      <c r="CAY39" s="666"/>
      <c r="CAZ39" s="667"/>
      <c r="CBA39" s="265"/>
      <c r="CBB39" s="668"/>
      <c r="CBC39" s="669"/>
      <c r="CBD39" s="668"/>
      <c r="CBE39" s="670"/>
      <c r="CBF39" s="669"/>
      <c r="CBG39" s="671"/>
      <c r="CBH39" s="672"/>
      <c r="CBI39" s="672"/>
      <c r="CBJ39" s="673"/>
      <c r="CBK39" s="263">
        <f>$A$39</f>
        <v>25</v>
      </c>
      <c r="CBL39" s="264" t="str">
        <f>$B$39</f>
        <v>日</v>
      </c>
      <c r="CBM39" s="660"/>
      <c r="CBN39" s="661"/>
      <c r="CBO39" s="660"/>
      <c r="CBP39" s="661"/>
      <c r="CBQ39" s="662" t="str">
        <f>IFERROR(IF(OR(CBL39="日",CBL39="祝",CBL39=0,CBM39=""),"　",MAX(IF(AND(CBM39&lt;=CBQ14,CBO39&gt;CBR14),CBR14-CBQ14,IF(AND(CBM39&gt;CBQ14,CBO39&lt;=CBR14),CBO39-CBM39,IF(AND(CBM39&lt;=CBQ14,CBO39&lt;=CBR14),CBO39-CBQ14,IF(AND(CBM39&gt;CBQ14,CBO39&gt;CBR14),CBR14-CBM39,0)))),0)),0)</f>
        <v>　</v>
      </c>
      <c r="CBR39" s="663"/>
      <c r="CBS39" s="664"/>
      <c r="CBT39" s="662" t="str">
        <f>IFERROR(IF(OR(CBL39="日",CBL39="祝",CBL39=0,CBM39=""),"　",MAX(IF(AND(CBM39&gt;CBW14,CBO39&gt;CBU14),0,IF(AND(CBM39&lt;=CBW14,CBM39&gt;CBT14,CBO39&gt;CBU14),CBW14-CBM39,IF(AND(CBM39&lt;=CBW14,CBM39&lt;=CBT14,CBO39&gt;CBU14),CBW14-CBT14,IF(AND(CBM39&gt;CBT14,CBO39&lt;=CBU14),CBO39-CBM39,IF(AND(CBM39&lt;=CBT14,CBO39&lt;=CBU14),CBO39-CBT14,0))))),0)),0)</f>
        <v>　</v>
      </c>
      <c r="CBU39" s="663"/>
      <c r="CBV39" s="664"/>
      <c r="CBW39" s="662" t="str">
        <f>IFERROR(IF(OR(CBL39="日",CBL39="祝",CBL39=0,CBM39=""),"　",MAX(IF(AND(CBM39&lt;=CBW14,CBO39&gt;CBX14),CBX14-CBW14,IF(CBO39&lt;=CBX14,0,IF(AND(CBM39&gt;CBW14,CBO39&gt;CBX14),CBX14-CBM39,0))),0)),0)</f>
        <v>　</v>
      </c>
      <c r="CBX39" s="663"/>
      <c r="CBY39" s="664"/>
      <c r="CBZ39" s="662" t="str">
        <f>IFERROR(IF(OR(CBL39="日",CBL39="祝",CBL39=0,CBM39=""),"　",MAX(IF(CBM39&gt;CBZ14,CBO39-CBM39,IF(CBM39&lt;=CBZ14,CBO39-CBZ14,0)),0)),0)</f>
        <v>　</v>
      </c>
      <c r="CCA39" s="663"/>
      <c r="CCB39" s="664"/>
      <c r="CCC39" s="662" t="str">
        <f>IFERROR(IF(OR(CBL39="日",CBL39="祝",CBL39=0,CBM39=""),"　",MAX(IF(AND(CBM39&lt;=CCC14,CBO39&gt;CCD14),CCD14-CCC14,IF(AND(CBM39&gt;CCC14,CBO39&lt;=CCD14),CBO39-CBM39,IF(AND(CBM39&lt;=CCC14,CBO39&lt;=CCD14),CBO39-CCC14,IF(AND(CBM39&gt;CCC14,CBO39&gt;CCD14),CCD14-CBM39,0)))),0)),0)</f>
        <v>　</v>
      </c>
      <c r="CCD39" s="663"/>
      <c r="CCE39" s="664"/>
      <c r="CCF39" s="662" t="str">
        <f>IFERROR(IF(OR(CBL39="日",CBL39="祝",CBL39=0,CBM39=""),"　",MAX(IF(AND(CBM39&gt;CCI14,CBO39&gt;CCG14),0,IF(AND(CBM39&lt;=CCI14,CBM39&gt;CCF14,CBO39&gt;CCG14),CCI14-CBM39,IF(AND(CBM39&lt;=CCI14,CBM39&lt;=CCF14,CBO39&gt;CCG14),CCI14-CCF14,IF(AND(CBM39&gt;CCF14,CBO39&lt;=CCG14),CBO39-CBM39,IF(AND(CBM39&lt;=CCF14,CBO39&lt;=CCG14),CBO39-CCF14,0))))),0)),0)</f>
        <v>　</v>
      </c>
      <c r="CCG39" s="663"/>
      <c r="CCH39" s="664"/>
      <c r="CCI39" s="662" t="str">
        <f>IFERROR(IF(OR(CBL39="日",CBL39="祝",CBL39=0,CBM39=""),"　",MAX(IF(AND(CBM39&lt;=CCI14,CBO39&gt;CCJ14),CCJ14-CCI14,IF(CBO39&lt;=CCJ14,0,IF(AND(CBM39&gt;CCI14,CBO39&gt;CCJ14),CCJ14-CBM39,0))),0)),0)</f>
        <v>　</v>
      </c>
      <c r="CCJ39" s="663"/>
      <c r="CCK39" s="664"/>
      <c r="CCL39" s="662" t="str">
        <f t="shared" si="38"/>
        <v>　</v>
      </c>
      <c r="CCM39" s="663"/>
      <c r="CCN39" s="664"/>
      <c r="CCO39" s="665" t="str">
        <f>IF(CCR39="×",TIME(0,0,0),IF(CDB4="非常勤",CBQ39,CCC39))</f>
        <v>　</v>
      </c>
      <c r="CCP39" s="666"/>
      <c r="CCQ39" s="667"/>
      <c r="CCR39" s="265"/>
      <c r="CCS39" s="665" t="str">
        <f>IF(CCV39="×",TIME(0,0,0),IF(CDB4="非常勤",CBT39,CCF39))</f>
        <v>　</v>
      </c>
      <c r="CCT39" s="666"/>
      <c r="CCU39" s="667"/>
      <c r="CCV39" s="265"/>
      <c r="CCW39" s="665" t="str">
        <f>IF(CCZ39="×",TIME(0,0,0),IF(CDB4="非常勤",CBW39,CCI39))</f>
        <v>　</v>
      </c>
      <c r="CCX39" s="666"/>
      <c r="CCY39" s="667"/>
      <c r="CCZ39" s="265"/>
      <c r="CDA39" s="665" t="str">
        <f>IF(CDD39="×",TIME(0,0,0),IF(CDB4="非常勤",CBZ39,CCL39))</f>
        <v>　</v>
      </c>
      <c r="CDB39" s="666"/>
      <c r="CDC39" s="667"/>
      <c r="CDD39" s="265"/>
      <c r="CDE39" s="668"/>
      <c r="CDF39" s="669"/>
      <c r="CDG39" s="668"/>
      <c r="CDH39" s="670"/>
      <c r="CDI39" s="669"/>
      <c r="CDJ39" s="671"/>
      <c r="CDK39" s="672"/>
      <c r="CDL39" s="672"/>
      <c r="CDM39" s="673"/>
      <c r="CDN39" s="263">
        <f>$A$39</f>
        <v>25</v>
      </c>
      <c r="CDO39" s="264" t="str">
        <f>$B$39</f>
        <v>日</v>
      </c>
      <c r="CDP39" s="660"/>
      <c r="CDQ39" s="661"/>
      <c r="CDR39" s="660"/>
      <c r="CDS39" s="661"/>
      <c r="CDT39" s="662" t="str">
        <f>IFERROR(IF(OR(CDO39="日",CDO39="祝",CDO39=0,CDP39=""),"　",MAX(IF(AND(CDP39&lt;=CDT14,CDR39&gt;CDU14),CDU14-CDT14,IF(AND(CDP39&gt;CDT14,CDR39&lt;=CDU14),CDR39-CDP39,IF(AND(CDP39&lt;=CDT14,CDR39&lt;=CDU14),CDR39-CDT14,IF(AND(CDP39&gt;CDT14,CDR39&gt;CDU14),CDU14-CDP39,0)))),0)),0)</f>
        <v>　</v>
      </c>
      <c r="CDU39" s="663"/>
      <c r="CDV39" s="664"/>
      <c r="CDW39" s="662" t="str">
        <f>IFERROR(IF(OR(CDO39="日",CDO39="祝",CDO39=0,CDP39=""),"　",MAX(IF(AND(CDP39&gt;CDZ14,CDR39&gt;CDX14),0,IF(AND(CDP39&lt;=CDZ14,CDP39&gt;CDW14,CDR39&gt;CDX14),CDZ14-CDP39,IF(AND(CDP39&lt;=CDZ14,CDP39&lt;=CDW14,CDR39&gt;CDX14),CDZ14-CDW14,IF(AND(CDP39&gt;CDW14,CDR39&lt;=CDX14),CDR39-CDP39,IF(AND(CDP39&lt;=CDW14,CDR39&lt;=CDX14),CDR39-CDW14,0))))),0)),0)</f>
        <v>　</v>
      </c>
      <c r="CDX39" s="663"/>
      <c r="CDY39" s="664"/>
      <c r="CDZ39" s="662" t="str">
        <f>IFERROR(IF(OR(CDO39="日",CDO39="祝",CDO39=0,CDP39=""),"　",MAX(IF(AND(CDP39&lt;=CDZ14,CDR39&gt;CEA14),CEA14-CDZ14,IF(CDR39&lt;=CEA14,0,IF(AND(CDP39&gt;CDZ14,CDR39&gt;CEA14),CEA14-CDP39,0))),0)),0)</f>
        <v>　</v>
      </c>
      <c r="CEA39" s="663"/>
      <c r="CEB39" s="664"/>
      <c r="CEC39" s="662" t="str">
        <f>IFERROR(IF(OR(CDO39="日",CDO39="祝",CDO39=0,CDP39=""),"　",MAX(IF(CDP39&gt;CEC14,CDR39-CDP39,IF(CDP39&lt;=CEC14,CDR39-CEC14,0)),0)),0)</f>
        <v>　</v>
      </c>
      <c r="CED39" s="663"/>
      <c r="CEE39" s="664"/>
      <c r="CEF39" s="662" t="str">
        <f>IFERROR(IF(OR(CDO39="日",CDO39="祝",CDO39=0,CDP39=""),"　",MAX(IF(AND(CDP39&lt;=CEF14,CDR39&gt;CEG14),CEG14-CEF14,IF(AND(CDP39&gt;CEF14,CDR39&lt;=CEG14),CDR39-CDP39,IF(AND(CDP39&lt;=CEF14,CDR39&lt;=CEG14),CDR39-CEF14,IF(AND(CDP39&gt;CEF14,CDR39&gt;CEG14),CEG14-CDP39,0)))),0)),0)</f>
        <v>　</v>
      </c>
      <c r="CEG39" s="663"/>
      <c r="CEH39" s="664"/>
      <c r="CEI39" s="662" t="str">
        <f>IFERROR(IF(OR(CDO39="日",CDO39="祝",CDO39=0,CDP39=""),"　",MAX(IF(AND(CDP39&gt;CEL14,CDR39&gt;CEJ14),0,IF(AND(CDP39&lt;=CEL14,CDP39&gt;CEI14,CDR39&gt;CEJ14),CEL14-CDP39,IF(AND(CDP39&lt;=CEL14,CDP39&lt;=CEI14,CDR39&gt;CEJ14),CEL14-CEI14,IF(AND(CDP39&gt;CEI14,CDR39&lt;=CEJ14),CDR39-CDP39,IF(AND(CDP39&lt;=CEI14,CDR39&lt;=CEJ14),CDR39-CEI14,0))))),0)),0)</f>
        <v>　</v>
      </c>
      <c r="CEJ39" s="663"/>
      <c r="CEK39" s="664"/>
      <c r="CEL39" s="662" t="str">
        <f>IFERROR(IF(OR(CDO39="日",CDO39="祝",CDO39=0,CDP39=""),"　",MAX(IF(AND(CDP39&lt;=CEL14,CDR39&gt;CEM14),CEM14-CEL14,IF(CDR39&lt;=CEM14,0,IF(AND(CDP39&gt;CEL14,CDR39&gt;CEM14),CEM14-CDP39,0))),0)),0)</f>
        <v>　</v>
      </c>
      <c r="CEM39" s="663"/>
      <c r="CEN39" s="664"/>
      <c r="CEO39" s="662" t="str">
        <f t="shared" si="39"/>
        <v>　</v>
      </c>
      <c r="CEP39" s="663"/>
      <c r="CEQ39" s="664"/>
      <c r="CER39" s="665" t="str">
        <f>IF(CEU39="×",TIME(0,0,0),IF(CFE4="非常勤",CDT39,CEF39))</f>
        <v>　</v>
      </c>
      <c r="CES39" s="666"/>
      <c r="CET39" s="667"/>
      <c r="CEU39" s="265"/>
      <c r="CEV39" s="665" t="str">
        <f>IF(CEY39="×",TIME(0,0,0),IF(CFE4="非常勤",CDW39,CEI39))</f>
        <v>　</v>
      </c>
      <c r="CEW39" s="666"/>
      <c r="CEX39" s="667"/>
      <c r="CEY39" s="265"/>
      <c r="CEZ39" s="665" t="str">
        <f>IF(CFC39="×",TIME(0,0,0),IF(CFE4="非常勤",CDZ39,CEL39))</f>
        <v>　</v>
      </c>
      <c r="CFA39" s="666"/>
      <c r="CFB39" s="667"/>
      <c r="CFC39" s="265"/>
      <c r="CFD39" s="665" t="str">
        <f>IF(CFG39="×",TIME(0,0,0),IF(CFE4="非常勤",CEC39,CEO39))</f>
        <v>　</v>
      </c>
      <c r="CFE39" s="666"/>
      <c r="CFF39" s="667"/>
      <c r="CFG39" s="265"/>
      <c r="CFH39" s="668"/>
      <c r="CFI39" s="669"/>
      <c r="CFJ39" s="668"/>
      <c r="CFK39" s="670"/>
      <c r="CFL39" s="669"/>
      <c r="CFM39" s="671"/>
      <c r="CFN39" s="672"/>
      <c r="CFO39" s="672"/>
      <c r="CFP39" s="673"/>
      <c r="CFQ39" s="263">
        <f>$A$39</f>
        <v>25</v>
      </c>
      <c r="CFR39" s="264" t="str">
        <f>$B$39</f>
        <v>日</v>
      </c>
      <c r="CFS39" s="660"/>
      <c r="CFT39" s="661"/>
      <c r="CFU39" s="660"/>
      <c r="CFV39" s="661"/>
      <c r="CFW39" s="662" t="str">
        <f>IFERROR(IF(OR(CFR39="日",CFR39="祝",CFR39=0,CFS39=""),"　",MAX(IF(AND(CFS39&lt;=CFW14,CFU39&gt;CFX14),CFX14-CFW14,IF(AND(CFS39&gt;CFW14,CFU39&lt;=CFX14),CFU39-CFS39,IF(AND(CFS39&lt;=CFW14,CFU39&lt;=CFX14),CFU39-CFW14,IF(AND(CFS39&gt;CFW14,CFU39&gt;CFX14),CFX14-CFS39,0)))),0)),0)</f>
        <v>　</v>
      </c>
      <c r="CFX39" s="663"/>
      <c r="CFY39" s="664"/>
      <c r="CFZ39" s="662" t="str">
        <f>IFERROR(IF(OR(CFR39="日",CFR39="祝",CFR39=0,CFS39=""),"　",MAX(IF(AND(CFS39&gt;CGC14,CFU39&gt;CGA14),0,IF(AND(CFS39&lt;=CGC14,CFS39&gt;CFZ14,CFU39&gt;CGA14),CGC14-CFS39,IF(AND(CFS39&lt;=CGC14,CFS39&lt;=CFZ14,CFU39&gt;CGA14),CGC14-CFZ14,IF(AND(CFS39&gt;CFZ14,CFU39&lt;=CGA14),CFU39-CFS39,IF(AND(CFS39&lt;=CFZ14,CFU39&lt;=CGA14),CFU39-CFZ14,0))))),0)),0)</f>
        <v>　</v>
      </c>
      <c r="CGA39" s="663"/>
      <c r="CGB39" s="664"/>
      <c r="CGC39" s="662" t="str">
        <f>IFERROR(IF(OR(CFR39="日",CFR39="祝",CFR39=0,CFS39=""),"　",MAX(IF(AND(CFS39&lt;=CGC14,CFU39&gt;CGD14),CGD14-CGC14,IF(CFU39&lt;=CGD14,0,IF(AND(CFS39&gt;CGC14,CFU39&gt;CGD14),CGD14-CFS39,0))),0)),0)</f>
        <v>　</v>
      </c>
      <c r="CGD39" s="663"/>
      <c r="CGE39" s="664"/>
      <c r="CGF39" s="662" t="str">
        <f>IFERROR(IF(OR(CFR39="日",CFR39="祝",CFR39=0,CFS39=""),"　",MAX(IF(CFS39&gt;CGF14,CFU39-CFS39,IF(CFS39&lt;=CGF14,CFU39-CGF14,0)),0)),0)</f>
        <v>　</v>
      </c>
      <c r="CGG39" s="663"/>
      <c r="CGH39" s="664"/>
      <c r="CGI39" s="662" t="str">
        <f>IFERROR(IF(OR(CFR39="日",CFR39="祝",CFR39=0,CFS39=""),"　",MAX(IF(AND(CFS39&lt;=CGI14,CFU39&gt;CGJ14),CGJ14-CGI14,IF(AND(CFS39&gt;CGI14,CFU39&lt;=CGJ14),CFU39-CFS39,IF(AND(CFS39&lt;=CGI14,CFU39&lt;=CGJ14),CFU39-CGI14,IF(AND(CFS39&gt;CGI14,CFU39&gt;CGJ14),CGJ14-CFS39,0)))),0)),0)</f>
        <v>　</v>
      </c>
      <c r="CGJ39" s="663"/>
      <c r="CGK39" s="664"/>
      <c r="CGL39" s="662" t="str">
        <f>IFERROR(IF(OR(CFR39="日",CFR39="祝",CFR39=0,CFS39=""),"　",MAX(IF(AND(CFS39&gt;CGO14,CFU39&gt;CGM14),0,IF(AND(CFS39&lt;=CGO14,CFS39&gt;CGL14,CFU39&gt;CGM14),CGO14-CFS39,IF(AND(CFS39&lt;=CGO14,CFS39&lt;=CGL14,CFU39&gt;CGM14),CGO14-CGL14,IF(AND(CFS39&gt;CGL14,CFU39&lt;=CGM14),CFU39-CFS39,IF(AND(CFS39&lt;=CGL14,CFU39&lt;=CGM14),CFU39-CGL14,0))))),0)),0)</f>
        <v>　</v>
      </c>
      <c r="CGM39" s="663"/>
      <c r="CGN39" s="664"/>
      <c r="CGO39" s="662" t="str">
        <f>IFERROR(IF(OR(CFR39="日",CFR39="祝",CFR39=0,CFS39=""),"　",MAX(IF(AND(CFS39&lt;=CGO14,CFU39&gt;CGP14),CGP14-CGO14,IF(CFU39&lt;=CGP14,0,IF(AND(CFS39&gt;CGO14,CFU39&gt;CGP14),CGP14-CFS39,0))),0)),0)</f>
        <v>　</v>
      </c>
      <c r="CGP39" s="663"/>
      <c r="CGQ39" s="664"/>
      <c r="CGR39" s="662" t="str">
        <f t="shared" si="40"/>
        <v>　</v>
      </c>
      <c r="CGS39" s="663"/>
      <c r="CGT39" s="664"/>
      <c r="CGU39" s="665" t="str">
        <f>IF(CGX39="×",TIME(0,0,0),IF(CHH4="非常勤",CFW39,CGI39))</f>
        <v>　</v>
      </c>
      <c r="CGV39" s="666"/>
      <c r="CGW39" s="667"/>
      <c r="CGX39" s="265"/>
      <c r="CGY39" s="665" t="str">
        <f>IF(CHB39="×",TIME(0,0,0),IF(CHH4="非常勤",CFZ39,CGL39))</f>
        <v>　</v>
      </c>
      <c r="CGZ39" s="666"/>
      <c r="CHA39" s="667"/>
      <c r="CHB39" s="265"/>
      <c r="CHC39" s="665" t="str">
        <f>IF(CHF39="×",TIME(0,0,0),IF(CHH4="非常勤",CGC39,CGO39))</f>
        <v>　</v>
      </c>
      <c r="CHD39" s="666"/>
      <c r="CHE39" s="667"/>
      <c r="CHF39" s="265"/>
      <c r="CHG39" s="665" t="str">
        <f>IF(CHJ39="×",TIME(0,0,0),IF(CHH4="非常勤",CGF39,CGR39))</f>
        <v>　</v>
      </c>
      <c r="CHH39" s="666"/>
      <c r="CHI39" s="667"/>
      <c r="CHJ39" s="265"/>
      <c r="CHK39" s="668"/>
      <c r="CHL39" s="669"/>
      <c r="CHM39" s="668"/>
      <c r="CHN39" s="670"/>
      <c r="CHO39" s="669"/>
      <c r="CHP39" s="671"/>
      <c r="CHQ39" s="672"/>
      <c r="CHR39" s="672"/>
      <c r="CHS39" s="673"/>
      <c r="CHT39" s="263">
        <f>$A$39</f>
        <v>25</v>
      </c>
      <c r="CHU39" s="264" t="str">
        <f>$B$39</f>
        <v>日</v>
      </c>
      <c r="CHV39" s="660"/>
      <c r="CHW39" s="661"/>
      <c r="CHX39" s="660"/>
      <c r="CHY39" s="661"/>
      <c r="CHZ39" s="662" t="str">
        <f>IFERROR(IF(OR(CHU39="日",CHU39="祝",CHU39=0,CHV39=""),"　",MAX(IF(AND(CHV39&lt;=CHZ14,CHX39&gt;CIA14),CIA14-CHZ14,IF(AND(CHV39&gt;CHZ14,CHX39&lt;=CIA14),CHX39-CHV39,IF(AND(CHV39&lt;=CHZ14,CHX39&lt;=CIA14),CHX39-CHZ14,IF(AND(CHV39&gt;CHZ14,CHX39&gt;CIA14),CIA14-CHV39,0)))),0)),0)</f>
        <v>　</v>
      </c>
      <c r="CIA39" s="663"/>
      <c r="CIB39" s="664"/>
      <c r="CIC39" s="662" t="str">
        <f>IFERROR(IF(OR(CHU39="日",CHU39="祝",CHU39=0,CHV39=""),"　",MAX(IF(AND(CHV39&gt;CIF14,CHX39&gt;CID14),0,IF(AND(CHV39&lt;=CIF14,CHV39&gt;CIC14,CHX39&gt;CID14),CIF14-CHV39,IF(AND(CHV39&lt;=CIF14,CHV39&lt;=CIC14,CHX39&gt;CID14),CIF14-CIC14,IF(AND(CHV39&gt;CIC14,CHX39&lt;=CID14),CHX39-CHV39,IF(AND(CHV39&lt;=CIC14,CHX39&lt;=CID14),CHX39-CIC14,0))))),0)),0)</f>
        <v>　</v>
      </c>
      <c r="CID39" s="663"/>
      <c r="CIE39" s="664"/>
      <c r="CIF39" s="662" t="str">
        <f>IFERROR(IF(OR(CHU39="日",CHU39="祝",CHU39=0,CHV39=""),"　",MAX(IF(AND(CHV39&lt;=CIF14,CHX39&gt;CIG14),CIG14-CIF14,IF(CHX39&lt;=CIG14,0,IF(AND(CHV39&gt;CIF14,CHX39&gt;CIG14),CIG14-CHV39,0))),0)),0)</f>
        <v>　</v>
      </c>
      <c r="CIG39" s="663"/>
      <c r="CIH39" s="664"/>
      <c r="CII39" s="662" t="str">
        <f>IFERROR(IF(OR(CHU39="日",CHU39="祝",CHU39=0,CHV39=""),"　",MAX(IF(CHV39&gt;CII14,CHX39-CHV39,IF(CHV39&lt;=CII14,CHX39-CII14,0)),0)),0)</f>
        <v>　</v>
      </c>
      <c r="CIJ39" s="663"/>
      <c r="CIK39" s="664"/>
      <c r="CIL39" s="662" t="str">
        <f>IFERROR(IF(OR(CHU39="日",CHU39="祝",CHU39=0,CHV39=""),"　",MAX(IF(AND(CHV39&lt;=CIL14,CHX39&gt;CIM14),CIM14-CIL14,IF(AND(CHV39&gt;CIL14,CHX39&lt;=CIM14),CHX39-CHV39,IF(AND(CHV39&lt;=CIL14,CHX39&lt;=CIM14),CHX39-CIL14,IF(AND(CHV39&gt;CIL14,CHX39&gt;CIM14),CIM14-CHV39,0)))),0)),0)</f>
        <v>　</v>
      </c>
      <c r="CIM39" s="663"/>
      <c r="CIN39" s="664"/>
      <c r="CIO39" s="662" t="str">
        <f>IFERROR(IF(OR(CHU39="日",CHU39="祝",CHU39=0,CHV39=""),"　",MAX(IF(AND(CHV39&gt;CIR14,CHX39&gt;CIP14),0,IF(AND(CHV39&lt;=CIR14,CHV39&gt;CIO14,CHX39&gt;CIP14),CIR14-CHV39,IF(AND(CHV39&lt;=CIR14,CHV39&lt;=CIO14,CHX39&gt;CIP14),CIR14-CIO14,IF(AND(CHV39&gt;CIO14,CHX39&lt;=CIP14),CHX39-CHV39,IF(AND(CHV39&lt;=CIO14,CHX39&lt;=CIP14),CHX39-CIO14,0))))),0)),0)</f>
        <v>　</v>
      </c>
      <c r="CIP39" s="663"/>
      <c r="CIQ39" s="664"/>
      <c r="CIR39" s="662" t="str">
        <f>IFERROR(IF(OR(CHU39="日",CHU39="祝",CHU39=0,CHV39=""),"　",MAX(IF(AND(CHV39&lt;=CIR14,CHX39&gt;CIS14),CIS14-CIR14,IF(CHX39&lt;=CIS14,0,IF(AND(CHV39&gt;CIR14,CHX39&gt;CIS14),CIS14-CHV39,0))),0)),0)</f>
        <v>　</v>
      </c>
      <c r="CIS39" s="663"/>
      <c r="CIT39" s="664"/>
      <c r="CIU39" s="662" t="str">
        <f t="shared" si="41"/>
        <v>　</v>
      </c>
      <c r="CIV39" s="663"/>
      <c r="CIW39" s="664"/>
      <c r="CIX39" s="665" t="str">
        <f>IF(CJA39="×",TIME(0,0,0),IF(CJK4="非常勤",CHZ39,CIL39))</f>
        <v>　</v>
      </c>
      <c r="CIY39" s="666"/>
      <c r="CIZ39" s="667"/>
      <c r="CJA39" s="265"/>
      <c r="CJB39" s="665" t="str">
        <f>IF(CJE39="×",TIME(0,0,0),IF(CJK4="非常勤",CIC39,CIO39))</f>
        <v>　</v>
      </c>
      <c r="CJC39" s="666"/>
      <c r="CJD39" s="667"/>
      <c r="CJE39" s="265"/>
      <c r="CJF39" s="665" t="str">
        <f>IF(CJI39="×",TIME(0,0,0),IF(CJK4="非常勤",CIF39,CIR39))</f>
        <v>　</v>
      </c>
      <c r="CJG39" s="666"/>
      <c r="CJH39" s="667"/>
      <c r="CJI39" s="265"/>
      <c r="CJJ39" s="665" t="str">
        <f>IF(CJM39="×",TIME(0,0,0),IF(CJK4="非常勤",CII39,CIU39))</f>
        <v>　</v>
      </c>
      <c r="CJK39" s="666"/>
      <c r="CJL39" s="667"/>
      <c r="CJM39" s="265"/>
      <c r="CJN39" s="668"/>
      <c r="CJO39" s="669"/>
      <c r="CJP39" s="668"/>
      <c r="CJQ39" s="670"/>
      <c r="CJR39" s="669"/>
      <c r="CJS39" s="671"/>
      <c r="CJT39" s="672"/>
      <c r="CJU39" s="672"/>
      <c r="CJV39" s="673"/>
      <c r="CJW39" s="263">
        <f>$A$39</f>
        <v>25</v>
      </c>
      <c r="CJX39" s="264" t="str">
        <f>$B$39</f>
        <v>日</v>
      </c>
      <c r="CJY39" s="660"/>
      <c r="CJZ39" s="661"/>
      <c r="CKA39" s="660"/>
      <c r="CKB39" s="661"/>
      <c r="CKC39" s="662" t="str">
        <f>IFERROR(IF(OR(CJX39="日",CJX39="祝",CJX39=0,CJY39=""),"　",MAX(IF(AND(CJY39&lt;=CKC14,CKA39&gt;CKD14),CKD14-CKC14,IF(AND(CJY39&gt;CKC14,CKA39&lt;=CKD14),CKA39-CJY39,IF(AND(CJY39&lt;=CKC14,CKA39&lt;=CKD14),CKA39-CKC14,IF(AND(CJY39&gt;CKC14,CKA39&gt;CKD14),CKD14-CJY39,0)))),0)),0)</f>
        <v>　</v>
      </c>
      <c r="CKD39" s="663"/>
      <c r="CKE39" s="664"/>
      <c r="CKF39" s="662" t="str">
        <f>IFERROR(IF(OR(CJX39="日",CJX39="祝",CJX39=0,CJY39=""),"　",MAX(IF(AND(CJY39&gt;CKI14,CKA39&gt;CKG14),0,IF(AND(CJY39&lt;=CKI14,CJY39&gt;CKF14,CKA39&gt;CKG14),CKI14-CJY39,IF(AND(CJY39&lt;=CKI14,CJY39&lt;=CKF14,CKA39&gt;CKG14),CKI14-CKF14,IF(AND(CJY39&gt;CKF14,CKA39&lt;=CKG14),CKA39-CJY39,IF(AND(CJY39&lt;=CKF14,CKA39&lt;=CKG14),CKA39-CKF14,0))))),0)),0)</f>
        <v>　</v>
      </c>
      <c r="CKG39" s="663"/>
      <c r="CKH39" s="664"/>
      <c r="CKI39" s="662" t="str">
        <f>IFERROR(IF(OR(CJX39="日",CJX39="祝",CJX39=0,CJY39=""),"　",MAX(IF(AND(CJY39&lt;=CKI14,CKA39&gt;CKJ14),CKJ14-CKI14,IF(CKA39&lt;=CKJ14,0,IF(AND(CJY39&gt;CKI14,CKA39&gt;CKJ14),CKJ14-CJY39,0))),0)),0)</f>
        <v>　</v>
      </c>
      <c r="CKJ39" s="663"/>
      <c r="CKK39" s="664"/>
      <c r="CKL39" s="662" t="str">
        <f>IFERROR(IF(OR(CJX39="日",CJX39="祝",CJX39=0,CJY39=""),"　",MAX(IF(CJY39&gt;CKL14,CKA39-CJY39,IF(CJY39&lt;=CKL14,CKA39-CKL14,0)),0)),0)</f>
        <v>　</v>
      </c>
      <c r="CKM39" s="663"/>
      <c r="CKN39" s="664"/>
      <c r="CKO39" s="662" t="str">
        <f>IFERROR(IF(OR(CJX39="日",CJX39="祝",CJX39=0,CJY39=""),"　",MAX(IF(AND(CJY39&lt;=CKO14,CKA39&gt;CKP14),CKP14-CKO14,IF(AND(CJY39&gt;CKO14,CKA39&lt;=CKP14),CKA39-CJY39,IF(AND(CJY39&lt;=CKO14,CKA39&lt;=CKP14),CKA39-CKO14,IF(AND(CJY39&gt;CKO14,CKA39&gt;CKP14),CKP14-CJY39,0)))),0)),0)</f>
        <v>　</v>
      </c>
      <c r="CKP39" s="663"/>
      <c r="CKQ39" s="664"/>
      <c r="CKR39" s="662" t="str">
        <f>IFERROR(IF(OR(CJX39="日",CJX39="祝",CJX39=0,CJY39=""),"　",MAX(IF(AND(CJY39&gt;CKU14,CKA39&gt;CKS14),0,IF(AND(CJY39&lt;=CKU14,CJY39&gt;CKR14,CKA39&gt;CKS14),CKU14-CJY39,IF(AND(CJY39&lt;=CKU14,CJY39&lt;=CKR14,CKA39&gt;CKS14),CKU14-CKR14,IF(AND(CJY39&gt;CKR14,CKA39&lt;=CKS14),CKA39-CJY39,IF(AND(CJY39&lt;=CKR14,CKA39&lt;=CKS14),CKA39-CKR14,0))))),0)),0)</f>
        <v>　</v>
      </c>
      <c r="CKS39" s="663"/>
      <c r="CKT39" s="664"/>
      <c r="CKU39" s="662" t="str">
        <f>IFERROR(IF(OR(CJX39="日",CJX39="祝",CJX39=0,CJY39=""),"　",MAX(IF(AND(CJY39&lt;=CKU14,CKA39&gt;CKV14),CKV14-CKU14,IF(CKA39&lt;=CKV14,0,IF(AND(CJY39&gt;CKU14,CKA39&gt;CKV14),CKV14-CJY39,0))),0)),0)</f>
        <v>　</v>
      </c>
      <c r="CKV39" s="663"/>
      <c r="CKW39" s="664"/>
      <c r="CKX39" s="662" t="str">
        <f t="shared" si="42"/>
        <v>　</v>
      </c>
      <c r="CKY39" s="663"/>
      <c r="CKZ39" s="664"/>
      <c r="CLA39" s="665" t="str">
        <f>IF(CLD39="×",TIME(0,0,0),IF(CLN4="非常勤",CKC39,CKO39))</f>
        <v>　</v>
      </c>
      <c r="CLB39" s="666"/>
      <c r="CLC39" s="667"/>
      <c r="CLD39" s="265"/>
      <c r="CLE39" s="665" t="str">
        <f>IF(CLH39="×",TIME(0,0,0),IF(CLN4="非常勤",CKF39,CKR39))</f>
        <v>　</v>
      </c>
      <c r="CLF39" s="666"/>
      <c r="CLG39" s="667"/>
      <c r="CLH39" s="265"/>
      <c r="CLI39" s="665" t="str">
        <f>IF(CLL39="×",TIME(0,0,0),IF(CLN4="非常勤",CKI39,CKU39))</f>
        <v>　</v>
      </c>
      <c r="CLJ39" s="666"/>
      <c r="CLK39" s="667"/>
      <c r="CLL39" s="265"/>
      <c r="CLM39" s="665" t="str">
        <f>IF(CLP39="×",TIME(0,0,0),IF(CLN4="非常勤",CKL39,CKX39))</f>
        <v>　</v>
      </c>
      <c r="CLN39" s="666"/>
      <c r="CLO39" s="667"/>
      <c r="CLP39" s="265"/>
      <c r="CLQ39" s="668"/>
      <c r="CLR39" s="669"/>
      <c r="CLS39" s="668"/>
      <c r="CLT39" s="670"/>
      <c r="CLU39" s="669"/>
      <c r="CLV39" s="671"/>
      <c r="CLW39" s="672"/>
      <c r="CLX39" s="672"/>
      <c r="CLY39" s="673"/>
      <c r="CLZ39" s="263">
        <f>$A$39</f>
        <v>25</v>
      </c>
      <c r="CMA39" s="264" t="str">
        <f>$B$39</f>
        <v>日</v>
      </c>
      <c r="CMB39" s="660"/>
      <c r="CMC39" s="661"/>
      <c r="CMD39" s="660"/>
      <c r="CME39" s="661"/>
      <c r="CMF39" s="662" t="str">
        <f>IFERROR(IF(OR(CMA39="日",CMA39="祝",CMA39=0,CMB39=""),"　",MAX(IF(AND(CMB39&lt;=CMF14,CMD39&gt;CMG14),CMG14-CMF14,IF(AND(CMB39&gt;CMF14,CMD39&lt;=CMG14),CMD39-CMB39,IF(AND(CMB39&lt;=CMF14,CMD39&lt;=CMG14),CMD39-CMF14,IF(AND(CMB39&gt;CMF14,CMD39&gt;CMG14),CMG14-CMB39,0)))),0)),0)</f>
        <v>　</v>
      </c>
      <c r="CMG39" s="663"/>
      <c r="CMH39" s="664"/>
      <c r="CMI39" s="662" t="str">
        <f>IFERROR(IF(OR(CMA39="日",CMA39="祝",CMA39=0,CMB39=""),"　",MAX(IF(AND(CMB39&gt;CML14,CMD39&gt;CMJ14),0,IF(AND(CMB39&lt;=CML14,CMB39&gt;CMI14,CMD39&gt;CMJ14),CML14-CMB39,IF(AND(CMB39&lt;=CML14,CMB39&lt;=CMI14,CMD39&gt;CMJ14),CML14-CMI14,IF(AND(CMB39&gt;CMI14,CMD39&lt;=CMJ14),CMD39-CMB39,IF(AND(CMB39&lt;=CMI14,CMD39&lt;=CMJ14),CMD39-CMI14,0))))),0)),0)</f>
        <v>　</v>
      </c>
      <c r="CMJ39" s="663"/>
      <c r="CMK39" s="664"/>
      <c r="CML39" s="662" t="str">
        <f>IFERROR(IF(OR(CMA39="日",CMA39="祝",CMA39=0,CMB39=""),"　",MAX(IF(AND(CMB39&lt;=CML14,CMD39&gt;CMM14),CMM14-CML14,IF(CMD39&lt;=CMM14,0,IF(AND(CMB39&gt;CML14,CMD39&gt;CMM14),CMM14-CMB39,0))),0)),0)</f>
        <v>　</v>
      </c>
      <c r="CMM39" s="663"/>
      <c r="CMN39" s="664"/>
      <c r="CMO39" s="662" t="str">
        <f>IFERROR(IF(OR(CMA39="日",CMA39="祝",CMA39=0,CMB39=""),"　",MAX(IF(CMB39&gt;CMO14,CMD39-CMB39,IF(CMB39&lt;=CMO14,CMD39-CMO14,0)),0)),0)</f>
        <v>　</v>
      </c>
      <c r="CMP39" s="663"/>
      <c r="CMQ39" s="664"/>
      <c r="CMR39" s="662" t="str">
        <f>IFERROR(IF(OR(CMA39="日",CMA39="祝",CMA39=0,CMB39=""),"　",MAX(IF(AND(CMB39&lt;=CMR14,CMD39&gt;CMS14),CMS14-CMR14,IF(AND(CMB39&gt;CMR14,CMD39&lt;=CMS14),CMD39-CMB39,IF(AND(CMB39&lt;=CMR14,CMD39&lt;=CMS14),CMD39-CMR14,IF(AND(CMB39&gt;CMR14,CMD39&gt;CMS14),CMS14-CMB39,0)))),0)),0)</f>
        <v>　</v>
      </c>
      <c r="CMS39" s="663"/>
      <c r="CMT39" s="664"/>
      <c r="CMU39" s="662" t="str">
        <f>IFERROR(IF(OR(CMA39="日",CMA39="祝",CMA39=0,CMB39=""),"　",MAX(IF(AND(CMB39&gt;CMX14,CMD39&gt;CMV14),0,IF(AND(CMB39&lt;=CMX14,CMB39&gt;CMU14,CMD39&gt;CMV14),CMX14-CMB39,IF(AND(CMB39&lt;=CMX14,CMB39&lt;=CMU14,CMD39&gt;CMV14),CMX14-CMU14,IF(AND(CMB39&gt;CMU14,CMD39&lt;=CMV14),CMD39-CMB39,IF(AND(CMB39&lt;=CMU14,CMD39&lt;=CMV14),CMD39-CMU14,0))))),0)),0)</f>
        <v>　</v>
      </c>
      <c r="CMV39" s="663"/>
      <c r="CMW39" s="664"/>
      <c r="CMX39" s="662" t="str">
        <f>IFERROR(IF(OR(CMA39="日",CMA39="祝",CMA39=0,CMB39=""),"　",MAX(IF(AND(CMB39&lt;=CMX14,CMD39&gt;CMY14),CMY14-CMX14,IF(CMD39&lt;=CMY14,0,IF(AND(CMB39&gt;CMX14,CMD39&gt;CMY14),CMY14-CMB39,0))),0)),0)</f>
        <v>　</v>
      </c>
      <c r="CMY39" s="663"/>
      <c r="CMZ39" s="664"/>
      <c r="CNA39" s="662" t="str">
        <f t="shared" si="43"/>
        <v>　</v>
      </c>
      <c r="CNB39" s="663"/>
      <c r="CNC39" s="664"/>
      <c r="CND39" s="665" t="str">
        <f>IF(CNG39="×",TIME(0,0,0),IF(CNQ4="非常勤",CMF39,CMR39))</f>
        <v>　</v>
      </c>
      <c r="CNE39" s="666"/>
      <c r="CNF39" s="667"/>
      <c r="CNG39" s="265"/>
      <c r="CNH39" s="665" t="str">
        <f>IF(CNK39="×",TIME(0,0,0),IF(CNQ4="非常勤",CMI39,CMU39))</f>
        <v>　</v>
      </c>
      <c r="CNI39" s="666"/>
      <c r="CNJ39" s="667"/>
      <c r="CNK39" s="265"/>
      <c r="CNL39" s="665" t="str">
        <f>IF(CNO39="×",TIME(0,0,0),IF(CNQ4="非常勤",CML39,CMX39))</f>
        <v>　</v>
      </c>
      <c r="CNM39" s="666"/>
      <c r="CNN39" s="667"/>
      <c r="CNO39" s="265"/>
      <c r="CNP39" s="665" t="str">
        <f>IF(CNS39="×",TIME(0,0,0),IF(CNQ4="非常勤",CMO39,CNA39))</f>
        <v>　</v>
      </c>
      <c r="CNQ39" s="666"/>
      <c r="CNR39" s="667"/>
      <c r="CNS39" s="265"/>
      <c r="CNT39" s="668"/>
      <c r="CNU39" s="669"/>
      <c r="CNV39" s="668"/>
      <c r="CNW39" s="670"/>
      <c r="CNX39" s="669"/>
      <c r="CNY39" s="671"/>
      <c r="CNZ39" s="672"/>
      <c r="COA39" s="672"/>
      <c r="COB39" s="673"/>
      <c r="COC39" s="263">
        <f>$A$39</f>
        <v>25</v>
      </c>
      <c r="COD39" s="264" t="str">
        <f>$B$39</f>
        <v>日</v>
      </c>
      <c r="COE39" s="660"/>
      <c r="COF39" s="661"/>
      <c r="COG39" s="660"/>
      <c r="COH39" s="661"/>
      <c r="COI39" s="662" t="str">
        <f>IFERROR(IF(OR(COD39="日",COD39="祝",COD39=0,COE39=""),"　",MAX(IF(AND(COE39&lt;=COI14,COG39&gt;COJ14),COJ14-COI14,IF(AND(COE39&gt;COI14,COG39&lt;=COJ14),COG39-COE39,IF(AND(COE39&lt;=COI14,COG39&lt;=COJ14),COG39-COI14,IF(AND(COE39&gt;COI14,COG39&gt;COJ14),COJ14-COE39,0)))),0)),0)</f>
        <v>　</v>
      </c>
      <c r="COJ39" s="663"/>
      <c r="COK39" s="664"/>
      <c r="COL39" s="662" t="str">
        <f>IFERROR(IF(OR(COD39="日",COD39="祝",COD39=0,COE39=""),"　",MAX(IF(AND(COE39&gt;COO14,COG39&gt;COM14),0,IF(AND(COE39&lt;=COO14,COE39&gt;COL14,COG39&gt;COM14),COO14-COE39,IF(AND(COE39&lt;=COO14,COE39&lt;=COL14,COG39&gt;COM14),COO14-COL14,IF(AND(COE39&gt;COL14,COG39&lt;=COM14),COG39-COE39,IF(AND(COE39&lt;=COL14,COG39&lt;=COM14),COG39-COL14,0))))),0)),0)</f>
        <v>　</v>
      </c>
      <c r="COM39" s="663"/>
      <c r="CON39" s="664"/>
      <c r="COO39" s="662" t="str">
        <f>IFERROR(IF(OR(COD39="日",COD39="祝",COD39=0,COE39=""),"　",MAX(IF(AND(COE39&lt;=COO14,COG39&gt;COP14),COP14-COO14,IF(COG39&lt;=COP14,0,IF(AND(COE39&gt;COO14,COG39&gt;COP14),COP14-COE39,0))),0)),0)</f>
        <v>　</v>
      </c>
      <c r="COP39" s="663"/>
      <c r="COQ39" s="664"/>
      <c r="COR39" s="662" t="str">
        <f>IFERROR(IF(OR(COD39="日",COD39="祝",COD39=0,COE39=""),"　",MAX(IF(COE39&gt;COR14,COG39-COE39,IF(COE39&lt;=COR14,COG39-COR14,0)),0)),0)</f>
        <v>　</v>
      </c>
      <c r="COS39" s="663"/>
      <c r="COT39" s="664"/>
      <c r="COU39" s="662" t="str">
        <f>IFERROR(IF(OR(COD39="日",COD39="祝",COD39=0,COE39=""),"　",MAX(IF(AND(COE39&lt;=COU14,COG39&gt;COV14),COV14-COU14,IF(AND(COE39&gt;COU14,COG39&lt;=COV14),COG39-COE39,IF(AND(COE39&lt;=COU14,COG39&lt;=COV14),COG39-COU14,IF(AND(COE39&gt;COU14,COG39&gt;COV14),COV14-COE39,0)))),0)),0)</f>
        <v>　</v>
      </c>
      <c r="COV39" s="663"/>
      <c r="COW39" s="664"/>
      <c r="COX39" s="662" t="str">
        <f>IFERROR(IF(OR(COD39="日",COD39="祝",COD39=0,COE39=""),"　",MAX(IF(AND(COE39&gt;CPA14,COG39&gt;COY14),0,IF(AND(COE39&lt;=CPA14,COE39&gt;COX14,COG39&gt;COY14),CPA14-COE39,IF(AND(COE39&lt;=CPA14,COE39&lt;=COX14,COG39&gt;COY14),CPA14-COX14,IF(AND(COE39&gt;COX14,COG39&lt;=COY14),COG39-COE39,IF(AND(COE39&lt;=COX14,COG39&lt;=COY14),COG39-COX14,0))))),0)),0)</f>
        <v>　</v>
      </c>
      <c r="COY39" s="663"/>
      <c r="COZ39" s="664"/>
      <c r="CPA39" s="662" t="str">
        <f>IFERROR(IF(OR(COD39="日",COD39="祝",COD39=0,COE39=""),"　",MAX(IF(AND(COE39&lt;=CPA14,COG39&gt;CPB14),CPB14-CPA14,IF(COG39&lt;=CPB14,0,IF(AND(COE39&gt;CPA14,COG39&gt;CPB14),CPB14-COE39,0))),0)),0)</f>
        <v>　</v>
      </c>
      <c r="CPB39" s="663"/>
      <c r="CPC39" s="664"/>
      <c r="CPD39" s="662" t="str">
        <f t="shared" si="44"/>
        <v>　</v>
      </c>
      <c r="CPE39" s="663"/>
      <c r="CPF39" s="664"/>
      <c r="CPG39" s="665" t="str">
        <f>IF(CPJ39="×",TIME(0,0,0),IF(CPT4="非常勤",COI39,COU39))</f>
        <v>　</v>
      </c>
      <c r="CPH39" s="666"/>
      <c r="CPI39" s="667"/>
      <c r="CPJ39" s="265"/>
      <c r="CPK39" s="665" t="str">
        <f>IF(CPN39="×",TIME(0,0,0),IF(CPT4="非常勤",COL39,COX39))</f>
        <v>　</v>
      </c>
      <c r="CPL39" s="666"/>
      <c r="CPM39" s="667"/>
      <c r="CPN39" s="265"/>
      <c r="CPO39" s="665" t="str">
        <f>IF(CPR39="×",TIME(0,0,0),IF(CPT4="非常勤",COO39,CPA39))</f>
        <v>　</v>
      </c>
      <c r="CPP39" s="666"/>
      <c r="CPQ39" s="667"/>
      <c r="CPR39" s="265"/>
      <c r="CPS39" s="665" t="str">
        <f>IF(CPV39="×",TIME(0,0,0),IF(CPT4="非常勤",COR39,CPD39))</f>
        <v>　</v>
      </c>
      <c r="CPT39" s="666"/>
      <c r="CPU39" s="667"/>
      <c r="CPV39" s="265"/>
      <c r="CPW39" s="668"/>
      <c r="CPX39" s="669"/>
      <c r="CPY39" s="668"/>
      <c r="CPZ39" s="670"/>
      <c r="CQA39" s="669"/>
      <c r="CQB39" s="671"/>
      <c r="CQC39" s="672"/>
      <c r="CQD39" s="672"/>
      <c r="CQE39" s="673"/>
      <c r="CQF39" s="263">
        <f>$A$39</f>
        <v>25</v>
      </c>
      <c r="CQG39" s="264" t="str">
        <f>$B$39</f>
        <v>日</v>
      </c>
      <c r="CQH39" s="660"/>
      <c r="CQI39" s="661"/>
      <c r="CQJ39" s="660"/>
      <c r="CQK39" s="661"/>
      <c r="CQL39" s="662" t="str">
        <f>IFERROR(IF(OR(CQG39="日",CQG39="祝",CQG39=0,CQH39=""),"　",MAX(IF(AND(CQH39&lt;=CQL14,CQJ39&gt;CQM14),CQM14-CQL14,IF(AND(CQH39&gt;CQL14,CQJ39&lt;=CQM14),CQJ39-CQH39,IF(AND(CQH39&lt;=CQL14,CQJ39&lt;=CQM14),CQJ39-CQL14,IF(AND(CQH39&gt;CQL14,CQJ39&gt;CQM14),CQM14-CQH39,0)))),0)),0)</f>
        <v>　</v>
      </c>
      <c r="CQM39" s="663"/>
      <c r="CQN39" s="664"/>
      <c r="CQO39" s="662" t="str">
        <f>IFERROR(IF(OR(CQG39="日",CQG39="祝",CQG39=0,CQH39=""),"　",MAX(IF(AND(CQH39&gt;CQR14,CQJ39&gt;CQP14),0,IF(AND(CQH39&lt;=CQR14,CQH39&gt;CQO14,CQJ39&gt;CQP14),CQR14-CQH39,IF(AND(CQH39&lt;=CQR14,CQH39&lt;=CQO14,CQJ39&gt;CQP14),CQR14-CQO14,IF(AND(CQH39&gt;CQO14,CQJ39&lt;=CQP14),CQJ39-CQH39,IF(AND(CQH39&lt;=CQO14,CQJ39&lt;=CQP14),CQJ39-CQO14,0))))),0)),0)</f>
        <v>　</v>
      </c>
      <c r="CQP39" s="663"/>
      <c r="CQQ39" s="664"/>
      <c r="CQR39" s="662" t="str">
        <f>IFERROR(IF(OR(CQG39="日",CQG39="祝",CQG39=0,CQH39=""),"　",MAX(IF(AND(CQH39&lt;=CQR14,CQJ39&gt;CQS14),CQS14-CQR14,IF(CQJ39&lt;=CQS14,0,IF(AND(CQH39&gt;CQR14,CQJ39&gt;CQS14),CQS14-CQH39,0))),0)),0)</f>
        <v>　</v>
      </c>
      <c r="CQS39" s="663"/>
      <c r="CQT39" s="664"/>
      <c r="CQU39" s="662" t="str">
        <f>IFERROR(IF(OR(CQG39="日",CQG39="祝",CQG39=0,CQH39=""),"　",MAX(IF(CQH39&gt;CQU14,CQJ39-CQH39,IF(CQH39&lt;=CQU14,CQJ39-CQU14,0)),0)),0)</f>
        <v>　</v>
      </c>
      <c r="CQV39" s="663"/>
      <c r="CQW39" s="664"/>
      <c r="CQX39" s="662" t="str">
        <f>IFERROR(IF(OR(CQG39="日",CQG39="祝",CQG39=0,CQH39=""),"　",MAX(IF(AND(CQH39&lt;=CQX14,CQJ39&gt;CQY14),CQY14-CQX14,IF(AND(CQH39&gt;CQX14,CQJ39&lt;=CQY14),CQJ39-CQH39,IF(AND(CQH39&lt;=CQX14,CQJ39&lt;=CQY14),CQJ39-CQX14,IF(AND(CQH39&gt;CQX14,CQJ39&gt;CQY14),CQY14-CQH39,0)))),0)),0)</f>
        <v>　</v>
      </c>
      <c r="CQY39" s="663"/>
      <c r="CQZ39" s="664"/>
      <c r="CRA39" s="662" t="str">
        <f>IFERROR(IF(OR(CQG39="日",CQG39="祝",CQG39=0,CQH39=""),"　",MAX(IF(AND(CQH39&gt;CRD14,CQJ39&gt;CRB14),0,IF(AND(CQH39&lt;=CRD14,CQH39&gt;CRA14,CQJ39&gt;CRB14),CRD14-CQH39,IF(AND(CQH39&lt;=CRD14,CQH39&lt;=CRA14,CQJ39&gt;CRB14),CRD14-CRA14,IF(AND(CQH39&gt;CRA14,CQJ39&lt;=CRB14),CQJ39-CQH39,IF(AND(CQH39&lt;=CRA14,CQJ39&lt;=CRB14),CQJ39-CRA14,0))))),0)),0)</f>
        <v>　</v>
      </c>
      <c r="CRB39" s="663"/>
      <c r="CRC39" s="664"/>
      <c r="CRD39" s="662" t="str">
        <f>IFERROR(IF(OR(CQG39="日",CQG39="祝",CQG39=0,CQH39=""),"　",MAX(IF(AND(CQH39&lt;=CRD14,CQJ39&gt;CRE14),CRE14-CRD14,IF(CQJ39&lt;=CRE14,0,IF(AND(CQH39&gt;CRD14,CQJ39&gt;CRE14),CRE14-CQH39,0))),0)),0)</f>
        <v>　</v>
      </c>
      <c r="CRE39" s="663"/>
      <c r="CRF39" s="664"/>
      <c r="CRG39" s="662" t="str">
        <f t="shared" si="45"/>
        <v>　</v>
      </c>
      <c r="CRH39" s="663"/>
      <c r="CRI39" s="664"/>
      <c r="CRJ39" s="665" t="str">
        <f>IF(CRM39="×",TIME(0,0,0),IF(CRW4="非常勤",CQL39,CQX39))</f>
        <v>　</v>
      </c>
      <c r="CRK39" s="666"/>
      <c r="CRL39" s="667"/>
      <c r="CRM39" s="265"/>
      <c r="CRN39" s="665" t="str">
        <f>IF(CRQ39="×",TIME(0,0,0),IF(CRW4="非常勤",CQO39,CRA39))</f>
        <v>　</v>
      </c>
      <c r="CRO39" s="666"/>
      <c r="CRP39" s="667"/>
      <c r="CRQ39" s="265"/>
      <c r="CRR39" s="665" t="str">
        <f>IF(CRU39="×",TIME(0,0,0),IF(CRW4="非常勤",CQR39,CRD39))</f>
        <v>　</v>
      </c>
      <c r="CRS39" s="666"/>
      <c r="CRT39" s="667"/>
      <c r="CRU39" s="265"/>
      <c r="CRV39" s="665" t="str">
        <f>IF(CRY39="×",TIME(0,0,0),IF(CRW4="非常勤",CQU39,CRG39))</f>
        <v>　</v>
      </c>
      <c r="CRW39" s="666"/>
      <c r="CRX39" s="667"/>
      <c r="CRY39" s="265"/>
      <c r="CRZ39" s="668"/>
      <c r="CSA39" s="669"/>
      <c r="CSB39" s="668"/>
      <c r="CSC39" s="670"/>
      <c r="CSD39" s="669"/>
      <c r="CSE39" s="671"/>
      <c r="CSF39" s="672"/>
      <c r="CSG39" s="672"/>
      <c r="CSH39" s="673"/>
      <c r="CSI39" s="263">
        <f>$A$39</f>
        <v>25</v>
      </c>
      <c r="CSJ39" s="264" t="str">
        <f>$B$39</f>
        <v>日</v>
      </c>
      <c r="CSK39" s="660"/>
      <c r="CSL39" s="661"/>
      <c r="CSM39" s="660"/>
      <c r="CSN39" s="661"/>
      <c r="CSO39" s="662" t="str">
        <f>IFERROR(IF(OR(CSJ39="日",CSJ39="祝",CSJ39=0,CSK39=""),"　",MAX(IF(AND(CSK39&lt;=CSO14,CSM39&gt;CSP14),CSP14-CSO14,IF(AND(CSK39&gt;CSO14,CSM39&lt;=CSP14),CSM39-CSK39,IF(AND(CSK39&lt;=CSO14,CSM39&lt;=CSP14),CSM39-CSO14,IF(AND(CSK39&gt;CSO14,CSM39&gt;CSP14),CSP14-CSK39,0)))),0)),0)</f>
        <v>　</v>
      </c>
      <c r="CSP39" s="663"/>
      <c r="CSQ39" s="664"/>
      <c r="CSR39" s="662" t="str">
        <f>IFERROR(IF(OR(CSJ39="日",CSJ39="祝",CSJ39=0,CSK39=""),"　",MAX(IF(AND(CSK39&gt;CSU14,CSM39&gt;CSS14),0,IF(AND(CSK39&lt;=CSU14,CSK39&gt;CSR14,CSM39&gt;CSS14),CSU14-CSK39,IF(AND(CSK39&lt;=CSU14,CSK39&lt;=CSR14,CSM39&gt;CSS14),CSU14-CSR14,IF(AND(CSK39&gt;CSR14,CSM39&lt;=CSS14),CSM39-CSK39,IF(AND(CSK39&lt;=CSR14,CSM39&lt;=CSS14),CSM39-CSR14,0))))),0)),0)</f>
        <v>　</v>
      </c>
      <c r="CSS39" s="663"/>
      <c r="CST39" s="664"/>
      <c r="CSU39" s="662" t="str">
        <f>IFERROR(IF(OR(CSJ39="日",CSJ39="祝",CSJ39=0,CSK39=""),"　",MAX(IF(AND(CSK39&lt;=CSU14,CSM39&gt;CSV14),CSV14-CSU14,IF(CSM39&lt;=CSV14,0,IF(AND(CSK39&gt;CSU14,CSM39&gt;CSV14),CSV14-CSK39,0))),0)),0)</f>
        <v>　</v>
      </c>
      <c r="CSV39" s="663"/>
      <c r="CSW39" s="664"/>
      <c r="CSX39" s="662" t="str">
        <f>IFERROR(IF(OR(CSJ39="日",CSJ39="祝",CSJ39=0,CSK39=""),"　",MAX(IF(CSK39&gt;CSX14,CSM39-CSK39,IF(CSK39&lt;=CSX14,CSM39-CSX14,0)),0)),0)</f>
        <v>　</v>
      </c>
      <c r="CSY39" s="663"/>
      <c r="CSZ39" s="664"/>
      <c r="CTA39" s="662" t="str">
        <f>IFERROR(IF(OR(CSJ39="日",CSJ39="祝",CSJ39=0,CSK39=""),"　",MAX(IF(AND(CSK39&lt;=CTA14,CSM39&gt;CTB14),CTB14-CTA14,IF(AND(CSK39&gt;CTA14,CSM39&lt;=CTB14),CSM39-CSK39,IF(AND(CSK39&lt;=CTA14,CSM39&lt;=CTB14),CSM39-CTA14,IF(AND(CSK39&gt;CTA14,CSM39&gt;CTB14),CTB14-CSK39,0)))),0)),0)</f>
        <v>　</v>
      </c>
      <c r="CTB39" s="663"/>
      <c r="CTC39" s="664"/>
      <c r="CTD39" s="662" t="str">
        <f>IFERROR(IF(OR(CSJ39="日",CSJ39="祝",CSJ39=0,CSK39=""),"　",MAX(IF(AND(CSK39&gt;CTG14,CSM39&gt;CTE14),0,IF(AND(CSK39&lt;=CTG14,CSK39&gt;CTD14,CSM39&gt;CTE14),CTG14-CSK39,IF(AND(CSK39&lt;=CTG14,CSK39&lt;=CTD14,CSM39&gt;CTE14),CTG14-CTD14,IF(AND(CSK39&gt;CTD14,CSM39&lt;=CTE14),CSM39-CSK39,IF(AND(CSK39&lt;=CTD14,CSM39&lt;=CTE14),CSM39-CTD14,0))))),0)),0)</f>
        <v>　</v>
      </c>
      <c r="CTE39" s="663"/>
      <c r="CTF39" s="664"/>
      <c r="CTG39" s="662" t="str">
        <f>IFERROR(IF(OR(CSJ39="日",CSJ39="祝",CSJ39=0,CSK39=""),"　",MAX(IF(AND(CSK39&lt;=CTG14,CSM39&gt;CTH14),CTH14-CTG14,IF(CSM39&lt;=CTH14,0,IF(AND(CSK39&gt;CTG14,CSM39&gt;CTH14),CTH14-CSK39,0))),0)),0)</f>
        <v>　</v>
      </c>
      <c r="CTH39" s="663"/>
      <c r="CTI39" s="664"/>
      <c r="CTJ39" s="662" t="str">
        <f t="shared" si="46"/>
        <v>　</v>
      </c>
      <c r="CTK39" s="663"/>
      <c r="CTL39" s="664"/>
      <c r="CTM39" s="665" t="str">
        <f>IF(CTP39="×",TIME(0,0,0),IF(CTZ4="非常勤",CSO39,CTA39))</f>
        <v>　</v>
      </c>
      <c r="CTN39" s="666"/>
      <c r="CTO39" s="667"/>
      <c r="CTP39" s="265"/>
      <c r="CTQ39" s="665" t="str">
        <f>IF(CTT39="×",TIME(0,0,0),IF(CTZ4="非常勤",CSR39,CTD39))</f>
        <v>　</v>
      </c>
      <c r="CTR39" s="666"/>
      <c r="CTS39" s="667"/>
      <c r="CTT39" s="265"/>
      <c r="CTU39" s="665" t="str">
        <f>IF(CTX39="×",TIME(0,0,0),IF(CTZ4="非常勤",CSU39,CTG39))</f>
        <v>　</v>
      </c>
      <c r="CTV39" s="666"/>
      <c r="CTW39" s="667"/>
      <c r="CTX39" s="265"/>
      <c r="CTY39" s="665" t="str">
        <f>IF(CUB39="×",TIME(0,0,0),IF(CTZ4="非常勤",CSX39,CTJ39))</f>
        <v>　</v>
      </c>
      <c r="CTZ39" s="666"/>
      <c r="CUA39" s="667"/>
      <c r="CUB39" s="265"/>
      <c r="CUC39" s="668"/>
      <c r="CUD39" s="669"/>
      <c r="CUE39" s="668"/>
      <c r="CUF39" s="670"/>
      <c r="CUG39" s="669"/>
      <c r="CUH39" s="671"/>
      <c r="CUI39" s="672"/>
      <c r="CUJ39" s="672"/>
      <c r="CUK39" s="673"/>
      <c r="CUL39" s="263">
        <f>$A$39</f>
        <v>25</v>
      </c>
      <c r="CUM39" s="264" t="str">
        <f>$B$39</f>
        <v>日</v>
      </c>
      <c r="CUN39" s="660"/>
      <c r="CUO39" s="661"/>
      <c r="CUP39" s="660"/>
      <c r="CUQ39" s="661"/>
      <c r="CUR39" s="662" t="str">
        <f>IFERROR(IF(OR(CUM39="日",CUM39="祝",CUM39=0,CUN39=""),"　",MAX(IF(AND(CUN39&lt;=CUR14,CUP39&gt;CUS14),CUS14-CUR14,IF(AND(CUN39&gt;CUR14,CUP39&lt;=CUS14),CUP39-CUN39,IF(AND(CUN39&lt;=CUR14,CUP39&lt;=CUS14),CUP39-CUR14,IF(AND(CUN39&gt;CUR14,CUP39&gt;CUS14),CUS14-CUN39,0)))),0)),0)</f>
        <v>　</v>
      </c>
      <c r="CUS39" s="663"/>
      <c r="CUT39" s="664"/>
      <c r="CUU39" s="662" t="str">
        <f>IFERROR(IF(OR(CUM39="日",CUM39="祝",CUM39=0,CUN39=""),"　",MAX(IF(AND(CUN39&gt;CUX14,CUP39&gt;CUV14),0,IF(AND(CUN39&lt;=CUX14,CUN39&gt;CUU14,CUP39&gt;CUV14),CUX14-CUN39,IF(AND(CUN39&lt;=CUX14,CUN39&lt;=CUU14,CUP39&gt;CUV14),CUX14-CUU14,IF(AND(CUN39&gt;CUU14,CUP39&lt;=CUV14),CUP39-CUN39,IF(AND(CUN39&lt;=CUU14,CUP39&lt;=CUV14),CUP39-CUU14,0))))),0)),0)</f>
        <v>　</v>
      </c>
      <c r="CUV39" s="663"/>
      <c r="CUW39" s="664"/>
      <c r="CUX39" s="662" t="str">
        <f>IFERROR(IF(OR(CUM39="日",CUM39="祝",CUM39=0,CUN39=""),"　",MAX(IF(AND(CUN39&lt;=CUX14,CUP39&gt;CUY14),CUY14-CUX14,IF(CUP39&lt;=CUY14,0,IF(AND(CUN39&gt;CUX14,CUP39&gt;CUY14),CUY14-CUN39,0))),0)),0)</f>
        <v>　</v>
      </c>
      <c r="CUY39" s="663"/>
      <c r="CUZ39" s="664"/>
      <c r="CVA39" s="662" t="str">
        <f>IFERROR(IF(OR(CUM39="日",CUM39="祝",CUM39=0,CUN39=""),"　",MAX(IF(CUN39&gt;CVA14,CUP39-CUN39,IF(CUN39&lt;=CVA14,CUP39-CVA14,0)),0)),0)</f>
        <v>　</v>
      </c>
      <c r="CVB39" s="663"/>
      <c r="CVC39" s="664"/>
      <c r="CVD39" s="662" t="str">
        <f>IFERROR(IF(OR(CUM39="日",CUM39="祝",CUM39=0,CUN39=""),"　",MAX(IF(AND(CUN39&lt;=CVD14,CUP39&gt;CVE14),CVE14-CVD14,IF(AND(CUN39&gt;CVD14,CUP39&lt;=CVE14),CUP39-CUN39,IF(AND(CUN39&lt;=CVD14,CUP39&lt;=CVE14),CUP39-CVD14,IF(AND(CUN39&gt;CVD14,CUP39&gt;CVE14),CVE14-CUN39,0)))),0)),0)</f>
        <v>　</v>
      </c>
      <c r="CVE39" s="663"/>
      <c r="CVF39" s="664"/>
      <c r="CVG39" s="662" t="str">
        <f>IFERROR(IF(OR(CUM39="日",CUM39="祝",CUM39=0,CUN39=""),"　",MAX(IF(AND(CUN39&gt;CVJ14,CUP39&gt;CVH14),0,IF(AND(CUN39&lt;=CVJ14,CUN39&gt;CVG14,CUP39&gt;CVH14),CVJ14-CUN39,IF(AND(CUN39&lt;=CVJ14,CUN39&lt;=CVG14,CUP39&gt;CVH14),CVJ14-CVG14,IF(AND(CUN39&gt;CVG14,CUP39&lt;=CVH14),CUP39-CUN39,IF(AND(CUN39&lt;=CVG14,CUP39&lt;=CVH14),CUP39-CVG14,0))))),0)),0)</f>
        <v>　</v>
      </c>
      <c r="CVH39" s="663"/>
      <c r="CVI39" s="664"/>
      <c r="CVJ39" s="662" t="str">
        <f>IFERROR(IF(OR(CUM39="日",CUM39="祝",CUM39=0,CUN39=""),"　",MAX(IF(AND(CUN39&lt;=CVJ14,CUP39&gt;CVK14),CVK14-CVJ14,IF(CUP39&lt;=CVK14,0,IF(AND(CUN39&gt;CVJ14,CUP39&gt;CVK14),CVK14-CUN39,0))),0)),0)</f>
        <v>　</v>
      </c>
      <c r="CVK39" s="663"/>
      <c r="CVL39" s="664"/>
      <c r="CVM39" s="662" t="str">
        <f t="shared" si="47"/>
        <v>　</v>
      </c>
      <c r="CVN39" s="663"/>
      <c r="CVO39" s="664"/>
      <c r="CVP39" s="665" t="str">
        <f>IF(CVS39="×",TIME(0,0,0),IF(CWC4="非常勤",CUR39,CVD39))</f>
        <v>　</v>
      </c>
      <c r="CVQ39" s="666"/>
      <c r="CVR39" s="667"/>
      <c r="CVS39" s="265"/>
      <c r="CVT39" s="665" t="str">
        <f>IF(CVW39="×",TIME(0,0,0),IF(CWC4="非常勤",CUU39,CVG39))</f>
        <v>　</v>
      </c>
      <c r="CVU39" s="666"/>
      <c r="CVV39" s="667"/>
      <c r="CVW39" s="265"/>
      <c r="CVX39" s="665" t="str">
        <f>IF(CWA39="×",TIME(0,0,0),IF(CWC4="非常勤",CUX39,CVJ39))</f>
        <v>　</v>
      </c>
      <c r="CVY39" s="666"/>
      <c r="CVZ39" s="667"/>
      <c r="CWA39" s="265"/>
      <c r="CWB39" s="665" t="str">
        <f>IF(CWE39="×",TIME(0,0,0),IF(CWC4="非常勤",CVA39,CVM39))</f>
        <v>　</v>
      </c>
      <c r="CWC39" s="666"/>
      <c r="CWD39" s="667"/>
      <c r="CWE39" s="265"/>
      <c r="CWF39" s="668"/>
      <c r="CWG39" s="669"/>
      <c r="CWH39" s="668"/>
      <c r="CWI39" s="670"/>
      <c r="CWJ39" s="669"/>
      <c r="CWK39" s="671"/>
      <c r="CWL39" s="672"/>
      <c r="CWM39" s="672"/>
      <c r="CWN39" s="673"/>
      <c r="CWO39" s="263">
        <f>$A$39</f>
        <v>25</v>
      </c>
      <c r="CWP39" s="264" t="str">
        <f>$B$39</f>
        <v>日</v>
      </c>
      <c r="CWQ39" s="660"/>
      <c r="CWR39" s="661"/>
      <c r="CWS39" s="660"/>
      <c r="CWT39" s="661"/>
      <c r="CWU39" s="662" t="str">
        <f>IFERROR(IF(OR(CWP39="日",CWP39="祝",CWP39=0,CWQ39=""),"　",MAX(IF(AND(CWQ39&lt;=CWU14,CWS39&gt;CWV14),CWV14-CWU14,IF(AND(CWQ39&gt;CWU14,CWS39&lt;=CWV14),CWS39-CWQ39,IF(AND(CWQ39&lt;=CWU14,CWS39&lt;=CWV14),CWS39-CWU14,IF(AND(CWQ39&gt;CWU14,CWS39&gt;CWV14),CWV14-CWQ39,0)))),0)),0)</f>
        <v>　</v>
      </c>
      <c r="CWV39" s="663"/>
      <c r="CWW39" s="664"/>
      <c r="CWX39" s="662" t="str">
        <f>IFERROR(IF(OR(CWP39="日",CWP39="祝",CWP39=0,CWQ39=""),"　",MAX(IF(AND(CWQ39&gt;CXA14,CWS39&gt;CWY14),0,IF(AND(CWQ39&lt;=CXA14,CWQ39&gt;CWX14,CWS39&gt;CWY14),CXA14-CWQ39,IF(AND(CWQ39&lt;=CXA14,CWQ39&lt;=CWX14,CWS39&gt;CWY14),CXA14-CWX14,IF(AND(CWQ39&gt;CWX14,CWS39&lt;=CWY14),CWS39-CWQ39,IF(AND(CWQ39&lt;=CWX14,CWS39&lt;=CWY14),CWS39-CWX14,0))))),0)),0)</f>
        <v>　</v>
      </c>
      <c r="CWY39" s="663"/>
      <c r="CWZ39" s="664"/>
      <c r="CXA39" s="662" t="str">
        <f>IFERROR(IF(OR(CWP39="日",CWP39="祝",CWP39=0,CWQ39=""),"　",MAX(IF(AND(CWQ39&lt;=CXA14,CWS39&gt;CXB14),CXB14-CXA14,IF(CWS39&lt;=CXB14,0,IF(AND(CWQ39&gt;CXA14,CWS39&gt;CXB14),CXB14-CWQ39,0))),0)),0)</f>
        <v>　</v>
      </c>
      <c r="CXB39" s="663"/>
      <c r="CXC39" s="664"/>
      <c r="CXD39" s="662" t="str">
        <f>IFERROR(IF(OR(CWP39="日",CWP39="祝",CWP39=0,CWQ39=""),"　",MAX(IF(CWQ39&gt;CXD14,CWS39-CWQ39,IF(CWQ39&lt;=CXD14,CWS39-CXD14,0)),0)),0)</f>
        <v>　</v>
      </c>
      <c r="CXE39" s="663"/>
      <c r="CXF39" s="664"/>
      <c r="CXG39" s="662" t="str">
        <f>IFERROR(IF(OR(CWP39="日",CWP39="祝",CWP39=0,CWQ39=""),"　",MAX(IF(AND(CWQ39&lt;=CXG14,CWS39&gt;CXH14),CXH14-CXG14,IF(AND(CWQ39&gt;CXG14,CWS39&lt;=CXH14),CWS39-CWQ39,IF(AND(CWQ39&lt;=CXG14,CWS39&lt;=CXH14),CWS39-CXG14,IF(AND(CWQ39&gt;CXG14,CWS39&gt;CXH14),CXH14-CWQ39,0)))),0)),0)</f>
        <v>　</v>
      </c>
      <c r="CXH39" s="663"/>
      <c r="CXI39" s="664"/>
      <c r="CXJ39" s="662" t="str">
        <f>IFERROR(IF(OR(CWP39="日",CWP39="祝",CWP39=0,CWQ39=""),"　",MAX(IF(AND(CWQ39&gt;CXM14,CWS39&gt;CXK14),0,IF(AND(CWQ39&lt;=CXM14,CWQ39&gt;CXJ14,CWS39&gt;CXK14),CXM14-CWQ39,IF(AND(CWQ39&lt;=CXM14,CWQ39&lt;=CXJ14,CWS39&gt;CXK14),CXM14-CXJ14,IF(AND(CWQ39&gt;CXJ14,CWS39&lt;=CXK14),CWS39-CWQ39,IF(AND(CWQ39&lt;=CXJ14,CWS39&lt;=CXK14),CWS39-CXJ14,0))))),0)),0)</f>
        <v>　</v>
      </c>
      <c r="CXK39" s="663"/>
      <c r="CXL39" s="664"/>
      <c r="CXM39" s="662" t="str">
        <f>IFERROR(IF(OR(CWP39="日",CWP39="祝",CWP39=0,CWQ39=""),"　",MAX(IF(AND(CWQ39&lt;=CXM14,CWS39&gt;CXN14),CXN14-CXM14,IF(CWS39&lt;=CXN14,0,IF(AND(CWQ39&gt;CXM14,CWS39&gt;CXN14),CXN14-CWQ39,0))),0)),0)</f>
        <v>　</v>
      </c>
      <c r="CXN39" s="663"/>
      <c r="CXO39" s="664"/>
      <c r="CXP39" s="662" t="str">
        <f t="shared" si="48"/>
        <v>　</v>
      </c>
      <c r="CXQ39" s="663"/>
      <c r="CXR39" s="664"/>
      <c r="CXS39" s="665" t="str">
        <f>IF(CXV39="×",TIME(0,0,0),IF(CYF4="非常勤",CWU39,CXG39))</f>
        <v>　</v>
      </c>
      <c r="CXT39" s="666"/>
      <c r="CXU39" s="667"/>
      <c r="CXV39" s="265"/>
      <c r="CXW39" s="665" t="str">
        <f>IF(CXZ39="×",TIME(0,0,0),IF(CYF4="非常勤",CWX39,CXJ39))</f>
        <v>　</v>
      </c>
      <c r="CXX39" s="666"/>
      <c r="CXY39" s="667"/>
      <c r="CXZ39" s="265"/>
      <c r="CYA39" s="665" t="str">
        <f>IF(CYD39="×",TIME(0,0,0),IF(CYF4="非常勤",CXA39,CXM39))</f>
        <v>　</v>
      </c>
      <c r="CYB39" s="666"/>
      <c r="CYC39" s="667"/>
      <c r="CYD39" s="265"/>
      <c r="CYE39" s="665" t="str">
        <f>IF(CYH39="×",TIME(0,0,0),IF(CYF4="非常勤",CXD39,CXP39))</f>
        <v>　</v>
      </c>
      <c r="CYF39" s="666"/>
      <c r="CYG39" s="667"/>
      <c r="CYH39" s="265"/>
      <c r="CYI39" s="668"/>
      <c r="CYJ39" s="669"/>
      <c r="CYK39" s="668"/>
      <c r="CYL39" s="670"/>
      <c r="CYM39" s="669"/>
      <c r="CYN39" s="671"/>
      <c r="CYO39" s="672"/>
      <c r="CYP39" s="672"/>
      <c r="CYQ39" s="673"/>
      <c r="CYR39" s="263">
        <f>$A$39</f>
        <v>25</v>
      </c>
      <c r="CYS39" s="264" t="str">
        <f>$B$39</f>
        <v>日</v>
      </c>
      <c r="CYT39" s="660"/>
      <c r="CYU39" s="661"/>
      <c r="CYV39" s="660"/>
      <c r="CYW39" s="661"/>
      <c r="CYX39" s="662" t="str">
        <f>IFERROR(IF(OR(CYS39="日",CYS39="祝",CYS39=0,CYT39=""),"　",MAX(IF(AND(CYT39&lt;=CYX14,CYV39&gt;CYY14),CYY14-CYX14,IF(AND(CYT39&gt;CYX14,CYV39&lt;=CYY14),CYV39-CYT39,IF(AND(CYT39&lt;=CYX14,CYV39&lt;=CYY14),CYV39-CYX14,IF(AND(CYT39&gt;CYX14,CYV39&gt;CYY14),CYY14-CYT39,0)))),0)),0)</f>
        <v>　</v>
      </c>
      <c r="CYY39" s="663"/>
      <c r="CYZ39" s="664"/>
      <c r="CZA39" s="662" t="str">
        <f>IFERROR(IF(OR(CYS39="日",CYS39="祝",CYS39=0,CYT39=""),"　",MAX(IF(AND(CYT39&gt;CZD14,CYV39&gt;CZB14),0,IF(AND(CYT39&lt;=CZD14,CYT39&gt;CZA14,CYV39&gt;CZB14),CZD14-CYT39,IF(AND(CYT39&lt;=CZD14,CYT39&lt;=CZA14,CYV39&gt;CZB14),CZD14-CZA14,IF(AND(CYT39&gt;CZA14,CYV39&lt;=CZB14),CYV39-CYT39,IF(AND(CYT39&lt;=CZA14,CYV39&lt;=CZB14),CYV39-CZA14,0))))),0)),0)</f>
        <v>　</v>
      </c>
      <c r="CZB39" s="663"/>
      <c r="CZC39" s="664"/>
      <c r="CZD39" s="662" t="str">
        <f>IFERROR(IF(OR(CYS39="日",CYS39="祝",CYS39=0,CYT39=""),"　",MAX(IF(AND(CYT39&lt;=CZD14,CYV39&gt;CZE14),CZE14-CZD14,IF(CYV39&lt;=CZE14,0,IF(AND(CYT39&gt;CZD14,CYV39&gt;CZE14),CZE14-CYT39,0))),0)),0)</f>
        <v>　</v>
      </c>
      <c r="CZE39" s="663"/>
      <c r="CZF39" s="664"/>
      <c r="CZG39" s="662" t="str">
        <f>IFERROR(IF(OR(CYS39="日",CYS39="祝",CYS39=0,CYT39=""),"　",MAX(IF(CYT39&gt;CZG14,CYV39-CYT39,IF(CYT39&lt;=CZG14,CYV39-CZG14,0)),0)),0)</f>
        <v>　</v>
      </c>
      <c r="CZH39" s="663"/>
      <c r="CZI39" s="664"/>
      <c r="CZJ39" s="662" t="str">
        <f>IFERROR(IF(OR(CYS39="日",CYS39="祝",CYS39=0,CYT39=""),"　",MAX(IF(AND(CYT39&lt;=CZJ14,CYV39&gt;CZK14),CZK14-CZJ14,IF(AND(CYT39&gt;CZJ14,CYV39&lt;=CZK14),CYV39-CYT39,IF(AND(CYT39&lt;=CZJ14,CYV39&lt;=CZK14),CYV39-CZJ14,IF(AND(CYT39&gt;CZJ14,CYV39&gt;CZK14),CZK14-CYT39,0)))),0)),0)</f>
        <v>　</v>
      </c>
      <c r="CZK39" s="663"/>
      <c r="CZL39" s="664"/>
      <c r="CZM39" s="662" t="str">
        <f>IFERROR(IF(OR(CYS39="日",CYS39="祝",CYS39=0,CYT39=""),"　",MAX(IF(AND(CYT39&gt;CZP14,CYV39&gt;CZN14),0,IF(AND(CYT39&lt;=CZP14,CYT39&gt;CZM14,CYV39&gt;CZN14),CZP14-CYT39,IF(AND(CYT39&lt;=CZP14,CYT39&lt;=CZM14,CYV39&gt;CZN14),CZP14-CZM14,IF(AND(CYT39&gt;CZM14,CYV39&lt;=CZN14),CYV39-CYT39,IF(AND(CYT39&lt;=CZM14,CYV39&lt;=CZN14),CYV39-CZM14,0))))),0)),0)</f>
        <v>　</v>
      </c>
      <c r="CZN39" s="663"/>
      <c r="CZO39" s="664"/>
      <c r="CZP39" s="662" t="str">
        <f>IFERROR(IF(OR(CYS39="日",CYS39="祝",CYS39=0,CYT39=""),"　",MAX(IF(AND(CYT39&lt;=CZP14,CYV39&gt;CZQ14),CZQ14-CZP14,IF(CYV39&lt;=CZQ14,0,IF(AND(CYT39&gt;CZP14,CYV39&gt;CZQ14),CZQ14-CYT39,0))),0)),0)</f>
        <v>　</v>
      </c>
      <c r="CZQ39" s="663"/>
      <c r="CZR39" s="664"/>
      <c r="CZS39" s="662" t="str">
        <f t="shared" si="49"/>
        <v>　</v>
      </c>
      <c r="CZT39" s="663"/>
      <c r="CZU39" s="664"/>
      <c r="CZV39" s="665" t="str">
        <f>IF(CZY39="×",TIME(0,0,0),IF(DAI4="非常勤",CYX39,CZJ39))</f>
        <v>　</v>
      </c>
      <c r="CZW39" s="666"/>
      <c r="CZX39" s="667"/>
      <c r="CZY39" s="265"/>
      <c r="CZZ39" s="665" t="str">
        <f>IF(DAC39="×",TIME(0,0,0),IF(DAI4="非常勤",CZA39,CZM39))</f>
        <v>　</v>
      </c>
      <c r="DAA39" s="666"/>
      <c r="DAB39" s="667"/>
      <c r="DAC39" s="265"/>
      <c r="DAD39" s="665" t="str">
        <f>IF(DAG39="×",TIME(0,0,0),IF(DAI4="非常勤",CZD39,CZP39))</f>
        <v>　</v>
      </c>
      <c r="DAE39" s="666"/>
      <c r="DAF39" s="667"/>
      <c r="DAG39" s="265"/>
      <c r="DAH39" s="665" t="str">
        <f>IF(DAK39="×",TIME(0,0,0),IF(DAI4="非常勤",CZG39,CZS39))</f>
        <v>　</v>
      </c>
      <c r="DAI39" s="666"/>
      <c r="DAJ39" s="667"/>
      <c r="DAK39" s="265"/>
      <c r="DAL39" s="668"/>
      <c r="DAM39" s="669"/>
      <c r="DAN39" s="668"/>
      <c r="DAO39" s="670"/>
      <c r="DAP39" s="669"/>
      <c r="DAQ39" s="671"/>
      <c r="DAR39" s="672"/>
      <c r="DAS39" s="672"/>
      <c r="DAT39" s="673"/>
      <c r="DAU39" s="263">
        <f>$A$39</f>
        <v>25</v>
      </c>
      <c r="DAV39" s="264" t="str">
        <f>$B$39</f>
        <v>日</v>
      </c>
      <c r="DAW39" s="660"/>
      <c r="DAX39" s="661"/>
      <c r="DAY39" s="660"/>
      <c r="DAZ39" s="661"/>
      <c r="DBA39" s="662" t="str">
        <f>IFERROR(IF(OR(DAV39="日",DAV39="祝",DAV39=0,DAW39=""),"　",MAX(IF(AND(DAW39&lt;=DBA14,DAY39&gt;DBB14),DBB14-DBA14,IF(AND(DAW39&gt;DBA14,DAY39&lt;=DBB14),DAY39-DAW39,IF(AND(DAW39&lt;=DBA14,DAY39&lt;=DBB14),DAY39-DBA14,IF(AND(DAW39&gt;DBA14,DAY39&gt;DBB14),DBB14-DAW39,0)))),0)),0)</f>
        <v>　</v>
      </c>
      <c r="DBB39" s="663"/>
      <c r="DBC39" s="664"/>
      <c r="DBD39" s="662" t="str">
        <f>IFERROR(IF(OR(DAV39="日",DAV39="祝",DAV39=0,DAW39=""),"　",MAX(IF(AND(DAW39&gt;DBG14,DAY39&gt;DBE14),0,IF(AND(DAW39&lt;=DBG14,DAW39&gt;DBD14,DAY39&gt;DBE14),DBG14-DAW39,IF(AND(DAW39&lt;=DBG14,DAW39&lt;=DBD14,DAY39&gt;DBE14),DBG14-DBD14,IF(AND(DAW39&gt;DBD14,DAY39&lt;=DBE14),DAY39-DAW39,IF(AND(DAW39&lt;=DBD14,DAY39&lt;=DBE14),DAY39-DBD14,0))))),0)),0)</f>
        <v>　</v>
      </c>
      <c r="DBE39" s="663"/>
      <c r="DBF39" s="664"/>
      <c r="DBG39" s="662" t="str">
        <f>IFERROR(IF(OR(DAV39="日",DAV39="祝",DAV39=0,DAW39=""),"　",MAX(IF(AND(DAW39&lt;=DBG14,DAY39&gt;DBH14),DBH14-DBG14,IF(DAY39&lt;=DBH14,0,IF(AND(DAW39&gt;DBG14,DAY39&gt;DBH14),DBH14-DAW39,0))),0)),0)</f>
        <v>　</v>
      </c>
      <c r="DBH39" s="663"/>
      <c r="DBI39" s="664"/>
      <c r="DBJ39" s="662" t="str">
        <f>IFERROR(IF(OR(DAV39="日",DAV39="祝",DAV39=0,DAW39=""),"　",MAX(IF(DAW39&gt;DBJ14,DAY39-DAW39,IF(DAW39&lt;=DBJ14,DAY39-DBJ14,0)),0)),0)</f>
        <v>　</v>
      </c>
      <c r="DBK39" s="663"/>
      <c r="DBL39" s="664"/>
      <c r="DBM39" s="662" t="str">
        <f>IFERROR(IF(OR(DAV39="日",DAV39="祝",DAV39=0,DAW39=""),"　",MAX(IF(AND(DAW39&lt;=DBM14,DAY39&gt;DBN14),DBN14-DBM14,IF(AND(DAW39&gt;DBM14,DAY39&lt;=DBN14),DAY39-DAW39,IF(AND(DAW39&lt;=DBM14,DAY39&lt;=DBN14),DAY39-DBM14,IF(AND(DAW39&gt;DBM14,DAY39&gt;DBN14),DBN14-DAW39,0)))),0)),0)</f>
        <v>　</v>
      </c>
      <c r="DBN39" s="663"/>
      <c r="DBO39" s="664"/>
      <c r="DBP39" s="662" t="str">
        <f>IFERROR(IF(OR(DAV39="日",DAV39="祝",DAV39=0,DAW39=""),"　",MAX(IF(AND(DAW39&gt;DBS14,DAY39&gt;DBQ14),0,IF(AND(DAW39&lt;=DBS14,DAW39&gt;DBP14,DAY39&gt;DBQ14),DBS14-DAW39,IF(AND(DAW39&lt;=DBS14,DAW39&lt;=DBP14,DAY39&gt;DBQ14),DBS14-DBP14,IF(AND(DAW39&gt;DBP14,DAY39&lt;=DBQ14),DAY39-DAW39,IF(AND(DAW39&lt;=DBP14,DAY39&lt;=DBQ14),DAY39-DBP14,0))))),0)),0)</f>
        <v>　</v>
      </c>
      <c r="DBQ39" s="663"/>
      <c r="DBR39" s="664"/>
      <c r="DBS39" s="662" t="str">
        <f>IFERROR(IF(OR(DAV39="日",DAV39="祝",DAV39=0,DAW39=""),"　",MAX(IF(AND(DAW39&lt;=DBS14,DAY39&gt;DBT14),DBT14-DBS14,IF(DAY39&lt;=DBT14,0,IF(AND(DAW39&gt;DBS14,DAY39&gt;DBT14),DBT14-DAW39,0))),0)),0)</f>
        <v>　</v>
      </c>
      <c r="DBT39" s="663"/>
      <c r="DBU39" s="664"/>
      <c r="DBV39" s="662" t="str">
        <f t="shared" si="50"/>
        <v>　</v>
      </c>
      <c r="DBW39" s="663"/>
      <c r="DBX39" s="664"/>
      <c r="DBY39" s="665" t="str">
        <f>IF(DCB39="×",TIME(0,0,0),IF(DCL4="非常勤",DBA39,DBM39))</f>
        <v>　</v>
      </c>
      <c r="DBZ39" s="666"/>
      <c r="DCA39" s="667"/>
      <c r="DCB39" s="265"/>
      <c r="DCC39" s="665" t="str">
        <f>IF(DCF39="×",TIME(0,0,0),IF(DCL4="非常勤",DBD39,DBP39))</f>
        <v>　</v>
      </c>
      <c r="DCD39" s="666"/>
      <c r="DCE39" s="667"/>
      <c r="DCF39" s="265"/>
      <c r="DCG39" s="665" t="str">
        <f>IF(DCJ39="×",TIME(0,0,0),IF(DCL4="非常勤",DBG39,DBS39))</f>
        <v>　</v>
      </c>
      <c r="DCH39" s="666"/>
      <c r="DCI39" s="667"/>
      <c r="DCJ39" s="265"/>
      <c r="DCK39" s="665" t="str">
        <f>IF(DCN39="×",TIME(0,0,0),IF(DCL4="非常勤",DBJ39,DBV39))</f>
        <v>　</v>
      </c>
      <c r="DCL39" s="666"/>
      <c r="DCM39" s="667"/>
      <c r="DCN39" s="265"/>
      <c r="DCO39" s="668"/>
      <c r="DCP39" s="669"/>
      <c r="DCQ39" s="668"/>
      <c r="DCR39" s="670"/>
      <c r="DCS39" s="669"/>
      <c r="DCT39" s="671"/>
      <c r="DCU39" s="672"/>
      <c r="DCV39" s="672"/>
      <c r="DCW39" s="673"/>
      <c r="DCX39" s="263">
        <f>$A$39</f>
        <v>25</v>
      </c>
      <c r="DCY39" s="264" t="str">
        <f>$B$39</f>
        <v>日</v>
      </c>
      <c r="DCZ39" s="660"/>
      <c r="DDA39" s="661"/>
      <c r="DDB39" s="660"/>
      <c r="DDC39" s="661"/>
      <c r="DDD39" s="662" t="str">
        <f>IFERROR(IF(OR(DCY39="日",DCY39="祝",DCY39=0,DCZ39=""),"　",MAX(IF(AND(DCZ39&lt;=DDD14,DDB39&gt;DDE14),DDE14-DDD14,IF(AND(DCZ39&gt;DDD14,DDB39&lt;=DDE14),DDB39-DCZ39,IF(AND(DCZ39&lt;=DDD14,DDB39&lt;=DDE14),DDB39-DDD14,IF(AND(DCZ39&gt;DDD14,DDB39&gt;DDE14),DDE14-DCZ39,0)))),0)),0)</f>
        <v>　</v>
      </c>
      <c r="DDE39" s="663"/>
      <c r="DDF39" s="664"/>
      <c r="DDG39" s="662" t="str">
        <f>IFERROR(IF(OR(DCY39="日",DCY39="祝",DCY39=0,DCZ39=""),"　",MAX(IF(AND(DCZ39&gt;DDJ14,DDB39&gt;DDH14),0,IF(AND(DCZ39&lt;=DDJ14,DCZ39&gt;DDG14,DDB39&gt;DDH14),DDJ14-DCZ39,IF(AND(DCZ39&lt;=DDJ14,DCZ39&lt;=DDG14,DDB39&gt;DDH14),DDJ14-DDG14,IF(AND(DCZ39&gt;DDG14,DDB39&lt;=DDH14),DDB39-DCZ39,IF(AND(DCZ39&lt;=DDG14,DDB39&lt;=DDH14),DDB39-DDG14,0))))),0)),0)</f>
        <v>　</v>
      </c>
      <c r="DDH39" s="663"/>
      <c r="DDI39" s="664"/>
      <c r="DDJ39" s="662" t="str">
        <f>IFERROR(IF(OR(DCY39="日",DCY39="祝",DCY39=0,DCZ39=""),"　",MAX(IF(AND(DCZ39&lt;=DDJ14,DDB39&gt;DDK14),DDK14-DDJ14,IF(DDB39&lt;=DDK14,0,IF(AND(DCZ39&gt;DDJ14,DDB39&gt;DDK14),DDK14-DCZ39,0))),0)),0)</f>
        <v>　</v>
      </c>
      <c r="DDK39" s="663"/>
      <c r="DDL39" s="664"/>
      <c r="DDM39" s="662" t="str">
        <f>IFERROR(IF(OR(DCY39="日",DCY39="祝",DCY39=0,DCZ39=""),"　",MAX(IF(DCZ39&gt;DDM14,DDB39-DCZ39,IF(DCZ39&lt;=DDM14,DDB39-DDM14,0)),0)),0)</f>
        <v>　</v>
      </c>
      <c r="DDN39" s="663"/>
      <c r="DDO39" s="664"/>
      <c r="DDP39" s="662" t="str">
        <f>IFERROR(IF(OR(DCY39="日",DCY39="祝",DCY39=0,DCZ39=""),"　",MAX(IF(AND(DCZ39&lt;=DDP14,DDB39&gt;DDQ14),DDQ14-DDP14,IF(AND(DCZ39&gt;DDP14,DDB39&lt;=DDQ14),DDB39-DCZ39,IF(AND(DCZ39&lt;=DDP14,DDB39&lt;=DDQ14),DDB39-DDP14,IF(AND(DCZ39&gt;DDP14,DDB39&gt;DDQ14),DDQ14-DCZ39,0)))),0)),0)</f>
        <v>　</v>
      </c>
      <c r="DDQ39" s="663"/>
      <c r="DDR39" s="664"/>
      <c r="DDS39" s="662" t="str">
        <f>IFERROR(IF(OR(DCY39="日",DCY39="祝",DCY39=0,DCZ39=""),"　",MAX(IF(AND(DCZ39&gt;DDV14,DDB39&gt;DDT14),0,IF(AND(DCZ39&lt;=DDV14,DCZ39&gt;DDS14,DDB39&gt;DDT14),DDV14-DCZ39,IF(AND(DCZ39&lt;=DDV14,DCZ39&lt;=DDS14,DDB39&gt;DDT14),DDV14-DDS14,IF(AND(DCZ39&gt;DDS14,DDB39&lt;=DDT14),DDB39-DCZ39,IF(AND(DCZ39&lt;=DDS14,DDB39&lt;=DDT14),DDB39-DDS14,0))))),0)),0)</f>
        <v>　</v>
      </c>
      <c r="DDT39" s="663"/>
      <c r="DDU39" s="664"/>
      <c r="DDV39" s="662" t="str">
        <f>IFERROR(IF(OR(DCY39="日",DCY39="祝",DCY39=0,DCZ39=""),"　",MAX(IF(AND(DCZ39&lt;=DDV14,DDB39&gt;DDW14),DDW14-DDV14,IF(DDB39&lt;=DDW14,0,IF(AND(DCZ39&gt;DDV14,DDB39&gt;DDW14),DDW14-DCZ39,0))),0)),0)</f>
        <v>　</v>
      </c>
      <c r="DDW39" s="663"/>
      <c r="DDX39" s="664"/>
      <c r="DDY39" s="662" t="str">
        <f t="shared" si="51"/>
        <v>　</v>
      </c>
      <c r="DDZ39" s="663"/>
      <c r="DEA39" s="664"/>
      <c r="DEB39" s="665" t="str">
        <f>IF(DEE39="×",TIME(0,0,0),IF(DEO4="非常勤",DDD39,DDP39))</f>
        <v>　</v>
      </c>
      <c r="DEC39" s="666"/>
      <c r="DED39" s="667"/>
      <c r="DEE39" s="265"/>
      <c r="DEF39" s="665" t="str">
        <f>IF(DEI39="×",TIME(0,0,0),IF(DEO4="非常勤",DDG39,DDS39))</f>
        <v>　</v>
      </c>
      <c r="DEG39" s="666"/>
      <c r="DEH39" s="667"/>
      <c r="DEI39" s="265"/>
      <c r="DEJ39" s="665" t="str">
        <f>IF(DEM39="×",TIME(0,0,0),IF(DEO4="非常勤",DDJ39,DDV39))</f>
        <v>　</v>
      </c>
      <c r="DEK39" s="666"/>
      <c r="DEL39" s="667"/>
      <c r="DEM39" s="265"/>
      <c r="DEN39" s="665" t="str">
        <f>IF(DEQ39="×",TIME(0,0,0),IF(DEO4="非常勤",DDM39,DDY39))</f>
        <v>　</v>
      </c>
      <c r="DEO39" s="666"/>
      <c r="DEP39" s="667"/>
      <c r="DEQ39" s="265"/>
      <c r="DER39" s="668"/>
      <c r="DES39" s="669"/>
      <c r="DET39" s="668"/>
      <c r="DEU39" s="670"/>
      <c r="DEV39" s="669"/>
      <c r="DEW39" s="671"/>
      <c r="DEX39" s="672"/>
      <c r="DEY39" s="672"/>
      <c r="DEZ39" s="673"/>
      <c r="DFA39" s="263">
        <f>$A$39</f>
        <v>25</v>
      </c>
      <c r="DFB39" s="264" t="str">
        <f>$B$39</f>
        <v>日</v>
      </c>
      <c r="DFC39" s="660"/>
      <c r="DFD39" s="661"/>
      <c r="DFE39" s="660"/>
      <c r="DFF39" s="661"/>
      <c r="DFG39" s="662" t="str">
        <f>IFERROR(IF(OR(DFB39="日",DFB39="祝",DFB39=0,DFC39=""),"　",MAX(IF(AND(DFC39&lt;=DFG14,DFE39&gt;DFH14),DFH14-DFG14,IF(AND(DFC39&gt;DFG14,DFE39&lt;=DFH14),DFE39-DFC39,IF(AND(DFC39&lt;=DFG14,DFE39&lt;=DFH14),DFE39-DFG14,IF(AND(DFC39&gt;DFG14,DFE39&gt;DFH14),DFH14-DFC39,0)))),0)),0)</f>
        <v>　</v>
      </c>
      <c r="DFH39" s="663"/>
      <c r="DFI39" s="664"/>
      <c r="DFJ39" s="662" t="str">
        <f>IFERROR(IF(OR(DFB39="日",DFB39="祝",DFB39=0,DFC39=""),"　",MAX(IF(AND(DFC39&gt;DFM14,DFE39&gt;DFK14),0,IF(AND(DFC39&lt;=DFM14,DFC39&gt;DFJ14,DFE39&gt;DFK14),DFM14-DFC39,IF(AND(DFC39&lt;=DFM14,DFC39&lt;=DFJ14,DFE39&gt;DFK14),DFM14-DFJ14,IF(AND(DFC39&gt;DFJ14,DFE39&lt;=DFK14),DFE39-DFC39,IF(AND(DFC39&lt;=DFJ14,DFE39&lt;=DFK14),DFE39-DFJ14,0))))),0)),0)</f>
        <v>　</v>
      </c>
      <c r="DFK39" s="663"/>
      <c r="DFL39" s="664"/>
      <c r="DFM39" s="662" t="str">
        <f>IFERROR(IF(OR(DFB39="日",DFB39="祝",DFB39=0,DFC39=""),"　",MAX(IF(AND(DFC39&lt;=DFM14,DFE39&gt;DFN14),DFN14-DFM14,IF(DFE39&lt;=DFN14,0,IF(AND(DFC39&gt;DFM14,DFE39&gt;DFN14),DFN14-DFC39,0))),0)),0)</f>
        <v>　</v>
      </c>
      <c r="DFN39" s="663"/>
      <c r="DFO39" s="664"/>
      <c r="DFP39" s="662" t="str">
        <f>IFERROR(IF(OR(DFB39="日",DFB39="祝",DFB39=0,DFC39=""),"　",MAX(IF(DFC39&gt;DFP14,DFE39-DFC39,IF(DFC39&lt;=DFP14,DFE39-DFP14,0)),0)),0)</f>
        <v>　</v>
      </c>
      <c r="DFQ39" s="663"/>
      <c r="DFR39" s="664"/>
      <c r="DFS39" s="662" t="str">
        <f>IFERROR(IF(OR(DFB39="日",DFB39="祝",DFB39=0,DFC39=""),"　",MAX(IF(AND(DFC39&lt;=DFS14,DFE39&gt;DFT14),DFT14-DFS14,IF(AND(DFC39&gt;DFS14,DFE39&lt;=DFT14),DFE39-DFC39,IF(AND(DFC39&lt;=DFS14,DFE39&lt;=DFT14),DFE39-DFS14,IF(AND(DFC39&gt;DFS14,DFE39&gt;DFT14),DFT14-DFC39,0)))),0)),0)</f>
        <v>　</v>
      </c>
      <c r="DFT39" s="663"/>
      <c r="DFU39" s="664"/>
      <c r="DFV39" s="662" t="str">
        <f>IFERROR(IF(OR(DFB39="日",DFB39="祝",DFB39=0,DFC39=""),"　",MAX(IF(AND(DFC39&gt;DFY14,DFE39&gt;DFW14),0,IF(AND(DFC39&lt;=DFY14,DFC39&gt;DFV14,DFE39&gt;DFW14),DFY14-DFC39,IF(AND(DFC39&lt;=DFY14,DFC39&lt;=DFV14,DFE39&gt;DFW14),DFY14-DFV14,IF(AND(DFC39&gt;DFV14,DFE39&lt;=DFW14),DFE39-DFC39,IF(AND(DFC39&lt;=DFV14,DFE39&lt;=DFW14),DFE39-DFV14,0))))),0)),0)</f>
        <v>　</v>
      </c>
      <c r="DFW39" s="663"/>
      <c r="DFX39" s="664"/>
      <c r="DFY39" s="662" t="str">
        <f>IFERROR(IF(OR(DFB39="日",DFB39="祝",DFB39=0,DFC39=""),"　",MAX(IF(AND(DFC39&lt;=DFY14,DFE39&gt;DFZ14),DFZ14-DFY14,IF(DFE39&lt;=DFZ14,0,IF(AND(DFC39&gt;DFY14,DFE39&gt;DFZ14),DFZ14-DFC39,0))),0)),0)</f>
        <v>　</v>
      </c>
      <c r="DFZ39" s="663"/>
      <c r="DGA39" s="664"/>
      <c r="DGB39" s="662" t="str">
        <f t="shared" si="52"/>
        <v>　</v>
      </c>
      <c r="DGC39" s="663"/>
      <c r="DGD39" s="664"/>
      <c r="DGE39" s="665" t="str">
        <f>IF(DGH39="×",TIME(0,0,0),IF(DGR4="非常勤",DFG39,DFS39))</f>
        <v>　</v>
      </c>
      <c r="DGF39" s="666"/>
      <c r="DGG39" s="667"/>
      <c r="DGH39" s="265"/>
      <c r="DGI39" s="665" t="str">
        <f>IF(DGL39="×",TIME(0,0,0),IF(DGR4="非常勤",DFJ39,DFV39))</f>
        <v>　</v>
      </c>
      <c r="DGJ39" s="666"/>
      <c r="DGK39" s="667"/>
      <c r="DGL39" s="265"/>
      <c r="DGM39" s="665" t="str">
        <f>IF(DGP39="×",TIME(0,0,0),IF(DGR4="非常勤",DFM39,DFY39))</f>
        <v>　</v>
      </c>
      <c r="DGN39" s="666"/>
      <c r="DGO39" s="667"/>
      <c r="DGP39" s="265"/>
      <c r="DGQ39" s="665" t="str">
        <f>IF(DGT39="×",TIME(0,0,0),IF(DGR4="非常勤",DFP39,DGB39))</f>
        <v>　</v>
      </c>
      <c r="DGR39" s="666"/>
      <c r="DGS39" s="667"/>
      <c r="DGT39" s="265"/>
      <c r="DGU39" s="668"/>
      <c r="DGV39" s="669"/>
      <c r="DGW39" s="668"/>
      <c r="DGX39" s="670"/>
      <c r="DGY39" s="669"/>
      <c r="DGZ39" s="671"/>
      <c r="DHA39" s="672"/>
      <c r="DHB39" s="672"/>
      <c r="DHC39" s="673"/>
      <c r="DHD39" s="263">
        <f>$A$39</f>
        <v>25</v>
      </c>
      <c r="DHE39" s="264" t="str">
        <f>$B$39</f>
        <v>日</v>
      </c>
      <c r="DHF39" s="660"/>
      <c r="DHG39" s="661"/>
      <c r="DHH39" s="660"/>
      <c r="DHI39" s="661"/>
      <c r="DHJ39" s="662" t="str">
        <f>IFERROR(IF(OR(DHE39="日",DHE39="祝",DHE39=0,DHF39=""),"　",MAX(IF(AND(DHF39&lt;=DHJ14,DHH39&gt;DHK14),DHK14-DHJ14,IF(AND(DHF39&gt;DHJ14,DHH39&lt;=DHK14),DHH39-DHF39,IF(AND(DHF39&lt;=DHJ14,DHH39&lt;=DHK14),DHH39-DHJ14,IF(AND(DHF39&gt;DHJ14,DHH39&gt;DHK14),DHK14-DHF39,0)))),0)),0)</f>
        <v>　</v>
      </c>
      <c r="DHK39" s="663"/>
      <c r="DHL39" s="664"/>
      <c r="DHM39" s="662" t="str">
        <f>IFERROR(IF(OR(DHE39="日",DHE39="祝",DHE39=0,DHF39=""),"　",MAX(IF(AND(DHF39&gt;DHP14,DHH39&gt;DHN14),0,IF(AND(DHF39&lt;=DHP14,DHF39&gt;DHM14,DHH39&gt;DHN14),DHP14-DHF39,IF(AND(DHF39&lt;=DHP14,DHF39&lt;=DHM14,DHH39&gt;DHN14),DHP14-DHM14,IF(AND(DHF39&gt;DHM14,DHH39&lt;=DHN14),DHH39-DHF39,IF(AND(DHF39&lt;=DHM14,DHH39&lt;=DHN14),DHH39-DHM14,0))))),0)),0)</f>
        <v>　</v>
      </c>
      <c r="DHN39" s="663"/>
      <c r="DHO39" s="664"/>
      <c r="DHP39" s="662" t="str">
        <f>IFERROR(IF(OR(DHE39="日",DHE39="祝",DHE39=0,DHF39=""),"　",MAX(IF(AND(DHF39&lt;=DHP14,DHH39&gt;DHQ14),DHQ14-DHP14,IF(DHH39&lt;=DHQ14,0,IF(AND(DHF39&gt;DHP14,DHH39&gt;DHQ14),DHQ14-DHF39,0))),0)),0)</f>
        <v>　</v>
      </c>
      <c r="DHQ39" s="663"/>
      <c r="DHR39" s="664"/>
      <c r="DHS39" s="662" t="str">
        <f>IFERROR(IF(OR(DHE39="日",DHE39="祝",DHE39=0,DHF39=""),"　",MAX(IF(DHF39&gt;DHS14,DHH39-DHF39,IF(DHF39&lt;=DHS14,DHH39-DHS14,0)),0)),0)</f>
        <v>　</v>
      </c>
      <c r="DHT39" s="663"/>
      <c r="DHU39" s="664"/>
      <c r="DHV39" s="662" t="str">
        <f>IFERROR(IF(OR(DHE39="日",DHE39="祝",DHE39=0,DHF39=""),"　",MAX(IF(AND(DHF39&lt;=DHV14,DHH39&gt;DHW14),DHW14-DHV14,IF(AND(DHF39&gt;DHV14,DHH39&lt;=DHW14),DHH39-DHF39,IF(AND(DHF39&lt;=DHV14,DHH39&lt;=DHW14),DHH39-DHV14,IF(AND(DHF39&gt;DHV14,DHH39&gt;DHW14),DHW14-DHF39,0)))),0)),0)</f>
        <v>　</v>
      </c>
      <c r="DHW39" s="663"/>
      <c r="DHX39" s="664"/>
      <c r="DHY39" s="662" t="str">
        <f>IFERROR(IF(OR(DHE39="日",DHE39="祝",DHE39=0,DHF39=""),"　",MAX(IF(AND(DHF39&gt;DIB14,DHH39&gt;DHZ14),0,IF(AND(DHF39&lt;=DIB14,DHF39&gt;DHY14,DHH39&gt;DHZ14),DIB14-DHF39,IF(AND(DHF39&lt;=DIB14,DHF39&lt;=DHY14,DHH39&gt;DHZ14),DIB14-DHY14,IF(AND(DHF39&gt;DHY14,DHH39&lt;=DHZ14),DHH39-DHF39,IF(AND(DHF39&lt;=DHY14,DHH39&lt;=DHZ14),DHH39-DHY14,0))))),0)),0)</f>
        <v>　</v>
      </c>
      <c r="DHZ39" s="663"/>
      <c r="DIA39" s="664"/>
      <c r="DIB39" s="662" t="str">
        <f>IFERROR(IF(OR(DHE39="日",DHE39="祝",DHE39=0,DHF39=""),"　",MAX(IF(AND(DHF39&lt;=DIB14,DHH39&gt;DIC14),DIC14-DIB14,IF(DHH39&lt;=DIC14,0,IF(AND(DHF39&gt;DIB14,DHH39&gt;DIC14),DIC14-DHF39,0))),0)),0)</f>
        <v>　</v>
      </c>
      <c r="DIC39" s="663"/>
      <c r="DID39" s="664"/>
      <c r="DIE39" s="662" t="str">
        <f t="shared" si="53"/>
        <v>　</v>
      </c>
      <c r="DIF39" s="663"/>
      <c r="DIG39" s="664"/>
      <c r="DIH39" s="665" t="str">
        <f>IF(DIK39="×",TIME(0,0,0),IF(DIU4="非常勤",DHJ39,DHV39))</f>
        <v>　</v>
      </c>
      <c r="DII39" s="666"/>
      <c r="DIJ39" s="667"/>
      <c r="DIK39" s="265"/>
      <c r="DIL39" s="665" t="str">
        <f>IF(DIO39="×",TIME(0,0,0),IF(DIU4="非常勤",DHM39,DHY39))</f>
        <v>　</v>
      </c>
      <c r="DIM39" s="666"/>
      <c r="DIN39" s="667"/>
      <c r="DIO39" s="265"/>
      <c r="DIP39" s="665" t="str">
        <f>IF(DIS39="×",TIME(0,0,0),IF(DIU4="非常勤",DHP39,DIB39))</f>
        <v>　</v>
      </c>
      <c r="DIQ39" s="666"/>
      <c r="DIR39" s="667"/>
      <c r="DIS39" s="265"/>
      <c r="DIT39" s="665" t="str">
        <f>IF(DIW39="×",TIME(0,0,0),IF(DIU4="非常勤",DHS39,DIE39))</f>
        <v>　</v>
      </c>
      <c r="DIU39" s="666"/>
      <c r="DIV39" s="667"/>
      <c r="DIW39" s="265"/>
      <c r="DIX39" s="668"/>
      <c r="DIY39" s="669"/>
      <c r="DIZ39" s="668"/>
      <c r="DJA39" s="670"/>
      <c r="DJB39" s="669"/>
      <c r="DJC39" s="671"/>
      <c r="DJD39" s="672"/>
      <c r="DJE39" s="672"/>
      <c r="DJF39" s="673"/>
      <c r="DJG39" s="263">
        <f>$A$39</f>
        <v>25</v>
      </c>
      <c r="DJH39" s="264" t="str">
        <f>$B$39</f>
        <v>日</v>
      </c>
      <c r="DJI39" s="660"/>
      <c r="DJJ39" s="661"/>
      <c r="DJK39" s="660"/>
      <c r="DJL39" s="661"/>
      <c r="DJM39" s="662" t="str">
        <f>IFERROR(IF(OR(DJH39="日",DJH39="祝",DJH39=0,DJI39=""),"　",MAX(IF(AND(DJI39&lt;=DJM14,DJK39&gt;DJN14),DJN14-DJM14,IF(AND(DJI39&gt;DJM14,DJK39&lt;=DJN14),DJK39-DJI39,IF(AND(DJI39&lt;=DJM14,DJK39&lt;=DJN14),DJK39-DJM14,IF(AND(DJI39&gt;DJM14,DJK39&gt;DJN14),DJN14-DJI39,0)))),0)),0)</f>
        <v>　</v>
      </c>
      <c r="DJN39" s="663"/>
      <c r="DJO39" s="664"/>
      <c r="DJP39" s="662" t="str">
        <f>IFERROR(IF(OR(DJH39="日",DJH39="祝",DJH39=0,DJI39=""),"　",MAX(IF(AND(DJI39&gt;DJS14,DJK39&gt;DJQ14),0,IF(AND(DJI39&lt;=DJS14,DJI39&gt;DJP14,DJK39&gt;DJQ14),DJS14-DJI39,IF(AND(DJI39&lt;=DJS14,DJI39&lt;=DJP14,DJK39&gt;DJQ14),DJS14-DJP14,IF(AND(DJI39&gt;DJP14,DJK39&lt;=DJQ14),DJK39-DJI39,IF(AND(DJI39&lt;=DJP14,DJK39&lt;=DJQ14),DJK39-DJP14,0))))),0)),0)</f>
        <v>　</v>
      </c>
      <c r="DJQ39" s="663"/>
      <c r="DJR39" s="664"/>
      <c r="DJS39" s="662" t="str">
        <f>IFERROR(IF(OR(DJH39="日",DJH39="祝",DJH39=0,DJI39=""),"　",MAX(IF(AND(DJI39&lt;=DJS14,DJK39&gt;DJT14),DJT14-DJS14,IF(DJK39&lt;=DJT14,0,IF(AND(DJI39&gt;DJS14,DJK39&gt;DJT14),DJT14-DJI39,0))),0)),0)</f>
        <v>　</v>
      </c>
      <c r="DJT39" s="663"/>
      <c r="DJU39" s="664"/>
      <c r="DJV39" s="662" t="str">
        <f>IFERROR(IF(OR(DJH39="日",DJH39="祝",DJH39=0,DJI39=""),"　",MAX(IF(DJI39&gt;DJV14,DJK39-DJI39,IF(DJI39&lt;=DJV14,DJK39-DJV14,0)),0)),0)</f>
        <v>　</v>
      </c>
      <c r="DJW39" s="663"/>
      <c r="DJX39" s="664"/>
      <c r="DJY39" s="662" t="str">
        <f>IFERROR(IF(OR(DJH39="日",DJH39="祝",DJH39=0,DJI39=""),"　",MAX(IF(AND(DJI39&lt;=DJY14,DJK39&gt;DJZ14),DJZ14-DJY14,IF(AND(DJI39&gt;DJY14,DJK39&lt;=DJZ14),DJK39-DJI39,IF(AND(DJI39&lt;=DJY14,DJK39&lt;=DJZ14),DJK39-DJY14,IF(AND(DJI39&gt;DJY14,DJK39&gt;DJZ14),DJZ14-DJI39,0)))),0)),0)</f>
        <v>　</v>
      </c>
      <c r="DJZ39" s="663"/>
      <c r="DKA39" s="664"/>
      <c r="DKB39" s="662" t="str">
        <f>IFERROR(IF(OR(DJH39="日",DJH39="祝",DJH39=0,DJI39=""),"　",MAX(IF(AND(DJI39&gt;DKE14,DJK39&gt;DKC14),0,IF(AND(DJI39&lt;=DKE14,DJI39&gt;DKB14,DJK39&gt;DKC14),DKE14-DJI39,IF(AND(DJI39&lt;=DKE14,DJI39&lt;=DKB14,DJK39&gt;DKC14),DKE14-DKB14,IF(AND(DJI39&gt;DKB14,DJK39&lt;=DKC14),DJK39-DJI39,IF(AND(DJI39&lt;=DKB14,DJK39&lt;=DKC14),DJK39-DKB14,0))))),0)),0)</f>
        <v>　</v>
      </c>
      <c r="DKC39" s="663"/>
      <c r="DKD39" s="664"/>
      <c r="DKE39" s="662" t="str">
        <f>IFERROR(IF(OR(DJH39="日",DJH39="祝",DJH39=0,DJI39=""),"　",MAX(IF(AND(DJI39&lt;=DKE14,DJK39&gt;DKF14),DKF14-DKE14,IF(DJK39&lt;=DKF14,0,IF(AND(DJI39&gt;DKE14,DJK39&gt;DKF14),DKF14-DJI39,0))),0)),0)</f>
        <v>　</v>
      </c>
      <c r="DKF39" s="663"/>
      <c r="DKG39" s="664"/>
      <c r="DKH39" s="662" t="str">
        <f t="shared" si="54"/>
        <v>　</v>
      </c>
      <c r="DKI39" s="663"/>
      <c r="DKJ39" s="664"/>
      <c r="DKK39" s="665" t="str">
        <f>IF(DKN39="×",TIME(0,0,0),IF(DKX4="非常勤",DJM39,DJY39))</f>
        <v>　</v>
      </c>
      <c r="DKL39" s="666"/>
      <c r="DKM39" s="667"/>
      <c r="DKN39" s="265"/>
      <c r="DKO39" s="665" t="str">
        <f>IF(DKR39="×",TIME(0,0,0),IF(DKX4="非常勤",DJP39,DKB39))</f>
        <v>　</v>
      </c>
      <c r="DKP39" s="666"/>
      <c r="DKQ39" s="667"/>
      <c r="DKR39" s="265"/>
      <c r="DKS39" s="665" t="str">
        <f>IF(DKV39="×",TIME(0,0,0),IF(DKX4="非常勤",DJS39,DKE39))</f>
        <v>　</v>
      </c>
      <c r="DKT39" s="666"/>
      <c r="DKU39" s="667"/>
      <c r="DKV39" s="265"/>
      <c r="DKW39" s="665" t="str">
        <f>IF(DKZ39="×",TIME(0,0,0),IF(DKX4="非常勤",DJV39,DKH39))</f>
        <v>　</v>
      </c>
      <c r="DKX39" s="666"/>
      <c r="DKY39" s="667"/>
      <c r="DKZ39" s="265"/>
      <c r="DLA39" s="668"/>
      <c r="DLB39" s="669"/>
      <c r="DLC39" s="668"/>
      <c r="DLD39" s="670"/>
      <c r="DLE39" s="669"/>
      <c r="DLF39" s="671"/>
      <c r="DLG39" s="672"/>
      <c r="DLH39" s="672"/>
      <c r="DLI39" s="673"/>
      <c r="DLJ39" s="263">
        <f>$A$39</f>
        <v>25</v>
      </c>
      <c r="DLK39" s="264" t="str">
        <f>$B$39</f>
        <v>日</v>
      </c>
      <c r="DLL39" s="660"/>
      <c r="DLM39" s="661"/>
      <c r="DLN39" s="660"/>
      <c r="DLO39" s="661"/>
      <c r="DLP39" s="662" t="str">
        <f>IFERROR(IF(OR(DLK39="日",DLK39="祝",DLK39=0,DLL39=""),"　",MAX(IF(AND(DLL39&lt;=DLP14,DLN39&gt;DLQ14),DLQ14-DLP14,IF(AND(DLL39&gt;DLP14,DLN39&lt;=DLQ14),DLN39-DLL39,IF(AND(DLL39&lt;=DLP14,DLN39&lt;=DLQ14),DLN39-DLP14,IF(AND(DLL39&gt;DLP14,DLN39&gt;DLQ14),DLQ14-DLL39,0)))),0)),0)</f>
        <v>　</v>
      </c>
      <c r="DLQ39" s="663"/>
      <c r="DLR39" s="664"/>
      <c r="DLS39" s="662" t="str">
        <f>IFERROR(IF(OR(DLK39="日",DLK39="祝",DLK39=0,DLL39=""),"　",MAX(IF(AND(DLL39&gt;DLV14,DLN39&gt;DLT14),0,IF(AND(DLL39&lt;=DLV14,DLL39&gt;DLS14,DLN39&gt;DLT14),DLV14-DLL39,IF(AND(DLL39&lt;=DLV14,DLL39&lt;=DLS14,DLN39&gt;DLT14),DLV14-DLS14,IF(AND(DLL39&gt;DLS14,DLN39&lt;=DLT14),DLN39-DLL39,IF(AND(DLL39&lt;=DLS14,DLN39&lt;=DLT14),DLN39-DLS14,0))))),0)),0)</f>
        <v>　</v>
      </c>
      <c r="DLT39" s="663"/>
      <c r="DLU39" s="664"/>
      <c r="DLV39" s="662" t="str">
        <f>IFERROR(IF(OR(DLK39="日",DLK39="祝",DLK39=0,DLL39=""),"　",MAX(IF(AND(DLL39&lt;=DLV14,DLN39&gt;DLW14),DLW14-DLV14,IF(DLN39&lt;=DLW14,0,IF(AND(DLL39&gt;DLV14,DLN39&gt;DLW14),DLW14-DLL39,0))),0)),0)</f>
        <v>　</v>
      </c>
      <c r="DLW39" s="663"/>
      <c r="DLX39" s="664"/>
      <c r="DLY39" s="662" t="str">
        <f>IFERROR(IF(OR(DLK39="日",DLK39="祝",DLK39=0,DLL39=""),"　",MAX(IF(DLL39&gt;DLY14,DLN39-DLL39,IF(DLL39&lt;=DLY14,DLN39-DLY14,0)),0)),0)</f>
        <v>　</v>
      </c>
      <c r="DLZ39" s="663"/>
      <c r="DMA39" s="664"/>
      <c r="DMB39" s="662" t="str">
        <f>IFERROR(IF(OR(DLK39="日",DLK39="祝",DLK39=0,DLL39=""),"　",MAX(IF(AND(DLL39&lt;=DMB14,DLN39&gt;DMC14),DMC14-DMB14,IF(AND(DLL39&gt;DMB14,DLN39&lt;=DMC14),DLN39-DLL39,IF(AND(DLL39&lt;=DMB14,DLN39&lt;=DMC14),DLN39-DMB14,IF(AND(DLL39&gt;DMB14,DLN39&gt;DMC14),DMC14-DLL39,0)))),0)),0)</f>
        <v>　</v>
      </c>
      <c r="DMC39" s="663"/>
      <c r="DMD39" s="664"/>
      <c r="DME39" s="662" t="str">
        <f>IFERROR(IF(OR(DLK39="日",DLK39="祝",DLK39=0,DLL39=""),"　",MAX(IF(AND(DLL39&gt;DMH14,DLN39&gt;DMF14),0,IF(AND(DLL39&lt;=DMH14,DLL39&gt;DME14,DLN39&gt;DMF14),DMH14-DLL39,IF(AND(DLL39&lt;=DMH14,DLL39&lt;=DME14,DLN39&gt;DMF14),DMH14-DME14,IF(AND(DLL39&gt;DME14,DLN39&lt;=DMF14),DLN39-DLL39,IF(AND(DLL39&lt;=DME14,DLN39&lt;=DMF14),DLN39-DME14,0))))),0)),0)</f>
        <v>　</v>
      </c>
      <c r="DMF39" s="663"/>
      <c r="DMG39" s="664"/>
      <c r="DMH39" s="662" t="str">
        <f>IFERROR(IF(OR(DLK39="日",DLK39="祝",DLK39=0,DLL39=""),"　",MAX(IF(AND(DLL39&lt;=DMH14,DLN39&gt;DMI14),DMI14-DMH14,IF(DLN39&lt;=DMI14,0,IF(AND(DLL39&gt;DMH14,DLN39&gt;DMI14),DMI14-DLL39,0))),0)),0)</f>
        <v>　</v>
      </c>
      <c r="DMI39" s="663"/>
      <c r="DMJ39" s="664"/>
      <c r="DMK39" s="662" t="str">
        <f t="shared" si="55"/>
        <v>　</v>
      </c>
      <c r="DML39" s="663"/>
      <c r="DMM39" s="664"/>
      <c r="DMN39" s="665" t="str">
        <f>IF(DMQ39="×",TIME(0,0,0),IF(DNA4="非常勤",DLP39,DMB39))</f>
        <v>　</v>
      </c>
      <c r="DMO39" s="666"/>
      <c r="DMP39" s="667"/>
      <c r="DMQ39" s="265"/>
      <c r="DMR39" s="665" t="str">
        <f>IF(DMU39="×",TIME(0,0,0),IF(DNA4="非常勤",DLS39,DME39))</f>
        <v>　</v>
      </c>
      <c r="DMS39" s="666"/>
      <c r="DMT39" s="667"/>
      <c r="DMU39" s="265"/>
      <c r="DMV39" s="665" t="str">
        <f>IF(DMY39="×",TIME(0,0,0),IF(DNA4="非常勤",DLV39,DMH39))</f>
        <v>　</v>
      </c>
      <c r="DMW39" s="666"/>
      <c r="DMX39" s="667"/>
      <c r="DMY39" s="265"/>
      <c r="DMZ39" s="665" t="str">
        <f>IF(DNC39="×",TIME(0,0,0),IF(DNA4="非常勤",DLY39,DMK39))</f>
        <v>　</v>
      </c>
      <c r="DNA39" s="666"/>
      <c r="DNB39" s="667"/>
      <c r="DNC39" s="265"/>
      <c r="DND39" s="668"/>
      <c r="DNE39" s="669"/>
      <c r="DNF39" s="668"/>
      <c r="DNG39" s="670"/>
      <c r="DNH39" s="669"/>
      <c r="DNI39" s="671"/>
      <c r="DNJ39" s="672"/>
      <c r="DNK39" s="672"/>
      <c r="DNL39" s="673"/>
      <c r="DNM39" s="263">
        <f>$A$39</f>
        <v>25</v>
      </c>
      <c r="DNN39" s="264" t="str">
        <f>$B$39</f>
        <v>日</v>
      </c>
      <c r="DNO39" s="660"/>
      <c r="DNP39" s="661"/>
      <c r="DNQ39" s="660"/>
      <c r="DNR39" s="661"/>
      <c r="DNS39" s="662" t="str">
        <f>IFERROR(IF(OR(DNN39="日",DNN39="祝",DNN39=0,DNO39=""),"　",MAX(IF(AND(DNO39&lt;=DNS14,DNQ39&gt;DNT14),DNT14-DNS14,IF(AND(DNO39&gt;DNS14,DNQ39&lt;=DNT14),DNQ39-DNO39,IF(AND(DNO39&lt;=DNS14,DNQ39&lt;=DNT14),DNQ39-DNS14,IF(AND(DNO39&gt;DNS14,DNQ39&gt;DNT14),DNT14-DNO39,0)))),0)),0)</f>
        <v>　</v>
      </c>
      <c r="DNT39" s="663"/>
      <c r="DNU39" s="664"/>
      <c r="DNV39" s="662" t="str">
        <f>IFERROR(IF(OR(DNN39="日",DNN39="祝",DNN39=0,DNO39=""),"　",MAX(IF(AND(DNO39&gt;DNY14,DNQ39&gt;DNW14),0,IF(AND(DNO39&lt;=DNY14,DNO39&gt;DNV14,DNQ39&gt;DNW14),DNY14-DNO39,IF(AND(DNO39&lt;=DNY14,DNO39&lt;=DNV14,DNQ39&gt;DNW14),DNY14-DNV14,IF(AND(DNO39&gt;DNV14,DNQ39&lt;=DNW14),DNQ39-DNO39,IF(AND(DNO39&lt;=DNV14,DNQ39&lt;=DNW14),DNQ39-DNV14,0))))),0)),0)</f>
        <v>　</v>
      </c>
      <c r="DNW39" s="663"/>
      <c r="DNX39" s="664"/>
      <c r="DNY39" s="662" t="str">
        <f>IFERROR(IF(OR(DNN39="日",DNN39="祝",DNN39=0,DNO39=""),"　",MAX(IF(AND(DNO39&lt;=DNY14,DNQ39&gt;DNZ14),DNZ14-DNY14,IF(DNQ39&lt;=DNZ14,0,IF(AND(DNO39&gt;DNY14,DNQ39&gt;DNZ14),DNZ14-DNO39,0))),0)),0)</f>
        <v>　</v>
      </c>
      <c r="DNZ39" s="663"/>
      <c r="DOA39" s="664"/>
      <c r="DOB39" s="662" t="str">
        <f>IFERROR(IF(OR(DNN39="日",DNN39="祝",DNN39=0,DNO39=""),"　",MAX(IF(DNO39&gt;DOB14,DNQ39-DNO39,IF(DNO39&lt;=DOB14,DNQ39-DOB14,0)),0)),0)</f>
        <v>　</v>
      </c>
      <c r="DOC39" s="663"/>
      <c r="DOD39" s="664"/>
      <c r="DOE39" s="662" t="str">
        <f>IFERROR(IF(OR(DNN39="日",DNN39="祝",DNN39=0,DNO39=""),"　",MAX(IF(AND(DNO39&lt;=DOE14,DNQ39&gt;DOF14),DOF14-DOE14,IF(AND(DNO39&gt;DOE14,DNQ39&lt;=DOF14),DNQ39-DNO39,IF(AND(DNO39&lt;=DOE14,DNQ39&lt;=DOF14),DNQ39-DOE14,IF(AND(DNO39&gt;DOE14,DNQ39&gt;DOF14),DOF14-DNO39,0)))),0)),0)</f>
        <v>　</v>
      </c>
      <c r="DOF39" s="663"/>
      <c r="DOG39" s="664"/>
      <c r="DOH39" s="662" t="str">
        <f>IFERROR(IF(OR(DNN39="日",DNN39="祝",DNN39=0,DNO39=""),"　",MAX(IF(AND(DNO39&gt;DOK14,DNQ39&gt;DOI14),0,IF(AND(DNO39&lt;=DOK14,DNO39&gt;DOH14,DNQ39&gt;DOI14),DOK14-DNO39,IF(AND(DNO39&lt;=DOK14,DNO39&lt;=DOH14,DNQ39&gt;DOI14),DOK14-DOH14,IF(AND(DNO39&gt;DOH14,DNQ39&lt;=DOI14),DNQ39-DNO39,IF(AND(DNO39&lt;=DOH14,DNQ39&lt;=DOI14),DNQ39-DOH14,0))))),0)),0)</f>
        <v>　</v>
      </c>
      <c r="DOI39" s="663"/>
      <c r="DOJ39" s="664"/>
      <c r="DOK39" s="662" t="str">
        <f>IFERROR(IF(OR(DNN39="日",DNN39="祝",DNN39=0,DNO39=""),"　",MAX(IF(AND(DNO39&lt;=DOK14,DNQ39&gt;DOL14),DOL14-DOK14,IF(DNQ39&lt;=DOL14,0,IF(AND(DNO39&gt;DOK14,DNQ39&gt;DOL14),DOL14-DNO39,0))),0)),0)</f>
        <v>　</v>
      </c>
      <c r="DOL39" s="663"/>
      <c r="DOM39" s="664"/>
      <c r="DON39" s="662" t="str">
        <f t="shared" si="56"/>
        <v>　</v>
      </c>
      <c r="DOO39" s="663"/>
      <c r="DOP39" s="664"/>
      <c r="DOQ39" s="665" t="str">
        <f>IF(DOT39="×",TIME(0,0,0),IF(DPD4="非常勤",DNS39,DOE39))</f>
        <v>　</v>
      </c>
      <c r="DOR39" s="666"/>
      <c r="DOS39" s="667"/>
      <c r="DOT39" s="265"/>
      <c r="DOU39" s="665" t="str">
        <f>IF(DOX39="×",TIME(0,0,0),IF(DPD4="非常勤",DNV39,DOH39))</f>
        <v>　</v>
      </c>
      <c r="DOV39" s="666"/>
      <c r="DOW39" s="667"/>
      <c r="DOX39" s="265"/>
      <c r="DOY39" s="665" t="str">
        <f>IF(DPB39="×",TIME(0,0,0),IF(DPD4="非常勤",DNY39,DOK39))</f>
        <v>　</v>
      </c>
      <c r="DOZ39" s="666"/>
      <c r="DPA39" s="667"/>
      <c r="DPB39" s="265"/>
      <c r="DPC39" s="665" t="str">
        <f>IF(DPF39="×",TIME(0,0,0),IF(DPD4="非常勤",DOB39,DON39))</f>
        <v>　</v>
      </c>
      <c r="DPD39" s="666"/>
      <c r="DPE39" s="667"/>
      <c r="DPF39" s="265"/>
      <c r="DPG39" s="668"/>
      <c r="DPH39" s="669"/>
      <c r="DPI39" s="668"/>
      <c r="DPJ39" s="670"/>
      <c r="DPK39" s="669"/>
      <c r="DPL39" s="671"/>
      <c r="DPM39" s="672"/>
      <c r="DPN39" s="672"/>
      <c r="DPO39" s="673"/>
      <c r="DPP39" s="263">
        <f>$A$39</f>
        <v>25</v>
      </c>
      <c r="DPQ39" s="264" t="str">
        <f>$B$39</f>
        <v>日</v>
      </c>
      <c r="DPR39" s="660"/>
      <c r="DPS39" s="661"/>
      <c r="DPT39" s="660"/>
      <c r="DPU39" s="661"/>
      <c r="DPV39" s="662" t="str">
        <f>IFERROR(IF(OR(DPQ39="日",DPQ39="祝",DPQ39=0,DPR39=""),"　",MAX(IF(AND(DPR39&lt;=DPV14,DPT39&gt;DPW14),DPW14-DPV14,IF(AND(DPR39&gt;DPV14,DPT39&lt;=DPW14),DPT39-DPR39,IF(AND(DPR39&lt;=DPV14,DPT39&lt;=DPW14),DPT39-DPV14,IF(AND(DPR39&gt;DPV14,DPT39&gt;DPW14),DPW14-DPR39,0)))),0)),0)</f>
        <v>　</v>
      </c>
      <c r="DPW39" s="663"/>
      <c r="DPX39" s="664"/>
      <c r="DPY39" s="662" t="str">
        <f>IFERROR(IF(OR(DPQ39="日",DPQ39="祝",DPQ39=0,DPR39=""),"　",MAX(IF(AND(DPR39&gt;DQB14,DPT39&gt;DPZ14),0,IF(AND(DPR39&lt;=DQB14,DPR39&gt;DPY14,DPT39&gt;DPZ14),DQB14-DPR39,IF(AND(DPR39&lt;=DQB14,DPR39&lt;=DPY14,DPT39&gt;DPZ14),DQB14-DPY14,IF(AND(DPR39&gt;DPY14,DPT39&lt;=DPZ14),DPT39-DPR39,IF(AND(DPR39&lt;=DPY14,DPT39&lt;=DPZ14),DPT39-DPY14,0))))),0)),0)</f>
        <v>　</v>
      </c>
      <c r="DPZ39" s="663"/>
      <c r="DQA39" s="664"/>
      <c r="DQB39" s="662" t="str">
        <f>IFERROR(IF(OR(DPQ39="日",DPQ39="祝",DPQ39=0,DPR39=""),"　",MAX(IF(AND(DPR39&lt;=DQB14,DPT39&gt;DQC14),DQC14-DQB14,IF(DPT39&lt;=DQC14,0,IF(AND(DPR39&gt;DQB14,DPT39&gt;DQC14),DQC14-DPR39,0))),0)),0)</f>
        <v>　</v>
      </c>
      <c r="DQC39" s="663"/>
      <c r="DQD39" s="664"/>
      <c r="DQE39" s="662" t="str">
        <f>IFERROR(IF(OR(DPQ39="日",DPQ39="祝",DPQ39=0,DPR39=""),"　",MAX(IF(DPR39&gt;DQE14,DPT39-DPR39,IF(DPR39&lt;=DQE14,DPT39-DQE14,0)),0)),0)</f>
        <v>　</v>
      </c>
      <c r="DQF39" s="663"/>
      <c r="DQG39" s="664"/>
      <c r="DQH39" s="662" t="str">
        <f>IFERROR(IF(OR(DPQ39="日",DPQ39="祝",DPQ39=0,DPR39=""),"　",MAX(IF(AND(DPR39&lt;=DQH14,DPT39&gt;DQI14),DQI14-DQH14,IF(AND(DPR39&gt;DQH14,DPT39&lt;=DQI14),DPT39-DPR39,IF(AND(DPR39&lt;=DQH14,DPT39&lt;=DQI14),DPT39-DQH14,IF(AND(DPR39&gt;DQH14,DPT39&gt;DQI14),DQI14-DPR39,0)))),0)),0)</f>
        <v>　</v>
      </c>
      <c r="DQI39" s="663"/>
      <c r="DQJ39" s="664"/>
      <c r="DQK39" s="662" t="str">
        <f>IFERROR(IF(OR(DPQ39="日",DPQ39="祝",DPQ39=0,DPR39=""),"　",MAX(IF(AND(DPR39&gt;DQN14,DPT39&gt;DQL14),0,IF(AND(DPR39&lt;=DQN14,DPR39&gt;DQK14,DPT39&gt;DQL14),DQN14-DPR39,IF(AND(DPR39&lt;=DQN14,DPR39&lt;=DQK14,DPT39&gt;DQL14),DQN14-DQK14,IF(AND(DPR39&gt;DQK14,DPT39&lt;=DQL14),DPT39-DPR39,IF(AND(DPR39&lt;=DQK14,DPT39&lt;=DQL14),DPT39-DQK14,0))))),0)),0)</f>
        <v>　</v>
      </c>
      <c r="DQL39" s="663"/>
      <c r="DQM39" s="664"/>
      <c r="DQN39" s="662" t="str">
        <f>IFERROR(IF(OR(DPQ39="日",DPQ39="祝",DPQ39=0,DPR39=""),"　",MAX(IF(AND(DPR39&lt;=DQN14,DPT39&gt;DQO14),DQO14-DQN14,IF(DPT39&lt;=DQO14,0,IF(AND(DPR39&gt;DQN14,DPT39&gt;DQO14),DQO14-DPR39,0))),0)),0)</f>
        <v>　</v>
      </c>
      <c r="DQO39" s="663"/>
      <c r="DQP39" s="664"/>
      <c r="DQQ39" s="662" t="str">
        <f t="shared" si="57"/>
        <v>　</v>
      </c>
      <c r="DQR39" s="663"/>
      <c r="DQS39" s="664"/>
      <c r="DQT39" s="665" t="str">
        <f>IF(DQW39="×",TIME(0,0,0),IF(DRG4="非常勤",DPV39,DQH39))</f>
        <v>　</v>
      </c>
      <c r="DQU39" s="666"/>
      <c r="DQV39" s="667"/>
      <c r="DQW39" s="265"/>
      <c r="DQX39" s="665" t="str">
        <f>IF(DRA39="×",TIME(0,0,0),IF(DRG4="非常勤",DPY39,DQK39))</f>
        <v>　</v>
      </c>
      <c r="DQY39" s="666"/>
      <c r="DQZ39" s="667"/>
      <c r="DRA39" s="265"/>
      <c r="DRB39" s="665" t="str">
        <f>IF(DRE39="×",TIME(0,0,0),IF(DRG4="非常勤",DQB39,DQN39))</f>
        <v>　</v>
      </c>
      <c r="DRC39" s="666"/>
      <c r="DRD39" s="667"/>
      <c r="DRE39" s="265"/>
      <c r="DRF39" s="665" t="str">
        <f>IF(DRI39="×",TIME(0,0,0),IF(DRG4="非常勤",DQE39,DQQ39))</f>
        <v>　</v>
      </c>
      <c r="DRG39" s="666"/>
      <c r="DRH39" s="667"/>
      <c r="DRI39" s="265"/>
      <c r="DRJ39" s="668"/>
      <c r="DRK39" s="669"/>
      <c r="DRL39" s="668"/>
      <c r="DRM39" s="670"/>
      <c r="DRN39" s="669"/>
      <c r="DRO39" s="671"/>
      <c r="DRP39" s="672"/>
      <c r="DRQ39" s="672"/>
      <c r="DRR39" s="673"/>
      <c r="DRS39" s="263">
        <f>$A$39</f>
        <v>25</v>
      </c>
      <c r="DRT39" s="264" t="str">
        <f>$B$39</f>
        <v>日</v>
      </c>
      <c r="DRU39" s="660"/>
      <c r="DRV39" s="661"/>
      <c r="DRW39" s="660"/>
      <c r="DRX39" s="661"/>
      <c r="DRY39" s="662" t="str">
        <f>IFERROR(IF(OR(DRT39="日",DRT39="祝",DRT39=0,DRU39=""),"　",MAX(IF(AND(DRU39&lt;=DRY14,DRW39&gt;DRZ14),DRZ14-DRY14,IF(AND(DRU39&gt;DRY14,DRW39&lt;=DRZ14),DRW39-DRU39,IF(AND(DRU39&lt;=DRY14,DRW39&lt;=DRZ14),DRW39-DRY14,IF(AND(DRU39&gt;DRY14,DRW39&gt;DRZ14),DRZ14-DRU39,0)))),0)),0)</f>
        <v>　</v>
      </c>
      <c r="DRZ39" s="663"/>
      <c r="DSA39" s="664"/>
      <c r="DSB39" s="662" t="str">
        <f>IFERROR(IF(OR(DRT39="日",DRT39="祝",DRT39=0,DRU39=""),"　",MAX(IF(AND(DRU39&gt;DSE14,DRW39&gt;DSC14),0,IF(AND(DRU39&lt;=DSE14,DRU39&gt;DSB14,DRW39&gt;DSC14),DSE14-DRU39,IF(AND(DRU39&lt;=DSE14,DRU39&lt;=DSB14,DRW39&gt;DSC14),DSE14-DSB14,IF(AND(DRU39&gt;DSB14,DRW39&lt;=DSC14),DRW39-DRU39,IF(AND(DRU39&lt;=DSB14,DRW39&lt;=DSC14),DRW39-DSB14,0))))),0)),0)</f>
        <v>　</v>
      </c>
      <c r="DSC39" s="663"/>
      <c r="DSD39" s="664"/>
      <c r="DSE39" s="662" t="str">
        <f>IFERROR(IF(OR(DRT39="日",DRT39="祝",DRT39=0,DRU39=""),"　",MAX(IF(AND(DRU39&lt;=DSE14,DRW39&gt;DSF14),DSF14-DSE14,IF(DRW39&lt;=DSF14,0,IF(AND(DRU39&gt;DSE14,DRW39&gt;DSF14),DSF14-DRU39,0))),0)),0)</f>
        <v>　</v>
      </c>
      <c r="DSF39" s="663"/>
      <c r="DSG39" s="664"/>
      <c r="DSH39" s="662" t="str">
        <f>IFERROR(IF(OR(DRT39="日",DRT39="祝",DRT39=0,DRU39=""),"　",MAX(IF(DRU39&gt;DSH14,DRW39-DRU39,IF(DRU39&lt;=DSH14,DRW39-DSH14,0)),0)),0)</f>
        <v>　</v>
      </c>
      <c r="DSI39" s="663"/>
      <c r="DSJ39" s="664"/>
      <c r="DSK39" s="662" t="str">
        <f>IFERROR(IF(OR(DRT39="日",DRT39="祝",DRT39=0,DRU39=""),"　",MAX(IF(AND(DRU39&lt;=DSK14,DRW39&gt;DSL14),DSL14-DSK14,IF(AND(DRU39&gt;DSK14,DRW39&lt;=DSL14),DRW39-DRU39,IF(AND(DRU39&lt;=DSK14,DRW39&lt;=DSL14),DRW39-DSK14,IF(AND(DRU39&gt;DSK14,DRW39&gt;DSL14),DSL14-DRU39,0)))),0)),0)</f>
        <v>　</v>
      </c>
      <c r="DSL39" s="663"/>
      <c r="DSM39" s="664"/>
      <c r="DSN39" s="662" t="str">
        <f>IFERROR(IF(OR(DRT39="日",DRT39="祝",DRT39=0,DRU39=""),"　",MAX(IF(AND(DRU39&gt;DSQ14,DRW39&gt;DSO14),0,IF(AND(DRU39&lt;=DSQ14,DRU39&gt;DSN14,DRW39&gt;DSO14),DSQ14-DRU39,IF(AND(DRU39&lt;=DSQ14,DRU39&lt;=DSN14,DRW39&gt;DSO14),DSQ14-DSN14,IF(AND(DRU39&gt;DSN14,DRW39&lt;=DSO14),DRW39-DRU39,IF(AND(DRU39&lt;=DSN14,DRW39&lt;=DSO14),DRW39-DSN14,0))))),0)),0)</f>
        <v>　</v>
      </c>
      <c r="DSO39" s="663"/>
      <c r="DSP39" s="664"/>
      <c r="DSQ39" s="662" t="str">
        <f>IFERROR(IF(OR(DRT39="日",DRT39="祝",DRT39=0,DRU39=""),"　",MAX(IF(AND(DRU39&lt;=DSQ14,DRW39&gt;DSR14),DSR14-DSQ14,IF(DRW39&lt;=DSR14,0,IF(AND(DRU39&gt;DSQ14,DRW39&gt;DSR14),DSR14-DRU39,0))),0)),0)</f>
        <v>　</v>
      </c>
      <c r="DSR39" s="663"/>
      <c r="DSS39" s="664"/>
      <c r="DST39" s="662" t="str">
        <f t="shared" si="58"/>
        <v>　</v>
      </c>
      <c r="DSU39" s="663"/>
      <c r="DSV39" s="664"/>
      <c r="DSW39" s="665" t="str">
        <f>IF(DSZ39="×",TIME(0,0,0),IF(DTJ4="非常勤",DRY39,DSK39))</f>
        <v>　</v>
      </c>
      <c r="DSX39" s="666"/>
      <c r="DSY39" s="667"/>
      <c r="DSZ39" s="265"/>
      <c r="DTA39" s="665" t="str">
        <f>IF(DTD39="×",TIME(0,0,0),IF(DTJ4="非常勤",DSB39,DSN39))</f>
        <v>　</v>
      </c>
      <c r="DTB39" s="666"/>
      <c r="DTC39" s="667"/>
      <c r="DTD39" s="265"/>
      <c r="DTE39" s="665" t="str">
        <f>IF(DTH39="×",TIME(0,0,0),IF(DTJ4="非常勤",DSE39,DSQ39))</f>
        <v>　</v>
      </c>
      <c r="DTF39" s="666"/>
      <c r="DTG39" s="667"/>
      <c r="DTH39" s="265"/>
      <c r="DTI39" s="665" t="str">
        <f>IF(DTL39="×",TIME(0,0,0),IF(DTJ4="非常勤",DSH39,DST39))</f>
        <v>　</v>
      </c>
      <c r="DTJ39" s="666"/>
      <c r="DTK39" s="667"/>
      <c r="DTL39" s="265"/>
      <c r="DTM39" s="668"/>
      <c r="DTN39" s="669"/>
      <c r="DTO39" s="668"/>
      <c r="DTP39" s="670"/>
      <c r="DTQ39" s="669"/>
      <c r="DTR39" s="671"/>
      <c r="DTS39" s="672"/>
      <c r="DTT39" s="672"/>
      <c r="DTU39" s="673"/>
      <c r="DTV39" s="263">
        <f>$A$39</f>
        <v>25</v>
      </c>
      <c r="DTW39" s="264" t="str">
        <f>$B$39</f>
        <v>日</v>
      </c>
      <c r="DTX39" s="660"/>
      <c r="DTY39" s="661"/>
      <c r="DTZ39" s="660"/>
      <c r="DUA39" s="661"/>
      <c r="DUB39" s="662" t="str">
        <f>IFERROR(IF(OR(DTW39="日",DTW39="祝",DTW39=0,DTX39=""),"　",MAX(IF(AND(DTX39&lt;=DUB14,DTZ39&gt;DUC14),DUC14-DUB14,IF(AND(DTX39&gt;DUB14,DTZ39&lt;=DUC14),DTZ39-DTX39,IF(AND(DTX39&lt;=DUB14,DTZ39&lt;=DUC14),DTZ39-DUB14,IF(AND(DTX39&gt;DUB14,DTZ39&gt;DUC14),DUC14-DTX39,0)))),0)),0)</f>
        <v>　</v>
      </c>
      <c r="DUC39" s="663"/>
      <c r="DUD39" s="664"/>
      <c r="DUE39" s="662" t="str">
        <f>IFERROR(IF(OR(DTW39="日",DTW39="祝",DTW39=0,DTX39=""),"　",MAX(IF(AND(DTX39&gt;DUH14,DTZ39&gt;DUF14),0,IF(AND(DTX39&lt;=DUH14,DTX39&gt;DUE14,DTZ39&gt;DUF14),DUH14-DTX39,IF(AND(DTX39&lt;=DUH14,DTX39&lt;=DUE14,DTZ39&gt;DUF14),DUH14-DUE14,IF(AND(DTX39&gt;DUE14,DTZ39&lt;=DUF14),DTZ39-DTX39,IF(AND(DTX39&lt;=DUE14,DTZ39&lt;=DUF14),DTZ39-DUE14,0))))),0)),0)</f>
        <v>　</v>
      </c>
      <c r="DUF39" s="663"/>
      <c r="DUG39" s="664"/>
      <c r="DUH39" s="662" t="str">
        <f>IFERROR(IF(OR(DTW39="日",DTW39="祝",DTW39=0,DTX39=""),"　",MAX(IF(AND(DTX39&lt;=DUH14,DTZ39&gt;DUI14),DUI14-DUH14,IF(DTZ39&lt;=DUI14,0,IF(AND(DTX39&gt;DUH14,DTZ39&gt;DUI14),DUI14-DTX39,0))),0)),0)</f>
        <v>　</v>
      </c>
      <c r="DUI39" s="663"/>
      <c r="DUJ39" s="664"/>
      <c r="DUK39" s="662" t="str">
        <f>IFERROR(IF(OR(DTW39="日",DTW39="祝",DTW39=0,DTX39=""),"　",MAX(IF(DTX39&gt;DUK14,DTZ39-DTX39,IF(DTX39&lt;=DUK14,DTZ39-DUK14,0)),0)),0)</f>
        <v>　</v>
      </c>
      <c r="DUL39" s="663"/>
      <c r="DUM39" s="664"/>
      <c r="DUN39" s="662" t="str">
        <f>IFERROR(IF(OR(DTW39="日",DTW39="祝",DTW39=0,DTX39=""),"　",MAX(IF(AND(DTX39&lt;=DUN14,DTZ39&gt;DUO14),DUO14-DUN14,IF(AND(DTX39&gt;DUN14,DTZ39&lt;=DUO14),DTZ39-DTX39,IF(AND(DTX39&lt;=DUN14,DTZ39&lt;=DUO14),DTZ39-DUN14,IF(AND(DTX39&gt;DUN14,DTZ39&gt;DUO14),DUO14-DTX39,0)))),0)),0)</f>
        <v>　</v>
      </c>
      <c r="DUO39" s="663"/>
      <c r="DUP39" s="664"/>
      <c r="DUQ39" s="662" t="str">
        <f>IFERROR(IF(OR(DTW39="日",DTW39="祝",DTW39=0,DTX39=""),"　",MAX(IF(AND(DTX39&gt;DUT14,DTZ39&gt;DUR14),0,IF(AND(DTX39&lt;=DUT14,DTX39&gt;DUQ14,DTZ39&gt;DUR14),DUT14-DTX39,IF(AND(DTX39&lt;=DUT14,DTX39&lt;=DUQ14,DTZ39&gt;DUR14),DUT14-DUQ14,IF(AND(DTX39&gt;DUQ14,DTZ39&lt;=DUR14),DTZ39-DTX39,IF(AND(DTX39&lt;=DUQ14,DTZ39&lt;=DUR14),DTZ39-DUQ14,0))))),0)),0)</f>
        <v>　</v>
      </c>
      <c r="DUR39" s="663"/>
      <c r="DUS39" s="664"/>
      <c r="DUT39" s="662" t="str">
        <f>IFERROR(IF(OR(DTW39="日",DTW39="祝",DTW39=0,DTX39=""),"　",MAX(IF(AND(DTX39&lt;=DUT14,DTZ39&gt;DUU14),DUU14-DUT14,IF(DTZ39&lt;=DUU14,0,IF(AND(DTX39&gt;DUT14,DTZ39&gt;DUU14),DUU14-DTX39,0))),0)),0)</f>
        <v>　</v>
      </c>
      <c r="DUU39" s="663"/>
      <c r="DUV39" s="664"/>
      <c r="DUW39" s="662" t="str">
        <f t="shared" si="59"/>
        <v>　</v>
      </c>
      <c r="DUX39" s="663"/>
      <c r="DUY39" s="664"/>
      <c r="DUZ39" s="665" t="str">
        <f>IF(DVC39="×",TIME(0,0,0),IF(DVM4="非常勤",DUB39,DUN39))</f>
        <v>　</v>
      </c>
      <c r="DVA39" s="666"/>
      <c r="DVB39" s="667"/>
      <c r="DVC39" s="265"/>
      <c r="DVD39" s="665" t="str">
        <f>IF(DVG39="×",TIME(0,0,0),IF(DVM4="非常勤",DUE39,DUQ39))</f>
        <v>　</v>
      </c>
      <c r="DVE39" s="666"/>
      <c r="DVF39" s="667"/>
      <c r="DVG39" s="265"/>
      <c r="DVH39" s="665" t="str">
        <f>IF(DVK39="×",TIME(0,0,0),IF(DVM4="非常勤",DUH39,DUT39))</f>
        <v>　</v>
      </c>
      <c r="DVI39" s="666"/>
      <c r="DVJ39" s="667"/>
      <c r="DVK39" s="265"/>
      <c r="DVL39" s="665" t="str">
        <f>IF(DVO39="×",TIME(0,0,0),IF(DVM4="非常勤",DUK39,DUW39))</f>
        <v>　</v>
      </c>
      <c r="DVM39" s="666"/>
      <c r="DVN39" s="667"/>
      <c r="DVO39" s="265"/>
      <c r="DVP39" s="668"/>
      <c r="DVQ39" s="669"/>
      <c r="DVR39" s="668"/>
      <c r="DVS39" s="670"/>
      <c r="DVT39" s="669"/>
      <c r="DVU39" s="671"/>
      <c r="DVV39" s="672"/>
      <c r="DVW39" s="672"/>
      <c r="DVX39" s="673"/>
    </row>
    <row r="40" spans="1:3300" ht="15" customHeight="1">
      <c r="A40" s="263">
        <f>DAY(DATE('別紙2-1【最初に入力】'!$W$2,'別紙2-1【最初に入力】'!$Q$2,A39+1))</f>
        <v>26</v>
      </c>
      <c r="B40" s="264" t="str">
        <f>IF(IFERROR(MATCH(DATE('別紙2-1【最初に入力】'!$W$2,'別紙2-1【最初に入力】'!$Q$2,$A40),万年カレンダー・祝日!$K$2:$K$27,0),0)&gt;=1,"祝",TEXT(WEEKDAY(DATE('別紙2-1【最初に入力】'!$W$2,'別紙2-1【最初に入力】'!$Q$2,'別表_個別勤務状況（1～60）'!A40)),"aaa"))</f>
        <v>月</v>
      </c>
      <c r="C40" s="575"/>
      <c r="D40" s="575"/>
      <c r="E40" s="575"/>
      <c r="F40" s="575"/>
      <c r="G40" s="662" t="str">
        <f>IFERROR(IF(OR(B40="日",B40="祝",B40=0,C40=""),"　",MAX(IF(AND(C40&lt;=G14,E40&gt;H14),H14-G14,IF(AND(C40&gt;G14,E40&lt;=H14),E40-C40,IF(AND(C40&lt;=G14,E40&lt;=H14),E40-G14,IF(AND(C40&gt;G14,E40&gt;H14),H14-C40,0)))),0)),0)</f>
        <v>　</v>
      </c>
      <c r="H40" s="663"/>
      <c r="I40" s="664"/>
      <c r="J40" s="662" t="str">
        <f>IFERROR(IF(OR(B40="日",B40="祝",B40=0,C40=""),"　",MAX(IF(AND(C40&gt;M14,E40&gt;K14),0,IF(AND(C40&lt;=M14,C40&gt;J14,E40&gt;K14),M14-C40,IF(AND(C40&lt;=M14,C40&lt;=J14,E40&gt;K14),M14-J14,IF(AND(C40&gt;J14,E40&lt;=K14),E40-C40,IF(AND(C40&lt;=J14,E40&lt;=K14),E40-J14,0))))),0)),0)</f>
        <v>　</v>
      </c>
      <c r="K40" s="663"/>
      <c r="L40" s="664"/>
      <c r="M40" s="662" t="str">
        <f>IFERROR(IF(OR(B40="日",B40="祝",B40=0,C40=""),"　",MAX(IF(AND(C40&lt;=M14,E40&gt;N14),N14-M14,IF(E40&lt;=N14,0,IF(AND(C40&gt;M14,E40&gt;N14),N14-C40,0))),0)),0)</f>
        <v>　</v>
      </c>
      <c r="N40" s="663"/>
      <c r="O40" s="664"/>
      <c r="P40" s="662" t="str">
        <f>IFERROR(IF(OR(B40="日",B40="祝",B40=0,C40=""),"　",MAX(IF(C40&gt;P14,E40-C40,IF(C40&lt;=P14,E40-P14,0)),0)),0)</f>
        <v>　</v>
      </c>
      <c r="Q40" s="663"/>
      <c r="R40" s="664"/>
      <c r="S40" s="662" t="str">
        <f>IFERROR(IF(OR(B40="日",B40="祝",B40=0,C40=""),"　",MAX(IF(AND(C40&lt;=S14,E40&gt;T14),T14-S14,IF(AND(C40&gt;S14,E40&lt;=T14),E40-C40,IF(AND(C40&lt;=S14,E40&lt;=T14),E40-S14,IF(AND(C40&gt;S14,E40&gt;T14),T14-C40,0)))),0)),0)</f>
        <v>　</v>
      </c>
      <c r="T40" s="663"/>
      <c r="U40" s="664"/>
      <c r="V40" s="662" t="str">
        <f>IFERROR(IF(OR(B40="日",B40="祝",B40=0,C40=""),"　",MAX(IF(AND(C40&gt;Y14,E40&gt;W14),0,IF(AND(C40&lt;=Y14,C40&gt;V14,E40&gt;W14),Y14-C40,IF(AND(C40&lt;=Y14,C40&lt;=V14,E40&gt;W14),Y14-V14,IF(AND(C40&gt;V14,E40&lt;=W14),E40-C40,IF(AND(C40&lt;=V14,E40&lt;=W14),E40-V14,0))))),0)),0)</f>
        <v>　</v>
      </c>
      <c r="W40" s="663"/>
      <c r="X40" s="664"/>
      <c r="Y40" s="662" t="str">
        <f>IFERROR(IF(OR(B40="日",B40="祝",B40=0,C40=""),"　",MAX(IF(AND(C40&lt;=Y14,E40&gt;Z14),Z14-Y14,IF(E40&lt;=Z14,0,IF(AND(C40&gt;Y14,E40&gt;Z14),Z14-C40,0))),0)),0)</f>
        <v>　</v>
      </c>
      <c r="Z40" s="663"/>
      <c r="AA40" s="664"/>
      <c r="AB40" s="662" t="str">
        <f t="shared" si="0"/>
        <v>　</v>
      </c>
      <c r="AC40" s="663"/>
      <c r="AD40" s="664"/>
      <c r="AE40" s="565" t="str">
        <f>IF(AH40="×",TIME(0,0,0),IF(AR4="非常勤",G40,S40))</f>
        <v>　</v>
      </c>
      <c r="AF40" s="566"/>
      <c r="AG40" s="566"/>
      <c r="AH40" s="265"/>
      <c r="AI40" s="565" t="str">
        <f>IF(AL40="×",TIME(0,0,0),IF(AR4="非常勤",J40,V40))</f>
        <v>　</v>
      </c>
      <c r="AJ40" s="566"/>
      <c r="AK40" s="566"/>
      <c r="AL40" s="265"/>
      <c r="AM40" s="565" t="str">
        <f>IF(AP40="×",TIME(0,0,0),IF(AR4="非常勤",M40,Y40))</f>
        <v>　</v>
      </c>
      <c r="AN40" s="566"/>
      <c r="AO40" s="566"/>
      <c r="AP40" s="265"/>
      <c r="AQ40" s="565" t="str">
        <f>IF(AT40="×",TIME(0,0,0),IF(AR4="非常勤",P40,AB40))</f>
        <v>　</v>
      </c>
      <c r="AR40" s="566"/>
      <c r="AS40" s="567"/>
      <c r="AT40" s="265"/>
      <c r="AU40" s="720"/>
      <c r="AV40" s="720"/>
      <c r="AW40" s="668"/>
      <c r="AX40" s="670"/>
      <c r="AY40" s="669"/>
      <c r="AZ40" s="671"/>
      <c r="BA40" s="672"/>
      <c r="BB40" s="672"/>
      <c r="BC40" s="673"/>
      <c r="BD40" s="263">
        <f>$A$40</f>
        <v>26</v>
      </c>
      <c r="BE40" s="264" t="str">
        <f>$B$40</f>
        <v>月</v>
      </c>
      <c r="BF40" s="660"/>
      <c r="BG40" s="661"/>
      <c r="BH40" s="660"/>
      <c r="BI40" s="661"/>
      <c r="BJ40" s="662" t="str">
        <f>IFERROR(IF(OR(BE40="日",BE40="祝",BE40=0,BF40=""),"　",MAX(IF(AND(BF40&lt;=BJ14,BH40&gt;BK14),BK14-BJ14,IF(AND(BF40&gt;BJ14,BH40&lt;=BK14),BH40-BF40,IF(AND(BF40&lt;=BJ14,BH40&lt;=BK14),BH40-BJ14,IF(AND(BF40&gt;BJ14,BH40&gt;BK14),BK14-BF40,0)))),0)),0)</f>
        <v>　</v>
      </c>
      <c r="BK40" s="663"/>
      <c r="BL40" s="664"/>
      <c r="BM40" s="662" t="str">
        <f>IFERROR(IF(OR(BE40="日",BE40="祝",BE40=0,BF40=""),"　",MAX(IF(AND(BF40&gt;BP14,BH40&gt;BN14),0,IF(AND(BF40&lt;=BP14,BF40&gt;BM14,BH40&gt;BN14),BP14-BF40,IF(AND(BF40&lt;=BP14,BF40&lt;=BM14,BH40&gt;BN14),BP14-BM14,IF(AND(BF40&gt;BM14,BH40&lt;=BN14),BH40-BF40,IF(AND(BF40&lt;=BM14,BH40&lt;=BN14),BH40-BM14,0))))),0)),0)</f>
        <v>　</v>
      </c>
      <c r="BN40" s="663"/>
      <c r="BO40" s="664"/>
      <c r="BP40" s="662" t="str">
        <f>IFERROR(IF(OR(BE40="日",BE40="祝",BE40=0,BF40=""),"　",MAX(IF(AND(BF40&lt;=BP14,BH40&gt;BQ14),BQ14-BP14,IF(BH40&lt;=BQ14,0,IF(AND(BF40&gt;BP14,BH40&gt;BQ14),BQ14-BF40,0))),0)),0)</f>
        <v>　</v>
      </c>
      <c r="BQ40" s="663"/>
      <c r="BR40" s="664"/>
      <c r="BS40" s="662" t="str">
        <f>IFERROR(IF(OR(BE40="日",BE40="祝",BE40=0,BF40=""),"　",MAX(IF(BF40&gt;BS14,BH40-BF40,IF(BF40&lt;=BS14,BH40-BS14,0)),0)),0)</f>
        <v>　</v>
      </c>
      <c r="BT40" s="663"/>
      <c r="BU40" s="664"/>
      <c r="BV40" s="662" t="str">
        <f>IFERROR(IF(OR(BE40="日",BE40="祝",BE40=0,BF40=""),"　",MAX(IF(AND(BF40&lt;=BV14,BH40&gt;BW14),BW14-BV14,IF(AND(BF40&gt;BV14,BH40&lt;=BW14),BH40-BF40,IF(AND(BF40&lt;=BV14,BH40&lt;=BW14),BH40-BV14,IF(AND(BF40&gt;BV14,BH40&gt;BW14),BW14-BF40,0)))),0)),0)</f>
        <v>　</v>
      </c>
      <c r="BW40" s="663"/>
      <c r="BX40" s="664"/>
      <c r="BY40" s="662" t="str">
        <f>IFERROR(IF(OR(BE40="日",BE40="祝",BE40=0,BF40=""),"　",MAX(IF(AND(BF40&gt;CB14,BH40&gt;BZ14),0,IF(AND(BF40&lt;=CB14,BF40&gt;BY14,BH40&gt;BZ14),CB14-BF40,IF(AND(BF40&lt;=CB14,BF40&lt;=BY14,BH40&gt;BZ14),CB14-BY14,IF(AND(BF40&gt;BY14,BH40&lt;=BZ14),BH40-BF40,IF(AND(BF40&lt;=BY14,BH40&lt;=BZ14),BH40-BY14,0))))),0)),0)</f>
        <v>　</v>
      </c>
      <c r="BZ40" s="663"/>
      <c r="CA40" s="664"/>
      <c r="CB40" s="662" t="str">
        <f>IFERROR(IF(OR(BE40="日",BE40="祝",BE40=0,BF40=""),"　",MAX(IF(AND(BF40&lt;=CB14,BH40&gt;CC14),CC14-CB14,IF(BH40&lt;=CC14,0,IF(AND(BF40&gt;CB14,BH40&gt;CC14),CC14-BF40,0))),0)),0)</f>
        <v>　</v>
      </c>
      <c r="CC40" s="663"/>
      <c r="CD40" s="664"/>
      <c r="CE40" s="662" t="str">
        <f t="shared" si="1"/>
        <v>　</v>
      </c>
      <c r="CF40" s="663"/>
      <c r="CG40" s="664"/>
      <c r="CH40" s="665" t="str">
        <f>IF(CK40="×",TIME(0,0,0),IF(CU4="非常勤",BJ40,BV40))</f>
        <v>　</v>
      </c>
      <c r="CI40" s="666"/>
      <c r="CJ40" s="667"/>
      <c r="CK40" s="265"/>
      <c r="CL40" s="665" t="str">
        <f>IF(CO40="×",TIME(0,0,0),IF(CU4="非常勤",BM40,BY40))</f>
        <v>　</v>
      </c>
      <c r="CM40" s="666"/>
      <c r="CN40" s="667"/>
      <c r="CO40" s="265"/>
      <c r="CP40" s="665" t="str">
        <f>IF(CS40="×",TIME(0,0,0),IF(CU4="非常勤",BP40,CB40))</f>
        <v>　</v>
      </c>
      <c r="CQ40" s="666"/>
      <c r="CR40" s="667"/>
      <c r="CS40" s="265"/>
      <c r="CT40" s="665" t="str">
        <f>IF(CW40="×",TIME(0,0,0),IF(CU4="非常勤",BS40,CE40))</f>
        <v>　</v>
      </c>
      <c r="CU40" s="666"/>
      <c r="CV40" s="667"/>
      <c r="CW40" s="265"/>
      <c r="CX40" s="720"/>
      <c r="CY40" s="720"/>
      <c r="CZ40" s="668"/>
      <c r="DA40" s="670"/>
      <c r="DB40" s="669"/>
      <c r="DC40" s="671"/>
      <c r="DD40" s="672"/>
      <c r="DE40" s="672"/>
      <c r="DF40" s="673"/>
      <c r="DG40" s="263">
        <f>$A$40</f>
        <v>26</v>
      </c>
      <c r="DH40" s="264" t="str">
        <f>$B$40</f>
        <v>月</v>
      </c>
      <c r="DI40" s="660"/>
      <c r="DJ40" s="661"/>
      <c r="DK40" s="660"/>
      <c r="DL40" s="661"/>
      <c r="DM40" s="662" t="str">
        <f>IFERROR(IF(OR(DH40="日",DH40="祝",DH40=0,DI40=""),"　",MAX(IF(AND(DI40&lt;=DM14,DK40&gt;DN14),DN14-DM14,IF(AND(DI40&gt;DM14,DK40&lt;=DN14),DK40-DI40,IF(AND(DI40&lt;=DM14,DK40&lt;=DN14),DK40-DM14,IF(AND(DI40&gt;DM14,DK40&gt;DN14),DN14-DI40,0)))),0)),0)</f>
        <v>　</v>
      </c>
      <c r="DN40" s="663"/>
      <c r="DO40" s="664"/>
      <c r="DP40" s="662" t="str">
        <f>IFERROR(IF(OR(DH40="日",DH40="祝",DH40=0,DI40=""),"　",MAX(IF(AND(DI40&gt;DS14,DK40&gt;DQ14),0,IF(AND(DI40&lt;=DS14,DI40&gt;DP14,DK40&gt;DQ14),DS14-DI40,IF(AND(DI40&lt;=DS14,DI40&lt;=DP14,DK40&gt;DQ14),DS14-DP14,IF(AND(DI40&gt;DP14,DK40&lt;=DQ14),DK40-DI40,IF(AND(DI40&lt;=DP14,DK40&lt;=DQ14),DK40-DP14,0))))),0)),0)</f>
        <v>　</v>
      </c>
      <c r="DQ40" s="663"/>
      <c r="DR40" s="664"/>
      <c r="DS40" s="662" t="str">
        <f>IFERROR(IF(OR(DH40="日",DH40="祝",DH40=0,DI40=""),"　",MAX(IF(AND(DI40&lt;=DS14,DK40&gt;DT14),DT14-DS14,IF(DK40&lt;=DT14,0,IF(AND(DI40&gt;DS14,DK40&gt;DT14),DT14-DI40,0))),0)),0)</f>
        <v>　</v>
      </c>
      <c r="DT40" s="663"/>
      <c r="DU40" s="664"/>
      <c r="DV40" s="662" t="str">
        <f>IFERROR(IF(OR(DH40="日",DH40="祝",DH40=0,DI40=""),"　",MAX(IF(DI40&gt;DV14,DK40-DI40,IF(DI40&lt;=DV14,DK40-DV14,0)),0)),0)</f>
        <v>　</v>
      </c>
      <c r="DW40" s="663"/>
      <c r="DX40" s="664"/>
      <c r="DY40" s="662" t="str">
        <f>IFERROR(IF(OR(DH40="日",DH40="祝",DH40=0,DI40=""),"　",MAX(IF(AND(DI40&lt;=DY14,DK40&gt;DZ14),DZ14-DY14,IF(AND(DI40&gt;DY14,DK40&lt;=DZ14),DK40-DI40,IF(AND(DI40&lt;=DY14,DK40&lt;=DZ14),DK40-DY14,IF(AND(DI40&gt;DY14,DK40&gt;DZ14),DZ14-DI40,0)))),0)),0)</f>
        <v>　</v>
      </c>
      <c r="DZ40" s="663"/>
      <c r="EA40" s="664"/>
      <c r="EB40" s="662" t="str">
        <f>IFERROR(IF(OR(DH40="日",DH40="祝",DH40=0,DI40=""),"　",MAX(IF(AND(DI40&gt;EE14,DK40&gt;EC14),0,IF(AND(DI40&lt;=EE14,DI40&gt;EB14,DK40&gt;EC14),EE14-DI40,IF(AND(DI40&lt;=EE14,DI40&lt;=EB14,DK40&gt;EC14),EE14-EB14,IF(AND(DI40&gt;EB14,DK40&lt;=EC14),DK40-DI40,IF(AND(DI40&lt;=EB14,DK40&lt;=EC14),DK40-EB14,0))))),0)),0)</f>
        <v>　</v>
      </c>
      <c r="EC40" s="663"/>
      <c r="ED40" s="664"/>
      <c r="EE40" s="662" t="str">
        <f>IFERROR(IF(OR(DH40="日",DH40="祝",DH40=0,DI40=""),"　",MAX(IF(AND(DI40&lt;=EE14,DK40&gt;EF14),EF14-EE14,IF(DK40&lt;=EF14,0,IF(AND(DI40&gt;EE14,DK40&gt;EF14),EF14-DI40,0))),0)),0)</f>
        <v>　</v>
      </c>
      <c r="EF40" s="663"/>
      <c r="EG40" s="664"/>
      <c r="EH40" s="662" t="str">
        <f t="shared" si="2"/>
        <v>　</v>
      </c>
      <c r="EI40" s="663"/>
      <c r="EJ40" s="664"/>
      <c r="EK40" s="665" t="str">
        <f>IF(EN40="×",TIME(0,0,0),IF(EX4="非常勤",DM40,DY40))</f>
        <v>　</v>
      </c>
      <c r="EL40" s="666"/>
      <c r="EM40" s="667"/>
      <c r="EN40" s="265"/>
      <c r="EO40" s="665" t="str">
        <f>IF(ER40="×",TIME(0,0,0),IF(EX4="非常勤",DP40,EB40))</f>
        <v>　</v>
      </c>
      <c r="EP40" s="666"/>
      <c r="EQ40" s="667"/>
      <c r="ER40" s="265"/>
      <c r="ES40" s="665" t="str">
        <f>IF(EV40="×",TIME(0,0,0),IF(EX4="非常勤",DS40,EE40))</f>
        <v>　</v>
      </c>
      <c r="ET40" s="666"/>
      <c r="EU40" s="667"/>
      <c r="EV40" s="265"/>
      <c r="EW40" s="665" t="str">
        <f>IF(EZ40="×",TIME(0,0,0),IF(EX4="非常勤",DV40,EH40))</f>
        <v>　</v>
      </c>
      <c r="EX40" s="666"/>
      <c r="EY40" s="667"/>
      <c r="EZ40" s="265"/>
      <c r="FA40" s="720"/>
      <c r="FB40" s="720"/>
      <c r="FC40" s="668"/>
      <c r="FD40" s="670"/>
      <c r="FE40" s="669"/>
      <c r="FF40" s="671"/>
      <c r="FG40" s="672"/>
      <c r="FH40" s="672"/>
      <c r="FI40" s="673"/>
      <c r="FJ40" s="263">
        <f>$A$40</f>
        <v>26</v>
      </c>
      <c r="FK40" s="264" t="str">
        <f>$B$40</f>
        <v>月</v>
      </c>
      <c r="FL40" s="660"/>
      <c r="FM40" s="661"/>
      <c r="FN40" s="660"/>
      <c r="FO40" s="661"/>
      <c r="FP40" s="662" t="str">
        <f>IFERROR(IF(OR(FK40="日",FK40="祝",FK40=0,FL40=""),"　",MAX(IF(AND(FL40&lt;=FP14,FN40&gt;FQ14),FQ14-FP14,IF(AND(FL40&gt;FP14,FN40&lt;=FQ14),FN40-FL40,IF(AND(FL40&lt;=FP14,FN40&lt;=FQ14),FN40-FP14,IF(AND(FL40&gt;FP14,FN40&gt;FQ14),FQ14-FL40,0)))),0)),0)</f>
        <v>　</v>
      </c>
      <c r="FQ40" s="663"/>
      <c r="FR40" s="664"/>
      <c r="FS40" s="662" t="str">
        <f>IFERROR(IF(OR(FK40="日",FK40="祝",FK40=0,FL40=""),"　",MAX(IF(AND(FL40&gt;FV14,FN40&gt;FT14),0,IF(AND(FL40&lt;=FV14,FL40&gt;FS14,FN40&gt;FT14),FV14-FL40,IF(AND(FL40&lt;=FV14,FL40&lt;=FS14,FN40&gt;FT14),FV14-FS14,IF(AND(FL40&gt;FS14,FN40&lt;=FT14),FN40-FL40,IF(AND(FL40&lt;=FS14,FN40&lt;=FT14),FN40-FS14,0))))),0)),0)</f>
        <v>　</v>
      </c>
      <c r="FT40" s="663"/>
      <c r="FU40" s="664"/>
      <c r="FV40" s="662" t="str">
        <f>IFERROR(IF(OR(FK40="日",FK40="祝",FK40=0,FL40=""),"　",MAX(IF(AND(FL40&lt;=FV14,FN40&gt;FW14),FW14-FV14,IF(FN40&lt;=FW14,0,IF(AND(FL40&gt;FV14,FN40&gt;FW14),FW14-FL40,0))),0)),0)</f>
        <v>　</v>
      </c>
      <c r="FW40" s="663"/>
      <c r="FX40" s="664"/>
      <c r="FY40" s="662" t="str">
        <f>IFERROR(IF(OR(FK40="日",FK40="祝",FK40=0,FL40=""),"　",MAX(IF(FL40&gt;FY14,FN40-FL40,IF(FL40&lt;=FY14,FN40-FY14,0)),0)),0)</f>
        <v>　</v>
      </c>
      <c r="FZ40" s="663"/>
      <c r="GA40" s="664"/>
      <c r="GB40" s="662" t="str">
        <f>IFERROR(IF(OR(FK40="日",FK40="祝",FK40=0,FL40=""),"　",MAX(IF(AND(FL40&lt;=GB14,FN40&gt;GC14),GC14-GB14,IF(AND(FL40&gt;GB14,FN40&lt;=GC14),FN40-FL40,IF(AND(FL40&lt;=GB14,FN40&lt;=GC14),FN40-GB14,IF(AND(FL40&gt;GB14,FN40&gt;GC14),GC14-FL40,0)))),0)),0)</f>
        <v>　</v>
      </c>
      <c r="GC40" s="663"/>
      <c r="GD40" s="664"/>
      <c r="GE40" s="662" t="str">
        <f>IFERROR(IF(OR(FK40="日",FK40="祝",FK40=0,FL40=""),"　",MAX(IF(AND(FL40&gt;GH14,FN40&gt;GF14),0,IF(AND(FL40&lt;=GH14,FL40&gt;GE14,FN40&gt;GF14),GH14-FL40,IF(AND(FL40&lt;=GH14,FL40&lt;=GE14,FN40&gt;GF14),GH14-GE14,IF(AND(FL40&gt;GE14,FN40&lt;=GF14),FN40-FL40,IF(AND(FL40&lt;=GE14,FN40&lt;=GF14),FN40-GE14,0))))),0)),0)</f>
        <v>　</v>
      </c>
      <c r="GF40" s="663"/>
      <c r="GG40" s="664"/>
      <c r="GH40" s="662" t="str">
        <f>IFERROR(IF(OR(FK40="日",FK40="祝",FK40=0,FL40=""),"　",MAX(IF(AND(FL40&lt;=GH14,FN40&gt;GI14),GI14-GH14,IF(FN40&lt;=GI14,0,IF(AND(FL40&gt;GH14,FN40&gt;GI14),GI14-FL40,0))),0)),0)</f>
        <v>　</v>
      </c>
      <c r="GI40" s="663"/>
      <c r="GJ40" s="664"/>
      <c r="GK40" s="662" t="str">
        <f t="shared" si="3"/>
        <v>　</v>
      </c>
      <c r="GL40" s="663"/>
      <c r="GM40" s="664"/>
      <c r="GN40" s="665" t="str">
        <f>IF(GQ40="×",TIME(0,0,0),IF(HA4="非常勤",FP40,GB40))</f>
        <v>　</v>
      </c>
      <c r="GO40" s="666"/>
      <c r="GP40" s="667"/>
      <c r="GQ40" s="265"/>
      <c r="GR40" s="665" t="str">
        <f>IF(GU40="×",TIME(0,0,0),IF(HA4="非常勤",FS40,GE40))</f>
        <v>　</v>
      </c>
      <c r="GS40" s="666"/>
      <c r="GT40" s="667"/>
      <c r="GU40" s="265"/>
      <c r="GV40" s="665" t="str">
        <f>IF(GY40="×",TIME(0,0,0),IF(HA4="非常勤",FV40,GH40))</f>
        <v>　</v>
      </c>
      <c r="GW40" s="666"/>
      <c r="GX40" s="667"/>
      <c r="GY40" s="265"/>
      <c r="GZ40" s="665" t="str">
        <f>IF(HC40="×",TIME(0,0,0),IF(HA4="非常勤",FY40,GK40))</f>
        <v>　</v>
      </c>
      <c r="HA40" s="666"/>
      <c r="HB40" s="667"/>
      <c r="HC40" s="265"/>
      <c r="HD40" s="668"/>
      <c r="HE40" s="669"/>
      <c r="HF40" s="668"/>
      <c r="HG40" s="670"/>
      <c r="HH40" s="669"/>
      <c r="HI40" s="671"/>
      <c r="HJ40" s="672"/>
      <c r="HK40" s="672"/>
      <c r="HL40" s="673"/>
      <c r="HM40" s="263">
        <f>$A$40</f>
        <v>26</v>
      </c>
      <c r="HN40" s="264" t="str">
        <f>$B$40</f>
        <v>月</v>
      </c>
      <c r="HO40" s="660"/>
      <c r="HP40" s="661"/>
      <c r="HQ40" s="660"/>
      <c r="HR40" s="661"/>
      <c r="HS40" s="662" t="str">
        <f>IFERROR(IF(OR(HN40="日",HN40="祝",HN40=0,HO40=""),"　",MAX(IF(AND(HO40&lt;=HS14,HQ40&gt;HT14),HT14-HS14,IF(AND(HO40&gt;HS14,HQ40&lt;=HT14),HQ40-HO40,IF(AND(HO40&lt;=HS14,HQ40&lt;=HT14),HQ40-HS14,IF(AND(HO40&gt;HS14,HQ40&gt;HT14),HT14-HO40,0)))),0)),0)</f>
        <v>　</v>
      </c>
      <c r="HT40" s="663"/>
      <c r="HU40" s="664"/>
      <c r="HV40" s="662" t="str">
        <f>IFERROR(IF(OR(HN40="日",HN40="祝",HN40=0,HO40=""),"　",MAX(IF(AND(HO40&gt;HY14,HQ40&gt;HW14),0,IF(AND(HO40&lt;=HY14,HO40&gt;HV14,HQ40&gt;HW14),HY14-HO40,IF(AND(HO40&lt;=HY14,HO40&lt;=HV14,HQ40&gt;HW14),HY14-HV14,IF(AND(HO40&gt;HV14,HQ40&lt;=HW14),HQ40-HO40,IF(AND(HO40&lt;=HV14,HQ40&lt;=HW14),HQ40-HV14,0))))),0)),0)</f>
        <v>　</v>
      </c>
      <c r="HW40" s="663"/>
      <c r="HX40" s="664"/>
      <c r="HY40" s="662" t="str">
        <f>IFERROR(IF(OR(HN40="日",HN40="祝",HN40=0,HO40=""),"　",MAX(IF(AND(HO40&lt;=HY14,HQ40&gt;HZ14),HZ14-HY14,IF(HQ40&lt;=HZ14,0,IF(AND(HO40&gt;HY14,HQ40&gt;HZ14),HZ14-HO40,0))),0)),0)</f>
        <v>　</v>
      </c>
      <c r="HZ40" s="663"/>
      <c r="IA40" s="664"/>
      <c r="IB40" s="662" t="str">
        <f>IFERROR(IF(OR(HN40="日",HN40="祝",HN40=0,HO40=""),"　",MAX(IF(HO40&gt;IB14,HQ40-HO40,IF(HO40&lt;=IB14,HQ40-IB14,0)),0)),0)</f>
        <v>　</v>
      </c>
      <c r="IC40" s="663"/>
      <c r="ID40" s="664"/>
      <c r="IE40" s="662" t="str">
        <f>IFERROR(IF(OR(HN40="日",HN40="祝",HN40=0,HO40=""),"　",MAX(IF(AND(HO40&lt;=IE14,HQ40&gt;IF14),IF14-IE14,IF(AND(HO40&gt;IE14,HQ40&lt;=IF14),HQ40-HO40,IF(AND(HO40&lt;=IE14,HQ40&lt;=IF14),HQ40-IE14,IF(AND(HO40&gt;IE14,HQ40&gt;IF14),IF14-HO40,0)))),0)),0)</f>
        <v>　</v>
      </c>
      <c r="IF40" s="663"/>
      <c r="IG40" s="664"/>
      <c r="IH40" s="662" t="str">
        <f>IFERROR(IF(OR(HN40="日",HN40="祝",HN40=0,HO40=""),"　",MAX(IF(AND(HO40&gt;IK14,HQ40&gt;II14),0,IF(AND(HO40&lt;=IK14,HO40&gt;IH14,HQ40&gt;II14),IK14-HO40,IF(AND(HO40&lt;=IK14,HO40&lt;=IH14,HQ40&gt;II14),IK14-IH14,IF(AND(HO40&gt;IH14,HQ40&lt;=II14),HQ40-HO40,IF(AND(HO40&lt;=IH14,HQ40&lt;=II14),HQ40-IH14,0))))),0)),0)</f>
        <v>　</v>
      </c>
      <c r="II40" s="663"/>
      <c r="IJ40" s="664"/>
      <c r="IK40" s="662" t="str">
        <f>IFERROR(IF(OR(HN40="日",HN40="祝",HN40=0,HO40=""),"　",MAX(IF(AND(HO40&lt;=IK14,HQ40&gt;IL14),IL14-IK14,IF(HQ40&lt;=IL14,0,IF(AND(HO40&gt;IK14,HQ40&gt;IL14),IL14-HO40,0))),0)),0)</f>
        <v>　</v>
      </c>
      <c r="IL40" s="663"/>
      <c r="IM40" s="664"/>
      <c r="IN40" s="662" t="str">
        <f t="shared" si="4"/>
        <v>　</v>
      </c>
      <c r="IO40" s="663"/>
      <c r="IP40" s="664"/>
      <c r="IQ40" s="665" t="str">
        <f>IF(IT40="×",TIME(0,0,0),IF(JD4="非常勤",HS40,IE40))</f>
        <v>　</v>
      </c>
      <c r="IR40" s="666"/>
      <c r="IS40" s="667"/>
      <c r="IT40" s="265"/>
      <c r="IU40" s="665" t="str">
        <f>IF(IX40="×",TIME(0,0,0),IF(JD4="非常勤",HV40,IH40))</f>
        <v>　</v>
      </c>
      <c r="IV40" s="666"/>
      <c r="IW40" s="667"/>
      <c r="IX40" s="265"/>
      <c r="IY40" s="665" t="str">
        <f>IF(JB40="×",TIME(0,0,0),IF(JD4="非常勤",HY40,IK40))</f>
        <v>　</v>
      </c>
      <c r="IZ40" s="666"/>
      <c r="JA40" s="667"/>
      <c r="JB40" s="265"/>
      <c r="JC40" s="665" t="str">
        <f>IF(JF40="×",TIME(0,0,0),IF(JD4="非常勤",IB40,IN40))</f>
        <v>　</v>
      </c>
      <c r="JD40" s="666"/>
      <c r="JE40" s="667"/>
      <c r="JF40" s="265"/>
      <c r="JG40" s="668"/>
      <c r="JH40" s="669"/>
      <c r="JI40" s="668"/>
      <c r="JJ40" s="670"/>
      <c r="JK40" s="669"/>
      <c r="JL40" s="671"/>
      <c r="JM40" s="672"/>
      <c r="JN40" s="672"/>
      <c r="JO40" s="673"/>
      <c r="JP40" s="263">
        <f>$A$40</f>
        <v>26</v>
      </c>
      <c r="JQ40" s="264" t="str">
        <f>$B$40</f>
        <v>月</v>
      </c>
      <c r="JR40" s="660"/>
      <c r="JS40" s="661"/>
      <c r="JT40" s="660"/>
      <c r="JU40" s="661"/>
      <c r="JV40" s="662" t="str">
        <f>IFERROR(IF(OR(JQ40="日",JQ40="祝",JQ40=0,JR40=""),"　",MAX(IF(AND(JR40&lt;=JV14,JT40&gt;JW14),JW14-JV14,IF(AND(JR40&gt;JV14,JT40&lt;=JW14),JT40-JR40,IF(AND(JR40&lt;=JV14,JT40&lt;=JW14),JT40-JV14,IF(AND(JR40&gt;JV14,JT40&gt;JW14),JW14-JR40,0)))),0)),0)</f>
        <v>　</v>
      </c>
      <c r="JW40" s="663"/>
      <c r="JX40" s="664"/>
      <c r="JY40" s="662" t="str">
        <f>IFERROR(IF(OR(JQ40="日",JQ40="祝",JQ40=0,JR40=""),"　",MAX(IF(AND(JR40&gt;KB14,JT40&gt;JZ14),0,IF(AND(JR40&lt;=KB14,JR40&gt;JY14,JT40&gt;JZ14),KB14-JR40,IF(AND(JR40&lt;=KB14,JR40&lt;=JY14,JT40&gt;JZ14),KB14-JY14,IF(AND(JR40&gt;JY14,JT40&lt;=JZ14),JT40-JR40,IF(AND(JR40&lt;=JY14,JT40&lt;=JZ14),JT40-JY14,0))))),0)),0)</f>
        <v>　</v>
      </c>
      <c r="JZ40" s="663"/>
      <c r="KA40" s="664"/>
      <c r="KB40" s="662" t="str">
        <f>IFERROR(IF(OR(JQ40="日",JQ40="祝",JQ40=0,JR40=""),"　",MAX(IF(AND(JR40&lt;=KB14,JT40&gt;KC14),KC14-KB14,IF(JT40&lt;=KC14,0,IF(AND(JR40&gt;KB14,JT40&gt;KC14),KC14-JR40,0))),0)),0)</f>
        <v>　</v>
      </c>
      <c r="KC40" s="663"/>
      <c r="KD40" s="664"/>
      <c r="KE40" s="662" t="str">
        <f>IFERROR(IF(OR(JQ40="日",JQ40="祝",JQ40=0,JR40=""),"　",MAX(IF(JR40&gt;KE14,JT40-JR40,IF(JR40&lt;=KE14,JT40-KE14,0)),0)),0)</f>
        <v>　</v>
      </c>
      <c r="KF40" s="663"/>
      <c r="KG40" s="664"/>
      <c r="KH40" s="662" t="str">
        <f>IFERROR(IF(OR(JQ40="日",JQ40="祝",JQ40=0,JR40=""),"　",MAX(IF(AND(JR40&lt;=KH14,JT40&gt;KI14),KI14-KH14,IF(AND(JR40&gt;KH14,JT40&lt;=KI14),JT40-JR40,IF(AND(JR40&lt;=KH14,JT40&lt;=KI14),JT40-KH14,IF(AND(JR40&gt;KH14,JT40&gt;KI14),KI14-JR40,0)))),0)),0)</f>
        <v>　</v>
      </c>
      <c r="KI40" s="663"/>
      <c r="KJ40" s="664"/>
      <c r="KK40" s="662" t="str">
        <f>IFERROR(IF(OR(JQ40="日",JQ40="祝",JQ40=0,JR40=""),"　",MAX(IF(AND(JR40&gt;KN14,JT40&gt;KL14),0,IF(AND(JR40&lt;=KN14,JR40&gt;KK14,JT40&gt;KL14),KN14-JR40,IF(AND(JR40&lt;=KN14,JR40&lt;=KK14,JT40&gt;KL14),KN14-KK14,IF(AND(JR40&gt;KK14,JT40&lt;=KL14),JT40-JR40,IF(AND(JR40&lt;=KK14,JT40&lt;=KL14),JT40-KK14,0))))),0)),0)</f>
        <v>　</v>
      </c>
      <c r="KL40" s="663"/>
      <c r="KM40" s="664"/>
      <c r="KN40" s="662" t="str">
        <f>IFERROR(IF(OR(JQ40="日",JQ40="祝",JQ40=0,JR40=""),"　",MAX(IF(AND(JR40&lt;=KN14,JT40&gt;KO14),KO14-KN14,IF(JT40&lt;=KO14,0,IF(AND(JR40&gt;KN14,JT40&gt;KO14),KO14-JR40,0))),0)),0)</f>
        <v>　</v>
      </c>
      <c r="KO40" s="663"/>
      <c r="KP40" s="664"/>
      <c r="KQ40" s="662" t="str">
        <f t="shared" si="5"/>
        <v>　</v>
      </c>
      <c r="KR40" s="663"/>
      <c r="KS40" s="664"/>
      <c r="KT40" s="665" t="str">
        <f>IF(KW40="×",TIME(0,0,0),IF(LG4="非常勤",JV40,KH40))</f>
        <v>　</v>
      </c>
      <c r="KU40" s="666"/>
      <c r="KV40" s="667"/>
      <c r="KW40" s="265"/>
      <c r="KX40" s="665" t="str">
        <f>IF(LA40="×",TIME(0,0,0),IF(LG4="非常勤",JY40,KK40))</f>
        <v>　</v>
      </c>
      <c r="KY40" s="666"/>
      <c r="KZ40" s="667"/>
      <c r="LA40" s="265"/>
      <c r="LB40" s="665" t="str">
        <f>IF(LE40="×",TIME(0,0,0),IF(LG4="非常勤",KB40,KN40))</f>
        <v>　</v>
      </c>
      <c r="LC40" s="666"/>
      <c r="LD40" s="667"/>
      <c r="LE40" s="265"/>
      <c r="LF40" s="665" t="str">
        <f>IF(LI40="×",TIME(0,0,0),IF(LG4="非常勤",KE40,KQ40))</f>
        <v>　</v>
      </c>
      <c r="LG40" s="666"/>
      <c r="LH40" s="667"/>
      <c r="LI40" s="265"/>
      <c r="LJ40" s="668"/>
      <c r="LK40" s="669"/>
      <c r="LL40" s="668"/>
      <c r="LM40" s="670"/>
      <c r="LN40" s="669"/>
      <c r="LO40" s="671"/>
      <c r="LP40" s="672"/>
      <c r="LQ40" s="672"/>
      <c r="LR40" s="673"/>
      <c r="LS40" s="263">
        <f>$A$40</f>
        <v>26</v>
      </c>
      <c r="LT40" s="264" t="str">
        <f>$B$40</f>
        <v>月</v>
      </c>
      <c r="LU40" s="660"/>
      <c r="LV40" s="661"/>
      <c r="LW40" s="660"/>
      <c r="LX40" s="661"/>
      <c r="LY40" s="662" t="str">
        <f>IFERROR(IF(OR(LT40="日",LT40="祝",LT40=0,LU40=""),"　",MAX(IF(AND(LU40&lt;=LY14,LW40&gt;LZ14),LZ14-LY14,IF(AND(LU40&gt;LY14,LW40&lt;=LZ14),LW40-LU40,IF(AND(LU40&lt;=LY14,LW40&lt;=LZ14),LW40-LY14,IF(AND(LU40&gt;LY14,LW40&gt;LZ14),LZ14-LU40,0)))),0)),0)</f>
        <v>　</v>
      </c>
      <c r="LZ40" s="663"/>
      <c r="MA40" s="664"/>
      <c r="MB40" s="662" t="str">
        <f>IFERROR(IF(OR(LT40="日",LT40="祝",LT40=0,LU40=""),"　",MAX(IF(AND(LU40&gt;ME14,LW40&gt;MC14),0,IF(AND(LU40&lt;=ME14,LU40&gt;MB14,LW40&gt;MC14),ME14-LU40,IF(AND(LU40&lt;=ME14,LU40&lt;=MB14,LW40&gt;MC14),ME14-MB14,IF(AND(LU40&gt;MB14,LW40&lt;=MC14),LW40-LU40,IF(AND(LU40&lt;=MB14,LW40&lt;=MC14),LW40-MB14,0))))),0)),0)</f>
        <v>　</v>
      </c>
      <c r="MC40" s="663"/>
      <c r="MD40" s="664"/>
      <c r="ME40" s="662" t="str">
        <f>IFERROR(IF(OR(LT40="日",LT40="祝",LT40=0,LU40=""),"　",MAX(IF(AND(LU40&lt;=ME14,LW40&gt;MF14),MF14-ME14,IF(LW40&lt;=MF14,0,IF(AND(LU40&gt;ME14,LW40&gt;MF14),MF14-LU40,0))),0)),0)</f>
        <v>　</v>
      </c>
      <c r="MF40" s="663"/>
      <c r="MG40" s="664"/>
      <c r="MH40" s="662" t="str">
        <f>IFERROR(IF(OR(LT40="日",LT40="祝",LT40=0,LU40=""),"　",MAX(IF(LU40&gt;MH14,LW40-LU40,IF(LU40&lt;=MH14,LW40-MH14,0)),0)),0)</f>
        <v>　</v>
      </c>
      <c r="MI40" s="663"/>
      <c r="MJ40" s="664"/>
      <c r="MK40" s="662" t="str">
        <f>IFERROR(IF(OR(LT40="日",LT40="祝",LT40=0,LU40=""),"　",MAX(IF(AND(LU40&lt;=MK14,LW40&gt;ML14),ML14-MK14,IF(AND(LU40&gt;MK14,LW40&lt;=ML14),LW40-LU40,IF(AND(LU40&lt;=MK14,LW40&lt;=ML14),LW40-MK14,IF(AND(LU40&gt;MK14,LW40&gt;ML14),ML14-LU40,0)))),0)),0)</f>
        <v>　</v>
      </c>
      <c r="ML40" s="663"/>
      <c r="MM40" s="664"/>
      <c r="MN40" s="662" t="str">
        <f>IFERROR(IF(OR(LT40="日",LT40="祝",LT40=0,LU40=""),"　",MAX(IF(AND(LU40&gt;MQ14,LW40&gt;MO14),0,IF(AND(LU40&lt;=MQ14,LU40&gt;MN14,LW40&gt;MO14),MQ14-LU40,IF(AND(LU40&lt;=MQ14,LU40&lt;=MN14,LW40&gt;MO14),MQ14-MN14,IF(AND(LU40&gt;MN14,LW40&lt;=MO14),LW40-LU40,IF(AND(LU40&lt;=MN14,LW40&lt;=MO14),LW40-MN14,0))))),0)),0)</f>
        <v>　</v>
      </c>
      <c r="MO40" s="663"/>
      <c r="MP40" s="664"/>
      <c r="MQ40" s="662" t="str">
        <f>IFERROR(IF(OR(LT40="日",LT40="祝",LT40=0,LU40=""),"　",MAX(IF(AND(LU40&lt;=MQ14,LW40&gt;MR14),MR14-MQ14,IF(LW40&lt;=MR14,0,IF(AND(LU40&gt;MQ14,LW40&gt;MR14),MR14-LU40,0))),0)),0)</f>
        <v>　</v>
      </c>
      <c r="MR40" s="663"/>
      <c r="MS40" s="664"/>
      <c r="MT40" s="662" t="str">
        <f t="shared" si="6"/>
        <v>　</v>
      </c>
      <c r="MU40" s="663"/>
      <c r="MV40" s="664"/>
      <c r="MW40" s="665" t="str">
        <f>IF(MZ40="×",TIME(0,0,0),IF(NJ4="非常勤",LY40,MK40))</f>
        <v>　</v>
      </c>
      <c r="MX40" s="666"/>
      <c r="MY40" s="667"/>
      <c r="MZ40" s="265"/>
      <c r="NA40" s="665" t="str">
        <f>IF(ND40="×",TIME(0,0,0),IF(NJ4="非常勤",MB40,MN40))</f>
        <v>　</v>
      </c>
      <c r="NB40" s="666"/>
      <c r="NC40" s="667"/>
      <c r="ND40" s="265"/>
      <c r="NE40" s="665" t="str">
        <f>IF(NH40="×",TIME(0,0,0),IF(NJ4="非常勤",ME40,MQ40))</f>
        <v>　</v>
      </c>
      <c r="NF40" s="666"/>
      <c r="NG40" s="667"/>
      <c r="NH40" s="265"/>
      <c r="NI40" s="665" t="str">
        <f>IF(NL40="×",TIME(0,0,0),IF(NJ4="非常勤",MH40,MT40))</f>
        <v>　</v>
      </c>
      <c r="NJ40" s="666"/>
      <c r="NK40" s="667"/>
      <c r="NL40" s="265"/>
      <c r="NM40" s="668"/>
      <c r="NN40" s="669"/>
      <c r="NO40" s="668"/>
      <c r="NP40" s="670"/>
      <c r="NQ40" s="669"/>
      <c r="NR40" s="671"/>
      <c r="NS40" s="672"/>
      <c r="NT40" s="672"/>
      <c r="NU40" s="673"/>
      <c r="NV40" s="263">
        <f>$A$40</f>
        <v>26</v>
      </c>
      <c r="NW40" s="264" t="str">
        <f>$B$40</f>
        <v>月</v>
      </c>
      <c r="NX40" s="660"/>
      <c r="NY40" s="661"/>
      <c r="NZ40" s="660"/>
      <c r="OA40" s="661"/>
      <c r="OB40" s="662" t="str">
        <f>IFERROR(IF(OR(NW40="日",NW40="祝",NW40=0,NX40=""),"　",MAX(IF(AND(NX40&lt;=OB14,NZ40&gt;OC14),OC14-OB14,IF(AND(NX40&gt;OB14,NZ40&lt;=OC14),NZ40-NX40,IF(AND(NX40&lt;=OB14,NZ40&lt;=OC14),NZ40-OB14,IF(AND(NX40&gt;OB14,NZ40&gt;OC14),OC14-NX40,0)))),0)),0)</f>
        <v>　</v>
      </c>
      <c r="OC40" s="663"/>
      <c r="OD40" s="664"/>
      <c r="OE40" s="662" t="str">
        <f>IFERROR(IF(OR(NW40="日",NW40="祝",NW40=0,NX40=""),"　",MAX(IF(AND(NX40&gt;OH14,NZ40&gt;OF14),0,IF(AND(NX40&lt;=OH14,NX40&gt;OE14,NZ40&gt;OF14),OH14-NX40,IF(AND(NX40&lt;=OH14,NX40&lt;=OE14,NZ40&gt;OF14),OH14-OE14,IF(AND(NX40&gt;OE14,NZ40&lt;=OF14),NZ40-NX40,IF(AND(NX40&lt;=OE14,NZ40&lt;=OF14),NZ40-OE14,0))))),0)),0)</f>
        <v>　</v>
      </c>
      <c r="OF40" s="663"/>
      <c r="OG40" s="664"/>
      <c r="OH40" s="662" t="str">
        <f>IFERROR(IF(OR(NW40="日",NW40="祝",NW40=0,NX40=""),"　",MAX(IF(AND(NX40&lt;=OH14,NZ40&gt;OI14),OI14-OH14,IF(NZ40&lt;=OI14,0,IF(AND(NX40&gt;OH14,NZ40&gt;OI14),OI14-NX40,0))),0)),0)</f>
        <v>　</v>
      </c>
      <c r="OI40" s="663"/>
      <c r="OJ40" s="664"/>
      <c r="OK40" s="662" t="str">
        <f>IFERROR(IF(OR(NW40="日",NW40="祝",NW40=0,NX40=""),"　",MAX(IF(NX40&gt;OK14,NZ40-NX40,IF(NX40&lt;=OK14,NZ40-OK14,0)),0)),0)</f>
        <v>　</v>
      </c>
      <c r="OL40" s="663"/>
      <c r="OM40" s="664"/>
      <c r="ON40" s="662" t="str">
        <f>IFERROR(IF(OR(NW40="日",NW40="祝",NW40=0,NX40=""),"　",MAX(IF(AND(NX40&lt;=ON14,NZ40&gt;OO14),OO14-ON14,IF(AND(NX40&gt;ON14,NZ40&lt;=OO14),NZ40-NX40,IF(AND(NX40&lt;=ON14,NZ40&lt;=OO14),NZ40-ON14,IF(AND(NX40&gt;ON14,NZ40&gt;OO14),OO14-NX40,0)))),0)),0)</f>
        <v>　</v>
      </c>
      <c r="OO40" s="663"/>
      <c r="OP40" s="664"/>
      <c r="OQ40" s="662" t="str">
        <f>IFERROR(IF(OR(NW40="日",NW40="祝",NW40=0,NX40=""),"　",MAX(IF(AND(NX40&gt;OT14,NZ40&gt;OR14),0,IF(AND(NX40&lt;=OT14,NX40&gt;OQ14,NZ40&gt;OR14),OT14-NX40,IF(AND(NX40&lt;=OT14,NX40&lt;=OQ14,NZ40&gt;OR14),OT14-OQ14,IF(AND(NX40&gt;OQ14,NZ40&lt;=OR14),NZ40-NX40,IF(AND(NX40&lt;=OQ14,NZ40&lt;=OR14),NZ40-OQ14,0))))),0)),0)</f>
        <v>　</v>
      </c>
      <c r="OR40" s="663"/>
      <c r="OS40" s="664"/>
      <c r="OT40" s="662" t="str">
        <f>IFERROR(IF(OR(NW40="日",NW40="祝",NW40=0,NX40=""),"　",MAX(IF(AND(NX40&lt;=OT14,NZ40&gt;OU14),OU14-OT14,IF(NZ40&lt;=OU14,0,IF(AND(NX40&gt;OT14,NZ40&gt;OU14),OU14-NX40,0))),0)),0)</f>
        <v>　</v>
      </c>
      <c r="OU40" s="663"/>
      <c r="OV40" s="664"/>
      <c r="OW40" s="662" t="str">
        <f t="shared" si="7"/>
        <v>　</v>
      </c>
      <c r="OX40" s="663"/>
      <c r="OY40" s="664"/>
      <c r="OZ40" s="665" t="str">
        <f>IF(PC40="×",TIME(0,0,0),IF(PM4="非常勤",OB40,ON40))</f>
        <v>　</v>
      </c>
      <c r="PA40" s="666"/>
      <c r="PB40" s="667"/>
      <c r="PC40" s="265"/>
      <c r="PD40" s="665" t="str">
        <f>IF(PG40="×",TIME(0,0,0),IF(PM4="非常勤",OE40,OQ40))</f>
        <v>　</v>
      </c>
      <c r="PE40" s="666"/>
      <c r="PF40" s="667"/>
      <c r="PG40" s="265"/>
      <c r="PH40" s="665" t="str">
        <f>IF(PK40="×",TIME(0,0,0),IF(PM4="非常勤",OH40,OT40))</f>
        <v>　</v>
      </c>
      <c r="PI40" s="666"/>
      <c r="PJ40" s="667"/>
      <c r="PK40" s="265"/>
      <c r="PL40" s="665" t="str">
        <f>IF(PO40="×",TIME(0,0,0),IF(PM4="非常勤",OK40,OW40))</f>
        <v>　</v>
      </c>
      <c r="PM40" s="666"/>
      <c r="PN40" s="667"/>
      <c r="PO40" s="265"/>
      <c r="PP40" s="668"/>
      <c r="PQ40" s="669"/>
      <c r="PR40" s="668"/>
      <c r="PS40" s="670"/>
      <c r="PT40" s="669"/>
      <c r="PU40" s="671"/>
      <c r="PV40" s="672"/>
      <c r="PW40" s="672"/>
      <c r="PX40" s="673"/>
      <c r="PY40" s="263">
        <f>$A$40</f>
        <v>26</v>
      </c>
      <c r="PZ40" s="264" t="str">
        <f>$B$40</f>
        <v>月</v>
      </c>
      <c r="QA40" s="660"/>
      <c r="QB40" s="661"/>
      <c r="QC40" s="660"/>
      <c r="QD40" s="661"/>
      <c r="QE40" s="662" t="str">
        <f>IFERROR(IF(OR(PZ40="日",PZ40="祝",PZ40=0,QA40=""),"　",MAX(IF(AND(QA40&lt;=QE14,QC40&gt;QF14),QF14-QE14,IF(AND(QA40&gt;QE14,QC40&lt;=QF14),QC40-QA40,IF(AND(QA40&lt;=QE14,QC40&lt;=QF14),QC40-QE14,IF(AND(QA40&gt;QE14,QC40&gt;QF14),QF14-QA40,0)))),0)),0)</f>
        <v>　</v>
      </c>
      <c r="QF40" s="663"/>
      <c r="QG40" s="664"/>
      <c r="QH40" s="662" t="str">
        <f>IFERROR(IF(OR(PZ40="日",PZ40="祝",PZ40=0,QA40=""),"　",MAX(IF(AND(QA40&gt;QK14,QC40&gt;QI14),0,IF(AND(QA40&lt;=QK14,QA40&gt;QH14,QC40&gt;QI14),QK14-QA40,IF(AND(QA40&lt;=QK14,QA40&lt;=QH14,QC40&gt;QI14),QK14-QH14,IF(AND(QA40&gt;QH14,QC40&lt;=QI14),QC40-QA40,IF(AND(QA40&lt;=QH14,QC40&lt;=QI14),QC40-QH14,0))))),0)),0)</f>
        <v>　</v>
      </c>
      <c r="QI40" s="663"/>
      <c r="QJ40" s="664"/>
      <c r="QK40" s="662" t="str">
        <f>IFERROR(IF(OR(PZ40="日",PZ40="祝",PZ40=0,QA40=""),"　",MAX(IF(AND(QA40&lt;=QK14,QC40&gt;QL14),QL14-QK14,IF(QC40&lt;=QL14,0,IF(AND(QA40&gt;QK14,QC40&gt;QL14),QL14-QA40,0))),0)),0)</f>
        <v>　</v>
      </c>
      <c r="QL40" s="663"/>
      <c r="QM40" s="664"/>
      <c r="QN40" s="662" t="str">
        <f>IFERROR(IF(OR(PZ40="日",PZ40="祝",PZ40=0,QA40=""),"　",MAX(IF(QA40&gt;QN14,QC40-QA40,IF(QA40&lt;=QN14,QC40-QN14,0)),0)),0)</f>
        <v>　</v>
      </c>
      <c r="QO40" s="663"/>
      <c r="QP40" s="664"/>
      <c r="QQ40" s="662" t="str">
        <f>IFERROR(IF(OR(PZ40="日",PZ40="祝",PZ40=0,QA40=""),"　",MAX(IF(AND(QA40&lt;=QQ14,QC40&gt;QR14),QR14-QQ14,IF(AND(QA40&gt;QQ14,QC40&lt;=QR14),QC40-QA40,IF(AND(QA40&lt;=QQ14,QC40&lt;=QR14),QC40-QQ14,IF(AND(QA40&gt;QQ14,QC40&gt;QR14),QR14-QA40,0)))),0)),0)</f>
        <v>　</v>
      </c>
      <c r="QR40" s="663"/>
      <c r="QS40" s="664"/>
      <c r="QT40" s="662" t="str">
        <f>IFERROR(IF(OR(PZ40="日",PZ40="祝",PZ40=0,QA40=""),"　",MAX(IF(AND(QA40&gt;QW14,QC40&gt;QU14),0,IF(AND(QA40&lt;=QW14,QA40&gt;QT14,QC40&gt;QU14),QW14-QA40,IF(AND(QA40&lt;=QW14,QA40&lt;=QT14,QC40&gt;QU14),QW14-QT14,IF(AND(QA40&gt;QT14,QC40&lt;=QU14),QC40-QA40,IF(AND(QA40&lt;=QT14,QC40&lt;=QU14),QC40-QT14,0))))),0)),0)</f>
        <v>　</v>
      </c>
      <c r="QU40" s="663"/>
      <c r="QV40" s="664"/>
      <c r="QW40" s="662" t="str">
        <f>IFERROR(IF(OR(PZ40="日",PZ40="祝",PZ40=0,QA40=""),"　",MAX(IF(AND(QA40&lt;=QW14,QC40&gt;QX14),QX14-QW14,IF(QC40&lt;=QX14,0,IF(AND(QA40&gt;QW14,QC40&gt;QX14),QX14-QA40,0))),0)),0)</f>
        <v>　</v>
      </c>
      <c r="QX40" s="663"/>
      <c r="QY40" s="664"/>
      <c r="QZ40" s="662" t="str">
        <f t="shared" si="8"/>
        <v>　</v>
      </c>
      <c r="RA40" s="663"/>
      <c r="RB40" s="664"/>
      <c r="RC40" s="665" t="str">
        <f>IF(RF40="×",TIME(0,0,0),IF(RP4="非常勤",QE40,QQ40))</f>
        <v>　</v>
      </c>
      <c r="RD40" s="666"/>
      <c r="RE40" s="667"/>
      <c r="RF40" s="265"/>
      <c r="RG40" s="665" t="str">
        <f>IF(RJ40="×",TIME(0,0,0),IF(RP4="非常勤",QH40,QT40))</f>
        <v>　</v>
      </c>
      <c r="RH40" s="666"/>
      <c r="RI40" s="667"/>
      <c r="RJ40" s="265"/>
      <c r="RK40" s="665" t="str">
        <f>IF(RN40="×",TIME(0,0,0),IF(RP4="非常勤",QK40,QW40))</f>
        <v>　</v>
      </c>
      <c r="RL40" s="666"/>
      <c r="RM40" s="667"/>
      <c r="RN40" s="265"/>
      <c r="RO40" s="665" t="str">
        <f>IF(RR40="×",TIME(0,0,0),IF(RP4="非常勤",QN40,QZ40))</f>
        <v>　</v>
      </c>
      <c r="RP40" s="666"/>
      <c r="RQ40" s="667"/>
      <c r="RR40" s="265"/>
      <c r="RS40" s="668"/>
      <c r="RT40" s="669"/>
      <c r="RU40" s="668"/>
      <c r="RV40" s="670"/>
      <c r="RW40" s="669"/>
      <c r="RX40" s="671"/>
      <c r="RY40" s="672"/>
      <c r="RZ40" s="672"/>
      <c r="SA40" s="673"/>
      <c r="SB40" s="263">
        <f>$A$40</f>
        <v>26</v>
      </c>
      <c r="SC40" s="264" t="str">
        <f>$B$40</f>
        <v>月</v>
      </c>
      <c r="SD40" s="660"/>
      <c r="SE40" s="661"/>
      <c r="SF40" s="660"/>
      <c r="SG40" s="661"/>
      <c r="SH40" s="662" t="str">
        <f>IFERROR(IF(OR(SC40="日",SC40="祝",SC40=0,SD40=""),"　",MAX(IF(AND(SD40&lt;=SH14,SF40&gt;SI14),SI14-SH14,IF(AND(SD40&gt;SH14,SF40&lt;=SI14),SF40-SD40,IF(AND(SD40&lt;=SH14,SF40&lt;=SI14),SF40-SH14,IF(AND(SD40&gt;SH14,SF40&gt;SI14),SI14-SD40,0)))),0)),0)</f>
        <v>　</v>
      </c>
      <c r="SI40" s="663"/>
      <c r="SJ40" s="664"/>
      <c r="SK40" s="662" t="str">
        <f>IFERROR(IF(OR(SC40="日",SC40="祝",SC40=0,SD40=""),"　",MAX(IF(AND(SD40&gt;SN14,SF40&gt;SL14),0,IF(AND(SD40&lt;=SN14,SD40&gt;SK14,SF40&gt;SL14),SN14-SD40,IF(AND(SD40&lt;=SN14,SD40&lt;=SK14,SF40&gt;SL14),SN14-SK14,IF(AND(SD40&gt;SK14,SF40&lt;=SL14),SF40-SD40,IF(AND(SD40&lt;=SK14,SF40&lt;=SL14),SF40-SK14,0))))),0)),0)</f>
        <v>　</v>
      </c>
      <c r="SL40" s="663"/>
      <c r="SM40" s="664"/>
      <c r="SN40" s="662" t="str">
        <f>IFERROR(IF(OR(SC40="日",SC40="祝",SC40=0,SD40=""),"　",MAX(IF(AND(SD40&lt;=SN14,SF40&gt;SO14),SO14-SN14,IF(SF40&lt;=SO14,0,IF(AND(SD40&gt;SN14,SF40&gt;SO14),SO14-SD40,0))),0)),0)</f>
        <v>　</v>
      </c>
      <c r="SO40" s="663"/>
      <c r="SP40" s="664"/>
      <c r="SQ40" s="662" t="str">
        <f>IFERROR(IF(OR(SC40="日",SC40="祝",SC40=0,SD40=""),"　",MAX(IF(SD40&gt;SQ14,SF40-SD40,IF(SD40&lt;=SQ14,SF40-SQ14,0)),0)),0)</f>
        <v>　</v>
      </c>
      <c r="SR40" s="663"/>
      <c r="SS40" s="664"/>
      <c r="ST40" s="662" t="str">
        <f>IFERROR(IF(OR(SC40="日",SC40="祝",SC40=0,SD40=""),"　",MAX(IF(AND(SD40&lt;=ST14,SF40&gt;SU14),SU14-ST14,IF(AND(SD40&gt;ST14,SF40&lt;=SU14),SF40-SD40,IF(AND(SD40&lt;=ST14,SF40&lt;=SU14),SF40-ST14,IF(AND(SD40&gt;ST14,SF40&gt;SU14),SU14-SD40,0)))),0)),0)</f>
        <v>　</v>
      </c>
      <c r="SU40" s="663"/>
      <c r="SV40" s="664"/>
      <c r="SW40" s="662" t="str">
        <f>IFERROR(IF(OR(SC40="日",SC40="祝",SC40=0,SD40=""),"　",MAX(IF(AND(SD40&gt;SZ14,SF40&gt;SX14),0,IF(AND(SD40&lt;=SZ14,SD40&gt;SW14,SF40&gt;SX14),SZ14-SD40,IF(AND(SD40&lt;=SZ14,SD40&lt;=SW14,SF40&gt;SX14),SZ14-SW14,IF(AND(SD40&gt;SW14,SF40&lt;=SX14),SF40-SD40,IF(AND(SD40&lt;=SW14,SF40&lt;=SX14),SF40-SW14,0))))),0)),0)</f>
        <v>　</v>
      </c>
      <c r="SX40" s="663"/>
      <c r="SY40" s="664"/>
      <c r="SZ40" s="662" t="str">
        <f>IFERROR(IF(OR(SC40="日",SC40="祝",SC40=0,SD40=""),"　",MAX(IF(AND(SD40&lt;=SZ14,SF40&gt;TA14),TA14-SZ14,IF(SF40&lt;=TA14,0,IF(AND(SD40&gt;SZ14,SF40&gt;TA14),TA14-SD40,0))),0)),0)</f>
        <v>　</v>
      </c>
      <c r="TA40" s="663"/>
      <c r="TB40" s="664"/>
      <c r="TC40" s="662" t="str">
        <f t="shared" si="9"/>
        <v>　</v>
      </c>
      <c r="TD40" s="663"/>
      <c r="TE40" s="664"/>
      <c r="TF40" s="665" t="str">
        <f>IF(TI40="×",TIME(0,0,0),IF(TS4="非常勤",SH40,ST40))</f>
        <v>　</v>
      </c>
      <c r="TG40" s="666"/>
      <c r="TH40" s="667"/>
      <c r="TI40" s="265"/>
      <c r="TJ40" s="665" t="str">
        <f>IF(TM40="×",TIME(0,0,0),IF(TS4="非常勤",SK40,SW40))</f>
        <v>　</v>
      </c>
      <c r="TK40" s="666"/>
      <c r="TL40" s="667"/>
      <c r="TM40" s="265"/>
      <c r="TN40" s="665" t="str">
        <f>IF(TQ40="×",TIME(0,0,0),IF(TS4="非常勤",SN40,SZ40))</f>
        <v>　</v>
      </c>
      <c r="TO40" s="666"/>
      <c r="TP40" s="667"/>
      <c r="TQ40" s="265"/>
      <c r="TR40" s="665" t="str">
        <f>IF(TU40="×",TIME(0,0,0),IF(TS4="非常勤",SQ40,TC40))</f>
        <v>　</v>
      </c>
      <c r="TS40" s="666"/>
      <c r="TT40" s="667"/>
      <c r="TU40" s="265"/>
      <c r="TV40" s="668"/>
      <c r="TW40" s="669"/>
      <c r="TX40" s="668"/>
      <c r="TY40" s="670"/>
      <c r="TZ40" s="669"/>
      <c r="UA40" s="671"/>
      <c r="UB40" s="672"/>
      <c r="UC40" s="672"/>
      <c r="UD40" s="673"/>
      <c r="UE40" s="263">
        <f>$A$40</f>
        <v>26</v>
      </c>
      <c r="UF40" s="264" t="str">
        <f>$B$40</f>
        <v>月</v>
      </c>
      <c r="UG40" s="660"/>
      <c r="UH40" s="661"/>
      <c r="UI40" s="660"/>
      <c r="UJ40" s="661"/>
      <c r="UK40" s="662" t="str">
        <f>IFERROR(IF(OR(UF40="日",UF40="祝",UF40=0,UG40=""),"　",MAX(IF(AND(UG40&lt;=UK14,UI40&gt;UL14),UL14-UK14,IF(AND(UG40&gt;UK14,UI40&lt;=UL14),UI40-UG40,IF(AND(UG40&lt;=UK14,UI40&lt;=UL14),UI40-UK14,IF(AND(UG40&gt;UK14,UI40&gt;UL14),UL14-UG40,0)))),0)),0)</f>
        <v>　</v>
      </c>
      <c r="UL40" s="663"/>
      <c r="UM40" s="664"/>
      <c r="UN40" s="662" t="str">
        <f>IFERROR(IF(OR(UF40="日",UF40="祝",UF40=0,UG40=""),"　",MAX(IF(AND(UG40&gt;UQ14,UI40&gt;UO14),0,IF(AND(UG40&lt;=UQ14,UG40&gt;UN14,UI40&gt;UO14),UQ14-UG40,IF(AND(UG40&lt;=UQ14,UG40&lt;=UN14,UI40&gt;UO14),UQ14-UN14,IF(AND(UG40&gt;UN14,UI40&lt;=UO14),UI40-UG40,IF(AND(UG40&lt;=UN14,UI40&lt;=UO14),UI40-UN14,0))))),0)),0)</f>
        <v>　</v>
      </c>
      <c r="UO40" s="663"/>
      <c r="UP40" s="664"/>
      <c r="UQ40" s="662" t="str">
        <f>IFERROR(IF(OR(UF40="日",UF40="祝",UF40=0,UG40=""),"　",MAX(IF(AND(UG40&lt;=UQ14,UI40&gt;UR14),UR14-UQ14,IF(UI40&lt;=UR14,0,IF(AND(UG40&gt;UQ14,UI40&gt;UR14),UR14-UG40,0))),0)),0)</f>
        <v>　</v>
      </c>
      <c r="UR40" s="663"/>
      <c r="US40" s="664"/>
      <c r="UT40" s="662" t="str">
        <f>IFERROR(IF(OR(UF40="日",UF40="祝",UF40=0,UG40=""),"　",MAX(IF(UG40&gt;UT14,UI40-UG40,IF(UG40&lt;=UT14,UI40-UT14,0)),0)),0)</f>
        <v>　</v>
      </c>
      <c r="UU40" s="663"/>
      <c r="UV40" s="664"/>
      <c r="UW40" s="662" t="str">
        <f>IFERROR(IF(OR(UF40="日",UF40="祝",UF40=0,UG40=""),"　",MAX(IF(AND(UG40&lt;=UW14,UI40&gt;UX14),UX14-UW14,IF(AND(UG40&gt;UW14,UI40&lt;=UX14),UI40-UG40,IF(AND(UG40&lt;=UW14,UI40&lt;=UX14),UI40-UW14,IF(AND(UG40&gt;UW14,UI40&gt;UX14),UX14-UG40,0)))),0)),0)</f>
        <v>　</v>
      </c>
      <c r="UX40" s="663"/>
      <c r="UY40" s="664"/>
      <c r="UZ40" s="662" t="str">
        <f>IFERROR(IF(OR(UF40="日",UF40="祝",UF40=0,UG40=""),"　",MAX(IF(AND(UG40&gt;VC14,UI40&gt;VA14),0,IF(AND(UG40&lt;=VC14,UG40&gt;UZ14,UI40&gt;VA14),VC14-UG40,IF(AND(UG40&lt;=VC14,UG40&lt;=UZ14,UI40&gt;VA14),VC14-UZ14,IF(AND(UG40&gt;UZ14,UI40&lt;=VA14),UI40-UG40,IF(AND(UG40&lt;=UZ14,UI40&lt;=VA14),UI40-UZ14,0))))),0)),0)</f>
        <v>　</v>
      </c>
      <c r="VA40" s="663"/>
      <c r="VB40" s="664"/>
      <c r="VC40" s="662" t="str">
        <f>IFERROR(IF(OR(UF40="日",UF40="祝",UF40=0,UG40=""),"　",MAX(IF(AND(UG40&lt;=VC14,UI40&gt;VD14),VD14-VC14,IF(UI40&lt;=VD14,0,IF(AND(UG40&gt;VC14,UI40&gt;VD14),VD14-UG40,0))),0)),0)</f>
        <v>　</v>
      </c>
      <c r="VD40" s="663"/>
      <c r="VE40" s="664"/>
      <c r="VF40" s="662" t="str">
        <f t="shared" si="10"/>
        <v>　</v>
      </c>
      <c r="VG40" s="663"/>
      <c r="VH40" s="664"/>
      <c r="VI40" s="665" t="str">
        <f>IF(VL40="×",TIME(0,0,0),IF(VV4="非常勤",UK40,UW40))</f>
        <v>　</v>
      </c>
      <c r="VJ40" s="666"/>
      <c r="VK40" s="667"/>
      <c r="VL40" s="265"/>
      <c r="VM40" s="665" t="str">
        <f>IF(VP40="×",TIME(0,0,0),IF(VV4="非常勤",UN40,UZ40))</f>
        <v>　</v>
      </c>
      <c r="VN40" s="666"/>
      <c r="VO40" s="667"/>
      <c r="VP40" s="265"/>
      <c r="VQ40" s="665" t="str">
        <f>IF(VT40="×",TIME(0,0,0),IF(VV4="非常勤",UQ40,VC40))</f>
        <v>　</v>
      </c>
      <c r="VR40" s="666"/>
      <c r="VS40" s="667"/>
      <c r="VT40" s="265"/>
      <c r="VU40" s="665" t="str">
        <f>IF(VX40="×",TIME(0,0,0),IF(VV4="非常勤",UT40,VF40))</f>
        <v>　</v>
      </c>
      <c r="VV40" s="666"/>
      <c r="VW40" s="667"/>
      <c r="VX40" s="265"/>
      <c r="VY40" s="668"/>
      <c r="VZ40" s="669"/>
      <c r="WA40" s="668"/>
      <c r="WB40" s="670"/>
      <c r="WC40" s="669"/>
      <c r="WD40" s="671"/>
      <c r="WE40" s="672"/>
      <c r="WF40" s="672"/>
      <c r="WG40" s="673"/>
      <c r="WH40" s="263">
        <f>$A$40</f>
        <v>26</v>
      </c>
      <c r="WI40" s="264" t="str">
        <f>$B$40</f>
        <v>月</v>
      </c>
      <c r="WJ40" s="660"/>
      <c r="WK40" s="661"/>
      <c r="WL40" s="660"/>
      <c r="WM40" s="661"/>
      <c r="WN40" s="662" t="str">
        <f>IFERROR(IF(OR(WI40="日",WI40="祝",WI40=0,WJ40=""),"　",MAX(IF(AND(WJ40&lt;=WN14,WL40&gt;WO14),WO14-WN14,IF(AND(WJ40&gt;WN14,WL40&lt;=WO14),WL40-WJ40,IF(AND(WJ40&lt;=WN14,WL40&lt;=WO14),WL40-WN14,IF(AND(WJ40&gt;WN14,WL40&gt;WO14),WO14-WJ40,0)))),0)),0)</f>
        <v>　</v>
      </c>
      <c r="WO40" s="663"/>
      <c r="WP40" s="664"/>
      <c r="WQ40" s="662" t="str">
        <f>IFERROR(IF(OR(WI40="日",WI40="祝",WI40=0,WJ40=""),"　",MAX(IF(AND(WJ40&gt;WT14,WL40&gt;WR14),0,IF(AND(WJ40&lt;=WT14,WJ40&gt;WQ14,WL40&gt;WR14),WT14-WJ40,IF(AND(WJ40&lt;=WT14,WJ40&lt;=WQ14,WL40&gt;WR14),WT14-WQ14,IF(AND(WJ40&gt;WQ14,WL40&lt;=WR14),WL40-WJ40,IF(AND(WJ40&lt;=WQ14,WL40&lt;=WR14),WL40-WQ14,0))))),0)),0)</f>
        <v>　</v>
      </c>
      <c r="WR40" s="663"/>
      <c r="WS40" s="664"/>
      <c r="WT40" s="662" t="str">
        <f>IFERROR(IF(OR(WI40="日",WI40="祝",WI40=0,WJ40=""),"　",MAX(IF(AND(WJ40&lt;=WT14,WL40&gt;WU14),WU14-WT14,IF(WL40&lt;=WU14,0,IF(AND(WJ40&gt;WT14,WL40&gt;WU14),WU14-WJ40,0))),0)),0)</f>
        <v>　</v>
      </c>
      <c r="WU40" s="663"/>
      <c r="WV40" s="664"/>
      <c r="WW40" s="662" t="str">
        <f>IFERROR(IF(OR(WI40="日",WI40="祝",WI40=0,WJ40=""),"　",MAX(IF(WJ40&gt;WW14,WL40-WJ40,IF(WJ40&lt;=WW14,WL40-WW14,0)),0)),0)</f>
        <v>　</v>
      </c>
      <c r="WX40" s="663"/>
      <c r="WY40" s="664"/>
      <c r="WZ40" s="662" t="str">
        <f>IFERROR(IF(OR(WI40="日",WI40="祝",WI40=0,WJ40=""),"　",MAX(IF(AND(WJ40&lt;=WZ14,WL40&gt;XA14),XA14-WZ14,IF(AND(WJ40&gt;WZ14,WL40&lt;=XA14),WL40-WJ40,IF(AND(WJ40&lt;=WZ14,WL40&lt;=XA14),WL40-WZ14,IF(AND(WJ40&gt;WZ14,WL40&gt;XA14),XA14-WJ40,0)))),0)),0)</f>
        <v>　</v>
      </c>
      <c r="XA40" s="663"/>
      <c r="XB40" s="664"/>
      <c r="XC40" s="662" t="str">
        <f>IFERROR(IF(OR(WI40="日",WI40="祝",WI40=0,WJ40=""),"　",MAX(IF(AND(WJ40&gt;XF14,WL40&gt;XD14),0,IF(AND(WJ40&lt;=XF14,WJ40&gt;XC14,WL40&gt;XD14),XF14-WJ40,IF(AND(WJ40&lt;=XF14,WJ40&lt;=XC14,WL40&gt;XD14),XF14-XC14,IF(AND(WJ40&gt;XC14,WL40&lt;=XD14),WL40-WJ40,IF(AND(WJ40&lt;=XC14,WL40&lt;=XD14),WL40-XC14,0))))),0)),0)</f>
        <v>　</v>
      </c>
      <c r="XD40" s="663"/>
      <c r="XE40" s="664"/>
      <c r="XF40" s="662" t="str">
        <f>IFERROR(IF(OR(WI40="日",WI40="祝",WI40=0,WJ40=""),"　",MAX(IF(AND(WJ40&lt;=XF14,WL40&gt;XG14),XG14-XF14,IF(WL40&lt;=XG14,0,IF(AND(WJ40&gt;XF14,WL40&gt;XG14),XG14-WJ40,0))),0)),0)</f>
        <v>　</v>
      </c>
      <c r="XG40" s="663"/>
      <c r="XH40" s="664"/>
      <c r="XI40" s="662" t="str">
        <f t="shared" si="11"/>
        <v>　</v>
      </c>
      <c r="XJ40" s="663"/>
      <c r="XK40" s="664"/>
      <c r="XL40" s="665" t="str">
        <f>IF(XO40="×",TIME(0,0,0),IF(XY4="非常勤",WN40,WZ40))</f>
        <v>　</v>
      </c>
      <c r="XM40" s="666"/>
      <c r="XN40" s="667"/>
      <c r="XO40" s="265"/>
      <c r="XP40" s="665" t="str">
        <f>IF(XS40="×",TIME(0,0,0),IF(XY4="非常勤",WQ40,XC40))</f>
        <v>　</v>
      </c>
      <c r="XQ40" s="666"/>
      <c r="XR40" s="667"/>
      <c r="XS40" s="265"/>
      <c r="XT40" s="665" t="str">
        <f>IF(XW40="×",TIME(0,0,0),IF(XY4="非常勤",WT40,XF40))</f>
        <v>　</v>
      </c>
      <c r="XU40" s="666"/>
      <c r="XV40" s="667"/>
      <c r="XW40" s="265"/>
      <c r="XX40" s="665" t="str">
        <f>IF(YA40="×",TIME(0,0,0),IF(XY4="非常勤",WW40,XI40))</f>
        <v>　</v>
      </c>
      <c r="XY40" s="666"/>
      <c r="XZ40" s="667"/>
      <c r="YA40" s="265"/>
      <c r="YB40" s="668"/>
      <c r="YC40" s="669"/>
      <c r="YD40" s="668"/>
      <c r="YE40" s="670"/>
      <c r="YF40" s="669"/>
      <c r="YG40" s="671"/>
      <c r="YH40" s="672"/>
      <c r="YI40" s="672"/>
      <c r="YJ40" s="673"/>
      <c r="YK40" s="263">
        <f>$A$40</f>
        <v>26</v>
      </c>
      <c r="YL40" s="264" t="str">
        <f>$B$40</f>
        <v>月</v>
      </c>
      <c r="YM40" s="660"/>
      <c r="YN40" s="661"/>
      <c r="YO40" s="660"/>
      <c r="YP40" s="661"/>
      <c r="YQ40" s="662" t="str">
        <f>IFERROR(IF(OR(YL40="日",YL40="祝",YL40=0,YM40=""),"　",MAX(IF(AND(YM40&lt;=YQ14,YO40&gt;YR14),YR14-YQ14,IF(AND(YM40&gt;YQ14,YO40&lt;=YR14),YO40-YM40,IF(AND(YM40&lt;=YQ14,YO40&lt;=YR14),YO40-YQ14,IF(AND(YM40&gt;YQ14,YO40&gt;YR14),YR14-YM40,0)))),0)),0)</f>
        <v>　</v>
      </c>
      <c r="YR40" s="663"/>
      <c r="YS40" s="664"/>
      <c r="YT40" s="662" t="str">
        <f>IFERROR(IF(OR(YL40="日",YL40="祝",YL40=0,YM40=""),"　",MAX(IF(AND(YM40&gt;YW14,YO40&gt;YU14),0,IF(AND(YM40&lt;=YW14,YM40&gt;YT14,YO40&gt;YU14),YW14-YM40,IF(AND(YM40&lt;=YW14,YM40&lt;=YT14,YO40&gt;YU14),YW14-YT14,IF(AND(YM40&gt;YT14,YO40&lt;=YU14),YO40-YM40,IF(AND(YM40&lt;=YT14,YO40&lt;=YU14),YO40-YT14,0))))),0)),0)</f>
        <v>　</v>
      </c>
      <c r="YU40" s="663"/>
      <c r="YV40" s="664"/>
      <c r="YW40" s="662" t="str">
        <f>IFERROR(IF(OR(YL40="日",YL40="祝",YL40=0,YM40=""),"　",MAX(IF(AND(YM40&lt;=YW14,YO40&gt;YX14),YX14-YW14,IF(YO40&lt;=YX14,0,IF(AND(YM40&gt;YW14,YO40&gt;YX14),YX14-YM40,0))),0)),0)</f>
        <v>　</v>
      </c>
      <c r="YX40" s="663"/>
      <c r="YY40" s="664"/>
      <c r="YZ40" s="662" t="str">
        <f>IFERROR(IF(OR(YL40="日",YL40="祝",YL40=0,YM40=""),"　",MAX(IF(YM40&gt;YZ14,YO40-YM40,IF(YM40&lt;=YZ14,YO40-YZ14,0)),0)),0)</f>
        <v>　</v>
      </c>
      <c r="ZA40" s="663"/>
      <c r="ZB40" s="664"/>
      <c r="ZC40" s="662" t="str">
        <f>IFERROR(IF(OR(YL40="日",YL40="祝",YL40=0,YM40=""),"　",MAX(IF(AND(YM40&lt;=ZC14,YO40&gt;ZD14),ZD14-ZC14,IF(AND(YM40&gt;ZC14,YO40&lt;=ZD14),YO40-YM40,IF(AND(YM40&lt;=ZC14,YO40&lt;=ZD14),YO40-ZC14,IF(AND(YM40&gt;ZC14,YO40&gt;ZD14),ZD14-YM40,0)))),0)),0)</f>
        <v>　</v>
      </c>
      <c r="ZD40" s="663"/>
      <c r="ZE40" s="664"/>
      <c r="ZF40" s="662" t="str">
        <f>IFERROR(IF(OR(YL40="日",YL40="祝",YL40=0,YM40=""),"　",MAX(IF(AND(YM40&gt;ZI14,YO40&gt;ZG14),0,IF(AND(YM40&lt;=ZI14,YM40&gt;ZF14,YO40&gt;ZG14),ZI14-YM40,IF(AND(YM40&lt;=ZI14,YM40&lt;=ZF14,YO40&gt;ZG14),ZI14-ZF14,IF(AND(YM40&gt;ZF14,YO40&lt;=ZG14),YO40-YM40,IF(AND(YM40&lt;=ZF14,YO40&lt;=ZG14),YO40-ZF14,0))))),0)),0)</f>
        <v>　</v>
      </c>
      <c r="ZG40" s="663"/>
      <c r="ZH40" s="664"/>
      <c r="ZI40" s="662" t="str">
        <f>IFERROR(IF(OR(YL40="日",YL40="祝",YL40=0,YM40=""),"　",MAX(IF(AND(YM40&lt;=ZI14,YO40&gt;ZJ14),ZJ14-ZI14,IF(YO40&lt;=ZJ14,0,IF(AND(YM40&gt;ZI14,YO40&gt;ZJ14),ZJ14-YM40,0))),0)),0)</f>
        <v>　</v>
      </c>
      <c r="ZJ40" s="663"/>
      <c r="ZK40" s="664"/>
      <c r="ZL40" s="662" t="str">
        <f t="shared" si="12"/>
        <v>　</v>
      </c>
      <c r="ZM40" s="663"/>
      <c r="ZN40" s="664"/>
      <c r="ZO40" s="665" t="str">
        <f>IF(ZR40="×",TIME(0,0,0),IF(AAB4="非常勤",YQ40,ZC40))</f>
        <v>　</v>
      </c>
      <c r="ZP40" s="666"/>
      <c r="ZQ40" s="667"/>
      <c r="ZR40" s="265"/>
      <c r="ZS40" s="665" t="str">
        <f>IF(ZV40="×",TIME(0,0,0),IF(AAB4="非常勤",YT40,ZF40))</f>
        <v>　</v>
      </c>
      <c r="ZT40" s="666"/>
      <c r="ZU40" s="667"/>
      <c r="ZV40" s="265"/>
      <c r="ZW40" s="665" t="str">
        <f>IF(ZZ40="×",TIME(0,0,0),IF(AAB4="非常勤",YW40,ZI40))</f>
        <v>　</v>
      </c>
      <c r="ZX40" s="666"/>
      <c r="ZY40" s="667"/>
      <c r="ZZ40" s="265"/>
      <c r="AAA40" s="665" t="str">
        <f>IF(AAD40="×",TIME(0,0,0),IF(AAB4="非常勤",YZ40,ZL40))</f>
        <v>　</v>
      </c>
      <c r="AAB40" s="666"/>
      <c r="AAC40" s="667"/>
      <c r="AAD40" s="265"/>
      <c r="AAE40" s="668"/>
      <c r="AAF40" s="669"/>
      <c r="AAG40" s="668"/>
      <c r="AAH40" s="670"/>
      <c r="AAI40" s="669"/>
      <c r="AAJ40" s="671"/>
      <c r="AAK40" s="672"/>
      <c r="AAL40" s="672"/>
      <c r="AAM40" s="673"/>
      <c r="AAN40" s="263">
        <f>$A$40</f>
        <v>26</v>
      </c>
      <c r="AAO40" s="264" t="str">
        <f>$B$40</f>
        <v>月</v>
      </c>
      <c r="AAP40" s="660"/>
      <c r="AAQ40" s="661"/>
      <c r="AAR40" s="660"/>
      <c r="AAS40" s="661"/>
      <c r="AAT40" s="662" t="str">
        <f>IFERROR(IF(OR(AAO40="日",AAO40="祝",AAO40=0,AAP40=""),"　",MAX(IF(AND(AAP40&lt;=AAT14,AAR40&gt;AAU14),AAU14-AAT14,IF(AND(AAP40&gt;AAT14,AAR40&lt;=AAU14),AAR40-AAP40,IF(AND(AAP40&lt;=AAT14,AAR40&lt;=AAU14),AAR40-AAT14,IF(AND(AAP40&gt;AAT14,AAR40&gt;AAU14),AAU14-AAP40,0)))),0)),0)</f>
        <v>　</v>
      </c>
      <c r="AAU40" s="663"/>
      <c r="AAV40" s="664"/>
      <c r="AAW40" s="662" t="str">
        <f>IFERROR(IF(OR(AAO40="日",AAO40="祝",AAO40=0,AAP40=""),"　",MAX(IF(AND(AAP40&gt;AAZ14,AAR40&gt;AAX14),0,IF(AND(AAP40&lt;=AAZ14,AAP40&gt;AAW14,AAR40&gt;AAX14),AAZ14-AAP40,IF(AND(AAP40&lt;=AAZ14,AAP40&lt;=AAW14,AAR40&gt;AAX14),AAZ14-AAW14,IF(AND(AAP40&gt;AAW14,AAR40&lt;=AAX14),AAR40-AAP40,IF(AND(AAP40&lt;=AAW14,AAR40&lt;=AAX14),AAR40-AAW14,0))))),0)),0)</f>
        <v>　</v>
      </c>
      <c r="AAX40" s="663"/>
      <c r="AAY40" s="664"/>
      <c r="AAZ40" s="662" t="str">
        <f>IFERROR(IF(OR(AAO40="日",AAO40="祝",AAO40=0,AAP40=""),"　",MAX(IF(AND(AAP40&lt;=AAZ14,AAR40&gt;ABA14),ABA14-AAZ14,IF(AAR40&lt;=ABA14,0,IF(AND(AAP40&gt;AAZ14,AAR40&gt;ABA14),ABA14-AAP40,0))),0)),0)</f>
        <v>　</v>
      </c>
      <c r="ABA40" s="663"/>
      <c r="ABB40" s="664"/>
      <c r="ABC40" s="662" t="str">
        <f>IFERROR(IF(OR(AAO40="日",AAO40="祝",AAO40=0,AAP40=""),"　",MAX(IF(AAP40&gt;ABC14,AAR40-AAP40,IF(AAP40&lt;=ABC14,AAR40-ABC14,0)),0)),0)</f>
        <v>　</v>
      </c>
      <c r="ABD40" s="663"/>
      <c r="ABE40" s="664"/>
      <c r="ABF40" s="662" t="str">
        <f>IFERROR(IF(OR(AAO40="日",AAO40="祝",AAO40=0,AAP40=""),"　",MAX(IF(AND(AAP40&lt;=ABF14,AAR40&gt;ABG14),ABG14-ABF14,IF(AND(AAP40&gt;ABF14,AAR40&lt;=ABG14),AAR40-AAP40,IF(AND(AAP40&lt;=ABF14,AAR40&lt;=ABG14),AAR40-ABF14,IF(AND(AAP40&gt;ABF14,AAR40&gt;ABG14),ABG14-AAP40,0)))),0)),0)</f>
        <v>　</v>
      </c>
      <c r="ABG40" s="663"/>
      <c r="ABH40" s="664"/>
      <c r="ABI40" s="662" t="str">
        <f>IFERROR(IF(OR(AAO40="日",AAO40="祝",AAO40=0,AAP40=""),"　",MAX(IF(AND(AAP40&gt;ABL14,AAR40&gt;ABJ14),0,IF(AND(AAP40&lt;=ABL14,AAP40&gt;ABI14,AAR40&gt;ABJ14),ABL14-AAP40,IF(AND(AAP40&lt;=ABL14,AAP40&lt;=ABI14,AAR40&gt;ABJ14),ABL14-ABI14,IF(AND(AAP40&gt;ABI14,AAR40&lt;=ABJ14),AAR40-AAP40,IF(AND(AAP40&lt;=ABI14,AAR40&lt;=ABJ14),AAR40-ABI14,0))))),0)),0)</f>
        <v>　</v>
      </c>
      <c r="ABJ40" s="663"/>
      <c r="ABK40" s="664"/>
      <c r="ABL40" s="662" t="str">
        <f>IFERROR(IF(OR(AAO40="日",AAO40="祝",AAO40=0,AAP40=""),"　",MAX(IF(AND(AAP40&lt;=ABL14,AAR40&gt;ABM14),ABM14-ABL14,IF(AAR40&lt;=ABM14,0,IF(AND(AAP40&gt;ABL14,AAR40&gt;ABM14),ABM14-AAP40,0))),0)),0)</f>
        <v>　</v>
      </c>
      <c r="ABM40" s="663"/>
      <c r="ABN40" s="664"/>
      <c r="ABO40" s="662" t="str">
        <f t="shared" si="13"/>
        <v>　</v>
      </c>
      <c r="ABP40" s="663"/>
      <c r="ABQ40" s="664"/>
      <c r="ABR40" s="665" t="str">
        <f>IF(ABU40="×",TIME(0,0,0),IF(ACE4="非常勤",AAT40,ABF40))</f>
        <v>　</v>
      </c>
      <c r="ABS40" s="666"/>
      <c r="ABT40" s="667"/>
      <c r="ABU40" s="265"/>
      <c r="ABV40" s="665" t="str">
        <f>IF(ABY40="×",TIME(0,0,0),IF(ACE4="非常勤",AAW40,ABI40))</f>
        <v>　</v>
      </c>
      <c r="ABW40" s="666"/>
      <c r="ABX40" s="667"/>
      <c r="ABY40" s="265"/>
      <c r="ABZ40" s="665" t="str">
        <f>IF(ACC40="×",TIME(0,0,0),IF(ACE4="非常勤",AAZ40,ABL40))</f>
        <v>　</v>
      </c>
      <c r="ACA40" s="666"/>
      <c r="ACB40" s="667"/>
      <c r="ACC40" s="265"/>
      <c r="ACD40" s="665" t="str">
        <f>IF(ACG40="×",TIME(0,0,0),IF(ACE4="非常勤",ABC40,ABO40))</f>
        <v>　</v>
      </c>
      <c r="ACE40" s="666"/>
      <c r="ACF40" s="667"/>
      <c r="ACG40" s="265"/>
      <c r="ACH40" s="668"/>
      <c r="ACI40" s="669"/>
      <c r="ACJ40" s="668"/>
      <c r="ACK40" s="670"/>
      <c r="ACL40" s="669"/>
      <c r="ACM40" s="671"/>
      <c r="ACN40" s="672"/>
      <c r="ACO40" s="672"/>
      <c r="ACP40" s="673"/>
      <c r="ACQ40" s="263">
        <f>$A$40</f>
        <v>26</v>
      </c>
      <c r="ACR40" s="264" t="str">
        <f>$B$40</f>
        <v>月</v>
      </c>
      <c r="ACS40" s="660"/>
      <c r="ACT40" s="661"/>
      <c r="ACU40" s="660"/>
      <c r="ACV40" s="661"/>
      <c r="ACW40" s="662" t="str">
        <f>IFERROR(IF(OR(ACR40="日",ACR40="祝",ACR40=0,ACS40=""),"　",MAX(IF(AND(ACS40&lt;=ACW14,ACU40&gt;ACX14),ACX14-ACW14,IF(AND(ACS40&gt;ACW14,ACU40&lt;=ACX14),ACU40-ACS40,IF(AND(ACS40&lt;=ACW14,ACU40&lt;=ACX14),ACU40-ACW14,IF(AND(ACS40&gt;ACW14,ACU40&gt;ACX14),ACX14-ACS40,0)))),0)),0)</f>
        <v>　</v>
      </c>
      <c r="ACX40" s="663"/>
      <c r="ACY40" s="664"/>
      <c r="ACZ40" s="662" t="str">
        <f>IFERROR(IF(OR(ACR40="日",ACR40="祝",ACR40=0,ACS40=""),"　",MAX(IF(AND(ACS40&gt;ADC14,ACU40&gt;ADA14),0,IF(AND(ACS40&lt;=ADC14,ACS40&gt;ACZ14,ACU40&gt;ADA14),ADC14-ACS40,IF(AND(ACS40&lt;=ADC14,ACS40&lt;=ACZ14,ACU40&gt;ADA14),ADC14-ACZ14,IF(AND(ACS40&gt;ACZ14,ACU40&lt;=ADA14),ACU40-ACS40,IF(AND(ACS40&lt;=ACZ14,ACU40&lt;=ADA14),ACU40-ACZ14,0))))),0)),0)</f>
        <v>　</v>
      </c>
      <c r="ADA40" s="663"/>
      <c r="ADB40" s="664"/>
      <c r="ADC40" s="662" t="str">
        <f>IFERROR(IF(OR(ACR40="日",ACR40="祝",ACR40=0,ACS40=""),"　",MAX(IF(AND(ACS40&lt;=ADC14,ACU40&gt;ADD14),ADD14-ADC14,IF(ACU40&lt;=ADD14,0,IF(AND(ACS40&gt;ADC14,ACU40&gt;ADD14),ADD14-ACS40,0))),0)),0)</f>
        <v>　</v>
      </c>
      <c r="ADD40" s="663"/>
      <c r="ADE40" s="664"/>
      <c r="ADF40" s="662" t="str">
        <f>IFERROR(IF(OR(ACR40="日",ACR40="祝",ACR40=0,ACS40=""),"　",MAX(IF(ACS40&gt;ADF14,ACU40-ACS40,IF(ACS40&lt;=ADF14,ACU40-ADF14,0)),0)),0)</f>
        <v>　</v>
      </c>
      <c r="ADG40" s="663"/>
      <c r="ADH40" s="664"/>
      <c r="ADI40" s="662" t="str">
        <f>IFERROR(IF(OR(ACR40="日",ACR40="祝",ACR40=0,ACS40=""),"　",MAX(IF(AND(ACS40&lt;=ADI14,ACU40&gt;ADJ14),ADJ14-ADI14,IF(AND(ACS40&gt;ADI14,ACU40&lt;=ADJ14),ACU40-ACS40,IF(AND(ACS40&lt;=ADI14,ACU40&lt;=ADJ14),ACU40-ADI14,IF(AND(ACS40&gt;ADI14,ACU40&gt;ADJ14),ADJ14-ACS40,0)))),0)),0)</f>
        <v>　</v>
      </c>
      <c r="ADJ40" s="663"/>
      <c r="ADK40" s="664"/>
      <c r="ADL40" s="662" t="str">
        <f>IFERROR(IF(OR(ACR40="日",ACR40="祝",ACR40=0,ACS40=""),"　",MAX(IF(AND(ACS40&gt;ADO14,ACU40&gt;ADM14),0,IF(AND(ACS40&lt;=ADO14,ACS40&gt;ADL14,ACU40&gt;ADM14),ADO14-ACS40,IF(AND(ACS40&lt;=ADO14,ACS40&lt;=ADL14,ACU40&gt;ADM14),ADO14-ADL14,IF(AND(ACS40&gt;ADL14,ACU40&lt;=ADM14),ACU40-ACS40,IF(AND(ACS40&lt;=ADL14,ACU40&lt;=ADM14),ACU40-ADL14,0))))),0)),0)</f>
        <v>　</v>
      </c>
      <c r="ADM40" s="663"/>
      <c r="ADN40" s="664"/>
      <c r="ADO40" s="662" t="str">
        <f>IFERROR(IF(OR(ACR40="日",ACR40="祝",ACR40=0,ACS40=""),"　",MAX(IF(AND(ACS40&lt;=ADO14,ACU40&gt;ADP14),ADP14-ADO14,IF(ACU40&lt;=ADP14,0,IF(AND(ACS40&gt;ADO14,ACU40&gt;ADP14),ADP14-ACS40,0))),0)),0)</f>
        <v>　</v>
      </c>
      <c r="ADP40" s="663"/>
      <c r="ADQ40" s="664"/>
      <c r="ADR40" s="662" t="str">
        <f t="shared" si="14"/>
        <v>　</v>
      </c>
      <c r="ADS40" s="663"/>
      <c r="ADT40" s="664"/>
      <c r="ADU40" s="665" t="str">
        <f>IF(ADX40="×",TIME(0,0,0),IF(AEH4="非常勤",ACW40,ADI40))</f>
        <v>　</v>
      </c>
      <c r="ADV40" s="666"/>
      <c r="ADW40" s="667"/>
      <c r="ADX40" s="265"/>
      <c r="ADY40" s="665" t="str">
        <f>IF(AEB40="×",TIME(0,0,0),IF(AEH4="非常勤",ACZ40,ADL40))</f>
        <v>　</v>
      </c>
      <c r="ADZ40" s="666"/>
      <c r="AEA40" s="667"/>
      <c r="AEB40" s="265"/>
      <c r="AEC40" s="665" t="str">
        <f>IF(AEF40="×",TIME(0,0,0),IF(AEH4="非常勤",ADC40,ADO40))</f>
        <v>　</v>
      </c>
      <c r="AED40" s="666"/>
      <c r="AEE40" s="667"/>
      <c r="AEF40" s="265"/>
      <c r="AEG40" s="665" t="str">
        <f>IF(AEJ40="×",TIME(0,0,0),IF(AEH4="非常勤",ADF40,ADR40))</f>
        <v>　</v>
      </c>
      <c r="AEH40" s="666"/>
      <c r="AEI40" s="667"/>
      <c r="AEJ40" s="265"/>
      <c r="AEK40" s="668"/>
      <c r="AEL40" s="669"/>
      <c r="AEM40" s="668"/>
      <c r="AEN40" s="670"/>
      <c r="AEO40" s="669"/>
      <c r="AEP40" s="671"/>
      <c r="AEQ40" s="672"/>
      <c r="AER40" s="672"/>
      <c r="AES40" s="673"/>
      <c r="AET40" s="263">
        <f>$A$40</f>
        <v>26</v>
      </c>
      <c r="AEU40" s="264" t="str">
        <f>$B$40</f>
        <v>月</v>
      </c>
      <c r="AEV40" s="660"/>
      <c r="AEW40" s="661"/>
      <c r="AEX40" s="660"/>
      <c r="AEY40" s="661"/>
      <c r="AEZ40" s="662" t="str">
        <f>IFERROR(IF(OR(AEU40="日",AEU40="祝",AEU40=0,AEV40=""),"　",MAX(IF(AND(AEV40&lt;=AEZ14,AEX40&gt;AFA14),AFA14-AEZ14,IF(AND(AEV40&gt;AEZ14,AEX40&lt;=AFA14),AEX40-AEV40,IF(AND(AEV40&lt;=AEZ14,AEX40&lt;=AFA14),AEX40-AEZ14,IF(AND(AEV40&gt;AEZ14,AEX40&gt;AFA14),AFA14-AEV40,0)))),0)),0)</f>
        <v>　</v>
      </c>
      <c r="AFA40" s="663"/>
      <c r="AFB40" s="664"/>
      <c r="AFC40" s="662" t="str">
        <f>IFERROR(IF(OR(AEU40="日",AEU40="祝",AEU40=0,AEV40=""),"　",MAX(IF(AND(AEV40&gt;AFF14,AEX40&gt;AFD14),0,IF(AND(AEV40&lt;=AFF14,AEV40&gt;AFC14,AEX40&gt;AFD14),AFF14-AEV40,IF(AND(AEV40&lt;=AFF14,AEV40&lt;=AFC14,AEX40&gt;AFD14),AFF14-AFC14,IF(AND(AEV40&gt;AFC14,AEX40&lt;=AFD14),AEX40-AEV40,IF(AND(AEV40&lt;=AFC14,AEX40&lt;=AFD14),AEX40-AFC14,0))))),0)),0)</f>
        <v>　</v>
      </c>
      <c r="AFD40" s="663"/>
      <c r="AFE40" s="664"/>
      <c r="AFF40" s="662" t="str">
        <f>IFERROR(IF(OR(AEU40="日",AEU40="祝",AEU40=0,AEV40=""),"　",MAX(IF(AND(AEV40&lt;=AFF14,AEX40&gt;AFG14),AFG14-AFF14,IF(AEX40&lt;=AFG14,0,IF(AND(AEV40&gt;AFF14,AEX40&gt;AFG14),AFG14-AEV40,0))),0)),0)</f>
        <v>　</v>
      </c>
      <c r="AFG40" s="663"/>
      <c r="AFH40" s="664"/>
      <c r="AFI40" s="662" t="str">
        <f>IFERROR(IF(OR(AEU40="日",AEU40="祝",AEU40=0,AEV40=""),"　",MAX(IF(AEV40&gt;AFI14,AEX40-AEV40,IF(AEV40&lt;=AFI14,AEX40-AFI14,0)),0)),0)</f>
        <v>　</v>
      </c>
      <c r="AFJ40" s="663"/>
      <c r="AFK40" s="664"/>
      <c r="AFL40" s="662" t="str">
        <f>IFERROR(IF(OR(AEU40="日",AEU40="祝",AEU40=0,AEV40=""),"　",MAX(IF(AND(AEV40&lt;=AFL14,AEX40&gt;AFM14),AFM14-AFL14,IF(AND(AEV40&gt;AFL14,AEX40&lt;=AFM14),AEX40-AEV40,IF(AND(AEV40&lt;=AFL14,AEX40&lt;=AFM14),AEX40-AFL14,IF(AND(AEV40&gt;AFL14,AEX40&gt;AFM14),AFM14-AEV40,0)))),0)),0)</f>
        <v>　</v>
      </c>
      <c r="AFM40" s="663"/>
      <c r="AFN40" s="664"/>
      <c r="AFO40" s="662" t="str">
        <f>IFERROR(IF(OR(AEU40="日",AEU40="祝",AEU40=0,AEV40=""),"　",MAX(IF(AND(AEV40&gt;AFR14,AEX40&gt;AFP14),0,IF(AND(AEV40&lt;=AFR14,AEV40&gt;AFO14,AEX40&gt;AFP14),AFR14-AEV40,IF(AND(AEV40&lt;=AFR14,AEV40&lt;=AFO14,AEX40&gt;AFP14),AFR14-AFO14,IF(AND(AEV40&gt;AFO14,AEX40&lt;=AFP14),AEX40-AEV40,IF(AND(AEV40&lt;=AFO14,AEX40&lt;=AFP14),AEX40-AFO14,0))))),0)),0)</f>
        <v>　</v>
      </c>
      <c r="AFP40" s="663"/>
      <c r="AFQ40" s="664"/>
      <c r="AFR40" s="662" t="str">
        <f>IFERROR(IF(OR(AEU40="日",AEU40="祝",AEU40=0,AEV40=""),"　",MAX(IF(AND(AEV40&lt;=AFR14,AEX40&gt;AFS14),AFS14-AFR14,IF(AEX40&lt;=AFS14,0,IF(AND(AEV40&gt;AFR14,AEX40&gt;AFS14),AFS14-AEV40,0))),0)),0)</f>
        <v>　</v>
      </c>
      <c r="AFS40" s="663"/>
      <c r="AFT40" s="664"/>
      <c r="AFU40" s="662" t="str">
        <f t="shared" si="15"/>
        <v>　</v>
      </c>
      <c r="AFV40" s="663"/>
      <c r="AFW40" s="664"/>
      <c r="AFX40" s="665" t="str">
        <f>IF(AGA40="×",TIME(0,0,0),IF(AGK4="非常勤",AEZ40,AFL40))</f>
        <v>　</v>
      </c>
      <c r="AFY40" s="666"/>
      <c r="AFZ40" s="667"/>
      <c r="AGA40" s="265"/>
      <c r="AGB40" s="665" t="str">
        <f>IF(AGE40="×",TIME(0,0,0),IF(AGK4="非常勤",AFC40,AFO40))</f>
        <v>　</v>
      </c>
      <c r="AGC40" s="666"/>
      <c r="AGD40" s="667"/>
      <c r="AGE40" s="265"/>
      <c r="AGF40" s="665" t="str">
        <f>IF(AGI40="×",TIME(0,0,0),IF(AGK4="非常勤",AFF40,AFR40))</f>
        <v>　</v>
      </c>
      <c r="AGG40" s="666"/>
      <c r="AGH40" s="667"/>
      <c r="AGI40" s="265"/>
      <c r="AGJ40" s="665" t="str">
        <f>IF(AGM40="×",TIME(0,0,0),IF(AGK4="非常勤",AFI40,AFU40))</f>
        <v>　</v>
      </c>
      <c r="AGK40" s="666"/>
      <c r="AGL40" s="667"/>
      <c r="AGM40" s="265"/>
      <c r="AGN40" s="668"/>
      <c r="AGO40" s="669"/>
      <c r="AGP40" s="668"/>
      <c r="AGQ40" s="670"/>
      <c r="AGR40" s="669"/>
      <c r="AGS40" s="671"/>
      <c r="AGT40" s="672"/>
      <c r="AGU40" s="672"/>
      <c r="AGV40" s="673"/>
      <c r="AGW40" s="263">
        <f>$A$40</f>
        <v>26</v>
      </c>
      <c r="AGX40" s="264" t="str">
        <f>$B$40</f>
        <v>月</v>
      </c>
      <c r="AGY40" s="660"/>
      <c r="AGZ40" s="661"/>
      <c r="AHA40" s="660"/>
      <c r="AHB40" s="661"/>
      <c r="AHC40" s="662" t="str">
        <f>IFERROR(IF(OR(AGX40="日",AGX40="祝",AGX40=0,AGY40=""),"　",MAX(IF(AND(AGY40&lt;=AHC14,AHA40&gt;AHD14),AHD14-AHC14,IF(AND(AGY40&gt;AHC14,AHA40&lt;=AHD14),AHA40-AGY40,IF(AND(AGY40&lt;=AHC14,AHA40&lt;=AHD14),AHA40-AHC14,IF(AND(AGY40&gt;AHC14,AHA40&gt;AHD14),AHD14-AGY40,0)))),0)),0)</f>
        <v>　</v>
      </c>
      <c r="AHD40" s="663"/>
      <c r="AHE40" s="664"/>
      <c r="AHF40" s="662" t="str">
        <f>IFERROR(IF(OR(AGX40="日",AGX40="祝",AGX40=0,AGY40=""),"　",MAX(IF(AND(AGY40&gt;AHI14,AHA40&gt;AHG14),0,IF(AND(AGY40&lt;=AHI14,AGY40&gt;AHF14,AHA40&gt;AHG14),AHI14-AGY40,IF(AND(AGY40&lt;=AHI14,AGY40&lt;=AHF14,AHA40&gt;AHG14),AHI14-AHF14,IF(AND(AGY40&gt;AHF14,AHA40&lt;=AHG14),AHA40-AGY40,IF(AND(AGY40&lt;=AHF14,AHA40&lt;=AHG14),AHA40-AHF14,0))))),0)),0)</f>
        <v>　</v>
      </c>
      <c r="AHG40" s="663"/>
      <c r="AHH40" s="664"/>
      <c r="AHI40" s="662" t="str">
        <f>IFERROR(IF(OR(AGX40="日",AGX40="祝",AGX40=0,AGY40=""),"　",MAX(IF(AND(AGY40&lt;=AHI14,AHA40&gt;AHJ14),AHJ14-AHI14,IF(AHA40&lt;=AHJ14,0,IF(AND(AGY40&gt;AHI14,AHA40&gt;AHJ14),AHJ14-AGY40,0))),0)),0)</f>
        <v>　</v>
      </c>
      <c r="AHJ40" s="663"/>
      <c r="AHK40" s="664"/>
      <c r="AHL40" s="662" t="str">
        <f>IFERROR(IF(OR(AGX40="日",AGX40="祝",AGX40=0,AGY40=""),"　",MAX(IF(AGY40&gt;AHL14,AHA40-AGY40,IF(AGY40&lt;=AHL14,AHA40-AHL14,0)),0)),0)</f>
        <v>　</v>
      </c>
      <c r="AHM40" s="663"/>
      <c r="AHN40" s="664"/>
      <c r="AHO40" s="662" t="str">
        <f>IFERROR(IF(OR(AGX40="日",AGX40="祝",AGX40=0,AGY40=""),"　",MAX(IF(AND(AGY40&lt;=AHO14,AHA40&gt;AHP14),AHP14-AHO14,IF(AND(AGY40&gt;AHO14,AHA40&lt;=AHP14),AHA40-AGY40,IF(AND(AGY40&lt;=AHO14,AHA40&lt;=AHP14),AHA40-AHO14,IF(AND(AGY40&gt;AHO14,AHA40&gt;AHP14),AHP14-AGY40,0)))),0)),0)</f>
        <v>　</v>
      </c>
      <c r="AHP40" s="663"/>
      <c r="AHQ40" s="664"/>
      <c r="AHR40" s="662" t="str">
        <f>IFERROR(IF(OR(AGX40="日",AGX40="祝",AGX40=0,AGY40=""),"　",MAX(IF(AND(AGY40&gt;AHU14,AHA40&gt;AHS14),0,IF(AND(AGY40&lt;=AHU14,AGY40&gt;AHR14,AHA40&gt;AHS14),AHU14-AGY40,IF(AND(AGY40&lt;=AHU14,AGY40&lt;=AHR14,AHA40&gt;AHS14),AHU14-AHR14,IF(AND(AGY40&gt;AHR14,AHA40&lt;=AHS14),AHA40-AGY40,IF(AND(AGY40&lt;=AHR14,AHA40&lt;=AHS14),AHA40-AHR14,0))))),0)),0)</f>
        <v>　</v>
      </c>
      <c r="AHS40" s="663"/>
      <c r="AHT40" s="664"/>
      <c r="AHU40" s="662" t="str">
        <f>IFERROR(IF(OR(AGX40="日",AGX40="祝",AGX40=0,AGY40=""),"　",MAX(IF(AND(AGY40&lt;=AHU14,AHA40&gt;AHV14),AHV14-AHU14,IF(AHA40&lt;=AHV14,0,IF(AND(AGY40&gt;AHU14,AHA40&gt;AHV14),AHV14-AGY40,0))),0)),0)</f>
        <v>　</v>
      </c>
      <c r="AHV40" s="663"/>
      <c r="AHW40" s="664"/>
      <c r="AHX40" s="662" t="str">
        <f t="shared" si="16"/>
        <v>　</v>
      </c>
      <c r="AHY40" s="663"/>
      <c r="AHZ40" s="664"/>
      <c r="AIA40" s="665" t="str">
        <f>IF(AID40="×",TIME(0,0,0),IF(AIN4="非常勤",AHC40,AHO40))</f>
        <v>　</v>
      </c>
      <c r="AIB40" s="666"/>
      <c r="AIC40" s="667"/>
      <c r="AID40" s="265"/>
      <c r="AIE40" s="665" t="str">
        <f>IF(AIH40="×",TIME(0,0,0),IF(AIN4="非常勤",AHF40,AHR40))</f>
        <v>　</v>
      </c>
      <c r="AIF40" s="666"/>
      <c r="AIG40" s="667"/>
      <c r="AIH40" s="265"/>
      <c r="AII40" s="665" t="str">
        <f>IF(AIL40="×",TIME(0,0,0),IF(AIN4="非常勤",AHI40,AHU40))</f>
        <v>　</v>
      </c>
      <c r="AIJ40" s="666"/>
      <c r="AIK40" s="667"/>
      <c r="AIL40" s="265"/>
      <c r="AIM40" s="665" t="str">
        <f>IF(AIP40="×",TIME(0,0,0),IF(AIN4="非常勤",AHL40,AHX40))</f>
        <v>　</v>
      </c>
      <c r="AIN40" s="666"/>
      <c r="AIO40" s="667"/>
      <c r="AIP40" s="265"/>
      <c r="AIQ40" s="668"/>
      <c r="AIR40" s="669"/>
      <c r="AIS40" s="668"/>
      <c r="AIT40" s="670"/>
      <c r="AIU40" s="669"/>
      <c r="AIV40" s="671"/>
      <c r="AIW40" s="672"/>
      <c r="AIX40" s="672"/>
      <c r="AIY40" s="673"/>
      <c r="AIZ40" s="263">
        <f>$A$40</f>
        <v>26</v>
      </c>
      <c r="AJA40" s="264" t="str">
        <f>$B$40</f>
        <v>月</v>
      </c>
      <c r="AJB40" s="660"/>
      <c r="AJC40" s="661"/>
      <c r="AJD40" s="660"/>
      <c r="AJE40" s="661"/>
      <c r="AJF40" s="662" t="str">
        <f>IFERROR(IF(OR(AJA40="日",AJA40="祝",AJA40=0,AJB40=""),"　",MAX(IF(AND(AJB40&lt;=AJF14,AJD40&gt;AJG14),AJG14-AJF14,IF(AND(AJB40&gt;AJF14,AJD40&lt;=AJG14),AJD40-AJB40,IF(AND(AJB40&lt;=AJF14,AJD40&lt;=AJG14),AJD40-AJF14,IF(AND(AJB40&gt;AJF14,AJD40&gt;AJG14),AJG14-AJB40,0)))),0)),0)</f>
        <v>　</v>
      </c>
      <c r="AJG40" s="663"/>
      <c r="AJH40" s="664"/>
      <c r="AJI40" s="662" t="str">
        <f>IFERROR(IF(OR(AJA40="日",AJA40="祝",AJA40=0,AJB40=""),"　",MAX(IF(AND(AJB40&gt;AJL14,AJD40&gt;AJJ14),0,IF(AND(AJB40&lt;=AJL14,AJB40&gt;AJI14,AJD40&gt;AJJ14),AJL14-AJB40,IF(AND(AJB40&lt;=AJL14,AJB40&lt;=AJI14,AJD40&gt;AJJ14),AJL14-AJI14,IF(AND(AJB40&gt;AJI14,AJD40&lt;=AJJ14),AJD40-AJB40,IF(AND(AJB40&lt;=AJI14,AJD40&lt;=AJJ14),AJD40-AJI14,0))))),0)),0)</f>
        <v>　</v>
      </c>
      <c r="AJJ40" s="663"/>
      <c r="AJK40" s="664"/>
      <c r="AJL40" s="662" t="str">
        <f>IFERROR(IF(OR(AJA40="日",AJA40="祝",AJA40=0,AJB40=""),"　",MAX(IF(AND(AJB40&lt;=AJL14,AJD40&gt;AJM14),AJM14-AJL14,IF(AJD40&lt;=AJM14,0,IF(AND(AJB40&gt;AJL14,AJD40&gt;AJM14),AJM14-AJB40,0))),0)),0)</f>
        <v>　</v>
      </c>
      <c r="AJM40" s="663"/>
      <c r="AJN40" s="664"/>
      <c r="AJO40" s="662" t="str">
        <f>IFERROR(IF(OR(AJA40="日",AJA40="祝",AJA40=0,AJB40=""),"　",MAX(IF(AJB40&gt;AJO14,AJD40-AJB40,IF(AJB40&lt;=AJO14,AJD40-AJO14,0)),0)),0)</f>
        <v>　</v>
      </c>
      <c r="AJP40" s="663"/>
      <c r="AJQ40" s="664"/>
      <c r="AJR40" s="662" t="str">
        <f>IFERROR(IF(OR(AJA40="日",AJA40="祝",AJA40=0,AJB40=""),"　",MAX(IF(AND(AJB40&lt;=AJR14,AJD40&gt;AJS14),AJS14-AJR14,IF(AND(AJB40&gt;AJR14,AJD40&lt;=AJS14),AJD40-AJB40,IF(AND(AJB40&lt;=AJR14,AJD40&lt;=AJS14),AJD40-AJR14,IF(AND(AJB40&gt;AJR14,AJD40&gt;AJS14),AJS14-AJB40,0)))),0)),0)</f>
        <v>　</v>
      </c>
      <c r="AJS40" s="663"/>
      <c r="AJT40" s="664"/>
      <c r="AJU40" s="662" t="str">
        <f>IFERROR(IF(OR(AJA40="日",AJA40="祝",AJA40=0,AJB40=""),"　",MAX(IF(AND(AJB40&gt;AJX14,AJD40&gt;AJV14),0,IF(AND(AJB40&lt;=AJX14,AJB40&gt;AJU14,AJD40&gt;AJV14),AJX14-AJB40,IF(AND(AJB40&lt;=AJX14,AJB40&lt;=AJU14,AJD40&gt;AJV14),AJX14-AJU14,IF(AND(AJB40&gt;AJU14,AJD40&lt;=AJV14),AJD40-AJB40,IF(AND(AJB40&lt;=AJU14,AJD40&lt;=AJV14),AJD40-AJU14,0))))),0)),0)</f>
        <v>　</v>
      </c>
      <c r="AJV40" s="663"/>
      <c r="AJW40" s="664"/>
      <c r="AJX40" s="662" t="str">
        <f>IFERROR(IF(OR(AJA40="日",AJA40="祝",AJA40=0,AJB40=""),"　",MAX(IF(AND(AJB40&lt;=AJX14,AJD40&gt;AJY14),AJY14-AJX14,IF(AJD40&lt;=AJY14,0,IF(AND(AJB40&gt;AJX14,AJD40&gt;AJY14),AJY14-AJB40,0))),0)),0)</f>
        <v>　</v>
      </c>
      <c r="AJY40" s="663"/>
      <c r="AJZ40" s="664"/>
      <c r="AKA40" s="662" t="str">
        <f t="shared" si="17"/>
        <v>　</v>
      </c>
      <c r="AKB40" s="663"/>
      <c r="AKC40" s="664"/>
      <c r="AKD40" s="665" t="str">
        <f>IF(AKG40="×",TIME(0,0,0),IF(AKQ4="非常勤",AJF40,AJR40))</f>
        <v>　</v>
      </c>
      <c r="AKE40" s="666"/>
      <c r="AKF40" s="667"/>
      <c r="AKG40" s="265"/>
      <c r="AKH40" s="665" t="str">
        <f>IF(AKK40="×",TIME(0,0,0),IF(AKQ4="非常勤",AJI40,AJU40))</f>
        <v>　</v>
      </c>
      <c r="AKI40" s="666"/>
      <c r="AKJ40" s="667"/>
      <c r="AKK40" s="265"/>
      <c r="AKL40" s="665" t="str">
        <f>IF(AKO40="×",TIME(0,0,0),IF(AKQ4="非常勤",AJL40,AJX40))</f>
        <v>　</v>
      </c>
      <c r="AKM40" s="666"/>
      <c r="AKN40" s="667"/>
      <c r="AKO40" s="265"/>
      <c r="AKP40" s="665" t="str">
        <f>IF(AKS40="×",TIME(0,0,0),IF(AKQ4="非常勤",AJO40,AKA40))</f>
        <v>　</v>
      </c>
      <c r="AKQ40" s="666"/>
      <c r="AKR40" s="667"/>
      <c r="AKS40" s="265"/>
      <c r="AKT40" s="668"/>
      <c r="AKU40" s="669"/>
      <c r="AKV40" s="668"/>
      <c r="AKW40" s="670"/>
      <c r="AKX40" s="669"/>
      <c r="AKY40" s="671"/>
      <c r="AKZ40" s="672"/>
      <c r="ALA40" s="672"/>
      <c r="ALB40" s="673"/>
      <c r="ALC40" s="263">
        <f>$A$40</f>
        <v>26</v>
      </c>
      <c r="ALD40" s="264" t="str">
        <f>$B$40</f>
        <v>月</v>
      </c>
      <c r="ALE40" s="660"/>
      <c r="ALF40" s="661"/>
      <c r="ALG40" s="660"/>
      <c r="ALH40" s="661"/>
      <c r="ALI40" s="662" t="str">
        <f>IFERROR(IF(OR(ALD40="日",ALD40="祝",ALD40=0,ALE40=""),"　",MAX(IF(AND(ALE40&lt;=ALI14,ALG40&gt;ALJ14),ALJ14-ALI14,IF(AND(ALE40&gt;ALI14,ALG40&lt;=ALJ14),ALG40-ALE40,IF(AND(ALE40&lt;=ALI14,ALG40&lt;=ALJ14),ALG40-ALI14,IF(AND(ALE40&gt;ALI14,ALG40&gt;ALJ14),ALJ14-ALE40,0)))),0)),0)</f>
        <v>　</v>
      </c>
      <c r="ALJ40" s="663"/>
      <c r="ALK40" s="664"/>
      <c r="ALL40" s="662" t="str">
        <f>IFERROR(IF(OR(ALD40="日",ALD40="祝",ALD40=0,ALE40=""),"　",MAX(IF(AND(ALE40&gt;ALO14,ALG40&gt;ALM14),0,IF(AND(ALE40&lt;=ALO14,ALE40&gt;ALL14,ALG40&gt;ALM14),ALO14-ALE40,IF(AND(ALE40&lt;=ALO14,ALE40&lt;=ALL14,ALG40&gt;ALM14),ALO14-ALL14,IF(AND(ALE40&gt;ALL14,ALG40&lt;=ALM14),ALG40-ALE40,IF(AND(ALE40&lt;=ALL14,ALG40&lt;=ALM14),ALG40-ALL14,0))))),0)),0)</f>
        <v>　</v>
      </c>
      <c r="ALM40" s="663"/>
      <c r="ALN40" s="664"/>
      <c r="ALO40" s="662" t="str">
        <f>IFERROR(IF(OR(ALD40="日",ALD40="祝",ALD40=0,ALE40=""),"　",MAX(IF(AND(ALE40&lt;=ALO14,ALG40&gt;ALP14),ALP14-ALO14,IF(ALG40&lt;=ALP14,0,IF(AND(ALE40&gt;ALO14,ALG40&gt;ALP14),ALP14-ALE40,0))),0)),0)</f>
        <v>　</v>
      </c>
      <c r="ALP40" s="663"/>
      <c r="ALQ40" s="664"/>
      <c r="ALR40" s="662" t="str">
        <f>IFERROR(IF(OR(ALD40="日",ALD40="祝",ALD40=0,ALE40=""),"　",MAX(IF(ALE40&gt;ALR14,ALG40-ALE40,IF(ALE40&lt;=ALR14,ALG40-ALR14,0)),0)),0)</f>
        <v>　</v>
      </c>
      <c r="ALS40" s="663"/>
      <c r="ALT40" s="664"/>
      <c r="ALU40" s="662" t="str">
        <f>IFERROR(IF(OR(ALD40="日",ALD40="祝",ALD40=0,ALE40=""),"　",MAX(IF(AND(ALE40&lt;=ALU14,ALG40&gt;ALV14),ALV14-ALU14,IF(AND(ALE40&gt;ALU14,ALG40&lt;=ALV14),ALG40-ALE40,IF(AND(ALE40&lt;=ALU14,ALG40&lt;=ALV14),ALG40-ALU14,IF(AND(ALE40&gt;ALU14,ALG40&gt;ALV14),ALV14-ALE40,0)))),0)),0)</f>
        <v>　</v>
      </c>
      <c r="ALV40" s="663"/>
      <c r="ALW40" s="664"/>
      <c r="ALX40" s="662" t="str">
        <f>IFERROR(IF(OR(ALD40="日",ALD40="祝",ALD40=0,ALE40=""),"　",MAX(IF(AND(ALE40&gt;AMA14,ALG40&gt;ALY14),0,IF(AND(ALE40&lt;=AMA14,ALE40&gt;ALX14,ALG40&gt;ALY14),AMA14-ALE40,IF(AND(ALE40&lt;=AMA14,ALE40&lt;=ALX14,ALG40&gt;ALY14),AMA14-ALX14,IF(AND(ALE40&gt;ALX14,ALG40&lt;=ALY14),ALG40-ALE40,IF(AND(ALE40&lt;=ALX14,ALG40&lt;=ALY14),ALG40-ALX14,0))))),0)),0)</f>
        <v>　</v>
      </c>
      <c r="ALY40" s="663"/>
      <c r="ALZ40" s="664"/>
      <c r="AMA40" s="662" t="str">
        <f>IFERROR(IF(OR(ALD40="日",ALD40="祝",ALD40=0,ALE40=""),"　",MAX(IF(AND(ALE40&lt;=AMA14,ALG40&gt;AMB14),AMB14-AMA14,IF(ALG40&lt;=AMB14,0,IF(AND(ALE40&gt;AMA14,ALG40&gt;AMB14),AMB14-ALE40,0))),0)),0)</f>
        <v>　</v>
      </c>
      <c r="AMB40" s="663"/>
      <c r="AMC40" s="664"/>
      <c r="AMD40" s="662" t="str">
        <f t="shared" si="18"/>
        <v>　</v>
      </c>
      <c r="AME40" s="663"/>
      <c r="AMF40" s="664"/>
      <c r="AMG40" s="665" t="str">
        <f>IF(AMJ40="×",TIME(0,0,0),IF(AMT4="非常勤",ALI40,ALU40))</f>
        <v>　</v>
      </c>
      <c r="AMH40" s="666"/>
      <c r="AMI40" s="667"/>
      <c r="AMJ40" s="265"/>
      <c r="AMK40" s="665" t="str">
        <f>IF(AMN40="×",TIME(0,0,0),IF(AMT4="非常勤",ALL40,ALX40))</f>
        <v>　</v>
      </c>
      <c r="AML40" s="666"/>
      <c r="AMM40" s="667"/>
      <c r="AMN40" s="265"/>
      <c r="AMO40" s="665" t="str">
        <f>IF(AMR40="×",TIME(0,0,0),IF(AMT4="非常勤",ALO40,AMA40))</f>
        <v>　</v>
      </c>
      <c r="AMP40" s="666"/>
      <c r="AMQ40" s="667"/>
      <c r="AMR40" s="265"/>
      <c r="AMS40" s="665" t="str">
        <f>IF(AMV40="×",TIME(0,0,0),IF(AMT4="非常勤",ALR40,AMD40))</f>
        <v>　</v>
      </c>
      <c r="AMT40" s="666"/>
      <c r="AMU40" s="667"/>
      <c r="AMV40" s="265"/>
      <c r="AMW40" s="668"/>
      <c r="AMX40" s="669"/>
      <c r="AMY40" s="668"/>
      <c r="AMZ40" s="670"/>
      <c r="ANA40" s="669"/>
      <c r="ANB40" s="671"/>
      <c r="ANC40" s="672"/>
      <c r="AND40" s="672"/>
      <c r="ANE40" s="673"/>
      <c r="ANF40" s="263">
        <f>$A$40</f>
        <v>26</v>
      </c>
      <c r="ANG40" s="264" t="str">
        <f>$B$40</f>
        <v>月</v>
      </c>
      <c r="ANH40" s="660"/>
      <c r="ANI40" s="661"/>
      <c r="ANJ40" s="660"/>
      <c r="ANK40" s="661"/>
      <c r="ANL40" s="662" t="str">
        <f>IFERROR(IF(OR(ANG40="日",ANG40="祝",ANG40=0,ANH40=""),"　",MAX(IF(AND(ANH40&lt;=ANL14,ANJ40&gt;ANM14),ANM14-ANL14,IF(AND(ANH40&gt;ANL14,ANJ40&lt;=ANM14),ANJ40-ANH40,IF(AND(ANH40&lt;=ANL14,ANJ40&lt;=ANM14),ANJ40-ANL14,IF(AND(ANH40&gt;ANL14,ANJ40&gt;ANM14),ANM14-ANH40,0)))),0)),0)</f>
        <v>　</v>
      </c>
      <c r="ANM40" s="663"/>
      <c r="ANN40" s="664"/>
      <c r="ANO40" s="662" t="str">
        <f>IFERROR(IF(OR(ANG40="日",ANG40="祝",ANG40=0,ANH40=""),"　",MAX(IF(AND(ANH40&gt;ANR14,ANJ40&gt;ANP14),0,IF(AND(ANH40&lt;=ANR14,ANH40&gt;ANO14,ANJ40&gt;ANP14),ANR14-ANH40,IF(AND(ANH40&lt;=ANR14,ANH40&lt;=ANO14,ANJ40&gt;ANP14),ANR14-ANO14,IF(AND(ANH40&gt;ANO14,ANJ40&lt;=ANP14),ANJ40-ANH40,IF(AND(ANH40&lt;=ANO14,ANJ40&lt;=ANP14),ANJ40-ANO14,0))))),0)),0)</f>
        <v>　</v>
      </c>
      <c r="ANP40" s="663"/>
      <c r="ANQ40" s="664"/>
      <c r="ANR40" s="662" t="str">
        <f>IFERROR(IF(OR(ANG40="日",ANG40="祝",ANG40=0,ANH40=""),"　",MAX(IF(AND(ANH40&lt;=ANR14,ANJ40&gt;ANS14),ANS14-ANR14,IF(ANJ40&lt;=ANS14,0,IF(AND(ANH40&gt;ANR14,ANJ40&gt;ANS14),ANS14-ANH40,0))),0)),0)</f>
        <v>　</v>
      </c>
      <c r="ANS40" s="663"/>
      <c r="ANT40" s="664"/>
      <c r="ANU40" s="662" t="str">
        <f>IFERROR(IF(OR(ANG40="日",ANG40="祝",ANG40=0,ANH40=""),"　",MAX(IF(ANH40&gt;ANU14,ANJ40-ANH40,IF(ANH40&lt;=ANU14,ANJ40-ANU14,0)),0)),0)</f>
        <v>　</v>
      </c>
      <c r="ANV40" s="663"/>
      <c r="ANW40" s="664"/>
      <c r="ANX40" s="662" t="str">
        <f>IFERROR(IF(OR(ANG40="日",ANG40="祝",ANG40=0,ANH40=""),"　",MAX(IF(AND(ANH40&lt;=ANX14,ANJ40&gt;ANY14),ANY14-ANX14,IF(AND(ANH40&gt;ANX14,ANJ40&lt;=ANY14),ANJ40-ANH40,IF(AND(ANH40&lt;=ANX14,ANJ40&lt;=ANY14),ANJ40-ANX14,IF(AND(ANH40&gt;ANX14,ANJ40&gt;ANY14),ANY14-ANH40,0)))),0)),0)</f>
        <v>　</v>
      </c>
      <c r="ANY40" s="663"/>
      <c r="ANZ40" s="664"/>
      <c r="AOA40" s="662" t="str">
        <f>IFERROR(IF(OR(ANG40="日",ANG40="祝",ANG40=0,ANH40=""),"　",MAX(IF(AND(ANH40&gt;AOD14,ANJ40&gt;AOB14),0,IF(AND(ANH40&lt;=AOD14,ANH40&gt;AOA14,ANJ40&gt;AOB14),AOD14-ANH40,IF(AND(ANH40&lt;=AOD14,ANH40&lt;=AOA14,ANJ40&gt;AOB14),AOD14-AOA14,IF(AND(ANH40&gt;AOA14,ANJ40&lt;=AOB14),ANJ40-ANH40,IF(AND(ANH40&lt;=AOA14,ANJ40&lt;=AOB14),ANJ40-AOA14,0))))),0)),0)</f>
        <v>　</v>
      </c>
      <c r="AOB40" s="663"/>
      <c r="AOC40" s="664"/>
      <c r="AOD40" s="662" t="str">
        <f>IFERROR(IF(OR(ANG40="日",ANG40="祝",ANG40=0,ANH40=""),"　",MAX(IF(AND(ANH40&lt;=AOD14,ANJ40&gt;AOE14),AOE14-AOD14,IF(ANJ40&lt;=AOE14,0,IF(AND(ANH40&gt;AOD14,ANJ40&gt;AOE14),AOE14-ANH40,0))),0)),0)</f>
        <v>　</v>
      </c>
      <c r="AOE40" s="663"/>
      <c r="AOF40" s="664"/>
      <c r="AOG40" s="662" t="str">
        <f t="shared" si="19"/>
        <v>　</v>
      </c>
      <c r="AOH40" s="663"/>
      <c r="AOI40" s="664"/>
      <c r="AOJ40" s="665" t="str">
        <f>IF(AOM40="×",TIME(0,0,0),IF(AOW4="非常勤",ANL40,ANX40))</f>
        <v>　</v>
      </c>
      <c r="AOK40" s="666"/>
      <c r="AOL40" s="667"/>
      <c r="AOM40" s="265"/>
      <c r="AON40" s="665" t="str">
        <f>IF(AOQ40="×",TIME(0,0,0),IF(AOW4="非常勤",ANO40,AOA40))</f>
        <v>　</v>
      </c>
      <c r="AOO40" s="666"/>
      <c r="AOP40" s="667"/>
      <c r="AOQ40" s="265"/>
      <c r="AOR40" s="665" t="str">
        <f>IF(AOU40="×",TIME(0,0,0),IF(AOW4="非常勤",ANR40,AOD40))</f>
        <v>　</v>
      </c>
      <c r="AOS40" s="666"/>
      <c r="AOT40" s="667"/>
      <c r="AOU40" s="265"/>
      <c r="AOV40" s="665" t="str">
        <f>IF(AOY40="×",TIME(0,0,0),IF(AOW4="非常勤",ANU40,AOG40))</f>
        <v>　</v>
      </c>
      <c r="AOW40" s="666"/>
      <c r="AOX40" s="667"/>
      <c r="AOY40" s="265"/>
      <c r="AOZ40" s="668"/>
      <c r="APA40" s="669"/>
      <c r="APB40" s="668"/>
      <c r="APC40" s="670"/>
      <c r="APD40" s="669"/>
      <c r="APE40" s="671"/>
      <c r="APF40" s="672"/>
      <c r="APG40" s="672"/>
      <c r="APH40" s="673"/>
      <c r="API40" s="263">
        <f>$A$40</f>
        <v>26</v>
      </c>
      <c r="APJ40" s="264" t="str">
        <f>$B$40</f>
        <v>月</v>
      </c>
      <c r="APK40" s="660"/>
      <c r="APL40" s="661"/>
      <c r="APM40" s="660"/>
      <c r="APN40" s="661"/>
      <c r="APO40" s="662" t="str">
        <f>IFERROR(IF(OR(APJ40="日",APJ40="祝",APJ40=0,APK40=""),"　",MAX(IF(AND(APK40&lt;=APO14,APM40&gt;APP14),APP14-APO14,IF(AND(APK40&gt;APO14,APM40&lt;=APP14),APM40-APK40,IF(AND(APK40&lt;=APO14,APM40&lt;=APP14),APM40-APO14,IF(AND(APK40&gt;APO14,APM40&gt;APP14),APP14-APK40,0)))),0)),0)</f>
        <v>　</v>
      </c>
      <c r="APP40" s="663"/>
      <c r="APQ40" s="664"/>
      <c r="APR40" s="662" t="str">
        <f>IFERROR(IF(OR(APJ40="日",APJ40="祝",APJ40=0,APK40=""),"　",MAX(IF(AND(APK40&gt;APU14,APM40&gt;APS14),0,IF(AND(APK40&lt;=APU14,APK40&gt;APR14,APM40&gt;APS14),APU14-APK40,IF(AND(APK40&lt;=APU14,APK40&lt;=APR14,APM40&gt;APS14),APU14-APR14,IF(AND(APK40&gt;APR14,APM40&lt;=APS14),APM40-APK40,IF(AND(APK40&lt;=APR14,APM40&lt;=APS14),APM40-APR14,0))))),0)),0)</f>
        <v>　</v>
      </c>
      <c r="APS40" s="663"/>
      <c r="APT40" s="664"/>
      <c r="APU40" s="662" t="str">
        <f>IFERROR(IF(OR(APJ40="日",APJ40="祝",APJ40=0,APK40=""),"　",MAX(IF(AND(APK40&lt;=APU14,APM40&gt;APV14),APV14-APU14,IF(APM40&lt;=APV14,0,IF(AND(APK40&gt;APU14,APM40&gt;APV14),APV14-APK40,0))),0)),0)</f>
        <v>　</v>
      </c>
      <c r="APV40" s="663"/>
      <c r="APW40" s="664"/>
      <c r="APX40" s="662" t="str">
        <f>IFERROR(IF(OR(APJ40="日",APJ40="祝",APJ40=0,APK40=""),"　",MAX(IF(APK40&gt;APX14,APM40-APK40,IF(APK40&lt;=APX14,APM40-APX14,0)),0)),0)</f>
        <v>　</v>
      </c>
      <c r="APY40" s="663"/>
      <c r="APZ40" s="664"/>
      <c r="AQA40" s="662" t="str">
        <f>IFERROR(IF(OR(APJ40="日",APJ40="祝",APJ40=0,APK40=""),"　",MAX(IF(AND(APK40&lt;=AQA14,APM40&gt;AQB14),AQB14-AQA14,IF(AND(APK40&gt;AQA14,APM40&lt;=AQB14),APM40-APK40,IF(AND(APK40&lt;=AQA14,APM40&lt;=AQB14),APM40-AQA14,IF(AND(APK40&gt;AQA14,APM40&gt;AQB14),AQB14-APK40,0)))),0)),0)</f>
        <v>　</v>
      </c>
      <c r="AQB40" s="663"/>
      <c r="AQC40" s="664"/>
      <c r="AQD40" s="662" t="str">
        <f>IFERROR(IF(OR(APJ40="日",APJ40="祝",APJ40=0,APK40=""),"　",MAX(IF(AND(APK40&gt;AQG14,APM40&gt;AQE14),0,IF(AND(APK40&lt;=AQG14,APK40&gt;AQD14,APM40&gt;AQE14),AQG14-APK40,IF(AND(APK40&lt;=AQG14,APK40&lt;=AQD14,APM40&gt;AQE14),AQG14-AQD14,IF(AND(APK40&gt;AQD14,APM40&lt;=AQE14),APM40-APK40,IF(AND(APK40&lt;=AQD14,APM40&lt;=AQE14),APM40-AQD14,0))))),0)),0)</f>
        <v>　</v>
      </c>
      <c r="AQE40" s="663"/>
      <c r="AQF40" s="664"/>
      <c r="AQG40" s="662" t="str">
        <f>IFERROR(IF(OR(APJ40="日",APJ40="祝",APJ40=0,APK40=""),"　",MAX(IF(AND(APK40&lt;=AQG14,APM40&gt;AQH14),AQH14-AQG14,IF(APM40&lt;=AQH14,0,IF(AND(APK40&gt;AQG14,APM40&gt;AQH14),AQH14-APK40,0))),0)),0)</f>
        <v>　</v>
      </c>
      <c r="AQH40" s="663"/>
      <c r="AQI40" s="664"/>
      <c r="AQJ40" s="662" t="str">
        <f t="shared" si="20"/>
        <v>　</v>
      </c>
      <c r="AQK40" s="663"/>
      <c r="AQL40" s="664"/>
      <c r="AQM40" s="665" t="str">
        <f>IF(AQP40="×",TIME(0,0,0),IF(AQZ4="非常勤",APO40,AQA40))</f>
        <v>　</v>
      </c>
      <c r="AQN40" s="666"/>
      <c r="AQO40" s="667"/>
      <c r="AQP40" s="265"/>
      <c r="AQQ40" s="665" t="str">
        <f>IF(AQT40="×",TIME(0,0,0),IF(AQZ4="非常勤",APR40,AQD40))</f>
        <v>　</v>
      </c>
      <c r="AQR40" s="666"/>
      <c r="AQS40" s="667"/>
      <c r="AQT40" s="265"/>
      <c r="AQU40" s="665" t="str">
        <f>IF(AQX40="×",TIME(0,0,0),IF(AQZ4="非常勤",APU40,AQG40))</f>
        <v>　</v>
      </c>
      <c r="AQV40" s="666"/>
      <c r="AQW40" s="667"/>
      <c r="AQX40" s="265"/>
      <c r="AQY40" s="665" t="str">
        <f>IF(ARB40="×",TIME(0,0,0),IF(AQZ4="非常勤",APX40,AQJ40))</f>
        <v>　</v>
      </c>
      <c r="AQZ40" s="666"/>
      <c r="ARA40" s="667"/>
      <c r="ARB40" s="265"/>
      <c r="ARC40" s="720"/>
      <c r="ARD40" s="720"/>
      <c r="ARE40" s="668"/>
      <c r="ARF40" s="670"/>
      <c r="ARG40" s="669"/>
      <c r="ARH40" s="671"/>
      <c r="ARI40" s="672"/>
      <c r="ARJ40" s="672"/>
      <c r="ARK40" s="673"/>
      <c r="ARL40" s="263">
        <f>$A$40</f>
        <v>26</v>
      </c>
      <c r="ARM40" s="264" t="str">
        <f>$B$40</f>
        <v>月</v>
      </c>
      <c r="ARN40" s="660"/>
      <c r="ARO40" s="661"/>
      <c r="ARP40" s="660"/>
      <c r="ARQ40" s="661"/>
      <c r="ARR40" s="662" t="str">
        <f>IFERROR(IF(OR(ARM40="日",ARM40="祝",ARM40=0,ARN40=""),"　",MAX(IF(AND(ARN40&lt;=ARR14,ARP40&gt;ARS14),ARS14-ARR14,IF(AND(ARN40&gt;ARR14,ARP40&lt;=ARS14),ARP40-ARN40,IF(AND(ARN40&lt;=ARR14,ARP40&lt;=ARS14),ARP40-ARR14,IF(AND(ARN40&gt;ARR14,ARP40&gt;ARS14),ARS14-ARN40,0)))),0)),0)</f>
        <v>　</v>
      </c>
      <c r="ARS40" s="663"/>
      <c r="ART40" s="664"/>
      <c r="ARU40" s="662" t="str">
        <f>IFERROR(IF(OR(ARM40="日",ARM40="祝",ARM40=0,ARN40=""),"　",MAX(IF(AND(ARN40&gt;ARX14,ARP40&gt;ARV14),0,IF(AND(ARN40&lt;=ARX14,ARN40&gt;ARU14,ARP40&gt;ARV14),ARX14-ARN40,IF(AND(ARN40&lt;=ARX14,ARN40&lt;=ARU14,ARP40&gt;ARV14),ARX14-ARU14,IF(AND(ARN40&gt;ARU14,ARP40&lt;=ARV14),ARP40-ARN40,IF(AND(ARN40&lt;=ARU14,ARP40&lt;=ARV14),ARP40-ARU14,0))))),0)),0)</f>
        <v>　</v>
      </c>
      <c r="ARV40" s="663"/>
      <c r="ARW40" s="664"/>
      <c r="ARX40" s="662" t="str">
        <f>IFERROR(IF(OR(ARM40="日",ARM40="祝",ARM40=0,ARN40=""),"　",MAX(IF(AND(ARN40&lt;=ARX14,ARP40&gt;ARY14),ARY14-ARX14,IF(ARP40&lt;=ARY14,0,IF(AND(ARN40&gt;ARX14,ARP40&gt;ARY14),ARY14-ARN40,0))),0)),0)</f>
        <v>　</v>
      </c>
      <c r="ARY40" s="663"/>
      <c r="ARZ40" s="664"/>
      <c r="ASA40" s="662" t="str">
        <f>IFERROR(IF(OR(ARM40="日",ARM40="祝",ARM40=0,ARN40=""),"　",MAX(IF(ARN40&gt;ASA14,ARP40-ARN40,IF(ARN40&lt;=ASA14,ARP40-ASA14,0)),0)),0)</f>
        <v>　</v>
      </c>
      <c r="ASB40" s="663"/>
      <c r="ASC40" s="664"/>
      <c r="ASD40" s="662" t="str">
        <f>IFERROR(IF(OR(ARM40="日",ARM40="祝",ARM40=0,ARN40=""),"　",MAX(IF(AND(ARN40&lt;=ASD14,ARP40&gt;ASE14),ASE14-ASD14,IF(AND(ARN40&gt;ASD14,ARP40&lt;=ASE14),ARP40-ARN40,IF(AND(ARN40&lt;=ASD14,ARP40&lt;=ASE14),ARP40-ASD14,IF(AND(ARN40&gt;ASD14,ARP40&gt;ASE14),ASE14-ARN40,0)))),0)),0)</f>
        <v>　</v>
      </c>
      <c r="ASE40" s="663"/>
      <c r="ASF40" s="664"/>
      <c r="ASG40" s="662" t="str">
        <f>IFERROR(IF(OR(ARM40="日",ARM40="祝",ARM40=0,ARN40=""),"　",MAX(IF(AND(ARN40&gt;ASJ14,ARP40&gt;ASH14),0,IF(AND(ARN40&lt;=ASJ14,ARN40&gt;ASG14,ARP40&gt;ASH14),ASJ14-ARN40,IF(AND(ARN40&lt;=ASJ14,ARN40&lt;=ASG14,ARP40&gt;ASH14),ASJ14-ASG14,IF(AND(ARN40&gt;ASG14,ARP40&lt;=ASH14),ARP40-ARN40,IF(AND(ARN40&lt;=ASG14,ARP40&lt;=ASH14),ARP40-ASG14,0))))),0)),0)</f>
        <v>　</v>
      </c>
      <c r="ASH40" s="663"/>
      <c r="ASI40" s="664"/>
      <c r="ASJ40" s="662" t="str">
        <f>IFERROR(IF(OR(ARM40="日",ARM40="祝",ARM40=0,ARN40=""),"　",MAX(IF(AND(ARN40&lt;=ASJ14,ARP40&gt;ASK14),ASK14-ASJ14,IF(ARP40&lt;=ASK14,0,IF(AND(ARN40&gt;ASJ14,ARP40&gt;ASK14),ASK14-ARN40,0))),0)),0)</f>
        <v>　</v>
      </c>
      <c r="ASK40" s="663"/>
      <c r="ASL40" s="664"/>
      <c r="ASM40" s="662" t="str">
        <f t="shared" si="21"/>
        <v>　</v>
      </c>
      <c r="ASN40" s="663"/>
      <c r="ASO40" s="664"/>
      <c r="ASP40" s="665" t="str">
        <f>IF(ASS40="×",TIME(0,0,0),IF(ATC4="非常勤",ARR40,ASD40))</f>
        <v>　</v>
      </c>
      <c r="ASQ40" s="666"/>
      <c r="ASR40" s="667"/>
      <c r="ASS40" s="265"/>
      <c r="AST40" s="665" t="str">
        <f>IF(ASW40="×",TIME(0,0,0),IF(ATC4="非常勤",ARU40,ASG40))</f>
        <v>　</v>
      </c>
      <c r="ASU40" s="666"/>
      <c r="ASV40" s="667"/>
      <c r="ASW40" s="265"/>
      <c r="ASX40" s="665" t="str">
        <f>IF(ATA40="×",TIME(0,0,0),IF(ATC4="非常勤",ARX40,ASJ40))</f>
        <v>　</v>
      </c>
      <c r="ASY40" s="666"/>
      <c r="ASZ40" s="667"/>
      <c r="ATA40" s="265"/>
      <c r="ATB40" s="665" t="str">
        <f>IF(ATE40="×",TIME(0,0,0),IF(ATC4="非常勤",ASA40,ASM40))</f>
        <v>　</v>
      </c>
      <c r="ATC40" s="666"/>
      <c r="ATD40" s="667"/>
      <c r="ATE40" s="265"/>
      <c r="ATF40" s="720"/>
      <c r="ATG40" s="720"/>
      <c r="ATH40" s="668"/>
      <c r="ATI40" s="670"/>
      <c r="ATJ40" s="669"/>
      <c r="ATK40" s="671"/>
      <c r="ATL40" s="672"/>
      <c r="ATM40" s="672"/>
      <c r="ATN40" s="673"/>
      <c r="ATO40" s="263">
        <f>$A$40</f>
        <v>26</v>
      </c>
      <c r="ATP40" s="264" t="str">
        <f>$B$40</f>
        <v>月</v>
      </c>
      <c r="ATQ40" s="660"/>
      <c r="ATR40" s="661"/>
      <c r="ATS40" s="660"/>
      <c r="ATT40" s="661"/>
      <c r="ATU40" s="662" t="str">
        <f>IFERROR(IF(OR(ATP40="日",ATP40="祝",ATP40=0,ATQ40=""),"　",MAX(IF(AND(ATQ40&lt;=ATU14,ATS40&gt;ATV14),ATV14-ATU14,IF(AND(ATQ40&gt;ATU14,ATS40&lt;=ATV14),ATS40-ATQ40,IF(AND(ATQ40&lt;=ATU14,ATS40&lt;=ATV14),ATS40-ATU14,IF(AND(ATQ40&gt;ATU14,ATS40&gt;ATV14),ATV14-ATQ40,0)))),0)),0)</f>
        <v>　</v>
      </c>
      <c r="ATV40" s="663"/>
      <c r="ATW40" s="664"/>
      <c r="ATX40" s="662" t="str">
        <f>IFERROR(IF(OR(ATP40="日",ATP40="祝",ATP40=0,ATQ40=""),"　",MAX(IF(AND(ATQ40&gt;AUA14,ATS40&gt;ATY14),0,IF(AND(ATQ40&lt;=AUA14,ATQ40&gt;ATX14,ATS40&gt;ATY14),AUA14-ATQ40,IF(AND(ATQ40&lt;=AUA14,ATQ40&lt;=ATX14,ATS40&gt;ATY14),AUA14-ATX14,IF(AND(ATQ40&gt;ATX14,ATS40&lt;=ATY14),ATS40-ATQ40,IF(AND(ATQ40&lt;=ATX14,ATS40&lt;=ATY14),ATS40-ATX14,0))))),0)),0)</f>
        <v>　</v>
      </c>
      <c r="ATY40" s="663"/>
      <c r="ATZ40" s="664"/>
      <c r="AUA40" s="662" t="str">
        <f>IFERROR(IF(OR(ATP40="日",ATP40="祝",ATP40=0,ATQ40=""),"　",MAX(IF(AND(ATQ40&lt;=AUA14,ATS40&gt;AUB14),AUB14-AUA14,IF(ATS40&lt;=AUB14,0,IF(AND(ATQ40&gt;AUA14,ATS40&gt;AUB14),AUB14-ATQ40,0))),0)),0)</f>
        <v>　</v>
      </c>
      <c r="AUB40" s="663"/>
      <c r="AUC40" s="664"/>
      <c r="AUD40" s="662" t="str">
        <f>IFERROR(IF(OR(ATP40="日",ATP40="祝",ATP40=0,ATQ40=""),"　",MAX(IF(ATQ40&gt;AUD14,ATS40-ATQ40,IF(ATQ40&lt;=AUD14,ATS40-AUD14,0)),0)),0)</f>
        <v>　</v>
      </c>
      <c r="AUE40" s="663"/>
      <c r="AUF40" s="664"/>
      <c r="AUG40" s="662" t="str">
        <f>IFERROR(IF(OR(ATP40="日",ATP40="祝",ATP40=0,ATQ40=""),"　",MAX(IF(AND(ATQ40&lt;=AUG14,ATS40&gt;AUH14),AUH14-AUG14,IF(AND(ATQ40&gt;AUG14,ATS40&lt;=AUH14),ATS40-ATQ40,IF(AND(ATQ40&lt;=AUG14,ATS40&lt;=AUH14),ATS40-AUG14,IF(AND(ATQ40&gt;AUG14,ATS40&gt;AUH14),AUH14-ATQ40,0)))),0)),0)</f>
        <v>　</v>
      </c>
      <c r="AUH40" s="663"/>
      <c r="AUI40" s="664"/>
      <c r="AUJ40" s="662" t="str">
        <f>IFERROR(IF(OR(ATP40="日",ATP40="祝",ATP40=0,ATQ40=""),"　",MAX(IF(AND(ATQ40&gt;AUM14,ATS40&gt;AUK14),0,IF(AND(ATQ40&lt;=AUM14,ATQ40&gt;AUJ14,ATS40&gt;AUK14),AUM14-ATQ40,IF(AND(ATQ40&lt;=AUM14,ATQ40&lt;=AUJ14,ATS40&gt;AUK14),AUM14-AUJ14,IF(AND(ATQ40&gt;AUJ14,ATS40&lt;=AUK14),ATS40-ATQ40,IF(AND(ATQ40&lt;=AUJ14,ATS40&lt;=AUK14),ATS40-AUJ14,0))))),0)),0)</f>
        <v>　</v>
      </c>
      <c r="AUK40" s="663"/>
      <c r="AUL40" s="664"/>
      <c r="AUM40" s="662" t="str">
        <f>IFERROR(IF(OR(ATP40="日",ATP40="祝",ATP40=0,ATQ40=""),"　",MAX(IF(AND(ATQ40&lt;=AUM14,ATS40&gt;AUN14),AUN14-AUM14,IF(ATS40&lt;=AUN14,0,IF(AND(ATQ40&gt;AUM14,ATS40&gt;AUN14),AUN14-ATQ40,0))),0)),0)</f>
        <v>　</v>
      </c>
      <c r="AUN40" s="663"/>
      <c r="AUO40" s="664"/>
      <c r="AUP40" s="662" t="str">
        <f t="shared" si="22"/>
        <v>　</v>
      </c>
      <c r="AUQ40" s="663"/>
      <c r="AUR40" s="664"/>
      <c r="AUS40" s="665" t="str">
        <f>IF(AUV40="×",TIME(0,0,0),IF(AVF4="非常勤",ATU40,AUG40))</f>
        <v>　</v>
      </c>
      <c r="AUT40" s="666"/>
      <c r="AUU40" s="667"/>
      <c r="AUV40" s="265"/>
      <c r="AUW40" s="665" t="str">
        <f>IF(AUZ40="×",TIME(0,0,0),IF(AVF4="非常勤",ATX40,AUJ40))</f>
        <v>　</v>
      </c>
      <c r="AUX40" s="666"/>
      <c r="AUY40" s="667"/>
      <c r="AUZ40" s="265"/>
      <c r="AVA40" s="665" t="str">
        <f>IF(AVD40="×",TIME(0,0,0),IF(AVF4="非常勤",AUA40,AUM40))</f>
        <v>　</v>
      </c>
      <c r="AVB40" s="666"/>
      <c r="AVC40" s="667"/>
      <c r="AVD40" s="265"/>
      <c r="AVE40" s="665" t="str">
        <f>IF(AVH40="×",TIME(0,0,0),IF(AVF4="非常勤",AUD40,AUP40))</f>
        <v>　</v>
      </c>
      <c r="AVF40" s="666"/>
      <c r="AVG40" s="667"/>
      <c r="AVH40" s="265"/>
      <c r="AVI40" s="668"/>
      <c r="AVJ40" s="669"/>
      <c r="AVK40" s="668"/>
      <c r="AVL40" s="670"/>
      <c r="AVM40" s="669"/>
      <c r="AVN40" s="671"/>
      <c r="AVO40" s="672"/>
      <c r="AVP40" s="672"/>
      <c r="AVQ40" s="673"/>
      <c r="AVR40" s="263">
        <f>$A$40</f>
        <v>26</v>
      </c>
      <c r="AVS40" s="264" t="str">
        <f>$B$40</f>
        <v>月</v>
      </c>
      <c r="AVT40" s="660"/>
      <c r="AVU40" s="661"/>
      <c r="AVV40" s="660"/>
      <c r="AVW40" s="661"/>
      <c r="AVX40" s="662" t="str">
        <f>IFERROR(IF(OR(AVS40="日",AVS40="祝",AVS40=0,AVT40=""),"　",MAX(IF(AND(AVT40&lt;=AVX14,AVV40&gt;AVY14),AVY14-AVX14,IF(AND(AVT40&gt;AVX14,AVV40&lt;=AVY14),AVV40-AVT40,IF(AND(AVT40&lt;=AVX14,AVV40&lt;=AVY14),AVV40-AVX14,IF(AND(AVT40&gt;AVX14,AVV40&gt;AVY14),AVY14-AVT40,0)))),0)),0)</f>
        <v>　</v>
      </c>
      <c r="AVY40" s="663"/>
      <c r="AVZ40" s="664"/>
      <c r="AWA40" s="662" t="str">
        <f>IFERROR(IF(OR(AVS40="日",AVS40="祝",AVS40=0,AVT40=""),"　",MAX(IF(AND(AVT40&gt;AWD14,AVV40&gt;AWB14),0,IF(AND(AVT40&lt;=AWD14,AVT40&gt;AWA14,AVV40&gt;AWB14),AWD14-AVT40,IF(AND(AVT40&lt;=AWD14,AVT40&lt;=AWA14,AVV40&gt;AWB14),AWD14-AWA14,IF(AND(AVT40&gt;AWA14,AVV40&lt;=AWB14),AVV40-AVT40,IF(AND(AVT40&lt;=AWA14,AVV40&lt;=AWB14),AVV40-AWA14,0))))),0)),0)</f>
        <v>　</v>
      </c>
      <c r="AWB40" s="663"/>
      <c r="AWC40" s="664"/>
      <c r="AWD40" s="662" t="str">
        <f>IFERROR(IF(OR(AVS40="日",AVS40="祝",AVS40=0,AVT40=""),"　",MAX(IF(AND(AVT40&lt;=AWD14,AVV40&gt;AWE14),AWE14-AWD14,IF(AVV40&lt;=AWE14,0,IF(AND(AVT40&gt;AWD14,AVV40&gt;AWE14),AWE14-AVT40,0))),0)),0)</f>
        <v>　</v>
      </c>
      <c r="AWE40" s="663"/>
      <c r="AWF40" s="664"/>
      <c r="AWG40" s="662" t="str">
        <f>IFERROR(IF(OR(AVS40="日",AVS40="祝",AVS40=0,AVT40=""),"　",MAX(IF(AVT40&gt;AWG14,AVV40-AVT40,IF(AVT40&lt;=AWG14,AVV40-AWG14,0)),0)),0)</f>
        <v>　</v>
      </c>
      <c r="AWH40" s="663"/>
      <c r="AWI40" s="664"/>
      <c r="AWJ40" s="662" t="str">
        <f>IFERROR(IF(OR(AVS40="日",AVS40="祝",AVS40=0,AVT40=""),"　",MAX(IF(AND(AVT40&lt;=AWJ14,AVV40&gt;AWK14),AWK14-AWJ14,IF(AND(AVT40&gt;AWJ14,AVV40&lt;=AWK14),AVV40-AVT40,IF(AND(AVT40&lt;=AWJ14,AVV40&lt;=AWK14),AVV40-AWJ14,IF(AND(AVT40&gt;AWJ14,AVV40&gt;AWK14),AWK14-AVT40,0)))),0)),0)</f>
        <v>　</v>
      </c>
      <c r="AWK40" s="663"/>
      <c r="AWL40" s="664"/>
      <c r="AWM40" s="662" t="str">
        <f>IFERROR(IF(OR(AVS40="日",AVS40="祝",AVS40=0,AVT40=""),"　",MAX(IF(AND(AVT40&gt;AWP14,AVV40&gt;AWN14),0,IF(AND(AVT40&lt;=AWP14,AVT40&gt;AWM14,AVV40&gt;AWN14),AWP14-AVT40,IF(AND(AVT40&lt;=AWP14,AVT40&lt;=AWM14,AVV40&gt;AWN14),AWP14-AWM14,IF(AND(AVT40&gt;AWM14,AVV40&lt;=AWN14),AVV40-AVT40,IF(AND(AVT40&lt;=AWM14,AVV40&lt;=AWN14),AVV40-AWM14,0))))),0)),0)</f>
        <v>　</v>
      </c>
      <c r="AWN40" s="663"/>
      <c r="AWO40" s="664"/>
      <c r="AWP40" s="662" t="str">
        <f>IFERROR(IF(OR(AVS40="日",AVS40="祝",AVS40=0,AVT40=""),"　",MAX(IF(AND(AVT40&lt;=AWP14,AVV40&gt;AWQ14),AWQ14-AWP14,IF(AVV40&lt;=AWQ14,0,IF(AND(AVT40&gt;AWP14,AVV40&gt;AWQ14),AWQ14-AVT40,0))),0)),0)</f>
        <v>　</v>
      </c>
      <c r="AWQ40" s="663"/>
      <c r="AWR40" s="664"/>
      <c r="AWS40" s="662" t="str">
        <f t="shared" si="23"/>
        <v>　</v>
      </c>
      <c r="AWT40" s="663"/>
      <c r="AWU40" s="664"/>
      <c r="AWV40" s="665" t="str">
        <f>IF(AWY40="×",TIME(0,0,0),IF(AXI4="非常勤",AVX40,AWJ40))</f>
        <v>　</v>
      </c>
      <c r="AWW40" s="666"/>
      <c r="AWX40" s="667"/>
      <c r="AWY40" s="265"/>
      <c r="AWZ40" s="665" t="str">
        <f>IF(AXC40="×",TIME(0,0,0),IF(AXI4="非常勤",AWA40,AWM40))</f>
        <v>　</v>
      </c>
      <c r="AXA40" s="666"/>
      <c r="AXB40" s="667"/>
      <c r="AXC40" s="265"/>
      <c r="AXD40" s="665" t="str">
        <f>IF(AXG40="×",TIME(0,0,0),IF(AXI4="非常勤",AWD40,AWP40))</f>
        <v>　</v>
      </c>
      <c r="AXE40" s="666"/>
      <c r="AXF40" s="667"/>
      <c r="AXG40" s="265"/>
      <c r="AXH40" s="665" t="str">
        <f>IF(AXK40="×",TIME(0,0,0),IF(AXI4="非常勤",AWG40,AWS40))</f>
        <v>　</v>
      </c>
      <c r="AXI40" s="666"/>
      <c r="AXJ40" s="667"/>
      <c r="AXK40" s="265"/>
      <c r="AXL40" s="668"/>
      <c r="AXM40" s="669"/>
      <c r="AXN40" s="668"/>
      <c r="AXO40" s="670"/>
      <c r="AXP40" s="669"/>
      <c r="AXQ40" s="671"/>
      <c r="AXR40" s="672"/>
      <c r="AXS40" s="672"/>
      <c r="AXT40" s="673"/>
      <c r="AXU40" s="263">
        <f>$A$40</f>
        <v>26</v>
      </c>
      <c r="AXV40" s="264" t="str">
        <f>$B$40</f>
        <v>月</v>
      </c>
      <c r="AXW40" s="660"/>
      <c r="AXX40" s="661"/>
      <c r="AXY40" s="660"/>
      <c r="AXZ40" s="661"/>
      <c r="AYA40" s="662" t="str">
        <f>IFERROR(IF(OR(AXV40="日",AXV40="祝",AXV40=0,AXW40=""),"　",MAX(IF(AND(AXW40&lt;=AYA14,AXY40&gt;AYB14),AYB14-AYA14,IF(AND(AXW40&gt;AYA14,AXY40&lt;=AYB14),AXY40-AXW40,IF(AND(AXW40&lt;=AYA14,AXY40&lt;=AYB14),AXY40-AYA14,IF(AND(AXW40&gt;AYA14,AXY40&gt;AYB14),AYB14-AXW40,0)))),0)),0)</f>
        <v>　</v>
      </c>
      <c r="AYB40" s="663"/>
      <c r="AYC40" s="664"/>
      <c r="AYD40" s="662" t="str">
        <f>IFERROR(IF(OR(AXV40="日",AXV40="祝",AXV40=0,AXW40=""),"　",MAX(IF(AND(AXW40&gt;AYG14,AXY40&gt;AYE14),0,IF(AND(AXW40&lt;=AYG14,AXW40&gt;AYD14,AXY40&gt;AYE14),AYG14-AXW40,IF(AND(AXW40&lt;=AYG14,AXW40&lt;=AYD14,AXY40&gt;AYE14),AYG14-AYD14,IF(AND(AXW40&gt;AYD14,AXY40&lt;=AYE14),AXY40-AXW40,IF(AND(AXW40&lt;=AYD14,AXY40&lt;=AYE14),AXY40-AYD14,0))))),0)),0)</f>
        <v>　</v>
      </c>
      <c r="AYE40" s="663"/>
      <c r="AYF40" s="664"/>
      <c r="AYG40" s="662" t="str">
        <f>IFERROR(IF(OR(AXV40="日",AXV40="祝",AXV40=0,AXW40=""),"　",MAX(IF(AND(AXW40&lt;=AYG14,AXY40&gt;AYH14),AYH14-AYG14,IF(AXY40&lt;=AYH14,0,IF(AND(AXW40&gt;AYG14,AXY40&gt;AYH14),AYH14-AXW40,0))),0)),0)</f>
        <v>　</v>
      </c>
      <c r="AYH40" s="663"/>
      <c r="AYI40" s="664"/>
      <c r="AYJ40" s="662" t="str">
        <f>IFERROR(IF(OR(AXV40="日",AXV40="祝",AXV40=0,AXW40=""),"　",MAX(IF(AXW40&gt;AYJ14,AXY40-AXW40,IF(AXW40&lt;=AYJ14,AXY40-AYJ14,0)),0)),0)</f>
        <v>　</v>
      </c>
      <c r="AYK40" s="663"/>
      <c r="AYL40" s="664"/>
      <c r="AYM40" s="662" t="str">
        <f>IFERROR(IF(OR(AXV40="日",AXV40="祝",AXV40=0,AXW40=""),"　",MAX(IF(AND(AXW40&lt;=AYM14,AXY40&gt;AYN14),AYN14-AYM14,IF(AND(AXW40&gt;AYM14,AXY40&lt;=AYN14),AXY40-AXW40,IF(AND(AXW40&lt;=AYM14,AXY40&lt;=AYN14),AXY40-AYM14,IF(AND(AXW40&gt;AYM14,AXY40&gt;AYN14),AYN14-AXW40,0)))),0)),0)</f>
        <v>　</v>
      </c>
      <c r="AYN40" s="663"/>
      <c r="AYO40" s="664"/>
      <c r="AYP40" s="662" t="str">
        <f>IFERROR(IF(OR(AXV40="日",AXV40="祝",AXV40=0,AXW40=""),"　",MAX(IF(AND(AXW40&gt;AYS14,AXY40&gt;AYQ14),0,IF(AND(AXW40&lt;=AYS14,AXW40&gt;AYP14,AXY40&gt;AYQ14),AYS14-AXW40,IF(AND(AXW40&lt;=AYS14,AXW40&lt;=AYP14,AXY40&gt;AYQ14),AYS14-AYP14,IF(AND(AXW40&gt;AYP14,AXY40&lt;=AYQ14),AXY40-AXW40,IF(AND(AXW40&lt;=AYP14,AXY40&lt;=AYQ14),AXY40-AYP14,0))))),0)),0)</f>
        <v>　</v>
      </c>
      <c r="AYQ40" s="663"/>
      <c r="AYR40" s="664"/>
      <c r="AYS40" s="662" t="str">
        <f>IFERROR(IF(OR(AXV40="日",AXV40="祝",AXV40=0,AXW40=""),"　",MAX(IF(AND(AXW40&lt;=AYS14,AXY40&gt;AYT14),AYT14-AYS14,IF(AXY40&lt;=AYT14,0,IF(AND(AXW40&gt;AYS14,AXY40&gt;AYT14),AYT14-AXW40,0))),0)),0)</f>
        <v>　</v>
      </c>
      <c r="AYT40" s="663"/>
      <c r="AYU40" s="664"/>
      <c r="AYV40" s="662" t="str">
        <f t="shared" si="24"/>
        <v>　</v>
      </c>
      <c r="AYW40" s="663"/>
      <c r="AYX40" s="664"/>
      <c r="AYY40" s="665" t="str">
        <f>IF(AZB40="×",TIME(0,0,0),IF(AZL4="非常勤",AYA40,AYM40))</f>
        <v>　</v>
      </c>
      <c r="AYZ40" s="666"/>
      <c r="AZA40" s="667"/>
      <c r="AZB40" s="265"/>
      <c r="AZC40" s="665" t="str">
        <f>IF(AZF40="×",TIME(0,0,0),IF(AZL4="非常勤",AYD40,AYP40))</f>
        <v>　</v>
      </c>
      <c r="AZD40" s="666"/>
      <c r="AZE40" s="667"/>
      <c r="AZF40" s="265"/>
      <c r="AZG40" s="665" t="str">
        <f>IF(AZJ40="×",TIME(0,0,0),IF(AZL4="非常勤",AYG40,AYS40))</f>
        <v>　</v>
      </c>
      <c r="AZH40" s="666"/>
      <c r="AZI40" s="667"/>
      <c r="AZJ40" s="265"/>
      <c r="AZK40" s="665" t="str">
        <f>IF(AZN40="×",TIME(0,0,0),IF(AZL4="非常勤",AYJ40,AYV40))</f>
        <v>　</v>
      </c>
      <c r="AZL40" s="666"/>
      <c r="AZM40" s="667"/>
      <c r="AZN40" s="265"/>
      <c r="AZO40" s="668"/>
      <c r="AZP40" s="669"/>
      <c r="AZQ40" s="668"/>
      <c r="AZR40" s="670"/>
      <c r="AZS40" s="669"/>
      <c r="AZT40" s="671"/>
      <c r="AZU40" s="672"/>
      <c r="AZV40" s="672"/>
      <c r="AZW40" s="673"/>
      <c r="AZX40" s="263">
        <f>$A$40</f>
        <v>26</v>
      </c>
      <c r="AZY40" s="264" t="str">
        <f>$B$40</f>
        <v>月</v>
      </c>
      <c r="AZZ40" s="660"/>
      <c r="BAA40" s="661"/>
      <c r="BAB40" s="660"/>
      <c r="BAC40" s="661"/>
      <c r="BAD40" s="662" t="str">
        <f>IFERROR(IF(OR(AZY40="日",AZY40="祝",AZY40=0,AZZ40=""),"　",MAX(IF(AND(AZZ40&lt;=BAD14,BAB40&gt;BAE14),BAE14-BAD14,IF(AND(AZZ40&gt;BAD14,BAB40&lt;=BAE14),BAB40-AZZ40,IF(AND(AZZ40&lt;=BAD14,BAB40&lt;=BAE14),BAB40-BAD14,IF(AND(AZZ40&gt;BAD14,BAB40&gt;BAE14),BAE14-AZZ40,0)))),0)),0)</f>
        <v>　</v>
      </c>
      <c r="BAE40" s="663"/>
      <c r="BAF40" s="664"/>
      <c r="BAG40" s="662" t="str">
        <f>IFERROR(IF(OR(AZY40="日",AZY40="祝",AZY40=0,AZZ40=""),"　",MAX(IF(AND(AZZ40&gt;BAJ14,BAB40&gt;BAH14),0,IF(AND(AZZ40&lt;=BAJ14,AZZ40&gt;BAG14,BAB40&gt;BAH14),BAJ14-AZZ40,IF(AND(AZZ40&lt;=BAJ14,AZZ40&lt;=BAG14,BAB40&gt;BAH14),BAJ14-BAG14,IF(AND(AZZ40&gt;BAG14,BAB40&lt;=BAH14),BAB40-AZZ40,IF(AND(AZZ40&lt;=BAG14,BAB40&lt;=BAH14),BAB40-BAG14,0))))),0)),0)</f>
        <v>　</v>
      </c>
      <c r="BAH40" s="663"/>
      <c r="BAI40" s="664"/>
      <c r="BAJ40" s="662" t="str">
        <f>IFERROR(IF(OR(AZY40="日",AZY40="祝",AZY40=0,AZZ40=""),"　",MAX(IF(AND(AZZ40&lt;=BAJ14,BAB40&gt;BAK14),BAK14-BAJ14,IF(BAB40&lt;=BAK14,0,IF(AND(AZZ40&gt;BAJ14,BAB40&gt;BAK14),BAK14-AZZ40,0))),0)),0)</f>
        <v>　</v>
      </c>
      <c r="BAK40" s="663"/>
      <c r="BAL40" s="664"/>
      <c r="BAM40" s="662" t="str">
        <f>IFERROR(IF(OR(AZY40="日",AZY40="祝",AZY40=0,AZZ40=""),"　",MAX(IF(AZZ40&gt;BAM14,BAB40-AZZ40,IF(AZZ40&lt;=BAM14,BAB40-BAM14,0)),0)),0)</f>
        <v>　</v>
      </c>
      <c r="BAN40" s="663"/>
      <c r="BAO40" s="664"/>
      <c r="BAP40" s="662" t="str">
        <f>IFERROR(IF(OR(AZY40="日",AZY40="祝",AZY40=0,AZZ40=""),"　",MAX(IF(AND(AZZ40&lt;=BAP14,BAB40&gt;BAQ14),BAQ14-BAP14,IF(AND(AZZ40&gt;BAP14,BAB40&lt;=BAQ14),BAB40-AZZ40,IF(AND(AZZ40&lt;=BAP14,BAB40&lt;=BAQ14),BAB40-BAP14,IF(AND(AZZ40&gt;BAP14,BAB40&gt;BAQ14),BAQ14-AZZ40,0)))),0)),0)</f>
        <v>　</v>
      </c>
      <c r="BAQ40" s="663"/>
      <c r="BAR40" s="664"/>
      <c r="BAS40" s="662" t="str">
        <f>IFERROR(IF(OR(AZY40="日",AZY40="祝",AZY40=0,AZZ40=""),"　",MAX(IF(AND(AZZ40&gt;BAV14,BAB40&gt;BAT14),0,IF(AND(AZZ40&lt;=BAV14,AZZ40&gt;BAS14,BAB40&gt;BAT14),BAV14-AZZ40,IF(AND(AZZ40&lt;=BAV14,AZZ40&lt;=BAS14,BAB40&gt;BAT14),BAV14-BAS14,IF(AND(AZZ40&gt;BAS14,BAB40&lt;=BAT14),BAB40-AZZ40,IF(AND(AZZ40&lt;=BAS14,BAB40&lt;=BAT14),BAB40-BAS14,0))))),0)),0)</f>
        <v>　</v>
      </c>
      <c r="BAT40" s="663"/>
      <c r="BAU40" s="664"/>
      <c r="BAV40" s="662" t="str">
        <f>IFERROR(IF(OR(AZY40="日",AZY40="祝",AZY40=0,AZZ40=""),"　",MAX(IF(AND(AZZ40&lt;=BAV14,BAB40&gt;BAW14),BAW14-BAV14,IF(BAB40&lt;=BAW14,0,IF(AND(AZZ40&gt;BAV14,BAB40&gt;BAW14),BAW14-AZZ40,0))),0)),0)</f>
        <v>　</v>
      </c>
      <c r="BAW40" s="663"/>
      <c r="BAX40" s="664"/>
      <c r="BAY40" s="662" t="str">
        <f t="shared" si="25"/>
        <v>　</v>
      </c>
      <c r="BAZ40" s="663"/>
      <c r="BBA40" s="664"/>
      <c r="BBB40" s="665" t="str">
        <f>IF(BBE40="×",TIME(0,0,0),IF(BBO4="非常勤",BAD40,BAP40))</f>
        <v>　</v>
      </c>
      <c r="BBC40" s="666"/>
      <c r="BBD40" s="667"/>
      <c r="BBE40" s="265"/>
      <c r="BBF40" s="665" t="str">
        <f>IF(BBI40="×",TIME(0,0,0),IF(BBO4="非常勤",BAG40,BAS40))</f>
        <v>　</v>
      </c>
      <c r="BBG40" s="666"/>
      <c r="BBH40" s="667"/>
      <c r="BBI40" s="265"/>
      <c r="BBJ40" s="665" t="str">
        <f>IF(BBM40="×",TIME(0,0,0),IF(BBO4="非常勤",BAJ40,BAV40))</f>
        <v>　</v>
      </c>
      <c r="BBK40" s="666"/>
      <c r="BBL40" s="667"/>
      <c r="BBM40" s="265"/>
      <c r="BBN40" s="665" t="str">
        <f>IF(BBQ40="×",TIME(0,0,0),IF(BBO4="非常勤",BAM40,BAY40))</f>
        <v>　</v>
      </c>
      <c r="BBO40" s="666"/>
      <c r="BBP40" s="667"/>
      <c r="BBQ40" s="265"/>
      <c r="BBR40" s="668"/>
      <c r="BBS40" s="669"/>
      <c r="BBT40" s="668"/>
      <c r="BBU40" s="670"/>
      <c r="BBV40" s="669"/>
      <c r="BBW40" s="671"/>
      <c r="BBX40" s="672"/>
      <c r="BBY40" s="672"/>
      <c r="BBZ40" s="673"/>
      <c r="BCA40" s="263">
        <f>$A$40</f>
        <v>26</v>
      </c>
      <c r="BCB40" s="264" t="str">
        <f>$B$40</f>
        <v>月</v>
      </c>
      <c r="BCC40" s="660"/>
      <c r="BCD40" s="661"/>
      <c r="BCE40" s="660"/>
      <c r="BCF40" s="661"/>
      <c r="BCG40" s="662" t="str">
        <f>IFERROR(IF(OR(BCB40="日",BCB40="祝",BCB40=0,BCC40=""),"　",MAX(IF(AND(BCC40&lt;=BCG14,BCE40&gt;BCH14),BCH14-BCG14,IF(AND(BCC40&gt;BCG14,BCE40&lt;=BCH14),BCE40-BCC40,IF(AND(BCC40&lt;=BCG14,BCE40&lt;=BCH14),BCE40-BCG14,IF(AND(BCC40&gt;BCG14,BCE40&gt;BCH14),BCH14-BCC40,0)))),0)),0)</f>
        <v>　</v>
      </c>
      <c r="BCH40" s="663"/>
      <c r="BCI40" s="664"/>
      <c r="BCJ40" s="662" t="str">
        <f>IFERROR(IF(OR(BCB40="日",BCB40="祝",BCB40=0,BCC40=""),"　",MAX(IF(AND(BCC40&gt;BCM14,BCE40&gt;BCK14),0,IF(AND(BCC40&lt;=BCM14,BCC40&gt;BCJ14,BCE40&gt;BCK14),BCM14-BCC40,IF(AND(BCC40&lt;=BCM14,BCC40&lt;=BCJ14,BCE40&gt;BCK14),BCM14-BCJ14,IF(AND(BCC40&gt;BCJ14,BCE40&lt;=BCK14),BCE40-BCC40,IF(AND(BCC40&lt;=BCJ14,BCE40&lt;=BCK14),BCE40-BCJ14,0))))),0)),0)</f>
        <v>　</v>
      </c>
      <c r="BCK40" s="663"/>
      <c r="BCL40" s="664"/>
      <c r="BCM40" s="662" t="str">
        <f>IFERROR(IF(OR(BCB40="日",BCB40="祝",BCB40=0,BCC40=""),"　",MAX(IF(AND(BCC40&lt;=BCM14,BCE40&gt;BCN14),BCN14-BCM14,IF(BCE40&lt;=BCN14,0,IF(AND(BCC40&gt;BCM14,BCE40&gt;BCN14),BCN14-BCC40,0))),0)),0)</f>
        <v>　</v>
      </c>
      <c r="BCN40" s="663"/>
      <c r="BCO40" s="664"/>
      <c r="BCP40" s="662" t="str">
        <f>IFERROR(IF(OR(BCB40="日",BCB40="祝",BCB40=0,BCC40=""),"　",MAX(IF(BCC40&gt;BCP14,BCE40-BCC40,IF(BCC40&lt;=BCP14,BCE40-BCP14,0)),0)),0)</f>
        <v>　</v>
      </c>
      <c r="BCQ40" s="663"/>
      <c r="BCR40" s="664"/>
      <c r="BCS40" s="662" t="str">
        <f>IFERROR(IF(OR(BCB40="日",BCB40="祝",BCB40=0,BCC40=""),"　",MAX(IF(AND(BCC40&lt;=BCS14,BCE40&gt;BCT14),BCT14-BCS14,IF(AND(BCC40&gt;BCS14,BCE40&lt;=BCT14),BCE40-BCC40,IF(AND(BCC40&lt;=BCS14,BCE40&lt;=BCT14),BCE40-BCS14,IF(AND(BCC40&gt;BCS14,BCE40&gt;BCT14),BCT14-BCC40,0)))),0)),0)</f>
        <v>　</v>
      </c>
      <c r="BCT40" s="663"/>
      <c r="BCU40" s="664"/>
      <c r="BCV40" s="662" t="str">
        <f>IFERROR(IF(OR(BCB40="日",BCB40="祝",BCB40=0,BCC40=""),"　",MAX(IF(AND(BCC40&gt;BCY14,BCE40&gt;BCW14),0,IF(AND(BCC40&lt;=BCY14,BCC40&gt;BCV14,BCE40&gt;BCW14),BCY14-BCC40,IF(AND(BCC40&lt;=BCY14,BCC40&lt;=BCV14,BCE40&gt;BCW14),BCY14-BCV14,IF(AND(BCC40&gt;BCV14,BCE40&lt;=BCW14),BCE40-BCC40,IF(AND(BCC40&lt;=BCV14,BCE40&lt;=BCW14),BCE40-BCV14,0))))),0)),0)</f>
        <v>　</v>
      </c>
      <c r="BCW40" s="663"/>
      <c r="BCX40" s="664"/>
      <c r="BCY40" s="662" t="str">
        <f>IFERROR(IF(OR(BCB40="日",BCB40="祝",BCB40=0,BCC40=""),"　",MAX(IF(AND(BCC40&lt;=BCY14,BCE40&gt;BCZ14),BCZ14-BCY14,IF(BCE40&lt;=BCZ14,0,IF(AND(BCC40&gt;BCY14,BCE40&gt;BCZ14),BCZ14-BCC40,0))),0)),0)</f>
        <v>　</v>
      </c>
      <c r="BCZ40" s="663"/>
      <c r="BDA40" s="664"/>
      <c r="BDB40" s="662" t="str">
        <f t="shared" si="26"/>
        <v>　</v>
      </c>
      <c r="BDC40" s="663"/>
      <c r="BDD40" s="664"/>
      <c r="BDE40" s="665" t="str">
        <f>IF(BDH40="×",TIME(0,0,0),IF(BDR4="非常勤",BCG40,BCS40))</f>
        <v>　</v>
      </c>
      <c r="BDF40" s="666"/>
      <c r="BDG40" s="667"/>
      <c r="BDH40" s="265"/>
      <c r="BDI40" s="665" t="str">
        <f>IF(BDL40="×",TIME(0,0,0),IF(BDR4="非常勤",BCJ40,BCV40))</f>
        <v>　</v>
      </c>
      <c r="BDJ40" s="666"/>
      <c r="BDK40" s="667"/>
      <c r="BDL40" s="265"/>
      <c r="BDM40" s="665" t="str">
        <f>IF(BDP40="×",TIME(0,0,0),IF(BDR4="非常勤",BCM40,BCY40))</f>
        <v>　</v>
      </c>
      <c r="BDN40" s="666"/>
      <c r="BDO40" s="667"/>
      <c r="BDP40" s="265"/>
      <c r="BDQ40" s="665" t="str">
        <f>IF(BDT40="×",TIME(0,0,0),IF(BDR4="非常勤",BCP40,BDB40))</f>
        <v>　</v>
      </c>
      <c r="BDR40" s="666"/>
      <c r="BDS40" s="667"/>
      <c r="BDT40" s="265"/>
      <c r="BDU40" s="668"/>
      <c r="BDV40" s="669"/>
      <c r="BDW40" s="668"/>
      <c r="BDX40" s="670"/>
      <c r="BDY40" s="669"/>
      <c r="BDZ40" s="671"/>
      <c r="BEA40" s="672"/>
      <c r="BEB40" s="672"/>
      <c r="BEC40" s="673"/>
      <c r="BED40" s="263">
        <f>$A$40</f>
        <v>26</v>
      </c>
      <c r="BEE40" s="264" t="str">
        <f>$B$40</f>
        <v>月</v>
      </c>
      <c r="BEF40" s="660"/>
      <c r="BEG40" s="661"/>
      <c r="BEH40" s="660"/>
      <c r="BEI40" s="661"/>
      <c r="BEJ40" s="662" t="str">
        <f>IFERROR(IF(OR(BEE40="日",BEE40="祝",BEE40=0,BEF40=""),"　",MAX(IF(AND(BEF40&lt;=BEJ14,BEH40&gt;BEK14),BEK14-BEJ14,IF(AND(BEF40&gt;BEJ14,BEH40&lt;=BEK14),BEH40-BEF40,IF(AND(BEF40&lt;=BEJ14,BEH40&lt;=BEK14),BEH40-BEJ14,IF(AND(BEF40&gt;BEJ14,BEH40&gt;BEK14),BEK14-BEF40,0)))),0)),0)</f>
        <v>　</v>
      </c>
      <c r="BEK40" s="663"/>
      <c r="BEL40" s="664"/>
      <c r="BEM40" s="662" t="str">
        <f>IFERROR(IF(OR(BEE40="日",BEE40="祝",BEE40=0,BEF40=""),"　",MAX(IF(AND(BEF40&gt;BEP14,BEH40&gt;BEN14),0,IF(AND(BEF40&lt;=BEP14,BEF40&gt;BEM14,BEH40&gt;BEN14),BEP14-BEF40,IF(AND(BEF40&lt;=BEP14,BEF40&lt;=BEM14,BEH40&gt;BEN14),BEP14-BEM14,IF(AND(BEF40&gt;BEM14,BEH40&lt;=BEN14),BEH40-BEF40,IF(AND(BEF40&lt;=BEM14,BEH40&lt;=BEN14),BEH40-BEM14,0))))),0)),0)</f>
        <v>　</v>
      </c>
      <c r="BEN40" s="663"/>
      <c r="BEO40" s="664"/>
      <c r="BEP40" s="662" t="str">
        <f>IFERROR(IF(OR(BEE40="日",BEE40="祝",BEE40=0,BEF40=""),"　",MAX(IF(AND(BEF40&lt;=BEP14,BEH40&gt;BEQ14),BEQ14-BEP14,IF(BEH40&lt;=BEQ14,0,IF(AND(BEF40&gt;BEP14,BEH40&gt;BEQ14),BEQ14-BEF40,0))),0)),0)</f>
        <v>　</v>
      </c>
      <c r="BEQ40" s="663"/>
      <c r="BER40" s="664"/>
      <c r="BES40" s="662" t="str">
        <f>IFERROR(IF(OR(BEE40="日",BEE40="祝",BEE40=0,BEF40=""),"　",MAX(IF(BEF40&gt;BES14,BEH40-BEF40,IF(BEF40&lt;=BES14,BEH40-BES14,0)),0)),0)</f>
        <v>　</v>
      </c>
      <c r="BET40" s="663"/>
      <c r="BEU40" s="664"/>
      <c r="BEV40" s="662" t="str">
        <f>IFERROR(IF(OR(BEE40="日",BEE40="祝",BEE40=0,BEF40=""),"　",MAX(IF(AND(BEF40&lt;=BEV14,BEH40&gt;BEW14),BEW14-BEV14,IF(AND(BEF40&gt;BEV14,BEH40&lt;=BEW14),BEH40-BEF40,IF(AND(BEF40&lt;=BEV14,BEH40&lt;=BEW14),BEH40-BEV14,IF(AND(BEF40&gt;BEV14,BEH40&gt;BEW14),BEW14-BEF40,0)))),0)),0)</f>
        <v>　</v>
      </c>
      <c r="BEW40" s="663"/>
      <c r="BEX40" s="664"/>
      <c r="BEY40" s="662" t="str">
        <f>IFERROR(IF(OR(BEE40="日",BEE40="祝",BEE40=0,BEF40=""),"　",MAX(IF(AND(BEF40&gt;BFB14,BEH40&gt;BEZ14),0,IF(AND(BEF40&lt;=BFB14,BEF40&gt;BEY14,BEH40&gt;BEZ14),BFB14-BEF40,IF(AND(BEF40&lt;=BFB14,BEF40&lt;=BEY14,BEH40&gt;BEZ14),BFB14-BEY14,IF(AND(BEF40&gt;BEY14,BEH40&lt;=BEZ14),BEH40-BEF40,IF(AND(BEF40&lt;=BEY14,BEH40&lt;=BEZ14),BEH40-BEY14,0))))),0)),0)</f>
        <v>　</v>
      </c>
      <c r="BEZ40" s="663"/>
      <c r="BFA40" s="664"/>
      <c r="BFB40" s="662" t="str">
        <f>IFERROR(IF(OR(BEE40="日",BEE40="祝",BEE40=0,BEF40=""),"　",MAX(IF(AND(BEF40&lt;=BFB14,BEH40&gt;BFC14),BFC14-BFB14,IF(BEH40&lt;=BFC14,0,IF(AND(BEF40&gt;BFB14,BEH40&gt;BFC14),BFC14-BEF40,0))),0)),0)</f>
        <v>　</v>
      </c>
      <c r="BFC40" s="663"/>
      <c r="BFD40" s="664"/>
      <c r="BFE40" s="662" t="str">
        <f t="shared" si="27"/>
        <v>　</v>
      </c>
      <c r="BFF40" s="663"/>
      <c r="BFG40" s="664"/>
      <c r="BFH40" s="665" t="str">
        <f>IF(BFK40="×",TIME(0,0,0),IF(BFU4="非常勤",BEJ40,BEV40))</f>
        <v>　</v>
      </c>
      <c r="BFI40" s="666"/>
      <c r="BFJ40" s="667"/>
      <c r="BFK40" s="265"/>
      <c r="BFL40" s="665" t="str">
        <f>IF(BFO40="×",TIME(0,0,0),IF(BFU4="非常勤",BEM40,BEY40))</f>
        <v>　</v>
      </c>
      <c r="BFM40" s="666"/>
      <c r="BFN40" s="667"/>
      <c r="BFO40" s="265"/>
      <c r="BFP40" s="665" t="str">
        <f>IF(BFS40="×",TIME(0,0,0),IF(BFU4="非常勤",BEP40,BFB40))</f>
        <v>　</v>
      </c>
      <c r="BFQ40" s="666"/>
      <c r="BFR40" s="667"/>
      <c r="BFS40" s="265"/>
      <c r="BFT40" s="665" t="str">
        <f>IF(BFW40="×",TIME(0,0,0),IF(BFU4="非常勤",BES40,BFE40))</f>
        <v>　</v>
      </c>
      <c r="BFU40" s="666"/>
      <c r="BFV40" s="667"/>
      <c r="BFW40" s="265"/>
      <c r="BFX40" s="668"/>
      <c r="BFY40" s="669"/>
      <c r="BFZ40" s="668"/>
      <c r="BGA40" s="670"/>
      <c r="BGB40" s="669"/>
      <c r="BGC40" s="671"/>
      <c r="BGD40" s="672"/>
      <c r="BGE40" s="672"/>
      <c r="BGF40" s="673"/>
      <c r="BGG40" s="263">
        <f>$A$40</f>
        <v>26</v>
      </c>
      <c r="BGH40" s="264" t="str">
        <f>$B$40</f>
        <v>月</v>
      </c>
      <c r="BGI40" s="660"/>
      <c r="BGJ40" s="661"/>
      <c r="BGK40" s="660"/>
      <c r="BGL40" s="661"/>
      <c r="BGM40" s="662" t="str">
        <f>IFERROR(IF(OR(BGH40="日",BGH40="祝",BGH40=0,BGI40=""),"　",MAX(IF(AND(BGI40&lt;=BGM14,BGK40&gt;BGN14),BGN14-BGM14,IF(AND(BGI40&gt;BGM14,BGK40&lt;=BGN14),BGK40-BGI40,IF(AND(BGI40&lt;=BGM14,BGK40&lt;=BGN14),BGK40-BGM14,IF(AND(BGI40&gt;BGM14,BGK40&gt;BGN14),BGN14-BGI40,0)))),0)),0)</f>
        <v>　</v>
      </c>
      <c r="BGN40" s="663"/>
      <c r="BGO40" s="664"/>
      <c r="BGP40" s="662" t="str">
        <f>IFERROR(IF(OR(BGH40="日",BGH40="祝",BGH40=0,BGI40=""),"　",MAX(IF(AND(BGI40&gt;BGS14,BGK40&gt;BGQ14),0,IF(AND(BGI40&lt;=BGS14,BGI40&gt;BGP14,BGK40&gt;BGQ14),BGS14-BGI40,IF(AND(BGI40&lt;=BGS14,BGI40&lt;=BGP14,BGK40&gt;BGQ14),BGS14-BGP14,IF(AND(BGI40&gt;BGP14,BGK40&lt;=BGQ14),BGK40-BGI40,IF(AND(BGI40&lt;=BGP14,BGK40&lt;=BGQ14),BGK40-BGP14,0))))),0)),0)</f>
        <v>　</v>
      </c>
      <c r="BGQ40" s="663"/>
      <c r="BGR40" s="664"/>
      <c r="BGS40" s="662" t="str">
        <f>IFERROR(IF(OR(BGH40="日",BGH40="祝",BGH40=0,BGI40=""),"　",MAX(IF(AND(BGI40&lt;=BGS14,BGK40&gt;BGT14),BGT14-BGS14,IF(BGK40&lt;=BGT14,0,IF(AND(BGI40&gt;BGS14,BGK40&gt;BGT14),BGT14-BGI40,0))),0)),0)</f>
        <v>　</v>
      </c>
      <c r="BGT40" s="663"/>
      <c r="BGU40" s="664"/>
      <c r="BGV40" s="662" t="str">
        <f>IFERROR(IF(OR(BGH40="日",BGH40="祝",BGH40=0,BGI40=""),"　",MAX(IF(BGI40&gt;BGV14,BGK40-BGI40,IF(BGI40&lt;=BGV14,BGK40-BGV14,0)),0)),0)</f>
        <v>　</v>
      </c>
      <c r="BGW40" s="663"/>
      <c r="BGX40" s="664"/>
      <c r="BGY40" s="662" t="str">
        <f>IFERROR(IF(OR(BGH40="日",BGH40="祝",BGH40=0,BGI40=""),"　",MAX(IF(AND(BGI40&lt;=BGY14,BGK40&gt;BGZ14),BGZ14-BGY14,IF(AND(BGI40&gt;BGY14,BGK40&lt;=BGZ14),BGK40-BGI40,IF(AND(BGI40&lt;=BGY14,BGK40&lt;=BGZ14),BGK40-BGY14,IF(AND(BGI40&gt;BGY14,BGK40&gt;BGZ14),BGZ14-BGI40,0)))),0)),0)</f>
        <v>　</v>
      </c>
      <c r="BGZ40" s="663"/>
      <c r="BHA40" s="664"/>
      <c r="BHB40" s="662" t="str">
        <f>IFERROR(IF(OR(BGH40="日",BGH40="祝",BGH40=0,BGI40=""),"　",MAX(IF(AND(BGI40&gt;BHE14,BGK40&gt;BHC14),0,IF(AND(BGI40&lt;=BHE14,BGI40&gt;BHB14,BGK40&gt;BHC14),BHE14-BGI40,IF(AND(BGI40&lt;=BHE14,BGI40&lt;=BHB14,BGK40&gt;BHC14),BHE14-BHB14,IF(AND(BGI40&gt;BHB14,BGK40&lt;=BHC14),BGK40-BGI40,IF(AND(BGI40&lt;=BHB14,BGK40&lt;=BHC14),BGK40-BHB14,0))))),0)),0)</f>
        <v>　</v>
      </c>
      <c r="BHC40" s="663"/>
      <c r="BHD40" s="664"/>
      <c r="BHE40" s="662" t="str">
        <f>IFERROR(IF(OR(BGH40="日",BGH40="祝",BGH40=0,BGI40=""),"　",MAX(IF(AND(BGI40&lt;=BHE14,BGK40&gt;BHF14),BHF14-BHE14,IF(BGK40&lt;=BHF14,0,IF(AND(BGI40&gt;BHE14,BGK40&gt;BHF14),BHF14-BGI40,0))),0)),0)</f>
        <v>　</v>
      </c>
      <c r="BHF40" s="663"/>
      <c r="BHG40" s="664"/>
      <c r="BHH40" s="662" t="str">
        <f t="shared" si="28"/>
        <v>　</v>
      </c>
      <c r="BHI40" s="663"/>
      <c r="BHJ40" s="664"/>
      <c r="BHK40" s="665" t="str">
        <f>IF(BHN40="×",TIME(0,0,0),IF(BHX4="非常勤",BGM40,BGY40))</f>
        <v>　</v>
      </c>
      <c r="BHL40" s="666"/>
      <c r="BHM40" s="667"/>
      <c r="BHN40" s="265"/>
      <c r="BHO40" s="665" t="str">
        <f>IF(BHR40="×",TIME(0,0,0),IF(BHX4="非常勤",BGP40,BHB40))</f>
        <v>　</v>
      </c>
      <c r="BHP40" s="666"/>
      <c r="BHQ40" s="667"/>
      <c r="BHR40" s="265"/>
      <c r="BHS40" s="665" t="str">
        <f>IF(BHV40="×",TIME(0,0,0),IF(BHX4="非常勤",BGS40,BHE40))</f>
        <v>　</v>
      </c>
      <c r="BHT40" s="666"/>
      <c r="BHU40" s="667"/>
      <c r="BHV40" s="265"/>
      <c r="BHW40" s="665" t="str">
        <f>IF(BHZ40="×",TIME(0,0,0),IF(BHX4="非常勤",BGV40,BHH40))</f>
        <v>　</v>
      </c>
      <c r="BHX40" s="666"/>
      <c r="BHY40" s="667"/>
      <c r="BHZ40" s="265"/>
      <c r="BIA40" s="668"/>
      <c r="BIB40" s="669"/>
      <c r="BIC40" s="668"/>
      <c r="BID40" s="670"/>
      <c r="BIE40" s="669"/>
      <c r="BIF40" s="671"/>
      <c r="BIG40" s="672"/>
      <c r="BIH40" s="672"/>
      <c r="BII40" s="673"/>
      <c r="BIJ40" s="263">
        <f>$A$40</f>
        <v>26</v>
      </c>
      <c r="BIK40" s="264" t="str">
        <f>$B$40</f>
        <v>月</v>
      </c>
      <c r="BIL40" s="660"/>
      <c r="BIM40" s="661"/>
      <c r="BIN40" s="660"/>
      <c r="BIO40" s="661"/>
      <c r="BIP40" s="662" t="str">
        <f>IFERROR(IF(OR(BIK40="日",BIK40="祝",BIK40=0,BIL40=""),"　",MAX(IF(AND(BIL40&lt;=BIP14,BIN40&gt;BIQ14),BIQ14-BIP14,IF(AND(BIL40&gt;BIP14,BIN40&lt;=BIQ14),BIN40-BIL40,IF(AND(BIL40&lt;=BIP14,BIN40&lt;=BIQ14),BIN40-BIP14,IF(AND(BIL40&gt;BIP14,BIN40&gt;BIQ14),BIQ14-BIL40,0)))),0)),0)</f>
        <v>　</v>
      </c>
      <c r="BIQ40" s="663"/>
      <c r="BIR40" s="664"/>
      <c r="BIS40" s="662" t="str">
        <f>IFERROR(IF(OR(BIK40="日",BIK40="祝",BIK40=0,BIL40=""),"　",MAX(IF(AND(BIL40&gt;BIV14,BIN40&gt;BIT14),0,IF(AND(BIL40&lt;=BIV14,BIL40&gt;BIS14,BIN40&gt;BIT14),BIV14-BIL40,IF(AND(BIL40&lt;=BIV14,BIL40&lt;=BIS14,BIN40&gt;BIT14),BIV14-BIS14,IF(AND(BIL40&gt;BIS14,BIN40&lt;=BIT14),BIN40-BIL40,IF(AND(BIL40&lt;=BIS14,BIN40&lt;=BIT14),BIN40-BIS14,0))))),0)),0)</f>
        <v>　</v>
      </c>
      <c r="BIT40" s="663"/>
      <c r="BIU40" s="664"/>
      <c r="BIV40" s="662" t="str">
        <f>IFERROR(IF(OR(BIK40="日",BIK40="祝",BIK40=0,BIL40=""),"　",MAX(IF(AND(BIL40&lt;=BIV14,BIN40&gt;BIW14),BIW14-BIV14,IF(BIN40&lt;=BIW14,0,IF(AND(BIL40&gt;BIV14,BIN40&gt;BIW14),BIW14-BIL40,0))),0)),0)</f>
        <v>　</v>
      </c>
      <c r="BIW40" s="663"/>
      <c r="BIX40" s="664"/>
      <c r="BIY40" s="662" t="str">
        <f>IFERROR(IF(OR(BIK40="日",BIK40="祝",BIK40=0,BIL40=""),"　",MAX(IF(BIL40&gt;BIY14,BIN40-BIL40,IF(BIL40&lt;=BIY14,BIN40-BIY14,0)),0)),0)</f>
        <v>　</v>
      </c>
      <c r="BIZ40" s="663"/>
      <c r="BJA40" s="664"/>
      <c r="BJB40" s="662" t="str">
        <f>IFERROR(IF(OR(BIK40="日",BIK40="祝",BIK40=0,BIL40=""),"　",MAX(IF(AND(BIL40&lt;=BJB14,BIN40&gt;BJC14),BJC14-BJB14,IF(AND(BIL40&gt;BJB14,BIN40&lt;=BJC14),BIN40-BIL40,IF(AND(BIL40&lt;=BJB14,BIN40&lt;=BJC14),BIN40-BJB14,IF(AND(BIL40&gt;BJB14,BIN40&gt;BJC14),BJC14-BIL40,0)))),0)),0)</f>
        <v>　</v>
      </c>
      <c r="BJC40" s="663"/>
      <c r="BJD40" s="664"/>
      <c r="BJE40" s="662" t="str">
        <f>IFERROR(IF(OR(BIK40="日",BIK40="祝",BIK40=0,BIL40=""),"　",MAX(IF(AND(BIL40&gt;BJH14,BIN40&gt;BJF14),0,IF(AND(BIL40&lt;=BJH14,BIL40&gt;BJE14,BIN40&gt;BJF14),BJH14-BIL40,IF(AND(BIL40&lt;=BJH14,BIL40&lt;=BJE14,BIN40&gt;BJF14),BJH14-BJE14,IF(AND(BIL40&gt;BJE14,BIN40&lt;=BJF14),BIN40-BIL40,IF(AND(BIL40&lt;=BJE14,BIN40&lt;=BJF14),BIN40-BJE14,0))))),0)),0)</f>
        <v>　</v>
      </c>
      <c r="BJF40" s="663"/>
      <c r="BJG40" s="664"/>
      <c r="BJH40" s="662" t="str">
        <f>IFERROR(IF(OR(BIK40="日",BIK40="祝",BIK40=0,BIL40=""),"　",MAX(IF(AND(BIL40&lt;=BJH14,BIN40&gt;BJI14),BJI14-BJH14,IF(BIN40&lt;=BJI14,0,IF(AND(BIL40&gt;BJH14,BIN40&gt;BJI14),BJI14-BIL40,0))),0)),0)</f>
        <v>　</v>
      </c>
      <c r="BJI40" s="663"/>
      <c r="BJJ40" s="664"/>
      <c r="BJK40" s="662" t="str">
        <f t="shared" si="29"/>
        <v>　</v>
      </c>
      <c r="BJL40" s="663"/>
      <c r="BJM40" s="664"/>
      <c r="BJN40" s="665" t="str">
        <f>IF(BJQ40="×",TIME(0,0,0),IF(BKA4="非常勤",BIP40,BJB40))</f>
        <v>　</v>
      </c>
      <c r="BJO40" s="666"/>
      <c r="BJP40" s="667"/>
      <c r="BJQ40" s="265"/>
      <c r="BJR40" s="665" t="str">
        <f>IF(BJU40="×",TIME(0,0,0),IF(BKA4="非常勤",BIS40,BJE40))</f>
        <v>　</v>
      </c>
      <c r="BJS40" s="666"/>
      <c r="BJT40" s="667"/>
      <c r="BJU40" s="265"/>
      <c r="BJV40" s="665" t="str">
        <f>IF(BJY40="×",TIME(0,0,0),IF(BKA4="非常勤",BIV40,BJH40))</f>
        <v>　</v>
      </c>
      <c r="BJW40" s="666"/>
      <c r="BJX40" s="667"/>
      <c r="BJY40" s="265"/>
      <c r="BJZ40" s="665" t="str">
        <f>IF(BKC40="×",TIME(0,0,0),IF(BKA4="非常勤",BIY40,BJK40))</f>
        <v>　</v>
      </c>
      <c r="BKA40" s="666"/>
      <c r="BKB40" s="667"/>
      <c r="BKC40" s="265"/>
      <c r="BKD40" s="668"/>
      <c r="BKE40" s="669"/>
      <c r="BKF40" s="668"/>
      <c r="BKG40" s="670"/>
      <c r="BKH40" s="669"/>
      <c r="BKI40" s="671"/>
      <c r="BKJ40" s="672"/>
      <c r="BKK40" s="672"/>
      <c r="BKL40" s="673"/>
      <c r="BKM40" s="263">
        <f>$A$40</f>
        <v>26</v>
      </c>
      <c r="BKN40" s="264" t="str">
        <f>$B$40</f>
        <v>月</v>
      </c>
      <c r="BKO40" s="660"/>
      <c r="BKP40" s="661"/>
      <c r="BKQ40" s="660"/>
      <c r="BKR40" s="661"/>
      <c r="BKS40" s="662" t="str">
        <f>IFERROR(IF(OR(BKN40="日",BKN40="祝",BKN40=0,BKO40=""),"　",MAX(IF(AND(BKO40&lt;=BKS14,BKQ40&gt;BKT14),BKT14-BKS14,IF(AND(BKO40&gt;BKS14,BKQ40&lt;=BKT14),BKQ40-BKO40,IF(AND(BKO40&lt;=BKS14,BKQ40&lt;=BKT14),BKQ40-BKS14,IF(AND(BKO40&gt;BKS14,BKQ40&gt;BKT14),BKT14-BKO40,0)))),0)),0)</f>
        <v>　</v>
      </c>
      <c r="BKT40" s="663"/>
      <c r="BKU40" s="664"/>
      <c r="BKV40" s="662" t="str">
        <f>IFERROR(IF(OR(BKN40="日",BKN40="祝",BKN40=0,BKO40=""),"　",MAX(IF(AND(BKO40&gt;BKY14,BKQ40&gt;BKW14),0,IF(AND(BKO40&lt;=BKY14,BKO40&gt;BKV14,BKQ40&gt;BKW14),BKY14-BKO40,IF(AND(BKO40&lt;=BKY14,BKO40&lt;=BKV14,BKQ40&gt;BKW14),BKY14-BKV14,IF(AND(BKO40&gt;BKV14,BKQ40&lt;=BKW14),BKQ40-BKO40,IF(AND(BKO40&lt;=BKV14,BKQ40&lt;=BKW14),BKQ40-BKV14,0))))),0)),0)</f>
        <v>　</v>
      </c>
      <c r="BKW40" s="663"/>
      <c r="BKX40" s="664"/>
      <c r="BKY40" s="662" t="str">
        <f>IFERROR(IF(OR(BKN40="日",BKN40="祝",BKN40=0,BKO40=""),"　",MAX(IF(AND(BKO40&lt;=BKY14,BKQ40&gt;BKZ14),BKZ14-BKY14,IF(BKQ40&lt;=BKZ14,0,IF(AND(BKO40&gt;BKY14,BKQ40&gt;BKZ14),BKZ14-BKO40,0))),0)),0)</f>
        <v>　</v>
      </c>
      <c r="BKZ40" s="663"/>
      <c r="BLA40" s="664"/>
      <c r="BLB40" s="662" t="str">
        <f>IFERROR(IF(OR(BKN40="日",BKN40="祝",BKN40=0,BKO40=""),"　",MAX(IF(BKO40&gt;BLB14,BKQ40-BKO40,IF(BKO40&lt;=BLB14,BKQ40-BLB14,0)),0)),0)</f>
        <v>　</v>
      </c>
      <c r="BLC40" s="663"/>
      <c r="BLD40" s="664"/>
      <c r="BLE40" s="662" t="str">
        <f>IFERROR(IF(OR(BKN40="日",BKN40="祝",BKN40=0,BKO40=""),"　",MAX(IF(AND(BKO40&lt;=BLE14,BKQ40&gt;BLF14),BLF14-BLE14,IF(AND(BKO40&gt;BLE14,BKQ40&lt;=BLF14),BKQ40-BKO40,IF(AND(BKO40&lt;=BLE14,BKQ40&lt;=BLF14),BKQ40-BLE14,IF(AND(BKO40&gt;BLE14,BKQ40&gt;BLF14),BLF14-BKO40,0)))),0)),0)</f>
        <v>　</v>
      </c>
      <c r="BLF40" s="663"/>
      <c r="BLG40" s="664"/>
      <c r="BLH40" s="662" t="str">
        <f>IFERROR(IF(OR(BKN40="日",BKN40="祝",BKN40=0,BKO40=""),"　",MAX(IF(AND(BKO40&gt;BLK14,BKQ40&gt;BLI14),0,IF(AND(BKO40&lt;=BLK14,BKO40&gt;BLH14,BKQ40&gt;BLI14),BLK14-BKO40,IF(AND(BKO40&lt;=BLK14,BKO40&lt;=BLH14,BKQ40&gt;BLI14),BLK14-BLH14,IF(AND(BKO40&gt;BLH14,BKQ40&lt;=BLI14),BKQ40-BKO40,IF(AND(BKO40&lt;=BLH14,BKQ40&lt;=BLI14),BKQ40-BLH14,0))))),0)),0)</f>
        <v>　</v>
      </c>
      <c r="BLI40" s="663"/>
      <c r="BLJ40" s="664"/>
      <c r="BLK40" s="662" t="str">
        <f>IFERROR(IF(OR(BKN40="日",BKN40="祝",BKN40=0,BKO40=""),"　",MAX(IF(AND(BKO40&lt;=BLK14,BKQ40&gt;BLL14),BLL14-BLK14,IF(BKQ40&lt;=BLL14,0,IF(AND(BKO40&gt;BLK14,BKQ40&gt;BLL14),BLL14-BKO40,0))),0)),0)</f>
        <v>　</v>
      </c>
      <c r="BLL40" s="663"/>
      <c r="BLM40" s="664"/>
      <c r="BLN40" s="662" t="str">
        <f t="shared" si="30"/>
        <v>　</v>
      </c>
      <c r="BLO40" s="663"/>
      <c r="BLP40" s="664"/>
      <c r="BLQ40" s="665" t="str">
        <f>IF(BLT40="×",TIME(0,0,0),IF(BMD4="非常勤",BKS40,BLE40))</f>
        <v>　</v>
      </c>
      <c r="BLR40" s="666"/>
      <c r="BLS40" s="667"/>
      <c r="BLT40" s="265"/>
      <c r="BLU40" s="665" t="str">
        <f>IF(BLX40="×",TIME(0,0,0),IF(BMD4="非常勤",BKV40,BLH40))</f>
        <v>　</v>
      </c>
      <c r="BLV40" s="666"/>
      <c r="BLW40" s="667"/>
      <c r="BLX40" s="265"/>
      <c r="BLY40" s="665" t="str">
        <f>IF(BMB40="×",TIME(0,0,0),IF(BMD4="非常勤",BKY40,BLK40))</f>
        <v>　</v>
      </c>
      <c r="BLZ40" s="666"/>
      <c r="BMA40" s="667"/>
      <c r="BMB40" s="265"/>
      <c r="BMC40" s="665" t="str">
        <f>IF(BMF40="×",TIME(0,0,0),IF(BMD4="非常勤",BLB40,BLN40))</f>
        <v>　</v>
      </c>
      <c r="BMD40" s="666"/>
      <c r="BME40" s="667"/>
      <c r="BMF40" s="265"/>
      <c r="BMG40" s="668"/>
      <c r="BMH40" s="669"/>
      <c r="BMI40" s="668"/>
      <c r="BMJ40" s="670"/>
      <c r="BMK40" s="669"/>
      <c r="BML40" s="671"/>
      <c r="BMM40" s="672"/>
      <c r="BMN40" s="672"/>
      <c r="BMO40" s="673"/>
      <c r="BMP40" s="263">
        <f>$A$40</f>
        <v>26</v>
      </c>
      <c r="BMQ40" s="264" t="str">
        <f>$B$40</f>
        <v>月</v>
      </c>
      <c r="BMR40" s="660"/>
      <c r="BMS40" s="661"/>
      <c r="BMT40" s="660"/>
      <c r="BMU40" s="661"/>
      <c r="BMV40" s="662" t="str">
        <f>IFERROR(IF(OR(BMQ40="日",BMQ40="祝",BMQ40=0,BMR40=""),"　",MAX(IF(AND(BMR40&lt;=BMV14,BMT40&gt;BMW14),BMW14-BMV14,IF(AND(BMR40&gt;BMV14,BMT40&lt;=BMW14),BMT40-BMR40,IF(AND(BMR40&lt;=BMV14,BMT40&lt;=BMW14),BMT40-BMV14,IF(AND(BMR40&gt;BMV14,BMT40&gt;BMW14),BMW14-BMR40,0)))),0)),0)</f>
        <v>　</v>
      </c>
      <c r="BMW40" s="663"/>
      <c r="BMX40" s="664"/>
      <c r="BMY40" s="662" t="str">
        <f>IFERROR(IF(OR(BMQ40="日",BMQ40="祝",BMQ40=0,BMR40=""),"　",MAX(IF(AND(BMR40&gt;BNB14,BMT40&gt;BMZ14),0,IF(AND(BMR40&lt;=BNB14,BMR40&gt;BMY14,BMT40&gt;BMZ14),BNB14-BMR40,IF(AND(BMR40&lt;=BNB14,BMR40&lt;=BMY14,BMT40&gt;BMZ14),BNB14-BMY14,IF(AND(BMR40&gt;BMY14,BMT40&lt;=BMZ14),BMT40-BMR40,IF(AND(BMR40&lt;=BMY14,BMT40&lt;=BMZ14),BMT40-BMY14,0))))),0)),0)</f>
        <v>　</v>
      </c>
      <c r="BMZ40" s="663"/>
      <c r="BNA40" s="664"/>
      <c r="BNB40" s="662" t="str">
        <f>IFERROR(IF(OR(BMQ40="日",BMQ40="祝",BMQ40=0,BMR40=""),"　",MAX(IF(AND(BMR40&lt;=BNB14,BMT40&gt;BNC14),BNC14-BNB14,IF(BMT40&lt;=BNC14,0,IF(AND(BMR40&gt;BNB14,BMT40&gt;BNC14),BNC14-BMR40,0))),0)),0)</f>
        <v>　</v>
      </c>
      <c r="BNC40" s="663"/>
      <c r="BND40" s="664"/>
      <c r="BNE40" s="662" t="str">
        <f>IFERROR(IF(OR(BMQ40="日",BMQ40="祝",BMQ40=0,BMR40=""),"　",MAX(IF(BMR40&gt;BNE14,BMT40-BMR40,IF(BMR40&lt;=BNE14,BMT40-BNE14,0)),0)),0)</f>
        <v>　</v>
      </c>
      <c r="BNF40" s="663"/>
      <c r="BNG40" s="664"/>
      <c r="BNH40" s="662" t="str">
        <f>IFERROR(IF(OR(BMQ40="日",BMQ40="祝",BMQ40=0,BMR40=""),"　",MAX(IF(AND(BMR40&lt;=BNH14,BMT40&gt;BNI14),BNI14-BNH14,IF(AND(BMR40&gt;BNH14,BMT40&lt;=BNI14),BMT40-BMR40,IF(AND(BMR40&lt;=BNH14,BMT40&lt;=BNI14),BMT40-BNH14,IF(AND(BMR40&gt;BNH14,BMT40&gt;BNI14),BNI14-BMR40,0)))),0)),0)</f>
        <v>　</v>
      </c>
      <c r="BNI40" s="663"/>
      <c r="BNJ40" s="664"/>
      <c r="BNK40" s="662" t="str">
        <f>IFERROR(IF(OR(BMQ40="日",BMQ40="祝",BMQ40=0,BMR40=""),"　",MAX(IF(AND(BMR40&gt;BNN14,BMT40&gt;BNL14),0,IF(AND(BMR40&lt;=BNN14,BMR40&gt;BNK14,BMT40&gt;BNL14),BNN14-BMR40,IF(AND(BMR40&lt;=BNN14,BMR40&lt;=BNK14,BMT40&gt;BNL14),BNN14-BNK14,IF(AND(BMR40&gt;BNK14,BMT40&lt;=BNL14),BMT40-BMR40,IF(AND(BMR40&lt;=BNK14,BMT40&lt;=BNL14),BMT40-BNK14,0))))),0)),0)</f>
        <v>　</v>
      </c>
      <c r="BNL40" s="663"/>
      <c r="BNM40" s="664"/>
      <c r="BNN40" s="662" t="str">
        <f>IFERROR(IF(OR(BMQ40="日",BMQ40="祝",BMQ40=0,BMR40=""),"　",MAX(IF(AND(BMR40&lt;=BNN14,BMT40&gt;BNO14),BNO14-BNN14,IF(BMT40&lt;=BNO14,0,IF(AND(BMR40&gt;BNN14,BMT40&gt;BNO14),BNO14-BMR40,0))),0)),0)</f>
        <v>　</v>
      </c>
      <c r="BNO40" s="663"/>
      <c r="BNP40" s="664"/>
      <c r="BNQ40" s="662" t="str">
        <f t="shared" si="31"/>
        <v>　</v>
      </c>
      <c r="BNR40" s="663"/>
      <c r="BNS40" s="664"/>
      <c r="BNT40" s="665" t="str">
        <f>IF(BNW40="×",TIME(0,0,0),IF(BOG4="非常勤",BMV40,BNH40))</f>
        <v>　</v>
      </c>
      <c r="BNU40" s="666"/>
      <c r="BNV40" s="667"/>
      <c r="BNW40" s="265"/>
      <c r="BNX40" s="665" t="str">
        <f>IF(BOA40="×",TIME(0,0,0),IF(BOG4="非常勤",BMY40,BNK40))</f>
        <v>　</v>
      </c>
      <c r="BNY40" s="666"/>
      <c r="BNZ40" s="667"/>
      <c r="BOA40" s="265"/>
      <c r="BOB40" s="665" t="str">
        <f>IF(BOE40="×",TIME(0,0,0),IF(BOG4="非常勤",BNB40,BNN40))</f>
        <v>　</v>
      </c>
      <c r="BOC40" s="666"/>
      <c r="BOD40" s="667"/>
      <c r="BOE40" s="265"/>
      <c r="BOF40" s="665" t="str">
        <f>IF(BOI40="×",TIME(0,0,0),IF(BOG4="非常勤",BNE40,BNQ40))</f>
        <v>　</v>
      </c>
      <c r="BOG40" s="666"/>
      <c r="BOH40" s="667"/>
      <c r="BOI40" s="265"/>
      <c r="BOJ40" s="668"/>
      <c r="BOK40" s="669"/>
      <c r="BOL40" s="668"/>
      <c r="BOM40" s="670"/>
      <c r="BON40" s="669"/>
      <c r="BOO40" s="671"/>
      <c r="BOP40" s="672"/>
      <c r="BOQ40" s="672"/>
      <c r="BOR40" s="673"/>
      <c r="BOS40" s="263">
        <f>$A$40</f>
        <v>26</v>
      </c>
      <c r="BOT40" s="264" t="str">
        <f>$B$40</f>
        <v>月</v>
      </c>
      <c r="BOU40" s="660"/>
      <c r="BOV40" s="661"/>
      <c r="BOW40" s="660"/>
      <c r="BOX40" s="661"/>
      <c r="BOY40" s="662" t="str">
        <f>IFERROR(IF(OR(BOT40="日",BOT40="祝",BOT40=0,BOU40=""),"　",MAX(IF(AND(BOU40&lt;=BOY14,BOW40&gt;BOZ14),BOZ14-BOY14,IF(AND(BOU40&gt;BOY14,BOW40&lt;=BOZ14),BOW40-BOU40,IF(AND(BOU40&lt;=BOY14,BOW40&lt;=BOZ14),BOW40-BOY14,IF(AND(BOU40&gt;BOY14,BOW40&gt;BOZ14),BOZ14-BOU40,0)))),0)),0)</f>
        <v>　</v>
      </c>
      <c r="BOZ40" s="663"/>
      <c r="BPA40" s="664"/>
      <c r="BPB40" s="662" t="str">
        <f>IFERROR(IF(OR(BOT40="日",BOT40="祝",BOT40=0,BOU40=""),"　",MAX(IF(AND(BOU40&gt;BPE14,BOW40&gt;BPC14),0,IF(AND(BOU40&lt;=BPE14,BOU40&gt;BPB14,BOW40&gt;BPC14),BPE14-BOU40,IF(AND(BOU40&lt;=BPE14,BOU40&lt;=BPB14,BOW40&gt;BPC14),BPE14-BPB14,IF(AND(BOU40&gt;BPB14,BOW40&lt;=BPC14),BOW40-BOU40,IF(AND(BOU40&lt;=BPB14,BOW40&lt;=BPC14),BOW40-BPB14,0))))),0)),0)</f>
        <v>　</v>
      </c>
      <c r="BPC40" s="663"/>
      <c r="BPD40" s="664"/>
      <c r="BPE40" s="662" t="str">
        <f>IFERROR(IF(OR(BOT40="日",BOT40="祝",BOT40=0,BOU40=""),"　",MAX(IF(AND(BOU40&lt;=BPE14,BOW40&gt;BPF14),BPF14-BPE14,IF(BOW40&lt;=BPF14,0,IF(AND(BOU40&gt;BPE14,BOW40&gt;BPF14),BPF14-BOU40,0))),0)),0)</f>
        <v>　</v>
      </c>
      <c r="BPF40" s="663"/>
      <c r="BPG40" s="664"/>
      <c r="BPH40" s="662" t="str">
        <f>IFERROR(IF(OR(BOT40="日",BOT40="祝",BOT40=0,BOU40=""),"　",MAX(IF(BOU40&gt;BPH14,BOW40-BOU40,IF(BOU40&lt;=BPH14,BOW40-BPH14,0)),0)),0)</f>
        <v>　</v>
      </c>
      <c r="BPI40" s="663"/>
      <c r="BPJ40" s="664"/>
      <c r="BPK40" s="662" t="str">
        <f>IFERROR(IF(OR(BOT40="日",BOT40="祝",BOT40=0,BOU40=""),"　",MAX(IF(AND(BOU40&lt;=BPK14,BOW40&gt;BPL14),BPL14-BPK14,IF(AND(BOU40&gt;BPK14,BOW40&lt;=BPL14),BOW40-BOU40,IF(AND(BOU40&lt;=BPK14,BOW40&lt;=BPL14),BOW40-BPK14,IF(AND(BOU40&gt;BPK14,BOW40&gt;BPL14),BPL14-BOU40,0)))),0)),0)</f>
        <v>　</v>
      </c>
      <c r="BPL40" s="663"/>
      <c r="BPM40" s="664"/>
      <c r="BPN40" s="662" t="str">
        <f>IFERROR(IF(OR(BOT40="日",BOT40="祝",BOT40=0,BOU40=""),"　",MAX(IF(AND(BOU40&gt;BPQ14,BOW40&gt;BPO14),0,IF(AND(BOU40&lt;=BPQ14,BOU40&gt;BPN14,BOW40&gt;BPO14),BPQ14-BOU40,IF(AND(BOU40&lt;=BPQ14,BOU40&lt;=BPN14,BOW40&gt;BPO14),BPQ14-BPN14,IF(AND(BOU40&gt;BPN14,BOW40&lt;=BPO14),BOW40-BOU40,IF(AND(BOU40&lt;=BPN14,BOW40&lt;=BPO14),BOW40-BPN14,0))))),0)),0)</f>
        <v>　</v>
      </c>
      <c r="BPO40" s="663"/>
      <c r="BPP40" s="664"/>
      <c r="BPQ40" s="662" t="str">
        <f>IFERROR(IF(OR(BOT40="日",BOT40="祝",BOT40=0,BOU40=""),"　",MAX(IF(AND(BOU40&lt;=BPQ14,BOW40&gt;BPR14),BPR14-BPQ14,IF(BOW40&lt;=BPR14,0,IF(AND(BOU40&gt;BPQ14,BOW40&gt;BPR14),BPR14-BOU40,0))),0)),0)</f>
        <v>　</v>
      </c>
      <c r="BPR40" s="663"/>
      <c r="BPS40" s="664"/>
      <c r="BPT40" s="662" t="str">
        <f t="shared" si="32"/>
        <v>　</v>
      </c>
      <c r="BPU40" s="663"/>
      <c r="BPV40" s="664"/>
      <c r="BPW40" s="665" t="str">
        <f>IF(BPZ40="×",TIME(0,0,0),IF(BQJ4="非常勤",BOY40,BPK40))</f>
        <v>　</v>
      </c>
      <c r="BPX40" s="666"/>
      <c r="BPY40" s="667"/>
      <c r="BPZ40" s="265"/>
      <c r="BQA40" s="665" t="str">
        <f>IF(BQD40="×",TIME(0,0,0),IF(BQJ4="非常勤",BPB40,BPN40))</f>
        <v>　</v>
      </c>
      <c r="BQB40" s="666"/>
      <c r="BQC40" s="667"/>
      <c r="BQD40" s="265"/>
      <c r="BQE40" s="665" t="str">
        <f>IF(BQH40="×",TIME(0,0,0),IF(BQJ4="非常勤",BPE40,BPQ40))</f>
        <v>　</v>
      </c>
      <c r="BQF40" s="666"/>
      <c r="BQG40" s="667"/>
      <c r="BQH40" s="265"/>
      <c r="BQI40" s="665" t="str">
        <f>IF(BQL40="×",TIME(0,0,0),IF(BQJ4="非常勤",BPH40,BPT40))</f>
        <v>　</v>
      </c>
      <c r="BQJ40" s="666"/>
      <c r="BQK40" s="667"/>
      <c r="BQL40" s="265"/>
      <c r="BQM40" s="668"/>
      <c r="BQN40" s="669"/>
      <c r="BQO40" s="668"/>
      <c r="BQP40" s="670"/>
      <c r="BQQ40" s="669"/>
      <c r="BQR40" s="671"/>
      <c r="BQS40" s="672"/>
      <c r="BQT40" s="672"/>
      <c r="BQU40" s="673"/>
      <c r="BQV40" s="263">
        <f>$A$40</f>
        <v>26</v>
      </c>
      <c r="BQW40" s="264" t="str">
        <f>$B$40</f>
        <v>月</v>
      </c>
      <c r="BQX40" s="660"/>
      <c r="BQY40" s="661"/>
      <c r="BQZ40" s="660"/>
      <c r="BRA40" s="661"/>
      <c r="BRB40" s="662" t="str">
        <f>IFERROR(IF(OR(BQW40="日",BQW40="祝",BQW40=0,BQX40=""),"　",MAX(IF(AND(BQX40&lt;=BRB14,BQZ40&gt;BRC14),BRC14-BRB14,IF(AND(BQX40&gt;BRB14,BQZ40&lt;=BRC14),BQZ40-BQX40,IF(AND(BQX40&lt;=BRB14,BQZ40&lt;=BRC14),BQZ40-BRB14,IF(AND(BQX40&gt;BRB14,BQZ40&gt;BRC14),BRC14-BQX40,0)))),0)),0)</f>
        <v>　</v>
      </c>
      <c r="BRC40" s="663"/>
      <c r="BRD40" s="664"/>
      <c r="BRE40" s="662" t="str">
        <f>IFERROR(IF(OR(BQW40="日",BQW40="祝",BQW40=0,BQX40=""),"　",MAX(IF(AND(BQX40&gt;BRH14,BQZ40&gt;BRF14),0,IF(AND(BQX40&lt;=BRH14,BQX40&gt;BRE14,BQZ40&gt;BRF14),BRH14-BQX40,IF(AND(BQX40&lt;=BRH14,BQX40&lt;=BRE14,BQZ40&gt;BRF14),BRH14-BRE14,IF(AND(BQX40&gt;BRE14,BQZ40&lt;=BRF14),BQZ40-BQX40,IF(AND(BQX40&lt;=BRE14,BQZ40&lt;=BRF14),BQZ40-BRE14,0))))),0)),0)</f>
        <v>　</v>
      </c>
      <c r="BRF40" s="663"/>
      <c r="BRG40" s="664"/>
      <c r="BRH40" s="662" t="str">
        <f>IFERROR(IF(OR(BQW40="日",BQW40="祝",BQW40=0,BQX40=""),"　",MAX(IF(AND(BQX40&lt;=BRH14,BQZ40&gt;BRI14),BRI14-BRH14,IF(BQZ40&lt;=BRI14,0,IF(AND(BQX40&gt;BRH14,BQZ40&gt;BRI14),BRI14-BQX40,0))),0)),0)</f>
        <v>　</v>
      </c>
      <c r="BRI40" s="663"/>
      <c r="BRJ40" s="664"/>
      <c r="BRK40" s="662" t="str">
        <f>IFERROR(IF(OR(BQW40="日",BQW40="祝",BQW40=0,BQX40=""),"　",MAX(IF(BQX40&gt;BRK14,BQZ40-BQX40,IF(BQX40&lt;=BRK14,BQZ40-BRK14,0)),0)),0)</f>
        <v>　</v>
      </c>
      <c r="BRL40" s="663"/>
      <c r="BRM40" s="664"/>
      <c r="BRN40" s="662" t="str">
        <f>IFERROR(IF(OR(BQW40="日",BQW40="祝",BQW40=0,BQX40=""),"　",MAX(IF(AND(BQX40&lt;=BRN14,BQZ40&gt;BRO14),BRO14-BRN14,IF(AND(BQX40&gt;BRN14,BQZ40&lt;=BRO14),BQZ40-BQX40,IF(AND(BQX40&lt;=BRN14,BQZ40&lt;=BRO14),BQZ40-BRN14,IF(AND(BQX40&gt;BRN14,BQZ40&gt;BRO14),BRO14-BQX40,0)))),0)),0)</f>
        <v>　</v>
      </c>
      <c r="BRO40" s="663"/>
      <c r="BRP40" s="664"/>
      <c r="BRQ40" s="662" t="str">
        <f>IFERROR(IF(OR(BQW40="日",BQW40="祝",BQW40=0,BQX40=""),"　",MAX(IF(AND(BQX40&gt;BRT14,BQZ40&gt;BRR14),0,IF(AND(BQX40&lt;=BRT14,BQX40&gt;BRQ14,BQZ40&gt;BRR14),BRT14-BQX40,IF(AND(BQX40&lt;=BRT14,BQX40&lt;=BRQ14,BQZ40&gt;BRR14),BRT14-BRQ14,IF(AND(BQX40&gt;BRQ14,BQZ40&lt;=BRR14),BQZ40-BQX40,IF(AND(BQX40&lt;=BRQ14,BQZ40&lt;=BRR14),BQZ40-BRQ14,0))))),0)),0)</f>
        <v>　</v>
      </c>
      <c r="BRR40" s="663"/>
      <c r="BRS40" s="664"/>
      <c r="BRT40" s="662" t="str">
        <f>IFERROR(IF(OR(BQW40="日",BQW40="祝",BQW40=0,BQX40=""),"　",MAX(IF(AND(BQX40&lt;=BRT14,BQZ40&gt;BRU14),BRU14-BRT14,IF(BQZ40&lt;=BRU14,0,IF(AND(BQX40&gt;BRT14,BQZ40&gt;BRU14),BRU14-BQX40,0))),0)),0)</f>
        <v>　</v>
      </c>
      <c r="BRU40" s="663"/>
      <c r="BRV40" s="664"/>
      <c r="BRW40" s="662" t="str">
        <f t="shared" si="33"/>
        <v>　</v>
      </c>
      <c r="BRX40" s="663"/>
      <c r="BRY40" s="664"/>
      <c r="BRZ40" s="665" t="str">
        <f>IF(BSC40="×",TIME(0,0,0),IF(BSM4="非常勤",BRB40,BRN40))</f>
        <v>　</v>
      </c>
      <c r="BSA40" s="666"/>
      <c r="BSB40" s="667"/>
      <c r="BSC40" s="265"/>
      <c r="BSD40" s="665" t="str">
        <f>IF(BSG40="×",TIME(0,0,0),IF(BSM4="非常勤",BRE40,BRQ40))</f>
        <v>　</v>
      </c>
      <c r="BSE40" s="666"/>
      <c r="BSF40" s="667"/>
      <c r="BSG40" s="265"/>
      <c r="BSH40" s="665" t="str">
        <f>IF(BSK40="×",TIME(0,0,0),IF(BSM4="非常勤",BRH40,BRT40))</f>
        <v>　</v>
      </c>
      <c r="BSI40" s="666"/>
      <c r="BSJ40" s="667"/>
      <c r="BSK40" s="265"/>
      <c r="BSL40" s="665" t="str">
        <f>IF(BSO40="×",TIME(0,0,0),IF(BSM4="非常勤",BRK40,BRW40))</f>
        <v>　</v>
      </c>
      <c r="BSM40" s="666"/>
      <c r="BSN40" s="667"/>
      <c r="BSO40" s="265"/>
      <c r="BSP40" s="668"/>
      <c r="BSQ40" s="669"/>
      <c r="BSR40" s="668"/>
      <c r="BSS40" s="670"/>
      <c r="BST40" s="669"/>
      <c r="BSU40" s="671"/>
      <c r="BSV40" s="672"/>
      <c r="BSW40" s="672"/>
      <c r="BSX40" s="673"/>
      <c r="BSY40" s="263">
        <f>$A$40</f>
        <v>26</v>
      </c>
      <c r="BSZ40" s="264" t="str">
        <f>$B$40</f>
        <v>月</v>
      </c>
      <c r="BTA40" s="660"/>
      <c r="BTB40" s="661"/>
      <c r="BTC40" s="660"/>
      <c r="BTD40" s="661"/>
      <c r="BTE40" s="662" t="str">
        <f>IFERROR(IF(OR(BSZ40="日",BSZ40="祝",BSZ40=0,BTA40=""),"　",MAX(IF(AND(BTA40&lt;=BTE14,BTC40&gt;BTF14),BTF14-BTE14,IF(AND(BTA40&gt;BTE14,BTC40&lt;=BTF14),BTC40-BTA40,IF(AND(BTA40&lt;=BTE14,BTC40&lt;=BTF14),BTC40-BTE14,IF(AND(BTA40&gt;BTE14,BTC40&gt;BTF14),BTF14-BTA40,0)))),0)),0)</f>
        <v>　</v>
      </c>
      <c r="BTF40" s="663"/>
      <c r="BTG40" s="664"/>
      <c r="BTH40" s="662" t="str">
        <f>IFERROR(IF(OR(BSZ40="日",BSZ40="祝",BSZ40=0,BTA40=""),"　",MAX(IF(AND(BTA40&gt;BTK14,BTC40&gt;BTI14),0,IF(AND(BTA40&lt;=BTK14,BTA40&gt;BTH14,BTC40&gt;BTI14),BTK14-BTA40,IF(AND(BTA40&lt;=BTK14,BTA40&lt;=BTH14,BTC40&gt;BTI14),BTK14-BTH14,IF(AND(BTA40&gt;BTH14,BTC40&lt;=BTI14),BTC40-BTA40,IF(AND(BTA40&lt;=BTH14,BTC40&lt;=BTI14),BTC40-BTH14,0))))),0)),0)</f>
        <v>　</v>
      </c>
      <c r="BTI40" s="663"/>
      <c r="BTJ40" s="664"/>
      <c r="BTK40" s="662" t="str">
        <f>IFERROR(IF(OR(BSZ40="日",BSZ40="祝",BSZ40=0,BTA40=""),"　",MAX(IF(AND(BTA40&lt;=BTK14,BTC40&gt;BTL14),BTL14-BTK14,IF(BTC40&lt;=BTL14,0,IF(AND(BTA40&gt;BTK14,BTC40&gt;BTL14),BTL14-BTA40,0))),0)),0)</f>
        <v>　</v>
      </c>
      <c r="BTL40" s="663"/>
      <c r="BTM40" s="664"/>
      <c r="BTN40" s="662" t="str">
        <f>IFERROR(IF(OR(BSZ40="日",BSZ40="祝",BSZ40=0,BTA40=""),"　",MAX(IF(BTA40&gt;BTN14,BTC40-BTA40,IF(BTA40&lt;=BTN14,BTC40-BTN14,0)),0)),0)</f>
        <v>　</v>
      </c>
      <c r="BTO40" s="663"/>
      <c r="BTP40" s="664"/>
      <c r="BTQ40" s="662" t="str">
        <f>IFERROR(IF(OR(BSZ40="日",BSZ40="祝",BSZ40=0,BTA40=""),"　",MAX(IF(AND(BTA40&lt;=BTQ14,BTC40&gt;BTR14),BTR14-BTQ14,IF(AND(BTA40&gt;BTQ14,BTC40&lt;=BTR14),BTC40-BTA40,IF(AND(BTA40&lt;=BTQ14,BTC40&lt;=BTR14),BTC40-BTQ14,IF(AND(BTA40&gt;BTQ14,BTC40&gt;BTR14),BTR14-BTA40,0)))),0)),0)</f>
        <v>　</v>
      </c>
      <c r="BTR40" s="663"/>
      <c r="BTS40" s="664"/>
      <c r="BTT40" s="662" t="str">
        <f>IFERROR(IF(OR(BSZ40="日",BSZ40="祝",BSZ40=0,BTA40=""),"　",MAX(IF(AND(BTA40&gt;BTW14,BTC40&gt;BTU14),0,IF(AND(BTA40&lt;=BTW14,BTA40&gt;BTT14,BTC40&gt;BTU14),BTW14-BTA40,IF(AND(BTA40&lt;=BTW14,BTA40&lt;=BTT14,BTC40&gt;BTU14),BTW14-BTT14,IF(AND(BTA40&gt;BTT14,BTC40&lt;=BTU14),BTC40-BTA40,IF(AND(BTA40&lt;=BTT14,BTC40&lt;=BTU14),BTC40-BTT14,0))))),0)),0)</f>
        <v>　</v>
      </c>
      <c r="BTU40" s="663"/>
      <c r="BTV40" s="664"/>
      <c r="BTW40" s="662" t="str">
        <f>IFERROR(IF(OR(BSZ40="日",BSZ40="祝",BSZ40=0,BTA40=""),"　",MAX(IF(AND(BTA40&lt;=BTW14,BTC40&gt;BTX14),BTX14-BTW14,IF(BTC40&lt;=BTX14,0,IF(AND(BTA40&gt;BTW14,BTC40&gt;BTX14),BTX14-BTA40,0))),0)),0)</f>
        <v>　</v>
      </c>
      <c r="BTX40" s="663"/>
      <c r="BTY40" s="664"/>
      <c r="BTZ40" s="662" t="str">
        <f t="shared" si="34"/>
        <v>　</v>
      </c>
      <c r="BUA40" s="663"/>
      <c r="BUB40" s="664"/>
      <c r="BUC40" s="665" t="str">
        <f>IF(BUF40="×",TIME(0,0,0),IF(BUP4="非常勤",BTE40,BTQ40))</f>
        <v>　</v>
      </c>
      <c r="BUD40" s="666"/>
      <c r="BUE40" s="667"/>
      <c r="BUF40" s="265"/>
      <c r="BUG40" s="665" t="str">
        <f>IF(BUJ40="×",TIME(0,0,0),IF(BUP4="非常勤",BTH40,BTT40))</f>
        <v>　</v>
      </c>
      <c r="BUH40" s="666"/>
      <c r="BUI40" s="667"/>
      <c r="BUJ40" s="265"/>
      <c r="BUK40" s="665" t="str">
        <f>IF(BUN40="×",TIME(0,0,0),IF(BUP4="非常勤",BTK40,BTW40))</f>
        <v>　</v>
      </c>
      <c r="BUL40" s="666"/>
      <c r="BUM40" s="667"/>
      <c r="BUN40" s="265"/>
      <c r="BUO40" s="665" t="str">
        <f>IF(BUR40="×",TIME(0,0,0),IF(BUP4="非常勤",BTN40,BTZ40))</f>
        <v>　</v>
      </c>
      <c r="BUP40" s="666"/>
      <c r="BUQ40" s="667"/>
      <c r="BUR40" s="265"/>
      <c r="BUS40" s="668"/>
      <c r="BUT40" s="669"/>
      <c r="BUU40" s="668"/>
      <c r="BUV40" s="670"/>
      <c r="BUW40" s="669"/>
      <c r="BUX40" s="671"/>
      <c r="BUY40" s="672"/>
      <c r="BUZ40" s="672"/>
      <c r="BVA40" s="673"/>
      <c r="BVB40" s="263">
        <f>$A$40</f>
        <v>26</v>
      </c>
      <c r="BVC40" s="264" t="str">
        <f>$B$40</f>
        <v>月</v>
      </c>
      <c r="BVD40" s="660"/>
      <c r="BVE40" s="661"/>
      <c r="BVF40" s="660"/>
      <c r="BVG40" s="661"/>
      <c r="BVH40" s="662" t="str">
        <f>IFERROR(IF(OR(BVC40="日",BVC40="祝",BVC40=0,BVD40=""),"　",MAX(IF(AND(BVD40&lt;=BVH14,BVF40&gt;BVI14),BVI14-BVH14,IF(AND(BVD40&gt;BVH14,BVF40&lt;=BVI14),BVF40-BVD40,IF(AND(BVD40&lt;=BVH14,BVF40&lt;=BVI14),BVF40-BVH14,IF(AND(BVD40&gt;BVH14,BVF40&gt;BVI14),BVI14-BVD40,0)))),0)),0)</f>
        <v>　</v>
      </c>
      <c r="BVI40" s="663"/>
      <c r="BVJ40" s="664"/>
      <c r="BVK40" s="662" t="str">
        <f>IFERROR(IF(OR(BVC40="日",BVC40="祝",BVC40=0,BVD40=""),"　",MAX(IF(AND(BVD40&gt;BVN14,BVF40&gt;BVL14),0,IF(AND(BVD40&lt;=BVN14,BVD40&gt;BVK14,BVF40&gt;BVL14),BVN14-BVD40,IF(AND(BVD40&lt;=BVN14,BVD40&lt;=BVK14,BVF40&gt;BVL14),BVN14-BVK14,IF(AND(BVD40&gt;BVK14,BVF40&lt;=BVL14),BVF40-BVD40,IF(AND(BVD40&lt;=BVK14,BVF40&lt;=BVL14),BVF40-BVK14,0))))),0)),0)</f>
        <v>　</v>
      </c>
      <c r="BVL40" s="663"/>
      <c r="BVM40" s="664"/>
      <c r="BVN40" s="662" t="str">
        <f>IFERROR(IF(OR(BVC40="日",BVC40="祝",BVC40=0,BVD40=""),"　",MAX(IF(AND(BVD40&lt;=BVN14,BVF40&gt;BVO14),BVO14-BVN14,IF(BVF40&lt;=BVO14,0,IF(AND(BVD40&gt;BVN14,BVF40&gt;BVO14),BVO14-BVD40,0))),0)),0)</f>
        <v>　</v>
      </c>
      <c r="BVO40" s="663"/>
      <c r="BVP40" s="664"/>
      <c r="BVQ40" s="662" t="str">
        <f>IFERROR(IF(OR(BVC40="日",BVC40="祝",BVC40=0,BVD40=""),"　",MAX(IF(BVD40&gt;BVQ14,BVF40-BVD40,IF(BVD40&lt;=BVQ14,BVF40-BVQ14,0)),0)),0)</f>
        <v>　</v>
      </c>
      <c r="BVR40" s="663"/>
      <c r="BVS40" s="664"/>
      <c r="BVT40" s="662" t="str">
        <f>IFERROR(IF(OR(BVC40="日",BVC40="祝",BVC40=0,BVD40=""),"　",MAX(IF(AND(BVD40&lt;=BVT14,BVF40&gt;BVU14),BVU14-BVT14,IF(AND(BVD40&gt;BVT14,BVF40&lt;=BVU14),BVF40-BVD40,IF(AND(BVD40&lt;=BVT14,BVF40&lt;=BVU14),BVF40-BVT14,IF(AND(BVD40&gt;BVT14,BVF40&gt;BVU14),BVU14-BVD40,0)))),0)),0)</f>
        <v>　</v>
      </c>
      <c r="BVU40" s="663"/>
      <c r="BVV40" s="664"/>
      <c r="BVW40" s="662" t="str">
        <f>IFERROR(IF(OR(BVC40="日",BVC40="祝",BVC40=0,BVD40=""),"　",MAX(IF(AND(BVD40&gt;BVZ14,BVF40&gt;BVX14),0,IF(AND(BVD40&lt;=BVZ14,BVD40&gt;BVW14,BVF40&gt;BVX14),BVZ14-BVD40,IF(AND(BVD40&lt;=BVZ14,BVD40&lt;=BVW14,BVF40&gt;BVX14),BVZ14-BVW14,IF(AND(BVD40&gt;BVW14,BVF40&lt;=BVX14),BVF40-BVD40,IF(AND(BVD40&lt;=BVW14,BVF40&lt;=BVX14),BVF40-BVW14,0))))),0)),0)</f>
        <v>　</v>
      </c>
      <c r="BVX40" s="663"/>
      <c r="BVY40" s="664"/>
      <c r="BVZ40" s="662" t="str">
        <f>IFERROR(IF(OR(BVC40="日",BVC40="祝",BVC40=0,BVD40=""),"　",MAX(IF(AND(BVD40&lt;=BVZ14,BVF40&gt;BWA14),BWA14-BVZ14,IF(BVF40&lt;=BWA14,0,IF(AND(BVD40&gt;BVZ14,BVF40&gt;BWA14),BWA14-BVD40,0))),0)),0)</f>
        <v>　</v>
      </c>
      <c r="BWA40" s="663"/>
      <c r="BWB40" s="664"/>
      <c r="BWC40" s="662" t="str">
        <f t="shared" si="35"/>
        <v>　</v>
      </c>
      <c r="BWD40" s="663"/>
      <c r="BWE40" s="664"/>
      <c r="BWF40" s="665" t="str">
        <f>IF(BWI40="×",TIME(0,0,0),IF(BWS4="非常勤",BVH40,BVT40))</f>
        <v>　</v>
      </c>
      <c r="BWG40" s="666"/>
      <c r="BWH40" s="667"/>
      <c r="BWI40" s="265"/>
      <c r="BWJ40" s="665" t="str">
        <f>IF(BWM40="×",TIME(0,0,0),IF(BWS4="非常勤",BVK40,BVW40))</f>
        <v>　</v>
      </c>
      <c r="BWK40" s="666"/>
      <c r="BWL40" s="667"/>
      <c r="BWM40" s="265"/>
      <c r="BWN40" s="665" t="str">
        <f>IF(BWQ40="×",TIME(0,0,0),IF(BWS4="非常勤",BVN40,BVZ40))</f>
        <v>　</v>
      </c>
      <c r="BWO40" s="666"/>
      <c r="BWP40" s="667"/>
      <c r="BWQ40" s="265"/>
      <c r="BWR40" s="665" t="str">
        <f>IF(BWU40="×",TIME(0,0,0),IF(BWS4="非常勤",BVQ40,BWC40))</f>
        <v>　</v>
      </c>
      <c r="BWS40" s="666"/>
      <c r="BWT40" s="667"/>
      <c r="BWU40" s="265"/>
      <c r="BWV40" s="668"/>
      <c r="BWW40" s="669"/>
      <c r="BWX40" s="668"/>
      <c r="BWY40" s="670"/>
      <c r="BWZ40" s="669"/>
      <c r="BXA40" s="671"/>
      <c r="BXB40" s="672"/>
      <c r="BXC40" s="672"/>
      <c r="BXD40" s="673"/>
      <c r="BXE40" s="263">
        <f>$A$40</f>
        <v>26</v>
      </c>
      <c r="BXF40" s="264" t="str">
        <f>$B$40</f>
        <v>月</v>
      </c>
      <c r="BXG40" s="660"/>
      <c r="BXH40" s="661"/>
      <c r="BXI40" s="660"/>
      <c r="BXJ40" s="661"/>
      <c r="BXK40" s="662" t="str">
        <f>IFERROR(IF(OR(BXF40="日",BXF40="祝",BXF40=0,BXG40=""),"　",MAX(IF(AND(BXG40&lt;=BXK14,BXI40&gt;BXL14),BXL14-BXK14,IF(AND(BXG40&gt;BXK14,BXI40&lt;=BXL14),BXI40-BXG40,IF(AND(BXG40&lt;=BXK14,BXI40&lt;=BXL14),BXI40-BXK14,IF(AND(BXG40&gt;BXK14,BXI40&gt;BXL14),BXL14-BXG40,0)))),0)),0)</f>
        <v>　</v>
      </c>
      <c r="BXL40" s="663"/>
      <c r="BXM40" s="664"/>
      <c r="BXN40" s="662" t="str">
        <f>IFERROR(IF(OR(BXF40="日",BXF40="祝",BXF40=0,BXG40=""),"　",MAX(IF(AND(BXG40&gt;BXQ14,BXI40&gt;BXO14),0,IF(AND(BXG40&lt;=BXQ14,BXG40&gt;BXN14,BXI40&gt;BXO14),BXQ14-BXG40,IF(AND(BXG40&lt;=BXQ14,BXG40&lt;=BXN14,BXI40&gt;BXO14),BXQ14-BXN14,IF(AND(BXG40&gt;BXN14,BXI40&lt;=BXO14),BXI40-BXG40,IF(AND(BXG40&lt;=BXN14,BXI40&lt;=BXO14),BXI40-BXN14,0))))),0)),0)</f>
        <v>　</v>
      </c>
      <c r="BXO40" s="663"/>
      <c r="BXP40" s="664"/>
      <c r="BXQ40" s="662" t="str">
        <f>IFERROR(IF(OR(BXF40="日",BXF40="祝",BXF40=0,BXG40=""),"　",MAX(IF(AND(BXG40&lt;=BXQ14,BXI40&gt;BXR14),BXR14-BXQ14,IF(BXI40&lt;=BXR14,0,IF(AND(BXG40&gt;BXQ14,BXI40&gt;BXR14),BXR14-BXG40,0))),0)),0)</f>
        <v>　</v>
      </c>
      <c r="BXR40" s="663"/>
      <c r="BXS40" s="664"/>
      <c r="BXT40" s="662" t="str">
        <f>IFERROR(IF(OR(BXF40="日",BXF40="祝",BXF40=0,BXG40=""),"　",MAX(IF(BXG40&gt;BXT14,BXI40-BXG40,IF(BXG40&lt;=BXT14,BXI40-BXT14,0)),0)),0)</f>
        <v>　</v>
      </c>
      <c r="BXU40" s="663"/>
      <c r="BXV40" s="664"/>
      <c r="BXW40" s="662" t="str">
        <f>IFERROR(IF(OR(BXF40="日",BXF40="祝",BXF40=0,BXG40=""),"　",MAX(IF(AND(BXG40&lt;=BXW14,BXI40&gt;BXX14),BXX14-BXW14,IF(AND(BXG40&gt;BXW14,BXI40&lt;=BXX14),BXI40-BXG40,IF(AND(BXG40&lt;=BXW14,BXI40&lt;=BXX14),BXI40-BXW14,IF(AND(BXG40&gt;BXW14,BXI40&gt;BXX14),BXX14-BXG40,0)))),0)),0)</f>
        <v>　</v>
      </c>
      <c r="BXX40" s="663"/>
      <c r="BXY40" s="664"/>
      <c r="BXZ40" s="662" t="str">
        <f>IFERROR(IF(OR(BXF40="日",BXF40="祝",BXF40=0,BXG40=""),"　",MAX(IF(AND(BXG40&gt;BYC14,BXI40&gt;BYA14),0,IF(AND(BXG40&lt;=BYC14,BXG40&gt;BXZ14,BXI40&gt;BYA14),BYC14-BXG40,IF(AND(BXG40&lt;=BYC14,BXG40&lt;=BXZ14,BXI40&gt;BYA14),BYC14-BXZ14,IF(AND(BXG40&gt;BXZ14,BXI40&lt;=BYA14),BXI40-BXG40,IF(AND(BXG40&lt;=BXZ14,BXI40&lt;=BYA14),BXI40-BXZ14,0))))),0)),0)</f>
        <v>　</v>
      </c>
      <c r="BYA40" s="663"/>
      <c r="BYB40" s="664"/>
      <c r="BYC40" s="662" t="str">
        <f>IFERROR(IF(OR(BXF40="日",BXF40="祝",BXF40=0,BXG40=""),"　",MAX(IF(AND(BXG40&lt;=BYC14,BXI40&gt;BYD14),BYD14-BYC14,IF(BXI40&lt;=BYD14,0,IF(AND(BXG40&gt;BYC14,BXI40&gt;BYD14),BYD14-BXG40,0))),0)),0)</f>
        <v>　</v>
      </c>
      <c r="BYD40" s="663"/>
      <c r="BYE40" s="664"/>
      <c r="BYF40" s="662" t="str">
        <f t="shared" si="36"/>
        <v>　</v>
      </c>
      <c r="BYG40" s="663"/>
      <c r="BYH40" s="664"/>
      <c r="BYI40" s="665" t="str">
        <f>IF(BYL40="×",TIME(0,0,0),IF(BYV4="非常勤",BXK40,BXW40))</f>
        <v>　</v>
      </c>
      <c r="BYJ40" s="666"/>
      <c r="BYK40" s="667"/>
      <c r="BYL40" s="265"/>
      <c r="BYM40" s="665" t="str">
        <f>IF(BYP40="×",TIME(0,0,0),IF(BYV4="非常勤",BXN40,BXZ40))</f>
        <v>　</v>
      </c>
      <c r="BYN40" s="666"/>
      <c r="BYO40" s="667"/>
      <c r="BYP40" s="265"/>
      <c r="BYQ40" s="665" t="str">
        <f>IF(BYT40="×",TIME(0,0,0),IF(BYV4="非常勤",BXQ40,BYC40))</f>
        <v>　</v>
      </c>
      <c r="BYR40" s="666"/>
      <c r="BYS40" s="667"/>
      <c r="BYT40" s="265"/>
      <c r="BYU40" s="665" t="str">
        <f>IF(BYX40="×",TIME(0,0,0),IF(BYV4="非常勤",BXT40,BYF40))</f>
        <v>　</v>
      </c>
      <c r="BYV40" s="666"/>
      <c r="BYW40" s="667"/>
      <c r="BYX40" s="265"/>
      <c r="BYY40" s="668"/>
      <c r="BYZ40" s="669"/>
      <c r="BZA40" s="668"/>
      <c r="BZB40" s="670"/>
      <c r="BZC40" s="669"/>
      <c r="BZD40" s="671"/>
      <c r="BZE40" s="672"/>
      <c r="BZF40" s="672"/>
      <c r="BZG40" s="673"/>
      <c r="BZH40" s="263">
        <f>$A$40</f>
        <v>26</v>
      </c>
      <c r="BZI40" s="264" t="str">
        <f>$B$40</f>
        <v>月</v>
      </c>
      <c r="BZJ40" s="660"/>
      <c r="BZK40" s="661"/>
      <c r="BZL40" s="660"/>
      <c r="BZM40" s="661"/>
      <c r="BZN40" s="662" t="str">
        <f>IFERROR(IF(OR(BZI40="日",BZI40="祝",BZI40=0,BZJ40=""),"　",MAX(IF(AND(BZJ40&lt;=BZN14,BZL40&gt;BZO14),BZO14-BZN14,IF(AND(BZJ40&gt;BZN14,BZL40&lt;=BZO14),BZL40-BZJ40,IF(AND(BZJ40&lt;=BZN14,BZL40&lt;=BZO14),BZL40-BZN14,IF(AND(BZJ40&gt;BZN14,BZL40&gt;BZO14),BZO14-BZJ40,0)))),0)),0)</f>
        <v>　</v>
      </c>
      <c r="BZO40" s="663"/>
      <c r="BZP40" s="664"/>
      <c r="BZQ40" s="662" t="str">
        <f>IFERROR(IF(OR(BZI40="日",BZI40="祝",BZI40=0,BZJ40=""),"　",MAX(IF(AND(BZJ40&gt;BZT14,BZL40&gt;BZR14),0,IF(AND(BZJ40&lt;=BZT14,BZJ40&gt;BZQ14,BZL40&gt;BZR14),BZT14-BZJ40,IF(AND(BZJ40&lt;=BZT14,BZJ40&lt;=BZQ14,BZL40&gt;BZR14),BZT14-BZQ14,IF(AND(BZJ40&gt;BZQ14,BZL40&lt;=BZR14),BZL40-BZJ40,IF(AND(BZJ40&lt;=BZQ14,BZL40&lt;=BZR14),BZL40-BZQ14,0))))),0)),0)</f>
        <v>　</v>
      </c>
      <c r="BZR40" s="663"/>
      <c r="BZS40" s="664"/>
      <c r="BZT40" s="662" t="str">
        <f>IFERROR(IF(OR(BZI40="日",BZI40="祝",BZI40=0,BZJ40=""),"　",MAX(IF(AND(BZJ40&lt;=BZT14,BZL40&gt;BZU14),BZU14-BZT14,IF(BZL40&lt;=BZU14,0,IF(AND(BZJ40&gt;BZT14,BZL40&gt;BZU14),BZU14-BZJ40,0))),0)),0)</f>
        <v>　</v>
      </c>
      <c r="BZU40" s="663"/>
      <c r="BZV40" s="664"/>
      <c r="BZW40" s="662" t="str">
        <f>IFERROR(IF(OR(BZI40="日",BZI40="祝",BZI40=0,BZJ40=""),"　",MAX(IF(BZJ40&gt;BZW14,BZL40-BZJ40,IF(BZJ40&lt;=BZW14,BZL40-BZW14,0)),0)),0)</f>
        <v>　</v>
      </c>
      <c r="BZX40" s="663"/>
      <c r="BZY40" s="664"/>
      <c r="BZZ40" s="662" t="str">
        <f>IFERROR(IF(OR(BZI40="日",BZI40="祝",BZI40=0,BZJ40=""),"　",MAX(IF(AND(BZJ40&lt;=BZZ14,BZL40&gt;CAA14),CAA14-BZZ14,IF(AND(BZJ40&gt;BZZ14,BZL40&lt;=CAA14),BZL40-BZJ40,IF(AND(BZJ40&lt;=BZZ14,BZL40&lt;=CAA14),BZL40-BZZ14,IF(AND(BZJ40&gt;BZZ14,BZL40&gt;CAA14),CAA14-BZJ40,0)))),0)),0)</f>
        <v>　</v>
      </c>
      <c r="CAA40" s="663"/>
      <c r="CAB40" s="664"/>
      <c r="CAC40" s="662" t="str">
        <f>IFERROR(IF(OR(BZI40="日",BZI40="祝",BZI40=0,BZJ40=""),"　",MAX(IF(AND(BZJ40&gt;CAF14,BZL40&gt;CAD14),0,IF(AND(BZJ40&lt;=CAF14,BZJ40&gt;CAC14,BZL40&gt;CAD14),CAF14-BZJ40,IF(AND(BZJ40&lt;=CAF14,BZJ40&lt;=CAC14,BZL40&gt;CAD14),CAF14-CAC14,IF(AND(BZJ40&gt;CAC14,BZL40&lt;=CAD14),BZL40-BZJ40,IF(AND(BZJ40&lt;=CAC14,BZL40&lt;=CAD14),BZL40-CAC14,0))))),0)),0)</f>
        <v>　</v>
      </c>
      <c r="CAD40" s="663"/>
      <c r="CAE40" s="664"/>
      <c r="CAF40" s="662" t="str">
        <f>IFERROR(IF(OR(BZI40="日",BZI40="祝",BZI40=0,BZJ40=""),"　",MAX(IF(AND(BZJ40&lt;=CAF14,BZL40&gt;CAG14),CAG14-CAF14,IF(BZL40&lt;=CAG14,0,IF(AND(BZJ40&gt;CAF14,BZL40&gt;CAG14),CAG14-BZJ40,0))),0)),0)</f>
        <v>　</v>
      </c>
      <c r="CAG40" s="663"/>
      <c r="CAH40" s="664"/>
      <c r="CAI40" s="662" t="str">
        <f t="shared" si="37"/>
        <v>　</v>
      </c>
      <c r="CAJ40" s="663"/>
      <c r="CAK40" s="664"/>
      <c r="CAL40" s="665" t="str">
        <f>IF(CAO40="×",TIME(0,0,0),IF(CAY4="非常勤",BZN40,BZZ40))</f>
        <v>　</v>
      </c>
      <c r="CAM40" s="666"/>
      <c r="CAN40" s="667"/>
      <c r="CAO40" s="265"/>
      <c r="CAP40" s="665" t="str">
        <f>IF(CAS40="×",TIME(0,0,0),IF(CAY4="非常勤",BZQ40,CAC40))</f>
        <v>　</v>
      </c>
      <c r="CAQ40" s="666"/>
      <c r="CAR40" s="667"/>
      <c r="CAS40" s="265"/>
      <c r="CAT40" s="665" t="str">
        <f>IF(CAW40="×",TIME(0,0,0),IF(CAY4="非常勤",BZT40,CAF40))</f>
        <v>　</v>
      </c>
      <c r="CAU40" s="666"/>
      <c r="CAV40" s="667"/>
      <c r="CAW40" s="265"/>
      <c r="CAX40" s="665" t="str">
        <f>IF(CBA40="×",TIME(0,0,0),IF(CAY4="非常勤",BZW40,CAI40))</f>
        <v>　</v>
      </c>
      <c r="CAY40" s="666"/>
      <c r="CAZ40" s="667"/>
      <c r="CBA40" s="265"/>
      <c r="CBB40" s="668"/>
      <c r="CBC40" s="669"/>
      <c r="CBD40" s="668"/>
      <c r="CBE40" s="670"/>
      <c r="CBF40" s="669"/>
      <c r="CBG40" s="671"/>
      <c r="CBH40" s="672"/>
      <c r="CBI40" s="672"/>
      <c r="CBJ40" s="673"/>
      <c r="CBK40" s="263">
        <f>$A$40</f>
        <v>26</v>
      </c>
      <c r="CBL40" s="264" t="str">
        <f>$B$40</f>
        <v>月</v>
      </c>
      <c r="CBM40" s="660"/>
      <c r="CBN40" s="661"/>
      <c r="CBO40" s="660"/>
      <c r="CBP40" s="661"/>
      <c r="CBQ40" s="662" t="str">
        <f>IFERROR(IF(OR(CBL40="日",CBL40="祝",CBL40=0,CBM40=""),"　",MAX(IF(AND(CBM40&lt;=CBQ14,CBO40&gt;CBR14),CBR14-CBQ14,IF(AND(CBM40&gt;CBQ14,CBO40&lt;=CBR14),CBO40-CBM40,IF(AND(CBM40&lt;=CBQ14,CBO40&lt;=CBR14),CBO40-CBQ14,IF(AND(CBM40&gt;CBQ14,CBO40&gt;CBR14),CBR14-CBM40,0)))),0)),0)</f>
        <v>　</v>
      </c>
      <c r="CBR40" s="663"/>
      <c r="CBS40" s="664"/>
      <c r="CBT40" s="662" t="str">
        <f>IFERROR(IF(OR(CBL40="日",CBL40="祝",CBL40=0,CBM40=""),"　",MAX(IF(AND(CBM40&gt;CBW14,CBO40&gt;CBU14),0,IF(AND(CBM40&lt;=CBW14,CBM40&gt;CBT14,CBO40&gt;CBU14),CBW14-CBM40,IF(AND(CBM40&lt;=CBW14,CBM40&lt;=CBT14,CBO40&gt;CBU14),CBW14-CBT14,IF(AND(CBM40&gt;CBT14,CBO40&lt;=CBU14),CBO40-CBM40,IF(AND(CBM40&lt;=CBT14,CBO40&lt;=CBU14),CBO40-CBT14,0))))),0)),0)</f>
        <v>　</v>
      </c>
      <c r="CBU40" s="663"/>
      <c r="CBV40" s="664"/>
      <c r="CBW40" s="662" t="str">
        <f>IFERROR(IF(OR(CBL40="日",CBL40="祝",CBL40=0,CBM40=""),"　",MAX(IF(AND(CBM40&lt;=CBW14,CBO40&gt;CBX14),CBX14-CBW14,IF(CBO40&lt;=CBX14,0,IF(AND(CBM40&gt;CBW14,CBO40&gt;CBX14),CBX14-CBM40,0))),0)),0)</f>
        <v>　</v>
      </c>
      <c r="CBX40" s="663"/>
      <c r="CBY40" s="664"/>
      <c r="CBZ40" s="662" t="str">
        <f>IFERROR(IF(OR(CBL40="日",CBL40="祝",CBL40=0,CBM40=""),"　",MAX(IF(CBM40&gt;CBZ14,CBO40-CBM40,IF(CBM40&lt;=CBZ14,CBO40-CBZ14,0)),0)),0)</f>
        <v>　</v>
      </c>
      <c r="CCA40" s="663"/>
      <c r="CCB40" s="664"/>
      <c r="CCC40" s="662" t="str">
        <f>IFERROR(IF(OR(CBL40="日",CBL40="祝",CBL40=0,CBM40=""),"　",MAX(IF(AND(CBM40&lt;=CCC14,CBO40&gt;CCD14),CCD14-CCC14,IF(AND(CBM40&gt;CCC14,CBO40&lt;=CCD14),CBO40-CBM40,IF(AND(CBM40&lt;=CCC14,CBO40&lt;=CCD14),CBO40-CCC14,IF(AND(CBM40&gt;CCC14,CBO40&gt;CCD14),CCD14-CBM40,0)))),0)),0)</f>
        <v>　</v>
      </c>
      <c r="CCD40" s="663"/>
      <c r="CCE40" s="664"/>
      <c r="CCF40" s="662" t="str">
        <f>IFERROR(IF(OR(CBL40="日",CBL40="祝",CBL40=0,CBM40=""),"　",MAX(IF(AND(CBM40&gt;CCI14,CBO40&gt;CCG14),0,IF(AND(CBM40&lt;=CCI14,CBM40&gt;CCF14,CBO40&gt;CCG14),CCI14-CBM40,IF(AND(CBM40&lt;=CCI14,CBM40&lt;=CCF14,CBO40&gt;CCG14),CCI14-CCF14,IF(AND(CBM40&gt;CCF14,CBO40&lt;=CCG14),CBO40-CBM40,IF(AND(CBM40&lt;=CCF14,CBO40&lt;=CCG14),CBO40-CCF14,0))))),0)),0)</f>
        <v>　</v>
      </c>
      <c r="CCG40" s="663"/>
      <c r="CCH40" s="664"/>
      <c r="CCI40" s="662" t="str">
        <f>IFERROR(IF(OR(CBL40="日",CBL40="祝",CBL40=0,CBM40=""),"　",MAX(IF(AND(CBM40&lt;=CCI14,CBO40&gt;CCJ14),CCJ14-CCI14,IF(CBO40&lt;=CCJ14,0,IF(AND(CBM40&gt;CCI14,CBO40&gt;CCJ14),CCJ14-CBM40,0))),0)),0)</f>
        <v>　</v>
      </c>
      <c r="CCJ40" s="663"/>
      <c r="CCK40" s="664"/>
      <c r="CCL40" s="662" t="str">
        <f t="shared" si="38"/>
        <v>　</v>
      </c>
      <c r="CCM40" s="663"/>
      <c r="CCN40" s="664"/>
      <c r="CCO40" s="665" t="str">
        <f>IF(CCR40="×",TIME(0,0,0),IF(CDB4="非常勤",CBQ40,CCC40))</f>
        <v>　</v>
      </c>
      <c r="CCP40" s="666"/>
      <c r="CCQ40" s="667"/>
      <c r="CCR40" s="265"/>
      <c r="CCS40" s="665" t="str">
        <f>IF(CCV40="×",TIME(0,0,0),IF(CDB4="非常勤",CBT40,CCF40))</f>
        <v>　</v>
      </c>
      <c r="CCT40" s="666"/>
      <c r="CCU40" s="667"/>
      <c r="CCV40" s="265"/>
      <c r="CCW40" s="665" t="str">
        <f>IF(CCZ40="×",TIME(0,0,0),IF(CDB4="非常勤",CBW40,CCI40))</f>
        <v>　</v>
      </c>
      <c r="CCX40" s="666"/>
      <c r="CCY40" s="667"/>
      <c r="CCZ40" s="265"/>
      <c r="CDA40" s="665" t="str">
        <f>IF(CDD40="×",TIME(0,0,0),IF(CDB4="非常勤",CBZ40,CCL40))</f>
        <v>　</v>
      </c>
      <c r="CDB40" s="666"/>
      <c r="CDC40" s="667"/>
      <c r="CDD40" s="265"/>
      <c r="CDE40" s="668"/>
      <c r="CDF40" s="669"/>
      <c r="CDG40" s="668"/>
      <c r="CDH40" s="670"/>
      <c r="CDI40" s="669"/>
      <c r="CDJ40" s="671"/>
      <c r="CDK40" s="672"/>
      <c r="CDL40" s="672"/>
      <c r="CDM40" s="673"/>
      <c r="CDN40" s="263">
        <f>$A$40</f>
        <v>26</v>
      </c>
      <c r="CDO40" s="264" t="str">
        <f>$B$40</f>
        <v>月</v>
      </c>
      <c r="CDP40" s="660"/>
      <c r="CDQ40" s="661"/>
      <c r="CDR40" s="660"/>
      <c r="CDS40" s="661"/>
      <c r="CDT40" s="662" t="str">
        <f>IFERROR(IF(OR(CDO40="日",CDO40="祝",CDO40=0,CDP40=""),"　",MAX(IF(AND(CDP40&lt;=CDT14,CDR40&gt;CDU14),CDU14-CDT14,IF(AND(CDP40&gt;CDT14,CDR40&lt;=CDU14),CDR40-CDP40,IF(AND(CDP40&lt;=CDT14,CDR40&lt;=CDU14),CDR40-CDT14,IF(AND(CDP40&gt;CDT14,CDR40&gt;CDU14),CDU14-CDP40,0)))),0)),0)</f>
        <v>　</v>
      </c>
      <c r="CDU40" s="663"/>
      <c r="CDV40" s="664"/>
      <c r="CDW40" s="662" t="str">
        <f>IFERROR(IF(OR(CDO40="日",CDO40="祝",CDO40=0,CDP40=""),"　",MAX(IF(AND(CDP40&gt;CDZ14,CDR40&gt;CDX14),0,IF(AND(CDP40&lt;=CDZ14,CDP40&gt;CDW14,CDR40&gt;CDX14),CDZ14-CDP40,IF(AND(CDP40&lt;=CDZ14,CDP40&lt;=CDW14,CDR40&gt;CDX14),CDZ14-CDW14,IF(AND(CDP40&gt;CDW14,CDR40&lt;=CDX14),CDR40-CDP40,IF(AND(CDP40&lt;=CDW14,CDR40&lt;=CDX14),CDR40-CDW14,0))))),0)),0)</f>
        <v>　</v>
      </c>
      <c r="CDX40" s="663"/>
      <c r="CDY40" s="664"/>
      <c r="CDZ40" s="662" t="str">
        <f>IFERROR(IF(OR(CDO40="日",CDO40="祝",CDO40=0,CDP40=""),"　",MAX(IF(AND(CDP40&lt;=CDZ14,CDR40&gt;CEA14),CEA14-CDZ14,IF(CDR40&lt;=CEA14,0,IF(AND(CDP40&gt;CDZ14,CDR40&gt;CEA14),CEA14-CDP40,0))),0)),0)</f>
        <v>　</v>
      </c>
      <c r="CEA40" s="663"/>
      <c r="CEB40" s="664"/>
      <c r="CEC40" s="662" t="str">
        <f>IFERROR(IF(OR(CDO40="日",CDO40="祝",CDO40=0,CDP40=""),"　",MAX(IF(CDP40&gt;CEC14,CDR40-CDP40,IF(CDP40&lt;=CEC14,CDR40-CEC14,0)),0)),0)</f>
        <v>　</v>
      </c>
      <c r="CED40" s="663"/>
      <c r="CEE40" s="664"/>
      <c r="CEF40" s="662" t="str">
        <f>IFERROR(IF(OR(CDO40="日",CDO40="祝",CDO40=0,CDP40=""),"　",MAX(IF(AND(CDP40&lt;=CEF14,CDR40&gt;CEG14),CEG14-CEF14,IF(AND(CDP40&gt;CEF14,CDR40&lt;=CEG14),CDR40-CDP40,IF(AND(CDP40&lt;=CEF14,CDR40&lt;=CEG14),CDR40-CEF14,IF(AND(CDP40&gt;CEF14,CDR40&gt;CEG14),CEG14-CDP40,0)))),0)),0)</f>
        <v>　</v>
      </c>
      <c r="CEG40" s="663"/>
      <c r="CEH40" s="664"/>
      <c r="CEI40" s="662" t="str">
        <f>IFERROR(IF(OR(CDO40="日",CDO40="祝",CDO40=0,CDP40=""),"　",MAX(IF(AND(CDP40&gt;CEL14,CDR40&gt;CEJ14),0,IF(AND(CDP40&lt;=CEL14,CDP40&gt;CEI14,CDR40&gt;CEJ14),CEL14-CDP40,IF(AND(CDP40&lt;=CEL14,CDP40&lt;=CEI14,CDR40&gt;CEJ14),CEL14-CEI14,IF(AND(CDP40&gt;CEI14,CDR40&lt;=CEJ14),CDR40-CDP40,IF(AND(CDP40&lt;=CEI14,CDR40&lt;=CEJ14),CDR40-CEI14,0))))),0)),0)</f>
        <v>　</v>
      </c>
      <c r="CEJ40" s="663"/>
      <c r="CEK40" s="664"/>
      <c r="CEL40" s="662" t="str">
        <f>IFERROR(IF(OR(CDO40="日",CDO40="祝",CDO40=0,CDP40=""),"　",MAX(IF(AND(CDP40&lt;=CEL14,CDR40&gt;CEM14),CEM14-CEL14,IF(CDR40&lt;=CEM14,0,IF(AND(CDP40&gt;CEL14,CDR40&gt;CEM14),CEM14-CDP40,0))),0)),0)</f>
        <v>　</v>
      </c>
      <c r="CEM40" s="663"/>
      <c r="CEN40" s="664"/>
      <c r="CEO40" s="662" t="str">
        <f t="shared" si="39"/>
        <v>　</v>
      </c>
      <c r="CEP40" s="663"/>
      <c r="CEQ40" s="664"/>
      <c r="CER40" s="665" t="str">
        <f>IF(CEU40="×",TIME(0,0,0),IF(CFE4="非常勤",CDT40,CEF40))</f>
        <v>　</v>
      </c>
      <c r="CES40" s="666"/>
      <c r="CET40" s="667"/>
      <c r="CEU40" s="265"/>
      <c r="CEV40" s="665" t="str">
        <f>IF(CEY40="×",TIME(0,0,0),IF(CFE4="非常勤",CDW40,CEI40))</f>
        <v>　</v>
      </c>
      <c r="CEW40" s="666"/>
      <c r="CEX40" s="667"/>
      <c r="CEY40" s="265"/>
      <c r="CEZ40" s="665" t="str">
        <f>IF(CFC40="×",TIME(0,0,0),IF(CFE4="非常勤",CDZ40,CEL40))</f>
        <v>　</v>
      </c>
      <c r="CFA40" s="666"/>
      <c r="CFB40" s="667"/>
      <c r="CFC40" s="265"/>
      <c r="CFD40" s="665" t="str">
        <f>IF(CFG40="×",TIME(0,0,0),IF(CFE4="非常勤",CEC40,CEO40))</f>
        <v>　</v>
      </c>
      <c r="CFE40" s="666"/>
      <c r="CFF40" s="667"/>
      <c r="CFG40" s="265"/>
      <c r="CFH40" s="668"/>
      <c r="CFI40" s="669"/>
      <c r="CFJ40" s="668"/>
      <c r="CFK40" s="670"/>
      <c r="CFL40" s="669"/>
      <c r="CFM40" s="671"/>
      <c r="CFN40" s="672"/>
      <c r="CFO40" s="672"/>
      <c r="CFP40" s="673"/>
      <c r="CFQ40" s="263">
        <f>$A$40</f>
        <v>26</v>
      </c>
      <c r="CFR40" s="264" t="str">
        <f>$B$40</f>
        <v>月</v>
      </c>
      <c r="CFS40" s="660"/>
      <c r="CFT40" s="661"/>
      <c r="CFU40" s="660"/>
      <c r="CFV40" s="661"/>
      <c r="CFW40" s="662" t="str">
        <f>IFERROR(IF(OR(CFR40="日",CFR40="祝",CFR40=0,CFS40=""),"　",MAX(IF(AND(CFS40&lt;=CFW14,CFU40&gt;CFX14),CFX14-CFW14,IF(AND(CFS40&gt;CFW14,CFU40&lt;=CFX14),CFU40-CFS40,IF(AND(CFS40&lt;=CFW14,CFU40&lt;=CFX14),CFU40-CFW14,IF(AND(CFS40&gt;CFW14,CFU40&gt;CFX14),CFX14-CFS40,0)))),0)),0)</f>
        <v>　</v>
      </c>
      <c r="CFX40" s="663"/>
      <c r="CFY40" s="664"/>
      <c r="CFZ40" s="662" t="str">
        <f>IFERROR(IF(OR(CFR40="日",CFR40="祝",CFR40=0,CFS40=""),"　",MAX(IF(AND(CFS40&gt;CGC14,CFU40&gt;CGA14),0,IF(AND(CFS40&lt;=CGC14,CFS40&gt;CFZ14,CFU40&gt;CGA14),CGC14-CFS40,IF(AND(CFS40&lt;=CGC14,CFS40&lt;=CFZ14,CFU40&gt;CGA14),CGC14-CFZ14,IF(AND(CFS40&gt;CFZ14,CFU40&lt;=CGA14),CFU40-CFS40,IF(AND(CFS40&lt;=CFZ14,CFU40&lt;=CGA14),CFU40-CFZ14,0))))),0)),0)</f>
        <v>　</v>
      </c>
      <c r="CGA40" s="663"/>
      <c r="CGB40" s="664"/>
      <c r="CGC40" s="662" t="str">
        <f>IFERROR(IF(OR(CFR40="日",CFR40="祝",CFR40=0,CFS40=""),"　",MAX(IF(AND(CFS40&lt;=CGC14,CFU40&gt;CGD14),CGD14-CGC14,IF(CFU40&lt;=CGD14,0,IF(AND(CFS40&gt;CGC14,CFU40&gt;CGD14),CGD14-CFS40,0))),0)),0)</f>
        <v>　</v>
      </c>
      <c r="CGD40" s="663"/>
      <c r="CGE40" s="664"/>
      <c r="CGF40" s="662" t="str">
        <f>IFERROR(IF(OR(CFR40="日",CFR40="祝",CFR40=0,CFS40=""),"　",MAX(IF(CFS40&gt;CGF14,CFU40-CFS40,IF(CFS40&lt;=CGF14,CFU40-CGF14,0)),0)),0)</f>
        <v>　</v>
      </c>
      <c r="CGG40" s="663"/>
      <c r="CGH40" s="664"/>
      <c r="CGI40" s="662" t="str">
        <f>IFERROR(IF(OR(CFR40="日",CFR40="祝",CFR40=0,CFS40=""),"　",MAX(IF(AND(CFS40&lt;=CGI14,CFU40&gt;CGJ14),CGJ14-CGI14,IF(AND(CFS40&gt;CGI14,CFU40&lt;=CGJ14),CFU40-CFS40,IF(AND(CFS40&lt;=CGI14,CFU40&lt;=CGJ14),CFU40-CGI14,IF(AND(CFS40&gt;CGI14,CFU40&gt;CGJ14),CGJ14-CFS40,0)))),0)),0)</f>
        <v>　</v>
      </c>
      <c r="CGJ40" s="663"/>
      <c r="CGK40" s="664"/>
      <c r="CGL40" s="662" t="str">
        <f>IFERROR(IF(OR(CFR40="日",CFR40="祝",CFR40=0,CFS40=""),"　",MAX(IF(AND(CFS40&gt;CGO14,CFU40&gt;CGM14),0,IF(AND(CFS40&lt;=CGO14,CFS40&gt;CGL14,CFU40&gt;CGM14),CGO14-CFS40,IF(AND(CFS40&lt;=CGO14,CFS40&lt;=CGL14,CFU40&gt;CGM14),CGO14-CGL14,IF(AND(CFS40&gt;CGL14,CFU40&lt;=CGM14),CFU40-CFS40,IF(AND(CFS40&lt;=CGL14,CFU40&lt;=CGM14),CFU40-CGL14,0))))),0)),0)</f>
        <v>　</v>
      </c>
      <c r="CGM40" s="663"/>
      <c r="CGN40" s="664"/>
      <c r="CGO40" s="662" t="str">
        <f>IFERROR(IF(OR(CFR40="日",CFR40="祝",CFR40=0,CFS40=""),"　",MAX(IF(AND(CFS40&lt;=CGO14,CFU40&gt;CGP14),CGP14-CGO14,IF(CFU40&lt;=CGP14,0,IF(AND(CFS40&gt;CGO14,CFU40&gt;CGP14),CGP14-CFS40,0))),0)),0)</f>
        <v>　</v>
      </c>
      <c r="CGP40" s="663"/>
      <c r="CGQ40" s="664"/>
      <c r="CGR40" s="662" t="str">
        <f t="shared" si="40"/>
        <v>　</v>
      </c>
      <c r="CGS40" s="663"/>
      <c r="CGT40" s="664"/>
      <c r="CGU40" s="665" t="str">
        <f>IF(CGX40="×",TIME(0,0,0),IF(CHH4="非常勤",CFW40,CGI40))</f>
        <v>　</v>
      </c>
      <c r="CGV40" s="666"/>
      <c r="CGW40" s="667"/>
      <c r="CGX40" s="265"/>
      <c r="CGY40" s="665" t="str">
        <f>IF(CHB40="×",TIME(0,0,0),IF(CHH4="非常勤",CFZ40,CGL40))</f>
        <v>　</v>
      </c>
      <c r="CGZ40" s="666"/>
      <c r="CHA40" s="667"/>
      <c r="CHB40" s="265"/>
      <c r="CHC40" s="665" t="str">
        <f>IF(CHF40="×",TIME(0,0,0),IF(CHH4="非常勤",CGC40,CGO40))</f>
        <v>　</v>
      </c>
      <c r="CHD40" s="666"/>
      <c r="CHE40" s="667"/>
      <c r="CHF40" s="265"/>
      <c r="CHG40" s="665" t="str">
        <f>IF(CHJ40="×",TIME(0,0,0),IF(CHH4="非常勤",CGF40,CGR40))</f>
        <v>　</v>
      </c>
      <c r="CHH40" s="666"/>
      <c r="CHI40" s="667"/>
      <c r="CHJ40" s="265"/>
      <c r="CHK40" s="668"/>
      <c r="CHL40" s="669"/>
      <c r="CHM40" s="668"/>
      <c r="CHN40" s="670"/>
      <c r="CHO40" s="669"/>
      <c r="CHP40" s="671"/>
      <c r="CHQ40" s="672"/>
      <c r="CHR40" s="672"/>
      <c r="CHS40" s="673"/>
      <c r="CHT40" s="263">
        <f>$A$40</f>
        <v>26</v>
      </c>
      <c r="CHU40" s="264" t="str">
        <f>$B$40</f>
        <v>月</v>
      </c>
      <c r="CHV40" s="660"/>
      <c r="CHW40" s="661"/>
      <c r="CHX40" s="660"/>
      <c r="CHY40" s="661"/>
      <c r="CHZ40" s="662" t="str">
        <f>IFERROR(IF(OR(CHU40="日",CHU40="祝",CHU40=0,CHV40=""),"　",MAX(IF(AND(CHV40&lt;=CHZ14,CHX40&gt;CIA14),CIA14-CHZ14,IF(AND(CHV40&gt;CHZ14,CHX40&lt;=CIA14),CHX40-CHV40,IF(AND(CHV40&lt;=CHZ14,CHX40&lt;=CIA14),CHX40-CHZ14,IF(AND(CHV40&gt;CHZ14,CHX40&gt;CIA14),CIA14-CHV40,0)))),0)),0)</f>
        <v>　</v>
      </c>
      <c r="CIA40" s="663"/>
      <c r="CIB40" s="664"/>
      <c r="CIC40" s="662" t="str">
        <f>IFERROR(IF(OR(CHU40="日",CHU40="祝",CHU40=0,CHV40=""),"　",MAX(IF(AND(CHV40&gt;CIF14,CHX40&gt;CID14),0,IF(AND(CHV40&lt;=CIF14,CHV40&gt;CIC14,CHX40&gt;CID14),CIF14-CHV40,IF(AND(CHV40&lt;=CIF14,CHV40&lt;=CIC14,CHX40&gt;CID14),CIF14-CIC14,IF(AND(CHV40&gt;CIC14,CHX40&lt;=CID14),CHX40-CHV40,IF(AND(CHV40&lt;=CIC14,CHX40&lt;=CID14),CHX40-CIC14,0))))),0)),0)</f>
        <v>　</v>
      </c>
      <c r="CID40" s="663"/>
      <c r="CIE40" s="664"/>
      <c r="CIF40" s="662" t="str">
        <f>IFERROR(IF(OR(CHU40="日",CHU40="祝",CHU40=0,CHV40=""),"　",MAX(IF(AND(CHV40&lt;=CIF14,CHX40&gt;CIG14),CIG14-CIF14,IF(CHX40&lt;=CIG14,0,IF(AND(CHV40&gt;CIF14,CHX40&gt;CIG14),CIG14-CHV40,0))),0)),0)</f>
        <v>　</v>
      </c>
      <c r="CIG40" s="663"/>
      <c r="CIH40" s="664"/>
      <c r="CII40" s="662" t="str">
        <f>IFERROR(IF(OR(CHU40="日",CHU40="祝",CHU40=0,CHV40=""),"　",MAX(IF(CHV40&gt;CII14,CHX40-CHV40,IF(CHV40&lt;=CII14,CHX40-CII14,0)),0)),0)</f>
        <v>　</v>
      </c>
      <c r="CIJ40" s="663"/>
      <c r="CIK40" s="664"/>
      <c r="CIL40" s="662" t="str">
        <f>IFERROR(IF(OR(CHU40="日",CHU40="祝",CHU40=0,CHV40=""),"　",MAX(IF(AND(CHV40&lt;=CIL14,CHX40&gt;CIM14),CIM14-CIL14,IF(AND(CHV40&gt;CIL14,CHX40&lt;=CIM14),CHX40-CHV40,IF(AND(CHV40&lt;=CIL14,CHX40&lt;=CIM14),CHX40-CIL14,IF(AND(CHV40&gt;CIL14,CHX40&gt;CIM14),CIM14-CHV40,0)))),0)),0)</f>
        <v>　</v>
      </c>
      <c r="CIM40" s="663"/>
      <c r="CIN40" s="664"/>
      <c r="CIO40" s="662" t="str">
        <f>IFERROR(IF(OR(CHU40="日",CHU40="祝",CHU40=0,CHV40=""),"　",MAX(IF(AND(CHV40&gt;CIR14,CHX40&gt;CIP14),0,IF(AND(CHV40&lt;=CIR14,CHV40&gt;CIO14,CHX40&gt;CIP14),CIR14-CHV40,IF(AND(CHV40&lt;=CIR14,CHV40&lt;=CIO14,CHX40&gt;CIP14),CIR14-CIO14,IF(AND(CHV40&gt;CIO14,CHX40&lt;=CIP14),CHX40-CHV40,IF(AND(CHV40&lt;=CIO14,CHX40&lt;=CIP14),CHX40-CIO14,0))))),0)),0)</f>
        <v>　</v>
      </c>
      <c r="CIP40" s="663"/>
      <c r="CIQ40" s="664"/>
      <c r="CIR40" s="662" t="str">
        <f>IFERROR(IF(OR(CHU40="日",CHU40="祝",CHU40=0,CHV40=""),"　",MAX(IF(AND(CHV40&lt;=CIR14,CHX40&gt;CIS14),CIS14-CIR14,IF(CHX40&lt;=CIS14,0,IF(AND(CHV40&gt;CIR14,CHX40&gt;CIS14),CIS14-CHV40,0))),0)),0)</f>
        <v>　</v>
      </c>
      <c r="CIS40" s="663"/>
      <c r="CIT40" s="664"/>
      <c r="CIU40" s="662" t="str">
        <f t="shared" si="41"/>
        <v>　</v>
      </c>
      <c r="CIV40" s="663"/>
      <c r="CIW40" s="664"/>
      <c r="CIX40" s="665" t="str">
        <f>IF(CJA40="×",TIME(0,0,0),IF(CJK4="非常勤",CHZ40,CIL40))</f>
        <v>　</v>
      </c>
      <c r="CIY40" s="666"/>
      <c r="CIZ40" s="667"/>
      <c r="CJA40" s="265"/>
      <c r="CJB40" s="665" t="str">
        <f>IF(CJE40="×",TIME(0,0,0),IF(CJK4="非常勤",CIC40,CIO40))</f>
        <v>　</v>
      </c>
      <c r="CJC40" s="666"/>
      <c r="CJD40" s="667"/>
      <c r="CJE40" s="265"/>
      <c r="CJF40" s="665" t="str">
        <f>IF(CJI40="×",TIME(0,0,0),IF(CJK4="非常勤",CIF40,CIR40))</f>
        <v>　</v>
      </c>
      <c r="CJG40" s="666"/>
      <c r="CJH40" s="667"/>
      <c r="CJI40" s="265"/>
      <c r="CJJ40" s="665" t="str">
        <f>IF(CJM40="×",TIME(0,0,0),IF(CJK4="非常勤",CII40,CIU40))</f>
        <v>　</v>
      </c>
      <c r="CJK40" s="666"/>
      <c r="CJL40" s="667"/>
      <c r="CJM40" s="265"/>
      <c r="CJN40" s="668"/>
      <c r="CJO40" s="669"/>
      <c r="CJP40" s="668"/>
      <c r="CJQ40" s="670"/>
      <c r="CJR40" s="669"/>
      <c r="CJS40" s="671"/>
      <c r="CJT40" s="672"/>
      <c r="CJU40" s="672"/>
      <c r="CJV40" s="673"/>
      <c r="CJW40" s="263">
        <f>$A$40</f>
        <v>26</v>
      </c>
      <c r="CJX40" s="264" t="str">
        <f>$B$40</f>
        <v>月</v>
      </c>
      <c r="CJY40" s="660"/>
      <c r="CJZ40" s="661"/>
      <c r="CKA40" s="660"/>
      <c r="CKB40" s="661"/>
      <c r="CKC40" s="662" t="str">
        <f>IFERROR(IF(OR(CJX40="日",CJX40="祝",CJX40=0,CJY40=""),"　",MAX(IF(AND(CJY40&lt;=CKC14,CKA40&gt;CKD14),CKD14-CKC14,IF(AND(CJY40&gt;CKC14,CKA40&lt;=CKD14),CKA40-CJY40,IF(AND(CJY40&lt;=CKC14,CKA40&lt;=CKD14),CKA40-CKC14,IF(AND(CJY40&gt;CKC14,CKA40&gt;CKD14),CKD14-CJY40,0)))),0)),0)</f>
        <v>　</v>
      </c>
      <c r="CKD40" s="663"/>
      <c r="CKE40" s="664"/>
      <c r="CKF40" s="662" t="str">
        <f>IFERROR(IF(OR(CJX40="日",CJX40="祝",CJX40=0,CJY40=""),"　",MAX(IF(AND(CJY40&gt;CKI14,CKA40&gt;CKG14),0,IF(AND(CJY40&lt;=CKI14,CJY40&gt;CKF14,CKA40&gt;CKG14),CKI14-CJY40,IF(AND(CJY40&lt;=CKI14,CJY40&lt;=CKF14,CKA40&gt;CKG14),CKI14-CKF14,IF(AND(CJY40&gt;CKF14,CKA40&lt;=CKG14),CKA40-CJY40,IF(AND(CJY40&lt;=CKF14,CKA40&lt;=CKG14),CKA40-CKF14,0))))),0)),0)</f>
        <v>　</v>
      </c>
      <c r="CKG40" s="663"/>
      <c r="CKH40" s="664"/>
      <c r="CKI40" s="662" t="str">
        <f>IFERROR(IF(OR(CJX40="日",CJX40="祝",CJX40=0,CJY40=""),"　",MAX(IF(AND(CJY40&lt;=CKI14,CKA40&gt;CKJ14),CKJ14-CKI14,IF(CKA40&lt;=CKJ14,0,IF(AND(CJY40&gt;CKI14,CKA40&gt;CKJ14),CKJ14-CJY40,0))),0)),0)</f>
        <v>　</v>
      </c>
      <c r="CKJ40" s="663"/>
      <c r="CKK40" s="664"/>
      <c r="CKL40" s="662" t="str">
        <f>IFERROR(IF(OR(CJX40="日",CJX40="祝",CJX40=0,CJY40=""),"　",MAX(IF(CJY40&gt;CKL14,CKA40-CJY40,IF(CJY40&lt;=CKL14,CKA40-CKL14,0)),0)),0)</f>
        <v>　</v>
      </c>
      <c r="CKM40" s="663"/>
      <c r="CKN40" s="664"/>
      <c r="CKO40" s="662" t="str">
        <f>IFERROR(IF(OR(CJX40="日",CJX40="祝",CJX40=0,CJY40=""),"　",MAX(IF(AND(CJY40&lt;=CKO14,CKA40&gt;CKP14),CKP14-CKO14,IF(AND(CJY40&gt;CKO14,CKA40&lt;=CKP14),CKA40-CJY40,IF(AND(CJY40&lt;=CKO14,CKA40&lt;=CKP14),CKA40-CKO14,IF(AND(CJY40&gt;CKO14,CKA40&gt;CKP14),CKP14-CJY40,0)))),0)),0)</f>
        <v>　</v>
      </c>
      <c r="CKP40" s="663"/>
      <c r="CKQ40" s="664"/>
      <c r="CKR40" s="662" t="str">
        <f>IFERROR(IF(OR(CJX40="日",CJX40="祝",CJX40=0,CJY40=""),"　",MAX(IF(AND(CJY40&gt;CKU14,CKA40&gt;CKS14),0,IF(AND(CJY40&lt;=CKU14,CJY40&gt;CKR14,CKA40&gt;CKS14),CKU14-CJY40,IF(AND(CJY40&lt;=CKU14,CJY40&lt;=CKR14,CKA40&gt;CKS14),CKU14-CKR14,IF(AND(CJY40&gt;CKR14,CKA40&lt;=CKS14),CKA40-CJY40,IF(AND(CJY40&lt;=CKR14,CKA40&lt;=CKS14),CKA40-CKR14,0))))),0)),0)</f>
        <v>　</v>
      </c>
      <c r="CKS40" s="663"/>
      <c r="CKT40" s="664"/>
      <c r="CKU40" s="662" t="str">
        <f>IFERROR(IF(OR(CJX40="日",CJX40="祝",CJX40=0,CJY40=""),"　",MAX(IF(AND(CJY40&lt;=CKU14,CKA40&gt;CKV14),CKV14-CKU14,IF(CKA40&lt;=CKV14,0,IF(AND(CJY40&gt;CKU14,CKA40&gt;CKV14),CKV14-CJY40,0))),0)),0)</f>
        <v>　</v>
      </c>
      <c r="CKV40" s="663"/>
      <c r="CKW40" s="664"/>
      <c r="CKX40" s="662" t="str">
        <f t="shared" si="42"/>
        <v>　</v>
      </c>
      <c r="CKY40" s="663"/>
      <c r="CKZ40" s="664"/>
      <c r="CLA40" s="665" t="str">
        <f>IF(CLD40="×",TIME(0,0,0),IF(CLN4="非常勤",CKC40,CKO40))</f>
        <v>　</v>
      </c>
      <c r="CLB40" s="666"/>
      <c r="CLC40" s="667"/>
      <c r="CLD40" s="265"/>
      <c r="CLE40" s="665" t="str">
        <f>IF(CLH40="×",TIME(0,0,0),IF(CLN4="非常勤",CKF40,CKR40))</f>
        <v>　</v>
      </c>
      <c r="CLF40" s="666"/>
      <c r="CLG40" s="667"/>
      <c r="CLH40" s="265"/>
      <c r="CLI40" s="665" t="str">
        <f>IF(CLL40="×",TIME(0,0,0),IF(CLN4="非常勤",CKI40,CKU40))</f>
        <v>　</v>
      </c>
      <c r="CLJ40" s="666"/>
      <c r="CLK40" s="667"/>
      <c r="CLL40" s="265"/>
      <c r="CLM40" s="665" t="str">
        <f>IF(CLP40="×",TIME(0,0,0),IF(CLN4="非常勤",CKL40,CKX40))</f>
        <v>　</v>
      </c>
      <c r="CLN40" s="666"/>
      <c r="CLO40" s="667"/>
      <c r="CLP40" s="265"/>
      <c r="CLQ40" s="668"/>
      <c r="CLR40" s="669"/>
      <c r="CLS40" s="668"/>
      <c r="CLT40" s="670"/>
      <c r="CLU40" s="669"/>
      <c r="CLV40" s="671"/>
      <c r="CLW40" s="672"/>
      <c r="CLX40" s="672"/>
      <c r="CLY40" s="673"/>
      <c r="CLZ40" s="263">
        <f>$A$40</f>
        <v>26</v>
      </c>
      <c r="CMA40" s="264" t="str">
        <f>$B$40</f>
        <v>月</v>
      </c>
      <c r="CMB40" s="660"/>
      <c r="CMC40" s="661"/>
      <c r="CMD40" s="660"/>
      <c r="CME40" s="661"/>
      <c r="CMF40" s="662" t="str">
        <f>IFERROR(IF(OR(CMA40="日",CMA40="祝",CMA40=0,CMB40=""),"　",MAX(IF(AND(CMB40&lt;=CMF14,CMD40&gt;CMG14),CMG14-CMF14,IF(AND(CMB40&gt;CMF14,CMD40&lt;=CMG14),CMD40-CMB40,IF(AND(CMB40&lt;=CMF14,CMD40&lt;=CMG14),CMD40-CMF14,IF(AND(CMB40&gt;CMF14,CMD40&gt;CMG14),CMG14-CMB40,0)))),0)),0)</f>
        <v>　</v>
      </c>
      <c r="CMG40" s="663"/>
      <c r="CMH40" s="664"/>
      <c r="CMI40" s="662" t="str">
        <f>IFERROR(IF(OR(CMA40="日",CMA40="祝",CMA40=0,CMB40=""),"　",MAX(IF(AND(CMB40&gt;CML14,CMD40&gt;CMJ14),0,IF(AND(CMB40&lt;=CML14,CMB40&gt;CMI14,CMD40&gt;CMJ14),CML14-CMB40,IF(AND(CMB40&lt;=CML14,CMB40&lt;=CMI14,CMD40&gt;CMJ14),CML14-CMI14,IF(AND(CMB40&gt;CMI14,CMD40&lt;=CMJ14),CMD40-CMB40,IF(AND(CMB40&lt;=CMI14,CMD40&lt;=CMJ14),CMD40-CMI14,0))))),0)),0)</f>
        <v>　</v>
      </c>
      <c r="CMJ40" s="663"/>
      <c r="CMK40" s="664"/>
      <c r="CML40" s="662" t="str">
        <f>IFERROR(IF(OR(CMA40="日",CMA40="祝",CMA40=0,CMB40=""),"　",MAX(IF(AND(CMB40&lt;=CML14,CMD40&gt;CMM14),CMM14-CML14,IF(CMD40&lt;=CMM14,0,IF(AND(CMB40&gt;CML14,CMD40&gt;CMM14),CMM14-CMB40,0))),0)),0)</f>
        <v>　</v>
      </c>
      <c r="CMM40" s="663"/>
      <c r="CMN40" s="664"/>
      <c r="CMO40" s="662" t="str">
        <f>IFERROR(IF(OR(CMA40="日",CMA40="祝",CMA40=0,CMB40=""),"　",MAX(IF(CMB40&gt;CMO14,CMD40-CMB40,IF(CMB40&lt;=CMO14,CMD40-CMO14,0)),0)),0)</f>
        <v>　</v>
      </c>
      <c r="CMP40" s="663"/>
      <c r="CMQ40" s="664"/>
      <c r="CMR40" s="662" t="str">
        <f>IFERROR(IF(OR(CMA40="日",CMA40="祝",CMA40=0,CMB40=""),"　",MAX(IF(AND(CMB40&lt;=CMR14,CMD40&gt;CMS14),CMS14-CMR14,IF(AND(CMB40&gt;CMR14,CMD40&lt;=CMS14),CMD40-CMB40,IF(AND(CMB40&lt;=CMR14,CMD40&lt;=CMS14),CMD40-CMR14,IF(AND(CMB40&gt;CMR14,CMD40&gt;CMS14),CMS14-CMB40,0)))),0)),0)</f>
        <v>　</v>
      </c>
      <c r="CMS40" s="663"/>
      <c r="CMT40" s="664"/>
      <c r="CMU40" s="662" t="str">
        <f>IFERROR(IF(OR(CMA40="日",CMA40="祝",CMA40=0,CMB40=""),"　",MAX(IF(AND(CMB40&gt;CMX14,CMD40&gt;CMV14),0,IF(AND(CMB40&lt;=CMX14,CMB40&gt;CMU14,CMD40&gt;CMV14),CMX14-CMB40,IF(AND(CMB40&lt;=CMX14,CMB40&lt;=CMU14,CMD40&gt;CMV14),CMX14-CMU14,IF(AND(CMB40&gt;CMU14,CMD40&lt;=CMV14),CMD40-CMB40,IF(AND(CMB40&lt;=CMU14,CMD40&lt;=CMV14),CMD40-CMU14,0))))),0)),0)</f>
        <v>　</v>
      </c>
      <c r="CMV40" s="663"/>
      <c r="CMW40" s="664"/>
      <c r="CMX40" s="662" t="str">
        <f>IFERROR(IF(OR(CMA40="日",CMA40="祝",CMA40=0,CMB40=""),"　",MAX(IF(AND(CMB40&lt;=CMX14,CMD40&gt;CMY14),CMY14-CMX14,IF(CMD40&lt;=CMY14,0,IF(AND(CMB40&gt;CMX14,CMD40&gt;CMY14),CMY14-CMB40,0))),0)),0)</f>
        <v>　</v>
      </c>
      <c r="CMY40" s="663"/>
      <c r="CMZ40" s="664"/>
      <c r="CNA40" s="662" t="str">
        <f t="shared" si="43"/>
        <v>　</v>
      </c>
      <c r="CNB40" s="663"/>
      <c r="CNC40" s="664"/>
      <c r="CND40" s="665" t="str">
        <f>IF(CNG40="×",TIME(0,0,0),IF(CNQ4="非常勤",CMF40,CMR40))</f>
        <v>　</v>
      </c>
      <c r="CNE40" s="666"/>
      <c r="CNF40" s="667"/>
      <c r="CNG40" s="265"/>
      <c r="CNH40" s="665" t="str">
        <f>IF(CNK40="×",TIME(0,0,0),IF(CNQ4="非常勤",CMI40,CMU40))</f>
        <v>　</v>
      </c>
      <c r="CNI40" s="666"/>
      <c r="CNJ40" s="667"/>
      <c r="CNK40" s="265"/>
      <c r="CNL40" s="665" t="str">
        <f>IF(CNO40="×",TIME(0,0,0),IF(CNQ4="非常勤",CML40,CMX40))</f>
        <v>　</v>
      </c>
      <c r="CNM40" s="666"/>
      <c r="CNN40" s="667"/>
      <c r="CNO40" s="265"/>
      <c r="CNP40" s="665" t="str">
        <f>IF(CNS40="×",TIME(0,0,0),IF(CNQ4="非常勤",CMO40,CNA40))</f>
        <v>　</v>
      </c>
      <c r="CNQ40" s="666"/>
      <c r="CNR40" s="667"/>
      <c r="CNS40" s="265"/>
      <c r="CNT40" s="668"/>
      <c r="CNU40" s="669"/>
      <c r="CNV40" s="668"/>
      <c r="CNW40" s="670"/>
      <c r="CNX40" s="669"/>
      <c r="CNY40" s="671"/>
      <c r="CNZ40" s="672"/>
      <c r="COA40" s="672"/>
      <c r="COB40" s="673"/>
      <c r="COC40" s="263">
        <f>$A$40</f>
        <v>26</v>
      </c>
      <c r="COD40" s="264" t="str">
        <f>$B$40</f>
        <v>月</v>
      </c>
      <c r="COE40" s="660"/>
      <c r="COF40" s="661"/>
      <c r="COG40" s="660"/>
      <c r="COH40" s="661"/>
      <c r="COI40" s="662" t="str">
        <f>IFERROR(IF(OR(COD40="日",COD40="祝",COD40=0,COE40=""),"　",MAX(IF(AND(COE40&lt;=COI14,COG40&gt;COJ14),COJ14-COI14,IF(AND(COE40&gt;COI14,COG40&lt;=COJ14),COG40-COE40,IF(AND(COE40&lt;=COI14,COG40&lt;=COJ14),COG40-COI14,IF(AND(COE40&gt;COI14,COG40&gt;COJ14),COJ14-COE40,0)))),0)),0)</f>
        <v>　</v>
      </c>
      <c r="COJ40" s="663"/>
      <c r="COK40" s="664"/>
      <c r="COL40" s="662" t="str">
        <f>IFERROR(IF(OR(COD40="日",COD40="祝",COD40=0,COE40=""),"　",MAX(IF(AND(COE40&gt;COO14,COG40&gt;COM14),0,IF(AND(COE40&lt;=COO14,COE40&gt;COL14,COG40&gt;COM14),COO14-COE40,IF(AND(COE40&lt;=COO14,COE40&lt;=COL14,COG40&gt;COM14),COO14-COL14,IF(AND(COE40&gt;COL14,COG40&lt;=COM14),COG40-COE40,IF(AND(COE40&lt;=COL14,COG40&lt;=COM14),COG40-COL14,0))))),0)),0)</f>
        <v>　</v>
      </c>
      <c r="COM40" s="663"/>
      <c r="CON40" s="664"/>
      <c r="COO40" s="662" t="str">
        <f>IFERROR(IF(OR(COD40="日",COD40="祝",COD40=0,COE40=""),"　",MAX(IF(AND(COE40&lt;=COO14,COG40&gt;COP14),COP14-COO14,IF(COG40&lt;=COP14,0,IF(AND(COE40&gt;COO14,COG40&gt;COP14),COP14-COE40,0))),0)),0)</f>
        <v>　</v>
      </c>
      <c r="COP40" s="663"/>
      <c r="COQ40" s="664"/>
      <c r="COR40" s="662" t="str">
        <f>IFERROR(IF(OR(COD40="日",COD40="祝",COD40=0,COE40=""),"　",MAX(IF(COE40&gt;COR14,COG40-COE40,IF(COE40&lt;=COR14,COG40-COR14,0)),0)),0)</f>
        <v>　</v>
      </c>
      <c r="COS40" s="663"/>
      <c r="COT40" s="664"/>
      <c r="COU40" s="662" t="str">
        <f>IFERROR(IF(OR(COD40="日",COD40="祝",COD40=0,COE40=""),"　",MAX(IF(AND(COE40&lt;=COU14,COG40&gt;COV14),COV14-COU14,IF(AND(COE40&gt;COU14,COG40&lt;=COV14),COG40-COE40,IF(AND(COE40&lt;=COU14,COG40&lt;=COV14),COG40-COU14,IF(AND(COE40&gt;COU14,COG40&gt;COV14),COV14-COE40,0)))),0)),0)</f>
        <v>　</v>
      </c>
      <c r="COV40" s="663"/>
      <c r="COW40" s="664"/>
      <c r="COX40" s="662" t="str">
        <f>IFERROR(IF(OR(COD40="日",COD40="祝",COD40=0,COE40=""),"　",MAX(IF(AND(COE40&gt;CPA14,COG40&gt;COY14),0,IF(AND(COE40&lt;=CPA14,COE40&gt;COX14,COG40&gt;COY14),CPA14-COE40,IF(AND(COE40&lt;=CPA14,COE40&lt;=COX14,COG40&gt;COY14),CPA14-COX14,IF(AND(COE40&gt;COX14,COG40&lt;=COY14),COG40-COE40,IF(AND(COE40&lt;=COX14,COG40&lt;=COY14),COG40-COX14,0))))),0)),0)</f>
        <v>　</v>
      </c>
      <c r="COY40" s="663"/>
      <c r="COZ40" s="664"/>
      <c r="CPA40" s="662" t="str">
        <f>IFERROR(IF(OR(COD40="日",COD40="祝",COD40=0,COE40=""),"　",MAX(IF(AND(COE40&lt;=CPA14,COG40&gt;CPB14),CPB14-CPA14,IF(COG40&lt;=CPB14,0,IF(AND(COE40&gt;CPA14,COG40&gt;CPB14),CPB14-COE40,0))),0)),0)</f>
        <v>　</v>
      </c>
      <c r="CPB40" s="663"/>
      <c r="CPC40" s="664"/>
      <c r="CPD40" s="662" t="str">
        <f t="shared" si="44"/>
        <v>　</v>
      </c>
      <c r="CPE40" s="663"/>
      <c r="CPF40" s="664"/>
      <c r="CPG40" s="665" t="str">
        <f>IF(CPJ40="×",TIME(0,0,0),IF(CPT4="非常勤",COI40,COU40))</f>
        <v>　</v>
      </c>
      <c r="CPH40" s="666"/>
      <c r="CPI40" s="667"/>
      <c r="CPJ40" s="265"/>
      <c r="CPK40" s="665" t="str">
        <f>IF(CPN40="×",TIME(0,0,0),IF(CPT4="非常勤",COL40,COX40))</f>
        <v>　</v>
      </c>
      <c r="CPL40" s="666"/>
      <c r="CPM40" s="667"/>
      <c r="CPN40" s="265"/>
      <c r="CPO40" s="665" t="str">
        <f>IF(CPR40="×",TIME(0,0,0),IF(CPT4="非常勤",COO40,CPA40))</f>
        <v>　</v>
      </c>
      <c r="CPP40" s="666"/>
      <c r="CPQ40" s="667"/>
      <c r="CPR40" s="265"/>
      <c r="CPS40" s="665" t="str">
        <f>IF(CPV40="×",TIME(0,0,0),IF(CPT4="非常勤",COR40,CPD40))</f>
        <v>　</v>
      </c>
      <c r="CPT40" s="666"/>
      <c r="CPU40" s="667"/>
      <c r="CPV40" s="265"/>
      <c r="CPW40" s="668"/>
      <c r="CPX40" s="669"/>
      <c r="CPY40" s="668"/>
      <c r="CPZ40" s="670"/>
      <c r="CQA40" s="669"/>
      <c r="CQB40" s="671"/>
      <c r="CQC40" s="672"/>
      <c r="CQD40" s="672"/>
      <c r="CQE40" s="673"/>
      <c r="CQF40" s="263">
        <f>$A$40</f>
        <v>26</v>
      </c>
      <c r="CQG40" s="264" t="str">
        <f>$B$40</f>
        <v>月</v>
      </c>
      <c r="CQH40" s="660"/>
      <c r="CQI40" s="661"/>
      <c r="CQJ40" s="660"/>
      <c r="CQK40" s="661"/>
      <c r="CQL40" s="662" t="str">
        <f>IFERROR(IF(OR(CQG40="日",CQG40="祝",CQG40=0,CQH40=""),"　",MAX(IF(AND(CQH40&lt;=CQL14,CQJ40&gt;CQM14),CQM14-CQL14,IF(AND(CQH40&gt;CQL14,CQJ40&lt;=CQM14),CQJ40-CQH40,IF(AND(CQH40&lt;=CQL14,CQJ40&lt;=CQM14),CQJ40-CQL14,IF(AND(CQH40&gt;CQL14,CQJ40&gt;CQM14),CQM14-CQH40,0)))),0)),0)</f>
        <v>　</v>
      </c>
      <c r="CQM40" s="663"/>
      <c r="CQN40" s="664"/>
      <c r="CQO40" s="662" t="str">
        <f>IFERROR(IF(OR(CQG40="日",CQG40="祝",CQG40=0,CQH40=""),"　",MAX(IF(AND(CQH40&gt;CQR14,CQJ40&gt;CQP14),0,IF(AND(CQH40&lt;=CQR14,CQH40&gt;CQO14,CQJ40&gt;CQP14),CQR14-CQH40,IF(AND(CQH40&lt;=CQR14,CQH40&lt;=CQO14,CQJ40&gt;CQP14),CQR14-CQO14,IF(AND(CQH40&gt;CQO14,CQJ40&lt;=CQP14),CQJ40-CQH40,IF(AND(CQH40&lt;=CQO14,CQJ40&lt;=CQP14),CQJ40-CQO14,0))))),0)),0)</f>
        <v>　</v>
      </c>
      <c r="CQP40" s="663"/>
      <c r="CQQ40" s="664"/>
      <c r="CQR40" s="662" t="str">
        <f>IFERROR(IF(OR(CQG40="日",CQG40="祝",CQG40=0,CQH40=""),"　",MAX(IF(AND(CQH40&lt;=CQR14,CQJ40&gt;CQS14),CQS14-CQR14,IF(CQJ40&lt;=CQS14,0,IF(AND(CQH40&gt;CQR14,CQJ40&gt;CQS14),CQS14-CQH40,0))),0)),0)</f>
        <v>　</v>
      </c>
      <c r="CQS40" s="663"/>
      <c r="CQT40" s="664"/>
      <c r="CQU40" s="662" t="str">
        <f>IFERROR(IF(OR(CQG40="日",CQG40="祝",CQG40=0,CQH40=""),"　",MAX(IF(CQH40&gt;CQU14,CQJ40-CQH40,IF(CQH40&lt;=CQU14,CQJ40-CQU14,0)),0)),0)</f>
        <v>　</v>
      </c>
      <c r="CQV40" s="663"/>
      <c r="CQW40" s="664"/>
      <c r="CQX40" s="662" t="str">
        <f>IFERROR(IF(OR(CQG40="日",CQG40="祝",CQG40=0,CQH40=""),"　",MAX(IF(AND(CQH40&lt;=CQX14,CQJ40&gt;CQY14),CQY14-CQX14,IF(AND(CQH40&gt;CQX14,CQJ40&lt;=CQY14),CQJ40-CQH40,IF(AND(CQH40&lt;=CQX14,CQJ40&lt;=CQY14),CQJ40-CQX14,IF(AND(CQH40&gt;CQX14,CQJ40&gt;CQY14),CQY14-CQH40,0)))),0)),0)</f>
        <v>　</v>
      </c>
      <c r="CQY40" s="663"/>
      <c r="CQZ40" s="664"/>
      <c r="CRA40" s="662" t="str">
        <f>IFERROR(IF(OR(CQG40="日",CQG40="祝",CQG40=0,CQH40=""),"　",MAX(IF(AND(CQH40&gt;CRD14,CQJ40&gt;CRB14),0,IF(AND(CQH40&lt;=CRD14,CQH40&gt;CRA14,CQJ40&gt;CRB14),CRD14-CQH40,IF(AND(CQH40&lt;=CRD14,CQH40&lt;=CRA14,CQJ40&gt;CRB14),CRD14-CRA14,IF(AND(CQH40&gt;CRA14,CQJ40&lt;=CRB14),CQJ40-CQH40,IF(AND(CQH40&lt;=CRA14,CQJ40&lt;=CRB14),CQJ40-CRA14,0))))),0)),0)</f>
        <v>　</v>
      </c>
      <c r="CRB40" s="663"/>
      <c r="CRC40" s="664"/>
      <c r="CRD40" s="662" t="str">
        <f>IFERROR(IF(OR(CQG40="日",CQG40="祝",CQG40=0,CQH40=""),"　",MAX(IF(AND(CQH40&lt;=CRD14,CQJ40&gt;CRE14),CRE14-CRD14,IF(CQJ40&lt;=CRE14,0,IF(AND(CQH40&gt;CRD14,CQJ40&gt;CRE14),CRE14-CQH40,0))),0)),0)</f>
        <v>　</v>
      </c>
      <c r="CRE40" s="663"/>
      <c r="CRF40" s="664"/>
      <c r="CRG40" s="662" t="str">
        <f t="shared" si="45"/>
        <v>　</v>
      </c>
      <c r="CRH40" s="663"/>
      <c r="CRI40" s="664"/>
      <c r="CRJ40" s="665" t="str">
        <f>IF(CRM40="×",TIME(0,0,0),IF(CRW4="非常勤",CQL40,CQX40))</f>
        <v>　</v>
      </c>
      <c r="CRK40" s="666"/>
      <c r="CRL40" s="667"/>
      <c r="CRM40" s="265"/>
      <c r="CRN40" s="665" t="str">
        <f>IF(CRQ40="×",TIME(0,0,0),IF(CRW4="非常勤",CQO40,CRA40))</f>
        <v>　</v>
      </c>
      <c r="CRO40" s="666"/>
      <c r="CRP40" s="667"/>
      <c r="CRQ40" s="265"/>
      <c r="CRR40" s="665" t="str">
        <f>IF(CRU40="×",TIME(0,0,0),IF(CRW4="非常勤",CQR40,CRD40))</f>
        <v>　</v>
      </c>
      <c r="CRS40" s="666"/>
      <c r="CRT40" s="667"/>
      <c r="CRU40" s="265"/>
      <c r="CRV40" s="665" t="str">
        <f>IF(CRY40="×",TIME(0,0,0),IF(CRW4="非常勤",CQU40,CRG40))</f>
        <v>　</v>
      </c>
      <c r="CRW40" s="666"/>
      <c r="CRX40" s="667"/>
      <c r="CRY40" s="265"/>
      <c r="CRZ40" s="668"/>
      <c r="CSA40" s="669"/>
      <c r="CSB40" s="668"/>
      <c r="CSC40" s="670"/>
      <c r="CSD40" s="669"/>
      <c r="CSE40" s="671"/>
      <c r="CSF40" s="672"/>
      <c r="CSG40" s="672"/>
      <c r="CSH40" s="673"/>
      <c r="CSI40" s="263">
        <f>$A$40</f>
        <v>26</v>
      </c>
      <c r="CSJ40" s="264" t="str">
        <f>$B$40</f>
        <v>月</v>
      </c>
      <c r="CSK40" s="660"/>
      <c r="CSL40" s="661"/>
      <c r="CSM40" s="660"/>
      <c r="CSN40" s="661"/>
      <c r="CSO40" s="662" t="str">
        <f>IFERROR(IF(OR(CSJ40="日",CSJ40="祝",CSJ40=0,CSK40=""),"　",MAX(IF(AND(CSK40&lt;=CSO14,CSM40&gt;CSP14),CSP14-CSO14,IF(AND(CSK40&gt;CSO14,CSM40&lt;=CSP14),CSM40-CSK40,IF(AND(CSK40&lt;=CSO14,CSM40&lt;=CSP14),CSM40-CSO14,IF(AND(CSK40&gt;CSO14,CSM40&gt;CSP14),CSP14-CSK40,0)))),0)),0)</f>
        <v>　</v>
      </c>
      <c r="CSP40" s="663"/>
      <c r="CSQ40" s="664"/>
      <c r="CSR40" s="662" t="str">
        <f>IFERROR(IF(OR(CSJ40="日",CSJ40="祝",CSJ40=0,CSK40=""),"　",MAX(IF(AND(CSK40&gt;CSU14,CSM40&gt;CSS14),0,IF(AND(CSK40&lt;=CSU14,CSK40&gt;CSR14,CSM40&gt;CSS14),CSU14-CSK40,IF(AND(CSK40&lt;=CSU14,CSK40&lt;=CSR14,CSM40&gt;CSS14),CSU14-CSR14,IF(AND(CSK40&gt;CSR14,CSM40&lt;=CSS14),CSM40-CSK40,IF(AND(CSK40&lt;=CSR14,CSM40&lt;=CSS14),CSM40-CSR14,0))))),0)),0)</f>
        <v>　</v>
      </c>
      <c r="CSS40" s="663"/>
      <c r="CST40" s="664"/>
      <c r="CSU40" s="662" t="str">
        <f>IFERROR(IF(OR(CSJ40="日",CSJ40="祝",CSJ40=0,CSK40=""),"　",MAX(IF(AND(CSK40&lt;=CSU14,CSM40&gt;CSV14),CSV14-CSU14,IF(CSM40&lt;=CSV14,0,IF(AND(CSK40&gt;CSU14,CSM40&gt;CSV14),CSV14-CSK40,0))),0)),0)</f>
        <v>　</v>
      </c>
      <c r="CSV40" s="663"/>
      <c r="CSW40" s="664"/>
      <c r="CSX40" s="662" t="str">
        <f>IFERROR(IF(OR(CSJ40="日",CSJ40="祝",CSJ40=0,CSK40=""),"　",MAX(IF(CSK40&gt;CSX14,CSM40-CSK40,IF(CSK40&lt;=CSX14,CSM40-CSX14,0)),0)),0)</f>
        <v>　</v>
      </c>
      <c r="CSY40" s="663"/>
      <c r="CSZ40" s="664"/>
      <c r="CTA40" s="662" t="str">
        <f>IFERROR(IF(OR(CSJ40="日",CSJ40="祝",CSJ40=0,CSK40=""),"　",MAX(IF(AND(CSK40&lt;=CTA14,CSM40&gt;CTB14),CTB14-CTA14,IF(AND(CSK40&gt;CTA14,CSM40&lt;=CTB14),CSM40-CSK40,IF(AND(CSK40&lt;=CTA14,CSM40&lt;=CTB14),CSM40-CTA14,IF(AND(CSK40&gt;CTA14,CSM40&gt;CTB14),CTB14-CSK40,0)))),0)),0)</f>
        <v>　</v>
      </c>
      <c r="CTB40" s="663"/>
      <c r="CTC40" s="664"/>
      <c r="CTD40" s="662" t="str">
        <f>IFERROR(IF(OR(CSJ40="日",CSJ40="祝",CSJ40=0,CSK40=""),"　",MAX(IF(AND(CSK40&gt;CTG14,CSM40&gt;CTE14),0,IF(AND(CSK40&lt;=CTG14,CSK40&gt;CTD14,CSM40&gt;CTE14),CTG14-CSK40,IF(AND(CSK40&lt;=CTG14,CSK40&lt;=CTD14,CSM40&gt;CTE14),CTG14-CTD14,IF(AND(CSK40&gt;CTD14,CSM40&lt;=CTE14),CSM40-CSK40,IF(AND(CSK40&lt;=CTD14,CSM40&lt;=CTE14),CSM40-CTD14,0))))),0)),0)</f>
        <v>　</v>
      </c>
      <c r="CTE40" s="663"/>
      <c r="CTF40" s="664"/>
      <c r="CTG40" s="662" t="str">
        <f>IFERROR(IF(OR(CSJ40="日",CSJ40="祝",CSJ40=0,CSK40=""),"　",MAX(IF(AND(CSK40&lt;=CTG14,CSM40&gt;CTH14),CTH14-CTG14,IF(CSM40&lt;=CTH14,0,IF(AND(CSK40&gt;CTG14,CSM40&gt;CTH14),CTH14-CSK40,0))),0)),0)</f>
        <v>　</v>
      </c>
      <c r="CTH40" s="663"/>
      <c r="CTI40" s="664"/>
      <c r="CTJ40" s="662" t="str">
        <f t="shared" si="46"/>
        <v>　</v>
      </c>
      <c r="CTK40" s="663"/>
      <c r="CTL40" s="664"/>
      <c r="CTM40" s="665" t="str">
        <f>IF(CTP40="×",TIME(0,0,0),IF(CTZ4="非常勤",CSO40,CTA40))</f>
        <v>　</v>
      </c>
      <c r="CTN40" s="666"/>
      <c r="CTO40" s="667"/>
      <c r="CTP40" s="265"/>
      <c r="CTQ40" s="665" t="str">
        <f>IF(CTT40="×",TIME(0,0,0),IF(CTZ4="非常勤",CSR40,CTD40))</f>
        <v>　</v>
      </c>
      <c r="CTR40" s="666"/>
      <c r="CTS40" s="667"/>
      <c r="CTT40" s="265"/>
      <c r="CTU40" s="665" t="str">
        <f>IF(CTX40="×",TIME(0,0,0),IF(CTZ4="非常勤",CSU40,CTG40))</f>
        <v>　</v>
      </c>
      <c r="CTV40" s="666"/>
      <c r="CTW40" s="667"/>
      <c r="CTX40" s="265"/>
      <c r="CTY40" s="665" t="str">
        <f>IF(CUB40="×",TIME(0,0,0),IF(CTZ4="非常勤",CSX40,CTJ40))</f>
        <v>　</v>
      </c>
      <c r="CTZ40" s="666"/>
      <c r="CUA40" s="667"/>
      <c r="CUB40" s="265"/>
      <c r="CUC40" s="668"/>
      <c r="CUD40" s="669"/>
      <c r="CUE40" s="668"/>
      <c r="CUF40" s="670"/>
      <c r="CUG40" s="669"/>
      <c r="CUH40" s="671"/>
      <c r="CUI40" s="672"/>
      <c r="CUJ40" s="672"/>
      <c r="CUK40" s="673"/>
      <c r="CUL40" s="263">
        <f>$A$40</f>
        <v>26</v>
      </c>
      <c r="CUM40" s="264" t="str">
        <f>$B$40</f>
        <v>月</v>
      </c>
      <c r="CUN40" s="660"/>
      <c r="CUO40" s="661"/>
      <c r="CUP40" s="660"/>
      <c r="CUQ40" s="661"/>
      <c r="CUR40" s="662" t="str">
        <f>IFERROR(IF(OR(CUM40="日",CUM40="祝",CUM40=0,CUN40=""),"　",MAX(IF(AND(CUN40&lt;=CUR14,CUP40&gt;CUS14),CUS14-CUR14,IF(AND(CUN40&gt;CUR14,CUP40&lt;=CUS14),CUP40-CUN40,IF(AND(CUN40&lt;=CUR14,CUP40&lt;=CUS14),CUP40-CUR14,IF(AND(CUN40&gt;CUR14,CUP40&gt;CUS14),CUS14-CUN40,0)))),0)),0)</f>
        <v>　</v>
      </c>
      <c r="CUS40" s="663"/>
      <c r="CUT40" s="664"/>
      <c r="CUU40" s="662" t="str">
        <f>IFERROR(IF(OR(CUM40="日",CUM40="祝",CUM40=0,CUN40=""),"　",MAX(IF(AND(CUN40&gt;CUX14,CUP40&gt;CUV14),0,IF(AND(CUN40&lt;=CUX14,CUN40&gt;CUU14,CUP40&gt;CUV14),CUX14-CUN40,IF(AND(CUN40&lt;=CUX14,CUN40&lt;=CUU14,CUP40&gt;CUV14),CUX14-CUU14,IF(AND(CUN40&gt;CUU14,CUP40&lt;=CUV14),CUP40-CUN40,IF(AND(CUN40&lt;=CUU14,CUP40&lt;=CUV14),CUP40-CUU14,0))))),0)),0)</f>
        <v>　</v>
      </c>
      <c r="CUV40" s="663"/>
      <c r="CUW40" s="664"/>
      <c r="CUX40" s="662" t="str">
        <f>IFERROR(IF(OR(CUM40="日",CUM40="祝",CUM40=0,CUN40=""),"　",MAX(IF(AND(CUN40&lt;=CUX14,CUP40&gt;CUY14),CUY14-CUX14,IF(CUP40&lt;=CUY14,0,IF(AND(CUN40&gt;CUX14,CUP40&gt;CUY14),CUY14-CUN40,0))),0)),0)</f>
        <v>　</v>
      </c>
      <c r="CUY40" s="663"/>
      <c r="CUZ40" s="664"/>
      <c r="CVA40" s="662" t="str">
        <f>IFERROR(IF(OR(CUM40="日",CUM40="祝",CUM40=0,CUN40=""),"　",MAX(IF(CUN40&gt;CVA14,CUP40-CUN40,IF(CUN40&lt;=CVA14,CUP40-CVA14,0)),0)),0)</f>
        <v>　</v>
      </c>
      <c r="CVB40" s="663"/>
      <c r="CVC40" s="664"/>
      <c r="CVD40" s="662" t="str">
        <f>IFERROR(IF(OR(CUM40="日",CUM40="祝",CUM40=0,CUN40=""),"　",MAX(IF(AND(CUN40&lt;=CVD14,CUP40&gt;CVE14),CVE14-CVD14,IF(AND(CUN40&gt;CVD14,CUP40&lt;=CVE14),CUP40-CUN40,IF(AND(CUN40&lt;=CVD14,CUP40&lt;=CVE14),CUP40-CVD14,IF(AND(CUN40&gt;CVD14,CUP40&gt;CVE14),CVE14-CUN40,0)))),0)),0)</f>
        <v>　</v>
      </c>
      <c r="CVE40" s="663"/>
      <c r="CVF40" s="664"/>
      <c r="CVG40" s="662" t="str">
        <f>IFERROR(IF(OR(CUM40="日",CUM40="祝",CUM40=0,CUN40=""),"　",MAX(IF(AND(CUN40&gt;CVJ14,CUP40&gt;CVH14),0,IF(AND(CUN40&lt;=CVJ14,CUN40&gt;CVG14,CUP40&gt;CVH14),CVJ14-CUN40,IF(AND(CUN40&lt;=CVJ14,CUN40&lt;=CVG14,CUP40&gt;CVH14),CVJ14-CVG14,IF(AND(CUN40&gt;CVG14,CUP40&lt;=CVH14),CUP40-CUN40,IF(AND(CUN40&lt;=CVG14,CUP40&lt;=CVH14),CUP40-CVG14,0))))),0)),0)</f>
        <v>　</v>
      </c>
      <c r="CVH40" s="663"/>
      <c r="CVI40" s="664"/>
      <c r="CVJ40" s="662" t="str">
        <f>IFERROR(IF(OR(CUM40="日",CUM40="祝",CUM40=0,CUN40=""),"　",MAX(IF(AND(CUN40&lt;=CVJ14,CUP40&gt;CVK14),CVK14-CVJ14,IF(CUP40&lt;=CVK14,0,IF(AND(CUN40&gt;CVJ14,CUP40&gt;CVK14),CVK14-CUN40,0))),0)),0)</f>
        <v>　</v>
      </c>
      <c r="CVK40" s="663"/>
      <c r="CVL40" s="664"/>
      <c r="CVM40" s="662" t="str">
        <f t="shared" si="47"/>
        <v>　</v>
      </c>
      <c r="CVN40" s="663"/>
      <c r="CVO40" s="664"/>
      <c r="CVP40" s="665" t="str">
        <f>IF(CVS40="×",TIME(0,0,0),IF(CWC4="非常勤",CUR40,CVD40))</f>
        <v>　</v>
      </c>
      <c r="CVQ40" s="666"/>
      <c r="CVR40" s="667"/>
      <c r="CVS40" s="265"/>
      <c r="CVT40" s="665" t="str">
        <f>IF(CVW40="×",TIME(0,0,0),IF(CWC4="非常勤",CUU40,CVG40))</f>
        <v>　</v>
      </c>
      <c r="CVU40" s="666"/>
      <c r="CVV40" s="667"/>
      <c r="CVW40" s="265"/>
      <c r="CVX40" s="665" t="str">
        <f>IF(CWA40="×",TIME(0,0,0),IF(CWC4="非常勤",CUX40,CVJ40))</f>
        <v>　</v>
      </c>
      <c r="CVY40" s="666"/>
      <c r="CVZ40" s="667"/>
      <c r="CWA40" s="265"/>
      <c r="CWB40" s="665" t="str">
        <f>IF(CWE40="×",TIME(0,0,0),IF(CWC4="非常勤",CVA40,CVM40))</f>
        <v>　</v>
      </c>
      <c r="CWC40" s="666"/>
      <c r="CWD40" s="667"/>
      <c r="CWE40" s="265"/>
      <c r="CWF40" s="668"/>
      <c r="CWG40" s="669"/>
      <c r="CWH40" s="668"/>
      <c r="CWI40" s="670"/>
      <c r="CWJ40" s="669"/>
      <c r="CWK40" s="671"/>
      <c r="CWL40" s="672"/>
      <c r="CWM40" s="672"/>
      <c r="CWN40" s="673"/>
      <c r="CWO40" s="263">
        <f>$A$40</f>
        <v>26</v>
      </c>
      <c r="CWP40" s="264" t="str">
        <f>$B$40</f>
        <v>月</v>
      </c>
      <c r="CWQ40" s="660"/>
      <c r="CWR40" s="661"/>
      <c r="CWS40" s="660"/>
      <c r="CWT40" s="661"/>
      <c r="CWU40" s="662" t="str">
        <f>IFERROR(IF(OR(CWP40="日",CWP40="祝",CWP40=0,CWQ40=""),"　",MAX(IF(AND(CWQ40&lt;=CWU14,CWS40&gt;CWV14),CWV14-CWU14,IF(AND(CWQ40&gt;CWU14,CWS40&lt;=CWV14),CWS40-CWQ40,IF(AND(CWQ40&lt;=CWU14,CWS40&lt;=CWV14),CWS40-CWU14,IF(AND(CWQ40&gt;CWU14,CWS40&gt;CWV14),CWV14-CWQ40,0)))),0)),0)</f>
        <v>　</v>
      </c>
      <c r="CWV40" s="663"/>
      <c r="CWW40" s="664"/>
      <c r="CWX40" s="662" t="str">
        <f>IFERROR(IF(OR(CWP40="日",CWP40="祝",CWP40=0,CWQ40=""),"　",MAX(IF(AND(CWQ40&gt;CXA14,CWS40&gt;CWY14),0,IF(AND(CWQ40&lt;=CXA14,CWQ40&gt;CWX14,CWS40&gt;CWY14),CXA14-CWQ40,IF(AND(CWQ40&lt;=CXA14,CWQ40&lt;=CWX14,CWS40&gt;CWY14),CXA14-CWX14,IF(AND(CWQ40&gt;CWX14,CWS40&lt;=CWY14),CWS40-CWQ40,IF(AND(CWQ40&lt;=CWX14,CWS40&lt;=CWY14),CWS40-CWX14,0))))),0)),0)</f>
        <v>　</v>
      </c>
      <c r="CWY40" s="663"/>
      <c r="CWZ40" s="664"/>
      <c r="CXA40" s="662" t="str">
        <f>IFERROR(IF(OR(CWP40="日",CWP40="祝",CWP40=0,CWQ40=""),"　",MAX(IF(AND(CWQ40&lt;=CXA14,CWS40&gt;CXB14),CXB14-CXA14,IF(CWS40&lt;=CXB14,0,IF(AND(CWQ40&gt;CXA14,CWS40&gt;CXB14),CXB14-CWQ40,0))),0)),0)</f>
        <v>　</v>
      </c>
      <c r="CXB40" s="663"/>
      <c r="CXC40" s="664"/>
      <c r="CXD40" s="662" t="str">
        <f>IFERROR(IF(OR(CWP40="日",CWP40="祝",CWP40=0,CWQ40=""),"　",MAX(IF(CWQ40&gt;CXD14,CWS40-CWQ40,IF(CWQ40&lt;=CXD14,CWS40-CXD14,0)),0)),0)</f>
        <v>　</v>
      </c>
      <c r="CXE40" s="663"/>
      <c r="CXF40" s="664"/>
      <c r="CXG40" s="662" t="str">
        <f>IFERROR(IF(OR(CWP40="日",CWP40="祝",CWP40=0,CWQ40=""),"　",MAX(IF(AND(CWQ40&lt;=CXG14,CWS40&gt;CXH14),CXH14-CXG14,IF(AND(CWQ40&gt;CXG14,CWS40&lt;=CXH14),CWS40-CWQ40,IF(AND(CWQ40&lt;=CXG14,CWS40&lt;=CXH14),CWS40-CXG14,IF(AND(CWQ40&gt;CXG14,CWS40&gt;CXH14),CXH14-CWQ40,0)))),0)),0)</f>
        <v>　</v>
      </c>
      <c r="CXH40" s="663"/>
      <c r="CXI40" s="664"/>
      <c r="CXJ40" s="662" t="str">
        <f>IFERROR(IF(OR(CWP40="日",CWP40="祝",CWP40=0,CWQ40=""),"　",MAX(IF(AND(CWQ40&gt;CXM14,CWS40&gt;CXK14),0,IF(AND(CWQ40&lt;=CXM14,CWQ40&gt;CXJ14,CWS40&gt;CXK14),CXM14-CWQ40,IF(AND(CWQ40&lt;=CXM14,CWQ40&lt;=CXJ14,CWS40&gt;CXK14),CXM14-CXJ14,IF(AND(CWQ40&gt;CXJ14,CWS40&lt;=CXK14),CWS40-CWQ40,IF(AND(CWQ40&lt;=CXJ14,CWS40&lt;=CXK14),CWS40-CXJ14,0))))),0)),0)</f>
        <v>　</v>
      </c>
      <c r="CXK40" s="663"/>
      <c r="CXL40" s="664"/>
      <c r="CXM40" s="662" t="str">
        <f>IFERROR(IF(OR(CWP40="日",CWP40="祝",CWP40=0,CWQ40=""),"　",MAX(IF(AND(CWQ40&lt;=CXM14,CWS40&gt;CXN14),CXN14-CXM14,IF(CWS40&lt;=CXN14,0,IF(AND(CWQ40&gt;CXM14,CWS40&gt;CXN14),CXN14-CWQ40,0))),0)),0)</f>
        <v>　</v>
      </c>
      <c r="CXN40" s="663"/>
      <c r="CXO40" s="664"/>
      <c r="CXP40" s="662" t="str">
        <f t="shared" si="48"/>
        <v>　</v>
      </c>
      <c r="CXQ40" s="663"/>
      <c r="CXR40" s="664"/>
      <c r="CXS40" s="665" t="str">
        <f>IF(CXV40="×",TIME(0,0,0),IF(CYF4="非常勤",CWU40,CXG40))</f>
        <v>　</v>
      </c>
      <c r="CXT40" s="666"/>
      <c r="CXU40" s="667"/>
      <c r="CXV40" s="265"/>
      <c r="CXW40" s="665" t="str">
        <f>IF(CXZ40="×",TIME(0,0,0),IF(CYF4="非常勤",CWX40,CXJ40))</f>
        <v>　</v>
      </c>
      <c r="CXX40" s="666"/>
      <c r="CXY40" s="667"/>
      <c r="CXZ40" s="265"/>
      <c r="CYA40" s="665" t="str">
        <f>IF(CYD40="×",TIME(0,0,0),IF(CYF4="非常勤",CXA40,CXM40))</f>
        <v>　</v>
      </c>
      <c r="CYB40" s="666"/>
      <c r="CYC40" s="667"/>
      <c r="CYD40" s="265"/>
      <c r="CYE40" s="665" t="str">
        <f>IF(CYH40="×",TIME(0,0,0),IF(CYF4="非常勤",CXD40,CXP40))</f>
        <v>　</v>
      </c>
      <c r="CYF40" s="666"/>
      <c r="CYG40" s="667"/>
      <c r="CYH40" s="265"/>
      <c r="CYI40" s="668"/>
      <c r="CYJ40" s="669"/>
      <c r="CYK40" s="668"/>
      <c r="CYL40" s="670"/>
      <c r="CYM40" s="669"/>
      <c r="CYN40" s="671"/>
      <c r="CYO40" s="672"/>
      <c r="CYP40" s="672"/>
      <c r="CYQ40" s="673"/>
      <c r="CYR40" s="263">
        <f>$A$40</f>
        <v>26</v>
      </c>
      <c r="CYS40" s="264" t="str">
        <f>$B$40</f>
        <v>月</v>
      </c>
      <c r="CYT40" s="660"/>
      <c r="CYU40" s="661"/>
      <c r="CYV40" s="660"/>
      <c r="CYW40" s="661"/>
      <c r="CYX40" s="662" t="str">
        <f>IFERROR(IF(OR(CYS40="日",CYS40="祝",CYS40=0,CYT40=""),"　",MAX(IF(AND(CYT40&lt;=CYX14,CYV40&gt;CYY14),CYY14-CYX14,IF(AND(CYT40&gt;CYX14,CYV40&lt;=CYY14),CYV40-CYT40,IF(AND(CYT40&lt;=CYX14,CYV40&lt;=CYY14),CYV40-CYX14,IF(AND(CYT40&gt;CYX14,CYV40&gt;CYY14),CYY14-CYT40,0)))),0)),0)</f>
        <v>　</v>
      </c>
      <c r="CYY40" s="663"/>
      <c r="CYZ40" s="664"/>
      <c r="CZA40" s="662" t="str">
        <f>IFERROR(IF(OR(CYS40="日",CYS40="祝",CYS40=0,CYT40=""),"　",MAX(IF(AND(CYT40&gt;CZD14,CYV40&gt;CZB14),0,IF(AND(CYT40&lt;=CZD14,CYT40&gt;CZA14,CYV40&gt;CZB14),CZD14-CYT40,IF(AND(CYT40&lt;=CZD14,CYT40&lt;=CZA14,CYV40&gt;CZB14),CZD14-CZA14,IF(AND(CYT40&gt;CZA14,CYV40&lt;=CZB14),CYV40-CYT40,IF(AND(CYT40&lt;=CZA14,CYV40&lt;=CZB14),CYV40-CZA14,0))))),0)),0)</f>
        <v>　</v>
      </c>
      <c r="CZB40" s="663"/>
      <c r="CZC40" s="664"/>
      <c r="CZD40" s="662" t="str">
        <f>IFERROR(IF(OR(CYS40="日",CYS40="祝",CYS40=0,CYT40=""),"　",MAX(IF(AND(CYT40&lt;=CZD14,CYV40&gt;CZE14),CZE14-CZD14,IF(CYV40&lt;=CZE14,0,IF(AND(CYT40&gt;CZD14,CYV40&gt;CZE14),CZE14-CYT40,0))),0)),0)</f>
        <v>　</v>
      </c>
      <c r="CZE40" s="663"/>
      <c r="CZF40" s="664"/>
      <c r="CZG40" s="662" t="str">
        <f>IFERROR(IF(OR(CYS40="日",CYS40="祝",CYS40=0,CYT40=""),"　",MAX(IF(CYT40&gt;CZG14,CYV40-CYT40,IF(CYT40&lt;=CZG14,CYV40-CZG14,0)),0)),0)</f>
        <v>　</v>
      </c>
      <c r="CZH40" s="663"/>
      <c r="CZI40" s="664"/>
      <c r="CZJ40" s="662" t="str">
        <f>IFERROR(IF(OR(CYS40="日",CYS40="祝",CYS40=0,CYT40=""),"　",MAX(IF(AND(CYT40&lt;=CZJ14,CYV40&gt;CZK14),CZK14-CZJ14,IF(AND(CYT40&gt;CZJ14,CYV40&lt;=CZK14),CYV40-CYT40,IF(AND(CYT40&lt;=CZJ14,CYV40&lt;=CZK14),CYV40-CZJ14,IF(AND(CYT40&gt;CZJ14,CYV40&gt;CZK14),CZK14-CYT40,0)))),0)),0)</f>
        <v>　</v>
      </c>
      <c r="CZK40" s="663"/>
      <c r="CZL40" s="664"/>
      <c r="CZM40" s="662" t="str">
        <f>IFERROR(IF(OR(CYS40="日",CYS40="祝",CYS40=0,CYT40=""),"　",MAX(IF(AND(CYT40&gt;CZP14,CYV40&gt;CZN14),0,IF(AND(CYT40&lt;=CZP14,CYT40&gt;CZM14,CYV40&gt;CZN14),CZP14-CYT40,IF(AND(CYT40&lt;=CZP14,CYT40&lt;=CZM14,CYV40&gt;CZN14),CZP14-CZM14,IF(AND(CYT40&gt;CZM14,CYV40&lt;=CZN14),CYV40-CYT40,IF(AND(CYT40&lt;=CZM14,CYV40&lt;=CZN14),CYV40-CZM14,0))))),0)),0)</f>
        <v>　</v>
      </c>
      <c r="CZN40" s="663"/>
      <c r="CZO40" s="664"/>
      <c r="CZP40" s="662" t="str">
        <f>IFERROR(IF(OR(CYS40="日",CYS40="祝",CYS40=0,CYT40=""),"　",MAX(IF(AND(CYT40&lt;=CZP14,CYV40&gt;CZQ14),CZQ14-CZP14,IF(CYV40&lt;=CZQ14,0,IF(AND(CYT40&gt;CZP14,CYV40&gt;CZQ14),CZQ14-CYT40,0))),0)),0)</f>
        <v>　</v>
      </c>
      <c r="CZQ40" s="663"/>
      <c r="CZR40" s="664"/>
      <c r="CZS40" s="662" t="str">
        <f t="shared" si="49"/>
        <v>　</v>
      </c>
      <c r="CZT40" s="663"/>
      <c r="CZU40" s="664"/>
      <c r="CZV40" s="665" t="str">
        <f>IF(CZY40="×",TIME(0,0,0),IF(DAI4="非常勤",CYX40,CZJ40))</f>
        <v>　</v>
      </c>
      <c r="CZW40" s="666"/>
      <c r="CZX40" s="667"/>
      <c r="CZY40" s="265"/>
      <c r="CZZ40" s="665" t="str">
        <f>IF(DAC40="×",TIME(0,0,0),IF(DAI4="非常勤",CZA40,CZM40))</f>
        <v>　</v>
      </c>
      <c r="DAA40" s="666"/>
      <c r="DAB40" s="667"/>
      <c r="DAC40" s="265"/>
      <c r="DAD40" s="665" t="str">
        <f>IF(DAG40="×",TIME(0,0,0),IF(DAI4="非常勤",CZD40,CZP40))</f>
        <v>　</v>
      </c>
      <c r="DAE40" s="666"/>
      <c r="DAF40" s="667"/>
      <c r="DAG40" s="265"/>
      <c r="DAH40" s="665" t="str">
        <f>IF(DAK40="×",TIME(0,0,0),IF(DAI4="非常勤",CZG40,CZS40))</f>
        <v>　</v>
      </c>
      <c r="DAI40" s="666"/>
      <c r="DAJ40" s="667"/>
      <c r="DAK40" s="265"/>
      <c r="DAL40" s="668"/>
      <c r="DAM40" s="669"/>
      <c r="DAN40" s="668"/>
      <c r="DAO40" s="670"/>
      <c r="DAP40" s="669"/>
      <c r="DAQ40" s="671"/>
      <c r="DAR40" s="672"/>
      <c r="DAS40" s="672"/>
      <c r="DAT40" s="673"/>
      <c r="DAU40" s="263">
        <f>$A$40</f>
        <v>26</v>
      </c>
      <c r="DAV40" s="264" t="str">
        <f>$B$40</f>
        <v>月</v>
      </c>
      <c r="DAW40" s="660"/>
      <c r="DAX40" s="661"/>
      <c r="DAY40" s="660"/>
      <c r="DAZ40" s="661"/>
      <c r="DBA40" s="662" t="str">
        <f>IFERROR(IF(OR(DAV40="日",DAV40="祝",DAV40=0,DAW40=""),"　",MAX(IF(AND(DAW40&lt;=DBA14,DAY40&gt;DBB14),DBB14-DBA14,IF(AND(DAW40&gt;DBA14,DAY40&lt;=DBB14),DAY40-DAW40,IF(AND(DAW40&lt;=DBA14,DAY40&lt;=DBB14),DAY40-DBA14,IF(AND(DAW40&gt;DBA14,DAY40&gt;DBB14),DBB14-DAW40,0)))),0)),0)</f>
        <v>　</v>
      </c>
      <c r="DBB40" s="663"/>
      <c r="DBC40" s="664"/>
      <c r="DBD40" s="662" t="str">
        <f>IFERROR(IF(OR(DAV40="日",DAV40="祝",DAV40=0,DAW40=""),"　",MAX(IF(AND(DAW40&gt;DBG14,DAY40&gt;DBE14),0,IF(AND(DAW40&lt;=DBG14,DAW40&gt;DBD14,DAY40&gt;DBE14),DBG14-DAW40,IF(AND(DAW40&lt;=DBG14,DAW40&lt;=DBD14,DAY40&gt;DBE14),DBG14-DBD14,IF(AND(DAW40&gt;DBD14,DAY40&lt;=DBE14),DAY40-DAW40,IF(AND(DAW40&lt;=DBD14,DAY40&lt;=DBE14),DAY40-DBD14,0))))),0)),0)</f>
        <v>　</v>
      </c>
      <c r="DBE40" s="663"/>
      <c r="DBF40" s="664"/>
      <c r="DBG40" s="662" t="str">
        <f>IFERROR(IF(OR(DAV40="日",DAV40="祝",DAV40=0,DAW40=""),"　",MAX(IF(AND(DAW40&lt;=DBG14,DAY40&gt;DBH14),DBH14-DBG14,IF(DAY40&lt;=DBH14,0,IF(AND(DAW40&gt;DBG14,DAY40&gt;DBH14),DBH14-DAW40,0))),0)),0)</f>
        <v>　</v>
      </c>
      <c r="DBH40" s="663"/>
      <c r="DBI40" s="664"/>
      <c r="DBJ40" s="662" t="str">
        <f>IFERROR(IF(OR(DAV40="日",DAV40="祝",DAV40=0,DAW40=""),"　",MAX(IF(DAW40&gt;DBJ14,DAY40-DAW40,IF(DAW40&lt;=DBJ14,DAY40-DBJ14,0)),0)),0)</f>
        <v>　</v>
      </c>
      <c r="DBK40" s="663"/>
      <c r="DBL40" s="664"/>
      <c r="DBM40" s="662" t="str">
        <f>IFERROR(IF(OR(DAV40="日",DAV40="祝",DAV40=0,DAW40=""),"　",MAX(IF(AND(DAW40&lt;=DBM14,DAY40&gt;DBN14),DBN14-DBM14,IF(AND(DAW40&gt;DBM14,DAY40&lt;=DBN14),DAY40-DAW40,IF(AND(DAW40&lt;=DBM14,DAY40&lt;=DBN14),DAY40-DBM14,IF(AND(DAW40&gt;DBM14,DAY40&gt;DBN14),DBN14-DAW40,0)))),0)),0)</f>
        <v>　</v>
      </c>
      <c r="DBN40" s="663"/>
      <c r="DBO40" s="664"/>
      <c r="DBP40" s="662" t="str">
        <f>IFERROR(IF(OR(DAV40="日",DAV40="祝",DAV40=0,DAW40=""),"　",MAX(IF(AND(DAW40&gt;DBS14,DAY40&gt;DBQ14),0,IF(AND(DAW40&lt;=DBS14,DAW40&gt;DBP14,DAY40&gt;DBQ14),DBS14-DAW40,IF(AND(DAW40&lt;=DBS14,DAW40&lt;=DBP14,DAY40&gt;DBQ14),DBS14-DBP14,IF(AND(DAW40&gt;DBP14,DAY40&lt;=DBQ14),DAY40-DAW40,IF(AND(DAW40&lt;=DBP14,DAY40&lt;=DBQ14),DAY40-DBP14,0))))),0)),0)</f>
        <v>　</v>
      </c>
      <c r="DBQ40" s="663"/>
      <c r="DBR40" s="664"/>
      <c r="DBS40" s="662" t="str">
        <f>IFERROR(IF(OR(DAV40="日",DAV40="祝",DAV40=0,DAW40=""),"　",MAX(IF(AND(DAW40&lt;=DBS14,DAY40&gt;DBT14),DBT14-DBS14,IF(DAY40&lt;=DBT14,0,IF(AND(DAW40&gt;DBS14,DAY40&gt;DBT14),DBT14-DAW40,0))),0)),0)</f>
        <v>　</v>
      </c>
      <c r="DBT40" s="663"/>
      <c r="DBU40" s="664"/>
      <c r="DBV40" s="662" t="str">
        <f t="shared" si="50"/>
        <v>　</v>
      </c>
      <c r="DBW40" s="663"/>
      <c r="DBX40" s="664"/>
      <c r="DBY40" s="665" t="str">
        <f>IF(DCB40="×",TIME(0,0,0),IF(DCL4="非常勤",DBA40,DBM40))</f>
        <v>　</v>
      </c>
      <c r="DBZ40" s="666"/>
      <c r="DCA40" s="667"/>
      <c r="DCB40" s="265"/>
      <c r="DCC40" s="665" t="str">
        <f>IF(DCF40="×",TIME(0,0,0),IF(DCL4="非常勤",DBD40,DBP40))</f>
        <v>　</v>
      </c>
      <c r="DCD40" s="666"/>
      <c r="DCE40" s="667"/>
      <c r="DCF40" s="265"/>
      <c r="DCG40" s="665" t="str">
        <f>IF(DCJ40="×",TIME(0,0,0),IF(DCL4="非常勤",DBG40,DBS40))</f>
        <v>　</v>
      </c>
      <c r="DCH40" s="666"/>
      <c r="DCI40" s="667"/>
      <c r="DCJ40" s="265"/>
      <c r="DCK40" s="665" t="str">
        <f>IF(DCN40="×",TIME(0,0,0),IF(DCL4="非常勤",DBJ40,DBV40))</f>
        <v>　</v>
      </c>
      <c r="DCL40" s="666"/>
      <c r="DCM40" s="667"/>
      <c r="DCN40" s="265"/>
      <c r="DCO40" s="668"/>
      <c r="DCP40" s="669"/>
      <c r="DCQ40" s="668"/>
      <c r="DCR40" s="670"/>
      <c r="DCS40" s="669"/>
      <c r="DCT40" s="671"/>
      <c r="DCU40" s="672"/>
      <c r="DCV40" s="672"/>
      <c r="DCW40" s="673"/>
      <c r="DCX40" s="263">
        <f>$A$40</f>
        <v>26</v>
      </c>
      <c r="DCY40" s="264" t="str">
        <f>$B$40</f>
        <v>月</v>
      </c>
      <c r="DCZ40" s="660"/>
      <c r="DDA40" s="661"/>
      <c r="DDB40" s="660"/>
      <c r="DDC40" s="661"/>
      <c r="DDD40" s="662" t="str">
        <f>IFERROR(IF(OR(DCY40="日",DCY40="祝",DCY40=0,DCZ40=""),"　",MAX(IF(AND(DCZ40&lt;=DDD14,DDB40&gt;DDE14),DDE14-DDD14,IF(AND(DCZ40&gt;DDD14,DDB40&lt;=DDE14),DDB40-DCZ40,IF(AND(DCZ40&lt;=DDD14,DDB40&lt;=DDE14),DDB40-DDD14,IF(AND(DCZ40&gt;DDD14,DDB40&gt;DDE14),DDE14-DCZ40,0)))),0)),0)</f>
        <v>　</v>
      </c>
      <c r="DDE40" s="663"/>
      <c r="DDF40" s="664"/>
      <c r="DDG40" s="662" t="str">
        <f>IFERROR(IF(OR(DCY40="日",DCY40="祝",DCY40=0,DCZ40=""),"　",MAX(IF(AND(DCZ40&gt;DDJ14,DDB40&gt;DDH14),0,IF(AND(DCZ40&lt;=DDJ14,DCZ40&gt;DDG14,DDB40&gt;DDH14),DDJ14-DCZ40,IF(AND(DCZ40&lt;=DDJ14,DCZ40&lt;=DDG14,DDB40&gt;DDH14),DDJ14-DDG14,IF(AND(DCZ40&gt;DDG14,DDB40&lt;=DDH14),DDB40-DCZ40,IF(AND(DCZ40&lt;=DDG14,DDB40&lt;=DDH14),DDB40-DDG14,0))))),0)),0)</f>
        <v>　</v>
      </c>
      <c r="DDH40" s="663"/>
      <c r="DDI40" s="664"/>
      <c r="DDJ40" s="662" t="str">
        <f>IFERROR(IF(OR(DCY40="日",DCY40="祝",DCY40=0,DCZ40=""),"　",MAX(IF(AND(DCZ40&lt;=DDJ14,DDB40&gt;DDK14),DDK14-DDJ14,IF(DDB40&lt;=DDK14,0,IF(AND(DCZ40&gt;DDJ14,DDB40&gt;DDK14),DDK14-DCZ40,0))),0)),0)</f>
        <v>　</v>
      </c>
      <c r="DDK40" s="663"/>
      <c r="DDL40" s="664"/>
      <c r="DDM40" s="662" t="str">
        <f>IFERROR(IF(OR(DCY40="日",DCY40="祝",DCY40=0,DCZ40=""),"　",MAX(IF(DCZ40&gt;DDM14,DDB40-DCZ40,IF(DCZ40&lt;=DDM14,DDB40-DDM14,0)),0)),0)</f>
        <v>　</v>
      </c>
      <c r="DDN40" s="663"/>
      <c r="DDO40" s="664"/>
      <c r="DDP40" s="662" t="str">
        <f>IFERROR(IF(OR(DCY40="日",DCY40="祝",DCY40=0,DCZ40=""),"　",MAX(IF(AND(DCZ40&lt;=DDP14,DDB40&gt;DDQ14),DDQ14-DDP14,IF(AND(DCZ40&gt;DDP14,DDB40&lt;=DDQ14),DDB40-DCZ40,IF(AND(DCZ40&lt;=DDP14,DDB40&lt;=DDQ14),DDB40-DDP14,IF(AND(DCZ40&gt;DDP14,DDB40&gt;DDQ14),DDQ14-DCZ40,0)))),0)),0)</f>
        <v>　</v>
      </c>
      <c r="DDQ40" s="663"/>
      <c r="DDR40" s="664"/>
      <c r="DDS40" s="662" t="str">
        <f>IFERROR(IF(OR(DCY40="日",DCY40="祝",DCY40=0,DCZ40=""),"　",MAX(IF(AND(DCZ40&gt;DDV14,DDB40&gt;DDT14),0,IF(AND(DCZ40&lt;=DDV14,DCZ40&gt;DDS14,DDB40&gt;DDT14),DDV14-DCZ40,IF(AND(DCZ40&lt;=DDV14,DCZ40&lt;=DDS14,DDB40&gt;DDT14),DDV14-DDS14,IF(AND(DCZ40&gt;DDS14,DDB40&lt;=DDT14),DDB40-DCZ40,IF(AND(DCZ40&lt;=DDS14,DDB40&lt;=DDT14),DDB40-DDS14,0))))),0)),0)</f>
        <v>　</v>
      </c>
      <c r="DDT40" s="663"/>
      <c r="DDU40" s="664"/>
      <c r="DDV40" s="662" t="str">
        <f>IFERROR(IF(OR(DCY40="日",DCY40="祝",DCY40=0,DCZ40=""),"　",MAX(IF(AND(DCZ40&lt;=DDV14,DDB40&gt;DDW14),DDW14-DDV14,IF(DDB40&lt;=DDW14,0,IF(AND(DCZ40&gt;DDV14,DDB40&gt;DDW14),DDW14-DCZ40,0))),0)),0)</f>
        <v>　</v>
      </c>
      <c r="DDW40" s="663"/>
      <c r="DDX40" s="664"/>
      <c r="DDY40" s="662" t="str">
        <f t="shared" si="51"/>
        <v>　</v>
      </c>
      <c r="DDZ40" s="663"/>
      <c r="DEA40" s="664"/>
      <c r="DEB40" s="665" t="str">
        <f>IF(DEE40="×",TIME(0,0,0),IF(DEO4="非常勤",DDD40,DDP40))</f>
        <v>　</v>
      </c>
      <c r="DEC40" s="666"/>
      <c r="DED40" s="667"/>
      <c r="DEE40" s="265"/>
      <c r="DEF40" s="665" t="str">
        <f>IF(DEI40="×",TIME(0,0,0),IF(DEO4="非常勤",DDG40,DDS40))</f>
        <v>　</v>
      </c>
      <c r="DEG40" s="666"/>
      <c r="DEH40" s="667"/>
      <c r="DEI40" s="265"/>
      <c r="DEJ40" s="665" t="str">
        <f>IF(DEM40="×",TIME(0,0,0),IF(DEO4="非常勤",DDJ40,DDV40))</f>
        <v>　</v>
      </c>
      <c r="DEK40" s="666"/>
      <c r="DEL40" s="667"/>
      <c r="DEM40" s="265"/>
      <c r="DEN40" s="665" t="str">
        <f>IF(DEQ40="×",TIME(0,0,0),IF(DEO4="非常勤",DDM40,DDY40))</f>
        <v>　</v>
      </c>
      <c r="DEO40" s="666"/>
      <c r="DEP40" s="667"/>
      <c r="DEQ40" s="265"/>
      <c r="DER40" s="668"/>
      <c r="DES40" s="669"/>
      <c r="DET40" s="668"/>
      <c r="DEU40" s="670"/>
      <c r="DEV40" s="669"/>
      <c r="DEW40" s="671"/>
      <c r="DEX40" s="672"/>
      <c r="DEY40" s="672"/>
      <c r="DEZ40" s="673"/>
      <c r="DFA40" s="263">
        <f>$A$40</f>
        <v>26</v>
      </c>
      <c r="DFB40" s="264" t="str">
        <f>$B$40</f>
        <v>月</v>
      </c>
      <c r="DFC40" s="660"/>
      <c r="DFD40" s="661"/>
      <c r="DFE40" s="660"/>
      <c r="DFF40" s="661"/>
      <c r="DFG40" s="662" t="str">
        <f>IFERROR(IF(OR(DFB40="日",DFB40="祝",DFB40=0,DFC40=""),"　",MAX(IF(AND(DFC40&lt;=DFG14,DFE40&gt;DFH14),DFH14-DFG14,IF(AND(DFC40&gt;DFG14,DFE40&lt;=DFH14),DFE40-DFC40,IF(AND(DFC40&lt;=DFG14,DFE40&lt;=DFH14),DFE40-DFG14,IF(AND(DFC40&gt;DFG14,DFE40&gt;DFH14),DFH14-DFC40,0)))),0)),0)</f>
        <v>　</v>
      </c>
      <c r="DFH40" s="663"/>
      <c r="DFI40" s="664"/>
      <c r="DFJ40" s="662" t="str">
        <f>IFERROR(IF(OR(DFB40="日",DFB40="祝",DFB40=0,DFC40=""),"　",MAX(IF(AND(DFC40&gt;DFM14,DFE40&gt;DFK14),0,IF(AND(DFC40&lt;=DFM14,DFC40&gt;DFJ14,DFE40&gt;DFK14),DFM14-DFC40,IF(AND(DFC40&lt;=DFM14,DFC40&lt;=DFJ14,DFE40&gt;DFK14),DFM14-DFJ14,IF(AND(DFC40&gt;DFJ14,DFE40&lt;=DFK14),DFE40-DFC40,IF(AND(DFC40&lt;=DFJ14,DFE40&lt;=DFK14),DFE40-DFJ14,0))))),0)),0)</f>
        <v>　</v>
      </c>
      <c r="DFK40" s="663"/>
      <c r="DFL40" s="664"/>
      <c r="DFM40" s="662" t="str">
        <f>IFERROR(IF(OR(DFB40="日",DFB40="祝",DFB40=0,DFC40=""),"　",MAX(IF(AND(DFC40&lt;=DFM14,DFE40&gt;DFN14),DFN14-DFM14,IF(DFE40&lt;=DFN14,0,IF(AND(DFC40&gt;DFM14,DFE40&gt;DFN14),DFN14-DFC40,0))),0)),0)</f>
        <v>　</v>
      </c>
      <c r="DFN40" s="663"/>
      <c r="DFO40" s="664"/>
      <c r="DFP40" s="662" t="str">
        <f>IFERROR(IF(OR(DFB40="日",DFB40="祝",DFB40=0,DFC40=""),"　",MAX(IF(DFC40&gt;DFP14,DFE40-DFC40,IF(DFC40&lt;=DFP14,DFE40-DFP14,0)),0)),0)</f>
        <v>　</v>
      </c>
      <c r="DFQ40" s="663"/>
      <c r="DFR40" s="664"/>
      <c r="DFS40" s="662" t="str">
        <f>IFERROR(IF(OR(DFB40="日",DFB40="祝",DFB40=0,DFC40=""),"　",MAX(IF(AND(DFC40&lt;=DFS14,DFE40&gt;DFT14),DFT14-DFS14,IF(AND(DFC40&gt;DFS14,DFE40&lt;=DFT14),DFE40-DFC40,IF(AND(DFC40&lt;=DFS14,DFE40&lt;=DFT14),DFE40-DFS14,IF(AND(DFC40&gt;DFS14,DFE40&gt;DFT14),DFT14-DFC40,0)))),0)),0)</f>
        <v>　</v>
      </c>
      <c r="DFT40" s="663"/>
      <c r="DFU40" s="664"/>
      <c r="DFV40" s="662" t="str">
        <f>IFERROR(IF(OR(DFB40="日",DFB40="祝",DFB40=0,DFC40=""),"　",MAX(IF(AND(DFC40&gt;DFY14,DFE40&gt;DFW14),0,IF(AND(DFC40&lt;=DFY14,DFC40&gt;DFV14,DFE40&gt;DFW14),DFY14-DFC40,IF(AND(DFC40&lt;=DFY14,DFC40&lt;=DFV14,DFE40&gt;DFW14),DFY14-DFV14,IF(AND(DFC40&gt;DFV14,DFE40&lt;=DFW14),DFE40-DFC40,IF(AND(DFC40&lt;=DFV14,DFE40&lt;=DFW14),DFE40-DFV14,0))))),0)),0)</f>
        <v>　</v>
      </c>
      <c r="DFW40" s="663"/>
      <c r="DFX40" s="664"/>
      <c r="DFY40" s="662" t="str">
        <f>IFERROR(IF(OR(DFB40="日",DFB40="祝",DFB40=0,DFC40=""),"　",MAX(IF(AND(DFC40&lt;=DFY14,DFE40&gt;DFZ14),DFZ14-DFY14,IF(DFE40&lt;=DFZ14,0,IF(AND(DFC40&gt;DFY14,DFE40&gt;DFZ14),DFZ14-DFC40,0))),0)),0)</f>
        <v>　</v>
      </c>
      <c r="DFZ40" s="663"/>
      <c r="DGA40" s="664"/>
      <c r="DGB40" s="662" t="str">
        <f t="shared" si="52"/>
        <v>　</v>
      </c>
      <c r="DGC40" s="663"/>
      <c r="DGD40" s="664"/>
      <c r="DGE40" s="665" t="str">
        <f>IF(DGH40="×",TIME(0,0,0),IF(DGR4="非常勤",DFG40,DFS40))</f>
        <v>　</v>
      </c>
      <c r="DGF40" s="666"/>
      <c r="DGG40" s="667"/>
      <c r="DGH40" s="265"/>
      <c r="DGI40" s="665" t="str">
        <f>IF(DGL40="×",TIME(0,0,0),IF(DGR4="非常勤",DFJ40,DFV40))</f>
        <v>　</v>
      </c>
      <c r="DGJ40" s="666"/>
      <c r="DGK40" s="667"/>
      <c r="DGL40" s="265"/>
      <c r="DGM40" s="665" t="str">
        <f>IF(DGP40="×",TIME(0,0,0),IF(DGR4="非常勤",DFM40,DFY40))</f>
        <v>　</v>
      </c>
      <c r="DGN40" s="666"/>
      <c r="DGO40" s="667"/>
      <c r="DGP40" s="265"/>
      <c r="DGQ40" s="665" t="str">
        <f>IF(DGT40="×",TIME(0,0,0),IF(DGR4="非常勤",DFP40,DGB40))</f>
        <v>　</v>
      </c>
      <c r="DGR40" s="666"/>
      <c r="DGS40" s="667"/>
      <c r="DGT40" s="265"/>
      <c r="DGU40" s="668"/>
      <c r="DGV40" s="669"/>
      <c r="DGW40" s="668"/>
      <c r="DGX40" s="670"/>
      <c r="DGY40" s="669"/>
      <c r="DGZ40" s="671"/>
      <c r="DHA40" s="672"/>
      <c r="DHB40" s="672"/>
      <c r="DHC40" s="673"/>
      <c r="DHD40" s="263">
        <f>$A$40</f>
        <v>26</v>
      </c>
      <c r="DHE40" s="264" t="str">
        <f>$B$40</f>
        <v>月</v>
      </c>
      <c r="DHF40" s="660"/>
      <c r="DHG40" s="661"/>
      <c r="DHH40" s="660"/>
      <c r="DHI40" s="661"/>
      <c r="DHJ40" s="662" t="str">
        <f>IFERROR(IF(OR(DHE40="日",DHE40="祝",DHE40=0,DHF40=""),"　",MAX(IF(AND(DHF40&lt;=DHJ14,DHH40&gt;DHK14),DHK14-DHJ14,IF(AND(DHF40&gt;DHJ14,DHH40&lt;=DHK14),DHH40-DHF40,IF(AND(DHF40&lt;=DHJ14,DHH40&lt;=DHK14),DHH40-DHJ14,IF(AND(DHF40&gt;DHJ14,DHH40&gt;DHK14),DHK14-DHF40,0)))),0)),0)</f>
        <v>　</v>
      </c>
      <c r="DHK40" s="663"/>
      <c r="DHL40" s="664"/>
      <c r="DHM40" s="662" t="str">
        <f>IFERROR(IF(OR(DHE40="日",DHE40="祝",DHE40=0,DHF40=""),"　",MAX(IF(AND(DHF40&gt;DHP14,DHH40&gt;DHN14),0,IF(AND(DHF40&lt;=DHP14,DHF40&gt;DHM14,DHH40&gt;DHN14),DHP14-DHF40,IF(AND(DHF40&lt;=DHP14,DHF40&lt;=DHM14,DHH40&gt;DHN14),DHP14-DHM14,IF(AND(DHF40&gt;DHM14,DHH40&lt;=DHN14),DHH40-DHF40,IF(AND(DHF40&lt;=DHM14,DHH40&lt;=DHN14),DHH40-DHM14,0))))),0)),0)</f>
        <v>　</v>
      </c>
      <c r="DHN40" s="663"/>
      <c r="DHO40" s="664"/>
      <c r="DHP40" s="662" t="str">
        <f>IFERROR(IF(OR(DHE40="日",DHE40="祝",DHE40=0,DHF40=""),"　",MAX(IF(AND(DHF40&lt;=DHP14,DHH40&gt;DHQ14),DHQ14-DHP14,IF(DHH40&lt;=DHQ14,0,IF(AND(DHF40&gt;DHP14,DHH40&gt;DHQ14),DHQ14-DHF40,0))),0)),0)</f>
        <v>　</v>
      </c>
      <c r="DHQ40" s="663"/>
      <c r="DHR40" s="664"/>
      <c r="DHS40" s="662" t="str">
        <f>IFERROR(IF(OR(DHE40="日",DHE40="祝",DHE40=0,DHF40=""),"　",MAX(IF(DHF40&gt;DHS14,DHH40-DHF40,IF(DHF40&lt;=DHS14,DHH40-DHS14,0)),0)),0)</f>
        <v>　</v>
      </c>
      <c r="DHT40" s="663"/>
      <c r="DHU40" s="664"/>
      <c r="DHV40" s="662" t="str">
        <f>IFERROR(IF(OR(DHE40="日",DHE40="祝",DHE40=0,DHF40=""),"　",MAX(IF(AND(DHF40&lt;=DHV14,DHH40&gt;DHW14),DHW14-DHV14,IF(AND(DHF40&gt;DHV14,DHH40&lt;=DHW14),DHH40-DHF40,IF(AND(DHF40&lt;=DHV14,DHH40&lt;=DHW14),DHH40-DHV14,IF(AND(DHF40&gt;DHV14,DHH40&gt;DHW14),DHW14-DHF40,0)))),0)),0)</f>
        <v>　</v>
      </c>
      <c r="DHW40" s="663"/>
      <c r="DHX40" s="664"/>
      <c r="DHY40" s="662" t="str">
        <f>IFERROR(IF(OR(DHE40="日",DHE40="祝",DHE40=0,DHF40=""),"　",MAX(IF(AND(DHF40&gt;DIB14,DHH40&gt;DHZ14),0,IF(AND(DHF40&lt;=DIB14,DHF40&gt;DHY14,DHH40&gt;DHZ14),DIB14-DHF40,IF(AND(DHF40&lt;=DIB14,DHF40&lt;=DHY14,DHH40&gt;DHZ14),DIB14-DHY14,IF(AND(DHF40&gt;DHY14,DHH40&lt;=DHZ14),DHH40-DHF40,IF(AND(DHF40&lt;=DHY14,DHH40&lt;=DHZ14),DHH40-DHY14,0))))),0)),0)</f>
        <v>　</v>
      </c>
      <c r="DHZ40" s="663"/>
      <c r="DIA40" s="664"/>
      <c r="DIB40" s="662" t="str">
        <f>IFERROR(IF(OR(DHE40="日",DHE40="祝",DHE40=0,DHF40=""),"　",MAX(IF(AND(DHF40&lt;=DIB14,DHH40&gt;DIC14),DIC14-DIB14,IF(DHH40&lt;=DIC14,0,IF(AND(DHF40&gt;DIB14,DHH40&gt;DIC14),DIC14-DHF40,0))),0)),0)</f>
        <v>　</v>
      </c>
      <c r="DIC40" s="663"/>
      <c r="DID40" s="664"/>
      <c r="DIE40" s="662" t="str">
        <f t="shared" si="53"/>
        <v>　</v>
      </c>
      <c r="DIF40" s="663"/>
      <c r="DIG40" s="664"/>
      <c r="DIH40" s="665" t="str">
        <f>IF(DIK40="×",TIME(0,0,0),IF(DIU4="非常勤",DHJ40,DHV40))</f>
        <v>　</v>
      </c>
      <c r="DII40" s="666"/>
      <c r="DIJ40" s="667"/>
      <c r="DIK40" s="265"/>
      <c r="DIL40" s="665" t="str">
        <f>IF(DIO40="×",TIME(0,0,0),IF(DIU4="非常勤",DHM40,DHY40))</f>
        <v>　</v>
      </c>
      <c r="DIM40" s="666"/>
      <c r="DIN40" s="667"/>
      <c r="DIO40" s="265"/>
      <c r="DIP40" s="665" t="str">
        <f>IF(DIS40="×",TIME(0,0,0),IF(DIU4="非常勤",DHP40,DIB40))</f>
        <v>　</v>
      </c>
      <c r="DIQ40" s="666"/>
      <c r="DIR40" s="667"/>
      <c r="DIS40" s="265"/>
      <c r="DIT40" s="665" t="str">
        <f>IF(DIW40="×",TIME(0,0,0),IF(DIU4="非常勤",DHS40,DIE40))</f>
        <v>　</v>
      </c>
      <c r="DIU40" s="666"/>
      <c r="DIV40" s="667"/>
      <c r="DIW40" s="265"/>
      <c r="DIX40" s="668"/>
      <c r="DIY40" s="669"/>
      <c r="DIZ40" s="668"/>
      <c r="DJA40" s="670"/>
      <c r="DJB40" s="669"/>
      <c r="DJC40" s="671"/>
      <c r="DJD40" s="672"/>
      <c r="DJE40" s="672"/>
      <c r="DJF40" s="673"/>
      <c r="DJG40" s="263">
        <f>$A$40</f>
        <v>26</v>
      </c>
      <c r="DJH40" s="264" t="str">
        <f>$B$40</f>
        <v>月</v>
      </c>
      <c r="DJI40" s="660"/>
      <c r="DJJ40" s="661"/>
      <c r="DJK40" s="660"/>
      <c r="DJL40" s="661"/>
      <c r="DJM40" s="662" t="str">
        <f>IFERROR(IF(OR(DJH40="日",DJH40="祝",DJH40=0,DJI40=""),"　",MAX(IF(AND(DJI40&lt;=DJM14,DJK40&gt;DJN14),DJN14-DJM14,IF(AND(DJI40&gt;DJM14,DJK40&lt;=DJN14),DJK40-DJI40,IF(AND(DJI40&lt;=DJM14,DJK40&lt;=DJN14),DJK40-DJM14,IF(AND(DJI40&gt;DJM14,DJK40&gt;DJN14),DJN14-DJI40,0)))),0)),0)</f>
        <v>　</v>
      </c>
      <c r="DJN40" s="663"/>
      <c r="DJO40" s="664"/>
      <c r="DJP40" s="662" t="str">
        <f>IFERROR(IF(OR(DJH40="日",DJH40="祝",DJH40=0,DJI40=""),"　",MAX(IF(AND(DJI40&gt;DJS14,DJK40&gt;DJQ14),0,IF(AND(DJI40&lt;=DJS14,DJI40&gt;DJP14,DJK40&gt;DJQ14),DJS14-DJI40,IF(AND(DJI40&lt;=DJS14,DJI40&lt;=DJP14,DJK40&gt;DJQ14),DJS14-DJP14,IF(AND(DJI40&gt;DJP14,DJK40&lt;=DJQ14),DJK40-DJI40,IF(AND(DJI40&lt;=DJP14,DJK40&lt;=DJQ14),DJK40-DJP14,0))))),0)),0)</f>
        <v>　</v>
      </c>
      <c r="DJQ40" s="663"/>
      <c r="DJR40" s="664"/>
      <c r="DJS40" s="662" t="str">
        <f>IFERROR(IF(OR(DJH40="日",DJH40="祝",DJH40=0,DJI40=""),"　",MAX(IF(AND(DJI40&lt;=DJS14,DJK40&gt;DJT14),DJT14-DJS14,IF(DJK40&lt;=DJT14,0,IF(AND(DJI40&gt;DJS14,DJK40&gt;DJT14),DJT14-DJI40,0))),0)),0)</f>
        <v>　</v>
      </c>
      <c r="DJT40" s="663"/>
      <c r="DJU40" s="664"/>
      <c r="DJV40" s="662" t="str">
        <f>IFERROR(IF(OR(DJH40="日",DJH40="祝",DJH40=0,DJI40=""),"　",MAX(IF(DJI40&gt;DJV14,DJK40-DJI40,IF(DJI40&lt;=DJV14,DJK40-DJV14,0)),0)),0)</f>
        <v>　</v>
      </c>
      <c r="DJW40" s="663"/>
      <c r="DJX40" s="664"/>
      <c r="DJY40" s="662" t="str">
        <f>IFERROR(IF(OR(DJH40="日",DJH40="祝",DJH40=0,DJI40=""),"　",MAX(IF(AND(DJI40&lt;=DJY14,DJK40&gt;DJZ14),DJZ14-DJY14,IF(AND(DJI40&gt;DJY14,DJK40&lt;=DJZ14),DJK40-DJI40,IF(AND(DJI40&lt;=DJY14,DJK40&lt;=DJZ14),DJK40-DJY14,IF(AND(DJI40&gt;DJY14,DJK40&gt;DJZ14),DJZ14-DJI40,0)))),0)),0)</f>
        <v>　</v>
      </c>
      <c r="DJZ40" s="663"/>
      <c r="DKA40" s="664"/>
      <c r="DKB40" s="662" t="str">
        <f>IFERROR(IF(OR(DJH40="日",DJH40="祝",DJH40=0,DJI40=""),"　",MAX(IF(AND(DJI40&gt;DKE14,DJK40&gt;DKC14),0,IF(AND(DJI40&lt;=DKE14,DJI40&gt;DKB14,DJK40&gt;DKC14),DKE14-DJI40,IF(AND(DJI40&lt;=DKE14,DJI40&lt;=DKB14,DJK40&gt;DKC14),DKE14-DKB14,IF(AND(DJI40&gt;DKB14,DJK40&lt;=DKC14),DJK40-DJI40,IF(AND(DJI40&lt;=DKB14,DJK40&lt;=DKC14),DJK40-DKB14,0))))),0)),0)</f>
        <v>　</v>
      </c>
      <c r="DKC40" s="663"/>
      <c r="DKD40" s="664"/>
      <c r="DKE40" s="662" t="str">
        <f>IFERROR(IF(OR(DJH40="日",DJH40="祝",DJH40=0,DJI40=""),"　",MAX(IF(AND(DJI40&lt;=DKE14,DJK40&gt;DKF14),DKF14-DKE14,IF(DJK40&lt;=DKF14,0,IF(AND(DJI40&gt;DKE14,DJK40&gt;DKF14),DKF14-DJI40,0))),0)),0)</f>
        <v>　</v>
      </c>
      <c r="DKF40" s="663"/>
      <c r="DKG40" s="664"/>
      <c r="DKH40" s="662" t="str">
        <f t="shared" si="54"/>
        <v>　</v>
      </c>
      <c r="DKI40" s="663"/>
      <c r="DKJ40" s="664"/>
      <c r="DKK40" s="665" t="str">
        <f>IF(DKN40="×",TIME(0,0,0),IF(DKX4="非常勤",DJM40,DJY40))</f>
        <v>　</v>
      </c>
      <c r="DKL40" s="666"/>
      <c r="DKM40" s="667"/>
      <c r="DKN40" s="265"/>
      <c r="DKO40" s="665" t="str">
        <f>IF(DKR40="×",TIME(0,0,0),IF(DKX4="非常勤",DJP40,DKB40))</f>
        <v>　</v>
      </c>
      <c r="DKP40" s="666"/>
      <c r="DKQ40" s="667"/>
      <c r="DKR40" s="265"/>
      <c r="DKS40" s="665" t="str">
        <f>IF(DKV40="×",TIME(0,0,0),IF(DKX4="非常勤",DJS40,DKE40))</f>
        <v>　</v>
      </c>
      <c r="DKT40" s="666"/>
      <c r="DKU40" s="667"/>
      <c r="DKV40" s="265"/>
      <c r="DKW40" s="665" t="str">
        <f>IF(DKZ40="×",TIME(0,0,0),IF(DKX4="非常勤",DJV40,DKH40))</f>
        <v>　</v>
      </c>
      <c r="DKX40" s="666"/>
      <c r="DKY40" s="667"/>
      <c r="DKZ40" s="265"/>
      <c r="DLA40" s="668"/>
      <c r="DLB40" s="669"/>
      <c r="DLC40" s="668"/>
      <c r="DLD40" s="670"/>
      <c r="DLE40" s="669"/>
      <c r="DLF40" s="671"/>
      <c r="DLG40" s="672"/>
      <c r="DLH40" s="672"/>
      <c r="DLI40" s="673"/>
      <c r="DLJ40" s="263">
        <f>$A$40</f>
        <v>26</v>
      </c>
      <c r="DLK40" s="264" t="str">
        <f>$B$40</f>
        <v>月</v>
      </c>
      <c r="DLL40" s="660"/>
      <c r="DLM40" s="661"/>
      <c r="DLN40" s="660"/>
      <c r="DLO40" s="661"/>
      <c r="DLP40" s="662" t="str">
        <f>IFERROR(IF(OR(DLK40="日",DLK40="祝",DLK40=0,DLL40=""),"　",MAX(IF(AND(DLL40&lt;=DLP14,DLN40&gt;DLQ14),DLQ14-DLP14,IF(AND(DLL40&gt;DLP14,DLN40&lt;=DLQ14),DLN40-DLL40,IF(AND(DLL40&lt;=DLP14,DLN40&lt;=DLQ14),DLN40-DLP14,IF(AND(DLL40&gt;DLP14,DLN40&gt;DLQ14),DLQ14-DLL40,0)))),0)),0)</f>
        <v>　</v>
      </c>
      <c r="DLQ40" s="663"/>
      <c r="DLR40" s="664"/>
      <c r="DLS40" s="662" t="str">
        <f>IFERROR(IF(OR(DLK40="日",DLK40="祝",DLK40=0,DLL40=""),"　",MAX(IF(AND(DLL40&gt;DLV14,DLN40&gt;DLT14),0,IF(AND(DLL40&lt;=DLV14,DLL40&gt;DLS14,DLN40&gt;DLT14),DLV14-DLL40,IF(AND(DLL40&lt;=DLV14,DLL40&lt;=DLS14,DLN40&gt;DLT14),DLV14-DLS14,IF(AND(DLL40&gt;DLS14,DLN40&lt;=DLT14),DLN40-DLL40,IF(AND(DLL40&lt;=DLS14,DLN40&lt;=DLT14),DLN40-DLS14,0))))),0)),0)</f>
        <v>　</v>
      </c>
      <c r="DLT40" s="663"/>
      <c r="DLU40" s="664"/>
      <c r="DLV40" s="662" t="str">
        <f>IFERROR(IF(OR(DLK40="日",DLK40="祝",DLK40=0,DLL40=""),"　",MAX(IF(AND(DLL40&lt;=DLV14,DLN40&gt;DLW14),DLW14-DLV14,IF(DLN40&lt;=DLW14,0,IF(AND(DLL40&gt;DLV14,DLN40&gt;DLW14),DLW14-DLL40,0))),0)),0)</f>
        <v>　</v>
      </c>
      <c r="DLW40" s="663"/>
      <c r="DLX40" s="664"/>
      <c r="DLY40" s="662" t="str">
        <f>IFERROR(IF(OR(DLK40="日",DLK40="祝",DLK40=0,DLL40=""),"　",MAX(IF(DLL40&gt;DLY14,DLN40-DLL40,IF(DLL40&lt;=DLY14,DLN40-DLY14,0)),0)),0)</f>
        <v>　</v>
      </c>
      <c r="DLZ40" s="663"/>
      <c r="DMA40" s="664"/>
      <c r="DMB40" s="662" t="str">
        <f>IFERROR(IF(OR(DLK40="日",DLK40="祝",DLK40=0,DLL40=""),"　",MAX(IF(AND(DLL40&lt;=DMB14,DLN40&gt;DMC14),DMC14-DMB14,IF(AND(DLL40&gt;DMB14,DLN40&lt;=DMC14),DLN40-DLL40,IF(AND(DLL40&lt;=DMB14,DLN40&lt;=DMC14),DLN40-DMB14,IF(AND(DLL40&gt;DMB14,DLN40&gt;DMC14),DMC14-DLL40,0)))),0)),0)</f>
        <v>　</v>
      </c>
      <c r="DMC40" s="663"/>
      <c r="DMD40" s="664"/>
      <c r="DME40" s="662" t="str">
        <f>IFERROR(IF(OR(DLK40="日",DLK40="祝",DLK40=0,DLL40=""),"　",MAX(IF(AND(DLL40&gt;DMH14,DLN40&gt;DMF14),0,IF(AND(DLL40&lt;=DMH14,DLL40&gt;DME14,DLN40&gt;DMF14),DMH14-DLL40,IF(AND(DLL40&lt;=DMH14,DLL40&lt;=DME14,DLN40&gt;DMF14),DMH14-DME14,IF(AND(DLL40&gt;DME14,DLN40&lt;=DMF14),DLN40-DLL40,IF(AND(DLL40&lt;=DME14,DLN40&lt;=DMF14),DLN40-DME14,0))))),0)),0)</f>
        <v>　</v>
      </c>
      <c r="DMF40" s="663"/>
      <c r="DMG40" s="664"/>
      <c r="DMH40" s="662" t="str">
        <f>IFERROR(IF(OR(DLK40="日",DLK40="祝",DLK40=0,DLL40=""),"　",MAX(IF(AND(DLL40&lt;=DMH14,DLN40&gt;DMI14),DMI14-DMH14,IF(DLN40&lt;=DMI14,0,IF(AND(DLL40&gt;DMH14,DLN40&gt;DMI14),DMI14-DLL40,0))),0)),0)</f>
        <v>　</v>
      </c>
      <c r="DMI40" s="663"/>
      <c r="DMJ40" s="664"/>
      <c r="DMK40" s="662" t="str">
        <f t="shared" si="55"/>
        <v>　</v>
      </c>
      <c r="DML40" s="663"/>
      <c r="DMM40" s="664"/>
      <c r="DMN40" s="665" t="str">
        <f>IF(DMQ40="×",TIME(0,0,0),IF(DNA4="非常勤",DLP40,DMB40))</f>
        <v>　</v>
      </c>
      <c r="DMO40" s="666"/>
      <c r="DMP40" s="667"/>
      <c r="DMQ40" s="265"/>
      <c r="DMR40" s="665" t="str">
        <f>IF(DMU40="×",TIME(0,0,0),IF(DNA4="非常勤",DLS40,DME40))</f>
        <v>　</v>
      </c>
      <c r="DMS40" s="666"/>
      <c r="DMT40" s="667"/>
      <c r="DMU40" s="265"/>
      <c r="DMV40" s="665" t="str">
        <f>IF(DMY40="×",TIME(0,0,0),IF(DNA4="非常勤",DLV40,DMH40))</f>
        <v>　</v>
      </c>
      <c r="DMW40" s="666"/>
      <c r="DMX40" s="667"/>
      <c r="DMY40" s="265"/>
      <c r="DMZ40" s="665" t="str">
        <f>IF(DNC40="×",TIME(0,0,0),IF(DNA4="非常勤",DLY40,DMK40))</f>
        <v>　</v>
      </c>
      <c r="DNA40" s="666"/>
      <c r="DNB40" s="667"/>
      <c r="DNC40" s="265"/>
      <c r="DND40" s="668"/>
      <c r="DNE40" s="669"/>
      <c r="DNF40" s="668"/>
      <c r="DNG40" s="670"/>
      <c r="DNH40" s="669"/>
      <c r="DNI40" s="671"/>
      <c r="DNJ40" s="672"/>
      <c r="DNK40" s="672"/>
      <c r="DNL40" s="673"/>
      <c r="DNM40" s="263">
        <f>$A$40</f>
        <v>26</v>
      </c>
      <c r="DNN40" s="264" t="str">
        <f>$B$40</f>
        <v>月</v>
      </c>
      <c r="DNO40" s="660"/>
      <c r="DNP40" s="661"/>
      <c r="DNQ40" s="660"/>
      <c r="DNR40" s="661"/>
      <c r="DNS40" s="662" t="str">
        <f>IFERROR(IF(OR(DNN40="日",DNN40="祝",DNN40=0,DNO40=""),"　",MAX(IF(AND(DNO40&lt;=DNS14,DNQ40&gt;DNT14),DNT14-DNS14,IF(AND(DNO40&gt;DNS14,DNQ40&lt;=DNT14),DNQ40-DNO40,IF(AND(DNO40&lt;=DNS14,DNQ40&lt;=DNT14),DNQ40-DNS14,IF(AND(DNO40&gt;DNS14,DNQ40&gt;DNT14),DNT14-DNO40,0)))),0)),0)</f>
        <v>　</v>
      </c>
      <c r="DNT40" s="663"/>
      <c r="DNU40" s="664"/>
      <c r="DNV40" s="662" t="str">
        <f>IFERROR(IF(OR(DNN40="日",DNN40="祝",DNN40=0,DNO40=""),"　",MAX(IF(AND(DNO40&gt;DNY14,DNQ40&gt;DNW14),0,IF(AND(DNO40&lt;=DNY14,DNO40&gt;DNV14,DNQ40&gt;DNW14),DNY14-DNO40,IF(AND(DNO40&lt;=DNY14,DNO40&lt;=DNV14,DNQ40&gt;DNW14),DNY14-DNV14,IF(AND(DNO40&gt;DNV14,DNQ40&lt;=DNW14),DNQ40-DNO40,IF(AND(DNO40&lt;=DNV14,DNQ40&lt;=DNW14),DNQ40-DNV14,0))))),0)),0)</f>
        <v>　</v>
      </c>
      <c r="DNW40" s="663"/>
      <c r="DNX40" s="664"/>
      <c r="DNY40" s="662" t="str">
        <f>IFERROR(IF(OR(DNN40="日",DNN40="祝",DNN40=0,DNO40=""),"　",MAX(IF(AND(DNO40&lt;=DNY14,DNQ40&gt;DNZ14),DNZ14-DNY14,IF(DNQ40&lt;=DNZ14,0,IF(AND(DNO40&gt;DNY14,DNQ40&gt;DNZ14),DNZ14-DNO40,0))),0)),0)</f>
        <v>　</v>
      </c>
      <c r="DNZ40" s="663"/>
      <c r="DOA40" s="664"/>
      <c r="DOB40" s="662" t="str">
        <f>IFERROR(IF(OR(DNN40="日",DNN40="祝",DNN40=0,DNO40=""),"　",MAX(IF(DNO40&gt;DOB14,DNQ40-DNO40,IF(DNO40&lt;=DOB14,DNQ40-DOB14,0)),0)),0)</f>
        <v>　</v>
      </c>
      <c r="DOC40" s="663"/>
      <c r="DOD40" s="664"/>
      <c r="DOE40" s="662" t="str">
        <f>IFERROR(IF(OR(DNN40="日",DNN40="祝",DNN40=0,DNO40=""),"　",MAX(IF(AND(DNO40&lt;=DOE14,DNQ40&gt;DOF14),DOF14-DOE14,IF(AND(DNO40&gt;DOE14,DNQ40&lt;=DOF14),DNQ40-DNO40,IF(AND(DNO40&lt;=DOE14,DNQ40&lt;=DOF14),DNQ40-DOE14,IF(AND(DNO40&gt;DOE14,DNQ40&gt;DOF14),DOF14-DNO40,0)))),0)),0)</f>
        <v>　</v>
      </c>
      <c r="DOF40" s="663"/>
      <c r="DOG40" s="664"/>
      <c r="DOH40" s="662" t="str">
        <f>IFERROR(IF(OR(DNN40="日",DNN40="祝",DNN40=0,DNO40=""),"　",MAX(IF(AND(DNO40&gt;DOK14,DNQ40&gt;DOI14),0,IF(AND(DNO40&lt;=DOK14,DNO40&gt;DOH14,DNQ40&gt;DOI14),DOK14-DNO40,IF(AND(DNO40&lt;=DOK14,DNO40&lt;=DOH14,DNQ40&gt;DOI14),DOK14-DOH14,IF(AND(DNO40&gt;DOH14,DNQ40&lt;=DOI14),DNQ40-DNO40,IF(AND(DNO40&lt;=DOH14,DNQ40&lt;=DOI14),DNQ40-DOH14,0))))),0)),0)</f>
        <v>　</v>
      </c>
      <c r="DOI40" s="663"/>
      <c r="DOJ40" s="664"/>
      <c r="DOK40" s="662" t="str">
        <f>IFERROR(IF(OR(DNN40="日",DNN40="祝",DNN40=0,DNO40=""),"　",MAX(IF(AND(DNO40&lt;=DOK14,DNQ40&gt;DOL14),DOL14-DOK14,IF(DNQ40&lt;=DOL14,0,IF(AND(DNO40&gt;DOK14,DNQ40&gt;DOL14),DOL14-DNO40,0))),0)),0)</f>
        <v>　</v>
      </c>
      <c r="DOL40" s="663"/>
      <c r="DOM40" s="664"/>
      <c r="DON40" s="662" t="str">
        <f t="shared" si="56"/>
        <v>　</v>
      </c>
      <c r="DOO40" s="663"/>
      <c r="DOP40" s="664"/>
      <c r="DOQ40" s="665" t="str">
        <f>IF(DOT40="×",TIME(0,0,0),IF(DPD4="非常勤",DNS40,DOE40))</f>
        <v>　</v>
      </c>
      <c r="DOR40" s="666"/>
      <c r="DOS40" s="667"/>
      <c r="DOT40" s="265"/>
      <c r="DOU40" s="665" t="str">
        <f>IF(DOX40="×",TIME(0,0,0),IF(DPD4="非常勤",DNV40,DOH40))</f>
        <v>　</v>
      </c>
      <c r="DOV40" s="666"/>
      <c r="DOW40" s="667"/>
      <c r="DOX40" s="265"/>
      <c r="DOY40" s="665" t="str">
        <f>IF(DPB40="×",TIME(0,0,0),IF(DPD4="非常勤",DNY40,DOK40))</f>
        <v>　</v>
      </c>
      <c r="DOZ40" s="666"/>
      <c r="DPA40" s="667"/>
      <c r="DPB40" s="265"/>
      <c r="DPC40" s="665" t="str">
        <f>IF(DPF40="×",TIME(0,0,0),IF(DPD4="非常勤",DOB40,DON40))</f>
        <v>　</v>
      </c>
      <c r="DPD40" s="666"/>
      <c r="DPE40" s="667"/>
      <c r="DPF40" s="265"/>
      <c r="DPG40" s="668"/>
      <c r="DPH40" s="669"/>
      <c r="DPI40" s="668"/>
      <c r="DPJ40" s="670"/>
      <c r="DPK40" s="669"/>
      <c r="DPL40" s="671"/>
      <c r="DPM40" s="672"/>
      <c r="DPN40" s="672"/>
      <c r="DPO40" s="673"/>
      <c r="DPP40" s="263">
        <f>$A$40</f>
        <v>26</v>
      </c>
      <c r="DPQ40" s="264" t="str">
        <f>$B$40</f>
        <v>月</v>
      </c>
      <c r="DPR40" s="660"/>
      <c r="DPS40" s="661"/>
      <c r="DPT40" s="660"/>
      <c r="DPU40" s="661"/>
      <c r="DPV40" s="662" t="str">
        <f>IFERROR(IF(OR(DPQ40="日",DPQ40="祝",DPQ40=0,DPR40=""),"　",MAX(IF(AND(DPR40&lt;=DPV14,DPT40&gt;DPW14),DPW14-DPV14,IF(AND(DPR40&gt;DPV14,DPT40&lt;=DPW14),DPT40-DPR40,IF(AND(DPR40&lt;=DPV14,DPT40&lt;=DPW14),DPT40-DPV14,IF(AND(DPR40&gt;DPV14,DPT40&gt;DPW14),DPW14-DPR40,0)))),0)),0)</f>
        <v>　</v>
      </c>
      <c r="DPW40" s="663"/>
      <c r="DPX40" s="664"/>
      <c r="DPY40" s="662" t="str">
        <f>IFERROR(IF(OR(DPQ40="日",DPQ40="祝",DPQ40=0,DPR40=""),"　",MAX(IF(AND(DPR40&gt;DQB14,DPT40&gt;DPZ14),0,IF(AND(DPR40&lt;=DQB14,DPR40&gt;DPY14,DPT40&gt;DPZ14),DQB14-DPR40,IF(AND(DPR40&lt;=DQB14,DPR40&lt;=DPY14,DPT40&gt;DPZ14),DQB14-DPY14,IF(AND(DPR40&gt;DPY14,DPT40&lt;=DPZ14),DPT40-DPR40,IF(AND(DPR40&lt;=DPY14,DPT40&lt;=DPZ14),DPT40-DPY14,0))))),0)),0)</f>
        <v>　</v>
      </c>
      <c r="DPZ40" s="663"/>
      <c r="DQA40" s="664"/>
      <c r="DQB40" s="662" t="str">
        <f>IFERROR(IF(OR(DPQ40="日",DPQ40="祝",DPQ40=0,DPR40=""),"　",MAX(IF(AND(DPR40&lt;=DQB14,DPT40&gt;DQC14),DQC14-DQB14,IF(DPT40&lt;=DQC14,0,IF(AND(DPR40&gt;DQB14,DPT40&gt;DQC14),DQC14-DPR40,0))),0)),0)</f>
        <v>　</v>
      </c>
      <c r="DQC40" s="663"/>
      <c r="DQD40" s="664"/>
      <c r="DQE40" s="662" t="str">
        <f>IFERROR(IF(OR(DPQ40="日",DPQ40="祝",DPQ40=0,DPR40=""),"　",MAX(IF(DPR40&gt;DQE14,DPT40-DPR40,IF(DPR40&lt;=DQE14,DPT40-DQE14,0)),0)),0)</f>
        <v>　</v>
      </c>
      <c r="DQF40" s="663"/>
      <c r="DQG40" s="664"/>
      <c r="DQH40" s="662" t="str">
        <f>IFERROR(IF(OR(DPQ40="日",DPQ40="祝",DPQ40=0,DPR40=""),"　",MAX(IF(AND(DPR40&lt;=DQH14,DPT40&gt;DQI14),DQI14-DQH14,IF(AND(DPR40&gt;DQH14,DPT40&lt;=DQI14),DPT40-DPR40,IF(AND(DPR40&lt;=DQH14,DPT40&lt;=DQI14),DPT40-DQH14,IF(AND(DPR40&gt;DQH14,DPT40&gt;DQI14),DQI14-DPR40,0)))),0)),0)</f>
        <v>　</v>
      </c>
      <c r="DQI40" s="663"/>
      <c r="DQJ40" s="664"/>
      <c r="DQK40" s="662" t="str">
        <f>IFERROR(IF(OR(DPQ40="日",DPQ40="祝",DPQ40=0,DPR40=""),"　",MAX(IF(AND(DPR40&gt;DQN14,DPT40&gt;DQL14),0,IF(AND(DPR40&lt;=DQN14,DPR40&gt;DQK14,DPT40&gt;DQL14),DQN14-DPR40,IF(AND(DPR40&lt;=DQN14,DPR40&lt;=DQK14,DPT40&gt;DQL14),DQN14-DQK14,IF(AND(DPR40&gt;DQK14,DPT40&lt;=DQL14),DPT40-DPR40,IF(AND(DPR40&lt;=DQK14,DPT40&lt;=DQL14),DPT40-DQK14,0))))),0)),0)</f>
        <v>　</v>
      </c>
      <c r="DQL40" s="663"/>
      <c r="DQM40" s="664"/>
      <c r="DQN40" s="662" t="str">
        <f>IFERROR(IF(OR(DPQ40="日",DPQ40="祝",DPQ40=0,DPR40=""),"　",MAX(IF(AND(DPR40&lt;=DQN14,DPT40&gt;DQO14),DQO14-DQN14,IF(DPT40&lt;=DQO14,0,IF(AND(DPR40&gt;DQN14,DPT40&gt;DQO14),DQO14-DPR40,0))),0)),0)</f>
        <v>　</v>
      </c>
      <c r="DQO40" s="663"/>
      <c r="DQP40" s="664"/>
      <c r="DQQ40" s="662" t="str">
        <f t="shared" si="57"/>
        <v>　</v>
      </c>
      <c r="DQR40" s="663"/>
      <c r="DQS40" s="664"/>
      <c r="DQT40" s="665" t="str">
        <f>IF(DQW40="×",TIME(0,0,0),IF(DRG4="非常勤",DPV40,DQH40))</f>
        <v>　</v>
      </c>
      <c r="DQU40" s="666"/>
      <c r="DQV40" s="667"/>
      <c r="DQW40" s="265"/>
      <c r="DQX40" s="665" t="str">
        <f>IF(DRA40="×",TIME(0,0,0),IF(DRG4="非常勤",DPY40,DQK40))</f>
        <v>　</v>
      </c>
      <c r="DQY40" s="666"/>
      <c r="DQZ40" s="667"/>
      <c r="DRA40" s="265"/>
      <c r="DRB40" s="665" t="str">
        <f>IF(DRE40="×",TIME(0,0,0),IF(DRG4="非常勤",DQB40,DQN40))</f>
        <v>　</v>
      </c>
      <c r="DRC40" s="666"/>
      <c r="DRD40" s="667"/>
      <c r="DRE40" s="265"/>
      <c r="DRF40" s="665" t="str">
        <f>IF(DRI40="×",TIME(0,0,0),IF(DRG4="非常勤",DQE40,DQQ40))</f>
        <v>　</v>
      </c>
      <c r="DRG40" s="666"/>
      <c r="DRH40" s="667"/>
      <c r="DRI40" s="265"/>
      <c r="DRJ40" s="668"/>
      <c r="DRK40" s="669"/>
      <c r="DRL40" s="668"/>
      <c r="DRM40" s="670"/>
      <c r="DRN40" s="669"/>
      <c r="DRO40" s="671"/>
      <c r="DRP40" s="672"/>
      <c r="DRQ40" s="672"/>
      <c r="DRR40" s="673"/>
      <c r="DRS40" s="263">
        <f>$A$40</f>
        <v>26</v>
      </c>
      <c r="DRT40" s="264" t="str">
        <f>$B$40</f>
        <v>月</v>
      </c>
      <c r="DRU40" s="660"/>
      <c r="DRV40" s="661"/>
      <c r="DRW40" s="660"/>
      <c r="DRX40" s="661"/>
      <c r="DRY40" s="662" t="str">
        <f>IFERROR(IF(OR(DRT40="日",DRT40="祝",DRT40=0,DRU40=""),"　",MAX(IF(AND(DRU40&lt;=DRY14,DRW40&gt;DRZ14),DRZ14-DRY14,IF(AND(DRU40&gt;DRY14,DRW40&lt;=DRZ14),DRW40-DRU40,IF(AND(DRU40&lt;=DRY14,DRW40&lt;=DRZ14),DRW40-DRY14,IF(AND(DRU40&gt;DRY14,DRW40&gt;DRZ14),DRZ14-DRU40,0)))),0)),0)</f>
        <v>　</v>
      </c>
      <c r="DRZ40" s="663"/>
      <c r="DSA40" s="664"/>
      <c r="DSB40" s="662" t="str">
        <f>IFERROR(IF(OR(DRT40="日",DRT40="祝",DRT40=0,DRU40=""),"　",MAX(IF(AND(DRU40&gt;DSE14,DRW40&gt;DSC14),0,IF(AND(DRU40&lt;=DSE14,DRU40&gt;DSB14,DRW40&gt;DSC14),DSE14-DRU40,IF(AND(DRU40&lt;=DSE14,DRU40&lt;=DSB14,DRW40&gt;DSC14),DSE14-DSB14,IF(AND(DRU40&gt;DSB14,DRW40&lt;=DSC14),DRW40-DRU40,IF(AND(DRU40&lt;=DSB14,DRW40&lt;=DSC14),DRW40-DSB14,0))))),0)),0)</f>
        <v>　</v>
      </c>
      <c r="DSC40" s="663"/>
      <c r="DSD40" s="664"/>
      <c r="DSE40" s="662" t="str">
        <f>IFERROR(IF(OR(DRT40="日",DRT40="祝",DRT40=0,DRU40=""),"　",MAX(IF(AND(DRU40&lt;=DSE14,DRW40&gt;DSF14),DSF14-DSE14,IF(DRW40&lt;=DSF14,0,IF(AND(DRU40&gt;DSE14,DRW40&gt;DSF14),DSF14-DRU40,0))),0)),0)</f>
        <v>　</v>
      </c>
      <c r="DSF40" s="663"/>
      <c r="DSG40" s="664"/>
      <c r="DSH40" s="662" t="str">
        <f>IFERROR(IF(OR(DRT40="日",DRT40="祝",DRT40=0,DRU40=""),"　",MAX(IF(DRU40&gt;DSH14,DRW40-DRU40,IF(DRU40&lt;=DSH14,DRW40-DSH14,0)),0)),0)</f>
        <v>　</v>
      </c>
      <c r="DSI40" s="663"/>
      <c r="DSJ40" s="664"/>
      <c r="DSK40" s="662" t="str">
        <f>IFERROR(IF(OR(DRT40="日",DRT40="祝",DRT40=0,DRU40=""),"　",MAX(IF(AND(DRU40&lt;=DSK14,DRW40&gt;DSL14),DSL14-DSK14,IF(AND(DRU40&gt;DSK14,DRW40&lt;=DSL14),DRW40-DRU40,IF(AND(DRU40&lt;=DSK14,DRW40&lt;=DSL14),DRW40-DSK14,IF(AND(DRU40&gt;DSK14,DRW40&gt;DSL14),DSL14-DRU40,0)))),0)),0)</f>
        <v>　</v>
      </c>
      <c r="DSL40" s="663"/>
      <c r="DSM40" s="664"/>
      <c r="DSN40" s="662" t="str">
        <f>IFERROR(IF(OR(DRT40="日",DRT40="祝",DRT40=0,DRU40=""),"　",MAX(IF(AND(DRU40&gt;DSQ14,DRW40&gt;DSO14),0,IF(AND(DRU40&lt;=DSQ14,DRU40&gt;DSN14,DRW40&gt;DSO14),DSQ14-DRU40,IF(AND(DRU40&lt;=DSQ14,DRU40&lt;=DSN14,DRW40&gt;DSO14),DSQ14-DSN14,IF(AND(DRU40&gt;DSN14,DRW40&lt;=DSO14),DRW40-DRU40,IF(AND(DRU40&lt;=DSN14,DRW40&lt;=DSO14),DRW40-DSN14,0))))),0)),0)</f>
        <v>　</v>
      </c>
      <c r="DSO40" s="663"/>
      <c r="DSP40" s="664"/>
      <c r="DSQ40" s="662" t="str">
        <f>IFERROR(IF(OR(DRT40="日",DRT40="祝",DRT40=0,DRU40=""),"　",MAX(IF(AND(DRU40&lt;=DSQ14,DRW40&gt;DSR14),DSR14-DSQ14,IF(DRW40&lt;=DSR14,0,IF(AND(DRU40&gt;DSQ14,DRW40&gt;DSR14),DSR14-DRU40,0))),0)),0)</f>
        <v>　</v>
      </c>
      <c r="DSR40" s="663"/>
      <c r="DSS40" s="664"/>
      <c r="DST40" s="662" t="str">
        <f t="shared" si="58"/>
        <v>　</v>
      </c>
      <c r="DSU40" s="663"/>
      <c r="DSV40" s="664"/>
      <c r="DSW40" s="665" t="str">
        <f>IF(DSZ40="×",TIME(0,0,0),IF(DTJ4="非常勤",DRY40,DSK40))</f>
        <v>　</v>
      </c>
      <c r="DSX40" s="666"/>
      <c r="DSY40" s="667"/>
      <c r="DSZ40" s="265"/>
      <c r="DTA40" s="665" t="str">
        <f>IF(DTD40="×",TIME(0,0,0),IF(DTJ4="非常勤",DSB40,DSN40))</f>
        <v>　</v>
      </c>
      <c r="DTB40" s="666"/>
      <c r="DTC40" s="667"/>
      <c r="DTD40" s="265"/>
      <c r="DTE40" s="665" t="str">
        <f>IF(DTH40="×",TIME(0,0,0),IF(DTJ4="非常勤",DSE40,DSQ40))</f>
        <v>　</v>
      </c>
      <c r="DTF40" s="666"/>
      <c r="DTG40" s="667"/>
      <c r="DTH40" s="265"/>
      <c r="DTI40" s="665" t="str">
        <f>IF(DTL40="×",TIME(0,0,0),IF(DTJ4="非常勤",DSH40,DST40))</f>
        <v>　</v>
      </c>
      <c r="DTJ40" s="666"/>
      <c r="DTK40" s="667"/>
      <c r="DTL40" s="265"/>
      <c r="DTM40" s="668"/>
      <c r="DTN40" s="669"/>
      <c r="DTO40" s="668"/>
      <c r="DTP40" s="670"/>
      <c r="DTQ40" s="669"/>
      <c r="DTR40" s="671"/>
      <c r="DTS40" s="672"/>
      <c r="DTT40" s="672"/>
      <c r="DTU40" s="673"/>
      <c r="DTV40" s="263">
        <f>$A$40</f>
        <v>26</v>
      </c>
      <c r="DTW40" s="264" t="str">
        <f>$B$40</f>
        <v>月</v>
      </c>
      <c r="DTX40" s="660"/>
      <c r="DTY40" s="661"/>
      <c r="DTZ40" s="660"/>
      <c r="DUA40" s="661"/>
      <c r="DUB40" s="662" t="str">
        <f>IFERROR(IF(OR(DTW40="日",DTW40="祝",DTW40=0,DTX40=""),"　",MAX(IF(AND(DTX40&lt;=DUB14,DTZ40&gt;DUC14),DUC14-DUB14,IF(AND(DTX40&gt;DUB14,DTZ40&lt;=DUC14),DTZ40-DTX40,IF(AND(DTX40&lt;=DUB14,DTZ40&lt;=DUC14),DTZ40-DUB14,IF(AND(DTX40&gt;DUB14,DTZ40&gt;DUC14),DUC14-DTX40,0)))),0)),0)</f>
        <v>　</v>
      </c>
      <c r="DUC40" s="663"/>
      <c r="DUD40" s="664"/>
      <c r="DUE40" s="662" t="str">
        <f>IFERROR(IF(OR(DTW40="日",DTW40="祝",DTW40=0,DTX40=""),"　",MAX(IF(AND(DTX40&gt;DUH14,DTZ40&gt;DUF14),0,IF(AND(DTX40&lt;=DUH14,DTX40&gt;DUE14,DTZ40&gt;DUF14),DUH14-DTX40,IF(AND(DTX40&lt;=DUH14,DTX40&lt;=DUE14,DTZ40&gt;DUF14),DUH14-DUE14,IF(AND(DTX40&gt;DUE14,DTZ40&lt;=DUF14),DTZ40-DTX40,IF(AND(DTX40&lt;=DUE14,DTZ40&lt;=DUF14),DTZ40-DUE14,0))))),0)),0)</f>
        <v>　</v>
      </c>
      <c r="DUF40" s="663"/>
      <c r="DUG40" s="664"/>
      <c r="DUH40" s="662" t="str">
        <f>IFERROR(IF(OR(DTW40="日",DTW40="祝",DTW40=0,DTX40=""),"　",MAX(IF(AND(DTX40&lt;=DUH14,DTZ40&gt;DUI14),DUI14-DUH14,IF(DTZ40&lt;=DUI14,0,IF(AND(DTX40&gt;DUH14,DTZ40&gt;DUI14),DUI14-DTX40,0))),0)),0)</f>
        <v>　</v>
      </c>
      <c r="DUI40" s="663"/>
      <c r="DUJ40" s="664"/>
      <c r="DUK40" s="662" t="str">
        <f>IFERROR(IF(OR(DTW40="日",DTW40="祝",DTW40=0,DTX40=""),"　",MAX(IF(DTX40&gt;DUK14,DTZ40-DTX40,IF(DTX40&lt;=DUK14,DTZ40-DUK14,0)),0)),0)</f>
        <v>　</v>
      </c>
      <c r="DUL40" s="663"/>
      <c r="DUM40" s="664"/>
      <c r="DUN40" s="662" t="str">
        <f>IFERROR(IF(OR(DTW40="日",DTW40="祝",DTW40=0,DTX40=""),"　",MAX(IF(AND(DTX40&lt;=DUN14,DTZ40&gt;DUO14),DUO14-DUN14,IF(AND(DTX40&gt;DUN14,DTZ40&lt;=DUO14),DTZ40-DTX40,IF(AND(DTX40&lt;=DUN14,DTZ40&lt;=DUO14),DTZ40-DUN14,IF(AND(DTX40&gt;DUN14,DTZ40&gt;DUO14),DUO14-DTX40,0)))),0)),0)</f>
        <v>　</v>
      </c>
      <c r="DUO40" s="663"/>
      <c r="DUP40" s="664"/>
      <c r="DUQ40" s="662" t="str">
        <f>IFERROR(IF(OR(DTW40="日",DTW40="祝",DTW40=0,DTX40=""),"　",MAX(IF(AND(DTX40&gt;DUT14,DTZ40&gt;DUR14),0,IF(AND(DTX40&lt;=DUT14,DTX40&gt;DUQ14,DTZ40&gt;DUR14),DUT14-DTX40,IF(AND(DTX40&lt;=DUT14,DTX40&lt;=DUQ14,DTZ40&gt;DUR14),DUT14-DUQ14,IF(AND(DTX40&gt;DUQ14,DTZ40&lt;=DUR14),DTZ40-DTX40,IF(AND(DTX40&lt;=DUQ14,DTZ40&lt;=DUR14),DTZ40-DUQ14,0))))),0)),0)</f>
        <v>　</v>
      </c>
      <c r="DUR40" s="663"/>
      <c r="DUS40" s="664"/>
      <c r="DUT40" s="662" t="str">
        <f>IFERROR(IF(OR(DTW40="日",DTW40="祝",DTW40=0,DTX40=""),"　",MAX(IF(AND(DTX40&lt;=DUT14,DTZ40&gt;DUU14),DUU14-DUT14,IF(DTZ40&lt;=DUU14,0,IF(AND(DTX40&gt;DUT14,DTZ40&gt;DUU14),DUU14-DTX40,0))),0)),0)</f>
        <v>　</v>
      </c>
      <c r="DUU40" s="663"/>
      <c r="DUV40" s="664"/>
      <c r="DUW40" s="662" t="str">
        <f t="shared" si="59"/>
        <v>　</v>
      </c>
      <c r="DUX40" s="663"/>
      <c r="DUY40" s="664"/>
      <c r="DUZ40" s="665" t="str">
        <f>IF(DVC40="×",TIME(0,0,0),IF(DVM4="非常勤",DUB40,DUN40))</f>
        <v>　</v>
      </c>
      <c r="DVA40" s="666"/>
      <c r="DVB40" s="667"/>
      <c r="DVC40" s="265"/>
      <c r="DVD40" s="665" t="str">
        <f>IF(DVG40="×",TIME(0,0,0),IF(DVM4="非常勤",DUE40,DUQ40))</f>
        <v>　</v>
      </c>
      <c r="DVE40" s="666"/>
      <c r="DVF40" s="667"/>
      <c r="DVG40" s="265"/>
      <c r="DVH40" s="665" t="str">
        <f>IF(DVK40="×",TIME(0,0,0),IF(DVM4="非常勤",DUH40,DUT40))</f>
        <v>　</v>
      </c>
      <c r="DVI40" s="666"/>
      <c r="DVJ40" s="667"/>
      <c r="DVK40" s="265"/>
      <c r="DVL40" s="665" t="str">
        <f>IF(DVO40="×",TIME(0,0,0),IF(DVM4="非常勤",DUK40,DUW40))</f>
        <v>　</v>
      </c>
      <c r="DVM40" s="666"/>
      <c r="DVN40" s="667"/>
      <c r="DVO40" s="265"/>
      <c r="DVP40" s="668"/>
      <c r="DVQ40" s="669"/>
      <c r="DVR40" s="668"/>
      <c r="DVS40" s="670"/>
      <c r="DVT40" s="669"/>
      <c r="DVU40" s="671"/>
      <c r="DVV40" s="672"/>
      <c r="DVW40" s="672"/>
      <c r="DVX40" s="673"/>
    </row>
    <row r="41" spans="1:3300" ht="15" customHeight="1">
      <c r="A41" s="263">
        <f>DAY(DATE('別紙2-1【最初に入力】'!$W$2,'別紙2-1【最初に入力】'!$Q$2,A40+1))</f>
        <v>27</v>
      </c>
      <c r="B41" s="264" t="str">
        <f>IF(IFERROR(MATCH(DATE('別紙2-1【最初に入力】'!$W$2,'別紙2-1【最初に入力】'!$Q$2,$A41),万年カレンダー・祝日!$K$2:$K$27,0),0)&gt;=1,"祝",TEXT(WEEKDAY(DATE('別紙2-1【最初に入力】'!$W$2,'別紙2-1【最初に入力】'!$Q$2,'別表_個別勤務状況（1～60）'!A41)),"aaa"))</f>
        <v>火</v>
      </c>
      <c r="C41" s="575"/>
      <c r="D41" s="575"/>
      <c r="E41" s="575"/>
      <c r="F41" s="575"/>
      <c r="G41" s="662" t="str">
        <f>IFERROR(IF(OR(B41="日",B41="祝",B41=0,C41=""),"　",MAX(IF(AND(C41&lt;=G14,E41&gt;H14),H14-G14,IF(AND(C41&gt;G14,E41&lt;=H14),E41-C41,IF(AND(C41&lt;=G14,E41&lt;=H14),E41-G14,IF(AND(C41&gt;G14,E41&gt;H14),H14-C41,0)))),0)),0)</f>
        <v>　</v>
      </c>
      <c r="H41" s="663"/>
      <c r="I41" s="664"/>
      <c r="J41" s="662" t="str">
        <f>IFERROR(IF(OR(B41="日",B41="祝",B41=0,C41=""),"　",MAX(IF(AND(C41&gt;M14,E41&gt;K14),0,IF(AND(C41&lt;=M14,C41&gt;J14,E41&gt;K14),M14-C41,IF(AND(C41&lt;=M14,C41&lt;=J14,E41&gt;K14),M14-J14,IF(AND(C41&gt;J14,E41&lt;=K14),E41-C41,IF(AND(C41&lt;=J14,E41&lt;=K14),E41-J14,0))))),0)),0)</f>
        <v>　</v>
      </c>
      <c r="K41" s="663"/>
      <c r="L41" s="664"/>
      <c r="M41" s="662" t="str">
        <f>IFERROR(IF(OR(B41="日",B41="祝",B41=0,C41=""),"　",MAX(IF(AND(C41&lt;=M14,E41&gt;N14),N14-M14,IF(E41&lt;=N14,0,IF(AND(C41&gt;M14,E41&gt;N14),N14-C41,0))),0)),0)</f>
        <v>　</v>
      </c>
      <c r="N41" s="663"/>
      <c r="O41" s="664"/>
      <c r="P41" s="662" t="str">
        <f>IFERROR(IF(OR(B41="日",B41="祝",B41=0,C41=""),"　",MAX(IF(C41&gt;P14,E41-C41,IF(C41&lt;=P14,E41-P14,0)),0)),0)</f>
        <v>　</v>
      </c>
      <c r="Q41" s="663"/>
      <c r="R41" s="664"/>
      <c r="S41" s="662" t="str">
        <f>IFERROR(IF(OR(B41="日",B41="祝",B41=0,C41=""),"　",MAX(IF(AND(C41&lt;=S14,E41&gt;T14),T14-S14,IF(AND(C41&gt;S14,E41&lt;=T14),E41-C41,IF(AND(C41&lt;=S14,E41&lt;=T14),E41-S14,IF(AND(C41&gt;S14,E41&gt;T14),T14-C41,0)))),0)),0)</f>
        <v>　</v>
      </c>
      <c r="T41" s="663"/>
      <c r="U41" s="664"/>
      <c r="V41" s="662" t="str">
        <f>IFERROR(IF(OR(B41="日",B41="祝",B41=0,C41=""),"　",MAX(IF(AND(C41&gt;Y14,E41&gt;W14),0,IF(AND(C41&lt;=Y14,C41&gt;V14,E41&gt;W14),Y14-C41,IF(AND(C41&lt;=Y14,C41&lt;=V14,E41&gt;W14),Y14-V14,IF(AND(C41&gt;V14,E41&lt;=W14),E41-C41,IF(AND(C41&lt;=V14,E41&lt;=W14),E41-V14,0))))),0)),0)</f>
        <v>　</v>
      </c>
      <c r="W41" s="663"/>
      <c r="X41" s="664"/>
      <c r="Y41" s="662" t="str">
        <f>IFERROR(IF(OR(B41="日",B41="祝",B41=0,C41=""),"　",MAX(IF(AND(C41&lt;=Y14,E41&gt;Z14),Z14-Y14,IF(E41&lt;=Z14,0,IF(AND(C41&gt;Y14,E41&gt;Z14),Z14-C41,0))),0)),0)</f>
        <v>　</v>
      </c>
      <c r="Z41" s="663"/>
      <c r="AA41" s="664"/>
      <c r="AB41" s="662" t="str">
        <f t="shared" si="0"/>
        <v>　</v>
      </c>
      <c r="AC41" s="663"/>
      <c r="AD41" s="664"/>
      <c r="AE41" s="565" t="str">
        <f>IF(AH41="×",TIME(0,0,0),IF(AR4="非常勤",G41,S41))</f>
        <v>　</v>
      </c>
      <c r="AF41" s="566"/>
      <c r="AG41" s="566"/>
      <c r="AH41" s="265"/>
      <c r="AI41" s="565" t="str">
        <f>IF(AL41="×",TIME(0,0,0),IF(AR4="非常勤",J41,V41))</f>
        <v>　</v>
      </c>
      <c r="AJ41" s="566"/>
      <c r="AK41" s="566"/>
      <c r="AL41" s="265"/>
      <c r="AM41" s="565" t="str">
        <f>IF(AP41="×",TIME(0,0,0),IF(AR4="非常勤",M41,Y41))</f>
        <v>　</v>
      </c>
      <c r="AN41" s="566"/>
      <c r="AO41" s="566"/>
      <c r="AP41" s="265"/>
      <c r="AQ41" s="565" t="str">
        <f>IF(AT41="×",TIME(0,0,0),IF(AR4="非常勤",P41,AB41))</f>
        <v>　</v>
      </c>
      <c r="AR41" s="566"/>
      <c r="AS41" s="567"/>
      <c r="AT41" s="265"/>
      <c r="AU41" s="720"/>
      <c r="AV41" s="720"/>
      <c r="AW41" s="668"/>
      <c r="AX41" s="670"/>
      <c r="AY41" s="669"/>
      <c r="AZ41" s="671"/>
      <c r="BA41" s="672"/>
      <c r="BB41" s="672"/>
      <c r="BC41" s="673"/>
      <c r="BD41" s="263">
        <f>$A$41</f>
        <v>27</v>
      </c>
      <c r="BE41" s="264" t="str">
        <f>$B$41</f>
        <v>火</v>
      </c>
      <c r="BF41" s="660"/>
      <c r="BG41" s="661"/>
      <c r="BH41" s="660"/>
      <c r="BI41" s="661"/>
      <c r="BJ41" s="662" t="str">
        <f>IFERROR(IF(OR(BE41="日",BE41="祝",BE41=0,BF41=""),"　",MAX(IF(AND(BF41&lt;=BJ14,BH41&gt;BK14),BK14-BJ14,IF(AND(BF41&gt;BJ14,BH41&lt;=BK14),BH41-BF41,IF(AND(BF41&lt;=BJ14,BH41&lt;=BK14),BH41-BJ14,IF(AND(BF41&gt;BJ14,BH41&gt;BK14),BK14-BF41,0)))),0)),0)</f>
        <v>　</v>
      </c>
      <c r="BK41" s="663"/>
      <c r="BL41" s="664"/>
      <c r="BM41" s="662" t="str">
        <f>IFERROR(IF(OR(BE41="日",BE41="祝",BE41=0,BF41=""),"　",MAX(IF(AND(BF41&gt;BP14,BH41&gt;BN14),0,IF(AND(BF41&lt;=BP14,BF41&gt;BM14,BH41&gt;BN14),BP14-BF41,IF(AND(BF41&lt;=BP14,BF41&lt;=BM14,BH41&gt;BN14),BP14-BM14,IF(AND(BF41&gt;BM14,BH41&lt;=BN14),BH41-BF41,IF(AND(BF41&lt;=BM14,BH41&lt;=BN14),BH41-BM14,0))))),0)),0)</f>
        <v>　</v>
      </c>
      <c r="BN41" s="663"/>
      <c r="BO41" s="664"/>
      <c r="BP41" s="662" t="str">
        <f>IFERROR(IF(OR(BE41="日",BE41="祝",BE41=0,BF41=""),"　",MAX(IF(AND(BF41&lt;=BP14,BH41&gt;BQ14),BQ14-BP14,IF(BH41&lt;=BQ14,0,IF(AND(BF41&gt;BP14,BH41&gt;BQ14),BQ14-BF41,0))),0)),0)</f>
        <v>　</v>
      </c>
      <c r="BQ41" s="663"/>
      <c r="BR41" s="664"/>
      <c r="BS41" s="662" t="str">
        <f>IFERROR(IF(OR(BE41="日",BE41="祝",BE41=0,BF41=""),"　",MAX(IF(BF41&gt;BS14,BH41-BF41,IF(BF41&lt;=BS14,BH41-BS14,0)),0)),0)</f>
        <v>　</v>
      </c>
      <c r="BT41" s="663"/>
      <c r="BU41" s="664"/>
      <c r="BV41" s="662" t="str">
        <f>IFERROR(IF(OR(BE41="日",BE41="祝",BE41=0,BF41=""),"　",MAX(IF(AND(BF41&lt;=BV14,BH41&gt;BW14),BW14-BV14,IF(AND(BF41&gt;BV14,BH41&lt;=BW14),BH41-BF41,IF(AND(BF41&lt;=BV14,BH41&lt;=BW14),BH41-BV14,IF(AND(BF41&gt;BV14,BH41&gt;BW14),BW14-BF41,0)))),0)),0)</f>
        <v>　</v>
      </c>
      <c r="BW41" s="663"/>
      <c r="BX41" s="664"/>
      <c r="BY41" s="662" t="str">
        <f>IFERROR(IF(OR(BE41="日",BE41="祝",BE41=0,BF41=""),"　",MAX(IF(AND(BF41&gt;CB14,BH41&gt;BZ14),0,IF(AND(BF41&lt;=CB14,BF41&gt;BY14,BH41&gt;BZ14),CB14-BF41,IF(AND(BF41&lt;=CB14,BF41&lt;=BY14,BH41&gt;BZ14),CB14-BY14,IF(AND(BF41&gt;BY14,BH41&lt;=BZ14),BH41-BF41,IF(AND(BF41&lt;=BY14,BH41&lt;=BZ14),BH41-BY14,0))))),0)),0)</f>
        <v>　</v>
      </c>
      <c r="BZ41" s="663"/>
      <c r="CA41" s="664"/>
      <c r="CB41" s="662" t="str">
        <f>IFERROR(IF(OR(BE41="日",BE41="祝",BE41=0,BF41=""),"　",MAX(IF(AND(BF41&lt;=CB14,BH41&gt;CC14),CC14-CB14,IF(BH41&lt;=CC14,0,IF(AND(BF41&gt;CB14,BH41&gt;CC14),CC14-BF41,0))),0)),0)</f>
        <v>　</v>
      </c>
      <c r="CC41" s="663"/>
      <c r="CD41" s="664"/>
      <c r="CE41" s="662" t="str">
        <f t="shared" si="1"/>
        <v>　</v>
      </c>
      <c r="CF41" s="663"/>
      <c r="CG41" s="664"/>
      <c r="CH41" s="665" t="str">
        <f>IF(CK41="×",TIME(0,0,0),IF(CU4="非常勤",BJ41,BV41))</f>
        <v>　</v>
      </c>
      <c r="CI41" s="666"/>
      <c r="CJ41" s="667"/>
      <c r="CK41" s="265"/>
      <c r="CL41" s="665" t="str">
        <f>IF(CO41="×",TIME(0,0,0),IF(CU4="非常勤",BM41,BY41))</f>
        <v>　</v>
      </c>
      <c r="CM41" s="666"/>
      <c r="CN41" s="667"/>
      <c r="CO41" s="265"/>
      <c r="CP41" s="665" t="str">
        <f>IF(CS41="×",TIME(0,0,0),IF(CU4="非常勤",BP41,CB41))</f>
        <v>　</v>
      </c>
      <c r="CQ41" s="666"/>
      <c r="CR41" s="667"/>
      <c r="CS41" s="265"/>
      <c r="CT41" s="665" t="str">
        <f>IF(CW41="×",TIME(0,0,0),IF(CU4="非常勤",BS41,CE41))</f>
        <v>　</v>
      </c>
      <c r="CU41" s="666"/>
      <c r="CV41" s="667"/>
      <c r="CW41" s="265"/>
      <c r="CX41" s="720"/>
      <c r="CY41" s="720"/>
      <c r="CZ41" s="668"/>
      <c r="DA41" s="670"/>
      <c r="DB41" s="669"/>
      <c r="DC41" s="671"/>
      <c r="DD41" s="672"/>
      <c r="DE41" s="672"/>
      <c r="DF41" s="673"/>
      <c r="DG41" s="263">
        <f>$A$41</f>
        <v>27</v>
      </c>
      <c r="DH41" s="264" t="str">
        <f>$B$41</f>
        <v>火</v>
      </c>
      <c r="DI41" s="660"/>
      <c r="DJ41" s="661"/>
      <c r="DK41" s="660"/>
      <c r="DL41" s="661"/>
      <c r="DM41" s="662" t="str">
        <f>IFERROR(IF(OR(DH41="日",DH41="祝",DH41=0,DI41=""),"　",MAX(IF(AND(DI41&lt;=DM14,DK41&gt;DN14),DN14-DM14,IF(AND(DI41&gt;DM14,DK41&lt;=DN14),DK41-DI41,IF(AND(DI41&lt;=DM14,DK41&lt;=DN14),DK41-DM14,IF(AND(DI41&gt;DM14,DK41&gt;DN14),DN14-DI41,0)))),0)),0)</f>
        <v>　</v>
      </c>
      <c r="DN41" s="663"/>
      <c r="DO41" s="664"/>
      <c r="DP41" s="662" t="str">
        <f>IFERROR(IF(OR(DH41="日",DH41="祝",DH41=0,DI41=""),"　",MAX(IF(AND(DI41&gt;DS14,DK41&gt;DQ14),0,IF(AND(DI41&lt;=DS14,DI41&gt;DP14,DK41&gt;DQ14),DS14-DI41,IF(AND(DI41&lt;=DS14,DI41&lt;=DP14,DK41&gt;DQ14),DS14-DP14,IF(AND(DI41&gt;DP14,DK41&lt;=DQ14),DK41-DI41,IF(AND(DI41&lt;=DP14,DK41&lt;=DQ14),DK41-DP14,0))))),0)),0)</f>
        <v>　</v>
      </c>
      <c r="DQ41" s="663"/>
      <c r="DR41" s="664"/>
      <c r="DS41" s="662" t="str">
        <f>IFERROR(IF(OR(DH41="日",DH41="祝",DH41=0,DI41=""),"　",MAX(IF(AND(DI41&lt;=DS14,DK41&gt;DT14),DT14-DS14,IF(DK41&lt;=DT14,0,IF(AND(DI41&gt;DS14,DK41&gt;DT14),DT14-DI41,0))),0)),0)</f>
        <v>　</v>
      </c>
      <c r="DT41" s="663"/>
      <c r="DU41" s="664"/>
      <c r="DV41" s="662" t="str">
        <f>IFERROR(IF(OR(DH41="日",DH41="祝",DH41=0,DI41=""),"　",MAX(IF(DI41&gt;DV14,DK41-DI41,IF(DI41&lt;=DV14,DK41-DV14,0)),0)),0)</f>
        <v>　</v>
      </c>
      <c r="DW41" s="663"/>
      <c r="DX41" s="664"/>
      <c r="DY41" s="662" t="str">
        <f>IFERROR(IF(OR(DH41="日",DH41="祝",DH41=0,DI41=""),"　",MAX(IF(AND(DI41&lt;=DY14,DK41&gt;DZ14),DZ14-DY14,IF(AND(DI41&gt;DY14,DK41&lt;=DZ14),DK41-DI41,IF(AND(DI41&lt;=DY14,DK41&lt;=DZ14),DK41-DY14,IF(AND(DI41&gt;DY14,DK41&gt;DZ14),DZ14-DI41,0)))),0)),0)</f>
        <v>　</v>
      </c>
      <c r="DZ41" s="663"/>
      <c r="EA41" s="664"/>
      <c r="EB41" s="662" t="str">
        <f>IFERROR(IF(OR(DH41="日",DH41="祝",DH41=0,DI41=""),"　",MAX(IF(AND(DI41&gt;EE14,DK41&gt;EC14),0,IF(AND(DI41&lt;=EE14,DI41&gt;EB14,DK41&gt;EC14),EE14-DI41,IF(AND(DI41&lt;=EE14,DI41&lt;=EB14,DK41&gt;EC14),EE14-EB14,IF(AND(DI41&gt;EB14,DK41&lt;=EC14),DK41-DI41,IF(AND(DI41&lt;=EB14,DK41&lt;=EC14),DK41-EB14,0))))),0)),0)</f>
        <v>　</v>
      </c>
      <c r="EC41" s="663"/>
      <c r="ED41" s="664"/>
      <c r="EE41" s="662" t="str">
        <f>IFERROR(IF(OR(DH41="日",DH41="祝",DH41=0,DI41=""),"　",MAX(IF(AND(DI41&lt;=EE14,DK41&gt;EF14),EF14-EE14,IF(DK41&lt;=EF14,0,IF(AND(DI41&gt;EE14,DK41&gt;EF14),EF14-DI41,0))),0)),0)</f>
        <v>　</v>
      </c>
      <c r="EF41" s="663"/>
      <c r="EG41" s="664"/>
      <c r="EH41" s="662" t="str">
        <f t="shared" si="2"/>
        <v>　</v>
      </c>
      <c r="EI41" s="663"/>
      <c r="EJ41" s="664"/>
      <c r="EK41" s="665" t="str">
        <f>IF(EN41="×",TIME(0,0,0),IF(EX4="非常勤",DM41,DY41))</f>
        <v>　</v>
      </c>
      <c r="EL41" s="666"/>
      <c r="EM41" s="667"/>
      <c r="EN41" s="265"/>
      <c r="EO41" s="665" t="str">
        <f>IF(ER41="×",TIME(0,0,0),IF(EX4="非常勤",DP41,EB41))</f>
        <v>　</v>
      </c>
      <c r="EP41" s="666"/>
      <c r="EQ41" s="667"/>
      <c r="ER41" s="265"/>
      <c r="ES41" s="665" t="str">
        <f>IF(EV41="×",TIME(0,0,0),IF(EX4="非常勤",DS41,EE41))</f>
        <v>　</v>
      </c>
      <c r="ET41" s="666"/>
      <c r="EU41" s="667"/>
      <c r="EV41" s="265"/>
      <c r="EW41" s="665" t="str">
        <f>IF(EZ41="×",TIME(0,0,0),IF(EX4="非常勤",DV41,EH41))</f>
        <v>　</v>
      </c>
      <c r="EX41" s="666"/>
      <c r="EY41" s="667"/>
      <c r="EZ41" s="265"/>
      <c r="FA41" s="720"/>
      <c r="FB41" s="720"/>
      <c r="FC41" s="668"/>
      <c r="FD41" s="670"/>
      <c r="FE41" s="669"/>
      <c r="FF41" s="671"/>
      <c r="FG41" s="672"/>
      <c r="FH41" s="672"/>
      <c r="FI41" s="673"/>
      <c r="FJ41" s="263">
        <f>$A$41</f>
        <v>27</v>
      </c>
      <c r="FK41" s="264" t="str">
        <f>$B$41</f>
        <v>火</v>
      </c>
      <c r="FL41" s="660"/>
      <c r="FM41" s="661"/>
      <c r="FN41" s="660"/>
      <c r="FO41" s="661"/>
      <c r="FP41" s="662" t="str">
        <f>IFERROR(IF(OR(FK41="日",FK41="祝",FK41=0,FL41=""),"　",MAX(IF(AND(FL41&lt;=FP14,FN41&gt;FQ14),FQ14-FP14,IF(AND(FL41&gt;FP14,FN41&lt;=FQ14),FN41-FL41,IF(AND(FL41&lt;=FP14,FN41&lt;=FQ14),FN41-FP14,IF(AND(FL41&gt;FP14,FN41&gt;FQ14),FQ14-FL41,0)))),0)),0)</f>
        <v>　</v>
      </c>
      <c r="FQ41" s="663"/>
      <c r="FR41" s="664"/>
      <c r="FS41" s="662" t="str">
        <f>IFERROR(IF(OR(FK41="日",FK41="祝",FK41=0,FL41=""),"　",MAX(IF(AND(FL41&gt;FV14,FN41&gt;FT14),0,IF(AND(FL41&lt;=FV14,FL41&gt;FS14,FN41&gt;FT14),FV14-FL41,IF(AND(FL41&lt;=FV14,FL41&lt;=FS14,FN41&gt;FT14),FV14-FS14,IF(AND(FL41&gt;FS14,FN41&lt;=FT14),FN41-FL41,IF(AND(FL41&lt;=FS14,FN41&lt;=FT14),FN41-FS14,0))))),0)),0)</f>
        <v>　</v>
      </c>
      <c r="FT41" s="663"/>
      <c r="FU41" s="664"/>
      <c r="FV41" s="662" t="str">
        <f>IFERROR(IF(OR(FK41="日",FK41="祝",FK41=0,FL41=""),"　",MAX(IF(AND(FL41&lt;=FV14,FN41&gt;FW14),FW14-FV14,IF(FN41&lt;=FW14,0,IF(AND(FL41&gt;FV14,FN41&gt;FW14),FW14-FL41,0))),0)),0)</f>
        <v>　</v>
      </c>
      <c r="FW41" s="663"/>
      <c r="FX41" s="664"/>
      <c r="FY41" s="662" t="str">
        <f>IFERROR(IF(OR(FK41="日",FK41="祝",FK41=0,FL41=""),"　",MAX(IF(FL41&gt;FY14,FN41-FL41,IF(FL41&lt;=FY14,FN41-FY14,0)),0)),0)</f>
        <v>　</v>
      </c>
      <c r="FZ41" s="663"/>
      <c r="GA41" s="664"/>
      <c r="GB41" s="662" t="str">
        <f>IFERROR(IF(OR(FK41="日",FK41="祝",FK41=0,FL41=""),"　",MAX(IF(AND(FL41&lt;=GB14,FN41&gt;GC14),GC14-GB14,IF(AND(FL41&gt;GB14,FN41&lt;=GC14),FN41-FL41,IF(AND(FL41&lt;=GB14,FN41&lt;=GC14),FN41-GB14,IF(AND(FL41&gt;GB14,FN41&gt;GC14),GC14-FL41,0)))),0)),0)</f>
        <v>　</v>
      </c>
      <c r="GC41" s="663"/>
      <c r="GD41" s="664"/>
      <c r="GE41" s="662" t="str">
        <f>IFERROR(IF(OR(FK41="日",FK41="祝",FK41=0,FL41=""),"　",MAX(IF(AND(FL41&gt;GH14,FN41&gt;GF14),0,IF(AND(FL41&lt;=GH14,FL41&gt;GE14,FN41&gt;GF14),GH14-FL41,IF(AND(FL41&lt;=GH14,FL41&lt;=GE14,FN41&gt;GF14),GH14-GE14,IF(AND(FL41&gt;GE14,FN41&lt;=GF14),FN41-FL41,IF(AND(FL41&lt;=GE14,FN41&lt;=GF14),FN41-GE14,0))))),0)),0)</f>
        <v>　</v>
      </c>
      <c r="GF41" s="663"/>
      <c r="GG41" s="664"/>
      <c r="GH41" s="662" t="str">
        <f>IFERROR(IF(OR(FK41="日",FK41="祝",FK41=0,FL41=""),"　",MAX(IF(AND(FL41&lt;=GH14,FN41&gt;GI14),GI14-GH14,IF(FN41&lt;=GI14,0,IF(AND(FL41&gt;GH14,FN41&gt;GI14),GI14-FL41,0))),0)),0)</f>
        <v>　</v>
      </c>
      <c r="GI41" s="663"/>
      <c r="GJ41" s="664"/>
      <c r="GK41" s="662" t="str">
        <f t="shared" si="3"/>
        <v>　</v>
      </c>
      <c r="GL41" s="663"/>
      <c r="GM41" s="664"/>
      <c r="GN41" s="665" t="str">
        <f>IF(GQ41="×",TIME(0,0,0),IF(HA4="非常勤",FP41,GB41))</f>
        <v>　</v>
      </c>
      <c r="GO41" s="666"/>
      <c r="GP41" s="667"/>
      <c r="GQ41" s="265"/>
      <c r="GR41" s="665" t="str">
        <f>IF(GU41="×",TIME(0,0,0),IF(HA4="非常勤",FS41,GE41))</f>
        <v>　</v>
      </c>
      <c r="GS41" s="666"/>
      <c r="GT41" s="667"/>
      <c r="GU41" s="265"/>
      <c r="GV41" s="665" t="str">
        <f>IF(GY41="×",TIME(0,0,0),IF(HA4="非常勤",FV41,GH41))</f>
        <v>　</v>
      </c>
      <c r="GW41" s="666"/>
      <c r="GX41" s="667"/>
      <c r="GY41" s="265"/>
      <c r="GZ41" s="665" t="str">
        <f>IF(HC41="×",TIME(0,0,0),IF(HA4="非常勤",FY41,GK41))</f>
        <v>　</v>
      </c>
      <c r="HA41" s="666"/>
      <c r="HB41" s="667"/>
      <c r="HC41" s="265"/>
      <c r="HD41" s="668"/>
      <c r="HE41" s="669"/>
      <c r="HF41" s="668"/>
      <c r="HG41" s="670"/>
      <c r="HH41" s="669"/>
      <c r="HI41" s="671"/>
      <c r="HJ41" s="672"/>
      <c r="HK41" s="672"/>
      <c r="HL41" s="673"/>
      <c r="HM41" s="263">
        <f>$A$41</f>
        <v>27</v>
      </c>
      <c r="HN41" s="264" t="str">
        <f>$B$41</f>
        <v>火</v>
      </c>
      <c r="HO41" s="660"/>
      <c r="HP41" s="661"/>
      <c r="HQ41" s="660"/>
      <c r="HR41" s="661"/>
      <c r="HS41" s="662" t="str">
        <f>IFERROR(IF(OR(HN41="日",HN41="祝",HN41=0,HO41=""),"　",MAX(IF(AND(HO41&lt;=HS14,HQ41&gt;HT14),HT14-HS14,IF(AND(HO41&gt;HS14,HQ41&lt;=HT14),HQ41-HO41,IF(AND(HO41&lt;=HS14,HQ41&lt;=HT14),HQ41-HS14,IF(AND(HO41&gt;HS14,HQ41&gt;HT14),HT14-HO41,0)))),0)),0)</f>
        <v>　</v>
      </c>
      <c r="HT41" s="663"/>
      <c r="HU41" s="664"/>
      <c r="HV41" s="662" t="str">
        <f>IFERROR(IF(OR(HN41="日",HN41="祝",HN41=0,HO41=""),"　",MAX(IF(AND(HO41&gt;HY14,HQ41&gt;HW14),0,IF(AND(HO41&lt;=HY14,HO41&gt;HV14,HQ41&gt;HW14),HY14-HO41,IF(AND(HO41&lt;=HY14,HO41&lt;=HV14,HQ41&gt;HW14),HY14-HV14,IF(AND(HO41&gt;HV14,HQ41&lt;=HW14),HQ41-HO41,IF(AND(HO41&lt;=HV14,HQ41&lt;=HW14),HQ41-HV14,0))))),0)),0)</f>
        <v>　</v>
      </c>
      <c r="HW41" s="663"/>
      <c r="HX41" s="664"/>
      <c r="HY41" s="662" t="str">
        <f>IFERROR(IF(OR(HN41="日",HN41="祝",HN41=0,HO41=""),"　",MAX(IF(AND(HO41&lt;=HY14,HQ41&gt;HZ14),HZ14-HY14,IF(HQ41&lt;=HZ14,0,IF(AND(HO41&gt;HY14,HQ41&gt;HZ14),HZ14-HO41,0))),0)),0)</f>
        <v>　</v>
      </c>
      <c r="HZ41" s="663"/>
      <c r="IA41" s="664"/>
      <c r="IB41" s="662" t="str">
        <f>IFERROR(IF(OR(HN41="日",HN41="祝",HN41=0,HO41=""),"　",MAX(IF(HO41&gt;IB14,HQ41-HO41,IF(HO41&lt;=IB14,HQ41-IB14,0)),0)),0)</f>
        <v>　</v>
      </c>
      <c r="IC41" s="663"/>
      <c r="ID41" s="664"/>
      <c r="IE41" s="662" t="str">
        <f>IFERROR(IF(OR(HN41="日",HN41="祝",HN41=0,HO41=""),"　",MAX(IF(AND(HO41&lt;=IE14,HQ41&gt;IF14),IF14-IE14,IF(AND(HO41&gt;IE14,HQ41&lt;=IF14),HQ41-HO41,IF(AND(HO41&lt;=IE14,HQ41&lt;=IF14),HQ41-IE14,IF(AND(HO41&gt;IE14,HQ41&gt;IF14),IF14-HO41,0)))),0)),0)</f>
        <v>　</v>
      </c>
      <c r="IF41" s="663"/>
      <c r="IG41" s="664"/>
      <c r="IH41" s="662" t="str">
        <f>IFERROR(IF(OR(HN41="日",HN41="祝",HN41=0,HO41=""),"　",MAX(IF(AND(HO41&gt;IK14,HQ41&gt;II14),0,IF(AND(HO41&lt;=IK14,HO41&gt;IH14,HQ41&gt;II14),IK14-HO41,IF(AND(HO41&lt;=IK14,HO41&lt;=IH14,HQ41&gt;II14),IK14-IH14,IF(AND(HO41&gt;IH14,HQ41&lt;=II14),HQ41-HO41,IF(AND(HO41&lt;=IH14,HQ41&lt;=II14),HQ41-IH14,0))))),0)),0)</f>
        <v>　</v>
      </c>
      <c r="II41" s="663"/>
      <c r="IJ41" s="664"/>
      <c r="IK41" s="662" t="str">
        <f>IFERROR(IF(OR(HN41="日",HN41="祝",HN41=0,HO41=""),"　",MAX(IF(AND(HO41&lt;=IK14,HQ41&gt;IL14),IL14-IK14,IF(HQ41&lt;=IL14,0,IF(AND(HO41&gt;IK14,HQ41&gt;IL14),IL14-HO41,0))),0)),0)</f>
        <v>　</v>
      </c>
      <c r="IL41" s="663"/>
      <c r="IM41" s="664"/>
      <c r="IN41" s="662" t="str">
        <f t="shared" si="4"/>
        <v>　</v>
      </c>
      <c r="IO41" s="663"/>
      <c r="IP41" s="664"/>
      <c r="IQ41" s="665" t="str">
        <f>IF(IT41="×",TIME(0,0,0),IF(JD4="非常勤",HS41,IE41))</f>
        <v>　</v>
      </c>
      <c r="IR41" s="666"/>
      <c r="IS41" s="667"/>
      <c r="IT41" s="265"/>
      <c r="IU41" s="665" t="str">
        <f>IF(IX41="×",TIME(0,0,0),IF(JD4="非常勤",HV41,IH41))</f>
        <v>　</v>
      </c>
      <c r="IV41" s="666"/>
      <c r="IW41" s="667"/>
      <c r="IX41" s="265"/>
      <c r="IY41" s="665" t="str">
        <f>IF(JB41="×",TIME(0,0,0),IF(JD4="非常勤",HY41,IK41))</f>
        <v>　</v>
      </c>
      <c r="IZ41" s="666"/>
      <c r="JA41" s="667"/>
      <c r="JB41" s="265"/>
      <c r="JC41" s="665" t="str">
        <f>IF(JF41="×",TIME(0,0,0),IF(JD4="非常勤",IB41,IN41))</f>
        <v>　</v>
      </c>
      <c r="JD41" s="666"/>
      <c r="JE41" s="667"/>
      <c r="JF41" s="265"/>
      <c r="JG41" s="668"/>
      <c r="JH41" s="669"/>
      <c r="JI41" s="668"/>
      <c r="JJ41" s="670"/>
      <c r="JK41" s="669"/>
      <c r="JL41" s="671"/>
      <c r="JM41" s="672"/>
      <c r="JN41" s="672"/>
      <c r="JO41" s="673"/>
      <c r="JP41" s="263">
        <f>$A$41</f>
        <v>27</v>
      </c>
      <c r="JQ41" s="264" t="str">
        <f>$B$41</f>
        <v>火</v>
      </c>
      <c r="JR41" s="660"/>
      <c r="JS41" s="661"/>
      <c r="JT41" s="660"/>
      <c r="JU41" s="661"/>
      <c r="JV41" s="662" t="str">
        <f>IFERROR(IF(OR(JQ41="日",JQ41="祝",JQ41=0,JR41=""),"　",MAX(IF(AND(JR41&lt;=JV14,JT41&gt;JW14),JW14-JV14,IF(AND(JR41&gt;JV14,JT41&lt;=JW14),JT41-JR41,IF(AND(JR41&lt;=JV14,JT41&lt;=JW14),JT41-JV14,IF(AND(JR41&gt;JV14,JT41&gt;JW14),JW14-JR41,0)))),0)),0)</f>
        <v>　</v>
      </c>
      <c r="JW41" s="663"/>
      <c r="JX41" s="664"/>
      <c r="JY41" s="662" t="str">
        <f>IFERROR(IF(OR(JQ41="日",JQ41="祝",JQ41=0,JR41=""),"　",MAX(IF(AND(JR41&gt;KB14,JT41&gt;JZ14),0,IF(AND(JR41&lt;=KB14,JR41&gt;JY14,JT41&gt;JZ14),KB14-JR41,IF(AND(JR41&lt;=KB14,JR41&lt;=JY14,JT41&gt;JZ14),KB14-JY14,IF(AND(JR41&gt;JY14,JT41&lt;=JZ14),JT41-JR41,IF(AND(JR41&lt;=JY14,JT41&lt;=JZ14),JT41-JY14,0))))),0)),0)</f>
        <v>　</v>
      </c>
      <c r="JZ41" s="663"/>
      <c r="KA41" s="664"/>
      <c r="KB41" s="662" t="str">
        <f>IFERROR(IF(OR(JQ41="日",JQ41="祝",JQ41=0,JR41=""),"　",MAX(IF(AND(JR41&lt;=KB14,JT41&gt;KC14),KC14-KB14,IF(JT41&lt;=KC14,0,IF(AND(JR41&gt;KB14,JT41&gt;KC14),KC14-JR41,0))),0)),0)</f>
        <v>　</v>
      </c>
      <c r="KC41" s="663"/>
      <c r="KD41" s="664"/>
      <c r="KE41" s="662" t="str">
        <f>IFERROR(IF(OR(JQ41="日",JQ41="祝",JQ41=0,JR41=""),"　",MAX(IF(JR41&gt;KE14,JT41-JR41,IF(JR41&lt;=KE14,JT41-KE14,0)),0)),0)</f>
        <v>　</v>
      </c>
      <c r="KF41" s="663"/>
      <c r="KG41" s="664"/>
      <c r="KH41" s="662" t="str">
        <f>IFERROR(IF(OR(JQ41="日",JQ41="祝",JQ41=0,JR41=""),"　",MAX(IF(AND(JR41&lt;=KH14,JT41&gt;KI14),KI14-KH14,IF(AND(JR41&gt;KH14,JT41&lt;=KI14),JT41-JR41,IF(AND(JR41&lt;=KH14,JT41&lt;=KI14),JT41-KH14,IF(AND(JR41&gt;KH14,JT41&gt;KI14),KI14-JR41,0)))),0)),0)</f>
        <v>　</v>
      </c>
      <c r="KI41" s="663"/>
      <c r="KJ41" s="664"/>
      <c r="KK41" s="662" t="str">
        <f>IFERROR(IF(OR(JQ41="日",JQ41="祝",JQ41=0,JR41=""),"　",MAX(IF(AND(JR41&gt;KN14,JT41&gt;KL14),0,IF(AND(JR41&lt;=KN14,JR41&gt;KK14,JT41&gt;KL14),KN14-JR41,IF(AND(JR41&lt;=KN14,JR41&lt;=KK14,JT41&gt;KL14),KN14-KK14,IF(AND(JR41&gt;KK14,JT41&lt;=KL14),JT41-JR41,IF(AND(JR41&lt;=KK14,JT41&lt;=KL14),JT41-KK14,0))))),0)),0)</f>
        <v>　</v>
      </c>
      <c r="KL41" s="663"/>
      <c r="KM41" s="664"/>
      <c r="KN41" s="662" t="str">
        <f>IFERROR(IF(OR(JQ41="日",JQ41="祝",JQ41=0,JR41=""),"　",MAX(IF(AND(JR41&lt;=KN14,JT41&gt;KO14),KO14-KN14,IF(JT41&lt;=KO14,0,IF(AND(JR41&gt;KN14,JT41&gt;KO14),KO14-JR41,0))),0)),0)</f>
        <v>　</v>
      </c>
      <c r="KO41" s="663"/>
      <c r="KP41" s="664"/>
      <c r="KQ41" s="662" t="str">
        <f t="shared" si="5"/>
        <v>　</v>
      </c>
      <c r="KR41" s="663"/>
      <c r="KS41" s="664"/>
      <c r="KT41" s="665" t="str">
        <f>IF(KW41="×",TIME(0,0,0),IF(LG4="非常勤",JV41,KH41))</f>
        <v>　</v>
      </c>
      <c r="KU41" s="666"/>
      <c r="KV41" s="667"/>
      <c r="KW41" s="265"/>
      <c r="KX41" s="665" t="str">
        <f>IF(LA41="×",TIME(0,0,0),IF(LG4="非常勤",JY41,KK41))</f>
        <v>　</v>
      </c>
      <c r="KY41" s="666"/>
      <c r="KZ41" s="667"/>
      <c r="LA41" s="265"/>
      <c r="LB41" s="665" t="str">
        <f>IF(LE41="×",TIME(0,0,0),IF(LG4="非常勤",KB41,KN41))</f>
        <v>　</v>
      </c>
      <c r="LC41" s="666"/>
      <c r="LD41" s="667"/>
      <c r="LE41" s="265"/>
      <c r="LF41" s="665" t="str">
        <f>IF(LI41="×",TIME(0,0,0),IF(LG4="非常勤",KE41,KQ41))</f>
        <v>　</v>
      </c>
      <c r="LG41" s="666"/>
      <c r="LH41" s="667"/>
      <c r="LI41" s="265"/>
      <c r="LJ41" s="668"/>
      <c r="LK41" s="669"/>
      <c r="LL41" s="668"/>
      <c r="LM41" s="670"/>
      <c r="LN41" s="669"/>
      <c r="LO41" s="671"/>
      <c r="LP41" s="672"/>
      <c r="LQ41" s="672"/>
      <c r="LR41" s="673"/>
      <c r="LS41" s="263">
        <f>$A$41</f>
        <v>27</v>
      </c>
      <c r="LT41" s="264" t="str">
        <f>$B$41</f>
        <v>火</v>
      </c>
      <c r="LU41" s="660"/>
      <c r="LV41" s="661"/>
      <c r="LW41" s="660"/>
      <c r="LX41" s="661"/>
      <c r="LY41" s="662" t="str">
        <f>IFERROR(IF(OR(LT41="日",LT41="祝",LT41=0,LU41=""),"　",MAX(IF(AND(LU41&lt;=LY14,LW41&gt;LZ14),LZ14-LY14,IF(AND(LU41&gt;LY14,LW41&lt;=LZ14),LW41-LU41,IF(AND(LU41&lt;=LY14,LW41&lt;=LZ14),LW41-LY14,IF(AND(LU41&gt;LY14,LW41&gt;LZ14),LZ14-LU41,0)))),0)),0)</f>
        <v>　</v>
      </c>
      <c r="LZ41" s="663"/>
      <c r="MA41" s="664"/>
      <c r="MB41" s="662" t="str">
        <f>IFERROR(IF(OR(LT41="日",LT41="祝",LT41=0,LU41=""),"　",MAX(IF(AND(LU41&gt;ME14,LW41&gt;MC14),0,IF(AND(LU41&lt;=ME14,LU41&gt;MB14,LW41&gt;MC14),ME14-LU41,IF(AND(LU41&lt;=ME14,LU41&lt;=MB14,LW41&gt;MC14),ME14-MB14,IF(AND(LU41&gt;MB14,LW41&lt;=MC14),LW41-LU41,IF(AND(LU41&lt;=MB14,LW41&lt;=MC14),LW41-MB14,0))))),0)),0)</f>
        <v>　</v>
      </c>
      <c r="MC41" s="663"/>
      <c r="MD41" s="664"/>
      <c r="ME41" s="662" t="str">
        <f>IFERROR(IF(OR(LT41="日",LT41="祝",LT41=0,LU41=""),"　",MAX(IF(AND(LU41&lt;=ME14,LW41&gt;MF14),MF14-ME14,IF(LW41&lt;=MF14,0,IF(AND(LU41&gt;ME14,LW41&gt;MF14),MF14-LU41,0))),0)),0)</f>
        <v>　</v>
      </c>
      <c r="MF41" s="663"/>
      <c r="MG41" s="664"/>
      <c r="MH41" s="662" t="str">
        <f>IFERROR(IF(OR(LT41="日",LT41="祝",LT41=0,LU41=""),"　",MAX(IF(LU41&gt;MH14,LW41-LU41,IF(LU41&lt;=MH14,LW41-MH14,0)),0)),0)</f>
        <v>　</v>
      </c>
      <c r="MI41" s="663"/>
      <c r="MJ41" s="664"/>
      <c r="MK41" s="662" t="str">
        <f>IFERROR(IF(OR(LT41="日",LT41="祝",LT41=0,LU41=""),"　",MAX(IF(AND(LU41&lt;=MK14,LW41&gt;ML14),ML14-MK14,IF(AND(LU41&gt;MK14,LW41&lt;=ML14),LW41-LU41,IF(AND(LU41&lt;=MK14,LW41&lt;=ML14),LW41-MK14,IF(AND(LU41&gt;MK14,LW41&gt;ML14),ML14-LU41,0)))),0)),0)</f>
        <v>　</v>
      </c>
      <c r="ML41" s="663"/>
      <c r="MM41" s="664"/>
      <c r="MN41" s="662" t="str">
        <f>IFERROR(IF(OR(LT41="日",LT41="祝",LT41=0,LU41=""),"　",MAX(IF(AND(LU41&gt;MQ14,LW41&gt;MO14),0,IF(AND(LU41&lt;=MQ14,LU41&gt;MN14,LW41&gt;MO14),MQ14-LU41,IF(AND(LU41&lt;=MQ14,LU41&lt;=MN14,LW41&gt;MO14),MQ14-MN14,IF(AND(LU41&gt;MN14,LW41&lt;=MO14),LW41-LU41,IF(AND(LU41&lt;=MN14,LW41&lt;=MO14),LW41-MN14,0))))),0)),0)</f>
        <v>　</v>
      </c>
      <c r="MO41" s="663"/>
      <c r="MP41" s="664"/>
      <c r="MQ41" s="662" t="str">
        <f>IFERROR(IF(OR(LT41="日",LT41="祝",LT41=0,LU41=""),"　",MAX(IF(AND(LU41&lt;=MQ14,LW41&gt;MR14),MR14-MQ14,IF(LW41&lt;=MR14,0,IF(AND(LU41&gt;MQ14,LW41&gt;MR14),MR14-LU41,0))),0)),0)</f>
        <v>　</v>
      </c>
      <c r="MR41" s="663"/>
      <c r="MS41" s="664"/>
      <c r="MT41" s="662" t="str">
        <f t="shared" si="6"/>
        <v>　</v>
      </c>
      <c r="MU41" s="663"/>
      <c r="MV41" s="664"/>
      <c r="MW41" s="665" t="str">
        <f>IF(MZ41="×",TIME(0,0,0),IF(NJ4="非常勤",LY41,MK41))</f>
        <v>　</v>
      </c>
      <c r="MX41" s="666"/>
      <c r="MY41" s="667"/>
      <c r="MZ41" s="265"/>
      <c r="NA41" s="665" t="str">
        <f>IF(ND41="×",TIME(0,0,0),IF(NJ4="非常勤",MB41,MN41))</f>
        <v>　</v>
      </c>
      <c r="NB41" s="666"/>
      <c r="NC41" s="667"/>
      <c r="ND41" s="265"/>
      <c r="NE41" s="665" t="str">
        <f>IF(NH41="×",TIME(0,0,0),IF(NJ4="非常勤",ME41,MQ41))</f>
        <v>　</v>
      </c>
      <c r="NF41" s="666"/>
      <c r="NG41" s="667"/>
      <c r="NH41" s="265"/>
      <c r="NI41" s="665" t="str">
        <f>IF(NL41="×",TIME(0,0,0),IF(NJ4="非常勤",MH41,MT41))</f>
        <v>　</v>
      </c>
      <c r="NJ41" s="666"/>
      <c r="NK41" s="667"/>
      <c r="NL41" s="265"/>
      <c r="NM41" s="668"/>
      <c r="NN41" s="669"/>
      <c r="NO41" s="668"/>
      <c r="NP41" s="670"/>
      <c r="NQ41" s="669"/>
      <c r="NR41" s="671"/>
      <c r="NS41" s="672"/>
      <c r="NT41" s="672"/>
      <c r="NU41" s="673"/>
      <c r="NV41" s="263">
        <f>$A$41</f>
        <v>27</v>
      </c>
      <c r="NW41" s="264" t="str">
        <f>$B$41</f>
        <v>火</v>
      </c>
      <c r="NX41" s="660"/>
      <c r="NY41" s="661"/>
      <c r="NZ41" s="660"/>
      <c r="OA41" s="661"/>
      <c r="OB41" s="662" t="str">
        <f>IFERROR(IF(OR(NW41="日",NW41="祝",NW41=0,NX41=""),"　",MAX(IF(AND(NX41&lt;=OB14,NZ41&gt;OC14),OC14-OB14,IF(AND(NX41&gt;OB14,NZ41&lt;=OC14),NZ41-NX41,IF(AND(NX41&lt;=OB14,NZ41&lt;=OC14),NZ41-OB14,IF(AND(NX41&gt;OB14,NZ41&gt;OC14),OC14-NX41,0)))),0)),0)</f>
        <v>　</v>
      </c>
      <c r="OC41" s="663"/>
      <c r="OD41" s="664"/>
      <c r="OE41" s="662" t="str">
        <f>IFERROR(IF(OR(NW41="日",NW41="祝",NW41=0,NX41=""),"　",MAX(IF(AND(NX41&gt;OH14,NZ41&gt;OF14),0,IF(AND(NX41&lt;=OH14,NX41&gt;OE14,NZ41&gt;OF14),OH14-NX41,IF(AND(NX41&lt;=OH14,NX41&lt;=OE14,NZ41&gt;OF14),OH14-OE14,IF(AND(NX41&gt;OE14,NZ41&lt;=OF14),NZ41-NX41,IF(AND(NX41&lt;=OE14,NZ41&lt;=OF14),NZ41-OE14,0))))),0)),0)</f>
        <v>　</v>
      </c>
      <c r="OF41" s="663"/>
      <c r="OG41" s="664"/>
      <c r="OH41" s="662" t="str">
        <f>IFERROR(IF(OR(NW41="日",NW41="祝",NW41=0,NX41=""),"　",MAX(IF(AND(NX41&lt;=OH14,NZ41&gt;OI14),OI14-OH14,IF(NZ41&lt;=OI14,0,IF(AND(NX41&gt;OH14,NZ41&gt;OI14),OI14-NX41,0))),0)),0)</f>
        <v>　</v>
      </c>
      <c r="OI41" s="663"/>
      <c r="OJ41" s="664"/>
      <c r="OK41" s="662" t="str">
        <f>IFERROR(IF(OR(NW41="日",NW41="祝",NW41=0,NX41=""),"　",MAX(IF(NX41&gt;OK14,NZ41-NX41,IF(NX41&lt;=OK14,NZ41-OK14,0)),0)),0)</f>
        <v>　</v>
      </c>
      <c r="OL41" s="663"/>
      <c r="OM41" s="664"/>
      <c r="ON41" s="662" t="str">
        <f>IFERROR(IF(OR(NW41="日",NW41="祝",NW41=0,NX41=""),"　",MAX(IF(AND(NX41&lt;=ON14,NZ41&gt;OO14),OO14-ON14,IF(AND(NX41&gt;ON14,NZ41&lt;=OO14),NZ41-NX41,IF(AND(NX41&lt;=ON14,NZ41&lt;=OO14),NZ41-ON14,IF(AND(NX41&gt;ON14,NZ41&gt;OO14),OO14-NX41,0)))),0)),0)</f>
        <v>　</v>
      </c>
      <c r="OO41" s="663"/>
      <c r="OP41" s="664"/>
      <c r="OQ41" s="662" t="str">
        <f>IFERROR(IF(OR(NW41="日",NW41="祝",NW41=0,NX41=""),"　",MAX(IF(AND(NX41&gt;OT14,NZ41&gt;OR14),0,IF(AND(NX41&lt;=OT14,NX41&gt;OQ14,NZ41&gt;OR14),OT14-NX41,IF(AND(NX41&lt;=OT14,NX41&lt;=OQ14,NZ41&gt;OR14),OT14-OQ14,IF(AND(NX41&gt;OQ14,NZ41&lt;=OR14),NZ41-NX41,IF(AND(NX41&lt;=OQ14,NZ41&lt;=OR14),NZ41-OQ14,0))))),0)),0)</f>
        <v>　</v>
      </c>
      <c r="OR41" s="663"/>
      <c r="OS41" s="664"/>
      <c r="OT41" s="662" t="str">
        <f>IFERROR(IF(OR(NW41="日",NW41="祝",NW41=0,NX41=""),"　",MAX(IF(AND(NX41&lt;=OT14,NZ41&gt;OU14),OU14-OT14,IF(NZ41&lt;=OU14,0,IF(AND(NX41&gt;OT14,NZ41&gt;OU14),OU14-NX41,0))),0)),0)</f>
        <v>　</v>
      </c>
      <c r="OU41" s="663"/>
      <c r="OV41" s="664"/>
      <c r="OW41" s="662" t="str">
        <f t="shared" si="7"/>
        <v>　</v>
      </c>
      <c r="OX41" s="663"/>
      <c r="OY41" s="664"/>
      <c r="OZ41" s="665" t="str">
        <f>IF(PC41="×",TIME(0,0,0),IF(PM4="非常勤",OB41,ON41))</f>
        <v>　</v>
      </c>
      <c r="PA41" s="666"/>
      <c r="PB41" s="667"/>
      <c r="PC41" s="265"/>
      <c r="PD41" s="665" t="str">
        <f>IF(PG41="×",TIME(0,0,0),IF(PM4="非常勤",OE41,OQ41))</f>
        <v>　</v>
      </c>
      <c r="PE41" s="666"/>
      <c r="PF41" s="667"/>
      <c r="PG41" s="265"/>
      <c r="PH41" s="665" t="str">
        <f>IF(PK41="×",TIME(0,0,0),IF(PM4="非常勤",OH41,OT41))</f>
        <v>　</v>
      </c>
      <c r="PI41" s="666"/>
      <c r="PJ41" s="667"/>
      <c r="PK41" s="265"/>
      <c r="PL41" s="665" t="str">
        <f>IF(PO41="×",TIME(0,0,0),IF(PM4="非常勤",OK41,OW41))</f>
        <v>　</v>
      </c>
      <c r="PM41" s="666"/>
      <c r="PN41" s="667"/>
      <c r="PO41" s="265"/>
      <c r="PP41" s="668"/>
      <c r="PQ41" s="669"/>
      <c r="PR41" s="668"/>
      <c r="PS41" s="670"/>
      <c r="PT41" s="669"/>
      <c r="PU41" s="671"/>
      <c r="PV41" s="672"/>
      <c r="PW41" s="672"/>
      <c r="PX41" s="673"/>
      <c r="PY41" s="263">
        <f>$A$41</f>
        <v>27</v>
      </c>
      <c r="PZ41" s="264" t="str">
        <f>$B$41</f>
        <v>火</v>
      </c>
      <c r="QA41" s="660"/>
      <c r="QB41" s="661"/>
      <c r="QC41" s="660"/>
      <c r="QD41" s="661"/>
      <c r="QE41" s="662" t="str">
        <f>IFERROR(IF(OR(PZ41="日",PZ41="祝",PZ41=0,QA41=""),"　",MAX(IF(AND(QA41&lt;=QE14,QC41&gt;QF14),QF14-QE14,IF(AND(QA41&gt;QE14,QC41&lt;=QF14),QC41-QA41,IF(AND(QA41&lt;=QE14,QC41&lt;=QF14),QC41-QE14,IF(AND(QA41&gt;QE14,QC41&gt;QF14),QF14-QA41,0)))),0)),0)</f>
        <v>　</v>
      </c>
      <c r="QF41" s="663"/>
      <c r="QG41" s="664"/>
      <c r="QH41" s="662" t="str">
        <f>IFERROR(IF(OR(PZ41="日",PZ41="祝",PZ41=0,QA41=""),"　",MAX(IF(AND(QA41&gt;QK14,QC41&gt;QI14),0,IF(AND(QA41&lt;=QK14,QA41&gt;QH14,QC41&gt;QI14),QK14-QA41,IF(AND(QA41&lt;=QK14,QA41&lt;=QH14,QC41&gt;QI14),QK14-QH14,IF(AND(QA41&gt;QH14,QC41&lt;=QI14),QC41-QA41,IF(AND(QA41&lt;=QH14,QC41&lt;=QI14),QC41-QH14,0))))),0)),0)</f>
        <v>　</v>
      </c>
      <c r="QI41" s="663"/>
      <c r="QJ41" s="664"/>
      <c r="QK41" s="662" t="str">
        <f>IFERROR(IF(OR(PZ41="日",PZ41="祝",PZ41=0,QA41=""),"　",MAX(IF(AND(QA41&lt;=QK14,QC41&gt;QL14),QL14-QK14,IF(QC41&lt;=QL14,0,IF(AND(QA41&gt;QK14,QC41&gt;QL14),QL14-QA41,0))),0)),0)</f>
        <v>　</v>
      </c>
      <c r="QL41" s="663"/>
      <c r="QM41" s="664"/>
      <c r="QN41" s="662" t="str">
        <f>IFERROR(IF(OR(PZ41="日",PZ41="祝",PZ41=0,QA41=""),"　",MAX(IF(QA41&gt;QN14,QC41-QA41,IF(QA41&lt;=QN14,QC41-QN14,0)),0)),0)</f>
        <v>　</v>
      </c>
      <c r="QO41" s="663"/>
      <c r="QP41" s="664"/>
      <c r="QQ41" s="662" t="str">
        <f>IFERROR(IF(OR(PZ41="日",PZ41="祝",PZ41=0,QA41=""),"　",MAX(IF(AND(QA41&lt;=QQ14,QC41&gt;QR14),QR14-QQ14,IF(AND(QA41&gt;QQ14,QC41&lt;=QR14),QC41-QA41,IF(AND(QA41&lt;=QQ14,QC41&lt;=QR14),QC41-QQ14,IF(AND(QA41&gt;QQ14,QC41&gt;QR14),QR14-QA41,0)))),0)),0)</f>
        <v>　</v>
      </c>
      <c r="QR41" s="663"/>
      <c r="QS41" s="664"/>
      <c r="QT41" s="662" t="str">
        <f>IFERROR(IF(OR(PZ41="日",PZ41="祝",PZ41=0,QA41=""),"　",MAX(IF(AND(QA41&gt;QW14,QC41&gt;QU14),0,IF(AND(QA41&lt;=QW14,QA41&gt;QT14,QC41&gt;QU14),QW14-QA41,IF(AND(QA41&lt;=QW14,QA41&lt;=QT14,QC41&gt;QU14),QW14-QT14,IF(AND(QA41&gt;QT14,QC41&lt;=QU14),QC41-QA41,IF(AND(QA41&lt;=QT14,QC41&lt;=QU14),QC41-QT14,0))))),0)),0)</f>
        <v>　</v>
      </c>
      <c r="QU41" s="663"/>
      <c r="QV41" s="664"/>
      <c r="QW41" s="662" t="str">
        <f>IFERROR(IF(OR(PZ41="日",PZ41="祝",PZ41=0,QA41=""),"　",MAX(IF(AND(QA41&lt;=QW14,QC41&gt;QX14),QX14-QW14,IF(QC41&lt;=QX14,0,IF(AND(QA41&gt;QW14,QC41&gt;QX14),QX14-QA41,0))),0)),0)</f>
        <v>　</v>
      </c>
      <c r="QX41" s="663"/>
      <c r="QY41" s="664"/>
      <c r="QZ41" s="662" t="str">
        <f t="shared" si="8"/>
        <v>　</v>
      </c>
      <c r="RA41" s="663"/>
      <c r="RB41" s="664"/>
      <c r="RC41" s="665" t="str">
        <f>IF(RF41="×",TIME(0,0,0),IF(RP4="非常勤",QE41,QQ41))</f>
        <v>　</v>
      </c>
      <c r="RD41" s="666"/>
      <c r="RE41" s="667"/>
      <c r="RF41" s="265"/>
      <c r="RG41" s="665" t="str">
        <f>IF(RJ41="×",TIME(0,0,0),IF(RP4="非常勤",QH41,QT41))</f>
        <v>　</v>
      </c>
      <c r="RH41" s="666"/>
      <c r="RI41" s="667"/>
      <c r="RJ41" s="265"/>
      <c r="RK41" s="665" t="str">
        <f>IF(RN41="×",TIME(0,0,0),IF(RP4="非常勤",QK41,QW41))</f>
        <v>　</v>
      </c>
      <c r="RL41" s="666"/>
      <c r="RM41" s="667"/>
      <c r="RN41" s="265"/>
      <c r="RO41" s="665" t="str">
        <f>IF(RR41="×",TIME(0,0,0),IF(RP4="非常勤",QN41,QZ41))</f>
        <v>　</v>
      </c>
      <c r="RP41" s="666"/>
      <c r="RQ41" s="667"/>
      <c r="RR41" s="265"/>
      <c r="RS41" s="668"/>
      <c r="RT41" s="669"/>
      <c r="RU41" s="668"/>
      <c r="RV41" s="670"/>
      <c r="RW41" s="669"/>
      <c r="RX41" s="671"/>
      <c r="RY41" s="672"/>
      <c r="RZ41" s="672"/>
      <c r="SA41" s="673"/>
      <c r="SB41" s="263">
        <f>$A$41</f>
        <v>27</v>
      </c>
      <c r="SC41" s="264" t="str">
        <f>$B$41</f>
        <v>火</v>
      </c>
      <c r="SD41" s="660"/>
      <c r="SE41" s="661"/>
      <c r="SF41" s="660"/>
      <c r="SG41" s="661"/>
      <c r="SH41" s="662" t="str">
        <f>IFERROR(IF(OR(SC41="日",SC41="祝",SC41=0,SD41=""),"　",MAX(IF(AND(SD41&lt;=SH14,SF41&gt;SI14),SI14-SH14,IF(AND(SD41&gt;SH14,SF41&lt;=SI14),SF41-SD41,IF(AND(SD41&lt;=SH14,SF41&lt;=SI14),SF41-SH14,IF(AND(SD41&gt;SH14,SF41&gt;SI14),SI14-SD41,0)))),0)),0)</f>
        <v>　</v>
      </c>
      <c r="SI41" s="663"/>
      <c r="SJ41" s="664"/>
      <c r="SK41" s="662" t="str">
        <f>IFERROR(IF(OR(SC41="日",SC41="祝",SC41=0,SD41=""),"　",MAX(IF(AND(SD41&gt;SN14,SF41&gt;SL14),0,IF(AND(SD41&lt;=SN14,SD41&gt;SK14,SF41&gt;SL14),SN14-SD41,IF(AND(SD41&lt;=SN14,SD41&lt;=SK14,SF41&gt;SL14),SN14-SK14,IF(AND(SD41&gt;SK14,SF41&lt;=SL14),SF41-SD41,IF(AND(SD41&lt;=SK14,SF41&lt;=SL14),SF41-SK14,0))))),0)),0)</f>
        <v>　</v>
      </c>
      <c r="SL41" s="663"/>
      <c r="SM41" s="664"/>
      <c r="SN41" s="662" t="str">
        <f>IFERROR(IF(OR(SC41="日",SC41="祝",SC41=0,SD41=""),"　",MAX(IF(AND(SD41&lt;=SN14,SF41&gt;SO14),SO14-SN14,IF(SF41&lt;=SO14,0,IF(AND(SD41&gt;SN14,SF41&gt;SO14),SO14-SD41,0))),0)),0)</f>
        <v>　</v>
      </c>
      <c r="SO41" s="663"/>
      <c r="SP41" s="664"/>
      <c r="SQ41" s="662" t="str">
        <f>IFERROR(IF(OR(SC41="日",SC41="祝",SC41=0,SD41=""),"　",MAX(IF(SD41&gt;SQ14,SF41-SD41,IF(SD41&lt;=SQ14,SF41-SQ14,0)),0)),0)</f>
        <v>　</v>
      </c>
      <c r="SR41" s="663"/>
      <c r="SS41" s="664"/>
      <c r="ST41" s="662" t="str">
        <f>IFERROR(IF(OR(SC41="日",SC41="祝",SC41=0,SD41=""),"　",MAX(IF(AND(SD41&lt;=ST14,SF41&gt;SU14),SU14-ST14,IF(AND(SD41&gt;ST14,SF41&lt;=SU14),SF41-SD41,IF(AND(SD41&lt;=ST14,SF41&lt;=SU14),SF41-ST14,IF(AND(SD41&gt;ST14,SF41&gt;SU14),SU14-SD41,0)))),0)),0)</f>
        <v>　</v>
      </c>
      <c r="SU41" s="663"/>
      <c r="SV41" s="664"/>
      <c r="SW41" s="662" t="str">
        <f>IFERROR(IF(OR(SC41="日",SC41="祝",SC41=0,SD41=""),"　",MAX(IF(AND(SD41&gt;SZ14,SF41&gt;SX14),0,IF(AND(SD41&lt;=SZ14,SD41&gt;SW14,SF41&gt;SX14),SZ14-SD41,IF(AND(SD41&lt;=SZ14,SD41&lt;=SW14,SF41&gt;SX14),SZ14-SW14,IF(AND(SD41&gt;SW14,SF41&lt;=SX14),SF41-SD41,IF(AND(SD41&lt;=SW14,SF41&lt;=SX14),SF41-SW14,0))))),0)),0)</f>
        <v>　</v>
      </c>
      <c r="SX41" s="663"/>
      <c r="SY41" s="664"/>
      <c r="SZ41" s="662" t="str">
        <f>IFERROR(IF(OR(SC41="日",SC41="祝",SC41=0,SD41=""),"　",MAX(IF(AND(SD41&lt;=SZ14,SF41&gt;TA14),TA14-SZ14,IF(SF41&lt;=TA14,0,IF(AND(SD41&gt;SZ14,SF41&gt;TA14),TA14-SD41,0))),0)),0)</f>
        <v>　</v>
      </c>
      <c r="TA41" s="663"/>
      <c r="TB41" s="664"/>
      <c r="TC41" s="662" t="str">
        <f t="shared" si="9"/>
        <v>　</v>
      </c>
      <c r="TD41" s="663"/>
      <c r="TE41" s="664"/>
      <c r="TF41" s="665" t="str">
        <f>IF(TI41="×",TIME(0,0,0),IF(TS4="非常勤",SH41,ST41))</f>
        <v>　</v>
      </c>
      <c r="TG41" s="666"/>
      <c r="TH41" s="667"/>
      <c r="TI41" s="265"/>
      <c r="TJ41" s="665" t="str">
        <f>IF(TM41="×",TIME(0,0,0),IF(TS4="非常勤",SK41,SW41))</f>
        <v>　</v>
      </c>
      <c r="TK41" s="666"/>
      <c r="TL41" s="667"/>
      <c r="TM41" s="265"/>
      <c r="TN41" s="665" t="str">
        <f>IF(TQ41="×",TIME(0,0,0),IF(TS4="非常勤",SN41,SZ41))</f>
        <v>　</v>
      </c>
      <c r="TO41" s="666"/>
      <c r="TP41" s="667"/>
      <c r="TQ41" s="265"/>
      <c r="TR41" s="665" t="str">
        <f>IF(TU41="×",TIME(0,0,0),IF(TS4="非常勤",SQ41,TC41))</f>
        <v>　</v>
      </c>
      <c r="TS41" s="666"/>
      <c r="TT41" s="667"/>
      <c r="TU41" s="265"/>
      <c r="TV41" s="668"/>
      <c r="TW41" s="669"/>
      <c r="TX41" s="668"/>
      <c r="TY41" s="670"/>
      <c r="TZ41" s="669"/>
      <c r="UA41" s="671"/>
      <c r="UB41" s="672"/>
      <c r="UC41" s="672"/>
      <c r="UD41" s="673"/>
      <c r="UE41" s="263">
        <f>$A$41</f>
        <v>27</v>
      </c>
      <c r="UF41" s="264" t="str">
        <f>$B$41</f>
        <v>火</v>
      </c>
      <c r="UG41" s="660"/>
      <c r="UH41" s="661"/>
      <c r="UI41" s="660"/>
      <c r="UJ41" s="661"/>
      <c r="UK41" s="662" t="str">
        <f>IFERROR(IF(OR(UF41="日",UF41="祝",UF41=0,UG41=""),"　",MAX(IF(AND(UG41&lt;=UK14,UI41&gt;UL14),UL14-UK14,IF(AND(UG41&gt;UK14,UI41&lt;=UL14),UI41-UG41,IF(AND(UG41&lt;=UK14,UI41&lt;=UL14),UI41-UK14,IF(AND(UG41&gt;UK14,UI41&gt;UL14),UL14-UG41,0)))),0)),0)</f>
        <v>　</v>
      </c>
      <c r="UL41" s="663"/>
      <c r="UM41" s="664"/>
      <c r="UN41" s="662" t="str">
        <f>IFERROR(IF(OR(UF41="日",UF41="祝",UF41=0,UG41=""),"　",MAX(IF(AND(UG41&gt;UQ14,UI41&gt;UO14),0,IF(AND(UG41&lt;=UQ14,UG41&gt;UN14,UI41&gt;UO14),UQ14-UG41,IF(AND(UG41&lt;=UQ14,UG41&lt;=UN14,UI41&gt;UO14),UQ14-UN14,IF(AND(UG41&gt;UN14,UI41&lt;=UO14),UI41-UG41,IF(AND(UG41&lt;=UN14,UI41&lt;=UO14),UI41-UN14,0))))),0)),0)</f>
        <v>　</v>
      </c>
      <c r="UO41" s="663"/>
      <c r="UP41" s="664"/>
      <c r="UQ41" s="662" t="str">
        <f>IFERROR(IF(OR(UF41="日",UF41="祝",UF41=0,UG41=""),"　",MAX(IF(AND(UG41&lt;=UQ14,UI41&gt;UR14),UR14-UQ14,IF(UI41&lt;=UR14,0,IF(AND(UG41&gt;UQ14,UI41&gt;UR14),UR14-UG41,0))),0)),0)</f>
        <v>　</v>
      </c>
      <c r="UR41" s="663"/>
      <c r="US41" s="664"/>
      <c r="UT41" s="662" t="str">
        <f>IFERROR(IF(OR(UF41="日",UF41="祝",UF41=0,UG41=""),"　",MAX(IF(UG41&gt;UT14,UI41-UG41,IF(UG41&lt;=UT14,UI41-UT14,0)),0)),0)</f>
        <v>　</v>
      </c>
      <c r="UU41" s="663"/>
      <c r="UV41" s="664"/>
      <c r="UW41" s="662" t="str">
        <f>IFERROR(IF(OR(UF41="日",UF41="祝",UF41=0,UG41=""),"　",MAX(IF(AND(UG41&lt;=UW14,UI41&gt;UX14),UX14-UW14,IF(AND(UG41&gt;UW14,UI41&lt;=UX14),UI41-UG41,IF(AND(UG41&lt;=UW14,UI41&lt;=UX14),UI41-UW14,IF(AND(UG41&gt;UW14,UI41&gt;UX14),UX14-UG41,0)))),0)),0)</f>
        <v>　</v>
      </c>
      <c r="UX41" s="663"/>
      <c r="UY41" s="664"/>
      <c r="UZ41" s="662" t="str">
        <f>IFERROR(IF(OR(UF41="日",UF41="祝",UF41=0,UG41=""),"　",MAX(IF(AND(UG41&gt;VC14,UI41&gt;VA14),0,IF(AND(UG41&lt;=VC14,UG41&gt;UZ14,UI41&gt;VA14),VC14-UG41,IF(AND(UG41&lt;=VC14,UG41&lt;=UZ14,UI41&gt;VA14),VC14-UZ14,IF(AND(UG41&gt;UZ14,UI41&lt;=VA14),UI41-UG41,IF(AND(UG41&lt;=UZ14,UI41&lt;=VA14),UI41-UZ14,0))))),0)),0)</f>
        <v>　</v>
      </c>
      <c r="VA41" s="663"/>
      <c r="VB41" s="664"/>
      <c r="VC41" s="662" t="str">
        <f>IFERROR(IF(OR(UF41="日",UF41="祝",UF41=0,UG41=""),"　",MAX(IF(AND(UG41&lt;=VC14,UI41&gt;VD14),VD14-VC14,IF(UI41&lt;=VD14,0,IF(AND(UG41&gt;VC14,UI41&gt;VD14),VD14-UG41,0))),0)),0)</f>
        <v>　</v>
      </c>
      <c r="VD41" s="663"/>
      <c r="VE41" s="664"/>
      <c r="VF41" s="662" t="str">
        <f t="shared" si="10"/>
        <v>　</v>
      </c>
      <c r="VG41" s="663"/>
      <c r="VH41" s="664"/>
      <c r="VI41" s="665" t="str">
        <f>IF(VL41="×",TIME(0,0,0),IF(VV4="非常勤",UK41,UW41))</f>
        <v>　</v>
      </c>
      <c r="VJ41" s="666"/>
      <c r="VK41" s="667"/>
      <c r="VL41" s="265"/>
      <c r="VM41" s="665" t="str">
        <f>IF(VP41="×",TIME(0,0,0),IF(VV4="非常勤",UN41,UZ41))</f>
        <v>　</v>
      </c>
      <c r="VN41" s="666"/>
      <c r="VO41" s="667"/>
      <c r="VP41" s="265"/>
      <c r="VQ41" s="665" t="str">
        <f>IF(VT41="×",TIME(0,0,0),IF(VV4="非常勤",UQ41,VC41))</f>
        <v>　</v>
      </c>
      <c r="VR41" s="666"/>
      <c r="VS41" s="667"/>
      <c r="VT41" s="265"/>
      <c r="VU41" s="665" t="str">
        <f>IF(VX41="×",TIME(0,0,0),IF(VV4="非常勤",UT41,VF41))</f>
        <v>　</v>
      </c>
      <c r="VV41" s="666"/>
      <c r="VW41" s="667"/>
      <c r="VX41" s="265"/>
      <c r="VY41" s="668"/>
      <c r="VZ41" s="669"/>
      <c r="WA41" s="668"/>
      <c r="WB41" s="670"/>
      <c r="WC41" s="669"/>
      <c r="WD41" s="671"/>
      <c r="WE41" s="672"/>
      <c r="WF41" s="672"/>
      <c r="WG41" s="673"/>
      <c r="WH41" s="263">
        <f>$A$41</f>
        <v>27</v>
      </c>
      <c r="WI41" s="264" t="str">
        <f>$B$41</f>
        <v>火</v>
      </c>
      <c r="WJ41" s="660"/>
      <c r="WK41" s="661"/>
      <c r="WL41" s="660"/>
      <c r="WM41" s="661"/>
      <c r="WN41" s="662" t="str">
        <f>IFERROR(IF(OR(WI41="日",WI41="祝",WI41=0,WJ41=""),"　",MAX(IF(AND(WJ41&lt;=WN14,WL41&gt;WO14),WO14-WN14,IF(AND(WJ41&gt;WN14,WL41&lt;=WO14),WL41-WJ41,IF(AND(WJ41&lt;=WN14,WL41&lt;=WO14),WL41-WN14,IF(AND(WJ41&gt;WN14,WL41&gt;WO14),WO14-WJ41,0)))),0)),0)</f>
        <v>　</v>
      </c>
      <c r="WO41" s="663"/>
      <c r="WP41" s="664"/>
      <c r="WQ41" s="662" t="str">
        <f>IFERROR(IF(OR(WI41="日",WI41="祝",WI41=0,WJ41=""),"　",MAX(IF(AND(WJ41&gt;WT14,WL41&gt;WR14),0,IF(AND(WJ41&lt;=WT14,WJ41&gt;WQ14,WL41&gt;WR14),WT14-WJ41,IF(AND(WJ41&lt;=WT14,WJ41&lt;=WQ14,WL41&gt;WR14),WT14-WQ14,IF(AND(WJ41&gt;WQ14,WL41&lt;=WR14),WL41-WJ41,IF(AND(WJ41&lt;=WQ14,WL41&lt;=WR14),WL41-WQ14,0))))),0)),0)</f>
        <v>　</v>
      </c>
      <c r="WR41" s="663"/>
      <c r="WS41" s="664"/>
      <c r="WT41" s="662" t="str">
        <f>IFERROR(IF(OR(WI41="日",WI41="祝",WI41=0,WJ41=""),"　",MAX(IF(AND(WJ41&lt;=WT14,WL41&gt;WU14),WU14-WT14,IF(WL41&lt;=WU14,0,IF(AND(WJ41&gt;WT14,WL41&gt;WU14),WU14-WJ41,0))),0)),0)</f>
        <v>　</v>
      </c>
      <c r="WU41" s="663"/>
      <c r="WV41" s="664"/>
      <c r="WW41" s="662" t="str">
        <f>IFERROR(IF(OR(WI41="日",WI41="祝",WI41=0,WJ41=""),"　",MAX(IF(WJ41&gt;WW14,WL41-WJ41,IF(WJ41&lt;=WW14,WL41-WW14,0)),0)),0)</f>
        <v>　</v>
      </c>
      <c r="WX41" s="663"/>
      <c r="WY41" s="664"/>
      <c r="WZ41" s="662" t="str">
        <f>IFERROR(IF(OR(WI41="日",WI41="祝",WI41=0,WJ41=""),"　",MAX(IF(AND(WJ41&lt;=WZ14,WL41&gt;XA14),XA14-WZ14,IF(AND(WJ41&gt;WZ14,WL41&lt;=XA14),WL41-WJ41,IF(AND(WJ41&lt;=WZ14,WL41&lt;=XA14),WL41-WZ14,IF(AND(WJ41&gt;WZ14,WL41&gt;XA14),XA14-WJ41,0)))),0)),0)</f>
        <v>　</v>
      </c>
      <c r="XA41" s="663"/>
      <c r="XB41" s="664"/>
      <c r="XC41" s="662" t="str">
        <f>IFERROR(IF(OR(WI41="日",WI41="祝",WI41=0,WJ41=""),"　",MAX(IF(AND(WJ41&gt;XF14,WL41&gt;XD14),0,IF(AND(WJ41&lt;=XF14,WJ41&gt;XC14,WL41&gt;XD14),XF14-WJ41,IF(AND(WJ41&lt;=XF14,WJ41&lt;=XC14,WL41&gt;XD14),XF14-XC14,IF(AND(WJ41&gt;XC14,WL41&lt;=XD14),WL41-WJ41,IF(AND(WJ41&lt;=XC14,WL41&lt;=XD14),WL41-XC14,0))))),0)),0)</f>
        <v>　</v>
      </c>
      <c r="XD41" s="663"/>
      <c r="XE41" s="664"/>
      <c r="XF41" s="662" t="str">
        <f>IFERROR(IF(OR(WI41="日",WI41="祝",WI41=0,WJ41=""),"　",MAX(IF(AND(WJ41&lt;=XF14,WL41&gt;XG14),XG14-XF14,IF(WL41&lt;=XG14,0,IF(AND(WJ41&gt;XF14,WL41&gt;XG14),XG14-WJ41,0))),0)),0)</f>
        <v>　</v>
      </c>
      <c r="XG41" s="663"/>
      <c r="XH41" s="664"/>
      <c r="XI41" s="662" t="str">
        <f t="shared" si="11"/>
        <v>　</v>
      </c>
      <c r="XJ41" s="663"/>
      <c r="XK41" s="664"/>
      <c r="XL41" s="665" t="str">
        <f>IF(XO41="×",TIME(0,0,0),IF(XY4="非常勤",WN41,WZ41))</f>
        <v>　</v>
      </c>
      <c r="XM41" s="666"/>
      <c r="XN41" s="667"/>
      <c r="XO41" s="265"/>
      <c r="XP41" s="665" t="str">
        <f>IF(XS41="×",TIME(0,0,0),IF(XY4="非常勤",WQ41,XC41))</f>
        <v>　</v>
      </c>
      <c r="XQ41" s="666"/>
      <c r="XR41" s="667"/>
      <c r="XS41" s="265"/>
      <c r="XT41" s="665" t="str">
        <f>IF(XW41="×",TIME(0,0,0),IF(XY4="非常勤",WT41,XF41))</f>
        <v>　</v>
      </c>
      <c r="XU41" s="666"/>
      <c r="XV41" s="667"/>
      <c r="XW41" s="265"/>
      <c r="XX41" s="665" t="str">
        <f>IF(YA41="×",TIME(0,0,0),IF(XY4="非常勤",WW41,XI41))</f>
        <v>　</v>
      </c>
      <c r="XY41" s="666"/>
      <c r="XZ41" s="667"/>
      <c r="YA41" s="265"/>
      <c r="YB41" s="668"/>
      <c r="YC41" s="669"/>
      <c r="YD41" s="668"/>
      <c r="YE41" s="670"/>
      <c r="YF41" s="669"/>
      <c r="YG41" s="671"/>
      <c r="YH41" s="672"/>
      <c r="YI41" s="672"/>
      <c r="YJ41" s="673"/>
      <c r="YK41" s="263">
        <f>$A$41</f>
        <v>27</v>
      </c>
      <c r="YL41" s="264" t="str">
        <f>$B$41</f>
        <v>火</v>
      </c>
      <c r="YM41" s="660"/>
      <c r="YN41" s="661"/>
      <c r="YO41" s="660"/>
      <c r="YP41" s="661"/>
      <c r="YQ41" s="662" t="str">
        <f>IFERROR(IF(OR(YL41="日",YL41="祝",YL41=0,YM41=""),"　",MAX(IF(AND(YM41&lt;=YQ14,YO41&gt;YR14),YR14-YQ14,IF(AND(YM41&gt;YQ14,YO41&lt;=YR14),YO41-YM41,IF(AND(YM41&lt;=YQ14,YO41&lt;=YR14),YO41-YQ14,IF(AND(YM41&gt;YQ14,YO41&gt;YR14),YR14-YM41,0)))),0)),0)</f>
        <v>　</v>
      </c>
      <c r="YR41" s="663"/>
      <c r="YS41" s="664"/>
      <c r="YT41" s="662" t="str">
        <f>IFERROR(IF(OR(YL41="日",YL41="祝",YL41=0,YM41=""),"　",MAX(IF(AND(YM41&gt;YW14,YO41&gt;YU14),0,IF(AND(YM41&lt;=YW14,YM41&gt;YT14,YO41&gt;YU14),YW14-YM41,IF(AND(YM41&lt;=YW14,YM41&lt;=YT14,YO41&gt;YU14),YW14-YT14,IF(AND(YM41&gt;YT14,YO41&lt;=YU14),YO41-YM41,IF(AND(YM41&lt;=YT14,YO41&lt;=YU14),YO41-YT14,0))))),0)),0)</f>
        <v>　</v>
      </c>
      <c r="YU41" s="663"/>
      <c r="YV41" s="664"/>
      <c r="YW41" s="662" t="str">
        <f>IFERROR(IF(OR(YL41="日",YL41="祝",YL41=0,YM41=""),"　",MAX(IF(AND(YM41&lt;=YW14,YO41&gt;YX14),YX14-YW14,IF(YO41&lt;=YX14,0,IF(AND(YM41&gt;YW14,YO41&gt;YX14),YX14-YM41,0))),0)),0)</f>
        <v>　</v>
      </c>
      <c r="YX41" s="663"/>
      <c r="YY41" s="664"/>
      <c r="YZ41" s="662" t="str">
        <f>IFERROR(IF(OR(YL41="日",YL41="祝",YL41=0,YM41=""),"　",MAX(IF(YM41&gt;YZ14,YO41-YM41,IF(YM41&lt;=YZ14,YO41-YZ14,0)),0)),0)</f>
        <v>　</v>
      </c>
      <c r="ZA41" s="663"/>
      <c r="ZB41" s="664"/>
      <c r="ZC41" s="662" t="str">
        <f>IFERROR(IF(OR(YL41="日",YL41="祝",YL41=0,YM41=""),"　",MAX(IF(AND(YM41&lt;=ZC14,YO41&gt;ZD14),ZD14-ZC14,IF(AND(YM41&gt;ZC14,YO41&lt;=ZD14),YO41-YM41,IF(AND(YM41&lt;=ZC14,YO41&lt;=ZD14),YO41-ZC14,IF(AND(YM41&gt;ZC14,YO41&gt;ZD14),ZD14-YM41,0)))),0)),0)</f>
        <v>　</v>
      </c>
      <c r="ZD41" s="663"/>
      <c r="ZE41" s="664"/>
      <c r="ZF41" s="662" t="str">
        <f>IFERROR(IF(OR(YL41="日",YL41="祝",YL41=0,YM41=""),"　",MAX(IF(AND(YM41&gt;ZI14,YO41&gt;ZG14),0,IF(AND(YM41&lt;=ZI14,YM41&gt;ZF14,YO41&gt;ZG14),ZI14-YM41,IF(AND(YM41&lt;=ZI14,YM41&lt;=ZF14,YO41&gt;ZG14),ZI14-ZF14,IF(AND(YM41&gt;ZF14,YO41&lt;=ZG14),YO41-YM41,IF(AND(YM41&lt;=ZF14,YO41&lt;=ZG14),YO41-ZF14,0))))),0)),0)</f>
        <v>　</v>
      </c>
      <c r="ZG41" s="663"/>
      <c r="ZH41" s="664"/>
      <c r="ZI41" s="662" t="str">
        <f>IFERROR(IF(OR(YL41="日",YL41="祝",YL41=0,YM41=""),"　",MAX(IF(AND(YM41&lt;=ZI14,YO41&gt;ZJ14),ZJ14-ZI14,IF(YO41&lt;=ZJ14,0,IF(AND(YM41&gt;ZI14,YO41&gt;ZJ14),ZJ14-YM41,0))),0)),0)</f>
        <v>　</v>
      </c>
      <c r="ZJ41" s="663"/>
      <c r="ZK41" s="664"/>
      <c r="ZL41" s="662" t="str">
        <f t="shared" si="12"/>
        <v>　</v>
      </c>
      <c r="ZM41" s="663"/>
      <c r="ZN41" s="664"/>
      <c r="ZO41" s="665" t="str">
        <f>IF(ZR41="×",TIME(0,0,0),IF(AAB4="非常勤",YQ41,ZC41))</f>
        <v>　</v>
      </c>
      <c r="ZP41" s="666"/>
      <c r="ZQ41" s="667"/>
      <c r="ZR41" s="265"/>
      <c r="ZS41" s="665" t="str">
        <f>IF(ZV41="×",TIME(0,0,0),IF(AAB4="非常勤",YT41,ZF41))</f>
        <v>　</v>
      </c>
      <c r="ZT41" s="666"/>
      <c r="ZU41" s="667"/>
      <c r="ZV41" s="265"/>
      <c r="ZW41" s="665" t="str">
        <f>IF(ZZ41="×",TIME(0,0,0),IF(AAB4="非常勤",YW41,ZI41))</f>
        <v>　</v>
      </c>
      <c r="ZX41" s="666"/>
      <c r="ZY41" s="667"/>
      <c r="ZZ41" s="265"/>
      <c r="AAA41" s="665" t="str">
        <f>IF(AAD41="×",TIME(0,0,0),IF(AAB4="非常勤",YZ41,ZL41))</f>
        <v>　</v>
      </c>
      <c r="AAB41" s="666"/>
      <c r="AAC41" s="667"/>
      <c r="AAD41" s="265"/>
      <c r="AAE41" s="668"/>
      <c r="AAF41" s="669"/>
      <c r="AAG41" s="668"/>
      <c r="AAH41" s="670"/>
      <c r="AAI41" s="669"/>
      <c r="AAJ41" s="671"/>
      <c r="AAK41" s="672"/>
      <c r="AAL41" s="672"/>
      <c r="AAM41" s="673"/>
      <c r="AAN41" s="263">
        <f>$A$41</f>
        <v>27</v>
      </c>
      <c r="AAO41" s="264" t="str">
        <f>$B$41</f>
        <v>火</v>
      </c>
      <c r="AAP41" s="660"/>
      <c r="AAQ41" s="661"/>
      <c r="AAR41" s="660"/>
      <c r="AAS41" s="661"/>
      <c r="AAT41" s="662" t="str">
        <f>IFERROR(IF(OR(AAO41="日",AAO41="祝",AAO41=0,AAP41=""),"　",MAX(IF(AND(AAP41&lt;=AAT14,AAR41&gt;AAU14),AAU14-AAT14,IF(AND(AAP41&gt;AAT14,AAR41&lt;=AAU14),AAR41-AAP41,IF(AND(AAP41&lt;=AAT14,AAR41&lt;=AAU14),AAR41-AAT14,IF(AND(AAP41&gt;AAT14,AAR41&gt;AAU14),AAU14-AAP41,0)))),0)),0)</f>
        <v>　</v>
      </c>
      <c r="AAU41" s="663"/>
      <c r="AAV41" s="664"/>
      <c r="AAW41" s="662" t="str">
        <f>IFERROR(IF(OR(AAO41="日",AAO41="祝",AAO41=0,AAP41=""),"　",MAX(IF(AND(AAP41&gt;AAZ14,AAR41&gt;AAX14),0,IF(AND(AAP41&lt;=AAZ14,AAP41&gt;AAW14,AAR41&gt;AAX14),AAZ14-AAP41,IF(AND(AAP41&lt;=AAZ14,AAP41&lt;=AAW14,AAR41&gt;AAX14),AAZ14-AAW14,IF(AND(AAP41&gt;AAW14,AAR41&lt;=AAX14),AAR41-AAP41,IF(AND(AAP41&lt;=AAW14,AAR41&lt;=AAX14),AAR41-AAW14,0))))),0)),0)</f>
        <v>　</v>
      </c>
      <c r="AAX41" s="663"/>
      <c r="AAY41" s="664"/>
      <c r="AAZ41" s="662" t="str">
        <f>IFERROR(IF(OR(AAO41="日",AAO41="祝",AAO41=0,AAP41=""),"　",MAX(IF(AND(AAP41&lt;=AAZ14,AAR41&gt;ABA14),ABA14-AAZ14,IF(AAR41&lt;=ABA14,0,IF(AND(AAP41&gt;AAZ14,AAR41&gt;ABA14),ABA14-AAP41,0))),0)),0)</f>
        <v>　</v>
      </c>
      <c r="ABA41" s="663"/>
      <c r="ABB41" s="664"/>
      <c r="ABC41" s="662" t="str">
        <f>IFERROR(IF(OR(AAO41="日",AAO41="祝",AAO41=0,AAP41=""),"　",MAX(IF(AAP41&gt;ABC14,AAR41-AAP41,IF(AAP41&lt;=ABC14,AAR41-ABC14,0)),0)),0)</f>
        <v>　</v>
      </c>
      <c r="ABD41" s="663"/>
      <c r="ABE41" s="664"/>
      <c r="ABF41" s="662" t="str">
        <f>IFERROR(IF(OR(AAO41="日",AAO41="祝",AAO41=0,AAP41=""),"　",MAX(IF(AND(AAP41&lt;=ABF14,AAR41&gt;ABG14),ABG14-ABF14,IF(AND(AAP41&gt;ABF14,AAR41&lt;=ABG14),AAR41-AAP41,IF(AND(AAP41&lt;=ABF14,AAR41&lt;=ABG14),AAR41-ABF14,IF(AND(AAP41&gt;ABF14,AAR41&gt;ABG14),ABG14-AAP41,0)))),0)),0)</f>
        <v>　</v>
      </c>
      <c r="ABG41" s="663"/>
      <c r="ABH41" s="664"/>
      <c r="ABI41" s="662" t="str">
        <f>IFERROR(IF(OR(AAO41="日",AAO41="祝",AAO41=0,AAP41=""),"　",MAX(IF(AND(AAP41&gt;ABL14,AAR41&gt;ABJ14),0,IF(AND(AAP41&lt;=ABL14,AAP41&gt;ABI14,AAR41&gt;ABJ14),ABL14-AAP41,IF(AND(AAP41&lt;=ABL14,AAP41&lt;=ABI14,AAR41&gt;ABJ14),ABL14-ABI14,IF(AND(AAP41&gt;ABI14,AAR41&lt;=ABJ14),AAR41-AAP41,IF(AND(AAP41&lt;=ABI14,AAR41&lt;=ABJ14),AAR41-ABI14,0))))),0)),0)</f>
        <v>　</v>
      </c>
      <c r="ABJ41" s="663"/>
      <c r="ABK41" s="664"/>
      <c r="ABL41" s="662" t="str">
        <f>IFERROR(IF(OR(AAO41="日",AAO41="祝",AAO41=0,AAP41=""),"　",MAX(IF(AND(AAP41&lt;=ABL14,AAR41&gt;ABM14),ABM14-ABL14,IF(AAR41&lt;=ABM14,0,IF(AND(AAP41&gt;ABL14,AAR41&gt;ABM14),ABM14-AAP41,0))),0)),0)</f>
        <v>　</v>
      </c>
      <c r="ABM41" s="663"/>
      <c r="ABN41" s="664"/>
      <c r="ABO41" s="662" t="str">
        <f t="shared" si="13"/>
        <v>　</v>
      </c>
      <c r="ABP41" s="663"/>
      <c r="ABQ41" s="664"/>
      <c r="ABR41" s="665" t="str">
        <f>IF(ABU41="×",TIME(0,0,0),IF(ACE4="非常勤",AAT41,ABF41))</f>
        <v>　</v>
      </c>
      <c r="ABS41" s="666"/>
      <c r="ABT41" s="667"/>
      <c r="ABU41" s="265"/>
      <c r="ABV41" s="665" t="str">
        <f>IF(ABY41="×",TIME(0,0,0),IF(ACE4="非常勤",AAW41,ABI41))</f>
        <v>　</v>
      </c>
      <c r="ABW41" s="666"/>
      <c r="ABX41" s="667"/>
      <c r="ABY41" s="265"/>
      <c r="ABZ41" s="665" t="str">
        <f>IF(ACC41="×",TIME(0,0,0),IF(ACE4="非常勤",AAZ41,ABL41))</f>
        <v>　</v>
      </c>
      <c r="ACA41" s="666"/>
      <c r="ACB41" s="667"/>
      <c r="ACC41" s="265"/>
      <c r="ACD41" s="665" t="str">
        <f>IF(ACG41="×",TIME(0,0,0),IF(ACE4="非常勤",ABC41,ABO41))</f>
        <v>　</v>
      </c>
      <c r="ACE41" s="666"/>
      <c r="ACF41" s="667"/>
      <c r="ACG41" s="265"/>
      <c r="ACH41" s="668"/>
      <c r="ACI41" s="669"/>
      <c r="ACJ41" s="668"/>
      <c r="ACK41" s="670"/>
      <c r="ACL41" s="669"/>
      <c r="ACM41" s="671"/>
      <c r="ACN41" s="672"/>
      <c r="ACO41" s="672"/>
      <c r="ACP41" s="673"/>
      <c r="ACQ41" s="263">
        <f>$A$41</f>
        <v>27</v>
      </c>
      <c r="ACR41" s="264" t="str">
        <f>$B$41</f>
        <v>火</v>
      </c>
      <c r="ACS41" s="660"/>
      <c r="ACT41" s="661"/>
      <c r="ACU41" s="660"/>
      <c r="ACV41" s="661"/>
      <c r="ACW41" s="662" t="str">
        <f>IFERROR(IF(OR(ACR41="日",ACR41="祝",ACR41=0,ACS41=""),"　",MAX(IF(AND(ACS41&lt;=ACW14,ACU41&gt;ACX14),ACX14-ACW14,IF(AND(ACS41&gt;ACW14,ACU41&lt;=ACX14),ACU41-ACS41,IF(AND(ACS41&lt;=ACW14,ACU41&lt;=ACX14),ACU41-ACW14,IF(AND(ACS41&gt;ACW14,ACU41&gt;ACX14),ACX14-ACS41,0)))),0)),0)</f>
        <v>　</v>
      </c>
      <c r="ACX41" s="663"/>
      <c r="ACY41" s="664"/>
      <c r="ACZ41" s="662" t="str">
        <f>IFERROR(IF(OR(ACR41="日",ACR41="祝",ACR41=0,ACS41=""),"　",MAX(IF(AND(ACS41&gt;ADC14,ACU41&gt;ADA14),0,IF(AND(ACS41&lt;=ADC14,ACS41&gt;ACZ14,ACU41&gt;ADA14),ADC14-ACS41,IF(AND(ACS41&lt;=ADC14,ACS41&lt;=ACZ14,ACU41&gt;ADA14),ADC14-ACZ14,IF(AND(ACS41&gt;ACZ14,ACU41&lt;=ADA14),ACU41-ACS41,IF(AND(ACS41&lt;=ACZ14,ACU41&lt;=ADA14),ACU41-ACZ14,0))))),0)),0)</f>
        <v>　</v>
      </c>
      <c r="ADA41" s="663"/>
      <c r="ADB41" s="664"/>
      <c r="ADC41" s="662" t="str">
        <f>IFERROR(IF(OR(ACR41="日",ACR41="祝",ACR41=0,ACS41=""),"　",MAX(IF(AND(ACS41&lt;=ADC14,ACU41&gt;ADD14),ADD14-ADC14,IF(ACU41&lt;=ADD14,0,IF(AND(ACS41&gt;ADC14,ACU41&gt;ADD14),ADD14-ACS41,0))),0)),0)</f>
        <v>　</v>
      </c>
      <c r="ADD41" s="663"/>
      <c r="ADE41" s="664"/>
      <c r="ADF41" s="662" t="str">
        <f>IFERROR(IF(OR(ACR41="日",ACR41="祝",ACR41=0,ACS41=""),"　",MAX(IF(ACS41&gt;ADF14,ACU41-ACS41,IF(ACS41&lt;=ADF14,ACU41-ADF14,0)),0)),0)</f>
        <v>　</v>
      </c>
      <c r="ADG41" s="663"/>
      <c r="ADH41" s="664"/>
      <c r="ADI41" s="662" t="str">
        <f>IFERROR(IF(OR(ACR41="日",ACR41="祝",ACR41=0,ACS41=""),"　",MAX(IF(AND(ACS41&lt;=ADI14,ACU41&gt;ADJ14),ADJ14-ADI14,IF(AND(ACS41&gt;ADI14,ACU41&lt;=ADJ14),ACU41-ACS41,IF(AND(ACS41&lt;=ADI14,ACU41&lt;=ADJ14),ACU41-ADI14,IF(AND(ACS41&gt;ADI14,ACU41&gt;ADJ14),ADJ14-ACS41,0)))),0)),0)</f>
        <v>　</v>
      </c>
      <c r="ADJ41" s="663"/>
      <c r="ADK41" s="664"/>
      <c r="ADL41" s="662" t="str">
        <f>IFERROR(IF(OR(ACR41="日",ACR41="祝",ACR41=0,ACS41=""),"　",MAX(IF(AND(ACS41&gt;ADO14,ACU41&gt;ADM14),0,IF(AND(ACS41&lt;=ADO14,ACS41&gt;ADL14,ACU41&gt;ADM14),ADO14-ACS41,IF(AND(ACS41&lt;=ADO14,ACS41&lt;=ADL14,ACU41&gt;ADM14),ADO14-ADL14,IF(AND(ACS41&gt;ADL14,ACU41&lt;=ADM14),ACU41-ACS41,IF(AND(ACS41&lt;=ADL14,ACU41&lt;=ADM14),ACU41-ADL14,0))))),0)),0)</f>
        <v>　</v>
      </c>
      <c r="ADM41" s="663"/>
      <c r="ADN41" s="664"/>
      <c r="ADO41" s="662" t="str">
        <f>IFERROR(IF(OR(ACR41="日",ACR41="祝",ACR41=0,ACS41=""),"　",MAX(IF(AND(ACS41&lt;=ADO14,ACU41&gt;ADP14),ADP14-ADO14,IF(ACU41&lt;=ADP14,0,IF(AND(ACS41&gt;ADO14,ACU41&gt;ADP14),ADP14-ACS41,0))),0)),0)</f>
        <v>　</v>
      </c>
      <c r="ADP41" s="663"/>
      <c r="ADQ41" s="664"/>
      <c r="ADR41" s="662" t="str">
        <f t="shared" si="14"/>
        <v>　</v>
      </c>
      <c r="ADS41" s="663"/>
      <c r="ADT41" s="664"/>
      <c r="ADU41" s="665" t="str">
        <f>IF(ADX41="×",TIME(0,0,0),IF(AEH4="非常勤",ACW41,ADI41))</f>
        <v>　</v>
      </c>
      <c r="ADV41" s="666"/>
      <c r="ADW41" s="667"/>
      <c r="ADX41" s="265"/>
      <c r="ADY41" s="665" t="str">
        <f>IF(AEB41="×",TIME(0,0,0),IF(AEH4="非常勤",ACZ41,ADL41))</f>
        <v>　</v>
      </c>
      <c r="ADZ41" s="666"/>
      <c r="AEA41" s="667"/>
      <c r="AEB41" s="265"/>
      <c r="AEC41" s="665" t="str">
        <f>IF(AEF41="×",TIME(0,0,0),IF(AEH4="非常勤",ADC41,ADO41))</f>
        <v>　</v>
      </c>
      <c r="AED41" s="666"/>
      <c r="AEE41" s="667"/>
      <c r="AEF41" s="265"/>
      <c r="AEG41" s="665" t="str">
        <f>IF(AEJ41="×",TIME(0,0,0),IF(AEH4="非常勤",ADF41,ADR41))</f>
        <v>　</v>
      </c>
      <c r="AEH41" s="666"/>
      <c r="AEI41" s="667"/>
      <c r="AEJ41" s="265"/>
      <c r="AEK41" s="668"/>
      <c r="AEL41" s="669"/>
      <c r="AEM41" s="668"/>
      <c r="AEN41" s="670"/>
      <c r="AEO41" s="669"/>
      <c r="AEP41" s="671"/>
      <c r="AEQ41" s="672"/>
      <c r="AER41" s="672"/>
      <c r="AES41" s="673"/>
      <c r="AET41" s="263">
        <f>$A$41</f>
        <v>27</v>
      </c>
      <c r="AEU41" s="264" t="str">
        <f>$B$41</f>
        <v>火</v>
      </c>
      <c r="AEV41" s="660"/>
      <c r="AEW41" s="661"/>
      <c r="AEX41" s="660"/>
      <c r="AEY41" s="661"/>
      <c r="AEZ41" s="662" t="str">
        <f>IFERROR(IF(OR(AEU41="日",AEU41="祝",AEU41=0,AEV41=""),"　",MAX(IF(AND(AEV41&lt;=AEZ14,AEX41&gt;AFA14),AFA14-AEZ14,IF(AND(AEV41&gt;AEZ14,AEX41&lt;=AFA14),AEX41-AEV41,IF(AND(AEV41&lt;=AEZ14,AEX41&lt;=AFA14),AEX41-AEZ14,IF(AND(AEV41&gt;AEZ14,AEX41&gt;AFA14),AFA14-AEV41,0)))),0)),0)</f>
        <v>　</v>
      </c>
      <c r="AFA41" s="663"/>
      <c r="AFB41" s="664"/>
      <c r="AFC41" s="662" t="str">
        <f>IFERROR(IF(OR(AEU41="日",AEU41="祝",AEU41=0,AEV41=""),"　",MAX(IF(AND(AEV41&gt;AFF14,AEX41&gt;AFD14),0,IF(AND(AEV41&lt;=AFF14,AEV41&gt;AFC14,AEX41&gt;AFD14),AFF14-AEV41,IF(AND(AEV41&lt;=AFF14,AEV41&lt;=AFC14,AEX41&gt;AFD14),AFF14-AFC14,IF(AND(AEV41&gt;AFC14,AEX41&lt;=AFD14),AEX41-AEV41,IF(AND(AEV41&lt;=AFC14,AEX41&lt;=AFD14),AEX41-AFC14,0))))),0)),0)</f>
        <v>　</v>
      </c>
      <c r="AFD41" s="663"/>
      <c r="AFE41" s="664"/>
      <c r="AFF41" s="662" t="str">
        <f>IFERROR(IF(OR(AEU41="日",AEU41="祝",AEU41=0,AEV41=""),"　",MAX(IF(AND(AEV41&lt;=AFF14,AEX41&gt;AFG14),AFG14-AFF14,IF(AEX41&lt;=AFG14,0,IF(AND(AEV41&gt;AFF14,AEX41&gt;AFG14),AFG14-AEV41,0))),0)),0)</f>
        <v>　</v>
      </c>
      <c r="AFG41" s="663"/>
      <c r="AFH41" s="664"/>
      <c r="AFI41" s="662" t="str">
        <f>IFERROR(IF(OR(AEU41="日",AEU41="祝",AEU41=0,AEV41=""),"　",MAX(IF(AEV41&gt;AFI14,AEX41-AEV41,IF(AEV41&lt;=AFI14,AEX41-AFI14,0)),0)),0)</f>
        <v>　</v>
      </c>
      <c r="AFJ41" s="663"/>
      <c r="AFK41" s="664"/>
      <c r="AFL41" s="662" t="str">
        <f>IFERROR(IF(OR(AEU41="日",AEU41="祝",AEU41=0,AEV41=""),"　",MAX(IF(AND(AEV41&lt;=AFL14,AEX41&gt;AFM14),AFM14-AFL14,IF(AND(AEV41&gt;AFL14,AEX41&lt;=AFM14),AEX41-AEV41,IF(AND(AEV41&lt;=AFL14,AEX41&lt;=AFM14),AEX41-AFL14,IF(AND(AEV41&gt;AFL14,AEX41&gt;AFM14),AFM14-AEV41,0)))),0)),0)</f>
        <v>　</v>
      </c>
      <c r="AFM41" s="663"/>
      <c r="AFN41" s="664"/>
      <c r="AFO41" s="662" t="str">
        <f>IFERROR(IF(OR(AEU41="日",AEU41="祝",AEU41=0,AEV41=""),"　",MAX(IF(AND(AEV41&gt;AFR14,AEX41&gt;AFP14),0,IF(AND(AEV41&lt;=AFR14,AEV41&gt;AFO14,AEX41&gt;AFP14),AFR14-AEV41,IF(AND(AEV41&lt;=AFR14,AEV41&lt;=AFO14,AEX41&gt;AFP14),AFR14-AFO14,IF(AND(AEV41&gt;AFO14,AEX41&lt;=AFP14),AEX41-AEV41,IF(AND(AEV41&lt;=AFO14,AEX41&lt;=AFP14),AEX41-AFO14,0))))),0)),0)</f>
        <v>　</v>
      </c>
      <c r="AFP41" s="663"/>
      <c r="AFQ41" s="664"/>
      <c r="AFR41" s="662" t="str">
        <f>IFERROR(IF(OR(AEU41="日",AEU41="祝",AEU41=0,AEV41=""),"　",MAX(IF(AND(AEV41&lt;=AFR14,AEX41&gt;AFS14),AFS14-AFR14,IF(AEX41&lt;=AFS14,0,IF(AND(AEV41&gt;AFR14,AEX41&gt;AFS14),AFS14-AEV41,0))),0)),0)</f>
        <v>　</v>
      </c>
      <c r="AFS41" s="663"/>
      <c r="AFT41" s="664"/>
      <c r="AFU41" s="662" t="str">
        <f t="shared" si="15"/>
        <v>　</v>
      </c>
      <c r="AFV41" s="663"/>
      <c r="AFW41" s="664"/>
      <c r="AFX41" s="665" t="str">
        <f>IF(AGA41="×",TIME(0,0,0),IF(AGK4="非常勤",AEZ41,AFL41))</f>
        <v>　</v>
      </c>
      <c r="AFY41" s="666"/>
      <c r="AFZ41" s="667"/>
      <c r="AGA41" s="265"/>
      <c r="AGB41" s="665" t="str">
        <f>IF(AGE41="×",TIME(0,0,0),IF(AGK4="非常勤",AFC41,AFO41))</f>
        <v>　</v>
      </c>
      <c r="AGC41" s="666"/>
      <c r="AGD41" s="667"/>
      <c r="AGE41" s="265"/>
      <c r="AGF41" s="665" t="str">
        <f>IF(AGI41="×",TIME(0,0,0),IF(AGK4="非常勤",AFF41,AFR41))</f>
        <v>　</v>
      </c>
      <c r="AGG41" s="666"/>
      <c r="AGH41" s="667"/>
      <c r="AGI41" s="265"/>
      <c r="AGJ41" s="665" t="str">
        <f>IF(AGM41="×",TIME(0,0,0),IF(AGK4="非常勤",AFI41,AFU41))</f>
        <v>　</v>
      </c>
      <c r="AGK41" s="666"/>
      <c r="AGL41" s="667"/>
      <c r="AGM41" s="265"/>
      <c r="AGN41" s="668"/>
      <c r="AGO41" s="669"/>
      <c r="AGP41" s="668"/>
      <c r="AGQ41" s="670"/>
      <c r="AGR41" s="669"/>
      <c r="AGS41" s="671"/>
      <c r="AGT41" s="672"/>
      <c r="AGU41" s="672"/>
      <c r="AGV41" s="673"/>
      <c r="AGW41" s="263">
        <f>$A$41</f>
        <v>27</v>
      </c>
      <c r="AGX41" s="264" t="str">
        <f>$B$41</f>
        <v>火</v>
      </c>
      <c r="AGY41" s="660"/>
      <c r="AGZ41" s="661"/>
      <c r="AHA41" s="660"/>
      <c r="AHB41" s="661"/>
      <c r="AHC41" s="662" t="str">
        <f>IFERROR(IF(OR(AGX41="日",AGX41="祝",AGX41=0,AGY41=""),"　",MAX(IF(AND(AGY41&lt;=AHC14,AHA41&gt;AHD14),AHD14-AHC14,IF(AND(AGY41&gt;AHC14,AHA41&lt;=AHD14),AHA41-AGY41,IF(AND(AGY41&lt;=AHC14,AHA41&lt;=AHD14),AHA41-AHC14,IF(AND(AGY41&gt;AHC14,AHA41&gt;AHD14),AHD14-AGY41,0)))),0)),0)</f>
        <v>　</v>
      </c>
      <c r="AHD41" s="663"/>
      <c r="AHE41" s="664"/>
      <c r="AHF41" s="662" t="str">
        <f>IFERROR(IF(OR(AGX41="日",AGX41="祝",AGX41=0,AGY41=""),"　",MAX(IF(AND(AGY41&gt;AHI14,AHA41&gt;AHG14),0,IF(AND(AGY41&lt;=AHI14,AGY41&gt;AHF14,AHA41&gt;AHG14),AHI14-AGY41,IF(AND(AGY41&lt;=AHI14,AGY41&lt;=AHF14,AHA41&gt;AHG14),AHI14-AHF14,IF(AND(AGY41&gt;AHF14,AHA41&lt;=AHG14),AHA41-AGY41,IF(AND(AGY41&lt;=AHF14,AHA41&lt;=AHG14),AHA41-AHF14,0))))),0)),0)</f>
        <v>　</v>
      </c>
      <c r="AHG41" s="663"/>
      <c r="AHH41" s="664"/>
      <c r="AHI41" s="662" t="str">
        <f>IFERROR(IF(OR(AGX41="日",AGX41="祝",AGX41=0,AGY41=""),"　",MAX(IF(AND(AGY41&lt;=AHI14,AHA41&gt;AHJ14),AHJ14-AHI14,IF(AHA41&lt;=AHJ14,0,IF(AND(AGY41&gt;AHI14,AHA41&gt;AHJ14),AHJ14-AGY41,0))),0)),0)</f>
        <v>　</v>
      </c>
      <c r="AHJ41" s="663"/>
      <c r="AHK41" s="664"/>
      <c r="AHL41" s="662" t="str">
        <f>IFERROR(IF(OR(AGX41="日",AGX41="祝",AGX41=0,AGY41=""),"　",MAX(IF(AGY41&gt;AHL14,AHA41-AGY41,IF(AGY41&lt;=AHL14,AHA41-AHL14,0)),0)),0)</f>
        <v>　</v>
      </c>
      <c r="AHM41" s="663"/>
      <c r="AHN41" s="664"/>
      <c r="AHO41" s="662" t="str">
        <f>IFERROR(IF(OR(AGX41="日",AGX41="祝",AGX41=0,AGY41=""),"　",MAX(IF(AND(AGY41&lt;=AHO14,AHA41&gt;AHP14),AHP14-AHO14,IF(AND(AGY41&gt;AHO14,AHA41&lt;=AHP14),AHA41-AGY41,IF(AND(AGY41&lt;=AHO14,AHA41&lt;=AHP14),AHA41-AHO14,IF(AND(AGY41&gt;AHO14,AHA41&gt;AHP14),AHP14-AGY41,0)))),0)),0)</f>
        <v>　</v>
      </c>
      <c r="AHP41" s="663"/>
      <c r="AHQ41" s="664"/>
      <c r="AHR41" s="662" t="str">
        <f>IFERROR(IF(OR(AGX41="日",AGX41="祝",AGX41=0,AGY41=""),"　",MAX(IF(AND(AGY41&gt;AHU14,AHA41&gt;AHS14),0,IF(AND(AGY41&lt;=AHU14,AGY41&gt;AHR14,AHA41&gt;AHS14),AHU14-AGY41,IF(AND(AGY41&lt;=AHU14,AGY41&lt;=AHR14,AHA41&gt;AHS14),AHU14-AHR14,IF(AND(AGY41&gt;AHR14,AHA41&lt;=AHS14),AHA41-AGY41,IF(AND(AGY41&lt;=AHR14,AHA41&lt;=AHS14),AHA41-AHR14,0))))),0)),0)</f>
        <v>　</v>
      </c>
      <c r="AHS41" s="663"/>
      <c r="AHT41" s="664"/>
      <c r="AHU41" s="662" t="str">
        <f>IFERROR(IF(OR(AGX41="日",AGX41="祝",AGX41=0,AGY41=""),"　",MAX(IF(AND(AGY41&lt;=AHU14,AHA41&gt;AHV14),AHV14-AHU14,IF(AHA41&lt;=AHV14,0,IF(AND(AGY41&gt;AHU14,AHA41&gt;AHV14),AHV14-AGY41,0))),0)),0)</f>
        <v>　</v>
      </c>
      <c r="AHV41" s="663"/>
      <c r="AHW41" s="664"/>
      <c r="AHX41" s="662" t="str">
        <f t="shared" si="16"/>
        <v>　</v>
      </c>
      <c r="AHY41" s="663"/>
      <c r="AHZ41" s="664"/>
      <c r="AIA41" s="665" t="str">
        <f>IF(AID41="×",TIME(0,0,0),IF(AIN4="非常勤",AHC41,AHO41))</f>
        <v>　</v>
      </c>
      <c r="AIB41" s="666"/>
      <c r="AIC41" s="667"/>
      <c r="AID41" s="265"/>
      <c r="AIE41" s="665" t="str">
        <f>IF(AIH41="×",TIME(0,0,0),IF(AIN4="非常勤",AHF41,AHR41))</f>
        <v>　</v>
      </c>
      <c r="AIF41" s="666"/>
      <c r="AIG41" s="667"/>
      <c r="AIH41" s="265"/>
      <c r="AII41" s="665" t="str">
        <f>IF(AIL41="×",TIME(0,0,0),IF(AIN4="非常勤",AHI41,AHU41))</f>
        <v>　</v>
      </c>
      <c r="AIJ41" s="666"/>
      <c r="AIK41" s="667"/>
      <c r="AIL41" s="265"/>
      <c r="AIM41" s="665" t="str">
        <f>IF(AIP41="×",TIME(0,0,0),IF(AIN4="非常勤",AHL41,AHX41))</f>
        <v>　</v>
      </c>
      <c r="AIN41" s="666"/>
      <c r="AIO41" s="667"/>
      <c r="AIP41" s="265"/>
      <c r="AIQ41" s="668"/>
      <c r="AIR41" s="669"/>
      <c r="AIS41" s="668"/>
      <c r="AIT41" s="670"/>
      <c r="AIU41" s="669"/>
      <c r="AIV41" s="671"/>
      <c r="AIW41" s="672"/>
      <c r="AIX41" s="672"/>
      <c r="AIY41" s="673"/>
      <c r="AIZ41" s="263">
        <f>$A$41</f>
        <v>27</v>
      </c>
      <c r="AJA41" s="264" t="str">
        <f>$B$41</f>
        <v>火</v>
      </c>
      <c r="AJB41" s="660"/>
      <c r="AJC41" s="661"/>
      <c r="AJD41" s="660"/>
      <c r="AJE41" s="661"/>
      <c r="AJF41" s="662" t="str">
        <f>IFERROR(IF(OR(AJA41="日",AJA41="祝",AJA41=0,AJB41=""),"　",MAX(IF(AND(AJB41&lt;=AJF14,AJD41&gt;AJG14),AJG14-AJF14,IF(AND(AJB41&gt;AJF14,AJD41&lt;=AJG14),AJD41-AJB41,IF(AND(AJB41&lt;=AJF14,AJD41&lt;=AJG14),AJD41-AJF14,IF(AND(AJB41&gt;AJF14,AJD41&gt;AJG14),AJG14-AJB41,0)))),0)),0)</f>
        <v>　</v>
      </c>
      <c r="AJG41" s="663"/>
      <c r="AJH41" s="664"/>
      <c r="AJI41" s="662" t="str">
        <f>IFERROR(IF(OR(AJA41="日",AJA41="祝",AJA41=0,AJB41=""),"　",MAX(IF(AND(AJB41&gt;AJL14,AJD41&gt;AJJ14),0,IF(AND(AJB41&lt;=AJL14,AJB41&gt;AJI14,AJD41&gt;AJJ14),AJL14-AJB41,IF(AND(AJB41&lt;=AJL14,AJB41&lt;=AJI14,AJD41&gt;AJJ14),AJL14-AJI14,IF(AND(AJB41&gt;AJI14,AJD41&lt;=AJJ14),AJD41-AJB41,IF(AND(AJB41&lt;=AJI14,AJD41&lt;=AJJ14),AJD41-AJI14,0))))),0)),0)</f>
        <v>　</v>
      </c>
      <c r="AJJ41" s="663"/>
      <c r="AJK41" s="664"/>
      <c r="AJL41" s="662" t="str">
        <f>IFERROR(IF(OR(AJA41="日",AJA41="祝",AJA41=0,AJB41=""),"　",MAX(IF(AND(AJB41&lt;=AJL14,AJD41&gt;AJM14),AJM14-AJL14,IF(AJD41&lt;=AJM14,0,IF(AND(AJB41&gt;AJL14,AJD41&gt;AJM14),AJM14-AJB41,0))),0)),0)</f>
        <v>　</v>
      </c>
      <c r="AJM41" s="663"/>
      <c r="AJN41" s="664"/>
      <c r="AJO41" s="662" t="str">
        <f>IFERROR(IF(OR(AJA41="日",AJA41="祝",AJA41=0,AJB41=""),"　",MAX(IF(AJB41&gt;AJO14,AJD41-AJB41,IF(AJB41&lt;=AJO14,AJD41-AJO14,0)),0)),0)</f>
        <v>　</v>
      </c>
      <c r="AJP41" s="663"/>
      <c r="AJQ41" s="664"/>
      <c r="AJR41" s="662" t="str">
        <f>IFERROR(IF(OR(AJA41="日",AJA41="祝",AJA41=0,AJB41=""),"　",MAX(IF(AND(AJB41&lt;=AJR14,AJD41&gt;AJS14),AJS14-AJR14,IF(AND(AJB41&gt;AJR14,AJD41&lt;=AJS14),AJD41-AJB41,IF(AND(AJB41&lt;=AJR14,AJD41&lt;=AJS14),AJD41-AJR14,IF(AND(AJB41&gt;AJR14,AJD41&gt;AJS14),AJS14-AJB41,0)))),0)),0)</f>
        <v>　</v>
      </c>
      <c r="AJS41" s="663"/>
      <c r="AJT41" s="664"/>
      <c r="AJU41" s="662" t="str">
        <f>IFERROR(IF(OR(AJA41="日",AJA41="祝",AJA41=0,AJB41=""),"　",MAX(IF(AND(AJB41&gt;AJX14,AJD41&gt;AJV14),0,IF(AND(AJB41&lt;=AJX14,AJB41&gt;AJU14,AJD41&gt;AJV14),AJX14-AJB41,IF(AND(AJB41&lt;=AJX14,AJB41&lt;=AJU14,AJD41&gt;AJV14),AJX14-AJU14,IF(AND(AJB41&gt;AJU14,AJD41&lt;=AJV14),AJD41-AJB41,IF(AND(AJB41&lt;=AJU14,AJD41&lt;=AJV14),AJD41-AJU14,0))))),0)),0)</f>
        <v>　</v>
      </c>
      <c r="AJV41" s="663"/>
      <c r="AJW41" s="664"/>
      <c r="AJX41" s="662" t="str">
        <f>IFERROR(IF(OR(AJA41="日",AJA41="祝",AJA41=0,AJB41=""),"　",MAX(IF(AND(AJB41&lt;=AJX14,AJD41&gt;AJY14),AJY14-AJX14,IF(AJD41&lt;=AJY14,0,IF(AND(AJB41&gt;AJX14,AJD41&gt;AJY14),AJY14-AJB41,0))),0)),0)</f>
        <v>　</v>
      </c>
      <c r="AJY41" s="663"/>
      <c r="AJZ41" s="664"/>
      <c r="AKA41" s="662" t="str">
        <f t="shared" si="17"/>
        <v>　</v>
      </c>
      <c r="AKB41" s="663"/>
      <c r="AKC41" s="664"/>
      <c r="AKD41" s="665" t="str">
        <f>IF(AKG41="×",TIME(0,0,0),IF(AKQ4="非常勤",AJF41,AJR41))</f>
        <v>　</v>
      </c>
      <c r="AKE41" s="666"/>
      <c r="AKF41" s="667"/>
      <c r="AKG41" s="265"/>
      <c r="AKH41" s="665" t="str">
        <f>IF(AKK41="×",TIME(0,0,0),IF(AKQ4="非常勤",AJI41,AJU41))</f>
        <v>　</v>
      </c>
      <c r="AKI41" s="666"/>
      <c r="AKJ41" s="667"/>
      <c r="AKK41" s="265"/>
      <c r="AKL41" s="665" t="str">
        <f>IF(AKO41="×",TIME(0,0,0),IF(AKQ4="非常勤",AJL41,AJX41))</f>
        <v>　</v>
      </c>
      <c r="AKM41" s="666"/>
      <c r="AKN41" s="667"/>
      <c r="AKO41" s="265"/>
      <c r="AKP41" s="665" t="str">
        <f>IF(AKS41="×",TIME(0,0,0),IF(AKQ4="非常勤",AJO41,AKA41))</f>
        <v>　</v>
      </c>
      <c r="AKQ41" s="666"/>
      <c r="AKR41" s="667"/>
      <c r="AKS41" s="265"/>
      <c r="AKT41" s="668"/>
      <c r="AKU41" s="669"/>
      <c r="AKV41" s="668"/>
      <c r="AKW41" s="670"/>
      <c r="AKX41" s="669"/>
      <c r="AKY41" s="671"/>
      <c r="AKZ41" s="672"/>
      <c r="ALA41" s="672"/>
      <c r="ALB41" s="673"/>
      <c r="ALC41" s="263">
        <f>$A$41</f>
        <v>27</v>
      </c>
      <c r="ALD41" s="264" t="str">
        <f>$B$41</f>
        <v>火</v>
      </c>
      <c r="ALE41" s="660"/>
      <c r="ALF41" s="661"/>
      <c r="ALG41" s="660"/>
      <c r="ALH41" s="661"/>
      <c r="ALI41" s="662" t="str">
        <f>IFERROR(IF(OR(ALD41="日",ALD41="祝",ALD41=0,ALE41=""),"　",MAX(IF(AND(ALE41&lt;=ALI14,ALG41&gt;ALJ14),ALJ14-ALI14,IF(AND(ALE41&gt;ALI14,ALG41&lt;=ALJ14),ALG41-ALE41,IF(AND(ALE41&lt;=ALI14,ALG41&lt;=ALJ14),ALG41-ALI14,IF(AND(ALE41&gt;ALI14,ALG41&gt;ALJ14),ALJ14-ALE41,0)))),0)),0)</f>
        <v>　</v>
      </c>
      <c r="ALJ41" s="663"/>
      <c r="ALK41" s="664"/>
      <c r="ALL41" s="662" t="str">
        <f>IFERROR(IF(OR(ALD41="日",ALD41="祝",ALD41=0,ALE41=""),"　",MAX(IF(AND(ALE41&gt;ALO14,ALG41&gt;ALM14),0,IF(AND(ALE41&lt;=ALO14,ALE41&gt;ALL14,ALG41&gt;ALM14),ALO14-ALE41,IF(AND(ALE41&lt;=ALO14,ALE41&lt;=ALL14,ALG41&gt;ALM14),ALO14-ALL14,IF(AND(ALE41&gt;ALL14,ALG41&lt;=ALM14),ALG41-ALE41,IF(AND(ALE41&lt;=ALL14,ALG41&lt;=ALM14),ALG41-ALL14,0))))),0)),0)</f>
        <v>　</v>
      </c>
      <c r="ALM41" s="663"/>
      <c r="ALN41" s="664"/>
      <c r="ALO41" s="662" t="str">
        <f>IFERROR(IF(OR(ALD41="日",ALD41="祝",ALD41=0,ALE41=""),"　",MAX(IF(AND(ALE41&lt;=ALO14,ALG41&gt;ALP14),ALP14-ALO14,IF(ALG41&lt;=ALP14,0,IF(AND(ALE41&gt;ALO14,ALG41&gt;ALP14),ALP14-ALE41,0))),0)),0)</f>
        <v>　</v>
      </c>
      <c r="ALP41" s="663"/>
      <c r="ALQ41" s="664"/>
      <c r="ALR41" s="662" t="str">
        <f>IFERROR(IF(OR(ALD41="日",ALD41="祝",ALD41=0,ALE41=""),"　",MAX(IF(ALE41&gt;ALR14,ALG41-ALE41,IF(ALE41&lt;=ALR14,ALG41-ALR14,0)),0)),0)</f>
        <v>　</v>
      </c>
      <c r="ALS41" s="663"/>
      <c r="ALT41" s="664"/>
      <c r="ALU41" s="662" t="str">
        <f>IFERROR(IF(OR(ALD41="日",ALD41="祝",ALD41=0,ALE41=""),"　",MAX(IF(AND(ALE41&lt;=ALU14,ALG41&gt;ALV14),ALV14-ALU14,IF(AND(ALE41&gt;ALU14,ALG41&lt;=ALV14),ALG41-ALE41,IF(AND(ALE41&lt;=ALU14,ALG41&lt;=ALV14),ALG41-ALU14,IF(AND(ALE41&gt;ALU14,ALG41&gt;ALV14),ALV14-ALE41,0)))),0)),0)</f>
        <v>　</v>
      </c>
      <c r="ALV41" s="663"/>
      <c r="ALW41" s="664"/>
      <c r="ALX41" s="662" t="str">
        <f>IFERROR(IF(OR(ALD41="日",ALD41="祝",ALD41=0,ALE41=""),"　",MAX(IF(AND(ALE41&gt;AMA14,ALG41&gt;ALY14),0,IF(AND(ALE41&lt;=AMA14,ALE41&gt;ALX14,ALG41&gt;ALY14),AMA14-ALE41,IF(AND(ALE41&lt;=AMA14,ALE41&lt;=ALX14,ALG41&gt;ALY14),AMA14-ALX14,IF(AND(ALE41&gt;ALX14,ALG41&lt;=ALY14),ALG41-ALE41,IF(AND(ALE41&lt;=ALX14,ALG41&lt;=ALY14),ALG41-ALX14,0))))),0)),0)</f>
        <v>　</v>
      </c>
      <c r="ALY41" s="663"/>
      <c r="ALZ41" s="664"/>
      <c r="AMA41" s="662" t="str">
        <f>IFERROR(IF(OR(ALD41="日",ALD41="祝",ALD41=0,ALE41=""),"　",MAX(IF(AND(ALE41&lt;=AMA14,ALG41&gt;AMB14),AMB14-AMA14,IF(ALG41&lt;=AMB14,0,IF(AND(ALE41&gt;AMA14,ALG41&gt;AMB14),AMB14-ALE41,0))),0)),0)</f>
        <v>　</v>
      </c>
      <c r="AMB41" s="663"/>
      <c r="AMC41" s="664"/>
      <c r="AMD41" s="662" t="str">
        <f t="shared" si="18"/>
        <v>　</v>
      </c>
      <c r="AME41" s="663"/>
      <c r="AMF41" s="664"/>
      <c r="AMG41" s="665" t="str">
        <f>IF(AMJ41="×",TIME(0,0,0),IF(AMT4="非常勤",ALI41,ALU41))</f>
        <v>　</v>
      </c>
      <c r="AMH41" s="666"/>
      <c r="AMI41" s="667"/>
      <c r="AMJ41" s="265"/>
      <c r="AMK41" s="665" t="str">
        <f>IF(AMN41="×",TIME(0,0,0),IF(AMT4="非常勤",ALL41,ALX41))</f>
        <v>　</v>
      </c>
      <c r="AML41" s="666"/>
      <c r="AMM41" s="667"/>
      <c r="AMN41" s="265"/>
      <c r="AMO41" s="665" t="str">
        <f>IF(AMR41="×",TIME(0,0,0),IF(AMT4="非常勤",ALO41,AMA41))</f>
        <v>　</v>
      </c>
      <c r="AMP41" s="666"/>
      <c r="AMQ41" s="667"/>
      <c r="AMR41" s="265"/>
      <c r="AMS41" s="665" t="str">
        <f>IF(AMV41="×",TIME(0,0,0),IF(AMT4="非常勤",ALR41,AMD41))</f>
        <v>　</v>
      </c>
      <c r="AMT41" s="666"/>
      <c r="AMU41" s="667"/>
      <c r="AMV41" s="265"/>
      <c r="AMW41" s="668"/>
      <c r="AMX41" s="669"/>
      <c r="AMY41" s="668"/>
      <c r="AMZ41" s="670"/>
      <c r="ANA41" s="669"/>
      <c r="ANB41" s="671"/>
      <c r="ANC41" s="672"/>
      <c r="AND41" s="672"/>
      <c r="ANE41" s="673"/>
      <c r="ANF41" s="263">
        <f>$A$41</f>
        <v>27</v>
      </c>
      <c r="ANG41" s="264" t="str">
        <f>$B$41</f>
        <v>火</v>
      </c>
      <c r="ANH41" s="660"/>
      <c r="ANI41" s="661"/>
      <c r="ANJ41" s="660"/>
      <c r="ANK41" s="661"/>
      <c r="ANL41" s="662" t="str">
        <f>IFERROR(IF(OR(ANG41="日",ANG41="祝",ANG41=0,ANH41=""),"　",MAX(IF(AND(ANH41&lt;=ANL14,ANJ41&gt;ANM14),ANM14-ANL14,IF(AND(ANH41&gt;ANL14,ANJ41&lt;=ANM14),ANJ41-ANH41,IF(AND(ANH41&lt;=ANL14,ANJ41&lt;=ANM14),ANJ41-ANL14,IF(AND(ANH41&gt;ANL14,ANJ41&gt;ANM14),ANM14-ANH41,0)))),0)),0)</f>
        <v>　</v>
      </c>
      <c r="ANM41" s="663"/>
      <c r="ANN41" s="664"/>
      <c r="ANO41" s="662" t="str">
        <f>IFERROR(IF(OR(ANG41="日",ANG41="祝",ANG41=0,ANH41=""),"　",MAX(IF(AND(ANH41&gt;ANR14,ANJ41&gt;ANP14),0,IF(AND(ANH41&lt;=ANR14,ANH41&gt;ANO14,ANJ41&gt;ANP14),ANR14-ANH41,IF(AND(ANH41&lt;=ANR14,ANH41&lt;=ANO14,ANJ41&gt;ANP14),ANR14-ANO14,IF(AND(ANH41&gt;ANO14,ANJ41&lt;=ANP14),ANJ41-ANH41,IF(AND(ANH41&lt;=ANO14,ANJ41&lt;=ANP14),ANJ41-ANO14,0))))),0)),0)</f>
        <v>　</v>
      </c>
      <c r="ANP41" s="663"/>
      <c r="ANQ41" s="664"/>
      <c r="ANR41" s="662" t="str">
        <f>IFERROR(IF(OR(ANG41="日",ANG41="祝",ANG41=0,ANH41=""),"　",MAX(IF(AND(ANH41&lt;=ANR14,ANJ41&gt;ANS14),ANS14-ANR14,IF(ANJ41&lt;=ANS14,0,IF(AND(ANH41&gt;ANR14,ANJ41&gt;ANS14),ANS14-ANH41,0))),0)),0)</f>
        <v>　</v>
      </c>
      <c r="ANS41" s="663"/>
      <c r="ANT41" s="664"/>
      <c r="ANU41" s="662" t="str">
        <f>IFERROR(IF(OR(ANG41="日",ANG41="祝",ANG41=0,ANH41=""),"　",MAX(IF(ANH41&gt;ANU14,ANJ41-ANH41,IF(ANH41&lt;=ANU14,ANJ41-ANU14,0)),0)),0)</f>
        <v>　</v>
      </c>
      <c r="ANV41" s="663"/>
      <c r="ANW41" s="664"/>
      <c r="ANX41" s="662" t="str">
        <f>IFERROR(IF(OR(ANG41="日",ANG41="祝",ANG41=0,ANH41=""),"　",MAX(IF(AND(ANH41&lt;=ANX14,ANJ41&gt;ANY14),ANY14-ANX14,IF(AND(ANH41&gt;ANX14,ANJ41&lt;=ANY14),ANJ41-ANH41,IF(AND(ANH41&lt;=ANX14,ANJ41&lt;=ANY14),ANJ41-ANX14,IF(AND(ANH41&gt;ANX14,ANJ41&gt;ANY14),ANY14-ANH41,0)))),0)),0)</f>
        <v>　</v>
      </c>
      <c r="ANY41" s="663"/>
      <c r="ANZ41" s="664"/>
      <c r="AOA41" s="662" t="str">
        <f>IFERROR(IF(OR(ANG41="日",ANG41="祝",ANG41=0,ANH41=""),"　",MAX(IF(AND(ANH41&gt;AOD14,ANJ41&gt;AOB14),0,IF(AND(ANH41&lt;=AOD14,ANH41&gt;AOA14,ANJ41&gt;AOB14),AOD14-ANH41,IF(AND(ANH41&lt;=AOD14,ANH41&lt;=AOA14,ANJ41&gt;AOB14),AOD14-AOA14,IF(AND(ANH41&gt;AOA14,ANJ41&lt;=AOB14),ANJ41-ANH41,IF(AND(ANH41&lt;=AOA14,ANJ41&lt;=AOB14),ANJ41-AOA14,0))))),0)),0)</f>
        <v>　</v>
      </c>
      <c r="AOB41" s="663"/>
      <c r="AOC41" s="664"/>
      <c r="AOD41" s="662" t="str">
        <f>IFERROR(IF(OR(ANG41="日",ANG41="祝",ANG41=0,ANH41=""),"　",MAX(IF(AND(ANH41&lt;=AOD14,ANJ41&gt;AOE14),AOE14-AOD14,IF(ANJ41&lt;=AOE14,0,IF(AND(ANH41&gt;AOD14,ANJ41&gt;AOE14),AOE14-ANH41,0))),0)),0)</f>
        <v>　</v>
      </c>
      <c r="AOE41" s="663"/>
      <c r="AOF41" s="664"/>
      <c r="AOG41" s="662" t="str">
        <f t="shared" si="19"/>
        <v>　</v>
      </c>
      <c r="AOH41" s="663"/>
      <c r="AOI41" s="664"/>
      <c r="AOJ41" s="665" t="str">
        <f>IF(AOM41="×",TIME(0,0,0),IF(AOW4="非常勤",ANL41,ANX41))</f>
        <v>　</v>
      </c>
      <c r="AOK41" s="666"/>
      <c r="AOL41" s="667"/>
      <c r="AOM41" s="265"/>
      <c r="AON41" s="665" t="str">
        <f>IF(AOQ41="×",TIME(0,0,0),IF(AOW4="非常勤",ANO41,AOA41))</f>
        <v>　</v>
      </c>
      <c r="AOO41" s="666"/>
      <c r="AOP41" s="667"/>
      <c r="AOQ41" s="265"/>
      <c r="AOR41" s="665" t="str">
        <f>IF(AOU41="×",TIME(0,0,0),IF(AOW4="非常勤",ANR41,AOD41))</f>
        <v>　</v>
      </c>
      <c r="AOS41" s="666"/>
      <c r="AOT41" s="667"/>
      <c r="AOU41" s="265"/>
      <c r="AOV41" s="665" t="str">
        <f>IF(AOY41="×",TIME(0,0,0),IF(AOW4="非常勤",ANU41,AOG41))</f>
        <v>　</v>
      </c>
      <c r="AOW41" s="666"/>
      <c r="AOX41" s="667"/>
      <c r="AOY41" s="265"/>
      <c r="AOZ41" s="668"/>
      <c r="APA41" s="669"/>
      <c r="APB41" s="668"/>
      <c r="APC41" s="670"/>
      <c r="APD41" s="669"/>
      <c r="APE41" s="671"/>
      <c r="APF41" s="672"/>
      <c r="APG41" s="672"/>
      <c r="APH41" s="673"/>
      <c r="API41" s="263">
        <f>$A$41</f>
        <v>27</v>
      </c>
      <c r="APJ41" s="264" t="str">
        <f>$B$41</f>
        <v>火</v>
      </c>
      <c r="APK41" s="660"/>
      <c r="APL41" s="661"/>
      <c r="APM41" s="660"/>
      <c r="APN41" s="661"/>
      <c r="APO41" s="662" t="str">
        <f>IFERROR(IF(OR(APJ41="日",APJ41="祝",APJ41=0,APK41=""),"　",MAX(IF(AND(APK41&lt;=APO14,APM41&gt;APP14),APP14-APO14,IF(AND(APK41&gt;APO14,APM41&lt;=APP14),APM41-APK41,IF(AND(APK41&lt;=APO14,APM41&lt;=APP14),APM41-APO14,IF(AND(APK41&gt;APO14,APM41&gt;APP14),APP14-APK41,0)))),0)),0)</f>
        <v>　</v>
      </c>
      <c r="APP41" s="663"/>
      <c r="APQ41" s="664"/>
      <c r="APR41" s="662" t="str">
        <f>IFERROR(IF(OR(APJ41="日",APJ41="祝",APJ41=0,APK41=""),"　",MAX(IF(AND(APK41&gt;APU14,APM41&gt;APS14),0,IF(AND(APK41&lt;=APU14,APK41&gt;APR14,APM41&gt;APS14),APU14-APK41,IF(AND(APK41&lt;=APU14,APK41&lt;=APR14,APM41&gt;APS14),APU14-APR14,IF(AND(APK41&gt;APR14,APM41&lt;=APS14),APM41-APK41,IF(AND(APK41&lt;=APR14,APM41&lt;=APS14),APM41-APR14,0))))),0)),0)</f>
        <v>　</v>
      </c>
      <c r="APS41" s="663"/>
      <c r="APT41" s="664"/>
      <c r="APU41" s="662" t="str">
        <f>IFERROR(IF(OR(APJ41="日",APJ41="祝",APJ41=0,APK41=""),"　",MAX(IF(AND(APK41&lt;=APU14,APM41&gt;APV14),APV14-APU14,IF(APM41&lt;=APV14,0,IF(AND(APK41&gt;APU14,APM41&gt;APV14),APV14-APK41,0))),0)),0)</f>
        <v>　</v>
      </c>
      <c r="APV41" s="663"/>
      <c r="APW41" s="664"/>
      <c r="APX41" s="662" t="str">
        <f>IFERROR(IF(OR(APJ41="日",APJ41="祝",APJ41=0,APK41=""),"　",MAX(IF(APK41&gt;APX14,APM41-APK41,IF(APK41&lt;=APX14,APM41-APX14,0)),0)),0)</f>
        <v>　</v>
      </c>
      <c r="APY41" s="663"/>
      <c r="APZ41" s="664"/>
      <c r="AQA41" s="662" t="str">
        <f>IFERROR(IF(OR(APJ41="日",APJ41="祝",APJ41=0,APK41=""),"　",MAX(IF(AND(APK41&lt;=AQA14,APM41&gt;AQB14),AQB14-AQA14,IF(AND(APK41&gt;AQA14,APM41&lt;=AQB14),APM41-APK41,IF(AND(APK41&lt;=AQA14,APM41&lt;=AQB14),APM41-AQA14,IF(AND(APK41&gt;AQA14,APM41&gt;AQB14),AQB14-APK41,0)))),0)),0)</f>
        <v>　</v>
      </c>
      <c r="AQB41" s="663"/>
      <c r="AQC41" s="664"/>
      <c r="AQD41" s="662" t="str">
        <f>IFERROR(IF(OR(APJ41="日",APJ41="祝",APJ41=0,APK41=""),"　",MAX(IF(AND(APK41&gt;AQG14,APM41&gt;AQE14),0,IF(AND(APK41&lt;=AQG14,APK41&gt;AQD14,APM41&gt;AQE14),AQG14-APK41,IF(AND(APK41&lt;=AQG14,APK41&lt;=AQD14,APM41&gt;AQE14),AQG14-AQD14,IF(AND(APK41&gt;AQD14,APM41&lt;=AQE14),APM41-APK41,IF(AND(APK41&lt;=AQD14,APM41&lt;=AQE14),APM41-AQD14,0))))),0)),0)</f>
        <v>　</v>
      </c>
      <c r="AQE41" s="663"/>
      <c r="AQF41" s="664"/>
      <c r="AQG41" s="662" t="str">
        <f>IFERROR(IF(OR(APJ41="日",APJ41="祝",APJ41=0,APK41=""),"　",MAX(IF(AND(APK41&lt;=AQG14,APM41&gt;AQH14),AQH14-AQG14,IF(APM41&lt;=AQH14,0,IF(AND(APK41&gt;AQG14,APM41&gt;AQH14),AQH14-APK41,0))),0)),0)</f>
        <v>　</v>
      </c>
      <c r="AQH41" s="663"/>
      <c r="AQI41" s="664"/>
      <c r="AQJ41" s="662" t="str">
        <f t="shared" si="20"/>
        <v>　</v>
      </c>
      <c r="AQK41" s="663"/>
      <c r="AQL41" s="664"/>
      <c r="AQM41" s="665" t="str">
        <f>IF(AQP41="×",TIME(0,0,0),IF(AQZ4="非常勤",APO41,AQA41))</f>
        <v>　</v>
      </c>
      <c r="AQN41" s="666"/>
      <c r="AQO41" s="667"/>
      <c r="AQP41" s="265"/>
      <c r="AQQ41" s="665" t="str">
        <f>IF(AQT41="×",TIME(0,0,0),IF(AQZ4="非常勤",APR41,AQD41))</f>
        <v>　</v>
      </c>
      <c r="AQR41" s="666"/>
      <c r="AQS41" s="667"/>
      <c r="AQT41" s="265"/>
      <c r="AQU41" s="665" t="str">
        <f>IF(AQX41="×",TIME(0,0,0),IF(AQZ4="非常勤",APU41,AQG41))</f>
        <v>　</v>
      </c>
      <c r="AQV41" s="666"/>
      <c r="AQW41" s="667"/>
      <c r="AQX41" s="265"/>
      <c r="AQY41" s="665" t="str">
        <f>IF(ARB41="×",TIME(0,0,0),IF(AQZ4="非常勤",APX41,AQJ41))</f>
        <v>　</v>
      </c>
      <c r="AQZ41" s="666"/>
      <c r="ARA41" s="667"/>
      <c r="ARB41" s="265"/>
      <c r="ARC41" s="720"/>
      <c r="ARD41" s="720"/>
      <c r="ARE41" s="668"/>
      <c r="ARF41" s="670"/>
      <c r="ARG41" s="669"/>
      <c r="ARH41" s="671"/>
      <c r="ARI41" s="672"/>
      <c r="ARJ41" s="672"/>
      <c r="ARK41" s="673"/>
      <c r="ARL41" s="263">
        <f>$A$41</f>
        <v>27</v>
      </c>
      <c r="ARM41" s="264" t="str">
        <f>$B$41</f>
        <v>火</v>
      </c>
      <c r="ARN41" s="660"/>
      <c r="ARO41" s="661"/>
      <c r="ARP41" s="660"/>
      <c r="ARQ41" s="661"/>
      <c r="ARR41" s="662" t="str">
        <f>IFERROR(IF(OR(ARM41="日",ARM41="祝",ARM41=0,ARN41=""),"　",MAX(IF(AND(ARN41&lt;=ARR14,ARP41&gt;ARS14),ARS14-ARR14,IF(AND(ARN41&gt;ARR14,ARP41&lt;=ARS14),ARP41-ARN41,IF(AND(ARN41&lt;=ARR14,ARP41&lt;=ARS14),ARP41-ARR14,IF(AND(ARN41&gt;ARR14,ARP41&gt;ARS14),ARS14-ARN41,0)))),0)),0)</f>
        <v>　</v>
      </c>
      <c r="ARS41" s="663"/>
      <c r="ART41" s="664"/>
      <c r="ARU41" s="662" t="str">
        <f>IFERROR(IF(OR(ARM41="日",ARM41="祝",ARM41=0,ARN41=""),"　",MAX(IF(AND(ARN41&gt;ARX14,ARP41&gt;ARV14),0,IF(AND(ARN41&lt;=ARX14,ARN41&gt;ARU14,ARP41&gt;ARV14),ARX14-ARN41,IF(AND(ARN41&lt;=ARX14,ARN41&lt;=ARU14,ARP41&gt;ARV14),ARX14-ARU14,IF(AND(ARN41&gt;ARU14,ARP41&lt;=ARV14),ARP41-ARN41,IF(AND(ARN41&lt;=ARU14,ARP41&lt;=ARV14),ARP41-ARU14,0))))),0)),0)</f>
        <v>　</v>
      </c>
      <c r="ARV41" s="663"/>
      <c r="ARW41" s="664"/>
      <c r="ARX41" s="662" t="str">
        <f>IFERROR(IF(OR(ARM41="日",ARM41="祝",ARM41=0,ARN41=""),"　",MAX(IF(AND(ARN41&lt;=ARX14,ARP41&gt;ARY14),ARY14-ARX14,IF(ARP41&lt;=ARY14,0,IF(AND(ARN41&gt;ARX14,ARP41&gt;ARY14),ARY14-ARN41,0))),0)),0)</f>
        <v>　</v>
      </c>
      <c r="ARY41" s="663"/>
      <c r="ARZ41" s="664"/>
      <c r="ASA41" s="662" t="str">
        <f>IFERROR(IF(OR(ARM41="日",ARM41="祝",ARM41=0,ARN41=""),"　",MAX(IF(ARN41&gt;ASA14,ARP41-ARN41,IF(ARN41&lt;=ASA14,ARP41-ASA14,0)),0)),0)</f>
        <v>　</v>
      </c>
      <c r="ASB41" s="663"/>
      <c r="ASC41" s="664"/>
      <c r="ASD41" s="662" t="str">
        <f>IFERROR(IF(OR(ARM41="日",ARM41="祝",ARM41=0,ARN41=""),"　",MAX(IF(AND(ARN41&lt;=ASD14,ARP41&gt;ASE14),ASE14-ASD14,IF(AND(ARN41&gt;ASD14,ARP41&lt;=ASE14),ARP41-ARN41,IF(AND(ARN41&lt;=ASD14,ARP41&lt;=ASE14),ARP41-ASD14,IF(AND(ARN41&gt;ASD14,ARP41&gt;ASE14),ASE14-ARN41,0)))),0)),0)</f>
        <v>　</v>
      </c>
      <c r="ASE41" s="663"/>
      <c r="ASF41" s="664"/>
      <c r="ASG41" s="662" t="str">
        <f>IFERROR(IF(OR(ARM41="日",ARM41="祝",ARM41=0,ARN41=""),"　",MAX(IF(AND(ARN41&gt;ASJ14,ARP41&gt;ASH14),0,IF(AND(ARN41&lt;=ASJ14,ARN41&gt;ASG14,ARP41&gt;ASH14),ASJ14-ARN41,IF(AND(ARN41&lt;=ASJ14,ARN41&lt;=ASG14,ARP41&gt;ASH14),ASJ14-ASG14,IF(AND(ARN41&gt;ASG14,ARP41&lt;=ASH14),ARP41-ARN41,IF(AND(ARN41&lt;=ASG14,ARP41&lt;=ASH14),ARP41-ASG14,0))))),0)),0)</f>
        <v>　</v>
      </c>
      <c r="ASH41" s="663"/>
      <c r="ASI41" s="664"/>
      <c r="ASJ41" s="662" t="str">
        <f>IFERROR(IF(OR(ARM41="日",ARM41="祝",ARM41=0,ARN41=""),"　",MAX(IF(AND(ARN41&lt;=ASJ14,ARP41&gt;ASK14),ASK14-ASJ14,IF(ARP41&lt;=ASK14,0,IF(AND(ARN41&gt;ASJ14,ARP41&gt;ASK14),ASK14-ARN41,0))),0)),0)</f>
        <v>　</v>
      </c>
      <c r="ASK41" s="663"/>
      <c r="ASL41" s="664"/>
      <c r="ASM41" s="662" t="str">
        <f t="shared" si="21"/>
        <v>　</v>
      </c>
      <c r="ASN41" s="663"/>
      <c r="ASO41" s="664"/>
      <c r="ASP41" s="665" t="str">
        <f>IF(ASS41="×",TIME(0,0,0),IF(ATC4="非常勤",ARR41,ASD41))</f>
        <v>　</v>
      </c>
      <c r="ASQ41" s="666"/>
      <c r="ASR41" s="667"/>
      <c r="ASS41" s="265"/>
      <c r="AST41" s="665" t="str">
        <f>IF(ASW41="×",TIME(0,0,0),IF(ATC4="非常勤",ARU41,ASG41))</f>
        <v>　</v>
      </c>
      <c r="ASU41" s="666"/>
      <c r="ASV41" s="667"/>
      <c r="ASW41" s="265"/>
      <c r="ASX41" s="665" t="str">
        <f>IF(ATA41="×",TIME(0,0,0),IF(ATC4="非常勤",ARX41,ASJ41))</f>
        <v>　</v>
      </c>
      <c r="ASY41" s="666"/>
      <c r="ASZ41" s="667"/>
      <c r="ATA41" s="265"/>
      <c r="ATB41" s="665" t="str">
        <f>IF(ATE41="×",TIME(0,0,0),IF(ATC4="非常勤",ASA41,ASM41))</f>
        <v>　</v>
      </c>
      <c r="ATC41" s="666"/>
      <c r="ATD41" s="667"/>
      <c r="ATE41" s="265"/>
      <c r="ATF41" s="720"/>
      <c r="ATG41" s="720"/>
      <c r="ATH41" s="668"/>
      <c r="ATI41" s="670"/>
      <c r="ATJ41" s="669"/>
      <c r="ATK41" s="671"/>
      <c r="ATL41" s="672"/>
      <c r="ATM41" s="672"/>
      <c r="ATN41" s="673"/>
      <c r="ATO41" s="263">
        <f>$A$41</f>
        <v>27</v>
      </c>
      <c r="ATP41" s="264" t="str">
        <f>$B$41</f>
        <v>火</v>
      </c>
      <c r="ATQ41" s="660"/>
      <c r="ATR41" s="661"/>
      <c r="ATS41" s="660"/>
      <c r="ATT41" s="661"/>
      <c r="ATU41" s="662" t="str">
        <f>IFERROR(IF(OR(ATP41="日",ATP41="祝",ATP41=0,ATQ41=""),"　",MAX(IF(AND(ATQ41&lt;=ATU14,ATS41&gt;ATV14),ATV14-ATU14,IF(AND(ATQ41&gt;ATU14,ATS41&lt;=ATV14),ATS41-ATQ41,IF(AND(ATQ41&lt;=ATU14,ATS41&lt;=ATV14),ATS41-ATU14,IF(AND(ATQ41&gt;ATU14,ATS41&gt;ATV14),ATV14-ATQ41,0)))),0)),0)</f>
        <v>　</v>
      </c>
      <c r="ATV41" s="663"/>
      <c r="ATW41" s="664"/>
      <c r="ATX41" s="662" t="str">
        <f>IFERROR(IF(OR(ATP41="日",ATP41="祝",ATP41=0,ATQ41=""),"　",MAX(IF(AND(ATQ41&gt;AUA14,ATS41&gt;ATY14),0,IF(AND(ATQ41&lt;=AUA14,ATQ41&gt;ATX14,ATS41&gt;ATY14),AUA14-ATQ41,IF(AND(ATQ41&lt;=AUA14,ATQ41&lt;=ATX14,ATS41&gt;ATY14),AUA14-ATX14,IF(AND(ATQ41&gt;ATX14,ATS41&lt;=ATY14),ATS41-ATQ41,IF(AND(ATQ41&lt;=ATX14,ATS41&lt;=ATY14),ATS41-ATX14,0))))),0)),0)</f>
        <v>　</v>
      </c>
      <c r="ATY41" s="663"/>
      <c r="ATZ41" s="664"/>
      <c r="AUA41" s="662" t="str">
        <f>IFERROR(IF(OR(ATP41="日",ATP41="祝",ATP41=0,ATQ41=""),"　",MAX(IF(AND(ATQ41&lt;=AUA14,ATS41&gt;AUB14),AUB14-AUA14,IF(ATS41&lt;=AUB14,0,IF(AND(ATQ41&gt;AUA14,ATS41&gt;AUB14),AUB14-ATQ41,0))),0)),0)</f>
        <v>　</v>
      </c>
      <c r="AUB41" s="663"/>
      <c r="AUC41" s="664"/>
      <c r="AUD41" s="662" t="str">
        <f>IFERROR(IF(OR(ATP41="日",ATP41="祝",ATP41=0,ATQ41=""),"　",MAX(IF(ATQ41&gt;AUD14,ATS41-ATQ41,IF(ATQ41&lt;=AUD14,ATS41-AUD14,0)),0)),0)</f>
        <v>　</v>
      </c>
      <c r="AUE41" s="663"/>
      <c r="AUF41" s="664"/>
      <c r="AUG41" s="662" t="str">
        <f>IFERROR(IF(OR(ATP41="日",ATP41="祝",ATP41=0,ATQ41=""),"　",MAX(IF(AND(ATQ41&lt;=AUG14,ATS41&gt;AUH14),AUH14-AUG14,IF(AND(ATQ41&gt;AUG14,ATS41&lt;=AUH14),ATS41-ATQ41,IF(AND(ATQ41&lt;=AUG14,ATS41&lt;=AUH14),ATS41-AUG14,IF(AND(ATQ41&gt;AUG14,ATS41&gt;AUH14),AUH14-ATQ41,0)))),0)),0)</f>
        <v>　</v>
      </c>
      <c r="AUH41" s="663"/>
      <c r="AUI41" s="664"/>
      <c r="AUJ41" s="662" t="str">
        <f>IFERROR(IF(OR(ATP41="日",ATP41="祝",ATP41=0,ATQ41=""),"　",MAX(IF(AND(ATQ41&gt;AUM14,ATS41&gt;AUK14),0,IF(AND(ATQ41&lt;=AUM14,ATQ41&gt;AUJ14,ATS41&gt;AUK14),AUM14-ATQ41,IF(AND(ATQ41&lt;=AUM14,ATQ41&lt;=AUJ14,ATS41&gt;AUK14),AUM14-AUJ14,IF(AND(ATQ41&gt;AUJ14,ATS41&lt;=AUK14),ATS41-ATQ41,IF(AND(ATQ41&lt;=AUJ14,ATS41&lt;=AUK14),ATS41-AUJ14,0))))),0)),0)</f>
        <v>　</v>
      </c>
      <c r="AUK41" s="663"/>
      <c r="AUL41" s="664"/>
      <c r="AUM41" s="662" t="str">
        <f>IFERROR(IF(OR(ATP41="日",ATP41="祝",ATP41=0,ATQ41=""),"　",MAX(IF(AND(ATQ41&lt;=AUM14,ATS41&gt;AUN14),AUN14-AUM14,IF(ATS41&lt;=AUN14,0,IF(AND(ATQ41&gt;AUM14,ATS41&gt;AUN14),AUN14-ATQ41,0))),0)),0)</f>
        <v>　</v>
      </c>
      <c r="AUN41" s="663"/>
      <c r="AUO41" s="664"/>
      <c r="AUP41" s="662" t="str">
        <f t="shared" si="22"/>
        <v>　</v>
      </c>
      <c r="AUQ41" s="663"/>
      <c r="AUR41" s="664"/>
      <c r="AUS41" s="665" t="str">
        <f>IF(AUV41="×",TIME(0,0,0),IF(AVF4="非常勤",ATU41,AUG41))</f>
        <v>　</v>
      </c>
      <c r="AUT41" s="666"/>
      <c r="AUU41" s="667"/>
      <c r="AUV41" s="265"/>
      <c r="AUW41" s="665" t="str">
        <f>IF(AUZ41="×",TIME(0,0,0),IF(AVF4="非常勤",ATX41,AUJ41))</f>
        <v>　</v>
      </c>
      <c r="AUX41" s="666"/>
      <c r="AUY41" s="667"/>
      <c r="AUZ41" s="265"/>
      <c r="AVA41" s="665" t="str">
        <f>IF(AVD41="×",TIME(0,0,0),IF(AVF4="非常勤",AUA41,AUM41))</f>
        <v>　</v>
      </c>
      <c r="AVB41" s="666"/>
      <c r="AVC41" s="667"/>
      <c r="AVD41" s="265"/>
      <c r="AVE41" s="665" t="str">
        <f>IF(AVH41="×",TIME(0,0,0),IF(AVF4="非常勤",AUD41,AUP41))</f>
        <v>　</v>
      </c>
      <c r="AVF41" s="666"/>
      <c r="AVG41" s="667"/>
      <c r="AVH41" s="265"/>
      <c r="AVI41" s="668"/>
      <c r="AVJ41" s="669"/>
      <c r="AVK41" s="668"/>
      <c r="AVL41" s="670"/>
      <c r="AVM41" s="669"/>
      <c r="AVN41" s="671"/>
      <c r="AVO41" s="672"/>
      <c r="AVP41" s="672"/>
      <c r="AVQ41" s="673"/>
      <c r="AVR41" s="263">
        <f>$A$41</f>
        <v>27</v>
      </c>
      <c r="AVS41" s="264" t="str">
        <f>$B$41</f>
        <v>火</v>
      </c>
      <c r="AVT41" s="660"/>
      <c r="AVU41" s="661"/>
      <c r="AVV41" s="660"/>
      <c r="AVW41" s="661"/>
      <c r="AVX41" s="662" t="str">
        <f>IFERROR(IF(OR(AVS41="日",AVS41="祝",AVS41=0,AVT41=""),"　",MAX(IF(AND(AVT41&lt;=AVX14,AVV41&gt;AVY14),AVY14-AVX14,IF(AND(AVT41&gt;AVX14,AVV41&lt;=AVY14),AVV41-AVT41,IF(AND(AVT41&lt;=AVX14,AVV41&lt;=AVY14),AVV41-AVX14,IF(AND(AVT41&gt;AVX14,AVV41&gt;AVY14),AVY14-AVT41,0)))),0)),0)</f>
        <v>　</v>
      </c>
      <c r="AVY41" s="663"/>
      <c r="AVZ41" s="664"/>
      <c r="AWA41" s="662" t="str">
        <f>IFERROR(IF(OR(AVS41="日",AVS41="祝",AVS41=0,AVT41=""),"　",MAX(IF(AND(AVT41&gt;AWD14,AVV41&gt;AWB14),0,IF(AND(AVT41&lt;=AWD14,AVT41&gt;AWA14,AVV41&gt;AWB14),AWD14-AVT41,IF(AND(AVT41&lt;=AWD14,AVT41&lt;=AWA14,AVV41&gt;AWB14),AWD14-AWA14,IF(AND(AVT41&gt;AWA14,AVV41&lt;=AWB14),AVV41-AVT41,IF(AND(AVT41&lt;=AWA14,AVV41&lt;=AWB14),AVV41-AWA14,0))))),0)),0)</f>
        <v>　</v>
      </c>
      <c r="AWB41" s="663"/>
      <c r="AWC41" s="664"/>
      <c r="AWD41" s="662" t="str">
        <f>IFERROR(IF(OR(AVS41="日",AVS41="祝",AVS41=0,AVT41=""),"　",MAX(IF(AND(AVT41&lt;=AWD14,AVV41&gt;AWE14),AWE14-AWD14,IF(AVV41&lt;=AWE14,0,IF(AND(AVT41&gt;AWD14,AVV41&gt;AWE14),AWE14-AVT41,0))),0)),0)</f>
        <v>　</v>
      </c>
      <c r="AWE41" s="663"/>
      <c r="AWF41" s="664"/>
      <c r="AWG41" s="662" t="str">
        <f>IFERROR(IF(OR(AVS41="日",AVS41="祝",AVS41=0,AVT41=""),"　",MAX(IF(AVT41&gt;AWG14,AVV41-AVT41,IF(AVT41&lt;=AWG14,AVV41-AWG14,0)),0)),0)</f>
        <v>　</v>
      </c>
      <c r="AWH41" s="663"/>
      <c r="AWI41" s="664"/>
      <c r="AWJ41" s="662" t="str">
        <f>IFERROR(IF(OR(AVS41="日",AVS41="祝",AVS41=0,AVT41=""),"　",MAX(IF(AND(AVT41&lt;=AWJ14,AVV41&gt;AWK14),AWK14-AWJ14,IF(AND(AVT41&gt;AWJ14,AVV41&lt;=AWK14),AVV41-AVT41,IF(AND(AVT41&lt;=AWJ14,AVV41&lt;=AWK14),AVV41-AWJ14,IF(AND(AVT41&gt;AWJ14,AVV41&gt;AWK14),AWK14-AVT41,0)))),0)),0)</f>
        <v>　</v>
      </c>
      <c r="AWK41" s="663"/>
      <c r="AWL41" s="664"/>
      <c r="AWM41" s="662" t="str">
        <f>IFERROR(IF(OR(AVS41="日",AVS41="祝",AVS41=0,AVT41=""),"　",MAX(IF(AND(AVT41&gt;AWP14,AVV41&gt;AWN14),0,IF(AND(AVT41&lt;=AWP14,AVT41&gt;AWM14,AVV41&gt;AWN14),AWP14-AVT41,IF(AND(AVT41&lt;=AWP14,AVT41&lt;=AWM14,AVV41&gt;AWN14),AWP14-AWM14,IF(AND(AVT41&gt;AWM14,AVV41&lt;=AWN14),AVV41-AVT41,IF(AND(AVT41&lt;=AWM14,AVV41&lt;=AWN14),AVV41-AWM14,0))))),0)),0)</f>
        <v>　</v>
      </c>
      <c r="AWN41" s="663"/>
      <c r="AWO41" s="664"/>
      <c r="AWP41" s="662" t="str">
        <f>IFERROR(IF(OR(AVS41="日",AVS41="祝",AVS41=0,AVT41=""),"　",MAX(IF(AND(AVT41&lt;=AWP14,AVV41&gt;AWQ14),AWQ14-AWP14,IF(AVV41&lt;=AWQ14,0,IF(AND(AVT41&gt;AWP14,AVV41&gt;AWQ14),AWQ14-AVT41,0))),0)),0)</f>
        <v>　</v>
      </c>
      <c r="AWQ41" s="663"/>
      <c r="AWR41" s="664"/>
      <c r="AWS41" s="662" t="str">
        <f t="shared" si="23"/>
        <v>　</v>
      </c>
      <c r="AWT41" s="663"/>
      <c r="AWU41" s="664"/>
      <c r="AWV41" s="665" t="str">
        <f>IF(AWY41="×",TIME(0,0,0),IF(AXI4="非常勤",AVX41,AWJ41))</f>
        <v>　</v>
      </c>
      <c r="AWW41" s="666"/>
      <c r="AWX41" s="667"/>
      <c r="AWY41" s="265"/>
      <c r="AWZ41" s="665" t="str">
        <f>IF(AXC41="×",TIME(0,0,0),IF(AXI4="非常勤",AWA41,AWM41))</f>
        <v>　</v>
      </c>
      <c r="AXA41" s="666"/>
      <c r="AXB41" s="667"/>
      <c r="AXC41" s="265"/>
      <c r="AXD41" s="665" t="str">
        <f>IF(AXG41="×",TIME(0,0,0),IF(AXI4="非常勤",AWD41,AWP41))</f>
        <v>　</v>
      </c>
      <c r="AXE41" s="666"/>
      <c r="AXF41" s="667"/>
      <c r="AXG41" s="265"/>
      <c r="AXH41" s="665" t="str">
        <f>IF(AXK41="×",TIME(0,0,0),IF(AXI4="非常勤",AWG41,AWS41))</f>
        <v>　</v>
      </c>
      <c r="AXI41" s="666"/>
      <c r="AXJ41" s="667"/>
      <c r="AXK41" s="265"/>
      <c r="AXL41" s="668"/>
      <c r="AXM41" s="669"/>
      <c r="AXN41" s="668"/>
      <c r="AXO41" s="670"/>
      <c r="AXP41" s="669"/>
      <c r="AXQ41" s="671"/>
      <c r="AXR41" s="672"/>
      <c r="AXS41" s="672"/>
      <c r="AXT41" s="673"/>
      <c r="AXU41" s="263">
        <f>$A$41</f>
        <v>27</v>
      </c>
      <c r="AXV41" s="264" t="str">
        <f>$B$41</f>
        <v>火</v>
      </c>
      <c r="AXW41" s="660"/>
      <c r="AXX41" s="661"/>
      <c r="AXY41" s="660"/>
      <c r="AXZ41" s="661"/>
      <c r="AYA41" s="662" t="str">
        <f>IFERROR(IF(OR(AXV41="日",AXV41="祝",AXV41=0,AXW41=""),"　",MAX(IF(AND(AXW41&lt;=AYA14,AXY41&gt;AYB14),AYB14-AYA14,IF(AND(AXW41&gt;AYA14,AXY41&lt;=AYB14),AXY41-AXW41,IF(AND(AXW41&lt;=AYA14,AXY41&lt;=AYB14),AXY41-AYA14,IF(AND(AXW41&gt;AYA14,AXY41&gt;AYB14),AYB14-AXW41,0)))),0)),0)</f>
        <v>　</v>
      </c>
      <c r="AYB41" s="663"/>
      <c r="AYC41" s="664"/>
      <c r="AYD41" s="662" t="str">
        <f>IFERROR(IF(OR(AXV41="日",AXV41="祝",AXV41=0,AXW41=""),"　",MAX(IF(AND(AXW41&gt;AYG14,AXY41&gt;AYE14),0,IF(AND(AXW41&lt;=AYG14,AXW41&gt;AYD14,AXY41&gt;AYE14),AYG14-AXW41,IF(AND(AXW41&lt;=AYG14,AXW41&lt;=AYD14,AXY41&gt;AYE14),AYG14-AYD14,IF(AND(AXW41&gt;AYD14,AXY41&lt;=AYE14),AXY41-AXW41,IF(AND(AXW41&lt;=AYD14,AXY41&lt;=AYE14),AXY41-AYD14,0))))),0)),0)</f>
        <v>　</v>
      </c>
      <c r="AYE41" s="663"/>
      <c r="AYF41" s="664"/>
      <c r="AYG41" s="662" t="str">
        <f>IFERROR(IF(OR(AXV41="日",AXV41="祝",AXV41=0,AXW41=""),"　",MAX(IF(AND(AXW41&lt;=AYG14,AXY41&gt;AYH14),AYH14-AYG14,IF(AXY41&lt;=AYH14,0,IF(AND(AXW41&gt;AYG14,AXY41&gt;AYH14),AYH14-AXW41,0))),0)),0)</f>
        <v>　</v>
      </c>
      <c r="AYH41" s="663"/>
      <c r="AYI41" s="664"/>
      <c r="AYJ41" s="662" t="str">
        <f>IFERROR(IF(OR(AXV41="日",AXV41="祝",AXV41=0,AXW41=""),"　",MAX(IF(AXW41&gt;AYJ14,AXY41-AXW41,IF(AXW41&lt;=AYJ14,AXY41-AYJ14,0)),0)),0)</f>
        <v>　</v>
      </c>
      <c r="AYK41" s="663"/>
      <c r="AYL41" s="664"/>
      <c r="AYM41" s="662" t="str">
        <f>IFERROR(IF(OR(AXV41="日",AXV41="祝",AXV41=0,AXW41=""),"　",MAX(IF(AND(AXW41&lt;=AYM14,AXY41&gt;AYN14),AYN14-AYM14,IF(AND(AXW41&gt;AYM14,AXY41&lt;=AYN14),AXY41-AXW41,IF(AND(AXW41&lt;=AYM14,AXY41&lt;=AYN14),AXY41-AYM14,IF(AND(AXW41&gt;AYM14,AXY41&gt;AYN14),AYN14-AXW41,0)))),0)),0)</f>
        <v>　</v>
      </c>
      <c r="AYN41" s="663"/>
      <c r="AYO41" s="664"/>
      <c r="AYP41" s="662" t="str">
        <f>IFERROR(IF(OR(AXV41="日",AXV41="祝",AXV41=0,AXW41=""),"　",MAX(IF(AND(AXW41&gt;AYS14,AXY41&gt;AYQ14),0,IF(AND(AXW41&lt;=AYS14,AXW41&gt;AYP14,AXY41&gt;AYQ14),AYS14-AXW41,IF(AND(AXW41&lt;=AYS14,AXW41&lt;=AYP14,AXY41&gt;AYQ14),AYS14-AYP14,IF(AND(AXW41&gt;AYP14,AXY41&lt;=AYQ14),AXY41-AXW41,IF(AND(AXW41&lt;=AYP14,AXY41&lt;=AYQ14),AXY41-AYP14,0))))),0)),0)</f>
        <v>　</v>
      </c>
      <c r="AYQ41" s="663"/>
      <c r="AYR41" s="664"/>
      <c r="AYS41" s="662" t="str">
        <f>IFERROR(IF(OR(AXV41="日",AXV41="祝",AXV41=0,AXW41=""),"　",MAX(IF(AND(AXW41&lt;=AYS14,AXY41&gt;AYT14),AYT14-AYS14,IF(AXY41&lt;=AYT14,0,IF(AND(AXW41&gt;AYS14,AXY41&gt;AYT14),AYT14-AXW41,0))),0)),0)</f>
        <v>　</v>
      </c>
      <c r="AYT41" s="663"/>
      <c r="AYU41" s="664"/>
      <c r="AYV41" s="662" t="str">
        <f t="shared" si="24"/>
        <v>　</v>
      </c>
      <c r="AYW41" s="663"/>
      <c r="AYX41" s="664"/>
      <c r="AYY41" s="665" t="str">
        <f>IF(AZB41="×",TIME(0,0,0),IF(AZL4="非常勤",AYA41,AYM41))</f>
        <v>　</v>
      </c>
      <c r="AYZ41" s="666"/>
      <c r="AZA41" s="667"/>
      <c r="AZB41" s="265"/>
      <c r="AZC41" s="665" t="str">
        <f>IF(AZF41="×",TIME(0,0,0),IF(AZL4="非常勤",AYD41,AYP41))</f>
        <v>　</v>
      </c>
      <c r="AZD41" s="666"/>
      <c r="AZE41" s="667"/>
      <c r="AZF41" s="265"/>
      <c r="AZG41" s="665" t="str">
        <f>IF(AZJ41="×",TIME(0,0,0),IF(AZL4="非常勤",AYG41,AYS41))</f>
        <v>　</v>
      </c>
      <c r="AZH41" s="666"/>
      <c r="AZI41" s="667"/>
      <c r="AZJ41" s="265"/>
      <c r="AZK41" s="665" t="str">
        <f>IF(AZN41="×",TIME(0,0,0),IF(AZL4="非常勤",AYJ41,AYV41))</f>
        <v>　</v>
      </c>
      <c r="AZL41" s="666"/>
      <c r="AZM41" s="667"/>
      <c r="AZN41" s="265"/>
      <c r="AZO41" s="668"/>
      <c r="AZP41" s="669"/>
      <c r="AZQ41" s="668"/>
      <c r="AZR41" s="670"/>
      <c r="AZS41" s="669"/>
      <c r="AZT41" s="671"/>
      <c r="AZU41" s="672"/>
      <c r="AZV41" s="672"/>
      <c r="AZW41" s="673"/>
      <c r="AZX41" s="263">
        <f>$A$41</f>
        <v>27</v>
      </c>
      <c r="AZY41" s="264" t="str">
        <f>$B$41</f>
        <v>火</v>
      </c>
      <c r="AZZ41" s="660"/>
      <c r="BAA41" s="661"/>
      <c r="BAB41" s="660"/>
      <c r="BAC41" s="661"/>
      <c r="BAD41" s="662" t="str">
        <f>IFERROR(IF(OR(AZY41="日",AZY41="祝",AZY41=0,AZZ41=""),"　",MAX(IF(AND(AZZ41&lt;=BAD14,BAB41&gt;BAE14),BAE14-BAD14,IF(AND(AZZ41&gt;BAD14,BAB41&lt;=BAE14),BAB41-AZZ41,IF(AND(AZZ41&lt;=BAD14,BAB41&lt;=BAE14),BAB41-BAD14,IF(AND(AZZ41&gt;BAD14,BAB41&gt;BAE14),BAE14-AZZ41,0)))),0)),0)</f>
        <v>　</v>
      </c>
      <c r="BAE41" s="663"/>
      <c r="BAF41" s="664"/>
      <c r="BAG41" s="662" t="str">
        <f>IFERROR(IF(OR(AZY41="日",AZY41="祝",AZY41=0,AZZ41=""),"　",MAX(IF(AND(AZZ41&gt;BAJ14,BAB41&gt;BAH14),0,IF(AND(AZZ41&lt;=BAJ14,AZZ41&gt;BAG14,BAB41&gt;BAH14),BAJ14-AZZ41,IF(AND(AZZ41&lt;=BAJ14,AZZ41&lt;=BAG14,BAB41&gt;BAH14),BAJ14-BAG14,IF(AND(AZZ41&gt;BAG14,BAB41&lt;=BAH14),BAB41-AZZ41,IF(AND(AZZ41&lt;=BAG14,BAB41&lt;=BAH14),BAB41-BAG14,0))))),0)),0)</f>
        <v>　</v>
      </c>
      <c r="BAH41" s="663"/>
      <c r="BAI41" s="664"/>
      <c r="BAJ41" s="662" t="str">
        <f>IFERROR(IF(OR(AZY41="日",AZY41="祝",AZY41=0,AZZ41=""),"　",MAX(IF(AND(AZZ41&lt;=BAJ14,BAB41&gt;BAK14),BAK14-BAJ14,IF(BAB41&lt;=BAK14,0,IF(AND(AZZ41&gt;BAJ14,BAB41&gt;BAK14),BAK14-AZZ41,0))),0)),0)</f>
        <v>　</v>
      </c>
      <c r="BAK41" s="663"/>
      <c r="BAL41" s="664"/>
      <c r="BAM41" s="662" t="str">
        <f>IFERROR(IF(OR(AZY41="日",AZY41="祝",AZY41=0,AZZ41=""),"　",MAX(IF(AZZ41&gt;BAM14,BAB41-AZZ41,IF(AZZ41&lt;=BAM14,BAB41-BAM14,0)),0)),0)</f>
        <v>　</v>
      </c>
      <c r="BAN41" s="663"/>
      <c r="BAO41" s="664"/>
      <c r="BAP41" s="662" t="str">
        <f>IFERROR(IF(OR(AZY41="日",AZY41="祝",AZY41=0,AZZ41=""),"　",MAX(IF(AND(AZZ41&lt;=BAP14,BAB41&gt;BAQ14),BAQ14-BAP14,IF(AND(AZZ41&gt;BAP14,BAB41&lt;=BAQ14),BAB41-AZZ41,IF(AND(AZZ41&lt;=BAP14,BAB41&lt;=BAQ14),BAB41-BAP14,IF(AND(AZZ41&gt;BAP14,BAB41&gt;BAQ14),BAQ14-AZZ41,0)))),0)),0)</f>
        <v>　</v>
      </c>
      <c r="BAQ41" s="663"/>
      <c r="BAR41" s="664"/>
      <c r="BAS41" s="662" t="str">
        <f>IFERROR(IF(OR(AZY41="日",AZY41="祝",AZY41=0,AZZ41=""),"　",MAX(IF(AND(AZZ41&gt;BAV14,BAB41&gt;BAT14),0,IF(AND(AZZ41&lt;=BAV14,AZZ41&gt;BAS14,BAB41&gt;BAT14),BAV14-AZZ41,IF(AND(AZZ41&lt;=BAV14,AZZ41&lt;=BAS14,BAB41&gt;BAT14),BAV14-BAS14,IF(AND(AZZ41&gt;BAS14,BAB41&lt;=BAT14),BAB41-AZZ41,IF(AND(AZZ41&lt;=BAS14,BAB41&lt;=BAT14),BAB41-BAS14,0))))),0)),0)</f>
        <v>　</v>
      </c>
      <c r="BAT41" s="663"/>
      <c r="BAU41" s="664"/>
      <c r="BAV41" s="662" t="str">
        <f>IFERROR(IF(OR(AZY41="日",AZY41="祝",AZY41=0,AZZ41=""),"　",MAX(IF(AND(AZZ41&lt;=BAV14,BAB41&gt;BAW14),BAW14-BAV14,IF(BAB41&lt;=BAW14,0,IF(AND(AZZ41&gt;BAV14,BAB41&gt;BAW14),BAW14-AZZ41,0))),0)),0)</f>
        <v>　</v>
      </c>
      <c r="BAW41" s="663"/>
      <c r="BAX41" s="664"/>
      <c r="BAY41" s="662" t="str">
        <f t="shared" si="25"/>
        <v>　</v>
      </c>
      <c r="BAZ41" s="663"/>
      <c r="BBA41" s="664"/>
      <c r="BBB41" s="665" t="str">
        <f>IF(BBE41="×",TIME(0,0,0),IF(BBO4="非常勤",BAD41,BAP41))</f>
        <v>　</v>
      </c>
      <c r="BBC41" s="666"/>
      <c r="BBD41" s="667"/>
      <c r="BBE41" s="265"/>
      <c r="BBF41" s="665" t="str">
        <f>IF(BBI41="×",TIME(0,0,0),IF(BBO4="非常勤",BAG41,BAS41))</f>
        <v>　</v>
      </c>
      <c r="BBG41" s="666"/>
      <c r="BBH41" s="667"/>
      <c r="BBI41" s="265"/>
      <c r="BBJ41" s="665" t="str">
        <f>IF(BBM41="×",TIME(0,0,0),IF(BBO4="非常勤",BAJ41,BAV41))</f>
        <v>　</v>
      </c>
      <c r="BBK41" s="666"/>
      <c r="BBL41" s="667"/>
      <c r="BBM41" s="265"/>
      <c r="BBN41" s="665" t="str">
        <f>IF(BBQ41="×",TIME(0,0,0),IF(BBO4="非常勤",BAM41,BAY41))</f>
        <v>　</v>
      </c>
      <c r="BBO41" s="666"/>
      <c r="BBP41" s="667"/>
      <c r="BBQ41" s="265"/>
      <c r="BBR41" s="668"/>
      <c r="BBS41" s="669"/>
      <c r="BBT41" s="668"/>
      <c r="BBU41" s="670"/>
      <c r="BBV41" s="669"/>
      <c r="BBW41" s="671"/>
      <c r="BBX41" s="672"/>
      <c r="BBY41" s="672"/>
      <c r="BBZ41" s="673"/>
      <c r="BCA41" s="263">
        <f>$A$41</f>
        <v>27</v>
      </c>
      <c r="BCB41" s="264" t="str">
        <f>$B$41</f>
        <v>火</v>
      </c>
      <c r="BCC41" s="660"/>
      <c r="BCD41" s="661"/>
      <c r="BCE41" s="660"/>
      <c r="BCF41" s="661"/>
      <c r="BCG41" s="662" t="str">
        <f>IFERROR(IF(OR(BCB41="日",BCB41="祝",BCB41=0,BCC41=""),"　",MAX(IF(AND(BCC41&lt;=BCG14,BCE41&gt;BCH14),BCH14-BCG14,IF(AND(BCC41&gt;BCG14,BCE41&lt;=BCH14),BCE41-BCC41,IF(AND(BCC41&lt;=BCG14,BCE41&lt;=BCH14),BCE41-BCG14,IF(AND(BCC41&gt;BCG14,BCE41&gt;BCH14),BCH14-BCC41,0)))),0)),0)</f>
        <v>　</v>
      </c>
      <c r="BCH41" s="663"/>
      <c r="BCI41" s="664"/>
      <c r="BCJ41" s="662" t="str">
        <f>IFERROR(IF(OR(BCB41="日",BCB41="祝",BCB41=0,BCC41=""),"　",MAX(IF(AND(BCC41&gt;BCM14,BCE41&gt;BCK14),0,IF(AND(BCC41&lt;=BCM14,BCC41&gt;BCJ14,BCE41&gt;BCK14),BCM14-BCC41,IF(AND(BCC41&lt;=BCM14,BCC41&lt;=BCJ14,BCE41&gt;BCK14),BCM14-BCJ14,IF(AND(BCC41&gt;BCJ14,BCE41&lt;=BCK14),BCE41-BCC41,IF(AND(BCC41&lt;=BCJ14,BCE41&lt;=BCK14),BCE41-BCJ14,0))))),0)),0)</f>
        <v>　</v>
      </c>
      <c r="BCK41" s="663"/>
      <c r="BCL41" s="664"/>
      <c r="BCM41" s="662" t="str">
        <f>IFERROR(IF(OR(BCB41="日",BCB41="祝",BCB41=0,BCC41=""),"　",MAX(IF(AND(BCC41&lt;=BCM14,BCE41&gt;BCN14),BCN14-BCM14,IF(BCE41&lt;=BCN14,0,IF(AND(BCC41&gt;BCM14,BCE41&gt;BCN14),BCN14-BCC41,0))),0)),0)</f>
        <v>　</v>
      </c>
      <c r="BCN41" s="663"/>
      <c r="BCO41" s="664"/>
      <c r="BCP41" s="662" t="str">
        <f>IFERROR(IF(OR(BCB41="日",BCB41="祝",BCB41=0,BCC41=""),"　",MAX(IF(BCC41&gt;BCP14,BCE41-BCC41,IF(BCC41&lt;=BCP14,BCE41-BCP14,0)),0)),0)</f>
        <v>　</v>
      </c>
      <c r="BCQ41" s="663"/>
      <c r="BCR41" s="664"/>
      <c r="BCS41" s="662" t="str">
        <f>IFERROR(IF(OR(BCB41="日",BCB41="祝",BCB41=0,BCC41=""),"　",MAX(IF(AND(BCC41&lt;=BCS14,BCE41&gt;BCT14),BCT14-BCS14,IF(AND(BCC41&gt;BCS14,BCE41&lt;=BCT14),BCE41-BCC41,IF(AND(BCC41&lt;=BCS14,BCE41&lt;=BCT14),BCE41-BCS14,IF(AND(BCC41&gt;BCS14,BCE41&gt;BCT14),BCT14-BCC41,0)))),0)),0)</f>
        <v>　</v>
      </c>
      <c r="BCT41" s="663"/>
      <c r="BCU41" s="664"/>
      <c r="BCV41" s="662" t="str">
        <f>IFERROR(IF(OR(BCB41="日",BCB41="祝",BCB41=0,BCC41=""),"　",MAX(IF(AND(BCC41&gt;BCY14,BCE41&gt;BCW14),0,IF(AND(BCC41&lt;=BCY14,BCC41&gt;BCV14,BCE41&gt;BCW14),BCY14-BCC41,IF(AND(BCC41&lt;=BCY14,BCC41&lt;=BCV14,BCE41&gt;BCW14),BCY14-BCV14,IF(AND(BCC41&gt;BCV14,BCE41&lt;=BCW14),BCE41-BCC41,IF(AND(BCC41&lt;=BCV14,BCE41&lt;=BCW14),BCE41-BCV14,0))))),0)),0)</f>
        <v>　</v>
      </c>
      <c r="BCW41" s="663"/>
      <c r="BCX41" s="664"/>
      <c r="BCY41" s="662" t="str">
        <f>IFERROR(IF(OR(BCB41="日",BCB41="祝",BCB41=0,BCC41=""),"　",MAX(IF(AND(BCC41&lt;=BCY14,BCE41&gt;BCZ14),BCZ14-BCY14,IF(BCE41&lt;=BCZ14,0,IF(AND(BCC41&gt;BCY14,BCE41&gt;BCZ14),BCZ14-BCC41,0))),0)),0)</f>
        <v>　</v>
      </c>
      <c r="BCZ41" s="663"/>
      <c r="BDA41" s="664"/>
      <c r="BDB41" s="662" t="str">
        <f t="shared" si="26"/>
        <v>　</v>
      </c>
      <c r="BDC41" s="663"/>
      <c r="BDD41" s="664"/>
      <c r="BDE41" s="665" t="str">
        <f>IF(BDH41="×",TIME(0,0,0),IF(BDR4="非常勤",BCG41,BCS41))</f>
        <v>　</v>
      </c>
      <c r="BDF41" s="666"/>
      <c r="BDG41" s="667"/>
      <c r="BDH41" s="265"/>
      <c r="BDI41" s="665" t="str">
        <f>IF(BDL41="×",TIME(0,0,0),IF(BDR4="非常勤",BCJ41,BCV41))</f>
        <v>　</v>
      </c>
      <c r="BDJ41" s="666"/>
      <c r="BDK41" s="667"/>
      <c r="BDL41" s="265"/>
      <c r="BDM41" s="665" t="str">
        <f>IF(BDP41="×",TIME(0,0,0),IF(BDR4="非常勤",BCM41,BCY41))</f>
        <v>　</v>
      </c>
      <c r="BDN41" s="666"/>
      <c r="BDO41" s="667"/>
      <c r="BDP41" s="265"/>
      <c r="BDQ41" s="665" t="str">
        <f>IF(BDT41="×",TIME(0,0,0),IF(BDR4="非常勤",BCP41,BDB41))</f>
        <v>　</v>
      </c>
      <c r="BDR41" s="666"/>
      <c r="BDS41" s="667"/>
      <c r="BDT41" s="265"/>
      <c r="BDU41" s="668"/>
      <c r="BDV41" s="669"/>
      <c r="BDW41" s="668"/>
      <c r="BDX41" s="670"/>
      <c r="BDY41" s="669"/>
      <c r="BDZ41" s="671"/>
      <c r="BEA41" s="672"/>
      <c r="BEB41" s="672"/>
      <c r="BEC41" s="673"/>
      <c r="BED41" s="263">
        <f>$A$41</f>
        <v>27</v>
      </c>
      <c r="BEE41" s="264" t="str">
        <f>$B$41</f>
        <v>火</v>
      </c>
      <c r="BEF41" s="660"/>
      <c r="BEG41" s="661"/>
      <c r="BEH41" s="660"/>
      <c r="BEI41" s="661"/>
      <c r="BEJ41" s="662" t="str">
        <f>IFERROR(IF(OR(BEE41="日",BEE41="祝",BEE41=0,BEF41=""),"　",MAX(IF(AND(BEF41&lt;=BEJ14,BEH41&gt;BEK14),BEK14-BEJ14,IF(AND(BEF41&gt;BEJ14,BEH41&lt;=BEK14),BEH41-BEF41,IF(AND(BEF41&lt;=BEJ14,BEH41&lt;=BEK14),BEH41-BEJ14,IF(AND(BEF41&gt;BEJ14,BEH41&gt;BEK14),BEK14-BEF41,0)))),0)),0)</f>
        <v>　</v>
      </c>
      <c r="BEK41" s="663"/>
      <c r="BEL41" s="664"/>
      <c r="BEM41" s="662" t="str">
        <f>IFERROR(IF(OR(BEE41="日",BEE41="祝",BEE41=0,BEF41=""),"　",MAX(IF(AND(BEF41&gt;BEP14,BEH41&gt;BEN14),0,IF(AND(BEF41&lt;=BEP14,BEF41&gt;BEM14,BEH41&gt;BEN14),BEP14-BEF41,IF(AND(BEF41&lt;=BEP14,BEF41&lt;=BEM14,BEH41&gt;BEN14),BEP14-BEM14,IF(AND(BEF41&gt;BEM14,BEH41&lt;=BEN14),BEH41-BEF41,IF(AND(BEF41&lt;=BEM14,BEH41&lt;=BEN14),BEH41-BEM14,0))))),0)),0)</f>
        <v>　</v>
      </c>
      <c r="BEN41" s="663"/>
      <c r="BEO41" s="664"/>
      <c r="BEP41" s="662" t="str">
        <f>IFERROR(IF(OR(BEE41="日",BEE41="祝",BEE41=0,BEF41=""),"　",MAX(IF(AND(BEF41&lt;=BEP14,BEH41&gt;BEQ14),BEQ14-BEP14,IF(BEH41&lt;=BEQ14,0,IF(AND(BEF41&gt;BEP14,BEH41&gt;BEQ14),BEQ14-BEF41,0))),0)),0)</f>
        <v>　</v>
      </c>
      <c r="BEQ41" s="663"/>
      <c r="BER41" s="664"/>
      <c r="BES41" s="662" t="str">
        <f>IFERROR(IF(OR(BEE41="日",BEE41="祝",BEE41=0,BEF41=""),"　",MAX(IF(BEF41&gt;BES14,BEH41-BEF41,IF(BEF41&lt;=BES14,BEH41-BES14,0)),0)),0)</f>
        <v>　</v>
      </c>
      <c r="BET41" s="663"/>
      <c r="BEU41" s="664"/>
      <c r="BEV41" s="662" t="str">
        <f>IFERROR(IF(OR(BEE41="日",BEE41="祝",BEE41=0,BEF41=""),"　",MAX(IF(AND(BEF41&lt;=BEV14,BEH41&gt;BEW14),BEW14-BEV14,IF(AND(BEF41&gt;BEV14,BEH41&lt;=BEW14),BEH41-BEF41,IF(AND(BEF41&lt;=BEV14,BEH41&lt;=BEW14),BEH41-BEV14,IF(AND(BEF41&gt;BEV14,BEH41&gt;BEW14),BEW14-BEF41,0)))),0)),0)</f>
        <v>　</v>
      </c>
      <c r="BEW41" s="663"/>
      <c r="BEX41" s="664"/>
      <c r="BEY41" s="662" t="str">
        <f>IFERROR(IF(OR(BEE41="日",BEE41="祝",BEE41=0,BEF41=""),"　",MAX(IF(AND(BEF41&gt;BFB14,BEH41&gt;BEZ14),0,IF(AND(BEF41&lt;=BFB14,BEF41&gt;BEY14,BEH41&gt;BEZ14),BFB14-BEF41,IF(AND(BEF41&lt;=BFB14,BEF41&lt;=BEY14,BEH41&gt;BEZ14),BFB14-BEY14,IF(AND(BEF41&gt;BEY14,BEH41&lt;=BEZ14),BEH41-BEF41,IF(AND(BEF41&lt;=BEY14,BEH41&lt;=BEZ14),BEH41-BEY14,0))))),0)),0)</f>
        <v>　</v>
      </c>
      <c r="BEZ41" s="663"/>
      <c r="BFA41" s="664"/>
      <c r="BFB41" s="662" t="str">
        <f>IFERROR(IF(OR(BEE41="日",BEE41="祝",BEE41=0,BEF41=""),"　",MAX(IF(AND(BEF41&lt;=BFB14,BEH41&gt;BFC14),BFC14-BFB14,IF(BEH41&lt;=BFC14,0,IF(AND(BEF41&gt;BFB14,BEH41&gt;BFC14),BFC14-BEF41,0))),0)),0)</f>
        <v>　</v>
      </c>
      <c r="BFC41" s="663"/>
      <c r="BFD41" s="664"/>
      <c r="BFE41" s="662" t="str">
        <f t="shared" si="27"/>
        <v>　</v>
      </c>
      <c r="BFF41" s="663"/>
      <c r="BFG41" s="664"/>
      <c r="BFH41" s="665" t="str">
        <f>IF(BFK41="×",TIME(0,0,0),IF(BFU4="非常勤",BEJ41,BEV41))</f>
        <v>　</v>
      </c>
      <c r="BFI41" s="666"/>
      <c r="BFJ41" s="667"/>
      <c r="BFK41" s="265"/>
      <c r="BFL41" s="665" t="str">
        <f>IF(BFO41="×",TIME(0,0,0),IF(BFU4="非常勤",BEM41,BEY41))</f>
        <v>　</v>
      </c>
      <c r="BFM41" s="666"/>
      <c r="BFN41" s="667"/>
      <c r="BFO41" s="265"/>
      <c r="BFP41" s="665" t="str">
        <f>IF(BFS41="×",TIME(0,0,0),IF(BFU4="非常勤",BEP41,BFB41))</f>
        <v>　</v>
      </c>
      <c r="BFQ41" s="666"/>
      <c r="BFR41" s="667"/>
      <c r="BFS41" s="265"/>
      <c r="BFT41" s="665" t="str">
        <f>IF(BFW41="×",TIME(0,0,0),IF(BFU4="非常勤",BES41,BFE41))</f>
        <v>　</v>
      </c>
      <c r="BFU41" s="666"/>
      <c r="BFV41" s="667"/>
      <c r="BFW41" s="265"/>
      <c r="BFX41" s="668"/>
      <c r="BFY41" s="669"/>
      <c r="BFZ41" s="668"/>
      <c r="BGA41" s="670"/>
      <c r="BGB41" s="669"/>
      <c r="BGC41" s="671"/>
      <c r="BGD41" s="672"/>
      <c r="BGE41" s="672"/>
      <c r="BGF41" s="673"/>
      <c r="BGG41" s="263">
        <f>$A$41</f>
        <v>27</v>
      </c>
      <c r="BGH41" s="264" t="str">
        <f>$B$41</f>
        <v>火</v>
      </c>
      <c r="BGI41" s="660"/>
      <c r="BGJ41" s="661"/>
      <c r="BGK41" s="660"/>
      <c r="BGL41" s="661"/>
      <c r="BGM41" s="662" t="str">
        <f>IFERROR(IF(OR(BGH41="日",BGH41="祝",BGH41=0,BGI41=""),"　",MAX(IF(AND(BGI41&lt;=BGM14,BGK41&gt;BGN14),BGN14-BGM14,IF(AND(BGI41&gt;BGM14,BGK41&lt;=BGN14),BGK41-BGI41,IF(AND(BGI41&lt;=BGM14,BGK41&lt;=BGN14),BGK41-BGM14,IF(AND(BGI41&gt;BGM14,BGK41&gt;BGN14),BGN14-BGI41,0)))),0)),0)</f>
        <v>　</v>
      </c>
      <c r="BGN41" s="663"/>
      <c r="BGO41" s="664"/>
      <c r="BGP41" s="662" t="str">
        <f>IFERROR(IF(OR(BGH41="日",BGH41="祝",BGH41=0,BGI41=""),"　",MAX(IF(AND(BGI41&gt;BGS14,BGK41&gt;BGQ14),0,IF(AND(BGI41&lt;=BGS14,BGI41&gt;BGP14,BGK41&gt;BGQ14),BGS14-BGI41,IF(AND(BGI41&lt;=BGS14,BGI41&lt;=BGP14,BGK41&gt;BGQ14),BGS14-BGP14,IF(AND(BGI41&gt;BGP14,BGK41&lt;=BGQ14),BGK41-BGI41,IF(AND(BGI41&lt;=BGP14,BGK41&lt;=BGQ14),BGK41-BGP14,0))))),0)),0)</f>
        <v>　</v>
      </c>
      <c r="BGQ41" s="663"/>
      <c r="BGR41" s="664"/>
      <c r="BGS41" s="662" t="str">
        <f>IFERROR(IF(OR(BGH41="日",BGH41="祝",BGH41=0,BGI41=""),"　",MAX(IF(AND(BGI41&lt;=BGS14,BGK41&gt;BGT14),BGT14-BGS14,IF(BGK41&lt;=BGT14,0,IF(AND(BGI41&gt;BGS14,BGK41&gt;BGT14),BGT14-BGI41,0))),0)),0)</f>
        <v>　</v>
      </c>
      <c r="BGT41" s="663"/>
      <c r="BGU41" s="664"/>
      <c r="BGV41" s="662" t="str">
        <f>IFERROR(IF(OR(BGH41="日",BGH41="祝",BGH41=0,BGI41=""),"　",MAX(IF(BGI41&gt;BGV14,BGK41-BGI41,IF(BGI41&lt;=BGV14,BGK41-BGV14,0)),0)),0)</f>
        <v>　</v>
      </c>
      <c r="BGW41" s="663"/>
      <c r="BGX41" s="664"/>
      <c r="BGY41" s="662" t="str">
        <f>IFERROR(IF(OR(BGH41="日",BGH41="祝",BGH41=0,BGI41=""),"　",MAX(IF(AND(BGI41&lt;=BGY14,BGK41&gt;BGZ14),BGZ14-BGY14,IF(AND(BGI41&gt;BGY14,BGK41&lt;=BGZ14),BGK41-BGI41,IF(AND(BGI41&lt;=BGY14,BGK41&lt;=BGZ14),BGK41-BGY14,IF(AND(BGI41&gt;BGY14,BGK41&gt;BGZ14),BGZ14-BGI41,0)))),0)),0)</f>
        <v>　</v>
      </c>
      <c r="BGZ41" s="663"/>
      <c r="BHA41" s="664"/>
      <c r="BHB41" s="662" t="str">
        <f>IFERROR(IF(OR(BGH41="日",BGH41="祝",BGH41=0,BGI41=""),"　",MAX(IF(AND(BGI41&gt;BHE14,BGK41&gt;BHC14),0,IF(AND(BGI41&lt;=BHE14,BGI41&gt;BHB14,BGK41&gt;BHC14),BHE14-BGI41,IF(AND(BGI41&lt;=BHE14,BGI41&lt;=BHB14,BGK41&gt;BHC14),BHE14-BHB14,IF(AND(BGI41&gt;BHB14,BGK41&lt;=BHC14),BGK41-BGI41,IF(AND(BGI41&lt;=BHB14,BGK41&lt;=BHC14),BGK41-BHB14,0))))),0)),0)</f>
        <v>　</v>
      </c>
      <c r="BHC41" s="663"/>
      <c r="BHD41" s="664"/>
      <c r="BHE41" s="662" t="str">
        <f>IFERROR(IF(OR(BGH41="日",BGH41="祝",BGH41=0,BGI41=""),"　",MAX(IF(AND(BGI41&lt;=BHE14,BGK41&gt;BHF14),BHF14-BHE14,IF(BGK41&lt;=BHF14,0,IF(AND(BGI41&gt;BHE14,BGK41&gt;BHF14),BHF14-BGI41,0))),0)),0)</f>
        <v>　</v>
      </c>
      <c r="BHF41" s="663"/>
      <c r="BHG41" s="664"/>
      <c r="BHH41" s="662" t="str">
        <f t="shared" si="28"/>
        <v>　</v>
      </c>
      <c r="BHI41" s="663"/>
      <c r="BHJ41" s="664"/>
      <c r="BHK41" s="665" t="str">
        <f>IF(BHN41="×",TIME(0,0,0),IF(BHX4="非常勤",BGM41,BGY41))</f>
        <v>　</v>
      </c>
      <c r="BHL41" s="666"/>
      <c r="BHM41" s="667"/>
      <c r="BHN41" s="265"/>
      <c r="BHO41" s="665" t="str">
        <f>IF(BHR41="×",TIME(0,0,0),IF(BHX4="非常勤",BGP41,BHB41))</f>
        <v>　</v>
      </c>
      <c r="BHP41" s="666"/>
      <c r="BHQ41" s="667"/>
      <c r="BHR41" s="265"/>
      <c r="BHS41" s="665" t="str">
        <f>IF(BHV41="×",TIME(0,0,0),IF(BHX4="非常勤",BGS41,BHE41))</f>
        <v>　</v>
      </c>
      <c r="BHT41" s="666"/>
      <c r="BHU41" s="667"/>
      <c r="BHV41" s="265"/>
      <c r="BHW41" s="665" t="str">
        <f>IF(BHZ41="×",TIME(0,0,0),IF(BHX4="非常勤",BGV41,BHH41))</f>
        <v>　</v>
      </c>
      <c r="BHX41" s="666"/>
      <c r="BHY41" s="667"/>
      <c r="BHZ41" s="265"/>
      <c r="BIA41" s="668"/>
      <c r="BIB41" s="669"/>
      <c r="BIC41" s="668"/>
      <c r="BID41" s="670"/>
      <c r="BIE41" s="669"/>
      <c r="BIF41" s="671"/>
      <c r="BIG41" s="672"/>
      <c r="BIH41" s="672"/>
      <c r="BII41" s="673"/>
      <c r="BIJ41" s="263">
        <f>$A$41</f>
        <v>27</v>
      </c>
      <c r="BIK41" s="264" t="str">
        <f>$B$41</f>
        <v>火</v>
      </c>
      <c r="BIL41" s="660"/>
      <c r="BIM41" s="661"/>
      <c r="BIN41" s="660"/>
      <c r="BIO41" s="661"/>
      <c r="BIP41" s="662" t="str">
        <f>IFERROR(IF(OR(BIK41="日",BIK41="祝",BIK41=0,BIL41=""),"　",MAX(IF(AND(BIL41&lt;=BIP14,BIN41&gt;BIQ14),BIQ14-BIP14,IF(AND(BIL41&gt;BIP14,BIN41&lt;=BIQ14),BIN41-BIL41,IF(AND(BIL41&lt;=BIP14,BIN41&lt;=BIQ14),BIN41-BIP14,IF(AND(BIL41&gt;BIP14,BIN41&gt;BIQ14),BIQ14-BIL41,0)))),0)),0)</f>
        <v>　</v>
      </c>
      <c r="BIQ41" s="663"/>
      <c r="BIR41" s="664"/>
      <c r="BIS41" s="662" t="str">
        <f>IFERROR(IF(OR(BIK41="日",BIK41="祝",BIK41=0,BIL41=""),"　",MAX(IF(AND(BIL41&gt;BIV14,BIN41&gt;BIT14),0,IF(AND(BIL41&lt;=BIV14,BIL41&gt;BIS14,BIN41&gt;BIT14),BIV14-BIL41,IF(AND(BIL41&lt;=BIV14,BIL41&lt;=BIS14,BIN41&gt;BIT14),BIV14-BIS14,IF(AND(BIL41&gt;BIS14,BIN41&lt;=BIT14),BIN41-BIL41,IF(AND(BIL41&lt;=BIS14,BIN41&lt;=BIT14),BIN41-BIS14,0))))),0)),0)</f>
        <v>　</v>
      </c>
      <c r="BIT41" s="663"/>
      <c r="BIU41" s="664"/>
      <c r="BIV41" s="662" t="str">
        <f>IFERROR(IF(OR(BIK41="日",BIK41="祝",BIK41=0,BIL41=""),"　",MAX(IF(AND(BIL41&lt;=BIV14,BIN41&gt;BIW14),BIW14-BIV14,IF(BIN41&lt;=BIW14,0,IF(AND(BIL41&gt;BIV14,BIN41&gt;BIW14),BIW14-BIL41,0))),0)),0)</f>
        <v>　</v>
      </c>
      <c r="BIW41" s="663"/>
      <c r="BIX41" s="664"/>
      <c r="BIY41" s="662" t="str">
        <f>IFERROR(IF(OR(BIK41="日",BIK41="祝",BIK41=0,BIL41=""),"　",MAX(IF(BIL41&gt;BIY14,BIN41-BIL41,IF(BIL41&lt;=BIY14,BIN41-BIY14,0)),0)),0)</f>
        <v>　</v>
      </c>
      <c r="BIZ41" s="663"/>
      <c r="BJA41" s="664"/>
      <c r="BJB41" s="662" t="str">
        <f>IFERROR(IF(OR(BIK41="日",BIK41="祝",BIK41=0,BIL41=""),"　",MAX(IF(AND(BIL41&lt;=BJB14,BIN41&gt;BJC14),BJC14-BJB14,IF(AND(BIL41&gt;BJB14,BIN41&lt;=BJC14),BIN41-BIL41,IF(AND(BIL41&lt;=BJB14,BIN41&lt;=BJC14),BIN41-BJB14,IF(AND(BIL41&gt;BJB14,BIN41&gt;BJC14),BJC14-BIL41,0)))),0)),0)</f>
        <v>　</v>
      </c>
      <c r="BJC41" s="663"/>
      <c r="BJD41" s="664"/>
      <c r="BJE41" s="662" t="str">
        <f>IFERROR(IF(OR(BIK41="日",BIK41="祝",BIK41=0,BIL41=""),"　",MAX(IF(AND(BIL41&gt;BJH14,BIN41&gt;BJF14),0,IF(AND(BIL41&lt;=BJH14,BIL41&gt;BJE14,BIN41&gt;BJF14),BJH14-BIL41,IF(AND(BIL41&lt;=BJH14,BIL41&lt;=BJE14,BIN41&gt;BJF14),BJH14-BJE14,IF(AND(BIL41&gt;BJE14,BIN41&lt;=BJF14),BIN41-BIL41,IF(AND(BIL41&lt;=BJE14,BIN41&lt;=BJF14),BIN41-BJE14,0))))),0)),0)</f>
        <v>　</v>
      </c>
      <c r="BJF41" s="663"/>
      <c r="BJG41" s="664"/>
      <c r="BJH41" s="662" t="str">
        <f>IFERROR(IF(OR(BIK41="日",BIK41="祝",BIK41=0,BIL41=""),"　",MAX(IF(AND(BIL41&lt;=BJH14,BIN41&gt;BJI14),BJI14-BJH14,IF(BIN41&lt;=BJI14,0,IF(AND(BIL41&gt;BJH14,BIN41&gt;BJI14),BJI14-BIL41,0))),0)),0)</f>
        <v>　</v>
      </c>
      <c r="BJI41" s="663"/>
      <c r="BJJ41" s="664"/>
      <c r="BJK41" s="662" t="str">
        <f t="shared" si="29"/>
        <v>　</v>
      </c>
      <c r="BJL41" s="663"/>
      <c r="BJM41" s="664"/>
      <c r="BJN41" s="665" t="str">
        <f>IF(BJQ41="×",TIME(0,0,0),IF(BKA4="非常勤",BIP41,BJB41))</f>
        <v>　</v>
      </c>
      <c r="BJO41" s="666"/>
      <c r="BJP41" s="667"/>
      <c r="BJQ41" s="265"/>
      <c r="BJR41" s="665" t="str">
        <f>IF(BJU41="×",TIME(0,0,0),IF(BKA4="非常勤",BIS41,BJE41))</f>
        <v>　</v>
      </c>
      <c r="BJS41" s="666"/>
      <c r="BJT41" s="667"/>
      <c r="BJU41" s="265"/>
      <c r="BJV41" s="665" t="str">
        <f>IF(BJY41="×",TIME(0,0,0),IF(BKA4="非常勤",BIV41,BJH41))</f>
        <v>　</v>
      </c>
      <c r="BJW41" s="666"/>
      <c r="BJX41" s="667"/>
      <c r="BJY41" s="265"/>
      <c r="BJZ41" s="665" t="str">
        <f>IF(BKC41="×",TIME(0,0,0),IF(BKA4="非常勤",BIY41,BJK41))</f>
        <v>　</v>
      </c>
      <c r="BKA41" s="666"/>
      <c r="BKB41" s="667"/>
      <c r="BKC41" s="265"/>
      <c r="BKD41" s="668"/>
      <c r="BKE41" s="669"/>
      <c r="BKF41" s="668"/>
      <c r="BKG41" s="670"/>
      <c r="BKH41" s="669"/>
      <c r="BKI41" s="671"/>
      <c r="BKJ41" s="672"/>
      <c r="BKK41" s="672"/>
      <c r="BKL41" s="673"/>
      <c r="BKM41" s="263">
        <f>$A$41</f>
        <v>27</v>
      </c>
      <c r="BKN41" s="264" t="str">
        <f>$B$41</f>
        <v>火</v>
      </c>
      <c r="BKO41" s="660"/>
      <c r="BKP41" s="661"/>
      <c r="BKQ41" s="660"/>
      <c r="BKR41" s="661"/>
      <c r="BKS41" s="662" t="str">
        <f>IFERROR(IF(OR(BKN41="日",BKN41="祝",BKN41=0,BKO41=""),"　",MAX(IF(AND(BKO41&lt;=BKS14,BKQ41&gt;BKT14),BKT14-BKS14,IF(AND(BKO41&gt;BKS14,BKQ41&lt;=BKT14),BKQ41-BKO41,IF(AND(BKO41&lt;=BKS14,BKQ41&lt;=BKT14),BKQ41-BKS14,IF(AND(BKO41&gt;BKS14,BKQ41&gt;BKT14),BKT14-BKO41,0)))),0)),0)</f>
        <v>　</v>
      </c>
      <c r="BKT41" s="663"/>
      <c r="BKU41" s="664"/>
      <c r="BKV41" s="662" t="str">
        <f>IFERROR(IF(OR(BKN41="日",BKN41="祝",BKN41=0,BKO41=""),"　",MAX(IF(AND(BKO41&gt;BKY14,BKQ41&gt;BKW14),0,IF(AND(BKO41&lt;=BKY14,BKO41&gt;BKV14,BKQ41&gt;BKW14),BKY14-BKO41,IF(AND(BKO41&lt;=BKY14,BKO41&lt;=BKV14,BKQ41&gt;BKW14),BKY14-BKV14,IF(AND(BKO41&gt;BKV14,BKQ41&lt;=BKW14),BKQ41-BKO41,IF(AND(BKO41&lt;=BKV14,BKQ41&lt;=BKW14),BKQ41-BKV14,0))))),0)),0)</f>
        <v>　</v>
      </c>
      <c r="BKW41" s="663"/>
      <c r="BKX41" s="664"/>
      <c r="BKY41" s="662" t="str">
        <f>IFERROR(IF(OR(BKN41="日",BKN41="祝",BKN41=0,BKO41=""),"　",MAX(IF(AND(BKO41&lt;=BKY14,BKQ41&gt;BKZ14),BKZ14-BKY14,IF(BKQ41&lt;=BKZ14,0,IF(AND(BKO41&gt;BKY14,BKQ41&gt;BKZ14),BKZ14-BKO41,0))),0)),0)</f>
        <v>　</v>
      </c>
      <c r="BKZ41" s="663"/>
      <c r="BLA41" s="664"/>
      <c r="BLB41" s="662" t="str">
        <f>IFERROR(IF(OR(BKN41="日",BKN41="祝",BKN41=0,BKO41=""),"　",MAX(IF(BKO41&gt;BLB14,BKQ41-BKO41,IF(BKO41&lt;=BLB14,BKQ41-BLB14,0)),0)),0)</f>
        <v>　</v>
      </c>
      <c r="BLC41" s="663"/>
      <c r="BLD41" s="664"/>
      <c r="BLE41" s="662" t="str">
        <f>IFERROR(IF(OR(BKN41="日",BKN41="祝",BKN41=0,BKO41=""),"　",MAX(IF(AND(BKO41&lt;=BLE14,BKQ41&gt;BLF14),BLF14-BLE14,IF(AND(BKO41&gt;BLE14,BKQ41&lt;=BLF14),BKQ41-BKO41,IF(AND(BKO41&lt;=BLE14,BKQ41&lt;=BLF14),BKQ41-BLE14,IF(AND(BKO41&gt;BLE14,BKQ41&gt;BLF14),BLF14-BKO41,0)))),0)),0)</f>
        <v>　</v>
      </c>
      <c r="BLF41" s="663"/>
      <c r="BLG41" s="664"/>
      <c r="BLH41" s="662" t="str">
        <f>IFERROR(IF(OR(BKN41="日",BKN41="祝",BKN41=0,BKO41=""),"　",MAX(IF(AND(BKO41&gt;BLK14,BKQ41&gt;BLI14),0,IF(AND(BKO41&lt;=BLK14,BKO41&gt;BLH14,BKQ41&gt;BLI14),BLK14-BKO41,IF(AND(BKO41&lt;=BLK14,BKO41&lt;=BLH14,BKQ41&gt;BLI14),BLK14-BLH14,IF(AND(BKO41&gt;BLH14,BKQ41&lt;=BLI14),BKQ41-BKO41,IF(AND(BKO41&lt;=BLH14,BKQ41&lt;=BLI14),BKQ41-BLH14,0))))),0)),0)</f>
        <v>　</v>
      </c>
      <c r="BLI41" s="663"/>
      <c r="BLJ41" s="664"/>
      <c r="BLK41" s="662" t="str">
        <f>IFERROR(IF(OR(BKN41="日",BKN41="祝",BKN41=0,BKO41=""),"　",MAX(IF(AND(BKO41&lt;=BLK14,BKQ41&gt;BLL14),BLL14-BLK14,IF(BKQ41&lt;=BLL14,0,IF(AND(BKO41&gt;BLK14,BKQ41&gt;BLL14),BLL14-BKO41,0))),0)),0)</f>
        <v>　</v>
      </c>
      <c r="BLL41" s="663"/>
      <c r="BLM41" s="664"/>
      <c r="BLN41" s="662" t="str">
        <f t="shared" si="30"/>
        <v>　</v>
      </c>
      <c r="BLO41" s="663"/>
      <c r="BLP41" s="664"/>
      <c r="BLQ41" s="665" t="str">
        <f>IF(BLT41="×",TIME(0,0,0),IF(BMD4="非常勤",BKS41,BLE41))</f>
        <v>　</v>
      </c>
      <c r="BLR41" s="666"/>
      <c r="BLS41" s="667"/>
      <c r="BLT41" s="265"/>
      <c r="BLU41" s="665" t="str">
        <f>IF(BLX41="×",TIME(0,0,0),IF(BMD4="非常勤",BKV41,BLH41))</f>
        <v>　</v>
      </c>
      <c r="BLV41" s="666"/>
      <c r="BLW41" s="667"/>
      <c r="BLX41" s="265"/>
      <c r="BLY41" s="665" t="str">
        <f>IF(BMB41="×",TIME(0,0,0),IF(BMD4="非常勤",BKY41,BLK41))</f>
        <v>　</v>
      </c>
      <c r="BLZ41" s="666"/>
      <c r="BMA41" s="667"/>
      <c r="BMB41" s="265"/>
      <c r="BMC41" s="665" t="str">
        <f>IF(BMF41="×",TIME(0,0,0),IF(BMD4="非常勤",BLB41,BLN41))</f>
        <v>　</v>
      </c>
      <c r="BMD41" s="666"/>
      <c r="BME41" s="667"/>
      <c r="BMF41" s="265"/>
      <c r="BMG41" s="668"/>
      <c r="BMH41" s="669"/>
      <c r="BMI41" s="668"/>
      <c r="BMJ41" s="670"/>
      <c r="BMK41" s="669"/>
      <c r="BML41" s="671"/>
      <c r="BMM41" s="672"/>
      <c r="BMN41" s="672"/>
      <c r="BMO41" s="673"/>
      <c r="BMP41" s="263">
        <f>$A$41</f>
        <v>27</v>
      </c>
      <c r="BMQ41" s="264" t="str">
        <f>$B$41</f>
        <v>火</v>
      </c>
      <c r="BMR41" s="660"/>
      <c r="BMS41" s="661"/>
      <c r="BMT41" s="660"/>
      <c r="BMU41" s="661"/>
      <c r="BMV41" s="662" t="str">
        <f>IFERROR(IF(OR(BMQ41="日",BMQ41="祝",BMQ41=0,BMR41=""),"　",MAX(IF(AND(BMR41&lt;=BMV14,BMT41&gt;BMW14),BMW14-BMV14,IF(AND(BMR41&gt;BMV14,BMT41&lt;=BMW14),BMT41-BMR41,IF(AND(BMR41&lt;=BMV14,BMT41&lt;=BMW14),BMT41-BMV14,IF(AND(BMR41&gt;BMV14,BMT41&gt;BMW14),BMW14-BMR41,0)))),0)),0)</f>
        <v>　</v>
      </c>
      <c r="BMW41" s="663"/>
      <c r="BMX41" s="664"/>
      <c r="BMY41" s="662" t="str">
        <f>IFERROR(IF(OR(BMQ41="日",BMQ41="祝",BMQ41=0,BMR41=""),"　",MAX(IF(AND(BMR41&gt;BNB14,BMT41&gt;BMZ14),0,IF(AND(BMR41&lt;=BNB14,BMR41&gt;BMY14,BMT41&gt;BMZ14),BNB14-BMR41,IF(AND(BMR41&lt;=BNB14,BMR41&lt;=BMY14,BMT41&gt;BMZ14),BNB14-BMY14,IF(AND(BMR41&gt;BMY14,BMT41&lt;=BMZ14),BMT41-BMR41,IF(AND(BMR41&lt;=BMY14,BMT41&lt;=BMZ14),BMT41-BMY14,0))))),0)),0)</f>
        <v>　</v>
      </c>
      <c r="BMZ41" s="663"/>
      <c r="BNA41" s="664"/>
      <c r="BNB41" s="662" t="str">
        <f>IFERROR(IF(OR(BMQ41="日",BMQ41="祝",BMQ41=0,BMR41=""),"　",MAX(IF(AND(BMR41&lt;=BNB14,BMT41&gt;BNC14),BNC14-BNB14,IF(BMT41&lt;=BNC14,0,IF(AND(BMR41&gt;BNB14,BMT41&gt;BNC14),BNC14-BMR41,0))),0)),0)</f>
        <v>　</v>
      </c>
      <c r="BNC41" s="663"/>
      <c r="BND41" s="664"/>
      <c r="BNE41" s="662" t="str">
        <f>IFERROR(IF(OR(BMQ41="日",BMQ41="祝",BMQ41=0,BMR41=""),"　",MAX(IF(BMR41&gt;BNE14,BMT41-BMR41,IF(BMR41&lt;=BNE14,BMT41-BNE14,0)),0)),0)</f>
        <v>　</v>
      </c>
      <c r="BNF41" s="663"/>
      <c r="BNG41" s="664"/>
      <c r="BNH41" s="662" t="str">
        <f>IFERROR(IF(OR(BMQ41="日",BMQ41="祝",BMQ41=0,BMR41=""),"　",MAX(IF(AND(BMR41&lt;=BNH14,BMT41&gt;BNI14),BNI14-BNH14,IF(AND(BMR41&gt;BNH14,BMT41&lt;=BNI14),BMT41-BMR41,IF(AND(BMR41&lt;=BNH14,BMT41&lt;=BNI14),BMT41-BNH14,IF(AND(BMR41&gt;BNH14,BMT41&gt;BNI14),BNI14-BMR41,0)))),0)),0)</f>
        <v>　</v>
      </c>
      <c r="BNI41" s="663"/>
      <c r="BNJ41" s="664"/>
      <c r="BNK41" s="662" t="str">
        <f>IFERROR(IF(OR(BMQ41="日",BMQ41="祝",BMQ41=0,BMR41=""),"　",MAX(IF(AND(BMR41&gt;BNN14,BMT41&gt;BNL14),0,IF(AND(BMR41&lt;=BNN14,BMR41&gt;BNK14,BMT41&gt;BNL14),BNN14-BMR41,IF(AND(BMR41&lt;=BNN14,BMR41&lt;=BNK14,BMT41&gt;BNL14),BNN14-BNK14,IF(AND(BMR41&gt;BNK14,BMT41&lt;=BNL14),BMT41-BMR41,IF(AND(BMR41&lt;=BNK14,BMT41&lt;=BNL14),BMT41-BNK14,0))))),0)),0)</f>
        <v>　</v>
      </c>
      <c r="BNL41" s="663"/>
      <c r="BNM41" s="664"/>
      <c r="BNN41" s="662" t="str">
        <f>IFERROR(IF(OR(BMQ41="日",BMQ41="祝",BMQ41=0,BMR41=""),"　",MAX(IF(AND(BMR41&lt;=BNN14,BMT41&gt;BNO14),BNO14-BNN14,IF(BMT41&lt;=BNO14,0,IF(AND(BMR41&gt;BNN14,BMT41&gt;BNO14),BNO14-BMR41,0))),0)),0)</f>
        <v>　</v>
      </c>
      <c r="BNO41" s="663"/>
      <c r="BNP41" s="664"/>
      <c r="BNQ41" s="662" t="str">
        <f t="shared" si="31"/>
        <v>　</v>
      </c>
      <c r="BNR41" s="663"/>
      <c r="BNS41" s="664"/>
      <c r="BNT41" s="665" t="str">
        <f>IF(BNW41="×",TIME(0,0,0),IF(BOG4="非常勤",BMV41,BNH41))</f>
        <v>　</v>
      </c>
      <c r="BNU41" s="666"/>
      <c r="BNV41" s="667"/>
      <c r="BNW41" s="265"/>
      <c r="BNX41" s="665" t="str">
        <f>IF(BOA41="×",TIME(0,0,0),IF(BOG4="非常勤",BMY41,BNK41))</f>
        <v>　</v>
      </c>
      <c r="BNY41" s="666"/>
      <c r="BNZ41" s="667"/>
      <c r="BOA41" s="265"/>
      <c r="BOB41" s="665" t="str">
        <f>IF(BOE41="×",TIME(0,0,0),IF(BOG4="非常勤",BNB41,BNN41))</f>
        <v>　</v>
      </c>
      <c r="BOC41" s="666"/>
      <c r="BOD41" s="667"/>
      <c r="BOE41" s="265"/>
      <c r="BOF41" s="665" t="str">
        <f>IF(BOI41="×",TIME(0,0,0),IF(BOG4="非常勤",BNE41,BNQ41))</f>
        <v>　</v>
      </c>
      <c r="BOG41" s="666"/>
      <c r="BOH41" s="667"/>
      <c r="BOI41" s="265"/>
      <c r="BOJ41" s="668"/>
      <c r="BOK41" s="669"/>
      <c r="BOL41" s="668"/>
      <c r="BOM41" s="670"/>
      <c r="BON41" s="669"/>
      <c r="BOO41" s="671"/>
      <c r="BOP41" s="672"/>
      <c r="BOQ41" s="672"/>
      <c r="BOR41" s="673"/>
      <c r="BOS41" s="263">
        <f>$A$41</f>
        <v>27</v>
      </c>
      <c r="BOT41" s="264" t="str">
        <f>$B$41</f>
        <v>火</v>
      </c>
      <c r="BOU41" s="660"/>
      <c r="BOV41" s="661"/>
      <c r="BOW41" s="660"/>
      <c r="BOX41" s="661"/>
      <c r="BOY41" s="662" t="str">
        <f>IFERROR(IF(OR(BOT41="日",BOT41="祝",BOT41=0,BOU41=""),"　",MAX(IF(AND(BOU41&lt;=BOY14,BOW41&gt;BOZ14),BOZ14-BOY14,IF(AND(BOU41&gt;BOY14,BOW41&lt;=BOZ14),BOW41-BOU41,IF(AND(BOU41&lt;=BOY14,BOW41&lt;=BOZ14),BOW41-BOY14,IF(AND(BOU41&gt;BOY14,BOW41&gt;BOZ14),BOZ14-BOU41,0)))),0)),0)</f>
        <v>　</v>
      </c>
      <c r="BOZ41" s="663"/>
      <c r="BPA41" s="664"/>
      <c r="BPB41" s="662" t="str">
        <f>IFERROR(IF(OR(BOT41="日",BOT41="祝",BOT41=0,BOU41=""),"　",MAX(IF(AND(BOU41&gt;BPE14,BOW41&gt;BPC14),0,IF(AND(BOU41&lt;=BPE14,BOU41&gt;BPB14,BOW41&gt;BPC14),BPE14-BOU41,IF(AND(BOU41&lt;=BPE14,BOU41&lt;=BPB14,BOW41&gt;BPC14),BPE14-BPB14,IF(AND(BOU41&gt;BPB14,BOW41&lt;=BPC14),BOW41-BOU41,IF(AND(BOU41&lt;=BPB14,BOW41&lt;=BPC14),BOW41-BPB14,0))))),0)),0)</f>
        <v>　</v>
      </c>
      <c r="BPC41" s="663"/>
      <c r="BPD41" s="664"/>
      <c r="BPE41" s="662" t="str">
        <f>IFERROR(IF(OR(BOT41="日",BOT41="祝",BOT41=0,BOU41=""),"　",MAX(IF(AND(BOU41&lt;=BPE14,BOW41&gt;BPF14),BPF14-BPE14,IF(BOW41&lt;=BPF14,0,IF(AND(BOU41&gt;BPE14,BOW41&gt;BPF14),BPF14-BOU41,0))),0)),0)</f>
        <v>　</v>
      </c>
      <c r="BPF41" s="663"/>
      <c r="BPG41" s="664"/>
      <c r="BPH41" s="662" t="str">
        <f>IFERROR(IF(OR(BOT41="日",BOT41="祝",BOT41=0,BOU41=""),"　",MAX(IF(BOU41&gt;BPH14,BOW41-BOU41,IF(BOU41&lt;=BPH14,BOW41-BPH14,0)),0)),0)</f>
        <v>　</v>
      </c>
      <c r="BPI41" s="663"/>
      <c r="BPJ41" s="664"/>
      <c r="BPK41" s="662" t="str">
        <f>IFERROR(IF(OR(BOT41="日",BOT41="祝",BOT41=0,BOU41=""),"　",MAX(IF(AND(BOU41&lt;=BPK14,BOW41&gt;BPL14),BPL14-BPK14,IF(AND(BOU41&gt;BPK14,BOW41&lt;=BPL14),BOW41-BOU41,IF(AND(BOU41&lt;=BPK14,BOW41&lt;=BPL14),BOW41-BPK14,IF(AND(BOU41&gt;BPK14,BOW41&gt;BPL14),BPL14-BOU41,0)))),0)),0)</f>
        <v>　</v>
      </c>
      <c r="BPL41" s="663"/>
      <c r="BPM41" s="664"/>
      <c r="BPN41" s="662" t="str">
        <f>IFERROR(IF(OR(BOT41="日",BOT41="祝",BOT41=0,BOU41=""),"　",MAX(IF(AND(BOU41&gt;BPQ14,BOW41&gt;BPO14),0,IF(AND(BOU41&lt;=BPQ14,BOU41&gt;BPN14,BOW41&gt;BPO14),BPQ14-BOU41,IF(AND(BOU41&lt;=BPQ14,BOU41&lt;=BPN14,BOW41&gt;BPO14),BPQ14-BPN14,IF(AND(BOU41&gt;BPN14,BOW41&lt;=BPO14),BOW41-BOU41,IF(AND(BOU41&lt;=BPN14,BOW41&lt;=BPO14),BOW41-BPN14,0))))),0)),0)</f>
        <v>　</v>
      </c>
      <c r="BPO41" s="663"/>
      <c r="BPP41" s="664"/>
      <c r="BPQ41" s="662" t="str">
        <f>IFERROR(IF(OR(BOT41="日",BOT41="祝",BOT41=0,BOU41=""),"　",MAX(IF(AND(BOU41&lt;=BPQ14,BOW41&gt;BPR14),BPR14-BPQ14,IF(BOW41&lt;=BPR14,0,IF(AND(BOU41&gt;BPQ14,BOW41&gt;BPR14),BPR14-BOU41,0))),0)),0)</f>
        <v>　</v>
      </c>
      <c r="BPR41" s="663"/>
      <c r="BPS41" s="664"/>
      <c r="BPT41" s="662" t="str">
        <f t="shared" si="32"/>
        <v>　</v>
      </c>
      <c r="BPU41" s="663"/>
      <c r="BPV41" s="664"/>
      <c r="BPW41" s="665" t="str">
        <f>IF(BPZ41="×",TIME(0,0,0),IF(BQJ4="非常勤",BOY41,BPK41))</f>
        <v>　</v>
      </c>
      <c r="BPX41" s="666"/>
      <c r="BPY41" s="667"/>
      <c r="BPZ41" s="265"/>
      <c r="BQA41" s="665" t="str">
        <f>IF(BQD41="×",TIME(0,0,0),IF(BQJ4="非常勤",BPB41,BPN41))</f>
        <v>　</v>
      </c>
      <c r="BQB41" s="666"/>
      <c r="BQC41" s="667"/>
      <c r="BQD41" s="265"/>
      <c r="BQE41" s="665" t="str">
        <f>IF(BQH41="×",TIME(0,0,0),IF(BQJ4="非常勤",BPE41,BPQ41))</f>
        <v>　</v>
      </c>
      <c r="BQF41" s="666"/>
      <c r="BQG41" s="667"/>
      <c r="BQH41" s="265"/>
      <c r="BQI41" s="665" t="str">
        <f>IF(BQL41="×",TIME(0,0,0),IF(BQJ4="非常勤",BPH41,BPT41))</f>
        <v>　</v>
      </c>
      <c r="BQJ41" s="666"/>
      <c r="BQK41" s="667"/>
      <c r="BQL41" s="265"/>
      <c r="BQM41" s="668"/>
      <c r="BQN41" s="669"/>
      <c r="BQO41" s="668"/>
      <c r="BQP41" s="670"/>
      <c r="BQQ41" s="669"/>
      <c r="BQR41" s="671"/>
      <c r="BQS41" s="672"/>
      <c r="BQT41" s="672"/>
      <c r="BQU41" s="673"/>
      <c r="BQV41" s="263">
        <f>$A$41</f>
        <v>27</v>
      </c>
      <c r="BQW41" s="264" t="str">
        <f>$B$41</f>
        <v>火</v>
      </c>
      <c r="BQX41" s="660"/>
      <c r="BQY41" s="661"/>
      <c r="BQZ41" s="660"/>
      <c r="BRA41" s="661"/>
      <c r="BRB41" s="662" t="str">
        <f>IFERROR(IF(OR(BQW41="日",BQW41="祝",BQW41=0,BQX41=""),"　",MAX(IF(AND(BQX41&lt;=BRB14,BQZ41&gt;BRC14),BRC14-BRB14,IF(AND(BQX41&gt;BRB14,BQZ41&lt;=BRC14),BQZ41-BQX41,IF(AND(BQX41&lt;=BRB14,BQZ41&lt;=BRC14),BQZ41-BRB14,IF(AND(BQX41&gt;BRB14,BQZ41&gt;BRC14),BRC14-BQX41,0)))),0)),0)</f>
        <v>　</v>
      </c>
      <c r="BRC41" s="663"/>
      <c r="BRD41" s="664"/>
      <c r="BRE41" s="662" t="str">
        <f>IFERROR(IF(OR(BQW41="日",BQW41="祝",BQW41=0,BQX41=""),"　",MAX(IF(AND(BQX41&gt;BRH14,BQZ41&gt;BRF14),0,IF(AND(BQX41&lt;=BRH14,BQX41&gt;BRE14,BQZ41&gt;BRF14),BRH14-BQX41,IF(AND(BQX41&lt;=BRH14,BQX41&lt;=BRE14,BQZ41&gt;BRF14),BRH14-BRE14,IF(AND(BQX41&gt;BRE14,BQZ41&lt;=BRF14),BQZ41-BQX41,IF(AND(BQX41&lt;=BRE14,BQZ41&lt;=BRF14),BQZ41-BRE14,0))))),0)),0)</f>
        <v>　</v>
      </c>
      <c r="BRF41" s="663"/>
      <c r="BRG41" s="664"/>
      <c r="BRH41" s="662" t="str">
        <f>IFERROR(IF(OR(BQW41="日",BQW41="祝",BQW41=0,BQX41=""),"　",MAX(IF(AND(BQX41&lt;=BRH14,BQZ41&gt;BRI14),BRI14-BRH14,IF(BQZ41&lt;=BRI14,0,IF(AND(BQX41&gt;BRH14,BQZ41&gt;BRI14),BRI14-BQX41,0))),0)),0)</f>
        <v>　</v>
      </c>
      <c r="BRI41" s="663"/>
      <c r="BRJ41" s="664"/>
      <c r="BRK41" s="662" t="str">
        <f>IFERROR(IF(OR(BQW41="日",BQW41="祝",BQW41=0,BQX41=""),"　",MAX(IF(BQX41&gt;BRK14,BQZ41-BQX41,IF(BQX41&lt;=BRK14,BQZ41-BRK14,0)),0)),0)</f>
        <v>　</v>
      </c>
      <c r="BRL41" s="663"/>
      <c r="BRM41" s="664"/>
      <c r="BRN41" s="662" t="str">
        <f>IFERROR(IF(OR(BQW41="日",BQW41="祝",BQW41=0,BQX41=""),"　",MAX(IF(AND(BQX41&lt;=BRN14,BQZ41&gt;BRO14),BRO14-BRN14,IF(AND(BQX41&gt;BRN14,BQZ41&lt;=BRO14),BQZ41-BQX41,IF(AND(BQX41&lt;=BRN14,BQZ41&lt;=BRO14),BQZ41-BRN14,IF(AND(BQX41&gt;BRN14,BQZ41&gt;BRO14),BRO14-BQX41,0)))),0)),0)</f>
        <v>　</v>
      </c>
      <c r="BRO41" s="663"/>
      <c r="BRP41" s="664"/>
      <c r="BRQ41" s="662" t="str">
        <f>IFERROR(IF(OR(BQW41="日",BQW41="祝",BQW41=0,BQX41=""),"　",MAX(IF(AND(BQX41&gt;BRT14,BQZ41&gt;BRR14),0,IF(AND(BQX41&lt;=BRT14,BQX41&gt;BRQ14,BQZ41&gt;BRR14),BRT14-BQX41,IF(AND(BQX41&lt;=BRT14,BQX41&lt;=BRQ14,BQZ41&gt;BRR14),BRT14-BRQ14,IF(AND(BQX41&gt;BRQ14,BQZ41&lt;=BRR14),BQZ41-BQX41,IF(AND(BQX41&lt;=BRQ14,BQZ41&lt;=BRR14),BQZ41-BRQ14,0))))),0)),0)</f>
        <v>　</v>
      </c>
      <c r="BRR41" s="663"/>
      <c r="BRS41" s="664"/>
      <c r="BRT41" s="662" t="str">
        <f>IFERROR(IF(OR(BQW41="日",BQW41="祝",BQW41=0,BQX41=""),"　",MAX(IF(AND(BQX41&lt;=BRT14,BQZ41&gt;BRU14),BRU14-BRT14,IF(BQZ41&lt;=BRU14,0,IF(AND(BQX41&gt;BRT14,BQZ41&gt;BRU14),BRU14-BQX41,0))),0)),0)</f>
        <v>　</v>
      </c>
      <c r="BRU41" s="663"/>
      <c r="BRV41" s="664"/>
      <c r="BRW41" s="662" t="str">
        <f t="shared" si="33"/>
        <v>　</v>
      </c>
      <c r="BRX41" s="663"/>
      <c r="BRY41" s="664"/>
      <c r="BRZ41" s="665" t="str">
        <f>IF(BSC41="×",TIME(0,0,0),IF(BSM4="非常勤",BRB41,BRN41))</f>
        <v>　</v>
      </c>
      <c r="BSA41" s="666"/>
      <c r="BSB41" s="667"/>
      <c r="BSC41" s="265"/>
      <c r="BSD41" s="665" t="str">
        <f>IF(BSG41="×",TIME(0,0,0),IF(BSM4="非常勤",BRE41,BRQ41))</f>
        <v>　</v>
      </c>
      <c r="BSE41" s="666"/>
      <c r="BSF41" s="667"/>
      <c r="BSG41" s="265"/>
      <c r="BSH41" s="665" t="str">
        <f>IF(BSK41="×",TIME(0,0,0),IF(BSM4="非常勤",BRH41,BRT41))</f>
        <v>　</v>
      </c>
      <c r="BSI41" s="666"/>
      <c r="BSJ41" s="667"/>
      <c r="BSK41" s="265"/>
      <c r="BSL41" s="665" t="str">
        <f>IF(BSO41="×",TIME(0,0,0),IF(BSM4="非常勤",BRK41,BRW41))</f>
        <v>　</v>
      </c>
      <c r="BSM41" s="666"/>
      <c r="BSN41" s="667"/>
      <c r="BSO41" s="265"/>
      <c r="BSP41" s="668"/>
      <c r="BSQ41" s="669"/>
      <c r="BSR41" s="668"/>
      <c r="BSS41" s="670"/>
      <c r="BST41" s="669"/>
      <c r="BSU41" s="671"/>
      <c r="BSV41" s="672"/>
      <c r="BSW41" s="672"/>
      <c r="BSX41" s="673"/>
      <c r="BSY41" s="263">
        <f>$A$41</f>
        <v>27</v>
      </c>
      <c r="BSZ41" s="264" t="str">
        <f>$B$41</f>
        <v>火</v>
      </c>
      <c r="BTA41" s="660"/>
      <c r="BTB41" s="661"/>
      <c r="BTC41" s="660"/>
      <c r="BTD41" s="661"/>
      <c r="BTE41" s="662" t="str">
        <f>IFERROR(IF(OR(BSZ41="日",BSZ41="祝",BSZ41=0,BTA41=""),"　",MAX(IF(AND(BTA41&lt;=BTE14,BTC41&gt;BTF14),BTF14-BTE14,IF(AND(BTA41&gt;BTE14,BTC41&lt;=BTF14),BTC41-BTA41,IF(AND(BTA41&lt;=BTE14,BTC41&lt;=BTF14),BTC41-BTE14,IF(AND(BTA41&gt;BTE14,BTC41&gt;BTF14),BTF14-BTA41,0)))),0)),0)</f>
        <v>　</v>
      </c>
      <c r="BTF41" s="663"/>
      <c r="BTG41" s="664"/>
      <c r="BTH41" s="662" t="str">
        <f>IFERROR(IF(OR(BSZ41="日",BSZ41="祝",BSZ41=0,BTA41=""),"　",MAX(IF(AND(BTA41&gt;BTK14,BTC41&gt;BTI14),0,IF(AND(BTA41&lt;=BTK14,BTA41&gt;BTH14,BTC41&gt;BTI14),BTK14-BTA41,IF(AND(BTA41&lt;=BTK14,BTA41&lt;=BTH14,BTC41&gt;BTI14),BTK14-BTH14,IF(AND(BTA41&gt;BTH14,BTC41&lt;=BTI14),BTC41-BTA41,IF(AND(BTA41&lt;=BTH14,BTC41&lt;=BTI14),BTC41-BTH14,0))))),0)),0)</f>
        <v>　</v>
      </c>
      <c r="BTI41" s="663"/>
      <c r="BTJ41" s="664"/>
      <c r="BTK41" s="662" t="str">
        <f>IFERROR(IF(OR(BSZ41="日",BSZ41="祝",BSZ41=0,BTA41=""),"　",MAX(IF(AND(BTA41&lt;=BTK14,BTC41&gt;BTL14),BTL14-BTK14,IF(BTC41&lt;=BTL14,0,IF(AND(BTA41&gt;BTK14,BTC41&gt;BTL14),BTL14-BTA41,0))),0)),0)</f>
        <v>　</v>
      </c>
      <c r="BTL41" s="663"/>
      <c r="BTM41" s="664"/>
      <c r="BTN41" s="662" t="str">
        <f>IFERROR(IF(OR(BSZ41="日",BSZ41="祝",BSZ41=0,BTA41=""),"　",MAX(IF(BTA41&gt;BTN14,BTC41-BTA41,IF(BTA41&lt;=BTN14,BTC41-BTN14,0)),0)),0)</f>
        <v>　</v>
      </c>
      <c r="BTO41" s="663"/>
      <c r="BTP41" s="664"/>
      <c r="BTQ41" s="662" t="str">
        <f>IFERROR(IF(OR(BSZ41="日",BSZ41="祝",BSZ41=0,BTA41=""),"　",MAX(IF(AND(BTA41&lt;=BTQ14,BTC41&gt;BTR14),BTR14-BTQ14,IF(AND(BTA41&gt;BTQ14,BTC41&lt;=BTR14),BTC41-BTA41,IF(AND(BTA41&lt;=BTQ14,BTC41&lt;=BTR14),BTC41-BTQ14,IF(AND(BTA41&gt;BTQ14,BTC41&gt;BTR14),BTR14-BTA41,0)))),0)),0)</f>
        <v>　</v>
      </c>
      <c r="BTR41" s="663"/>
      <c r="BTS41" s="664"/>
      <c r="BTT41" s="662" t="str">
        <f>IFERROR(IF(OR(BSZ41="日",BSZ41="祝",BSZ41=0,BTA41=""),"　",MAX(IF(AND(BTA41&gt;BTW14,BTC41&gt;BTU14),0,IF(AND(BTA41&lt;=BTW14,BTA41&gt;BTT14,BTC41&gt;BTU14),BTW14-BTA41,IF(AND(BTA41&lt;=BTW14,BTA41&lt;=BTT14,BTC41&gt;BTU14),BTW14-BTT14,IF(AND(BTA41&gt;BTT14,BTC41&lt;=BTU14),BTC41-BTA41,IF(AND(BTA41&lt;=BTT14,BTC41&lt;=BTU14),BTC41-BTT14,0))))),0)),0)</f>
        <v>　</v>
      </c>
      <c r="BTU41" s="663"/>
      <c r="BTV41" s="664"/>
      <c r="BTW41" s="662" t="str">
        <f>IFERROR(IF(OR(BSZ41="日",BSZ41="祝",BSZ41=0,BTA41=""),"　",MAX(IF(AND(BTA41&lt;=BTW14,BTC41&gt;BTX14),BTX14-BTW14,IF(BTC41&lt;=BTX14,0,IF(AND(BTA41&gt;BTW14,BTC41&gt;BTX14),BTX14-BTA41,0))),0)),0)</f>
        <v>　</v>
      </c>
      <c r="BTX41" s="663"/>
      <c r="BTY41" s="664"/>
      <c r="BTZ41" s="662" t="str">
        <f t="shared" si="34"/>
        <v>　</v>
      </c>
      <c r="BUA41" s="663"/>
      <c r="BUB41" s="664"/>
      <c r="BUC41" s="665" t="str">
        <f>IF(BUF41="×",TIME(0,0,0),IF(BUP4="非常勤",BTE41,BTQ41))</f>
        <v>　</v>
      </c>
      <c r="BUD41" s="666"/>
      <c r="BUE41" s="667"/>
      <c r="BUF41" s="265"/>
      <c r="BUG41" s="665" t="str">
        <f>IF(BUJ41="×",TIME(0,0,0),IF(BUP4="非常勤",BTH41,BTT41))</f>
        <v>　</v>
      </c>
      <c r="BUH41" s="666"/>
      <c r="BUI41" s="667"/>
      <c r="BUJ41" s="265"/>
      <c r="BUK41" s="665" t="str">
        <f>IF(BUN41="×",TIME(0,0,0),IF(BUP4="非常勤",BTK41,BTW41))</f>
        <v>　</v>
      </c>
      <c r="BUL41" s="666"/>
      <c r="BUM41" s="667"/>
      <c r="BUN41" s="265"/>
      <c r="BUO41" s="665" t="str">
        <f>IF(BUR41="×",TIME(0,0,0),IF(BUP4="非常勤",BTN41,BTZ41))</f>
        <v>　</v>
      </c>
      <c r="BUP41" s="666"/>
      <c r="BUQ41" s="667"/>
      <c r="BUR41" s="265"/>
      <c r="BUS41" s="668"/>
      <c r="BUT41" s="669"/>
      <c r="BUU41" s="668"/>
      <c r="BUV41" s="670"/>
      <c r="BUW41" s="669"/>
      <c r="BUX41" s="671"/>
      <c r="BUY41" s="672"/>
      <c r="BUZ41" s="672"/>
      <c r="BVA41" s="673"/>
      <c r="BVB41" s="263">
        <f>$A$41</f>
        <v>27</v>
      </c>
      <c r="BVC41" s="264" t="str">
        <f>$B$41</f>
        <v>火</v>
      </c>
      <c r="BVD41" s="660"/>
      <c r="BVE41" s="661"/>
      <c r="BVF41" s="660"/>
      <c r="BVG41" s="661"/>
      <c r="BVH41" s="662" t="str">
        <f>IFERROR(IF(OR(BVC41="日",BVC41="祝",BVC41=0,BVD41=""),"　",MAX(IF(AND(BVD41&lt;=BVH14,BVF41&gt;BVI14),BVI14-BVH14,IF(AND(BVD41&gt;BVH14,BVF41&lt;=BVI14),BVF41-BVD41,IF(AND(BVD41&lt;=BVH14,BVF41&lt;=BVI14),BVF41-BVH14,IF(AND(BVD41&gt;BVH14,BVF41&gt;BVI14),BVI14-BVD41,0)))),0)),0)</f>
        <v>　</v>
      </c>
      <c r="BVI41" s="663"/>
      <c r="BVJ41" s="664"/>
      <c r="BVK41" s="662" t="str">
        <f>IFERROR(IF(OR(BVC41="日",BVC41="祝",BVC41=0,BVD41=""),"　",MAX(IF(AND(BVD41&gt;BVN14,BVF41&gt;BVL14),0,IF(AND(BVD41&lt;=BVN14,BVD41&gt;BVK14,BVF41&gt;BVL14),BVN14-BVD41,IF(AND(BVD41&lt;=BVN14,BVD41&lt;=BVK14,BVF41&gt;BVL14),BVN14-BVK14,IF(AND(BVD41&gt;BVK14,BVF41&lt;=BVL14),BVF41-BVD41,IF(AND(BVD41&lt;=BVK14,BVF41&lt;=BVL14),BVF41-BVK14,0))))),0)),0)</f>
        <v>　</v>
      </c>
      <c r="BVL41" s="663"/>
      <c r="BVM41" s="664"/>
      <c r="BVN41" s="662" t="str">
        <f>IFERROR(IF(OR(BVC41="日",BVC41="祝",BVC41=0,BVD41=""),"　",MAX(IF(AND(BVD41&lt;=BVN14,BVF41&gt;BVO14),BVO14-BVN14,IF(BVF41&lt;=BVO14,0,IF(AND(BVD41&gt;BVN14,BVF41&gt;BVO14),BVO14-BVD41,0))),0)),0)</f>
        <v>　</v>
      </c>
      <c r="BVO41" s="663"/>
      <c r="BVP41" s="664"/>
      <c r="BVQ41" s="662" t="str">
        <f>IFERROR(IF(OR(BVC41="日",BVC41="祝",BVC41=0,BVD41=""),"　",MAX(IF(BVD41&gt;BVQ14,BVF41-BVD41,IF(BVD41&lt;=BVQ14,BVF41-BVQ14,0)),0)),0)</f>
        <v>　</v>
      </c>
      <c r="BVR41" s="663"/>
      <c r="BVS41" s="664"/>
      <c r="BVT41" s="662" t="str">
        <f>IFERROR(IF(OR(BVC41="日",BVC41="祝",BVC41=0,BVD41=""),"　",MAX(IF(AND(BVD41&lt;=BVT14,BVF41&gt;BVU14),BVU14-BVT14,IF(AND(BVD41&gt;BVT14,BVF41&lt;=BVU14),BVF41-BVD41,IF(AND(BVD41&lt;=BVT14,BVF41&lt;=BVU14),BVF41-BVT14,IF(AND(BVD41&gt;BVT14,BVF41&gt;BVU14),BVU14-BVD41,0)))),0)),0)</f>
        <v>　</v>
      </c>
      <c r="BVU41" s="663"/>
      <c r="BVV41" s="664"/>
      <c r="BVW41" s="662" t="str">
        <f>IFERROR(IF(OR(BVC41="日",BVC41="祝",BVC41=0,BVD41=""),"　",MAX(IF(AND(BVD41&gt;BVZ14,BVF41&gt;BVX14),0,IF(AND(BVD41&lt;=BVZ14,BVD41&gt;BVW14,BVF41&gt;BVX14),BVZ14-BVD41,IF(AND(BVD41&lt;=BVZ14,BVD41&lt;=BVW14,BVF41&gt;BVX14),BVZ14-BVW14,IF(AND(BVD41&gt;BVW14,BVF41&lt;=BVX14),BVF41-BVD41,IF(AND(BVD41&lt;=BVW14,BVF41&lt;=BVX14),BVF41-BVW14,0))))),0)),0)</f>
        <v>　</v>
      </c>
      <c r="BVX41" s="663"/>
      <c r="BVY41" s="664"/>
      <c r="BVZ41" s="662" t="str">
        <f>IFERROR(IF(OR(BVC41="日",BVC41="祝",BVC41=0,BVD41=""),"　",MAX(IF(AND(BVD41&lt;=BVZ14,BVF41&gt;BWA14),BWA14-BVZ14,IF(BVF41&lt;=BWA14,0,IF(AND(BVD41&gt;BVZ14,BVF41&gt;BWA14),BWA14-BVD41,0))),0)),0)</f>
        <v>　</v>
      </c>
      <c r="BWA41" s="663"/>
      <c r="BWB41" s="664"/>
      <c r="BWC41" s="662" t="str">
        <f t="shared" si="35"/>
        <v>　</v>
      </c>
      <c r="BWD41" s="663"/>
      <c r="BWE41" s="664"/>
      <c r="BWF41" s="665" t="str">
        <f>IF(BWI41="×",TIME(0,0,0),IF(BWS4="非常勤",BVH41,BVT41))</f>
        <v>　</v>
      </c>
      <c r="BWG41" s="666"/>
      <c r="BWH41" s="667"/>
      <c r="BWI41" s="265"/>
      <c r="BWJ41" s="665" t="str">
        <f>IF(BWM41="×",TIME(0,0,0),IF(BWS4="非常勤",BVK41,BVW41))</f>
        <v>　</v>
      </c>
      <c r="BWK41" s="666"/>
      <c r="BWL41" s="667"/>
      <c r="BWM41" s="265"/>
      <c r="BWN41" s="665" t="str">
        <f>IF(BWQ41="×",TIME(0,0,0),IF(BWS4="非常勤",BVN41,BVZ41))</f>
        <v>　</v>
      </c>
      <c r="BWO41" s="666"/>
      <c r="BWP41" s="667"/>
      <c r="BWQ41" s="265"/>
      <c r="BWR41" s="665" t="str">
        <f>IF(BWU41="×",TIME(0,0,0),IF(BWS4="非常勤",BVQ41,BWC41))</f>
        <v>　</v>
      </c>
      <c r="BWS41" s="666"/>
      <c r="BWT41" s="667"/>
      <c r="BWU41" s="265"/>
      <c r="BWV41" s="668"/>
      <c r="BWW41" s="669"/>
      <c r="BWX41" s="668"/>
      <c r="BWY41" s="670"/>
      <c r="BWZ41" s="669"/>
      <c r="BXA41" s="671"/>
      <c r="BXB41" s="672"/>
      <c r="BXC41" s="672"/>
      <c r="BXD41" s="673"/>
      <c r="BXE41" s="263">
        <f>$A$41</f>
        <v>27</v>
      </c>
      <c r="BXF41" s="264" t="str">
        <f>$B$41</f>
        <v>火</v>
      </c>
      <c r="BXG41" s="660"/>
      <c r="BXH41" s="661"/>
      <c r="BXI41" s="660"/>
      <c r="BXJ41" s="661"/>
      <c r="BXK41" s="662" t="str">
        <f>IFERROR(IF(OR(BXF41="日",BXF41="祝",BXF41=0,BXG41=""),"　",MAX(IF(AND(BXG41&lt;=BXK14,BXI41&gt;BXL14),BXL14-BXK14,IF(AND(BXG41&gt;BXK14,BXI41&lt;=BXL14),BXI41-BXG41,IF(AND(BXG41&lt;=BXK14,BXI41&lt;=BXL14),BXI41-BXK14,IF(AND(BXG41&gt;BXK14,BXI41&gt;BXL14),BXL14-BXG41,0)))),0)),0)</f>
        <v>　</v>
      </c>
      <c r="BXL41" s="663"/>
      <c r="BXM41" s="664"/>
      <c r="BXN41" s="662" t="str">
        <f>IFERROR(IF(OR(BXF41="日",BXF41="祝",BXF41=0,BXG41=""),"　",MAX(IF(AND(BXG41&gt;BXQ14,BXI41&gt;BXO14),0,IF(AND(BXG41&lt;=BXQ14,BXG41&gt;BXN14,BXI41&gt;BXO14),BXQ14-BXG41,IF(AND(BXG41&lt;=BXQ14,BXG41&lt;=BXN14,BXI41&gt;BXO14),BXQ14-BXN14,IF(AND(BXG41&gt;BXN14,BXI41&lt;=BXO14),BXI41-BXG41,IF(AND(BXG41&lt;=BXN14,BXI41&lt;=BXO14),BXI41-BXN14,0))))),0)),0)</f>
        <v>　</v>
      </c>
      <c r="BXO41" s="663"/>
      <c r="BXP41" s="664"/>
      <c r="BXQ41" s="662" t="str">
        <f>IFERROR(IF(OR(BXF41="日",BXF41="祝",BXF41=0,BXG41=""),"　",MAX(IF(AND(BXG41&lt;=BXQ14,BXI41&gt;BXR14),BXR14-BXQ14,IF(BXI41&lt;=BXR14,0,IF(AND(BXG41&gt;BXQ14,BXI41&gt;BXR14),BXR14-BXG41,0))),0)),0)</f>
        <v>　</v>
      </c>
      <c r="BXR41" s="663"/>
      <c r="BXS41" s="664"/>
      <c r="BXT41" s="662" t="str">
        <f>IFERROR(IF(OR(BXF41="日",BXF41="祝",BXF41=0,BXG41=""),"　",MAX(IF(BXG41&gt;BXT14,BXI41-BXG41,IF(BXG41&lt;=BXT14,BXI41-BXT14,0)),0)),0)</f>
        <v>　</v>
      </c>
      <c r="BXU41" s="663"/>
      <c r="BXV41" s="664"/>
      <c r="BXW41" s="662" t="str">
        <f>IFERROR(IF(OR(BXF41="日",BXF41="祝",BXF41=0,BXG41=""),"　",MAX(IF(AND(BXG41&lt;=BXW14,BXI41&gt;BXX14),BXX14-BXW14,IF(AND(BXG41&gt;BXW14,BXI41&lt;=BXX14),BXI41-BXG41,IF(AND(BXG41&lt;=BXW14,BXI41&lt;=BXX14),BXI41-BXW14,IF(AND(BXG41&gt;BXW14,BXI41&gt;BXX14),BXX14-BXG41,0)))),0)),0)</f>
        <v>　</v>
      </c>
      <c r="BXX41" s="663"/>
      <c r="BXY41" s="664"/>
      <c r="BXZ41" s="662" t="str">
        <f>IFERROR(IF(OR(BXF41="日",BXF41="祝",BXF41=0,BXG41=""),"　",MAX(IF(AND(BXG41&gt;BYC14,BXI41&gt;BYA14),0,IF(AND(BXG41&lt;=BYC14,BXG41&gt;BXZ14,BXI41&gt;BYA14),BYC14-BXG41,IF(AND(BXG41&lt;=BYC14,BXG41&lt;=BXZ14,BXI41&gt;BYA14),BYC14-BXZ14,IF(AND(BXG41&gt;BXZ14,BXI41&lt;=BYA14),BXI41-BXG41,IF(AND(BXG41&lt;=BXZ14,BXI41&lt;=BYA14),BXI41-BXZ14,0))))),0)),0)</f>
        <v>　</v>
      </c>
      <c r="BYA41" s="663"/>
      <c r="BYB41" s="664"/>
      <c r="BYC41" s="662" t="str">
        <f>IFERROR(IF(OR(BXF41="日",BXF41="祝",BXF41=0,BXG41=""),"　",MAX(IF(AND(BXG41&lt;=BYC14,BXI41&gt;BYD14),BYD14-BYC14,IF(BXI41&lt;=BYD14,0,IF(AND(BXG41&gt;BYC14,BXI41&gt;BYD14),BYD14-BXG41,0))),0)),0)</f>
        <v>　</v>
      </c>
      <c r="BYD41" s="663"/>
      <c r="BYE41" s="664"/>
      <c r="BYF41" s="662" t="str">
        <f t="shared" si="36"/>
        <v>　</v>
      </c>
      <c r="BYG41" s="663"/>
      <c r="BYH41" s="664"/>
      <c r="BYI41" s="665" t="str">
        <f>IF(BYL41="×",TIME(0,0,0),IF(BYV4="非常勤",BXK41,BXW41))</f>
        <v>　</v>
      </c>
      <c r="BYJ41" s="666"/>
      <c r="BYK41" s="667"/>
      <c r="BYL41" s="265"/>
      <c r="BYM41" s="665" t="str">
        <f>IF(BYP41="×",TIME(0,0,0),IF(BYV4="非常勤",BXN41,BXZ41))</f>
        <v>　</v>
      </c>
      <c r="BYN41" s="666"/>
      <c r="BYO41" s="667"/>
      <c r="BYP41" s="265"/>
      <c r="BYQ41" s="665" t="str">
        <f>IF(BYT41="×",TIME(0,0,0),IF(BYV4="非常勤",BXQ41,BYC41))</f>
        <v>　</v>
      </c>
      <c r="BYR41" s="666"/>
      <c r="BYS41" s="667"/>
      <c r="BYT41" s="265"/>
      <c r="BYU41" s="665" t="str">
        <f>IF(BYX41="×",TIME(0,0,0),IF(BYV4="非常勤",BXT41,BYF41))</f>
        <v>　</v>
      </c>
      <c r="BYV41" s="666"/>
      <c r="BYW41" s="667"/>
      <c r="BYX41" s="265"/>
      <c r="BYY41" s="668"/>
      <c r="BYZ41" s="669"/>
      <c r="BZA41" s="668"/>
      <c r="BZB41" s="670"/>
      <c r="BZC41" s="669"/>
      <c r="BZD41" s="671"/>
      <c r="BZE41" s="672"/>
      <c r="BZF41" s="672"/>
      <c r="BZG41" s="673"/>
      <c r="BZH41" s="263">
        <f>$A$41</f>
        <v>27</v>
      </c>
      <c r="BZI41" s="264" t="str">
        <f>$B$41</f>
        <v>火</v>
      </c>
      <c r="BZJ41" s="660"/>
      <c r="BZK41" s="661"/>
      <c r="BZL41" s="660"/>
      <c r="BZM41" s="661"/>
      <c r="BZN41" s="662" t="str">
        <f>IFERROR(IF(OR(BZI41="日",BZI41="祝",BZI41=0,BZJ41=""),"　",MAX(IF(AND(BZJ41&lt;=BZN14,BZL41&gt;BZO14),BZO14-BZN14,IF(AND(BZJ41&gt;BZN14,BZL41&lt;=BZO14),BZL41-BZJ41,IF(AND(BZJ41&lt;=BZN14,BZL41&lt;=BZO14),BZL41-BZN14,IF(AND(BZJ41&gt;BZN14,BZL41&gt;BZO14),BZO14-BZJ41,0)))),0)),0)</f>
        <v>　</v>
      </c>
      <c r="BZO41" s="663"/>
      <c r="BZP41" s="664"/>
      <c r="BZQ41" s="662" t="str">
        <f>IFERROR(IF(OR(BZI41="日",BZI41="祝",BZI41=0,BZJ41=""),"　",MAX(IF(AND(BZJ41&gt;BZT14,BZL41&gt;BZR14),0,IF(AND(BZJ41&lt;=BZT14,BZJ41&gt;BZQ14,BZL41&gt;BZR14),BZT14-BZJ41,IF(AND(BZJ41&lt;=BZT14,BZJ41&lt;=BZQ14,BZL41&gt;BZR14),BZT14-BZQ14,IF(AND(BZJ41&gt;BZQ14,BZL41&lt;=BZR14),BZL41-BZJ41,IF(AND(BZJ41&lt;=BZQ14,BZL41&lt;=BZR14),BZL41-BZQ14,0))))),0)),0)</f>
        <v>　</v>
      </c>
      <c r="BZR41" s="663"/>
      <c r="BZS41" s="664"/>
      <c r="BZT41" s="662" t="str">
        <f>IFERROR(IF(OR(BZI41="日",BZI41="祝",BZI41=0,BZJ41=""),"　",MAX(IF(AND(BZJ41&lt;=BZT14,BZL41&gt;BZU14),BZU14-BZT14,IF(BZL41&lt;=BZU14,0,IF(AND(BZJ41&gt;BZT14,BZL41&gt;BZU14),BZU14-BZJ41,0))),0)),0)</f>
        <v>　</v>
      </c>
      <c r="BZU41" s="663"/>
      <c r="BZV41" s="664"/>
      <c r="BZW41" s="662" t="str">
        <f>IFERROR(IF(OR(BZI41="日",BZI41="祝",BZI41=0,BZJ41=""),"　",MAX(IF(BZJ41&gt;BZW14,BZL41-BZJ41,IF(BZJ41&lt;=BZW14,BZL41-BZW14,0)),0)),0)</f>
        <v>　</v>
      </c>
      <c r="BZX41" s="663"/>
      <c r="BZY41" s="664"/>
      <c r="BZZ41" s="662" t="str">
        <f>IFERROR(IF(OR(BZI41="日",BZI41="祝",BZI41=0,BZJ41=""),"　",MAX(IF(AND(BZJ41&lt;=BZZ14,BZL41&gt;CAA14),CAA14-BZZ14,IF(AND(BZJ41&gt;BZZ14,BZL41&lt;=CAA14),BZL41-BZJ41,IF(AND(BZJ41&lt;=BZZ14,BZL41&lt;=CAA14),BZL41-BZZ14,IF(AND(BZJ41&gt;BZZ14,BZL41&gt;CAA14),CAA14-BZJ41,0)))),0)),0)</f>
        <v>　</v>
      </c>
      <c r="CAA41" s="663"/>
      <c r="CAB41" s="664"/>
      <c r="CAC41" s="662" t="str">
        <f>IFERROR(IF(OR(BZI41="日",BZI41="祝",BZI41=0,BZJ41=""),"　",MAX(IF(AND(BZJ41&gt;CAF14,BZL41&gt;CAD14),0,IF(AND(BZJ41&lt;=CAF14,BZJ41&gt;CAC14,BZL41&gt;CAD14),CAF14-BZJ41,IF(AND(BZJ41&lt;=CAF14,BZJ41&lt;=CAC14,BZL41&gt;CAD14),CAF14-CAC14,IF(AND(BZJ41&gt;CAC14,BZL41&lt;=CAD14),BZL41-BZJ41,IF(AND(BZJ41&lt;=CAC14,BZL41&lt;=CAD14),BZL41-CAC14,0))))),0)),0)</f>
        <v>　</v>
      </c>
      <c r="CAD41" s="663"/>
      <c r="CAE41" s="664"/>
      <c r="CAF41" s="662" t="str">
        <f>IFERROR(IF(OR(BZI41="日",BZI41="祝",BZI41=0,BZJ41=""),"　",MAX(IF(AND(BZJ41&lt;=CAF14,BZL41&gt;CAG14),CAG14-CAF14,IF(BZL41&lt;=CAG14,0,IF(AND(BZJ41&gt;CAF14,BZL41&gt;CAG14),CAG14-BZJ41,0))),0)),0)</f>
        <v>　</v>
      </c>
      <c r="CAG41" s="663"/>
      <c r="CAH41" s="664"/>
      <c r="CAI41" s="662" t="str">
        <f t="shared" si="37"/>
        <v>　</v>
      </c>
      <c r="CAJ41" s="663"/>
      <c r="CAK41" s="664"/>
      <c r="CAL41" s="665" t="str">
        <f>IF(CAO41="×",TIME(0,0,0),IF(CAY4="非常勤",BZN41,BZZ41))</f>
        <v>　</v>
      </c>
      <c r="CAM41" s="666"/>
      <c r="CAN41" s="667"/>
      <c r="CAO41" s="265"/>
      <c r="CAP41" s="665" t="str">
        <f>IF(CAS41="×",TIME(0,0,0),IF(CAY4="非常勤",BZQ41,CAC41))</f>
        <v>　</v>
      </c>
      <c r="CAQ41" s="666"/>
      <c r="CAR41" s="667"/>
      <c r="CAS41" s="265"/>
      <c r="CAT41" s="665" t="str">
        <f>IF(CAW41="×",TIME(0,0,0),IF(CAY4="非常勤",BZT41,CAF41))</f>
        <v>　</v>
      </c>
      <c r="CAU41" s="666"/>
      <c r="CAV41" s="667"/>
      <c r="CAW41" s="265"/>
      <c r="CAX41" s="665" t="str">
        <f>IF(CBA41="×",TIME(0,0,0),IF(CAY4="非常勤",BZW41,CAI41))</f>
        <v>　</v>
      </c>
      <c r="CAY41" s="666"/>
      <c r="CAZ41" s="667"/>
      <c r="CBA41" s="265"/>
      <c r="CBB41" s="668"/>
      <c r="CBC41" s="669"/>
      <c r="CBD41" s="668"/>
      <c r="CBE41" s="670"/>
      <c r="CBF41" s="669"/>
      <c r="CBG41" s="671"/>
      <c r="CBH41" s="672"/>
      <c r="CBI41" s="672"/>
      <c r="CBJ41" s="673"/>
      <c r="CBK41" s="263">
        <f>$A$41</f>
        <v>27</v>
      </c>
      <c r="CBL41" s="264" t="str">
        <f>$B$41</f>
        <v>火</v>
      </c>
      <c r="CBM41" s="660"/>
      <c r="CBN41" s="661"/>
      <c r="CBO41" s="660"/>
      <c r="CBP41" s="661"/>
      <c r="CBQ41" s="662" t="str">
        <f>IFERROR(IF(OR(CBL41="日",CBL41="祝",CBL41=0,CBM41=""),"　",MAX(IF(AND(CBM41&lt;=CBQ14,CBO41&gt;CBR14),CBR14-CBQ14,IF(AND(CBM41&gt;CBQ14,CBO41&lt;=CBR14),CBO41-CBM41,IF(AND(CBM41&lt;=CBQ14,CBO41&lt;=CBR14),CBO41-CBQ14,IF(AND(CBM41&gt;CBQ14,CBO41&gt;CBR14),CBR14-CBM41,0)))),0)),0)</f>
        <v>　</v>
      </c>
      <c r="CBR41" s="663"/>
      <c r="CBS41" s="664"/>
      <c r="CBT41" s="662" t="str">
        <f>IFERROR(IF(OR(CBL41="日",CBL41="祝",CBL41=0,CBM41=""),"　",MAX(IF(AND(CBM41&gt;CBW14,CBO41&gt;CBU14),0,IF(AND(CBM41&lt;=CBW14,CBM41&gt;CBT14,CBO41&gt;CBU14),CBW14-CBM41,IF(AND(CBM41&lt;=CBW14,CBM41&lt;=CBT14,CBO41&gt;CBU14),CBW14-CBT14,IF(AND(CBM41&gt;CBT14,CBO41&lt;=CBU14),CBO41-CBM41,IF(AND(CBM41&lt;=CBT14,CBO41&lt;=CBU14),CBO41-CBT14,0))))),0)),0)</f>
        <v>　</v>
      </c>
      <c r="CBU41" s="663"/>
      <c r="CBV41" s="664"/>
      <c r="CBW41" s="662" t="str">
        <f>IFERROR(IF(OR(CBL41="日",CBL41="祝",CBL41=0,CBM41=""),"　",MAX(IF(AND(CBM41&lt;=CBW14,CBO41&gt;CBX14),CBX14-CBW14,IF(CBO41&lt;=CBX14,0,IF(AND(CBM41&gt;CBW14,CBO41&gt;CBX14),CBX14-CBM41,0))),0)),0)</f>
        <v>　</v>
      </c>
      <c r="CBX41" s="663"/>
      <c r="CBY41" s="664"/>
      <c r="CBZ41" s="662" t="str">
        <f>IFERROR(IF(OR(CBL41="日",CBL41="祝",CBL41=0,CBM41=""),"　",MAX(IF(CBM41&gt;CBZ14,CBO41-CBM41,IF(CBM41&lt;=CBZ14,CBO41-CBZ14,0)),0)),0)</f>
        <v>　</v>
      </c>
      <c r="CCA41" s="663"/>
      <c r="CCB41" s="664"/>
      <c r="CCC41" s="662" t="str">
        <f>IFERROR(IF(OR(CBL41="日",CBL41="祝",CBL41=0,CBM41=""),"　",MAX(IF(AND(CBM41&lt;=CCC14,CBO41&gt;CCD14),CCD14-CCC14,IF(AND(CBM41&gt;CCC14,CBO41&lt;=CCD14),CBO41-CBM41,IF(AND(CBM41&lt;=CCC14,CBO41&lt;=CCD14),CBO41-CCC14,IF(AND(CBM41&gt;CCC14,CBO41&gt;CCD14),CCD14-CBM41,0)))),0)),0)</f>
        <v>　</v>
      </c>
      <c r="CCD41" s="663"/>
      <c r="CCE41" s="664"/>
      <c r="CCF41" s="662" t="str">
        <f>IFERROR(IF(OR(CBL41="日",CBL41="祝",CBL41=0,CBM41=""),"　",MAX(IF(AND(CBM41&gt;CCI14,CBO41&gt;CCG14),0,IF(AND(CBM41&lt;=CCI14,CBM41&gt;CCF14,CBO41&gt;CCG14),CCI14-CBM41,IF(AND(CBM41&lt;=CCI14,CBM41&lt;=CCF14,CBO41&gt;CCG14),CCI14-CCF14,IF(AND(CBM41&gt;CCF14,CBO41&lt;=CCG14),CBO41-CBM41,IF(AND(CBM41&lt;=CCF14,CBO41&lt;=CCG14),CBO41-CCF14,0))))),0)),0)</f>
        <v>　</v>
      </c>
      <c r="CCG41" s="663"/>
      <c r="CCH41" s="664"/>
      <c r="CCI41" s="662" t="str">
        <f>IFERROR(IF(OR(CBL41="日",CBL41="祝",CBL41=0,CBM41=""),"　",MAX(IF(AND(CBM41&lt;=CCI14,CBO41&gt;CCJ14),CCJ14-CCI14,IF(CBO41&lt;=CCJ14,0,IF(AND(CBM41&gt;CCI14,CBO41&gt;CCJ14),CCJ14-CBM41,0))),0)),0)</f>
        <v>　</v>
      </c>
      <c r="CCJ41" s="663"/>
      <c r="CCK41" s="664"/>
      <c r="CCL41" s="662" t="str">
        <f t="shared" si="38"/>
        <v>　</v>
      </c>
      <c r="CCM41" s="663"/>
      <c r="CCN41" s="664"/>
      <c r="CCO41" s="665" t="str">
        <f>IF(CCR41="×",TIME(0,0,0),IF(CDB4="非常勤",CBQ41,CCC41))</f>
        <v>　</v>
      </c>
      <c r="CCP41" s="666"/>
      <c r="CCQ41" s="667"/>
      <c r="CCR41" s="265"/>
      <c r="CCS41" s="665" t="str">
        <f>IF(CCV41="×",TIME(0,0,0),IF(CDB4="非常勤",CBT41,CCF41))</f>
        <v>　</v>
      </c>
      <c r="CCT41" s="666"/>
      <c r="CCU41" s="667"/>
      <c r="CCV41" s="265"/>
      <c r="CCW41" s="665" t="str">
        <f>IF(CCZ41="×",TIME(0,0,0),IF(CDB4="非常勤",CBW41,CCI41))</f>
        <v>　</v>
      </c>
      <c r="CCX41" s="666"/>
      <c r="CCY41" s="667"/>
      <c r="CCZ41" s="265"/>
      <c r="CDA41" s="665" t="str">
        <f>IF(CDD41="×",TIME(0,0,0),IF(CDB4="非常勤",CBZ41,CCL41))</f>
        <v>　</v>
      </c>
      <c r="CDB41" s="666"/>
      <c r="CDC41" s="667"/>
      <c r="CDD41" s="265"/>
      <c r="CDE41" s="668"/>
      <c r="CDF41" s="669"/>
      <c r="CDG41" s="668"/>
      <c r="CDH41" s="670"/>
      <c r="CDI41" s="669"/>
      <c r="CDJ41" s="671"/>
      <c r="CDK41" s="672"/>
      <c r="CDL41" s="672"/>
      <c r="CDM41" s="673"/>
      <c r="CDN41" s="263">
        <f>$A$41</f>
        <v>27</v>
      </c>
      <c r="CDO41" s="264" t="str">
        <f>$B$41</f>
        <v>火</v>
      </c>
      <c r="CDP41" s="660"/>
      <c r="CDQ41" s="661"/>
      <c r="CDR41" s="660"/>
      <c r="CDS41" s="661"/>
      <c r="CDT41" s="662" t="str">
        <f>IFERROR(IF(OR(CDO41="日",CDO41="祝",CDO41=0,CDP41=""),"　",MAX(IF(AND(CDP41&lt;=CDT14,CDR41&gt;CDU14),CDU14-CDT14,IF(AND(CDP41&gt;CDT14,CDR41&lt;=CDU14),CDR41-CDP41,IF(AND(CDP41&lt;=CDT14,CDR41&lt;=CDU14),CDR41-CDT14,IF(AND(CDP41&gt;CDT14,CDR41&gt;CDU14),CDU14-CDP41,0)))),0)),0)</f>
        <v>　</v>
      </c>
      <c r="CDU41" s="663"/>
      <c r="CDV41" s="664"/>
      <c r="CDW41" s="662" t="str">
        <f>IFERROR(IF(OR(CDO41="日",CDO41="祝",CDO41=0,CDP41=""),"　",MAX(IF(AND(CDP41&gt;CDZ14,CDR41&gt;CDX14),0,IF(AND(CDP41&lt;=CDZ14,CDP41&gt;CDW14,CDR41&gt;CDX14),CDZ14-CDP41,IF(AND(CDP41&lt;=CDZ14,CDP41&lt;=CDW14,CDR41&gt;CDX14),CDZ14-CDW14,IF(AND(CDP41&gt;CDW14,CDR41&lt;=CDX14),CDR41-CDP41,IF(AND(CDP41&lt;=CDW14,CDR41&lt;=CDX14),CDR41-CDW14,0))))),0)),0)</f>
        <v>　</v>
      </c>
      <c r="CDX41" s="663"/>
      <c r="CDY41" s="664"/>
      <c r="CDZ41" s="662" t="str">
        <f>IFERROR(IF(OR(CDO41="日",CDO41="祝",CDO41=0,CDP41=""),"　",MAX(IF(AND(CDP41&lt;=CDZ14,CDR41&gt;CEA14),CEA14-CDZ14,IF(CDR41&lt;=CEA14,0,IF(AND(CDP41&gt;CDZ14,CDR41&gt;CEA14),CEA14-CDP41,0))),0)),0)</f>
        <v>　</v>
      </c>
      <c r="CEA41" s="663"/>
      <c r="CEB41" s="664"/>
      <c r="CEC41" s="662" t="str">
        <f>IFERROR(IF(OR(CDO41="日",CDO41="祝",CDO41=0,CDP41=""),"　",MAX(IF(CDP41&gt;CEC14,CDR41-CDP41,IF(CDP41&lt;=CEC14,CDR41-CEC14,0)),0)),0)</f>
        <v>　</v>
      </c>
      <c r="CED41" s="663"/>
      <c r="CEE41" s="664"/>
      <c r="CEF41" s="662" t="str">
        <f>IFERROR(IF(OR(CDO41="日",CDO41="祝",CDO41=0,CDP41=""),"　",MAX(IF(AND(CDP41&lt;=CEF14,CDR41&gt;CEG14),CEG14-CEF14,IF(AND(CDP41&gt;CEF14,CDR41&lt;=CEG14),CDR41-CDP41,IF(AND(CDP41&lt;=CEF14,CDR41&lt;=CEG14),CDR41-CEF14,IF(AND(CDP41&gt;CEF14,CDR41&gt;CEG14),CEG14-CDP41,0)))),0)),0)</f>
        <v>　</v>
      </c>
      <c r="CEG41" s="663"/>
      <c r="CEH41" s="664"/>
      <c r="CEI41" s="662" t="str">
        <f>IFERROR(IF(OR(CDO41="日",CDO41="祝",CDO41=0,CDP41=""),"　",MAX(IF(AND(CDP41&gt;CEL14,CDR41&gt;CEJ14),0,IF(AND(CDP41&lt;=CEL14,CDP41&gt;CEI14,CDR41&gt;CEJ14),CEL14-CDP41,IF(AND(CDP41&lt;=CEL14,CDP41&lt;=CEI14,CDR41&gt;CEJ14),CEL14-CEI14,IF(AND(CDP41&gt;CEI14,CDR41&lt;=CEJ14),CDR41-CDP41,IF(AND(CDP41&lt;=CEI14,CDR41&lt;=CEJ14),CDR41-CEI14,0))))),0)),0)</f>
        <v>　</v>
      </c>
      <c r="CEJ41" s="663"/>
      <c r="CEK41" s="664"/>
      <c r="CEL41" s="662" t="str">
        <f>IFERROR(IF(OR(CDO41="日",CDO41="祝",CDO41=0,CDP41=""),"　",MAX(IF(AND(CDP41&lt;=CEL14,CDR41&gt;CEM14),CEM14-CEL14,IF(CDR41&lt;=CEM14,0,IF(AND(CDP41&gt;CEL14,CDR41&gt;CEM14),CEM14-CDP41,0))),0)),0)</f>
        <v>　</v>
      </c>
      <c r="CEM41" s="663"/>
      <c r="CEN41" s="664"/>
      <c r="CEO41" s="662" t="str">
        <f t="shared" si="39"/>
        <v>　</v>
      </c>
      <c r="CEP41" s="663"/>
      <c r="CEQ41" s="664"/>
      <c r="CER41" s="665" t="str">
        <f>IF(CEU41="×",TIME(0,0,0),IF(CFE4="非常勤",CDT41,CEF41))</f>
        <v>　</v>
      </c>
      <c r="CES41" s="666"/>
      <c r="CET41" s="667"/>
      <c r="CEU41" s="265"/>
      <c r="CEV41" s="665" t="str">
        <f>IF(CEY41="×",TIME(0,0,0),IF(CFE4="非常勤",CDW41,CEI41))</f>
        <v>　</v>
      </c>
      <c r="CEW41" s="666"/>
      <c r="CEX41" s="667"/>
      <c r="CEY41" s="265"/>
      <c r="CEZ41" s="665" t="str">
        <f>IF(CFC41="×",TIME(0,0,0),IF(CFE4="非常勤",CDZ41,CEL41))</f>
        <v>　</v>
      </c>
      <c r="CFA41" s="666"/>
      <c r="CFB41" s="667"/>
      <c r="CFC41" s="265"/>
      <c r="CFD41" s="665" t="str">
        <f>IF(CFG41="×",TIME(0,0,0),IF(CFE4="非常勤",CEC41,CEO41))</f>
        <v>　</v>
      </c>
      <c r="CFE41" s="666"/>
      <c r="CFF41" s="667"/>
      <c r="CFG41" s="265"/>
      <c r="CFH41" s="668"/>
      <c r="CFI41" s="669"/>
      <c r="CFJ41" s="668"/>
      <c r="CFK41" s="670"/>
      <c r="CFL41" s="669"/>
      <c r="CFM41" s="671"/>
      <c r="CFN41" s="672"/>
      <c r="CFO41" s="672"/>
      <c r="CFP41" s="673"/>
      <c r="CFQ41" s="263">
        <f>$A$41</f>
        <v>27</v>
      </c>
      <c r="CFR41" s="264" t="str">
        <f>$B$41</f>
        <v>火</v>
      </c>
      <c r="CFS41" s="660"/>
      <c r="CFT41" s="661"/>
      <c r="CFU41" s="660"/>
      <c r="CFV41" s="661"/>
      <c r="CFW41" s="662" t="str">
        <f>IFERROR(IF(OR(CFR41="日",CFR41="祝",CFR41=0,CFS41=""),"　",MAX(IF(AND(CFS41&lt;=CFW14,CFU41&gt;CFX14),CFX14-CFW14,IF(AND(CFS41&gt;CFW14,CFU41&lt;=CFX14),CFU41-CFS41,IF(AND(CFS41&lt;=CFW14,CFU41&lt;=CFX14),CFU41-CFW14,IF(AND(CFS41&gt;CFW14,CFU41&gt;CFX14),CFX14-CFS41,0)))),0)),0)</f>
        <v>　</v>
      </c>
      <c r="CFX41" s="663"/>
      <c r="CFY41" s="664"/>
      <c r="CFZ41" s="662" t="str">
        <f>IFERROR(IF(OR(CFR41="日",CFR41="祝",CFR41=0,CFS41=""),"　",MAX(IF(AND(CFS41&gt;CGC14,CFU41&gt;CGA14),0,IF(AND(CFS41&lt;=CGC14,CFS41&gt;CFZ14,CFU41&gt;CGA14),CGC14-CFS41,IF(AND(CFS41&lt;=CGC14,CFS41&lt;=CFZ14,CFU41&gt;CGA14),CGC14-CFZ14,IF(AND(CFS41&gt;CFZ14,CFU41&lt;=CGA14),CFU41-CFS41,IF(AND(CFS41&lt;=CFZ14,CFU41&lt;=CGA14),CFU41-CFZ14,0))))),0)),0)</f>
        <v>　</v>
      </c>
      <c r="CGA41" s="663"/>
      <c r="CGB41" s="664"/>
      <c r="CGC41" s="662" t="str">
        <f>IFERROR(IF(OR(CFR41="日",CFR41="祝",CFR41=0,CFS41=""),"　",MAX(IF(AND(CFS41&lt;=CGC14,CFU41&gt;CGD14),CGD14-CGC14,IF(CFU41&lt;=CGD14,0,IF(AND(CFS41&gt;CGC14,CFU41&gt;CGD14),CGD14-CFS41,0))),0)),0)</f>
        <v>　</v>
      </c>
      <c r="CGD41" s="663"/>
      <c r="CGE41" s="664"/>
      <c r="CGF41" s="662" t="str">
        <f>IFERROR(IF(OR(CFR41="日",CFR41="祝",CFR41=0,CFS41=""),"　",MAX(IF(CFS41&gt;CGF14,CFU41-CFS41,IF(CFS41&lt;=CGF14,CFU41-CGF14,0)),0)),0)</f>
        <v>　</v>
      </c>
      <c r="CGG41" s="663"/>
      <c r="CGH41" s="664"/>
      <c r="CGI41" s="662" t="str">
        <f>IFERROR(IF(OR(CFR41="日",CFR41="祝",CFR41=0,CFS41=""),"　",MAX(IF(AND(CFS41&lt;=CGI14,CFU41&gt;CGJ14),CGJ14-CGI14,IF(AND(CFS41&gt;CGI14,CFU41&lt;=CGJ14),CFU41-CFS41,IF(AND(CFS41&lt;=CGI14,CFU41&lt;=CGJ14),CFU41-CGI14,IF(AND(CFS41&gt;CGI14,CFU41&gt;CGJ14),CGJ14-CFS41,0)))),0)),0)</f>
        <v>　</v>
      </c>
      <c r="CGJ41" s="663"/>
      <c r="CGK41" s="664"/>
      <c r="CGL41" s="662" t="str">
        <f>IFERROR(IF(OR(CFR41="日",CFR41="祝",CFR41=0,CFS41=""),"　",MAX(IF(AND(CFS41&gt;CGO14,CFU41&gt;CGM14),0,IF(AND(CFS41&lt;=CGO14,CFS41&gt;CGL14,CFU41&gt;CGM14),CGO14-CFS41,IF(AND(CFS41&lt;=CGO14,CFS41&lt;=CGL14,CFU41&gt;CGM14),CGO14-CGL14,IF(AND(CFS41&gt;CGL14,CFU41&lt;=CGM14),CFU41-CFS41,IF(AND(CFS41&lt;=CGL14,CFU41&lt;=CGM14),CFU41-CGL14,0))))),0)),0)</f>
        <v>　</v>
      </c>
      <c r="CGM41" s="663"/>
      <c r="CGN41" s="664"/>
      <c r="CGO41" s="662" t="str">
        <f>IFERROR(IF(OR(CFR41="日",CFR41="祝",CFR41=0,CFS41=""),"　",MAX(IF(AND(CFS41&lt;=CGO14,CFU41&gt;CGP14),CGP14-CGO14,IF(CFU41&lt;=CGP14,0,IF(AND(CFS41&gt;CGO14,CFU41&gt;CGP14),CGP14-CFS41,0))),0)),0)</f>
        <v>　</v>
      </c>
      <c r="CGP41" s="663"/>
      <c r="CGQ41" s="664"/>
      <c r="CGR41" s="662" t="str">
        <f t="shared" si="40"/>
        <v>　</v>
      </c>
      <c r="CGS41" s="663"/>
      <c r="CGT41" s="664"/>
      <c r="CGU41" s="665" t="str">
        <f>IF(CGX41="×",TIME(0,0,0),IF(CHH4="非常勤",CFW41,CGI41))</f>
        <v>　</v>
      </c>
      <c r="CGV41" s="666"/>
      <c r="CGW41" s="667"/>
      <c r="CGX41" s="265"/>
      <c r="CGY41" s="665" t="str">
        <f>IF(CHB41="×",TIME(0,0,0),IF(CHH4="非常勤",CFZ41,CGL41))</f>
        <v>　</v>
      </c>
      <c r="CGZ41" s="666"/>
      <c r="CHA41" s="667"/>
      <c r="CHB41" s="265"/>
      <c r="CHC41" s="665" t="str">
        <f>IF(CHF41="×",TIME(0,0,0),IF(CHH4="非常勤",CGC41,CGO41))</f>
        <v>　</v>
      </c>
      <c r="CHD41" s="666"/>
      <c r="CHE41" s="667"/>
      <c r="CHF41" s="265"/>
      <c r="CHG41" s="665" t="str">
        <f>IF(CHJ41="×",TIME(0,0,0),IF(CHH4="非常勤",CGF41,CGR41))</f>
        <v>　</v>
      </c>
      <c r="CHH41" s="666"/>
      <c r="CHI41" s="667"/>
      <c r="CHJ41" s="265"/>
      <c r="CHK41" s="668"/>
      <c r="CHL41" s="669"/>
      <c r="CHM41" s="668"/>
      <c r="CHN41" s="670"/>
      <c r="CHO41" s="669"/>
      <c r="CHP41" s="671"/>
      <c r="CHQ41" s="672"/>
      <c r="CHR41" s="672"/>
      <c r="CHS41" s="673"/>
      <c r="CHT41" s="263">
        <f>$A$41</f>
        <v>27</v>
      </c>
      <c r="CHU41" s="264" t="str">
        <f>$B$41</f>
        <v>火</v>
      </c>
      <c r="CHV41" s="660"/>
      <c r="CHW41" s="661"/>
      <c r="CHX41" s="660"/>
      <c r="CHY41" s="661"/>
      <c r="CHZ41" s="662" t="str">
        <f>IFERROR(IF(OR(CHU41="日",CHU41="祝",CHU41=0,CHV41=""),"　",MAX(IF(AND(CHV41&lt;=CHZ14,CHX41&gt;CIA14),CIA14-CHZ14,IF(AND(CHV41&gt;CHZ14,CHX41&lt;=CIA14),CHX41-CHV41,IF(AND(CHV41&lt;=CHZ14,CHX41&lt;=CIA14),CHX41-CHZ14,IF(AND(CHV41&gt;CHZ14,CHX41&gt;CIA14),CIA14-CHV41,0)))),0)),0)</f>
        <v>　</v>
      </c>
      <c r="CIA41" s="663"/>
      <c r="CIB41" s="664"/>
      <c r="CIC41" s="662" t="str">
        <f>IFERROR(IF(OR(CHU41="日",CHU41="祝",CHU41=0,CHV41=""),"　",MAX(IF(AND(CHV41&gt;CIF14,CHX41&gt;CID14),0,IF(AND(CHV41&lt;=CIF14,CHV41&gt;CIC14,CHX41&gt;CID14),CIF14-CHV41,IF(AND(CHV41&lt;=CIF14,CHV41&lt;=CIC14,CHX41&gt;CID14),CIF14-CIC14,IF(AND(CHV41&gt;CIC14,CHX41&lt;=CID14),CHX41-CHV41,IF(AND(CHV41&lt;=CIC14,CHX41&lt;=CID14),CHX41-CIC14,0))))),0)),0)</f>
        <v>　</v>
      </c>
      <c r="CID41" s="663"/>
      <c r="CIE41" s="664"/>
      <c r="CIF41" s="662" t="str">
        <f>IFERROR(IF(OR(CHU41="日",CHU41="祝",CHU41=0,CHV41=""),"　",MAX(IF(AND(CHV41&lt;=CIF14,CHX41&gt;CIG14),CIG14-CIF14,IF(CHX41&lt;=CIG14,0,IF(AND(CHV41&gt;CIF14,CHX41&gt;CIG14),CIG14-CHV41,0))),0)),0)</f>
        <v>　</v>
      </c>
      <c r="CIG41" s="663"/>
      <c r="CIH41" s="664"/>
      <c r="CII41" s="662" t="str">
        <f>IFERROR(IF(OR(CHU41="日",CHU41="祝",CHU41=0,CHV41=""),"　",MAX(IF(CHV41&gt;CII14,CHX41-CHV41,IF(CHV41&lt;=CII14,CHX41-CII14,0)),0)),0)</f>
        <v>　</v>
      </c>
      <c r="CIJ41" s="663"/>
      <c r="CIK41" s="664"/>
      <c r="CIL41" s="662" t="str">
        <f>IFERROR(IF(OR(CHU41="日",CHU41="祝",CHU41=0,CHV41=""),"　",MAX(IF(AND(CHV41&lt;=CIL14,CHX41&gt;CIM14),CIM14-CIL14,IF(AND(CHV41&gt;CIL14,CHX41&lt;=CIM14),CHX41-CHV41,IF(AND(CHV41&lt;=CIL14,CHX41&lt;=CIM14),CHX41-CIL14,IF(AND(CHV41&gt;CIL14,CHX41&gt;CIM14),CIM14-CHV41,0)))),0)),0)</f>
        <v>　</v>
      </c>
      <c r="CIM41" s="663"/>
      <c r="CIN41" s="664"/>
      <c r="CIO41" s="662" t="str">
        <f>IFERROR(IF(OR(CHU41="日",CHU41="祝",CHU41=0,CHV41=""),"　",MAX(IF(AND(CHV41&gt;CIR14,CHX41&gt;CIP14),0,IF(AND(CHV41&lt;=CIR14,CHV41&gt;CIO14,CHX41&gt;CIP14),CIR14-CHV41,IF(AND(CHV41&lt;=CIR14,CHV41&lt;=CIO14,CHX41&gt;CIP14),CIR14-CIO14,IF(AND(CHV41&gt;CIO14,CHX41&lt;=CIP14),CHX41-CHV41,IF(AND(CHV41&lt;=CIO14,CHX41&lt;=CIP14),CHX41-CIO14,0))))),0)),0)</f>
        <v>　</v>
      </c>
      <c r="CIP41" s="663"/>
      <c r="CIQ41" s="664"/>
      <c r="CIR41" s="662" t="str">
        <f>IFERROR(IF(OR(CHU41="日",CHU41="祝",CHU41=0,CHV41=""),"　",MAX(IF(AND(CHV41&lt;=CIR14,CHX41&gt;CIS14),CIS14-CIR14,IF(CHX41&lt;=CIS14,0,IF(AND(CHV41&gt;CIR14,CHX41&gt;CIS14),CIS14-CHV41,0))),0)),0)</f>
        <v>　</v>
      </c>
      <c r="CIS41" s="663"/>
      <c r="CIT41" s="664"/>
      <c r="CIU41" s="662" t="str">
        <f t="shared" si="41"/>
        <v>　</v>
      </c>
      <c r="CIV41" s="663"/>
      <c r="CIW41" s="664"/>
      <c r="CIX41" s="665" t="str">
        <f>IF(CJA41="×",TIME(0,0,0),IF(CJK4="非常勤",CHZ41,CIL41))</f>
        <v>　</v>
      </c>
      <c r="CIY41" s="666"/>
      <c r="CIZ41" s="667"/>
      <c r="CJA41" s="265"/>
      <c r="CJB41" s="665" t="str">
        <f>IF(CJE41="×",TIME(0,0,0),IF(CJK4="非常勤",CIC41,CIO41))</f>
        <v>　</v>
      </c>
      <c r="CJC41" s="666"/>
      <c r="CJD41" s="667"/>
      <c r="CJE41" s="265"/>
      <c r="CJF41" s="665" t="str">
        <f>IF(CJI41="×",TIME(0,0,0),IF(CJK4="非常勤",CIF41,CIR41))</f>
        <v>　</v>
      </c>
      <c r="CJG41" s="666"/>
      <c r="CJH41" s="667"/>
      <c r="CJI41" s="265"/>
      <c r="CJJ41" s="665" t="str">
        <f>IF(CJM41="×",TIME(0,0,0),IF(CJK4="非常勤",CII41,CIU41))</f>
        <v>　</v>
      </c>
      <c r="CJK41" s="666"/>
      <c r="CJL41" s="667"/>
      <c r="CJM41" s="265"/>
      <c r="CJN41" s="668"/>
      <c r="CJO41" s="669"/>
      <c r="CJP41" s="668"/>
      <c r="CJQ41" s="670"/>
      <c r="CJR41" s="669"/>
      <c r="CJS41" s="671"/>
      <c r="CJT41" s="672"/>
      <c r="CJU41" s="672"/>
      <c r="CJV41" s="673"/>
      <c r="CJW41" s="263">
        <f>$A$41</f>
        <v>27</v>
      </c>
      <c r="CJX41" s="264" t="str">
        <f>$B$41</f>
        <v>火</v>
      </c>
      <c r="CJY41" s="660"/>
      <c r="CJZ41" s="661"/>
      <c r="CKA41" s="660"/>
      <c r="CKB41" s="661"/>
      <c r="CKC41" s="662" t="str">
        <f>IFERROR(IF(OR(CJX41="日",CJX41="祝",CJX41=0,CJY41=""),"　",MAX(IF(AND(CJY41&lt;=CKC14,CKA41&gt;CKD14),CKD14-CKC14,IF(AND(CJY41&gt;CKC14,CKA41&lt;=CKD14),CKA41-CJY41,IF(AND(CJY41&lt;=CKC14,CKA41&lt;=CKD14),CKA41-CKC14,IF(AND(CJY41&gt;CKC14,CKA41&gt;CKD14),CKD14-CJY41,0)))),0)),0)</f>
        <v>　</v>
      </c>
      <c r="CKD41" s="663"/>
      <c r="CKE41" s="664"/>
      <c r="CKF41" s="662" t="str">
        <f>IFERROR(IF(OR(CJX41="日",CJX41="祝",CJX41=0,CJY41=""),"　",MAX(IF(AND(CJY41&gt;CKI14,CKA41&gt;CKG14),0,IF(AND(CJY41&lt;=CKI14,CJY41&gt;CKF14,CKA41&gt;CKG14),CKI14-CJY41,IF(AND(CJY41&lt;=CKI14,CJY41&lt;=CKF14,CKA41&gt;CKG14),CKI14-CKF14,IF(AND(CJY41&gt;CKF14,CKA41&lt;=CKG14),CKA41-CJY41,IF(AND(CJY41&lt;=CKF14,CKA41&lt;=CKG14),CKA41-CKF14,0))))),0)),0)</f>
        <v>　</v>
      </c>
      <c r="CKG41" s="663"/>
      <c r="CKH41" s="664"/>
      <c r="CKI41" s="662" t="str">
        <f>IFERROR(IF(OR(CJX41="日",CJX41="祝",CJX41=0,CJY41=""),"　",MAX(IF(AND(CJY41&lt;=CKI14,CKA41&gt;CKJ14),CKJ14-CKI14,IF(CKA41&lt;=CKJ14,0,IF(AND(CJY41&gt;CKI14,CKA41&gt;CKJ14),CKJ14-CJY41,0))),0)),0)</f>
        <v>　</v>
      </c>
      <c r="CKJ41" s="663"/>
      <c r="CKK41" s="664"/>
      <c r="CKL41" s="662" t="str">
        <f>IFERROR(IF(OR(CJX41="日",CJX41="祝",CJX41=0,CJY41=""),"　",MAX(IF(CJY41&gt;CKL14,CKA41-CJY41,IF(CJY41&lt;=CKL14,CKA41-CKL14,0)),0)),0)</f>
        <v>　</v>
      </c>
      <c r="CKM41" s="663"/>
      <c r="CKN41" s="664"/>
      <c r="CKO41" s="662" t="str">
        <f>IFERROR(IF(OR(CJX41="日",CJX41="祝",CJX41=0,CJY41=""),"　",MAX(IF(AND(CJY41&lt;=CKO14,CKA41&gt;CKP14),CKP14-CKO14,IF(AND(CJY41&gt;CKO14,CKA41&lt;=CKP14),CKA41-CJY41,IF(AND(CJY41&lt;=CKO14,CKA41&lt;=CKP14),CKA41-CKO14,IF(AND(CJY41&gt;CKO14,CKA41&gt;CKP14),CKP14-CJY41,0)))),0)),0)</f>
        <v>　</v>
      </c>
      <c r="CKP41" s="663"/>
      <c r="CKQ41" s="664"/>
      <c r="CKR41" s="662" t="str">
        <f>IFERROR(IF(OR(CJX41="日",CJX41="祝",CJX41=0,CJY41=""),"　",MAX(IF(AND(CJY41&gt;CKU14,CKA41&gt;CKS14),0,IF(AND(CJY41&lt;=CKU14,CJY41&gt;CKR14,CKA41&gt;CKS14),CKU14-CJY41,IF(AND(CJY41&lt;=CKU14,CJY41&lt;=CKR14,CKA41&gt;CKS14),CKU14-CKR14,IF(AND(CJY41&gt;CKR14,CKA41&lt;=CKS14),CKA41-CJY41,IF(AND(CJY41&lt;=CKR14,CKA41&lt;=CKS14),CKA41-CKR14,0))))),0)),0)</f>
        <v>　</v>
      </c>
      <c r="CKS41" s="663"/>
      <c r="CKT41" s="664"/>
      <c r="CKU41" s="662" t="str">
        <f>IFERROR(IF(OR(CJX41="日",CJX41="祝",CJX41=0,CJY41=""),"　",MAX(IF(AND(CJY41&lt;=CKU14,CKA41&gt;CKV14),CKV14-CKU14,IF(CKA41&lt;=CKV14,0,IF(AND(CJY41&gt;CKU14,CKA41&gt;CKV14),CKV14-CJY41,0))),0)),0)</f>
        <v>　</v>
      </c>
      <c r="CKV41" s="663"/>
      <c r="CKW41" s="664"/>
      <c r="CKX41" s="662" t="str">
        <f t="shared" si="42"/>
        <v>　</v>
      </c>
      <c r="CKY41" s="663"/>
      <c r="CKZ41" s="664"/>
      <c r="CLA41" s="665" t="str">
        <f>IF(CLD41="×",TIME(0,0,0),IF(CLN4="非常勤",CKC41,CKO41))</f>
        <v>　</v>
      </c>
      <c r="CLB41" s="666"/>
      <c r="CLC41" s="667"/>
      <c r="CLD41" s="265"/>
      <c r="CLE41" s="665" t="str">
        <f>IF(CLH41="×",TIME(0,0,0),IF(CLN4="非常勤",CKF41,CKR41))</f>
        <v>　</v>
      </c>
      <c r="CLF41" s="666"/>
      <c r="CLG41" s="667"/>
      <c r="CLH41" s="265"/>
      <c r="CLI41" s="665" t="str">
        <f>IF(CLL41="×",TIME(0,0,0),IF(CLN4="非常勤",CKI41,CKU41))</f>
        <v>　</v>
      </c>
      <c r="CLJ41" s="666"/>
      <c r="CLK41" s="667"/>
      <c r="CLL41" s="265"/>
      <c r="CLM41" s="665" t="str">
        <f>IF(CLP41="×",TIME(0,0,0),IF(CLN4="非常勤",CKL41,CKX41))</f>
        <v>　</v>
      </c>
      <c r="CLN41" s="666"/>
      <c r="CLO41" s="667"/>
      <c r="CLP41" s="265"/>
      <c r="CLQ41" s="668"/>
      <c r="CLR41" s="669"/>
      <c r="CLS41" s="668"/>
      <c r="CLT41" s="670"/>
      <c r="CLU41" s="669"/>
      <c r="CLV41" s="671"/>
      <c r="CLW41" s="672"/>
      <c r="CLX41" s="672"/>
      <c r="CLY41" s="673"/>
      <c r="CLZ41" s="263">
        <f>$A$41</f>
        <v>27</v>
      </c>
      <c r="CMA41" s="264" t="str">
        <f>$B$41</f>
        <v>火</v>
      </c>
      <c r="CMB41" s="660"/>
      <c r="CMC41" s="661"/>
      <c r="CMD41" s="660"/>
      <c r="CME41" s="661"/>
      <c r="CMF41" s="662" t="str">
        <f>IFERROR(IF(OR(CMA41="日",CMA41="祝",CMA41=0,CMB41=""),"　",MAX(IF(AND(CMB41&lt;=CMF14,CMD41&gt;CMG14),CMG14-CMF14,IF(AND(CMB41&gt;CMF14,CMD41&lt;=CMG14),CMD41-CMB41,IF(AND(CMB41&lt;=CMF14,CMD41&lt;=CMG14),CMD41-CMF14,IF(AND(CMB41&gt;CMF14,CMD41&gt;CMG14),CMG14-CMB41,0)))),0)),0)</f>
        <v>　</v>
      </c>
      <c r="CMG41" s="663"/>
      <c r="CMH41" s="664"/>
      <c r="CMI41" s="662" t="str">
        <f>IFERROR(IF(OR(CMA41="日",CMA41="祝",CMA41=0,CMB41=""),"　",MAX(IF(AND(CMB41&gt;CML14,CMD41&gt;CMJ14),0,IF(AND(CMB41&lt;=CML14,CMB41&gt;CMI14,CMD41&gt;CMJ14),CML14-CMB41,IF(AND(CMB41&lt;=CML14,CMB41&lt;=CMI14,CMD41&gt;CMJ14),CML14-CMI14,IF(AND(CMB41&gt;CMI14,CMD41&lt;=CMJ14),CMD41-CMB41,IF(AND(CMB41&lt;=CMI14,CMD41&lt;=CMJ14),CMD41-CMI14,0))))),0)),0)</f>
        <v>　</v>
      </c>
      <c r="CMJ41" s="663"/>
      <c r="CMK41" s="664"/>
      <c r="CML41" s="662" t="str">
        <f>IFERROR(IF(OR(CMA41="日",CMA41="祝",CMA41=0,CMB41=""),"　",MAX(IF(AND(CMB41&lt;=CML14,CMD41&gt;CMM14),CMM14-CML14,IF(CMD41&lt;=CMM14,0,IF(AND(CMB41&gt;CML14,CMD41&gt;CMM14),CMM14-CMB41,0))),0)),0)</f>
        <v>　</v>
      </c>
      <c r="CMM41" s="663"/>
      <c r="CMN41" s="664"/>
      <c r="CMO41" s="662" t="str">
        <f>IFERROR(IF(OR(CMA41="日",CMA41="祝",CMA41=0,CMB41=""),"　",MAX(IF(CMB41&gt;CMO14,CMD41-CMB41,IF(CMB41&lt;=CMO14,CMD41-CMO14,0)),0)),0)</f>
        <v>　</v>
      </c>
      <c r="CMP41" s="663"/>
      <c r="CMQ41" s="664"/>
      <c r="CMR41" s="662" t="str">
        <f>IFERROR(IF(OR(CMA41="日",CMA41="祝",CMA41=0,CMB41=""),"　",MAX(IF(AND(CMB41&lt;=CMR14,CMD41&gt;CMS14),CMS14-CMR14,IF(AND(CMB41&gt;CMR14,CMD41&lt;=CMS14),CMD41-CMB41,IF(AND(CMB41&lt;=CMR14,CMD41&lt;=CMS14),CMD41-CMR14,IF(AND(CMB41&gt;CMR14,CMD41&gt;CMS14),CMS14-CMB41,0)))),0)),0)</f>
        <v>　</v>
      </c>
      <c r="CMS41" s="663"/>
      <c r="CMT41" s="664"/>
      <c r="CMU41" s="662" t="str">
        <f>IFERROR(IF(OR(CMA41="日",CMA41="祝",CMA41=0,CMB41=""),"　",MAX(IF(AND(CMB41&gt;CMX14,CMD41&gt;CMV14),0,IF(AND(CMB41&lt;=CMX14,CMB41&gt;CMU14,CMD41&gt;CMV14),CMX14-CMB41,IF(AND(CMB41&lt;=CMX14,CMB41&lt;=CMU14,CMD41&gt;CMV14),CMX14-CMU14,IF(AND(CMB41&gt;CMU14,CMD41&lt;=CMV14),CMD41-CMB41,IF(AND(CMB41&lt;=CMU14,CMD41&lt;=CMV14),CMD41-CMU14,0))))),0)),0)</f>
        <v>　</v>
      </c>
      <c r="CMV41" s="663"/>
      <c r="CMW41" s="664"/>
      <c r="CMX41" s="662" t="str">
        <f>IFERROR(IF(OR(CMA41="日",CMA41="祝",CMA41=0,CMB41=""),"　",MAX(IF(AND(CMB41&lt;=CMX14,CMD41&gt;CMY14),CMY14-CMX14,IF(CMD41&lt;=CMY14,0,IF(AND(CMB41&gt;CMX14,CMD41&gt;CMY14),CMY14-CMB41,0))),0)),0)</f>
        <v>　</v>
      </c>
      <c r="CMY41" s="663"/>
      <c r="CMZ41" s="664"/>
      <c r="CNA41" s="662" t="str">
        <f t="shared" si="43"/>
        <v>　</v>
      </c>
      <c r="CNB41" s="663"/>
      <c r="CNC41" s="664"/>
      <c r="CND41" s="665" t="str">
        <f>IF(CNG41="×",TIME(0,0,0),IF(CNQ4="非常勤",CMF41,CMR41))</f>
        <v>　</v>
      </c>
      <c r="CNE41" s="666"/>
      <c r="CNF41" s="667"/>
      <c r="CNG41" s="265"/>
      <c r="CNH41" s="665" t="str">
        <f>IF(CNK41="×",TIME(0,0,0),IF(CNQ4="非常勤",CMI41,CMU41))</f>
        <v>　</v>
      </c>
      <c r="CNI41" s="666"/>
      <c r="CNJ41" s="667"/>
      <c r="CNK41" s="265"/>
      <c r="CNL41" s="665" t="str">
        <f>IF(CNO41="×",TIME(0,0,0),IF(CNQ4="非常勤",CML41,CMX41))</f>
        <v>　</v>
      </c>
      <c r="CNM41" s="666"/>
      <c r="CNN41" s="667"/>
      <c r="CNO41" s="265"/>
      <c r="CNP41" s="665" t="str">
        <f>IF(CNS41="×",TIME(0,0,0),IF(CNQ4="非常勤",CMO41,CNA41))</f>
        <v>　</v>
      </c>
      <c r="CNQ41" s="666"/>
      <c r="CNR41" s="667"/>
      <c r="CNS41" s="265"/>
      <c r="CNT41" s="668"/>
      <c r="CNU41" s="669"/>
      <c r="CNV41" s="668"/>
      <c r="CNW41" s="670"/>
      <c r="CNX41" s="669"/>
      <c r="CNY41" s="671"/>
      <c r="CNZ41" s="672"/>
      <c r="COA41" s="672"/>
      <c r="COB41" s="673"/>
      <c r="COC41" s="263">
        <f>$A$41</f>
        <v>27</v>
      </c>
      <c r="COD41" s="264" t="str">
        <f>$B$41</f>
        <v>火</v>
      </c>
      <c r="COE41" s="660"/>
      <c r="COF41" s="661"/>
      <c r="COG41" s="660"/>
      <c r="COH41" s="661"/>
      <c r="COI41" s="662" t="str">
        <f>IFERROR(IF(OR(COD41="日",COD41="祝",COD41=0,COE41=""),"　",MAX(IF(AND(COE41&lt;=COI14,COG41&gt;COJ14),COJ14-COI14,IF(AND(COE41&gt;COI14,COG41&lt;=COJ14),COG41-COE41,IF(AND(COE41&lt;=COI14,COG41&lt;=COJ14),COG41-COI14,IF(AND(COE41&gt;COI14,COG41&gt;COJ14),COJ14-COE41,0)))),0)),0)</f>
        <v>　</v>
      </c>
      <c r="COJ41" s="663"/>
      <c r="COK41" s="664"/>
      <c r="COL41" s="662" t="str">
        <f>IFERROR(IF(OR(COD41="日",COD41="祝",COD41=0,COE41=""),"　",MAX(IF(AND(COE41&gt;COO14,COG41&gt;COM14),0,IF(AND(COE41&lt;=COO14,COE41&gt;COL14,COG41&gt;COM14),COO14-COE41,IF(AND(COE41&lt;=COO14,COE41&lt;=COL14,COG41&gt;COM14),COO14-COL14,IF(AND(COE41&gt;COL14,COG41&lt;=COM14),COG41-COE41,IF(AND(COE41&lt;=COL14,COG41&lt;=COM14),COG41-COL14,0))))),0)),0)</f>
        <v>　</v>
      </c>
      <c r="COM41" s="663"/>
      <c r="CON41" s="664"/>
      <c r="COO41" s="662" t="str">
        <f>IFERROR(IF(OR(COD41="日",COD41="祝",COD41=0,COE41=""),"　",MAX(IF(AND(COE41&lt;=COO14,COG41&gt;COP14),COP14-COO14,IF(COG41&lt;=COP14,0,IF(AND(COE41&gt;COO14,COG41&gt;COP14),COP14-COE41,0))),0)),0)</f>
        <v>　</v>
      </c>
      <c r="COP41" s="663"/>
      <c r="COQ41" s="664"/>
      <c r="COR41" s="662" t="str">
        <f>IFERROR(IF(OR(COD41="日",COD41="祝",COD41=0,COE41=""),"　",MAX(IF(COE41&gt;COR14,COG41-COE41,IF(COE41&lt;=COR14,COG41-COR14,0)),0)),0)</f>
        <v>　</v>
      </c>
      <c r="COS41" s="663"/>
      <c r="COT41" s="664"/>
      <c r="COU41" s="662" t="str">
        <f>IFERROR(IF(OR(COD41="日",COD41="祝",COD41=0,COE41=""),"　",MAX(IF(AND(COE41&lt;=COU14,COG41&gt;COV14),COV14-COU14,IF(AND(COE41&gt;COU14,COG41&lt;=COV14),COG41-COE41,IF(AND(COE41&lt;=COU14,COG41&lt;=COV14),COG41-COU14,IF(AND(COE41&gt;COU14,COG41&gt;COV14),COV14-COE41,0)))),0)),0)</f>
        <v>　</v>
      </c>
      <c r="COV41" s="663"/>
      <c r="COW41" s="664"/>
      <c r="COX41" s="662" t="str">
        <f>IFERROR(IF(OR(COD41="日",COD41="祝",COD41=0,COE41=""),"　",MAX(IF(AND(COE41&gt;CPA14,COG41&gt;COY14),0,IF(AND(COE41&lt;=CPA14,COE41&gt;COX14,COG41&gt;COY14),CPA14-COE41,IF(AND(COE41&lt;=CPA14,COE41&lt;=COX14,COG41&gt;COY14),CPA14-COX14,IF(AND(COE41&gt;COX14,COG41&lt;=COY14),COG41-COE41,IF(AND(COE41&lt;=COX14,COG41&lt;=COY14),COG41-COX14,0))))),0)),0)</f>
        <v>　</v>
      </c>
      <c r="COY41" s="663"/>
      <c r="COZ41" s="664"/>
      <c r="CPA41" s="662" t="str">
        <f>IFERROR(IF(OR(COD41="日",COD41="祝",COD41=0,COE41=""),"　",MAX(IF(AND(COE41&lt;=CPA14,COG41&gt;CPB14),CPB14-CPA14,IF(COG41&lt;=CPB14,0,IF(AND(COE41&gt;CPA14,COG41&gt;CPB14),CPB14-COE41,0))),0)),0)</f>
        <v>　</v>
      </c>
      <c r="CPB41" s="663"/>
      <c r="CPC41" s="664"/>
      <c r="CPD41" s="662" t="str">
        <f t="shared" si="44"/>
        <v>　</v>
      </c>
      <c r="CPE41" s="663"/>
      <c r="CPF41" s="664"/>
      <c r="CPG41" s="665" t="str">
        <f>IF(CPJ41="×",TIME(0,0,0),IF(CPT4="非常勤",COI41,COU41))</f>
        <v>　</v>
      </c>
      <c r="CPH41" s="666"/>
      <c r="CPI41" s="667"/>
      <c r="CPJ41" s="265"/>
      <c r="CPK41" s="665" t="str">
        <f>IF(CPN41="×",TIME(0,0,0),IF(CPT4="非常勤",COL41,COX41))</f>
        <v>　</v>
      </c>
      <c r="CPL41" s="666"/>
      <c r="CPM41" s="667"/>
      <c r="CPN41" s="265"/>
      <c r="CPO41" s="665" t="str">
        <f>IF(CPR41="×",TIME(0,0,0),IF(CPT4="非常勤",COO41,CPA41))</f>
        <v>　</v>
      </c>
      <c r="CPP41" s="666"/>
      <c r="CPQ41" s="667"/>
      <c r="CPR41" s="265"/>
      <c r="CPS41" s="665" t="str">
        <f>IF(CPV41="×",TIME(0,0,0),IF(CPT4="非常勤",COR41,CPD41))</f>
        <v>　</v>
      </c>
      <c r="CPT41" s="666"/>
      <c r="CPU41" s="667"/>
      <c r="CPV41" s="265"/>
      <c r="CPW41" s="668"/>
      <c r="CPX41" s="669"/>
      <c r="CPY41" s="668"/>
      <c r="CPZ41" s="670"/>
      <c r="CQA41" s="669"/>
      <c r="CQB41" s="671"/>
      <c r="CQC41" s="672"/>
      <c r="CQD41" s="672"/>
      <c r="CQE41" s="673"/>
      <c r="CQF41" s="263">
        <f>$A$41</f>
        <v>27</v>
      </c>
      <c r="CQG41" s="264" t="str">
        <f>$B$41</f>
        <v>火</v>
      </c>
      <c r="CQH41" s="660"/>
      <c r="CQI41" s="661"/>
      <c r="CQJ41" s="660"/>
      <c r="CQK41" s="661"/>
      <c r="CQL41" s="662" t="str">
        <f>IFERROR(IF(OR(CQG41="日",CQG41="祝",CQG41=0,CQH41=""),"　",MAX(IF(AND(CQH41&lt;=CQL14,CQJ41&gt;CQM14),CQM14-CQL14,IF(AND(CQH41&gt;CQL14,CQJ41&lt;=CQM14),CQJ41-CQH41,IF(AND(CQH41&lt;=CQL14,CQJ41&lt;=CQM14),CQJ41-CQL14,IF(AND(CQH41&gt;CQL14,CQJ41&gt;CQM14),CQM14-CQH41,0)))),0)),0)</f>
        <v>　</v>
      </c>
      <c r="CQM41" s="663"/>
      <c r="CQN41" s="664"/>
      <c r="CQO41" s="662" t="str">
        <f>IFERROR(IF(OR(CQG41="日",CQG41="祝",CQG41=0,CQH41=""),"　",MAX(IF(AND(CQH41&gt;CQR14,CQJ41&gt;CQP14),0,IF(AND(CQH41&lt;=CQR14,CQH41&gt;CQO14,CQJ41&gt;CQP14),CQR14-CQH41,IF(AND(CQH41&lt;=CQR14,CQH41&lt;=CQO14,CQJ41&gt;CQP14),CQR14-CQO14,IF(AND(CQH41&gt;CQO14,CQJ41&lt;=CQP14),CQJ41-CQH41,IF(AND(CQH41&lt;=CQO14,CQJ41&lt;=CQP14),CQJ41-CQO14,0))))),0)),0)</f>
        <v>　</v>
      </c>
      <c r="CQP41" s="663"/>
      <c r="CQQ41" s="664"/>
      <c r="CQR41" s="662" t="str">
        <f>IFERROR(IF(OR(CQG41="日",CQG41="祝",CQG41=0,CQH41=""),"　",MAX(IF(AND(CQH41&lt;=CQR14,CQJ41&gt;CQS14),CQS14-CQR14,IF(CQJ41&lt;=CQS14,0,IF(AND(CQH41&gt;CQR14,CQJ41&gt;CQS14),CQS14-CQH41,0))),0)),0)</f>
        <v>　</v>
      </c>
      <c r="CQS41" s="663"/>
      <c r="CQT41" s="664"/>
      <c r="CQU41" s="662" t="str">
        <f>IFERROR(IF(OR(CQG41="日",CQG41="祝",CQG41=0,CQH41=""),"　",MAX(IF(CQH41&gt;CQU14,CQJ41-CQH41,IF(CQH41&lt;=CQU14,CQJ41-CQU14,0)),0)),0)</f>
        <v>　</v>
      </c>
      <c r="CQV41" s="663"/>
      <c r="CQW41" s="664"/>
      <c r="CQX41" s="662" t="str">
        <f>IFERROR(IF(OR(CQG41="日",CQG41="祝",CQG41=0,CQH41=""),"　",MAX(IF(AND(CQH41&lt;=CQX14,CQJ41&gt;CQY14),CQY14-CQX14,IF(AND(CQH41&gt;CQX14,CQJ41&lt;=CQY14),CQJ41-CQH41,IF(AND(CQH41&lt;=CQX14,CQJ41&lt;=CQY14),CQJ41-CQX14,IF(AND(CQH41&gt;CQX14,CQJ41&gt;CQY14),CQY14-CQH41,0)))),0)),0)</f>
        <v>　</v>
      </c>
      <c r="CQY41" s="663"/>
      <c r="CQZ41" s="664"/>
      <c r="CRA41" s="662" t="str">
        <f>IFERROR(IF(OR(CQG41="日",CQG41="祝",CQG41=0,CQH41=""),"　",MAX(IF(AND(CQH41&gt;CRD14,CQJ41&gt;CRB14),0,IF(AND(CQH41&lt;=CRD14,CQH41&gt;CRA14,CQJ41&gt;CRB14),CRD14-CQH41,IF(AND(CQH41&lt;=CRD14,CQH41&lt;=CRA14,CQJ41&gt;CRB14),CRD14-CRA14,IF(AND(CQH41&gt;CRA14,CQJ41&lt;=CRB14),CQJ41-CQH41,IF(AND(CQH41&lt;=CRA14,CQJ41&lt;=CRB14),CQJ41-CRA14,0))))),0)),0)</f>
        <v>　</v>
      </c>
      <c r="CRB41" s="663"/>
      <c r="CRC41" s="664"/>
      <c r="CRD41" s="662" t="str">
        <f>IFERROR(IF(OR(CQG41="日",CQG41="祝",CQG41=0,CQH41=""),"　",MAX(IF(AND(CQH41&lt;=CRD14,CQJ41&gt;CRE14),CRE14-CRD14,IF(CQJ41&lt;=CRE14,0,IF(AND(CQH41&gt;CRD14,CQJ41&gt;CRE14),CRE14-CQH41,0))),0)),0)</f>
        <v>　</v>
      </c>
      <c r="CRE41" s="663"/>
      <c r="CRF41" s="664"/>
      <c r="CRG41" s="662" t="str">
        <f t="shared" si="45"/>
        <v>　</v>
      </c>
      <c r="CRH41" s="663"/>
      <c r="CRI41" s="664"/>
      <c r="CRJ41" s="665" t="str">
        <f>IF(CRM41="×",TIME(0,0,0),IF(CRW4="非常勤",CQL41,CQX41))</f>
        <v>　</v>
      </c>
      <c r="CRK41" s="666"/>
      <c r="CRL41" s="667"/>
      <c r="CRM41" s="265"/>
      <c r="CRN41" s="665" t="str">
        <f>IF(CRQ41="×",TIME(0,0,0),IF(CRW4="非常勤",CQO41,CRA41))</f>
        <v>　</v>
      </c>
      <c r="CRO41" s="666"/>
      <c r="CRP41" s="667"/>
      <c r="CRQ41" s="265"/>
      <c r="CRR41" s="665" t="str">
        <f>IF(CRU41="×",TIME(0,0,0),IF(CRW4="非常勤",CQR41,CRD41))</f>
        <v>　</v>
      </c>
      <c r="CRS41" s="666"/>
      <c r="CRT41" s="667"/>
      <c r="CRU41" s="265"/>
      <c r="CRV41" s="665" t="str">
        <f>IF(CRY41="×",TIME(0,0,0),IF(CRW4="非常勤",CQU41,CRG41))</f>
        <v>　</v>
      </c>
      <c r="CRW41" s="666"/>
      <c r="CRX41" s="667"/>
      <c r="CRY41" s="265"/>
      <c r="CRZ41" s="668"/>
      <c r="CSA41" s="669"/>
      <c r="CSB41" s="668"/>
      <c r="CSC41" s="670"/>
      <c r="CSD41" s="669"/>
      <c r="CSE41" s="671"/>
      <c r="CSF41" s="672"/>
      <c r="CSG41" s="672"/>
      <c r="CSH41" s="673"/>
      <c r="CSI41" s="263">
        <f>$A$41</f>
        <v>27</v>
      </c>
      <c r="CSJ41" s="264" t="str">
        <f>$B$41</f>
        <v>火</v>
      </c>
      <c r="CSK41" s="660"/>
      <c r="CSL41" s="661"/>
      <c r="CSM41" s="660"/>
      <c r="CSN41" s="661"/>
      <c r="CSO41" s="662" t="str">
        <f>IFERROR(IF(OR(CSJ41="日",CSJ41="祝",CSJ41=0,CSK41=""),"　",MAX(IF(AND(CSK41&lt;=CSO14,CSM41&gt;CSP14),CSP14-CSO14,IF(AND(CSK41&gt;CSO14,CSM41&lt;=CSP14),CSM41-CSK41,IF(AND(CSK41&lt;=CSO14,CSM41&lt;=CSP14),CSM41-CSO14,IF(AND(CSK41&gt;CSO14,CSM41&gt;CSP14),CSP14-CSK41,0)))),0)),0)</f>
        <v>　</v>
      </c>
      <c r="CSP41" s="663"/>
      <c r="CSQ41" s="664"/>
      <c r="CSR41" s="662" t="str">
        <f>IFERROR(IF(OR(CSJ41="日",CSJ41="祝",CSJ41=0,CSK41=""),"　",MAX(IF(AND(CSK41&gt;CSU14,CSM41&gt;CSS14),0,IF(AND(CSK41&lt;=CSU14,CSK41&gt;CSR14,CSM41&gt;CSS14),CSU14-CSK41,IF(AND(CSK41&lt;=CSU14,CSK41&lt;=CSR14,CSM41&gt;CSS14),CSU14-CSR14,IF(AND(CSK41&gt;CSR14,CSM41&lt;=CSS14),CSM41-CSK41,IF(AND(CSK41&lt;=CSR14,CSM41&lt;=CSS14),CSM41-CSR14,0))))),0)),0)</f>
        <v>　</v>
      </c>
      <c r="CSS41" s="663"/>
      <c r="CST41" s="664"/>
      <c r="CSU41" s="662" t="str">
        <f>IFERROR(IF(OR(CSJ41="日",CSJ41="祝",CSJ41=0,CSK41=""),"　",MAX(IF(AND(CSK41&lt;=CSU14,CSM41&gt;CSV14),CSV14-CSU14,IF(CSM41&lt;=CSV14,0,IF(AND(CSK41&gt;CSU14,CSM41&gt;CSV14),CSV14-CSK41,0))),0)),0)</f>
        <v>　</v>
      </c>
      <c r="CSV41" s="663"/>
      <c r="CSW41" s="664"/>
      <c r="CSX41" s="662" t="str">
        <f>IFERROR(IF(OR(CSJ41="日",CSJ41="祝",CSJ41=0,CSK41=""),"　",MAX(IF(CSK41&gt;CSX14,CSM41-CSK41,IF(CSK41&lt;=CSX14,CSM41-CSX14,0)),0)),0)</f>
        <v>　</v>
      </c>
      <c r="CSY41" s="663"/>
      <c r="CSZ41" s="664"/>
      <c r="CTA41" s="662" t="str">
        <f>IFERROR(IF(OR(CSJ41="日",CSJ41="祝",CSJ41=0,CSK41=""),"　",MAX(IF(AND(CSK41&lt;=CTA14,CSM41&gt;CTB14),CTB14-CTA14,IF(AND(CSK41&gt;CTA14,CSM41&lt;=CTB14),CSM41-CSK41,IF(AND(CSK41&lt;=CTA14,CSM41&lt;=CTB14),CSM41-CTA14,IF(AND(CSK41&gt;CTA14,CSM41&gt;CTB14),CTB14-CSK41,0)))),0)),0)</f>
        <v>　</v>
      </c>
      <c r="CTB41" s="663"/>
      <c r="CTC41" s="664"/>
      <c r="CTD41" s="662" t="str">
        <f>IFERROR(IF(OR(CSJ41="日",CSJ41="祝",CSJ41=0,CSK41=""),"　",MAX(IF(AND(CSK41&gt;CTG14,CSM41&gt;CTE14),0,IF(AND(CSK41&lt;=CTG14,CSK41&gt;CTD14,CSM41&gt;CTE14),CTG14-CSK41,IF(AND(CSK41&lt;=CTG14,CSK41&lt;=CTD14,CSM41&gt;CTE14),CTG14-CTD14,IF(AND(CSK41&gt;CTD14,CSM41&lt;=CTE14),CSM41-CSK41,IF(AND(CSK41&lt;=CTD14,CSM41&lt;=CTE14),CSM41-CTD14,0))))),0)),0)</f>
        <v>　</v>
      </c>
      <c r="CTE41" s="663"/>
      <c r="CTF41" s="664"/>
      <c r="CTG41" s="662" t="str">
        <f>IFERROR(IF(OR(CSJ41="日",CSJ41="祝",CSJ41=0,CSK41=""),"　",MAX(IF(AND(CSK41&lt;=CTG14,CSM41&gt;CTH14),CTH14-CTG14,IF(CSM41&lt;=CTH14,0,IF(AND(CSK41&gt;CTG14,CSM41&gt;CTH14),CTH14-CSK41,0))),0)),0)</f>
        <v>　</v>
      </c>
      <c r="CTH41" s="663"/>
      <c r="CTI41" s="664"/>
      <c r="CTJ41" s="662" t="str">
        <f t="shared" si="46"/>
        <v>　</v>
      </c>
      <c r="CTK41" s="663"/>
      <c r="CTL41" s="664"/>
      <c r="CTM41" s="665" t="str">
        <f>IF(CTP41="×",TIME(0,0,0),IF(CTZ4="非常勤",CSO41,CTA41))</f>
        <v>　</v>
      </c>
      <c r="CTN41" s="666"/>
      <c r="CTO41" s="667"/>
      <c r="CTP41" s="265"/>
      <c r="CTQ41" s="665" t="str">
        <f>IF(CTT41="×",TIME(0,0,0),IF(CTZ4="非常勤",CSR41,CTD41))</f>
        <v>　</v>
      </c>
      <c r="CTR41" s="666"/>
      <c r="CTS41" s="667"/>
      <c r="CTT41" s="265"/>
      <c r="CTU41" s="665" t="str">
        <f>IF(CTX41="×",TIME(0,0,0),IF(CTZ4="非常勤",CSU41,CTG41))</f>
        <v>　</v>
      </c>
      <c r="CTV41" s="666"/>
      <c r="CTW41" s="667"/>
      <c r="CTX41" s="265"/>
      <c r="CTY41" s="665" t="str">
        <f>IF(CUB41="×",TIME(0,0,0),IF(CTZ4="非常勤",CSX41,CTJ41))</f>
        <v>　</v>
      </c>
      <c r="CTZ41" s="666"/>
      <c r="CUA41" s="667"/>
      <c r="CUB41" s="265"/>
      <c r="CUC41" s="668"/>
      <c r="CUD41" s="669"/>
      <c r="CUE41" s="668"/>
      <c r="CUF41" s="670"/>
      <c r="CUG41" s="669"/>
      <c r="CUH41" s="671"/>
      <c r="CUI41" s="672"/>
      <c r="CUJ41" s="672"/>
      <c r="CUK41" s="673"/>
      <c r="CUL41" s="263">
        <f>$A$41</f>
        <v>27</v>
      </c>
      <c r="CUM41" s="264" t="str">
        <f>$B$41</f>
        <v>火</v>
      </c>
      <c r="CUN41" s="660"/>
      <c r="CUO41" s="661"/>
      <c r="CUP41" s="660"/>
      <c r="CUQ41" s="661"/>
      <c r="CUR41" s="662" t="str">
        <f>IFERROR(IF(OR(CUM41="日",CUM41="祝",CUM41=0,CUN41=""),"　",MAX(IF(AND(CUN41&lt;=CUR14,CUP41&gt;CUS14),CUS14-CUR14,IF(AND(CUN41&gt;CUR14,CUP41&lt;=CUS14),CUP41-CUN41,IF(AND(CUN41&lt;=CUR14,CUP41&lt;=CUS14),CUP41-CUR14,IF(AND(CUN41&gt;CUR14,CUP41&gt;CUS14),CUS14-CUN41,0)))),0)),0)</f>
        <v>　</v>
      </c>
      <c r="CUS41" s="663"/>
      <c r="CUT41" s="664"/>
      <c r="CUU41" s="662" t="str">
        <f>IFERROR(IF(OR(CUM41="日",CUM41="祝",CUM41=0,CUN41=""),"　",MAX(IF(AND(CUN41&gt;CUX14,CUP41&gt;CUV14),0,IF(AND(CUN41&lt;=CUX14,CUN41&gt;CUU14,CUP41&gt;CUV14),CUX14-CUN41,IF(AND(CUN41&lt;=CUX14,CUN41&lt;=CUU14,CUP41&gt;CUV14),CUX14-CUU14,IF(AND(CUN41&gt;CUU14,CUP41&lt;=CUV14),CUP41-CUN41,IF(AND(CUN41&lt;=CUU14,CUP41&lt;=CUV14),CUP41-CUU14,0))))),0)),0)</f>
        <v>　</v>
      </c>
      <c r="CUV41" s="663"/>
      <c r="CUW41" s="664"/>
      <c r="CUX41" s="662" t="str">
        <f>IFERROR(IF(OR(CUM41="日",CUM41="祝",CUM41=0,CUN41=""),"　",MAX(IF(AND(CUN41&lt;=CUX14,CUP41&gt;CUY14),CUY14-CUX14,IF(CUP41&lt;=CUY14,0,IF(AND(CUN41&gt;CUX14,CUP41&gt;CUY14),CUY14-CUN41,0))),0)),0)</f>
        <v>　</v>
      </c>
      <c r="CUY41" s="663"/>
      <c r="CUZ41" s="664"/>
      <c r="CVA41" s="662" t="str">
        <f>IFERROR(IF(OR(CUM41="日",CUM41="祝",CUM41=0,CUN41=""),"　",MAX(IF(CUN41&gt;CVA14,CUP41-CUN41,IF(CUN41&lt;=CVA14,CUP41-CVA14,0)),0)),0)</f>
        <v>　</v>
      </c>
      <c r="CVB41" s="663"/>
      <c r="CVC41" s="664"/>
      <c r="CVD41" s="662" t="str">
        <f>IFERROR(IF(OR(CUM41="日",CUM41="祝",CUM41=0,CUN41=""),"　",MAX(IF(AND(CUN41&lt;=CVD14,CUP41&gt;CVE14),CVE14-CVD14,IF(AND(CUN41&gt;CVD14,CUP41&lt;=CVE14),CUP41-CUN41,IF(AND(CUN41&lt;=CVD14,CUP41&lt;=CVE14),CUP41-CVD14,IF(AND(CUN41&gt;CVD14,CUP41&gt;CVE14),CVE14-CUN41,0)))),0)),0)</f>
        <v>　</v>
      </c>
      <c r="CVE41" s="663"/>
      <c r="CVF41" s="664"/>
      <c r="CVG41" s="662" t="str">
        <f>IFERROR(IF(OR(CUM41="日",CUM41="祝",CUM41=0,CUN41=""),"　",MAX(IF(AND(CUN41&gt;CVJ14,CUP41&gt;CVH14),0,IF(AND(CUN41&lt;=CVJ14,CUN41&gt;CVG14,CUP41&gt;CVH14),CVJ14-CUN41,IF(AND(CUN41&lt;=CVJ14,CUN41&lt;=CVG14,CUP41&gt;CVH14),CVJ14-CVG14,IF(AND(CUN41&gt;CVG14,CUP41&lt;=CVH14),CUP41-CUN41,IF(AND(CUN41&lt;=CVG14,CUP41&lt;=CVH14),CUP41-CVG14,0))))),0)),0)</f>
        <v>　</v>
      </c>
      <c r="CVH41" s="663"/>
      <c r="CVI41" s="664"/>
      <c r="CVJ41" s="662" t="str">
        <f>IFERROR(IF(OR(CUM41="日",CUM41="祝",CUM41=0,CUN41=""),"　",MAX(IF(AND(CUN41&lt;=CVJ14,CUP41&gt;CVK14),CVK14-CVJ14,IF(CUP41&lt;=CVK14,0,IF(AND(CUN41&gt;CVJ14,CUP41&gt;CVK14),CVK14-CUN41,0))),0)),0)</f>
        <v>　</v>
      </c>
      <c r="CVK41" s="663"/>
      <c r="CVL41" s="664"/>
      <c r="CVM41" s="662" t="str">
        <f t="shared" si="47"/>
        <v>　</v>
      </c>
      <c r="CVN41" s="663"/>
      <c r="CVO41" s="664"/>
      <c r="CVP41" s="665" t="str">
        <f>IF(CVS41="×",TIME(0,0,0),IF(CWC4="非常勤",CUR41,CVD41))</f>
        <v>　</v>
      </c>
      <c r="CVQ41" s="666"/>
      <c r="CVR41" s="667"/>
      <c r="CVS41" s="265"/>
      <c r="CVT41" s="665" t="str">
        <f>IF(CVW41="×",TIME(0,0,0),IF(CWC4="非常勤",CUU41,CVG41))</f>
        <v>　</v>
      </c>
      <c r="CVU41" s="666"/>
      <c r="CVV41" s="667"/>
      <c r="CVW41" s="265"/>
      <c r="CVX41" s="665" t="str">
        <f>IF(CWA41="×",TIME(0,0,0),IF(CWC4="非常勤",CUX41,CVJ41))</f>
        <v>　</v>
      </c>
      <c r="CVY41" s="666"/>
      <c r="CVZ41" s="667"/>
      <c r="CWA41" s="265"/>
      <c r="CWB41" s="665" t="str">
        <f>IF(CWE41="×",TIME(0,0,0),IF(CWC4="非常勤",CVA41,CVM41))</f>
        <v>　</v>
      </c>
      <c r="CWC41" s="666"/>
      <c r="CWD41" s="667"/>
      <c r="CWE41" s="265"/>
      <c r="CWF41" s="668"/>
      <c r="CWG41" s="669"/>
      <c r="CWH41" s="668"/>
      <c r="CWI41" s="670"/>
      <c r="CWJ41" s="669"/>
      <c r="CWK41" s="671"/>
      <c r="CWL41" s="672"/>
      <c r="CWM41" s="672"/>
      <c r="CWN41" s="673"/>
      <c r="CWO41" s="263">
        <f>$A$41</f>
        <v>27</v>
      </c>
      <c r="CWP41" s="264" t="str">
        <f>$B$41</f>
        <v>火</v>
      </c>
      <c r="CWQ41" s="660"/>
      <c r="CWR41" s="661"/>
      <c r="CWS41" s="660"/>
      <c r="CWT41" s="661"/>
      <c r="CWU41" s="662" t="str">
        <f>IFERROR(IF(OR(CWP41="日",CWP41="祝",CWP41=0,CWQ41=""),"　",MAX(IF(AND(CWQ41&lt;=CWU14,CWS41&gt;CWV14),CWV14-CWU14,IF(AND(CWQ41&gt;CWU14,CWS41&lt;=CWV14),CWS41-CWQ41,IF(AND(CWQ41&lt;=CWU14,CWS41&lt;=CWV14),CWS41-CWU14,IF(AND(CWQ41&gt;CWU14,CWS41&gt;CWV14),CWV14-CWQ41,0)))),0)),0)</f>
        <v>　</v>
      </c>
      <c r="CWV41" s="663"/>
      <c r="CWW41" s="664"/>
      <c r="CWX41" s="662" t="str">
        <f>IFERROR(IF(OR(CWP41="日",CWP41="祝",CWP41=0,CWQ41=""),"　",MAX(IF(AND(CWQ41&gt;CXA14,CWS41&gt;CWY14),0,IF(AND(CWQ41&lt;=CXA14,CWQ41&gt;CWX14,CWS41&gt;CWY14),CXA14-CWQ41,IF(AND(CWQ41&lt;=CXA14,CWQ41&lt;=CWX14,CWS41&gt;CWY14),CXA14-CWX14,IF(AND(CWQ41&gt;CWX14,CWS41&lt;=CWY14),CWS41-CWQ41,IF(AND(CWQ41&lt;=CWX14,CWS41&lt;=CWY14),CWS41-CWX14,0))))),0)),0)</f>
        <v>　</v>
      </c>
      <c r="CWY41" s="663"/>
      <c r="CWZ41" s="664"/>
      <c r="CXA41" s="662" t="str">
        <f>IFERROR(IF(OR(CWP41="日",CWP41="祝",CWP41=0,CWQ41=""),"　",MAX(IF(AND(CWQ41&lt;=CXA14,CWS41&gt;CXB14),CXB14-CXA14,IF(CWS41&lt;=CXB14,0,IF(AND(CWQ41&gt;CXA14,CWS41&gt;CXB14),CXB14-CWQ41,0))),0)),0)</f>
        <v>　</v>
      </c>
      <c r="CXB41" s="663"/>
      <c r="CXC41" s="664"/>
      <c r="CXD41" s="662" t="str">
        <f>IFERROR(IF(OR(CWP41="日",CWP41="祝",CWP41=0,CWQ41=""),"　",MAX(IF(CWQ41&gt;CXD14,CWS41-CWQ41,IF(CWQ41&lt;=CXD14,CWS41-CXD14,0)),0)),0)</f>
        <v>　</v>
      </c>
      <c r="CXE41" s="663"/>
      <c r="CXF41" s="664"/>
      <c r="CXG41" s="662" t="str">
        <f>IFERROR(IF(OR(CWP41="日",CWP41="祝",CWP41=0,CWQ41=""),"　",MAX(IF(AND(CWQ41&lt;=CXG14,CWS41&gt;CXH14),CXH14-CXG14,IF(AND(CWQ41&gt;CXG14,CWS41&lt;=CXH14),CWS41-CWQ41,IF(AND(CWQ41&lt;=CXG14,CWS41&lt;=CXH14),CWS41-CXG14,IF(AND(CWQ41&gt;CXG14,CWS41&gt;CXH14),CXH14-CWQ41,0)))),0)),0)</f>
        <v>　</v>
      </c>
      <c r="CXH41" s="663"/>
      <c r="CXI41" s="664"/>
      <c r="CXJ41" s="662" t="str">
        <f>IFERROR(IF(OR(CWP41="日",CWP41="祝",CWP41=0,CWQ41=""),"　",MAX(IF(AND(CWQ41&gt;CXM14,CWS41&gt;CXK14),0,IF(AND(CWQ41&lt;=CXM14,CWQ41&gt;CXJ14,CWS41&gt;CXK14),CXM14-CWQ41,IF(AND(CWQ41&lt;=CXM14,CWQ41&lt;=CXJ14,CWS41&gt;CXK14),CXM14-CXJ14,IF(AND(CWQ41&gt;CXJ14,CWS41&lt;=CXK14),CWS41-CWQ41,IF(AND(CWQ41&lt;=CXJ14,CWS41&lt;=CXK14),CWS41-CXJ14,0))))),0)),0)</f>
        <v>　</v>
      </c>
      <c r="CXK41" s="663"/>
      <c r="CXL41" s="664"/>
      <c r="CXM41" s="662" t="str">
        <f>IFERROR(IF(OR(CWP41="日",CWP41="祝",CWP41=0,CWQ41=""),"　",MAX(IF(AND(CWQ41&lt;=CXM14,CWS41&gt;CXN14),CXN14-CXM14,IF(CWS41&lt;=CXN14,0,IF(AND(CWQ41&gt;CXM14,CWS41&gt;CXN14),CXN14-CWQ41,0))),0)),0)</f>
        <v>　</v>
      </c>
      <c r="CXN41" s="663"/>
      <c r="CXO41" s="664"/>
      <c r="CXP41" s="662" t="str">
        <f t="shared" si="48"/>
        <v>　</v>
      </c>
      <c r="CXQ41" s="663"/>
      <c r="CXR41" s="664"/>
      <c r="CXS41" s="665" t="str">
        <f>IF(CXV41="×",TIME(0,0,0),IF(CYF4="非常勤",CWU41,CXG41))</f>
        <v>　</v>
      </c>
      <c r="CXT41" s="666"/>
      <c r="CXU41" s="667"/>
      <c r="CXV41" s="265"/>
      <c r="CXW41" s="665" t="str">
        <f>IF(CXZ41="×",TIME(0,0,0),IF(CYF4="非常勤",CWX41,CXJ41))</f>
        <v>　</v>
      </c>
      <c r="CXX41" s="666"/>
      <c r="CXY41" s="667"/>
      <c r="CXZ41" s="265"/>
      <c r="CYA41" s="665" t="str">
        <f>IF(CYD41="×",TIME(0,0,0),IF(CYF4="非常勤",CXA41,CXM41))</f>
        <v>　</v>
      </c>
      <c r="CYB41" s="666"/>
      <c r="CYC41" s="667"/>
      <c r="CYD41" s="265"/>
      <c r="CYE41" s="665" t="str">
        <f>IF(CYH41="×",TIME(0,0,0),IF(CYF4="非常勤",CXD41,CXP41))</f>
        <v>　</v>
      </c>
      <c r="CYF41" s="666"/>
      <c r="CYG41" s="667"/>
      <c r="CYH41" s="265"/>
      <c r="CYI41" s="668"/>
      <c r="CYJ41" s="669"/>
      <c r="CYK41" s="668"/>
      <c r="CYL41" s="670"/>
      <c r="CYM41" s="669"/>
      <c r="CYN41" s="671"/>
      <c r="CYO41" s="672"/>
      <c r="CYP41" s="672"/>
      <c r="CYQ41" s="673"/>
      <c r="CYR41" s="263">
        <f>$A$41</f>
        <v>27</v>
      </c>
      <c r="CYS41" s="264" t="str">
        <f>$B$41</f>
        <v>火</v>
      </c>
      <c r="CYT41" s="660"/>
      <c r="CYU41" s="661"/>
      <c r="CYV41" s="660"/>
      <c r="CYW41" s="661"/>
      <c r="CYX41" s="662" t="str">
        <f>IFERROR(IF(OR(CYS41="日",CYS41="祝",CYS41=0,CYT41=""),"　",MAX(IF(AND(CYT41&lt;=CYX14,CYV41&gt;CYY14),CYY14-CYX14,IF(AND(CYT41&gt;CYX14,CYV41&lt;=CYY14),CYV41-CYT41,IF(AND(CYT41&lt;=CYX14,CYV41&lt;=CYY14),CYV41-CYX14,IF(AND(CYT41&gt;CYX14,CYV41&gt;CYY14),CYY14-CYT41,0)))),0)),0)</f>
        <v>　</v>
      </c>
      <c r="CYY41" s="663"/>
      <c r="CYZ41" s="664"/>
      <c r="CZA41" s="662" t="str">
        <f>IFERROR(IF(OR(CYS41="日",CYS41="祝",CYS41=0,CYT41=""),"　",MAX(IF(AND(CYT41&gt;CZD14,CYV41&gt;CZB14),0,IF(AND(CYT41&lt;=CZD14,CYT41&gt;CZA14,CYV41&gt;CZB14),CZD14-CYT41,IF(AND(CYT41&lt;=CZD14,CYT41&lt;=CZA14,CYV41&gt;CZB14),CZD14-CZA14,IF(AND(CYT41&gt;CZA14,CYV41&lt;=CZB14),CYV41-CYT41,IF(AND(CYT41&lt;=CZA14,CYV41&lt;=CZB14),CYV41-CZA14,0))))),0)),0)</f>
        <v>　</v>
      </c>
      <c r="CZB41" s="663"/>
      <c r="CZC41" s="664"/>
      <c r="CZD41" s="662" t="str">
        <f>IFERROR(IF(OR(CYS41="日",CYS41="祝",CYS41=0,CYT41=""),"　",MAX(IF(AND(CYT41&lt;=CZD14,CYV41&gt;CZE14),CZE14-CZD14,IF(CYV41&lt;=CZE14,0,IF(AND(CYT41&gt;CZD14,CYV41&gt;CZE14),CZE14-CYT41,0))),0)),0)</f>
        <v>　</v>
      </c>
      <c r="CZE41" s="663"/>
      <c r="CZF41" s="664"/>
      <c r="CZG41" s="662" t="str">
        <f>IFERROR(IF(OR(CYS41="日",CYS41="祝",CYS41=0,CYT41=""),"　",MAX(IF(CYT41&gt;CZG14,CYV41-CYT41,IF(CYT41&lt;=CZG14,CYV41-CZG14,0)),0)),0)</f>
        <v>　</v>
      </c>
      <c r="CZH41" s="663"/>
      <c r="CZI41" s="664"/>
      <c r="CZJ41" s="662" t="str">
        <f>IFERROR(IF(OR(CYS41="日",CYS41="祝",CYS41=0,CYT41=""),"　",MAX(IF(AND(CYT41&lt;=CZJ14,CYV41&gt;CZK14),CZK14-CZJ14,IF(AND(CYT41&gt;CZJ14,CYV41&lt;=CZK14),CYV41-CYT41,IF(AND(CYT41&lt;=CZJ14,CYV41&lt;=CZK14),CYV41-CZJ14,IF(AND(CYT41&gt;CZJ14,CYV41&gt;CZK14),CZK14-CYT41,0)))),0)),0)</f>
        <v>　</v>
      </c>
      <c r="CZK41" s="663"/>
      <c r="CZL41" s="664"/>
      <c r="CZM41" s="662" t="str">
        <f>IFERROR(IF(OR(CYS41="日",CYS41="祝",CYS41=0,CYT41=""),"　",MAX(IF(AND(CYT41&gt;CZP14,CYV41&gt;CZN14),0,IF(AND(CYT41&lt;=CZP14,CYT41&gt;CZM14,CYV41&gt;CZN14),CZP14-CYT41,IF(AND(CYT41&lt;=CZP14,CYT41&lt;=CZM14,CYV41&gt;CZN14),CZP14-CZM14,IF(AND(CYT41&gt;CZM14,CYV41&lt;=CZN14),CYV41-CYT41,IF(AND(CYT41&lt;=CZM14,CYV41&lt;=CZN14),CYV41-CZM14,0))))),0)),0)</f>
        <v>　</v>
      </c>
      <c r="CZN41" s="663"/>
      <c r="CZO41" s="664"/>
      <c r="CZP41" s="662" t="str">
        <f>IFERROR(IF(OR(CYS41="日",CYS41="祝",CYS41=0,CYT41=""),"　",MAX(IF(AND(CYT41&lt;=CZP14,CYV41&gt;CZQ14),CZQ14-CZP14,IF(CYV41&lt;=CZQ14,0,IF(AND(CYT41&gt;CZP14,CYV41&gt;CZQ14),CZQ14-CYT41,0))),0)),0)</f>
        <v>　</v>
      </c>
      <c r="CZQ41" s="663"/>
      <c r="CZR41" s="664"/>
      <c r="CZS41" s="662" t="str">
        <f t="shared" si="49"/>
        <v>　</v>
      </c>
      <c r="CZT41" s="663"/>
      <c r="CZU41" s="664"/>
      <c r="CZV41" s="665" t="str">
        <f>IF(CZY41="×",TIME(0,0,0),IF(DAI4="非常勤",CYX41,CZJ41))</f>
        <v>　</v>
      </c>
      <c r="CZW41" s="666"/>
      <c r="CZX41" s="667"/>
      <c r="CZY41" s="265"/>
      <c r="CZZ41" s="665" t="str">
        <f>IF(DAC41="×",TIME(0,0,0),IF(DAI4="非常勤",CZA41,CZM41))</f>
        <v>　</v>
      </c>
      <c r="DAA41" s="666"/>
      <c r="DAB41" s="667"/>
      <c r="DAC41" s="265"/>
      <c r="DAD41" s="665" t="str">
        <f>IF(DAG41="×",TIME(0,0,0),IF(DAI4="非常勤",CZD41,CZP41))</f>
        <v>　</v>
      </c>
      <c r="DAE41" s="666"/>
      <c r="DAF41" s="667"/>
      <c r="DAG41" s="265"/>
      <c r="DAH41" s="665" t="str">
        <f>IF(DAK41="×",TIME(0,0,0),IF(DAI4="非常勤",CZG41,CZS41))</f>
        <v>　</v>
      </c>
      <c r="DAI41" s="666"/>
      <c r="DAJ41" s="667"/>
      <c r="DAK41" s="265"/>
      <c r="DAL41" s="668"/>
      <c r="DAM41" s="669"/>
      <c r="DAN41" s="668"/>
      <c r="DAO41" s="670"/>
      <c r="DAP41" s="669"/>
      <c r="DAQ41" s="671"/>
      <c r="DAR41" s="672"/>
      <c r="DAS41" s="672"/>
      <c r="DAT41" s="673"/>
      <c r="DAU41" s="263">
        <f>$A$41</f>
        <v>27</v>
      </c>
      <c r="DAV41" s="264" t="str">
        <f>$B$41</f>
        <v>火</v>
      </c>
      <c r="DAW41" s="660"/>
      <c r="DAX41" s="661"/>
      <c r="DAY41" s="660"/>
      <c r="DAZ41" s="661"/>
      <c r="DBA41" s="662" t="str">
        <f>IFERROR(IF(OR(DAV41="日",DAV41="祝",DAV41=0,DAW41=""),"　",MAX(IF(AND(DAW41&lt;=DBA14,DAY41&gt;DBB14),DBB14-DBA14,IF(AND(DAW41&gt;DBA14,DAY41&lt;=DBB14),DAY41-DAW41,IF(AND(DAW41&lt;=DBA14,DAY41&lt;=DBB14),DAY41-DBA14,IF(AND(DAW41&gt;DBA14,DAY41&gt;DBB14),DBB14-DAW41,0)))),0)),0)</f>
        <v>　</v>
      </c>
      <c r="DBB41" s="663"/>
      <c r="DBC41" s="664"/>
      <c r="DBD41" s="662" t="str">
        <f>IFERROR(IF(OR(DAV41="日",DAV41="祝",DAV41=0,DAW41=""),"　",MAX(IF(AND(DAW41&gt;DBG14,DAY41&gt;DBE14),0,IF(AND(DAW41&lt;=DBG14,DAW41&gt;DBD14,DAY41&gt;DBE14),DBG14-DAW41,IF(AND(DAW41&lt;=DBG14,DAW41&lt;=DBD14,DAY41&gt;DBE14),DBG14-DBD14,IF(AND(DAW41&gt;DBD14,DAY41&lt;=DBE14),DAY41-DAW41,IF(AND(DAW41&lt;=DBD14,DAY41&lt;=DBE14),DAY41-DBD14,0))))),0)),0)</f>
        <v>　</v>
      </c>
      <c r="DBE41" s="663"/>
      <c r="DBF41" s="664"/>
      <c r="DBG41" s="662" t="str">
        <f>IFERROR(IF(OR(DAV41="日",DAV41="祝",DAV41=0,DAW41=""),"　",MAX(IF(AND(DAW41&lt;=DBG14,DAY41&gt;DBH14),DBH14-DBG14,IF(DAY41&lt;=DBH14,0,IF(AND(DAW41&gt;DBG14,DAY41&gt;DBH14),DBH14-DAW41,0))),0)),0)</f>
        <v>　</v>
      </c>
      <c r="DBH41" s="663"/>
      <c r="DBI41" s="664"/>
      <c r="DBJ41" s="662" t="str">
        <f>IFERROR(IF(OR(DAV41="日",DAV41="祝",DAV41=0,DAW41=""),"　",MAX(IF(DAW41&gt;DBJ14,DAY41-DAW41,IF(DAW41&lt;=DBJ14,DAY41-DBJ14,0)),0)),0)</f>
        <v>　</v>
      </c>
      <c r="DBK41" s="663"/>
      <c r="DBL41" s="664"/>
      <c r="DBM41" s="662" t="str">
        <f>IFERROR(IF(OR(DAV41="日",DAV41="祝",DAV41=0,DAW41=""),"　",MAX(IF(AND(DAW41&lt;=DBM14,DAY41&gt;DBN14),DBN14-DBM14,IF(AND(DAW41&gt;DBM14,DAY41&lt;=DBN14),DAY41-DAW41,IF(AND(DAW41&lt;=DBM14,DAY41&lt;=DBN14),DAY41-DBM14,IF(AND(DAW41&gt;DBM14,DAY41&gt;DBN14),DBN14-DAW41,0)))),0)),0)</f>
        <v>　</v>
      </c>
      <c r="DBN41" s="663"/>
      <c r="DBO41" s="664"/>
      <c r="DBP41" s="662" t="str">
        <f>IFERROR(IF(OR(DAV41="日",DAV41="祝",DAV41=0,DAW41=""),"　",MAX(IF(AND(DAW41&gt;DBS14,DAY41&gt;DBQ14),0,IF(AND(DAW41&lt;=DBS14,DAW41&gt;DBP14,DAY41&gt;DBQ14),DBS14-DAW41,IF(AND(DAW41&lt;=DBS14,DAW41&lt;=DBP14,DAY41&gt;DBQ14),DBS14-DBP14,IF(AND(DAW41&gt;DBP14,DAY41&lt;=DBQ14),DAY41-DAW41,IF(AND(DAW41&lt;=DBP14,DAY41&lt;=DBQ14),DAY41-DBP14,0))))),0)),0)</f>
        <v>　</v>
      </c>
      <c r="DBQ41" s="663"/>
      <c r="DBR41" s="664"/>
      <c r="DBS41" s="662" t="str">
        <f>IFERROR(IF(OR(DAV41="日",DAV41="祝",DAV41=0,DAW41=""),"　",MAX(IF(AND(DAW41&lt;=DBS14,DAY41&gt;DBT14),DBT14-DBS14,IF(DAY41&lt;=DBT14,0,IF(AND(DAW41&gt;DBS14,DAY41&gt;DBT14),DBT14-DAW41,0))),0)),0)</f>
        <v>　</v>
      </c>
      <c r="DBT41" s="663"/>
      <c r="DBU41" s="664"/>
      <c r="DBV41" s="662" t="str">
        <f t="shared" si="50"/>
        <v>　</v>
      </c>
      <c r="DBW41" s="663"/>
      <c r="DBX41" s="664"/>
      <c r="DBY41" s="665" t="str">
        <f>IF(DCB41="×",TIME(0,0,0),IF(DCL4="非常勤",DBA41,DBM41))</f>
        <v>　</v>
      </c>
      <c r="DBZ41" s="666"/>
      <c r="DCA41" s="667"/>
      <c r="DCB41" s="265"/>
      <c r="DCC41" s="665" t="str">
        <f>IF(DCF41="×",TIME(0,0,0),IF(DCL4="非常勤",DBD41,DBP41))</f>
        <v>　</v>
      </c>
      <c r="DCD41" s="666"/>
      <c r="DCE41" s="667"/>
      <c r="DCF41" s="265"/>
      <c r="DCG41" s="665" t="str">
        <f>IF(DCJ41="×",TIME(0,0,0),IF(DCL4="非常勤",DBG41,DBS41))</f>
        <v>　</v>
      </c>
      <c r="DCH41" s="666"/>
      <c r="DCI41" s="667"/>
      <c r="DCJ41" s="265"/>
      <c r="DCK41" s="665" t="str">
        <f>IF(DCN41="×",TIME(0,0,0),IF(DCL4="非常勤",DBJ41,DBV41))</f>
        <v>　</v>
      </c>
      <c r="DCL41" s="666"/>
      <c r="DCM41" s="667"/>
      <c r="DCN41" s="265"/>
      <c r="DCO41" s="668"/>
      <c r="DCP41" s="669"/>
      <c r="DCQ41" s="668"/>
      <c r="DCR41" s="670"/>
      <c r="DCS41" s="669"/>
      <c r="DCT41" s="671"/>
      <c r="DCU41" s="672"/>
      <c r="DCV41" s="672"/>
      <c r="DCW41" s="673"/>
      <c r="DCX41" s="263">
        <f>$A$41</f>
        <v>27</v>
      </c>
      <c r="DCY41" s="264" t="str">
        <f>$B$41</f>
        <v>火</v>
      </c>
      <c r="DCZ41" s="660"/>
      <c r="DDA41" s="661"/>
      <c r="DDB41" s="660"/>
      <c r="DDC41" s="661"/>
      <c r="DDD41" s="662" t="str">
        <f>IFERROR(IF(OR(DCY41="日",DCY41="祝",DCY41=0,DCZ41=""),"　",MAX(IF(AND(DCZ41&lt;=DDD14,DDB41&gt;DDE14),DDE14-DDD14,IF(AND(DCZ41&gt;DDD14,DDB41&lt;=DDE14),DDB41-DCZ41,IF(AND(DCZ41&lt;=DDD14,DDB41&lt;=DDE14),DDB41-DDD14,IF(AND(DCZ41&gt;DDD14,DDB41&gt;DDE14),DDE14-DCZ41,0)))),0)),0)</f>
        <v>　</v>
      </c>
      <c r="DDE41" s="663"/>
      <c r="DDF41" s="664"/>
      <c r="DDG41" s="662" t="str">
        <f>IFERROR(IF(OR(DCY41="日",DCY41="祝",DCY41=0,DCZ41=""),"　",MAX(IF(AND(DCZ41&gt;DDJ14,DDB41&gt;DDH14),0,IF(AND(DCZ41&lt;=DDJ14,DCZ41&gt;DDG14,DDB41&gt;DDH14),DDJ14-DCZ41,IF(AND(DCZ41&lt;=DDJ14,DCZ41&lt;=DDG14,DDB41&gt;DDH14),DDJ14-DDG14,IF(AND(DCZ41&gt;DDG14,DDB41&lt;=DDH14),DDB41-DCZ41,IF(AND(DCZ41&lt;=DDG14,DDB41&lt;=DDH14),DDB41-DDG14,0))))),0)),0)</f>
        <v>　</v>
      </c>
      <c r="DDH41" s="663"/>
      <c r="DDI41" s="664"/>
      <c r="DDJ41" s="662" t="str">
        <f>IFERROR(IF(OR(DCY41="日",DCY41="祝",DCY41=0,DCZ41=""),"　",MAX(IF(AND(DCZ41&lt;=DDJ14,DDB41&gt;DDK14),DDK14-DDJ14,IF(DDB41&lt;=DDK14,0,IF(AND(DCZ41&gt;DDJ14,DDB41&gt;DDK14),DDK14-DCZ41,0))),0)),0)</f>
        <v>　</v>
      </c>
      <c r="DDK41" s="663"/>
      <c r="DDL41" s="664"/>
      <c r="DDM41" s="662" t="str">
        <f>IFERROR(IF(OR(DCY41="日",DCY41="祝",DCY41=0,DCZ41=""),"　",MAX(IF(DCZ41&gt;DDM14,DDB41-DCZ41,IF(DCZ41&lt;=DDM14,DDB41-DDM14,0)),0)),0)</f>
        <v>　</v>
      </c>
      <c r="DDN41" s="663"/>
      <c r="DDO41" s="664"/>
      <c r="DDP41" s="662" t="str">
        <f>IFERROR(IF(OR(DCY41="日",DCY41="祝",DCY41=0,DCZ41=""),"　",MAX(IF(AND(DCZ41&lt;=DDP14,DDB41&gt;DDQ14),DDQ14-DDP14,IF(AND(DCZ41&gt;DDP14,DDB41&lt;=DDQ14),DDB41-DCZ41,IF(AND(DCZ41&lt;=DDP14,DDB41&lt;=DDQ14),DDB41-DDP14,IF(AND(DCZ41&gt;DDP14,DDB41&gt;DDQ14),DDQ14-DCZ41,0)))),0)),0)</f>
        <v>　</v>
      </c>
      <c r="DDQ41" s="663"/>
      <c r="DDR41" s="664"/>
      <c r="DDS41" s="662" t="str">
        <f>IFERROR(IF(OR(DCY41="日",DCY41="祝",DCY41=0,DCZ41=""),"　",MAX(IF(AND(DCZ41&gt;DDV14,DDB41&gt;DDT14),0,IF(AND(DCZ41&lt;=DDV14,DCZ41&gt;DDS14,DDB41&gt;DDT14),DDV14-DCZ41,IF(AND(DCZ41&lt;=DDV14,DCZ41&lt;=DDS14,DDB41&gt;DDT14),DDV14-DDS14,IF(AND(DCZ41&gt;DDS14,DDB41&lt;=DDT14),DDB41-DCZ41,IF(AND(DCZ41&lt;=DDS14,DDB41&lt;=DDT14),DDB41-DDS14,0))))),0)),0)</f>
        <v>　</v>
      </c>
      <c r="DDT41" s="663"/>
      <c r="DDU41" s="664"/>
      <c r="DDV41" s="662" t="str">
        <f>IFERROR(IF(OR(DCY41="日",DCY41="祝",DCY41=0,DCZ41=""),"　",MAX(IF(AND(DCZ41&lt;=DDV14,DDB41&gt;DDW14),DDW14-DDV14,IF(DDB41&lt;=DDW14,0,IF(AND(DCZ41&gt;DDV14,DDB41&gt;DDW14),DDW14-DCZ41,0))),0)),0)</f>
        <v>　</v>
      </c>
      <c r="DDW41" s="663"/>
      <c r="DDX41" s="664"/>
      <c r="DDY41" s="662" t="str">
        <f t="shared" si="51"/>
        <v>　</v>
      </c>
      <c r="DDZ41" s="663"/>
      <c r="DEA41" s="664"/>
      <c r="DEB41" s="665" t="str">
        <f>IF(DEE41="×",TIME(0,0,0),IF(DEO4="非常勤",DDD41,DDP41))</f>
        <v>　</v>
      </c>
      <c r="DEC41" s="666"/>
      <c r="DED41" s="667"/>
      <c r="DEE41" s="265"/>
      <c r="DEF41" s="665" t="str">
        <f>IF(DEI41="×",TIME(0,0,0),IF(DEO4="非常勤",DDG41,DDS41))</f>
        <v>　</v>
      </c>
      <c r="DEG41" s="666"/>
      <c r="DEH41" s="667"/>
      <c r="DEI41" s="265"/>
      <c r="DEJ41" s="665" t="str">
        <f>IF(DEM41="×",TIME(0,0,0),IF(DEO4="非常勤",DDJ41,DDV41))</f>
        <v>　</v>
      </c>
      <c r="DEK41" s="666"/>
      <c r="DEL41" s="667"/>
      <c r="DEM41" s="265"/>
      <c r="DEN41" s="665" t="str">
        <f>IF(DEQ41="×",TIME(0,0,0),IF(DEO4="非常勤",DDM41,DDY41))</f>
        <v>　</v>
      </c>
      <c r="DEO41" s="666"/>
      <c r="DEP41" s="667"/>
      <c r="DEQ41" s="265"/>
      <c r="DER41" s="668"/>
      <c r="DES41" s="669"/>
      <c r="DET41" s="668"/>
      <c r="DEU41" s="670"/>
      <c r="DEV41" s="669"/>
      <c r="DEW41" s="671"/>
      <c r="DEX41" s="672"/>
      <c r="DEY41" s="672"/>
      <c r="DEZ41" s="673"/>
      <c r="DFA41" s="263">
        <f>$A$41</f>
        <v>27</v>
      </c>
      <c r="DFB41" s="264" t="str">
        <f>$B$41</f>
        <v>火</v>
      </c>
      <c r="DFC41" s="660"/>
      <c r="DFD41" s="661"/>
      <c r="DFE41" s="660"/>
      <c r="DFF41" s="661"/>
      <c r="DFG41" s="662" t="str">
        <f>IFERROR(IF(OR(DFB41="日",DFB41="祝",DFB41=0,DFC41=""),"　",MAX(IF(AND(DFC41&lt;=DFG14,DFE41&gt;DFH14),DFH14-DFG14,IF(AND(DFC41&gt;DFG14,DFE41&lt;=DFH14),DFE41-DFC41,IF(AND(DFC41&lt;=DFG14,DFE41&lt;=DFH14),DFE41-DFG14,IF(AND(DFC41&gt;DFG14,DFE41&gt;DFH14),DFH14-DFC41,0)))),0)),0)</f>
        <v>　</v>
      </c>
      <c r="DFH41" s="663"/>
      <c r="DFI41" s="664"/>
      <c r="DFJ41" s="662" t="str">
        <f>IFERROR(IF(OR(DFB41="日",DFB41="祝",DFB41=0,DFC41=""),"　",MAX(IF(AND(DFC41&gt;DFM14,DFE41&gt;DFK14),0,IF(AND(DFC41&lt;=DFM14,DFC41&gt;DFJ14,DFE41&gt;DFK14),DFM14-DFC41,IF(AND(DFC41&lt;=DFM14,DFC41&lt;=DFJ14,DFE41&gt;DFK14),DFM14-DFJ14,IF(AND(DFC41&gt;DFJ14,DFE41&lt;=DFK14),DFE41-DFC41,IF(AND(DFC41&lt;=DFJ14,DFE41&lt;=DFK14),DFE41-DFJ14,0))))),0)),0)</f>
        <v>　</v>
      </c>
      <c r="DFK41" s="663"/>
      <c r="DFL41" s="664"/>
      <c r="DFM41" s="662" t="str">
        <f>IFERROR(IF(OR(DFB41="日",DFB41="祝",DFB41=0,DFC41=""),"　",MAX(IF(AND(DFC41&lt;=DFM14,DFE41&gt;DFN14),DFN14-DFM14,IF(DFE41&lt;=DFN14,0,IF(AND(DFC41&gt;DFM14,DFE41&gt;DFN14),DFN14-DFC41,0))),0)),0)</f>
        <v>　</v>
      </c>
      <c r="DFN41" s="663"/>
      <c r="DFO41" s="664"/>
      <c r="DFP41" s="662" t="str">
        <f>IFERROR(IF(OR(DFB41="日",DFB41="祝",DFB41=0,DFC41=""),"　",MAX(IF(DFC41&gt;DFP14,DFE41-DFC41,IF(DFC41&lt;=DFP14,DFE41-DFP14,0)),0)),0)</f>
        <v>　</v>
      </c>
      <c r="DFQ41" s="663"/>
      <c r="DFR41" s="664"/>
      <c r="DFS41" s="662" t="str">
        <f>IFERROR(IF(OR(DFB41="日",DFB41="祝",DFB41=0,DFC41=""),"　",MAX(IF(AND(DFC41&lt;=DFS14,DFE41&gt;DFT14),DFT14-DFS14,IF(AND(DFC41&gt;DFS14,DFE41&lt;=DFT14),DFE41-DFC41,IF(AND(DFC41&lt;=DFS14,DFE41&lt;=DFT14),DFE41-DFS14,IF(AND(DFC41&gt;DFS14,DFE41&gt;DFT14),DFT14-DFC41,0)))),0)),0)</f>
        <v>　</v>
      </c>
      <c r="DFT41" s="663"/>
      <c r="DFU41" s="664"/>
      <c r="DFV41" s="662" t="str">
        <f>IFERROR(IF(OR(DFB41="日",DFB41="祝",DFB41=0,DFC41=""),"　",MAX(IF(AND(DFC41&gt;DFY14,DFE41&gt;DFW14),0,IF(AND(DFC41&lt;=DFY14,DFC41&gt;DFV14,DFE41&gt;DFW14),DFY14-DFC41,IF(AND(DFC41&lt;=DFY14,DFC41&lt;=DFV14,DFE41&gt;DFW14),DFY14-DFV14,IF(AND(DFC41&gt;DFV14,DFE41&lt;=DFW14),DFE41-DFC41,IF(AND(DFC41&lt;=DFV14,DFE41&lt;=DFW14),DFE41-DFV14,0))))),0)),0)</f>
        <v>　</v>
      </c>
      <c r="DFW41" s="663"/>
      <c r="DFX41" s="664"/>
      <c r="DFY41" s="662" t="str">
        <f>IFERROR(IF(OR(DFB41="日",DFB41="祝",DFB41=0,DFC41=""),"　",MAX(IF(AND(DFC41&lt;=DFY14,DFE41&gt;DFZ14),DFZ14-DFY14,IF(DFE41&lt;=DFZ14,0,IF(AND(DFC41&gt;DFY14,DFE41&gt;DFZ14),DFZ14-DFC41,0))),0)),0)</f>
        <v>　</v>
      </c>
      <c r="DFZ41" s="663"/>
      <c r="DGA41" s="664"/>
      <c r="DGB41" s="662" t="str">
        <f t="shared" si="52"/>
        <v>　</v>
      </c>
      <c r="DGC41" s="663"/>
      <c r="DGD41" s="664"/>
      <c r="DGE41" s="665" t="str">
        <f>IF(DGH41="×",TIME(0,0,0),IF(DGR4="非常勤",DFG41,DFS41))</f>
        <v>　</v>
      </c>
      <c r="DGF41" s="666"/>
      <c r="DGG41" s="667"/>
      <c r="DGH41" s="265"/>
      <c r="DGI41" s="665" t="str">
        <f>IF(DGL41="×",TIME(0,0,0),IF(DGR4="非常勤",DFJ41,DFV41))</f>
        <v>　</v>
      </c>
      <c r="DGJ41" s="666"/>
      <c r="DGK41" s="667"/>
      <c r="DGL41" s="265"/>
      <c r="DGM41" s="665" t="str">
        <f>IF(DGP41="×",TIME(0,0,0),IF(DGR4="非常勤",DFM41,DFY41))</f>
        <v>　</v>
      </c>
      <c r="DGN41" s="666"/>
      <c r="DGO41" s="667"/>
      <c r="DGP41" s="265"/>
      <c r="DGQ41" s="665" t="str">
        <f>IF(DGT41="×",TIME(0,0,0),IF(DGR4="非常勤",DFP41,DGB41))</f>
        <v>　</v>
      </c>
      <c r="DGR41" s="666"/>
      <c r="DGS41" s="667"/>
      <c r="DGT41" s="265"/>
      <c r="DGU41" s="668"/>
      <c r="DGV41" s="669"/>
      <c r="DGW41" s="668"/>
      <c r="DGX41" s="670"/>
      <c r="DGY41" s="669"/>
      <c r="DGZ41" s="671"/>
      <c r="DHA41" s="672"/>
      <c r="DHB41" s="672"/>
      <c r="DHC41" s="673"/>
      <c r="DHD41" s="263">
        <f>$A$41</f>
        <v>27</v>
      </c>
      <c r="DHE41" s="264" t="str">
        <f>$B$41</f>
        <v>火</v>
      </c>
      <c r="DHF41" s="660"/>
      <c r="DHG41" s="661"/>
      <c r="DHH41" s="660"/>
      <c r="DHI41" s="661"/>
      <c r="DHJ41" s="662" t="str">
        <f>IFERROR(IF(OR(DHE41="日",DHE41="祝",DHE41=0,DHF41=""),"　",MAX(IF(AND(DHF41&lt;=DHJ14,DHH41&gt;DHK14),DHK14-DHJ14,IF(AND(DHF41&gt;DHJ14,DHH41&lt;=DHK14),DHH41-DHF41,IF(AND(DHF41&lt;=DHJ14,DHH41&lt;=DHK14),DHH41-DHJ14,IF(AND(DHF41&gt;DHJ14,DHH41&gt;DHK14),DHK14-DHF41,0)))),0)),0)</f>
        <v>　</v>
      </c>
      <c r="DHK41" s="663"/>
      <c r="DHL41" s="664"/>
      <c r="DHM41" s="662" t="str">
        <f>IFERROR(IF(OR(DHE41="日",DHE41="祝",DHE41=0,DHF41=""),"　",MAX(IF(AND(DHF41&gt;DHP14,DHH41&gt;DHN14),0,IF(AND(DHF41&lt;=DHP14,DHF41&gt;DHM14,DHH41&gt;DHN14),DHP14-DHF41,IF(AND(DHF41&lt;=DHP14,DHF41&lt;=DHM14,DHH41&gt;DHN14),DHP14-DHM14,IF(AND(DHF41&gt;DHM14,DHH41&lt;=DHN14),DHH41-DHF41,IF(AND(DHF41&lt;=DHM14,DHH41&lt;=DHN14),DHH41-DHM14,0))))),0)),0)</f>
        <v>　</v>
      </c>
      <c r="DHN41" s="663"/>
      <c r="DHO41" s="664"/>
      <c r="DHP41" s="662" t="str">
        <f>IFERROR(IF(OR(DHE41="日",DHE41="祝",DHE41=0,DHF41=""),"　",MAX(IF(AND(DHF41&lt;=DHP14,DHH41&gt;DHQ14),DHQ14-DHP14,IF(DHH41&lt;=DHQ14,0,IF(AND(DHF41&gt;DHP14,DHH41&gt;DHQ14),DHQ14-DHF41,0))),0)),0)</f>
        <v>　</v>
      </c>
      <c r="DHQ41" s="663"/>
      <c r="DHR41" s="664"/>
      <c r="DHS41" s="662" t="str">
        <f>IFERROR(IF(OR(DHE41="日",DHE41="祝",DHE41=0,DHF41=""),"　",MAX(IF(DHF41&gt;DHS14,DHH41-DHF41,IF(DHF41&lt;=DHS14,DHH41-DHS14,0)),0)),0)</f>
        <v>　</v>
      </c>
      <c r="DHT41" s="663"/>
      <c r="DHU41" s="664"/>
      <c r="DHV41" s="662" t="str">
        <f>IFERROR(IF(OR(DHE41="日",DHE41="祝",DHE41=0,DHF41=""),"　",MAX(IF(AND(DHF41&lt;=DHV14,DHH41&gt;DHW14),DHW14-DHV14,IF(AND(DHF41&gt;DHV14,DHH41&lt;=DHW14),DHH41-DHF41,IF(AND(DHF41&lt;=DHV14,DHH41&lt;=DHW14),DHH41-DHV14,IF(AND(DHF41&gt;DHV14,DHH41&gt;DHW14),DHW14-DHF41,0)))),0)),0)</f>
        <v>　</v>
      </c>
      <c r="DHW41" s="663"/>
      <c r="DHX41" s="664"/>
      <c r="DHY41" s="662" t="str">
        <f>IFERROR(IF(OR(DHE41="日",DHE41="祝",DHE41=0,DHF41=""),"　",MAX(IF(AND(DHF41&gt;DIB14,DHH41&gt;DHZ14),0,IF(AND(DHF41&lt;=DIB14,DHF41&gt;DHY14,DHH41&gt;DHZ14),DIB14-DHF41,IF(AND(DHF41&lt;=DIB14,DHF41&lt;=DHY14,DHH41&gt;DHZ14),DIB14-DHY14,IF(AND(DHF41&gt;DHY14,DHH41&lt;=DHZ14),DHH41-DHF41,IF(AND(DHF41&lt;=DHY14,DHH41&lt;=DHZ14),DHH41-DHY14,0))))),0)),0)</f>
        <v>　</v>
      </c>
      <c r="DHZ41" s="663"/>
      <c r="DIA41" s="664"/>
      <c r="DIB41" s="662" t="str">
        <f>IFERROR(IF(OR(DHE41="日",DHE41="祝",DHE41=0,DHF41=""),"　",MAX(IF(AND(DHF41&lt;=DIB14,DHH41&gt;DIC14),DIC14-DIB14,IF(DHH41&lt;=DIC14,0,IF(AND(DHF41&gt;DIB14,DHH41&gt;DIC14),DIC14-DHF41,0))),0)),0)</f>
        <v>　</v>
      </c>
      <c r="DIC41" s="663"/>
      <c r="DID41" s="664"/>
      <c r="DIE41" s="662" t="str">
        <f t="shared" si="53"/>
        <v>　</v>
      </c>
      <c r="DIF41" s="663"/>
      <c r="DIG41" s="664"/>
      <c r="DIH41" s="665" t="str">
        <f>IF(DIK41="×",TIME(0,0,0),IF(DIU4="非常勤",DHJ41,DHV41))</f>
        <v>　</v>
      </c>
      <c r="DII41" s="666"/>
      <c r="DIJ41" s="667"/>
      <c r="DIK41" s="265"/>
      <c r="DIL41" s="665" t="str">
        <f>IF(DIO41="×",TIME(0,0,0),IF(DIU4="非常勤",DHM41,DHY41))</f>
        <v>　</v>
      </c>
      <c r="DIM41" s="666"/>
      <c r="DIN41" s="667"/>
      <c r="DIO41" s="265"/>
      <c r="DIP41" s="665" t="str">
        <f>IF(DIS41="×",TIME(0,0,0),IF(DIU4="非常勤",DHP41,DIB41))</f>
        <v>　</v>
      </c>
      <c r="DIQ41" s="666"/>
      <c r="DIR41" s="667"/>
      <c r="DIS41" s="265"/>
      <c r="DIT41" s="665" t="str">
        <f>IF(DIW41="×",TIME(0,0,0),IF(DIU4="非常勤",DHS41,DIE41))</f>
        <v>　</v>
      </c>
      <c r="DIU41" s="666"/>
      <c r="DIV41" s="667"/>
      <c r="DIW41" s="265"/>
      <c r="DIX41" s="668"/>
      <c r="DIY41" s="669"/>
      <c r="DIZ41" s="668"/>
      <c r="DJA41" s="670"/>
      <c r="DJB41" s="669"/>
      <c r="DJC41" s="671"/>
      <c r="DJD41" s="672"/>
      <c r="DJE41" s="672"/>
      <c r="DJF41" s="673"/>
      <c r="DJG41" s="263">
        <f>$A$41</f>
        <v>27</v>
      </c>
      <c r="DJH41" s="264" t="str">
        <f>$B$41</f>
        <v>火</v>
      </c>
      <c r="DJI41" s="660"/>
      <c r="DJJ41" s="661"/>
      <c r="DJK41" s="660"/>
      <c r="DJL41" s="661"/>
      <c r="DJM41" s="662" t="str">
        <f>IFERROR(IF(OR(DJH41="日",DJH41="祝",DJH41=0,DJI41=""),"　",MAX(IF(AND(DJI41&lt;=DJM14,DJK41&gt;DJN14),DJN14-DJM14,IF(AND(DJI41&gt;DJM14,DJK41&lt;=DJN14),DJK41-DJI41,IF(AND(DJI41&lt;=DJM14,DJK41&lt;=DJN14),DJK41-DJM14,IF(AND(DJI41&gt;DJM14,DJK41&gt;DJN14),DJN14-DJI41,0)))),0)),0)</f>
        <v>　</v>
      </c>
      <c r="DJN41" s="663"/>
      <c r="DJO41" s="664"/>
      <c r="DJP41" s="662" t="str">
        <f>IFERROR(IF(OR(DJH41="日",DJH41="祝",DJH41=0,DJI41=""),"　",MAX(IF(AND(DJI41&gt;DJS14,DJK41&gt;DJQ14),0,IF(AND(DJI41&lt;=DJS14,DJI41&gt;DJP14,DJK41&gt;DJQ14),DJS14-DJI41,IF(AND(DJI41&lt;=DJS14,DJI41&lt;=DJP14,DJK41&gt;DJQ14),DJS14-DJP14,IF(AND(DJI41&gt;DJP14,DJK41&lt;=DJQ14),DJK41-DJI41,IF(AND(DJI41&lt;=DJP14,DJK41&lt;=DJQ14),DJK41-DJP14,0))))),0)),0)</f>
        <v>　</v>
      </c>
      <c r="DJQ41" s="663"/>
      <c r="DJR41" s="664"/>
      <c r="DJS41" s="662" t="str">
        <f>IFERROR(IF(OR(DJH41="日",DJH41="祝",DJH41=0,DJI41=""),"　",MAX(IF(AND(DJI41&lt;=DJS14,DJK41&gt;DJT14),DJT14-DJS14,IF(DJK41&lt;=DJT14,0,IF(AND(DJI41&gt;DJS14,DJK41&gt;DJT14),DJT14-DJI41,0))),0)),0)</f>
        <v>　</v>
      </c>
      <c r="DJT41" s="663"/>
      <c r="DJU41" s="664"/>
      <c r="DJV41" s="662" t="str">
        <f>IFERROR(IF(OR(DJH41="日",DJH41="祝",DJH41=0,DJI41=""),"　",MAX(IF(DJI41&gt;DJV14,DJK41-DJI41,IF(DJI41&lt;=DJV14,DJK41-DJV14,0)),0)),0)</f>
        <v>　</v>
      </c>
      <c r="DJW41" s="663"/>
      <c r="DJX41" s="664"/>
      <c r="DJY41" s="662" t="str">
        <f>IFERROR(IF(OR(DJH41="日",DJH41="祝",DJH41=0,DJI41=""),"　",MAX(IF(AND(DJI41&lt;=DJY14,DJK41&gt;DJZ14),DJZ14-DJY14,IF(AND(DJI41&gt;DJY14,DJK41&lt;=DJZ14),DJK41-DJI41,IF(AND(DJI41&lt;=DJY14,DJK41&lt;=DJZ14),DJK41-DJY14,IF(AND(DJI41&gt;DJY14,DJK41&gt;DJZ14),DJZ14-DJI41,0)))),0)),0)</f>
        <v>　</v>
      </c>
      <c r="DJZ41" s="663"/>
      <c r="DKA41" s="664"/>
      <c r="DKB41" s="662" t="str">
        <f>IFERROR(IF(OR(DJH41="日",DJH41="祝",DJH41=0,DJI41=""),"　",MAX(IF(AND(DJI41&gt;DKE14,DJK41&gt;DKC14),0,IF(AND(DJI41&lt;=DKE14,DJI41&gt;DKB14,DJK41&gt;DKC14),DKE14-DJI41,IF(AND(DJI41&lt;=DKE14,DJI41&lt;=DKB14,DJK41&gt;DKC14),DKE14-DKB14,IF(AND(DJI41&gt;DKB14,DJK41&lt;=DKC14),DJK41-DJI41,IF(AND(DJI41&lt;=DKB14,DJK41&lt;=DKC14),DJK41-DKB14,0))))),0)),0)</f>
        <v>　</v>
      </c>
      <c r="DKC41" s="663"/>
      <c r="DKD41" s="664"/>
      <c r="DKE41" s="662" t="str">
        <f>IFERROR(IF(OR(DJH41="日",DJH41="祝",DJH41=0,DJI41=""),"　",MAX(IF(AND(DJI41&lt;=DKE14,DJK41&gt;DKF14),DKF14-DKE14,IF(DJK41&lt;=DKF14,0,IF(AND(DJI41&gt;DKE14,DJK41&gt;DKF14),DKF14-DJI41,0))),0)),0)</f>
        <v>　</v>
      </c>
      <c r="DKF41" s="663"/>
      <c r="DKG41" s="664"/>
      <c r="DKH41" s="662" t="str">
        <f t="shared" si="54"/>
        <v>　</v>
      </c>
      <c r="DKI41" s="663"/>
      <c r="DKJ41" s="664"/>
      <c r="DKK41" s="665" t="str">
        <f>IF(DKN41="×",TIME(0,0,0),IF(DKX4="非常勤",DJM41,DJY41))</f>
        <v>　</v>
      </c>
      <c r="DKL41" s="666"/>
      <c r="DKM41" s="667"/>
      <c r="DKN41" s="265"/>
      <c r="DKO41" s="665" t="str">
        <f>IF(DKR41="×",TIME(0,0,0),IF(DKX4="非常勤",DJP41,DKB41))</f>
        <v>　</v>
      </c>
      <c r="DKP41" s="666"/>
      <c r="DKQ41" s="667"/>
      <c r="DKR41" s="265"/>
      <c r="DKS41" s="665" t="str">
        <f>IF(DKV41="×",TIME(0,0,0),IF(DKX4="非常勤",DJS41,DKE41))</f>
        <v>　</v>
      </c>
      <c r="DKT41" s="666"/>
      <c r="DKU41" s="667"/>
      <c r="DKV41" s="265"/>
      <c r="DKW41" s="665" t="str">
        <f>IF(DKZ41="×",TIME(0,0,0),IF(DKX4="非常勤",DJV41,DKH41))</f>
        <v>　</v>
      </c>
      <c r="DKX41" s="666"/>
      <c r="DKY41" s="667"/>
      <c r="DKZ41" s="265"/>
      <c r="DLA41" s="668"/>
      <c r="DLB41" s="669"/>
      <c r="DLC41" s="668"/>
      <c r="DLD41" s="670"/>
      <c r="DLE41" s="669"/>
      <c r="DLF41" s="671"/>
      <c r="DLG41" s="672"/>
      <c r="DLH41" s="672"/>
      <c r="DLI41" s="673"/>
      <c r="DLJ41" s="263">
        <f>$A$41</f>
        <v>27</v>
      </c>
      <c r="DLK41" s="264" t="str">
        <f>$B$41</f>
        <v>火</v>
      </c>
      <c r="DLL41" s="660"/>
      <c r="DLM41" s="661"/>
      <c r="DLN41" s="660"/>
      <c r="DLO41" s="661"/>
      <c r="DLP41" s="662" t="str">
        <f>IFERROR(IF(OR(DLK41="日",DLK41="祝",DLK41=0,DLL41=""),"　",MAX(IF(AND(DLL41&lt;=DLP14,DLN41&gt;DLQ14),DLQ14-DLP14,IF(AND(DLL41&gt;DLP14,DLN41&lt;=DLQ14),DLN41-DLL41,IF(AND(DLL41&lt;=DLP14,DLN41&lt;=DLQ14),DLN41-DLP14,IF(AND(DLL41&gt;DLP14,DLN41&gt;DLQ14),DLQ14-DLL41,0)))),0)),0)</f>
        <v>　</v>
      </c>
      <c r="DLQ41" s="663"/>
      <c r="DLR41" s="664"/>
      <c r="DLS41" s="662" t="str">
        <f>IFERROR(IF(OR(DLK41="日",DLK41="祝",DLK41=0,DLL41=""),"　",MAX(IF(AND(DLL41&gt;DLV14,DLN41&gt;DLT14),0,IF(AND(DLL41&lt;=DLV14,DLL41&gt;DLS14,DLN41&gt;DLT14),DLV14-DLL41,IF(AND(DLL41&lt;=DLV14,DLL41&lt;=DLS14,DLN41&gt;DLT14),DLV14-DLS14,IF(AND(DLL41&gt;DLS14,DLN41&lt;=DLT14),DLN41-DLL41,IF(AND(DLL41&lt;=DLS14,DLN41&lt;=DLT14),DLN41-DLS14,0))))),0)),0)</f>
        <v>　</v>
      </c>
      <c r="DLT41" s="663"/>
      <c r="DLU41" s="664"/>
      <c r="DLV41" s="662" t="str">
        <f>IFERROR(IF(OR(DLK41="日",DLK41="祝",DLK41=0,DLL41=""),"　",MAX(IF(AND(DLL41&lt;=DLV14,DLN41&gt;DLW14),DLW14-DLV14,IF(DLN41&lt;=DLW14,0,IF(AND(DLL41&gt;DLV14,DLN41&gt;DLW14),DLW14-DLL41,0))),0)),0)</f>
        <v>　</v>
      </c>
      <c r="DLW41" s="663"/>
      <c r="DLX41" s="664"/>
      <c r="DLY41" s="662" t="str">
        <f>IFERROR(IF(OR(DLK41="日",DLK41="祝",DLK41=0,DLL41=""),"　",MAX(IF(DLL41&gt;DLY14,DLN41-DLL41,IF(DLL41&lt;=DLY14,DLN41-DLY14,0)),0)),0)</f>
        <v>　</v>
      </c>
      <c r="DLZ41" s="663"/>
      <c r="DMA41" s="664"/>
      <c r="DMB41" s="662" t="str">
        <f>IFERROR(IF(OR(DLK41="日",DLK41="祝",DLK41=0,DLL41=""),"　",MAX(IF(AND(DLL41&lt;=DMB14,DLN41&gt;DMC14),DMC14-DMB14,IF(AND(DLL41&gt;DMB14,DLN41&lt;=DMC14),DLN41-DLL41,IF(AND(DLL41&lt;=DMB14,DLN41&lt;=DMC14),DLN41-DMB14,IF(AND(DLL41&gt;DMB14,DLN41&gt;DMC14),DMC14-DLL41,0)))),0)),0)</f>
        <v>　</v>
      </c>
      <c r="DMC41" s="663"/>
      <c r="DMD41" s="664"/>
      <c r="DME41" s="662" t="str">
        <f>IFERROR(IF(OR(DLK41="日",DLK41="祝",DLK41=0,DLL41=""),"　",MAX(IF(AND(DLL41&gt;DMH14,DLN41&gt;DMF14),0,IF(AND(DLL41&lt;=DMH14,DLL41&gt;DME14,DLN41&gt;DMF14),DMH14-DLL41,IF(AND(DLL41&lt;=DMH14,DLL41&lt;=DME14,DLN41&gt;DMF14),DMH14-DME14,IF(AND(DLL41&gt;DME14,DLN41&lt;=DMF14),DLN41-DLL41,IF(AND(DLL41&lt;=DME14,DLN41&lt;=DMF14),DLN41-DME14,0))))),0)),0)</f>
        <v>　</v>
      </c>
      <c r="DMF41" s="663"/>
      <c r="DMG41" s="664"/>
      <c r="DMH41" s="662" t="str">
        <f>IFERROR(IF(OR(DLK41="日",DLK41="祝",DLK41=0,DLL41=""),"　",MAX(IF(AND(DLL41&lt;=DMH14,DLN41&gt;DMI14),DMI14-DMH14,IF(DLN41&lt;=DMI14,0,IF(AND(DLL41&gt;DMH14,DLN41&gt;DMI14),DMI14-DLL41,0))),0)),0)</f>
        <v>　</v>
      </c>
      <c r="DMI41" s="663"/>
      <c r="DMJ41" s="664"/>
      <c r="DMK41" s="662" t="str">
        <f t="shared" si="55"/>
        <v>　</v>
      </c>
      <c r="DML41" s="663"/>
      <c r="DMM41" s="664"/>
      <c r="DMN41" s="665" t="str">
        <f>IF(DMQ41="×",TIME(0,0,0),IF(DNA4="非常勤",DLP41,DMB41))</f>
        <v>　</v>
      </c>
      <c r="DMO41" s="666"/>
      <c r="DMP41" s="667"/>
      <c r="DMQ41" s="265"/>
      <c r="DMR41" s="665" t="str">
        <f>IF(DMU41="×",TIME(0,0,0),IF(DNA4="非常勤",DLS41,DME41))</f>
        <v>　</v>
      </c>
      <c r="DMS41" s="666"/>
      <c r="DMT41" s="667"/>
      <c r="DMU41" s="265"/>
      <c r="DMV41" s="665" t="str">
        <f>IF(DMY41="×",TIME(0,0,0),IF(DNA4="非常勤",DLV41,DMH41))</f>
        <v>　</v>
      </c>
      <c r="DMW41" s="666"/>
      <c r="DMX41" s="667"/>
      <c r="DMY41" s="265"/>
      <c r="DMZ41" s="665" t="str">
        <f>IF(DNC41="×",TIME(0,0,0),IF(DNA4="非常勤",DLY41,DMK41))</f>
        <v>　</v>
      </c>
      <c r="DNA41" s="666"/>
      <c r="DNB41" s="667"/>
      <c r="DNC41" s="265"/>
      <c r="DND41" s="668"/>
      <c r="DNE41" s="669"/>
      <c r="DNF41" s="668"/>
      <c r="DNG41" s="670"/>
      <c r="DNH41" s="669"/>
      <c r="DNI41" s="671"/>
      <c r="DNJ41" s="672"/>
      <c r="DNK41" s="672"/>
      <c r="DNL41" s="673"/>
      <c r="DNM41" s="263">
        <f>$A$41</f>
        <v>27</v>
      </c>
      <c r="DNN41" s="264" t="str">
        <f>$B$41</f>
        <v>火</v>
      </c>
      <c r="DNO41" s="660"/>
      <c r="DNP41" s="661"/>
      <c r="DNQ41" s="660"/>
      <c r="DNR41" s="661"/>
      <c r="DNS41" s="662" t="str">
        <f>IFERROR(IF(OR(DNN41="日",DNN41="祝",DNN41=0,DNO41=""),"　",MAX(IF(AND(DNO41&lt;=DNS14,DNQ41&gt;DNT14),DNT14-DNS14,IF(AND(DNO41&gt;DNS14,DNQ41&lt;=DNT14),DNQ41-DNO41,IF(AND(DNO41&lt;=DNS14,DNQ41&lt;=DNT14),DNQ41-DNS14,IF(AND(DNO41&gt;DNS14,DNQ41&gt;DNT14),DNT14-DNO41,0)))),0)),0)</f>
        <v>　</v>
      </c>
      <c r="DNT41" s="663"/>
      <c r="DNU41" s="664"/>
      <c r="DNV41" s="662" t="str">
        <f>IFERROR(IF(OR(DNN41="日",DNN41="祝",DNN41=0,DNO41=""),"　",MAX(IF(AND(DNO41&gt;DNY14,DNQ41&gt;DNW14),0,IF(AND(DNO41&lt;=DNY14,DNO41&gt;DNV14,DNQ41&gt;DNW14),DNY14-DNO41,IF(AND(DNO41&lt;=DNY14,DNO41&lt;=DNV14,DNQ41&gt;DNW14),DNY14-DNV14,IF(AND(DNO41&gt;DNV14,DNQ41&lt;=DNW14),DNQ41-DNO41,IF(AND(DNO41&lt;=DNV14,DNQ41&lt;=DNW14),DNQ41-DNV14,0))))),0)),0)</f>
        <v>　</v>
      </c>
      <c r="DNW41" s="663"/>
      <c r="DNX41" s="664"/>
      <c r="DNY41" s="662" t="str">
        <f>IFERROR(IF(OR(DNN41="日",DNN41="祝",DNN41=0,DNO41=""),"　",MAX(IF(AND(DNO41&lt;=DNY14,DNQ41&gt;DNZ14),DNZ14-DNY14,IF(DNQ41&lt;=DNZ14,0,IF(AND(DNO41&gt;DNY14,DNQ41&gt;DNZ14),DNZ14-DNO41,0))),0)),0)</f>
        <v>　</v>
      </c>
      <c r="DNZ41" s="663"/>
      <c r="DOA41" s="664"/>
      <c r="DOB41" s="662" t="str">
        <f>IFERROR(IF(OR(DNN41="日",DNN41="祝",DNN41=0,DNO41=""),"　",MAX(IF(DNO41&gt;DOB14,DNQ41-DNO41,IF(DNO41&lt;=DOB14,DNQ41-DOB14,0)),0)),0)</f>
        <v>　</v>
      </c>
      <c r="DOC41" s="663"/>
      <c r="DOD41" s="664"/>
      <c r="DOE41" s="662" t="str">
        <f>IFERROR(IF(OR(DNN41="日",DNN41="祝",DNN41=0,DNO41=""),"　",MAX(IF(AND(DNO41&lt;=DOE14,DNQ41&gt;DOF14),DOF14-DOE14,IF(AND(DNO41&gt;DOE14,DNQ41&lt;=DOF14),DNQ41-DNO41,IF(AND(DNO41&lt;=DOE14,DNQ41&lt;=DOF14),DNQ41-DOE14,IF(AND(DNO41&gt;DOE14,DNQ41&gt;DOF14),DOF14-DNO41,0)))),0)),0)</f>
        <v>　</v>
      </c>
      <c r="DOF41" s="663"/>
      <c r="DOG41" s="664"/>
      <c r="DOH41" s="662" t="str">
        <f>IFERROR(IF(OR(DNN41="日",DNN41="祝",DNN41=0,DNO41=""),"　",MAX(IF(AND(DNO41&gt;DOK14,DNQ41&gt;DOI14),0,IF(AND(DNO41&lt;=DOK14,DNO41&gt;DOH14,DNQ41&gt;DOI14),DOK14-DNO41,IF(AND(DNO41&lt;=DOK14,DNO41&lt;=DOH14,DNQ41&gt;DOI14),DOK14-DOH14,IF(AND(DNO41&gt;DOH14,DNQ41&lt;=DOI14),DNQ41-DNO41,IF(AND(DNO41&lt;=DOH14,DNQ41&lt;=DOI14),DNQ41-DOH14,0))))),0)),0)</f>
        <v>　</v>
      </c>
      <c r="DOI41" s="663"/>
      <c r="DOJ41" s="664"/>
      <c r="DOK41" s="662" t="str">
        <f>IFERROR(IF(OR(DNN41="日",DNN41="祝",DNN41=0,DNO41=""),"　",MAX(IF(AND(DNO41&lt;=DOK14,DNQ41&gt;DOL14),DOL14-DOK14,IF(DNQ41&lt;=DOL14,0,IF(AND(DNO41&gt;DOK14,DNQ41&gt;DOL14),DOL14-DNO41,0))),0)),0)</f>
        <v>　</v>
      </c>
      <c r="DOL41" s="663"/>
      <c r="DOM41" s="664"/>
      <c r="DON41" s="662" t="str">
        <f t="shared" si="56"/>
        <v>　</v>
      </c>
      <c r="DOO41" s="663"/>
      <c r="DOP41" s="664"/>
      <c r="DOQ41" s="665" t="str">
        <f>IF(DOT41="×",TIME(0,0,0),IF(DPD4="非常勤",DNS41,DOE41))</f>
        <v>　</v>
      </c>
      <c r="DOR41" s="666"/>
      <c r="DOS41" s="667"/>
      <c r="DOT41" s="265"/>
      <c r="DOU41" s="665" t="str">
        <f>IF(DOX41="×",TIME(0,0,0),IF(DPD4="非常勤",DNV41,DOH41))</f>
        <v>　</v>
      </c>
      <c r="DOV41" s="666"/>
      <c r="DOW41" s="667"/>
      <c r="DOX41" s="265"/>
      <c r="DOY41" s="665" t="str">
        <f>IF(DPB41="×",TIME(0,0,0),IF(DPD4="非常勤",DNY41,DOK41))</f>
        <v>　</v>
      </c>
      <c r="DOZ41" s="666"/>
      <c r="DPA41" s="667"/>
      <c r="DPB41" s="265"/>
      <c r="DPC41" s="665" t="str">
        <f>IF(DPF41="×",TIME(0,0,0),IF(DPD4="非常勤",DOB41,DON41))</f>
        <v>　</v>
      </c>
      <c r="DPD41" s="666"/>
      <c r="DPE41" s="667"/>
      <c r="DPF41" s="265"/>
      <c r="DPG41" s="668"/>
      <c r="DPH41" s="669"/>
      <c r="DPI41" s="668"/>
      <c r="DPJ41" s="670"/>
      <c r="DPK41" s="669"/>
      <c r="DPL41" s="671"/>
      <c r="DPM41" s="672"/>
      <c r="DPN41" s="672"/>
      <c r="DPO41" s="673"/>
      <c r="DPP41" s="263">
        <f>$A$41</f>
        <v>27</v>
      </c>
      <c r="DPQ41" s="264" t="str">
        <f>$B$41</f>
        <v>火</v>
      </c>
      <c r="DPR41" s="660"/>
      <c r="DPS41" s="661"/>
      <c r="DPT41" s="660"/>
      <c r="DPU41" s="661"/>
      <c r="DPV41" s="662" t="str">
        <f>IFERROR(IF(OR(DPQ41="日",DPQ41="祝",DPQ41=0,DPR41=""),"　",MAX(IF(AND(DPR41&lt;=DPV14,DPT41&gt;DPW14),DPW14-DPV14,IF(AND(DPR41&gt;DPV14,DPT41&lt;=DPW14),DPT41-DPR41,IF(AND(DPR41&lt;=DPV14,DPT41&lt;=DPW14),DPT41-DPV14,IF(AND(DPR41&gt;DPV14,DPT41&gt;DPW14),DPW14-DPR41,0)))),0)),0)</f>
        <v>　</v>
      </c>
      <c r="DPW41" s="663"/>
      <c r="DPX41" s="664"/>
      <c r="DPY41" s="662" t="str">
        <f>IFERROR(IF(OR(DPQ41="日",DPQ41="祝",DPQ41=0,DPR41=""),"　",MAX(IF(AND(DPR41&gt;DQB14,DPT41&gt;DPZ14),0,IF(AND(DPR41&lt;=DQB14,DPR41&gt;DPY14,DPT41&gt;DPZ14),DQB14-DPR41,IF(AND(DPR41&lt;=DQB14,DPR41&lt;=DPY14,DPT41&gt;DPZ14),DQB14-DPY14,IF(AND(DPR41&gt;DPY14,DPT41&lt;=DPZ14),DPT41-DPR41,IF(AND(DPR41&lt;=DPY14,DPT41&lt;=DPZ14),DPT41-DPY14,0))))),0)),0)</f>
        <v>　</v>
      </c>
      <c r="DPZ41" s="663"/>
      <c r="DQA41" s="664"/>
      <c r="DQB41" s="662" t="str">
        <f>IFERROR(IF(OR(DPQ41="日",DPQ41="祝",DPQ41=0,DPR41=""),"　",MAX(IF(AND(DPR41&lt;=DQB14,DPT41&gt;DQC14),DQC14-DQB14,IF(DPT41&lt;=DQC14,0,IF(AND(DPR41&gt;DQB14,DPT41&gt;DQC14),DQC14-DPR41,0))),0)),0)</f>
        <v>　</v>
      </c>
      <c r="DQC41" s="663"/>
      <c r="DQD41" s="664"/>
      <c r="DQE41" s="662" t="str">
        <f>IFERROR(IF(OR(DPQ41="日",DPQ41="祝",DPQ41=0,DPR41=""),"　",MAX(IF(DPR41&gt;DQE14,DPT41-DPR41,IF(DPR41&lt;=DQE14,DPT41-DQE14,0)),0)),0)</f>
        <v>　</v>
      </c>
      <c r="DQF41" s="663"/>
      <c r="DQG41" s="664"/>
      <c r="DQH41" s="662" t="str">
        <f>IFERROR(IF(OR(DPQ41="日",DPQ41="祝",DPQ41=0,DPR41=""),"　",MAX(IF(AND(DPR41&lt;=DQH14,DPT41&gt;DQI14),DQI14-DQH14,IF(AND(DPR41&gt;DQH14,DPT41&lt;=DQI14),DPT41-DPR41,IF(AND(DPR41&lt;=DQH14,DPT41&lt;=DQI14),DPT41-DQH14,IF(AND(DPR41&gt;DQH14,DPT41&gt;DQI14),DQI14-DPR41,0)))),0)),0)</f>
        <v>　</v>
      </c>
      <c r="DQI41" s="663"/>
      <c r="DQJ41" s="664"/>
      <c r="DQK41" s="662" t="str">
        <f>IFERROR(IF(OR(DPQ41="日",DPQ41="祝",DPQ41=0,DPR41=""),"　",MAX(IF(AND(DPR41&gt;DQN14,DPT41&gt;DQL14),0,IF(AND(DPR41&lt;=DQN14,DPR41&gt;DQK14,DPT41&gt;DQL14),DQN14-DPR41,IF(AND(DPR41&lt;=DQN14,DPR41&lt;=DQK14,DPT41&gt;DQL14),DQN14-DQK14,IF(AND(DPR41&gt;DQK14,DPT41&lt;=DQL14),DPT41-DPR41,IF(AND(DPR41&lt;=DQK14,DPT41&lt;=DQL14),DPT41-DQK14,0))))),0)),0)</f>
        <v>　</v>
      </c>
      <c r="DQL41" s="663"/>
      <c r="DQM41" s="664"/>
      <c r="DQN41" s="662" t="str">
        <f>IFERROR(IF(OR(DPQ41="日",DPQ41="祝",DPQ41=0,DPR41=""),"　",MAX(IF(AND(DPR41&lt;=DQN14,DPT41&gt;DQO14),DQO14-DQN14,IF(DPT41&lt;=DQO14,0,IF(AND(DPR41&gt;DQN14,DPT41&gt;DQO14),DQO14-DPR41,0))),0)),0)</f>
        <v>　</v>
      </c>
      <c r="DQO41" s="663"/>
      <c r="DQP41" s="664"/>
      <c r="DQQ41" s="662" t="str">
        <f t="shared" si="57"/>
        <v>　</v>
      </c>
      <c r="DQR41" s="663"/>
      <c r="DQS41" s="664"/>
      <c r="DQT41" s="665" t="str">
        <f>IF(DQW41="×",TIME(0,0,0),IF(DRG4="非常勤",DPV41,DQH41))</f>
        <v>　</v>
      </c>
      <c r="DQU41" s="666"/>
      <c r="DQV41" s="667"/>
      <c r="DQW41" s="265"/>
      <c r="DQX41" s="665" t="str">
        <f>IF(DRA41="×",TIME(0,0,0),IF(DRG4="非常勤",DPY41,DQK41))</f>
        <v>　</v>
      </c>
      <c r="DQY41" s="666"/>
      <c r="DQZ41" s="667"/>
      <c r="DRA41" s="265"/>
      <c r="DRB41" s="665" t="str">
        <f>IF(DRE41="×",TIME(0,0,0),IF(DRG4="非常勤",DQB41,DQN41))</f>
        <v>　</v>
      </c>
      <c r="DRC41" s="666"/>
      <c r="DRD41" s="667"/>
      <c r="DRE41" s="265"/>
      <c r="DRF41" s="665" t="str">
        <f>IF(DRI41="×",TIME(0,0,0),IF(DRG4="非常勤",DQE41,DQQ41))</f>
        <v>　</v>
      </c>
      <c r="DRG41" s="666"/>
      <c r="DRH41" s="667"/>
      <c r="DRI41" s="265"/>
      <c r="DRJ41" s="668"/>
      <c r="DRK41" s="669"/>
      <c r="DRL41" s="668"/>
      <c r="DRM41" s="670"/>
      <c r="DRN41" s="669"/>
      <c r="DRO41" s="671"/>
      <c r="DRP41" s="672"/>
      <c r="DRQ41" s="672"/>
      <c r="DRR41" s="673"/>
      <c r="DRS41" s="263">
        <f>$A$41</f>
        <v>27</v>
      </c>
      <c r="DRT41" s="264" t="str">
        <f>$B$41</f>
        <v>火</v>
      </c>
      <c r="DRU41" s="660"/>
      <c r="DRV41" s="661"/>
      <c r="DRW41" s="660"/>
      <c r="DRX41" s="661"/>
      <c r="DRY41" s="662" t="str">
        <f>IFERROR(IF(OR(DRT41="日",DRT41="祝",DRT41=0,DRU41=""),"　",MAX(IF(AND(DRU41&lt;=DRY14,DRW41&gt;DRZ14),DRZ14-DRY14,IF(AND(DRU41&gt;DRY14,DRW41&lt;=DRZ14),DRW41-DRU41,IF(AND(DRU41&lt;=DRY14,DRW41&lt;=DRZ14),DRW41-DRY14,IF(AND(DRU41&gt;DRY14,DRW41&gt;DRZ14),DRZ14-DRU41,0)))),0)),0)</f>
        <v>　</v>
      </c>
      <c r="DRZ41" s="663"/>
      <c r="DSA41" s="664"/>
      <c r="DSB41" s="662" t="str">
        <f>IFERROR(IF(OR(DRT41="日",DRT41="祝",DRT41=0,DRU41=""),"　",MAX(IF(AND(DRU41&gt;DSE14,DRW41&gt;DSC14),0,IF(AND(DRU41&lt;=DSE14,DRU41&gt;DSB14,DRW41&gt;DSC14),DSE14-DRU41,IF(AND(DRU41&lt;=DSE14,DRU41&lt;=DSB14,DRW41&gt;DSC14),DSE14-DSB14,IF(AND(DRU41&gt;DSB14,DRW41&lt;=DSC14),DRW41-DRU41,IF(AND(DRU41&lt;=DSB14,DRW41&lt;=DSC14),DRW41-DSB14,0))))),0)),0)</f>
        <v>　</v>
      </c>
      <c r="DSC41" s="663"/>
      <c r="DSD41" s="664"/>
      <c r="DSE41" s="662" t="str">
        <f>IFERROR(IF(OR(DRT41="日",DRT41="祝",DRT41=0,DRU41=""),"　",MAX(IF(AND(DRU41&lt;=DSE14,DRW41&gt;DSF14),DSF14-DSE14,IF(DRW41&lt;=DSF14,0,IF(AND(DRU41&gt;DSE14,DRW41&gt;DSF14),DSF14-DRU41,0))),0)),0)</f>
        <v>　</v>
      </c>
      <c r="DSF41" s="663"/>
      <c r="DSG41" s="664"/>
      <c r="DSH41" s="662" t="str">
        <f>IFERROR(IF(OR(DRT41="日",DRT41="祝",DRT41=0,DRU41=""),"　",MAX(IF(DRU41&gt;DSH14,DRW41-DRU41,IF(DRU41&lt;=DSH14,DRW41-DSH14,0)),0)),0)</f>
        <v>　</v>
      </c>
      <c r="DSI41" s="663"/>
      <c r="DSJ41" s="664"/>
      <c r="DSK41" s="662" t="str">
        <f>IFERROR(IF(OR(DRT41="日",DRT41="祝",DRT41=0,DRU41=""),"　",MAX(IF(AND(DRU41&lt;=DSK14,DRW41&gt;DSL14),DSL14-DSK14,IF(AND(DRU41&gt;DSK14,DRW41&lt;=DSL14),DRW41-DRU41,IF(AND(DRU41&lt;=DSK14,DRW41&lt;=DSL14),DRW41-DSK14,IF(AND(DRU41&gt;DSK14,DRW41&gt;DSL14),DSL14-DRU41,0)))),0)),0)</f>
        <v>　</v>
      </c>
      <c r="DSL41" s="663"/>
      <c r="DSM41" s="664"/>
      <c r="DSN41" s="662" t="str">
        <f>IFERROR(IF(OR(DRT41="日",DRT41="祝",DRT41=0,DRU41=""),"　",MAX(IF(AND(DRU41&gt;DSQ14,DRW41&gt;DSO14),0,IF(AND(DRU41&lt;=DSQ14,DRU41&gt;DSN14,DRW41&gt;DSO14),DSQ14-DRU41,IF(AND(DRU41&lt;=DSQ14,DRU41&lt;=DSN14,DRW41&gt;DSO14),DSQ14-DSN14,IF(AND(DRU41&gt;DSN14,DRW41&lt;=DSO14),DRW41-DRU41,IF(AND(DRU41&lt;=DSN14,DRW41&lt;=DSO14),DRW41-DSN14,0))))),0)),0)</f>
        <v>　</v>
      </c>
      <c r="DSO41" s="663"/>
      <c r="DSP41" s="664"/>
      <c r="DSQ41" s="662" t="str">
        <f>IFERROR(IF(OR(DRT41="日",DRT41="祝",DRT41=0,DRU41=""),"　",MAX(IF(AND(DRU41&lt;=DSQ14,DRW41&gt;DSR14),DSR14-DSQ14,IF(DRW41&lt;=DSR14,0,IF(AND(DRU41&gt;DSQ14,DRW41&gt;DSR14),DSR14-DRU41,0))),0)),0)</f>
        <v>　</v>
      </c>
      <c r="DSR41" s="663"/>
      <c r="DSS41" s="664"/>
      <c r="DST41" s="662" t="str">
        <f t="shared" si="58"/>
        <v>　</v>
      </c>
      <c r="DSU41" s="663"/>
      <c r="DSV41" s="664"/>
      <c r="DSW41" s="665" t="str">
        <f>IF(DSZ41="×",TIME(0,0,0),IF(DTJ4="非常勤",DRY41,DSK41))</f>
        <v>　</v>
      </c>
      <c r="DSX41" s="666"/>
      <c r="DSY41" s="667"/>
      <c r="DSZ41" s="265"/>
      <c r="DTA41" s="665" t="str">
        <f>IF(DTD41="×",TIME(0,0,0),IF(DTJ4="非常勤",DSB41,DSN41))</f>
        <v>　</v>
      </c>
      <c r="DTB41" s="666"/>
      <c r="DTC41" s="667"/>
      <c r="DTD41" s="265"/>
      <c r="DTE41" s="665" t="str">
        <f>IF(DTH41="×",TIME(0,0,0),IF(DTJ4="非常勤",DSE41,DSQ41))</f>
        <v>　</v>
      </c>
      <c r="DTF41" s="666"/>
      <c r="DTG41" s="667"/>
      <c r="DTH41" s="265"/>
      <c r="DTI41" s="665" t="str">
        <f>IF(DTL41="×",TIME(0,0,0),IF(DTJ4="非常勤",DSH41,DST41))</f>
        <v>　</v>
      </c>
      <c r="DTJ41" s="666"/>
      <c r="DTK41" s="667"/>
      <c r="DTL41" s="265"/>
      <c r="DTM41" s="668"/>
      <c r="DTN41" s="669"/>
      <c r="DTO41" s="668"/>
      <c r="DTP41" s="670"/>
      <c r="DTQ41" s="669"/>
      <c r="DTR41" s="671"/>
      <c r="DTS41" s="672"/>
      <c r="DTT41" s="672"/>
      <c r="DTU41" s="673"/>
      <c r="DTV41" s="263">
        <f>$A$41</f>
        <v>27</v>
      </c>
      <c r="DTW41" s="264" t="str">
        <f>$B$41</f>
        <v>火</v>
      </c>
      <c r="DTX41" s="660"/>
      <c r="DTY41" s="661"/>
      <c r="DTZ41" s="660"/>
      <c r="DUA41" s="661"/>
      <c r="DUB41" s="662" t="str">
        <f>IFERROR(IF(OR(DTW41="日",DTW41="祝",DTW41=0,DTX41=""),"　",MAX(IF(AND(DTX41&lt;=DUB14,DTZ41&gt;DUC14),DUC14-DUB14,IF(AND(DTX41&gt;DUB14,DTZ41&lt;=DUC14),DTZ41-DTX41,IF(AND(DTX41&lt;=DUB14,DTZ41&lt;=DUC14),DTZ41-DUB14,IF(AND(DTX41&gt;DUB14,DTZ41&gt;DUC14),DUC14-DTX41,0)))),0)),0)</f>
        <v>　</v>
      </c>
      <c r="DUC41" s="663"/>
      <c r="DUD41" s="664"/>
      <c r="DUE41" s="662" t="str">
        <f>IFERROR(IF(OR(DTW41="日",DTW41="祝",DTW41=0,DTX41=""),"　",MAX(IF(AND(DTX41&gt;DUH14,DTZ41&gt;DUF14),0,IF(AND(DTX41&lt;=DUH14,DTX41&gt;DUE14,DTZ41&gt;DUF14),DUH14-DTX41,IF(AND(DTX41&lt;=DUH14,DTX41&lt;=DUE14,DTZ41&gt;DUF14),DUH14-DUE14,IF(AND(DTX41&gt;DUE14,DTZ41&lt;=DUF14),DTZ41-DTX41,IF(AND(DTX41&lt;=DUE14,DTZ41&lt;=DUF14),DTZ41-DUE14,0))))),0)),0)</f>
        <v>　</v>
      </c>
      <c r="DUF41" s="663"/>
      <c r="DUG41" s="664"/>
      <c r="DUH41" s="662" t="str">
        <f>IFERROR(IF(OR(DTW41="日",DTW41="祝",DTW41=0,DTX41=""),"　",MAX(IF(AND(DTX41&lt;=DUH14,DTZ41&gt;DUI14),DUI14-DUH14,IF(DTZ41&lt;=DUI14,0,IF(AND(DTX41&gt;DUH14,DTZ41&gt;DUI14),DUI14-DTX41,0))),0)),0)</f>
        <v>　</v>
      </c>
      <c r="DUI41" s="663"/>
      <c r="DUJ41" s="664"/>
      <c r="DUK41" s="662" t="str">
        <f>IFERROR(IF(OR(DTW41="日",DTW41="祝",DTW41=0,DTX41=""),"　",MAX(IF(DTX41&gt;DUK14,DTZ41-DTX41,IF(DTX41&lt;=DUK14,DTZ41-DUK14,0)),0)),0)</f>
        <v>　</v>
      </c>
      <c r="DUL41" s="663"/>
      <c r="DUM41" s="664"/>
      <c r="DUN41" s="662" t="str">
        <f>IFERROR(IF(OR(DTW41="日",DTW41="祝",DTW41=0,DTX41=""),"　",MAX(IF(AND(DTX41&lt;=DUN14,DTZ41&gt;DUO14),DUO14-DUN14,IF(AND(DTX41&gt;DUN14,DTZ41&lt;=DUO14),DTZ41-DTX41,IF(AND(DTX41&lt;=DUN14,DTZ41&lt;=DUO14),DTZ41-DUN14,IF(AND(DTX41&gt;DUN14,DTZ41&gt;DUO14),DUO14-DTX41,0)))),0)),0)</f>
        <v>　</v>
      </c>
      <c r="DUO41" s="663"/>
      <c r="DUP41" s="664"/>
      <c r="DUQ41" s="662" t="str">
        <f>IFERROR(IF(OR(DTW41="日",DTW41="祝",DTW41=0,DTX41=""),"　",MAX(IF(AND(DTX41&gt;DUT14,DTZ41&gt;DUR14),0,IF(AND(DTX41&lt;=DUT14,DTX41&gt;DUQ14,DTZ41&gt;DUR14),DUT14-DTX41,IF(AND(DTX41&lt;=DUT14,DTX41&lt;=DUQ14,DTZ41&gt;DUR14),DUT14-DUQ14,IF(AND(DTX41&gt;DUQ14,DTZ41&lt;=DUR14),DTZ41-DTX41,IF(AND(DTX41&lt;=DUQ14,DTZ41&lt;=DUR14),DTZ41-DUQ14,0))))),0)),0)</f>
        <v>　</v>
      </c>
      <c r="DUR41" s="663"/>
      <c r="DUS41" s="664"/>
      <c r="DUT41" s="662" t="str">
        <f>IFERROR(IF(OR(DTW41="日",DTW41="祝",DTW41=0,DTX41=""),"　",MAX(IF(AND(DTX41&lt;=DUT14,DTZ41&gt;DUU14),DUU14-DUT14,IF(DTZ41&lt;=DUU14,0,IF(AND(DTX41&gt;DUT14,DTZ41&gt;DUU14),DUU14-DTX41,0))),0)),0)</f>
        <v>　</v>
      </c>
      <c r="DUU41" s="663"/>
      <c r="DUV41" s="664"/>
      <c r="DUW41" s="662" t="str">
        <f t="shared" si="59"/>
        <v>　</v>
      </c>
      <c r="DUX41" s="663"/>
      <c r="DUY41" s="664"/>
      <c r="DUZ41" s="665" t="str">
        <f>IF(DVC41="×",TIME(0,0,0),IF(DVM4="非常勤",DUB41,DUN41))</f>
        <v>　</v>
      </c>
      <c r="DVA41" s="666"/>
      <c r="DVB41" s="667"/>
      <c r="DVC41" s="265"/>
      <c r="DVD41" s="665" t="str">
        <f>IF(DVG41="×",TIME(0,0,0),IF(DVM4="非常勤",DUE41,DUQ41))</f>
        <v>　</v>
      </c>
      <c r="DVE41" s="666"/>
      <c r="DVF41" s="667"/>
      <c r="DVG41" s="265"/>
      <c r="DVH41" s="665" t="str">
        <f>IF(DVK41="×",TIME(0,0,0),IF(DVM4="非常勤",DUH41,DUT41))</f>
        <v>　</v>
      </c>
      <c r="DVI41" s="666"/>
      <c r="DVJ41" s="667"/>
      <c r="DVK41" s="265"/>
      <c r="DVL41" s="665" t="str">
        <f>IF(DVO41="×",TIME(0,0,0),IF(DVM4="非常勤",DUK41,DUW41))</f>
        <v>　</v>
      </c>
      <c r="DVM41" s="666"/>
      <c r="DVN41" s="667"/>
      <c r="DVO41" s="265"/>
      <c r="DVP41" s="668"/>
      <c r="DVQ41" s="669"/>
      <c r="DVR41" s="668"/>
      <c r="DVS41" s="670"/>
      <c r="DVT41" s="669"/>
      <c r="DVU41" s="671"/>
      <c r="DVV41" s="672"/>
      <c r="DVW41" s="672"/>
      <c r="DVX41" s="673"/>
    </row>
    <row r="42" spans="1:3300" ht="15" customHeight="1">
      <c r="A42" s="263">
        <f>DAY(DATE('別紙2-1【最初に入力】'!$W$2,'別紙2-1【最初に入力】'!$Q$2,A41+1))</f>
        <v>28</v>
      </c>
      <c r="B42" s="264" t="str">
        <f>IF(IFERROR(MATCH(DATE('別紙2-1【最初に入力】'!$W$2,'別紙2-1【最初に入力】'!$Q$2,$A42),万年カレンダー・祝日!$K$2:$K$27,0),0)&gt;=1,"祝",TEXT(WEEKDAY(DATE('別紙2-1【最初に入力】'!$W$2,'別紙2-1【最初に入力】'!$Q$2,'別表_個別勤務状況（1～60）'!A42)),"aaa"))</f>
        <v>水</v>
      </c>
      <c r="C42" s="575"/>
      <c r="D42" s="575"/>
      <c r="E42" s="575"/>
      <c r="F42" s="575"/>
      <c r="G42" s="662" t="str">
        <f>IFERROR(IF(OR(B42="日",B42="祝",B42=0,C42=""),"　",MAX(IF(AND(C42&lt;=G14,E42&gt;H14),H14-G14,IF(AND(C42&gt;G14,E42&lt;=H14),E42-C42,IF(AND(C42&lt;=G14,E42&lt;=H14),E42-G14,IF(AND(C42&gt;G14,E42&gt;H14),H14-C42,0)))),0)),0)</f>
        <v>　</v>
      </c>
      <c r="H42" s="663"/>
      <c r="I42" s="664"/>
      <c r="J42" s="662" t="str">
        <f>IFERROR(IF(OR(B42="日",B42="祝",B42=0,C42=""),"　",MAX(IF(AND(C42&gt;M14,E42&gt;K14),0,IF(AND(C42&lt;=M14,C42&gt;J14,E42&gt;K14),M14-C42,IF(AND(C42&lt;=M14,C42&lt;=J14,E42&gt;K14),M14-J14,IF(AND(C42&gt;J14,E42&lt;=K14),E42-C42,IF(AND(C42&lt;=J14,E42&lt;=K14),E42-J14,0))))),0)),0)</f>
        <v>　</v>
      </c>
      <c r="K42" s="663"/>
      <c r="L42" s="664"/>
      <c r="M42" s="662" t="str">
        <f>IFERROR(IF(OR(B42="日",B42="祝",B42=0,C42=""),"　",MAX(IF(AND(C42&lt;=M14,E42&gt;N14),N14-M14,IF(E42&lt;=N14,0,IF(AND(C42&gt;M14,E42&gt;N14),N14-C42,0))),0)),0)</f>
        <v>　</v>
      </c>
      <c r="N42" s="663"/>
      <c r="O42" s="664"/>
      <c r="P42" s="662" t="str">
        <f>IFERROR(IF(OR(B42="日",B42="祝",B42=0,C42=""),"　",MAX(IF(C42&gt;P14,E42-C42,IF(C42&lt;=P14,E42-P14,0)),0)),0)</f>
        <v>　</v>
      </c>
      <c r="Q42" s="663"/>
      <c r="R42" s="664"/>
      <c r="S42" s="662" t="str">
        <f>IFERROR(IF(OR(B42="日",B42="祝",B42=0,C42=""),"　",MAX(IF(AND(C42&lt;=S14,E42&gt;T14),T14-S14,IF(AND(C42&gt;S14,E42&lt;=T14),E42-C42,IF(AND(C42&lt;=S14,E42&lt;=T14),E42-S14,IF(AND(C42&gt;S14,E42&gt;T14),T14-C42,0)))),0)),0)</f>
        <v>　</v>
      </c>
      <c r="T42" s="663"/>
      <c r="U42" s="664"/>
      <c r="V42" s="662" t="str">
        <f>IFERROR(IF(OR(B42="日",B42="祝",B42=0,C42=""),"　",MAX(IF(AND(C42&gt;Y14,E42&gt;W14),0,IF(AND(C42&lt;=Y14,C42&gt;V14,E42&gt;W14),Y14-C42,IF(AND(C42&lt;=Y14,C42&lt;=V14,E42&gt;W14),Y14-V14,IF(AND(C42&gt;V14,E42&lt;=W14),E42-C42,IF(AND(C42&lt;=V14,E42&lt;=W14),E42-V14,0))))),0)),0)</f>
        <v>　</v>
      </c>
      <c r="W42" s="663"/>
      <c r="X42" s="664"/>
      <c r="Y42" s="662" t="str">
        <f>IFERROR(IF(OR(B42="日",B42="祝",B42=0,C42=""),"　",MAX(IF(AND(C42&lt;=Y14,E42&gt;Z14),Z14-Y14,IF(E42&lt;=Z14,0,IF(AND(C42&gt;Y14,E42&gt;Z14),Z14-C42,0))),0)),0)</f>
        <v>　</v>
      </c>
      <c r="Z42" s="663"/>
      <c r="AA42" s="664"/>
      <c r="AB42" s="662" t="str">
        <f t="shared" si="0"/>
        <v>　</v>
      </c>
      <c r="AC42" s="663"/>
      <c r="AD42" s="664"/>
      <c r="AE42" s="565" t="str">
        <f>IF(AH42="×",TIME(0,0,0),IF(AR4="非常勤",G42,S42))</f>
        <v>　</v>
      </c>
      <c r="AF42" s="566"/>
      <c r="AG42" s="566"/>
      <c r="AH42" s="265"/>
      <c r="AI42" s="565" t="str">
        <f>IF(AL42="×",TIME(0,0,0),IF(AR4="非常勤",J42,V42))</f>
        <v>　</v>
      </c>
      <c r="AJ42" s="566"/>
      <c r="AK42" s="566"/>
      <c r="AL42" s="265"/>
      <c r="AM42" s="565" t="str">
        <f>IF(AP42="×",TIME(0,0,0),IF(AR4="非常勤",M42,Y42))</f>
        <v>　</v>
      </c>
      <c r="AN42" s="566"/>
      <c r="AO42" s="566"/>
      <c r="AP42" s="265"/>
      <c r="AQ42" s="565" t="str">
        <f>IF(AT42="×",TIME(0,0,0),IF(AR4="非常勤",P42,AB42))</f>
        <v>　</v>
      </c>
      <c r="AR42" s="566"/>
      <c r="AS42" s="567"/>
      <c r="AT42" s="265"/>
      <c r="AU42" s="720"/>
      <c r="AV42" s="720"/>
      <c r="AW42" s="668"/>
      <c r="AX42" s="670"/>
      <c r="AY42" s="669"/>
      <c r="AZ42" s="671"/>
      <c r="BA42" s="672"/>
      <c r="BB42" s="672"/>
      <c r="BC42" s="673"/>
      <c r="BD42" s="263">
        <f>$A$42</f>
        <v>28</v>
      </c>
      <c r="BE42" s="264" t="str">
        <f>$B$42</f>
        <v>水</v>
      </c>
      <c r="BF42" s="660"/>
      <c r="BG42" s="661"/>
      <c r="BH42" s="660"/>
      <c r="BI42" s="661"/>
      <c r="BJ42" s="662" t="str">
        <f>IFERROR(IF(OR(BE42="日",BE42="祝",BE42=0,BF42=""),"　",MAX(IF(AND(BF42&lt;=BJ14,BH42&gt;BK14),BK14-BJ14,IF(AND(BF42&gt;BJ14,BH42&lt;=BK14),BH42-BF42,IF(AND(BF42&lt;=BJ14,BH42&lt;=BK14),BH42-BJ14,IF(AND(BF42&gt;BJ14,BH42&gt;BK14),BK14-BF42,0)))),0)),0)</f>
        <v>　</v>
      </c>
      <c r="BK42" s="663"/>
      <c r="BL42" s="664"/>
      <c r="BM42" s="662" t="str">
        <f>IFERROR(IF(OR(BE42="日",BE42="祝",BE42=0,BF42=""),"　",MAX(IF(AND(BF42&gt;BP14,BH42&gt;BN14),0,IF(AND(BF42&lt;=BP14,BF42&gt;BM14,BH42&gt;BN14),BP14-BF42,IF(AND(BF42&lt;=BP14,BF42&lt;=BM14,BH42&gt;BN14),BP14-BM14,IF(AND(BF42&gt;BM14,BH42&lt;=BN14),BH42-BF42,IF(AND(BF42&lt;=BM14,BH42&lt;=BN14),BH42-BM14,0))))),0)),0)</f>
        <v>　</v>
      </c>
      <c r="BN42" s="663"/>
      <c r="BO42" s="664"/>
      <c r="BP42" s="662" t="str">
        <f>IFERROR(IF(OR(BE42="日",BE42="祝",BE42=0,BF42=""),"　",MAX(IF(AND(BF42&lt;=BP14,BH42&gt;BQ14),BQ14-BP14,IF(BH42&lt;=BQ14,0,IF(AND(BF42&gt;BP14,BH42&gt;BQ14),BQ14-BF42,0))),0)),0)</f>
        <v>　</v>
      </c>
      <c r="BQ42" s="663"/>
      <c r="BR42" s="664"/>
      <c r="BS42" s="662" t="str">
        <f>IFERROR(IF(OR(BE42="日",BE42="祝",BE42=0,BF42=""),"　",MAX(IF(BF42&gt;BS14,BH42-BF42,IF(BF42&lt;=BS14,BH42-BS14,0)),0)),0)</f>
        <v>　</v>
      </c>
      <c r="BT42" s="663"/>
      <c r="BU42" s="664"/>
      <c r="BV42" s="662" t="str">
        <f>IFERROR(IF(OR(BE42="日",BE42="祝",BE42=0,BF42=""),"　",MAX(IF(AND(BF42&lt;=BV14,BH42&gt;BW14),BW14-BV14,IF(AND(BF42&gt;BV14,BH42&lt;=BW14),BH42-BF42,IF(AND(BF42&lt;=BV14,BH42&lt;=BW14),BH42-BV14,IF(AND(BF42&gt;BV14,BH42&gt;BW14),BW14-BF42,0)))),0)),0)</f>
        <v>　</v>
      </c>
      <c r="BW42" s="663"/>
      <c r="BX42" s="664"/>
      <c r="BY42" s="662" t="str">
        <f>IFERROR(IF(OR(BE42="日",BE42="祝",BE42=0,BF42=""),"　",MAX(IF(AND(BF42&gt;CB14,BH42&gt;BZ14),0,IF(AND(BF42&lt;=CB14,BF42&gt;BY14,BH42&gt;BZ14),CB14-BF42,IF(AND(BF42&lt;=CB14,BF42&lt;=BY14,BH42&gt;BZ14),CB14-BY14,IF(AND(BF42&gt;BY14,BH42&lt;=BZ14),BH42-BF42,IF(AND(BF42&lt;=BY14,BH42&lt;=BZ14),BH42-BY14,0))))),0)),0)</f>
        <v>　</v>
      </c>
      <c r="BZ42" s="663"/>
      <c r="CA42" s="664"/>
      <c r="CB42" s="662" t="str">
        <f>IFERROR(IF(OR(BE42="日",BE42="祝",BE42=0,BF42=""),"　",MAX(IF(AND(BF42&lt;=CB14,BH42&gt;CC14),CC14-CB14,IF(BH42&lt;=CC14,0,IF(AND(BF42&gt;CB14,BH42&gt;CC14),CC14-BF42,0))),0)),0)</f>
        <v>　</v>
      </c>
      <c r="CC42" s="663"/>
      <c r="CD42" s="664"/>
      <c r="CE42" s="662" t="str">
        <f t="shared" si="1"/>
        <v>　</v>
      </c>
      <c r="CF42" s="663"/>
      <c r="CG42" s="664"/>
      <c r="CH42" s="665" t="str">
        <f>IF(CK42="×",TIME(0,0,0),IF(CU4="非常勤",BJ42,BV42))</f>
        <v>　</v>
      </c>
      <c r="CI42" s="666"/>
      <c r="CJ42" s="667"/>
      <c r="CK42" s="265"/>
      <c r="CL42" s="665" t="str">
        <f>IF(CO42="×",TIME(0,0,0),IF(CU4="非常勤",BM42,BY42))</f>
        <v>　</v>
      </c>
      <c r="CM42" s="666"/>
      <c r="CN42" s="667"/>
      <c r="CO42" s="265"/>
      <c r="CP42" s="665" t="str">
        <f>IF(CS42="×",TIME(0,0,0),IF(CU4="非常勤",BP42,CB42))</f>
        <v>　</v>
      </c>
      <c r="CQ42" s="666"/>
      <c r="CR42" s="667"/>
      <c r="CS42" s="265"/>
      <c r="CT42" s="665" t="str">
        <f>IF(CW42="×",TIME(0,0,0),IF(CU4="非常勤",BS42,CE42))</f>
        <v>　</v>
      </c>
      <c r="CU42" s="666"/>
      <c r="CV42" s="667"/>
      <c r="CW42" s="265"/>
      <c r="CX42" s="720"/>
      <c r="CY42" s="720"/>
      <c r="CZ42" s="668"/>
      <c r="DA42" s="670"/>
      <c r="DB42" s="669"/>
      <c r="DC42" s="671"/>
      <c r="DD42" s="672"/>
      <c r="DE42" s="672"/>
      <c r="DF42" s="673"/>
      <c r="DG42" s="263">
        <f>$A$42</f>
        <v>28</v>
      </c>
      <c r="DH42" s="264" t="str">
        <f>$B$42</f>
        <v>水</v>
      </c>
      <c r="DI42" s="660"/>
      <c r="DJ42" s="661"/>
      <c r="DK42" s="660"/>
      <c r="DL42" s="661"/>
      <c r="DM42" s="662" t="str">
        <f>IFERROR(IF(OR(DH42="日",DH42="祝",DH42=0,DI42=""),"　",MAX(IF(AND(DI42&lt;=DM14,DK42&gt;DN14),DN14-DM14,IF(AND(DI42&gt;DM14,DK42&lt;=DN14),DK42-DI42,IF(AND(DI42&lt;=DM14,DK42&lt;=DN14),DK42-DM14,IF(AND(DI42&gt;DM14,DK42&gt;DN14),DN14-DI42,0)))),0)),0)</f>
        <v>　</v>
      </c>
      <c r="DN42" s="663"/>
      <c r="DO42" s="664"/>
      <c r="DP42" s="662" t="str">
        <f>IFERROR(IF(OR(DH42="日",DH42="祝",DH42=0,DI42=""),"　",MAX(IF(AND(DI42&gt;DS14,DK42&gt;DQ14),0,IF(AND(DI42&lt;=DS14,DI42&gt;DP14,DK42&gt;DQ14),DS14-DI42,IF(AND(DI42&lt;=DS14,DI42&lt;=DP14,DK42&gt;DQ14),DS14-DP14,IF(AND(DI42&gt;DP14,DK42&lt;=DQ14),DK42-DI42,IF(AND(DI42&lt;=DP14,DK42&lt;=DQ14),DK42-DP14,0))))),0)),0)</f>
        <v>　</v>
      </c>
      <c r="DQ42" s="663"/>
      <c r="DR42" s="664"/>
      <c r="DS42" s="662" t="str">
        <f>IFERROR(IF(OR(DH42="日",DH42="祝",DH42=0,DI42=""),"　",MAX(IF(AND(DI42&lt;=DS14,DK42&gt;DT14),DT14-DS14,IF(DK42&lt;=DT14,0,IF(AND(DI42&gt;DS14,DK42&gt;DT14),DT14-DI42,0))),0)),0)</f>
        <v>　</v>
      </c>
      <c r="DT42" s="663"/>
      <c r="DU42" s="664"/>
      <c r="DV42" s="662" t="str">
        <f>IFERROR(IF(OR(DH42="日",DH42="祝",DH42=0,DI42=""),"　",MAX(IF(DI42&gt;DV14,DK42-DI42,IF(DI42&lt;=DV14,DK42-DV14,0)),0)),0)</f>
        <v>　</v>
      </c>
      <c r="DW42" s="663"/>
      <c r="DX42" s="664"/>
      <c r="DY42" s="662" t="str">
        <f>IFERROR(IF(OR(DH42="日",DH42="祝",DH42=0,DI42=""),"　",MAX(IF(AND(DI42&lt;=DY14,DK42&gt;DZ14),DZ14-DY14,IF(AND(DI42&gt;DY14,DK42&lt;=DZ14),DK42-DI42,IF(AND(DI42&lt;=DY14,DK42&lt;=DZ14),DK42-DY14,IF(AND(DI42&gt;DY14,DK42&gt;DZ14),DZ14-DI42,0)))),0)),0)</f>
        <v>　</v>
      </c>
      <c r="DZ42" s="663"/>
      <c r="EA42" s="664"/>
      <c r="EB42" s="662" t="str">
        <f>IFERROR(IF(OR(DH42="日",DH42="祝",DH42=0,DI42=""),"　",MAX(IF(AND(DI42&gt;EE14,DK42&gt;EC14),0,IF(AND(DI42&lt;=EE14,DI42&gt;EB14,DK42&gt;EC14),EE14-DI42,IF(AND(DI42&lt;=EE14,DI42&lt;=EB14,DK42&gt;EC14),EE14-EB14,IF(AND(DI42&gt;EB14,DK42&lt;=EC14),DK42-DI42,IF(AND(DI42&lt;=EB14,DK42&lt;=EC14),DK42-EB14,0))))),0)),0)</f>
        <v>　</v>
      </c>
      <c r="EC42" s="663"/>
      <c r="ED42" s="664"/>
      <c r="EE42" s="662" t="str">
        <f>IFERROR(IF(OR(DH42="日",DH42="祝",DH42=0,DI42=""),"　",MAX(IF(AND(DI42&lt;=EE14,DK42&gt;EF14),EF14-EE14,IF(DK42&lt;=EF14,0,IF(AND(DI42&gt;EE14,DK42&gt;EF14),EF14-DI42,0))),0)),0)</f>
        <v>　</v>
      </c>
      <c r="EF42" s="663"/>
      <c r="EG42" s="664"/>
      <c r="EH42" s="662" t="str">
        <f t="shared" si="2"/>
        <v>　</v>
      </c>
      <c r="EI42" s="663"/>
      <c r="EJ42" s="664"/>
      <c r="EK42" s="665" t="str">
        <f>IF(EN42="×",TIME(0,0,0),IF(EX4="非常勤",DM42,DY42))</f>
        <v>　</v>
      </c>
      <c r="EL42" s="666"/>
      <c r="EM42" s="667"/>
      <c r="EN42" s="265"/>
      <c r="EO42" s="665" t="str">
        <f>IF(ER42="×",TIME(0,0,0),IF(EX4="非常勤",DP42,EB42))</f>
        <v>　</v>
      </c>
      <c r="EP42" s="666"/>
      <c r="EQ42" s="667"/>
      <c r="ER42" s="265"/>
      <c r="ES42" s="665" t="str">
        <f>IF(EV42="×",TIME(0,0,0),IF(EX4="非常勤",DS42,EE42))</f>
        <v>　</v>
      </c>
      <c r="ET42" s="666"/>
      <c r="EU42" s="667"/>
      <c r="EV42" s="265"/>
      <c r="EW42" s="665" t="str">
        <f>IF(EZ42="×",TIME(0,0,0),IF(EX4="非常勤",DV42,EH42))</f>
        <v>　</v>
      </c>
      <c r="EX42" s="666"/>
      <c r="EY42" s="667"/>
      <c r="EZ42" s="265"/>
      <c r="FA42" s="720"/>
      <c r="FB42" s="720"/>
      <c r="FC42" s="668"/>
      <c r="FD42" s="670"/>
      <c r="FE42" s="669"/>
      <c r="FF42" s="671"/>
      <c r="FG42" s="672"/>
      <c r="FH42" s="672"/>
      <c r="FI42" s="673"/>
      <c r="FJ42" s="263">
        <f>$A$42</f>
        <v>28</v>
      </c>
      <c r="FK42" s="264" t="str">
        <f>$B$42</f>
        <v>水</v>
      </c>
      <c r="FL42" s="660"/>
      <c r="FM42" s="661"/>
      <c r="FN42" s="660"/>
      <c r="FO42" s="661"/>
      <c r="FP42" s="662" t="str">
        <f>IFERROR(IF(OR(FK42="日",FK42="祝",FK42=0,FL42=""),"　",MAX(IF(AND(FL42&lt;=FP14,FN42&gt;FQ14),FQ14-FP14,IF(AND(FL42&gt;FP14,FN42&lt;=FQ14),FN42-FL42,IF(AND(FL42&lt;=FP14,FN42&lt;=FQ14),FN42-FP14,IF(AND(FL42&gt;FP14,FN42&gt;FQ14),FQ14-FL42,0)))),0)),0)</f>
        <v>　</v>
      </c>
      <c r="FQ42" s="663"/>
      <c r="FR42" s="664"/>
      <c r="FS42" s="662" t="str">
        <f>IFERROR(IF(OR(FK42="日",FK42="祝",FK42=0,FL42=""),"　",MAX(IF(AND(FL42&gt;FV14,FN42&gt;FT14),0,IF(AND(FL42&lt;=FV14,FL42&gt;FS14,FN42&gt;FT14),FV14-FL42,IF(AND(FL42&lt;=FV14,FL42&lt;=FS14,FN42&gt;FT14),FV14-FS14,IF(AND(FL42&gt;FS14,FN42&lt;=FT14),FN42-FL42,IF(AND(FL42&lt;=FS14,FN42&lt;=FT14),FN42-FS14,0))))),0)),0)</f>
        <v>　</v>
      </c>
      <c r="FT42" s="663"/>
      <c r="FU42" s="664"/>
      <c r="FV42" s="662" t="str">
        <f>IFERROR(IF(OR(FK42="日",FK42="祝",FK42=0,FL42=""),"　",MAX(IF(AND(FL42&lt;=FV14,FN42&gt;FW14),FW14-FV14,IF(FN42&lt;=FW14,0,IF(AND(FL42&gt;FV14,FN42&gt;FW14),FW14-FL42,0))),0)),0)</f>
        <v>　</v>
      </c>
      <c r="FW42" s="663"/>
      <c r="FX42" s="664"/>
      <c r="FY42" s="662" t="str">
        <f>IFERROR(IF(OR(FK42="日",FK42="祝",FK42=0,FL42=""),"　",MAX(IF(FL42&gt;FY14,FN42-FL42,IF(FL42&lt;=FY14,FN42-FY14,0)),0)),0)</f>
        <v>　</v>
      </c>
      <c r="FZ42" s="663"/>
      <c r="GA42" s="664"/>
      <c r="GB42" s="662" t="str">
        <f>IFERROR(IF(OR(FK42="日",FK42="祝",FK42=0,FL42=""),"　",MAX(IF(AND(FL42&lt;=GB14,FN42&gt;GC14),GC14-GB14,IF(AND(FL42&gt;GB14,FN42&lt;=GC14),FN42-FL42,IF(AND(FL42&lt;=GB14,FN42&lt;=GC14),FN42-GB14,IF(AND(FL42&gt;GB14,FN42&gt;GC14),GC14-FL42,0)))),0)),0)</f>
        <v>　</v>
      </c>
      <c r="GC42" s="663"/>
      <c r="GD42" s="664"/>
      <c r="GE42" s="662" t="str">
        <f>IFERROR(IF(OR(FK42="日",FK42="祝",FK42=0,FL42=""),"　",MAX(IF(AND(FL42&gt;GH14,FN42&gt;GF14),0,IF(AND(FL42&lt;=GH14,FL42&gt;GE14,FN42&gt;GF14),GH14-FL42,IF(AND(FL42&lt;=GH14,FL42&lt;=GE14,FN42&gt;GF14),GH14-GE14,IF(AND(FL42&gt;GE14,FN42&lt;=GF14),FN42-FL42,IF(AND(FL42&lt;=GE14,FN42&lt;=GF14),FN42-GE14,0))))),0)),0)</f>
        <v>　</v>
      </c>
      <c r="GF42" s="663"/>
      <c r="GG42" s="664"/>
      <c r="GH42" s="662" t="str">
        <f>IFERROR(IF(OR(FK42="日",FK42="祝",FK42=0,FL42=""),"　",MAX(IF(AND(FL42&lt;=GH14,FN42&gt;GI14),GI14-GH14,IF(FN42&lt;=GI14,0,IF(AND(FL42&gt;GH14,FN42&gt;GI14),GI14-FL42,0))),0)),0)</f>
        <v>　</v>
      </c>
      <c r="GI42" s="663"/>
      <c r="GJ42" s="664"/>
      <c r="GK42" s="662" t="str">
        <f t="shared" si="3"/>
        <v>　</v>
      </c>
      <c r="GL42" s="663"/>
      <c r="GM42" s="664"/>
      <c r="GN42" s="665" t="str">
        <f>IF(GQ42="×",TIME(0,0,0),IF(HA4="非常勤",FP42,GB42))</f>
        <v>　</v>
      </c>
      <c r="GO42" s="666"/>
      <c r="GP42" s="667"/>
      <c r="GQ42" s="265"/>
      <c r="GR42" s="665" t="str">
        <f>IF(GU42="×",TIME(0,0,0),IF(HA4="非常勤",FS42,GE42))</f>
        <v>　</v>
      </c>
      <c r="GS42" s="666"/>
      <c r="GT42" s="667"/>
      <c r="GU42" s="265"/>
      <c r="GV42" s="665" t="str">
        <f>IF(GY42="×",TIME(0,0,0),IF(HA4="非常勤",FV42,GH42))</f>
        <v>　</v>
      </c>
      <c r="GW42" s="666"/>
      <c r="GX42" s="667"/>
      <c r="GY42" s="265"/>
      <c r="GZ42" s="665" t="str">
        <f>IF(HC42="×",TIME(0,0,0),IF(HA4="非常勤",FY42,GK42))</f>
        <v>　</v>
      </c>
      <c r="HA42" s="666"/>
      <c r="HB42" s="667"/>
      <c r="HC42" s="265"/>
      <c r="HD42" s="668"/>
      <c r="HE42" s="669"/>
      <c r="HF42" s="668"/>
      <c r="HG42" s="670"/>
      <c r="HH42" s="669"/>
      <c r="HI42" s="671"/>
      <c r="HJ42" s="672"/>
      <c r="HK42" s="672"/>
      <c r="HL42" s="673"/>
      <c r="HM42" s="263">
        <f>$A$42</f>
        <v>28</v>
      </c>
      <c r="HN42" s="264" t="str">
        <f>$B$42</f>
        <v>水</v>
      </c>
      <c r="HO42" s="660"/>
      <c r="HP42" s="661"/>
      <c r="HQ42" s="660"/>
      <c r="HR42" s="661"/>
      <c r="HS42" s="662" t="str">
        <f>IFERROR(IF(OR(HN42="日",HN42="祝",HN42=0,HO42=""),"　",MAX(IF(AND(HO42&lt;=HS14,HQ42&gt;HT14),HT14-HS14,IF(AND(HO42&gt;HS14,HQ42&lt;=HT14),HQ42-HO42,IF(AND(HO42&lt;=HS14,HQ42&lt;=HT14),HQ42-HS14,IF(AND(HO42&gt;HS14,HQ42&gt;HT14),HT14-HO42,0)))),0)),0)</f>
        <v>　</v>
      </c>
      <c r="HT42" s="663"/>
      <c r="HU42" s="664"/>
      <c r="HV42" s="662" t="str">
        <f>IFERROR(IF(OR(HN42="日",HN42="祝",HN42=0,HO42=""),"　",MAX(IF(AND(HO42&gt;HY14,HQ42&gt;HW14),0,IF(AND(HO42&lt;=HY14,HO42&gt;HV14,HQ42&gt;HW14),HY14-HO42,IF(AND(HO42&lt;=HY14,HO42&lt;=HV14,HQ42&gt;HW14),HY14-HV14,IF(AND(HO42&gt;HV14,HQ42&lt;=HW14),HQ42-HO42,IF(AND(HO42&lt;=HV14,HQ42&lt;=HW14),HQ42-HV14,0))))),0)),0)</f>
        <v>　</v>
      </c>
      <c r="HW42" s="663"/>
      <c r="HX42" s="664"/>
      <c r="HY42" s="662" t="str">
        <f>IFERROR(IF(OR(HN42="日",HN42="祝",HN42=0,HO42=""),"　",MAX(IF(AND(HO42&lt;=HY14,HQ42&gt;HZ14),HZ14-HY14,IF(HQ42&lt;=HZ14,0,IF(AND(HO42&gt;HY14,HQ42&gt;HZ14),HZ14-HO42,0))),0)),0)</f>
        <v>　</v>
      </c>
      <c r="HZ42" s="663"/>
      <c r="IA42" s="664"/>
      <c r="IB42" s="662" t="str">
        <f>IFERROR(IF(OR(HN42="日",HN42="祝",HN42=0,HO42=""),"　",MAX(IF(HO42&gt;IB14,HQ42-HO42,IF(HO42&lt;=IB14,HQ42-IB14,0)),0)),0)</f>
        <v>　</v>
      </c>
      <c r="IC42" s="663"/>
      <c r="ID42" s="664"/>
      <c r="IE42" s="662" t="str">
        <f>IFERROR(IF(OR(HN42="日",HN42="祝",HN42=0,HO42=""),"　",MAX(IF(AND(HO42&lt;=IE14,HQ42&gt;IF14),IF14-IE14,IF(AND(HO42&gt;IE14,HQ42&lt;=IF14),HQ42-HO42,IF(AND(HO42&lt;=IE14,HQ42&lt;=IF14),HQ42-IE14,IF(AND(HO42&gt;IE14,HQ42&gt;IF14),IF14-HO42,0)))),0)),0)</f>
        <v>　</v>
      </c>
      <c r="IF42" s="663"/>
      <c r="IG42" s="664"/>
      <c r="IH42" s="662" t="str">
        <f>IFERROR(IF(OR(HN42="日",HN42="祝",HN42=0,HO42=""),"　",MAX(IF(AND(HO42&gt;IK14,HQ42&gt;II14),0,IF(AND(HO42&lt;=IK14,HO42&gt;IH14,HQ42&gt;II14),IK14-HO42,IF(AND(HO42&lt;=IK14,HO42&lt;=IH14,HQ42&gt;II14),IK14-IH14,IF(AND(HO42&gt;IH14,HQ42&lt;=II14),HQ42-HO42,IF(AND(HO42&lt;=IH14,HQ42&lt;=II14),HQ42-IH14,0))))),0)),0)</f>
        <v>　</v>
      </c>
      <c r="II42" s="663"/>
      <c r="IJ42" s="664"/>
      <c r="IK42" s="662" t="str">
        <f>IFERROR(IF(OR(HN42="日",HN42="祝",HN42=0,HO42=""),"　",MAX(IF(AND(HO42&lt;=IK14,HQ42&gt;IL14),IL14-IK14,IF(HQ42&lt;=IL14,0,IF(AND(HO42&gt;IK14,HQ42&gt;IL14),IL14-HO42,0))),0)),0)</f>
        <v>　</v>
      </c>
      <c r="IL42" s="663"/>
      <c r="IM42" s="664"/>
      <c r="IN42" s="662" t="str">
        <f t="shared" si="4"/>
        <v>　</v>
      </c>
      <c r="IO42" s="663"/>
      <c r="IP42" s="664"/>
      <c r="IQ42" s="665" t="str">
        <f>IF(IT42="×",TIME(0,0,0),IF(JD4="非常勤",HS42,IE42))</f>
        <v>　</v>
      </c>
      <c r="IR42" s="666"/>
      <c r="IS42" s="667"/>
      <c r="IT42" s="265"/>
      <c r="IU42" s="665" t="str">
        <f>IF(IX42="×",TIME(0,0,0),IF(JD4="非常勤",HV42,IH42))</f>
        <v>　</v>
      </c>
      <c r="IV42" s="666"/>
      <c r="IW42" s="667"/>
      <c r="IX42" s="265"/>
      <c r="IY42" s="665" t="str">
        <f>IF(JB42="×",TIME(0,0,0),IF(JD4="非常勤",HY42,IK42))</f>
        <v>　</v>
      </c>
      <c r="IZ42" s="666"/>
      <c r="JA42" s="667"/>
      <c r="JB42" s="265"/>
      <c r="JC42" s="665" t="str">
        <f>IF(JF42="×",TIME(0,0,0),IF(JD4="非常勤",IB42,IN42))</f>
        <v>　</v>
      </c>
      <c r="JD42" s="666"/>
      <c r="JE42" s="667"/>
      <c r="JF42" s="265"/>
      <c r="JG42" s="668"/>
      <c r="JH42" s="669"/>
      <c r="JI42" s="668"/>
      <c r="JJ42" s="670"/>
      <c r="JK42" s="669"/>
      <c r="JL42" s="671"/>
      <c r="JM42" s="672"/>
      <c r="JN42" s="672"/>
      <c r="JO42" s="673"/>
      <c r="JP42" s="263">
        <f>$A$42</f>
        <v>28</v>
      </c>
      <c r="JQ42" s="264" t="str">
        <f>$B$42</f>
        <v>水</v>
      </c>
      <c r="JR42" s="660"/>
      <c r="JS42" s="661"/>
      <c r="JT42" s="660"/>
      <c r="JU42" s="661"/>
      <c r="JV42" s="662" t="str">
        <f>IFERROR(IF(OR(JQ42="日",JQ42="祝",JQ42=0,JR42=""),"　",MAX(IF(AND(JR42&lt;=JV14,JT42&gt;JW14),JW14-JV14,IF(AND(JR42&gt;JV14,JT42&lt;=JW14),JT42-JR42,IF(AND(JR42&lt;=JV14,JT42&lt;=JW14),JT42-JV14,IF(AND(JR42&gt;JV14,JT42&gt;JW14),JW14-JR42,0)))),0)),0)</f>
        <v>　</v>
      </c>
      <c r="JW42" s="663"/>
      <c r="JX42" s="664"/>
      <c r="JY42" s="662" t="str">
        <f>IFERROR(IF(OR(JQ42="日",JQ42="祝",JQ42=0,JR42=""),"　",MAX(IF(AND(JR42&gt;KB14,JT42&gt;JZ14),0,IF(AND(JR42&lt;=KB14,JR42&gt;JY14,JT42&gt;JZ14),KB14-JR42,IF(AND(JR42&lt;=KB14,JR42&lt;=JY14,JT42&gt;JZ14),KB14-JY14,IF(AND(JR42&gt;JY14,JT42&lt;=JZ14),JT42-JR42,IF(AND(JR42&lt;=JY14,JT42&lt;=JZ14),JT42-JY14,0))))),0)),0)</f>
        <v>　</v>
      </c>
      <c r="JZ42" s="663"/>
      <c r="KA42" s="664"/>
      <c r="KB42" s="662" t="str">
        <f>IFERROR(IF(OR(JQ42="日",JQ42="祝",JQ42=0,JR42=""),"　",MAX(IF(AND(JR42&lt;=KB14,JT42&gt;KC14),KC14-KB14,IF(JT42&lt;=KC14,0,IF(AND(JR42&gt;KB14,JT42&gt;KC14),KC14-JR42,0))),0)),0)</f>
        <v>　</v>
      </c>
      <c r="KC42" s="663"/>
      <c r="KD42" s="664"/>
      <c r="KE42" s="662" t="str">
        <f>IFERROR(IF(OR(JQ42="日",JQ42="祝",JQ42=0,JR42=""),"　",MAX(IF(JR42&gt;KE14,JT42-JR42,IF(JR42&lt;=KE14,JT42-KE14,0)),0)),0)</f>
        <v>　</v>
      </c>
      <c r="KF42" s="663"/>
      <c r="KG42" s="664"/>
      <c r="KH42" s="662" t="str">
        <f>IFERROR(IF(OR(JQ42="日",JQ42="祝",JQ42=0,JR42=""),"　",MAX(IF(AND(JR42&lt;=KH14,JT42&gt;KI14),KI14-KH14,IF(AND(JR42&gt;KH14,JT42&lt;=KI14),JT42-JR42,IF(AND(JR42&lt;=KH14,JT42&lt;=KI14),JT42-KH14,IF(AND(JR42&gt;KH14,JT42&gt;KI14),KI14-JR42,0)))),0)),0)</f>
        <v>　</v>
      </c>
      <c r="KI42" s="663"/>
      <c r="KJ42" s="664"/>
      <c r="KK42" s="662" t="str">
        <f>IFERROR(IF(OR(JQ42="日",JQ42="祝",JQ42=0,JR42=""),"　",MAX(IF(AND(JR42&gt;KN14,JT42&gt;KL14),0,IF(AND(JR42&lt;=KN14,JR42&gt;KK14,JT42&gt;KL14),KN14-JR42,IF(AND(JR42&lt;=KN14,JR42&lt;=KK14,JT42&gt;KL14),KN14-KK14,IF(AND(JR42&gt;KK14,JT42&lt;=KL14),JT42-JR42,IF(AND(JR42&lt;=KK14,JT42&lt;=KL14),JT42-KK14,0))))),0)),0)</f>
        <v>　</v>
      </c>
      <c r="KL42" s="663"/>
      <c r="KM42" s="664"/>
      <c r="KN42" s="662" t="str">
        <f>IFERROR(IF(OR(JQ42="日",JQ42="祝",JQ42=0,JR42=""),"　",MAX(IF(AND(JR42&lt;=KN14,JT42&gt;KO14),KO14-KN14,IF(JT42&lt;=KO14,0,IF(AND(JR42&gt;KN14,JT42&gt;KO14),KO14-JR42,0))),0)),0)</f>
        <v>　</v>
      </c>
      <c r="KO42" s="663"/>
      <c r="KP42" s="664"/>
      <c r="KQ42" s="662" t="str">
        <f t="shared" si="5"/>
        <v>　</v>
      </c>
      <c r="KR42" s="663"/>
      <c r="KS42" s="664"/>
      <c r="KT42" s="665" t="str">
        <f>IF(KW42="×",TIME(0,0,0),IF(LG4="非常勤",JV42,KH42))</f>
        <v>　</v>
      </c>
      <c r="KU42" s="666"/>
      <c r="KV42" s="667"/>
      <c r="KW42" s="265"/>
      <c r="KX42" s="665" t="str">
        <f>IF(LA42="×",TIME(0,0,0),IF(LG4="非常勤",JY42,KK42))</f>
        <v>　</v>
      </c>
      <c r="KY42" s="666"/>
      <c r="KZ42" s="667"/>
      <c r="LA42" s="265"/>
      <c r="LB42" s="665" t="str">
        <f>IF(LE42="×",TIME(0,0,0),IF(LG4="非常勤",KB42,KN42))</f>
        <v>　</v>
      </c>
      <c r="LC42" s="666"/>
      <c r="LD42" s="667"/>
      <c r="LE42" s="265"/>
      <c r="LF42" s="665" t="str">
        <f>IF(LI42="×",TIME(0,0,0),IF(LG4="非常勤",KE42,KQ42))</f>
        <v>　</v>
      </c>
      <c r="LG42" s="666"/>
      <c r="LH42" s="667"/>
      <c r="LI42" s="265"/>
      <c r="LJ42" s="668"/>
      <c r="LK42" s="669"/>
      <c r="LL42" s="668"/>
      <c r="LM42" s="670"/>
      <c r="LN42" s="669"/>
      <c r="LO42" s="671"/>
      <c r="LP42" s="672"/>
      <c r="LQ42" s="672"/>
      <c r="LR42" s="673"/>
      <c r="LS42" s="263">
        <f>$A$42</f>
        <v>28</v>
      </c>
      <c r="LT42" s="264" t="str">
        <f>$B$42</f>
        <v>水</v>
      </c>
      <c r="LU42" s="660"/>
      <c r="LV42" s="661"/>
      <c r="LW42" s="660"/>
      <c r="LX42" s="661"/>
      <c r="LY42" s="662" t="str">
        <f>IFERROR(IF(OR(LT42="日",LT42="祝",LT42=0,LU42=""),"　",MAX(IF(AND(LU42&lt;=LY14,LW42&gt;LZ14),LZ14-LY14,IF(AND(LU42&gt;LY14,LW42&lt;=LZ14),LW42-LU42,IF(AND(LU42&lt;=LY14,LW42&lt;=LZ14),LW42-LY14,IF(AND(LU42&gt;LY14,LW42&gt;LZ14),LZ14-LU42,0)))),0)),0)</f>
        <v>　</v>
      </c>
      <c r="LZ42" s="663"/>
      <c r="MA42" s="664"/>
      <c r="MB42" s="662" t="str">
        <f>IFERROR(IF(OR(LT42="日",LT42="祝",LT42=0,LU42=""),"　",MAX(IF(AND(LU42&gt;ME14,LW42&gt;MC14),0,IF(AND(LU42&lt;=ME14,LU42&gt;MB14,LW42&gt;MC14),ME14-LU42,IF(AND(LU42&lt;=ME14,LU42&lt;=MB14,LW42&gt;MC14),ME14-MB14,IF(AND(LU42&gt;MB14,LW42&lt;=MC14),LW42-LU42,IF(AND(LU42&lt;=MB14,LW42&lt;=MC14),LW42-MB14,0))))),0)),0)</f>
        <v>　</v>
      </c>
      <c r="MC42" s="663"/>
      <c r="MD42" s="664"/>
      <c r="ME42" s="662" t="str">
        <f>IFERROR(IF(OR(LT42="日",LT42="祝",LT42=0,LU42=""),"　",MAX(IF(AND(LU42&lt;=ME14,LW42&gt;MF14),MF14-ME14,IF(LW42&lt;=MF14,0,IF(AND(LU42&gt;ME14,LW42&gt;MF14),MF14-LU42,0))),0)),0)</f>
        <v>　</v>
      </c>
      <c r="MF42" s="663"/>
      <c r="MG42" s="664"/>
      <c r="MH42" s="662" t="str">
        <f>IFERROR(IF(OR(LT42="日",LT42="祝",LT42=0,LU42=""),"　",MAX(IF(LU42&gt;MH14,LW42-LU42,IF(LU42&lt;=MH14,LW42-MH14,0)),0)),0)</f>
        <v>　</v>
      </c>
      <c r="MI42" s="663"/>
      <c r="MJ42" s="664"/>
      <c r="MK42" s="662" t="str">
        <f>IFERROR(IF(OR(LT42="日",LT42="祝",LT42=0,LU42=""),"　",MAX(IF(AND(LU42&lt;=MK14,LW42&gt;ML14),ML14-MK14,IF(AND(LU42&gt;MK14,LW42&lt;=ML14),LW42-LU42,IF(AND(LU42&lt;=MK14,LW42&lt;=ML14),LW42-MK14,IF(AND(LU42&gt;MK14,LW42&gt;ML14),ML14-LU42,0)))),0)),0)</f>
        <v>　</v>
      </c>
      <c r="ML42" s="663"/>
      <c r="MM42" s="664"/>
      <c r="MN42" s="662" t="str">
        <f>IFERROR(IF(OR(LT42="日",LT42="祝",LT42=0,LU42=""),"　",MAX(IF(AND(LU42&gt;MQ14,LW42&gt;MO14),0,IF(AND(LU42&lt;=MQ14,LU42&gt;MN14,LW42&gt;MO14),MQ14-LU42,IF(AND(LU42&lt;=MQ14,LU42&lt;=MN14,LW42&gt;MO14),MQ14-MN14,IF(AND(LU42&gt;MN14,LW42&lt;=MO14),LW42-LU42,IF(AND(LU42&lt;=MN14,LW42&lt;=MO14),LW42-MN14,0))))),0)),0)</f>
        <v>　</v>
      </c>
      <c r="MO42" s="663"/>
      <c r="MP42" s="664"/>
      <c r="MQ42" s="662" t="str">
        <f>IFERROR(IF(OR(LT42="日",LT42="祝",LT42=0,LU42=""),"　",MAX(IF(AND(LU42&lt;=MQ14,LW42&gt;MR14),MR14-MQ14,IF(LW42&lt;=MR14,0,IF(AND(LU42&gt;MQ14,LW42&gt;MR14),MR14-LU42,0))),0)),0)</f>
        <v>　</v>
      </c>
      <c r="MR42" s="663"/>
      <c r="MS42" s="664"/>
      <c r="MT42" s="662" t="str">
        <f t="shared" si="6"/>
        <v>　</v>
      </c>
      <c r="MU42" s="663"/>
      <c r="MV42" s="664"/>
      <c r="MW42" s="665" t="str">
        <f>IF(MZ42="×",TIME(0,0,0),IF(NJ4="非常勤",LY42,MK42))</f>
        <v>　</v>
      </c>
      <c r="MX42" s="666"/>
      <c r="MY42" s="667"/>
      <c r="MZ42" s="265"/>
      <c r="NA42" s="665" t="str">
        <f>IF(ND42="×",TIME(0,0,0),IF(NJ4="非常勤",MB42,MN42))</f>
        <v>　</v>
      </c>
      <c r="NB42" s="666"/>
      <c r="NC42" s="667"/>
      <c r="ND42" s="265"/>
      <c r="NE42" s="665" t="str">
        <f>IF(NH42="×",TIME(0,0,0),IF(NJ4="非常勤",ME42,MQ42))</f>
        <v>　</v>
      </c>
      <c r="NF42" s="666"/>
      <c r="NG42" s="667"/>
      <c r="NH42" s="265"/>
      <c r="NI42" s="665" t="str">
        <f>IF(NL42="×",TIME(0,0,0),IF(NJ4="非常勤",MH42,MT42))</f>
        <v>　</v>
      </c>
      <c r="NJ42" s="666"/>
      <c r="NK42" s="667"/>
      <c r="NL42" s="265"/>
      <c r="NM42" s="668"/>
      <c r="NN42" s="669"/>
      <c r="NO42" s="668"/>
      <c r="NP42" s="670"/>
      <c r="NQ42" s="669"/>
      <c r="NR42" s="671"/>
      <c r="NS42" s="672"/>
      <c r="NT42" s="672"/>
      <c r="NU42" s="673"/>
      <c r="NV42" s="263">
        <f>$A$42</f>
        <v>28</v>
      </c>
      <c r="NW42" s="264" t="str">
        <f>$B$42</f>
        <v>水</v>
      </c>
      <c r="NX42" s="660"/>
      <c r="NY42" s="661"/>
      <c r="NZ42" s="660"/>
      <c r="OA42" s="661"/>
      <c r="OB42" s="662" t="str">
        <f>IFERROR(IF(OR(NW42="日",NW42="祝",NW42=0,NX42=""),"　",MAX(IF(AND(NX42&lt;=OB14,NZ42&gt;OC14),OC14-OB14,IF(AND(NX42&gt;OB14,NZ42&lt;=OC14),NZ42-NX42,IF(AND(NX42&lt;=OB14,NZ42&lt;=OC14),NZ42-OB14,IF(AND(NX42&gt;OB14,NZ42&gt;OC14),OC14-NX42,0)))),0)),0)</f>
        <v>　</v>
      </c>
      <c r="OC42" s="663"/>
      <c r="OD42" s="664"/>
      <c r="OE42" s="662" t="str">
        <f>IFERROR(IF(OR(NW42="日",NW42="祝",NW42=0,NX42=""),"　",MAX(IF(AND(NX42&gt;OH14,NZ42&gt;OF14),0,IF(AND(NX42&lt;=OH14,NX42&gt;OE14,NZ42&gt;OF14),OH14-NX42,IF(AND(NX42&lt;=OH14,NX42&lt;=OE14,NZ42&gt;OF14),OH14-OE14,IF(AND(NX42&gt;OE14,NZ42&lt;=OF14),NZ42-NX42,IF(AND(NX42&lt;=OE14,NZ42&lt;=OF14),NZ42-OE14,0))))),0)),0)</f>
        <v>　</v>
      </c>
      <c r="OF42" s="663"/>
      <c r="OG42" s="664"/>
      <c r="OH42" s="662" t="str">
        <f>IFERROR(IF(OR(NW42="日",NW42="祝",NW42=0,NX42=""),"　",MAX(IF(AND(NX42&lt;=OH14,NZ42&gt;OI14),OI14-OH14,IF(NZ42&lt;=OI14,0,IF(AND(NX42&gt;OH14,NZ42&gt;OI14),OI14-NX42,0))),0)),0)</f>
        <v>　</v>
      </c>
      <c r="OI42" s="663"/>
      <c r="OJ42" s="664"/>
      <c r="OK42" s="662" t="str">
        <f>IFERROR(IF(OR(NW42="日",NW42="祝",NW42=0,NX42=""),"　",MAX(IF(NX42&gt;OK14,NZ42-NX42,IF(NX42&lt;=OK14,NZ42-OK14,0)),0)),0)</f>
        <v>　</v>
      </c>
      <c r="OL42" s="663"/>
      <c r="OM42" s="664"/>
      <c r="ON42" s="662" t="str">
        <f>IFERROR(IF(OR(NW42="日",NW42="祝",NW42=0,NX42=""),"　",MAX(IF(AND(NX42&lt;=ON14,NZ42&gt;OO14),OO14-ON14,IF(AND(NX42&gt;ON14,NZ42&lt;=OO14),NZ42-NX42,IF(AND(NX42&lt;=ON14,NZ42&lt;=OO14),NZ42-ON14,IF(AND(NX42&gt;ON14,NZ42&gt;OO14),OO14-NX42,0)))),0)),0)</f>
        <v>　</v>
      </c>
      <c r="OO42" s="663"/>
      <c r="OP42" s="664"/>
      <c r="OQ42" s="662" t="str">
        <f>IFERROR(IF(OR(NW42="日",NW42="祝",NW42=0,NX42=""),"　",MAX(IF(AND(NX42&gt;OT14,NZ42&gt;OR14),0,IF(AND(NX42&lt;=OT14,NX42&gt;OQ14,NZ42&gt;OR14),OT14-NX42,IF(AND(NX42&lt;=OT14,NX42&lt;=OQ14,NZ42&gt;OR14),OT14-OQ14,IF(AND(NX42&gt;OQ14,NZ42&lt;=OR14),NZ42-NX42,IF(AND(NX42&lt;=OQ14,NZ42&lt;=OR14),NZ42-OQ14,0))))),0)),0)</f>
        <v>　</v>
      </c>
      <c r="OR42" s="663"/>
      <c r="OS42" s="664"/>
      <c r="OT42" s="662" t="str">
        <f>IFERROR(IF(OR(NW42="日",NW42="祝",NW42=0,NX42=""),"　",MAX(IF(AND(NX42&lt;=OT14,NZ42&gt;OU14),OU14-OT14,IF(NZ42&lt;=OU14,0,IF(AND(NX42&gt;OT14,NZ42&gt;OU14),OU14-NX42,0))),0)),0)</f>
        <v>　</v>
      </c>
      <c r="OU42" s="663"/>
      <c r="OV42" s="664"/>
      <c r="OW42" s="662" t="str">
        <f t="shared" si="7"/>
        <v>　</v>
      </c>
      <c r="OX42" s="663"/>
      <c r="OY42" s="664"/>
      <c r="OZ42" s="665" t="str">
        <f>IF(PC42="×",TIME(0,0,0),IF(PM4="非常勤",OB42,ON42))</f>
        <v>　</v>
      </c>
      <c r="PA42" s="666"/>
      <c r="PB42" s="667"/>
      <c r="PC42" s="265"/>
      <c r="PD42" s="665" t="str">
        <f>IF(PG42="×",TIME(0,0,0),IF(PM4="非常勤",OE42,OQ42))</f>
        <v>　</v>
      </c>
      <c r="PE42" s="666"/>
      <c r="PF42" s="667"/>
      <c r="PG42" s="265"/>
      <c r="PH42" s="665" t="str">
        <f>IF(PK42="×",TIME(0,0,0),IF(PM4="非常勤",OH42,OT42))</f>
        <v>　</v>
      </c>
      <c r="PI42" s="666"/>
      <c r="PJ42" s="667"/>
      <c r="PK42" s="265"/>
      <c r="PL42" s="665" t="str">
        <f>IF(PO42="×",TIME(0,0,0),IF(PM4="非常勤",OK42,OW42))</f>
        <v>　</v>
      </c>
      <c r="PM42" s="666"/>
      <c r="PN42" s="667"/>
      <c r="PO42" s="265"/>
      <c r="PP42" s="668"/>
      <c r="PQ42" s="669"/>
      <c r="PR42" s="668"/>
      <c r="PS42" s="670"/>
      <c r="PT42" s="669"/>
      <c r="PU42" s="671"/>
      <c r="PV42" s="672"/>
      <c r="PW42" s="672"/>
      <c r="PX42" s="673"/>
      <c r="PY42" s="263">
        <f>$A$42</f>
        <v>28</v>
      </c>
      <c r="PZ42" s="264" t="str">
        <f>$B$42</f>
        <v>水</v>
      </c>
      <c r="QA42" s="660"/>
      <c r="QB42" s="661"/>
      <c r="QC42" s="660"/>
      <c r="QD42" s="661"/>
      <c r="QE42" s="662" t="str">
        <f>IFERROR(IF(OR(PZ42="日",PZ42="祝",PZ42=0,QA42=""),"　",MAX(IF(AND(QA42&lt;=QE14,QC42&gt;QF14),QF14-QE14,IF(AND(QA42&gt;QE14,QC42&lt;=QF14),QC42-QA42,IF(AND(QA42&lt;=QE14,QC42&lt;=QF14),QC42-QE14,IF(AND(QA42&gt;QE14,QC42&gt;QF14),QF14-QA42,0)))),0)),0)</f>
        <v>　</v>
      </c>
      <c r="QF42" s="663"/>
      <c r="QG42" s="664"/>
      <c r="QH42" s="662" t="str">
        <f>IFERROR(IF(OR(PZ42="日",PZ42="祝",PZ42=0,QA42=""),"　",MAX(IF(AND(QA42&gt;QK14,QC42&gt;QI14),0,IF(AND(QA42&lt;=QK14,QA42&gt;QH14,QC42&gt;QI14),QK14-QA42,IF(AND(QA42&lt;=QK14,QA42&lt;=QH14,QC42&gt;QI14),QK14-QH14,IF(AND(QA42&gt;QH14,QC42&lt;=QI14),QC42-QA42,IF(AND(QA42&lt;=QH14,QC42&lt;=QI14),QC42-QH14,0))))),0)),0)</f>
        <v>　</v>
      </c>
      <c r="QI42" s="663"/>
      <c r="QJ42" s="664"/>
      <c r="QK42" s="662" t="str">
        <f>IFERROR(IF(OR(PZ42="日",PZ42="祝",PZ42=0,QA42=""),"　",MAX(IF(AND(QA42&lt;=QK14,QC42&gt;QL14),QL14-QK14,IF(QC42&lt;=QL14,0,IF(AND(QA42&gt;QK14,QC42&gt;QL14),QL14-QA42,0))),0)),0)</f>
        <v>　</v>
      </c>
      <c r="QL42" s="663"/>
      <c r="QM42" s="664"/>
      <c r="QN42" s="662" t="str">
        <f>IFERROR(IF(OR(PZ42="日",PZ42="祝",PZ42=0,QA42=""),"　",MAX(IF(QA42&gt;QN14,QC42-QA42,IF(QA42&lt;=QN14,QC42-QN14,0)),0)),0)</f>
        <v>　</v>
      </c>
      <c r="QO42" s="663"/>
      <c r="QP42" s="664"/>
      <c r="QQ42" s="662" t="str">
        <f>IFERROR(IF(OR(PZ42="日",PZ42="祝",PZ42=0,QA42=""),"　",MAX(IF(AND(QA42&lt;=QQ14,QC42&gt;QR14),QR14-QQ14,IF(AND(QA42&gt;QQ14,QC42&lt;=QR14),QC42-QA42,IF(AND(QA42&lt;=QQ14,QC42&lt;=QR14),QC42-QQ14,IF(AND(QA42&gt;QQ14,QC42&gt;QR14),QR14-QA42,0)))),0)),0)</f>
        <v>　</v>
      </c>
      <c r="QR42" s="663"/>
      <c r="QS42" s="664"/>
      <c r="QT42" s="662" t="str">
        <f>IFERROR(IF(OR(PZ42="日",PZ42="祝",PZ42=0,QA42=""),"　",MAX(IF(AND(QA42&gt;QW14,QC42&gt;QU14),0,IF(AND(QA42&lt;=QW14,QA42&gt;QT14,QC42&gt;QU14),QW14-QA42,IF(AND(QA42&lt;=QW14,QA42&lt;=QT14,QC42&gt;QU14),QW14-QT14,IF(AND(QA42&gt;QT14,QC42&lt;=QU14),QC42-QA42,IF(AND(QA42&lt;=QT14,QC42&lt;=QU14),QC42-QT14,0))))),0)),0)</f>
        <v>　</v>
      </c>
      <c r="QU42" s="663"/>
      <c r="QV42" s="664"/>
      <c r="QW42" s="662" t="str">
        <f>IFERROR(IF(OR(PZ42="日",PZ42="祝",PZ42=0,QA42=""),"　",MAX(IF(AND(QA42&lt;=QW14,QC42&gt;QX14),QX14-QW14,IF(QC42&lt;=QX14,0,IF(AND(QA42&gt;QW14,QC42&gt;QX14),QX14-QA42,0))),0)),0)</f>
        <v>　</v>
      </c>
      <c r="QX42" s="663"/>
      <c r="QY42" s="664"/>
      <c r="QZ42" s="662" t="str">
        <f t="shared" si="8"/>
        <v>　</v>
      </c>
      <c r="RA42" s="663"/>
      <c r="RB42" s="664"/>
      <c r="RC42" s="665" t="str">
        <f>IF(RF42="×",TIME(0,0,0),IF(RP4="非常勤",QE42,QQ42))</f>
        <v>　</v>
      </c>
      <c r="RD42" s="666"/>
      <c r="RE42" s="667"/>
      <c r="RF42" s="265"/>
      <c r="RG42" s="665" t="str">
        <f>IF(RJ42="×",TIME(0,0,0),IF(RP4="非常勤",QH42,QT42))</f>
        <v>　</v>
      </c>
      <c r="RH42" s="666"/>
      <c r="RI42" s="667"/>
      <c r="RJ42" s="265"/>
      <c r="RK42" s="665" t="str">
        <f>IF(RN42="×",TIME(0,0,0),IF(RP4="非常勤",QK42,QW42))</f>
        <v>　</v>
      </c>
      <c r="RL42" s="666"/>
      <c r="RM42" s="667"/>
      <c r="RN42" s="265"/>
      <c r="RO42" s="665" t="str">
        <f>IF(RR42="×",TIME(0,0,0),IF(RP4="非常勤",QN42,QZ42))</f>
        <v>　</v>
      </c>
      <c r="RP42" s="666"/>
      <c r="RQ42" s="667"/>
      <c r="RR42" s="265"/>
      <c r="RS42" s="668"/>
      <c r="RT42" s="669"/>
      <c r="RU42" s="668"/>
      <c r="RV42" s="670"/>
      <c r="RW42" s="669"/>
      <c r="RX42" s="671"/>
      <c r="RY42" s="672"/>
      <c r="RZ42" s="672"/>
      <c r="SA42" s="673"/>
      <c r="SB42" s="263">
        <f>$A$42</f>
        <v>28</v>
      </c>
      <c r="SC42" s="264" t="str">
        <f>$B$42</f>
        <v>水</v>
      </c>
      <c r="SD42" s="660"/>
      <c r="SE42" s="661"/>
      <c r="SF42" s="660"/>
      <c r="SG42" s="661"/>
      <c r="SH42" s="662" t="str">
        <f>IFERROR(IF(OR(SC42="日",SC42="祝",SC42=0,SD42=""),"　",MAX(IF(AND(SD42&lt;=SH14,SF42&gt;SI14),SI14-SH14,IF(AND(SD42&gt;SH14,SF42&lt;=SI14),SF42-SD42,IF(AND(SD42&lt;=SH14,SF42&lt;=SI14),SF42-SH14,IF(AND(SD42&gt;SH14,SF42&gt;SI14),SI14-SD42,0)))),0)),0)</f>
        <v>　</v>
      </c>
      <c r="SI42" s="663"/>
      <c r="SJ42" s="664"/>
      <c r="SK42" s="662" t="str">
        <f>IFERROR(IF(OR(SC42="日",SC42="祝",SC42=0,SD42=""),"　",MAX(IF(AND(SD42&gt;SN14,SF42&gt;SL14),0,IF(AND(SD42&lt;=SN14,SD42&gt;SK14,SF42&gt;SL14),SN14-SD42,IF(AND(SD42&lt;=SN14,SD42&lt;=SK14,SF42&gt;SL14),SN14-SK14,IF(AND(SD42&gt;SK14,SF42&lt;=SL14),SF42-SD42,IF(AND(SD42&lt;=SK14,SF42&lt;=SL14),SF42-SK14,0))))),0)),0)</f>
        <v>　</v>
      </c>
      <c r="SL42" s="663"/>
      <c r="SM42" s="664"/>
      <c r="SN42" s="662" t="str">
        <f>IFERROR(IF(OR(SC42="日",SC42="祝",SC42=0,SD42=""),"　",MAX(IF(AND(SD42&lt;=SN14,SF42&gt;SO14),SO14-SN14,IF(SF42&lt;=SO14,0,IF(AND(SD42&gt;SN14,SF42&gt;SO14),SO14-SD42,0))),0)),0)</f>
        <v>　</v>
      </c>
      <c r="SO42" s="663"/>
      <c r="SP42" s="664"/>
      <c r="SQ42" s="662" t="str">
        <f>IFERROR(IF(OR(SC42="日",SC42="祝",SC42=0,SD42=""),"　",MAX(IF(SD42&gt;SQ14,SF42-SD42,IF(SD42&lt;=SQ14,SF42-SQ14,0)),0)),0)</f>
        <v>　</v>
      </c>
      <c r="SR42" s="663"/>
      <c r="SS42" s="664"/>
      <c r="ST42" s="662" t="str">
        <f>IFERROR(IF(OR(SC42="日",SC42="祝",SC42=0,SD42=""),"　",MAX(IF(AND(SD42&lt;=ST14,SF42&gt;SU14),SU14-ST14,IF(AND(SD42&gt;ST14,SF42&lt;=SU14),SF42-SD42,IF(AND(SD42&lt;=ST14,SF42&lt;=SU14),SF42-ST14,IF(AND(SD42&gt;ST14,SF42&gt;SU14),SU14-SD42,0)))),0)),0)</f>
        <v>　</v>
      </c>
      <c r="SU42" s="663"/>
      <c r="SV42" s="664"/>
      <c r="SW42" s="662" t="str">
        <f>IFERROR(IF(OR(SC42="日",SC42="祝",SC42=0,SD42=""),"　",MAX(IF(AND(SD42&gt;SZ14,SF42&gt;SX14),0,IF(AND(SD42&lt;=SZ14,SD42&gt;SW14,SF42&gt;SX14),SZ14-SD42,IF(AND(SD42&lt;=SZ14,SD42&lt;=SW14,SF42&gt;SX14),SZ14-SW14,IF(AND(SD42&gt;SW14,SF42&lt;=SX14),SF42-SD42,IF(AND(SD42&lt;=SW14,SF42&lt;=SX14),SF42-SW14,0))))),0)),0)</f>
        <v>　</v>
      </c>
      <c r="SX42" s="663"/>
      <c r="SY42" s="664"/>
      <c r="SZ42" s="662" t="str">
        <f>IFERROR(IF(OR(SC42="日",SC42="祝",SC42=0,SD42=""),"　",MAX(IF(AND(SD42&lt;=SZ14,SF42&gt;TA14),TA14-SZ14,IF(SF42&lt;=TA14,0,IF(AND(SD42&gt;SZ14,SF42&gt;TA14),TA14-SD42,0))),0)),0)</f>
        <v>　</v>
      </c>
      <c r="TA42" s="663"/>
      <c r="TB42" s="664"/>
      <c r="TC42" s="662" t="str">
        <f t="shared" si="9"/>
        <v>　</v>
      </c>
      <c r="TD42" s="663"/>
      <c r="TE42" s="664"/>
      <c r="TF42" s="665" t="str">
        <f>IF(TI42="×",TIME(0,0,0),IF(TS4="非常勤",SH42,ST42))</f>
        <v>　</v>
      </c>
      <c r="TG42" s="666"/>
      <c r="TH42" s="667"/>
      <c r="TI42" s="265"/>
      <c r="TJ42" s="665" t="str">
        <f>IF(TM42="×",TIME(0,0,0),IF(TS4="非常勤",SK42,SW42))</f>
        <v>　</v>
      </c>
      <c r="TK42" s="666"/>
      <c r="TL42" s="667"/>
      <c r="TM42" s="265"/>
      <c r="TN42" s="665" t="str">
        <f>IF(TQ42="×",TIME(0,0,0),IF(TS4="非常勤",SN42,SZ42))</f>
        <v>　</v>
      </c>
      <c r="TO42" s="666"/>
      <c r="TP42" s="667"/>
      <c r="TQ42" s="265"/>
      <c r="TR42" s="665" t="str">
        <f>IF(TU42="×",TIME(0,0,0),IF(TS4="非常勤",SQ42,TC42))</f>
        <v>　</v>
      </c>
      <c r="TS42" s="666"/>
      <c r="TT42" s="667"/>
      <c r="TU42" s="265"/>
      <c r="TV42" s="668"/>
      <c r="TW42" s="669"/>
      <c r="TX42" s="668"/>
      <c r="TY42" s="670"/>
      <c r="TZ42" s="669"/>
      <c r="UA42" s="671"/>
      <c r="UB42" s="672"/>
      <c r="UC42" s="672"/>
      <c r="UD42" s="673"/>
      <c r="UE42" s="263">
        <f>$A$42</f>
        <v>28</v>
      </c>
      <c r="UF42" s="264" t="str">
        <f>$B$42</f>
        <v>水</v>
      </c>
      <c r="UG42" s="660"/>
      <c r="UH42" s="661"/>
      <c r="UI42" s="660"/>
      <c r="UJ42" s="661"/>
      <c r="UK42" s="662" t="str">
        <f>IFERROR(IF(OR(UF42="日",UF42="祝",UF42=0,UG42=""),"　",MAX(IF(AND(UG42&lt;=UK14,UI42&gt;UL14),UL14-UK14,IF(AND(UG42&gt;UK14,UI42&lt;=UL14),UI42-UG42,IF(AND(UG42&lt;=UK14,UI42&lt;=UL14),UI42-UK14,IF(AND(UG42&gt;UK14,UI42&gt;UL14),UL14-UG42,0)))),0)),0)</f>
        <v>　</v>
      </c>
      <c r="UL42" s="663"/>
      <c r="UM42" s="664"/>
      <c r="UN42" s="662" t="str">
        <f>IFERROR(IF(OR(UF42="日",UF42="祝",UF42=0,UG42=""),"　",MAX(IF(AND(UG42&gt;UQ14,UI42&gt;UO14),0,IF(AND(UG42&lt;=UQ14,UG42&gt;UN14,UI42&gt;UO14),UQ14-UG42,IF(AND(UG42&lt;=UQ14,UG42&lt;=UN14,UI42&gt;UO14),UQ14-UN14,IF(AND(UG42&gt;UN14,UI42&lt;=UO14),UI42-UG42,IF(AND(UG42&lt;=UN14,UI42&lt;=UO14),UI42-UN14,0))))),0)),0)</f>
        <v>　</v>
      </c>
      <c r="UO42" s="663"/>
      <c r="UP42" s="664"/>
      <c r="UQ42" s="662" t="str">
        <f>IFERROR(IF(OR(UF42="日",UF42="祝",UF42=0,UG42=""),"　",MAX(IF(AND(UG42&lt;=UQ14,UI42&gt;UR14),UR14-UQ14,IF(UI42&lt;=UR14,0,IF(AND(UG42&gt;UQ14,UI42&gt;UR14),UR14-UG42,0))),0)),0)</f>
        <v>　</v>
      </c>
      <c r="UR42" s="663"/>
      <c r="US42" s="664"/>
      <c r="UT42" s="662" t="str">
        <f>IFERROR(IF(OR(UF42="日",UF42="祝",UF42=0,UG42=""),"　",MAX(IF(UG42&gt;UT14,UI42-UG42,IF(UG42&lt;=UT14,UI42-UT14,0)),0)),0)</f>
        <v>　</v>
      </c>
      <c r="UU42" s="663"/>
      <c r="UV42" s="664"/>
      <c r="UW42" s="662" t="str">
        <f>IFERROR(IF(OR(UF42="日",UF42="祝",UF42=0,UG42=""),"　",MAX(IF(AND(UG42&lt;=UW14,UI42&gt;UX14),UX14-UW14,IF(AND(UG42&gt;UW14,UI42&lt;=UX14),UI42-UG42,IF(AND(UG42&lt;=UW14,UI42&lt;=UX14),UI42-UW14,IF(AND(UG42&gt;UW14,UI42&gt;UX14),UX14-UG42,0)))),0)),0)</f>
        <v>　</v>
      </c>
      <c r="UX42" s="663"/>
      <c r="UY42" s="664"/>
      <c r="UZ42" s="662" t="str">
        <f>IFERROR(IF(OR(UF42="日",UF42="祝",UF42=0,UG42=""),"　",MAX(IF(AND(UG42&gt;VC14,UI42&gt;VA14),0,IF(AND(UG42&lt;=VC14,UG42&gt;UZ14,UI42&gt;VA14),VC14-UG42,IF(AND(UG42&lt;=VC14,UG42&lt;=UZ14,UI42&gt;VA14),VC14-UZ14,IF(AND(UG42&gt;UZ14,UI42&lt;=VA14),UI42-UG42,IF(AND(UG42&lt;=UZ14,UI42&lt;=VA14),UI42-UZ14,0))))),0)),0)</f>
        <v>　</v>
      </c>
      <c r="VA42" s="663"/>
      <c r="VB42" s="664"/>
      <c r="VC42" s="662" t="str">
        <f>IFERROR(IF(OR(UF42="日",UF42="祝",UF42=0,UG42=""),"　",MAX(IF(AND(UG42&lt;=VC14,UI42&gt;VD14),VD14-VC14,IF(UI42&lt;=VD14,0,IF(AND(UG42&gt;VC14,UI42&gt;VD14),VD14-UG42,0))),0)),0)</f>
        <v>　</v>
      </c>
      <c r="VD42" s="663"/>
      <c r="VE42" s="664"/>
      <c r="VF42" s="662" t="str">
        <f t="shared" si="10"/>
        <v>　</v>
      </c>
      <c r="VG42" s="663"/>
      <c r="VH42" s="664"/>
      <c r="VI42" s="665" t="str">
        <f>IF(VL42="×",TIME(0,0,0),IF(VV4="非常勤",UK42,UW42))</f>
        <v>　</v>
      </c>
      <c r="VJ42" s="666"/>
      <c r="VK42" s="667"/>
      <c r="VL42" s="265"/>
      <c r="VM42" s="665" t="str">
        <f>IF(VP42="×",TIME(0,0,0),IF(VV4="非常勤",UN42,UZ42))</f>
        <v>　</v>
      </c>
      <c r="VN42" s="666"/>
      <c r="VO42" s="667"/>
      <c r="VP42" s="265"/>
      <c r="VQ42" s="665" t="str">
        <f>IF(VT42="×",TIME(0,0,0),IF(VV4="非常勤",UQ42,VC42))</f>
        <v>　</v>
      </c>
      <c r="VR42" s="666"/>
      <c r="VS42" s="667"/>
      <c r="VT42" s="265"/>
      <c r="VU42" s="665" t="str">
        <f>IF(VX42="×",TIME(0,0,0),IF(VV4="非常勤",UT42,VF42))</f>
        <v>　</v>
      </c>
      <c r="VV42" s="666"/>
      <c r="VW42" s="667"/>
      <c r="VX42" s="265"/>
      <c r="VY42" s="668"/>
      <c r="VZ42" s="669"/>
      <c r="WA42" s="668"/>
      <c r="WB42" s="670"/>
      <c r="WC42" s="669"/>
      <c r="WD42" s="671"/>
      <c r="WE42" s="672"/>
      <c r="WF42" s="672"/>
      <c r="WG42" s="673"/>
      <c r="WH42" s="263">
        <f>$A$42</f>
        <v>28</v>
      </c>
      <c r="WI42" s="264" t="str">
        <f>$B$42</f>
        <v>水</v>
      </c>
      <c r="WJ42" s="660"/>
      <c r="WK42" s="661"/>
      <c r="WL42" s="660"/>
      <c r="WM42" s="661"/>
      <c r="WN42" s="662" t="str">
        <f>IFERROR(IF(OR(WI42="日",WI42="祝",WI42=0,WJ42=""),"　",MAX(IF(AND(WJ42&lt;=WN14,WL42&gt;WO14),WO14-WN14,IF(AND(WJ42&gt;WN14,WL42&lt;=WO14),WL42-WJ42,IF(AND(WJ42&lt;=WN14,WL42&lt;=WO14),WL42-WN14,IF(AND(WJ42&gt;WN14,WL42&gt;WO14),WO14-WJ42,0)))),0)),0)</f>
        <v>　</v>
      </c>
      <c r="WO42" s="663"/>
      <c r="WP42" s="664"/>
      <c r="WQ42" s="662" t="str">
        <f>IFERROR(IF(OR(WI42="日",WI42="祝",WI42=0,WJ42=""),"　",MAX(IF(AND(WJ42&gt;WT14,WL42&gt;WR14),0,IF(AND(WJ42&lt;=WT14,WJ42&gt;WQ14,WL42&gt;WR14),WT14-WJ42,IF(AND(WJ42&lt;=WT14,WJ42&lt;=WQ14,WL42&gt;WR14),WT14-WQ14,IF(AND(WJ42&gt;WQ14,WL42&lt;=WR14),WL42-WJ42,IF(AND(WJ42&lt;=WQ14,WL42&lt;=WR14),WL42-WQ14,0))))),0)),0)</f>
        <v>　</v>
      </c>
      <c r="WR42" s="663"/>
      <c r="WS42" s="664"/>
      <c r="WT42" s="662" t="str">
        <f>IFERROR(IF(OR(WI42="日",WI42="祝",WI42=0,WJ42=""),"　",MAX(IF(AND(WJ42&lt;=WT14,WL42&gt;WU14),WU14-WT14,IF(WL42&lt;=WU14,0,IF(AND(WJ42&gt;WT14,WL42&gt;WU14),WU14-WJ42,0))),0)),0)</f>
        <v>　</v>
      </c>
      <c r="WU42" s="663"/>
      <c r="WV42" s="664"/>
      <c r="WW42" s="662" t="str">
        <f>IFERROR(IF(OR(WI42="日",WI42="祝",WI42=0,WJ42=""),"　",MAX(IF(WJ42&gt;WW14,WL42-WJ42,IF(WJ42&lt;=WW14,WL42-WW14,0)),0)),0)</f>
        <v>　</v>
      </c>
      <c r="WX42" s="663"/>
      <c r="WY42" s="664"/>
      <c r="WZ42" s="662" t="str">
        <f>IFERROR(IF(OR(WI42="日",WI42="祝",WI42=0,WJ42=""),"　",MAX(IF(AND(WJ42&lt;=WZ14,WL42&gt;XA14),XA14-WZ14,IF(AND(WJ42&gt;WZ14,WL42&lt;=XA14),WL42-WJ42,IF(AND(WJ42&lt;=WZ14,WL42&lt;=XA14),WL42-WZ14,IF(AND(WJ42&gt;WZ14,WL42&gt;XA14),XA14-WJ42,0)))),0)),0)</f>
        <v>　</v>
      </c>
      <c r="XA42" s="663"/>
      <c r="XB42" s="664"/>
      <c r="XC42" s="662" t="str">
        <f>IFERROR(IF(OR(WI42="日",WI42="祝",WI42=0,WJ42=""),"　",MAX(IF(AND(WJ42&gt;XF14,WL42&gt;XD14),0,IF(AND(WJ42&lt;=XF14,WJ42&gt;XC14,WL42&gt;XD14),XF14-WJ42,IF(AND(WJ42&lt;=XF14,WJ42&lt;=XC14,WL42&gt;XD14),XF14-XC14,IF(AND(WJ42&gt;XC14,WL42&lt;=XD14),WL42-WJ42,IF(AND(WJ42&lt;=XC14,WL42&lt;=XD14),WL42-XC14,0))))),0)),0)</f>
        <v>　</v>
      </c>
      <c r="XD42" s="663"/>
      <c r="XE42" s="664"/>
      <c r="XF42" s="662" t="str">
        <f>IFERROR(IF(OR(WI42="日",WI42="祝",WI42=0,WJ42=""),"　",MAX(IF(AND(WJ42&lt;=XF14,WL42&gt;XG14),XG14-XF14,IF(WL42&lt;=XG14,0,IF(AND(WJ42&gt;XF14,WL42&gt;XG14),XG14-WJ42,0))),0)),0)</f>
        <v>　</v>
      </c>
      <c r="XG42" s="663"/>
      <c r="XH42" s="664"/>
      <c r="XI42" s="662" t="str">
        <f t="shared" si="11"/>
        <v>　</v>
      </c>
      <c r="XJ42" s="663"/>
      <c r="XK42" s="664"/>
      <c r="XL42" s="665" t="str">
        <f>IF(XO42="×",TIME(0,0,0),IF(XY4="非常勤",WN42,WZ42))</f>
        <v>　</v>
      </c>
      <c r="XM42" s="666"/>
      <c r="XN42" s="667"/>
      <c r="XO42" s="265"/>
      <c r="XP42" s="665" t="str">
        <f>IF(XS42="×",TIME(0,0,0),IF(XY4="非常勤",WQ42,XC42))</f>
        <v>　</v>
      </c>
      <c r="XQ42" s="666"/>
      <c r="XR42" s="667"/>
      <c r="XS42" s="265"/>
      <c r="XT42" s="665" t="str">
        <f>IF(XW42="×",TIME(0,0,0),IF(XY4="非常勤",WT42,XF42))</f>
        <v>　</v>
      </c>
      <c r="XU42" s="666"/>
      <c r="XV42" s="667"/>
      <c r="XW42" s="265"/>
      <c r="XX42" s="665" t="str">
        <f>IF(YA42="×",TIME(0,0,0),IF(XY4="非常勤",WW42,XI42))</f>
        <v>　</v>
      </c>
      <c r="XY42" s="666"/>
      <c r="XZ42" s="667"/>
      <c r="YA42" s="265"/>
      <c r="YB42" s="668"/>
      <c r="YC42" s="669"/>
      <c r="YD42" s="668"/>
      <c r="YE42" s="670"/>
      <c r="YF42" s="669"/>
      <c r="YG42" s="671"/>
      <c r="YH42" s="672"/>
      <c r="YI42" s="672"/>
      <c r="YJ42" s="673"/>
      <c r="YK42" s="263">
        <f>$A$42</f>
        <v>28</v>
      </c>
      <c r="YL42" s="264" t="str">
        <f>$B$42</f>
        <v>水</v>
      </c>
      <c r="YM42" s="660"/>
      <c r="YN42" s="661"/>
      <c r="YO42" s="660"/>
      <c r="YP42" s="661"/>
      <c r="YQ42" s="662" t="str">
        <f>IFERROR(IF(OR(YL42="日",YL42="祝",YL42=0,YM42=""),"　",MAX(IF(AND(YM42&lt;=YQ14,YO42&gt;YR14),YR14-YQ14,IF(AND(YM42&gt;YQ14,YO42&lt;=YR14),YO42-YM42,IF(AND(YM42&lt;=YQ14,YO42&lt;=YR14),YO42-YQ14,IF(AND(YM42&gt;YQ14,YO42&gt;YR14),YR14-YM42,0)))),0)),0)</f>
        <v>　</v>
      </c>
      <c r="YR42" s="663"/>
      <c r="YS42" s="664"/>
      <c r="YT42" s="662" t="str">
        <f>IFERROR(IF(OR(YL42="日",YL42="祝",YL42=0,YM42=""),"　",MAX(IF(AND(YM42&gt;YW14,YO42&gt;YU14),0,IF(AND(YM42&lt;=YW14,YM42&gt;YT14,YO42&gt;YU14),YW14-YM42,IF(AND(YM42&lt;=YW14,YM42&lt;=YT14,YO42&gt;YU14),YW14-YT14,IF(AND(YM42&gt;YT14,YO42&lt;=YU14),YO42-YM42,IF(AND(YM42&lt;=YT14,YO42&lt;=YU14),YO42-YT14,0))))),0)),0)</f>
        <v>　</v>
      </c>
      <c r="YU42" s="663"/>
      <c r="YV42" s="664"/>
      <c r="YW42" s="662" t="str">
        <f>IFERROR(IF(OR(YL42="日",YL42="祝",YL42=0,YM42=""),"　",MAX(IF(AND(YM42&lt;=YW14,YO42&gt;YX14),YX14-YW14,IF(YO42&lt;=YX14,0,IF(AND(YM42&gt;YW14,YO42&gt;YX14),YX14-YM42,0))),0)),0)</f>
        <v>　</v>
      </c>
      <c r="YX42" s="663"/>
      <c r="YY42" s="664"/>
      <c r="YZ42" s="662" t="str">
        <f>IFERROR(IF(OR(YL42="日",YL42="祝",YL42=0,YM42=""),"　",MAX(IF(YM42&gt;YZ14,YO42-YM42,IF(YM42&lt;=YZ14,YO42-YZ14,0)),0)),0)</f>
        <v>　</v>
      </c>
      <c r="ZA42" s="663"/>
      <c r="ZB42" s="664"/>
      <c r="ZC42" s="662" t="str">
        <f>IFERROR(IF(OR(YL42="日",YL42="祝",YL42=0,YM42=""),"　",MAX(IF(AND(YM42&lt;=ZC14,YO42&gt;ZD14),ZD14-ZC14,IF(AND(YM42&gt;ZC14,YO42&lt;=ZD14),YO42-YM42,IF(AND(YM42&lt;=ZC14,YO42&lt;=ZD14),YO42-ZC14,IF(AND(YM42&gt;ZC14,YO42&gt;ZD14),ZD14-YM42,0)))),0)),0)</f>
        <v>　</v>
      </c>
      <c r="ZD42" s="663"/>
      <c r="ZE42" s="664"/>
      <c r="ZF42" s="662" t="str">
        <f>IFERROR(IF(OR(YL42="日",YL42="祝",YL42=0,YM42=""),"　",MAX(IF(AND(YM42&gt;ZI14,YO42&gt;ZG14),0,IF(AND(YM42&lt;=ZI14,YM42&gt;ZF14,YO42&gt;ZG14),ZI14-YM42,IF(AND(YM42&lt;=ZI14,YM42&lt;=ZF14,YO42&gt;ZG14),ZI14-ZF14,IF(AND(YM42&gt;ZF14,YO42&lt;=ZG14),YO42-YM42,IF(AND(YM42&lt;=ZF14,YO42&lt;=ZG14),YO42-ZF14,0))))),0)),0)</f>
        <v>　</v>
      </c>
      <c r="ZG42" s="663"/>
      <c r="ZH42" s="664"/>
      <c r="ZI42" s="662" t="str">
        <f>IFERROR(IF(OR(YL42="日",YL42="祝",YL42=0,YM42=""),"　",MAX(IF(AND(YM42&lt;=ZI14,YO42&gt;ZJ14),ZJ14-ZI14,IF(YO42&lt;=ZJ14,0,IF(AND(YM42&gt;ZI14,YO42&gt;ZJ14),ZJ14-YM42,0))),0)),0)</f>
        <v>　</v>
      </c>
      <c r="ZJ42" s="663"/>
      <c r="ZK42" s="664"/>
      <c r="ZL42" s="662" t="str">
        <f t="shared" si="12"/>
        <v>　</v>
      </c>
      <c r="ZM42" s="663"/>
      <c r="ZN42" s="664"/>
      <c r="ZO42" s="665" t="str">
        <f>IF(ZR42="×",TIME(0,0,0),IF(AAB4="非常勤",YQ42,ZC42))</f>
        <v>　</v>
      </c>
      <c r="ZP42" s="666"/>
      <c r="ZQ42" s="667"/>
      <c r="ZR42" s="265"/>
      <c r="ZS42" s="665" t="str">
        <f>IF(ZV42="×",TIME(0,0,0),IF(AAB4="非常勤",YT42,ZF42))</f>
        <v>　</v>
      </c>
      <c r="ZT42" s="666"/>
      <c r="ZU42" s="667"/>
      <c r="ZV42" s="265"/>
      <c r="ZW42" s="665" t="str">
        <f>IF(ZZ42="×",TIME(0,0,0),IF(AAB4="非常勤",YW42,ZI42))</f>
        <v>　</v>
      </c>
      <c r="ZX42" s="666"/>
      <c r="ZY42" s="667"/>
      <c r="ZZ42" s="265"/>
      <c r="AAA42" s="665" t="str">
        <f>IF(AAD42="×",TIME(0,0,0),IF(AAB4="非常勤",YZ42,ZL42))</f>
        <v>　</v>
      </c>
      <c r="AAB42" s="666"/>
      <c r="AAC42" s="667"/>
      <c r="AAD42" s="265"/>
      <c r="AAE42" s="668"/>
      <c r="AAF42" s="669"/>
      <c r="AAG42" s="668"/>
      <c r="AAH42" s="670"/>
      <c r="AAI42" s="669"/>
      <c r="AAJ42" s="671"/>
      <c r="AAK42" s="672"/>
      <c r="AAL42" s="672"/>
      <c r="AAM42" s="673"/>
      <c r="AAN42" s="263">
        <f>$A$42</f>
        <v>28</v>
      </c>
      <c r="AAO42" s="264" t="str">
        <f>$B$42</f>
        <v>水</v>
      </c>
      <c r="AAP42" s="660"/>
      <c r="AAQ42" s="661"/>
      <c r="AAR42" s="660"/>
      <c r="AAS42" s="661"/>
      <c r="AAT42" s="662" t="str">
        <f>IFERROR(IF(OR(AAO42="日",AAO42="祝",AAO42=0,AAP42=""),"　",MAX(IF(AND(AAP42&lt;=AAT14,AAR42&gt;AAU14),AAU14-AAT14,IF(AND(AAP42&gt;AAT14,AAR42&lt;=AAU14),AAR42-AAP42,IF(AND(AAP42&lt;=AAT14,AAR42&lt;=AAU14),AAR42-AAT14,IF(AND(AAP42&gt;AAT14,AAR42&gt;AAU14),AAU14-AAP42,0)))),0)),0)</f>
        <v>　</v>
      </c>
      <c r="AAU42" s="663"/>
      <c r="AAV42" s="664"/>
      <c r="AAW42" s="662" t="str">
        <f>IFERROR(IF(OR(AAO42="日",AAO42="祝",AAO42=0,AAP42=""),"　",MAX(IF(AND(AAP42&gt;AAZ14,AAR42&gt;AAX14),0,IF(AND(AAP42&lt;=AAZ14,AAP42&gt;AAW14,AAR42&gt;AAX14),AAZ14-AAP42,IF(AND(AAP42&lt;=AAZ14,AAP42&lt;=AAW14,AAR42&gt;AAX14),AAZ14-AAW14,IF(AND(AAP42&gt;AAW14,AAR42&lt;=AAX14),AAR42-AAP42,IF(AND(AAP42&lt;=AAW14,AAR42&lt;=AAX14),AAR42-AAW14,0))))),0)),0)</f>
        <v>　</v>
      </c>
      <c r="AAX42" s="663"/>
      <c r="AAY42" s="664"/>
      <c r="AAZ42" s="662" t="str">
        <f>IFERROR(IF(OR(AAO42="日",AAO42="祝",AAO42=0,AAP42=""),"　",MAX(IF(AND(AAP42&lt;=AAZ14,AAR42&gt;ABA14),ABA14-AAZ14,IF(AAR42&lt;=ABA14,0,IF(AND(AAP42&gt;AAZ14,AAR42&gt;ABA14),ABA14-AAP42,0))),0)),0)</f>
        <v>　</v>
      </c>
      <c r="ABA42" s="663"/>
      <c r="ABB42" s="664"/>
      <c r="ABC42" s="662" t="str">
        <f>IFERROR(IF(OR(AAO42="日",AAO42="祝",AAO42=0,AAP42=""),"　",MAX(IF(AAP42&gt;ABC14,AAR42-AAP42,IF(AAP42&lt;=ABC14,AAR42-ABC14,0)),0)),0)</f>
        <v>　</v>
      </c>
      <c r="ABD42" s="663"/>
      <c r="ABE42" s="664"/>
      <c r="ABF42" s="662" t="str">
        <f>IFERROR(IF(OR(AAO42="日",AAO42="祝",AAO42=0,AAP42=""),"　",MAX(IF(AND(AAP42&lt;=ABF14,AAR42&gt;ABG14),ABG14-ABF14,IF(AND(AAP42&gt;ABF14,AAR42&lt;=ABG14),AAR42-AAP42,IF(AND(AAP42&lt;=ABF14,AAR42&lt;=ABG14),AAR42-ABF14,IF(AND(AAP42&gt;ABF14,AAR42&gt;ABG14),ABG14-AAP42,0)))),0)),0)</f>
        <v>　</v>
      </c>
      <c r="ABG42" s="663"/>
      <c r="ABH42" s="664"/>
      <c r="ABI42" s="662" t="str">
        <f>IFERROR(IF(OR(AAO42="日",AAO42="祝",AAO42=0,AAP42=""),"　",MAX(IF(AND(AAP42&gt;ABL14,AAR42&gt;ABJ14),0,IF(AND(AAP42&lt;=ABL14,AAP42&gt;ABI14,AAR42&gt;ABJ14),ABL14-AAP42,IF(AND(AAP42&lt;=ABL14,AAP42&lt;=ABI14,AAR42&gt;ABJ14),ABL14-ABI14,IF(AND(AAP42&gt;ABI14,AAR42&lt;=ABJ14),AAR42-AAP42,IF(AND(AAP42&lt;=ABI14,AAR42&lt;=ABJ14),AAR42-ABI14,0))))),0)),0)</f>
        <v>　</v>
      </c>
      <c r="ABJ42" s="663"/>
      <c r="ABK42" s="664"/>
      <c r="ABL42" s="662" t="str">
        <f>IFERROR(IF(OR(AAO42="日",AAO42="祝",AAO42=0,AAP42=""),"　",MAX(IF(AND(AAP42&lt;=ABL14,AAR42&gt;ABM14),ABM14-ABL14,IF(AAR42&lt;=ABM14,0,IF(AND(AAP42&gt;ABL14,AAR42&gt;ABM14),ABM14-AAP42,0))),0)),0)</f>
        <v>　</v>
      </c>
      <c r="ABM42" s="663"/>
      <c r="ABN42" s="664"/>
      <c r="ABO42" s="662" t="str">
        <f t="shared" si="13"/>
        <v>　</v>
      </c>
      <c r="ABP42" s="663"/>
      <c r="ABQ42" s="664"/>
      <c r="ABR42" s="665" t="str">
        <f>IF(ABU42="×",TIME(0,0,0),IF(ACE4="非常勤",AAT42,ABF42))</f>
        <v>　</v>
      </c>
      <c r="ABS42" s="666"/>
      <c r="ABT42" s="667"/>
      <c r="ABU42" s="265"/>
      <c r="ABV42" s="665" t="str">
        <f>IF(ABY42="×",TIME(0,0,0),IF(ACE4="非常勤",AAW42,ABI42))</f>
        <v>　</v>
      </c>
      <c r="ABW42" s="666"/>
      <c r="ABX42" s="667"/>
      <c r="ABY42" s="265"/>
      <c r="ABZ42" s="665" t="str">
        <f>IF(ACC42="×",TIME(0,0,0),IF(ACE4="非常勤",AAZ42,ABL42))</f>
        <v>　</v>
      </c>
      <c r="ACA42" s="666"/>
      <c r="ACB42" s="667"/>
      <c r="ACC42" s="265"/>
      <c r="ACD42" s="665" t="str">
        <f>IF(ACG42="×",TIME(0,0,0),IF(ACE4="非常勤",ABC42,ABO42))</f>
        <v>　</v>
      </c>
      <c r="ACE42" s="666"/>
      <c r="ACF42" s="667"/>
      <c r="ACG42" s="265"/>
      <c r="ACH42" s="668"/>
      <c r="ACI42" s="669"/>
      <c r="ACJ42" s="668"/>
      <c r="ACK42" s="670"/>
      <c r="ACL42" s="669"/>
      <c r="ACM42" s="671"/>
      <c r="ACN42" s="672"/>
      <c r="ACO42" s="672"/>
      <c r="ACP42" s="673"/>
      <c r="ACQ42" s="263">
        <f>$A$42</f>
        <v>28</v>
      </c>
      <c r="ACR42" s="264" t="str">
        <f>$B$42</f>
        <v>水</v>
      </c>
      <c r="ACS42" s="660"/>
      <c r="ACT42" s="661"/>
      <c r="ACU42" s="660"/>
      <c r="ACV42" s="661"/>
      <c r="ACW42" s="662" t="str">
        <f>IFERROR(IF(OR(ACR42="日",ACR42="祝",ACR42=0,ACS42=""),"　",MAX(IF(AND(ACS42&lt;=ACW14,ACU42&gt;ACX14),ACX14-ACW14,IF(AND(ACS42&gt;ACW14,ACU42&lt;=ACX14),ACU42-ACS42,IF(AND(ACS42&lt;=ACW14,ACU42&lt;=ACX14),ACU42-ACW14,IF(AND(ACS42&gt;ACW14,ACU42&gt;ACX14),ACX14-ACS42,0)))),0)),0)</f>
        <v>　</v>
      </c>
      <c r="ACX42" s="663"/>
      <c r="ACY42" s="664"/>
      <c r="ACZ42" s="662" t="str">
        <f>IFERROR(IF(OR(ACR42="日",ACR42="祝",ACR42=0,ACS42=""),"　",MAX(IF(AND(ACS42&gt;ADC14,ACU42&gt;ADA14),0,IF(AND(ACS42&lt;=ADC14,ACS42&gt;ACZ14,ACU42&gt;ADA14),ADC14-ACS42,IF(AND(ACS42&lt;=ADC14,ACS42&lt;=ACZ14,ACU42&gt;ADA14),ADC14-ACZ14,IF(AND(ACS42&gt;ACZ14,ACU42&lt;=ADA14),ACU42-ACS42,IF(AND(ACS42&lt;=ACZ14,ACU42&lt;=ADA14),ACU42-ACZ14,0))))),0)),0)</f>
        <v>　</v>
      </c>
      <c r="ADA42" s="663"/>
      <c r="ADB42" s="664"/>
      <c r="ADC42" s="662" t="str">
        <f>IFERROR(IF(OR(ACR42="日",ACR42="祝",ACR42=0,ACS42=""),"　",MAX(IF(AND(ACS42&lt;=ADC14,ACU42&gt;ADD14),ADD14-ADC14,IF(ACU42&lt;=ADD14,0,IF(AND(ACS42&gt;ADC14,ACU42&gt;ADD14),ADD14-ACS42,0))),0)),0)</f>
        <v>　</v>
      </c>
      <c r="ADD42" s="663"/>
      <c r="ADE42" s="664"/>
      <c r="ADF42" s="662" t="str">
        <f>IFERROR(IF(OR(ACR42="日",ACR42="祝",ACR42=0,ACS42=""),"　",MAX(IF(ACS42&gt;ADF14,ACU42-ACS42,IF(ACS42&lt;=ADF14,ACU42-ADF14,0)),0)),0)</f>
        <v>　</v>
      </c>
      <c r="ADG42" s="663"/>
      <c r="ADH42" s="664"/>
      <c r="ADI42" s="662" t="str">
        <f>IFERROR(IF(OR(ACR42="日",ACR42="祝",ACR42=0,ACS42=""),"　",MAX(IF(AND(ACS42&lt;=ADI14,ACU42&gt;ADJ14),ADJ14-ADI14,IF(AND(ACS42&gt;ADI14,ACU42&lt;=ADJ14),ACU42-ACS42,IF(AND(ACS42&lt;=ADI14,ACU42&lt;=ADJ14),ACU42-ADI14,IF(AND(ACS42&gt;ADI14,ACU42&gt;ADJ14),ADJ14-ACS42,0)))),0)),0)</f>
        <v>　</v>
      </c>
      <c r="ADJ42" s="663"/>
      <c r="ADK42" s="664"/>
      <c r="ADL42" s="662" t="str">
        <f>IFERROR(IF(OR(ACR42="日",ACR42="祝",ACR42=0,ACS42=""),"　",MAX(IF(AND(ACS42&gt;ADO14,ACU42&gt;ADM14),0,IF(AND(ACS42&lt;=ADO14,ACS42&gt;ADL14,ACU42&gt;ADM14),ADO14-ACS42,IF(AND(ACS42&lt;=ADO14,ACS42&lt;=ADL14,ACU42&gt;ADM14),ADO14-ADL14,IF(AND(ACS42&gt;ADL14,ACU42&lt;=ADM14),ACU42-ACS42,IF(AND(ACS42&lt;=ADL14,ACU42&lt;=ADM14),ACU42-ADL14,0))))),0)),0)</f>
        <v>　</v>
      </c>
      <c r="ADM42" s="663"/>
      <c r="ADN42" s="664"/>
      <c r="ADO42" s="662" t="str">
        <f>IFERROR(IF(OR(ACR42="日",ACR42="祝",ACR42=0,ACS42=""),"　",MAX(IF(AND(ACS42&lt;=ADO14,ACU42&gt;ADP14),ADP14-ADO14,IF(ACU42&lt;=ADP14,0,IF(AND(ACS42&gt;ADO14,ACU42&gt;ADP14),ADP14-ACS42,0))),0)),0)</f>
        <v>　</v>
      </c>
      <c r="ADP42" s="663"/>
      <c r="ADQ42" s="664"/>
      <c r="ADR42" s="662" t="str">
        <f t="shared" si="14"/>
        <v>　</v>
      </c>
      <c r="ADS42" s="663"/>
      <c r="ADT42" s="664"/>
      <c r="ADU42" s="665" t="str">
        <f>IF(ADX42="×",TIME(0,0,0),IF(AEH4="非常勤",ACW42,ADI42))</f>
        <v>　</v>
      </c>
      <c r="ADV42" s="666"/>
      <c r="ADW42" s="667"/>
      <c r="ADX42" s="265"/>
      <c r="ADY42" s="665" t="str">
        <f>IF(AEB42="×",TIME(0,0,0),IF(AEH4="非常勤",ACZ42,ADL42))</f>
        <v>　</v>
      </c>
      <c r="ADZ42" s="666"/>
      <c r="AEA42" s="667"/>
      <c r="AEB42" s="265"/>
      <c r="AEC42" s="665" t="str">
        <f>IF(AEF42="×",TIME(0,0,0),IF(AEH4="非常勤",ADC42,ADO42))</f>
        <v>　</v>
      </c>
      <c r="AED42" s="666"/>
      <c r="AEE42" s="667"/>
      <c r="AEF42" s="265"/>
      <c r="AEG42" s="665" t="str">
        <f>IF(AEJ42="×",TIME(0,0,0),IF(AEH4="非常勤",ADF42,ADR42))</f>
        <v>　</v>
      </c>
      <c r="AEH42" s="666"/>
      <c r="AEI42" s="667"/>
      <c r="AEJ42" s="265"/>
      <c r="AEK42" s="668"/>
      <c r="AEL42" s="669"/>
      <c r="AEM42" s="668"/>
      <c r="AEN42" s="670"/>
      <c r="AEO42" s="669"/>
      <c r="AEP42" s="671"/>
      <c r="AEQ42" s="672"/>
      <c r="AER42" s="672"/>
      <c r="AES42" s="673"/>
      <c r="AET42" s="263">
        <f>$A$42</f>
        <v>28</v>
      </c>
      <c r="AEU42" s="264" t="str">
        <f>$B$42</f>
        <v>水</v>
      </c>
      <c r="AEV42" s="660"/>
      <c r="AEW42" s="661"/>
      <c r="AEX42" s="660"/>
      <c r="AEY42" s="661"/>
      <c r="AEZ42" s="662" t="str">
        <f>IFERROR(IF(OR(AEU42="日",AEU42="祝",AEU42=0,AEV42=""),"　",MAX(IF(AND(AEV42&lt;=AEZ14,AEX42&gt;AFA14),AFA14-AEZ14,IF(AND(AEV42&gt;AEZ14,AEX42&lt;=AFA14),AEX42-AEV42,IF(AND(AEV42&lt;=AEZ14,AEX42&lt;=AFA14),AEX42-AEZ14,IF(AND(AEV42&gt;AEZ14,AEX42&gt;AFA14),AFA14-AEV42,0)))),0)),0)</f>
        <v>　</v>
      </c>
      <c r="AFA42" s="663"/>
      <c r="AFB42" s="664"/>
      <c r="AFC42" s="662" t="str">
        <f>IFERROR(IF(OR(AEU42="日",AEU42="祝",AEU42=0,AEV42=""),"　",MAX(IF(AND(AEV42&gt;AFF14,AEX42&gt;AFD14),0,IF(AND(AEV42&lt;=AFF14,AEV42&gt;AFC14,AEX42&gt;AFD14),AFF14-AEV42,IF(AND(AEV42&lt;=AFF14,AEV42&lt;=AFC14,AEX42&gt;AFD14),AFF14-AFC14,IF(AND(AEV42&gt;AFC14,AEX42&lt;=AFD14),AEX42-AEV42,IF(AND(AEV42&lt;=AFC14,AEX42&lt;=AFD14),AEX42-AFC14,0))))),0)),0)</f>
        <v>　</v>
      </c>
      <c r="AFD42" s="663"/>
      <c r="AFE42" s="664"/>
      <c r="AFF42" s="662" t="str">
        <f>IFERROR(IF(OR(AEU42="日",AEU42="祝",AEU42=0,AEV42=""),"　",MAX(IF(AND(AEV42&lt;=AFF14,AEX42&gt;AFG14),AFG14-AFF14,IF(AEX42&lt;=AFG14,0,IF(AND(AEV42&gt;AFF14,AEX42&gt;AFG14),AFG14-AEV42,0))),0)),0)</f>
        <v>　</v>
      </c>
      <c r="AFG42" s="663"/>
      <c r="AFH42" s="664"/>
      <c r="AFI42" s="662" t="str">
        <f>IFERROR(IF(OR(AEU42="日",AEU42="祝",AEU42=0,AEV42=""),"　",MAX(IF(AEV42&gt;AFI14,AEX42-AEV42,IF(AEV42&lt;=AFI14,AEX42-AFI14,0)),0)),0)</f>
        <v>　</v>
      </c>
      <c r="AFJ42" s="663"/>
      <c r="AFK42" s="664"/>
      <c r="AFL42" s="662" t="str">
        <f>IFERROR(IF(OR(AEU42="日",AEU42="祝",AEU42=0,AEV42=""),"　",MAX(IF(AND(AEV42&lt;=AFL14,AEX42&gt;AFM14),AFM14-AFL14,IF(AND(AEV42&gt;AFL14,AEX42&lt;=AFM14),AEX42-AEV42,IF(AND(AEV42&lt;=AFL14,AEX42&lt;=AFM14),AEX42-AFL14,IF(AND(AEV42&gt;AFL14,AEX42&gt;AFM14),AFM14-AEV42,0)))),0)),0)</f>
        <v>　</v>
      </c>
      <c r="AFM42" s="663"/>
      <c r="AFN42" s="664"/>
      <c r="AFO42" s="662" t="str">
        <f>IFERROR(IF(OR(AEU42="日",AEU42="祝",AEU42=0,AEV42=""),"　",MAX(IF(AND(AEV42&gt;AFR14,AEX42&gt;AFP14),0,IF(AND(AEV42&lt;=AFR14,AEV42&gt;AFO14,AEX42&gt;AFP14),AFR14-AEV42,IF(AND(AEV42&lt;=AFR14,AEV42&lt;=AFO14,AEX42&gt;AFP14),AFR14-AFO14,IF(AND(AEV42&gt;AFO14,AEX42&lt;=AFP14),AEX42-AEV42,IF(AND(AEV42&lt;=AFO14,AEX42&lt;=AFP14),AEX42-AFO14,0))))),0)),0)</f>
        <v>　</v>
      </c>
      <c r="AFP42" s="663"/>
      <c r="AFQ42" s="664"/>
      <c r="AFR42" s="662" t="str">
        <f>IFERROR(IF(OR(AEU42="日",AEU42="祝",AEU42=0,AEV42=""),"　",MAX(IF(AND(AEV42&lt;=AFR14,AEX42&gt;AFS14),AFS14-AFR14,IF(AEX42&lt;=AFS14,0,IF(AND(AEV42&gt;AFR14,AEX42&gt;AFS14),AFS14-AEV42,0))),0)),0)</f>
        <v>　</v>
      </c>
      <c r="AFS42" s="663"/>
      <c r="AFT42" s="664"/>
      <c r="AFU42" s="662" t="str">
        <f t="shared" si="15"/>
        <v>　</v>
      </c>
      <c r="AFV42" s="663"/>
      <c r="AFW42" s="664"/>
      <c r="AFX42" s="665" t="str">
        <f>IF(AGA42="×",TIME(0,0,0),IF(AGK4="非常勤",AEZ42,AFL42))</f>
        <v>　</v>
      </c>
      <c r="AFY42" s="666"/>
      <c r="AFZ42" s="667"/>
      <c r="AGA42" s="265"/>
      <c r="AGB42" s="665" t="str">
        <f>IF(AGE42="×",TIME(0,0,0),IF(AGK4="非常勤",AFC42,AFO42))</f>
        <v>　</v>
      </c>
      <c r="AGC42" s="666"/>
      <c r="AGD42" s="667"/>
      <c r="AGE42" s="265"/>
      <c r="AGF42" s="665" t="str">
        <f>IF(AGI42="×",TIME(0,0,0),IF(AGK4="非常勤",AFF42,AFR42))</f>
        <v>　</v>
      </c>
      <c r="AGG42" s="666"/>
      <c r="AGH42" s="667"/>
      <c r="AGI42" s="265"/>
      <c r="AGJ42" s="665" t="str">
        <f>IF(AGM42="×",TIME(0,0,0),IF(AGK4="非常勤",AFI42,AFU42))</f>
        <v>　</v>
      </c>
      <c r="AGK42" s="666"/>
      <c r="AGL42" s="667"/>
      <c r="AGM42" s="265"/>
      <c r="AGN42" s="668"/>
      <c r="AGO42" s="669"/>
      <c r="AGP42" s="668"/>
      <c r="AGQ42" s="670"/>
      <c r="AGR42" s="669"/>
      <c r="AGS42" s="671"/>
      <c r="AGT42" s="672"/>
      <c r="AGU42" s="672"/>
      <c r="AGV42" s="673"/>
      <c r="AGW42" s="263">
        <f>$A$42</f>
        <v>28</v>
      </c>
      <c r="AGX42" s="264" t="str">
        <f>$B$42</f>
        <v>水</v>
      </c>
      <c r="AGY42" s="660"/>
      <c r="AGZ42" s="661"/>
      <c r="AHA42" s="660"/>
      <c r="AHB42" s="661"/>
      <c r="AHC42" s="662" t="str">
        <f>IFERROR(IF(OR(AGX42="日",AGX42="祝",AGX42=0,AGY42=""),"　",MAX(IF(AND(AGY42&lt;=AHC14,AHA42&gt;AHD14),AHD14-AHC14,IF(AND(AGY42&gt;AHC14,AHA42&lt;=AHD14),AHA42-AGY42,IF(AND(AGY42&lt;=AHC14,AHA42&lt;=AHD14),AHA42-AHC14,IF(AND(AGY42&gt;AHC14,AHA42&gt;AHD14),AHD14-AGY42,0)))),0)),0)</f>
        <v>　</v>
      </c>
      <c r="AHD42" s="663"/>
      <c r="AHE42" s="664"/>
      <c r="AHF42" s="662" t="str">
        <f>IFERROR(IF(OR(AGX42="日",AGX42="祝",AGX42=0,AGY42=""),"　",MAX(IF(AND(AGY42&gt;AHI14,AHA42&gt;AHG14),0,IF(AND(AGY42&lt;=AHI14,AGY42&gt;AHF14,AHA42&gt;AHG14),AHI14-AGY42,IF(AND(AGY42&lt;=AHI14,AGY42&lt;=AHF14,AHA42&gt;AHG14),AHI14-AHF14,IF(AND(AGY42&gt;AHF14,AHA42&lt;=AHG14),AHA42-AGY42,IF(AND(AGY42&lt;=AHF14,AHA42&lt;=AHG14),AHA42-AHF14,0))))),0)),0)</f>
        <v>　</v>
      </c>
      <c r="AHG42" s="663"/>
      <c r="AHH42" s="664"/>
      <c r="AHI42" s="662" t="str">
        <f>IFERROR(IF(OR(AGX42="日",AGX42="祝",AGX42=0,AGY42=""),"　",MAX(IF(AND(AGY42&lt;=AHI14,AHA42&gt;AHJ14),AHJ14-AHI14,IF(AHA42&lt;=AHJ14,0,IF(AND(AGY42&gt;AHI14,AHA42&gt;AHJ14),AHJ14-AGY42,0))),0)),0)</f>
        <v>　</v>
      </c>
      <c r="AHJ42" s="663"/>
      <c r="AHK42" s="664"/>
      <c r="AHL42" s="662" t="str">
        <f>IFERROR(IF(OR(AGX42="日",AGX42="祝",AGX42=0,AGY42=""),"　",MAX(IF(AGY42&gt;AHL14,AHA42-AGY42,IF(AGY42&lt;=AHL14,AHA42-AHL14,0)),0)),0)</f>
        <v>　</v>
      </c>
      <c r="AHM42" s="663"/>
      <c r="AHN42" s="664"/>
      <c r="AHO42" s="662" t="str">
        <f>IFERROR(IF(OR(AGX42="日",AGX42="祝",AGX42=0,AGY42=""),"　",MAX(IF(AND(AGY42&lt;=AHO14,AHA42&gt;AHP14),AHP14-AHO14,IF(AND(AGY42&gt;AHO14,AHA42&lt;=AHP14),AHA42-AGY42,IF(AND(AGY42&lt;=AHO14,AHA42&lt;=AHP14),AHA42-AHO14,IF(AND(AGY42&gt;AHO14,AHA42&gt;AHP14),AHP14-AGY42,0)))),0)),0)</f>
        <v>　</v>
      </c>
      <c r="AHP42" s="663"/>
      <c r="AHQ42" s="664"/>
      <c r="AHR42" s="662" t="str">
        <f>IFERROR(IF(OR(AGX42="日",AGX42="祝",AGX42=0,AGY42=""),"　",MAX(IF(AND(AGY42&gt;AHU14,AHA42&gt;AHS14),0,IF(AND(AGY42&lt;=AHU14,AGY42&gt;AHR14,AHA42&gt;AHS14),AHU14-AGY42,IF(AND(AGY42&lt;=AHU14,AGY42&lt;=AHR14,AHA42&gt;AHS14),AHU14-AHR14,IF(AND(AGY42&gt;AHR14,AHA42&lt;=AHS14),AHA42-AGY42,IF(AND(AGY42&lt;=AHR14,AHA42&lt;=AHS14),AHA42-AHR14,0))))),0)),0)</f>
        <v>　</v>
      </c>
      <c r="AHS42" s="663"/>
      <c r="AHT42" s="664"/>
      <c r="AHU42" s="662" t="str">
        <f>IFERROR(IF(OR(AGX42="日",AGX42="祝",AGX42=0,AGY42=""),"　",MAX(IF(AND(AGY42&lt;=AHU14,AHA42&gt;AHV14),AHV14-AHU14,IF(AHA42&lt;=AHV14,0,IF(AND(AGY42&gt;AHU14,AHA42&gt;AHV14),AHV14-AGY42,0))),0)),0)</f>
        <v>　</v>
      </c>
      <c r="AHV42" s="663"/>
      <c r="AHW42" s="664"/>
      <c r="AHX42" s="662" t="str">
        <f t="shared" si="16"/>
        <v>　</v>
      </c>
      <c r="AHY42" s="663"/>
      <c r="AHZ42" s="664"/>
      <c r="AIA42" s="665" t="str">
        <f>IF(AID42="×",TIME(0,0,0),IF(AIN4="非常勤",AHC42,AHO42))</f>
        <v>　</v>
      </c>
      <c r="AIB42" s="666"/>
      <c r="AIC42" s="667"/>
      <c r="AID42" s="265"/>
      <c r="AIE42" s="665" t="str">
        <f>IF(AIH42="×",TIME(0,0,0),IF(AIN4="非常勤",AHF42,AHR42))</f>
        <v>　</v>
      </c>
      <c r="AIF42" s="666"/>
      <c r="AIG42" s="667"/>
      <c r="AIH42" s="265"/>
      <c r="AII42" s="665" t="str">
        <f>IF(AIL42="×",TIME(0,0,0),IF(AIN4="非常勤",AHI42,AHU42))</f>
        <v>　</v>
      </c>
      <c r="AIJ42" s="666"/>
      <c r="AIK42" s="667"/>
      <c r="AIL42" s="265"/>
      <c r="AIM42" s="665" t="str">
        <f>IF(AIP42="×",TIME(0,0,0),IF(AIN4="非常勤",AHL42,AHX42))</f>
        <v>　</v>
      </c>
      <c r="AIN42" s="666"/>
      <c r="AIO42" s="667"/>
      <c r="AIP42" s="265"/>
      <c r="AIQ42" s="668"/>
      <c r="AIR42" s="669"/>
      <c r="AIS42" s="668"/>
      <c r="AIT42" s="670"/>
      <c r="AIU42" s="669"/>
      <c r="AIV42" s="671"/>
      <c r="AIW42" s="672"/>
      <c r="AIX42" s="672"/>
      <c r="AIY42" s="673"/>
      <c r="AIZ42" s="263">
        <f>$A$42</f>
        <v>28</v>
      </c>
      <c r="AJA42" s="264" t="str">
        <f>$B$42</f>
        <v>水</v>
      </c>
      <c r="AJB42" s="660"/>
      <c r="AJC42" s="661"/>
      <c r="AJD42" s="660"/>
      <c r="AJE42" s="661"/>
      <c r="AJF42" s="662" t="str">
        <f>IFERROR(IF(OR(AJA42="日",AJA42="祝",AJA42=0,AJB42=""),"　",MAX(IF(AND(AJB42&lt;=AJF14,AJD42&gt;AJG14),AJG14-AJF14,IF(AND(AJB42&gt;AJF14,AJD42&lt;=AJG14),AJD42-AJB42,IF(AND(AJB42&lt;=AJF14,AJD42&lt;=AJG14),AJD42-AJF14,IF(AND(AJB42&gt;AJF14,AJD42&gt;AJG14),AJG14-AJB42,0)))),0)),0)</f>
        <v>　</v>
      </c>
      <c r="AJG42" s="663"/>
      <c r="AJH42" s="664"/>
      <c r="AJI42" s="662" t="str">
        <f>IFERROR(IF(OR(AJA42="日",AJA42="祝",AJA42=0,AJB42=""),"　",MAX(IF(AND(AJB42&gt;AJL14,AJD42&gt;AJJ14),0,IF(AND(AJB42&lt;=AJL14,AJB42&gt;AJI14,AJD42&gt;AJJ14),AJL14-AJB42,IF(AND(AJB42&lt;=AJL14,AJB42&lt;=AJI14,AJD42&gt;AJJ14),AJL14-AJI14,IF(AND(AJB42&gt;AJI14,AJD42&lt;=AJJ14),AJD42-AJB42,IF(AND(AJB42&lt;=AJI14,AJD42&lt;=AJJ14),AJD42-AJI14,0))))),0)),0)</f>
        <v>　</v>
      </c>
      <c r="AJJ42" s="663"/>
      <c r="AJK42" s="664"/>
      <c r="AJL42" s="662" t="str">
        <f>IFERROR(IF(OR(AJA42="日",AJA42="祝",AJA42=0,AJB42=""),"　",MAX(IF(AND(AJB42&lt;=AJL14,AJD42&gt;AJM14),AJM14-AJL14,IF(AJD42&lt;=AJM14,0,IF(AND(AJB42&gt;AJL14,AJD42&gt;AJM14),AJM14-AJB42,0))),0)),0)</f>
        <v>　</v>
      </c>
      <c r="AJM42" s="663"/>
      <c r="AJN42" s="664"/>
      <c r="AJO42" s="662" t="str">
        <f>IFERROR(IF(OR(AJA42="日",AJA42="祝",AJA42=0,AJB42=""),"　",MAX(IF(AJB42&gt;AJO14,AJD42-AJB42,IF(AJB42&lt;=AJO14,AJD42-AJO14,0)),0)),0)</f>
        <v>　</v>
      </c>
      <c r="AJP42" s="663"/>
      <c r="AJQ42" s="664"/>
      <c r="AJR42" s="662" t="str">
        <f>IFERROR(IF(OR(AJA42="日",AJA42="祝",AJA42=0,AJB42=""),"　",MAX(IF(AND(AJB42&lt;=AJR14,AJD42&gt;AJS14),AJS14-AJR14,IF(AND(AJB42&gt;AJR14,AJD42&lt;=AJS14),AJD42-AJB42,IF(AND(AJB42&lt;=AJR14,AJD42&lt;=AJS14),AJD42-AJR14,IF(AND(AJB42&gt;AJR14,AJD42&gt;AJS14),AJS14-AJB42,0)))),0)),0)</f>
        <v>　</v>
      </c>
      <c r="AJS42" s="663"/>
      <c r="AJT42" s="664"/>
      <c r="AJU42" s="662" t="str">
        <f>IFERROR(IF(OR(AJA42="日",AJA42="祝",AJA42=0,AJB42=""),"　",MAX(IF(AND(AJB42&gt;AJX14,AJD42&gt;AJV14),0,IF(AND(AJB42&lt;=AJX14,AJB42&gt;AJU14,AJD42&gt;AJV14),AJX14-AJB42,IF(AND(AJB42&lt;=AJX14,AJB42&lt;=AJU14,AJD42&gt;AJV14),AJX14-AJU14,IF(AND(AJB42&gt;AJU14,AJD42&lt;=AJV14),AJD42-AJB42,IF(AND(AJB42&lt;=AJU14,AJD42&lt;=AJV14),AJD42-AJU14,0))))),0)),0)</f>
        <v>　</v>
      </c>
      <c r="AJV42" s="663"/>
      <c r="AJW42" s="664"/>
      <c r="AJX42" s="662" t="str">
        <f>IFERROR(IF(OR(AJA42="日",AJA42="祝",AJA42=0,AJB42=""),"　",MAX(IF(AND(AJB42&lt;=AJX14,AJD42&gt;AJY14),AJY14-AJX14,IF(AJD42&lt;=AJY14,0,IF(AND(AJB42&gt;AJX14,AJD42&gt;AJY14),AJY14-AJB42,0))),0)),0)</f>
        <v>　</v>
      </c>
      <c r="AJY42" s="663"/>
      <c r="AJZ42" s="664"/>
      <c r="AKA42" s="662" t="str">
        <f t="shared" si="17"/>
        <v>　</v>
      </c>
      <c r="AKB42" s="663"/>
      <c r="AKC42" s="664"/>
      <c r="AKD42" s="665" t="str">
        <f>IF(AKG42="×",TIME(0,0,0),IF(AKQ4="非常勤",AJF42,AJR42))</f>
        <v>　</v>
      </c>
      <c r="AKE42" s="666"/>
      <c r="AKF42" s="667"/>
      <c r="AKG42" s="265"/>
      <c r="AKH42" s="665" t="str">
        <f>IF(AKK42="×",TIME(0,0,0),IF(AKQ4="非常勤",AJI42,AJU42))</f>
        <v>　</v>
      </c>
      <c r="AKI42" s="666"/>
      <c r="AKJ42" s="667"/>
      <c r="AKK42" s="265"/>
      <c r="AKL42" s="665" t="str">
        <f>IF(AKO42="×",TIME(0,0,0),IF(AKQ4="非常勤",AJL42,AJX42))</f>
        <v>　</v>
      </c>
      <c r="AKM42" s="666"/>
      <c r="AKN42" s="667"/>
      <c r="AKO42" s="265"/>
      <c r="AKP42" s="665" t="str">
        <f>IF(AKS42="×",TIME(0,0,0),IF(AKQ4="非常勤",AJO42,AKA42))</f>
        <v>　</v>
      </c>
      <c r="AKQ42" s="666"/>
      <c r="AKR42" s="667"/>
      <c r="AKS42" s="265"/>
      <c r="AKT42" s="668"/>
      <c r="AKU42" s="669"/>
      <c r="AKV42" s="668"/>
      <c r="AKW42" s="670"/>
      <c r="AKX42" s="669"/>
      <c r="AKY42" s="671"/>
      <c r="AKZ42" s="672"/>
      <c r="ALA42" s="672"/>
      <c r="ALB42" s="673"/>
      <c r="ALC42" s="263">
        <f>$A$42</f>
        <v>28</v>
      </c>
      <c r="ALD42" s="264" t="str">
        <f>$B$42</f>
        <v>水</v>
      </c>
      <c r="ALE42" s="660"/>
      <c r="ALF42" s="661"/>
      <c r="ALG42" s="660"/>
      <c r="ALH42" s="661"/>
      <c r="ALI42" s="662" t="str">
        <f>IFERROR(IF(OR(ALD42="日",ALD42="祝",ALD42=0,ALE42=""),"　",MAX(IF(AND(ALE42&lt;=ALI14,ALG42&gt;ALJ14),ALJ14-ALI14,IF(AND(ALE42&gt;ALI14,ALG42&lt;=ALJ14),ALG42-ALE42,IF(AND(ALE42&lt;=ALI14,ALG42&lt;=ALJ14),ALG42-ALI14,IF(AND(ALE42&gt;ALI14,ALG42&gt;ALJ14),ALJ14-ALE42,0)))),0)),0)</f>
        <v>　</v>
      </c>
      <c r="ALJ42" s="663"/>
      <c r="ALK42" s="664"/>
      <c r="ALL42" s="662" t="str">
        <f>IFERROR(IF(OR(ALD42="日",ALD42="祝",ALD42=0,ALE42=""),"　",MAX(IF(AND(ALE42&gt;ALO14,ALG42&gt;ALM14),0,IF(AND(ALE42&lt;=ALO14,ALE42&gt;ALL14,ALG42&gt;ALM14),ALO14-ALE42,IF(AND(ALE42&lt;=ALO14,ALE42&lt;=ALL14,ALG42&gt;ALM14),ALO14-ALL14,IF(AND(ALE42&gt;ALL14,ALG42&lt;=ALM14),ALG42-ALE42,IF(AND(ALE42&lt;=ALL14,ALG42&lt;=ALM14),ALG42-ALL14,0))))),0)),0)</f>
        <v>　</v>
      </c>
      <c r="ALM42" s="663"/>
      <c r="ALN42" s="664"/>
      <c r="ALO42" s="662" t="str">
        <f>IFERROR(IF(OR(ALD42="日",ALD42="祝",ALD42=0,ALE42=""),"　",MAX(IF(AND(ALE42&lt;=ALO14,ALG42&gt;ALP14),ALP14-ALO14,IF(ALG42&lt;=ALP14,0,IF(AND(ALE42&gt;ALO14,ALG42&gt;ALP14),ALP14-ALE42,0))),0)),0)</f>
        <v>　</v>
      </c>
      <c r="ALP42" s="663"/>
      <c r="ALQ42" s="664"/>
      <c r="ALR42" s="662" t="str">
        <f>IFERROR(IF(OR(ALD42="日",ALD42="祝",ALD42=0,ALE42=""),"　",MAX(IF(ALE42&gt;ALR14,ALG42-ALE42,IF(ALE42&lt;=ALR14,ALG42-ALR14,0)),0)),0)</f>
        <v>　</v>
      </c>
      <c r="ALS42" s="663"/>
      <c r="ALT42" s="664"/>
      <c r="ALU42" s="662" t="str">
        <f>IFERROR(IF(OR(ALD42="日",ALD42="祝",ALD42=0,ALE42=""),"　",MAX(IF(AND(ALE42&lt;=ALU14,ALG42&gt;ALV14),ALV14-ALU14,IF(AND(ALE42&gt;ALU14,ALG42&lt;=ALV14),ALG42-ALE42,IF(AND(ALE42&lt;=ALU14,ALG42&lt;=ALV14),ALG42-ALU14,IF(AND(ALE42&gt;ALU14,ALG42&gt;ALV14),ALV14-ALE42,0)))),0)),0)</f>
        <v>　</v>
      </c>
      <c r="ALV42" s="663"/>
      <c r="ALW42" s="664"/>
      <c r="ALX42" s="662" t="str">
        <f>IFERROR(IF(OR(ALD42="日",ALD42="祝",ALD42=0,ALE42=""),"　",MAX(IF(AND(ALE42&gt;AMA14,ALG42&gt;ALY14),0,IF(AND(ALE42&lt;=AMA14,ALE42&gt;ALX14,ALG42&gt;ALY14),AMA14-ALE42,IF(AND(ALE42&lt;=AMA14,ALE42&lt;=ALX14,ALG42&gt;ALY14),AMA14-ALX14,IF(AND(ALE42&gt;ALX14,ALG42&lt;=ALY14),ALG42-ALE42,IF(AND(ALE42&lt;=ALX14,ALG42&lt;=ALY14),ALG42-ALX14,0))))),0)),0)</f>
        <v>　</v>
      </c>
      <c r="ALY42" s="663"/>
      <c r="ALZ42" s="664"/>
      <c r="AMA42" s="662" t="str">
        <f>IFERROR(IF(OR(ALD42="日",ALD42="祝",ALD42=0,ALE42=""),"　",MAX(IF(AND(ALE42&lt;=AMA14,ALG42&gt;AMB14),AMB14-AMA14,IF(ALG42&lt;=AMB14,0,IF(AND(ALE42&gt;AMA14,ALG42&gt;AMB14),AMB14-ALE42,0))),0)),0)</f>
        <v>　</v>
      </c>
      <c r="AMB42" s="663"/>
      <c r="AMC42" s="664"/>
      <c r="AMD42" s="662" t="str">
        <f t="shared" si="18"/>
        <v>　</v>
      </c>
      <c r="AME42" s="663"/>
      <c r="AMF42" s="664"/>
      <c r="AMG42" s="665" t="str">
        <f>IF(AMJ42="×",TIME(0,0,0),IF(AMT4="非常勤",ALI42,ALU42))</f>
        <v>　</v>
      </c>
      <c r="AMH42" s="666"/>
      <c r="AMI42" s="667"/>
      <c r="AMJ42" s="265"/>
      <c r="AMK42" s="665" t="str">
        <f>IF(AMN42="×",TIME(0,0,0),IF(AMT4="非常勤",ALL42,ALX42))</f>
        <v>　</v>
      </c>
      <c r="AML42" s="666"/>
      <c r="AMM42" s="667"/>
      <c r="AMN42" s="265"/>
      <c r="AMO42" s="665" t="str">
        <f>IF(AMR42="×",TIME(0,0,0),IF(AMT4="非常勤",ALO42,AMA42))</f>
        <v>　</v>
      </c>
      <c r="AMP42" s="666"/>
      <c r="AMQ42" s="667"/>
      <c r="AMR42" s="265"/>
      <c r="AMS42" s="665" t="str">
        <f>IF(AMV42="×",TIME(0,0,0),IF(AMT4="非常勤",ALR42,AMD42))</f>
        <v>　</v>
      </c>
      <c r="AMT42" s="666"/>
      <c r="AMU42" s="667"/>
      <c r="AMV42" s="265"/>
      <c r="AMW42" s="668"/>
      <c r="AMX42" s="669"/>
      <c r="AMY42" s="668"/>
      <c r="AMZ42" s="670"/>
      <c r="ANA42" s="669"/>
      <c r="ANB42" s="671"/>
      <c r="ANC42" s="672"/>
      <c r="AND42" s="672"/>
      <c r="ANE42" s="673"/>
      <c r="ANF42" s="263">
        <f>$A$42</f>
        <v>28</v>
      </c>
      <c r="ANG42" s="264" t="str">
        <f>$B$42</f>
        <v>水</v>
      </c>
      <c r="ANH42" s="660"/>
      <c r="ANI42" s="661"/>
      <c r="ANJ42" s="660"/>
      <c r="ANK42" s="661"/>
      <c r="ANL42" s="662" t="str">
        <f>IFERROR(IF(OR(ANG42="日",ANG42="祝",ANG42=0,ANH42=""),"　",MAX(IF(AND(ANH42&lt;=ANL14,ANJ42&gt;ANM14),ANM14-ANL14,IF(AND(ANH42&gt;ANL14,ANJ42&lt;=ANM14),ANJ42-ANH42,IF(AND(ANH42&lt;=ANL14,ANJ42&lt;=ANM14),ANJ42-ANL14,IF(AND(ANH42&gt;ANL14,ANJ42&gt;ANM14),ANM14-ANH42,0)))),0)),0)</f>
        <v>　</v>
      </c>
      <c r="ANM42" s="663"/>
      <c r="ANN42" s="664"/>
      <c r="ANO42" s="662" t="str">
        <f>IFERROR(IF(OR(ANG42="日",ANG42="祝",ANG42=0,ANH42=""),"　",MAX(IF(AND(ANH42&gt;ANR14,ANJ42&gt;ANP14),0,IF(AND(ANH42&lt;=ANR14,ANH42&gt;ANO14,ANJ42&gt;ANP14),ANR14-ANH42,IF(AND(ANH42&lt;=ANR14,ANH42&lt;=ANO14,ANJ42&gt;ANP14),ANR14-ANO14,IF(AND(ANH42&gt;ANO14,ANJ42&lt;=ANP14),ANJ42-ANH42,IF(AND(ANH42&lt;=ANO14,ANJ42&lt;=ANP14),ANJ42-ANO14,0))))),0)),0)</f>
        <v>　</v>
      </c>
      <c r="ANP42" s="663"/>
      <c r="ANQ42" s="664"/>
      <c r="ANR42" s="662" t="str">
        <f>IFERROR(IF(OR(ANG42="日",ANG42="祝",ANG42=0,ANH42=""),"　",MAX(IF(AND(ANH42&lt;=ANR14,ANJ42&gt;ANS14),ANS14-ANR14,IF(ANJ42&lt;=ANS14,0,IF(AND(ANH42&gt;ANR14,ANJ42&gt;ANS14),ANS14-ANH42,0))),0)),0)</f>
        <v>　</v>
      </c>
      <c r="ANS42" s="663"/>
      <c r="ANT42" s="664"/>
      <c r="ANU42" s="662" t="str">
        <f>IFERROR(IF(OR(ANG42="日",ANG42="祝",ANG42=0,ANH42=""),"　",MAX(IF(ANH42&gt;ANU14,ANJ42-ANH42,IF(ANH42&lt;=ANU14,ANJ42-ANU14,0)),0)),0)</f>
        <v>　</v>
      </c>
      <c r="ANV42" s="663"/>
      <c r="ANW42" s="664"/>
      <c r="ANX42" s="662" t="str">
        <f>IFERROR(IF(OR(ANG42="日",ANG42="祝",ANG42=0,ANH42=""),"　",MAX(IF(AND(ANH42&lt;=ANX14,ANJ42&gt;ANY14),ANY14-ANX14,IF(AND(ANH42&gt;ANX14,ANJ42&lt;=ANY14),ANJ42-ANH42,IF(AND(ANH42&lt;=ANX14,ANJ42&lt;=ANY14),ANJ42-ANX14,IF(AND(ANH42&gt;ANX14,ANJ42&gt;ANY14),ANY14-ANH42,0)))),0)),0)</f>
        <v>　</v>
      </c>
      <c r="ANY42" s="663"/>
      <c r="ANZ42" s="664"/>
      <c r="AOA42" s="662" t="str">
        <f>IFERROR(IF(OR(ANG42="日",ANG42="祝",ANG42=0,ANH42=""),"　",MAX(IF(AND(ANH42&gt;AOD14,ANJ42&gt;AOB14),0,IF(AND(ANH42&lt;=AOD14,ANH42&gt;AOA14,ANJ42&gt;AOB14),AOD14-ANH42,IF(AND(ANH42&lt;=AOD14,ANH42&lt;=AOA14,ANJ42&gt;AOB14),AOD14-AOA14,IF(AND(ANH42&gt;AOA14,ANJ42&lt;=AOB14),ANJ42-ANH42,IF(AND(ANH42&lt;=AOA14,ANJ42&lt;=AOB14),ANJ42-AOA14,0))))),0)),0)</f>
        <v>　</v>
      </c>
      <c r="AOB42" s="663"/>
      <c r="AOC42" s="664"/>
      <c r="AOD42" s="662" t="str">
        <f>IFERROR(IF(OR(ANG42="日",ANG42="祝",ANG42=0,ANH42=""),"　",MAX(IF(AND(ANH42&lt;=AOD14,ANJ42&gt;AOE14),AOE14-AOD14,IF(ANJ42&lt;=AOE14,0,IF(AND(ANH42&gt;AOD14,ANJ42&gt;AOE14),AOE14-ANH42,0))),0)),0)</f>
        <v>　</v>
      </c>
      <c r="AOE42" s="663"/>
      <c r="AOF42" s="664"/>
      <c r="AOG42" s="662" t="str">
        <f t="shared" si="19"/>
        <v>　</v>
      </c>
      <c r="AOH42" s="663"/>
      <c r="AOI42" s="664"/>
      <c r="AOJ42" s="665" t="str">
        <f>IF(AOM42="×",TIME(0,0,0),IF(AOW4="非常勤",ANL42,ANX42))</f>
        <v>　</v>
      </c>
      <c r="AOK42" s="666"/>
      <c r="AOL42" s="667"/>
      <c r="AOM42" s="265"/>
      <c r="AON42" s="665" t="str">
        <f>IF(AOQ42="×",TIME(0,0,0),IF(AOW4="非常勤",ANO42,AOA42))</f>
        <v>　</v>
      </c>
      <c r="AOO42" s="666"/>
      <c r="AOP42" s="667"/>
      <c r="AOQ42" s="265"/>
      <c r="AOR42" s="665" t="str">
        <f>IF(AOU42="×",TIME(0,0,0),IF(AOW4="非常勤",ANR42,AOD42))</f>
        <v>　</v>
      </c>
      <c r="AOS42" s="666"/>
      <c r="AOT42" s="667"/>
      <c r="AOU42" s="265"/>
      <c r="AOV42" s="665" t="str">
        <f>IF(AOY42="×",TIME(0,0,0),IF(AOW4="非常勤",ANU42,AOG42))</f>
        <v>　</v>
      </c>
      <c r="AOW42" s="666"/>
      <c r="AOX42" s="667"/>
      <c r="AOY42" s="265"/>
      <c r="AOZ42" s="668"/>
      <c r="APA42" s="669"/>
      <c r="APB42" s="668"/>
      <c r="APC42" s="670"/>
      <c r="APD42" s="669"/>
      <c r="APE42" s="671"/>
      <c r="APF42" s="672"/>
      <c r="APG42" s="672"/>
      <c r="APH42" s="673"/>
      <c r="API42" s="263">
        <f>$A$42</f>
        <v>28</v>
      </c>
      <c r="APJ42" s="264" t="str">
        <f>$B$42</f>
        <v>水</v>
      </c>
      <c r="APK42" s="660"/>
      <c r="APL42" s="661"/>
      <c r="APM42" s="660"/>
      <c r="APN42" s="661"/>
      <c r="APO42" s="662" t="str">
        <f>IFERROR(IF(OR(APJ42="日",APJ42="祝",APJ42=0,APK42=""),"　",MAX(IF(AND(APK42&lt;=APO14,APM42&gt;APP14),APP14-APO14,IF(AND(APK42&gt;APO14,APM42&lt;=APP14),APM42-APK42,IF(AND(APK42&lt;=APO14,APM42&lt;=APP14),APM42-APO14,IF(AND(APK42&gt;APO14,APM42&gt;APP14),APP14-APK42,0)))),0)),0)</f>
        <v>　</v>
      </c>
      <c r="APP42" s="663"/>
      <c r="APQ42" s="664"/>
      <c r="APR42" s="662" t="str">
        <f>IFERROR(IF(OR(APJ42="日",APJ42="祝",APJ42=0,APK42=""),"　",MAX(IF(AND(APK42&gt;APU14,APM42&gt;APS14),0,IF(AND(APK42&lt;=APU14,APK42&gt;APR14,APM42&gt;APS14),APU14-APK42,IF(AND(APK42&lt;=APU14,APK42&lt;=APR14,APM42&gt;APS14),APU14-APR14,IF(AND(APK42&gt;APR14,APM42&lt;=APS14),APM42-APK42,IF(AND(APK42&lt;=APR14,APM42&lt;=APS14),APM42-APR14,0))))),0)),0)</f>
        <v>　</v>
      </c>
      <c r="APS42" s="663"/>
      <c r="APT42" s="664"/>
      <c r="APU42" s="662" t="str">
        <f>IFERROR(IF(OR(APJ42="日",APJ42="祝",APJ42=0,APK42=""),"　",MAX(IF(AND(APK42&lt;=APU14,APM42&gt;APV14),APV14-APU14,IF(APM42&lt;=APV14,0,IF(AND(APK42&gt;APU14,APM42&gt;APV14),APV14-APK42,0))),0)),0)</f>
        <v>　</v>
      </c>
      <c r="APV42" s="663"/>
      <c r="APW42" s="664"/>
      <c r="APX42" s="662" t="str">
        <f>IFERROR(IF(OR(APJ42="日",APJ42="祝",APJ42=0,APK42=""),"　",MAX(IF(APK42&gt;APX14,APM42-APK42,IF(APK42&lt;=APX14,APM42-APX14,0)),0)),0)</f>
        <v>　</v>
      </c>
      <c r="APY42" s="663"/>
      <c r="APZ42" s="664"/>
      <c r="AQA42" s="662" t="str">
        <f>IFERROR(IF(OR(APJ42="日",APJ42="祝",APJ42=0,APK42=""),"　",MAX(IF(AND(APK42&lt;=AQA14,APM42&gt;AQB14),AQB14-AQA14,IF(AND(APK42&gt;AQA14,APM42&lt;=AQB14),APM42-APK42,IF(AND(APK42&lt;=AQA14,APM42&lt;=AQB14),APM42-AQA14,IF(AND(APK42&gt;AQA14,APM42&gt;AQB14),AQB14-APK42,0)))),0)),0)</f>
        <v>　</v>
      </c>
      <c r="AQB42" s="663"/>
      <c r="AQC42" s="664"/>
      <c r="AQD42" s="662" t="str">
        <f>IFERROR(IF(OR(APJ42="日",APJ42="祝",APJ42=0,APK42=""),"　",MAX(IF(AND(APK42&gt;AQG14,APM42&gt;AQE14),0,IF(AND(APK42&lt;=AQG14,APK42&gt;AQD14,APM42&gt;AQE14),AQG14-APK42,IF(AND(APK42&lt;=AQG14,APK42&lt;=AQD14,APM42&gt;AQE14),AQG14-AQD14,IF(AND(APK42&gt;AQD14,APM42&lt;=AQE14),APM42-APK42,IF(AND(APK42&lt;=AQD14,APM42&lt;=AQE14),APM42-AQD14,0))))),0)),0)</f>
        <v>　</v>
      </c>
      <c r="AQE42" s="663"/>
      <c r="AQF42" s="664"/>
      <c r="AQG42" s="662" t="str">
        <f>IFERROR(IF(OR(APJ42="日",APJ42="祝",APJ42=0,APK42=""),"　",MAX(IF(AND(APK42&lt;=AQG14,APM42&gt;AQH14),AQH14-AQG14,IF(APM42&lt;=AQH14,0,IF(AND(APK42&gt;AQG14,APM42&gt;AQH14),AQH14-APK42,0))),0)),0)</f>
        <v>　</v>
      </c>
      <c r="AQH42" s="663"/>
      <c r="AQI42" s="664"/>
      <c r="AQJ42" s="662" t="str">
        <f t="shared" si="20"/>
        <v>　</v>
      </c>
      <c r="AQK42" s="663"/>
      <c r="AQL42" s="664"/>
      <c r="AQM42" s="665" t="str">
        <f>IF(AQP42="×",TIME(0,0,0),IF(AQZ4="非常勤",APO42,AQA42))</f>
        <v>　</v>
      </c>
      <c r="AQN42" s="666"/>
      <c r="AQO42" s="667"/>
      <c r="AQP42" s="265"/>
      <c r="AQQ42" s="665" t="str">
        <f>IF(AQT42="×",TIME(0,0,0),IF(AQZ4="非常勤",APR42,AQD42))</f>
        <v>　</v>
      </c>
      <c r="AQR42" s="666"/>
      <c r="AQS42" s="667"/>
      <c r="AQT42" s="265"/>
      <c r="AQU42" s="665" t="str">
        <f>IF(AQX42="×",TIME(0,0,0),IF(AQZ4="非常勤",APU42,AQG42))</f>
        <v>　</v>
      </c>
      <c r="AQV42" s="666"/>
      <c r="AQW42" s="667"/>
      <c r="AQX42" s="265"/>
      <c r="AQY42" s="665" t="str">
        <f>IF(ARB42="×",TIME(0,0,0),IF(AQZ4="非常勤",APX42,AQJ42))</f>
        <v>　</v>
      </c>
      <c r="AQZ42" s="666"/>
      <c r="ARA42" s="667"/>
      <c r="ARB42" s="265"/>
      <c r="ARC42" s="720"/>
      <c r="ARD42" s="720"/>
      <c r="ARE42" s="668"/>
      <c r="ARF42" s="670"/>
      <c r="ARG42" s="669"/>
      <c r="ARH42" s="671"/>
      <c r="ARI42" s="672"/>
      <c r="ARJ42" s="672"/>
      <c r="ARK42" s="673"/>
      <c r="ARL42" s="263">
        <f>$A$42</f>
        <v>28</v>
      </c>
      <c r="ARM42" s="264" t="str">
        <f>$B$42</f>
        <v>水</v>
      </c>
      <c r="ARN42" s="660"/>
      <c r="ARO42" s="661"/>
      <c r="ARP42" s="660"/>
      <c r="ARQ42" s="661"/>
      <c r="ARR42" s="662" t="str">
        <f>IFERROR(IF(OR(ARM42="日",ARM42="祝",ARM42=0,ARN42=""),"　",MAX(IF(AND(ARN42&lt;=ARR14,ARP42&gt;ARS14),ARS14-ARR14,IF(AND(ARN42&gt;ARR14,ARP42&lt;=ARS14),ARP42-ARN42,IF(AND(ARN42&lt;=ARR14,ARP42&lt;=ARS14),ARP42-ARR14,IF(AND(ARN42&gt;ARR14,ARP42&gt;ARS14),ARS14-ARN42,0)))),0)),0)</f>
        <v>　</v>
      </c>
      <c r="ARS42" s="663"/>
      <c r="ART42" s="664"/>
      <c r="ARU42" s="662" t="str">
        <f>IFERROR(IF(OR(ARM42="日",ARM42="祝",ARM42=0,ARN42=""),"　",MAX(IF(AND(ARN42&gt;ARX14,ARP42&gt;ARV14),0,IF(AND(ARN42&lt;=ARX14,ARN42&gt;ARU14,ARP42&gt;ARV14),ARX14-ARN42,IF(AND(ARN42&lt;=ARX14,ARN42&lt;=ARU14,ARP42&gt;ARV14),ARX14-ARU14,IF(AND(ARN42&gt;ARU14,ARP42&lt;=ARV14),ARP42-ARN42,IF(AND(ARN42&lt;=ARU14,ARP42&lt;=ARV14),ARP42-ARU14,0))))),0)),0)</f>
        <v>　</v>
      </c>
      <c r="ARV42" s="663"/>
      <c r="ARW42" s="664"/>
      <c r="ARX42" s="662" t="str">
        <f>IFERROR(IF(OR(ARM42="日",ARM42="祝",ARM42=0,ARN42=""),"　",MAX(IF(AND(ARN42&lt;=ARX14,ARP42&gt;ARY14),ARY14-ARX14,IF(ARP42&lt;=ARY14,0,IF(AND(ARN42&gt;ARX14,ARP42&gt;ARY14),ARY14-ARN42,0))),0)),0)</f>
        <v>　</v>
      </c>
      <c r="ARY42" s="663"/>
      <c r="ARZ42" s="664"/>
      <c r="ASA42" s="662" t="str">
        <f>IFERROR(IF(OR(ARM42="日",ARM42="祝",ARM42=0,ARN42=""),"　",MAX(IF(ARN42&gt;ASA14,ARP42-ARN42,IF(ARN42&lt;=ASA14,ARP42-ASA14,0)),0)),0)</f>
        <v>　</v>
      </c>
      <c r="ASB42" s="663"/>
      <c r="ASC42" s="664"/>
      <c r="ASD42" s="662" t="str">
        <f>IFERROR(IF(OR(ARM42="日",ARM42="祝",ARM42=0,ARN42=""),"　",MAX(IF(AND(ARN42&lt;=ASD14,ARP42&gt;ASE14),ASE14-ASD14,IF(AND(ARN42&gt;ASD14,ARP42&lt;=ASE14),ARP42-ARN42,IF(AND(ARN42&lt;=ASD14,ARP42&lt;=ASE14),ARP42-ASD14,IF(AND(ARN42&gt;ASD14,ARP42&gt;ASE14),ASE14-ARN42,0)))),0)),0)</f>
        <v>　</v>
      </c>
      <c r="ASE42" s="663"/>
      <c r="ASF42" s="664"/>
      <c r="ASG42" s="662" t="str">
        <f>IFERROR(IF(OR(ARM42="日",ARM42="祝",ARM42=0,ARN42=""),"　",MAX(IF(AND(ARN42&gt;ASJ14,ARP42&gt;ASH14),0,IF(AND(ARN42&lt;=ASJ14,ARN42&gt;ASG14,ARP42&gt;ASH14),ASJ14-ARN42,IF(AND(ARN42&lt;=ASJ14,ARN42&lt;=ASG14,ARP42&gt;ASH14),ASJ14-ASG14,IF(AND(ARN42&gt;ASG14,ARP42&lt;=ASH14),ARP42-ARN42,IF(AND(ARN42&lt;=ASG14,ARP42&lt;=ASH14),ARP42-ASG14,0))))),0)),0)</f>
        <v>　</v>
      </c>
      <c r="ASH42" s="663"/>
      <c r="ASI42" s="664"/>
      <c r="ASJ42" s="662" t="str">
        <f>IFERROR(IF(OR(ARM42="日",ARM42="祝",ARM42=0,ARN42=""),"　",MAX(IF(AND(ARN42&lt;=ASJ14,ARP42&gt;ASK14),ASK14-ASJ14,IF(ARP42&lt;=ASK14,0,IF(AND(ARN42&gt;ASJ14,ARP42&gt;ASK14),ASK14-ARN42,0))),0)),0)</f>
        <v>　</v>
      </c>
      <c r="ASK42" s="663"/>
      <c r="ASL42" s="664"/>
      <c r="ASM42" s="662" t="str">
        <f t="shared" si="21"/>
        <v>　</v>
      </c>
      <c r="ASN42" s="663"/>
      <c r="ASO42" s="664"/>
      <c r="ASP42" s="665" t="str">
        <f>IF(ASS42="×",TIME(0,0,0),IF(ATC4="非常勤",ARR42,ASD42))</f>
        <v>　</v>
      </c>
      <c r="ASQ42" s="666"/>
      <c r="ASR42" s="667"/>
      <c r="ASS42" s="265"/>
      <c r="AST42" s="665" t="str">
        <f>IF(ASW42="×",TIME(0,0,0),IF(ATC4="非常勤",ARU42,ASG42))</f>
        <v>　</v>
      </c>
      <c r="ASU42" s="666"/>
      <c r="ASV42" s="667"/>
      <c r="ASW42" s="265"/>
      <c r="ASX42" s="665" t="str">
        <f>IF(ATA42="×",TIME(0,0,0),IF(ATC4="非常勤",ARX42,ASJ42))</f>
        <v>　</v>
      </c>
      <c r="ASY42" s="666"/>
      <c r="ASZ42" s="667"/>
      <c r="ATA42" s="265"/>
      <c r="ATB42" s="665" t="str">
        <f>IF(ATE42="×",TIME(0,0,0),IF(ATC4="非常勤",ASA42,ASM42))</f>
        <v>　</v>
      </c>
      <c r="ATC42" s="666"/>
      <c r="ATD42" s="667"/>
      <c r="ATE42" s="265"/>
      <c r="ATF42" s="720"/>
      <c r="ATG42" s="720"/>
      <c r="ATH42" s="668"/>
      <c r="ATI42" s="670"/>
      <c r="ATJ42" s="669"/>
      <c r="ATK42" s="671"/>
      <c r="ATL42" s="672"/>
      <c r="ATM42" s="672"/>
      <c r="ATN42" s="673"/>
      <c r="ATO42" s="263">
        <f>$A$42</f>
        <v>28</v>
      </c>
      <c r="ATP42" s="264" t="str">
        <f>$B$42</f>
        <v>水</v>
      </c>
      <c r="ATQ42" s="660"/>
      <c r="ATR42" s="661"/>
      <c r="ATS42" s="660"/>
      <c r="ATT42" s="661"/>
      <c r="ATU42" s="662" t="str">
        <f>IFERROR(IF(OR(ATP42="日",ATP42="祝",ATP42=0,ATQ42=""),"　",MAX(IF(AND(ATQ42&lt;=ATU14,ATS42&gt;ATV14),ATV14-ATU14,IF(AND(ATQ42&gt;ATU14,ATS42&lt;=ATV14),ATS42-ATQ42,IF(AND(ATQ42&lt;=ATU14,ATS42&lt;=ATV14),ATS42-ATU14,IF(AND(ATQ42&gt;ATU14,ATS42&gt;ATV14),ATV14-ATQ42,0)))),0)),0)</f>
        <v>　</v>
      </c>
      <c r="ATV42" s="663"/>
      <c r="ATW42" s="664"/>
      <c r="ATX42" s="662" t="str">
        <f>IFERROR(IF(OR(ATP42="日",ATP42="祝",ATP42=0,ATQ42=""),"　",MAX(IF(AND(ATQ42&gt;AUA14,ATS42&gt;ATY14),0,IF(AND(ATQ42&lt;=AUA14,ATQ42&gt;ATX14,ATS42&gt;ATY14),AUA14-ATQ42,IF(AND(ATQ42&lt;=AUA14,ATQ42&lt;=ATX14,ATS42&gt;ATY14),AUA14-ATX14,IF(AND(ATQ42&gt;ATX14,ATS42&lt;=ATY14),ATS42-ATQ42,IF(AND(ATQ42&lt;=ATX14,ATS42&lt;=ATY14),ATS42-ATX14,0))))),0)),0)</f>
        <v>　</v>
      </c>
      <c r="ATY42" s="663"/>
      <c r="ATZ42" s="664"/>
      <c r="AUA42" s="662" t="str">
        <f>IFERROR(IF(OR(ATP42="日",ATP42="祝",ATP42=0,ATQ42=""),"　",MAX(IF(AND(ATQ42&lt;=AUA14,ATS42&gt;AUB14),AUB14-AUA14,IF(ATS42&lt;=AUB14,0,IF(AND(ATQ42&gt;AUA14,ATS42&gt;AUB14),AUB14-ATQ42,0))),0)),0)</f>
        <v>　</v>
      </c>
      <c r="AUB42" s="663"/>
      <c r="AUC42" s="664"/>
      <c r="AUD42" s="662" t="str">
        <f>IFERROR(IF(OR(ATP42="日",ATP42="祝",ATP42=0,ATQ42=""),"　",MAX(IF(ATQ42&gt;AUD14,ATS42-ATQ42,IF(ATQ42&lt;=AUD14,ATS42-AUD14,0)),0)),0)</f>
        <v>　</v>
      </c>
      <c r="AUE42" s="663"/>
      <c r="AUF42" s="664"/>
      <c r="AUG42" s="662" t="str">
        <f>IFERROR(IF(OR(ATP42="日",ATP42="祝",ATP42=0,ATQ42=""),"　",MAX(IF(AND(ATQ42&lt;=AUG14,ATS42&gt;AUH14),AUH14-AUG14,IF(AND(ATQ42&gt;AUG14,ATS42&lt;=AUH14),ATS42-ATQ42,IF(AND(ATQ42&lt;=AUG14,ATS42&lt;=AUH14),ATS42-AUG14,IF(AND(ATQ42&gt;AUG14,ATS42&gt;AUH14),AUH14-ATQ42,0)))),0)),0)</f>
        <v>　</v>
      </c>
      <c r="AUH42" s="663"/>
      <c r="AUI42" s="664"/>
      <c r="AUJ42" s="662" t="str">
        <f>IFERROR(IF(OR(ATP42="日",ATP42="祝",ATP42=0,ATQ42=""),"　",MAX(IF(AND(ATQ42&gt;AUM14,ATS42&gt;AUK14),0,IF(AND(ATQ42&lt;=AUM14,ATQ42&gt;AUJ14,ATS42&gt;AUK14),AUM14-ATQ42,IF(AND(ATQ42&lt;=AUM14,ATQ42&lt;=AUJ14,ATS42&gt;AUK14),AUM14-AUJ14,IF(AND(ATQ42&gt;AUJ14,ATS42&lt;=AUK14),ATS42-ATQ42,IF(AND(ATQ42&lt;=AUJ14,ATS42&lt;=AUK14),ATS42-AUJ14,0))))),0)),0)</f>
        <v>　</v>
      </c>
      <c r="AUK42" s="663"/>
      <c r="AUL42" s="664"/>
      <c r="AUM42" s="662" t="str">
        <f>IFERROR(IF(OR(ATP42="日",ATP42="祝",ATP42=0,ATQ42=""),"　",MAX(IF(AND(ATQ42&lt;=AUM14,ATS42&gt;AUN14),AUN14-AUM14,IF(ATS42&lt;=AUN14,0,IF(AND(ATQ42&gt;AUM14,ATS42&gt;AUN14),AUN14-ATQ42,0))),0)),0)</f>
        <v>　</v>
      </c>
      <c r="AUN42" s="663"/>
      <c r="AUO42" s="664"/>
      <c r="AUP42" s="662" t="str">
        <f t="shared" si="22"/>
        <v>　</v>
      </c>
      <c r="AUQ42" s="663"/>
      <c r="AUR42" s="664"/>
      <c r="AUS42" s="665" t="str">
        <f>IF(AUV42="×",TIME(0,0,0),IF(AVF4="非常勤",ATU42,AUG42))</f>
        <v>　</v>
      </c>
      <c r="AUT42" s="666"/>
      <c r="AUU42" s="667"/>
      <c r="AUV42" s="265"/>
      <c r="AUW42" s="665" t="str">
        <f>IF(AUZ42="×",TIME(0,0,0),IF(AVF4="非常勤",ATX42,AUJ42))</f>
        <v>　</v>
      </c>
      <c r="AUX42" s="666"/>
      <c r="AUY42" s="667"/>
      <c r="AUZ42" s="265"/>
      <c r="AVA42" s="665" t="str">
        <f>IF(AVD42="×",TIME(0,0,0),IF(AVF4="非常勤",AUA42,AUM42))</f>
        <v>　</v>
      </c>
      <c r="AVB42" s="666"/>
      <c r="AVC42" s="667"/>
      <c r="AVD42" s="265"/>
      <c r="AVE42" s="665" t="str">
        <f>IF(AVH42="×",TIME(0,0,0),IF(AVF4="非常勤",AUD42,AUP42))</f>
        <v>　</v>
      </c>
      <c r="AVF42" s="666"/>
      <c r="AVG42" s="667"/>
      <c r="AVH42" s="265"/>
      <c r="AVI42" s="668"/>
      <c r="AVJ42" s="669"/>
      <c r="AVK42" s="668"/>
      <c r="AVL42" s="670"/>
      <c r="AVM42" s="669"/>
      <c r="AVN42" s="671"/>
      <c r="AVO42" s="672"/>
      <c r="AVP42" s="672"/>
      <c r="AVQ42" s="673"/>
      <c r="AVR42" s="263">
        <f>$A$42</f>
        <v>28</v>
      </c>
      <c r="AVS42" s="264" t="str">
        <f>$B$42</f>
        <v>水</v>
      </c>
      <c r="AVT42" s="660"/>
      <c r="AVU42" s="661"/>
      <c r="AVV42" s="660"/>
      <c r="AVW42" s="661"/>
      <c r="AVX42" s="662" t="str">
        <f>IFERROR(IF(OR(AVS42="日",AVS42="祝",AVS42=0,AVT42=""),"　",MAX(IF(AND(AVT42&lt;=AVX14,AVV42&gt;AVY14),AVY14-AVX14,IF(AND(AVT42&gt;AVX14,AVV42&lt;=AVY14),AVV42-AVT42,IF(AND(AVT42&lt;=AVX14,AVV42&lt;=AVY14),AVV42-AVX14,IF(AND(AVT42&gt;AVX14,AVV42&gt;AVY14),AVY14-AVT42,0)))),0)),0)</f>
        <v>　</v>
      </c>
      <c r="AVY42" s="663"/>
      <c r="AVZ42" s="664"/>
      <c r="AWA42" s="662" t="str">
        <f>IFERROR(IF(OR(AVS42="日",AVS42="祝",AVS42=0,AVT42=""),"　",MAX(IF(AND(AVT42&gt;AWD14,AVV42&gt;AWB14),0,IF(AND(AVT42&lt;=AWD14,AVT42&gt;AWA14,AVV42&gt;AWB14),AWD14-AVT42,IF(AND(AVT42&lt;=AWD14,AVT42&lt;=AWA14,AVV42&gt;AWB14),AWD14-AWA14,IF(AND(AVT42&gt;AWA14,AVV42&lt;=AWB14),AVV42-AVT42,IF(AND(AVT42&lt;=AWA14,AVV42&lt;=AWB14),AVV42-AWA14,0))))),0)),0)</f>
        <v>　</v>
      </c>
      <c r="AWB42" s="663"/>
      <c r="AWC42" s="664"/>
      <c r="AWD42" s="662" t="str">
        <f>IFERROR(IF(OR(AVS42="日",AVS42="祝",AVS42=0,AVT42=""),"　",MAX(IF(AND(AVT42&lt;=AWD14,AVV42&gt;AWE14),AWE14-AWD14,IF(AVV42&lt;=AWE14,0,IF(AND(AVT42&gt;AWD14,AVV42&gt;AWE14),AWE14-AVT42,0))),0)),0)</f>
        <v>　</v>
      </c>
      <c r="AWE42" s="663"/>
      <c r="AWF42" s="664"/>
      <c r="AWG42" s="662" t="str">
        <f>IFERROR(IF(OR(AVS42="日",AVS42="祝",AVS42=0,AVT42=""),"　",MAX(IF(AVT42&gt;AWG14,AVV42-AVT42,IF(AVT42&lt;=AWG14,AVV42-AWG14,0)),0)),0)</f>
        <v>　</v>
      </c>
      <c r="AWH42" s="663"/>
      <c r="AWI42" s="664"/>
      <c r="AWJ42" s="662" t="str">
        <f>IFERROR(IF(OR(AVS42="日",AVS42="祝",AVS42=0,AVT42=""),"　",MAX(IF(AND(AVT42&lt;=AWJ14,AVV42&gt;AWK14),AWK14-AWJ14,IF(AND(AVT42&gt;AWJ14,AVV42&lt;=AWK14),AVV42-AVT42,IF(AND(AVT42&lt;=AWJ14,AVV42&lt;=AWK14),AVV42-AWJ14,IF(AND(AVT42&gt;AWJ14,AVV42&gt;AWK14),AWK14-AVT42,0)))),0)),0)</f>
        <v>　</v>
      </c>
      <c r="AWK42" s="663"/>
      <c r="AWL42" s="664"/>
      <c r="AWM42" s="662" t="str">
        <f>IFERROR(IF(OR(AVS42="日",AVS42="祝",AVS42=0,AVT42=""),"　",MAX(IF(AND(AVT42&gt;AWP14,AVV42&gt;AWN14),0,IF(AND(AVT42&lt;=AWP14,AVT42&gt;AWM14,AVV42&gt;AWN14),AWP14-AVT42,IF(AND(AVT42&lt;=AWP14,AVT42&lt;=AWM14,AVV42&gt;AWN14),AWP14-AWM14,IF(AND(AVT42&gt;AWM14,AVV42&lt;=AWN14),AVV42-AVT42,IF(AND(AVT42&lt;=AWM14,AVV42&lt;=AWN14),AVV42-AWM14,0))))),0)),0)</f>
        <v>　</v>
      </c>
      <c r="AWN42" s="663"/>
      <c r="AWO42" s="664"/>
      <c r="AWP42" s="662" t="str">
        <f>IFERROR(IF(OR(AVS42="日",AVS42="祝",AVS42=0,AVT42=""),"　",MAX(IF(AND(AVT42&lt;=AWP14,AVV42&gt;AWQ14),AWQ14-AWP14,IF(AVV42&lt;=AWQ14,0,IF(AND(AVT42&gt;AWP14,AVV42&gt;AWQ14),AWQ14-AVT42,0))),0)),0)</f>
        <v>　</v>
      </c>
      <c r="AWQ42" s="663"/>
      <c r="AWR42" s="664"/>
      <c r="AWS42" s="662" t="str">
        <f t="shared" si="23"/>
        <v>　</v>
      </c>
      <c r="AWT42" s="663"/>
      <c r="AWU42" s="664"/>
      <c r="AWV42" s="665" t="str">
        <f>IF(AWY42="×",TIME(0,0,0),IF(AXI4="非常勤",AVX42,AWJ42))</f>
        <v>　</v>
      </c>
      <c r="AWW42" s="666"/>
      <c r="AWX42" s="667"/>
      <c r="AWY42" s="265"/>
      <c r="AWZ42" s="665" t="str">
        <f>IF(AXC42="×",TIME(0,0,0),IF(AXI4="非常勤",AWA42,AWM42))</f>
        <v>　</v>
      </c>
      <c r="AXA42" s="666"/>
      <c r="AXB42" s="667"/>
      <c r="AXC42" s="265"/>
      <c r="AXD42" s="665" t="str">
        <f>IF(AXG42="×",TIME(0,0,0),IF(AXI4="非常勤",AWD42,AWP42))</f>
        <v>　</v>
      </c>
      <c r="AXE42" s="666"/>
      <c r="AXF42" s="667"/>
      <c r="AXG42" s="265"/>
      <c r="AXH42" s="665" t="str">
        <f>IF(AXK42="×",TIME(0,0,0),IF(AXI4="非常勤",AWG42,AWS42))</f>
        <v>　</v>
      </c>
      <c r="AXI42" s="666"/>
      <c r="AXJ42" s="667"/>
      <c r="AXK42" s="265"/>
      <c r="AXL42" s="668"/>
      <c r="AXM42" s="669"/>
      <c r="AXN42" s="668"/>
      <c r="AXO42" s="670"/>
      <c r="AXP42" s="669"/>
      <c r="AXQ42" s="671"/>
      <c r="AXR42" s="672"/>
      <c r="AXS42" s="672"/>
      <c r="AXT42" s="673"/>
      <c r="AXU42" s="263">
        <f>$A$42</f>
        <v>28</v>
      </c>
      <c r="AXV42" s="264" t="str">
        <f>$B$42</f>
        <v>水</v>
      </c>
      <c r="AXW42" s="660"/>
      <c r="AXX42" s="661"/>
      <c r="AXY42" s="660"/>
      <c r="AXZ42" s="661"/>
      <c r="AYA42" s="662" t="str">
        <f>IFERROR(IF(OR(AXV42="日",AXV42="祝",AXV42=0,AXW42=""),"　",MAX(IF(AND(AXW42&lt;=AYA14,AXY42&gt;AYB14),AYB14-AYA14,IF(AND(AXW42&gt;AYA14,AXY42&lt;=AYB14),AXY42-AXW42,IF(AND(AXW42&lt;=AYA14,AXY42&lt;=AYB14),AXY42-AYA14,IF(AND(AXW42&gt;AYA14,AXY42&gt;AYB14),AYB14-AXW42,0)))),0)),0)</f>
        <v>　</v>
      </c>
      <c r="AYB42" s="663"/>
      <c r="AYC42" s="664"/>
      <c r="AYD42" s="662" t="str">
        <f>IFERROR(IF(OR(AXV42="日",AXV42="祝",AXV42=0,AXW42=""),"　",MAX(IF(AND(AXW42&gt;AYG14,AXY42&gt;AYE14),0,IF(AND(AXW42&lt;=AYG14,AXW42&gt;AYD14,AXY42&gt;AYE14),AYG14-AXW42,IF(AND(AXW42&lt;=AYG14,AXW42&lt;=AYD14,AXY42&gt;AYE14),AYG14-AYD14,IF(AND(AXW42&gt;AYD14,AXY42&lt;=AYE14),AXY42-AXW42,IF(AND(AXW42&lt;=AYD14,AXY42&lt;=AYE14),AXY42-AYD14,0))))),0)),0)</f>
        <v>　</v>
      </c>
      <c r="AYE42" s="663"/>
      <c r="AYF42" s="664"/>
      <c r="AYG42" s="662" t="str">
        <f>IFERROR(IF(OR(AXV42="日",AXV42="祝",AXV42=0,AXW42=""),"　",MAX(IF(AND(AXW42&lt;=AYG14,AXY42&gt;AYH14),AYH14-AYG14,IF(AXY42&lt;=AYH14,0,IF(AND(AXW42&gt;AYG14,AXY42&gt;AYH14),AYH14-AXW42,0))),0)),0)</f>
        <v>　</v>
      </c>
      <c r="AYH42" s="663"/>
      <c r="AYI42" s="664"/>
      <c r="AYJ42" s="662" t="str">
        <f>IFERROR(IF(OR(AXV42="日",AXV42="祝",AXV42=0,AXW42=""),"　",MAX(IF(AXW42&gt;AYJ14,AXY42-AXW42,IF(AXW42&lt;=AYJ14,AXY42-AYJ14,0)),0)),0)</f>
        <v>　</v>
      </c>
      <c r="AYK42" s="663"/>
      <c r="AYL42" s="664"/>
      <c r="AYM42" s="662" t="str">
        <f>IFERROR(IF(OR(AXV42="日",AXV42="祝",AXV42=0,AXW42=""),"　",MAX(IF(AND(AXW42&lt;=AYM14,AXY42&gt;AYN14),AYN14-AYM14,IF(AND(AXW42&gt;AYM14,AXY42&lt;=AYN14),AXY42-AXW42,IF(AND(AXW42&lt;=AYM14,AXY42&lt;=AYN14),AXY42-AYM14,IF(AND(AXW42&gt;AYM14,AXY42&gt;AYN14),AYN14-AXW42,0)))),0)),0)</f>
        <v>　</v>
      </c>
      <c r="AYN42" s="663"/>
      <c r="AYO42" s="664"/>
      <c r="AYP42" s="662" t="str">
        <f>IFERROR(IF(OR(AXV42="日",AXV42="祝",AXV42=0,AXW42=""),"　",MAX(IF(AND(AXW42&gt;AYS14,AXY42&gt;AYQ14),0,IF(AND(AXW42&lt;=AYS14,AXW42&gt;AYP14,AXY42&gt;AYQ14),AYS14-AXW42,IF(AND(AXW42&lt;=AYS14,AXW42&lt;=AYP14,AXY42&gt;AYQ14),AYS14-AYP14,IF(AND(AXW42&gt;AYP14,AXY42&lt;=AYQ14),AXY42-AXW42,IF(AND(AXW42&lt;=AYP14,AXY42&lt;=AYQ14),AXY42-AYP14,0))))),0)),0)</f>
        <v>　</v>
      </c>
      <c r="AYQ42" s="663"/>
      <c r="AYR42" s="664"/>
      <c r="AYS42" s="662" t="str">
        <f>IFERROR(IF(OR(AXV42="日",AXV42="祝",AXV42=0,AXW42=""),"　",MAX(IF(AND(AXW42&lt;=AYS14,AXY42&gt;AYT14),AYT14-AYS14,IF(AXY42&lt;=AYT14,0,IF(AND(AXW42&gt;AYS14,AXY42&gt;AYT14),AYT14-AXW42,0))),0)),0)</f>
        <v>　</v>
      </c>
      <c r="AYT42" s="663"/>
      <c r="AYU42" s="664"/>
      <c r="AYV42" s="662" t="str">
        <f t="shared" si="24"/>
        <v>　</v>
      </c>
      <c r="AYW42" s="663"/>
      <c r="AYX42" s="664"/>
      <c r="AYY42" s="665" t="str">
        <f>IF(AZB42="×",TIME(0,0,0),IF(AZL4="非常勤",AYA42,AYM42))</f>
        <v>　</v>
      </c>
      <c r="AYZ42" s="666"/>
      <c r="AZA42" s="667"/>
      <c r="AZB42" s="265"/>
      <c r="AZC42" s="665" t="str">
        <f>IF(AZF42="×",TIME(0,0,0),IF(AZL4="非常勤",AYD42,AYP42))</f>
        <v>　</v>
      </c>
      <c r="AZD42" s="666"/>
      <c r="AZE42" s="667"/>
      <c r="AZF42" s="265"/>
      <c r="AZG42" s="665" t="str">
        <f>IF(AZJ42="×",TIME(0,0,0),IF(AZL4="非常勤",AYG42,AYS42))</f>
        <v>　</v>
      </c>
      <c r="AZH42" s="666"/>
      <c r="AZI42" s="667"/>
      <c r="AZJ42" s="265"/>
      <c r="AZK42" s="665" t="str">
        <f>IF(AZN42="×",TIME(0,0,0),IF(AZL4="非常勤",AYJ42,AYV42))</f>
        <v>　</v>
      </c>
      <c r="AZL42" s="666"/>
      <c r="AZM42" s="667"/>
      <c r="AZN42" s="265"/>
      <c r="AZO42" s="668"/>
      <c r="AZP42" s="669"/>
      <c r="AZQ42" s="668"/>
      <c r="AZR42" s="670"/>
      <c r="AZS42" s="669"/>
      <c r="AZT42" s="671"/>
      <c r="AZU42" s="672"/>
      <c r="AZV42" s="672"/>
      <c r="AZW42" s="673"/>
      <c r="AZX42" s="263">
        <f>$A$42</f>
        <v>28</v>
      </c>
      <c r="AZY42" s="264" t="str">
        <f>$B$42</f>
        <v>水</v>
      </c>
      <c r="AZZ42" s="660"/>
      <c r="BAA42" s="661"/>
      <c r="BAB42" s="660"/>
      <c r="BAC42" s="661"/>
      <c r="BAD42" s="662" t="str">
        <f>IFERROR(IF(OR(AZY42="日",AZY42="祝",AZY42=0,AZZ42=""),"　",MAX(IF(AND(AZZ42&lt;=BAD14,BAB42&gt;BAE14),BAE14-BAD14,IF(AND(AZZ42&gt;BAD14,BAB42&lt;=BAE14),BAB42-AZZ42,IF(AND(AZZ42&lt;=BAD14,BAB42&lt;=BAE14),BAB42-BAD14,IF(AND(AZZ42&gt;BAD14,BAB42&gt;BAE14),BAE14-AZZ42,0)))),0)),0)</f>
        <v>　</v>
      </c>
      <c r="BAE42" s="663"/>
      <c r="BAF42" s="664"/>
      <c r="BAG42" s="662" t="str">
        <f>IFERROR(IF(OR(AZY42="日",AZY42="祝",AZY42=0,AZZ42=""),"　",MAX(IF(AND(AZZ42&gt;BAJ14,BAB42&gt;BAH14),0,IF(AND(AZZ42&lt;=BAJ14,AZZ42&gt;BAG14,BAB42&gt;BAH14),BAJ14-AZZ42,IF(AND(AZZ42&lt;=BAJ14,AZZ42&lt;=BAG14,BAB42&gt;BAH14),BAJ14-BAG14,IF(AND(AZZ42&gt;BAG14,BAB42&lt;=BAH14),BAB42-AZZ42,IF(AND(AZZ42&lt;=BAG14,BAB42&lt;=BAH14),BAB42-BAG14,0))))),0)),0)</f>
        <v>　</v>
      </c>
      <c r="BAH42" s="663"/>
      <c r="BAI42" s="664"/>
      <c r="BAJ42" s="662" t="str">
        <f>IFERROR(IF(OR(AZY42="日",AZY42="祝",AZY42=0,AZZ42=""),"　",MAX(IF(AND(AZZ42&lt;=BAJ14,BAB42&gt;BAK14),BAK14-BAJ14,IF(BAB42&lt;=BAK14,0,IF(AND(AZZ42&gt;BAJ14,BAB42&gt;BAK14),BAK14-AZZ42,0))),0)),0)</f>
        <v>　</v>
      </c>
      <c r="BAK42" s="663"/>
      <c r="BAL42" s="664"/>
      <c r="BAM42" s="662" t="str">
        <f>IFERROR(IF(OR(AZY42="日",AZY42="祝",AZY42=0,AZZ42=""),"　",MAX(IF(AZZ42&gt;BAM14,BAB42-AZZ42,IF(AZZ42&lt;=BAM14,BAB42-BAM14,0)),0)),0)</f>
        <v>　</v>
      </c>
      <c r="BAN42" s="663"/>
      <c r="BAO42" s="664"/>
      <c r="BAP42" s="662" t="str">
        <f>IFERROR(IF(OR(AZY42="日",AZY42="祝",AZY42=0,AZZ42=""),"　",MAX(IF(AND(AZZ42&lt;=BAP14,BAB42&gt;BAQ14),BAQ14-BAP14,IF(AND(AZZ42&gt;BAP14,BAB42&lt;=BAQ14),BAB42-AZZ42,IF(AND(AZZ42&lt;=BAP14,BAB42&lt;=BAQ14),BAB42-BAP14,IF(AND(AZZ42&gt;BAP14,BAB42&gt;BAQ14),BAQ14-AZZ42,0)))),0)),0)</f>
        <v>　</v>
      </c>
      <c r="BAQ42" s="663"/>
      <c r="BAR42" s="664"/>
      <c r="BAS42" s="662" t="str">
        <f>IFERROR(IF(OR(AZY42="日",AZY42="祝",AZY42=0,AZZ42=""),"　",MAX(IF(AND(AZZ42&gt;BAV14,BAB42&gt;BAT14),0,IF(AND(AZZ42&lt;=BAV14,AZZ42&gt;BAS14,BAB42&gt;BAT14),BAV14-AZZ42,IF(AND(AZZ42&lt;=BAV14,AZZ42&lt;=BAS14,BAB42&gt;BAT14),BAV14-BAS14,IF(AND(AZZ42&gt;BAS14,BAB42&lt;=BAT14),BAB42-AZZ42,IF(AND(AZZ42&lt;=BAS14,BAB42&lt;=BAT14),BAB42-BAS14,0))))),0)),0)</f>
        <v>　</v>
      </c>
      <c r="BAT42" s="663"/>
      <c r="BAU42" s="664"/>
      <c r="BAV42" s="662" t="str">
        <f>IFERROR(IF(OR(AZY42="日",AZY42="祝",AZY42=0,AZZ42=""),"　",MAX(IF(AND(AZZ42&lt;=BAV14,BAB42&gt;BAW14),BAW14-BAV14,IF(BAB42&lt;=BAW14,0,IF(AND(AZZ42&gt;BAV14,BAB42&gt;BAW14),BAW14-AZZ42,0))),0)),0)</f>
        <v>　</v>
      </c>
      <c r="BAW42" s="663"/>
      <c r="BAX42" s="664"/>
      <c r="BAY42" s="662" t="str">
        <f t="shared" si="25"/>
        <v>　</v>
      </c>
      <c r="BAZ42" s="663"/>
      <c r="BBA42" s="664"/>
      <c r="BBB42" s="665" t="str">
        <f>IF(BBE42="×",TIME(0,0,0),IF(BBO4="非常勤",BAD42,BAP42))</f>
        <v>　</v>
      </c>
      <c r="BBC42" s="666"/>
      <c r="BBD42" s="667"/>
      <c r="BBE42" s="265"/>
      <c r="BBF42" s="665" t="str">
        <f>IF(BBI42="×",TIME(0,0,0),IF(BBO4="非常勤",BAG42,BAS42))</f>
        <v>　</v>
      </c>
      <c r="BBG42" s="666"/>
      <c r="BBH42" s="667"/>
      <c r="BBI42" s="265"/>
      <c r="BBJ42" s="665" t="str">
        <f>IF(BBM42="×",TIME(0,0,0),IF(BBO4="非常勤",BAJ42,BAV42))</f>
        <v>　</v>
      </c>
      <c r="BBK42" s="666"/>
      <c r="BBL42" s="667"/>
      <c r="BBM42" s="265"/>
      <c r="BBN42" s="665" t="str">
        <f>IF(BBQ42="×",TIME(0,0,0),IF(BBO4="非常勤",BAM42,BAY42))</f>
        <v>　</v>
      </c>
      <c r="BBO42" s="666"/>
      <c r="BBP42" s="667"/>
      <c r="BBQ42" s="265"/>
      <c r="BBR42" s="668"/>
      <c r="BBS42" s="669"/>
      <c r="BBT42" s="668"/>
      <c r="BBU42" s="670"/>
      <c r="BBV42" s="669"/>
      <c r="BBW42" s="671"/>
      <c r="BBX42" s="672"/>
      <c r="BBY42" s="672"/>
      <c r="BBZ42" s="673"/>
      <c r="BCA42" s="263">
        <f>$A$42</f>
        <v>28</v>
      </c>
      <c r="BCB42" s="264" t="str">
        <f>$B$42</f>
        <v>水</v>
      </c>
      <c r="BCC42" s="660"/>
      <c r="BCD42" s="661"/>
      <c r="BCE42" s="660"/>
      <c r="BCF42" s="661"/>
      <c r="BCG42" s="662" t="str">
        <f>IFERROR(IF(OR(BCB42="日",BCB42="祝",BCB42=0,BCC42=""),"　",MAX(IF(AND(BCC42&lt;=BCG14,BCE42&gt;BCH14),BCH14-BCG14,IF(AND(BCC42&gt;BCG14,BCE42&lt;=BCH14),BCE42-BCC42,IF(AND(BCC42&lt;=BCG14,BCE42&lt;=BCH14),BCE42-BCG14,IF(AND(BCC42&gt;BCG14,BCE42&gt;BCH14),BCH14-BCC42,0)))),0)),0)</f>
        <v>　</v>
      </c>
      <c r="BCH42" s="663"/>
      <c r="BCI42" s="664"/>
      <c r="BCJ42" s="662" t="str">
        <f>IFERROR(IF(OR(BCB42="日",BCB42="祝",BCB42=0,BCC42=""),"　",MAX(IF(AND(BCC42&gt;BCM14,BCE42&gt;BCK14),0,IF(AND(BCC42&lt;=BCM14,BCC42&gt;BCJ14,BCE42&gt;BCK14),BCM14-BCC42,IF(AND(BCC42&lt;=BCM14,BCC42&lt;=BCJ14,BCE42&gt;BCK14),BCM14-BCJ14,IF(AND(BCC42&gt;BCJ14,BCE42&lt;=BCK14),BCE42-BCC42,IF(AND(BCC42&lt;=BCJ14,BCE42&lt;=BCK14),BCE42-BCJ14,0))))),0)),0)</f>
        <v>　</v>
      </c>
      <c r="BCK42" s="663"/>
      <c r="BCL42" s="664"/>
      <c r="BCM42" s="662" t="str">
        <f>IFERROR(IF(OR(BCB42="日",BCB42="祝",BCB42=0,BCC42=""),"　",MAX(IF(AND(BCC42&lt;=BCM14,BCE42&gt;BCN14),BCN14-BCM14,IF(BCE42&lt;=BCN14,0,IF(AND(BCC42&gt;BCM14,BCE42&gt;BCN14),BCN14-BCC42,0))),0)),0)</f>
        <v>　</v>
      </c>
      <c r="BCN42" s="663"/>
      <c r="BCO42" s="664"/>
      <c r="BCP42" s="662" t="str">
        <f>IFERROR(IF(OR(BCB42="日",BCB42="祝",BCB42=0,BCC42=""),"　",MAX(IF(BCC42&gt;BCP14,BCE42-BCC42,IF(BCC42&lt;=BCP14,BCE42-BCP14,0)),0)),0)</f>
        <v>　</v>
      </c>
      <c r="BCQ42" s="663"/>
      <c r="BCR42" s="664"/>
      <c r="BCS42" s="662" t="str">
        <f>IFERROR(IF(OR(BCB42="日",BCB42="祝",BCB42=0,BCC42=""),"　",MAX(IF(AND(BCC42&lt;=BCS14,BCE42&gt;BCT14),BCT14-BCS14,IF(AND(BCC42&gt;BCS14,BCE42&lt;=BCT14),BCE42-BCC42,IF(AND(BCC42&lt;=BCS14,BCE42&lt;=BCT14),BCE42-BCS14,IF(AND(BCC42&gt;BCS14,BCE42&gt;BCT14),BCT14-BCC42,0)))),0)),0)</f>
        <v>　</v>
      </c>
      <c r="BCT42" s="663"/>
      <c r="BCU42" s="664"/>
      <c r="BCV42" s="662" t="str">
        <f>IFERROR(IF(OR(BCB42="日",BCB42="祝",BCB42=0,BCC42=""),"　",MAX(IF(AND(BCC42&gt;BCY14,BCE42&gt;BCW14),0,IF(AND(BCC42&lt;=BCY14,BCC42&gt;BCV14,BCE42&gt;BCW14),BCY14-BCC42,IF(AND(BCC42&lt;=BCY14,BCC42&lt;=BCV14,BCE42&gt;BCW14),BCY14-BCV14,IF(AND(BCC42&gt;BCV14,BCE42&lt;=BCW14),BCE42-BCC42,IF(AND(BCC42&lt;=BCV14,BCE42&lt;=BCW14),BCE42-BCV14,0))))),0)),0)</f>
        <v>　</v>
      </c>
      <c r="BCW42" s="663"/>
      <c r="BCX42" s="664"/>
      <c r="BCY42" s="662" t="str">
        <f>IFERROR(IF(OR(BCB42="日",BCB42="祝",BCB42=0,BCC42=""),"　",MAX(IF(AND(BCC42&lt;=BCY14,BCE42&gt;BCZ14),BCZ14-BCY14,IF(BCE42&lt;=BCZ14,0,IF(AND(BCC42&gt;BCY14,BCE42&gt;BCZ14),BCZ14-BCC42,0))),0)),0)</f>
        <v>　</v>
      </c>
      <c r="BCZ42" s="663"/>
      <c r="BDA42" s="664"/>
      <c r="BDB42" s="662" t="str">
        <f t="shared" si="26"/>
        <v>　</v>
      </c>
      <c r="BDC42" s="663"/>
      <c r="BDD42" s="664"/>
      <c r="BDE42" s="665" t="str">
        <f>IF(BDH42="×",TIME(0,0,0),IF(BDR4="非常勤",BCG42,BCS42))</f>
        <v>　</v>
      </c>
      <c r="BDF42" s="666"/>
      <c r="BDG42" s="667"/>
      <c r="BDH42" s="265"/>
      <c r="BDI42" s="665" t="str">
        <f>IF(BDL42="×",TIME(0,0,0),IF(BDR4="非常勤",BCJ42,BCV42))</f>
        <v>　</v>
      </c>
      <c r="BDJ42" s="666"/>
      <c r="BDK42" s="667"/>
      <c r="BDL42" s="265"/>
      <c r="BDM42" s="665" t="str">
        <f>IF(BDP42="×",TIME(0,0,0),IF(BDR4="非常勤",BCM42,BCY42))</f>
        <v>　</v>
      </c>
      <c r="BDN42" s="666"/>
      <c r="BDO42" s="667"/>
      <c r="BDP42" s="265"/>
      <c r="BDQ42" s="665" t="str">
        <f>IF(BDT42="×",TIME(0,0,0),IF(BDR4="非常勤",BCP42,BDB42))</f>
        <v>　</v>
      </c>
      <c r="BDR42" s="666"/>
      <c r="BDS42" s="667"/>
      <c r="BDT42" s="265"/>
      <c r="BDU42" s="668"/>
      <c r="BDV42" s="669"/>
      <c r="BDW42" s="668"/>
      <c r="BDX42" s="670"/>
      <c r="BDY42" s="669"/>
      <c r="BDZ42" s="671"/>
      <c r="BEA42" s="672"/>
      <c r="BEB42" s="672"/>
      <c r="BEC42" s="673"/>
      <c r="BED42" s="263">
        <f>$A$42</f>
        <v>28</v>
      </c>
      <c r="BEE42" s="264" t="str">
        <f>$B$42</f>
        <v>水</v>
      </c>
      <c r="BEF42" s="660"/>
      <c r="BEG42" s="661"/>
      <c r="BEH42" s="660"/>
      <c r="BEI42" s="661"/>
      <c r="BEJ42" s="662" t="str">
        <f>IFERROR(IF(OR(BEE42="日",BEE42="祝",BEE42=0,BEF42=""),"　",MAX(IF(AND(BEF42&lt;=BEJ14,BEH42&gt;BEK14),BEK14-BEJ14,IF(AND(BEF42&gt;BEJ14,BEH42&lt;=BEK14),BEH42-BEF42,IF(AND(BEF42&lt;=BEJ14,BEH42&lt;=BEK14),BEH42-BEJ14,IF(AND(BEF42&gt;BEJ14,BEH42&gt;BEK14),BEK14-BEF42,0)))),0)),0)</f>
        <v>　</v>
      </c>
      <c r="BEK42" s="663"/>
      <c r="BEL42" s="664"/>
      <c r="BEM42" s="662" t="str">
        <f>IFERROR(IF(OR(BEE42="日",BEE42="祝",BEE42=0,BEF42=""),"　",MAX(IF(AND(BEF42&gt;BEP14,BEH42&gt;BEN14),0,IF(AND(BEF42&lt;=BEP14,BEF42&gt;BEM14,BEH42&gt;BEN14),BEP14-BEF42,IF(AND(BEF42&lt;=BEP14,BEF42&lt;=BEM14,BEH42&gt;BEN14),BEP14-BEM14,IF(AND(BEF42&gt;BEM14,BEH42&lt;=BEN14),BEH42-BEF42,IF(AND(BEF42&lt;=BEM14,BEH42&lt;=BEN14),BEH42-BEM14,0))))),0)),0)</f>
        <v>　</v>
      </c>
      <c r="BEN42" s="663"/>
      <c r="BEO42" s="664"/>
      <c r="BEP42" s="662" t="str">
        <f>IFERROR(IF(OR(BEE42="日",BEE42="祝",BEE42=0,BEF42=""),"　",MAX(IF(AND(BEF42&lt;=BEP14,BEH42&gt;BEQ14),BEQ14-BEP14,IF(BEH42&lt;=BEQ14,0,IF(AND(BEF42&gt;BEP14,BEH42&gt;BEQ14),BEQ14-BEF42,0))),0)),0)</f>
        <v>　</v>
      </c>
      <c r="BEQ42" s="663"/>
      <c r="BER42" s="664"/>
      <c r="BES42" s="662" t="str">
        <f>IFERROR(IF(OR(BEE42="日",BEE42="祝",BEE42=0,BEF42=""),"　",MAX(IF(BEF42&gt;BES14,BEH42-BEF42,IF(BEF42&lt;=BES14,BEH42-BES14,0)),0)),0)</f>
        <v>　</v>
      </c>
      <c r="BET42" s="663"/>
      <c r="BEU42" s="664"/>
      <c r="BEV42" s="662" t="str">
        <f>IFERROR(IF(OR(BEE42="日",BEE42="祝",BEE42=0,BEF42=""),"　",MAX(IF(AND(BEF42&lt;=BEV14,BEH42&gt;BEW14),BEW14-BEV14,IF(AND(BEF42&gt;BEV14,BEH42&lt;=BEW14),BEH42-BEF42,IF(AND(BEF42&lt;=BEV14,BEH42&lt;=BEW14),BEH42-BEV14,IF(AND(BEF42&gt;BEV14,BEH42&gt;BEW14),BEW14-BEF42,0)))),0)),0)</f>
        <v>　</v>
      </c>
      <c r="BEW42" s="663"/>
      <c r="BEX42" s="664"/>
      <c r="BEY42" s="662" t="str">
        <f>IFERROR(IF(OR(BEE42="日",BEE42="祝",BEE42=0,BEF42=""),"　",MAX(IF(AND(BEF42&gt;BFB14,BEH42&gt;BEZ14),0,IF(AND(BEF42&lt;=BFB14,BEF42&gt;BEY14,BEH42&gt;BEZ14),BFB14-BEF42,IF(AND(BEF42&lt;=BFB14,BEF42&lt;=BEY14,BEH42&gt;BEZ14),BFB14-BEY14,IF(AND(BEF42&gt;BEY14,BEH42&lt;=BEZ14),BEH42-BEF42,IF(AND(BEF42&lt;=BEY14,BEH42&lt;=BEZ14),BEH42-BEY14,0))))),0)),0)</f>
        <v>　</v>
      </c>
      <c r="BEZ42" s="663"/>
      <c r="BFA42" s="664"/>
      <c r="BFB42" s="662" t="str">
        <f>IFERROR(IF(OR(BEE42="日",BEE42="祝",BEE42=0,BEF42=""),"　",MAX(IF(AND(BEF42&lt;=BFB14,BEH42&gt;BFC14),BFC14-BFB14,IF(BEH42&lt;=BFC14,0,IF(AND(BEF42&gt;BFB14,BEH42&gt;BFC14),BFC14-BEF42,0))),0)),0)</f>
        <v>　</v>
      </c>
      <c r="BFC42" s="663"/>
      <c r="BFD42" s="664"/>
      <c r="BFE42" s="662" t="str">
        <f t="shared" si="27"/>
        <v>　</v>
      </c>
      <c r="BFF42" s="663"/>
      <c r="BFG42" s="664"/>
      <c r="BFH42" s="665" t="str">
        <f>IF(BFK42="×",TIME(0,0,0),IF(BFU4="非常勤",BEJ42,BEV42))</f>
        <v>　</v>
      </c>
      <c r="BFI42" s="666"/>
      <c r="BFJ42" s="667"/>
      <c r="BFK42" s="265"/>
      <c r="BFL42" s="665" t="str">
        <f>IF(BFO42="×",TIME(0,0,0),IF(BFU4="非常勤",BEM42,BEY42))</f>
        <v>　</v>
      </c>
      <c r="BFM42" s="666"/>
      <c r="BFN42" s="667"/>
      <c r="BFO42" s="265"/>
      <c r="BFP42" s="665" t="str">
        <f>IF(BFS42="×",TIME(0,0,0),IF(BFU4="非常勤",BEP42,BFB42))</f>
        <v>　</v>
      </c>
      <c r="BFQ42" s="666"/>
      <c r="BFR42" s="667"/>
      <c r="BFS42" s="265"/>
      <c r="BFT42" s="665" t="str">
        <f>IF(BFW42="×",TIME(0,0,0),IF(BFU4="非常勤",BES42,BFE42))</f>
        <v>　</v>
      </c>
      <c r="BFU42" s="666"/>
      <c r="BFV42" s="667"/>
      <c r="BFW42" s="265"/>
      <c r="BFX42" s="668"/>
      <c r="BFY42" s="669"/>
      <c r="BFZ42" s="668"/>
      <c r="BGA42" s="670"/>
      <c r="BGB42" s="669"/>
      <c r="BGC42" s="671"/>
      <c r="BGD42" s="672"/>
      <c r="BGE42" s="672"/>
      <c r="BGF42" s="673"/>
      <c r="BGG42" s="263">
        <f>$A$42</f>
        <v>28</v>
      </c>
      <c r="BGH42" s="264" t="str">
        <f>$B$42</f>
        <v>水</v>
      </c>
      <c r="BGI42" s="660"/>
      <c r="BGJ42" s="661"/>
      <c r="BGK42" s="660"/>
      <c r="BGL42" s="661"/>
      <c r="BGM42" s="662" t="str">
        <f>IFERROR(IF(OR(BGH42="日",BGH42="祝",BGH42=0,BGI42=""),"　",MAX(IF(AND(BGI42&lt;=BGM14,BGK42&gt;BGN14),BGN14-BGM14,IF(AND(BGI42&gt;BGM14,BGK42&lt;=BGN14),BGK42-BGI42,IF(AND(BGI42&lt;=BGM14,BGK42&lt;=BGN14),BGK42-BGM14,IF(AND(BGI42&gt;BGM14,BGK42&gt;BGN14),BGN14-BGI42,0)))),0)),0)</f>
        <v>　</v>
      </c>
      <c r="BGN42" s="663"/>
      <c r="BGO42" s="664"/>
      <c r="BGP42" s="662" t="str">
        <f>IFERROR(IF(OR(BGH42="日",BGH42="祝",BGH42=0,BGI42=""),"　",MAX(IF(AND(BGI42&gt;BGS14,BGK42&gt;BGQ14),0,IF(AND(BGI42&lt;=BGS14,BGI42&gt;BGP14,BGK42&gt;BGQ14),BGS14-BGI42,IF(AND(BGI42&lt;=BGS14,BGI42&lt;=BGP14,BGK42&gt;BGQ14),BGS14-BGP14,IF(AND(BGI42&gt;BGP14,BGK42&lt;=BGQ14),BGK42-BGI42,IF(AND(BGI42&lt;=BGP14,BGK42&lt;=BGQ14),BGK42-BGP14,0))))),0)),0)</f>
        <v>　</v>
      </c>
      <c r="BGQ42" s="663"/>
      <c r="BGR42" s="664"/>
      <c r="BGS42" s="662" t="str">
        <f>IFERROR(IF(OR(BGH42="日",BGH42="祝",BGH42=0,BGI42=""),"　",MAX(IF(AND(BGI42&lt;=BGS14,BGK42&gt;BGT14),BGT14-BGS14,IF(BGK42&lt;=BGT14,0,IF(AND(BGI42&gt;BGS14,BGK42&gt;BGT14),BGT14-BGI42,0))),0)),0)</f>
        <v>　</v>
      </c>
      <c r="BGT42" s="663"/>
      <c r="BGU42" s="664"/>
      <c r="BGV42" s="662" t="str">
        <f>IFERROR(IF(OR(BGH42="日",BGH42="祝",BGH42=0,BGI42=""),"　",MAX(IF(BGI42&gt;BGV14,BGK42-BGI42,IF(BGI42&lt;=BGV14,BGK42-BGV14,0)),0)),0)</f>
        <v>　</v>
      </c>
      <c r="BGW42" s="663"/>
      <c r="BGX42" s="664"/>
      <c r="BGY42" s="662" t="str">
        <f>IFERROR(IF(OR(BGH42="日",BGH42="祝",BGH42=0,BGI42=""),"　",MAX(IF(AND(BGI42&lt;=BGY14,BGK42&gt;BGZ14),BGZ14-BGY14,IF(AND(BGI42&gt;BGY14,BGK42&lt;=BGZ14),BGK42-BGI42,IF(AND(BGI42&lt;=BGY14,BGK42&lt;=BGZ14),BGK42-BGY14,IF(AND(BGI42&gt;BGY14,BGK42&gt;BGZ14),BGZ14-BGI42,0)))),0)),0)</f>
        <v>　</v>
      </c>
      <c r="BGZ42" s="663"/>
      <c r="BHA42" s="664"/>
      <c r="BHB42" s="662" t="str">
        <f>IFERROR(IF(OR(BGH42="日",BGH42="祝",BGH42=0,BGI42=""),"　",MAX(IF(AND(BGI42&gt;BHE14,BGK42&gt;BHC14),0,IF(AND(BGI42&lt;=BHE14,BGI42&gt;BHB14,BGK42&gt;BHC14),BHE14-BGI42,IF(AND(BGI42&lt;=BHE14,BGI42&lt;=BHB14,BGK42&gt;BHC14),BHE14-BHB14,IF(AND(BGI42&gt;BHB14,BGK42&lt;=BHC14),BGK42-BGI42,IF(AND(BGI42&lt;=BHB14,BGK42&lt;=BHC14),BGK42-BHB14,0))))),0)),0)</f>
        <v>　</v>
      </c>
      <c r="BHC42" s="663"/>
      <c r="BHD42" s="664"/>
      <c r="BHE42" s="662" t="str">
        <f>IFERROR(IF(OR(BGH42="日",BGH42="祝",BGH42=0,BGI42=""),"　",MAX(IF(AND(BGI42&lt;=BHE14,BGK42&gt;BHF14),BHF14-BHE14,IF(BGK42&lt;=BHF14,0,IF(AND(BGI42&gt;BHE14,BGK42&gt;BHF14),BHF14-BGI42,0))),0)),0)</f>
        <v>　</v>
      </c>
      <c r="BHF42" s="663"/>
      <c r="BHG42" s="664"/>
      <c r="BHH42" s="662" t="str">
        <f t="shared" si="28"/>
        <v>　</v>
      </c>
      <c r="BHI42" s="663"/>
      <c r="BHJ42" s="664"/>
      <c r="BHK42" s="665" t="str">
        <f>IF(BHN42="×",TIME(0,0,0),IF(BHX4="非常勤",BGM42,BGY42))</f>
        <v>　</v>
      </c>
      <c r="BHL42" s="666"/>
      <c r="BHM42" s="667"/>
      <c r="BHN42" s="265"/>
      <c r="BHO42" s="665" t="str">
        <f>IF(BHR42="×",TIME(0,0,0),IF(BHX4="非常勤",BGP42,BHB42))</f>
        <v>　</v>
      </c>
      <c r="BHP42" s="666"/>
      <c r="BHQ42" s="667"/>
      <c r="BHR42" s="265"/>
      <c r="BHS42" s="665" t="str">
        <f>IF(BHV42="×",TIME(0,0,0),IF(BHX4="非常勤",BGS42,BHE42))</f>
        <v>　</v>
      </c>
      <c r="BHT42" s="666"/>
      <c r="BHU42" s="667"/>
      <c r="BHV42" s="265"/>
      <c r="BHW42" s="665" t="str">
        <f>IF(BHZ42="×",TIME(0,0,0),IF(BHX4="非常勤",BGV42,BHH42))</f>
        <v>　</v>
      </c>
      <c r="BHX42" s="666"/>
      <c r="BHY42" s="667"/>
      <c r="BHZ42" s="265"/>
      <c r="BIA42" s="668"/>
      <c r="BIB42" s="669"/>
      <c r="BIC42" s="668"/>
      <c r="BID42" s="670"/>
      <c r="BIE42" s="669"/>
      <c r="BIF42" s="671"/>
      <c r="BIG42" s="672"/>
      <c r="BIH42" s="672"/>
      <c r="BII42" s="673"/>
      <c r="BIJ42" s="263">
        <f>$A$42</f>
        <v>28</v>
      </c>
      <c r="BIK42" s="264" t="str">
        <f>$B$42</f>
        <v>水</v>
      </c>
      <c r="BIL42" s="660"/>
      <c r="BIM42" s="661"/>
      <c r="BIN42" s="660"/>
      <c r="BIO42" s="661"/>
      <c r="BIP42" s="662" t="str">
        <f>IFERROR(IF(OR(BIK42="日",BIK42="祝",BIK42=0,BIL42=""),"　",MAX(IF(AND(BIL42&lt;=BIP14,BIN42&gt;BIQ14),BIQ14-BIP14,IF(AND(BIL42&gt;BIP14,BIN42&lt;=BIQ14),BIN42-BIL42,IF(AND(BIL42&lt;=BIP14,BIN42&lt;=BIQ14),BIN42-BIP14,IF(AND(BIL42&gt;BIP14,BIN42&gt;BIQ14),BIQ14-BIL42,0)))),0)),0)</f>
        <v>　</v>
      </c>
      <c r="BIQ42" s="663"/>
      <c r="BIR42" s="664"/>
      <c r="BIS42" s="662" t="str">
        <f>IFERROR(IF(OR(BIK42="日",BIK42="祝",BIK42=0,BIL42=""),"　",MAX(IF(AND(BIL42&gt;BIV14,BIN42&gt;BIT14),0,IF(AND(BIL42&lt;=BIV14,BIL42&gt;BIS14,BIN42&gt;BIT14),BIV14-BIL42,IF(AND(BIL42&lt;=BIV14,BIL42&lt;=BIS14,BIN42&gt;BIT14),BIV14-BIS14,IF(AND(BIL42&gt;BIS14,BIN42&lt;=BIT14),BIN42-BIL42,IF(AND(BIL42&lt;=BIS14,BIN42&lt;=BIT14),BIN42-BIS14,0))))),0)),0)</f>
        <v>　</v>
      </c>
      <c r="BIT42" s="663"/>
      <c r="BIU42" s="664"/>
      <c r="BIV42" s="662" t="str">
        <f>IFERROR(IF(OR(BIK42="日",BIK42="祝",BIK42=0,BIL42=""),"　",MAX(IF(AND(BIL42&lt;=BIV14,BIN42&gt;BIW14),BIW14-BIV14,IF(BIN42&lt;=BIW14,0,IF(AND(BIL42&gt;BIV14,BIN42&gt;BIW14),BIW14-BIL42,0))),0)),0)</f>
        <v>　</v>
      </c>
      <c r="BIW42" s="663"/>
      <c r="BIX42" s="664"/>
      <c r="BIY42" s="662" t="str">
        <f>IFERROR(IF(OR(BIK42="日",BIK42="祝",BIK42=0,BIL42=""),"　",MAX(IF(BIL42&gt;BIY14,BIN42-BIL42,IF(BIL42&lt;=BIY14,BIN42-BIY14,0)),0)),0)</f>
        <v>　</v>
      </c>
      <c r="BIZ42" s="663"/>
      <c r="BJA42" s="664"/>
      <c r="BJB42" s="662" t="str">
        <f>IFERROR(IF(OR(BIK42="日",BIK42="祝",BIK42=0,BIL42=""),"　",MAX(IF(AND(BIL42&lt;=BJB14,BIN42&gt;BJC14),BJC14-BJB14,IF(AND(BIL42&gt;BJB14,BIN42&lt;=BJC14),BIN42-BIL42,IF(AND(BIL42&lt;=BJB14,BIN42&lt;=BJC14),BIN42-BJB14,IF(AND(BIL42&gt;BJB14,BIN42&gt;BJC14),BJC14-BIL42,0)))),0)),0)</f>
        <v>　</v>
      </c>
      <c r="BJC42" s="663"/>
      <c r="BJD42" s="664"/>
      <c r="BJE42" s="662" t="str">
        <f>IFERROR(IF(OR(BIK42="日",BIK42="祝",BIK42=0,BIL42=""),"　",MAX(IF(AND(BIL42&gt;BJH14,BIN42&gt;BJF14),0,IF(AND(BIL42&lt;=BJH14,BIL42&gt;BJE14,BIN42&gt;BJF14),BJH14-BIL42,IF(AND(BIL42&lt;=BJH14,BIL42&lt;=BJE14,BIN42&gt;BJF14),BJH14-BJE14,IF(AND(BIL42&gt;BJE14,BIN42&lt;=BJF14),BIN42-BIL42,IF(AND(BIL42&lt;=BJE14,BIN42&lt;=BJF14),BIN42-BJE14,0))))),0)),0)</f>
        <v>　</v>
      </c>
      <c r="BJF42" s="663"/>
      <c r="BJG42" s="664"/>
      <c r="BJH42" s="662" t="str">
        <f>IFERROR(IF(OR(BIK42="日",BIK42="祝",BIK42=0,BIL42=""),"　",MAX(IF(AND(BIL42&lt;=BJH14,BIN42&gt;BJI14),BJI14-BJH14,IF(BIN42&lt;=BJI14,0,IF(AND(BIL42&gt;BJH14,BIN42&gt;BJI14),BJI14-BIL42,0))),0)),0)</f>
        <v>　</v>
      </c>
      <c r="BJI42" s="663"/>
      <c r="BJJ42" s="664"/>
      <c r="BJK42" s="662" t="str">
        <f t="shared" si="29"/>
        <v>　</v>
      </c>
      <c r="BJL42" s="663"/>
      <c r="BJM42" s="664"/>
      <c r="BJN42" s="665" t="str">
        <f>IF(BJQ42="×",TIME(0,0,0),IF(BKA4="非常勤",BIP42,BJB42))</f>
        <v>　</v>
      </c>
      <c r="BJO42" s="666"/>
      <c r="BJP42" s="667"/>
      <c r="BJQ42" s="265"/>
      <c r="BJR42" s="665" t="str">
        <f>IF(BJU42="×",TIME(0,0,0),IF(BKA4="非常勤",BIS42,BJE42))</f>
        <v>　</v>
      </c>
      <c r="BJS42" s="666"/>
      <c r="BJT42" s="667"/>
      <c r="BJU42" s="265"/>
      <c r="BJV42" s="665" t="str">
        <f>IF(BJY42="×",TIME(0,0,0),IF(BKA4="非常勤",BIV42,BJH42))</f>
        <v>　</v>
      </c>
      <c r="BJW42" s="666"/>
      <c r="BJX42" s="667"/>
      <c r="BJY42" s="265"/>
      <c r="BJZ42" s="665" t="str">
        <f>IF(BKC42="×",TIME(0,0,0),IF(BKA4="非常勤",BIY42,BJK42))</f>
        <v>　</v>
      </c>
      <c r="BKA42" s="666"/>
      <c r="BKB42" s="667"/>
      <c r="BKC42" s="265"/>
      <c r="BKD42" s="668"/>
      <c r="BKE42" s="669"/>
      <c r="BKF42" s="668"/>
      <c r="BKG42" s="670"/>
      <c r="BKH42" s="669"/>
      <c r="BKI42" s="671"/>
      <c r="BKJ42" s="672"/>
      <c r="BKK42" s="672"/>
      <c r="BKL42" s="673"/>
      <c r="BKM42" s="263">
        <f>$A$42</f>
        <v>28</v>
      </c>
      <c r="BKN42" s="264" t="str">
        <f>$B$42</f>
        <v>水</v>
      </c>
      <c r="BKO42" s="660"/>
      <c r="BKP42" s="661"/>
      <c r="BKQ42" s="660"/>
      <c r="BKR42" s="661"/>
      <c r="BKS42" s="662" t="str">
        <f>IFERROR(IF(OR(BKN42="日",BKN42="祝",BKN42=0,BKO42=""),"　",MAX(IF(AND(BKO42&lt;=BKS14,BKQ42&gt;BKT14),BKT14-BKS14,IF(AND(BKO42&gt;BKS14,BKQ42&lt;=BKT14),BKQ42-BKO42,IF(AND(BKO42&lt;=BKS14,BKQ42&lt;=BKT14),BKQ42-BKS14,IF(AND(BKO42&gt;BKS14,BKQ42&gt;BKT14),BKT14-BKO42,0)))),0)),0)</f>
        <v>　</v>
      </c>
      <c r="BKT42" s="663"/>
      <c r="BKU42" s="664"/>
      <c r="BKV42" s="662" t="str">
        <f>IFERROR(IF(OR(BKN42="日",BKN42="祝",BKN42=0,BKO42=""),"　",MAX(IF(AND(BKO42&gt;BKY14,BKQ42&gt;BKW14),0,IF(AND(BKO42&lt;=BKY14,BKO42&gt;BKV14,BKQ42&gt;BKW14),BKY14-BKO42,IF(AND(BKO42&lt;=BKY14,BKO42&lt;=BKV14,BKQ42&gt;BKW14),BKY14-BKV14,IF(AND(BKO42&gt;BKV14,BKQ42&lt;=BKW14),BKQ42-BKO42,IF(AND(BKO42&lt;=BKV14,BKQ42&lt;=BKW14),BKQ42-BKV14,0))))),0)),0)</f>
        <v>　</v>
      </c>
      <c r="BKW42" s="663"/>
      <c r="BKX42" s="664"/>
      <c r="BKY42" s="662" t="str">
        <f>IFERROR(IF(OR(BKN42="日",BKN42="祝",BKN42=0,BKO42=""),"　",MAX(IF(AND(BKO42&lt;=BKY14,BKQ42&gt;BKZ14),BKZ14-BKY14,IF(BKQ42&lt;=BKZ14,0,IF(AND(BKO42&gt;BKY14,BKQ42&gt;BKZ14),BKZ14-BKO42,0))),0)),0)</f>
        <v>　</v>
      </c>
      <c r="BKZ42" s="663"/>
      <c r="BLA42" s="664"/>
      <c r="BLB42" s="662" t="str">
        <f>IFERROR(IF(OR(BKN42="日",BKN42="祝",BKN42=0,BKO42=""),"　",MAX(IF(BKO42&gt;BLB14,BKQ42-BKO42,IF(BKO42&lt;=BLB14,BKQ42-BLB14,0)),0)),0)</f>
        <v>　</v>
      </c>
      <c r="BLC42" s="663"/>
      <c r="BLD42" s="664"/>
      <c r="BLE42" s="662" t="str">
        <f>IFERROR(IF(OR(BKN42="日",BKN42="祝",BKN42=0,BKO42=""),"　",MAX(IF(AND(BKO42&lt;=BLE14,BKQ42&gt;BLF14),BLF14-BLE14,IF(AND(BKO42&gt;BLE14,BKQ42&lt;=BLF14),BKQ42-BKO42,IF(AND(BKO42&lt;=BLE14,BKQ42&lt;=BLF14),BKQ42-BLE14,IF(AND(BKO42&gt;BLE14,BKQ42&gt;BLF14),BLF14-BKO42,0)))),0)),0)</f>
        <v>　</v>
      </c>
      <c r="BLF42" s="663"/>
      <c r="BLG42" s="664"/>
      <c r="BLH42" s="662" t="str">
        <f>IFERROR(IF(OR(BKN42="日",BKN42="祝",BKN42=0,BKO42=""),"　",MAX(IF(AND(BKO42&gt;BLK14,BKQ42&gt;BLI14),0,IF(AND(BKO42&lt;=BLK14,BKO42&gt;BLH14,BKQ42&gt;BLI14),BLK14-BKO42,IF(AND(BKO42&lt;=BLK14,BKO42&lt;=BLH14,BKQ42&gt;BLI14),BLK14-BLH14,IF(AND(BKO42&gt;BLH14,BKQ42&lt;=BLI14),BKQ42-BKO42,IF(AND(BKO42&lt;=BLH14,BKQ42&lt;=BLI14),BKQ42-BLH14,0))))),0)),0)</f>
        <v>　</v>
      </c>
      <c r="BLI42" s="663"/>
      <c r="BLJ42" s="664"/>
      <c r="BLK42" s="662" t="str">
        <f>IFERROR(IF(OR(BKN42="日",BKN42="祝",BKN42=0,BKO42=""),"　",MAX(IF(AND(BKO42&lt;=BLK14,BKQ42&gt;BLL14),BLL14-BLK14,IF(BKQ42&lt;=BLL14,0,IF(AND(BKO42&gt;BLK14,BKQ42&gt;BLL14),BLL14-BKO42,0))),0)),0)</f>
        <v>　</v>
      </c>
      <c r="BLL42" s="663"/>
      <c r="BLM42" s="664"/>
      <c r="BLN42" s="662" t="str">
        <f t="shared" si="30"/>
        <v>　</v>
      </c>
      <c r="BLO42" s="663"/>
      <c r="BLP42" s="664"/>
      <c r="BLQ42" s="665" t="str">
        <f>IF(BLT42="×",TIME(0,0,0),IF(BMD4="非常勤",BKS42,BLE42))</f>
        <v>　</v>
      </c>
      <c r="BLR42" s="666"/>
      <c r="BLS42" s="667"/>
      <c r="BLT42" s="265"/>
      <c r="BLU42" s="665" t="str">
        <f>IF(BLX42="×",TIME(0,0,0),IF(BMD4="非常勤",BKV42,BLH42))</f>
        <v>　</v>
      </c>
      <c r="BLV42" s="666"/>
      <c r="BLW42" s="667"/>
      <c r="BLX42" s="265"/>
      <c r="BLY42" s="665" t="str">
        <f>IF(BMB42="×",TIME(0,0,0),IF(BMD4="非常勤",BKY42,BLK42))</f>
        <v>　</v>
      </c>
      <c r="BLZ42" s="666"/>
      <c r="BMA42" s="667"/>
      <c r="BMB42" s="265"/>
      <c r="BMC42" s="665" t="str">
        <f>IF(BMF42="×",TIME(0,0,0),IF(BMD4="非常勤",BLB42,BLN42))</f>
        <v>　</v>
      </c>
      <c r="BMD42" s="666"/>
      <c r="BME42" s="667"/>
      <c r="BMF42" s="265"/>
      <c r="BMG42" s="668"/>
      <c r="BMH42" s="669"/>
      <c r="BMI42" s="668"/>
      <c r="BMJ42" s="670"/>
      <c r="BMK42" s="669"/>
      <c r="BML42" s="671"/>
      <c r="BMM42" s="672"/>
      <c r="BMN42" s="672"/>
      <c r="BMO42" s="673"/>
      <c r="BMP42" s="263">
        <f>$A$42</f>
        <v>28</v>
      </c>
      <c r="BMQ42" s="264" t="str">
        <f>$B$42</f>
        <v>水</v>
      </c>
      <c r="BMR42" s="660"/>
      <c r="BMS42" s="661"/>
      <c r="BMT42" s="660"/>
      <c r="BMU42" s="661"/>
      <c r="BMV42" s="662" t="str">
        <f>IFERROR(IF(OR(BMQ42="日",BMQ42="祝",BMQ42=0,BMR42=""),"　",MAX(IF(AND(BMR42&lt;=BMV14,BMT42&gt;BMW14),BMW14-BMV14,IF(AND(BMR42&gt;BMV14,BMT42&lt;=BMW14),BMT42-BMR42,IF(AND(BMR42&lt;=BMV14,BMT42&lt;=BMW14),BMT42-BMV14,IF(AND(BMR42&gt;BMV14,BMT42&gt;BMW14),BMW14-BMR42,0)))),0)),0)</f>
        <v>　</v>
      </c>
      <c r="BMW42" s="663"/>
      <c r="BMX42" s="664"/>
      <c r="BMY42" s="662" t="str">
        <f>IFERROR(IF(OR(BMQ42="日",BMQ42="祝",BMQ42=0,BMR42=""),"　",MAX(IF(AND(BMR42&gt;BNB14,BMT42&gt;BMZ14),0,IF(AND(BMR42&lt;=BNB14,BMR42&gt;BMY14,BMT42&gt;BMZ14),BNB14-BMR42,IF(AND(BMR42&lt;=BNB14,BMR42&lt;=BMY14,BMT42&gt;BMZ14),BNB14-BMY14,IF(AND(BMR42&gt;BMY14,BMT42&lt;=BMZ14),BMT42-BMR42,IF(AND(BMR42&lt;=BMY14,BMT42&lt;=BMZ14),BMT42-BMY14,0))))),0)),0)</f>
        <v>　</v>
      </c>
      <c r="BMZ42" s="663"/>
      <c r="BNA42" s="664"/>
      <c r="BNB42" s="662" t="str">
        <f>IFERROR(IF(OR(BMQ42="日",BMQ42="祝",BMQ42=0,BMR42=""),"　",MAX(IF(AND(BMR42&lt;=BNB14,BMT42&gt;BNC14),BNC14-BNB14,IF(BMT42&lt;=BNC14,0,IF(AND(BMR42&gt;BNB14,BMT42&gt;BNC14),BNC14-BMR42,0))),0)),0)</f>
        <v>　</v>
      </c>
      <c r="BNC42" s="663"/>
      <c r="BND42" s="664"/>
      <c r="BNE42" s="662" t="str">
        <f>IFERROR(IF(OR(BMQ42="日",BMQ42="祝",BMQ42=0,BMR42=""),"　",MAX(IF(BMR42&gt;BNE14,BMT42-BMR42,IF(BMR42&lt;=BNE14,BMT42-BNE14,0)),0)),0)</f>
        <v>　</v>
      </c>
      <c r="BNF42" s="663"/>
      <c r="BNG42" s="664"/>
      <c r="BNH42" s="662" t="str">
        <f>IFERROR(IF(OR(BMQ42="日",BMQ42="祝",BMQ42=0,BMR42=""),"　",MAX(IF(AND(BMR42&lt;=BNH14,BMT42&gt;BNI14),BNI14-BNH14,IF(AND(BMR42&gt;BNH14,BMT42&lt;=BNI14),BMT42-BMR42,IF(AND(BMR42&lt;=BNH14,BMT42&lt;=BNI14),BMT42-BNH14,IF(AND(BMR42&gt;BNH14,BMT42&gt;BNI14),BNI14-BMR42,0)))),0)),0)</f>
        <v>　</v>
      </c>
      <c r="BNI42" s="663"/>
      <c r="BNJ42" s="664"/>
      <c r="BNK42" s="662" t="str">
        <f>IFERROR(IF(OR(BMQ42="日",BMQ42="祝",BMQ42=0,BMR42=""),"　",MAX(IF(AND(BMR42&gt;BNN14,BMT42&gt;BNL14),0,IF(AND(BMR42&lt;=BNN14,BMR42&gt;BNK14,BMT42&gt;BNL14),BNN14-BMR42,IF(AND(BMR42&lt;=BNN14,BMR42&lt;=BNK14,BMT42&gt;BNL14),BNN14-BNK14,IF(AND(BMR42&gt;BNK14,BMT42&lt;=BNL14),BMT42-BMR42,IF(AND(BMR42&lt;=BNK14,BMT42&lt;=BNL14),BMT42-BNK14,0))))),0)),0)</f>
        <v>　</v>
      </c>
      <c r="BNL42" s="663"/>
      <c r="BNM42" s="664"/>
      <c r="BNN42" s="662" t="str">
        <f>IFERROR(IF(OR(BMQ42="日",BMQ42="祝",BMQ42=0,BMR42=""),"　",MAX(IF(AND(BMR42&lt;=BNN14,BMT42&gt;BNO14),BNO14-BNN14,IF(BMT42&lt;=BNO14,0,IF(AND(BMR42&gt;BNN14,BMT42&gt;BNO14),BNO14-BMR42,0))),0)),0)</f>
        <v>　</v>
      </c>
      <c r="BNO42" s="663"/>
      <c r="BNP42" s="664"/>
      <c r="BNQ42" s="662" t="str">
        <f t="shared" si="31"/>
        <v>　</v>
      </c>
      <c r="BNR42" s="663"/>
      <c r="BNS42" s="664"/>
      <c r="BNT42" s="665" t="str">
        <f>IF(BNW42="×",TIME(0,0,0),IF(BOG4="非常勤",BMV42,BNH42))</f>
        <v>　</v>
      </c>
      <c r="BNU42" s="666"/>
      <c r="BNV42" s="667"/>
      <c r="BNW42" s="265"/>
      <c r="BNX42" s="665" t="str">
        <f>IF(BOA42="×",TIME(0,0,0),IF(BOG4="非常勤",BMY42,BNK42))</f>
        <v>　</v>
      </c>
      <c r="BNY42" s="666"/>
      <c r="BNZ42" s="667"/>
      <c r="BOA42" s="265"/>
      <c r="BOB42" s="665" t="str">
        <f>IF(BOE42="×",TIME(0,0,0),IF(BOG4="非常勤",BNB42,BNN42))</f>
        <v>　</v>
      </c>
      <c r="BOC42" s="666"/>
      <c r="BOD42" s="667"/>
      <c r="BOE42" s="265"/>
      <c r="BOF42" s="665" t="str">
        <f>IF(BOI42="×",TIME(0,0,0),IF(BOG4="非常勤",BNE42,BNQ42))</f>
        <v>　</v>
      </c>
      <c r="BOG42" s="666"/>
      <c r="BOH42" s="667"/>
      <c r="BOI42" s="265"/>
      <c r="BOJ42" s="668"/>
      <c r="BOK42" s="669"/>
      <c r="BOL42" s="668"/>
      <c r="BOM42" s="670"/>
      <c r="BON42" s="669"/>
      <c r="BOO42" s="671"/>
      <c r="BOP42" s="672"/>
      <c r="BOQ42" s="672"/>
      <c r="BOR42" s="673"/>
      <c r="BOS42" s="263">
        <f>$A$42</f>
        <v>28</v>
      </c>
      <c r="BOT42" s="264" t="str">
        <f>$B$42</f>
        <v>水</v>
      </c>
      <c r="BOU42" s="660"/>
      <c r="BOV42" s="661"/>
      <c r="BOW42" s="660"/>
      <c r="BOX42" s="661"/>
      <c r="BOY42" s="662" t="str">
        <f>IFERROR(IF(OR(BOT42="日",BOT42="祝",BOT42=0,BOU42=""),"　",MAX(IF(AND(BOU42&lt;=BOY14,BOW42&gt;BOZ14),BOZ14-BOY14,IF(AND(BOU42&gt;BOY14,BOW42&lt;=BOZ14),BOW42-BOU42,IF(AND(BOU42&lt;=BOY14,BOW42&lt;=BOZ14),BOW42-BOY14,IF(AND(BOU42&gt;BOY14,BOW42&gt;BOZ14),BOZ14-BOU42,0)))),0)),0)</f>
        <v>　</v>
      </c>
      <c r="BOZ42" s="663"/>
      <c r="BPA42" s="664"/>
      <c r="BPB42" s="662" t="str">
        <f>IFERROR(IF(OR(BOT42="日",BOT42="祝",BOT42=0,BOU42=""),"　",MAX(IF(AND(BOU42&gt;BPE14,BOW42&gt;BPC14),0,IF(AND(BOU42&lt;=BPE14,BOU42&gt;BPB14,BOW42&gt;BPC14),BPE14-BOU42,IF(AND(BOU42&lt;=BPE14,BOU42&lt;=BPB14,BOW42&gt;BPC14),BPE14-BPB14,IF(AND(BOU42&gt;BPB14,BOW42&lt;=BPC14),BOW42-BOU42,IF(AND(BOU42&lt;=BPB14,BOW42&lt;=BPC14),BOW42-BPB14,0))))),0)),0)</f>
        <v>　</v>
      </c>
      <c r="BPC42" s="663"/>
      <c r="BPD42" s="664"/>
      <c r="BPE42" s="662" t="str">
        <f>IFERROR(IF(OR(BOT42="日",BOT42="祝",BOT42=0,BOU42=""),"　",MAX(IF(AND(BOU42&lt;=BPE14,BOW42&gt;BPF14),BPF14-BPE14,IF(BOW42&lt;=BPF14,0,IF(AND(BOU42&gt;BPE14,BOW42&gt;BPF14),BPF14-BOU42,0))),0)),0)</f>
        <v>　</v>
      </c>
      <c r="BPF42" s="663"/>
      <c r="BPG42" s="664"/>
      <c r="BPH42" s="662" t="str">
        <f>IFERROR(IF(OR(BOT42="日",BOT42="祝",BOT42=0,BOU42=""),"　",MAX(IF(BOU42&gt;BPH14,BOW42-BOU42,IF(BOU42&lt;=BPH14,BOW42-BPH14,0)),0)),0)</f>
        <v>　</v>
      </c>
      <c r="BPI42" s="663"/>
      <c r="BPJ42" s="664"/>
      <c r="BPK42" s="662" t="str">
        <f>IFERROR(IF(OR(BOT42="日",BOT42="祝",BOT42=0,BOU42=""),"　",MAX(IF(AND(BOU42&lt;=BPK14,BOW42&gt;BPL14),BPL14-BPK14,IF(AND(BOU42&gt;BPK14,BOW42&lt;=BPL14),BOW42-BOU42,IF(AND(BOU42&lt;=BPK14,BOW42&lt;=BPL14),BOW42-BPK14,IF(AND(BOU42&gt;BPK14,BOW42&gt;BPL14),BPL14-BOU42,0)))),0)),0)</f>
        <v>　</v>
      </c>
      <c r="BPL42" s="663"/>
      <c r="BPM42" s="664"/>
      <c r="BPN42" s="662" t="str">
        <f>IFERROR(IF(OR(BOT42="日",BOT42="祝",BOT42=0,BOU42=""),"　",MAX(IF(AND(BOU42&gt;BPQ14,BOW42&gt;BPO14),0,IF(AND(BOU42&lt;=BPQ14,BOU42&gt;BPN14,BOW42&gt;BPO14),BPQ14-BOU42,IF(AND(BOU42&lt;=BPQ14,BOU42&lt;=BPN14,BOW42&gt;BPO14),BPQ14-BPN14,IF(AND(BOU42&gt;BPN14,BOW42&lt;=BPO14),BOW42-BOU42,IF(AND(BOU42&lt;=BPN14,BOW42&lt;=BPO14),BOW42-BPN14,0))))),0)),0)</f>
        <v>　</v>
      </c>
      <c r="BPO42" s="663"/>
      <c r="BPP42" s="664"/>
      <c r="BPQ42" s="662" t="str">
        <f>IFERROR(IF(OR(BOT42="日",BOT42="祝",BOT42=0,BOU42=""),"　",MAX(IF(AND(BOU42&lt;=BPQ14,BOW42&gt;BPR14),BPR14-BPQ14,IF(BOW42&lt;=BPR14,0,IF(AND(BOU42&gt;BPQ14,BOW42&gt;BPR14),BPR14-BOU42,0))),0)),0)</f>
        <v>　</v>
      </c>
      <c r="BPR42" s="663"/>
      <c r="BPS42" s="664"/>
      <c r="BPT42" s="662" t="str">
        <f t="shared" si="32"/>
        <v>　</v>
      </c>
      <c r="BPU42" s="663"/>
      <c r="BPV42" s="664"/>
      <c r="BPW42" s="665" t="str">
        <f>IF(BPZ42="×",TIME(0,0,0),IF(BQJ4="非常勤",BOY42,BPK42))</f>
        <v>　</v>
      </c>
      <c r="BPX42" s="666"/>
      <c r="BPY42" s="667"/>
      <c r="BPZ42" s="265"/>
      <c r="BQA42" s="665" t="str">
        <f>IF(BQD42="×",TIME(0,0,0),IF(BQJ4="非常勤",BPB42,BPN42))</f>
        <v>　</v>
      </c>
      <c r="BQB42" s="666"/>
      <c r="BQC42" s="667"/>
      <c r="BQD42" s="265"/>
      <c r="BQE42" s="665" t="str">
        <f>IF(BQH42="×",TIME(0,0,0),IF(BQJ4="非常勤",BPE42,BPQ42))</f>
        <v>　</v>
      </c>
      <c r="BQF42" s="666"/>
      <c r="BQG42" s="667"/>
      <c r="BQH42" s="265"/>
      <c r="BQI42" s="665" t="str">
        <f>IF(BQL42="×",TIME(0,0,0),IF(BQJ4="非常勤",BPH42,BPT42))</f>
        <v>　</v>
      </c>
      <c r="BQJ42" s="666"/>
      <c r="BQK42" s="667"/>
      <c r="BQL42" s="265"/>
      <c r="BQM42" s="668"/>
      <c r="BQN42" s="669"/>
      <c r="BQO42" s="668"/>
      <c r="BQP42" s="670"/>
      <c r="BQQ42" s="669"/>
      <c r="BQR42" s="671"/>
      <c r="BQS42" s="672"/>
      <c r="BQT42" s="672"/>
      <c r="BQU42" s="673"/>
      <c r="BQV42" s="263">
        <f>$A$42</f>
        <v>28</v>
      </c>
      <c r="BQW42" s="264" t="str">
        <f>$B$42</f>
        <v>水</v>
      </c>
      <c r="BQX42" s="660"/>
      <c r="BQY42" s="661"/>
      <c r="BQZ42" s="660"/>
      <c r="BRA42" s="661"/>
      <c r="BRB42" s="662" t="str">
        <f>IFERROR(IF(OR(BQW42="日",BQW42="祝",BQW42=0,BQX42=""),"　",MAX(IF(AND(BQX42&lt;=BRB14,BQZ42&gt;BRC14),BRC14-BRB14,IF(AND(BQX42&gt;BRB14,BQZ42&lt;=BRC14),BQZ42-BQX42,IF(AND(BQX42&lt;=BRB14,BQZ42&lt;=BRC14),BQZ42-BRB14,IF(AND(BQX42&gt;BRB14,BQZ42&gt;BRC14),BRC14-BQX42,0)))),0)),0)</f>
        <v>　</v>
      </c>
      <c r="BRC42" s="663"/>
      <c r="BRD42" s="664"/>
      <c r="BRE42" s="662" t="str">
        <f>IFERROR(IF(OR(BQW42="日",BQW42="祝",BQW42=0,BQX42=""),"　",MAX(IF(AND(BQX42&gt;BRH14,BQZ42&gt;BRF14),0,IF(AND(BQX42&lt;=BRH14,BQX42&gt;BRE14,BQZ42&gt;BRF14),BRH14-BQX42,IF(AND(BQX42&lt;=BRH14,BQX42&lt;=BRE14,BQZ42&gt;BRF14),BRH14-BRE14,IF(AND(BQX42&gt;BRE14,BQZ42&lt;=BRF14),BQZ42-BQX42,IF(AND(BQX42&lt;=BRE14,BQZ42&lt;=BRF14),BQZ42-BRE14,0))))),0)),0)</f>
        <v>　</v>
      </c>
      <c r="BRF42" s="663"/>
      <c r="BRG42" s="664"/>
      <c r="BRH42" s="662" t="str">
        <f>IFERROR(IF(OR(BQW42="日",BQW42="祝",BQW42=0,BQX42=""),"　",MAX(IF(AND(BQX42&lt;=BRH14,BQZ42&gt;BRI14),BRI14-BRH14,IF(BQZ42&lt;=BRI14,0,IF(AND(BQX42&gt;BRH14,BQZ42&gt;BRI14),BRI14-BQX42,0))),0)),0)</f>
        <v>　</v>
      </c>
      <c r="BRI42" s="663"/>
      <c r="BRJ42" s="664"/>
      <c r="BRK42" s="662" t="str">
        <f>IFERROR(IF(OR(BQW42="日",BQW42="祝",BQW42=0,BQX42=""),"　",MAX(IF(BQX42&gt;BRK14,BQZ42-BQX42,IF(BQX42&lt;=BRK14,BQZ42-BRK14,0)),0)),0)</f>
        <v>　</v>
      </c>
      <c r="BRL42" s="663"/>
      <c r="BRM42" s="664"/>
      <c r="BRN42" s="662" t="str">
        <f>IFERROR(IF(OR(BQW42="日",BQW42="祝",BQW42=0,BQX42=""),"　",MAX(IF(AND(BQX42&lt;=BRN14,BQZ42&gt;BRO14),BRO14-BRN14,IF(AND(BQX42&gt;BRN14,BQZ42&lt;=BRO14),BQZ42-BQX42,IF(AND(BQX42&lt;=BRN14,BQZ42&lt;=BRO14),BQZ42-BRN14,IF(AND(BQX42&gt;BRN14,BQZ42&gt;BRO14),BRO14-BQX42,0)))),0)),0)</f>
        <v>　</v>
      </c>
      <c r="BRO42" s="663"/>
      <c r="BRP42" s="664"/>
      <c r="BRQ42" s="662" t="str">
        <f>IFERROR(IF(OR(BQW42="日",BQW42="祝",BQW42=0,BQX42=""),"　",MAX(IF(AND(BQX42&gt;BRT14,BQZ42&gt;BRR14),0,IF(AND(BQX42&lt;=BRT14,BQX42&gt;BRQ14,BQZ42&gt;BRR14),BRT14-BQX42,IF(AND(BQX42&lt;=BRT14,BQX42&lt;=BRQ14,BQZ42&gt;BRR14),BRT14-BRQ14,IF(AND(BQX42&gt;BRQ14,BQZ42&lt;=BRR14),BQZ42-BQX42,IF(AND(BQX42&lt;=BRQ14,BQZ42&lt;=BRR14),BQZ42-BRQ14,0))))),0)),0)</f>
        <v>　</v>
      </c>
      <c r="BRR42" s="663"/>
      <c r="BRS42" s="664"/>
      <c r="BRT42" s="662" t="str">
        <f>IFERROR(IF(OR(BQW42="日",BQW42="祝",BQW42=0,BQX42=""),"　",MAX(IF(AND(BQX42&lt;=BRT14,BQZ42&gt;BRU14),BRU14-BRT14,IF(BQZ42&lt;=BRU14,0,IF(AND(BQX42&gt;BRT14,BQZ42&gt;BRU14),BRU14-BQX42,0))),0)),0)</f>
        <v>　</v>
      </c>
      <c r="BRU42" s="663"/>
      <c r="BRV42" s="664"/>
      <c r="BRW42" s="662" t="str">
        <f t="shared" si="33"/>
        <v>　</v>
      </c>
      <c r="BRX42" s="663"/>
      <c r="BRY42" s="664"/>
      <c r="BRZ42" s="665" t="str">
        <f>IF(BSC42="×",TIME(0,0,0),IF(BSM4="非常勤",BRB42,BRN42))</f>
        <v>　</v>
      </c>
      <c r="BSA42" s="666"/>
      <c r="BSB42" s="667"/>
      <c r="BSC42" s="265"/>
      <c r="BSD42" s="665" t="str">
        <f>IF(BSG42="×",TIME(0,0,0),IF(BSM4="非常勤",BRE42,BRQ42))</f>
        <v>　</v>
      </c>
      <c r="BSE42" s="666"/>
      <c r="BSF42" s="667"/>
      <c r="BSG42" s="265"/>
      <c r="BSH42" s="665" t="str">
        <f>IF(BSK42="×",TIME(0,0,0),IF(BSM4="非常勤",BRH42,BRT42))</f>
        <v>　</v>
      </c>
      <c r="BSI42" s="666"/>
      <c r="BSJ42" s="667"/>
      <c r="BSK42" s="265"/>
      <c r="BSL42" s="665" t="str">
        <f>IF(BSO42="×",TIME(0,0,0),IF(BSM4="非常勤",BRK42,BRW42))</f>
        <v>　</v>
      </c>
      <c r="BSM42" s="666"/>
      <c r="BSN42" s="667"/>
      <c r="BSO42" s="265"/>
      <c r="BSP42" s="668"/>
      <c r="BSQ42" s="669"/>
      <c r="BSR42" s="668"/>
      <c r="BSS42" s="670"/>
      <c r="BST42" s="669"/>
      <c r="BSU42" s="671"/>
      <c r="BSV42" s="672"/>
      <c r="BSW42" s="672"/>
      <c r="BSX42" s="673"/>
      <c r="BSY42" s="263">
        <f>$A$42</f>
        <v>28</v>
      </c>
      <c r="BSZ42" s="264" t="str">
        <f>$B$42</f>
        <v>水</v>
      </c>
      <c r="BTA42" s="660"/>
      <c r="BTB42" s="661"/>
      <c r="BTC42" s="660"/>
      <c r="BTD42" s="661"/>
      <c r="BTE42" s="662" t="str">
        <f>IFERROR(IF(OR(BSZ42="日",BSZ42="祝",BSZ42=0,BTA42=""),"　",MAX(IF(AND(BTA42&lt;=BTE14,BTC42&gt;BTF14),BTF14-BTE14,IF(AND(BTA42&gt;BTE14,BTC42&lt;=BTF14),BTC42-BTA42,IF(AND(BTA42&lt;=BTE14,BTC42&lt;=BTF14),BTC42-BTE14,IF(AND(BTA42&gt;BTE14,BTC42&gt;BTF14),BTF14-BTA42,0)))),0)),0)</f>
        <v>　</v>
      </c>
      <c r="BTF42" s="663"/>
      <c r="BTG42" s="664"/>
      <c r="BTH42" s="662" t="str">
        <f>IFERROR(IF(OR(BSZ42="日",BSZ42="祝",BSZ42=0,BTA42=""),"　",MAX(IF(AND(BTA42&gt;BTK14,BTC42&gt;BTI14),0,IF(AND(BTA42&lt;=BTK14,BTA42&gt;BTH14,BTC42&gt;BTI14),BTK14-BTA42,IF(AND(BTA42&lt;=BTK14,BTA42&lt;=BTH14,BTC42&gt;BTI14),BTK14-BTH14,IF(AND(BTA42&gt;BTH14,BTC42&lt;=BTI14),BTC42-BTA42,IF(AND(BTA42&lt;=BTH14,BTC42&lt;=BTI14),BTC42-BTH14,0))))),0)),0)</f>
        <v>　</v>
      </c>
      <c r="BTI42" s="663"/>
      <c r="BTJ42" s="664"/>
      <c r="BTK42" s="662" t="str">
        <f>IFERROR(IF(OR(BSZ42="日",BSZ42="祝",BSZ42=0,BTA42=""),"　",MAX(IF(AND(BTA42&lt;=BTK14,BTC42&gt;BTL14),BTL14-BTK14,IF(BTC42&lt;=BTL14,0,IF(AND(BTA42&gt;BTK14,BTC42&gt;BTL14),BTL14-BTA42,0))),0)),0)</f>
        <v>　</v>
      </c>
      <c r="BTL42" s="663"/>
      <c r="BTM42" s="664"/>
      <c r="BTN42" s="662" t="str">
        <f>IFERROR(IF(OR(BSZ42="日",BSZ42="祝",BSZ42=0,BTA42=""),"　",MAX(IF(BTA42&gt;BTN14,BTC42-BTA42,IF(BTA42&lt;=BTN14,BTC42-BTN14,0)),0)),0)</f>
        <v>　</v>
      </c>
      <c r="BTO42" s="663"/>
      <c r="BTP42" s="664"/>
      <c r="BTQ42" s="662" t="str">
        <f>IFERROR(IF(OR(BSZ42="日",BSZ42="祝",BSZ42=0,BTA42=""),"　",MAX(IF(AND(BTA42&lt;=BTQ14,BTC42&gt;BTR14),BTR14-BTQ14,IF(AND(BTA42&gt;BTQ14,BTC42&lt;=BTR14),BTC42-BTA42,IF(AND(BTA42&lt;=BTQ14,BTC42&lt;=BTR14),BTC42-BTQ14,IF(AND(BTA42&gt;BTQ14,BTC42&gt;BTR14),BTR14-BTA42,0)))),0)),0)</f>
        <v>　</v>
      </c>
      <c r="BTR42" s="663"/>
      <c r="BTS42" s="664"/>
      <c r="BTT42" s="662" t="str">
        <f>IFERROR(IF(OR(BSZ42="日",BSZ42="祝",BSZ42=0,BTA42=""),"　",MAX(IF(AND(BTA42&gt;BTW14,BTC42&gt;BTU14),0,IF(AND(BTA42&lt;=BTW14,BTA42&gt;BTT14,BTC42&gt;BTU14),BTW14-BTA42,IF(AND(BTA42&lt;=BTW14,BTA42&lt;=BTT14,BTC42&gt;BTU14),BTW14-BTT14,IF(AND(BTA42&gt;BTT14,BTC42&lt;=BTU14),BTC42-BTA42,IF(AND(BTA42&lt;=BTT14,BTC42&lt;=BTU14),BTC42-BTT14,0))))),0)),0)</f>
        <v>　</v>
      </c>
      <c r="BTU42" s="663"/>
      <c r="BTV42" s="664"/>
      <c r="BTW42" s="662" t="str">
        <f>IFERROR(IF(OR(BSZ42="日",BSZ42="祝",BSZ42=0,BTA42=""),"　",MAX(IF(AND(BTA42&lt;=BTW14,BTC42&gt;BTX14),BTX14-BTW14,IF(BTC42&lt;=BTX14,0,IF(AND(BTA42&gt;BTW14,BTC42&gt;BTX14),BTX14-BTA42,0))),0)),0)</f>
        <v>　</v>
      </c>
      <c r="BTX42" s="663"/>
      <c r="BTY42" s="664"/>
      <c r="BTZ42" s="662" t="str">
        <f t="shared" si="34"/>
        <v>　</v>
      </c>
      <c r="BUA42" s="663"/>
      <c r="BUB42" s="664"/>
      <c r="BUC42" s="665" t="str">
        <f>IF(BUF42="×",TIME(0,0,0),IF(BUP4="非常勤",BTE42,BTQ42))</f>
        <v>　</v>
      </c>
      <c r="BUD42" s="666"/>
      <c r="BUE42" s="667"/>
      <c r="BUF42" s="265"/>
      <c r="BUG42" s="665" t="str">
        <f>IF(BUJ42="×",TIME(0,0,0),IF(BUP4="非常勤",BTH42,BTT42))</f>
        <v>　</v>
      </c>
      <c r="BUH42" s="666"/>
      <c r="BUI42" s="667"/>
      <c r="BUJ42" s="265"/>
      <c r="BUK42" s="665" t="str">
        <f>IF(BUN42="×",TIME(0,0,0),IF(BUP4="非常勤",BTK42,BTW42))</f>
        <v>　</v>
      </c>
      <c r="BUL42" s="666"/>
      <c r="BUM42" s="667"/>
      <c r="BUN42" s="265"/>
      <c r="BUO42" s="665" t="str">
        <f>IF(BUR42="×",TIME(0,0,0),IF(BUP4="非常勤",BTN42,BTZ42))</f>
        <v>　</v>
      </c>
      <c r="BUP42" s="666"/>
      <c r="BUQ42" s="667"/>
      <c r="BUR42" s="265"/>
      <c r="BUS42" s="668"/>
      <c r="BUT42" s="669"/>
      <c r="BUU42" s="668"/>
      <c r="BUV42" s="670"/>
      <c r="BUW42" s="669"/>
      <c r="BUX42" s="671"/>
      <c r="BUY42" s="672"/>
      <c r="BUZ42" s="672"/>
      <c r="BVA42" s="673"/>
      <c r="BVB42" s="263">
        <f>$A$42</f>
        <v>28</v>
      </c>
      <c r="BVC42" s="264" t="str">
        <f>$B$42</f>
        <v>水</v>
      </c>
      <c r="BVD42" s="660"/>
      <c r="BVE42" s="661"/>
      <c r="BVF42" s="660"/>
      <c r="BVG42" s="661"/>
      <c r="BVH42" s="662" t="str">
        <f>IFERROR(IF(OR(BVC42="日",BVC42="祝",BVC42=0,BVD42=""),"　",MAX(IF(AND(BVD42&lt;=BVH14,BVF42&gt;BVI14),BVI14-BVH14,IF(AND(BVD42&gt;BVH14,BVF42&lt;=BVI14),BVF42-BVD42,IF(AND(BVD42&lt;=BVH14,BVF42&lt;=BVI14),BVF42-BVH14,IF(AND(BVD42&gt;BVH14,BVF42&gt;BVI14),BVI14-BVD42,0)))),0)),0)</f>
        <v>　</v>
      </c>
      <c r="BVI42" s="663"/>
      <c r="BVJ42" s="664"/>
      <c r="BVK42" s="662" t="str">
        <f>IFERROR(IF(OR(BVC42="日",BVC42="祝",BVC42=0,BVD42=""),"　",MAX(IF(AND(BVD42&gt;BVN14,BVF42&gt;BVL14),0,IF(AND(BVD42&lt;=BVN14,BVD42&gt;BVK14,BVF42&gt;BVL14),BVN14-BVD42,IF(AND(BVD42&lt;=BVN14,BVD42&lt;=BVK14,BVF42&gt;BVL14),BVN14-BVK14,IF(AND(BVD42&gt;BVK14,BVF42&lt;=BVL14),BVF42-BVD42,IF(AND(BVD42&lt;=BVK14,BVF42&lt;=BVL14),BVF42-BVK14,0))))),0)),0)</f>
        <v>　</v>
      </c>
      <c r="BVL42" s="663"/>
      <c r="BVM42" s="664"/>
      <c r="BVN42" s="662" t="str">
        <f>IFERROR(IF(OR(BVC42="日",BVC42="祝",BVC42=0,BVD42=""),"　",MAX(IF(AND(BVD42&lt;=BVN14,BVF42&gt;BVO14),BVO14-BVN14,IF(BVF42&lt;=BVO14,0,IF(AND(BVD42&gt;BVN14,BVF42&gt;BVO14),BVO14-BVD42,0))),0)),0)</f>
        <v>　</v>
      </c>
      <c r="BVO42" s="663"/>
      <c r="BVP42" s="664"/>
      <c r="BVQ42" s="662" t="str">
        <f>IFERROR(IF(OR(BVC42="日",BVC42="祝",BVC42=0,BVD42=""),"　",MAX(IF(BVD42&gt;BVQ14,BVF42-BVD42,IF(BVD42&lt;=BVQ14,BVF42-BVQ14,0)),0)),0)</f>
        <v>　</v>
      </c>
      <c r="BVR42" s="663"/>
      <c r="BVS42" s="664"/>
      <c r="BVT42" s="662" t="str">
        <f>IFERROR(IF(OR(BVC42="日",BVC42="祝",BVC42=0,BVD42=""),"　",MAX(IF(AND(BVD42&lt;=BVT14,BVF42&gt;BVU14),BVU14-BVT14,IF(AND(BVD42&gt;BVT14,BVF42&lt;=BVU14),BVF42-BVD42,IF(AND(BVD42&lt;=BVT14,BVF42&lt;=BVU14),BVF42-BVT14,IF(AND(BVD42&gt;BVT14,BVF42&gt;BVU14),BVU14-BVD42,0)))),0)),0)</f>
        <v>　</v>
      </c>
      <c r="BVU42" s="663"/>
      <c r="BVV42" s="664"/>
      <c r="BVW42" s="662" t="str">
        <f>IFERROR(IF(OR(BVC42="日",BVC42="祝",BVC42=0,BVD42=""),"　",MAX(IF(AND(BVD42&gt;BVZ14,BVF42&gt;BVX14),0,IF(AND(BVD42&lt;=BVZ14,BVD42&gt;BVW14,BVF42&gt;BVX14),BVZ14-BVD42,IF(AND(BVD42&lt;=BVZ14,BVD42&lt;=BVW14,BVF42&gt;BVX14),BVZ14-BVW14,IF(AND(BVD42&gt;BVW14,BVF42&lt;=BVX14),BVF42-BVD42,IF(AND(BVD42&lt;=BVW14,BVF42&lt;=BVX14),BVF42-BVW14,0))))),0)),0)</f>
        <v>　</v>
      </c>
      <c r="BVX42" s="663"/>
      <c r="BVY42" s="664"/>
      <c r="BVZ42" s="662" t="str">
        <f>IFERROR(IF(OR(BVC42="日",BVC42="祝",BVC42=0,BVD42=""),"　",MAX(IF(AND(BVD42&lt;=BVZ14,BVF42&gt;BWA14),BWA14-BVZ14,IF(BVF42&lt;=BWA14,0,IF(AND(BVD42&gt;BVZ14,BVF42&gt;BWA14),BWA14-BVD42,0))),0)),0)</f>
        <v>　</v>
      </c>
      <c r="BWA42" s="663"/>
      <c r="BWB42" s="664"/>
      <c r="BWC42" s="662" t="str">
        <f t="shared" si="35"/>
        <v>　</v>
      </c>
      <c r="BWD42" s="663"/>
      <c r="BWE42" s="664"/>
      <c r="BWF42" s="665" t="str">
        <f>IF(BWI42="×",TIME(0,0,0),IF(BWS4="非常勤",BVH42,BVT42))</f>
        <v>　</v>
      </c>
      <c r="BWG42" s="666"/>
      <c r="BWH42" s="667"/>
      <c r="BWI42" s="265"/>
      <c r="BWJ42" s="665" t="str">
        <f>IF(BWM42="×",TIME(0,0,0),IF(BWS4="非常勤",BVK42,BVW42))</f>
        <v>　</v>
      </c>
      <c r="BWK42" s="666"/>
      <c r="BWL42" s="667"/>
      <c r="BWM42" s="265"/>
      <c r="BWN42" s="665" t="str">
        <f>IF(BWQ42="×",TIME(0,0,0),IF(BWS4="非常勤",BVN42,BVZ42))</f>
        <v>　</v>
      </c>
      <c r="BWO42" s="666"/>
      <c r="BWP42" s="667"/>
      <c r="BWQ42" s="265"/>
      <c r="BWR42" s="665" t="str">
        <f>IF(BWU42="×",TIME(0,0,0),IF(BWS4="非常勤",BVQ42,BWC42))</f>
        <v>　</v>
      </c>
      <c r="BWS42" s="666"/>
      <c r="BWT42" s="667"/>
      <c r="BWU42" s="265"/>
      <c r="BWV42" s="668"/>
      <c r="BWW42" s="669"/>
      <c r="BWX42" s="668"/>
      <c r="BWY42" s="670"/>
      <c r="BWZ42" s="669"/>
      <c r="BXA42" s="671"/>
      <c r="BXB42" s="672"/>
      <c r="BXC42" s="672"/>
      <c r="BXD42" s="673"/>
      <c r="BXE42" s="263">
        <f>$A$42</f>
        <v>28</v>
      </c>
      <c r="BXF42" s="264" t="str">
        <f>$B$42</f>
        <v>水</v>
      </c>
      <c r="BXG42" s="660"/>
      <c r="BXH42" s="661"/>
      <c r="BXI42" s="660"/>
      <c r="BXJ42" s="661"/>
      <c r="BXK42" s="662" t="str">
        <f>IFERROR(IF(OR(BXF42="日",BXF42="祝",BXF42=0,BXG42=""),"　",MAX(IF(AND(BXG42&lt;=BXK14,BXI42&gt;BXL14),BXL14-BXK14,IF(AND(BXG42&gt;BXK14,BXI42&lt;=BXL14),BXI42-BXG42,IF(AND(BXG42&lt;=BXK14,BXI42&lt;=BXL14),BXI42-BXK14,IF(AND(BXG42&gt;BXK14,BXI42&gt;BXL14),BXL14-BXG42,0)))),0)),0)</f>
        <v>　</v>
      </c>
      <c r="BXL42" s="663"/>
      <c r="BXM42" s="664"/>
      <c r="BXN42" s="662" t="str">
        <f>IFERROR(IF(OR(BXF42="日",BXF42="祝",BXF42=0,BXG42=""),"　",MAX(IF(AND(BXG42&gt;BXQ14,BXI42&gt;BXO14),0,IF(AND(BXG42&lt;=BXQ14,BXG42&gt;BXN14,BXI42&gt;BXO14),BXQ14-BXG42,IF(AND(BXG42&lt;=BXQ14,BXG42&lt;=BXN14,BXI42&gt;BXO14),BXQ14-BXN14,IF(AND(BXG42&gt;BXN14,BXI42&lt;=BXO14),BXI42-BXG42,IF(AND(BXG42&lt;=BXN14,BXI42&lt;=BXO14),BXI42-BXN14,0))))),0)),0)</f>
        <v>　</v>
      </c>
      <c r="BXO42" s="663"/>
      <c r="BXP42" s="664"/>
      <c r="BXQ42" s="662" t="str">
        <f>IFERROR(IF(OR(BXF42="日",BXF42="祝",BXF42=0,BXG42=""),"　",MAX(IF(AND(BXG42&lt;=BXQ14,BXI42&gt;BXR14),BXR14-BXQ14,IF(BXI42&lt;=BXR14,0,IF(AND(BXG42&gt;BXQ14,BXI42&gt;BXR14),BXR14-BXG42,0))),0)),0)</f>
        <v>　</v>
      </c>
      <c r="BXR42" s="663"/>
      <c r="BXS42" s="664"/>
      <c r="BXT42" s="662" t="str">
        <f>IFERROR(IF(OR(BXF42="日",BXF42="祝",BXF42=0,BXG42=""),"　",MAX(IF(BXG42&gt;BXT14,BXI42-BXG42,IF(BXG42&lt;=BXT14,BXI42-BXT14,0)),0)),0)</f>
        <v>　</v>
      </c>
      <c r="BXU42" s="663"/>
      <c r="BXV42" s="664"/>
      <c r="BXW42" s="662" t="str">
        <f>IFERROR(IF(OR(BXF42="日",BXF42="祝",BXF42=0,BXG42=""),"　",MAX(IF(AND(BXG42&lt;=BXW14,BXI42&gt;BXX14),BXX14-BXW14,IF(AND(BXG42&gt;BXW14,BXI42&lt;=BXX14),BXI42-BXG42,IF(AND(BXG42&lt;=BXW14,BXI42&lt;=BXX14),BXI42-BXW14,IF(AND(BXG42&gt;BXW14,BXI42&gt;BXX14),BXX14-BXG42,0)))),0)),0)</f>
        <v>　</v>
      </c>
      <c r="BXX42" s="663"/>
      <c r="BXY42" s="664"/>
      <c r="BXZ42" s="662" t="str">
        <f>IFERROR(IF(OR(BXF42="日",BXF42="祝",BXF42=0,BXG42=""),"　",MAX(IF(AND(BXG42&gt;BYC14,BXI42&gt;BYA14),0,IF(AND(BXG42&lt;=BYC14,BXG42&gt;BXZ14,BXI42&gt;BYA14),BYC14-BXG42,IF(AND(BXG42&lt;=BYC14,BXG42&lt;=BXZ14,BXI42&gt;BYA14),BYC14-BXZ14,IF(AND(BXG42&gt;BXZ14,BXI42&lt;=BYA14),BXI42-BXG42,IF(AND(BXG42&lt;=BXZ14,BXI42&lt;=BYA14),BXI42-BXZ14,0))))),0)),0)</f>
        <v>　</v>
      </c>
      <c r="BYA42" s="663"/>
      <c r="BYB42" s="664"/>
      <c r="BYC42" s="662" t="str">
        <f>IFERROR(IF(OR(BXF42="日",BXF42="祝",BXF42=0,BXG42=""),"　",MAX(IF(AND(BXG42&lt;=BYC14,BXI42&gt;BYD14),BYD14-BYC14,IF(BXI42&lt;=BYD14,0,IF(AND(BXG42&gt;BYC14,BXI42&gt;BYD14),BYD14-BXG42,0))),0)),0)</f>
        <v>　</v>
      </c>
      <c r="BYD42" s="663"/>
      <c r="BYE42" s="664"/>
      <c r="BYF42" s="662" t="str">
        <f t="shared" si="36"/>
        <v>　</v>
      </c>
      <c r="BYG42" s="663"/>
      <c r="BYH42" s="664"/>
      <c r="BYI42" s="665" t="str">
        <f>IF(BYL42="×",TIME(0,0,0),IF(BYV4="非常勤",BXK42,BXW42))</f>
        <v>　</v>
      </c>
      <c r="BYJ42" s="666"/>
      <c r="BYK42" s="667"/>
      <c r="BYL42" s="265"/>
      <c r="BYM42" s="665" t="str">
        <f>IF(BYP42="×",TIME(0,0,0),IF(BYV4="非常勤",BXN42,BXZ42))</f>
        <v>　</v>
      </c>
      <c r="BYN42" s="666"/>
      <c r="BYO42" s="667"/>
      <c r="BYP42" s="265"/>
      <c r="BYQ42" s="665" t="str">
        <f>IF(BYT42="×",TIME(0,0,0),IF(BYV4="非常勤",BXQ42,BYC42))</f>
        <v>　</v>
      </c>
      <c r="BYR42" s="666"/>
      <c r="BYS42" s="667"/>
      <c r="BYT42" s="265"/>
      <c r="BYU42" s="665" t="str">
        <f>IF(BYX42="×",TIME(0,0,0),IF(BYV4="非常勤",BXT42,BYF42))</f>
        <v>　</v>
      </c>
      <c r="BYV42" s="666"/>
      <c r="BYW42" s="667"/>
      <c r="BYX42" s="265"/>
      <c r="BYY42" s="668"/>
      <c r="BYZ42" s="669"/>
      <c r="BZA42" s="668"/>
      <c r="BZB42" s="670"/>
      <c r="BZC42" s="669"/>
      <c r="BZD42" s="671"/>
      <c r="BZE42" s="672"/>
      <c r="BZF42" s="672"/>
      <c r="BZG42" s="673"/>
      <c r="BZH42" s="263">
        <f>$A$42</f>
        <v>28</v>
      </c>
      <c r="BZI42" s="264" t="str">
        <f>$B$42</f>
        <v>水</v>
      </c>
      <c r="BZJ42" s="660"/>
      <c r="BZK42" s="661"/>
      <c r="BZL42" s="660"/>
      <c r="BZM42" s="661"/>
      <c r="BZN42" s="662" t="str">
        <f>IFERROR(IF(OR(BZI42="日",BZI42="祝",BZI42=0,BZJ42=""),"　",MAX(IF(AND(BZJ42&lt;=BZN14,BZL42&gt;BZO14),BZO14-BZN14,IF(AND(BZJ42&gt;BZN14,BZL42&lt;=BZO14),BZL42-BZJ42,IF(AND(BZJ42&lt;=BZN14,BZL42&lt;=BZO14),BZL42-BZN14,IF(AND(BZJ42&gt;BZN14,BZL42&gt;BZO14),BZO14-BZJ42,0)))),0)),0)</f>
        <v>　</v>
      </c>
      <c r="BZO42" s="663"/>
      <c r="BZP42" s="664"/>
      <c r="BZQ42" s="662" t="str">
        <f>IFERROR(IF(OR(BZI42="日",BZI42="祝",BZI42=0,BZJ42=""),"　",MAX(IF(AND(BZJ42&gt;BZT14,BZL42&gt;BZR14),0,IF(AND(BZJ42&lt;=BZT14,BZJ42&gt;BZQ14,BZL42&gt;BZR14),BZT14-BZJ42,IF(AND(BZJ42&lt;=BZT14,BZJ42&lt;=BZQ14,BZL42&gt;BZR14),BZT14-BZQ14,IF(AND(BZJ42&gt;BZQ14,BZL42&lt;=BZR14),BZL42-BZJ42,IF(AND(BZJ42&lt;=BZQ14,BZL42&lt;=BZR14),BZL42-BZQ14,0))))),0)),0)</f>
        <v>　</v>
      </c>
      <c r="BZR42" s="663"/>
      <c r="BZS42" s="664"/>
      <c r="BZT42" s="662" t="str">
        <f>IFERROR(IF(OR(BZI42="日",BZI42="祝",BZI42=0,BZJ42=""),"　",MAX(IF(AND(BZJ42&lt;=BZT14,BZL42&gt;BZU14),BZU14-BZT14,IF(BZL42&lt;=BZU14,0,IF(AND(BZJ42&gt;BZT14,BZL42&gt;BZU14),BZU14-BZJ42,0))),0)),0)</f>
        <v>　</v>
      </c>
      <c r="BZU42" s="663"/>
      <c r="BZV42" s="664"/>
      <c r="BZW42" s="662" t="str">
        <f>IFERROR(IF(OR(BZI42="日",BZI42="祝",BZI42=0,BZJ42=""),"　",MAX(IF(BZJ42&gt;BZW14,BZL42-BZJ42,IF(BZJ42&lt;=BZW14,BZL42-BZW14,0)),0)),0)</f>
        <v>　</v>
      </c>
      <c r="BZX42" s="663"/>
      <c r="BZY42" s="664"/>
      <c r="BZZ42" s="662" t="str">
        <f>IFERROR(IF(OR(BZI42="日",BZI42="祝",BZI42=0,BZJ42=""),"　",MAX(IF(AND(BZJ42&lt;=BZZ14,BZL42&gt;CAA14),CAA14-BZZ14,IF(AND(BZJ42&gt;BZZ14,BZL42&lt;=CAA14),BZL42-BZJ42,IF(AND(BZJ42&lt;=BZZ14,BZL42&lt;=CAA14),BZL42-BZZ14,IF(AND(BZJ42&gt;BZZ14,BZL42&gt;CAA14),CAA14-BZJ42,0)))),0)),0)</f>
        <v>　</v>
      </c>
      <c r="CAA42" s="663"/>
      <c r="CAB42" s="664"/>
      <c r="CAC42" s="662" t="str">
        <f>IFERROR(IF(OR(BZI42="日",BZI42="祝",BZI42=0,BZJ42=""),"　",MAX(IF(AND(BZJ42&gt;CAF14,BZL42&gt;CAD14),0,IF(AND(BZJ42&lt;=CAF14,BZJ42&gt;CAC14,BZL42&gt;CAD14),CAF14-BZJ42,IF(AND(BZJ42&lt;=CAF14,BZJ42&lt;=CAC14,BZL42&gt;CAD14),CAF14-CAC14,IF(AND(BZJ42&gt;CAC14,BZL42&lt;=CAD14),BZL42-BZJ42,IF(AND(BZJ42&lt;=CAC14,BZL42&lt;=CAD14),BZL42-CAC14,0))))),0)),0)</f>
        <v>　</v>
      </c>
      <c r="CAD42" s="663"/>
      <c r="CAE42" s="664"/>
      <c r="CAF42" s="662" t="str">
        <f>IFERROR(IF(OR(BZI42="日",BZI42="祝",BZI42=0,BZJ42=""),"　",MAX(IF(AND(BZJ42&lt;=CAF14,BZL42&gt;CAG14),CAG14-CAF14,IF(BZL42&lt;=CAG14,0,IF(AND(BZJ42&gt;CAF14,BZL42&gt;CAG14),CAG14-BZJ42,0))),0)),0)</f>
        <v>　</v>
      </c>
      <c r="CAG42" s="663"/>
      <c r="CAH42" s="664"/>
      <c r="CAI42" s="662" t="str">
        <f t="shared" si="37"/>
        <v>　</v>
      </c>
      <c r="CAJ42" s="663"/>
      <c r="CAK42" s="664"/>
      <c r="CAL42" s="665" t="str">
        <f>IF(CAO42="×",TIME(0,0,0),IF(CAY4="非常勤",BZN42,BZZ42))</f>
        <v>　</v>
      </c>
      <c r="CAM42" s="666"/>
      <c r="CAN42" s="667"/>
      <c r="CAO42" s="265"/>
      <c r="CAP42" s="665" t="str">
        <f>IF(CAS42="×",TIME(0,0,0),IF(CAY4="非常勤",BZQ42,CAC42))</f>
        <v>　</v>
      </c>
      <c r="CAQ42" s="666"/>
      <c r="CAR42" s="667"/>
      <c r="CAS42" s="265"/>
      <c r="CAT42" s="665" t="str">
        <f>IF(CAW42="×",TIME(0,0,0),IF(CAY4="非常勤",BZT42,CAF42))</f>
        <v>　</v>
      </c>
      <c r="CAU42" s="666"/>
      <c r="CAV42" s="667"/>
      <c r="CAW42" s="265"/>
      <c r="CAX42" s="665" t="str">
        <f>IF(CBA42="×",TIME(0,0,0),IF(CAY4="非常勤",BZW42,CAI42))</f>
        <v>　</v>
      </c>
      <c r="CAY42" s="666"/>
      <c r="CAZ42" s="667"/>
      <c r="CBA42" s="265"/>
      <c r="CBB42" s="668"/>
      <c r="CBC42" s="669"/>
      <c r="CBD42" s="668"/>
      <c r="CBE42" s="670"/>
      <c r="CBF42" s="669"/>
      <c r="CBG42" s="671"/>
      <c r="CBH42" s="672"/>
      <c r="CBI42" s="672"/>
      <c r="CBJ42" s="673"/>
      <c r="CBK42" s="263">
        <f>$A$42</f>
        <v>28</v>
      </c>
      <c r="CBL42" s="264" t="str">
        <f>$B$42</f>
        <v>水</v>
      </c>
      <c r="CBM42" s="660"/>
      <c r="CBN42" s="661"/>
      <c r="CBO42" s="660"/>
      <c r="CBP42" s="661"/>
      <c r="CBQ42" s="662" t="str">
        <f>IFERROR(IF(OR(CBL42="日",CBL42="祝",CBL42=0,CBM42=""),"　",MAX(IF(AND(CBM42&lt;=CBQ14,CBO42&gt;CBR14),CBR14-CBQ14,IF(AND(CBM42&gt;CBQ14,CBO42&lt;=CBR14),CBO42-CBM42,IF(AND(CBM42&lt;=CBQ14,CBO42&lt;=CBR14),CBO42-CBQ14,IF(AND(CBM42&gt;CBQ14,CBO42&gt;CBR14),CBR14-CBM42,0)))),0)),0)</f>
        <v>　</v>
      </c>
      <c r="CBR42" s="663"/>
      <c r="CBS42" s="664"/>
      <c r="CBT42" s="662" t="str">
        <f>IFERROR(IF(OR(CBL42="日",CBL42="祝",CBL42=0,CBM42=""),"　",MAX(IF(AND(CBM42&gt;CBW14,CBO42&gt;CBU14),0,IF(AND(CBM42&lt;=CBW14,CBM42&gt;CBT14,CBO42&gt;CBU14),CBW14-CBM42,IF(AND(CBM42&lt;=CBW14,CBM42&lt;=CBT14,CBO42&gt;CBU14),CBW14-CBT14,IF(AND(CBM42&gt;CBT14,CBO42&lt;=CBU14),CBO42-CBM42,IF(AND(CBM42&lt;=CBT14,CBO42&lt;=CBU14),CBO42-CBT14,0))))),0)),0)</f>
        <v>　</v>
      </c>
      <c r="CBU42" s="663"/>
      <c r="CBV42" s="664"/>
      <c r="CBW42" s="662" t="str">
        <f>IFERROR(IF(OR(CBL42="日",CBL42="祝",CBL42=0,CBM42=""),"　",MAX(IF(AND(CBM42&lt;=CBW14,CBO42&gt;CBX14),CBX14-CBW14,IF(CBO42&lt;=CBX14,0,IF(AND(CBM42&gt;CBW14,CBO42&gt;CBX14),CBX14-CBM42,0))),0)),0)</f>
        <v>　</v>
      </c>
      <c r="CBX42" s="663"/>
      <c r="CBY42" s="664"/>
      <c r="CBZ42" s="662" t="str">
        <f>IFERROR(IF(OR(CBL42="日",CBL42="祝",CBL42=0,CBM42=""),"　",MAX(IF(CBM42&gt;CBZ14,CBO42-CBM42,IF(CBM42&lt;=CBZ14,CBO42-CBZ14,0)),0)),0)</f>
        <v>　</v>
      </c>
      <c r="CCA42" s="663"/>
      <c r="CCB42" s="664"/>
      <c r="CCC42" s="662" t="str">
        <f>IFERROR(IF(OR(CBL42="日",CBL42="祝",CBL42=0,CBM42=""),"　",MAX(IF(AND(CBM42&lt;=CCC14,CBO42&gt;CCD14),CCD14-CCC14,IF(AND(CBM42&gt;CCC14,CBO42&lt;=CCD14),CBO42-CBM42,IF(AND(CBM42&lt;=CCC14,CBO42&lt;=CCD14),CBO42-CCC14,IF(AND(CBM42&gt;CCC14,CBO42&gt;CCD14),CCD14-CBM42,0)))),0)),0)</f>
        <v>　</v>
      </c>
      <c r="CCD42" s="663"/>
      <c r="CCE42" s="664"/>
      <c r="CCF42" s="662" t="str">
        <f>IFERROR(IF(OR(CBL42="日",CBL42="祝",CBL42=0,CBM42=""),"　",MAX(IF(AND(CBM42&gt;CCI14,CBO42&gt;CCG14),0,IF(AND(CBM42&lt;=CCI14,CBM42&gt;CCF14,CBO42&gt;CCG14),CCI14-CBM42,IF(AND(CBM42&lt;=CCI14,CBM42&lt;=CCF14,CBO42&gt;CCG14),CCI14-CCF14,IF(AND(CBM42&gt;CCF14,CBO42&lt;=CCG14),CBO42-CBM42,IF(AND(CBM42&lt;=CCF14,CBO42&lt;=CCG14),CBO42-CCF14,0))))),0)),0)</f>
        <v>　</v>
      </c>
      <c r="CCG42" s="663"/>
      <c r="CCH42" s="664"/>
      <c r="CCI42" s="662" t="str">
        <f>IFERROR(IF(OR(CBL42="日",CBL42="祝",CBL42=0,CBM42=""),"　",MAX(IF(AND(CBM42&lt;=CCI14,CBO42&gt;CCJ14),CCJ14-CCI14,IF(CBO42&lt;=CCJ14,0,IF(AND(CBM42&gt;CCI14,CBO42&gt;CCJ14),CCJ14-CBM42,0))),0)),0)</f>
        <v>　</v>
      </c>
      <c r="CCJ42" s="663"/>
      <c r="CCK42" s="664"/>
      <c r="CCL42" s="662" t="str">
        <f t="shared" si="38"/>
        <v>　</v>
      </c>
      <c r="CCM42" s="663"/>
      <c r="CCN42" s="664"/>
      <c r="CCO42" s="665" t="str">
        <f>IF(CCR42="×",TIME(0,0,0),IF(CDB4="非常勤",CBQ42,CCC42))</f>
        <v>　</v>
      </c>
      <c r="CCP42" s="666"/>
      <c r="CCQ42" s="667"/>
      <c r="CCR42" s="265"/>
      <c r="CCS42" s="665" t="str">
        <f>IF(CCV42="×",TIME(0,0,0),IF(CDB4="非常勤",CBT42,CCF42))</f>
        <v>　</v>
      </c>
      <c r="CCT42" s="666"/>
      <c r="CCU42" s="667"/>
      <c r="CCV42" s="265"/>
      <c r="CCW42" s="665" t="str">
        <f>IF(CCZ42="×",TIME(0,0,0),IF(CDB4="非常勤",CBW42,CCI42))</f>
        <v>　</v>
      </c>
      <c r="CCX42" s="666"/>
      <c r="CCY42" s="667"/>
      <c r="CCZ42" s="265"/>
      <c r="CDA42" s="665" t="str">
        <f>IF(CDD42="×",TIME(0,0,0),IF(CDB4="非常勤",CBZ42,CCL42))</f>
        <v>　</v>
      </c>
      <c r="CDB42" s="666"/>
      <c r="CDC42" s="667"/>
      <c r="CDD42" s="265"/>
      <c r="CDE42" s="668"/>
      <c r="CDF42" s="669"/>
      <c r="CDG42" s="668"/>
      <c r="CDH42" s="670"/>
      <c r="CDI42" s="669"/>
      <c r="CDJ42" s="671"/>
      <c r="CDK42" s="672"/>
      <c r="CDL42" s="672"/>
      <c r="CDM42" s="673"/>
      <c r="CDN42" s="263">
        <f>$A$42</f>
        <v>28</v>
      </c>
      <c r="CDO42" s="264" t="str">
        <f>$B$42</f>
        <v>水</v>
      </c>
      <c r="CDP42" s="660"/>
      <c r="CDQ42" s="661"/>
      <c r="CDR42" s="660"/>
      <c r="CDS42" s="661"/>
      <c r="CDT42" s="662" t="str">
        <f>IFERROR(IF(OR(CDO42="日",CDO42="祝",CDO42=0,CDP42=""),"　",MAX(IF(AND(CDP42&lt;=CDT14,CDR42&gt;CDU14),CDU14-CDT14,IF(AND(CDP42&gt;CDT14,CDR42&lt;=CDU14),CDR42-CDP42,IF(AND(CDP42&lt;=CDT14,CDR42&lt;=CDU14),CDR42-CDT14,IF(AND(CDP42&gt;CDT14,CDR42&gt;CDU14),CDU14-CDP42,0)))),0)),0)</f>
        <v>　</v>
      </c>
      <c r="CDU42" s="663"/>
      <c r="CDV42" s="664"/>
      <c r="CDW42" s="662" t="str">
        <f>IFERROR(IF(OR(CDO42="日",CDO42="祝",CDO42=0,CDP42=""),"　",MAX(IF(AND(CDP42&gt;CDZ14,CDR42&gt;CDX14),0,IF(AND(CDP42&lt;=CDZ14,CDP42&gt;CDW14,CDR42&gt;CDX14),CDZ14-CDP42,IF(AND(CDP42&lt;=CDZ14,CDP42&lt;=CDW14,CDR42&gt;CDX14),CDZ14-CDW14,IF(AND(CDP42&gt;CDW14,CDR42&lt;=CDX14),CDR42-CDP42,IF(AND(CDP42&lt;=CDW14,CDR42&lt;=CDX14),CDR42-CDW14,0))))),0)),0)</f>
        <v>　</v>
      </c>
      <c r="CDX42" s="663"/>
      <c r="CDY42" s="664"/>
      <c r="CDZ42" s="662" t="str">
        <f>IFERROR(IF(OR(CDO42="日",CDO42="祝",CDO42=0,CDP42=""),"　",MAX(IF(AND(CDP42&lt;=CDZ14,CDR42&gt;CEA14),CEA14-CDZ14,IF(CDR42&lt;=CEA14,0,IF(AND(CDP42&gt;CDZ14,CDR42&gt;CEA14),CEA14-CDP42,0))),0)),0)</f>
        <v>　</v>
      </c>
      <c r="CEA42" s="663"/>
      <c r="CEB42" s="664"/>
      <c r="CEC42" s="662" t="str">
        <f>IFERROR(IF(OR(CDO42="日",CDO42="祝",CDO42=0,CDP42=""),"　",MAX(IF(CDP42&gt;CEC14,CDR42-CDP42,IF(CDP42&lt;=CEC14,CDR42-CEC14,0)),0)),0)</f>
        <v>　</v>
      </c>
      <c r="CED42" s="663"/>
      <c r="CEE42" s="664"/>
      <c r="CEF42" s="662" t="str">
        <f>IFERROR(IF(OR(CDO42="日",CDO42="祝",CDO42=0,CDP42=""),"　",MAX(IF(AND(CDP42&lt;=CEF14,CDR42&gt;CEG14),CEG14-CEF14,IF(AND(CDP42&gt;CEF14,CDR42&lt;=CEG14),CDR42-CDP42,IF(AND(CDP42&lt;=CEF14,CDR42&lt;=CEG14),CDR42-CEF14,IF(AND(CDP42&gt;CEF14,CDR42&gt;CEG14),CEG14-CDP42,0)))),0)),0)</f>
        <v>　</v>
      </c>
      <c r="CEG42" s="663"/>
      <c r="CEH42" s="664"/>
      <c r="CEI42" s="662" t="str">
        <f>IFERROR(IF(OR(CDO42="日",CDO42="祝",CDO42=0,CDP42=""),"　",MAX(IF(AND(CDP42&gt;CEL14,CDR42&gt;CEJ14),0,IF(AND(CDP42&lt;=CEL14,CDP42&gt;CEI14,CDR42&gt;CEJ14),CEL14-CDP42,IF(AND(CDP42&lt;=CEL14,CDP42&lt;=CEI14,CDR42&gt;CEJ14),CEL14-CEI14,IF(AND(CDP42&gt;CEI14,CDR42&lt;=CEJ14),CDR42-CDP42,IF(AND(CDP42&lt;=CEI14,CDR42&lt;=CEJ14),CDR42-CEI14,0))))),0)),0)</f>
        <v>　</v>
      </c>
      <c r="CEJ42" s="663"/>
      <c r="CEK42" s="664"/>
      <c r="CEL42" s="662" t="str">
        <f>IFERROR(IF(OR(CDO42="日",CDO42="祝",CDO42=0,CDP42=""),"　",MAX(IF(AND(CDP42&lt;=CEL14,CDR42&gt;CEM14),CEM14-CEL14,IF(CDR42&lt;=CEM14,0,IF(AND(CDP42&gt;CEL14,CDR42&gt;CEM14),CEM14-CDP42,0))),0)),0)</f>
        <v>　</v>
      </c>
      <c r="CEM42" s="663"/>
      <c r="CEN42" s="664"/>
      <c r="CEO42" s="662" t="str">
        <f t="shared" si="39"/>
        <v>　</v>
      </c>
      <c r="CEP42" s="663"/>
      <c r="CEQ42" s="664"/>
      <c r="CER42" s="665" t="str">
        <f>IF(CEU42="×",TIME(0,0,0),IF(CFE4="非常勤",CDT42,CEF42))</f>
        <v>　</v>
      </c>
      <c r="CES42" s="666"/>
      <c r="CET42" s="667"/>
      <c r="CEU42" s="265"/>
      <c r="CEV42" s="665" t="str">
        <f>IF(CEY42="×",TIME(0,0,0),IF(CFE4="非常勤",CDW42,CEI42))</f>
        <v>　</v>
      </c>
      <c r="CEW42" s="666"/>
      <c r="CEX42" s="667"/>
      <c r="CEY42" s="265"/>
      <c r="CEZ42" s="665" t="str">
        <f>IF(CFC42="×",TIME(0,0,0),IF(CFE4="非常勤",CDZ42,CEL42))</f>
        <v>　</v>
      </c>
      <c r="CFA42" s="666"/>
      <c r="CFB42" s="667"/>
      <c r="CFC42" s="265"/>
      <c r="CFD42" s="665" t="str">
        <f>IF(CFG42="×",TIME(0,0,0),IF(CFE4="非常勤",CEC42,CEO42))</f>
        <v>　</v>
      </c>
      <c r="CFE42" s="666"/>
      <c r="CFF42" s="667"/>
      <c r="CFG42" s="265"/>
      <c r="CFH42" s="668"/>
      <c r="CFI42" s="669"/>
      <c r="CFJ42" s="668"/>
      <c r="CFK42" s="670"/>
      <c r="CFL42" s="669"/>
      <c r="CFM42" s="671"/>
      <c r="CFN42" s="672"/>
      <c r="CFO42" s="672"/>
      <c r="CFP42" s="673"/>
      <c r="CFQ42" s="263">
        <f>$A$42</f>
        <v>28</v>
      </c>
      <c r="CFR42" s="264" t="str">
        <f>$B$42</f>
        <v>水</v>
      </c>
      <c r="CFS42" s="660"/>
      <c r="CFT42" s="661"/>
      <c r="CFU42" s="660"/>
      <c r="CFV42" s="661"/>
      <c r="CFW42" s="662" t="str">
        <f>IFERROR(IF(OR(CFR42="日",CFR42="祝",CFR42=0,CFS42=""),"　",MAX(IF(AND(CFS42&lt;=CFW14,CFU42&gt;CFX14),CFX14-CFW14,IF(AND(CFS42&gt;CFW14,CFU42&lt;=CFX14),CFU42-CFS42,IF(AND(CFS42&lt;=CFW14,CFU42&lt;=CFX14),CFU42-CFW14,IF(AND(CFS42&gt;CFW14,CFU42&gt;CFX14),CFX14-CFS42,0)))),0)),0)</f>
        <v>　</v>
      </c>
      <c r="CFX42" s="663"/>
      <c r="CFY42" s="664"/>
      <c r="CFZ42" s="662" t="str">
        <f>IFERROR(IF(OR(CFR42="日",CFR42="祝",CFR42=0,CFS42=""),"　",MAX(IF(AND(CFS42&gt;CGC14,CFU42&gt;CGA14),0,IF(AND(CFS42&lt;=CGC14,CFS42&gt;CFZ14,CFU42&gt;CGA14),CGC14-CFS42,IF(AND(CFS42&lt;=CGC14,CFS42&lt;=CFZ14,CFU42&gt;CGA14),CGC14-CFZ14,IF(AND(CFS42&gt;CFZ14,CFU42&lt;=CGA14),CFU42-CFS42,IF(AND(CFS42&lt;=CFZ14,CFU42&lt;=CGA14),CFU42-CFZ14,0))))),0)),0)</f>
        <v>　</v>
      </c>
      <c r="CGA42" s="663"/>
      <c r="CGB42" s="664"/>
      <c r="CGC42" s="662" t="str">
        <f>IFERROR(IF(OR(CFR42="日",CFR42="祝",CFR42=0,CFS42=""),"　",MAX(IF(AND(CFS42&lt;=CGC14,CFU42&gt;CGD14),CGD14-CGC14,IF(CFU42&lt;=CGD14,0,IF(AND(CFS42&gt;CGC14,CFU42&gt;CGD14),CGD14-CFS42,0))),0)),0)</f>
        <v>　</v>
      </c>
      <c r="CGD42" s="663"/>
      <c r="CGE42" s="664"/>
      <c r="CGF42" s="662" t="str">
        <f>IFERROR(IF(OR(CFR42="日",CFR42="祝",CFR42=0,CFS42=""),"　",MAX(IF(CFS42&gt;CGF14,CFU42-CFS42,IF(CFS42&lt;=CGF14,CFU42-CGF14,0)),0)),0)</f>
        <v>　</v>
      </c>
      <c r="CGG42" s="663"/>
      <c r="CGH42" s="664"/>
      <c r="CGI42" s="662" t="str">
        <f>IFERROR(IF(OR(CFR42="日",CFR42="祝",CFR42=0,CFS42=""),"　",MAX(IF(AND(CFS42&lt;=CGI14,CFU42&gt;CGJ14),CGJ14-CGI14,IF(AND(CFS42&gt;CGI14,CFU42&lt;=CGJ14),CFU42-CFS42,IF(AND(CFS42&lt;=CGI14,CFU42&lt;=CGJ14),CFU42-CGI14,IF(AND(CFS42&gt;CGI14,CFU42&gt;CGJ14),CGJ14-CFS42,0)))),0)),0)</f>
        <v>　</v>
      </c>
      <c r="CGJ42" s="663"/>
      <c r="CGK42" s="664"/>
      <c r="CGL42" s="662" t="str">
        <f>IFERROR(IF(OR(CFR42="日",CFR42="祝",CFR42=0,CFS42=""),"　",MAX(IF(AND(CFS42&gt;CGO14,CFU42&gt;CGM14),0,IF(AND(CFS42&lt;=CGO14,CFS42&gt;CGL14,CFU42&gt;CGM14),CGO14-CFS42,IF(AND(CFS42&lt;=CGO14,CFS42&lt;=CGL14,CFU42&gt;CGM14),CGO14-CGL14,IF(AND(CFS42&gt;CGL14,CFU42&lt;=CGM14),CFU42-CFS42,IF(AND(CFS42&lt;=CGL14,CFU42&lt;=CGM14),CFU42-CGL14,0))))),0)),0)</f>
        <v>　</v>
      </c>
      <c r="CGM42" s="663"/>
      <c r="CGN42" s="664"/>
      <c r="CGO42" s="662" t="str">
        <f>IFERROR(IF(OR(CFR42="日",CFR42="祝",CFR42=0,CFS42=""),"　",MAX(IF(AND(CFS42&lt;=CGO14,CFU42&gt;CGP14),CGP14-CGO14,IF(CFU42&lt;=CGP14,0,IF(AND(CFS42&gt;CGO14,CFU42&gt;CGP14),CGP14-CFS42,0))),0)),0)</f>
        <v>　</v>
      </c>
      <c r="CGP42" s="663"/>
      <c r="CGQ42" s="664"/>
      <c r="CGR42" s="662" t="str">
        <f t="shared" si="40"/>
        <v>　</v>
      </c>
      <c r="CGS42" s="663"/>
      <c r="CGT42" s="664"/>
      <c r="CGU42" s="665" t="str">
        <f>IF(CGX42="×",TIME(0,0,0),IF(CHH4="非常勤",CFW42,CGI42))</f>
        <v>　</v>
      </c>
      <c r="CGV42" s="666"/>
      <c r="CGW42" s="667"/>
      <c r="CGX42" s="265"/>
      <c r="CGY42" s="665" t="str">
        <f>IF(CHB42="×",TIME(0,0,0),IF(CHH4="非常勤",CFZ42,CGL42))</f>
        <v>　</v>
      </c>
      <c r="CGZ42" s="666"/>
      <c r="CHA42" s="667"/>
      <c r="CHB42" s="265"/>
      <c r="CHC42" s="665" t="str">
        <f>IF(CHF42="×",TIME(0,0,0),IF(CHH4="非常勤",CGC42,CGO42))</f>
        <v>　</v>
      </c>
      <c r="CHD42" s="666"/>
      <c r="CHE42" s="667"/>
      <c r="CHF42" s="265"/>
      <c r="CHG42" s="665" t="str">
        <f>IF(CHJ42="×",TIME(0,0,0),IF(CHH4="非常勤",CGF42,CGR42))</f>
        <v>　</v>
      </c>
      <c r="CHH42" s="666"/>
      <c r="CHI42" s="667"/>
      <c r="CHJ42" s="265"/>
      <c r="CHK42" s="668"/>
      <c r="CHL42" s="669"/>
      <c r="CHM42" s="668"/>
      <c r="CHN42" s="670"/>
      <c r="CHO42" s="669"/>
      <c r="CHP42" s="671"/>
      <c r="CHQ42" s="672"/>
      <c r="CHR42" s="672"/>
      <c r="CHS42" s="673"/>
      <c r="CHT42" s="263">
        <f>$A$42</f>
        <v>28</v>
      </c>
      <c r="CHU42" s="264" t="str">
        <f>$B$42</f>
        <v>水</v>
      </c>
      <c r="CHV42" s="660"/>
      <c r="CHW42" s="661"/>
      <c r="CHX42" s="660"/>
      <c r="CHY42" s="661"/>
      <c r="CHZ42" s="662" t="str">
        <f>IFERROR(IF(OR(CHU42="日",CHU42="祝",CHU42=0,CHV42=""),"　",MAX(IF(AND(CHV42&lt;=CHZ14,CHX42&gt;CIA14),CIA14-CHZ14,IF(AND(CHV42&gt;CHZ14,CHX42&lt;=CIA14),CHX42-CHV42,IF(AND(CHV42&lt;=CHZ14,CHX42&lt;=CIA14),CHX42-CHZ14,IF(AND(CHV42&gt;CHZ14,CHX42&gt;CIA14),CIA14-CHV42,0)))),0)),0)</f>
        <v>　</v>
      </c>
      <c r="CIA42" s="663"/>
      <c r="CIB42" s="664"/>
      <c r="CIC42" s="662" t="str">
        <f>IFERROR(IF(OR(CHU42="日",CHU42="祝",CHU42=0,CHV42=""),"　",MAX(IF(AND(CHV42&gt;CIF14,CHX42&gt;CID14),0,IF(AND(CHV42&lt;=CIF14,CHV42&gt;CIC14,CHX42&gt;CID14),CIF14-CHV42,IF(AND(CHV42&lt;=CIF14,CHV42&lt;=CIC14,CHX42&gt;CID14),CIF14-CIC14,IF(AND(CHV42&gt;CIC14,CHX42&lt;=CID14),CHX42-CHV42,IF(AND(CHV42&lt;=CIC14,CHX42&lt;=CID14),CHX42-CIC14,0))))),0)),0)</f>
        <v>　</v>
      </c>
      <c r="CID42" s="663"/>
      <c r="CIE42" s="664"/>
      <c r="CIF42" s="662" t="str">
        <f>IFERROR(IF(OR(CHU42="日",CHU42="祝",CHU42=0,CHV42=""),"　",MAX(IF(AND(CHV42&lt;=CIF14,CHX42&gt;CIG14),CIG14-CIF14,IF(CHX42&lt;=CIG14,0,IF(AND(CHV42&gt;CIF14,CHX42&gt;CIG14),CIG14-CHV42,0))),0)),0)</f>
        <v>　</v>
      </c>
      <c r="CIG42" s="663"/>
      <c r="CIH42" s="664"/>
      <c r="CII42" s="662" t="str">
        <f>IFERROR(IF(OR(CHU42="日",CHU42="祝",CHU42=0,CHV42=""),"　",MAX(IF(CHV42&gt;CII14,CHX42-CHV42,IF(CHV42&lt;=CII14,CHX42-CII14,0)),0)),0)</f>
        <v>　</v>
      </c>
      <c r="CIJ42" s="663"/>
      <c r="CIK42" s="664"/>
      <c r="CIL42" s="662" t="str">
        <f>IFERROR(IF(OR(CHU42="日",CHU42="祝",CHU42=0,CHV42=""),"　",MAX(IF(AND(CHV42&lt;=CIL14,CHX42&gt;CIM14),CIM14-CIL14,IF(AND(CHV42&gt;CIL14,CHX42&lt;=CIM14),CHX42-CHV42,IF(AND(CHV42&lt;=CIL14,CHX42&lt;=CIM14),CHX42-CIL14,IF(AND(CHV42&gt;CIL14,CHX42&gt;CIM14),CIM14-CHV42,0)))),0)),0)</f>
        <v>　</v>
      </c>
      <c r="CIM42" s="663"/>
      <c r="CIN42" s="664"/>
      <c r="CIO42" s="662" t="str">
        <f>IFERROR(IF(OR(CHU42="日",CHU42="祝",CHU42=0,CHV42=""),"　",MAX(IF(AND(CHV42&gt;CIR14,CHX42&gt;CIP14),0,IF(AND(CHV42&lt;=CIR14,CHV42&gt;CIO14,CHX42&gt;CIP14),CIR14-CHV42,IF(AND(CHV42&lt;=CIR14,CHV42&lt;=CIO14,CHX42&gt;CIP14),CIR14-CIO14,IF(AND(CHV42&gt;CIO14,CHX42&lt;=CIP14),CHX42-CHV42,IF(AND(CHV42&lt;=CIO14,CHX42&lt;=CIP14),CHX42-CIO14,0))))),0)),0)</f>
        <v>　</v>
      </c>
      <c r="CIP42" s="663"/>
      <c r="CIQ42" s="664"/>
      <c r="CIR42" s="662" t="str">
        <f>IFERROR(IF(OR(CHU42="日",CHU42="祝",CHU42=0,CHV42=""),"　",MAX(IF(AND(CHV42&lt;=CIR14,CHX42&gt;CIS14),CIS14-CIR14,IF(CHX42&lt;=CIS14,0,IF(AND(CHV42&gt;CIR14,CHX42&gt;CIS14),CIS14-CHV42,0))),0)),0)</f>
        <v>　</v>
      </c>
      <c r="CIS42" s="663"/>
      <c r="CIT42" s="664"/>
      <c r="CIU42" s="662" t="str">
        <f t="shared" si="41"/>
        <v>　</v>
      </c>
      <c r="CIV42" s="663"/>
      <c r="CIW42" s="664"/>
      <c r="CIX42" s="665" t="str">
        <f>IF(CJA42="×",TIME(0,0,0),IF(CJK4="非常勤",CHZ42,CIL42))</f>
        <v>　</v>
      </c>
      <c r="CIY42" s="666"/>
      <c r="CIZ42" s="667"/>
      <c r="CJA42" s="265"/>
      <c r="CJB42" s="665" t="str">
        <f>IF(CJE42="×",TIME(0,0,0),IF(CJK4="非常勤",CIC42,CIO42))</f>
        <v>　</v>
      </c>
      <c r="CJC42" s="666"/>
      <c r="CJD42" s="667"/>
      <c r="CJE42" s="265"/>
      <c r="CJF42" s="665" t="str">
        <f>IF(CJI42="×",TIME(0,0,0),IF(CJK4="非常勤",CIF42,CIR42))</f>
        <v>　</v>
      </c>
      <c r="CJG42" s="666"/>
      <c r="CJH42" s="667"/>
      <c r="CJI42" s="265"/>
      <c r="CJJ42" s="665" t="str">
        <f>IF(CJM42="×",TIME(0,0,0),IF(CJK4="非常勤",CII42,CIU42))</f>
        <v>　</v>
      </c>
      <c r="CJK42" s="666"/>
      <c r="CJL42" s="667"/>
      <c r="CJM42" s="265"/>
      <c r="CJN42" s="668"/>
      <c r="CJO42" s="669"/>
      <c r="CJP42" s="668"/>
      <c r="CJQ42" s="670"/>
      <c r="CJR42" s="669"/>
      <c r="CJS42" s="671"/>
      <c r="CJT42" s="672"/>
      <c r="CJU42" s="672"/>
      <c r="CJV42" s="673"/>
      <c r="CJW42" s="263">
        <f>$A$42</f>
        <v>28</v>
      </c>
      <c r="CJX42" s="264" t="str">
        <f>$B$42</f>
        <v>水</v>
      </c>
      <c r="CJY42" s="660"/>
      <c r="CJZ42" s="661"/>
      <c r="CKA42" s="660"/>
      <c r="CKB42" s="661"/>
      <c r="CKC42" s="662" t="str">
        <f>IFERROR(IF(OR(CJX42="日",CJX42="祝",CJX42=0,CJY42=""),"　",MAX(IF(AND(CJY42&lt;=CKC14,CKA42&gt;CKD14),CKD14-CKC14,IF(AND(CJY42&gt;CKC14,CKA42&lt;=CKD14),CKA42-CJY42,IF(AND(CJY42&lt;=CKC14,CKA42&lt;=CKD14),CKA42-CKC14,IF(AND(CJY42&gt;CKC14,CKA42&gt;CKD14),CKD14-CJY42,0)))),0)),0)</f>
        <v>　</v>
      </c>
      <c r="CKD42" s="663"/>
      <c r="CKE42" s="664"/>
      <c r="CKF42" s="662" t="str">
        <f>IFERROR(IF(OR(CJX42="日",CJX42="祝",CJX42=0,CJY42=""),"　",MAX(IF(AND(CJY42&gt;CKI14,CKA42&gt;CKG14),0,IF(AND(CJY42&lt;=CKI14,CJY42&gt;CKF14,CKA42&gt;CKG14),CKI14-CJY42,IF(AND(CJY42&lt;=CKI14,CJY42&lt;=CKF14,CKA42&gt;CKG14),CKI14-CKF14,IF(AND(CJY42&gt;CKF14,CKA42&lt;=CKG14),CKA42-CJY42,IF(AND(CJY42&lt;=CKF14,CKA42&lt;=CKG14),CKA42-CKF14,0))))),0)),0)</f>
        <v>　</v>
      </c>
      <c r="CKG42" s="663"/>
      <c r="CKH42" s="664"/>
      <c r="CKI42" s="662" t="str">
        <f>IFERROR(IF(OR(CJX42="日",CJX42="祝",CJX42=0,CJY42=""),"　",MAX(IF(AND(CJY42&lt;=CKI14,CKA42&gt;CKJ14),CKJ14-CKI14,IF(CKA42&lt;=CKJ14,0,IF(AND(CJY42&gt;CKI14,CKA42&gt;CKJ14),CKJ14-CJY42,0))),0)),0)</f>
        <v>　</v>
      </c>
      <c r="CKJ42" s="663"/>
      <c r="CKK42" s="664"/>
      <c r="CKL42" s="662" t="str">
        <f>IFERROR(IF(OR(CJX42="日",CJX42="祝",CJX42=0,CJY42=""),"　",MAX(IF(CJY42&gt;CKL14,CKA42-CJY42,IF(CJY42&lt;=CKL14,CKA42-CKL14,0)),0)),0)</f>
        <v>　</v>
      </c>
      <c r="CKM42" s="663"/>
      <c r="CKN42" s="664"/>
      <c r="CKO42" s="662" t="str">
        <f>IFERROR(IF(OR(CJX42="日",CJX42="祝",CJX42=0,CJY42=""),"　",MAX(IF(AND(CJY42&lt;=CKO14,CKA42&gt;CKP14),CKP14-CKO14,IF(AND(CJY42&gt;CKO14,CKA42&lt;=CKP14),CKA42-CJY42,IF(AND(CJY42&lt;=CKO14,CKA42&lt;=CKP14),CKA42-CKO14,IF(AND(CJY42&gt;CKO14,CKA42&gt;CKP14),CKP14-CJY42,0)))),0)),0)</f>
        <v>　</v>
      </c>
      <c r="CKP42" s="663"/>
      <c r="CKQ42" s="664"/>
      <c r="CKR42" s="662" t="str">
        <f>IFERROR(IF(OR(CJX42="日",CJX42="祝",CJX42=0,CJY42=""),"　",MAX(IF(AND(CJY42&gt;CKU14,CKA42&gt;CKS14),0,IF(AND(CJY42&lt;=CKU14,CJY42&gt;CKR14,CKA42&gt;CKS14),CKU14-CJY42,IF(AND(CJY42&lt;=CKU14,CJY42&lt;=CKR14,CKA42&gt;CKS14),CKU14-CKR14,IF(AND(CJY42&gt;CKR14,CKA42&lt;=CKS14),CKA42-CJY42,IF(AND(CJY42&lt;=CKR14,CKA42&lt;=CKS14),CKA42-CKR14,0))))),0)),0)</f>
        <v>　</v>
      </c>
      <c r="CKS42" s="663"/>
      <c r="CKT42" s="664"/>
      <c r="CKU42" s="662" t="str">
        <f>IFERROR(IF(OR(CJX42="日",CJX42="祝",CJX42=0,CJY42=""),"　",MAX(IF(AND(CJY42&lt;=CKU14,CKA42&gt;CKV14),CKV14-CKU14,IF(CKA42&lt;=CKV14,0,IF(AND(CJY42&gt;CKU14,CKA42&gt;CKV14),CKV14-CJY42,0))),0)),0)</f>
        <v>　</v>
      </c>
      <c r="CKV42" s="663"/>
      <c r="CKW42" s="664"/>
      <c r="CKX42" s="662" t="str">
        <f t="shared" si="42"/>
        <v>　</v>
      </c>
      <c r="CKY42" s="663"/>
      <c r="CKZ42" s="664"/>
      <c r="CLA42" s="665" t="str">
        <f>IF(CLD42="×",TIME(0,0,0),IF(CLN4="非常勤",CKC42,CKO42))</f>
        <v>　</v>
      </c>
      <c r="CLB42" s="666"/>
      <c r="CLC42" s="667"/>
      <c r="CLD42" s="265"/>
      <c r="CLE42" s="665" t="str">
        <f>IF(CLH42="×",TIME(0,0,0),IF(CLN4="非常勤",CKF42,CKR42))</f>
        <v>　</v>
      </c>
      <c r="CLF42" s="666"/>
      <c r="CLG42" s="667"/>
      <c r="CLH42" s="265"/>
      <c r="CLI42" s="665" t="str">
        <f>IF(CLL42="×",TIME(0,0,0),IF(CLN4="非常勤",CKI42,CKU42))</f>
        <v>　</v>
      </c>
      <c r="CLJ42" s="666"/>
      <c r="CLK42" s="667"/>
      <c r="CLL42" s="265"/>
      <c r="CLM42" s="665" t="str">
        <f>IF(CLP42="×",TIME(0,0,0),IF(CLN4="非常勤",CKL42,CKX42))</f>
        <v>　</v>
      </c>
      <c r="CLN42" s="666"/>
      <c r="CLO42" s="667"/>
      <c r="CLP42" s="265"/>
      <c r="CLQ42" s="668"/>
      <c r="CLR42" s="669"/>
      <c r="CLS42" s="668"/>
      <c r="CLT42" s="670"/>
      <c r="CLU42" s="669"/>
      <c r="CLV42" s="671"/>
      <c r="CLW42" s="672"/>
      <c r="CLX42" s="672"/>
      <c r="CLY42" s="673"/>
      <c r="CLZ42" s="263">
        <f>$A$42</f>
        <v>28</v>
      </c>
      <c r="CMA42" s="264" t="str">
        <f>$B$42</f>
        <v>水</v>
      </c>
      <c r="CMB42" s="660"/>
      <c r="CMC42" s="661"/>
      <c r="CMD42" s="660"/>
      <c r="CME42" s="661"/>
      <c r="CMF42" s="662" t="str">
        <f>IFERROR(IF(OR(CMA42="日",CMA42="祝",CMA42=0,CMB42=""),"　",MAX(IF(AND(CMB42&lt;=CMF14,CMD42&gt;CMG14),CMG14-CMF14,IF(AND(CMB42&gt;CMF14,CMD42&lt;=CMG14),CMD42-CMB42,IF(AND(CMB42&lt;=CMF14,CMD42&lt;=CMG14),CMD42-CMF14,IF(AND(CMB42&gt;CMF14,CMD42&gt;CMG14),CMG14-CMB42,0)))),0)),0)</f>
        <v>　</v>
      </c>
      <c r="CMG42" s="663"/>
      <c r="CMH42" s="664"/>
      <c r="CMI42" s="662" t="str">
        <f>IFERROR(IF(OR(CMA42="日",CMA42="祝",CMA42=0,CMB42=""),"　",MAX(IF(AND(CMB42&gt;CML14,CMD42&gt;CMJ14),0,IF(AND(CMB42&lt;=CML14,CMB42&gt;CMI14,CMD42&gt;CMJ14),CML14-CMB42,IF(AND(CMB42&lt;=CML14,CMB42&lt;=CMI14,CMD42&gt;CMJ14),CML14-CMI14,IF(AND(CMB42&gt;CMI14,CMD42&lt;=CMJ14),CMD42-CMB42,IF(AND(CMB42&lt;=CMI14,CMD42&lt;=CMJ14),CMD42-CMI14,0))))),0)),0)</f>
        <v>　</v>
      </c>
      <c r="CMJ42" s="663"/>
      <c r="CMK42" s="664"/>
      <c r="CML42" s="662" t="str">
        <f>IFERROR(IF(OR(CMA42="日",CMA42="祝",CMA42=0,CMB42=""),"　",MAX(IF(AND(CMB42&lt;=CML14,CMD42&gt;CMM14),CMM14-CML14,IF(CMD42&lt;=CMM14,0,IF(AND(CMB42&gt;CML14,CMD42&gt;CMM14),CMM14-CMB42,0))),0)),0)</f>
        <v>　</v>
      </c>
      <c r="CMM42" s="663"/>
      <c r="CMN42" s="664"/>
      <c r="CMO42" s="662" t="str">
        <f>IFERROR(IF(OR(CMA42="日",CMA42="祝",CMA42=0,CMB42=""),"　",MAX(IF(CMB42&gt;CMO14,CMD42-CMB42,IF(CMB42&lt;=CMO14,CMD42-CMO14,0)),0)),0)</f>
        <v>　</v>
      </c>
      <c r="CMP42" s="663"/>
      <c r="CMQ42" s="664"/>
      <c r="CMR42" s="662" t="str">
        <f>IFERROR(IF(OR(CMA42="日",CMA42="祝",CMA42=0,CMB42=""),"　",MAX(IF(AND(CMB42&lt;=CMR14,CMD42&gt;CMS14),CMS14-CMR14,IF(AND(CMB42&gt;CMR14,CMD42&lt;=CMS14),CMD42-CMB42,IF(AND(CMB42&lt;=CMR14,CMD42&lt;=CMS14),CMD42-CMR14,IF(AND(CMB42&gt;CMR14,CMD42&gt;CMS14),CMS14-CMB42,0)))),0)),0)</f>
        <v>　</v>
      </c>
      <c r="CMS42" s="663"/>
      <c r="CMT42" s="664"/>
      <c r="CMU42" s="662" t="str">
        <f>IFERROR(IF(OR(CMA42="日",CMA42="祝",CMA42=0,CMB42=""),"　",MAX(IF(AND(CMB42&gt;CMX14,CMD42&gt;CMV14),0,IF(AND(CMB42&lt;=CMX14,CMB42&gt;CMU14,CMD42&gt;CMV14),CMX14-CMB42,IF(AND(CMB42&lt;=CMX14,CMB42&lt;=CMU14,CMD42&gt;CMV14),CMX14-CMU14,IF(AND(CMB42&gt;CMU14,CMD42&lt;=CMV14),CMD42-CMB42,IF(AND(CMB42&lt;=CMU14,CMD42&lt;=CMV14),CMD42-CMU14,0))))),0)),0)</f>
        <v>　</v>
      </c>
      <c r="CMV42" s="663"/>
      <c r="CMW42" s="664"/>
      <c r="CMX42" s="662" t="str">
        <f>IFERROR(IF(OR(CMA42="日",CMA42="祝",CMA42=0,CMB42=""),"　",MAX(IF(AND(CMB42&lt;=CMX14,CMD42&gt;CMY14),CMY14-CMX14,IF(CMD42&lt;=CMY14,0,IF(AND(CMB42&gt;CMX14,CMD42&gt;CMY14),CMY14-CMB42,0))),0)),0)</f>
        <v>　</v>
      </c>
      <c r="CMY42" s="663"/>
      <c r="CMZ42" s="664"/>
      <c r="CNA42" s="662" t="str">
        <f t="shared" si="43"/>
        <v>　</v>
      </c>
      <c r="CNB42" s="663"/>
      <c r="CNC42" s="664"/>
      <c r="CND42" s="665" t="str">
        <f>IF(CNG42="×",TIME(0,0,0),IF(CNQ4="非常勤",CMF42,CMR42))</f>
        <v>　</v>
      </c>
      <c r="CNE42" s="666"/>
      <c r="CNF42" s="667"/>
      <c r="CNG42" s="265"/>
      <c r="CNH42" s="665" t="str">
        <f>IF(CNK42="×",TIME(0,0,0),IF(CNQ4="非常勤",CMI42,CMU42))</f>
        <v>　</v>
      </c>
      <c r="CNI42" s="666"/>
      <c r="CNJ42" s="667"/>
      <c r="CNK42" s="265"/>
      <c r="CNL42" s="665" t="str">
        <f>IF(CNO42="×",TIME(0,0,0),IF(CNQ4="非常勤",CML42,CMX42))</f>
        <v>　</v>
      </c>
      <c r="CNM42" s="666"/>
      <c r="CNN42" s="667"/>
      <c r="CNO42" s="265"/>
      <c r="CNP42" s="665" t="str">
        <f>IF(CNS42="×",TIME(0,0,0),IF(CNQ4="非常勤",CMO42,CNA42))</f>
        <v>　</v>
      </c>
      <c r="CNQ42" s="666"/>
      <c r="CNR42" s="667"/>
      <c r="CNS42" s="265"/>
      <c r="CNT42" s="668"/>
      <c r="CNU42" s="669"/>
      <c r="CNV42" s="668"/>
      <c r="CNW42" s="670"/>
      <c r="CNX42" s="669"/>
      <c r="CNY42" s="671"/>
      <c r="CNZ42" s="672"/>
      <c r="COA42" s="672"/>
      <c r="COB42" s="673"/>
      <c r="COC42" s="263">
        <f>$A$42</f>
        <v>28</v>
      </c>
      <c r="COD42" s="264" t="str">
        <f>$B$42</f>
        <v>水</v>
      </c>
      <c r="COE42" s="660"/>
      <c r="COF42" s="661"/>
      <c r="COG42" s="660"/>
      <c r="COH42" s="661"/>
      <c r="COI42" s="662" t="str">
        <f>IFERROR(IF(OR(COD42="日",COD42="祝",COD42=0,COE42=""),"　",MAX(IF(AND(COE42&lt;=COI14,COG42&gt;COJ14),COJ14-COI14,IF(AND(COE42&gt;COI14,COG42&lt;=COJ14),COG42-COE42,IF(AND(COE42&lt;=COI14,COG42&lt;=COJ14),COG42-COI14,IF(AND(COE42&gt;COI14,COG42&gt;COJ14),COJ14-COE42,0)))),0)),0)</f>
        <v>　</v>
      </c>
      <c r="COJ42" s="663"/>
      <c r="COK42" s="664"/>
      <c r="COL42" s="662" t="str">
        <f>IFERROR(IF(OR(COD42="日",COD42="祝",COD42=0,COE42=""),"　",MAX(IF(AND(COE42&gt;COO14,COG42&gt;COM14),0,IF(AND(COE42&lt;=COO14,COE42&gt;COL14,COG42&gt;COM14),COO14-COE42,IF(AND(COE42&lt;=COO14,COE42&lt;=COL14,COG42&gt;COM14),COO14-COL14,IF(AND(COE42&gt;COL14,COG42&lt;=COM14),COG42-COE42,IF(AND(COE42&lt;=COL14,COG42&lt;=COM14),COG42-COL14,0))))),0)),0)</f>
        <v>　</v>
      </c>
      <c r="COM42" s="663"/>
      <c r="CON42" s="664"/>
      <c r="COO42" s="662" t="str">
        <f>IFERROR(IF(OR(COD42="日",COD42="祝",COD42=0,COE42=""),"　",MAX(IF(AND(COE42&lt;=COO14,COG42&gt;COP14),COP14-COO14,IF(COG42&lt;=COP14,0,IF(AND(COE42&gt;COO14,COG42&gt;COP14),COP14-COE42,0))),0)),0)</f>
        <v>　</v>
      </c>
      <c r="COP42" s="663"/>
      <c r="COQ42" s="664"/>
      <c r="COR42" s="662" t="str">
        <f>IFERROR(IF(OR(COD42="日",COD42="祝",COD42=0,COE42=""),"　",MAX(IF(COE42&gt;COR14,COG42-COE42,IF(COE42&lt;=COR14,COG42-COR14,0)),0)),0)</f>
        <v>　</v>
      </c>
      <c r="COS42" s="663"/>
      <c r="COT42" s="664"/>
      <c r="COU42" s="662" t="str">
        <f>IFERROR(IF(OR(COD42="日",COD42="祝",COD42=0,COE42=""),"　",MAX(IF(AND(COE42&lt;=COU14,COG42&gt;COV14),COV14-COU14,IF(AND(COE42&gt;COU14,COG42&lt;=COV14),COG42-COE42,IF(AND(COE42&lt;=COU14,COG42&lt;=COV14),COG42-COU14,IF(AND(COE42&gt;COU14,COG42&gt;COV14),COV14-COE42,0)))),0)),0)</f>
        <v>　</v>
      </c>
      <c r="COV42" s="663"/>
      <c r="COW42" s="664"/>
      <c r="COX42" s="662" t="str">
        <f>IFERROR(IF(OR(COD42="日",COD42="祝",COD42=0,COE42=""),"　",MAX(IF(AND(COE42&gt;CPA14,COG42&gt;COY14),0,IF(AND(COE42&lt;=CPA14,COE42&gt;COX14,COG42&gt;COY14),CPA14-COE42,IF(AND(COE42&lt;=CPA14,COE42&lt;=COX14,COG42&gt;COY14),CPA14-COX14,IF(AND(COE42&gt;COX14,COG42&lt;=COY14),COG42-COE42,IF(AND(COE42&lt;=COX14,COG42&lt;=COY14),COG42-COX14,0))))),0)),0)</f>
        <v>　</v>
      </c>
      <c r="COY42" s="663"/>
      <c r="COZ42" s="664"/>
      <c r="CPA42" s="662" t="str">
        <f>IFERROR(IF(OR(COD42="日",COD42="祝",COD42=0,COE42=""),"　",MAX(IF(AND(COE42&lt;=CPA14,COG42&gt;CPB14),CPB14-CPA14,IF(COG42&lt;=CPB14,0,IF(AND(COE42&gt;CPA14,COG42&gt;CPB14),CPB14-COE42,0))),0)),0)</f>
        <v>　</v>
      </c>
      <c r="CPB42" s="663"/>
      <c r="CPC42" s="664"/>
      <c r="CPD42" s="662" t="str">
        <f t="shared" si="44"/>
        <v>　</v>
      </c>
      <c r="CPE42" s="663"/>
      <c r="CPF42" s="664"/>
      <c r="CPG42" s="665" t="str">
        <f>IF(CPJ42="×",TIME(0,0,0),IF(CPT4="非常勤",COI42,COU42))</f>
        <v>　</v>
      </c>
      <c r="CPH42" s="666"/>
      <c r="CPI42" s="667"/>
      <c r="CPJ42" s="265"/>
      <c r="CPK42" s="665" t="str">
        <f>IF(CPN42="×",TIME(0,0,0),IF(CPT4="非常勤",COL42,COX42))</f>
        <v>　</v>
      </c>
      <c r="CPL42" s="666"/>
      <c r="CPM42" s="667"/>
      <c r="CPN42" s="265"/>
      <c r="CPO42" s="665" t="str">
        <f>IF(CPR42="×",TIME(0,0,0),IF(CPT4="非常勤",COO42,CPA42))</f>
        <v>　</v>
      </c>
      <c r="CPP42" s="666"/>
      <c r="CPQ42" s="667"/>
      <c r="CPR42" s="265"/>
      <c r="CPS42" s="665" t="str">
        <f>IF(CPV42="×",TIME(0,0,0),IF(CPT4="非常勤",COR42,CPD42))</f>
        <v>　</v>
      </c>
      <c r="CPT42" s="666"/>
      <c r="CPU42" s="667"/>
      <c r="CPV42" s="265"/>
      <c r="CPW42" s="668"/>
      <c r="CPX42" s="669"/>
      <c r="CPY42" s="668"/>
      <c r="CPZ42" s="670"/>
      <c r="CQA42" s="669"/>
      <c r="CQB42" s="671"/>
      <c r="CQC42" s="672"/>
      <c r="CQD42" s="672"/>
      <c r="CQE42" s="673"/>
      <c r="CQF42" s="263">
        <f>$A$42</f>
        <v>28</v>
      </c>
      <c r="CQG42" s="264" t="str">
        <f>$B$42</f>
        <v>水</v>
      </c>
      <c r="CQH42" s="660"/>
      <c r="CQI42" s="661"/>
      <c r="CQJ42" s="660"/>
      <c r="CQK42" s="661"/>
      <c r="CQL42" s="662" t="str">
        <f>IFERROR(IF(OR(CQG42="日",CQG42="祝",CQG42=0,CQH42=""),"　",MAX(IF(AND(CQH42&lt;=CQL14,CQJ42&gt;CQM14),CQM14-CQL14,IF(AND(CQH42&gt;CQL14,CQJ42&lt;=CQM14),CQJ42-CQH42,IF(AND(CQH42&lt;=CQL14,CQJ42&lt;=CQM14),CQJ42-CQL14,IF(AND(CQH42&gt;CQL14,CQJ42&gt;CQM14),CQM14-CQH42,0)))),0)),0)</f>
        <v>　</v>
      </c>
      <c r="CQM42" s="663"/>
      <c r="CQN42" s="664"/>
      <c r="CQO42" s="662" t="str">
        <f>IFERROR(IF(OR(CQG42="日",CQG42="祝",CQG42=0,CQH42=""),"　",MAX(IF(AND(CQH42&gt;CQR14,CQJ42&gt;CQP14),0,IF(AND(CQH42&lt;=CQR14,CQH42&gt;CQO14,CQJ42&gt;CQP14),CQR14-CQH42,IF(AND(CQH42&lt;=CQR14,CQH42&lt;=CQO14,CQJ42&gt;CQP14),CQR14-CQO14,IF(AND(CQH42&gt;CQO14,CQJ42&lt;=CQP14),CQJ42-CQH42,IF(AND(CQH42&lt;=CQO14,CQJ42&lt;=CQP14),CQJ42-CQO14,0))))),0)),0)</f>
        <v>　</v>
      </c>
      <c r="CQP42" s="663"/>
      <c r="CQQ42" s="664"/>
      <c r="CQR42" s="662" t="str">
        <f>IFERROR(IF(OR(CQG42="日",CQG42="祝",CQG42=0,CQH42=""),"　",MAX(IF(AND(CQH42&lt;=CQR14,CQJ42&gt;CQS14),CQS14-CQR14,IF(CQJ42&lt;=CQS14,0,IF(AND(CQH42&gt;CQR14,CQJ42&gt;CQS14),CQS14-CQH42,0))),0)),0)</f>
        <v>　</v>
      </c>
      <c r="CQS42" s="663"/>
      <c r="CQT42" s="664"/>
      <c r="CQU42" s="662" t="str">
        <f>IFERROR(IF(OR(CQG42="日",CQG42="祝",CQG42=0,CQH42=""),"　",MAX(IF(CQH42&gt;CQU14,CQJ42-CQH42,IF(CQH42&lt;=CQU14,CQJ42-CQU14,0)),0)),0)</f>
        <v>　</v>
      </c>
      <c r="CQV42" s="663"/>
      <c r="CQW42" s="664"/>
      <c r="CQX42" s="662" t="str">
        <f>IFERROR(IF(OR(CQG42="日",CQG42="祝",CQG42=0,CQH42=""),"　",MAX(IF(AND(CQH42&lt;=CQX14,CQJ42&gt;CQY14),CQY14-CQX14,IF(AND(CQH42&gt;CQX14,CQJ42&lt;=CQY14),CQJ42-CQH42,IF(AND(CQH42&lt;=CQX14,CQJ42&lt;=CQY14),CQJ42-CQX14,IF(AND(CQH42&gt;CQX14,CQJ42&gt;CQY14),CQY14-CQH42,0)))),0)),0)</f>
        <v>　</v>
      </c>
      <c r="CQY42" s="663"/>
      <c r="CQZ42" s="664"/>
      <c r="CRA42" s="662" t="str">
        <f>IFERROR(IF(OR(CQG42="日",CQG42="祝",CQG42=0,CQH42=""),"　",MAX(IF(AND(CQH42&gt;CRD14,CQJ42&gt;CRB14),0,IF(AND(CQH42&lt;=CRD14,CQH42&gt;CRA14,CQJ42&gt;CRB14),CRD14-CQH42,IF(AND(CQH42&lt;=CRD14,CQH42&lt;=CRA14,CQJ42&gt;CRB14),CRD14-CRA14,IF(AND(CQH42&gt;CRA14,CQJ42&lt;=CRB14),CQJ42-CQH42,IF(AND(CQH42&lt;=CRA14,CQJ42&lt;=CRB14),CQJ42-CRA14,0))))),0)),0)</f>
        <v>　</v>
      </c>
      <c r="CRB42" s="663"/>
      <c r="CRC42" s="664"/>
      <c r="CRD42" s="662" t="str">
        <f>IFERROR(IF(OR(CQG42="日",CQG42="祝",CQG42=0,CQH42=""),"　",MAX(IF(AND(CQH42&lt;=CRD14,CQJ42&gt;CRE14),CRE14-CRD14,IF(CQJ42&lt;=CRE14,0,IF(AND(CQH42&gt;CRD14,CQJ42&gt;CRE14),CRE14-CQH42,0))),0)),0)</f>
        <v>　</v>
      </c>
      <c r="CRE42" s="663"/>
      <c r="CRF42" s="664"/>
      <c r="CRG42" s="662" t="str">
        <f t="shared" si="45"/>
        <v>　</v>
      </c>
      <c r="CRH42" s="663"/>
      <c r="CRI42" s="664"/>
      <c r="CRJ42" s="665" t="str">
        <f>IF(CRM42="×",TIME(0,0,0),IF(CRW4="非常勤",CQL42,CQX42))</f>
        <v>　</v>
      </c>
      <c r="CRK42" s="666"/>
      <c r="CRL42" s="667"/>
      <c r="CRM42" s="265"/>
      <c r="CRN42" s="665" t="str">
        <f>IF(CRQ42="×",TIME(0,0,0),IF(CRW4="非常勤",CQO42,CRA42))</f>
        <v>　</v>
      </c>
      <c r="CRO42" s="666"/>
      <c r="CRP42" s="667"/>
      <c r="CRQ42" s="265"/>
      <c r="CRR42" s="665" t="str">
        <f>IF(CRU42="×",TIME(0,0,0),IF(CRW4="非常勤",CQR42,CRD42))</f>
        <v>　</v>
      </c>
      <c r="CRS42" s="666"/>
      <c r="CRT42" s="667"/>
      <c r="CRU42" s="265"/>
      <c r="CRV42" s="665" t="str">
        <f>IF(CRY42="×",TIME(0,0,0),IF(CRW4="非常勤",CQU42,CRG42))</f>
        <v>　</v>
      </c>
      <c r="CRW42" s="666"/>
      <c r="CRX42" s="667"/>
      <c r="CRY42" s="265"/>
      <c r="CRZ42" s="668"/>
      <c r="CSA42" s="669"/>
      <c r="CSB42" s="668"/>
      <c r="CSC42" s="670"/>
      <c r="CSD42" s="669"/>
      <c r="CSE42" s="671"/>
      <c r="CSF42" s="672"/>
      <c r="CSG42" s="672"/>
      <c r="CSH42" s="673"/>
      <c r="CSI42" s="263">
        <f>$A$42</f>
        <v>28</v>
      </c>
      <c r="CSJ42" s="264" t="str">
        <f>$B$42</f>
        <v>水</v>
      </c>
      <c r="CSK42" s="660"/>
      <c r="CSL42" s="661"/>
      <c r="CSM42" s="660"/>
      <c r="CSN42" s="661"/>
      <c r="CSO42" s="662" t="str">
        <f>IFERROR(IF(OR(CSJ42="日",CSJ42="祝",CSJ42=0,CSK42=""),"　",MAX(IF(AND(CSK42&lt;=CSO14,CSM42&gt;CSP14),CSP14-CSO14,IF(AND(CSK42&gt;CSO14,CSM42&lt;=CSP14),CSM42-CSK42,IF(AND(CSK42&lt;=CSO14,CSM42&lt;=CSP14),CSM42-CSO14,IF(AND(CSK42&gt;CSO14,CSM42&gt;CSP14),CSP14-CSK42,0)))),0)),0)</f>
        <v>　</v>
      </c>
      <c r="CSP42" s="663"/>
      <c r="CSQ42" s="664"/>
      <c r="CSR42" s="662" t="str">
        <f>IFERROR(IF(OR(CSJ42="日",CSJ42="祝",CSJ42=0,CSK42=""),"　",MAX(IF(AND(CSK42&gt;CSU14,CSM42&gt;CSS14),0,IF(AND(CSK42&lt;=CSU14,CSK42&gt;CSR14,CSM42&gt;CSS14),CSU14-CSK42,IF(AND(CSK42&lt;=CSU14,CSK42&lt;=CSR14,CSM42&gt;CSS14),CSU14-CSR14,IF(AND(CSK42&gt;CSR14,CSM42&lt;=CSS14),CSM42-CSK42,IF(AND(CSK42&lt;=CSR14,CSM42&lt;=CSS14),CSM42-CSR14,0))))),0)),0)</f>
        <v>　</v>
      </c>
      <c r="CSS42" s="663"/>
      <c r="CST42" s="664"/>
      <c r="CSU42" s="662" t="str">
        <f>IFERROR(IF(OR(CSJ42="日",CSJ42="祝",CSJ42=0,CSK42=""),"　",MAX(IF(AND(CSK42&lt;=CSU14,CSM42&gt;CSV14),CSV14-CSU14,IF(CSM42&lt;=CSV14,0,IF(AND(CSK42&gt;CSU14,CSM42&gt;CSV14),CSV14-CSK42,0))),0)),0)</f>
        <v>　</v>
      </c>
      <c r="CSV42" s="663"/>
      <c r="CSW42" s="664"/>
      <c r="CSX42" s="662" t="str">
        <f>IFERROR(IF(OR(CSJ42="日",CSJ42="祝",CSJ42=0,CSK42=""),"　",MAX(IF(CSK42&gt;CSX14,CSM42-CSK42,IF(CSK42&lt;=CSX14,CSM42-CSX14,0)),0)),0)</f>
        <v>　</v>
      </c>
      <c r="CSY42" s="663"/>
      <c r="CSZ42" s="664"/>
      <c r="CTA42" s="662" t="str">
        <f>IFERROR(IF(OR(CSJ42="日",CSJ42="祝",CSJ42=0,CSK42=""),"　",MAX(IF(AND(CSK42&lt;=CTA14,CSM42&gt;CTB14),CTB14-CTA14,IF(AND(CSK42&gt;CTA14,CSM42&lt;=CTB14),CSM42-CSK42,IF(AND(CSK42&lt;=CTA14,CSM42&lt;=CTB14),CSM42-CTA14,IF(AND(CSK42&gt;CTA14,CSM42&gt;CTB14),CTB14-CSK42,0)))),0)),0)</f>
        <v>　</v>
      </c>
      <c r="CTB42" s="663"/>
      <c r="CTC42" s="664"/>
      <c r="CTD42" s="662" t="str">
        <f>IFERROR(IF(OR(CSJ42="日",CSJ42="祝",CSJ42=0,CSK42=""),"　",MAX(IF(AND(CSK42&gt;CTG14,CSM42&gt;CTE14),0,IF(AND(CSK42&lt;=CTG14,CSK42&gt;CTD14,CSM42&gt;CTE14),CTG14-CSK42,IF(AND(CSK42&lt;=CTG14,CSK42&lt;=CTD14,CSM42&gt;CTE14),CTG14-CTD14,IF(AND(CSK42&gt;CTD14,CSM42&lt;=CTE14),CSM42-CSK42,IF(AND(CSK42&lt;=CTD14,CSM42&lt;=CTE14),CSM42-CTD14,0))))),0)),0)</f>
        <v>　</v>
      </c>
      <c r="CTE42" s="663"/>
      <c r="CTF42" s="664"/>
      <c r="CTG42" s="662" t="str">
        <f>IFERROR(IF(OR(CSJ42="日",CSJ42="祝",CSJ42=0,CSK42=""),"　",MAX(IF(AND(CSK42&lt;=CTG14,CSM42&gt;CTH14),CTH14-CTG14,IF(CSM42&lt;=CTH14,0,IF(AND(CSK42&gt;CTG14,CSM42&gt;CTH14),CTH14-CSK42,0))),0)),0)</f>
        <v>　</v>
      </c>
      <c r="CTH42" s="663"/>
      <c r="CTI42" s="664"/>
      <c r="CTJ42" s="662" t="str">
        <f t="shared" si="46"/>
        <v>　</v>
      </c>
      <c r="CTK42" s="663"/>
      <c r="CTL42" s="664"/>
      <c r="CTM42" s="665" t="str">
        <f>IF(CTP42="×",TIME(0,0,0),IF(CTZ4="非常勤",CSO42,CTA42))</f>
        <v>　</v>
      </c>
      <c r="CTN42" s="666"/>
      <c r="CTO42" s="667"/>
      <c r="CTP42" s="265"/>
      <c r="CTQ42" s="665" t="str">
        <f>IF(CTT42="×",TIME(0,0,0),IF(CTZ4="非常勤",CSR42,CTD42))</f>
        <v>　</v>
      </c>
      <c r="CTR42" s="666"/>
      <c r="CTS42" s="667"/>
      <c r="CTT42" s="265"/>
      <c r="CTU42" s="665" t="str">
        <f>IF(CTX42="×",TIME(0,0,0),IF(CTZ4="非常勤",CSU42,CTG42))</f>
        <v>　</v>
      </c>
      <c r="CTV42" s="666"/>
      <c r="CTW42" s="667"/>
      <c r="CTX42" s="265"/>
      <c r="CTY42" s="665" t="str">
        <f>IF(CUB42="×",TIME(0,0,0),IF(CTZ4="非常勤",CSX42,CTJ42))</f>
        <v>　</v>
      </c>
      <c r="CTZ42" s="666"/>
      <c r="CUA42" s="667"/>
      <c r="CUB42" s="265"/>
      <c r="CUC42" s="668"/>
      <c r="CUD42" s="669"/>
      <c r="CUE42" s="668"/>
      <c r="CUF42" s="670"/>
      <c r="CUG42" s="669"/>
      <c r="CUH42" s="671"/>
      <c r="CUI42" s="672"/>
      <c r="CUJ42" s="672"/>
      <c r="CUK42" s="673"/>
      <c r="CUL42" s="263">
        <f>$A$42</f>
        <v>28</v>
      </c>
      <c r="CUM42" s="264" t="str">
        <f>$B$42</f>
        <v>水</v>
      </c>
      <c r="CUN42" s="660"/>
      <c r="CUO42" s="661"/>
      <c r="CUP42" s="660"/>
      <c r="CUQ42" s="661"/>
      <c r="CUR42" s="662" t="str">
        <f>IFERROR(IF(OR(CUM42="日",CUM42="祝",CUM42=0,CUN42=""),"　",MAX(IF(AND(CUN42&lt;=CUR14,CUP42&gt;CUS14),CUS14-CUR14,IF(AND(CUN42&gt;CUR14,CUP42&lt;=CUS14),CUP42-CUN42,IF(AND(CUN42&lt;=CUR14,CUP42&lt;=CUS14),CUP42-CUR14,IF(AND(CUN42&gt;CUR14,CUP42&gt;CUS14),CUS14-CUN42,0)))),0)),0)</f>
        <v>　</v>
      </c>
      <c r="CUS42" s="663"/>
      <c r="CUT42" s="664"/>
      <c r="CUU42" s="662" t="str">
        <f>IFERROR(IF(OR(CUM42="日",CUM42="祝",CUM42=0,CUN42=""),"　",MAX(IF(AND(CUN42&gt;CUX14,CUP42&gt;CUV14),0,IF(AND(CUN42&lt;=CUX14,CUN42&gt;CUU14,CUP42&gt;CUV14),CUX14-CUN42,IF(AND(CUN42&lt;=CUX14,CUN42&lt;=CUU14,CUP42&gt;CUV14),CUX14-CUU14,IF(AND(CUN42&gt;CUU14,CUP42&lt;=CUV14),CUP42-CUN42,IF(AND(CUN42&lt;=CUU14,CUP42&lt;=CUV14),CUP42-CUU14,0))))),0)),0)</f>
        <v>　</v>
      </c>
      <c r="CUV42" s="663"/>
      <c r="CUW42" s="664"/>
      <c r="CUX42" s="662" t="str">
        <f>IFERROR(IF(OR(CUM42="日",CUM42="祝",CUM42=0,CUN42=""),"　",MAX(IF(AND(CUN42&lt;=CUX14,CUP42&gt;CUY14),CUY14-CUX14,IF(CUP42&lt;=CUY14,0,IF(AND(CUN42&gt;CUX14,CUP42&gt;CUY14),CUY14-CUN42,0))),0)),0)</f>
        <v>　</v>
      </c>
      <c r="CUY42" s="663"/>
      <c r="CUZ42" s="664"/>
      <c r="CVA42" s="662" t="str">
        <f>IFERROR(IF(OR(CUM42="日",CUM42="祝",CUM42=0,CUN42=""),"　",MAX(IF(CUN42&gt;CVA14,CUP42-CUN42,IF(CUN42&lt;=CVA14,CUP42-CVA14,0)),0)),0)</f>
        <v>　</v>
      </c>
      <c r="CVB42" s="663"/>
      <c r="CVC42" s="664"/>
      <c r="CVD42" s="662" t="str">
        <f>IFERROR(IF(OR(CUM42="日",CUM42="祝",CUM42=0,CUN42=""),"　",MAX(IF(AND(CUN42&lt;=CVD14,CUP42&gt;CVE14),CVE14-CVD14,IF(AND(CUN42&gt;CVD14,CUP42&lt;=CVE14),CUP42-CUN42,IF(AND(CUN42&lt;=CVD14,CUP42&lt;=CVE14),CUP42-CVD14,IF(AND(CUN42&gt;CVD14,CUP42&gt;CVE14),CVE14-CUN42,0)))),0)),0)</f>
        <v>　</v>
      </c>
      <c r="CVE42" s="663"/>
      <c r="CVF42" s="664"/>
      <c r="CVG42" s="662" t="str">
        <f>IFERROR(IF(OR(CUM42="日",CUM42="祝",CUM42=0,CUN42=""),"　",MAX(IF(AND(CUN42&gt;CVJ14,CUP42&gt;CVH14),0,IF(AND(CUN42&lt;=CVJ14,CUN42&gt;CVG14,CUP42&gt;CVH14),CVJ14-CUN42,IF(AND(CUN42&lt;=CVJ14,CUN42&lt;=CVG14,CUP42&gt;CVH14),CVJ14-CVG14,IF(AND(CUN42&gt;CVG14,CUP42&lt;=CVH14),CUP42-CUN42,IF(AND(CUN42&lt;=CVG14,CUP42&lt;=CVH14),CUP42-CVG14,0))))),0)),0)</f>
        <v>　</v>
      </c>
      <c r="CVH42" s="663"/>
      <c r="CVI42" s="664"/>
      <c r="CVJ42" s="662" t="str">
        <f>IFERROR(IF(OR(CUM42="日",CUM42="祝",CUM42=0,CUN42=""),"　",MAX(IF(AND(CUN42&lt;=CVJ14,CUP42&gt;CVK14),CVK14-CVJ14,IF(CUP42&lt;=CVK14,0,IF(AND(CUN42&gt;CVJ14,CUP42&gt;CVK14),CVK14-CUN42,0))),0)),0)</f>
        <v>　</v>
      </c>
      <c r="CVK42" s="663"/>
      <c r="CVL42" s="664"/>
      <c r="CVM42" s="662" t="str">
        <f t="shared" si="47"/>
        <v>　</v>
      </c>
      <c r="CVN42" s="663"/>
      <c r="CVO42" s="664"/>
      <c r="CVP42" s="665" t="str">
        <f>IF(CVS42="×",TIME(0,0,0),IF(CWC4="非常勤",CUR42,CVD42))</f>
        <v>　</v>
      </c>
      <c r="CVQ42" s="666"/>
      <c r="CVR42" s="667"/>
      <c r="CVS42" s="265"/>
      <c r="CVT42" s="665" t="str">
        <f>IF(CVW42="×",TIME(0,0,0),IF(CWC4="非常勤",CUU42,CVG42))</f>
        <v>　</v>
      </c>
      <c r="CVU42" s="666"/>
      <c r="CVV42" s="667"/>
      <c r="CVW42" s="265"/>
      <c r="CVX42" s="665" t="str">
        <f>IF(CWA42="×",TIME(0,0,0),IF(CWC4="非常勤",CUX42,CVJ42))</f>
        <v>　</v>
      </c>
      <c r="CVY42" s="666"/>
      <c r="CVZ42" s="667"/>
      <c r="CWA42" s="265"/>
      <c r="CWB42" s="665" t="str">
        <f>IF(CWE42="×",TIME(0,0,0),IF(CWC4="非常勤",CVA42,CVM42))</f>
        <v>　</v>
      </c>
      <c r="CWC42" s="666"/>
      <c r="CWD42" s="667"/>
      <c r="CWE42" s="265"/>
      <c r="CWF42" s="668"/>
      <c r="CWG42" s="669"/>
      <c r="CWH42" s="668"/>
      <c r="CWI42" s="670"/>
      <c r="CWJ42" s="669"/>
      <c r="CWK42" s="671"/>
      <c r="CWL42" s="672"/>
      <c r="CWM42" s="672"/>
      <c r="CWN42" s="673"/>
      <c r="CWO42" s="263">
        <f>$A$42</f>
        <v>28</v>
      </c>
      <c r="CWP42" s="264" t="str">
        <f>$B$42</f>
        <v>水</v>
      </c>
      <c r="CWQ42" s="660"/>
      <c r="CWR42" s="661"/>
      <c r="CWS42" s="660"/>
      <c r="CWT42" s="661"/>
      <c r="CWU42" s="662" t="str">
        <f>IFERROR(IF(OR(CWP42="日",CWP42="祝",CWP42=0,CWQ42=""),"　",MAX(IF(AND(CWQ42&lt;=CWU14,CWS42&gt;CWV14),CWV14-CWU14,IF(AND(CWQ42&gt;CWU14,CWS42&lt;=CWV14),CWS42-CWQ42,IF(AND(CWQ42&lt;=CWU14,CWS42&lt;=CWV14),CWS42-CWU14,IF(AND(CWQ42&gt;CWU14,CWS42&gt;CWV14),CWV14-CWQ42,0)))),0)),0)</f>
        <v>　</v>
      </c>
      <c r="CWV42" s="663"/>
      <c r="CWW42" s="664"/>
      <c r="CWX42" s="662" t="str">
        <f>IFERROR(IF(OR(CWP42="日",CWP42="祝",CWP42=0,CWQ42=""),"　",MAX(IF(AND(CWQ42&gt;CXA14,CWS42&gt;CWY14),0,IF(AND(CWQ42&lt;=CXA14,CWQ42&gt;CWX14,CWS42&gt;CWY14),CXA14-CWQ42,IF(AND(CWQ42&lt;=CXA14,CWQ42&lt;=CWX14,CWS42&gt;CWY14),CXA14-CWX14,IF(AND(CWQ42&gt;CWX14,CWS42&lt;=CWY14),CWS42-CWQ42,IF(AND(CWQ42&lt;=CWX14,CWS42&lt;=CWY14),CWS42-CWX14,0))))),0)),0)</f>
        <v>　</v>
      </c>
      <c r="CWY42" s="663"/>
      <c r="CWZ42" s="664"/>
      <c r="CXA42" s="662" t="str">
        <f>IFERROR(IF(OR(CWP42="日",CWP42="祝",CWP42=0,CWQ42=""),"　",MAX(IF(AND(CWQ42&lt;=CXA14,CWS42&gt;CXB14),CXB14-CXA14,IF(CWS42&lt;=CXB14,0,IF(AND(CWQ42&gt;CXA14,CWS42&gt;CXB14),CXB14-CWQ42,0))),0)),0)</f>
        <v>　</v>
      </c>
      <c r="CXB42" s="663"/>
      <c r="CXC42" s="664"/>
      <c r="CXD42" s="662" t="str">
        <f>IFERROR(IF(OR(CWP42="日",CWP42="祝",CWP42=0,CWQ42=""),"　",MAX(IF(CWQ42&gt;CXD14,CWS42-CWQ42,IF(CWQ42&lt;=CXD14,CWS42-CXD14,0)),0)),0)</f>
        <v>　</v>
      </c>
      <c r="CXE42" s="663"/>
      <c r="CXF42" s="664"/>
      <c r="CXG42" s="662" t="str">
        <f>IFERROR(IF(OR(CWP42="日",CWP42="祝",CWP42=0,CWQ42=""),"　",MAX(IF(AND(CWQ42&lt;=CXG14,CWS42&gt;CXH14),CXH14-CXG14,IF(AND(CWQ42&gt;CXG14,CWS42&lt;=CXH14),CWS42-CWQ42,IF(AND(CWQ42&lt;=CXG14,CWS42&lt;=CXH14),CWS42-CXG14,IF(AND(CWQ42&gt;CXG14,CWS42&gt;CXH14),CXH14-CWQ42,0)))),0)),0)</f>
        <v>　</v>
      </c>
      <c r="CXH42" s="663"/>
      <c r="CXI42" s="664"/>
      <c r="CXJ42" s="662" t="str">
        <f>IFERROR(IF(OR(CWP42="日",CWP42="祝",CWP42=0,CWQ42=""),"　",MAX(IF(AND(CWQ42&gt;CXM14,CWS42&gt;CXK14),0,IF(AND(CWQ42&lt;=CXM14,CWQ42&gt;CXJ14,CWS42&gt;CXK14),CXM14-CWQ42,IF(AND(CWQ42&lt;=CXM14,CWQ42&lt;=CXJ14,CWS42&gt;CXK14),CXM14-CXJ14,IF(AND(CWQ42&gt;CXJ14,CWS42&lt;=CXK14),CWS42-CWQ42,IF(AND(CWQ42&lt;=CXJ14,CWS42&lt;=CXK14),CWS42-CXJ14,0))))),0)),0)</f>
        <v>　</v>
      </c>
      <c r="CXK42" s="663"/>
      <c r="CXL42" s="664"/>
      <c r="CXM42" s="662" t="str">
        <f>IFERROR(IF(OR(CWP42="日",CWP42="祝",CWP42=0,CWQ42=""),"　",MAX(IF(AND(CWQ42&lt;=CXM14,CWS42&gt;CXN14),CXN14-CXM14,IF(CWS42&lt;=CXN14,0,IF(AND(CWQ42&gt;CXM14,CWS42&gt;CXN14),CXN14-CWQ42,0))),0)),0)</f>
        <v>　</v>
      </c>
      <c r="CXN42" s="663"/>
      <c r="CXO42" s="664"/>
      <c r="CXP42" s="662" t="str">
        <f t="shared" si="48"/>
        <v>　</v>
      </c>
      <c r="CXQ42" s="663"/>
      <c r="CXR42" s="664"/>
      <c r="CXS42" s="665" t="str">
        <f>IF(CXV42="×",TIME(0,0,0),IF(CYF4="非常勤",CWU42,CXG42))</f>
        <v>　</v>
      </c>
      <c r="CXT42" s="666"/>
      <c r="CXU42" s="667"/>
      <c r="CXV42" s="265"/>
      <c r="CXW42" s="665" t="str">
        <f>IF(CXZ42="×",TIME(0,0,0),IF(CYF4="非常勤",CWX42,CXJ42))</f>
        <v>　</v>
      </c>
      <c r="CXX42" s="666"/>
      <c r="CXY42" s="667"/>
      <c r="CXZ42" s="265"/>
      <c r="CYA42" s="665" t="str">
        <f>IF(CYD42="×",TIME(0,0,0),IF(CYF4="非常勤",CXA42,CXM42))</f>
        <v>　</v>
      </c>
      <c r="CYB42" s="666"/>
      <c r="CYC42" s="667"/>
      <c r="CYD42" s="265"/>
      <c r="CYE42" s="665" t="str">
        <f>IF(CYH42="×",TIME(0,0,0),IF(CYF4="非常勤",CXD42,CXP42))</f>
        <v>　</v>
      </c>
      <c r="CYF42" s="666"/>
      <c r="CYG42" s="667"/>
      <c r="CYH42" s="265"/>
      <c r="CYI42" s="668"/>
      <c r="CYJ42" s="669"/>
      <c r="CYK42" s="668"/>
      <c r="CYL42" s="670"/>
      <c r="CYM42" s="669"/>
      <c r="CYN42" s="671"/>
      <c r="CYO42" s="672"/>
      <c r="CYP42" s="672"/>
      <c r="CYQ42" s="673"/>
      <c r="CYR42" s="263">
        <f>$A$42</f>
        <v>28</v>
      </c>
      <c r="CYS42" s="264" t="str">
        <f>$B$42</f>
        <v>水</v>
      </c>
      <c r="CYT42" s="660"/>
      <c r="CYU42" s="661"/>
      <c r="CYV42" s="660"/>
      <c r="CYW42" s="661"/>
      <c r="CYX42" s="662" t="str">
        <f>IFERROR(IF(OR(CYS42="日",CYS42="祝",CYS42=0,CYT42=""),"　",MAX(IF(AND(CYT42&lt;=CYX14,CYV42&gt;CYY14),CYY14-CYX14,IF(AND(CYT42&gt;CYX14,CYV42&lt;=CYY14),CYV42-CYT42,IF(AND(CYT42&lt;=CYX14,CYV42&lt;=CYY14),CYV42-CYX14,IF(AND(CYT42&gt;CYX14,CYV42&gt;CYY14),CYY14-CYT42,0)))),0)),0)</f>
        <v>　</v>
      </c>
      <c r="CYY42" s="663"/>
      <c r="CYZ42" s="664"/>
      <c r="CZA42" s="662" t="str">
        <f>IFERROR(IF(OR(CYS42="日",CYS42="祝",CYS42=0,CYT42=""),"　",MAX(IF(AND(CYT42&gt;CZD14,CYV42&gt;CZB14),0,IF(AND(CYT42&lt;=CZD14,CYT42&gt;CZA14,CYV42&gt;CZB14),CZD14-CYT42,IF(AND(CYT42&lt;=CZD14,CYT42&lt;=CZA14,CYV42&gt;CZB14),CZD14-CZA14,IF(AND(CYT42&gt;CZA14,CYV42&lt;=CZB14),CYV42-CYT42,IF(AND(CYT42&lt;=CZA14,CYV42&lt;=CZB14),CYV42-CZA14,0))))),0)),0)</f>
        <v>　</v>
      </c>
      <c r="CZB42" s="663"/>
      <c r="CZC42" s="664"/>
      <c r="CZD42" s="662" t="str">
        <f>IFERROR(IF(OR(CYS42="日",CYS42="祝",CYS42=0,CYT42=""),"　",MAX(IF(AND(CYT42&lt;=CZD14,CYV42&gt;CZE14),CZE14-CZD14,IF(CYV42&lt;=CZE14,0,IF(AND(CYT42&gt;CZD14,CYV42&gt;CZE14),CZE14-CYT42,0))),0)),0)</f>
        <v>　</v>
      </c>
      <c r="CZE42" s="663"/>
      <c r="CZF42" s="664"/>
      <c r="CZG42" s="662" t="str">
        <f>IFERROR(IF(OR(CYS42="日",CYS42="祝",CYS42=0,CYT42=""),"　",MAX(IF(CYT42&gt;CZG14,CYV42-CYT42,IF(CYT42&lt;=CZG14,CYV42-CZG14,0)),0)),0)</f>
        <v>　</v>
      </c>
      <c r="CZH42" s="663"/>
      <c r="CZI42" s="664"/>
      <c r="CZJ42" s="662" t="str">
        <f>IFERROR(IF(OR(CYS42="日",CYS42="祝",CYS42=0,CYT42=""),"　",MAX(IF(AND(CYT42&lt;=CZJ14,CYV42&gt;CZK14),CZK14-CZJ14,IF(AND(CYT42&gt;CZJ14,CYV42&lt;=CZK14),CYV42-CYT42,IF(AND(CYT42&lt;=CZJ14,CYV42&lt;=CZK14),CYV42-CZJ14,IF(AND(CYT42&gt;CZJ14,CYV42&gt;CZK14),CZK14-CYT42,0)))),0)),0)</f>
        <v>　</v>
      </c>
      <c r="CZK42" s="663"/>
      <c r="CZL42" s="664"/>
      <c r="CZM42" s="662" t="str">
        <f>IFERROR(IF(OR(CYS42="日",CYS42="祝",CYS42=0,CYT42=""),"　",MAX(IF(AND(CYT42&gt;CZP14,CYV42&gt;CZN14),0,IF(AND(CYT42&lt;=CZP14,CYT42&gt;CZM14,CYV42&gt;CZN14),CZP14-CYT42,IF(AND(CYT42&lt;=CZP14,CYT42&lt;=CZM14,CYV42&gt;CZN14),CZP14-CZM14,IF(AND(CYT42&gt;CZM14,CYV42&lt;=CZN14),CYV42-CYT42,IF(AND(CYT42&lt;=CZM14,CYV42&lt;=CZN14),CYV42-CZM14,0))))),0)),0)</f>
        <v>　</v>
      </c>
      <c r="CZN42" s="663"/>
      <c r="CZO42" s="664"/>
      <c r="CZP42" s="662" t="str">
        <f>IFERROR(IF(OR(CYS42="日",CYS42="祝",CYS42=0,CYT42=""),"　",MAX(IF(AND(CYT42&lt;=CZP14,CYV42&gt;CZQ14),CZQ14-CZP14,IF(CYV42&lt;=CZQ14,0,IF(AND(CYT42&gt;CZP14,CYV42&gt;CZQ14),CZQ14-CYT42,0))),0)),0)</f>
        <v>　</v>
      </c>
      <c r="CZQ42" s="663"/>
      <c r="CZR42" s="664"/>
      <c r="CZS42" s="662" t="str">
        <f t="shared" si="49"/>
        <v>　</v>
      </c>
      <c r="CZT42" s="663"/>
      <c r="CZU42" s="664"/>
      <c r="CZV42" s="665" t="str">
        <f>IF(CZY42="×",TIME(0,0,0),IF(DAI4="非常勤",CYX42,CZJ42))</f>
        <v>　</v>
      </c>
      <c r="CZW42" s="666"/>
      <c r="CZX42" s="667"/>
      <c r="CZY42" s="265"/>
      <c r="CZZ42" s="665" t="str">
        <f>IF(DAC42="×",TIME(0,0,0),IF(DAI4="非常勤",CZA42,CZM42))</f>
        <v>　</v>
      </c>
      <c r="DAA42" s="666"/>
      <c r="DAB42" s="667"/>
      <c r="DAC42" s="265"/>
      <c r="DAD42" s="665" t="str">
        <f>IF(DAG42="×",TIME(0,0,0),IF(DAI4="非常勤",CZD42,CZP42))</f>
        <v>　</v>
      </c>
      <c r="DAE42" s="666"/>
      <c r="DAF42" s="667"/>
      <c r="DAG42" s="265"/>
      <c r="DAH42" s="665" t="str">
        <f>IF(DAK42="×",TIME(0,0,0),IF(DAI4="非常勤",CZG42,CZS42))</f>
        <v>　</v>
      </c>
      <c r="DAI42" s="666"/>
      <c r="DAJ42" s="667"/>
      <c r="DAK42" s="265"/>
      <c r="DAL42" s="668"/>
      <c r="DAM42" s="669"/>
      <c r="DAN42" s="668"/>
      <c r="DAO42" s="670"/>
      <c r="DAP42" s="669"/>
      <c r="DAQ42" s="671"/>
      <c r="DAR42" s="672"/>
      <c r="DAS42" s="672"/>
      <c r="DAT42" s="673"/>
      <c r="DAU42" s="263">
        <f>$A$42</f>
        <v>28</v>
      </c>
      <c r="DAV42" s="264" t="str">
        <f>$B$42</f>
        <v>水</v>
      </c>
      <c r="DAW42" s="660"/>
      <c r="DAX42" s="661"/>
      <c r="DAY42" s="660"/>
      <c r="DAZ42" s="661"/>
      <c r="DBA42" s="662" t="str">
        <f>IFERROR(IF(OR(DAV42="日",DAV42="祝",DAV42=0,DAW42=""),"　",MAX(IF(AND(DAW42&lt;=DBA14,DAY42&gt;DBB14),DBB14-DBA14,IF(AND(DAW42&gt;DBA14,DAY42&lt;=DBB14),DAY42-DAW42,IF(AND(DAW42&lt;=DBA14,DAY42&lt;=DBB14),DAY42-DBA14,IF(AND(DAW42&gt;DBA14,DAY42&gt;DBB14),DBB14-DAW42,0)))),0)),0)</f>
        <v>　</v>
      </c>
      <c r="DBB42" s="663"/>
      <c r="DBC42" s="664"/>
      <c r="DBD42" s="662" t="str">
        <f>IFERROR(IF(OR(DAV42="日",DAV42="祝",DAV42=0,DAW42=""),"　",MAX(IF(AND(DAW42&gt;DBG14,DAY42&gt;DBE14),0,IF(AND(DAW42&lt;=DBG14,DAW42&gt;DBD14,DAY42&gt;DBE14),DBG14-DAW42,IF(AND(DAW42&lt;=DBG14,DAW42&lt;=DBD14,DAY42&gt;DBE14),DBG14-DBD14,IF(AND(DAW42&gt;DBD14,DAY42&lt;=DBE14),DAY42-DAW42,IF(AND(DAW42&lt;=DBD14,DAY42&lt;=DBE14),DAY42-DBD14,0))))),0)),0)</f>
        <v>　</v>
      </c>
      <c r="DBE42" s="663"/>
      <c r="DBF42" s="664"/>
      <c r="DBG42" s="662" t="str">
        <f>IFERROR(IF(OR(DAV42="日",DAV42="祝",DAV42=0,DAW42=""),"　",MAX(IF(AND(DAW42&lt;=DBG14,DAY42&gt;DBH14),DBH14-DBG14,IF(DAY42&lt;=DBH14,0,IF(AND(DAW42&gt;DBG14,DAY42&gt;DBH14),DBH14-DAW42,0))),0)),0)</f>
        <v>　</v>
      </c>
      <c r="DBH42" s="663"/>
      <c r="DBI42" s="664"/>
      <c r="DBJ42" s="662" t="str">
        <f>IFERROR(IF(OR(DAV42="日",DAV42="祝",DAV42=0,DAW42=""),"　",MAX(IF(DAW42&gt;DBJ14,DAY42-DAW42,IF(DAW42&lt;=DBJ14,DAY42-DBJ14,0)),0)),0)</f>
        <v>　</v>
      </c>
      <c r="DBK42" s="663"/>
      <c r="DBL42" s="664"/>
      <c r="DBM42" s="662" t="str">
        <f>IFERROR(IF(OR(DAV42="日",DAV42="祝",DAV42=0,DAW42=""),"　",MAX(IF(AND(DAW42&lt;=DBM14,DAY42&gt;DBN14),DBN14-DBM14,IF(AND(DAW42&gt;DBM14,DAY42&lt;=DBN14),DAY42-DAW42,IF(AND(DAW42&lt;=DBM14,DAY42&lt;=DBN14),DAY42-DBM14,IF(AND(DAW42&gt;DBM14,DAY42&gt;DBN14),DBN14-DAW42,0)))),0)),0)</f>
        <v>　</v>
      </c>
      <c r="DBN42" s="663"/>
      <c r="DBO42" s="664"/>
      <c r="DBP42" s="662" t="str">
        <f>IFERROR(IF(OR(DAV42="日",DAV42="祝",DAV42=0,DAW42=""),"　",MAX(IF(AND(DAW42&gt;DBS14,DAY42&gt;DBQ14),0,IF(AND(DAW42&lt;=DBS14,DAW42&gt;DBP14,DAY42&gt;DBQ14),DBS14-DAW42,IF(AND(DAW42&lt;=DBS14,DAW42&lt;=DBP14,DAY42&gt;DBQ14),DBS14-DBP14,IF(AND(DAW42&gt;DBP14,DAY42&lt;=DBQ14),DAY42-DAW42,IF(AND(DAW42&lt;=DBP14,DAY42&lt;=DBQ14),DAY42-DBP14,0))))),0)),0)</f>
        <v>　</v>
      </c>
      <c r="DBQ42" s="663"/>
      <c r="DBR42" s="664"/>
      <c r="DBS42" s="662" t="str">
        <f>IFERROR(IF(OR(DAV42="日",DAV42="祝",DAV42=0,DAW42=""),"　",MAX(IF(AND(DAW42&lt;=DBS14,DAY42&gt;DBT14),DBT14-DBS14,IF(DAY42&lt;=DBT14,0,IF(AND(DAW42&gt;DBS14,DAY42&gt;DBT14),DBT14-DAW42,0))),0)),0)</f>
        <v>　</v>
      </c>
      <c r="DBT42" s="663"/>
      <c r="DBU42" s="664"/>
      <c r="DBV42" s="662" t="str">
        <f t="shared" si="50"/>
        <v>　</v>
      </c>
      <c r="DBW42" s="663"/>
      <c r="DBX42" s="664"/>
      <c r="DBY42" s="665" t="str">
        <f>IF(DCB42="×",TIME(0,0,0),IF(DCL4="非常勤",DBA42,DBM42))</f>
        <v>　</v>
      </c>
      <c r="DBZ42" s="666"/>
      <c r="DCA42" s="667"/>
      <c r="DCB42" s="265"/>
      <c r="DCC42" s="665" t="str">
        <f>IF(DCF42="×",TIME(0,0,0),IF(DCL4="非常勤",DBD42,DBP42))</f>
        <v>　</v>
      </c>
      <c r="DCD42" s="666"/>
      <c r="DCE42" s="667"/>
      <c r="DCF42" s="265"/>
      <c r="DCG42" s="665" t="str">
        <f>IF(DCJ42="×",TIME(0,0,0),IF(DCL4="非常勤",DBG42,DBS42))</f>
        <v>　</v>
      </c>
      <c r="DCH42" s="666"/>
      <c r="DCI42" s="667"/>
      <c r="DCJ42" s="265"/>
      <c r="DCK42" s="665" t="str">
        <f>IF(DCN42="×",TIME(0,0,0),IF(DCL4="非常勤",DBJ42,DBV42))</f>
        <v>　</v>
      </c>
      <c r="DCL42" s="666"/>
      <c r="DCM42" s="667"/>
      <c r="DCN42" s="265"/>
      <c r="DCO42" s="668"/>
      <c r="DCP42" s="669"/>
      <c r="DCQ42" s="668"/>
      <c r="DCR42" s="670"/>
      <c r="DCS42" s="669"/>
      <c r="DCT42" s="671"/>
      <c r="DCU42" s="672"/>
      <c r="DCV42" s="672"/>
      <c r="DCW42" s="673"/>
      <c r="DCX42" s="263">
        <f>$A$42</f>
        <v>28</v>
      </c>
      <c r="DCY42" s="264" t="str">
        <f>$B$42</f>
        <v>水</v>
      </c>
      <c r="DCZ42" s="660"/>
      <c r="DDA42" s="661"/>
      <c r="DDB42" s="660"/>
      <c r="DDC42" s="661"/>
      <c r="DDD42" s="662" t="str">
        <f>IFERROR(IF(OR(DCY42="日",DCY42="祝",DCY42=0,DCZ42=""),"　",MAX(IF(AND(DCZ42&lt;=DDD14,DDB42&gt;DDE14),DDE14-DDD14,IF(AND(DCZ42&gt;DDD14,DDB42&lt;=DDE14),DDB42-DCZ42,IF(AND(DCZ42&lt;=DDD14,DDB42&lt;=DDE14),DDB42-DDD14,IF(AND(DCZ42&gt;DDD14,DDB42&gt;DDE14),DDE14-DCZ42,0)))),0)),0)</f>
        <v>　</v>
      </c>
      <c r="DDE42" s="663"/>
      <c r="DDF42" s="664"/>
      <c r="DDG42" s="662" t="str">
        <f>IFERROR(IF(OR(DCY42="日",DCY42="祝",DCY42=0,DCZ42=""),"　",MAX(IF(AND(DCZ42&gt;DDJ14,DDB42&gt;DDH14),0,IF(AND(DCZ42&lt;=DDJ14,DCZ42&gt;DDG14,DDB42&gt;DDH14),DDJ14-DCZ42,IF(AND(DCZ42&lt;=DDJ14,DCZ42&lt;=DDG14,DDB42&gt;DDH14),DDJ14-DDG14,IF(AND(DCZ42&gt;DDG14,DDB42&lt;=DDH14),DDB42-DCZ42,IF(AND(DCZ42&lt;=DDG14,DDB42&lt;=DDH14),DDB42-DDG14,0))))),0)),0)</f>
        <v>　</v>
      </c>
      <c r="DDH42" s="663"/>
      <c r="DDI42" s="664"/>
      <c r="DDJ42" s="662" t="str">
        <f>IFERROR(IF(OR(DCY42="日",DCY42="祝",DCY42=0,DCZ42=""),"　",MAX(IF(AND(DCZ42&lt;=DDJ14,DDB42&gt;DDK14),DDK14-DDJ14,IF(DDB42&lt;=DDK14,0,IF(AND(DCZ42&gt;DDJ14,DDB42&gt;DDK14),DDK14-DCZ42,0))),0)),0)</f>
        <v>　</v>
      </c>
      <c r="DDK42" s="663"/>
      <c r="DDL42" s="664"/>
      <c r="DDM42" s="662" t="str">
        <f>IFERROR(IF(OR(DCY42="日",DCY42="祝",DCY42=0,DCZ42=""),"　",MAX(IF(DCZ42&gt;DDM14,DDB42-DCZ42,IF(DCZ42&lt;=DDM14,DDB42-DDM14,0)),0)),0)</f>
        <v>　</v>
      </c>
      <c r="DDN42" s="663"/>
      <c r="DDO42" s="664"/>
      <c r="DDP42" s="662" t="str">
        <f>IFERROR(IF(OR(DCY42="日",DCY42="祝",DCY42=0,DCZ42=""),"　",MAX(IF(AND(DCZ42&lt;=DDP14,DDB42&gt;DDQ14),DDQ14-DDP14,IF(AND(DCZ42&gt;DDP14,DDB42&lt;=DDQ14),DDB42-DCZ42,IF(AND(DCZ42&lt;=DDP14,DDB42&lt;=DDQ14),DDB42-DDP14,IF(AND(DCZ42&gt;DDP14,DDB42&gt;DDQ14),DDQ14-DCZ42,0)))),0)),0)</f>
        <v>　</v>
      </c>
      <c r="DDQ42" s="663"/>
      <c r="DDR42" s="664"/>
      <c r="DDS42" s="662" t="str">
        <f>IFERROR(IF(OR(DCY42="日",DCY42="祝",DCY42=0,DCZ42=""),"　",MAX(IF(AND(DCZ42&gt;DDV14,DDB42&gt;DDT14),0,IF(AND(DCZ42&lt;=DDV14,DCZ42&gt;DDS14,DDB42&gt;DDT14),DDV14-DCZ42,IF(AND(DCZ42&lt;=DDV14,DCZ42&lt;=DDS14,DDB42&gt;DDT14),DDV14-DDS14,IF(AND(DCZ42&gt;DDS14,DDB42&lt;=DDT14),DDB42-DCZ42,IF(AND(DCZ42&lt;=DDS14,DDB42&lt;=DDT14),DDB42-DDS14,0))))),0)),0)</f>
        <v>　</v>
      </c>
      <c r="DDT42" s="663"/>
      <c r="DDU42" s="664"/>
      <c r="DDV42" s="662" t="str">
        <f>IFERROR(IF(OR(DCY42="日",DCY42="祝",DCY42=0,DCZ42=""),"　",MAX(IF(AND(DCZ42&lt;=DDV14,DDB42&gt;DDW14),DDW14-DDV14,IF(DDB42&lt;=DDW14,0,IF(AND(DCZ42&gt;DDV14,DDB42&gt;DDW14),DDW14-DCZ42,0))),0)),0)</f>
        <v>　</v>
      </c>
      <c r="DDW42" s="663"/>
      <c r="DDX42" s="664"/>
      <c r="DDY42" s="662" t="str">
        <f t="shared" si="51"/>
        <v>　</v>
      </c>
      <c r="DDZ42" s="663"/>
      <c r="DEA42" s="664"/>
      <c r="DEB42" s="665" t="str">
        <f>IF(DEE42="×",TIME(0,0,0),IF(DEO4="非常勤",DDD42,DDP42))</f>
        <v>　</v>
      </c>
      <c r="DEC42" s="666"/>
      <c r="DED42" s="667"/>
      <c r="DEE42" s="265"/>
      <c r="DEF42" s="665" t="str">
        <f>IF(DEI42="×",TIME(0,0,0),IF(DEO4="非常勤",DDG42,DDS42))</f>
        <v>　</v>
      </c>
      <c r="DEG42" s="666"/>
      <c r="DEH42" s="667"/>
      <c r="DEI42" s="265"/>
      <c r="DEJ42" s="665" t="str">
        <f>IF(DEM42="×",TIME(0,0,0),IF(DEO4="非常勤",DDJ42,DDV42))</f>
        <v>　</v>
      </c>
      <c r="DEK42" s="666"/>
      <c r="DEL42" s="667"/>
      <c r="DEM42" s="265"/>
      <c r="DEN42" s="665" t="str">
        <f>IF(DEQ42="×",TIME(0,0,0),IF(DEO4="非常勤",DDM42,DDY42))</f>
        <v>　</v>
      </c>
      <c r="DEO42" s="666"/>
      <c r="DEP42" s="667"/>
      <c r="DEQ42" s="265"/>
      <c r="DER42" s="668"/>
      <c r="DES42" s="669"/>
      <c r="DET42" s="668"/>
      <c r="DEU42" s="670"/>
      <c r="DEV42" s="669"/>
      <c r="DEW42" s="671"/>
      <c r="DEX42" s="672"/>
      <c r="DEY42" s="672"/>
      <c r="DEZ42" s="673"/>
      <c r="DFA42" s="263">
        <f>$A$42</f>
        <v>28</v>
      </c>
      <c r="DFB42" s="264" t="str">
        <f>$B$42</f>
        <v>水</v>
      </c>
      <c r="DFC42" s="660"/>
      <c r="DFD42" s="661"/>
      <c r="DFE42" s="660"/>
      <c r="DFF42" s="661"/>
      <c r="DFG42" s="662" t="str">
        <f>IFERROR(IF(OR(DFB42="日",DFB42="祝",DFB42=0,DFC42=""),"　",MAX(IF(AND(DFC42&lt;=DFG14,DFE42&gt;DFH14),DFH14-DFG14,IF(AND(DFC42&gt;DFG14,DFE42&lt;=DFH14),DFE42-DFC42,IF(AND(DFC42&lt;=DFG14,DFE42&lt;=DFH14),DFE42-DFG14,IF(AND(DFC42&gt;DFG14,DFE42&gt;DFH14),DFH14-DFC42,0)))),0)),0)</f>
        <v>　</v>
      </c>
      <c r="DFH42" s="663"/>
      <c r="DFI42" s="664"/>
      <c r="DFJ42" s="662" t="str">
        <f>IFERROR(IF(OR(DFB42="日",DFB42="祝",DFB42=0,DFC42=""),"　",MAX(IF(AND(DFC42&gt;DFM14,DFE42&gt;DFK14),0,IF(AND(DFC42&lt;=DFM14,DFC42&gt;DFJ14,DFE42&gt;DFK14),DFM14-DFC42,IF(AND(DFC42&lt;=DFM14,DFC42&lt;=DFJ14,DFE42&gt;DFK14),DFM14-DFJ14,IF(AND(DFC42&gt;DFJ14,DFE42&lt;=DFK14),DFE42-DFC42,IF(AND(DFC42&lt;=DFJ14,DFE42&lt;=DFK14),DFE42-DFJ14,0))))),0)),0)</f>
        <v>　</v>
      </c>
      <c r="DFK42" s="663"/>
      <c r="DFL42" s="664"/>
      <c r="DFM42" s="662" t="str">
        <f>IFERROR(IF(OR(DFB42="日",DFB42="祝",DFB42=0,DFC42=""),"　",MAX(IF(AND(DFC42&lt;=DFM14,DFE42&gt;DFN14),DFN14-DFM14,IF(DFE42&lt;=DFN14,0,IF(AND(DFC42&gt;DFM14,DFE42&gt;DFN14),DFN14-DFC42,0))),0)),0)</f>
        <v>　</v>
      </c>
      <c r="DFN42" s="663"/>
      <c r="DFO42" s="664"/>
      <c r="DFP42" s="662" t="str">
        <f>IFERROR(IF(OR(DFB42="日",DFB42="祝",DFB42=0,DFC42=""),"　",MAX(IF(DFC42&gt;DFP14,DFE42-DFC42,IF(DFC42&lt;=DFP14,DFE42-DFP14,0)),0)),0)</f>
        <v>　</v>
      </c>
      <c r="DFQ42" s="663"/>
      <c r="DFR42" s="664"/>
      <c r="DFS42" s="662" t="str">
        <f>IFERROR(IF(OR(DFB42="日",DFB42="祝",DFB42=0,DFC42=""),"　",MAX(IF(AND(DFC42&lt;=DFS14,DFE42&gt;DFT14),DFT14-DFS14,IF(AND(DFC42&gt;DFS14,DFE42&lt;=DFT14),DFE42-DFC42,IF(AND(DFC42&lt;=DFS14,DFE42&lt;=DFT14),DFE42-DFS14,IF(AND(DFC42&gt;DFS14,DFE42&gt;DFT14),DFT14-DFC42,0)))),0)),0)</f>
        <v>　</v>
      </c>
      <c r="DFT42" s="663"/>
      <c r="DFU42" s="664"/>
      <c r="DFV42" s="662" t="str">
        <f>IFERROR(IF(OR(DFB42="日",DFB42="祝",DFB42=0,DFC42=""),"　",MAX(IF(AND(DFC42&gt;DFY14,DFE42&gt;DFW14),0,IF(AND(DFC42&lt;=DFY14,DFC42&gt;DFV14,DFE42&gt;DFW14),DFY14-DFC42,IF(AND(DFC42&lt;=DFY14,DFC42&lt;=DFV14,DFE42&gt;DFW14),DFY14-DFV14,IF(AND(DFC42&gt;DFV14,DFE42&lt;=DFW14),DFE42-DFC42,IF(AND(DFC42&lt;=DFV14,DFE42&lt;=DFW14),DFE42-DFV14,0))))),0)),0)</f>
        <v>　</v>
      </c>
      <c r="DFW42" s="663"/>
      <c r="DFX42" s="664"/>
      <c r="DFY42" s="662" t="str">
        <f>IFERROR(IF(OR(DFB42="日",DFB42="祝",DFB42=0,DFC42=""),"　",MAX(IF(AND(DFC42&lt;=DFY14,DFE42&gt;DFZ14),DFZ14-DFY14,IF(DFE42&lt;=DFZ14,0,IF(AND(DFC42&gt;DFY14,DFE42&gt;DFZ14),DFZ14-DFC42,0))),0)),0)</f>
        <v>　</v>
      </c>
      <c r="DFZ42" s="663"/>
      <c r="DGA42" s="664"/>
      <c r="DGB42" s="662" t="str">
        <f t="shared" si="52"/>
        <v>　</v>
      </c>
      <c r="DGC42" s="663"/>
      <c r="DGD42" s="664"/>
      <c r="DGE42" s="665" t="str">
        <f>IF(DGH42="×",TIME(0,0,0),IF(DGR4="非常勤",DFG42,DFS42))</f>
        <v>　</v>
      </c>
      <c r="DGF42" s="666"/>
      <c r="DGG42" s="667"/>
      <c r="DGH42" s="265"/>
      <c r="DGI42" s="665" t="str">
        <f>IF(DGL42="×",TIME(0,0,0),IF(DGR4="非常勤",DFJ42,DFV42))</f>
        <v>　</v>
      </c>
      <c r="DGJ42" s="666"/>
      <c r="DGK42" s="667"/>
      <c r="DGL42" s="265"/>
      <c r="DGM42" s="665" t="str">
        <f>IF(DGP42="×",TIME(0,0,0),IF(DGR4="非常勤",DFM42,DFY42))</f>
        <v>　</v>
      </c>
      <c r="DGN42" s="666"/>
      <c r="DGO42" s="667"/>
      <c r="DGP42" s="265"/>
      <c r="DGQ42" s="665" t="str">
        <f>IF(DGT42="×",TIME(0,0,0),IF(DGR4="非常勤",DFP42,DGB42))</f>
        <v>　</v>
      </c>
      <c r="DGR42" s="666"/>
      <c r="DGS42" s="667"/>
      <c r="DGT42" s="265"/>
      <c r="DGU42" s="668"/>
      <c r="DGV42" s="669"/>
      <c r="DGW42" s="668"/>
      <c r="DGX42" s="670"/>
      <c r="DGY42" s="669"/>
      <c r="DGZ42" s="671"/>
      <c r="DHA42" s="672"/>
      <c r="DHB42" s="672"/>
      <c r="DHC42" s="673"/>
      <c r="DHD42" s="263">
        <f>$A$42</f>
        <v>28</v>
      </c>
      <c r="DHE42" s="264" t="str">
        <f>$B$42</f>
        <v>水</v>
      </c>
      <c r="DHF42" s="660"/>
      <c r="DHG42" s="661"/>
      <c r="DHH42" s="660"/>
      <c r="DHI42" s="661"/>
      <c r="DHJ42" s="662" t="str">
        <f>IFERROR(IF(OR(DHE42="日",DHE42="祝",DHE42=0,DHF42=""),"　",MAX(IF(AND(DHF42&lt;=DHJ14,DHH42&gt;DHK14),DHK14-DHJ14,IF(AND(DHF42&gt;DHJ14,DHH42&lt;=DHK14),DHH42-DHF42,IF(AND(DHF42&lt;=DHJ14,DHH42&lt;=DHK14),DHH42-DHJ14,IF(AND(DHF42&gt;DHJ14,DHH42&gt;DHK14),DHK14-DHF42,0)))),0)),0)</f>
        <v>　</v>
      </c>
      <c r="DHK42" s="663"/>
      <c r="DHL42" s="664"/>
      <c r="DHM42" s="662" t="str">
        <f>IFERROR(IF(OR(DHE42="日",DHE42="祝",DHE42=0,DHF42=""),"　",MAX(IF(AND(DHF42&gt;DHP14,DHH42&gt;DHN14),0,IF(AND(DHF42&lt;=DHP14,DHF42&gt;DHM14,DHH42&gt;DHN14),DHP14-DHF42,IF(AND(DHF42&lt;=DHP14,DHF42&lt;=DHM14,DHH42&gt;DHN14),DHP14-DHM14,IF(AND(DHF42&gt;DHM14,DHH42&lt;=DHN14),DHH42-DHF42,IF(AND(DHF42&lt;=DHM14,DHH42&lt;=DHN14),DHH42-DHM14,0))))),0)),0)</f>
        <v>　</v>
      </c>
      <c r="DHN42" s="663"/>
      <c r="DHO42" s="664"/>
      <c r="DHP42" s="662" t="str">
        <f>IFERROR(IF(OR(DHE42="日",DHE42="祝",DHE42=0,DHF42=""),"　",MAX(IF(AND(DHF42&lt;=DHP14,DHH42&gt;DHQ14),DHQ14-DHP14,IF(DHH42&lt;=DHQ14,0,IF(AND(DHF42&gt;DHP14,DHH42&gt;DHQ14),DHQ14-DHF42,0))),0)),0)</f>
        <v>　</v>
      </c>
      <c r="DHQ42" s="663"/>
      <c r="DHR42" s="664"/>
      <c r="DHS42" s="662" t="str">
        <f>IFERROR(IF(OR(DHE42="日",DHE42="祝",DHE42=0,DHF42=""),"　",MAX(IF(DHF42&gt;DHS14,DHH42-DHF42,IF(DHF42&lt;=DHS14,DHH42-DHS14,0)),0)),0)</f>
        <v>　</v>
      </c>
      <c r="DHT42" s="663"/>
      <c r="DHU42" s="664"/>
      <c r="DHV42" s="662" t="str">
        <f>IFERROR(IF(OR(DHE42="日",DHE42="祝",DHE42=0,DHF42=""),"　",MAX(IF(AND(DHF42&lt;=DHV14,DHH42&gt;DHW14),DHW14-DHV14,IF(AND(DHF42&gt;DHV14,DHH42&lt;=DHW14),DHH42-DHF42,IF(AND(DHF42&lt;=DHV14,DHH42&lt;=DHW14),DHH42-DHV14,IF(AND(DHF42&gt;DHV14,DHH42&gt;DHW14),DHW14-DHF42,0)))),0)),0)</f>
        <v>　</v>
      </c>
      <c r="DHW42" s="663"/>
      <c r="DHX42" s="664"/>
      <c r="DHY42" s="662" t="str">
        <f>IFERROR(IF(OR(DHE42="日",DHE42="祝",DHE42=0,DHF42=""),"　",MAX(IF(AND(DHF42&gt;DIB14,DHH42&gt;DHZ14),0,IF(AND(DHF42&lt;=DIB14,DHF42&gt;DHY14,DHH42&gt;DHZ14),DIB14-DHF42,IF(AND(DHF42&lt;=DIB14,DHF42&lt;=DHY14,DHH42&gt;DHZ14),DIB14-DHY14,IF(AND(DHF42&gt;DHY14,DHH42&lt;=DHZ14),DHH42-DHF42,IF(AND(DHF42&lt;=DHY14,DHH42&lt;=DHZ14),DHH42-DHY14,0))))),0)),0)</f>
        <v>　</v>
      </c>
      <c r="DHZ42" s="663"/>
      <c r="DIA42" s="664"/>
      <c r="DIB42" s="662" t="str">
        <f>IFERROR(IF(OR(DHE42="日",DHE42="祝",DHE42=0,DHF42=""),"　",MAX(IF(AND(DHF42&lt;=DIB14,DHH42&gt;DIC14),DIC14-DIB14,IF(DHH42&lt;=DIC14,0,IF(AND(DHF42&gt;DIB14,DHH42&gt;DIC14),DIC14-DHF42,0))),0)),0)</f>
        <v>　</v>
      </c>
      <c r="DIC42" s="663"/>
      <c r="DID42" s="664"/>
      <c r="DIE42" s="662" t="str">
        <f t="shared" si="53"/>
        <v>　</v>
      </c>
      <c r="DIF42" s="663"/>
      <c r="DIG42" s="664"/>
      <c r="DIH42" s="665" t="str">
        <f>IF(DIK42="×",TIME(0,0,0),IF(DIU4="非常勤",DHJ42,DHV42))</f>
        <v>　</v>
      </c>
      <c r="DII42" s="666"/>
      <c r="DIJ42" s="667"/>
      <c r="DIK42" s="265"/>
      <c r="DIL42" s="665" t="str">
        <f>IF(DIO42="×",TIME(0,0,0),IF(DIU4="非常勤",DHM42,DHY42))</f>
        <v>　</v>
      </c>
      <c r="DIM42" s="666"/>
      <c r="DIN42" s="667"/>
      <c r="DIO42" s="265"/>
      <c r="DIP42" s="665" t="str">
        <f>IF(DIS42="×",TIME(0,0,0),IF(DIU4="非常勤",DHP42,DIB42))</f>
        <v>　</v>
      </c>
      <c r="DIQ42" s="666"/>
      <c r="DIR42" s="667"/>
      <c r="DIS42" s="265"/>
      <c r="DIT42" s="665" t="str">
        <f>IF(DIW42="×",TIME(0,0,0),IF(DIU4="非常勤",DHS42,DIE42))</f>
        <v>　</v>
      </c>
      <c r="DIU42" s="666"/>
      <c r="DIV42" s="667"/>
      <c r="DIW42" s="265"/>
      <c r="DIX42" s="668"/>
      <c r="DIY42" s="669"/>
      <c r="DIZ42" s="668"/>
      <c r="DJA42" s="670"/>
      <c r="DJB42" s="669"/>
      <c r="DJC42" s="671"/>
      <c r="DJD42" s="672"/>
      <c r="DJE42" s="672"/>
      <c r="DJF42" s="673"/>
      <c r="DJG42" s="263">
        <f>$A$42</f>
        <v>28</v>
      </c>
      <c r="DJH42" s="264" t="str">
        <f>$B$42</f>
        <v>水</v>
      </c>
      <c r="DJI42" s="660"/>
      <c r="DJJ42" s="661"/>
      <c r="DJK42" s="660"/>
      <c r="DJL42" s="661"/>
      <c r="DJM42" s="662" t="str">
        <f>IFERROR(IF(OR(DJH42="日",DJH42="祝",DJH42=0,DJI42=""),"　",MAX(IF(AND(DJI42&lt;=DJM14,DJK42&gt;DJN14),DJN14-DJM14,IF(AND(DJI42&gt;DJM14,DJK42&lt;=DJN14),DJK42-DJI42,IF(AND(DJI42&lt;=DJM14,DJK42&lt;=DJN14),DJK42-DJM14,IF(AND(DJI42&gt;DJM14,DJK42&gt;DJN14),DJN14-DJI42,0)))),0)),0)</f>
        <v>　</v>
      </c>
      <c r="DJN42" s="663"/>
      <c r="DJO42" s="664"/>
      <c r="DJP42" s="662" t="str">
        <f>IFERROR(IF(OR(DJH42="日",DJH42="祝",DJH42=0,DJI42=""),"　",MAX(IF(AND(DJI42&gt;DJS14,DJK42&gt;DJQ14),0,IF(AND(DJI42&lt;=DJS14,DJI42&gt;DJP14,DJK42&gt;DJQ14),DJS14-DJI42,IF(AND(DJI42&lt;=DJS14,DJI42&lt;=DJP14,DJK42&gt;DJQ14),DJS14-DJP14,IF(AND(DJI42&gt;DJP14,DJK42&lt;=DJQ14),DJK42-DJI42,IF(AND(DJI42&lt;=DJP14,DJK42&lt;=DJQ14),DJK42-DJP14,0))))),0)),0)</f>
        <v>　</v>
      </c>
      <c r="DJQ42" s="663"/>
      <c r="DJR42" s="664"/>
      <c r="DJS42" s="662" t="str">
        <f>IFERROR(IF(OR(DJH42="日",DJH42="祝",DJH42=0,DJI42=""),"　",MAX(IF(AND(DJI42&lt;=DJS14,DJK42&gt;DJT14),DJT14-DJS14,IF(DJK42&lt;=DJT14,0,IF(AND(DJI42&gt;DJS14,DJK42&gt;DJT14),DJT14-DJI42,0))),0)),0)</f>
        <v>　</v>
      </c>
      <c r="DJT42" s="663"/>
      <c r="DJU42" s="664"/>
      <c r="DJV42" s="662" t="str">
        <f>IFERROR(IF(OR(DJH42="日",DJH42="祝",DJH42=0,DJI42=""),"　",MAX(IF(DJI42&gt;DJV14,DJK42-DJI42,IF(DJI42&lt;=DJV14,DJK42-DJV14,0)),0)),0)</f>
        <v>　</v>
      </c>
      <c r="DJW42" s="663"/>
      <c r="DJX42" s="664"/>
      <c r="DJY42" s="662" t="str">
        <f>IFERROR(IF(OR(DJH42="日",DJH42="祝",DJH42=0,DJI42=""),"　",MAX(IF(AND(DJI42&lt;=DJY14,DJK42&gt;DJZ14),DJZ14-DJY14,IF(AND(DJI42&gt;DJY14,DJK42&lt;=DJZ14),DJK42-DJI42,IF(AND(DJI42&lt;=DJY14,DJK42&lt;=DJZ14),DJK42-DJY14,IF(AND(DJI42&gt;DJY14,DJK42&gt;DJZ14),DJZ14-DJI42,0)))),0)),0)</f>
        <v>　</v>
      </c>
      <c r="DJZ42" s="663"/>
      <c r="DKA42" s="664"/>
      <c r="DKB42" s="662" t="str">
        <f>IFERROR(IF(OR(DJH42="日",DJH42="祝",DJH42=0,DJI42=""),"　",MAX(IF(AND(DJI42&gt;DKE14,DJK42&gt;DKC14),0,IF(AND(DJI42&lt;=DKE14,DJI42&gt;DKB14,DJK42&gt;DKC14),DKE14-DJI42,IF(AND(DJI42&lt;=DKE14,DJI42&lt;=DKB14,DJK42&gt;DKC14),DKE14-DKB14,IF(AND(DJI42&gt;DKB14,DJK42&lt;=DKC14),DJK42-DJI42,IF(AND(DJI42&lt;=DKB14,DJK42&lt;=DKC14),DJK42-DKB14,0))))),0)),0)</f>
        <v>　</v>
      </c>
      <c r="DKC42" s="663"/>
      <c r="DKD42" s="664"/>
      <c r="DKE42" s="662" t="str">
        <f>IFERROR(IF(OR(DJH42="日",DJH42="祝",DJH42=0,DJI42=""),"　",MAX(IF(AND(DJI42&lt;=DKE14,DJK42&gt;DKF14),DKF14-DKE14,IF(DJK42&lt;=DKF14,0,IF(AND(DJI42&gt;DKE14,DJK42&gt;DKF14),DKF14-DJI42,0))),0)),0)</f>
        <v>　</v>
      </c>
      <c r="DKF42" s="663"/>
      <c r="DKG42" s="664"/>
      <c r="DKH42" s="662" t="str">
        <f t="shared" si="54"/>
        <v>　</v>
      </c>
      <c r="DKI42" s="663"/>
      <c r="DKJ42" s="664"/>
      <c r="DKK42" s="665" t="str">
        <f>IF(DKN42="×",TIME(0,0,0),IF(DKX4="非常勤",DJM42,DJY42))</f>
        <v>　</v>
      </c>
      <c r="DKL42" s="666"/>
      <c r="DKM42" s="667"/>
      <c r="DKN42" s="265"/>
      <c r="DKO42" s="665" t="str">
        <f>IF(DKR42="×",TIME(0,0,0),IF(DKX4="非常勤",DJP42,DKB42))</f>
        <v>　</v>
      </c>
      <c r="DKP42" s="666"/>
      <c r="DKQ42" s="667"/>
      <c r="DKR42" s="265"/>
      <c r="DKS42" s="665" t="str">
        <f>IF(DKV42="×",TIME(0,0,0),IF(DKX4="非常勤",DJS42,DKE42))</f>
        <v>　</v>
      </c>
      <c r="DKT42" s="666"/>
      <c r="DKU42" s="667"/>
      <c r="DKV42" s="265"/>
      <c r="DKW42" s="665" t="str">
        <f>IF(DKZ42="×",TIME(0,0,0),IF(DKX4="非常勤",DJV42,DKH42))</f>
        <v>　</v>
      </c>
      <c r="DKX42" s="666"/>
      <c r="DKY42" s="667"/>
      <c r="DKZ42" s="265"/>
      <c r="DLA42" s="668"/>
      <c r="DLB42" s="669"/>
      <c r="DLC42" s="668"/>
      <c r="DLD42" s="670"/>
      <c r="DLE42" s="669"/>
      <c r="DLF42" s="671"/>
      <c r="DLG42" s="672"/>
      <c r="DLH42" s="672"/>
      <c r="DLI42" s="673"/>
      <c r="DLJ42" s="263">
        <f>$A$42</f>
        <v>28</v>
      </c>
      <c r="DLK42" s="264" t="str">
        <f>$B$42</f>
        <v>水</v>
      </c>
      <c r="DLL42" s="660"/>
      <c r="DLM42" s="661"/>
      <c r="DLN42" s="660"/>
      <c r="DLO42" s="661"/>
      <c r="DLP42" s="662" t="str">
        <f>IFERROR(IF(OR(DLK42="日",DLK42="祝",DLK42=0,DLL42=""),"　",MAX(IF(AND(DLL42&lt;=DLP14,DLN42&gt;DLQ14),DLQ14-DLP14,IF(AND(DLL42&gt;DLP14,DLN42&lt;=DLQ14),DLN42-DLL42,IF(AND(DLL42&lt;=DLP14,DLN42&lt;=DLQ14),DLN42-DLP14,IF(AND(DLL42&gt;DLP14,DLN42&gt;DLQ14),DLQ14-DLL42,0)))),0)),0)</f>
        <v>　</v>
      </c>
      <c r="DLQ42" s="663"/>
      <c r="DLR42" s="664"/>
      <c r="DLS42" s="662" t="str">
        <f>IFERROR(IF(OR(DLK42="日",DLK42="祝",DLK42=0,DLL42=""),"　",MAX(IF(AND(DLL42&gt;DLV14,DLN42&gt;DLT14),0,IF(AND(DLL42&lt;=DLV14,DLL42&gt;DLS14,DLN42&gt;DLT14),DLV14-DLL42,IF(AND(DLL42&lt;=DLV14,DLL42&lt;=DLS14,DLN42&gt;DLT14),DLV14-DLS14,IF(AND(DLL42&gt;DLS14,DLN42&lt;=DLT14),DLN42-DLL42,IF(AND(DLL42&lt;=DLS14,DLN42&lt;=DLT14),DLN42-DLS14,0))))),0)),0)</f>
        <v>　</v>
      </c>
      <c r="DLT42" s="663"/>
      <c r="DLU42" s="664"/>
      <c r="DLV42" s="662" t="str">
        <f>IFERROR(IF(OR(DLK42="日",DLK42="祝",DLK42=0,DLL42=""),"　",MAX(IF(AND(DLL42&lt;=DLV14,DLN42&gt;DLW14),DLW14-DLV14,IF(DLN42&lt;=DLW14,0,IF(AND(DLL42&gt;DLV14,DLN42&gt;DLW14),DLW14-DLL42,0))),0)),0)</f>
        <v>　</v>
      </c>
      <c r="DLW42" s="663"/>
      <c r="DLX42" s="664"/>
      <c r="DLY42" s="662" t="str">
        <f>IFERROR(IF(OR(DLK42="日",DLK42="祝",DLK42=0,DLL42=""),"　",MAX(IF(DLL42&gt;DLY14,DLN42-DLL42,IF(DLL42&lt;=DLY14,DLN42-DLY14,0)),0)),0)</f>
        <v>　</v>
      </c>
      <c r="DLZ42" s="663"/>
      <c r="DMA42" s="664"/>
      <c r="DMB42" s="662" t="str">
        <f>IFERROR(IF(OR(DLK42="日",DLK42="祝",DLK42=0,DLL42=""),"　",MAX(IF(AND(DLL42&lt;=DMB14,DLN42&gt;DMC14),DMC14-DMB14,IF(AND(DLL42&gt;DMB14,DLN42&lt;=DMC14),DLN42-DLL42,IF(AND(DLL42&lt;=DMB14,DLN42&lt;=DMC14),DLN42-DMB14,IF(AND(DLL42&gt;DMB14,DLN42&gt;DMC14),DMC14-DLL42,0)))),0)),0)</f>
        <v>　</v>
      </c>
      <c r="DMC42" s="663"/>
      <c r="DMD42" s="664"/>
      <c r="DME42" s="662" t="str">
        <f>IFERROR(IF(OR(DLK42="日",DLK42="祝",DLK42=0,DLL42=""),"　",MAX(IF(AND(DLL42&gt;DMH14,DLN42&gt;DMF14),0,IF(AND(DLL42&lt;=DMH14,DLL42&gt;DME14,DLN42&gt;DMF14),DMH14-DLL42,IF(AND(DLL42&lt;=DMH14,DLL42&lt;=DME14,DLN42&gt;DMF14),DMH14-DME14,IF(AND(DLL42&gt;DME14,DLN42&lt;=DMF14),DLN42-DLL42,IF(AND(DLL42&lt;=DME14,DLN42&lt;=DMF14),DLN42-DME14,0))))),0)),0)</f>
        <v>　</v>
      </c>
      <c r="DMF42" s="663"/>
      <c r="DMG42" s="664"/>
      <c r="DMH42" s="662" t="str">
        <f>IFERROR(IF(OR(DLK42="日",DLK42="祝",DLK42=0,DLL42=""),"　",MAX(IF(AND(DLL42&lt;=DMH14,DLN42&gt;DMI14),DMI14-DMH14,IF(DLN42&lt;=DMI14,0,IF(AND(DLL42&gt;DMH14,DLN42&gt;DMI14),DMI14-DLL42,0))),0)),0)</f>
        <v>　</v>
      </c>
      <c r="DMI42" s="663"/>
      <c r="DMJ42" s="664"/>
      <c r="DMK42" s="662" t="str">
        <f t="shared" si="55"/>
        <v>　</v>
      </c>
      <c r="DML42" s="663"/>
      <c r="DMM42" s="664"/>
      <c r="DMN42" s="665" t="str">
        <f>IF(DMQ42="×",TIME(0,0,0),IF(DNA4="非常勤",DLP42,DMB42))</f>
        <v>　</v>
      </c>
      <c r="DMO42" s="666"/>
      <c r="DMP42" s="667"/>
      <c r="DMQ42" s="265"/>
      <c r="DMR42" s="665" t="str">
        <f>IF(DMU42="×",TIME(0,0,0),IF(DNA4="非常勤",DLS42,DME42))</f>
        <v>　</v>
      </c>
      <c r="DMS42" s="666"/>
      <c r="DMT42" s="667"/>
      <c r="DMU42" s="265"/>
      <c r="DMV42" s="665" t="str">
        <f>IF(DMY42="×",TIME(0,0,0),IF(DNA4="非常勤",DLV42,DMH42))</f>
        <v>　</v>
      </c>
      <c r="DMW42" s="666"/>
      <c r="DMX42" s="667"/>
      <c r="DMY42" s="265"/>
      <c r="DMZ42" s="665" t="str">
        <f>IF(DNC42="×",TIME(0,0,0),IF(DNA4="非常勤",DLY42,DMK42))</f>
        <v>　</v>
      </c>
      <c r="DNA42" s="666"/>
      <c r="DNB42" s="667"/>
      <c r="DNC42" s="265"/>
      <c r="DND42" s="668"/>
      <c r="DNE42" s="669"/>
      <c r="DNF42" s="668"/>
      <c r="DNG42" s="670"/>
      <c r="DNH42" s="669"/>
      <c r="DNI42" s="671"/>
      <c r="DNJ42" s="672"/>
      <c r="DNK42" s="672"/>
      <c r="DNL42" s="673"/>
      <c r="DNM42" s="263">
        <f>$A$42</f>
        <v>28</v>
      </c>
      <c r="DNN42" s="264" t="str">
        <f>$B$42</f>
        <v>水</v>
      </c>
      <c r="DNO42" s="660"/>
      <c r="DNP42" s="661"/>
      <c r="DNQ42" s="660"/>
      <c r="DNR42" s="661"/>
      <c r="DNS42" s="662" t="str">
        <f>IFERROR(IF(OR(DNN42="日",DNN42="祝",DNN42=0,DNO42=""),"　",MAX(IF(AND(DNO42&lt;=DNS14,DNQ42&gt;DNT14),DNT14-DNS14,IF(AND(DNO42&gt;DNS14,DNQ42&lt;=DNT14),DNQ42-DNO42,IF(AND(DNO42&lt;=DNS14,DNQ42&lt;=DNT14),DNQ42-DNS14,IF(AND(DNO42&gt;DNS14,DNQ42&gt;DNT14),DNT14-DNO42,0)))),0)),0)</f>
        <v>　</v>
      </c>
      <c r="DNT42" s="663"/>
      <c r="DNU42" s="664"/>
      <c r="DNV42" s="662" t="str">
        <f>IFERROR(IF(OR(DNN42="日",DNN42="祝",DNN42=0,DNO42=""),"　",MAX(IF(AND(DNO42&gt;DNY14,DNQ42&gt;DNW14),0,IF(AND(DNO42&lt;=DNY14,DNO42&gt;DNV14,DNQ42&gt;DNW14),DNY14-DNO42,IF(AND(DNO42&lt;=DNY14,DNO42&lt;=DNV14,DNQ42&gt;DNW14),DNY14-DNV14,IF(AND(DNO42&gt;DNV14,DNQ42&lt;=DNW14),DNQ42-DNO42,IF(AND(DNO42&lt;=DNV14,DNQ42&lt;=DNW14),DNQ42-DNV14,0))))),0)),0)</f>
        <v>　</v>
      </c>
      <c r="DNW42" s="663"/>
      <c r="DNX42" s="664"/>
      <c r="DNY42" s="662" t="str">
        <f>IFERROR(IF(OR(DNN42="日",DNN42="祝",DNN42=0,DNO42=""),"　",MAX(IF(AND(DNO42&lt;=DNY14,DNQ42&gt;DNZ14),DNZ14-DNY14,IF(DNQ42&lt;=DNZ14,0,IF(AND(DNO42&gt;DNY14,DNQ42&gt;DNZ14),DNZ14-DNO42,0))),0)),0)</f>
        <v>　</v>
      </c>
      <c r="DNZ42" s="663"/>
      <c r="DOA42" s="664"/>
      <c r="DOB42" s="662" t="str">
        <f>IFERROR(IF(OR(DNN42="日",DNN42="祝",DNN42=0,DNO42=""),"　",MAX(IF(DNO42&gt;DOB14,DNQ42-DNO42,IF(DNO42&lt;=DOB14,DNQ42-DOB14,0)),0)),0)</f>
        <v>　</v>
      </c>
      <c r="DOC42" s="663"/>
      <c r="DOD42" s="664"/>
      <c r="DOE42" s="662" t="str">
        <f>IFERROR(IF(OR(DNN42="日",DNN42="祝",DNN42=0,DNO42=""),"　",MAX(IF(AND(DNO42&lt;=DOE14,DNQ42&gt;DOF14),DOF14-DOE14,IF(AND(DNO42&gt;DOE14,DNQ42&lt;=DOF14),DNQ42-DNO42,IF(AND(DNO42&lt;=DOE14,DNQ42&lt;=DOF14),DNQ42-DOE14,IF(AND(DNO42&gt;DOE14,DNQ42&gt;DOF14),DOF14-DNO42,0)))),0)),0)</f>
        <v>　</v>
      </c>
      <c r="DOF42" s="663"/>
      <c r="DOG42" s="664"/>
      <c r="DOH42" s="662" t="str">
        <f>IFERROR(IF(OR(DNN42="日",DNN42="祝",DNN42=0,DNO42=""),"　",MAX(IF(AND(DNO42&gt;DOK14,DNQ42&gt;DOI14),0,IF(AND(DNO42&lt;=DOK14,DNO42&gt;DOH14,DNQ42&gt;DOI14),DOK14-DNO42,IF(AND(DNO42&lt;=DOK14,DNO42&lt;=DOH14,DNQ42&gt;DOI14),DOK14-DOH14,IF(AND(DNO42&gt;DOH14,DNQ42&lt;=DOI14),DNQ42-DNO42,IF(AND(DNO42&lt;=DOH14,DNQ42&lt;=DOI14),DNQ42-DOH14,0))))),0)),0)</f>
        <v>　</v>
      </c>
      <c r="DOI42" s="663"/>
      <c r="DOJ42" s="664"/>
      <c r="DOK42" s="662" t="str">
        <f>IFERROR(IF(OR(DNN42="日",DNN42="祝",DNN42=0,DNO42=""),"　",MAX(IF(AND(DNO42&lt;=DOK14,DNQ42&gt;DOL14),DOL14-DOK14,IF(DNQ42&lt;=DOL14,0,IF(AND(DNO42&gt;DOK14,DNQ42&gt;DOL14),DOL14-DNO42,0))),0)),0)</f>
        <v>　</v>
      </c>
      <c r="DOL42" s="663"/>
      <c r="DOM42" s="664"/>
      <c r="DON42" s="662" t="str">
        <f t="shared" si="56"/>
        <v>　</v>
      </c>
      <c r="DOO42" s="663"/>
      <c r="DOP42" s="664"/>
      <c r="DOQ42" s="665" t="str">
        <f>IF(DOT42="×",TIME(0,0,0),IF(DPD4="非常勤",DNS42,DOE42))</f>
        <v>　</v>
      </c>
      <c r="DOR42" s="666"/>
      <c r="DOS42" s="667"/>
      <c r="DOT42" s="265"/>
      <c r="DOU42" s="665" t="str">
        <f>IF(DOX42="×",TIME(0,0,0),IF(DPD4="非常勤",DNV42,DOH42))</f>
        <v>　</v>
      </c>
      <c r="DOV42" s="666"/>
      <c r="DOW42" s="667"/>
      <c r="DOX42" s="265"/>
      <c r="DOY42" s="665" t="str">
        <f>IF(DPB42="×",TIME(0,0,0),IF(DPD4="非常勤",DNY42,DOK42))</f>
        <v>　</v>
      </c>
      <c r="DOZ42" s="666"/>
      <c r="DPA42" s="667"/>
      <c r="DPB42" s="265"/>
      <c r="DPC42" s="665" t="str">
        <f>IF(DPF42="×",TIME(0,0,0),IF(DPD4="非常勤",DOB42,DON42))</f>
        <v>　</v>
      </c>
      <c r="DPD42" s="666"/>
      <c r="DPE42" s="667"/>
      <c r="DPF42" s="265"/>
      <c r="DPG42" s="668"/>
      <c r="DPH42" s="669"/>
      <c r="DPI42" s="668"/>
      <c r="DPJ42" s="670"/>
      <c r="DPK42" s="669"/>
      <c r="DPL42" s="671"/>
      <c r="DPM42" s="672"/>
      <c r="DPN42" s="672"/>
      <c r="DPO42" s="673"/>
      <c r="DPP42" s="263">
        <f>$A$42</f>
        <v>28</v>
      </c>
      <c r="DPQ42" s="264" t="str">
        <f>$B$42</f>
        <v>水</v>
      </c>
      <c r="DPR42" s="660"/>
      <c r="DPS42" s="661"/>
      <c r="DPT42" s="660"/>
      <c r="DPU42" s="661"/>
      <c r="DPV42" s="662" t="str">
        <f>IFERROR(IF(OR(DPQ42="日",DPQ42="祝",DPQ42=0,DPR42=""),"　",MAX(IF(AND(DPR42&lt;=DPV14,DPT42&gt;DPW14),DPW14-DPV14,IF(AND(DPR42&gt;DPV14,DPT42&lt;=DPW14),DPT42-DPR42,IF(AND(DPR42&lt;=DPV14,DPT42&lt;=DPW14),DPT42-DPV14,IF(AND(DPR42&gt;DPV14,DPT42&gt;DPW14),DPW14-DPR42,0)))),0)),0)</f>
        <v>　</v>
      </c>
      <c r="DPW42" s="663"/>
      <c r="DPX42" s="664"/>
      <c r="DPY42" s="662" t="str">
        <f>IFERROR(IF(OR(DPQ42="日",DPQ42="祝",DPQ42=0,DPR42=""),"　",MAX(IF(AND(DPR42&gt;DQB14,DPT42&gt;DPZ14),0,IF(AND(DPR42&lt;=DQB14,DPR42&gt;DPY14,DPT42&gt;DPZ14),DQB14-DPR42,IF(AND(DPR42&lt;=DQB14,DPR42&lt;=DPY14,DPT42&gt;DPZ14),DQB14-DPY14,IF(AND(DPR42&gt;DPY14,DPT42&lt;=DPZ14),DPT42-DPR42,IF(AND(DPR42&lt;=DPY14,DPT42&lt;=DPZ14),DPT42-DPY14,0))))),0)),0)</f>
        <v>　</v>
      </c>
      <c r="DPZ42" s="663"/>
      <c r="DQA42" s="664"/>
      <c r="DQB42" s="662" t="str">
        <f>IFERROR(IF(OR(DPQ42="日",DPQ42="祝",DPQ42=0,DPR42=""),"　",MAX(IF(AND(DPR42&lt;=DQB14,DPT42&gt;DQC14),DQC14-DQB14,IF(DPT42&lt;=DQC14,0,IF(AND(DPR42&gt;DQB14,DPT42&gt;DQC14),DQC14-DPR42,0))),0)),0)</f>
        <v>　</v>
      </c>
      <c r="DQC42" s="663"/>
      <c r="DQD42" s="664"/>
      <c r="DQE42" s="662" t="str">
        <f>IFERROR(IF(OR(DPQ42="日",DPQ42="祝",DPQ42=0,DPR42=""),"　",MAX(IF(DPR42&gt;DQE14,DPT42-DPR42,IF(DPR42&lt;=DQE14,DPT42-DQE14,0)),0)),0)</f>
        <v>　</v>
      </c>
      <c r="DQF42" s="663"/>
      <c r="DQG42" s="664"/>
      <c r="DQH42" s="662" t="str">
        <f>IFERROR(IF(OR(DPQ42="日",DPQ42="祝",DPQ42=0,DPR42=""),"　",MAX(IF(AND(DPR42&lt;=DQH14,DPT42&gt;DQI14),DQI14-DQH14,IF(AND(DPR42&gt;DQH14,DPT42&lt;=DQI14),DPT42-DPR42,IF(AND(DPR42&lt;=DQH14,DPT42&lt;=DQI14),DPT42-DQH14,IF(AND(DPR42&gt;DQH14,DPT42&gt;DQI14),DQI14-DPR42,0)))),0)),0)</f>
        <v>　</v>
      </c>
      <c r="DQI42" s="663"/>
      <c r="DQJ42" s="664"/>
      <c r="DQK42" s="662" t="str">
        <f>IFERROR(IF(OR(DPQ42="日",DPQ42="祝",DPQ42=0,DPR42=""),"　",MAX(IF(AND(DPR42&gt;DQN14,DPT42&gt;DQL14),0,IF(AND(DPR42&lt;=DQN14,DPR42&gt;DQK14,DPT42&gt;DQL14),DQN14-DPR42,IF(AND(DPR42&lt;=DQN14,DPR42&lt;=DQK14,DPT42&gt;DQL14),DQN14-DQK14,IF(AND(DPR42&gt;DQK14,DPT42&lt;=DQL14),DPT42-DPR42,IF(AND(DPR42&lt;=DQK14,DPT42&lt;=DQL14),DPT42-DQK14,0))))),0)),0)</f>
        <v>　</v>
      </c>
      <c r="DQL42" s="663"/>
      <c r="DQM42" s="664"/>
      <c r="DQN42" s="662" t="str">
        <f>IFERROR(IF(OR(DPQ42="日",DPQ42="祝",DPQ42=0,DPR42=""),"　",MAX(IF(AND(DPR42&lt;=DQN14,DPT42&gt;DQO14),DQO14-DQN14,IF(DPT42&lt;=DQO14,0,IF(AND(DPR42&gt;DQN14,DPT42&gt;DQO14),DQO14-DPR42,0))),0)),0)</f>
        <v>　</v>
      </c>
      <c r="DQO42" s="663"/>
      <c r="DQP42" s="664"/>
      <c r="DQQ42" s="662" t="str">
        <f t="shared" si="57"/>
        <v>　</v>
      </c>
      <c r="DQR42" s="663"/>
      <c r="DQS42" s="664"/>
      <c r="DQT42" s="665" t="str">
        <f>IF(DQW42="×",TIME(0,0,0),IF(DRG4="非常勤",DPV42,DQH42))</f>
        <v>　</v>
      </c>
      <c r="DQU42" s="666"/>
      <c r="DQV42" s="667"/>
      <c r="DQW42" s="265"/>
      <c r="DQX42" s="665" t="str">
        <f>IF(DRA42="×",TIME(0,0,0),IF(DRG4="非常勤",DPY42,DQK42))</f>
        <v>　</v>
      </c>
      <c r="DQY42" s="666"/>
      <c r="DQZ42" s="667"/>
      <c r="DRA42" s="265"/>
      <c r="DRB42" s="665" t="str">
        <f>IF(DRE42="×",TIME(0,0,0),IF(DRG4="非常勤",DQB42,DQN42))</f>
        <v>　</v>
      </c>
      <c r="DRC42" s="666"/>
      <c r="DRD42" s="667"/>
      <c r="DRE42" s="265"/>
      <c r="DRF42" s="665" t="str">
        <f>IF(DRI42="×",TIME(0,0,0),IF(DRG4="非常勤",DQE42,DQQ42))</f>
        <v>　</v>
      </c>
      <c r="DRG42" s="666"/>
      <c r="DRH42" s="667"/>
      <c r="DRI42" s="265"/>
      <c r="DRJ42" s="668"/>
      <c r="DRK42" s="669"/>
      <c r="DRL42" s="668"/>
      <c r="DRM42" s="670"/>
      <c r="DRN42" s="669"/>
      <c r="DRO42" s="671"/>
      <c r="DRP42" s="672"/>
      <c r="DRQ42" s="672"/>
      <c r="DRR42" s="673"/>
      <c r="DRS42" s="263">
        <f>$A$42</f>
        <v>28</v>
      </c>
      <c r="DRT42" s="264" t="str">
        <f>$B$42</f>
        <v>水</v>
      </c>
      <c r="DRU42" s="660"/>
      <c r="DRV42" s="661"/>
      <c r="DRW42" s="660"/>
      <c r="DRX42" s="661"/>
      <c r="DRY42" s="662" t="str">
        <f>IFERROR(IF(OR(DRT42="日",DRT42="祝",DRT42=0,DRU42=""),"　",MAX(IF(AND(DRU42&lt;=DRY14,DRW42&gt;DRZ14),DRZ14-DRY14,IF(AND(DRU42&gt;DRY14,DRW42&lt;=DRZ14),DRW42-DRU42,IF(AND(DRU42&lt;=DRY14,DRW42&lt;=DRZ14),DRW42-DRY14,IF(AND(DRU42&gt;DRY14,DRW42&gt;DRZ14),DRZ14-DRU42,0)))),0)),0)</f>
        <v>　</v>
      </c>
      <c r="DRZ42" s="663"/>
      <c r="DSA42" s="664"/>
      <c r="DSB42" s="662" t="str">
        <f>IFERROR(IF(OR(DRT42="日",DRT42="祝",DRT42=0,DRU42=""),"　",MAX(IF(AND(DRU42&gt;DSE14,DRW42&gt;DSC14),0,IF(AND(DRU42&lt;=DSE14,DRU42&gt;DSB14,DRW42&gt;DSC14),DSE14-DRU42,IF(AND(DRU42&lt;=DSE14,DRU42&lt;=DSB14,DRW42&gt;DSC14),DSE14-DSB14,IF(AND(DRU42&gt;DSB14,DRW42&lt;=DSC14),DRW42-DRU42,IF(AND(DRU42&lt;=DSB14,DRW42&lt;=DSC14),DRW42-DSB14,0))))),0)),0)</f>
        <v>　</v>
      </c>
      <c r="DSC42" s="663"/>
      <c r="DSD42" s="664"/>
      <c r="DSE42" s="662" t="str">
        <f>IFERROR(IF(OR(DRT42="日",DRT42="祝",DRT42=0,DRU42=""),"　",MAX(IF(AND(DRU42&lt;=DSE14,DRW42&gt;DSF14),DSF14-DSE14,IF(DRW42&lt;=DSF14,0,IF(AND(DRU42&gt;DSE14,DRW42&gt;DSF14),DSF14-DRU42,0))),0)),0)</f>
        <v>　</v>
      </c>
      <c r="DSF42" s="663"/>
      <c r="DSG42" s="664"/>
      <c r="DSH42" s="662" t="str">
        <f>IFERROR(IF(OR(DRT42="日",DRT42="祝",DRT42=0,DRU42=""),"　",MAX(IF(DRU42&gt;DSH14,DRW42-DRU42,IF(DRU42&lt;=DSH14,DRW42-DSH14,0)),0)),0)</f>
        <v>　</v>
      </c>
      <c r="DSI42" s="663"/>
      <c r="DSJ42" s="664"/>
      <c r="DSK42" s="662" t="str">
        <f>IFERROR(IF(OR(DRT42="日",DRT42="祝",DRT42=0,DRU42=""),"　",MAX(IF(AND(DRU42&lt;=DSK14,DRW42&gt;DSL14),DSL14-DSK14,IF(AND(DRU42&gt;DSK14,DRW42&lt;=DSL14),DRW42-DRU42,IF(AND(DRU42&lt;=DSK14,DRW42&lt;=DSL14),DRW42-DSK14,IF(AND(DRU42&gt;DSK14,DRW42&gt;DSL14),DSL14-DRU42,0)))),0)),0)</f>
        <v>　</v>
      </c>
      <c r="DSL42" s="663"/>
      <c r="DSM42" s="664"/>
      <c r="DSN42" s="662" t="str">
        <f>IFERROR(IF(OR(DRT42="日",DRT42="祝",DRT42=0,DRU42=""),"　",MAX(IF(AND(DRU42&gt;DSQ14,DRW42&gt;DSO14),0,IF(AND(DRU42&lt;=DSQ14,DRU42&gt;DSN14,DRW42&gt;DSO14),DSQ14-DRU42,IF(AND(DRU42&lt;=DSQ14,DRU42&lt;=DSN14,DRW42&gt;DSO14),DSQ14-DSN14,IF(AND(DRU42&gt;DSN14,DRW42&lt;=DSO14),DRW42-DRU42,IF(AND(DRU42&lt;=DSN14,DRW42&lt;=DSO14),DRW42-DSN14,0))))),0)),0)</f>
        <v>　</v>
      </c>
      <c r="DSO42" s="663"/>
      <c r="DSP42" s="664"/>
      <c r="DSQ42" s="662" t="str">
        <f>IFERROR(IF(OR(DRT42="日",DRT42="祝",DRT42=0,DRU42=""),"　",MAX(IF(AND(DRU42&lt;=DSQ14,DRW42&gt;DSR14),DSR14-DSQ14,IF(DRW42&lt;=DSR14,0,IF(AND(DRU42&gt;DSQ14,DRW42&gt;DSR14),DSR14-DRU42,0))),0)),0)</f>
        <v>　</v>
      </c>
      <c r="DSR42" s="663"/>
      <c r="DSS42" s="664"/>
      <c r="DST42" s="662" t="str">
        <f t="shared" si="58"/>
        <v>　</v>
      </c>
      <c r="DSU42" s="663"/>
      <c r="DSV42" s="664"/>
      <c r="DSW42" s="665" t="str">
        <f>IF(DSZ42="×",TIME(0,0,0),IF(DTJ4="非常勤",DRY42,DSK42))</f>
        <v>　</v>
      </c>
      <c r="DSX42" s="666"/>
      <c r="DSY42" s="667"/>
      <c r="DSZ42" s="265"/>
      <c r="DTA42" s="665" t="str">
        <f>IF(DTD42="×",TIME(0,0,0),IF(DTJ4="非常勤",DSB42,DSN42))</f>
        <v>　</v>
      </c>
      <c r="DTB42" s="666"/>
      <c r="DTC42" s="667"/>
      <c r="DTD42" s="265"/>
      <c r="DTE42" s="665" t="str">
        <f>IF(DTH42="×",TIME(0,0,0),IF(DTJ4="非常勤",DSE42,DSQ42))</f>
        <v>　</v>
      </c>
      <c r="DTF42" s="666"/>
      <c r="DTG42" s="667"/>
      <c r="DTH42" s="265"/>
      <c r="DTI42" s="665" t="str">
        <f>IF(DTL42="×",TIME(0,0,0),IF(DTJ4="非常勤",DSH42,DST42))</f>
        <v>　</v>
      </c>
      <c r="DTJ42" s="666"/>
      <c r="DTK42" s="667"/>
      <c r="DTL42" s="265"/>
      <c r="DTM42" s="668"/>
      <c r="DTN42" s="669"/>
      <c r="DTO42" s="668"/>
      <c r="DTP42" s="670"/>
      <c r="DTQ42" s="669"/>
      <c r="DTR42" s="671"/>
      <c r="DTS42" s="672"/>
      <c r="DTT42" s="672"/>
      <c r="DTU42" s="673"/>
      <c r="DTV42" s="263">
        <f>$A$42</f>
        <v>28</v>
      </c>
      <c r="DTW42" s="264" t="str">
        <f>$B$42</f>
        <v>水</v>
      </c>
      <c r="DTX42" s="660"/>
      <c r="DTY42" s="661"/>
      <c r="DTZ42" s="660"/>
      <c r="DUA42" s="661"/>
      <c r="DUB42" s="662" t="str">
        <f>IFERROR(IF(OR(DTW42="日",DTW42="祝",DTW42=0,DTX42=""),"　",MAX(IF(AND(DTX42&lt;=DUB14,DTZ42&gt;DUC14),DUC14-DUB14,IF(AND(DTX42&gt;DUB14,DTZ42&lt;=DUC14),DTZ42-DTX42,IF(AND(DTX42&lt;=DUB14,DTZ42&lt;=DUC14),DTZ42-DUB14,IF(AND(DTX42&gt;DUB14,DTZ42&gt;DUC14),DUC14-DTX42,0)))),0)),0)</f>
        <v>　</v>
      </c>
      <c r="DUC42" s="663"/>
      <c r="DUD42" s="664"/>
      <c r="DUE42" s="662" t="str">
        <f>IFERROR(IF(OR(DTW42="日",DTW42="祝",DTW42=0,DTX42=""),"　",MAX(IF(AND(DTX42&gt;DUH14,DTZ42&gt;DUF14),0,IF(AND(DTX42&lt;=DUH14,DTX42&gt;DUE14,DTZ42&gt;DUF14),DUH14-DTX42,IF(AND(DTX42&lt;=DUH14,DTX42&lt;=DUE14,DTZ42&gt;DUF14),DUH14-DUE14,IF(AND(DTX42&gt;DUE14,DTZ42&lt;=DUF14),DTZ42-DTX42,IF(AND(DTX42&lt;=DUE14,DTZ42&lt;=DUF14),DTZ42-DUE14,0))))),0)),0)</f>
        <v>　</v>
      </c>
      <c r="DUF42" s="663"/>
      <c r="DUG42" s="664"/>
      <c r="DUH42" s="662" t="str">
        <f>IFERROR(IF(OR(DTW42="日",DTW42="祝",DTW42=0,DTX42=""),"　",MAX(IF(AND(DTX42&lt;=DUH14,DTZ42&gt;DUI14),DUI14-DUH14,IF(DTZ42&lt;=DUI14,0,IF(AND(DTX42&gt;DUH14,DTZ42&gt;DUI14),DUI14-DTX42,0))),0)),0)</f>
        <v>　</v>
      </c>
      <c r="DUI42" s="663"/>
      <c r="DUJ42" s="664"/>
      <c r="DUK42" s="662" t="str">
        <f>IFERROR(IF(OR(DTW42="日",DTW42="祝",DTW42=0,DTX42=""),"　",MAX(IF(DTX42&gt;DUK14,DTZ42-DTX42,IF(DTX42&lt;=DUK14,DTZ42-DUK14,0)),0)),0)</f>
        <v>　</v>
      </c>
      <c r="DUL42" s="663"/>
      <c r="DUM42" s="664"/>
      <c r="DUN42" s="662" t="str">
        <f>IFERROR(IF(OR(DTW42="日",DTW42="祝",DTW42=0,DTX42=""),"　",MAX(IF(AND(DTX42&lt;=DUN14,DTZ42&gt;DUO14),DUO14-DUN14,IF(AND(DTX42&gt;DUN14,DTZ42&lt;=DUO14),DTZ42-DTX42,IF(AND(DTX42&lt;=DUN14,DTZ42&lt;=DUO14),DTZ42-DUN14,IF(AND(DTX42&gt;DUN14,DTZ42&gt;DUO14),DUO14-DTX42,0)))),0)),0)</f>
        <v>　</v>
      </c>
      <c r="DUO42" s="663"/>
      <c r="DUP42" s="664"/>
      <c r="DUQ42" s="662" t="str">
        <f>IFERROR(IF(OR(DTW42="日",DTW42="祝",DTW42=0,DTX42=""),"　",MAX(IF(AND(DTX42&gt;DUT14,DTZ42&gt;DUR14),0,IF(AND(DTX42&lt;=DUT14,DTX42&gt;DUQ14,DTZ42&gt;DUR14),DUT14-DTX42,IF(AND(DTX42&lt;=DUT14,DTX42&lt;=DUQ14,DTZ42&gt;DUR14),DUT14-DUQ14,IF(AND(DTX42&gt;DUQ14,DTZ42&lt;=DUR14),DTZ42-DTX42,IF(AND(DTX42&lt;=DUQ14,DTZ42&lt;=DUR14),DTZ42-DUQ14,0))))),0)),0)</f>
        <v>　</v>
      </c>
      <c r="DUR42" s="663"/>
      <c r="DUS42" s="664"/>
      <c r="DUT42" s="662" t="str">
        <f>IFERROR(IF(OR(DTW42="日",DTW42="祝",DTW42=0,DTX42=""),"　",MAX(IF(AND(DTX42&lt;=DUT14,DTZ42&gt;DUU14),DUU14-DUT14,IF(DTZ42&lt;=DUU14,0,IF(AND(DTX42&gt;DUT14,DTZ42&gt;DUU14),DUU14-DTX42,0))),0)),0)</f>
        <v>　</v>
      </c>
      <c r="DUU42" s="663"/>
      <c r="DUV42" s="664"/>
      <c r="DUW42" s="662" t="str">
        <f t="shared" si="59"/>
        <v>　</v>
      </c>
      <c r="DUX42" s="663"/>
      <c r="DUY42" s="664"/>
      <c r="DUZ42" s="665" t="str">
        <f>IF(DVC42="×",TIME(0,0,0),IF(DVM4="非常勤",DUB42,DUN42))</f>
        <v>　</v>
      </c>
      <c r="DVA42" s="666"/>
      <c r="DVB42" s="667"/>
      <c r="DVC42" s="265"/>
      <c r="DVD42" s="665" t="str">
        <f>IF(DVG42="×",TIME(0,0,0),IF(DVM4="非常勤",DUE42,DUQ42))</f>
        <v>　</v>
      </c>
      <c r="DVE42" s="666"/>
      <c r="DVF42" s="667"/>
      <c r="DVG42" s="265"/>
      <c r="DVH42" s="665" t="str">
        <f>IF(DVK42="×",TIME(0,0,0),IF(DVM4="非常勤",DUH42,DUT42))</f>
        <v>　</v>
      </c>
      <c r="DVI42" s="666"/>
      <c r="DVJ42" s="667"/>
      <c r="DVK42" s="265"/>
      <c r="DVL42" s="665" t="str">
        <f>IF(DVO42="×",TIME(0,0,0),IF(DVM4="非常勤",DUK42,DUW42))</f>
        <v>　</v>
      </c>
      <c r="DVM42" s="666"/>
      <c r="DVN42" s="667"/>
      <c r="DVO42" s="265"/>
      <c r="DVP42" s="668"/>
      <c r="DVQ42" s="669"/>
      <c r="DVR42" s="668"/>
      <c r="DVS42" s="670"/>
      <c r="DVT42" s="669"/>
      <c r="DVU42" s="671"/>
      <c r="DVV42" s="672"/>
      <c r="DVW42" s="672"/>
      <c r="DVX42" s="673"/>
    </row>
    <row r="43" spans="1:3300" ht="15" customHeight="1">
      <c r="A43" s="263">
        <f>DAY(DATE('別紙2-1【最初に入力】'!$W$2,'別紙2-1【最初に入力】'!$Q$2,A42+1))</f>
        <v>29</v>
      </c>
      <c r="B43" s="264" t="str">
        <f>IF(IFERROR(MATCH(DATE('別紙2-1【最初に入力】'!$W$2,'別紙2-1【最初に入力】'!$Q$2,$A43),万年カレンダー・祝日!$K$2:$K$27,0),0)&gt;=1,"祝",TEXT(WEEKDAY(DATE('別紙2-1【最初に入力】'!$W$2,'別紙2-1【最初に入力】'!$Q$2,'別表_個別勤務状況（1～60）'!A43)),"aaa"))</f>
        <v>木</v>
      </c>
      <c r="C43" s="575"/>
      <c r="D43" s="575"/>
      <c r="E43" s="575"/>
      <c r="F43" s="575"/>
      <c r="G43" s="662" t="str">
        <f>IFERROR(IF(OR(B43="日",B43="祝",B43=0,C43=""),"　",MAX(IF(AND(C43&lt;=G14,E43&gt;H14),H14-G14,IF(AND(C43&gt;G14,E43&lt;=H14),E43-C43,IF(AND(C43&lt;=G14,E43&lt;=H14),E43-G14,IF(AND(C43&gt;G14,E43&gt;H14),H14-C43,0)))),0)),0)</f>
        <v>　</v>
      </c>
      <c r="H43" s="663"/>
      <c r="I43" s="664"/>
      <c r="J43" s="662" t="str">
        <f>IFERROR(IF(OR(B43="日",B43="祝",B43=0,C43=""),"　",MAX(IF(AND(C43&gt;M14,E43&gt;K14),0,IF(AND(C43&lt;=M14,C43&gt;J14,E43&gt;K14),M14-C43,IF(AND(C43&lt;=M14,C43&lt;=J14,E43&gt;K14),M14-J14,IF(AND(C43&gt;J14,E43&lt;=K14),E43-C43,IF(AND(C43&lt;=J14,E43&lt;=K14),E43-J14,0))))),0)),0)</f>
        <v>　</v>
      </c>
      <c r="K43" s="663"/>
      <c r="L43" s="664"/>
      <c r="M43" s="662" t="str">
        <f>IFERROR(IF(OR(B43="日",B43="祝",B43=0,C43=""),"　",MAX(IF(AND(C43&lt;=M14,E43&gt;N14),N14-M14,IF(E43&lt;=N14,0,IF(AND(C43&gt;M14,E43&gt;N14),N14-C43,0))),0)),0)</f>
        <v>　</v>
      </c>
      <c r="N43" s="663"/>
      <c r="O43" s="664"/>
      <c r="P43" s="662" t="str">
        <f>IFERROR(IF(OR(B43="日",B43="祝",B43=0,C43=""),"　",MAX(IF(C43&gt;P14,E43-C43,IF(C43&lt;=P14,E43-P14,0)),0)),0)</f>
        <v>　</v>
      </c>
      <c r="Q43" s="663"/>
      <c r="R43" s="664"/>
      <c r="S43" s="662" t="str">
        <f>IFERROR(IF(OR(B43="日",B43="祝",B43=0,C43=""),"　",MAX(IF(AND(C43&lt;=S14,E43&gt;T14),T14-S14,IF(AND(C43&gt;S14,E43&lt;=T14),E43-C43,IF(AND(C43&lt;=S14,E43&lt;=T14),E43-S14,IF(AND(C43&gt;S14,E43&gt;T14),T14-C43,0)))),0)),0)</f>
        <v>　</v>
      </c>
      <c r="T43" s="663"/>
      <c r="U43" s="664"/>
      <c r="V43" s="662" t="str">
        <f>IFERROR(IF(OR(B43="日",B43="祝",B43=0,C43=""),"　",MAX(IF(AND(C43&gt;Y14,E43&gt;W14),0,IF(AND(C43&lt;=Y14,C43&gt;V14,E43&gt;W14),Y14-C43,IF(AND(C43&lt;=Y14,C43&lt;=V14,E43&gt;W14),Y14-V14,IF(AND(C43&gt;V14,E43&lt;=W14),E43-C43,IF(AND(C43&lt;=V14,E43&lt;=W14),E43-V14,0))))),0)),0)</f>
        <v>　</v>
      </c>
      <c r="W43" s="663"/>
      <c r="X43" s="664"/>
      <c r="Y43" s="662" t="str">
        <f>IFERROR(IF(OR(B43="日",B43="祝",B43=0,C43=""),"　",MAX(IF(AND(C43&lt;=Y14,E43&gt;Z14),Z14-Y14,IF(E43&lt;=Z14,0,IF(AND(C43&gt;Y14,E43&gt;Z14),Z14-C43,0))),0)),0)</f>
        <v>　</v>
      </c>
      <c r="Z43" s="663"/>
      <c r="AA43" s="664"/>
      <c r="AB43" s="662" t="str">
        <f t="shared" si="0"/>
        <v>　</v>
      </c>
      <c r="AC43" s="663"/>
      <c r="AD43" s="664"/>
      <c r="AE43" s="565" t="str">
        <f>IF(AH43="×",TIME(0,0,0),IF(AR4="非常勤",G43,S43))</f>
        <v>　</v>
      </c>
      <c r="AF43" s="566"/>
      <c r="AG43" s="566"/>
      <c r="AH43" s="265"/>
      <c r="AI43" s="565" t="str">
        <f>IF(AL43="×",TIME(0,0,0),IF(AR4="非常勤",J43,V43))</f>
        <v>　</v>
      </c>
      <c r="AJ43" s="566"/>
      <c r="AK43" s="566"/>
      <c r="AL43" s="265"/>
      <c r="AM43" s="565" t="str">
        <f>IF(AP43="×",TIME(0,0,0),IF(AR4="非常勤",M43,Y43))</f>
        <v>　</v>
      </c>
      <c r="AN43" s="566"/>
      <c r="AO43" s="566"/>
      <c r="AP43" s="265"/>
      <c r="AQ43" s="565" t="str">
        <f>IF(AT43="×",TIME(0,0,0),IF(AR4="非常勤",P43,AB43))</f>
        <v>　</v>
      </c>
      <c r="AR43" s="566"/>
      <c r="AS43" s="567"/>
      <c r="AT43" s="265"/>
      <c r="AU43" s="720"/>
      <c r="AV43" s="720"/>
      <c r="AW43" s="668"/>
      <c r="AX43" s="670"/>
      <c r="AY43" s="669"/>
      <c r="AZ43" s="671"/>
      <c r="BA43" s="672"/>
      <c r="BB43" s="672"/>
      <c r="BC43" s="673"/>
      <c r="BD43" s="263">
        <f>$A$43</f>
        <v>29</v>
      </c>
      <c r="BE43" s="264" t="str">
        <f>$B$43</f>
        <v>木</v>
      </c>
      <c r="BF43" s="660"/>
      <c r="BG43" s="661"/>
      <c r="BH43" s="660"/>
      <c r="BI43" s="661"/>
      <c r="BJ43" s="662" t="str">
        <f>IFERROR(IF(OR(BE43="日",BE43="祝",BE43=0,BF43=""),"　",MAX(IF(AND(BF43&lt;=BJ14,BH43&gt;BK14),BK14-BJ14,IF(AND(BF43&gt;BJ14,BH43&lt;=BK14),BH43-BF43,IF(AND(BF43&lt;=BJ14,BH43&lt;=BK14),BH43-BJ14,IF(AND(BF43&gt;BJ14,BH43&gt;BK14),BK14-BF43,0)))),0)),0)</f>
        <v>　</v>
      </c>
      <c r="BK43" s="663"/>
      <c r="BL43" s="664"/>
      <c r="BM43" s="662" t="str">
        <f>IFERROR(IF(OR(BE43="日",BE43="祝",BE43=0,BF43=""),"　",MAX(IF(AND(BF43&gt;BP14,BH43&gt;BN14),0,IF(AND(BF43&lt;=BP14,BF43&gt;BM14,BH43&gt;BN14),BP14-BF43,IF(AND(BF43&lt;=BP14,BF43&lt;=BM14,BH43&gt;BN14),BP14-BM14,IF(AND(BF43&gt;BM14,BH43&lt;=BN14),BH43-BF43,IF(AND(BF43&lt;=BM14,BH43&lt;=BN14),BH43-BM14,0))))),0)),0)</f>
        <v>　</v>
      </c>
      <c r="BN43" s="663"/>
      <c r="BO43" s="664"/>
      <c r="BP43" s="662" t="str">
        <f>IFERROR(IF(OR(BE43="日",BE43="祝",BE43=0,BF43=""),"　",MAX(IF(AND(BF43&lt;=BP14,BH43&gt;BQ14),BQ14-BP14,IF(BH43&lt;=BQ14,0,IF(AND(BF43&gt;BP14,BH43&gt;BQ14),BQ14-BF43,0))),0)),0)</f>
        <v>　</v>
      </c>
      <c r="BQ43" s="663"/>
      <c r="BR43" s="664"/>
      <c r="BS43" s="662" t="str">
        <f>IFERROR(IF(OR(BE43="日",BE43="祝",BE43=0,BF43=""),"　",MAX(IF(BF43&gt;BS14,BH43-BF43,IF(BF43&lt;=BS14,BH43-BS14,0)),0)),0)</f>
        <v>　</v>
      </c>
      <c r="BT43" s="663"/>
      <c r="BU43" s="664"/>
      <c r="BV43" s="662" t="str">
        <f>IFERROR(IF(OR(BE43="日",BE43="祝",BE43=0,BF43=""),"　",MAX(IF(AND(BF43&lt;=BV14,BH43&gt;BW14),BW14-BV14,IF(AND(BF43&gt;BV14,BH43&lt;=BW14),BH43-BF43,IF(AND(BF43&lt;=BV14,BH43&lt;=BW14),BH43-BV14,IF(AND(BF43&gt;BV14,BH43&gt;BW14),BW14-BF43,0)))),0)),0)</f>
        <v>　</v>
      </c>
      <c r="BW43" s="663"/>
      <c r="BX43" s="664"/>
      <c r="BY43" s="662" t="str">
        <f>IFERROR(IF(OR(BE43="日",BE43="祝",BE43=0,BF43=""),"　",MAX(IF(AND(BF43&gt;CB14,BH43&gt;BZ14),0,IF(AND(BF43&lt;=CB14,BF43&gt;BY14,BH43&gt;BZ14),CB14-BF43,IF(AND(BF43&lt;=CB14,BF43&lt;=BY14,BH43&gt;BZ14),CB14-BY14,IF(AND(BF43&gt;BY14,BH43&lt;=BZ14),BH43-BF43,IF(AND(BF43&lt;=BY14,BH43&lt;=BZ14),BH43-BY14,0))))),0)),0)</f>
        <v>　</v>
      </c>
      <c r="BZ43" s="663"/>
      <c r="CA43" s="664"/>
      <c r="CB43" s="662" t="str">
        <f>IFERROR(IF(OR(BE43="日",BE43="祝",BE43=0,BF43=""),"　",MAX(IF(AND(BF43&lt;=CB14,BH43&gt;CC14),CC14-CB14,IF(BH43&lt;=CC14,0,IF(AND(BF43&gt;CB14,BH43&gt;CC14),CC14-BF43,0))),0)),0)</f>
        <v>　</v>
      </c>
      <c r="CC43" s="663"/>
      <c r="CD43" s="664"/>
      <c r="CE43" s="662" t="str">
        <f t="shared" si="1"/>
        <v>　</v>
      </c>
      <c r="CF43" s="663"/>
      <c r="CG43" s="664"/>
      <c r="CH43" s="665" t="str">
        <f>IF(CK43="×",TIME(0,0,0),IF(CU4="非常勤",BJ43,BV43))</f>
        <v>　</v>
      </c>
      <c r="CI43" s="666"/>
      <c r="CJ43" s="667"/>
      <c r="CK43" s="265"/>
      <c r="CL43" s="665" t="str">
        <f>IF(CO43="×",TIME(0,0,0),IF(CU4="非常勤",BM43,BY43))</f>
        <v>　</v>
      </c>
      <c r="CM43" s="666"/>
      <c r="CN43" s="667"/>
      <c r="CO43" s="265"/>
      <c r="CP43" s="665" t="str">
        <f>IF(CS43="×",TIME(0,0,0),IF(CU4="非常勤",BP43,CB43))</f>
        <v>　</v>
      </c>
      <c r="CQ43" s="666"/>
      <c r="CR43" s="667"/>
      <c r="CS43" s="265"/>
      <c r="CT43" s="665" t="str">
        <f>IF(CW43="×",TIME(0,0,0),IF(CU4="非常勤",BS43,CE43))</f>
        <v>　</v>
      </c>
      <c r="CU43" s="666"/>
      <c r="CV43" s="667"/>
      <c r="CW43" s="265"/>
      <c r="CX43" s="720"/>
      <c r="CY43" s="720"/>
      <c r="CZ43" s="668"/>
      <c r="DA43" s="670"/>
      <c r="DB43" s="669"/>
      <c r="DC43" s="671"/>
      <c r="DD43" s="672"/>
      <c r="DE43" s="672"/>
      <c r="DF43" s="673"/>
      <c r="DG43" s="263">
        <f>$A$43</f>
        <v>29</v>
      </c>
      <c r="DH43" s="264" t="str">
        <f>$B$43</f>
        <v>木</v>
      </c>
      <c r="DI43" s="660"/>
      <c r="DJ43" s="661"/>
      <c r="DK43" s="660"/>
      <c r="DL43" s="661"/>
      <c r="DM43" s="662" t="str">
        <f>IFERROR(IF(OR(DH43="日",DH43="祝",DH43=0,DI43=""),"　",MAX(IF(AND(DI43&lt;=DM14,DK43&gt;DN14),DN14-DM14,IF(AND(DI43&gt;DM14,DK43&lt;=DN14),DK43-DI43,IF(AND(DI43&lt;=DM14,DK43&lt;=DN14),DK43-DM14,IF(AND(DI43&gt;DM14,DK43&gt;DN14),DN14-DI43,0)))),0)),0)</f>
        <v>　</v>
      </c>
      <c r="DN43" s="663"/>
      <c r="DO43" s="664"/>
      <c r="DP43" s="662" t="str">
        <f>IFERROR(IF(OR(DH43="日",DH43="祝",DH43=0,DI43=""),"　",MAX(IF(AND(DI43&gt;DS14,DK43&gt;DQ14),0,IF(AND(DI43&lt;=DS14,DI43&gt;DP14,DK43&gt;DQ14),DS14-DI43,IF(AND(DI43&lt;=DS14,DI43&lt;=DP14,DK43&gt;DQ14),DS14-DP14,IF(AND(DI43&gt;DP14,DK43&lt;=DQ14),DK43-DI43,IF(AND(DI43&lt;=DP14,DK43&lt;=DQ14),DK43-DP14,0))))),0)),0)</f>
        <v>　</v>
      </c>
      <c r="DQ43" s="663"/>
      <c r="DR43" s="664"/>
      <c r="DS43" s="662" t="str">
        <f>IFERROR(IF(OR(DH43="日",DH43="祝",DH43=0,DI43=""),"　",MAX(IF(AND(DI43&lt;=DS14,DK43&gt;DT14),DT14-DS14,IF(DK43&lt;=DT14,0,IF(AND(DI43&gt;DS14,DK43&gt;DT14),DT14-DI43,0))),0)),0)</f>
        <v>　</v>
      </c>
      <c r="DT43" s="663"/>
      <c r="DU43" s="664"/>
      <c r="DV43" s="662" t="str">
        <f>IFERROR(IF(OR(DH43="日",DH43="祝",DH43=0,DI43=""),"　",MAX(IF(DI43&gt;DV14,DK43-DI43,IF(DI43&lt;=DV14,DK43-DV14,0)),0)),0)</f>
        <v>　</v>
      </c>
      <c r="DW43" s="663"/>
      <c r="DX43" s="664"/>
      <c r="DY43" s="662" t="str">
        <f>IFERROR(IF(OR(DH43="日",DH43="祝",DH43=0,DI43=""),"　",MAX(IF(AND(DI43&lt;=DY14,DK43&gt;DZ14),DZ14-DY14,IF(AND(DI43&gt;DY14,DK43&lt;=DZ14),DK43-DI43,IF(AND(DI43&lt;=DY14,DK43&lt;=DZ14),DK43-DY14,IF(AND(DI43&gt;DY14,DK43&gt;DZ14),DZ14-DI43,0)))),0)),0)</f>
        <v>　</v>
      </c>
      <c r="DZ43" s="663"/>
      <c r="EA43" s="664"/>
      <c r="EB43" s="662" t="str">
        <f>IFERROR(IF(OR(DH43="日",DH43="祝",DH43=0,DI43=""),"　",MAX(IF(AND(DI43&gt;EE14,DK43&gt;EC14),0,IF(AND(DI43&lt;=EE14,DI43&gt;EB14,DK43&gt;EC14),EE14-DI43,IF(AND(DI43&lt;=EE14,DI43&lt;=EB14,DK43&gt;EC14),EE14-EB14,IF(AND(DI43&gt;EB14,DK43&lt;=EC14),DK43-DI43,IF(AND(DI43&lt;=EB14,DK43&lt;=EC14),DK43-EB14,0))))),0)),0)</f>
        <v>　</v>
      </c>
      <c r="EC43" s="663"/>
      <c r="ED43" s="664"/>
      <c r="EE43" s="662" t="str">
        <f>IFERROR(IF(OR(DH43="日",DH43="祝",DH43=0,DI43=""),"　",MAX(IF(AND(DI43&lt;=EE14,DK43&gt;EF14),EF14-EE14,IF(DK43&lt;=EF14,0,IF(AND(DI43&gt;EE14,DK43&gt;EF14),EF14-DI43,0))),0)),0)</f>
        <v>　</v>
      </c>
      <c r="EF43" s="663"/>
      <c r="EG43" s="664"/>
      <c r="EH43" s="662" t="str">
        <f t="shared" si="2"/>
        <v>　</v>
      </c>
      <c r="EI43" s="663"/>
      <c r="EJ43" s="664"/>
      <c r="EK43" s="665" t="str">
        <f>IF(EN43="×",TIME(0,0,0),IF(EX4="非常勤",DM43,DY43))</f>
        <v>　</v>
      </c>
      <c r="EL43" s="666"/>
      <c r="EM43" s="667"/>
      <c r="EN43" s="265"/>
      <c r="EO43" s="665" t="str">
        <f>IF(ER43="×",TIME(0,0,0),IF(EX4="非常勤",DP43,EB43))</f>
        <v>　</v>
      </c>
      <c r="EP43" s="666"/>
      <c r="EQ43" s="667"/>
      <c r="ER43" s="265"/>
      <c r="ES43" s="665" t="str">
        <f>IF(EV43="×",TIME(0,0,0),IF(EX4="非常勤",DS43,EE43))</f>
        <v>　</v>
      </c>
      <c r="ET43" s="666"/>
      <c r="EU43" s="667"/>
      <c r="EV43" s="265"/>
      <c r="EW43" s="665" t="str">
        <f>IF(EZ43="×",TIME(0,0,0),IF(EX4="非常勤",DV43,EH43))</f>
        <v>　</v>
      </c>
      <c r="EX43" s="666"/>
      <c r="EY43" s="667"/>
      <c r="EZ43" s="265"/>
      <c r="FA43" s="720"/>
      <c r="FB43" s="720"/>
      <c r="FC43" s="668"/>
      <c r="FD43" s="670"/>
      <c r="FE43" s="669"/>
      <c r="FF43" s="671"/>
      <c r="FG43" s="672"/>
      <c r="FH43" s="672"/>
      <c r="FI43" s="673"/>
      <c r="FJ43" s="263">
        <f>$A$43</f>
        <v>29</v>
      </c>
      <c r="FK43" s="264" t="str">
        <f>$B$43</f>
        <v>木</v>
      </c>
      <c r="FL43" s="660"/>
      <c r="FM43" s="661"/>
      <c r="FN43" s="660"/>
      <c r="FO43" s="661"/>
      <c r="FP43" s="662" t="str">
        <f>IFERROR(IF(OR(FK43="日",FK43="祝",FK43=0,FL43=""),"　",MAX(IF(AND(FL43&lt;=FP14,FN43&gt;FQ14),FQ14-FP14,IF(AND(FL43&gt;FP14,FN43&lt;=FQ14),FN43-FL43,IF(AND(FL43&lt;=FP14,FN43&lt;=FQ14),FN43-FP14,IF(AND(FL43&gt;FP14,FN43&gt;FQ14),FQ14-FL43,0)))),0)),0)</f>
        <v>　</v>
      </c>
      <c r="FQ43" s="663"/>
      <c r="FR43" s="664"/>
      <c r="FS43" s="662" t="str">
        <f>IFERROR(IF(OR(FK43="日",FK43="祝",FK43=0,FL43=""),"　",MAX(IF(AND(FL43&gt;FV14,FN43&gt;FT14),0,IF(AND(FL43&lt;=FV14,FL43&gt;FS14,FN43&gt;FT14),FV14-FL43,IF(AND(FL43&lt;=FV14,FL43&lt;=FS14,FN43&gt;FT14),FV14-FS14,IF(AND(FL43&gt;FS14,FN43&lt;=FT14),FN43-FL43,IF(AND(FL43&lt;=FS14,FN43&lt;=FT14),FN43-FS14,0))))),0)),0)</f>
        <v>　</v>
      </c>
      <c r="FT43" s="663"/>
      <c r="FU43" s="664"/>
      <c r="FV43" s="662" t="str">
        <f>IFERROR(IF(OR(FK43="日",FK43="祝",FK43=0,FL43=""),"　",MAX(IF(AND(FL43&lt;=FV14,FN43&gt;FW14),FW14-FV14,IF(FN43&lt;=FW14,0,IF(AND(FL43&gt;FV14,FN43&gt;FW14),FW14-FL43,0))),0)),0)</f>
        <v>　</v>
      </c>
      <c r="FW43" s="663"/>
      <c r="FX43" s="664"/>
      <c r="FY43" s="662" t="str">
        <f>IFERROR(IF(OR(FK43="日",FK43="祝",FK43=0,FL43=""),"　",MAX(IF(FL43&gt;FY14,FN43-FL43,IF(FL43&lt;=FY14,FN43-FY14,0)),0)),0)</f>
        <v>　</v>
      </c>
      <c r="FZ43" s="663"/>
      <c r="GA43" s="664"/>
      <c r="GB43" s="662" t="str">
        <f>IFERROR(IF(OR(FK43="日",FK43="祝",FK43=0,FL43=""),"　",MAX(IF(AND(FL43&lt;=GB14,FN43&gt;GC14),GC14-GB14,IF(AND(FL43&gt;GB14,FN43&lt;=GC14),FN43-FL43,IF(AND(FL43&lt;=GB14,FN43&lt;=GC14),FN43-GB14,IF(AND(FL43&gt;GB14,FN43&gt;GC14),GC14-FL43,0)))),0)),0)</f>
        <v>　</v>
      </c>
      <c r="GC43" s="663"/>
      <c r="GD43" s="664"/>
      <c r="GE43" s="662" t="str">
        <f>IFERROR(IF(OR(FK43="日",FK43="祝",FK43=0,FL43=""),"　",MAX(IF(AND(FL43&gt;GH14,FN43&gt;GF14),0,IF(AND(FL43&lt;=GH14,FL43&gt;GE14,FN43&gt;GF14),GH14-FL43,IF(AND(FL43&lt;=GH14,FL43&lt;=GE14,FN43&gt;GF14),GH14-GE14,IF(AND(FL43&gt;GE14,FN43&lt;=GF14),FN43-FL43,IF(AND(FL43&lt;=GE14,FN43&lt;=GF14),FN43-GE14,0))))),0)),0)</f>
        <v>　</v>
      </c>
      <c r="GF43" s="663"/>
      <c r="GG43" s="664"/>
      <c r="GH43" s="662" t="str">
        <f>IFERROR(IF(OR(FK43="日",FK43="祝",FK43=0,FL43=""),"　",MAX(IF(AND(FL43&lt;=GH14,FN43&gt;GI14),GI14-GH14,IF(FN43&lt;=GI14,0,IF(AND(FL43&gt;GH14,FN43&gt;GI14),GI14-FL43,0))),0)),0)</f>
        <v>　</v>
      </c>
      <c r="GI43" s="663"/>
      <c r="GJ43" s="664"/>
      <c r="GK43" s="662" t="str">
        <f t="shared" si="3"/>
        <v>　</v>
      </c>
      <c r="GL43" s="663"/>
      <c r="GM43" s="664"/>
      <c r="GN43" s="665" t="str">
        <f>IF(GQ43="×",TIME(0,0,0),IF(HA4="非常勤",FP43,GB43))</f>
        <v>　</v>
      </c>
      <c r="GO43" s="666"/>
      <c r="GP43" s="667"/>
      <c r="GQ43" s="265"/>
      <c r="GR43" s="665" t="str">
        <f>IF(GU43="×",TIME(0,0,0),IF(HA4="非常勤",FS43,GE43))</f>
        <v>　</v>
      </c>
      <c r="GS43" s="666"/>
      <c r="GT43" s="667"/>
      <c r="GU43" s="265"/>
      <c r="GV43" s="665" t="str">
        <f>IF(GY43="×",TIME(0,0,0),IF(HA4="非常勤",FV43,GH43))</f>
        <v>　</v>
      </c>
      <c r="GW43" s="666"/>
      <c r="GX43" s="667"/>
      <c r="GY43" s="265"/>
      <c r="GZ43" s="665" t="str">
        <f>IF(HC43="×",TIME(0,0,0),IF(HA4="非常勤",FY43,GK43))</f>
        <v>　</v>
      </c>
      <c r="HA43" s="666"/>
      <c r="HB43" s="667"/>
      <c r="HC43" s="265"/>
      <c r="HD43" s="668"/>
      <c r="HE43" s="669"/>
      <c r="HF43" s="668"/>
      <c r="HG43" s="670"/>
      <c r="HH43" s="669"/>
      <c r="HI43" s="671"/>
      <c r="HJ43" s="672"/>
      <c r="HK43" s="672"/>
      <c r="HL43" s="673"/>
      <c r="HM43" s="263">
        <f>$A$43</f>
        <v>29</v>
      </c>
      <c r="HN43" s="264" t="str">
        <f>$B$43</f>
        <v>木</v>
      </c>
      <c r="HO43" s="660"/>
      <c r="HP43" s="661"/>
      <c r="HQ43" s="660"/>
      <c r="HR43" s="661"/>
      <c r="HS43" s="662" t="str">
        <f>IFERROR(IF(OR(HN43="日",HN43="祝",HN43=0,HO43=""),"　",MAX(IF(AND(HO43&lt;=HS14,HQ43&gt;HT14),HT14-HS14,IF(AND(HO43&gt;HS14,HQ43&lt;=HT14),HQ43-HO43,IF(AND(HO43&lt;=HS14,HQ43&lt;=HT14),HQ43-HS14,IF(AND(HO43&gt;HS14,HQ43&gt;HT14),HT14-HO43,0)))),0)),0)</f>
        <v>　</v>
      </c>
      <c r="HT43" s="663"/>
      <c r="HU43" s="664"/>
      <c r="HV43" s="662" t="str">
        <f>IFERROR(IF(OR(HN43="日",HN43="祝",HN43=0,HO43=""),"　",MAX(IF(AND(HO43&gt;HY14,HQ43&gt;HW14),0,IF(AND(HO43&lt;=HY14,HO43&gt;HV14,HQ43&gt;HW14),HY14-HO43,IF(AND(HO43&lt;=HY14,HO43&lt;=HV14,HQ43&gt;HW14),HY14-HV14,IF(AND(HO43&gt;HV14,HQ43&lt;=HW14),HQ43-HO43,IF(AND(HO43&lt;=HV14,HQ43&lt;=HW14),HQ43-HV14,0))))),0)),0)</f>
        <v>　</v>
      </c>
      <c r="HW43" s="663"/>
      <c r="HX43" s="664"/>
      <c r="HY43" s="662" t="str">
        <f>IFERROR(IF(OR(HN43="日",HN43="祝",HN43=0,HO43=""),"　",MAX(IF(AND(HO43&lt;=HY14,HQ43&gt;HZ14),HZ14-HY14,IF(HQ43&lt;=HZ14,0,IF(AND(HO43&gt;HY14,HQ43&gt;HZ14),HZ14-HO43,0))),0)),0)</f>
        <v>　</v>
      </c>
      <c r="HZ43" s="663"/>
      <c r="IA43" s="664"/>
      <c r="IB43" s="662" t="str">
        <f>IFERROR(IF(OR(HN43="日",HN43="祝",HN43=0,HO43=""),"　",MAX(IF(HO43&gt;IB14,HQ43-HO43,IF(HO43&lt;=IB14,HQ43-IB14,0)),0)),0)</f>
        <v>　</v>
      </c>
      <c r="IC43" s="663"/>
      <c r="ID43" s="664"/>
      <c r="IE43" s="662" t="str">
        <f>IFERROR(IF(OR(HN43="日",HN43="祝",HN43=0,HO43=""),"　",MAX(IF(AND(HO43&lt;=IE14,HQ43&gt;IF14),IF14-IE14,IF(AND(HO43&gt;IE14,HQ43&lt;=IF14),HQ43-HO43,IF(AND(HO43&lt;=IE14,HQ43&lt;=IF14),HQ43-IE14,IF(AND(HO43&gt;IE14,HQ43&gt;IF14),IF14-HO43,0)))),0)),0)</f>
        <v>　</v>
      </c>
      <c r="IF43" s="663"/>
      <c r="IG43" s="664"/>
      <c r="IH43" s="662" t="str">
        <f>IFERROR(IF(OR(HN43="日",HN43="祝",HN43=0,HO43=""),"　",MAX(IF(AND(HO43&gt;IK14,HQ43&gt;II14),0,IF(AND(HO43&lt;=IK14,HO43&gt;IH14,HQ43&gt;II14),IK14-HO43,IF(AND(HO43&lt;=IK14,HO43&lt;=IH14,HQ43&gt;II14),IK14-IH14,IF(AND(HO43&gt;IH14,HQ43&lt;=II14),HQ43-HO43,IF(AND(HO43&lt;=IH14,HQ43&lt;=II14),HQ43-IH14,0))))),0)),0)</f>
        <v>　</v>
      </c>
      <c r="II43" s="663"/>
      <c r="IJ43" s="664"/>
      <c r="IK43" s="662" t="str">
        <f>IFERROR(IF(OR(HN43="日",HN43="祝",HN43=0,HO43=""),"　",MAX(IF(AND(HO43&lt;=IK14,HQ43&gt;IL14),IL14-IK14,IF(HQ43&lt;=IL14,0,IF(AND(HO43&gt;IK14,HQ43&gt;IL14),IL14-HO43,0))),0)),0)</f>
        <v>　</v>
      </c>
      <c r="IL43" s="663"/>
      <c r="IM43" s="664"/>
      <c r="IN43" s="662" t="str">
        <f t="shared" si="4"/>
        <v>　</v>
      </c>
      <c r="IO43" s="663"/>
      <c r="IP43" s="664"/>
      <c r="IQ43" s="665" t="str">
        <f>IF(IT43="×",TIME(0,0,0),IF(JD4="非常勤",HS43,IE43))</f>
        <v>　</v>
      </c>
      <c r="IR43" s="666"/>
      <c r="IS43" s="667"/>
      <c r="IT43" s="265"/>
      <c r="IU43" s="665" t="str">
        <f>IF(IX43="×",TIME(0,0,0),IF(JD4="非常勤",HV43,IH43))</f>
        <v>　</v>
      </c>
      <c r="IV43" s="666"/>
      <c r="IW43" s="667"/>
      <c r="IX43" s="265"/>
      <c r="IY43" s="665" t="str">
        <f>IF(JB43="×",TIME(0,0,0),IF(JD4="非常勤",HY43,IK43))</f>
        <v>　</v>
      </c>
      <c r="IZ43" s="666"/>
      <c r="JA43" s="667"/>
      <c r="JB43" s="265"/>
      <c r="JC43" s="665" t="str">
        <f>IF(JF43="×",TIME(0,0,0),IF(JD4="非常勤",IB43,IN43))</f>
        <v>　</v>
      </c>
      <c r="JD43" s="666"/>
      <c r="JE43" s="667"/>
      <c r="JF43" s="265"/>
      <c r="JG43" s="668"/>
      <c r="JH43" s="669"/>
      <c r="JI43" s="668"/>
      <c r="JJ43" s="670"/>
      <c r="JK43" s="669"/>
      <c r="JL43" s="671"/>
      <c r="JM43" s="672"/>
      <c r="JN43" s="672"/>
      <c r="JO43" s="673"/>
      <c r="JP43" s="263">
        <f>$A$43</f>
        <v>29</v>
      </c>
      <c r="JQ43" s="264" t="str">
        <f>$B$43</f>
        <v>木</v>
      </c>
      <c r="JR43" s="660"/>
      <c r="JS43" s="661"/>
      <c r="JT43" s="660"/>
      <c r="JU43" s="661"/>
      <c r="JV43" s="662" t="str">
        <f>IFERROR(IF(OR(JQ43="日",JQ43="祝",JQ43=0,JR43=""),"　",MAX(IF(AND(JR43&lt;=JV14,JT43&gt;JW14),JW14-JV14,IF(AND(JR43&gt;JV14,JT43&lt;=JW14),JT43-JR43,IF(AND(JR43&lt;=JV14,JT43&lt;=JW14),JT43-JV14,IF(AND(JR43&gt;JV14,JT43&gt;JW14),JW14-JR43,0)))),0)),0)</f>
        <v>　</v>
      </c>
      <c r="JW43" s="663"/>
      <c r="JX43" s="664"/>
      <c r="JY43" s="662" t="str">
        <f>IFERROR(IF(OR(JQ43="日",JQ43="祝",JQ43=0,JR43=""),"　",MAX(IF(AND(JR43&gt;KB14,JT43&gt;JZ14),0,IF(AND(JR43&lt;=KB14,JR43&gt;JY14,JT43&gt;JZ14),KB14-JR43,IF(AND(JR43&lt;=KB14,JR43&lt;=JY14,JT43&gt;JZ14),KB14-JY14,IF(AND(JR43&gt;JY14,JT43&lt;=JZ14),JT43-JR43,IF(AND(JR43&lt;=JY14,JT43&lt;=JZ14),JT43-JY14,0))))),0)),0)</f>
        <v>　</v>
      </c>
      <c r="JZ43" s="663"/>
      <c r="KA43" s="664"/>
      <c r="KB43" s="662" t="str">
        <f>IFERROR(IF(OR(JQ43="日",JQ43="祝",JQ43=0,JR43=""),"　",MAX(IF(AND(JR43&lt;=KB14,JT43&gt;KC14),KC14-KB14,IF(JT43&lt;=KC14,0,IF(AND(JR43&gt;KB14,JT43&gt;KC14),KC14-JR43,0))),0)),0)</f>
        <v>　</v>
      </c>
      <c r="KC43" s="663"/>
      <c r="KD43" s="664"/>
      <c r="KE43" s="662" t="str">
        <f>IFERROR(IF(OR(JQ43="日",JQ43="祝",JQ43=0,JR43=""),"　",MAX(IF(JR43&gt;KE14,JT43-JR43,IF(JR43&lt;=KE14,JT43-KE14,0)),0)),0)</f>
        <v>　</v>
      </c>
      <c r="KF43" s="663"/>
      <c r="KG43" s="664"/>
      <c r="KH43" s="662" t="str">
        <f>IFERROR(IF(OR(JQ43="日",JQ43="祝",JQ43=0,JR43=""),"　",MAX(IF(AND(JR43&lt;=KH14,JT43&gt;KI14),KI14-KH14,IF(AND(JR43&gt;KH14,JT43&lt;=KI14),JT43-JR43,IF(AND(JR43&lt;=KH14,JT43&lt;=KI14),JT43-KH14,IF(AND(JR43&gt;KH14,JT43&gt;KI14),KI14-JR43,0)))),0)),0)</f>
        <v>　</v>
      </c>
      <c r="KI43" s="663"/>
      <c r="KJ43" s="664"/>
      <c r="KK43" s="662" t="str">
        <f>IFERROR(IF(OR(JQ43="日",JQ43="祝",JQ43=0,JR43=""),"　",MAX(IF(AND(JR43&gt;KN14,JT43&gt;KL14),0,IF(AND(JR43&lt;=KN14,JR43&gt;KK14,JT43&gt;KL14),KN14-JR43,IF(AND(JR43&lt;=KN14,JR43&lt;=KK14,JT43&gt;KL14),KN14-KK14,IF(AND(JR43&gt;KK14,JT43&lt;=KL14),JT43-JR43,IF(AND(JR43&lt;=KK14,JT43&lt;=KL14),JT43-KK14,0))))),0)),0)</f>
        <v>　</v>
      </c>
      <c r="KL43" s="663"/>
      <c r="KM43" s="664"/>
      <c r="KN43" s="662" t="str">
        <f>IFERROR(IF(OR(JQ43="日",JQ43="祝",JQ43=0,JR43=""),"　",MAX(IF(AND(JR43&lt;=KN14,JT43&gt;KO14),KO14-KN14,IF(JT43&lt;=KO14,0,IF(AND(JR43&gt;KN14,JT43&gt;KO14),KO14-JR43,0))),0)),0)</f>
        <v>　</v>
      </c>
      <c r="KO43" s="663"/>
      <c r="KP43" s="664"/>
      <c r="KQ43" s="662" t="str">
        <f t="shared" si="5"/>
        <v>　</v>
      </c>
      <c r="KR43" s="663"/>
      <c r="KS43" s="664"/>
      <c r="KT43" s="665" t="str">
        <f>IF(KW43="×",TIME(0,0,0),IF(LG4="非常勤",JV43,KH43))</f>
        <v>　</v>
      </c>
      <c r="KU43" s="666"/>
      <c r="KV43" s="667"/>
      <c r="KW43" s="265"/>
      <c r="KX43" s="665" t="str">
        <f>IF(LA43="×",TIME(0,0,0),IF(LG4="非常勤",JY43,KK43))</f>
        <v>　</v>
      </c>
      <c r="KY43" s="666"/>
      <c r="KZ43" s="667"/>
      <c r="LA43" s="265"/>
      <c r="LB43" s="665" t="str">
        <f>IF(LE43="×",TIME(0,0,0),IF(LG4="非常勤",KB43,KN43))</f>
        <v>　</v>
      </c>
      <c r="LC43" s="666"/>
      <c r="LD43" s="667"/>
      <c r="LE43" s="265"/>
      <c r="LF43" s="665" t="str">
        <f>IF(LI43="×",TIME(0,0,0),IF(LG4="非常勤",KE43,KQ43))</f>
        <v>　</v>
      </c>
      <c r="LG43" s="666"/>
      <c r="LH43" s="667"/>
      <c r="LI43" s="265"/>
      <c r="LJ43" s="668"/>
      <c r="LK43" s="669"/>
      <c r="LL43" s="668"/>
      <c r="LM43" s="670"/>
      <c r="LN43" s="669"/>
      <c r="LO43" s="671"/>
      <c r="LP43" s="672"/>
      <c r="LQ43" s="672"/>
      <c r="LR43" s="673"/>
      <c r="LS43" s="263">
        <f>$A$43</f>
        <v>29</v>
      </c>
      <c r="LT43" s="264" t="str">
        <f>$B$43</f>
        <v>木</v>
      </c>
      <c r="LU43" s="660"/>
      <c r="LV43" s="661"/>
      <c r="LW43" s="660"/>
      <c r="LX43" s="661"/>
      <c r="LY43" s="662" t="str">
        <f>IFERROR(IF(OR(LT43="日",LT43="祝",LT43=0,LU43=""),"　",MAX(IF(AND(LU43&lt;=LY14,LW43&gt;LZ14),LZ14-LY14,IF(AND(LU43&gt;LY14,LW43&lt;=LZ14),LW43-LU43,IF(AND(LU43&lt;=LY14,LW43&lt;=LZ14),LW43-LY14,IF(AND(LU43&gt;LY14,LW43&gt;LZ14),LZ14-LU43,0)))),0)),0)</f>
        <v>　</v>
      </c>
      <c r="LZ43" s="663"/>
      <c r="MA43" s="664"/>
      <c r="MB43" s="662" t="str">
        <f>IFERROR(IF(OR(LT43="日",LT43="祝",LT43=0,LU43=""),"　",MAX(IF(AND(LU43&gt;ME14,LW43&gt;MC14),0,IF(AND(LU43&lt;=ME14,LU43&gt;MB14,LW43&gt;MC14),ME14-LU43,IF(AND(LU43&lt;=ME14,LU43&lt;=MB14,LW43&gt;MC14),ME14-MB14,IF(AND(LU43&gt;MB14,LW43&lt;=MC14),LW43-LU43,IF(AND(LU43&lt;=MB14,LW43&lt;=MC14),LW43-MB14,0))))),0)),0)</f>
        <v>　</v>
      </c>
      <c r="MC43" s="663"/>
      <c r="MD43" s="664"/>
      <c r="ME43" s="662" t="str">
        <f>IFERROR(IF(OR(LT43="日",LT43="祝",LT43=0,LU43=""),"　",MAX(IF(AND(LU43&lt;=ME14,LW43&gt;MF14),MF14-ME14,IF(LW43&lt;=MF14,0,IF(AND(LU43&gt;ME14,LW43&gt;MF14),MF14-LU43,0))),0)),0)</f>
        <v>　</v>
      </c>
      <c r="MF43" s="663"/>
      <c r="MG43" s="664"/>
      <c r="MH43" s="662" t="str">
        <f>IFERROR(IF(OR(LT43="日",LT43="祝",LT43=0,LU43=""),"　",MAX(IF(LU43&gt;MH14,LW43-LU43,IF(LU43&lt;=MH14,LW43-MH14,0)),0)),0)</f>
        <v>　</v>
      </c>
      <c r="MI43" s="663"/>
      <c r="MJ43" s="664"/>
      <c r="MK43" s="662" t="str">
        <f>IFERROR(IF(OR(LT43="日",LT43="祝",LT43=0,LU43=""),"　",MAX(IF(AND(LU43&lt;=MK14,LW43&gt;ML14),ML14-MK14,IF(AND(LU43&gt;MK14,LW43&lt;=ML14),LW43-LU43,IF(AND(LU43&lt;=MK14,LW43&lt;=ML14),LW43-MK14,IF(AND(LU43&gt;MK14,LW43&gt;ML14),ML14-LU43,0)))),0)),0)</f>
        <v>　</v>
      </c>
      <c r="ML43" s="663"/>
      <c r="MM43" s="664"/>
      <c r="MN43" s="662" t="str">
        <f>IFERROR(IF(OR(LT43="日",LT43="祝",LT43=0,LU43=""),"　",MAX(IF(AND(LU43&gt;MQ14,LW43&gt;MO14),0,IF(AND(LU43&lt;=MQ14,LU43&gt;MN14,LW43&gt;MO14),MQ14-LU43,IF(AND(LU43&lt;=MQ14,LU43&lt;=MN14,LW43&gt;MO14),MQ14-MN14,IF(AND(LU43&gt;MN14,LW43&lt;=MO14),LW43-LU43,IF(AND(LU43&lt;=MN14,LW43&lt;=MO14),LW43-MN14,0))))),0)),0)</f>
        <v>　</v>
      </c>
      <c r="MO43" s="663"/>
      <c r="MP43" s="664"/>
      <c r="MQ43" s="662" t="str">
        <f>IFERROR(IF(OR(LT43="日",LT43="祝",LT43=0,LU43=""),"　",MAX(IF(AND(LU43&lt;=MQ14,LW43&gt;MR14),MR14-MQ14,IF(LW43&lt;=MR14,0,IF(AND(LU43&gt;MQ14,LW43&gt;MR14),MR14-LU43,0))),0)),0)</f>
        <v>　</v>
      </c>
      <c r="MR43" s="663"/>
      <c r="MS43" s="664"/>
      <c r="MT43" s="662" t="str">
        <f t="shared" si="6"/>
        <v>　</v>
      </c>
      <c r="MU43" s="663"/>
      <c r="MV43" s="664"/>
      <c r="MW43" s="665" t="str">
        <f>IF(MZ43="×",TIME(0,0,0),IF(NJ4="非常勤",LY43,MK43))</f>
        <v>　</v>
      </c>
      <c r="MX43" s="666"/>
      <c r="MY43" s="667"/>
      <c r="MZ43" s="265"/>
      <c r="NA43" s="665" t="str">
        <f>IF(ND43="×",TIME(0,0,0),IF(NJ4="非常勤",MB43,MN43))</f>
        <v>　</v>
      </c>
      <c r="NB43" s="666"/>
      <c r="NC43" s="667"/>
      <c r="ND43" s="265"/>
      <c r="NE43" s="665" t="str">
        <f>IF(NH43="×",TIME(0,0,0),IF(NJ4="非常勤",ME43,MQ43))</f>
        <v>　</v>
      </c>
      <c r="NF43" s="666"/>
      <c r="NG43" s="667"/>
      <c r="NH43" s="265"/>
      <c r="NI43" s="665" t="str">
        <f>IF(NL43="×",TIME(0,0,0),IF(NJ4="非常勤",MH43,MT43))</f>
        <v>　</v>
      </c>
      <c r="NJ43" s="666"/>
      <c r="NK43" s="667"/>
      <c r="NL43" s="265"/>
      <c r="NM43" s="668"/>
      <c r="NN43" s="669"/>
      <c r="NO43" s="668"/>
      <c r="NP43" s="670"/>
      <c r="NQ43" s="669"/>
      <c r="NR43" s="671"/>
      <c r="NS43" s="672"/>
      <c r="NT43" s="672"/>
      <c r="NU43" s="673"/>
      <c r="NV43" s="263">
        <f>$A$43</f>
        <v>29</v>
      </c>
      <c r="NW43" s="264" t="str">
        <f>$B$43</f>
        <v>木</v>
      </c>
      <c r="NX43" s="660"/>
      <c r="NY43" s="661"/>
      <c r="NZ43" s="660"/>
      <c r="OA43" s="661"/>
      <c r="OB43" s="662" t="str">
        <f>IFERROR(IF(OR(NW43="日",NW43="祝",NW43=0,NX43=""),"　",MAX(IF(AND(NX43&lt;=OB14,NZ43&gt;OC14),OC14-OB14,IF(AND(NX43&gt;OB14,NZ43&lt;=OC14),NZ43-NX43,IF(AND(NX43&lt;=OB14,NZ43&lt;=OC14),NZ43-OB14,IF(AND(NX43&gt;OB14,NZ43&gt;OC14),OC14-NX43,0)))),0)),0)</f>
        <v>　</v>
      </c>
      <c r="OC43" s="663"/>
      <c r="OD43" s="664"/>
      <c r="OE43" s="662" t="str">
        <f>IFERROR(IF(OR(NW43="日",NW43="祝",NW43=0,NX43=""),"　",MAX(IF(AND(NX43&gt;OH14,NZ43&gt;OF14),0,IF(AND(NX43&lt;=OH14,NX43&gt;OE14,NZ43&gt;OF14),OH14-NX43,IF(AND(NX43&lt;=OH14,NX43&lt;=OE14,NZ43&gt;OF14),OH14-OE14,IF(AND(NX43&gt;OE14,NZ43&lt;=OF14),NZ43-NX43,IF(AND(NX43&lt;=OE14,NZ43&lt;=OF14),NZ43-OE14,0))))),0)),0)</f>
        <v>　</v>
      </c>
      <c r="OF43" s="663"/>
      <c r="OG43" s="664"/>
      <c r="OH43" s="662" t="str">
        <f>IFERROR(IF(OR(NW43="日",NW43="祝",NW43=0,NX43=""),"　",MAX(IF(AND(NX43&lt;=OH14,NZ43&gt;OI14),OI14-OH14,IF(NZ43&lt;=OI14,0,IF(AND(NX43&gt;OH14,NZ43&gt;OI14),OI14-NX43,0))),0)),0)</f>
        <v>　</v>
      </c>
      <c r="OI43" s="663"/>
      <c r="OJ43" s="664"/>
      <c r="OK43" s="662" t="str">
        <f>IFERROR(IF(OR(NW43="日",NW43="祝",NW43=0,NX43=""),"　",MAX(IF(NX43&gt;OK14,NZ43-NX43,IF(NX43&lt;=OK14,NZ43-OK14,0)),0)),0)</f>
        <v>　</v>
      </c>
      <c r="OL43" s="663"/>
      <c r="OM43" s="664"/>
      <c r="ON43" s="662" t="str">
        <f>IFERROR(IF(OR(NW43="日",NW43="祝",NW43=0,NX43=""),"　",MAX(IF(AND(NX43&lt;=ON14,NZ43&gt;OO14),OO14-ON14,IF(AND(NX43&gt;ON14,NZ43&lt;=OO14),NZ43-NX43,IF(AND(NX43&lt;=ON14,NZ43&lt;=OO14),NZ43-ON14,IF(AND(NX43&gt;ON14,NZ43&gt;OO14),OO14-NX43,0)))),0)),0)</f>
        <v>　</v>
      </c>
      <c r="OO43" s="663"/>
      <c r="OP43" s="664"/>
      <c r="OQ43" s="662" t="str">
        <f>IFERROR(IF(OR(NW43="日",NW43="祝",NW43=0,NX43=""),"　",MAX(IF(AND(NX43&gt;OT14,NZ43&gt;OR14),0,IF(AND(NX43&lt;=OT14,NX43&gt;OQ14,NZ43&gt;OR14),OT14-NX43,IF(AND(NX43&lt;=OT14,NX43&lt;=OQ14,NZ43&gt;OR14),OT14-OQ14,IF(AND(NX43&gt;OQ14,NZ43&lt;=OR14),NZ43-NX43,IF(AND(NX43&lt;=OQ14,NZ43&lt;=OR14),NZ43-OQ14,0))))),0)),0)</f>
        <v>　</v>
      </c>
      <c r="OR43" s="663"/>
      <c r="OS43" s="664"/>
      <c r="OT43" s="662" t="str">
        <f>IFERROR(IF(OR(NW43="日",NW43="祝",NW43=0,NX43=""),"　",MAX(IF(AND(NX43&lt;=OT14,NZ43&gt;OU14),OU14-OT14,IF(NZ43&lt;=OU14,0,IF(AND(NX43&gt;OT14,NZ43&gt;OU14),OU14-NX43,0))),0)),0)</f>
        <v>　</v>
      </c>
      <c r="OU43" s="663"/>
      <c r="OV43" s="664"/>
      <c r="OW43" s="662" t="str">
        <f t="shared" si="7"/>
        <v>　</v>
      </c>
      <c r="OX43" s="663"/>
      <c r="OY43" s="664"/>
      <c r="OZ43" s="665" t="str">
        <f>IF(PC43="×",TIME(0,0,0),IF(PM4="非常勤",OB43,ON43))</f>
        <v>　</v>
      </c>
      <c r="PA43" s="666"/>
      <c r="PB43" s="667"/>
      <c r="PC43" s="265"/>
      <c r="PD43" s="665" t="str">
        <f>IF(PG43="×",TIME(0,0,0),IF(PM4="非常勤",OE43,OQ43))</f>
        <v>　</v>
      </c>
      <c r="PE43" s="666"/>
      <c r="PF43" s="667"/>
      <c r="PG43" s="265"/>
      <c r="PH43" s="665" t="str">
        <f>IF(PK43="×",TIME(0,0,0),IF(PM4="非常勤",OH43,OT43))</f>
        <v>　</v>
      </c>
      <c r="PI43" s="666"/>
      <c r="PJ43" s="667"/>
      <c r="PK43" s="265"/>
      <c r="PL43" s="665" t="str">
        <f>IF(PO43="×",TIME(0,0,0),IF(PM4="非常勤",OK43,OW43))</f>
        <v>　</v>
      </c>
      <c r="PM43" s="666"/>
      <c r="PN43" s="667"/>
      <c r="PO43" s="265"/>
      <c r="PP43" s="668"/>
      <c r="PQ43" s="669"/>
      <c r="PR43" s="668"/>
      <c r="PS43" s="670"/>
      <c r="PT43" s="669"/>
      <c r="PU43" s="671"/>
      <c r="PV43" s="672"/>
      <c r="PW43" s="672"/>
      <c r="PX43" s="673"/>
      <c r="PY43" s="263">
        <f>$A$43</f>
        <v>29</v>
      </c>
      <c r="PZ43" s="264" t="str">
        <f>$B$43</f>
        <v>木</v>
      </c>
      <c r="QA43" s="660"/>
      <c r="QB43" s="661"/>
      <c r="QC43" s="660"/>
      <c r="QD43" s="661"/>
      <c r="QE43" s="662" t="str">
        <f>IFERROR(IF(OR(PZ43="日",PZ43="祝",PZ43=0,QA43=""),"　",MAX(IF(AND(QA43&lt;=QE14,QC43&gt;QF14),QF14-QE14,IF(AND(QA43&gt;QE14,QC43&lt;=QF14),QC43-QA43,IF(AND(QA43&lt;=QE14,QC43&lt;=QF14),QC43-QE14,IF(AND(QA43&gt;QE14,QC43&gt;QF14),QF14-QA43,0)))),0)),0)</f>
        <v>　</v>
      </c>
      <c r="QF43" s="663"/>
      <c r="QG43" s="664"/>
      <c r="QH43" s="662" t="str">
        <f>IFERROR(IF(OR(PZ43="日",PZ43="祝",PZ43=0,QA43=""),"　",MAX(IF(AND(QA43&gt;QK14,QC43&gt;QI14),0,IF(AND(QA43&lt;=QK14,QA43&gt;QH14,QC43&gt;QI14),QK14-QA43,IF(AND(QA43&lt;=QK14,QA43&lt;=QH14,QC43&gt;QI14),QK14-QH14,IF(AND(QA43&gt;QH14,QC43&lt;=QI14),QC43-QA43,IF(AND(QA43&lt;=QH14,QC43&lt;=QI14),QC43-QH14,0))))),0)),0)</f>
        <v>　</v>
      </c>
      <c r="QI43" s="663"/>
      <c r="QJ43" s="664"/>
      <c r="QK43" s="662" t="str">
        <f>IFERROR(IF(OR(PZ43="日",PZ43="祝",PZ43=0,QA43=""),"　",MAX(IF(AND(QA43&lt;=QK14,QC43&gt;QL14),QL14-QK14,IF(QC43&lt;=QL14,0,IF(AND(QA43&gt;QK14,QC43&gt;QL14),QL14-QA43,0))),0)),0)</f>
        <v>　</v>
      </c>
      <c r="QL43" s="663"/>
      <c r="QM43" s="664"/>
      <c r="QN43" s="662" t="str">
        <f>IFERROR(IF(OR(PZ43="日",PZ43="祝",PZ43=0,QA43=""),"　",MAX(IF(QA43&gt;QN14,QC43-QA43,IF(QA43&lt;=QN14,QC43-QN14,0)),0)),0)</f>
        <v>　</v>
      </c>
      <c r="QO43" s="663"/>
      <c r="QP43" s="664"/>
      <c r="QQ43" s="662" t="str">
        <f>IFERROR(IF(OR(PZ43="日",PZ43="祝",PZ43=0,QA43=""),"　",MAX(IF(AND(QA43&lt;=QQ14,QC43&gt;QR14),QR14-QQ14,IF(AND(QA43&gt;QQ14,QC43&lt;=QR14),QC43-QA43,IF(AND(QA43&lt;=QQ14,QC43&lt;=QR14),QC43-QQ14,IF(AND(QA43&gt;QQ14,QC43&gt;QR14),QR14-QA43,0)))),0)),0)</f>
        <v>　</v>
      </c>
      <c r="QR43" s="663"/>
      <c r="QS43" s="664"/>
      <c r="QT43" s="662" t="str">
        <f>IFERROR(IF(OR(PZ43="日",PZ43="祝",PZ43=0,QA43=""),"　",MAX(IF(AND(QA43&gt;QW14,QC43&gt;QU14),0,IF(AND(QA43&lt;=QW14,QA43&gt;QT14,QC43&gt;QU14),QW14-QA43,IF(AND(QA43&lt;=QW14,QA43&lt;=QT14,QC43&gt;QU14),QW14-QT14,IF(AND(QA43&gt;QT14,QC43&lt;=QU14),QC43-QA43,IF(AND(QA43&lt;=QT14,QC43&lt;=QU14),QC43-QT14,0))))),0)),0)</f>
        <v>　</v>
      </c>
      <c r="QU43" s="663"/>
      <c r="QV43" s="664"/>
      <c r="QW43" s="662" t="str">
        <f>IFERROR(IF(OR(PZ43="日",PZ43="祝",PZ43=0,QA43=""),"　",MAX(IF(AND(QA43&lt;=QW14,QC43&gt;QX14),QX14-QW14,IF(QC43&lt;=QX14,0,IF(AND(QA43&gt;QW14,QC43&gt;QX14),QX14-QA43,0))),0)),0)</f>
        <v>　</v>
      </c>
      <c r="QX43" s="663"/>
      <c r="QY43" s="664"/>
      <c r="QZ43" s="662" t="str">
        <f t="shared" si="8"/>
        <v>　</v>
      </c>
      <c r="RA43" s="663"/>
      <c r="RB43" s="664"/>
      <c r="RC43" s="665" t="str">
        <f>IF(RF43="×",TIME(0,0,0),IF(RP4="非常勤",QE43,QQ43))</f>
        <v>　</v>
      </c>
      <c r="RD43" s="666"/>
      <c r="RE43" s="667"/>
      <c r="RF43" s="265"/>
      <c r="RG43" s="665" t="str">
        <f>IF(RJ43="×",TIME(0,0,0),IF(RP4="非常勤",QH43,QT43))</f>
        <v>　</v>
      </c>
      <c r="RH43" s="666"/>
      <c r="RI43" s="667"/>
      <c r="RJ43" s="265"/>
      <c r="RK43" s="665" t="str">
        <f>IF(RN43="×",TIME(0,0,0),IF(RP4="非常勤",QK43,QW43))</f>
        <v>　</v>
      </c>
      <c r="RL43" s="666"/>
      <c r="RM43" s="667"/>
      <c r="RN43" s="265"/>
      <c r="RO43" s="665" t="str">
        <f>IF(RR43="×",TIME(0,0,0),IF(RP4="非常勤",QN43,QZ43))</f>
        <v>　</v>
      </c>
      <c r="RP43" s="666"/>
      <c r="RQ43" s="667"/>
      <c r="RR43" s="265"/>
      <c r="RS43" s="668"/>
      <c r="RT43" s="669"/>
      <c r="RU43" s="668"/>
      <c r="RV43" s="670"/>
      <c r="RW43" s="669"/>
      <c r="RX43" s="671"/>
      <c r="RY43" s="672"/>
      <c r="RZ43" s="672"/>
      <c r="SA43" s="673"/>
      <c r="SB43" s="263">
        <f>$A$43</f>
        <v>29</v>
      </c>
      <c r="SC43" s="264" t="str">
        <f>$B$43</f>
        <v>木</v>
      </c>
      <c r="SD43" s="660"/>
      <c r="SE43" s="661"/>
      <c r="SF43" s="660"/>
      <c r="SG43" s="661"/>
      <c r="SH43" s="662" t="str">
        <f>IFERROR(IF(OR(SC43="日",SC43="祝",SC43=0,SD43=""),"　",MAX(IF(AND(SD43&lt;=SH14,SF43&gt;SI14),SI14-SH14,IF(AND(SD43&gt;SH14,SF43&lt;=SI14),SF43-SD43,IF(AND(SD43&lt;=SH14,SF43&lt;=SI14),SF43-SH14,IF(AND(SD43&gt;SH14,SF43&gt;SI14),SI14-SD43,0)))),0)),0)</f>
        <v>　</v>
      </c>
      <c r="SI43" s="663"/>
      <c r="SJ43" s="664"/>
      <c r="SK43" s="662" t="str">
        <f>IFERROR(IF(OR(SC43="日",SC43="祝",SC43=0,SD43=""),"　",MAX(IF(AND(SD43&gt;SN14,SF43&gt;SL14),0,IF(AND(SD43&lt;=SN14,SD43&gt;SK14,SF43&gt;SL14),SN14-SD43,IF(AND(SD43&lt;=SN14,SD43&lt;=SK14,SF43&gt;SL14),SN14-SK14,IF(AND(SD43&gt;SK14,SF43&lt;=SL14),SF43-SD43,IF(AND(SD43&lt;=SK14,SF43&lt;=SL14),SF43-SK14,0))))),0)),0)</f>
        <v>　</v>
      </c>
      <c r="SL43" s="663"/>
      <c r="SM43" s="664"/>
      <c r="SN43" s="662" t="str">
        <f>IFERROR(IF(OR(SC43="日",SC43="祝",SC43=0,SD43=""),"　",MAX(IF(AND(SD43&lt;=SN14,SF43&gt;SO14),SO14-SN14,IF(SF43&lt;=SO14,0,IF(AND(SD43&gt;SN14,SF43&gt;SO14),SO14-SD43,0))),0)),0)</f>
        <v>　</v>
      </c>
      <c r="SO43" s="663"/>
      <c r="SP43" s="664"/>
      <c r="SQ43" s="662" t="str">
        <f>IFERROR(IF(OR(SC43="日",SC43="祝",SC43=0,SD43=""),"　",MAX(IF(SD43&gt;SQ14,SF43-SD43,IF(SD43&lt;=SQ14,SF43-SQ14,0)),0)),0)</f>
        <v>　</v>
      </c>
      <c r="SR43" s="663"/>
      <c r="SS43" s="664"/>
      <c r="ST43" s="662" t="str">
        <f>IFERROR(IF(OR(SC43="日",SC43="祝",SC43=0,SD43=""),"　",MAX(IF(AND(SD43&lt;=ST14,SF43&gt;SU14),SU14-ST14,IF(AND(SD43&gt;ST14,SF43&lt;=SU14),SF43-SD43,IF(AND(SD43&lt;=ST14,SF43&lt;=SU14),SF43-ST14,IF(AND(SD43&gt;ST14,SF43&gt;SU14),SU14-SD43,0)))),0)),0)</f>
        <v>　</v>
      </c>
      <c r="SU43" s="663"/>
      <c r="SV43" s="664"/>
      <c r="SW43" s="662" t="str">
        <f>IFERROR(IF(OR(SC43="日",SC43="祝",SC43=0,SD43=""),"　",MAX(IF(AND(SD43&gt;SZ14,SF43&gt;SX14),0,IF(AND(SD43&lt;=SZ14,SD43&gt;SW14,SF43&gt;SX14),SZ14-SD43,IF(AND(SD43&lt;=SZ14,SD43&lt;=SW14,SF43&gt;SX14),SZ14-SW14,IF(AND(SD43&gt;SW14,SF43&lt;=SX14),SF43-SD43,IF(AND(SD43&lt;=SW14,SF43&lt;=SX14),SF43-SW14,0))))),0)),0)</f>
        <v>　</v>
      </c>
      <c r="SX43" s="663"/>
      <c r="SY43" s="664"/>
      <c r="SZ43" s="662" t="str">
        <f>IFERROR(IF(OR(SC43="日",SC43="祝",SC43=0,SD43=""),"　",MAX(IF(AND(SD43&lt;=SZ14,SF43&gt;TA14),TA14-SZ14,IF(SF43&lt;=TA14,0,IF(AND(SD43&gt;SZ14,SF43&gt;TA14),TA14-SD43,0))),0)),0)</f>
        <v>　</v>
      </c>
      <c r="TA43" s="663"/>
      <c r="TB43" s="664"/>
      <c r="TC43" s="662" t="str">
        <f t="shared" si="9"/>
        <v>　</v>
      </c>
      <c r="TD43" s="663"/>
      <c r="TE43" s="664"/>
      <c r="TF43" s="665" t="str">
        <f>IF(TI43="×",TIME(0,0,0),IF(TS4="非常勤",SH43,ST43))</f>
        <v>　</v>
      </c>
      <c r="TG43" s="666"/>
      <c r="TH43" s="667"/>
      <c r="TI43" s="265"/>
      <c r="TJ43" s="665" t="str">
        <f>IF(TM43="×",TIME(0,0,0),IF(TS4="非常勤",SK43,SW43))</f>
        <v>　</v>
      </c>
      <c r="TK43" s="666"/>
      <c r="TL43" s="667"/>
      <c r="TM43" s="265"/>
      <c r="TN43" s="665" t="str">
        <f>IF(TQ43="×",TIME(0,0,0),IF(TS4="非常勤",SN43,SZ43))</f>
        <v>　</v>
      </c>
      <c r="TO43" s="666"/>
      <c r="TP43" s="667"/>
      <c r="TQ43" s="265"/>
      <c r="TR43" s="665" t="str">
        <f>IF(TU43="×",TIME(0,0,0),IF(TS4="非常勤",SQ43,TC43))</f>
        <v>　</v>
      </c>
      <c r="TS43" s="666"/>
      <c r="TT43" s="667"/>
      <c r="TU43" s="265"/>
      <c r="TV43" s="668"/>
      <c r="TW43" s="669"/>
      <c r="TX43" s="668"/>
      <c r="TY43" s="670"/>
      <c r="TZ43" s="669"/>
      <c r="UA43" s="671"/>
      <c r="UB43" s="672"/>
      <c r="UC43" s="672"/>
      <c r="UD43" s="673"/>
      <c r="UE43" s="263">
        <f>$A$43</f>
        <v>29</v>
      </c>
      <c r="UF43" s="264" t="str">
        <f>$B$43</f>
        <v>木</v>
      </c>
      <c r="UG43" s="660"/>
      <c r="UH43" s="661"/>
      <c r="UI43" s="660"/>
      <c r="UJ43" s="661"/>
      <c r="UK43" s="662" t="str">
        <f>IFERROR(IF(OR(UF43="日",UF43="祝",UF43=0,UG43=""),"　",MAX(IF(AND(UG43&lt;=UK14,UI43&gt;UL14),UL14-UK14,IF(AND(UG43&gt;UK14,UI43&lt;=UL14),UI43-UG43,IF(AND(UG43&lt;=UK14,UI43&lt;=UL14),UI43-UK14,IF(AND(UG43&gt;UK14,UI43&gt;UL14),UL14-UG43,0)))),0)),0)</f>
        <v>　</v>
      </c>
      <c r="UL43" s="663"/>
      <c r="UM43" s="664"/>
      <c r="UN43" s="662" t="str">
        <f>IFERROR(IF(OR(UF43="日",UF43="祝",UF43=0,UG43=""),"　",MAX(IF(AND(UG43&gt;UQ14,UI43&gt;UO14),0,IF(AND(UG43&lt;=UQ14,UG43&gt;UN14,UI43&gt;UO14),UQ14-UG43,IF(AND(UG43&lt;=UQ14,UG43&lt;=UN14,UI43&gt;UO14),UQ14-UN14,IF(AND(UG43&gt;UN14,UI43&lt;=UO14),UI43-UG43,IF(AND(UG43&lt;=UN14,UI43&lt;=UO14),UI43-UN14,0))))),0)),0)</f>
        <v>　</v>
      </c>
      <c r="UO43" s="663"/>
      <c r="UP43" s="664"/>
      <c r="UQ43" s="662" t="str">
        <f>IFERROR(IF(OR(UF43="日",UF43="祝",UF43=0,UG43=""),"　",MAX(IF(AND(UG43&lt;=UQ14,UI43&gt;UR14),UR14-UQ14,IF(UI43&lt;=UR14,0,IF(AND(UG43&gt;UQ14,UI43&gt;UR14),UR14-UG43,0))),0)),0)</f>
        <v>　</v>
      </c>
      <c r="UR43" s="663"/>
      <c r="US43" s="664"/>
      <c r="UT43" s="662" t="str">
        <f>IFERROR(IF(OR(UF43="日",UF43="祝",UF43=0,UG43=""),"　",MAX(IF(UG43&gt;UT14,UI43-UG43,IF(UG43&lt;=UT14,UI43-UT14,0)),0)),0)</f>
        <v>　</v>
      </c>
      <c r="UU43" s="663"/>
      <c r="UV43" s="664"/>
      <c r="UW43" s="662" t="str">
        <f>IFERROR(IF(OR(UF43="日",UF43="祝",UF43=0,UG43=""),"　",MAX(IF(AND(UG43&lt;=UW14,UI43&gt;UX14),UX14-UW14,IF(AND(UG43&gt;UW14,UI43&lt;=UX14),UI43-UG43,IF(AND(UG43&lt;=UW14,UI43&lt;=UX14),UI43-UW14,IF(AND(UG43&gt;UW14,UI43&gt;UX14),UX14-UG43,0)))),0)),0)</f>
        <v>　</v>
      </c>
      <c r="UX43" s="663"/>
      <c r="UY43" s="664"/>
      <c r="UZ43" s="662" t="str">
        <f>IFERROR(IF(OR(UF43="日",UF43="祝",UF43=0,UG43=""),"　",MAX(IF(AND(UG43&gt;VC14,UI43&gt;VA14),0,IF(AND(UG43&lt;=VC14,UG43&gt;UZ14,UI43&gt;VA14),VC14-UG43,IF(AND(UG43&lt;=VC14,UG43&lt;=UZ14,UI43&gt;VA14),VC14-UZ14,IF(AND(UG43&gt;UZ14,UI43&lt;=VA14),UI43-UG43,IF(AND(UG43&lt;=UZ14,UI43&lt;=VA14),UI43-UZ14,0))))),0)),0)</f>
        <v>　</v>
      </c>
      <c r="VA43" s="663"/>
      <c r="VB43" s="664"/>
      <c r="VC43" s="662" t="str">
        <f>IFERROR(IF(OR(UF43="日",UF43="祝",UF43=0,UG43=""),"　",MAX(IF(AND(UG43&lt;=VC14,UI43&gt;VD14),VD14-VC14,IF(UI43&lt;=VD14,0,IF(AND(UG43&gt;VC14,UI43&gt;VD14),VD14-UG43,0))),0)),0)</f>
        <v>　</v>
      </c>
      <c r="VD43" s="663"/>
      <c r="VE43" s="664"/>
      <c r="VF43" s="662" t="str">
        <f t="shared" si="10"/>
        <v>　</v>
      </c>
      <c r="VG43" s="663"/>
      <c r="VH43" s="664"/>
      <c r="VI43" s="665" t="str">
        <f>IF(VL43="×",TIME(0,0,0),IF(VV4="非常勤",UK43,UW43))</f>
        <v>　</v>
      </c>
      <c r="VJ43" s="666"/>
      <c r="VK43" s="667"/>
      <c r="VL43" s="265"/>
      <c r="VM43" s="665" t="str">
        <f>IF(VP43="×",TIME(0,0,0),IF(VV4="非常勤",UN43,UZ43))</f>
        <v>　</v>
      </c>
      <c r="VN43" s="666"/>
      <c r="VO43" s="667"/>
      <c r="VP43" s="265"/>
      <c r="VQ43" s="665" t="str">
        <f>IF(VT43="×",TIME(0,0,0),IF(VV4="非常勤",UQ43,VC43))</f>
        <v>　</v>
      </c>
      <c r="VR43" s="666"/>
      <c r="VS43" s="667"/>
      <c r="VT43" s="265"/>
      <c r="VU43" s="665" t="str">
        <f>IF(VX43="×",TIME(0,0,0),IF(VV4="非常勤",UT43,VF43))</f>
        <v>　</v>
      </c>
      <c r="VV43" s="666"/>
      <c r="VW43" s="667"/>
      <c r="VX43" s="265"/>
      <c r="VY43" s="668"/>
      <c r="VZ43" s="669"/>
      <c r="WA43" s="668"/>
      <c r="WB43" s="670"/>
      <c r="WC43" s="669"/>
      <c r="WD43" s="671"/>
      <c r="WE43" s="672"/>
      <c r="WF43" s="672"/>
      <c r="WG43" s="673"/>
      <c r="WH43" s="263">
        <f>$A$43</f>
        <v>29</v>
      </c>
      <c r="WI43" s="264" t="str">
        <f>$B$43</f>
        <v>木</v>
      </c>
      <c r="WJ43" s="660"/>
      <c r="WK43" s="661"/>
      <c r="WL43" s="660"/>
      <c r="WM43" s="661"/>
      <c r="WN43" s="662" t="str">
        <f>IFERROR(IF(OR(WI43="日",WI43="祝",WI43=0,WJ43=""),"　",MAX(IF(AND(WJ43&lt;=WN14,WL43&gt;WO14),WO14-WN14,IF(AND(WJ43&gt;WN14,WL43&lt;=WO14),WL43-WJ43,IF(AND(WJ43&lt;=WN14,WL43&lt;=WO14),WL43-WN14,IF(AND(WJ43&gt;WN14,WL43&gt;WO14),WO14-WJ43,0)))),0)),0)</f>
        <v>　</v>
      </c>
      <c r="WO43" s="663"/>
      <c r="WP43" s="664"/>
      <c r="WQ43" s="662" t="str">
        <f>IFERROR(IF(OR(WI43="日",WI43="祝",WI43=0,WJ43=""),"　",MAX(IF(AND(WJ43&gt;WT14,WL43&gt;WR14),0,IF(AND(WJ43&lt;=WT14,WJ43&gt;WQ14,WL43&gt;WR14),WT14-WJ43,IF(AND(WJ43&lt;=WT14,WJ43&lt;=WQ14,WL43&gt;WR14),WT14-WQ14,IF(AND(WJ43&gt;WQ14,WL43&lt;=WR14),WL43-WJ43,IF(AND(WJ43&lt;=WQ14,WL43&lt;=WR14),WL43-WQ14,0))))),0)),0)</f>
        <v>　</v>
      </c>
      <c r="WR43" s="663"/>
      <c r="WS43" s="664"/>
      <c r="WT43" s="662" t="str">
        <f>IFERROR(IF(OR(WI43="日",WI43="祝",WI43=0,WJ43=""),"　",MAX(IF(AND(WJ43&lt;=WT14,WL43&gt;WU14),WU14-WT14,IF(WL43&lt;=WU14,0,IF(AND(WJ43&gt;WT14,WL43&gt;WU14),WU14-WJ43,0))),0)),0)</f>
        <v>　</v>
      </c>
      <c r="WU43" s="663"/>
      <c r="WV43" s="664"/>
      <c r="WW43" s="662" t="str">
        <f>IFERROR(IF(OR(WI43="日",WI43="祝",WI43=0,WJ43=""),"　",MAX(IF(WJ43&gt;WW14,WL43-WJ43,IF(WJ43&lt;=WW14,WL43-WW14,0)),0)),0)</f>
        <v>　</v>
      </c>
      <c r="WX43" s="663"/>
      <c r="WY43" s="664"/>
      <c r="WZ43" s="662" t="str">
        <f>IFERROR(IF(OR(WI43="日",WI43="祝",WI43=0,WJ43=""),"　",MAX(IF(AND(WJ43&lt;=WZ14,WL43&gt;XA14),XA14-WZ14,IF(AND(WJ43&gt;WZ14,WL43&lt;=XA14),WL43-WJ43,IF(AND(WJ43&lt;=WZ14,WL43&lt;=XA14),WL43-WZ14,IF(AND(WJ43&gt;WZ14,WL43&gt;XA14),XA14-WJ43,0)))),0)),0)</f>
        <v>　</v>
      </c>
      <c r="XA43" s="663"/>
      <c r="XB43" s="664"/>
      <c r="XC43" s="662" t="str">
        <f>IFERROR(IF(OR(WI43="日",WI43="祝",WI43=0,WJ43=""),"　",MAX(IF(AND(WJ43&gt;XF14,WL43&gt;XD14),0,IF(AND(WJ43&lt;=XF14,WJ43&gt;XC14,WL43&gt;XD14),XF14-WJ43,IF(AND(WJ43&lt;=XF14,WJ43&lt;=XC14,WL43&gt;XD14),XF14-XC14,IF(AND(WJ43&gt;XC14,WL43&lt;=XD14),WL43-WJ43,IF(AND(WJ43&lt;=XC14,WL43&lt;=XD14),WL43-XC14,0))))),0)),0)</f>
        <v>　</v>
      </c>
      <c r="XD43" s="663"/>
      <c r="XE43" s="664"/>
      <c r="XF43" s="662" t="str">
        <f>IFERROR(IF(OR(WI43="日",WI43="祝",WI43=0,WJ43=""),"　",MAX(IF(AND(WJ43&lt;=XF14,WL43&gt;XG14),XG14-XF14,IF(WL43&lt;=XG14,0,IF(AND(WJ43&gt;XF14,WL43&gt;XG14),XG14-WJ43,0))),0)),0)</f>
        <v>　</v>
      </c>
      <c r="XG43" s="663"/>
      <c r="XH43" s="664"/>
      <c r="XI43" s="662" t="str">
        <f t="shared" si="11"/>
        <v>　</v>
      </c>
      <c r="XJ43" s="663"/>
      <c r="XK43" s="664"/>
      <c r="XL43" s="665" t="str">
        <f>IF(XO43="×",TIME(0,0,0),IF(XY4="非常勤",WN43,WZ43))</f>
        <v>　</v>
      </c>
      <c r="XM43" s="666"/>
      <c r="XN43" s="667"/>
      <c r="XO43" s="265"/>
      <c r="XP43" s="665" t="str">
        <f>IF(XS43="×",TIME(0,0,0),IF(XY4="非常勤",WQ43,XC43))</f>
        <v>　</v>
      </c>
      <c r="XQ43" s="666"/>
      <c r="XR43" s="667"/>
      <c r="XS43" s="265"/>
      <c r="XT43" s="665" t="str">
        <f>IF(XW43="×",TIME(0,0,0),IF(XY4="非常勤",WT43,XF43))</f>
        <v>　</v>
      </c>
      <c r="XU43" s="666"/>
      <c r="XV43" s="667"/>
      <c r="XW43" s="265"/>
      <c r="XX43" s="665" t="str">
        <f>IF(YA43="×",TIME(0,0,0),IF(XY4="非常勤",WW43,XI43))</f>
        <v>　</v>
      </c>
      <c r="XY43" s="666"/>
      <c r="XZ43" s="667"/>
      <c r="YA43" s="265"/>
      <c r="YB43" s="668"/>
      <c r="YC43" s="669"/>
      <c r="YD43" s="668"/>
      <c r="YE43" s="670"/>
      <c r="YF43" s="669"/>
      <c r="YG43" s="671"/>
      <c r="YH43" s="672"/>
      <c r="YI43" s="672"/>
      <c r="YJ43" s="673"/>
      <c r="YK43" s="263">
        <f>$A$43</f>
        <v>29</v>
      </c>
      <c r="YL43" s="264" t="str">
        <f>$B$43</f>
        <v>木</v>
      </c>
      <c r="YM43" s="660"/>
      <c r="YN43" s="661"/>
      <c r="YO43" s="660"/>
      <c r="YP43" s="661"/>
      <c r="YQ43" s="662" t="str">
        <f>IFERROR(IF(OR(YL43="日",YL43="祝",YL43=0,YM43=""),"　",MAX(IF(AND(YM43&lt;=YQ14,YO43&gt;YR14),YR14-YQ14,IF(AND(YM43&gt;YQ14,YO43&lt;=YR14),YO43-YM43,IF(AND(YM43&lt;=YQ14,YO43&lt;=YR14),YO43-YQ14,IF(AND(YM43&gt;YQ14,YO43&gt;YR14),YR14-YM43,0)))),0)),0)</f>
        <v>　</v>
      </c>
      <c r="YR43" s="663"/>
      <c r="YS43" s="664"/>
      <c r="YT43" s="662" t="str">
        <f>IFERROR(IF(OR(YL43="日",YL43="祝",YL43=0,YM43=""),"　",MAX(IF(AND(YM43&gt;YW14,YO43&gt;YU14),0,IF(AND(YM43&lt;=YW14,YM43&gt;YT14,YO43&gt;YU14),YW14-YM43,IF(AND(YM43&lt;=YW14,YM43&lt;=YT14,YO43&gt;YU14),YW14-YT14,IF(AND(YM43&gt;YT14,YO43&lt;=YU14),YO43-YM43,IF(AND(YM43&lt;=YT14,YO43&lt;=YU14),YO43-YT14,0))))),0)),0)</f>
        <v>　</v>
      </c>
      <c r="YU43" s="663"/>
      <c r="YV43" s="664"/>
      <c r="YW43" s="662" t="str">
        <f>IFERROR(IF(OR(YL43="日",YL43="祝",YL43=0,YM43=""),"　",MAX(IF(AND(YM43&lt;=YW14,YO43&gt;YX14),YX14-YW14,IF(YO43&lt;=YX14,0,IF(AND(YM43&gt;YW14,YO43&gt;YX14),YX14-YM43,0))),0)),0)</f>
        <v>　</v>
      </c>
      <c r="YX43" s="663"/>
      <c r="YY43" s="664"/>
      <c r="YZ43" s="662" t="str">
        <f>IFERROR(IF(OR(YL43="日",YL43="祝",YL43=0,YM43=""),"　",MAX(IF(YM43&gt;YZ14,YO43-YM43,IF(YM43&lt;=YZ14,YO43-YZ14,0)),0)),0)</f>
        <v>　</v>
      </c>
      <c r="ZA43" s="663"/>
      <c r="ZB43" s="664"/>
      <c r="ZC43" s="662" t="str">
        <f>IFERROR(IF(OR(YL43="日",YL43="祝",YL43=0,YM43=""),"　",MAX(IF(AND(YM43&lt;=ZC14,YO43&gt;ZD14),ZD14-ZC14,IF(AND(YM43&gt;ZC14,YO43&lt;=ZD14),YO43-YM43,IF(AND(YM43&lt;=ZC14,YO43&lt;=ZD14),YO43-ZC14,IF(AND(YM43&gt;ZC14,YO43&gt;ZD14),ZD14-YM43,0)))),0)),0)</f>
        <v>　</v>
      </c>
      <c r="ZD43" s="663"/>
      <c r="ZE43" s="664"/>
      <c r="ZF43" s="662" t="str">
        <f>IFERROR(IF(OR(YL43="日",YL43="祝",YL43=0,YM43=""),"　",MAX(IF(AND(YM43&gt;ZI14,YO43&gt;ZG14),0,IF(AND(YM43&lt;=ZI14,YM43&gt;ZF14,YO43&gt;ZG14),ZI14-YM43,IF(AND(YM43&lt;=ZI14,YM43&lt;=ZF14,YO43&gt;ZG14),ZI14-ZF14,IF(AND(YM43&gt;ZF14,YO43&lt;=ZG14),YO43-YM43,IF(AND(YM43&lt;=ZF14,YO43&lt;=ZG14),YO43-ZF14,0))))),0)),0)</f>
        <v>　</v>
      </c>
      <c r="ZG43" s="663"/>
      <c r="ZH43" s="664"/>
      <c r="ZI43" s="662" t="str">
        <f>IFERROR(IF(OR(YL43="日",YL43="祝",YL43=0,YM43=""),"　",MAX(IF(AND(YM43&lt;=ZI14,YO43&gt;ZJ14),ZJ14-ZI14,IF(YO43&lt;=ZJ14,0,IF(AND(YM43&gt;ZI14,YO43&gt;ZJ14),ZJ14-YM43,0))),0)),0)</f>
        <v>　</v>
      </c>
      <c r="ZJ43" s="663"/>
      <c r="ZK43" s="664"/>
      <c r="ZL43" s="662" t="str">
        <f t="shared" si="12"/>
        <v>　</v>
      </c>
      <c r="ZM43" s="663"/>
      <c r="ZN43" s="664"/>
      <c r="ZO43" s="665" t="str">
        <f>IF(ZR43="×",TIME(0,0,0),IF(AAB4="非常勤",YQ43,ZC43))</f>
        <v>　</v>
      </c>
      <c r="ZP43" s="666"/>
      <c r="ZQ43" s="667"/>
      <c r="ZR43" s="265"/>
      <c r="ZS43" s="665" t="str">
        <f>IF(ZV43="×",TIME(0,0,0),IF(AAB4="非常勤",YT43,ZF43))</f>
        <v>　</v>
      </c>
      <c r="ZT43" s="666"/>
      <c r="ZU43" s="667"/>
      <c r="ZV43" s="265"/>
      <c r="ZW43" s="665" t="str">
        <f>IF(ZZ43="×",TIME(0,0,0),IF(AAB4="非常勤",YW43,ZI43))</f>
        <v>　</v>
      </c>
      <c r="ZX43" s="666"/>
      <c r="ZY43" s="667"/>
      <c r="ZZ43" s="265"/>
      <c r="AAA43" s="665" t="str">
        <f>IF(AAD43="×",TIME(0,0,0),IF(AAB4="非常勤",YZ43,ZL43))</f>
        <v>　</v>
      </c>
      <c r="AAB43" s="666"/>
      <c r="AAC43" s="667"/>
      <c r="AAD43" s="265"/>
      <c r="AAE43" s="668"/>
      <c r="AAF43" s="669"/>
      <c r="AAG43" s="668"/>
      <c r="AAH43" s="670"/>
      <c r="AAI43" s="669"/>
      <c r="AAJ43" s="671"/>
      <c r="AAK43" s="672"/>
      <c r="AAL43" s="672"/>
      <c r="AAM43" s="673"/>
      <c r="AAN43" s="263">
        <f>$A$43</f>
        <v>29</v>
      </c>
      <c r="AAO43" s="264" t="str">
        <f>$B$43</f>
        <v>木</v>
      </c>
      <c r="AAP43" s="660"/>
      <c r="AAQ43" s="661"/>
      <c r="AAR43" s="660"/>
      <c r="AAS43" s="661"/>
      <c r="AAT43" s="662" t="str">
        <f>IFERROR(IF(OR(AAO43="日",AAO43="祝",AAO43=0,AAP43=""),"　",MAX(IF(AND(AAP43&lt;=AAT14,AAR43&gt;AAU14),AAU14-AAT14,IF(AND(AAP43&gt;AAT14,AAR43&lt;=AAU14),AAR43-AAP43,IF(AND(AAP43&lt;=AAT14,AAR43&lt;=AAU14),AAR43-AAT14,IF(AND(AAP43&gt;AAT14,AAR43&gt;AAU14),AAU14-AAP43,0)))),0)),0)</f>
        <v>　</v>
      </c>
      <c r="AAU43" s="663"/>
      <c r="AAV43" s="664"/>
      <c r="AAW43" s="662" t="str">
        <f>IFERROR(IF(OR(AAO43="日",AAO43="祝",AAO43=0,AAP43=""),"　",MAX(IF(AND(AAP43&gt;AAZ14,AAR43&gt;AAX14),0,IF(AND(AAP43&lt;=AAZ14,AAP43&gt;AAW14,AAR43&gt;AAX14),AAZ14-AAP43,IF(AND(AAP43&lt;=AAZ14,AAP43&lt;=AAW14,AAR43&gt;AAX14),AAZ14-AAW14,IF(AND(AAP43&gt;AAW14,AAR43&lt;=AAX14),AAR43-AAP43,IF(AND(AAP43&lt;=AAW14,AAR43&lt;=AAX14),AAR43-AAW14,0))))),0)),0)</f>
        <v>　</v>
      </c>
      <c r="AAX43" s="663"/>
      <c r="AAY43" s="664"/>
      <c r="AAZ43" s="662" t="str">
        <f>IFERROR(IF(OR(AAO43="日",AAO43="祝",AAO43=0,AAP43=""),"　",MAX(IF(AND(AAP43&lt;=AAZ14,AAR43&gt;ABA14),ABA14-AAZ14,IF(AAR43&lt;=ABA14,0,IF(AND(AAP43&gt;AAZ14,AAR43&gt;ABA14),ABA14-AAP43,0))),0)),0)</f>
        <v>　</v>
      </c>
      <c r="ABA43" s="663"/>
      <c r="ABB43" s="664"/>
      <c r="ABC43" s="662" t="str">
        <f>IFERROR(IF(OR(AAO43="日",AAO43="祝",AAO43=0,AAP43=""),"　",MAX(IF(AAP43&gt;ABC14,AAR43-AAP43,IF(AAP43&lt;=ABC14,AAR43-ABC14,0)),0)),0)</f>
        <v>　</v>
      </c>
      <c r="ABD43" s="663"/>
      <c r="ABE43" s="664"/>
      <c r="ABF43" s="662" t="str">
        <f>IFERROR(IF(OR(AAO43="日",AAO43="祝",AAO43=0,AAP43=""),"　",MAX(IF(AND(AAP43&lt;=ABF14,AAR43&gt;ABG14),ABG14-ABF14,IF(AND(AAP43&gt;ABF14,AAR43&lt;=ABG14),AAR43-AAP43,IF(AND(AAP43&lt;=ABF14,AAR43&lt;=ABG14),AAR43-ABF14,IF(AND(AAP43&gt;ABF14,AAR43&gt;ABG14),ABG14-AAP43,0)))),0)),0)</f>
        <v>　</v>
      </c>
      <c r="ABG43" s="663"/>
      <c r="ABH43" s="664"/>
      <c r="ABI43" s="662" t="str">
        <f>IFERROR(IF(OR(AAO43="日",AAO43="祝",AAO43=0,AAP43=""),"　",MAX(IF(AND(AAP43&gt;ABL14,AAR43&gt;ABJ14),0,IF(AND(AAP43&lt;=ABL14,AAP43&gt;ABI14,AAR43&gt;ABJ14),ABL14-AAP43,IF(AND(AAP43&lt;=ABL14,AAP43&lt;=ABI14,AAR43&gt;ABJ14),ABL14-ABI14,IF(AND(AAP43&gt;ABI14,AAR43&lt;=ABJ14),AAR43-AAP43,IF(AND(AAP43&lt;=ABI14,AAR43&lt;=ABJ14),AAR43-ABI14,0))))),0)),0)</f>
        <v>　</v>
      </c>
      <c r="ABJ43" s="663"/>
      <c r="ABK43" s="664"/>
      <c r="ABL43" s="662" t="str">
        <f>IFERROR(IF(OR(AAO43="日",AAO43="祝",AAO43=0,AAP43=""),"　",MAX(IF(AND(AAP43&lt;=ABL14,AAR43&gt;ABM14),ABM14-ABL14,IF(AAR43&lt;=ABM14,0,IF(AND(AAP43&gt;ABL14,AAR43&gt;ABM14),ABM14-AAP43,0))),0)),0)</f>
        <v>　</v>
      </c>
      <c r="ABM43" s="663"/>
      <c r="ABN43" s="664"/>
      <c r="ABO43" s="662" t="str">
        <f t="shared" si="13"/>
        <v>　</v>
      </c>
      <c r="ABP43" s="663"/>
      <c r="ABQ43" s="664"/>
      <c r="ABR43" s="665" t="str">
        <f>IF(ABU43="×",TIME(0,0,0),IF(ACE4="非常勤",AAT43,ABF43))</f>
        <v>　</v>
      </c>
      <c r="ABS43" s="666"/>
      <c r="ABT43" s="667"/>
      <c r="ABU43" s="265"/>
      <c r="ABV43" s="665" t="str">
        <f>IF(ABY43="×",TIME(0,0,0),IF(ACE4="非常勤",AAW43,ABI43))</f>
        <v>　</v>
      </c>
      <c r="ABW43" s="666"/>
      <c r="ABX43" s="667"/>
      <c r="ABY43" s="265"/>
      <c r="ABZ43" s="665" t="str">
        <f>IF(ACC43="×",TIME(0,0,0),IF(ACE4="非常勤",AAZ43,ABL43))</f>
        <v>　</v>
      </c>
      <c r="ACA43" s="666"/>
      <c r="ACB43" s="667"/>
      <c r="ACC43" s="265"/>
      <c r="ACD43" s="665" t="str">
        <f>IF(ACG43="×",TIME(0,0,0),IF(ACE4="非常勤",ABC43,ABO43))</f>
        <v>　</v>
      </c>
      <c r="ACE43" s="666"/>
      <c r="ACF43" s="667"/>
      <c r="ACG43" s="265"/>
      <c r="ACH43" s="668"/>
      <c r="ACI43" s="669"/>
      <c r="ACJ43" s="668"/>
      <c r="ACK43" s="670"/>
      <c r="ACL43" s="669"/>
      <c r="ACM43" s="671"/>
      <c r="ACN43" s="672"/>
      <c r="ACO43" s="672"/>
      <c r="ACP43" s="673"/>
      <c r="ACQ43" s="263">
        <f>$A$43</f>
        <v>29</v>
      </c>
      <c r="ACR43" s="264" t="str">
        <f>$B$43</f>
        <v>木</v>
      </c>
      <c r="ACS43" s="660"/>
      <c r="ACT43" s="661"/>
      <c r="ACU43" s="660"/>
      <c r="ACV43" s="661"/>
      <c r="ACW43" s="662" t="str">
        <f>IFERROR(IF(OR(ACR43="日",ACR43="祝",ACR43=0,ACS43=""),"　",MAX(IF(AND(ACS43&lt;=ACW14,ACU43&gt;ACX14),ACX14-ACW14,IF(AND(ACS43&gt;ACW14,ACU43&lt;=ACX14),ACU43-ACS43,IF(AND(ACS43&lt;=ACW14,ACU43&lt;=ACX14),ACU43-ACW14,IF(AND(ACS43&gt;ACW14,ACU43&gt;ACX14),ACX14-ACS43,0)))),0)),0)</f>
        <v>　</v>
      </c>
      <c r="ACX43" s="663"/>
      <c r="ACY43" s="664"/>
      <c r="ACZ43" s="662" t="str">
        <f>IFERROR(IF(OR(ACR43="日",ACR43="祝",ACR43=0,ACS43=""),"　",MAX(IF(AND(ACS43&gt;ADC14,ACU43&gt;ADA14),0,IF(AND(ACS43&lt;=ADC14,ACS43&gt;ACZ14,ACU43&gt;ADA14),ADC14-ACS43,IF(AND(ACS43&lt;=ADC14,ACS43&lt;=ACZ14,ACU43&gt;ADA14),ADC14-ACZ14,IF(AND(ACS43&gt;ACZ14,ACU43&lt;=ADA14),ACU43-ACS43,IF(AND(ACS43&lt;=ACZ14,ACU43&lt;=ADA14),ACU43-ACZ14,0))))),0)),0)</f>
        <v>　</v>
      </c>
      <c r="ADA43" s="663"/>
      <c r="ADB43" s="664"/>
      <c r="ADC43" s="662" t="str">
        <f>IFERROR(IF(OR(ACR43="日",ACR43="祝",ACR43=0,ACS43=""),"　",MAX(IF(AND(ACS43&lt;=ADC14,ACU43&gt;ADD14),ADD14-ADC14,IF(ACU43&lt;=ADD14,0,IF(AND(ACS43&gt;ADC14,ACU43&gt;ADD14),ADD14-ACS43,0))),0)),0)</f>
        <v>　</v>
      </c>
      <c r="ADD43" s="663"/>
      <c r="ADE43" s="664"/>
      <c r="ADF43" s="662" t="str">
        <f>IFERROR(IF(OR(ACR43="日",ACR43="祝",ACR43=0,ACS43=""),"　",MAX(IF(ACS43&gt;ADF14,ACU43-ACS43,IF(ACS43&lt;=ADF14,ACU43-ADF14,0)),0)),0)</f>
        <v>　</v>
      </c>
      <c r="ADG43" s="663"/>
      <c r="ADH43" s="664"/>
      <c r="ADI43" s="662" t="str">
        <f>IFERROR(IF(OR(ACR43="日",ACR43="祝",ACR43=0,ACS43=""),"　",MAX(IF(AND(ACS43&lt;=ADI14,ACU43&gt;ADJ14),ADJ14-ADI14,IF(AND(ACS43&gt;ADI14,ACU43&lt;=ADJ14),ACU43-ACS43,IF(AND(ACS43&lt;=ADI14,ACU43&lt;=ADJ14),ACU43-ADI14,IF(AND(ACS43&gt;ADI14,ACU43&gt;ADJ14),ADJ14-ACS43,0)))),0)),0)</f>
        <v>　</v>
      </c>
      <c r="ADJ43" s="663"/>
      <c r="ADK43" s="664"/>
      <c r="ADL43" s="662" t="str">
        <f>IFERROR(IF(OR(ACR43="日",ACR43="祝",ACR43=0,ACS43=""),"　",MAX(IF(AND(ACS43&gt;ADO14,ACU43&gt;ADM14),0,IF(AND(ACS43&lt;=ADO14,ACS43&gt;ADL14,ACU43&gt;ADM14),ADO14-ACS43,IF(AND(ACS43&lt;=ADO14,ACS43&lt;=ADL14,ACU43&gt;ADM14),ADO14-ADL14,IF(AND(ACS43&gt;ADL14,ACU43&lt;=ADM14),ACU43-ACS43,IF(AND(ACS43&lt;=ADL14,ACU43&lt;=ADM14),ACU43-ADL14,0))))),0)),0)</f>
        <v>　</v>
      </c>
      <c r="ADM43" s="663"/>
      <c r="ADN43" s="664"/>
      <c r="ADO43" s="662" t="str">
        <f>IFERROR(IF(OR(ACR43="日",ACR43="祝",ACR43=0,ACS43=""),"　",MAX(IF(AND(ACS43&lt;=ADO14,ACU43&gt;ADP14),ADP14-ADO14,IF(ACU43&lt;=ADP14,0,IF(AND(ACS43&gt;ADO14,ACU43&gt;ADP14),ADP14-ACS43,0))),0)),0)</f>
        <v>　</v>
      </c>
      <c r="ADP43" s="663"/>
      <c r="ADQ43" s="664"/>
      <c r="ADR43" s="662" t="str">
        <f t="shared" si="14"/>
        <v>　</v>
      </c>
      <c r="ADS43" s="663"/>
      <c r="ADT43" s="664"/>
      <c r="ADU43" s="665" t="str">
        <f>IF(ADX43="×",TIME(0,0,0),IF(AEH4="非常勤",ACW43,ADI43))</f>
        <v>　</v>
      </c>
      <c r="ADV43" s="666"/>
      <c r="ADW43" s="667"/>
      <c r="ADX43" s="265"/>
      <c r="ADY43" s="665" t="str">
        <f>IF(AEB43="×",TIME(0,0,0),IF(AEH4="非常勤",ACZ43,ADL43))</f>
        <v>　</v>
      </c>
      <c r="ADZ43" s="666"/>
      <c r="AEA43" s="667"/>
      <c r="AEB43" s="265"/>
      <c r="AEC43" s="665" t="str">
        <f>IF(AEF43="×",TIME(0,0,0),IF(AEH4="非常勤",ADC43,ADO43))</f>
        <v>　</v>
      </c>
      <c r="AED43" s="666"/>
      <c r="AEE43" s="667"/>
      <c r="AEF43" s="265"/>
      <c r="AEG43" s="665" t="str">
        <f>IF(AEJ43="×",TIME(0,0,0),IF(AEH4="非常勤",ADF43,ADR43))</f>
        <v>　</v>
      </c>
      <c r="AEH43" s="666"/>
      <c r="AEI43" s="667"/>
      <c r="AEJ43" s="265"/>
      <c r="AEK43" s="668"/>
      <c r="AEL43" s="669"/>
      <c r="AEM43" s="668"/>
      <c r="AEN43" s="670"/>
      <c r="AEO43" s="669"/>
      <c r="AEP43" s="671"/>
      <c r="AEQ43" s="672"/>
      <c r="AER43" s="672"/>
      <c r="AES43" s="673"/>
      <c r="AET43" s="263">
        <f>$A$43</f>
        <v>29</v>
      </c>
      <c r="AEU43" s="264" t="str">
        <f>$B$43</f>
        <v>木</v>
      </c>
      <c r="AEV43" s="660"/>
      <c r="AEW43" s="661"/>
      <c r="AEX43" s="660"/>
      <c r="AEY43" s="661"/>
      <c r="AEZ43" s="662" t="str">
        <f>IFERROR(IF(OR(AEU43="日",AEU43="祝",AEU43=0,AEV43=""),"　",MAX(IF(AND(AEV43&lt;=AEZ14,AEX43&gt;AFA14),AFA14-AEZ14,IF(AND(AEV43&gt;AEZ14,AEX43&lt;=AFA14),AEX43-AEV43,IF(AND(AEV43&lt;=AEZ14,AEX43&lt;=AFA14),AEX43-AEZ14,IF(AND(AEV43&gt;AEZ14,AEX43&gt;AFA14),AFA14-AEV43,0)))),0)),0)</f>
        <v>　</v>
      </c>
      <c r="AFA43" s="663"/>
      <c r="AFB43" s="664"/>
      <c r="AFC43" s="662" t="str">
        <f>IFERROR(IF(OR(AEU43="日",AEU43="祝",AEU43=0,AEV43=""),"　",MAX(IF(AND(AEV43&gt;AFF14,AEX43&gt;AFD14),0,IF(AND(AEV43&lt;=AFF14,AEV43&gt;AFC14,AEX43&gt;AFD14),AFF14-AEV43,IF(AND(AEV43&lt;=AFF14,AEV43&lt;=AFC14,AEX43&gt;AFD14),AFF14-AFC14,IF(AND(AEV43&gt;AFC14,AEX43&lt;=AFD14),AEX43-AEV43,IF(AND(AEV43&lt;=AFC14,AEX43&lt;=AFD14),AEX43-AFC14,0))))),0)),0)</f>
        <v>　</v>
      </c>
      <c r="AFD43" s="663"/>
      <c r="AFE43" s="664"/>
      <c r="AFF43" s="662" t="str">
        <f>IFERROR(IF(OR(AEU43="日",AEU43="祝",AEU43=0,AEV43=""),"　",MAX(IF(AND(AEV43&lt;=AFF14,AEX43&gt;AFG14),AFG14-AFF14,IF(AEX43&lt;=AFG14,0,IF(AND(AEV43&gt;AFF14,AEX43&gt;AFG14),AFG14-AEV43,0))),0)),0)</f>
        <v>　</v>
      </c>
      <c r="AFG43" s="663"/>
      <c r="AFH43" s="664"/>
      <c r="AFI43" s="662" t="str">
        <f>IFERROR(IF(OR(AEU43="日",AEU43="祝",AEU43=0,AEV43=""),"　",MAX(IF(AEV43&gt;AFI14,AEX43-AEV43,IF(AEV43&lt;=AFI14,AEX43-AFI14,0)),0)),0)</f>
        <v>　</v>
      </c>
      <c r="AFJ43" s="663"/>
      <c r="AFK43" s="664"/>
      <c r="AFL43" s="662" t="str">
        <f>IFERROR(IF(OR(AEU43="日",AEU43="祝",AEU43=0,AEV43=""),"　",MAX(IF(AND(AEV43&lt;=AFL14,AEX43&gt;AFM14),AFM14-AFL14,IF(AND(AEV43&gt;AFL14,AEX43&lt;=AFM14),AEX43-AEV43,IF(AND(AEV43&lt;=AFL14,AEX43&lt;=AFM14),AEX43-AFL14,IF(AND(AEV43&gt;AFL14,AEX43&gt;AFM14),AFM14-AEV43,0)))),0)),0)</f>
        <v>　</v>
      </c>
      <c r="AFM43" s="663"/>
      <c r="AFN43" s="664"/>
      <c r="AFO43" s="662" t="str">
        <f>IFERROR(IF(OR(AEU43="日",AEU43="祝",AEU43=0,AEV43=""),"　",MAX(IF(AND(AEV43&gt;AFR14,AEX43&gt;AFP14),0,IF(AND(AEV43&lt;=AFR14,AEV43&gt;AFO14,AEX43&gt;AFP14),AFR14-AEV43,IF(AND(AEV43&lt;=AFR14,AEV43&lt;=AFO14,AEX43&gt;AFP14),AFR14-AFO14,IF(AND(AEV43&gt;AFO14,AEX43&lt;=AFP14),AEX43-AEV43,IF(AND(AEV43&lt;=AFO14,AEX43&lt;=AFP14),AEX43-AFO14,0))))),0)),0)</f>
        <v>　</v>
      </c>
      <c r="AFP43" s="663"/>
      <c r="AFQ43" s="664"/>
      <c r="AFR43" s="662" t="str">
        <f>IFERROR(IF(OR(AEU43="日",AEU43="祝",AEU43=0,AEV43=""),"　",MAX(IF(AND(AEV43&lt;=AFR14,AEX43&gt;AFS14),AFS14-AFR14,IF(AEX43&lt;=AFS14,0,IF(AND(AEV43&gt;AFR14,AEX43&gt;AFS14),AFS14-AEV43,0))),0)),0)</f>
        <v>　</v>
      </c>
      <c r="AFS43" s="663"/>
      <c r="AFT43" s="664"/>
      <c r="AFU43" s="662" t="str">
        <f t="shared" si="15"/>
        <v>　</v>
      </c>
      <c r="AFV43" s="663"/>
      <c r="AFW43" s="664"/>
      <c r="AFX43" s="665" t="str">
        <f>IF(AGA43="×",TIME(0,0,0),IF(AGK4="非常勤",AEZ43,AFL43))</f>
        <v>　</v>
      </c>
      <c r="AFY43" s="666"/>
      <c r="AFZ43" s="667"/>
      <c r="AGA43" s="265"/>
      <c r="AGB43" s="665" t="str">
        <f>IF(AGE43="×",TIME(0,0,0),IF(AGK4="非常勤",AFC43,AFO43))</f>
        <v>　</v>
      </c>
      <c r="AGC43" s="666"/>
      <c r="AGD43" s="667"/>
      <c r="AGE43" s="265"/>
      <c r="AGF43" s="665" t="str">
        <f>IF(AGI43="×",TIME(0,0,0),IF(AGK4="非常勤",AFF43,AFR43))</f>
        <v>　</v>
      </c>
      <c r="AGG43" s="666"/>
      <c r="AGH43" s="667"/>
      <c r="AGI43" s="265"/>
      <c r="AGJ43" s="665" t="str">
        <f>IF(AGM43="×",TIME(0,0,0),IF(AGK4="非常勤",AFI43,AFU43))</f>
        <v>　</v>
      </c>
      <c r="AGK43" s="666"/>
      <c r="AGL43" s="667"/>
      <c r="AGM43" s="265"/>
      <c r="AGN43" s="668"/>
      <c r="AGO43" s="669"/>
      <c r="AGP43" s="668"/>
      <c r="AGQ43" s="670"/>
      <c r="AGR43" s="669"/>
      <c r="AGS43" s="671"/>
      <c r="AGT43" s="672"/>
      <c r="AGU43" s="672"/>
      <c r="AGV43" s="673"/>
      <c r="AGW43" s="263">
        <f>$A$43</f>
        <v>29</v>
      </c>
      <c r="AGX43" s="264" t="str">
        <f>$B$43</f>
        <v>木</v>
      </c>
      <c r="AGY43" s="660"/>
      <c r="AGZ43" s="661"/>
      <c r="AHA43" s="660"/>
      <c r="AHB43" s="661"/>
      <c r="AHC43" s="662" t="str">
        <f>IFERROR(IF(OR(AGX43="日",AGX43="祝",AGX43=0,AGY43=""),"　",MAX(IF(AND(AGY43&lt;=AHC14,AHA43&gt;AHD14),AHD14-AHC14,IF(AND(AGY43&gt;AHC14,AHA43&lt;=AHD14),AHA43-AGY43,IF(AND(AGY43&lt;=AHC14,AHA43&lt;=AHD14),AHA43-AHC14,IF(AND(AGY43&gt;AHC14,AHA43&gt;AHD14),AHD14-AGY43,0)))),0)),0)</f>
        <v>　</v>
      </c>
      <c r="AHD43" s="663"/>
      <c r="AHE43" s="664"/>
      <c r="AHF43" s="662" t="str">
        <f>IFERROR(IF(OR(AGX43="日",AGX43="祝",AGX43=0,AGY43=""),"　",MAX(IF(AND(AGY43&gt;AHI14,AHA43&gt;AHG14),0,IF(AND(AGY43&lt;=AHI14,AGY43&gt;AHF14,AHA43&gt;AHG14),AHI14-AGY43,IF(AND(AGY43&lt;=AHI14,AGY43&lt;=AHF14,AHA43&gt;AHG14),AHI14-AHF14,IF(AND(AGY43&gt;AHF14,AHA43&lt;=AHG14),AHA43-AGY43,IF(AND(AGY43&lt;=AHF14,AHA43&lt;=AHG14),AHA43-AHF14,0))))),0)),0)</f>
        <v>　</v>
      </c>
      <c r="AHG43" s="663"/>
      <c r="AHH43" s="664"/>
      <c r="AHI43" s="662" t="str">
        <f>IFERROR(IF(OR(AGX43="日",AGX43="祝",AGX43=0,AGY43=""),"　",MAX(IF(AND(AGY43&lt;=AHI14,AHA43&gt;AHJ14),AHJ14-AHI14,IF(AHA43&lt;=AHJ14,0,IF(AND(AGY43&gt;AHI14,AHA43&gt;AHJ14),AHJ14-AGY43,0))),0)),0)</f>
        <v>　</v>
      </c>
      <c r="AHJ43" s="663"/>
      <c r="AHK43" s="664"/>
      <c r="AHL43" s="662" t="str">
        <f>IFERROR(IF(OR(AGX43="日",AGX43="祝",AGX43=0,AGY43=""),"　",MAX(IF(AGY43&gt;AHL14,AHA43-AGY43,IF(AGY43&lt;=AHL14,AHA43-AHL14,0)),0)),0)</f>
        <v>　</v>
      </c>
      <c r="AHM43" s="663"/>
      <c r="AHN43" s="664"/>
      <c r="AHO43" s="662" t="str">
        <f>IFERROR(IF(OR(AGX43="日",AGX43="祝",AGX43=0,AGY43=""),"　",MAX(IF(AND(AGY43&lt;=AHO14,AHA43&gt;AHP14),AHP14-AHO14,IF(AND(AGY43&gt;AHO14,AHA43&lt;=AHP14),AHA43-AGY43,IF(AND(AGY43&lt;=AHO14,AHA43&lt;=AHP14),AHA43-AHO14,IF(AND(AGY43&gt;AHO14,AHA43&gt;AHP14),AHP14-AGY43,0)))),0)),0)</f>
        <v>　</v>
      </c>
      <c r="AHP43" s="663"/>
      <c r="AHQ43" s="664"/>
      <c r="AHR43" s="662" t="str">
        <f>IFERROR(IF(OR(AGX43="日",AGX43="祝",AGX43=0,AGY43=""),"　",MAX(IF(AND(AGY43&gt;AHU14,AHA43&gt;AHS14),0,IF(AND(AGY43&lt;=AHU14,AGY43&gt;AHR14,AHA43&gt;AHS14),AHU14-AGY43,IF(AND(AGY43&lt;=AHU14,AGY43&lt;=AHR14,AHA43&gt;AHS14),AHU14-AHR14,IF(AND(AGY43&gt;AHR14,AHA43&lt;=AHS14),AHA43-AGY43,IF(AND(AGY43&lt;=AHR14,AHA43&lt;=AHS14),AHA43-AHR14,0))))),0)),0)</f>
        <v>　</v>
      </c>
      <c r="AHS43" s="663"/>
      <c r="AHT43" s="664"/>
      <c r="AHU43" s="662" t="str">
        <f>IFERROR(IF(OR(AGX43="日",AGX43="祝",AGX43=0,AGY43=""),"　",MAX(IF(AND(AGY43&lt;=AHU14,AHA43&gt;AHV14),AHV14-AHU14,IF(AHA43&lt;=AHV14,0,IF(AND(AGY43&gt;AHU14,AHA43&gt;AHV14),AHV14-AGY43,0))),0)),0)</f>
        <v>　</v>
      </c>
      <c r="AHV43" s="663"/>
      <c r="AHW43" s="664"/>
      <c r="AHX43" s="662" t="str">
        <f t="shared" si="16"/>
        <v>　</v>
      </c>
      <c r="AHY43" s="663"/>
      <c r="AHZ43" s="664"/>
      <c r="AIA43" s="665" t="str">
        <f>IF(AID43="×",TIME(0,0,0),IF(AIN4="非常勤",AHC43,AHO43))</f>
        <v>　</v>
      </c>
      <c r="AIB43" s="666"/>
      <c r="AIC43" s="667"/>
      <c r="AID43" s="265"/>
      <c r="AIE43" s="665" t="str">
        <f>IF(AIH43="×",TIME(0,0,0),IF(AIN4="非常勤",AHF43,AHR43))</f>
        <v>　</v>
      </c>
      <c r="AIF43" s="666"/>
      <c r="AIG43" s="667"/>
      <c r="AIH43" s="265"/>
      <c r="AII43" s="665" t="str">
        <f>IF(AIL43="×",TIME(0,0,0),IF(AIN4="非常勤",AHI43,AHU43))</f>
        <v>　</v>
      </c>
      <c r="AIJ43" s="666"/>
      <c r="AIK43" s="667"/>
      <c r="AIL43" s="265"/>
      <c r="AIM43" s="665" t="str">
        <f>IF(AIP43="×",TIME(0,0,0),IF(AIN4="非常勤",AHL43,AHX43))</f>
        <v>　</v>
      </c>
      <c r="AIN43" s="666"/>
      <c r="AIO43" s="667"/>
      <c r="AIP43" s="265"/>
      <c r="AIQ43" s="668"/>
      <c r="AIR43" s="669"/>
      <c r="AIS43" s="668"/>
      <c r="AIT43" s="670"/>
      <c r="AIU43" s="669"/>
      <c r="AIV43" s="671"/>
      <c r="AIW43" s="672"/>
      <c r="AIX43" s="672"/>
      <c r="AIY43" s="673"/>
      <c r="AIZ43" s="263">
        <f>$A$43</f>
        <v>29</v>
      </c>
      <c r="AJA43" s="264" t="str">
        <f>$B$43</f>
        <v>木</v>
      </c>
      <c r="AJB43" s="660"/>
      <c r="AJC43" s="661"/>
      <c r="AJD43" s="660"/>
      <c r="AJE43" s="661"/>
      <c r="AJF43" s="662" t="str">
        <f>IFERROR(IF(OR(AJA43="日",AJA43="祝",AJA43=0,AJB43=""),"　",MAX(IF(AND(AJB43&lt;=AJF14,AJD43&gt;AJG14),AJG14-AJF14,IF(AND(AJB43&gt;AJF14,AJD43&lt;=AJG14),AJD43-AJB43,IF(AND(AJB43&lt;=AJF14,AJD43&lt;=AJG14),AJD43-AJF14,IF(AND(AJB43&gt;AJF14,AJD43&gt;AJG14),AJG14-AJB43,0)))),0)),0)</f>
        <v>　</v>
      </c>
      <c r="AJG43" s="663"/>
      <c r="AJH43" s="664"/>
      <c r="AJI43" s="662" t="str">
        <f>IFERROR(IF(OR(AJA43="日",AJA43="祝",AJA43=0,AJB43=""),"　",MAX(IF(AND(AJB43&gt;AJL14,AJD43&gt;AJJ14),0,IF(AND(AJB43&lt;=AJL14,AJB43&gt;AJI14,AJD43&gt;AJJ14),AJL14-AJB43,IF(AND(AJB43&lt;=AJL14,AJB43&lt;=AJI14,AJD43&gt;AJJ14),AJL14-AJI14,IF(AND(AJB43&gt;AJI14,AJD43&lt;=AJJ14),AJD43-AJB43,IF(AND(AJB43&lt;=AJI14,AJD43&lt;=AJJ14),AJD43-AJI14,0))))),0)),0)</f>
        <v>　</v>
      </c>
      <c r="AJJ43" s="663"/>
      <c r="AJK43" s="664"/>
      <c r="AJL43" s="662" t="str">
        <f>IFERROR(IF(OR(AJA43="日",AJA43="祝",AJA43=0,AJB43=""),"　",MAX(IF(AND(AJB43&lt;=AJL14,AJD43&gt;AJM14),AJM14-AJL14,IF(AJD43&lt;=AJM14,0,IF(AND(AJB43&gt;AJL14,AJD43&gt;AJM14),AJM14-AJB43,0))),0)),0)</f>
        <v>　</v>
      </c>
      <c r="AJM43" s="663"/>
      <c r="AJN43" s="664"/>
      <c r="AJO43" s="662" t="str">
        <f>IFERROR(IF(OR(AJA43="日",AJA43="祝",AJA43=0,AJB43=""),"　",MAX(IF(AJB43&gt;AJO14,AJD43-AJB43,IF(AJB43&lt;=AJO14,AJD43-AJO14,0)),0)),0)</f>
        <v>　</v>
      </c>
      <c r="AJP43" s="663"/>
      <c r="AJQ43" s="664"/>
      <c r="AJR43" s="662" t="str">
        <f>IFERROR(IF(OR(AJA43="日",AJA43="祝",AJA43=0,AJB43=""),"　",MAX(IF(AND(AJB43&lt;=AJR14,AJD43&gt;AJS14),AJS14-AJR14,IF(AND(AJB43&gt;AJR14,AJD43&lt;=AJS14),AJD43-AJB43,IF(AND(AJB43&lt;=AJR14,AJD43&lt;=AJS14),AJD43-AJR14,IF(AND(AJB43&gt;AJR14,AJD43&gt;AJS14),AJS14-AJB43,0)))),0)),0)</f>
        <v>　</v>
      </c>
      <c r="AJS43" s="663"/>
      <c r="AJT43" s="664"/>
      <c r="AJU43" s="662" t="str">
        <f>IFERROR(IF(OR(AJA43="日",AJA43="祝",AJA43=0,AJB43=""),"　",MAX(IF(AND(AJB43&gt;AJX14,AJD43&gt;AJV14),0,IF(AND(AJB43&lt;=AJX14,AJB43&gt;AJU14,AJD43&gt;AJV14),AJX14-AJB43,IF(AND(AJB43&lt;=AJX14,AJB43&lt;=AJU14,AJD43&gt;AJV14),AJX14-AJU14,IF(AND(AJB43&gt;AJU14,AJD43&lt;=AJV14),AJD43-AJB43,IF(AND(AJB43&lt;=AJU14,AJD43&lt;=AJV14),AJD43-AJU14,0))))),0)),0)</f>
        <v>　</v>
      </c>
      <c r="AJV43" s="663"/>
      <c r="AJW43" s="664"/>
      <c r="AJX43" s="662" t="str">
        <f>IFERROR(IF(OR(AJA43="日",AJA43="祝",AJA43=0,AJB43=""),"　",MAX(IF(AND(AJB43&lt;=AJX14,AJD43&gt;AJY14),AJY14-AJX14,IF(AJD43&lt;=AJY14,0,IF(AND(AJB43&gt;AJX14,AJD43&gt;AJY14),AJY14-AJB43,0))),0)),0)</f>
        <v>　</v>
      </c>
      <c r="AJY43" s="663"/>
      <c r="AJZ43" s="664"/>
      <c r="AKA43" s="662" t="str">
        <f t="shared" si="17"/>
        <v>　</v>
      </c>
      <c r="AKB43" s="663"/>
      <c r="AKC43" s="664"/>
      <c r="AKD43" s="665" t="str">
        <f>IF(AKG43="×",TIME(0,0,0),IF(AKQ4="非常勤",AJF43,AJR43))</f>
        <v>　</v>
      </c>
      <c r="AKE43" s="666"/>
      <c r="AKF43" s="667"/>
      <c r="AKG43" s="265"/>
      <c r="AKH43" s="665" t="str">
        <f>IF(AKK43="×",TIME(0,0,0),IF(AKQ4="非常勤",AJI43,AJU43))</f>
        <v>　</v>
      </c>
      <c r="AKI43" s="666"/>
      <c r="AKJ43" s="667"/>
      <c r="AKK43" s="265"/>
      <c r="AKL43" s="665" t="str">
        <f>IF(AKO43="×",TIME(0,0,0),IF(AKQ4="非常勤",AJL43,AJX43))</f>
        <v>　</v>
      </c>
      <c r="AKM43" s="666"/>
      <c r="AKN43" s="667"/>
      <c r="AKO43" s="265"/>
      <c r="AKP43" s="665" t="str">
        <f>IF(AKS43="×",TIME(0,0,0),IF(AKQ4="非常勤",AJO43,AKA43))</f>
        <v>　</v>
      </c>
      <c r="AKQ43" s="666"/>
      <c r="AKR43" s="667"/>
      <c r="AKS43" s="265"/>
      <c r="AKT43" s="668"/>
      <c r="AKU43" s="669"/>
      <c r="AKV43" s="668"/>
      <c r="AKW43" s="670"/>
      <c r="AKX43" s="669"/>
      <c r="AKY43" s="671"/>
      <c r="AKZ43" s="672"/>
      <c r="ALA43" s="672"/>
      <c r="ALB43" s="673"/>
      <c r="ALC43" s="263">
        <f>$A$43</f>
        <v>29</v>
      </c>
      <c r="ALD43" s="264" t="str">
        <f>$B$43</f>
        <v>木</v>
      </c>
      <c r="ALE43" s="660"/>
      <c r="ALF43" s="661"/>
      <c r="ALG43" s="660"/>
      <c r="ALH43" s="661"/>
      <c r="ALI43" s="662" t="str">
        <f>IFERROR(IF(OR(ALD43="日",ALD43="祝",ALD43=0,ALE43=""),"　",MAX(IF(AND(ALE43&lt;=ALI14,ALG43&gt;ALJ14),ALJ14-ALI14,IF(AND(ALE43&gt;ALI14,ALG43&lt;=ALJ14),ALG43-ALE43,IF(AND(ALE43&lt;=ALI14,ALG43&lt;=ALJ14),ALG43-ALI14,IF(AND(ALE43&gt;ALI14,ALG43&gt;ALJ14),ALJ14-ALE43,0)))),0)),0)</f>
        <v>　</v>
      </c>
      <c r="ALJ43" s="663"/>
      <c r="ALK43" s="664"/>
      <c r="ALL43" s="662" t="str">
        <f>IFERROR(IF(OR(ALD43="日",ALD43="祝",ALD43=0,ALE43=""),"　",MAX(IF(AND(ALE43&gt;ALO14,ALG43&gt;ALM14),0,IF(AND(ALE43&lt;=ALO14,ALE43&gt;ALL14,ALG43&gt;ALM14),ALO14-ALE43,IF(AND(ALE43&lt;=ALO14,ALE43&lt;=ALL14,ALG43&gt;ALM14),ALO14-ALL14,IF(AND(ALE43&gt;ALL14,ALG43&lt;=ALM14),ALG43-ALE43,IF(AND(ALE43&lt;=ALL14,ALG43&lt;=ALM14),ALG43-ALL14,0))))),0)),0)</f>
        <v>　</v>
      </c>
      <c r="ALM43" s="663"/>
      <c r="ALN43" s="664"/>
      <c r="ALO43" s="662" t="str">
        <f>IFERROR(IF(OR(ALD43="日",ALD43="祝",ALD43=0,ALE43=""),"　",MAX(IF(AND(ALE43&lt;=ALO14,ALG43&gt;ALP14),ALP14-ALO14,IF(ALG43&lt;=ALP14,0,IF(AND(ALE43&gt;ALO14,ALG43&gt;ALP14),ALP14-ALE43,0))),0)),0)</f>
        <v>　</v>
      </c>
      <c r="ALP43" s="663"/>
      <c r="ALQ43" s="664"/>
      <c r="ALR43" s="662" t="str">
        <f>IFERROR(IF(OR(ALD43="日",ALD43="祝",ALD43=0,ALE43=""),"　",MAX(IF(ALE43&gt;ALR14,ALG43-ALE43,IF(ALE43&lt;=ALR14,ALG43-ALR14,0)),0)),0)</f>
        <v>　</v>
      </c>
      <c r="ALS43" s="663"/>
      <c r="ALT43" s="664"/>
      <c r="ALU43" s="662" t="str">
        <f>IFERROR(IF(OR(ALD43="日",ALD43="祝",ALD43=0,ALE43=""),"　",MAX(IF(AND(ALE43&lt;=ALU14,ALG43&gt;ALV14),ALV14-ALU14,IF(AND(ALE43&gt;ALU14,ALG43&lt;=ALV14),ALG43-ALE43,IF(AND(ALE43&lt;=ALU14,ALG43&lt;=ALV14),ALG43-ALU14,IF(AND(ALE43&gt;ALU14,ALG43&gt;ALV14),ALV14-ALE43,0)))),0)),0)</f>
        <v>　</v>
      </c>
      <c r="ALV43" s="663"/>
      <c r="ALW43" s="664"/>
      <c r="ALX43" s="662" t="str">
        <f>IFERROR(IF(OR(ALD43="日",ALD43="祝",ALD43=0,ALE43=""),"　",MAX(IF(AND(ALE43&gt;AMA14,ALG43&gt;ALY14),0,IF(AND(ALE43&lt;=AMA14,ALE43&gt;ALX14,ALG43&gt;ALY14),AMA14-ALE43,IF(AND(ALE43&lt;=AMA14,ALE43&lt;=ALX14,ALG43&gt;ALY14),AMA14-ALX14,IF(AND(ALE43&gt;ALX14,ALG43&lt;=ALY14),ALG43-ALE43,IF(AND(ALE43&lt;=ALX14,ALG43&lt;=ALY14),ALG43-ALX14,0))))),0)),0)</f>
        <v>　</v>
      </c>
      <c r="ALY43" s="663"/>
      <c r="ALZ43" s="664"/>
      <c r="AMA43" s="662" t="str">
        <f>IFERROR(IF(OR(ALD43="日",ALD43="祝",ALD43=0,ALE43=""),"　",MAX(IF(AND(ALE43&lt;=AMA14,ALG43&gt;AMB14),AMB14-AMA14,IF(ALG43&lt;=AMB14,0,IF(AND(ALE43&gt;AMA14,ALG43&gt;AMB14),AMB14-ALE43,0))),0)),0)</f>
        <v>　</v>
      </c>
      <c r="AMB43" s="663"/>
      <c r="AMC43" s="664"/>
      <c r="AMD43" s="662" t="str">
        <f t="shared" si="18"/>
        <v>　</v>
      </c>
      <c r="AME43" s="663"/>
      <c r="AMF43" s="664"/>
      <c r="AMG43" s="665" t="str">
        <f>IF(AMJ43="×",TIME(0,0,0),IF(AMT4="非常勤",ALI43,ALU43))</f>
        <v>　</v>
      </c>
      <c r="AMH43" s="666"/>
      <c r="AMI43" s="667"/>
      <c r="AMJ43" s="265"/>
      <c r="AMK43" s="665" t="str">
        <f>IF(AMN43="×",TIME(0,0,0),IF(AMT4="非常勤",ALL43,ALX43))</f>
        <v>　</v>
      </c>
      <c r="AML43" s="666"/>
      <c r="AMM43" s="667"/>
      <c r="AMN43" s="265"/>
      <c r="AMO43" s="665" t="str">
        <f>IF(AMR43="×",TIME(0,0,0),IF(AMT4="非常勤",ALO43,AMA43))</f>
        <v>　</v>
      </c>
      <c r="AMP43" s="666"/>
      <c r="AMQ43" s="667"/>
      <c r="AMR43" s="265"/>
      <c r="AMS43" s="665" t="str">
        <f>IF(AMV43="×",TIME(0,0,0),IF(AMT4="非常勤",ALR43,AMD43))</f>
        <v>　</v>
      </c>
      <c r="AMT43" s="666"/>
      <c r="AMU43" s="667"/>
      <c r="AMV43" s="265"/>
      <c r="AMW43" s="668"/>
      <c r="AMX43" s="669"/>
      <c r="AMY43" s="668"/>
      <c r="AMZ43" s="670"/>
      <c r="ANA43" s="669"/>
      <c r="ANB43" s="671"/>
      <c r="ANC43" s="672"/>
      <c r="AND43" s="672"/>
      <c r="ANE43" s="673"/>
      <c r="ANF43" s="263">
        <f>$A$43</f>
        <v>29</v>
      </c>
      <c r="ANG43" s="264" t="str">
        <f>$B$43</f>
        <v>木</v>
      </c>
      <c r="ANH43" s="660"/>
      <c r="ANI43" s="661"/>
      <c r="ANJ43" s="660"/>
      <c r="ANK43" s="661"/>
      <c r="ANL43" s="662" t="str">
        <f>IFERROR(IF(OR(ANG43="日",ANG43="祝",ANG43=0,ANH43=""),"　",MAX(IF(AND(ANH43&lt;=ANL14,ANJ43&gt;ANM14),ANM14-ANL14,IF(AND(ANH43&gt;ANL14,ANJ43&lt;=ANM14),ANJ43-ANH43,IF(AND(ANH43&lt;=ANL14,ANJ43&lt;=ANM14),ANJ43-ANL14,IF(AND(ANH43&gt;ANL14,ANJ43&gt;ANM14),ANM14-ANH43,0)))),0)),0)</f>
        <v>　</v>
      </c>
      <c r="ANM43" s="663"/>
      <c r="ANN43" s="664"/>
      <c r="ANO43" s="662" t="str">
        <f>IFERROR(IF(OR(ANG43="日",ANG43="祝",ANG43=0,ANH43=""),"　",MAX(IF(AND(ANH43&gt;ANR14,ANJ43&gt;ANP14),0,IF(AND(ANH43&lt;=ANR14,ANH43&gt;ANO14,ANJ43&gt;ANP14),ANR14-ANH43,IF(AND(ANH43&lt;=ANR14,ANH43&lt;=ANO14,ANJ43&gt;ANP14),ANR14-ANO14,IF(AND(ANH43&gt;ANO14,ANJ43&lt;=ANP14),ANJ43-ANH43,IF(AND(ANH43&lt;=ANO14,ANJ43&lt;=ANP14),ANJ43-ANO14,0))))),0)),0)</f>
        <v>　</v>
      </c>
      <c r="ANP43" s="663"/>
      <c r="ANQ43" s="664"/>
      <c r="ANR43" s="662" t="str">
        <f>IFERROR(IF(OR(ANG43="日",ANG43="祝",ANG43=0,ANH43=""),"　",MAX(IF(AND(ANH43&lt;=ANR14,ANJ43&gt;ANS14),ANS14-ANR14,IF(ANJ43&lt;=ANS14,0,IF(AND(ANH43&gt;ANR14,ANJ43&gt;ANS14),ANS14-ANH43,0))),0)),0)</f>
        <v>　</v>
      </c>
      <c r="ANS43" s="663"/>
      <c r="ANT43" s="664"/>
      <c r="ANU43" s="662" t="str">
        <f>IFERROR(IF(OR(ANG43="日",ANG43="祝",ANG43=0,ANH43=""),"　",MAX(IF(ANH43&gt;ANU14,ANJ43-ANH43,IF(ANH43&lt;=ANU14,ANJ43-ANU14,0)),0)),0)</f>
        <v>　</v>
      </c>
      <c r="ANV43" s="663"/>
      <c r="ANW43" s="664"/>
      <c r="ANX43" s="662" t="str">
        <f>IFERROR(IF(OR(ANG43="日",ANG43="祝",ANG43=0,ANH43=""),"　",MAX(IF(AND(ANH43&lt;=ANX14,ANJ43&gt;ANY14),ANY14-ANX14,IF(AND(ANH43&gt;ANX14,ANJ43&lt;=ANY14),ANJ43-ANH43,IF(AND(ANH43&lt;=ANX14,ANJ43&lt;=ANY14),ANJ43-ANX14,IF(AND(ANH43&gt;ANX14,ANJ43&gt;ANY14),ANY14-ANH43,0)))),0)),0)</f>
        <v>　</v>
      </c>
      <c r="ANY43" s="663"/>
      <c r="ANZ43" s="664"/>
      <c r="AOA43" s="662" t="str">
        <f>IFERROR(IF(OR(ANG43="日",ANG43="祝",ANG43=0,ANH43=""),"　",MAX(IF(AND(ANH43&gt;AOD14,ANJ43&gt;AOB14),0,IF(AND(ANH43&lt;=AOD14,ANH43&gt;AOA14,ANJ43&gt;AOB14),AOD14-ANH43,IF(AND(ANH43&lt;=AOD14,ANH43&lt;=AOA14,ANJ43&gt;AOB14),AOD14-AOA14,IF(AND(ANH43&gt;AOA14,ANJ43&lt;=AOB14),ANJ43-ANH43,IF(AND(ANH43&lt;=AOA14,ANJ43&lt;=AOB14),ANJ43-AOA14,0))))),0)),0)</f>
        <v>　</v>
      </c>
      <c r="AOB43" s="663"/>
      <c r="AOC43" s="664"/>
      <c r="AOD43" s="662" t="str">
        <f>IFERROR(IF(OR(ANG43="日",ANG43="祝",ANG43=0,ANH43=""),"　",MAX(IF(AND(ANH43&lt;=AOD14,ANJ43&gt;AOE14),AOE14-AOD14,IF(ANJ43&lt;=AOE14,0,IF(AND(ANH43&gt;AOD14,ANJ43&gt;AOE14),AOE14-ANH43,0))),0)),0)</f>
        <v>　</v>
      </c>
      <c r="AOE43" s="663"/>
      <c r="AOF43" s="664"/>
      <c r="AOG43" s="662" t="str">
        <f t="shared" si="19"/>
        <v>　</v>
      </c>
      <c r="AOH43" s="663"/>
      <c r="AOI43" s="664"/>
      <c r="AOJ43" s="665" t="str">
        <f>IF(AOM43="×",TIME(0,0,0),IF(AOW4="非常勤",ANL43,ANX43))</f>
        <v>　</v>
      </c>
      <c r="AOK43" s="666"/>
      <c r="AOL43" s="667"/>
      <c r="AOM43" s="265"/>
      <c r="AON43" s="665" t="str">
        <f>IF(AOQ43="×",TIME(0,0,0),IF(AOW4="非常勤",ANO43,AOA43))</f>
        <v>　</v>
      </c>
      <c r="AOO43" s="666"/>
      <c r="AOP43" s="667"/>
      <c r="AOQ43" s="265"/>
      <c r="AOR43" s="665" t="str">
        <f>IF(AOU43="×",TIME(0,0,0),IF(AOW4="非常勤",ANR43,AOD43))</f>
        <v>　</v>
      </c>
      <c r="AOS43" s="666"/>
      <c r="AOT43" s="667"/>
      <c r="AOU43" s="265"/>
      <c r="AOV43" s="665" t="str">
        <f>IF(AOY43="×",TIME(0,0,0),IF(AOW4="非常勤",ANU43,AOG43))</f>
        <v>　</v>
      </c>
      <c r="AOW43" s="666"/>
      <c r="AOX43" s="667"/>
      <c r="AOY43" s="265"/>
      <c r="AOZ43" s="668"/>
      <c r="APA43" s="669"/>
      <c r="APB43" s="668"/>
      <c r="APC43" s="670"/>
      <c r="APD43" s="669"/>
      <c r="APE43" s="671"/>
      <c r="APF43" s="672"/>
      <c r="APG43" s="672"/>
      <c r="APH43" s="673"/>
      <c r="API43" s="263">
        <f>$A$43</f>
        <v>29</v>
      </c>
      <c r="APJ43" s="264" t="str">
        <f>$B$43</f>
        <v>木</v>
      </c>
      <c r="APK43" s="660"/>
      <c r="APL43" s="661"/>
      <c r="APM43" s="660"/>
      <c r="APN43" s="661"/>
      <c r="APO43" s="662" t="str">
        <f>IFERROR(IF(OR(APJ43="日",APJ43="祝",APJ43=0,APK43=""),"　",MAX(IF(AND(APK43&lt;=APO14,APM43&gt;APP14),APP14-APO14,IF(AND(APK43&gt;APO14,APM43&lt;=APP14),APM43-APK43,IF(AND(APK43&lt;=APO14,APM43&lt;=APP14),APM43-APO14,IF(AND(APK43&gt;APO14,APM43&gt;APP14),APP14-APK43,0)))),0)),0)</f>
        <v>　</v>
      </c>
      <c r="APP43" s="663"/>
      <c r="APQ43" s="664"/>
      <c r="APR43" s="662" t="str">
        <f>IFERROR(IF(OR(APJ43="日",APJ43="祝",APJ43=0,APK43=""),"　",MAX(IF(AND(APK43&gt;APU14,APM43&gt;APS14),0,IF(AND(APK43&lt;=APU14,APK43&gt;APR14,APM43&gt;APS14),APU14-APK43,IF(AND(APK43&lt;=APU14,APK43&lt;=APR14,APM43&gt;APS14),APU14-APR14,IF(AND(APK43&gt;APR14,APM43&lt;=APS14),APM43-APK43,IF(AND(APK43&lt;=APR14,APM43&lt;=APS14),APM43-APR14,0))))),0)),0)</f>
        <v>　</v>
      </c>
      <c r="APS43" s="663"/>
      <c r="APT43" s="664"/>
      <c r="APU43" s="662" t="str">
        <f>IFERROR(IF(OR(APJ43="日",APJ43="祝",APJ43=0,APK43=""),"　",MAX(IF(AND(APK43&lt;=APU14,APM43&gt;APV14),APV14-APU14,IF(APM43&lt;=APV14,0,IF(AND(APK43&gt;APU14,APM43&gt;APV14),APV14-APK43,0))),0)),0)</f>
        <v>　</v>
      </c>
      <c r="APV43" s="663"/>
      <c r="APW43" s="664"/>
      <c r="APX43" s="662" t="str">
        <f>IFERROR(IF(OR(APJ43="日",APJ43="祝",APJ43=0,APK43=""),"　",MAX(IF(APK43&gt;APX14,APM43-APK43,IF(APK43&lt;=APX14,APM43-APX14,0)),0)),0)</f>
        <v>　</v>
      </c>
      <c r="APY43" s="663"/>
      <c r="APZ43" s="664"/>
      <c r="AQA43" s="662" t="str">
        <f>IFERROR(IF(OR(APJ43="日",APJ43="祝",APJ43=0,APK43=""),"　",MAX(IF(AND(APK43&lt;=AQA14,APM43&gt;AQB14),AQB14-AQA14,IF(AND(APK43&gt;AQA14,APM43&lt;=AQB14),APM43-APK43,IF(AND(APK43&lt;=AQA14,APM43&lt;=AQB14),APM43-AQA14,IF(AND(APK43&gt;AQA14,APM43&gt;AQB14),AQB14-APK43,0)))),0)),0)</f>
        <v>　</v>
      </c>
      <c r="AQB43" s="663"/>
      <c r="AQC43" s="664"/>
      <c r="AQD43" s="662" t="str">
        <f>IFERROR(IF(OR(APJ43="日",APJ43="祝",APJ43=0,APK43=""),"　",MAX(IF(AND(APK43&gt;AQG14,APM43&gt;AQE14),0,IF(AND(APK43&lt;=AQG14,APK43&gt;AQD14,APM43&gt;AQE14),AQG14-APK43,IF(AND(APK43&lt;=AQG14,APK43&lt;=AQD14,APM43&gt;AQE14),AQG14-AQD14,IF(AND(APK43&gt;AQD14,APM43&lt;=AQE14),APM43-APK43,IF(AND(APK43&lt;=AQD14,APM43&lt;=AQE14),APM43-AQD14,0))))),0)),0)</f>
        <v>　</v>
      </c>
      <c r="AQE43" s="663"/>
      <c r="AQF43" s="664"/>
      <c r="AQG43" s="662" t="str">
        <f>IFERROR(IF(OR(APJ43="日",APJ43="祝",APJ43=0,APK43=""),"　",MAX(IF(AND(APK43&lt;=AQG14,APM43&gt;AQH14),AQH14-AQG14,IF(APM43&lt;=AQH14,0,IF(AND(APK43&gt;AQG14,APM43&gt;AQH14),AQH14-APK43,0))),0)),0)</f>
        <v>　</v>
      </c>
      <c r="AQH43" s="663"/>
      <c r="AQI43" s="664"/>
      <c r="AQJ43" s="662" t="str">
        <f t="shared" si="20"/>
        <v>　</v>
      </c>
      <c r="AQK43" s="663"/>
      <c r="AQL43" s="664"/>
      <c r="AQM43" s="665" t="str">
        <f>IF(AQP43="×",TIME(0,0,0),IF(AQZ4="非常勤",APO43,AQA43))</f>
        <v>　</v>
      </c>
      <c r="AQN43" s="666"/>
      <c r="AQO43" s="667"/>
      <c r="AQP43" s="265"/>
      <c r="AQQ43" s="665" t="str">
        <f>IF(AQT43="×",TIME(0,0,0),IF(AQZ4="非常勤",APR43,AQD43))</f>
        <v>　</v>
      </c>
      <c r="AQR43" s="666"/>
      <c r="AQS43" s="667"/>
      <c r="AQT43" s="265"/>
      <c r="AQU43" s="665" t="str">
        <f>IF(AQX43="×",TIME(0,0,0),IF(AQZ4="非常勤",APU43,AQG43))</f>
        <v>　</v>
      </c>
      <c r="AQV43" s="666"/>
      <c r="AQW43" s="667"/>
      <c r="AQX43" s="265"/>
      <c r="AQY43" s="665" t="str">
        <f>IF(ARB43="×",TIME(0,0,0),IF(AQZ4="非常勤",APX43,AQJ43))</f>
        <v>　</v>
      </c>
      <c r="AQZ43" s="666"/>
      <c r="ARA43" s="667"/>
      <c r="ARB43" s="265"/>
      <c r="ARC43" s="720"/>
      <c r="ARD43" s="720"/>
      <c r="ARE43" s="668"/>
      <c r="ARF43" s="670"/>
      <c r="ARG43" s="669"/>
      <c r="ARH43" s="671"/>
      <c r="ARI43" s="672"/>
      <c r="ARJ43" s="672"/>
      <c r="ARK43" s="673"/>
      <c r="ARL43" s="263">
        <f>$A$43</f>
        <v>29</v>
      </c>
      <c r="ARM43" s="264" t="str">
        <f>$B$43</f>
        <v>木</v>
      </c>
      <c r="ARN43" s="660"/>
      <c r="ARO43" s="661"/>
      <c r="ARP43" s="660"/>
      <c r="ARQ43" s="661"/>
      <c r="ARR43" s="662" t="str">
        <f>IFERROR(IF(OR(ARM43="日",ARM43="祝",ARM43=0,ARN43=""),"　",MAX(IF(AND(ARN43&lt;=ARR14,ARP43&gt;ARS14),ARS14-ARR14,IF(AND(ARN43&gt;ARR14,ARP43&lt;=ARS14),ARP43-ARN43,IF(AND(ARN43&lt;=ARR14,ARP43&lt;=ARS14),ARP43-ARR14,IF(AND(ARN43&gt;ARR14,ARP43&gt;ARS14),ARS14-ARN43,0)))),0)),0)</f>
        <v>　</v>
      </c>
      <c r="ARS43" s="663"/>
      <c r="ART43" s="664"/>
      <c r="ARU43" s="662" t="str">
        <f>IFERROR(IF(OR(ARM43="日",ARM43="祝",ARM43=0,ARN43=""),"　",MAX(IF(AND(ARN43&gt;ARX14,ARP43&gt;ARV14),0,IF(AND(ARN43&lt;=ARX14,ARN43&gt;ARU14,ARP43&gt;ARV14),ARX14-ARN43,IF(AND(ARN43&lt;=ARX14,ARN43&lt;=ARU14,ARP43&gt;ARV14),ARX14-ARU14,IF(AND(ARN43&gt;ARU14,ARP43&lt;=ARV14),ARP43-ARN43,IF(AND(ARN43&lt;=ARU14,ARP43&lt;=ARV14),ARP43-ARU14,0))))),0)),0)</f>
        <v>　</v>
      </c>
      <c r="ARV43" s="663"/>
      <c r="ARW43" s="664"/>
      <c r="ARX43" s="662" t="str">
        <f>IFERROR(IF(OR(ARM43="日",ARM43="祝",ARM43=0,ARN43=""),"　",MAX(IF(AND(ARN43&lt;=ARX14,ARP43&gt;ARY14),ARY14-ARX14,IF(ARP43&lt;=ARY14,0,IF(AND(ARN43&gt;ARX14,ARP43&gt;ARY14),ARY14-ARN43,0))),0)),0)</f>
        <v>　</v>
      </c>
      <c r="ARY43" s="663"/>
      <c r="ARZ43" s="664"/>
      <c r="ASA43" s="662" t="str">
        <f>IFERROR(IF(OR(ARM43="日",ARM43="祝",ARM43=0,ARN43=""),"　",MAX(IF(ARN43&gt;ASA14,ARP43-ARN43,IF(ARN43&lt;=ASA14,ARP43-ASA14,0)),0)),0)</f>
        <v>　</v>
      </c>
      <c r="ASB43" s="663"/>
      <c r="ASC43" s="664"/>
      <c r="ASD43" s="662" t="str">
        <f>IFERROR(IF(OR(ARM43="日",ARM43="祝",ARM43=0,ARN43=""),"　",MAX(IF(AND(ARN43&lt;=ASD14,ARP43&gt;ASE14),ASE14-ASD14,IF(AND(ARN43&gt;ASD14,ARP43&lt;=ASE14),ARP43-ARN43,IF(AND(ARN43&lt;=ASD14,ARP43&lt;=ASE14),ARP43-ASD14,IF(AND(ARN43&gt;ASD14,ARP43&gt;ASE14),ASE14-ARN43,0)))),0)),0)</f>
        <v>　</v>
      </c>
      <c r="ASE43" s="663"/>
      <c r="ASF43" s="664"/>
      <c r="ASG43" s="662" t="str">
        <f>IFERROR(IF(OR(ARM43="日",ARM43="祝",ARM43=0,ARN43=""),"　",MAX(IF(AND(ARN43&gt;ASJ14,ARP43&gt;ASH14),0,IF(AND(ARN43&lt;=ASJ14,ARN43&gt;ASG14,ARP43&gt;ASH14),ASJ14-ARN43,IF(AND(ARN43&lt;=ASJ14,ARN43&lt;=ASG14,ARP43&gt;ASH14),ASJ14-ASG14,IF(AND(ARN43&gt;ASG14,ARP43&lt;=ASH14),ARP43-ARN43,IF(AND(ARN43&lt;=ASG14,ARP43&lt;=ASH14),ARP43-ASG14,0))))),0)),0)</f>
        <v>　</v>
      </c>
      <c r="ASH43" s="663"/>
      <c r="ASI43" s="664"/>
      <c r="ASJ43" s="662" t="str">
        <f>IFERROR(IF(OR(ARM43="日",ARM43="祝",ARM43=0,ARN43=""),"　",MAX(IF(AND(ARN43&lt;=ASJ14,ARP43&gt;ASK14),ASK14-ASJ14,IF(ARP43&lt;=ASK14,0,IF(AND(ARN43&gt;ASJ14,ARP43&gt;ASK14),ASK14-ARN43,0))),0)),0)</f>
        <v>　</v>
      </c>
      <c r="ASK43" s="663"/>
      <c r="ASL43" s="664"/>
      <c r="ASM43" s="662" t="str">
        <f t="shared" si="21"/>
        <v>　</v>
      </c>
      <c r="ASN43" s="663"/>
      <c r="ASO43" s="664"/>
      <c r="ASP43" s="665" t="str">
        <f>IF(ASS43="×",TIME(0,0,0),IF(ATC4="非常勤",ARR43,ASD43))</f>
        <v>　</v>
      </c>
      <c r="ASQ43" s="666"/>
      <c r="ASR43" s="667"/>
      <c r="ASS43" s="265"/>
      <c r="AST43" s="665" t="str">
        <f>IF(ASW43="×",TIME(0,0,0),IF(ATC4="非常勤",ARU43,ASG43))</f>
        <v>　</v>
      </c>
      <c r="ASU43" s="666"/>
      <c r="ASV43" s="667"/>
      <c r="ASW43" s="265"/>
      <c r="ASX43" s="665" t="str">
        <f>IF(ATA43="×",TIME(0,0,0),IF(ATC4="非常勤",ARX43,ASJ43))</f>
        <v>　</v>
      </c>
      <c r="ASY43" s="666"/>
      <c r="ASZ43" s="667"/>
      <c r="ATA43" s="265"/>
      <c r="ATB43" s="665" t="str">
        <f>IF(ATE43="×",TIME(0,0,0),IF(ATC4="非常勤",ASA43,ASM43))</f>
        <v>　</v>
      </c>
      <c r="ATC43" s="666"/>
      <c r="ATD43" s="667"/>
      <c r="ATE43" s="265"/>
      <c r="ATF43" s="720"/>
      <c r="ATG43" s="720"/>
      <c r="ATH43" s="668"/>
      <c r="ATI43" s="670"/>
      <c r="ATJ43" s="669"/>
      <c r="ATK43" s="671"/>
      <c r="ATL43" s="672"/>
      <c r="ATM43" s="672"/>
      <c r="ATN43" s="673"/>
      <c r="ATO43" s="263">
        <f>$A$43</f>
        <v>29</v>
      </c>
      <c r="ATP43" s="264" t="str">
        <f>$B$43</f>
        <v>木</v>
      </c>
      <c r="ATQ43" s="660"/>
      <c r="ATR43" s="661"/>
      <c r="ATS43" s="660"/>
      <c r="ATT43" s="661"/>
      <c r="ATU43" s="662" t="str">
        <f>IFERROR(IF(OR(ATP43="日",ATP43="祝",ATP43=0,ATQ43=""),"　",MAX(IF(AND(ATQ43&lt;=ATU14,ATS43&gt;ATV14),ATV14-ATU14,IF(AND(ATQ43&gt;ATU14,ATS43&lt;=ATV14),ATS43-ATQ43,IF(AND(ATQ43&lt;=ATU14,ATS43&lt;=ATV14),ATS43-ATU14,IF(AND(ATQ43&gt;ATU14,ATS43&gt;ATV14),ATV14-ATQ43,0)))),0)),0)</f>
        <v>　</v>
      </c>
      <c r="ATV43" s="663"/>
      <c r="ATW43" s="664"/>
      <c r="ATX43" s="662" t="str">
        <f>IFERROR(IF(OR(ATP43="日",ATP43="祝",ATP43=0,ATQ43=""),"　",MAX(IF(AND(ATQ43&gt;AUA14,ATS43&gt;ATY14),0,IF(AND(ATQ43&lt;=AUA14,ATQ43&gt;ATX14,ATS43&gt;ATY14),AUA14-ATQ43,IF(AND(ATQ43&lt;=AUA14,ATQ43&lt;=ATX14,ATS43&gt;ATY14),AUA14-ATX14,IF(AND(ATQ43&gt;ATX14,ATS43&lt;=ATY14),ATS43-ATQ43,IF(AND(ATQ43&lt;=ATX14,ATS43&lt;=ATY14),ATS43-ATX14,0))))),0)),0)</f>
        <v>　</v>
      </c>
      <c r="ATY43" s="663"/>
      <c r="ATZ43" s="664"/>
      <c r="AUA43" s="662" t="str">
        <f>IFERROR(IF(OR(ATP43="日",ATP43="祝",ATP43=0,ATQ43=""),"　",MAX(IF(AND(ATQ43&lt;=AUA14,ATS43&gt;AUB14),AUB14-AUA14,IF(ATS43&lt;=AUB14,0,IF(AND(ATQ43&gt;AUA14,ATS43&gt;AUB14),AUB14-ATQ43,0))),0)),0)</f>
        <v>　</v>
      </c>
      <c r="AUB43" s="663"/>
      <c r="AUC43" s="664"/>
      <c r="AUD43" s="662" t="str">
        <f>IFERROR(IF(OR(ATP43="日",ATP43="祝",ATP43=0,ATQ43=""),"　",MAX(IF(ATQ43&gt;AUD14,ATS43-ATQ43,IF(ATQ43&lt;=AUD14,ATS43-AUD14,0)),0)),0)</f>
        <v>　</v>
      </c>
      <c r="AUE43" s="663"/>
      <c r="AUF43" s="664"/>
      <c r="AUG43" s="662" t="str">
        <f>IFERROR(IF(OR(ATP43="日",ATP43="祝",ATP43=0,ATQ43=""),"　",MAX(IF(AND(ATQ43&lt;=AUG14,ATS43&gt;AUH14),AUH14-AUG14,IF(AND(ATQ43&gt;AUG14,ATS43&lt;=AUH14),ATS43-ATQ43,IF(AND(ATQ43&lt;=AUG14,ATS43&lt;=AUH14),ATS43-AUG14,IF(AND(ATQ43&gt;AUG14,ATS43&gt;AUH14),AUH14-ATQ43,0)))),0)),0)</f>
        <v>　</v>
      </c>
      <c r="AUH43" s="663"/>
      <c r="AUI43" s="664"/>
      <c r="AUJ43" s="662" t="str">
        <f>IFERROR(IF(OR(ATP43="日",ATP43="祝",ATP43=0,ATQ43=""),"　",MAX(IF(AND(ATQ43&gt;AUM14,ATS43&gt;AUK14),0,IF(AND(ATQ43&lt;=AUM14,ATQ43&gt;AUJ14,ATS43&gt;AUK14),AUM14-ATQ43,IF(AND(ATQ43&lt;=AUM14,ATQ43&lt;=AUJ14,ATS43&gt;AUK14),AUM14-AUJ14,IF(AND(ATQ43&gt;AUJ14,ATS43&lt;=AUK14),ATS43-ATQ43,IF(AND(ATQ43&lt;=AUJ14,ATS43&lt;=AUK14),ATS43-AUJ14,0))))),0)),0)</f>
        <v>　</v>
      </c>
      <c r="AUK43" s="663"/>
      <c r="AUL43" s="664"/>
      <c r="AUM43" s="662" t="str">
        <f>IFERROR(IF(OR(ATP43="日",ATP43="祝",ATP43=0,ATQ43=""),"　",MAX(IF(AND(ATQ43&lt;=AUM14,ATS43&gt;AUN14),AUN14-AUM14,IF(ATS43&lt;=AUN14,0,IF(AND(ATQ43&gt;AUM14,ATS43&gt;AUN14),AUN14-ATQ43,0))),0)),0)</f>
        <v>　</v>
      </c>
      <c r="AUN43" s="663"/>
      <c r="AUO43" s="664"/>
      <c r="AUP43" s="662" t="str">
        <f t="shared" si="22"/>
        <v>　</v>
      </c>
      <c r="AUQ43" s="663"/>
      <c r="AUR43" s="664"/>
      <c r="AUS43" s="665" t="str">
        <f>IF(AUV43="×",TIME(0,0,0),IF(AVF4="非常勤",ATU43,AUG43))</f>
        <v>　</v>
      </c>
      <c r="AUT43" s="666"/>
      <c r="AUU43" s="667"/>
      <c r="AUV43" s="265"/>
      <c r="AUW43" s="665" t="str">
        <f>IF(AUZ43="×",TIME(0,0,0),IF(AVF4="非常勤",ATX43,AUJ43))</f>
        <v>　</v>
      </c>
      <c r="AUX43" s="666"/>
      <c r="AUY43" s="667"/>
      <c r="AUZ43" s="265"/>
      <c r="AVA43" s="665" t="str">
        <f>IF(AVD43="×",TIME(0,0,0),IF(AVF4="非常勤",AUA43,AUM43))</f>
        <v>　</v>
      </c>
      <c r="AVB43" s="666"/>
      <c r="AVC43" s="667"/>
      <c r="AVD43" s="265"/>
      <c r="AVE43" s="665" t="str">
        <f>IF(AVH43="×",TIME(0,0,0),IF(AVF4="非常勤",AUD43,AUP43))</f>
        <v>　</v>
      </c>
      <c r="AVF43" s="666"/>
      <c r="AVG43" s="667"/>
      <c r="AVH43" s="265"/>
      <c r="AVI43" s="668"/>
      <c r="AVJ43" s="669"/>
      <c r="AVK43" s="668"/>
      <c r="AVL43" s="670"/>
      <c r="AVM43" s="669"/>
      <c r="AVN43" s="671"/>
      <c r="AVO43" s="672"/>
      <c r="AVP43" s="672"/>
      <c r="AVQ43" s="673"/>
      <c r="AVR43" s="263">
        <f>$A$43</f>
        <v>29</v>
      </c>
      <c r="AVS43" s="264" t="str">
        <f>$B$43</f>
        <v>木</v>
      </c>
      <c r="AVT43" s="660"/>
      <c r="AVU43" s="661"/>
      <c r="AVV43" s="660"/>
      <c r="AVW43" s="661"/>
      <c r="AVX43" s="662" t="str">
        <f>IFERROR(IF(OR(AVS43="日",AVS43="祝",AVS43=0,AVT43=""),"　",MAX(IF(AND(AVT43&lt;=AVX14,AVV43&gt;AVY14),AVY14-AVX14,IF(AND(AVT43&gt;AVX14,AVV43&lt;=AVY14),AVV43-AVT43,IF(AND(AVT43&lt;=AVX14,AVV43&lt;=AVY14),AVV43-AVX14,IF(AND(AVT43&gt;AVX14,AVV43&gt;AVY14),AVY14-AVT43,0)))),0)),0)</f>
        <v>　</v>
      </c>
      <c r="AVY43" s="663"/>
      <c r="AVZ43" s="664"/>
      <c r="AWA43" s="662" t="str">
        <f>IFERROR(IF(OR(AVS43="日",AVS43="祝",AVS43=0,AVT43=""),"　",MAX(IF(AND(AVT43&gt;AWD14,AVV43&gt;AWB14),0,IF(AND(AVT43&lt;=AWD14,AVT43&gt;AWA14,AVV43&gt;AWB14),AWD14-AVT43,IF(AND(AVT43&lt;=AWD14,AVT43&lt;=AWA14,AVV43&gt;AWB14),AWD14-AWA14,IF(AND(AVT43&gt;AWA14,AVV43&lt;=AWB14),AVV43-AVT43,IF(AND(AVT43&lt;=AWA14,AVV43&lt;=AWB14),AVV43-AWA14,0))))),0)),0)</f>
        <v>　</v>
      </c>
      <c r="AWB43" s="663"/>
      <c r="AWC43" s="664"/>
      <c r="AWD43" s="662" t="str">
        <f>IFERROR(IF(OR(AVS43="日",AVS43="祝",AVS43=0,AVT43=""),"　",MAX(IF(AND(AVT43&lt;=AWD14,AVV43&gt;AWE14),AWE14-AWD14,IF(AVV43&lt;=AWE14,0,IF(AND(AVT43&gt;AWD14,AVV43&gt;AWE14),AWE14-AVT43,0))),0)),0)</f>
        <v>　</v>
      </c>
      <c r="AWE43" s="663"/>
      <c r="AWF43" s="664"/>
      <c r="AWG43" s="662" t="str">
        <f>IFERROR(IF(OR(AVS43="日",AVS43="祝",AVS43=0,AVT43=""),"　",MAX(IF(AVT43&gt;AWG14,AVV43-AVT43,IF(AVT43&lt;=AWG14,AVV43-AWG14,0)),0)),0)</f>
        <v>　</v>
      </c>
      <c r="AWH43" s="663"/>
      <c r="AWI43" s="664"/>
      <c r="AWJ43" s="662" t="str">
        <f>IFERROR(IF(OR(AVS43="日",AVS43="祝",AVS43=0,AVT43=""),"　",MAX(IF(AND(AVT43&lt;=AWJ14,AVV43&gt;AWK14),AWK14-AWJ14,IF(AND(AVT43&gt;AWJ14,AVV43&lt;=AWK14),AVV43-AVT43,IF(AND(AVT43&lt;=AWJ14,AVV43&lt;=AWK14),AVV43-AWJ14,IF(AND(AVT43&gt;AWJ14,AVV43&gt;AWK14),AWK14-AVT43,0)))),0)),0)</f>
        <v>　</v>
      </c>
      <c r="AWK43" s="663"/>
      <c r="AWL43" s="664"/>
      <c r="AWM43" s="662" t="str">
        <f>IFERROR(IF(OR(AVS43="日",AVS43="祝",AVS43=0,AVT43=""),"　",MAX(IF(AND(AVT43&gt;AWP14,AVV43&gt;AWN14),0,IF(AND(AVT43&lt;=AWP14,AVT43&gt;AWM14,AVV43&gt;AWN14),AWP14-AVT43,IF(AND(AVT43&lt;=AWP14,AVT43&lt;=AWM14,AVV43&gt;AWN14),AWP14-AWM14,IF(AND(AVT43&gt;AWM14,AVV43&lt;=AWN14),AVV43-AVT43,IF(AND(AVT43&lt;=AWM14,AVV43&lt;=AWN14),AVV43-AWM14,0))))),0)),0)</f>
        <v>　</v>
      </c>
      <c r="AWN43" s="663"/>
      <c r="AWO43" s="664"/>
      <c r="AWP43" s="662" t="str">
        <f>IFERROR(IF(OR(AVS43="日",AVS43="祝",AVS43=0,AVT43=""),"　",MAX(IF(AND(AVT43&lt;=AWP14,AVV43&gt;AWQ14),AWQ14-AWP14,IF(AVV43&lt;=AWQ14,0,IF(AND(AVT43&gt;AWP14,AVV43&gt;AWQ14),AWQ14-AVT43,0))),0)),0)</f>
        <v>　</v>
      </c>
      <c r="AWQ43" s="663"/>
      <c r="AWR43" s="664"/>
      <c r="AWS43" s="662" t="str">
        <f t="shared" si="23"/>
        <v>　</v>
      </c>
      <c r="AWT43" s="663"/>
      <c r="AWU43" s="664"/>
      <c r="AWV43" s="665" t="str">
        <f>IF(AWY43="×",TIME(0,0,0),IF(AXI4="非常勤",AVX43,AWJ43))</f>
        <v>　</v>
      </c>
      <c r="AWW43" s="666"/>
      <c r="AWX43" s="667"/>
      <c r="AWY43" s="265"/>
      <c r="AWZ43" s="665" t="str">
        <f>IF(AXC43="×",TIME(0,0,0),IF(AXI4="非常勤",AWA43,AWM43))</f>
        <v>　</v>
      </c>
      <c r="AXA43" s="666"/>
      <c r="AXB43" s="667"/>
      <c r="AXC43" s="265"/>
      <c r="AXD43" s="665" t="str">
        <f>IF(AXG43="×",TIME(0,0,0),IF(AXI4="非常勤",AWD43,AWP43))</f>
        <v>　</v>
      </c>
      <c r="AXE43" s="666"/>
      <c r="AXF43" s="667"/>
      <c r="AXG43" s="265"/>
      <c r="AXH43" s="665" t="str">
        <f>IF(AXK43="×",TIME(0,0,0),IF(AXI4="非常勤",AWG43,AWS43))</f>
        <v>　</v>
      </c>
      <c r="AXI43" s="666"/>
      <c r="AXJ43" s="667"/>
      <c r="AXK43" s="265"/>
      <c r="AXL43" s="668"/>
      <c r="AXM43" s="669"/>
      <c r="AXN43" s="668"/>
      <c r="AXO43" s="670"/>
      <c r="AXP43" s="669"/>
      <c r="AXQ43" s="671"/>
      <c r="AXR43" s="672"/>
      <c r="AXS43" s="672"/>
      <c r="AXT43" s="673"/>
      <c r="AXU43" s="263">
        <f>$A$43</f>
        <v>29</v>
      </c>
      <c r="AXV43" s="264" t="str">
        <f>$B$43</f>
        <v>木</v>
      </c>
      <c r="AXW43" s="660"/>
      <c r="AXX43" s="661"/>
      <c r="AXY43" s="660"/>
      <c r="AXZ43" s="661"/>
      <c r="AYA43" s="662" t="str">
        <f>IFERROR(IF(OR(AXV43="日",AXV43="祝",AXV43=0,AXW43=""),"　",MAX(IF(AND(AXW43&lt;=AYA14,AXY43&gt;AYB14),AYB14-AYA14,IF(AND(AXW43&gt;AYA14,AXY43&lt;=AYB14),AXY43-AXW43,IF(AND(AXW43&lt;=AYA14,AXY43&lt;=AYB14),AXY43-AYA14,IF(AND(AXW43&gt;AYA14,AXY43&gt;AYB14),AYB14-AXW43,0)))),0)),0)</f>
        <v>　</v>
      </c>
      <c r="AYB43" s="663"/>
      <c r="AYC43" s="664"/>
      <c r="AYD43" s="662" t="str">
        <f>IFERROR(IF(OR(AXV43="日",AXV43="祝",AXV43=0,AXW43=""),"　",MAX(IF(AND(AXW43&gt;AYG14,AXY43&gt;AYE14),0,IF(AND(AXW43&lt;=AYG14,AXW43&gt;AYD14,AXY43&gt;AYE14),AYG14-AXW43,IF(AND(AXW43&lt;=AYG14,AXW43&lt;=AYD14,AXY43&gt;AYE14),AYG14-AYD14,IF(AND(AXW43&gt;AYD14,AXY43&lt;=AYE14),AXY43-AXW43,IF(AND(AXW43&lt;=AYD14,AXY43&lt;=AYE14),AXY43-AYD14,0))))),0)),0)</f>
        <v>　</v>
      </c>
      <c r="AYE43" s="663"/>
      <c r="AYF43" s="664"/>
      <c r="AYG43" s="662" t="str">
        <f>IFERROR(IF(OR(AXV43="日",AXV43="祝",AXV43=0,AXW43=""),"　",MAX(IF(AND(AXW43&lt;=AYG14,AXY43&gt;AYH14),AYH14-AYG14,IF(AXY43&lt;=AYH14,0,IF(AND(AXW43&gt;AYG14,AXY43&gt;AYH14),AYH14-AXW43,0))),0)),0)</f>
        <v>　</v>
      </c>
      <c r="AYH43" s="663"/>
      <c r="AYI43" s="664"/>
      <c r="AYJ43" s="662" t="str">
        <f>IFERROR(IF(OR(AXV43="日",AXV43="祝",AXV43=0,AXW43=""),"　",MAX(IF(AXW43&gt;AYJ14,AXY43-AXW43,IF(AXW43&lt;=AYJ14,AXY43-AYJ14,0)),0)),0)</f>
        <v>　</v>
      </c>
      <c r="AYK43" s="663"/>
      <c r="AYL43" s="664"/>
      <c r="AYM43" s="662" t="str">
        <f>IFERROR(IF(OR(AXV43="日",AXV43="祝",AXV43=0,AXW43=""),"　",MAX(IF(AND(AXW43&lt;=AYM14,AXY43&gt;AYN14),AYN14-AYM14,IF(AND(AXW43&gt;AYM14,AXY43&lt;=AYN14),AXY43-AXW43,IF(AND(AXW43&lt;=AYM14,AXY43&lt;=AYN14),AXY43-AYM14,IF(AND(AXW43&gt;AYM14,AXY43&gt;AYN14),AYN14-AXW43,0)))),0)),0)</f>
        <v>　</v>
      </c>
      <c r="AYN43" s="663"/>
      <c r="AYO43" s="664"/>
      <c r="AYP43" s="662" t="str">
        <f>IFERROR(IF(OR(AXV43="日",AXV43="祝",AXV43=0,AXW43=""),"　",MAX(IF(AND(AXW43&gt;AYS14,AXY43&gt;AYQ14),0,IF(AND(AXW43&lt;=AYS14,AXW43&gt;AYP14,AXY43&gt;AYQ14),AYS14-AXW43,IF(AND(AXW43&lt;=AYS14,AXW43&lt;=AYP14,AXY43&gt;AYQ14),AYS14-AYP14,IF(AND(AXW43&gt;AYP14,AXY43&lt;=AYQ14),AXY43-AXW43,IF(AND(AXW43&lt;=AYP14,AXY43&lt;=AYQ14),AXY43-AYP14,0))))),0)),0)</f>
        <v>　</v>
      </c>
      <c r="AYQ43" s="663"/>
      <c r="AYR43" s="664"/>
      <c r="AYS43" s="662" t="str">
        <f>IFERROR(IF(OR(AXV43="日",AXV43="祝",AXV43=0,AXW43=""),"　",MAX(IF(AND(AXW43&lt;=AYS14,AXY43&gt;AYT14),AYT14-AYS14,IF(AXY43&lt;=AYT14,0,IF(AND(AXW43&gt;AYS14,AXY43&gt;AYT14),AYT14-AXW43,0))),0)),0)</f>
        <v>　</v>
      </c>
      <c r="AYT43" s="663"/>
      <c r="AYU43" s="664"/>
      <c r="AYV43" s="662" t="str">
        <f t="shared" si="24"/>
        <v>　</v>
      </c>
      <c r="AYW43" s="663"/>
      <c r="AYX43" s="664"/>
      <c r="AYY43" s="665" t="str">
        <f>IF(AZB43="×",TIME(0,0,0),IF(AZL4="非常勤",AYA43,AYM43))</f>
        <v>　</v>
      </c>
      <c r="AYZ43" s="666"/>
      <c r="AZA43" s="667"/>
      <c r="AZB43" s="265"/>
      <c r="AZC43" s="665" t="str">
        <f>IF(AZF43="×",TIME(0,0,0),IF(AZL4="非常勤",AYD43,AYP43))</f>
        <v>　</v>
      </c>
      <c r="AZD43" s="666"/>
      <c r="AZE43" s="667"/>
      <c r="AZF43" s="265"/>
      <c r="AZG43" s="665" t="str">
        <f>IF(AZJ43="×",TIME(0,0,0),IF(AZL4="非常勤",AYG43,AYS43))</f>
        <v>　</v>
      </c>
      <c r="AZH43" s="666"/>
      <c r="AZI43" s="667"/>
      <c r="AZJ43" s="265"/>
      <c r="AZK43" s="665" t="str">
        <f>IF(AZN43="×",TIME(0,0,0),IF(AZL4="非常勤",AYJ43,AYV43))</f>
        <v>　</v>
      </c>
      <c r="AZL43" s="666"/>
      <c r="AZM43" s="667"/>
      <c r="AZN43" s="265"/>
      <c r="AZO43" s="668"/>
      <c r="AZP43" s="669"/>
      <c r="AZQ43" s="668"/>
      <c r="AZR43" s="670"/>
      <c r="AZS43" s="669"/>
      <c r="AZT43" s="671"/>
      <c r="AZU43" s="672"/>
      <c r="AZV43" s="672"/>
      <c r="AZW43" s="673"/>
      <c r="AZX43" s="263">
        <f>$A$43</f>
        <v>29</v>
      </c>
      <c r="AZY43" s="264" t="str">
        <f>$B$43</f>
        <v>木</v>
      </c>
      <c r="AZZ43" s="660"/>
      <c r="BAA43" s="661"/>
      <c r="BAB43" s="660"/>
      <c r="BAC43" s="661"/>
      <c r="BAD43" s="662" t="str">
        <f>IFERROR(IF(OR(AZY43="日",AZY43="祝",AZY43=0,AZZ43=""),"　",MAX(IF(AND(AZZ43&lt;=BAD14,BAB43&gt;BAE14),BAE14-BAD14,IF(AND(AZZ43&gt;BAD14,BAB43&lt;=BAE14),BAB43-AZZ43,IF(AND(AZZ43&lt;=BAD14,BAB43&lt;=BAE14),BAB43-BAD14,IF(AND(AZZ43&gt;BAD14,BAB43&gt;BAE14),BAE14-AZZ43,0)))),0)),0)</f>
        <v>　</v>
      </c>
      <c r="BAE43" s="663"/>
      <c r="BAF43" s="664"/>
      <c r="BAG43" s="662" t="str">
        <f>IFERROR(IF(OR(AZY43="日",AZY43="祝",AZY43=0,AZZ43=""),"　",MAX(IF(AND(AZZ43&gt;BAJ14,BAB43&gt;BAH14),0,IF(AND(AZZ43&lt;=BAJ14,AZZ43&gt;BAG14,BAB43&gt;BAH14),BAJ14-AZZ43,IF(AND(AZZ43&lt;=BAJ14,AZZ43&lt;=BAG14,BAB43&gt;BAH14),BAJ14-BAG14,IF(AND(AZZ43&gt;BAG14,BAB43&lt;=BAH14),BAB43-AZZ43,IF(AND(AZZ43&lt;=BAG14,BAB43&lt;=BAH14),BAB43-BAG14,0))))),0)),0)</f>
        <v>　</v>
      </c>
      <c r="BAH43" s="663"/>
      <c r="BAI43" s="664"/>
      <c r="BAJ43" s="662" t="str">
        <f>IFERROR(IF(OR(AZY43="日",AZY43="祝",AZY43=0,AZZ43=""),"　",MAX(IF(AND(AZZ43&lt;=BAJ14,BAB43&gt;BAK14),BAK14-BAJ14,IF(BAB43&lt;=BAK14,0,IF(AND(AZZ43&gt;BAJ14,BAB43&gt;BAK14),BAK14-AZZ43,0))),0)),0)</f>
        <v>　</v>
      </c>
      <c r="BAK43" s="663"/>
      <c r="BAL43" s="664"/>
      <c r="BAM43" s="662" t="str">
        <f>IFERROR(IF(OR(AZY43="日",AZY43="祝",AZY43=0,AZZ43=""),"　",MAX(IF(AZZ43&gt;BAM14,BAB43-AZZ43,IF(AZZ43&lt;=BAM14,BAB43-BAM14,0)),0)),0)</f>
        <v>　</v>
      </c>
      <c r="BAN43" s="663"/>
      <c r="BAO43" s="664"/>
      <c r="BAP43" s="662" t="str">
        <f>IFERROR(IF(OR(AZY43="日",AZY43="祝",AZY43=0,AZZ43=""),"　",MAX(IF(AND(AZZ43&lt;=BAP14,BAB43&gt;BAQ14),BAQ14-BAP14,IF(AND(AZZ43&gt;BAP14,BAB43&lt;=BAQ14),BAB43-AZZ43,IF(AND(AZZ43&lt;=BAP14,BAB43&lt;=BAQ14),BAB43-BAP14,IF(AND(AZZ43&gt;BAP14,BAB43&gt;BAQ14),BAQ14-AZZ43,0)))),0)),0)</f>
        <v>　</v>
      </c>
      <c r="BAQ43" s="663"/>
      <c r="BAR43" s="664"/>
      <c r="BAS43" s="662" t="str">
        <f>IFERROR(IF(OR(AZY43="日",AZY43="祝",AZY43=0,AZZ43=""),"　",MAX(IF(AND(AZZ43&gt;BAV14,BAB43&gt;BAT14),0,IF(AND(AZZ43&lt;=BAV14,AZZ43&gt;BAS14,BAB43&gt;BAT14),BAV14-AZZ43,IF(AND(AZZ43&lt;=BAV14,AZZ43&lt;=BAS14,BAB43&gt;BAT14),BAV14-BAS14,IF(AND(AZZ43&gt;BAS14,BAB43&lt;=BAT14),BAB43-AZZ43,IF(AND(AZZ43&lt;=BAS14,BAB43&lt;=BAT14),BAB43-BAS14,0))))),0)),0)</f>
        <v>　</v>
      </c>
      <c r="BAT43" s="663"/>
      <c r="BAU43" s="664"/>
      <c r="BAV43" s="662" t="str">
        <f>IFERROR(IF(OR(AZY43="日",AZY43="祝",AZY43=0,AZZ43=""),"　",MAX(IF(AND(AZZ43&lt;=BAV14,BAB43&gt;BAW14),BAW14-BAV14,IF(BAB43&lt;=BAW14,0,IF(AND(AZZ43&gt;BAV14,BAB43&gt;BAW14),BAW14-AZZ43,0))),0)),0)</f>
        <v>　</v>
      </c>
      <c r="BAW43" s="663"/>
      <c r="BAX43" s="664"/>
      <c r="BAY43" s="662" t="str">
        <f t="shared" si="25"/>
        <v>　</v>
      </c>
      <c r="BAZ43" s="663"/>
      <c r="BBA43" s="664"/>
      <c r="BBB43" s="665" t="str">
        <f>IF(BBE43="×",TIME(0,0,0),IF(BBO4="非常勤",BAD43,BAP43))</f>
        <v>　</v>
      </c>
      <c r="BBC43" s="666"/>
      <c r="BBD43" s="667"/>
      <c r="BBE43" s="265"/>
      <c r="BBF43" s="665" t="str">
        <f>IF(BBI43="×",TIME(0,0,0),IF(BBO4="非常勤",BAG43,BAS43))</f>
        <v>　</v>
      </c>
      <c r="BBG43" s="666"/>
      <c r="BBH43" s="667"/>
      <c r="BBI43" s="265"/>
      <c r="BBJ43" s="665" t="str">
        <f>IF(BBM43="×",TIME(0,0,0),IF(BBO4="非常勤",BAJ43,BAV43))</f>
        <v>　</v>
      </c>
      <c r="BBK43" s="666"/>
      <c r="BBL43" s="667"/>
      <c r="BBM43" s="265"/>
      <c r="BBN43" s="665" t="str">
        <f>IF(BBQ43="×",TIME(0,0,0),IF(BBO4="非常勤",BAM43,BAY43))</f>
        <v>　</v>
      </c>
      <c r="BBO43" s="666"/>
      <c r="BBP43" s="667"/>
      <c r="BBQ43" s="265"/>
      <c r="BBR43" s="668"/>
      <c r="BBS43" s="669"/>
      <c r="BBT43" s="668"/>
      <c r="BBU43" s="670"/>
      <c r="BBV43" s="669"/>
      <c r="BBW43" s="671"/>
      <c r="BBX43" s="672"/>
      <c r="BBY43" s="672"/>
      <c r="BBZ43" s="673"/>
      <c r="BCA43" s="263">
        <f>$A$43</f>
        <v>29</v>
      </c>
      <c r="BCB43" s="264" t="str">
        <f>$B$43</f>
        <v>木</v>
      </c>
      <c r="BCC43" s="660"/>
      <c r="BCD43" s="661"/>
      <c r="BCE43" s="660"/>
      <c r="BCF43" s="661"/>
      <c r="BCG43" s="662" t="str">
        <f>IFERROR(IF(OR(BCB43="日",BCB43="祝",BCB43=0,BCC43=""),"　",MAX(IF(AND(BCC43&lt;=BCG14,BCE43&gt;BCH14),BCH14-BCG14,IF(AND(BCC43&gt;BCG14,BCE43&lt;=BCH14),BCE43-BCC43,IF(AND(BCC43&lt;=BCG14,BCE43&lt;=BCH14),BCE43-BCG14,IF(AND(BCC43&gt;BCG14,BCE43&gt;BCH14),BCH14-BCC43,0)))),0)),0)</f>
        <v>　</v>
      </c>
      <c r="BCH43" s="663"/>
      <c r="BCI43" s="664"/>
      <c r="BCJ43" s="662" t="str">
        <f>IFERROR(IF(OR(BCB43="日",BCB43="祝",BCB43=0,BCC43=""),"　",MAX(IF(AND(BCC43&gt;BCM14,BCE43&gt;BCK14),0,IF(AND(BCC43&lt;=BCM14,BCC43&gt;BCJ14,BCE43&gt;BCK14),BCM14-BCC43,IF(AND(BCC43&lt;=BCM14,BCC43&lt;=BCJ14,BCE43&gt;BCK14),BCM14-BCJ14,IF(AND(BCC43&gt;BCJ14,BCE43&lt;=BCK14),BCE43-BCC43,IF(AND(BCC43&lt;=BCJ14,BCE43&lt;=BCK14),BCE43-BCJ14,0))))),0)),0)</f>
        <v>　</v>
      </c>
      <c r="BCK43" s="663"/>
      <c r="BCL43" s="664"/>
      <c r="BCM43" s="662" t="str">
        <f>IFERROR(IF(OR(BCB43="日",BCB43="祝",BCB43=0,BCC43=""),"　",MAX(IF(AND(BCC43&lt;=BCM14,BCE43&gt;BCN14),BCN14-BCM14,IF(BCE43&lt;=BCN14,0,IF(AND(BCC43&gt;BCM14,BCE43&gt;BCN14),BCN14-BCC43,0))),0)),0)</f>
        <v>　</v>
      </c>
      <c r="BCN43" s="663"/>
      <c r="BCO43" s="664"/>
      <c r="BCP43" s="662" t="str">
        <f>IFERROR(IF(OR(BCB43="日",BCB43="祝",BCB43=0,BCC43=""),"　",MAX(IF(BCC43&gt;BCP14,BCE43-BCC43,IF(BCC43&lt;=BCP14,BCE43-BCP14,0)),0)),0)</f>
        <v>　</v>
      </c>
      <c r="BCQ43" s="663"/>
      <c r="BCR43" s="664"/>
      <c r="BCS43" s="662" t="str">
        <f>IFERROR(IF(OR(BCB43="日",BCB43="祝",BCB43=0,BCC43=""),"　",MAX(IF(AND(BCC43&lt;=BCS14,BCE43&gt;BCT14),BCT14-BCS14,IF(AND(BCC43&gt;BCS14,BCE43&lt;=BCT14),BCE43-BCC43,IF(AND(BCC43&lt;=BCS14,BCE43&lt;=BCT14),BCE43-BCS14,IF(AND(BCC43&gt;BCS14,BCE43&gt;BCT14),BCT14-BCC43,0)))),0)),0)</f>
        <v>　</v>
      </c>
      <c r="BCT43" s="663"/>
      <c r="BCU43" s="664"/>
      <c r="BCV43" s="662" t="str">
        <f>IFERROR(IF(OR(BCB43="日",BCB43="祝",BCB43=0,BCC43=""),"　",MAX(IF(AND(BCC43&gt;BCY14,BCE43&gt;BCW14),0,IF(AND(BCC43&lt;=BCY14,BCC43&gt;BCV14,BCE43&gt;BCW14),BCY14-BCC43,IF(AND(BCC43&lt;=BCY14,BCC43&lt;=BCV14,BCE43&gt;BCW14),BCY14-BCV14,IF(AND(BCC43&gt;BCV14,BCE43&lt;=BCW14),BCE43-BCC43,IF(AND(BCC43&lt;=BCV14,BCE43&lt;=BCW14),BCE43-BCV14,0))))),0)),0)</f>
        <v>　</v>
      </c>
      <c r="BCW43" s="663"/>
      <c r="BCX43" s="664"/>
      <c r="BCY43" s="662" t="str">
        <f>IFERROR(IF(OR(BCB43="日",BCB43="祝",BCB43=0,BCC43=""),"　",MAX(IF(AND(BCC43&lt;=BCY14,BCE43&gt;BCZ14),BCZ14-BCY14,IF(BCE43&lt;=BCZ14,0,IF(AND(BCC43&gt;BCY14,BCE43&gt;BCZ14),BCZ14-BCC43,0))),0)),0)</f>
        <v>　</v>
      </c>
      <c r="BCZ43" s="663"/>
      <c r="BDA43" s="664"/>
      <c r="BDB43" s="662" t="str">
        <f t="shared" si="26"/>
        <v>　</v>
      </c>
      <c r="BDC43" s="663"/>
      <c r="BDD43" s="664"/>
      <c r="BDE43" s="665" t="str">
        <f>IF(BDH43="×",TIME(0,0,0),IF(BDR4="非常勤",BCG43,BCS43))</f>
        <v>　</v>
      </c>
      <c r="BDF43" s="666"/>
      <c r="BDG43" s="667"/>
      <c r="BDH43" s="265"/>
      <c r="BDI43" s="665" t="str">
        <f>IF(BDL43="×",TIME(0,0,0),IF(BDR4="非常勤",BCJ43,BCV43))</f>
        <v>　</v>
      </c>
      <c r="BDJ43" s="666"/>
      <c r="BDK43" s="667"/>
      <c r="BDL43" s="265"/>
      <c r="BDM43" s="665" t="str">
        <f>IF(BDP43="×",TIME(0,0,0),IF(BDR4="非常勤",BCM43,BCY43))</f>
        <v>　</v>
      </c>
      <c r="BDN43" s="666"/>
      <c r="BDO43" s="667"/>
      <c r="BDP43" s="265"/>
      <c r="BDQ43" s="665" t="str">
        <f>IF(BDT43="×",TIME(0,0,0),IF(BDR4="非常勤",BCP43,BDB43))</f>
        <v>　</v>
      </c>
      <c r="BDR43" s="666"/>
      <c r="BDS43" s="667"/>
      <c r="BDT43" s="265"/>
      <c r="BDU43" s="668"/>
      <c r="BDV43" s="669"/>
      <c r="BDW43" s="668"/>
      <c r="BDX43" s="670"/>
      <c r="BDY43" s="669"/>
      <c r="BDZ43" s="671"/>
      <c r="BEA43" s="672"/>
      <c r="BEB43" s="672"/>
      <c r="BEC43" s="673"/>
      <c r="BED43" s="263">
        <f>$A$43</f>
        <v>29</v>
      </c>
      <c r="BEE43" s="264" t="str">
        <f>$B$43</f>
        <v>木</v>
      </c>
      <c r="BEF43" s="660"/>
      <c r="BEG43" s="661"/>
      <c r="BEH43" s="660"/>
      <c r="BEI43" s="661"/>
      <c r="BEJ43" s="662" t="str">
        <f>IFERROR(IF(OR(BEE43="日",BEE43="祝",BEE43=0,BEF43=""),"　",MAX(IF(AND(BEF43&lt;=BEJ14,BEH43&gt;BEK14),BEK14-BEJ14,IF(AND(BEF43&gt;BEJ14,BEH43&lt;=BEK14),BEH43-BEF43,IF(AND(BEF43&lt;=BEJ14,BEH43&lt;=BEK14),BEH43-BEJ14,IF(AND(BEF43&gt;BEJ14,BEH43&gt;BEK14),BEK14-BEF43,0)))),0)),0)</f>
        <v>　</v>
      </c>
      <c r="BEK43" s="663"/>
      <c r="BEL43" s="664"/>
      <c r="BEM43" s="662" t="str">
        <f>IFERROR(IF(OR(BEE43="日",BEE43="祝",BEE43=0,BEF43=""),"　",MAX(IF(AND(BEF43&gt;BEP14,BEH43&gt;BEN14),0,IF(AND(BEF43&lt;=BEP14,BEF43&gt;BEM14,BEH43&gt;BEN14),BEP14-BEF43,IF(AND(BEF43&lt;=BEP14,BEF43&lt;=BEM14,BEH43&gt;BEN14),BEP14-BEM14,IF(AND(BEF43&gt;BEM14,BEH43&lt;=BEN14),BEH43-BEF43,IF(AND(BEF43&lt;=BEM14,BEH43&lt;=BEN14),BEH43-BEM14,0))))),0)),0)</f>
        <v>　</v>
      </c>
      <c r="BEN43" s="663"/>
      <c r="BEO43" s="664"/>
      <c r="BEP43" s="662" t="str">
        <f>IFERROR(IF(OR(BEE43="日",BEE43="祝",BEE43=0,BEF43=""),"　",MAX(IF(AND(BEF43&lt;=BEP14,BEH43&gt;BEQ14),BEQ14-BEP14,IF(BEH43&lt;=BEQ14,0,IF(AND(BEF43&gt;BEP14,BEH43&gt;BEQ14),BEQ14-BEF43,0))),0)),0)</f>
        <v>　</v>
      </c>
      <c r="BEQ43" s="663"/>
      <c r="BER43" s="664"/>
      <c r="BES43" s="662" t="str">
        <f>IFERROR(IF(OR(BEE43="日",BEE43="祝",BEE43=0,BEF43=""),"　",MAX(IF(BEF43&gt;BES14,BEH43-BEF43,IF(BEF43&lt;=BES14,BEH43-BES14,0)),0)),0)</f>
        <v>　</v>
      </c>
      <c r="BET43" s="663"/>
      <c r="BEU43" s="664"/>
      <c r="BEV43" s="662" t="str">
        <f>IFERROR(IF(OR(BEE43="日",BEE43="祝",BEE43=0,BEF43=""),"　",MAX(IF(AND(BEF43&lt;=BEV14,BEH43&gt;BEW14),BEW14-BEV14,IF(AND(BEF43&gt;BEV14,BEH43&lt;=BEW14),BEH43-BEF43,IF(AND(BEF43&lt;=BEV14,BEH43&lt;=BEW14),BEH43-BEV14,IF(AND(BEF43&gt;BEV14,BEH43&gt;BEW14),BEW14-BEF43,0)))),0)),0)</f>
        <v>　</v>
      </c>
      <c r="BEW43" s="663"/>
      <c r="BEX43" s="664"/>
      <c r="BEY43" s="662" t="str">
        <f>IFERROR(IF(OR(BEE43="日",BEE43="祝",BEE43=0,BEF43=""),"　",MAX(IF(AND(BEF43&gt;BFB14,BEH43&gt;BEZ14),0,IF(AND(BEF43&lt;=BFB14,BEF43&gt;BEY14,BEH43&gt;BEZ14),BFB14-BEF43,IF(AND(BEF43&lt;=BFB14,BEF43&lt;=BEY14,BEH43&gt;BEZ14),BFB14-BEY14,IF(AND(BEF43&gt;BEY14,BEH43&lt;=BEZ14),BEH43-BEF43,IF(AND(BEF43&lt;=BEY14,BEH43&lt;=BEZ14),BEH43-BEY14,0))))),0)),0)</f>
        <v>　</v>
      </c>
      <c r="BEZ43" s="663"/>
      <c r="BFA43" s="664"/>
      <c r="BFB43" s="662" t="str">
        <f>IFERROR(IF(OR(BEE43="日",BEE43="祝",BEE43=0,BEF43=""),"　",MAX(IF(AND(BEF43&lt;=BFB14,BEH43&gt;BFC14),BFC14-BFB14,IF(BEH43&lt;=BFC14,0,IF(AND(BEF43&gt;BFB14,BEH43&gt;BFC14),BFC14-BEF43,0))),0)),0)</f>
        <v>　</v>
      </c>
      <c r="BFC43" s="663"/>
      <c r="BFD43" s="664"/>
      <c r="BFE43" s="662" t="str">
        <f t="shared" si="27"/>
        <v>　</v>
      </c>
      <c r="BFF43" s="663"/>
      <c r="BFG43" s="664"/>
      <c r="BFH43" s="665" t="str">
        <f>IF(BFK43="×",TIME(0,0,0),IF(BFU4="非常勤",BEJ43,BEV43))</f>
        <v>　</v>
      </c>
      <c r="BFI43" s="666"/>
      <c r="BFJ43" s="667"/>
      <c r="BFK43" s="265"/>
      <c r="BFL43" s="665" t="str">
        <f>IF(BFO43="×",TIME(0,0,0),IF(BFU4="非常勤",BEM43,BEY43))</f>
        <v>　</v>
      </c>
      <c r="BFM43" s="666"/>
      <c r="BFN43" s="667"/>
      <c r="BFO43" s="265"/>
      <c r="BFP43" s="665" t="str">
        <f>IF(BFS43="×",TIME(0,0,0),IF(BFU4="非常勤",BEP43,BFB43))</f>
        <v>　</v>
      </c>
      <c r="BFQ43" s="666"/>
      <c r="BFR43" s="667"/>
      <c r="BFS43" s="265"/>
      <c r="BFT43" s="665" t="str">
        <f>IF(BFW43="×",TIME(0,0,0),IF(BFU4="非常勤",BES43,BFE43))</f>
        <v>　</v>
      </c>
      <c r="BFU43" s="666"/>
      <c r="BFV43" s="667"/>
      <c r="BFW43" s="265"/>
      <c r="BFX43" s="668"/>
      <c r="BFY43" s="669"/>
      <c r="BFZ43" s="668"/>
      <c r="BGA43" s="670"/>
      <c r="BGB43" s="669"/>
      <c r="BGC43" s="671"/>
      <c r="BGD43" s="672"/>
      <c r="BGE43" s="672"/>
      <c r="BGF43" s="673"/>
      <c r="BGG43" s="263">
        <f>$A$43</f>
        <v>29</v>
      </c>
      <c r="BGH43" s="264" t="str">
        <f>$B$43</f>
        <v>木</v>
      </c>
      <c r="BGI43" s="660"/>
      <c r="BGJ43" s="661"/>
      <c r="BGK43" s="660"/>
      <c r="BGL43" s="661"/>
      <c r="BGM43" s="662" t="str">
        <f>IFERROR(IF(OR(BGH43="日",BGH43="祝",BGH43=0,BGI43=""),"　",MAX(IF(AND(BGI43&lt;=BGM14,BGK43&gt;BGN14),BGN14-BGM14,IF(AND(BGI43&gt;BGM14,BGK43&lt;=BGN14),BGK43-BGI43,IF(AND(BGI43&lt;=BGM14,BGK43&lt;=BGN14),BGK43-BGM14,IF(AND(BGI43&gt;BGM14,BGK43&gt;BGN14),BGN14-BGI43,0)))),0)),0)</f>
        <v>　</v>
      </c>
      <c r="BGN43" s="663"/>
      <c r="BGO43" s="664"/>
      <c r="BGP43" s="662" t="str">
        <f>IFERROR(IF(OR(BGH43="日",BGH43="祝",BGH43=0,BGI43=""),"　",MAX(IF(AND(BGI43&gt;BGS14,BGK43&gt;BGQ14),0,IF(AND(BGI43&lt;=BGS14,BGI43&gt;BGP14,BGK43&gt;BGQ14),BGS14-BGI43,IF(AND(BGI43&lt;=BGS14,BGI43&lt;=BGP14,BGK43&gt;BGQ14),BGS14-BGP14,IF(AND(BGI43&gt;BGP14,BGK43&lt;=BGQ14),BGK43-BGI43,IF(AND(BGI43&lt;=BGP14,BGK43&lt;=BGQ14),BGK43-BGP14,0))))),0)),0)</f>
        <v>　</v>
      </c>
      <c r="BGQ43" s="663"/>
      <c r="BGR43" s="664"/>
      <c r="BGS43" s="662" t="str">
        <f>IFERROR(IF(OR(BGH43="日",BGH43="祝",BGH43=0,BGI43=""),"　",MAX(IF(AND(BGI43&lt;=BGS14,BGK43&gt;BGT14),BGT14-BGS14,IF(BGK43&lt;=BGT14,0,IF(AND(BGI43&gt;BGS14,BGK43&gt;BGT14),BGT14-BGI43,0))),0)),0)</f>
        <v>　</v>
      </c>
      <c r="BGT43" s="663"/>
      <c r="BGU43" s="664"/>
      <c r="BGV43" s="662" t="str">
        <f>IFERROR(IF(OR(BGH43="日",BGH43="祝",BGH43=0,BGI43=""),"　",MAX(IF(BGI43&gt;BGV14,BGK43-BGI43,IF(BGI43&lt;=BGV14,BGK43-BGV14,0)),0)),0)</f>
        <v>　</v>
      </c>
      <c r="BGW43" s="663"/>
      <c r="BGX43" s="664"/>
      <c r="BGY43" s="662" t="str">
        <f>IFERROR(IF(OR(BGH43="日",BGH43="祝",BGH43=0,BGI43=""),"　",MAX(IF(AND(BGI43&lt;=BGY14,BGK43&gt;BGZ14),BGZ14-BGY14,IF(AND(BGI43&gt;BGY14,BGK43&lt;=BGZ14),BGK43-BGI43,IF(AND(BGI43&lt;=BGY14,BGK43&lt;=BGZ14),BGK43-BGY14,IF(AND(BGI43&gt;BGY14,BGK43&gt;BGZ14),BGZ14-BGI43,0)))),0)),0)</f>
        <v>　</v>
      </c>
      <c r="BGZ43" s="663"/>
      <c r="BHA43" s="664"/>
      <c r="BHB43" s="662" t="str">
        <f>IFERROR(IF(OR(BGH43="日",BGH43="祝",BGH43=0,BGI43=""),"　",MAX(IF(AND(BGI43&gt;BHE14,BGK43&gt;BHC14),0,IF(AND(BGI43&lt;=BHE14,BGI43&gt;BHB14,BGK43&gt;BHC14),BHE14-BGI43,IF(AND(BGI43&lt;=BHE14,BGI43&lt;=BHB14,BGK43&gt;BHC14),BHE14-BHB14,IF(AND(BGI43&gt;BHB14,BGK43&lt;=BHC14),BGK43-BGI43,IF(AND(BGI43&lt;=BHB14,BGK43&lt;=BHC14),BGK43-BHB14,0))))),0)),0)</f>
        <v>　</v>
      </c>
      <c r="BHC43" s="663"/>
      <c r="BHD43" s="664"/>
      <c r="BHE43" s="662" t="str">
        <f>IFERROR(IF(OR(BGH43="日",BGH43="祝",BGH43=0,BGI43=""),"　",MAX(IF(AND(BGI43&lt;=BHE14,BGK43&gt;BHF14),BHF14-BHE14,IF(BGK43&lt;=BHF14,0,IF(AND(BGI43&gt;BHE14,BGK43&gt;BHF14),BHF14-BGI43,0))),0)),0)</f>
        <v>　</v>
      </c>
      <c r="BHF43" s="663"/>
      <c r="BHG43" s="664"/>
      <c r="BHH43" s="662" t="str">
        <f t="shared" si="28"/>
        <v>　</v>
      </c>
      <c r="BHI43" s="663"/>
      <c r="BHJ43" s="664"/>
      <c r="BHK43" s="665" t="str">
        <f>IF(BHN43="×",TIME(0,0,0),IF(BHX4="非常勤",BGM43,BGY43))</f>
        <v>　</v>
      </c>
      <c r="BHL43" s="666"/>
      <c r="BHM43" s="667"/>
      <c r="BHN43" s="265"/>
      <c r="BHO43" s="665" t="str">
        <f>IF(BHR43="×",TIME(0,0,0),IF(BHX4="非常勤",BGP43,BHB43))</f>
        <v>　</v>
      </c>
      <c r="BHP43" s="666"/>
      <c r="BHQ43" s="667"/>
      <c r="BHR43" s="265"/>
      <c r="BHS43" s="665" t="str">
        <f>IF(BHV43="×",TIME(0,0,0),IF(BHX4="非常勤",BGS43,BHE43))</f>
        <v>　</v>
      </c>
      <c r="BHT43" s="666"/>
      <c r="BHU43" s="667"/>
      <c r="BHV43" s="265"/>
      <c r="BHW43" s="665" t="str">
        <f>IF(BHZ43="×",TIME(0,0,0),IF(BHX4="非常勤",BGV43,BHH43))</f>
        <v>　</v>
      </c>
      <c r="BHX43" s="666"/>
      <c r="BHY43" s="667"/>
      <c r="BHZ43" s="265"/>
      <c r="BIA43" s="668"/>
      <c r="BIB43" s="669"/>
      <c r="BIC43" s="668"/>
      <c r="BID43" s="670"/>
      <c r="BIE43" s="669"/>
      <c r="BIF43" s="671"/>
      <c r="BIG43" s="672"/>
      <c r="BIH43" s="672"/>
      <c r="BII43" s="673"/>
      <c r="BIJ43" s="263">
        <f>$A$43</f>
        <v>29</v>
      </c>
      <c r="BIK43" s="264" t="str">
        <f>$B$43</f>
        <v>木</v>
      </c>
      <c r="BIL43" s="660"/>
      <c r="BIM43" s="661"/>
      <c r="BIN43" s="660"/>
      <c r="BIO43" s="661"/>
      <c r="BIP43" s="662" t="str">
        <f>IFERROR(IF(OR(BIK43="日",BIK43="祝",BIK43=0,BIL43=""),"　",MAX(IF(AND(BIL43&lt;=BIP14,BIN43&gt;BIQ14),BIQ14-BIP14,IF(AND(BIL43&gt;BIP14,BIN43&lt;=BIQ14),BIN43-BIL43,IF(AND(BIL43&lt;=BIP14,BIN43&lt;=BIQ14),BIN43-BIP14,IF(AND(BIL43&gt;BIP14,BIN43&gt;BIQ14),BIQ14-BIL43,0)))),0)),0)</f>
        <v>　</v>
      </c>
      <c r="BIQ43" s="663"/>
      <c r="BIR43" s="664"/>
      <c r="BIS43" s="662" t="str">
        <f>IFERROR(IF(OR(BIK43="日",BIK43="祝",BIK43=0,BIL43=""),"　",MAX(IF(AND(BIL43&gt;BIV14,BIN43&gt;BIT14),0,IF(AND(BIL43&lt;=BIV14,BIL43&gt;BIS14,BIN43&gt;BIT14),BIV14-BIL43,IF(AND(BIL43&lt;=BIV14,BIL43&lt;=BIS14,BIN43&gt;BIT14),BIV14-BIS14,IF(AND(BIL43&gt;BIS14,BIN43&lt;=BIT14),BIN43-BIL43,IF(AND(BIL43&lt;=BIS14,BIN43&lt;=BIT14),BIN43-BIS14,0))))),0)),0)</f>
        <v>　</v>
      </c>
      <c r="BIT43" s="663"/>
      <c r="BIU43" s="664"/>
      <c r="BIV43" s="662" t="str">
        <f>IFERROR(IF(OR(BIK43="日",BIK43="祝",BIK43=0,BIL43=""),"　",MAX(IF(AND(BIL43&lt;=BIV14,BIN43&gt;BIW14),BIW14-BIV14,IF(BIN43&lt;=BIW14,0,IF(AND(BIL43&gt;BIV14,BIN43&gt;BIW14),BIW14-BIL43,0))),0)),0)</f>
        <v>　</v>
      </c>
      <c r="BIW43" s="663"/>
      <c r="BIX43" s="664"/>
      <c r="BIY43" s="662" t="str">
        <f>IFERROR(IF(OR(BIK43="日",BIK43="祝",BIK43=0,BIL43=""),"　",MAX(IF(BIL43&gt;BIY14,BIN43-BIL43,IF(BIL43&lt;=BIY14,BIN43-BIY14,0)),0)),0)</f>
        <v>　</v>
      </c>
      <c r="BIZ43" s="663"/>
      <c r="BJA43" s="664"/>
      <c r="BJB43" s="662" t="str">
        <f>IFERROR(IF(OR(BIK43="日",BIK43="祝",BIK43=0,BIL43=""),"　",MAX(IF(AND(BIL43&lt;=BJB14,BIN43&gt;BJC14),BJC14-BJB14,IF(AND(BIL43&gt;BJB14,BIN43&lt;=BJC14),BIN43-BIL43,IF(AND(BIL43&lt;=BJB14,BIN43&lt;=BJC14),BIN43-BJB14,IF(AND(BIL43&gt;BJB14,BIN43&gt;BJC14),BJC14-BIL43,0)))),0)),0)</f>
        <v>　</v>
      </c>
      <c r="BJC43" s="663"/>
      <c r="BJD43" s="664"/>
      <c r="BJE43" s="662" t="str">
        <f>IFERROR(IF(OR(BIK43="日",BIK43="祝",BIK43=0,BIL43=""),"　",MAX(IF(AND(BIL43&gt;BJH14,BIN43&gt;BJF14),0,IF(AND(BIL43&lt;=BJH14,BIL43&gt;BJE14,BIN43&gt;BJF14),BJH14-BIL43,IF(AND(BIL43&lt;=BJH14,BIL43&lt;=BJE14,BIN43&gt;BJF14),BJH14-BJE14,IF(AND(BIL43&gt;BJE14,BIN43&lt;=BJF14),BIN43-BIL43,IF(AND(BIL43&lt;=BJE14,BIN43&lt;=BJF14),BIN43-BJE14,0))))),0)),0)</f>
        <v>　</v>
      </c>
      <c r="BJF43" s="663"/>
      <c r="BJG43" s="664"/>
      <c r="BJH43" s="662" t="str">
        <f>IFERROR(IF(OR(BIK43="日",BIK43="祝",BIK43=0,BIL43=""),"　",MAX(IF(AND(BIL43&lt;=BJH14,BIN43&gt;BJI14),BJI14-BJH14,IF(BIN43&lt;=BJI14,0,IF(AND(BIL43&gt;BJH14,BIN43&gt;BJI14),BJI14-BIL43,0))),0)),0)</f>
        <v>　</v>
      </c>
      <c r="BJI43" s="663"/>
      <c r="BJJ43" s="664"/>
      <c r="BJK43" s="662" t="str">
        <f t="shared" si="29"/>
        <v>　</v>
      </c>
      <c r="BJL43" s="663"/>
      <c r="BJM43" s="664"/>
      <c r="BJN43" s="665" t="str">
        <f>IF(BJQ43="×",TIME(0,0,0),IF(BKA4="非常勤",BIP43,BJB43))</f>
        <v>　</v>
      </c>
      <c r="BJO43" s="666"/>
      <c r="BJP43" s="667"/>
      <c r="BJQ43" s="265"/>
      <c r="BJR43" s="665" t="str">
        <f>IF(BJU43="×",TIME(0,0,0),IF(BKA4="非常勤",BIS43,BJE43))</f>
        <v>　</v>
      </c>
      <c r="BJS43" s="666"/>
      <c r="BJT43" s="667"/>
      <c r="BJU43" s="265"/>
      <c r="BJV43" s="665" t="str">
        <f>IF(BJY43="×",TIME(0,0,0),IF(BKA4="非常勤",BIV43,BJH43))</f>
        <v>　</v>
      </c>
      <c r="BJW43" s="666"/>
      <c r="BJX43" s="667"/>
      <c r="BJY43" s="265"/>
      <c r="BJZ43" s="665" t="str">
        <f>IF(BKC43="×",TIME(0,0,0),IF(BKA4="非常勤",BIY43,BJK43))</f>
        <v>　</v>
      </c>
      <c r="BKA43" s="666"/>
      <c r="BKB43" s="667"/>
      <c r="BKC43" s="265"/>
      <c r="BKD43" s="668"/>
      <c r="BKE43" s="669"/>
      <c r="BKF43" s="668"/>
      <c r="BKG43" s="670"/>
      <c r="BKH43" s="669"/>
      <c r="BKI43" s="671"/>
      <c r="BKJ43" s="672"/>
      <c r="BKK43" s="672"/>
      <c r="BKL43" s="673"/>
      <c r="BKM43" s="263">
        <f>$A$43</f>
        <v>29</v>
      </c>
      <c r="BKN43" s="264" t="str">
        <f>$B$43</f>
        <v>木</v>
      </c>
      <c r="BKO43" s="660"/>
      <c r="BKP43" s="661"/>
      <c r="BKQ43" s="660"/>
      <c r="BKR43" s="661"/>
      <c r="BKS43" s="662" t="str">
        <f>IFERROR(IF(OR(BKN43="日",BKN43="祝",BKN43=0,BKO43=""),"　",MAX(IF(AND(BKO43&lt;=BKS14,BKQ43&gt;BKT14),BKT14-BKS14,IF(AND(BKO43&gt;BKS14,BKQ43&lt;=BKT14),BKQ43-BKO43,IF(AND(BKO43&lt;=BKS14,BKQ43&lt;=BKT14),BKQ43-BKS14,IF(AND(BKO43&gt;BKS14,BKQ43&gt;BKT14),BKT14-BKO43,0)))),0)),0)</f>
        <v>　</v>
      </c>
      <c r="BKT43" s="663"/>
      <c r="BKU43" s="664"/>
      <c r="BKV43" s="662" t="str">
        <f>IFERROR(IF(OR(BKN43="日",BKN43="祝",BKN43=0,BKO43=""),"　",MAX(IF(AND(BKO43&gt;BKY14,BKQ43&gt;BKW14),0,IF(AND(BKO43&lt;=BKY14,BKO43&gt;BKV14,BKQ43&gt;BKW14),BKY14-BKO43,IF(AND(BKO43&lt;=BKY14,BKO43&lt;=BKV14,BKQ43&gt;BKW14),BKY14-BKV14,IF(AND(BKO43&gt;BKV14,BKQ43&lt;=BKW14),BKQ43-BKO43,IF(AND(BKO43&lt;=BKV14,BKQ43&lt;=BKW14),BKQ43-BKV14,0))))),0)),0)</f>
        <v>　</v>
      </c>
      <c r="BKW43" s="663"/>
      <c r="BKX43" s="664"/>
      <c r="BKY43" s="662" t="str">
        <f>IFERROR(IF(OR(BKN43="日",BKN43="祝",BKN43=0,BKO43=""),"　",MAX(IF(AND(BKO43&lt;=BKY14,BKQ43&gt;BKZ14),BKZ14-BKY14,IF(BKQ43&lt;=BKZ14,0,IF(AND(BKO43&gt;BKY14,BKQ43&gt;BKZ14),BKZ14-BKO43,0))),0)),0)</f>
        <v>　</v>
      </c>
      <c r="BKZ43" s="663"/>
      <c r="BLA43" s="664"/>
      <c r="BLB43" s="662" t="str">
        <f>IFERROR(IF(OR(BKN43="日",BKN43="祝",BKN43=0,BKO43=""),"　",MAX(IF(BKO43&gt;BLB14,BKQ43-BKO43,IF(BKO43&lt;=BLB14,BKQ43-BLB14,0)),0)),0)</f>
        <v>　</v>
      </c>
      <c r="BLC43" s="663"/>
      <c r="BLD43" s="664"/>
      <c r="BLE43" s="662" t="str">
        <f>IFERROR(IF(OR(BKN43="日",BKN43="祝",BKN43=0,BKO43=""),"　",MAX(IF(AND(BKO43&lt;=BLE14,BKQ43&gt;BLF14),BLF14-BLE14,IF(AND(BKO43&gt;BLE14,BKQ43&lt;=BLF14),BKQ43-BKO43,IF(AND(BKO43&lt;=BLE14,BKQ43&lt;=BLF14),BKQ43-BLE14,IF(AND(BKO43&gt;BLE14,BKQ43&gt;BLF14),BLF14-BKO43,0)))),0)),0)</f>
        <v>　</v>
      </c>
      <c r="BLF43" s="663"/>
      <c r="BLG43" s="664"/>
      <c r="BLH43" s="662" t="str">
        <f>IFERROR(IF(OR(BKN43="日",BKN43="祝",BKN43=0,BKO43=""),"　",MAX(IF(AND(BKO43&gt;BLK14,BKQ43&gt;BLI14),0,IF(AND(BKO43&lt;=BLK14,BKO43&gt;BLH14,BKQ43&gt;BLI14),BLK14-BKO43,IF(AND(BKO43&lt;=BLK14,BKO43&lt;=BLH14,BKQ43&gt;BLI14),BLK14-BLH14,IF(AND(BKO43&gt;BLH14,BKQ43&lt;=BLI14),BKQ43-BKO43,IF(AND(BKO43&lt;=BLH14,BKQ43&lt;=BLI14),BKQ43-BLH14,0))))),0)),0)</f>
        <v>　</v>
      </c>
      <c r="BLI43" s="663"/>
      <c r="BLJ43" s="664"/>
      <c r="BLK43" s="662" t="str">
        <f>IFERROR(IF(OR(BKN43="日",BKN43="祝",BKN43=0,BKO43=""),"　",MAX(IF(AND(BKO43&lt;=BLK14,BKQ43&gt;BLL14),BLL14-BLK14,IF(BKQ43&lt;=BLL14,0,IF(AND(BKO43&gt;BLK14,BKQ43&gt;BLL14),BLL14-BKO43,0))),0)),0)</f>
        <v>　</v>
      </c>
      <c r="BLL43" s="663"/>
      <c r="BLM43" s="664"/>
      <c r="BLN43" s="662" t="str">
        <f t="shared" si="30"/>
        <v>　</v>
      </c>
      <c r="BLO43" s="663"/>
      <c r="BLP43" s="664"/>
      <c r="BLQ43" s="665" t="str">
        <f>IF(BLT43="×",TIME(0,0,0),IF(BMD4="非常勤",BKS43,BLE43))</f>
        <v>　</v>
      </c>
      <c r="BLR43" s="666"/>
      <c r="BLS43" s="667"/>
      <c r="BLT43" s="265"/>
      <c r="BLU43" s="665" t="str">
        <f>IF(BLX43="×",TIME(0,0,0),IF(BMD4="非常勤",BKV43,BLH43))</f>
        <v>　</v>
      </c>
      <c r="BLV43" s="666"/>
      <c r="BLW43" s="667"/>
      <c r="BLX43" s="265"/>
      <c r="BLY43" s="665" t="str">
        <f>IF(BMB43="×",TIME(0,0,0),IF(BMD4="非常勤",BKY43,BLK43))</f>
        <v>　</v>
      </c>
      <c r="BLZ43" s="666"/>
      <c r="BMA43" s="667"/>
      <c r="BMB43" s="265"/>
      <c r="BMC43" s="665" t="str">
        <f>IF(BMF43="×",TIME(0,0,0),IF(BMD4="非常勤",BLB43,BLN43))</f>
        <v>　</v>
      </c>
      <c r="BMD43" s="666"/>
      <c r="BME43" s="667"/>
      <c r="BMF43" s="265"/>
      <c r="BMG43" s="668"/>
      <c r="BMH43" s="669"/>
      <c r="BMI43" s="668"/>
      <c r="BMJ43" s="670"/>
      <c r="BMK43" s="669"/>
      <c r="BML43" s="671"/>
      <c r="BMM43" s="672"/>
      <c r="BMN43" s="672"/>
      <c r="BMO43" s="673"/>
      <c r="BMP43" s="263">
        <f>$A$43</f>
        <v>29</v>
      </c>
      <c r="BMQ43" s="264" t="str">
        <f>$B$43</f>
        <v>木</v>
      </c>
      <c r="BMR43" s="660"/>
      <c r="BMS43" s="661"/>
      <c r="BMT43" s="660"/>
      <c r="BMU43" s="661"/>
      <c r="BMV43" s="662" t="str">
        <f>IFERROR(IF(OR(BMQ43="日",BMQ43="祝",BMQ43=0,BMR43=""),"　",MAX(IF(AND(BMR43&lt;=BMV14,BMT43&gt;BMW14),BMW14-BMV14,IF(AND(BMR43&gt;BMV14,BMT43&lt;=BMW14),BMT43-BMR43,IF(AND(BMR43&lt;=BMV14,BMT43&lt;=BMW14),BMT43-BMV14,IF(AND(BMR43&gt;BMV14,BMT43&gt;BMW14),BMW14-BMR43,0)))),0)),0)</f>
        <v>　</v>
      </c>
      <c r="BMW43" s="663"/>
      <c r="BMX43" s="664"/>
      <c r="BMY43" s="662" t="str">
        <f>IFERROR(IF(OR(BMQ43="日",BMQ43="祝",BMQ43=0,BMR43=""),"　",MAX(IF(AND(BMR43&gt;BNB14,BMT43&gt;BMZ14),0,IF(AND(BMR43&lt;=BNB14,BMR43&gt;BMY14,BMT43&gt;BMZ14),BNB14-BMR43,IF(AND(BMR43&lt;=BNB14,BMR43&lt;=BMY14,BMT43&gt;BMZ14),BNB14-BMY14,IF(AND(BMR43&gt;BMY14,BMT43&lt;=BMZ14),BMT43-BMR43,IF(AND(BMR43&lt;=BMY14,BMT43&lt;=BMZ14),BMT43-BMY14,0))))),0)),0)</f>
        <v>　</v>
      </c>
      <c r="BMZ43" s="663"/>
      <c r="BNA43" s="664"/>
      <c r="BNB43" s="662" t="str">
        <f>IFERROR(IF(OR(BMQ43="日",BMQ43="祝",BMQ43=0,BMR43=""),"　",MAX(IF(AND(BMR43&lt;=BNB14,BMT43&gt;BNC14),BNC14-BNB14,IF(BMT43&lt;=BNC14,0,IF(AND(BMR43&gt;BNB14,BMT43&gt;BNC14),BNC14-BMR43,0))),0)),0)</f>
        <v>　</v>
      </c>
      <c r="BNC43" s="663"/>
      <c r="BND43" s="664"/>
      <c r="BNE43" s="662" t="str">
        <f>IFERROR(IF(OR(BMQ43="日",BMQ43="祝",BMQ43=0,BMR43=""),"　",MAX(IF(BMR43&gt;BNE14,BMT43-BMR43,IF(BMR43&lt;=BNE14,BMT43-BNE14,0)),0)),0)</f>
        <v>　</v>
      </c>
      <c r="BNF43" s="663"/>
      <c r="BNG43" s="664"/>
      <c r="BNH43" s="662" t="str">
        <f>IFERROR(IF(OR(BMQ43="日",BMQ43="祝",BMQ43=0,BMR43=""),"　",MAX(IF(AND(BMR43&lt;=BNH14,BMT43&gt;BNI14),BNI14-BNH14,IF(AND(BMR43&gt;BNH14,BMT43&lt;=BNI14),BMT43-BMR43,IF(AND(BMR43&lt;=BNH14,BMT43&lt;=BNI14),BMT43-BNH14,IF(AND(BMR43&gt;BNH14,BMT43&gt;BNI14),BNI14-BMR43,0)))),0)),0)</f>
        <v>　</v>
      </c>
      <c r="BNI43" s="663"/>
      <c r="BNJ43" s="664"/>
      <c r="BNK43" s="662" t="str">
        <f>IFERROR(IF(OR(BMQ43="日",BMQ43="祝",BMQ43=0,BMR43=""),"　",MAX(IF(AND(BMR43&gt;BNN14,BMT43&gt;BNL14),0,IF(AND(BMR43&lt;=BNN14,BMR43&gt;BNK14,BMT43&gt;BNL14),BNN14-BMR43,IF(AND(BMR43&lt;=BNN14,BMR43&lt;=BNK14,BMT43&gt;BNL14),BNN14-BNK14,IF(AND(BMR43&gt;BNK14,BMT43&lt;=BNL14),BMT43-BMR43,IF(AND(BMR43&lt;=BNK14,BMT43&lt;=BNL14),BMT43-BNK14,0))))),0)),0)</f>
        <v>　</v>
      </c>
      <c r="BNL43" s="663"/>
      <c r="BNM43" s="664"/>
      <c r="BNN43" s="662" t="str">
        <f>IFERROR(IF(OR(BMQ43="日",BMQ43="祝",BMQ43=0,BMR43=""),"　",MAX(IF(AND(BMR43&lt;=BNN14,BMT43&gt;BNO14),BNO14-BNN14,IF(BMT43&lt;=BNO14,0,IF(AND(BMR43&gt;BNN14,BMT43&gt;BNO14),BNO14-BMR43,0))),0)),0)</f>
        <v>　</v>
      </c>
      <c r="BNO43" s="663"/>
      <c r="BNP43" s="664"/>
      <c r="BNQ43" s="662" t="str">
        <f t="shared" si="31"/>
        <v>　</v>
      </c>
      <c r="BNR43" s="663"/>
      <c r="BNS43" s="664"/>
      <c r="BNT43" s="665" t="str">
        <f>IF(BNW43="×",TIME(0,0,0),IF(BOG4="非常勤",BMV43,BNH43))</f>
        <v>　</v>
      </c>
      <c r="BNU43" s="666"/>
      <c r="BNV43" s="667"/>
      <c r="BNW43" s="265"/>
      <c r="BNX43" s="665" t="str">
        <f>IF(BOA43="×",TIME(0,0,0),IF(BOG4="非常勤",BMY43,BNK43))</f>
        <v>　</v>
      </c>
      <c r="BNY43" s="666"/>
      <c r="BNZ43" s="667"/>
      <c r="BOA43" s="265"/>
      <c r="BOB43" s="665" t="str">
        <f>IF(BOE43="×",TIME(0,0,0),IF(BOG4="非常勤",BNB43,BNN43))</f>
        <v>　</v>
      </c>
      <c r="BOC43" s="666"/>
      <c r="BOD43" s="667"/>
      <c r="BOE43" s="265"/>
      <c r="BOF43" s="665" t="str">
        <f>IF(BOI43="×",TIME(0,0,0),IF(BOG4="非常勤",BNE43,BNQ43))</f>
        <v>　</v>
      </c>
      <c r="BOG43" s="666"/>
      <c r="BOH43" s="667"/>
      <c r="BOI43" s="265"/>
      <c r="BOJ43" s="668"/>
      <c r="BOK43" s="669"/>
      <c r="BOL43" s="668"/>
      <c r="BOM43" s="670"/>
      <c r="BON43" s="669"/>
      <c r="BOO43" s="671"/>
      <c r="BOP43" s="672"/>
      <c r="BOQ43" s="672"/>
      <c r="BOR43" s="673"/>
      <c r="BOS43" s="263">
        <f>$A$43</f>
        <v>29</v>
      </c>
      <c r="BOT43" s="264" t="str">
        <f>$B$43</f>
        <v>木</v>
      </c>
      <c r="BOU43" s="660"/>
      <c r="BOV43" s="661"/>
      <c r="BOW43" s="660"/>
      <c r="BOX43" s="661"/>
      <c r="BOY43" s="662" t="str">
        <f>IFERROR(IF(OR(BOT43="日",BOT43="祝",BOT43=0,BOU43=""),"　",MAX(IF(AND(BOU43&lt;=BOY14,BOW43&gt;BOZ14),BOZ14-BOY14,IF(AND(BOU43&gt;BOY14,BOW43&lt;=BOZ14),BOW43-BOU43,IF(AND(BOU43&lt;=BOY14,BOW43&lt;=BOZ14),BOW43-BOY14,IF(AND(BOU43&gt;BOY14,BOW43&gt;BOZ14),BOZ14-BOU43,0)))),0)),0)</f>
        <v>　</v>
      </c>
      <c r="BOZ43" s="663"/>
      <c r="BPA43" s="664"/>
      <c r="BPB43" s="662" t="str">
        <f>IFERROR(IF(OR(BOT43="日",BOT43="祝",BOT43=0,BOU43=""),"　",MAX(IF(AND(BOU43&gt;BPE14,BOW43&gt;BPC14),0,IF(AND(BOU43&lt;=BPE14,BOU43&gt;BPB14,BOW43&gt;BPC14),BPE14-BOU43,IF(AND(BOU43&lt;=BPE14,BOU43&lt;=BPB14,BOW43&gt;BPC14),BPE14-BPB14,IF(AND(BOU43&gt;BPB14,BOW43&lt;=BPC14),BOW43-BOU43,IF(AND(BOU43&lt;=BPB14,BOW43&lt;=BPC14),BOW43-BPB14,0))))),0)),0)</f>
        <v>　</v>
      </c>
      <c r="BPC43" s="663"/>
      <c r="BPD43" s="664"/>
      <c r="BPE43" s="662" t="str">
        <f>IFERROR(IF(OR(BOT43="日",BOT43="祝",BOT43=0,BOU43=""),"　",MAX(IF(AND(BOU43&lt;=BPE14,BOW43&gt;BPF14),BPF14-BPE14,IF(BOW43&lt;=BPF14,0,IF(AND(BOU43&gt;BPE14,BOW43&gt;BPF14),BPF14-BOU43,0))),0)),0)</f>
        <v>　</v>
      </c>
      <c r="BPF43" s="663"/>
      <c r="BPG43" s="664"/>
      <c r="BPH43" s="662" t="str">
        <f>IFERROR(IF(OR(BOT43="日",BOT43="祝",BOT43=0,BOU43=""),"　",MAX(IF(BOU43&gt;BPH14,BOW43-BOU43,IF(BOU43&lt;=BPH14,BOW43-BPH14,0)),0)),0)</f>
        <v>　</v>
      </c>
      <c r="BPI43" s="663"/>
      <c r="BPJ43" s="664"/>
      <c r="BPK43" s="662" t="str">
        <f>IFERROR(IF(OR(BOT43="日",BOT43="祝",BOT43=0,BOU43=""),"　",MAX(IF(AND(BOU43&lt;=BPK14,BOW43&gt;BPL14),BPL14-BPK14,IF(AND(BOU43&gt;BPK14,BOW43&lt;=BPL14),BOW43-BOU43,IF(AND(BOU43&lt;=BPK14,BOW43&lt;=BPL14),BOW43-BPK14,IF(AND(BOU43&gt;BPK14,BOW43&gt;BPL14),BPL14-BOU43,0)))),0)),0)</f>
        <v>　</v>
      </c>
      <c r="BPL43" s="663"/>
      <c r="BPM43" s="664"/>
      <c r="BPN43" s="662" t="str">
        <f>IFERROR(IF(OR(BOT43="日",BOT43="祝",BOT43=0,BOU43=""),"　",MAX(IF(AND(BOU43&gt;BPQ14,BOW43&gt;BPO14),0,IF(AND(BOU43&lt;=BPQ14,BOU43&gt;BPN14,BOW43&gt;BPO14),BPQ14-BOU43,IF(AND(BOU43&lt;=BPQ14,BOU43&lt;=BPN14,BOW43&gt;BPO14),BPQ14-BPN14,IF(AND(BOU43&gt;BPN14,BOW43&lt;=BPO14),BOW43-BOU43,IF(AND(BOU43&lt;=BPN14,BOW43&lt;=BPO14),BOW43-BPN14,0))))),0)),0)</f>
        <v>　</v>
      </c>
      <c r="BPO43" s="663"/>
      <c r="BPP43" s="664"/>
      <c r="BPQ43" s="662" t="str">
        <f>IFERROR(IF(OR(BOT43="日",BOT43="祝",BOT43=0,BOU43=""),"　",MAX(IF(AND(BOU43&lt;=BPQ14,BOW43&gt;BPR14),BPR14-BPQ14,IF(BOW43&lt;=BPR14,0,IF(AND(BOU43&gt;BPQ14,BOW43&gt;BPR14),BPR14-BOU43,0))),0)),0)</f>
        <v>　</v>
      </c>
      <c r="BPR43" s="663"/>
      <c r="BPS43" s="664"/>
      <c r="BPT43" s="662" t="str">
        <f t="shared" si="32"/>
        <v>　</v>
      </c>
      <c r="BPU43" s="663"/>
      <c r="BPV43" s="664"/>
      <c r="BPW43" s="665" t="str">
        <f>IF(BPZ43="×",TIME(0,0,0),IF(BQJ4="非常勤",BOY43,BPK43))</f>
        <v>　</v>
      </c>
      <c r="BPX43" s="666"/>
      <c r="BPY43" s="667"/>
      <c r="BPZ43" s="265"/>
      <c r="BQA43" s="665" t="str">
        <f>IF(BQD43="×",TIME(0,0,0),IF(BQJ4="非常勤",BPB43,BPN43))</f>
        <v>　</v>
      </c>
      <c r="BQB43" s="666"/>
      <c r="BQC43" s="667"/>
      <c r="BQD43" s="265"/>
      <c r="BQE43" s="665" t="str">
        <f>IF(BQH43="×",TIME(0,0,0),IF(BQJ4="非常勤",BPE43,BPQ43))</f>
        <v>　</v>
      </c>
      <c r="BQF43" s="666"/>
      <c r="BQG43" s="667"/>
      <c r="BQH43" s="265"/>
      <c r="BQI43" s="665" t="str">
        <f>IF(BQL43="×",TIME(0,0,0),IF(BQJ4="非常勤",BPH43,BPT43))</f>
        <v>　</v>
      </c>
      <c r="BQJ43" s="666"/>
      <c r="BQK43" s="667"/>
      <c r="BQL43" s="265"/>
      <c r="BQM43" s="668"/>
      <c r="BQN43" s="669"/>
      <c r="BQO43" s="668"/>
      <c r="BQP43" s="670"/>
      <c r="BQQ43" s="669"/>
      <c r="BQR43" s="671"/>
      <c r="BQS43" s="672"/>
      <c r="BQT43" s="672"/>
      <c r="BQU43" s="673"/>
      <c r="BQV43" s="263">
        <f>$A$43</f>
        <v>29</v>
      </c>
      <c r="BQW43" s="264" t="str">
        <f>$B$43</f>
        <v>木</v>
      </c>
      <c r="BQX43" s="660"/>
      <c r="BQY43" s="661"/>
      <c r="BQZ43" s="660"/>
      <c r="BRA43" s="661"/>
      <c r="BRB43" s="662" t="str">
        <f>IFERROR(IF(OR(BQW43="日",BQW43="祝",BQW43=0,BQX43=""),"　",MAX(IF(AND(BQX43&lt;=BRB14,BQZ43&gt;BRC14),BRC14-BRB14,IF(AND(BQX43&gt;BRB14,BQZ43&lt;=BRC14),BQZ43-BQX43,IF(AND(BQX43&lt;=BRB14,BQZ43&lt;=BRC14),BQZ43-BRB14,IF(AND(BQX43&gt;BRB14,BQZ43&gt;BRC14),BRC14-BQX43,0)))),0)),0)</f>
        <v>　</v>
      </c>
      <c r="BRC43" s="663"/>
      <c r="BRD43" s="664"/>
      <c r="BRE43" s="662" t="str">
        <f>IFERROR(IF(OR(BQW43="日",BQW43="祝",BQW43=0,BQX43=""),"　",MAX(IF(AND(BQX43&gt;BRH14,BQZ43&gt;BRF14),0,IF(AND(BQX43&lt;=BRH14,BQX43&gt;BRE14,BQZ43&gt;BRF14),BRH14-BQX43,IF(AND(BQX43&lt;=BRH14,BQX43&lt;=BRE14,BQZ43&gt;BRF14),BRH14-BRE14,IF(AND(BQX43&gt;BRE14,BQZ43&lt;=BRF14),BQZ43-BQX43,IF(AND(BQX43&lt;=BRE14,BQZ43&lt;=BRF14),BQZ43-BRE14,0))))),0)),0)</f>
        <v>　</v>
      </c>
      <c r="BRF43" s="663"/>
      <c r="BRG43" s="664"/>
      <c r="BRH43" s="662" t="str">
        <f>IFERROR(IF(OR(BQW43="日",BQW43="祝",BQW43=0,BQX43=""),"　",MAX(IF(AND(BQX43&lt;=BRH14,BQZ43&gt;BRI14),BRI14-BRH14,IF(BQZ43&lt;=BRI14,0,IF(AND(BQX43&gt;BRH14,BQZ43&gt;BRI14),BRI14-BQX43,0))),0)),0)</f>
        <v>　</v>
      </c>
      <c r="BRI43" s="663"/>
      <c r="BRJ43" s="664"/>
      <c r="BRK43" s="662" t="str">
        <f>IFERROR(IF(OR(BQW43="日",BQW43="祝",BQW43=0,BQX43=""),"　",MAX(IF(BQX43&gt;BRK14,BQZ43-BQX43,IF(BQX43&lt;=BRK14,BQZ43-BRK14,0)),0)),0)</f>
        <v>　</v>
      </c>
      <c r="BRL43" s="663"/>
      <c r="BRM43" s="664"/>
      <c r="BRN43" s="662" t="str">
        <f>IFERROR(IF(OR(BQW43="日",BQW43="祝",BQW43=0,BQX43=""),"　",MAX(IF(AND(BQX43&lt;=BRN14,BQZ43&gt;BRO14),BRO14-BRN14,IF(AND(BQX43&gt;BRN14,BQZ43&lt;=BRO14),BQZ43-BQX43,IF(AND(BQX43&lt;=BRN14,BQZ43&lt;=BRO14),BQZ43-BRN14,IF(AND(BQX43&gt;BRN14,BQZ43&gt;BRO14),BRO14-BQX43,0)))),0)),0)</f>
        <v>　</v>
      </c>
      <c r="BRO43" s="663"/>
      <c r="BRP43" s="664"/>
      <c r="BRQ43" s="662" t="str">
        <f>IFERROR(IF(OR(BQW43="日",BQW43="祝",BQW43=0,BQX43=""),"　",MAX(IF(AND(BQX43&gt;BRT14,BQZ43&gt;BRR14),0,IF(AND(BQX43&lt;=BRT14,BQX43&gt;BRQ14,BQZ43&gt;BRR14),BRT14-BQX43,IF(AND(BQX43&lt;=BRT14,BQX43&lt;=BRQ14,BQZ43&gt;BRR14),BRT14-BRQ14,IF(AND(BQX43&gt;BRQ14,BQZ43&lt;=BRR14),BQZ43-BQX43,IF(AND(BQX43&lt;=BRQ14,BQZ43&lt;=BRR14),BQZ43-BRQ14,0))))),0)),0)</f>
        <v>　</v>
      </c>
      <c r="BRR43" s="663"/>
      <c r="BRS43" s="664"/>
      <c r="BRT43" s="662" t="str">
        <f>IFERROR(IF(OR(BQW43="日",BQW43="祝",BQW43=0,BQX43=""),"　",MAX(IF(AND(BQX43&lt;=BRT14,BQZ43&gt;BRU14),BRU14-BRT14,IF(BQZ43&lt;=BRU14,0,IF(AND(BQX43&gt;BRT14,BQZ43&gt;BRU14),BRU14-BQX43,0))),0)),0)</f>
        <v>　</v>
      </c>
      <c r="BRU43" s="663"/>
      <c r="BRV43" s="664"/>
      <c r="BRW43" s="662" t="str">
        <f t="shared" si="33"/>
        <v>　</v>
      </c>
      <c r="BRX43" s="663"/>
      <c r="BRY43" s="664"/>
      <c r="BRZ43" s="665" t="str">
        <f>IF(BSC43="×",TIME(0,0,0),IF(BSM4="非常勤",BRB43,BRN43))</f>
        <v>　</v>
      </c>
      <c r="BSA43" s="666"/>
      <c r="BSB43" s="667"/>
      <c r="BSC43" s="265"/>
      <c r="BSD43" s="665" t="str">
        <f>IF(BSG43="×",TIME(0,0,0),IF(BSM4="非常勤",BRE43,BRQ43))</f>
        <v>　</v>
      </c>
      <c r="BSE43" s="666"/>
      <c r="BSF43" s="667"/>
      <c r="BSG43" s="265"/>
      <c r="BSH43" s="665" t="str">
        <f>IF(BSK43="×",TIME(0,0,0),IF(BSM4="非常勤",BRH43,BRT43))</f>
        <v>　</v>
      </c>
      <c r="BSI43" s="666"/>
      <c r="BSJ43" s="667"/>
      <c r="BSK43" s="265"/>
      <c r="BSL43" s="665" t="str">
        <f>IF(BSO43="×",TIME(0,0,0),IF(BSM4="非常勤",BRK43,BRW43))</f>
        <v>　</v>
      </c>
      <c r="BSM43" s="666"/>
      <c r="BSN43" s="667"/>
      <c r="BSO43" s="265"/>
      <c r="BSP43" s="668"/>
      <c r="BSQ43" s="669"/>
      <c r="BSR43" s="668"/>
      <c r="BSS43" s="670"/>
      <c r="BST43" s="669"/>
      <c r="BSU43" s="671"/>
      <c r="BSV43" s="672"/>
      <c r="BSW43" s="672"/>
      <c r="BSX43" s="673"/>
      <c r="BSY43" s="263">
        <f>$A$43</f>
        <v>29</v>
      </c>
      <c r="BSZ43" s="264" t="str">
        <f>$B$43</f>
        <v>木</v>
      </c>
      <c r="BTA43" s="660"/>
      <c r="BTB43" s="661"/>
      <c r="BTC43" s="660"/>
      <c r="BTD43" s="661"/>
      <c r="BTE43" s="662" t="str">
        <f>IFERROR(IF(OR(BSZ43="日",BSZ43="祝",BSZ43=0,BTA43=""),"　",MAX(IF(AND(BTA43&lt;=BTE14,BTC43&gt;BTF14),BTF14-BTE14,IF(AND(BTA43&gt;BTE14,BTC43&lt;=BTF14),BTC43-BTA43,IF(AND(BTA43&lt;=BTE14,BTC43&lt;=BTF14),BTC43-BTE14,IF(AND(BTA43&gt;BTE14,BTC43&gt;BTF14),BTF14-BTA43,0)))),0)),0)</f>
        <v>　</v>
      </c>
      <c r="BTF43" s="663"/>
      <c r="BTG43" s="664"/>
      <c r="BTH43" s="662" t="str">
        <f>IFERROR(IF(OR(BSZ43="日",BSZ43="祝",BSZ43=0,BTA43=""),"　",MAX(IF(AND(BTA43&gt;BTK14,BTC43&gt;BTI14),0,IF(AND(BTA43&lt;=BTK14,BTA43&gt;BTH14,BTC43&gt;BTI14),BTK14-BTA43,IF(AND(BTA43&lt;=BTK14,BTA43&lt;=BTH14,BTC43&gt;BTI14),BTK14-BTH14,IF(AND(BTA43&gt;BTH14,BTC43&lt;=BTI14),BTC43-BTA43,IF(AND(BTA43&lt;=BTH14,BTC43&lt;=BTI14),BTC43-BTH14,0))))),0)),0)</f>
        <v>　</v>
      </c>
      <c r="BTI43" s="663"/>
      <c r="BTJ43" s="664"/>
      <c r="BTK43" s="662" t="str">
        <f>IFERROR(IF(OR(BSZ43="日",BSZ43="祝",BSZ43=0,BTA43=""),"　",MAX(IF(AND(BTA43&lt;=BTK14,BTC43&gt;BTL14),BTL14-BTK14,IF(BTC43&lt;=BTL14,0,IF(AND(BTA43&gt;BTK14,BTC43&gt;BTL14),BTL14-BTA43,0))),0)),0)</f>
        <v>　</v>
      </c>
      <c r="BTL43" s="663"/>
      <c r="BTM43" s="664"/>
      <c r="BTN43" s="662" t="str">
        <f>IFERROR(IF(OR(BSZ43="日",BSZ43="祝",BSZ43=0,BTA43=""),"　",MAX(IF(BTA43&gt;BTN14,BTC43-BTA43,IF(BTA43&lt;=BTN14,BTC43-BTN14,0)),0)),0)</f>
        <v>　</v>
      </c>
      <c r="BTO43" s="663"/>
      <c r="BTP43" s="664"/>
      <c r="BTQ43" s="662" t="str">
        <f>IFERROR(IF(OR(BSZ43="日",BSZ43="祝",BSZ43=0,BTA43=""),"　",MAX(IF(AND(BTA43&lt;=BTQ14,BTC43&gt;BTR14),BTR14-BTQ14,IF(AND(BTA43&gt;BTQ14,BTC43&lt;=BTR14),BTC43-BTA43,IF(AND(BTA43&lt;=BTQ14,BTC43&lt;=BTR14),BTC43-BTQ14,IF(AND(BTA43&gt;BTQ14,BTC43&gt;BTR14),BTR14-BTA43,0)))),0)),0)</f>
        <v>　</v>
      </c>
      <c r="BTR43" s="663"/>
      <c r="BTS43" s="664"/>
      <c r="BTT43" s="662" t="str">
        <f>IFERROR(IF(OR(BSZ43="日",BSZ43="祝",BSZ43=0,BTA43=""),"　",MAX(IF(AND(BTA43&gt;BTW14,BTC43&gt;BTU14),0,IF(AND(BTA43&lt;=BTW14,BTA43&gt;BTT14,BTC43&gt;BTU14),BTW14-BTA43,IF(AND(BTA43&lt;=BTW14,BTA43&lt;=BTT14,BTC43&gt;BTU14),BTW14-BTT14,IF(AND(BTA43&gt;BTT14,BTC43&lt;=BTU14),BTC43-BTA43,IF(AND(BTA43&lt;=BTT14,BTC43&lt;=BTU14),BTC43-BTT14,0))))),0)),0)</f>
        <v>　</v>
      </c>
      <c r="BTU43" s="663"/>
      <c r="BTV43" s="664"/>
      <c r="BTW43" s="662" t="str">
        <f>IFERROR(IF(OR(BSZ43="日",BSZ43="祝",BSZ43=0,BTA43=""),"　",MAX(IF(AND(BTA43&lt;=BTW14,BTC43&gt;BTX14),BTX14-BTW14,IF(BTC43&lt;=BTX14,0,IF(AND(BTA43&gt;BTW14,BTC43&gt;BTX14),BTX14-BTA43,0))),0)),0)</f>
        <v>　</v>
      </c>
      <c r="BTX43" s="663"/>
      <c r="BTY43" s="664"/>
      <c r="BTZ43" s="662" t="str">
        <f t="shared" si="34"/>
        <v>　</v>
      </c>
      <c r="BUA43" s="663"/>
      <c r="BUB43" s="664"/>
      <c r="BUC43" s="665" t="str">
        <f>IF(BUF43="×",TIME(0,0,0),IF(BUP4="非常勤",BTE43,BTQ43))</f>
        <v>　</v>
      </c>
      <c r="BUD43" s="666"/>
      <c r="BUE43" s="667"/>
      <c r="BUF43" s="265"/>
      <c r="BUG43" s="665" t="str">
        <f>IF(BUJ43="×",TIME(0,0,0),IF(BUP4="非常勤",BTH43,BTT43))</f>
        <v>　</v>
      </c>
      <c r="BUH43" s="666"/>
      <c r="BUI43" s="667"/>
      <c r="BUJ43" s="265"/>
      <c r="BUK43" s="665" t="str">
        <f>IF(BUN43="×",TIME(0,0,0),IF(BUP4="非常勤",BTK43,BTW43))</f>
        <v>　</v>
      </c>
      <c r="BUL43" s="666"/>
      <c r="BUM43" s="667"/>
      <c r="BUN43" s="265"/>
      <c r="BUO43" s="665" t="str">
        <f>IF(BUR43="×",TIME(0,0,0),IF(BUP4="非常勤",BTN43,BTZ43))</f>
        <v>　</v>
      </c>
      <c r="BUP43" s="666"/>
      <c r="BUQ43" s="667"/>
      <c r="BUR43" s="265"/>
      <c r="BUS43" s="668"/>
      <c r="BUT43" s="669"/>
      <c r="BUU43" s="668"/>
      <c r="BUV43" s="670"/>
      <c r="BUW43" s="669"/>
      <c r="BUX43" s="671"/>
      <c r="BUY43" s="672"/>
      <c r="BUZ43" s="672"/>
      <c r="BVA43" s="673"/>
      <c r="BVB43" s="263">
        <f>$A$43</f>
        <v>29</v>
      </c>
      <c r="BVC43" s="264" t="str">
        <f>$B$43</f>
        <v>木</v>
      </c>
      <c r="BVD43" s="660"/>
      <c r="BVE43" s="661"/>
      <c r="BVF43" s="660"/>
      <c r="BVG43" s="661"/>
      <c r="BVH43" s="662" t="str">
        <f>IFERROR(IF(OR(BVC43="日",BVC43="祝",BVC43=0,BVD43=""),"　",MAX(IF(AND(BVD43&lt;=BVH14,BVF43&gt;BVI14),BVI14-BVH14,IF(AND(BVD43&gt;BVH14,BVF43&lt;=BVI14),BVF43-BVD43,IF(AND(BVD43&lt;=BVH14,BVF43&lt;=BVI14),BVF43-BVH14,IF(AND(BVD43&gt;BVH14,BVF43&gt;BVI14),BVI14-BVD43,0)))),0)),0)</f>
        <v>　</v>
      </c>
      <c r="BVI43" s="663"/>
      <c r="BVJ43" s="664"/>
      <c r="BVK43" s="662" t="str">
        <f>IFERROR(IF(OR(BVC43="日",BVC43="祝",BVC43=0,BVD43=""),"　",MAX(IF(AND(BVD43&gt;BVN14,BVF43&gt;BVL14),0,IF(AND(BVD43&lt;=BVN14,BVD43&gt;BVK14,BVF43&gt;BVL14),BVN14-BVD43,IF(AND(BVD43&lt;=BVN14,BVD43&lt;=BVK14,BVF43&gt;BVL14),BVN14-BVK14,IF(AND(BVD43&gt;BVK14,BVF43&lt;=BVL14),BVF43-BVD43,IF(AND(BVD43&lt;=BVK14,BVF43&lt;=BVL14),BVF43-BVK14,0))))),0)),0)</f>
        <v>　</v>
      </c>
      <c r="BVL43" s="663"/>
      <c r="BVM43" s="664"/>
      <c r="BVN43" s="662" t="str">
        <f>IFERROR(IF(OR(BVC43="日",BVC43="祝",BVC43=0,BVD43=""),"　",MAX(IF(AND(BVD43&lt;=BVN14,BVF43&gt;BVO14),BVO14-BVN14,IF(BVF43&lt;=BVO14,0,IF(AND(BVD43&gt;BVN14,BVF43&gt;BVO14),BVO14-BVD43,0))),0)),0)</f>
        <v>　</v>
      </c>
      <c r="BVO43" s="663"/>
      <c r="BVP43" s="664"/>
      <c r="BVQ43" s="662" t="str">
        <f>IFERROR(IF(OR(BVC43="日",BVC43="祝",BVC43=0,BVD43=""),"　",MAX(IF(BVD43&gt;BVQ14,BVF43-BVD43,IF(BVD43&lt;=BVQ14,BVF43-BVQ14,0)),0)),0)</f>
        <v>　</v>
      </c>
      <c r="BVR43" s="663"/>
      <c r="BVS43" s="664"/>
      <c r="BVT43" s="662" t="str">
        <f>IFERROR(IF(OR(BVC43="日",BVC43="祝",BVC43=0,BVD43=""),"　",MAX(IF(AND(BVD43&lt;=BVT14,BVF43&gt;BVU14),BVU14-BVT14,IF(AND(BVD43&gt;BVT14,BVF43&lt;=BVU14),BVF43-BVD43,IF(AND(BVD43&lt;=BVT14,BVF43&lt;=BVU14),BVF43-BVT14,IF(AND(BVD43&gt;BVT14,BVF43&gt;BVU14),BVU14-BVD43,0)))),0)),0)</f>
        <v>　</v>
      </c>
      <c r="BVU43" s="663"/>
      <c r="BVV43" s="664"/>
      <c r="BVW43" s="662" t="str">
        <f>IFERROR(IF(OR(BVC43="日",BVC43="祝",BVC43=0,BVD43=""),"　",MAX(IF(AND(BVD43&gt;BVZ14,BVF43&gt;BVX14),0,IF(AND(BVD43&lt;=BVZ14,BVD43&gt;BVW14,BVF43&gt;BVX14),BVZ14-BVD43,IF(AND(BVD43&lt;=BVZ14,BVD43&lt;=BVW14,BVF43&gt;BVX14),BVZ14-BVW14,IF(AND(BVD43&gt;BVW14,BVF43&lt;=BVX14),BVF43-BVD43,IF(AND(BVD43&lt;=BVW14,BVF43&lt;=BVX14),BVF43-BVW14,0))))),0)),0)</f>
        <v>　</v>
      </c>
      <c r="BVX43" s="663"/>
      <c r="BVY43" s="664"/>
      <c r="BVZ43" s="662" t="str">
        <f>IFERROR(IF(OR(BVC43="日",BVC43="祝",BVC43=0,BVD43=""),"　",MAX(IF(AND(BVD43&lt;=BVZ14,BVF43&gt;BWA14),BWA14-BVZ14,IF(BVF43&lt;=BWA14,0,IF(AND(BVD43&gt;BVZ14,BVF43&gt;BWA14),BWA14-BVD43,0))),0)),0)</f>
        <v>　</v>
      </c>
      <c r="BWA43" s="663"/>
      <c r="BWB43" s="664"/>
      <c r="BWC43" s="662" t="str">
        <f t="shared" si="35"/>
        <v>　</v>
      </c>
      <c r="BWD43" s="663"/>
      <c r="BWE43" s="664"/>
      <c r="BWF43" s="665" t="str">
        <f>IF(BWI43="×",TIME(0,0,0),IF(BWS4="非常勤",BVH43,BVT43))</f>
        <v>　</v>
      </c>
      <c r="BWG43" s="666"/>
      <c r="BWH43" s="667"/>
      <c r="BWI43" s="265"/>
      <c r="BWJ43" s="665" t="str">
        <f>IF(BWM43="×",TIME(0,0,0),IF(BWS4="非常勤",BVK43,BVW43))</f>
        <v>　</v>
      </c>
      <c r="BWK43" s="666"/>
      <c r="BWL43" s="667"/>
      <c r="BWM43" s="265"/>
      <c r="BWN43" s="665" t="str">
        <f>IF(BWQ43="×",TIME(0,0,0),IF(BWS4="非常勤",BVN43,BVZ43))</f>
        <v>　</v>
      </c>
      <c r="BWO43" s="666"/>
      <c r="BWP43" s="667"/>
      <c r="BWQ43" s="265"/>
      <c r="BWR43" s="665" t="str">
        <f>IF(BWU43="×",TIME(0,0,0),IF(BWS4="非常勤",BVQ43,BWC43))</f>
        <v>　</v>
      </c>
      <c r="BWS43" s="666"/>
      <c r="BWT43" s="667"/>
      <c r="BWU43" s="265"/>
      <c r="BWV43" s="668"/>
      <c r="BWW43" s="669"/>
      <c r="BWX43" s="668"/>
      <c r="BWY43" s="670"/>
      <c r="BWZ43" s="669"/>
      <c r="BXA43" s="671"/>
      <c r="BXB43" s="672"/>
      <c r="BXC43" s="672"/>
      <c r="BXD43" s="673"/>
      <c r="BXE43" s="263">
        <f>$A$43</f>
        <v>29</v>
      </c>
      <c r="BXF43" s="264" t="str">
        <f>$B$43</f>
        <v>木</v>
      </c>
      <c r="BXG43" s="660"/>
      <c r="BXH43" s="661"/>
      <c r="BXI43" s="660"/>
      <c r="BXJ43" s="661"/>
      <c r="BXK43" s="662" t="str">
        <f>IFERROR(IF(OR(BXF43="日",BXF43="祝",BXF43=0,BXG43=""),"　",MAX(IF(AND(BXG43&lt;=BXK14,BXI43&gt;BXL14),BXL14-BXK14,IF(AND(BXG43&gt;BXK14,BXI43&lt;=BXL14),BXI43-BXG43,IF(AND(BXG43&lt;=BXK14,BXI43&lt;=BXL14),BXI43-BXK14,IF(AND(BXG43&gt;BXK14,BXI43&gt;BXL14),BXL14-BXG43,0)))),0)),0)</f>
        <v>　</v>
      </c>
      <c r="BXL43" s="663"/>
      <c r="BXM43" s="664"/>
      <c r="BXN43" s="662" t="str">
        <f>IFERROR(IF(OR(BXF43="日",BXF43="祝",BXF43=0,BXG43=""),"　",MAX(IF(AND(BXG43&gt;BXQ14,BXI43&gt;BXO14),0,IF(AND(BXG43&lt;=BXQ14,BXG43&gt;BXN14,BXI43&gt;BXO14),BXQ14-BXG43,IF(AND(BXG43&lt;=BXQ14,BXG43&lt;=BXN14,BXI43&gt;BXO14),BXQ14-BXN14,IF(AND(BXG43&gt;BXN14,BXI43&lt;=BXO14),BXI43-BXG43,IF(AND(BXG43&lt;=BXN14,BXI43&lt;=BXO14),BXI43-BXN14,0))))),0)),0)</f>
        <v>　</v>
      </c>
      <c r="BXO43" s="663"/>
      <c r="BXP43" s="664"/>
      <c r="BXQ43" s="662" t="str">
        <f>IFERROR(IF(OR(BXF43="日",BXF43="祝",BXF43=0,BXG43=""),"　",MAX(IF(AND(BXG43&lt;=BXQ14,BXI43&gt;BXR14),BXR14-BXQ14,IF(BXI43&lt;=BXR14,0,IF(AND(BXG43&gt;BXQ14,BXI43&gt;BXR14),BXR14-BXG43,0))),0)),0)</f>
        <v>　</v>
      </c>
      <c r="BXR43" s="663"/>
      <c r="BXS43" s="664"/>
      <c r="BXT43" s="662" t="str">
        <f>IFERROR(IF(OR(BXF43="日",BXF43="祝",BXF43=0,BXG43=""),"　",MAX(IF(BXG43&gt;BXT14,BXI43-BXG43,IF(BXG43&lt;=BXT14,BXI43-BXT14,0)),0)),0)</f>
        <v>　</v>
      </c>
      <c r="BXU43" s="663"/>
      <c r="BXV43" s="664"/>
      <c r="BXW43" s="662" t="str">
        <f>IFERROR(IF(OR(BXF43="日",BXF43="祝",BXF43=0,BXG43=""),"　",MAX(IF(AND(BXG43&lt;=BXW14,BXI43&gt;BXX14),BXX14-BXW14,IF(AND(BXG43&gt;BXW14,BXI43&lt;=BXX14),BXI43-BXG43,IF(AND(BXG43&lt;=BXW14,BXI43&lt;=BXX14),BXI43-BXW14,IF(AND(BXG43&gt;BXW14,BXI43&gt;BXX14),BXX14-BXG43,0)))),0)),0)</f>
        <v>　</v>
      </c>
      <c r="BXX43" s="663"/>
      <c r="BXY43" s="664"/>
      <c r="BXZ43" s="662" t="str">
        <f>IFERROR(IF(OR(BXF43="日",BXF43="祝",BXF43=0,BXG43=""),"　",MAX(IF(AND(BXG43&gt;BYC14,BXI43&gt;BYA14),0,IF(AND(BXG43&lt;=BYC14,BXG43&gt;BXZ14,BXI43&gt;BYA14),BYC14-BXG43,IF(AND(BXG43&lt;=BYC14,BXG43&lt;=BXZ14,BXI43&gt;BYA14),BYC14-BXZ14,IF(AND(BXG43&gt;BXZ14,BXI43&lt;=BYA14),BXI43-BXG43,IF(AND(BXG43&lt;=BXZ14,BXI43&lt;=BYA14),BXI43-BXZ14,0))))),0)),0)</f>
        <v>　</v>
      </c>
      <c r="BYA43" s="663"/>
      <c r="BYB43" s="664"/>
      <c r="BYC43" s="662" t="str">
        <f>IFERROR(IF(OR(BXF43="日",BXF43="祝",BXF43=0,BXG43=""),"　",MAX(IF(AND(BXG43&lt;=BYC14,BXI43&gt;BYD14),BYD14-BYC14,IF(BXI43&lt;=BYD14,0,IF(AND(BXG43&gt;BYC14,BXI43&gt;BYD14),BYD14-BXG43,0))),0)),0)</f>
        <v>　</v>
      </c>
      <c r="BYD43" s="663"/>
      <c r="BYE43" s="664"/>
      <c r="BYF43" s="662" t="str">
        <f t="shared" si="36"/>
        <v>　</v>
      </c>
      <c r="BYG43" s="663"/>
      <c r="BYH43" s="664"/>
      <c r="BYI43" s="665" t="str">
        <f>IF(BYL43="×",TIME(0,0,0),IF(BYV4="非常勤",BXK43,BXW43))</f>
        <v>　</v>
      </c>
      <c r="BYJ43" s="666"/>
      <c r="BYK43" s="667"/>
      <c r="BYL43" s="265"/>
      <c r="BYM43" s="665" t="str">
        <f>IF(BYP43="×",TIME(0,0,0),IF(BYV4="非常勤",BXN43,BXZ43))</f>
        <v>　</v>
      </c>
      <c r="BYN43" s="666"/>
      <c r="BYO43" s="667"/>
      <c r="BYP43" s="265"/>
      <c r="BYQ43" s="665" t="str">
        <f>IF(BYT43="×",TIME(0,0,0),IF(BYV4="非常勤",BXQ43,BYC43))</f>
        <v>　</v>
      </c>
      <c r="BYR43" s="666"/>
      <c r="BYS43" s="667"/>
      <c r="BYT43" s="265"/>
      <c r="BYU43" s="665" t="str">
        <f>IF(BYX43="×",TIME(0,0,0),IF(BYV4="非常勤",BXT43,BYF43))</f>
        <v>　</v>
      </c>
      <c r="BYV43" s="666"/>
      <c r="BYW43" s="667"/>
      <c r="BYX43" s="265"/>
      <c r="BYY43" s="668"/>
      <c r="BYZ43" s="669"/>
      <c r="BZA43" s="668"/>
      <c r="BZB43" s="670"/>
      <c r="BZC43" s="669"/>
      <c r="BZD43" s="671"/>
      <c r="BZE43" s="672"/>
      <c r="BZF43" s="672"/>
      <c r="BZG43" s="673"/>
      <c r="BZH43" s="263">
        <f>$A$43</f>
        <v>29</v>
      </c>
      <c r="BZI43" s="264" t="str">
        <f>$B$43</f>
        <v>木</v>
      </c>
      <c r="BZJ43" s="660"/>
      <c r="BZK43" s="661"/>
      <c r="BZL43" s="660"/>
      <c r="BZM43" s="661"/>
      <c r="BZN43" s="662" t="str">
        <f>IFERROR(IF(OR(BZI43="日",BZI43="祝",BZI43=0,BZJ43=""),"　",MAX(IF(AND(BZJ43&lt;=BZN14,BZL43&gt;BZO14),BZO14-BZN14,IF(AND(BZJ43&gt;BZN14,BZL43&lt;=BZO14),BZL43-BZJ43,IF(AND(BZJ43&lt;=BZN14,BZL43&lt;=BZO14),BZL43-BZN14,IF(AND(BZJ43&gt;BZN14,BZL43&gt;BZO14),BZO14-BZJ43,0)))),0)),0)</f>
        <v>　</v>
      </c>
      <c r="BZO43" s="663"/>
      <c r="BZP43" s="664"/>
      <c r="BZQ43" s="662" t="str">
        <f>IFERROR(IF(OR(BZI43="日",BZI43="祝",BZI43=0,BZJ43=""),"　",MAX(IF(AND(BZJ43&gt;BZT14,BZL43&gt;BZR14),0,IF(AND(BZJ43&lt;=BZT14,BZJ43&gt;BZQ14,BZL43&gt;BZR14),BZT14-BZJ43,IF(AND(BZJ43&lt;=BZT14,BZJ43&lt;=BZQ14,BZL43&gt;BZR14),BZT14-BZQ14,IF(AND(BZJ43&gt;BZQ14,BZL43&lt;=BZR14),BZL43-BZJ43,IF(AND(BZJ43&lt;=BZQ14,BZL43&lt;=BZR14),BZL43-BZQ14,0))))),0)),0)</f>
        <v>　</v>
      </c>
      <c r="BZR43" s="663"/>
      <c r="BZS43" s="664"/>
      <c r="BZT43" s="662" t="str">
        <f>IFERROR(IF(OR(BZI43="日",BZI43="祝",BZI43=0,BZJ43=""),"　",MAX(IF(AND(BZJ43&lt;=BZT14,BZL43&gt;BZU14),BZU14-BZT14,IF(BZL43&lt;=BZU14,0,IF(AND(BZJ43&gt;BZT14,BZL43&gt;BZU14),BZU14-BZJ43,0))),0)),0)</f>
        <v>　</v>
      </c>
      <c r="BZU43" s="663"/>
      <c r="BZV43" s="664"/>
      <c r="BZW43" s="662" t="str">
        <f>IFERROR(IF(OR(BZI43="日",BZI43="祝",BZI43=0,BZJ43=""),"　",MAX(IF(BZJ43&gt;BZW14,BZL43-BZJ43,IF(BZJ43&lt;=BZW14,BZL43-BZW14,0)),0)),0)</f>
        <v>　</v>
      </c>
      <c r="BZX43" s="663"/>
      <c r="BZY43" s="664"/>
      <c r="BZZ43" s="662" t="str">
        <f>IFERROR(IF(OR(BZI43="日",BZI43="祝",BZI43=0,BZJ43=""),"　",MAX(IF(AND(BZJ43&lt;=BZZ14,BZL43&gt;CAA14),CAA14-BZZ14,IF(AND(BZJ43&gt;BZZ14,BZL43&lt;=CAA14),BZL43-BZJ43,IF(AND(BZJ43&lt;=BZZ14,BZL43&lt;=CAA14),BZL43-BZZ14,IF(AND(BZJ43&gt;BZZ14,BZL43&gt;CAA14),CAA14-BZJ43,0)))),0)),0)</f>
        <v>　</v>
      </c>
      <c r="CAA43" s="663"/>
      <c r="CAB43" s="664"/>
      <c r="CAC43" s="662" t="str">
        <f>IFERROR(IF(OR(BZI43="日",BZI43="祝",BZI43=0,BZJ43=""),"　",MAX(IF(AND(BZJ43&gt;CAF14,BZL43&gt;CAD14),0,IF(AND(BZJ43&lt;=CAF14,BZJ43&gt;CAC14,BZL43&gt;CAD14),CAF14-BZJ43,IF(AND(BZJ43&lt;=CAF14,BZJ43&lt;=CAC14,BZL43&gt;CAD14),CAF14-CAC14,IF(AND(BZJ43&gt;CAC14,BZL43&lt;=CAD14),BZL43-BZJ43,IF(AND(BZJ43&lt;=CAC14,BZL43&lt;=CAD14),BZL43-CAC14,0))))),0)),0)</f>
        <v>　</v>
      </c>
      <c r="CAD43" s="663"/>
      <c r="CAE43" s="664"/>
      <c r="CAF43" s="662" t="str">
        <f>IFERROR(IF(OR(BZI43="日",BZI43="祝",BZI43=0,BZJ43=""),"　",MAX(IF(AND(BZJ43&lt;=CAF14,BZL43&gt;CAG14),CAG14-CAF14,IF(BZL43&lt;=CAG14,0,IF(AND(BZJ43&gt;CAF14,BZL43&gt;CAG14),CAG14-BZJ43,0))),0)),0)</f>
        <v>　</v>
      </c>
      <c r="CAG43" s="663"/>
      <c r="CAH43" s="664"/>
      <c r="CAI43" s="662" t="str">
        <f t="shared" si="37"/>
        <v>　</v>
      </c>
      <c r="CAJ43" s="663"/>
      <c r="CAK43" s="664"/>
      <c r="CAL43" s="665" t="str">
        <f>IF(CAO43="×",TIME(0,0,0),IF(CAY4="非常勤",BZN43,BZZ43))</f>
        <v>　</v>
      </c>
      <c r="CAM43" s="666"/>
      <c r="CAN43" s="667"/>
      <c r="CAO43" s="265"/>
      <c r="CAP43" s="665" t="str">
        <f>IF(CAS43="×",TIME(0,0,0),IF(CAY4="非常勤",BZQ43,CAC43))</f>
        <v>　</v>
      </c>
      <c r="CAQ43" s="666"/>
      <c r="CAR43" s="667"/>
      <c r="CAS43" s="265"/>
      <c r="CAT43" s="665" t="str">
        <f>IF(CAW43="×",TIME(0,0,0),IF(CAY4="非常勤",BZT43,CAF43))</f>
        <v>　</v>
      </c>
      <c r="CAU43" s="666"/>
      <c r="CAV43" s="667"/>
      <c r="CAW43" s="265"/>
      <c r="CAX43" s="665" t="str">
        <f>IF(CBA43="×",TIME(0,0,0),IF(CAY4="非常勤",BZW43,CAI43))</f>
        <v>　</v>
      </c>
      <c r="CAY43" s="666"/>
      <c r="CAZ43" s="667"/>
      <c r="CBA43" s="265"/>
      <c r="CBB43" s="668"/>
      <c r="CBC43" s="669"/>
      <c r="CBD43" s="668"/>
      <c r="CBE43" s="670"/>
      <c r="CBF43" s="669"/>
      <c r="CBG43" s="671"/>
      <c r="CBH43" s="672"/>
      <c r="CBI43" s="672"/>
      <c r="CBJ43" s="673"/>
      <c r="CBK43" s="263">
        <f>$A$43</f>
        <v>29</v>
      </c>
      <c r="CBL43" s="264" t="str">
        <f>$B$43</f>
        <v>木</v>
      </c>
      <c r="CBM43" s="660"/>
      <c r="CBN43" s="661"/>
      <c r="CBO43" s="660"/>
      <c r="CBP43" s="661"/>
      <c r="CBQ43" s="662" t="str">
        <f>IFERROR(IF(OR(CBL43="日",CBL43="祝",CBL43=0,CBM43=""),"　",MAX(IF(AND(CBM43&lt;=CBQ14,CBO43&gt;CBR14),CBR14-CBQ14,IF(AND(CBM43&gt;CBQ14,CBO43&lt;=CBR14),CBO43-CBM43,IF(AND(CBM43&lt;=CBQ14,CBO43&lt;=CBR14),CBO43-CBQ14,IF(AND(CBM43&gt;CBQ14,CBO43&gt;CBR14),CBR14-CBM43,0)))),0)),0)</f>
        <v>　</v>
      </c>
      <c r="CBR43" s="663"/>
      <c r="CBS43" s="664"/>
      <c r="CBT43" s="662" t="str">
        <f>IFERROR(IF(OR(CBL43="日",CBL43="祝",CBL43=0,CBM43=""),"　",MAX(IF(AND(CBM43&gt;CBW14,CBO43&gt;CBU14),0,IF(AND(CBM43&lt;=CBW14,CBM43&gt;CBT14,CBO43&gt;CBU14),CBW14-CBM43,IF(AND(CBM43&lt;=CBW14,CBM43&lt;=CBT14,CBO43&gt;CBU14),CBW14-CBT14,IF(AND(CBM43&gt;CBT14,CBO43&lt;=CBU14),CBO43-CBM43,IF(AND(CBM43&lt;=CBT14,CBO43&lt;=CBU14),CBO43-CBT14,0))))),0)),0)</f>
        <v>　</v>
      </c>
      <c r="CBU43" s="663"/>
      <c r="CBV43" s="664"/>
      <c r="CBW43" s="662" t="str">
        <f>IFERROR(IF(OR(CBL43="日",CBL43="祝",CBL43=0,CBM43=""),"　",MAX(IF(AND(CBM43&lt;=CBW14,CBO43&gt;CBX14),CBX14-CBW14,IF(CBO43&lt;=CBX14,0,IF(AND(CBM43&gt;CBW14,CBO43&gt;CBX14),CBX14-CBM43,0))),0)),0)</f>
        <v>　</v>
      </c>
      <c r="CBX43" s="663"/>
      <c r="CBY43" s="664"/>
      <c r="CBZ43" s="662" t="str">
        <f>IFERROR(IF(OR(CBL43="日",CBL43="祝",CBL43=0,CBM43=""),"　",MAX(IF(CBM43&gt;CBZ14,CBO43-CBM43,IF(CBM43&lt;=CBZ14,CBO43-CBZ14,0)),0)),0)</f>
        <v>　</v>
      </c>
      <c r="CCA43" s="663"/>
      <c r="CCB43" s="664"/>
      <c r="CCC43" s="662" t="str">
        <f>IFERROR(IF(OR(CBL43="日",CBL43="祝",CBL43=0,CBM43=""),"　",MAX(IF(AND(CBM43&lt;=CCC14,CBO43&gt;CCD14),CCD14-CCC14,IF(AND(CBM43&gt;CCC14,CBO43&lt;=CCD14),CBO43-CBM43,IF(AND(CBM43&lt;=CCC14,CBO43&lt;=CCD14),CBO43-CCC14,IF(AND(CBM43&gt;CCC14,CBO43&gt;CCD14),CCD14-CBM43,0)))),0)),0)</f>
        <v>　</v>
      </c>
      <c r="CCD43" s="663"/>
      <c r="CCE43" s="664"/>
      <c r="CCF43" s="662" t="str">
        <f>IFERROR(IF(OR(CBL43="日",CBL43="祝",CBL43=0,CBM43=""),"　",MAX(IF(AND(CBM43&gt;CCI14,CBO43&gt;CCG14),0,IF(AND(CBM43&lt;=CCI14,CBM43&gt;CCF14,CBO43&gt;CCG14),CCI14-CBM43,IF(AND(CBM43&lt;=CCI14,CBM43&lt;=CCF14,CBO43&gt;CCG14),CCI14-CCF14,IF(AND(CBM43&gt;CCF14,CBO43&lt;=CCG14),CBO43-CBM43,IF(AND(CBM43&lt;=CCF14,CBO43&lt;=CCG14),CBO43-CCF14,0))))),0)),0)</f>
        <v>　</v>
      </c>
      <c r="CCG43" s="663"/>
      <c r="CCH43" s="664"/>
      <c r="CCI43" s="662" t="str">
        <f>IFERROR(IF(OR(CBL43="日",CBL43="祝",CBL43=0,CBM43=""),"　",MAX(IF(AND(CBM43&lt;=CCI14,CBO43&gt;CCJ14),CCJ14-CCI14,IF(CBO43&lt;=CCJ14,0,IF(AND(CBM43&gt;CCI14,CBO43&gt;CCJ14),CCJ14-CBM43,0))),0)),0)</f>
        <v>　</v>
      </c>
      <c r="CCJ43" s="663"/>
      <c r="CCK43" s="664"/>
      <c r="CCL43" s="662" t="str">
        <f t="shared" si="38"/>
        <v>　</v>
      </c>
      <c r="CCM43" s="663"/>
      <c r="CCN43" s="664"/>
      <c r="CCO43" s="665" t="str">
        <f>IF(CCR43="×",TIME(0,0,0),IF(CDB4="非常勤",CBQ43,CCC43))</f>
        <v>　</v>
      </c>
      <c r="CCP43" s="666"/>
      <c r="CCQ43" s="667"/>
      <c r="CCR43" s="265"/>
      <c r="CCS43" s="665" t="str">
        <f>IF(CCV43="×",TIME(0,0,0),IF(CDB4="非常勤",CBT43,CCF43))</f>
        <v>　</v>
      </c>
      <c r="CCT43" s="666"/>
      <c r="CCU43" s="667"/>
      <c r="CCV43" s="265"/>
      <c r="CCW43" s="665" t="str">
        <f>IF(CCZ43="×",TIME(0,0,0),IF(CDB4="非常勤",CBW43,CCI43))</f>
        <v>　</v>
      </c>
      <c r="CCX43" s="666"/>
      <c r="CCY43" s="667"/>
      <c r="CCZ43" s="265"/>
      <c r="CDA43" s="665" t="str">
        <f>IF(CDD43="×",TIME(0,0,0),IF(CDB4="非常勤",CBZ43,CCL43))</f>
        <v>　</v>
      </c>
      <c r="CDB43" s="666"/>
      <c r="CDC43" s="667"/>
      <c r="CDD43" s="265"/>
      <c r="CDE43" s="668"/>
      <c r="CDF43" s="669"/>
      <c r="CDG43" s="668"/>
      <c r="CDH43" s="670"/>
      <c r="CDI43" s="669"/>
      <c r="CDJ43" s="671"/>
      <c r="CDK43" s="672"/>
      <c r="CDL43" s="672"/>
      <c r="CDM43" s="673"/>
      <c r="CDN43" s="263">
        <f>$A$43</f>
        <v>29</v>
      </c>
      <c r="CDO43" s="264" t="str">
        <f>$B$43</f>
        <v>木</v>
      </c>
      <c r="CDP43" s="660"/>
      <c r="CDQ43" s="661"/>
      <c r="CDR43" s="660"/>
      <c r="CDS43" s="661"/>
      <c r="CDT43" s="662" t="str">
        <f>IFERROR(IF(OR(CDO43="日",CDO43="祝",CDO43=0,CDP43=""),"　",MAX(IF(AND(CDP43&lt;=CDT14,CDR43&gt;CDU14),CDU14-CDT14,IF(AND(CDP43&gt;CDT14,CDR43&lt;=CDU14),CDR43-CDP43,IF(AND(CDP43&lt;=CDT14,CDR43&lt;=CDU14),CDR43-CDT14,IF(AND(CDP43&gt;CDT14,CDR43&gt;CDU14),CDU14-CDP43,0)))),0)),0)</f>
        <v>　</v>
      </c>
      <c r="CDU43" s="663"/>
      <c r="CDV43" s="664"/>
      <c r="CDW43" s="662" t="str">
        <f>IFERROR(IF(OR(CDO43="日",CDO43="祝",CDO43=0,CDP43=""),"　",MAX(IF(AND(CDP43&gt;CDZ14,CDR43&gt;CDX14),0,IF(AND(CDP43&lt;=CDZ14,CDP43&gt;CDW14,CDR43&gt;CDX14),CDZ14-CDP43,IF(AND(CDP43&lt;=CDZ14,CDP43&lt;=CDW14,CDR43&gt;CDX14),CDZ14-CDW14,IF(AND(CDP43&gt;CDW14,CDR43&lt;=CDX14),CDR43-CDP43,IF(AND(CDP43&lt;=CDW14,CDR43&lt;=CDX14),CDR43-CDW14,0))))),0)),0)</f>
        <v>　</v>
      </c>
      <c r="CDX43" s="663"/>
      <c r="CDY43" s="664"/>
      <c r="CDZ43" s="662" t="str">
        <f>IFERROR(IF(OR(CDO43="日",CDO43="祝",CDO43=0,CDP43=""),"　",MAX(IF(AND(CDP43&lt;=CDZ14,CDR43&gt;CEA14),CEA14-CDZ14,IF(CDR43&lt;=CEA14,0,IF(AND(CDP43&gt;CDZ14,CDR43&gt;CEA14),CEA14-CDP43,0))),0)),0)</f>
        <v>　</v>
      </c>
      <c r="CEA43" s="663"/>
      <c r="CEB43" s="664"/>
      <c r="CEC43" s="662" t="str">
        <f>IFERROR(IF(OR(CDO43="日",CDO43="祝",CDO43=0,CDP43=""),"　",MAX(IF(CDP43&gt;CEC14,CDR43-CDP43,IF(CDP43&lt;=CEC14,CDR43-CEC14,0)),0)),0)</f>
        <v>　</v>
      </c>
      <c r="CED43" s="663"/>
      <c r="CEE43" s="664"/>
      <c r="CEF43" s="662" t="str">
        <f>IFERROR(IF(OR(CDO43="日",CDO43="祝",CDO43=0,CDP43=""),"　",MAX(IF(AND(CDP43&lt;=CEF14,CDR43&gt;CEG14),CEG14-CEF14,IF(AND(CDP43&gt;CEF14,CDR43&lt;=CEG14),CDR43-CDP43,IF(AND(CDP43&lt;=CEF14,CDR43&lt;=CEG14),CDR43-CEF14,IF(AND(CDP43&gt;CEF14,CDR43&gt;CEG14),CEG14-CDP43,0)))),0)),0)</f>
        <v>　</v>
      </c>
      <c r="CEG43" s="663"/>
      <c r="CEH43" s="664"/>
      <c r="CEI43" s="662" t="str">
        <f>IFERROR(IF(OR(CDO43="日",CDO43="祝",CDO43=0,CDP43=""),"　",MAX(IF(AND(CDP43&gt;CEL14,CDR43&gt;CEJ14),0,IF(AND(CDP43&lt;=CEL14,CDP43&gt;CEI14,CDR43&gt;CEJ14),CEL14-CDP43,IF(AND(CDP43&lt;=CEL14,CDP43&lt;=CEI14,CDR43&gt;CEJ14),CEL14-CEI14,IF(AND(CDP43&gt;CEI14,CDR43&lt;=CEJ14),CDR43-CDP43,IF(AND(CDP43&lt;=CEI14,CDR43&lt;=CEJ14),CDR43-CEI14,0))))),0)),0)</f>
        <v>　</v>
      </c>
      <c r="CEJ43" s="663"/>
      <c r="CEK43" s="664"/>
      <c r="CEL43" s="662" t="str">
        <f>IFERROR(IF(OR(CDO43="日",CDO43="祝",CDO43=0,CDP43=""),"　",MAX(IF(AND(CDP43&lt;=CEL14,CDR43&gt;CEM14),CEM14-CEL14,IF(CDR43&lt;=CEM14,0,IF(AND(CDP43&gt;CEL14,CDR43&gt;CEM14),CEM14-CDP43,0))),0)),0)</f>
        <v>　</v>
      </c>
      <c r="CEM43" s="663"/>
      <c r="CEN43" s="664"/>
      <c r="CEO43" s="662" t="str">
        <f t="shared" si="39"/>
        <v>　</v>
      </c>
      <c r="CEP43" s="663"/>
      <c r="CEQ43" s="664"/>
      <c r="CER43" s="665" t="str">
        <f>IF(CEU43="×",TIME(0,0,0),IF(CFE4="非常勤",CDT43,CEF43))</f>
        <v>　</v>
      </c>
      <c r="CES43" s="666"/>
      <c r="CET43" s="667"/>
      <c r="CEU43" s="265"/>
      <c r="CEV43" s="665" t="str">
        <f>IF(CEY43="×",TIME(0,0,0),IF(CFE4="非常勤",CDW43,CEI43))</f>
        <v>　</v>
      </c>
      <c r="CEW43" s="666"/>
      <c r="CEX43" s="667"/>
      <c r="CEY43" s="265"/>
      <c r="CEZ43" s="665" t="str">
        <f>IF(CFC43="×",TIME(0,0,0),IF(CFE4="非常勤",CDZ43,CEL43))</f>
        <v>　</v>
      </c>
      <c r="CFA43" s="666"/>
      <c r="CFB43" s="667"/>
      <c r="CFC43" s="265"/>
      <c r="CFD43" s="665" t="str">
        <f>IF(CFG43="×",TIME(0,0,0),IF(CFE4="非常勤",CEC43,CEO43))</f>
        <v>　</v>
      </c>
      <c r="CFE43" s="666"/>
      <c r="CFF43" s="667"/>
      <c r="CFG43" s="265"/>
      <c r="CFH43" s="668"/>
      <c r="CFI43" s="669"/>
      <c r="CFJ43" s="668"/>
      <c r="CFK43" s="670"/>
      <c r="CFL43" s="669"/>
      <c r="CFM43" s="671"/>
      <c r="CFN43" s="672"/>
      <c r="CFO43" s="672"/>
      <c r="CFP43" s="673"/>
      <c r="CFQ43" s="263">
        <f>$A$43</f>
        <v>29</v>
      </c>
      <c r="CFR43" s="264" t="str">
        <f>$B$43</f>
        <v>木</v>
      </c>
      <c r="CFS43" s="660"/>
      <c r="CFT43" s="661"/>
      <c r="CFU43" s="660"/>
      <c r="CFV43" s="661"/>
      <c r="CFW43" s="662" t="str">
        <f>IFERROR(IF(OR(CFR43="日",CFR43="祝",CFR43=0,CFS43=""),"　",MAX(IF(AND(CFS43&lt;=CFW14,CFU43&gt;CFX14),CFX14-CFW14,IF(AND(CFS43&gt;CFW14,CFU43&lt;=CFX14),CFU43-CFS43,IF(AND(CFS43&lt;=CFW14,CFU43&lt;=CFX14),CFU43-CFW14,IF(AND(CFS43&gt;CFW14,CFU43&gt;CFX14),CFX14-CFS43,0)))),0)),0)</f>
        <v>　</v>
      </c>
      <c r="CFX43" s="663"/>
      <c r="CFY43" s="664"/>
      <c r="CFZ43" s="662" t="str">
        <f>IFERROR(IF(OR(CFR43="日",CFR43="祝",CFR43=0,CFS43=""),"　",MAX(IF(AND(CFS43&gt;CGC14,CFU43&gt;CGA14),0,IF(AND(CFS43&lt;=CGC14,CFS43&gt;CFZ14,CFU43&gt;CGA14),CGC14-CFS43,IF(AND(CFS43&lt;=CGC14,CFS43&lt;=CFZ14,CFU43&gt;CGA14),CGC14-CFZ14,IF(AND(CFS43&gt;CFZ14,CFU43&lt;=CGA14),CFU43-CFS43,IF(AND(CFS43&lt;=CFZ14,CFU43&lt;=CGA14),CFU43-CFZ14,0))))),0)),0)</f>
        <v>　</v>
      </c>
      <c r="CGA43" s="663"/>
      <c r="CGB43" s="664"/>
      <c r="CGC43" s="662" t="str">
        <f>IFERROR(IF(OR(CFR43="日",CFR43="祝",CFR43=0,CFS43=""),"　",MAX(IF(AND(CFS43&lt;=CGC14,CFU43&gt;CGD14),CGD14-CGC14,IF(CFU43&lt;=CGD14,0,IF(AND(CFS43&gt;CGC14,CFU43&gt;CGD14),CGD14-CFS43,0))),0)),0)</f>
        <v>　</v>
      </c>
      <c r="CGD43" s="663"/>
      <c r="CGE43" s="664"/>
      <c r="CGF43" s="662" t="str">
        <f>IFERROR(IF(OR(CFR43="日",CFR43="祝",CFR43=0,CFS43=""),"　",MAX(IF(CFS43&gt;CGF14,CFU43-CFS43,IF(CFS43&lt;=CGF14,CFU43-CGF14,0)),0)),0)</f>
        <v>　</v>
      </c>
      <c r="CGG43" s="663"/>
      <c r="CGH43" s="664"/>
      <c r="CGI43" s="662" t="str">
        <f>IFERROR(IF(OR(CFR43="日",CFR43="祝",CFR43=0,CFS43=""),"　",MAX(IF(AND(CFS43&lt;=CGI14,CFU43&gt;CGJ14),CGJ14-CGI14,IF(AND(CFS43&gt;CGI14,CFU43&lt;=CGJ14),CFU43-CFS43,IF(AND(CFS43&lt;=CGI14,CFU43&lt;=CGJ14),CFU43-CGI14,IF(AND(CFS43&gt;CGI14,CFU43&gt;CGJ14),CGJ14-CFS43,0)))),0)),0)</f>
        <v>　</v>
      </c>
      <c r="CGJ43" s="663"/>
      <c r="CGK43" s="664"/>
      <c r="CGL43" s="662" t="str">
        <f>IFERROR(IF(OR(CFR43="日",CFR43="祝",CFR43=0,CFS43=""),"　",MAX(IF(AND(CFS43&gt;CGO14,CFU43&gt;CGM14),0,IF(AND(CFS43&lt;=CGO14,CFS43&gt;CGL14,CFU43&gt;CGM14),CGO14-CFS43,IF(AND(CFS43&lt;=CGO14,CFS43&lt;=CGL14,CFU43&gt;CGM14),CGO14-CGL14,IF(AND(CFS43&gt;CGL14,CFU43&lt;=CGM14),CFU43-CFS43,IF(AND(CFS43&lt;=CGL14,CFU43&lt;=CGM14),CFU43-CGL14,0))))),0)),0)</f>
        <v>　</v>
      </c>
      <c r="CGM43" s="663"/>
      <c r="CGN43" s="664"/>
      <c r="CGO43" s="662" t="str">
        <f>IFERROR(IF(OR(CFR43="日",CFR43="祝",CFR43=0,CFS43=""),"　",MAX(IF(AND(CFS43&lt;=CGO14,CFU43&gt;CGP14),CGP14-CGO14,IF(CFU43&lt;=CGP14,0,IF(AND(CFS43&gt;CGO14,CFU43&gt;CGP14),CGP14-CFS43,0))),0)),0)</f>
        <v>　</v>
      </c>
      <c r="CGP43" s="663"/>
      <c r="CGQ43" s="664"/>
      <c r="CGR43" s="662" t="str">
        <f t="shared" si="40"/>
        <v>　</v>
      </c>
      <c r="CGS43" s="663"/>
      <c r="CGT43" s="664"/>
      <c r="CGU43" s="665" t="str">
        <f>IF(CGX43="×",TIME(0,0,0),IF(CHH4="非常勤",CFW43,CGI43))</f>
        <v>　</v>
      </c>
      <c r="CGV43" s="666"/>
      <c r="CGW43" s="667"/>
      <c r="CGX43" s="265"/>
      <c r="CGY43" s="665" t="str">
        <f>IF(CHB43="×",TIME(0,0,0),IF(CHH4="非常勤",CFZ43,CGL43))</f>
        <v>　</v>
      </c>
      <c r="CGZ43" s="666"/>
      <c r="CHA43" s="667"/>
      <c r="CHB43" s="265"/>
      <c r="CHC43" s="665" t="str">
        <f>IF(CHF43="×",TIME(0,0,0),IF(CHH4="非常勤",CGC43,CGO43))</f>
        <v>　</v>
      </c>
      <c r="CHD43" s="666"/>
      <c r="CHE43" s="667"/>
      <c r="CHF43" s="265"/>
      <c r="CHG43" s="665" t="str">
        <f>IF(CHJ43="×",TIME(0,0,0),IF(CHH4="非常勤",CGF43,CGR43))</f>
        <v>　</v>
      </c>
      <c r="CHH43" s="666"/>
      <c r="CHI43" s="667"/>
      <c r="CHJ43" s="265"/>
      <c r="CHK43" s="668"/>
      <c r="CHL43" s="669"/>
      <c r="CHM43" s="668"/>
      <c r="CHN43" s="670"/>
      <c r="CHO43" s="669"/>
      <c r="CHP43" s="671"/>
      <c r="CHQ43" s="672"/>
      <c r="CHR43" s="672"/>
      <c r="CHS43" s="673"/>
      <c r="CHT43" s="263">
        <f>$A$43</f>
        <v>29</v>
      </c>
      <c r="CHU43" s="264" t="str">
        <f>$B$43</f>
        <v>木</v>
      </c>
      <c r="CHV43" s="660"/>
      <c r="CHW43" s="661"/>
      <c r="CHX43" s="660"/>
      <c r="CHY43" s="661"/>
      <c r="CHZ43" s="662" t="str">
        <f>IFERROR(IF(OR(CHU43="日",CHU43="祝",CHU43=0,CHV43=""),"　",MAX(IF(AND(CHV43&lt;=CHZ14,CHX43&gt;CIA14),CIA14-CHZ14,IF(AND(CHV43&gt;CHZ14,CHX43&lt;=CIA14),CHX43-CHV43,IF(AND(CHV43&lt;=CHZ14,CHX43&lt;=CIA14),CHX43-CHZ14,IF(AND(CHV43&gt;CHZ14,CHX43&gt;CIA14),CIA14-CHV43,0)))),0)),0)</f>
        <v>　</v>
      </c>
      <c r="CIA43" s="663"/>
      <c r="CIB43" s="664"/>
      <c r="CIC43" s="662" t="str">
        <f>IFERROR(IF(OR(CHU43="日",CHU43="祝",CHU43=0,CHV43=""),"　",MAX(IF(AND(CHV43&gt;CIF14,CHX43&gt;CID14),0,IF(AND(CHV43&lt;=CIF14,CHV43&gt;CIC14,CHX43&gt;CID14),CIF14-CHV43,IF(AND(CHV43&lt;=CIF14,CHV43&lt;=CIC14,CHX43&gt;CID14),CIF14-CIC14,IF(AND(CHV43&gt;CIC14,CHX43&lt;=CID14),CHX43-CHV43,IF(AND(CHV43&lt;=CIC14,CHX43&lt;=CID14),CHX43-CIC14,0))))),0)),0)</f>
        <v>　</v>
      </c>
      <c r="CID43" s="663"/>
      <c r="CIE43" s="664"/>
      <c r="CIF43" s="662" t="str">
        <f>IFERROR(IF(OR(CHU43="日",CHU43="祝",CHU43=0,CHV43=""),"　",MAX(IF(AND(CHV43&lt;=CIF14,CHX43&gt;CIG14),CIG14-CIF14,IF(CHX43&lt;=CIG14,0,IF(AND(CHV43&gt;CIF14,CHX43&gt;CIG14),CIG14-CHV43,0))),0)),0)</f>
        <v>　</v>
      </c>
      <c r="CIG43" s="663"/>
      <c r="CIH43" s="664"/>
      <c r="CII43" s="662" t="str">
        <f>IFERROR(IF(OR(CHU43="日",CHU43="祝",CHU43=0,CHV43=""),"　",MAX(IF(CHV43&gt;CII14,CHX43-CHV43,IF(CHV43&lt;=CII14,CHX43-CII14,0)),0)),0)</f>
        <v>　</v>
      </c>
      <c r="CIJ43" s="663"/>
      <c r="CIK43" s="664"/>
      <c r="CIL43" s="662" t="str">
        <f>IFERROR(IF(OR(CHU43="日",CHU43="祝",CHU43=0,CHV43=""),"　",MAX(IF(AND(CHV43&lt;=CIL14,CHX43&gt;CIM14),CIM14-CIL14,IF(AND(CHV43&gt;CIL14,CHX43&lt;=CIM14),CHX43-CHV43,IF(AND(CHV43&lt;=CIL14,CHX43&lt;=CIM14),CHX43-CIL14,IF(AND(CHV43&gt;CIL14,CHX43&gt;CIM14),CIM14-CHV43,0)))),0)),0)</f>
        <v>　</v>
      </c>
      <c r="CIM43" s="663"/>
      <c r="CIN43" s="664"/>
      <c r="CIO43" s="662" t="str">
        <f>IFERROR(IF(OR(CHU43="日",CHU43="祝",CHU43=0,CHV43=""),"　",MAX(IF(AND(CHV43&gt;CIR14,CHX43&gt;CIP14),0,IF(AND(CHV43&lt;=CIR14,CHV43&gt;CIO14,CHX43&gt;CIP14),CIR14-CHV43,IF(AND(CHV43&lt;=CIR14,CHV43&lt;=CIO14,CHX43&gt;CIP14),CIR14-CIO14,IF(AND(CHV43&gt;CIO14,CHX43&lt;=CIP14),CHX43-CHV43,IF(AND(CHV43&lt;=CIO14,CHX43&lt;=CIP14),CHX43-CIO14,0))))),0)),0)</f>
        <v>　</v>
      </c>
      <c r="CIP43" s="663"/>
      <c r="CIQ43" s="664"/>
      <c r="CIR43" s="662" t="str">
        <f>IFERROR(IF(OR(CHU43="日",CHU43="祝",CHU43=0,CHV43=""),"　",MAX(IF(AND(CHV43&lt;=CIR14,CHX43&gt;CIS14),CIS14-CIR14,IF(CHX43&lt;=CIS14,0,IF(AND(CHV43&gt;CIR14,CHX43&gt;CIS14),CIS14-CHV43,0))),0)),0)</f>
        <v>　</v>
      </c>
      <c r="CIS43" s="663"/>
      <c r="CIT43" s="664"/>
      <c r="CIU43" s="662" t="str">
        <f t="shared" si="41"/>
        <v>　</v>
      </c>
      <c r="CIV43" s="663"/>
      <c r="CIW43" s="664"/>
      <c r="CIX43" s="665" t="str">
        <f>IF(CJA43="×",TIME(0,0,0),IF(CJK4="非常勤",CHZ43,CIL43))</f>
        <v>　</v>
      </c>
      <c r="CIY43" s="666"/>
      <c r="CIZ43" s="667"/>
      <c r="CJA43" s="265"/>
      <c r="CJB43" s="665" t="str">
        <f>IF(CJE43="×",TIME(0,0,0),IF(CJK4="非常勤",CIC43,CIO43))</f>
        <v>　</v>
      </c>
      <c r="CJC43" s="666"/>
      <c r="CJD43" s="667"/>
      <c r="CJE43" s="265"/>
      <c r="CJF43" s="665" t="str">
        <f>IF(CJI43="×",TIME(0,0,0),IF(CJK4="非常勤",CIF43,CIR43))</f>
        <v>　</v>
      </c>
      <c r="CJG43" s="666"/>
      <c r="CJH43" s="667"/>
      <c r="CJI43" s="265"/>
      <c r="CJJ43" s="665" t="str">
        <f>IF(CJM43="×",TIME(0,0,0),IF(CJK4="非常勤",CII43,CIU43))</f>
        <v>　</v>
      </c>
      <c r="CJK43" s="666"/>
      <c r="CJL43" s="667"/>
      <c r="CJM43" s="265"/>
      <c r="CJN43" s="668"/>
      <c r="CJO43" s="669"/>
      <c r="CJP43" s="668"/>
      <c r="CJQ43" s="670"/>
      <c r="CJR43" s="669"/>
      <c r="CJS43" s="671"/>
      <c r="CJT43" s="672"/>
      <c r="CJU43" s="672"/>
      <c r="CJV43" s="673"/>
      <c r="CJW43" s="263">
        <f>$A$43</f>
        <v>29</v>
      </c>
      <c r="CJX43" s="264" t="str">
        <f>$B$43</f>
        <v>木</v>
      </c>
      <c r="CJY43" s="660"/>
      <c r="CJZ43" s="661"/>
      <c r="CKA43" s="660"/>
      <c r="CKB43" s="661"/>
      <c r="CKC43" s="662" t="str">
        <f>IFERROR(IF(OR(CJX43="日",CJX43="祝",CJX43=0,CJY43=""),"　",MAX(IF(AND(CJY43&lt;=CKC14,CKA43&gt;CKD14),CKD14-CKC14,IF(AND(CJY43&gt;CKC14,CKA43&lt;=CKD14),CKA43-CJY43,IF(AND(CJY43&lt;=CKC14,CKA43&lt;=CKD14),CKA43-CKC14,IF(AND(CJY43&gt;CKC14,CKA43&gt;CKD14),CKD14-CJY43,0)))),0)),0)</f>
        <v>　</v>
      </c>
      <c r="CKD43" s="663"/>
      <c r="CKE43" s="664"/>
      <c r="CKF43" s="662" t="str">
        <f>IFERROR(IF(OR(CJX43="日",CJX43="祝",CJX43=0,CJY43=""),"　",MAX(IF(AND(CJY43&gt;CKI14,CKA43&gt;CKG14),0,IF(AND(CJY43&lt;=CKI14,CJY43&gt;CKF14,CKA43&gt;CKG14),CKI14-CJY43,IF(AND(CJY43&lt;=CKI14,CJY43&lt;=CKF14,CKA43&gt;CKG14),CKI14-CKF14,IF(AND(CJY43&gt;CKF14,CKA43&lt;=CKG14),CKA43-CJY43,IF(AND(CJY43&lt;=CKF14,CKA43&lt;=CKG14),CKA43-CKF14,0))))),0)),0)</f>
        <v>　</v>
      </c>
      <c r="CKG43" s="663"/>
      <c r="CKH43" s="664"/>
      <c r="CKI43" s="662" t="str">
        <f>IFERROR(IF(OR(CJX43="日",CJX43="祝",CJX43=0,CJY43=""),"　",MAX(IF(AND(CJY43&lt;=CKI14,CKA43&gt;CKJ14),CKJ14-CKI14,IF(CKA43&lt;=CKJ14,0,IF(AND(CJY43&gt;CKI14,CKA43&gt;CKJ14),CKJ14-CJY43,0))),0)),0)</f>
        <v>　</v>
      </c>
      <c r="CKJ43" s="663"/>
      <c r="CKK43" s="664"/>
      <c r="CKL43" s="662" t="str">
        <f>IFERROR(IF(OR(CJX43="日",CJX43="祝",CJX43=0,CJY43=""),"　",MAX(IF(CJY43&gt;CKL14,CKA43-CJY43,IF(CJY43&lt;=CKL14,CKA43-CKL14,0)),0)),0)</f>
        <v>　</v>
      </c>
      <c r="CKM43" s="663"/>
      <c r="CKN43" s="664"/>
      <c r="CKO43" s="662" t="str">
        <f>IFERROR(IF(OR(CJX43="日",CJX43="祝",CJX43=0,CJY43=""),"　",MAX(IF(AND(CJY43&lt;=CKO14,CKA43&gt;CKP14),CKP14-CKO14,IF(AND(CJY43&gt;CKO14,CKA43&lt;=CKP14),CKA43-CJY43,IF(AND(CJY43&lt;=CKO14,CKA43&lt;=CKP14),CKA43-CKO14,IF(AND(CJY43&gt;CKO14,CKA43&gt;CKP14),CKP14-CJY43,0)))),0)),0)</f>
        <v>　</v>
      </c>
      <c r="CKP43" s="663"/>
      <c r="CKQ43" s="664"/>
      <c r="CKR43" s="662" t="str">
        <f>IFERROR(IF(OR(CJX43="日",CJX43="祝",CJX43=0,CJY43=""),"　",MAX(IF(AND(CJY43&gt;CKU14,CKA43&gt;CKS14),0,IF(AND(CJY43&lt;=CKU14,CJY43&gt;CKR14,CKA43&gt;CKS14),CKU14-CJY43,IF(AND(CJY43&lt;=CKU14,CJY43&lt;=CKR14,CKA43&gt;CKS14),CKU14-CKR14,IF(AND(CJY43&gt;CKR14,CKA43&lt;=CKS14),CKA43-CJY43,IF(AND(CJY43&lt;=CKR14,CKA43&lt;=CKS14),CKA43-CKR14,0))))),0)),0)</f>
        <v>　</v>
      </c>
      <c r="CKS43" s="663"/>
      <c r="CKT43" s="664"/>
      <c r="CKU43" s="662" t="str">
        <f>IFERROR(IF(OR(CJX43="日",CJX43="祝",CJX43=0,CJY43=""),"　",MAX(IF(AND(CJY43&lt;=CKU14,CKA43&gt;CKV14),CKV14-CKU14,IF(CKA43&lt;=CKV14,0,IF(AND(CJY43&gt;CKU14,CKA43&gt;CKV14),CKV14-CJY43,0))),0)),0)</f>
        <v>　</v>
      </c>
      <c r="CKV43" s="663"/>
      <c r="CKW43" s="664"/>
      <c r="CKX43" s="662" t="str">
        <f t="shared" si="42"/>
        <v>　</v>
      </c>
      <c r="CKY43" s="663"/>
      <c r="CKZ43" s="664"/>
      <c r="CLA43" s="665" t="str">
        <f>IF(CLD43="×",TIME(0,0,0),IF(CLN4="非常勤",CKC43,CKO43))</f>
        <v>　</v>
      </c>
      <c r="CLB43" s="666"/>
      <c r="CLC43" s="667"/>
      <c r="CLD43" s="265"/>
      <c r="CLE43" s="665" t="str">
        <f>IF(CLH43="×",TIME(0,0,0),IF(CLN4="非常勤",CKF43,CKR43))</f>
        <v>　</v>
      </c>
      <c r="CLF43" s="666"/>
      <c r="CLG43" s="667"/>
      <c r="CLH43" s="265"/>
      <c r="CLI43" s="665" t="str">
        <f>IF(CLL43="×",TIME(0,0,0),IF(CLN4="非常勤",CKI43,CKU43))</f>
        <v>　</v>
      </c>
      <c r="CLJ43" s="666"/>
      <c r="CLK43" s="667"/>
      <c r="CLL43" s="265"/>
      <c r="CLM43" s="665" t="str">
        <f>IF(CLP43="×",TIME(0,0,0),IF(CLN4="非常勤",CKL43,CKX43))</f>
        <v>　</v>
      </c>
      <c r="CLN43" s="666"/>
      <c r="CLO43" s="667"/>
      <c r="CLP43" s="265"/>
      <c r="CLQ43" s="668"/>
      <c r="CLR43" s="669"/>
      <c r="CLS43" s="668"/>
      <c r="CLT43" s="670"/>
      <c r="CLU43" s="669"/>
      <c r="CLV43" s="671"/>
      <c r="CLW43" s="672"/>
      <c r="CLX43" s="672"/>
      <c r="CLY43" s="673"/>
      <c r="CLZ43" s="263">
        <f>$A$43</f>
        <v>29</v>
      </c>
      <c r="CMA43" s="264" t="str">
        <f>$B$43</f>
        <v>木</v>
      </c>
      <c r="CMB43" s="660"/>
      <c r="CMC43" s="661"/>
      <c r="CMD43" s="660"/>
      <c r="CME43" s="661"/>
      <c r="CMF43" s="662" t="str">
        <f>IFERROR(IF(OR(CMA43="日",CMA43="祝",CMA43=0,CMB43=""),"　",MAX(IF(AND(CMB43&lt;=CMF14,CMD43&gt;CMG14),CMG14-CMF14,IF(AND(CMB43&gt;CMF14,CMD43&lt;=CMG14),CMD43-CMB43,IF(AND(CMB43&lt;=CMF14,CMD43&lt;=CMG14),CMD43-CMF14,IF(AND(CMB43&gt;CMF14,CMD43&gt;CMG14),CMG14-CMB43,0)))),0)),0)</f>
        <v>　</v>
      </c>
      <c r="CMG43" s="663"/>
      <c r="CMH43" s="664"/>
      <c r="CMI43" s="662" t="str">
        <f>IFERROR(IF(OR(CMA43="日",CMA43="祝",CMA43=0,CMB43=""),"　",MAX(IF(AND(CMB43&gt;CML14,CMD43&gt;CMJ14),0,IF(AND(CMB43&lt;=CML14,CMB43&gt;CMI14,CMD43&gt;CMJ14),CML14-CMB43,IF(AND(CMB43&lt;=CML14,CMB43&lt;=CMI14,CMD43&gt;CMJ14),CML14-CMI14,IF(AND(CMB43&gt;CMI14,CMD43&lt;=CMJ14),CMD43-CMB43,IF(AND(CMB43&lt;=CMI14,CMD43&lt;=CMJ14),CMD43-CMI14,0))))),0)),0)</f>
        <v>　</v>
      </c>
      <c r="CMJ43" s="663"/>
      <c r="CMK43" s="664"/>
      <c r="CML43" s="662" t="str">
        <f>IFERROR(IF(OR(CMA43="日",CMA43="祝",CMA43=0,CMB43=""),"　",MAX(IF(AND(CMB43&lt;=CML14,CMD43&gt;CMM14),CMM14-CML14,IF(CMD43&lt;=CMM14,0,IF(AND(CMB43&gt;CML14,CMD43&gt;CMM14),CMM14-CMB43,0))),0)),0)</f>
        <v>　</v>
      </c>
      <c r="CMM43" s="663"/>
      <c r="CMN43" s="664"/>
      <c r="CMO43" s="662" t="str">
        <f>IFERROR(IF(OR(CMA43="日",CMA43="祝",CMA43=0,CMB43=""),"　",MAX(IF(CMB43&gt;CMO14,CMD43-CMB43,IF(CMB43&lt;=CMO14,CMD43-CMO14,0)),0)),0)</f>
        <v>　</v>
      </c>
      <c r="CMP43" s="663"/>
      <c r="CMQ43" s="664"/>
      <c r="CMR43" s="662" t="str">
        <f>IFERROR(IF(OR(CMA43="日",CMA43="祝",CMA43=0,CMB43=""),"　",MAX(IF(AND(CMB43&lt;=CMR14,CMD43&gt;CMS14),CMS14-CMR14,IF(AND(CMB43&gt;CMR14,CMD43&lt;=CMS14),CMD43-CMB43,IF(AND(CMB43&lt;=CMR14,CMD43&lt;=CMS14),CMD43-CMR14,IF(AND(CMB43&gt;CMR14,CMD43&gt;CMS14),CMS14-CMB43,0)))),0)),0)</f>
        <v>　</v>
      </c>
      <c r="CMS43" s="663"/>
      <c r="CMT43" s="664"/>
      <c r="CMU43" s="662" t="str">
        <f>IFERROR(IF(OR(CMA43="日",CMA43="祝",CMA43=0,CMB43=""),"　",MAX(IF(AND(CMB43&gt;CMX14,CMD43&gt;CMV14),0,IF(AND(CMB43&lt;=CMX14,CMB43&gt;CMU14,CMD43&gt;CMV14),CMX14-CMB43,IF(AND(CMB43&lt;=CMX14,CMB43&lt;=CMU14,CMD43&gt;CMV14),CMX14-CMU14,IF(AND(CMB43&gt;CMU14,CMD43&lt;=CMV14),CMD43-CMB43,IF(AND(CMB43&lt;=CMU14,CMD43&lt;=CMV14),CMD43-CMU14,0))))),0)),0)</f>
        <v>　</v>
      </c>
      <c r="CMV43" s="663"/>
      <c r="CMW43" s="664"/>
      <c r="CMX43" s="662" t="str">
        <f>IFERROR(IF(OR(CMA43="日",CMA43="祝",CMA43=0,CMB43=""),"　",MAX(IF(AND(CMB43&lt;=CMX14,CMD43&gt;CMY14),CMY14-CMX14,IF(CMD43&lt;=CMY14,0,IF(AND(CMB43&gt;CMX14,CMD43&gt;CMY14),CMY14-CMB43,0))),0)),0)</f>
        <v>　</v>
      </c>
      <c r="CMY43" s="663"/>
      <c r="CMZ43" s="664"/>
      <c r="CNA43" s="662" t="str">
        <f t="shared" si="43"/>
        <v>　</v>
      </c>
      <c r="CNB43" s="663"/>
      <c r="CNC43" s="664"/>
      <c r="CND43" s="665" t="str">
        <f>IF(CNG43="×",TIME(0,0,0),IF(CNQ4="非常勤",CMF43,CMR43))</f>
        <v>　</v>
      </c>
      <c r="CNE43" s="666"/>
      <c r="CNF43" s="667"/>
      <c r="CNG43" s="265"/>
      <c r="CNH43" s="665" t="str">
        <f>IF(CNK43="×",TIME(0,0,0),IF(CNQ4="非常勤",CMI43,CMU43))</f>
        <v>　</v>
      </c>
      <c r="CNI43" s="666"/>
      <c r="CNJ43" s="667"/>
      <c r="CNK43" s="265"/>
      <c r="CNL43" s="665" t="str">
        <f>IF(CNO43="×",TIME(0,0,0),IF(CNQ4="非常勤",CML43,CMX43))</f>
        <v>　</v>
      </c>
      <c r="CNM43" s="666"/>
      <c r="CNN43" s="667"/>
      <c r="CNO43" s="265"/>
      <c r="CNP43" s="665" t="str">
        <f>IF(CNS43="×",TIME(0,0,0),IF(CNQ4="非常勤",CMO43,CNA43))</f>
        <v>　</v>
      </c>
      <c r="CNQ43" s="666"/>
      <c r="CNR43" s="667"/>
      <c r="CNS43" s="265"/>
      <c r="CNT43" s="668"/>
      <c r="CNU43" s="669"/>
      <c r="CNV43" s="668"/>
      <c r="CNW43" s="670"/>
      <c r="CNX43" s="669"/>
      <c r="CNY43" s="671"/>
      <c r="CNZ43" s="672"/>
      <c r="COA43" s="672"/>
      <c r="COB43" s="673"/>
      <c r="COC43" s="263">
        <f>$A$43</f>
        <v>29</v>
      </c>
      <c r="COD43" s="264" t="str">
        <f>$B$43</f>
        <v>木</v>
      </c>
      <c r="COE43" s="660"/>
      <c r="COF43" s="661"/>
      <c r="COG43" s="660"/>
      <c r="COH43" s="661"/>
      <c r="COI43" s="662" t="str">
        <f>IFERROR(IF(OR(COD43="日",COD43="祝",COD43=0,COE43=""),"　",MAX(IF(AND(COE43&lt;=COI14,COG43&gt;COJ14),COJ14-COI14,IF(AND(COE43&gt;COI14,COG43&lt;=COJ14),COG43-COE43,IF(AND(COE43&lt;=COI14,COG43&lt;=COJ14),COG43-COI14,IF(AND(COE43&gt;COI14,COG43&gt;COJ14),COJ14-COE43,0)))),0)),0)</f>
        <v>　</v>
      </c>
      <c r="COJ43" s="663"/>
      <c r="COK43" s="664"/>
      <c r="COL43" s="662" t="str">
        <f>IFERROR(IF(OR(COD43="日",COD43="祝",COD43=0,COE43=""),"　",MAX(IF(AND(COE43&gt;COO14,COG43&gt;COM14),0,IF(AND(COE43&lt;=COO14,COE43&gt;COL14,COG43&gt;COM14),COO14-COE43,IF(AND(COE43&lt;=COO14,COE43&lt;=COL14,COG43&gt;COM14),COO14-COL14,IF(AND(COE43&gt;COL14,COG43&lt;=COM14),COG43-COE43,IF(AND(COE43&lt;=COL14,COG43&lt;=COM14),COG43-COL14,0))))),0)),0)</f>
        <v>　</v>
      </c>
      <c r="COM43" s="663"/>
      <c r="CON43" s="664"/>
      <c r="COO43" s="662" t="str">
        <f>IFERROR(IF(OR(COD43="日",COD43="祝",COD43=0,COE43=""),"　",MAX(IF(AND(COE43&lt;=COO14,COG43&gt;COP14),COP14-COO14,IF(COG43&lt;=COP14,0,IF(AND(COE43&gt;COO14,COG43&gt;COP14),COP14-COE43,0))),0)),0)</f>
        <v>　</v>
      </c>
      <c r="COP43" s="663"/>
      <c r="COQ43" s="664"/>
      <c r="COR43" s="662" t="str">
        <f>IFERROR(IF(OR(COD43="日",COD43="祝",COD43=0,COE43=""),"　",MAX(IF(COE43&gt;COR14,COG43-COE43,IF(COE43&lt;=COR14,COG43-COR14,0)),0)),0)</f>
        <v>　</v>
      </c>
      <c r="COS43" s="663"/>
      <c r="COT43" s="664"/>
      <c r="COU43" s="662" t="str">
        <f>IFERROR(IF(OR(COD43="日",COD43="祝",COD43=0,COE43=""),"　",MAX(IF(AND(COE43&lt;=COU14,COG43&gt;COV14),COV14-COU14,IF(AND(COE43&gt;COU14,COG43&lt;=COV14),COG43-COE43,IF(AND(COE43&lt;=COU14,COG43&lt;=COV14),COG43-COU14,IF(AND(COE43&gt;COU14,COG43&gt;COV14),COV14-COE43,0)))),0)),0)</f>
        <v>　</v>
      </c>
      <c r="COV43" s="663"/>
      <c r="COW43" s="664"/>
      <c r="COX43" s="662" t="str">
        <f>IFERROR(IF(OR(COD43="日",COD43="祝",COD43=0,COE43=""),"　",MAX(IF(AND(COE43&gt;CPA14,COG43&gt;COY14),0,IF(AND(COE43&lt;=CPA14,COE43&gt;COX14,COG43&gt;COY14),CPA14-COE43,IF(AND(COE43&lt;=CPA14,COE43&lt;=COX14,COG43&gt;COY14),CPA14-COX14,IF(AND(COE43&gt;COX14,COG43&lt;=COY14),COG43-COE43,IF(AND(COE43&lt;=COX14,COG43&lt;=COY14),COG43-COX14,0))))),0)),0)</f>
        <v>　</v>
      </c>
      <c r="COY43" s="663"/>
      <c r="COZ43" s="664"/>
      <c r="CPA43" s="662" t="str">
        <f>IFERROR(IF(OR(COD43="日",COD43="祝",COD43=0,COE43=""),"　",MAX(IF(AND(COE43&lt;=CPA14,COG43&gt;CPB14),CPB14-CPA14,IF(COG43&lt;=CPB14,0,IF(AND(COE43&gt;CPA14,COG43&gt;CPB14),CPB14-COE43,0))),0)),0)</f>
        <v>　</v>
      </c>
      <c r="CPB43" s="663"/>
      <c r="CPC43" s="664"/>
      <c r="CPD43" s="662" t="str">
        <f t="shared" si="44"/>
        <v>　</v>
      </c>
      <c r="CPE43" s="663"/>
      <c r="CPF43" s="664"/>
      <c r="CPG43" s="665" t="str">
        <f>IF(CPJ43="×",TIME(0,0,0),IF(CPT4="非常勤",COI43,COU43))</f>
        <v>　</v>
      </c>
      <c r="CPH43" s="666"/>
      <c r="CPI43" s="667"/>
      <c r="CPJ43" s="265"/>
      <c r="CPK43" s="665" t="str">
        <f>IF(CPN43="×",TIME(0,0,0),IF(CPT4="非常勤",COL43,COX43))</f>
        <v>　</v>
      </c>
      <c r="CPL43" s="666"/>
      <c r="CPM43" s="667"/>
      <c r="CPN43" s="265"/>
      <c r="CPO43" s="665" t="str">
        <f>IF(CPR43="×",TIME(0,0,0),IF(CPT4="非常勤",COO43,CPA43))</f>
        <v>　</v>
      </c>
      <c r="CPP43" s="666"/>
      <c r="CPQ43" s="667"/>
      <c r="CPR43" s="265"/>
      <c r="CPS43" s="665" t="str">
        <f>IF(CPV43="×",TIME(0,0,0),IF(CPT4="非常勤",COR43,CPD43))</f>
        <v>　</v>
      </c>
      <c r="CPT43" s="666"/>
      <c r="CPU43" s="667"/>
      <c r="CPV43" s="265"/>
      <c r="CPW43" s="668"/>
      <c r="CPX43" s="669"/>
      <c r="CPY43" s="668"/>
      <c r="CPZ43" s="670"/>
      <c r="CQA43" s="669"/>
      <c r="CQB43" s="671"/>
      <c r="CQC43" s="672"/>
      <c r="CQD43" s="672"/>
      <c r="CQE43" s="673"/>
      <c r="CQF43" s="263">
        <f>$A$43</f>
        <v>29</v>
      </c>
      <c r="CQG43" s="264" t="str">
        <f>$B$43</f>
        <v>木</v>
      </c>
      <c r="CQH43" s="660"/>
      <c r="CQI43" s="661"/>
      <c r="CQJ43" s="660"/>
      <c r="CQK43" s="661"/>
      <c r="CQL43" s="662" t="str">
        <f>IFERROR(IF(OR(CQG43="日",CQG43="祝",CQG43=0,CQH43=""),"　",MAX(IF(AND(CQH43&lt;=CQL14,CQJ43&gt;CQM14),CQM14-CQL14,IF(AND(CQH43&gt;CQL14,CQJ43&lt;=CQM14),CQJ43-CQH43,IF(AND(CQH43&lt;=CQL14,CQJ43&lt;=CQM14),CQJ43-CQL14,IF(AND(CQH43&gt;CQL14,CQJ43&gt;CQM14),CQM14-CQH43,0)))),0)),0)</f>
        <v>　</v>
      </c>
      <c r="CQM43" s="663"/>
      <c r="CQN43" s="664"/>
      <c r="CQO43" s="662" t="str">
        <f>IFERROR(IF(OR(CQG43="日",CQG43="祝",CQG43=0,CQH43=""),"　",MAX(IF(AND(CQH43&gt;CQR14,CQJ43&gt;CQP14),0,IF(AND(CQH43&lt;=CQR14,CQH43&gt;CQO14,CQJ43&gt;CQP14),CQR14-CQH43,IF(AND(CQH43&lt;=CQR14,CQH43&lt;=CQO14,CQJ43&gt;CQP14),CQR14-CQO14,IF(AND(CQH43&gt;CQO14,CQJ43&lt;=CQP14),CQJ43-CQH43,IF(AND(CQH43&lt;=CQO14,CQJ43&lt;=CQP14),CQJ43-CQO14,0))))),0)),0)</f>
        <v>　</v>
      </c>
      <c r="CQP43" s="663"/>
      <c r="CQQ43" s="664"/>
      <c r="CQR43" s="662" t="str">
        <f>IFERROR(IF(OR(CQG43="日",CQG43="祝",CQG43=0,CQH43=""),"　",MAX(IF(AND(CQH43&lt;=CQR14,CQJ43&gt;CQS14),CQS14-CQR14,IF(CQJ43&lt;=CQS14,0,IF(AND(CQH43&gt;CQR14,CQJ43&gt;CQS14),CQS14-CQH43,0))),0)),0)</f>
        <v>　</v>
      </c>
      <c r="CQS43" s="663"/>
      <c r="CQT43" s="664"/>
      <c r="CQU43" s="662" t="str">
        <f>IFERROR(IF(OR(CQG43="日",CQG43="祝",CQG43=0,CQH43=""),"　",MAX(IF(CQH43&gt;CQU14,CQJ43-CQH43,IF(CQH43&lt;=CQU14,CQJ43-CQU14,0)),0)),0)</f>
        <v>　</v>
      </c>
      <c r="CQV43" s="663"/>
      <c r="CQW43" s="664"/>
      <c r="CQX43" s="662" t="str">
        <f>IFERROR(IF(OR(CQG43="日",CQG43="祝",CQG43=0,CQH43=""),"　",MAX(IF(AND(CQH43&lt;=CQX14,CQJ43&gt;CQY14),CQY14-CQX14,IF(AND(CQH43&gt;CQX14,CQJ43&lt;=CQY14),CQJ43-CQH43,IF(AND(CQH43&lt;=CQX14,CQJ43&lt;=CQY14),CQJ43-CQX14,IF(AND(CQH43&gt;CQX14,CQJ43&gt;CQY14),CQY14-CQH43,0)))),0)),0)</f>
        <v>　</v>
      </c>
      <c r="CQY43" s="663"/>
      <c r="CQZ43" s="664"/>
      <c r="CRA43" s="662" t="str">
        <f>IFERROR(IF(OR(CQG43="日",CQG43="祝",CQG43=0,CQH43=""),"　",MAX(IF(AND(CQH43&gt;CRD14,CQJ43&gt;CRB14),0,IF(AND(CQH43&lt;=CRD14,CQH43&gt;CRA14,CQJ43&gt;CRB14),CRD14-CQH43,IF(AND(CQH43&lt;=CRD14,CQH43&lt;=CRA14,CQJ43&gt;CRB14),CRD14-CRA14,IF(AND(CQH43&gt;CRA14,CQJ43&lt;=CRB14),CQJ43-CQH43,IF(AND(CQH43&lt;=CRA14,CQJ43&lt;=CRB14),CQJ43-CRA14,0))))),0)),0)</f>
        <v>　</v>
      </c>
      <c r="CRB43" s="663"/>
      <c r="CRC43" s="664"/>
      <c r="CRD43" s="662" t="str">
        <f>IFERROR(IF(OR(CQG43="日",CQG43="祝",CQG43=0,CQH43=""),"　",MAX(IF(AND(CQH43&lt;=CRD14,CQJ43&gt;CRE14),CRE14-CRD14,IF(CQJ43&lt;=CRE14,0,IF(AND(CQH43&gt;CRD14,CQJ43&gt;CRE14),CRE14-CQH43,0))),0)),0)</f>
        <v>　</v>
      </c>
      <c r="CRE43" s="663"/>
      <c r="CRF43" s="664"/>
      <c r="CRG43" s="662" t="str">
        <f t="shared" si="45"/>
        <v>　</v>
      </c>
      <c r="CRH43" s="663"/>
      <c r="CRI43" s="664"/>
      <c r="CRJ43" s="665" t="str">
        <f>IF(CRM43="×",TIME(0,0,0),IF(CRW4="非常勤",CQL43,CQX43))</f>
        <v>　</v>
      </c>
      <c r="CRK43" s="666"/>
      <c r="CRL43" s="667"/>
      <c r="CRM43" s="265"/>
      <c r="CRN43" s="665" t="str">
        <f>IF(CRQ43="×",TIME(0,0,0),IF(CRW4="非常勤",CQO43,CRA43))</f>
        <v>　</v>
      </c>
      <c r="CRO43" s="666"/>
      <c r="CRP43" s="667"/>
      <c r="CRQ43" s="265"/>
      <c r="CRR43" s="665" t="str">
        <f>IF(CRU43="×",TIME(0,0,0),IF(CRW4="非常勤",CQR43,CRD43))</f>
        <v>　</v>
      </c>
      <c r="CRS43" s="666"/>
      <c r="CRT43" s="667"/>
      <c r="CRU43" s="265"/>
      <c r="CRV43" s="665" t="str">
        <f>IF(CRY43="×",TIME(0,0,0),IF(CRW4="非常勤",CQU43,CRG43))</f>
        <v>　</v>
      </c>
      <c r="CRW43" s="666"/>
      <c r="CRX43" s="667"/>
      <c r="CRY43" s="265"/>
      <c r="CRZ43" s="668"/>
      <c r="CSA43" s="669"/>
      <c r="CSB43" s="668"/>
      <c r="CSC43" s="670"/>
      <c r="CSD43" s="669"/>
      <c r="CSE43" s="671"/>
      <c r="CSF43" s="672"/>
      <c r="CSG43" s="672"/>
      <c r="CSH43" s="673"/>
      <c r="CSI43" s="263">
        <f>$A$43</f>
        <v>29</v>
      </c>
      <c r="CSJ43" s="264" t="str">
        <f>$B$43</f>
        <v>木</v>
      </c>
      <c r="CSK43" s="660"/>
      <c r="CSL43" s="661"/>
      <c r="CSM43" s="660"/>
      <c r="CSN43" s="661"/>
      <c r="CSO43" s="662" t="str">
        <f>IFERROR(IF(OR(CSJ43="日",CSJ43="祝",CSJ43=0,CSK43=""),"　",MAX(IF(AND(CSK43&lt;=CSO14,CSM43&gt;CSP14),CSP14-CSO14,IF(AND(CSK43&gt;CSO14,CSM43&lt;=CSP14),CSM43-CSK43,IF(AND(CSK43&lt;=CSO14,CSM43&lt;=CSP14),CSM43-CSO14,IF(AND(CSK43&gt;CSO14,CSM43&gt;CSP14),CSP14-CSK43,0)))),0)),0)</f>
        <v>　</v>
      </c>
      <c r="CSP43" s="663"/>
      <c r="CSQ43" s="664"/>
      <c r="CSR43" s="662" t="str">
        <f>IFERROR(IF(OR(CSJ43="日",CSJ43="祝",CSJ43=0,CSK43=""),"　",MAX(IF(AND(CSK43&gt;CSU14,CSM43&gt;CSS14),0,IF(AND(CSK43&lt;=CSU14,CSK43&gt;CSR14,CSM43&gt;CSS14),CSU14-CSK43,IF(AND(CSK43&lt;=CSU14,CSK43&lt;=CSR14,CSM43&gt;CSS14),CSU14-CSR14,IF(AND(CSK43&gt;CSR14,CSM43&lt;=CSS14),CSM43-CSK43,IF(AND(CSK43&lt;=CSR14,CSM43&lt;=CSS14),CSM43-CSR14,0))))),0)),0)</f>
        <v>　</v>
      </c>
      <c r="CSS43" s="663"/>
      <c r="CST43" s="664"/>
      <c r="CSU43" s="662" t="str">
        <f>IFERROR(IF(OR(CSJ43="日",CSJ43="祝",CSJ43=0,CSK43=""),"　",MAX(IF(AND(CSK43&lt;=CSU14,CSM43&gt;CSV14),CSV14-CSU14,IF(CSM43&lt;=CSV14,0,IF(AND(CSK43&gt;CSU14,CSM43&gt;CSV14),CSV14-CSK43,0))),0)),0)</f>
        <v>　</v>
      </c>
      <c r="CSV43" s="663"/>
      <c r="CSW43" s="664"/>
      <c r="CSX43" s="662" t="str">
        <f>IFERROR(IF(OR(CSJ43="日",CSJ43="祝",CSJ43=0,CSK43=""),"　",MAX(IF(CSK43&gt;CSX14,CSM43-CSK43,IF(CSK43&lt;=CSX14,CSM43-CSX14,0)),0)),0)</f>
        <v>　</v>
      </c>
      <c r="CSY43" s="663"/>
      <c r="CSZ43" s="664"/>
      <c r="CTA43" s="662" t="str">
        <f>IFERROR(IF(OR(CSJ43="日",CSJ43="祝",CSJ43=0,CSK43=""),"　",MAX(IF(AND(CSK43&lt;=CTA14,CSM43&gt;CTB14),CTB14-CTA14,IF(AND(CSK43&gt;CTA14,CSM43&lt;=CTB14),CSM43-CSK43,IF(AND(CSK43&lt;=CTA14,CSM43&lt;=CTB14),CSM43-CTA14,IF(AND(CSK43&gt;CTA14,CSM43&gt;CTB14),CTB14-CSK43,0)))),0)),0)</f>
        <v>　</v>
      </c>
      <c r="CTB43" s="663"/>
      <c r="CTC43" s="664"/>
      <c r="CTD43" s="662" t="str">
        <f>IFERROR(IF(OR(CSJ43="日",CSJ43="祝",CSJ43=0,CSK43=""),"　",MAX(IF(AND(CSK43&gt;CTG14,CSM43&gt;CTE14),0,IF(AND(CSK43&lt;=CTG14,CSK43&gt;CTD14,CSM43&gt;CTE14),CTG14-CSK43,IF(AND(CSK43&lt;=CTG14,CSK43&lt;=CTD14,CSM43&gt;CTE14),CTG14-CTD14,IF(AND(CSK43&gt;CTD14,CSM43&lt;=CTE14),CSM43-CSK43,IF(AND(CSK43&lt;=CTD14,CSM43&lt;=CTE14),CSM43-CTD14,0))))),0)),0)</f>
        <v>　</v>
      </c>
      <c r="CTE43" s="663"/>
      <c r="CTF43" s="664"/>
      <c r="CTG43" s="662" t="str">
        <f>IFERROR(IF(OR(CSJ43="日",CSJ43="祝",CSJ43=0,CSK43=""),"　",MAX(IF(AND(CSK43&lt;=CTG14,CSM43&gt;CTH14),CTH14-CTG14,IF(CSM43&lt;=CTH14,0,IF(AND(CSK43&gt;CTG14,CSM43&gt;CTH14),CTH14-CSK43,0))),0)),0)</f>
        <v>　</v>
      </c>
      <c r="CTH43" s="663"/>
      <c r="CTI43" s="664"/>
      <c r="CTJ43" s="662" t="str">
        <f t="shared" si="46"/>
        <v>　</v>
      </c>
      <c r="CTK43" s="663"/>
      <c r="CTL43" s="664"/>
      <c r="CTM43" s="665" t="str">
        <f>IF(CTP43="×",TIME(0,0,0),IF(CTZ4="非常勤",CSO43,CTA43))</f>
        <v>　</v>
      </c>
      <c r="CTN43" s="666"/>
      <c r="CTO43" s="667"/>
      <c r="CTP43" s="265"/>
      <c r="CTQ43" s="665" t="str">
        <f>IF(CTT43="×",TIME(0,0,0),IF(CTZ4="非常勤",CSR43,CTD43))</f>
        <v>　</v>
      </c>
      <c r="CTR43" s="666"/>
      <c r="CTS43" s="667"/>
      <c r="CTT43" s="265"/>
      <c r="CTU43" s="665" t="str">
        <f>IF(CTX43="×",TIME(0,0,0),IF(CTZ4="非常勤",CSU43,CTG43))</f>
        <v>　</v>
      </c>
      <c r="CTV43" s="666"/>
      <c r="CTW43" s="667"/>
      <c r="CTX43" s="265"/>
      <c r="CTY43" s="665" t="str">
        <f>IF(CUB43="×",TIME(0,0,0),IF(CTZ4="非常勤",CSX43,CTJ43))</f>
        <v>　</v>
      </c>
      <c r="CTZ43" s="666"/>
      <c r="CUA43" s="667"/>
      <c r="CUB43" s="265"/>
      <c r="CUC43" s="668"/>
      <c r="CUD43" s="669"/>
      <c r="CUE43" s="668"/>
      <c r="CUF43" s="670"/>
      <c r="CUG43" s="669"/>
      <c r="CUH43" s="671"/>
      <c r="CUI43" s="672"/>
      <c r="CUJ43" s="672"/>
      <c r="CUK43" s="673"/>
      <c r="CUL43" s="263">
        <f>$A$43</f>
        <v>29</v>
      </c>
      <c r="CUM43" s="264" t="str">
        <f>$B$43</f>
        <v>木</v>
      </c>
      <c r="CUN43" s="660"/>
      <c r="CUO43" s="661"/>
      <c r="CUP43" s="660"/>
      <c r="CUQ43" s="661"/>
      <c r="CUR43" s="662" t="str">
        <f>IFERROR(IF(OR(CUM43="日",CUM43="祝",CUM43=0,CUN43=""),"　",MAX(IF(AND(CUN43&lt;=CUR14,CUP43&gt;CUS14),CUS14-CUR14,IF(AND(CUN43&gt;CUR14,CUP43&lt;=CUS14),CUP43-CUN43,IF(AND(CUN43&lt;=CUR14,CUP43&lt;=CUS14),CUP43-CUR14,IF(AND(CUN43&gt;CUR14,CUP43&gt;CUS14),CUS14-CUN43,0)))),0)),0)</f>
        <v>　</v>
      </c>
      <c r="CUS43" s="663"/>
      <c r="CUT43" s="664"/>
      <c r="CUU43" s="662" t="str">
        <f>IFERROR(IF(OR(CUM43="日",CUM43="祝",CUM43=0,CUN43=""),"　",MAX(IF(AND(CUN43&gt;CUX14,CUP43&gt;CUV14),0,IF(AND(CUN43&lt;=CUX14,CUN43&gt;CUU14,CUP43&gt;CUV14),CUX14-CUN43,IF(AND(CUN43&lt;=CUX14,CUN43&lt;=CUU14,CUP43&gt;CUV14),CUX14-CUU14,IF(AND(CUN43&gt;CUU14,CUP43&lt;=CUV14),CUP43-CUN43,IF(AND(CUN43&lt;=CUU14,CUP43&lt;=CUV14),CUP43-CUU14,0))))),0)),0)</f>
        <v>　</v>
      </c>
      <c r="CUV43" s="663"/>
      <c r="CUW43" s="664"/>
      <c r="CUX43" s="662" t="str">
        <f>IFERROR(IF(OR(CUM43="日",CUM43="祝",CUM43=0,CUN43=""),"　",MAX(IF(AND(CUN43&lt;=CUX14,CUP43&gt;CUY14),CUY14-CUX14,IF(CUP43&lt;=CUY14,0,IF(AND(CUN43&gt;CUX14,CUP43&gt;CUY14),CUY14-CUN43,0))),0)),0)</f>
        <v>　</v>
      </c>
      <c r="CUY43" s="663"/>
      <c r="CUZ43" s="664"/>
      <c r="CVA43" s="662" t="str">
        <f>IFERROR(IF(OR(CUM43="日",CUM43="祝",CUM43=0,CUN43=""),"　",MAX(IF(CUN43&gt;CVA14,CUP43-CUN43,IF(CUN43&lt;=CVA14,CUP43-CVA14,0)),0)),0)</f>
        <v>　</v>
      </c>
      <c r="CVB43" s="663"/>
      <c r="CVC43" s="664"/>
      <c r="CVD43" s="662" t="str">
        <f>IFERROR(IF(OR(CUM43="日",CUM43="祝",CUM43=0,CUN43=""),"　",MAX(IF(AND(CUN43&lt;=CVD14,CUP43&gt;CVE14),CVE14-CVD14,IF(AND(CUN43&gt;CVD14,CUP43&lt;=CVE14),CUP43-CUN43,IF(AND(CUN43&lt;=CVD14,CUP43&lt;=CVE14),CUP43-CVD14,IF(AND(CUN43&gt;CVD14,CUP43&gt;CVE14),CVE14-CUN43,0)))),0)),0)</f>
        <v>　</v>
      </c>
      <c r="CVE43" s="663"/>
      <c r="CVF43" s="664"/>
      <c r="CVG43" s="662" t="str">
        <f>IFERROR(IF(OR(CUM43="日",CUM43="祝",CUM43=0,CUN43=""),"　",MAX(IF(AND(CUN43&gt;CVJ14,CUP43&gt;CVH14),0,IF(AND(CUN43&lt;=CVJ14,CUN43&gt;CVG14,CUP43&gt;CVH14),CVJ14-CUN43,IF(AND(CUN43&lt;=CVJ14,CUN43&lt;=CVG14,CUP43&gt;CVH14),CVJ14-CVG14,IF(AND(CUN43&gt;CVG14,CUP43&lt;=CVH14),CUP43-CUN43,IF(AND(CUN43&lt;=CVG14,CUP43&lt;=CVH14),CUP43-CVG14,0))))),0)),0)</f>
        <v>　</v>
      </c>
      <c r="CVH43" s="663"/>
      <c r="CVI43" s="664"/>
      <c r="CVJ43" s="662" t="str">
        <f>IFERROR(IF(OR(CUM43="日",CUM43="祝",CUM43=0,CUN43=""),"　",MAX(IF(AND(CUN43&lt;=CVJ14,CUP43&gt;CVK14),CVK14-CVJ14,IF(CUP43&lt;=CVK14,0,IF(AND(CUN43&gt;CVJ14,CUP43&gt;CVK14),CVK14-CUN43,0))),0)),0)</f>
        <v>　</v>
      </c>
      <c r="CVK43" s="663"/>
      <c r="CVL43" s="664"/>
      <c r="CVM43" s="662" t="str">
        <f t="shared" si="47"/>
        <v>　</v>
      </c>
      <c r="CVN43" s="663"/>
      <c r="CVO43" s="664"/>
      <c r="CVP43" s="665" t="str">
        <f>IF(CVS43="×",TIME(0,0,0),IF(CWC4="非常勤",CUR43,CVD43))</f>
        <v>　</v>
      </c>
      <c r="CVQ43" s="666"/>
      <c r="CVR43" s="667"/>
      <c r="CVS43" s="265"/>
      <c r="CVT43" s="665" t="str">
        <f>IF(CVW43="×",TIME(0,0,0),IF(CWC4="非常勤",CUU43,CVG43))</f>
        <v>　</v>
      </c>
      <c r="CVU43" s="666"/>
      <c r="CVV43" s="667"/>
      <c r="CVW43" s="265"/>
      <c r="CVX43" s="665" t="str">
        <f>IF(CWA43="×",TIME(0,0,0),IF(CWC4="非常勤",CUX43,CVJ43))</f>
        <v>　</v>
      </c>
      <c r="CVY43" s="666"/>
      <c r="CVZ43" s="667"/>
      <c r="CWA43" s="265"/>
      <c r="CWB43" s="665" t="str">
        <f>IF(CWE43="×",TIME(0,0,0),IF(CWC4="非常勤",CVA43,CVM43))</f>
        <v>　</v>
      </c>
      <c r="CWC43" s="666"/>
      <c r="CWD43" s="667"/>
      <c r="CWE43" s="265"/>
      <c r="CWF43" s="668"/>
      <c r="CWG43" s="669"/>
      <c r="CWH43" s="668"/>
      <c r="CWI43" s="670"/>
      <c r="CWJ43" s="669"/>
      <c r="CWK43" s="671"/>
      <c r="CWL43" s="672"/>
      <c r="CWM43" s="672"/>
      <c r="CWN43" s="673"/>
      <c r="CWO43" s="263">
        <f>$A$43</f>
        <v>29</v>
      </c>
      <c r="CWP43" s="264" t="str">
        <f>$B$43</f>
        <v>木</v>
      </c>
      <c r="CWQ43" s="660"/>
      <c r="CWR43" s="661"/>
      <c r="CWS43" s="660"/>
      <c r="CWT43" s="661"/>
      <c r="CWU43" s="662" t="str">
        <f>IFERROR(IF(OR(CWP43="日",CWP43="祝",CWP43=0,CWQ43=""),"　",MAX(IF(AND(CWQ43&lt;=CWU14,CWS43&gt;CWV14),CWV14-CWU14,IF(AND(CWQ43&gt;CWU14,CWS43&lt;=CWV14),CWS43-CWQ43,IF(AND(CWQ43&lt;=CWU14,CWS43&lt;=CWV14),CWS43-CWU14,IF(AND(CWQ43&gt;CWU14,CWS43&gt;CWV14),CWV14-CWQ43,0)))),0)),0)</f>
        <v>　</v>
      </c>
      <c r="CWV43" s="663"/>
      <c r="CWW43" s="664"/>
      <c r="CWX43" s="662" t="str">
        <f>IFERROR(IF(OR(CWP43="日",CWP43="祝",CWP43=0,CWQ43=""),"　",MAX(IF(AND(CWQ43&gt;CXA14,CWS43&gt;CWY14),0,IF(AND(CWQ43&lt;=CXA14,CWQ43&gt;CWX14,CWS43&gt;CWY14),CXA14-CWQ43,IF(AND(CWQ43&lt;=CXA14,CWQ43&lt;=CWX14,CWS43&gt;CWY14),CXA14-CWX14,IF(AND(CWQ43&gt;CWX14,CWS43&lt;=CWY14),CWS43-CWQ43,IF(AND(CWQ43&lt;=CWX14,CWS43&lt;=CWY14),CWS43-CWX14,0))))),0)),0)</f>
        <v>　</v>
      </c>
      <c r="CWY43" s="663"/>
      <c r="CWZ43" s="664"/>
      <c r="CXA43" s="662" t="str">
        <f>IFERROR(IF(OR(CWP43="日",CWP43="祝",CWP43=0,CWQ43=""),"　",MAX(IF(AND(CWQ43&lt;=CXA14,CWS43&gt;CXB14),CXB14-CXA14,IF(CWS43&lt;=CXB14,0,IF(AND(CWQ43&gt;CXA14,CWS43&gt;CXB14),CXB14-CWQ43,0))),0)),0)</f>
        <v>　</v>
      </c>
      <c r="CXB43" s="663"/>
      <c r="CXC43" s="664"/>
      <c r="CXD43" s="662" t="str">
        <f>IFERROR(IF(OR(CWP43="日",CWP43="祝",CWP43=0,CWQ43=""),"　",MAX(IF(CWQ43&gt;CXD14,CWS43-CWQ43,IF(CWQ43&lt;=CXD14,CWS43-CXD14,0)),0)),0)</f>
        <v>　</v>
      </c>
      <c r="CXE43" s="663"/>
      <c r="CXF43" s="664"/>
      <c r="CXG43" s="662" t="str">
        <f>IFERROR(IF(OR(CWP43="日",CWP43="祝",CWP43=0,CWQ43=""),"　",MAX(IF(AND(CWQ43&lt;=CXG14,CWS43&gt;CXH14),CXH14-CXG14,IF(AND(CWQ43&gt;CXG14,CWS43&lt;=CXH14),CWS43-CWQ43,IF(AND(CWQ43&lt;=CXG14,CWS43&lt;=CXH14),CWS43-CXG14,IF(AND(CWQ43&gt;CXG14,CWS43&gt;CXH14),CXH14-CWQ43,0)))),0)),0)</f>
        <v>　</v>
      </c>
      <c r="CXH43" s="663"/>
      <c r="CXI43" s="664"/>
      <c r="CXJ43" s="662" t="str">
        <f>IFERROR(IF(OR(CWP43="日",CWP43="祝",CWP43=0,CWQ43=""),"　",MAX(IF(AND(CWQ43&gt;CXM14,CWS43&gt;CXK14),0,IF(AND(CWQ43&lt;=CXM14,CWQ43&gt;CXJ14,CWS43&gt;CXK14),CXM14-CWQ43,IF(AND(CWQ43&lt;=CXM14,CWQ43&lt;=CXJ14,CWS43&gt;CXK14),CXM14-CXJ14,IF(AND(CWQ43&gt;CXJ14,CWS43&lt;=CXK14),CWS43-CWQ43,IF(AND(CWQ43&lt;=CXJ14,CWS43&lt;=CXK14),CWS43-CXJ14,0))))),0)),0)</f>
        <v>　</v>
      </c>
      <c r="CXK43" s="663"/>
      <c r="CXL43" s="664"/>
      <c r="CXM43" s="662" t="str">
        <f>IFERROR(IF(OR(CWP43="日",CWP43="祝",CWP43=0,CWQ43=""),"　",MAX(IF(AND(CWQ43&lt;=CXM14,CWS43&gt;CXN14),CXN14-CXM14,IF(CWS43&lt;=CXN14,0,IF(AND(CWQ43&gt;CXM14,CWS43&gt;CXN14),CXN14-CWQ43,0))),0)),0)</f>
        <v>　</v>
      </c>
      <c r="CXN43" s="663"/>
      <c r="CXO43" s="664"/>
      <c r="CXP43" s="662" t="str">
        <f t="shared" si="48"/>
        <v>　</v>
      </c>
      <c r="CXQ43" s="663"/>
      <c r="CXR43" s="664"/>
      <c r="CXS43" s="665" t="str">
        <f>IF(CXV43="×",TIME(0,0,0),IF(CYF4="非常勤",CWU43,CXG43))</f>
        <v>　</v>
      </c>
      <c r="CXT43" s="666"/>
      <c r="CXU43" s="667"/>
      <c r="CXV43" s="265"/>
      <c r="CXW43" s="665" t="str">
        <f>IF(CXZ43="×",TIME(0,0,0),IF(CYF4="非常勤",CWX43,CXJ43))</f>
        <v>　</v>
      </c>
      <c r="CXX43" s="666"/>
      <c r="CXY43" s="667"/>
      <c r="CXZ43" s="265"/>
      <c r="CYA43" s="665" t="str">
        <f>IF(CYD43="×",TIME(0,0,0),IF(CYF4="非常勤",CXA43,CXM43))</f>
        <v>　</v>
      </c>
      <c r="CYB43" s="666"/>
      <c r="CYC43" s="667"/>
      <c r="CYD43" s="265"/>
      <c r="CYE43" s="665" t="str">
        <f>IF(CYH43="×",TIME(0,0,0),IF(CYF4="非常勤",CXD43,CXP43))</f>
        <v>　</v>
      </c>
      <c r="CYF43" s="666"/>
      <c r="CYG43" s="667"/>
      <c r="CYH43" s="265"/>
      <c r="CYI43" s="668"/>
      <c r="CYJ43" s="669"/>
      <c r="CYK43" s="668"/>
      <c r="CYL43" s="670"/>
      <c r="CYM43" s="669"/>
      <c r="CYN43" s="671"/>
      <c r="CYO43" s="672"/>
      <c r="CYP43" s="672"/>
      <c r="CYQ43" s="673"/>
      <c r="CYR43" s="263">
        <f>$A$43</f>
        <v>29</v>
      </c>
      <c r="CYS43" s="264" t="str">
        <f>$B$43</f>
        <v>木</v>
      </c>
      <c r="CYT43" s="660"/>
      <c r="CYU43" s="661"/>
      <c r="CYV43" s="660"/>
      <c r="CYW43" s="661"/>
      <c r="CYX43" s="662" t="str">
        <f>IFERROR(IF(OR(CYS43="日",CYS43="祝",CYS43=0,CYT43=""),"　",MAX(IF(AND(CYT43&lt;=CYX14,CYV43&gt;CYY14),CYY14-CYX14,IF(AND(CYT43&gt;CYX14,CYV43&lt;=CYY14),CYV43-CYT43,IF(AND(CYT43&lt;=CYX14,CYV43&lt;=CYY14),CYV43-CYX14,IF(AND(CYT43&gt;CYX14,CYV43&gt;CYY14),CYY14-CYT43,0)))),0)),0)</f>
        <v>　</v>
      </c>
      <c r="CYY43" s="663"/>
      <c r="CYZ43" s="664"/>
      <c r="CZA43" s="662" t="str">
        <f>IFERROR(IF(OR(CYS43="日",CYS43="祝",CYS43=0,CYT43=""),"　",MAX(IF(AND(CYT43&gt;CZD14,CYV43&gt;CZB14),0,IF(AND(CYT43&lt;=CZD14,CYT43&gt;CZA14,CYV43&gt;CZB14),CZD14-CYT43,IF(AND(CYT43&lt;=CZD14,CYT43&lt;=CZA14,CYV43&gt;CZB14),CZD14-CZA14,IF(AND(CYT43&gt;CZA14,CYV43&lt;=CZB14),CYV43-CYT43,IF(AND(CYT43&lt;=CZA14,CYV43&lt;=CZB14),CYV43-CZA14,0))))),0)),0)</f>
        <v>　</v>
      </c>
      <c r="CZB43" s="663"/>
      <c r="CZC43" s="664"/>
      <c r="CZD43" s="662" t="str">
        <f>IFERROR(IF(OR(CYS43="日",CYS43="祝",CYS43=0,CYT43=""),"　",MAX(IF(AND(CYT43&lt;=CZD14,CYV43&gt;CZE14),CZE14-CZD14,IF(CYV43&lt;=CZE14,0,IF(AND(CYT43&gt;CZD14,CYV43&gt;CZE14),CZE14-CYT43,0))),0)),0)</f>
        <v>　</v>
      </c>
      <c r="CZE43" s="663"/>
      <c r="CZF43" s="664"/>
      <c r="CZG43" s="662" t="str">
        <f>IFERROR(IF(OR(CYS43="日",CYS43="祝",CYS43=0,CYT43=""),"　",MAX(IF(CYT43&gt;CZG14,CYV43-CYT43,IF(CYT43&lt;=CZG14,CYV43-CZG14,0)),0)),0)</f>
        <v>　</v>
      </c>
      <c r="CZH43" s="663"/>
      <c r="CZI43" s="664"/>
      <c r="CZJ43" s="662" t="str">
        <f>IFERROR(IF(OR(CYS43="日",CYS43="祝",CYS43=0,CYT43=""),"　",MAX(IF(AND(CYT43&lt;=CZJ14,CYV43&gt;CZK14),CZK14-CZJ14,IF(AND(CYT43&gt;CZJ14,CYV43&lt;=CZK14),CYV43-CYT43,IF(AND(CYT43&lt;=CZJ14,CYV43&lt;=CZK14),CYV43-CZJ14,IF(AND(CYT43&gt;CZJ14,CYV43&gt;CZK14),CZK14-CYT43,0)))),0)),0)</f>
        <v>　</v>
      </c>
      <c r="CZK43" s="663"/>
      <c r="CZL43" s="664"/>
      <c r="CZM43" s="662" t="str">
        <f>IFERROR(IF(OR(CYS43="日",CYS43="祝",CYS43=0,CYT43=""),"　",MAX(IF(AND(CYT43&gt;CZP14,CYV43&gt;CZN14),0,IF(AND(CYT43&lt;=CZP14,CYT43&gt;CZM14,CYV43&gt;CZN14),CZP14-CYT43,IF(AND(CYT43&lt;=CZP14,CYT43&lt;=CZM14,CYV43&gt;CZN14),CZP14-CZM14,IF(AND(CYT43&gt;CZM14,CYV43&lt;=CZN14),CYV43-CYT43,IF(AND(CYT43&lt;=CZM14,CYV43&lt;=CZN14),CYV43-CZM14,0))))),0)),0)</f>
        <v>　</v>
      </c>
      <c r="CZN43" s="663"/>
      <c r="CZO43" s="664"/>
      <c r="CZP43" s="662" t="str">
        <f>IFERROR(IF(OR(CYS43="日",CYS43="祝",CYS43=0,CYT43=""),"　",MAX(IF(AND(CYT43&lt;=CZP14,CYV43&gt;CZQ14),CZQ14-CZP14,IF(CYV43&lt;=CZQ14,0,IF(AND(CYT43&gt;CZP14,CYV43&gt;CZQ14),CZQ14-CYT43,0))),0)),0)</f>
        <v>　</v>
      </c>
      <c r="CZQ43" s="663"/>
      <c r="CZR43" s="664"/>
      <c r="CZS43" s="662" t="str">
        <f t="shared" si="49"/>
        <v>　</v>
      </c>
      <c r="CZT43" s="663"/>
      <c r="CZU43" s="664"/>
      <c r="CZV43" s="665" t="str">
        <f>IF(CZY43="×",TIME(0,0,0),IF(DAI4="非常勤",CYX43,CZJ43))</f>
        <v>　</v>
      </c>
      <c r="CZW43" s="666"/>
      <c r="CZX43" s="667"/>
      <c r="CZY43" s="265"/>
      <c r="CZZ43" s="665" t="str">
        <f>IF(DAC43="×",TIME(0,0,0),IF(DAI4="非常勤",CZA43,CZM43))</f>
        <v>　</v>
      </c>
      <c r="DAA43" s="666"/>
      <c r="DAB43" s="667"/>
      <c r="DAC43" s="265"/>
      <c r="DAD43" s="665" t="str">
        <f>IF(DAG43="×",TIME(0,0,0),IF(DAI4="非常勤",CZD43,CZP43))</f>
        <v>　</v>
      </c>
      <c r="DAE43" s="666"/>
      <c r="DAF43" s="667"/>
      <c r="DAG43" s="265"/>
      <c r="DAH43" s="665" t="str">
        <f>IF(DAK43="×",TIME(0,0,0),IF(DAI4="非常勤",CZG43,CZS43))</f>
        <v>　</v>
      </c>
      <c r="DAI43" s="666"/>
      <c r="DAJ43" s="667"/>
      <c r="DAK43" s="265"/>
      <c r="DAL43" s="668"/>
      <c r="DAM43" s="669"/>
      <c r="DAN43" s="668"/>
      <c r="DAO43" s="670"/>
      <c r="DAP43" s="669"/>
      <c r="DAQ43" s="671"/>
      <c r="DAR43" s="672"/>
      <c r="DAS43" s="672"/>
      <c r="DAT43" s="673"/>
      <c r="DAU43" s="263">
        <f>$A$43</f>
        <v>29</v>
      </c>
      <c r="DAV43" s="264" t="str">
        <f>$B$43</f>
        <v>木</v>
      </c>
      <c r="DAW43" s="660"/>
      <c r="DAX43" s="661"/>
      <c r="DAY43" s="660"/>
      <c r="DAZ43" s="661"/>
      <c r="DBA43" s="662" t="str">
        <f>IFERROR(IF(OR(DAV43="日",DAV43="祝",DAV43=0,DAW43=""),"　",MAX(IF(AND(DAW43&lt;=DBA14,DAY43&gt;DBB14),DBB14-DBA14,IF(AND(DAW43&gt;DBA14,DAY43&lt;=DBB14),DAY43-DAW43,IF(AND(DAW43&lt;=DBA14,DAY43&lt;=DBB14),DAY43-DBA14,IF(AND(DAW43&gt;DBA14,DAY43&gt;DBB14),DBB14-DAW43,0)))),0)),0)</f>
        <v>　</v>
      </c>
      <c r="DBB43" s="663"/>
      <c r="DBC43" s="664"/>
      <c r="DBD43" s="662" t="str">
        <f>IFERROR(IF(OR(DAV43="日",DAV43="祝",DAV43=0,DAW43=""),"　",MAX(IF(AND(DAW43&gt;DBG14,DAY43&gt;DBE14),0,IF(AND(DAW43&lt;=DBG14,DAW43&gt;DBD14,DAY43&gt;DBE14),DBG14-DAW43,IF(AND(DAW43&lt;=DBG14,DAW43&lt;=DBD14,DAY43&gt;DBE14),DBG14-DBD14,IF(AND(DAW43&gt;DBD14,DAY43&lt;=DBE14),DAY43-DAW43,IF(AND(DAW43&lt;=DBD14,DAY43&lt;=DBE14),DAY43-DBD14,0))))),0)),0)</f>
        <v>　</v>
      </c>
      <c r="DBE43" s="663"/>
      <c r="DBF43" s="664"/>
      <c r="DBG43" s="662" t="str">
        <f>IFERROR(IF(OR(DAV43="日",DAV43="祝",DAV43=0,DAW43=""),"　",MAX(IF(AND(DAW43&lt;=DBG14,DAY43&gt;DBH14),DBH14-DBG14,IF(DAY43&lt;=DBH14,0,IF(AND(DAW43&gt;DBG14,DAY43&gt;DBH14),DBH14-DAW43,0))),0)),0)</f>
        <v>　</v>
      </c>
      <c r="DBH43" s="663"/>
      <c r="DBI43" s="664"/>
      <c r="DBJ43" s="662" t="str">
        <f>IFERROR(IF(OR(DAV43="日",DAV43="祝",DAV43=0,DAW43=""),"　",MAX(IF(DAW43&gt;DBJ14,DAY43-DAW43,IF(DAW43&lt;=DBJ14,DAY43-DBJ14,0)),0)),0)</f>
        <v>　</v>
      </c>
      <c r="DBK43" s="663"/>
      <c r="DBL43" s="664"/>
      <c r="DBM43" s="662" t="str">
        <f>IFERROR(IF(OR(DAV43="日",DAV43="祝",DAV43=0,DAW43=""),"　",MAX(IF(AND(DAW43&lt;=DBM14,DAY43&gt;DBN14),DBN14-DBM14,IF(AND(DAW43&gt;DBM14,DAY43&lt;=DBN14),DAY43-DAW43,IF(AND(DAW43&lt;=DBM14,DAY43&lt;=DBN14),DAY43-DBM14,IF(AND(DAW43&gt;DBM14,DAY43&gt;DBN14),DBN14-DAW43,0)))),0)),0)</f>
        <v>　</v>
      </c>
      <c r="DBN43" s="663"/>
      <c r="DBO43" s="664"/>
      <c r="DBP43" s="662" t="str">
        <f>IFERROR(IF(OR(DAV43="日",DAV43="祝",DAV43=0,DAW43=""),"　",MAX(IF(AND(DAW43&gt;DBS14,DAY43&gt;DBQ14),0,IF(AND(DAW43&lt;=DBS14,DAW43&gt;DBP14,DAY43&gt;DBQ14),DBS14-DAW43,IF(AND(DAW43&lt;=DBS14,DAW43&lt;=DBP14,DAY43&gt;DBQ14),DBS14-DBP14,IF(AND(DAW43&gt;DBP14,DAY43&lt;=DBQ14),DAY43-DAW43,IF(AND(DAW43&lt;=DBP14,DAY43&lt;=DBQ14),DAY43-DBP14,0))))),0)),0)</f>
        <v>　</v>
      </c>
      <c r="DBQ43" s="663"/>
      <c r="DBR43" s="664"/>
      <c r="DBS43" s="662" t="str">
        <f>IFERROR(IF(OR(DAV43="日",DAV43="祝",DAV43=0,DAW43=""),"　",MAX(IF(AND(DAW43&lt;=DBS14,DAY43&gt;DBT14),DBT14-DBS14,IF(DAY43&lt;=DBT14,0,IF(AND(DAW43&gt;DBS14,DAY43&gt;DBT14),DBT14-DAW43,0))),0)),0)</f>
        <v>　</v>
      </c>
      <c r="DBT43" s="663"/>
      <c r="DBU43" s="664"/>
      <c r="DBV43" s="662" t="str">
        <f t="shared" si="50"/>
        <v>　</v>
      </c>
      <c r="DBW43" s="663"/>
      <c r="DBX43" s="664"/>
      <c r="DBY43" s="665" t="str">
        <f>IF(DCB43="×",TIME(0,0,0),IF(DCL4="非常勤",DBA43,DBM43))</f>
        <v>　</v>
      </c>
      <c r="DBZ43" s="666"/>
      <c r="DCA43" s="667"/>
      <c r="DCB43" s="265"/>
      <c r="DCC43" s="665" t="str">
        <f>IF(DCF43="×",TIME(0,0,0),IF(DCL4="非常勤",DBD43,DBP43))</f>
        <v>　</v>
      </c>
      <c r="DCD43" s="666"/>
      <c r="DCE43" s="667"/>
      <c r="DCF43" s="265"/>
      <c r="DCG43" s="665" t="str">
        <f>IF(DCJ43="×",TIME(0,0,0),IF(DCL4="非常勤",DBG43,DBS43))</f>
        <v>　</v>
      </c>
      <c r="DCH43" s="666"/>
      <c r="DCI43" s="667"/>
      <c r="DCJ43" s="265"/>
      <c r="DCK43" s="665" t="str">
        <f>IF(DCN43="×",TIME(0,0,0),IF(DCL4="非常勤",DBJ43,DBV43))</f>
        <v>　</v>
      </c>
      <c r="DCL43" s="666"/>
      <c r="DCM43" s="667"/>
      <c r="DCN43" s="265"/>
      <c r="DCO43" s="668"/>
      <c r="DCP43" s="669"/>
      <c r="DCQ43" s="668"/>
      <c r="DCR43" s="670"/>
      <c r="DCS43" s="669"/>
      <c r="DCT43" s="671"/>
      <c r="DCU43" s="672"/>
      <c r="DCV43" s="672"/>
      <c r="DCW43" s="673"/>
      <c r="DCX43" s="263">
        <f>$A$43</f>
        <v>29</v>
      </c>
      <c r="DCY43" s="264" t="str">
        <f>$B$43</f>
        <v>木</v>
      </c>
      <c r="DCZ43" s="660"/>
      <c r="DDA43" s="661"/>
      <c r="DDB43" s="660"/>
      <c r="DDC43" s="661"/>
      <c r="DDD43" s="662" t="str">
        <f>IFERROR(IF(OR(DCY43="日",DCY43="祝",DCY43=0,DCZ43=""),"　",MAX(IF(AND(DCZ43&lt;=DDD14,DDB43&gt;DDE14),DDE14-DDD14,IF(AND(DCZ43&gt;DDD14,DDB43&lt;=DDE14),DDB43-DCZ43,IF(AND(DCZ43&lt;=DDD14,DDB43&lt;=DDE14),DDB43-DDD14,IF(AND(DCZ43&gt;DDD14,DDB43&gt;DDE14),DDE14-DCZ43,0)))),0)),0)</f>
        <v>　</v>
      </c>
      <c r="DDE43" s="663"/>
      <c r="DDF43" s="664"/>
      <c r="DDG43" s="662" t="str">
        <f>IFERROR(IF(OR(DCY43="日",DCY43="祝",DCY43=0,DCZ43=""),"　",MAX(IF(AND(DCZ43&gt;DDJ14,DDB43&gt;DDH14),0,IF(AND(DCZ43&lt;=DDJ14,DCZ43&gt;DDG14,DDB43&gt;DDH14),DDJ14-DCZ43,IF(AND(DCZ43&lt;=DDJ14,DCZ43&lt;=DDG14,DDB43&gt;DDH14),DDJ14-DDG14,IF(AND(DCZ43&gt;DDG14,DDB43&lt;=DDH14),DDB43-DCZ43,IF(AND(DCZ43&lt;=DDG14,DDB43&lt;=DDH14),DDB43-DDG14,0))))),0)),0)</f>
        <v>　</v>
      </c>
      <c r="DDH43" s="663"/>
      <c r="DDI43" s="664"/>
      <c r="DDJ43" s="662" t="str">
        <f>IFERROR(IF(OR(DCY43="日",DCY43="祝",DCY43=0,DCZ43=""),"　",MAX(IF(AND(DCZ43&lt;=DDJ14,DDB43&gt;DDK14),DDK14-DDJ14,IF(DDB43&lt;=DDK14,0,IF(AND(DCZ43&gt;DDJ14,DDB43&gt;DDK14),DDK14-DCZ43,0))),0)),0)</f>
        <v>　</v>
      </c>
      <c r="DDK43" s="663"/>
      <c r="DDL43" s="664"/>
      <c r="DDM43" s="662" t="str">
        <f>IFERROR(IF(OR(DCY43="日",DCY43="祝",DCY43=0,DCZ43=""),"　",MAX(IF(DCZ43&gt;DDM14,DDB43-DCZ43,IF(DCZ43&lt;=DDM14,DDB43-DDM14,0)),0)),0)</f>
        <v>　</v>
      </c>
      <c r="DDN43" s="663"/>
      <c r="DDO43" s="664"/>
      <c r="DDP43" s="662" t="str">
        <f>IFERROR(IF(OR(DCY43="日",DCY43="祝",DCY43=0,DCZ43=""),"　",MAX(IF(AND(DCZ43&lt;=DDP14,DDB43&gt;DDQ14),DDQ14-DDP14,IF(AND(DCZ43&gt;DDP14,DDB43&lt;=DDQ14),DDB43-DCZ43,IF(AND(DCZ43&lt;=DDP14,DDB43&lt;=DDQ14),DDB43-DDP14,IF(AND(DCZ43&gt;DDP14,DDB43&gt;DDQ14),DDQ14-DCZ43,0)))),0)),0)</f>
        <v>　</v>
      </c>
      <c r="DDQ43" s="663"/>
      <c r="DDR43" s="664"/>
      <c r="DDS43" s="662" t="str">
        <f>IFERROR(IF(OR(DCY43="日",DCY43="祝",DCY43=0,DCZ43=""),"　",MAX(IF(AND(DCZ43&gt;DDV14,DDB43&gt;DDT14),0,IF(AND(DCZ43&lt;=DDV14,DCZ43&gt;DDS14,DDB43&gt;DDT14),DDV14-DCZ43,IF(AND(DCZ43&lt;=DDV14,DCZ43&lt;=DDS14,DDB43&gt;DDT14),DDV14-DDS14,IF(AND(DCZ43&gt;DDS14,DDB43&lt;=DDT14),DDB43-DCZ43,IF(AND(DCZ43&lt;=DDS14,DDB43&lt;=DDT14),DDB43-DDS14,0))))),0)),0)</f>
        <v>　</v>
      </c>
      <c r="DDT43" s="663"/>
      <c r="DDU43" s="664"/>
      <c r="DDV43" s="662" t="str">
        <f>IFERROR(IF(OR(DCY43="日",DCY43="祝",DCY43=0,DCZ43=""),"　",MAX(IF(AND(DCZ43&lt;=DDV14,DDB43&gt;DDW14),DDW14-DDV14,IF(DDB43&lt;=DDW14,0,IF(AND(DCZ43&gt;DDV14,DDB43&gt;DDW14),DDW14-DCZ43,0))),0)),0)</f>
        <v>　</v>
      </c>
      <c r="DDW43" s="663"/>
      <c r="DDX43" s="664"/>
      <c r="DDY43" s="662" t="str">
        <f t="shared" si="51"/>
        <v>　</v>
      </c>
      <c r="DDZ43" s="663"/>
      <c r="DEA43" s="664"/>
      <c r="DEB43" s="665" t="str">
        <f>IF(DEE43="×",TIME(0,0,0),IF(DEO4="非常勤",DDD43,DDP43))</f>
        <v>　</v>
      </c>
      <c r="DEC43" s="666"/>
      <c r="DED43" s="667"/>
      <c r="DEE43" s="265"/>
      <c r="DEF43" s="665" t="str">
        <f>IF(DEI43="×",TIME(0,0,0),IF(DEO4="非常勤",DDG43,DDS43))</f>
        <v>　</v>
      </c>
      <c r="DEG43" s="666"/>
      <c r="DEH43" s="667"/>
      <c r="DEI43" s="265"/>
      <c r="DEJ43" s="665" t="str">
        <f>IF(DEM43="×",TIME(0,0,0),IF(DEO4="非常勤",DDJ43,DDV43))</f>
        <v>　</v>
      </c>
      <c r="DEK43" s="666"/>
      <c r="DEL43" s="667"/>
      <c r="DEM43" s="265"/>
      <c r="DEN43" s="665" t="str">
        <f>IF(DEQ43="×",TIME(0,0,0),IF(DEO4="非常勤",DDM43,DDY43))</f>
        <v>　</v>
      </c>
      <c r="DEO43" s="666"/>
      <c r="DEP43" s="667"/>
      <c r="DEQ43" s="265"/>
      <c r="DER43" s="668"/>
      <c r="DES43" s="669"/>
      <c r="DET43" s="668"/>
      <c r="DEU43" s="670"/>
      <c r="DEV43" s="669"/>
      <c r="DEW43" s="671"/>
      <c r="DEX43" s="672"/>
      <c r="DEY43" s="672"/>
      <c r="DEZ43" s="673"/>
      <c r="DFA43" s="263">
        <f>$A$43</f>
        <v>29</v>
      </c>
      <c r="DFB43" s="264" t="str">
        <f>$B$43</f>
        <v>木</v>
      </c>
      <c r="DFC43" s="660"/>
      <c r="DFD43" s="661"/>
      <c r="DFE43" s="660"/>
      <c r="DFF43" s="661"/>
      <c r="DFG43" s="662" t="str">
        <f>IFERROR(IF(OR(DFB43="日",DFB43="祝",DFB43=0,DFC43=""),"　",MAX(IF(AND(DFC43&lt;=DFG14,DFE43&gt;DFH14),DFH14-DFG14,IF(AND(DFC43&gt;DFG14,DFE43&lt;=DFH14),DFE43-DFC43,IF(AND(DFC43&lt;=DFG14,DFE43&lt;=DFH14),DFE43-DFG14,IF(AND(DFC43&gt;DFG14,DFE43&gt;DFH14),DFH14-DFC43,0)))),0)),0)</f>
        <v>　</v>
      </c>
      <c r="DFH43" s="663"/>
      <c r="DFI43" s="664"/>
      <c r="DFJ43" s="662" t="str">
        <f>IFERROR(IF(OR(DFB43="日",DFB43="祝",DFB43=0,DFC43=""),"　",MAX(IF(AND(DFC43&gt;DFM14,DFE43&gt;DFK14),0,IF(AND(DFC43&lt;=DFM14,DFC43&gt;DFJ14,DFE43&gt;DFK14),DFM14-DFC43,IF(AND(DFC43&lt;=DFM14,DFC43&lt;=DFJ14,DFE43&gt;DFK14),DFM14-DFJ14,IF(AND(DFC43&gt;DFJ14,DFE43&lt;=DFK14),DFE43-DFC43,IF(AND(DFC43&lt;=DFJ14,DFE43&lt;=DFK14),DFE43-DFJ14,0))))),0)),0)</f>
        <v>　</v>
      </c>
      <c r="DFK43" s="663"/>
      <c r="DFL43" s="664"/>
      <c r="DFM43" s="662" t="str">
        <f>IFERROR(IF(OR(DFB43="日",DFB43="祝",DFB43=0,DFC43=""),"　",MAX(IF(AND(DFC43&lt;=DFM14,DFE43&gt;DFN14),DFN14-DFM14,IF(DFE43&lt;=DFN14,0,IF(AND(DFC43&gt;DFM14,DFE43&gt;DFN14),DFN14-DFC43,0))),0)),0)</f>
        <v>　</v>
      </c>
      <c r="DFN43" s="663"/>
      <c r="DFO43" s="664"/>
      <c r="DFP43" s="662" t="str">
        <f>IFERROR(IF(OR(DFB43="日",DFB43="祝",DFB43=0,DFC43=""),"　",MAX(IF(DFC43&gt;DFP14,DFE43-DFC43,IF(DFC43&lt;=DFP14,DFE43-DFP14,0)),0)),0)</f>
        <v>　</v>
      </c>
      <c r="DFQ43" s="663"/>
      <c r="DFR43" s="664"/>
      <c r="DFS43" s="662" t="str">
        <f>IFERROR(IF(OR(DFB43="日",DFB43="祝",DFB43=0,DFC43=""),"　",MAX(IF(AND(DFC43&lt;=DFS14,DFE43&gt;DFT14),DFT14-DFS14,IF(AND(DFC43&gt;DFS14,DFE43&lt;=DFT14),DFE43-DFC43,IF(AND(DFC43&lt;=DFS14,DFE43&lt;=DFT14),DFE43-DFS14,IF(AND(DFC43&gt;DFS14,DFE43&gt;DFT14),DFT14-DFC43,0)))),0)),0)</f>
        <v>　</v>
      </c>
      <c r="DFT43" s="663"/>
      <c r="DFU43" s="664"/>
      <c r="DFV43" s="662" t="str">
        <f>IFERROR(IF(OR(DFB43="日",DFB43="祝",DFB43=0,DFC43=""),"　",MAX(IF(AND(DFC43&gt;DFY14,DFE43&gt;DFW14),0,IF(AND(DFC43&lt;=DFY14,DFC43&gt;DFV14,DFE43&gt;DFW14),DFY14-DFC43,IF(AND(DFC43&lt;=DFY14,DFC43&lt;=DFV14,DFE43&gt;DFW14),DFY14-DFV14,IF(AND(DFC43&gt;DFV14,DFE43&lt;=DFW14),DFE43-DFC43,IF(AND(DFC43&lt;=DFV14,DFE43&lt;=DFW14),DFE43-DFV14,0))))),0)),0)</f>
        <v>　</v>
      </c>
      <c r="DFW43" s="663"/>
      <c r="DFX43" s="664"/>
      <c r="DFY43" s="662" t="str">
        <f>IFERROR(IF(OR(DFB43="日",DFB43="祝",DFB43=0,DFC43=""),"　",MAX(IF(AND(DFC43&lt;=DFY14,DFE43&gt;DFZ14),DFZ14-DFY14,IF(DFE43&lt;=DFZ14,0,IF(AND(DFC43&gt;DFY14,DFE43&gt;DFZ14),DFZ14-DFC43,0))),0)),0)</f>
        <v>　</v>
      </c>
      <c r="DFZ43" s="663"/>
      <c r="DGA43" s="664"/>
      <c r="DGB43" s="662" t="str">
        <f t="shared" si="52"/>
        <v>　</v>
      </c>
      <c r="DGC43" s="663"/>
      <c r="DGD43" s="664"/>
      <c r="DGE43" s="665" t="str">
        <f>IF(DGH43="×",TIME(0,0,0),IF(DGR4="非常勤",DFG43,DFS43))</f>
        <v>　</v>
      </c>
      <c r="DGF43" s="666"/>
      <c r="DGG43" s="667"/>
      <c r="DGH43" s="265"/>
      <c r="DGI43" s="665" t="str">
        <f>IF(DGL43="×",TIME(0,0,0),IF(DGR4="非常勤",DFJ43,DFV43))</f>
        <v>　</v>
      </c>
      <c r="DGJ43" s="666"/>
      <c r="DGK43" s="667"/>
      <c r="DGL43" s="265"/>
      <c r="DGM43" s="665" t="str">
        <f>IF(DGP43="×",TIME(0,0,0),IF(DGR4="非常勤",DFM43,DFY43))</f>
        <v>　</v>
      </c>
      <c r="DGN43" s="666"/>
      <c r="DGO43" s="667"/>
      <c r="DGP43" s="265"/>
      <c r="DGQ43" s="665" t="str">
        <f>IF(DGT43="×",TIME(0,0,0),IF(DGR4="非常勤",DFP43,DGB43))</f>
        <v>　</v>
      </c>
      <c r="DGR43" s="666"/>
      <c r="DGS43" s="667"/>
      <c r="DGT43" s="265"/>
      <c r="DGU43" s="668"/>
      <c r="DGV43" s="669"/>
      <c r="DGW43" s="668"/>
      <c r="DGX43" s="670"/>
      <c r="DGY43" s="669"/>
      <c r="DGZ43" s="671"/>
      <c r="DHA43" s="672"/>
      <c r="DHB43" s="672"/>
      <c r="DHC43" s="673"/>
      <c r="DHD43" s="263">
        <f>$A$43</f>
        <v>29</v>
      </c>
      <c r="DHE43" s="264" t="str">
        <f>$B$43</f>
        <v>木</v>
      </c>
      <c r="DHF43" s="660"/>
      <c r="DHG43" s="661"/>
      <c r="DHH43" s="660"/>
      <c r="DHI43" s="661"/>
      <c r="DHJ43" s="662" t="str">
        <f>IFERROR(IF(OR(DHE43="日",DHE43="祝",DHE43=0,DHF43=""),"　",MAX(IF(AND(DHF43&lt;=DHJ14,DHH43&gt;DHK14),DHK14-DHJ14,IF(AND(DHF43&gt;DHJ14,DHH43&lt;=DHK14),DHH43-DHF43,IF(AND(DHF43&lt;=DHJ14,DHH43&lt;=DHK14),DHH43-DHJ14,IF(AND(DHF43&gt;DHJ14,DHH43&gt;DHK14),DHK14-DHF43,0)))),0)),0)</f>
        <v>　</v>
      </c>
      <c r="DHK43" s="663"/>
      <c r="DHL43" s="664"/>
      <c r="DHM43" s="662" t="str">
        <f>IFERROR(IF(OR(DHE43="日",DHE43="祝",DHE43=0,DHF43=""),"　",MAX(IF(AND(DHF43&gt;DHP14,DHH43&gt;DHN14),0,IF(AND(DHF43&lt;=DHP14,DHF43&gt;DHM14,DHH43&gt;DHN14),DHP14-DHF43,IF(AND(DHF43&lt;=DHP14,DHF43&lt;=DHM14,DHH43&gt;DHN14),DHP14-DHM14,IF(AND(DHF43&gt;DHM14,DHH43&lt;=DHN14),DHH43-DHF43,IF(AND(DHF43&lt;=DHM14,DHH43&lt;=DHN14),DHH43-DHM14,0))))),0)),0)</f>
        <v>　</v>
      </c>
      <c r="DHN43" s="663"/>
      <c r="DHO43" s="664"/>
      <c r="DHP43" s="662" t="str">
        <f>IFERROR(IF(OR(DHE43="日",DHE43="祝",DHE43=0,DHF43=""),"　",MAX(IF(AND(DHF43&lt;=DHP14,DHH43&gt;DHQ14),DHQ14-DHP14,IF(DHH43&lt;=DHQ14,0,IF(AND(DHF43&gt;DHP14,DHH43&gt;DHQ14),DHQ14-DHF43,0))),0)),0)</f>
        <v>　</v>
      </c>
      <c r="DHQ43" s="663"/>
      <c r="DHR43" s="664"/>
      <c r="DHS43" s="662" t="str">
        <f>IFERROR(IF(OR(DHE43="日",DHE43="祝",DHE43=0,DHF43=""),"　",MAX(IF(DHF43&gt;DHS14,DHH43-DHF43,IF(DHF43&lt;=DHS14,DHH43-DHS14,0)),0)),0)</f>
        <v>　</v>
      </c>
      <c r="DHT43" s="663"/>
      <c r="DHU43" s="664"/>
      <c r="DHV43" s="662" t="str">
        <f>IFERROR(IF(OR(DHE43="日",DHE43="祝",DHE43=0,DHF43=""),"　",MAX(IF(AND(DHF43&lt;=DHV14,DHH43&gt;DHW14),DHW14-DHV14,IF(AND(DHF43&gt;DHV14,DHH43&lt;=DHW14),DHH43-DHF43,IF(AND(DHF43&lt;=DHV14,DHH43&lt;=DHW14),DHH43-DHV14,IF(AND(DHF43&gt;DHV14,DHH43&gt;DHW14),DHW14-DHF43,0)))),0)),0)</f>
        <v>　</v>
      </c>
      <c r="DHW43" s="663"/>
      <c r="DHX43" s="664"/>
      <c r="DHY43" s="662" t="str">
        <f>IFERROR(IF(OR(DHE43="日",DHE43="祝",DHE43=0,DHF43=""),"　",MAX(IF(AND(DHF43&gt;DIB14,DHH43&gt;DHZ14),0,IF(AND(DHF43&lt;=DIB14,DHF43&gt;DHY14,DHH43&gt;DHZ14),DIB14-DHF43,IF(AND(DHF43&lt;=DIB14,DHF43&lt;=DHY14,DHH43&gt;DHZ14),DIB14-DHY14,IF(AND(DHF43&gt;DHY14,DHH43&lt;=DHZ14),DHH43-DHF43,IF(AND(DHF43&lt;=DHY14,DHH43&lt;=DHZ14),DHH43-DHY14,0))))),0)),0)</f>
        <v>　</v>
      </c>
      <c r="DHZ43" s="663"/>
      <c r="DIA43" s="664"/>
      <c r="DIB43" s="662" t="str">
        <f>IFERROR(IF(OR(DHE43="日",DHE43="祝",DHE43=0,DHF43=""),"　",MAX(IF(AND(DHF43&lt;=DIB14,DHH43&gt;DIC14),DIC14-DIB14,IF(DHH43&lt;=DIC14,0,IF(AND(DHF43&gt;DIB14,DHH43&gt;DIC14),DIC14-DHF43,0))),0)),0)</f>
        <v>　</v>
      </c>
      <c r="DIC43" s="663"/>
      <c r="DID43" s="664"/>
      <c r="DIE43" s="662" t="str">
        <f t="shared" si="53"/>
        <v>　</v>
      </c>
      <c r="DIF43" s="663"/>
      <c r="DIG43" s="664"/>
      <c r="DIH43" s="665" t="str">
        <f>IF(DIK43="×",TIME(0,0,0),IF(DIU4="非常勤",DHJ43,DHV43))</f>
        <v>　</v>
      </c>
      <c r="DII43" s="666"/>
      <c r="DIJ43" s="667"/>
      <c r="DIK43" s="265"/>
      <c r="DIL43" s="665" t="str">
        <f>IF(DIO43="×",TIME(0,0,0),IF(DIU4="非常勤",DHM43,DHY43))</f>
        <v>　</v>
      </c>
      <c r="DIM43" s="666"/>
      <c r="DIN43" s="667"/>
      <c r="DIO43" s="265"/>
      <c r="DIP43" s="665" t="str">
        <f>IF(DIS43="×",TIME(0,0,0),IF(DIU4="非常勤",DHP43,DIB43))</f>
        <v>　</v>
      </c>
      <c r="DIQ43" s="666"/>
      <c r="DIR43" s="667"/>
      <c r="DIS43" s="265"/>
      <c r="DIT43" s="665" t="str">
        <f>IF(DIW43="×",TIME(0,0,0),IF(DIU4="非常勤",DHS43,DIE43))</f>
        <v>　</v>
      </c>
      <c r="DIU43" s="666"/>
      <c r="DIV43" s="667"/>
      <c r="DIW43" s="265"/>
      <c r="DIX43" s="668"/>
      <c r="DIY43" s="669"/>
      <c r="DIZ43" s="668"/>
      <c r="DJA43" s="670"/>
      <c r="DJB43" s="669"/>
      <c r="DJC43" s="671"/>
      <c r="DJD43" s="672"/>
      <c r="DJE43" s="672"/>
      <c r="DJF43" s="673"/>
      <c r="DJG43" s="263">
        <f>$A$43</f>
        <v>29</v>
      </c>
      <c r="DJH43" s="264" t="str">
        <f>$B$43</f>
        <v>木</v>
      </c>
      <c r="DJI43" s="660"/>
      <c r="DJJ43" s="661"/>
      <c r="DJK43" s="660"/>
      <c r="DJL43" s="661"/>
      <c r="DJM43" s="662" t="str">
        <f>IFERROR(IF(OR(DJH43="日",DJH43="祝",DJH43=0,DJI43=""),"　",MAX(IF(AND(DJI43&lt;=DJM14,DJK43&gt;DJN14),DJN14-DJM14,IF(AND(DJI43&gt;DJM14,DJK43&lt;=DJN14),DJK43-DJI43,IF(AND(DJI43&lt;=DJM14,DJK43&lt;=DJN14),DJK43-DJM14,IF(AND(DJI43&gt;DJM14,DJK43&gt;DJN14),DJN14-DJI43,0)))),0)),0)</f>
        <v>　</v>
      </c>
      <c r="DJN43" s="663"/>
      <c r="DJO43" s="664"/>
      <c r="DJP43" s="662" t="str">
        <f>IFERROR(IF(OR(DJH43="日",DJH43="祝",DJH43=0,DJI43=""),"　",MAX(IF(AND(DJI43&gt;DJS14,DJK43&gt;DJQ14),0,IF(AND(DJI43&lt;=DJS14,DJI43&gt;DJP14,DJK43&gt;DJQ14),DJS14-DJI43,IF(AND(DJI43&lt;=DJS14,DJI43&lt;=DJP14,DJK43&gt;DJQ14),DJS14-DJP14,IF(AND(DJI43&gt;DJP14,DJK43&lt;=DJQ14),DJK43-DJI43,IF(AND(DJI43&lt;=DJP14,DJK43&lt;=DJQ14),DJK43-DJP14,0))))),0)),0)</f>
        <v>　</v>
      </c>
      <c r="DJQ43" s="663"/>
      <c r="DJR43" s="664"/>
      <c r="DJS43" s="662" t="str">
        <f>IFERROR(IF(OR(DJH43="日",DJH43="祝",DJH43=0,DJI43=""),"　",MAX(IF(AND(DJI43&lt;=DJS14,DJK43&gt;DJT14),DJT14-DJS14,IF(DJK43&lt;=DJT14,0,IF(AND(DJI43&gt;DJS14,DJK43&gt;DJT14),DJT14-DJI43,0))),0)),0)</f>
        <v>　</v>
      </c>
      <c r="DJT43" s="663"/>
      <c r="DJU43" s="664"/>
      <c r="DJV43" s="662" t="str">
        <f>IFERROR(IF(OR(DJH43="日",DJH43="祝",DJH43=0,DJI43=""),"　",MAX(IF(DJI43&gt;DJV14,DJK43-DJI43,IF(DJI43&lt;=DJV14,DJK43-DJV14,0)),0)),0)</f>
        <v>　</v>
      </c>
      <c r="DJW43" s="663"/>
      <c r="DJX43" s="664"/>
      <c r="DJY43" s="662" t="str">
        <f>IFERROR(IF(OR(DJH43="日",DJH43="祝",DJH43=0,DJI43=""),"　",MAX(IF(AND(DJI43&lt;=DJY14,DJK43&gt;DJZ14),DJZ14-DJY14,IF(AND(DJI43&gt;DJY14,DJK43&lt;=DJZ14),DJK43-DJI43,IF(AND(DJI43&lt;=DJY14,DJK43&lt;=DJZ14),DJK43-DJY14,IF(AND(DJI43&gt;DJY14,DJK43&gt;DJZ14),DJZ14-DJI43,0)))),0)),0)</f>
        <v>　</v>
      </c>
      <c r="DJZ43" s="663"/>
      <c r="DKA43" s="664"/>
      <c r="DKB43" s="662" t="str">
        <f>IFERROR(IF(OR(DJH43="日",DJH43="祝",DJH43=0,DJI43=""),"　",MAX(IF(AND(DJI43&gt;DKE14,DJK43&gt;DKC14),0,IF(AND(DJI43&lt;=DKE14,DJI43&gt;DKB14,DJK43&gt;DKC14),DKE14-DJI43,IF(AND(DJI43&lt;=DKE14,DJI43&lt;=DKB14,DJK43&gt;DKC14),DKE14-DKB14,IF(AND(DJI43&gt;DKB14,DJK43&lt;=DKC14),DJK43-DJI43,IF(AND(DJI43&lt;=DKB14,DJK43&lt;=DKC14),DJK43-DKB14,0))))),0)),0)</f>
        <v>　</v>
      </c>
      <c r="DKC43" s="663"/>
      <c r="DKD43" s="664"/>
      <c r="DKE43" s="662" t="str">
        <f>IFERROR(IF(OR(DJH43="日",DJH43="祝",DJH43=0,DJI43=""),"　",MAX(IF(AND(DJI43&lt;=DKE14,DJK43&gt;DKF14),DKF14-DKE14,IF(DJK43&lt;=DKF14,0,IF(AND(DJI43&gt;DKE14,DJK43&gt;DKF14),DKF14-DJI43,0))),0)),0)</f>
        <v>　</v>
      </c>
      <c r="DKF43" s="663"/>
      <c r="DKG43" s="664"/>
      <c r="DKH43" s="662" t="str">
        <f t="shared" si="54"/>
        <v>　</v>
      </c>
      <c r="DKI43" s="663"/>
      <c r="DKJ43" s="664"/>
      <c r="DKK43" s="665" t="str">
        <f>IF(DKN43="×",TIME(0,0,0),IF(DKX4="非常勤",DJM43,DJY43))</f>
        <v>　</v>
      </c>
      <c r="DKL43" s="666"/>
      <c r="DKM43" s="667"/>
      <c r="DKN43" s="265"/>
      <c r="DKO43" s="665" t="str">
        <f>IF(DKR43="×",TIME(0,0,0),IF(DKX4="非常勤",DJP43,DKB43))</f>
        <v>　</v>
      </c>
      <c r="DKP43" s="666"/>
      <c r="DKQ43" s="667"/>
      <c r="DKR43" s="265"/>
      <c r="DKS43" s="665" t="str">
        <f>IF(DKV43="×",TIME(0,0,0),IF(DKX4="非常勤",DJS43,DKE43))</f>
        <v>　</v>
      </c>
      <c r="DKT43" s="666"/>
      <c r="DKU43" s="667"/>
      <c r="DKV43" s="265"/>
      <c r="DKW43" s="665" t="str">
        <f>IF(DKZ43="×",TIME(0,0,0),IF(DKX4="非常勤",DJV43,DKH43))</f>
        <v>　</v>
      </c>
      <c r="DKX43" s="666"/>
      <c r="DKY43" s="667"/>
      <c r="DKZ43" s="265"/>
      <c r="DLA43" s="668"/>
      <c r="DLB43" s="669"/>
      <c r="DLC43" s="668"/>
      <c r="DLD43" s="670"/>
      <c r="DLE43" s="669"/>
      <c r="DLF43" s="671"/>
      <c r="DLG43" s="672"/>
      <c r="DLH43" s="672"/>
      <c r="DLI43" s="673"/>
      <c r="DLJ43" s="263">
        <f>$A$43</f>
        <v>29</v>
      </c>
      <c r="DLK43" s="264" t="str">
        <f>$B$43</f>
        <v>木</v>
      </c>
      <c r="DLL43" s="660"/>
      <c r="DLM43" s="661"/>
      <c r="DLN43" s="660"/>
      <c r="DLO43" s="661"/>
      <c r="DLP43" s="662" t="str">
        <f>IFERROR(IF(OR(DLK43="日",DLK43="祝",DLK43=0,DLL43=""),"　",MAX(IF(AND(DLL43&lt;=DLP14,DLN43&gt;DLQ14),DLQ14-DLP14,IF(AND(DLL43&gt;DLP14,DLN43&lt;=DLQ14),DLN43-DLL43,IF(AND(DLL43&lt;=DLP14,DLN43&lt;=DLQ14),DLN43-DLP14,IF(AND(DLL43&gt;DLP14,DLN43&gt;DLQ14),DLQ14-DLL43,0)))),0)),0)</f>
        <v>　</v>
      </c>
      <c r="DLQ43" s="663"/>
      <c r="DLR43" s="664"/>
      <c r="DLS43" s="662" t="str">
        <f>IFERROR(IF(OR(DLK43="日",DLK43="祝",DLK43=0,DLL43=""),"　",MAX(IF(AND(DLL43&gt;DLV14,DLN43&gt;DLT14),0,IF(AND(DLL43&lt;=DLV14,DLL43&gt;DLS14,DLN43&gt;DLT14),DLV14-DLL43,IF(AND(DLL43&lt;=DLV14,DLL43&lt;=DLS14,DLN43&gt;DLT14),DLV14-DLS14,IF(AND(DLL43&gt;DLS14,DLN43&lt;=DLT14),DLN43-DLL43,IF(AND(DLL43&lt;=DLS14,DLN43&lt;=DLT14),DLN43-DLS14,0))))),0)),0)</f>
        <v>　</v>
      </c>
      <c r="DLT43" s="663"/>
      <c r="DLU43" s="664"/>
      <c r="DLV43" s="662" t="str">
        <f>IFERROR(IF(OR(DLK43="日",DLK43="祝",DLK43=0,DLL43=""),"　",MAX(IF(AND(DLL43&lt;=DLV14,DLN43&gt;DLW14),DLW14-DLV14,IF(DLN43&lt;=DLW14,0,IF(AND(DLL43&gt;DLV14,DLN43&gt;DLW14),DLW14-DLL43,0))),0)),0)</f>
        <v>　</v>
      </c>
      <c r="DLW43" s="663"/>
      <c r="DLX43" s="664"/>
      <c r="DLY43" s="662" t="str">
        <f>IFERROR(IF(OR(DLK43="日",DLK43="祝",DLK43=0,DLL43=""),"　",MAX(IF(DLL43&gt;DLY14,DLN43-DLL43,IF(DLL43&lt;=DLY14,DLN43-DLY14,0)),0)),0)</f>
        <v>　</v>
      </c>
      <c r="DLZ43" s="663"/>
      <c r="DMA43" s="664"/>
      <c r="DMB43" s="662" t="str">
        <f>IFERROR(IF(OR(DLK43="日",DLK43="祝",DLK43=0,DLL43=""),"　",MAX(IF(AND(DLL43&lt;=DMB14,DLN43&gt;DMC14),DMC14-DMB14,IF(AND(DLL43&gt;DMB14,DLN43&lt;=DMC14),DLN43-DLL43,IF(AND(DLL43&lt;=DMB14,DLN43&lt;=DMC14),DLN43-DMB14,IF(AND(DLL43&gt;DMB14,DLN43&gt;DMC14),DMC14-DLL43,0)))),0)),0)</f>
        <v>　</v>
      </c>
      <c r="DMC43" s="663"/>
      <c r="DMD43" s="664"/>
      <c r="DME43" s="662" t="str">
        <f>IFERROR(IF(OR(DLK43="日",DLK43="祝",DLK43=0,DLL43=""),"　",MAX(IF(AND(DLL43&gt;DMH14,DLN43&gt;DMF14),0,IF(AND(DLL43&lt;=DMH14,DLL43&gt;DME14,DLN43&gt;DMF14),DMH14-DLL43,IF(AND(DLL43&lt;=DMH14,DLL43&lt;=DME14,DLN43&gt;DMF14),DMH14-DME14,IF(AND(DLL43&gt;DME14,DLN43&lt;=DMF14),DLN43-DLL43,IF(AND(DLL43&lt;=DME14,DLN43&lt;=DMF14),DLN43-DME14,0))))),0)),0)</f>
        <v>　</v>
      </c>
      <c r="DMF43" s="663"/>
      <c r="DMG43" s="664"/>
      <c r="DMH43" s="662" t="str">
        <f>IFERROR(IF(OR(DLK43="日",DLK43="祝",DLK43=0,DLL43=""),"　",MAX(IF(AND(DLL43&lt;=DMH14,DLN43&gt;DMI14),DMI14-DMH14,IF(DLN43&lt;=DMI14,0,IF(AND(DLL43&gt;DMH14,DLN43&gt;DMI14),DMI14-DLL43,0))),0)),0)</f>
        <v>　</v>
      </c>
      <c r="DMI43" s="663"/>
      <c r="DMJ43" s="664"/>
      <c r="DMK43" s="662" t="str">
        <f t="shared" si="55"/>
        <v>　</v>
      </c>
      <c r="DML43" s="663"/>
      <c r="DMM43" s="664"/>
      <c r="DMN43" s="665" t="str">
        <f>IF(DMQ43="×",TIME(0,0,0),IF(DNA4="非常勤",DLP43,DMB43))</f>
        <v>　</v>
      </c>
      <c r="DMO43" s="666"/>
      <c r="DMP43" s="667"/>
      <c r="DMQ43" s="265"/>
      <c r="DMR43" s="665" t="str">
        <f>IF(DMU43="×",TIME(0,0,0),IF(DNA4="非常勤",DLS43,DME43))</f>
        <v>　</v>
      </c>
      <c r="DMS43" s="666"/>
      <c r="DMT43" s="667"/>
      <c r="DMU43" s="265"/>
      <c r="DMV43" s="665" t="str">
        <f>IF(DMY43="×",TIME(0,0,0),IF(DNA4="非常勤",DLV43,DMH43))</f>
        <v>　</v>
      </c>
      <c r="DMW43" s="666"/>
      <c r="DMX43" s="667"/>
      <c r="DMY43" s="265"/>
      <c r="DMZ43" s="665" t="str">
        <f>IF(DNC43="×",TIME(0,0,0),IF(DNA4="非常勤",DLY43,DMK43))</f>
        <v>　</v>
      </c>
      <c r="DNA43" s="666"/>
      <c r="DNB43" s="667"/>
      <c r="DNC43" s="265"/>
      <c r="DND43" s="668"/>
      <c r="DNE43" s="669"/>
      <c r="DNF43" s="668"/>
      <c r="DNG43" s="670"/>
      <c r="DNH43" s="669"/>
      <c r="DNI43" s="671"/>
      <c r="DNJ43" s="672"/>
      <c r="DNK43" s="672"/>
      <c r="DNL43" s="673"/>
      <c r="DNM43" s="263">
        <f>$A$43</f>
        <v>29</v>
      </c>
      <c r="DNN43" s="264" t="str">
        <f>$B$43</f>
        <v>木</v>
      </c>
      <c r="DNO43" s="660"/>
      <c r="DNP43" s="661"/>
      <c r="DNQ43" s="660"/>
      <c r="DNR43" s="661"/>
      <c r="DNS43" s="662" t="str">
        <f>IFERROR(IF(OR(DNN43="日",DNN43="祝",DNN43=0,DNO43=""),"　",MAX(IF(AND(DNO43&lt;=DNS14,DNQ43&gt;DNT14),DNT14-DNS14,IF(AND(DNO43&gt;DNS14,DNQ43&lt;=DNT14),DNQ43-DNO43,IF(AND(DNO43&lt;=DNS14,DNQ43&lt;=DNT14),DNQ43-DNS14,IF(AND(DNO43&gt;DNS14,DNQ43&gt;DNT14),DNT14-DNO43,0)))),0)),0)</f>
        <v>　</v>
      </c>
      <c r="DNT43" s="663"/>
      <c r="DNU43" s="664"/>
      <c r="DNV43" s="662" t="str">
        <f>IFERROR(IF(OR(DNN43="日",DNN43="祝",DNN43=0,DNO43=""),"　",MAX(IF(AND(DNO43&gt;DNY14,DNQ43&gt;DNW14),0,IF(AND(DNO43&lt;=DNY14,DNO43&gt;DNV14,DNQ43&gt;DNW14),DNY14-DNO43,IF(AND(DNO43&lt;=DNY14,DNO43&lt;=DNV14,DNQ43&gt;DNW14),DNY14-DNV14,IF(AND(DNO43&gt;DNV14,DNQ43&lt;=DNW14),DNQ43-DNO43,IF(AND(DNO43&lt;=DNV14,DNQ43&lt;=DNW14),DNQ43-DNV14,0))))),0)),0)</f>
        <v>　</v>
      </c>
      <c r="DNW43" s="663"/>
      <c r="DNX43" s="664"/>
      <c r="DNY43" s="662" t="str">
        <f>IFERROR(IF(OR(DNN43="日",DNN43="祝",DNN43=0,DNO43=""),"　",MAX(IF(AND(DNO43&lt;=DNY14,DNQ43&gt;DNZ14),DNZ14-DNY14,IF(DNQ43&lt;=DNZ14,0,IF(AND(DNO43&gt;DNY14,DNQ43&gt;DNZ14),DNZ14-DNO43,0))),0)),0)</f>
        <v>　</v>
      </c>
      <c r="DNZ43" s="663"/>
      <c r="DOA43" s="664"/>
      <c r="DOB43" s="662" t="str">
        <f>IFERROR(IF(OR(DNN43="日",DNN43="祝",DNN43=0,DNO43=""),"　",MAX(IF(DNO43&gt;DOB14,DNQ43-DNO43,IF(DNO43&lt;=DOB14,DNQ43-DOB14,0)),0)),0)</f>
        <v>　</v>
      </c>
      <c r="DOC43" s="663"/>
      <c r="DOD43" s="664"/>
      <c r="DOE43" s="662" t="str">
        <f>IFERROR(IF(OR(DNN43="日",DNN43="祝",DNN43=0,DNO43=""),"　",MAX(IF(AND(DNO43&lt;=DOE14,DNQ43&gt;DOF14),DOF14-DOE14,IF(AND(DNO43&gt;DOE14,DNQ43&lt;=DOF14),DNQ43-DNO43,IF(AND(DNO43&lt;=DOE14,DNQ43&lt;=DOF14),DNQ43-DOE14,IF(AND(DNO43&gt;DOE14,DNQ43&gt;DOF14),DOF14-DNO43,0)))),0)),0)</f>
        <v>　</v>
      </c>
      <c r="DOF43" s="663"/>
      <c r="DOG43" s="664"/>
      <c r="DOH43" s="662" t="str">
        <f>IFERROR(IF(OR(DNN43="日",DNN43="祝",DNN43=0,DNO43=""),"　",MAX(IF(AND(DNO43&gt;DOK14,DNQ43&gt;DOI14),0,IF(AND(DNO43&lt;=DOK14,DNO43&gt;DOH14,DNQ43&gt;DOI14),DOK14-DNO43,IF(AND(DNO43&lt;=DOK14,DNO43&lt;=DOH14,DNQ43&gt;DOI14),DOK14-DOH14,IF(AND(DNO43&gt;DOH14,DNQ43&lt;=DOI14),DNQ43-DNO43,IF(AND(DNO43&lt;=DOH14,DNQ43&lt;=DOI14),DNQ43-DOH14,0))))),0)),0)</f>
        <v>　</v>
      </c>
      <c r="DOI43" s="663"/>
      <c r="DOJ43" s="664"/>
      <c r="DOK43" s="662" t="str">
        <f>IFERROR(IF(OR(DNN43="日",DNN43="祝",DNN43=0,DNO43=""),"　",MAX(IF(AND(DNO43&lt;=DOK14,DNQ43&gt;DOL14),DOL14-DOK14,IF(DNQ43&lt;=DOL14,0,IF(AND(DNO43&gt;DOK14,DNQ43&gt;DOL14),DOL14-DNO43,0))),0)),0)</f>
        <v>　</v>
      </c>
      <c r="DOL43" s="663"/>
      <c r="DOM43" s="664"/>
      <c r="DON43" s="662" t="str">
        <f t="shared" si="56"/>
        <v>　</v>
      </c>
      <c r="DOO43" s="663"/>
      <c r="DOP43" s="664"/>
      <c r="DOQ43" s="665" t="str">
        <f>IF(DOT43="×",TIME(0,0,0),IF(DPD4="非常勤",DNS43,DOE43))</f>
        <v>　</v>
      </c>
      <c r="DOR43" s="666"/>
      <c r="DOS43" s="667"/>
      <c r="DOT43" s="265"/>
      <c r="DOU43" s="665" t="str">
        <f>IF(DOX43="×",TIME(0,0,0),IF(DPD4="非常勤",DNV43,DOH43))</f>
        <v>　</v>
      </c>
      <c r="DOV43" s="666"/>
      <c r="DOW43" s="667"/>
      <c r="DOX43" s="265"/>
      <c r="DOY43" s="665" t="str">
        <f>IF(DPB43="×",TIME(0,0,0),IF(DPD4="非常勤",DNY43,DOK43))</f>
        <v>　</v>
      </c>
      <c r="DOZ43" s="666"/>
      <c r="DPA43" s="667"/>
      <c r="DPB43" s="265"/>
      <c r="DPC43" s="665" t="str">
        <f>IF(DPF43="×",TIME(0,0,0),IF(DPD4="非常勤",DOB43,DON43))</f>
        <v>　</v>
      </c>
      <c r="DPD43" s="666"/>
      <c r="DPE43" s="667"/>
      <c r="DPF43" s="265"/>
      <c r="DPG43" s="668"/>
      <c r="DPH43" s="669"/>
      <c r="DPI43" s="668"/>
      <c r="DPJ43" s="670"/>
      <c r="DPK43" s="669"/>
      <c r="DPL43" s="671"/>
      <c r="DPM43" s="672"/>
      <c r="DPN43" s="672"/>
      <c r="DPO43" s="673"/>
      <c r="DPP43" s="263">
        <f>$A$43</f>
        <v>29</v>
      </c>
      <c r="DPQ43" s="264" t="str">
        <f>$B$43</f>
        <v>木</v>
      </c>
      <c r="DPR43" s="660"/>
      <c r="DPS43" s="661"/>
      <c r="DPT43" s="660"/>
      <c r="DPU43" s="661"/>
      <c r="DPV43" s="662" t="str">
        <f>IFERROR(IF(OR(DPQ43="日",DPQ43="祝",DPQ43=0,DPR43=""),"　",MAX(IF(AND(DPR43&lt;=DPV14,DPT43&gt;DPW14),DPW14-DPV14,IF(AND(DPR43&gt;DPV14,DPT43&lt;=DPW14),DPT43-DPR43,IF(AND(DPR43&lt;=DPV14,DPT43&lt;=DPW14),DPT43-DPV14,IF(AND(DPR43&gt;DPV14,DPT43&gt;DPW14),DPW14-DPR43,0)))),0)),0)</f>
        <v>　</v>
      </c>
      <c r="DPW43" s="663"/>
      <c r="DPX43" s="664"/>
      <c r="DPY43" s="662" t="str">
        <f>IFERROR(IF(OR(DPQ43="日",DPQ43="祝",DPQ43=0,DPR43=""),"　",MAX(IF(AND(DPR43&gt;DQB14,DPT43&gt;DPZ14),0,IF(AND(DPR43&lt;=DQB14,DPR43&gt;DPY14,DPT43&gt;DPZ14),DQB14-DPR43,IF(AND(DPR43&lt;=DQB14,DPR43&lt;=DPY14,DPT43&gt;DPZ14),DQB14-DPY14,IF(AND(DPR43&gt;DPY14,DPT43&lt;=DPZ14),DPT43-DPR43,IF(AND(DPR43&lt;=DPY14,DPT43&lt;=DPZ14),DPT43-DPY14,0))))),0)),0)</f>
        <v>　</v>
      </c>
      <c r="DPZ43" s="663"/>
      <c r="DQA43" s="664"/>
      <c r="DQB43" s="662" t="str">
        <f>IFERROR(IF(OR(DPQ43="日",DPQ43="祝",DPQ43=0,DPR43=""),"　",MAX(IF(AND(DPR43&lt;=DQB14,DPT43&gt;DQC14),DQC14-DQB14,IF(DPT43&lt;=DQC14,0,IF(AND(DPR43&gt;DQB14,DPT43&gt;DQC14),DQC14-DPR43,0))),0)),0)</f>
        <v>　</v>
      </c>
      <c r="DQC43" s="663"/>
      <c r="DQD43" s="664"/>
      <c r="DQE43" s="662" t="str">
        <f>IFERROR(IF(OR(DPQ43="日",DPQ43="祝",DPQ43=0,DPR43=""),"　",MAX(IF(DPR43&gt;DQE14,DPT43-DPR43,IF(DPR43&lt;=DQE14,DPT43-DQE14,0)),0)),0)</f>
        <v>　</v>
      </c>
      <c r="DQF43" s="663"/>
      <c r="DQG43" s="664"/>
      <c r="DQH43" s="662" t="str">
        <f>IFERROR(IF(OR(DPQ43="日",DPQ43="祝",DPQ43=0,DPR43=""),"　",MAX(IF(AND(DPR43&lt;=DQH14,DPT43&gt;DQI14),DQI14-DQH14,IF(AND(DPR43&gt;DQH14,DPT43&lt;=DQI14),DPT43-DPR43,IF(AND(DPR43&lt;=DQH14,DPT43&lt;=DQI14),DPT43-DQH14,IF(AND(DPR43&gt;DQH14,DPT43&gt;DQI14),DQI14-DPR43,0)))),0)),0)</f>
        <v>　</v>
      </c>
      <c r="DQI43" s="663"/>
      <c r="DQJ43" s="664"/>
      <c r="DQK43" s="662" t="str">
        <f>IFERROR(IF(OR(DPQ43="日",DPQ43="祝",DPQ43=0,DPR43=""),"　",MAX(IF(AND(DPR43&gt;DQN14,DPT43&gt;DQL14),0,IF(AND(DPR43&lt;=DQN14,DPR43&gt;DQK14,DPT43&gt;DQL14),DQN14-DPR43,IF(AND(DPR43&lt;=DQN14,DPR43&lt;=DQK14,DPT43&gt;DQL14),DQN14-DQK14,IF(AND(DPR43&gt;DQK14,DPT43&lt;=DQL14),DPT43-DPR43,IF(AND(DPR43&lt;=DQK14,DPT43&lt;=DQL14),DPT43-DQK14,0))))),0)),0)</f>
        <v>　</v>
      </c>
      <c r="DQL43" s="663"/>
      <c r="DQM43" s="664"/>
      <c r="DQN43" s="662" t="str">
        <f>IFERROR(IF(OR(DPQ43="日",DPQ43="祝",DPQ43=0,DPR43=""),"　",MAX(IF(AND(DPR43&lt;=DQN14,DPT43&gt;DQO14),DQO14-DQN14,IF(DPT43&lt;=DQO14,0,IF(AND(DPR43&gt;DQN14,DPT43&gt;DQO14),DQO14-DPR43,0))),0)),0)</f>
        <v>　</v>
      </c>
      <c r="DQO43" s="663"/>
      <c r="DQP43" s="664"/>
      <c r="DQQ43" s="662" t="str">
        <f t="shared" si="57"/>
        <v>　</v>
      </c>
      <c r="DQR43" s="663"/>
      <c r="DQS43" s="664"/>
      <c r="DQT43" s="665" t="str">
        <f>IF(DQW43="×",TIME(0,0,0),IF(DRG4="非常勤",DPV43,DQH43))</f>
        <v>　</v>
      </c>
      <c r="DQU43" s="666"/>
      <c r="DQV43" s="667"/>
      <c r="DQW43" s="265"/>
      <c r="DQX43" s="665" t="str">
        <f>IF(DRA43="×",TIME(0,0,0),IF(DRG4="非常勤",DPY43,DQK43))</f>
        <v>　</v>
      </c>
      <c r="DQY43" s="666"/>
      <c r="DQZ43" s="667"/>
      <c r="DRA43" s="265"/>
      <c r="DRB43" s="665" t="str">
        <f>IF(DRE43="×",TIME(0,0,0),IF(DRG4="非常勤",DQB43,DQN43))</f>
        <v>　</v>
      </c>
      <c r="DRC43" s="666"/>
      <c r="DRD43" s="667"/>
      <c r="DRE43" s="265"/>
      <c r="DRF43" s="665" t="str">
        <f>IF(DRI43="×",TIME(0,0,0),IF(DRG4="非常勤",DQE43,DQQ43))</f>
        <v>　</v>
      </c>
      <c r="DRG43" s="666"/>
      <c r="DRH43" s="667"/>
      <c r="DRI43" s="265"/>
      <c r="DRJ43" s="668"/>
      <c r="DRK43" s="669"/>
      <c r="DRL43" s="668"/>
      <c r="DRM43" s="670"/>
      <c r="DRN43" s="669"/>
      <c r="DRO43" s="671"/>
      <c r="DRP43" s="672"/>
      <c r="DRQ43" s="672"/>
      <c r="DRR43" s="673"/>
      <c r="DRS43" s="263">
        <f>$A$43</f>
        <v>29</v>
      </c>
      <c r="DRT43" s="264" t="str">
        <f>$B$43</f>
        <v>木</v>
      </c>
      <c r="DRU43" s="660"/>
      <c r="DRV43" s="661"/>
      <c r="DRW43" s="660"/>
      <c r="DRX43" s="661"/>
      <c r="DRY43" s="662" t="str">
        <f>IFERROR(IF(OR(DRT43="日",DRT43="祝",DRT43=0,DRU43=""),"　",MAX(IF(AND(DRU43&lt;=DRY14,DRW43&gt;DRZ14),DRZ14-DRY14,IF(AND(DRU43&gt;DRY14,DRW43&lt;=DRZ14),DRW43-DRU43,IF(AND(DRU43&lt;=DRY14,DRW43&lt;=DRZ14),DRW43-DRY14,IF(AND(DRU43&gt;DRY14,DRW43&gt;DRZ14),DRZ14-DRU43,0)))),0)),0)</f>
        <v>　</v>
      </c>
      <c r="DRZ43" s="663"/>
      <c r="DSA43" s="664"/>
      <c r="DSB43" s="662" t="str">
        <f>IFERROR(IF(OR(DRT43="日",DRT43="祝",DRT43=0,DRU43=""),"　",MAX(IF(AND(DRU43&gt;DSE14,DRW43&gt;DSC14),0,IF(AND(DRU43&lt;=DSE14,DRU43&gt;DSB14,DRW43&gt;DSC14),DSE14-DRU43,IF(AND(DRU43&lt;=DSE14,DRU43&lt;=DSB14,DRW43&gt;DSC14),DSE14-DSB14,IF(AND(DRU43&gt;DSB14,DRW43&lt;=DSC14),DRW43-DRU43,IF(AND(DRU43&lt;=DSB14,DRW43&lt;=DSC14),DRW43-DSB14,0))))),0)),0)</f>
        <v>　</v>
      </c>
      <c r="DSC43" s="663"/>
      <c r="DSD43" s="664"/>
      <c r="DSE43" s="662" t="str">
        <f>IFERROR(IF(OR(DRT43="日",DRT43="祝",DRT43=0,DRU43=""),"　",MAX(IF(AND(DRU43&lt;=DSE14,DRW43&gt;DSF14),DSF14-DSE14,IF(DRW43&lt;=DSF14,0,IF(AND(DRU43&gt;DSE14,DRW43&gt;DSF14),DSF14-DRU43,0))),0)),0)</f>
        <v>　</v>
      </c>
      <c r="DSF43" s="663"/>
      <c r="DSG43" s="664"/>
      <c r="DSH43" s="662" t="str">
        <f>IFERROR(IF(OR(DRT43="日",DRT43="祝",DRT43=0,DRU43=""),"　",MAX(IF(DRU43&gt;DSH14,DRW43-DRU43,IF(DRU43&lt;=DSH14,DRW43-DSH14,0)),0)),0)</f>
        <v>　</v>
      </c>
      <c r="DSI43" s="663"/>
      <c r="DSJ43" s="664"/>
      <c r="DSK43" s="662" t="str">
        <f>IFERROR(IF(OR(DRT43="日",DRT43="祝",DRT43=0,DRU43=""),"　",MAX(IF(AND(DRU43&lt;=DSK14,DRW43&gt;DSL14),DSL14-DSK14,IF(AND(DRU43&gt;DSK14,DRW43&lt;=DSL14),DRW43-DRU43,IF(AND(DRU43&lt;=DSK14,DRW43&lt;=DSL14),DRW43-DSK14,IF(AND(DRU43&gt;DSK14,DRW43&gt;DSL14),DSL14-DRU43,0)))),0)),0)</f>
        <v>　</v>
      </c>
      <c r="DSL43" s="663"/>
      <c r="DSM43" s="664"/>
      <c r="DSN43" s="662" t="str">
        <f>IFERROR(IF(OR(DRT43="日",DRT43="祝",DRT43=0,DRU43=""),"　",MAX(IF(AND(DRU43&gt;DSQ14,DRW43&gt;DSO14),0,IF(AND(DRU43&lt;=DSQ14,DRU43&gt;DSN14,DRW43&gt;DSO14),DSQ14-DRU43,IF(AND(DRU43&lt;=DSQ14,DRU43&lt;=DSN14,DRW43&gt;DSO14),DSQ14-DSN14,IF(AND(DRU43&gt;DSN14,DRW43&lt;=DSO14),DRW43-DRU43,IF(AND(DRU43&lt;=DSN14,DRW43&lt;=DSO14),DRW43-DSN14,0))))),0)),0)</f>
        <v>　</v>
      </c>
      <c r="DSO43" s="663"/>
      <c r="DSP43" s="664"/>
      <c r="DSQ43" s="662" t="str">
        <f>IFERROR(IF(OR(DRT43="日",DRT43="祝",DRT43=0,DRU43=""),"　",MAX(IF(AND(DRU43&lt;=DSQ14,DRW43&gt;DSR14),DSR14-DSQ14,IF(DRW43&lt;=DSR14,0,IF(AND(DRU43&gt;DSQ14,DRW43&gt;DSR14),DSR14-DRU43,0))),0)),0)</f>
        <v>　</v>
      </c>
      <c r="DSR43" s="663"/>
      <c r="DSS43" s="664"/>
      <c r="DST43" s="662" t="str">
        <f t="shared" si="58"/>
        <v>　</v>
      </c>
      <c r="DSU43" s="663"/>
      <c r="DSV43" s="664"/>
      <c r="DSW43" s="665" t="str">
        <f>IF(DSZ43="×",TIME(0,0,0),IF(DTJ4="非常勤",DRY43,DSK43))</f>
        <v>　</v>
      </c>
      <c r="DSX43" s="666"/>
      <c r="DSY43" s="667"/>
      <c r="DSZ43" s="265"/>
      <c r="DTA43" s="665" t="str">
        <f>IF(DTD43="×",TIME(0,0,0),IF(DTJ4="非常勤",DSB43,DSN43))</f>
        <v>　</v>
      </c>
      <c r="DTB43" s="666"/>
      <c r="DTC43" s="667"/>
      <c r="DTD43" s="265"/>
      <c r="DTE43" s="665" t="str">
        <f>IF(DTH43="×",TIME(0,0,0),IF(DTJ4="非常勤",DSE43,DSQ43))</f>
        <v>　</v>
      </c>
      <c r="DTF43" s="666"/>
      <c r="DTG43" s="667"/>
      <c r="DTH43" s="265"/>
      <c r="DTI43" s="665" t="str">
        <f>IF(DTL43="×",TIME(0,0,0),IF(DTJ4="非常勤",DSH43,DST43))</f>
        <v>　</v>
      </c>
      <c r="DTJ43" s="666"/>
      <c r="DTK43" s="667"/>
      <c r="DTL43" s="265"/>
      <c r="DTM43" s="668"/>
      <c r="DTN43" s="669"/>
      <c r="DTO43" s="668"/>
      <c r="DTP43" s="670"/>
      <c r="DTQ43" s="669"/>
      <c r="DTR43" s="671"/>
      <c r="DTS43" s="672"/>
      <c r="DTT43" s="672"/>
      <c r="DTU43" s="673"/>
      <c r="DTV43" s="263">
        <f>$A$43</f>
        <v>29</v>
      </c>
      <c r="DTW43" s="264" t="str">
        <f>$B$43</f>
        <v>木</v>
      </c>
      <c r="DTX43" s="660"/>
      <c r="DTY43" s="661"/>
      <c r="DTZ43" s="660"/>
      <c r="DUA43" s="661"/>
      <c r="DUB43" s="662" t="str">
        <f>IFERROR(IF(OR(DTW43="日",DTW43="祝",DTW43=0,DTX43=""),"　",MAX(IF(AND(DTX43&lt;=DUB14,DTZ43&gt;DUC14),DUC14-DUB14,IF(AND(DTX43&gt;DUB14,DTZ43&lt;=DUC14),DTZ43-DTX43,IF(AND(DTX43&lt;=DUB14,DTZ43&lt;=DUC14),DTZ43-DUB14,IF(AND(DTX43&gt;DUB14,DTZ43&gt;DUC14),DUC14-DTX43,0)))),0)),0)</f>
        <v>　</v>
      </c>
      <c r="DUC43" s="663"/>
      <c r="DUD43" s="664"/>
      <c r="DUE43" s="662" t="str">
        <f>IFERROR(IF(OR(DTW43="日",DTW43="祝",DTW43=0,DTX43=""),"　",MAX(IF(AND(DTX43&gt;DUH14,DTZ43&gt;DUF14),0,IF(AND(DTX43&lt;=DUH14,DTX43&gt;DUE14,DTZ43&gt;DUF14),DUH14-DTX43,IF(AND(DTX43&lt;=DUH14,DTX43&lt;=DUE14,DTZ43&gt;DUF14),DUH14-DUE14,IF(AND(DTX43&gt;DUE14,DTZ43&lt;=DUF14),DTZ43-DTX43,IF(AND(DTX43&lt;=DUE14,DTZ43&lt;=DUF14),DTZ43-DUE14,0))))),0)),0)</f>
        <v>　</v>
      </c>
      <c r="DUF43" s="663"/>
      <c r="DUG43" s="664"/>
      <c r="DUH43" s="662" t="str">
        <f>IFERROR(IF(OR(DTW43="日",DTW43="祝",DTW43=0,DTX43=""),"　",MAX(IF(AND(DTX43&lt;=DUH14,DTZ43&gt;DUI14),DUI14-DUH14,IF(DTZ43&lt;=DUI14,0,IF(AND(DTX43&gt;DUH14,DTZ43&gt;DUI14),DUI14-DTX43,0))),0)),0)</f>
        <v>　</v>
      </c>
      <c r="DUI43" s="663"/>
      <c r="DUJ43" s="664"/>
      <c r="DUK43" s="662" t="str">
        <f>IFERROR(IF(OR(DTW43="日",DTW43="祝",DTW43=0,DTX43=""),"　",MAX(IF(DTX43&gt;DUK14,DTZ43-DTX43,IF(DTX43&lt;=DUK14,DTZ43-DUK14,0)),0)),0)</f>
        <v>　</v>
      </c>
      <c r="DUL43" s="663"/>
      <c r="DUM43" s="664"/>
      <c r="DUN43" s="662" t="str">
        <f>IFERROR(IF(OR(DTW43="日",DTW43="祝",DTW43=0,DTX43=""),"　",MAX(IF(AND(DTX43&lt;=DUN14,DTZ43&gt;DUO14),DUO14-DUN14,IF(AND(DTX43&gt;DUN14,DTZ43&lt;=DUO14),DTZ43-DTX43,IF(AND(DTX43&lt;=DUN14,DTZ43&lt;=DUO14),DTZ43-DUN14,IF(AND(DTX43&gt;DUN14,DTZ43&gt;DUO14),DUO14-DTX43,0)))),0)),0)</f>
        <v>　</v>
      </c>
      <c r="DUO43" s="663"/>
      <c r="DUP43" s="664"/>
      <c r="DUQ43" s="662" t="str">
        <f>IFERROR(IF(OR(DTW43="日",DTW43="祝",DTW43=0,DTX43=""),"　",MAX(IF(AND(DTX43&gt;DUT14,DTZ43&gt;DUR14),0,IF(AND(DTX43&lt;=DUT14,DTX43&gt;DUQ14,DTZ43&gt;DUR14),DUT14-DTX43,IF(AND(DTX43&lt;=DUT14,DTX43&lt;=DUQ14,DTZ43&gt;DUR14),DUT14-DUQ14,IF(AND(DTX43&gt;DUQ14,DTZ43&lt;=DUR14),DTZ43-DTX43,IF(AND(DTX43&lt;=DUQ14,DTZ43&lt;=DUR14),DTZ43-DUQ14,0))))),0)),0)</f>
        <v>　</v>
      </c>
      <c r="DUR43" s="663"/>
      <c r="DUS43" s="664"/>
      <c r="DUT43" s="662" t="str">
        <f>IFERROR(IF(OR(DTW43="日",DTW43="祝",DTW43=0,DTX43=""),"　",MAX(IF(AND(DTX43&lt;=DUT14,DTZ43&gt;DUU14),DUU14-DUT14,IF(DTZ43&lt;=DUU14,0,IF(AND(DTX43&gt;DUT14,DTZ43&gt;DUU14),DUU14-DTX43,0))),0)),0)</f>
        <v>　</v>
      </c>
      <c r="DUU43" s="663"/>
      <c r="DUV43" s="664"/>
      <c r="DUW43" s="662" t="str">
        <f t="shared" si="59"/>
        <v>　</v>
      </c>
      <c r="DUX43" s="663"/>
      <c r="DUY43" s="664"/>
      <c r="DUZ43" s="665" t="str">
        <f>IF(DVC43="×",TIME(0,0,0),IF(DVM4="非常勤",DUB43,DUN43))</f>
        <v>　</v>
      </c>
      <c r="DVA43" s="666"/>
      <c r="DVB43" s="667"/>
      <c r="DVC43" s="265"/>
      <c r="DVD43" s="665" t="str">
        <f>IF(DVG43="×",TIME(0,0,0),IF(DVM4="非常勤",DUE43,DUQ43))</f>
        <v>　</v>
      </c>
      <c r="DVE43" s="666"/>
      <c r="DVF43" s="667"/>
      <c r="DVG43" s="265"/>
      <c r="DVH43" s="665" t="str">
        <f>IF(DVK43="×",TIME(0,0,0),IF(DVM4="非常勤",DUH43,DUT43))</f>
        <v>　</v>
      </c>
      <c r="DVI43" s="666"/>
      <c r="DVJ43" s="667"/>
      <c r="DVK43" s="265"/>
      <c r="DVL43" s="665" t="str">
        <f>IF(DVO43="×",TIME(0,0,0),IF(DVM4="非常勤",DUK43,DUW43))</f>
        <v>　</v>
      </c>
      <c r="DVM43" s="666"/>
      <c r="DVN43" s="667"/>
      <c r="DVO43" s="265"/>
      <c r="DVP43" s="668"/>
      <c r="DVQ43" s="669"/>
      <c r="DVR43" s="668"/>
      <c r="DVS43" s="670"/>
      <c r="DVT43" s="669"/>
      <c r="DVU43" s="671"/>
      <c r="DVV43" s="672"/>
      <c r="DVW43" s="672"/>
      <c r="DVX43" s="673"/>
    </row>
    <row r="44" spans="1:3300" ht="15" customHeight="1">
      <c r="A44" s="263">
        <f>DAY(DATE('別紙2-1【最初に入力】'!$W$2,'別紙2-1【最初に入力】'!$Q$2,A43+1))</f>
        <v>30</v>
      </c>
      <c r="B44" s="264" t="str">
        <f>IF(IFERROR(MATCH(DATE('別紙2-1【最初に入力】'!$W$2,'別紙2-1【最初に入力】'!$Q$2,$A44),万年カレンダー・祝日!$K$2:$K$27,0),0)&gt;=1,"祝",TEXT(WEEKDAY(DATE('別紙2-1【最初に入力】'!$W$2,'別紙2-1【最初に入力】'!$Q$2,'別表_個別勤務状況（1～60）'!A44)),"aaa"))</f>
        <v>金</v>
      </c>
      <c r="C44" s="575"/>
      <c r="D44" s="575"/>
      <c r="E44" s="575"/>
      <c r="F44" s="575"/>
      <c r="G44" s="662" t="str">
        <f>IFERROR(IF(OR(B44="日",B44="祝",B44=0,C44=""),"　",MAX(IF(AND(C44&lt;=G14,E44&gt;H14),H14-G14,IF(AND(C44&gt;G14,E44&lt;=H14),E44-C44,IF(AND(C44&lt;=G14,E44&lt;=H14),E44-G14,IF(AND(C44&gt;G14,E44&gt;H14),H14-C44,0)))),0)),0)</f>
        <v>　</v>
      </c>
      <c r="H44" s="663"/>
      <c r="I44" s="664"/>
      <c r="J44" s="662" t="str">
        <f>IFERROR(IF(OR(B44="日",B44="祝",B44=0,C44=""),"　",MAX(IF(AND(C44&gt;M14,E44&gt;K14),0,IF(AND(C44&lt;=M14,C44&gt;J14,E44&gt;K14),M14-C44,IF(AND(C44&lt;=M14,C44&lt;=J14,E44&gt;K14),M14-J14,IF(AND(C44&gt;J14,E44&lt;=K14),E44-C44,IF(AND(C44&lt;=J14,E44&lt;=K14),E44-J14,0))))),0)),0)</f>
        <v>　</v>
      </c>
      <c r="K44" s="663"/>
      <c r="L44" s="664"/>
      <c r="M44" s="662" t="str">
        <f>IFERROR(IF(OR(B44="日",B44="祝",B44=0,C44=""),"　",MAX(IF(AND(C44&lt;=M14,E44&gt;N14),N14-M14,IF(E44&lt;=N14,0,IF(AND(C44&gt;M14,E44&gt;N14),N14-C44,0))),0)),0)</f>
        <v>　</v>
      </c>
      <c r="N44" s="663"/>
      <c r="O44" s="664"/>
      <c r="P44" s="662" t="str">
        <f>IFERROR(IF(OR(B44="日",B44="祝",B44=0,C44=""),"　",MAX(IF(C44&gt;P14,E44-C44,IF(C44&lt;=P14,E44-P14,0)),0)),0)</f>
        <v>　</v>
      </c>
      <c r="Q44" s="663"/>
      <c r="R44" s="664"/>
      <c r="S44" s="662" t="str">
        <f>IFERROR(IF(OR(B44="日",B44="祝",B44=0,C44=""),"　",MAX(IF(AND(C44&lt;=S14,E44&gt;T14),T14-S14,IF(AND(C44&gt;S14,E44&lt;=T14),E44-C44,IF(AND(C44&lt;=S14,E44&lt;=T14),E44-S14,IF(AND(C44&gt;S14,E44&gt;T14),T14-C44,0)))),0)),0)</f>
        <v>　</v>
      </c>
      <c r="T44" s="663"/>
      <c r="U44" s="664"/>
      <c r="V44" s="662" t="str">
        <f>IFERROR(IF(OR(B44="日",B44="祝",B44=0,C44=""),"　",MAX(IF(AND(C44&gt;Y14,E44&gt;W14),0,IF(AND(C44&lt;=Y14,C44&gt;V14,E44&gt;W14),Y14-C44,IF(AND(C44&lt;=Y14,C44&lt;=V14,E44&gt;W14),Y14-V14,IF(AND(C44&gt;V14,E44&lt;=W14),E44-C44,IF(AND(C44&lt;=V14,E44&lt;=W14),E44-V14,0))))),0)),0)</f>
        <v>　</v>
      </c>
      <c r="W44" s="663"/>
      <c r="X44" s="664"/>
      <c r="Y44" s="662" t="str">
        <f>IFERROR(IF(OR(B44="日",B44="祝",B44=0,C44=""),"　",MAX(IF(AND(C44&lt;=Y14,E44&gt;Z14),Z14-Y14,IF(E44&lt;=Z14,0,IF(AND(C44&gt;Y14,E44&gt;Z14),Z14-C44,0))),0)),0)</f>
        <v>　</v>
      </c>
      <c r="Z44" s="663"/>
      <c r="AA44" s="664"/>
      <c r="AB44" s="662" t="str">
        <f t="shared" si="0"/>
        <v>　</v>
      </c>
      <c r="AC44" s="663"/>
      <c r="AD44" s="664"/>
      <c r="AE44" s="565" t="str">
        <f>IF(AH44="×",TIME(0,0,0),IF(AR4="非常勤",G44,S44))</f>
        <v>　</v>
      </c>
      <c r="AF44" s="566"/>
      <c r="AG44" s="566"/>
      <c r="AH44" s="265"/>
      <c r="AI44" s="565" t="str">
        <f>IF(AL44="×",TIME(0,0,0),IF(AR4="非常勤",J44,V44))</f>
        <v>　</v>
      </c>
      <c r="AJ44" s="566"/>
      <c r="AK44" s="566"/>
      <c r="AL44" s="265"/>
      <c r="AM44" s="565" t="str">
        <f>IF(AP44="×",TIME(0,0,0),IF(AR4="非常勤",M44,Y44))</f>
        <v>　</v>
      </c>
      <c r="AN44" s="566"/>
      <c r="AO44" s="566"/>
      <c r="AP44" s="265"/>
      <c r="AQ44" s="565" t="str">
        <f>IF(AT44="×",TIME(0,0,0),IF(AR4="非常勤",P44,AB44))</f>
        <v>　</v>
      </c>
      <c r="AR44" s="566"/>
      <c r="AS44" s="567"/>
      <c r="AT44" s="265"/>
      <c r="AU44" s="720"/>
      <c r="AV44" s="720"/>
      <c r="AW44" s="668"/>
      <c r="AX44" s="670"/>
      <c r="AY44" s="669"/>
      <c r="AZ44" s="671"/>
      <c r="BA44" s="672"/>
      <c r="BB44" s="672"/>
      <c r="BC44" s="673"/>
      <c r="BD44" s="263">
        <f>$A$44</f>
        <v>30</v>
      </c>
      <c r="BE44" s="264" t="str">
        <f>$B$44</f>
        <v>金</v>
      </c>
      <c r="BF44" s="660"/>
      <c r="BG44" s="661"/>
      <c r="BH44" s="660"/>
      <c r="BI44" s="661"/>
      <c r="BJ44" s="662" t="str">
        <f>IFERROR(IF(OR(BE44="日",BE44="祝",BE44=0,BF44=""),"　",MAX(IF(AND(BF44&lt;=BJ14,BH44&gt;BK14),BK14-BJ14,IF(AND(BF44&gt;BJ14,BH44&lt;=BK14),BH44-BF44,IF(AND(BF44&lt;=BJ14,BH44&lt;=BK14),BH44-BJ14,IF(AND(BF44&gt;BJ14,BH44&gt;BK14),BK14-BF44,0)))),0)),0)</f>
        <v>　</v>
      </c>
      <c r="BK44" s="663"/>
      <c r="BL44" s="664"/>
      <c r="BM44" s="662" t="str">
        <f>IFERROR(IF(OR(BE44="日",BE44="祝",BE44=0,BF44=""),"　",MAX(IF(AND(BF44&gt;BP14,BH44&gt;BN14),0,IF(AND(BF44&lt;=BP14,BF44&gt;BM14,BH44&gt;BN14),BP14-BF44,IF(AND(BF44&lt;=BP14,BF44&lt;=BM14,BH44&gt;BN14),BP14-BM14,IF(AND(BF44&gt;BM14,BH44&lt;=BN14),BH44-BF44,IF(AND(BF44&lt;=BM14,BH44&lt;=BN14),BH44-BM14,0))))),0)),0)</f>
        <v>　</v>
      </c>
      <c r="BN44" s="663"/>
      <c r="BO44" s="664"/>
      <c r="BP44" s="662" t="str">
        <f>IFERROR(IF(OR(BE44="日",BE44="祝",BE44=0,BF44=""),"　",MAX(IF(AND(BF44&lt;=BP14,BH44&gt;BQ14),BQ14-BP14,IF(BH44&lt;=BQ14,0,IF(AND(BF44&gt;BP14,BH44&gt;BQ14),BQ14-BF44,0))),0)),0)</f>
        <v>　</v>
      </c>
      <c r="BQ44" s="663"/>
      <c r="BR44" s="664"/>
      <c r="BS44" s="662" t="str">
        <f>IFERROR(IF(OR(BE44="日",BE44="祝",BE44=0,BF44=""),"　",MAX(IF(BF44&gt;BS14,BH44-BF44,IF(BF44&lt;=BS14,BH44-BS14,0)),0)),0)</f>
        <v>　</v>
      </c>
      <c r="BT44" s="663"/>
      <c r="BU44" s="664"/>
      <c r="BV44" s="662" t="str">
        <f>IFERROR(IF(OR(BE44="日",BE44="祝",BE44=0,BF44=""),"　",MAX(IF(AND(BF44&lt;=BV14,BH44&gt;BW14),BW14-BV14,IF(AND(BF44&gt;BV14,BH44&lt;=BW14),BH44-BF44,IF(AND(BF44&lt;=BV14,BH44&lt;=BW14),BH44-BV14,IF(AND(BF44&gt;BV14,BH44&gt;BW14),BW14-BF44,0)))),0)),0)</f>
        <v>　</v>
      </c>
      <c r="BW44" s="663"/>
      <c r="BX44" s="664"/>
      <c r="BY44" s="662" t="str">
        <f>IFERROR(IF(OR(BE44="日",BE44="祝",BE44=0,BF44=""),"　",MAX(IF(AND(BF44&gt;CB14,BH44&gt;BZ14),0,IF(AND(BF44&lt;=CB14,BF44&gt;BY14,BH44&gt;BZ14),CB14-BF44,IF(AND(BF44&lt;=CB14,BF44&lt;=BY14,BH44&gt;BZ14),CB14-BY14,IF(AND(BF44&gt;BY14,BH44&lt;=BZ14),BH44-BF44,IF(AND(BF44&lt;=BY14,BH44&lt;=BZ14),BH44-BY14,0))))),0)),0)</f>
        <v>　</v>
      </c>
      <c r="BZ44" s="663"/>
      <c r="CA44" s="664"/>
      <c r="CB44" s="662" t="str">
        <f>IFERROR(IF(OR(BE44="日",BE44="祝",BE44=0,BF44=""),"　",MAX(IF(AND(BF44&lt;=CB14,BH44&gt;CC14),CC14-CB14,IF(BH44&lt;=CC14,0,IF(AND(BF44&gt;CB14,BH44&gt;CC14),CC14-BF44,0))),0)),0)</f>
        <v>　</v>
      </c>
      <c r="CC44" s="663"/>
      <c r="CD44" s="664"/>
      <c r="CE44" s="662" t="str">
        <f t="shared" si="1"/>
        <v>　</v>
      </c>
      <c r="CF44" s="663"/>
      <c r="CG44" s="664"/>
      <c r="CH44" s="665" t="str">
        <f>IF(CK44="×",TIME(0,0,0),IF(CU4="非常勤",BJ44,BV44))</f>
        <v>　</v>
      </c>
      <c r="CI44" s="666"/>
      <c r="CJ44" s="667"/>
      <c r="CK44" s="265"/>
      <c r="CL44" s="665" t="str">
        <f>IF(CO44="×",TIME(0,0,0),IF(CU4="非常勤",BM44,BY44))</f>
        <v>　</v>
      </c>
      <c r="CM44" s="666"/>
      <c r="CN44" s="667"/>
      <c r="CO44" s="265"/>
      <c r="CP44" s="665" t="str">
        <f>IF(CS44="×",TIME(0,0,0),IF(CU4="非常勤",BP44,CB44))</f>
        <v>　</v>
      </c>
      <c r="CQ44" s="666"/>
      <c r="CR44" s="667"/>
      <c r="CS44" s="265"/>
      <c r="CT44" s="665" t="str">
        <f>IF(CW44="×",TIME(0,0,0),IF(CU4="非常勤",BS44,CE44))</f>
        <v>　</v>
      </c>
      <c r="CU44" s="666"/>
      <c r="CV44" s="667"/>
      <c r="CW44" s="265"/>
      <c r="CX44" s="720"/>
      <c r="CY44" s="720"/>
      <c r="CZ44" s="668"/>
      <c r="DA44" s="670"/>
      <c r="DB44" s="669"/>
      <c r="DC44" s="671"/>
      <c r="DD44" s="672"/>
      <c r="DE44" s="672"/>
      <c r="DF44" s="673"/>
      <c r="DG44" s="263">
        <f>$A$44</f>
        <v>30</v>
      </c>
      <c r="DH44" s="264" t="str">
        <f>$B$44</f>
        <v>金</v>
      </c>
      <c r="DI44" s="660"/>
      <c r="DJ44" s="661"/>
      <c r="DK44" s="660"/>
      <c r="DL44" s="661"/>
      <c r="DM44" s="662" t="str">
        <f>IFERROR(IF(OR(DH44="日",DH44="祝",DH44=0,DI44=""),"　",MAX(IF(AND(DI44&lt;=DM14,DK44&gt;DN14),DN14-DM14,IF(AND(DI44&gt;DM14,DK44&lt;=DN14),DK44-DI44,IF(AND(DI44&lt;=DM14,DK44&lt;=DN14),DK44-DM14,IF(AND(DI44&gt;DM14,DK44&gt;DN14),DN14-DI44,0)))),0)),0)</f>
        <v>　</v>
      </c>
      <c r="DN44" s="663"/>
      <c r="DO44" s="664"/>
      <c r="DP44" s="662" t="str">
        <f>IFERROR(IF(OR(DH44="日",DH44="祝",DH44=0,DI44=""),"　",MAX(IF(AND(DI44&gt;DS14,DK44&gt;DQ14),0,IF(AND(DI44&lt;=DS14,DI44&gt;DP14,DK44&gt;DQ14),DS14-DI44,IF(AND(DI44&lt;=DS14,DI44&lt;=DP14,DK44&gt;DQ14),DS14-DP14,IF(AND(DI44&gt;DP14,DK44&lt;=DQ14),DK44-DI44,IF(AND(DI44&lt;=DP14,DK44&lt;=DQ14),DK44-DP14,0))))),0)),0)</f>
        <v>　</v>
      </c>
      <c r="DQ44" s="663"/>
      <c r="DR44" s="664"/>
      <c r="DS44" s="662" t="str">
        <f>IFERROR(IF(OR(DH44="日",DH44="祝",DH44=0,DI44=""),"　",MAX(IF(AND(DI44&lt;=DS14,DK44&gt;DT14),DT14-DS14,IF(DK44&lt;=DT14,0,IF(AND(DI44&gt;DS14,DK44&gt;DT14),DT14-DI44,0))),0)),0)</f>
        <v>　</v>
      </c>
      <c r="DT44" s="663"/>
      <c r="DU44" s="664"/>
      <c r="DV44" s="662" t="str">
        <f>IFERROR(IF(OR(DH44="日",DH44="祝",DH44=0,DI44=""),"　",MAX(IF(DI44&gt;DV14,DK44-DI44,IF(DI44&lt;=DV14,DK44-DV14,0)),0)),0)</f>
        <v>　</v>
      </c>
      <c r="DW44" s="663"/>
      <c r="DX44" s="664"/>
      <c r="DY44" s="662" t="str">
        <f>IFERROR(IF(OR(DH44="日",DH44="祝",DH44=0,DI44=""),"　",MAX(IF(AND(DI44&lt;=DY14,DK44&gt;DZ14),DZ14-DY14,IF(AND(DI44&gt;DY14,DK44&lt;=DZ14),DK44-DI44,IF(AND(DI44&lt;=DY14,DK44&lt;=DZ14),DK44-DY14,IF(AND(DI44&gt;DY14,DK44&gt;DZ14),DZ14-DI44,0)))),0)),0)</f>
        <v>　</v>
      </c>
      <c r="DZ44" s="663"/>
      <c r="EA44" s="664"/>
      <c r="EB44" s="662" t="str">
        <f>IFERROR(IF(OR(DH44="日",DH44="祝",DH44=0,DI44=""),"　",MAX(IF(AND(DI44&gt;EE14,DK44&gt;EC14),0,IF(AND(DI44&lt;=EE14,DI44&gt;EB14,DK44&gt;EC14),EE14-DI44,IF(AND(DI44&lt;=EE14,DI44&lt;=EB14,DK44&gt;EC14),EE14-EB14,IF(AND(DI44&gt;EB14,DK44&lt;=EC14),DK44-DI44,IF(AND(DI44&lt;=EB14,DK44&lt;=EC14),DK44-EB14,0))))),0)),0)</f>
        <v>　</v>
      </c>
      <c r="EC44" s="663"/>
      <c r="ED44" s="664"/>
      <c r="EE44" s="662" t="str">
        <f>IFERROR(IF(OR(DH44="日",DH44="祝",DH44=0,DI44=""),"　",MAX(IF(AND(DI44&lt;=EE14,DK44&gt;EF14),EF14-EE14,IF(DK44&lt;=EF14,0,IF(AND(DI44&gt;EE14,DK44&gt;EF14),EF14-DI44,0))),0)),0)</f>
        <v>　</v>
      </c>
      <c r="EF44" s="663"/>
      <c r="EG44" s="664"/>
      <c r="EH44" s="662" t="str">
        <f t="shared" si="2"/>
        <v>　</v>
      </c>
      <c r="EI44" s="663"/>
      <c r="EJ44" s="664"/>
      <c r="EK44" s="665" t="str">
        <f>IF(EN44="×",TIME(0,0,0),IF(EX4="非常勤",DM44,DY44))</f>
        <v>　</v>
      </c>
      <c r="EL44" s="666"/>
      <c r="EM44" s="667"/>
      <c r="EN44" s="265"/>
      <c r="EO44" s="665" t="str">
        <f>IF(ER44="×",TIME(0,0,0),IF(EX4="非常勤",DP44,EB44))</f>
        <v>　</v>
      </c>
      <c r="EP44" s="666"/>
      <c r="EQ44" s="667"/>
      <c r="ER44" s="265"/>
      <c r="ES44" s="665" t="str">
        <f>IF(EV44="×",TIME(0,0,0),IF(EX4="非常勤",DS44,EE44))</f>
        <v>　</v>
      </c>
      <c r="ET44" s="666"/>
      <c r="EU44" s="667"/>
      <c r="EV44" s="265"/>
      <c r="EW44" s="665" t="str">
        <f>IF(EZ44="×",TIME(0,0,0),IF(EX4="非常勤",DV44,EH44))</f>
        <v>　</v>
      </c>
      <c r="EX44" s="666"/>
      <c r="EY44" s="667"/>
      <c r="EZ44" s="265"/>
      <c r="FA44" s="720"/>
      <c r="FB44" s="720"/>
      <c r="FC44" s="668"/>
      <c r="FD44" s="670"/>
      <c r="FE44" s="669"/>
      <c r="FF44" s="671"/>
      <c r="FG44" s="672"/>
      <c r="FH44" s="672"/>
      <c r="FI44" s="673"/>
      <c r="FJ44" s="263">
        <f>$A$44</f>
        <v>30</v>
      </c>
      <c r="FK44" s="264" t="str">
        <f>$B$44</f>
        <v>金</v>
      </c>
      <c r="FL44" s="660"/>
      <c r="FM44" s="661"/>
      <c r="FN44" s="660"/>
      <c r="FO44" s="661"/>
      <c r="FP44" s="662" t="str">
        <f>IFERROR(IF(OR(FK44="日",FK44="祝",FK44=0,FL44=""),"　",MAX(IF(AND(FL44&lt;=FP14,FN44&gt;FQ14),FQ14-FP14,IF(AND(FL44&gt;FP14,FN44&lt;=FQ14),FN44-FL44,IF(AND(FL44&lt;=FP14,FN44&lt;=FQ14),FN44-FP14,IF(AND(FL44&gt;FP14,FN44&gt;FQ14),FQ14-FL44,0)))),0)),0)</f>
        <v>　</v>
      </c>
      <c r="FQ44" s="663"/>
      <c r="FR44" s="664"/>
      <c r="FS44" s="662" t="str">
        <f>IFERROR(IF(OR(FK44="日",FK44="祝",FK44=0,FL44=""),"　",MAX(IF(AND(FL44&gt;FV14,FN44&gt;FT14),0,IF(AND(FL44&lt;=FV14,FL44&gt;FS14,FN44&gt;FT14),FV14-FL44,IF(AND(FL44&lt;=FV14,FL44&lt;=FS14,FN44&gt;FT14),FV14-FS14,IF(AND(FL44&gt;FS14,FN44&lt;=FT14),FN44-FL44,IF(AND(FL44&lt;=FS14,FN44&lt;=FT14),FN44-FS14,0))))),0)),0)</f>
        <v>　</v>
      </c>
      <c r="FT44" s="663"/>
      <c r="FU44" s="664"/>
      <c r="FV44" s="662" t="str">
        <f>IFERROR(IF(OR(FK44="日",FK44="祝",FK44=0,FL44=""),"　",MAX(IF(AND(FL44&lt;=FV14,FN44&gt;FW14),FW14-FV14,IF(FN44&lt;=FW14,0,IF(AND(FL44&gt;FV14,FN44&gt;FW14),FW14-FL44,0))),0)),0)</f>
        <v>　</v>
      </c>
      <c r="FW44" s="663"/>
      <c r="FX44" s="664"/>
      <c r="FY44" s="662" t="str">
        <f>IFERROR(IF(OR(FK44="日",FK44="祝",FK44=0,FL44=""),"　",MAX(IF(FL44&gt;FY14,FN44-FL44,IF(FL44&lt;=FY14,FN44-FY14,0)),0)),0)</f>
        <v>　</v>
      </c>
      <c r="FZ44" s="663"/>
      <c r="GA44" s="664"/>
      <c r="GB44" s="662" t="str">
        <f>IFERROR(IF(OR(FK44="日",FK44="祝",FK44=0,FL44=""),"　",MAX(IF(AND(FL44&lt;=GB14,FN44&gt;GC14),GC14-GB14,IF(AND(FL44&gt;GB14,FN44&lt;=GC14),FN44-FL44,IF(AND(FL44&lt;=GB14,FN44&lt;=GC14),FN44-GB14,IF(AND(FL44&gt;GB14,FN44&gt;GC14),GC14-FL44,0)))),0)),0)</f>
        <v>　</v>
      </c>
      <c r="GC44" s="663"/>
      <c r="GD44" s="664"/>
      <c r="GE44" s="662" t="str">
        <f>IFERROR(IF(OR(FK44="日",FK44="祝",FK44=0,FL44=""),"　",MAX(IF(AND(FL44&gt;GH14,FN44&gt;GF14),0,IF(AND(FL44&lt;=GH14,FL44&gt;GE14,FN44&gt;GF14),GH14-FL44,IF(AND(FL44&lt;=GH14,FL44&lt;=GE14,FN44&gt;GF14),GH14-GE14,IF(AND(FL44&gt;GE14,FN44&lt;=GF14),FN44-FL44,IF(AND(FL44&lt;=GE14,FN44&lt;=GF14),FN44-GE14,0))))),0)),0)</f>
        <v>　</v>
      </c>
      <c r="GF44" s="663"/>
      <c r="GG44" s="664"/>
      <c r="GH44" s="662" t="str">
        <f>IFERROR(IF(OR(FK44="日",FK44="祝",FK44=0,FL44=""),"　",MAX(IF(AND(FL44&lt;=GH14,FN44&gt;GI14),GI14-GH14,IF(FN44&lt;=GI14,0,IF(AND(FL44&gt;GH14,FN44&gt;GI14),GI14-FL44,0))),0)),0)</f>
        <v>　</v>
      </c>
      <c r="GI44" s="663"/>
      <c r="GJ44" s="664"/>
      <c r="GK44" s="662" t="str">
        <f t="shared" si="3"/>
        <v>　</v>
      </c>
      <c r="GL44" s="663"/>
      <c r="GM44" s="664"/>
      <c r="GN44" s="665" t="str">
        <f>IF(GQ44="×",TIME(0,0,0),IF(HA4="非常勤",FP44,GB44))</f>
        <v>　</v>
      </c>
      <c r="GO44" s="666"/>
      <c r="GP44" s="667"/>
      <c r="GQ44" s="265"/>
      <c r="GR44" s="665" t="str">
        <f>IF(GU44="×",TIME(0,0,0),IF(HA4="非常勤",FS44,GE44))</f>
        <v>　</v>
      </c>
      <c r="GS44" s="666"/>
      <c r="GT44" s="667"/>
      <c r="GU44" s="265"/>
      <c r="GV44" s="665" t="str">
        <f>IF(GY44="×",TIME(0,0,0),IF(HA4="非常勤",FV44,GH44))</f>
        <v>　</v>
      </c>
      <c r="GW44" s="666"/>
      <c r="GX44" s="667"/>
      <c r="GY44" s="265"/>
      <c r="GZ44" s="665" t="str">
        <f>IF(HC44="×",TIME(0,0,0),IF(HA4="非常勤",FY44,GK44))</f>
        <v>　</v>
      </c>
      <c r="HA44" s="666"/>
      <c r="HB44" s="667"/>
      <c r="HC44" s="265"/>
      <c r="HD44" s="668"/>
      <c r="HE44" s="669"/>
      <c r="HF44" s="668"/>
      <c r="HG44" s="670"/>
      <c r="HH44" s="669"/>
      <c r="HI44" s="671"/>
      <c r="HJ44" s="672"/>
      <c r="HK44" s="672"/>
      <c r="HL44" s="673"/>
      <c r="HM44" s="263">
        <f>$A$44</f>
        <v>30</v>
      </c>
      <c r="HN44" s="264" t="str">
        <f>$B$44</f>
        <v>金</v>
      </c>
      <c r="HO44" s="660"/>
      <c r="HP44" s="661"/>
      <c r="HQ44" s="660"/>
      <c r="HR44" s="661"/>
      <c r="HS44" s="662" t="str">
        <f>IFERROR(IF(OR(HN44="日",HN44="祝",HN44=0,HO44=""),"　",MAX(IF(AND(HO44&lt;=HS14,HQ44&gt;HT14),HT14-HS14,IF(AND(HO44&gt;HS14,HQ44&lt;=HT14),HQ44-HO44,IF(AND(HO44&lt;=HS14,HQ44&lt;=HT14),HQ44-HS14,IF(AND(HO44&gt;HS14,HQ44&gt;HT14),HT14-HO44,0)))),0)),0)</f>
        <v>　</v>
      </c>
      <c r="HT44" s="663"/>
      <c r="HU44" s="664"/>
      <c r="HV44" s="662" t="str">
        <f>IFERROR(IF(OR(HN44="日",HN44="祝",HN44=0,HO44=""),"　",MAX(IF(AND(HO44&gt;HY14,HQ44&gt;HW14),0,IF(AND(HO44&lt;=HY14,HO44&gt;HV14,HQ44&gt;HW14),HY14-HO44,IF(AND(HO44&lt;=HY14,HO44&lt;=HV14,HQ44&gt;HW14),HY14-HV14,IF(AND(HO44&gt;HV14,HQ44&lt;=HW14),HQ44-HO44,IF(AND(HO44&lt;=HV14,HQ44&lt;=HW14),HQ44-HV14,0))))),0)),0)</f>
        <v>　</v>
      </c>
      <c r="HW44" s="663"/>
      <c r="HX44" s="664"/>
      <c r="HY44" s="662" t="str">
        <f>IFERROR(IF(OR(HN44="日",HN44="祝",HN44=0,HO44=""),"　",MAX(IF(AND(HO44&lt;=HY14,HQ44&gt;HZ14),HZ14-HY14,IF(HQ44&lt;=HZ14,0,IF(AND(HO44&gt;HY14,HQ44&gt;HZ14),HZ14-HO44,0))),0)),0)</f>
        <v>　</v>
      </c>
      <c r="HZ44" s="663"/>
      <c r="IA44" s="664"/>
      <c r="IB44" s="662" t="str">
        <f>IFERROR(IF(OR(HN44="日",HN44="祝",HN44=0,HO44=""),"　",MAX(IF(HO44&gt;IB14,HQ44-HO44,IF(HO44&lt;=IB14,HQ44-IB14,0)),0)),0)</f>
        <v>　</v>
      </c>
      <c r="IC44" s="663"/>
      <c r="ID44" s="664"/>
      <c r="IE44" s="662" t="str">
        <f>IFERROR(IF(OR(HN44="日",HN44="祝",HN44=0,HO44=""),"　",MAX(IF(AND(HO44&lt;=IE14,HQ44&gt;IF14),IF14-IE14,IF(AND(HO44&gt;IE14,HQ44&lt;=IF14),HQ44-HO44,IF(AND(HO44&lt;=IE14,HQ44&lt;=IF14),HQ44-IE14,IF(AND(HO44&gt;IE14,HQ44&gt;IF14),IF14-HO44,0)))),0)),0)</f>
        <v>　</v>
      </c>
      <c r="IF44" s="663"/>
      <c r="IG44" s="664"/>
      <c r="IH44" s="662" t="str">
        <f>IFERROR(IF(OR(HN44="日",HN44="祝",HN44=0,HO44=""),"　",MAX(IF(AND(HO44&gt;IK14,HQ44&gt;II14),0,IF(AND(HO44&lt;=IK14,HO44&gt;IH14,HQ44&gt;II14),IK14-HO44,IF(AND(HO44&lt;=IK14,HO44&lt;=IH14,HQ44&gt;II14),IK14-IH14,IF(AND(HO44&gt;IH14,HQ44&lt;=II14),HQ44-HO44,IF(AND(HO44&lt;=IH14,HQ44&lt;=II14),HQ44-IH14,0))))),0)),0)</f>
        <v>　</v>
      </c>
      <c r="II44" s="663"/>
      <c r="IJ44" s="664"/>
      <c r="IK44" s="662" t="str">
        <f>IFERROR(IF(OR(HN44="日",HN44="祝",HN44=0,HO44=""),"　",MAX(IF(AND(HO44&lt;=IK14,HQ44&gt;IL14),IL14-IK14,IF(HQ44&lt;=IL14,0,IF(AND(HO44&gt;IK14,HQ44&gt;IL14),IL14-HO44,0))),0)),0)</f>
        <v>　</v>
      </c>
      <c r="IL44" s="663"/>
      <c r="IM44" s="664"/>
      <c r="IN44" s="662" t="str">
        <f t="shared" si="4"/>
        <v>　</v>
      </c>
      <c r="IO44" s="663"/>
      <c r="IP44" s="664"/>
      <c r="IQ44" s="665" t="str">
        <f>IF(IT44="×",TIME(0,0,0),IF(JD4="非常勤",HS44,IE44))</f>
        <v>　</v>
      </c>
      <c r="IR44" s="666"/>
      <c r="IS44" s="667"/>
      <c r="IT44" s="265"/>
      <c r="IU44" s="665" t="str">
        <f>IF(IX44="×",TIME(0,0,0),IF(JD4="非常勤",HV44,IH44))</f>
        <v>　</v>
      </c>
      <c r="IV44" s="666"/>
      <c r="IW44" s="667"/>
      <c r="IX44" s="265"/>
      <c r="IY44" s="665" t="str">
        <f>IF(JB44="×",TIME(0,0,0),IF(JD4="非常勤",HY44,IK44))</f>
        <v>　</v>
      </c>
      <c r="IZ44" s="666"/>
      <c r="JA44" s="667"/>
      <c r="JB44" s="265"/>
      <c r="JC44" s="665" t="str">
        <f>IF(JF44="×",TIME(0,0,0),IF(JD4="非常勤",IB44,IN44))</f>
        <v>　</v>
      </c>
      <c r="JD44" s="666"/>
      <c r="JE44" s="667"/>
      <c r="JF44" s="265"/>
      <c r="JG44" s="668"/>
      <c r="JH44" s="669"/>
      <c r="JI44" s="668"/>
      <c r="JJ44" s="670"/>
      <c r="JK44" s="669"/>
      <c r="JL44" s="671"/>
      <c r="JM44" s="672"/>
      <c r="JN44" s="672"/>
      <c r="JO44" s="673"/>
      <c r="JP44" s="263">
        <f>$A$44</f>
        <v>30</v>
      </c>
      <c r="JQ44" s="264" t="str">
        <f>$B$44</f>
        <v>金</v>
      </c>
      <c r="JR44" s="660"/>
      <c r="JS44" s="661"/>
      <c r="JT44" s="660"/>
      <c r="JU44" s="661"/>
      <c r="JV44" s="662" t="str">
        <f>IFERROR(IF(OR(JQ44="日",JQ44="祝",JQ44=0,JR44=""),"　",MAX(IF(AND(JR44&lt;=JV14,JT44&gt;JW14),JW14-JV14,IF(AND(JR44&gt;JV14,JT44&lt;=JW14),JT44-JR44,IF(AND(JR44&lt;=JV14,JT44&lt;=JW14),JT44-JV14,IF(AND(JR44&gt;JV14,JT44&gt;JW14),JW14-JR44,0)))),0)),0)</f>
        <v>　</v>
      </c>
      <c r="JW44" s="663"/>
      <c r="JX44" s="664"/>
      <c r="JY44" s="662" t="str">
        <f>IFERROR(IF(OR(JQ44="日",JQ44="祝",JQ44=0,JR44=""),"　",MAX(IF(AND(JR44&gt;KB14,JT44&gt;JZ14),0,IF(AND(JR44&lt;=KB14,JR44&gt;JY14,JT44&gt;JZ14),KB14-JR44,IF(AND(JR44&lt;=KB14,JR44&lt;=JY14,JT44&gt;JZ14),KB14-JY14,IF(AND(JR44&gt;JY14,JT44&lt;=JZ14),JT44-JR44,IF(AND(JR44&lt;=JY14,JT44&lt;=JZ14),JT44-JY14,0))))),0)),0)</f>
        <v>　</v>
      </c>
      <c r="JZ44" s="663"/>
      <c r="KA44" s="664"/>
      <c r="KB44" s="662" t="str">
        <f>IFERROR(IF(OR(JQ44="日",JQ44="祝",JQ44=0,JR44=""),"　",MAX(IF(AND(JR44&lt;=KB14,JT44&gt;KC14),KC14-KB14,IF(JT44&lt;=KC14,0,IF(AND(JR44&gt;KB14,JT44&gt;KC14),KC14-JR44,0))),0)),0)</f>
        <v>　</v>
      </c>
      <c r="KC44" s="663"/>
      <c r="KD44" s="664"/>
      <c r="KE44" s="662" t="str">
        <f>IFERROR(IF(OR(JQ44="日",JQ44="祝",JQ44=0,JR44=""),"　",MAX(IF(JR44&gt;KE14,JT44-JR44,IF(JR44&lt;=KE14,JT44-KE14,0)),0)),0)</f>
        <v>　</v>
      </c>
      <c r="KF44" s="663"/>
      <c r="KG44" s="664"/>
      <c r="KH44" s="662" t="str">
        <f>IFERROR(IF(OR(JQ44="日",JQ44="祝",JQ44=0,JR44=""),"　",MAX(IF(AND(JR44&lt;=KH14,JT44&gt;KI14),KI14-KH14,IF(AND(JR44&gt;KH14,JT44&lt;=KI14),JT44-JR44,IF(AND(JR44&lt;=KH14,JT44&lt;=KI14),JT44-KH14,IF(AND(JR44&gt;KH14,JT44&gt;KI14),KI14-JR44,0)))),0)),0)</f>
        <v>　</v>
      </c>
      <c r="KI44" s="663"/>
      <c r="KJ44" s="664"/>
      <c r="KK44" s="662" t="str">
        <f>IFERROR(IF(OR(JQ44="日",JQ44="祝",JQ44=0,JR44=""),"　",MAX(IF(AND(JR44&gt;KN14,JT44&gt;KL14),0,IF(AND(JR44&lt;=KN14,JR44&gt;KK14,JT44&gt;KL14),KN14-JR44,IF(AND(JR44&lt;=KN14,JR44&lt;=KK14,JT44&gt;KL14),KN14-KK14,IF(AND(JR44&gt;KK14,JT44&lt;=KL14),JT44-JR44,IF(AND(JR44&lt;=KK14,JT44&lt;=KL14),JT44-KK14,0))))),0)),0)</f>
        <v>　</v>
      </c>
      <c r="KL44" s="663"/>
      <c r="KM44" s="664"/>
      <c r="KN44" s="662" t="str">
        <f>IFERROR(IF(OR(JQ44="日",JQ44="祝",JQ44=0,JR44=""),"　",MAX(IF(AND(JR44&lt;=KN14,JT44&gt;KO14),KO14-KN14,IF(JT44&lt;=KO14,0,IF(AND(JR44&gt;KN14,JT44&gt;KO14),KO14-JR44,0))),0)),0)</f>
        <v>　</v>
      </c>
      <c r="KO44" s="663"/>
      <c r="KP44" s="664"/>
      <c r="KQ44" s="662" t="str">
        <f t="shared" si="5"/>
        <v>　</v>
      </c>
      <c r="KR44" s="663"/>
      <c r="KS44" s="664"/>
      <c r="KT44" s="665" t="str">
        <f>IF(KW44="×",TIME(0,0,0),IF(LG4="非常勤",JV44,KH44))</f>
        <v>　</v>
      </c>
      <c r="KU44" s="666"/>
      <c r="KV44" s="667"/>
      <c r="KW44" s="265"/>
      <c r="KX44" s="665" t="str">
        <f>IF(LA44="×",TIME(0,0,0),IF(LG4="非常勤",JY44,KK44))</f>
        <v>　</v>
      </c>
      <c r="KY44" s="666"/>
      <c r="KZ44" s="667"/>
      <c r="LA44" s="265"/>
      <c r="LB44" s="665" t="str">
        <f>IF(LE44="×",TIME(0,0,0),IF(LG4="非常勤",KB44,KN44))</f>
        <v>　</v>
      </c>
      <c r="LC44" s="666"/>
      <c r="LD44" s="667"/>
      <c r="LE44" s="265"/>
      <c r="LF44" s="665" t="str">
        <f>IF(LI44="×",TIME(0,0,0),IF(LG4="非常勤",KE44,KQ44))</f>
        <v>　</v>
      </c>
      <c r="LG44" s="666"/>
      <c r="LH44" s="667"/>
      <c r="LI44" s="265"/>
      <c r="LJ44" s="668"/>
      <c r="LK44" s="669"/>
      <c r="LL44" s="668"/>
      <c r="LM44" s="670"/>
      <c r="LN44" s="669"/>
      <c r="LO44" s="671"/>
      <c r="LP44" s="672"/>
      <c r="LQ44" s="672"/>
      <c r="LR44" s="673"/>
      <c r="LS44" s="263">
        <f>$A$44</f>
        <v>30</v>
      </c>
      <c r="LT44" s="264" t="str">
        <f>$B$44</f>
        <v>金</v>
      </c>
      <c r="LU44" s="660"/>
      <c r="LV44" s="661"/>
      <c r="LW44" s="660"/>
      <c r="LX44" s="661"/>
      <c r="LY44" s="662" t="str">
        <f>IFERROR(IF(OR(LT44="日",LT44="祝",LT44=0,LU44=""),"　",MAX(IF(AND(LU44&lt;=LY14,LW44&gt;LZ14),LZ14-LY14,IF(AND(LU44&gt;LY14,LW44&lt;=LZ14),LW44-LU44,IF(AND(LU44&lt;=LY14,LW44&lt;=LZ14),LW44-LY14,IF(AND(LU44&gt;LY14,LW44&gt;LZ14),LZ14-LU44,0)))),0)),0)</f>
        <v>　</v>
      </c>
      <c r="LZ44" s="663"/>
      <c r="MA44" s="664"/>
      <c r="MB44" s="662" t="str">
        <f>IFERROR(IF(OR(LT44="日",LT44="祝",LT44=0,LU44=""),"　",MAX(IF(AND(LU44&gt;ME14,LW44&gt;MC14),0,IF(AND(LU44&lt;=ME14,LU44&gt;MB14,LW44&gt;MC14),ME14-LU44,IF(AND(LU44&lt;=ME14,LU44&lt;=MB14,LW44&gt;MC14),ME14-MB14,IF(AND(LU44&gt;MB14,LW44&lt;=MC14),LW44-LU44,IF(AND(LU44&lt;=MB14,LW44&lt;=MC14),LW44-MB14,0))))),0)),0)</f>
        <v>　</v>
      </c>
      <c r="MC44" s="663"/>
      <c r="MD44" s="664"/>
      <c r="ME44" s="662" t="str">
        <f>IFERROR(IF(OR(LT44="日",LT44="祝",LT44=0,LU44=""),"　",MAX(IF(AND(LU44&lt;=ME14,LW44&gt;MF14),MF14-ME14,IF(LW44&lt;=MF14,0,IF(AND(LU44&gt;ME14,LW44&gt;MF14),MF14-LU44,0))),0)),0)</f>
        <v>　</v>
      </c>
      <c r="MF44" s="663"/>
      <c r="MG44" s="664"/>
      <c r="MH44" s="662" t="str">
        <f>IFERROR(IF(OR(LT44="日",LT44="祝",LT44=0,LU44=""),"　",MAX(IF(LU44&gt;MH14,LW44-LU44,IF(LU44&lt;=MH14,LW44-MH14,0)),0)),0)</f>
        <v>　</v>
      </c>
      <c r="MI44" s="663"/>
      <c r="MJ44" s="664"/>
      <c r="MK44" s="662" t="str">
        <f>IFERROR(IF(OR(LT44="日",LT44="祝",LT44=0,LU44=""),"　",MAX(IF(AND(LU44&lt;=MK14,LW44&gt;ML14),ML14-MK14,IF(AND(LU44&gt;MK14,LW44&lt;=ML14),LW44-LU44,IF(AND(LU44&lt;=MK14,LW44&lt;=ML14),LW44-MK14,IF(AND(LU44&gt;MK14,LW44&gt;ML14),ML14-LU44,0)))),0)),0)</f>
        <v>　</v>
      </c>
      <c r="ML44" s="663"/>
      <c r="MM44" s="664"/>
      <c r="MN44" s="662" t="str">
        <f>IFERROR(IF(OR(LT44="日",LT44="祝",LT44=0,LU44=""),"　",MAX(IF(AND(LU44&gt;MQ14,LW44&gt;MO14),0,IF(AND(LU44&lt;=MQ14,LU44&gt;MN14,LW44&gt;MO14),MQ14-LU44,IF(AND(LU44&lt;=MQ14,LU44&lt;=MN14,LW44&gt;MO14),MQ14-MN14,IF(AND(LU44&gt;MN14,LW44&lt;=MO14),LW44-LU44,IF(AND(LU44&lt;=MN14,LW44&lt;=MO14),LW44-MN14,0))))),0)),0)</f>
        <v>　</v>
      </c>
      <c r="MO44" s="663"/>
      <c r="MP44" s="664"/>
      <c r="MQ44" s="662" t="str">
        <f>IFERROR(IF(OR(LT44="日",LT44="祝",LT44=0,LU44=""),"　",MAX(IF(AND(LU44&lt;=MQ14,LW44&gt;MR14),MR14-MQ14,IF(LW44&lt;=MR14,0,IF(AND(LU44&gt;MQ14,LW44&gt;MR14),MR14-LU44,0))),0)),0)</f>
        <v>　</v>
      </c>
      <c r="MR44" s="663"/>
      <c r="MS44" s="664"/>
      <c r="MT44" s="662" t="str">
        <f t="shared" si="6"/>
        <v>　</v>
      </c>
      <c r="MU44" s="663"/>
      <c r="MV44" s="664"/>
      <c r="MW44" s="665" t="str">
        <f>IF(MZ44="×",TIME(0,0,0),IF(NJ4="非常勤",LY44,MK44))</f>
        <v>　</v>
      </c>
      <c r="MX44" s="666"/>
      <c r="MY44" s="667"/>
      <c r="MZ44" s="265"/>
      <c r="NA44" s="665" t="str">
        <f>IF(ND44="×",TIME(0,0,0),IF(NJ4="非常勤",MB44,MN44))</f>
        <v>　</v>
      </c>
      <c r="NB44" s="666"/>
      <c r="NC44" s="667"/>
      <c r="ND44" s="265"/>
      <c r="NE44" s="665" t="str">
        <f>IF(NH44="×",TIME(0,0,0),IF(NJ4="非常勤",ME44,MQ44))</f>
        <v>　</v>
      </c>
      <c r="NF44" s="666"/>
      <c r="NG44" s="667"/>
      <c r="NH44" s="265"/>
      <c r="NI44" s="665" t="str">
        <f>IF(NL44="×",TIME(0,0,0),IF(NJ4="非常勤",MH44,MT44))</f>
        <v>　</v>
      </c>
      <c r="NJ44" s="666"/>
      <c r="NK44" s="667"/>
      <c r="NL44" s="265"/>
      <c r="NM44" s="668"/>
      <c r="NN44" s="669"/>
      <c r="NO44" s="668"/>
      <c r="NP44" s="670"/>
      <c r="NQ44" s="669"/>
      <c r="NR44" s="671"/>
      <c r="NS44" s="672"/>
      <c r="NT44" s="672"/>
      <c r="NU44" s="673"/>
      <c r="NV44" s="263">
        <f>$A$44</f>
        <v>30</v>
      </c>
      <c r="NW44" s="264" t="str">
        <f>$B$44</f>
        <v>金</v>
      </c>
      <c r="NX44" s="660"/>
      <c r="NY44" s="661"/>
      <c r="NZ44" s="660"/>
      <c r="OA44" s="661"/>
      <c r="OB44" s="662" t="str">
        <f>IFERROR(IF(OR(NW44="日",NW44="祝",NW44=0,NX44=""),"　",MAX(IF(AND(NX44&lt;=OB14,NZ44&gt;OC14),OC14-OB14,IF(AND(NX44&gt;OB14,NZ44&lt;=OC14),NZ44-NX44,IF(AND(NX44&lt;=OB14,NZ44&lt;=OC14),NZ44-OB14,IF(AND(NX44&gt;OB14,NZ44&gt;OC14),OC14-NX44,0)))),0)),0)</f>
        <v>　</v>
      </c>
      <c r="OC44" s="663"/>
      <c r="OD44" s="664"/>
      <c r="OE44" s="662" t="str">
        <f>IFERROR(IF(OR(NW44="日",NW44="祝",NW44=0,NX44=""),"　",MAX(IF(AND(NX44&gt;OH14,NZ44&gt;OF14),0,IF(AND(NX44&lt;=OH14,NX44&gt;OE14,NZ44&gt;OF14),OH14-NX44,IF(AND(NX44&lt;=OH14,NX44&lt;=OE14,NZ44&gt;OF14),OH14-OE14,IF(AND(NX44&gt;OE14,NZ44&lt;=OF14),NZ44-NX44,IF(AND(NX44&lt;=OE14,NZ44&lt;=OF14),NZ44-OE14,0))))),0)),0)</f>
        <v>　</v>
      </c>
      <c r="OF44" s="663"/>
      <c r="OG44" s="664"/>
      <c r="OH44" s="662" t="str">
        <f>IFERROR(IF(OR(NW44="日",NW44="祝",NW44=0,NX44=""),"　",MAX(IF(AND(NX44&lt;=OH14,NZ44&gt;OI14),OI14-OH14,IF(NZ44&lt;=OI14,0,IF(AND(NX44&gt;OH14,NZ44&gt;OI14),OI14-NX44,0))),0)),0)</f>
        <v>　</v>
      </c>
      <c r="OI44" s="663"/>
      <c r="OJ44" s="664"/>
      <c r="OK44" s="662" t="str">
        <f>IFERROR(IF(OR(NW44="日",NW44="祝",NW44=0,NX44=""),"　",MAX(IF(NX44&gt;OK14,NZ44-NX44,IF(NX44&lt;=OK14,NZ44-OK14,0)),0)),0)</f>
        <v>　</v>
      </c>
      <c r="OL44" s="663"/>
      <c r="OM44" s="664"/>
      <c r="ON44" s="662" t="str">
        <f>IFERROR(IF(OR(NW44="日",NW44="祝",NW44=0,NX44=""),"　",MAX(IF(AND(NX44&lt;=ON14,NZ44&gt;OO14),OO14-ON14,IF(AND(NX44&gt;ON14,NZ44&lt;=OO14),NZ44-NX44,IF(AND(NX44&lt;=ON14,NZ44&lt;=OO14),NZ44-ON14,IF(AND(NX44&gt;ON14,NZ44&gt;OO14),OO14-NX44,0)))),0)),0)</f>
        <v>　</v>
      </c>
      <c r="OO44" s="663"/>
      <c r="OP44" s="664"/>
      <c r="OQ44" s="662" t="str">
        <f>IFERROR(IF(OR(NW44="日",NW44="祝",NW44=0,NX44=""),"　",MAX(IF(AND(NX44&gt;OT14,NZ44&gt;OR14),0,IF(AND(NX44&lt;=OT14,NX44&gt;OQ14,NZ44&gt;OR14),OT14-NX44,IF(AND(NX44&lt;=OT14,NX44&lt;=OQ14,NZ44&gt;OR14),OT14-OQ14,IF(AND(NX44&gt;OQ14,NZ44&lt;=OR14),NZ44-NX44,IF(AND(NX44&lt;=OQ14,NZ44&lt;=OR14),NZ44-OQ14,0))))),0)),0)</f>
        <v>　</v>
      </c>
      <c r="OR44" s="663"/>
      <c r="OS44" s="664"/>
      <c r="OT44" s="662" t="str">
        <f>IFERROR(IF(OR(NW44="日",NW44="祝",NW44=0,NX44=""),"　",MAX(IF(AND(NX44&lt;=OT14,NZ44&gt;OU14),OU14-OT14,IF(NZ44&lt;=OU14,0,IF(AND(NX44&gt;OT14,NZ44&gt;OU14),OU14-NX44,0))),0)),0)</f>
        <v>　</v>
      </c>
      <c r="OU44" s="663"/>
      <c r="OV44" s="664"/>
      <c r="OW44" s="662" t="str">
        <f t="shared" si="7"/>
        <v>　</v>
      </c>
      <c r="OX44" s="663"/>
      <c r="OY44" s="664"/>
      <c r="OZ44" s="665" t="str">
        <f>IF(PC44="×",TIME(0,0,0),IF(PM4="非常勤",OB44,ON44))</f>
        <v>　</v>
      </c>
      <c r="PA44" s="666"/>
      <c r="PB44" s="667"/>
      <c r="PC44" s="265"/>
      <c r="PD44" s="665" t="str">
        <f>IF(PG44="×",TIME(0,0,0),IF(PM4="非常勤",OE44,OQ44))</f>
        <v>　</v>
      </c>
      <c r="PE44" s="666"/>
      <c r="PF44" s="667"/>
      <c r="PG44" s="265"/>
      <c r="PH44" s="665" t="str">
        <f>IF(PK44="×",TIME(0,0,0),IF(PM4="非常勤",OH44,OT44))</f>
        <v>　</v>
      </c>
      <c r="PI44" s="666"/>
      <c r="PJ44" s="667"/>
      <c r="PK44" s="265"/>
      <c r="PL44" s="665" t="str">
        <f>IF(PO44="×",TIME(0,0,0),IF(PM4="非常勤",OK44,OW44))</f>
        <v>　</v>
      </c>
      <c r="PM44" s="666"/>
      <c r="PN44" s="667"/>
      <c r="PO44" s="265"/>
      <c r="PP44" s="668"/>
      <c r="PQ44" s="669"/>
      <c r="PR44" s="668"/>
      <c r="PS44" s="670"/>
      <c r="PT44" s="669"/>
      <c r="PU44" s="671"/>
      <c r="PV44" s="672"/>
      <c r="PW44" s="672"/>
      <c r="PX44" s="673"/>
      <c r="PY44" s="263">
        <f>$A$44</f>
        <v>30</v>
      </c>
      <c r="PZ44" s="264" t="str">
        <f>$B$44</f>
        <v>金</v>
      </c>
      <c r="QA44" s="660"/>
      <c r="QB44" s="661"/>
      <c r="QC44" s="660"/>
      <c r="QD44" s="661"/>
      <c r="QE44" s="662" t="str">
        <f>IFERROR(IF(OR(PZ44="日",PZ44="祝",PZ44=0,QA44=""),"　",MAX(IF(AND(QA44&lt;=QE14,QC44&gt;QF14),QF14-QE14,IF(AND(QA44&gt;QE14,QC44&lt;=QF14),QC44-QA44,IF(AND(QA44&lt;=QE14,QC44&lt;=QF14),QC44-QE14,IF(AND(QA44&gt;QE14,QC44&gt;QF14),QF14-QA44,0)))),0)),0)</f>
        <v>　</v>
      </c>
      <c r="QF44" s="663"/>
      <c r="QG44" s="664"/>
      <c r="QH44" s="662" t="str">
        <f>IFERROR(IF(OR(PZ44="日",PZ44="祝",PZ44=0,QA44=""),"　",MAX(IF(AND(QA44&gt;QK14,QC44&gt;QI14),0,IF(AND(QA44&lt;=QK14,QA44&gt;QH14,QC44&gt;QI14),QK14-QA44,IF(AND(QA44&lt;=QK14,QA44&lt;=QH14,QC44&gt;QI14),QK14-QH14,IF(AND(QA44&gt;QH14,QC44&lt;=QI14),QC44-QA44,IF(AND(QA44&lt;=QH14,QC44&lt;=QI14),QC44-QH14,0))))),0)),0)</f>
        <v>　</v>
      </c>
      <c r="QI44" s="663"/>
      <c r="QJ44" s="664"/>
      <c r="QK44" s="662" t="str">
        <f>IFERROR(IF(OR(PZ44="日",PZ44="祝",PZ44=0,QA44=""),"　",MAX(IF(AND(QA44&lt;=QK14,QC44&gt;QL14),QL14-QK14,IF(QC44&lt;=QL14,0,IF(AND(QA44&gt;QK14,QC44&gt;QL14),QL14-QA44,0))),0)),0)</f>
        <v>　</v>
      </c>
      <c r="QL44" s="663"/>
      <c r="QM44" s="664"/>
      <c r="QN44" s="662" t="str">
        <f>IFERROR(IF(OR(PZ44="日",PZ44="祝",PZ44=0,QA44=""),"　",MAX(IF(QA44&gt;QN14,QC44-QA44,IF(QA44&lt;=QN14,QC44-QN14,0)),0)),0)</f>
        <v>　</v>
      </c>
      <c r="QO44" s="663"/>
      <c r="QP44" s="664"/>
      <c r="QQ44" s="662" t="str">
        <f>IFERROR(IF(OR(PZ44="日",PZ44="祝",PZ44=0,QA44=""),"　",MAX(IF(AND(QA44&lt;=QQ14,QC44&gt;QR14),QR14-QQ14,IF(AND(QA44&gt;QQ14,QC44&lt;=QR14),QC44-QA44,IF(AND(QA44&lt;=QQ14,QC44&lt;=QR14),QC44-QQ14,IF(AND(QA44&gt;QQ14,QC44&gt;QR14),QR14-QA44,0)))),0)),0)</f>
        <v>　</v>
      </c>
      <c r="QR44" s="663"/>
      <c r="QS44" s="664"/>
      <c r="QT44" s="662" t="str">
        <f>IFERROR(IF(OR(PZ44="日",PZ44="祝",PZ44=0,QA44=""),"　",MAX(IF(AND(QA44&gt;QW14,QC44&gt;QU14),0,IF(AND(QA44&lt;=QW14,QA44&gt;QT14,QC44&gt;QU14),QW14-QA44,IF(AND(QA44&lt;=QW14,QA44&lt;=QT14,QC44&gt;QU14),QW14-QT14,IF(AND(QA44&gt;QT14,QC44&lt;=QU14),QC44-QA44,IF(AND(QA44&lt;=QT14,QC44&lt;=QU14),QC44-QT14,0))))),0)),0)</f>
        <v>　</v>
      </c>
      <c r="QU44" s="663"/>
      <c r="QV44" s="664"/>
      <c r="QW44" s="662" t="str">
        <f>IFERROR(IF(OR(PZ44="日",PZ44="祝",PZ44=0,QA44=""),"　",MAX(IF(AND(QA44&lt;=QW14,QC44&gt;QX14),QX14-QW14,IF(QC44&lt;=QX14,0,IF(AND(QA44&gt;QW14,QC44&gt;QX14),QX14-QA44,0))),0)),0)</f>
        <v>　</v>
      </c>
      <c r="QX44" s="663"/>
      <c r="QY44" s="664"/>
      <c r="QZ44" s="662" t="str">
        <f t="shared" si="8"/>
        <v>　</v>
      </c>
      <c r="RA44" s="663"/>
      <c r="RB44" s="664"/>
      <c r="RC44" s="665" t="str">
        <f>IF(RF44="×",TIME(0,0,0),IF(RP4="非常勤",QE44,QQ44))</f>
        <v>　</v>
      </c>
      <c r="RD44" s="666"/>
      <c r="RE44" s="667"/>
      <c r="RF44" s="265"/>
      <c r="RG44" s="665" t="str">
        <f>IF(RJ44="×",TIME(0,0,0),IF(RP4="非常勤",QH44,QT44))</f>
        <v>　</v>
      </c>
      <c r="RH44" s="666"/>
      <c r="RI44" s="667"/>
      <c r="RJ44" s="265"/>
      <c r="RK44" s="665" t="str">
        <f>IF(RN44="×",TIME(0,0,0),IF(RP4="非常勤",QK44,QW44))</f>
        <v>　</v>
      </c>
      <c r="RL44" s="666"/>
      <c r="RM44" s="667"/>
      <c r="RN44" s="265"/>
      <c r="RO44" s="665" t="str">
        <f>IF(RR44="×",TIME(0,0,0),IF(RP4="非常勤",QN44,QZ44))</f>
        <v>　</v>
      </c>
      <c r="RP44" s="666"/>
      <c r="RQ44" s="667"/>
      <c r="RR44" s="265"/>
      <c r="RS44" s="668"/>
      <c r="RT44" s="669"/>
      <c r="RU44" s="668"/>
      <c r="RV44" s="670"/>
      <c r="RW44" s="669"/>
      <c r="RX44" s="671"/>
      <c r="RY44" s="672"/>
      <c r="RZ44" s="672"/>
      <c r="SA44" s="673"/>
      <c r="SB44" s="263">
        <f>$A$44</f>
        <v>30</v>
      </c>
      <c r="SC44" s="264" t="str">
        <f>$B$44</f>
        <v>金</v>
      </c>
      <c r="SD44" s="660"/>
      <c r="SE44" s="661"/>
      <c r="SF44" s="660"/>
      <c r="SG44" s="661"/>
      <c r="SH44" s="662" t="str">
        <f>IFERROR(IF(OR(SC44="日",SC44="祝",SC44=0,SD44=""),"　",MAX(IF(AND(SD44&lt;=SH14,SF44&gt;SI14),SI14-SH14,IF(AND(SD44&gt;SH14,SF44&lt;=SI14),SF44-SD44,IF(AND(SD44&lt;=SH14,SF44&lt;=SI14),SF44-SH14,IF(AND(SD44&gt;SH14,SF44&gt;SI14),SI14-SD44,0)))),0)),0)</f>
        <v>　</v>
      </c>
      <c r="SI44" s="663"/>
      <c r="SJ44" s="664"/>
      <c r="SK44" s="662" t="str">
        <f>IFERROR(IF(OR(SC44="日",SC44="祝",SC44=0,SD44=""),"　",MAX(IF(AND(SD44&gt;SN14,SF44&gt;SL14),0,IF(AND(SD44&lt;=SN14,SD44&gt;SK14,SF44&gt;SL14),SN14-SD44,IF(AND(SD44&lt;=SN14,SD44&lt;=SK14,SF44&gt;SL14),SN14-SK14,IF(AND(SD44&gt;SK14,SF44&lt;=SL14),SF44-SD44,IF(AND(SD44&lt;=SK14,SF44&lt;=SL14),SF44-SK14,0))))),0)),0)</f>
        <v>　</v>
      </c>
      <c r="SL44" s="663"/>
      <c r="SM44" s="664"/>
      <c r="SN44" s="662" t="str">
        <f>IFERROR(IF(OR(SC44="日",SC44="祝",SC44=0,SD44=""),"　",MAX(IF(AND(SD44&lt;=SN14,SF44&gt;SO14),SO14-SN14,IF(SF44&lt;=SO14,0,IF(AND(SD44&gt;SN14,SF44&gt;SO14),SO14-SD44,0))),0)),0)</f>
        <v>　</v>
      </c>
      <c r="SO44" s="663"/>
      <c r="SP44" s="664"/>
      <c r="SQ44" s="662" t="str">
        <f>IFERROR(IF(OR(SC44="日",SC44="祝",SC44=0,SD44=""),"　",MAX(IF(SD44&gt;SQ14,SF44-SD44,IF(SD44&lt;=SQ14,SF44-SQ14,0)),0)),0)</f>
        <v>　</v>
      </c>
      <c r="SR44" s="663"/>
      <c r="SS44" s="664"/>
      <c r="ST44" s="662" t="str">
        <f>IFERROR(IF(OR(SC44="日",SC44="祝",SC44=0,SD44=""),"　",MAX(IF(AND(SD44&lt;=ST14,SF44&gt;SU14),SU14-ST14,IF(AND(SD44&gt;ST14,SF44&lt;=SU14),SF44-SD44,IF(AND(SD44&lt;=ST14,SF44&lt;=SU14),SF44-ST14,IF(AND(SD44&gt;ST14,SF44&gt;SU14),SU14-SD44,0)))),0)),0)</f>
        <v>　</v>
      </c>
      <c r="SU44" s="663"/>
      <c r="SV44" s="664"/>
      <c r="SW44" s="662" t="str">
        <f>IFERROR(IF(OR(SC44="日",SC44="祝",SC44=0,SD44=""),"　",MAX(IF(AND(SD44&gt;SZ14,SF44&gt;SX14),0,IF(AND(SD44&lt;=SZ14,SD44&gt;SW14,SF44&gt;SX14),SZ14-SD44,IF(AND(SD44&lt;=SZ14,SD44&lt;=SW14,SF44&gt;SX14),SZ14-SW14,IF(AND(SD44&gt;SW14,SF44&lt;=SX14),SF44-SD44,IF(AND(SD44&lt;=SW14,SF44&lt;=SX14),SF44-SW14,0))))),0)),0)</f>
        <v>　</v>
      </c>
      <c r="SX44" s="663"/>
      <c r="SY44" s="664"/>
      <c r="SZ44" s="662" t="str">
        <f>IFERROR(IF(OR(SC44="日",SC44="祝",SC44=0,SD44=""),"　",MAX(IF(AND(SD44&lt;=SZ14,SF44&gt;TA14),TA14-SZ14,IF(SF44&lt;=TA14,0,IF(AND(SD44&gt;SZ14,SF44&gt;TA14),TA14-SD44,0))),0)),0)</f>
        <v>　</v>
      </c>
      <c r="TA44" s="663"/>
      <c r="TB44" s="664"/>
      <c r="TC44" s="662" t="str">
        <f t="shared" si="9"/>
        <v>　</v>
      </c>
      <c r="TD44" s="663"/>
      <c r="TE44" s="664"/>
      <c r="TF44" s="665" t="str">
        <f>IF(TI44="×",TIME(0,0,0),IF(TS4="非常勤",SH44,ST44))</f>
        <v>　</v>
      </c>
      <c r="TG44" s="666"/>
      <c r="TH44" s="667"/>
      <c r="TI44" s="265"/>
      <c r="TJ44" s="665" t="str">
        <f>IF(TM44="×",TIME(0,0,0),IF(TS4="非常勤",SK44,SW44))</f>
        <v>　</v>
      </c>
      <c r="TK44" s="666"/>
      <c r="TL44" s="667"/>
      <c r="TM44" s="265"/>
      <c r="TN44" s="665" t="str">
        <f>IF(TQ44="×",TIME(0,0,0),IF(TS4="非常勤",SN44,SZ44))</f>
        <v>　</v>
      </c>
      <c r="TO44" s="666"/>
      <c r="TP44" s="667"/>
      <c r="TQ44" s="265"/>
      <c r="TR44" s="665" t="str">
        <f>IF(TU44="×",TIME(0,0,0),IF(TS4="非常勤",SQ44,TC44))</f>
        <v>　</v>
      </c>
      <c r="TS44" s="666"/>
      <c r="TT44" s="667"/>
      <c r="TU44" s="265"/>
      <c r="TV44" s="668"/>
      <c r="TW44" s="669"/>
      <c r="TX44" s="668"/>
      <c r="TY44" s="670"/>
      <c r="TZ44" s="669"/>
      <c r="UA44" s="671"/>
      <c r="UB44" s="672"/>
      <c r="UC44" s="672"/>
      <c r="UD44" s="673"/>
      <c r="UE44" s="263">
        <f>$A$44</f>
        <v>30</v>
      </c>
      <c r="UF44" s="264" t="str">
        <f>$B$44</f>
        <v>金</v>
      </c>
      <c r="UG44" s="660"/>
      <c r="UH44" s="661"/>
      <c r="UI44" s="660"/>
      <c r="UJ44" s="661"/>
      <c r="UK44" s="662" t="str">
        <f>IFERROR(IF(OR(UF44="日",UF44="祝",UF44=0,UG44=""),"　",MAX(IF(AND(UG44&lt;=UK14,UI44&gt;UL14),UL14-UK14,IF(AND(UG44&gt;UK14,UI44&lt;=UL14),UI44-UG44,IF(AND(UG44&lt;=UK14,UI44&lt;=UL14),UI44-UK14,IF(AND(UG44&gt;UK14,UI44&gt;UL14),UL14-UG44,0)))),0)),0)</f>
        <v>　</v>
      </c>
      <c r="UL44" s="663"/>
      <c r="UM44" s="664"/>
      <c r="UN44" s="662" t="str">
        <f>IFERROR(IF(OR(UF44="日",UF44="祝",UF44=0,UG44=""),"　",MAX(IF(AND(UG44&gt;UQ14,UI44&gt;UO14),0,IF(AND(UG44&lt;=UQ14,UG44&gt;UN14,UI44&gt;UO14),UQ14-UG44,IF(AND(UG44&lt;=UQ14,UG44&lt;=UN14,UI44&gt;UO14),UQ14-UN14,IF(AND(UG44&gt;UN14,UI44&lt;=UO14),UI44-UG44,IF(AND(UG44&lt;=UN14,UI44&lt;=UO14),UI44-UN14,0))))),0)),0)</f>
        <v>　</v>
      </c>
      <c r="UO44" s="663"/>
      <c r="UP44" s="664"/>
      <c r="UQ44" s="662" t="str">
        <f>IFERROR(IF(OR(UF44="日",UF44="祝",UF44=0,UG44=""),"　",MAX(IF(AND(UG44&lt;=UQ14,UI44&gt;UR14),UR14-UQ14,IF(UI44&lt;=UR14,0,IF(AND(UG44&gt;UQ14,UI44&gt;UR14),UR14-UG44,0))),0)),0)</f>
        <v>　</v>
      </c>
      <c r="UR44" s="663"/>
      <c r="US44" s="664"/>
      <c r="UT44" s="662" t="str">
        <f>IFERROR(IF(OR(UF44="日",UF44="祝",UF44=0,UG44=""),"　",MAX(IF(UG44&gt;UT14,UI44-UG44,IF(UG44&lt;=UT14,UI44-UT14,0)),0)),0)</f>
        <v>　</v>
      </c>
      <c r="UU44" s="663"/>
      <c r="UV44" s="664"/>
      <c r="UW44" s="662" t="str">
        <f>IFERROR(IF(OR(UF44="日",UF44="祝",UF44=0,UG44=""),"　",MAX(IF(AND(UG44&lt;=UW14,UI44&gt;UX14),UX14-UW14,IF(AND(UG44&gt;UW14,UI44&lt;=UX14),UI44-UG44,IF(AND(UG44&lt;=UW14,UI44&lt;=UX14),UI44-UW14,IF(AND(UG44&gt;UW14,UI44&gt;UX14),UX14-UG44,0)))),0)),0)</f>
        <v>　</v>
      </c>
      <c r="UX44" s="663"/>
      <c r="UY44" s="664"/>
      <c r="UZ44" s="662" t="str">
        <f>IFERROR(IF(OR(UF44="日",UF44="祝",UF44=0,UG44=""),"　",MAX(IF(AND(UG44&gt;VC14,UI44&gt;VA14),0,IF(AND(UG44&lt;=VC14,UG44&gt;UZ14,UI44&gt;VA14),VC14-UG44,IF(AND(UG44&lt;=VC14,UG44&lt;=UZ14,UI44&gt;VA14),VC14-UZ14,IF(AND(UG44&gt;UZ14,UI44&lt;=VA14),UI44-UG44,IF(AND(UG44&lt;=UZ14,UI44&lt;=VA14),UI44-UZ14,0))))),0)),0)</f>
        <v>　</v>
      </c>
      <c r="VA44" s="663"/>
      <c r="VB44" s="664"/>
      <c r="VC44" s="662" t="str">
        <f>IFERROR(IF(OR(UF44="日",UF44="祝",UF44=0,UG44=""),"　",MAX(IF(AND(UG44&lt;=VC14,UI44&gt;VD14),VD14-VC14,IF(UI44&lt;=VD14,0,IF(AND(UG44&gt;VC14,UI44&gt;VD14),VD14-UG44,0))),0)),0)</f>
        <v>　</v>
      </c>
      <c r="VD44" s="663"/>
      <c r="VE44" s="664"/>
      <c r="VF44" s="662" t="str">
        <f t="shared" si="10"/>
        <v>　</v>
      </c>
      <c r="VG44" s="663"/>
      <c r="VH44" s="664"/>
      <c r="VI44" s="665" t="str">
        <f>IF(VL44="×",TIME(0,0,0),IF(VV4="非常勤",UK44,UW44))</f>
        <v>　</v>
      </c>
      <c r="VJ44" s="666"/>
      <c r="VK44" s="667"/>
      <c r="VL44" s="265"/>
      <c r="VM44" s="665" t="str">
        <f>IF(VP44="×",TIME(0,0,0),IF(VV4="非常勤",UN44,UZ44))</f>
        <v>　</v>
      </c>
      <c r="VN44" s="666"/>
      <c r="VO44" s="667"/>
      <c r="VP44" s="265"/>
      <c r="VQ44" s="665" t="str">
        <f>IF(VT44="×",TIME(0,0,0),IF(VV4="非常勤",UQ44,VC44))</f>
        <v>　</v>
      </c>
      <c r="VR44" s="666"/>
      <c r="VS44" s="667"/>
      <c r="VT44" s="265"/>
      <c r="VU44" s="665" t="str">
        <f>IF(VX44="×",TIME(0,0,0),IF(VV4="非常勤",UT44,VF44))</f>
        <v>　</v>
      </c>
      <c r="VV44" s="666"/>
      <c r="VW44" s="667"/>
      <c r="VX44" s="265"/>
      <c r="VY44" s="668"/>
      <c r="VZ44" s="669"/>
      <c r="WA44" s="668"/>
      <c r="WB44" s="670"/>
      <c r="WC44" s="669"/>
      <c r="WD44" s="671"/>
      <c r="WE44" s="672"/>
      <c r="WF44" s="672"/>
      <c r="WG44" s="673"/>
      <c r="WH44" s="263">
        <f>$A$44</f>
        <v>30</v>
      </c>
      <c r="WI44" s="264" t="str">
        <f>$B$44</f>
        <v>金</v>
      </c>
      <c r="WJ44" s="660"/>
      <c r="WK44" s="661"/>
      <c r="WL44" s="660"/>
      <c r="WM44" s="661"/>
      <c r="WN44" s="662" t="str">
        <f>IFERROR(IF(OR(WI44="日",WI44="祝",WI44=0,WJ44=""),"　",MAX(IF(AND(WJ44&lt;=WN14,WL44&gt;WO14),WO14-WN14,IF(AND(WJ44&gt;WN14,WL44&lt;=WO14),WL44-WJ44,IF(AND(WJ44&lt;=WN14,WL44&lt;=WO14),WL44-WN14,IF(AND(WJ44&gt;WN14,WL44&gt;WO14),WO14-WJ44,0)))),0)),0)</f>
        <v>　</v>
      </c>
      <c r="WO44" s="663"/>
      <c r="WP44" s="664"/>
      <c r="WQ44" s="662" t="str">
        <f>IFERROR(IF(OR(WI44="日",WI44="祝",WI44=0,WJ44=""),"　",MAX(IF(AND(WJ44&gt;WT14,WL44&gt;WR14),0,IF(AND(WJ44&lt;=WT14,WJ44&gt;WQ14,WL44&gt;WR14),WT14-WJ44,IF(AND(WJ44&lt;=WT14,WJ44&lt;=WQ14,WL44&gt;WR14),WT14-WQ14,IF(AND(WJ44&gt;WQ14,WL44&lt;=WR14),WL44-WJ44,IF(AND(WJ44&lt;=WQ14,WL44&lt;=WR14),WL44-WQ14,0))))),0)),0)</f>
        <v>　</v>
      </c>
      <c r="WR44" s="663"/>
      <c r="WS44" s="664"/>
      <c r="WT44" s="662" t="str">
        <f>IFERROR(IF(OR(WI44="日",WI44="祝",WI44=0,WJ44=""),"　",MAX(IF(AND(WJ44&lt;=WT14,WL44&gt;WU14),WU14-WT14,IF(WL44&lt;=WU14,0,IF(AND(WJ44&gt;WT14,WL44&gt;WU14),WU14-WJ44,0))),0)),0)</f>
        <v>　</v>
      </c>
      <c r="WU44" s="663"/>
      <c r="WV44" s="664"/>
      <c r="WW44" s="662" t="str">
        <f>IFERROR(IF(OR(WI44="日",WI44="祝",WI44=0,WJ44=""),"　",MAX(IF(WJ44&gt;WW14,WL44-WJ44,IF(WJ44&lt;=WW14,WL44-WW14,0)),0)),0)</f>
        <v>　</v>
      </c>
      <c r="WX44" s="663"/>
      <c r="WY44" s="664"/>
      <c r="WZ44" s="662" t="str">
        <f>IFERROR(IF(OR(WI44="日",WI44="祝",WI44=0,WJ44=""),"　",MAX(IF(AND(WJ44&lt;=WZ14,WL44&gt;XA14),XA14-WZ14,IF(AND(WJ44&gt;WZ14,WL44&lt;=XA14),WL44-WJ44,IF(AND(WJ44&lt;=WZ14,WL44&lt;=XA14),WL44-WZ14,IF(AND(WJ44&gt;WZ14,WL44&gt;XA14),XA14-WJ44,0)))),0)),0)</f>
        <v>　</v>
      </c>
      <c r="XA44" s="663"/>
      <c r="XB44" s="664"/>
      <c r="XC44" s="662" t="str">
        <f>IFERROR(IF(OR(WI44="日",WI44="祝",WI44=0,WJ44=""),"　",MAX(IF(AND(WJ44&gt;XF14,WL44&gt;XD14),0,IF(AND(WJ44&lt;=XF14,WJ44&gt;XC14,WL44&gt;XD14),XF14-WJ44,IF(AND(WJ44&lt;=XF14,WJ44&lt;=XC14,WL44&gt;XD14),XF14-XC14,IF(AND(WJ44&gt;XC14,WL44&lt;=XD14),WL44-WJ44,IF(AND(WJ44&lt;=XC14,WL44&lt;=XD14),WL44-XC14,0))))),0)),0)</f>
        <v>　</v>
      </c>
      <c r="XD44" s="663"/>
      <c r="XE44" s="664"/>
      <c r="XF44" s="662" t="str">
        <f>IFERROR(IF(OR(WI44="日",WI44="祝",WI44=0,WJ44=""),"　",MAX(IF(AND(WJ44&lt;=XF14,WL44&gt;XG14),XG14-XF14,IF(WL44&lt;=XG14,0,IF(AND(WJ44&gt;XF14,WL44&gt;XG14),XG14-WJ44,0))),0)),0)</f>
        <v>　</v>
      </c>
      <c r="XG44" s="663"/>
      <c r="XH44" s="664"/>
      <c r="XI44" s="662" t="str">
        <f t="shared" si="11"/>
        <v>　</v>
      </c>
      <c r="XJ44" s="663"/>
      <c r="XK44" s="664"/>
      <c r="XL44" s="665" t="str">
        <f>IF(XO44="×",TIME(0,0,0),IF(XY4="非常勤",WN44,WZ44))</f>
        <v>　</v>
      </c>
      <c r="XM44" s="666"/>
      <c r="XN44" s="667"/>
      <c r="XO44" s="265"/>
      <c r="XP44" s="665" t="str">
        <f>IF(XS44="×",TIME(0,0,0),IF(XY4="非常勤",WQ44,XC44))</f>
        <v>　</v>
      </c>
      <c r="XQ44" s="666"/>
      <c r="XR44" s="667"/>
      <c r="XS44" s="265"/>
      <c r="XT44" s="665" t="str">
        <f>IF(XW44="×",TIME(0,0,0),IF(XY4="非常勤",WT44,XF44))</f>
        <v>　</v>
      </c>
      <c r="XU44" s="666"/>
      <c r="XV44" s="667"/>
      <c r="XW44" s="265"/>
      <c r="XX44" s="665" t="str">
        <f>IF(YA44="×",TIME(0,0,0),IF(XY4="非常勤",WW44,XI44))</f>
        <v>　</v>
      </c>
      <c r="XY44" s="666"/>
      <c r="XZ44" s="667"/>
      <c r="YA44" s="265"/>
      <c r="YB44" s="668"/>
      <c r="YC44" s="669"/>
      <c r="YD44" s="668"/>
      <c r="YE44" s="670"/>
      <c r="YF44" s="669"/>
      <c r="YG44" s="671"/>
      <c r="YH44" s="672"/>
      <c r="YI44" s="672"/>
      <c r="YJ44" s="673"/>
      <c r="YK44" s="263">
        <f>$A$44</f>
        <v>30</v>
      </c>
      <c r="YL44" s="264" t="str">
        <f>$B$44</f>
        <v>金</v>
      </c>
      <c r="YM44" s="660"/>
      <c r="YN44" s="661"/>
      <c r="YO44" s="660"/>
      <c r="YP44" s="661"/>
      <c r="YQ44" s="662" t="str">
        <f>IFERROR(IF(OR(YL44="日",YL44="祝",YL44=0,YM44=""),"　",MAX(IF(AND(YM44&lt;=YQ14,YO44&gt;YR14),YR14-YQ14,IF(AND(YM44&gt;YQ14,YO44&lt;=YR14),YO44-YM44,IF(AND(YM44&lt;=YQ14,YO44&lt;=YR14),YO44-YQ14,IF(AND(YM44&gt;YQ14,YO44&gt;YR14),YR14-YM44,0)))),0)),0)</f>
        <v>　</v>
      </c>
      <c r="YR44" s="663"/>
      <c r="YS44" s="664"/>
      <c r="YT44" s="662" t="str">
        <f>IFERROR(IF(OR(YL44="日",YL44="祝",YL44=0,YM44=""),"　",MAX(IF(AND(YM44&gt;YW14,YO44&gt;YU14),0,IF(AND(YM44&lt;=YW14,YM44&gt;YT14,YO44&gt;YU14),YW14-YM44,IF(AND(YM44&lt;=YW14,YM44&lt;=YT14,YO44&gt;YU14),YW14-YT14,IF(AND(YM44&gt;YT14,YO44&lt;=YU14),YO44-YM44,IF(AND(YM44&lt;=YT14,YO44&lt;=YU14),YO44-YT14,0))))),0)),0)</f>
        <v>　</v>
      </c>
      <c r="YU44" s="663"/>
      <c r="YV44" s="664"/>
      <c r="YW44" s="662" t="str">
        <f>IFERROR(IF(OR(YL44="日",YL44="祝",YL44=0,YM44=""),"　",MAX(IF(AND(YM44&lt;=YW14,YO44&gt;YX14),YX14-YW14,IF(YO44&lt;=YX14,0,IF(AND(YM44&gt;YW14,YO44&gt;YX14),YX14-YM44,0))),0)),0)</f>
        <v>　</v>
      </c>
      <c r="YX44" s="663"/>
      <c r="YY44" s="664"/>
      <c r="YZ44" s="662" t="str">
        <f>IFERROR(IF(OR(YL44="日",YL44="祝",YL44=0,YM44=""),"　",MAX(IF(YM44&gt;YZ14,YO44-YM44,IF(YM44&lt;=YZ14,YO44-YZ14,0)),0)),0)</f>
        <v>　</v>
      </c>
      <c r="ZA44" s="663"/>
      <c r="ZB44" s="664"/>
      <c r="ZC44" s="662" t="str">
        <f>IFERROR(IF(OR(YL44="日",YL44="祝",YL44=0,YM44=""),"　",MAX(IF(AND(YM44&lt;=ZC14,YO44&gt;ZD14),ZD14-ZC14,IF(AND(YM44&gt;ZC14,YO44&lt;=ZD14),YO44-YM44,IF(AND(YM44&lt;=ZC14,YO44&lt;=ZD14),YO44-ZC14,IF(AND(YM44&gt;ZC14,YO44&gt;ZD14),ZD14-YM44,0)))),0)),0)</f>
        <v>　</v>
      </c>
      <c r="ZD44" s="663"/>
      <c r="ZE44" s="664"/>
      <c r="ZF44" s="662" t="str">
        <f>IFERROR(IF(OR(YL44="日",YL44="祝",YL44=0,YM44=""),"　",MAX(IF(AND(YM44&gt;ZI14,YO44&gt;ZG14),0,IF(AND(YM44&lt;=ZI14,YM44&gt;ZF14,YO44&gt;ZG14),ZI14-YM44,IF(AND(YM44&lt;=ZI14,YM44&lt;=ZF14,YO44&gt;ZG14),ZI14-ZF14,IF(AND(YM44&gt;ZF14,YO44&lt;=ZG14),YO44-YM44,IF(AND(YM44&lt;=ZF14,YO44&lt;=ZG14),YO44-ZF14,0))))),0)),0)</f>
        <v>　</v>
      </c>
      <c r="ZG44" s="663"/>
      <c r="ZH44" s="664"/>
      <c r="ZI44" s="662" t="str">
        <f>IFERROR(IF(OR(YL44="日",YL44="祝",YL44=0,YM44=""),"　",MAX(IF(AND(YM44&lt;=ZI14,YO44&gt;ZJ14),ZJ14-ZI14,IF(YO44&lt;=ZJ14,0,IF(AND(YM44&gt;ZI14,YO44&gt;ZJ14),ZJ14-YM44,0))),0)),0)</f>
        <v>　</v>
      </c>
      <c r="ZJ44" s="663"/>
      <c r="ZK44" s="664"/>
      <c r="ZL44" s="662" t="str">
        <f t="shared" si="12"/>
        <v>　</v>
      </c>
      <c r="ZM44" s="663"/>
      <c r="ZN44" s="664"/>
      <c r="ZO44" s="665" t="str">
        <f>IF(ZR44="×",TIME(0,0,0),IF(AAB4="非常勤",YQ44,ZC44))</f>
        <v>　</v>
      </c>
      <c r="ZP44" s="666"/>
      <c r="ZQ44" s="667"/>
      <c r="ZR44" s="265"/>
      <c r="ZS44" s="665" t="str">
        <f>IF(ZV44="×",TIME(0,0,0),IF(AAB4="非常勤",YT44,ZF44))</f>
        <v>　</v>
      </c>
      <c r="ZT44" s="666"/>
      <c r="ZU44" s="667"/>
      <c r="ZV44" s="265"/>
      <c r="ZW44" s="665" t="str">
        <f>IF(ZZ44="×",TIME(0,0,0),IF(AAB4="非常勤",YW44,ZI44))</f>
        <v>　</v>
      </c>
      <c r="ZX44" s="666"/>
      <c r="ZY44" s="667"/>
      <c r="ZZ44" s="265"/>
      <c r="AAA44" s="665" t="str">
        <f>IF(AAD44="×",TIME(0,0,0),IF(AAB4="非常勤",YZ44,ZL44))</f>
        <v>　</v>
      </c>
      <c r="AAB44" s="666"/>
      <c r="AAC44" s="667"/>
      <c r="AAD44" s="265"/>
      <c r="AAE44" s="668"/>
      <c r="AAF44" s="669"/>
      <c r="AAG44" s="668"/>
      <c r="AAH44" s="670"/>
      <c r="AAI44" s="669"/>
      <c r="AAJ44" s="671"/>
      <c r="AAK44" s="672"/>
      <c r="AAL44" s="672"/>
      <c r="AAM44" s="673"/>
      <c r="AAN44" s="263">
        <f>$A$44</f>
        <v>30</v>
      </c>
      <c r="AAO44" s="264" t="str">
        <f>$B$44</f>
        <v>金</v>
      </c>
      <c r="AAP44" s="660"/>
      <c r="AAQ44" s="661"/>
      <c r="AAR44" s="660"/>
      <c r="AAS44" s="661"/>
      <c r="AAT44" s="662" t="str">
        <f>IFERROR(IF(OR(AAO44="日",AAO44="祝",AAO44=0,AAP44=""),"　",MAX(IF(AND(AAP44&lt;=AAT14,AAR44&gt;AAU14),AAU14-AAT14,IF(AND(AAP44&gt;AAT14,AAR44&lt;=AAU14),AAR44-AAP44,IF(AND(AAP44&lt;=AAT14,AAR44&lt;=AAU14),AAR44-AAT14,IF(AND(AAP44&gt;AAT14,AAR44&gt;AAU14),AAU14-AAP44,0)))),0)),0)</f>
        <v>　</v>
      </c>
      <c r="AAU44" s="663"/>
      <c r="AAV44" s="664"/>
      <c r="AAW44" s="662" t="str">
        <f>IFERROR(IF(OR(AAO44="日",AAO44="祝",AAO44=0,AAP44=""),"　",MAX(IF(AND(AAP44&gt;AAZ14,AAR44&gt;AAX14),0,IF(AND(AAP44&lt;=AAZ14,AAP44&gt;AAW14,AAR44&gt;AAX14),AAZ14-AAP44,IF(AND(AAP44&lt;=AAZ14,AAP44&lt;=AAW14,AAR44&gt;AAX14),AAZ14-AAW14,IF(AND(AAP44&gt;AAW14,AAR44&lt;=AAX14),AAR44-AAP44,IF(AND(AAP44&lt;=AAW14,AAR44&lt;=AAX14),AAR44-AAW14,0))))),0)),0)</f>
        <v>　</v>
      </c>
      <c r="AAX44" s="663"/>
      <c r="AAY44" s="664"/>
      <c r="AAZ44" s="662" t="str">
        <f>IFERROR(IF(OR(AAO44="日",AAO44="祝",AAO44=0,AAP44=""),"　",MAX(IF(AND(AAP44&lt;=AAZ14,AAR44&gt;ABA14),ABA14-AAZ14,IF(AAR44&lt;=ABA14,0,IF(AND(AAP44&gt;AAZ14,AAR44&gt;ABA14),ABA14-AAP44,0))),0)),0)</f>
        <v>　</v>
      </c>
      <c r="ABA44" s="663"/>
      <c r="ABB44" s="664"/>
      <c r="ABC44" s="662" t="str">
        <f>IFERROR(IF(OR(AAO44="日",AAO44="祝",AAO44=0,AAP44=""),"　",MAX(IF(AAP44&gt;ABC14,AAR44-AAP44,IF(AAP44&lt;=ABC14,AAR44-ABC14,0)),0)),0)</f>
        <v>　</v>
      </c>
      <c r="ABD44" s="663"/>
      <c r="ABE44" s="664"/>
      <c r="ABF44" s="662" t="str">
        <f>IFERROR(IF(OR(AAO44="日",AAO44="祝",AAO44=0,AAP44=""),"　",MAX(IF(AND(AAP44&lt;=ABF14,AAR44&gt;ABG14),ABG14-ABF14,IF(AND(AAP44&gt;ABF14,AAR44&lt;=ABG14),AAR44-AAP44,IF(AND(AAP44&lt;=ABF14,AAR44&lt;=ABG14),AAR44-ABF14,IF(AND(AAP44&gt;ABF14,AAR44&gt;ABG14),ABG14-AAP44,0)))),0)),0)</f>
        <v>　</v>
      </c>
      <c r="ABG44" s="663"/>
      <c r="ABH44" s="664"/>
      <c r="ABI44" s="662" t="str">
        <f>IFERROR(IF(OR(AAO44="日",AAO44="祝",AAO44=0,AAP44=""),"　",MAX(IF(AND(AAP44&gt;ABL14,AAR44&gt;ABJ14),0,IF(AND(AAP44&lt;=ABL14,AAP44&gt;ABI14,AAR44&gt;ABJ14),ABL14-AAP44,IF(AND(AAP44&lt;=ABL14,AAP44&lt;=ABI14,AAR44&gt;ABJ14),ABL14-ABI14,IF(AND(AAP44&gt;ABI14,AAR44&lt;=ABJ14),AAR44-AAP44,IF(AND(AAP44&lt;=ABI14,AAR44&lt;=ABJ14),AAR44-ABI14,0))))),0)),0)</f>
        <v>　</v>
      </c>
      <c r="ABJ44" s="663"/>
      <c r="ABK44" s="664"/>
      <c r="ABL44" s="662" t="str">
        <f>IFERROR(IF(OR(AAO44="日",AAO44="祝",AAO44=0,AAP44=""),"　",MAX(IF(AND(AAP44&lt;=ABL14,AAR44&gt;ABM14),ABM14-ABL14,IF(AAR44&lt;=ABM14,0,IF(AND(AAP44&gt;ABL14,AAR44&gt;ABM14),ABM14-AAP44,0))),0)),0)</f>
        <v>　</v>
      </c>
      <c r="ABM44" s="663"/>
      <c r="ABN44" s="664"/>
      <c r="ABO44" s="662" t="str">
        <f t="shared" si="13"/>
        <v>　</v>
      </c>
      <c r="ABP44" s="663"/>
      <c r="ABQ44" s="664"/>
      <c r="ABR44" s="665" t="str">
        <f>IF(ABU44="×",TIME(0,0,0),IF(ACE4="非常勤",AAT44,ABF44))</f>
        <v>　</v>
      </c>
      <c r="ABS44" s="666"/>
      <c r="ABT44" s="667"/>
      <c r="ABU44" s="265"/>
      <c r="ABV44" s="665" t="str">
        <f>IF(ABY44="×",TIME(0,0,0),IF(ACE4="非常勤",AAW44,ABI44))</f>
        <v>　</v>
      </c>
      <c r="ABW44" s="666"/>
      <c r="ABX44" s="667"/>
      <c r="ABY44" s="265"/>
      <c r="ABZ44" s="665" t="str">
        <f>IF(ACC44="×",TIME(0,0,0),IF(ACE4="非常勤",AAZ44,ABL44))</f>
        <v>　</v>
      </c>
      <c r="ACA44" s="666"/>
      <c r="ACB44" s="667"/>
      <c r="ACC44" s="265"/>
      <c r="ACD44" s="665" t="str">
        <f>IF(ACG44="×",TIME(0,0,0),IF(ACE4="非常勤",ABC44,ABO44))</f>
        <v>　</v>
      </c>
      <c r="ACE44" s="666"/>
      <c r="ACF44" s="667"/>
      <c r="ACG44" s="265"/>
      <c r="ACH44" s="668"/>
      <c r="ACI44" s="669"/>
      <c r="ACJ44" s="668"/>
      <c r="ACK44" s="670"/>
      <c r="ACL44" s="669"/>
      <c r="ACM44" s="671"/>
      <c r="ACN44" s="672"/>
      <c r="ACO44" s="672"/>
      <c r="ACP44" s="673"/>
      <c r="ACQ44" s="263">
        <f>$A$44</f>
        <v>30</v>
      </c>
      <c r="ACR44" s="264" t="str">
        <f>$B$44</f>
        <v>金</v>
      </c>
      <c r="ACS44" s="660"/>
      <c r="ACT44" s="661"/>
      <c r="ACU44" s="660"/>
      <c r="ACV44" s="661"/>
      <c r="ACW44" s="662" t="str">
        <f>IFERROR(IF(OR(ACR44="日",ACR44="祝",ACR44=0,ACS44=""),"　",MAX(IF(AND(ACS44&lt;=ACW14,ACU44&gt;ACX14),ACX14-ACW14,IF(AND(ACS44&gt;ACW14,ACU44&lt;=ACX14),ACU44-ACS44,IF(AND(ACS44&lt;=ACW14,ACU44&lt;=ACX14),ACU44-ACW14,IF(AND(ACS44&gt;ACW14,ACU44&gt;ACX14),ACX14-ACS44,0)))),0)),0)</f>
        <v>　</v>
      </c>
      <c r="ACX44" s="663"/>
      <c r="ACY44" s="664"/>
      <c r="ACZ44" s="662" t="str">
        <f>IFERROR(IF(OR(ACR44="日",ACR44="祝",ACR44=0,ACS44=""),"　",MAX(IF(AND(ACS44&gt;ADC14,ACU44&gt;ADA14),0,IF(AND(ACS44&lt;=ADC14,ACS44&gt;ACZ14,ACU44&gt;ADA14),ADC14-ACS44,IF(AND(ACS44&lt;=ADC14,ACS44&lt;=ACZ14,ACU44&gt;ADA14),ADC14-ACZ14,IF(AND(ACS44&gt;ACZ14,ACU44&lt;=ADA14),ACU44-ACS44,IF(AND(ACS44&lt;=ACZ14,ACU44&lt;=ADA14),ACU44-ACZ14,0))))),0)),0)</f>
        <v>　</v>
      </c>
      <c r="ADA44" s="663"/>
      <c r="ADB44" s="664"/>
      <c r="ADC44" s="662" t="str">
        <f>IFERROR(IF(OR(ACR44="日",ACR44="祝",ACR44=0,ACS44=""),"　",MAX(IF(AND(ACS44&lt;=ADC14,ACU44&gt;ADD14),ADD14-ADC14,IF(ACU44&lt;=ADD14,0,IF(AND(ACS44&gt;ADC14,ACU44&gt;ADD14),ADD14-ACS44,0))),0)),0)</f>
        <v>　</v>
      </c>
      <c r="ADD44" s="663"/>
      <c r="ADE44" s="664"/>
      <c r="ADF44" s="662" t="str">
        <f>IFERROR(IF(OR(ACR44="日",ACR44="祝",ACR44=0,ACS44=""),"　",MAX(IF(ACS44&gt;ADF14,ACU44-ACS44,IF(ACS44&lt;=ADF14,ACU44-ADF14,0)),0)),0)</f>
        <v>　</v>
      </c>
      <c r="ADG44" s="663"/>
      <c r="ADH44" s="664"/>
      <c r="ADI44" s="662" t="str">
        <f>IFERROR(IF(OR(ACR44="日",ACR44="祝",ACR44=0,ACS44=""),"　",MAX(IF(AND(ACS44&lt;=ADI14,ACU44&gt;ADJ14),ADJ14-ADI14,IF(AND(ACS44&gt;ADI14,ACU44&lt;=ADJ14),ACU44-ACS44,IF(AND(ACS44&lt;=ADI14,ACU44&lt;=ADJ14),ACU44-ADI14,IF(AND(ACS44&gt;ADI14,ACU44&gt;ADJ14),ADJ14-ACS44,0)))),0)),0)</f>
        <v>　</v>
      </c>
      <c r="ADJ44" s="663"/>
      <c r="ADK44" s="664"/>
      <c r="ADL44" s="662" t="str">
        <f>IFERROR(IF(OR(ACR44="日",ACR44="祝",ACR44=0,ACS44=""),"　",MAX(IF(AND(ACS44&gt;ADO14,ACU44&gt;ADM14),0,IF(AND(ACS44&lt;=ADO14,ACS44&gt;ADL14,ACU44&gt;ADM14),ADO14-ACS44,IF(AND(ACS44&lt;=ADO14,ACS44&lt;=ADL14,ACU44&gt;ADM14),ADO14-ADL14,IF(AND(ACS44&gt;ADL14,ACU44&lt;=ADM14),ACU44-ACS44,IF(AND(ACS44&lt;=ADL14,ACU44&lt;=ADM14),ACU44-ADL14,0))))),0)),0)</f>
        <v>　</v>
      </c>
      <c r="ADM44" s="663"/>
      <c r="ADN44" s="664"/>
      <c r="ADO44" s="662" t="str">
        <f>IFERROR(IF(OR(ACR44="日",ACR44="祝",ACR44=0,ACS44=""),"　",MAX(IF(AND(ACS44&lt;=ADO14,ACU44&gt;ADP14),ADP14-ADO14,IF(ACU44&lt;=ADP14,0,IF(AND(ACS44&gt;ADO14,ACU44&gt;ADP14),ADP14-ACS44,0))),0)),0)</f>
        <v>　</v>
      </c>
      <c r="ADP44" s="663"/>
      <c r="ADQ44" s="664"/>
      <c r="ADR44" s="662" t="str">
        <f t="shared" si="14"/>
        <v>　</v>
      </c>
      <c r="ADS44" s="663"/>
      <c r="ADT44" s="664"/>
      <c r="ADU44" s="665" t="str">
        <f>IF(ADX44="×",TIME(0,0,0),IF(AEH4="非常勤",ACW44,ADI44))</f>
        <v>　</v>
      </c>
      <c r="ADV44" s="666"/>
      <c r="ADW44" s="667"/>
      <c r="ADX44" s="265"/>
      <c r="ADY44" s="665" t="str">
        <f>IF(AEB44="×",TIME(0,0,0),IF(AEH4="非常勤",ACZ44,ADL44))</f>
        <v>　</v>
      </c>
      <c r="ADZ44" s="666"/>
      <c r="AEA44" s="667"/>
      <c r="AEB44" s="265"/>
      <c r="AEC44" s="665" t="str">
        <f>IF(AEF44="×",TIME(0,0,0),IF(AEH4="非常勤",ADC44,ADO44))</f>
        <v>　</v>
      </c>
      <c r="AED44" s="666"/>
      <c r="AEE44" s="667"/>
      <c r="AEF44" s="265"/>
      <c r="AEG44" s="665" t="str">
        <f>IF(AEJ44="×",TIME(0,0,0),IF(AEH4="非常勤",ADF44,ADR44))</f>
        <v>　</v>
      </c>
      <c r="AEH44" s="666"/>
      <c r="AEI44" s="667"/>
      <c r="AEJ44" s="265"/>
      <c r="AEK44" s="668"/>
      <c r="AEL44" s="669"/>
      <c r="AEM44" s="668"/>
      <c r="AEN44" s="670"/>
      <c r="AEO44" s="669"/>
      <c r="AEP44" s="671"/>
      <c r="AEQ44" s="672"/>
      <c r="AER44" s="672"/>
      <c r="AES44" s="673"/>
      <c r="AET44" s="263">
        <f>$A$44</f>
        <v>30</v>
      </c>
      <c r="AEU44" s="264" t="str">
        <f>$B$44</f>
        <v>金</v>
      </c>
      <c r="AEV44" s="660"/>
      <c r="AEW44" s="661"/>
      <c r="AEX44" s="660"/>
      <c r="AEY44" s="661"/>
      <c r="AEZ44" s="662" t="str">
        <f>IFERROR(IF(OR(AEU44="日",AEU44="祝",AEU44=0,AEV44=""),"　",MAX(IF(AND(AEV44&lt;=AEZ14,AEX44&gt;AFA14),AFA14-AEZ14,IF(AND(AEV44&gt;AEZ14,AEX44&lt;=AFA14),AEX44-AEV44,IF(AND(AEV44&lt;=AEZ14,AEX44&lt;=AFA14),AEX44-AEZ14,IF(AND(AEV44&gt;AEZ14,AEX44&gt;AFA14),AFA14-AEV44,0)))),0)),0)</f>
        <v>　</v>
      </c>
      <c r="AFA44" s="663"/>
      <c r="AFB44" s="664"/>
      <c r="AFC44" s="662" t="str">
        <f>IFERROR(IF(OR(AEU44="日",AEU44="祝",AEU44=0,AEV44=""),"　",MAX(IF(AND(AEV44&gt;AFF14,AEX44&gt;AFD14),0,IF(AND(AEV44&lt;=AFF14,AEV44&gt;AFC14,AEX44&gt;AFD14),AFF14-AEV44,IF(AND(AEV44&lt;=AFF14,AEV44&lt;=AFC14,AEX44&gt;AFD14),AFF14-AFC14,IF(AND(AEV44&gt;AFC14,AEX44&lt;=AFD14),AEX44-AEV44,IF(AND(AEV44&lt;=AFC14,AEX44&lt;=AFD14),AEX44-AFC14,0))))),0)),0)</f>
        <v>　</v>
      </c>
      <c r="AFD44" s="663"/>
      <c r="AFE44" s="664"/>
      <c r="AFF44" s="662" t="str">
        <f>IFERROR(IF(OR(AEU44="日",AEU44="祝",AEU44=0,AEV44=""),"　",MAX(IF(AND(AEV44&lt;=AFF14,AEX44&gt;AFG14),AFG14-AFF14,IF(AEX44&lt;=AFG14,0,IF(AND(AEV44&gt;AFF14,AEX44&gt;AFG14),AFG14-AEV44,0))),0)),0)</f>
        <v>　</v>
      </c>
      <c r="AFG44" s="663"/>
      <c r="AFH44" s="664"/>
      <c r="AFI44" s="662" t="str">
        <f>IFERROR(IF(OR(AEU44="日",AEU44="祝",AEU44=0,AEV44=""),"　",MAX(IF(AEV44&gt;AFI14,AEX44-AEV44,IF(AEV44&lt;=AFI14,AEX44-AFI14,0)),0)),0)</f>
        <v>　</v>
      </c>
      <c r="AFJ44" s="663"/>
      <c r="AFK44" s="664"/>
      <c r="AFL44" s="662" t="str">
        <f>IFERROR(IF(OR(AEU44="日",AEU44="祝",AEU44=0,AEV44=""),"　",MAX(IF(AND(AEV44&lt;=AFL14,AEX44&gt;AFM14),AFM14-AFL14,IF(AND(AEV44&gt;AFL14,AEX44&lt;=AFM14),AEX44-AEV44,IF(AND(AEV44&lt;=AFL14,AEX44&lt;=AFM14),AEX44-AFL14,IF(AND(AEV44&gt;AFL14,AEX44&gt;AFM14),AFM14-AEV44,0)))),0)),0)</f>
        <v>　</v>
      </c>
      <c r="AFM44" s="663"/>
      <c r="AFN44" s="664"/>
      <c r="AFO44" s="662" t="str">
        <f>IFERROR(IF(OR(AEU44="日",AEU44="祝",AEU44=0,AEV44=""),"　",MAX(IF(AND(AEV44&gt;AFR14,AEX44&gt;AFP14),0,IF(AND(AEV44&lt;=AFR14,AEV44&gt;AFO14,AEX44&gt;AFP14),AFR14-AEV44,IF(AND(AEV44&lt;=AFR14,AEV44&lt;=AFO14,AEX44&gt;AFP14),AFR14-AFO14,IF(AND(AEV44&gt;AFO14,AEX44&lt;=AFP14),AEX44-AEV44,IF(AND(AEV44&lt;=AFO14,AEX44&lt;=AFP14),AEX44-AFO14,0))))),0)),0)</f>
        <v>　</v>
      </c>
      <c r="AFP44" s="663"/>
      <c r="AFQ44" s="664"/>
      <c r="AFR44" s="662" t="str">
        <f>IFERROR(IF(OR(AEU44="日",AEU44="祝",AEU44=0,AEV44=""),"　",MAX(IF(AND(AEV44&lt;=AFR14,AEX44&gt;AFS14),AFS14-AFR14,IF(AEX44&lt;=AFS14,0,IF(AND(AEV44&gt;AFR14,AEX44&gt;AFS14),AFS14-AEV44,0))),0)),0)</f>
        <v>　</v>
      </c>
      <c r="AFS44" s="663"/>
      <c r="AFT44" s="664"/>
      <c r="AFU44" s="662" t="str">
        <f t="shared" si="15"/>
        <v>　</v>
      </c>
      <c r="AFV44" s="663"/>
      <c r="AFW44" s="664"/>
      <c r="AFX44" s="665" t="str">
        <f>IF(AGA44="×",TIME(0,0,0),IF(AGK4="非常勤",AEZ44,AFL44))</f>
        <v>　</v>
      </c>
      <c r="AFY44" s="666"/>
      <c r="AFZ44" s="667"/>
      <c r="AGA44" s="265"/>
      <c r="AGB44" s="665" t="str">
        <f>IF(AGE44="×",TIME(0,0,0),IF(AGK4="非常勤",AFC44,AFO44))</f>
        <v>　</v>
      </c>
      <c r="AGC44" s="666"/>
      <c r="AGD44" s="667"/>
      <c r="AGE44" s="265"/>
      <c r="AGF44" s="665" t="str">
        <f>IF(AGI44="×",TIME(0,0,0),IF(AGK4="非常勤",AFF44,AFR44))</f>
        <v>　</v>
      </c>
      <c r="AGG44" s="666"/>
      <c r="AGH44" s="667"/>
      <c r="AGI44" s="265"/>
      <c r="AGJ44" s="665" t="str">
        <f>IF(AGM44="×",TIME(0,0,0),IF(AGK4="非常勤",AFI44,AFU44))</f>
        <v>　</v>
      </c>
      <c r="AGK44" s="666"/>
      <c r="AGL44" s="667"/>
      <c r="AGM44" s="265"/>
      <c r="AGN44" s="668"/>
      <c r="AGO44" s="669"/>
      <c r="AGP44" s="668"/>
      <c r="AGQ44" s="670"/>
      <c r="AGR44" s="669"/>
      <c r="AGS44" s="671"/>
      <c r="AGT44" s="672"/>
      <c r="AGU44" s="672"/>
      <c r="AGV44" s="673"/>
      <c r="AGW44" s="263">
        <f>$A$44</f>
        <v>30</v>
      </c>
      <c r="AGX44" s="264" t="str">
        <f>$B$44</f>
        <v>金</v>
      </c>
      <c r="AGY44" s="660"/>
      <c r="AGZ44" s="661"/>
      <c r="AHA44" s="660"/>
      <c r="AHB44" s="661"/>
      <c r="AHC44" s="662" t="str">
        <f>IFERROR(IF(OR(AGX44="日",AGX44="祝",AGX44=0,AGY44=""),"　",MAX(IF(AND(AGY44&lt;=AHC14,AHA44&gt;AHD14),AHD14-AHC14,IF(AND(AGY44&gt;AHC14,AHA44&lt;=AHD14),AHA44-AGY44,IF(AND(AGY44&lt;=AHC14,AHA44&lt;=AHD14),AHA44-AHC14,IF(AND(AGY44&gt;AHC14,AHA44&gt;AHD14),AHD14-AGY44,0)))),0)),0)</f>
        <v>　</v>
      </c>
      <c r="AHD44" s="663"/>
      <c r="AHE44" s="664"/>
      <c r="AHF44" s="662" t="str">
        <f>IFERROR(IF(OR(AGX44="日",AGX44="祝",AGX44=0,AGY44=""),"　",MAX(IF(AND(AGY44&gt;AHI14,AHA44&gt;AHG14),0,IF(AND(AGY44&lt;=AHI14,AGY44&gt;AHF14,AHA44&gt;AHG14),AHI14-AGY44,IF(AND(AGY44&lt;=AHI14,AGY44&lt;=AHF14,AHA44&gt;AHG14),AHI14-AHF14,IF(AND(AGY44&gt;AHF14,AHA44&lt;=AHG14),AHA44-AGY44,IF(AND(AGY44&lt;=AHF14,AHA44&lt;=AHG14),AHA44-AHF14,0))))),0)),0)</f>
        <v>　</v>
      </c>
      <c r="AHG44" s="663"/>
      <c r="AHH44" s="664"/>
      <c r="AHI44" s="662" t="str">
        <f>IFERROR(IF(OR(AGX44="日",AGX44="祝",AGX44=0,AGY44=""),"　",MAX(IF(AND(AGY44&lt;=AHI14,AHA44&gt;AHJ14),AHJ14-AHI14,IF(AHA44&lt;=AHJ14,0,IF(AND(AGY44&gt;AHI14,AHA44&gt;AHJ14),AHJ14-AGY44,0))),0)),0)</f>
        <v>　</v>
      </c>
      <c r="AHJ44" s="663"/>
      <c r="AHK44" s="664"/>
      <c r="AHL44" s="662" t="str">
        <f>IFERROR(IF(OR(AGX44="日",AGX44="祝",AGX44=0,AGY44=""),"　",MAX(IF(AGY44&gt;AHL14,AHA44-AGY44,IF(AGY44&lt;=AHL14,AHA44-AHL14,0)),0)),0)</f>
        <v>　</v>
      </c>
      <c r="AHM44" s="663"/>
      <c r="AHN44" s="664"/>
      <c r="AHO44" s="662" t="str">
        <f>IFERROR(IF(OR(AGX44="日",AGX44="祝",AGX44=0,AGY44=""),"　",MAX(IF(AND(AGY44&lt;=AHO14,AHA44&gt;AHP14),AHP14-AHO14,IF(AND(AGY44&gt;AHO14,AHA44&lt;=AHP14),AHA44-AGY44,IF(AND(AGY44&lt;=AHO14,AHA44&lt;=AHP14),AHA44-AHO14,IF(AND(AGY44&gt;AHO14,AHA44&gt;AHP14),AHP14-AGY44,0)))),0)),0)</f>
        <v>　</v>
      </c>
      <c r="AHP44" s="663"/>
      <c r="AHQ44" s="664"/>
      <c r="AHR44" s="662" t="str">
        <f>IFERROR(IF(OR(AGX44="日",AGX44="祝",AGX44=0,AGY44=""),"　",MAX(IF(AND(AGY44&gt;AHU14,AHA44&gt;AHS14),0,IF(AND(AGY44&lt;=AHU14,AGY44&gt;AHR14,AHA44&gt;AHS14),AHU14-AGY44,IF(AND(AGY44&lt;=AHU14,AGY44&lt;=AHR14,AHA44&gt;AHS14),AHU14-AHR14,IF(AND(AGY44&gt;AHR14,AHA44&lt;=AHS14),AHA44-AGY44,IF(AND(AGY44&lt;=AHR14,AHA44&lt;=AHS14),AHA44-AHR14,0))))),0)),0)</f>
        <v>　</v>
      </c>
      <c r="AHS44" s="663"/>
      <c r="AHT44" s="664"/>
      <c r="AHU44" s="662" t="str">
        <f>IFERROR(IF(OR(AGX44="日",AGX44="祝",AGX44=0,AGY44=""),"　",MAX(IF(AND(AGY44&lt;=AHU14,AHA44&gt;AHV14),AHV14-AHU14,IF(AHA44&lt;=AHV14,0,IF(AND(AGY44&gt;AHU14,AHA44&gt;AHV14),AHV14-AGY44,0))),0)),0)</f>
        <v>　</v>
      </c>
      <c r="AHV44" s="663"/>
      <c r="AHW44" s="664"/>
      <c r="AHX44" s="662" t="str">
        <f t="shared" si="16"/>
        <v>　</v>
      </c>
      <c r="AHY44" s="663"/>
      <c r="AHZ44" s="664"/>
      <c r="AIA44" s="665" t="str">
        <f>IF(AID44="×",TIME(0,0,0),IF(AIN4="非常勤",AHC44,AHO44))</f>
        <v>　</v>
      </c>
      <c r="AIB44" s="666"/>
      <c r="AIC44" s="667"/>
      <c r="AID44" s="265"/>
      <c r="AIE44" s="665" t="str">
        <f>IF(AIH44="×",TIME(0,0,0),IF(AIN4="非常勤",AHF44,AHR44))</f>
        <v>　</v>
      </c>
      <c r="AIF44" s="666"/>
      <c r="AIG44" s="667"/>
      <c r="AIH44" s="265"/>
      <c r="AII44" s="665" t="str">
        <f>IF(AIL44="×",TIME(0,0,0),IF(AIN4="非常勤",AHI44,AHU44))</f>
        <v>　</v>
      </c>
      <c r="AIJ44" s="666"/>
      <c r="AIK44" s="667"/>
      <c r="AIL44" s="265"/>
      <c r="AIM44" s="665" t="str">
        <f>IF(AIP44="×",TIME(0,0,0),IF(AIN4="非常勤",AHL44,AHX44))</f>
        <v>　</v>
      </c>
      <c r="AIN44" s="666"/>
      <c r="AIO44" s="667"/>
      <c r="AIP44" s="265"/>
      <c r="AIQ44" s="668"/>
      <c r="AIR44" s="669"/>
      <c r="AIS44" s="668"/>
      <c r="AIT44" s="670"/>
      <c r="AIU44" s="669"/>
      <c r="AIV44" s="671"/>
      <c r="AIW44" s="672"/>
      <c r="AIX44" s="672"/>
      <c r="AIY44" s="673"/>
      <c r="AIZ44" s="263">
        <f>$A$44</f>
        <v>30</v>
      </c>
      <c r="AJA44" s="264" t="str">
        <f>$B$44</f>
        <v>金</v>
      </c>
      <c r="AJB44" s="660"/>
      <c r="AJC44" s="661"/>
      <c r="AJD44" s="660"/>
      <c r="AJE44" s="661"/>
      <c r="AJF44" s="662" t="str">
        <f>IFERROR(IF(OR(AJA44="日",AJA44="祝",AJA44=0,AJB44=""),"　",MAX(IF(AND(AJB44&lt;=AJF14,AJD44&gt;AJG14),AJG14-AJF14,IF(AND(AJB44&gt;AJF14,AJD44&lt;=AJG14),AJD44-AJB44,IF(AND(AJB44&lt;=AJF14,AJD44&lt;=AJG14),AJD44-AJF14,IF(AND(AJB44&gt;AJF14,AJD44&gt;AJG14),AJG14-AJB44,0)))),0)),0)</f>
        <v>　</v>
      </c>
      <c r="AJG44" s="663"/>
      <c r="AJH44" s="664"/>
      <c r="AJI44" s="662" t="str">
        <f>IFERROR(IF(OR(AJA44="日",AJA44="祝",AJA44=0,AJB44=""),"　",MAX(IF(AND(AJB44&gt;AJL14,AJD44&gt;AJJ14),0,IF(AND(AJB44&lt;=AJL14,AJB44&gt;AJI14,AJD44&gt;AJJ14),AJL14-AJB44,IF(AND(AJB44&lt;=AJL14,AJB44&lt;=AJI14,AJD44&gt;AJJ14),AJL14-AJI14,IF(AND(AJB44&gt;AJI14,AJD44&lt;=AJJ14),AJD44-AJB44,IF(AND(AJB44&lt;=AJI14,AJD44&lt;=AJJ14),AJD44-AJI14,0))))),0)),0)</f>
        <v>　</v>
      </c>
      <c r="AJJ44" s="663"/>
      <c r="AJK44" s="664"/>
      <c r="AJL44" s="662" t="str">
        <f>IFERROR(IF(OR(AJA44="日",AJA44="祝",AJA44=0,AJB44=""),"　",MAX(IF(AND(AJB44&lt;=AJL14,AJD44&gt;AJM14),AJM14-AJL14,IF(AJD44&lt;=AJM14,0,IF(AND(AJB44&gt;AJL14,AJD44&gt;AJM14),AJM14-AJB44,0))),0)),0)</f>
        <v>　</v>
      </c>
      <c r="AJM44" s="663"/>
      <c r="AJN44" s="664"/>
      <c r="AJO44" s="662" t="str">
        <f>IFERROR(IF(OR(AJA44="日",AJA44="祝",AJA44=0,AJB44=""),"　",MAX(IF(AJB44&gt;AJO14,AJD44-AJB44,IF(AJB44&lt;=AJO14,AJD44-AJO14,0)),0)),0)</f>
        <v>　</v>
      </c>
      <c r="AJP44" s="663"/>
      <c r="AJQ44" s="664"/>
      <c r="AJR44" s="662" t="str">
        <f>IFERROR(IF(OR(AJA44="日",AJA44="祝",AJA44=0,AJB44=""),"　",MAX(IF(AND(AJB44&lt;=AJR14,AJD44&gt;AJS14),AJS14-AJR14,IF(AND(AJB44&gt;AJR14,AJD44&lt;=AJS14),AJD44-AJB44,IF(AND(AJB44&lt;=AJR14,AJD44&lt;=AJS14),AJD44-AJR14,IF(AND(AJB44&gt;AJR14,AJD44&gt;AJS14),AJS14-AJB44,0)))),0)),0)</f>
        <v>　</v>
      </c>
      <c r="AJS44" s="663"/>
      <c r="AJT44" s="664"/>
      <c r="AJU44" s="662" t="str">
        <f>IFERROR(IF(OR(AJA44="日",AJA44="祝",AJA44=0,AJB44=""),"　",MAX(IF(AND(AJB44&gt;AJX14,AJD44&gt;AJV14),0,IF(AND(AJB44&lt;=AJX14,AJB44&gt;AJU14,AJD44&gt;AJV14),AJX14-AJB44,IF(AND(AJB44&lt;=AJX14,AJB44&lt;=AJU14,AJD44&gt;AJV14),AJX14-AJU14,IF(AND(AJB44&gt;AJU14,AJD44&lt;=AJV14),AJD44-AJB44,IF(AND(AJB44&lt;=AJU14,AJD44&lt;=AJV14),AJD44-AJU14,0))))),0)),0)</f>
        <v>　</v>
      </c>
      <c r="AJV44" s="663"/>
      <c r="AJW44" s="664"/>
      <c r="AJX44" s="662" t="str">
        <f>IFERROR(IF(OR(AJA44="日",AJA44="祝",AJA44=0,AJB44=""),"　",MAX(IF(AND(AJB44&lt;=AJX14,AJD44&gt;AJY14),AJY14-AJX14,IF(AJD44&lt;=AJY14,0,IF(AND(AJB44&gt;AJX14,AJD44&gt;AJY14),AJY14-AJB44,0))),0)),0)</f>
        <v>　</v>
      </c>
      <c r="AJY44" s="663"/>
      <c r="AJZ44" s="664"/>
      <c r="AKA44" s="662" t="str">
        <f t="shared" si="17"/>
        <v>　</v>
      </c>
      <c r="AKB44" s="663"/>
      <c r="AKC44" s="664"/>
      <c r="AKD44" s="665" t="str">
        <f>IF(AKG44="×",TIME(0,0,0),IF(AKQ4="非常勤",AJF44,AJR44))</f>
        <v>　</v>
      </c>
      <c r="AKE44" s="666"/>
      <c r="AKF44" s="667"/>
      <c r="AKG44" s="265"/>
      <c r="AKH44" s="665" t="str">
        <f>IF(AKK44="×",TIME(0,0,0),IF(AKQ4="非常勤",AJI44,AJU44))</f>
        <v>　</v>
      </c>
      <c r="AKI44" s="666"/>
      <c r="AKJ44" s="667"/>
      <c r="AKK44" s="265"/>
      <c r="AKL44" s="665" t="str">
        <f>IF(AKO44="×",TIME(0,0,0),IF(AKQ4="非常勤",AJL44,AJX44))</f>
        <v>　</v>
      </c>
      <c r="AKM44" s="666"/>
      <c r="AKN44" s="667"/>
      <c r="AKO44" s="265"/>
      <c r="AKP44" s="665" t="str">
        <f>IF(AKS44="×",TIME(0,0,0),IF(AKQ4="非常勤",AJO44,AKA44))</f>
        <v>　</v>
      </c>
      <c r="AKQ44" s="666"/>
      <c r="AKR44" s="667"/>
      <c r="AKS44" s="265"/>
      <c r="AKT44" s="668"/>
      <c r="AKU44" s="669"/>
      <c r="AKV44" s="668"/>
      <c r="AKW44" s="670"/>
      <c r="AKX44" s="669"/>
      <c r="AKY44" s="671"/>
      <c r="AKZ44" s="672"/>
      <c r="ALA44" s="672"/>
      <c r="ALB44" s="673"/>
      <c r="ALC44" s="263">
        <f>$A$44</f>
        <v>30</v>
      </c>
      <c r="ALD44" s="264" t="str">
        <f>$B$44</f>
        <v>金</v>
      </c>
      <c r="ALE44" s="660"/>
      <c r="ALF44" s="661"/>
      <c r="ALG44" s="660"/>
      <c r="ALH44" s="661"/>
      <c r="ALI44" s="662" t="str">
        <f>IFERROR(IF(OR(ALD44="日",ALD44="祝",ALD44=0,ALE44=""),"　",MAX(IF(AND(ALE44&lt;=ALI14,ALG44&gt;ALJ14),ALJ14-ALI14,IF(AND(ALE44&gt;ALI14,ALG44&lt;=ALJ14),ALG44-ALE44,IF(AND(ALE44&lt;=ALI14,ALG44&lt;=ALJ14),ALG44-ALI14,IF(AND(ALE44&gt;ALI14,ALG44&gt;ALJ14),ALJ14-ALE44,0)))),0)),0)</f>
        <v>　</v>
      </c>
      <c r="ALJ44" s="663"/>
      <c r="ALK44" s="664"/>
      <c r="ALL44" s="662" t="str">
        <f>IFERROR(IF(OR(ALD44="日",ALD44="祝",ALD44=0,ALE44=""),"　",MAX(IF(AND(ALE44&gt;ALO14,ALG44&gt;ALM14),0,IF(AND(ALE44&lt;=ALO14,ALE44&gt;ALL14,ALG44&gt;ALM14),ALO14-ALE44,IF(AND(ALE44&lt;=ALO14,ALE44&lt;=ALL14,ALG44&gt;ALM14),ALO14-ALL14,IF(AND(ALE44&gt;ALL14,ALG44&lt;=ALM14),ALG44-ALE44,IF(AND(ALE44&lt;=ALL14,ALG44&lt;=ALM14),ALG44-ALL14,0))))),0)),0)</f>
        <v>　</v>
      </c>
      <c r="ALM44" s="663"/>
      <c r="ALN44" s="664"/>
      <c r="ALO44" s="662" t="str">
        <f>IFERROR(IF(OR(ALD44="日",ALD44="祝",ALD44=0,ALE44=""),"　",MAX(IF(AND(ALE44&lt;=ALO14,ALG44&gt;ALP14),ALP14-ALO14,IF(ALG44&lt;=ALP14,0,IF(AND(ALE44&gt;ALO14,ALG44&gt;ALP14),ALP14-ALE44,0))),0)),0)</f>
        <v>　</v>
      </c>
      <c r="ALP44" s="663"/>
      <c r="ALQ44" s="664"/>
      <c r="ALR44" s="662" t="str">
        <f>IFERROR(IF(OR(ALD44="日",ALD44="祝",ALD44=0,ALE44=""),"　",MAX(IF(ALE44&gt;ALR14,ALG44-ALE44,IF(ALE44&lt;=ALR14,ALG44-ALR14,0)),0)),0)</f>
        <v>　</v>
      </c>
      <c r="ALS44" s="663"/>
      <c r="ALT44" s="664"/>
      <c r="ALU44" s="662" t="str">
        <f>IFERROR(IF(OR(ALD44="日",ALD44="祝",ALD44=0,ALE44=""),"　",MAX(IF(AND(ALE44&lt;=ALU14,ALG44&gt;ALV14),ALV14-ALU14,IF(AND(ALE44&gt;ALU14,ALG44&lt;=ALV14),ALG44-ALE44,IF(AND(ALE44&lt;=ALU14,ALG44&lt;=ALV14),ALG44-ALU14,IF(AND(ALE44&gt;ALU14,ALG44&gt;ALV14),ALV14-ALE44,0)))),0)),0)</f>
        <v>　</v>
      </c>
      <c r="ALV44" s="663"/>
      <c r="ALW44" s="664"/>
      <c r="ALX44" s="662" t="str">
        <f>IFERROR(IF(OR(ALD44="日",ALD44="祝",ALD44=0,ALE44=""),"　",MAX(IF(AND(ALE44&gt;AMA14,ALG44&gt;ALY14),0,IF(AND(ALE44&lt;=AMA14,ALE44&gt;ALX14,ALG44&gt;ALY14),AMA14-ALE44,IF(AND(ALE44&lt;=AMA14,ALE44&lt;=ALX14,ALG44&gt;ALY14),AMA14-ALX14,IF(AND(ALE44&gt;ALX14,ALG44&lt;=ALY14),ALG44-ALE44,IF(AND(ALE44&lt;=ALX14,ALG44&lt;=ALY14),ALG44-ALX14,0))))),0)),0)</f>
        <v>　</v>
      </c>
      <c r="ALY44" s="663"/>
      <c r="ALZ44" s="664"/>
      <c r="AMA44" s="662" t="str">
        <f>IFERROR(IF(OR(ALD44="日",ALD44="祝",ALD44=0,ALE44=""),"　",MAX(IF(AND(ALE44&lt;=AMA14,ALG44&gt;AMB14),AMB14-AMA14,IF(ALG44&lt;=AMB14,0,IF(AND(ALE44&gt;AMA14,ALG44&gt;AMB14),AMB14-ALE44,0))),0)),0)</f>
        <v>　</v>
      </c>
      <c r="AMB44" s="663"/>
      <c r="AMC44" s="664"/>
      <c r="AMD44" s="662" t="str">
        <f t="shared" si="18"/>
        <v>　</v>
      </c>
      <c r="AME44" s="663"/>
      <c r="AMF44" s="664"/>
      <c r="AMG44" s="665" t="str">
        <f>IF(AMJ44="×",TIME(0,0,0),IF(AMT4="非常勤",ALI44,ALU44))</f>
        <v>　</v>
      </c>
      <c r="AMH44" s="666"/>
      <c r="AMI44" s="667"/>
      <c r="AMJ44" s="265"/>
      <c r="AMK44" s="665" t="str">
        <f>IF(AMN44="×",TIME(0,0,0),IF(AMT4="非常勤",ALL44,ALX44))</f>
        <v>　</v>
      </c>
      <c r="AML44" s="666"/>
      <c r="AMM44" s="667"/>
      <c r="AMN44" s="265"/>
      <c r="AMO44" s="665" t="str">
        <f>IF(AMR44="×",TIME(0,0,0),IF(AMT4="非常勤",ALO44,AMA44))</f>
        <v>　</v>
      </c>
      <c r="AMP44" s="666"/>
      <c r="AMQ44" s="667"/>
      <c r="AMR44" s="265"/>
      <c r="AMS44" s="665" t="str">
        <f>IF(AMV44="×",TIME(0,0,0),IF(AMT4="非常勤",ALR44,AMD44))</f>
        <v>　</v>
      </c>
      <c r="AMT44" s="666"/>
      <c r="AMU44" s="667"/>
      <c r="AMV44" s="265"/>
      <c r="AMW44" s="668"/>
      <c r="AMX44" s="669"/>
      <c r="AMY44" s="668"/>
      <c r="AMZ44" s="670"/>
      <c r="ANA44" s="669"/>
      <c r="ANB44" s="671"/>
      <c r="ANC44" s="672"/>
      <c r="AND44" s="672"/>
      <c r="ANE44" s="673"/>
      <c r="ANF44" s="263">
        <f>$A$44</f>
        <v>30</v>
      </c>
      <c r="ANG44" s="264" t="str">
        <f>$B$44</f>
        <v>金</v>
      </c>
      <c r="ANH44" s="660"/>
      <c r="ANI44" s="661"/>
      <c r="ANJ44" s="660"/>
      <c r="ANK44" s="661"/>
      <c r="ANL44" s="662" t="str">
        <f>IFERROR(IF(OR(ANG44="日",ANG44="祝",ANG44=0,ANH44=""),"　",MAX(IF(AND(ANH44&lt;=ANL14,ANJ44&gt;ANM14),ANM14-ANL14,IF(AND(ANH44&gt;ANL14,ANJ44&lt;=ANM14),ANJ44-ANH44,IF(AND(ANH44&lt;=ANL14,ANJ44&lt;=ANM14),ANJ44-ANL14,IF(AND(ANH44&gt;ANL14,ANJ44&gt;ANM14),ANM14-ANH44,0)))),0)),0)</f>
        <v>　</v>
      </c>
      <c r="ANM44" s="663"/>
      <c r="ANN44" s="664"/>
      <c r="ANO44" s="662" t="str">
        <f>IFERROR(IF(OR(ANG44="日",ANG44="祝",ANG44=0,ANH44=""),"　",MAX(IF(AND(ANH44&gt;ANR14,ANJ44&gt;ANP14),0,IF(AND(ANH44&lt;=ANR14,ANH44&gt;ANO14,ANJ44&gt;ANP14),ANR14-ANH44,IF(AND(ANH44&lt;=ANR14,ANH44&lt;=ANO14,ANJ44&gt;ANP14),ANR14-ANO14,IF(AND(ANH44&gt;ANO14,ANJ44&lt;=ANP14),ANJ44-ANH44,IF(AND(ANH44&lt;=ANO14,ANJ44&lt;=ANP14),ANJ44-ANO14,0))))),0)),0)</f>
        <v>　</v>
      </c>
      <c r="ANP44" s="663"/>
      <c r="ANQ44" s="664"/>
      <c r="ANR44" s="662" t="str">
        <f>IFERROR(IF(OR(ANG44="日",ANG44="祝",ANG44=0,ANH44=""),"　",MAX(IF(AND(ANH44&lt;=ANR14,ANJ44&gt;ANS14),ANS14-ANR14,IF(ANJ44&lt;=ANS14,0,IF(AND(ANH44&gt;ANR14,ANJ44&gt;ANS14),ANS14-ANH44,0))),0)),0)</f>
        <v>　</v>
      </c>
      <c r="ANS44" s="663"/>
      <c r="ANT44" s="664"/>
      <c r="ANU44" s="662" t="str">
        <f>IFERROR(IF(OR(ANG44="日",ANG44="祝",ANG44=0,ANH44=""),"　",MAX(IF(ANH44&gt;ANU14,ANJ44-ANH44,IF(ANH44&lt;=ANU14,ANJ44-ANU14,0)),0)),0)</f>
        <v>　</v>
      </c>
      <c r="ANV44" s="663"/>
      <c r="ANW44" s="664"/>
      <c r="ANX44" s="662" t="str">
        <f>IFERROR(IF(OR(ANG44="日",ANG44="祝",ANG44=0,ANH44=""),"　",MAX(IF(AND(ANH44&lt;=ANX14,ANJ44&gt;ANY14),ANY14-ANX14,IF(AND(ANH44&gt;ANX14,ANJ44&lt;=ANY14),ANJ44-ANH44,IF(AND(ANH44&lt;=ANX14,ANJ44&lt;=ANY14),ANJ44-ANX14,IF(AND(ANH44&gt;ANX14,ANJ44&gt;ANY14),ANY14-ANH44,0)))),0)),0)</f>
        <v>　</v>
      </c>
      <c r="ANY44" s="663"/>
      <c r="ANZ44" s="664"/>
      <c r="AOA44" s="662" t="str">
        <f>IFERROR(IF(OR(ANG44="日",ANG44="祝",ANG44=0,ANH44=""),"　",MAX(IF(AND(ANH44&gt;AOD14,ANJ44&gt;AOB14),0,IF(AND(ANH44&lt;=AOD14,ANH44&gt;AOA14,ANJ44&gt;AOB14),AOD14-ANH44,IF(AND(ANH44&lt;=AOD14,ANH44&lt;=AOA14,ANJ44&gt;AOB14),AOD14-AOA14,IF(AND(ANH44&gt;AOA14,ANJ44&lt;=AOB14),ANJ44-ANH44,IF(AND(ANH44&lt;=AOA14,ANJ44&lt;=AOB14),ANJ44-AOA14,0))))),0)),0)</f>
        <v>　</v>
      </c>
      <c r="AOB44" s="663"/>
      <c r="AOC44" s="664"/>
      <c r="AOD44" s="662" t="str">
        <f>IFERROR(IF(OR(ANG44="日",ANG44="祝",ANG44=0,ANH44=""),"　",MAX(IF(AND(ANH44&lt;=AOD14,ANJ44&gt;AOE14),AOE14-AOD14,IF(ANJ44&lt;=AOE14,0,IF(AND(ANH44&gt;AOD14,ANJ44&gt;AOE14),AOE14-ANH44,0))),0)),0)</f>
        <v>　</v>
      </c>
      <c r="AOE44" s="663"/>
      <c r="AOF44" s="664"/>
      <c r="AOG44" s="662" t="str">
        <f t="shared" si="19"/>
        <v>　</v>
      </c>
      <c r="AOH44" s="663"/>
      <c r="AOI44" s="664"/>
      <c r="AOJ44" s="665" t="str">
        <f>IF(AOM44="×",TIME(0,0,0),IF(AOW4="非常勤",ANL44,ANX44))</f>
        <v>　</v>
      </c>
      <c r="AOK44" s="666"/>
      <c r="AOL44" s="667"/>
      <c r="AOM44" s="265"/>
      <c r="AON44" s="665" t="str">
        <f>IF(AOQ44="×",TIME(0,0,0),IF(AOW4="非常勤",ANO44,AOA44))</f>
        <v>　</v>
      </c>
      <c r="AOO44" s="666"/>
      <c r="AOP44" s="667"/>
      <c r="AOQ44" s="265"/>
      <c r="AOR44" s="665" t="str">
        <f>IF(AOU44="×",TIME(0,0,0),IF(AOW4="非常勤",ANR44,AOD44))</f>
        <v>　</v>
      </c>
      <c r="AOS44" s="666"/>
      <c r="AOT44" s="667"/>
      <c r="AOU44" s="265"/>
      <c r="AOV44" s="665" t="str">
        <f>IF(AOY44="×",TIME(0,0,0),IF(AOW4="非常勤",ANU44,AOG44))</f>
        <v>　</v>
      </c>
      <c r="AOW44" s="666"/>
      <c r="AOX44" s="667"/>
      <c r="AOY44" s="265"/>
      <c r="AOZ44" s="668"/>
      <c r="APA44" s="669"/>
      <c r="APB44" s="668"/>
      <c r="APC44" s="670"/>
      <c r="APD44" s="669"/>
      <c r="APE44" s="671"/>
      <c r="APF44" s="672"/>
      <c r="APG44" s="672"/>
      <c r="APH44" s="673"/>
      <c r="API44" s="263">
        <f>$A$44</f>
        <v>30</v>
      </c>
      <c r="APJ44" s="264" t="str">
        <f>$B$44</f>
        <v>金</v>
      </c>
      <c r="APK44" s="660"/>
      <c r="APL44" s="661"/>
      <c r="APM44" s="660"/>
      <c r="APN44" s="661"/>
      <c r="APO44" s="662" t="str">
        <f>IFERROR(IF(OR(APJ44="日",APJ44="祝",APJ44=0,APK44=""),"　",MAX(IF(AND(APK44&lt;=APO14,APM44&gt;APP14),APP14-APO14,IF(AND(APK44&gt;APO14,APM44&lt;=APP14),APM44-APK44,IF(AND(APK44&lt;=APO14,APM44&lt;=APP14),APM44-APO14,IF(AND(APK44&gt;APO14,APM44&gt;APP14),APP14-APK44,0)))),0)),0)</f>
        <v>　</v>
      </c>
      <c r="APP44" s="663"/>
      <c r="APQ44" s="664"/>
      <c r="APR44" s="662" t="str">
        <f>IFERROR(IF(OR(APJ44="日",APJ44="祝",APJ44=0,APK44=""),"　",MAX(IF(AND(APK44&gt;APU14,APM44&gt;APS14),0,IF(AND(APK44&lt;=APU14,APK44&gt;APR14,APM44&gt;APS14),APU14-APK44,IF(AND(APK44&lt;=APU14,APK44&lt;=APR14,APM44&gt;APS14),APU14-APR14,IF(AND(APK44&gt;APR14,APM44&lt;=APS14),APM44-APK44,IF(AND(APK44&lt;=APR14,APM44&lt;=APS14),APM44-APR14,0))))),0)),0)</f>
        <v>　</v>
      </c>
      <c r="APS44" s="663"/>
      <c r="APT44" s="664"/>
      <c r="APU44" s="662" t="str">
        <f>IFERROR(IF(OR(APJ44="日",APJ44="祝",APJ44=0,APK44=""),"　",MAX(IF(AND(APK44&lt;=APU14,APM44&gt;APV14),APV14-APU14,IF(APM44&lt;=APV14,0,IF(AND(APK44&gt;APU14,APM44&gt;APV14),APV14-APK44,0))),0)),0)</f>
        <v>　</v>
      </c>
      <c r="APV44" s="663"/>
      <c r="APW44" s="664"/>
      <c r="APX44" s="662" t="str">
        <f>IFERROR(IF(OR(APJ44="日",APJ44="祝",APJ44=0,APK44=""),"　",MAX(IF(APK44&gt;APX14,APM44-APK44,IF(APK44&lt;=APX14,APM44-APX14,0)),0)),0)</f>
        <v>　</v>
      </c>
      <c r="APY44" s="663"/>
      <c r="APZ44" s="664"/>
      <c r="AQA44" s="662" t="str">
        <f>IFERROR(IF(OR(APJ44="日",APJ44="祝",APJ44=0,APK44=""),"　",MAX(IF(AND(APK44&lt;=AQA14,APM44&gt;AQB14),AQB14-AQA14,IF(AND(APK44&gt;AQA14,APM44&lt;=AQB14),APM44-APK44,IF(AND(APK44&lt;=AQA14,APM44&lt;=AQB14),APM44-AQA14,IF(AND(APK44&gt;AQA14,APM44&gt;AQB14),AQB14-APK44,0)))),0)),0)</f>
        <v>　</v>
      </c>
      <c r="AQB44" s="663"/>
      <c r="AQC44" s="664"/>
      <c r="AQD44" s="662" t="str">
        <f>IFERROR(IF(OR(APJ44="日",APJ44="祝",APJ44=0,APK44=""),"　",MAX(IF(AND(APK44&gt;AQG14,APM44&gt;AQE14),0,IF(AND(APK44&lt;=AQG14,APK44&gt;AQD14,APM44&gt;AQE14),AQG14-APK44,IF(AND(APK44&lt;=AQG14,APK44&lt;=AQD14,APM44&gt;AQE14),AQG14-AQD14,IF(AND(APK44&gt;AQD14,APM44&lt;=AQE14),APM44-APK44,IF(AND(APK44&lt;=AQD14,APM44&lt;=AQE14),APM44-AQD14,0))))),0)),0)</f>
        <v>　</v>
      </c>
      <c r="AQE44" s="663"/>
      <c r="AQF44" s="664"/>
      <c r="AQG44" s="662" t="str">
        <f>IFERROR(IF(OR(APJ44="日",APJ44="祝",APJ44=0,APK44=""),"　",MAX(IF(AND(APK44&lt;=AQG14,APM44&gt;AQH14),AQH14-AQG14,IF(APM44&lt;=AQH14,0,IF(AND(APK44&gt;AQG14,APM44&gt;AQH14),AQH14-APK44,0))),0)),0)</f>
        <v>　</v>
      </c>
      <c r="AQH44" s="663"/>
      <c r="AQI44" s="664"/>
      <c r="AQJ44" s="662" t="str">
        <f t="shared" si="20"/>
        <v>　</v>
      </c>
      <c r="AQK44" s="663"/>
      <c r="AQL44" s="664"/>
      <c r="AQM44" s="665" t="str">
        <f>IF(AQP44="×",TIME(0,0,0),IF(AQZ4="非常勤",APO44,AQA44))</f>
        <v>　</v>
      </c>
      <c r="AQN44" s="666"/>
      <c r="AQO44" s="667"/>
      <c r="AQP44" s="265"/>
      <c r="AQQ44" s="665" t="str">
        <f>IF(AQT44="×",TIME(0,0,0),IF(AQZ4="非常勤",APR44,AQD44))</f>
        <v>　</v>
      </c>
      <c r="AQR44" s="666"/>
      <c r="AQS44" s="667"/>
      <c r="AQT44" s="265"/>
      <c r="AQU44" s="665" t="str">
        <f>IF(AQX44="×",TIME(0,0,0),IF(AQZ4="非常勤",APU44,AQG44))</f>
        <v>　</v>
      </c>
      <c r="AQV44" s="666"/>
      <c r="AQW44" s="667"/>
      <c r="AQX44" s="265"/>
      <c r="AQY44" s="665" t="str">
        <f>IF(ARB44="×",TIME(0,0,0),IF(AQZ4="非常勤",APX44,AQJ44))</f>
        <v>　</v>
      </c>
      <c r="AQZ44" s="666"/>
      <c r="ARA44" s="667"/>
      <c r="ARB44" s="265"/>
      <c r="ARC44" s="720"/>
      <c r="ARD44" s="720"/>
      <c r="ARE44" s="668"/>
      <c r="ARF44" s="670"/>
      <c r="ARG44" s="669"/>
      <c r="ARH44" s="671"/>
      <c r="ARI44" s="672"/>
      <c r="ARJ44" s="672"/>
      <c r="ARK44" s="673"/>
      <c r="ARL44" s="263">
        <f>$A$44</f>
        <v>30</v>
      </c>
      <c r="ARM44" s="264" t="str">
        <f>$B$44</f>
        <v>金</v>
      </c>
      <c r="ARN44" s="660"/>
      <c r="ARO44" s="661"/>
      <c r="ARP44" s="660"/>
      <c r="ARQ44" s="661"/>
      <c r="ARR44" s="662" t="str">
        <f>IFERROR(IF(OR(ARM44="日",ARM44="祝",ARM44=0,ARN44=""),"　",MAX(IF(AND(ARN44&lt;=ARR14,ARP44&gt;ARS14),ARS14-ARR14,IF(AND(ARN44&gt;ARR14,ARP44&lt;=ARS14),ARP44-ARN44,IF(AND(ARN44&lt;=ARR14,ARP44&lt;=ARS14),ARP44-ARR14,IF(AND(ARN44&gt;ARR14,ARP44&gt;ARS14),ARS14-ARN44,0)))),0)),0)</f>
        <v>　</v>
      </c>
      <c r="ARS44" s="663"/>
      <c r="ART44" s="664"/>
      <c r="ARU44" s="662" t="str">
        <f>IFERROR(IF(OR(ARM44="日",ARM44="祝",ARM44=0,ARN44=""),"　",MAX(IF(AND(ARN44&gt;ARX14,ARP44&gt;ARV14),0,IF(AND(ARN44&lt;=ARX14,ARN44&gt;ARU14,ARP44&gt;ARV14),ARX14-ARN44,IF(AND(ARN44&lt;=ARX14,ARN44&lt;=ARU14,ARP44&gt;ARV14),ARX14-ARU14,IF(AND(ARN44&gt;ARU14,ARP44&lt;=ARV14),ARP44-ARN44,IF(AND(ARN44&lt;=ARU14,ARP44&lt;=ARV14),ARP44-ARU14,0))))),0)),0)</f>
        <v>　</v>
      </c>
      <c r="ARV44" s="663"/>
      <c r="ARW44" s="664"/>
      <c r="ARX44" s="662" t="str">
        <f>IFERROR(IF(OR(ARM44="日",ARM44="祝",ARM44=0,ARN44=""),"　",MAX(IF(AND(ARN44&lt;=ARX14,ARP44&gt;ARY14),ARY14-ARX14,IF(ARP44&lt;=ARY14,0,IF(AND(ARN44&gt;ARX14,ARP44&gt;ARY14),ARY14-ARN44,0))),0)),0)</f>
        <v>　</v>
      </c>
      <c r="ARY44" s="663"/>
      <c r="ARZ44" s="664"/>
      <c r="ASA44" s="662" t="str">
        <f>IFERROR(IF(OR(ARM44="日",ARM44="祝",ARM44=0,ARN44=""),"　",MAX(IF(ARN44&gt;ASA14,ARP44-ARN44,IF(ARN44&lt;=ASA14,ARP44-ASA14,0)),0)),0)</f>
        <v>　</v>
      </c>
      <c r="ASB44" s="663"/>
      <c r="ASC44" s="664"/>
      <c r="ASD44" s="662" t="str">
        <f>IFERROR(IF(OR(ARM44="日",ARM44="祝",ARM44=0,ARN44=""),"　",MAX(IF(AND(ARN44&lt;=ASD14,ARP44&gt;ASE14),ASE14-ASD14,IF(AND(ARN44&gt;ASD14,ARP44&lt;=ASE14),ARP44-ARN44,IF(AND(ARN44&lt;=ASD14,ARP44&lt;=ASE14),ARP44-ASD14,IF(AND(ARN44&gt;ASD14,ARP44&gt;ASE14),ASE14-ARN44,0)))),0)),0)</f>
        <v>　</v>
      </c>
      <c r="ASE44" s="663"/>
      <c r="ASF44" s="664"/>
      <c r="ASG44" s="662" t="str">
        <f>IFERROR(IF(OR(ARM44="日",ARM44="祝",ARM44=0,ARN44=""),"　",MAX(IF(AND(ARN44&gt;ASJ14,ARP44&gt;ASH14),0,IF(AND(ARN44&lt;=ASJ14,ARN44&gt;ASG14,ARP44&gt;ASH14),ASJ14-ARN44,IF(AND(ARN44&lt;=ASJ14,ARN44&lt;=ASG14,ARP44&gt;ASH14),ASJ14-ASG14,IF(AND(ARN44&gt;ASG14,ARP44&lt;=ASH14),ARP44-ARN44,IF(AND(ARN44&lt;=ASG14,ARP44&lt;=ASH14),ARP44-ASG14,0))))),0)),0)</f>
        <v>　</v>
      </c>
      <c r="ASH44" s="663"/>
      <c r="ASI44" s="664"/>
      <c r="ASJ44" s="662" t="str">
        <f>IFERROR(IF(OR(ARM44="日",ARM44="祝",ARM44=0,ARN44=""),"　",MAX(IF(AND(ARN44&lt;=ASJ14,ARP44&gt;ASK14),ASK14-ASJ14,IF(ARP44&lt;=ASK14,0,IF(AND(ARN44&gt;ASJ14,ARP44&gt;ASK14),ASK14-ARN44,0))),0)),0)</f>
        <v>　</v>
      </c>
      <c r="ASK44" s="663"/>
      <c r="ASL44" s="664"/>
      <c r="ASM44" s="662" t="str">
        <f t="shared" si="21"/>
        <v>　</v>
      </c>
      <c r="ASN44" s="663"/>
      <c r="ASO44" s="664"/>
      <c r="ASP44" s="665" t="str">
        <f>IF(ASS44="×",TIME(0,0,0),IF(ATC4="非常勤",ARR44,ASD44))</f>
        <v>　</v>
      </c>
      <c r="ASQ44" s="666"/>
      <c r="ASR44" s="667"/>
      <c r="ASS44" s="265"/>
      <c r="AST44" s="665" t="str">
        <f>IF(ASW44="×",TIME(0,0,0),IF(ATC4="非常勤",ARU44,ASG44))</f>
        <v>　</v>
      </c>
      <c r="ASU44" s="666"/>
      <c r="ASV44" s="667"/>
      <c r="ASW44" s="265"/>
      <c r="ASX44" s="665" t="str">
        <f>IF(ATA44="×",TIME(0,0,0),IF(ATC4="非常勤",ARX44,ASJ44))</f>
        <v>　</v>
      </c>
      <c r="ASY44" s="666"/>
      <c r="ASZ44" s="667"/>
      <c r="ATA44" s="265"/>
      <c r="ATB44" s="665" t="str">
        <f>IF(ATE44="×",TIME(0,0,0),IF(ATC4="非常勤",ASA44,ASM44))</f>
        <v>　</v>
      </c>
      <c r="ATC44" s="666"/>
      <c r="ATD44" s="667"/>
      <c r="ATE44" s="265"/>
      <c r="ATF44" s="720"/>
      <c r="ATG44" s="720"/>
      <c r="ATH44" s="668"/>
      <c r="ATI44" s="670"/>
      <c r="ATJ44" s="669"/>
      <c r="ATK44" s="671"/>
      <c r="ATL44" s="672"/>
      <c r="ATM44" s="672"/>
      <c r="ATN44" s="673"/>
      <c r="ATO44" s="263">
        <f>$A$44</f>
        <v>30</v>
      </c>
      <c r="ATP44" s="264" t="str">
        <f>$B$44</f>
        <v>金</v>
      </c>
      <c r="ATQ44" s="660"/>
      <c r="ATR44" s="661"/>
      <c r="ATS44" s="660"/>
      <c r="ATT44" s="661"/>
      <c r="ATU44" s="662" t="str">
        <f>IFERROR(IF(OR(ATP44="日",ATP44="祝",ATP44=0,ATQ44=""),"　",MAX(IF(AND(ATQ44&lt;=ATU14,ATS44&gt;ATV14),ATV14-ATU14,IF(AND(ATQ44&gt;ATU14,ATS44&lt;=ATV14),ATS44-ATQ44,IF(AND(ATQ44&lt;=ATU14,ATS44&lt;=ATV14),ATS44-ATU14,IF(AND(ATQ44&gt;ATU14,ATS44&gt;ATV14),ATV14-ATQ44,0)))),0)),0)</f>
        <v>　</v>
      </c>
      <c r="ATV44" s="663"/>
      <c r="ATW44" s="664"/>
      <c r="ATX44" s="662" t="str">
        <f>IFERROR(IF(OR(ATP44="日",ATP44="祝",ATP44=0,ATQ44=""),"　",MAX(IF(AND(ATQ44&gt;AUA14,ATS44&gt;ATY14),0,IF(AND(ATQ44&lt;=AUA14,ATQ44&gt;ATX14,ATS44&gt;ATY14),AUA14-ATQ44,IF(AND(ATQ44&lt;=AUA14,ATQ44&lt;=ATX14,ATS44&gt;ATY14),AUA14-ATX14,IF(AND(ATQ44&gt;ATX14,ATS44&lt;=ATY14),ATS44-ATQ44,IF(AND(ATQ44&lt;=ATX14,ATS44&lt;=ATY14),ATS44-ATX14,0))))),0)),0)</f>
        <v>　</v>
      </c>
      <c r="ATY44" s="663"/>
      <c r="ATZ44" s="664"/>
      <c r="AUA44" s="662" t="str">
        <f>IFERROR(IF(OR(ATP44="日",ATP44="祝",ATP44=0,ATQ44=""),"　",MAX(IF(AND(ATQ44&lt;=AUA14,ATS44&gt;AUB14),AUB14-AUA14,IF(ATS44&lt;=AUB14,0,IF(AND(ATQ44&gt;AUA14,ATS44&gt;AUB14),AUB14-ATQ44,0))),0)),0)</f>
        <v>　</v>
      </c>
      <c r="AUB44" s="663"/>
      <c r="AUC44" s="664"/>
      <c r="AUD44" s="662" t="str">
        <f>IFERROR(IF(OR(ATP44="日",ATP44="祝",ATP44=0,ATQ44=""),"　",MAX(IF(ATQ44&gt;AUD14,ATS44-ATQ44,IF(ATQ44&lt;=AUD14,ATS44-AUD14,0)),0)),0)</f>
        <v>　</v>
      </c>
      <c r="AUE44" s="663"/>
      <c r="AUF44" s="664"/>
      <c r="AUG44" s="662" t="str">
        <f>IFERROR(IF(OR(ATP44="日",ATP44="祝",ATP44=0,ATQ44=""),"　",MAX(IF(AND(ATQ44&lt;=AUG14,ATS44&gt;AUH14),AUH14-AUG14,IF(AND(ATQ44&gt;AUG14,ATS44&lt;=AUH14),ATS44-ATQ44,IF(AND(ATQ44&lt;=AUG14,ATS44&lt;=AUH14),ATS44-AUG14,IF(AND(ATQ44&gt;AUG14,ATS44&gt;AUH14),AUH14-ATQ44,0)))),0)),0)</f>
        <v>　</v>
      </c>
      <c r="AUH44" s="663"/>
      <c r="AUI44" s="664"/>
      <c r="AUJ44" s="662" t="str">
        <f>IFERROR(IF(OR(ATP44="日",ATP44="祝",ATP44=0,ATQ44=""),"　",MAX(IF(AND(ATQ44&gt;AUM14,ATS44&gt;AUK14),0,IF(AND(ATQ44&lt;=AUM14,ATQ44&gt;AUJ14,ATS44&gt;AUK14),AUM14-ATQ44,IF(AND(ATQ44&lt;=AUM14,ATQ44&lt;=AUJ14,ATS44&gt;AUK14),AUM14-AUJ14,IF(AND(ATQ44&gt;AUJ14,ATS44&lt;=AUK14),ATS44-ATQ44,IF(AND(ATQ44&lt;=AUJ14,ATS44&lt;=AUK14),ATS44-AUJ14,0))))),0)),0)</f>
        <v>　</v>
      </c>
      <c r="AUK44" s="663"/>
      <c r="AUL44" s="664"/>
      <c r="AUM44" s="662" t="str">
        <f>IFERROR(IF(OR(ATP44="日",ATP44="祝",ATP44=0,ATQ44=""),"　",MAX(IF(AND(ATQ44&lt;=AUM14,ATS44&gt;AUN14),AUN14-AUM14,IF(ATS44&lt;=AUN14,0,IF(AND(ATQ44&gt;AUM14,ATS44&gt;AUN14),AUN14-ATQ44,0))),0)),0)</f>
        <v>　</v>
      </c>
      <c r="AUN44" s="663"/>
      <c r="AUO44" s="664"/>
      <c r="AUP44" s="662" t="str">
        <f t="shared" si="22"/>
        <v>　</v>
      </c>
      <c r="AUQ44" s="663"/>
      <c r="AUR44" s="664"/>
      <c r="AUS44" s="665" t="str">
        <f>IF(AUV44="×",TIME(0,0,0),IF(AVF4="非常勤",ATU44,AUG44))</f>
        <v>　</v>
      </c>
      <c r="AUT44" s="666"/>
      <c r="AUU44" s="667"/>
      <c r="AUV44" s="265"/>
      <c r="AUW44" s="665" t="str">
        <f>IF(AUZ44="×",TIME(0,0,0),IF(AVF4="非常勤",ATX44,AUJ44))</f>
        <v>　</v>
      </c>
      <c r="AUX44" s="666"/>
      <c r="AUY44" s="667"/>
      <c r="AUZ44" s="265"/>
      <c r="AVA44" s="665" t="str">
        <f>IF(AVD44="×",TIME(0,0,0),IF(AVF4="非常勤",AUA44,AUM44))</f>
        <v>　</v>
      </c>
      <c r="AVB44" s="666"/>
      <c r="AVC44" s="667"/>
      <c r="AVD44" s="265"/>
      <c r="AVE44" s="665" t="str">
        <f>IF(AVH44="×",TIME(0,0,0),IF(AVF4="非常勤",AUD44,AUP44))</f>
        <v>　</v>
      </c>
      <c r="AVF44" s="666"/>
      <c r="AVG44" s="667"/>
      <c r="AVH44" s="265"/>
      <c r="AVI44" s="668"/>
      <c r="AVJ44" s="669"/>
      <c r="AVK44" s="668"/>
      <c r="AVL44" s="670"/>
      <c r="AVM44" s="669"/>
      <c r="AVN44" s="671"/>
      <c r="AVO44" s="672"/>
      <c r="AVP44" s="672"/>
      <c r="AVQ44" s="673"/>
      <c r="AVR44" s="263">
        <f>$A$44</f>
        <v>30</v>
      </c>
      <c r="AVS44" s="264" t="str">
        <f>$B$44</f>
        <v>金</v>
      </c>
      <c r="AVT44" s="660"/>
      <c r="AVU44" s="661"/>
      <c r="AVV44" s="660"/>
      <c r="AVW44" s="661"/>
      <c r="AVX44" s="662" t="str">
        <f>IFERROR(IF(OR(AVS44="日",AVS44="祝",AVS44=0,AVT44=""),"　",MAX(IF(AND(AVT44&lt;=AVX14,AVV44&gt;AVY14),AVY14-AVX14,IF(AND(AVT44&gt;AVX14,AVV44&lt;=AVY14),AVV44-AVT44,IF(AND(AVT44&lt;=AVX14,AVV44&lt;=AVY14),AVV44-AVX14,IF(AND(AVT44&gt;AVX14,AVV44&gt;AVY14),AVY14-AVT44,0)))),0)),0)</f>
        <v>　</v>
      </c>
      <c r="AVY44" s="663"/>
      <c r="AVZ44" s="664"/>
      <c r="AWA44" s="662" t="str">
        <f>IFERROR(IF(OR(AVS44="日",AVS44="祝",AVS44=0,AVT44=""),"　",MAX(IF(AND(AVT44&gt;AWD14,AVV44&gt;AWB14),0,IF(AND(AVT44&lt;=AWD14,AVT44&gt;AWA14,AVV44&gt;AWB14),AWD14-AVT44,IF(AND(AVT44&lt;=AWD14,AVT44&lt;=AWA14,AVV44&gt;AWB14),AWD14-AWA14,IF(AND(AVT44&gt;AWA14,AVV44&lt;=AWB14),AVV44-AVT44,IF(AND(AVT44&lt;=AWA14,AVV44&lt;=AWB14),AVV44-AWA14,0))))),0)),0)</f>
        <v>　</v>
      </c>
      <c r="AWB44" s="663"/>
      <c r="AWC44" s="664"/>
      <c r="AWD44" s="662" t="str">
        <f>IFERROR(IF(OR(AVS44="日",AVS44="祝",AVS44=0,AVT44=""),"　",MAX(IF(AND(AVT44&lt;=AWD14,AVV44&gt;AWE14),AWE14-AWD14,IF(AVV44&lt;=AWE14,0,IF(AND(AVT44&gt;AWD14,AVV44&gt;AWE14),AWE14-AVT44,0))),0)),0)</f>
        <v>　</v>
      </c>
      <c r="AWE44" s="663"/>
      <c r="AWF44" s="664"/>
      <c r="AWG44" s="662" t="str">
        <f>IFERROR(IF(OR(AVS44="日",AVS44="祝",AVS44=0,AVT44=""),"　",MAX(IF(AVT44&gt;AWG14,AVV44-AVT44,IF(AVT44&lt;=AWG14,AVV44-AWG14,0)),0)),0)</f>
        <v>　</v>
      </c>
      <c r="AWH44" s="663"/>
      <c r="AWI44" s="664"/>
      <c r="AWJ44" s="662" t="str">
        <f>IFERROR(IF(OR(AVS44="日",AVS44="祝",AVS44=0,AVT44=""),"　",MAX(IF(AND(AVT44&lt;=AWJ14,AVV44&gt;AWK14),AWK14-AWJ14,IF(AND(AVT44&gt;AWJ14,AVV44&lt;=AWK14),AVV44-AVT44,IF(AND(AVT44&lt;=AWJ14,AVV44&lt;=AWK14),AVV44-AWJ14,IF(AND(AVT44&gt;AWJ14,AVV44&gt;AWK14),AWK14-AVT44,0)))),0)),0)</f>
        <v>　</v>
      </c>
      <c r="AWK44" s="663"/>
      <c r="AWL44" s="664"/>
      <c r="AWM44" s="662" t="str">
        <f>IFERROR(IF(OR(AVS44="日",AVS44="祝",AVS44=0,AVT44=""),"　",MAX(IF(AND(AVT44&gt;AWP14,AVV44&gt;AWN14),0,IF(AND(AVT44&lt;=AWP14,AVT44&gt;AWM14,AVV44&gt;AWN14),AWP14-AVT44,IF(AND(AVT44&lt;=AWP14,AVT44&lt;=AWM14,AVV44&gt;AWN14),AWP14-AWM14,IF(AND(AVT44&gt;AWM14,AVV44&lt;=AWN14),AVV44-AVT44,IF(AND(AVT44&lt;=AWM14,AVV44&lt;=AWN14),AVV44-AWM14,0))))),0)),0)</f>
        <v>　</v>
      </c>
      <c r="AWN44" s="663"/>
      <c r="AWO44" s="664"/>
      <c r="AWP44" s="662" t="str">
        <f>IFERROR(IF(OR(AVS44="日",AVS44="祝",AVS44=0,AVT44=""),"　",MAX(IF(AND(AVT44&lt;=AWP14,AVV44&gt;AWQ14),AWQ14-AWP14,IF(AVV44&lt;=AWQ14,0,IF(AND(AVT44&gt;AWP14,AVV44&gt;AWQ14),AWQ14-AVT44,0))),0)),0)</f>
        <v>　</v>
      </c>
      <c r="AWQ44" s="663"/>
      <c r="AWR44" s="664"/>
      <c r="AWS44" s="662" t="str">
        <f t="shared" si="23"/>
        <v>　</v>
      </c>
      <c r="AWT44" s="663"/>
      <c r="AWU44" s="664"/>
      <c r="AWV44" s="665" t="str">
        <f>IF(AWY44="×",TIME(0,0,0),IF(AXI4="非常勤",AVX44,AWJ44))</f>
        <v>　</v>
      </c>
      <c r="AWW44" s="666"/>
      <c r="AWX44" s="667"/>
      <c r="AWY44" s="265"/>
      <c r="AWZ44" s="665" t="str">
        <f>IF(AXC44="×",TIME(0,0,0),IF(AXI4="非常勤",AWA44,AWM44))</f>
        <v>　</v>
      </c>
      <c r="AXA44" s="666"/>
      <c r="AXB44" s="667"/>
      <c r="AXC44" s="265"/>
      <c r="AXD44" s="665" t="str">
        <f>IF(AXG44="×",TIME(0,0,0),IF(AXI4="非常勤",AWD44,AWP44))</f>
        <v>　</v>
      </c>
      <c r="AXE44" s="666"/>
      <c r="AXF44" s="667"/>
      <c r="AXG44" s="265"/>
      <c r="AXH44" s="665" t="str">
        <f>IF(AXK44="×",TIME(0,0,0),IF(AXI4="非常勤",AWG44,AWS44))</f>
        <v>　</v>
      </c>
      <c r="AXI44" s="666"/>
      <c r="AXJ44" s="667"/>
      <c r="AXK44" s="265"/>
      <c r="AXL44" s="668"/>
      <c r="AXM44" s="669"/>
      <c r="AXN44" s="668"/>
      <c r="AXO44" s="670"/>
      <c r="AXP44" s="669"/>
      <c r="AXQ44" s="671"/>
      <c r="AXR44" s="672"/>
      <c r="AXS44" s="672"/>
      <c r="AXT44" s="673"/>
      <c r="AXU44" s="263">
        <f>$A$44</f>
        <v>30</v>
      </c>
      <c r="AXV44" s="264" t="str">
        <f>$B$44</f>
        <v>金</v>
      </c>
      <c r="AXW44" s="660"/>
      <c r="AXX44" s="661"/>
      <c r="AXY44" s="660"/>
      <c r="AXZ44" s="661"/>
      <c r="AYA44" s="662" t="str">
        <f>IFERROR(IF(OR(AXV44="日",AXV44="祝",AXV44=0,AXW44=""),"　",MAX(IF(AND(AXW44&lt;=AYA14,AXY44&gt;AYB14),AYB14-AYA14,IF(AND(AXW44&gt;AYA14,AXY44&lt;=AYB14),AXY44-AXW44,IF(AND(AXW44&lt;=AYA14,AXY44&lt;=AYB14),AXY44-AYA14,IF(AND(AXW44&gt;AYA14,AXY44&gt;AYB14),AYB14-AXW44,0)))),0)),0)</f>
        <v>　</v>
      </c>
      <c r="AYB44" s="663"/>
      <c r="AYC44" s="664"/>
      <c r="AYD44" s="662" t="str">
        <f>IFERROR(IF(OR(AXV44="日",AXV44="祝",AXV44=0,AXW44=""),"　",MAX(IF(AND(AXW44&gt;AYG14,AXY44&gt;AYE14),0,IF(AND(AXW44&lt;=AYG14,AXW44&gt;AYD14,AXY44&gt;AYE14),AYG14-AXW44,IF(AND(AXW44&lt;=AYG14,AXW44&lt;=AYD14,AXY44&gt;AYE14),AYG14-AYD14,IF(AND(AXW44&gt;AYD14,AXY44&lt;=AYE14),AXY44-AXW44,IF(AND(AXW44&lt;=AYD14,AXY44&lt;=AYE14),AXY44-AYD14,0))))),0)),0)</f>
        <v>　</v>
      </c>
      <c r="AYE44" s="663"/>
      <c r="AYF44" s="664"/>
      <c r="AYG44" s="662" t="str">
        <f>IFERROR(IF(OR(AXV44="日",AXV44="祝",AXV44=0,AXW44=""),"　",MAX(IF(AND(AXW44&lt;=AYG14,AXY44&gt;AYH14),AYH14-AYG14,IF(AXY44&lt;=AYH14,0,IF(AND(AXW44&gt;AYG14,AXY44&gt;AYH14),AYH14-AXW44,0))),0)),0)</f>
        <v>　</v>
      </c>
      <c r="AYH44" s="663"/>
      <c r="AYI44" s="664"/>
      <c r="AYJ44" s="662" t="str">
        <f>IFERROR(IF(OR(AXV44="日",AXV44="祝",AXV44=0,AXW44=""),"　",MAX(IF(AXW44&gt;AYJ14,AXY44-AXW44,IF(AXW44&lt;=AYJ14,AXY44-AYJ14,0)),0)),0)</f>
        <v>　</v>
      </c>
      <c r="AYK44" s="663"/>
      <c r="AYL44" s="664"/>
      <c r="AYM44" s="662" t="str">
        <f>IFERROR(IF(OR(AXV44="日",AXV44="祝",AXV44=0,AXW44=""),"　",MAX(IF(AND(AXW44&lt;=AYM14,AXY44&gt;AYN14),AYN14-AYM14,IF(AND(AXW44&gt;AYM14,AXY44&lt;=AYN14),AXY44-AXW44,IF(AND(AXW44&lt;=AYM14,AXY44&lt;=AYN14),AXY44-AYM14,IF(AND(AXW44&gt;AYM14,AXY44&gt;AYN14),AYN14-AXW44,0)))),0)),0)</f>
        <v>　</v>
      </c>
      <c r="AYN44" s="663"/>
      <c r="AYO44" s="664"/>
      <c r="AYP44" s="662" t="str">
        <f>IFERROR(IF(OR(AXV44="日",AXV44="祝",AXV44=0,AXW44=""),"　",MAX(IF(AND(AXW44&gt;AYS14,AXY44&gt;AYQ14),0,IF(AND(AXW44&lt;=AYS14,AXW44&gt;AYP14,AXY44&gt;AYQ14),AYS14-AXW44,IF(AND(AXW44&lt;=AYS14,AXW44&lt;=AYP14,AXY44&gt;AYQ14),AYS14-AYP14,IF(AND(AXW44&gt;AYP14,AXY44&lt;=AYQ14),AXY44-AXW44,IF(AND(AXW44&lt;=AYP14,AXY44&lt;=AYQ14),AXY44-AYP14,0))))),0)),0)</f>
        <v>　</v>
      </c>
      <c r="AYQ44" s="663"/>
      <c r="AYR44" s="664"/>
      <c r="AYS44" s="662" t="str">
        <f>IFERROR(IF(OR(AXV44="日",AXV44="祝",AXV44=0,AXW44=""),"　",MAX(IF(AND(AXW44&lt;=AYS14,AXY44&gt;AYT14),AYT14-AYS14,IF(AXY44&lt;=AYT14,0,IF(AND(AXW44&gt;AYS14,AXY44&gt;AYT14),AYT14-AXW44,0))),0)),0)</f>
        <v>　</v>
      </c>
      <c r="AYT44" s="663"/>
      <c r="AYU44" s="664"/>
      <c r="AYV44" s="662" t="str">
        <f t="shared" si="24"/>
        <v>　</v>
      </c>
      <c r="AYW44" s="663"/>
      <c r="AYX44" s="664"/>
      <c r="AYY44" s="665" t="str">
        <f>IF(AZB44="×",TIME(0,0,0),IF(AZL4="非常勤",AYA44,AYM44))</f>
        <v>　</v>
      </c>
      <c r="AYZ44" s="666"/>
      <c r="AZA44" s="667"/>
      <c r="AZB44" s="265"/>
      <c r="AZC44" s="665" t="str">
        <f>IF(AZF44="×",TIME(0,0,0),IF(AZL4="非常勤",AYD44,AYP44))</f>
        <v>　</v>
      </c>
      <c r="AZD44" s="666"/>
      <c r="AZE44" s="667"/>
      <c r="AZF44" s="265"/>
      <c r="AZG44" s="665" t="str">
        <f>IF(AZJ44="×",TIME(0,0,0),IF(AZL4="非常勤",AYG44,AYS44))</f>
        <v>　</v>
      </c>
      <c r="AZH44" s="666"/>
      <c r="AZI44" s="667"/>
      <c r="AZJ44" s="265"/>
      <c r="AZK44" s="665" t="str">
        <f>IF(AZN44="×",TIME(0,0,0),IF(AZL4="非常勤",AYJ44,AYV44))</f>
        <v>　</v>
      </c>
      <c r="AZL44" s="666"/>
      <c r="AZM44" s="667"/>
      <c r="AZN44" s="265"/>
      <c r="AZO44" s="668"/>
      <c r="AZP44" s="669"/>
      <c r="AZQ44" s="668"/>
      <c r="AZR44" s="670"/>
      <c r="AZS44" s="669"/>
      <c r="AZT44" s="671"/>
      <c r="AZU44" s="672"/>
      <c r="AZV44" s="672"/>
      <c r="AZW44" s="673"/>
      <c r="AZX44" s="263">
        <f>$A$44</f>
        <v>30</v>
      </c>
      <c r="AZY44" s="264" t="str">
        <f>$B$44</f>
        <v>金</v>
      </c>
      <c r="AZZ44" s="660"/>
      <c r="BAA44" s="661"/>
      <c r="BAB44" s="660"/>
      <c r="BAC44" s="661"/>
      <c r="BAD44" s="662" t="str">
        <f>IFERROR(IF(OR(AZY44="日",AZY44="祝",AZY44=0,AZZ44=""),"　",MAX(IF(AND(AZZ44&lt;=BAD14,BAB44&gt;BAE14),BAE14-BAD14,IF(AND(AZZ44&gt;BAD14,BAB44&lt;=BAE14),BAB44-AZZ44,IF(AND(AZZ44&lt;=BAD14,BAB44&lt;=BAE14),BAB44-BAD14,IF(AND(AZZ44&gt;BAD14,BAB44&gt;BAE14),BAE14-AZZ44,0)))),0)),0)</f>
        <v>　</v>
      </c>
      <c r="BAE44" s="663"/>
      <c r="BAF44" s="664"/>
      <c r="BAG44" s="662" t="str">
        <f>IFERROR(IF(OR(AZY44="日",AZY44="祝",AZY44=0,AZZ44=""),"　",MAX(IF(AND(AZZ44&gt;BAJ14,BAB44&gt;BAH14),0,IF(AND(AZZ44&lt;=BAJ14,AZZ44&gt;BAG14,BAB44&gt;BAH14),BAJ14-AZZ44,IF(AND(AZZ44&lt;=BAJ14,AZZ44&lt;=BAG14,BAB44&gt;BAH14),BAJ14-BAG14,IF(AND(AZZ44&gt;BAG14,BAB44&lt;=BAH14),BAB44-AZZ44,IF(AND(AZZ44&lt;=BAG14,BAB44&lt;=BAH14),BAB44-BAG14,0))))),0)),0)</f>
        <v>　</v>
      </c>
      <c r="BAH44" s="663"/>
      <c r="BAI44" s="664"/>
      <c r="BAJ44" s="662" t="str">
        <f>IFERROR(IF(OR(AZY44="日",AZY44="祝",AZY44=0,AZZ44=""),"　",MAX(IF(AND(AZZ44&lt;=BAJ14,BAB44&gt;BAK14),BAK14-BAJ14,IF(BAB44&lt;=BAK14,0,IF(AND(AZZ44&gt;BAJ14,BAB44&gt;BAK14),BAK14-AZZ44,0))),0)),0)</f>
        <v>　</v>
      </c>
      <c r="BAK44" s="663"/>
      <c r="BAL44" s="664"/>
      <c r="BAM44" s="662" t="str">
        <f>IFERROR(IF(OR(AZY44="日",AZY44="祝",AZY44=0,AZZ44=""),"　",MAX(IF(AZZ44&gt;BAM14,BAB44-AZZ44,IF(AZZ44&lt;=BAM14,BAB44-BAM14,0)),0)),0)</f>
        <v>　</v>
      </c>
      <c r="BAN44" s="663"/>
      <c r="BAO44" s="664"/>
      <c r="BAP44" s="662" t="str">
        <f>IFERROR(IF(OR(AZY44="日",AZY44="祝",AZY44=0,AZZ44=""),"　",MAX(IF(AND(AZZ44&lt;=BAP14,BAB44&gt;BAQ14),BAQ14-BAP14,IF(AND(AZZ44&gt;BAP14,BAB44&lt;=BAQ14),BAB44-AZZ44,IF(AND(AZZ44&lt;=BAP14,BAB44&lt;=BAQ14),BAB44-BAP14,IF(AND(AZZ44&gt;BAP14,BAB44&gt;BAQ14),BAQ14-AZZ44,0)))),0)),0)</f>
        <v>　</v>
      </c>
      <c r="BAQ44" s="663"/>
      <c r="BAR44" s="664"/>
      <c r="BAS44" s="662" t="str">
        <f>IFERROR(IF(OR(AZY44="日",AZY44="祝",AZY44=0,AZZ44=""),"　",MAX(IF(AND(AZZ44&gt;BAV14,BAB44&gt;BAT14),0,IF(AND(AZZ44&lt;=BAV14,AZZ44&gt;BAS14,BAB44&gt;BAT14),BAV14-AZZ44,IF(AND(AZZ44&lt;=BAV14,AZZ44&lt;=BAS14,BAB44&gt;BAT14),BAV14-BAS14,IF(AND(AZZ44&gt;BAS14,BAB44&lt;=BAT14),BAB44-AZZ44,IF(AND(AZZ44&lt;=BAS14,BAB44&lt;=BAT14),BAB44-BAS14,0))))),0)),0)</f>
        <v>　</v>
      </c>
      <c r="BAT44" s="663"/>
      <c r="BAU44" s="664"/>
      <c r="BAV44" s="662" t="str">
        <f>IFERROR(IF(OR(AZY44="日",AZY44="祝",AZY44=0,AZZ44=""),"　",MAX(IF(AND(AZZ44&lt;=BAV14,BAB44&gt;BAW14),BAW14-BAV14,IF(BAB44&lt;=BAW14,0,IF(AND(AZZ44&gt;BAV14,BAB44&gt;BAW14),BAW14-AZZ44,0))),0)),0)</f>
        <v>　</v>
      </c>
      <c r="BAW44" s="663"/>
      <c r="BAX44" s="664"/>
      <c r="BAY44" s="662" t="str">
        <f t="shared" si="25"/>
        <v>　</v>
      </c>
      <c r="BAZ44" s="663"/>
      <c r="BBA44" s="664"/>
      <c r="BBB44" s="665" t="str">
        <f>IF(BBE44="×",TIME(0,0,0),IF(BBO4="非常勤",BAD44,BAP44))</f>
        <v>　</v>
      </c>
      <c r="BBC44" s="666"/>
      <c r="BBD44" s="667"/>
      <c r="BBE44" s="265"/>
      <c r="BBF44" s="665" t="str">
        <f>IF(BBI44="×",TIME(0,0,0),IF(BBO4="非常勤",BAG44,BAS44))</f>
        <v>　</v>
      </c>
      <c r="BBG44" s="666"/>
      <c r="BBH44" s="667"/>
      <c r="BBI44" s="265"/>
      <c r="BBJ44" s="665" t="str">
        <f>IF(BBM44="×",TIME(0,0,0),IF(BBO4="非常勤",BAJ44,BAV44))</f>
        <v>　</v>
      </c>
      <c r="BBK44" s="666"/>
      <c r="BBL44" s="667"/>
      <c r="BBM44" s="265"/>
      <c r="BBN44" s="665" t="str">
        <f>IF(BBQ44="×",TIME(0,0,0),IF(BBO4="非常勤",BAM44,BAY44))</f>
        <v>　</v>
      </c>
      <c r="BBO44" s="666"/>
      <c r="BBP44" s="667"/>
      <c r="BBQ44" s="265"/>
      <c r="BBR44" s="668"/>
      <c r="BBS44" s="669"/>
      <c r="BBT44" s="668"/>
      <c r="BBU44" s="670"/>
      <c r="BBV44" s="669"/>
      <c r="BBW44" s="671"/>
      <c r="BBX44" s="672"/>
      <c r="BBY44" s="672"/>
      <c r="BBZ44" s="673"/>
      <c r="BCA44" s="263">
        <f>$A$44</f>
        <v>30</v>
      </c>
      <c r="BCB44" s="264" t="str">
        <f>$B$44</f>
        <v>金</v>
      </c>
      <c r="BCC44" s="660"/>
      <c r="BCD44" s="661"/>
      <c r="BCE44" s="660"/>
      <c r="BCF44" s="661"/>
      <c r="BCG44" s="662" t="str">
        <f>IFERROR(IF(OR(BCB44="日",BCB44="祝",BCB44=0,BCC44=""),"　",MAX(IF(AND(BCC44&lt;=BCG14,BCE44&gt;BCH14),BCH14-BCG14,IF(AND(BCC44&gt;BCG14,BCE44&lt;=BCH14),BCE44-BCC44,IF(AND(BCC44&lt;=BCG14,BCE44&lt;=BCH14),BCE44-BCG14,IF(AND(BCC44&gt;BCG14,BCE44&gt;BCH14),BCH14-BCC44,0)))),0)),0)</f>
        <v>　</v>
      </c>
      <c r="BCH44" s="663"/>
      <c r="BCI44" s="664"/>
      <c r="BCJ44" s="662" t="str">
        <f>IFERROR(IF(OR(BCB44="日",BCB44="祝",BCB44=0,BCC44=""),"　",MAX(IF(AND(BCC44&gt;BCM14,BCE44&gt;BCK14),0,IF(AND(BCC44&lt;=BCM14,BCC44&gt;BCJ14,BCE44&gt;BCK14),BCM14-BCC44,IF(AND(BCC44&lt;=BCM14,BCC44&lt;=BCJ14,BCE44&gt;BCK14),BCM14-BCJ14,IF(AND(BCC44&gt;BCJ14,BCE44&lt;=BCK14),BCE44-BCC44,IF(AND(BCC44&lt;=BCJ14,BCE44&lt;=BCK14),BCE44-BCJ14,0))))),0)),0)</f>
        <v>　</v>
      </c>
      <c r="BCK44" s="663"/>
      <c r="BCL44" s="664"/>
      <c r="BCM44" s="662" t="str">
        <f>IFERROR(IF(OR(BCB44="日",BCB44="祝",BCB44=0,BCC44=""),"　",MAX(IF(AND(BCC44&lt;=BCM14,BCE44&gt;BCN14),BCN14-BCM14,IF(BCE44&lt;=BCN14,0,IF(AND(BCC44&gt;BCM14,BCE44&gt;BCN14),BCN14-BCC44,0))),0)),0)</f>
        <v>　</v>
      </c>
      <c r="BCN44" s="663"/>
      <c r="BCO44" s="664"/>
      <c r="BCP44" s="662" t="str">
        <f>IFERROR(IF(OR(BCB44="日",BCB44="祝",BCB44=0,BCC44=""),"　",MAX(IF(BCC44&gt;BCP14,BCE44-BCC44,IF(BCC44&lt;=BCP14,BCE44-BCP14,0)),0)),0)</f>
        <v>　</v>
      </c>
      <c r="BCQ44" s="663"/>
      <c r="BCR44" s="664"/>
      <c r="BCS44" s="662" t="str">
        <f>IFERROR(IF(OR(BCB44="日",BCB44="祝",BCB44=0,BCC44=""),"　",MAX(IF(AND(BCC44&lt;=BCS14,BCE44&gt;BCT14),BCT14-BCS14,IF(AND(BCC44&gt;BCS14,BCE44&lt;=BCT14),BCE44-BCC44,IF(AND(BCC44&lt;=BCS14,BCE44&lt;=BCT14),BCE44-BCS14,IF(AND(BCC44&gt;BCS14,BCE44&gt;BCT14),BCT14-BCC44,0)))),0)),0)</f>
        <v>　</v>
      </c>
      <c r="BCT44" s="663"/>
      <c r="BCU44" s="664"/>
      <c r="BCV44" s="662" t="str">
        <f>IFERROR(IF(OR(BCB44="日",BCB44="祝",BCB44=0,BCC44=""),"　",MAX(IF(AND(BCC44&gt;BCY14,BCE44&gt;BCW14),0,IF(AND(BCC44&lt;=BCY14,BCC44&gt;BCV14,BCE44&gt;BCW14),BCY14-BCC44,IF(AND(BCC44&lt;=BCY14,BCC44&lt;=BCV14,BCE44&gt;BCW14),BCY14-BCV14,IF(AND(BCC44&gt;BCV14,BCE44&lt;=BCW14),BCE44-BCC44,IF(AND(BCC44&lt;=BCV14,BCE44&lt;=BCW14),BCE44-BCV14,0))))),0)),0)</f>
        <v>　</v>
      </c>
      <c r="BCW44" s="663"/>
      <c r="BCX44" s="664"/>
      <c r="BCY44" s="662" t="str">
        <f>IFERROR(IF(OR(BCB44="日",BCB44="祝",BCB44=0,BCC44=""),"　",MAX(IF(AND(BCC44&lt;=BCY14,BCE44&gt;BCZ14),BCZ14-BCY14,IF(BCE44&lt;=BCZ14,0,IF(AND(BCC44&gt;BCY14,BCE44&gt;BCZ14),BCZ14-BCC44,0))),0)),0)</f>
        <v>　</v>
      </c>
      <c r="BCZ44" s="663"/>
      <c r="BDA44" s="664"/>
      <c r="BDB44" s="662" t="str">
        <f t="shared" si="26"/>
        <v>　</v>
      </c>
      <c r="BDC44" s="663"/>
      <c r="BDD44" s="664"/>
      <c r="BDE44" s="665" t="str">
        <f>IF(BDH44="×",TIME(0,0,0),IF(BDR4="非常勤",BCG44,BCS44))</f>
        <v>　</v>
      </c>
      <c r="BDF44" s="666"/>
      <c r="BDG44" s="667"/>
      <c r="BDH44" s="265"/>
      <c r="BDI44" s="665" t="str">
        <f>IF(BDL44="×",TIME(0,0,0),IF(BDR4="非常勤",BCJ44,BCV44))</f>
        <v>　</v>
      </c>
      <c r="BDJ44" s="666"/>
      <c r="BDK44" s="667"/>
      <c r="BDL44" s="265"/>
      <c r="BDM44" s="665" t="str">
        <f>IF(BDP44="×",TIME(0,0,0),IF(BDR4="非常勤",BCM44,BCY44))</f>
        <v>　</v>
      </c>
      <c r="BDN44" s="666"/>
      <c r="BDO44" s="667"/>
      <c r="BDP44" s="265"/>
      <c r="BDQ44" s="665" t="str">
        <f>IF(BDT44="×",TIME(0,0,0),IF(BDR4="非常勤",BCP44,BDB44))</f>
        <v>　</v>
      </c>
      <c r="BDR44" s="666"/>
      <c r="BDS44" s="667"/>
      <c r="BDT44" s="265"/>
      <c r="BDU44" s="668"/>
      <c r="BDV44" s="669"/>
      <c r="BDW44" s="668"/>
      <c r="BDX44" s="670"/>
      <c r="BDY44" s="669"/>
      <c r="BDZ44" s="671"/>
      <c r="BEA44" s="672"/>
      <c r="BEB44" s="672"/>
      <c r="BEC44" s="673"/>
      <c r="BED44" s="263">
        <f>$A$44</f>
        <v>30</v>
      </c>
      <c r="BEE44" s="264" t="str">
        <f>$B$44</f>
        <v>金</v>
      </c>
      <c r="BEF44" s="660"/>
      <c r="BEG44" s="661"/>
      <c r="BEH44" s="660"/>
      <c r="BEI44" s="661"/>
      <c r="BEJ44" s="662" t="str">
        <f>IFERROR(IF(OR(BEE44="日",BEE44="祝",BEE44=0,BEF44=""),"　",MAX(IF(AND(BEF44&lt;=BEJ14,BEH44&gt;BEK14),BEK14-BEJ14,IF(AND(BEF44&gt;BEJ14,BEH44&lt;=BEK14),BEH44-BEF44,IF(AND(BEF44&lt;=BEJ14,BEH44&lt;=BEK14),BEH44-BEJ14,IF(AND(BEF44&gt;BEJ14,BEH44&gt;BEK14),BEK14-BEF44,0)))),0)),0)</f>
        <v>　</v>
      </c>
      <c r="BEK44" s="663"/>
      <c r="BEL44" s="664"/>
      <c r="BEM44" s="662" t="str">
        <f>IFERROR(IF(OR(BEE44="日",BEE44="祝",BEE44=0,BEF44=""),"　",MAX(IF(AND(BEF44&gt;BEP14,BEH44&gt;BEN14),0,IF(AND(BEF44&lt;=BEP14,BEF44&gt;BEM14,BEH44&gt;BEN14),BEP14-BEF44,IF(AND(BEF44&lt;=BEP14,BEF44&lt;=BEM14,BEH44&gt;BEN14),BEP14-BEM14,IF(AND(BEF44&gt;BEM14,BEH44&lt;=BEN14),BEH44-BEF44,IF(AND(BEF44&lt;=BEM14,BEH44&lt;=BEN14),BEH44-BEM14,0))))),0)),0)</f>
        <v>　</v>
      </c>
      <c r="BEN44" s="663"/>
      <c r="BEO44" s="664"/>
      <c r="BEP44" s="662" t="str">
        <f>IFERROR(IF(OR(BEE44="日",BEE44="祝",BEE44=0,BEF44=""),"　",MAX(IF(AND(BEF44&lt;=BEP14,BEH44&gt;BEQ14),BEQ14-BEP14,IF(BEH44&lt;=BEQ14,0,IF(AND(BEF44&gt;BEP14,BEH44&gt;BEQ14),BEQ14-BEF44,0))),0)),0)</f>
        <v>　</v>
      </c>
      <c r="BEQ44" s="663"/>
      <c r="BER44" s="664"/>
      <c r="BES44" s="662" t="str">
        <f>IFERROR(IF(OR(BEE44="日",BEE44="祝",BEE44=0,BEF44=""),"　",MAX(IF(BEF44&gt;BES14,BEH44-BEF44,IF(BEF44&lt;=BES14,BEH44-BES14,0)),0)),0)</f>
        <v>　</v>
      </c>
      <c r="BET44" s="663"/>
      <c r="BEU44" s="664"/>
      <c r="BEV44" s="662" t="str">
        <f>IFERROR(IF(OR(BEE44="日",BEE44="祝",BEE44=0,BEF44=""),"　",MAX(IF(AND(BEF44&lt;=BEV14,BEH44&gt;BEW14),BEW14-BEV14,IF(AND(BEF44&gt;BEV14,BEH44&lt;=BEW14),BEH44-BEF44,IF(AND(BEF44&lt;=BEV14,BEH44&lt;=BEW14),BEH44-BEV14,IF(AND(BEF44&gt;BEV14,BEH44&gt;BEW14),BEW14-BEF44,0)))),0)),0)</f>
        <v>　</v>
      </c>
      <c r="BEW44" s="663"/>
      <c r="BEX44" s="664"/>
      <c r="BEY44" s="662" t="str">
        <f>IFERROR(IF(OR(BEE44="日",BEE44="祝",BEE44=0,BEF44=""),"　",MAX(IF(AND(BEF44&gt;BFB14,BEH44&gt;BEZ14),0,IF(AND(BEF44&lt;=BFB14,BEF44&gt;BEY14,BEH44&gt;BEZ14),BFB14-BEF44,IF(AND(BEF44&lt;=BFB14,BEF44&lt;=BEY14,BEH44&gt;BEZ14),BFB14-BEY14,IF(AND(BEF44&gt;BEY14,BEH44&lt;=BEZ14),BEH44-BEF44,IF(AND(BEF44&lt;=BEY14,BEH44&lt;=BEZ14),BEH44-BEY14,0))))),0)),0)</f>
        <v>　</v>
      </c>
      <c r="BEZ44" s="663"/>
      <c r="BFA44" s="664"/>
      <c r="BFB44" s="662" t="str">
        <f>IFERROR(IF(OR(BEE44="日",BEE44="祝",BEE44=0,BEF44=""),"　",MAX(IF(AND(BEF44&lt;=BFB14,BEH44&gt;BFC14),BFC14-BFB14,IF(BEH44&lt;=BFC14,0,IF(AND(BEF44&gt;BFB14,BEH44&gt;BFC14),BFC14-BEF44,0))),0)),0)</f>
        <v>　</v>
      </c>
      <c r="BFC44" s="663"/>
      <c r="BFD44" s="664"/>
      <c r="BFE44" s="662" t="str">
        <f t="shared" si="27"/>
        <v>　</v>
      </c>
      <c r="BFF44" s="663"/>
      <c r="BFG44" s="664"/>
      <c r="BFH44" s="665" t="str">
        <f>IF(BFK44="×",TIME(0,0,0),IF(BFU4="非常勤",BEJ44,BEV44))</f>
        <v>　</v>
      </c>
      <c r="BFI44" s="666"/>
      <c r="BFJ44" s="667"/>
      <c r="BFK44" s="265"/>
      <c r="BFL44" s="665" t="str">
        <f>IF(BFO44="×",TIME(0,0,0),IF(BFU4="非常勤",BEM44,BEY44))</f>
        <v>　</v>
      </c>
      <c r="BFM44" s="666"/>
      <c r="BFN44" s="667"/>
      <c r="BFO44" s="265"/>
      <c r="BFP44" s="665" t="str">
        <f>IF(BFS44="×",TIME(0,0,0),IF(BFU4="非常勤",BEP44,BFB44))</f>
        <v>　</v>
      </c>
      <c r="BFQ44" s="666"/>
      <c r="BFR44" s="667"/>
      <c r="BFS44" s="265"/>
      <c r="BFT44" s="665" t="str">
        <f>IF(BFW44="×",TIME(0,0,0),IF(BFU4="非常勤",BES44,BFE44))</f>
        <v>　</v>
      </c>
      <c r="BFU44" s="666"/>
      <c r="BFV44" s="667"/>
      <c r="BFW44" s="265"/>
      <c r="BFX44" s="668"/>
      <c r="BFY44" s="669"/>
      <c r="BFZ44" s="668"/>
      <c r="BGA44" s="670"/>
      <c r="BGB44" s="669"/>
      <c r="BGC44" s="671"/>
      <c r="BGD44" s="672"/>
      <c r="BGE44" s="672"/>
      <c r="BGF44" s="673"/>
      <c r="BGG44" s="263">
        <f>$A$44</f>
        <v>30</v>
      </c>
      <c r="BGH44" s="264" t="str">
        <f>$B$44</f>
        <v>金</v>
      </c>
      <c r="BGI44" s="660"/>
      <c r="BGJ44" s="661"/>
      <c r="BGK44" s="660"/>
      <c r="BGL44" s="661"/>
      <c r="BGM44" s="662" t="str">
        <f>IFERROR(IF(OR(BGH44="日",BGH44="祝",BGH44=0,BGI44=""),"　",MAX(IF(AND(BGI44&lt;=BGM14,BGK44&gt;BGN14),BGN14-BGM14,IF(AND(BGI44&gt;BGM14,BGK44&lt;=BGN14),BGK44-BGI44,IF(AND(BGI44&lt;=BGM14,BGK44&lt;=BGN14),BGK44-BGM14,IF(AND(BGI44&gt;BGM14,BGK44&gt;BGN14),BGN14-BGI44,0)))),0)),0)</f>
        <v>　</v>
      </c>
      <c r="BGN44" s="663"/>
      <c r="BGO44" s="664"/>
      <c r="BGP44" s="662" t="str">
        <f>IFERROR(IF(OR(BGH44="日",BGH44="祝",BGH44=0,BGI44=""),"　",MAX(IF(AND(BGI44&gt;BGS14,BGK44&gt;BGQ14),0,IF(AND(BGI44&lt;=BGS14,BGI44&gt;BGP14,BGK44&gt;BGQ14),BGS14-BGI44,IF(AND(BGI44&lt;=BGS14,BGI44&lt;=BGP14,BGK44&gt;BGQ14),BGS14-BGP14,IF(AND(BGI44&gt;BGP14,BGK44&lt;=BGQ14),BGK44-BGI44,IF(AND(BGI44&lt;=BGP14,BGK44&lt;=BGQ14),BGK44-BGP14,0))))),0)),0)</f>
        <v>　</v>
      </c>
      <c r="BGQ44" s="663"/>
      <c r="BGR44" s="664"/>
      <c r="BGS44" s="662" t="str">
        <f>IFERROR(IF(OR(BGH44="日",BGH44="祝",BGH44=0,BGI44=""),"　",MAX(IF(AND(BGI44&lt;=BGS14,BGK44&gt;BGT14),BGT14-BGS14,IF(BGK44&lt;=BGT14,0,IF(AND(BGI44&gt;BGS14,BGK44&gt;BGT14),BGT14-BGI44,0))),0)),0)</f>
        <v>　</v>
      </c>
      <c r="BGT44" s="663"/>
      <c r="BGU44" s="664"/>
      <c r="BGV44" s="662" t="str">
        <f>IFERROR(IF(OR(BGH44="日",BGH44="祝",BGH44=0,BGI44=""),"　",MAX(IF(BGI44&gt;BGV14,BGK44-BGI44,IF(BGI44&lt;=BGV14,BGK44-BGV14,0)),0)),0)</f>
        <v>　</v>
      </c>
      <c r="BGW44" s="663"/>
      <c r="BGX44" s="664"/>
      <c r="BGY44" s="662" t="str">
        <f>IFERROR(IF(OR(BGH44="日",BGH44="祝",BGH44=0,BGI44=""),"　",MAX(IF(AND(BGI44&lt;=BGY14,BGK44&gt;BGZ14),BGZ14-BGY14,IF(AND(BGI44&gt;BGY14,BGK44&lt;=BGZ14),BGK44-BGI44,IF(AND(BGI44&lt;=BGY14,BGK44&lt;=BGZ14),BGK44-BGY14,IF(AND(BGI44&gt;BGY14,BGK44&gt;BGZ14),BGZ14-BGI44,0)))),0)),0)</f>
        <v>　</v>
      </c>
      <c r="BGZ44" s="663"/>
      <c r="BHA44" s="664"/>
      <c r="BHB44" s="662" t="str">
        <f>IFERROR(IF(OR(BGH44="日",BGH44="祝",BGH44=0,BGI44=""),"　",MAX(IF(AND(BGI44&gt;BHE14,BGK44&gt;BHC14),0,IF(AND(BGI44&lt;=BHE14,BGI44&gt;BHB14,BGK44&gt;BHC14),BHE14-BGI44,IF(AND(BGI44&lt;=BHE14,BGI44&lt;=BHB14,BGK44&gt;BHC14),BHE14-BHB14,IF(AND(BGI44&gt;BHB14,BGK44&lt;=BHC14),BGK44-BGI44,IF(AND(BGI44&lt;=BHB14,BGK44&lt;=BHC14),BGK44-BHB14,0))))),0)),0)</f>
        <v>　</v>
      </c>
      <c r="BHC44" s="663"/>
      <c r="BHD44" s="664"/>
      <c r="BHE44" s="662" t="str">
        <f>IFERROR(IF(OR(BGH44="日",BGH44="祝",BGH44=0,BGI44=""),"　",MAX(IF(AND(BGI44&lt;=BHE14,BGK44&gt;BHF14),BHF14-BHE14,IF(BGK44&lt;=BHF14,0,IF(AND(BGI44&gt;BHE14,BGK44&gt;BHF14),BHF14-BGI44,0))),0)),0)</f>
        <v>　</v>
      </c>
      <c r="BHF44" s="663"/>
      <c r="BHG44" s="664"/>
      <c r="BHH44" s="662" t="str">
        <f t="shared" si="28"/>
        <v>　</v>
      </c>
      <c r="BHI44" s="663"/>
      <c r="BHJ44" s="664"/>
      <c r="BHK44" s="665" t="str">
        <f>IF(BHN44="×",TIME(0,0,0),IF(BHX4="非常勤",BGM44,BGY44))</f>
        <v>　</v>
      </c>
      <c r="BHL44" s="666"/>
      <c r="BHM44" s="667"/>
      <c r="BHN44" s="265"/>
      <c r="BHO44" s="665" t="str">
        <f>IF(BHR44="×",TIME(0,0,0),IF(BHX4="非常勤",BGP44,BHB44))</f>
        <v>　</v>
      </c>
      <c r="BHP44" s="666"/>
      <c r="BHQ44" s="667"/>
      <c r="BHR44" s="265"/>
      <c r="BHS44" s="665" t="str">
        <f>IF(BHV44="×",TIME(0,0,0),IF(BHX4="非常勤",BGS44,BHE44))</f>
        <v>　</v>
      </c>
      <c r="BHT44" s="666"/>
      <c r="BHU44" s="667"/>
      <c r="BHV44" s="265"/>
      <c r="BHW44" s="665" t="str">
        <f>IF(BHZ44="×",TIME(0,0,0),IF(BHX4="非常勤",BGV44,BHH44))</f>
        <v>　</v>
      </c>
      <c r="BHX44" s="666"/>
      <c r="BHY44" s="667"/>
      <c r="BHZ44" s="265"/>
      <c r="BIA44" s="668"/>
      <c r="BIB44" s="669"/>
      <c r="BIC44" s="668"/>
      <c r="BID44" s="670"/>
      <c r="BIE44" s="669"/>
      <c r="BIF44" s="671"/>
      <c r="BIG44" s="672"/>
      <c r="BIH44" s="672"/>
      <c r="BII44" s="673"/>
      <c r="BIJ44" s="263">
        <f>$A$44</f>
        <v>30</v>
      </c>
      <c r="BIK44" s="264" t="str">
        <f>$B$44</f>
        <v>金</v>
      </c>
      <c r="BIL44" s="660"/>
      <c r="BIM44" s="661"/>
      <c r="BIN44" s="660"/>
      <c r="BIO44" s="661"/>
      <c r="BIP44" s="662" t="str">
        <f>IFERROR(IF(OR(BIK44="日",BIK44="祝",BIK44=0,BIL44=""),"　",MAX(IF(AND(BIL44&lt;=BIP14,BIN44&gt;BIQ14),BIQ14-BIP14,IF(AND(BIL44&gt;BIP14,BIN44&lt;=BIQ14),BIN44-BIL44,IF(AND(BIL44&lt;=BIP14,BIN44&lt;=BIQ14),BIN44-BIP14,IF(AND(BIL44&gt;BIP14,BIN44&gt;BIQ14),BIQ14-BIL44,0)))),0)),0)</f>
        <v>　</v>
      </c>
      <c r="BIQ44" s="663"/>
      <c r="BIR44" s="664"/>
      <c r="BIS44" s="662" t="str">
        <f>IFERROR(IF(OR(BIK44="日",BIK44="祝",BIK44=0,BIL44=""),"　",MAX(IF(AND(BIL44&gt;BIV14,BIN44&gt;BIT14),0,IF(AND(BIL44&lt;=BIV14,BIL44&gt;BIS14,BIN44&gt;BIT14),BIV14-BIL44,IF(AND(BIL44&lt;=BIV14,BIL44&lt;=BIS14,BIN44&gt;BIT14),BIV14-BIS14,IF(AND(BIL44&gt;BIS14,BIN44&lt;=BIT14),BIN44-BIL44,IF(AND(BIL44&lt;=BIS14,BIN44&lt;=BIT14),BIN44-BIS14,0))))),0)),0)</f>
        <v>　</v>
      </c>
      <c r="BIT44" s="663"/>
      <c r="BIU44" s="664"/>
      <c r="BIV44" s="662" t="str">
        <f>IFERROR(IF(OR(BIK44="日",BIK44="祝",BIK44=0,BIL44=""),"　",MAX(IF(AND(BIL44&lt;=BIV14,BIN44&gt;BIW14),BIW14-BIV14,IF(BIN44&lt;=BIW14,0,IF(AND(BIL44&gt;BIV14,BIN44&gt;BIW14),BIW14-BIL44,0))),0)),0)</f>
        <v>　</v>
      </c>
      <c r="BIW44" s="663"/>
      <c r="BIX44" s="664"/>
      <c r="BIY44" s="662" t="str">
        <f>IFERROR(IF(OR(BIK44="日",BIK44="祝",BIK44=0,BIL44=""),"　",MAX(IF(BIL44&gt;BIY14,BIN44-BIL44,IF(BIL44&lt;=BIY14,BIN44-BIY14,0)),0)),0)</f>
        <v>　</v>
      </c>
      <c r="BIZ44" s="663"/>
      <c r="BJA44" s="664"/>
      <c r="BJB44" s="662" t="str">
        <f>IFERROR(IF(OR(BIK44="日",BIK44="祝",BIK44=0,BIL44=""),"　",MAX(IF(AND(BIL44&lt;=BJB14,BIN44&gt;BJC14),BJC14-BJB14,IF(AND(BIL44&gt;BJB14,BIN44&lt;=BJC14),BIN44-BIL44,IF(AND(BIL44&lt;=BJB14,BIN44&lt;=BJC14),BIN44-BJB14,IF(AND(BIL44&gt;BJB14,BIN44&gt;BJC14),BJC14-BIL44,0)))),0)),0)</f>
        <v>　</v>
      </c>
      <c r="BJC44" s="663"/>
      <c r="BJD44" s="664"/>
      <c r="BJE44" s="662" t="str">
        <f>IFERROR(IF(OR(BIK44="日",BIK44="祝",BIK44=0,BIL44=""),"　",MAX(IF(AND(BIL44&gt;BJH14,BIN44&gt;BJF14),0,IF(AND(BIL44&lt;=BJH14,BIL44&gt;BJE14,BIN44&gt;BJF14),BJH14-BIL44,IF(AND(BIL44&lt;=BJH14,BIL44&lt;=BJE14,BIN44&gt;BJF14),BJH14-BJE14,IF(AND(BIL44&gt;BJE14,BIN44&lt;=BJF14),BIN44-BIL44,IF(AND(BIL44&lt;=BJE14,BIN44&lt;=BJF14),BIN44-BJE14,0))))),0)),0)</f>
        <v>　</v>
      </c>
      <c r="BJF44" s="663"/>
      <c r="BJG44" s="664"/>
      <c r="BJH44" s="662" t="str">
        <f>IFERROR(IF(OR(BIK44="日",BIK44="祝",BIK44=0,BIL44=""),"　",MAX(IF(AND(BIL44&lt;=BJH14,BIN44&gt;BJI14),BJI14-BJH14,IF(BIN44&lt;=BJI14,0,IF(AND(BIL44&gt;BJH14,BIN44&gt;BJI14),BJI14-BIL44,0))),0)),0)</f>
        <v>　</v>
      </c>
      <c r="BJI44" s="663"/>
      <c r="BJJ44" s="664"/>
      <c r="BJK44" s="662" t="str">
        <f t="shared" si="29"/>
        <v>　</v>
      </c>
      <c r="BJL44" s="663"/>
      <c r="BJM44" s="664"/>
      <c r="BJN44" s="665" t="str">
        <f>IF(BJQ44="×",TIME(0,0,0),IF(BKA4="非常勤",BIP44,BJB44))</f>
        <v>　</v>
      </c>
      <c r="BJO44" s="666"/>
      <c r="BJP44" s="667"/>
      <c r="BJQ44" s="265"/>
      <c r="BJR44" s="665" t="str">
        <f>IF(BJU44="×",TIME(0,0,0),IF(BKA4="非常勤",BIS44,BJE44))</f>
        <v>　</v>
      </c>
      <c r="BJS44" s="666"/>
      <c r="BJT44" s="667"/>
      <c r="BJU44" s="265"/>
      <c r="BJV44" s="665" t="str">
        <f>IF(BJY44="×",TIME(0,0,0),IF(BKA4="非常勤",BIV44,BJH44))</f>
        <v>　</v>
      </c>
      <c r="BJW44" s="666"/>
      <c r="BJX44" s="667"/>
      <c r="BJY44" s="265"/>
      <c r="BJZ44" s="665" t="str">
        <f>IF(BKC44="×",TIME(0,0,0),IF(BKA4="非常勤",BIY44,BJK44))</f>
        <v>　</v>
      </c>
      <c r="BKA44" s="666"/>
      <c r="BKB44" s="667"/>
      <c r="BKC44" s="265"/>
      <c r="BKD44" s="668"/>
      <c r="BKE44" s="669"/>
      <c r="BKF44" s="668"/>
      <c r="BKG44" s="670"/>
      <c r="BKH44" s="669"/>
      <c r="BKI44" s="671"/>
      <c r="BKJ44" s="672"/>
      <c r="BKK44" s="672"/>
      <c r="BKL44" s="673"/>
      <c r="BKM44" s="263">
        <f>$A$44</f>
        <v>30</v>
      </c>
      <c r="BKN44" s="264" t="str">
        <f>$B$44</f>
        <v>金</v>
      </c>
      <c r="BKO44" s="660"/>
      <c r="BKP44" s="661"/>
      <c r="BKQ44" s="660"/>
      <c r="BKR44" s="661"/>
      <c r="BKS44" s="662" t="str">
        <f>IFERROR(IF(OR(BKN44="日",BKN44="祝",BKN44=0,BKO44=""),"　",MAX(IF(AND(BKO44&lt;=BKS14,BKQ44&gt;BKT14),BKT14-BKS14,IF(AND(BKO44&gt;BKS14,BKQ44&lt;=BKT14),BKQ44-BKO44,IF(AND(BKO44&lt;=BKS14,BKQ44&lt;=BKT14),BKQ44-BKS14,IF(AND(BKO44&gt;BKS14,BKQ44&gt;BKT14),BKT14-BKO44,0)))),0)),0)</f>
        <v>　</v>
      </c>
      <c r="BKT44" s="663"/>
      <c r="BKU44" s="664"/>
      <c r="BKV44" s="662" t="str">
        <f>IFERROR(IF(OR(BKN44="日",BKN44="祝",BKN44=0,BKO44=""),"　",MAX(IF(AND(BKO44&gt;BKY14,BKQ44&gt;BKW14),0,IF(AND(BKO44&lt;=BKY14,BKO44&gt;BKV14,BKQ44&gt;BKW14),BKY14-BKO44,IF(AND(BKO44&lt;=BKY14,BKO44&lt;=BKV14,BKQ44&gt;BKW14),BKY14-BKV14,IF(AND(BKO44&gt;BKV14,BKQ44&lt;=BKW14),BKQ44-BKO44,IF(AND(BKO44&lt;=BKV14,BKQ44&lt;=BKW14),BKQ44-BKV14,0))))),0)),0)</f>
        <v>　</v>
      </c>
      <c r="BKW44" s="663"/>
      <c r="BKX44" s="664"/>
      <c r="BKY44" s="662" t="str">
        <f>IFERROR(IF(OR(BKN44="日",BKN44="祝",BKN44=0,BKO44=""),"　",MAX(IF(AND(BKO44&lt;=BKY14,BKQ44&gt;BKZ14),BKZ14-BKY14,IF(BKQ44&lt;=BKZ14,0,IF(AND(BKO44&gt;BKY14,BKQ44&gt;BKZ14),BKZ14-BKO44,0))),0)),0)</f>
        <v>　</v>
      </c>
      <c r="BKZ44" s="663"/>
      <c r="BLA44" s="664"/>
      <c r="BLB44" s="662" t="str">
        <f>IFERROR(IF(OR(BKN44="日",BKN44="祝",BKN44=0,BKO44=""),"　",MAX(IF(BKO44&gt;BLB14,BKQ44-BKO44,IF(BKO44&lt;=BLB14,BKQ44-BLB14,0)),0)),0)</f>
        <v>　</v>
      </c>
      <c r="BLC44" s="663"/>
      <c r="BLD44" s="664"/>
      <c r="BLE44" s="662" t="str">
        <f>IFERROR(IF(OR(BKN44="日",BKN44="祝",BKN44=0,BKO44=""),"　",MAX(IF(AND(BKO44&lt;=BLE14,BKQ44&gt;BLF14),BLF14-BLE14,IF(AND(BKO44&gt;BLE14,BKQ44&lt;=BLF14),BKQ44-BKO44,IF(AND(BKO44&lt;=BLE14,BKQ44&lt;=BLF14),BKQ44-BLE14,IF(AND(BKO44&gt;BLE14,BKQ44&gt;BLF14),BLF14-BKO44,0)))),0)),0)</f>
        <v>　</v>
      </c>
      <c r="BLF44" s="663"/>
      <c r="BLG44" s="664"/>
      <c r="BLH44" s="662" t="str">
        <f>IFERROR(IF(OR(BKN44="日",BKN44="祝",BKN44=0,BKO44=""),"　",MAX(IF(AND(BKO44&gt;BLK14,BKQ44&gt;BLI14),0,IF(AND(BKO44&lt;=BLK14,BKO44&gt;BLH14,BKQ44&gt;BLI14),BLK14-BKO44,IF(AND(BKO44&lt;=BLK14,BKO44&lt;=BLH14,BKQ44&gt;BLI14),BLK14-BLH14,IF(AND(BKO44&gt;BLH14,BKQ44&lt;=BLI14),BKQ44-BKO44,IF(AND(BKO44&lt;=BLH14,BKQ44&lt;=BLI14),BKQ44-BLH14,0))))),0)),0)</f>
        <v>　</v>
      </c>
      <c r="BLI44" s="663"/>
      <c r="BLJ44" s="664"/>
      <c r="BLK44" s="662" t="str">
        <f>IFERROR(IF(OR(BKN44="日",BKN44="祝",BKN44=0,BKO44=""),"　",MAX(IF(AND(BKO44&lt;=BLK14,BKQ44&gt;BLL14),BLL14-BLK14,IF(BKQ44&lt;=BLL14,0,IF(AND(BKO44&gt;BLK14,BKQ44&gt;BLL14),BLL14-BKO44,0))),0)),0)</f>
        <v>　</v>
      </c>
      <c r="BLL44" s="663"/>
      <c r="BLM44" s="664"/>
      <c r="BLN44" s="662" t="str">
        <f t="shared" si="30"/>
        <v>　</v>
      </c>
      <c r="BLO44" s="663"/>
      <c r="BLP44" s="664"/>
      <c r="BLQ44" s="665" t="str">
        <f>IF(BLT44="×",TIME(0,0,0),IF(BMD4="非常勤",BKS44,BLE44))</f>
        <v>　</v>
      </c>
      <c r="BLR44" s="666"/>
      <c r="BLS44" s="667"/>
      <c r="BLT44" s="265"/>
      <c r="BLU44" s="665" t="str">
        <f>IF(BLX44="×",TIME(0,0,0),IF(BMD4="非常勤",BKV44,BLH44))</f>
        <v>　</v>
      </c>
      <c r="BLV44" s="666"/>
      <c r="BLW44" s="667"/>
      <c r="BLX44" s="265"/>
      <c r="BLY44" s="665" t="str">
        <f>IF(BMB44="×",TIME(0,0,0),IF(BMD4="非常勤",BKY44,BLK44))</f>
        <v>　</v>
      </c>
      <c r="BLZ44" s="666"/>
      <c r="BMA44" s="667"/>
      <c r="BMB44" s="265"/>
      <c r="BMC44" s="665" t="str">
        <f>IF(BMF44="×",TIME(0,0,0),IF(BMD4="非常勤",BLB44,BLN44))</f>
        <v>　</v>
      </c>
      <c r="BMD44" s="666"/>
      <c r="BME44" s="667"/>
      <c r="BMF44" s="265"/>
      <c r="BMG44" s="668"/>
      <c r="BMH44" s="669"/>
      <c r="BMI44" s="668"/>
      <c r="BMJ44" s="670"/>
      <c r="BMK44" s="669"/>
      <c r="BML44" s="671"/>
      <c r="BMM44" s="672"/>
      <c r="BMN44" s="672"/>
      <c r="BMO44" s="673"/>
      <c r="BMP44" s="263">
        <f>$A$44</f>
        <v>30</v>
      </c>
      <c r="BMQ44" s="264" t="str">
        <f>$B$44</f>
        <v>金</v>
      </c>
      <c r="BMR44" s="660"/>
      <c r="BMS44" s="661"/>
      <c r="BMT44" s="660"/>
      <c r="BMU44" s="661"/>
      <c r="BMV44" s="662" t="str">
        <f>IFERROR(IF(OR(BMQ44="日",BMQ44="祝",BMQ44=0,BMR44=""),"　",MAX(IF(AND(BMR44&lt;=BMV14,BMT44&gt;BMW14),BMW14-BMV14,IF(AND(BMR44&gt;BMV14,BMT44&lt;=BMW14),BMT44-BMR44,IF(AND(BMR44&lt;=BMV14,BMT44&lt;=BMW14),BMT44-BMV14,IF(AND(BMR44&gt;BMV14,BMT44&gt;BMW14),BMW14-BMR44,0)))),0)),0)</f>
        <v>　</v>
      </c>
      <c r="BMW44" s="663"/>
      <c r="BMX44" s="664"/>
      <c r="BMY44" s="662" t="str">
        <f>IFERROR(IF(OR(BMQ44="日",BMQ44="祝",BMQ44=0,BMR44=""),"　",MAX(IF(AND(BMR44&gt;BNB14,BMT44&gt;BMZ14),0,IF(AND(BMR44&lt;=BNB14,BMR44&gt;BMY14,BMT44&gt;BMZ14),BNB14-BMR44,IF(AND(BMR44&lt;=BNB14,BMR44&lt;=BMY14,BMT44&gt;BMZ14),BNB14-BMY14,IF(AND(BMR44&gt;BMY14,BMT44&lt;=BMZ14),BMT44-BMR44,IF(AND(BMR44&lt;=BMY14,BMT44&lt;=BMZ14),BMT44-BMY14,0))))),0)),0)</f>
        <v>　</v>
      </c>
      <c r="BMZ44" s="663"/>
      <c r="BNA44" s="664"/>
      <c r="BNB44" s="662" t="str">
        <f>IFERROR(IF(OR(BMQ44="日",BMQ44="祝",BMQ44=0,BMR44=""),"　",MAX(IF(AND(BMR44&lt;=BNB14,BMT44&gt;BNC14),BNC14-BNB14,IF(BMT44&lt;=BNC14,0,IF(AND(BMR44&gt;BNB14,BMT44&gt;BNC14),BNC14-BMR44,0))),0)),0)</f>
        <v>　</v>
      </c>
      <c r="BNC44" s="663"/>
      <c r="BND44" s="664"/>
      <c r="BNE44" s="662" t="str">
        <f>IFERROR(IF(OR(BMQ44="日",BMQ44="祝",BMQ44=0,BMR44=""),"　",MAX(IF(BMR44&gt;BNE14,BMT44-BMR44,IF(BMR44&lt;=BNE14,BMT44-BNE14,0)),0)),0)</f>
        <v>　</v>
      </c>
      <c r="BNF44" s="663"/>
      <c r="BNG44" s="664"/>
      <c r="BNH44" s="662" t="str">
        <f>IFERROR(IF(OR(BMQ44="日",BMQ44="祝",BMQ44=0,BMR44=""),"　",MAX(IF(AND(BMR44&lt;=BNH14,BMT44&gt;BNI14),BNI14-BNH14,IF(AND(BMR44&gt;BNH14,BMT44&lt;=BNI14),BMT44-BMR44,IF(AND(BMR44&lt;=BNH14,BMT44&lt;=BNI14),BMT44-BNH14,IF(AND(BMR44&gt;BNH14,BMT44&gt;BNI14),BNI14-BMR44,0)))),0)),0)</f>
        <v>　</v>
      </c>
      <c r="BNI44" s="663"/>
      <c r="BNJ44" s="664"/>
      <c r="BNK44" s="662" t="str">
        <f>IFERROR(IF(OR(BMQ44="日",BMQ44="祝",BMQ44=0,BMR44=""),"　",MAX(IF(AND(BMR44&gt;BNN14,BMT44&gt;BNL14),0,IF(AND(BMR44&lt;=BNN14,BMR44&gt;BNK14,BMT44&gt;BNL14),BNN14-BMR44,IF(AND(BMR44&lt;=BNN14,BMR44&lt;=BNK14,BMT44&gt;BNL14),BNN14-BNK14,IF(AND(BMR44&gt;BNK14,BMT44&lt;=BNL14),BMT44-BMR44,IF(AND(BMR44&lt;=BNK14,BMT44&lt;=BNL14),BMT44-BNK14,0))))),0)),0)</f>
        <v>　</v>
      </c>
      <c r="BNL44" s="663"/>
      <c r="BNM44" s="664"/>
      <c r="BNN44" s="662" t="str">
        <f>IFERROR(IF(OR(BMQ44="日",BMQ44="祝",BMQ44=0,BMR44=""),"　",MAX(IF(AND(BMR44&lt;=BNN14,BMT44&gt;BNO14),BNO14-BNN14,IF(BMT44&lt;=BNO14,0,IF(AND(BMR44&gt;BNN14,BMT44&gt;BNO14),BNO14-BMR44,0))),0)),0)</f>
        <v>　</v>
      </c>
      <c r="BNO44" s="663"/>
      <c r="BNP44" s="664"/>
      <c r="BNQ44" s="662" t="str">
        <f t="shared" si="31"/>
        <v>　</v>
      </c>
      <c r="BNR44" s="663"/>
      <c r="BNS44" s="664"/>
      <c r="BNT44" s="665" t="str">
        <f>IF(BNW44="×",TIME(0,0,0),IF(BOG4="非常勤",BMV44,BNH44))</f>
        <v>　</v>
      </c>
      <c r="BNU44" s="666"/>
      <c r="BNV44" s="667"/>
      <c r="BNW44" s="265"/>
      <c r="BNX44" s="665" t="str">
        <f>IF(BOA44="×",TIME(0,0,0),IF(BOG4="非常勤",BMY44,BNK44))</f>
        <v>　</v>
      </c>
      <c r="BNY44" s="666"/>
      <c r="BNZ44" s="667"/>
      <c r="BOA44" s="265"/>
      <c r="BOB44" s="665" t="str">
        <f>IF(BOE44="×",TIME(0,0,0),IF(BOG4="非常勤",BNB44,BNN44))</f>
        <v>　</v>
      </c>
      <c r="BOC44" s="666"/>
      <c r="BOD44" s="667"/>
      <c r="BOE44" s="265"/>
      <c r="BOF44" s="665" t="str">
        <f>IF(BOI44="×",TIME(0,0,0),IF(BOG4="非常勤",BNE44,BNQ44))</f>
        <v>　</v>
      </c>
      <c r="BOG44" s="666"/>
      <c r="BOH44" s="667"/>
      <c r="BOI44" s="265"/>
      <c r="BOJ44" s="668"/>
      <c r="BOK44" s="669"/>
      <c r="BOL44" s="668"/>
      <c r="BOM44" s="670"/>
      <c r="BON44" s="669"/>
      <c r="BOO44" s="671"/>
      <c r="BOP44" s="672"/>
      <c r="BOQ44" s="672"/>
      <c r="BOR44" s="673"/>
      <c r="BOS44" s="263">
        <f>$A$44</f>
        <v>30</v>
      </c>
      <c r="BOT44" s="264" t="str">
        <f>$B$44</f>
        <v>金</v>
      </c>
      <c r="BOU44" s="660"/>
      <c r="BOV44" s="661"/>
      <c r="BOW44" s="660"/>
      <c r="BOX44" s="661"/>
      <c r="BOY44" s="662" t="str">
        <f>IFERROR(IF(OR(BOT44="日",BOT44="祝",BOT44=0,BOU44=""),"　",MAX(IF(AND(BOU44&lt;=BOY14,BOW44&gt;BOZ14),BOZ14-BOY14,IF(AND(BOU44&gt;BOY14,BOW44&lt;=BOZ14),BOW44-BOU44,IF(AND(BOU44&lt;=BOY14,BOW44&lt;=BOZ14),BOW44-BOY14,IF(AND(BOU44&gt;BOY14,BOW44&gt;BOZ14),BOZ14-BOU44,0)))),0)),0)</f>
        <v>　</v>
      </c>
      <c r="BOZ44" s="663"/>
      <c r="BPA44" s="664"/>
      <c r="BPB44" s="662" t="str">
        <f>IFERROR(IF(OR(BOT44="日",BOT44="祝",BOT44=0,BOU44=""),"　",MAX(IF(AND(BOU44&gt;BPE14,BOW44&gt;BPC14),0,IF(AND(BOU44&lt;=BPE14,BOU44&gt;BPB14,BOW44&gt;BPC14),BPE14-BOU44,IF(AND(BOU44&lt;=BPE14,BOU44&lt;=BPB14,BOW44&gt;BPC14),BPE14-BPB14,IF(AND(BOU44&gt;BPB14,BOW44&lt;=BPC14),BOW44-BOU44,IF(AND(BOU44&lt;=BPB14,BOW44&lt;=BPC14),BOW44-BPB14,0))))),0)),0)</f>
        <v>　</v>
      </c>
      <c r="BPC44" s="663"/>
      <c r="BPD44" s="664"/>
      <c r="BPE44" s="662" t="str">
        <f>IFERROR(IF(OR(BOT44="日",BOT44="祝",BOT44=0,BOU44=""),"　",MAX(IF(AND(BOU44&lt;=BPE14,BOW44&gt;BPF14),BPF14-BPE14,IF(BOW44&lt;=BPF14,0,IF(AND(BOU44&gt;BPE14,BOW44&gt;BPF14),BPF14-BOU44,0))),0)),0)</f>
        <v>　</v>
      </c>
      <c r="BPF44" s="663"/>
      <c r="BPG44" s="664"/>
      <c r="BPH44" s="662" t="str">
        <f>IFERROR(IF(OR(BOT44="日",BOT44="祝",BOT44=0,BOU44=""),"　",MAX(IF(BOU44&gt;BPH14,BOW44-BOU44,IF(BOU44&lt;=BPH14,BOW44-BPH14,0)),0)),0)</f>
        <v>　</v>
      </c>
      <c r="BPI44" s="663"/>
      <c r="BPJ44" s="664"/>
      <c r="BPK44" s="662" t="str">
        <f>IFERROR(IF(OR(BOT44="日",BOT44="祝",BOT44=0,BOU44=""),"　",MAX(IF(AND(BOU44&lt;=BPK14,BOW44&gt;BPL14),BPL14-BPK14,IF(AND(BOU44&gt;BPK14,BOW44&lt;=BPL14),BOW44-BOU44,IF(AND(BOU44&lt;=BPK14,BOW44&lt;=BPL14),BOW44-BPK14,IF(AND(BOU44&gt;BPK14,BOW44&gt;BPL14),BPL14-BOU44,0)))),0)),0)</f>
        <v>　</v>
      </c>
      <c r="BPL44" s="663"/>
      <c r="BPM44" s="664"/>
      <c r="BPN44" s="662" t="str">
        <f>IFERROR(IF(OR(BOT44="日",BOT44="祝",BOT44=0,BOU44=""),"　",MAX(IF(AND(BOU44&gt;BPQ14,BOW44&gt;BPO14),0,IF(AND(BOU44&lt;=BPQ14,BOU44&gt;BPN14,BOW44&gt;BPO14),BPQ14-BOU44,IF(AND(BOU44&lt;=BPQ14,BOU44&lt;=BPN14,BOW44&gt;BPO14),BPQ14-BPN14,IF(AND(BOU44&gt;BPN14,BOW44&lt;=BPO14),BOW44-BOU44,IF(AND(BOU44&lt;=BPN14,BOW44&lt;=BPO14),BOW44-BPN14,0))))),0)),0)</f>
        <v>　</v>
      </c>
      <c r="BPO44" s="663"/>
      <c r="BPP44" s="664"/>
      <c r="BPQ44" s="662" t="str">
        <f>IFERROR(IF(OR(BOT44="日",BOT44="祝",BOT44=0,BOU44=""),"　",MAX(IF(AND(BOU44&lt;=BPQ14,BOW44&gt;BPR14),BPR14-BPQ14,IF(BOW44&lt;=BPR14,0,IF(AND(BOU44&gt;BPQ14,BOW44&gt;BPR14),BPR14-BOU44,0))),0)),0)</f>
        <v>　</v>
      </c>
      <c r="BPR44" s="663"/>
      <c r="BPS44" s="664"/>
      <c r="BPT44" s="662" t="str">
        <f t="shared" si="32"/>
        <v>　</v>
      </c>
      <c r="BPU44" s="663"/>
      <c r="BPV44" s="664"/>
      <c r="BPW44" s="665" t="str">
        <f>IF(BPZ44="×",TIME(0,0,0),IF(BQJ4="非常勤",BOY44,BPK44))</f>
        <v>　</v>
      </c>
      <c r="BPX44" s="666"/>
      <c r="BPY44" s="667"/>
      <c r="BPZ44" s="265"/>
      <c r="BQA44" s="665" t="str">
        <f>IF(BQD44="×",TIME(0,0,0),IF(BQJ4="非常勤",BPB44,BPN44))</f>
        <v>　</v>
      </c>
      <c r="BQB44" s="666"/>
      <c r="BQC44" s="667"/>
      <c r="BQD44" s="265"/>
      <c r="BQE44" s="665" t="str">
        <f>IF(BQH44="×",TIME(0,0,0),IF(BQJ4="非常勤",BPE44,BPQ44))</f>
        <v>　</v>
      </c>
      <c r="BQF44" s="666"/>
      <c r="BQG44" s="667"/>
      <c r="BQH44" s="265"/>
      <c r="BQI44" s="665" t="str">
        <f>IF(BQL44="×",TIME(0,0,0),IF(BQJ4="非常勤",BPH44,BPT44))</f>
        <v>　</v>
      </c>
      <c r="BQJ44" s="666"/>
      <c r="BQK44" s="667"/>
      <c r="BQL44" s="265"/>
      <c r="BQM44" s="668"/>
      <c r="BQN44" s="669"/>
      <c r="BQO44" s="668"/>
      <c r="BQP44" s="670"/>
      <c r="BQQ44" s="669"/>
      <c r="BQR44" s="671"/>
      <c r="BQS44" s="672"/>
      <c r="BQT44" s="672"/>
      <c r="BQU44" s="673"/>
      <c r="BQV44" s="263">
        <f>$A$44</f>
        <v>30</v>
      </c>
      <c r="BQW44" s="264" t="str">
        <f>$B$44</f>
        <v>金</v>
      </c>
      <c r="BQX44" s="660"/>
      <c r="BQY44" s="661"/>
      <c r="BQZ44" s="660"/>
      <c r="BRA44" s="661"/>
      <c r="BRB44" s="662" t="str">
        <f>IFERROR(IF(OR(BQW44="日",BQW44="祝",BQW44=0,BQX44=""),"　",MAX(IF(AND(BQX44&lt;=BRB14,BQZ44&gt;BRC14),BRC14-BRB14,IF(AND(BQX44&gt;BRB14,BQZ44&lt;=BRC14),BQZ44-BQX44,IF(AND(BQX44&lt;=BRB14,BQZ44&lt;=BRC14),BQZ44-BRB14,IF(AND(BQX44&gt;BRB14,BQZ44&gt;BRC14),BRC14-BQX44,0)))),0)),0)</f>
        <v>　</v>
      </c>
      <c r="BRC44" s="663"/>
      <c r="BRD44" s="664"/>
      <c r="BRE44" s="662" t="str">
        <f>IFERROR(IF(OR(BQW44="日",BQW44="祝",BQW44=0,BQX44=""),"　",MAX(IF(AND(BQX44&gt;BRH14,BQZ44&gt;BRF14),0,IF(AND(BQX44&lt;=BRH14,BQX44&gt;BRE14,BQZ44&gt;BRF14),BRH14-BQX44,IF(AND(BQX44&lt;=BRH14,BQX44&lt;=BRE14,BQZ44&gt;BRF14),BRH14-BRE14,IF(AND(BQX44&gt;BRE14,BQZ44&lt;=BRF14),BQZ44-BQX44,IF(AND(BQX44&lt;=BRE14,BQZ44&lt;=BRF14),BQZ44-BRE14,0))))),0)),0)</f>
        <v>　</v>
      </c>
      <c r="BRF44" s="663"/>
      <c r="BRG44" s="664"/>
      <c r="BRH44" s="662" t="str">
        <f>IFERROR(IF(OR(BQW44="日",BQW44="祝",BQW44=0,BQX44=""),"　",MAX(IF(AND(BQX44&lt;=BRH14,BQZ44&gt;BRI14),BRI14-BRH14,IF(BQZ44&lt;=BRI14,0,IF(AND(BQX44&gt;BRH14,BQZ44&gt;BRI14),BRI14-BQX44,0))),0)),0)</f>
        <v>　</v>
      </c>
      <c r="BRI44" s="663"/>
      <c r="BRJ44" s="664"/>
      <c r="BRK44" s="662" t="str">
        <f>IFERROR(IF(OR(BQW44="日",BQW44="祝",BQW44=0,BQX44=""),"　",MAX(IF(BQX44&gt;BRK14,BQZ44-BQX44,IF(BQX44&lt;=BRK14,BQZ44-BRK14,0)),0)),0)</f>
        <v>　</v>
      </c>
      <c r="BRL44" s="663"/>
      <c r="BRM44" s="664"/>
      <c r="BRN44" s="662" t="str">
        <f>IFERROR(IF(OR(BQW44="日",BQW44="祝",BQW44=0,BQX44=""),"　",MAX(IF(AND(BQX44&lt;=BRN14,BQZ44&gt;BRO14),BRO14-BRN14,IF(AND(BQX44&gt;BRN14,BQZ44&lt;=BRO14),BQZ44-BQX44,IF(AND(BQX44&lt;=BRN14,BQZ44&lt;=BRO14),BQZ44-BRN14,IF(AND(BQX44&gt;BRN14,BQZ44&gt;BRO14),BRO14-BQX44,0)))),0)),0)</f>
        <v>　</v>
      </c>
      <c r="BRO44" s="663"/>
      <c r="BRP44" s="664"/>
      <c r="BRQ44" s="662" t="str">
        <f>IFERROR(IF(OR(BQW44="日",BQW44="祝",BQW44=0,BQX44=""),"　",MAX(IF(AND(BQX44&gt;BRT14,BQZ44&gt;BRR14),0,IF(AND(BQX44&lt;=BRT14,BQX44&gt;BRQ14,BQZ44&gt;BRR14),BRT14-BQX44,IF(AND(BQX44&lt;=BRT14,BQX44&lt;=BRQ14,BQZ44&gt;BRR14),BRT14-BRQ14,IF(AND(BQX44&gt;BRQ14,BQZ44&lt;=BRR14),BQZ44-BQX44,IF(AND(BQX44&lt;=BRQ14,BQZ44&lt;=BRR14),BQZ44-BRQ14,0))))),0)),0)</f>
        <v>　</v>
      </c>
      <c r="BRR44" s="663"/>
      <c r="BRS44" s="664"/>
      <c r="BRT44" s="662" t="str">
        <f>IFERROR(IF(OR(BQW44="日",BQW44="祝",BQW44=0,BQX44=""),"　",MAX(IF(AND(BQX44&lt;=BRT14,BQZ44&gt;BRU14),BRU14-BRT14,IF(BQZ44&lt;=BRU14,0,IF(AND(BQX44&gt;BRT14,BQZ44&gt;BRU14),BRU14-BQX44,0))),0)),0)</f>
        <v>　</v>
      </c>
      <c r="BRU44" s="663"/>
      <c r="BRV44" s="664"/>
      <c r="BRW44" s="662" t="str">
        <f t="shared" si="33"/>
        <v>　</v>
      </c>
      <c r="BRX44" s="663"/>
      <c r="BRY44" s="664"/>
      <c r="BRZ44" s="665" t="str">
        <f>IF(BSC44="×",TIME(0,0,0),IF(BSM4="非常勤",BRB44,BRN44))</f>
        <v>　</v>
      </c>
      <c r="BSA44" s="666"/>
      <c r="BSB44" s="667"/>
      <c r="BSC44" s="265"/>
      <c r="BSD44" s="665" t="str">
        <f>IF(BSG44="×",TIME(0,0,0),IF(BSM4="非常勤",BRE44,BRQ44))</f>
        <v>　</v>
      </c>
      <c r="BSE44" s="666"/>
      <c r="BSF44" s="667"/>
      <c r="BSG44" s="265"/>
      <c r="BSH44" s="665" t="str">
        <f>IF(BSK44="×",TIME(0,0,0),IF(BSM4="非常勤",BRH44,BRT44))</f>
        <v>　</v>
      </c>
      <c r="BSI44" s="666"/>
      <c r="BSJ44" s="667"/>
      <c r="BSK44" s="265"/>
      <c r="BSL44" s="665" t="str">
        <f>IF(BSO44="×",TIME(0,0,0),IF(BSM4="非常勤",BRK44,BRW44))</f>
        <v>　</v>
      </c>
      <c r="BSM44" s="666"/>
      <c r="BSN44" s="667"/>
      <c r="BSO44" s="265"/>
      <c r="BSP44" s="668"/>
      <c r="BSQ44" s="669"/>
      <c r="BSR44" s="668"/>
      <c r="BSS44" s="670"/>
      <c r="BST44" s="669"/>
      <c r="BSU44" s="671"/>
      <c r="BSV44" s="672"/>
      <c r="BSW44" s="672"/>
      <c r="BSX44" s="673"/>
      <c r="BSY44" s="263">
        <f>$A$44</f>
        <v>30</v>
      </c>
      <c r="BSZ44" s="264" t="str">
        <f>$B$44</f>
        <v>金</v>
      </c>
      <c r="BTA44" s="660"/>
      <c r="BTB44" s="661"/>
      <c r="BTC44" s="660"/>
      <c r="BTD44" s="661"/>
      <c r="BTE44" s="662" t="str">
        <f>IFERROR(IF(OR(BSZ44="日",BSZ44="祝",BSZ44=0,BTA44=""),"　",MAX(IF(AND(BTA44&lt;=BTE14,BTC44&gt;BTF14),BTF14-BTE14,IF(AND(BTA44&gt;BTE14,BTC44&lt;=BTF14),BTC44-BTA44,IF(AND(BTA44&lt;=BTE14,BTC44&lt;=BTF14),BTC44-BTE14,IF(AND(BTA44&gt;BTE14,BTC44&gt;BTF14),BTF14-BTA44,0)))),0)),0)</f>
        <v>　</v>
      </c>
      <c r="BTF44" s="663"/>
      <c r="BTG44" s="664"/>
      <c r="BTH44" s="662" t="str">
        <f>IFERROR(IF(OR(BSZ44="日",BSZ44="祝",BSZ44=0,BTA44=""),"　",MAX(IF(AND(BTA44&gt;BTK14,BTC44&gt;BTI14),0,IF(AND(BTA44&lt;=BTK14,BTA44&gt;BTH14,BTC44&gt;BTI14),BTK14-BTA44,IF(AND(BTA44&lt;=BTK14,BTA44&lt;=BTH14,BTC44&gt;BTI14),BTK14-BTH14,IF(AND(BTA44&gt;BTH14,BTC44&lt;=BTI14),BTC44-BTA44,IF(AND(BTA44&lt;=BTH14,BTC44&lt;=BTI14),BTC44-BTH14,0))))),0)),0)</f>
        <v>　</v>
      </c>
      <c r="BTI44" s="663"/>
      <c r="BTJ44" s="664"/>
      <c r="BTK44" s="662" t="str">
        <f>IFERROR(IF(OR(BSZ44="日",BSZ44="祝",BSZ44=0,BTA44=""),"　",MAX(IF(AND(BTA44&lt;=BTK14,BTC44&gt;BTL14),BTL14-BTK14,IF(BTC44&lt;=BTL14,0,IF(AND(BTA44&gt;BTK14,BTC44&gt;BTL14),BTL14-BTA44,0))),0)),0)</f>
        <v>　</v>
      </c>
      <c r="BTL44" s="663"/>
      <c r="BTM44" s="664"/>
      <c r="BTN44" s="662" t="str">
        <f>IFERROR(IF(OR(BSZ44="日",BSZ44="祝",BSZ44=0,BTA44=""),"　",MAX(IF(BTA44&gt;BTN14,BTC44-BTA44,IF(BTA44&lt;=BTN14,BTC44-BTN14,0)),0)),0)</f>
        <v>　</v>
      </c>
      <c r="BTO44" s="663"/>
      <c r="BTP44" s="664"/>
      <c r="BTQ44" s="662" t="str">
        <f>IFERROR(IF(OR(BSZ44="日",BSZ44="祝",BSZ44=0,BTA44=""),"　",MAX(IF(AND(BTA44&lt;=BTQ14,BTC44&gt;BTR14),BTR14-BTQ14,IF(AND(BTA44&gt;BTQ14,BTC44&lt;=BTR14),BTC44-BTA44,IF(AND(BTA44&lt;=BTQ14,BTC44&lt;=BTR14),BTC44-BTQ14,IF(AND(BTA44&gt;BTQ14,BTC44&gt;BTR14),BTR14-BTA44,0)))),0)),0)</f>
        <v>　</v>
      </c>
      <c r="BTR44" s="663"/>
      <c r="BTS44" s="664"/>
      <c r="BTT44" s="662" t="str">
        <f>IFERROR(IF(OR(BSZ44="日",BSZ44="祝",BSZ44=0,BTA44=""),"　",MAX(IF(AND(BTA44&gt;BTW14,BTC44&gt;BTU14),0,IF(AND(BTA44&lt;=BTW14,BTA44&gt;BTT14,BTC44&gt;BTU14),BTW14-BTA44,IF(AND(BTA44&lt;=BTW14,BTA44&lt;=BTT14,BTC44&gt;BTU14),BTW14-BTT14,IF(AND(BTA44&gt;BTT14,BTC44&lt;=BTU14),BTC44-BTA44,IF(AND(BTA44&lt;=BTT14,BTC44&lt;=BTU14),BTC44-BTT14,0))))),0)),0)</f>
        <v>　</v>
      </c>
      <c r="BTU44" s="663"/>
      <c r="BTV44" s="664"/>
      <c r="BTW44" s="662" t="str">
        <f>IFERROR(IF(OR(BSZ44="日",BSZ44="祝",BSZ44=0,BTA44=""),"　",MAX(IF(AND(BTA44&lt;=BTW14,BTC44&gt;BTX14),BTX14-BTW14,IF(BTC44&lt;=BTX14,0,IF(AND(BTA44&gt;BTW14,BTC44&gt;BTX14),BTX14-BTA44,0))),0)),0)</f>
        <v>　</v>
      </c>
      <c r="BTX44" s="663"/>
      <c r="BTY44" s="664"/>
      <c r="BTZ44" s="662" t="str">
        <f t="shared" si="34"/>
        <v>　</v>
      </c>
      <c r="BUA44" s="663"/>
      <c r="BUB44" s="664"/>
      <c r="BUC44" s="665" t="str">
        <f>IF(BUF44="×",TIME(0,0,0),IF(BUP4="非常勤",BTE44,BTQ44))</f>
        <v>　</v>
      </c>
      <c r="BUD44" s="666"/>
      <c r="BUE44" s="667"/>
      <c r="BUF44" s="265"/>
      <c r="BUG44" s="665" t="str">
        <f>IF(BUJ44="×",TIME(0,0,0),IF(BUP4="非常勤",BTH44,BTT44))</f>
        <v>　</v>
      </c>
      <c r="BUH44" s="666"/>
      <c r="BUI44" s="667"/>
      <c r="BUJ44" s="265"/>
      <c r="BUK44" s="665" t="str">
        <f>IF(BUN44="×",TIME(0,0,0),IF(BUP4="非常勤",BTK44,BTW44))</f>
        <v>　</v>
      </c>
      <c r="BUL44" s="666"/>
      <c r="BUM44" s="667"/>
      <c r="BUN44" s="265"/>
      <c r="BUO44" s="665" t="str">
        <f>IF(BUR44="×",TIME(0,0,0),IF(BUP4="非常勤",BTN44,BTZ44))</f>
        <v>　</v>
      </c>
      <c r="BUP44" s="666"/>
      <c r="BUQ44" s="667"/>
      <c r="BUR44" s="265"/>
      <c r="BUS44" s="668"/>
      <c r="BUT44" s="669"/>
      <c r="BUU44" s="668"/>
      <c r="BUV44" s="670"/>
      <c r="BUW44" s="669"/>
      <c r="BUX44" s="671"/>
      <c r="BUY44" s="672"/>
      <c r="BUZ44" s="672"/>
      <c r="BVA44" s="673"/>
      <c r="BVB44" s="263">
        <f>$A$44</f>
        <v>30</v>
      </c>
      <c r="BVC44" s="264" t="str">
        <f>$B$44</f>
        <v>金</v>
      </c>
      <c r="BVD44" s="660"/>
      <c r="BVE44" s="661"/>
      <c r="BVF44" s="660"/>
      <c r="BVG44" s="661"/>
      <c r="BVH44" s="662" t="str">
        <f>IFERROR(IF(OR(BVC44="日",BVC44="祝",BVC44=0,BVD44=""),"　",MAX(IF(AND(BVD44&lt;=BVH14,BVF44&gt;BVI14),BVI14-BVH14,IF(AND(BVD44&gt;BVH14,BVF44&lt;=BVI14),BVF44-BVD44,IF(AND(BVD44&lt;=BVH14,BVF44&lt;=BVI14),BVF44-BVH14,IF(AND(BVD44&gt;BVH14,BVF44&gt;BVI14),BVI14-BVD44,0)))),0)),0)</f>
        <v>　</v>
      </c>
      <c r="BVI44" s="663"/>
      <c r="BVJ44" s="664"/>
      <c r="BVK44" s="662" t="str">
        <f>IFERROR(IF(OR(BVC44="日",BVC44="祝",BVC44=0,BVD44=""),"　",MAX(IF(AND(BVD44&gt;BVN14,BVF44&gt;BVL14),0,IF(AND(BVD44&lt;=BVN14,BVD44&gt;BVK14,BVF44&gt;BVL14),BVN14-BVD44,IF(AND(BVD44&lt;=BVN14,BVD44&lt;=BVK14,BVF44&gt;BVL14),BVN14-BVK14,IF(AND(BVD44&gt;BVK14,BVF44&lt;=BVL14),BVF44-BVD44,IF(AND(BVD44&lt;=BVK14,BVF44&lt;=BVL14),BVF44-BVK14,0))))),0)),0)</f>
        <v>　</v>
      </c>
      <c r="BVL44" s="663"/>
      <c r="BVM44" s="664"/>
      <c r="BVN44" s="662" t="str">
        <f>IFERROR(IF(OR(BVC44="日",BVC44="祝",BVC44=0,BVD44=""),"　",MAX(IF(AND(BVD44&lt;=BVN14,BVF44&gt;BVO14),BVO14-BVN14,IF(BVF44&lt;=BVO14,0,IF(AND(BVD44&gt;BVN14,BVF44&gt;BVO14),BVO14-BVD44,0))),0)),0)</f>
        <v>　</v>
      </c>
      <c r="BVO44" s="663"/>
      <c r="BVP44" s="664"/>
      <c r="BVQ44" s="662" t="str">
        <f>IFERROR(IF(OR(BVC44="日",BVC44="祝",BVC44=0,BVD44=""),"　",MAX(IF(BVD44&gt;BVQ14,BVF44-BVD44,IF(BVD44&lt;=BVQ14,BVF44-BVQ14,0)),0)),0)</f>
        <v>　</v>
      </c>
      <c r="BVR44" s="663"/>
      <c r="BVS44" s="664"/>
      <c r="BVT44" s="662" t="str">
        <f>IFERROR(IF(OR(BVC44="日",BVC44="祝",BVC44=0,BVD44=""),"　",MAX(IF(AND(BVD44&lt;=BVT14,BVF44&gt;BVU14),BVU14-BVT14,IF(AND(BVD44&gt;BVT14,BVF44&lt;=BVU14),BVF44-BVD44,IF(AND(BVD44&lt;=BVT14,BVF44&lt;=BVU14),BVF44-BVT14,IF(AND(BVD44&gt;BVT14,BVF44&gt;BVU14),BVU14-BVD44,0)))),0)),0)</f>
        <v>　</v>
      </c>
      <c r="BVU44" s="663"/>
      <c r="BVV44" s="664"/>
      <c r="BVW44" s="662" t="str">
        <f>IFERROR(IF(OR(BVC44="日",BVC44="祝",BVC44=0,BVD44=""),"　",MAX(IF(AND(BVD44&gt;BVZ14,BVF44&gt;BVX14),0,IF(AND(BVD44&lt;=BVZ14,BVD44&gt;BVW14,BVF44&gt;BVX14),BVZ14-BVD44,IF(AND(BVD44&lt;=BVZ14,BVD44&lt;=BVW14,BVF44&gt;BVX14),BVZ14-BVW14,IF(AND(BVD44&gt;BVW14,BVF44&lt;=BVX14),BVF44-BVD44,IF(AND(BVD44&lt;=BVW14,BVF44&lt;=BVX14),BVF44-BVW14,0))))),0)),0)</f>
        <v>　</v>
      </c>
      <c r="BVX44" s="663"/>
      <c r="BVY44" s="664"/>
      <c r="BVZ44" s="662" t="str">
        <f>IFERROR(IF(OR(BVC44="日",BVC44="祝",BVC44=0,BVD44=""),"　",MAX(IF(AND(BVD44&lt;=BVZ14,BVF44&gt;BWA14),BWA14-BVZ14,IF(BVF44&lt;=BWA14,0,IF(AND(BVD44&gt;BVZ14,BVF44&gt;BWA14),BWA14-BVD44,0))),0)),0)</f>
        <v>　</v>
      </c>
      <c r="BWA44" s="663"/>
      <c r="BWB44" s="664"/>
      <c r="BWC44" s="662" t="str">
        <f t="shared" si="35"/>
        <v>　</v>
      </c>
      <c r="BWD44" s="663"/>
      <c r="BWE44" s="664"/>
      <c r="BWF44" s="665" t="str">
        <f>IF(BWI44="×",TIME(0,0,0),IF(BWS4="非常勤",BVH44,BVT44))</f>
        <v>　</v>
      </c>
      <c r="BWG44" s="666"/>
      <c r="BWH44" s="667"/>
      <c r="BWI44" s="265"/>
      <c r="BWJ44" s="665" t="str">
        <f>IF(BWM44="×",TIME(0,0,0),IF(BWS4="非常勤",BVK44,BVW44))</f>
        <v>　</v>
      </c>
      <c r="BWK44" s="666"/>
      <c r="BWL44" s="667"/>
      <c r="BWM44" s="265"/>
      <c r="BWN44" s="665" t="str">
        <f>IF(BWQ44="×",TIME(0,0,0),IF(BWS4="非常勤",BVN44,BVZ44))</f>
        <v>　</v>
      </c>
      <c r="BWO44" s="666"/>
      <c r="BWP44" s="667"/>
      <c r="BWQ44" s="265"/>
      <c r="BWR44" s="665" t="str">
        <f>IF(BWU44="×",TIME(0,0,0),IF(BWS4="非常勤",BVQ44,BWC44))</f>
        <v>　</v>
      </c>
      <c r="BWS44" s="666"/>
      <c r="BWT44" s="667"/>
      <c r="BWU44" s="265"/>
      <c r="BWV44" s="668"/>
      <c r="BWW44" s="669"/>
      <c r="BWX44" s="668"/>
      <c r="BWY44" s="670"/>
      <c r="BWZ44" s="669"/>
      <c r="BXA44" s="671"/>
      <c r="BXB44" s="672"/>
      <c r="BXC44" s="672"/>
      <c r="BXD44" s="673"/>
      <c r="BXE44" s="263">
        <f>$A$44</f>
        <v>30</v>
      </c>
      <c r="BXF44" s="264" t="str">
        <f>$B$44</f>
        <v>金</v>
      </c>
      <c r="BXG44" s="660"/>
      <c r="BXH44" s="661"/>
      <c r="BXI44" s="660"/>
      <c r="BXJ44" s="661"/>
      <c r="BXK44" s="662" t="str">
        <f>IFERROR(IF(OR(BXF44="日",BXF44="祝",BXF44=0,BXG44=""),"　",MAX(IF(AND(BXG44&lt;=BXK14,BXI44&gt;BXL14),BXL14-BXK14,IF(AND(BXG44&gt;BXK14,BXI44&lt;=BXL14),BXI44-BXG44,IF(AND(BXG44&lt;=BXK14,BXI44&lt;=BXL14),BXI44-BXK14,IF(AND(BXG44&gt;BXK14,BXI44&gt;BXL14),BXL14-BXG44,0)))),0)),0)</f>
        <v>　</v>
      </c>
      <c r="BXL44" s="663"/>
      <c r="BXM44" s="664"/>
      <c r="BXN44" s="662" t="str">
        <f>IFERROR(IF(OR(BXF44="日",BXF44="祝",BXF44=0,BXG44=""),"　",MAX(IF(AND(BXG44&gt;BXQ14,BXI44&gt;BXO14),0,IF(AND(BXG44&lt;=BXQ14,BXG44&gt;BXN14,BXI44&gt;BXO14),BXQ14-BXG44,IF(AND(BXG44&lt;=BXQ14,BXG44&lt;=BXN14,BXI44&gt;BXO14),BXQ14-BXN14,IF(AND(BXG44&gt;BXN14,BXI44&lt;=BXO14),BXI44-BXG44,IF(AND(BXG44&lt;=BXN14,BXI44&lt;=BXO14),BXI44-BXN14,0))))),0)),0)</f>
        <v>　</v>
      </c>
      <c r="BXO44" s="663"/>
      <c r="BXP44" s="664"/>
      <c r="BXQ44" s="662" t="str">
        <f>IFERROR(IF(OR(BXF44="日",BXF44="祝",BXF44=0,BXG44=""),"　",MAX(IF(AND(BXG44&lt;=BXQ14,BXI44&gt;BXR14),BXR14-BXQ14,IF(BXI44&lt;=BXR14,0,IF(AND(BXG44&gt;BXQ14,BXI44&gt;BXR14),BXR14-BXG44,0))),0)),0)</f>
        <v>　</v>
      </c>
      <c r="BXR44" s="663"/>
      <c r="BXS44" s="664"/>
      <c r="BXT44" s="662" t="str">
        <f>IFERROR(IF(OR(BXF44="日",BXF44="祝",BXF44=0,BXG44=""),"　",MAX(IF(BXG44&gt;BXT14,BXI44-BXG44,IF(BXG44&lt;=BXT14,BXI44-BXT14,0)),0)),0)</f>
        <v>　</v>
      </c>
      <c r="BXU44" s="663"/>
      <c r="BXV44" s="664"/>
      <c r="BXW44" s="662" t="str">
        <f>IFERROR(IF(OR(BXF44="日",BXF44="祝",BXF44=0,BXG44=""),"　",MAX(IF(AND(BXG44&lt;=BXW14,BXI44&gt;BXX14),BXX14-BXW14,IF(AND(BXG44&gt;BXW14,BXI44&lt;=BXX14),BXI44-BXG44,IF(AND(BXG44&lt;=BXW14,BXI44&lt;=BXX14),BXI44-BXW14,IF(AND(BXG44&gt;BXW14,BXI44&gt;BXX14),BXX14-BXG44,0)))),0)),0)</f>
        <v>　</v>
      </c>
      <c r="BXX44" s="663"/>
      <c r="BXY44" s="664"/>
      <c r="BXZ44" s="662" t="str">
        <f>IFERROR(IF(OR(BXF44="日",BXF44="祝",BXF44=0,BXG44=""),"　",MAX(IF(AND(BXG44&gt;BYC14,BXI44&gt;BYA14),0,IF(AND(BXG44&lt;=BYC14,BXG44&gt;BXZ14,BXI44&gt;BYA14),BYC14-BXG44,IF(AND(BXG44&lt;=BYC14,BXG44&lt;=BXZ14,BXI44&gt;BYA14),BYC14-BXZ14,IF(AND(BXG44&gt;BXZ14,BXI44&lt;=BYA14),BXI44-BXG44,IF(AND(BXG44&lt;=BXZ14,BXI44&lt;=BYA14),BXI44-BXZ14,0))))),0)),0)</f>
        <v>　</v>
      </c>
      <c r="BYA44" s="663"/>
      <c r="BYB44" s="664"/>
      <c r="BYC44" s="662" t="str">
        <f>IFERROR(IF(OR(BXF44="日",BXF44="祝",BXF44=0,BXG44=""),"　",MAX(IF(AND(BXG44&lt;=BYC14,BXI44&gt;BYD14),BYD14-BYC14,IF(BXI44&lt;=BYD14,0,IF(AND(BXG44&gt;BYC14,BXI44&gt;BYD14),BYD14-BXG44,0))),0)),0)</f>
        <v>　</v>
      </c>
      <c r="BYD44" s="663"/>
      <c r="BYE44" s="664"/>
      <c r="BYF44" s="662" t="str">
        <f t="shared" si="36"/>
        <v>　</v>
      </c>
      <c r="BYG44" s="663"/>
      <c r="BYH44" s="664"/>
      <c r="BYI44" s="665" t="str">
        <f>IF(BYL44="×",TIME(0,0,0),IF(BYV4="非常勤",BXK44,BXW44))</f>
        <v>　</v>
      </c>
      <c r="BYJ44" s="666"/>
      <c r="BYK44" s="667"/>
      <c r="BYL44" s="265"/>
      <c r="BYM44" s="665" t="str">
        <f>IF(BYP44="×",TIME(0,0,0),IF(BYV4="非常勤",BXN44,BXZ44))</f>
        <v>　</v>
      </c>
      <c r="BYN44" s="666"/>
      <c r="BYO44" s="667"/>
      <c r="BYP44" s="265"/>
      <c r="BYQ44" s="665" t="str">
        <f>IF(BYT44="×",TIME(0,0,0),IF(BYV4="非常勤",BXQ44,BYC44))</f>
        <v>　</v>
      </c>
      <c r="BYR44" s="666"/>
      <c r="BYS44" s="667"/>
      <c r="BYT44" s="265"/>
      <c r="BYU44" s="665" t="str">
        <f>IF(BYX44="×",TIME(0,0,0),IF(BYV4="非常勤",BXT44,BYF44))</f>
        <v>　</v>
      </c>
      <c r="BYV44" s="666"/>
      <c r="BYW44" s="667"/>
      <c r="BYX44" s="265"/>
      <c r="BYY44" s="668"/>
      <c r="BYZ44" s="669"/>
      <c r="BZA44" s="668"/>
      <c r="BZB44" s="670"/>
      <c r="BZC44" s="669"/>
      <c r="BZD44" s="671"/>
      <c r="BZE44" s="672"/>
      <c r="BZF44" s="672"/>
      <c r="BZG44" s="673"/>
      <c r="BZH44" s="263">
        <f>$A$44</f>
        <v>30</v>
      </c>
      <c r="BZI44" s="264" t="str">
        <f>$B$44</f>
        <v>金</v>
      </c>
      <c r="BZJ44" s="660"/>
      <c r="BZK44" s="661"/>
      <c r="BZL44" s="660"/>
      <c r="BZM44" s="661"/>
      <c r="BZN44" s="662" t="str">
        <f>IFERROR(IF(OR(BZI44="日",BZI44="祝",BZI44=0,BZJ44=""),"　",MAX(IF(AND(BZJ44&lt;=BZN14,BZL44&gt;BZO14),BZO14-BZN14,IF(AND(BZJ44&gt;BZN14,BZL44&lt;=BZO14),BZL44-BZJ44,IF(AND(BZJ44&lt;=BZN14,BZL44&lt;=BZO14),BZL44-BZN14,IF(AND(BZJ44&gt;BZN14,BZL44&gt;BZO14),BZO14-BZJ44,0)))),0)),0)</f>
        <v>　</v>
      </c>
      <c r="BZO44" s="663"/>
      <c r="BZP44" s="664"/>
      <c r="BZQ44" s="662" t="str">
        <f>IFERROR(IF(OR(BZI44="日",BZI44="祝",BZI44=0,BZJ44=""),"　",MAX(IF(AND(BZJ44&gt;BZT14,BZL44&gt;BZR14),0,IF(AND(BZJ44&lt;=BZT14,BZJ44&gt;BZQ14,BZL44&gt;BZR14),BZT14-BZJ44,IF(AND(BZJ44&lt;=BZT14,BZJ44&lt;=BZQ14,BZL44&gt;BZR14),BZT14-BZQ14,IF(AND(BZJ44&gt;BZQ14,BZL44&lt;=BZR14),BZL44-BZJ44,IF(AND(BZJ44&lt;=BZQ14,BZL44&lt;=BZR14),BZL44-BZQ14,0))))),0)),0)</f>
        <v>　</v>
      </c>
      <c r="BZR44" s="663"/>
      <c r="BZS44" s="664"/>
      <c r="BZT44" s="662" t="str">
        <f>IFERROR(IF(OR(BZI44="日",BZI44="祝",BZI44=0,BZJ44=""),"　",MAX(IF(AND(BZJ44&lt;=BZT14,BZL44&gt;BZU14),BZU14-BZT14,IF(BZL44&lt;=BZU14,0,IF(AND(BZJ44&gt;BZT14,BZL44&gt;BZU14),BZU14-BZJ44,0))),0)),0)</f>
        <v>　</v>
      </c>
      <c r="BZU44" s="663"/>
      <c r="BZV44" s="664"/>
      <c r="BZW44" s="662" t="str">
        <f>IFERROR(IF(OR(BZI44="日",BZI44="祝",BZI44=0,BZJ44=""),"　",MAX(IF(BZJ44&gt;BZW14,BZL44-BZJ44,IF(BZJ44&lt;=BZW14,BZL44-BZW14,0)),0)),0)</f>
        <v>　</v>
      </c>
      <c r="BZX44" s="663"/>
      <c r="BZY44" s="664"/>
      <c r="BZZ44" s="662" t="str">
        <f>IFERROR(IF(OR(BZI44="日",BZI44="祝",BZI44=0,BZJ44=""),"　",MAX(IF(AND(BZJ44&lt;=BZZ14,BZL44&gt;CAA14),CAA14-BZZ14,IF(AND(BZJ44&gt;BZZ14,BZL44&lt;=CAA14),BZL44-BZJ44,IF(AND(BZJ44&lt;=BZZ14,BZL44&lt;=CAA14),BZL44-BZZ14,IF(AND(BZJ44&gt;BZZ14,BZL44&gt;CAA14),CAA14-BZJ44,0)))),0)),0)</f>
        <v>　</v>
      </c>
      <c r="CAA44" s="663"/>
      <c r="CAB44" s="664"/>
      <c r="CAC44" s="662" t="str">
        <f>IFERROR(IF(OR(BZI44="日",BZI44="祝",BZI44=0,BZJ44=""),"　",MAX(IF(AND(BZJ44&gt;CAF14,BZL44&gt;CAD14),0,IF(AND(BZJ44&lt;=CAF14,BZJ44&gt;CAC14,BZL44&gt;CAD14),CAF14-BZJ44,IF(AND(BZJ44&lt;=CAF14,BZJ44&lt;=CAC14,BZL44&gt;CAD14),CAF14-CAC14,IF(AND(BZJ44&gt;CAC14,BZL44&lt;=CAD14),BZL44-BZJ44,IF(AND(BZJ44&lt;=CAC14,BZL44&lt;=CAD14),BZL44-CAC14,0))))),0)),0)</f>
        <v>　</v>
      </c>
      <c r="CAD44" s="663"/>
      <c r="CAE44" s="664"/>
      <c r="CAF44" s="662" t="str">
        <f>IFERROR(IF(OR(BZI44="日",BZI44="祝",BZI44=0,BZJ44=""),"　",MAX(IF(AND(BZJ44&lt;=CAF14,BZL44&gt;CAG14),CAG14-CAF14,IF(BZL44&lt;=CAG14,0,IF(AND(BZJ44&gt;CAF14,BZL44&gt;CAG14),CAG14-BZJ44,0))),0)),0)</f>
        <v>　</v>
      </c>
      <c r="CAG44" s="663"/>
      <c r="CAH44" s="664"/>
      <c r="CAI44" s="662" t="str">
        <f t="shared" si="37"/>
        <v>　</v>
      </c>
      <c r="CAJ44" s="663"/>
      <c r="CAK44" s="664"/>
      <c r="CAL44" s="665" t="str">
        <f>IF(CAO44="×",TIME(0,0,0),IF(CAY4="非常勤",BZN44,BZZ44))</f>
        <v>　</v>
      </c>
      <c r="CAM44" s="666"/>
      <c r="CAN44" s="667"/>
      <c r="CAO44" s="265"/>
      <c r="CAP44" s="665" t="str">
        <f>IF(CAS44="×",TIME(0,0,0),IF(CAY4="非常勤",BZQ44,CAC44))</f>
        <v>　</v>
      </c>
      <c r="CAQ44" s="666"/>
      <c r="CAR44" s="667"/>
      <c r="CAS44" s="265"/>
      <c r="CAT44" s="665" t="str">
        <f>IF(CAW44="×",TIME(0,0,0),IF(CAY4="非常勤",BZT44,CAF44))</f>
        <v>　</v>
      </c>
      <c r="CAU44" s="666"/>
      <c r="CAV44" s="667"/>
      <c r="CAW44" s="265"/>
      <c r="CAX44" s="665" t="str">
        <f>IF(CBA44="×",TIME(0,0,0),IF(CAY4="非常勤",BZW44,CAI44))</f>
        <v>　</v>
      </c>
      <c r="CAY44" s="666"/>
      <c r="CAZ44" s="667"/>
      <c r="CBA44" s="265"/>
      <c r="CBB44" s="668"/>
      <c r="CBC44" s="669"/>
      <c r="CBD44" s="668"/>
      <c r="CBE44" s="670"/>
      <c r="CBF44" s="669"/>
      <c r="CBG44" s="671"/>
      <c r="CBH44" s="672"/>
      <c r="CBI44" s="672"/>
      <c r="CBJ44" s="673"/>
      <c r="CBK44" s="263">
        <f>$A$44</f>
        <v>30</v>
      </c>
      <c r="CBL44" s="264" t="str">
        <f>$B$44</f>
        <v>金</v>
      </c>
      <c r="CBM44" s="660"/>
      <c r="CBN44" s="661"/>
      <c r="CBO44" s="660"/>
      <c r="CBP44" s="661"/>
      <c r="CBQ44" s="662" t="str">
        <f>IFERROR(IF(OR(CBL44="日",CBL44="祝",CBL44=0,CBM44=""),"　",MAX(IF(AND(CBM44&lt;=CBQ14,CBO44&gt;CBR14),CBR14-CBQ14,IF(AND(CBM44&gt;CBQ14,CBO44&lt;=CBR14),CBO44-CBM44,IF(AND(CBM44&lt;=CBQ14,CBO44&lt;=CBR14),CBO44-CBQ14,IF(AND(CBM44&gt;CBQ14,CBO44&gt;CBR14),CBR14-CBM44,0)))),0)),0)</f>
        <v>　</v>
      </c>
      <c r="CBR44" s="663"/>
      <c r="CBS44" s="664"/>
      <c r="CBT44" s="662" t="str">
        <f>IFERROR(IF(OR(CBL44="日",CBL44="祝",CBL44=0,CBM44=""),"　",MAX(IF(AND(CBM44&gt;CBW14,CBO44&gt;CBU14),0,IF(AND(CBM44&lt;=CBW14,CBM44&gt;CBT14,CBO44&gt;CBU14),CBW14-CBM44,IF(AND(CBM44&lt;=CBW14,CBM44&lt;=CBT14,CBO44&gt;CBU14),CBW14-CBT14,IF(AND(CBM44&gt;CBT14,CBO44&lt;=CBU14),CBO44-CBM44,IF(AND(CBM44&lt;=CBT14,CBO44&lt;=CBU14),CBO44-CBT14,0))))),0)),0)</f>
        <v>　</v>
      </c>
      <c r="CBU44" s="663"/>
      <c r="CBV44" s="664"/>
      <c r="CBW44" s="662" t="str">
        <f>IFERROR(IF(OR(CBL44="日",CBL44="祝",CBL44=0,CBM44=""),"　",MAX(IF(AND(CBM44&lt;=CBW14,CBO44&gt;CBX14),CBX14-CBW14,IF(CBO44&lt;=CBX14,0,IF(AND(CBM44&gt;CBW14,CBO44&gt;CBX14),CBX14-CBM44,0))),0)),0)</f>
        <v>　</v>
      </c>
      <c r="CBX44" s="663"/>
      <c r="CBY44" s="664"/>
      <c r="CBZ44" s="662" t="str">
        <f>IFERROR(IF(OR(CBL44="日",CBL44="祝",CBL44=0,CBM44=""),"　",MAX(IF(CBM44&gt;CBZ14,CBO44-CBM44,IF(CBM44&lt;=CBZ14,CBO44-CBZ14,0)),0)),0)</f>
        <v>　</v>
      </c>
      <c r="CCA44" s="663"/>
      <c r="CCB44" s="664"/>
      <c r="CCC44" s="662" t="str">
        <f>IFERROR(IF(OR(CBL44="日",CBL44="祝",CBL44=0,CBM44=""),"　",MAX(IF(AND(CBM44&lt;=CCC14,CBO44&gt;CCD14),CCD14-CCC14,IF(AND(CBM44&gt;CCC14,CBO44&lt;=CCD14),CBO44-CBM44,IF(AND(CBM44&lt;=CCC14,CBO44&lt;=CCD14),CBO44-CCC14,IF(AND(CBM44&gt;CCC14,CBO44&gt;CCD14),CCD14-CBM44,0)))),0)),0)</f>
        <v>　</v>
      </c>
      <c r="CCD44" s="663"/>
      <c r="CCE44" s="664"/>
      <c r="CCF44" s="662" t="str">
        <f>IFERROR(IF(OR(CBL44="日",CBL44="祝",CBL44=0,CBM44=""),"　",MAX(IF(AND(CBM44&gt;CCI14,CBO44&gt;CCG14),0,IF(AND(CBM44&lt;=CCI14,CBM44&gt;CCF14,CBO44&gt;CCG14),CCI14-CBM44,IF(AND(CBM44&lt;=CCI14,CBM44&lt;=CCF14,CBO44&gt;CCG14),CCI14-CCF14,IF(AND(CBM44&gt;CCF14,CBO44&lt;=CCG14),CBO44-CBM44,IF(AND(CBM44&lt;=CCF14,CBO44&lt;=CCG14),CBO44-CCF14,0))))),0)),0)</f>
        <v>　</v>
      </c>
      <c r="CCG44" s="663"/>
      <c r="CCH44" s="664"/>
      <c r="CCI44" s="662" t="str">
        <f>IFERROR(IF(OR(CBL44="日",CBL44="祝",CBL44=0,CBM44=""),"　",MAX(IF(AND(CBM44&lt;=CCI14,CBO44&gt;CCJ14),CCJ14-CCI14,IF(CBO44&lt;=CCJ14,0,IF(AND(CBM44&gt;CCI14,CBO44&gt;CCJ14),CCJ14-CBM44,0))),0)),0)</f>
        <v>　</v>
      </c>
      <c r="CCJ44" s="663"/>
      <c r="CCK44" s="664"/>
      <c r="CCL44" s="662" t="str">
        <f t="shared" si="38"/>
        <v>　</v>
      </c>
      <c r="CCM44" s="663"/>
      <c r="CCN44" s="664"/>
      <c r="CCO44" s="665" t="str">
        <f>IF(CCR44="×",TIME(0,0,0),IF(CDB4="非常勤",CBQ44,CCC44))</f>
        <v>　</v>
      </c>
      <c r="CCP44" s="666"/>
      <c r="CCQ44" s="667"/>
      <c r="CCR44" s="265"/>
      <c r="CCS44" s="665" t="str">
        <f>IF(CCV44="×",TIME(0,0,0),IF(CDB4="非常勤",CBT44,CCF44))</f>
        <v>　</v>
      </c>
      <c r="CCT44" s="666"/>
      <c r="CCU44" s="667"/>
      <c r="CCV44" s="265"/>
      <c r="CCW44" s="665" t="str">
        <f>IF(CCZ44="×",TIME(0,0,0),IF(CDB4="非常勤",CBW44,CCI44))</f>
        <v>　</v>
      </c>
      <c r="CCX44" s="666"/>
      <c r="CCY44" s="667"/>
      <c r="CCZ44" s="265"/>
      <c r="CDA44" s="665" t="str">
        <f>IF(CDD44="×",TIME(0,0,0),IF(CDB4="非常勤",CBZ44,CCL44))</f>
        <v>　</v>
      </c>
      <c r="CDB44" s="666"/>
      <c r="CDC44" s="667"/>
      <c r="CDD44" s="265"/>
      <c r="CDE44" s="668"/>
      <c r="CDF44" s="669"/>
      <c r="CDG44" s="668"/>
      <c r="CDH44" s="670"/>
      <c r="CDI44" s="669"/>
      <c r="CDJ44" s="671"/>
      <c r="CDK44" s="672"/>
      <c r="CDL44" s="672"/>
      <c r="CDM44" s="673"/>
      <c r="CDN44" s="263">
        <f>$A$44</f>
        <v>30</v>
      </c>
      <c r="CDO44" s="264" t="str">
        <f>$B$44</f>
        <v>金</v>
      </c>
      <c r="CDP44" s="660"/>
      <c r="CDQ44" s="661"/>
      <c r="CDR44" s="660"/>
      <c r="CDS44" s="661"/>
      <c r="CDT44" s="662" t="str">
        <f>IFERROR(IF(OR(CDO44="日",CDO44="祝",CDO44=0,CDP44=""),"　",MAX(IF(AND(CDP44&lt;=CDT14,CDR44&gt;CDU14),CDU14-CDT14,IF(AND(CDP44&gt;CDT14,CDR44&lt;=CDU14),CDR44-CDP44,IF(AND(CDP44&lt;=CDT14,CDR44&lt;=CDU14),CDR44-CDT14,IF(AND(CDP44&gt;CDT14,CDR44&gt;CDU14),CDU14-CDP44,0)))),0)),0)</f>
        <v>　</v>
      </c>
      <c r="CDU44" s="663"/>
      <c r="CDV44" s="664"/>
      <c r="CDW44" s="662" t="str">
        <f>IFERROR(IF(OR(CDO44="日",CDO44="祝",CDO44=0,CDP44=""),"　",MAX(IF(AND(CDP44&gt;CDZ14,CDR44&gt;CDX14),0,IF(AND(CDP44&lt;=CDZ14,CDP44&gt;CDW14,CDR44&gt;CDX14),CDZ14-CDP44,IF(AND(CDP44&lt;=CDZ14,CDP44&lt;=CDW14,CDR44&gt;CDX14),CDZ14-CDW14,IF(AND(CDP44&gt;CDW14,CDR44&lt;=CDX14),CDR44-CDP44,IF(AND(CDP44&lt;=CDW14,CDR44&lt;=CDX14),CDR44-CDW14,0))))),0)),0)</f>
        <v>　</v>
      </c>
      <c r="CDX44" s="663"/>
      <c r="CDY44" s="664"/>
      <c r="CDZ44" s="662" t="str">
        <f>IFERROR(IF(OR(CDO44="日",CDO44="祝",CDO44=0,CDP44=""),"　",MAX(IF(AND(CDP44&lt;=CDZ14,CDR44&gt;CEA14),CEA14-CDZ14,IF(CDR44&lt;=CEA14,0,IF(AND(CDP44&gt;CDZ14,CDR44&gt;CEA14),CEA14-CDP44,0))),0)),0)</f>
        <v>　</v>
      </c>
      <c r="CEA44" s="663"/>
      <c r="CEB44" s="664"/>
      <c r="CEC44" s="662" t="str">
        <f>IFERROR(IF(OR(CDO44="日",CDO44="祝",CDO44=0,CDP44=""),"　",MAX(IF(CDP44&gt;CEC14,CDR44-CDP44,IF(CDP44&lt;=CEC14,CDR44-CEC14,0)),0)),0)</f>
        <v>　</v>
      </c>
      <c r="CED44" s="663"/>
      <c r="CEE44" s="664"/>
      <c r="CEF44" s="662" t="str">
        <f>IFERROR(IF(OR(CDO44="日",CDO44="祝",CDO44=0,CDP44=""),"　",MAX(IF(AND(CDP44&lt;=CEF14,CDR44&gt;CEG14),CEG14-CEF14,IF(AND(CDP44&gt;CEF14,CDR44&lt;=CEG14),CDR44-CDP44,IF(AND(CDP44&lt;=CEF14,CDR44&lt;=CEG14),CDR44-CEF14,IF(AND(CDP44&gt;CEF14,CDR44&gt;CEG14),CEG14-CDP44,0)))),0)),0)</f>
        <v>　</v>
      </c>
      <c r="CEG44" s="663"/>
      <c r="CEH44" s="664"/>
      <c r="CEI44" s="662" t="str">
        <f>IFERROR(IF(OR(CDO44="日",CDO44="祝",CDO44=0,CDP44=""),"　",MAX(IF(AND(CDP44&gt;CEL14,CDR44&gt;CEJ14),0,IF(AND(CDP44&lt;=CEL14,CDP44&gt;CEI14,CDR44&gt;CEJ14),CEL14-CDP44,IF(AND(CDP44&lt;=CEL14,CDP44&lt;=CEI14,CDR44&gt;CEJ14),CEL14-CEI14,IF(AND(CDP44&gt;CEI14,CDR44&lt;=CEJ14),CDR44-CDP44,IF(AND(CDP44&lt;=CEI14,CDR44&lt;=CEJ14),CDR44-CEI14,0))))),0)),0)</f>
        <v>　</v>
      </c>
      <c r="CEJ44" s="663"/>
      <c r="CEK44" s="664"/>
      <c r="CEL44" s="662" t="str">
        <f>IFERROR(IF(OR(CDO44="日",CDO44="祝",CDO44=0,CDP44=""),"　",MAX(IF(AND(CDP44&lt;=CEL14,CDR44&gt;CEM14),CEM14-CEL14,IF(CDR44&lt;=CEM14,0,IF(AND(CDP44&gt;CEL14,CDR44&gt;CEM14),CEM14-CDP44,0))),0)),0)</f>
        <v>　</v>
      </c>
      <c r="CEM44" s="663"/>
      <c r="CEN44" s="664"/>
      <c r="CEO44" s="662" t="str">
        <f t="shared" si="39"/>
        <v>　</v>
      </c>
      <c r="CEP44" s="663"/>
      <c r="CEQ44" s="664"/>
      <c r="CER44" s="665" t="str">
        <f>IF(CEU44="×",TIME(0,0,0),IF(CFE4="非常勤",CDT44,CEF44))</f>
        <v>　</v>
      </c>
      <c r="CES44" s="666"/>
      <c r="CET44" s="667"/>
      <c r="CEU44" s="265"/>
      <c r="CEV44" s="665" t="str">
        <f>IF(CEY44="×",TIME(0,0,0),IF(CFE4="非常勤",CDW44,CEI44))</f>
        <v>　</v>
      </c>
      <c r="CEW44" s="666"/>
      <c r="CEX44" s="667"/>
      <c r="CEY44" s="265"/>
      <c r="CEZ44" s="665" t="str">
        <f>IF(CFC44="×",TIME(0,0,0),IF(CFE4="非常勤",CDZ44,CEL44))</f>
        <v>　</v>
      </c>
      <c r="CFA44" s="666"/>
      <c r="CFB44" s="667"/>
      <c r="CFC44" s="265"/>
      <c r="CFD44" s="665" t="str">
        <f>IF(CFG44="×",TIME(0,0,0),IF(CFE4="非常勤",CEC44,CEO44))</f>
        <v>　</v>
      </c>
      <c r="CFE44" s="666"/>
      <c r="CFF44" s="667"/>
      <c r="CFG44" s="265"/>
      <c r="CFH44" s="668"/>
      <c r="CFI44" s="669"/>
      <c r="CFJ44" s="668"/>
      <c r="CFK44" s="670"/>
      <c r="CFL44" s="669"/>
      <c r="CFM44" s="671"/>
      <c r="CFN44" s="672"/>
      <c r="CFO44" s="672"/>
      <c r="CFP44" s="673"/>
      <c r="CFQ44" s="263">
        <f>$A$44</f>
        <v>30</v>
      </c>
      <c r="CFR44" s="264" t="str">
        <f>$B$44</f>
        <v>金</v>
      </c>
      <c r="CFS44" s="660"/>
      <c r="CFT44" s="661"/>
      <c r="CFU44" s="660"/>
      <c r="CFV44" s="661"/>
      <c r="CFW44" s="662" t="str">
        <f>IFERROR(IF(OR(CFR44="日",CFR44="祝",CFR44=0,CFS44=""),"　",MAX(IF(AND(CFS44&lt;=CFW14,CFU44&gt;CFX14),CFX14-CFW14,IF(AND(CFS44&gt;CFW14,CFU44&lt;=CFX14),CFU44-CFS44,IF(AND(CFS44&lt;=CFW14,CFU44&lt;=CFX14),CFU44-CFW14,IF(AND(CFS44&gt;CFW14,CFU44&gt;CFX14),CFX14-CFS44,0)))),0)),0)</f>
        <v>　</v>
      </c>
      <c r="CFX44" s="663"/>
      <c r="CFY44" s="664"/>
      <c r="CFZ44" s="662" t="str">
        <f>IFERROR(IF(OR(CFR44="日",CFR44="祝",CFR44=0,CFS44=""),"　",MAX(IF(AND(CFS44&gt;CGC14,CFU44&gt;CGA14),0,IF(AND(CFS44&lt;=CGC14,CFS44&gt;CFZ14,CFU44&gt;CGA14),CGC14-CFS44,IF(AND(CFS44&lt;=CGC14,CFS44&lt;=CFZ14,CFU44&gt;CGA14),CGC14-CFZ14,IF(AND(CFS44&gt;CFZ14,CFU44&lt;=CGA14),CFU44-CFS44,IF(AND(CFS44&lt;=CFZ14,CFU44&lt;=CGA14),CFU44-CFZ14,0))))),0)),0)</f>
        <v>　</v>
      </c>
      <c r="CGA44" s="663"/>
      <c r="CGB44" s="664"/>
      <c r="CGC44" s="662" t="str">
        <f>IFERROR(IF(OR(CFR44="日",CFR44="祝",CFR44=0,CFS44=""),"　",MAX(IF(AND(CFS44&lt;=CGC14,CFU44&gt;CGD14),CGD14-CGC14,IF(CFU44&lt;=CGD14,0,IF(AND(CFS44&gt;CGC14,CFU44&gt;CGD14),CGD14-CFS44,0))),0)),0)</f>
        <v>　</v>
      </c>
      <c r="CGD44" s="663"/>
      <c r="CGE44" s="664"/>
      <c r="CGF44" s="662" t="str">
        <f>IFERROR(IF(OR(CFR44="日",CFR44="祝",CFR44=0,CFS44=""),"　",MAX(IF(CFS44&gt;CGF14,CFU44-CFS44,IF(CFS44&lt;=CGF14,CFU44-CGF14,0)),0)),0)</f>
        <v>　</v>
      </c>
      <c r="CGG44" s="663"/>
      <c r="CGH44" s="664"/>
      <c r="CGI44" s="662" t="str">
        <f>IFERROR(IF(OR(CFR44="日",CFR44="祝",CFR44=0,CFS44=""),"　",MAX(IF(AND(CFS44&lt;=CGI14,CFU44&gt;CGJ14),CGJ14-CGI14,IF(AND(CFS44&gt;CGI14,CFU44&lt;=CGJ14),CFU44-CFS44,IF(AND(CFS44&lt;=CGI14,CFU44&lt;=CGJ14),CFU44-CGI14,IF(AND(CFS44&gt;CGI14,CFU44&gt;CGJ14),CGJ14-CFS44,0)))),0)),0)</f>
        <v>　</v>
      </c>
      <c r="CGJ44" s="663"/>
      <c r="CGK44" s="664"/>
      <c r="CGL44" s="662" t="str">
        <f>IFERROR(IF(OR(CFR44="日",CFR44="祝",CFR44=0,CFS44=""),"　",MAX(IF(AND(CFS44&gt;CGO14,CFU44&gt;CGM14),0,IF(AND(CFS44&lt;=CGO14,CFS44&gt;CGL14,CFU44&gt;CGM14),CGO14-CFS44,IF(AND(CFS44&lt;=CGO14,CFS44&lt;=CGL14,CFU44&gt;CGM14),CGO14-CGL14,IF(AND(CFS44&gt;CGL14,CFU44&lt;=CGM14),CFU44-CFS44,IF(AND(CFS44&lt;=CGL14,CFU44&lt;=CGM14),CFU44-CGL14,0))))),0)),0)</f>
        <v>　</v>
      </c>
      <c r="CGM44" s="663"/>
      <c r="CGN44" s="664"/>
      <c r="CGO44" s="662" t="str">
        <f>IFERROR(IF(OR(CFR44="日",CFR44="祝",CFR44=0,CFS44=""),"　",MAX(IF(AND(CFS44&lt;=CGO14,CFU44&gt;CGP14),CGP14-CGO14,IF(CFU44&lt;=CGP14,0,IF(AND(CFS44&gt;CGO14,CFU44&gt;CGP14),CGP14-CFS44,0))),0)),0)</f>
        <v>　</v>
      </c>
      <c r="CGP44" s="663"/>
      <c r="CGQ44" s="664"/>
      <c r="CGR44" s="662" t="str">
        <f t="shared" si="40"/>
        <v>　</v>
      </c>
      <c r="CGS44" s="663"/>
      <c r="CGT44" s="664"/>
      <c r="CGU44" s="665" t="str">
        <f>IF(CGX44="×",TIME(0,0,0),IF(CHH4="非常勤",CFW44,CGI44))</f>
        <v>　</v>
      </c>
      <c r="CGV44" s="666"/>
      <c r="CGW44" s="667"/>
      <c r="CGX44" s="265"/>
      <c r="CGY44" s="665" t="str">
        <f>IF(CHB44="×",TIME(0,0,0),IF(CHH4="非常勤",CFZ44,CGL44))</f>
        <v>　</v>
      </c>
      <c r="CGZ44" s="666"/>
      <c r="CHA44" s="667"/>
      <c r="CHB44" s="265"/>
      <c r="CHC44" s="665" t="str">
        <f>IF(CHF44="×",TIME(0,0,0),IF(CHH4="非常勤",CGC44,CGO44))</f>
        <v>　</v>
      </c>
      <c r="CHD44" s="666"/>
      <c r="CHE44" s="667"/>
      <c r="CHF44" s="265"/>
      <c r="CHG44" s="665" t="str">
        <f>IF(CHJ44="×",TIME(0,0,0),IF(CHH4="非常勤",CGF44,CGR44))</f>
        <v>　</v>
      </c>
      <c r="CHH44" s="666"/>
      <c r="CHI44" s="667"/>
      <c r="CHJ44" s="265"/>
      <c r="CHK44" s="668"/>
      <c r="CHL44" s="669"/>
      <c r="CHM44" s="668"/>
      <c r="CHN44" s="670"/>
      <c r="CHO44" s="669"/>
      <c r="CHP44" s="671"/>
      <c r="CHQ44" s="672"/>
      <c r="CHR44" s="672"/>
      <c r="CHS44" s="673"/>
      <c r="CHT44" s="263">
        <f>$A$44</f>
        <v>30</v>
      </c>
      <c r="CHU44" s="264" t="str">
        <f>$B$44</f>
        <v>金</v>
      </c>
      <c r="CHV44" s="660"/>
      <c r="CHW44" s="661"/>
      <c r="CHX44" s="660"/>
      <c r="CHY44" s="661"/>
      <c r="CHZ44" s="662" t="str">
        <f>IFERROR(IF(OR(CHU44="日",CHU44="祝",CHU44=0,CHV44=""),"　",MAX(IF(AND(CHV44&lt;=CHZ14,CHX44&gt;CIA14),CIA14-CHZ14,IF(AND(CHV44&gt;CHZ14,CHX44&lt;=CIA14),CHX44-CHV44,IF(AND(CHV44&lt;=CHZ14,CHX44&lt;=CIA14),CHX44-CHZ14,IF(AND(CHV44&gt;CHZ14,CHX44&gt;CIA14),CIA14-CHV44,0)))),0)),0)</f>
        <v>　</v>
      </c>
      <c r="CIA44" s="663"/>
      <c r="CIB44" s="664"/>
      <c r="CIC44" s="662" t="str">
        <f>IFERROR(IF(OR(CHU44="日",CHU44="祝",CHU44=0,CHV44=""),"　",MAX(IF(AND(CHV44&gt;CIF14,CHX44&gt;CID14),0,IF(AND(CHV44&lt;=CIF14,CHV44&gt;CIC14,CHX44&gt;CID14),CIF14-CHV44,IF(AND(CHV44&lt;=CIF14,CHV44&lt;=CIC14,CHX44&gt;CID14),CIF14-CIC14,IF(AND(CHV44&gt;CIC14,CHX44&lt;=CID14),CHX44-CHV44,IF(AND(CHV44&lt;=CIC14,CHX44&lt;=CID14),CHX44-CIC14,0))))),0)),0)</f>
        <v>　</v>
      </c>
      <c r="CID44" s="663"/>
      <c r="CIE44" s="664"/>
      <c r="CIF44" s="662" t="str">
        <f>IFERROR(IF(OR(CHU44="日",CHU44="祝",CHU44=0,CHV44=""),"　",MAX(IF(AND(CHV44&lt;=CIF14,CHX44&gt;CIG14),CIG14-CIF14,IF(CHX44&lt;=CIG14,0,IF(AND(CHV44&gt;CIF14,CHX44&gt;CIG14),CIG14-CHV44,0))),0)),0)</f>
        <v>　</v>
      </c>
      <c r="CIG44" s="663"/>
      <c r="CIH44" s="664"/>
      <c r="CII44" s="662" t="str">
        <f>IFERROR(IF(OR(CHU44="日",CHU44="祝",CHU44=0,CHV44=""),"　",MAX(IF(CHV44&gt;CII14,CHX44-CHV44,IF(CHV44&lt;=CII14,CHX44-CII14,0)),0)),0)</f>
        <v>　</v>
      </c>
      <c r="CIJ44" s="663"/>
      <c r="CIK44" s="664"/>
      <c r="CIL44" s="662" t="str">
        <f>IFERROR(IF(OR(CHU44="日",CHU44="祝",CHU44=0,CHV44=""),"　",MAX(IF(AND(CHV44&lt;=CIL14,CHX44&gt;CIM14),CIM14-CIL14,IF(AND(CHV44&gt;CIL14,CHX44&lt;=CIM14),CHX44-CHV44,IF(AND(CHV44&lt;=CIL14,CHX44&lt;=CIM14),CHX44-CIL14,IF(AND(CHV44&gt;CIL14,CHX44&gt;CIM14),CIM14-CHV44,0)))),0)),0)</f>
        <v>　</v>
      </c>
      <c r="CIM44" s="663"/>
      <c r="CIN44" s="664"/>
      <c r="CIO44" s="662" t="str">
        <f>IFERROR(IF(OR(CHU44="日",CHU44="祝",CHU44=0,CHV44=""),"　",MAX(IF(AND(CHV44&gt;CIR14,CHX44&gt;CIP14),0,IF(AND(CHV44&lt;=CIR14,CHV44&gt;CIO14,CHX44&gt;CIP14),CIR14-CHV44,IF(AND(CHV44&lt;=CIR14,CHV44&lt;=CIO14,CHX44&gt;CIP14),CIR14-CIO14,IF(AND(CHV44&gt;CIO14,CHX44&lt;=CIP14),CHX44-CHV44,IF(AND(CHV44&lt;=CIO14,CHX44&lt;=CIP14),CHX44-CIO14,0))))),0)),0)</f>
        <v>　</v>
      </c>
      <c r="CIP44" s="663"/>
      <c r="CIQ44" s="664"/>
      <c r="CIR44" s="662" t="str">
        <f>IFERROR(IF(OR(CHU44="日",CHU44="祝",CHU44=0,CHV44=""),"　",MAX(IF(AND(CHV44&lt;=CIR14,CHX44&gt;CIS14),CIS14-CIR14,IF(CHX44&lt;=CIS14,0,IF(AND(CHV44&gt;CIR14,CHX44&gt;CIS14),CIS14-CHV44,0))),0)),0)</f>
        <v>　</v>
      </c>
      <c r="CIS44" s="663"/>
      <c r="CIT44" s="664"/>
      <c r="CIU44" s="662" t="str">
        <f t="shared" si="41"/>
        <v>　</v>
      </c>
      <c r="CIV44" s="663"/>
      <c r="CIW44" s="664"/>
      <c r="CIX44" s="665" t="str">
        <f>IF(CJA44="×",TIME(0,0,0),IF(CJK4="非常勤",CHZ44,CIL44))</f>
        <v>　</v>
      </c>
      <c r="CIY44" s="666"/>
      <c r="CIZ44" s="667"/>
      <c r="CJA44" s="265"/>
      <c r="CJB44" s="665" t="str">
        <f>IF(CJE44="×",TIME(0,0,0),IF(CJK4="非常勤",CIC44,CIO44))</f>
        <v>　</v>
      </c>
      <c r="CJC44" s="666"/>
      <c r="CJD44" s="667"/>
      <c r="CJE44" s="265"/>
      <c r="CJF44" s="665" t="str">
        <f>IF(CJI44="×",TIME(0,0,0),IF(CJK4="非常勤",CIF44,CIR44))</f>
        <v>　</v>
      </c>
      <c r="CJG44" s="666"/>
      <c r="CJH44" s="667"/>
      <c r="CJI44" s="265"/>
      <c r="CJJ44" s="665" t="str">
        <f>IF(CJM44="×",TIME(0,0,0),IF(CJK4="非常勤",CII44,CIU44))</f>
        <v>　</v>
      </c>
      <c r="CJK44" s="666"/>
      <c r="CJL44" s="667"/>
      <c r="CJM44" s="265"/>
      <c r="CJN44" s="668"/>
      <c r="CJO44" s="669"/>
      <c r="CJP44" s="668"/>
      <c r="CJQ44" s="670"/>
      <c r="CJR44" s="669"/>
      <c r="CJS44" s="671"/>
      <c r="CJT44" s="672"/>
      <c r="CJU44" s="672"/>
      <c r="CJV44" s="673"/>
      <c r="CJW44" s="263">
        <f>$A$44</f>
        <v>30</v>
      </c>
      <c r="CJX44" s="264" t="str">
        <f>$B$44</f>
        <v>金</v>
      </c>
      <c r="CJY44" s="660"/>
      <c r="CJZ44" s="661"/>
      <c r="CKA44" s="660"/>
      <c r="CKB44" s="661"/>
      <c r="CKC44" s="662" t="str">
        <f>IFERROR(IF(OR(CJX44="日",CJX44="祝",CJX44=0,CJY44=""),"　",MAX(IF(AND(CJY44&lt;=CKC14,CKA44&gt;CKD14),CKD14-CKC14,IF(AND(CJY44&gt;CKC14,CKA44&lt;=CKD14),CKA44-CJY44,IF(AND(CJY44&lt;=CKC14,CKA44&lt;=CKD14),CKA44-CKC14,IF(AND(CJY44&gt;CKC14,CKA44&gt;CKD14),CKD14-CJY44,0)))),0)),0)</f>
        <v>　</v>
      </c>
      <c r="CKD44" s="663"/>
      <c r="CKE44" s="664"/>
      <c r="CKF44" s="662" t="str">
        <f>IFERROR(IF(OR(CJX44="日",CJX44="祝",CJX44=0,CJY44=""),"　",MAX(IF(AND(CJY44&gt;CKI14,CKA44&gt;CKG14),0,IF(AND(CJY44&lt;=CKI14,CJY44&gt;CKF14,CKA44&gt;CKG14),CKI14-CJY44,IF(AND(CJY44&lt;=CKI14,CJY44&lt;=CKF14,CKA44&gt;CKG14),CKI14-CKF14,IF(AND(CJY44&gt;CKF14,CKA44&lt;=CKG14),CKA44-CJY44,IF(AND(CJY44&lt;=CKF14,CKA44&lt;=CKG14),CKA44-CKF14,0))))),0)),0)</f>
        <v>　</v>
      </c>
      <c r="CKG44" s="663"/>
      <c r="CKH44" s="664"/>
      <c r="CKI44" s="662" t="str">
        <f>IFERROR(IF(OR(CJX44="日",CJX44="祝",CJX44=0,CJY44=""),"　",MAX(IF(AND(CJY44&lt;=CKI14,CKA44&gt;CKJ14),CKJ14-CKI14,IF(CKA44&lt;=CKJ14,0,IF(AND(CJY44&gt;CKI14,CKA44&gt;CKJ14),CKJ14-CJY44,0))),0)),0)</f>
        <v>　</v>
      </c>
      <c r="CKJ44" s="663"/>
      <c r="CKK44" s="664"/>
      <c r="CKL44" s="662" t="str">
        <f>IFERROR(IF(OR(CJX44="日",CJX44="祝",CJX44=0,CJY44=""),"　",MAX(IF(CJY44&gt;CKL14,CKA44-CJY44,IF(CJY44&lt;=CKL14,CKA44-CKL14,0)),0)),0)</f>
        <v>　</v>
      </c>
      <c r="CKM44" s="663"/>
      <c r="CKN44" s="664"/>
      <c r="CKO44" s="662" t="str">
        <f>IFERROR(IF(OR(CJX44="日",CJX44="祝",CJX44=0,CJY44=""),"　",MAX(IF(AND(CJY44&lt;=CKO14,CKA44&gt;CKP14),CKP14-CKO14,IF(AND(CJY44&gt;CKO14,CKA44&lt;=CKP14),CKA44-CJY44,IF(AND(CJY44&lt;=CKO14,CKA44&lt;=CKP14),CKA44-CKO14,IF(AND(CJY44&gt;CKO14,CKA44&gt;CKP14),CKP14-CJY44,0)))),0)),0)</f>
        <v>　</v>
      </c>
      <c r="CKP44" s="663"/>
      <c r="CKQ44" s="664"/>
      <c r="CKR44" s="662" t="str">
        <f>IFERROR(IF(OR(CJX44="日",CJX44="祝",CJX44=0,CJY44=""),"　",MAX(IF(AND(CJY44&gt;CKU14,CKA44&gt;CKS14),0,IF(AND(CJY44&lt;=CKU14,CJY44&gt;CKR14,CKA44&gt;CKS14),CKU14-CJY44,IF(AND(CJY44&lt;=CKU14,CJY44&lt;=CKR14,CKA44&gt;CKS14),CKU14-CKR14,IF(AND(CJY44&gt;CKR14,CKA44&lt;=CKS14),CKA44-CJY44,IF(AND(CJY44&lt;=CKR14,CKA44&lt;=CKS14),CKA44-CKR14,0))))),0)),0)</f>
        <v>　</v>
      </c>
      <c r="CKS44" s="663"/>
      <c r="CKT44" s="664"/>
      <c r="CKU44" s="662" t="str">
        <f>IFERROR(IF(OR(CJX44="日",CJX44="祝",CJX44=0,CJY44=""),"　",MAX(IF(AND(CJY44&lt;=CKU14,CKA44&gt;CKV14),CKV14-CKU14,IF(CKA44&lt;=CKV14,0,IF(AND(CJY44&gt;CKU14,CKA44&gt;CKV14),CKV14-CJY44,0))),0)),0)</f>
        <v>　</v>
      </c>
      <c r="CKV44" s="663"/>
      <c r="CKW44" s="664"/>
      <c r="CKX44" s="662" t="str">
        <f t="shared" si="42"/>
        <v>　</v>
      </c>
      <c r="CKY44" s="663"/>
      <c r="CKZ44" s="664"/>
      <c r="CLA44" s="665" t="str">
        <f>IF(CLD44="×",TIME(0,0,0),IF(CLN4="非常勤",CKC44,CKO44))</f>
        <v>　</v>
      </c>
      <c r="CLB44" s="666"/>
      <c r="CLC44" s="667"/>
      <c r="CLD44" s="265"/>
      <c r="CLE44" s="665" t="str">
        <f>IF(CLH44="×",TIME(0,0,0),IF(CLN4="非常勤",CKF44,CKR44))</f>
        <v>　</v>
      </c>
      <c r="CLF44" s="666"/>
      <c r="CLG44" s="667"/>
      <c r="CLH44" s="265"/>
      <c r="CLI44" s="665" t="str">
        <f>IF(CLL44="×",TIME(0,0,0),IF(CLN4="非常勤",CKI44,CKU44))</f>
        <v>　</v>
      </c>
      <c r="CLJ44" s="666"/>
      <c r="CLK44" s="667"/>
      <c r="CLL44" s="265"/>
      <c r="CLM44" s="665" t="str">
        <f>IF(CLP44="×",TIME(0,0,0),IF(CLN4="非常勤",CKL44,CKX44))</f>
        <v>　</v>
      </c>
      <c r="CLN44" s="666"/>
      <c r="CLO44" s="667"/>
      <c r="CLP44" s="265"/>
      <c r="CLQ44" s="668"/>
      <c r="CLR44" s="669"/>
      <c r="CLS44" s="668"/>
      <c r="CLT44" s="670"/>
      <c r="CLU44" s="669"/>
      <c r="CLV44" s="671"/>
      <c r="CLW44" s="672"/>
      <c r="CLX44" s="672"/>
      <c r="CLY44" s="673"/>
      <c r="CLZ44" s="263">
        <f>$A$44</f>
        <v>30</v>
      </c>
      <c r="CMA44" s="264" t="str">
        <f>$B$44</f>
        <v>金</v>
      </c>
      <c r="CMB44" s="660"/>
      <c r="CMC44" s="661"/>
      <c r="CMD44" s="660"/>
      <c r="CME44" s="661"/>
      <c r="CMF44" s="662" t="str">
        <f>IFERROR(IF(OR(CMA44="日",CMA44="祝",CMA44=0,CMB44=""),"　",MAX(IF(AND(CMB44&lt;=CMF14,CMD44&gt;CMG14),CMG14-CMF14,IF(AND(CMB44&gt;CMF14,CMD44&lt;=CMG14),CMD44-CMB44,IF(AND(CMB44&lt;=CMF14,CMD44&lt;=CMG14),CMD44-CMF14,IF(AND(CMB44&gt;CMF14,CMD44&gt;CMG14),CMG14-CMB44,0)))),0)),0)</f>
        <v>　</v>
      </c>
      <c r="CMG44" s="663"/>
      <c r="CMH44" s="664"/>
      <c r="CMI44" s="662" t="str">
        <f>IFERROR(IF(OR(CMA44="日",CMA44="祝",CMA44=0,CMB44=""),"　",MAX(IF(AND(CMB44&gt;CML14,CMD44&gt;CMJ14),0,IF(AND(CMB44&lt;=CML14,CMB44&gt;CMI14,CMD44&gt;CMJ14),CML14-CMB44,IF(AND(CMB44&lt;=CML14,CMB44&lt;=CMI14,CMD44&gt;CMJ14),CML14-CMI14,IF(AND(CMB44&gt;CMI14,CMD44&lt;=CMJ14),CMD44-CMB44,IF(AND(CMB44&lt;=CMI14,CMD44&lt;=CMJ14),CMD44-CMI14,0))))),0)),0)</f>
        <v>　</v>
      </c>
      <c r="CMJ44" s="663"/>
      <c r="CMK44" s="664"/>
      <c r="CML44" s="662" t="str">
        <f>IFERROR(IF(OR(CMA44="日",CMA44="祝",CMA44=0,CMB44=""),"　",MAX(IF(AND(CMB44&lt;=CML14,CMD44&gt;CMM14),CMM14-CML14,IF(CMD44&lt;=CMM14,0,IF(AND(CMB44&gt;CML14,CMD44&gt;CMM14),CMM14-CMB44,0))),0)),0)</f>
        <v>　</v>
      </c>
      <c r="CMM44" s="663"/>
      <c r="CMN44" s="664"/>
      <c r="CMO44" s="662" t="str">
        <f>IFERROR(IF(OR(CMA44="日",CMA44="祝",CMA44=0,CMB44=""),"　",MAX(IF(CMB44&gt;CMO14,CMD44-CMB44,IF(CMB44&lt;=CMO14,CMD44-CMO14,0)),0)),0)</f>
        <v>　</v>
      </c>
      <c r="CMP44" s="663"/>
      <c r="CMQ44" s="664"/>
      <c r="CMR44" s="662" t="str">
        <f>IFERROR(IF(OR(CMA44="日",CMA44="祝",CMA44=0,CMB44=""),"　",MAX(IF(AND(CMB44&lt;=CMR14,CMD44&gt;CMS14),CMS14-CMR14,IF(AND(CMB44&gt;CMR14,CMD44&lt;=CMS14),CMD44-CMB44,IF(AND(CMB44&lt;=CMR14,CMD44&lt;=CMS14),CMD44-CMR14,IF(AND(CMB44&gt;CMR14,CMD44&gt;CMS14),CMS14-CMB44,0)))),0)),0)</f>
        <v>　</v>
      </c>
      <c r="CMS44" s="663"/>
      <c r="CMT44" s="664"/>
      <c r="CMU44" s="662" t="str">
        <f>IFERROR(IF(OR(CMA44="日",CMA44="祝",CMA44=0,CMB44=""),"　",MAX(IF(AND(CMB44&gt;CMX14,CMD44&gt;CMV14),0,IF(AND(CMB44&lt;=CMX14,CMB44&gt;CMU14,CMD44&gt;CMV14),CMX14-CMB44,IF(AND(CMB44&lt;=CMX14,CMB44&lt;=CMU14,CMD44&gt;CMV14),CMX14-CMU14,IF(AND(CMB44&gt;CMU14,CMD44&lt;=CMV14),CMD44-CMB44,IF(AND(CMB44&lt;=CMU14,CMD44&lt;=CMV14),CMD44-CMU14,0))))),0)),0)</f>
        <v>　</v>
      </c>
      <c r="CMV44" s="663"/>
      <c r="CMW44" s="664"/>
      <c r="CMX44" s="662" t="str">
        <f>IFERROR(IF(OR(CMA44="日",CMA44="祝",CMA44=0,CMB44=""),"　",MAX(IF(AND(CMB44&lt;=CMX14,CMD44&gt;CMY14),CMY14-CMX14,IF(CMD44&lt;=CMY14,0,IF(AND(CMB44&gt;CMX14,CMD44&gt;CMY14),CMY14-CMB44,0))),0)),0)</f>
        <v>　</v>
      </c>
      <c r="CMY44" s="663"/>
      <c r="CMZ44" s="664"/>
      <c r="CNA44" s="662" t="str">
        <f t="shared" si="43"/>
        <v>　</v>
      </c>
      <c r="CNB44" s="663"/>
      <c r="CNC44" s="664"/>
      <c r="CND44" s="665" t="str">
        <f>IF(CNG44="×",TIME(0,0,0),IF(CNQ4="非常勤",CMF44,CMR44))</f>
        <v>　</v>
      </c>
      <c r="CNE44" s="666"/>
      <c r="CNF44" s="667"/>
      <c r="CNG44" s="265"/>
      <c r="CNH44" s="665" t="str">
        <f>IF(CNK44="×",TIME(0,0,0),IF(CNQ4="非常勤",CMI44,CMU44))</f>
        <v>　</v>
      </c>
      <c r="CNI44" s="666"/>
      <c r="CNJ44" s="667"/>
      <c r="CNK44" s="265"/>
      <c r="CNL44" s="665" t="str">
        <f>IF(CNO44="×",TIME(0,0,0),IF(CNQ4="非常勤",CML44,CMX44))</f>
        <v>　</v>
      </c>
      <c r="CNM44" s="666"/>
      <c r="CNN44" s="667"/>
      <c r="CNO44" s="265"/>
      <c r="CNP44" s="665" t="str">
        <f>IF(CNS44="×",TIME(0,0,0),IF(CNQ4="非常勤",CMO44,CNA44))</f>
        <v>　</v>
      </c>
      <c r="CNQ44" s="666"/>
      <c r="CNR44" s="667"/>
      <c r="CNS44" s="265"/>
      <c r="CNT44" s="668"/>
      <c r="CNU44" s="669"/>
      <c r="CNV44" s="668"/>
      <c r="CNW44" s="670"/>
      <c r="CNX44" s="669"/>
      <c r="CNY44" s="671"/>
      <c r="CNZ44" s="672"/>
      <c r="COA44" s="672"/>
      <c r="COB44" s="673"/>
      <c r="COC44" s="263">
        <f>$A$44</f>
        <v>30</v>
      </c>
      <c r="COD44" s="264" t="str">
        <f>$B$44</f>
        <v>金</v>
      </c>
      <c r="COE44" s="660"/>
      <c r="COF44" s="661"/>
      <c r="COG44" s="660"/>
      <c r="COH44" s="661"/>
      <c r="COI44" s="662" t="str">
        <f>IFERROR(IF(OR(COD44="日",COD44="祝",COD44=0,COE44=""),"　",MAX(IF(AND(COE44&lt;=COI14,COG44&gt;COJ14),COJ14-COI14,IF(AND(COE44&gt;COI14,COG44&lt;=COJ14),COG44-COE44,IF(AND(COE44&lt;=COI14,COG44&lt;=COJ14),COG44-COI14,IF(AND(COE44&gt;COI14,COG44&gt;COJ14),COJ14-COE44,0)))),0)),0)</f>
        <v>　</v>
      </c>
      <c r="COJ44" s="663"/>
      <c r="COK44" s="664"/>
      <c r="COL44" s="662" t="str">
        <f>IFERROR(IF(OR(COD44="日",COD44="祝",COD44=0,COE44=""),"　",MAX(IF(AND(COE44&gt;COO14,COG44&gt;COM14),0,IF(AND(COE44&lt;=COO14,COE44&gt;COL14,COG44&gt;COM14),COO14-COE44,IF(AND(COE44&lt;=COO14,COE44&lt;=COL14,COG44&gt;COM14),COO14-COL14,IF(AND(COE44&gt;COL14,COG44&lt;=COM14),COG44-COE44,IF(AND(COE44&lt;=COL14,COG44&lt;=COM14),COG44-COL14,0))))),0)),0)</f>
        <v>　</v>
      </c>
      <c r="COM44" s="663"/>
      <c r="CON44" s="664"/>
      <c r="COO44" s="662" t="str">
        <f>IFERROR(IF(OR(COD44="日",COD44="祝",COD44=0,COE44=""),"　",MAX(IF(AND(COE44&lt;=COO14,COG44&gt;COP14),COP14-COO14,IF(COG44&lt;=COP14,0,IF(AND(COE44&gt;COO14,COG44&gt;COP14),COP14-COE44,0))),0)),0)</f>
        <v>　</v>
      </c>
      <c r="COP44" s="663"/>
      <c r="COQ44" s="664"/>
      <c r="COR44" s="662" t="str">
        <f>IFERROR(IF(OR(COD44="日",COD44="祝",COD44=0,COE44=""),"　",MAX(IF(COE44&gt;COR14,COG44-COE44,IF(COE44&lt;=COR14,COG44-COR14,0)),0)),0)</f>
        <v>　</v>
      </c>
      <c r="COS44" s="663"/>
      <c r="COT44" s="664"/>
      <c r="COU44" s="662" t="str">
        <f>IFERROR(IF(OR(COD44="日",COD44="祝",COD44=0,COE44=""),"　",MAX(IF(AND(COE44&lt;=COU14,COG44&gt;COV14),COV14-COU14,IF(AND(COE44&gt;COU14,COG44&lt;=COV14),COG44-COE44,IF(AND(COE44&lt;=COU14,COG44&lt;=COV14),COG44-COU14,IF(AND(COE44&gt;COU14,COG44&gt;COV14),COV14-COE44,0)))),0)),0)</f>
        <v>　</v>
      </c>
      <c r="COV44" s="663"/>
      <c r="COW44" s="664"/>
      <c r="COX44" s="662" t="str">
        <f>IFERROR(IF(OR(COD44="日",COD44="祝",COD44=0,COE44=""),"　",MAX(IF(AND(COE44&gt;CPA14,COG44&gt;COY14),0,IF(AND(COE44&lt;=CPA14,COE44&gt;COX14,COG44&gt;COY14),CPA14-COE44,IF(AND(COE44&lt;=CPA14,COE44&lt;=COX14,COG44&gt;COY14),CPA14-COX14,IF(AND(COE44&gt;COX14,COG44&lt;=COY14),COG44-COE44,IF(AND(COE44&lt;=COX14,COG44&lt;=COY14),COG44-COX14,0))))),0)),0)</f>
        <v>　</v>
      </c>
      <c r="COY44" s="663"/>
      <c r="COZ44" s="664"/>
      <c r="CPA44" s="662" t="str">
        <f>IFERROR(IF(OR(COD44="日",COD44="祝",COD44=0,COE44=""),"　",MAX(IF(AND(COE44&lt;=CPA14,COG44&gt;CPB14),CPB14-CPA14,IF(COG44&lt;=CPB14,0,IF(AND(COE44&gt;CPA14,COG44&gt;CPB14),CPB14-COE44,0))),0)),0)</f>
        <v>　</v>
      </c>
      <c r="CPB44" s="663"/>
      <c r="CPC44" s="664"/>
      <c r="CPD44" s="662" t="str">
        <f t="shared" si="44"/>
        <v>　</v>
      </c>
      <c r="CPE44" s="663"/>
      <c r="CPF44" s="664"/>
      <c r="CPG44" s="665" t="str">
        <f>IF(CPJ44="×",TIME(0,0,0),IF(CPT4="非常勤",COI44,COU44))</f>
        <v>　</v>
      </c>
      <c r="CPH44" s="666"/>
      <c r="CPI44" s="667"/>
      <c r="CPJ44" s="265"/>
      <c r="CPK44" s="665" t="str">
        <f>IF(CPN44="×",TIME(0,0,0),IF(CPT4="非常勤",COL44,COX44))</f>
        <v>　</v>
      </c>
      <c r="CPL44" s="666"/>
      <c r="CPM44" s="667"/>
      <c r="CPN44" s="265"/>
      <c r="CPO44" s="665" t="str">
        <f>IF(CPR44="×",TIME(0,0,0),IF(CPT4="非常勤",COO44,CPA44))</f>
        <v>　</v>
      </c>
      <c r="CPP44" s="666"/>
      <c r="CPQ44" s="667"/>
      <c r="CPR44" s="265"/>
      <c r="CPS44" s="665" t="str">
        <f>IF(CPV44="×",TIME(0,0,0),IF(CPT4="非常勤",COR44,CPD44))</f>
        <v>　</v>
      </c>
      <c r="CPT44" s="666"/>
      <c r="CPU44" s="667"/>
      <c r="CPV44" s="265"/>
      <c r="CPW44" s="668"/>
      <c r="CPX44" s="669"/>
      <c r="CPY44" s="668"/>
      <c r="CPZ44" s="670"/>
      <c r="CQA44" s="669"/>
      <c r="CQB44" s="671"/>
      <c r="CQC44" s="672"/>
      <c r="CQD44" s="672"/>
      <c r="CQE44" s="673"/>
      <c r="CQF44" s="263">
        <f>$A$44</f>
        <v>30</v>
      </c>
      <c r="CQG44" s="264" t="str">
        <f>$B$44</f>
        <v>金</v>
      </c>
      <c r="CQH44" s="660"/>
      <c r="CQI44" s="661"/>
      <c r="CQJ44" s="660"/>
      <c r="CQK44" s="661"/>
      <c r="CQL44" s="662" t="str">
        <f>IFERROR(IF(OR(CQG44="日",CQG44="祝",CQG44=0,CQH44=""),"　",MAX(IF(AND(CQH44&lt;=CQL14,CQJ44&gt;CQM14),CQM14-CQL14,IF(AND(CQH44&gt;CQL14,CQJ44&lt;=CQM14),CQJ44-CQH44,IF(AND(CQH44&lt;=CQL14,CQJ44&lt;=CQM14),CQJ44-CQL14,IF(AND(CQH44&gt;CQL14,CQJ44&gt;CQM14),CQM14-CQH44,0)))),0)),0)</f>
        <v>　</v>
      </c>
      <c r="CQM44" s="663"/>
      <c r="CQN44" s="664"/>
      <c r="CQO44" s="662" t="str">
        <f>IFERROR(IF(OR(CQG44="日",CQG44="祝",CQG44=0,CQH44=""),"　",MAX(IF(AND(CQH44&gt;CQR14,CQJ44&gt;CQP14),0,IF(AND(CQH44&lt;=CQR14,CQH44&gt;CQO14,CQJ44&gt;CQP14),CQR14-CQH44,IF(AND(CQH44&lt;=CQR14,CQH44&lt;=CQO14,CQJ44&gt;CQP14),CQR14-CQO14,IF(AND(CQH44&gt;CQO14,CQJ44&lt;=CQP14),CQJ44-CQH44,IF(AND(CQH44&lt;=CQO14,CQJ44&lt;=CQP14),CQJ44-CQO14,0))))),0)),0)</f>
        <v>　</v>
      </c>
      <c r="CQP44" s="663"/>
      <c r="CQQ44" s="664"/>
      <c r="CQR44" s="662" t="str">
        <f>IFERROR(IF(OR(CQG44="日",CQG44="祝",CQG44=0,CQH44=""),"　",MAX(IF(AND(CQH44&lt;=CQR14,CQJ44&gt;CQS14),CQS14-CQR14,IF(CQJ44&lt;=CQS14,0,IF(AND(CQH44&gt;CQR14,CQJ44&gt;CQS14),CQS14-CQH44,0))),0)),0)</f>
        <v>　</v>
      </c>
      <c r="CQS44" s="663"/>
      <c r="CQT44" s="664"/>
      <c r="CQU44" s="662" t="str">
        <f>IFERROR(IF(OR(CQG44="日",CQG44="祝",CQG44=0,CQH44=""),"　",MAX(IF(CQH44&gt;CQU14,CQJ44-CQH44,IF(CQH44&lt;=CQU14,CQJ44-CQU14,0)),0)),0)</f>
        <v>　</v>
      </c>
      <c r="CQV44" s="663"/>
      <c r="CQW44" s="664"/>
      <c r="CQX44" s="662" t="str">
        <f>IFERROR(IF(OR(CQG44="日",CQG44="祝",CQG44=0,CQH44=""),"　",MAX(IF(AND(CQH44&lt;=CQX14,CQJ44&gt;CQY14),CQY14-CQX14,IF(AND(CQH44&gt;CQX14,CQJ44&lt;=CQY14),CQJ44-CQH44,IF(AND(CQH44&lt;=CQX14,CQJ44&lt;=CQY14),CQJ44-CQX14,IF(AND(CQH44&gt;CQX14,CQJ44&gt;CQY14),CQY14-CQH44,0)))),0)),0)</f>
        <v>　</v>
      </c>
      <c r="CQY44" s="663"/>
      <c r="CQZ44" s="664"/>
      <c r="CRA44" s="662" t="str">
        <f>IFERROR(IF(OR(CQG44="日",CQG44="祝",CQG44=0,CQH44=""),"　",MAX(IF(AND(CQH44&gt;CRD14,CQJ44&gt;CRB14),0,IF(AND(CQH44&lt;=CRD14,CQH44&gt;CRA14,CQJ44&gt;CRB14),CRD14-CQH44,IF(AND(CQH44&lt;=CRD14,CQH44&lt;=CRA14,CQJ44&gt;CRB14),CRD14-CRA14,IF(AND(CQH44&gt;CRA14,CQJ44&lt;=CRB14),CQJ44-CQH44,IF(AND(CQH44&lt;=CRA14,CQJ44&lt;=CRB14),CQJ44-CRA14,0))))),0)),0)</f>
        <v>　</v>
      </c>
      <c r="CRB44" s="663"/>
      <c r="CRC44" s="664"/>
      <c r="CRD44" s="662" t="str">
        <f>IFERROR(IF(OR(CQG44="日",CQG44="祝",CQG44=0,CQH44=""),"　",MAX(IF(AND(CQH44&lt;=CRD14,CQJ44&gt;CRE14),CRE14-CRD14,IF(CQJ44&lt;=CRE14,0,IF(AND(CQH44&gt;CRD14,CQJ44&gt;CRE14),CRE14-CQH44,0))),0)),0)</f>
        <v>　</v>
      </c>
      <c r="CRE44" s="663"/>
      <c r="CRF44" s="664"/>
      <c r="CRG44" s="662" t="str">
        <f t="shared" si="45"/>
        <v>　</v>
      </c>
      <c r="CRH44" s="663"/>
      <c r="CRI44" s="664"/>
      <c r="CRJ44" s="665" t="str">
        <f>IF(CRM44="×",TIME(0,0,0),IF(CRW4="非常勤",CQL44,CQX44))</f>
        <v>　</v>
      </c>
      <c r="CRK44" s="666"/>
      <c r="CRL44" s="667"/>
      <c r="CRM44" s="265"/>
      <c r="CRN44" s="665" t="str">
        <f>IF(CRQ44="×",TIME(0,0,0),IF(CRW4="非常勤",CQO44,CRA44))</f>
        <v>　</v>
      </c>
      <c r="CRO44" s="666"/>
      <c r="CRP44" s="667"/>
      <c r="CRQ44" s="265"/>
      <c r="CRR44" s="665" t="str">
        <f>IF(CRU44="×",TIME(0,0,0),IF(CRW4="非常勤",CQR44,CRD44))</f>
        <v>　</v>
      </c>
      <c r="CRS44" s="666"/>
      <c r="CRT44" s="667"/>
      <c r="CRU44" s="265"/>
      <c r="CRV44" s="665" t="str">
        <f>IF(CRY44="×",TIME(0,0,0),IF(CRW4="非常勤",CQU44,CRG44))</f>
        <v>　</v>
      </c>
      <c r="CRW44" s="666"/>
      <c r="CRX44" s="667"/>
      <c r="CRY44" s="265"/>
      <c r="CRZ44" s="668"/>
      <c r="CSA44" s="669"/>
      <c r="CSB44" s="668"/>
      <c r="CSC44" s="670"/>
      <c r="CSD44" s="669"/>
      <c r="CSE44" s="671"/>
      <c r="CSF44" s="672"/>
      <c r="CSG44" s="672"/>
      <c r="CSH44" s="673"/>
      <c r="CSI44" s="263">
        <f>$A$44</f>
        <v>30</v>
      </c>
      <c r="CSJ44" s="264" t="str">
        <f>$B$44</f>
        <v>金</v>
      </c>
      <c r="CSK44" s="660"/>
      <c r="CSL44" s="661"/>
      <c r="CSM44" s="660"/>
      <c r="CSN44" s="661"/>
      <c r="CSO44" s="662" t="str">
        <f>IFERROR(IF(OR(CSJ44="日",CSJ44="祝",CSJ44=0,CSK44=""),"　",MAX(IF(AND(CSK44&lt;=CSO14,CSM44&gt;CSP14),CSP14-CSO14,IF(AND(CSK44&gt;CSO14,CSM44&lt;=CSP14),CSM44-CSK44,IF(AND(CSK44&lt;=CSO14,CSM44&lt;=CSP14),CSM44-CSO14,IF(AND(CSK44&gt;CSO14,CSM44&gt;CSP14),CSP14-CSK44,0)))),0)),0)</f>
        <v>　</v>
      </c>
      <c r="CSP44" s="663"/>
      <c r="CSQ44" s="664"/>
      <c r="CSR44" s="662" t="str">
        <f>IFERROR(IF(OR(CSJ44="日",CSJ44="祝",CSJ44=0,CSK44=""),"　",MAX(IF(AND(CSK44&gt;CSU14,CSM44&gt;CSS14),0,IF(AND(CSK44&lt;=CSU14,CSK44&gt;CSR14,CSM44&gt;CSS14),CSU14-CSK44,IF(AND(CSK44&lt;=CSU14,CSK44&lt;=CSR14,CSM44&gt;CSS14),CSU14-CSR14,IF(AND(CSK44&gt;CSR14,CSM44&lt;=CSS14),CSM44-CSK44,IF(AND(CSK44&lt;=CSR14,CSM44&lt;=CSS14),CSM44-CSR14,0))))),0)),0)</f>
        <v>　</v>
      </c>
      <c r="CSS44" s="663"/>
      <c r="CST44" s="664"/>
      <c r="CSU44" s="662" t="str">
        <f>IFERROR(IF(OR(CSJ44="日",CSJ44="祝",CSJ44=0,CSK44=""),"　",MAX(IF(AND(CSK44&lt;=CSU14,CSM44&gt;CSV14),CSV14-CSU14,IF(CSM44&lt;=CSV14,0,IF(AND(CSK44&gt;CSU14,CSM44&gt;CSV14),CSV14-CSK44,0))),0)),0)</f>
        <v>　</v>
      </c>
      <c r="CSV44" s="663"/>
      <c r="CSW44" s="664"/>
      <c r="CSX44" s="662" t="str">
        <f>IFERROR(IF(OR(CSJ44="日",CSJ44="祝",CSJ44=0,CSK44=""),"　",MAX(IF(CSK44&gt;CSX14,CSM44-CSK44,IF(CSK44&lt;=CSX14,CSM44-CSX14,0)),0)),0)</f>
        <v>　</v>
      </c>
      <c r="CSY44" s="663"/>
      <c r="CSZ44" s="664"/>
      <c r="CTA44" s="662" t="str">
        <f>IFERROR(IF(OR(CSJ44="日",CSJ44="祝",CSJ44=0,CSK44=""),"　",MAX(IF(AND(CSK44&lt;=CTA14,CSM44&gt;CTB14),CTB14-CTA14,IF(AND(CSK44&gt;CTA14,CSM44&lt;=CTB14),CSM44-CSK44,IF(AND(CSK44&lt;=CTA14,CSM44&lt;=CTB14),CSM44-CTA14,IF(AND(CSK44&gt;CTA14,CSM44&gt;CTB14),CTB14-CSK44,0)))),0)),0)</f>
        <v>　</v>
      </c>
      <c r="CTB44" s="663"/>
      <c r="CTC44" s="664"/>
      <c r="CTD44" s="662" t="str">
        <f>IFERROR(IF(OR(CSJ44="日",CSJ44="祝",CSJ44=0,CSK44=""),"　",MAX(IF(AND(CSK44&gt;CTG14,CSM44&gt;CTE14),0,IF(AND(CSK44&lt;=CTG14,CSK44&gt;CTD14,CSM44&gt;CTE14),CTG14-CSK44,IF(AND(CSK44&lt;=CTG14,CSK44&lt;=CTD14,CSM44&gt;CTE14),CTG14-CTD14,IF(AND(CSK44&gt;CTD14,CSM44&lt;=CTE14),CSM44-CSK44,IF(AND(CSK44&lt;=CTD14,CSM44&lt;=CTE14),CSM44-CTD14,0))))),0)),0)</f>
        <v>　</v>
      </c>
      <c r="CTE44" s="663"/>
      <c r="CTF44" s="664"/>
      <c r="CTG44" s="662" t="str">
        <f>IFERROR(IF(OR(CSJ44="日",CSJ44="祝",CSJ44=0,CSK44=""),"　",MAX(IF(AND(CSK44&lt;=CTG14,CSM44&gt;CTH14),CTH14-CTG14,IF(CSM44&lt;=CTH14,0,IF(AND(CSK44&gt;CTG14,CSM44&gt;CTH14),CTH14-CSK44,0))),0)),0)</f>
        <v>　</v>
      </c>
      <c r="CTH44" s="663"/>
      <c r="CTI44" s="664"/>
      <c r="CTJ44" s="662" t="str">
        <f t="shared" si="46"/>
        <v>　</v>
      </c>
      <c r="CTK44" s="663"/>
      <c r="CTL44" s="664"/>
      <c r="CTM44" s="665" t="str">
        <f>IF(CTP44="×",TIME(0,0,0),IF(CTZ4="非常勤",CSO44,CTA44))</f>
        <v>　</v>
      </c>
      <c r="CTN44" s="666"/>
      <c r="CTO44" s="667"/>
      <c r="CTP44" s="265"/>
      <c r="CTQ44" s="665" t="str">
        <f>IF(CTT44="×",TIME(0,0,0),IF(CTZ4="非常勤",CSR44,CTD44))</f>
        <v>　</v>
      </c>
      <c r="CTR44" s="666"/>
      <c r="CTS44" s="667"/>
      <c r="CTT44" s="265"/>
      <c r="CTU44" s="665" t="str">
        <f>IF(CTX44="×",TIME(0,0,0),IF(CTZ4="非常勤",CSU44,CTG44))</f>
        <v>　</v>
      </c>
      <c r="CTV44" s="666"/>
      <c r="CTW44" s="667"/>
      <c r="CTX44" s="265"/>
      <c r="CTY44" s="665" t="str">
        <f>IF(CUB44="×",TIME(0,0,0),IF(CTZ4="非常勤",CSX44,CTJ44))</f>
        <v>　</v>
      </c>
      <c r="CTZ44" s="666"/>
      <c r="CUA44" s="667"/>
      <c r="CUB44" s="265"/>
      <c r="CUC44" s="668"/>
      <c r="CUD44" s="669"/>
      <c r="CUE44" s="668"/>
      <c r="CUF44" s="670"/>
      <c r="CUG44" s="669"/>
      <c r="CUH44" s="671"/>
      <c r="CUI44" s="672"/>
      <c r="CUJ44" s="672"/>
      <c r="CUK44" s="673"/>
      <c r="CUL44" s="263">
        <f>$A$44</f>
        <v>30</v>
      </c>
      <c r="CUM44" s="264" t="str">
        <f>$B$44</f>
        <v>金</v>
      </c>
      <c r="CUN44" s="660"/>
      <c r="CUO44" s="661"/>
      <c r="CUP44" s="660"/>
      <c r="CUQ44" s="661"/>
      <c r="CUR44" s="662" t="str">
        <f>IFERROR(IF(OR(CUM44="日",CUM44="祝",CUM44=0,CUN44=""),"　",MAX(IF(AND(CUN44&lt;=CUR14,CUP44&gt;CUS14),CUS14-CUR14,IF(AND(CUN44&gt;CUR14,CUP44&lt;=CUS14),CUP44-CUN44,IF(AND(CUN44&lt;=CUR14,CUP44&lt;=CUS14),CUP44-CUR14,IF(AND(CUN44&gt;CUR14,CUP44&gt;CUS14),CUS14-CUN44,0)))),0)),0)</f>
        <v>　</v>
      </c>
      <c r="CUS44" s="663"/>
      <c r="CUT44" s="664"/>
      <c r="CUU44" s="662" t="str">
        <f>IFERROR(IF(OR(CUM44="日",CUM44="祝",CUM44=0,CUN44=""),"　",MAX(IF(AND(CUN44&gt;CUX14,CUP44&gt;CUV14),0,IF(AND(CUN44&lt;=CUX14,CUN44&gt;CUU14,CUP44&gt;CUV14),CUX14-CUN44,IF(AND(CUN44&lt;=CUX14,CUN44&lt;=CUU14,CUP44&gt;CUV14),CUX14-CUU14,IF(AND(CUN44&gt;CUU14,CUP44&lt;=CUV14),CUP44-CUN44,IF(AND(CUN44&lt;=CUU14,CUP44&lt;=CUV14),CUP44-CUU14,0))))),0)),0)</f>
        <v>　</v>
      </c>
      <c r="CUV44" s="663"/>
      <c r="CUW44" s="664"/>
      <c r="CUX44" s="662" t="str">
        <f>IFERROR(IF(OR(CUM44="日",CUM44="祝",CUM44=0,CUN44=""),"　",MAX(IF(AND(CUN44&lt;=CUX14,CUP44&gt;CUY14),CUY14-CUX14,IF(CUP44&lt;=CUY14,0,IF(AND(CUN44&gt;CUX14,CUP44&gt;CUY14),CUY14-CUN44,0))),0)),0)</f>
        <v>　</v>
      </c>
      <c r="CUY44" s="663"/>
      <c r="CUZ44" s="664"/>
      <c r="CVA44" s="662" t="str">
        <f>IFERROR(IF(OR(CUM44="日",CUM44="祝",CUM44=0,CUN44=""),"　",MAX(IF(CUN44&gt;CVA14,CUP44-CUN44,IF(CUN44&lt;=CVA14,CUP44-CVA14,0)),0)),0)</f>
        <v>　</v>
      </c>
      <c r="CVB44" s="663"/>
      <c r="CVC44" s="664"/>
      <c r="CVD44" s="662" t="str">
        <f>IFERROR(IF(OR(CUM44="日",CUM44="祝",CUM44=0,CUN44=""),"　",MAX(IF(AND(CUN44&lt;=CVD14,CUP44&gt;CVE14),CVE14-CVD14,IF(AND(CUN44&gt;CVD14,CUP44&lt;=CVE14),CUP44-CUN44,IF(AND(CUN44&lt;=CVD14,CUP44&lt;=CVE14),CUP44-CVD14,IF(AND(CUN44&gt;CVD14,CUP44&gt;CVE14),CVE14-CUN44,0)))),0)),0)</f>
        <v>　</v>
      </c>
      <c r="CVE44" s="663"/>
      <c r="CVF44" s="664"/>
      <c r="CVG44" s="662" t="str">
        <f>IFERROR(IF(OR(CUM44="日",CUM44="祝",CUM44=0,CUN44=""),"　",MAX(IF(AND(CUN44&gt;CVJ14,CUP44&gt;CVH14),0,IF(AND(CUN44&lt;=CVJ14,CUN44&gt;CVG14,CUP44&gt;CVH14),CVJ14-CUN44,IF(AND(CUN44&lt;=CVJ14,CUN44&lt;=CVG14,CUP44&gt;CVH14),CVJ14-CVG14,IF(AND(CUN44&gt;CVG14,CUP44&lt;=CVH14),CUP44-CUN44,IF(AND(CUN44&lt;=CVG14,CUP44&lt;=CVH14),CUP44-CVG14,0))))),0)),0)</f>
        <v>　</v>
      </c>
      <c r="CVH44" s="663"/>
      <c r="CVI44" s="664"/>
      <c r="CVJ44" s="662" t="str">
        <f>IFERROR(IF(OR(CUM44="日",CUM44="祝",CUM44=0,CUN44=""),"　",MAX(IF(AND(CUN44&lt;=CVJ14,CUP44&gt;CVK14),CVK14-CVJ14,IF(CUP44&lt;=CVK14,0,IF(AND(CUN44&gt;CVJ14,CUP44&gt;CVK14),CVK14-CUN44,0))),0)),0)</f>
        <v>　</v>
      </c>
      <c r="CVK44" s="663"/>
      <c r="CVL44" s="664"/>
      <c r="CVM44" s="662" t="str">
        <f t="shared" si="47"/>
        <v>　</v>
      </c>
      <c r="CVN44" s="663"/>
      <c r="CVO44" s="664"/>
      <c r="CVP44" s="665" t="str">
        <f>IF(CVS44="×",TIME(0,0,0),IF(CWC4="非常勤",CUR44,CVD44))</f>
        <v>　</v>
      </c>
      <c r="CVQ44" s="666"/>
      <c r="CVR44" s="667"/>
      <c r="CVS44" s="265"/>
      <c r="CVT44" s="665" t="str">
        <f>IF(CVW44="×",TIME(0,0,0),IF(CWC4="非常勤",CUU44,CVG44))</f>
        <v>　</v>
      </c>
      <c r="CVU44" s="666"/>
      <c r="CVV44" s="667"/>
      <c r="CVW44" s="265"/>
      <c r="CVX44" s="665" t="str">
        <f>IF(CWA44="×",TIME(0,0,0),IF(CWC4="非常勤",CUX44,CVJ44))</f>
        <v>　</v>
      </c>
      <c r="CVY44" s="666"/>
      <c r="CVZ44" s="667"/>
      <c r="CWA44" s="265"/>
      <c r="CWB44" s="665" t="str">
        <f>IF(CWE44="×",TIME(0,0,0),IF(CWC4="非常勤",CVA44,CVM44))</f>
        <v>　</v>
      </c>
      <c r="CWC44" s="666"/>
      <c r="CWD44" s="667"/>
      <c r="CWE44" s="265"/>
      <c r="CWF44" s="668"/>
      <c r="CWG44" s="669"/>
      <c r="CWH44" s="668"/>
      <c r="CWI44" s="670"/>
      <c r="CWJ44" s="669"/>
      <c r="CWK44" s="671"/>
      <c r="CWL44" s="672"/>
      <c r="CWM44" s="672"/>
      <c r="CWN44" s="673"/>
      <c r="CWO44" s="263">
        <f>$A$44</f>
        <v>30</v>
      </c>
      <c r="CWP44" s="264" t="str">
        <f>$B$44</f>
        <v>金</v>
      </c>
      <c r="CWQ44" s="660"/>
      <c r="CWR44" s="661"/>
      <c r="CWS44" s="660"/>
      <c r="CWT44" s="661"/>
      <c r="CWU44" s="662" t="str">
        <f>IFERROR(IF(OR(CWP44="日",CWP44="祝",CWP44=0,CWQ44=""),"　",MAX(IF(AND(CWQ44&lt;=CWU14,CWS44&gt;CWV14),CWV14-CWU14,IF(AND(CWQ44&gt;CWU14,CWS44&lt;=CWV14),CWS44-CWQ44,IF(AND(CWQ44&lt;=CWU14,CWS44&lt;=CWV14),CWS44-CWU14,IF(AND(CWQ44&gt;CWU14,CWS44&gt;CWV14),CWV14-CWQ44,0)))),0)),0)</f>
        <v>　</v>
      </c>
      <c r="CWV44" s="663"/>
      <c r="CWW44" s="664"/>
      <c r="CWX44" s="662" t="str">
        <f>IFERROR(IF(OR(CWP44="日",CWP44="祝",CWP44=0,CWQ44=""),"　",MAX(IF(AND(CWQ44&gt;CXA14,CWS44&gt;CWY14),0,IF(AND(CWQ44&lt;=CXA14,CWQ44&gt;CWX14,CWS44&gt;CWY14),CXA14-CWQ44,IF(AND(CWQ44&lt;=CXA14,CWQ44&lt;=CWX14,CWS44&gt;CWY14),CXA14-CWX14,IF(AND(CWQ44&gt;CWX14,CWS44&lt;=CWY14),CWS44-CWQ44,IF(AND(CWQ44&lt;=CWX14,CWS44&lt;=CWY14),CWS44-CWX14,0))))),0)),0)</f>
        <v>　</v>
      </c>
      <c r="CWY44" s="663"/>
      <c r="CWZ44" s="664"/>
      <c r="CXA44" s="662" t="str">
        <f>IFERROR(IF(OR(CWP44="日",CWP44="祝",CWP44=0,CWQ44=""),"　",MAX(IF(AND(CWQ44&lt;=CXA14,CWS44&gt;CXB14),CXB14-CXA14,IF(CWS44&lt;=CXB14,0,IF(AND(CWQ44&gt;CXA14,CWS44&gt;CXB14),CXB14-CWQ44,0))),0)),0)</f>
        <v>　</v>
      </c>
      <c r="CXB44" s="663"/>
      <c r="CXC44" s="664"/>
      <c r="CXD44" s="662" t="str">
        <f>IFERROR(IF(OR(CWP44="日",CWP44="祝",CWP44=0,CWQ44=""),"　",MAX(IF(CWQ44&gt;CXD14,CWS44-CWQ44,IF(CWQ44&lt;=CXD14,CWS44-CXD14,0)),0)),0)</f>
        <v>　</v>
      </c>
      <c r="CXE44" s="663"/>
      <c r="CXF44" s="664"/>
      <c r="CXG44" s="662" t="str">
        <f>IFERROR(IF(OR(CWP44="日",CWP44="祝",CWP44=0,CWQ44=""),"　",MAX(IF(AND(CWQ44&lt;=CXG14,CWS44&gt;CXH14),CXH14-CXG14,IF(AND(CWQ44&gt;CXG14,CWS44&lt;=CXH14),CWS44-CWQ44,IF(AND(CWQ44&lt;=CXG14,CWS44&lt;=CXH14),CWS44-CXG14,IF(AND(CWQ44&gt;CXG14,CWS44&gt;CXH14),CXH14-CWQ44,0)))),0)),0)</f>
        <v>　</v>
      </c>
      <c r="CXH44" s="663"/>
      <c r="CXI44" s="664"/>
      <c r="CXJ44" s="662" t="str">
        <f>IFERROR(IF(OR(CWP44="日",CWP44="祝",CWP44=0,CWQ44=""),"　",MAX(IF(AND(CWQ44&gt;CXM14,CWS44&gt;CXK14),0,IF(AND(CWQ44&lt;=CXM14,CWQ44&gt;CXJ14,CWS44&gt;CXK14),CXM14-CWQ44,IF(AND(CWQ44&lt;=CXM14,CWQ44&lt;=CXJ14,CWS44&gt;CXK14),CXM14-CXJ14,IF(AND(CWQ44&gt;CXJ14,CWS44&lt;=CXK14),CWS44-CWQ44,IF(AND(CWQ44&lt;=CXJ14,CWS44&lt;=CXK14),CWS44-CXJ14,0))))),0)),0)</f>
        <v>　</v>
      </c>
      <c r="CXK44" s="663"/>
      <c r="CXL44" s="664"/>
      <c r="CXM44" s="662" t="str">
        <f>IFERROR(IF(OR(CWP44="日",CWP44="祝",CWP44=0,CWQ44=""),"　",MAX(IF(AND(CWQ44&lt;=CXM14,CWS44&gt;CXN14),CXN14-CXM14,IF(CWS44&lt;=CXN14,0,IF(AND(CWQ44&gt;CXM14,CWS44&gt;CXN14),CXN14-CWQ44,0))),0)),0)</f>
        <v>　</v>
      </c>
      <c r="CXN44" s="663"/>
      <c r="CXO44" s="664"/>
      <c r="CXP44" s="662" t="str">
        <f t="shared" si="48"/>
        <v>　</v>
      </c>
      <c r="CXQ44" s="663"/>
      <c r="CXR44" s="664"/>
      <c r="CXS44" s="665" t="str">
        <f>IF(CXV44="×",TIME(0,0,0),IF(CYF4="非常勤",CWU44,CXG44))</f>
        <v>　</v>
      </c>
      <c r="CXT44" s="666"/>
      <c r="CXU44" s="667"/>
      <c r="CXV44" s="265"/>
      <c r="CXW44" s="665" t="str">
        <f>IF(CXZ44="×",TIME(0,0,0),IF(CYF4="非常勤",CWX44,CXJ44))</f>
        <v>　</v>
      </c>
      <c r="CXX44" s="666"/>
      <c r="CXY44" s="667"/>
      <c r="CXZ44" s="265"/>
      <c r="CYA44" s="665" t="str">
        <f>IF(CYD44="×",TIME(0,0,0),IF(CYF4="非常勤",CXA44,CXM44))</f>
        <v>　</v>
      </c>
      <c r="CYB44" s="666"/>
      <c r="CYC44" s="667"/>
      <c r="CYD44" s="265"/>
      <c r="CYE44" s="665" t="str">
        <f>IF(CYH44="×",TIME(0,0,0),IF(CYF4="非常勤",CXD44,CXP44))</f>
        <v>　</v>
      </c>
      <c r="CYF44" s="666"/>
      <c r="CYG44" s="667"/>
      <c r="CYH44" s="265"/>
      <c r="CYI44" s="668"/>
      <c r="CYJ44" s="669"/>
      <c r="CYK44" s="668"/>
      <c r="CYL44" s="670"/>
      <c r="CYM44" s="669"/>
      <c r="CYN44" s="671"/>
      <c r="CYO44" s="672"/>
      <c r="CYP44" s="672"/>
      <c r="CYQ44" s="673"/>
      <c r="CYR44" s="263">
        <f>$A$44</f>
        <v>30</v>
      </c>
      <c r="CYS44" s="264" t="str">
        <f>$B$44</f>
        <v>金</v>
      </c>
      <c r="CYT44" s="660"/>
      <c r="CYU44" s="661"/>
      <c r="CYV44" s="660"/>
      <c r="CYW44" s="661"/>
      <c r="CYX44" s="662" t="str">
        <f>IFERROR(IF(OR(CYS44="日",CYS44="祝",CYS44=0,CYT44=""),"　",MAX(IF(AND(CYT44&lt;=CYX14,CYV44&gt;CYY14),CYY14-CYX14,IF(AND(CYT44&gt;CYX14,CYV44&lt;=CYY14),CYV44-CYT44,IF(AND(CYT44&lt;=CYX14,CYV44&lt;=CYY14),CYV44-CYX14,IF(AND(CYT44&gt;CYX14,CYV44&gt;CYY14),CYY14-CYT44,0)))),0)),0)</f>
        <v>　</v>
      </c>
      <c r="CYY44" s="663"/>
      <c r="CYZ44" s="664"/>
      <c r="CZA44" s="662" t="str">
        <f>IFERROR(IF(OR(CYS44="日",CYS44="祝",CYS44=0,CYT44=""),"　",MAX(IF(AND(CYT44&gt;CZD14,CYV44&gt;CZB14),0,IF(AND(CYT44&lt;=CZD14,CYT44&gt;CZA14,CYV44&gt;CZB14),CZD14-CYT44,IF(AND(CYT44&lt;=CZD14,CYT44&lt;=CZA14,CYV44&gt;CZB14),CZD14-CZA14,IF(AND(CYT44&gt;CZA14,CYV44&lt;=CZB14),CYV44-CYT44,IF(AND(CYT44&lt;=CZA14,CYV44&lt;=CZB14),CYV44-CZA14,0))))),0)),0)</f>
        <v>　</v>
      </c>
      <c r="CZB44" s="663"/>
      <c r="CZC44" s="664"/>
      <c r="CZD44" s="662" t="str">
        <f>IFERROR(IF(OR(CYS44="日",CYS44="祝",CYS44=0,CYT44=""),"　",MAX(IF(AND(CYT44&lt;=CZD14,CYV44&gt;CZE14),CZE14-CZD14,IF(CYV44&lt;=CZE14,0,IF(AND(CYT44&gt;CZD14,CYV44&gt;CZE14),CZE14-CYT44,0))),0)),0)</f>
        <v>　</v>
      </c>
      <c r="CZE44" s="663"/>
      <c r="CZF44" s="664"/>
      <c r="CZG44" s="662" t="str">
        <f>IFERROR(IF(OR(CYS44="日",CYS44="祝",CYS44=0,CYT44=""),"　",MAX(IF(CYT44&gt;CZG14,CYV44-CYT44,IF(CYT44&lt;=CZG14,CYV44-CZG14,0)),0)),0)</f>
        <v>　</v>
      </c>
      <c r="CZH44" s="663"/>
      <c r="CZI44" s="664"/>
      <c r="CZJ44" s="662" t="str">
        <f>IFERROR(IF(OR(CYS44="日",CYS44="祝",CYS44=0,CYT44=""),"　",MAX(IF(AND(CYT44&lt;=CZJ14,CYV44&gt;CZK14),CZK14-CZJ14,IF(AND(CYT44&gt;CZJ14,CYV44&lt;=CZK14),CYV44-CYT44,IF(AND(CYT44&lt;=CZJ14,CYV44&lt;=CZK14),CYV44-CZJ14,IF(AND(CYT44&gt;CZJ14,CYV44&gt;CZK14),CZK14-CYT44,0)))),0)),0)</f>
        <v>　</v>
      </c>
      <c r="CZK44" s="663"/>
      <c r="CZL44" s="664"/>
      <c r="CZM44" s="662" t="str">
        <f>IFERROR(IF(OR(CYS44="日",CYS44="祝",CYS44=0,CYT44=""),"　",MAX(IF(AND(CYT44&gt;CZP14,CYV44&gt;CZN14),0,IF(AND(CYT44&lt;=CZP14,CYT44&gt;CZM14,CYV44&gt;CZN14),CZP14-CYT44,IF(AND(CYT44&lt;=CZP14,CYT44&lt;=CZM14,CYV44&gt;CZN14),CZP14-CZM14,IF(AND(CYT44&gt;CZM14,CYV44&lt;=CZN14),CYV44-CYT44,IF(AND(CYT44&lt;=CZM14,CYV44&lt;=CZN14),CYV44-CZM14,0))))),0)),0)</f>
        <v>　</v>
      </c>
      <c r="CZN44" s="663"/>
      <c r="CZO44" s="664"/>
      <c r="CZP44" s="662" t="str">
        <f>IFERROR(IF(OR(CYS44="日",CYS44="祝",CYS44=0,CYT44=""),"　",MAX(IF(AND(CYT44&lt;=CZP14,CYV44&gt;CZQ14),CZQ14-CZP14,IF(CYV44&lt;=CZQ14,0,IF(AND(CYT44&gt;CZP14,CYV44&gt;CZQ14),CZQ14-CYT44,0))),0)),0)</f>
        <v>　</v>
      </c>
      <c r="CZQ44" s="663"/>
      <c r="CZR44" s="664"/>
      <c r="CZS44" s="662" t="str">
        <f t="shared" si="49"/>
        <v>　</v>
      </c>
      <c r="CZT44" s="663"/>
      <c r="CZU44" s="664"/>
      <c r="CZV44" s="665" t="str">
        <f>IF(CZY44="×",TIME(0,0,0),IF(DAI4="非常勤",CYX44,CZJ44))</f>
        <v>　</v>
      </c>
      <c r="CZW44" s="666"/>
      <c r="CZX44" s="667"/>
      <c r="CZY44" s="265"/>
      <c r="CZZ44" s="665" t="str">
        <f>IF(DAC44="×",TIME(0,0,0),IF(DAI4="非常勤",CZA44,CZM44))</f>
        <v>　</v>
      </c>
      <c r="DAA44" s="666"/>
      <c r="DAB44" s="667"/>
      <c r="DAC44" s="265"/>
      <c r="DAD44" s="665" t="str">
        <f>IF(DAG44="×",TIME(0,0,0),IF(DAI4="非常勤",CZD44,CZP44))</f>
        <v>　</v>
      </c>
      <c r="DAE44" s="666"/>
      <c r="DAF44" s="667"/>
      <c r="DAG44" s="265"/>
      <c r="DAH44" s="665" t="str">
        <f>IF(DAK44="×",TIME(0,0,0),IF(DAI4="非常勤",CZG44,CZS44))</f>
        <v>　</v>
      </c>
      <c r="DAI44" s="666"/>
      <c r="DAJ44" s="667"/>
      <c r="DAK44" s="265"/>
      <c r="DAL44" s="668"/>
      <c r="DAM44" s="669"/>
      <c r="DAN44" s="668"/>
      <c r="DAO44" s="670"/>
      <c r="DAP44" s="669"/>
      <c r="DAQ44" s="671"/>
      <c r="DAR44" s="672"/>
      <c r="DAS44" s="672"/>
      <c r="DAT44" s="673"/>
      <c r="DAU44" s="263">
        <f>$A$44</f>
        <v>30</v>
      </c>
      <c r="DAV44" s="264" t="str">
        <f>$B$44</f>
        <v>金</v>
      </c>
      <c r="DAW44" s="660"/>
      <c r="DAX44" s="661"/>
      <c r="DAY44" s="660"/>
      <c r="DAZ44" s="661"/>
      <c r="DBA44" s="662" t="str">
        <f>IFERROR(IF(OR(DAV44="日",DAV44="祝",DAV44=0,DAW44=""),"　",MAX(IF(AND(DAW44&lt;=DBA14,DAY44&gt;DBB14),DBB14-DBA14,IF(AND(DAW44&gt;DBA14,DAY44&lt;=DBB14),DAY44-DAW44,IF(AND(DAW44&lt;=DBA14,DAY44&lt;=DBB14),DAY44-DBA14,IF(AND(DAW44&gt;DBA14,DAY44&gt;DBB14),DBB14-DAW44,0)))),0)),0)</f>
        <v>　</v>
      </c>
      <c r="DBB44" s="663"/>
      <c r="DBC44" s="664"/>
      <c r="DBD44" s="662" t="str">
        <f>IFERROR(IF(OR(DAV44="日",DAV44="祝",DAV44=0,DAW44=""),"　",MAX(IF(AND(DAW44&gt;DBG14,DAY44&gt;DBE14),0,IF(AND(DAW44&lt;=DBG14,DAW44&gt;DBD14,DAY44&gt;DBE14),DBG14-DAW44,IF(AND(DAW44&lt;=DBG14,DAW44&lt;=DBD14,DAY44&gt;DBE14),DBG14-DBD14,IF(AND(DAW44&gt;DBD14,DAY44&lt;=DBE14),DAY44-DAW44,IF(AND(DAW44&lt;=DBD14,DAY44&lt;=DBE14),DAY44-DBD14,0))))),0)),0)</f>
        <v>　</v>
      </c>
      <c r="DBE44" s="663"/>
      <c r="DBF44" s="664"/>
      <c r="DBG44" s="662" t="str">
        <f>IFERROR(IF(OR(DAV44="日",DAV44="祝",DAV44=0,DAW44=""),"　",MAX(IF(AND(DAW44&lt;=DBG14,DAY44&gt;DBH14),DBH14-DBG14,IF(DAY44&lt;=DBH14,0,IF(AND(DAW44&gt;DBG14,DAY44&gt;DBH14),DBH14-DAW44,0))),0)),0)</f>
        <v>　</v>
      </c>
      <c r="DBH44" s="663"/>
      <c r="DBI44" s="664"/>
      <c r="DBJ44" s="662" t="str">
        <f>IFERROR(IF(OR(DAV44="日",DAV44="祝",DAV44=0,DAW44=""),"　",MAX(IF(DAW44&gt;DBJ14,DAY44-DAW44,IF(DAW44&lt;=DBJ14,DAY44-DBJ14,0)),0)),0)</f>
        <v>　</v>
      </c>
      <c r="DBK44" s="663"/>
      <c r="DBL44" s="664"/>
      <c r="DBM44" s="662" t="str">
        <f>IFERROR(IF(OR(DAV44="日",DAV44="祝",DAV44=0,DAW44=""),"　",MAX(IF(AND(DAW44&lt;=DBM14,DAY44&gt;DBN14),DBN14-DBM14,IF(AND(DAW44&gt;DBM14,DAY44&lt;=DBN14),DAY44-DAW44,IF(AND(DAW44&lt;=DBM14,DAY44&lt;=DBN14),DAY44-DBM14,IF(AND(DAW44&gt;DBM14,DAY44&gt;DBN14),DBN14-DAW44,0)))),0)),0)</f>
        <v>　</v>
      </c>
      <c r="DBN44" s="663"/>
      <c r="DBO44" s="664"/>
      <c r="DBP44" s="662" t="str">
        <f>IFERROR(IF(OR(DAV44="日",DAV44="祝",DAV44=0,DAW44=""),"　",MAX(IF(AND(DAW44&gt;DBS14,DAY44&gt;DBQ14),0,IF(AND(DAW44&lt;=DBS14,DAW44&gt;DBP14,DAY44&gt;DBQ14),DBS14-DAW44,IF(AND(DAW44&lt;=DBS14,DAW44&lt;=DBP14,DAY44&gt;DBQ14),DBS14-DBP14,IF(AND(DAW44&gt;DBP14,DAY44&lt;=DBQ14),DAY44-DAW44,IF(AND(DAW44&lt;=DBP14,DAY44&lt;=DBQ14),DAY44-DBP14,0))))),0)),0)</f>
        <v>　</v>
      </c>
      <c r="DBQ44" s="663"/>
      <c r="DBR44" s="664"/>
      <c r="DBS44" s="662" t="str">
        <f>IFERROR(IF(OR(DAV44="日",DAV44="祝",DAV44=0,DAW44=""),"　",MAX(IF(AND(DAW44&lt;=DBS14,DAY44&gt;DBT14),DBT14-DBS14,IF(DAY44&lt;=DBT14,0,IF(AND(DAW44&gt;DBS14,DAY44&gt;DBT14),DBT14-DAW44,0))),0)),0)</f>
        <v>　</v>
      </c>
      <c r="DBT44" s="663"/>
      <c r="DBU44" s="664"/>
      <c r="DBV44" s="662" t="str">
        <f t="shared" si="50"/>
        <v>　</v>
      </c>
      <c r="DBW44" s="663"/>
      <c r="DBX44" s="664"/>
      <c r="DBY44" s="665" t="str">
        <f>IF(DCB44="×",TIME(0,0,0),IF(DCL4="非常勤",DBA44,DBM44))</f>
        <v>　</v>
      </c>
      <c r="DBZ44" s="666"/>
      <c r="DCA44" s="667"/>
      <c r="DCB44" s="265"/>
      <c r="DCC44" s="665" t="str">
        <f>IF(DCF44="×",TIME(0,0,0),IF(DCL4="非常勤",DBD44,DBP44))</f>
        <v>　</v>
      </c>
      <c r="DCD44" s="666"/>
      <c r="DCE44" s="667"/>
      <c r="DCF44" s="265"/>
      <c r="DCG44" s="665" t="str">
        <f>IF(DCJ44="×",TIME(0,0,0),IF(DCL4="非常勤",DBG44,DBS44))</f>
        <v>　</v>
      </c>
      <c r="DCH44" s="666"/>
      <c r="DCI44" s="667"/>
      <c r="DCJ44" s="265"/>
      <c r="DCK44" s="665" t="str">
        <f>IF(DCN44="×",TIME(0,0,0),IF(DCL4="非常勤",DBJ44,DBV44))</f>
        <v>　</v>
      </c>
      <c r="DCL44" s="666"/>
      <c r="DCM44" s="667"/>
      <c r="DCN44" s="265"/>
      <c r="DCO44" s="668"/>
      <c r="DCP44" s="669"/>
      <c r="DCQ44" s="668"/>
      <c r="DCR44" s="670"/>
      <c r="DCS44" s="669"/>
      <c r="DCT44" s="671"/>
      <c r="DCU44" s="672"/>
      <c r="DCV44" s="672"/>
      <c r="DCW44" s="673"/>
      <c r="DCX44" s="263">
        <f>$A$44</f>
        <v>30</v>
      </c>
      <c r="DCY44" s="264" t="str">
        <f>$B$44</f>
        <v>金</v>
      </c>
      <c r="DCZ44" s="660"/>
      <c r="DDA44" s="661"/>
      <c r="DDB44" s="660"/>
      <c r="DDC44" s="661"/>
      <c r="DDD44" s="662" t="str">
        <f>IFERROR(IF(OR(DCY44="日",DCY44="祝",DCY44=0,DCZ44=""),"　",MAX(IF(AND(DCZ44&lt;=DDD14,DDB44&gt;DDE14),DDE14-DDD14,IF(AND(DCZ44&gt;DDD14,DDB44&lt;=DDE14),DDB44-DCZ44,IF(AND(DCZ44&lt;=DDD14,DDB44&lt;=DDE14),DDB44-DDD14,IF(AND(DCZ44&gt;DDD14,DDB44&gt;DDE14),DDE14-DCZ44,0)))),0)),0)</f>
        <v>　</v>
      </c>
      <c r="DDE44" s="663"/>
      <c r="DDF44" s="664"/>
      <c r="DDG44" s="662" t="str">
        <f>IFERROR(IF(OR(DCY44="日",DCY44="祝",DCY44=0,DCZ44=""),"　",MAX(IF(AND(DCZ44&gt;DDJ14,DDB44&gt;DDH14),0,IF(AND(DCZ44&lt;=DDJ14,DCZ44&gt;DDG14,DDB44&gt;DDH14),DDJ14-DCZ44,IF(AND(DCZ44&lt;=DDJ14,DCZ44&lt;=DDG14,DDB44&gt;DDH14),DDJ14-DDG14,IF(AND(DCZ44&gt;DDG14,DDB44&lt;=DDH14),DDB44-DCZ44,IF(AND(DCZ44&lt;=DDG14,DDB44&lt;=DDH14),DDB44-DDG14,0))))),0)),0)</f>
        <v>　</v>
      </c>
      <c r="DDH44" s="663"/>
      <c r="DDI44" s="664"/>
      <c r="DDJ44" s="662" t="str">
        <f>IFERROR(IF(OR(DCY44="日",DCY44="祝",DCY44=0,DCZ44=""),"　",MAX(IF(AND(DCZ44&lt;=DDJ14,DDB44&gt;DDK14),DDK14-DDJ14,IF(DDB44&lt;=DDK14,0,IF(AND(DCZ44&gt;DDJ14,DDB44&gt;DDK14),DDK14-DCZ44,0))),0)),0)</f>
        <v>　</v>
      </c>
      <c r="DDK44" s="663"/>
      <c r="DDL44" s="664"/>
      <c r="DDM44" s="662" t="str">
        <f>IFERROR(IF(OR(DCY44="日",DCY44="祝",DCY44=0,DCZ44=""),"　",MAX(IF(DCZ44&gt;DDM14,DDB44-DCZ44,IF(DCZ44&lt;=DDM14,DDB44-DDM14,0)),0)),0)</f>
        <v>　</v>
      </c>
      <c r="DDN44" s="663"/>
      <c r="DDO44" s="664"/>
      <c r="DDP44" s="662" t="str">
        <f>IFERROR(IF(OR(DCY44="日",DCY44="祝",DCY44=0,DCZ44=""),"　",MAX(IF(AND(DCZ44&lt;=DDP14,DDB44&gt;DDQ14),DDQ14-DDP14,IF(AND(DCZ44&gt;DDP14,DDB44&lt;=DDQ14),DDB44-DCZ44,IF(AND(DCZ44&lt;=DDP14,DDB44&lt;=DDQ14),DDB44-DDP14,IF(AND(DCZ44&gt;DDP14,DDB44&gt;DDQ14),DDQ14-DCZ44,0)))),0)),0)</f>
        <v>　</v>
      </c>
      <c r="DDQ44" s="663"/>
      <c r="DDR44" s="664"/>
      <c r="DDS44" s="662" t="str">
        <f>IFERROR(IF(OR(DCY44="日",DCY44="祝",DCY44=0,DCZ44=""),"　",MAX(IF(AND(DCZ44&gt;DDV14,DDB44&gt;DDT14),0,IF(AND(DCZ44&lt;=DDV14,DCZ44&gt;DDS14,DDB44&gt;DDT14),DDV14-DCZ44,IF(AND(DCZ44&lt;=DDV14,DCZ44&lt;=DDS14,DDB44&gt;DDT14),DDV14-DDS14,IF(AND(DCZ44&gt;DDS14,DDB44&lt;=DDT14),DDB44-DCZ44,IF(AND(DCZ44&lt;=DDS14,DDB44&lt;=DDT14),DDB44-DDS14,0))))),0)),0)</f>
        <v>　</v>
      </c>
      <c r="DDT44" s="663"/>
      <c r="DDU44" s="664"/>
      <c r="DDV44" s="662" t="str">
        <f>IFERROR(IF(OR(DCY44="日",DCY44="祝",DCY44=0,DCZ44=""),"　",MAX(IF(AND(DCZ44&lt;=DDV14,DDB44&gt;DDW14),DDW14-DDV14,IF(DDB44&lt;=DDW14,0,IF(AND(DCZ44&gt;DDV14,DDB44&gt;DDW14),DDW14-DCZ44,0))),0)),0)</f>
        <v>　</v>
      </c>
      <c r="DDW44" s="663"/>
      <c r="DDX44" s="664"/>
      <c r="DDY44" s="662" t="str">
        <f t="shared" si="51"/>
        <v>　</v>
      </c>
      <c r="DDZ44" s="663"/>
      <c r="DEA44" s="664"/>
      <c r="DEB44" s="665" t="str">
        <f>IF(DEE44="×",TIME(0,0,0),IF(DEO4="非常勤",DDD44,DDP44))</f>
        <v>　</v>
      </c>
      <c r="DEC44" s="666"/>
      <c r="DED44" s="667"/>
      <c r="DEE44" s="265"/>
      <c r="DEF44" s="665" t="str">
        <f>IF(DEI44="×",TIME(0,0,0),IF(DEO4="非常勤",DDG44,DDS44))</f>
        <v>　</v>
      </c>
      <c r="DEG44" s="666"/>
      <c r="DEH44" s="667"/>
      <c r="DEI44" s="265"/>
      <c r="DEJ44" s="665" t="str">
        <f>IF(DEM44="×",TIME(0,0,0),IF(DEO4="非常勤",DDJ44,DDV44))</f>
        <v>　</v>
      </c>
      <c r="DEK44" s="666"/>
      <c r="DEL44" s="667"/>
      <c r="DEM44" s="265"/>
      <c r="DEN44" s="665" t="str">
        <f>IF(DEQ44="×",TIME(0,0,0),IF(DEO4="非常勤",DDM44,DDY44))</f>
        <v>　</v>
      </c>
      <c r="DEO44" s="666"/>
      <c r="DEP44" s="667"/>
      <c r="DEQ44" s="265"/>
      <c r="DER44" s="668"/>
      <c r="DES44" s="669"/>
      <c r="DET44" s="668"/>
      <c r="DEU44" s="670"/>
      <c r="DEV44" s="669"/>
      <c r="DEW44" s="671"/>
      <c r="DEX44" s="672"/>
      <c r="DEY44" s="672"/>
      <c r="DEZ44" s="673"/>
      <c r="DFA44" s="263">
        <f>$A$44</f>
        <v>30</v>
      </c>
      <c r="DFB44" s="264" t="str">
        <f>$B$44</f>
        <v>金</v>
      </c>
      <c r="DFC44" s="660"/>
      <c r="DFD44" s="661"/>
      <c r="DFE44" s="660"/>
      <c r="DFF44" s="661"/>
      <c r="DFG44" s="662" t="str">
        <f>IFERROR(IF(OR(DFB44="日",DFB44="祝",DFB44=0,DFC44=""),"　",MAX(IF(AND(DFC44&lt;=DFG14,DFE44&gt;DFH14),DFH14-DFG14,IF(AND(DFC44&gt;DFG14,DFE44&lt;=DFH14),DFE44-DFC44,IF(AND(DFC44&lt;=DFG14,DFE44&lt;=DFH14),DFE44-DFG14,IF(AND(DFC44&gt;DFG14,DFE44&gt;DFH14),DFH14-DFC44,0)))),0)),0)</f>
        <v>　</v>
      </c>
      <c r="DFH44" s="663"/>
      <c r="DFI44" s="664"/>
      <c r="DFJ44" s="662" t="str">
        <f>IFERROR(IF(OR(DFB44="日",DFB44="祝",DFB44=0,DFC44=""),"　",MAX(IF(AND(DFC44&gt;DFM14,DFE44&gt;DFK14),0,IF(AND(DFC44&lt;=DFM14,DFC44&gt;DFJ14,DFE44&gt;DFK14),DFM14-DFC44,IF(AND(DFC44&lt;=DFM14,DFC44&lt;=DFJ14,DFE44&gt;DFK14),DFM14-DFJ14,IF(AND(DFC44&gt;DFJ14,DFE44&lt;=DFK14),DFE44-DFC44,IF(AND(DFC44&lt;=DFJ14,DFE44&lt;=DFK14),DFE44-DFJ14,0))))),0)),0)</f>
        <v>　</v>
      </c>
      <c r="DFK44" s="663"/>
      <c r="DFL44" s="664"/>
      <c r="DFM44" s="662" t="str">
        <f>IFERROR(IF(OR(DFB44="日",DFB44="祝",DFB44=0,DFC44=""),"　",MAX(IF(AND(DFC44&lt;=DFM14,DFE44&gt;DFN14),DFN14-DFM14,IF(DFE44&lt;=DFN14,0,IF(AND(DFC44&gt;DFM14,DFE44&gt;DFN14),DFN14-DFC44,0))),0)),0)</f>
        <v>　</v>
      </c>
      <c r="DFN44" s="663"/>
      <c r="DFO44" s="664"/>
      <c r="DFP44" s="662" t="str">
        <f>IFERROR(IF(OR(DFB44="日",DFB44="祝",DFB44=0,DFC44=""),"　",MAX(IF(DFC44&gt;DFP14,DFE44-DFC44,IF(DFC44&lt;=DFP14,DFE44-DFP14,0)),0)),0)</f>
        <v>　</v>
      </c>
      <c r="DFQ44" s="663"/>
      <c r="DFR44" s="664"/>
      <c r="DFS44" s="662" t="str">
        <f>IFERROR(IF(OR(DFB44="日",DFB44="祝",DFB44=0,DFC44=""),"　",MAX(IF(AND(DFC44&lt;=DFS14,DFE44&gt;DFT14),DFT14-DFS14,IF(AND(DFC44&gt;DFS14,DFE44&lt;=DFT14),DFE44-DFC44,IF(AND(DFC44&lt;=DFS14,DFE44&lt;=DFT14),DFE44-DFS14,IF(AND(DFC44&gt;DFS14,DFE44&gt;DFT14),DFT14-DFC44,0)))),0)),0)</f>
        <v>　</v>
      </c>
      <c r="DFT44" s="663"/>
      <c r="DFU44" s="664"/>
      <c r="DFV44" s="662" t="str">
        <f>IFERROR(IF(OR(DFB44="日",DFB44="祝",DFB44=0,DFC44=""),"　",MAX(IF(AND(DFC44&gt;DFY14,DFE44&gt;DFW14),0,IF(AND(DFC44&lt;=DFY14,DFC44&gt;DFV14,DFE44&gt;DFW14),DFY14-DFC44,IF(AND(DFC44&lt;=DFY14,DFC44&lt;=DFV14,DFE44&gt;DFW14),DFY14-DFV14,IF(AND(DFC44&gt;DFV14,DFE44&lt;=DFW14),DFE44-DFC44,IF(AND(DFC44&lt;=DFV14,DFE44&lt;=DFW14),DFE44-DFV14,0))))),0)),0)</f>
        <v>　</v>
      </c>
      <c r="DFW44" s="663"/>
      <c r="DFX44" s="664"/>
      <c r="DFY44" s="662" t="str">
        <f>IFERROR(IF(OR(DFB44="日",DFB44="祝",DFB44=0,DFC44=""),"　",MAX(IF(AND(DFC44&lt;=DFY14,DFE44&gt;DFZ14),DFZ14-DFY14,IF(DFE44&lt;=DFZ14,0,IF(AND(DFC44&gt;DFY14,DFE44&gt;DFZ14),DFZ14-DFC44,0))),0)),0)</f>
        <v>　</v>
      </c>
      <c r="DFZ44" s="663"/>
      <c r="DGA44" s="664"/>
      <c r="DGB44" s="662" t="str">
        <f t="shared" si="52"/>
        <v>　</v>
      </c>
      <c r="DGC44" s="663"/>
      <c r="DGD44" s="664"/>
      <c r="DGE44" s="665" t="str">
        <f>IF(DGH44="×",TIME(0,0,0),IF(DGR4="非常勤",DFG44,DFS44))</f>
        <v>　</v>
      </c>
      <c r="DGF44" s="666"/>
      <c r="DGG44" s="667"/>
      <c r="DGH44" s="265"/>
      <c r="DGI44" s="665" t="str">
        <f>IF(DGL44="×",TIME(0,0,0),IF(DGR4="非常勤",DFJ44,DFV44))</f>
        <v>　</v>
      </c>
      <c r="DGJ44" s="666"/>
      <c r="DGK44" s="667"/>
      <c r="DGL44" s="265"/>
      <c r="DGM44" s="665" t="str">
        <f>IF(DGP44="×",TIME(0,0,0),IF(DGR4="非常勤",DFM44,DFY44))</f>
        <v>　</v>
      </c>
      <c r="DGN44" s="666"/>
      <c r="DGO44" s="667"/>
      <c r="DGP44" s="265"/>
      <c r="DGQ44" s="665" t="str">
        <f>IF(DGT44="×",TIME(0,0,0),IF(DGR4="非常勤",DFP44,DGB44))</f>
        <v>　</v>
      </c>
      <c r="DGR44" s="666"/>
      <c r="DGS44" s="667"/>
      <c r="DGT44" s="265"/>
      <c r="DGU44" s="668"/>
      <c r="DGV44" s="669"/>
      <c r="DGW44" s="668"/>
      <c r="DGX44" s="670"/>
      <c r="DGY44" s="669"/>
      <c r="DGZ44" s="671"/>
      <c r="DHA44" s="672"/>
      <c r="DHB44" s="672"/>
      <c r="DHC44" s="673"/>
      <c r="DHD44" s="263">
        <f>$A$44</f>
        <v>30</v>
      </c>
      <c r="DHE44" s="264" t="str">
        <f>$B$44</f>
        <v>金</v>
      </c>
      <c r="DHF44" s="660"/>
      <c r="DHG44" s="661"/>
      <c r="DHH44" s="660"/>
      <c r="DHI44" s="661"/>
      <c r="DHJ44" s="662" t="str">
        <f>IFERROR(IF(OR(DHE44="日",DHE44="祝",DHE44=0,DHF44=""),"　",MAX(IF(AND(DHF44&lt;=DHJ14,DHH44&gt;DHK14),DHK14-DHJ14,IF(AND(DHF44&gt;DHJ14,DHH44&lt;=DHK14),DHH44-DHF44,IF(AND(DHF44&lt;=DHJ14,DHH44&lt;=DHK14),DHH44-DHJ14,IF(AND(DHF44&gt;DHJ14,DHH44&gt;DHK14),DHK14-DHF44,0)))),0)),0)</f>
        <v>　</v>
      </c>
      <c r="DHK44" s="663"/>
      <c r="DHL44" s="664"/>
      <c r="DHM44" s="662" t="str">
        <f>IFERROR(IF(OR(DHE44="日",DHE44="祝",DHE44=0,DHF44=""),"　",MAX(IF(AND(DHF44&gt;DHP14,DHH44&gt;DHN14),0,IF(AND(DHF44&lt;=DHP14,DHF44&gt;DHM14,DHH44&gt;DHN14),DHP14-DHF44,IF(AND(DHF44&lt;=DHP14,DHF44&lt;=DHM14,DHH44&gt;DHN14),DHP14-DHM14,IF(AND(DHF44&gt;DHM14,DHH44&lt;=DHN14),DHH44-DHF44,IF(AND(DHF44&lt;=DHM14,DHH44&lt;=DHN14),DHH44-DHM14,0))))),0)),0)</f>
        <v>　</v>
      </c>
      <c r="DHN44" s="663"/>
      <c r="DHO44" s="664"/>
      <c r="DHP44" s="662" t="str">
        <f>IFERROR(IF(OR(DHE44="日",DHE44="祝",DHE44=0,DHF44=""),"　",MAX(IF(AND(DHF44&lt;=DHP14,DHH44&gt;DHQ14),DHQ14-DHP14,IF(DHH44&lt;=DHQ14,0,IF(AND(DHF44&gt;DHP14,DHH44&gt;DHQ14),DHQ14-DHF44,0))),0)),0)</f>
        <v>　</v>
      </c>
      <c r="DHQ44" s="663"/>
      <c r="DHR44" s="664"/>
      <c r="DHS44" s="662" t="str">
        <f>IFERROR(IF(OR(DHE44="日",DHE44="祝",DHE44=0,DHF44=""),"　",MAX(IF(DHF44&gt;DHS14,DHH44-DHF44,IF(DHF44&lt;=DHS14,DHH44-DHS14,0)),0)),0)</f>
        <v>　</v>
      </c>
      <c r="DHT44" s="663"/>
      <c r="DHU44" s="664"/>
      <c r="DHV44" s="662" t="str">
        <f>IFERROR(IF(OR(DHE44="日",DHE44="祝",DHE44=0,DHF44=""),"　",MAX(IF(AND(DHF44&lt;=DHV14,DHH44&gt;DHW14),DHW14-DHV14,IF(AND(DHF44&gt;DHV14,DHH44&lt;=DHW14),DHH44-DHF44,IF(AND(DHF44&lt;=DHV14,DHH44&lt;=DHW14),DHH44-DHV14,IF(AND(DHF44&gt;DHV14,DHH44&gt;DHW14),DHW14-DHF44,0)))),0)),0)</f>
        <v>　</v>
      </c>
      <c r="DHW44" s="663"/>
      <c r="DHX44" s="664"/>
      <c r="DHY44" s="662" t="str">
        <f>IFERROR(IF(OR(DHE44="日",DHE44="祝",DHE44=0,DHF44=""),"　",MAX(IF(AND(DHF44&gt;DIB14,DHH44&gt;DHZ14),0,IF(AND(DHF44&lt;=DIB14,DHF44&gt;DHY14,DHH44&gt;DHZ14),DIB14-DHF44,IF(AND(DHF44&lt;=DIB14,DHF44&lt;=DHY14,DHH44&gt;DHZ14),DIB14-DHY14,IF(AND(DHF44&gt;DHY14,DHH44&lt;=DHZ14),DHH44-DHF44,IF(AND(DHF44&lt;=DHY14,DHH44&lt;=DHZ14),DHH44-DHY14,0))))),0)),0)</f>
        <v>　</v>
      </c>
      <c r="DHZ44" s="663"/>
      <c r="DIA44" s="664"/>
      <c r="DIB44" s="662" t="str">
        <f>IFERROR(IF(OR(DHE44="日",DHE44="祝",DHE44=0,DHF44=""),"　",MAX(IF(AND(DHF44&lt;=DIB14,DHH44&gt;DIC14),DIC14-DIB14,IF(DHH44&lt;=DIC14,0,IF(AND(DHF44&gt;DIB14,DHH44&gt;DIC14),DIC14-DHF44,0))),0)),0)</f>
        <v>　</v>
      </c>
      <c r="DIC44" s="663"/>
      <c r="DID44" s="664"/>
      <c r="DIE44" s="662" t="str">
        <f t="shared" si="53"/>
        <v>　</v>
      </c>
      <c r="DIF44" s="663"/>
      <c r="DIG44" s="664"/>
      <c r="DIH44" s="665" t="str">
        <f>IF(DIK44="×",TIME(0,0,0),IF(DIU4="非常勤",DHJ44,DHV44))</f>
        <v>　</v>
      </c>
      <c r="DII44" s="666"/>
      <c r="DIJ44" s="667"/>
      <c r="DIK44" s="265"/>
      <c r="DIL44" s="665" t="str">
        <f>IF(DIO44="×",TIME(0,0,0),IF(DIU4="非常勤",DHM44,DHY44))</f>
        <v>　</v>
      </c>
      <c r="DIM44" s="666"/>
      <c r="DIN44" s="667"/>
      <c r="DIO44" s="265"/>
      <c r="DIP44" s="665" t="str">
        <f>IF(DIS44="×",TIME(0,0,0),IF(DIU4="非常勤",DHP44,DIB44))</f>
        <v>　</v>
      </c>
      <c r="DIQ44" s="666"/>
      <c r="DIR44" s="667"/>
      <c r="DIS44" s="265"/>
      <c r="DIT44" s="665" t="str">
        <f>IF(DIW44="×",TIME(0,0,0),IF(DIU4="非常勤",DHS44,DIE44))</f>
        <v>　</v>
      </c>
      <c r="DIU44" s="666"/>
      <c r="DIV44" s="667"/>
      <c r="DIW44" s="265"/>
      <c r="DIX44" s="668"/>
      <c r="DIY44" s="669"/>
      <c r="DIZ44" s="668"/>
      <c r="DJA44" s="670"/>
      <c r="DJB44" s="669"/>
      <c r="DJC44" s="671"/>
      <c r="DJD44" s="672"/>
      <c r="DJE44" s="672"/>
      <c r="DJF44" s="673"/>
      <c r="DJG44" s="263">
        <f>$A$44</f>
        <v>30</v>
      </c>
      <c r="DJH44" s="264" t="str">
        <f>$B$44</f>
        <v>金</v>
      </c>
      <c r="DJI44" s="660"/>
      <c r="DJJ44" s="661"/>
      <c r="DJK44" s="660"/>
      <c r="DJL44" s="661"/>
      <c r="DJM44" s="662" t="str">
        <f>IFERROR(IF(OR(DJH44="日",DJH44="祝",DJH44=0,DJI44=""),"　",MAX(IF(AND(DJI44&lt;=DJM14,DJK44&gt;DJN14),DJN14-DJM14,IF(AND(DJI44&gt;DJM14,DJK44&lt;=DJN14),DJK44-DJI44,IF(AND(DJI44&lt;=DJM14,DJK44&lt;=DJN14),DJK44-DJM14,IF(AND(DJI44&gt;DJM14,DJK44&gt;DJN14),DJN14-DJI44,0)))),0)),0)</f>
        <v>　</v>
      </c>
      <c r="DJN44" s="663"/>
      <c r="DJO44" s="664"/>
      <c r="DJP44" s="662" t="str">
        <f>IFERROR(IF(OR(DJH44="日",DJH44="祝",DJH44=0,DJI44=""),"　",MAX(IF(AND(DJI44&gt;DJS14,DJK44&gt;DJQ14),0,IF(AND(DJI44&lt;=DJS14,DJI44&gt;DJP14,DJK44&gt;DJQ14),DJS14-DJI44,IF(AND(DJI44&lt;=DJS14,DJI44&lt;=DJP14,DJK44&gt;DJQ14),DJS14-DJP14,IF(AND(DJI44&gt;DJP14,DJK44&lt;=DJQ14),DJK44-DJI44,IF(AND(DJI44&lt;=DJP14,DJK44&lt;=DJQ14),DJK44-DJP14,0))))),0)),0)</f>
        <v>　</v>
      </c>
      <c r="DJQ44" s="663"/>
      <c r="DJR44" s="664"/>
      <c r="DJS44" s="662" t="str">
        <f>IFERROR(IF(OR(DJH44="日",DJH44="祝",DJH44=0,DJI44=""),"　",MAX(IF(AND(DJI44&lt;=DJS14,DJK44&gt;DJT14),DJT14-DJS14,IF(DJK44&lt;=DJT14,0,IF(AND(DJI44&gt;DJS14,DJK44&gt;DJT14),DJT14-DJI44,0))),0)),0)</f>
        <v>　</v>
      </c>
      <c r="DJT44" s="663"/>
      <c r="DJU44" s="664"/>
      <c r="DJV44" s="662" t="str">
        <f>IFERROR(IF(OR(DJH44="日",DJH44="祝",DJH44=0,DJI44=""),"　",MAX(IF(DJI44&gt;DJV14,DJK44-DJI44,IF(DJI44&lt;=DJV14,DJK44-DJV14,0)),0)),0)</f>
        <v>　</v>
      </c>
      <c r="DJW44" s="663"/>
      <c r="DJX44" s="664"/>
      <c r="DJY44" s="662" t="str">
        <f>IFERROR(IF(OR(DJH44="日",DJH44="祝",DJH44=0,DJI44=""),"　",MAX(IF(AND(DJI44&lt;=DJY14,DJK44&gt;DJZ14),DJZ14-DJY14,IF(AND(DJI44&gt;DJY14,DJK44&lt;=DJZ14),DJK44-DJI44,IF(AND(DJI44&lt;=DJY14,DJK44&lt;=DJZ14),DJK44-DJY14,IF(AND(DJI44&gt;DJY14,DJK44&gt;DJZ14),DJZ14-DJI44,0)))),0)),0)</f>
        <v>　</v>
      </c>
      <c r="DJZ44" s="663"/>
      <c r="DKA44" s="664"/>
      <c r="DKB44" s="662" t="str">
        <f>IFERROR(IF(OR(DJH44="日",DJH44="祝",DJH44=0,DJI44=""),"　",MAX(IF(AND(DJI44&gt;DKE14,DJK44&gt;DKC14),0,IF(AND(DJI44&lt;=DKE14,DJI44&gt;DKB14,DJK44&gt;DKC14),DKE14-DJI44,IF(AND(DJI44&lt;=DKE14,DJI44&lt;=DKB14,DJK44&gt;DKC14),DKE14-DKB14,IF(AND(DJI44&gt;DKB14,DJK44&lt;=DKC14),DJK44-DJI44,IF(AND(DJI44&lt;=DKB14,DJK44&lt;=DKC14),DJK44-DKB14,0))))),0)),0)</f>
        <v>　</v>
      </c>
      <c r="DKC44" s="663"/>
      <c r="DKD44" s="664"/>
      <c r="DKE44" s="662" t="str">
        <f>IFERROR(IF(OR(DJH44="日",DJH44="祝",DJH44=0,DJI44=""),"　",MAX(IF(AND(DJI44&lt;=DKE14,DJK44&gt;DKF14),DKF14-DKE14,IF(DJK44&lt;=DKF14,0,IF(AND(DJI44&gt;DKE14,DJK44&gt;DKF14),DKF14-DJI44,0))),0)),0)</f>
        <v>　</v>
      </c>
      <c r="DKF44" s="663"/>
      <c r="DKG44" s="664"/>
      <c r="DKH44" s="662" t="str">
        <f t="shared" si="54"/>
        <v>　</v>
      </c>
      <c r="DKI44" s="663"/>
      <c r="DKJ44" s="664"/>
      <c r="DKK44" s="665" t="str">
        <f>IF(DKN44="×",TIME(0,0,0),IF(DKX4="非常勤",DJM44,DJY44))</f>
        <v>　</v>
      </c>
      <c r="DKL44" s="666"/>
      <c r="DKM44" s="667"/>
      <c r="DKN44" s="265"/>
      <c r="DKO44" s="665" t="str">
        <f>IF(DKR44="×",TIME(0,0,0),IF(DKX4="非常勤",DJP44,DKB44))</f>
        <v>　</v>
      </c>
      <c r="DKP44" s="666"/>
      <c r="DKQ44" s="667"/>
      <c r="DKR44" s="265"/>
      <c r="DKS44" s="665" t="str">
        <f>IF(DKV44="×",TIME(0,0,0),IF(DKX4="非常勤",DJS44,DKE44))</f>
        <v>　</v>
      </c>
      <c r="DKT44" s="666"/>
      <c r="DKU44" s="667"/>
      <c r="DKV44" s="265"/>
      <c r="DKW44" s="665" t="str">
        <f>IF(DKZ44="×",TIME(0,0,0),IF(DKX4="非常勤",DJV44,DKH44))</f>
        <v>　</v>
      </c>
      <c r="DKX44" s="666"/>
      <c r="DKY44" s="667"/>
      <c r="DKZ44" s="265"/>
      <c r="DLA44" s="668"/>
      <c r="DLB44" s="669"/>
      <c r="DLC44" s="668"/>
      <c r="DLD44" s="670"/>
      <c r="DLE44" s="669"/>
      <c r="DLF44" s="671"/>
      <c r="DLG44" s="672"/>
      <c r="DLH44" s="672"/>
      <c r="DLI44" s="673"/>
      <c r="DLJ44" s="263">
        <f>$A$44</f>
        <v>30</v>
      </c>
      <c r="DLK44" s="264" t="str">
        <f>$B$44</f>
        <v>金</v>
      </c>
      <c r="DLL44" s="660"/>
      <c r="DLM44" s="661"/>
      <c r="DLN44" s="660"/>
      <c r="DLO44" s="661"/>
      <c r="DLP44" s="662" t="str">
        <f>IFERROR(IF(OR(DLK44="日",DLK44="祝",DLK44=0,DLL44=""),"　",MAX(IF(AND(DLL44&lt;=DLP14,DLN44&gt;DLQ14),DLQ14-DLP14,IF(AND(DLL44&gt;DLP14,DLN44&lt;=DLQ14),DLN44-DLL44,IF(AND(DLL44&lt;=DLP14,DLN44&lt;=DLQ14),DLN44-DLP14,IF(AND(DLL44&gt;DLP14,DLN44&gt;DLQ14),DLQ14-DLL44,0)))),0)),0)</f>
        <v>　</v>
      </c>
      <c r="DLQ44" s="663"/>
      <c r="DLR44" s="664"/>
      <c r="DLS44" s="662" t="str">
        <f>IFERROR(IF(OR(DLK44="日",DLK44="祝",DLK44=0,DLL44=""),"　",MAX(IF(AND(DLL44&gt;DLV14,DLN44&gt;DLT14),0,IF(AND(DLL44&lt;=DLV14,DLL44&gt;DLS14,DLN44&gt;DLT14),DLV14-DLL44,IF(AND(DLL44&lt;=DLV14,DLL44&lt;=DLS14,DLN44&gt;DLT14),DLV14-DLS14,IF(AND(DLL44&gt;DLS14,DLN44&lt;=DLT14),DLN44-DLL44,IF(AND(DLL44&lt;=DLS14,DLN44&lt;=DLT14),DLN44-DLS14,0))))),0)),0)</f>
        <v>　</v>
      </c>
      <c r="DLT44" s="663"/>
      <c r="DLU44" s="664"/>
      <c r="DLV44" s="662" t="str">
        <f>IFERROR(IF(OR(DLK44="日",DLK44="祝",DLK44=0,DLL44=""),"　",MAX(IF(AND(DLL44&lt;=DLV14,DLN44&gt;DLW14),DLW14-DLV14,IF(DLN44&lt;=DLW14,0,IF(AND(DLL44&gt;DLV14,DLN44&gt;DLW14),DLW14-DLL44,0))),0)),0)</f>
        <v>　</v>
      </c>
      <c r="DLW44" s="663"/>
      <c r="DLX44" s="664"/>
      <c r="DLY44" s="662" t="str">
        <f>IFERROR(IF(OR(DLK44="日",DLK44="祝",DLK44=0,DLL44=""),"　",MAX(IF(DLL44&gt;DLY14,DLN44-DLL44,IF(DLL44&lt;=DLY14,DLN44-DLY14,0)),0)),0)</f>
        <v>　</v>
      </c>
      <c r="DLZ44" s="663"/>
      <c r="DMA44" s="664"/>
      <c r="DMB44" s="662" t="str">
        <f>IFERROR(IF(OR(DLK44="日",DLK44="祝",DLK44=0,DLL44=""),"　",MAX(IF(AND(DLL44&lt;=DMB14,DLN44&gt;DMC14),DMC14-DMB14,IF(AND(DLL44&gt;DMB14,DLN44&lt;=DMC14),DLN44-DLL44,IF(AND(DLL44&lt;=DMB14,DLN44&lt;=DMC14),DLN44-DMB14,IF(AND(DLL44&gt;DMB14,DLN44&gt;DMC14),DMC14-DLL44,0)))),0)),0)</f>
        <v>　</v>
      </c>
      <c r="DMC44" s="663"/>
      <c r="DMD44" s="664"/>
      <c r="DME44" s="662" t="str">
        <f>IFERROR(IF(OR(DLK44="日",DLK44="祝",DLK44=0,DLL44=""),"　",MAX(IF(AND(DLL44&gt;DMH14,DLN44&gt;DMF14),0,IF(AND(DLL44&lt;=DMH14,DLL44&gt;DME14,DLN44&gt;DMF14),DMH14-DLL44,IF(AND(DLL44&lt;=DMH14,DLL44&lt;=DME14,DLN44&gt;DMF14),DMH14-DME14,IF(AND(DLL44&gt;DME14,DLN44&lt;=DMF14),DLN44-DLL44,IF(AND(DLL44&lt;=DME14,DLN44&lt;=DMF14),DLN44-DME14,0))))),0)),0)</f>
        <v>　</v>
      </c>
      <c r="DMF44" s="663"/>
      <c r="DMG44" s="664"/>
      <c r="DMH44" s="662" t="str">
        <f>IFERROR(IF(OR(DLK44="日",DLK44="祝",DLK44=0,DLL44=""),"　",MAX(IF(AND(DLL44&lt;=DMH14,DLN44&gt;DMI14),DMI14-DMH14,IF(DLN44&lt;=DMI14,0,IF(AND(DLL44&gt;DMH14,DLN44&gt;DMI14),DMI14-DLL44,0))),0)),0)</f>
        <v>　</v>
      </c>
      <c r="DMI44" s="663"/>
      <c r="DMJ44" s="664"/>
      <c r="DMK44" s="662" t="str">
        <f t="shared" si="55"/>
        <v>　</v>
      </c>
      <c r="DML44" s="663"/>
      <c r="DMM44" s="664"/>
      <c r="DMN44" s="665" t="str">
        <f>IF(DMQ44="×",TIME(0,0,0),IF(DNA4="非常勤",DLP44,DMB44))</f>
        <v>　</v>
      </c>
      <c r="DMO44" s="666"/>
      <c r="DMP44" s="667"/>
      <c r="DMQ44" s="265"/>
      <c r="DMR44" s="665" t="str">
        <f>IF(DMU44="×",TIME(0,0,0),IF(DNA4="非常勤",DLS44,DME44))</f>
        <v>　</v>
      </c>
      <c r="DMS44" s="666"/>
      <c r="DMT44" s="667"/>
      <c r="DMU44" s="265"/>
      <c r="DMV44" s="665" t="str">
        <f>IF(DMY44="×",TIME(0,0,0),IF(DNA4="非常勤",DLV44,DMH44))</f>
        <v>　</v>
      </c>
      <c r="DMW44" s="666"/>
      <c r="DMX44" s="667"/>
      <c r="DMY44" s="265"/>
      <c r="DMZ44" s="665" t="str">
        <f>IF(DNC44="×",TIME(0,0,0),IF(DNA4="非常勤",DLY44,DMK44))</f>
        <v>　</v>
      </c>
      <c r="DNA44" s="666"/>
      <c r="DNB44" s="667"/>
      <c r="DNC44" s="265"/>
      <c r="DND44" s="668"/>
      <c r="DNE44" s="669"/>
      <c r="DNF44" s="668"/>
      <c r="DNG44" s="670"/>
      <c r="DNH44" s="669"/>
      <c r="DNI44" s="671"/>
      <c r="DNJ44" s="672"/>
      <c r="DNK44" s="672"/>
      <c r="DNL44" s="673"/>
      <c r="DNM44" s="263">
        <f>$A$44</f>
        <v>30</v>
      </c>
      <c r="DNN44" s="264" t="str">
        <f>$B$44</f>
        <v>金</v>
      </c>
      <c r="DNO44" s="660"/>
      <c r="DNP44" s="661"/>
      <c r="DNQ44" s="660"/>
      <c r="DNR44" s="661"/>
      <c r="DNS44" s="662" t="str">
        <f>IFERROR(IF(OR(DNN44="日",DNN44="祝",DNN44=0,DNO44=""),"　",MAX(IF(AND(DNO44&lt;=DNS14,DNQ44&gt;DNT14),DNT14-DNS14,IF(AND(DNO44&gt;DNS14,DNQ44&lt;=DNT14),DNQ44-DNO44,IF(AND(DNO44&lt;=DNS14,DNQ44&lt;=DNT14),DNQ44-DNS14,IF(AND(DNO44&gt;DNS14,DNQ44&gt;DNT14),DNT14-DNO44,0)))),0)),0)</f>
        <v>　</v>
      </c>
      <c r="DNT44" s="663"/>
      <c r="DNU44" s="664"/>
      <c r="DNV44" s="662" t="str">
        <f>IFERROR(IF(OR(DNN44="日",DNN44="祝",DNN44=0,DNO44=""),"　",MAX(IF(AND(DNO44&gt;DNY14,DNQ44&gt;DNW14),0,IF(AND(DNO44&lt;=DNY14,DNO44&gt;DNV14,DNQ44&gt;DNW14),DNY14-DNO44,IF(AND(DNO44&lt;=DNY14,DNO44&lt;=DNV14,DNQ44&gt;DNW14),DNY14-DNV14,IF(AND(DNO44&gt;DNV14,DNQ44&lt;=DNW14),DNQ44-DNO44,IF(AND(DNO44&lt;=DNV14,DNQ44&lt;=DNW14),DNQ44-DNV14,0))))),0)),0)</f>
        <v>　</v>
      </c>
      <c r="DNW44" s="663"/>
      <c r="DNX44" s="664"/>
      <c r="DNY44" s="662" t="str">
        <f>IFERROR(IF(OR(DNN44="日",DNN44="祝",DNN44=0,DNO44=""),"　",MAX(IF(AND(DNO44&lt;=DNY14,DNQ44&gt;DNZ14),DNZ14-DNY14,IF(DNQ44&lt;=DNZ14,0,IF(AND(DNO44&gt;DNY14,DNQ44&gt;DNZ14),DNZ14-DNO44,0))),0)),0)</f>
        <v>　</v>
      </c>
      <c r="DNZ44" s="663"/>
      <c r="DOA44" s="664"/>
      <c r="DOB44" s="662" t="str">
        <f>IFERROR(IF(OR(DNN44="日",DNN44="祝",DNN44=0,DNO44=""),"　",MAX(IF(DNO44&gt;DOB14,DNQ44-DNO44,IF(DNO44&lt;=DOB14,DNQ44-DOB14,0)),0)),0)</f>
        <v>　</v>
      </c>
      <c r="DOC44" s="663"/>
      <c r="DOD44" s="664"/>
      <c r="DOE44" s="662" t="str">
        <f>IFERROR(IF(OR(DNN44="日",DNN44="祝",DNN44=0,DNO44=""),"　",MAX(IF(AND(DNO44&lt;=DOE14,DNQ44&gt;DOF14),DOF14-DOE14,IF(AND(DNO44&gt;DOE14,DNQ44&lt;=DOF14),DNQ44-DNO44,IF(AND(DNO44&lt;=DOE14,DNQ44&lt;=DOF14),DNQ44-DOE14,IF(AND(DNO44&gt;DOE14,DNQ44&gt;DOF14),DOF14-DNO44,0)))),0)),0)</f>
        <v>　</v>
      </c>
      <c r="DOF44" s="663"/>
      <c r="DOG44" s="664"/>
      <c r="DOH44" s="662" t="str">
        <f>IFERROR(IF(OR(DNN44="日",DNN44="祝",DNN44=0,DNO44=""),"　",MAX(IF(AND(DNO44&gt;DOK14,DNQ44&gt;DOI14),0,IF(AND(DNO44&lt;=DOK14,DNO44&gt;DOH14,DNQ44&gt;DOI14),DOK14-DNO44,IF(AND(DNO44&lt;=DOK14,DNO44&lt;=DOH14,DNQ44&gt;DOI14),DOK14-DOH14,IF(AND(DNO44&gt;DOH14,DNQ44&lt;=DOI14),DNQ44-DNO44,IF(AND(DNO44&lt;=DOH14,DNQ44&lt;=DOI14),DNQ44-DOH14,0))))),0)),0)</f>
        <v>　</v>
      </c>
      <c r="DOI44" s="663"/>
      <c r="DOJ44" s="664"/>
      <c r="DOK44" s="662" t="str">
        <f>IFERROR(IF(OR(DNN44="日",DNN44="祝",DNN44=0,DNO44=""),"　",MAX(IF(AND(DNO44&lt;=DOK14,DNQ44&gt;DOL14),DOL14-DOK14,IF(DNQ44&lt;=DOL14,0,IF(AND(DNO44&gt;DOK14,DNQ44&gt;DOL14),DOL14-DNO44,0))),0)),0)</f>
        <v>　</v>
      </c>
      <c r="DOL44" s="663"/>
      <c r="DOM44" s="664"/>
      <c r="DON44" s="662" t="str">
        <f t="shared" si="56"/>
        <v>　</v>
      </c>
      <c r="DOO44" s="663"/>
      <c r="DOP44" s="664"/>
      <c r="DOQ44" s="665" t="str">
        <f>IF(DOT44="×",TIME(0,0,0),IF(DPD4="非常勤",DNS44,DOE44))</f>
        <v>　</v>
      </c>
      <c r="DOR44" s="666"/>
      <c r="DOS44" s="667"/>
      <c r="DOT44" s="265"/>
      <c r="DOU44" s="665" t="str">
        <f>IF(DOX44="×",TIME(0,0,0),IF(DPD4="非常勤",DNV44,DOH44))</f>
        <v>　</v>
      </c>
      <c r="DOV44" s="666"/>
      <c r="DOW44" s="667"/>
      <c r="DOX44" s="265"/>
      <c r="DOY44" s="665" t="str">
        <f>IF(DPB44="×",TIME(0,0,0),IF(DPD4="非常勤",DNY44,DOK44))</f>
        <v>　</v>
      </c>
      <c r="DOZ44" s="666"/>
      <c r="DPA44" s="667"/>
      <c r="DPB44" s="265"/>
      <c r="DPC44" s="665" t="str">
        <f>IF(DPF44="×",TIME(0,0,0),IF(DPD4="非常勤",DOB44,DON44))</f>
        <v>　</v>
      </c>
      <c r="DPD44" s="666"/>
      <c r="DPE44" s="667"/>
      <c r="DPF44" s="265"/>
      <c r="DPG44" s="668"/>
      <c r="DPH44" s="669"/>
      <c r="DPI44" s="668"/>
      <c r="DPJ44" s="670"/>
      <c r="DPK44" s="669"/>
      <c r="DPL44" s="671"/>
      <c r="DPM44" s="672"/>
      <c r="DPN44" s="672"/>
      <c r="DPO44" s="673"/>
      <c r="DPP44" s="263">
        <f>$A$44</f>
        <v>30</v>
      </c>
      <c r="DPQ44" s="264" t="str">
        <f>$B$44</f>
        <v>金</v>
      </c>
      <c r="DPR44" s="660"/>
      <c r="DPS44" s="661"/>
      <c r="DPT44" s="660"/>
      <c r="DPU44" s="661"/>
      <c r="DPV44" s="662" t="str">
        <f>IFERROR(IF(OR(DPQ44="日",DPQ44="祝",DPQ44=0,DPR44=""),"　",MAX(IF(AND(DPR44&lt;=DPV14,DPT44&gt;DPW14),DPW14-DPV14,IF(AND(DPR44&gt;DPV14,DPT44&lt;=DPW14),DPT44-DPR44,IF(AND(DPR44&lt;=DPV14,DPT44&lt;=DPW14),DPT44-DPV14,IF(AND(DPR44&gt;DPV14,DPT44&gt;DPW14),DPW14-DPR44,0)))),0)),0)</f>
        <v>　</v>
      </c>
      <c r="DPW44" s="663"/>
      <c r="DPX44" s="664"/>
      <c r="DPY44" s="662" t="str">
        <f>IFERROR(IF(OR(DPQ44="日",DPQ44="祝",DPQ44=0,DPR44=""),"　",MAX(IF(AND(DPR44&gt;DQB14,DPT44&gt;DPZ14),0,IF(AND(DPR44&lt;=DQB14,DPR44&gt;DPY14,DPT44&gt;DPZ14),DQB14-DPR44,IF(AND(DPR44&lt;=DQB14,DPR44&lt;=DPY14,DPT44&gt;DPZ14),DQB14-DPY14,IF(AND(DPR44&gt;DPY14,DPT44&lt;=DPZ14),DPT44-DPR44,IF(AND(DPR44&lt;=DPY14,DPT44&lt;=DPZ14),DPT44-DPY14,0))))),0)),0)</f>
        <v>　</v>
      </c>
      <c r="DPZ44" s="663"/>
      <c r="DQA44" s="664"/>
      <c r="DQB44" s="662" t="str">
        <f>IFERROR(IF(OR(DPQ44="日",DPQ44="祝",DPQ44=0,DPR44=""),"　",MAX(IF(AND(DPR44&lt;=DQB14,DPT44&gt;DQC14),DQC14-DQB14,IF(DPT44&lt;=DQC14,0,IF(AND(DPR44&gt;DQB14,DPT44&gt;DQC14),DQC14-DPR44,0))),0)),0)</f>
        <v>　</v>
      </c>
      <c r="DQC44" s="663"/>
      <c r="DQD44" s="664"/>
      <c r="DQE44" s="662" t="str">
        <f>IFERROR(IF(OR(DPQ44="日",DPQ44="祝",DPQ44=0,DPR44=""),"　",MAX(IF(DPR44&gt;DQE14,DPT44-DPR44,IF(DPR44&lt;=DQE14,DPT44-DQE14,0)),0)),0)</f>
        <v>　</v>
      </c>
      <c r="DQF44" s="663"/>
      <c r="DQG44" s="664"/>
      <c r="DQH44" s="662" t="str">
        <f>IFERROR(IF(OR(DPQ44="日",DPQ44="祝",DPQ44=0,DPR44=""),"　",MAX(IF(AND(DPR44&lt;=DQH14,DPT44&gt;DQI14),DQI14-DQH14,IF(AND(DPR44&gt;DQH14,DPT44&lt;=DQI14),DPT44-DPR44,IF(AND(DPR44&lt;=DQH14,DPT44&lt;=DQI14),DPT44-DQH14,IF(AND(DPR44&gt;DQH14,DPT44&gt;DQI14),DQI14-DPR44,0)))),0)),0)</f>
        <v>　</v>
      </c>
      <c r="DQI44" s="663"/>
      <c r="DQJ44" s="664"/>
      <c r="DQK44" s="662" t="str">
        <f>IFERROR(IF(OR(DPQ44="日",DPQ44="祝",DPQ44=0,DPR44=""),"　",MAX(IF(AND(DPR44&gt;DQN14,DPT44&gt;DQL14),0,IF(AND(DPR44&lt;=DQN14,DPR44&gt;DQK14,DPT44&gt;DQL14),DQN14-DPR44,IF(AND(DPR44&lt;=DQN14,DPR44&lt;=DQK14,DPT44&gt;DQL14),DQN14-DQK14,IF(AND(DPR44&gt;DQK14,DPT44&lt;=DQL14),DPT44-DPR44,IF(AND(DPR44&lt;=DQK14,DPT44&lt;=DQL14),DPT44-DQK14,0))))),0)),0)</f>
        <v>　</v>
      </c>
      <c r="DQL44" s="663"/>
      <c r="DQM44" s="664"/>
      <c r="DQN44" s="662" t="str">
        <f>IFERROR(IF(OR(DPQ44="日",DPQ44="祝",DPQ44=0,DPR44=""),"　",MAX(IF(AND(DPR44&lt;=DQN14,DPT44&gt;DQO14),DQO14-DQN14,IF(DPT44&lt;=DQO14,0,IF(AND(DPR44&gt;DQN14,DPT44&gt;DQO14),DQO14-DPR44,0))),0)),0)</f>
        <v>　</v>
      </c>
      <c r="DQO44" s="663"/>
      <c r="DQP44" s="664"/>
      <c r="DQQ44" s="662" t="str">
        <f t="shared" si="57"/>
        <v>　</v>
      </c>
      <c r="DQR44" s="663"/>
      <c r="DQS44" s="664"/>
      <c r="DQT44" s="665" t="str">
        <f>IF(DQW44="×",TIME(0,0,0),IF(DRG4="非常勤",DPV44,DQH44))</f>
        <v>　</v>
      </c>
      <c r="DQU44" s="666"/>
      <c r="DQV44" s="667"/>
      <c r="DQW44" s="265"/>
      <c r="DQX44" s="665" t="str">
        <f>IF(DRA44="×",TIME(0,0,0),IF(DRG4="非常勤",DPY44,DQK44))</f>
        <v>　</v>
      </c>
      <c r="DQY44" s="666"/>
      <c r="DQZ44" s="667"/>
      <c r="DRA44" s="265"/>
      <c r="DRB44" s="665" t="str">
        <f>IF(DRE44="×",TIME(0,0,0),IF(DRG4="非常勤",DQB44,DQN44))</f>
        <v>　</v>
      </c>
      <c r="DRC44" s="666"/>
      <c r="DRD44" s="667"/>
      <c r="DRE44" s="265"/>
      <c r="DRF44" s="665" t="str">
        <f>IF(DRI44="×",TIME(0,0,0),IF(DRG4="非常勤",DQE44,DQQ44))</f>
        <v>　</v>
      </c>
      <c r="DRG44" s="666"/>
      <c r="DRH44" s="667"/>
      <c r="DRI44" s="265"/>
      <c r="DRJ44" s="668"/>
      <c r="DRK44" s="669"/>
      <c r="DRL44" s="668"/>
      <c r="DRM44" s="670"/>
      <c r="DRN44" s="669"/>
      <c r="DRO44" s="671"/>
      <c r="DRP44" s="672"/>
      <c r="DRQ44" s="672"/>
      <c r="DRR44" s="673"/>
      <c r="DRS44" s="263">
        <f>$A$44</f>
        <v>30</v>
      </c>
      <c r="DRT44" s="264" t="str">
        <f>$B$44</f>
        <v>金</v>
      </c>
      <c r="DRU44" s="660"/>
      <c r="DRV44" s="661"/>
      <c r="DRW44" s="660"/>
      <c r="DRX44" s="661"/>
      <c r="DRY44" s="662" t="str">
        <f>IFERROR(IF(OR(DRT44="日",DRT44="祝",DRT44=0,DRU44=""),"　",MAX(IF(AND(DRU44&lt;=DRY14,DRW44&gt;DRZ14),DRZ14-DRY14,IF(AND(DRU44&gt;DRY14,DRW44&lt;=DRZ14),DRW44-DRU44,IF(AND(DRU44&lt;=DRY14,DRW44&lt;=DRZ14),DRW44-DRY14,IF(AND(DRU44&gt;DRY14,DRW44&gt;DRZ14),DRZ14-DRU44,0)))),0)),0)</f>
        <v>　</v>
      </c>
      <c r="DRZ44" s="663"/>
      <c r="DSA44" s="664"/>
      <c r="DSB44" s="662" t="str">
        <f>IFERROR(IF(OR(DRT44="日",DRT44="祝",DRT44=0,DRU44=""),"　",MAX(IF(AND(DRU44&gt;DSE14,DRW44&gt;DSC14),0,IF(AND(DRU44&lt;=DSE14,DRU44&gt;DSB14,DRW44&gt;DSC14),DSE14-DRU44,IF(AND(DRU44&lt;=DSE14,DRU44&lt;=DSB14,DRW44&gt;DSC14),DSE14-DSB14,IF(AND(DRU44&gt;DSB14,DRW44&lt;=DSC14),DRW44-DRU44,IF(AND(DRU44&lt;=DSB14,DRW44&lt;=DSC14),DRW44-DSB14,0))))),0)),0)</f>
        <v>　</v>
      </c>
      <c r="DSC44" s="663"/>
      <c r="DSD44" s="664"/>
      <c r="DSE44" s="662" t="str">
        <f>IFERROR(IF(OR(DRT44="日",DRT44="祝",DRT44=0,DRU44=""),"　",MAX(IF(AND(DRU44&lt;=DSE14,DRW44&gt;DSF14),DSF14-DSE14,IF(DRW44&lt;=DSF14,0,IF(AND(DRU44&gt;DSE14,DRW44&gt;DSF14),DSF14-DRU44,0))),0)),0)</f>
        <v>　</v>
      </c>
      <c r="DSF44" s="663"/>
      <c r="DSG44" s="664"/>
      <c r="DSH44" s="662" t="str">
        <f>IFERROR(IF(OR(DRT44="日",DRT44="祝",DRT44=0,DRU44=""),"　",MAX(IF(DRU44&gt;DSH14,DRW44-DRU44,IF(DRU44&lt;=DSH14,DRW44-DSH14,0)),0)),0)</f>
        <v>　</v>
      </c>
      <c r="DSI44" s="663"/>
      <c r="DSJ44" s="664"/>
      <c r="DSK44" s="662" t="str">
        <f>IFERROR(IF(OR(DRT44="日",DRT44="祝",DRT44=0,DRU44=""),"　",MAX(IF(AND(DRU44&lt;=DSK14,DRW44&gt;DSL14),DSL14-DSK14,IF(AND(DRU44&gt;DSK14,DRW44&lt;=DSL14),DRW44-DRU44,IF(AND(DRU44&lt;=DSK14,DRW44&lt;=DSL14),DRW44-DSK14,IF(AND(DRU44&gt;DSK14,DRW44&gt;DSL14),DSL14-DRU44,0)))),0)),0)</f>
        <v>　</v>
      </c>
      <c r="DSL44" s="663"/>
      <c r="DSM44" s="664"/>
      <c r="DSN44" s="662" t="str">
        <f>IFERROR(IF(OR(DRT44="日",DRT44="祝",DRT44=0,DRU44=""),"　",MAX(IF(AND(DRU44&gt;DSQ14,DRW44&gt;DSO14),0,IF(AND(DRU44&lt;=DSQ14,DRU44&gt;DSN14,DRW44&gt;DSO14),DSQ14-DRU44,IF(AND(DRU44&lt;=DSQ14,DRU44&lt;=DSN14,DRW44&gt;DSO14),DSQ14-DSN14,IF(AND(DRU44&gt;DSN14,DRW44&lt;=DSO14),DRW44-DRU44,IF(AND(DRU44&lt;=DSN14,DRW44&lt;=DSO14),DRW44-DSN14,0))))),0)),0)</f>
        <v>　</v>
      </c>
      <c r="DSO44" s="663"/>
      <c r="DSP44" s="664"/>
      <c r="DSQ44" s="662" t="str">
        <f>IFERROR(IF(OR(DRT44="日",DRT44="祝",DRT44=0,DRU44=""),"　",MAX(IF(AND(DRU44&lt;=DSQ14,DRW44&gt;DSR14),DSR14-DSQ14,IF(DRW44&lt;=DSR14,0,IF(AND(DRU44&gt;DSQ14,DRW44&gt;DSR14),DSR14-DRU44,0))),0)),0)</f>
        <v>　</v>
      </c>
      <c r="DSR44" s="663"/>
      <c r="DSS44" s="664"/>
      <c r="DST44" s="662" t="str">
        <f t="shared" si="58"/>
        <v>　</v>
      </c>
      <c r="DSU44" s="663"/>
      <c r="DSV44" s="664"/>
      <c r="DSW44" s="665" t="str">
        <f>IF(DSZ44="×",TIME(0,0,0),IF(DTJ4="非常勤",DRY44,DSK44))</f>
        <v>　</v>
      </c>
      <c r="DSX44" s="666"/>
      <c r="DSY44" s="667"/>
      <c r="DSZ44" s="265"/>
      <c r="DTA44" s="665" t="str">
        <f>IF(DTD44="×",TIME(0,0,0),IF(DTJ4="非常勤",DSB44,DSN44))</f>
        <v>　</v>
      </c>
      <c r="DTB44" s="666"/>
      <c r="DTC44" s="667"/>
      <c r="DTD44" s="265"/>
      <c r="DTE44" s="665" t="str">
        <f>IF(DTH44="×",TIME(0,0,0),IF(DTJ4="非常勤",DSE44,DSQ44))</f>
        <v>　</v>
      </c>
      <c r="DTF44" s="666"/>
      <c r="DTG44" s="667"/>
      <c r="DTH44" s="265"/>
      <c r="DTI44" s="665" t="str">
        <f>IF(DTL44="×",TIME(0,0,0),IF(DTJ4="非常勤",DSH44,DST44))</f>
        <v>　</v>
      </c>
      <c r="DTJ44" s="666"/>
      <c r="DTK44" s="667"/>
      <c r="DTL44" s="265"/>
      <c r="DTM44" s="668"/>
      <c r="DTN44" s="669"/>
      <c r="DTO44" s="668"/>
      <c r="DTP44" s="670"/>
      <c r="DTQ44" s="669"/>
      <c r="DTR44" s="671"/>
      <c r="DTS44" s="672"/>
      <c r="DTT44" s="672"/>
      <c r="DTU44" s="673"/>
      <c r="DTV44" s="263">
        <f>$A$44</f>
        <v>30</v>
      </c>
      <c r="DTW44" s="264" t="str">
        <f>$B$44</f>
        <v>金</v>
      </c>
      <c r="DTX44" s="660"/>
      <c r="DTY44" s="661"/>
      <c r="DTZ44" s="660"/>
      <c r="DUA44" s="661"/>
      <c r="DUB44" s="662" t="str">
        <f>IFERROR(IF(OR(DTW44="日",DTW44="祝",DTW44=0,DTX44=""),"　",MAX(IF(AND(DTX44&lt;=DUB14,DTZ44&gt;DUC14),DUC14-DUB14,IF(AND(DTX44&gt;DUB14,DTZ44&lt;=DUC14),DTZ44-DTX44,IF(AND(DTX44&lt;=DUB14,DTZ44&lt;=DUC14),DTZ44-DUB14,IF(AND(DTX44&gt;DUB14,DTZ44&gt;DUC14),DUC14-DTX44,0)))),0)),0)</f>
        <v>　</v>
      </c>
      <c r="DUC44" s="663"/>
      <c r="DUD44" s="664"/>
      <c r="DUE44" s="662" t="str">
        <f>IFERROR(IF(OR(DTW44="日",DTW44="祝",DTW44=0,DTX44=""),"　",MAX(IF(AND(DTX44&gt;DUH14,DTZ44&gt;DUF14),0,IF(AND(DTX44&lt;=DUH14,DTX44&gt;DUE14,DTZ44&gt;DUF14),DUH14-DTX44,IF(AND(DTX44&lt;=DUH14,DTX44&lt;=DUE14,DTZ44&gt;DUF14),DUH14-DUE14,IF(AND(DTX44&gt;DUE14,DTZ44&lt;=DUF14),DTZ44-DTX44,IF(AND(DTX44&lt;=DUE14,DTZ44&lt;=DUF14),DTZ44-DUE14,0))))),0)),0)</f>
        <v>　</v>
      </c>
      <c r="DUF44" s="663"/>
      <c r="DUG44" s="664"/>
      <c r="DUH44" s="662" t="str">
        <f>IFERROR(IF(OR(DTW44="日",DTW44="祝",DTW44=0,DTX44=""),"　",MAX(IF(AND(DTX44&lt;=DUH14,DTZ44&gt;DUI14),DUI14-DUH14,IF(DTZ44&lt;=DUI14,0,IF(AND(DTX44&gt;DUH14,DTZ44&gt;DUI14),DUI14-DTX44,0))),0)),0)</f>
        <v>　</v>
      </c>
      <c r="DUI44" s="663"/>
      <c r="DUJ44" s="664"/>
      <c r="DUK44" s="662" t="str">
        <f>IFERROR(IF(OR(DTW44="日",DTW44="祝",DTW44=0,DTX44=""),"　",MAX(IF(DTX44&gt;DUK14,DTZ44-DTX44,IF(DTX44&lt;=DUK14,DTZ44-DUK14,0)),0)),0)</f>
        <v>　</v>
      </c>
      <c r="DUL44" s="663"/>
      <c r="DUM44" s="664"/>
      <c r="DUN44" s="662" t="str">
        <f>IFERROR(IF(OR(DTW44="日",DTW44="祝",DTW44=0,DTX44=""),"　",MAX(IF(AND(DTX44&lt;=DUN14,DTZ44&gt;DUO14),DUO14-DUN14,IF(AND(DTX44&gt;DUN14,DTZ44&lt;=DUO14),DTZ44-DTX44,IF(AND(DTX44&lt;=DUN14,DTZ44&lt;=DUO14),DTZ44-DUN14,IF(AND(DTX44&gt;DUN14,DTZ44&gt;DUO14),DUO14-DTX44,0)))),0)),0)</f>
        <v>　</v>
      </c>
      <c r="DUO44" s="663"/>
      <c r="DUP44" s="664"/>
      <c r="DUQ44" s="662" t="str">
        <f>IFERROR(IF(OR(DTW44="日",DTW44="祝",DTW44=0,DTX44=""),"　",MAX(IF(AND(DTX44&gt;DUT14,DTZ44&gt;DUR14),0,IF(AND(DTX44&lt;=DUT14,DTX44&gt;DUQ14,DTZ44&gt;DUR14),DUT14-DTX44,IF(AND(DTX44&lt;=DUT14,DTX44&lt;=DUQ14,DTZ44&gt;DUR14),DUT14-DUQ14,IF(AND(DTX44&gt;DUQ14,DTZ44&lt;=DUR14),DTZ44-DTX44,IF(AND(DTX44&lt;=DUQ14,DTZ44&lt;=DUR14),DTZ44-DUQ14,0))))),0)),0)</f>
        <v>　</v>
      </c>
      <c r="DUR44" s="663"/>
      <c r="DUS44" s="664"/>
      <c r="DUT44" s="662" t="str">
        <f>IFERROR(IF(OR(DTW44="日",DTW44="祝",DTW44=0,DTX44=""),"　",MAX(IF(AND(DTX44&lt;=DUT14,DTZ44&gt;DUU14),DUU14-DUT14,IF(DTZ44&lt;=DUU14,0,IF(AND(DTX44&gt;DUT14,DTZ44&gt;DUU14),DUU14-DTX44,0))),0)),0)</f>
        <v>　</v>
      </c>
      <c r="DUU44" s="663"/>
      <c r="DUV44" s="664"/>
      <c r="DUW44" s="662" t="str">
        <f t="shared" si="59"/>
        <v>　</v>
      </c>
      <c r="DUX44" s="663"/>
      <c r="DUY44" s="664"/>
      <c r="DUZ44" s="665" t="str">
        <f>IF(DVC44="×",TIME(0,0,0),IF(DVM4="非常勤",DUB44,DUN44))</f>
        <v>　</v>
      </c>
      <c r="DVA44" s="666"/>
      <c r="DVB44" s="667"/>
      <c r="DVC44" s="265"/>
      <c r="DVD44" s="665" t="str">
        <f>IF(DVG44="×",TIME(0,0,0),IF(DVM4="非常勤",DUE44,DUQ44))</f>
        <v>　</v>
      </c>
      <c r="DVE44" s="666"/>
      <c r="DVF44" s="667"/>
      <c r="DVG44" s="265"/>
      <c r="DVH44" s="665" t="str">
        <f>IF(DVK44="×",TIME(0,0,0),IF(DVM4="非常勤",DUH44,DUT44))</f>
        <v>　</v>
      </c>
      <c r="DVI44" s="666"/>
      <c r="DVJ44" s="667"/>
      <c r="DVK44" s="265"/>
      <c r="DVL44" s="665" t="str">
        <f>IF(DVO44="×",TIME(0,0,0),IF(DVM4="非常勤",DUK44,DUW44))</f>
        <v>　</v>
      </c>
      <c r="DVM44" s="666"/>
      <c r="DVN44" s="667"/>
      <c r="DVO44" s="265"/>
      <c r="DVP44" s="668"/>
      <c r="DVQ44" s="669"/>
      <c r="DVR44" s="668"/>
      <c r="DVS44" s="670"/>
      <c r="DVT44" s="669"/>
      <c r="DVU44" s="671"/>
      <c r="DVV44" s="672"/>
      <c r="DVW44" s="672"/>
      <c r="DVX44" s="673"/>
    </row>
    <row r="45" spans="1:3300" ht="15" customHeight="1">
      <c r="A45" s="263">
        <f>DAY(DATE('別紙2-1【最初に入力】'!$W$2,'別紙2-1【最初に入力】'!$Q$2,A44+1))</f>
        <v>31</v>
      </c>
      <c r="B45" s="264" t="str">
        <f>IF(IFERROR(MATCH(DATE('別紙2-1【最初に入力】'!$W$2,'別紙2-1【最初に入力】'!$Q$2,$A45),万年カレンダー・祝日!$K$2:$K$27,0),0)&gt;=1,"祝",TEXT(WEEKDAY(DATE('別紙2-1【最初に入力】'!$W$2,'別紙2-1【最初に入力】'!$Q$2,'別表_個別勤務状況（1～60）'!A45)),"aaa"))</f>
        <v>土</v>
      </c>
      <c r="C45" s="575"/>
      <c r="D45" s="575"/>
      <c r="E45" s="575"/>
      <c r="F45" s="575"/>
      <c r="G45" s="662" t="str">
        <f>IFERROR(IF(OR(B45="日",B45="祝",B45=0,C45=""),"　",MAX(IF(AND(C45&lt;=G14,E45&gt;H14),H14-G14,IF(AND(C45&gt;G14,E45&lt;=H14),E45-C45,IF(AND(C45&lt;=G14,E45&lt;=H14),E45-G14,IF(AND(C45&gt;G14,E45&gt;H14),H14-C45,0)))),0)),0)</f>
        <v>　</v>
      </c>
      <c r="H45" s="663"/>
      <c r="I45" s="664"/>
      <c r="J45" s="662" t="str">
        <f>IFERROR(IF(OR(B45="日",B45="祝",B45=0,C45=""),"　",MAX(IF(AND(C45&gt;M14,E45&gt;K14),0,IF(AND(C45&lt;=M14,C45&gt;J14,E45&gt;K14),M14-C45,IF(AND(C45&lt;=M14,C45&lt;=J14,E45&gt;K14),M14-J14,IF(AND(C45&gt;J14,E45&lt;=K14),E45-C45,IF(AND(C45&lt;=J14,E45&lt;=K14),E45-J14,0))))),0)),0)</f>
        <v>　</v>
      </c>
      <c r="K45" s="663"/>
      <c r="L45" s="664"/>
      <c r="M45" s="662" t="str">
        <f>IFERROR(IF(OR(B45="日",B45="祝",B45=0,C45=""),"　",MAX(IF(AND(C45&lt;=M14,E45&gt;N14),N14-M14,IF(E45&lt;=N14,0,IF(AND(C45&gt;M14,E45&gt;N14),N14-C45,0))),0)),0)</f>
        <v>　</v>
      </c>
      <c r="N45" s="663"/>
      <c r="O45" s="664"/>
      <c r="P45" s="662" t="str">
        <f>IFERROR(IF(OR(B45="日",B45="祝",B45=0,C45=""),"　",MAX(IF(C45&gt;P14,E45-C45,IF(C45&lt;=P14,E45-P14,0)),0)),0)</f>
        <v>　</v>
      </c>
      <c r="Q45" s="663"/>
      <c r="R45" s="664"/>
      <c r="S45" s="662" t="str">
        <f>IFERROR(IF(OR(B45="日",B45="祝",B45=0,C45=""),"　",MAX(IF(AND(C45&lt;=S14,E45&gt;T14),T14-S14,IF(AND(C45&gt;S14,E45&lt;=T14),E45-C45,IF(AND(C45&lt;=S14,E45&lt;=T14),E45-S14,IF(AND(C45&gt;S14,E45&gt;T14),T14-C45,0)))),0)),0)</f>
        <v>　</v>
      </c>
      <c r="T45" s="663"/>
      <c r="U45" s="664"/>
      <c r="V45" s="662" t="str">
        <f>IFERROR(IF(OR(B45="日",B45="祝",B45=0,C45=""),"　",MAX(IF(AND(C45&gt;Y14,E45&gt;W14),0,IF(AND(C45&lt;=Y14,C45&gt;V14,E45&gt;W14),Y14-C45,IF(AND(C45&lt;=Y14,C45&lt;=V14,E45&gt;W14),Y14-V14,IF(AND(C45&gt;V14,E45&lt;=W14),E45-C45,IF(AND(C45&lt;=V14,E45&lt;=W14),E45-V14,0))))),0)),0)</f>
        <v>　</v>
      </c>
      <c r="W45" s="663"/>
      <c r="X45" s="664"/>
      <c r="Y45" s="662" t="str">
        <f>IFERROR(IF(OR(B45="日",B45="祝",B45=0,C45=""),"　",MAX(IF(AND(C45&lt;=Y14,E45&gt;Z14),Z14-Y14,IF(E45&lt;=Z14,0,IF(AND(C45&gt;Y14,E45&gt;Z14),Z14-C45,0))),0)),0)</f>
        <v>　</v>
      </c>
      <c r="Z45" s="663"/>
      <c r="AA45" s="664"/>
      <c r="AB45" s="662" t="str">
        <f t="shared" si="0"/>
        <v>　</v>
      </c>
      <c r="AC45" s="663"/>
      <c r="AD45" s="664"/>
      <c r="AE45" s="565" t="str">
        <f>IF(AH45="×",TIME(0,0,0),IF(AR4="非常勤",G45,S45))</f>
        <v>　</v>
      </c>
      <c r="AF45" s="566"/>
      <c r="AG45" s="566"/>
      <c r="AH45" s="265"/>
      <c r="AI45" s="565" t="str">
        <f>IF(AL45="×",TIME(0,0,0),IF(AR4="非常勤",J45,V45))</f>
        <v>　</v>
      </c>
      <c r="AJ45" s="566"/>
      <c r="AK45" s="566"/>
      <c r="AL45" s="265"/>
      <c r="AM45" s="565" t="str">
        <f>IF(AP45="×",TIME(0,0,0),IF(AR4="非常勤",M45,Y45))</f>
        <v>　</v>
      </c>
      <c r="AN45" s="566"/>
      <c r="AO45" s="566"/>
      <c r="AP45" s="265"/>
      <c r="AQ45" s="565" t="str">
        <f>IF(AT45="×",TIME(0,0,0),IF(AR4="非常勤",P45,AB45))</f>
        <v>　</v>
      </c>
      <c r="AR45" s="566"/>
      <c r="AS45" s="567"/>
      <c r="AT45" s="265"/>
      <c r="AU45" s="720"/>
      <c r="AV45" s="720"/>
      <c r="AW45" s="668"/>
      <c r="AX45" s="670"/>
      <c r="AY45" s="669"/>
      <c r="AZ45" s="671"/>
      <c r="BA45" s="672"/>
      <c r="BB45" s="672"/>
      <c r="BC45" s="673"/>
      <c r="BD45" s="263">
        <f>$A$45</f>
        <v>31</v>
      </c>
      <c r="BE45" s="264" t="str">
        <f>$B$45</f>
        <v>土</v>
      </c>
      <c r="BF45" s="660"/>
      <c r="BG45" s="661"/>
      <c r="BH45" s="660"/>
      <c r="BI45" s="661"/>
      <c r="BJ45" s="662" t="str">
        <f>IFERROR(IF(OR(BE45="日",BE45="祝",BE45=0,BF45=""),"　",MAX(IF(AND(BF45&lt;=BJ14,BH45&gt;BK14),BK14-BJ14,IF(AND(BF45&gt;BJ14,BH45&lt;=BK14),BH45-BF45,IF(AND(BF45&lt;=BJ14,BH45&lt;=BK14),BH45-BJ14,IF(AND(BF45&gt;BJ14,BH45&gt;BK14),BK14-BF45,0)))),0)),0)</f>
        <v>　</v>
      </c>
      <c r="BK45" s="663"/>
      <c r="BL45" s="664"/>
      <c r="BM45" s="662" t="str">
        <f>IFERROR(IF(OR(BE45="日",BE45="祝",BE45=0,BF45=""),"　",MAX(IF(AND(BF45&gt;BP14,BH45&gt;BN14),0,IF(AND(BF45&lt;=BP14,BF45&gt;BM14,BH45&gt;BN14),BP14-BF45,IF(AND(BF45&lt;=BP14,BF45&lt;=BM14,BH45&gt;BN14),BP14-BM14,IF(AND(BF45&gt;BM14,BH45&lt;=BN14),BH45-BF45,IF(AND(BF45&lt;=BM14,BH45&lt;=BN14),BH45-BM14,0))))),0)),0)</f>
        <v>　</v>
      </c>
      <c r="BN45" s="663"/>
      <c r="BO45" s="664"/>
      <c r="BP45" s="662" t="str">
        <f>IFERROR(IF(OR(BE45="日",BE45="祝",BE45=0,BF45=""),"　",MAX(IF(AND(BF45&lt;=BP14,BH45&gt;BQ14),BQ14-BP14,IF(BH45&lt;=BQ14,0,IF(AND(BF45&gt;BP14,BH45&gt;BQ14),BQ14-BF45,0))),0)),0)</f>
        <v>　</v>
      </c>
      <c r="BQ45" s="663"/>
      <c r="BR45" s="664"/>
      <c r="BS45" s="662" t="str">
        <f>IFERROR(IF(OR(BE45="日",BE45="祝",BE45=0,BF45=""),"　",MAX(IF(BF45&gt;BS14,BH45-BF45,IF(BF45&lt;=BS14,BH45-BS14,0)),0)),0)</f>
        <v>　</v>
      </c>
      <c r="BT45" s="663"/>
      <c r="BU45" s="664"/>
      <c r="BV45" s="662" t="str">
        <f>IFERROR(IF(OR(BE45="日",BE45="祝",BE45=0,BF45=""),"　",MAX(IF(AND(BF45&lt;=BV14,BH45&gt;BW14),BW14-BV14,IF(AND(BF45&gt;BV14,BH45&lt;=BW14),BH45-BF45,IF(AND(BF45&lt;=BV14,BH45&lt;=BW14),BH45-BV14,IF(AND(BF45&gt;BV14,BH45&gt;BW14),BW14-BF45,0)))),0)),0)</f>
        <v>　</v>
      </c>
      <c r="BW45" s="663"/>
      <c r="BX45" s="664"/>
      <c r="BY45" s="662" t="str">
        <f>IFERROR(IF(OR(BE45="日",BE45="祝",BE45=0,BF45=""),"　",MAX(IF(AND(BF45&gt;CB14,BH45&gt;BZ14),0,IF(AND(BF45&lt;=CB14,BF45&gt;BY14,BH45&gt;BZ14),CB14-BF45,IF(AND(BF45&lt;=CB14,BF45&lt;=BY14,BH45&gt;BZ14),CB14-BY14,IF(AND(BF45&gt;BY14,BH45&lt;=BZ14),BH45-BF45,IF(AND(BF45&lt;=BY14,BH45&lt;=BZ14),BH45-BY14,0))))),0)),0)</f>
        <v>　</v>
      </c>
      <c r="BZ45" s="663"/>
      <c r="CA45" s="664"/>
      <c r="CB45" s="662" t="str">
        <f>IFERROR(IF(OR(BE45="日",BE45="祝",BE45=0,BF45=""),"　",MAX(IF(AND(BF45&lt;=CB14,BH45&gt;CC14),CC14-CB14,IF(BH45&lt;=CC14,0,IF(AND(BF45&gt;CB14,BH45&gt;CC14),CC14-BF45,0))),0)),0)</f>
        <v>　</v>
      </c>
      <c r="CC45" s="663"/>
      <c r="CD45" s="664"/>
      <c r="CE45" s="662" t="str">
        <f t="shared" si="1"/>
        <v>　</v>
      </c>
      <c r="CF45" s="663"/>
      <c r="CG45" s="664"/>
      <c r="CH45" s="665" t="str">
        <f>IF(CK45="×",TIME(0,0,0),IF(CU4="非常勤",BJ45,BV45))</f>
        <v>　</v>
      </c>
      <c r="CI45" s="666"/>
      <c r="CJ45" s="667"/>
      <c r="CK45" s="265"/>
      <c r="CL45" s="665" t="str">
        <f>IF(CO45="×",TIME(0,0,0),IF(CU4="非常勤",BM45,BY45))</f>
        <v>　</v>
      </c>
      <c r="CM45" s="666"/>
      <c r="CN45" s="667"/>
      <c r="CO45" s="265"/>
      <c r="CP45" s="665" t="str">
        <f>IF(CS45="×",TIME(0,0,0),IF(CU4="非常勤",BP45,CB45))</f>
        <v>　</v>
      </c>
      <c r="CQ45" s="666"/>
      <c r="CR45" s="667"/>
      <c r="CS45" s="265"/>
      <c r="CT45" s="665" t="str">
        <f>IF(CW45="×",TIME(0,0,0),IF(CU4="非常勤",BS45,CE45))</f>
        <v>　</v>
      </c>
      <c r="CU45" s="666"/>
      <c r="CV45" s="667"/>
      <c r="CW45" s="265"/>
      <c r="CX45" s="720"/>
      <c r="CY45" s="720"/>
      <c r="CZ45" s="668"/>
      <c r="DA45" s="670"/>
      <c r="DB45" s="669"/>
      <c r="DC45" s="671"/>
      <c r="DD45" s="672"/>
      <c r="DE45" s="672"/>
      <c r="DF45" s="673"/>
      <c r="DG45" s="263">
        <f>$A$45</f>
        <v>31</v>
      </c>
      <c r="DH45" s="264" t="str">
        <f>$B$45</f>
        <v>土</v>
      </c>
      <c r="DI45" s="660"/>
      <c r="DJ45" s="661"/>
      <c r="DK45" s="660"/>
      <c r="DL45" s="661"/>
      <c r="DM45" s="662" t="str">
        <f>IFERROR(IF(OR(DH45="日",DH45="祝",DH45=0,DI45=""),"　",MAX(IF(AND(DI45&lt;=DM14,DK45&gt;DN14),DN14-DM14,IF(AND(DI45&gt;DM14,DK45&lt;=DN14),DK45-DI45,IF(AND(DI45&lt;=DM14,DK45&lt;=DN14),DK45-DM14,IF(AND(DI45&gt;DM14,DK45&gt;DN14),DN14-DI45,0)))),0)),0)</f>
        <v>　</v>
      </c>
      <c r="DN45" s="663"/>
      <c r="DO45" s="664"/>
      <c r="DP45" s="662" t="str">
        <f>IFERROR(IF(OR(DH45="日",DH45="祝",DH45=0,DI45=""),"　",MAX(IF(AND(DI45&gt;DS14,DK45&gt;DQ14),0,IF(AND(DI45&lt;=DS14,DI45&gt;DP14,DK45&gt;DQ14),DS14-DI45,IF(AND(DI45&lt;=DS14,DI45&lt;=DP14,DK45&gt;DQ14),DS14-DP14,IF(AND(DI45&gt;DP14,DK45&lt;=DQ14),DK45-DI45,IF(AND(DI45&lt;=DP14,DK45&lt;=DQ14),DK45-DP14,0))))),0)),0)</f>
        <v>　</v>
      </c>
      <c r="DQ45" s="663"/>
      <c r="DR45" s="664"/>
      <c r="DS45" s="662" t="str">
        <f>IFERROR(IF(OR(DH45="日",DH45="祝",DH45=0,DI45=""),"　",MAX(IF(AND(DI45&lt;=DS14,DK45&gt;DT14),DT14-DS14,IF(DK45&lt;=DT14,0,IF(AND(DI45&gt;DS14,DK45&gt;DT14),DT14-DI45,0))),0)),0)</f>
        <v>　</v>
      </c>
      <c r="DT45" s="663"/>
      <c r="DU45" s="664"/>
      <c r="DV45" s="662" t="str">
        <f>IFERROR(IF(OR(DH45="日",DH45="祝",DH45=0,DI45=""),"　",MAX(IF(DI45&gt;DV14,DK45-DI45,IF(DI45&lt;=DV14,DK45-DV14,0)),0)),0)</f>
        <v>　</v>
      </c>
      <c r="DW45" s="663"/>
      <c r="DX45" s="664"/>
      <c r="DY45" s="662" t="str">
        <f>IFERROR(IF(OR(DH45="日",DH45="祝",DH45=0,DI45=""),"　",MAX(IF(AND(DI45&lt;=DY14,DK45&gt;DZ14),DZ14-DY14,IF(AND(DI45&gt;DY14,DK45&lt;=DZ14),DK45-DI45,IF(AND(DI45&lt;=DY14,DK45&lt;=DZ14),DK45-DY14,IF(AND(DI45&gt;DY14,DK45&gt;DZ14),DZ14-DI45,0)))),0)),0)</f>
        <v>　</v>
      </c>
      <c r="DZ45" s="663"/>
      <c r="EA45" s="664"/>
      <c r="EB45" s="662" t="str">
        <f>IFERROR(IF(OR(DH45="日",DH45="祝",DH45=0,DI45=""),"　",MAX(IF(AND(DI45&gt;EE14,DK45&gt;EC14),0,IF(AND(DI45&lt;=EE14,DI45&gt;EB14,DK45&gt;EC14),EE14-DI45,IF(AND(DI45&lt;=EE14,DI45&lt;=EB14,DK45&gt;EC14),EE14-EB14,IF(AND(DI45&gt;EB14,DK45&lt;=EC14),DK45-DI45,IF(AND(DI45&lt;=EB14,DK45&lt;=EC14),DK45-EB14,0))))),0)),0)</f>
        <v>　</v>
      </c>
      <c r="EC45" s="663"/>
      <c r="ED45" s="664"/>
      <c r="EE45" s="662" t="str">
        <f>IFERROR(IF(OR(DH45="日",DH45="祝",DH45=0,DI45=""),"　",MAX(IF(AND(DI45&lt;=EE14,DK45&gt;EF14),EF14-EE14,IF(DK45&lt;=EF14,0,IF(AND(DI45&gt;EE14,DK45&gt;EF14),EF14-DI45,0))),0)),0)</f>
        <v>　</v>
      </c>
      <c r="EF45" s="663"/>
      <c r="EG45" s="664"/>
      <c r="EH45" s="662" t="str">
        <f t="shared" si="2"/>
        <v>　</v>
      </c>
      <c r="EI45" s="663"/>
      <c r="EJ45" s="664"/>
      <c r="EK45" s="665" t="str">
        <f>IF(EN45="×",TIME(0,0,0),IF(EX4="非常勤",DM45,DY45))</f>
        <v>　</v>
      </c>
      <c r="EL45" s="666"/>
      <c r="EM45" s="667"/>
      <c r="EN45" s="265"/>
      <c r="EO45" s="665" t="str">
        <f>IF(ER45="×",TIME(0,0,0),IF(EX4="非常勤",DP45,EB45))</f>
        <v>　</v>
      </c>
      <c r="EP45" s="666"/>
      <c r="EQ45" s="667"/>
      <c r="ER45" s="265"/>
      <c r="ES45" s="665" t="str">
        <f>IF(EV45="×",TIME(0,0,0),IF(EX4="非常勤",DS45,EE45))</f>
        <v>　</v>
      </c>
      <c r="ET45" s="666"/>
      <c r="EU45" s="667"/>
      <c r="EV45" s="265"/>
      <c r="EW45" s="665" t="str">
        <f>IF(EZ45="×",TIME(0,0,0),IF(EX4="非常勤",DV45,EH45))</f>
        <v>　</v>
      </c>
      <c r="EX45" s="666"/>
      <c r="EY45" s="667"/>
      <c r="EZ45" s="265"/>
      <c r="FA45" s="720"/>
      <c r="FB45" s="720"/>
      <c r="FC45" s="668"/>
      <c r="FD45" s="670"/>
      <c r="FE45" s="669"/>
      <c r="FF45" s="671"/>
      <c r="FG45" s="672"/>
      <c r="FH45" s="672"/>
      <c r="FI45" s="673"/>
      <c r="FJ45" s="263">
        <f>$A$45</f>
        <v>31</v>
      </c>
      <c r="FK45" s="264" t="str">
        <f>$B$45</f>
        <v>土</v>
      </c>
      <c r="FL45" s="660"/>
      <c r="FM45" s="661"/>
      <c r="FN45" s="660"/>
      <c r="FO45" s="661"/>
      <c r="FP45" s="662" t="str">
        <f>IFERROR(IF(OR(FK45="日",FK45="祝",FK45=0,FL45=""),"　",MAX(IF(AND(FL45&lt;=FP14,FN45&gt;FQ14),FQ14-FP14,IF(AND(FL45&gt;FP14,FN45&lt;=FQ14),FN45-FL45,IF(AND(FL45&lt;=FP14,FN45&lt;=FQ14),FN45-FP14,IF(AND(FL45&gt;FP14,FN45&gt;FQ14),FQ14-FL45,0)))),0)),0)</f>
        <v>　</v>
      </c>
      <c r="FQ45" s="663"/>
      <c r="FR45" s="664"/>
      <c r="FS45" s="662" t="str">
        <f>IFERROR(IF(OR(FK45="日",FK45="祝",FK45=0,FL45=""),"　",MAX(IF(AND(FL45&gt;FV14,FN45&gt;FT14),0,IF(AND(FL45&lt;=FV14,FL45&gt;FS14,FN45&gt;FT14),FV14-FL45,IF(AND(FL45&lt;=FV14,FL45&lt;=FS14,FN45&gt;FT14),FV14-FS14,IF(AND(FL45&gt;FS14,FN45&lt;=FT14),FN45-FL45,IF(AND(FL45&lt;=FS14,FN45&lt;=FT14),FN45-FS14,0))))),0)),0)</f>
        <v>　</v>
      </c>
      <c r="FT45" s="663"/>
      <c r="FU45" s="664"/>
      <c r="FV45" s="662" t="str">
        <f>IFERROR(IF(OR(FK45="日",FK45="祝",FK45=0,FL45=""),"　",MAX(IF(AND(FL45&lt;=FV14,FN45&gt;FW14),FW14-FV14,IF(FN45&lt;=FW14,0,IF(AND(FL45&gt;FV14,FN45&gt;FW14),FW14-FL45,0))),0)),0)</f>
        <v>　</v>
      </c>
      <c r="FW45" s="663"/>
      <c r="FX45" s="664"/>
      <c r="FY45" s="662" t="str">
        <f>IFERROR(IF(OR(FK45="日",FK45="祝",FK45=0,FL45=""),"　",MAX(IF(FL45&gt;FY14,FN45-FL45,IF(FL45&lt;=FY14,FN45-FY14,0)),0)),0)</f>
        <v>　</v>
      </c>
      <c r="FZ45" s="663"/>
      <c r="GA45" s="664"/>
      <c r="GB45" s="662" t="str">
        <f>IFERROR(IF(OR(FK45="日",FK45="祝",FK45=0,FL45=""),"　",MAX(IF(AND(FL45&lt;=GB14,FN45&gt;GC14),GC14-GB14,IF(AND(FL45&gt;GB14,FN45&lt;=GC14),FN45-FL45,IF(AND(FL45&lt;=GB14,FN45&lt;=GC14),FN45-GB14,IF(AND(FL45&gt;GB14,FN45&gt;GC14),GC14-FL45,0)))),0)),0)</f>
        <v>　</v>
      </c>
      <c r="GC45" s="663"/>
      <c r="GD45" s="664"/>
      <c r="GE45" s="662" t="str">
        <f>IFERROR(IF(OR(FK45="日",FK45="祝",FK45=0,FL45=""),"　",MAX(IF(AND(FL45&gt;GH14,FN45&gt;GF14),0,IF(AND(FL45&lt;=GH14,FL45&gt;GE14,FN45&gt;GF14),GH14-FL45,IF(AND(FL45&lt;=GH14,FL45&lt;=GE14,FN45&gt;GF14),GH14-GE14,IF(AND(FL45&gt;GE14,FN45&lt;=GF14),FN45-FL45,IF(AND(FL45&lt;=GE14,FN45&lt;=GF14),FN45-GE14,0))))),0)),0)</f>
        <v>　</v>
      </c>
      <c r="GF45" s="663"/>
      <c r="GG45" s="664"/>
      <c r="GH45" s="662" t="str">
        <f>IFERROR(IF(OR(FK45="日",FK45="祝",FK45=0,FL45=""),"　",MAX(IF(AND(FL45&lt;=GH14,FN45&gt;GI14),GI14-GH14,IF(FN45&lt;=GI14,0,IF(AND(FL45&gt;GH14,FN45&gt;GI14),GI14-FL45,0))),0)),0)</f>
        <v>　</v>
      </c>
      <c r="GI45" s="663"/>
      <c r="GJ45" s="664"/>
      <c r="GK45" s="662" t="str">
        <f t="shared" si="3"/>
        <v>　</v>
      </c>
      <c r="GL45" s="663"/>
      <c r="GM45" s="664"/>
      <c r="GN45" s="665" t="str">
        <f>IF(GQ45="×",TIME(0,0,0),IF(HA4="非常勤",FP45,GB45))</f>
        <v>　</v>
      </c>
      <c r="GO45" s="666"/>
      <c r="GP45" s="667"/>
      <c r="GQ45" s="265"/>
      <c r="GR45" s="665" t="str">
        <f>IF(GU45="×",TIME(0,0,0),IF(HA4="非常勤",FS45,GE45))</f>
        <v>　</v>
      </c>
      <c r="GS45" s="666"/>
      <c r="GT45" s="667"/>
      <c r="GU45" s="265"/>
      <c r="GV45" s="665" t="str">
        <f>IF(GY45="×",TIME(0,0,0),IF(HA4="非常勤",FV45,GH45))</f>
        <v>　</v>
      </c>
      <c r="GW45" s="666"/>
      <c r="GX45" s="667"/>
      <c r="GY45" s="265"/>
      <c r="GZ45" s="665" t="str">
        <f>IF(HC45="×",TIME(0,0,0),IF(HA4="非常勤",FY45,GK45))</f>
        <v>　</v>
      </c>
      <c r="HA45" s="666"/>
      <c r="HB45" s="667"/>
      <c r="HC45" s="265"/>
      <c r="HD45" s="668"/>
      <c r="HE45" s="669"/>
      <c r="HF45" s="668"/>
      <c r="HG45" s="670"/>
      <c r="HH45" s="669"/>
      <c r="HI45" s="671"/>
      <c r="HJ45" s="672"/>
      <c r="HK45" s="672"/>
      <c r="HL45" s="673"/>
      <c r="HM45" s="263">
        <f>$A$45</f>
        <v>31</v>
      </c>
      <c r="HN45" s="264" t="str">
        <f>$B$45</f>
        <v>土</v>
      </c>
      <c r="HO45" s="660"/>
      <c r="HP45" s="661"/>
      <c r="HQ45" s="660"/>
      <c r="HR45" s="661"/>
      <c r="HS45" s="662" t="str">
        <f>IFERROR(IF(OR(HN45="日",HN45="祝",HN45=0,HO45=""),"　",MAX(IF(AND(HO45&lt;=HS14,HQ45&gt;HT14),HT14-HS14,IF(AND(HO45&gt;HS14,HQ45&lt;=HT14),HQ45-HO45,IF(AND(HO45&lt;=HS14,HQ45&lt;=HT14),HQ45-HS14,IF(AND(HO45&gt;HS14,HQ45&gt;HT14),HT14-HO45,0)))),0)),0)</f>
        <v>　</v>
      </c>
      <c r="HT45" s="663"/>
      <c r="HU45" s="664"/>
      <c r="HV45" s="662" t="str">
        <f>IFERROR(IF(OR(HN45="日",HN45="祝",HN45=0,HO45=""),"　",MAX(IF(AND(HO45&gt;HY14,HQ45&gt;HW14),0,IF(AND(HO45&lt;=HY14,HO45&gt;HV14,HQ45&gt;HW14),HY14-HO45,IF(AND(HO45&lt;=HY14,HO45&lt;=HV14,HQ45&gt;HW14),HY14-HV14,IF(AND(HO45&gt;HV14,HQ45&lt;=HW14),HQ45-HO45,IF(AND(HO45&lt;=HV14,HQ45&lt;=HW14),HQ45-HV14,0))))),0)),0)</f>
        <v>　</v>
      </c>
      <c r="HW45" s="663"/>
      <c r="HX45" s="664"/>
      <c r="HY45" s="662" t="str">
        <f>IFERROR(IF(OR(HN45="日",HN45="祝",HN45=0,HO45=""),"　",MAX(IF(AND(HO45&lt;=HY14,HQ45&gt;HZ14),HZ14-HY14,IF(HQ45&lt;=HZ14,0,IF(AND(HO45&gt;HY14,HQ45&gt;HZ14),HZ14-HO45,0))),0)),0)</f>
        <v>　</v>
      </c>
      <c r="HZ45" s="663"/>
      <c r="IA45" s="664"/>
      <c r="IB45" s="662" t="str">
        <f>IFERROR(IF(OR(HN45="日",HN45="祝",HN45=0,HO45=""),"　",MAX(IF(HO45&gt;IB14,HQ45-HO45,IF(HO45&lt;=IB14,HQ45-IB14,0)),0)),0)</f>
        <v>　</v>
      </c>
      <c r="IC45" s="663"/>
      <c r="ID45" s="664"/>
      <c r="IE45" s="662" t="str">
        <f>IFERROR(IF(OR(HN45="日",HN45="祝",HN45=0,HO45=""),"　",MAX(IF(AND(HO45&lt;=IE14,HQ45&gt;IF14),IF14-IE14,IF(AND(HO45&gt;IE14,HQ45&lt;=IF14),HQ45-HO45,IF(AND(HO45&lt;=IE14,HQ45&lt;=IF14),HQ45-IE14,IF(AND(HO45&gt;IE14,HQ45&gt;IF14),IF14-HO45,0)))),0)),0)</f>
        <v>　</v>
      </c>
      <c r="IF45" s="663"/>
      <c r="IG45" s="664"/>
      <c r="IH45" s="662" t="str">
        <f>IFERROR(IF(OR(HN45="日",HN45="祝",HN45=0,HO45=""),"　",MAX(IF(AND(HO45&gt;IK14,HQ45&gt;II14),0,IF(AND(HO45&lt;=IK14,HO45&gt;IH14,HQ45&gt;II14),IK14-HO45,IF(AND(HO45&lt;=IK14,HO45&lt;=IH14,HQ45&gt;II14),IK14-IH14,IF(AND(HO45&gt;IH14,HQ45&lt;=II14),HQ45-HO45,IF(AND(HO45&lt;=IH14,HQ45&lt;=II14),HQ45-IH14,0))))),0)),0)</f>
        <v>　</v>
      </c>
      <c r="II45" s="663"/>
      <c r="IJ45" s="664"/>
      <c r="IK45" s="662" t="str">
        <f>IFERROR(IF(OR(HN45="日",HN45="祝",HN45=0,HO45=""),"　",MAX(IF(AND(HO45&lt;=IK14,HQ45&gt;IL14),IL14-IK14,IF(HQ45&lt;=IL14,0,IF(AND(HO45&gt;IK14,HQ45&gt;IL14),IL14-HO45,0))),0)),0)</f>
        <v>　</v>
      </c>
      <c r="IL45" s="663"/>
      <c r="IM45" s="664"/>
      <c r="IN45" s="662" t="str">
        <f t="shared" si="4"/>
        <v>　</v>
      </c>
      <c r="IO45" s="663"/>
      <c r="IP45" s="664"/>
      <c r="IQ45" s="665" t="str">
        <f>IF(IT45="×",TIME(0,0,0),IF(JD4="非常勤",HS45,IE45))</f>
        <v>　</v>
      </c>
      <c r="IR45" s="666"/>
      <c r="IS45" s="667"/>
      <c r="IT45" s="265"/>
      <c r="IU45" s="665" t="str">
        <f>IF(IX45="×",TIME(0,0,0),IF(JD4="非常勤",HV45,IH45))</f>
        <v>　</v>
      </c>
      <c r="IV45" s="666"/>
      <c r="IW45" s="667"/>
      <c r="IX45" s="265"/>
      <c r="IY45" s="665" t="str">
        <f>IF(JB45="×",TIME(0,0,0),IF(JD4="非常勤",HY45,IK45))</f>
        <v>　</v>
      </c>
      <c r="IZ45" s="666"/>
      <c r="JA45" s="667"/>
      <c r="JB45" s="265"/>
      <c r="JC45" s="665" t="str">
        <f>IF(JF45="×",TIME(0,0,0),IF(JD4="非常勤",IB45,IN45))</f>
        <v>　</v>
      </c>
      <c r="JD45" s="666"/>
      <c r="JE45" s="667"/>
      <c r="JF45" s="265"/>
      <c r="JG45" s="668"/>
      <c r="JH45" s="669"/>
      <c r="JI45" s="668"/>
      <c r="JJ45" s="670"/>
      <c r="JK45" s="669"/>
      <c r="JL45" s="671"/>
      <c r="JM45" s="672"/>
      <c r="JN45" s="672"/>
      <c r="JO45" s="673"/>
      <c r="JP45" s="263">
        <f>$A$45</f>
        <v>31</v>
      </c>
      <c r="JQ45" s="264" t="str">
        <f>$B$45</f>
        <v>土</v>
      </c>
      <c r="JR45" s="660"/>
      <c r="JS45" s="661"/>
      <c r="JT45" s="660"/>
      <c r="JU45" s="661"/>
      <c r="JV45" s="662" t="str">
        <f>IFERROR(IF(OR(JQ45="日",JQ45="祝",JQ45=0,JR45=""),"　",MAX(IF(AND(JR45&lt;=JV14,JT45&gt;JW14),JW14-JV14,IF(AND(JR45&gt;JV14,JT45&lt;=JW14),JT45-JR45,IF(AND(JR45&lt;=JV14,JT45&lt;=JW14),JT45-JV14,IF(AND(JR45&gt;JV14,JT45&gt;JW14),JW14-JR45,0)))),0)),0)</f>
        <v>　</v>
      </c>
      <c r="JW45" s="663"/>
      <c r="JX45" s="664"/>
      <c r="JY45" s="662" t="str">
        <f>IFERROR(IF(OR(JQ45="日",JQ45="祝",JQ45=0,JR45=""),"　",MAX(IF(AND(JR45&gt;KB14,JT45&gt;JZ14),0,IF(AND(JR45&lt;=KB14,JR45&gt;JY14,JT45&gt;JZ14),KB14-JR45,IF(AND(JR45&lt;=KB14,JR45&lt;=JY14,JT45&gt;JZ14),KB14-JY14,IF(AND(JR45&gt;JY14,JT45&lt;=JZ14),JT45-JR45,IF(AND(JR45&lt;=JY14,JT45&lt;=JZ14),JT45-JY14,0))))),0)),0)</f>
        <v>　</v>
      </c>
      <c r="JZ45" s="663"/>
      <c r="KA45" s="664"/>
      <c r="KB45" s="662" t="str">
        <f>IFERROR(IF(OR(JQ45="日",JQ45="祝",JQ45=0,JR45=""),"　",MAX(IF(AND(JR45&lt;=KB14,JT45&gt;KC14),KC14-KB14,IF(JT45&lt;=KC14,0,IF(AND(JR45&gt;KB14,JT45&gt;KC14),KC14-JR45,0))),0)),0)</f>
        <v>　</v>
      </c>
      <c r="KC45" s="663"/>
      <c r="KD45" s="664"/>
      <c r="KE45" s="662" t="str">
        <f>IFERROR(IF(OR(JQ45="日",JQ45="祝",JQ45=0,JR45=""),"　",MAX(IF(JR45&gt;KE14,JT45-JR45,IF(JR45&lt;=KE14,JT45-KE14,0)),0)),0)</f>
        <v>　</v>
      </c>
      <c r="KF45" s="663"/>
      <c r="KG45" s="664"/>
      <c r="KH45" s="662" t="str">
        <f>IFERROR(IF(OR(JQ45="日",JQ45="祝",JQ45=0,JR45=""),"　",MAX(IF(AND(JR45&lt;=KH14,JT45&gt;KI14),KI14-KH14,IF(AND(JR45&gt;KH14,JT45&lt;=KI14),JT45-JR45,IF(AND(JR45&lt;=KH14,JT45&lt;=KI14),JT45-KH14,IF(AND(JR45&gt;KH14,JT45&gt;KI14),KI14-JR45,0)))),0)),0)</f>
        <v>　</v>
      </c>
      <c r="KI45" s="663"/>
      <c r="KJ45" s="664"/>
      <c r="KK45" s="662" t="str">
        <f>IFERROR(IF(OR(JQ45="日",JQ45="祝",JQ45=0,JR45=""),"　",MAX(IF(AND(JR45&gt;KN14,JT45&gt;KL14),0,IF(AND(JR45&lt;=KN14,JR45&gt;KK14,JT45&gt;KL14),KN14-JR45,IF(AND(JR45&lt;=KN14,JR45&lt;=KK14,JT45&gt;KL14),KN14-KK14,IF(AND(JR45&gt;KK14,JT45&lt;=KL14),JT45-JR45,IF(AND(JR45&lt;=KK14,JT45&lt;=KL14),JT45-KK14,0))))),0)),0)</f>
        <v>　</v>
      </c>
      <c r="KL45" s="663"/>
      <c r="KM45" s="664"/>
      <c r="KN45" s="662" t="str">
        <f>IFERROR(IF(OR(JQ45="日",JQ45="祝",JQ45=0,JR45=""),"　",MAX(IF(AND(JR45&lt;=KN14,JT45&gt;KO14),KO14-KN14,IF(JT45&lt;=KO14,0,IF(AND(JR45&gt;KN14,JT45&gt;KO14),KO14-JR45,0))),0)),0)</f>
        <v>　</v>
      </c>
      <c r="KO45" s="663"/>
      <c r="KP45" s="664"/>
      <c r="KQ45" s="662" t="str">
        <f t="shared" si="5"/>
        <v>　</v>
      </c>
      <c r="KR45" s="663"/>
      <c r="KS45" s="664"/>
      <c r="KT45" s="665" t="str">
        <f>IF(KW45="×",TIME(0,0,0),IF(LG4="非常勤",JV45,KH45))</f>
        <v>　</v>
      </c>
      <c r="KU45" s="666"/>
      <c r="KV45" s="667"/>
      <c r="KW45" s="265"/>
      <c r="KX45" s="665" t="str">
        <f>IF(LA45="×",TIME(0,0,0),IF(LG4="非常勤",JY45,KK45))</f>
        <v>　</v>
      </c>
      <c r="KY45" s="666"/>
      <c r="KZ45" s="667"/>
      <c r="LA45" s="265"/>
      <c r="LB45" s="665" t="str">
        <f>IF(LE45="×",TIME(0,0,0),IF(LG4="非常勤",KB45,KN45))</f>
        <v>　</v>
      </c>
      <c r="LC45" s="666"/>
      <c r="LD45" s="667"/>
      <c r="LE45" s="265"/>
      <c r="LF45" s="665" t="str">
        <f>IF(LI45="×",TIME(0,0,0),IF(LG4="非常勤",KE45,KQ45))</f>
        <v>　</v>
      </c>
      <c r="LG45" s="666"/>
      <c r="LH45" s="667"/>
      <c r="LI45" s="265"/>
      <c r="LJ45" s="668"/>
      <c r="LK45" s="669"/>
      <c r="LL45" s="668"/>
      <c r="LM45" s="670"/>
      <c r="LN45" s="669"/>
      <c r="LO45" s="671"/>
      <c r="LP45" s="672"/>
      <c r="LQ45" s="672"/>
      <c r="LR45" s="673"/>
      <c r="LS45" s="263">
        <f>$A$45</f>
        <v>31</v>
      </c>
      <c r="LT45" s="264" t="str">
        <f>$B$45</f>
        <v>土</v>
      </c>
      <c r="LU45" s="660"/>
      <c r="LV45" s="661"/>
      <c r="LW45" s="660"/>
      <c r="LX45" s="661"/>
      <c r="LY45" s="662" t="str">
        <f>IFERROR(IF(OR(LT45="日",LT45="祝",LT45=0,LU45=""),"　",MAX(IF(AND(LU45&lt;=LY14,LW45&gt;LZ14),LZ14-LY14,IF(AND(LU45&gt;LY14,LW45&lt;=LZ14),LW45-LU45,IF(AND(LU45&lt;=LY14,LW45&lt;=LZ14),LW45-LY14,IF(AND(LU45&gt;LY14,LW45&gt;LZ14),LZ14-LU45,0)))),0)),0)</f>
        <v>　</v>
      </c>
      <c r="LZ45" s="663"/>
      <c r="MA45" s="664"/>
      <c r="MB45" s="662" t="str">
        <f>IFERROR(IF(OR(LT45="日",LT45="祝",LT45=0,LU45=""),"　",MAX(IF(AND(LU45&gt;ME14,LW45&gt;MC14),0,IF(AND(LU45&lt;=ME14,LU45&gt;MB14,LW45&gt;MC14),ME14-LU45,IF(AND(LU45&lt;=ME14,LU45&lt;=MB14,LW45&gt;MC14),ME14-MB14,IF(AND(LU45&gt;MB14,LW45&lt;=MC14),LW45-LU45,IF(AND(LU45&lt;=MB14,LW45&lt;=MC14),LW45-MB14,0))))),0)),0)</f>
        <v>　</v>
      </c>
      <c r="MC45" s="663"/>
      <c r="MD45" s="664"/>
      <c r="ME45" s="662" t="str">
        <f>IFERROR(IF(OR(LT45="日",LT45="祝",LT45=0,LU45=""),"　",MAX(IF(AND(LU45&lt;=ME14,LW45&gt;MF14),MF14-ME14,IF(LW45&lt;=MF14,0,IF(AND(LU45&gt;ME14,LW45&gt;MF14),MF14-LU45,0))),0)),0)</f>
        <v>　</v>
      </c>
      <c r="MF45" s="663"/>
      <c r="MG45" s="664"/>
      <c r="MH45" s="662" t="str">
        <f>IFERROR(IF(OR(LT45="日",LT45="祝",LT45=0,LU45=""),"　",MAX(IF(LU45&gt;MH14,LW45-LU45,IF(LU45&lt;=MH14,LW45-MH14,0)),0)),0)</f>
        <v>　</v>
      </c>
      <c r="MI45" s="663"/>
      <c r="MJ45" s="664"/>
      <c r="MK45" s="662" t="str">
        <f>IFERROR(IF(OR(LT45="日",LT45="祝",LT45=0,LU45=""),"　",MAX(IF(AND(LU45&lt;=MK14,LW45&gt;ML14),ML14-MK14,IF(AND(LU45&gt;MK14,LW45&lt;=ML14),LW45-LU45,IF(AND(LU45&lt;=MK14,LW45&lt;=ML14),LW45-MK14,IF(AND(LU45&gt;MK14,LW45&gt;ML14),ML14-LU45,0)))),0)),0)</f>
        <v>　</v>
      </c>
      <c r="ML45" s="663"/>
      <c r="MM45" s="664"/>
      <c r="MN45" s="662" t="str">
        <f>IFERROR(IF(OR(LT45="日",LT45="祝",LT45=0,LU45=""),"　",MAX(IF(AND(LU45&gt;MQ14,LW45&gt;MO14),0,IF(AND(LU45&lt;=MQ14,LU45&gt;MN14,LW45&gt;MO14),MQ14-LU45,IF(AND(LU45&lt;=MQ14,LU45&lt;=MN14,LW45&gt;MO14),MQ14-MN14,IF(AND(LU45&gt;MN14,LW45&lt;=MO14),LW45-LU45,IF(AND(LU45&lt;=MN14,LW45&lt;=MO14),LW45-MN14,0))))),0)),0)</f>
        <v>　</v>
      </c>
      <c r="MO45" s="663"/>
      <c r="MP45" s="664"/>
      <c r="MQ45" s="662" t="str">
        <f>IFERROR(IF(OR(LT45="日",LT45="祝",LT45=0,LU45=""),"　",MAX(IF(AND(LU45&lt;=MQ14,LW45&gt;MR14),MR14-MQ14,IF(LW45&lt;=MR14,0,IF(AND(LU45&gt;MQ14,LW45&gt;MR14),MR14-LU45,0))),0)),0)</f>
        <v>　</v>
      </c>
      <c r="MR45" s="663"/>
      <c r="MS45" s="664"/>
      <c r="MT45" s="662" t="str">
        <f t="shared" si="6"/>
        <v>　</v>
      </c>
      <c r="MU45" s="663"/>
      <c r="MV45" s="664"/>
      <c r="MW45" s="665" t="str">
        <f>IF(MZ45="×",TIME(0,0,0),IF(NJ4="非常勤",LY45,MK45))</f>
        <v>　</v>
      </c>
      <c r="MX45" s="666"/>
      <c r="MY45" s="667"/>
      <c r="MZ45" s="265"/>
      <c r="NA45" s="665" t="str">
        <f>IF(ND45="×",TIME(0,0,0),IF(NJ4="非常勤",MB45,MN45))</f>
        <v>　</v>
      </c>
      <c r="NB45" s="666"/>
      <c r="NC45" s="667"/>
      <c r="ND45" s="265"/>
      <c r="NE45" s="665" t="str">
        <f>IF(NH45="×",TIME(0,0,0),IF(NJ4="非常勤",ME45,MQ45))</f>
        <v>　</v>
      </c>
      <c r="NF45" s="666"/>
      <c r="NG45" s="667"/>
      <c r="NH45" s="265"/>
      <c r="NI45" s="665" t="str">
        <f>IF(NL45="×",TIME(0,0,0),IF(NJ4="非常勤",MH45,MT45))</f>
        <v>　</v>
      </c>
      <c r="NJ45" s="666"/>
      <c r="NK45" s="667"/>
      <c r="NL45" s="265"/>
      <c r="NM45" s="668"/>
      <c r="NN45" s="669"/>
      <c r="NO45" s="668"/>
      <c r="NP45" s="670"/>
      <c r="NQ45" s="669"/>
      <c r="NR45" s="671"/>
      <c r="NS45" s="672"/>
      <c r="NT45" s="672"/>
      <c r="NU45" s="673"/>
      <c r="NV45" s="263">
        <f>$A$45</f>
        <v>31</v>
      </c>
      <c r="NW45" s="264" t="str">
        <f>$B$45</f>
        <v>土</v>
      </c>
      <c r="NX45" s="660"/>
      <c r="NY45" s="661"/>
      <c r="NZ45" s="660"/>
      <c r="OA45" s="661"/>
      <c r="OB45" s="662" t="str">
        <f>IFERROR(IF(OR(NW45="日",NW45="祝",NW45=0,NX45=""),"　",MAX(IF(AND(NX45&lt;=OB14,NZ45&gt;OC14),OC14-OB14,IF(AND(NX45&gt;OB14,NZ45&lt;=OC14),NZ45-NX45,IF(AND(NX45&lt;=OB14,NZ45&lt;=OC14),NZ45-OB14,IF(AND(NX45&gt;OB14,NZ45&gt;OC14),OC14-NX45,0)))),0)),0)</f>
        <v>　</v>
      </c>
      <c r="OC45" s="663"/>
      <c r="OD45" s="664"/>
      <c r="OE45" s="662" t="str">
        <f>IFERROR(IF(OR(NW45="日",NW45="祝",NW45=0,NX45=""),"　",MAX(IF(AND(NX45&gt;OH14,NZ45&gt;OF14),0,IF(AND(NX45&lt;=OH14,NX45&gt;OE14,NZ45&gt;OF14),OH14-NX45,IF(AND(NX45&lt;=OH14,NX45&lt;=OE14,NZ45&gt;OF14),OH14-OE14,IF(AND(NX45&gt;OE14,NZ45&lt;=OF14),NZ45-NX45,IF(AND(NX45&lt;=OE14,NZ45&lt;=OF14),NZ45-OE14,0))))),0)),0)</f>
        <v>　</v>
      </c>
      <c r="OF45" s="663"/>
      <c r="OG45" s="664"/>
      <c r="OH45" s="662" t="str">
        <f>IFERROR(IF(OR(NW45="日",NW45="祝",NW45=0,NX45=""),"　",MAX(IF(AND(NX45&lt;=OH14,NZ45&gt;OI14),OI14-OH14,IF(NZ45&lt;=OI14,0,IF(AND(NX45&gt;OH14,NZ45&gt;OI14),OI14-NX45,0))),0)),0)</f>
        <v>　</v>
      </c>
      <c r="OI45" s="663"/>
      <c r="OJ45" s="664"/>
      <c r="OK45" s="662" t="str">
        <f>IFERROR(IF(OR(NW45="日",NW45="祝",NW45=0,NX45=""),"　",MAX(IF(NX45&gt;OK14,NZ45-NX45,IF(NX45&lt;=OK14,NZ45-OK14,0)),0)),0)</f>
        <v>　</v>
      </c>
      <c r="OL45" s="663"/>
      <c r="OM45" s="664"/>
      <c r="ON45" s="662" t="str">
        <f>IFERROR(IF(OR(NW45="日",NW45="祝",NW45=0,NX45=""),"　",MAX(IF(AND(NX45&lt;=ON14,NZ45&gt;OO14),OO14-ON14,IF(AND(NX45&gt;ON14,NZ45&lt;=OO14),NZ45-NX45,IF(AND(NX45&lt;=ON14,NZ45&lt;=OO14),NZ45-ON14,IF(AND(NX45&gt;ON14,NZ45&gt;OO14),OO14-NX45,0)))),0)),0)</f>
        <v>　</v>
      </c>
      <c r="OO45" s="663"/>
      <c r="OP45" s="664"/>
      <c r="OQ45" s="662" t="str">
        <f>IFERROR(IF(OR(NW45="日",NW45="祝",NW45=0,NX45=""),"　",MAX(IF(AND(NX45&gt;OT14,NZ45&gt;OR14),0,IF(AND(NX45&lt;=OT14,NX45&gt;OQ14,NZ45&gt;OR14),OT14-NX45,IF(AND(NX45&lt;=OT14,NX45&lt;=OQ14,NZ45&gt;OR14),OT14-OQ14,IF(AND(NX45&gt;OQ14,NZ45&lt;=OR14),NZ45-NX45,IF(AND(NX45&lt;=OQ14,NZ45&lt;=OR14),NZ45-OQ14,0))))),0)),0)</f>
        <v>　</v>
      </c>
      <c r="OR45" s="663"/>
      <c r="OS45" s="664"/>
      <c r="OT45" s="662" t="str">
        <f>IFERROR(IF(OR(NW45="日",NW45="祝",NW45=0,NX45=""),"　",MAX(IF(AND(NX45&lt;=OT14,NZ45&gt;OU14),OU14-OT14,IF(NZ45&lt;=OU14,0,IF(AND(NX45&gt;OT14,NZ45&gt;OU14),OU14-NX45,0))),0)),0)</f>
        <v>　</v>
      </c>
      <c r="OU45" s="663"/>
      <c r="OV45" s="664"/>
      <c r="OW45" s="662" t="str">
        <f t="shared" si="7"/>
        <v>　</v>
      </c>
      <c r="OX45" s="663"/>
      <c r="OY45" s="664"/>
      <c r="OZ45" s="665" t="str">
        <f>IF(PC45="×",TIME(0,0,0),IF(PM4="非常勤",OB45,ON45))</f>
        <v>　</v>
      </c>
      <c r="PA45" s="666"/>
      <c r="PB45" s="667"/>
      <c r="PC45" s="265"/>
      <c r="PD45" s="665" t="str">
        <f>IF(PG45="×",TIME(0,0,0),IF(PM4="非常勤",OE45,OQ45))</f>
        <v>　</v>
      </c>
      <c r="PE45" s="666"/>
      <c r="PF45" s="667"/>
      <c r="PG45" s="265"/>
      <c r="PH45" s="665" t="str">
        <f>IF(PK45="×",TIME(0,0,0),IF(PM4="非常勤",OH45,OT45))</f>
        <v>　</v>
      </c>
      <c r="PI45" s="666"/>
      <c r="PJ45" s="667"/>
      <c r="PK45" s="265"/>
      <c r="PL45" s="665" t="str">
        <f>IF(PO45="×",TIME(0,0,0),IF(PM4="非常勤",OK45,OW45))</f>
        <v>　</v>
      </c>
      <c r="PM45" s="666"/>
      <c r="PN45" s="667"/>
      <c r="PO45" s="265"/>
      <c r="PP45" s="668"/>
      <c r="PQ45" s="669"/>
      <c r="PR45" s="668"/>
      <c r="PS45" s="670"/>
      <c r="PT45" s="669"/>
      <c r="PU45" s="671"/>
      <c r="PV45" s="672"/>
      <c r="PW45" s="672"/>
      <c r="PX45" s="673"/>
      <c r="PY45" s="263">
        <f>$A$45</f>
        <v>31</v>
      </c>
      <c r="PZ45" s="264" t="str">
        <f>$B$45</f>
        <v>土</v>
      </c>
      <c r="QA45" s="660"/>
      <c r="QB45" s="661"/>
      <c r="QC45" s="660"/>
      <c r="QD45" s="661"/>
      <c r="QE45" s="662" t="str">
        <f>IFERROR(IF(OR(PZ45="日",PZ45="祝",PZ45=0,QA45=""),"　",MAX(IF(AND(QA45&lt;=QE14,QC45&gt;QF14),QF14-QE14,IF(AND(QA45&gt;QE14,QC45&lt;=QF14),QC45-QA45,IF(AND(QA45&lt;=QE14,QC45&lt;=QF14),QC45-QE14,IF(AND(QA45&gt;QE14,QC45&gt;QF14),QF14-QA45,0)))),0)),0)</f>
        <v>　</v>
      </c>
      <c r="QF45" s="663"/>
      <c r="QG45" s="664"/>
      <c r="QH45" s="662" t="str">
        <f>IFERROR(IF(OR(PZ45="日",PZ45="祝",PZ45=0,QA45=""),"　",MAX(IF(AND(QA45&gt;QK14,QC45&gt;QI14),0,IF(AND(QA45&lt;=QK14,QA45&gt;QH14,QC45&gt;QI14),QK14-QA45,IF(AND(QA45&lt;=QK14,QA45&lt;=QH14,QC45&gt;QI14),QK14-QH14,IF(AND(QA45&gt;QH14,QC45&lt;=QI14),QC45-QA45,IF(AND(QA45&lt;=QH14,QC45&lt;=QI14),QC45-QH14,0))))),0)),0)</f>
        <v>　</v>
      </c>
      <c r="QI45" s="663"/>
      <c r="QJ45" s="664"/>
      <c r="QK45" s="662" t="str">
        <f>IFERROR(IF(OR(PZ45="日",PZ45="祝",PZ45=0,QA45=""),"　",MAX(IF(AND(QA45&lt;=QK14,QC45&gt;QL14),QL14-QK14,IF(QC45&lt;=QL14,0,IF(AND(QA45&gt;QK14,QC45&gt;QL14),QL14-QA45,0))),0)),0)</f>
        <v>　</v>
      </c>
      <c r="QL45" s="663"/>
      <c r="QM45" s="664"/>
      <c r="QN45" s="662" t="str">
        <f>IFERROR(IF(OR(PZ45="日",PZ45="祝",PZ45=0,QA45=""),"　",MAX(IF(QA45&gt;QN14,QC45-QA45,IF(QA45&lt;=QN14,QC45-QN14,0)),0)),0)</f>
        <v>　</v>
      </c>
      <c r="QO45" s="663"/>
      <c r="QP45" s="664"/>
      <c r="QQ45" s="662" t="str">
        <f>IFERROR(IF(OR(PZ45="日",PZ45="祝",PZ45=0,QA45=""),"　",MAX(IF(AND(QA45&lt;=QQ14,QC45&gt;QR14),QR14-QQ14,IF(AND(QA45&gt;QQ14,QC45&lt;=QR14),QC45-QA45,IF(AND(QA45&lt;=QQ14,QC45&lt;=QR14),QC45-QQ14,IF(AND(QA45&gt;QQ14,QC45&gt;QR14),QR14-QA45,0)))),0)),0)</f>
        <v>　</v>
      </c>
      <c r="QR45" s="663"/>
      <c r="QS45" s="664"/>
      <c r="QT45" s="662" t="str">
        <f>IFERROR(IF(OR(PZ45="日",PZ45="祝",PZ45=0,QA45=""),"　",MAX(IF(AND(QA45&gt;QW14,QC45&gt;QU14),0,IF(AND(QA45&lt;=QW14,QA45&gt;QT14,QC45&gt;QU14),QW14-QA45,IF(AND(QA45&lt;=QW14,QA45&lt;=QT14,QC45&gt;QU14),QW14-QT14,IF(AND(QA45&gt;QT14,QC45&lt;=QU14),QC45-QA45,IF(AND(QA45&lt;=QT14,QC45&lt;=QU14),QC45-QT14,0))))),0)),0)</f>
        <v>　</v>
      </c>
      <c r="QU45" s="663"/>
      <c r="QV45" s="664"/>
      <c r="QW45" s="662" t="str">
        <f>IFERROR(IF(OR(PZ45="日",PZ45="祝",PZ45=0,QA45=""),"　",MAX(IF(AND(QA45&lt;=QW14,QC45&gt;QX14),QX14-QW14,IF(QC45&lt;=QX14,0,IF(AND(QA45&gt;QW14,QC45&gt;QX14),QX14-QA45,0))),0)),0)</f>
        <v>　</v>
      </c>
      <c r="QX45" s="663"/>
      <c r="QY45" s="664"/>
      <c r="QZ45" s="662" t="str">
        <f t="shared" si="8"/>
        <v>　</v>
      </c>
      <c r="RA45" s="663"/>
      <c r="RB45" s="664"/>
      <c r="RC45" s="665" t="str">
        <f>IF(RF45="×",TIME(0,0,0),IF(RP4="非常勤",QE45,QQ45))</f>
        <v>　</v>
      </c>
      <c r="RD45" s="666"/>
      <c r="RE45" s="667"/>
      <c r="RF45" s="265"/>
      <c r="RG45" s="665" t="str">
        <f>IF(RJ45="×",TIME(0,0,0),IF(RP4="非常勤",QH45,QT45))</f>
        <v>　</v>
      </c>
      <c r="RH45" s="666"/>
      <c r="RI45" s="667"/>
      <c r="RJ45" s="265"/>
      <c r="RK45" s="665" t="str">
        <f>IF(RN45="×",TIME(0,0,0),IF(RP4="非常勤",QK45,QW45))</f>
        <v>　</v>
      </c>
      <c r="RL45" s="666"/>
      <c r="RM45" s="667"/>
      <c r="RN45" s="265"/>
      <c r="RO45" s="665" t="str">
        <f>IF(RR45="×",TIME(0,0,0),IF(RP4="非常勤",QN45,QZ45))</f>
        <v>　</v>
      </c>
      <c r="RP45" s="666"/>
      <c r="RQ45" s="667"/>
      <c r="RR45" s="265"/>
      <c r="RS45" s="668"/>
      <c r="RT45" s="669"/>
      <c r="RU45" s="668"/>
      <c r="RV45" s="670"/>
      <c r="RW45" s="669"/>
      <c r="RX45" s="671"/>
      <c r="RY45" s="672"/>
      <c r="RZ45" s="672"/>
      <c r="SA45" s="673"/>
      <c r="SB45" s="263">
        <f>$A$45</f>
        <v>31</v>
      </c>
      <c r="SC45" s="264" t="str">
        <f>$B$45</f>
        <v>土</v>
      </c>
      <c r="SD45" s="660"/>
      <c r="SE45" s="661"/>
      <c r="SF45" s="660"/>
      <c r="SG45" s="661"/>
      <c r="SH45" s="662" t="str">
        <f>IFERROR(IF(OR(SC45="日",SC45="祝",SC45=0,SD45=""),"　",MAX(IF(AND(SD45&lt;=SH14,SF45&gt;SI14),SI14-SH14,IF(AND(SD45&gt;SH14,SF45&lt;=SI14),SF45-SD45,IF(AND(SD45&lt;=SH14,SF45&lt;=SI14),SF45-SH14,IF(AND(SD45&gt;SH14,SF45&gt;SI14),SI14-SD45,0)))),0)),0)</f>
        <v>　</v>
      </c>
      <c r="SI45" s="663"/>
      <c r="SJ45" s="664"/>
      <c r="SK45" s="662" t="str">
        <f>IFERROR(IF(OR(SC45="日",SC45="祝",SC45=0,SD45=""),"　",MAX(IF(AND(SD45&gt;SN14,SF45&gt;SL14),0,IF(AND(SD45&lt;=SN14,SD45&gt;SK14,SF45&gt;SL14),SN14-SD45,IF(AND(SD45&lt;=SN14,SD45&lt;=SK14,SF45&gt;SL14),SN14-SK14,IF(AND(SD45&gt;SK14,SF45&lt;=SL14),SF45-SD45,IF(AND(SD45&lt;=SK14,SF45&lt;=SL14),SF45-SK14,0))))),0)),0)</f>
        <v>　</v>
      </c>
      <c r="SL45" s="663"/>
      <c r="SM45" s="664"/>
      <c r="SN45" s="662" t="str">
        <f>IFERROR(IF(OR(SC45="日",SC45="祝",SC45=0,SD45=""),"　",MAX(IF(AND(SD45&lt;=SN14,SF45&gt;SO14),SO14-SN14,IF(SF45&lt;=SO14,0,IF(AND(SD45&gt;SN14,SF45&gt;SO14),SO14-SD45,0))),0)),0)</f>
        <v>　</v>
      </c>
      <c r="SO45" s="663"/>
      <c r="SP45" s="664"/>
      <c r="SQ45" s="662" t="str">
        <f>IFERROR(IF(OR(SC45="日",SC45="祝",SC45=0,SD45=""),"　",MAX(IF(SD45&gt;SQ14,SF45-SD45,IF(SD45&lt;=SQ14,SF45-SQ14,0)),0)),0)</f>
        <v>　</v>
      </c>
      <c r="SR45" s="663"/>
      <c r="SS45" s="664"/>
      <c r="ST45" s="662" t="str">
        <f>IFERROR(IF(OR(SC45="日",SC45="祝",SC45=0,SD45=""),"　",MAX(IF(AND(SD45&lt;=ST14,SF45&gt;SU14),SU14-ST14,IF(AND(SD45&gt;ST14,SF45&lt;=SU14),SF45-SD45,IF(AND(SD45&lt;=ST14,SF45&lt;=SU14),SF45-ST14,IF(AND(SD45&gt;ST14,SF45&gt;SU14),SU14-SD45,0)))),0)),0)</f>
        <v>　</v>
      </c>
      <c r="SU45" s="663"/>
      <c r="SV45" s="664"/>
      <c r="SW45" s="662" t="str">
        <f>IFERROR(IF(OR(SC45="日",SC45="祝",SC45=0,SD45=""),"　",MAX(IF(AND(SD45&gt;SZ14,SF45&gt;SX14),0,IF(AND(SD45&lt;=SZ14,SD45&gt;SW14,SF45&gt;SX14),SZ14-SD45,IF(AND(SD45&lt;=SZ14,SD45&lt;=SW14,SF45&gt;SX14),SZ14-SW14,IF(AND(SD45&gt;SW14,SF45&lt;=SX14),SF45-SD45,IF(AND(SD45&lt;=SW14,SF45&lt;=SX14),SF45-SW14,0))))),0)),0)</f>
        <v>　</v>
      </c>
      <c r="SX45" s="663"/>
      <c r="SY45" s="664"/>
      <c r="SZ45" s="662" t="str">
        <f>IFERROR(IF(OR(SC45="日",SC45="祝",SC45=0,SD45=""),"　",MAX(IF(AND(SD45&lt;=SZ14,SF45&gt;TA14),TA14-SZ14,IF(SF45&lt;=TA14,0,IF(AND(SD45&gt;SZ14,SF45&gt;TA14),TA14-SD45,0))),0)),0)</f>
        <v>　</v>
      </c>
      <c r="TA45" s="663"/>
      <c r="TB45" s="664"/>
      <c r="TC45" s="662" t="str">
        <f t="shared" si="9"/>
        <v>　</v>
      </c>
      <c r="TD45" s="663"/>
      <c r="TE45" s="664"/>
      <c r="TF45" s="665" t="str">
        <f>IF(TI45="×",TIME(0,0,0),IF(TS4="非常勤",SH45,ST45))</f>
        <v>　</v>
      </c>
      <c r="TG45" s="666"/>
      <c r="TH45" s="667"/>
      <c r="TI45" s="265"/>
      <c r="TJ45" s="665" t="str">
        <f>IF(TM45="×",TIME(0,0,0),IF(TS4="非常勤",SK45,SW45))</f>
        <v>　</v>
      </c>
      <c r="TK45" s="666"/>
      <c r="TL45" s="667"/>
      <c r="TM45" s="265"/>
      <c r="TN45" s="665" t="str">
        <f>IF(TQ45="×",TIME(0,0,0),IF(TS4="非常勤",SN45,SZ45))</f>
        <v>　</v>
      </c>
      <c r="TO45" s="666"/>
      <c r="TP45" s="667"/>
      <c r="TQ45" s="265"/>
      <c r="TR45" s="665" t="str">
        <f>IF(TU45="×",TIME(0,0,0),IF(TS4="非常勤",SQ45,TC45))</f>
        <v>　</v>
      </c>
      <c r="TS45" s="666"/>
      <c r="TT45" s="667"/>
      <c r="TU45" s="265"/>
      <c r="TV45" s="668"/>
      <c r="TW45" s="669"/>
      <c r="TX45" s="668"/>
      <c r="TY45" s="670"/>
      <c r="TZ45" s="669"/>
      <c r="UA45" s="671"/>
      <c r="UB45" s="672"/>
      <c r="UC45" s="672"/>
      <c r="UD45" s="673"/>
      <c r="UE45" s="263">
        <f>$A$45</f>
        <v>31</v>
      </c>
      <c r="UF45" s="264" t="str">
        <f>$B$45</f>
        <v>土</v>
      </c>
      <c r="UG45" s="660"/>
      <c r="UH45" s="661"/>
      <c r="UI45" s="660"/>
      <c r="UJ45" s="661"/>
      <c r="UK45" s="662" t="str">
        <f>IFERROR(IF(OR(UF45="日",UF45="祝",UF45=0,UG45=""),"　",MAX(IF(AND(UG45&lt;=UK14,UI45&gt;UL14),UL14-UK14,IF(AND(UG45&gt;UK14,UI45&lt;=UL14),UI45-UG45,IF(AND(UG45&lt;=UK14,UI45&lt;=UL14),UI45-UK14,IF(AND(UG45&gt;UK14,UI45&gt;UL14),UL14-UG45,0)))),0)),0)</f>
        <v>　</v>
      </c>
      <c r="UL45" s="663"/>
      <c r="UM45" s="664"/>
      <c r="UN45" s="662" t="str">
        <f>IFERROR(IF(OR(UF45="日",UF45="祝",UF45=0,UG45=""),"　",MAX(IF(AND(UG45&gt;UQ14,UI45&gt;UO14),0,IF(AND(UG45&lt;=UQ14,UG45&gt;UN14,UI45&gt;UO14),UQ14-UG45,IF(AND(UG45&lt;=UQ14,UG45&lt;=UN14,UI45&gt;UO14),UQ14-UN14,IF(AND(UG45&gt;UN14,UI45&lt;=UO14),UI45-UG45,IF(AND(UG45&lt;=UN14,UI45&lt;=UO14),UI45-UN14,0))))),0)),0)</f>
        <v>　</v>
      </c>
      <c r="UO45" s="663"/>
      <c r="UP45" s="664"/>
      <c r="UQ45" s="662" t="str">
        <f>IFERROR(IF(OR(UF45="日",UF45="祝",UF45=0,UG45=""),"　",MAX(IF(AND(UG45&lt;=UQ14,UI45&gt;UR14),UR14-UQ14,IF(UI45&lt;=UR14,0,IF(AND(UG45&gt;UQ14,UI45&gt;UR14),UR14-UG45,0))),0)),0)</f>
        <v>　</v>
      </c>
      <c r="UR45" s="663"/>
      <c r="US45" s="664"/>
      <c r="UT45" s="662" t="str">
        <f>IFERROR(IF(OR(UF45="日",UF45="祝",UF45=0,UG45=""),"　",MAX(IF(UG45&gt;UT14,UI45-UG45,IF(UG45&lt;=UT14,UI45-UT14,0)),0)),0)</f>
        <v>　</v>
      </c>
      <c r="UU45" s="663"/>
      <c r="UV45" s="664"/>
      <c r="UW45" s="662" t="str">
        <f>IFERROR(IF(OR(UF45="日",UF45="祝",UF45=0,UG45=""),"　",MAX(IF(AND(UG45&lt;=UW14,UI45&gt;UX14),UX14-UW14,IF(AND(UG45&gt;UW14,UI45&lt;=UX14),UI45-UG45,IF(AND(UG45&lt;=UW14,UI45&lt;=UX14),UI45-UW14,IF(AND(UG45&gt;UW14,UI45&gt;UX14),UX14-UG45,0)))),0)),0)</f>
        <v>　</v>
      </c>
      <c r="UX45" s="663"/>
      <c r="UY45" s="664"/>
      <c r="UZ45" s="662" t="str">
        <f>IFERROR(IF(OR(UF45="日",UF45="祝",UF45=0,UG45=""),"　",MAX(IF(AND(UG45&gt;VC14,UI45&gt;VA14),0,IF(AND(UG45&lt;=VC14,UG45&gt;UZ14,UI45&gt;VA14),VC14-UG45,IF(AND(UG45&lt;=VC14,UG45&lt;=UZ14,UI45&gt;VA14),VC14-UZ14,IF(AND(UG45&gt;UZ14,UI45&lt;=VA14),UI45-UG45,IF(AND(UG45&lt;=UZ14,UI45&lt;=VA14),UI45-UZ14,0))))),0)),0)</f>
        <v>　</v>
      </c>
      <c r="VA45" s="663"/>
      <c r="VB45" s="664"/>
      <c r="VC45" s="662" t="str">
        <f>IFERROR(IF(OR(UF45="日",UF45="祝",UF45=0,UG45=""),"　",MAX(IF(AND(UG45&lt;=VC14,UI45&gt;VD14),VD14-VC14,IF(UI45&lt;=VD14,0,IF(AND(UG45&gt;VC14,UI45&gt;VD14),VD14-UG45,0))),0)),0)</f>
        <v>　</v>
      </c>
      <c r="VD45" s="663"/>
      <c r="VE45" s="664"/>
      <c r="VF45" s="662" t="str">
        <f t="shared" si="10"/>
        <v>　</v>
      </c>
      <c r="VG45" s="663"/>
      <c r="VH45" s="664"/>
      <c r="VI45" s="665" t="str">
        <f>IF(VL45="×",TIME(0,0,0),IF(VV4="非常勤",UK45,UW45))</f>
        <v>　</v>
      </c>
      <c r="VJ45" s="666"/>
      <c r="VK45" s="667"/>
      <c r="VL45" s="265"/>
      <c r="VM45" s="665" t="str">
        <f>IF(VP45="×",TIME(0,0,0),IF(VV4="非常勤",UN45,UZ45))</f>
        <v>　</v>
      </c>
      <c r="VN45" s="666"/>
      <c r="VO45" s="667"/>
      <c r="VP45" s="265"/>
      <c r="VQ45" s="665" t="str">
        <f>IF(VT45="×",TIME(0,0,0),IF(VV4="非常勤",UQ45,VC45))</f>
        <v>　</v>
      </c>
      <c r="VR45" s="666"/>
      <c r="VS45" s="667"/>
      <c r="VT45" s="265"/>
      <c r="VU45" s="665" t="str">
        <f>IF(VX45="×",TIME(0,0,0),IF(VV4="非常勤",UT45,VF45))</f>
        <v>　</v>
      </c>
      <c r="VV45" s="666"/>
      <c r="VW45" s="667"/>
      <c r="VX45" s="265"/>
      <c r="VY45" s="668"/>
      <c r="VZ45" s="669"/>
      <c r="WA45" s="668"/>
      <c r="WB45" s="670"/>
      <c r="WC45" s="669"/>
      <c r="WD45" s="671"/>
      <c r="WE45" s="672"/>
      <c r="WF45" s="672"/>
      <c r="WG45" s="673"/>
      <c r="WH45" s="263">
        <f>$A$45</f>
        <v>31</v>
      </c>
      <c r="WI45" s="264" t="str">
        <f>$B$45</f>
        <v>土</v>
      </c>
      <c r="WJ45" s="660"/>
      <c r="WK45" s="661"/>
      <c r="WL45" s="660"/>
      <c r="WM45" s="661"/>
      <c r="WN45" s="662" t="str">
        <f>IFERROR(IF(OR(WI45="日",WI45="祝",WI45=0,WJ45=""),"　",MAX(IF(AND(WJ45&lt;=WN14,WL45&gt;WO14),WO14-WN14,IF(AND(WJ45&gt;WN14,WL45&lt;=WO14),WL45-WJ45,IF(AND(WJ45&lt;=WN14,WL45&lt;=WO14),WL45-WN14,IF(AND(WJ45&gt;WN14,WL45&gt;WO14),WO14-WJ45,0)))),0)),0)</f>
        <v>　</v>
      </c>
      <c r="WO45" s="663"/>
      <c r="WP45" s="664"/>
      <c r="WQ45" s="662" t="str">
        <f>IFERROR(IF(OR(WI45="日",WI45="祝",WI45=0,WJ45=""),"　",MAX(IF(AND(WJ45&gt;WT14,WL45&gt;WR14),0,IF(AND(WJ45&lt;=WT14,WJ45&gt;WQ14,WL45&gt;WR14),WT14-WJ45,IF(AND(WJ45&lt;=WT14,WJ45&lt;=WQ14,WL45&gt;WR14),WT14-WQ14,IF(AND(WJ45&gt;WQ14,WL45&lt;=WR14),WL45-WJ45,IF(AND(WJ45&lt;=WQ14,WL45&lt;=WR14),WL45-WQ14,0))))),0)),0)</f>
        <v>　</v>
      </c>
      <c r="WR45" s="663"/>
      <c r="WS45" s="664"/>
      <c r="WT45" s="662" t="str">
        <f>IFERROR(IF(OR(WI45="日",WI45="祝",WI45=0,WJ45=""),"　",MAX(IF(AND(WJ45&lt;=WT14,WL45&gt;WU14),WU14-WT14,IF(WL45&lt;=WU14,0,IF(AND(WJ45&gt;WT14,WL45&gt;WU14),WU14-WJ45,0))),0)),0)</f>
        <v>　</v>
      </c>
      <c r="WU45" s="663"/>
      <c r="WV45" s="664"/>
      <c r="WW45" s="662" t="str">
        <f>IFERROR(IF(OR(WI45="日",WI45="祝",WI45=0,WJ45=""),"　",MAX(IF(WJ45&gt;WW14,WL45-WJ45,IF(WJ45&lt;=WW14,WL45-WW14,0)),0)),0)</f>
        <v>　</v>
      </c>
      <c r="WX45" s="663"/>
      <c r="WY45" s="664"/>
      <c r="WZ45" s="662" t="str">
        <f>IFERROR(IF(OR(WI45="日",WI45="祝",WI45=0,WJ45=""),"　",MAX(IF(AND(WJ45&lt;=WZ14,WL45&gt;XA14),XA14-WZ14,IF(AND(WJ45&gt;WZ14,WL45&lt;=XA14),WL45-WJ45,IF(AND(WJ45&lt;=WZ14,WL45&lt;=XA14),WL45-WZ14,IF(AND(WJ45&gt;WZ14,WL45&gt;XA14),XA14-WJ45,0)))),0)),0)</f>
        <v>　</v>
      </c>
      <c r="XA45" s="663"/>
      <c r="XB45" s="664"/>
      <c r="XC45" s="662" t="str">
        <f>IFERROR(IF(OR(WI45="日",WI45="祝",WI45=0,WJ45=""),"　",MAX(IF(AND(WJ45&gt;XF14,WL45&gt;XD14),0,IF(AND(WJ45&lt;=XF14,WJ45&gt;XC14,WL45&gt;XD14),XF14-WJ45,IF(AND(WJ45&lt;=XF14,WJ45&lt;=XC14,WL45&gt;XD14),XF14-XC14,IF(AND(WJ45&gt;XC14,WL45&lt;=XD14),WL45-WJ45,IF(AND(WJ45&lt;=XC14,WL45&lt;=XD14),WL45-XC14,0))))),0)),0)</f>
        <v>　</v>
      </c>
      <c r="XD45" s="663"/>
      <c r="XE45" s="664"/>
      <c r="XF45" s="662" t="str">
        <f>IFERROR(IF(OR(WI45="日",WI45="祝",WI45=0,WJ45=""),"　",MAX(IF(AND(WJ45&lt;=XF14,WL45&gt;XG14),XG14-XF14,IF(WL45&lt;=XG14,0,IF(AND(WJ45&gt;XF14,WL45&gt;XG14),XG14-WJ45,0))),0)),0)</f>
        <v>　</v>
      </c>
      <c r="XG45" s="663"/>
      <c r="XH45" s="664"/>
      <c r="XI45" s="662" t="str">
        <f t="shared" si="11"/>
        <v>　</v>
      </c>
      <c r="XJ45" s="663"/>
      <c r="XK45" s="664"/>
      <c r="XL45" s="665" t="str">
        <f>IF(XO45="×",TIME(0,0,0),IF(XY4="非常勤",WN45,WZ45))</f>
        <v>　</v>
      </c>
      <c r="XM45" s="666"/>
      <c r="XN45" s="667"/>
      <c r="XO45" s="265"/>
      <c r="XP45" s="665" t="str">
        <f>IF(XS45="×",TIME(0,0,0),IF(XY4="非常勤",WQ45,XC45))</f>
        <v>　</v>
      </c>
      <c r="XQ45" s="666"/>
      <c r="XR45" s="667"/>
      <c r="XS45" s="265"/>
      <c r="XT45" s="665" t="str">
        <f>IF(XW45="×",TIME(0,0,0),IF(XY4="非常勤",WT45,XF45))</f>
        <v>　</v>
      </c>
      <c r="XU45" s="666"/>
      <c r="XV45" s="667"/>
      <c r="XW45" s="265"/>
      <c r="XX45" s="665" t="str">
        <f>IF(YA45="×",TIME(0,0,0),IF(XY4="非常勤",WW45,XI45))</f>
        <v>　</v>
      </c>
      <c r="XY45" s="666"/>
      <c r="XZ45" s="667"/>
      <c r="YA45" s="265"/>
      <c r="YB45" s="668"/>
      <c r="YC45" s="669"/>
      <c r="YD45" s="668"/>
      <c r="YE45" s="670"/>
      <c r="YF45" s="669"/>
      <c r="YG45" s="671"/>
      <c r="YH45" s="672"/>
      <c r="YI45" s="672"/>
      <c r="YJ45" s="673"/>
      <c r="YK45" s="263">
        <f>$A$45</f>
        <v>31</v>
      </c>
      <c r="YL45" s="264" t="str">
        <f>$B$45</f>
        <v>土</v>
      </c>
      <c r="YM45" s="660"/>
      <c r="YN45" s="661"/>
      <c r="YO45" s="660"/>
      <c r="YP45" s="661"/>
      <c r="YQ45" s="662" t="str">
        <f>IFERROR(IF(OR(YL45="日",YL45="祝",YL45=0,YM45=""),"　",MAX(IF(AND(YM45&lt;=YQ14,YO45&gt;YR14),YR14-YQ14,IF(AND(YM45&gt;YQ14,YO45&lt;=YR14),YO45-YM45,IF(AND(YM45&lt;=YQ14,YO45&lt;=YR14),YO45-YQ14,IF(AND(YM45&gt;YQ14,YO45&gt;YR14),YR14-YM45,0)))),0)),0)</f>
        <v>　</v>
      </c>
      <c r="YR45" s="663"/>
      <c r="YS45" s="664"/>
      <c r="YT45" s="662" t="str">
        <f>IFERROR(IF(OR(YL45="日",YL45="祝",YL45=0,YM45=""),"　",MAX(IF(AND(YM45&gt;YW14,YO45&gt;YU14),0,IF(AND(YM45&lt;=YW14,YM45&gt;YT14,YO45&gt;YU14),YW14-YM45,IF(AND(YM45&lt;=YW14,YM45&lt;=YT14,YO45&gt;YU14),YW14-YT14,IF(AND(YM45&gt;YT14,YO45&lt;=YU14),YO45-YM45,IF(AND(YM45&lt;=YT14,YO45&lt;=YU14),YO45-YT14,0))))),0)),0)</f>
        <v>　</v>
      </c>
      <c r="YU45" s="663"/>
      <c r="YV45" s="664"/>
      <c r="YW45" s="662" t="str">
        <f>IFERROR(IF(OR(YL45="日",YL45="祝",YL45=0,YM45=""),"　",MAX(IF(AND(YM45&lt;=YW14,YO45&gt;YX14),YX14-YW14,IF(YO45&lt;=YX14,0,IF(AND(YM45&gt;YW14,YO45&gt;YX14),YX14-YM45,0))),0)),0)</f>
        <v>　</v>
      </c>
      <c r="YX45" s="663"/>
      <c r="YY45" s="664"/>
      <c r="YZ45" s="662" t="str">
        <f>IFERROR(IF(OR(YL45="日",YL45="祝",YL45=0,YM45=""),"　",MAX(IF(YM45&gt;YZ14,YO45-YM45,IF(YM45&lt;=YZ14,YO45-YZ14,0)),0)),0)</f>
        <v>　</v>
      </c>
      <c r="ZA45" s="663"/>
      <c r="ZB45" s="664"/>
      <c r="ZC45" s="662" t="str">
        <f>IFERROR(IF(OR(YL45="日",YL45="祝",YL45=0,YM45=""),"　",MAX(IF(AND(YM45&lt;=ZC14,YO45&gt;ZD14),ZD14-ZC14,IF(AND(YM45&gt;ZC14,YO45&lt;=ZD14),YO45-YM45,IF(AND(YM45&lt;=ZC14,YO45&lt;=ZD14),YO45-ZC14,IF(AND(YM45&gt;ZC14,YO45&gt;ZD14),ZD14-YM45,0)))),0)),0)</f>
        <v>　</v>
      </c>
      <c r="ZD45" s="663"/>
      <c r="ZE45" s="664"/>
      <c r="ZF45" s="662" t="str">
        <f>IFERROR(IF(OR(YL45="日",YL45="祝",YL45=0,YM45=""),"　",MAX(IF(AND(YM45&gt;ZI14,YO45&gt;ZG14),0,IF(AND(YM45&lt;=ZI14,YM45&gt;ZF14,YO45&gt;ZG14),ZI14-YM45,IF(AND(YM45&lt;=ZI14,YM45&lt;=ZF14,YO45&gt;ZG14),ZI14-ZF14,IF(AND(YM45&gt;ZF14,YO45&lt;=ZG14),YO45-YM45,IF(AND(YM45&lt;=ZF14,YO45&lt;=ZG14),YO45-ZF14,0))))),0)),0)</f>
        <v>　</v>
      </c>
      <c r="ZG45" s="663"/>
      <c r="ZH45" s="664"/>
      <c r="ZI45" s="662" t="str">
        <f>IFERROR(IF(OR(YL45="日",YL45="祝",YL45=0,YM45=""),"　",MAX(IF(AND(YM45&lt;=ZI14,YO45&gt;ZJ14),ZJ14-ZI14,IF(YO45&lt;=ZJ14,0,IF(AND(YM45&gt;ZI14,YO45&gt;ZJ14),ZJ14-YM45,0))),0)),0)</f>
        <v>　</v>
      </c>
      <c r="ZJ45" s="663"/>
      <c r="ZK45" s="664"/>
      <c r="ZL45" s="662" t="str">
        <f t="shared" si="12"/>
        <v>　</v>
      </c>
      <c r="ZM45" s="663"/>
      <c r="ZN45" s="664"/>
      <c r="ZO45" s="665" t="str">
        <f>IF(ZR45="×",TIME(0,0,0),IF(AAB4="非常勤",YQ45,ZC45))</f>
        <v>　</v>
      </c>
      <c r="ZP45" s="666"/>
      <c r="ZQ45" s="667"/>
      <c r="ZR45" s="265"/>
      <c r="ZS45" s="665" t="str">
        <f>IF(ZV45="×",TIME(0,0,0),IF(AAB4="非常勤",YT45,ZF45))</f>
        <v>　</v>
      </c>
      <c r="ZT45" s="666"/>
      <c r="ZU45" s="667"/>
      <c r="ZV45" s="265"/>
      <c r="ZW45" s="665" t="str">
        <f>IF(ZZ45="×",TIME(0,0,0),IF(AAB4="非常勤",YW45,ZI45))</f>
        <v>　</v>
      </c>
      <c r="ZX45" s="666"/>
      <c r="ZY45" s="667"/>
      <c r="ZZ45" s="265"/>
      <c r="AAA45" s="665" t="str">
        <f>IF(AAD45="×",TIME(0,0,0),IF(AAB4="非常勤",YZ45,ZL45))</f>
        <v>　</v>
      </c>
      <c r="AAB45" s="666"/>
      <c r="AAC45" s="667"/>
      <c r="AAD45" s="265"/>
      <c r="AAE45" s="668"/>
      <c r="AAF45" s="669"/>
      <c r="AAG45" s="668"/>
      <c r="AAH45" s="670"/>
      <c r="AAI45" s="669"/>
      <c r="AAJ45" s="671"/>
      <c r="AAK45" s="672"/>
      <c r="AAL45" s="672"/>
      <c r="AAM45" s="673"/>
      <c r="AAN45" s="263">
        <f>$A$45</f>
        <v>31</v>
      </c>
      <c r="AAO45" s="264" t="str">
        <f>$B$45</f>
        <v>土</v>
      </c>
      <c r="AAP45" s="660"/>
      <c r="AAQ45" s="661"/>
      <c r="AAR45" s="660"/>
      <c r="AAS45" s="661"/>
      <c r="AAT45" s="662" t="str">
        <f>IFERROR(IF(OR(AAO45="日",AAO45="祝",AAO45=0,AAP45=""),"　",MAX(IF(AND(AAP45&lt;=AAT14,AAR45&gt;AAU14),AAU14-AAT14,IF(AND(AAP45&gt;AAT14,AAR45&lt;=AAU14),AAR45-AAP45,IF(AND(AAP45&lt;=AAT14,AAR45&lt;=AAU14),AAR45-AAT14,IF(AND(AAP45&gt;AAT14,AAR45&gt;AAU14),AAU14-AAP45,0)))),0)),0)</f>
        <v>　</v>
      </c>
      <c r="AAU45" s="663"/>
      <c r="AAV45" s="664"/>
      <c r="AAW45" s="662" t="str">
        <f>IFERROR(IF(OR(AAO45="日",AAO45="祝",AAO45=0,AAP45=""),"　",MAX(IF(AND(AAP45&gt;AAZ14,AAR45&gt;AAX14),0,IF(AND(AAP45&lt;=AAZ14,AAP45&gt;AAW14,AAR45&gt;AAX14),AAZ14-AAP45,IF(AND(AAP45&lt;=AAZ14,AAP45&lt;=AAW14,AAR45&gt;AAX14),AAZ14-AAW14,IF(AND(AAP45&gt;AAW14,AAR45&lt;=AAX14),AAR45-AAP45,IF(AND(AAP45&lt;=AAW14,AAR45&lt;=AAX14),AAR45-AAW14,0))))),0)),0)</f>
        <v>　</v>
      </c>
      <c r="AAX45" s="663"/>
      <c r="AAY45" s="664"/>
      <c r="AAZ45" s="662" t="str">
        <f>IFERROR(IF(OR(AAO45="日",AAO45="祝",AAO45=0,AAP45=""),"　",MAX(IF(AND(AAP45&lt;=AAZ14,AAR45&gt;ABA14),ABA14-AAZ14,IF(AAR45&lt;=ABA14,0,IF(AND(AAP45&gt;AAZ14,AAR45&gt;ABA14),ABA14-AAP45,0))),0)),0)</f>
        <v>　</v>
      </c>
      <c r="ABA45" s="663"/>
      <c r="ABB45" s="664"/>
      <c r="ABC45" s="662" t="str">
        <f>IFERROR(IF(OR(AAO45="日",AAO45="祝",AAO45=0,AAP45=""),"　",MAX(IF(AAP45&gt;ABC14,AAR45-AAP45,IF(AAP45&lt;=ABC14,AAR45-ABC14,0)),0)),0)</f>
        <v>　</v>
      </c>
      <c r="ABD45" s="663"/>
      <c r="ABE45" s="664"/>
      <c r="ABF45" s="662" t="str">
        <f>IFERROR(IF(OR(AAO45="日",AAO45="祝",AAO45=0,AAP45=""),"　",MAX(IF(AND(AAP45&lt;=ABF14,AAR45&gt;ABG14),ABG14-ABF14,IF(AND(AAP45&gt;ABF14,AAR45&lt;=ABG14),AAR45-AAP45,IF(AND(AAP45&lt;=ABF14,AAR45&lt;=ABG14),AAR45-ABF14,IF(AND(AAP45&gt;ABF14,AAR45&gt;ABG14),ABG14-AAP45,0)))),0)),0)</f>
        <v>　</v>
      </c>
      <c r="ABG45" s="663"/>
      <c r="ABH45" s="664"/>
      <c r="ABI45" s="662" t="str">
        <f>IFERROR(IF(OR(AAO45="日",AAO45="祝",AAO45=0,AAP45=""),"　",MAX(IF(AND(AAP45&gt;ABL14,AAR45&gt;ABJ14),0,IF(AND(AAP45&lt;=ABL14,AAP45&gt;ABI14,AAR45&gt;ABJ14),ABL14-AAP45,IF(AND(AAP45&lt;=ABL14,AAP45&lt;=ABI14,AAR45&gt;ABJ14),ABL14-ABI14,IF(AND(AAP45&gt;ABI14,AAR45&lt;=ABJ14),AAR45-AAP45,IF(AND(AAP45&lt;=ABI14,AAR45&lt;=ABJ14),AAR45-ABI14,0))))),0)),0)</f>
        <v>　</v>
      </c>
      <c r="ABJ45" s="663"/>
      <c r="ABK45" s="664"/>
      <c r="ABL45" s="662" t="str">
        <f>IFERROR(IF(OR(AAO45="日",AAO45="祝",AAO45=0,AAP45=""),"　",MAX(IF(AND(AAP45&lt;=ABL14,AAR45&gt;ABM14),ABM14-ABL14,IF(AAR45&lt;=ABM14,0,IF(AND(AAP45&gt;ABL14,AAR45&gt;ABM14),ABM14-AAP45,0))),0)),0)</f>
        <v>　</v>
      </c>
      <c r="ABM45" s="663"/>
      <c r="ABN45" s="664"/>
      <c r="ABO45" s="662" t="str">
        <f t="shared" si="13"/>
        <v>　</v>
      </c>
      <c r="ABP45" s="663"/>
      <c r="ABQ45" s="664"/>
      <c r="ABR45" s="665" t="str">
        <f>IF(ABU45="×",TIME(0,0,0),IF(ACE4="非常勤",AAT45,ABF45))</f>
        <v>　</v>
      </c>
      <c r="ABS45" s="666"/>
      <c r="ABT45" s="667"/>
      <c r="ABU45" s="265"/>
      <c r="ABV45" s="665" t="str">
        <f>IF(ABY45="×",TIME(0,0,0),IF(ACE4="非常勤",AAW45,ABI45))</f>
        <v>　</v>
      </c>
      <c r="ABW45" s="666"/>
      <c r="ABX45" s="667"/>
      <c r="ABY45" s="265"/>
      <c r="ABZ45" s="665" t="str">
        <f>IF(ACC45="×",TIME(0,0,0),IF(ACE4="非常勤",AAZ45,ABL45))</f>
        <v>　</v>
      </c>
      <c r="ACA45" s="666"/>
      <c r="ACB45" s="667"/>
      <c r="ACC45" s="265"/>
      <c r="ACD45" s="665" t="str">
        <f>IF(ACG45="×",TIME(0,0,0),IF(ACE4="非常勤",ABC45,ABO45))</f>
        <v>　</v>
      </c>
      <c r="ACE45" s="666"/>
      <c r="ACF45" s="667"/>
      <c r="ACG45" s="265"/>
      <c r="ACH45" s="668"/>
      <c r="ACI45" s="669"/>
      <c r="ACJ45" s="668"/>
      <c r="ACK45" s="670"/>
      <c r="ACL45" s="669"/>
      <c r="ACM45" s="671"/>
      <c r="ACN45" s="672"/>
      <c r="ACO45" s="672"/>
      <c r="ACP45" s="673"/>
      <c r="ACQ45" s="263">
        <f>$A$45</f>
        <v>31</v>
      </c>
      <c r="ACR45" s="264" t="str">
        <f>$B$45</f>
        <v>土</v>
      </c>
      <c r="ACS45" s="660"/>
      <c r="ACT45" s="661"/>
      <c r="ACU45" s="660"/>
      <c r="ACV45" s="661"/>
      <c r="ACW45" s="662" t="str">
        <f>IFERROR(IF(OR(ACR45="日",ACR45="祝",ACR45=0,ACS45=""),"　",MAX(IF(AND(ACS45&lt;=ACW14,ACU45&gt;ACX14),ACX14-ACW14,IF(AND(ACS45&gt;ACW14,ACU45&lt;=ACX14),ACU45-ACS45,IF(AND(ACS45&lt;=ACW14,ACU45&lt;=ACX14),ACU45-ACW14,IF(AND(ACS45&gt;ACW14,ACU45&gt;ACX14),ACX14-ACS45,0)))),0)),0)</f>
        <v>　</v>
      </c>
      <c r="ACX45" s="663"/>
      <c r="ACY45" s="664"/>
      <c r="ACZ45" s="662" t="str">
        <f>IFERROR(IF(OR(ACR45="日",ACR45="祝",ACR45=0,ACS45=""),"　",MAX(IF(AND(ACS45&gt;ADC14,ACU45&gt;ADA14),0,IF(AND(ACS45&lt;=ADC14,ACS45&gt;ACZ14,ACU45&gt;ADA14),ADC14-ACS45,IF(AND(ACS45&lt;=ADC14,ACS45&lt;=ACZ14,ACU45&gt;ADA14),ADC14-ACZ14,IF(AND(ACS45&gt;ACZ14,ACU45&lt;=ADA14),ACU45-ACS45,IF(AND(ACS45&lt;=ACZ14,ACU45&lt;=ADA14),ACU45-ACZ14,0))))),0)),0)</f>
        <v>　</v>
      </c>
      <c r="ADA45" s="663"/>
      <c r="ADB45" s="664"/>
      <c r="ADC45" s="662" t="str">
        <f>IFERROR(IF(OR(ACR45="日",ACR45="祝",ACR45=0,ACS45=""),"　",MAX(IF(AND(ACS45&lt;=ADC14,ACU45&gt;ADD14),ADD14-ADC14,IF(ACU45&lt;=ADD14,0,IF(AND(ACS45&gt;ADC14,ACU45&gt;ADD14),ADD14-ACS45,0))),0)),0)</f>
        <v>　</v>
      </c>
      <c r="ADD45" s="663"/>
      <c r="ADE45" s="664"/>
      <c r="ADF45" s="662" t="str">
        <f>IFERROR(IF(OR(ACR45="日",ACR45="祝",ACR45=0,ACS45=""),"　",MAX(IF(ACS45&gt;ADF14,ACU45-ACS45,IF(ACS45&lt;=ADF14,ACU45-ADF14,0)),0)),0)</f>
        <v>　</v>
      </c>
      <c r="ADG45" s="663"/>
      <c r="ADH45" s="664"/>
      <c r="ADI45" s="662" t="str">
        <f>IFERROR(IF(OR(ACR45="日",ACR45="祝",ACR45=0,ACS45=""),"　",MAX(IF(AND(ACS45&lt;=ADI14,ACU45&gt;ADJ14),ADJ14-ADI14,IF(AND(ACS45&gt;ADI14,ACU45&lt;=ADJ14),ACU45-ACS45,IF(AND(ACS45&lt;=ADI14,ACU45&lt;=ADJ14),ACU45-ADI14,IF(AND(ACS45&gt;ADI14,ACU45&gt;ADJ14),ADJ14-ACS45,0)))),0)),0)</f>
        <v>　</v>
      </c>
      <c r="ADJ45" s="663"/>
      <c r="ADK45" s="664"/>
      <c r="ADL45" s="662" t="str">
        <f>IFERROR(IF(OR(ACR45="日",ACR45="祝",ACR45=0,ACS45=""),"　",MAX(IF(AND(ACS45&gt;ADO14,ACU45&gt;ADM14),0,IF(AND(ACS45&lt;=ADO14,ACS45&gt;ADL14,ACU45&gt;ADM14),ADO14-ACS45,IF(AND(ACS45&lt;=ADO14,ACS45&lt;=ADL14,ACU45&gt;ADM14),ADO14-ADL14,IF(AND(ACS45&gt;ADL14,ACU45&lt;=ADM14),ACU45-ACS45,IF(AND(ACS45&lt;=ADL14,ACU45&lt;=ADM14),ACU45-ADL14,0))))),0)),0)</f>
        <v>　</v>
      </c>
      <c r="ADM45" s="663"/>
      <c r="ADN45" s="664"/>
      <c r="ADO45" s="662" t="str">
        <f>IFERROR(IF(OR(ACR45="日",ACR45="祝",ACR45=0,ACS45=""),"　",MAX(IF(AND(ACS45&lt;=ADO14,ACU45&gt;ADP14),ADP14-ADO14,IF(ACU45&lt;=ADP14,0,IF(AND(ACS45&gt;ADO14,ACU45&gt;ADP14),ADP14-ACS45,0))),0)),0)</f>
        <v>　</v>
      </c>
      <c r="ADP45" s="663"/>
      <c r="ADQ45" s="664"/>
      <c r="ADR45" s="662" t="str">
        <f t="shared" si="14"/>
        <v>　</v>
      </c>
      <c r="ADS45" s="663"/>
      <c r="ADT45" s="664"/>
      <c r="ADU45" s="665" t="str">
        <f>IF(ADX45="×",TIME(0,0,0),IF(AEH4="非常勤",ACW45,ADI45))</f>
        <v>　</v>
      </c>
      <c r="ADV45" s="666"/>
      <c r="ADW45" s="667"/>
      <c r="ADX45" s="265"/>
      <c r="ADY45" s="665" t="str">
        <f>IF(AEB45="×",TIME(0,0,0),IF(AEH4="非常勤",ACZ45,ADL45))</f>
        <v>　</v>
      </c>
      <c r="ADZ45" s="666"/>
      <c r="AEA45" s="667"/>
      <c r="AEB45" s="265"/>
      <c r="AEC45" s="665" t="str">
        <f>IF(AEF45="×",TIME(0,0,0),IF(AEH4="非常勤",ADC45,ADO45))</f>
        <v>　</v>
      </c>
      <c r="AED45" s="666"/>
      <c r="AEE45" s="667"/>
      <c r="AEF45" s="265"/>
      <c r="AEG45" s="665" t="str">
        <f>IF(AEJ45="×",TIME(0,0,0),IF(AEH4="非常勤",ADF45,ADR45))</f>
        <v>　</v>
      </c>
      <c r="AEH45" s="666"/>
      <c r="AEI45" s="667"/>
      <c r="AEJ45" s="265"/>
      <c r="AEK45" s="668"/>
      <c r="AEL45" s="669"/>
      <c r="AEM45" s="668"/>
      <c r="AEN45" s="670"/>
      <c r="AEO45" s="669"/>
      <c r="AEP45" s="671"/>
      <c r="AEQ45" s="672"/>
      <c r="AER45" s="672"/>
      <c r="AES45" s="673"/>
      <c r="AET45" s="263">
        <f>$A$45</f>
        <v>31</v>
      </c>
      <c r="AEU45" s="264" t="str">
        <f>$B$45</f>
        <v>土</v>
      </c>
      <c r="AEV45" s="660"/>
      <c r="AEW45" s="661"/>
      <c r="AEX45" s="660"/>
      <c r="AEY45" s="661"/>
      <c r="AEZ45" s="662" t="str">
        <f>IFERROR(IF(OR(AEU45="日",AEU45="祝",AEU45=0,AEV45=""),"　",MAX(IF(AND(AEV45&lt;=AEZ14,AEX45&gt;AFA14),AFA14-AEZ14,IF(AND(AEV45&gt;AEZ14,AEX45&lt;=AFA14),AEX45-AEV45,IF(AND(AEV45&lt;=AEZ14,AEX45&lt;=AFA14),AEX45-AEZ14,IF(AND(AEV45&gt;AEZ14,AEX45&gt;AFA14),AFA14-AEV45,0)))),0)),0)</f>
        <v>　</v>
      </c>
      <c r="AFA45" s="663"/>
      <c r="AFB45" s="664"/>
      <c r="AFC45" s="662" t="str">
        <f>IFERROR(IF(OR(AEU45="日",AEU45="祝",AEU45=0,AEV45=""),"　",MAX(IF(AND(AEV45&gt;AFF14,AEX45&gt;AFD14),0,IF(AND(AEV45&lt;=AFF14,AEV45&gt;AFC14,AEX45&gt;AFD14),AFF14-AEV45,IF(AND(AEV45&lt;=AFF14,AEV45&lt;=AFC14,AEX45&gt;AFD14),AFF14-AFC14,IF(AND(AEV45&gt;AFC14,AEX45&lt;=AFD14),AEX45-AEV45,IF(AND(AEV45&lt;=AFC14,AEX45&lt;=AFD14),AEX45-AFC14,0))))),0)),0)</f>
        <v>　</v>
      </c>
      <c r="AFD45" s="663"/>
      <c r="AFE45" s="664"/>
      <c r="AFF45" s="662" t="str">
        <f>IFERROR(IF(OR(AEU45="日",AEU45="祝",AEU45=0,AEV45=""),"　",MAX(IF(AND(AEV45&lt;=AFF14,AEX45&gt;AFG14),AFG14-AFF14,IF(AEX45&lt;=AFG14,0,IF(AND(AEV45&gt;AFF14,AEX45&gt;AFG14),AFG14-AEV45,0))),0)),0)</f>
        <v>　</v>
      </c>
      <c r="AFG45" s="663"/>
      <c r="AFH45" s="664"/>
      <c r="AFI45" s="662" t="str">
        <f>IFERROR(IF(OR(AEU45="日",AEU45="祝",AEU45=0,AEV45=""),"　",MAX(IF(AEV45&gt;AFI14,AEX45-AEV45,IF(AEV45&lt;=AFI14,AEX45-AFI14,0)),0)),0)</f>
        <v>　</v>
      </c>
      <c r="AFJ45" s="663"/>
      <c r="AFK45" s="664"/>
      <c r="AFL45" s="662" t="str">
        <f>IFERROR(IF(OR(AEU45="日",AEU45="祝",AEU45=0,AEV45=""),"　",MAX(IF(AND(AEV45&lt;=AFL14,AEX45&gt;AFM14),AFM14-AFL14,IF(AND(AEV45&gt;AFL14,AEX45&lt;=AFM14),AEX45-AEV45,IF(AND(AEV45&lt;=AFL14,AEX45&lt;=AFM14),AEX45-AFL14,IF(AND(AEV45&gt;AFL14,AEX45&gt;AFM14),AFM14-AEV45,0)))),0)),0)</f>
        <v>　</v>
      </c>
      <c r="AFM45" s="663"/>
      <c r="AFN45" s="664"/>
      <c r="AFO45" s="662" t="str">
        <f>IFERROR(IF(OR(AEU45="日",AEU45="祝",AEU45=0,AEV45=""),"　",MAX(IF(AND(AEV45&gt;AFR14,AEX45&gt;AFP14),0,IF(AND(AEV45&lt;=AFR14,AEV45&gt;AFO14,AEX45&gt;AFP14),AFR14-AEV45,IF(AND(AEV45&lt;=AFR14,AEV45&lt;=AFO14,AEX45&gt;AFP14),AFR14-AFO14,IF(AND(AEV45&gt;AFO14,AEX45&lt;=AFP14),AEX45-AEV45,IF(AND(AEV45&lt;=AFO14,AEX45&lt;=AFP14),AEX45-AFO14,0))))),0)),0)</f>
        <v>　</v>
      </c>
      <c r="AFP45" s="663"/>
      <c r="AFQ45" s="664"/>
      <c r="AFR45" s="662" t="str">
        <f>IFERROR(IF(OR(AEU45="日",AEU45="祝",AEU45=0,AEV45=""),"　",MAX(IF(AND(AEV45&lt;=AFR14,AEX45&gt;AFS14),AFS14-AFR14,IF(AEX45&lt;=AFS14,0,IF(AND(AEV45&gt;AFR14,AEX45&gt;AFS14),AFS14-AEV45,0))),0)),0)</f>
        <v>　</v>
      </c>
      <c r="AFS45" s="663"/>
      <c r="AFT45" s="664"/>
      <c r="AFU45" s="662" t="str">
        <f t="shared" si="15"/>
        <v>　</v>
      </c>
      <c r="AFV45" s="663"/>
      <c r="AFW45" s="664"/>
      <c r="AFX45" s="665" t="str">
        <f>IF(AGA45="×",TIME(0,0,0),IF(AGK4="非常勤",AEZ45,AFL45))</f>
        <v>　</v>
      </c>
      <c r="AFY45" s="666"/>
      <c r="AFZ45" s="667"/>
      <c r="AGA45" s="265"/>
      <c r="AGB45" s="665" t="str">
        <f>IF(AGE45="×",TIME(0,0,0),IF(AGK4="非常勤",AFC45,AFO45))</f>
        <v>　</v>
      </c>
      <c r="AGC45" s="666"/>
      <c r="AGD45" s="667"/>
      <c r="AGE45" s="265"/>
      <c r="AGF45" s="665" t="str">
        <f>IF(AGI45="×",TIME(0,0,0),IF(AGK4="非常勤",AFF45,AFR45))</f>
        <v>　</v>
      </c>
      <c r="AGG45" s="666"/>
      <c r="AGH45" s="667"/>
      <c r="AGI45" s="265"/>
      <c r="AGJ45" s="665" t="str">
        <f>IF(AGM45="×",TIME(0,0,0),IF(AGK4="非常勤",AFI45,AFU45))</f>
        <v>　</v>
      </c>
      <c r="AGK45" s="666"/>
      <c r="AGL45" s="667"/>
      <c r="AGM45" s="265"/>
      <c r="AGN45" s="668"/>
      <c r="AGO45" s="669"/>
      <c r="AGP45" s="668"/>
      <c r="AGQ45" s="670"/>
      <c r="AGR45" s="669"/>
      <c r="AGS45" s="671"/>
      <c r="AGT45" s="672"/>
      <c r="AGU45" s="672"/>
      <c r="AGV45" s="673"/>
      <c r="AGW45" s="263">
        <f>$A$45</f>
        <v>31</v>
      </c>
      <c r="AGX45" s="264" t="str">
        <f>$B$45</f>
        <v>土</v>
      </c>
      <c r="AGY45" s="660"/>
      <c r="AGZ45" s="661"/>
      <c r="AHA45" s="660"/>
      <c r="AHB45" s="661"/>
      <c r="AHC45" s="662" t="str">
        <f>IFERROR(IF(OR(AGX45="日",AGX45="祝",AGX45=0,AGY45=""),"　",MAX(IF(AND(AGY45&lt;=AHC14,AHA45&gt;AHD14),AHD14-AHC14,IF(AND(AGY45&gt;AHC14,AHA45&lt;=AHD14),AHA45-AGY45,IF(AND(AGY45&lt;=AHC14,AHA45&lt;=AHD14),AHA45-AHC14,IF(AND(AGY45&gt;AHC14,AHA45&gt;AHD14),AHD14-AGY45,0)))),0)),0)</f>
        <v>　</v>
      </c>
      <c r="AHD45" s="663"/>
      <c r="AHE45" s="664"/>
      <c r="AHF45" s="662" t="str">
        <f>IFERROR(IF(OR(AGX45="日",AGX45="祝",AGX45=0,AGY45=""),"　",MAX(IF(AND(AGY45&gt;AHI14,AHA45&gt;AHG14),0,IF(AND(AGY45&lt;=AHI14,AGY45&gt;AHF14,AHA45&gt;AHG14),AHI14-AGY45,IF(AND(AGY45&lt;=AHI14,AGY45&lt;=AHF14,AHA45&gt;AHG14),AHI14-AHF14,IF(AND(AGY45&gt;AHF14,AHA45&lt;=AHG14),AHA45-AGY45,IF(AND(AGY45&lt;=AHF14,AHA45&lt;=AHG14),AHA45-AHF14,0))))),0)),0)</f>
        <v>　</v>
      </c>
      <c r="AHG45" s="663"/>
      <c r="AHH45" s="664"/>
      <c r="AHI45" s="662" t="str">
        <f>IFERROR(IF(OR(AGX45="日",AGX45="祝",AGX45=0,AGY45=""),"　",MAX(IF(AND(AGY45&lt;=AHI14,AHA45&gt;AHJ14),AHJ14-AHI14,IF(AHA45&lt;=AHJ14,0,IF(AND(AGY45&gt;AHI14,AHA45&gt;AHJ14),AHJ14-AGY45,0))),0)),0)</f>
        <v>　</v>
      </c>
      <c r="AHJ45" s="663"/>
      <c r="AHK45" s="664"/>
      <c r="AHL45" s="662" t="str">
        <f>IFERROR(IF(OR(AGX45="日",AGX45="祝",AGX45=0,AGY45=""),"　",MAX(IF(AGY45&gt;AHL14,AHA45-AGY45,IF(AGY45&lt;=AHL14,AHA45-AHL14,0)),0)),0)</f>
        <v>　</v>
      </c>
      <c r="AHM45" s="663"/>
      <c r="AHN45" s="664"/>
      <c r="AHO45" s="662" t="str">
        <f>IFERROR(IF(OR(AGX45="日",AGX45="祝",AGX45=0,AGY45=""),"　",MAX(IF(AND(AGY45&lt;=AHO14,AHA45&gt;AHP14),AHP14-AHO14,IF(AND(AGY45&gt;AHO14,AHA45&lt;=AHP14),AHA45-AGY45,IF(AND(AGY45&lt;=AHO14,AHA45&lt;=AHP14),AHA45-AHO14,IF(AND(AGY45&gt;AHO14,AHA45&gt;AHP14),AHP14-AGY45,0)))),0)),0)</f>
        <v>　</v>
      </c>
      <c r="AHP45" s="663"/>
      <c r="AHQ45" s="664"/>
      <c r="AHR45" s="662" t="str">
        <f>IFERROR(IF(OR(AGX45="日",AGX45="祝",AGX45=0,AGY45=""),"　",MAX(IF(AND(AGY45&gt;AHU14,AHA45&gt;AHS14),0,IF(AND(AGY45&lt;=AHU14,AGY45&gt;AHR14,AHA45&gt;AHS14),AHU14-AGY45,IF(AND(AGY45&lt;=AHU14,AGY45&lt;=AHR14,AHA45&gt;AHS14),AHU14-AHR14,IF(AND(AGY45&gt;AHR14,AHA45&lt;=AHS14),AHA45-AGY45,IF(AND(AGY45&lt;=AHR14,AHA45&lt;=AHS14),AHA45-AHR14,0))))),0)),0)</f>
        <v>　</v>
      </c>
      <c r="AHS45" s="663"/>
      <c r="AHT45" s="664"/>
      <c r="AHU45" s="662" t="str">
        <f>IFERROR(IF(OR(AGX45="日",AGX45="祝",AGX45=0,AGY45=""),"　",MAX(IF(AND(AGY45&lt;=AHU14,AHA45&gt;AHV14),AHV14-AHU14,IF(AHA45&lt;=AHV14,0,IF(AND(AGY45&gt;AHU14,AHA45&gt;AHV14),AHV14-AGY45,0))),0)),0)</f>
        <v>　</v>
      </c>
      <c r="AHV45" s="663"/>
      <c r="AHW45" s="664"/>
      <c r="AHX45" s="662" t="str">
        <f t="shared" si="16"/>
        <v>　</v>
      </c>
      <c r="AHY45" s="663"/>
      <c r="AHZ45" s="664"/>
      <c r="AIA45" s="665" t="str">
        <f>IF(AID45="×",TIME(0,0,0),IF(AIN4="非常勤",AHC45,AHO45))</f>
        <v>　</v>
      </c>
      <c r="AIB45" s="666"/>
      <c r="AIC45" s="667"/>
      <c r="AID45" s="265"/>
      <c r="AIE45" s="665" t="str">
        <f>IF(AIH45="×",TIME(0,0,0),IF(AIN4="非常勤",AHF45,AHR45))</f>
        <v>　</v>
      </c>
      <c r="AIF45" s="666"/>
      <c r="AIG45" s="667"/>
      <c r="AIH45" s="265"/>
      <c r="AII45" s="665" t="str">
        <f>IF(AIL45="×",TIME(0,0,0),IF(AIN4="非常勤",AHI45,AHU45))</f>
        <v>　</v>
      </c>
      <c r="AIJ45" s="666"/>
      <c r="AIK45" s="667"/>
      <c r="AIL45" s="265"/>
      <c r="AIM45" s="665" t="str">
        <f>IF(AIP45="×",TIME(0,0,0),IF(AIN4="非常勤",AHL45,AHX45))</f>
        <v>　</v>
      </c>
      <c r="AIN45" s="666"/>
      <c r="AIO45" s="667"/>
      <c r="AIP45" s="265"/>
      <c r="AIQ45" s="668"/>
      <c r="AIR45" s="669"/>
      <c r="AIS45" s="668"/>
      <c r="AIT45" s="670"/>
      <c r="AIU45" s="669"/>
      <c r="AIV45" s="671"/>
      <c r="AIW45" s="672"/>
      <c r="AIX45" s="672"/>
      <c r="AIY45" s="673"/>
      <c r="AIZ45" s="263">
        <f>$A$45</f>
        <v>31</v>
      </c>
      <c r="AJA45" s="264" t="str">
        <f>$B$45</f>
        <v>土</v>
      </c>
      <c r="AJB45" s="660"/>
      <c r="AJC45" s="661"/>
      <c r="AJD45" s="660"/>
      <c r="AJE45" s="661"/>
      <c r="AJF45" s="662" t="str">
        <f>IFERROR(IF(OR(AJA45="日",AJA45="祝",AJA45=0,AJB45=""),"　",MAX(IF(AND(AJB45&lt;=AJF14,AJD45&gt;AJG14),AJG14-AJF14,IF(AND(AJB45&gt;AJF14,AJD45&lt;=AJG14),AJD45-AJB45,IF(AND(AJB45&lt;=AJF14,AJD45&lt;=AJG14),AJD45-AJF14,IF(AND(AJB45&gt;AJF14,AJD45&gt;AJG14),AJG14-AJB45,0)))),0)),0)</f>
        <v>　</v>
      </c>
      <c r="AJG45" s="663"/>
      <c r="AJH45" s="664"/>
      <c r="AJI45" s="662" t="str">
        <f>IFERROR(IF(OR(AJA45="日",AJA45="祝",AJA45=0,AJB45=""),"　",MAX(IF(AND(AJB45&gt;AJL14,AJD45&gt;AJJ14),0,IF(AND(AJB45&lt;=AJL14,AJB45&gt;AJI14,AJD45&gt;AJJ14),AJL14-AJB45,IF(AND(AJB45&lt;=AJL14,AJB45&lt;=AJI14,AJD45&gt;AJJ14),AJL14-AJI14,IF(AND(AJB45&gt;AJI14,AJD45&lt;=AJJ14),AJD45-AJB45,IF(AND(AJB45&lt;=AJI14,AJD45&lt;=AJJ14),AJD45-AJI14,0))))),0)),0)</f>
        <v>　</v>
      </c>
      <c r="AJJ45" s="663"/>
      <c r="AJK45" s="664"/>
      <c r="AJL45" s="662" t="str">
        <f>IFERROR(IF(OR(AJA45="日",AJA45="祝",AJA45=0,AJB45=""),"　",MAX(IF(AND(AJB45&lt;=AJL14,AJD45&gt;AJM14),AJM14-AJL14,IF(AJD45&lt;=AJM14,0,IF(AND(AJB45&gt;AJL14,AJD45&gt;AJM14),AJM14-AJB45,0))),0)),0)</f>
        <v>　</v>
      </c>
      <c r="AJM45" s="663"/>
      <c r="AJN45" s="664"/>
      <c r="AJO45" s="662" t="str">
        <f>IFERROR(IF(OR(AJA45="日",AJA45="祝",AJA45=0,AJB45=""),"　",MAX(IF(AJB45&gt;AJO14,AJD45-AJB45,IF(AJB45&lt;=AJO14,AJD45-AJO14,0)),0)),0)</f>
        <v>　</v>
      </c>
      <c r="AJP45" s="663"/>
      <c r="AJQ45" s="664"/>
      <c r="AJR45" s="662" t="str">
        <f>IFERROR(IF(OR(AJA45="日",AJA45="祝",AJA45=0,AJB45=""),"　",MAX(IF(AND(AJB45&lt;=AJR14,AJD45&gt;AJS14),AJS14-AJR14,IF(AND(AJB45&gt;AJR14,AJD45&lt;=AJS14),AJD45-AJB45,IF(AND(AJB45&lt;=AJR14,AJD45&lt;=AJS14),AJD45-AJR14,IF(AND(AJB45&gt;AJR14,AJD45&gt;AJS14),AJS14-AJB45,0)))),0)),0)</f>
        <v>　</v>
      </c>
      <c r="AJS45" s="663"/>
      <c r="AJT45" s="664"/>
      <c r="AJU45" s="662" t="str">
        <f>IFERROR(IF(OR(AJA45="日",AJA45="祝",AJA45=0,AJB45=""),"　",MAX(IF(AND(AJB45&gt;AJX14,AJD45&gt;AJV14),0,IF(AND(AJB45&lt;=AJX14,AJB45&gt;AJU14,AJD45&gt;AJV14),AJX14-AJB45,IF(AND(AJB45&lt;=AJX14,AJB45&lt;=AJU14,AJD45&gt;AJV14),AJX14-AJU14,IF(AND(AJB45&gt;AJU14,AJD45&lt;=AJV14),AJD45-AJB45,IF(AND(AJB45&lt;=AJU14,AJD45&lt;=AJV14),AJD45-AJU14,0))))),0)),0)</f>
        <v>　</v>
      </c>
      <c r="AJV45" s="663"/>
      <c r="AJW45" s="664"/>
      <c r="AJX45" s="662" t="str">
        <f>IFERROR(IF(OR(AJA45="日",AJA45="祝",AJA45=0,AJB45=""),"　",MAX(IF(AND(AJB45&lt;=AJX14,AJD45&gt;AJY14),AJY14-AJX14,IF(AJD45&lt;=AJY14,0,IF(AND(AJB45&gt;AJX14,AJD45&gt;AJY14),AJY14-AJB45,0))),0)),0)</f>
        <v>　</v>
      </c>
      <c r="AJY45" s="663"/>
      <c r="AJZ45" s="664"/>
      <c r="AKA45" s="662" t="str">
        <f t="shared" si="17"/>
        <v>　</v>
      </c>
      <c r="AKB45" s="663"/>
      <c r="AKC45" s="664"/>
      <c r="AKD45" s="665" t="str">
        <f>IF(AKG45="×",TIME(0,0,0),IF(AKQ4="非常勤",AJF45,AJR45))</f>
        <v>　</v>
      </c>
      <c r="AKE45" s="666"/>
      <c r="AKF45" s="667"/>
      <c r="AKG45" s="265"/>
      <c r="AKH45" s="665" t="str">
        <f>IF(AKK45="×",TIME(0,0,0),IF(AKQ4="非常勤",AJI45,AJU45))</f>
        <v>　</v>
      </c>
      <c r="AKI45" s="666"/>
      <c r="AKJ45" s="667"/>
      <c r="AKK45" s="265"/>
      <c r="AKL45" s="665" t="str">
        <f>IF(AKO45="×",TIME(0,0,0),IF(AKQ4="非常勤",AJL45,AJX45))</f>
        <v>　</v>
      </c>
      <c r="AKM45" s="666"/>
      <c r="AKN45" s="667"/>
      <c r="AKO45" s="265"/>
      <c r="AKP45" s="665" t="str">
        <f>IF(AKS45="×",TIME(0,0,0),IF(AKQ4="非常勤",AJO45,AKA45))</f>
        <v>　</v>
      </c>
      <c r="AKQ45" s="666"/>
      <c r="AKR45" s="667"/>
      <c r="AKS45" s="265"/>
      <c r="AKT45" s="668"/>
      <c r="AKU45" s="669"/>
      <c r="AKV45" s="668"/>
      <c r="AKW45" s="670"/>
      <c r="AKX45" s="669"/>
      <c r="AKY45" s="671"/>
      <c r="AKZ45" s="672"/>
      <c r="ALA45" s="672"/>
      <c r="ALB45" s="673"/>
      <c r="ALC45" s="263">
        <f>$A$45</f>
        <v>31</v>
      </c>
      <c r="ALD45" s="264" t="str">
        <f>$B$45</f>
        <v>土</v>
      </c>
      <c r="ALE45" s="660"/>
      <c r="ALF45" s="661"/>
      <c r="ALG45" s="660"/>
      <c r="ALH45" s="661"/>
      <c r="ALI45" s="662" t="str">
        <f>IFERROR(IF(OR(ALD45="日",ALD45="祝",ALD45=0,ALE45=""),"　",MAX(IF(AND(ALE45&lt;=ALI14,ALG45&gt;ALJ14),ALJ14-ALI14,IF(AND(ALE45&gt;ALI14,ALG45&lt;=ALJ14),ALG45-ALE45,IF(AND(ALE45&lt;=ALI14,ALG45&lt;=ALJ14),ALG45-ALI14,IF(AND(ALE45&gt;ALI14,ALG45&gt;ALJ14),ALJ14-ALE45,0)))),0)),0)</f>
        <v>　</v>
      </c>
      <c r="ALJ45" s="663"/>
      <c r="ALK45" s="664"/>
      <c r="ALL45" s="662" t="str">
        <f>IFERROR(IF(OR(ALD45="日",ALD45="祝",ALD45=0,ALE45=""),"　",MAX(IF(AND(ALE45&gt;ALO14,ALG45&gt;ALM14),0,IF(AND(ALE45&lt;=ALO14,ALE45&gt;ALL14,ALG45&gt;ALM14),ALO14-ALE45,IF(AND(ALE45&lt;=ALO14,ALE45&lt;=ALL14,ALG45&gt;ALM14),ALO14-ALL14,IF(AND(ALE45&gt;ALL14,ALG45&lt;=ALM14),ALG45-ALE45,IF(AND(ALE45&lt;=ALL14,ALG45&lt;=ALM14),ALG45-ALL14,0))))),0)),0)</f>
        <v>　</v>
      </c>
      <c r="ALM45" s="663"/>
      <c r="ALN45" s="664"/>
      <c r="ALO45" s="662" t="str">
        <f>IFERROR(IF(OR(ALD45="日",ALD45="祝",ALD45=0,ALE45=""),"　",MAX(IF(AND(ALE45&lt;=ALO14,ALG45&gt;ALP14),ALP14-ALO14,IF(ALG45&lt;=ALP14,0,IF(AND(ALE45&gt;ALO14,ALG45&gt;ALP14),ALP14-ALE45,0))),0)),0)</f>
        <v>　</v>
      </c>
      <c r="ALP45" s="663"/>
      <c r="ALQ45" s="664"/>
      <c r="ALR45" s="662" t="str">
        <f>IFERROR(IF(OR(ALD45="日",ALD45="祝",ALD45=0,ALE45=""),"　",MAX(IF(ALE45&gt;ALR14,ALG45-ALE45,IF(ALE45&lt;=ALR14,ALG45-ALR14,0)),0)),0)</f>
        <v>　</v>
      </c>
      <c r="ALS45" s="663"/>
      <c r="ALT45" s="664"/>
      <c r="ALU45" s="662" t="str">
        <f>IFERROR(IF(OR(ALD45="日",ALD45="祝",ALD45=0,ALE45=""),"　",MAX(IF(AND(ALE45&lt;=ALU14,ALG45&gt;ALV14),ALV14-ALU14,IF(AND(ALE45&gt;ALU14,ALG45&lt;=ALV14),ALG45-ALE45,IF(AND(ALE45&lt;=ALU14,ALG45&lt;=ALV14),ALG45-ALU14,IF(AND(ALE45&gt;ALU14,ALG45&gt;ALV14),ALV14-ALE45,0)))),0)),0)</f>
        <v>　</v>
      </c>
      <c r="ALV45" s="663"/>
      <c r="ALW45" s="664"/>
      <c r="ALX45" s="662" t="str">
        <f>IFERROR(IF(OR(ALD45="日",ALD45="祝",ALD45=0,ALE45=""),"　",MAX(IF(AND(ALE45&gt;AMA14,ALG45&gt;ALY14),0,IF(AND(ALE45&lt;=AMA14,ALE45&gt;ALX14,ALG45&gt;ALY14),AMA14-ALE45,IF(AND(ALE45&lt;=AMA14,ALE45&lt;=ALX14,ALG45&gt;ALY14),AMA14-ALX14,IF(AND(ALE45&gt;ALX14,ALG45&lt;=ALY14),ALG45-ALE45,IF(AND(ALE45&lt;=ALX14,ALG45&lt;=ALY14),ALG45-ALX14,0))))),0)),0)</f>
        <v>　</v>
      </c>
      <c r="ALY45" s="663"/>
      <c r="ALZ45" s="664"/>
      <c r="AMA45" s="662" t="str">
        <f>IFERROR(IF(OR(ALD45="日",ALD45="祝",ALD45=0,ALE45=""),"　",MAX(IF(AND(ALE45&lt;=AMA14,ALG45&gt;AMB14),AMB14-AMA14,IF(ALG45&lt;=AMB14,0,IF(AND(ALE45&gt;AMA14,ALG45&gt;AMB14),AMB14-ALE45,0))),0)),0)</f>
        <v>　</v>
      </c>
      <c r="AMB45" s="663"/>
      <c r="AMC45" s="664"/>
      <c r="AMD45" s="662" t="str">
        <f t="shared" si="18"/>
        <v>　</v>
      </c>
      <c r="AME45" s="663"/>
      <c r="AMF45" s="664"/>
      <c r="AMG45" s="665" t="str">
        <f>IF(AMJ45="×",TIME(0,0,0),IF(AMT4="非常勤",ALI45,ALU45))</f>
        <v>　</v>
      </c>
      <c r="AMH45" s="666"/>
      <c r="AMI45" s="667"/>
      <c r="AMJ45" s="265"/>
      <c r="AMK45" s="665" t="str">
        <f>IF(AMN45="×",TIME(0,0,0),IF(AMT4="非常勤",ALL45,ALX45))</f>
        <v>　</v>
      </c>
      <c r="AML45" s="666"/>
      <c r="AMM45" s="667"/>
      <c r="AMN45" s="265"/>
      <c r="AMO45" s="665" t="str">
        <f>IF(AMR45="×",TIME(0,0,0),IF(AMT4="非常勤",ALO45,AMA45))</f>
        <v>　</v>
      </c>
      <c r="AMP45" s="666"/>
      <c r="AMQ45" s="667"/>
      <c r="AMR45" s="265"/>
      <c r="AMS45" s="665" t="str">
        <f>IF(AMV45="×",TIME(0,0,0),IF(AMT4="非常勤",ALR45,AMD45))</f>
        <v>　</v>
      </c>
      <c r="AMT45" s="666"/>
      <c r="AMU45" s="667"/>
      <c r="AMV45" s="265"/>
      <c r="AMW45" s="668"/>
      <c r="AMX45" s="669"/>
      <c r="AMY45" s="668"/>
      <c r="AMZ45" s="670"/>
      <c r="ANA45" s="669"/>
      <c r="ANB45" s="671"/>
      <c r="ANC45" s="672"/>
      <c r="AND45" s="672"/>
      <c r="ANE45" s="673"/>
      <c r="ANF45" s="263">
        <f>$A$45</f>
        <v>31</v>
      </c>
      <c r="ANG45" s="264" t="str">
        <f>$B$45</f>
        <v>土</v>
      </c>
      <c r="ANH45" s="660"/>
      <c r="ANI45" s="661"/>
      <c r="ANJ45" s="660"/>
      <c r="ANK45" s="661"/>
      <c r="ANL45" s="662" t="str">
        <f>IFERROR(IF(OR(ANG45="日",ANG45="祝",ANG45=0,ANH45=""),"　",MAX(IF(AND(ANH45&lt;=ANL14,ANJ45&gt;ANM14),ANM14-ANL14,IF(AND(ANH45&gt;ANL14,ANJ45&lt;=ANM14),ANJ45-ANH45,IF(AND(ANH45&lt;=ANL14,ANJ45&lt;=ANM14),ANJ45-ANL14,IF(AND(ANH45&gt;ANL14,ANJ45&gt;ANM14),ANM14-ANH45,0)))),0)),0)</f>
        <v>　</v>
      </c>
      <c r="ANM45" s="663"/>
      <c r="ANN45" s="664"/>
      <c r="ANO45" s="662" t="str">
        <f>IFERROR(IF(OR(ANG45="日",ANG45="祝",ANG45=0,ANH45=""),"　",MAX(IF(AND(ANH45&gt;ANR14,ANJ45&gt;ANP14),0,IF(AND(ANH45&lt;=ANR14,ANH45&gt;ANO14,ANJ45&gt;ANP14),ANR14-ANH45,IF(AND(ANH45&lt;=ANR14,ANH45&lt;=ANO14,ANJ45&gt;ANP14),ANR14-ANO14,IF(AND(ANH45&gt;ANO14,ANJ45&lt;=ANP14),ANJ45-ANH45,IF(AND(ANH45&lt;=ANO14,ANJ45&lt;=ANP14),ANJ45-ANO14,0))))),0)),0)</f>
        <v>　</v>
      </c>
      <c r="ANP45" s="663"/>
      <c r="ANQ45" s="664"/>
      <c r="ANR45" s="662" t="str">
        <f>IFERROR(IF(OR(ANG45="日",ANG45="祝",ANG45=0,ANH45=""),"　",MAX(IF(AND(ANH45&lt;=ANR14,ANJ45&gt;ANS14),ANS14-ANR14,IF(ANJ45&lt;=ANS14,0,IF(AND(ANH45&gt;ANR14,ANJ45&gt;ANS14),ANS14-ANH45,0))),0)),0)</f>
        <v>　</v>
      </c>
      <c r="ANS45" s="663"/>
      <c r="ANT45" s="664"/>
      <c r="ANU45" s="662" t="str">
        <f>IFERROR(IF(OR(ANG45="日",ANG45="祝",ANG45=0,ANH45=""),"　",MAX(IF(ANH45&gt;ANU14,ANJ45-ANH45,IF(ANH45&lt;=ANU14,ANJ45-ANU14,0)),0)),0)</f>
        <v>　</v>
      </c>
      <c r="ANV45" s="663"/>
      <c r="ANW45" s="664"/>
      <c r="ANX45" s="662" t="str">
        <f>IFERROR(IF(OR(ANG45="日",ANG45="祝",ANG45=0,ANH45=""),"　",MAX(IF(AND(ANH45&lt;=ANX14,ANJ45&gt;ANY14),ANY14-ANX14,IF(AND(ANH45&gt;ANX14,ANJ45&lt;=ANY14),ANJ45-ANH45,IF(AND(ANH45&lt;=ANX14,ANJ45&lt;=ANY14),ANJ45-ANX14,IF(AND(ANH45&gt;ANX14,ANJ45&gt;ANY14),ANY14-ANH45,0)))),0)),0)</f>
        <v>　</v>
      </c>
      <c r="ANY45" s="663"/>
      <c r="ANZ45" s="664"/>
      <c r="AOA45" s="662" t="str">
        <f>IFERROR(IF(OR(ANG45="日",ANG45="祝",ANG45=0,ANH45=""),"　",MAX(IF(AND(ANH45&gt;AOD14,ANJ45&gt;AOB14),0,IF(AND(ANH45&lt;=AOD14,ANH45&gt;AOA14,ANJ45&gt;AOB14),AOD14-ANH45,IF(AND(ANH45&lt;=AOD14,ANH45&lt;=AOA14,ANJ45&gt;AOB14),AOD14-AOA14,IF(AND(ANH45&gt;AOA14,ANJ45&lt;=AOB14),ANJ45-ANH45,IF(AND(ANH45&lt;=AOA14,ANJ45&lt;=AOB14),ANJ45-AOA14,0))))),0)),0)</f>
        <v>　</v>
      </c>
      <c r="AOB45" s="663"/>
      <c r="AOC45" s="664"/>
      <c r="AOD45" s="662" t="str">
        <f>IFERROR(IF(OR(ANG45="日",ANG45="祝",ANG45=0,ANH45=""),"　",MAX(IF(AND(ANH45&lt;=AOD14,ANJ45&gt;AOE14),AOE14-AOD14,IF(ANJ45&lt;=AOE14,0,IF(AND(ANH45&gt;AOD14,ANJ45&gt;AOE14),AOE14-ANH45,0))),0)),0)</f>
        <v>　</v>
      </c>
      <c r="AOE45" s="663"/>
      <c r="AOF45" s="664"/>
      <c r="AOG45" s="662" t="str">
        <f t="shared" si="19"/>
        <v>　</v>
      </c>
      <c r="AOH45" s="663"/>
      <c r="AOI45" s="664"/>
      <c r="AOJ45" s="665" t="str">
        <f>IF(AOM45="×",TIME(0,0,0),IF(AOW4="非常勤",ANL45,ANX45))</f>
        <v>　</v>
      </c>
      <c r="AOK45" s="666"/>
      <c r="AOL45" s="667"/>
      <c r="AOM45" s="265"/>
      <c r="AON45" s="665" t="str">
        <f>IF(AOQ45="×",TIME(0,0,0),IF(AOW4="非常勤",ANO45,AOA45))</f>
        <v>　</v>
      </c>
      <c r="AOO45" s="666"/>
      <c r="AOP45" s="667"/>
      <c r="AOQ45" s="265"/>
      <c r="AOR45" s="665" t="str">
        <f>IF(AOU45="×",TIME(0,0,0),IF(AOW4="非常勤",ANR45,AOD45))</f>
        <v>　</v>
      </c>
      <c r="AOS45" s="666"/>
      <c r="AOT45" s="667"/>
      <c r="AOU45" s="265"/>
      <c r="AOV45" s="665" t="str">
        <f>IF(AOY45="×",TIME(0,0,0),IF(AOW4="非常勤",ANU45,AOG45))</f>
        <v>　</v>
      </c>
      <c r="AOW45" s="666"/>
      <c r="AOX45" s="667"/>
      <c r="AOY45" s="265"/>
      <c r="AOZ45" s="668"/>
      <c r="APA45" s="669"/>
      <c r="APB45" s="668"/>
      <c r="APC45" s="670"/>
      <c r="APD45" s="669"/>
      <c r="APE45" s="671"/>
      <c r="APF45" s="672"/>
      <c r="APG45" s="672"/>
      <c r="APH45" s="673"/>
      <c r="API45" s="263">
        <f>$A$45</f>
        <v>31</v>
      </c>
      <c r="APJ45" s="264" t="str">
        <f>$B$45</f>
        <v>土</v>
      </c>
      <c r="APK45" s="660"/>
      <c r="APL45" s="661"/>
      <c r="APM45" s="660"/>
      <c r="APN45" s="661"/>
      <c r="APO45" s="662" t="str">
        <f>IFERROR(IF(OR(APJ45="日",APJ45="祝",APJ45=0,APK45=""),"　",MAX(IF(AND(APK45&lt;=APO14,APM45&gt;APP14),APP14-APO14,IF(AND(APK45&gt;APO14,APM45&lt;=APP14),APM45-APK45,IF(AND(APK45&lt;=APO14,APM45&lt;=APP14),APM45-APO14,IF(AND(APK45&gt;APO14,APM45&gt;APP14),APP14-APK45,0)))),0)),0)</f>
        <v>　</v>
      </c>
      <c r="APP45" s="663"/>
      <c r="APQ45" s="664"/>
      <c r="APR45" s="662" t="str">
        <f>IFERROR(IF(OR(APJ45="日",APJ45="祝",APJ45=0,APK45=""),"　",MAX(IF(AND(APK45&gt;APU14,APM45&gt;APS14),0,IF(AND(APK45&lt;=APU14,APK45&gt;APR14,APM45&gt;APS14),APU14-APK45,IF(AND(APK45&lt;=APU14,APK45&lt;=APR14,APM45&gt;APS14),APU14-APR14,IF(AND(APK45&gt;APR14,APM45&lt;=APS14),APM45-APK45,IF(AND(APK45&lt;=APR14,APM45&lt;=APS14),APM45-APR14,0))))),0)),0)</f>
        <v>　</v>
      </c>
      <c r="APS45" s="663"/>
      <c r="APT45" s="664"/>
      <c r="APU45" s="662" t="str">
        <f>IFERROR(IF(OR(APJ45="日",APJ45="祝",APJ45=0,APK45=""),"　",MAX(IF(AND(APK45&lt;=APU14,APM45&gt;APV14),APV14-APU14,IF(APM45&lt;=APV14,0,IF(AND(APK45&gt;APU14,APM45&gt;APV14),APV14-APK45,0))),0)),0)</f>
        <v>　</v>
      </c>
      <c r="APV45" s="663"/>
      <c r="APW45" s="664"/>
      <c r="APX45" s="662" t="str">
        <f>IFERROR(IF(OR(APJ45="日",APJ45="祝",APJ45=0,APK45=""),"　",MAX(IF(APK45&gt;APX14,APM45-APK45,IF(APK45&lt;=APX14,APM45-APX14,0)),0)),0)</f>
        <v>　</v>
      </c>
      <c r="APY45" s="663"/>
      <c r="APZ45" s="664"/>
      <c r="AQA45" s="662" t="str">
        <f>IFERROR(IF(OR(APJ45="日",APJ45="祝",APJ45=0,APK45=""),"　",MAX(IF(AND(APK45&lt;=AQA14,APM45&gt;AQB14),AQB14-AQA14,IF(AND(APK45&gt;AQA14,APM45&lt;=AQB14),APM45-APK45,IF(AND(APK45&lt;=AQA14,APM45&lt;=AQB14),APM45-AQA14,IF(AND(APK45&gt;AQA14,APM45&gt;AQB14),AQB14-APK45,0)))),0)),0)</f>
        <v>　</v>
      </c>
      <c r="AQB45" s="663"/>
      <c r="AQC45" s="664"/>
      <c r="AQD45" s="662" t="str">
        <f>IFERROR(IF(OR(APJ45="日",APJ45="祝",APJ45=0,APK45=""),"　",MAX(IF(AND(APK45&gt;AQG14,APM45&gt;AQE14),0,IF(AND(APK45&lt;=AQG14,APK45&gt;AQD14,APM45&gt;AQE14),AQG14-APK45,IF(AND(APK45&lt;=AQG14,APK45&lt;=AQD14,APM45&gt;AQE14),AQG14-AQD14,IF(AND(APK45&gt;AQD14,APM45&lt;=AQE14),APM45-APK45,IF(AND(APK45&lt;=AQD14,APM45&lt;=AQE14),APM45-AQD14,0))))),0)),0)</f>
        <v>　</v>
      </c>
      <c r="AQE45" s="663"/>
      <c r="AQF45" s="664"/>
      <c r="AQG45" s="662" t="str">
        <f>IFERROR(IF(OR(APJ45="日",APJ45="祝",APJ45=0,APK45=""),"　",MAX(IF(AND(APK45&lt;=AQG14,APM45&gt;AQH14),AQH14-AQG14,IF(APM45&lt;=AQH14,0,IF(AND(APK45&gt;AQG14,APM45&gt;AQH14),AQH14-APK45,0))),0)),0)</f>
        <v>　</v>
      </c>
      <c r="AQH45" s="663"/>
      <c r="AQI45" s="664"/>
      <c r="AQJ45" s="662" t="str">
        <f t="shared" si="20"/>
        <v>　</v>
      </c>
      <c r="AQK45" s="663"/>
      <c r="AQL45" s="664"/>
      <c r="AQM45" s="665" t="str">
        <f>IF(AQP45="×",TIME(0,0,0),IF(AQZ4="非常勤",APO45,AQA45))</f>
        <v>　</v>
      </c>
      <c r="AQN45" s="666"/>
      <c r="AQO45" s="667"/>
      <c r="AQP45" s="265"/>
      <c r="AQQ45" s="665" t="str">
        <f>IF(AQT45="×",TIME(0,0,0),IF(AQZ4="非常勤",APR45,AQD45))</f>
        <v>　</v>
      </c>
      <c r="AQR45" s="666"/>
      <c r="AQS45" s="667"/>
      <c r="AQT45" s="265"/>
      <c r="AQU45" s="665" t="str">
        <f>IF(AQX45="×",TIME(0,0,0),IF(AQZ4="非常勤",APU45,AQG45))</f>
        <v>　</v>
      </c>
      <c r="AQV45" s="666"/>
      <c r="AQW45" s="667"/>
      <c r="AQX45" s="265"/>
      <c r="AQY45" s="665" t="str">
        <f>IF(ARB45="×",TIME(0,0,0),IF(AQZ4="非常勤",APX45,AQJ45))</f>
        <v>　</v>
      </c>
      <c r="AQZ45" s="666"/>
      <c r="ARA45" s="667"/>
      <c r="ARB45" s="265"/>
      <c r="ARC45" s="720"/>
      <c r="ARD45" s="720"/>
      <c r="ARE45" s="668"/>
      <c r="ARF45" s="670"/>
      <c r="ARG45" s="669"/>
      <c r="ARH45" s="671"/>
      <c r="ARI45" s="672"/>
      <c r="ARJ45" s="672"/>
      <c r="ARK45" s="673"/>
      <c r="ARL45" s="263">
        <f>$A$45</f>
        <v>31</v>
      </c>
      <c r="ARM45" s="264" t="str">
        <f>$B$45</f>
        <v>土</v>
      </c>
      <c r="ARN45" s="660"/>
      <c r="ARO45" s="661"/>
      <c r="ARP45" s="660"/>
      <c r="ARQ45" s="661"/>
      <c r="ARR45" s="662" t="str">
        <f>IFERROR(IF(OR(ARM45="日",ARM45="祝",ARM45=0,ARN45=""),"　",MAX(IF(AND(ARN45&lt;=ARR14,ARP45&gt;ARS14),ARS14-ARR14,IF(AND(ARN45&gt;ARR14,ARP45&lt;=ARS14),ARP45-ARN45,IF(AND(ARN45&lt;=ARR14,ARP45&lt;=ARS14),ARP45-ARR14,IF(AND(ARN45&gt;ARR14,ARP45&gt;ARS14),ARS14-ARN45,0)))),0)),0)</f>
        <v>　</v>
      </c>
      <c r="ARS45" s="663"/>
      <c r="ART45" s="664"/>
      <c r="ARU45" s="662" t="str">
        <f>IFERROR(IF(OR(ARM45="日",ARM45="祝",ARM45=0,ARN45=""),"　",MAX(IF(AND(ARN45&gt;ARX14,ARP45&gt;ARV14),0,IF(AND(ARN45&lt;=ARX14,ARN45&gt;ARU14,ARP45&gt;ARV14),ARX14-ARN45,IF(AND(ARN45&lt;=ARX14,ARN45&lt;=ARU14,ARP45&gt;ARV14),ARX14-ARU14,IF(AND(ARN45&gt;ARU14,ARP45&lt;=ARV14),ARP45-ARN45,IF(AND(ARN45&lt;=ARU14,ARP45&lt;=ARV14),ARP45-ARU14,0))))),0)),0)</f>
        <v>　</v>
      </c>
      <c r="ARV45" s="663"/>
      <c r="ARW45" s="664"/>
      <c r="ARX45" s="662" t="str">
        <f>IFERROR(IF(OR(ARM45="日",ARM45="祝",ARM45=0,ARN45=""),"　",MAX(IF(AND(ARN45&lt;=ARX14,ARP45&gt;ARY14),ARY14-ARX14,IF(ARP45&lt;=ARY14,0,IF(AND(ARN45&gt;ARX14,ARP45&gt;ARY14),ARY14-ARN45,0))),0)),0)</f>
        <v>　</v>
      </c>
      <c r="ARY45" s="663"/>
      <c r="ARZ45" s="664"/>
      <c r="ASA45" s="662" t="str">
        <f>IFERROR(IF(OR(ARM45="日",ARM45="祝",ARM45=0,ARN45=""),"　",MAX(IF(ARN45&gt;ASA14,ARP45-ARN45,IF(ARN45&lt;=ASA14,ARP45-ASA14,0)),0)),0)</f>
        <v>　</v>
      </c>
      <c r="ASB45" s="663"/>
      <c r="ASC45" s="664"/>
      <c r="ASD45" s="662" t="str">
        <f>IFERROR(IF(OR(ARM45="日",ARM45="祝",ARM45=0,ARN45=""),"　",MAX(IF(AND(ARN45&lt;=ASD14,ARP45&gt;ASE14),ASE14-ASD14,IF(AND(ARN45&gt;ASD14,ARP45&lt;=ASE14),ARP45-ARN45,IF(AND(ARN45&lt;=ASD14,ARP45&lt;=ASE14),ARP45-ASD14,IF(AND(ARN45&gt;ASD14,ARP45&gt;ASE14),ASE14-ARN45,0)))),0)),0)</f>
        <v>　</v>
      </c>
      <c r="ASE45" s="663"/>
      <c r="ASF45" s="664"/>
      <c r="ASG45" s="662" t="str">
        <f>IFERROR(IF(OR(ARM45="日",ARM45="祝",ARM45=0,ARN45=""),"　",MAX(IF(AND(ARN45&gt;ASJ14,ARP45&gt;ASH14),0,IF(AND(ARN45&lt;=ASJ14,ARN45&gt;ASG14,ARP45&gt;ASH14),ASJ14-ARN45,IF(AND(ARN45&lt;=ASJ14,ARN45&lt;=ASG14,ARP45&gt;ASH14),ASJ14-ASG14,IF(AND(ARN45&gt;ASG14,ARP45&lt;=ASH14),ARP45-ARN45,IF(AND(ARN45&lt;=ASG14,ARP45&lt;=ASH14),ARP45-ASG14,0))))),0)),0)</f>
        <v>　</v>
      </c>
      <c r="ASH45" s="663"/>
      <c r="ASI45" s="664"/>
      <c r="ASJ45" s="662" t="str">
        <f>IFERROR(IF(OR(ARM45="日",ARM45="祝",ARM45=0,ARN45=""),"　",MAX(IF(AND(ARN45&lt;=ASJ14,ARP45&gt;ASK14),ASK14-ASJ14,IF(ARP45&lt;=ASK14,0,IF(AND(ARN45&gt;ASJ14,ARP45&gt;ASK14),ASK14-ARN45,0))),0)),0)</f>
        <v>　</v>
      </c>
      <c r="ASK45" s="663"/>
      <c r="ASL45" s="664"/>
      <c r="ASM45" s="662" t="str">
        <f t="shared" si="21"/>
        <v>　</v>
      </c>
      <c r="ASN45" s="663"/>
      <c r="ASO45" s="664"/>
      <c r="ASP45" s="665" t="str">
        <f>IF(ASS45="×",TIME(0,0,0),IF(ATC4="非常勤",ARR45,ASD45))</f>
        <v>　</v>
      </c>
      <c r="ASQ45" s="666"/>
      <c r="ASR45" s="667"/>
      <c r="ASS45" s="265"/>
      <c r="AST45" s="665" t="str">
        <f>IF(ASW45="×",TIME(0,0,0),IF(ATC4="非常勤",ARU45,ASG45))</f>
        <v>　</v>
      </c>
      <c r="ASU45" s="666"/>
      <c r="ASV45" s="667"/>
      <c r="ASW45" s="265"/>
      <c r="ASX45" s="665" t="str">
        <f>IF(ATA45="×",TIME(0,0,0),IF(ATC4="非常勤",ARX45,ASJ45))</f>
        <v>　</v>
      </c>
      <c r="ASY45" s="666"/>
      <c r="ASZ45" s="667"/>
      <c r="ATA45" s="265"/>
      <c r="ATB45" s="665" t="str">
        <f>IF(ATE45="×",TIME(0,0,0),IF(ATC4="非常勤",ASA45,ASM45))</f>
        <v>　</v>
      </c>
      <c r="ATC45" s="666"/>
      <c r="ATD45" s="667"/>
      <c r="ATE45" s="265"/>
      <c r="ATF45" s="720"/>
      <c r="ATG45" s="720"/>
      <c r="ATH45" s="668"/>
      <c r="ATI45" s="670"/>
      <c r="ATJ45" s="669"/>
      <c r="ATK45" s="671"/>
      <c r="ATL45" s="672"/>
      <c r="ATM45" s="672"/>
      <c r="ATN45" s="673"/>
      <c r="ATO45" s="263">
        <f>$A$45</f>
        <v>31</v>
      </c>
      <c r="ATP45" s="264" t="str">
        <f>$B$45</f>
        <v>土</v>
      </c>
      <c r="ATQ45" s="660"/>
      <c r="ATR45" s="661"/>
      <c r="ATS45" s="660"/>
      <c r="ATT45" s="661"/>
      <c r="ATU45" s="662" t="str">
        <f>IFERROR(IF(OR(ATP45="日",ATP45="祝",ATP45=0,ATQ45=""),"　",MAX(IF(AND(ATQ45&lt;=ATU14,ATS45&gt;ATV14),ATV14-ATU14,IF(AND(ATQ45&gt;ATU14,ATS45&lt;=ATV14),ATS45-ATQ45,IF(AND(ATQ45&lt;=ATU14,ATS45&lt;=ATV14),ATS45-ATU14,IF(AND(ATQ45&gt;ATU14,ATS45&gt;ATV14),ATV14-ATQ45,0)))),0)),0)</f>
        <v>　</v>
      </c>
      <c r="ATV45" s="663"/>
      <c r="ATW45" s="664"/>
      <c r="ATX45" s="662" t="str">
        <f>IFERROR(IF(OR(ATP45="日",ATP45="祝",ATP45=0,ATQ45=""),"　",MAX(IF(AND(ATQ45&gt;AUA14,ATS45&gt;ATY14),0,IF(AND(ATQ45&lt;=AUA14,ATQ45&gt;ATX14,ATS45&gt;ATY14),AUA14-ATQ45,IF(AND(ATQ45&lt;=AUA14,ATQ45&lt;=ATX14,ATS45&gt;ATY14),AUA14-ATX14,IF(AND(ATQ45&gt;ATX14,ATS45&lt;=ATY14),ATS45-ATQ45,IF(AND(ATQ45&lt;=ATX14,ATS45&lt;=ATY14),ATS45-ATX14,0))))),0)),0)</f>
        <v>　</v>
      </c>
      <c r="ATY45" s="663"/>
      <c r="ATZ45" s="664"/>
      <c r="AUA45" s="662" t="str">
        <f>IFERROR(IF(OR(ATP45="日",ATP45="祝",ATP45=0,ATQ45=""),"　",MAX(IF(AND(ATQ45&lt;=AUA14,ATS45&gt;AUB14),AUB14-AUA14,IF(ATS45&lt;=AUB14,0,IF(AND(ATQ45&gt;AUA14,ATS45&gt;AUB14),AUB14-ATQ45,0))),0)),0)</f>
        <v>　</v>
      </c>
      <c r="AUB45" s="663"/>
      <c r="AUC45" s="664"/>
      <c r="AUD45" s="662" t="str">
        <f>IFERROR(IF(OR(ATP45="日",ATP45="祝",ATP45=0,ATQ45=""),"　",MAX(IF(ATQ45&gt;AUD14,ATS45-ATQ45,IF(ATQ45&lt;=AUD14,ATS45-AUD14,0)),0)),0)</f>
        <v>　</v>
      </c>
      <c r="AUE45" s="663"/>
      <c r="AUF45" s="664"/>
      <c r="AUG45" s="662" t="str">
        <f>IFERROR(IF(OR(ATP45="日",ATP45="祝",ATP45=0,ATQ45=""),"　",MAX(IF(AND(ATQ45&lt;=AUG14,ATS45&gt;AUH14),AUH14-AUG14,IF(AND(ATQ45&gt;AUG14,ATS45&lt;=AUH14),ATS45-ATQ45,IF(AND(ATQ45&lt;=AUG14,ATS45&lt;=AUH14),ATS45-AUG14,IF(AND(ATQ45&gt;AUG14,ATS45&gt;AUH14),AUH14-ATQ45,0)))),0)),0)</f>
        <v>　</v>
      </c>
      <c r="AUH45" s="663"/>
      <c r="AUI45" s="664"/>
      <c r="AUJ45" s="662" t="str">
        <f>IFERROR(IF(OR(ATP45="日",ATP45="祝",ATP45=0,ATQ45=""),"　",MAX(IF(AND(ATQ45&gt;AUM14,ATS45&gt;AUK14),0,IF(AND(ATQ45&lt;=AUM14,ATQ45&gt;AUJ14,ATS45&gt;AUK14),AUM14-ATQ45,IF(AND(ATQ45&lt;=AUM14,ATQ45&lt;=AUJ14,ATS45&gt;AUK14),AUM14-AUJ14,IF(AND(ATQ45&gt;AUJ14,ATS45&lt;=AUK14),ATS45-ATQ45,IF(AND(ATQ45&lt;=AUJ14,ATS45&lt;=AUK14),ATS45-AUJ14,0))))),0)),0)</f>
        <v>　</v>
      </c>
      <c r="AUK45" s="663"/>
      <c r="AUL45" s="664"/>
      <c r="AUM45" s="662" t="str">
        <f>IFERROR(IF(OR(ATP45="日",ATP45="祝",ATP45=0,ATQ45=""),"　",MAX(IF(AND(ATQ45&lt;=AUM14,ATS45&gt;AUN14),AUN14-AUM14,IF(ATS45&lt;=AUN14,0,IF(AND(ATQ45&gt;AUM14,ATS45&gt;AUN14),AUN14-ATQ45,0))),0)),0)</f>
        <v>　</v>
      </c>
      <c r="AUN45" s="663"/>
      <c r="AUO45" s="664"/>
      <c r="AUP45" s="662" t="str">
        <f t="shared" si="22"/>
        <v>　</v>
      </c>
      <c r="AUQ45" s="663"/>
      <c r="AUR45" s="664"/>
      <c r="AUS45" s="665" t="str">
        <f>IF(AUV45="×",TIME(0,0,0),IF(AVF4="非常勤",ATU45,AUG45))</f>
        <v>　</v>
      </c>
      <c r="AUT45" s="666"/>
      <c r="AUU45" s="667"/>
      <c r="AUV45" s="265"/>
      <c r="AUW45" s="665" t="str">
        <f>IF(AUZ45="×",TIME(0,0,0),IF(AVF4="非常勤",ATX45,AUJ45))</f>
        <v>　</v>
      </c>
      <c r="AUX45" s="666"/>
      <c r="AUY45" s="667"/>
      <c r="AUZ45" s="265"/>
      <c r="AVA45" s="665" t="str">
        <f>IF(AVD45="×",TIME(0,0,0),IF(AVF4="非常勤",AUA45,AUM45))</f>
        <v>　</v>
      </c>
      <c r="AVB45" s="666"/>
      <c r="AVC45" s="667"/>
      <c r="AVD45" s="265"/>
      <c r="AVE45" s="665" t="str">
        <f>IF(AVH45="×",TIME(0,0,0),IF(AVF4="非常勤",AUD45,AUP45))</f>
        <v>　</v>
      </c>
      <c r="AVF45" s="666"/>
      <c r="AVG45" s="667"/>
      <c r="AVH45" s="265"/>
      <c r="AVI45" s="668"/>
      <c r="AVJ45" s="669"/>
      <c r="AVK45" s="668"/>
      <c r="AVL45" s="670"/>
      <c r="AVM45" s="669"/>
      <c r="AVN45" s="671"/>
      <c r="AVO45" s="672"/>
      <c r="AVP45" s="672"/>
      <c r="AVQ45" s="673"/>
      <c r="AVR45" s="263">
        <f>$A$45</f>
        <v>31</v>
      </c>
      <c r="AVS45" s="264" t="str">
        <f>$B$45</f>
        <v>土</v>
      </c>
      <c r="AVT45" s="660"/>
      <c r="AVU45" s="661"/>
      <c r="AVV45" s="660"/>
      <c r="AVW45" s="661"/>
      <c r="AVX45" s="662" t="str">
        <f>IFERROR(IF(OR(AVS45="日",AVS45="祝",AVS45=0,AVT45=""),"　",MAX(IF(AND(AVT45&lt;=AVX14,AVV45&gt;AVY14),AVY14-AVX14,IF(AND(AVT45&gt;AVX14,AVV45&lt;=AVY14),AVV45-AVT45,IF(AND(AVT45&lt;=AVX14,AVV45&lt;=AVY14),AVV45-AVX14,IF(AND(AVT45&gt;AVX14,AVV45&gt;AVY14),AVY14-AVT45,0)))),0)),0)</f>
        <v>　</v>
      </c>
      <c r="AVY45" s="663"/>
      <c r="AVZ45" s="664"/>
      <c r="AWA45" s="662" t="str">
        <f>IFERROR(IF(OR(AVS45="日",AVS45="祝",AVS45=0,AVT45=""),"　",MAX(IF(AND(AVT45&gt;AWD14,AVV45&gt;AWB14),0,IF(AND(AVT45&lt;=AWD14,AVT45&gt;AWA14,AVV45&gt;AWB14),AWD14-AVT45,IF(AND(AVT45&lt;=AWD14,AVT45&lt;=AWA14,AVV45&gt;AWB14),AWD14-AWA14,IF(AND(AVT45&gt;AWA14,AVV45&lt;=AWB14),AVV45-AVT45,IF(AND(AVT45&lt;=AWA14,AVV45&lt;=AWB14),AVV45-AWA14,0))))),0)),0)</f>
        <v>　</v>
      </c>
      <c r="AWB45" s="663"/>
      <c r="AWC45" s="664"/>
      <c r="AWD45" s="662" t="str">
        <f>IFERROR(IF(OR(AVS45="日",AVS45="祝",AVS45=0,AVT45=""),"　",MAX(IF(AND(AVT45&lt;=AWD14,AVV45&gt;AWE14),AWE14-AWD14,IF(AVV45&lt;=AWE14,0,IF(AND(AVT45&gt;AWD14,AVV45&gt;AWE14),AWE14-AVT45,0))),0)),0)</f>
        <v>　</v>
      </c>
      <c r="AWE45" s="663"/>
      <c r="AWF45" s="664"/>
      <c r="AWG45" s="662" t="str">
        <f>IFERROR(IF(OR(AVS45="日",AVS45="祝",AVS45=0,AVT45=""),"　",MAX(IF(AVT45&gt;AWG14,AVV45-AVT45,IF(AVT45&lt;=AWG14,AVV45-AWG14,0)),0)),0)</f>
        <v>　</v>
      </c>
      <c r="AWH45" s="663"/>
      <c r="AWI45" s="664"/>
      <c r="AWJ45" s="662" t="str">
        <f>IFERROR(IF(OR(AVS45="日",AVS45="祝",AVS45=0,AVT45=""),"　",MAX(IF(AND(AVT45&lt;=AWJ14,AVV45&gt;AWK14),AWK14-AWJ14,IF(AND(AVT45&gt;AWJ14,AVV45&lt;=AWK14),AVV45-AVT45,IF(AND(AVT45&lt;=AWJ14,AVV45&lt;=AWK14),AVV45-AWJ14,IF(AND(AVT45&gt;AWJ14,AVV45&gt;AWK14),AWK14-AVT45,0)))),0)),0)</f>
        <v>　</v>
      </c>
      <c r="AWK45" s="663"/>
      <c r="AWL45" s="664"/>
      <c r="AWM45" s="662" t="str">
        <f>IFERROR(IF(OR(AVS45="日",AVS45="祝",AVS45=0,AVT45=""),"　",MAX(IF(AND(AVT45&gt;AWP14,AVV45&gt;AWN14),0,IF(AND(AVT45&lt;=AWP14,AVT45&gt;AWM14,AVV45&gt;AWN14),AWP14-AVT45,IF(AND(AVT45&lt;=AWP14,AVT45&lt;=AWM14,AVV45&gt;AWN14),AWP14-AWM14,IF(AND(AVT45&gt;AWM14,AVV45&lt;=AWN14),AVV45-AVT45,IF(AND(AVT45&lt;=AWM14,AVV45&lt;=AWN14),AVV45-AWM14,0))))),0)),0)</f>
        <v>　</v>
      </c>
      <c r="AWN45" s="663"/>
      <c r="AWO45" s="664"/>
      <c r="AWP45" s="662" t="str">
        <f>IFERROR(IF(OR(AVS45="日",AVS45="祝",AVS45=0,AVT45=""),"　",MAX(IF(AND(AVT45&lt;=AWP14,AVV45&gt;AWQ14),AWQ14-AWP14,IF(AVV45&lt;=AWQ14,0,IF(AND(AVT45&gt;AWP14,AVV45&gt;AWQ14),AWQ14-AVT45,0))),0)),0)</f>
        <v>　</v>
      </c>
      <c r="AWQ45" s="663"/>
      <c r="AWR45" s="664"/>
      <c r="AWS45" s="662" t="str">
        <f t="shared" si="23"/>
        <v>　</v>
      </c>
      <c r="AWT45" s="663"/>
      <c r="AWU45" s="664"/>
      <c r="AWV45" s="665" t="str">
        <f>IF(AWY45="×",TIME(0,0,0),IF(AXI4="非常勤",AVX45,AWJ45))</f>
        <v>　</v>
      </c>
      <c r="AWW45" s="666"/>
      <c r="AWX45" s="667"/>
      <c r="AWY45" s="265"/>
      <c r="AWZ45" s="665" t="str">
        <f>IF(AXC45="×",TIME(0,0,0),IF(AXI4="非常勤",AWA45,AWM45))</f>
        <v>　</v>
      </c>
      <c r="AXA45" s="666"/>
      <c r="AXB45" s="667"/>
      <c r="AXC45" s="265"/>
      <c r="AXD45" s="665" t="str">
        <f>IF(AXG45="×",TIME(0,0,0),IF(AXI4="非常勤",AWD45,AWP45))</f>
        <v>　</v>
      </c>
      <c r="AXE45" s="666"/>
      <c r="AXF45" s="667"/>
      <c r="AXG45" s="265"/>
      <c r="AXH45" s="665" t="str">
        <f>IF(AXK45="×",TIME(0,0,0),IF(AXI4="非常勤",AWG45,AWS45))</f>
        <v>　</v>
      </c>
      <c r="AXI45" s="666"/>
      <c r="AXJ45" s="667"/>
      <c r="AXK45" s="265"/>
      <c r="AXL45" s="668"/>
      <c r="AXM45" s="669"/>
      <c r="AXN45" s="668"/>
      <c r="AXO45" s="670"/>
      <c r="AXP45" s="669"/>
      <c r="AXQ45" s="671"/>
      <c r="AXR45" s="672"/>
      <c r="AXS45" s="672"/>
      <c r="AXT45" s="673"/>
      <c r="AXU45" s="263">
        <f>$A$45</f>
        <v>31</v>
      </c>
      <c r="AXV45" s="264" t="str">
        <f>$B$45</f>
        <v>土</v>
      </c>
      <c r="AXW45" s="660"/>
      <c r="AXX45" s="661"/>
      <c r="AXY45" s="660"/>
      <c r="AXZ45" s="661"/>
      <c r="AYA45" s="662" t="str">
        <f>IFERROR(IF(OR(AXV45="日",AXV45="祝",AXV45=0,AXW45=""),"　",MAX(IF(AND(AXW45&lt;=AYA14,AXY45&gt;AYB14),AYB14-AYA14,IF(AND(AXW45&gt;AYA14,AXY45&lt;=AYB14),AXY45-AXW45,IF(AND(AXW45&lt;=AYA14,AXY45&lt;=AYB14),AXY45-AYA14,IF(AND(AXW45&gt;AYA14,AXY45&gt;AYB14),AYB14-AXW45,0)))),0)),0)</f>
        <v>　</v>
      </c>
      <c r="AYB45" s="663"/>
      <c r="AYC45" s="664"/>
      <c r="AYD45" s="662" t="str">
        <f>IFERROR(IF(OR(AXV45="日",AXV45="祝",AXV45=0,AXW45=""),"　",MAX(IF(AND(AXW45&gt;AYG14,AXY45&gt;AYE14),0,IF(AND(AXW45&lt;=AYG14,AXW45&gt;AYD14,AXY45&gt;AYE14),AYG14-AXW45,IF(AND(AXW45&lt;=AYG14,AXW45&lt;=AYD14,AXY45&gt;AYE14),AYG14-AYD14,IF(AND(AXW45&gt;AYD14,AXY45&lt;=AYE14),AXY45-AXW45,IF(AND(AXW45&lt;=AYD14,AXY45&lt;=AYE14),AXY45-AYD14,0))))),0)),0)</f>
        <v>　</v>
      </c>
      <c r="AYE45" s="663"/>
      <c r="AYF45" s="664"/>
      <c r="AYG45" s="662" t="str">
        <f>IFERROR(IF(OR(AXV45="日",AXV45="祝",AXV45=0,AXW45=""),"　",MAX(IF(AND(AXW45&lt;=AYG14,AXY45&gt;AYH14),AYH14-AYG14,IF(AXY45&lt;=AYH14,0,IF(AND(AXW45&gt;AYG14,AXY45&gt;AYH14),AYH14-AXW45,0))),0)),0)</f>
        <v>　</v>
      </c>
      <c r="AYH45" s="663"/>
      <c r="AYI45" s="664"/>
      <c r="AYJ45" s="662" t="str">
        <f>IFERROR(IF(OR(AXV45="日",AXV45="祝",AXV45=0,AXW45=""),"　",MAX(IF(AXW45&gt;AYJ14,AXY45-AXW45,IF(AXW45&lt;=AYJ14,AXY45-AYJ14,0)),0)),0)</f>
        <v>　</v>
      </c>
      <c r="AYK45" s="663"/>
      <c r="AYL45" s="664"/>
      <c r="AYM45" s="662" t="str">
        <f>IFERROR(IF(OR(AXV45="日",AXV45="祝",AXV45=0,AXW45=""),"　",MAX(IF(AND(AXW45&lt;=AYM14,AXY45&gt;AYN14),AYN14-AYM14,IF(AND(AXW45&gt;AYM14,AXY45&lt;=AYN14),AXY45-AXW45,IF(AND(AXW45&lt;=AYM14,AXY45&lt;=AYN14),AXY45-AYM14,IF(AND(AXW45&gt;AYM14,AXY45&gt;AYN14),AYN14-AXW45,0)))),0)),0)</f>
        <v>　</v>
      </c>
      <c r="AYN45" s="663"/>
      <c r="AYO45" s="664"/>
      <c r="AYP45" s="662" t="str">
        <f>IFERROR(IF(OR(AXV45="日",AXV45="祝",AXV45=0,AXW45=""),"　",MAX(IF(AND(AXW45&gt;AYS14,AXY45&gt;AYQ14),0,IF(AND(AXW45&lt;=AYS14,AXW45&gt;AYP14,AXY45&gt;AYQ14),AYS14-AXW45,IF(AND(AXW45&lt;=AYS14,AXW45&lt;=AYP14,AXY45&gt;AYQ14),AYS14-AYP14,IF(AND(AXW45&gt;AYP14,AXY45&lt;=AYQ14),AXY45-AXW45,IF(AND(AXW45&lt;=AYP14,AXY45&lt;=AYQ14),AXY45-AYP14,0))))),0)),0)</f>
        <v>　</v>
      </c>
      <c r="AYQ45" s="663"/>
      <c r="AYR45" s="664"/>
      <c r="AYS45" s="662" t="str">
        <f>IFERROR(IF(OR(AXV45="日",AXV45="祝",AXV45=0,AXW45=""),"　",MAX(IF(AND(AXW45&lt;=AYS14,AXY45&gt;AYT14),AYT14-AYS14,IF(AXY45&lt;=AYT14,0,IF(AND(AXW45&gt;AYS14,AXY45&gt;AYT14),AYT14-AXW45,0))),0)),0)</f>
        <v>　</v>
      </c>
      <c r="AYT45" s="663"/>
      <c r="AYU45" s="664"/>
      <c r="AYV45" s="662" t="str">
        <f t="shared" si="24"/>
        <v>　</v>
      </c>
      <c r="AYW45" s="663"/>
      <c r="AYX45" s="664"/>
      <c r="AYY45" s="665" t="str">
        <f>IF(AZB45="×",TIME(0,0,0),IF(AZL4="非常勤",AYA45,AYM45))</f>
        <v>　</v>
      </c>
      <c r="AYZ45" s="666"/>
      <c r="AZA45" s="667"/>
      <c r="AZB45" s="265"/>
      <c r="AZC45" s="665" t="str">
        <f>IF(AZF45="×",TIME(0,0,0),IF(AZL4="非常勤",AYD45,AYP45))</f>
        <v>　</v>
      </c>
      <c r="AZD45" s="666"/>
      <c r="AZE45" s="667"/>
      <c r="AZF45" s="265"/>
      <c r="AZG45" s="665" t="str">
        <f>IF(AZJ45="×",TIME(0,0,0),IF(AZL4="非常勤",AYG45,AYS45))</f>
        <v>　</v>
      </c>
      <c r="AZH45" s="666"/>
      <c r="AZI45" s="667"/>
      <c r="AZJ45" s="265"/>
      <c r="AZK45" s="665" t="str">
        <f>IF(AZN45="×",TIME(0,0,0),IF(AZL4="非常勤",AYJ45,AYV45))</f>
        <v>　</v>
      </c>
      <c r="AZL45" s="666"/>
      <c r="AZM45" s="667"/>
      <c r="AZN45" s="265"/>
      <c r="AZO45" s="668"/>
      <c r="AZP45" s="669"/>
      <c r="AZQ45" s="668"/>
      <c r="AZR45" s="670"/>
      <c r="AZS45" s="669"/>
      <c r="AZT45" s="671"/>
      <c r="AZU45" s="672"/>
      <c r="AZV45" s="672"/>
      <c r="AZW45" s="673"/>
      <c r="AZX45" s="263">
        <f>$A$45</f>
        <v>31</v>
      </c>
      <c r="AZY45" s="264" t="str">
        <f>$B$45</f>
        <v>土</v>
      </c>
      <c r="AZZ45" s="660"/>
      <c r="BAA45" s="661"/>
      <c r="BAB45" s="660"/>
      <c r="BAC45" s="661"/>
      <c r="BAD45" s="662" t="str">
        <f>IFERROR(IF(OR(AZY45="日",AZY45="祝",AZY45=0,AZZ45=""),"　",MAX(IF(AND(AZZ45&lt;=BAD14,BAB45&gt;BAE14),BAE14-BAD14,IF(AND(AZZ45&gt;BAD14,BAB45&lt;=BAE14),BAB45-AZZ45,IF(AND(AZZ45&lt;=BAD14,BAB45&lt;=BAE14),BAB45-BAD14,IF(AND(AZZ45&gt;BAD14,BAB45&gt;BAE14),BAE14-AZZ45,0)))),0)),0)</f>
        <v>　</v>
      </c>
      <c r="BAE45" s="663"/>
      <c r="BAF45" s="664"/>
      <c r="BAG45" s="662" t="str">
        <f>IFERROR(IF(OR(AZY45="日",AZY45="祝",AZY45=0,AZZ45=""),"　",MAX(IF(AND(AZZ45&gt;BAJ14,BAB45&gt;BAH14),0,IF(AND(AZZ45&lt;=BAJ14,AZZ45&gt;BAG14,BAB45&gt;BAH14),BAJ14-AZZ45,IF(AND(AZZ45&lt;=BAJ14,AZZ45&lt;=BAG14,BAB45&gt;BAH14),BAJ14-BAG14,IF(AND(AZZ45&gt;BAG14,BAB45&lt;=BAH14),BAB45-AZZ45,IF(AND(AZZ45&lt;=BAG14,BAB45&lt;=BAH14),BAB45-BAG14,0))))),0)),0)</f>
        <v>　</v>
      </c>
      <c r="BAH45" s="663"/>
      <c r="BAI45" s="664"/>
      <c r="BAJ45" s="662" t="str">
        <f>IFERROR(IF(OR(AZY45="日",AZY45="祝",AZY45=0,AZZ45=""),"　",MAX(IF(AND(AZZ45&lt;=BAJ14,BAB45&gt;BAK14),BAK14-BAJ14,IF(BAB45&lt;=BAK14,0,IF(AND(AZZ45&gt;BAJ14,BAB45&gt;BAK14),BAK14-AZZ45,0))),0)),0)</f>
        <v>　</v>
      </c>
      <c r="BAK45" s="663"/>
      <c r="BAL45" s="664"/>
      <c r="BAM45" s="662" t="str">
        <f>IFERROR(IF(OR(AZY45="日",AZY45="祝",AZY45=0,AZZ45=""),"　",MAX(IF(AZZ45&gt;BAM14,BAB45-AZZ45,IF(AZZ45&lt;=BAM14,BAB45-BAM14,0)),0)),0)</f>
        <v>　</v>
      </c>
      <c r="BAN45" s="663"/>
      <c r="BAO45" s="664"/>
      <c r="BAP45" s="662" t="str">
        <f>IFERROR(IF(OR(AZY45="日",AZY45="祝",AZY45=0,AZZ45=""),"　",MAX(IF(AND(AZZ45&lt;=BAP14,BAB45&gt;BAQ14),BAQ14-BAP14,IF(AND(AZZ45&gt;BAP14,BAB45&lt;=BAQ14),BAB45-AZZ45,IF(AND(AZZ45&lt;=BAP14,BAB45&lt;=BAQ14),BAB45-BAP14,IF(AND(AZZ45&gt;BAP14,BAB45&gt;BAQ14),BAQ14-AZZ45,0)))),0)),0)</f>
        <v>　</v>
      </c>
      <c r="BAQ45" s="663"/>
      <c r="BAR45" s="664"/>
      <c r="BAS45" s="662" t="str">
        <f>IFERROR(IF(OR(AZY45="日",AZY45="祝",AZY45=0,AZZ45=""),"　",MAX(IF(AND(AZZ45&gt;BAV14,BAB45&gt;BAT14),0,IF(AND(AZZ45&lt;=BAV14,AZZ45&gt;BAS14,BAB45&gt;BAT14),BAV14-AZZ45,IF(AND(AZZ45&lt;=BAV14,AZZ45&lt;=BAS14,BAB45&gt;BAT14),BAV14-BAS14,IF(AND(AZZ45&gt;BAS14,BAB45&lt;=BAT14),BAB45-AZZ45,IF(AND(AZZ45&lt;=BAS14,BAB45&lt;=BAT14),BAB45-BAS14,0))))),0)),0)</f>
        <v>　</v>
      </c>
      <c r="BAT45" s="663"/>
      <c r="BAU45" s="664"/>
      <c r="BAV45" s="662" t="str">
        <f>IFERROR(IF(OR(AZY45="日",AZY45="祝",AZY45=0,AZZ45=""),"　",MAX(IF(AND(AZZ45&lt;=BAV14,BAB45&gt;BAW14),BAW14-BAV14,IF(BAB45&lt;=BAW14,0,IF(AND(AZZ45&gt;BAV14,BAB45&gt;BAW14),BAW14-AZZ45,0))),0)),0)</f>
        <v>　</v>
      </c>
      <c r="BAW45" s="663"/>
      <c r="BAX45" s="664"/>
      <c r="BAY45" s="662" t="str">
        <f t="shared" si="25"/>
        <v>　</v>
      </c>
      <c r="BAZ45" s="663"/>
      <c r="BBA45" s="664"/>
      <c r="BBB45" s="665" t="str">
        <f>IF(BBE45="×",TIME(0,0,0),IF(BBO4="非常勤",BAD45,BAP45))</f>
        <v>　</v>
      </c>
      <c r="BBC45" s="666"/>
      <c r="BBD45" s="667"/>
      <c r="BBE45" s="265"/>
      <c r="BBF45" s="665" t="str">
        <f>IF(BBI45="×",TIME(0,0,0),IF(BBO4="非常勤",BAG45,BAS45))</f>
        <v>　</v>
      </c>
      <c r="BBG45" s="666"/>
      <c r="BBH45" s="667"/>
      <c r="BBI45" s="265"/>
      <c r="BBJ45" s="665" t="str">
        <f>IF(BBM45="×",TIME(0,0,0),IF(BBO4="非常勤",BAJ45,BAV45))</f>
        <v>　</v>
      </c>
      <c r="BBK45" s="666"/>
      <c r="BBL45" s="667"/>
      <c r="BBM45" s="265"/>
      <c r="BBN45" s="665" t="str">
        <f>IF(BBQ45="×",TIME(0,0,0),IF(BBO4="非常勤",BAM45,BAY45))</f>
        <v>　</v>
      </c>
      <c r="BBO45" s="666"/>
      <c r="BBP45" s="667"/>
      <c r="BBQ45" s="265"/>
      <c r="BBR45" s="668"/>
      <c r="BBS45" s="669"/>
      <c r="BBT45" s="668"/>
      <c r="BBU45" s="670"/>
      <c r="BBV45" s="669"/>
      <c r="BBW45" s="671"/>
      <c r="BBX45" s="672"/>
      <c r="BBY45" s="672"/>
      <c r="BBZ45" s="673"/>
      <c r="BCA45" s="263">
        <f>$A$45</f>
        <v>31</v>
      </c>
      <c r="BCB45" s="264" t="str">
        <f>$B$45</f>
        <v>土</v>
      </c>
      <c r="BCC45" s="660"/>
      <c r="BCD45" s="661"/>
      <c r="BCE45" s="660"/>
      <c r="BCF45" s="661"/>
      <c r="BCG45" s="662" t="str">
        <f>IFERROR(IF(OR(BCB45="日",BCB45="祝",BCB45=0,BCC45=""),"　",MAX(IF(AND(BCC45&lt;=BCG14,BCE45&gt;BCH14),BCH14-BCG14,IF(AND(BCC45&gt;BCG14,BCE45&lt;=BCH14),BCE45-BCC45,IF(AND(BCC45&lt;=BCG14,BCE45&lt;=BCH14),BCE45-BCG14,IF(AND(BCC45&gt;BCG14,BCE45&gt;BCH14),BCH14-BCC45,0)))),0)),0)</f>
        <v>　</v>
      </c>
      <c r="BCH45" s="663"/>
      <c r="BCI45" s="664"/>
      <c r="BCJ45" s="662" t="str">
        <f>IFERROR(IF(OR(BCB45="日",BCB45="祝",BCB45=0,BCC45=""),"　",MAX(IF(AND(BCC45&gt;BCM14,BCE45&gt;BCK14),0,IF(AND(BCC45&lt;=BCM14,BCC45&gt;BCJ14,BCE45&gt;BCK14),BCM14-BCC45,IF(AND(BCC45&lt;=BCM14,BCC45&lt;=BCJ14,BCE45&gt;BCK14),BCM14-BCJ14,IF(AND(BCC45&gt;BCJ14,BCE45&lt;=BCK14),BCE45-BCC45,IF(AND(BCC45&lt;=BCJ14,BCE45&lt;=BCK14),BCE45-BCJ14,0))))),0)),0)</f>
        <v>　</v>
      </c>
      <c r="BCK45" s="663"/>
      <c r="BCL45" s="664"/>
      <c r="BCM45" s="662" t="str">
        <f>IFERROR(IF(OR(BCB45="日",BCB45="祝",BCB45=0,BCC45=""),"　",MAX(IF(AND(BCC45&lt;=BCM14,BCE45&gt;BCN14),BCN14-BCM14,IF(BCE45&lt;=BCN14,0,IF(AND(BCC45&gt;BCM14,BCE45&gt;BCN14),BCN14-BCC45,0))),0)),0)</f>
        <v>　</v>
      </c>
      <c r="BCN45" s="663"/>
      <c r="BCO45" s="664"/>
      <c r="BCP45" s="662" t="str">
        <f>IFERROR(IF(OR(BCB45="日",BCB45="祝",BCB45=0,BCC45=""),"　",MAX(IF(BCC45&gt;BCP14,BCE45-BCC45,IF(BCC45&lt;=BCP14,BCE45-BCP14,0)),0)),0)</f>
        <v>　</v>
      </c>
      <c r="BCQ45" s="663"/>
      <c r="BCR45" s="664"/>
      <c r="BCS45" s="662" t="str">
        <f>IFERROR(IF(OR(BCB45="日",BCB45="祝",BCB45=0,BCC45=""),"　",MAX(IF(AND(BCC45&lt;=BCS14,BCE45&gt;BCT14),BCT14-BCS14,IF(AND(BCC45&gt;BCS14,BCE45&lt;=BCT14),BCE45-BCC45,IF(AND(BCC45&lt;=BCS14,BCE45&lt;=BCT14),BCE45-BCS14,IF(AND(BCC45&gt;BCS14,BCE45&gt;BCT14),BCT14-BCC45,0)))),0)),0)</f>
        <v>　</v>
      </c>
      <c r="BCT45" s="663"/>
      <c r="BCU45" s="664"/>
      <c r="BCV45" s="662" t="str">
        <f>IFERROR(IF(OR(BCB45="日",BCB45="祝",BCB45=0,BCC45=""),"　",MAX(IF(AND(BCC45&gt;BCY14,BCE45&gt;BCW14),0,IF(AND(BCC45&lt;=BCY14,BCC45&gt;BCV14,BCE45&gt;BCW14),BCY14-BCC45,IF(AND(BCC45&lt;=BCY14,BCC45&lt;=BCV14,BCE45&gt;BCW14),BCY14-BCV14,IF(AND(BCC45&gt;BCV14,BCE45&lt;=BCW14),BCE45-BCC45,IF(AND(BCC45&lt;=BCV14,BCE45&lt;=BCW14),BCE45-BCV14,0))))),0)),0)</f>
        <v>　</v>
      </c>
      <c r="BCW45" s="663"/>
      <c r="BCX45" s="664"/>
      <c r="BCY45" s="662" t="str">
        <f>IFERROR(IF(OR(BCB45="日",BCB45="祝",BCB45=0,BCC45=""),"　",MAX(IF(AND(BCC45&lt;=BCY14,BCE45&gt;BCZ14),BCZ14-BCY14,IF(BCE45&lt;=BCZ14,0,IF(AND(BCC45&gt;BCY14,BCE45&gt;BCZ14),BCZ14-BCC45,0))),0)),0)</f>
        <v>　</v>
      </c>
      <c r="BCZ45" s="663"/>
      <c r="BDA45" s="664"/>
      <c r="BDB45" s="662" t="str">
        <f t="shared" si="26"/>
        <v>　</v>
      </c>
      <c r="BDC45" s="663"/>
      <c r="BDD45" s="664"/>
      <c r="BDE45" s="665" t="str">
        <f>IF(BDH45="×",TIME(0,0,0),IF(BDR4="非常勤",BCG45,BCS45))</f>
        <v>　</v>
      </c>
      <c r="BDF45" s="666"/>
      <c r="BDG45" s="667"/>
      <c r="BDH45" s="265"/>
      <c r="BDI45" s="665" t="str">
        <f>IF(BDL45="×",TIME(0,0,0),IF(BDR4="非常勤",BCJ45,BCV45))</f>
        <v>　</v>
      </c>
      <c r="BDJ45" s="666"/>
      <c r="BDK45" s="667"/>
      <c r="BDL45" s="265"/>
      <c r="BDM45" s="665" t="str">
        <f>IF(BDP45="×",TIME(0,0,0),IF(BDR4="非常勤",BCM45,BCY45))</f>
        <v>　</v>
      </c>
      <c r="BDN45" s="666"/>
      <c r="BDO45" s="667"/>
      <c r="BDP45" s="265"/>
      <c r="BDQ45" s="665" t="str">
        <f>IF(BDT45="×",TIME(0,0,0),IF(BDR4="非常勤",BCP45,BDB45))</f>
        <v>　</v>
      </c>
      <c r="BDR45" s="666"/>
      <c r="BDS45" s="667"/>
      <c r="BDT45" s="265"/>
      <c r="BDU45" s="668"/>
      <c r="BDV45" s="669"/>
      <c r="BDW45" s="668"/>
      <c r="BDX45" s="670"/>
      <c r="BDY45" s="669"/>
      <c r="BDZ45" s="671"/>
      <c r="BEA45" s="672"/>
      <c r="BEB45" s="672"/>
      <c r="BEC45" s="673"/>
      <c r="BED45" s="263">
        <f>$A$45</f>
        <v>31</v>
      </c>
      <c r="BEE45" s="264" t="str">
        <f>$B$45</f>
        <v>土</v>
      </c>
      <c r="BEF45" s="660"/>
      <c r="BEG45" s="661"/>
      <c r="BEH45" s="660"/>
      <c r="BEI45" s="661"/>
      <c r="BEJ45" s="662" t="str">
        <f>IFERROR(IF(OR(BEE45="日",BEE45="祝",BEE45=0,BEF45=""),"　",MAX(IF(AND(BEF45&lt;=BEJ14,BEH45&gt;BEK14),BEK14-BEJ14,IF(AND(BEF45&gt;BEJ14,BEH45&lt;=BEK14),BEH45-BEF45,IF(AND(BEF45&lt;=BEJ14,BEH45&lt;=BEK14),BEH45-BEJ14,IF(AND(BEF45&gt;BEJ14,BEH45&gt;BEK14),BEK14-BEF45,0)))),0)),0)</f>
        <v>　</v>
      </c>
      <c r="BEK45" s="663"/>
      <c r="BEL45" s="664"/>
      <c r="BEM45" s="662" t="str">
        <f>IFERROR(IF(OR(BEE45="日",BEE45="祝",BEE45=0,BEF45=""),"　",MAX(IF(AND(BEF45&gt;BEP14,BEH45&gt;BEN14),0,IF(AND(BEF45&lt;=BEP14,BEF45&gt;BEM14,BEH45&gt;BEN14),BEP14-BEF45,IF(AND(BEF45&lt;=BEP14,BEF45&lt;=BEM14,BEH45&gt;BEN14),BEP14-BEM14,IF(AND(BEF45&gt;BEM14,BEH45&lt;=BEN14),BEH45-BEF45,IF(AND(BEF45&lt;=BEM14,BEH45&lt;=BEN14),BEH45-BEM14,0))))),0)),0)</f>
        <v>　</v>
      </c>
      <c r="BEN45" s="663"/>
      <c r="BEO45" s="664"/>
      <c r="BEP45" s="662" t="str">
        <f>IFERROR(IF(OR(BEE45="日",BEE45="祝",BEE45=0,BEF45=""),"　",MAX(IF(AND(BEF45&lt;=BEP14,BEH45&gt;BEQ14),BEQ14-BEP14,IF(BEH45&lt;=BEQ14,0,IF(AND(BEF45&gt;BEP14,BEH45&gt;BEQ14),BEQ14-BEF45,0))),0)),0)</f>
        <v>　</v>
      </c>
      <c r="BEQ45" s="663"/>
      <c r="BER45" s="664"/>
      <c r="BES45" s="662" t="str">
        <f>IFERROR(IF(OR(BEE45="日",BEE45="祝",BEE45=0,BEF45=""),"　",MAX(IF(BEF45&gt;BES14,BEH45-BEF45,IF(BEF45&lt;=BES14,BEH45-BES14,0)),0)),0)</f>
        <v>　</v>
      </c>
      <c r="BET45" s="663"/>
      <c r="BEU45" s="664"/>
      <c r="BEV45" s="662" t="str">
        <f>IFERROR(IF(OR(BEE45="日",BEE45="祝",BEE45=0,BEF45=""),"　",MAX(IF(AND(BEF45&lt;=BEV14,BEH45&gt;BEW14),BEW14-BEV14,IF(AND(BEF45&gt;BEV14,BEH45&lt;=BEW14),BEH45-BEF45,IF(AND(BEF45&lt;=BEV14,BEH45&lt;=BEW14),BEH45-BEV14,IF(AND(BEF45&gt;BEV14,BEH45&gt;BEW14),BEW14-BEF45,0)))),0)),0)</f>
        <v>　</v>
      </c>
      <c r="BEW45" s="663"/>
      <c r="BEX45" s="664"/>
      <c r="BEY45" s="662" t="str">
        <f>IFERROR(IF(OR(BEE45="日",BEE45="祝",BEE45=0,BEF45=""),"　",MAX(IF(AND(BEF45&gt;BFB14,BEH45&gt;BEZ14),0,IF(AND(BEF45&lt;=BFB14,BEF45&gt;BEY14,BEH45&gt;BEZ14),BFB14-BEF45,IF(AND(BEF45&lt;=BFB14,BEF45&lt;=BEY14,BEH45&gt;BEZ14),BFB14-BEY14,IF(AND(BEF45&gt;BEY14,BEH45&lt;=BEZ14),BEH45-BEF45,IF(AND(BEF45&lt;=BEY14,BEH45&lt;=BEZ14),BEH45-BEY14,0))))),0)),0)</f>
        <v>　</v>
      </c>
      <c r="BEZ45" s="663"/>
      <c r="BFA45" s="664"/>
      <c r="BFB45" s="662" t="str">
        <f>IFERROR(IF(OR(BEE45="日",BEE45="祝",BEE45=0,BEF45=""),"　",MAX(IF(AND(BEF45&lt;=BFB14,BEH45&gt;BFC14),BFC14-BFB14,IF(BEH45&lt;=BFC14,0,IF(AND(BEF45&gt;BFB14,BEH45&gt;BFC14),BFC14-BEF45,0))),0)),0)</f>
        <v>　</v>
      </c>
      <c r="BFC45" s="663"/>
      <c r="BFD45" s="664"/>
      <c r="BFE45" s="662" t="str">
        <f t="shared" si="27"/>
        <v>　</v>
      </c>
      <c r="BFF45" s="663"/>
      <c r="BFG45" s="664"/>
      <c r="BFH45" s="665" t="str">
        <f>IF(BFK45="×",TIME(0,0,0),IF(BFU4="非常勤",BEJ45,BEV45))</f>
        <v>　</v>
      </c>
      <c r="BFI45" s="666"/>
      <c r="BFJ45" s="667"/>
      <c r="BFK45" s="265"/>
      <c r="BFL45" s="665" t="str">
        <f>IF(BFO45="×",TIME(0,0,0),IF(BFU4="非常勤",BEM45,BEY45))</f>
        <v>　</v>
      </c>
      <c r="BFM45" s="666"/>
      <c r="BFN45" s="667"/>
      <c r="BFO45" s="265"/>
      <c r="BFP45" s="665" t="str">
        <f>IF(BFS45="×",TIME(0,0,0),IF(BFU4="非常勤",BEP45,BFB45))</f>
        <v>　</v>
      </c>
      <c r="BFQ45" s="666"/>
      <c r="BFR45" s="667"/>
      <c r="BFS45" s="265"/>
      <c r="BFT45" s="665" t="str">
        <f>IF(BFW45="×",TIME(0,0,0),IF(BFU4="非常勤",BES45,BFE45))</f>
        <v>　</v>
      </c>
      <c r="BFU45" s="666"/>
      <c r="BFV45" s="667"/>
      <c r="BFW45" s="265"/>
      <c r="BFX45" s="668"/>
      <c r="BFY45" s="669"/>
      <c r="BFZ45" s="668"/>
      <c r="BGA45" s="670"/>
      <c r="BGB45" s="669"/>
      <c r="BGC45" s="671"/>
      <c r="BGD45" s="672"/>
      <c r="BGE45" s="672"/>
      <c r="BGF45" s="673"/>
      <c r="BGG45" s="263">
        <f>$A$45</f>
        <v>31</v>
      </c>
      <c r="BGH45" s="264" t="str">
        <f>$B$45</f>
        <v>土</v>
      </c>
      <c r="BGI45" s="660"/>
      <c r="BGJ45" s="661"/>
      <c r="BGK45" s="660"/>
      <c r="BGL45" s="661"/>
      <c r="BGM45" s="662" t="str">
        <f>IFERROR(IF(OR(BGH45="日",BGH45="祝",BGH45=0,BGI45=""),"　",MAX(IF(AND(BGI45&lt;=BGM14,BGK45&gt;BGN14),BGN14-BGM14,IF(AND(BGI45&gt;BGM14,BGK45&lt;=BGN14),BGK45-BGI45,IF(AND(BGI45&lt;=BGM14,BGK45&lt;=BGN14),BGK45-BGM14,IF(AND(BGI45&gt;BGM14,BGK45&gt;BGN14),BGN14-BGI45,0)))),0)),0)</f>
        <v>　</v>
      </c>
      <c r="BGN45" s="663"/>
      <c r="BGO45" s="664"/>
      <c r="BGP45" s="662" t="str">
        <f>IFERROR(IF(OR(BGH45="日",BGH45="祝",BGH45=0,BGI45=""),"　",MAX(IF(AND(BGI45&gt;BGS14,BGK45&gt;BGQ14),0,IF(AND(BGI45&lt;=BGS14,BGI45&gt;BGP14,BGK45&gt;BGQ14),BGS14-BGI45,IF(AND(BGI45&lt;=BGS14,BGI45&lt;=BGP14,BGK45&gt;BGQ14),BGS14-BGP14,IF(AND(BGI45&gt;BGP14,BGK45&lt;=BGQ14),BGK45-BGI45,IF(AND(BGI45&lt;=BGP14,BGK45&lt;=BGQ14),BGK45-BGP14,0))))),0)),0)</f>
        <v>　</v>
      </c>
      <c r="BGQ45" s="663"/>
      <c r="BGR45" s="664"/>
      <c r="BGS45" s="662" t="str">
        <f>IFERROR(IF(OR(BGH45="日",BGH45="祝",BGH45=0,BGI45=""),"　",MAX(IF(AND(BGI45&lt;=BGS14,BGK45&gt;BGT14),BGT14-BGS14,IF(BGK45&lt;=BGT14,0,IF(AND(BGI45&gt;BGS14,BGK45&gt;BGT14),BGT14-BGI45,0))),0)),0)</f>
        <v>　</v>
      </c>
      <c r="BGT45" s="663"/>
      <c r="BGU45" s="664"/>
      <c r="BGV45" s="662" t="str">
        <f>IFERROR(IF(OR(BGH45="日",BGH45="祝",BGH45=0,BGI45=""),"　",MAX(IF(BGI45&gt;BGV14,BGK45-BGI45,IF(BGI45&lt;=BGV14,BGK45-BGV14,0)),0)),0)</f>
        <v>　</v>
      </c>
      <c r="BGW45" s="663"/>
      <c r="BGX45" s="664"/>
      <c r="BGY45" s="662" t="str">
        <f>IFERROR(IF(OR(BGH45="日",BGH45="祝",BGH45=0,BGI45=""),"　",MAX(IF(AND(BGI45&lt;=BGY14,BGK45&gt;BGZ14),BGZ14-BGY14,IF(AND(BGI45&gt;BGY14,BGK45&lt;=BGZ14),BGK45-BGI45,IF(AND(BGI45&lt;=BGY14,BGK45&lt;=BGZ14),BGK45-BGY14,IF(AND(BGI45&gt;BGY14,BGK45&gt;BGZ14),BGZ14-BGI45,0)))),0)),0)</f>
        <v>　</v>
      </c>
      <c r="BGZ45" s="663"/>
      <c r="BHA45" s="664"/>
      <c r="BHB45" s="662" t="str">
        <f>IFERROR(IF(OR(BGH45="日",BGH45="祝",BGH45=0,BGI45=""),"　",MAX(IF(AND(BGI45&gt;BHE14,BGK45&gt;BHC14),0,IF(AND(BGI45&lt;=BHE14,BGI45&gt;BHB14,BGK45&gt;BHC14),BHE14-BGI45,IF(AND(BGI45&lt;=BHE14,BGI45&lt;=BHB14,BGK45&gt;BHC14),BHE14-BHB14,IF(AND(BGI45&gt;BHB14,BGK45&lt;=BHC14),BGK45-BGI45,IF(AND(BGI45&lt;=BHB14,BGK45&lt;=BHC14),BGK45-BHB14,0))))),0)),0)</f>
        <v>　</v>
      </c>
      <c r="BHC45" s="663"/>
      <c r="BHD45" s="664"/>
      <c r="BHE45" s="662" t="str">
        <f>IFERROR(IF(OR(BGH45="日",BGH45="祝",BGH45=0,BGI45=""),"　",MAX(IF(AND(BGI45&lt;=BHE14,BGK45&gt;BHF14),BHF14-BHE14,IF(BGK45&lt;=BHF14,0,IF(AND(BGI45&gt;BHE14,BGK45&gt;BHF14),BHF14-BGI45,0))),0)),0)</f>
        <v>　</v>
      </c>
      <c r="BHF45" s="663"/>
      <c r="BHG45" s="664"/>
      <c r="BHH45" s="662" t="str">
        <f t="shared" si="28"/>
        <v>　</v>
      </c>
      <c r="BHI45" s="663"/>
      <c r="BHJ45" s="664"/>
      <c r="BHK45" s="665" t="str">
        <f>IF(BHN45="×",TIME(0,0,0),IF(BHX4="非常勤",BGM45,BGY45))</f>
        <v>　</v>
      </c>
      <c r="BHL45" s="666"/>
      <c r="BHM45" s="667"/>
      <c r="BHN45" s="265"/>
      <c r="BHO45" s="665" t="str">
        <f>IF(BHR45="×",TIME(0,0,0),IF(BHX4="非常勤",BGP45,BHB45))</f>
        <v>　</v>
      </c>
      <c r="BHP45" s="666"/>
      <c r="BHQ45" s="667"/>
      <c r="BHR45" s="265"/>
      <c r="BHS45" s="665" t="str">
        <f>IF(BHV45="×",TIME(0,0,0),IF(BHX4="非常勤",BGS45,BHE45))</f>
        <v>　</v>
      </c>
      <c r="BHT45" s="666"/>
      <c r="BHU45" s="667"/>
      <c r="BHV45" s="265"/>
      <c r="BHW45" s="665" t="str">
        <f>IF(BHZ45="×",TIME(0,0,0),IF(BHX4="非常勤",BGV45,BHH45))</f>
        <v>　</v>
      </c>
      <c r="BHX45" s="666"/>
      <c r="BHY45" s="667"/>
      <c r="BHZ45" s="265"/>
      <c r="BIA45" s="668"/>
      <c r="BIB45" s="669"/>
      <c r="BIC45" s="668"/>
      <c r="BID45" s="670"/>
      <c r="BIE45" s="669"/>
      <c r="BIF45" s="671"/>
      <c r="BIG45" s="672"/>
      <c r="BIH45" s="672"/>
      <c r="BII45" s="673"/>
      <c r="BIJ45" s="263">
        <f>$A$45</f>
        <v>31</v>
      </c>
      <c r="BIK45" s="264" t="str">
        <f>$B$45</f>
        <v>土</v>
      </c>
      <c r="BIL45" s="660"/>
      <c r="BIM45" s="661"/>
      <c r="BIN45" s="660"/>
      <c r="BIO45" s="661"/>
      <c r="BIP45" s="662" t="str">
        <f>IFERROR(IF(OR(BIK45="日",BIK45="祝",BIK45=0,BIL45=""),"　",MAX(IF(AND(BIL45&lt;=BIP14,BIN45&gt;BIQ14),BIQ14-BIP14,IF(AND(BIL45&gt;BIP14,BIN45&lt;=BIQ14),BIN45-BIL45,IF(AND(BIL45&lt;=BIP14,BIN45&lt;=BIQ14),BIN45-BIP14,IF(AND(BIL45&gt;BIP14,BIN45&gt;BIQ14),BIQ14-BIL45,0)))),0)),0)</f>
        <v>　</v>
      </c>
      <c r="BIQ45" s="663"/>
      <c r="BIR45" s="664"/>
      <c r="BIS45" s="662" t="str">
        <f>IFERROR(IF(OR(BIK45="日",BIK45="祝",BIK45=0,BIL45=""),"　",MAX(IF(AND(BIL45&gt;BIV14,BIN45&gt;BIT14),0,IF(AND(BIL45&lt;=BIV14,BIL45&gt;BIS14,BIN45&gt;BIT14),BIV14-BIL45,IF(AND(BIL45&lt;=BIV14,BIL45&lt;=BIS14,BIN45&gt;BIT14),BIV14-BIS14,IF(AND(BIL45&gt;BIS14,BIN45&lt;=BIT14),BIN45-BIL45,IF(AND(BIL45&lt;=BIS14,BIN45&lt;=BIT14),BIN45-BIS14,0))))),0)),0)</f>
        <v>　</v>
      </c>
      <c r="BIT45" s="663"/>
      <c r="BIU45" s="664"/>
      <c r="BIV45" s="662" t="str">
        <f>IFERROR(IF(OR(BIK45="日",BIK45="祝",BIK45=0,BIL45=""),"　",MAX(IF(AND(BIL45&lt;=BIV14,BIN45&gt;BIW14),BIW14-BIV14,IF(BIN45&lt;=BIW14,0,IF(AND(BIL45&gt;BIV14,BIN45&gt;BIW14),BIW14-BIL45,0))),0)),0)</f>
        <v>　</v>
      </c>
      <c r="BIW45" s="663"/>
      <c r="BIX45" s="664"/>
      <c r="BIY45" s="662" t="str">
        <f>IFERROR(IF(OR(BIK45="日",BIK45="祝",BIK45=0,BIL45=""),"　",MAX(IF(BIL45&gt;BIY14,BIN45-BIL45,IF(BIL45&lt;=BIY14,BIN45-BIY14,0)),0)),0)</f>
        <v>　</v>
      </c>
      <c r="BIZ45" s="663"/>
      <c r="BJA45" s="664"/>
      <c r="BJB45" s="662" t="str">
        <f>IFERROR(IF(OR(BIK45="日",BIK45="祝",BIK45=0,BIL45=""),"　",MAX(IF(AND(BIL45&lt;=BJB14,BIN45&gt;BJC14),BJC14-BJB14,IF(AND(BIL45&gt;BJB14,BIN45&lt;=BJC14),BIN45-BIL45,IF(AND(BIL45&lt;=BJB14,BIN45&lt;=BJC14),BIN45-BJB14,IF(AND(BIL45&gt;BJB14,BIN45&gt;BJC14),BJC14-BIL45,0)))),0)),0)</f>
        <v>　</v>
      </c>
      <c r="BJC45" s="663"/>
      <c r="BJD45" s="664"/>
      <c r="BJE45" s="662" t="str">
        <f>IFERROR(IF(OR(BIK45="日",BIK45="祝",BIK45=0,BIL45=""),"　",MAX(IF(AND(BIL45&gt;BJH14,BIN45&gt;BJF14),0,IF(AND(BIL45&lt;=BJH14,BIL45&gt;BJE14,BIN45&gt;BJF14),BJH14-BIL45,IF(AND(BIL45&lt;=BJH14,BIL45&lt;=BJE14,BIN45&gt;BJF14),BJH14-BJE14,IF(AND(BIL45&gt;BJE14,BIN45&lt;=BJF14),BIN45-BIL45,IF(AND(BIL45&lt;=BJE14,BIN45&lt;=BJF14),BIN45-BJE14,0))))),0)),0)</f>
        <v>　</v>
      </c>
      <c r="BJF45" s="663"/>
      <c r="BJG45" s="664"/>
      <c r="BJH45" s="662" t="str">
        <f>IFERROR(IF(OR(BIK45="日",BIK45="祝",BIK45=0,BIL45=""),"　",MAX(IF(AND(BIL45&lt;=BJH14,BIN45&gt;BJI14),BJI14-BJH14,IF(BIN45&lt;=BJI14,0,IF(AND(BIL45&gt;BJH14,BIN45&gt;BJI14),BJI14-BIL45,0))),0)),0)</f>
        <v>　</v>
      </c>
      <c r="BJI45" s="663"/>
      <c r="BJJ45" s="664"/>
      <c r="BJK45" s="662" t="str">
        <f t="shared" si="29"/>
        <v>　</v>
      </c>
      <c r="BJL45" s="663"/>
      <c r="BJM45" s="664"/>
      <c r="BJN45" s="665" t="str">
        <f>IF(BJQ45="×",TIME(0,0,0),IF(BKA4="非常勤",BIP45,BJB45))</f>
        <v>　</v>
      </c>
      <c r="BJO45" s="666"/>
      <c r="BJP45" s="667"/>
      <c r="BJQ45" s="265"/>
      <c r="BJR45" s="665" t="str">
        <f>IF(BJU45="×",TIME(0,0,0),IF(BKA4="非常勤",BIS45,BJE45))</f>
        <v>　</v>
      </c>
      <c r="BJS45" s="666"/>
      <c r="BJT45" s="667"/>
      <c r="BJU45" s="265"/>
      <c r="BJV45" s="665" t="str">
        <f>IF(BJY45="×",TIME(0,0,0),IF(BKA4="非常勤",BIV45,BJH45))</f>
        <v>　</v>
      </c>
      <c r="BJW45" s="666"/>
      <c r="BJX45" s="667"/>
      <c r="BJY45" s="265"/>
      <c r="BJZ45" s="665" t="str">
        <f>IF(BKC45="×",TIME(0,0,0),IF(BKA4="非常勤",BIY45,BJK45))</f>
        <v>　</v>
      </c>
      <c r="BKA45" s="666"/>
      <c r="BKB45" s="667"/>
      <c r="BKC45" s="265"/>
      <c r="BKD45" s="668"/>
      <c r="BKE45" s="669"/>
      <c r="BKF45" s="668"/>
      <c r="BKG45" s="670"/>
      <c r="BKH45" s="669"/>
      <c r="BKI45" s="671"/>
      <c r="BKJ45" s="672"/>
      <c r="BKK45" s="672"/>
      <c r="BKL45" s="673"/>
      <c r="BKM45" s="263">
        <f>$A$45</f>
        <v>31</v>
      </c>
      <c r="BKN45" s="264" t="str">
        <f>$B$45</f>
        <v>土</v>
      </c>
      <c r="BKO45" s="660"/>
      <c r="BKP45" s="661"/>
      <c r="BKQ45" s="660"/>
      <c r="BKR45" s="661"/>
      <c r="BKS45" s="662" t="str">
        <f>IFERROR(IF(OR(BKN45="日",BKN45="祝",BKN45=0,BKO45=""),"　",MAX(IF(AND(BKO45&lt;=BKS14,BKQ45&gt;BKT14),BKT14-BKS14,IF(AND(BKO45&gt;BKS14,BKQ45&lt;=BKT14),BKQ45-BKO45,IF(AND(BKO45&lt;=BKS14,BKQ45&lt;=BKT14),BKQ45-BKS14,IF(AND(BKO45&gt;BKS14,BKQ45&gt;BKT14),BKT14-BKO45,0)))),0)),0)</f>
        <v>　</v>
      </c>
      <c r="BKT45" s="663"/>
      <c r="BKU45" s="664"/>
      <c r="BKV45" s="662" t="str">
        <f>IFERROR(IF(OR(BKN45="日",BKN45="祝",BKN45=0,BKO45=""),"　",MAX(IF(AND(BKO45&gt;BKY14,BKQ45&gt;BKW14),0,IF(AND(BKO45&lt;=BKY14,BKO45&gt;BKV14,BKQ45&gt;BKW14),BKY14-BKO45,IF(AND(BKO45&lt;=BKY14,BKO45&lt;=BKV14,BKQ45&gt;BKW14),BKY14-BKV14,IF(AND(BKO45&gt;BKV14,BKQ45&lt;=BKW14),BKQ45-BKO45,IF(AND(BKO45&lt;=BKV14,BKQ45&lt;=BKW14),BKQ45-BKV14,0))))),0)),0)</f>
        <v>　</v>
      </c>
      <c r="BKW45" s="663"/>
      <c r="BKX45" s="664"/>
      <c r="BKY45" s="662" t="str">
        <f>IFERROR(IF(OR(BKN45="日",BKN45="祝",BKN45=0,BKO45=""),"　",MAX(IF(AND(BKO45&lt;=BKY14,BKQ45&gt;BKZ14),BKZ14-BKY14,IF(BKQ45&lt;=BKZ14,0,IF(AND(BKO45&gt;BKY14,BKQ45&gt;BKZ14),BKZ14-BKO45,0))),0)),0)</f>
        <v>　</v>
      </c>
      <c r="BKZ45" s="663"/>
      <c r="BLA45" s="664"/>
      <c r="BLB45" s="662" t="str">
        <f>IFERROR(IF(OR(BKN45="日",BKN45="祝",BKN45=0,BKO45=""),"　",MAX(IF(BKO45&gt;BLB14,BKQ45-BKO45,IF(BKO45&lt;=BLB14,BKQ45-BLB14,0)),0)),0)</f>
        <v>　</v>
      </c>
      <c r="BLC45" s="663"/>
      <c r="BLD45" s="664"/>
      <c r="BLE45" s="662" t="str">
        <f>IFERROR(IF(OR(BKN45="日",BKN45="祝",BKN45=0,BKO45=""),"　",MAX(IF(AND(BKO45&lt;=BLE14,BKQ45&gt;BLF14),BLF14-BLE14,IF(AND(BKO45&gt;BLE14,BKQ45&lt;=BLF14),BKQ45-BKO45,IF(AND(BKO45&lt;=BLE14,BKQ45&lt;=BLF14),BKQ45-BLE14,IF(AND(BKO45&gt;BLE14,BKQ45&gt;BLF14),BLF14-BKO45,0)))),0)),0)</f>
        <v>　</v>
      </c>
      <c r="BLF45" s="663"/>
      <c r="BLG45" s="664"/>
      <c r="BLH45" s="662" t="str">
        <f>IFERROR(IF(OR(BKN45="日",BKN45="祝",BKN45=0,BKO45=""),"　",MAX(IF(AND(BKO45&gt;BLK14,BKQ45&gt;BLI14),0,IF(AND(BKO45&lt;=BLK14,BKO45&gt;BLH14,BKQ45&gt;BLI14),BLK14-BKO45,IF(AND(BKO45&lt;=BLK14,BKO45&lt;=BLH14,BKQ45&gt;BLI14),BLK14-BLH14,IF(AND(BKO45&gt;BLH14,BKQ45&lt;=BLI14),BKQ45-BKO45,IF(AND(BKO45&lt;=BLH14,BKQ45&lt;=BLI14),BKQ45-BLH14,0))))),0)),0)</f>
        <v>　</v>
      </c>
      <c r="BLI45" s="663"/>
      <c r="BLJ45" s="664"/>
      <c r="BLK45" s="662" t="str">
        <f>IFERROR(IF(OR(BKN45="日",BKN45="祝",BKN45=0,BKO45=""),"　",MAX(IF(AND(BKO45&lt;=BLK14,BKQ45&gt;BLL14),BLL14-BLK14,IF(BKQ45&lt;=BLL14,0,IF(AND(BKO45&gt;BLK14,BKQ45&gt;BLL14),BLL14-BKO45,0))),0)),0)</f>
        <v>　</v>
      </c>
      <c r="BLL45" s="663"/>
      <c r="BLM45" s="664"/>
      <c r="BLN45" s="662" t="str">
        <f t="shared" si="30"/>
        <v>　</v>
      </c>
      <c r="BLO45" s="663"/>
      <c r="BLP45" s="664"/>
      <c r="BLQ45" s="665" t="str">
        <f>IF(BLT45="×",TIME(0,0,0),IF(BMD4="非常勤",BKS45,BLE45))</f>
        <v>　</v>
      </c>
      <c r="BLR45" s="666"/>
      <c r="BLS45" s="667"/>
      <c r="BLT45" s="265"/>
      <c r="BLU45" s="665" t="str">
        <f>IF(BLX45="×",TIME(0,0,0),IF(BMD4="非常勤",BKV45,BLH45))</f>
        <v>　</v>
      </c>
      <c r="BLV45" s="666"/>
      <c r="BLW45" s="667"/>
      <c r="BLX45" s="265"/>
      <c r="BLY45" s="665" t="str">
        <f>IF(BMB45="×",TIME(0,0,0),IF(BMD4="非常勤",BKY45,BLK45))</f>
        <v>　</v>
      </c>
      <c r="BLZ45" s="666"/>
      <c r="BMA45" s="667"/>
      <c r="BMB45" s="265"/>
      <c r="BMC45" s="665" t="str">
        <f>IF(BMF45="×",TIME(0,0,0),IF(BMD4="非常勤",BLB45,BLN45))</f>
        <v>　</v>
      </c>
      <c r="BMD45" s="666"/>
      <c r="BME45" s="667"/>
      <c r="BMF45" s="265"/>
      <c r="BMG45" s="668"/>
      <c r="BMH45" s="669"/>
      <c r="BMI45" s="668"/>
      <c r="BMJ45" s="670"/>
      <c r="BMK45" s="669"/>
      <c r="BML45" s="671"/>
      <c r="BMM45" s="672"/>
      <c r="BMN45" s="672"/>
      <c r="BMO45" s="673"/>
      <c r="BMP45" s="263">
        <f>$A$45</f>
        <v>31</v>
      </c>
      <c r="BMQ45" s="264" t="str">
        <f>$B$45</f>
        <v>土</v>
      </c>
      <c r="BMR45" s="660"/>
      <c r="BMS45" s="661"/>
      <c r="BMT45" s="660"/>
      <c r="BMU45" s="661"/>
      <c r="BMV45" s="662" t="str">
        <f>IFERROR(IF(OR(BMQ45="日",BMQ45="祝",BMQ45=0,BMR45=""),"　",MAX(IF(AND(BMR45&lt;=BMV14,BMT45&gt;BMW14),BMW14-BMV14,IF(AND(BMR45&gt;BMV14,BMT45&lt;=BMW14),BMT45-BMR45,IF(AND(BMR45&lt;=BMV14,BMT45&lt;=BMW14),BMT45-BMV14,IF(AND(BMR45&gt;BMV14,BMT45&gt;BMW14),BMW14-BMR45,0)))),0)),0)</f>
        <v>　</v>
      </c>
      <c r="BMW45" s="663"/>
      <c r="BMX45" s="664"/>
      <c r="BMY45" s="662" t="str">
        <f>IFERROR(IF(OR(BMQ45="日",BMQ45="祝",BMQ45=0,BMR45=""),"　",MAX(IF(AND(BMR45&gt;BNB14,BMT45&gt;BMZ14),0,IF(AND(BMR45&lt;=BNB14,BMR45&gt;BMY14,BMT45&gt;BMZ14),BNB14-BMR45,IF(AND(BMR45&lt;=BNB14,BMR45&lt;=BMY14,BMT45&gt;BMZ14),BNB14-BMY14,IF(AND(BMR45&gt;BMY14,BMT45&lt;=BMZ14),BMT45-BMR45,IF(AND(BMR45&lt;=BMY14,BMT45&lt;=BMZ14),BMT45-BMY14,0))))),0)),0)</f>
        <v>　</v>
      </c>
      <c r="BMZ45" s="663"/>
      <c r="BNA45" s="664"/>
      <c r="BNB45" s="662" t="str">
        <f>IFERROR(IF(OR(BMQ45="日",BMQ45="祝",BMQ45=0,BMR45=""),"　",MAX(IF(AND(BMR45&lt;=BNB14,BMT45&gt;BNC14),BNC14-BNB14,IF(BMT45&lt;=BNC14,0,IF(AND(BMR45&gt;BNB14,BMT45&gt;BNC14),BNC14-BMR45,0))),0)),0)</f>
        <v>　</v>
      </c>
      <c r="BNC45" s="663"/>
      <c r="BND45" s="664"/>
      <c r="BNE45" s="662" t="str">
        <f>IFERROR(IF(OR(BMQ45="日",BMQ45="祝",BMQ45=0,BMR45=""),"　",MAX(IF(BMR45&gt;BNE14,BMT45-BMR45,IF(BMR45&lt;=BNE14,BMT45-BNE14,0)),0)),0)</f>
        <v>　</v>
      </c>
      <c r="BNF45" s="663"/>
      <c r="BNG45" s="664"/>
      <c r="BNH45" s="662" t="str">
        <f>IFERROR(IF(OR(BMQ45="日",BMQ45="祝",BMQ45=0,BMR45=""),"　",MAX(IF(AND(BMR45&lt;=BNH14,BMT45&gt;BNI14),BNI14-BNH14,IF(AND(BMR45&gt;BNH14,BMT45&lt;=BNI14),BMT45-BMR45,IF(AND(BMR45&lt;=BNH14,BMT45&lt;=BNI14),BMT45-BNH14,IF(AND(BMR45&gt;BNH14,BMT45&gt;BNI14),BNI14-BMR45,0)))),0)),0)</f>
        <v>　</v>
      </c>
      <c r="BNI45" s="663"/>
      <c r="BNJ45" s="664"/>
      <c r="BNK45" s="662" t="str">
        <f>IFERROR(IF(OR(BMQ45="日",BMQ45="祝",BMQ45=0,BMR45=""),"　",MAX(IF(AND(BMR45&gt;BNN14,BMT45&gt;BNL14),0,IF(AND(BMR45&lt;=BNN14,BMR45&gt;BNK14,BMT45&gt;BNL14),BNN14-BMR45,IF(AND(BMR45&lt;=BNN14,BMR45&lt;=BNK14,BMT45&gt;BNL14),BNN14-BNK14,IF(AND(BMR45&gt;BNK14,BMT45&lt;=BNL14),BMT45-BMR45,IF(AND(BMR45&lt;=BNK14,BMT45&lt;=BNL14),BMT45-BNK14,0))))),0)),0)</f>
        <v>　</v>
      </c>
      <c r="BNL45" s="663"/>
      <c r="BNM45" s="664"/>
      <c r="BNN45" s="662" t="str">
        <f>IFERROR(IF(OR(BMQ45="日",BMQ45="祝",BMQ45=0,BMR45=""),"　",MAX(IF(AND(BMR45&lt;=BNN14,BMT45&gt;BNO14),BNO14-BNN14,IF(BMT45&lt;=BNO14,0,IF(AND(BMR45&gt;BNN14,BMT45&gt;BNO14),BNO14-BMR45,0))),0)),0)</f>
        <v>　</v>
      </c>
      <c r="BNO45" s="663"/>
      <c r="BNP45" s="664"/>
      <c r="BNQ45" s="662" t="str">
        <f t="shared" si="31"/>
        <v>　</v>
      </c>
      <c r="BNR45" s="663"/>
      <c r="BNS45" s="664"/>
      <c r="BNT45" s="665" t="str">
        <f>IF(BNW45="×",TIME(0,0,0),IF(BOG4="非常勤",BMV45,BNH45))</f>
        <v>　</v>
      </c>
      <c r="BNU45" s="666"/>
      <c r="BNV45" s="667"/>
      <c r="BNW45" s="265"/>
      <c r="BNX45" s="665" t="str">
        <f>IF(BOA45="×",TIME(0,0,0),IF(BOG4="非常勤",BMY45,BNK45))</f>
        <v>　</v>
      </c>
      <c r="BNY45" s="666"/>
      <c r="BNZ45" s="667"/>
      <c r="BOA45" s="265"/>
      <c r="BOB45" s="665" t="str">
        <f>IF(BOE45="×",TIME(0,0,0),IF(BOG4="非常勤",BNB45,BNN45))</f>
        <v>　</v>
      </c>
      <c r="BOC45" s="666"/>
      <c r="BOD45" s="667"/>
      <c r="BOE45" s="265"/>
      <c r="BOF45" s="665" t="str">
        <f>IF(BOI45="×",TIME(0,0,0),IF(BOG4="非常勤",BNE45,BNQ45))</f>
        <v>　</v>
      </c>
      <c r="BOG45" s="666"/>
      <c r="BOH45" s="667"/>
      <c r="BOI45" s="265"/>
      <c r="BOJ45" s="668"/>
      <c r="BOK45" s="669"/>
      <c r="BOL45" s="668"/>
      <c r="BOM45" s="670"/>
      <c r="BON45" s="669"/>
      <c r="BOO45" s="671"/>
      <c r="BOP45" s="672"/>
      <c r="BOQ45" s="672"/>
      <c r="BOR45" s="673"/>
      <c r="BOS45" s="263">
        <f>$A$45</f>
        <v>31</v>
      </c>
      <c r="BOT45" s="264" t="str">
        <f>$B$45</f>
        <v>土</v>
      </c>
      <c r="BOU45" s="660"/>
      <c r="BOV45" s="661"/>
      <c r="BOW45" s="660"/>
      <c r="BOX45" s="661"/>
      <c r="BOY45" s="662" t="str">
        <f>IFERROR(IF(OR(BOT45="日",BOT45="祝",BOT45=0,BOU45=""),"　",MAX(IF(AND(BOU45&lt;=BOY14,BOW45&gt;BOZ14),BOZ14-BOY14,IF(AND(BOU45&gt;BOY14,BOW45&lt;=BOZ14),BOW45-BOU45,IF(AND(BOU45&lt;=BOY14,BOW45&lt;=BOZ14),BOW45-BOY14,IF(AND(BOU45&gt;BOY14,BOW45&gt;BOZ14),BOZ14-BOU45,0)))),0)),0)</f>
        <v>　</v>
      </c>
      <c r="BOZ45" s="663"/>
      <c r="BPA45" s="664"/>
      <c r="BPB45" s="662" t="str">
        <f>IFERROR(IF(OR(BOT45="日",BOT45="祝",BOT45=0,BOU45=""),"　",MAX(IF(AND(BOU45&gt;BPE14,BOW45&gt;BPC14),0,IF(AND(BOU45&lt;=BPE14,BOU45&gt;BPB14,BOW45&gt;BPC14),BPE14-BOU45,IF(AND(BOU45&lt;=BPE14,BOU45&lt;=BPB14,BOW45&gt;BPC14),BPE14-BPB14,IF(AND(BOU45&gt;BPB14,BOW45&lt;=BPC14),BOW45-BOU45,IF(AND(BOU45&lt;=BPB14,BOW45&lt;=BPC14),BOW45-BPB14,0))))),0)),0)</f>
        <v>　</v>
      </c>
      <c r="BPC45" s="663"/>
      <c r="BPD45" s="664"/>
      <c r="BPE45" s="662" t="str">
        <f>IFERROR(IF(OR(BOT45="日",BOT45="祝",BOT45=0,BOU45=""),"　",MAX(IF(AND(BOU45&lt;=BPE14,BOW45&gt;BPF14),BPF14-BPE14,IF(BOW45&lt;=BPF14,0,IF(AND(BOU45&gt;BPE14,BOW45&gt;BPF14),BPF14-BOU45,0))),0)),0)</f>
        <v>　</v>
      </c>
      <c r="BPF45" s="663"/>
      <c r="BPG45" s="664"/>
      <c r="BPH45" s="662" t="str">
        <f>IFERROR(IF(OR(BOT45="日",BOT45="祝",BOT45=0,BOU45=""),"　",MAX(IF(BOU45&gt;BPH14,BOW45-BOU45,IF(BOU45&lt;=BPH14,BOW45-BPH14,0)),0)),0)</f>
        <v>　</v>
      </c>
      <c r="BPI45" s="663"/>
      <c r="BPJ45" s="664"/>
      <c r="BPK45" s="662" t="str">
        <f>IFERROR(IF(OR(BOT45="日",BOT45="祝",BOT45=0,BOU45=""),"　",MAX(IF(AND(BOU45&lt;=BPK14,BOW45&gt;BPL14),BPL14-BPK14,IF(AND(BOU45&gt;BPK14,BOW45&lt;=BPL14),BOW45-BOU45,IF(AND(BOU45&lt;=BPK14,BOW45&lt;=BPL14),BOW45-BPK14,IF(AND(BOU45&gt;BPK14,BOW45&gt;BPL14),BPL14-BOU45,0)))),0)),0)</f>
        <v>　</v>
      </c>
      <c r="BPL45" s="663"/>
      <c r="BPM45" s="664"/>
      <c r="BPN45" s="662" t="str">
        <f>IFERROR(IF(OR(BOT45="日",BOT45="祝",BOT45=0,BOU45=""),"　",MAX(IF(AND(BOU45&gt;BPQ14,BOW45&gt;BPO14),0,IF(AND(BOU45&lt;=BPQ14,BOU45&gt;BPN14,BOW45&gt;BPO14),BPQ14-BOU45,IF(AND(BOU45&lt;=BPQ14,BOU45&lt;=BPN14,BOW45&gt;BPO14),BPQ14-BPN14,IF(AND(BOU45&gt;BPN14,BOW45&lt;=BPO14),BOW45-BOU45,IF(AND(BOU45&lt;=BPN14,BOW45&lt;=BPO14),BOW45-BPN14,0))))),0)),0)</f>
        <v>　</v>
      </c>
      <c r="BPO45" s="663"/>
      <c r="BPP45" s="664"/>
      <c r="BPQ45" s="662" t="str">
        <f>IFERROR(IF(OR(BOT45="日",BOT45="祝",BOT45=0,BOU45=""),"　",MAX(IF(AND(BOU45&lt;=BPQ14,BOW45&gt;BPR14),BPR14-BPQ14,IF(BOW45&lt;=BPR14,0,IF(AND(BOU45&gt;BPQ14,BOW45&gt;BPR14),BPR14-BOU45,0))),0)),0)</f>
        <v>　</v>
      </c>
      <c r="BPR45" s="663"/>
      <c r="BPS45" s="664"/>
      <c r="BPT45" s="662" t="str">
        <f t="shared" si="32"/>
        <v>　</v>
      </c>
      <c r="BPU45" s="663"/>
      <c r="BPV45" s="664"/>
      <c r="BPW45" s="665" t="str">
        <f>IF(BPZ45="×",TIME(0,0,0),IF(BQJ4="非常勤",BOY45,BPK45))</f>
        <v>　</v>
      </c>
      <c r="BPX45" s="666"/>
      <c r="BPY45" s="667"/>
      <c r="BPZ45" s="265"/>
      <c r="BQA45" s="665" t="str">
        <f>IF(BQD45="×",TIME(0,0,0),IF(BQJ4="非常勤",BPB45,BPN45))</f>
        <v>　</v>
      </c>
      <c r="BQB45" s="666"/>
      <c r="BQC45" s="667"/>
      <c r="BQD45" s="265"/>
      <c r="BQE45" s="665" t="str">
        <f>IF(BQH45="×",TIME(0,0,0),IF(BQJ4="非常勤",BPE45,BPQ45))</f>
        <v>　</v>
      </c>
      <c r="BQF45" s="666"/>
      <c r="BQG45" s="667"/>
      <c r="BQH45" s="265"/>
      <c r="BQI45" s="665" t="str">
        <f>IF(BQL45="×",TIME(0,0,0),IF(BQJ4="非常勤",BPH45,BPT45))</f>
        <v>　</v>
      </c>
      <c r="BQJ45" s="666"/>
      <c r="BQK45" s="667"/>
      <c r="BQL45" s="265"/>
      <c r="BQM45" s="668"/>
      <c r="BQN45" s="669"/>
      <c r="BQO45" s="668"/>
      <c r="BQP45" s="670"/>
      <c r="BQQ45" s="669"/>
      <c r="BQR45" s="671"/>
      <c r="BQS45" s="672"/>
      <c r="BQT45" s="672"/>
      <c r="BQU45" s="673"/>
      <c r="BQV45" s="263">
        <f>$A$45</f>
        <v>31</v>
      </c>
      <c r="BQW45" s="264" t="str">
        <f>$B$45</f>
        <v>土</v>
      </c>
      <c r="BQX45" s="660"/>
      <c r="BQY45" s="661"/>
      <c r="BQZ45" s="660"/>
      <c r="BRA45" s="661"/>
      <c r="BRB45" s="662" t="str">
        <f>IFERROR(IF(OR(BQW45="日",BQW45="祝",BQW45=0,BQX45=""),"　",MAX(IF(AND(BQX45&lt;=BRB14,BQZ45&gt;BRC14),BRC14-BRB14,IF(AND(BQX45&gt;BRB14,BQZ45&lt;=BRC14),BQZ45-BQX45,IF(AND(BQX45&lt;=BRB14,BQZ45&lt;=BRC14),BQZ45-BRB14,IF(AND(BQX45&gt;BRB14,BQZ45&gt;BRC14),BRC14-BQX45,0)))),0)),0)</f>
        <v>　</v>
      </c>
      <c r="BRC45" s="663"/>
      <c r="BRD45" s="664"/>
      <c r="BRE45" s="662" t="str">
        <f>IFERROR(IF(OR(BQW45="日",BQW45="祝",BQW45=0,BQX45=""),"　",MAX(IF(AND(BQX45&gt;BRH14,BQZ45&gt;BRF14),0,IF(AND(BQX45&lt;=BRH14,BQX45&gt;BRE14,BQZ45&gt;BRF14),BRH14-BQX45,IF(AND(BQX45&lt;=BRH14,BQX45&lt;=BRE14,BQZ45&gt;BRF14),BRH14-BRE14,IF(AND(BQX45&gt;BRE14,BQZ45&lt;=BRF14),BQZ45-BQX45,IF(AND(BQX45&lt;=BRE14,BQZ45&lt;=BRF14),BQZ45-BRE14,0))))),0)),0)</f>
        <v>　</v>
      </c>
      <c r="BRF45" s="663"/>
      <c r="BRG45" s="664"/>
      <c r="BRH45" s="662" t="str">
        <f>IFERROR(IF(OR(BQW45="日",BQW45="祝",BQW45=0,BQX45=""),"　",MAX(IF(AND(BQX45&lt;=BRH14,BQZ45&gt;BRI14),BRI14-BRH14,IF(BQZ45&lt;=BRI14,0,IF(AND(BQX45&gt;BRH14,BQZ45&gt;BRI14),BRI14-BQX45,0))),0)),0)</f>
        <v>　</v>
      </c>
      <c r="BRI45" s="663"/>
      <c r="BRJ45" s="664"/>
      <c r="BRK45" s="662" t="str">
        <f>IFERROR(IF(OR(BQW45="日",BQW45="祝",BQW45=0,BQX45=""),"　",MAX(IF(BQX45&gt;BRK14,BQZ45-BQX45,IF(BQX45&lt;=BRK14,BQZ45-BRK14,0)),0)),0)</f>
        <v>　</v>
      </c>
      <c r="BRL45" s="663"/>
      <c r="BRM45" s="664"/>
      <c r="BRN45" s="662" t="str">
        <f>IFERROR(IF(OR(BQW45="日",BQW45="祝",BQW45=0,BQX45=""),"　",MAX(IF(AND(BQX45&lt;=BRN14,BQZ45&gt;BRO14),BRO14-BRN14,IF(AND(BQX45&gt;BRN14,BQZ45&lt;=BRO14),BQZ45-BQX45,IF(AND(BQX45&lt;=BRN14,BQZ45&lt;=BRO14),BQZ45-BRN14,IF(AND(BQX45&gt;BRN14,BQZ45&gt;BRO14),BRO14-BQX45,0)))),0)),0)</f>
        <v>　</v>
      </c>
      <c r="BRO45" s="663"/>
      <c r="BRP45" s="664"/>
      <c r="BRQ45" s="662" t="str">
        <f>IFERROR(IF(OR(BQW45="日",BQW45="祝",BQW45=0,BQX45=""),"　",MAX(IF(AND(BQX45&gt;BRT14,BQZ45&gt;BRR14),0,IF(AND(BQX45&lt;=BRT14,BQX45&gt;BRQ14,BQZ45&gt;BRR14),BRT14-BQX45,IF(AND(BQX45&lt;=BRT14,BQX45&lt;=BRQ14,BQZ45&gt;BRR14),BRT14-BRQ14,IF(AND(BQX45&gt;BRQ14,BQZ45&lt;=BRR14),BQZ45-BQX45,IF(AND(BQX45&lt;=BRQ14,BQZ45&lt;=BRR14),BQZ45-BRQ14,0))))),0)),0)</f>
        <v>　</v>
      </c>
      <c r="BRR45" s="663"/>
      <c r="BRS45" s="664"/>
      <c r="BRT45" s="662" t="str">
        <f>IFERROR(IF(OR(BQW45="日",BQW45="祝",BQW45=0,BQX45=""),"　",MAX(IF(AND(BQX45&lt;=BRT14,BQZ45&gt;BRU14),BRU14-BRT14,IF(BQZ45&lt;=BRU14,0,IF(AND(BQX45&gt;BRT14,BQZ45&gt;BRU14),BRU14-BQX45,0))),0)),0)</f>
        <v>　</v>
      </c>
      <c r="BRU45" s="663"/>
      <c r="BRV45" s="664"/>
      <c r="BRW45" s="662" t="str">
        <f t="shared" si="33"/>
        <v>　</v>
      </c>
      <c r="BRX45" s="663"/>
      <c r="BRY45" s="664"/>
      <c r="BRZ45" s="665" t="str">
        <f>IF(BSC45="×",TIME(0,0,0),IF(BSM4="非常勤",BRB45,BRN45))</f>
        <v>　</v>
      </c>
      <c r="BSA45" s="666"/>
      <c r="BSB45" s="667"/>
      <c r="BSC45" s="265"/>
      <c r="BSD45" s="665" t="str">
        <f>IF(BSG45="×",TIME(0,0,0),IF(BSM4="非常勤",BRE45,BRQ45))</f>
        <v>　</v>
      </c>
      <c r="BSE45" s="666"/>
      <c r="BSF45" s="667"/>
      <c r="BSG45" s="265"/>
      <c r="BSH45" s="665" t="str">
        <f>IF(BSK45="×",TIME(0,0,0),IF(BSM4="非常勤",BRH45,BRT45))</f>
        <v>　</v>
      </c>
      <c r="BSI45" s="666"/>
      <c r="BSJ45" s="667"/>
      <c r="BSK45" s="265"/>
      <c r="BSL45" s="665" t="str">
        <f>IF(BSO45="×",TIME(0,0,0),IF(BSM4="非常勤",BRK45,BRW45))</f>
        <v>　</v>
      </c>
      <c r="BSM45" s="666"/>
      <c r="BSN45" s="667"/>
      <c r="BSO45" s="265"/>
      <c r="BSP45" s="668"/>
      <c r="BSQ45" s="669"/>
      <c r="BSR45" s="668"/>
      <c r="BSS45" s="670"/>
      <c r="BST45" s="669"/>
      <c r="BSU45" s="671"/>
      <c r="BSV45" s="672"/>
      <c r="BSW45" s="672"/>
      <c r="BSX45" s="673"/>
      <c r="BSY45" s="263">
        <f>$A$45</f>
        <v>31</v>
      </c>
      <c r="BSZ45" s="264" t="str">
        <f>$B$45</f>
        <v>土</v>
      </c>
      <c r="BTA45" s="660"/>
      <c r="BTB45" s="661"/>
      <c r="BTC45" s="660"/>
      <c r="BTD45" s="661"/>
      <c r="BTE45" s="662" t="str">
        <f>IFERROR(IF(OR(BSZ45="日",BSZ45="祝",BSZ45=0,BTA45=""),"　",MAX(IF(AND(BTA45&lt;=BTE14,BTC45&gt;BTF14),BTF14-BTE14,IF(AND(BTA45&gt;BTE14,BTC45&lt;=BTF14),BTC45-BTA45,IF(AND(BTA45&lt;=BTE14,BTC45&lt;=BTF14),BTC45-BTE14,IF(AND(BTA45&gt;BTE14,BTC45&gt;BTF14),BTF14-BTA45,0)))),0)),0)</f>
        <v>　</v>
      </c>
      <c r="BTF45" s="663"/>
      <c r="BTG45" s="664"/>
      <c r="BTH45" s="662" t="str">
        <f>IFERROR(IF(OR(BSZ45="日",BSZ45="祝",BSZ45=0,BTA45=""),"　",MAX(IF(AND(BTA45&gt;BTK14,BTC45&gt;BTI14),0,IF(AND(BTA45&lt;=BTK14,BTA45&gt;BTH14,BTC45&gt;BTI14),BTK14-BTA45,IF(AND(BTA45&lt;=BTK14,BTA45&lt;=BTH14,BTC45&gt;BTI14),BTK14-BTH14,IF(AND(BTA45&gt;BTH14,BTC45&lt;=BTI14),BTC45-BTA45,IF(AND(BTA45&lt;=BTH14,BTC45&lt;=BTI14),BTC45-BTH14,0))))),0)),0)</f>
        <v>　</v>
      </c>
      <c r="BTI45" s="663"/>
      <c r="BTJ45" s="664"/>
      <c r="BTK45" s="662" t="str">
        <f>IFERROR(IF(OR(BSZ45="日",BSZ45="祝",BSZ45=0,BTA45=""),"　",MAX(IF(AND(BTA45&lt;=BTK14,BTC45&gt;BTL14),BTL14-BTK14,IF(BTC45&lt;=BTL14,0,IF(AND(BTA45&gt;BTK14,BTC45&gt;BTL14),BTL14-BTA45,0))),0)),0)</f>
        <v>　</v>
      </c>
      <c r="BTL45" s="663"/>
      <c r="BTM45" s="664"/>
      <c r="BTN45" s="662" t="str">
        <f>IFERROR(IF(OR(BSZ45="日",BSZ45="祝",BSZ45=0,BTA45=""),"　",MAX(IF(BTA45&gt;BTN14,BTC45-BTA45,IF(BTA45&lt;=BTN14,BTC45-BTN14,0)),0)),0)</f>
        <v>　</v>
      </c>
      <c r="BTO45" s="663"/>
      <c r="BTP45" s="664"/>
      <c r="BTQ45" s="662" t="str">
        <f>IFERROR(IF(OR(BSZ45="日",BSZ45="祝",BSZ45=0,BTA45=""),"　",MAX(IF(AND(BTA45&lt;=BTQ14,BTC45&gt;BTR14),BTR14-BTQ14,IF(AND(BTA45&gt;BTQ14,BTC45&lt;=BTR14),BTC45-BTA45,IF(AND(BTA45&lt;=BTQ14,BTC45&lt;=BTR14),BTC45-BTQ14,IF(AND(BTA45&gt;BTQ14,BTC45&gt;BTR14),BTR14-BTA45,0)))),0)),0)</f>
        <v>　</v>
      </c>
      <c r="BTR45" s="663"/>
      <c r="BTS45" s="664"/>
      <c r="BTT45" s="662" t="str">
        <f>IFERROR(IF(OR(BSZ45="日",BSZ45="祝",BSZ45=0,BTA45=""),"　",MAX(IF(AND(BTA45&gt;BTW14,BTC45&gt;BTU14),0,IF(AND(BTA45&lt;=BTW14,BTA45&gt;BTT14,BTC45&gt;BTU14),BTW14-BTA45,IF(AND(BTA45&lt;=BTW14,BTA45&lt;=BTT14,BTC45&gt;BTU14),BTW14-BTT14,IF(AND(BTA45&gt;BTT14,BTC45&lt;=BTU14),BTC45-BTA45,IF(AND(BTA45&lt;=BTT14,BTC45&lt;=BTU14),BTC45-BTT14,0))))),0)),0)</f>
        <v>　</v>
      </c>
      <c r="BTU45" s="663"/>
      <c r="BTV45" s="664"/>
      <c r="BTW45" s="662" t="str">
        <f>IFERROR(IF(OR(BSZ45="日",BSZ45="祝",BSZ45=0,BTA45=""),"　",MAX(IF(AND(BTA45&lt;=BTW14,BTC45&gt;BTX14),BTX14-BTW14,IF(BTC45&lt;=BTX14,0,IF(AND(BTA45&gt;BTW14,BTC45&gt;BTX14),BTX14-BTA45,0))),0)),0)</f>
        <v>　</v>
      </c>
      <c r="BTX45" s="663"/>
      <c r="BTY45" s="664"/>
      <c r="BTZ45" s="662" t="str">
        <f t="shared" si="34"/>
        <v>　</v>
      </c>
      <c r="BUA45" s="663"/>
      <c r="BUB45" s="664"/>
      <c r="BUC45" s="665" t="str">
        <f>IF(BUF45="×",TIME(0,0,0),IF(BUP4="非常勤",BTE45,BTQ45))</f>
        <v>　</v>
      </c>
      <c r="BUD45" s="666"/>
      <c r="BUE45" s="667"/>
      <c r="BUF45" s="265"/>
      <c r="BUG45" s="665" t="str">
        <f>IF(BUJ45="×",TIME(0,0,0),IF(BUP4="非常勤",BTH45,BTT45))</f>
        <v>　</v>
      </c>
      <c r="BUH45" s="666"/>
      <c r="BUI45" s="667"/>
      <c r="BUJ45" s="265"/>
      <c r="BUK45" s="665" t="str">
        <f>IF(BUN45="×",TIME(0,0,0),IF(BUP4="非常勤",BTK45,BTW45))</f>
        <v>　</v>
      </c>
      <c r="BUL45" s="666"/>
      <c r="BUM45" s="667"/>
      <c r="BUN45" s="265"/>
      <c r="BUO45" s="665" t="str">
        <f>IF(BUR45="×",TIME(0,0,0),IF(BUP4="非常勤",BTN45,BTZ45))</f>
        <v>　</v>
      </c>
      <c r="BUP45" s="666"/>
      <c r="BUQ45" s="667"/>
      <c r="BUR45" s="265"/>
      <c r="BUS45" s="668"/>
      <c r="BUT45" s="669"/>
      <c r="BUU45" s="668"/>
      <c r="BUV45" s="670"/>
      <c r="BUW45" s="669"/>
      <c r="BUX45" s="671"/>
      <c r="BUY45" s="672"/>
      <c r="BUZ45" s="672"/>
      <c r="BVA45" s="673"/>
      <c r="BVB45" s="263">
        <f>$A$45</f>
        <v>31</v>
      </c>
      <c r="BVC45" s="264" t="str">
        <f>$B$45</f>
        <v>土</v>
      </c>
      <c r="BVD45" s="660"/>
      <c r="BVE45" s="661"/>
      <c r="BVF45" s="660"/>
      <c r="BVG45" s="661"/>
      <c r="BVH45" s="662" t="str">
        <f>IFERROR(IF(OR(BVC45="日",BVC45="祝",BVC45=0,BVD45=""),"　",MAX(IF(AND(BVD45&lt;=BVH14,BVF45&gt;BVI14),BVI14-BVH14,IF(AND(BVD45&gt;BVH14,BVF45&lt;=BVI14),BVF45-BVD45,IF(AND(BVD45&lt;=BVH14,BVF45&lt;=BVI14),BVF45-BVH14,IF(AND(BVD45&gt;BVH14,BVF45&gt;BVI14),BVI14-BVD45,0)))),0)),0)</f>
        <v>　</v>
      </c>
      <c r="BVI45" s="663"/>
      <c r="BVJ45" s="664"/>
      <c r="BVK45" s="662" t="str">
        <f>IFERROR(IF(OR(BVC45="日",BVC45="祝",BVC45=0,BVD45=""),"　",MAX(IF(AND(BVD45&gt;BVN14,BVF45&gt;BVL14),0,IF(AND(BVD45&lt;=BVN14,BVD45&gt;BVK14,BVF45&gt;BVL14),BVN14-BVD45,IF(AND(BVD45&lt;=BVN14,BVD45&lt;=BVK14,BVF45&gt;BVL14),BVN14-BVK14,IF(AND(BVD45&gt;BVK14,BVF45&lt;=BVL14),BVF45-BVD45,IF(AND(BVD45&lt;=BVK14,BVF45&lt;=BVL14),BVF45-BVK14,0))))),0)),0)</f>
        <v>　</v>
      </c>
      <c r="BVL45" s="663"/>
      <c r="BVM45" s="664"/>
      <c r="BVN45" s="662" t="str">
        <f>IFERROR(IF(OR(BVC45="日",BVC45="祝",BVC45=0,BVD45=""),"　",MAX(IF(AND(BVD45&lt;=BVN14,BVF45&gt;BVO14),BVO14-BVN14,IF(BVF45&lt;=BVO14,0,IF(AND(BVD45&gt;BVN14,BVF45&gt;BVO14),BVO14-BVD45,0))),0)),0)</f>
        <v>　</v>
      </c>
      <c r="BVO45" s="663"/>
      <c r="BVP45" s="664"/>
      <c r="BVQ45" s="662" t="str">
        <f>IFERROR(IF(OR(BVC45="日",BVC45="祝",BVC45=0,BVD45=""),"　",MAX(IF(BVD45&gt;BVQ14,BVF45-BVD45,IF(BVD45&lt;=BVQ14,BVF45-BVQ14,0)),0)),0)</f>
        <v>　</v>
      </c>
      <c r="BVR45" s="663"/>
      <c r="BVS45" s="664"/>
      <c r="BVT45" s="662" t="str">
        <f>IFERROR(IF(OR(BVC45="日",BVC45="祝",BVC45=0,BVD45=""),"　",MAX(IF(AND(BVD45&lt;=BVT14,BVF45&gt;BVU14),BVU14-BVT14,IF(AND(BVD45&gt;BVT14,BVF45&lt;=BVU14),BVF45-BVD45,IF(AND(BVD45&lt;=BVT14,BVF45&lt;=BVU14),BVF45-BVT14,IF(AND(BVD45&gt;BVT14,BVF45&gt;BVU14),BVU14-BVD45,0)))),0)),0)</f>
        <v>　</v>
      </c>
      <c r="BVU45" s="663"/>
      <c r="BVV45" s="664"/>
      <c r="BVW45" s="662" t="str">
        <f>IFERROR(IF(OR(BVC45="日",BVC45="祝",BVC45=0,BVD45=""),"　",MAX(IF(AND(BVD45&gt;BVZ14,BVF45&gt;BVX14),0,IF(AND(BVD45&lt;=BVZ14,BVD45&gt;BVW14,BVF45&gt;BVX14),BVZ14-BVD45,IF(AND(BVD45&lt;=BVZ14,BVD45&lt;=BVW14,BVF45&gt;BVX14),BVZ14-BVW14,IF(AND(BVD45&gt;BVW14,BVF45&lt;=BVX14),BVF45-BVD45,IF(AND(BVD45&lt;=BVW14,BVF45&lt;=BVX14),BVF45-BVW14,0))))),0)),0)</f>
        <v>　</v>
      </c>
      <c r="BVX45" s="663"/>
      <c r="BVY45" s="664"/>
      <c r="BVZ45" s="662" t="str">
        <f>IFERROR(IF(OR(BVC45="日",BVC45="祝",BVC45=0,BVD45=""),"　",MAX(IF(AND(BVD45&lt;=BVZ14,BVF45&gt;BWA14),BWA14-BVZ14,IF(BVF45&lt;=BWA14,0,IF(AND(BVD45&gt;BVZ14,BVF45&gt;BWA14),BWA14-BVD45,0))),0)),0)</f>
        <v>　</v>
      </c>
      <c r="BWA45" s="663"/>
      <c r="BWB45" s="664"/>
      <c r="BWC45" s="662" t="str">
        <f t="shared" si="35"/>
        <v>　</v>
      </c>
      <c r="BWD45" s="663"/>
      <c r="BWE45" s="664"/>
      <c r="BWF45" s="665" t="str">
        <f>IF(BWI45="×",TIME(0,0,0),IF(BWS4="非常勤",BVH45,BVT45))</f>
        <v>　</v>
      </c>
      <c r="BWG45" s="666"/>
      <c r="BWH45" s="667"/>
      <c r="BWI45" s="265"/>
      <c r="BWJ45" s="665" t="str">
        <f>IF(BWM45="×",TIME(0,0,0),IF(BWS4="非常勤",BVK45,BVW45))</f>
        <v>　</v>
      </c>
      <c r="BWK45" s="666"/>
      <c r="BWL45" s="667"/>
      <c r="BWM45" s="265"/>
      <c r="BWN45" s="665" t="str">
        <f>IF(BWQ45="×",TIME(0,0,0),IF(BWS4="非常勤",BVN45,BVZ45))</f>
        <v>　</v>
      </c>
      <c r="BWO45" s="666"/>
      <c r="BWP45" s="667"/>
      <c r="BWQ45" s="265"/>
      <c r="BWR45" s="665" t="str">
        <f>IF(BWU45="×",TIME(0,0,0),IF(BWS4="非常勤",BVQ45,BWC45))</f>
        <v>　</v>
      </c>
      <c r="BWS45" s="666"/>
      <c r="BWT45" s="667"/>
      <c r="BWU45" s="265"/>
      <c r="BWV45" s="668"/>
      <c r="BWW45" s="669"/>
      <c r="BWX45" s="668"/>
      <c r="BWY45" s="670"/>
      <c r="BWZ45" s="669"/>
      <c r="BXA45" s="671"/>
      <c r="BXB45" s="672"/>
      <c r="BXC45" s="672"/>
      <c r="BXD45" s="673"/>
      <c r="BXE45" s="263">
        <f>$A$45</f>
        <v>31</v>
      </c>
      <c r="BXF45" s="264" t="str">
        <f>$B$45</f>
        <v>土</v>
      </c>
      <c r="BXG45" s="660"/>
      <c r="BXH45" s="661"/>
      <c r="BXI45" s="660"/>
      <c r="BXJ45" s="661"/>
      <c r="BXK45" s="662" t="str">
        <f>IFERROR(IF(OR(BXF45="日",BXF45="祝",BXF45=0,BXG45=""),"　",MAX(IF(AND(BXG45&lt;=BXK14,BXI45&gt;BXL14),BXL14-BXK14,IF(AND(BXG45&gt;BXK14,BXI45&lt;=BXL14),BXI45-BXG45,IF(AND(BXG45&lt;=BXK14,BXI45&lt;=BXL14),BXI45-BXK14,IF(AND(BXG45&gt;BXK14,BXI45&gt;BXL14),BXL14-BXG45,0)))),0)),0)</f>
        <v>　</v>
      </c>
      <c r="BXL45" s="663"/>
      <c r="BXM45" s="664"/>
      <c r="BXN45" s="662" t="str">
        <f>IFERROR(IF(OR(BXF45="日",BXF45="祝",BXF45=0,BXG45=""),"　",MAX(IF(AND(BXG45&gt;BXQ14,BXI45&gt;BXO14),0,IF(AND(BXG45&lt;=BXQ14,BXG45&gt;BXN14,BXI45&gt;BXO14),BXQ14-BXG45,IF(AND(BXG45&lt;=BXQ14,BXG45&lt;=BXN14,BXI45&gt;BXO14),BXQ14-BXN14,IF(AND(BXG45&gt;BXN14,BXI45&lt;=BXO14),BXI45-BXG45,IF(AND(BXG45&lt;=BXN14,BXI45&lt;=BXO14),BXI45-BXN14,0))))),0)),0)</f>
        <v>　</v>
      </c>
      <c r="BXO45" s="663"/>
      <c r="BXP45" s="664"/>
      <c r="BXQ45" s="662" t="str">
        <f>IFERROR(IF(OR(BXF45="日",BXF45="祝",BXF45=0,BXG45=""),"　",MAX(IF(AND(BXG45&lt;=BXQ14,BXI45&gt;BXR14),BXR14-BXQ14,IF(BXI45&lt;=BXR14,0,IF(AND(BXG45&gt;BXQ14,BXI45&gt;BXR14),BXR14-BXG45,0))),0)),0)</f>
        <v>　</v>
      </c>
      <c r="BXR45" s="663"/>
      <c r="BXS45" s="664"/>
      <c r="BXT45" s="662" t="str">
        <f>IFERROR(IF(OR(BXF45="日",BXF45="祝",BXF45=0,BXG45=""),"　",MAX(IF(BXG45&gt;BXT14,BXI45-BXG45,IF(BXG45&lt;=BXT14,BXI45-BXT14,0)),0)),0)</f>
        <v>　</v>
      </c>
      <c r="BXU45" s="663"/>
      <c r="BXV45" s="664"/>
      <c r="BXW45" s="662" t="str">
        <f>IFERROR(IF(OR(BXF45="日",BXF45="祝",BXF45=0,BXG45=""),"　",MAX(IF(AND(BXG45&lt;=BXW14,BXI45&gt;BXX14),BXX14-BXW14,IF(AND(BXG45&gt;BXW14,BXI45&lt;=BXX14),BXI45-BXG45,IF(AND(BXG45&lt;=BXW14,BXI45&lt;=BXX14),BXI45-BXW14,IF(AND(BXG45&gt;BXW14,BXI45&gt;BXX14),BXX14-BXG45,0)))),0)),0)</f>
        <v>　</v>
      </c>
      <c r="BXX45" s="663"/>
      <c r="BXY45" s="664"/>
      <c r="BXZ45" s="662" t="str">
        <f>IFERROR(IF(OR(BXF45="日",BXF45="祝",BXF45=0,BXG45=""),"　",MAX(IF(AND(BXG45&gt;BYC14,BXI45&gt;BYA14),0,IF(AND(BXG45&lt;=BYC14,BXG45&gt;BXZ14,BXI45&gt;BYA14),BYC14-BXG45,IF(AND(BXG45&lt;=BYC14,BXG45&lt;=BXZ14,BXI45&gt;BYA14),BYC14-BXZ14,IF(AND(BXG45&gt;BXZ14,BXI45&lt;=BYA14),BXI45-BXG45,IF(AND(BXG45&lt;=BXZ14,BXI45&lt;=BYA14),BXI45-BXZ14,0))))),0)),0)</f>
        <v>　</v>
      </c>
      <c r="BYA45" s="663"/>
      <c r="BYB45" s="664"/>
      <c r="BYC45" s="662" t="str">
        <f>IFERROR(IF(OR(BXF45="日",BXF45="祝",BXF45=0,BXG45=""),"　",MAX(IF(AND(BXG45&lt;=BYC14,BXI45&gt;BYD14),BYD14-BYC14,IF(BXI45&lt;=BYD14,0,IF(AND(BXG45&gt;BYC14,BXI45&gt;BYD14),BYD14-BXG45,0))),0)),0)</f>
        <v>　</v>
      </c>
      <c r="BYD45" s="663"/>
      <c r="BYE45" s="664"/>
      <c r="BYF45" s="662" t="str">
        <f t="shared" si="36"/>
        <v>　</v>
      </c>
      <c r="BYG45" s="663"/>
      <c r="BYH45" s="664"/>
      <c r="BYI45" s="665" t="str">
        <f>IF(BYL45="×",TIME(0,0,0),IF(BYV4="非常勤",BXK45,BXW45))</f>
        <v>　</v>
      </c>
      <c r="BYJ45" s="666"/>
      <c r="BYK45" s="667"/>
      <c r="BYL45" s="265"/>
      <c r="BYM45" s="665" t="str">
        <f>IF(BYP45="×",TIME(0,0,0),IF(BYV4="非常勤",BXN45,BXZ45))</f>
        <v>　</v>
      </c>
      <c r="BYN45" s="666"/>
      <c r="BYO45" s="667"/>
      <c r="BYP45" s="265"/>
      <c r="BYQ45" s="665" t="str">
        <f>IF(BYT45="×",TIME(0,0,0),IF(BYV4="非常勤",BXQ45,BYC45))</f>
        <v>　</v>
      </c>
      <c r="BYR45" s="666"/>
      <c r="BYS45" s="667"/>
      <c r="BYT45" s="265"/>
      <c r="BYU45" s="665" t="str">
        <f>IF(BYX45="×",TIME(0,0,0),IF(BYV4="非常勤",BXT45,BYF45))</f>
        <v>　</v>
      </c>
      <c r="BYV45" s="666"/>
      <c r="BYW45" s="667"/>
      <c r="BYX45" s="265"/>
      <c r="BYY45" s="668"/>
      <c r="BYZ45" s="669"/>
      <c r="BZA45" s="668"/>
      <c r="BZB45" s="670"/>
      <c r="BZC45" s="669"/>
      <c r="BZD45" s="671"/>
      <c r="BZE45" s="672"/>
      <c r="BZF45" s="672"/>
      <c r="BZG45" s="673"/>
      <c r="BZH45" s="263">
        <f>$A$45</f>
        <v>31</v>
      </c>
      <c r="BZI45" s="264" t="str">
        <f>$B$45</f>
        <v>土</v>
      </c>
      <c r="BZJ45" s="660"/>
      <c r="BZK45" s="661"/>
      <c r="BZL45" s="660"/>
      <c r="BZM45" s="661"/>
      <c r="BZN45" s="662" t="str">
        <f>IFERROR(IF(OR(BZI45="日",BZI45="祝",BZI45=0,BZJ45=""),"　",MAX(IF(AND(BZJ45&lt;=BZN14,BZL45&gt;BZO14),BZO14-BZN14,IF(AND(BZJ45&gt;BZN14,BZL45&lt;=BZO14),BZL45-BZJ45,IF(AND(BZJ45&lt;=BZN14,BZL45&lt;=BZO14),BZL45-BZN14,IF(AND(BZJ45&gt;BZN14,BZL45&gt;BZO14),BZO14-BZJ45,0)))),0)),0)</f>
        <v>　</v>
      </c>
      <c r="BZO45" s="663"/>
      <c r="BZP45" s="664"/>
      <c r="BZQ45" s="662" t="str">
        <f>IFERROR(IF(OR(BZI45="日",BZI45="祝",BZI45=0,BZJ45=""),"　",MAX(IF(AND(BZJ45&gt;BZT14,BZL45&gt;BZR14),0,IF(AND(BZJ45&lt;=BZT14,BZJ45&gt;BZQ14,BZL45&gt;BZR14),BZT14-BZJ45,IF(AND(BZJ45&lt;=BZT14,BZJ45&lt;=BZQ14,BZL45&gt;BZR14),BZT14-BZQ14,IF(AND(BZJ45&gt;BZQ14,BZL45&lt;=BZR14),BZL45-BZJ45,IF(AND(BZJ45&lt;=BZQ14,BZL45&lt;=BZR14),BZL45-BZQ14,0))))),0)),0)</f>
        <v>　</v>
      </c>
      <c r="BZR45" s="663"/>
      <c r="BZS45" s="664"/>
      <c r="BZT45" s="662" t="str">
        <f>IFERROR(IF(OR(BZI45="日",BZI45="祝",BZI45=0,BZJ45=""),"　",MAX(IF(AND(BZJ45&lt;=BZT14,BZL45&gt;BZU14),BZU14-BZT14,IF(BZL45&lt;=BZU14,0,IF(AND(BZJ45&gt;BZT14,BZL45&gt;BZU14),BZU14-BZJ45,0))),0)),0)</f>
        <v>　</v>
      </c>
      <c r="BZU45" s="663"/>
      <c r="BZV45" s="664"/>
      <c r="BZW45" s="662" t="str">
        <f>IFERROR(IF(OR(BZI45="日",BZI45="祝",BZI45=0,BZJ45=""),"　",MAX(IF(BZJ45&gt;BZW14,BZL45-BZJ45,IF(BZJ45&lt;=BZW14,BZL45-BZW14,0)),0)),0)</f>
        <v>　</v>
      </c>
      <c r="BZX45" s="663"/>
      <c r="BZY45" s="664"/>
      <c r="BZZ45" s="662" t="str">
        <f>IFERROR(IF(OR(BZI45="日",BZI45="祝",BZI45=0,BZJ45=""),"　",MAX(IF(AND(BZJ45&lt;=BZZ14,BZL45&gt;CAA14),CAA14-BZZ14,IF(AND(BZJ45&gt;BZZ14,BZL45&lt;=CAA14),BZL45-BZJ45,IF(AND(BZJ45&lt;=BZZ14,BZL45&lt;=CAA14),BZL45-BZZ14,IF(AND(BZJ45&gt;BZZ14,BZL45&gt;CAA14),CAA14-BZJ45,0)))),0)),0)</f>
        <v>　</v>
      </c>
      <c r="CAA45" s="663"/>
      <c r="CAB45" s="664"/>
      <c r="CAC45" s="662" t="str">
        <f>IFERROR(IF(OR(BZI45="日",BZI45="祝",BZI45=0,BZJ45=""),"　",MAX(IF(AND(BZJ45&gt;CAF14,BZL45&gt;CAD14),0,IF(AND(BZJ45&lt;=CAF14,BZJ45&gt;CAC14,BZL45&gt;CAD14),CAF14-BZJ45,IF(AND(BZJ45&lt;=CAF14,BZJ45&lt;=CAC14,BZL45&gt;CAD14),CAF14-CAC14,IF(AND(BZJ45&gt;CAC14,BZL45&lt;=CAD14),BZL45-BZJ45,IF(AND(BZJ45&lt;=CAC14,BZL45&lt;=CAD14),BZL45-CAC14,0))))),0)),0)</f>
        <v>　</v>
      </c>
      <c r="CAD45" s="663"/>
      <c r="CAE45" s="664"/>
      <c r="CAF45" s="662" t="str">
        <f>IFERROR(IF(OR(BZI45="日",BZI45="祝",BZI45=0,BZJ45=""),"　",MAX(IF(AND(BZJ45&lt;=CAF14,BZL45&gt;CAG14),CAG14-CAF14,IF(BZL45&lt;=CAG14,0,IF(AND(BZJ45&gt;CAF14,BZL45&gt;CAG14),CAG14-BZJ45,0))),0)),0)</f>
        <v>　</v>
      </c>
      <c r="CAG45" s="663"/>
      <c r="CAH45" s="664"/>
      <c r="CAI45" s="662" t="str">
        <f t="shared" si="37"/>
        <v>　</v>
      </c>
      <c r="CAJ45" s="663"/>
      <c r="CAK45" s="664"/>
      <c r="CAL45" s="665" t="str">
        <f>IF(CAO45="×",TIME(0,0,0),IF(CAY4="非常勤",BZN45,BZZ45))</f>
        <v>　</v>
      </c>
      <c r="CAM45" s="666"/>
      <c r="CAN45" s="667"/>
      <c r="CAO45" s="265"/>
      <c r="CAP45" s="665" t="str">
        <f>IF(CAS45="×",TIME(0,0,0),IF(CAY4="非常勤",BZQ45,CAC45))</f>
        <v>　</v>
      </c>
      <c r="CAQ45" s="666"/>
      <c r="CAR45" s="667"/>
      <c r="CAS45" s="265"/>
      <c r="CAT45" s="665" t="str">
        <f>IF(CAW45="×",TIME(0,0,0),IF(CAY4="非常勤",BZT45,CAF45))</f>
        <v>　</v>
      </c>
      <c r="CAU45" s="666"/>
      <c r="CAV45" s="667"/>
      <c r="CAW45" s="265"/>
      <c r="CAX45" s="665" t="str">
        <f>IF(CBA45="×",TIME(0,0,0),IF(CAY4="非常勤",BZW45,CAI45))</f>
        <v>　</v>
      </c>
      <c r="CAY45" s="666"/>
      <c r="CAZ45" s="667"/>
      <c r="CBA45" s="265"/>
      <c r="CBB45" s="668"/>
      <c r="CBC45" s="669"/>
      <c r="CBD45" s="668"/>
      <c r="CBE45" s="670"/>
      <c r="CBF45" s="669"/>
      <c r="CBG45" s="671"/>
      <c r="CBH45" s="672"/>
      <c r="CBI45" s="672"/>
      <c r="CBJ45" s="673"/>
      <c r="CBK45" s="263">
        <f>$A$45</f>
        <v>31</v>
      </c>
      <c r="CBL45" s="264" t="str">
        <f>$B$45</f>
        <v>土</v>
      </c>
      <c r="CBM45" s="660"/>
      <c r="CBN45" s="661"/>
      <c r="CBO45" s="660"/>
      <c r="CBP45" s="661"/>
      <c r="CBQ45" s="662" t="str">
        <f>IFERROR(IF(OR(CBL45="日",CBL45="祝",CBL45=0,CBM45=""),"　",MAX(IF(AND(CBM45&lt;=CBQ14,CBO45&gt;CBR14),CBR14-CBQ14,IF(AND(CBM45&gt;CBQ14,CBO45&lt;=CBR14),CBO45-CBM45,IF(AND(CBM45&lt;=CBQ14,CBO45&lt;=CBR14),CBO45-CBQ14,IF(AND(CBM45&gt;CBQ14,CBO45&gt;CBR14),CBR14-CBM45,0)))),0)),0)</f>
        <v>　</v>
      </c>
      <c r="CBR45" s="663"/>
      <c r="CBS45" s="664"/>
      <c r="CBT45" s="662" t="str">
        <f>IFERROR(IF(OR(CBL45="日",CBL45="祝",CBL45=0,CBM45=""),"　",MAX(IF(AND(CBM45&gt;CBW14,CBO45&gt;CBU14),0,IF(AND(CBM45&lt;=CBW14,CBM45&gt;CBT14,CBO45&gt;CBU14),CBW14-CBM45,IF(AND(CBM45&lt;=CBW14,CBM45&lt;=CBT14,CBO45&gt;CBU14),CBW14-CBT14,IF(AND(CBM45&gt;CBT14,CBO45&lt;=CBU14),CBO45-CBM45,IF(AND(CBM45&lt;=CBT14,CBO45&lt;=CBU14),CBO45-CBT14,0))))),0)),0)</f>
        <v>　</v>
      </c>
      <c r="CBU45" s="663"/>
      <c r="CBV45" s="664"/>
      <c r="CBW45" s="662" t="str">
        <f>IFERROR(IF(OR(CBL45="日",CBL45="祝",CBL45=0,CBM45=""),"　",MAX(IF(AND(CBM45&lt;=CBW14,CBO45&gt;CBX14),CBX14-CBW14,IF(CBO45&lt;=CBX14,0,IF(AND(CBM45&gt;CBW14,CBO45&gt;CBX14),CBX14-CBM45,0))),0)),0)</f>
        <v>　</v>
      </c>
      <c r="CBX45" s="663"/>
      <c r="CBY45" s="664"/>
      <c r="CBZ45" s="662" t="str">
        <f>IFERROR(IF(OR(CBL45="日",CBL45="祝",CBL45=0,CBM45=""),"　",MAX(IF(CBM45&gt;CBZ14,CBO45-CBM45,IF(CBM45&lt;=CBZ14,CBO45-CBZ14,0)),0)),0)</f>
        <v>　</v>
      </c>
      <c r="CCA45" s="663"/>
      <c r="CCB45" s="664"/>
      <c r="CCC45" s="662" t="str">
        <f>IFERROR(IF(OR(CBL45="日",CBL45="祝",CBL45=0,CBM45=""),"　",MAX(IF(AND(CBM45&lt;=CCC14,CBO45&gt;CCD14),CCD14-CCC14,IF(AND(CBM45&gt;CCC14,CBO45&lt;=CCD14),CBO45-CBM45,IF(AND(CBM45&lt;=CCC14,CBO45&lt;=CCD14),CBO45-CCC14,IF(AND(CBM45&gt;CCC14,CBO45&gt;CCD14),CCD14-CBM45,0)))),0)),0)</f>
        <v>　</v>
      </c>
      <c r="CCD45" s="663"/>
      <c r="CCE45" s="664"/>
      <c r="CCF45" s="662" t="str">
        <f>IFERROR(IF(OR(CBL45="日",CBL45="祝",CBL45=0,CBM45=""),"　",MAX(IF(AND(CBM45&gt;CCI14,CBO45&gt;CCG14),0,IF(AND(CBM45&lt;=CCI14,CBM45&gt;CCF14,CBO45&gt;CCG14),CCI14-CBM45,IF(AND(CBM45&lt;=CCI14,CBM45&lt;=CCF14,CBO45&gt;CCG14),CCI14-CCF14,IF(AND(CBM45&gt;CCF14,CBO45&lt;=CCG14),CBO45-CBM45,IF(AND(CBM45&lt;=CCF14,CBO45&lt;=CCG14),CBO45-CCF14,0))))),0)),0)</f>
        <v>　</v>
      </c>
      <c r="CCG45" s="663"/>
      <c r="CCH45" s="664"/>
      <c r="CCI45" s="662" t="str">
        <f>IFERROR(IF(OR(CBL45="日",CBL45="祝",CBL45=0,CBM45=""),"　",MAX(IF(AND(CBM45&lt;=CCI14,CBO45&gt;CCJ14),CCJ14-CCI14,IF(CBO45&lt;=CCJ14,0,IF(AND(CBM45&gt;CCI14,CBO45&gt;CCJ14),CCJ14-CBM45,0))),0)),0)</f>
        <v>　</v>
      </c>
      <c r="CCJ45" s="663"/>
      <c r="CCK45" s="664"/>
      <c r="CCL45" s="662" t="str">
        <f t="shared" si="38"/>
        <v>　</v>
      </c>
      <c r="CCM45" s="663"/>
      <c r="CCN45" s="664"/>
      <c r="CCO45" s="665" t="str">
        <f>IF(CCR45="×",TIME(0,0,0),IF(CDB4="非常勤",CBQ45,CCC45))</f>
        <v>　</v>
      </c>
      <c r="CCP45" s="666"/>
      <c r="CCQ45" s="667"/>
      <c r="CCR45" s="265"/>
      <c r="CCS45" s="665" t="str">
        <f>IF(CCV45="×",TIME(0,0,0),IF(CDB4="非常勤",CBT45,CCF45))</f>
        <v>　</v>
      </c>
      <c r="CCT45" s="666"/>
      <c r="CCU45" s="667"/>
      <c r="CCV45" s="265"/>
      <c r="CCW45" s="665" t="str">
        <f>IF(CCZ45="×",TIME(0,0,0),IF(CDB4="非常勤",CBW45,CCI45))</f>
        <v>　</v>
      </c>
      <c r="CCX45" s="666"/>
      <c r="CCY45" s="667"/>
      <c r="CCZ45" s="265"/>
      <c r="CDA45" s="665" t="str">
        <f>IF(CDD45="×",TIME(0,0,0),IF(CDB4="非常勤",CBZ45,CCL45))</f>
        <v>　</v>
      </c>
      <c r="CDB45" s="666"/>
      <c r="CDC45" s="667"/>
      <c r="CDD45" s="265"/>
      <c r="CDE45" s="668"/>
      <c r="CDF45" s="669"/>
      <c r="CDG45" s="668"/>
      <c r="CDH45" s="670"/>
      <c r="CDI45" s="669"/>
      <c r="CDJ45" s="671"/>
      <c r="CDK45" s="672"/>
      <c r="CDL45" s="672"/>
      <c r="CDM45" s="673"/>
      <c r="CDN45" s="263">
        <f>$A$45</f>
        <v>31</v>
      </c>
      <c r="CDO45" s="264" t="str">
        <f>$B$45</f>
        <v>土</v>
      </c>
      <c r="CDP45" s="660"/>
      <c r="CDQ45" s="661"/>
      <c r="CDR45" s="660"/>
      <c r="CDS45" s="661"/>
      <c r="CDT45" s="662" t="str">
        <f>IFERROR(IF(OR(CDO45="日",CDO45="祝",CDO45=0,CDP45=""),"　",MAX(IF(AND(CDP45&lt;=CDT14,CDR45&gt;CDU14),CDU14-CDT14,IF(AND(CDP45&gt;CDT14,CDR45&lt;=CDU14),CDR45-CDP45,IF(AND(CDP45&lt;=CDT14,CDR45&lt;=CDU14),CDR45-CDT14,IF(AND(CDP45&gt;CDT14,CDR45&gt;CDU14),CDU14-CDP45,0)))),0)),0)</f>
        <v>　</v>
      </c>
      <c r="CDU45" s="663"/>
      <c r="CDV45" s="664"/>
      <c r="CDW45" s="662" t="str">
        <f>IFERROR(IF(OR(CDO45="日",CDO45="祝",CDO45=0,CDP45=""),"　",MAX(IF(AND(CDP45&gt;CDZ14,CDR45&gt;CDX14),0,IF(AND(CDP45&lt;=CDZ14,CDP45&gt;CDW14,CDR45&gt;CDX14),CDZ14-CDP45,IF(AND(CDP45&lt;=CDZ14,CDP45&lt;=CDW14,CDR45&gt;CDX14),CDZ14-CDW14,IF(AND(CDP45&gt;CDW14,CDR45&lt;=CDX14),CDR45-CDP45,IF(AND(CDP45&lt;=CDW14,CDR45&lt;=CDX14),CDR45-CDW14,0))))),0)),0)</f>
        <v>　</v>
      </c>
      <c r="CDX45" s="663"/>
      <c r="CDY45" s="664"/>
      <c r="CDZ45" s="662" t="str">
        <f>IFERROR(IF(OR(CDO45="日",CDO45="祝",CDO45=0,CDP45=""),"　",MAX(IF(AND(CDP45&lt;=CDZ14,CDR45&gt;CEA14),CEA14-CDZ14,IF(CDR45&lt;=CEA14,0,IF(AND(CDP45&gt;CDZ14,CDR45&gt;CEA14),CEA14-CDP45,0))),0)),0)</f>
        <v>　</v>
      </c>
      <c r="CEA45" s="663"/>
      <c r="CEB45" s="664"/>
      <c r="CEC45" s="662" t="str">
        <f>IFERROR(IF(OR(CDO45="日",CDO45="祝",CDO45=0,CDP45=""),"　",MAX(IF(CDP45&gt;CEC14,CDR45-CDP45,IF(CDP45&lt;=CEC14,CDR45-CEC14,0)),0)),0)</f>
        <v>　</v>
      </c>
      <c r="CED45" s="663"/>
      <c r="CEE45" s="664"/>
      <c r="CEF45" s="662" t="str">
        <f>IFERROR(IF(OR(CDO45="日",CDO45="祝",CDO45=0,CDP45=""),"　",MAX(IF(AND(CDP45&lt;=CEF14,CDR45&gt;CEG14),CEG14-CEF14,IF(AND(CDP45&gt;CEF14,CDR45&lt;=CEG14),CDR45-CDP45,IF(AND(CDP45&lt;=CEF14,CDR45&lt;=CEG14),CDR45-CEF14,IF(AND(CDP45&gt;CEF14,CDR45&gt;CEG14),CEG14-CDP45,0)))),0)),0)</f>
        <v>　</v>
      </c>
      <c r="CEG45" s="663"/>
      <c r="CEH45" s="664"/>
      <c r="CEI45" s="662" t="str">
        <f>IFERROR(IF(OR(CDO45="日",CDO45="祝",CDO45=0,CDP45=""),"　",MAX(IF(AND(CDP45&gt;CEL14,CDR45&gt;CEJ14),0,IF(AND(CDP45&lt;=CEL14,CDP45&gt;CEI14,CDR45&gt;CEJ14),CEL14-CDP45,IF(AND(CDP45&lt;=CEL14,CDP45&lt;=CEI14,CDR45&gt;CEJ14),CEL14-CEI14,IF(AND(CDP45&gt;CEI14,CDR45&lt;=CEJ14),CDR45-CDP45,IF(AND(CDP45&lt;=CEI14,CDR45&lt;=CEJ14),CDR45-CEI14,0))))),0)),0)</f>
        <v>　</v>
      </c>
      <c r="CEJ45" s="663"/>
      <c r="CEK45" s="664"/>
      <c r="CEL45" s="662" t="str">
        <f>IFERROR(IF(OR(CDO45="日",CDO45="祝",CDO45=0,CDP45=""),"　",MAX(IF(AND(CDP45&lt;=CEL14,CDR45&gt;CEM14),CEM14-CEL14,IF(CDR45&lt;=CEM14,0,IF(AND(CDP45&gt;CEL14,CDR45&gt;CEM14),CEM14-CDP45,0))),0)),0)</f>
        <v>　</v>
      </c>
      <c r="CEM45" s="663"/>
      <c r="CEN45" s="664"/>
      <c r="CEO45" s="662" t="str">
        <f t="shared" si="39"/>
        <v>　</v>
      </c>
      <c r="CEP45" s="663"/>
      <c r="CEQ45" s="664"/>
      <c r="CER45" s="665" t="str">
        <f>IF(CEU45="×",TIME(0,0,0),IF(CFE4="非常勤",CDT45,CEF45))</f>
        <v>　</v>
      </c>
      <c r="CES45" s="666"/>
      <c r="CET45" s="667"/>
      <c r="CEU45" s="265"/>
      <c r="CEV45" s="665" t="str">
        <f>IF(CEY45="×",TIME(0,0,0),IF(CFE4="非常勤",CDW45,CEI45))</f>
        <v>　</v>
      </c>
      <c r="CEW45" s="666"/>
      <c r="CEX45" s="667"/>
      <c r="CEY45" s="265"/>
      <c r="CEZ45" s="665" t="str">
        <f>IF(CFC45="×",TIME(0,0,0),IF(CFE4="非常勤",CDZ45,CEL45))</f>
        <v>　</v>
      </c>
      <c r="CFA45" s="666"/>
      <c r="CFB45" s="667"/>
      <c r="CFC45" s="265"/>
      <c r="CFD45" s="665" t="str">
        <f>IF(CFG45="×",TIME(0,0,0),IF(CFE4="非常勤",CEC45,CEO45))</f>
        <v>　</v>
      </c>
      <c r="CFE45" s="666"/>
      <c r="CFF45" s="667"/>
      <c r="CFG45" s="265"/>
      <c r="CFH45" s="668"/>
      <c r="CFI45" s="669"/>
      <c r="CFJ45" s="668"/>
      <c r="CFK45" s="670"/>
      <c r="CFL45" s="669"/>
      <c r="CFM45" s="671"/>
      <c r="CFN45" s="672"/>
      <c r="CFO45" s="672"/>
      <c r="CFP45" s="673"/>
      <c r="CFQ45" s="263">
        <f>$A$45</f>
        <v>31</v>
      </c>
      <c r="CFR45" s="264" t="str">
        <f>$B$45</f>
        <v>土</v>
      </c>
      <c r="CFS45" s="660"/>
      <c r="CFT45" s="661"/>
      <c r="CFU45" s="660"/>
      <c r="CFV45" s="661"/>
      <c r="CFW45" s="662" t="str">
        <f>IFERROR(IF(OR(CFR45="日",CFR45="祝",CFR45=0,CFS45=""),"　",MAX(IF(AND(CFS45&lt;=CFW14,CFU45&gt;CFX14),CFX14-CFW14,IF(AND(CFS45&gt;CFW14,CFU45&lt;=CFX14),CFU45-CFS45,IF(AND(CFS45&lt;=CFW14,CFU45&lt;=CFX14),CFU45-CFW14,IF(AND(CFS45&gt;CFW14,CFU45&gt;CFX14),CFX14-CFS45,0)))),0)),0)</f>
        <v>　</v>
      </c>
      <c r="CFX45" s="663"/>
      <c r="CFY45" s="664"/>
      <c r="CFZ45" s="662" t="str">
        <f>IFERROR(IF(OR(CFR45="日",CFR45="祝",CFR45=0,CFS45=""),"　",MAX(IF(AND(CFS45&gt;CGC14,CFU45&gt;CGA14),0,IF(AND(CFS45&lt;=CGC14,CFS45&gt;CFZ14,CFU45&gt;CGA14),CGC14-CFS45,IF(AND(CFS45&lt;=CGC14,CFS45&lt;=CFZ14,CFU45&gt;CGA14),CGC14-CFZ14,IF(AND(CFS45&gt;CFZ14,CFU45&lt;=CGA14),CFU45-CFS45,IF(AND(CFS45&lt;=CFZ14,CFU45&lt;=CGA14),CFU45-CFZ14,0))))),0)),0)</f>
        <v>　</v>
      </c>
      <c r="CGA45" s="663"/>
      <c r="CGB45" s="664"/>
      <c r="CGC45" s="662" t="str">
        <f>IFERROR(IF(OR(CFR45="日",CFR45="祝",CFR45=0,CFS45=""),"　",MAX(IF(AND(CFS45&lt;=CGC14,CFU45&gt;CGD14),CGD14-CGC14,IF(CFU45&lt;=CGD14,0,IF(AND(CFS45&gt;CGC14,CFU45&gt;CGD14),CGD14-CFS45,0))),0)),0)</f>
        <v>　</v>
      </c>
      <c r="CGD45" s="663"/>
      <c r="CGE45" s="664"/>
      <c r="CGF45" s="662" t="str">
        <f>IFERROR(IF(OR(CFR45="日",CFR45="祝",CFR45=0,CFS45=""),"　",MAX(IF(CFS45&gt;CGF14,CFU45-CFS45,IF(CFS45&lt;=CGF14,CFU45-CGF14,0)),0)),0)</f>
        <v>　</v>
      </c>
      <c r="CGG45" s="663"/>
      <c r="CGH45" s="664"/>
      <c r="CGI45" s="662" t="str">
        <f>IFERROR(IF(OR(CFR45="日",CFR45="祝",CFR45=0,CFS45=""),"　",MAX(IF(AND(CFS45&lt;=CGI14,CFU45&gt;CGJ14),CGJ14-CGI14,IF(AND(CFS45&gt;CGI14,CFU45&lt;=CGJ14),CFU45-CFS45,IF(AND(CFS45&lt;=CGI14,CFU45&lt;=CGJ14),CFU45-CGI14,IF(AND(CFS45&gt;CGI14,CFU45&gt;CGJ14),CGJ14-CFS45,0)))),0)),0)</f>
        <v>　</v>
      </c>
      <c r="CGJ45" s="663"/>
      <c r="CGK45" s="664"/>
      <c r="CGL45" s="662" t="str">
        <f>IFERROR(IF(OR(CFR45="日",CFR45="祝",CFR45=0,CFS45=""),"　",MAX(IF(AND(CFS45&gt;CGO14,CFU45&gt;CGM14),0,IF(AND(CFS45&lt;=CGO14,CFS45&gt;CGL14,CFU45&gt;CGM14),CGO14-CFS45,IF(AND(CFS45&lt;=CGO14,CFS45&lt;=CGL14,CFU45&gt;CGM14),CGO14-CGL14,IF(AND(CFS45&gt;CGL14,CFU45&lt;=CGM14),CFU45-CFS45,IF(AND(CFS45&lt;=CGL14,CFU45&lt;=CGM14),CFU45-CGL14,0))))),0)),0)</f>
        <v>　</v>
      </c>
      <c r="CGM45" s="663"/>
      <c r="CGN45" s="664"/>
      <c r="CGO45" s="662" t="str">
        <f>IFERROR(IF(OR(CFR45="日",CFR45="祝",CFR45=0,CFS45=""),"　",MAX(IF(AND(CFS45&lt;=CGO14,CFU45&gt;CGP14),CGP14-CGO14,IF(CFU45&lt;=CGP14,0,IF(AND(CFS45&gt;CGO14,CFU45&gt;CGP14),CGP14-CFS45,0))),0)),0)</f>
        <v>　</v>
      </c>
      <c r="CGP45" s="663"/>
      <c r="CGQ45" s="664"/>
      <c r="CGR45" s="662" t="str">
        <f t="shared" si="40"/>
        <v>　</v>
      </c>
      <c r="CGS45" s="663"/>
      <c r="CGT45" s="664"/>
      <c r="CGU45" s="665" t="str">
        <f>IF(CGX45="×",TIME(0,0,0),IF(CHH4="非常勤",CFW45,CGI45))</f>
        <v>　</v>
      </c>
      <c r="CGV45" s="666"/>
      <c r="CGW45" s="667"/>
      <c r="CGX45" s="265"/>
      <c r="CGY45" s="665" t="str">
        <f>IF(CHB45="×",TIME(0,0,0),IF(CHH4="非常勤",CFZ45,CGL45))</f>
        <v>　</v>
      </c>
      <c r="CGZ45" s="666"/>
      <c r="CHA45" s="667"/>
      <c r="CHB45" s="265"/>
      <c r="CHC45" s="665" t="str">
        <f>IF(CHF45="×",TIME(0,0,0),IF(CHH4="非常勤",CGC45,CGO45))</f>
        <v>　</v>
      </c>
      <c r="CHD45" s="666"/>
      <c r="CHE45" s="667"/>
      <c r="CHF45" s="265"/>
      <c r="CHG45" s="665" t="str">
        <f>IF(CHJ45="×",TIME(0,0,0),IF(CHH4="非常勤",CGF45,CGR45))</f>
        <v>　</v>
      </c>
      <c r="CHH45" s="666"/>
      <c r="CHI45" s="667"/>
      <c r="CHJ45" s="265"/>
      <c r="CHK45" s="668"/>
      <c r="CHL45" s="669"/>
      <c r="CHM45" s="668"/>
      <c r="CHN45" s="670"/>
      <c r="CHO45" s="669"/>
      <c r="CHP45" s="671"/>
      <c r="CHQ45" s="672"/>
      <c r="CHR45" s="672"/>
      <c r="CHS45" s="673"/>
      <c r="CHT45" s="263">
        <f>$A$45</f>
        <v>31</v>
      </c>
      <c r="CHU45" s="264" t="str">
        <f>$B$45</f>
        <v>土</v>
      </c>
      <c r="CHV45" s="660"/>
      <c r="CHW45" s="661"/>
      <c r="CHX45" s="660"/>
      <c r="CHY45" s="661"/>
      <c r="CHZ45" s="662" t="str">
        <f>IFERROR(IF(OR(CHU45="日",CHU45="祝",CHU45=0,CHV45=""),"　",MAX(IF(AND(CHV45&lt;=CHZ14,CHX45&gt;CIA14),CIA14-CHZ14,IF(AND(CHV45&gt;CHZ14,CHX45&lt;=CIA14),CHX45-CHV45,IF(AND(CHV45&lt;=CHZ14,CHX45&lt;=CIA14),CHX45-CHZ14,IF(AND(CHV45&gt;CHZ14,CHX45&gt;CIA14),CIA14-CHV45,0)))),0)),0)</f>
        <v>　</v>
      </c>
      <c r="CIA45" s="663"/>
      <c r="CIB45" s="664"/>
      <c r="CIC45" s="662" t="str">
        <f>IFERROR(IF(OR(CHU45="日",CHU45="祝",CHU45=0,CHV45=""),"　",MAX(IF(AND(CHV45&gt;CIF14,CHX45&gt;CID14),0,IF(AND(CHV45&lt;=CIF14,CHV45&gt;CIC14,CHX45&gt;CID14),CIF14-CHV45,IF(AND(CHV45&lt;=CIF14,CHV45&lt;=CIC14,CHX45&gt;CID14),CIF14-CIC14,IF(AND(CHV45&gt;CIC14,CHX45&lt;=CID14),CHX45-CHV45,IF(AND(CHV45&lt;=CIC14,CHX45&lt;=CID14),CHX45-CIC14,0))))),0)),0)</f>
        <v>　</v>
      </c>
      <c r="CID45" s="663"/>
      <c r="CIE45" s="664"/>
      <c r="CIF45" s="662" t="str">
        <f>IFERROR(IF(OR(CHU45="日",CHU45="祝",CHU45=0,CHV45=""),"　",MAX(IF(AND(CHV45&lt;=CIF14,CHX45&gt;CIG14),CIG14-CIF14,IF(CHX45&lt;=CIG14,0,IF(AND(CHV45&gt;CIF14,CHX45&gt;CIG14),CIG14-CHV45,0))),0)),0)</f>
        <v>　</v>
      </c>
      <c r="CIG45" s="663"/>
      <c r="CIH45" s="664"/>
      <c r="CII45" s="662" t="str">
        <f>IFERROR(IF(OR(CHU45="日",CHU45="祝",CHU45=0,CHV45=""),"　",MAX(IF(CHV45&gt;CII14,CHX45-CHV45,IF(CHV45&lt;=CII14,CHX45-CII14,0)),0)),0)</f>
        <v>　</v>
      </c>
      <c r="CIJ45" s="663"/>
      <c r="CIK45" s="664"/>
      <c r="CIL45" s="662" t="str">
        <f>IFERROR(IF(OR(CHU45="日",CHU45="祝",CHU45=0,CHV45=""),"　",MAX(IF(AND(CHV45&lt;=CIL14,CHX45&gt;CIM14),CIM14-CIL14,IF(AND(CHV45&gt;CIL14,CHX45&lt;=CIM14),CHX45-CHV45,IF(AND(CHV45&lt;=CIL14,CHX45&lt;=CIM14),CHX45-CIL14,IF(AND(CHV45&gt;CIL14,CHX45&gt;CIM14),CIM14-CHV45,0)))),0)),0)</f>
        <v>　</v>
      </c>
      <c r="CIM45" s="663"/>
      <c r="CIN45" s="664"/>
      <c r="CIO45" s="662" t="str">
        <f>IFERROR(IF(OR(CHU45="日",CHU45="祝",CHU45=0,CHV45=""),"　",MAX(IF(AND(CHV45&gt;CIR14,CHX45&gt;CIP14),0,IF(AND(CHV45&lt;=CIR14,CHV45&gt;CIO14,CHX45&gt;CIP14),CIR14-CHV45,IF(AND(CHV45&lt;=CIR14,CHV45&lt;=CIO14,CHX45&gt;CIP14),CIR14-CIO14,IF(AND(CHV45&gt;CIO14,CHX45&lt;=CIP14),CHX45-CHV45,IF(AND(CHV45&lt;=CIO14,CHX45&lt;=CIP14),CHX45-CIO14,0))))),0)),0)</f>
        <v>　</v>
      </c>
      <c r="CIP45" s="663"/>
      <c r="CIQ45" s="664"/>
      <c r="CIR45" s="662" t="str">
        <f>IFERROR(IF(OR(CHU45="日",CHU45="祝",CHU45=0,CHV45=""),"　",MAX(IF(AND(CHV45&lt;=CIR14,CHX45&gt;CIS14),CIS14-CIR14,IF(CHX45&lt;=CIS14,0,IF(AND(CHV45&gt;CIR14,CHX45&gt;CIS14),CIS14-CHV45,0))),0)),0)</f>
        <v>　</v>
      </c>
      <c r="CIS45" s="663"/>
      <c r="CIT45" s="664"/>
      <c r="CIU45" s="662" t="str">
        <f t="shared" si="41"/>
        <v>　</v>
      </c>
      <c r="CIV45" s="663"/>
      <c r="CIW45" s="664"/>
      <c r="CIX45" s="665" t="str">
        <f>IF(CJA45="×",TIME(0,0,0),IF(CJK4="非常勤",CHZ45,CIL45))</f>
        <v>　</v>
      </c>
      <c r="CIY45" s="666"/>
      <c r="CIZ45" s="667"/>
      <c r="CJA45" s="265"/>
      <c r="CJB45" s="665" t="str">
        <f>IF(CJE45="×",TIME(0,0,0),IF(CJK4="非常勤",CIC45,CIO45))</f>
        <v>　</v>
      </c>
      <c r="CJC45" s="666"/>
      <c r="CJD45" s="667"/>
      <c r="CJE45" s="265"/>
      <c r="CJF45" s="665" t="str">
        <f>IF(CJI45="×",TIME(0,0,0),IF(CJK4="非常勤",CIF45,CIR45))</f>
        <v>　</v>
      </c>
      <c r="CJG45" s="666"/>
      <c r="CJH45" s="667"/>
      <c r="CJI45" s="265"/>
      <c r="CJJ45" s="665" t="str">
        <f>IF(CJM45="×",TIME(0,0,0),IF(CJK4="非常勤",CII45,CIU45))</f>
        <v>　</v>
      </c>
      <c r="CJK45" s="666"/>
      <c r="CJL45" s="667"/>
      <c r="CJM45" s="265"/>
      <c r="CJN45" s="668"/>
      <c r="CJO45" s="669"/>
      <c r="CJP45" s="668"/>
      <c r="CJQ45" s="670"/>
      <c r="CJR45" s="669"/>
      <c r="CJS45" s="671"/>
      <c r="CJT45" s="672"/>
      <c r="CJU45" s="672"/>
      <c r="CJV45" s="673"/>
      <c r="CJW45" s="263">
        <f>$A$45</f>
        <v>31</v>
      </c>
      <c r="CJX45" s="264" t="str">
        <f>$B$45</f>
        <v>土</v>
      </c>
      <c r="CJY45" s="660"/>
      <c r="CJZ45" s="661"/>
      <c r="CKA45" s="660"/>
      <c r="CKB45" s="661"/>
      <c r="CKC45" s="662" t="str">
        <f>IFERROR(IF(OR(CJX45="日",CJX45="祝",CJX45=0,CJY45=""),"　",MAX(IF(AND(CJY45&lt;=CKC14,CKA45&gt;CKD14),CKD14-CKC14,IF(AND(CJY45&gt;CKC14,CKA45&lt;=CKD14),CKA45-CJY45,IF(AND(CJY45&lt;=CKC14,CKA45&lt;=CKD14),CKA45-CKC14,IF(AND(CJY45&gt;CKC14,CKA45&gt;CKD14),CKD14-CJY45,0)))),0)),0)</f>
        <v>　</v>
      </c>
      <c r="CKD45" s="663"/>
      <c r="CKE45" s="664"/>
      <c r="CKF45" s="662" t="str">
        <f>IFERROR(IF(OR(CJX45="日",CJX45="祝",CJX45=0,CJY45=""),"　",MAX(IF(AND(CJY45&gt;CKI14,CKA45&gt;CKG14),0,IF(AND(CJY45&lt;=CKI14,CJY45&gt;CKF14,CKA45&gt;CKG14),CKI14-CJY45,IF(AND(CJY45&lt;=CKI14,CJY45&lt;=CKF14,CKA45&gt;CKG14),CKI14-CKF14,IF(AND(CJY45&gt;CKF14,CKA45&lt;=CKG14),CKA45-CJY45,IF(AND(CJY45&lt;=CKF14,CKA45&lt;=CKG14),CKA45-CKF14,0))))),0)),0)</f>
        <v>　</v>
      </c>
      <c r="CKG45" s="663"/>
      <c r="CKH45" s="664"/>
      <c r="CKI45" s="662" t="str">
        <f>IFERROR(IF(OR(CJX45="日",CJX45="祝",CJX45=0,CJY45=""),"　",MAX(IF(AND(CJY45&lt;=CKI14,CKA45&gt;CKJ14),CKJ14-CKI14,IF(CKA45&lt;=CKJ14,0,IF(AND(CJY45&gt;CKI14,CKA45&gt;CKJ14),CKJ14-CJY45,0))),0)),0)</f>
        <v>　</v>
      </c>
      <c r="CKJ45" s="663"/>
      <c r="CKK45" s="664"/>
      <c r="CKL45" s="662" t="str">
        <f>IFERROR(IF(OR(CJX45="日",CJX45="祝",CJX45=0,CJY45=""),"　",MAX(IF(CJY45&gt;CKL14,CKA45-CJY45,IF(CJY45&lt;=CKL14,CKA45-CKL14,0)),0)),0)</f>
        <v>　</v>
      </c>
      <c r="CKM45" s="663"/>
      <c r="CKN45" s="664"/>
      <c r="CKO45" s="662" t="str">
        <f>IFERROR(IF(OR(CJX45="日",CJX45="祝",CJX45=0,CJY45=""),"　",MAX(IF(AND(CJY45&lt;=CKO14,CKA45&gt;CKP14),CKP14-CKO14,IF(AND(CJY45&gt;CKO14,CKA45&lt;=CKP14),CKA45-CJY45,IF(AND(CJY45&lt;=CKO14,CKA45&lt;=CKP14),CKA45-CKO14,IF(AND(CJY45&gt;CKO14,CKA45&gt;CKP14),CKP14-CJY45,0)))),0)),0)</f>
        <v>　</v>
      </c>
      <c r="CKP45" s="663"/>
      <c r="CKQ45" s="664"/>
      <c r="CKR45" s="662" t="str">
        <f>IFERROR(IF(OR(CJX45="日",CJX45="祝",CJX45=0,CJY45=""),"　",MAX(IF(AND(CJY45&gt;CKU14,CKA45&gt;CKS14),0,IF(AND(CJY45&lt;=CKU14,CJY45&gt;CKR14,CKA45&gt;CKS14),CKU14-CJY45,IF(AND(CJY45&lt;=CKU14,CJY45&lt;=CKR14,CKA45&gt;CKS14),CKU14-CKR14,IF(AND(CJY45&gt;CKR14,CKA45&lt;=CKS14),CKA45-CJY45,IF(AND(CJY45&lt;=CKR14,CKA45&lt;=CKS14),CKA45-CKR14,0))))),0)),0)</f>
        <v>　</v>
      </c>
      <c r="CKS45" s="663"/>
      <c r="CKT45" s="664"/>
      <c r="CKU45" s="662" t="str">
        <f>IFERROR(IF(OR(CJX45="日",CJX45="祝",CJX45=0,CJY45=""),"　",MAX(IF(AND(CJY45&lt;=CKU14,CKA45&gt;CKV14),CKV14-CKU14,IF(CKA45&lt;=CKV14,0,IF(AND(CJY45&gt;CKU14,CKA45&gt;CKV14),CKV14-CJY45,0))),0)),0)</f>
        <v>　</v>
      </c>
      <c r="CKV45" s="663"/>
      <c r="CKW45" s="664"/>
      <c r="CKX45" s="662" t="str">
        <f t="shared" si="42"/>
        <v>　</v>
      </c>
      <c r="CKY45" s="663"/>
      <c r="CKZ45" s="664"/>
      <c r="CLA45" s="665" t="str">
        <f>IF(CLD45="×",TIME(0,0,0),IF(CLN4="非常勤",CKC45,CKO45))</f>
        <v>　</v>
      </c>
      <c r="CLB45" s="666"/>
      <c r="CLC45" s="667"/>
      <c r="CLD45" s="265"/>
      <c r="CLE45" s="665" t="str">
        <f>IF(CLH45="×",TIME(0,0,0),IF(CLN4="非常勤",CKF45,CKR45))</f>
        <v>　</v>
      </c>
      <c r="CLF45" s="666"/>
      <c r="CLG45" s="667"/>
      <c r="CLH45" s="265"/>
      <c r="CLI45" s="665" t="str">
        <f>IF(CLL45="×",TIME(0,0,0),IF(CLN4="非常勤",CKI45,CKU45))</f>
        <v>　</v>
      </c>
      <c r="CLJ45" s="666"/>
      <c r="CLK45" s="667"/>
      <c r="CLL45" s="265"/>
      <c r="CLM45" s="665" t="str">
        <f>IF(CLP45="×",TIME(0,0,0),IF(CLN4="非常勤",CKL45,CKX45))</f>
        <v>　</v>
      </c>
      <c r="CLN45" s="666"/>
      <c r="CLO45" s="667"/>
      <c r="CLP45" s="265"/>
      <c r="CLQ45" s="668"/>
      <c r="CLR45" s="669"/>
      <c r="CLS45" s="668"/>
      <c r="CLT45" s="670"/>
      <c r="CLU45" s="669"/>
      <c r="CLV45" s="671"/>
      <c r="CLW45" s="672"/>
      <c r="CLX45" s="672"/>
      <c r="CLY45" s="673"/>
      <c r="CLZ45" s="263">
        <f>$A$45</f>
        <v>31</v>
      </c>
      <c r="CMA45" s="264" t="str">
        <f>$B$45</f>
        <v>土</v>
      </c>
      <c r="CMB45" s="660"/>
      <c r="CMC45" s="661"/>
      <c r="CMD45" s="660"/>
      <c r="CME45" s="661"/>
      <c r="CMF45" s="662" t="str">
        <f>IFERROR(IF(OR(CMA45="日",CMA45="祝",CMA45=0,CMB45=""),"　",MAX(IF(AND(CMB45&lt;=CMF14,CMD45&gt;CMG14),CMG14-CMF14,IF(AND(CMB45&gt;CMF14,CMD45&lt;=CMG14),CMD45-CMB45,IF(AND(CMB45&lt;=CMF14,CMD45&lt;=CMG14),CMD45-CMF14,IF(AND(CMB45&gt;CMF14,CMD45&gt;CMG14),CMG14-CMB45,0)))),0)),0)</f>
        <v>　</v>
      </c>
      <c r="CMG45" s="663"/>
      <c r="CMH45" s="664"/>
      <c r="CMI45" s="662" t="str">
        <f>IFERROR(IF(OR(CMA45="日",CMA45="祝",CMA45=0,CMB45=""),"　",MAX(IF(AND(CMB45&gt;CML14,CMD45&gt;CMJ14),0,IF(AND(CMB45&lt;=CML14,CMB45&gt;CMI14,CMD45&gt;CMJ14),CML14-CMB45,IF(AND(CMB45&lt;=CML14,CMB45&lt;=CMI14,CMD45&gt;CMJ14),CML14-CMI14,IF(AND(CMB45&gt;CMI14,CMD45&lt;=CMJ14),CMD45-CMB45,IF(AND(CMB45&lt;=CMI14,CMD45&lt;=CMJ14),CMD45-CMI14,0))))),0)),0)</f>
        <v>　</v>
      </c>
      <c r="CMJ45" s="663"/>
      <c r="CMK45" s="664"/>
      <c r="CML45" s="662" t="str">
        <f>IFERROR(IF(OR(CMA45="日",CMA45="祝",CMA45=0,CMB45=""),"　",MAX(IF(AND(CMB45&lt;=CML14,CMD45&gt;CMM14),CMM14-CML14,IF(CMD45&lt;=CMM14,0,IF(AND(CMB45&gt;CML14,CMD45&gt;CMM14),CMM14-CMB45,0))),0)),0)</f>
        <v>　</v>
      </c>
      <c r="CMM45" s="663"/>
      <c r="CMN45" s="664"/>
      <c r="CMO45" s="662" t="str">
        <f>IFERROR(IF(OR(CMA45="日",CMA45="祝",CMA45=0,CMB45=""),"　",MAX(IF(CMB45&gt;CMO14,CMD45-CMB45,IF(CMB45&lt;=CMO14,CMD45-CMO14,0)),0)),0)</f>
        <v>　</v>
      </c>
      <c r="CMP45" s="663"/>
      <c r="CMQ45" s="664"/>
      <c r="CMR45" s="662" t="str">
        <f>IFERROR(IF(OR(CMA45="日",CMA45="祝",CMA45=0,CMB45=""),"　",MAX(IF(AND(CMB45&lt;=CMR14,CMD45&gt;CMS14),CMS14-CMR14,IF(AND(CMB45&gt;CMR14,CMD45&lt;=CMS14),CMD45-CMB45,IF(AND(CMB45&lt;=CMR14,CMD45&lt;=CMS14),CMD45-CMR14,IF(AND(CMB45&gt;CMR14,CMD45&gt;CMS14),CMS14-CMB45,0)))),0)),0)</f>
        <v>　</v>
      </c>
      <c r="CMS45" s="663"/>
      <c r="CMT45" s="664"/>
      <c r="CMU45" s="662" t="str">
        <f>IFERROR(IF(OR(CMA45="日",CMA45="祝",CMA45=0,CMB45=""),"　",MAX(IF(AND(CMB45&gt;CMX14,CMD45&gt;CMV14),0,IF(AND(CMB45&lt;=CMX14,CMB45&gt;CMU14,CMD45&gt;CMV14),CMX14-CMB45,IF(AND(CMB45&lt;=CMX14,CMB45&lt;=CMU14,CMD45&gt;CMV14),CMX14-CMU14,IF(AND(CMB45&gt;CMU14,CMD45&lt;=CMV14),CMD45-CMB45,IF(AND(CMB45&lt;=CMU14,CMD45&lt;=CMV14),CMD45-CMU14,0))))),0)),0)</f>
        <v>　</v>
      </c>
      <c r="CMV45" s="663"/>
      <c r="CMW45" s="664"/>
      <c r="CMX45" s="662" t="str">
        <f>IFERROR(IF(OR(CMA45="日",CMA45="祝",CMA45=0,CMB45=""),"　",MAX(IF(AND(CMB45&lt;=CMX14,CMD45&gt;CMY14),CMY14-CMX14,IF(CMD45&lt;=CMY14,0,IF(AND(CMB45&gt;CMX14,CMD45&gt;CMY14),CMY14-CMB45,0))),0)),0)</f>
        <v>　</v>
      </c>
      <c r="CMY45" s="663"/>
      <c r="CMZ45" s="664"/>
      <c r="CNA45" s="662" t="str">
        <f t="shared" si="43"/>
        <v>　</v>
      </c>
      <c r="CNB45" s="663"/>
      <c r="CNC45" s="664"/>
      <c r="CND45" s="665" t="str">
        <f>IF(CNG45="×",TIME(0,0,0),IF(CNQ4="非常勤",CMF45,CMR45))</f>
        <v>　</v>
      </c>
      <c r="CNE45" s="666"/>
      <c r="CNF45" s="667"/>
      <c r="CNG45" s="265"/>
      <c r="CNH45" s="665" t="str">
        <f>IF(CNK45="×",TIME(0,0,0),IF(CNQ4="非常勤",CMI45,CMU45))</f>
        <v>　</v>
      </c>
      <c r="CNI45" s="666"/>
      <c r="CNJ45" s="667"/>
      <c r="CNK45" s="265"/>
      <c r="CNL45" s="665" t="str">
        <f>IF(CNO45="×",TIME(0,0,0),IF(CNQ4="非常勤",CML45,CMX45))</f>
        <v>　</v>
      </c>
      <c r="CNM45" s="666"/>
      <c r="CNN45" s="667"/>
      <c r="CNO45" s="265"/>
      <c r="CNP45" s="665" t="str">
        <f>IF(CNS45="×",TIME(0,0,0),IF(CNQ4="非常勤",CMO45,CNA45))</f>
        <v>　</v>
      </c>
      <c r="CNQ45" s="666"/>
      <c r="CNR45" s="667"/>
      <c r="CNS45" s="265"/>
      <c r="CNT45" s="668"/>
      <c r="CNU45" s="669"/>
      <c r="CNV45" s="668"/>
      <c r="CNW45" s="670"/>
      <c r="CNX45" s="669"/>
      <c r="CNY45" s="671"/>
      <c r="CNZ45" s="672"/>
      <c r="COA45" s="672"/>
      <c r="COB45" s="673"/>
      <c r="COC45" s="263">
        <f>$A$45</f>
        <v>31</v>
      </c>
      <c r="COD45" s="264" t="str">
        <f>$B$45</f>
        <v>土</v>
      </c>
      <c r="COE45" s="660"/>
      <c r="COF45" s="661"/>
      <c r="COG45" s="660"/>
      <c r="COH45" s="661"/>
      <c r="COI45" s="662" t="str">
        <f>IFERROR(IF(OR(COD45="日",COD45="祝",COD45=0,COE45=""),"　",MAX(IF(AND(COE45&lt;=COI14,COG45&gt;COJ14),COJ14-COI14,IF(AND(COE45&gt;COI14,COG45&lt;=COJ14),COG45-COE45,IF(AND(COE45&lt;=COI14,COG45&lt;=COJ14),COG45-COI14,IF(AND(COE45&gt;COI14,COG45&gt;COJ14),COJ14-COE45,0)))),0)),0)</f>
        <v>　</v>
      </c>
      <c r="COJ45" s="663"/>
      <c r="COK45" s="664"/>
      <c r="COL45" s="662" t="str">
        <f>IFERROR(IF(OR(COD45="日",COD45="祝",COD45=0,COE45=""),"　",MAX(IF(AND(COE45&gt;COO14,COG45&gt;COM14),0,IF(AND(COE45&lt;=COO14,COE45&gt;COL14,COG45&gt;COM14),COO14-COE45,IF(AND(COE45&lt;=COO14,COE45&lt;=COL14,COG45&gt;COM14),COO14-COL14,IF(AND(COE45&gt;COL14,COG45&lt;=COM14),COG45-COE45,IF(AND(COE45&lt;=COL14,COG45&lt;=COM14),COG45-COL14,0))))),0)),0)</f>
        <v>　</v>
      </c>
      <c r="COM45" s="663"/>
      <c r="CON45" s="664"/>
      <c r="COO45" s="662" t="str">
        <f>IFERROR(IF(OR(COD45="日",COD45="祝",COD45=0,COE45=""),"　",MAX(IF(AND(COE45&lt;=COO14,COG45&gt;COP14),COP14-COO14,IF(COG45&lt;=COP14,0,IF(AND(COE45&gt;COO14,COG45&gt;COP14),COP14-COE45,0))),0)),0)</f>
        <v>　</v>
      </c>
      <c r="COP45" s="663"/>
      <c r="COQ45" s="664"/>
      <c r="COR45" s="662" t="str">
        <f>IFERROR(IF(OR(COD45="日",COD45="祝",COD45=0,COE45=""),"　",MAX(IF(COE45&gt;COR14,COG45-COE45,IF(COE45&lt;=COR14,COG45-COR14,0)),0)),0)</f>
        <v>　</v>
      </c>
      <c r="COS45" s="663"/>
      <c r="COT45" s="664"/>
      <c r="COU45" s="662" t="str">
        <f>IFERROR(IF(OR(COD45="日",COD45="祝",COD45=0,COE45=""),"　",MAX(IF(AND(COE45&lt;=COU14,COG45&gt;COV14),COV14-COU14,IF(AND(COE45&gt;COU14,COG45&lt;=COV14),COG45-COE45,IF(AND(COE45&lt;=COU14,COG45&lt;=COV14),COG45-COU14,IF(AND(COE45&gt;COU14,COG45&gt;COV14),COV14-COE45,0)))),0)),0)</f>
        <v>　</v>
      </c>
      <c r="COV45" s="663"/>
      <c r="COW45" s="664"/>
      <c r="COX45" s="662" t="str">
        <f>IFERROR(IF(OR(COD45="日",COD45="祝",COD45=0,COE45=""),"　",MAX(IF(AND(COE45&gt;CPA14,COG45&gt;COY14),0,IF(AND(COE45&lt;=CPA14,COE45&gt;COX14,COG45&gt;COY14),CPA14-COE45,IF(AND(COE45&lt;=CPA14,COE45&lt;=COX14,COG45&gt;COY14),CPA14-COX14,IF(AND(COE45&gt;COX14,COG45&lt;=COY14),COG45-COE45,IF(AND(COE45&lt;=COX14,COG45&lt;=COY14),COG45-COX14,0))))),0)),0)</f>
        <v>　</v>
      </c>
      <c r="COY45" s="663"/>
      <c r="COZ45" s="664"/>
      <c r="CPA45" s="662" t="str">
        <f>IFERROR(IF(OR(COD45="日",COD45="祝",COD45=0,COE45=""),"　",MAX(IF(AND(COE45&lt;=CPA14,COG45&gt;CPB14),CPB14-CPA14,IF(COG45&lt;=CPB14,0,IF(AND(COE45&gt;CPA14,COG45&gt;CPB14),CPB14-COE45,0))),0)),0)</f>
        <v>　</v>
      </c>
      <c r="CPB45" s="663"/>
      <c r="CPC45" s="664"/>
      <c r="CPD45" s="662" t="str">
        <f t="shared" si="44"/>
        <v>　</v>
      </c>
      <c r="CPE45" s="663"/>
      <c r="CPF45" s="664"/>
      <c r="CPG45" s="665" t="str">
        <f>IF(CPJ45="×",TIME(0,0,0),IF(CPT4="非常勤",COI45,COU45))</f>
        <v>　</v>
      </c>
      <c r="CPH45" s="666"/>
      <c r="CPI45" s="667"/>
      <c r="CPJ45" s="265"/>
      <c r="CPK45" s="665" t="str">
        <f>IF(CPN45="×",TIME(0,0,0),IF(CPT4="非常勤",COL45,COX45))</f>
        <v>　</v>
      </c>
      <c r="CPL45" s="666"/>
      <c r="CPM45" s="667"/>
      <c r="CPN45" s="265"/>
      <c r="CPO45" s="665" t="str">
        <f>IF(CPR45="×",TIME(0,0,0),IF(CPT4="非常勤",COO45,CPA45))</f>
        <v>　</v>
      </c>
      <c r="CPP45" s="666"/>
      <c r="CPQ45" s="667"/>
      <c r="CPR45" s="265"/>
      <c r="CPS45" s="665" t="str">
        <f>IF(CPV45="×",TIME(0,0,0),IF(CPT4="非常勤",COR45,CPD45))</f>
        <v>　</v>
      </c>
      <c r="CPT45" s="666"/>
      <c r="CPU45" s="667"/>
      <c r="CPV45" s="265"/>
      <c r="CPW45" s="668"/>
      <c r="CPX45" s="669"/>
      <c r="CPY45" s="668"/>
      <c r="CPZ45" s="670"/>
      <c r="CQA45" s="669"/>
      <c r="CQB45" s="671"/>
      <c r="CQC45" s="672"/>
      <c r="CQD45" s="672"/>
      <c r="CQE45" s="673"/>
      <c r="CQF45" s="263">
        <f>$A$45</f>
        <v>31</v>
      </c>
      <c r="CQG45" s="264" t="str">
        <f>$B$45</f>
        <v>土</v>
      </c>
      <c r="CQH45" s="660"/>
      <c r="CQI45" s="661"/>
      <c r="CQJ45" s="660"/>
      <c r="CQK45" s="661"/>
      <c r="CQL45" s="662" t="str">
        <f>IFERROR(IF(OR(CQG45="日",CQG45="祝",CQG45=0,CQH45=""),"　",MAX(IF(AND(CQH45&lt;=CQL14,CQJ45&gt;CQM14),CQM14-CQL14,IF(AND(CQH45&gt;CQL14,CQJ45&lt;=CQM14),CQJ45-CQH45,IF(AND(CQH45&lt;=CQL14,CQJ45&lt;=CQM14),CQJ45-CQL14,IF(AND(CQH45&gt;CQL14,CQJ45&gt;CQM14),CQM14-CQH45,0)))),0)),0)</f>
        <v>　</v>
      </c>
      <c r="CQM45" s="663"/>
      <c r="CQN45" s="664"/>
      <c r="CQO45" s="662" t="str">
        <f>IFERROR(IF(OR(CQG45="日",CQG45="祝",CQG45=0,CQH45=""),"　",MAX(IF(AND(CQH45&gt;CQR14,CQJ45&gt;CQP14),0,IF(AND(CQH45&lt;=CQR14,CQH45&gt;CQO14,CQJ45&gt;CQP14),CQR14-CQH45,IF(AND(CQH45&lt;=CQR14,CQH45&lt;=CQO14,CQJ45&gt;CQP14),CQR14-CQO14,IF(AND(CQH45&gt;CQO14,CQJ45&lt;=CQP14),CQJ45-CQH45,IF(AND(CQH45&lt;=CQO14,CQJ45&lt;=CQP14),CQJ45-CQO14,0))))),0)),0)</f>
        <v>　</v>
      </c>
      <c r="CQP45" s="663"/>
      <c r="CQQ45" s="664"/>
      <c r="CQR45" s="662" t="str">
        <f>IFERROR(IF(OR(CQG45="日",CQG45="祝",CQG45=0,CQH45=""),"　",MAX(IF(AND(CQH45&lt;=CQR14,CQJ45&gt;CQS14),CQS14-CQR14,IF(CQJ45&lt;=CQS14,0,IF(AND(CQH45&gt;CQR14,CQJ45&gt;CQS14),CQS14-CQH45,0))),0)),0)</f>
        <v>　</v>
      </c>
      <c r="CQS45" s="663"/>
      <c r="CQT45" s="664"/>
      <c r="CQU45" s="662" t="str">
        <f>IFERROR(IF(OR(CQG45="日",CQG45="祝",CQG45=0,CQH45=""),"　",MAX(IF(CQH45&gt;CQU14,CQJ45-CQH45,IF(CQH45&lt;=CQU14,CQJ45-CQU14,0)),0)),0)</f>
        <v>　</v>
      </c>
      <c r="CQV45" s="663"/>
      <c r="CQW45" s="664"/>
      <c r="CQX45" s="662" t="str">
        <f>IFERROR(IF(OR(CQG45="日",CQG45="祝",CQG45=0,CQH45=""),"　",MAX(IF(AND(CQH45&lt;=CQX14,CQJ45&gt;CQY14),CQY14-CQX14,IF(AND(CQH45&gt;CQX14,CQJ45&lt;=CQY14),CQJ45-CQH45,IF(AND(CQH45&lt;=CQX14,CQJ45&lt;=CQY14),CQJ45-CQX14,IF(AND(CQH45&gt;CQX14,CQJ45&gt;CQY14),CQY14-CQH45,0)))),0)),0)</f>
        <v>　</v>
      </c>
      <c r="CQY45" s="663"/>
      <c r="CQZ45" s="664"/>
      <c r="CRA45" s="662" t="str">
        <f>IFERROR(IF(OR(CQG45="日",CQG45="祝",CQG45=0,CQH45=""),"　",MAX(IF(AND(CQH45&gt;CRD14,CQJ45&gt;CRB14),0,IF(AND(CQH45&lt;=CRD14,CQH45&gt;CRA14,CQJ45&gt;CRB14),CRD14-CQH45,IF(AND(CQH45&lt;=CRD14,CQH45&lt;=CRA14,CQJ45&gt;CRB14),CRD14-CRA14,IF(AND(CQH45&gt;CRA14,CQJ45&lt;=CRB14),CQJ45-CQH45,IF(AND(CQH45&lt;=CRA14,CQJ45&lt;=CRB14),CQJ45-CRA14,0))))),0)),0)</f>
        <v>　</v>
      </c>
      <c r="CRB45" s="663"/>
      <c r="CRC45" s="664"/>
      <c r="CRD45" s="662" t="str">
        <f>IFERROR(IF(OR(CQG45="日",CQG45="祝",CQG45=0,CQH45=""),"　",MAX(IF(AND(CQH45&lt;=CRD14,CQJ45&gt;CRE14),CRE14-CRD14,IF(CQJ45&lt;=CRE14,0,IF(AND(CQH45&gt;CRD14,CQJ45&gt;CRE14),CRE14-CQH45,0))),0)),0)</f>
        <v>　</v>
      </c>
      <c r="CRE45" s="663"/>
      <c r="CRF45" s="664"/>
      <c r="CRG45" s="662" t="str">
        <f t="shared" si="45"/>
        <v>　</v>
      </c>
      <c r="CRH45" s="663"/>
      <c r="CRI45" s="664"/>
      <c r="CRJ45" s="665" t="str">
        <f>IF(CRM45="×",TIME(0,0,0),IF(CRW4="非常勤",CQL45,CQX45))</f>
        <v>　</v>
      </c>
      <c r="CRK45" s="666"/>
      <c r="CRL45" s="667"/>
      <c r="CRM45" s="265"/>
      <c r="CRN45" s="665" t="str">
        <f>IF(CRQ45="×",TIME(0,0,0),IF(CRW4="非常勤",CQO45,CRA45))</f>
        <v>　</v>
      </c>
      <c r="CRO45" s="666"/>
      <c r="CRP45" s="667"/>
      <c r="CRQ45" s="265"/>
      <c r="CRR45" s="665" t="str">
        <f>IF(CRU45="×",TIME(0,0,0),IF(CRW4="非常勤",CQR45,CRD45))</f>
        <v>　</v>
      </c>
      <c r="CRS45" s="666"/>
      <c r="CRT45" s="667"/>
      <c r="CRU45" s="265"/>
      <c r="CRV45" s="665" t="str">
        <f>IF(CRY45="×",TIME(0,0,0),IF(CRW4="非常勤",CQU45,CRG45))</f>
        <v>　</v>
      </c>
      <c r="CRW45" s="666"/>
      <c r="CRX45" s="667"/>
      <c r="CRY45" s="265"/>
      <c r="CRZ45" s="668"/>
      <c r="CSA45" s="669"/>
      <c r="CSB45" s="668"/>
      <c r="CSC45" s="670"/>
      <c r="CSD45" s="669"/>
      <c r="CSE45" s="671"/>
      <c r="CSF45" s="672"/>
      <c r="CSG45" s="672"/>
      <c r="CSH45" s="673"/>
      <c r="CSI45" s="263">
        <f>$A$45</f>
        <v>31</v>
      </c>
      <c r="CSJ45" s="264" t="str">
        <f>$B$45</f>
        <v>土</v>
      </c>
      <c r="CSK45" s="660"/>
      <c r="CSL45" s="661"/>
      <c r="CSM45" s="660"/>
      <c r="CSN45" s="661"/>
      <c r="CSO45" s="662" t="str">
        <f>IFERROR(IF(OR(CSJ45="日",CSJ45="祝",CSJ45=0,CSK45=""),"　",MAX(IF(AND(CSK45&lt;=CSO14,CSM45&gt;CSP14),CSP14-CSO14,IF(AND(CSK45&gt;CSO14,CSM45&lt;=CSP14),CSM45-CSK45,IF(AND(CSK45&lt;=CSO14,CSM45&lt;=CSP14),CSM45-CSO14,IF(AND(CSK45&gt;CSO14,CSM45&gt;CSP14),CSP14-CSK45,0)))),0)),0)</f>
        <v>　</v>
      </c>
      <c r="CSP45" s="663"/>
      <c r="CSQ45" s="664"/>
      <c r="CSR45" s="662" t="str">
        <f>IFERROR(IF(OR(CSJ45="日",CSJ45="祝",CSJ45=0,CSK45=""),"　",MAX(IF(AND(CSK45&gt;CSU14,CSM45&gt;CSS14),0,IF(AND(CSK45&lt;=CSU14,CSK45&gt;CSR14,CSM45&gt;CSS14),CSU14-CSK45,IF(AND(CSK45&lt;=CSU14,CSK45&lt;=CSR14,CSM45&gt;CSS14),CSU14-CSR14,IF(AND(CSK45&gt;CSR14,CSM45&lt;=CSS14),CSM45-CSK45,IF(AND(CSK45&lt;=CSR14,CSM45&lt;=CSS14),CSM45-CSR14,0))))),0)),0)</f>
        <v>　</v>
      </c>
      <c r="CSS45" s="663"/>
      <c r="CST45" s="664"/>
      <c r="CSU45" s="662" t="str">
        <f>IFERROR(IF(OR(CSJ45="日",CSJ45="祝",CSJ45=0,CSK45=""),"　",MAX(IF(AND(CSK45&lt;=CSU14,CSM45&gt;CSV14),CSV14-CSU14,IF(CSM45&lt;=CSV14,0,IF(AND(CSK45&gt;CSU14,CSM45&gt;CSV14),CSV14-CSK45,0))),0)),0)</f>
        <v>　</v>
      </c>
      <c r="CSV45" s="663"/>
      <c r="CSW45" s="664"/>
      <c r="CSX45" s="662" t="str">
        <f>IFERROR(IF(OR(CSJ45="日",CSJ45="祝",CSJ45=0,CSK45=""),"　",MAX(IF(CSK45&gt;CSX14,CSM45-CSK45,IF(CSK45&lt;=CSX14,CSM45-CSX14,0)),0)),0)</f>
        <v>　</v>
      </c>
      <c r="CSY45" s="663"/>
      <c r="CSZ45" s="664"/>
      <c r="CTA45" s="662" t="str">
        <f>IFERROR(IF(OR(CSJ45="日",CSJ45="祝",CSJ45=0,CSK45=""),"　",MAX(IF(AND(CSK45&lt;=CTA14,CSM45&gt;CTB14),CTB14-CTA14,IF(AND(CSK45&gt;CTA14,CSM45&lt;=CTB14),CSM45-CSK45,IF(AND(CSK45&lt;=CTA14,CSM45&lt;=CTB14),CSM45-CTA14,IF(AND(CSK45&gt;CTA14,CSM45&gt;CTB14),CTB14-CSK45,0)))),0)),0)</f>
        <v>　</v>
      </c>
      <c r="CTB45" s="663"/>
      <c r="CTC45" s="664"/>
      <c r="CTD45" s="662" t="str">
        <f>IFERROR(IF(OR(CSJ45="日",CSJ45="祝",CSJ45=0,CSK45=""),"　",MAX(IF(AND(CSK45&gt;CTG14,CSM45&gt;CTE14),0,IF(AND(CSK45&lt;=CTG14,CSK45&gt;CTD14,CSM45&gt;CTE14),CTG14-CSK45,IF(AND(CSK45&lt;=CTG14,CSK45&lt;=CTD14,CSM45&gt;CTE14),CTG14-CTD14,IF(AND(CSK45&gt;CTD14,CSM45&lt;=CTE14),CSM45-CSK45,IF(AND(CSK45&lt;=CTD14,CSM45&lt;=CTE14),CSM45-CTD14,0))))),0)),0)</f>
        <v>　</v>
      </c>
      <c r="CTE45" s="663"/>
      <c r="CTF45" s="664"/>
      <c r="CTG45" s="662" t="str">
        <f>IFERROR(IF(OR(CSJ45="日",CSJ45="祝",CSJ45=0,CSK45=""),"　",MAX(IF(AND(CSK45&lt;=CTG14,CSM45&gt;CTH14),CTH14-CTG14,IF(CSM45&lt;=CTH14,0,IF(AND(CSK45&gt;CTG14,CSM45&gt;CTH14),CTH14-CSK45,0))),0)),0)</f>
        <v>　</v>
      </c>
      <c r="CTH45" s="663"/>
      <c r="CTI45" s="664"/>
      <c r="CTJ45" s="662" t="str">
        <f t="shared" si="46"/>
        <v>　</v>
      </c>
      <c r="CTK45" s="663"/>
      <c r="CTL45" s="664"/>
      <c r="CTM45" s="665" t="str">
        <f>IF(CTP45="×",TIME(0,0,0),IF(CTZ4="非常勤",CSO45,CTA45))</f>
        <v>　</v>
      </c>
      <c r="CTN45" s="666"/>
      <c r="CTO45" s="667"/>
      <c r="CTP45" s="265"/>
      <c r="CTQ45" s="665" t="str">
        <f>IF(CTT45="×",TIME(0,0,0),IF(CTZ4="非常勤",CSR45,CTD45))</f>
        <v>　</v>
      </c>
      <c r="CTR45" s="666"/>
      <c r="CTS45" s="667"/>
      <c r="CTT45" s="265"/>
      <c r="CTU45" s="665" t="str">
        <f>IF(CTX45="×",TIME(0,0,0),IF(CTZ4="非常勤",CSU45,CTG45))</f>
        <v>　</v>
      </c>
      <c r="CTV45" s="666"/>
      <c r="CTW45" s="667"/>
      <c r="CTX45" s="265"/>
      <c r="CTY45" s="665" t="str">
        <f>IF(CUB45="×",TIME(0,0,0),IF(CTZ4="非常勤",CSX45,CTJ45))</f>
        <v>　</v>
      </c>
      <c r="CTZ45" s="666"/>
      <c r="CUA45" s="667"/>
      <c r="CUB45" s="265"/>
      <c r="CUC45" s="668"/>
      <c r="CUD45" s="669"/>
      <c r="CUE45" s="668"/>
      <c r="CUF45" s="670"/>
      <c r="CUG45" s="669"/>
      <c r="CUH45" s="671"/>
      <c r="CUI45" s="672"/>
      <c r="CUJ45" s="672"/>
      <c r="CUK45" s="673"/>
      <c r="CUL45" s="263">
        <f>$A$45</f>
        <v>31</v>
      </c>
      <c r="CUM45" s="264" t="str">
        <f>$B$45</f>
        <v>土</v>
      </c>
      <c r="CUN45" s="660"/>
      <c r="CUO45" s="661"/>
      <c r="CUP45" s="660"/>
      <c r="CUQ45" s="661"/>
      <c r="CUR45" s="662" t="str">
        <f>IFERROR(IF(OR(CUM45="日",CUM45="祝",CUM45=0,CUN45=""),"　",MAX(IF(AND(CUN45&lt;=CUR14,CUP45&gt;CUS14),CUS14-CUR14,IF(AND(CUN45&gt;CUR14,CUP45&lt;=CUS14),CUP45-CUN45,IF(AND(CUN45&lt;=CUR14,CUP45&lt;=CUS14),CUP45-CUR14,IF(AND(CUN45&gt;CUR14,CUP45&gt;CUS14),CUS14-CUN45,0)))),0)),0)</f>
        <v>　</v>
      </c>
      <c r="CUS45" s="663"/>
      <c r="CUT45" s="664"/>
      <c r="CUU45" s="662" t="str">
        <f>IFERROR(IF(OR(CUM45="日",CUM45="祝",CUM45=0,CUN45=""),"　",MAX(IF(AND(CUN45&gt;CUX14,CUP45&gt;CUV14),0,IF(AND(CUN45&lt;=CUX14,CUN45&gt;CUU14,CUP45&gt;CUV14),CUX14-CUN45,IF(AND(CUN45&lt;=CUX14,CUN45&lt;=CUU14,CUP45&gt;CUV14),CUX14-CUU14,IF(AND(CUN45&gt;CUU14,CUP45&lt;=CUV14),CUP45-CUN45,IF(AND(CUN45&lt;=CUU14,CUP45&lt;=CUV14),CUP45-CUU14,0))))),0)),0)</f>
        <v>　</v>
      </c>
      <c r="CUV45" s="663"/>
      <c r="CUW45" s="664"/>
      <c r="CUX45" s="662" t="str">
        <f>IFERROR(IF(OR(CUM45="日",CUM45="祝",CUM45=0,CUN45=""),"　",MAX(IF(AND(CUN45&lt;=CUX14,CUP45&gt;CUY14),CUY14-CUX14,IF(CUP45&lt;=CUY14,0,IF(AND(CUN45&gt;CUX14,CUP45&gt;CUY14),CUY14-CUN45,0))),0)),0)</f>
        <v>　</v>
      </c>
      <c r="CUY45" s="663"/>
      <c r="CUZ45" s="664"/>
      <c r="CVA45" s="662" t="str">
        <f>IFERROR(IF(OR(CUM45="日",CUM45="祝",CUM45=0,CUN45=""),"　",MAX(IF(CUN45&gt;CVA14,CUP45-CUN45,IF(CUN45&lt;=CVA14,CUP45-CVA14,0)),0)),0)</f>
        <v>　</v>
      </c>
      <c r="CVB45" s="663"/>
      <c r="CVC45" s="664"/>
      <c r="CVD45" s="662" t="str">
        <f>IFERROR(IF(OR(CUM45="日",CUM45="祝",CUM45=0,CUN45=""),"　",MAX(IF(AND(CUN45&lt;=CVD14,CUP45&gt;CVE14),CVE14-CVD14,IF(AND(CUN45&gt;CVD14,CUP45&lt;=CVE14),CUP45-CUN45,IF(AND(CUN45&lt;=CVD14,CUP45&lt;=CVE14),CUP45-CVD14,IF(AND(CUN45&gt;CVD14,CUP45&gt;CVE14),CVE14-CUN45,0)))),0)),0)</f>
        <v>　</v>
      </c>
      <c r="CVE45" s="663"/>
      <c r="CVF45" s="664"/>
      <c r="CVG45" s="662" t="str">
        <f>IFERROR(IF(OR(CUM45="日",CUM45="祝",CUM45=0,CUN45=""),"　",MAX(IF(AND(CUN45&gt;CVJ14,CUP45&gt;CVH14),0,IF(AND(CUN45&lt;=CVJ14,CUN45&gt;CVG14,CUP45&gt;CVH14),CVJ14-CUN45,IF(AND(CUN45&lt;=CVJ14,CUN45&lt;=CVG14,CUP45&gt;CVH14),CVJ14-CVG14,IF(AND(CUN45&gt;CVG14,CUP45&lt;=CVH14),CUP45-CUN45,IF(AND(CUN45&lt;=CVG14,CUP45&lt;=CVH14),CUP45-CVG14,0))))),0)),0)</f>
        <v>　</v>
      </c>
      <c r="CVH45" s="663"/>
      <c r="CVI45" s="664"/>
      <c r="CVJ45" s="662" t="str">
        <f>IFERROR(IF(OR(CUM45="日",CUM45="祝",CUM45=0,CUN45=""),"　",MAX(IF(AND(CUN45&lt;=CVJ14,CUP45&gt;CVK14),CVK14-CVJ14,IF(CUP45&lt;=CVK14,0,IF(AND(CUN45&gt;CVJ14,CUP45&gt;CVK14),CVK14-CUN45,0))),0)),0)</f>
        <v>　</v>
      </c>
      <c r="CVK45" s="663"/>
      <c r="CVL45" s="664"/>
      <c r="CVM45" s="662" t="str">
        <f t="shared" si="47"/>
        <v>　</v>
      </c>
      <c r="CVN45" s="663"/>
      <c r="CVO45" s="664"/>
      <c r="CVP45" s="665" t="str">
        <f>IF(CVS45="×",TIME(0,0,0),IF(CWC4="非常勤",CUR45,CVD45))</f>
        <v>　</v>
      </c>
      <c r="CVQ45" s="666"/>
      <c r="CVR45" s="667"/>
      <c r="CVS45" s="265"/>
      <c r="CVT45" s="665" t="str">
        <f>IF(CVW45="×",TIME(0,0,0),IF(CWC4="非常勤",CUU45,CVG45))</f>
        <v>　</v>
      </c>
      <c r="CVU45" s="666"/>
      <c r="CVV45" s="667"/>
      <c r="CVW45" s="265"/>
      <c r="CVX45" s="665" t="str">
        <f>IF(CWA45="×",TIME(0,0,0),IF(CWC4="非常勤",CUX45,CVJ45))</f>
        <v>　</v>
      </c>
      <c r="CVY45" s="666"/>
      <c r="CVZ45" s="667"/>
      <c r="CWA45" s="265"/>
      <c r="CWB45" s="665" t="str">
        <f>IF(CWE45="×",TIME(0,0,0),IF(CWC4="非常勤",CVA45,CVM45))</f>
        <v>　</v>
      </c>
      <c r="CWC45" s="666"/>
      <c r="CWD45" s="667"/>
      <c r="CWE45" s="265"/>
      <c r="CWF45" s="668"/>
      <c r="CWG45" s="669"/>
      <c r="CWH45" s="668"/>
      <c r="CWI45" s="670"/>
      <c r="CWJ45" s="669"/>
      <c r="CWK45" s="671"/>
      <c r="CWL45" s="672"/>
      <c r="CWM45" s="672"/>
      <c r="CWN45" s="673"/>
      <c r="CWO45" s="263">
        <f>$A$45</f>
        <v>31</v>
      </c>
      <c r="CWP45" s="264" t="str">
        <f>$B$45</f>
        <v>土</v>
      </c>
      <c r="CWQ45" s="660"/>
      <c r="CWR45" s="661"/>
      <c r="CWS45" s="660"/>
      <c r="CWT45" s="661"/>
      <c r="CWU45" s="662" t="str">
        <f>IFERROR(IF(OR(CWP45="日",CWP45="祝",CWP45=0,CWQ45=""),"　",MAX(IF(AND(CWQ45&lt;=CWU14,CWS45&gt;CWV14),CWV14-CWU14,IF(AND(CWQ45&gt;CWU14,CWS45&lt;=CWV14),CWS45-CWQ45,IF(AND(CWQ45&lt;=CWU14,CWS45&lt;=CWV14),CWS45-CWU14,IF(AND(CWQ45&gt;CWU14,CWS45&gt;CWV14),CWV14-CWQ45,0)))),0)),0)</f>
        <v>　</v>
      </c>
      <c r="CWV45" s="663"/>
      <c r="CWW45" s="664"/>
      <c r="CWX45" s="662" t="str">
        <f>IFERROR(IF(OR(CWP45="日",CWP45="祝",CWP45=0,CWQ45=""),"　",MAX(IF(AND(CWQ45&gt;CXA14,CWS45&gt;CWY14),0,IF(AND(CWQ45&lt;=CXA14,CWQ45&gt;CWX14,CWS45&gt;CWY14),CXA14-CWQ45,IF(AND(CWQ45&lt;=CXA14,CWQ45&lt;=CWX14,CWS45&gt;CWY14),CXA14-CWX14,IF(AND(CWQ45&gt;CWX14,CWS45&lt;=CWY14),CWS45-CWQ45,IF(AND(CWQ45&lt;=CWX14,CWS45&lt;=CWY14),CWS45-CWX14,0))))),0)),0)</f>
        <v>　</v>
      </c>
      <c r="CWY45" s="663"/>
      <c r="CWZ45" s="664"/>
      <c r="CXA45" s="662" t="str">
        <f>IFERROR(IF(OR(CWP45="日",CWP45="祝",CWP45=0,CWQ45=""),"　",MAX(IF(AND(CWQ45&lt;=CXA14,CWS45&gt;CXB14),CXB14-CXA14,IF(CWS45&lt;=CXB14,0,IF(AND(CWQ45&gt;CXA14,CWS45&gt;CXB14),CXB14-CWQ45,0))),0)),0)</f>
        <v>　</v>
      </c>
      <c r="CXB45" s="663"/>
      <c r="CXC45" s="664"/>
      <c r="CXD45" s="662" t="str">
        <f>IFERROR(IF(OR(CWP45="日",CWP45="祝",CWP45=0,CWQ45=""),"　",MAX(IF(CWQ45&gt;CXD14,CWS45-CWQ45,IF(CWQ45&lt;=CXD14,CWS45-CXD14,0)),0)),0)</f>
        <v>　</v>
      </c>
      <c r="CXE45" s="663"/>
      <c r="CXF45" s="664"/>
      <c r="CXG45" s="662" t="str">
        <f>IFERROR(IF(OR(CWP45="日",CWP45="祝",CWP45=0,CWQ45=""),"　",MAX(IF(AND(CWQ45&lt;=CXG14,CWS45&gt;CXH14),CXH14-CXG14,IF(AND(CWQ45&gt;CXG14,CWS45&lt;=CXH14),CWS45-CWQ45,IF(AND(CWQ45&lt;=CXG14,CWS45&lt;=CXH14),CWS45-CXG14,IF(AND(CWQ45&gt;CXG14,CWS45&gt;CXH14),CXH14-CWQ45,0)))),0)),0)</f>
        <v>　</v>
      </c>
      <c r="CXH45" s="663"/>
      <c r="CXI45" s="664"/>
      <c r="CXJ45" s="662" t="str">
        <f>IFERROR(IF(OR(CWP45="日",CWP45="祝",CWP45=0,CWQ45=""),"　",MAX(IF(AND(CWQ45&gt;CXM14,CWS45&gt;CXK14),0,IF(AND(CWQ45&lt;=CXM14,CWQ45&gt;CXJ14,CWS45&gt;CXK14),CXM14-CWQ45,IF(AND(CWQ45&lt;=CXM14,CWQ45&lt;=CXJ14,CWS45&gt;CXK14),CXM14-CXJ14,IF(AND(CWQ45&gt;CXJ14,CWS45&lt;=CXK14),CWS45-CWQ45,IF(AND(CWQ45&lt;=CXJ14,CWS45&lt;=CXK14),CWS45-CXJ14,0))))),0)),0)</f>
        <v>　</v>
      </c>
      <c r="CXK45" s="663"/>
      <c r="CXL45" s="664"/>
      <c r="CXM45" s="662" t="str">
        <f>IFERROR(IF(OR(CWP45="日",CWP45="祝",CWP45=0,CWQ45=""),"　",MAX(IF(AND(CWQ45&lt;=CXM14,CWS45&gt;CXN14),CXN14-CXM14,IF(CWS45&lt;=CXN14,0,IF(AND(CWQ45&gt;CXM14,CWS45&gt;CXN14),CXN14-CWQ45,0))),0)),0)</f>
        <v>　</v>
      </c>
      <c r="CXN45" s="663"/>
      <c r="CXO45" s="664"/>
      <c r="CXP45" s="662" t="str">
        <f t="shared" si="48"/>
        <v>　</v>
      </c>
      <c r="CXQ45" s="663"/>
      <c r="CXR45" s="664"/>
      <c r="CXS45" s="665" t="str">
        <f>IF(CXV45="×",TIME(0,0,0),IF(CYF4="非常勤",CWU45,CXG45))</f>
        <v>　</v>
      </c>
      <c r="CXT45" s="666"/>
      <c r="CXU45" s="667"/>
      <c r="CXV45" s="265"/>
      <c r="CXW45" s="665" t="str">
        <f>IF(CXZ45="×",TIME(0,0,0),IF(CYF4="非常勤",CWX45,CXJ45))</f>
        <v>　</v>
      </c>
      <c r="CXX45" s="666"/>
      <c r="CXY45" s="667"/>
      <c r="CXZ45" s="265"/>
      <c r="CYA45" s="665" t="str">
        <f>IF(CYD45="×",TIME(0,0,0),IF(CYF4="非常勤",CXA45,CXM45))</f>
        <v>　</v>
      </c>
      <c r="CYB45" s="666"/>
      <c r="CYC45" s="667"/>
      <c r="CYD45" s="265"/>
      <c r="CYE45" s="665" t="str">
        <f>IF(CYH45="×",TIME(0,0,0),IF(CYF4="非常勤",CXD45,CXP45))</f>
        <v>　</v>
      </c>
      <c r="CYF45" s="666"/>
      <c r="CYG45" s="667"/>
      <c r="CYH45" s="265"/>
      <c r="CYI45" s="668"/>
      <c r="CYJ45" s="669"/>
      <c r="CYK45" s="668"/>
      <c r="CYL45" s="670"/>
      <c r="CYM45" s="669"/>
      <c r="CYN45" s="671"/>
      <c r="CYO45" s="672"/>
      <c r="CYP45" s="672"/>
      <c r="CYQ45" s="673"/>
      <c r="CYR45" s="263">
        <f>$A$45</f>
        <v>31</v>
      </c>
      <c r="CYS45" s="264" t="str">
        <f>$B$45</f>
        <v>土</v>
      </c>
      <c r="CYT45" s="660"/>
      <c r="CYU45" s="661"/>
      <c r="CYV45" s="660"/>
      <c r="CYW45" s="661"/>
      <c r="CYX45" s="662" t="str">
        <f>IFERROR(IF(OR(CYS45="日",CYS45="祝",CYS45=0,CYT45=""),"　",MAX(IF(AND(CYT45&lt;=CYX14,CYV45&gt;CYY14),CYY14-CYX14,IF(AND(CYT45&gt;CYX14,CYV45&lt;=CYY14),CYV45-CYT45,IF(AND(CYT45&lt;=CYX14,CYV45&lt;=CYY14),CYV45-CYX14,IF(AND(CYT45&gt;CYX14,CYV45&gt;CYY14),CYY14-CYT45,0)))),0)),0)</f>
        <v>　</v>
      </c>
      <c r="CYY45" s="663"/>
      <c r="CYZ45" s="664"/>
      <c r="CZA45" s="662" t="str">
        <f>IFERROR(IF(OR(CYS45="日",CYS45="祝",CYS45=0,CYT45=""),"　",MAX(IF(AND(CYT45&gt;CZD14,CYV45&gt;CZB14),0,IF(AND(CYT45&lt;=CZD14,CYT45&gt;CZA14,CYV45&gt;CZB14),CZD14-CYT45,IF(AND(CYT45&lt;=CZD14,CYT45&lt;=CZA14,CYV45&gt;CZB14),CZD14-CZA14,IF(AND(CYT45&gt;CZA14,CYV45&lt;=CZB14),CYV45-CYT45,IF(AND(CYT45&lt;=CZA14,CYV45&lt;=CZB14),CYV45-CZA14,0))))),0)),0)</f>
        <v>　</v>
      </c>
      <c r="CZB45" s="663"/>
      <c r="CZC45" s="664"/>
      <c r="CZD45" s="662" t="str">
        <f>IFERROR(IF(OR(CYS45="日",CYS45="祝",CYS45=0,CYT45=""),"　",MAX(IF(AND(CYT45&lt;=CZD14,CYV45&gt;CZE14),CZE14-CZD14,IF(CYV45&lt;=CZE14,0,IF(AND(CYT45&gt;CZD14,CYV45&gt;CZE14),CZE14-CYT45,0))),0)),0)</f>
        <v>　</v>
      </c>
      <c r="CZE45" s="663"/>
      <c r="CZF45" s="664"/>
      <c r="CZG45" s="662" t="str">
        <f>IFERROR(IF(OR(CYS45="日",CYS45="祝",CYS45=0,CYT45=""),"　",MAX(IF(CYT45&gt;CZG14,CYV45-CYT45,IF(CYT45&lt;=CZG14,CYV45-CZG14,0)),0)),0)</f>
        <v>　</v>
      </c>
      <c r="CZH45" s="663"/>
      <c r="CZI45" s="664"/>
      <c r="CZJ45" s="662" t="str">
        <f>IFERROR(IF(OR(CYS45="日",CYS45="祝",CYS45=0,CYT45=""),"　",MAX(IF(AND(CYT45&lt;=CZJ14,CYV45&gt;CZK14),CZK14-CZJ14,IF(AND(CYT45&gt;CZJ14,CYV45&lt;=CZK14),CYV45-CYT45,IF(AND(CYT45&lt;=CZJ14,CYV45&lt;=CZK14),CYV45-CZJ14,IF(AND(CYT45&gt;CZJ14,CYV45&gt;CZK14),CZK14-CYT45,0)))),0)),0)</f>
        <v>　</v>
      </c>
      <c r="CZK45" s="663"/>
      <c r="CZL45" s="664"/>
      <c r="CZM45" s="662" t="str">
        <f>IFERROR(IF(OR(CYS45="日",CYS45="祝",CYS45=0,CYT45=""),"　",MAX(IF(AND(CYT45&gt;CZP14,CYV45&gt;CZN14),0,IF(AND(CYT45&lt;=CZP14,CYT45&gt;CZM14,CYV45&gt;CZN14),CZP14-CYT45,IF(AND(CYT45&lt;=CZP14,CYT45&lt;=CZM14,CYV45&gt;CZN14),CZP14-CZM14,IF(AND(CYT45&gt;CZM14,CYV45&lt;=CZN14),CYV45-CYT45,IF(AND(CYT45&lt;=CZM14,CYV45&lt;=CZN14),CYV45-CZM14,0))))),0)),0)</f>
        <v>　</v>
      </c>
      <c r="CZN45" s="663"/>
      <c r="CZO45" s="664"/>
      <c r="CZP45" s="662" t="str">
        <f>IFERROR(IF(OR(CYS45="日",CYS45="祝",CYS45=0,CYT45=""),"　",MAX(IF(AND(CYT45&lt;=CZP14,CYV45&gt;CZQ14),CZQ14-CZP14,IF(CYV45&lt;=CZQ14,0,IF(AND(CYT45&gt;CZP14,CYV45&gt;CZQ14),CZQ14-CYT45,0))),0)),0)</f>
        <v>　</v>
      </c>
      <c r="CZQ45" s="663"/>
      <c r="CZR45" s="664"/>
      <c r="CZS45" s="662" t="str">
        <f t="shared" si="49"/>
        <v>　</v>
      </c>
      <c r="CZT45" s="663"/>
      <c r="CZU45" s="664"/>
      <c r="CZV45" s="665" t="str">
        <f>IF(CZY45="×",TIME(0,0,0),IF(DAI4="非常勤",CYX45,CZJ45))</f>
        <v>　</v>
      </c>
      <c r="CZW45" s="666"/>
      <c r="CZX45" s="667"/>
      <c r="CZY45" s="265"/>
      <c r="CZZ45" s="665" t="str">
        <f>IF(DAC45="×",TIME(0,0,0),IF(DAI4="非常勤",CZA45,CZM45))</f>
        <v>　</v>
      </c>
      <c r="DAA45" s="666"/>
      <c r="DAB45" s="667"/>
      <c r="DAC45" s="265"/>
      <c r="DAD45" s="665" t="str">
        <f>IF(DAG45="×",TIME(0,0,0),IF(DAI4="非常勤",CZD45,CZP45))</f>
        <v>　</v>
      </c>
      <c r="DAE45" s="666"/>
      <c r="DAF45" s="667"/>
      <c r="DAG45" s="265"/>
      <c r="DAH45" s="665" t="str">
        <f>IF(DAK45="×",TIME(0,0,0),IF(DAI4="非常勤",CZG45,CZS45))</f>
        <v>　</v>
      </c>
      <c r="DAI45" s="666"/>
      <c r="DAJ45" s="667"/>
      <c r="DAK45" s="265"/>
      <c r="DAL45" s="668"/>
      <c r="DAM45" s="669"/>
      <c r="DAN45" s="668"/>
      <c r="DAO45" s="670"/>
      <c r="DAP45" s="669"/>
      <c r="DAQ45" s="671"/>
      <c r="DAR45" s="672"/>
      <c r="DAS45" s="672"/>
      <c r="DAT45" s="673"/>
      <c r="DAU45" s="263">
        <f>$A$45</f>
        <v>31</v>
      </c>
      <c r="DAV45" s="264" t="str">
        <f>$B$45</f>
        <v>土</v>
      </c>
      <c r="DAW45" s="660"/>
      <c r="DAX45" s="661"/>
      <c r="DAY45" s="660"/>
      <c r="DAZ45" s="661"/>
      <c r="DBA45" s="662" t="str">
        <f>IFERROR(IF(OR(DAV45="日",DAV45="祝",DAV45=0,DAW45=""),"　",MAX(IF(AND(DAW45&lt;=DBA14,DAY45&gt;DBB14),DBB14-DBA14,IF(AND(DAW45&gt;DBA14,DAY45&lt;=DBB14),DAY45-DAW45,IF(AND(DAW45&lt;=DBA14,DAY45&lt;=DBB14),DAY45-DBA14,IF(AND(DAW45&gt;DBA14,DAY45&gt;DBB14),DBB14-DAW45,0)))),0)),0)</f>
        <v>　</v>
      </c>
      <c r="DBB45" s="663"/>
      <c r="DBC45" s="664"/>
      <c r="DBD45" s="662" t="str">
        <f>IFERROR(IF(OR(DAV45="日",DAV45="祝",DAV45=0,DAW45=""),"　",MAX(IF(AND(DAW45&gt;DBG14,DAY45&gt;DBE14),0,IF(AND(DAW45&lt;=DBG14,DAW45&gt;DBD14,DAY45&gt;DBE14),DBG14-DAW45,IF(AND(DAW45&lt;=DBG14,DAW45&lt;=DBD14,DAY45&gt;DBE14),DBG14-DBD14,IF(AND(DAW45&gt;DBD14,DAY45&lt;=DBE14),DAY45-DAW45,IF(AND(DAW45&lt;=DBD14,DAY45&lt;=DBE14),DAY45-DBD14,0))))),0)),0)</f>
        <v>　</v>
      </c>
      <c r="DBE45" s="663"/>
      <c r="DBF45" s="664"/>
      <c r="DBG45" s="662" t="str">
        <f>IFERROR(IF(OR(DAV45="日",DAV45="祝",DAV45=0,DAW45=""),"　",MAX(IF(AND(DAW45&lt;=DBG14,DAY45&gt;DBH14),DBH14-DBG14,IF(DAY45&lt;=DBH14,0,IF(AND(DAW45&gt;DBG14,DAY45&gt;DBH14),DBH14-DAW45,0))),0)),0)</f>
        <v>　</v>
      </c>
      <c r="DBH45" s="663"/>
      <c r="DBI45" s="664"/>
      <c r="DBJ45" s="662" t="str">
        <f>IFERROR(IF(OR(DAV45="日",DAV45="祝",DAV45=0,DAW45=""),"　",MAX(IF(DAW45&gt;DBJ14,DAY45-DAW45,IF(DAW45&lt;=DBJ14,DAY45-DBJ14,0)),0)),0)</f>
        <v>　</v>
      </c>
      <c r="DBK45" s="663"/>
      <c r="DBL45" s="664"/>
      <c r="DBM45" s="662" t="str">
        <f>IFERROR(IF(OR(DAV45="日",DAV45="祝",DAV45=0,DAW45=""),"　",MAX(IF(AND(DAW45&lt;=DBM14,DAY45&gt;DBN14),DBN14-DBM14,IF(AND(DAW45&gt;DBM14,DAY45&lt;=DBN14),DAY45-DAW45,IF(AND(DAW45&lt;=DBM14,DAY45&lt;=DBN14),DAY45-DBM14,IF(AND(DAW45&gt;DBM14,DAY45&gt;DBN14),DBN14-DAW45,0)))),0)),0)</f>
        <v>　</v>
      </c>
      <c r="DBN45" s="663"/>
      <c r="DBO45" s="664"/>
      <c r="DBP45" s="662" t="str">
        <f>IFERROR(IF(OR(DAV45="日",DAV45="祝",DAV45=0,DAW45=""),"　",MAX(IF(AND(DAW45&gt;DBS14,DAY45&gt;DBQ14),0,IF(AND(DAW45&lt;=DBS14,DAW45&gt;DBP14,DAY45&gt;DBQ14),DBS14-DAW45,IF(AND(DAW45&lt;=DBS14,DAW45&lt;=DBP14,DAY45&gt;DBQ14),DBS14-DBP14,IF(AND(DAW45&gt;DBP14,DAY45&lt;=DBQ14),DAY45-DAW45,IF(AND(DAW45&lt;=DBP14,DAY45&lt;=DBQ14),DAY45-DBP14,0))))),0)),0)</f>
        <v>　</v>
      </c>
      <c r="DBQ45" s="663"/>
      <c r="DBR45" s="664"/>
      <c r="DBS45" s="662" t="str">
        <f>IFERROR(IF(OR(DAV45="日",DAV45="祝",DAV45=0,DAW45=""),"　",MAX(IF(AND(DAW45&lt;=DBS14,DAY45&gt;DBT14),DBT14-DBS14,IF(DAY45&lt;=DBT14,0,IF(AND(DAW45&gt;DBS14,DAY45&gt;DBT14),DBT14-DAW45,0))),0)),0)</f>
        <v>　</v>
      </c>
      <c r="DBT45" s="663"/>
      <c r="DBU45" s="664"/>
      <c r="DBV45" s="662" t="str">
        <f t="shared" si="50"/>
        <v>　</v>
      </c>
      <c r="DBW45" s="663"/>
      <c r="DBX45" s="664"/>
      <c r="DBY45" s="665" t="str">
        <f>IF(DCB45="×",TIME(0,0,0),IF(DCL4="非常勤",DBA45,DBM45))</f>
        <v>　</v>
      </c>
      <c r="DBZ45" s="666"/>
      <c r="DCA45" s="667"/>
      <c r="DCB45" s="265"/>
      <c r="DCC45" s="665" t="str">
        <f>IF(DCF45="×",TIME(0,0,0),IF(DCL4="非常勤",DBD45,DBP45))</f>
        <v>　</v>
      </c>
      <c r="DCD45" s="666"/>
      <c r="DCE45" s="667"/>
      <c r="DCF45" s="265"/>
      <c r="DCG45" s="665" t="str">
        <f>IF(DCJ45="×",TIME(0,0,0),IF(DCL4="非常勤",DBG45,DBS45))</f>
        <v>　</v>
      </c>
      <c r="DCH45" s="666"/>
      <c r="DCI45" s="667"/>
      <c r="DCJ45" s="265"/>
      <c r="DCK45" s="665" t="str">
        <f>IF(DCN45="×",TIME(0,0,0),IF(DCL4="非常勤",DBJ45,DBV45))</f>
        <v>　</v>
      </c>
      <c r="DCL45" s="666"/>
      <c r="DCM45" s="667"/>
      <c r="DCN45" s="265"/>
      <c r="DCO45" s="668"/>
      <c r="DCP45" s="669"/>
      <c r="DCQ45" s="668"/>
      <c r="DCR45" s="670"/>
      <c r="DCS45" s="669"/>
      <c r="DCT45" s="671"/>
      <c r="DCU45" s="672"/>
      <c r="DCV45" s="672"/>
      <c r="DCW45" s="673"/>
      <c r="DCX45" s="263">
        <f>$A$45</f>
        <v>31</v>
      </c>
      <c r="DCY45" s="264" t="str">
        <f>$B$45</f>
        <v>土</v>
      </c>
      <c r="DCZ45" s="660"/>
      <c r="DDA45" s="661"/>
      <c r="DDB45" s="660"/>
      <c r="DDC45" s="661"/>
      <c r="DDD45" s="662" t="str">
        <f>IFERROR(IF(OR(DCY45="日",DCY45="祝",DCY45=0,DCZ45=""),"　",MAX(IF(AND(DCZ45&lt;=DDD14,DDB45&gt;DDE14),DDE14-DDD14,IF(AND(DCZ45&gt;DDD14,DDB45&lt;=DDE14),DDB45-DCZ45,IF(AND(DCZ45&lt;=DDD14,DDB45&lt;=DDE14),DDB45-DDD14,IF(AND(DCZ45&gt;DDD14,DDB45&gt;DDE14),DDE14-DCZ45,0)))),0)),0)</f>
        <v>　</v>
      </c>
      <c r="DDE45" s="663"/>
      <c r="DDF45" s="664"/>
      <c r="DDG45" s="662" t="str">
        <f>IFERROR(IF(OR(DCY45="日",DCY45="祝",DCY45=0,DCZ45=""),"　",MAX(IF(AND(DCZ45&gt;DDJ14,DDB45&gt;DDH14),0,IF(AND(DCZ45&lt;=DDJ14,DCZ45&gt;DDG14,DDB45&gt;DDH14),DDJ14-DCZ45,IF(AND(DCZ45&lt;=DDJ14,DCZ45&lt;=DDG14,DDB45&gt;DDH14),DDJ14-DDG14,IF(AND(DCZ45&gt;DDG14,DDB45&lt;=DDH14),DDB45-DCZ45,IF(AND(DCZ45&lt;=DDG14,DDB45&lt;=DDH14),DDB45-DDG14,0))))),0)),0)</f>
        <v>　</v>
      </c>
      <c r="DDH45" s="663"/>
      <c r="DDI45" s="664"/>
      <c r="DDJ45" s="662" t="str">
        <f>IFERROR(IF(OR(DCY45="日",DCY45="祝",DCY45=0,DCZ45=""),"　",MAX(IF(AND(DCZ45&lt;=DDJ14,DDB45&gt;DDK14),DDK14-DDJ14,IF(DDB45&lt;=DDK14,0,IF(AND(DCZ45&gt;DDJ14,DDB45&gt;DDK14),DDK14-DCZ45,0))),0)),0)</f>
        <v>　</v>
      </c>
      <c r="DDK45" s="663"/>
      <c r="DDL45" s="664"/>
      <c r="DDM45" s="662" t="str">
        <f>IFERROR(IF(OR(DCY45="日",DCY45="祝",DCY45=0,DCZ45=""),"　",MAX(IF(DCZ45&gt;DDM14,DDB45-DCZ45,IF(DCZ45&lt;=DDM14,DDB45-DDM14,0)),0)),0)</f>
        <v>　</v>
      </c>
      <c r="DDN45" s="663"/>
      <c r="DDO45" s="664"/>
      <c r="DDP45" s="662" t="str">
        <f>IFERROR(IF(OR(DCY45="日",DCY45="祝",DCY45=0,DCZ45=""),"　",MAX(IF(AND(DCZ45&lt;=DDP14,DDB45&gt;DDQ14),DDQ14-DDP14,IF(AND(DCZ45&gt;DDP14,DDB45&lt;=DDQ14),DDB45-DCZ45,IF(AND(DCZ45&lt;=DDP14,DDB45&lt;=DDQ14),DDB45-DDP14,IF(AND(DCZ45&gt;DDP14,DDB45&gt;DDQ14),DDQ14-DCZ45,0)))),0)),0)</f>
        <v>　</v>
      </c>
      <c r="DDQ45" s="663"/>
      <c r="DDR45" s="664"/>
      <c r="DDS45" s="662" t="str">
        <f>IFERROR(IF(OR(DCY45="日",DCY45="祝",DCY45=0,DCZ45=""),"　",MAX(IF(AND(DCZ45&gt;DDV14,DDB45&gt;DDT14),0,IF(AND(DCZ45&lt;=DDV14,DCZ45&gt;DDS14,DDB45&gt;DDT14),DDV14-DCZ45,IF(AND(DCZ45&lt;=DDV14,DCZ45&lt;=DDS14,DDB45&gt;DDT14),DDV14-DDS14,IF(AND(DCZ45&gt;DDS14,DDB45&lt;=DDT14),DDB45-DCZ45,IF(AND(DCZ45&lt;=DDS14,DDB45&lt;=DDT14),DDB45-DDS14,0))))),0)),0)</f>
        <v>　</v>
      </c>
      <c r="DDT45" s="663"/>
      <c r="DDU45" s="664"/>
      <c r="DDV45" s="662" t="str">
        <f>IFERROR(IF(OR(DCY45="日",DCY45="祝",DCY45=0,DCZ45=""),"　",MAX(IF(AND(DCZ45&lt;=DDV14,DDB45&gt;DDW14),DDW14-DDV14,IF(DDB45&lt;=DDW14,0,IF(AND(DCZ45&gt;DDV14,DDB45&gt;DDW14),DDW14-DCZ45,0))),0)),0)</f>
        <v>　</v>
      </c>
      <c r="DDW45" s="663"/>
      <c r="DDX45" s="664"/>
      <c r="DDY45" s="662" t="str">
        <f t="shared" si="51"/>
        <v>　</v>
      </c>
      <c r="DDZ45" s="663"/>
      <c r="DEA45" s="664"/>
      <c r="DEB45" s="665" t="str">
        <f>IF(DEE45="×",TIME(0,0,0),IF(DEO4="非常勤",DDD45,DDP45))</f>
        <v>　</v>
      </c>
      <c r="DEC45" s="666"/>
      <c r="DED45" s="667"/>
      <c r="DEE45" s="265"/>
      <c r="DEF45" s="665" t="str">
        <f>IF(DEI45="×",TIME(0,0,0),IF(DEO4="非常勤",DDG45,DDS45))</f>
        <v>　</v>
      </c>
      <c r="DEG45" s="666"/>
      <c r="DEH45" s="667"/>
      <c r="DEI45" s="265"/>
      <c r="DEJ45" s="665" t="str">
        <f>IF(DEM45="×",TIME(0,0,0),IF(DEO4="非常勤",DDJ45,DDV45))</f>
        <v>　</v>
      </c>
      <c r="DEK45" s="666"/>
      <c r="DEL45" s="667"/>
      <c r="DEM45" s="265"/>
      <c r="DEN45" s="665" t="str">
        <f>IF(DEQ45="×",TIME(0,0,0),IF(DEO4="非常勤",DDM45,DDY45))</f>
        <v>　</v>
      </c>
      <c r="DEO45" s="666"/>
      <c r="DEP45" s="667"/>
      <c r="DEQ45" s="265"/>
      <c r="DER45" s="668"/>
      <c r="DES45" s="669"/>
      <c r="DET45" s="668"/>
      <c r="DEU45" s="670"/>
      <c r="DEV45" s="669"/>
      <c r="DEW45" s="671"/>
      <c r="DEX45" s="672"/>
      <c r="DEY45" s="672"/>
      <c r="DEZ45" s="673"/>
      <c r="DFA45" s="263">
        <f>$A$45</f>
        <v>31</v>
      </c>
      <c r="DFB45" s="264" t="str">
        <f>$B$45</f>
        <v>土</v>
      </c>
      <c r="DFC45" s="660"/>
      <c r="DFD45" s="661"/>
      <c r="DFE45" s="660"/>
      <c r="DFF45" s="661"/>
      <c r="DFG45" s="662" t="str">
        <f>IFERROR(IF(OR(DFB45="日",DFB45="祝",DFB45=0,DFC45=""),"　",MAX(IF(AND(DFC45&lt;=DFG14,DFE45&gt;DFH14),DFH14-DFG14,IF(AND(DFC45&gt;DFG14,DFE45&lt;=DFH14),DFE45-DFC45,IF(AND(DFC45&lt;=DFG14,DFE45&lt;=DFH14),DFE45-DFG14,IF(AND(DFC45&gt;DFG14,DFE45&gt;DFH14),DFH14-DFC45,0)))),0)),0)</f>
        <v>　</v>
      </c>
      <c r="DFH45" s="663"/>
      <c r="DFI45" s="664"/>
      <c r="DFJ45" s="662" t="str">
        <f>IFERROR(IF(OR(DFB45="日",DFB45="祝",DFB45=0,DFC45=""),"　",MAX(IF(AND(DFC45&gt;DFM14,DFE45&gt;DFK14),0,IF(AND(DFC45&lt;=DFM14,DFC45&gt;DFJ14,DFE45&gt;DFK14),DFM14-DFC45,IF(AND(DFC45&lt;=DFM14,DFC45&lt;=DFJ14,DFE45&gt;DFK14),DFM14-DFJ14,IF(AND(DFC45&gt;DFJ14,DFE45&lt;=DFK14),DFE45-DFC45,IF(AND(DFC45&lt;=DFJ14,DFE45&lt;=DFK14),DFE45-DFJ14,0))))),0)),0)</f>
        <v>　</v>
      </c>
      <c r="DFK45" s="663"/>
      <c r="DFL45" s="664"/>
      <c r="DFM45" s="662" t="str">
        <f>IFERROR(IF(OR(DFB45="日",DFB45="祝",DFB45=0,DFC45=""),"　",MAX(IF(AND(DFC45&lt;=DFM14,DFE45&gt;DFN14),DFN14-DFM14,IF(DFE45&lt;=DFN14,0,IF(AND(DFC45&gt;DFM14,DFE45&gt;DFN14),DFN14-DFC45,0))),0)),0)</f>
        <v>　</v>
      </c>
      <c r="DFN45" s="663"/>
      <c r="DFO45" s="664"/>
      <c r="DFP45" s="662" t="str">
        <f>IFERROR(IF(OR(DFB45="日",DFB45="祝",DFB45=0,DFC45=""),"　",MAX(IF(DFC45&gt;DFP14,DFE45-DFC45,IF(DFC45&lt;=DFP14,DFE45-DFP14,0)),0)),0)</f>
        <v>　</v>
      </c>
      <c r="DFQ45" s="663"/>
      <c r="DFR45" s="664"/>
      <c r="DFS45" s="662" t="str">
        <f>IFERROR(IF(OR(DFB45="日",DFB45="祝",DFB45=0,DFC45=""),"　",MAX(IF(AND(DFC45&lt;=DFS14,DFE45&gt;DFT14),DFT14-DFS14,IF(AND(DFC45&gt;DFS14,DFE45&lt;=DFT14),DFE45-DFC45,IF(AND(DFC45&lt;=DFS14,DFE45&lt;=DFT14),DFE45-DFS14,IF(AND(DFC45&gt;DFS14,DFE45&gt;DFT14),DFT14-DFC45,0)))),0)),0)</f>
        <v>　</v>
      </c>
      <c r="DFT45" s="663"/>
      <c r="DFU45" s="664"/>
      <c r="DFV45" s="662" t="str">
        <f>IFERROR(IF(OR(DFB45="日",DFB45="祝",DFB45=0,DFC45=""),"　",MAX(IF(AND(DFC45&gt;DFY14,DFE45&gt;DFW14),0,IF(AND(DFC45&lt;=DFY14,DFC45&gt;DFV14,DFE45&gt;DFW14),DFY14-DFC45,IF(AND(DFC45&lt;=DFY14,DFC45&lt;=DFV14,DFE45&gt;DFW14),DFY14-DFV14,IF(AND(DFC45&gt;DFV14,DFE45&lt;=DFW14),DFE45-DFC45,IF(AND(DFC45&lt;=DFV14,DFE45&lt;=DFW14),DFE45-DFV14,0))))),0)),0)</f>
        <v>　</v>
      </c>
      <c r="DFW45" s="663"/>
      <c r="DFX45" s="664"/>
      <c r="DFY45" s="662" t="str">
        <f>IFERROR(IF(OR(DFB45="日",DFB45="祝",DFB45=0,DFC45=""),"　",MAX(IF(AND(DFC45&lt;=DFY14,DFE45&gt;DFZ14),DFZ14-DFY14,IF(DFE45&lt;=DFZ14,0,IF(AND(DFC45&gt;DFY14,DFE45&gt;DFZ14),DFZ14-DFC45,0))),0)),0)</f>
        <v>　</v>
      </c>
      <c r="DFZ45" s="663"/>
      <c r="DGA45" s="664"/>
      <c r="DGB45" s="662" t="str">
        <f t="shared" si="52"/>
        <v>　</v>
      </c>
      <c r="DGC45" s="663"/>
      <c r="DGD45" s="664"/>
      <c r="DGE45" s="665" t="str">
        <f>IF(DGH45="×",TIME(0,0,0),IF(DGR4="非常勤",DFG45,DFS45))</f>
        <v>　</v>
      </c>
      <c r="DGF45" s="666"/>
      <c r="DGG45" s="667"/>
      <c r="DGH45" s="265"/>
      <c r="DGI45" s="665" t="str">
        <f>IF(DGL45="×",TIME(0,0,0),IF(DGR4="非常勤",DFJ45,DFV45))</f>
        <v>　</v>
      </c>
      <c r="DGJ45" s="666"/>
      <c r="DGK45" s="667"/>
      <c r="DGL45" s="265"/>
      <c r="DGM45" s="665" t="str">
        <f>IF(DGP45="×",TIME(0,0,0),IF(DGR4="非常勤",DFM45,DFY45))</f>
        <v>　</v>
      </c>
      <c r="DGN45" s="666"/>
      <c r="DGO45" s="667"/>
      <c r="DGP45" s="265"/>
      <c r="DGQ45" s="665" t="str">
        <f>IF(DGT45="×",TIME(0,0,0),IF(DGR4="非常勤",DFP45,DGB45))</f>
        <v>　</v>
      </c>
      <c r="DGR45" s="666"/>
      <c r="DGS45" s="667"/>
      <c r="DGT45" s="265"/>
      <c r="DGU45" s="668"/>
      <c r="DGV45" s="669"/>
      <c r="DGW45" s="668"/>
      <c r="DGX45" s="670"/>
      <c r="DGY45" s="669"/>
      <c r="DGZ45" s="671"/>
      <c r="DHA45" s="672"/>
      <c r="DHB45" s="672"/>
      <c r="DHC45" s="673"/>
      <c r="DHD45" s="263">
        <f>$A$45</f>
        <v>31</v>
      </c>
      <c r="DHE45" s="264" t="str">
        <f>$B$45</f>
        <v>土</v>
      </c>
      <c r="DHF45" s="660"/>
      <c r="DHG45" s="661"/>
      <c r="DHH45" s="660"/>
      <c r="DHI45" s="661"/>
      <c r="DHJ45" s="662" t="str">
        <f>IFERROR(IF(OR(DHE45="日",DHE45="祝",DHE45=0,DHF45=""),"　",MAX(IF(AND(DHF45&lt;=DHJ14,DHH45&gt;DHK14),DHK14-DHJ14,IF(AND(DHF45&gt;DHJ14,DHH45&lt;=DHK14),DHH45-DHF45,IF(AND(DHF45&lt;=DHJ14,DHH45&lt;=DHK14),DHH45-DHJ14,IF(AND(DHF45&gt;DHJ14,DHH45&gt;DHK14),DHK14-DHF45,0)))),0)),0)</f>
        <v>　</v>
      </c>
      <c r="DHK45" s="663"/>
      <c r="DHL45" s="664"/>
      <c r="DHM45" s="662" t="str">
        <f>IFERROR(IF(OR(DHE45="日",DHE45="祝",DHE45=0,DHF45=""),"　",MAX(IF(AND(DHF45&gt;DHP14,DHH45&gt;DHN14),0,IF(AND(DHF45&lt;=DHP14,DHF45&gt;DHM14,DHH45&gt;DHN14),DHP14-DHF45,IF(AND(DHF45&lt;=DHP14,DHF45&lt;=DHM14,DHH45&gt;DHN14),DHP14-DHM14,IF(AND(DHF45&gt;DHM14,DHH45&lt;=DHN14),DHH45-DHF45,IF(AND(DHF45&lt;=DHM14,DHH45&lt;=DHN14),DHH45-DHM14,0))))),0)),0)</f>
        <v>　</v>
      </c>
      <c r="DHN45" s="663"/>
      <c r="DHO45" s="664"/>
      <c r="DHP45" s="662" t="str">
        <f>IFERROR(IF(OR(DHE45="日",DHE45="祝",DHE45=0,DHF45=""),"　",MAX(IF(AND(DHF45&lt;=DHP14,DHH45&gt;DHQ14),DHQ14-DHP14,IF(DHH45&lt;=DHQ14,0,IF(AND(DHF45&gt;DHP14,DHH45&gt;DHQ14),DHQ14-DHF45,0))),0)),0)</f>
        <v>　</v>
      </c>
      <c r="DHQ45" s="663"/>
      <c r="DHR45" s="664"/>
      <c r="DHS45" s="662" t="str">
        <f>IFERROR(IF(OR(DHE45="日",DHE45="祝",DHE45=0,DHF45=""),"　",MAX(IF(DHF45&gt;DHS14,DHH45-DHF45,IF(DHF45&lt;=DHS14,DHH45-DHS14,0)),0)),0)</f>
        <v>　</v>
      </c>
      <c r="DHT45" s="663"/>
      <c r="DHU45" s="664"/>
      <c r="DHV45" s="662" t="str">
        <f>IFERROR(IF(OR(DHE45="日",DHE45="祝",DHE45=0,DHF45=""),"　",MAX(IF(AND(DHF45&lt;=DHV14,DHH45&gt;DHW14),DHW14-DHV14,IF(AND(DHF45&gt;DHV14,DHH45&lt;=DHW14),DHH45-DHF45,IF(AND(DHF45&lt;=DHV14,DHH45&lt;=DHW14),DHH45-DHV14,IF(AND(DHF45&gt;DHV14,DHH45&gt;DHW14),DHW14-DHF45,0)))),0)),0)</f>
        <v>　</v>
      </c>
      <c r="DHW45" s="663"/>
      <c r="DHX45" s="664"/>
      <c r="DHY45" s="662" t="str">
        <f>IFERROR(IF(OR(DHE45="日",DHE45="祝",DHE45=0,DHF45=""),"　",MAX(IF(AND(DHF45&gt;DIB14,DHH45&gt;DHZ14),0,IF(AND(DHF45&lt;=DIB14,DHF45&gt;DHY14,DHH45&gt;DHZ14),DIB14-DHF45,IF(AND(DHF45&lt;=DIB14,DHF45&lt;=DHY14,DHH45&gt;DHZ14),DIB14-DHY14,IF(AND(DHF45&gt;DHY14,DHH45&lt;=DHZ14),DHH45-DHF45,IF(AND(DHF45&lt;=DHY14,DHH45&lt;=DHZ14),DHH45-DHY14,0))))),0)),0)</f>
        <v>　</v>
      </c>
      <c r="DHZ45" s="663"/>
      <c r="DIA45" s="664"/>
      <c r="DIB45" s="662" t="str">
        <f>IFERROR(IF(OR(DHE45="日",DHE45="祝",DHE45=0,DHF45=""),"　",MAX(IF(AND(DHF45&lt;=DIB14,DHH45&gt;DIC14),DIC14-DIB14,IF(DHH45&lt;=DIC14,0,IF(AND(DHF45&gt;DIB14,DHH45&gt;DIC14),DIC14-DHF45,0))),0)),0)</f>
        <v>　</v>
      </c>
      <c r="DIC45" s="663"/>
      <c r="DID45" s="664"/>
      <c r="DIE45" s="662" t="str">
        <f t="shared" si="53"/>
        <v>　</v>
      </c>
      <c r="DIF45" s="663"/>
      <c r="DIG45" s="664"/>
      <c r="DIH45" s="665" t="str">
        <f>IF(DIK45="×",TIME(0,0,0),IF(DIU4="非常勤",DHJ45,DHV45))</f>
        <v>　</v>
      </c>
      <c r="DII45" s="666"/>
      <c r="DIJ45" s="667"/>
      <c r="DIK45" s="265"/>
      <c r="DIL45" s="665" t="str">
        <f>IF(DIO45="×",TIME(0,0,0),IF(DIU4="非常勤",DHM45,DHY45))</f>
        <v>　</v>
      </c>
      <c r="DIM45" s="666"/>
      <c r="DIN45" s="667"/>
      <c r="DIO45" s="265"/>
      <c r="DIP45" s="665" t="str">
        <f>IF(DIS45="×",TIME(0,0,0),IF(DIU4="非常勤",DHP45,DIB45))</f>
        <v>　</v>
      </c>
      <c r="DIQ45" s="666"/>
      <c r="DIR45" s="667"/>
      <c r="DIS45" s="265"/>
      <c r="DIT45" s="665" t="str">
        <f>IF(DIW45="×",TIME(0,0,0),IF(DIU4="非常勤",DHS45,DIE45))</f>
        <v>　</v>
      </c>
      <c r="DIU45" s="666"/>
      <c r="DIV45" s="667"/>
      <c r="DIW45" s="265"/>
      <c r="DIX45" s="668"/>
      <c r="DIY45" s="669"/>
      <c r="DIZ45" s="668"/>
      <c r="DJA45" s="670"/>
      <c r="DJB45" s="669"/>
      <c r="DJC45" s="671"/>
      <c r="DJD45" s="672"/>
      <c r="DJE45" s="672"/>
      <c r="DJF45" s="673"/>
      <c r="DJG45" s="263">
        <f>$A$45</f>
        <v>31</v>
      </c>
      <c r="DJH45" s="264" t="str">
        <f>$B$45</f>
        <v>土</v>
      </c>
      <c r="DJI45" s="660"/>
      <c r="DJJ45" s="661"/>
      <c r="DJK45" s="660"/>
      <c r="DJL45" s="661"/>
      <c r="DJM45" s="662" t="str">
        <f>IFERROR(IF(OR(DJH45="日",DJH45="祝",DJH45=0,DJI45=""),"　",MAX(IF(AND(DJI45&lt;=DJM14,DJK45&gt;DJN14),DJN14-DJM14,IF(AND(DJI45&gt;DJM14,DJK45&lt;=DJN14),DJK45-DJI45,IF(AND(DJI45&lt;=DJM14,DJK45&lt;=DJN14),DJK45-DJM14,IF(AND(DJI45&gt;DJM14,DJK45&gt;DJN14),DJN14-DJI45,0)))),0)),0)</f>
        <v>　</v>
      </c>
      <c r="DJN45" s="663"/>
      <c r="DJO45" s="664"/>
      <c r="DJP45" s="662" t="str">
        <f>IFERROR(IF(OR(DJH45="日",DJH45="祝",DJH45=0,DJI45=""),"　",MAX(IF(AND(DJI45&gt;DJS14,DJK45&gt;DJQ14),0,IF(AND(DJI45&lt;=DJS14,DJI45&gt;DJP14,DJK45&gt;DJQ14),DJS14-DJI45,IF(AND(DJI45&lt;=DJS14,DJI45&lt;=DJP14,DJK45&gt;DJQ14),DJS14-DJP14,IF(AND(DJI45&gt;DJP14,DJK45&lt;=DJQ14),DJK45-DJI45,IF(AND(DJI45&lt;=DJP14,DJK45&lt;=DJQ14),DJK45-DJP14,0))))),0)),0)</f>
        <v>　</v>
      </c>
      <c r="DJQ45" s="663"/>
      <c r="DJR45" s="664"/>
      <c r="DJS45" s="662" t="str">
        <f>IFERROR(IF(OR(DJH45="日",DJH45="祝",DJH45=0,DJI45=""),"　",MAX(IF(AND(DJI45&lt;=DJS14,DJK45&gt;DJT14),DJT14-DJS14,IF(DJK45&lt;=DJT14,0,IF(AND(DJI45&gt;DJS14,DJK45&gt;DJT14),DJT14-DJI45,0))),0)),0)</f>
        <v>　</v>
      </c>
      <c r="DJT45" s="663"/>
      <c r="DJU45" s="664"/>
      <c r="DJV45" s="662" t="str">
        <f>IFERROR(IF(OR(DJH45="日",DJH45="祝",DJH45=0,DJI45=""),"　",MAX(IF(DJI45&gt;DJV14,DJK45-DJI45,IF(DJI45&lt;=DJV14,DJK45-DJV14,0)),0)),0)</f>
        <v>　</v>
      </c>
      <c r="DJW45" s="663"/>
      <c r="DJX45" s="664"/>
      <c r="DJY45" s="662" t="str">
        <f>IFERROR(IF(OR(DJH45="日",DJH45="祝",DJH45=0,DJI45=""),"　",MAX(IF(AND(DJI45&lt;=DJY14,DJK45&gt;DJZ14),DJZ14-DJY14,IF(AND(DJI45&gt;DJY14,DJK45&lt;=DJZ14),DJK45-DJI45,IF(AND(DJI45&lt;=DJY14,DJK45&lt;=DJZ14),DJK45-DJY14,IF(AND(DJI45&gt;DJY14,DJK45&gt;DJZ14),DJZ14-DJI45,0)))),0)),0)</f>
        <v>　</v>
      </c>
      <c r="DJZ45" s="663"/>
      <c r="DKA45" s="664"/>
      <c r="DKB45" s="662" t="str">
        <f>IFERROR(IF(OR(DJH45="日",DJH45="祝",DJH45=0,DJI45=""),"　",MAX(IF(AND(DJI45&gt;DKE14,DJK45&gt;DKC14),0,IF(AND(DJI45&lt;=DKE14,DJI45&gt;DKB14,DJK45&gt;DKC14),DKE14-DJI45,IF(AND(DJI45&lt;=DKE14,DJI45&lt;=DKB14,DJK45&gt;DKC14),DKE14-DKB14,IF(AND(DJI45&gt;DKB14,DJK45&lt;=DKC14),DJK45-DJI45,IF(AND(DJI45&lt;=DKB14,DJK45&lt;=DKC14),DJK45-DKB14,0))))),0)),0)</f>
        <v>　</v>
      </c>
      <c r="DKC45" s="663"/>
      <c r="DKD45" s="664"/>
      <c r="DKE45" s="662" t="str">
        <f>IFERROR(IF(OR(DJH45="日",DJH45="祝",DJH45=0,DJI45=""),"　",MAX(IF(AND(DJI45&lt;=DKE14,DJK45&gt;DKF14),DKF14-DKE14,IF(DJK45&lt;=DKF14,0,IF(AND(DJI45&gt;DKE14,DJK45&gt;DKF14),DKF14-DJI45,0))),0)),0)</f>
        <v>　</v>
      </c>
      <c r="DKF45" s="663"/>
      <c r="DKG45" s="664"/>
      <c r="DKH45" s="662" t="str">
        <f t="shared" si="54"/>
        <v>　</v>
      </c>
      <c r="DKI45" s="663"/>
      <c r="DKJ45" s="664"/>
      <c r="DKK45" s="665" t="str">
        <f>IF(DKN45="×",TIME(0,0,0),IF(DKX4="非常勤",DJM45,DJY45))</f>
        <v>　</v>
      </c>
      <c r="DKL45" s="666"/>
      <c r="DKM45" s="667"/>
      <c r="DKN45" s="265"/>
      <c r="DKO45" s="665" t="str">
        <f>IF(DKR45="×",TIME(0,0,0),IF(DKX4="非常勤",DJP45,DKB45))</f>
        <v>　</v>
      </c>
      <c r="DKP45" s="666"/>
      <c r="DKQ45" s="667"/>
      <c r="DKR45" s="265"/>
      <c r="DKS45" s="665" t="str">
        <f>IF(DKV45="×",TIME(0,0,0),IF(DKX4="非常勤",DJS45,DKE45))</f>
        <v>　</v>
      </c>
      <c r="DKT45" s="666"/>
      <c r="DKU45" s="667"/>
      <c r="DKV45" s="265"/>
      <c r="DKW45" s="665" t="str">
        <f>IF(DKZ45="×",TIME(0,0,0),IF(DKX4="非常勤",DJV45,DKH45))</f>
        <v>　</v>
      </c>
      <c r="DKX45" s="666"/>
      <c r="DKY45" s="667"/>
      <c r="DKZ45" s="265"/>
      <c r="DLA45" s="668"/>
      <c r="DLB45" s="669"/>
      <c r="DLC45" s="668"/>
      <c r="DLD45" s="670"/>
      <c r="DLE45" s="669"/>
      <c r="DLF45" s="671"/>
      <c r="DLG45" s="672"/>
      <c r="DLH45" s="672"/>
      <c r="DLI45" s="673"/>
      <c r="DLJ45" s="263">
        <f>$A$45</f>
        <v>31</v>
      </c>
      <c r="DLK45" s="264" t="str">
        <f>$B$45</f>
        <v>土</v>
      </c>
      <c r="DLL45" s="660"/>
      <c r="DLM45" s="661"/>
      <c r="DLN45" s="660"/>
      <c r="DLO45" s="661"/>
      <c r="DLP45" s="662" t="str">
        <f>IFERROR(IF(OR(DLK45="日",DLK45="祝",DLK45=0,DLL45=""),"　",MAX(IF(AND(DLL45&lt;=DLP14,DLN45&gt;DLQ14),DLQ14-DLP14,IF(AND(DLL45&gt;DLP14,DLN45&lt;=DLQ14),DLN45-DLL45,IF(AND(DLL45&lt;=DLP14,DLN45&lt;=DLQ14),DLN45-DLP14,IF(AND(DLL45&gt;DLP14,DLN45&gt;DLQ14),DLQ14-DLL45,0)))),0)),0)</f>
        <v>　</v>
      </c>
      <c r="DLQ45" s="663"/>
      <c r="DLR45" s="664"/>
      <c r="DLS45" s="662" t="str">
        <f>IFERROR(IF(OR(DLK45="日",DLK45="祝",DLK45=0,DLL45=""),"　",MAX(IF(AND(DLL45&gt;DLV14,DLN45&gt;DLT14),0,IF(AND(DLL45&lt;=DLV14,DLL45&gt;DLS14,DLN45&gt;DLT14),DLV14-DLL45,IF(AND(DLL45&lt;=DLV14,DLL45&lt;=DLS14,DLN45&gt;DLT14),DLV14-DLS14,IF(AND(DLL45&gt;DLS14,DLN45&lt;=DLT14),DLN45-DLL45,IF(AND(DLL45&lt;=DLS14,DLN45&lt;=DLT14),DLN45-DLS14,0))))),0)),0)</f>
        <v>　</v>
      </c>
      <c r="DLT45" s="663"/>
      <c r="DLU45" s="664"/>
      <c r="DLV45" s="662" t="str">
        <f>IFERROR(IF(OR(DLK45="日",DLK45="祝",DLK45=0,DLL45=""),"　",MAX(IF(AND(DLL45&lt;=DLV14,DLN45&gt;DLW14),DLW14-DLV14,IF(DLN45&lt;=DLW14,0,IF(AND(DLL45&gt;DLV14,DLN45&gt;DLW14),DLW14-DLL45,0))),0)),0)</f>
        <v>　</v>
      </c>
      <c r="DLW45" s="663"/>
      <c r="DLX45" s="664"/>
      <c r="DLY45" s="662" t="str">
        <f>IFERROR(IF(OR(DLK45="日",DLK45="祝",DLK45=0,DLL45=""),"　",MAX(IF(DLL45&gt;DLY14,DLN45-DLL45,IF(DLL45&lt;=DLY14,DLN45-DLY14,0)),0)),0)</f>
        <v>　</v>
      </c>
      <c r="DLZ45" s="663"/>
      <c r="DMA45" s="664"/>
      <c r="DMB45" s="662" t="str">
        <f>IFERROR(IF(OR(DLK45="日",DLK45="祝",DLK45=0,DLL45=""),"　",MAX(IF(AND(DLL45&lt;=DMB14,DLN45&gt;DMC14),DMC14-DMB14,IF(AND(DLL45&gt;DMB14,DLN45&lt;=DMC14),DLN45-DLL45,IF(AND(DLL45&lt;=DMB14,DLN45&lt;=DMC14),DLN45-DMB14,IF(AND(DLL45&gt;DMB14,DLN45&gt;DMC14),DMC14-DLL45,0)))),0)),0)</f>
        <v>　</v>
      </c>
      <c r="DMC45" s="663"/>
      <c r="DMD45" s="664"/>
      <c r="DME45" s="662" t="str">
        <f>IFERROR(IF(OR(DLK45="日",DLK45="祝",DLK45=0,DLL45=""),"　",MAX(IF(AND(DLL45&gt;DMH14,DLN45&gt;DMF14),0,IF(AND(DLL45&lt;=DMH14,DLL45&gt;DME14,DLN45&gt;DMF14),DMH14-DLL45,IF(AND(DLL45&lt;=DMH14,DLL45&lt;=DME14,DLN45&gt;DMF14),DMH14-DME14,IF(AND(DLL45&gt;DME14,DLN45&lt;=DMF14),DLN45-DLL45,IF(AND(DLL45&lt;=DME14,DLN45&lt;=DMF14),DLN45-DME14,0))))),0)),0)</f>
        <v>　</v>
      </c>
      <c r="DMF45" s="663"/>
      <c r="DMG45" s="664"/>
      <c r="DMH45" s="662" t="str">
        <f>IFERROR(IF(OR(DLK45="日",DLK45="祝",DLK45=0,DLL45=""),"　",MAX(IF(AND(DLL45&lt;=DMH14,DLN45&gt;DMI14),DMI14-DMH14,IF(DLN45&lt;=DMI14,0,IF(AND(DLL45&gt;DMH14,DLN45&gt;DMI14),DMI14-DLL45,0))),0)),0)</f>
        <v>　</v>
      </c>
      <c r="DMI45" s="663"/>
      <c r="DMJ45" s="664"/>
      <c r="DMK45" s="662" t="str">
        <f t="shared" si="55"/>
        <v>　</v>
      </c>
      <c r="DML45" s="663"/>
      <c r="DMM45" s="664"/>
      <c r="DMN45" s="665" t="str">
        <f>IF(DMQ45="×",TIME(0,0,0),IF(DNA4="非常勤",DLP45,DMB45))</f>
        <v>　</v>
      </c>
      <c r="DMO45" s="666"/>
      <c r="DMP45" s="667"/>
      <c r="DMQ45" s="265"/>
      <c r="DMR45" s="665" t="str">
        <f>IF(DMU45="×",TIME(0,0,0),IF(DNA4="非常勤",DLS45,DME45))</f>
        <v>　</v>
      </c>
      <c r="DMS45" s="666"/>
      <c r="DMT45" s="667"/>
      <c r="DMU45" s="265"/>
      <c r="DMV45" s="665" t="str">
        <f>IF(DMY45="×",TIME(0,0,0),IF(DNA4="非常勤",DLV45,DMH45))</f>
        <v>　</v>
      </c>
      <c r="DMW45" s="666"/>
      <c r="DMX45" s="667"/>
      <c r="DMY45" s="265"/>
      <c r="DMZ45" s="665" t="str">
        <f>IF(DNC45="×",TIME(0,0,0),IF(DNA4="非常勤",DLY45,DMK45))</f>
        <v>　</v>
      </c>
      <c r="DNA45" s="666"/>
      <c r="DNB45" s="667"/>
      <c r="DNC45" s="265"/>
      <c r="DND45" s="668"/>
      <c r="DNE45" s="669"/>
      <c r="DNF45" s="668"/>
      <c r="DNG45" s="670"/>
      <c r="DNH45" s="669"/>
      <c r="DNI45" s="671"/>
      <c r="DNJ45" s="672"/>
      <c r="DNK45" s="672"/>
      <c r="DNL45" s="673"/>
      <c r="DNM45" s="263">
        <f>$A$45</f>
        <v>31</v>
      </c>
      <c r="DNN45" s="264" t="str">
        <f>$B$45</f>
        <v>土</v>
      </c>
      <c r="DNO45" s="660"/>
      <c r="DNP45" s="661"/>
      <c r="DNQ45" s="660"/>
      <c r="DNR45" s="661"/>
      <c r="DNS45" s="662" t="str">
        <f>IFERROR(IF(OR(DNN45="日",DNN45="祝",DNN45=0,DNO45=""),"　",MAX(IF(AND(DNO45&lt;=DNS14,DNQ45&gt;DNT14),DNT14-DNS14,IF(AND(DNO45&gt;DNS14,DNQ45&lt;=DNT14),DNQ45-DNO45,IF(AND(DNO45&lt;=DNS14,DNQ45&lt;=DNT14),DNQ45-DNS14,IF(AND(DNO45&gt;DNS14,DNQ45&gt;DNT14),DNT14-DNO45,0)))),0)),0)</f>
        <v>　</v>
      </c>
      <c r="DNT45" s="663"/>
      <c r="DNU45" s="664"/>
      <c r="DNV45" s="662" t="str">
        <f>IFERROR(IF(OR(DNN45="日",DNN45="祝",DNN45=0,DNO45=""),"　",MAX(IF(AND(DNO45&gt;DNY14,DNQ45&gt;DNW14),0,IF(AND(DNO45&lt;=DNY14,DNO45&gt;DNV14,DNQ45&gt;DNW14),DNY14-DNO45,IF(AND(DNO45&lt;=DNY14,DNO45&lt;=DNV14,DNQ45&gt;DNW14),DNY14-DNV14,IF(AND(DNO45&gt;DNV14,DNQ45&lt;=DNW14),DNQ45-DNO45,IF(AND(DNO45&lt;=DNV14,DNQ45&lt;=DNW14),DNQ45-DNV14,0))))),0)),0)</f>
        <v>　</v>
      </c>
      <c r="DNW45" s="663"/>
      <c r="DNX45" s="664"/>
      <c r="DNY45" s="662" t="str">
        <f>IFERROR(IF(OR(DNN45="日",DNN45="祝",DNN45=0,DNO45=""),"　",MAX(IF(AND(DNO45&lt;=DNY14,DNQ45&gt;DNZ14),DNZ14-DNY14,IF(DNQ45&lt;=DNZ14,0,IF(AND(DNO45&gt;DNY14,DNQ45&gt;DNZ14),DNZ14-DNO45,0))),0)),0)</f>
        <v>　</v>
      </c>
      <c r="DNZ45" s="663"/>
      <c r="DOA45" s="664"/>
      <c r="DOB45" s="662" t="str">
        <f>IFERROR(IF(OR(DNN45="日",DNN45="祝",DNN45=0,DNO45=""),"　",MAX(IF(DNO45&gt;DOB14,DNQ45-DNO45,IF(DNO45&lt;=DOB14,DNQ45-DOB14,0)),0)),0)</f>
        <v>　</v>
      </c>
      <c r="DOC45" s="663"/>
      <c r="DOD45" s="664"/>
      <c r="DOE45" s="662" t="str">
        <f>IFERROR(IF(OR(DNN45="日",DNN45="祝",DNN45=0,DNO45=""),"　",MAX(IF(AND(DNO45&lt;=DOE14,DNQ45&gt;DOF14),DOF14-DOE14,IF(AND(DNO45&gt;DOE14,DNQ45&lt;=DOF14),DNQ45-DNO45,IF(AND(DNO45&lt;=DOE14,DNQ45&lt;=DOF14),DNQ45-DOE14,IF(AND(DNO45&gt;DOE14,DNQ45&gt;DOF14),DOF14-DNO45,0)))),0)),0)</f>
        <v>　</v>
      </c>
      <c r="DOF45" s="663"/>
      <c r="DOG45" s="664"/>
      <c r="DOH45" s="662" t="str">
        <f>IFERROR(IF(OR(DNN45="日",DNN45="祝",DNN45=0,DNO45=""),"　",MAX(IF(AND(DNO45&gt;DOK14,DNQ45&gt;DOI14),0,IF(AND(DNO45&lt;=DOK14,DNO45&gt;DOH14,DNQ45&gt;DOI14),DOK14-DNO45,IF(AND(DNO45&lt;=DOK14,DNO45&lt;=DOH14,DNQ45&gt;DOI14),DOK14-DOH14,IF(AND(DNO45&gt;DOH14,DNQ45&lt;=DOI14),DNQ45-DNO45,IF(AND(DNO45&lt;=DOH14,DNQ45&lt;=DOI14),DNQ45-DOH14,0))))),0)),0)</f>
        <v>　</v>
      </c>
      <c r="DOI45" s="663"/>
      <c r="DOJ45" s="664"/>
      <c r="DOK45" s="662" t="str">
        <f>IFERROR(IF(OR(DNN45="日",DNN45="祝",DNN45=0,DNO45=""),"　",MAX(IF(AND(DNO45&lt;=DOK14,DNQ45&gt;DOL14),DOL14-DOK14,IF(DNQ45&lt;=DOL14,0,IF(AND(DNO45&gt;DOK14,DNQ45&gt;DOL14),DOL14-DNO45,0))),0)),0)</f>
        <v>　</v>
      </c>
      <c r="DOL45" s="663"/>
      <c r="DOM45" s="664"/>
      <c r="DON45" s="662" t="str">
        <f t="shared" si="56"/>
        <v>　</v>
      </c>
      <c r="DOO45" s="663"/>
      <c r="DOP45" s="664"/>
      <c r="DOQ45" s="665" t="str">
        <f>IF(DOT45="×",TIME(0,0,0),IF(DPD4="非常勤",DNS45,DOE45))</f>
        <v>　</v>
      </c>
      <c r="DOR45" s="666"/>
      <c r="DOS45" s="667"/>
      <c r="DOT45" s="265"/>
      <c r="DOU45" s="665" t="str">
        <f>IF(DOX45="×",TIME(0,0,0),IF(DPD4="非常勤",DNV45,DOH45))</f>
        <v>　</v>
      </c>
      <c r="DOV45" s="666"/>
      <c r="DOW45" s="667"/>
      <c r="DOX45" s="265"/>
      <c r="DOY45" s="665" t="str">
        <f>IF(DPB45="×",TIME(0,0,0),IF(DPD4="非常勤",DNY45,DOK45))</f>
        <v>　</v>
      </c>
      <c r="DOZ45" s="666"/>
      <c r="DPA45" s="667"/>
      <c r="DPB45" s="265"/>
      <c r="DPC45" s="665" t="str">
        <f>IF(DPF45="×",TIME(0,0,0),IF(DPD4="非常勤",DOB45,DON45))</f>
        <v>　</v>
      </c>
      <c r="DPD45" s="666"/>
      <c r="DPE45" s="667"/>
      <c r="DPF45" s="265"/>
      <c r="DPG45" s="668"/>
      <c r="DPH45" s="669"/>
      <c r="DPI45" s="668"/>
      <c r="DPJ45" s="670"/>
      <c r="DPK45" s="669"/>
      <c r="DPL45" s="671"/>
      <c r="DPM45" s="672"/>
      <c r="DPN45" s="672"/>
      <c r="DPO45" s="673"/>
      <c r="DPP45" s="263">
        <f>$A$45</f>
        <v>31</v>
      </c>
      <c r="DPQ45" s="264" t="str">
        <f>$B$45</f>
        <v>土</v>
      </c>
      <c r="DPR45" s="660"/>
      <c r="DPS45" s="661"/>
      <c r="DPT45" s="660"/>
      <c r="DPU45" s="661"/>
      <c r="DPV45" s="662" t="str">
        <f>IFERROR(IF(OR(DPQ45="日",DPQ45="祝",DPQ45=0,DPR45=""),"　",MAX(IF(AND(DPR45&lt;=DPV14,DPT45&gt;DPW14),DPW14-DPV14,IF(AND(DPR45&gt;DPV14,DPT45&lt;=DPW14),DPT45-DPR45,IF(AND(DPR45&lt;=DPV14,DPT45&lt;=DPW14),DPT45-DPV14,IF(AND(DPR45&gt;DPV14,DPT45&gt;DPW14),DPW14-DPR45,0)))),0)),0)</f>
        <v>　</v>
      </c>
      <c r="DPW45" s="663"/>
      <c r="DPX45" s="664"/>
      <c r="DPY45" s="662" t="str">
        <f>IFERROR(IF(OR(DPQ45="日",DPQ45="祝",DPQ45=0,DPR45=""),"　",MAX(IF(AND(DPR45&gt;DQB14,DPT45&gt;DPZ14),0,IF(AND(DPR45&lt;=DQB14,DPR45&gt;DPY14,DPT45&gt;DPZ14),DQB14-DPR45,IF(AND(DPR45&lt;=DQB14,DPR45&lt;=DPY14,DPT45&gt;DPZ14),DQB14-DPY14,IF(AND(DPR45&gt;DPY14,DPT45&lt;=DPZ14),DPT45-DPR45,IF(AND(DPR45&lt;=DPY14,DPT45&lt;=DPZ14),DPT45-DPY14,0))))),0)),0)</f>
        <v>　</v>
      </c>
      <c r="DPZ45" s="663"/>
      <c r="DQA45" s="664"/>
      <c r="DQB45" s="662" t="str">
        <f>IFERROR(IF(OR(DPQ45="日",DPQ45="祝",DPQ45=0,DPR45=""),"　",MAX(IF(AND(DPR45&lt;=DQB14,DPT45&gt;DQC14),DQC14-DQB14,IF(DPT45&lt;=DQC14,0,IF(AND(DPR45&gt;DQB14,DPT45&gt;DQC14),DQC14-DPR45,0))),0)),0)</f>
        <v>　</v>
      </c>
      <c r="DQC45" s="663"/>
      <c r="DQD45" s="664"/>
      <c r="DQE45" s="662" t="str">
        <f>IFERROR(IF(OR(DPQ45="日",DPQ45="祝",DPQ45=0,DPR45=""),"　",MAX(IF(DPR45&gt;DQE14,DPT45-DPR45,IF(DPR45&lt;=DQE14,DPT45-DQE14,0)),0)),0)</f>
        <v>　</v>
      </c>
      <c r="DQF45" s="663"/>
      <c r="DQG45" s="664"/>
      <c r="DQH45" s="662" t="str">
        <f>IFERROR(IF(OR(DPQ45="日",DPQ45="祝",DPQ45=0,DPR45=""),"　",MAX(IF(AND(DPR45&lt;=DQH14,DPT45&gt;DQI14),DQI14-DQH14,IF(AND(DPR45&gt;DQH14,DPT45&lt;=DQI14),DPT45-DPR45,IF(AND(DPR45&lt;=DQH14,DPT45&lt;=DQI14),DPT45-DQH14,IF(AND(DPR45&gt;DQH14,DPT45&gt;DQI14),DQI14-DPR45,0)))),0)),0)</f>
        <v>　</v>
      </c>
      <c r="DQI45" s="663"/>
      <c r="DQJ45" s="664"/>
      <c r="DQK45" s="662" t="str">
        <f>IFERROR(IF(OR(DPQ45="日",DPQ45="祝",DPQ45=0,DPR45=""),"　",MAX(IF(AND(DPR45&gt;DQN14,DPT45&gt;DQL14),0,IF(AND(DPR45&lt;=DQN14,DPR45&gt;DQK14,DPT45&gt;DQL14),DQN14-DPR45,IF(AND(DPR45&lt;=DQN14,DPR45&lt;=DQK14,DPT45&gt;DQL14),DQN14-DQK14,IF(AND(DPR45&gt;DQK14,DPT45&lt;=DQL14),DPT45-DPR45,IF(AND(DPR45&lt;=DQK14,DPT45&lt;=DQL14),DPT45-DQK14,0))))),0)),0)</f>
        <v>　</v>
      </c>
      <c r="DQL45" s="663"/>
      <c r="DQM45" s="664"/>
      <c r="DQN45" s="662" t="str">
        <f>IFERROR(IF(OR(DPQ45="日",DPQ45="祝",DPQ45=0,DPR45=""),"　",MAX(IF(AND(DPR45&lt;=DQN14,DPT45&gt;DQO14),DQO14-DQN14,IF(DPT45&lt;=DQO14,0,IF(AND(DPR45&gt;DQN14,DPT45&gt;DQO14),DQO14-DPR45,0))),0)),0)</f>
        <v>　</v>
      </c>
      <c r="DQO45" s="663"/>
      <c r="DQP45" s="664"/>
      <c r="DQQ45" s="662" t="str">
        <f t="shared" si="57"/>
        <v>　</v>
      </c>
      <c r="DQR45" s="663"/>
      <c r="DQS45" s="664"/>
      <c r="DQT45" s="665" t="str">
        <f>IF(DQW45="×",TIME(0,0,0),IF(DRG4="非常勤",DPV45,DQH45))</f>
        <v>　</v>
      </c>
      <c r="DQU45" s="666"/>
      <c r="DQV45" s="667"/>
      <c r="DQW45" s="265"/>
      <c r="DQX45" s="665" t="str">
        <f>IF(DRA45="×",TIME(0,0,0),IF(DRG4="非常勤",DPY45,DQK45))</f>
        <v>　</v>
      </c>
      <c r="DQY45" s="666"/>
      <c r="DQZ45" s="667"/>
      <c r="DRA45" s="265"/>
      <c r="DRB45" s="665" t="str">
        <f>IF(DRE45="×",TIME(0,0,0),IF(DRG4="非常勤",DQB45,DQN45))</f>
        <v>　</v>
      </c>
      <c r="DRC45" s="666"/>
      <c r="DRD45" s="667"/>
      <c r="DRE45" s="265"/>
      <c r="DRF45" s="665" t="str">
        <f>IF(DRI45="×",TIME(0,0,0),IF(DRG4="非常勤",DQE45,DQQ45))</f>
        <v>　</v>
      </c>
      <c r="DRG45" s="666"/>
      <c r="DRH45" s="667"/>
      <c r="DRI45" s="265"/>
      <c r="DRJ45" s="668"/>
      <c r="DRK45" s="669"/>
      <c r="DRL45" s="668"/>
      <c r="DRM45" s="670"/>
      <c r="DRN45" s="669"/>
      <c r="DRO45" s="671"/>
      <c r="DRP45" s="672"/>
      <c r="DRQ45" s="672"/>
      <c r="DRR45" s="673"/>
      <c r="DRS45" s="263">
        <f>$A$45</f>
        <v>31</v>
      </c>
      <c r="DRT45" s="264" t="str">
        <f>$B$45</f>
        <v>土</v>
      </c>
      <c r="DRU45" s="660"/>
      <c r="DRV45" s="661"/>
      <c r="DRW45" s="660"/>
      <c r="DRX45" s="661"/>
      <c r="DRY45" s="662" t="str">
        <f>IFERROR(IF(OR(DRT45="日",DRT45="祝",DRT45=0,DRU45=""),"　",MAX(IF(AND(DRU45&lt;=DRY14,DRW45&gt;DRZ14),DRZ14-DRY14,IF(AND(DRU45&gt;DRY14,DRW45&lt;=DRZ14),DRW45-DRU45,IF(AND(DRU45&lt;=DRY14,DRW45&lt;=DRZ14),DRW45-DRY14,IF(AND(DRU45&gt;DRY14,DRW45&gt;DRZ14),DRZ14-DRU45,0)))),0)),0)</f>
        <v>　</v>
      </c>
      <c r="DRZ45" s="663"/>
      <c r="DSA45" s="664"/>
      <c r="DSB45" s="662" t="str">
        <f>IFERROR(IF(OR(DRT45="日",DRT45="祝",DRT45=0,DRU45=""),"　",MAX(IF(AND(DRU45&gt;DSE14,DRW45&gt;DSC14),0,IF(AND(DRU45&lt;=DSE14,DRU45&gt;DSB14,DRW45&gt;DSC14),DSE14-DRU45,IF(AND(DRU45&lt;=DSE14,DRU45&lt;=DSB14,DRW45&gt;DSC14),DSE14-DSB14,IF(AND(DRU45&gt;DSB14,DRW45&lt;=DSC14),DRW45-DRU45,IF(AND(DRU45&lt;=DSB14,DRW45&lt;=DSC14),DRW45-DSB14,0))))),0)),0)</f>
        <v>　</v>
      </c>
      <c r="DSC45" s="663"/>
      <c r="DSD45" s="664"/>
      <c r="DSE45" s="662" t="str">
        <f>IFERROR(IF(OR(DRT45="日",DRT45="祝",DRT45=0,DRU45=""),"　",MAX(IF(AND(DRU45&lt;=DSE14,DRW45&gt;DSF14),DSF14-DSE14,IF(DRW45&lt;=DSF14,0,IF(AND(DRU45&gt;DSE14,DRW45&gt;DSF14),DSF14-DRU45,0))),0)),0)</f>
        <v>　</v>
      </c>
      <c r="DSF45" s="663"/>
      <c r="DSG45" s="664"/>
      <c r="DSH45" s="662" t="str">
        <f>IFERROR(IF(OR(DRT45="日",DRT45="祝",DRT45=0,DRU45=""),"　",MAX(IF(DRU45&gt;DSH14,DRW45-DRU45,IF(DRU45&lt;=DSH14,DRW45-DSH14,0)),0)),0)</f>
        <v>　</v>
      </c>
      <c r="DSI45" s="663"/>
      <c r="DSJ45" s="664"/>
      <c r="DSK45" s="662" t="str">
        <f>IFERROR(IF(OR(DRT45="日",DRT45="祝",DRT45=0,DRU45=""),"　",MAX(IF(AND(DRU45&lt;=DSK14,DRW45&gt;DSL14),DSL14-DSK14,IF(AND(DRU45&gt;DSK14,DRW45&lt;=DSL14),DRW45-DRU45,IF(AND(DRU45&lt;=DSK14,DRW45&lt;=DSL14),DRW45-DSK14,IF(AND(DRU45&gt;DSK14,DRW45&gt;DSL14),DSL14-DRU45,0)))),0)),0)</f>
        <v>　</v>
      </c>
      <c r="DSL45" s="663"/>
      <c r="DSM45" s="664"/>
      <c r="DSN45" s="662" t="str">
        <f>IFERROR(IF(OR(DRT45="日",DRT45="祝",DRT45=0,DRU45=""),"　",MAX(IF(AND(DRU45&gt;DSQ14,DRW45&gt;DSO14),0,IF(AND(DRU45&lt;=DSQ14,DRU45&gt;DSN14,DRW45&gt;DSO14),DSQ14-DRU45,IF(AND(DRU45&lt;=DSQ14,DRU45&lt;=DSN14,DRW45&gt;DSO14),DSQ14-DSN14,IF(AND(DRU45&gt;DSN14,DRW45&lt;=DSO14),DRW45-DRU45,IF(AND(DRU45&lt;=DSN14,DRW45&lt;=DSO14),DRW45-DSN14,0))))),0)),0)</f>
        <v>　</v>
      </c>
      <c r="DSO45" s="663"/>
      <c r="DSP45" s="664"/>
      <c r="DSQ45" s="662" t="str">
        <f>IFERROR(IF(OR(DRT45="日",DRT45="祝",DRT45=0,DRU45=""),"　",MAX(IF(AND(DRU45&lt;=DSQ14,DRW45&gt;DSR14),DSR14-DSQ14,IF(DRW45&lt;=DSR14,0,IF(AND(DRU45&gt;DSQ14,DRW45&gt;DSR14),DSR14-DRU45,0))),0)),0)</f>
        <v>　</v>
      </c>
      <c r="DSR45" s="663"/>
      <c r="DSS45" s="664"/>
      <c r="DST45" s="662" t="str">
        <f t="shared" si="58"/>
        <v>　</v>
      </c>
      <c r="DSU45" s="663"/>
      <c r="DSV45" s="664"/>
      <c r="DSW45" s="665" t="str">
        <f>IF(DSZ45="×",TIME(0,0,0),IF(DTJ4="非常勤",DRY45,DSK45))</f>
        <v>　</v>
      </c>
      <c r="DSX45" s="666"/>
      <c r="DSY45" s="667"/>
      <c r="DSZ45" s="265"/>
      <c r="DTA45" s="665" t="str">
        <f>IF(DTD45="×",TIME(0,0,0),IF(DTJ4="非常勤",DSB45,DSN45))</f>
        <v>　</v>
      </c>
      <c r="DTB45" s="666"/>
      <c r="DTC45" s="667"/>
      <c r="DTD45" s="265"/>
      <c r="DTE45" s="665" t="str">
        <f>IF(DTH45="×",TIME(0,0,0),IF(DTJ4="非常勤",DSE45,DSQ45))</f>
        <v>　</v>
      </c>
      <c r="DTF45" s="666"/>
      <c r="DTG45" s="667"/>
      <c r="DTH45" s="265"/>
      <c r="DTI45" s="665" t="str">
        <f>IF(DTL45="×",TIME(0,0,0),IF(DTJ4="非常勤",DSH45,DST45))</f>
        <v>　</v>
      </c>
      <c r="DTJ45" s="666"/>
      <c r="DTK45" s="667"/>
      <c r="DTL45" s="265"/>
      <c r="DTM45" s="668"/>
      <c r="DTN45" s="669"/>
      <c r="DTO45" s="668"/>
      <c r="DTP45" s="670"/>
      <c r="DTQ45" s="669"/>
      <c r="DTR45" s="671"/>
      <c r="DTS45" s="672"/>
      <c r="DTT45" s="672"/>
      <c r="DTU45" s="673"/>
      <c r="DTV45" s="263">
        <f>$A$45</f>
        <v>31</v>
      </c>
      <c r="DTW45" s="264" t="str">
        <f>$B$45</f>
        <v>土</v>
      </c>
      <c r="DTX45" s="660"/>
      <c r="DTY45" s="661"/>
      <c r="DTZ45" s="660"/>
      <c r="DUA45" s="661"/>
      <c r="DUB45" s="662" t="str">
        <f>IFERROR(IF(OR(DTW45="日",DTW45="祝",DTW45=0,DTX45=""),"　",MAX(IF(AND(DTX45&lt;=DUB14,DTZ45&gt;DUC14),DUC14-DUB14,IF(AND(DTX45&gt;DUB14,DTZ45&lt;=DUC14),DTZ45-DTX45,IF(AND(DTX45&lt;=DUB14,DTZ45&lt;=DUC14),DTZ45-DUB14,IF(AND(DTX45&gt;DUB14,DTZ45&gt;DUC14),DUC14-DTX45,0)))),0)),0)</f>
        <v>　</v>
      </c>
      <c r="DUC45" s="663"/>
      <c r="DUD45" s="664"/>
      <c r="DUE45" s="662" t="str">
        <f>IFERROR(IF(OR(DTW45="日",DTW45="祝",DTW45=0,DTX45=""),"　",MAX(IF(AND(DTX45&gt;DUH14,DTZ45&gt;DUF14),0,IF(AND(DTX45&lt;=DUH14,DTX45&gt;DUE14,DTZ45&gt;DUF14),DUH14-DTX45,IF(AND(DTX45&lt;=DUH14,DTX45&lt;=DUE14,DTZ45&gt;DUF14),DUH14-DUE14,IF(AND(DTX45&gt;DUE14,DTZ45&lt;=DUF14),DTZ45-DTX45,IF(AND(DTX45&lt;=DUE14,DTZ45&lt;=DUF14),DTZ45-DUE14,0))))),0)),0)</f>
        <v>　</v>
      </c>
      <c r="DUF45" s="663"/>
      <c r="DUG45" s="664"/>
      <c r="DUH45" s="662" t="str">
        <f>IFERROR(IF(OR(DTW45="日",DTW45="祝",DTW45=0,DTX45=""),"　",MAX(IF(AND(DTX45&lt;=DUH14,DTZ45&gt;DUI14),DUI14-DUH14,IF(DTZ45&lt;=DUI14,0,IF(AND(DTX45&gt;DUH14,DTZ45&gt;DUI14),DUI14-DTX45,0))),0)),0)</f>
        <v>　</v>
      </c>
      <c r="DUI45" s="663"/>
      <c r="DUJ45" s="664"/>
      <c r="DUK45" s="662" t="str">
        <f>IFERROR(IF(OR(DTW45="日",DTW45="祝",DTW45=0,DTX45=""),"　",MAX(IF(DTX45&gt;DUK14,DTZ45-DTX45,IF(DTX45&lt;=DUK14,DTZ45-DUK14,0)),0)),0)</f>
        <v>　</v>
      </c>
      <c r="DUL45" s="663"/>
      <c r="DUM45" s="664"/>
      <c r="DUN45" s="662" t="str">
        <f>IFERROR(IF(OR(DTW45="日",DTW45="祝",DTW45=0,DTX45=""),"　",MAX(IF(AND(DTX45&lt;=DUN14,DTZ45&gt;DUO14),DUO14-DUN14,IF(AND(DTX45&gt;DUN14,DTZ45&lt;=DUO14),DTZ45-DTX45,IF(AND(DTX45&lt;=DUN14,DTZ45&lt;=DUO14),DTZ45-DUN14,IF(AND(DTX45&gt;DUN14,DTZ45&gt;DUO14),DUO14-DTX45,0)))),0)),0)</f>
        <v>　</v>
      </c>
      <c r="DUO45" s="663"/>
      <c r="DUP45" s="664"/>
      <c r="DUQ45" s="662" t="str">
        <f>IFERROR(IF(OR(DTW45="日",DTW45="祝",DTW45=0,DTX45=""),"　",MAX(IF(AND(DTX45&gt;DUT14,DTZ45&gt;DUR14),0,IF(AND(DTX45&lt;=DUT14,DTX45&gt;DUQ14,DTZ45&gt;DUR14),DUT14-DTX45,IF(AND(DTX45&lt;=DUT14,DTX45&lt;=DUQ14,DTZ45&gt;DUR14),DUT14-DUQ14,IF(AND(DTX45&gt;DUQ14,DTZ45&lt;=DUR14),DTZ45-DTX45,IF(AND(DTX45&lt;=DUQ14,DTZ45&lt;=DUR14),DTZ45-DUQ14,0))))),0)),0)</f>
        <v>　</v>
      </c>
      <c r="DUR45" s="663"/>
      <c r="DUS45" s="664"/>
      <c r="DUT45" s="662" t="str">
        <f>IFERROR(IF(OR(DTW45="日",DTW45="祝",DTW45=0,DTX45=""),"　",MAX(IF(AND(DTX45&lt;=DUT14,DTZ45&gt;DUU14),DUU14-DUT14,IF(DTZ45&lt;=DUU14,0,IF(AND(DTX45&gt;DUT14,DTZ45&gt;DUU14),DUU14-DTX45,0))),0)),0)</f>
        <v>　</v>
      </c>
      <c r="DUU45" s="663"/>
      <c r="DUV45" s="664"/>
      <c r="DUW45" s="662" t="str">
        <f t="shared" si="59"/>
        <v>　</v>
      </c>
      <c r="DUX45" s="663"/>
      <c r="DUY45" s="664"/>
      <c r="DUZ45" s="665" t="str">
        <f>IF(DVC45="×",TIME(0,0,0),IF(DVM4="非常勤",DUB45,DUN45))</f>
        <v>　</v>
      </c>
      <c r="DVA45" s="666"/>
      <c r="DVB45" s="667"/>
      <c r="DVC45" s="265"/>
      <c r="DVD45" s="665" t="str">
        <f>IF(DVG45="×",TIME(0,0,0),IF(DVM4="非常勤",DUE45,DUQ45))</f>
        <v>　</v>
      </c>
      <c r="DVE45" s="666"/>
      <c r="DVF45" s="667"/>
      <c r="DVG45" s="265"/>
      <c r="DVH45" s="665" t="str">
        <f>IF(DVK45="×",TIME(0,0,0),IF(DVM4="非常勤",DUH45,DUT45))</f>
        <v>　</v>
      </c>
      <c r="DVI45" s="666"/>
      <c r="DVJ45" s="667"/>
      <c r="DVK45" s="265"/>
      <c r="DVL45" s="665" t="str">
        <f>IF(DVO45="×",TIME(0,0,0),IF(DVM4="非常勤",DUK45,DUW45))</f>
        <v>　</v>
      </c>
      <c r="DVM45" s="666"/>
      <c r="DVN45" s="667"/>
      <c r="DVO45" s="265"/>
      <c r="DVP45" s="668"/>
      <c r="DVQ45" s="669"/>
      <c r="DVR45" s="668"/>
      <c r="DVS45" s="670"/>
      <c r="DVT45" s="669"/>
      <c r="DVU45" s="671"/>
      <c r="DVV45" s="672"/>
      <c r="DVW45" s="672"/>
      <c r="DVX45" s="673"/>
    </row>
    <row r="46" spans="1:3300" ht="24.75" customHeight="1">
      <c r="A46" s="560" t="s">
        <v>304</v>
      </c>
      <c r="B46" s="560"/>
      <c r="C46" s="560"/>
      <c r="D46" s="560"/>
      <c r="E46" s="560"/>
      <c r="F46" s="560"/>
      <c r="G46" s="677"/>
      <c r="H46" s="678"/>
      <c r="I46" s="678"/>
      <c r="J46" s="678"/>
      <c r="K46" s="678"/>
      <c r="L46" s="679"/>
      <c r="M46" s="677"/>
      <c r="N46" s="678"/>
      <c r="O46" s="678"/>
      <c r="P46" s="678"/>
      <c r="Q46" s="678"/>
      <c r="R46" s="679"/>
      <c r="S46" s="680"/>
      <c r="T46" s="681"/>
      <c r="U46" s="681"/>
      <c r="V46" s="681"/>
      <c r="W46" s="681"/>
      <c r="X46" s="681"/>
      <c r="Y46" s="680"/>
      <c r="Z46" s="681"/>
      <c r="AA46" s="681"/>
      <c r="AB46" s="681"/>
      <c r="AC46" s="681"/>
      <c r="AD46" s="681"/>
      <c r="AE46" s="552">
        <f>SUM(AE15:AG45)+SUM(AI15:AK45)</f>
        <v>0</v>
      </c>
      <c r="AF46" s="553"/>
      <c r="AG46" s="553"/>
      <c r="AH46" s="553"/>
      <c r="AI46" s="553"/>
      <c r="AJ46" s="553"/>
      <c r="AK46" s="553"/>
      <c r="AL46" s="554"/>
      <c r="AM46" s="552">
        <f>SUM(AM15:AO45)+SUM(AQ15:AS45)</f>
        <v>0</v>
      </c>
      <c r="AN46" s="553"/>
      <c r="AO46" s="553"/>
      <c r="AP46" s="553"/>
      <c r="AQ46" s="553"/>
      <c r="AR46" s="553"/>
      <c r="AS46" s="553"/>
      <c r="AT46" s="554"/>
      <c r="AU46" s="555">
        <f>SUM(AU15:AV45)</f>
        <v>0</v>
      </c>
      <c r="AV46" s="555"/>
      <c r="AW46" s="555">
        <f>SUM(AW15:AY45)</f>
        <v>0</v>
      </c>
      <c r="AX46" s="555"/>
      <c r="AY46" s="555"/>
      <c r="AZ46" s="556"/>
      <c r="BA46" s="557"/>
      <c r="BB46" s="557"/>
      <c r="BC46" s="558"/>
      <c r="BD46" s="674" t="s">
        <v>304</v>
      </c>
      <c r="BE46" s="675"/>
      <c r="BF46" s="675"/>
      <c r="BG46" s="675"/>
      <c r="BH46" s="675"/>
      <c r="BI46" s="676"/>
      <c r="BJ46" s="677"/>
      <c r="BK46" s="678"/>
      <c r="BL46" s="678"/>
      <c r="BM46" s="678"/>
      <c r="BN46" s="678"/>
      <c r="BO46" s="679"/>
      <c r="BP46" s="677"/>
      <c r="BQ46" s="678"/>
      <c r="BR46" s="678"/>
      <c r="BS46" s="678"/>
      <c r="BT46" s="678"/>
      <c r="BU46" s="679"/>
      <c r="BV46" s="680"/>
      <c r="BW46" s="681"/>
      <c r="BX46" s="681"/>
      <c r="BY46" s="681"/>
      <c r="BZ46" s="681"/>
      <c r="CA46" s="682"/>
      <c r="CB46" s="680"/>
      <c r="CC46" s="681"/>
      <c r="CD46" s="681"/>
      <c r="CE46" s="681"/>
      <c r="CF46" s="681"/>
      <c r="CG46" s="682"/>
      <c r="CH46" s="552">
        <f>SUM(CH15:CJ45)+SUM(CL15:CN45)</f>
        <v>0</v>
      </c>
      <c r="CI46" s="553"/>
      <c r="CJ46" s="553"/>
      <c r="CK46" s="553"/>
      <c r="CL46" s="553"/>
      <c r="CM46" s="553"/>
      <c r="CN46" s="553"/>
      <c r="CO46" s="554"/>
      <c r="CP46" s="552">
        <f>SUM(CP15:CR45)+SUM(CT15:CV45)</f>
        <v>0</v>
      </c>
      <c r="CQ46" s="553"/>
      <c r="CR46" s="553"/>
      <c r="CS46" s="553"/>
      <c r="CT46" s="553"/>
      <c r="CU46" s="553"/>
      <c r="CV46" s="553"/>
      <c r="CW46" s="554"/>
      <c r="CX46" s="677">
        <f>SUM(CX15:CY45)</f>
        <v>0</v>
      </c>
      <c r="CY46" s="679"/>
      <c r="CZ46" s="677">
        <f>SUM(CZ15:DB45)</f>
        <v>0</v>
      </c>
      <c r="DA46" s="678"/>
      <c r="DB46" s="679"/>
      <c r="DC46" s="556"/>
      <c r="DD46" s="557"/>
      <c r="DE46" s="557"/>
      <c r="DF46" s="558"/>
      <c r="DG46" s="674" t="s">
        <v>304</v>
      </c>
      <c r="DH46" s="675"/>
      <c r="DI46" s="675"/>
      <c r="DJ46" s="675"/>
      <c r="DK46" s="675"/>
      <c r="DL46" s="676"/>
      <c r="DM46" s="677"/>
      <c r="DN46" s="678"/>
      <c r="DO46" s="678"/>
      <c r="DP46" s="678"/>
      <c r="DQ46" s="678"/>
      <c r="DR46" s="679"/>
      <c r="DS46" s="677"/>
      <c r="DT46" s="678"/>
      <c r="DU46" s="678"/>
      <c r="DV46" s="678"/>
      <c r="DW46" s="678"/>
      <c r="DX46" s="679"/>
      <c r="DY46" s="680"/>
      <c r="DZ46" s="681"/>
      <c r="EA46" s="681"/>
      <c r="EB46" s="681"/>
      <c r="EC46" s="681"/>
      <c r="ED46" s="682"/>
      <c r="EE46" s="680"/>
      <c r="EF46" s="681"/>
      <c r="EG46" s="681"/>
      <c r="EH46" s="681"/>
      <c r="EI46" s="681"/>
      <c r="EJ46" s="682"/>
      <c r="EK46" s="552">
        <f>SUM(EK15:EM45)+SUM(EO15:EQ45)</f>
        <v>0</v>
      </c>
      <c r="EL46" s="553"/>
      <c r="EM46" s="553"/>
      <c r="EN46" s="553"/>
      <c r="EO46" s="553"/>
      <c r="EP46" s="553"/>
      <c r="EQ46" s="553"/>
      <c r="ER46" s="554"/>
      <c r="ES46" s="552">
        <f>SUM(ES15:EU45)+SUM(EW15:EY45)</f>
        <v>0</v>
      </c>
      <c r="ET46" s="553"/>
      <c r="EU46" s="553"/>
      <c r="EV46" s="553"/>
      <c r="EW46" s="553"/>
      <c r="EX46" s="553"/>
      <c r="EY46" s="553"/>
      <c r="EZ46" s="554"/>
      <c r="FA46" s="677">
        <f>SUM(FA15:FB45)</f>
        <v>0</v>
      </c>
      <c r="FB46" s="679"/>
      <c r="FC46" s="677">
        <f>SUM(FC15:FE45)</f>
        <v>0</v>
      </c>
      <c r="FD46" s="678"/>
      <c r="FE46" s="679"/>
      <c r="FF46" s="556"/>
      <c r="FG46" s="557"/>
      <c r="FH46" s="557"/>
      <c r="FI46" s="558"/>
      <c r="FJ46" s="674" t="s">
        <v>304</v>
      </c>
      <c r="FK46" s="675"/>
      <c r="FL46" s="675"/>
      <c r="FM46" s="675"/>
      <c r="FN46" s="675"/>
      <c r="FO46" s="676"/>
      <c r="FP46" s="677"/>
      <c r="FQ46" s="678"/>
      <c r="FR46" s="678"/>
      <c r="FS46" s="678"/>
      <c r="FT46" s="678"/>
      <c r="FU46" s="679"/>
      <c r="FV46" s="677"/>
      <c r="FW46" s="678"/>
      <c r="FX46" s="678"/>
      <c r="FY46" s="678"/>
      <c r="FZ46" s="678"/>
      <c r="GA46" s="679"/>
      <c r="GB46" s="680"/>
      <c r="GC46" s="681"/>
      <c r="GD46" s="681"/>
      <c r="GE46" s="681"/>
      <c r="GF46" s="681"/>
      <c r="GG46" s="682"/>
      <c r="GH46" s="680"/>
      <c r="GI46" s="681"/>
      <c r="GJ46" s="681"/>
      <c r="GK46" s="681"/>
      <c r="GL46" s="681"/>
      <c r="GM46" s="682"/>
      <c r="GN46" s="552">
        <f>SUM(GN15:GP45)+SUM(GR15:GT45)</f>
        <v>0</v>
      </c>
      <c r="GO46" s="553"/>
      <c r="GP46" s="553"/>
      <c r="GQ46" s="553"/>
      <c r="GR46" s="553"/>
      <c r="GS46" s="553"/>
      <c r="GT46" s="553"/>
      <c r="GU46" s="554"/>
      <c r="GV46" s="552">
        <f>SUM(GV15:GX45)+SUM(GZ15:HB45)</f>
        <v>0</v>
      </c>
      <c r="GW46" s="553"/>
      <c r="GX46" s="553"/>
      <c r="GY46" s="553"/>
      <c r="GZ46" s="553"/>
      <c r="HA46" s="553"/>
      <c r="HB46" s="553"/>
      <c r="HC46" s="554"/>
      <c r="HD46" s="677">
        <f>SUM(HD15:HE45)</f>
        <v>0</v>
      </c>
      <c r="HE46" s="679"/>
      <c r="HF46" s="677">
        <f>SUM(HF15:HH45)</f>
        <v>0</v>
      </c>
      <c r="HG46" s="678"/>
      <c r="HH46" s="679"/>
      <c r="HI46" s="556"/>
      <c r="HJ46" s="557"/>
      <c r="HK46" s="557"/>
      <c r="HL46" s="558"/>
      <c r="HM46" s="674" t="s">
        <v>304</v>
      </c>
      <c r="HN46" s="675"/>
      <c r="HO46" s="675"/>
      <c r="HP46" s="675"/>
      <c r="HQ46" s="675"/>
      <c r="HR46" s="676"/>
      <c r="HS46" s="677"/>
      <c r="HT46" s="678"/>
      <c r="HU46" s="678"/>
      <c r="HV46" s="678"/>
      <c r="HW46" s="678"/>
      <c r="HX46" s="679"/>
      <c r="HY46" s="677"/>
      <c r="HZ46" s="678"/>
      <c r="IA46" s="678"/>
      <c r="IB46" s="678"/>
      <c r="IC46" s="678"/>
      <c r="ID46" s="679"/>
      <c r="IE46" s="680"/>
      <c r="IF46" s="681"/>
      <c r="IG46" s="681"/>
      <c r="IH46" s="681"/>
      <c r="II46" s="681"/>
      <c r="IJ46" s="682"/>
      <c r="IK46" s="680"/>
      <c r="IL46" s="681"/>
      <c r="IM46" s="681"/>
      <c r="IN46" s="681"/>
      <c r="IO46" s="681"/>
      <c r="IP46" s="682"/>
      <c r="IQ46" s="552">
        <f>SUM(IQ15:IS45)+SUM(IU15:IW45)</f>
        <v>0</v>
      </c>
      <c r="IR46" s="553"/>
      <c r="IS46" s="553"/>
      <c r="IT46" s="553"/>
      <c r="IU46" s="553"/>
      <c r="IV46" s="553"/>
      <c r="IW46" s="553"/>
      <c r="IX46" s="554"/>
      <c r="IY46" s="552">
        <f>SUM(IY15:JA45)+SUM(JC15:JE45)</f>
        <v>0</v>
      </c>
      <c r="IZ46" s="553"/>
      <c r="JA46" s="553"/>
      <c r="JB46" s="553"/>
      <c r="JC46" s="553"/>
      <c r="JD46" s="553"/>
      <c r="JE46" s="553"/>
      <c r="JF46" s="554"/>
      <c r="JG46" s="677">
        <f>SUM(JG15:JH45)</f>
        <v>0</v>
      </c>
      <c r="JH46" s="679"/>
      <c r="JI46" s="677">
        <f>SUM(JI15:JK45)</f>
        <v>0</v>
      </c>
      <c r="JJ46" s="678"/>
      <c r="JK46" s="679"/>
      <c r="JL46" s="556"/>
      <c r="JM46" s="557"/>
      <c r="JN46" s="557"/>
      <c r="JO46" s="558"/>
      <c r="JP46" s="674" t="s">
        <v>304</v>
      </c>
      <c r="JQ46" s="675"/>
      <c r="JR46" s="675"/>
      <c r="JS46" s="675"/>
      <c r="JT46" s="675"/>
      <c r="JU46" s="676"/>
      <c r="JV46" s="677"/>
      <c r="JW46" s="678"/>
      <c r="JX46" s="678"/>
      <c r="JY46" s="678"/>
      <c r="JZ46" s="678"/>
      <c r="KA46" s="679"/>
      <c r="KB46" s="677"/>
      <c r="KC46" s="678"/>
      <c r="KD46" s="678"/>
      <c r="KE46" s="678"/>
      <c r="KF46" s="678"/>
      <c r="KG46" s="679"/>
      <c r="KH46" s="680"/>
      <c r="KI46" s="681"/>
      <c r="KJ46" s="681"/>
      <c r="KK46" s="681"/>
      <c r="KL46" s="681"/>
      <c r="KM46" s="682"/>
      <c r="KN46" s="680"/>
      <c r="KO46" s="681"/>
      <c r="KP46" s="681"/>
      <c r="KQ46" s="681"/>
      <c r="KR46" s="681"/>
      <c r="KS46" s="682"/>
      <c r="KT46" s="552">
        <f>SUM(KT15:KV45)+SUM(KX15:KZ45)</f>
        <v>0</v>
      </c>
      <c r="KU46" s="553"/>
      <c r="KV46" s="553"/>
      <c r="KW46" s="553"/>
      <c r="KX46" s="553"/>
      <c r="KY46" s="553"/>
      <c r="KZ46" s="553"/>
      <c r="LA46" s="554"/>
      <c r="LB46" s="552">
        <f>SUM(LB15:LD45)+SUM(LF15:LH45)</f>
        <v>0</v>
      </c>
      <c r="LC46" s="553"/>
      <c r="LD46" s="553"/>
      <c r="LE46" s="553"/>
      <c r="LF46" s="553"/>
      <c r="LG46" s="553"/>
      <c r="LH46" s="553"/>
      <c r="LI46" s="554"/>
      <c r="LJ46" s="677">
        <f>SUM(LJ15:LK45)</f>
        <v>0</v>
      </c>
      <c r="LK46" s="679"/>
      <c r="LL46" s="677">
        <f>SUM(LL15:LN45)</f>
        <v>0</v>
      </c>
      <c r="LM46" s="678"/>
      <c r="LN46" s="679"/>
      <c r="LO46" s="556"/>
      <c r="LP46" s="557"/>
      <c r="LQ46" s="557"/>
      <c r="LR46" s="558"/>
      <c r="LS46" s="674" t="s">
        <v>304</v>
      </c>
      <c r="LT46" s="675"/>
      <c r="LU46" s="675"/>
      <c r="LV46" s="675"/>
      <c r="LW46" s="675"/>
      <c r="LX46" s="676"/>
      <c r="LY46" s="677"/>
      <c r="LZ46" s="678"/>
      <c r="MA46" s="678"/>
      <c r="MB46" s="678"/>
      <c r="MC46" s="678"/>
      <c r="MD46" s="679"/>
      <c r="ME46" s="677"/>
      <c r="MF46" s="678"/>
      <c r="MG46" s="678"/>
      <c r="MH46" s="678"/>
      <c r="MI46" s="678"/>
      <c r="MJ46" s="679"/>
      <c r="MK46" s="680"/>
      <c r="ML46" s="681"/>
      <c r="MM46" s="681"/>
      <c r="MN46" s="681"/>
      <c r="MO46" s="681"/>
      <c r="MP46" s="682"/>
      <c r="MQ46" s="680"/>
      <c r="MR46" s="681"/>
      <c r="MS46" s="681"/>
      <c r="MT46" s="681"/>
      <c r="MU46" s="681"/>
      <c r="MV46" s="682"/>
      <c r="MW46" s="552">
        <f>SUM(MW15:MY45)+SUM(NA15:NC45)</f>
        <v>0</v>
      </c>
      <c r="MX46" s="553"/>
      <c r="MY46" s="553"/>
      <c r="MZ46" s="553"/>
      <c r="NA46" s="553"/>
      <c r="NB46" s="553"/>
      <c r="NC46" s="553"/>
      <c r="ND46" s="554"/>
      <c r="NE46" s="552">
        <f>SUM(NE15:NG45)+SUM(NI15:NK45)</f>
        <v>0</v>
      </c>
      <c r="NF46" s="553"/>
      <c r="NG46" s="553"/>
      <c r="NH46" s="553"/>
      <c r="NI46" s="553"/>
      <c r="NJ46" s="553"/>
      <c r="NK46" s="553"/>
      <c r="NL46" s="554"/>
      <c r="NM46" s="677">
        <f>SUM(NM15:NN45)</f>
        <v>0</v>
      </c>
      <c r="NN46" s="679"/>
      <c r="NO46" s="677">
        <f>SUM(NO15:NQ45)</f>
        <v>0</v>
      </c>
      <c r="NP46" s="678"/>
      <c r="NQ46" s="679"/>
      <c r="NR46" s="556"/>
      <c r="NS46" s="557"/>
      <c r="NT46" s="557"/>
      <c r="NU46" s="558"/>
      <c r="NV46" s="674" t="s">
        <v>304</v>
      </c>
      <c r="NW46" s="675"/>
      <c r="NX46" s="675"/>
      <c r="NY46" s="675"/>
      <c r="NZ46" s="675"/>
      <c r="OA46" s="676"/>
      <c r="OB46" s="677"/>
      <c r="OC46" s="678"/>
      <c r="OD46" s="678"/>
      <c r="OE46" s="678"/>
      <c r="OF46" s="678"/>
      <c r="OG46" s="679"/>
      <c r="OH46" s="677"/>
      <c r="OI46" s="678"/>
      <c r="OJ46" s="678"/>
      <c r="OK46" s="678"/>
      <c r="OL46" s="678"/>
      <c r="OM46" s="679"/>
      <c r="ON46" s="680"/>
      <c r="OO46" s="681"/>
      <c r="OP46" s="681"/>
      <c r="OQ46" s="681"/>
      <c r="OR46" s="681"/>
      <c r="OS46" s="682"/>
      <c r="OT46" s="680"/>
      <c r="OU46" s="681"/>
      <c r="OV46" s="681"/>
      <c r="OW46" s="681"/>
      <c r="OX46" s="681"/>
      <c r="OY46" s="682"/>
      <c r="OZ46" s="552">
        <f>SUM(OZ15:PB45)+SUM(PD15:PF45)</f>
        <v>0</v>
      </c>
      <c r="PA46" s="553"/>
      <c r="PB46" s="553"/>
      <c r="PC46" s="553"/>
      <c r="PD46" s="553"/>
      <c r="PE46" s="553"/>
      <c r="PF46" s="553"/>
      <c r="PG46" s="554"/>
      <c r="PH46" s="552">
        <f>SUM(PH15:PJ45)+SUM(PL15:PN45)</f>
        <v>0</v>
      </c>
      <c r="PI46" s="553"/>
      <c r="PJ46" s="553"/>
      <c r="PK46" s="553"/>
      <c r="PL46" s="553"/>
      <c r="PM46" s="553"/>
      <c r="PN46" s="553"/>
      <c r="PO46" s="554"/>
      <c r="PP46" s="677">
        <f>SUM(PP15:PQ45)</f>
        <v>0</v>
      </c>
      <c r="PQ46" s="679"/>
      <c r="PR46" s="677">
        <f>SUM(PR15:PT45)</f>
        <v>0</v>
      </c>
      <c r="PS46" s="678"/>
      <c r="PT46" s="679"/>
      <c r="PU46" s="556"/>
      <c r="PV46" s="557"/>
      <c r="PW46" s="557"/>
      <c r="PX46" s="558"/>
      <c r="PY46" s="674" t="s">
        <v>304</v>
      </c>
      <c r="PZ46" s="675"/>
      <c r="QA46" s="675"/>
      <c r="QB46" s="675"/>
      <c r="QC46" s="675"/>
      <c r="QD46" s="676"/>
      <c r="QE46" s="677"/>
      <c r="QF46" s="678"/>
      <c r="QG46" s="678"/>
      <c r="QH46" s="678"/>
      <c r="QI46" s="678"/>
      <c r="QJ46" s="679"/>
      <c r="QK46" s="677"/>
      <c r="QL46" s="678"/>
      <c r="QM46" s="678"/>
      <c r="QN46" s="678"/>
      <c r="QO46" s="678"/>
      <c r="QP46" s="679"/>
      <c r="QQ46" s="680"/>
      <c r="QR46" s="681"/>
      <c r="QS46" s="681"/>
      <c r="QT46" s="681"/>
      <c r="QU46" s="681"/>
      <c r="QV46" s="682"/>
      <c r="QW46" s="680"/>
      <c r="QX46" s="681"/>
      <c r="QY46" s="681"/>
      <c r="QZ46" s="681"/>
      <c r="RA46" s="681"/>
      <c r="RB46" s="682"/>
      <c r="RC46" s="552">
        <f>SUM(RC15:RE45)+SUM(RG15:RI45)</f>
        <v>0</v>
      </c>
      <c r="RD46" s="553"/>
      <c r="RE46" s="553"/>
      <c r="RF46" s="553"/>
      <c r="RG46" s="553"/>
      <c r="RH46" s="553"/>
      <c r="RI46" s="553"/>
      <c r="RJ46" s="554"/>
      <c r="RK46" s="552">
        <f>SUM(RK15:RM45)+SUM(RO15:RQ45)</f>
        <v>0</v>
      </c>
      <c r="RL46" s="553"/>
      <c r="RM46" s="553"/>
      <c r="RN46" s="553"/>
      <c r="RO46" s="553"/>
      <c r="RP46" s="553"/>
      <c r="RQ46" s="553"/>
      <c r="RR46" s="554"/>
      <c r="RS46" s="677">
        <f>SUM(RS15:RT45)</f>
        <v>0</v>
      </c>
      <c r="RT46" s="679"/>
      <c r="RU46" s="677">
        <f>SUM(RU15:RW45)</f>
        <v>0</v>
      </c>
      <c r="RV46" s="678"/>
      <c r="RW46" s="679"/>
      <c r="RX46" s="556"/>
      <c r="RY46" s="557"/>
      <c r="RZ46" s="557"/>
      <c r="SA46" s="558"/>
      <c r="SB46" s="674" t="s">
        <v>304</v>
      </c>
      <c r="SC46" s="675"/>
      <c r="SD46" s="675"/>
      <c r="SE46" s="675"/>
      <c r="SF46" s="675"/>
      <c r="SG46" s="676"/>
      <c r="SH46" s="677"/>
      <c r="SI46" s="678"/>
      <c r="SJ46" s="678"/>
      <c r="SK46" s="678"/>
      <c r="SL46" s="678"/>
      <c r="SM46" s="679"/>
      <c r="SN46" s="677"/>
      <c r="SO46" s="678"/>
      <c r="SP46" s="678"/>
      <c r="SQ46" s="678"/>
      <c r="SR46" s="678"/>
      <c r="SS46" s="679"/>
      <c r="ST46" s="680"/>
      <c r="SU46" s="681"/>
      <c r="SV46" s="681"/>
      <c r="SW46" s="681"/>
      <c r="SX46" s="681"/>
      <c r="SY46" s="682"/>
      <c r="SZ46" s="680"/>
      <c r="TA46" s="681"/>
      <c r="TB46" s="681"/>
      <c r="TC46" s="681"/>
      <c r="TD46" s="681"/>
      <c r="TE46" s="682"/>
      <c r="TF46" s="552">
        <f>SUM(TF15:TH45)+SUM(TJ15:TL45)</f>
        <v>0</v>
      </c>
      <c r="TG46" s="553"/>
      <c r="TH46" s="553"/>
      <c r="TI46" s="553"/>
      <c r="TJ46" s="553"/>
      <c r="TK46" s="553"/>
      <c r="TL46" s="553"/>
      <c r="TM46" s="554"/>
      <c r="TN46" s="552">
        <f>SUM(TN15:TP45)+SUM(TR15:TT45)</f>
        <v>0</v>
      </c>
      <c r="TO46" s="553"/>
      <c r="TP46" s="553"/>
      <c r="TQ46" s="553"/>
      <c r="TR46" s="553"/>
      <c r="TS46" s="553"/>
      <c r="TT46" s="553"/>
      <c r="TU46" s="554"/>
      <c r="TV46" s="677">
        <f>SUM(TV15:TW45)</f>
        <v>0</v>
      </c>
      <c r="TW46" s="679"/>
      <c r="TX46" s="677">
        <f>SUM(TX15:TZ45)</f>
        <v>0</v>
      </c>
      <c r="TY46" s="678"/>
      <c r="TZ46" s="679"/>
      <c r="UA46" s="556"/>
      <c r="UB46" s="557"/>
      <c r="UC46" s="557"/>
      <c r="UD46" s="558"/>
      <c r="UE46" s="674" t="s">
        <v>304</v>
      </c>
      <c r="UF46" s="675"/>
      <c r="UG46" s="675"/>
      <c r="UH46" s="675"/>
      <c r="UI46" s="675"/>
      <c r="UJ46" s="676"/>
      <c r="UK46" s="677"/>
      <c r="UL46" s="678"/>
      <c r="UM46" s="678"/>
      <c r="UN46" s="678"/>
      <c r="UO46" s="678"/>
      <c r="UP46" s="679"/>
      <c r="UQ46" s="677"/>
      <c r="UR46" s="678"/>
      <c r="US46" s="678"/>
      <c r="UT46" s="678"/>
      <c r="UU46" s="678"/>
      <c r="UV46" s="679"/>
      <c r="UW46" s="680"/>
      <c r="UX46" s="681"/>
      <c r="UY46" s="681"/>
      <c r="UZ46" s="681"/>
      <c r="VA46" s="681"/>
      <c r="VB46" s="682"/>
      <c r="VC46" s="680"/>
      <c r="VD46" s="681"/>
      <c r="VE46" s="681"/>
      <c r="VF46" s="681"/>
      <c r="VG46" s="681"/>
      <c r="VH46" s="682"/>
      <c r="VI46" s="552">
        <f>SUM(VI15:VK45)+SUM(VM15:VO45)</f>
        <v>0</v>
      </c>
      <c r="VJ46" s="553"/>
      <c r="VK46" s="553"/>
      <c r="VL46" s="553"/>
      <c r="VM46" s="553"/>
      <c r="VN46" s="553"/>
      <c r="VO46" s="553"/>
      <c r="VP46" s="554"/>
      <c r="VQ46" s="552">
        <f>SUM(VQ15:VS45)+SUM(VU15:VW45)</f>
        <v>0</v>
      </c>
      <c r="VR46" s="553"/>
      <c r="VS46" s="553"/>
      <c r="VT46" s="553"/>
      <c r="VU46" s="553"/>
      <c r="VV46" s="553"/>
      <c r="VW46" s="553"/>
      <c r="VX46" s="554"/>
      <c r="VY46" s="677">
        <f>SUM(VY15:VZ45)</f>
        <v>0</v>
      </c>
      <c r="VZ46" s="679"/>
      <c r="WA46" s="677">
        <f>SUM(WA15:WC45)</f>
        <v>0</v>
      </c>
      <c r="WB46" s="678"/>
      <c r="WC46" s="679"/>
      <c r="WD46" s="556"/>
      <c r="WE46" s="557"/>
      <c r="WF46" s="557"/>
      <c r="WG46" s="558"/>
      <c r="WH46" s="674" t="s">
        <v>304</v>
      </c>
      <c r="WI46" s="675"/>
      <c r="WJ46" s="675"/>
      <c r="WK46" s="675"/>
      <c r="WL46" s="675"/>
      <c r="WM46" s="676"/>
      <c r="WN46" s="677"/>
      <c r="WO46" s="678"/>
      <c r="WP46" s="678"/>
      <c r="WQ46" s="678"/>
      <c r="WR46" s="678"/>
      <c r="WS46" s="679"/>
      <c r="WT46" s="677"/>
      <c r="WU46" s="678"/>
      <c r="WV46" s="678"/>
      <c r="WW46" s="678"/>
      <c r="WX46" s="678"/>
      <c r="WY46" s="679"/>
      <c r="WZ46" s="680"/>
      <c r="XA46" s="681"/>
      <c r="XB46" s="681"/>
      <c r="XC46" s="681"/>
      <c r="XD46" s="681"/>
      <c r="XE46" s="682"/>
      <c r="XF46" s="680"/>
      <c r="XG46" s="681"/>
      <c r="XH46" s="681"/>
      <c r="XI46" s="681"/>
      <c r="XJ46" s="681"/>
      <c r="XK46" s="682"/>
      <c r="XL46" s="552">
        <f>SUM(XL15:XN45)+SUM(XP15:XR45)</f>
        <v>0</v>
      </c>
      <c r="XM46" s="553"/>
      <c r="XN46" s="553"/>
      <c r="XO46" s="553"/>
      <c r="XP46" s="553"/>
      <c r="XQ46" s="553"/>
      <c r="XR46" s="553"/>
      <c r="XS46" s="554"/>
      <c r="XT46" s="552">
        <f>SUM(XT15:XV45)+SUM(XX15:XZ45)</f>
        <v>0</v>
      </c>
      <c r="XU46" s="553"/>
      <c r="XV46" s="553"/>
      <c r="XW46" s="553"/>
      <c r="XX46" s="553"/>
      <c r="XY46" s="553"/>
      <c r="XZ46" s="553"/>
      <c r="YA46" s="554"/>
      <c r="YB46" s="677">
        <f>SUM(YB15:YC45)</f>
        <v>0</v>
      </c>
      <c r="YC46" s="679"/>
      <c r="YD46" s="677">
        <f>SUM(YD15:YF45)</f>
        <v>0</v>
      </c>
      <c r="YE46" s="678"/>
      <c r="YF46" s="679"/>
      <c r="YG46" s="556"/>
      <c r="YH46" s="557"/>
      <c r="YI46" s="557"/>
      <c r="YJ46" s="558"/>
      <c r="YK46" s="674" t="s">
        <v>304</v>
      </c>
      <c r="YL46" s="675"/>
      <c r="YM46" s="675"/>
      <c r="YN46" s="675"/>
      <c r="YO46" s="675"/>
      <c r="YP46" s="676"/>
      <c r="YQ46" s="677"/>
      <c r="YR46" s="678"/>
      <c r="YS46" s="678"/>
      <c r="YT46" s="678"/>
      <c r="YU46" s="678"/>
      <c r="YV46" s="679"/>
      <c r="YW46" s="677"/>
      <c r="YX46" s="678"/>
      <c r="YY46" s="678"/>
      <c r="YZ46" s="678"/>
      <c r="ZA46" s="678"/>
      <c r="ZB46" s="679"/>
      <c r="ZC46" s="680"/>
      <c r="ZD46" s="681"/>
      <c r="ZE46" s="681"/>
      <c r="ZF46" s="681"/>
      <c r="ZG46" s="681"/>
      <c r="ZH46" s="682"/>
      <c r="ZI46" s="680"/>
      <c r="ZJ46" s="681"/>
      <c r="ZK46" s="681"/>
      <c r="ZL46" s="681"/>
      <c r="ZM46" s="681"/>
      <c r="ZN46" s="682"/>
      <c r="ZO46" s="552">
        <f>SUM(ZO15:ZQ45)+SUM(ZS15:ZU45)</f>
        <v>0</v>
      </c>
      <c r="ZP46" s="553"/>
      <c r="ZQ46" s="553"/>
      <c r="ZR46" s="553"/>
      <c r="ZS46" s="553"/>
      <c r="ZT46" s="553"/>
      <c r="ZU46" s="553"/>
      <c r="ZV46" s="554"/>
      <c r="ZW46" s="552">
        <f>SUM(ZW15:ZY45)+SUM(AAA15:AAC45)</f>
        <v>0</v>
      </c>
      <c r="ZX46" s="553"/>
      <c r="ZY46" s="553"/>
      <c r="ZZ46" s="553"/>
      <c r="AAA46" s="553"/>
      <c r="AAB46" s="553"/>
      <c r="AAC46" s="553"/>
      <c r="AAD46" s="554"/>
      <c r="AAE46" s="677">
        <f>SUM(AAE15:AAF45)</f>
        <v>0</v>
      </c>
      <c r="AAF46" s="679"/>
      <c r="AAG46" s="677">
        <f>SUM(AAG15:AAI45)</f>
        <v>0</v>
      </c>
      <c r="AAH46" s="678"/>
      <c r="AAI46" s="679"/>
      <c r="AAJ46" s="556"/>
      <c r="AAK46" s="557"/>
      <c r="AAL46" s="557"/>
      <c r="AAM46" s="558"/>
      <c r="AAN46" s="674" t="s">
        <v>304</v>
      </c>
      <c r="AAO46" s="675"/>
      <c r="AAP46" s="675"/>
      <c r="AAQ46" s="675"/>
      <c r="AAR46" s="675"/>
      <c r="AAS46" s="676"/>
      <c r="AAT46" s="677"/>
      <c r="AAU46" s="678"/>
      <c r="AAV46" s="678"/>
      <c r="AAW46" s="678"/>
      <c r="AAX46" s="678"/>
      <c r="AAY46" s="679"/>
      <c r="AAZ46" s="677"/>
      <c r="ABA46" s="678"/>
      <c r="ABB46" s="678"/>
      <c r="ABC46" s="678"/>
      <c r="ABD46" s="678"/>
      <c r="ABE46" s="679"/>
      <c r="ABF46" s="680"/>
      <c r="ABG46" s="681"/>
      <c r="ABH46" s="681"/>
      <c r="ABI46" s="681"/>
      <c r="ABJ46" s="681"/>
      <c r="ABK46" s="682"/>
      <c r="ABL46" s="680"/>
      <c r="ABM46" s="681"/>
      <c r="ABN46" s="681"/>
      <c r="ABO46" s="681"/>
      <c r="ABP46" s="681"/>
      <c r="ABQ46" s="682"/>
      <c r="ABR46" s="552">
        <f>SUM(ABR15:ABT45)+SUM(ABV15:ABX45)</f>
        <v>0</v>
      </c>
      <c r="ABS46" s="553"/>
      <c r="ABT46" s="553"/>
      <c r="ABU46" s="553"/>
      <c r="ABV46" s="553"/>
      <c r="ABW46" s="553"/>
      <c r="ABX46" s="553"/>
      <c r="ABY46" s="554"/>
      <c r="ABZ46" s="552">
        <f>SUM(ABZ15:ACB45)+SUM(ACD15:ACF45)</f>
        <v>0</v>
      </c>
      <c r="ACA46" s="553"/>
      <c r="ACB46" s="553"/>
      <c r="ACC46" s="553"/>
      <c r="ACD46" s="553"/>
      <c r="ACE46" s="553"/>
      <c r="ACF46" s="553"/>
      <c r="ACG46" s="554"/>
      <c r="ACH46" s="677">
        <f>SUM(ACH15:ACI45)</f>
        <v>0</v>
      </c>
      <c r="ACI46" s="679"/>
      <c r="ACJ46" s="677">
        <f>SUM(ACJ15:ACL45)</f>
        <v>0</v>
      </c>
      <c r="ACK46" s="678"/>
      <c r="ACL46" s="679"/>
      <c r="ACM46" s="556"/>
      <c r="ACN46" s="557"/>
      <c r="ACO46" s="557"/>
      <c r="ACP46" s="558"/>
      <c r="ACQ46" s="674" t="s">
        <v>304</v>
      </c>
      <c r="ACR46" s="675"/>
      <c r="ACS46" s="675"/>
      <c r="ACT46" s="675"/>
      <c r="ACU46" s="675"/>
      <c r="ACV46" s="676"/>
      <c r="ACW46" s="677"/>
      <c r="ACX46" s="678"/>
      <c r="ACY46" s="678"/>
      <c r="ACZ46" s="678"/>
      <c r="ADA46" s="678"/>
      <c r="ADB46" s="679"/>
      <c r="ADC46" s="677"/>
      <c r="ADD46" s="678"/>
      <c r="ADE46" s="678"/>
      <c r="ADF46" s="678"/>
      <c r="ADG46" s="678"/>
      <c r="ADH46" s="679"/>
      <c r="ADI46" s="680"/>
      <c r="ADJ46" s="681"/>
      <c r="ADK46" s="681"/>
      <c r="ADL46" s="681"/>
      <c r="ADM46" s="681"/>
      <c r="ADN46" s="682"/>
      <c r="ADO46" s="680"/>
      <c r="ADP46" s="681"/>
      <c r="ADQ46" s="681"/>
      <c r="ADR46" s="681"/>
      <c r="ADS46" s="681"/>
      <c r="ADT46" s="682"/>
      <c r="ADU46" s="552">
        <f>SUM(ADU15:ADW45)+SUM(ADY15:AEA45)</f>
        <v>0</v>
      </c>
      <c r="ADV46" s="553"/>
      <c r="ADW46" s="553"/>
      <c r="ADX46" s="553"/>
      <c r="ADY46" s="553"/>
      <c r="ADZ46" s="553"/>
      <c r="AEA46" s="553"/>
      <c r="AEB46" s="554"/>
      <c r="AEC46" s="552">
        <f>SUM(AEC15:AEE45)+SUM(AEG15:AEI45)</f>
        <v>0</v>
      </c>
      <c r="AED46" s="553"/>
      <c r="AEE46" s="553"/>
      <c r="AEF46" s="553"/>
      <c r="AEG46" s="553"/>
      <c r="AEH46" s="553"/>
      <c r="AEI46" s="553"/>
      <c r="AEJ46" s="554"/>
      <c r="AEK46" s="677">
        <f>SUM(AEK15:AEL45)</f>
        <v>0</v>
      </c>
      <c r="AEL46" s="679"/>
      <c r="AEM46" s="677">
        <f>SUM(AEM15:AEO45)</f>
        <v>0</v>
      </c>
      <c r="AEN46" s="678"/>
      <c r="AEO46" s="679"/>
      <c r="AEP46" s="556"/>
      <c r="AEQ46" s="557"/>
      <c r="AER46" s="557"/>
      <c r="AES46" s="558"/>
      <c r="AET46" s="674" t="s">
        <v>304</v>
      </c>
      <c r="AEU46" s="675"/>
      <c r="AEV46" s="675"/>
      <c r="AEW46" s="675"/>
      <c r="AEX46" s="675"/>
      <c r="AEY46" s="676"/>
      <c r="AEZ46" s="677"/>
      <c r="AFA46" s="678"/>
      <c r="AFB46" s="678"/>
      <c r="AFC46" s="678"/>
      <c r="AFD46" s="678"/>
      <c r="AFE46" s="679"/>
      <c r="AFF46" s="677"/>
      <c r="AFG46" s="678"/>
      <c r="AFH46" s="678"/>
      <c r="AFI46" s="678"/>
      <c r="AFJ46" s="678"/>
      <c r="AFK46" s="679"/>
      <c r="AFL46" s="680"/>
      <c r="AFM46" s="681"/>
      <c r="AFN46" s="681"/>
      <c r="AFO46" s="681"/>
      <c r="AFP46" s="681"/>
      <c r="AFQ46" s="682"/>
      <c r="AFR46" s="680"/>
      <c r="AFS46" s="681"/>
      <c r="AFT46" s="681"/>
      <c r="AFU46" s="681"/>
      <c r="AFV46" s="681"/>
      <c r="AFW46" s="682"/>
      <c r="AFX46" s="552">
        <f>SUM(AFX15:AFZ45)+SUM(AGB15:AGD45)</f>
        <v>0</v>
      </c>
      <c r="AFY46" s="553"/>
      <c r="AFZ46" s="553"/>
      <c r="AGA46" s="553"/>
      <c r="AGB46" s="553"/>
      <c r="AGC46" s="553"/>
      <c r="AGD46" s="553"/>
      <c r="AGE46" s="554"/>
      <c r="AGF46" s="552">
        <f>SUM(AGF15:AGH45)+SUM(AGJ15:AGL45)</f>
        <v>0</v>
      </c>
      <c r="AGG46" s="553"/>
      <c r="AGH46" s="553"/>
      <c r="AGI46" s="553"/>
      <c r="AGJ46" s="553"/>
      <c r="AGK46" s="553"/>
      <c r="AGL46" s="553"/>
      <c r="AGM46" s="554"/>
      <c r="AGN46" s="677">
        <f>SUM(AGN15:AGO45)</f>
        <v>0</v>
      </c>
      <c r="AGO46" s="679"/>
      <c r="AGP46" s="677">
        <f>SUM(AGP15:AGR45)</f>
        <v>0</v>
      </c>
      <c r="AGQ46" s="678"/>
      <c r="AGR46" s="679"/>
      <c r="AGS46" s="556"/>
      <c r="AGT46" s="557"/>
      <c r="AGU46" s="557"/>
      <c r="AGV46" s="558"/>
      <c r="AGW46" s="674" t="s">
        <v>304</v>
      </c>
      <c r="AGX46" s="675"/>
      <c r="AGY46" s="675"/>
      <c r="AGZ46" s="675"/>
      <c r="AHA46" s="675"/>
      <c r="AHB46" s="676"/>
      <c r="AHC46" s="677"/>
      <c r="AHD46" s="678"/>
      <c r="AHE46" s="678"/>
      <c r="AHF46" s="678"/>
      <c r="AHG46" s="678"/>
      <c r="AHH46" s="679"/>
      <c r="AHI46" s="677"/>
      <c r="AHJ46" s="678"/>
      <c r="AHK46" s="678"/>
      <c r="AHL46" s="678"/>
      <c r="AHM46" s="678"/>
      <c r="AHN46" s="679"/>
      <c r="AHO46" s="680"/>
      <c r="AHP46" s="681"/>
      <c r="AHQ46" s="681"/>
      <c r="AHR46" s="681"/>
      <c r="AHS46" s="681"/>
      <c r="AHT46" s="682"/>
      <c r="AHU46" s="680"/>
      <c r="AHV46" s="681"/>
      <c r="AHW46" s="681"/>
      <c r="AHX46" s="681"/>
      <c r="AHY46" s="681"/>
      <c r="AHZ46" s="682"/>
      <c r="AIA46" s="552">
        <f>SUM(AIA15:AIC45)+SUM(AIE15:AIG45)</f>
        <v>0</v>
      </c>
      <c r="AIB46" s="553"/>
      <c r="AIC46" s="553"/>
      <c r="AID46" s="553"/>
      <c r="AIE46" s="553"/>
      <c r="AIF46" s="553"/>
      <c r="AIG46" s="553"/>
      <c r="AIH46" s="554"/>
      <c r="AII46" s="552">
        <f>SUM(AII15:AIK45)+SUM(AIM15:AIO45)</f>
        <v>0</v>
      </c>
      <c r="AIJ46" s="553"/>
      <c r="AIK46" s="553"/>
      <c r="AIL46" s="553"/>
      <c r="AIM46" s="553"/>
      <c r="AIN46" s="553"/>
      <c r="AIO46" s="553"/>
      <c r="AIP46" s="554"/>
      <c r="AIQ46" s="677">
        <f>SUM(AIQ15:AIR45)</f>
        <v>0</v>
      </c>
      <c r="AIR46" s="679"/>
      <c r="AIS46" s="677">
        <f>SUM(AIS15:AIU45)</f>
        <v>0</v>
      </c>
      <c r="AIT46" s="678"/>
      <c r="AIU46" s="679"/>
      <c r="AIV46" s="556"/>
      <c r="AIW46" s="557"/>
      <c r="AIX46" s="557"/>
      <c r="AIY46" s="558"/>
      <c r="AIZ46" s="674" t="s">
        <v>304</v>
      </c>
      <c r="AJA46" s="675"/>
      <c r="AJB46" s="675"/>
      <c r="AJC46" s="675"/>
      <c r="AJD46" s="675"/>
      <c r="AJE46" s="676"/>
      <c r="AJF46" s="677"/>
      <c r="AJG46" s="678"/>
      <c r="AJH46" s="678"/>
      <c r="AJI46" s="678"/>
      <c r="AJJ46" s="678"/>
      <c r="AJK46" s="679"/>
      <c r="AJL46" s="677"/>
      <c r="AJM46" s="678"/>
      <c r="AJN46" s="678"/>
      <c r="AJO46" s="678"/>
      <c r="AJP46" s="678"/>
      <c r="AJQ46" s="679"/>
      <c r="AJR46" s="680"/>
      <c r="AJS46" s="681"/>
      <c r="AJT46" s="681"/>
      <c r="AJU46" s="681"/>
      <c r="AJV46" s="681"/>
      <c r="AJW46" s="682"/>
      <c r="AJX46" s="680"/>
      <c r="AJY46" s="681"/>
      <c r="AJZ46" s="681"/>
      <c r="AKA46" s="681"/>
      <c r="AKB46" s="681"/>
      <c r="AKC46" s="682"/>
      <c r="AKD46" s="552">
        <f>SUM(AKD15:AKF45)+SUM(AKH15:AKJ45)</f>
        <v>0</v>
      </c>
      <c r="AKE46" s="553"/>
      <c r="AKF46" s="553"/>
      <c r="AKG46" s="553"/>
      <c r="AKH46" s="553"/>
      <c r="AKI46" s="553"/>
      <c r="AKJ46" s="553"/>
      <c r="AKK46" s="554"/>
      <c r="AKL46" s="552">
        <f>SUM(AKL15:AKN45)+SUM(AKP15:AKR45)</f>
        <v>0</v>
      </c>
      <c r="AKM46" s="553"/>
      <c r="AKN46" s="553"/>
      <c r="AKO46" s="553"/>
      <c r="AKP46" s="553"/>
      <c r="AKQ46" s="553"/>
      <c r="AKR46" s="553"/>
      <c r="AKS46" s="554"/>
      <c r="AKT46" s="677">
        <f>SUM(AKT15:AKU45)</f>
        <v>0</v>
      </c>
      <c r="AKU46" s="679"/>
      <c r="AKV46" s="677">
        <f>SUM(AKV15:AKX45)</f>
        <v>0</v>
      </c>
      <c r="AKW46" s="678"/>
      <c r="AKX46" s="679"/>
      <c r="AKY46" s="556"/>
      <c r="AKZ46" s="557"/>
      <c r="ALA46" s="557"/>
      <c r="ALB46" s="558"/>
      <c r="ALC46" s="674" t="s">
        <v>304</v>
      </c>
      <c r="ALD46" s="675"/>
      <c r="ALE46" s="675"/>
      <c r="ALF46" s="675"/>
      <c r="ALG46" s="675"/>
      <c r="ALH46" s="676"/>
      <c r="ALI46" s="677"/>
      <c r="ALJ46" s="678"/>
      <c r="ALK46" s="678"/>
      <c r="ALL46" s="678"/>
      <c r="ALM46" s="678"/>
      <c r="ALN46" s="679"/>
      <c r="ALO46" s="677"/>
      <c r="ALP46" s="678"/>
      <c r="ALQ46" s="678"/>
      <c r="ALR46" s="678"/>
      <c r="ALS46" s="678"/>
      <c r="ALT46" s="679"/>
      <c r="ALU46" s="680"/>
      <c r="ALV46" s="681"/>
      <c r="ALW46" s="681"/>
      <c r="ALX46" s="681"/>
      <c r="ALY46" s="681"/>
      <c r="ALZ46" s="682"/>
      <c r="AMA46" s="680"/>
      <c r="AMB46" s="681"/>
      <c r="AMC46" s="681"/>
      <c r="AMD46" s="681"/>
      <c r="AME46" s="681"/>
      <c r="AMF46" s="682"/>
      <c r="AMG46" s="552">
        <f>SUM(AMG15:AMI45)+SUM(AMK15:AMM45)</f>
        <v>0</v>
      </c>
      <c r="AMH46" s="553"/>
      <c r="AMI46" s="553"/>
      <c r="AMJ46" s="553"/>
      <c r="AMK46" s="553"/>
      <c r="AML46" s="553"/>
      <c r="AMM46" s="553"/>
      <c r="AMN46" s="554"/>
      <c r="AMO46" s="552">
        <f>SUM(AMO15:AMQ45)+SUM(AMS15:AMU45)</f>
        <v>0</v>
      </c>
      <c r="AMP46" s="553"/>
      <c r="AMQ46" s="553"/>
      <c r="AMR46" s="553"/>
      <c r="AMS46" s="553"/>
      <c r="AMT46" s="553"/>
      <c r="AMU46" s="553"/>
      <c r="AMV46" s="554"/>
      <c r="AMW46" s="677">
        <f>SUM(AMW15:AMX45)</f>
        <v>0</v>
      </c>
      <c r="AMX46" s="679"/>
      <c r="AMY46" s="677">
        <f>SUM(AMY15:ANA45)</f>
        <v>0</v>
      </c>
      <c r="AMZ46" s="678"/>
      <c r="ANA46" s="679"/>
      <c r="ANB46" s="556"/>
      <c r="ANC46" s="557"/>
      <c r="AND46" s="557"/>
      <c r="ANE46" s="558"/>
      <c r="ANF46" s="674" t="s">
        <v>304</v>
      </c>
      <c r="ANG46" s="675"/>
      <c r="ANH46" s="675"/>
      <c r="ANI46" s="675"/>
      <c r="ANJ46" s="675"/>
      <c r="ANK46" s="676"/>
      <c r="ANL46" s="677"/>
      <c r="ANM46" s="678"/>
      <c r="ANN46" s="678"/>
      <c r="ANO46" s="678"/>
      <c r="ANP46" s="678"/>
      <c r="ANQ46" s="679"/>
      <c r="ANR46" s="677"/>
      <c r="ANS46" s="678"/>
      <c r="ANT46" s="678"/>
      <c r="ANU46" s="678"/>
      <c r="ANV46" s="678"/>
      <c r="ANW46" s="679"/>
      <c r="ANX46" s="680"/>
      <c r="ANY46" s="681"/>
      <c r="ANZ46" s="681"/>
      <c r="AOA46" s="681"/>
      <c r="AOB46" s="681"/>
      <c r="AOC46" s="682"/>
      <c r="AOD46" s="680"/>
      <c r="AOE46" s="681"/>
      <c r="AOF46" s="681"/>
      <c r="AOG46" s="681"/>
      <c r="AOH46" s="681"/>
      <c r="AOI46" s="682"/>
      <c r="AOJ46" s="552">
        <f>SUM(AOJ15:AOL45)+SUM(AON15:AOP45)</f>
        <v>0</v>
      </c>
      <c r="AOK46" s="553"/>
      <c r="AOL46" s="553"/>
      <c r="AOM46" s="553"/>
      <c r="AON46" s="553"/>
      <c r="AOO46" s="553"/>
      <c r="AOP46" s="553"/>
      <c r="AOQ46" s="554"/>
      <c r="AOR46" s="552">
        <f>SUM(AOR15:AOT45)+SUM(AOV15:AOX45)</f>
        <v>0</v>
      </c>
      <c r="AOS46" s="553"/>
      <c r="AOT46" s="553"/>
      <c r="AOU46" s="553"/>
      <c r="AOV46" s="553"/>
      <c r="AOW46" s="553"/>
      <c r="AOX46" s="553"/>
      <c r="AOY46" s="554"/>
      <c r="AOZ46" s="677">
        <f>SUM(AOZ15:APA45)</f>
        <v>0</v>
      </c>
      <c r="APA46" s="679"/>
      <c r="APB46" s="677">
        <f>SUM(APB15:APD45)</f>
        <v>0</v>
      </c>
      <c r="APC46" s="678"/>
      <c r="APD46" s="679"/>
      <c r="APE46" s="556"/>
      <c r="APF46" s="557"/>
      <c r="APG46" s="557"/>
      <c r="APH46" s="558"/>
      <c r="API46" s="674" t="s">
        <v>304</v>
      </c>
      <c r="APJ46" s="675"/>
      <c r="APK46" s="675"/>
      <c r="APL46" s="675"/>
      <c r="APM46" s="675"/>
      <c r="APN46" s="676"/>
      <c r="APO46" s="677"/>
      <c r="APP46" s="678"/>
      <c r="APQ46" s="678"/>
      <c r="APR46" s="678"/>
      <c r="APS46" s="678"/>
      <c r="APT46" s="679"/>
      <c r="APU46" s="677"/>
      <c r="APV46" s="678"/>
      <c r="APW46" s="678"/>
      <c r="APX46" s="678"/>
      <c r="APY46" s="678"/>
      <c r="APZ46" s="679"/>
      <c r="AQA46" s="680"/>
      <c r="AQB46" s="681"/>
      <c r="AQC46" s="681"/>
      <c r="AQD46" s="681"/>
      <c r="AQE46" s="681"/>
      <c r="AQF46" s="682"/>
      <c r="AQG46" s="680"/>
      <c r="AQH46" s="681"/>
      <c r="AQI46" s="681"/>
      <c r="AQJ46" s="681"/>
      <c r="AQK46" s="681"/>
      <c r="AQL46" s="682"/>
      <c r="AQM46" s="552">
        <f>SUM(AQM15:AQO45)+SUM(AQQ15:AQS45)</f>
        <v>0</v>
      </c>
      <c r="AQN46" s="553"/>
      <c r="AQO46" s="553"/>
      <c r="AQP46" s="553"/>
      <c r="AQQ46" s="553"/>
      <c r="AQR46" s="553"/>
      <c r="AQS46" s="553"/>
      <c r="AQT46" s="554"/>
      <c r="AQU46" s="552">
        <f>SUM(AQU15:AQW45)+SUM(AQY15:ARA45)</f>
        <v>0</v>
      </c>
      <c r="AQV46" s="553"/>
      <c r="AQW46" s="553"/>
      <c r="AQX46" s="553"/>
      <c r="AQY46" s="553"/>
      <c r="AQZ46" s="553"/>
      <c r="ARA46" s="553"/>
      <c r="ARB46" s="554"/>
      <c r="ARC46" s="677">
        <f>SUM(ARC15:ARD45)</f>
        <v>0</v>
      </c>
      <c r="ARD46" s="679"/>
      <c r="ARE46" s="677">
        <f>SUM(ARE15:ARG45)</f>
        <v>0</v>
      </c>
      <c r="ARF46" s="678"/>
      <c r="ARG46" s="679"/>
      <c r="ARH46" s="556"/>
      <c r="ARI46" s="557"/>
      <c r="ARJ46" s="557"/>
      <c r="ARK46" s="558"/>
      <c r="ARL46" s="674" t="s">
        <v>304</v>
      </c>
      <c r="ARM46" s="675"/>
      <c r="ARN46" s="675"/>
      <c r="ARO46" s="675"/>
      <c r="ARP46" s="675"/>
      <c r="ARQ46" s="676"/>
      <c r="ARR46" s="677"/>
      <c r="ARS46" s="678"/>
      <c r="ART46" s="678"/>
      <c r="ARU46" s="678"/>
      <c r="ARV46" s="678"/>
      <c r="ARW46" s="679"/>
      <c r="ARX46" s="677"/>
      <c r="ARY46" s="678"/>
      <c r="ARZ46" s="678"/>
      <c r="ASA46" s="678"/>
      <c r="ASB46" s="678"/>
      <c r="ASC46" s="679"/>
      <c r="ASD46" s="680"/>
      <c r="ASE46" s="681"/>
      <c r="ASF46" s="681"/>
      <c r="ASG46" s="681"/>
      <c r="ASH46" s="681"/>
      <c r="ASI46" s="682"/>
      <c r="ASJ46" s="680"/>
      <c r="ASK46" s="681"/>
      <c r="ASL46" s="681"/>
      <c r="ASM46" s="681"/>
      <c r="ASN46" s="681"/>
      <c r="ASO46" s="682"/>
      <c r="ASP46" s="552">
        <f>SUM(ASP15:ASR45)+SUM(AST15:ASV45)</f>
        <v>0</v>
      </c>
      <c r="ASQ46" s="553"/>
      <c r="ASR46" s="553"/>
      <c r="ASS46" s="553"/>
      <c r="AST46" s="553"/>
      <c r="ASU46" s="553"/>
      <c r="ASV46" s="553"/>
      <c r="ASW46" s="554"/>
      <c r="ASX46" s="552">
        <f>SUM(ASX15:ASZ45)+SUM(ATB15:ATD45)</f>
        <v>0</v>
      </c>
      <c r="ASY46" s="553"/>
      <c r="ASZ46" s="553"/>
      <c r="ATA46" s="553"/>
      <c r="ATB46" s="553"/>
      <c r="ATC46" s="553"/>
      <c r="ATD46" s="553"/>
      <c r="ATE46" s="554"/>
      <c r="ATF46" s="677">
        <f>SUM(ATF15:ATG45)</f>
        <v>0</v>
      </c>
      <c r="ATG46" s="679"/>
      <c r="ATH46" s="677">
        <f>SUM(ATH15:ATJ45)</f>
        <v>0</v>
      </c>
      <c r="ATI46" s="678"/>
      <c r="ATJ46" s="679"/>
      <c r="ATK46" s="556"/>
      <c r="ATL46" s="557"/>
      <c r="ATM46" s="557"/>
      <c r="ATN46" s="558"/>
      <c r="ATO46" s="674" t="s">
        <v>304</v>
      </c>
      <c r="ATP46" s="675"/>
      <c r="ATQ46" s="675"/>
      <c r="ATR46" s="675"/>
      <c r="ATS46" s="675"/>
      <c r="ATT46" s="676"/>
      <c r="ATU46" s="677"/>
      <c r="ATV46" s="678"/>
      <c r="ATW46" s="678"/>
      <c r="ATX46" s="678"/>
      <c r="ATY46" s="678"/>
      <c r="ATZ46" s="679"/>
      <c r="AUA46" s="677"/>
      <c r="AUB46" s="678"/>
      <c r="AUC46" s="678"/>
      <c r="AUD46" s="678"/>
      <c r="AUE46" s="678"/>
      <c r="AUF46" s="679"/>
      <c r="AUG46" s="680"/>
      <c r="AUH46" s="681"/>
      <c r="AUI46" s="681"/>
      <c r="AUJ46" s="681"/>
      <c r="AUK46" s="681"/>
      <c r="AUL46" s="682"/>
      <c r="AUM46" s="680"/>
      <c r="AUN46" s="681"/>
      <c r="AUO46" s="681"/>
      <c r="AUP46" s="681"/>
      <c r="AUQ46" s="681"/>
      <c r="AUR46" s="682"/>
      <c r="AUS46" s="552">
        <f>SUM(AUS15:AUU45)+SUM(AUW15:AUY45)</f>
        <v>0</v>
      </c>
      <c r="AUT46" s="553"/>
      <c r="AUU46" s="553"/>
      <c r="AUV46" s="553"/>
      <c r="AUW46" s="553"/>
      <c r="AUX46" s="553"/>
      <c r="AUY46" s="553"/>
      <c r="AUZ46" s="554"/>
      <c r="AVA46" s="552">
        <f>SUM(AVA15:AVC45)+SUM(AVE15:AVG45)</f>
        <v>0</v>
      </c>
      <c r="AVB46" s="553"/>
      <c r="AVC46" s="553"/>
      <c r="AVD46" s="553"/>
      <c r="AVE46" s="553"/>
      <c r="AVF46" s="553"/>
      <c r="AVG46" s="553"/>
      <c r="AVH46" s="554"/>
      <c r="AVI46" s="677">
        <f>SUM(AVI15:AVJ45)</f>
        <v>0</v>
      </c>
      <c r="AVJ46" s="679"/>
      <c r="AVK46" s="677">
        <f>SUM(AVK15:AVM45)</f>
        <v>0</v>
      </c>
      <c r="AVL46" s="678"/>
      <c r="AVM46" s="679"/>
      <c r="AVN46" s="556"/>
      <c r="AVO46" s="557"/>
      <c r="AVP46" s="557"/>
      <c r="AVQ46" s="558"/>
      <c r="AVR46" s="674" t="s">
        <v>304</v>
      </c>
      <c r="AVS46" s="675"/>
      <c r="AVT46" s="675"/>
      <c r="AVU46" s="675"/>
      <c r="AVV46" s="675"/>
      <c r="AVW46" s="676"/>
      <c r="AVX46" s="677"/>
      <c r="AVY46" s="678"/>
      <c r="AVZ46" s="678"/>
      <c r="AWA46" s="678"/>
      <c r="AWB46" s="678"/>
      <c r="AWC46" s="679"/>
      <c r="AWD46" s="677"/>
      <c r="AWE46" s="678"/>
      <c r="AWF46" s="678"/>
      <c r="AWG46" s="678"/>
      <c r="AWH46" s="678"/>
      <c r="AWI46" s="679"/>
      <c r="AWJ46" s="680"/>
      <c r="AWK46" s="681"/>
      <c r="AWL46" s="681"/>
      <c r="AWM46" s="681"/>
      <c r="AWN46" s="681"/>
      <c r="AWO46" s="682"/>
      <c r="AWP46" s="680"/>
      <c r="AWQ46" s="681"/>
      <c r="AWR46" s="681"/>
      <c r="AWS46" s="681"/>
      <c r="AWT46" s="681"/>
      <c r="AWU46" s="682"/>
      <c r="AWV46" s="552">
        <f>SUM(AWV15:AWX45)+SUM(AWZ15:AXB45)</f>
        <v>0</v>
      </c>
      <c r="AWW46" s="553"/>
      <c r="AWX46" s="553"/>
      <c r="AWY46" s="553"/>
      <c r="AWZ46" s="553"/>
      <c r="AXA46" s="553"/>
      <c r="AXB46" s="553"/>
      <c r="AXC46" s="554"/>
      <c r="AXD46" s="552">
        <f>SUM(AXD15:AXF45)+SUM(AXH15:AXJ45)</f>
        <v>0</v>
      </c>
      <c r="AXE46" s="553"/>
      <c r="AXF46" s="553"/>
      <c r="AXG46" s="553"/>
      <c r="AXH46" s="553"/>
      <c r="AXI46" s="553"/>
      <c r="AXJ46" s="553"/>
      <c r="AXK46" s="554"/>
      <c r="AXL46" s="677">
        <f>SUM(AXL15:AXM45)</f>
        <v>0</v>
      </c>
      <c r="AXM46" s="679"/>
      <c r="AXN46" s="677">
        <f>SUM(AXN15:AXP45)</f>
        <v>0</v>
      </c>
      <c r="AXO46" s="678"/>
      <c r="AXP46" s="679"/>
      <c r="AXQ46" s="556"/>
      <c r="AXR46" s="557"/>
      <c r="AXS46" s="557"/>
      <c r="AXT46" s="558"/>
      <c r="AXU46" s="674" t="s">
        <v>304</v>
      </c>
      <c r="AXV46" s="675"/>
      <c r="AXW46" s="675"/>
      <c r="AXX46" s="675"/>
      <c r="AXY46" s="675"/>
      <c r="AXZ46" s="676"/>
      <c r="AYA46" s="677"/>
      <c r="AYB46" s="678"/>
      <c r="AYC46" s="678"/>
      <c r="AYD46" s="678"/>
      <c r="AYE46" s="678"/>
      <c r="AYF46" s="679"/>
      <c r="AYG46" s="677"/>
      <c r="AYH46" s="678"/>
      <c r="AYI46" s="678"/>
      <c r="AYJ46" s="678"/>
      <c r="AYK46" s="678"/>
      <c r="AYL46" s="679"/>
      <c r="AYM46" s="680"/>
      <c r="AYN46" s="681"/>
      <c r="AYO46" s="681"/>
      <c r="AYP46" s="681"/>
      <c r="AYQ46" s="681"/>
      <c r="AYR46" s="682"/>
      <c r="AYS46" s="680"/>
      <c r="AYT46" s="681"/>
      <c r="AYU46" s="681"/>
      <c r="AYV46" s="681"/>
      <c r="AYW46" s="681"/>
      <c r="AYX46" s="682"/>
      <c r="AYY46" s="552">
        <f>SUM(AYY15:AZA45)+SUM(AZC15:AZE45)</f>
        <v>0</v>
      </c>
      <c r="AYZ46" s="553"/>
      <c r="AZA46" s="553"/>
      <c r="AZB46" s="553"/>
      <c r="AZC46" s="553"/>
      <c r="AZD46" s="553"/>
      <c r="AZE46" s="553"/>
      <c r="AZF46" s="554"/>
      <c r="AZG46" s="552">
        <f>SUM(AZG15:AZI45)+SUM(AZK15:AZM45)</f>
        <v>0</v>
      </c>
      <c r="AZH46" s="553"/>
      <c r="AZI46" s="553"/>
      <c r="AZJ46" s="553"/>
      <c r="AZK46" s="553"/>
      <c r="AZL46" s="553"/>
      <c r="AZM46" s="553"/>
      <c r="AZN46" s="554"/>
      <c r="AZO46" s="677">
        <f>SUM(AZO15:AZP45)</f>
        <v>0</v>
      </c>
      <c r="AZP46" s="679"/>
      <c r="AZQ46" s="677">
        <f>SUM(AZQ15:AZS45)</f>
        <v>0</v>
      </c>
      <c r="AZR46" s="678"/>
      <c r="AZS46" s="679"/>
      <c r="AZT46" s="556"/>
      <c r="AZU46" s="557"/>
      <c r="AZV46" s="557"/>
      <c r="AZW46" s="558"/>
      <c r="AZX46" s="674" t="s">
        <v>304</v>
      </c>
      <c r="AZY46" s="675"/>
      <c r="AZZ46" s="675"/>
      <c r="BAA46" s="675"/>
      <c r="BAB46" s="675"/>
      <c r="BAC46" s="676"/>
      <c r="BAD46" s="677"/>
      <c r="BAE46" s="678"/>
      <c r="BAF46" s="678"/>
      <c r="BAG46" s="678"/>
      <c r="BAH46" s="678"/>
      <c r="BAI46" s="679"/>
      <c r="BAJ46" s="677"/>
      <c r="BAK46" s="678"/>
      <c r="BAL46" s="678"/>
      <c r="BAM46" s="678"/>
      <c r="BAN46" s="678"/>
      <c r="BAO46" s="679"/>
      <c r="BAP46" s="680"/>
      <c r="BAQ46" s="681"/>
      <c r="BAR46" s="681"/>
      <c r="BAS46" s="681"/>
      <c r="BAT46" s="681"/>
      <c r="BAU46" s="682"/>
      <c r="BAV46" s="680"/>
      <c r="BAW46" s="681"/>
      <c r="BAX46" s="681"/>
      <c r="BAY46" s="681"/>
      <c r="BAZ46" s="681"/>
      <c r="BBA46" s="682"/>
      <c r="BBB46" s="552">
        <f>SUM(BBB15:BBD45)+SUM(BBF15:BBH45)</f>
        <v>0</v>
      </c>
      <c r="BBC46" s="553"/>
      <c r="BBD46" s="553"/>
      <c r="BBE46" s="553"/>
      <c r="BBF46" s="553"/>
      <c r="BBG46" s="553"/>
      <c r="BBH46" s="553"/>
      <c r="BBI46" s="554"/>
      <c r="BBJ46" s="552">
        <f>SUM(BBJ15:BBL45)+SUM(BBN15:BBP45)</f>
        <v>0</v>
      </c>
      <c r="BBK46" s="553"/>
      <c r="BBL46" s="553"/>
      <c r="BBM46" s="553"/>
      <c r="BBN46" s="553"/>
      <c r="BBO46" s="553"/>
      <c r="BBP46" s="553"/>
      <c r="BBQ46" s="554"/>
      <c r="BBR46" s="677">
        <f>SUM(BBR15:BBS45)</f>
        <v>0</v>
      </c>
      <c r="BBS46" s="679"/>
      <c r="BBT46" s="677">
        <f>SUM(BBT15:BBV45)</f>
        <v>0</v>
      </c>
      <c r="BBU46" s="678"/>
      <c r="BBV46" s="679"/>
      <c r="BBW46" s="556"/>
      <c r="BBX46" s="557"/>
      <c r="BBY46" s="557"/>
      <c r="BBZ46" s="558"/>
      <c r="BCA46" s="674" t="s">
        <v>304</v>
      </c>
      <c r="BCB46" s="675"/>
      <c r="BCC46" s="675"/>
      <c r="BCD46" s="675"/>
      <c r="BCE46" s="675"/>
      <c r="BCF46" s="676"/>
      <c r="BCG46" s="677"/>
      <c r="BCH46" s="678"/>
      <c r="BCI46" s="678"/>
      <c r="BCJ46" s="678"/>
      <c r="BCK46" s="678"/>
      <c r="BCL46" s="679"/>
      <c r="BCM46" s="677"/>
      <c r="BCN46" s="678"/>
      <c r="BCO46" s="678"/>
      <c r="BCP46" s="678"/>
      <c r="BCQ46" s="678"/>
      <c r="BCR46" s="679"/>
      <c r="BCS46" s="680"/>
      <c r="BCT46" s="681"/>
      <c r="BCU46" s="681"/>
      <c r="BCV46" s="681"/>
      <c r="BCW46" s="681"/>
      <c r="BCX46" s="682"/>
      <c r="BCY46" s="680"/>
      <c r="BCZ46" s="681"/>
      <c r="BDA46" s="681"/>
      <c r="BDB46" s="681"/>
      <c r="BDC46" s="681"/>
      <c r="BDD46" s="682"/>
      <c r="BDE46" s="552">
        <f>SUM(BDE15:BDG45)+SUM(BDI15:BDK45)</f>
        <v>0</v>
      </c>
      <c r="BDF46" s="553"/>
      <c r="BDG46" s="553"/>
      <c r="BDH46" s="553"/>
      <c r="BDI46" s="553"/>
      <c r="BDJ46" s="553"/>
      <c r="BDK46" s="553"/>
      <c r="BDL46" s="554"/>
      <c r="BDM46" s="552">
        <f>SUM(BDM15:BDO45)+SUM(BDQ15:BDS45)</f>
        <v>0</v>
      </c>
      <c r="BDN46" s="553"/>
      <c r="BDO46" s="553"/>
      <c r="BDP46" s="553"/>
      <c r="BDQ46" s="553"/>
      <c r="BDR46" s="553"/>
      <c r="BDS46" s="553"/>
      <c r="BDT46" s="554"/>
      <c r="BDU46" s="677">
        <f>SUM(BDU15:BDV45)</f>
        <v>0</v>
      </c>
      <c r="BDV46" s="679"/>
      <c r="BDW46" s="677">
        <f>SUM(BDW15:BDY45)</f>
        <v>0</v>
      </c>
      <c r="BDX46" s="678"/>
      <c r="BDY46" s="679"/>
      <c r="BDZ46" s="556"/>
      <c r="BEA46" s="557"/>
      <c r="BEB46" s="557"/>
      <c r="BEC46" s="558"/>
      <c r="BED46" s="674" t="s">
        <v>304</v>
      </c>
      <c r="BEE46" s="675"/>
      <c r="BEF46" s="675"/>
      <c r="BEG46" s="675"/>
      <c r="BEH46" s="675"/>
      <c r="BEI46" s="676"/>
      <c r="BEJ46" s="677"/>
      <c r="BEK46" s="678"/>
      <c r="BEL46" s="678"/>
      <c r="BEM46" s="678"/>
      <c r="BEN46" s="678"/>
      <c r="BEO46" s="679"/>
      <c r="BEP46" s="677"/>
      <c r="BEQ46" s="678"/>
      <c r="BER46" s="678"/>
      <c r="BES46" s="678"/>
      <c r="BET46" s="678"/>
      <c r="BEU46" s="679"/>
      <c r="BEV46" s="680"/>
      <c r="BEW46" s="681"/>
      <c r="BEX46" s="681"/>
      <c r="BEY46" s="681"/>
      <c r="BEZ46" s="681"/>
      <c r="BFA46" s="682"/>
      <c r="BFB46" s="680"/>
      <c r="BFC46" s="681"/>
      <c r="BFD46" s="681"/>
      <c r="BFE46" s="681"/>
      <c r="BFF46" s="681"/>
      <c r="BFG46" s="682"/>
      <c r="BFH46" s="552">
        <f>SUM(BFH15:BFJ45)+SUM(BFL15:BFN45)</f>
        <v>0</v>
      </c>
      <c r="BFI46" s="553"/>
      <c r="BFJ46" s="553"/>
      <c r="BFK46" s="553"/>
      <c r="BFL46" s="553"/>
      <c r="BFM46" s="553"/>
      <c r="BFN46" s="553"/>
      <c r="BFO46" s="554"/>
      <c r="BFP46" s="552">
        <f>SUM(BFP15:BFR45)+SUM(BFT15:BFV45)</f>
        <v>0</v>
      </c>
      <c r="BFQ46" s="553"/>
      <c r="BFR46" s="553"/>
      <c r="BFS46" s="553"/>
      <c r="BFT46" s="553"/>
      <c r="BFU46" s="553"/>
      <c r="BFV46" s="553"/>
      <c r="BFW46" s="554"/>
      <c r="BFX46" s="677">
        <f>SUM(BFX15:BFY45)</f>
        <v>0</v>
      </c>
      <c r="BFY46" s="679"/>
      <c r="BFZ46" s="677">
        <f>SUM(BFZ15:BGB45)</f>
        <v>0</v>
      </c>
      <c r="BGA46" s="678"/>
      <c r="BGB46" s="679"/>
      <c r="BGC46" s="556"/>
      <c r="BGD46" s="557"/>
      <c r="BGE46" s="557"/>
      <c r="BGF46" s="558"/>
      <c r="BGG46" s="674" t="s">
        <v>304</v>
      </c>
      <c r="BGH46" s="675"/>
      <c r="BGI46" s="675"/>
      <c r="BGJ46" s="675"/>
      <c r="BGK46" s="675"/>
      <c r="BGL46" s="676"/>
      <c r="BGM46" s="677"/>
      <c r="BGN46" s="678"/>
      <c r="BGO46" s="678"/>
      <c r="BGP46" s="678"/>
      <c r="BGQ46" s="678"/>
      <c r="BGR46" s="679"/>
      <c r="BGS46" s="677"/>
      <c r="BGT46" s="678"/>
      <c r="BGU46" s="678"/>
      <c r="BGV46" s="678"/>
      <c r="BGW46" s="678"/>
      <c r="BGX46" s="679"/>
      <c r="BGY46" s="680"/>
      <c r="BGZ46" s="681"/>
      <c r="BHA46" s="681"/>
      <c r="BHB46" s="681"/>
      <c r="BHC46" s="681"/>
      <c r="BHD46" s="682"/>
      <c r="BHE46" s="680"/>
      <c r="BHF46" s="681"/>
      <c r="BHG46" s="681"/>
      <c r="BHH46" s="681"/>
      <c r="BHI46" s="681"/>
      <c r="BHJ46" s="682"/>
      <c r="BHK46" s="552">
        <f>SUM(BHK15:BHM45)+SUM(BHO15:BHQ45)</f>
        <v>0</v>
      </c>
      <c r="BHL46" s="553"/>
      <c r="BHM46" s="553"/>
      <c r="BHN46" s="553"/>
      <c r="BHO46" s="553"/>
      <c r="BHP46" s="553"/>
      <c r="BHQ46" s="553"/>
      <c r="BHR46" s="554"/>
      <c r="BHS46" s="552">
        <f>SUM(BHS15:BHU45)+SUM(BHW15:BHY45)</f>
        <v>0</v>
      </c>
      <c r="BHT46" s="553"/>
      <c r="BHU46" s="553"/>
      <c r="BHV46" s="553"/>
      <c r="BHW46" s="553"/>
      <c r="BHX46" s="553"/>
      <c r="BHY46" s="553"/>
      <c r="BHZ46" s="554"/>
      <c r="BIA46" s="677">
        <f>SUM(BIA15:BIB45)</f>
        <v>0</v>
      </c>
      <c r="BIB46" s="679"/>
      <c r="BIC46" s="677">
        <f>SUM(BIC15:BIE45)</f>
        <v>0</v>
      </c>
      <c r="BID46" s="678"/>
      <c r="BIE46" s="679"/>
      <c r="BIF46" s="556"/>
      <c r="BIG46" s="557"/>
      <c r="BIH46" s="557"/>
      <c r="BII46" s="558"/>
      <c r="BIJ46" s="674" t="s">
        <v>304</v>
      </c>
      <c r="BIK46" s="675"/>
      <c r="BIL46" s="675"/>
      <c r="BIM46" s="675"/>
      <c r="BIN46" s="675"/>
      <c r="BIO46" s="676"/>
      <c r="BIP46" s="677"/>
      <c r="BIQ46" s="678"/>
      <c r="BIR46" s="678"/>
      <c r="BIS46" s="678"/>
      <c r="BIT46" s="678"/>
      <c r="BIU46" s="679"/>
      <c r="BIV46" s="677"/>
      <c r="BIW46" s="678"/>
      <c r="BIX46" s="678"/>
      <c r="BIY46" s="678"/>
      <c r="BIZ46" s="678"/>
      <c r="BJA46" s="679"/>
      <c r="BJB46" s="680"/>
      <c r="BJC46" s="681"/>
      <c r="BJD46" s="681"/>
      <c r="BJE46" s="681"/>
      <c r="BJF46" s="681"/>
      <c r="BJG46" s="682"/>
      <c r="BJH46" s="680"/>
      <c r="BJI46" s="681"/>
      <c r="BJJ46" s="681"/>
      <c r="BJK46" s="681"/>
      <c r="BJL46" s="681"/>
      <c r="BJM46" s="682"/>
      <c r="BJN46" s="552">
        <f>SUM(BJN15:BJP45)+SUM(BJR15:BJT45)</f>
        <v>0</v>
      </c>
      <c r="BJO46" s="553"/>
      <c r="BJP46" s="553"/>
      <c r="BJQ46" s="553"/>
      <c r="BJR46" s="553"/>
      <c r="BJS46" s="553"/>
      <c r="BJT46" s="553"/>
      <c r="BJU46" s="554"/>
      <c r="BJV46" s="552">
        <f>SUM(BJV15:BJX45)+SUM(BJZ15:BKB45)</f>
        <v>0</v>
      </c>
      <c r="BJW46" s="553"/>
      <c r="BJX46" s="553"/>
      <c r="BJY46" s="553"/>
      <c r="BJZ46" s="553"/>
      <c r="BKA46" s="553"/>
      <c r="BKB46" s="553"/>
      <c r="BKC46" s="554"/>
      <c r="BKD46" s="677">
        <f>SUM(BKD15:BKE45)</f>
        <v>0</v>
      </c>
      <c r="BKE46" s="679"/>
      <c r="BKF46" s="677">
        <f>SUM(BKF15:BKH45)</f>
        <v>0</v>
      </c>
      <c r="BKG46" s="678"/>
      <c r="BKH46" s="679"/>
      <c r="BKI46" s="556"/>
      <c r="BKJ46" s="557"/>
      <c r="BKK46" s="557"/>
      <c r="BKL46" s="558"/>
      <c r="BKM46" s="674" t="s">
        <v>304</v>
      </c>
      <c r="BKN46" s="675"/>
      <c r="BKO46" s="675"/>
      <c r="BKP46" s="675"/>
      <c r="BKQ46" s="675"/>
      <c r="BKR46" s="676"/>
      <c r="BKS46" s="677"/>
      <c r="BKT46" s="678"/>
      <c r="BKU46" s="678"/>
      <c r="BKV46" s="678"/>
      <c r="BKW46" s="678"/>
      <c r="BKX46" s="679"/>
      <c r="BKY46" s="677"/>
      <c r="BKZ46" s="678"/>
      <c r="BLA46" s="678"/>
      <c r="BLB46" s="678"/>
      <c r="BLC46" s="678"/>
      <c r="BLD46" s="679"/>
      <c r="BLE46" s="680"/>
      <c r="BLF46" s="681"/>
      <c r="BLG46" s="681"/>
      <c r="BLH46" s="681"/>
      <c r="BLI46" s="681"/>
      <c r="BLJ46" s="682"/>
      <c r="BLK46" s="680"/>
      <c r="BLL46" s="681"/>
      <c r="BLM46" s="681"/>
      <c r="BLN46" s="681"/>
      <c r="BLO46" s="681"/>
      <c r="BLP46" s="682"/>
      <c r="BLQ46" s="552">
        <f>SUM(BLQ15:BLS45)+SUM(BLU15:BLW45)</f>
        <v>0</v>
      </c>
      <c r="BLR46" s="553"/>
      <c r="BLS46" s="553"/>
      <c r="BLT46" s="553"/>
      <c r="BLU46" s="553"/>
      <c r="BLV46" s="553"/>
      <c r="BLW46" s="553"/>
      <c r="BLX46" s="554"/>
      <c r="BLY46" s="552">
        <f>SUM(BLY15:BMA45)+SUM(BMC15:BME45)</f>
        <v>0</v>
      </c>
      <c r="BLZ46" s="553"/>
      <c r="BMA46" s="553"/>
      <c r="BMB46" s="553"/>
      <c r="BMC46" s="553"/>
      <c r="BMD46" s="553"/>
      <c r="BME46" s="553"/>
      <c r="BMF46" s="554"/>
      <c r="BMG46" s="677">
        <f>SUM(BMG15:BMH45)</f>
        <v>0</v>
      </c>
      <c r="BMH46" s="679"/>
      <c r="BMI46" s="677">
        <f>SUM(BMI15:BMK45)</f>
        <v>0</v>
      </c>
      <c r="BMJ46" s="678"/>
      <c r="BMK46" s="679"/>
      <c r="BML46" s="556"/>
      <c r="BMM46" s="557"/>
      <c r="BMN46" s="557"/>
      <c r="BMO46" s="558"/>
      <c r="BMP46" s="674" t="s">
        <v>304</v>
      </c>
      <c r="BMQ46" s="675"/>
      <c r="BMR46" s="675"/>
      <c r="BMS46" s="675"/>
      <c r="BMT46" s="675"/>
      <c r="BMU46" s="676"/>
      <c r="BMV46" s="677"/>
      <c r="BMW46" s="678"/>
      <c r="BMX46" s="678"/>
      <c r="BMY46" s="678"/>
      <c r="BMZ46" s="678"/>
      <c r="BNA46" s="679"/>
      <c r="BNB46" s="677"/>
      <c r="BNC46" s="678"/>
      <c r="BND46" s="678"/>
      <c r="BNE46" s="678"/>
      <c r="BNF46" s="678"/>
      <c r="BNG46" s="679"/>
      <c r="BNH46" s="680"/>
      <c r="BNI46" s="681"/>
      <c r="BNJ46" s="681"/>
      <c r="BNK46" s="681"/>
      <c r="BNL46" s="681"/>
      <c r="BNM46" s="682"/>
      <c r="BNN46" s="680"/>
      <c r="BNO46" s="681"/>
      <c r="BNP46" s="681"/>
      <c r="BNQ46" s="681"/>
      <c r="BNR46" s="681"/>
      <c r="BNS46" s="682"/>
      <c r="BNT46" s="552">
        <f>SUM(BNT15:BNV45)+SUM(BNX15:BNZ45)</f>
        <v>0</v>
      </c>
      <c r="BNU46" s="553"/>
      <c r="BNV46" s="553"/>
      <c r="BNW46" s="553"/>
      <c r="BNX46" s="553"/>
      <c r="BNY46" s="553"/>
      <c r="BNZ46" s="553"/>
      <c r="BOA46" s="554"/>
      <c r="BOB46" s="552">
        <f>SUM(BOB15:BOD45)+SUM(BOF15:BOH45)</f>
        <v>0</v>
      </c>
      <c r="BOC46" s="553"/>
      <c r="BOD46" s="553"/>
      <c r="BOE46" s="553"/>
      <c r="BOF46" s="553"/>
      <c r="BOG46" s="553"/>
      <c r="BOH46" s="553"/>
      <c r="BOI46" s="554"/>
      <c r="BOJ46" s="677">
        <f>SUM(BOJ15:BOK45)</f>
        <v>0</v>
      </c>
      <c r="BOK46" s="679"/>
      <c r="BOL46" s="677">
        <f>SUM(BOL15:BON45)</f>
        <v>0</v>
      </c>
      <c r="BOM46" s="678"/>
      <c r="BON46" s="679"/>
      <c r="BOO46" s="556"/>
      <c r="BOP46" s="557"/>
      <c r="BOQ46" s="557"/>
      <c r="BOR46" s="558"/>
      <c r="BOS46" s="674" t="s">
        <v>304</v>
      </c>
      <c r="BOT46" s="675"/>
      <c r="BOU46" s="675"/>
      <c r="BOV46" s="675"/>
      <c r="BOW46" s="675"/>
      <c r="BOX46" s="676"/>
      <c r="BOY46" s="677"/>
      <c r="BOZ46" s="678"/>
      <c r="BPA46" s="678"/>
      <c r="BPB46" s="678"/>
      <c r="BPC46" s="678"/>
      <c r="BPD46" s="679"/>
      <c r="BPE46" s="677"/>
      <c r="BPF46" s="678"/>
      <c r="BPG46" s="678"/>
      <c r="BPH46" s="678"/>
      <c r="BPI46" s="678"/>
      <c r="BPJ46" s="679"/>
      <c r="BPK46" s="680"/>
      <c r="BPL46" s="681"/>
      <c r="BPM46" s="681"/>
      <c r="BPN46" s="681"/>
      <c r="BPO46" s="681"/>
      <c r="BPP46" s="682"/>
      <c r="BPQ46" s="680"/>
      <c r="BPR46" s="681"/>
      <c r="BPS46" s="681"/>
      <c r="BPT46" s="681"/>
      <c r="BPU46" s="681"/>
      <c r="BPV46" s="682"/>
      <c r="BPW46" s="552">
        <f>SUM(BPW15:BPY45)+SUM(BQA15:BQC45)</f>
        <v>0</v>
      </c>
      <c r="BPX46" s="553"/>
      <c r="BPY46" s="553"/>
      <c r="BPZ46" s="553"/>
      <c r="BQA46" s="553"/>
      <c r="BQB46" s="553"/>
      <c r="BQC46" s="553"/>
      <c r="BQD46" s="554"/>
      <c r="BQE46" s="552">
        <f>SUM(BQE15:BQG45)+SUM(BQI15:BQK45)</f>
        <v>0</v>
      </c>
      <c r="BQF46" s="553"/>
      <c r="BQG46" s="553"/>
      <c r="BQH46" s="553"/>
      <c r="BQI46" s="553"/>
      <c r="BQJ46" s="553"/>
      <c r="BQK46" s="553"/>
      <c r="BQL46" s="554"/>
      <c r="BQM46" s="677">
        <f>SUM(BQM15:BQN45)</f>
        <v>0</v>
      </c>
      <c r="BQN46" s="679"/>
      <c r="BQO46" s="677">
        <f>SUM(BQO15:BQQ45)</f>
        <v>0</v>
      </c>
      <c r="BQP46" s="678"/>
      <c r="BQQ46" s="679"/>
      <c r="BQR46" s="556"/>
      <c r="BQS46" s="557"/>
      <c r="BQT46" s="557"/>
      <c r="BQU46" s="558"/>
      <c r="BQV46" s="674" t="s">
        <v>304</v>
      </c>
      <c r="BQW46" s="675"/>
      <c r="BQX46" s="675"/>
      <c r="BQY46" s="675"/>
      <c r="BQZ46" s="675"/>
      <c r="BRA46" s="676"/>
      <c r="BRB46" s="677"/>
      <c r="BRC46" s="678"/>
      <c r="BRD46" s="678"/>
      <c r="BRE46" s="678"/>
      <c r="BRF46" s="678"/>
      <c r="BRG46" s="679"/>
      <c r="BRH46" s="677"/>
      <c r="BRI46" s="678"/>
      <c r="BRJ46" s="678"/>
      <c r="BRK46" s="678"/>
      <c r="BRL46" s="678"/>
      <c r="BRM46" s="679"/>
      <c r="BRN46" s="680"/>
      <c r="BRO46" s="681"/>
      <c r="BRP46" s="681"/>
      <c r="BRQ46" s="681"/>
      <c r="BRR46" s="681"/>
      <c r="BRS46" s="682"/>
      <c r="BRT46" s="680"/>
      <c r="BRU46" s="681"/>
      <c r="BRV46" s="681"/>
      <c r="BRW46" s="681"/>
      <c r="BRX46" s="681"/>
      <c r="BRY46" s="682"/>
      <c r="BRZ46" s="552">
        <f>SUM(BRZ15:BSB45)+SUM(BSD15:BSF45)</f>
        <v>0</v>
      </c>
      <c r="BSA46" s="553"/>
      <c r="BSB46" s="553"/>
      <c r="BSC46" s="553"/>
      <c r="BSD46" s="553"/>
      <c r="BSE46" s="553"/>
      <c r="BSF46" s="553"/>
      <c r="BSG46" s="554"/>
      <c r="BSH46" s="552">
        <f>SUM(BSH15:BSJ45)+SUM(BSL15:BSN45)</f>
        <v>0</v>
      </c>
      <c r="BSI46" s="553"/>
      <c r="BSJ46" s="553"/>
      <c r="BSK46" s="553"/>
      <c r="BSL46" s="553"/>
      <c r="BSM46" s="553"/>
      <c r="BSN46" s="553"/>
      <c r="BSO46" s="554"/>
      <c r="BSP46" s="677">
        <f>SUM(BSP15:BSQ45)</f>
        <v>0</v>
      </c>
      <c r="BSQ46" s="679"/>
      <c r="BSR46" s="677">
        <f>SUM(BSR15:BST45)</f>
        <v>0</v>
      </c>
      <c r="BSS46" s="678"/>
      <c r="BST46" s="679"/>
      <c r="BSU46" s="556"/>
      <c r="BSV46" s="557"/>
      <c r="BSW46" s="557"/>
      <c r="BSX46" s="558"/>
      <c r="BSY46" s="674" t="s">
        <v>304</v>
      </c>
      <c r="BSZ46" s="675"/>
      <c r="BTA46" s="675"/>
      <c r="BTB46" s="675"/>
      <c r="BTC46" s="675"/>
      <c r="BTD46" s="676"/>
      <c r="BTE46" s="677"/>
      <c r="BTF46" s="678"/>
      <c r="BTG46" s="678"/>
      <c r="BTH46" s="678"/>
      <c r="BTI46" s="678"/>
      <c r="BTJ46" s="679"/>
      <c r="BTK46" s="677"/>
      <c r="BTL46" s="678"/>
      <c r="BTM46" s="678"/>
      <c r="BTN46" s="678"/>
      <c r="BTO46" s="678"/>
      <c r="BTP46" s="679"/>
      <c r="BTQ46" s="680"/>
      <c r="BTR46" s="681"/>
      <c r="BTS46" s="681"/>
      <c r="BTT46" s="681"/>
      <c r="BTU46" s="681"/>
      <c r="BTV46" s="682"/>
      <c r="BTW46" s="680"/>
      <c r="BTX46" s="681"/>
      <c r="BTY46" s="681"/>
      <c r="BTZ46" s="681"/>
      <c r="BUA46" s="681"/>
      <c r="BUB46" s="682"/>
      <c r="BUC46" s="552">
        <f>SUM(BUC15:BUE45)+SUM(BUG15:BUI45)</f>
        <v>0</v>
      </c>
      <c r="BUD46" s="553"/>
      <c r="BUE46" s="553"/>
      <c r="BUF46" s="553"/>
      <c r="BUG46" s="553"/>
      <c r="BUH46" s="553"/>
      <c r="BUI46" s="553"/>
      <c r="BUJ46" s="554"/>
      <c r="BUK46" s="552">
        <f>SUM(BUK15:BUM45)+SUM(BUO15:BUQ45)</f>
        <v>0</v>
      </c>
      <c r="BUL46" s="553"/>
      <c r="BUM46" s="553"/>
      <c r="BUN46" s="553"/>
      <c r="BUO46" s="553"/>
      <c r="BUP46" s="553"/>
      <c r="BUQ46" s="553"/>
      <c r="BUR46" s="554"/>
      <c r="BUS46" s="677">
        <f>SUM(BUS15:BUT45)</f>
        <v>0</v>
      </c>
      <c r="BUT46" s="679"/>
      <c r="BUU46" s="677">
        <f>SUM(BUU15:BUW45)</f>
        <v>0</v>
      </c>
      <c r="BUV46" s="678"/>
      <c r="BUW46" s="679"/>
      <c r="BUX46" s="556"/>
      <c r="BUY46" s="557"/>
      <c r="BUZ46" s="557"/>
      <c r="BVA46" s="558"/>
      <c r="BVB46" s="674" t="s">
        <v>304</v>
      </c>
      <c r="BVC46" s="675"/>
      <c r="BVD46" s="675"/>
      <c r="BVE46" s="675"/>
      <c r="BVF46" s="675"/>
      <c r="BVG46" s="676"/>
      <c r="BVH46" s="677"/>
      <c r="BVI46" s="678"/>
      <c r="BVJ46" s="678"/>
      <c r="BVK46" s="678"/>
      <c r="BVL46" s="678"/>
      <c r="BVM46" s="679"/>
      <c r="BVN46" s="677"/>
      <c r="BVO46" s="678"/>
      <c r="BVP46" s="678"/>
      <c r="BVQ46" s="678"/>
      <c r="BVR46" s="678"/>
      <c r="BVS46" s="679"/>
      <c r="BVT46" s="680"/>
      <c r="BVU46" s="681"/>
      <c r="BVV46" s="681"/>
      <c r="BVW46" s="681"/>
      <c r="BVX46" s="681"/>
      <c r="BVY46" s="682"/>
      <c r="BVZ46" s="680"/>
      <c r="BWA46" s="681"/>
      <c r="BWB46" s="681"/>
      <c r="BWC46" s="681"/>
      <c r="BWD46" s="681"/>
      <c r="BWE46" s="682"/>
      <c r="BWF46" s="552">
        <f>SUM(BWF15:BWH45)+SUM(BWJ15:BWL45)</f>
        <v>0</v>
      </c>
      <c r="BWG46" s="553"/>
      <c r="BWH46" s="553"/>
      <c r="BWI46" s="553"/>
      <c r="BWJ46" s="553"/>
      <c r="BWK46" s="553"/>
      <c r="BWL46" s="553"/>
      <c r="BWM46" s="554"/>
      <c r="BWN46" s="552">
        <f>SUM(BWN15:BWP45)+SUM(BWR15:BWT45)</f>
        <v>0</v>
      </c>
      <c r="BWO46" s="553"/>
      <c r="BWP46" s="553"/>
      <c r="BWQ46" s="553"/>
      <c r="BWR46" s="553"/>
      <c r="BWS46" s="553"/>
      <c r="BWT46" s="553"/>
      <c r="BWU46" s="554"/>
      <c r="BWV46" s="677">
        <f>SUM(BWV15:BWW45)</f>
        <v>0</v>
      </c>
      <c r="BWW46" s="679"/>
      <c r="BWX46" s="677">
        <f>SUM(BWX15:BWZ45)</f>
        <v>0</v>
      </c>
      <c r="BWY46" s="678"/>
      <c r="BWZ46" s="679"/>
      <c r="BXA46" s="556"/>
      <c r="BXB46" s="557"/>
      <c r="BXC46" s="557"/>
      <c r="BXD46" s="558"/>
      <c r="BXE46" s="674" t="s">
        <v>304</v>
      </c>
      <c r="BXF46" s="675"/>
      <c r="BXG46" s="675"/>
      <c r="BXH46" s="675"/>
      <c r="BXI46" s="675"/>
      <c r="BXJ46" s="676"/>
      <c r="BXK46" s="677"/>
      <c r="BXL46" s="678"/>
      <c r="BXM46" s="678"/>
      <c r="BXN46" s="678"/>
      <c r="BXO46" s="678"/>
      <c r="BXP46" s="679"/>
      <c r="BXQ46" s="677"/>
      <c r="BXR46" s="678"/>
      <c r="BXS46" s="678"/>
      <c r="BXT46" s="678"/>
      <c r="BXU46" s="678"/>
      <c r="BXV46" s="679"/>
      <c r="BXW46" s="680"/>
      <c r="BXX46" s="681"/>
      <c r="BXY46" s="681"/>
      <c r="BXZ46" s="681"/>
      <c r="BYA46" s="681"/>
      <c r="BYB46" s="682"/>
      <c r="BYC46" s="680"/>
      <c r="BYD46" s="681"/>
      <c r="BYE46" s="681"/>
      <c r="BYF46" s="681"/>
      <c r="BYG46" s="681"/>
      <c r="BYH46" s="682"/>
      <c r="BYI46" s="552">
        <f>SUM(BYI15:BYK45)+SUM(BYM15:BYO45)</f>
        <v>0</v>
      </c>
      <c r="BYJ46" s="553"/>
      <c r="BYK46" s="553"/>
      <c r="BYL46" s="553"/>
      <c r="BYM46" s="553"/>
      <c r="BYN46" s="553"/>
      <c r="BYO46" s="553"/>
      <c r="BYP46" s="554"/>
      <c r="BYQ46" s="552">
        <f>SUM(BYQ15:BYS45)+SUM(BYU15:BYW45)</f>
        <v>0</v>
      </c>
      <c r="BYR46" s="553"/>
      <c r="BYS46" s="553"/>
      <c r="BYT46" s="553"/>
      <c r="BYU46" s="553"/>
      <c r="BYV46" s="553"/>
      <c r="BYW46" s="553"/>
      <c r="BYX46" s="554"/>
      <c r="BYY46" s="677">
        <f>SUM(BYY15:BYZ45)</f>
        <v>0</v>
      </c>
      <c r="BYZ46" s="679"/>
      <c r="BZA46" s="677">
        <f>SUM(BZA15:BZC45)</f>
        <v>0</v>
      </c>
      <c r="BZB46" s="678"/>
      <c r="BZC46" s="679"/>
      <c r="BZD46" s="556"/>
      <c r="BZE46" s="557"/>
      <c r="BZF46" s="557"/>
      <c r="BZG46" s="558"/>
      <c r="BZH46" s="674" t="s">
        <v>304</v>
      </c>
      <c r="BZI46" s="675"/>
      <c r="BZJ46" s="675"/>
      <c r="BZK46" s="675"/>
      <c r="BZL46" s="675"/>
      <c r="BZM46" s="676"/>
      <c r="BZN46" s="677"/>
      <c r="BZO46" s="678"/>
      <c r="BZP46" s="678"/>
      <c r="BZQ46" s="678"/>
      <c r="BZR46" s="678"/>
      <c r="BZS46" s="679"/>
      <c r="BZT46" s="677"/>
      <c r="BZU46" s="678"/>
      <c r="BZV46" s="678"/>
      <c r="BZW46" s="678"/>
      <c r="BZX46" s="678"/>
      <c r="BZY46" s="679"/>
      <c r="BZZ46" s="680"/>
      <c r="CAA46" s="681"/>
      <c r="CAB46" s="681"/>
      <c r="CAC46" s="681"/>
      <c r="CAD46" s="681"/>
      <c r="CAE46" s="682"/>
      <c r="CAF46" s="680"/>
      <c r="CAG46" s="681"/>
      <c r="CAH46" s="681"/>
      <c r="CAI46" s="681"/>
      <c r="CAJ46" s="681"/>
      <c r="CAK46" s="682"/>
      <c r="CAL46" s="552">
        <f>SUM(CAL15:CAN45)+SUM(CAP15:CAR45)</f>
        <v>0</v>
      </c>
      <c r="CAM46" s="553"/>
      <c r="CAN46" s="553"/>
      <c r="CAO46" s="553"/>
      <c r="CAP46" s="553"/>
      <c r="CAQ46" s="553"/>
      <c r="CAR46" s="553"/>
      <c r="CAS46" s="554"/>
      <c r="CAT46" s="552">
        <f>SUM(CAT15:CAV45)+SUM(CAX15:CAZ45)</f>
        <v>0</v>
      </c>
      <c r="CAU46" s="553"/>
      <c r="CAV46" s="553"/>
      <c r="CAW46" s="553"/>
      <c r="CAX46" s="553"/>
      <c r="CAY46" s="553"/>
      <c r="CAZ46" s="553"/>
      <c r="CBA46" s="554"/>
      <c r="CBB46" s="677">
        <f>SUM(CBB15:CBC45)</f>
        <v>0</v>
      </c>
      <c r="CBC46" s="679"/>
      <c r="CBD46" s="677">
        <f>SUM(CBD15:CBF45)</f>
        <v>0</v>
      </c>
      <c r="CBE46" s="678"/>
      <c r="CBF46" s="679"/>
      <c r="CBG46" s="556"/>
      <c r="CBH46" s="557"/>
      <c r="CBI46" s="557"/>
      <c r="CBJ46" s="558"/>
      <c r="CBK46" s="674" t="s">
        <v>304</v>
      </c>
      <c r="CBL46" s="675"/>
      <c r="CBM46" s="675"/>
      <c r="CBN46" s="675"/>
      <c r="CBO46" s="675"/>
      <c r="CBP46" s="676"/>
      <c r="CBQ46" s="677"/>
      <c r="CBR46" s="678"/>
      <c r="CBS46" s="678"/>
      <c r="CBT46" s="678"/>
      <c r="CBU46" s="678"/>
      <c r="CBV46" s="679"/>
      <c r="CBW46" s="677"/>
      <c r="CBX46" s="678"/>
      <c r="CBY46" s="678"/>
      <c r="CBZ46" s="678"/>
      <c r="CCA46" s="678"/>
      <c r="CCB46" s="679"/>
      <c r="CCC46" s="680"/>
      <c r="CCD46" s="681"/>
      <c r="CCE46" s="681"/>
      <c r="CCF46" s="681"/>
      <c r="CCG46" s="681"/>
      <c r="CCH46" s="682"/>
      <c r="CCI46" s="680"/>
      <c r="CCJ46" s="681"/>
      <c r="CCK46" s="681"/>
      <c r="CCL46" s="681"/>
      <c r="CCM46" s="681"/>
      <c r="CCN46" s="682"/>
      <c r="CCO46" s="552">
        <f>SUM(CCO15:CCQ45)+SUM(CCS15:CCU45)</f>
        <v>0</v>
      </c>
      <c r="CCP46" s="553"/>
      <c r="CCQ46" s="553"/>
      <c r="CCR46" s="553"/>
      <c r="CCS46" s="553"/>
      <c r="CCT46" s="553"/>
      <c r="CCU46" s="553"/>
      <c r="CCV46" s="554"/>
      <c r="CCW46" s="552">
        <f>SUM(CCW15:CCY45)+SUM(CDA15:CDC45)</f>
        <v>0</v>
      </c>
      <c r="CCX46" s="553"/>
      <c r="CCY46" s="553"/>
      <c r="CCZ46" s="553"/>
      <c r="CDA46" s="553"/>
      <c r="CDB46" s="553"/>
      <c r="CDC46" s="553"/>
      <c r="CDD46" s="554"/>
      <c r="CDE46" s="677">
        <f>SUM(CDE15:CDF45)</f>
        <v>0</v>
      </c>
      <c r="CDF46" s="679"/>
      <c r="CDG46" s="677">
        <f>SUM(CDG15:CDI45)</f>
        <v>0</v>
      </c>
      <c r="CDH46" s="678"/>
      <c r="CDI46" s="679"/>
      <c r="CDJ46" s="556"/>
      <c r="CDK46" s="557"/>
      <c r="CDL46" s="557"/>
      <c r="CDM46" s="558"/>
      <c r="CDN46" s="674" t="s">
        <v>304</v>
      </c>
      <c r="CDO46" s="675"/>
      <c r="CDP46" s="675"/>
      <c r="CDQ46" s="675"/>
      <c r="CDR46" s="675"/>
      <c r="CDS46" s="676"/>
      <c r="CDT46" s="677"/>
      <c r="CDU46" s="678"/>
      <c r="CDV46" s="678"/>
      <c r="CDW46" s="678"/>
      <c r="CDX46" s="678"/>
      <c r="CDY46" s="679"/>
      <c r="CDZ46" s="677"/>
      <c r="CEA46" s="678"/>
      <c r="CEB46" s="678"/>
      <c r="CEC46" s="678"/>
      <c r="CED46" s="678"/>
      <c r="CEE46" s="679"/>
      <c r="CEF46" s="680"/>
      <c r="CEG46" s="681"/>
      <c r="CEH46" s="681"/>
      <c r="CEI46" s="681"/>
      <c r="CEJ46" s="681"/>
      <c r="CEK46" s="682"/>
      <c r="CEL46" s="680"/>
      <c r="CEM46" s="681"/>
      <c r="CEN46" s="681"/>
      <c r="CEO46" s="681"/>
      <c r="CEP46" s="681"/>
      <c r="CEQ46" s="682"/>
      <c r="CER46" s="552">
        <f>SUM(CER15:CET45)+SUM(CEV15:CEX45)</f>
        <v>0</v>
      </c>
      <c r="CES46" s="553"/>
      <c r="CET46" s="553"/>
      <c r="CEU46" s="553"/>
      <c r="CEV46" s="553"/>
      <c r="CEW46" s="553"/>
      <c r="CEX46" s="553"/>
      <c r="CEY46" s="554"/>
      <c r="CEZ46" s="552">
        <f>SUM(CEZ15:CFB45)+SUM(CFD15:CFF45)</f>
        <v>0</v>
      </c>
      <c r="CFA46" s="553"/>
      <c r="CFB46" s="553"/>
      <c r="CFC46" s="553"/>
      <c r="CFD46" s="553"/>
      <c r="CFE46" s="553"/>
      <c r="CFF46" s="553"/>
      <c r="CFG46" s="554"/>
      <c r="CFH46" s="677">
        <f>SUM(CFH15:CFI45)</f>
        <v>0</v>
      </c>
      <c r="CFI46" s="679"/>
      <c r="CFJ46" s="677">
        <f>SUM(CFJ15:CFL45)</f>
        <v>0</v>
      </c>
      <c r="CFK46" s="678"/>
      <c r="CFL46" s="679"/>
      <c r="CFM46" s="556"/>
      <c r="CFN46" s="557"/>
      <c r="CFO46" s="557"/>
      <c r="CFP46" s="558"/>
      <c r="CFQ46" s="674" t="s">
        <v>304</v>
      </c>
      <c r="CFR46" s="675"/>
      <c r="CFS46" s="675"/>
      <c r="CFT46" s="675"/>
      <c r="CFU46" s="675"/>
      <c r="CFV46" s="676"/>
      <c r="CFW46" s="677"/>
      <c r="CFX46" s="678"/>
      <c r="CFY46" s="678"/>
      <c r="CFZ46" s="678"/>
      <c r="CGA46" s="678"/>
      <c r="CGB46" s="679"/>
      <c r="CGC46" s="677"/>
      <c r="CGD46" s="678"/>
      <c r="CGE46" s="678"/>
      <c r="CGF46" s="678"/>
      <c r="CGG46" s="678"/>
      <c r="CGH46" s="679"/>
      <c r="CGI46" s="680"/>
      <c r="CGJ46" s="681"/>
      <c r="CGK46" s="681"/>
      <c r="CGL46" s="681"/>
      <c r="CGM46" s="681"/>
      <c r="CGN46" s="682"/>
      <c r="CGO46" s="680"/>
      <c r="CGP46" s="681"/>
      <c r="CGQ46" s="681"/>
      <c r="CGR46" s="681"/>
      <c r="CGS46" s="681"/>
      <c r="CGT46" s="682"/>
      <c r="CGU46" s="552">
        <f>SUM(CGU15:CGW45)+SUM(CGY15:CHA45)</f>
        <v>0</v>
      </c>
      <c r="CGV46" s="553"/>
      <c r="CGW46" s="553"/>
      <c r="CGX46" s="553"/>
      <c r="CGY46" s="553"/>
      <c r="CGZ46" s="553"/>
      <c r="CHA46" s="553"/>
      <c r="CHB46" s="554"/>
      <c r="CHC46" s="552">
        <f>SUM(CHC15:CHE45)+SUM(CHG15:CHI45)</f>
        <v>0</v>
      </c>
      <c r="CHD46" s="553"/>
      <c r="CHE46" s="553"/>
      <c r="CHF46" s="553"/>
      <c r="CHG46" s="553"/>
      <c r="CHH46" s="553"/>
      <c r="CHI46" s="553"/>
      <c r="CHJ46" s="554"/>
      <c r="CHK46" s="677">
        <f>SUM(CHK15:CHL45)</f>
        <v>0</v>
      </c>
      <c r="CHL46" s="679"/>
      <c r="CHM46" s="677">
        <f>SUM(CHM15:CHO45)</f>
        <v>0</v>
      </c>
      <c r="CHN46" s="678"/>
      <c r="CHO46" s="679"/>
      <c r="CHP46" s="556"/>
      <c r="CHQ46" s="557"/>
      <c r="CHR46" s="557"/>
      <c r="CHS46" s="558"/>
      <c r="CHT46" s="674" t="s">
        <v>304</v>
      </c>
      <c r="CHU46" s="675"/>
      <c r="CHV46" s="675"/>
      <c r="CHW46" s="675"/>
      <c r="CHX46" s="675"/>
      <c r="CHY46" s="676"/>
      <c r="CHZ46" s="677"/>
      <c r="CIA46" s="678"/>
      <c r="CIB46" s="678"/>
      <c r="CIC46" s="678"/>
      <c r="CID46" s="678"/>
      <c r="CIE46" s="679"/>
      <c r="CIF46" s="677"/>
      <c r="CIG46" s="678"/>
      <c r="CIH46" s="678"/>
      <c r="CII46" s="678"/>
      <c r="CIJ46" s="678"/>
      <c r="CIK46" s="679"/>
      <c r="CIL46" s="680"/>
      <c r="CIM46" s="681"/>
      <c r="CIN46" s="681"/>
      <c r="CIO46" s="681"/>
      <c r="CIP46" s="681"/>
      <c r="CIQ46" s="682"/>
      <c r="CIR46" s="680"/>
      <c r="CIS46" s="681"/>
      <c r="CIT46" s="681"/>
      <c r="CIU46" s="681"/>
      <c r="CIV46" s="681"/>
      <c r="CIW46" s="682"/>
      <c r="CIX46" s="552">
        <f>SUM(CIX15:CIZ45)+SUM(CJB15:CJD45)</f>
        <v>0</v>
      </c>
      <c r="CIY46" s="553"/>
      <c r="CIZ46" s="553"/>
      <c r="CJA46" s="553"/>
      <c r="CJB46" s="553"/>
      <c r="CJC46" s="553"/>
      <c r="CJD46" s="553"/>
      <c r="CJE46" s="554"/>
      <c r="CJF46" s="552">
        <f>SUM(CJF15:CJH45)+SUM(CJJ15:CJL45)</f>
        <v>0</v>
      </c>
      <c r="CJG46" s="553"/>
      <c r="CJH46" s="553"/>
      <c r="CJI46" s="553"/>
      <c r="CJJ46" s="553"/>
      <c r="CJK46" s="553"/>
      <c r="CJL46" s="553"/>
      <c r="CJM46" s="554"/>
      <c r="CJN46" s="677">
        <f>SUM(CJN15:CJO45)</f>
        <v>0</v>
      </c>
      <c r="CJO46" s="679"/>
      <c r="CJP46" s="677">
        <f>SUM(CJP15:CJR45)</f>
        <v>0</v>
      </c>
      <c r="CJQ46" s="678"/>
      <c r="CJR46" s="679"/>
      <c r="CJS46" s="556"/>
      <c r="CJT46" s="557"/>
      <c r="CJU46" s="557"/>
      <c r="CJV46" s="558"/>
      <c r="CJW46" s="674" t="s">
        <v>304</v>
      </c>
      <c r="CJX46" s="675"/>
      <c r="CJY46" s="675"/>
      <c r="CJZ46" s="675"/>
      <c r="CKA46" s="675"/>
      <c r="CKB46" s="676"/>
      <c r="CKC46" s="677"/>
      <c r="CKD46" s="678"/>
      <c r="CKE46" s="678"/>
      <c r="CKF46" s="678"/>
      <c r="CKG46" s="678"/>
      <c r="CKH46" s="679"/>
      <c r="CKI46" s="677"/>
      <c r="CKJ46" s="678"/>
      <c r="CKK46" s="678"/>
      <c r="CKL46" s="678"/>
      <c r="CKM46" s="678"/>
      <c r="CKN46" s="679"/>
      <c r="CKO46" s="680"/>
      <c r="CKP46" s="681"/>
      <c r="CKQ46" s="681"/>
      <c r="CKR46" s="681"/>
      <c r="CKS46" s="681"/>
      <c r="CKT46" s="682"/>
      <c r="CKU46" s="680"/>
      <c r="CKV46" s="681"/>
      <c r="CKW46" s="681"/>
      <c r="CKX46" s="681"/>
      <c r="CKY46" s="681"/>
      <c r="CKZ46" s="682"/>
      <c r="CLA46" s="552">
        <f>SUM(CLA15:CLC45)+SUM(CLE15:CLG45)</f>
        <v>0</v>
      </c>
      <c r="CLB46" s="553"/>
      <c r="CLC46" s="553"/>
      <c r="CLD46" s="553"/>
      <c r="CLE46" s="553"/>
      <c r="CLF46" s="553"/>
      <c r="CLG46" s="553"/>
      <c r="CLH46" s="554"/>
      <c r="CLI46" s="552">
        <f>SUM(CLI15:CLK45)+SUM(CLM15:CLO45)</f>
        <v>0</v>
      </c>
      <c r="CLJ46" s="553"/>
      <c r="CLK46" s="553"/>
      <c r="CLL46" s="553"/>
      <c r="CLM46" s="553"/>
      <c r="CLN46" s="553"/>
      <c r="CLO46" s="553"/>
      <c r="CLP46" s="554"/>
      <c r="CLQ46" s="677">
        <f>SUM(CLQ15:CLR45)</f>
        <v>0</v>
      </c>
      <c r="CLR46" s="679"/>
      <c r="CLS46" s="677">
        <f>SUM(CLS15:CLU45)</f>
        <v>0</v>
      </c>
      <c r="CLT46" s="678"/>
      <c r="CLU46" s="679"/>
      <c r="CLV46" s="556"/>
      <c r="CLW46" s="557"/>
      <c r="CLX46" s="557"/>
      <c r="CLY46" s="558"/>
      <c r="CLZ46" s="674" t="s">
        <v>304</v>
      </c>
      <c r="CMA46" s="675"/>
      <c r="CMB46" s="675"/>
      <c r="CMC46" s="675"/>
      <c r="CMD46" s="675"/>
      <c r="CME46" s="676"/>
      <c r="CMF46" s="677"/>
      <c r="CMG46" s="678"/>
      <c r="CMH46" s="678"/>
      <c r="CMI46" s="678"/>
      <c r="CMJ46" s="678"/>
      <c r="CMK46" s="679"/>
      <c r="CML46" s="677"/>
      <c r="CMM46" s="678"/>
      <c r="CMN46" s="678"/>
      <c r="CMO46" s="678"/>
      <c r="CMP46" s="678"/>
      <c r="CMQ46" s="679"/>
      <c r="CMR46" s="680"/>
      <c r="CMS46" s="681"/>
      <c r="CMT46" s="681"/>
      <c r="CMU46" s="681"/>
      <c r="CMV46" s="681"/>
      <c r="CMW46" s="682"/>
      <c r="CMX46" s="680"/>
      <c r="CMY46" s="681"/>
      <c r="CMZ46" s="681"/>
      <c r="CNA46" s="681"/>
      <c r="CNB46" s="681"/>
      <c r="CNC46" s="682"/>
      <c r="CND46" s="552">
        <f>SUM(CND15:CNF45)+SUM(CNH15:CNJ45)</f>
        <v>0</v>
      </c>
      <c r="CNE46" s="553"/>
      <c r="CNF46" s="553"/>
      <c r="CNG46" s="553"/>
      <c r="CNH46" s="553"/>
      <c r="CNI46" s="553"/>
      <c r="CNJ46" s="553"/>
      <c r="CNK46" s="554"/>
      <c r="CNL46" s="552">
        <f>SUM(CNL15:CNN45)+SUM(CNP15:CNR45)</f>
        <v>0</v>
      </c>
      <c r="CNM46" s="553"/>
      <c r="CNN46" s="553"/>
      <c r="CNO46" s="553"/>
      <c r="CNP46" s="553"/>
      <c r="CNQ46" s="553"/>
      <c r="CNR46" s="553"/>
      <c r="CNS46" s="554"/>
      <c r="CNT46" s="677">
        <f>SUM(CNT15:CNU45)</f>
        <v>0</v>
      </c>
      <c r="CNU46" s="679"/>
      <c r="CNV46" s="677">
        <f>SUM(CNV15:CNX45)</f>
        <v>0</v>
      </c>
      <c r="CNW46" s="678"/>
      <c r="CNX46" s="679"/>
      <c r="CNY46" s="556"/>
      <c r="CNZ46" s="557"/>
      <c r="COA46" s="557"/>
      <c r="COB46" s="558"/>
      <c r="COC46" s="674" t="s">
        <v>304</v>
      </c>
      <c r="COD46" s="675"/>
      <c r="COE46" s="675"/>
      <c r="COF46" s="675"/>
      <c r="COG46" s="675"/>
      <c r="COH46" s="676"/>
      <c r="COI46" s="677"/>
      <c r="COJ46" s="678"/>
      <c r="COK46" s="678"/>
      <c r="COL46" s="678"/>
      <c r="COM46" s="678"/>
      <c r="CON46" s="679"/>
      <c r="COO46" s="677"/>
      <c r="COP46" s="678"/>
      <c r="COQ46" s="678"/>
      <c r="COR46" s="678"/>
      <c r="COS46" s="678"/>
      <c r="COT46" s="679"/>
      <c r="COU46" s="680"/>
      <c r="COV46" s="681"/>
      <c r="COW46" s="681"/>
      <c r="COX46" s="681"/>
      <c r="COY46" s="681"/>
      <c r="COZ46" s="682"/>
      <c r="CPA46" s="680"/>
      <c r="CPB46" s="681"/>
      <c r="CPC46" s="681"/>
      <c r="CPD46" s="681"/>
      <c r="CPE46" s="681"/>
      <c r="CPF46" s="682"/>
      <c r="CPG46" s="552">
        <f>SUM(CPG15:CPI45)+SUM(CPK15:CPM45)</f>
        <v>0</v>
      </c>
      <c r="CPH46" s="553"/>
      <c r="CPI46" s="553"/>
      <c r="CPJ46" s="553"/>
      <c r="CPK46" s="553"/>
      <c r="CPL46" s="553"/>
      <c r="CPM46" s="553"/>
      <c r="CPN46" s="554"/>
      <c r="CPO46" s="552">
        <f>SUM(CPO15:CPQ45)+SUM(CPS15:CPU45)</f>
        <v>0</v>
      </c>
      <c r="CPP46" s="553"/>
      <c r="CPQ46" s="553"/>
      <c r="CPR46" s="553"/>
      <c r="CPS46" s="553"/>
      <c r="CPT46" s="553"/>
      <c r="CPU46" s="553"/>
      <c r="CPV46" s="554"/>
      <c r="CPW46" s="677">
        <f>SUM(CPW15:CPX45)</f>
        <v>0</v>
      </c>
      <c r="CPX46" s="679"/>
      <c r="CPY46" s="677">
        <f>SUM(CPY15:CQA45)</f>
        <v>0</v>
      </c>
      <c r="CPZ46" s="678"/>
      <c r="CQA46" s="679"/>
      <c r="CQB46" s="556"/>
      <c r="CQC46" s="557"/>
      <c r="CQD46" s="557"/>
      <c r="CQE46" s="558"/>
      <c r="CQF46" s="674" t="s">
        <v>304</v>
      </c>
      <c r="CQG46" s="675"/>
      <c r="CQH46" s="675"/>
      <c r="CQI46" s="675"/>
      <c r="CQJ46" s="675"/>
      <c r="CQK46" s="676"/>
      <c r="CQL46" s="677"/>
      <c r="CQM46" s="678"/>
      <c r="CQN46" s="678"/>
      <c r="CQO46" s="678"/>
      <c r="CQP46" s="678"/>
      <c r="CQQ46" s="679"/>
      <c r="CQR46" s="677"/>
      <c r="CQS46" s="678"/>
      <c r="CQT46" s="678"/>
      <c r="CQU46" s="678"/>
      <c r="CQV46" s="678"/>
      <c r="CQW46" s="679"/>
      <c r="CQX46" s="680"/>
      <c r="CQY46" s="681"/>
      <c r="CQZ46" s="681"/>
      <c r="CRA46" s="681"/>
      <c r="CRB46" s="681"/>
      <c r="CRC46" s="682"/>
      <c r="CRD46" s="680"/>
      <c r="CRE46" s="681"/>
      <c r="CRF46" s="681"/>
      <c r="CRG46" s="681"/>
      <c r="CRH46" s="681"/>
      <c r="CRI46" s="682"/>
      <c r="CRJ46" s="552">
        <f>SUM(CRJ15:CRL45)+SUM(CRN15:CRP45)</f>
        <v>0</v>
      </c>
      <c r="CRK46" s="553"/>
      <c r="CRL46" s="553"/>
      <c r="CRM46" s="553"/>
      <c r="CRN46" s="553"/>
      <c r="CRO46" s="553"/>
      <c r="CRP46" s="553"/>
      <c r="CRQ46" s="554"/>
      <c r="CRR46" s="552">
        <f>SUM(CRR15:CRT45)+SUM(CRV15:CRX45)</f>
        <v>0</v>
      </c>
      <c r="CRS46" s="553"/>
      <c r="CRT46" s="553"/>
      <c r="CRU46" s="553"/>
      <c r="CRV46" s="553"/>
      <c r="CRW46" s="553"/>
      <c r="CRX46" s="553"/>
      <c r="CRY46" s="554"/>
      <c r="CRZ46" s="677">
        <f>SUM(CRZ15:CSA45)</f>
        <v>0</v>
      </c>
      <c r="CSA46" s="679"/>
      <c r="CSB46" s="677">
        <f>SUM(CSB15:CSD45)</f>
        <v>0</v>
      </c>
      <c r="CSC46" s="678"/>
      <c r="CSD46" s="679"/>
      <c r="CSE46" s="556"/>
      <c r="CSF46" s="557"/>
      <c r="CSG46" s="557"/>
      <c r="CSH46" s="558"/>
      <c r="CSI46" s="674" t="s">
        <v>304</v>
      </c>
      <c r="CSJ46" s="675"/>
      <c r="CSK46" s="675"/>
      <c r="CSL46" s="675"/>
      <c r="CSM46" s="675"/>
      <c r="CSN46" s="676"/>
      <c r="CSO46" s="677"/>
      <c r="CSP46" s="678"/>
      <c r="CSQ46" s="678"/>
      <c r="CSR46" s="678"/>
      <c r="CSS46" s="678"/>
      <c r="CST46" s="679"/>
      <c r="CSU46" s="677"/>
      <c r="CSV46" s="678"/>
      <c r="CSW46" s="678"/>
      <c r="CSX46" s="678"/>
      <c r="CSY46" s="678"/>
      <c r="CSZ46" s="679"/>
      <c r="CTA46" s="680"/>
      <c r="CTB46" s="681"/>
      <c r="CTC46" s="681"/>
      <c r="CTD46" s="681"/>
      <c r="CTE46" s="681"/>
      <c r="CTF46" s="682"/>
      <c r="CTG46" s="680"/>
      <c r="CTH46" s="681"/>
      <c r="CTI46" s="681"/>
      <c r="CTJ46" s="681"/>
      <c r="CTK46" s="681"/>
      <c r="CTL46" s="682"/>
      <c r="CTM46" s="552">
        <f>SUM(CTM15:CTO45)+SUM(CTQ15:CTS45)</f>
        <v>0</v>
      </c>
      <c r="CTN46" s="553"/>
      <c r="CTO46" s="553"/>
      <c r="CTP46" s="553"/>
      <c r="CTQ46" s="553"/>
      <c r="CTR46" s="553"/>
      <c r="CTS46" s="553"/>
      <c r="CTT46" s="554"/>
      <c r="CTU46" s="552">
        <f>SUM(CTU15:CTW45)+SUM(CTY15:CUA45)</f>
        <v>0</v>
      </c>
      <c r="CTV46" s="553"/>
      <c r="CTW46" s="553"/>
      <c r="CTX46" s="553"/>
      <c r="CTY46" s="553"/>
      <c r="CTZ46" s="553"/>
      <c r="CUA46" s="553"/>
      <c r="CUB46" s="554"/>
      <c r="CUC46" s="677">
        <f>SUM(CUC15:CUD45)</f>
        <v>0</v>
      </c>
      <c r="CUD46" s="679"/>
      <c r="CUE46" s="677">
        <f>SUM(CUE15:CUG45)</f>
        <v>0</v>
      </c>
      <c r="CUF46" s="678"/>
      <c r="CUG46" s="679"/>
      <c r="CUH46" s="556"/>
      <c r="CUI46" s="557"/>
      <c r="CUJ46" s="557"/>
      <c r="CUK46" s="558"/>
      <c r="CUL46" s="674" t="s">
        <v>304</v>
      </c>
      <c r="CUM46" s="675"/>
      <c r="CUN46" s="675"/>
      <c r="CUO46" s="675"/>
      <c r="CUP46" s="675"/>
      <c r="CUQ46" s="676"/>
      <c r="CUR46" s="677"/>
      <c r="CUS46" s="678"/>
      <c r="CUT46" s="678"/>
      <c r="CUU46" s="678"/>
      <c r="CUV46" s="678"/>
      <c r="CUW46" s="679"/>
      <c r="CUX46" s="677"/>
      <c r="CUY46" s="678"/>
      <c r="CUZ46" s="678"/>
      <c r="CVA46" s="678"/>
      <c r="CVB46" s="678"/>
      <c r="CVC46" s="679"/>
      <c r="CVD46" s="680"/>
      <c r="CVE46" s="681"/>
      <c r="CVF46" s="681"/>
      <c r="CVG46" s="681"/>
      <c r="CVH46" s="681"/>
      <c r="CVI46" s="682"/>
      <c r="CVJ46" s="680"/>
      <c r="CVK46" s="681"/>
      <c r="CVL46" s="681"/>
      <c r="CVM46" s="681"/>
      <c r="CVN46" s="681"/>
      <c r="CVO46" s="682"/>
      <c r="CVP46" s="552">
        <f>SUM(CVP15:CVR45)+SUM(CVT15:CVV45)</f>
        <v>0</v>
      </c>
      <c r="CVQ46" s="553"/>
      <c r="CVR46" s="553"/>
      <c r="CVS46" s="553"/>
      <c r="CVT46" s="553"/>
      <c r="CVU46" s="553"/>
      <c r="CVV46" s="553"/>
      <c r="CVW46" s="554"/>
      <c r="CVX46" s="552">
        <f>SUM(CVX15:CVZ45)+SUM(CWB15:CWD45)</f>
        <v>0</v>
      </c>
      <c r="CVY46" s="553"/>
      <c r="CVZ46" s="553"/>
      <c r="CWA46" s="553"/>
      <c r="CWB46" s="553"/>
      <c r="CWC46" s="553"/>
      <c r="CWD46" s="553"/>
      <c r="CWE46" s="554"/>
      <c r="CWF46" s="677">
        <f>SUM(CWF15:CWG45)</f>
        <v>0</v>
      </c>
      <c r="CWG46" s="679"/>
      <c r="CWH46" s="677">
        <f>SUM(CWH15:CWJ45)</f>
        <v>0</v>
      </c>
      <c r="CWI46" s="678"/>
      <c r="CWJ46" s="679"/>
      <c r="CWK46" s="556"/>
      <c r="CWL46" s="557"/>
      <c r="CWM46" s="557"/>
      <c r="CWN46" s="558"/>
      <c r="CWO46" s="674" t="s">
        <v>304</v>
      </c>
      <c r="CWP46" s="675"/>
      <c r="CWQ46" s="675"/>
      <c r="CWR46" s="675"/>
      <c r="CWS46" s="675"/>
      <c r="CWT46" s="676"/>
      <c r="CWU46" s="677"/>
      <c r="CWV46" s="678"/>
      <c r="CWW46" s="678"/>
      <c r="CWX46" s="678"/>
      <c r="CWY46" s="678"/>
      <c r="CWZ46" s="679"/>
      <c r="CXA46" s="677"/>
      <c r="CXB46" s="678"/>
      <c r="CXC46" s="678"/>
      <c r="CXD46" s="678"/>
      <c r="CXE46" s="678"/>
      <c r="CXF46" s="679"/>
      <c r="CXG46" s="680"/>
      <c r="CXH46" s="681"/>
      <c r="CXI46" s="681"/>
      <c r="CXJ46" s="681"/>
      <c r="CXK46" s="681"/>
      <c r="CXL46" s="682"/>
      <c r="CXM46" s="680"/>
      <c r="CXN46" s="681"/>
      <c r="CXO46" s="681"/>
      <c r="CXP46" s="681"/>
      <c r="CXQ46" s="681"/>
      <c r="CXR46" s="682"/>
      <c r="CXS46" s="552">
        <f>SUM(CXS15:CXU45)+SUM(CXW15:CXY45)</f>
        <v>0</v>
      </c>
      <c r="CXT46" s="553"/>
      <c r="CXU46" s="553"/>
      <c r="CXV46" s="553"/>
      <c r="CXW46" s="553"/>
      <c r="CXX46" s="553"/>
      <c r="CXY46" s="553"/>
      <c r="CXZ46" s="554"/>
      <c r="CYA46" s="552">
        <f>SUM(CYA15:CYC45)+SUM(CYE15:CYG45)</f>
        <v>0</v>
      </c>
      <c r="CYB46" s="553"/>
      <c r="CYC46" s="553"/>
      <c r="CYD46" s="553"/>
      <c r="CYE46" s="553"/>
      <c r="CYF46" s="553"/>
      <c r="CYG46" s="553"/>
      <c r="CYH46" s="554"/>
      <c r="CYI46" s="677">
        <f>SUM(CYI15:CYJ45)</f>
        <v>0</v>
      </c>
      <c r="CYJ46" s="679"/>
      <c r="CYK46" s="677">
        <f>SUM(CYK15:CYM45)</f>
        <v>0</v>
      </c>
      <c r="CYL46" s="678"/>
      <c r="CYM46" s="679"/>
      <c r="CYN46" s="556"/>
      <c r="CYO46" s="557"/>
      <c r="CYP46" s="557"/>
      <c r="CYQ46" s="558"/>
      <c r="CYR46" s="674" t="s">
        <v>304</v>
      </c>
      <c r="CYS46" s="675"/>
      <c r="CYT46" s="675"/>
      <c r="CYU46" s="675"/>
      <c r="CYV46" s="675"/>
      <c r="CYW46" s="676"/>
      <c r="CYX46" s="677"/>
      <c r="CYY46" s="678"/>
      <c r="CYZ46" s="678"/>
      <c r="CZA46" s="678"/>
      <c r="CZB46" s="678"/>
      <c r="CZC46" s="679"/>
      <c r="CZD46" s="677"/>
      <c r="CZE46" s="678"/>
      <c r="CZF46" s="678"/>
      <c r="CZG46" s="678"/>
      <c r="CZH46" s="678"/>
      <c r="CZI46" s="679"/>
      <c r="CZJ46" s="680"/>
      <c r="CZK46" s="681"/>
      <c r="CZL46" s="681"/>
      <c r="CZM46" s="681"/>
      <c r="CZN46" s="681"/>
      <c r="CZO46" s="682"/>
      <c r="CZP46" s="680"/>
      <c r="CZQ46" s="681"/>
      <c r="CZR46" s="681"/>
      <c r="CZS46" s="681"/>
      <c r="CZT46" s="681"/>
      <c r="CZU46" s="682"/>
      <c r="CZV46" s="552">
        <f>SUM(CZV15:CZX45)+SUM(CZZ15:DAB45)</f>
        <v>0</v>
      </c>
      <c r="CZW46" s="553"/>
      <c r="CZX46" s="553"/>
      <c r="CZY46" s="553"/>
      <c r="CZZ46" s="553"/>
      <c r="DAA46" s="553"/>
      <c r="DAB46" s="553"/>
      <c r="DAC46" s="554"/>
      <c r="DAD46" s="552">
        <f>SUM(DAD15:DAF45)+SUM(DAH15:DAJ45)</f>
        <v>0</v>
      </c>
      <c r="DAE46" s="553"/>
      <c r="DAF46" s="553"/>
      <c r="DAG46" s="553"/>
      <c r="DAH46" s="553"/>
      <c r="DAI46" s="553"/>
      <c r="DAJ46" s="553"/>
      <c r="DAK46" s="554"/>
      <c r="DAL46" s="677">
        <f>SUM(DAL15:DAM45)</f>
        <v>0</v>
      </c>
      <c r="DAM46" s="679"/>
      <c r="DAN46" s="677">
        <f>SUM(DAN15:DAP45)</f>
        <v>0</v>
      </c>
      <c r="DAO46" s="678"/>
      <c r="DAP46" s="679"/>
      <c r="DAQ46" s="556"/>
      <c r="DAR46" s="557"/>
      <c r="DAS46" s="557"/>
      <c r="DAT46" s="558"/>
      <c r="DAU46" s="674" t="s">
        <v>304</v>
      </c>
      <c r="DAV46" s="675"/>
      <c r="DAW46" s="675"/>
      <c r="DAX46" s="675"/>
      <c r="DAY46" s="675"/>
      <c r="DAZ46" s="676"/>
      <c r="DBA46" s="677"/>
      <c r="DBB46" s="678"/>
      <c r="DBC46" s="678"/>
      <c r="DBD46" s="678"/>
      <c r="DBE46" s="678"/>
      <c r="DBF46" s="679"/>
      <c r="DBG46" s="677"/>
      <c r="DBH46" s="678"/>
      <c r="DBI46" s="678"/>
      <c r="DBJ46" s="678"/>
      <c r="DBK46" s="678"/>
      <c r="DBL46" s="679"/>
      <c r="DBM46" s="680"/>
      <c r="DBN46" s="681"/>
      <c r="DBO46" s="681"/>
      <c r="DBP46" s="681"/>
      <c r="DBQ46" s="681"/>
      <c r="DBR46" s="682"/>
      <c r="DBS46" s="680"/>
      <c r="DBT46" s="681"/>
      <c r="DBU46" s="681"/>
      <c r="DBV46" s="681"/>
      <c r="DBW46" s="681"/>
      <c r="DBX46" s="682"/>
      <c r="DBY46" s="552">
        <f>SUM(DBY15:DCA45)+SUM(DCC15:DCE45)</f>
        <v>0</v>
      </c>
      <c r="DBZ46" s="553"/>
      <c r="DCA46" s="553"/>
      <c r="DCB46" s="553"/>
      <c r="DCC46" s="553"/>
      <c r="DCD46" s="553"/>
      <c r="DCE46" s="553"/>
      <c r="DCF46" s="554"/>
      <c r="DCG46" s="552">
        <f>SUM(DCG15:DCI45)+SUM(DCK15:DCM45)</f>
        <v>0</v>
      </c>
      <c r="DCH46" s="553"/>
      <c r="DCI46" s="553"/>
      <c r="DCJ46" s="553"/>
      <c r="DCK46" s="553"/>
      <c r="DCL46" s="553"/>
      <c r="DCM46" s="553"/>
      <c r="DCN46" s="554"/>
      <c r="DCO46" s="677">
        <f>SUM(DCO15:DCP45)</f>
        <v>0</v>
      </c>
      <c r="DCP46" s="679"/>
      <c r="DCQ46" s="677">
        <f>SUM(DCQ15:DCS45)</f>
        <v>0</v>
      </c>
      <c r="DCR46" s="678"/>
      <c r="DCS46" s="679"/>
      <c r="DCT46" s="556"/>
      <c r="DCU46" s="557"/>
      <c r="DCV46" s="557"/>
      <c r="DCW46" s="558"/>
      <c r="DCX46" s="674" t="s">
        <v>304</v>
      </c>
      <c r="DCY46" s="675"/>
      <c r="DCZ46" s="675"/>
      <c r="DDA46" s="675"/>
      <c r="DDB46" s="675"/>
      <c r="DDC46" s="676"/>
      <c r="DDD46" s="677"/>
      <c r="DDE46" s="678"/>
      <c r="DDF46" s="678"/>
      <c r="DDG46" s="678"/>
      <c r="DDH46" s="678"/>
      <c r="DDI46" s="679"/>
      <c r="DDJ46" s="677"/>
      <c r="DDK46" s="678"/>
      <c r="DDL46" s="678"/>
      <c r="DDM46" s="678"/>
      <c r="DDN46" s="678"/>
      <c r="DDO46" s="679"/>
      <c r="DDP46" s="680"/>
      <c r="DDQ46" s="681"/>
      <c r="DDR46" s="681"/>
      <c r="DDS46" s="681"/>
      <c r="DDT46" s="681"/>
      <c r="DDU46" s="682"/>
      <c r="DDV46" s="680"/>
      <c r="DDW46" s="681"/>
      <c r="DDX46" s="681"/>
      <c r="DDY46" s="681"/>
      <c r="DDZ46" s="681"/>
      <c r="DEA46" s="682"/>
      <c r="DEB46" s="552">
        <f>SUM(DEB15:DED45)+SUM(DEF15:DEH45)</f>
        <v>0</v>
      </c>
      <c r="DEC46" s="553"/>
      <c r="DED46" s="553"/>
      <c r="DEE46" s="553"/>
      <c r="DEF46" s="553"/>
      <c r="DEG46" s="553"/>
      <c r="DEH46" s="553"/>
      <c r="DEI46" s="554"/>
      <c r="DEJ46" s="552">
        <f>SUM(DEJ15:DEL45)+SUM(DEN15:DEP45)</f>
        <v>0</v>
      </c>
      <c r="DEK46" s="553"/>
      <c r="DEL46" s="553"/>
      <c r="DEM46" s="553"/>
      <c r="DEN46" s="553"/>
      <c r="DEO46" s="553"/>
      <c r="DEP46" s="553"/>
      <c r="DEQ46" s="554"/>
      <c r="DER46" s="677">
        <f>SUM(DER15:DES45)</f>
        <v>0</v>
      </c>
      <c r="DES46" s="679"/>
      <c r="DET46" s="677">
        <f>SUM(DET15:DEV45)</f>
        <v>0</v>
      </c>
      <c r="DEU46" s="678"/>
      <c r="DEV46" s="679"/>
      <c r="DEW46" s="556"/>
      <c r="DEX46" s="557"/>
      <c r="DEY46" s="557"/>
      <c r="DEZ46" s="558"/>
      <c r="DFA46" s="674" t="s">
        <v>304</v>
      </c>
      <c r="DFB46" s="675"/>
      <c r="DFC46" s="675"/>
      <c r="DFD46" s="675"/>
      <c r="DFE46" s="675"/>
      <c r="DFF46" s="676"/>
      <c r="DFG46" s="677"/>
      <c r="DFH46" s="678"/>
      <c r="DFI46" s="678"/>
      <c r="DFJ46" s="678"/>
      <c r="DFK46" s="678"/>
      <c r="DFL46" s="679"/>
      <c r="DFM46" s="677"/>
      <c r="DFN46" s="678"/>
      <c r="DFO46" s="678"/>
      <c r="DFP46" s="678"/>
      <c r="DFQ46" s="678"/>
      <c r="DFR46" s="679"/>
      <c r="DFS46" s="680"/>
      <c r="DFT46" s="681"/>
      <c r="DFU46" s="681"/>
      <c r="DFV46" s="681"/>
      <c r="DFW46" s="681"/>
      <c r="DFX46" s="682"/>
      <c r="DFY46" s="680"/>
      <c r="DFZ46" s="681"/>
      <c r="DGA46" s="681"/>
      <c r="DGB46" s="681"/>
      <c r="DGC46" s="681"/>
      <c r="DGD46" s="682"/>
      <c r="DGE46" s="552">
        <f>SUM(DGE15:DGG45)+SUM(DGI15:DGK45)</f>
        <v>0</v>
      </c>
      <c r="DGF46" s="553"/>
      <c r="DGG46" s="553"/>
      <c r="DGH46" s="553"/>
      <c r="DGI46" s="553"/>
      <c r="DGJ46" s="553"/>
      <c r="DGK46" s="553"/>
      <c r="DGL46" s="554"/>
      <c r="DGM46" s="552">
        <f>SUM(DGM15:DGO45)+SUM(DGQ15:DGS45)</f>
        <v>0</v>
      </c>
      <c r="DGN46" s="553"/>
      <c r="DGO46" s="553"/>
      <c r="DGP46" s="553"/>
      <c r="DGQ46" s="553"/>
      <c r="DGR46" s="553"/>
      <c r="DGS46" s="553"/>
      <c r="DGT46" s="554"/>
      <c r="DGU46" s="677">
        <f>SUM(DGU15:DGV45)</f>
        <v>0</v>
      </c>
      <c r="DGV46" s="679"/>
      <c r="DGW46" s="677">
        <f>SUM(DGW15:DGY45)</f>
        <v>0</v>
      </c>
      <c r="DGX46" s="678"/>
      <c r="DGY46" s="679"/>
      <c r="DGZ46" s="556"/>
      <c r="DHA46" s="557"/>
      <c r="DHB46" s="557"/>
      <c r="DHC46" s="558"/>
      <c r="DHD46" s="674" t="s">
        <v>304</v>
      </c>
      <c r="DHE46" s="675"/>
      <c r="DHF46" s="675"/>
      <c r="DHG46" s="675"/>
      <c r="DHH46" s="675"/>
      <c r="DHI46" s="676"/>
      <c r="DHJ46" s="677"/>
      <c r="DHK46" s="678"/>
      <c r="DHL46" s="678"/>
      <c r="DHM46" s="678"/>
      <c r="DHN46" s="678"/>
      <c r="DHO46" s="679"/>
      <c r="DHP46" s="677"/>
      <c r="DHQ46" s="678"/>
      <c r="DHR46" s="678"/>
      <c r="DHS46" s="678"/>
      <c r="DHT46" s="678"/>
      <c r="DHU46" s="679"/>
      <c r="DHV46" s="680"/>
      <c r="DHW46" s="681"/>
      <c r="DHX46" s="681"/>
      <c r="DHY46" s="681"/>
      <c r="DHZ46" s="681"/>
      <c r="DIA46" s="682"/>
      <c r="DIB46" s="680"/>
      <c r="DIC46" s="681"/>
      <c r="DID46" s="681"/>
      <c r="DIE46" s="681"/>
      <c r="DIF46" s="681"/>
      <c r="DIG46" s="682"/>
      <c r="DIH46" s="552">
        <f>SUM(DIH15:DIJ45)+SUM(DIL15:DIN45)</f>
        <v>0</v>
      </c>
      <c r="DII46" s="553"/>
      <c r="DIJ46" s="553"/>
      <c r="DIK46" s="553"/>
      <c r="DIL46" s="553"/>
      <c r="DIM46" s="553"/>
      <c r="DIN46" s="553"/>
      <c r="DIO46" s="554"/>
      <c r="DIP46" s="552">
        <f>SUM(DIP15:DIR45)+SUM(DIT15:DIV45)</f>
        <v>0</v>
      </c>
      <c r="DIQ46" s="553"/>
      <c r="DIR46" s="553"/>
      <c r="DIS46" s="553"/>
      <c r="DIT46" s="553"/>
      <c r="DIU46" s="553"/>
      <c r="DIV46" s="553"/>
      <c r="DIW46" s="554"/>
      <c r="DIX46" s="677">
        <f>SUM(DIX15:DIY45)</f>
        <v>0</v>
      </c>
      <c r="DIY46" s="679"/>
      <c r="DIZ46" s="677">
        <f>SUM(DIZ15:DJB45)</f>
        <v>0</v>
      </c>
      <c r="DJA46" s="678"/>
      <c r="DJB46" s="679"/>
      <c r="DJC46" s="556"/>
      <c r="DJD46" s="557"/>
      <c r="DJE46" s="557"/>
      <c r="DJF46" s="558"/>
      <c r="DJG46" s="674" t="s">
        <v>304</v>
      </c>
      <c r="DJH46" s="675"/>
      <c r="DJI46" s="675"/>
      <c r="DJJ46" s="675"/>
      <c r="DJK46" s="675"/>
      <c r="DJL46" s="676"/>
      <c r="DJM46" s="677"/>
      <c r="DJN46" s="678"/>
      <c r="DJO46" s="678"/>
      <c r="DJP46" s="678"/>
      <c r="DJQ46" s="678"/>
      <c r="DJR46" s="679"/>
      <c r="DJS46" s="677"/>
      <c r="DJT46" s="678"/>
      <c r="DJU46" s="678"/>
      <c r="DJV46" s="678"/>
      <c r="DJW46" s="678"/>
      <c r="DJX46" s="679"/>
      <c r="DJY46" s="680"/>
      <c r="DJZ46" s="681"/>
      <c r="DKA46" s="681"/>
      <c r="DKB46" s="681"/>
      <c r="DKC46" s="681"/>
      <c r="DKD46" s="682"/>
      <c r="DKE46" s="680"/>
      <c r="DKF46" s="681"/>
      <c r="DKG46" s="681"/>
      <c r="DKH46" s="681"/>
      <c r="DKI46" s="681"/>
      <c r="DKJ46" s="682"/>
      <c r="DKK46" s="552">
        <f>SUM(DKK15:DKM45)+SUM(DKO15:DKQ45)</f>
        <v>0</v>
      </c>
      <c r="DKL46" s="553"/>
      <c r="DKM46" s="553"/>
      <c r="DKN46" s="553"/>
      <c r="DKO46" s="553"/>
      <c r="DKP46" s="553"/>
      <c r="DKQ46" s="553"/>
      <c r="DKR46" s="554"/>
      <c r="DKS46" s="552">
        <f>SUM(DKS15:DKU45)+SUM(DKW15:DKY45)</f>
        <v>0</v>
      </c>
      <c r="DKT46" s="553"/>
      <c r="DKU46" s="553"/>
      <c r="DKV46" s="553"/>
      <c r="DKW46" s="553"/>
      <c r="DKX46" s="553"/>
      <c r="DKY46" s="553"/>
      <c r="DKZ46" s="554"/>
      <c r="DLA46" s="677">
        <f>SUM(DLA15:DLB45)</f>
        <v>0</v>
      </c>
      <c r="DLB46" s="679"/>
      <c r="DLC46" s="677">
        <f>SUM(DLC15:DLE45)</f>
        <v>0</v>
      </c>
      <c r="DLD46" s="678"/>
      <c r="DLE46" s="679"/>
      <c r="DLF46" s="556"/>
      <c r="DLG46" s="557"/>
      <c r="DLH46" s="557"/>
      <c r="DLI46" s="558"/>
      <c r="DLJ46" s="674" t="s">
        <v>304</v>
      </c>
      <c r="DLK46" s="675"/>
      <c r="DLL46" s="675"/>
      <c r="DLM46" s="675"/>
      <c r="DLN46" s="675"/>
      <c r="DLO46" s="676"/>
      <c r="DLP46" s="677"/>
      <c r="DLQ46" s="678"/>
      <c r="DLR46" s="678"/>
      <c r="DLS46" s="678"/>
      <c r="DLT46" s="678"/>
      <c r="DLU46" s="679"/>
      <c r="DLV46" s="677"/>
      <c r="DLW46" s="678"/>
      <c r="DLX46" s="678"/>
      <c r="DLY46" s="678"/>
      <c r="DLZ46" s="678"/>
      <c r="DMA46" s="679"/>
      <c r="DMB46" s="680"/>
      <c r="DMC46" s="681"/>
      <c r="DMD46" s="681"/>
      <c r="DME46" s="681"/>
      <c r="DMF46" s="681"/>
      <c r="DMG46" s="682"/>
      <c r="DMH46" s="680"/>
      <c r="DMI46" s="681"/>
      <c r="DMJ46" s="681"/>
      <c r="DMK46" s="681"/>
      <c r="DML46" s="681"/>
      <c r="DMM46" s="682"/>
      <c r="DMN46" s="552">
        <f>SUM(DMN15:DMP45)+SUM(DMR15:DMT45)</f>
        <v>0</v>
      </c>
      <c r="DMO46" s="553"/>
      <c r="DMP46" s="553"/>
      <c r="DMQ46" s="553"/>
      <c r="DMR46" s="553"/>
      <c r="DMS46" s="553"/>
      <c r="DMT46" s="553"/>
      <c r="DMU46" s="554"/>
      <c r="DMV46" s="552">
        <f>SUM(DMV15:DMX45)+SUM(DMZ15:DNB45)</f>
        <v>0</v>
      </c>
      <c r="DMW46" s="553"/>
      <c r="DMX46" s="553"/>
      <c r="DMY46" s="553"/>
      <c r="DMZ46" s="553"/>
      <c r="DNA46" s="553"/>
      <c r="DNB46" s="553"/>
      <c r="DNC46" s="554"/>
      <c r="DND46" s="677">
        <f>SUM(DND15:DNE45)</f>
        <v>0</v>
      </c>
      <c r="DNE46" s="679"/>
      <c r="DNF46" s="677">
        <f>SUM(DNF15:DNH45)</f>
        <v>0</v>
      </c>
      <c r="DNG46" s="678"/>
      <c r="DNH46" s="679"/>
      <c r="DNI46" s="556"/>
      <c r="DNJ46" s="557"/>
      <c r="DNK46" s="557"/>
      <c r="DNL46" s="558"/>
      <c r="DNM46" s="674" t="s">
        <v>304</v>
      </c>
      <c r="DNN46" s="675"/>
      <c r="DNO46" s="675"/>
      <c r="DNP46" s="675"/>
      <c r="DNQ46" s="675"/>
      <c r="DNR46" s="676"/>
      <c r="DNS46" s="677"/>
      <c r="DNT46" s="678"/>
      <c r="DNU46" s="678"/>
      <c r="DNV46" s="678"/>
      <c r="DNW46" s="678"/>
      <c r="DNX46" s="679"/>
      <c r="DNY46" s="677"/>
      <c r="DNZ46" s="678"/>
      <c r="DOA46" s="678"/>
      <c r="DOB46" s="678"/>
      <c r="DOC46" s="678"/>
      <c r="DOD46" s="679"/>
      <c r="DOE46" s="680"/>
      <c r="DOF46" s="681"/>
      <c r="DOG46" s="681"/>
      <c r="DOH46" s="681"/>
      <c r="DOI46" s="681"/>
      <c r="DOJ46" s="682"/>
      <c r="DOK46" s="680"/>
      <c r="DOL46" s="681"/>
      <c r="DOM46" s="681"/>
      <c r="DON46" s="681"/>
      <c r="DOO46" s="681"/>
      <c r="DOP46" s="682"/>
      <c r="DOQ46" s="552">
        <f>SUM(DOQ15:DOS45)+SUM(DOU15:DOW45)</f>
        <v>0</v>
      </c>
      <c r="DOR46" s="553"/>
      <c r="DOS46" s="553"/>
      <c r="DOT46" s="553"/>
      <c r="DOU46" s="553"/>
      <c r="DOV46" s="553"/>
      <c r="DOW46" s="553"/>
      <c r="DOX46" s="554"/>
      <c r="DOY46" s="552">
        <f>SUM(DOY15:DPA45)+SUM(DPC15:DPE45)</f>
        <v>0</v>
      </c>
      <c r="DOZ46" s="553"/>
      <c r="DPA46" s="553"/>
      <c r="DPB46" s="553"/>
      <c r="DPC46" s="553"/>
      <c r="DPD46" s="553"/>
      <c r="DPE46" s="553"/>
      <c r="DPF46" s="554"/>
      <c r="DPG46" s="677">
        <f>SUM(DPG15:DPH45)</f>
        <v>0</v>
      </c>
      <c r="DPH46" s="679"/>
      <c r="DPI46" s="677">
        <f>SUM(DPI15:DPK45)</f>
        <v>0</v>
      </c>
      <c r="DPJ46" s="678"/>
      <c r="DPK46" s="679"/>
      <c r="DPL46" s="556"/>
      <c r="DPM46" s="557"/>
      <c r="DPN46" s="557"/>
      <c r="DPO46" s="558"/>
      <c r="DPP46" s="674" t="s">
        <v>304</v>
      </c>
      <c r="DPQ46" s="675"/>
      <c r="DPR46" s="675"/>
      <c r="DPS46" s="675"/>
      <c r="DPT46" s="675"/>
      <c r="DPU46" s="676"/>
      <c r="DPV46" s="677"/>
      <c r="DPW46" s="678"/>
      <c r="DPX46" s="678"/>
      <c r="DPY46" s="678"/>
      <c r="DPZ46" s="678"/>
      <c r="DQA46" s="679"/>
      <c r="DQB46" s="677"/>
      <c r="DQC46" s="678"/>
      <c r="DQD46" s="678"/>
      <c r="DQE46" s="678"/>
      <c r="DQF46" s="678"/>
      <c r="DQG46" s="679"/>
      <c r="DQH46" s="680"/>
      <c r="DQI46" s="681"/>
      <c r="DQJ46" s="681"/>
      <c r="DQK46" s="681"/>
      <c r="DQL46" s="681"/>
      <c r="DQM46" s="682"/>
      <c r="DQN46" s="680"/>
      <c r="DQO46" s="681"/>
      <c r="DQP46" s="681"/>
      <c r="DQQ46" s="681"/>
      <c r="DQR46" s="681"/>
      <c r="DQS46" s="682"/>
      <c r="DQT46" s="552">
        <f>SUM(DQT15:DQV45)+SUM(DQX15:DQZ45)</f>
        <v>0</v>
      </c>
      <c r="DQU46" s="553"/>
      <c r="DQV46" s="553"/>
      <c r="DQW46" s="553"/>
      <c r="DQX46" s="553"/>
      <c r="DQY46" s="553"/>
      <c r="DQZ46" s="553"/>
      <c r="DRA46" s="554"/>
      <c r="DRB46" s="552">
        <f>SUM(DRB15:DRD45)+SUM(DRF15:DRH45)</f>
        <v>0</v>
      </c>
      <c r="DRC46" s="553"/>
      <c r="DRD46" s="553"/>
      <c r="DRE46" s="553"/>
      <c r="DRF46" s="553"/>
      <c r="DRG46" s="553"/>
      <c r="DRH46" s="553"/>
      <c r="DRI46" s="554"/>
      <c r="DRJ46" s="677">
        <f>SUM(DRJ15:DRK45)</f>
        <v>0</v>
      </c>
      <c r="DRK46" s="679"/>
      <c r="DRL46" s="677">
        <f>SUM(DRL15:DRN45)</f>
        <v>0</v>
      </c>
      <c r="DRM46" s="678"/>
      <c r="DRN46" s="679"/>
      <c r="DRO46" s="556"/>
      <c r="DRP46" s="557"/>
      <c r="DRQ46" s="557"/>
      <c r="DRR46" s="558"/>
      <c r="DRS46" s="674" t="s">
        <v>304</v>
      </c>
      <c r="DRT46" s="675"/>
      <c r="DRU46" s="675"/>
      <c r="DRV46" s="675"/>
      <c r="DRW46" s="675"/>
      <c r="DRX46" s="676"/>
      <c r="DRY46" s="677"/>
      <c r="DRZ46" s="678"/>
      <c r="DSA46" s="678"/>
      <c r="DSB46" s="678"/>
      <c r="DSC46" s="678"/>
      <c r="DSD46" s="679"/>
      <c r="DSE46" s="677"/>
      <c r="DSF46" s="678"/>
      <c r="DSG46" s="678"/>
      <c r="DSH46" s="678"/>
      <c r="DSI46" s="678"/>
      <c r="DSJ46" s="679"/>
      <c r="DSK46" s="680"/>
      <c r="DSL46" s="681"/>
      <c r="DSM46" s="681"/>
      <c r="DSN46" s="681"/>
      <c r="DSO46" s="681"/>
      <c r="DSP46" s="682"/>
      <c r="DSQ46" s="680"/>
      <c r="DSR46" s="681"/>
      <c r="DSS46" s="681"/>
      <c r="DST46" s="681"/>
      <c r="DSU46" s="681"/>
      <c r="DSV46" s="682"/>
      <c r="DSW46" s="552">
        <f>SUM(DSW15:DSY45)+SUM(DTA15:DTC45)</f>
        <v>0</v>
      </c>
      <c r="DSX46" s="553"/>
      <c r="DSY46" s="553"/>
      <c r="DSZ46" s="553"/>
      <c r="DTA46" s="553"/>
      <c r="DTB46" s="553"/>
      <c r="DTC46" s="553"/>
      <c r="DTD46" s="554"/>
      <c r="DTE46" s="552">
        <f>SUM(DTE15:DTG45)+SUM(DTI15:DTK45)</f>
        <v>0</v>
      </c>
      <c r="DTF46" s="553"/>
      <c r="DTG46" s="553"/>
      <c r="DTH46" s="553"/>
      <c r="DTI46" s="553"/>
      <c r="DTJ46" s="553"/>
      <c r="DTK46" s="553"/>
      <c r="DTL46" s="554"/>
      <c r="DTM46" s="677">
        <f>SUM(DTM15:DTN45)</f>
        <v>0</v>
      </c>
      <c r="DTN46" s="679"/>
      <c r="DTO46" s="677">
        <f>SUM(DTO15:DTQ45)</f>
        <v>0</v>
      </c>
      <c r="DTP46" s="678"/>
      <c r="DTQ46" s="679"/>
      <c r="DTR46" s="556"/>
      <c r="DTS46" s="557"/>
      <c r="DTT46" s="557"/>
      <c r="DTU46" s="558"/>
      <c r="DTV46" s="674" t="s">
        <v>304</v>
      </c>
      <c r="DTW46" s="675"/>
      <c r="DTX46" s="675"/>
      <c r="DTY46" s="675"/>
      <c r="DTZ46" s="675"/>
      <c r="DUA46" s="676"/>
      <c r="DUB46" s="677"/>
      <c r="DUC46" s="678"/>
      <c r="DUD46" s="678"/>
      <c r="DUE46" s="678"/>
      <c r="DUF46" s="678"/>
      <c r="DUG46" s="679"/>
      <c r="DUH46" s="677"/>
      <c r="DUI46" s="678"/>
      <c r="DUJ46" s="678"/>
      <c r="DUK46" s="678"/>
      <c r="DUL46" s="678"/>
      <c r="DUM46" s="679"/>
      <c r="DUN46" s="680"/>
      <c r="DUO46" s="681"/>
      <c r="DUP46" s="681"/>
      <c r="DUQ46" s="681"/>
      <c r="DUR46" s="681"/>
      <c r="DUS46" s="682"/>
      <c r="DUT46" s="680"/>
      <c r="DUU46" s="681"/>
      <c r="DUV46" s="681"/>
      <c r="DUW46" s="681"/>
      <c r="DUX46" s="681"/>
      <c r="DUY46" s="682"/>
      <c r="DUZ46" s="552">
        <f>SUM(DUZ15:DVB45)+SUM(DVD15:DVF45)</f>
        <v>0</v>
      </c>
      <c r="DVA46" s="553"/>
      <c r="DVB46" s="553"/>
      <c r="DVC46" s="553"/>
      <c r="DVD46" s="553"/>
      <c r="DVE46" s="553"/>
      <c r="DVF46" s="553"/>
      <c r="DVG46" s="554"/>
      <c r="DVH46" s="552">
        <f>SUM(DVH15:DVJ45)+SUM(DVL15:DVN45)</f>
        <v>0</v>
      </c>
      <c r="DVI46" s="553"/>
      <c r="DVJ46" s="553"/>
      <c r="DVK46" s="553"/>
      <c r="DVL46" s="553"/>
      <c r="DVM46" s="553"/>
      <c r="DVN46" s="553"/>
      <c r="DVO46" s="554"/>
      <c r="DVP46" s="677">
        <f>SUM(DVP15:DVQ45)</f>
        <v>0</v>
      </c>
      <c r="DVQ46" s="679"/>
      <c r="DVR46" s="677">
        <f>SUM(DVR15:DVT45)</f>
        <v>0</v>
      </c>
      <c r="DVS46" s="678"/>
      <c r="DVT46" s="679"/>
      <c r="DVU46" s="556"/>
      <c r="DVV46" s="557"/>
      <c r="DVW46" s="557"/>
      <c r="DVX46" s="558"/>
    </row>
    <row r="47" spans="1:3300" ht="39" customHeight="1">
      <c r="A47" s="559" t="s">
        <v>305</v>
      </c>
      <c r="B47" s="560"/>
      <c r="C47" s="560"/>
      <c r="D47" s="560"/>
      <c r="E47" s="560"/>
      <c r="F47" s="560"/>
      <c r="G47" s="686"/>
      <c r="H47" s="687"/>
      <c r="I47" s="687"/>
      <c r="J47" s="687"/>
      <c r="K47" s="687"/>
      <c r="L47" s="687"/>
      <c r="M47" s="687"/>
      <c r="N47" s="687"/>
      <c r="O47" s="687"/>
      <c r="P47" s="687"/>
      <c r="Q47" s="687"/>
      <c r="R47" s="687"/>
      <c r="S47" s="687"/>
      <c r="T47" s="687"/>
      <c r="U47" s="687"/>
      <c r="V47" s="687"/>
      <c r="W47" s="687"/>
      <c r="X47" s="687"/>
      <c r="Y47" s="687"/>
      <c r="Z47" s="687"/>
      <c r="AA47" s="687"/>
      <c r="AB47" s="687"/>
      <c r="AC47" s="687"/>
      <c r="AD47" s="688"/>
      <c r="AE47" s="721">
        <f>AE46-AU46</f>
        <v>0</v>
      </c>
      <c r="AF47" s="721"/>
      <c r="AG47" s="721"/>
      <c r="AH47" s="721"/>
      <c r="AI47" s="721"/>
      <c r="AJ47" s="721"/>
      <c r="AK47" s="721"/>
      <c r="AL47" s="721"/>
      <c r="AM47" s="721">
        <f>AM46-AW46</f>
        <v>0</v>
      </c>
      <c r="AN47" s="721"/>
      <c r="AO47" s="721"/>
      <c r="AP47" s="721"/>
      <c r="AQ47" s="721"/>
      <c r="AR47" s="721"/>
      <c r="AS47" s="721"/>
      <c r="AT47" s="721"/>
      <c r="AU47" s="562" t="s">
        <v>311</v>
      </c>
      <c r="AV47" s="563"/>
      <c r="AW47" s="563"/>
      <c r="AX47" s="563"/>
      <c r="AY47" s="563"/>
      <c r="AZ47" s="563"/>
      <c r="BA47" s="563"/>
      <c r="BB47" s="563"/>
      <c r="BC47" s="564"/>
      <c r="BD47" s="683" t="s">
        <v>305</v>
      </c>
      <c r="BE47" s="684"/>
      <c r="BF47" s="684"/>
      <c r="BG47" s="684"/>
      <c r="BH47" s="684"/>
      <c r="BI47" s="685"/>
      <c r="BJ47" s="686"/>
      <c r="BK47" s="687"/>
      <c r="BL47" s="687"/>
      <c r="BM47" s="687"/>
      <c r="BN47" s="687"/>
      <c r="BO47" s="687"/>
      <c r="BP47" s="687"/>
      <c r="BQ47" s="687"/>
      <c r="BR47" s="687"/>
      <c r="BS47" s="687"/>
      <c r="BT47" s="687"/>
      <c r="BU47" s="687"/>
      <c r="BV47" s="687"/>
      <c r="BW47" s="687"/>
      <c r="BX47" s="687"/>
      <c r="BY47" s="687"/>
      <c r="BZ47" s="687"/>
      <c r="CA47" s="687"/>
      <c r="CB47" s="687"/>
      <c r="CC47" s="687"/>
      <c r="CD47" s="687"/>
      <c r="CE47" s="687"/>
      <c r="CF47" s="687"/>
      <c r="CG47" s="688"/>
      <c r="CH47" s="689">
        <f>CH46-CX46</f>
        <v>0</v>
      </c>
      <c r="CI47" s="690"/>
      <c r="CJ47" s="690"/>
      <c r="CK47" s="690"/>
      <c r="CL47" s="690"/>
      <c r="CM47" s="690"/>
      <c r="CN47" s="690"/>
      <c r="CO47" s="691"/>
      <c r="CP47" s="689">
        <f>CP46-CZ46</f>
        <v>0</v>
      </c>
      <c r="CQ47" s="690"/>
      <c r="CR47" s="690"/>
      <c r="CS47" s="690"/>
      <c r="CT47" s="690"/>
      <c r="CU47" s="690"/>
      <c r="CV47" s="690"/>
      <c r="CW47" s="691"/>
      <c r="CX47" s="562" t="s">
        <v>311</v>
      </c>
      <c r="CY47" s="563"/>
      <c r="CZ47" s="563"/>
      <c r="DA47" s="563"/>
      <c r="DB47" s="563"/>
      <c r="DC47" s="563"/>
      <c r="DD47" s="563"/>
      <c r="DE47" s="563"/>
      <c r="DF47" s="564"/>
      <c r="DG47" s="683" t="s">
        <v>305</v>
      </c>
      <c r="DH47" s="684"/>
      <c r="DI47" s="684"/>
      <c r="DJ47" s="684"/>
      <c r="DK47" s="684"/>
      <c r="DL47" s="685"/>
      <c r="DM47" s="686"/>
      <c r="DN47" s="687"/>
      <c r="DO47" s="687"/>
      <c r="DP47" s="687"/>
      <c r="DQ47" s="687"/>
      <c r="DR47" s="687"/>
      <c r="DS47" s="687"/>
      <c r="DT47" s="687"/>
      <c r="DU47" s="687"/>
      <c r="DV47" s="687"/>
      <c r="DW47" s="687"/>
      <c r="DX47" s="687"/>
      <c r="DY47" s="687"/>
      <c r="DZ47" s="687"/>
      <c r="EA47" s="687"/>
      <c r="EB47" s="687"/>
      <c r="EC47" s="687"/>
      <c r="ED47" s="687"/>
      <c r="EE47" s="687"/>
      <c r="EF47" s="687"/>
      <c r="EG47" s="687"/>
      <c r="EH47" s="687"/>
      <c r="EI47" s="687"/>
      <c r="EJ47" s="688"/>
      <c r="EK47" s="689">
        <f>EK46-FA46</f>
        <v>0</v>
      </c>
      <c r="EL47" s="690"/>
      <c r="EM47" s="690"/>
      <c r="EN47" s="690"/>
      <c r="EO47" s="690"/>
      <c r="EP47" s="690"/>
      <c r="EQ47" s="690"/>
      <c r="ER47" s="691"/>
      <c r="ES47" s="689">
        <f>ES46-FC46</f>
        <v>0</v>
      </c>
      <c r="ET47" s="690"/>
      <c r="EU47" s="690"/>
      <c r="EV47" s="690"/>
      <c r="EW47" s="690"/>
      <c r="EX47" s="690"/>
      <c r="EY47" s="690"/>
      <c r="EZ47" s="691"/>
      <c r="FA47" s="562" t="s">
        <v>311</v>
      </c>
      <c r="FB47" s="563"/>
      <c r="FC47" s="563"/>
      <c r="FD47" s="563"/>
      <c r="FE47" s="563"/>
      <c r="FF47" s="563"/>
      <c r="FG47" s="563"/>
      <c r="FH47" s="563"/>
      <c r="FI47" s="564"/>
      <c r="FJ47" s="683" t="s">
        <v>305</v>
      </c>
      <c r="FK47" s="684"/>
      <c r="FL47" s="684"/>
      <c r="FM47" s="684"/>
      <c r="FN47" s="684"/>
      <c r="FO47" s="685"/>
      <c r="FP47" s="686"/>
      <c r="FQ47" s="687"/>
      <c r="FR47" s="687"/>
      <c r="FS47" s="687"/>
      <c r="FT47" s="687"/>
      <c r="FU47" s="687"/>
      <c r="FV47" s="687"/>
      <c r="FW47" s="687"/>
      <c r="FX47" s="687"/>
      <c r="FY47" s="687"/>
      <c r="FZ47" s="687"/>
      <c r="GA47" s="687"/>
      <c r="GB47" s="687"/>
      <c r="GC47" s="687"/>
      <c r="GD47" s="687"/>
      <c r="GE47" s="687"/>
      <c r="GF47" s="687"/>
      <c r="GG47" s="687"/>
      <c r="GH47" s="687"/>
      <c r="GI47" s="687"/>
      <c r="GJ47" s="687"/>
      <c r="GK47" s="687"/>
      <c r="GL47" s="687"/>
      <c r="GM47" s="688"/>
      <c r="GN47" s="689">
        <f>GN46-HD46</f>
        <v>0</v>
      </c>
      <c r="GO47" s="690"/>
      <c r="GP47" s="690"/>
      <c r="GQ47" s="690"/>
      <c r="GR47" s="690"/>
      <c r="GS47" s="690"/>
      <c r="GT47" s="690"/>
      <c r="GU47" s="691"/>
      <c r="GV47" s="689">
        <f>GV46-HF46</f>
        <v>0</v>
      </c>
      <c r="GW47" s="690"/>
      <c r="GX47" s="690"/>
      <c r="GY47" s="690"/>
      <c r="GZ47" s="690"/>
      <c r="HA47" s="690"/>
      <c r="HB47" s="690"/>
      <c r="HC47" s="691"/>
      <c r="HD47" s="562" t="s">
        <v>311</v>
      </c>
      <c r="HE47" s="563"/>
      <c r="HF47" s="563"/>
      <c r="HG47" s="563"/>
      <c r="HH47" s="563"/>
      <c r="HI47" s="563"/>
      <c r="HJ47" s="563"/>
      <c r="HK47" s="563"/>
      <c r="HL47" s="564"/>
      <c r="HM47" s="683" t="s">
        <v>305</v>
      </c>
      <c r="HN47" s="684"/>
      <c r="HO47" s="684"/>
      <c r="HP47" s="684"/>
      <c r="HQ47" s="684"/>
      <c r="HR47" s="685"/>
      <c r="HS47" s="686"/>
      <c r="HT47" s="687"/>
      <c r="HU47" s="687"/>
      <c r="HV47" s="687"/>
      <c r="HW47" s="687"/>
      <c r="HX47" s="687"/>
      <c r="HY47" s="687"/>
      <c r="HZ47" s="687"/>
      <c r="IA47" s="687"/>
      <c r="IB47" s="687"/>
      <c r="IC47" s="687"/>
      <c r="ID47" s="687"/>
      <c r="IE47" s="687"/>
      <c r="IF47" s="687"/>
      <c r="IG47" s="687"/>
      <c r="IH47" s="687"/>
      <c r="II47" s="687"/>
      <c r="IJ47" s="687"/>
      <c r="IK47" s="687"/>
      <c r="IL47" s="687"/>
      <c r="IM47" s="687"/>
      <c r="IN47" s="687"/>
      <c r="IO47" s="687"/>
      <c r="IP47" s="688"/>
      <c r="IQ47" s="689">
        <f>IQ46-JG46</f>
        <v>0</v>
      </c>
      <c r="IR47" s="690"/>
      <c r="IS47" s="690"/>
      <c r="IT47" s="690"/>
      <c r="IU47" s="690"/>
      <c r="IV47" s="690"/>
      <c r="IW47" s="690"/>
      <c r="IX47" s="691"/>
      <c r="IY47" s="689">
        <f>IY46-JI46</f>
        <v>0</v>
      </c>
      <c r="IZ47" s="690"/>
      <c r="JA47" s="690"/>
      <c r="JB47" s="690"/>
      <c r="JC47" s="690"/>
      <c r="JD47" s="690"/>
      <c r="JE47" s="690"/>
      <c r="JF47" s="691"/>
      <c r="JG47" s="562" t="s">
        <v>311</v>
      </c>
      <c r="JH47" s="563"/>
      <c r="JI47" s="563"/>
      <c r="JJ47" s="563"/>
      <c r="JK47" s="563"/>
      <c r="JL47" s="563"/>
      <c r="JM47" s="563"/>
      <c r="JN47" s="563"/>
      <c r="JO47" s="564"/>
      <c r="JP47" s="683" t="s">
        <v>305</v>
      </c>
      <c r="JQ47" s="684"/>
      <c r="JR47" s="684"/>
      <c r="JS47" s="684"/>
      <c r="JT47" s="684"/>
      <c r="JU47" s="685"/>
      <c r="JV47" s="686"/>
      <c r="JW47" s="687"/>
      <c r="JX47" s="687"/>
      <c r="JY47" s="687"/>
      <c r="JZ47" s="687"/>
      <c r="KA47" s="687"/>
      <c r="KB47" s="687"/>
      <c r="KC47" s="687"/>
      <c r="KD47" s="687"/>
      <c r="KE47" s="687"/>
      <c r="KF47" s="687"/>
      <c r="KG47" s="687"/>
      <c r="KH47" s="687"/>
      <c r="KI47" s="687"/>
      <c r="KJ47" s="687"/>
      <c r="KK47" s="687"/>
      <c r="KL47" s="687"/>
      <c r="KM47" s="687"/>
      <c r="KN47" s="687"/>
      <c r="KO47" s="687"/>
      <c r="KP47" s="687"/>
      <c r="KQ47" s="687"/>
      <c r="KR47" s="687"/>
      <c r="KS47" s="688"/>
      <c r="KT47" s="689">
        <f>KT46-LJ46</f>
        <v>0</v>
      </c>
      <c r="KU47" s="690"/>
      <c r="KV47" s="690"/>
      <c r="KW47" s="690"/>
      <c r="KX47" s="690"/>
      <c r="KY47" s="690"/>
      <c r="KZ47" s="690"/>
      <c r="LA47" s="691"/>
      <c r="LB47" s="689">
        <f>LB46-LL46</f>
        <v>0</v>
      </c>
      <c r="LC47" s="690"/>
      <c r="LD47" s="690"/>
      <c r="LE47" s="690"/>
      <c r="LF47" s="690"/>
      <c r="LG47" s="690"/>
      <c r="LH47" s="690"/>
      <c r="LI47" s="691"/>
      <c r="LJ47" s="562" t="s">
        <v>311</v>
      </c>
      <c r="LK47" s="563"/>
      <c r="LL47" s="563"/>
      <c r="LM47" s="563"/>
      <c r="LN47" s="563"/>
      <c r="LO47" s="563"/>
      <c r="LP47" s="563"/>
      <c r="LQ47" s="563"/>
      <c r="LR47" s="564"/>
      <c r="LS47" s="683" t="s">
        <v>305</v>
      </c>
      <c r="LT47" s="684"/>
      <c r="LU47" s="684"/>
      <c r="LV47" s="684"/>
      <c r="LW47" s="684"/>
      <c r="LX47" s="685"/>
      <c r="LY47" s="686"/>
      <c r="LZ47" s="687"/>
      <c r="MA47" s="687"/>
      <c r="MB47" s="687"/>
      <c r="MC47" s="687"/>
      <c r="MD47" s="687"/>
      <c r="ME47" s="687"/>
      <c r="MF47" s="687"/>
      <c r="MG47" s="687"/>
      <c r="MH47" s="687"/>
      <c r="MI47" s="687"/>
      <c r="MJ47" s="687"/>
      <c r="MK47" s="687"/>
      <c r="ML47" s="687"/>
      <c r="MM47" s="687"/>
      <c r="MN47" s="687"/>
      <c r="MO47" s="687"/>
      <c r="MP47" s="687"/>
      <c r="MQ47" s="687"/>
      <c r="MR47" s="687"/>
      <c r="MS47" s="687"/>
      <c r="MT47" s="687"/>
      <c r="MU47" s="687"/>
      <c r="MV47" s="688"/>
      <c r="MW47" s="689">
        <f>MW46-NM46</f>
        <v>0</v>
      </c>
      <c r="MX47" s="690"/>
      <c r="MY47" s="690"/>
      <c r="MZ47" s="690"/>
      <c r="NA47" s="690"/>
      <c r="NB47" s="690"/>
      <c r="NC47" s="690"/>
      <c r="ND47" s="691"/>
      <c r="NE47" s="689">
        <f>NE46-NO46</f>
        <v>0</v>
      </c>
      <c r="NF47" s="690"/>
      <c r="NG47" s="690"/>
      <c r="NH47" s="690"/>
      <c r="NI47" s="690"/>
      <c r="NJ47" s="690"/>
      <c r="NK47" s="690"/>
      <c r="NL47" s="691"/>
      <c r="NM47" s="562" t="s">
        <v>311</v>
      </c>
      <c r="NN47" s="563"/>
      <c r="NO47" s="563"/>
      <c r="NP47" s="563"/>
      <c r="NQ47" s="563"/>
      <c r="NR47" s="563"/>
      <c r="NS47" s="563"/>
      <c r="NT47" s="563"/>
      <c r="NU47" s="564"/>
      <c r="NV47" s="683" t="s">
        <v>305</v>
      </c>
      <c r="NW47" s="684"/>
      <c r="NX47" s="684"/>
      <c r="NY47" s="684"/>
      <c r="NZ47" s="684"/>
      <c r="OA47" s="685"/>
      <c r="OB47" s="686"/>
      <c r="OC47" s="687"/>
      <c r="OD47" s="687"/>
      <c r="OE47" s="687"/>
      <c r="OF47" s="687"/>
      <c r="OG47" s="687"/>
      <c r="OH47" s="687"/>
      <c r="OI47" s="687"/>
      <c r="OJ47" s="687"/>
      <c r="OK47" s="687"/>
      <c r="OL47" s="687"/>
      <c r="OM47" s="687"/>
      <c r="ON47" s="687"/>
      <c r="OO47" s="687"/>
      <c r="OP47" s="687"/>
      <c r="OQ47" s="687"/>
      <c r="OR47" s="687"/>
      <c r="OS47" s="687"/>
      <c r="OT47" s="687"/>
      <c r="OU47" s="687"/>
      <c r="OV47" s="687"/>
      <c r="OW47" s="687"/>
      <c r="OX47" s="687"/>
      <c r="OY47" s="688"/>
      <c r="OZ47" s="689">
        <f>OZ46-PP46</f>
        <v>0</v>
      </c>
      <c r="PA47" s="690"/>
      <c r="PB47" s="690"/>
      <c r="PC47" s="690"/>
      <c r="PD47" s="690"/>
      <c r="PE47" s="690"/>
      <c r="PF47" s="690"/>
      <c r="PG47" s="691"/>
      <c r="PH47" s="689">
        <f>PH46-PR46</f>
        <v>0</v>
      </c>
      <c r="PI47" s="690"/>
      <c r="PJ47" s="690"/>
      <c r="PK47" s="690"/>
      <c r="PL47" s="690"/>
      <c r="PM47" s="690"/>
      <c r="PN47" s="690"/>
      <c r="PO47" s="691"/>
      <c r="PP47" s="562" t="s">
        <v>311</v>
      </c>
      <c r="PQ47" s="563"/>
      <c r="PR47" s="563"/>
      <c r="PS47" s="563"/>
      <c r="PT47" s="563"/>
      <c r="PU47" s="563"/>
      <c r="PV47" s="563"/>
      <c r="PW47" s="563"/>
      <c r="PX47" s="564"/>
      <c r="PY47" s="683" t="s">
        <v>305</v>
      </c>
      <c r="PZ47" s="684"/>
      <c r="QA47" s="684"/>
      <c r="QB47" s="684"/>
      <c r="QC47" s="684"/>
      <c r="QD47" s="685"/>
      <c r="QE47" s="686"/>
      <c r="QF47" s="687"/>
      <c r="QG47" s="687"/>
      <c r="QH47" s="687"/>
      <c r="QI47" s="687"/>
      <c r="QJ47" s="687"/>
      <c r="QK47" s="687"/>
      <c r="QL47" s="687"/>
      <c r="QM47" s="687"/>
      <c r="QN47" s="687"/>
      <c r="QO47" s="687"/>
      <c r="QP47" s="687"/>
      <c r="QQ47" s="687"/>
      <c r="QR47" s="687"/>
      <c r="QS47" s="687"/>
      <c r="QT47" s="687"/>
      <c r="QU47" s="687"/>
      <c r="QV47" s="687"/>
      <c r="QW47" s="687"/>
      <c r="QX47" s="687"/>
      <c r="QY47" s="687"/>
      <c r="QZ47" s="687"/>
      <c r="RA47" s="687"/>
      <c r="RB47" s="688"/>
      <c r="RC47" s="689">
        <f>RC46-RS46</f>
        <v>0</v>
      </c>
      <c r="RD47" s="690"/>
      <c r="RE47" s="690"/>
      <c r="RF47" s="690"/>
      <c r="RG47" s="690"/>
      <c r="RH47" s="690"/>
      <c r="RI47" s="690"/>
      <c r="RJ47" s="691"/>
      <c r="RK47" s="689">
        <f>RK46-RU46</f>
        <v>0</v>
      </c>
      <c r="RL47" s="690"/>
      <c r="RM47" s="690"/>
      <c r="RN47" s="690"/>
      <c r="RO47" s="690"/>
      <c r="RP47" s="690"/>
      <c r="RQ47" s="690"/>
      <c r="RR47" s="691"/>
      <c r="RS47" s="562" t="s">
        <v>311</v>
      </c>
      <c r="RT47" s="563"/>
      <c r="RU47" s="563"/>
      <c r="RV47" s="563"/>
      <c r="RW47" s="563"/>
      <c r="RX47" s="563"/>
      <c r="RY47" s="563"/>
      <c r="RZ47" s="563"/>
      <c r="SA47" s="564"/>
      <c r="SB47" s="683" t="s">
        <v>305</v>
      </c>
      <c r="SC47" s="684"/>
      <c r="SD47" s="684"/>
      <c r="SE47" s="684"/>
      <c r="SF47" s="684"/>
      <c r="SG47" s="685"/>
      <c r="SH47" s="686"/>
      <c r="SI47" s="687"/>
      <c r="SJ47" s="687"/>
      <c r="SK47" s="687"/>
      <c r="SL47" s="687"/>
      <c r="SM47" s="687"/>
      <c r="SN47" s="687"/>
      <c r="SO47" s="687"/>
      <c r="SP47" s="687"/>
      <c r="SQ47" s="687"/>
      <c r="SR47" s="687"/>
      <c r="SS47" s="687"/>
      <c r="ST47" s="687"/>
      <c r="SU47" s="687"/>
      <c r="SV47" s="687"/>
      <c r="SW47" s="687"/>
      <c r="SX47" s="687"/>
      <c r="SY47" s="687"/>
      <c r="SZ47" s="687"/>
      <c r="TA47" s="687"/>
      <c r="TB47" s="687"/>
      <c r="TC47" s="687"/>
      <c r="TD47" s="687"/>
      <c r="TE47" s="688"/>
      <c r="TF47" s="689">
        <f>TF46-TV46</f>
        <v>0</v>
      </c>
      <c r="TG47" s="690"/>
      <c r="TH47" s="690"/>
      <c r="TI47" s="690"/>
      <c r="TJ47" s="690"/>
      <c r="TK47" s="690"/>
      <c r="TL47" s="690"/>
      <c r="TM47" s="691"/>
      <c r="TN47" s="689">
        <f>TN46-TX46</f>
        <v>0</v>
      </c>
      <c r="TO47" s="690"/>
      <c r="TP47" s="690"/>
      <c r="TQ47" s="690"/>
      <c r="TR47" s="690"/>
      <c r="TS47" s="690"/>
      <c r="TT47" s="690"/>
      <c r="TU47" s="691"/>
      <c r="TV47" s="562" t="s">
        <v>311</v>
      </c>
      <c r="TW47" s="563"/>
      <c r="TX47" s="563"/>
      <c r="TY47" s="563"/>
      <c r="TZ47" s="563"/>
      <c r="UA47" s="563"/>
      <c r="UB47" s="563"/>
      <c r="UC47" s="563"/>
      <c r="UD47" s="564"/>
      <c r="UE47" s="683" t="s">
        <v>305</v>
      </c>
      <c r="UF47" s="684"/>
      <c r="UG47" s="684"/>
      <c r="UH47" s="684"/>
      <c r="UI47" s="684"/>
      <c r="UJ47" s="685"/>
      <c r="UK47" s="686"/>
      <c r="UL47" s="687"/>
      <c r="UM47" s="687"/>
      <c r="UN47" s="687"/>
      <c r="UO47" s="687"/>
      <c r="UP47" s="687"/>
      <c r="UQ47" s="687"/>
      <c r="UR47" s="687"/>
      <c r="US47" s="687"/>
      <c r="UT47" s="687"/>
      <c r="UU47" s="687"/>
      <c r="UV47" s="687"/>
      <c r="UW47" s="687"/>
      <c r="UX47" s="687"/>
      <c r="UY47" s="687"/>
      <c r="UZ47" s="687"/>
      <c r="VA47" s="687"/>
      <c r="VB47" s="687"/>
      <c r="VC47" s="687"/>
      <c r="VD47" s="687"/>
      <c r="VE47" s="687"/>
      <c r="VF47" s="687"/>
      <c r="VG47" s="687"/>
      <c r="VH47" s="688"/>
      <c r="VI47" s="689">
        <f>VI46-VY46</f>
        <v>0</v>
      </c>
      <c r="VJ47" s="690"/>
      <c r="VK47" s="690"/>
      <c r="VL47" s="690"/>
      <c r="VM47" s="690"/>
      <c r="VN47" s="690"/>
      <c r="VO47" s="690"/>
      <c r="VP47" s="691"/>
      <c r="VQ47" s="689">
        <f>VQ46-WA46</f>
        <v>0</v>
      </c>
      <c r="VR47" s="690"/>
      <c r="VS47" s="690"/>
      <c r="VT47" s="690"/>
      <c r="VU47" s="690"/>
      <c r="VV47" s="690"/>
      <c r="VW47" s="690"/>
      <c r="VX47" s="691"/>
      <c r="VY47" s="562" t="s">
        <v>311</v>
      </c>
      <c r="VZ47" s="563"/>
      <c r="WA47" s="563"/>
      <c r="WB47" s="563"/>
      <c r="WC47" s="563"/>
      <c r="WD47" s="563"/>
      <c r="WE47" s="563"/>
      <c r="WF47" s="563"/>
      <c r="WG47" s="564"/>
      <c r="WH47" s="683" t="s">
        <v>305</v>
      </c>
      <c r="WI47" s="684"/>
      <c r="WJ47" s="684"/>
      <c r="WK47" s="684"/>
      <c r="WL47" s="684"/>
      <c r="WM47" s="685"/>
      <c r="WN47" s="686"/>
      <c r="WO47" s="687"/>
      <c r="WP47" s="687"/>
      <c r="WQ47" s="687"/>
      <c r="WR47" s="687"/>
      <c r="WS47" s="687"/>
      <c r="WT47" s="687"/>
      <c r="WU47" s="687"/>
      <c r="WV47" s="687"/>
      <c r="WW47" s="687"/>
      <c r="WX47" s="687"/>
      <c r="WY47" s="687"/>
      <c r="WZ47" s="687"/>
      <c r="XA47" s="687"/>
      <c r="XB47" s="687"/>
      <c r="XC47" s="687"/>
      <c r="XD47" s="687"/>
      <c r="XE47" s="687"/>
      <c r="XF47" s="687"/>
      <c r="XG47" s="687"/>
      <c r="XH47" s="687"/>
      <c r="XI47" s="687"/>
      <c r="XJ47" s="687"/>
      <c r="XK47" s="688"/>
      <c r="XL47" s="689">
        <f>XL46-YB46</f>
        <v>0</v>
      </c>
      <c r="XM47" s="690"/>
      <c r="XN47" s="690"/>
      <c r="XO47" s="690"/>
      <c r="XP47" s="690"/>
      <c r="XQ47" s="690"/>
      <c r="XR47" s="690"/>
      <c r="XS47" s="691"/>
      <c r="XT47" s="689">
        <f>XT46-YD46</f>
        <v>0</v>
      </c>
      <c r="XU47" s="690"/>
      <c r="XV47" s="690"/>
      <c r="XW47" s="690"/>
      <c r="XX47" s="690"/>
      <c r="XY47" s="690"/>
      <c r="XZ47" s="690"/>
      <c r="YA47" s="691"/>
      <c r="YB47" s="562" t="s">
        <v>311</v>
      </c>
      <c r="YC47" s="563"/>
      <c r="YD47" s="563"/>
      <c r="YE47" s="563"/>
      <c r="YF47" s="563"/>
      <c r="YG47" s="563"/>
      <c r="YH47" s="563"/>
      <c r="YI47" s="563"/>
      <c r="YJ47" s="564"/>
      <c r="YK47" s="683" t="s">
        <v>305</v>
      </c>
      <c r="YL47" s="684"/>
      <c r="YM47" s="684"/>
      <c r="YN47" s="684"/>
      <c r="YO47" s="684"/>
      <c r="YP47" s="685"/>
      <c r="YQ47" s="686"/>
      <c r="YR47" s="687"/>
      <c r="YS47" s="687"/>
      <c r="YT47" s="687"/>
      <c r="YU47" s="687"/>
      <c r="YV47" s="687"/>
      <c r="YW47" s="687"/>
      <c r="YX47" s="687"/>
      <c r="YY47" s="687"/>
      <c r="YZ47" s="687"/>
      <c r="ZA47" s="687"/>
      <c r="ZB47" s="687"/>
      <c r="ZC47" s="687"/>
      <c r="ZD47" s="687"/>
      <c r="ZE47" s="687"/>
      <c r="ZF47" s="687"/>
      <c r="ZG47" s="687"/>
      <c r="ZH47" s="687"/>
      <c r="ZI47" s="687"/>
      <c r="ZJ47" s="687"/>
      <c r="ZK47" s="687"/>
      <c r="ZL47" s="687"/>
      <c r="ZM47" s="687"/>
      <c r="ZN47" s="688"/>
      <c r="ZO47" s="689">
        <f>ZO46-AAE46</f>
        <v>0</v>
      </c>
      <c r="ZP47" s="690"/>
      <c r="ZQ47" s="690"/>
      <c r="ZR47" s="690"/>
      <c r="ZS47" s="690"/>
      <c r="ZT47" s="690"/>
      <c r="ZU47" s="690"/>
      <c r="ZV47" s="691"/>
      <c r="ZW47" s="689">
        <f>ZW46-AAG46</f>
        <v>0</v>
      </c>
      <c r="ZX47" s="690"/>
      <c r="ZY47" s="690"/>
      <c r="ZZ47" s="690"/>
      <c r="AAA47" s="690"/>
      <c r="AAB47" s="690"/>
      <c r="AAC47" s="690"/>
      <c r="AAD47" s="691"/>
      <c r="AAE47" s="562" t="s">
        <v>311</v>
      </c>
      <c r="AAF47" s="563"/>
      <c r="AAG47" s="563"/>
      <c r="AAH47" s="563"/>
      <c r="AAI47" s="563"/>
      <c r="AAJ47" s="563"/>
      <c r="AAK47" s="563"/>
      <c r="AAL47" s="563"/>
      <c r="AAM47" s="564"/>
      <c r="AAN47" s="683" t="s">
        <v>305</v>
      </c>
      <c r="AAO47" s="684"/>
      <c r="AAP47" s="684"/>
      <c r="AAQ47" s="684"/>
      <c r="AAR47" s="684"/>
      <c r="AAS47" s="685"/>
      <c r="AAT47" s="686"/>
      <c r="AAU47" s="687"/>
      <c r="AAV47" s="687"/>
      <c r="AAW47" s="687"/>
      <c r="AAX47" s="687"/>
      <c r="AAY47" s="687"/>
      <c r="AAZ47" s="687"/>
      <c r="ABA47" s="687"/>
      <c r="ABB47" s="687"/>
      <c r="ABC47" s="687"/>
      <c r="ABD47" s="687"/>
      <c r="ABE47" s="687"/>
      <c r="ABF47" s="687"/>
      <c r="ABG47" s="687"/>
      <c r="ABH47" s="687"/>
      <c r="ABI47" s="687"/>
      <c r="ABJ47" s="687"/>
      <c r="ABK47" s="687"/>
      <c r="ABL47" s="687"/>
      <c r="ABM47" s="687"/>
      <c r="ABN47" s="687"/>
      <c r="ABO47" s="687"/>
      <c r="ABP47" s="687"/>
      <c r="ABQ47" s="688"/>
      <c r="ABR47" s="689">
        <f>ABR46-ACH46</f>
        <v>0</v>
      </c>
      <c r="ABS47" s="690"/>
      <c r="ABT47" s="690"/>
      <c r="ABU47" s="690"/>
      <c r="ABV47" s="690"/>
      <c r="ABW47" s="690"/>
      <c r="ABX47" s="690"/>
      <c r="ABY47" s="691"/>
      <c r="ABZ47" s="689">
        <f>ABZ46-ACJ46</f>
        <v>0</v>
      </c>
      <c r="ACA47" s="690"/>
      <c r="ACB47" s="690"/>
      <c r="ACC47" s="690"/>
      <c r="ACD47" s="690"/>
      <c r="ACE47" s="690"/>
      <c r="ACF47" s="690"/>
      <c r="ACG47" s="691"/>
      <c r="ACH47" s="562" t="s">
        <v>311</v>
      </c>
      <c r="ACI47" s="563"/>
      <c r="ACJ47" s="563"/>
      <c r="ACK47" s="563"/>
      <c r="ACL47" s="563"/>
      <c r="ACM47" s="563"/>
      <c r="ACN47" s="563"/>
      <c r="ACO47" s="563"/>
      <c r="ACP47" s="564"/>
      <c r="ACQ47" s="683" t="s">
        <v>305</v>
      </c>
      <c r="ACR47" s="684"/>
      <c r="ACS47" s="684"/>
      <c r="ACT47" s="684"/>
      <c r="ACU47" s="684"/>
      <c r="ACV47" s="685"/>
      <c r="ACW47" s="686"/>
      <c r="ACX47" s="687"/>
      <c r="ACY47" s="687"/>
      <c r="ACZ47" s="687"/>
      <c r="ADA47" s="687"/>
      <c r="ADB47" s="687"/>
      <c r="ADC47" s="687"/>
      <c r="ADD47" s="687"/>
      <c r="ADE47" s="687"/>
      <c r="ADF47" s="687"/>
      <c r="ADG47" s="687"/>
      <c r="ADH47" s="687"/>
      <c r="ADI47" s="687"/>
      <c r="ADJ47" s="687"/>
      <c r="ADK47" s="687"/>
      <c r="ADL47" s="687"/>
      <c r="ADM47" s="687"/>
      <c r="ADN47" s="687"/>
      <c r="ADO47" s="687"/>
      <c r="ADP47" s="687"/>
      <c r="ADQ47" s="687"/>
      <c r="ADR47" s="687"/>
      <c r="ADS47" s="687"/>
      <c r="ADT47" s="688"/>
      <c r="ADU47" s="689">
        <f>ADU46-AEK46</f>
        <v>0</v>
      </c>
      <c r="ADV47" s="690"/>
      <c r="ADW47" s="690"/>
      <c r="ADX47" s="690"/>
      <c r="ADY47" s="690"/>
      <c r="ADZ47" s="690"/>
      <c r="AEA47" s="690"/>
      <c r="AEB47" s="691"/>
      <c r="AEC47" s="689">
        <f>AEC46-AEM46</f>
        <v>0</v>
      </c>
      <c r="AED47" s="690"/>
      <c r="AEE47" s="690"/>
      <c r="AEF47" s="690"/>
      <c r="AEG47" s="690"/>
      <c r="AEH47" s="690"/>
      <c r="AEI47" s="690"/>
      <c r="AEJ47" s="691"/>
      <c r="AEK47" s="562" t="s">
        <v>311</v>
      </c>
      <c r="AEL47" s="563"/>
      <c r="AEM47" s="563"/>
      <c r="AEN47" s="563"/>
      <c r="AEO47" s="563"/>
      <c r="AEP47" s="563"/>
      <c r="AEQ47" s="563"/>
      <c r="AER47" s="563"/>
      <c r="AES47" s="564"/>
      <c r="AET47" s="683" t="s">
        <v>305</v>
      </c>
      <c r="AEU47" s="684"/>
      <c r="AEV47" s="684"/>
      <c r="AEW47" s="684"/>
      <c r="AEX47" s="684"/>
      <c r="AEY47" s="685"/>
      <c r="AEZ47" s="686"/>
      <c r="AFA47" s="687"/>
      <c r="AFB47" s="687"/>
      <c r="AFC47" s="687"/>
      <c r="AFD47" s="687"/>
      <c r="AFE47" s="687"/>
      <c r="AFF47" s="687"/>
      <c r="AFG47" s="687"/>
      <c r="AFH47" s="687"/>
      <c r="AFI47" s="687"/>
      <c r="AFJ47" s="687"/>
      <c r="AFK47" s="687"/>
      <c r="AFL47" s="687"/>
      <c r="AFM47" s="687"/>
      <c r="AFN47" s="687"/>
      <c r="AFO47" s="687"/>
      <c r="AFP47" s="687"/>
      <c r="AFQ47" s="687"/>
      <c r="AFR47" s="687"/>
      <c r="AFS47" s="687"/>
      <c r="AFT47" s="687"/>
      <c r="AFU47" s="687"/>
      <c r="AFV47" s="687"/>
      <c r="AFW47" s="688"/>
      <c r="AFX47" s="689">
        <f>AFX46-AGN46</f>
        <v>0</v>
      </c>
      <c r="AFY47" s="690"/>
      <c r="AFZ47" s="690"/>
      <c r="AGA47" s="690"/>
      <c r="AGB47" s="690"/>
      <c r="AGC47" s="690"/>
      <c r="AGD47" s="690"/>
      <c r="AGE47" s="691"/>
      <c r="AGF47" s="689">
        <f>AGF46-AGP46</f>
        <v>0</v>
      </c>
      <c r="AGG47" s="690"/>
      <c r="AGH47" s="690"/>
      <c r="AGI47" s="690"/>
      <c r="AGJ47" s="690"/>
      <c r="AGK47" s="690"/>
      <c r="AGL47" s="690"/>
      <c r="AGM47" s="691"/>
      <c r="AGN47" s="562" t="s">
        <v>311</v>
      </c>
      <c r="AGO47" s="563"/>
      <c r="AGP47" s="563"/>
      <c r="AGQ47" s="563"/>
      <c r="AGR47" s="563"/>
      <c r="AGS47" s="563"/>
      <c r="AGT47" s="563"/>
      <c r="AGU47" s="563"/>
      <c r="AGV47" s="564"/>
      <c r="AGW47" s="683" t="s">
        <v>305</v>
      </c>
      <c r="AGX47" s="684"/>
      <c r="AGY47" s="684"/>
      <c r="AGZ47" s="684"/>
      <c r="AHA47" s="684"/>
      <c r="AHB47" s="685"/>
      <c r="AHC47" s="686"/>
      <c r="AHD47" s="687"/>
      <c r="AHE47" s="687"/>
      <c r="AHF47" s="687"/>
      <c r="AHG47" s="687"/>
      <c r="AHH47" s="687"/>
      <c r="AHI47" s="687"/>
      <c r="AHJ47" s="687"/>
      <c r="AHK47" s="687"/>
      <c r="AHL47" s="687"/>
      <c r="AHM47" s="687"/>
      <c r="AHN47" s="687"/>
      <c r="AHO47" s="687"/>
      <c r="AHP47" s="687"/>
      <c r="AHQ47" s="687"/>
      <c r="AHR47" s="687"/>
      <c r="AHS47" s="687"/>
      <c r="AHT47" s="687"/>
      <c r="AHU47" s="687"/>
      <c r="AHV47" s="687"/>
      <c r="AHW47" s="687"/>
      <c r="AHX47" s="687"/>
      <c r="AHY47" s="687"/>
      <c r="AHZ47" s="688"/>
      <c r="AIA47" s="689">
        <f>AIA46-AIQ46</f>
        <v>0</v>
      </c>
      <c r="AIB47" s="690"/>
      <c r="AIC47" s="690"/>
      <c r="AID47" s="690"/>
      <c r="AIE47" s="690"/>
      <c r="AIF47" s="690"/>
      <c r="AIG47" s="690"/>
      <c r="AIH47" s="691"/>
      <c r="AII47" s="689">
        <f>AII46-AIS46</f>
        <v>0</v>
      </c>
      <c r="AIJ47" s="690"/>
      <c r="AIK47" s="690"/>
      <c r="AIL47" s="690"/>
      <c r="AIM47" s="690"/>
      <c r="AIN47" s="690"/>
      <c r="AIO47" s="690"/>
      <c r="AIP47" s="691"/>
      <c r="AIQ47" s="562" t="s">
        <v>311</v>
      </c>
      <c r="AIR47" s="563"/>
      <c r="AIS47" s="563"/>
      <c r="AIT47" s="563"/>
      <c r="AIU47" s="563"/>
      <c r="AIV47" s="563"/>
      <c r="AIW47" s="563"/>
      <c r="AIX47" s="563"/>
      <c r="AIY47" s="564"/>
      <c r="AIZ47" s="683" t="s">
        <v>305</v>
      </c>
      <c r="AJA47" s="684"/>
      <c r="AJB47" s="684"/>
      <c r="AJC47" s="684"/>
      <c r="AJD47" s="684"/>
      <c r="AJE47" s="685"/>
      <c r="AJF47" s="686"/>
      <c r="AJG47" s="687"/>
      <c r="AJH47" s="687"/>
      <c r="AJI47" s="687"/>
      <c r="AJJ47" s="687"/>
      <c r="AJK47" s="687"/>
      <c r="AJL47" s="687"/>
      <c r="AJM47" s="687"/>
      <c r="AJN47" s="687"/>
      <c r="AJO47" s="687"/>
      <c r="AJP47" s="687"/>
      <c r="AJQ47" s="687"/>
      <c r="AJR47" s="687"/>
      <c r="AJS47" s="687"/>
      <c r="AJT47" s="687"/>
      <c r="AJU47" s="687"/>
      <c r="AJV47" s="687"/>
      <c r="AJW47" s="687"/>
      <c r="AJX47" s="687"/>
      <c r="AJY47" s="687"/>
      <c r="AJZ47" s="687"/>
      <c r="AKA47" s="687"/>
      <c r="AKB47" s="687"/>
      <c r="AKC47" s="688"/>
      <c r="AKD47" s="689">
        <f>AKD46-AKT46</f>
        <v>0</v>
      </c>
      <c r="AKE47" s="690"/>
      <c r="AKF47" s="690"/>
      <c r="AKG47" s="690"/>
      <c r="AKH47" s="690"/>
      <c r="AKI47" s="690"/>
      <c r="AKJ47" s="690"/>
      <c r="AKK47" s="691"/>
      <c r="AKL47" s="689">
        <f>AKL46-AKV46</f>
        <v>0</v>
      </c>
      <c r="AKM47" s="690"/>
      <c r="AKN47" s="690"/>
      <c r="AKO47" s="690"/>
      <c r="AKP47" s="690"/>
      <c r="AKQ47" s="690"/>
      <c r="AKR47" s="690"/>
      <c r="AKS47" s="691"/>
      <c r="AKT47" s="562" t="s">
        <v>311</v>
      </c>
      <c r="AKU47" s="563"/>
      <c r="AKV47" s="563"/>
      <c r="AKW47" s="563"/>
      <c r="AKX47" s="563"/>
      <c r="AKY47" s="563"/>
      <c r="AKZ47" s="563"/>
      <c r="ALA47" s="563"/>
      <c r="ALB47" s="564"/>
      <c r="ALC47" s="683" t="s">
        <v>305</v>
      </c>
      <c r="ALD47" s="684"/>
      <c r="ALE47" s="684"/>
      <c r="ALF47" s="684"/>
      <c r="ALG47" s="684"/>
      <c r="ALH47" s="685"/>
      <c r="ALI47" s="686"/>
      <c r="ALJ47" s="687"/>
      <c r="ALK47" s="687"/>
      <c r="ALL47" s="687"/>
      <c r="ALM47" s="687"/>
      <c r="ALN47" s="687"/>
      <c r="ALO47" s="687"/>
      <c r="ALP47" s="687"/>
      <c r="ALQ47" s="687"/>
      <c r="ALR47" s="687"/>
      <c r="ALS47" s="687"/>
      <c r="ALT47" s="687"/>
      <c r="ALU47" s="687"/>
      <c r="ALV47" s="687"/>
      <c r="ALW47" s="687"/>
      <c r="ALX47" s="687"/>
      <c r="ALY47" s="687"/>
      <c r="ALZ47" s="687"/>
      <c r="AMA47" s="687"/>
      <c r="AMB47" s="687"/>
      <c r="AMC47" s="687"/>
      <c r="AMD47" s="687"/>
      <c r="AME47" s="687"/>
      <c r="AMF47" s="688"/>
      <c r="AMG47" s="689">
        <f>AMG46-AMW46</f>
        <v>0</v>
      </c>
      <c r="AMH47" s="690"/>
      <c r="AMI47" s="690"/>
      <c r="AMJ47" s="690"/>
      <c r="AMK47" s="690"/>
      <c r="AML47" s="690"/>
      <c r="AMM47" s="690"/>
      <c r="AMN47" s="691"/>
      <c r="AMO47" s="689">
        <f>AMO46-AMY46</f>
        <v>0</v>
      </c>
      <c r="AMP47" s="690"/>
      <c r="AMQ47" s="690"/>
      <c r="AMR47" s="690"/>
      <c r="AMS47" s="690"/>
      <c r="AMT47" s="690"/>
      <c r="AMU47" s="690"/>
      <c r="AMV47" s="691"/>
      <c r="AMW47" s="562" t="s">
        <v>311</v>
      </c>
      <c r="AMX47" s="563"/>
      <c r="AMY47" s="563"/>
      <c r="AMZ47" s="563"/>
      <c r="ANA47" s="563"/>
      <c r="ANB47" s="563"/>
      <c r="ANC47" s="563"/>
      <c r="AND47" s="563"/>
      <c r="ANE47" s="564"/>
      <c r="ANF47" s="683" t="s">
        <v>305</v>
      </c>
      <c r="ANG47" s="684"/>
      <c r="ANH47" s="684"/>
      <c r="ANI47" s="684"/>
      <c r="ANJ47" s="684"/>
      <c r="ANK47" s="685"/>
      <c r="ANL47" s="686"/>
      <c r="ANM47" s="687"/>
      <c r="ANN47" s="687"/>
      <c r="ANO47" s="687"/>
      <c r="ANP47" s="687"/>
      <c r="ANQ47" s="687"/>
      <c r="ANR47" s="687"/>
      <c r="ANS47" s="687"/>
      <c r="ANT47" s="687"/>
      <c r="ANU47" s="687"/>
      <c r="ANV47" s="687"/>
      <c r="ANW47" s="687"/>
      <c r="ANX47" s="687"/>
      <c r="ANY47" s="687"/>
      <c r="ANZ47" s="687"/>
      <c r="AOA47" s="687"/>
      <c r="AOB47" s="687"/>
      <c r="AOC47" s="687"/>
      <c r="AOD47" s="687"/>
      <c r="AOE47" s="687"/>
      <c r="AOF47" s="687"/>
      <c r="AOG47" s="687"/>
      <c r="AOH47" s="687"/>
      <c r="AOI47" s="688"/>
      <c r="AOJ47" s="689">
        <f>AOJ46-AOZ46</f>
        <v>0</v>
      </c>
      <c r="AOK47" s="690"/>
      <c r="AOL47" s="690"/>
      <c r="AOM47" s="690"/>
      <c r="AON47" s="690"/>
      <c r="AOO47" s="690"/>
      <c r="AOP47" s="690"/>
      <c r="AOQ47" s="691"/>
      <c r="AOR47" s="689">
        <f>AOR46-APB46</f>
        <v>0</v>
      </c>
      <c r="AOS47" s="690"/>
      <c r="AOT47" s="690"/>
      <c r="AOU47" s="690"/>
      <c r="AOV47" s="690"/>
      <c r="AOW47" s="690"/>
      <c r="AOX47" s="690"/>
      <c r="AOY47" s="691"/>
      <c r="AOZ47" s="562" t="s">
        <v>311</v>
      </c>
      <c r="APA47" s="563"/>
      <c r="APB47" s="563"/>
      <c r="APC47" s="563"/>
      <c r="APD47" s="563"/>
      <c r="APE47" s="563"/>
      <c r="APF47" s="563"/>
      <c r="APG47" s="563"/>
      <c r="APH47" s="564"/>
      <c r="API47" s="683" t="s">
        <v>305</v>
      </c>
      <c r="APJ47" s="684"/>
      <c r="APK47" s="684"/>
      <c r="APL47" s="684"/>
      <c r="APM47" s="684"/>
      <c r="APN47" s="685"/>
      <c r="APO47" s="686"/>
      <c r="APP47" s="687"/>
      <c r="APQ47" s="687"/>
      <c r="APR47" s="687"/>
      <c r="APS47" s="687"/>
      <c r="APT47" s="687"/>
      <c r="APU47" s="687"/>
      <c r="APV47" s="687"/>
      <c r="APW47" s="687"/>
      <c r="APX47" s="687"/>
      <c r="APY47" s="687"/>
      <c r="APZ47" s="687"/>
      <c r="AQA47" s="687"/>
      <c r="AQB47" s="687"/>
      <c r="AQC47" s="687"/>
      <c r="AQD47" s="687"/>
      <c r="AQE47" s="687"/>
      <c r="AQF47" s="687"/>
      <c r="AQG47" s="687"/>
      <c r="AQH47" s="687"/>
      <c r="AQI47" s="687"/>
      <c r="AQJ47" s="687"/>
      <c r="AQK47" s="687"/>
      <c r="AQL47" s="688"/>
      <c r="AQM47" s="689">
        <f>AQM46-ARC46</f>
        <v>0</v>
      </c>
      <c r="AQN47" s="690"/>
      <c r="AQO47" s="690"/>
      <c r="AQP47" s="690"/>
      <c r="AQQ47" s="690"/>
      <c r="AQR47" s="690"/>
      <c r="AQS47" s="690"/>
      <c r="AQT47" s="691"/>
      <c r="AQU47" s="689">
        <f>AQU46-ARE46</f>
        <v>0</v>
      </c>
      <c r="AQV47" s="690"/>
      <c r="AQW47" s="690"/>
      <c r="AQX47" s="690"/>
      <c r="AQY47" s="690"/>
      <c r="AQZ47" s="690"/>
      <c r="ARA47" s="690"/>
      <c r="ARB47" s="691"/>
      <c r="ARC47" s="562" t="s">
        <v>311</v>
      </c>
      <c r="ARD47" s="563"/>
      <c r="ARE47" s="563"/>
      <c r="ARF47" s="563"/>
      <c r="ARG47" s="563"/>
      <c r="ARH47" s="563"/>
      <c r="ARI47" s="563"/>
      <c r="ARJ47" s="563"/>
      <c r="ARK47" s="564"/>
      <c r="ARL47" s="683" t="s">
        <v>305</v>
      </c>
      <c r="ARM47" s="684"/>
      <c r="ARN47" s="684"/>
      <c r="ARO47" s="684"/>
      <c r="ARP47" s="684"/>
      <c r="ARQ47" s="685"/>
      <c r="ARR47" s="686"/>
      <c r="ARS47" s="687"/>
      <c r="ART47" s="687"/>
      <c r="ARU47" s="687"/>
      <c r="ARV47" s="687"/>
      <c r="ARW47" s="687"/>
      <c r="ARX47" s="687"/>
      <c r="ARY47" s="687"/>
      <c r="ARZ47" s="687"/>
      <c r="ASA47" s="687"/>
      <c r="ASB47" s="687"/>
      <c r="ASC47" s="687"/>
      <c r="ASD47" s="687"/>
      <c r="ASE47" s="687"/>
      <c r="ASF47" s="687"/>
      <c r="ASG47" s="687"/>
      <c r="ASH47" s="687"/>
      <c r="ASI47" s="687"/>
      <c r="ASJ47" s="687"/>
      <c r="ASK47" s="687"/>
      <c r="ASL47" s="687"/>
      <c r="ASM47" s="687"/>
      <c r="ASN47" s="687"/>
      <c r="ASO47" s="688"/>
      <c r="ASP47" s="689">
        <f>ASP46-ATF46</f>
        <v>0</v>
      </c>
      <c r="ASQ47" s="690"/>
      <c r="ASR47" s="690"/>
      <c r="ASS47" s="690"/>
      <c r="AST47" s="690"/>
      <c r="ASU47" s="690"/>
      <c r="ASV47" s="690"/>
      <c r="ASW47" s="691"/>
      <c r="ASX47" s="689">
        <f>ASX46-ATH46</f>
        <v>0</v>
      </c>
      <c r="ASY47" s="690"/>
      <c r="ASZ47" s="690"/>
      <c r="ATA47" s="690"/>
      <c r="ATB47" s="690"/>
      <c r="ATC47" s="690"/>
      <c r="ATD47" s="690"/>
      <c r="ATE47" s="691"/>
      <c r="ATF47" s="562" t="s">
        <v>311</v>
      </c>
      <c r="ATG47" s="563"/>
      <c r="ATH47" s="563"/>
      <c r="ATI47" s="563"/>
      <c r="ATJ47" s="563"/>
      <c r="ATK47" s="563"/>
      <c r="ATL47" s="563"/>
      <c r="ATM47" s="563"/>
      <c r="ATN47" s="564"/>
      <c r="ATO47" s="683" t="s">
        <v>305</v>
      </c>
      <c r="ATP47" s="684"/>
      <c r="ATQ47" s="684"/>
      <c r="ATR47" s="684"/>
      <c r="ATS47" s="684"/>
      <c r="ATT47" s="685"/>
      <c r="ATU47" s="686"/>
      <c r="ATV47" s="687"/>
      <c r="ATW47" s="687"/>
      <c r="ATX47" s="687"/>
      <c r="ATY47" s="687"/>
      <c r="ATZ47" s="687"/>
      <c r="AUA47" s="687"/>
      <c r="AUB47" s="687"/>
      <c r="AUC47" s="687"/>
      <c r="AUD47" s="687"/>
      <c r="AUE47" s="687"/>
      <c r="AUF47" s="687"/>
      <c r="AUG47" s="687"/>
      <c r="AUH47" s="687"/>
      <c r="AUI47" s="687"/>
      <c r="AUJ47" s="687"/>
      <c r="AUK47" s="687"/>
      <c r="AUL47" s="687"/>
      <c r="AUM47" s="687"/>
      <c r="AUN47" s="687"/>
      <c r="AUO47" s="687"/>
      <c r="AUP47" s="687"/>
      <c r="AUQ47" s="687"/>
      <c r="AUR47" s="688"/>
      <c r="AUS47" s="689">
        <f>AUS46-AVI46</f>
        <v>0</v>
      </c>
      <c r="AUT47" s="690"/>
      <c r="AUU47" s="690"/>
      <c r="AUV47" s="690"/>
      <c r="AUW47" s="690"/>
      <c r="AUX47" s="690"/>
      <c r="AUY47" s="690"/>
      <c r="AUZ47" s="691"/>
      <c r="AVA47" s="689">
        <f>AVA46-AVK46</f>
        <v>0</v>
      </c>
      <c r="AVB47" s="690"/>
      <c r="AVC47" s="690"/>
      <c r="AVD47" s="690"/>
      <c r="AVE47" s="690"/>
      <c r="AVF47" s="690"/>
      <c r="AVG47" s="690"/>
      <c r="AVH47" s="691"/>
      <c r="AVI47" s="562" t="s">
        <v>311</v>
      </c>
      <c r="AVJ47" s="563"/>
      <c r="AVK47" s="563"/>
      <c r="AVL47" s="563"/>
      <c r="AVM47" s="563"/>
      <c r="AVN47" s="563"/>
      <c r="AVO47" s="563"/>
      <c r="AVP47" s="563"/>
      <c r="AVQ47" s="564"/>
      <c r="AVR47" s="683" t="s">
        <v>305</v>
      </c>
      <c r="AVS47" s="684"/>
      <c r="AVT47" s="684"/>
      <c r="AVU47" s="684"/>
      <c r="AVV47" s="684"/>
      <c r="AVW47" s="685"/>
      <c r="AVX47" s="686"/>
      <c r="AVY47" s="687"/>
      <c r="AVZ47" s="687"/>
      <c r="AWA47" s="687"/>
      <c r="AWB47" s="687"/>
      <c r="AWC47" s="687"/>
      <c r="AWD47" s="687"/>
      <c r="AWE47" s="687"/>
      <c r="AWF47" s="687"/>
      <c r="AWG47" s="687"/>
      <c r="AWH47" s="687"/>
      <c r="AWI47" s="687"/>
      <c r="AWJ47" s="687"/>
      <c r="AWK47" s="687"/>
      <c r="AWL47" s="687"/>
      <c r="AWM47" s="687"/>
      <c r="AWN47" s="687"/>
      <c r="AWO47" s="687"/>
      <c r="AWP47" s="687"/>
      <c r="AWQ47" s="687"/>
      <c r="AWR47" s="687"/>
      <c r="AWS47" s="687"/>
      <c r="AWT47" s="687"/>
      <c r="AWU47" s="688"/>
      <c r="AWV47" s="689">
        <f>AWV46-AXL46</f>
        <v>0</v>
      </c>
      <c r="AWW47" s="690"/>
      <c r="AWX47" s="690"/>
      <c r="AWY47" s="690"/>
      <c r="AWZ47" s="690"/>
      <c r="AXA47" s="690"/>
      <c r="AXB47" s="690"/>
      <c r="AXC47" s="691"/>
      <c r="AXD47" s="689">
        <f>AXD46-AXN46</f>
        <v>0</v>
      </c>
      <c r="AXE47" s="690"/>
      <c r="AXF47" s="690"/>
      <c r="AXG47" s="690"/>
      <c r="AXH47" s="690"/>
      <c r="AXI47" s="690"/>
      <c r="AXJ47" s="690"/>
      <c r="AXK47" s="691"/>
      <c r="AXL47" s="562" t="s">
        <v>311</v>
      </c>
      <c r="AXM47" s="563"/>
      <c r="AXN47" s="563"/>
      <c r="AXO47" s="563"/>
      <c r="AXP47" s="563"/>
      <c r="AXQ47" s="563"/>
      <c r="AXR47" s="563"/>
      <c r="AXS47" s="563"/>
      <c r="AXT47" s="564"/>
      <c r="AXU47" s="683" t="s">
        <v>305</v>
      </c>
      <c r="AXV47" s="684"/>
      <c r="AXW47" s="684"/>
      <c r="AXX47" s="684"/>
      <c r="AXY47" s="684"/>
      <c r="AXZ47" s="685"/>
      <c r="AYA47" s="686"/>
      <c r="AYB47" s="687"/>
      <c r="AYC47" s="687"/>
      <c r="AYD47" s="687"/>
      <c r="AYE47" s="687"/>
      <c r="AYF47" s="687"/>
      <c r="AYG47" s="687"/>
      <c r="AYH47" s="687"/>
      <c r="AYI47" s="687"/>
      <c r="AYJ47" s="687"/>
      <c r="AYK47" s="687"/>
      <c r="AYL47" s="687"/>
      <c r="AYM47" s="687"/>
      <c r="AYN47" s="687"/>
      <c r="AYO47" s="687"/>
      <c r="AYP47" s="687"/>
      <c r="AYQ47" s="687"/>
      <c r="AYR47" s="687"/>
      <c r="AYS47" s="687"/>
      <c r="AYT47" s="687"/>
      <c r="AYU47" s="687"/>
      <c r="AYV47" s="687"/>
      <c r="AYW47" s="687"/>
      <c r="AYX47" s="688"/>
      <c r="AYY47" s="689">
        <f>AYY46-AZO46</f>
        <v>0</v>
      </c>
      <c r="AYZ47" s="690"/>
      <c r="AZA47" s="690"/>
      <c r="AZB47" s="690"/>
      <c r="AZC47" s="690"/>
      <c r="AZD47" s="690"/>
      <c r="AZE47" s="690"/>
      <c r="AZF47" s="691"/>
      <c r="AZG47" s="689">
        <f>AZG46-AZQ46</f>
        <v>0</v>
      </c>
      <c r="AZH47" s="690"/>
      <c r="AZI47" s="690"/>
      <c r="AZJ47" s="690"/>
      <c r="AZK47" s="690"/>
      <c r="AZL47" s="690"/>
      <c r="AZM47" s="690"/>
      <c r="AZN47" s="691"/>
      <c r="AZO47" s="562" t="s">
        <v>311</v>
      </c>
      <c r="AZP47" s="563"/>
      <c r="AZQ47" s="563"/>
      <c r="AZR47" s="563"/>
      <c r="AZS47" s="563"/>
      <c r="AZT47" s="563"/>
      <c r="AZU47" s="563"/>
      <c r="AZV47" s="563"/>
      <c r="AZW47" s="564"/>
      <c r="AZX47" s="683" t="s">
        <v>305</v>
      </c>
      <c r="AZY47" s="684"/>
      <c r="AZZ47" s="684"/>
      <c r="BAA47" s="684"/>
      <c r="BAB47" s="684"/>
      <c r="BAC47" s="685"/>
      <c r="BAD47" s="686"/>
      <c r="BAE47" s="687"/>
      <c r="BAF47" s="687"/>
      <c r="BAG47" s="687"/>
      <c r="BAH47" s="687"/>
      <c r="BAI47" s="687"/>
      <c r="BAJ47" s="687"/>
      <c r="BAK47" s="687"/>
      <c r="BAL47" s="687"/>
      <c r="BAM47" s="687"/>
      <c r="BAN47" s="687"/>
      <c r="BAO47" s="687"/>
      <c r="BAP47" s="687"/>
      <c r="BAQ47" s="687"/>
      <c r="BAR47" s="687"/>
      <c r="BAS47" s="687"/>
      <c r="BAT47" s="687"/>
      <c r="BAU47" s="687"/>
      <c r="BAV47" s="687"/>
      <c r="BAW47" s="687"/>
      <c r="BAX47" s="687"/>
      <c r="BAY47" s="687"/>
      <c r="BAZ47" s="687"/>
      <c r="BBA47" s="688"/>
      <c r="BBB47" s="689">
        <f>BBB46-BBR46</f>
        <v>0</v>
      </c>
      <c r="BBC47" s="690"/>
      <c r="BBD47" s="690"/>
      <c r="BBE47" s="690"/>
      <c r="BBF47" s="690"/>
      <c r="BBG47" s="690"/>
      <c r="BBH47" s="690"/>
      <c r="BBI47" s="691"/>
      <c r="BBJ47" s="689">
        <f>BBJ46-BBT46</f>
        <v>0</v>
      </c>
      <c r="BBK47" s="690"/>
      <c r="BBL47" s="690"/>
      <c r="BBM47" s="690"/>
      <c r="BBN47" s="690"/>
      <c r="BBO47" s="690"/>
      <c r="BBP47" s="690"/>
      <c r="BBQ47" s="691"/>
      <c r="BBR47" s="562" t="s">
        <v>311</v>
      </c>
      <c r="BBS47" s="563"/>
      <c r="BBT47" s="563"/>
      <c r="BBU47" s="563"/>
      <c r="BBV47" s="563"/>
      <c r="BBW47" s="563"/>
      <c r="BBX47" s="563"/>
      <c r="BBY47" s="563"/>
      <c r="BBZ47" s="564"/>
      <c r="BCA47" s="683" t="s">
        <v>305</v>
      </c>
      <c r="BCB47" s="684"/>
      <c r="BCC47" s="684"/>
      <c r="BCD47" s="684"/>
      <c r="BCE47" s="684"/>
      <c r="BCF47" s="685"/>
      <c r="BCG47" s="686"/>
      <c r="BCH47" s="687"/>
      <c r="BCI47" s="687"/>
      <c r="BCJ47" s="687"/>
      <c r="BCK47" s="687"/>
      <c r="BCL47" s="687"/>
      <c r="BCM47" s="687"/>
      <c r="BCN47" s="687"/>
      <c r="BCO47" s="687"/>
      <c r="BCP47" s="687"/>
      <c r="BCQ47" s="687"/>
      <c r="BCR47" s="687"/>
      <c r="BCS47" s="687"/>
      <c r="BCT47" s="687"/>
      <c r="BCU47" s="687"/>
      <c r="BCV47" s="687"/>
      <c r="BCW47" s="687"/>
      <c r="BCX47" s="687"/>
      <c r="BCY47" s="687"/>
      <c r="BCZ47" s="687"/>
      <c r="BDA47" s="687"/>
      <c r="BDB47" s="687"/>
      <c r="BDC47" s="687"/>
      <c r="BDD47" s="688"/>
      <c r="BDE47" s="689">
        <f>BDE46-BDU46</f>
        <v>0</v>
      </c>
      <c r="BDF47" s="690"/>
      <c r="BDG47" s="690"/>
      <c r="BDH47" s="690"/>
      <c r="BDI47" s="690"/>
      <c r="BDJ47" s="690"/>
      <c r="BDK47" s="690"/>
      <c r="BDL47" s="691"/>
      <c r="BDM47" s="689">
        <f>BDM46-BDW46</f>
        <v>0</v>
      </c>
      <c r="BDN47" s="690"/>
      <c r="BDO47" s="690"/>
      <c r="BDP47" s="690"/>
      <c r="BDQ47" s="690"/>
      <c r="BDR47" s="690"/>
      <c r="BDS47" s="690"/>
      <c r="BDT47" s="691"/>
      <c r="BDU47" s="562" t="s">
        <v>311</v>
      </c>
      <c r="BDV47" s="563"/>
      <c r="BDW47" s="563"/>
      <c r="BDX47" s="563"/>
      <c r="BDY47" s="563"/>
      <c r="BDZ47" s="563"/>
      <c r="BEA47" s="563"/>
      <c r="BEB47" s="563"/>
      <c r="BEC47" s="564"/>
      <c r="BED47" s="683" t="s">
        <v>305</v>
      </c>
      <c r="BEE47" s="684"/>
      <c r="BEF47" s="684"/>
      <c r="BEG47" s="684"/>
      <c r="BEH47" s="684"/>
      <c r="BEI47" s="685"/>
      <c r="BEJ47" s="686"/>
      <c r="BEK47" s="687"/>
      <c r="BEL47" s="687"/>
      <c r="BEM47" s="687"/>
      <c r="BEN47" s="687"/>
      <c r="BEO47" s="687"/>
      <c r="BEP47" s="687"/>
      <c r="BEQ47" s="687"/>
      <c r="BER47" s="687"/>
      <c r="BES47" s="687"/>
      <c r="BET47" s="687"/>
      <c r="BEU47" s="687"/>
      <c r="BEV47" s="687"/>
      <c r="BEW47" s="687"/>
      <c r="BEX47" s="687"/>
      <c r="BEY47" s="687"/>
      <c r="BEZ47" s="687"/>
      <c r="BFA47" s="687"/>
      <c r="BFB47" s="687"/>
      <c r="BFC47" s="687"/>
      <c r="BFD47" s="687"/>
      <c r="BFE47" s="687"/>
      <c r="BFF47" s="687"/>
      <c r="BFG47" s="688"/>
      <c r="BFH47" s="689">
        <f>BFH46-BFX46</f>
        <v>0</v>
      </c>
      <c r="BFI47" s="690"/>
      <c r="BFJ47" s="690"/>
      <c r="BFK47" s="690"/>
      <c r="BFL47" s="690"/>
      <c r="BFM47" s="690"/>
      <c r="BFN47" s="690"/>
      <c r="BFO47" s="691"/>
      <c r="BFP47" s="689">
        <f>BFP46-BFZ46</f>
        <v>0</v>
      </c>
      <c r="BFQ47" s="690"/>
      <c r="BFR47" s="690"/>
      <c r="BFS47" s="690"/>
      <c r="BFT47" s="690"/>
      <c r="BFU47" s="690"/>
      <c r="BFV47" s="690"/>
      <c r="BFW47" s="691"/>
      <c r="BFX47" s="562" t="s">
        <v>311</v>
      </c>
      <c r="BFY47" s="563"/>
      <c r="BFZ47" s="563"/>
      <c r="BGA47" s="563"/>
      <c r="BGB47" s="563"/>
      <c r="BGC47" s="563"/>
      <c r="BGD47" s="563"/>
      <c r="BGE47" s="563"/>
      <c r="BGF47" s="564"/>
      <c r="BGG47" s="683" t="s">
        <v>305</v>
      </c>
      <c r="BGH47" s="684"/>
      <c r="BGI47" s="684"/>
      <c r="BGJ47" s="684"/>
      <c r="BGK47" s="684"/>
      <c r="BGL47" s="685"/>
      <c r="BGM47" s="686"/>
      <c r="BGN47" s="687"/>
      <c r="BGO47" s="687"/>
      <c r="BGP47" s="687"/>
      <c r="BGQ47" s="687"/>
      <c r="BGR47" s="687"/>
      <c r="BGS47" s="687"/>
      <c r="BGT47" s="687"/>
      <c r="BGU47" s="687"/>
      <c r="BGV47" s="687"/>
      <c r="BGW47" s="687"/>
      <c r="BGX47" s="687"/>
      <c r="BGY47" s="687"/>
      <c r="BGZ47" s="687"/>
      <c r="BHA47" s="687"/>
      <c r="BHB47" s="687"/>
      <c r="BHC47" s="687"/>
      <c r="BHD47" s="687"/>
      <c r="BHE47" s="687"/>
      <c r="BHF47" s="687"/>
      <c r="BHG47" s="687"/>
      <c r="BHH47" s="687"/>
      <c r="BHI47" s="687"/>
      <c r="BHJ47" s="688"/>
      <c r="BHK47" s="689">
        <f>BHK46-BIA46</f>
        <v>0</v>
      </c>
      <c r="BHL47" s="690"/>
      <c r="BHM47" s="690"/>
      <c r="BHN47" s="690"/>
      <c r="BHO47" s="690"/>
      <c r="BHP47" s="690"/>
      <c r="BHQ47" s="690"/>
      <c r="BHR47" s="691"/>
      <c r="BHS47" s="689">
        <f>BHS46-BIC46</f>
        <v>0</v>
      </c>
      <c r="BHT47" s="690"/>
      <c r="BHU47" s="690"/>
      <c r="BHV47" s="690"/>
      <c r="BHW47" s="690"/>
      <c r="BHX47" s="690"/>
      <c r="BHY47" s="690"/>
      <c r="BHZ47" s="691"/>
      <c r="BIA47" s="562" t="s">
        <v>311</v>
      </c>
      <c r="BIB47" s="563"/>
      <c r="BIC47" s="563"/>
      <c r="BID47" s="563"/>
      <c r="BIE47" s="563"/>
      <c r="BIF47" s="563"/>
      <c r="BIG47" s="563"/>
      <c r="BIH47" s="563"/>
      <c r="BII47" s="564"/>
      <c r="BIJ47" s="683" t="s">
        <v>305</v>
      </c>
      <c r="BIK47" s="684"/>
      <c r="BIL47" s="684"/>
      <c r="BIM47" s="684"/>
      <c r="BIN47" s="684"/>
      <c r="BIO47" s="685"/>
      <c r="BIP47" s="686"/>
      <c r="BIQ47" s="687"/>
      <c r="BIR47" s="687"/>
      <c r="BIS47" s="687"/>
      <c r="BIT47" s="687"/>
      <c r="BIU47" s="687"/>
      <c r="BIV47" s="687"/>
      <c r="BIW47" s="687"/>
      <c r="BIX47" s="687"/>
      <c r="BIY47" s="687"/>
      <c r="BIZ47" s="687"/>
      <c r="BJA47" s="687"/>
      <c r="BJB47" s="687"/>
      <c r="BJC47" s="687"/>
      <c r="BJD47" s="687"/>
      <c r="BJE47" s="687"/>
      <c r="BJF47" s="687"/>
      <c r="BJG47" s="687"/>
      <c r="BJH47" s="687"/>
      <c r="BJI47" s="687"/>
      <c r="BJJ47" s="687"/>
      <c r="BJK47" s="687"/>
      <c r="BJL47" s="687"/>
      <c r="BJM47" s="688"/>
      <c r="BJN47" s="689">
        <f>BJN46-BKD46</f>
        <v>0</v>
      </c>
      <c r="BJO47" s="690"/>
      <c r="BJP47" s="690"/>
      <c r="BJQ47" s="690"/>
      <c r="BJR47" s="690"/>
      <c r="BJS47" s="690"/>
      <c r="BJT47" s="690"/>
      <c r="BJU47" s="691"/>
      <c r="BJV47" s="689">
        <f>BJV46-BKF46</f>
        <v>0</v>
      </c>
      <c r="BJW47" s="690"/>
      <c r="BJX47" s="690"/>
      <c r="BJY47" s="690"/>
      <c r="BJZ47" s="690"/>
      <c r="BKA47" s="690"/>
      <c r="BKB47" s="690"/>
      <c r="BKC47" s="691"/>
      <c r="BKD47" s="562" t="s">
        <v>311</v>
      </c>
      <c r="BKE47" s="563"/>
      <c r="BKF47" s="563"/>
      <c r="BKG47" s="563"/>
      <c r="BKH47" s="563"/>
      <c r="BKI47" s="563"/>
      <c r="BKJ47" s="563"/>
      <c r="BKK47" s="563"/>
      <c r="BKL47" s="564"/>
      <c r="BKM47" s="683" t="s">
        <v>305</v>
      </c>
      <c r="BKN47" s="684"/>
      <c r="BKO47" s="684"/>
      <c r="BKP47" s="684"/>
      <c r="BKQ47" s="684"/>
      <c r="BKR47" s="685"/>
      <c r="BKS47" s="686"/>
      <c r="BKT47" s="687"/>
      <c r="BKU47" s="687"/>
      <c r="BKV47" s="687"/>
      <c r="BKW47" s="687"/>
      <c r="BKX47" s="687"/>
      <c r="BKY47" s="687"/>
      <c r="BKZ47" s="687"/>
      <c r="BLA47" s="687"/>
      <c r="BLB47" s="687"/>
      <c r="BLC47" s="687"/>
      <c r="BLD47" s="687"/>
      <c r="BLE47" s="687"/>
      <c r="BLF47" s="687"/>
      <c r="BLG47" s="687"/>
      <c r="BLH47" s="687"/>
      <c r="BLI47" s="687"/>
      <c r="BLJ47" s="687"/>
      <c r="BLK47" s="687"/>
      <c r="BLL47" s="687"/>
      <c r="BLM47" s="687"/>
      <c r="BLN47" s="687"/>
      <c r="BLO47" s="687"/>
      <c r="BLP47" s="688"/>
      <c r="BLQ47" s="689">
        <f>BLQ46-BMG46</f>
        <v>0</v>
      </c>
      <c r="BLR47" s="690"/>
      <c r="BLS47" s="690"/>
      <c r="BLT47" s="690"/>
      <c r="BLU47" s="690"/>
      <c r="BLV47" s="690"/>
      <c r="BLW47" s="690"/>
      <c r="BLX47" s="691"/>
      <c r="BLY47" s="689">
        <f>BLY46-BMI46</f>
        <v>0</v>
      </c>
      <c r="BLZ47" s="690"/>
      <c r="BMA47" s="690"/>
      <c r="BMB47" s="690"/>
      <c r="BMC47" s="690"/>
      <c r="BMD47" s="690"/>
      <c r="BME47" s="690"/>
      <c r="BMF47" s="691"/>
      <c r="BMG47" s="562" t="s">
        <v>311</v>
      </c>
      <c r="BMH47" s="563"/>
      <c r="BMI47" s="563"/>
      <c r="BMJ47" s="563"/>
      <c r="BMK47" s="563"/>
      <c r="BML47" s="563"/>
      <c r="BMM47" s="563"/>
      <c r="BMN47" s="563"/>
      <c r="BMO47" s="564"/>
      <c r="BMP47" s="683" t="s">
        <v>305</v>
      </c>
      <c r="BMQ47" s="684"/>
      <c r="BMR47" s="684"/>
      <c r="BMS47" s="684"/>
      <c r="BMT47" s="684"/>
      <c r="BMU47" s="685"/>
      <c r="BMV47" s="686"/>
      <c r="BMW47" s="687"/>
      <c r="BMX47" s="687"/>
      <c r="BMY47" s="687"/>
      <c r="BMZ47" s="687"/>
      <c r="BNA47" s="687"/>
      <c r="BNB47" s="687"/>
      <c r="BNC47" s="687"/>
      <c r="BND47" s="687"/>
      <c r="BNE47" s="687"/>
      <c r="BNF47" s="687"/>
      <c r="BNG47" s="687"/>
      <c r="BNH47" s="687"/>
      <c r="BNI47" s="687"/>
      <c r="BNJ47" s="687"/>
      <c r="BNK47" s="687"/>
      <c r="BNL47" s="687"/>
      <c r="BNM47" s="687"/>
      <c r="BNN47" s="687"/>
      <c r="BNO47" s="687"/>
      <c r="BNP47" s="687"/>
      <c r="BNQ47" s="687"/>
      <c r="BNR47" s="687"/>
      <c r="BNS47" s="688"/>
      <c r="BNT47" s="689">
        <f>BNT46-BOJ46</f>
        <v>0</v>
      </c>
      <c r="BNU47" s="690"/>
      <c r="BNV47" s="690"/>
      <c r="BNW47" s="690"/>
      <c r="BNX47" s="690"/>
      <c r="BNY47" s="690"/>
      <c r="BNZ47" s="690"/>
      <c r="BOA47" s="691"/>
      <c r="BOB47" s="689">
        <f>BOB46-BOL46</f>
        <v>0</v>
      </c>
      <c r="BOC47" s="690"/>
      <c r="BOD47" s="690"/>
      <c r="BOE47" s="690"/>
      <c r="BOF47" s="690"/>
      <c r="BOG47" s="690"/>
      <c r="BOH47" s="690"/>
      <c r="BOI47" s="691"/>
      <c r="BOJ47" s="562" t="s">
        <v>311</v>
      </c>
      <c r="BOK47" s="563"/>
      <c r="BOL47" s="563"/>
      <c r="BOM47" s="563"/>
      <c r="BON47" s="563"/>
      <c r="BOO47" s="563"/>
      <c r="BOP47" s="563"/>
      <c r="BOQ47" s="563"/>
      <c r="BOR47" s="564"/>
      <c r="BOS47" s="683" t="s">
        <v>305</v>
      </c>
      <c r="BOT47" s="684"/>
      <c r="BOU47" s="684"/>
      <c r="BOV47" s="684"/>
      <c r="BOW47" s="684"/>
      <c r="BOX47" s="685"/>
      <c r="BOY47" s="686"/>
      <c r="BOZ47" s="687"/>
      <c r="BPA47" s="687"/>
      <c r="BPB47" s="687"/>
      <c r="BPC47" s="687"/>
      <c r="BPD47" s="687"/>
      <c r="BPE47" s="687"/>
      <c r="BPF47" s="687"/>
      <c r="BPG47" s="687"/>
      <c r="BPH47" s="687"/>
      <c r="BPI47" s="687"/>
      <c r="BPJ47" s="687"/>
      <c r="BPK47" s="687"/>
      <c r="BPL47" s="687"/>
      <c r="BPM47" s="687"/>
      <c r="BPN47" s="687"/>
      <c r="BPO47" s="687"/>
      <c r="BPP47" s="687"/>
      <c r="BPQ47" s="687"/>
      <c r="BPR47" s="687"/>
      <c r="BPS47" s="687"/>
      <c r="BPT47" s="687"/>
      <c r="BPU47" s="687"/>
      <c r="BPV47" s="688"/>
      <c r="BPW47" s="689">
        <f>BPW46-BQM46</f>
        <v>0</v>
      </c>
      <c r="BPX47" s="690"/>
      <c r="BPY47" s="690"/>
      <c r="BPZ47" s="690"/>
      <c r="BQA47" s="690"/>
      <c r="BQB47" s="690"/>
      <c r="BQC47" s="690"/>
      <c r="BQD47" s="691"/>
      <c r="BQE47" s="689">
        <f>BQE46-BQO46</f>
        <v>0</v>
      </c>
      <c r="BQF47" s="690"/>
      <c r="BQG47" s="690"/>
      <c r="BQH47" s="690"/>
      <c r="BQI47" s="690"/>
      <c r="BQJ47" s="690"/>
      <c r="BQK47" s="690"/>
      <c r="BQL47" s="691"/>
      <c r="BQM47" s="562" t="s">
        <v>311</v>
      </c>
      <c r="BQN47" s="563"/>
      <c r="BQO47" s="563"/>
      <c r="BQP47" s="563"/>
      <c r="BQQ47" s="563"/>
      <c r="BQR47" s="563"/>
      <c r="BQS47" s="563"/>
      <c r="BQT47" s="563"/>
      <c r="BQU47" s="564"/>
      <c r="BQV47" s="683" t="s">
        <v>305</v>
      </c>
      <c r="BQW47" s="684"/>
      <c r="BQX47" s="684"/>
      <c r="BQY47" s="684"/>
      <c r="BQZ47" s="684"/>
      <c r="BRA47" s="685"/>
      <c r="BRB47" s="686"/>
      <c r="BRC47" s="687"/>
      <c r="BRD47" s="687"/>
      <c r="BRE47" s="687"/>
      <c r="BRF47" s="687"/>
      <c r="BRG47" s="687"/>
      <c r="BRH47" s="687"/>
      <c r="BRI47" s="687"/>
      <c r="BRJ47" s="687"/>
      <c r="BRK47" s="687"/>
      <c r="BRL47" s="687"/>
      <c r="BRM47" s="687"/>
      <c r="BRN47" s="687"/>
      <c r="BRO47" s="687"/>
      <c r="BRP47" s="687"/>
      <c r="BRQ47" s="687"/>
      <c r="BRR47" s="687"/>
      <c r="BRS47" s="687"/>
      <c r="BRT47" s="687"/>
      <c r="BRU47" s="687"/>
      <c r="BRV47" s="687"/>
      <c r="BRW47" s="687"/>
      <c r="BRX47" s="687"/>
      <c r="BRY47" s="688"/>
      <c r="BRZ47" s="689">
        <f>BRZ46-BSP46</f>
        <v>0</v>
      </c>
      <c r="BSA47" s="690"/>
      <c r="BSB47" s="690"/>
      <c r="BSC47" s="690"/>
      <c r="BSD47" s="690"/>
      <c r="BSE47" s="690"/>
      <c r="BSF47" s="690"/>
      <c r="BSG47" s="691"/>
      <c r="BSH47" s="689">
        <f>BSH46-BSR46</f>
        <v>0</v>
      </c>
      <c r="BSI47" s="690"/>
      <c r="BSJ47" s="690"/>
      <c r="BSK47" s="690"/>
      <c r="BSL47" s="690"/>
      <c r="BSM47" s="690"/>
      <c r="BSN47" s="690"/>
      <c r="BSO47" s="691"/>
      <c r="BSP47" s="562" t="s">
        <v>311</v>
      </c>
      <c r="BSQ47" s="563"/>
      <c r="BSR47" s="563"/>
      <c r="BSS47" s="563"/>
      <c r="BST47" s="563"/>
      <c r="BSU47" s="563"/>
      <c r="BSV47" s="563"/>
      <c r="BSW47" s="563"/>
      <c r="BSX47" s="564"/>
      <c r="BSY47" s="683" t="s">
        <v>305</v>
      </c>
      <c r="BSZ47" s="684"/>
      <c r="BTA47" s="684"/>
      <c r="BTB47" s="684"/>
      <c r="BTC47" s="684"/>
      <c r="BTD47" s="685"/>
      <c r="BTE47" s="686"/>
      <c r="BTF47" s="687"/>
      <c r="BTG47" s="687"/>
      <c r="BTH47" s="687"/>
      <c r="BTI47" s="687"/>
      <c r="BTJ47" s="687"/>
      <c r="BTK47" s="687"/>
      <c r="BTL47" s="687"/>
      <c r="BTM47" s="687"/>
      <c r="BTN47" s="687"/>
      <c r="BTO47" s="687"/>
      <c r="BTP47" s="687"/>
      <c r="BTQ47" s="687"/>
      <c r="BTR47" s="687"/>
      <c r="BTS47" s="687"/>
      <c r="BTT47" s="687"/>
      <c r="BTU47" s="687"/>
      <c r="BTV47" s="687"/>
      <c r="BTW47" s="687"/>
      <c r="BTX47" s="687"/>
      <c r="BTY47" s="687"/>
      <c r="BTZ47" s="687"/>
      <c r="BUA47" s="687"/>
      <c r="BUB47" s="688"/>
      <c r="BUC47" s="689">
        <f>BUC46-BUS46</f>
        <v>0</v>
      </c>
      <c r="BUD47" s="690"/>
      <c r="BUE47" s="690"/>
      <c r="BUF47" s="690"/>
      <c r="BUG47" s="690"/>
      <c r="BUH47" s="690"/>
      <c r="BUI47" s="690"/>
      <c r="BUJ47" s="691"/>
      <c r="BUK47" s="689">
        <f>BUK46-BUU46</f>
        <v>0</v>
      </c>
      <c r="BUL47" s="690"/>
      <c r="BUM47" s="690"/>
      <c r="BUN47" s="690"/>
      <c r="BUO47" s="690"/>
      <c r="BUP47" s="690"/>
      <c r="BUQ47" s="690"/>
      <c r="BUR47" s="691"/>
      <c r="BUS47" s="562" t="s">
        <v>311</v>
      </c>
      <c r="BUT47" s="563"/>
      <c r="BUU47" s="563"/>
      <c r="BUV47" s="563"/>
      <c r="BUW47" s="563"/>
      <c r="BUX47" s="563"/>
      <c r="BUY47" s="563"/>
      <c r="BUZ47" s="563"/>
      <c r="BVA47" s="564"/>
      <c r="BVB47" s="683" t="s">
        <v>305</v>
      </c>
      <c r="BVC47" s="684"/>
      <c r="BVD47" s="684"/>
      <c r="BVE47" s="684"/>
      <c r="BVF47" s="684"/>
      <c r="BVG47" s="685"/>
      <c r="BVH47" s="686"/>
      <c r="BVI47" s="687"/>
      <c r="BVJ47" s="687"/>
      <c r="BVK47" s="687"/>
      <c r="BVL47" s="687"/>
      <c r="BVM47" s="687"/>
      <c r="BVN47" s="687"/>
      <c r="BVO47" s="687"/>
      <c r="BVP47" s="687"/>
      <c r="BVQ47" s="687"/>
      <c r="BVR47" s="687"/>
      <c r="BVS47" s="687"/>
      <c r="BVT47" s="687"/>
      <c r="BVU47" s="687"/>
      <c r="BVV47" s="687"/>
      <c r="BVW47" s="687"/>
      <c r="BVX47" s="687"/>
      <c r="BVY47" s="687"/>
      <c r="BVZ47" s="687"/>
      <c r="BWA47" s="687"/>
      <c r="BWB47" s="687"/>
      <c r="BWC47" s="687"/>
      <c r="BWD47" s="687"/>
      <c r="BWE47" s="688"/>
      <c r="BWF47" s="689">
        <f>BWF46-BWV46</f>
        <v>0</v>
      </c>
      <c r="BWG47" s="690"/>
      <c r="BWH47" s="690"/>
      <c r="BWI47" s="690"/>
      <c r="BWJ47" s="690"/>
      <c r="BWK47" s="690"/>
      <c r="BWL47" s="690"/>
      <c r="BWM47" s="691"/>
      <c r="BWN47" s="689">
        <f>BWN46-BWX46</f>
        <v>0</v>
      </c>
      <c r="BWO47" s="690"/>
      <c r="BWP47" s="690"/>
      <c r="BWQ47" s="690"/>
      <c r="BWR47" s="690"/>
      <c r="BWS47" s="690"/>
      <c r="BWT47" s="690"/>
      <c r="BWU47" s="691"/>
      <c r="BWV47" s="562" t="s">
        <v>311</v>
      </c>
      <c r="BWW47" s="563"/>
      <c r="BWX47" s="563"/>
      <c r="BWY47" s="563"/>
      <c r="BWZ47" s="563"/>
      <c r="BXA47" s="563"/>
      <c r="BXB47" s="563"/>
      <c r="BXC47" s="563"/>
      <c r="BXD47" s="564"/>
      <c r="BXE47" s="683" t="s">
        <v>305</v>
      </c>
      <c r="BXF47" s="684"/>
      <c r="BXG47" s="684"/>
      <c r="BXH47" s="684"/>
      <c r="BXI47" s="684"/>
      <c r="BXJ47" s="685"/>
      <c r="BXK47" s="686"/>
      <c r="BXL47" s="687"/>
      <c r="BXM47" s="687"/>
      <c r="BXN47" s="687"/>
      <c r="BXO47" s="687"/>
      <c r="BXP47" s="687"/>
      <c r="BXQ47" s="687"/>
      <c r="BXR47" s="687"/>
      <c r="BXS47" s="687"/>
      <c r="BXT47" s="687"/>
      <c r="BXU47" s="687"/>
      <c r="BXV47" s="687"/>
      <c r="BXW47" s="687"/>
      <c r="BXX47" s="687"/>
      <c r="BXY47" s="687"/>
      <c r="BXZ47" s="687"/>
      <c r="BYA47" s="687"/>
      <c r="BYB47" s="687"/>
      <c r="BYC47" s="687"/>
      <c r="BYD47" s="687"/>
      <c r="BYE47" s="687"/>
      <c r="BYF47" s="687"/>
      <c r="BYG47" s="687"/>
      <c r="BYH47" s="688"/>
      <c r="BYI47" s="689">
        <f>BYI46-BYY46</f>
        <v>0</v>
      </c>
      <c r="BYJ47" s="690"/>
      <c r="BYK47" s="690"/>
      <c r="BYL47" s="690"/>
      <c r="BYM47" s="690"/>
      <c r="BYN47" s="690"/>
      <c r="BYO47" s="690"/>
      <c r="BYP47" s="691"/>
      <c r="BYQ47" s="689">
        <f>BYQ46-BZA46</f>
        <v>0</v>
      </c>
      <c r="BYR47" s="690"/>
      <c r="BYS47" s="690"/>
      <c r="BYT47" s="690"/>
      <c r="BYU47" s="690"/>
      <c r="BYV47" s="690"/>
      <c r="BYW47" s="690"/>
      <c r="BYX47" s="691"/>
      <c r="BYY47" s="562" t="s">
        <v>311</v>
      </c>
      <c r="BYZ47" s="563"/>
      <c r="BZA47" s="563"/>
      <c r="BZB47" s="563"/>
      <c r="BZC47" s="563"/>
      <c r="BZD47" s="563"/>
      <c r="BZE47" s="563"/>
      <c r="BZF47" s="563"/>
      <c r="BZG47" s="564"/>
      <c r="BZH47" s="683" t="s">
        <v>305</v>
      </c>
      <c r="BZI47" s="684"/>
      <c r="BZJ47" s="684"/>
      <c r="BZK47" s="684"/>
      <c r="BZL47" s="684"/>
      <c r="BZM47" s="685"/>
      <c r="BZN47" s="686"/>
      <c r="BZO47" s="687"/>
      <c r="BZP47" s="687"/>
      <c r="BZQ47" s="687"/>
      <c r="BZR47" s="687"/>
      <c r="BZS47" s="687"/>
      <c r="BZT47" s="687"/>
      <c r="BZU47" s="687"/>
      <c r="BZV47" s="687"/>
      <c r="BZW47" s="687"/>
      <c r="BZX47" s="687"/>
      <c r="BZY47" s="687"/>
      <c r="BZZ47" s="687"/>
      <c r="CAA47" s="687"/>
      <c r="CAB47" s="687"/>
      <c r="CAC47" s="687"/>
      <c r="CAD47" s="687"/>
      <c r="CAE47" s="687"/>
      <c r="CAF47" s="687"/>
      <c r="CAG47" s="687"/>
      <c r="CAH47" s="687"/>
      <c r="CAI47" s="687"/>
      <c r="CAJ47" s="687"/>
      <c r="CAK47" s="688"/>
      <c r="CAL47" s="689">
        <f>CAL46-CBB46</f>
        <v>0</v>
      </c>
      <c r="CAM47" s="690"/>
      <c r="CAN47" s="690"/>
      <c r="CAO47" s="690"/>
      <c r="CAP47" s="690"/>
      <c r="CAQ47" s="690"/>
      <c r="CAR47" s="690"/>
      <c r="CAS47" s="691"/>
      <c r="CAT47" s="689">
        <f>CAT46-CBD46</f>
        <v>0</v>
      </c>
      <c r="CAU47" s="690"/>
      <c r="CAV47" s="690"/>
      <c r="CAW47" s="690"/>
      <c r="CAX47" s="690"/>
      <c r="CAY47" s="690"/>
      <c r="CAZ47" s="690"/>
      <c r="CBA47" s="691"/>
      <c r="CBB47" s="562" t="s">
        <v>311</v>
      </c>
      <c r="CBC47" s="563"/>
      <c r="CBD47" s="563"/>
      <c r="CBE47" s="563"/>
      <c r="CBF47" s="563"/>
      <c r="CBG47" s="563"/>
      <c r="CBH47" s="563"/>
      <c r="CBI47" s="563"/>
      <c r="CBJ47" s="564"/>
      <c r="CBK47" s="683" t="s">
        <v>305</v>
      </c>
      <c r="CBL47" s="684"/>
      <c r="CBM47" s="684"/>
      <c r="CBN47" s="684"/>
      <c r="CBO47" s="684"/>
      <c r="CBP47" s="685"/>
      <c r="CBQ47" s="686"/>
      <c r="CBR47" s="687"/>
      <c r="CBS47" s="687"/>
      <c r="CBT47" s="687"/>
      <c r="CBU47" s="687"/>
      <c r="CBV47" s="687"/>
      <c r="CBW47" s="687"/>
      <c r="CBX47" s="687"/>
      <c r="CBY47" s="687"/>
      <c r="CBZ47" s="687"/>
      <c r="CCA47" s="687"/>
      <c r="CCB47" s="687"/>
      <c r="CCC47" s="687"/>
      <c r="CCD47" s="687"/>
      <c r="CCE47" s="687"/>
      <c r="CCF47" s="687"/>
      <c r="CCG47" s="687"/>
      <c r="CCH47" s="687"/>
      <c r="CCI47" s="687"/>
      <c r="CCJ47" s="687"/>
      <c r="CCK47" s="687"/>
      <c r="CCL47" s="687"/>
      <c r="CCM47" s="687"/>
      <c r="CCN47" s="688"/>
      <c r="CCO47" s="689">
        <f>CCO46-CDE46</f>
        <v>0</v>
      </c>
      <c r="CCP47" s="690"/>
      <c r="CCQ47" s="690"/>
      <c r="CCR47" s="690"/>
      <c r="CCS47" s="690"/>
      <c r="CCT47" s="690"/>
      <c r="CCU47" s="690"/>
      <c r="CCV47" s="691"/>
      <c r="CCW47" s="689">
        <f>CCW46-CDG46</f>
        <v>0</v>
      </c>
      <c r="CCX47" s="690"/>
      <c r="CCY47" s="690"/>
      <c r="CCZ47" s="690"/>
      <c r="CDA47" s="690"/>
      <c r="CDB47" s="690"/>
      <c r="CDC47" s="690"/>
      <c r="CDD47" s="691"/>
      <c r="CDE47" s="562" t="s">
        <v>311</v>
      </c>
      <c r="CDF47" s="563"/>
      <c r="CDG47" s="563"/>
      <c r="CDH47" s="563"/>
      <c r="CDI47" s="563"/>
      <c r="CDJ47" s="563"/>
      <c r="CDK47" s="563"/>
      <c r="CDL47" s="563"/>
      <c r="CDM47" s="564"/>
      <c r="CDN47" s="683" t="s">
        <v>305</v>
      </c>
      <c r="CDO47" s="684"/>
      <c r="CDP47" s="684"/>
      <c r="CDQ47" s="684"/>
      <c r="CDR47" s="684"/>
      <c r="CDS47" s="685"/>
      <c r="CDT47" s="686"/>
      <c r="CDU47" s="687"/>
      <c r="CDV47" s="687"/>
      <c r="CDW47" s="687"/>
      <c r="CDX47" s="687"/>
      <c r="CDY47" s="687"/>
      <c r="CDZ47" s="687"/>
      <c r="CEA47" s="687"/>
      <c r="CEB47" s="687"/>
      <c r="CEC47" s="687"/>
      <c r="CED47" s="687"/>
      <c r="CEE47" s="687"/>
      <c r="CEF47" s="687"/>
      <c r="CEG47" s="687"/>
      <c r="CEH47" s="687"/>
      <c r="CEI47" s="687"/>
      <c r="CEJ47" s="687"/>
      <c r="CEK47" s="687"/>
      <c r="CEL47" s="687"/>
      <c r="CEM47" s="687"/>
      <c r="CEN47" s="687"/>
      <c r="CEO47" s="687"/>
      <c r="CEP47" s="687"/>
      <c r="CEQ47" s="688"/>
      <c r="CER47" s="689">
        <f>CER46-CFH46</f>
        <v>0</v>
      </c>
      <c r="CES47" s="690"/>
      <c r="CET47" s="690"/>
      <c r="CEU47" s="690"/>
      <c r="CEV47" s="690"/>
      <c r="CEW47" s="690"/>
      <c r="CEX47" s="690"/>
      <c r="CEY47" s="691"/>
      <c r="CEZ47" s="689">
        <f>CEZ46-CFJ46</f>
        <v>0</v>
      </c>
      <c r="CFA47" s="690"/>
      <c r="CFB47" s="690"/>
      <c r="CFC47" s="690"/>
      <c r="CFD47" s="690"/>
      <c r="CFE47" s="690"/>
      <c r="CFF47" s="690"/>
      <c r="CFG47" s="691"/>
      <c r="CFH47" s="562" t="s">
        <v>311</v>
      </c>
      <c r="CFI47" s="563"/>
      <c r="CFJ47" s="563"/>
      <c r="CFK47" s="563"/>
      <c r="CFL47" s="563"/>
      <c r="CFM47" s="563"/>
      <c r="CFN47" s="563"/>
      <c r="CFO47" s="563"/>
      <c r="CFP47" s="564"/>
      <c r="CFQ47" s="683" t="s">
        <v>305</v>
      </c>
      <c r="CFR47" s="684"/>
      <c r="CFS47" s="684"/>
      <c r="CFT47" s="684"/>
      <c r="CFU47" s="684"/>
      <c r="CFV47" s="685"/>
      <c r="CFW47" s="686"/>
      <c r="CFX47" s="687"/>
      <c r="CFY47" s="687"/>
      <c r="CFZ47" s="687"/>
      <c r="CGA47" s="687"/>
      <c r="CGB47" s="687"/>
      <c r="CGC47" s="687"/>
      <c r="CGD47" s="687"/>
      <c r="CGE47" s="687"/>
      <c r="CGF47" s="687"/>
      <c r="CGG47" s="687"/>
      <c r="CGH47" s="687"/>
      <c r="CGI47" s="687"/>
      <c r="CGJ47" s="687"/>
      <c r="CGK47" s="687"/>
      <c r="CGL47" s="687"/>
      <c r="CGM47" s="687"/>
      <c r="CGN47" s="687"/>
      <c r="CGO47" s="687"/>
      <c r="CGP47" s="687"/>
      <c r="CGQ47" s="687"/>
      <c r="CGR47" s="687"/>
      <c r="CGS47" s="687"/>
      <c r="CGT47" s="688"/>
      <c r="CGU47" s="689">
        <f>CGU46-CHK46</f>
        <v>0</v>
      </c>
      <c r="CGV47" s="690"/>
      <c r="CGW47" s="690"/>
      <c r="CGX47" s="690"/>
      <c r="CGY47" s="690"/>
      <c r="CGZ47" s="690"/>
      <c r="CHA47" s="690"/>
      <c r="CHB47" s="691"/>
      <c r="CHC47" s="689">
        <f>CHC46-CHM46</f>
        <v>0</v>
      </c>
      <c r="CHD47" s="690"/>
      <c r="CHE47" s="690"/>
      <c r="CHF47" s="690"/>
      <c r="CHG47" s="690"/>
      <c r="CHH47" s="690"/>
      <c r="CHI47" s="690"/>
      <c r="CHJ47" s="691"/>
      <c r="CHK47" s="562" t="s">
        <v>311</v>
      </c>
      <c r="CHL47" s="563"/>
      <c r="CHM47" s="563"/>
      <c r="CHN47" s="563"/>
      <c r="CHO47" s="563"/>
      <c r="CHP47" s="563"/>
      <c r="CHQ47" s="563"/>
      <c r="CHR47" s="563"/>
      <c r="CHS47" s="564"/>
      <c r="CHT47" s="683" t="s">
        <v>305</v>
      </c>
      <c r="CHU47" s="684"/>
      <c r="CHV47" s="684"/>
      <c r="CHW47" s="684"/>
      <c r="CHX47" s="684"/>
      <c r="CHY47" s="685"/>
      <c r="CHZ47" s="686"/>
      <c r="CIA47" s="687"/>
      <c r="CIB47" s="687"/>
      <c r="CIC47" s="687"/>
      <c r="CID47" s="687"/>
      <c r="CIE47" s="687"/>
      <c r="CIF47" s="687"/>
      <c r="CIG47" s="687"/>
      <c r="CIH47" s="687"/>
      <c r="CII47" s="687"/>
      <c r="CIJ47" s="687"/>
      <c r="CIK47" s="687"/>
      <c r="CIL47" s="687"/>
      <c r="CIM47" s="687"/>
      <c r="CIN47" s="687"/>
      <c r="CIO47" s="687"/>
      <c r="CIP47" s="687"/>
      <c r="CIQ47" s="687"/>
      <c r="CIR47" s="687"/>
      <c r="CIS47" s="687"/>
      <c r="CIT47" s="687"/>
      <c r="CIU47" s="687"/>
      <c r="CIV47" s="687"/>
      <c r="CIW47" s="688"/>
      <c r="CIX47" s="689">
        <f>CIX46-CJN46</f>
        <v>0</v>
      </c>
      <c r="CIY47" s="690"/>
      <c r="CIZ47" s="690"/>
      <c r="CJA47" s="690"/>
      <c r="CJB47" s="690"/>
      <c r="CJC47" s="690"/>
      <c r="CJD47" s="690"/>
      <c r="CJE47" s="691"/>
      <c r="CJF47" s="689">
        <f>CJF46-CJP46</f>
        <v>0</v>
      </c>
      <c r="CJG47" s="690"/>
      <c r="CJH47" s="690"/>
      <c r="CJI47" s="690"/>
      <c r="CJJ47" s="690"/>
      <c r="CJK47" s="690"/>
      <c r="CJL47" s="690"/>
      <c r="CJM47" s="691"/>
      <c r="CJN47" s="562" t="s">
        <v>311</v>
      </c>
      <c r="CJO47" s="563"/>
      <c r="CJP47" s="563"/>
      <c r="CJQ47" s="563"/>
      <c r="CJR47" s="563"/>
      <c r="CJS47" s="563"/>
      <c r="CJT47" s="563"/>
      <c r="CJU47" s="563"/>
      <c r="CJV47" s="564"/>
      <c r="CJW47" s="683" t="s">
        <v>305</v>
      </c>
      <c r="CJX47" s="684"/>
      <c r="CJY47" s="684"/>
      <c r="CJZ47" s="684"/>
      <c r="CKA47" s="684"/>
      <c r="CKB47" s="685"/>
      <c r="CKC47" s="686"/>
      <c r="CKD47" s="687"/>
      <c r="CKE47" s="687"/>
      <c r="CKF47" s="687"/>
      <c r="CKG47" s="687"/>
      <c r="CKH47" s="687"/>
      <c r="CKI47" s="687"/>
      <c r="CKJ47" s="687"/>
      <c r="CKK47" s="687"/>
      <c r="CKL47" s="687"/>
      <c r="CKM47" s="687"/>
      <c r="CKN47" s="687"/>
      <c r="CKO47" s="687"/>
      <c r="CKP47" s="687"/>
      <c r="CKQ47" s="687"/>
      <c r="CKR47" s="687"/>
      <c r="CKS47" s="687"/>
      <c r="CKT47" s="687"/>
      <c r="CKU47" s="687"/>
      <c r="CKV47" s="687"/>
      <c r="CKW47" s="687"/>
      <c r="CKX47" s="687"/>
      <c r="CKY47" s="687"/>
      <c r="CKZ47" s="688"/>
      <c r="CLA47" s="689">
        <f>CLA46-CLQ46</f>
        <v>0</v>
      </c>
      <c r="CLB47" s="690"/>
      <c r="CLC47" s="690"/>
      <c r="CLD47" s="690"/>
      <c r="CLE47" s="690"/>
      <c r="CLF47" s="690"/>
      <c r="CLG47" s="690"/>
      <c r="CLH47" s="691"/>
      <c r="CLI47" s="689">
        <f>CLI46-CLS46</f>
        <v>0</v>
      </c>
      <c r="CLJ47" s="690"/>
      <c r="CLK47" s="690"/>
      <c r="CLL47" s="690"/>
      <c r="CLM47" s="690"/>
      <c r="CLN47" s="690"/>
      <c r="CLO47" s="690"/>
      <c r="CLP47" s="691"/>
      <c r="CLQ47" s="562" t="s">
        <v>311</v>
      </c>
      <c r="CLR47" s="563"/>
      <c r="CLS47" s="563"/>
      <c r="CLT47" s="563"/>
      <c r="CLU47" s="563"/>
      <c r="CLV47" s="563"/>
      <c r="CLW47" s="563"/>
      <c r="CLX47" s="563"/>
      <c r="CLY47" s="564"/>
      <c r="CLZ47" s="683" t="s">
        <v>305</v>
      </c>
      <c r="CMA47" s="684"/>
      <c r="CMB47" s="684"/>
      <c r="CMC47" s="684"/>
      <c r="CMD47" s="684"/>
      <c r="CME47" s="685"/>
      <c r="CMF47" s="686"/>
      <c r="CMG47" s="687"/>
      <c r="CMH47" s="687"/>
      <c r="CMI47" s="687"/>
      <c r="CMJ47" s="687"/>
      <c r="CMK47" s="687"/>
      <c r="CML47" s="687"/>
      <c r="CMM47" s="687"/>
      <c r="CMN47" s="687"/>
      <c r="CMO47" s="687"/>
      <c r="CMP47" s="687"/>
      <c r="CMQ47" s="687"/>
      <c r="CMR47" s="687"/>
      <c r="CMS47" s="687"/>
      <c r="CMT47" s="687"/>
      <c r="CMU47" s="687"/>
      <c r="CMV47" s="687"/>
      <c r="CMW47" s="687"/>
      <c r="CMX47" s="687"/>
      <c r="CMY47" s="687"/>
      <c r="CMZ47" s="687"/>
      <c r="CNA47" s="687"/>
      <c r="CNB47" s="687"/>
      <c r="CNC47" s="688"/>
      <c r="CND47" s="689">
        <f>CND46-CNT46</f>
        <v>0</v>
      </c>
      <c r="CNE47" s="690"/>
      <c r="CNF47" s="690"/>
      <c r="CNG47" s="690"/>
      <c r="CNH47" s="690"/>
      <c r="CNI47" s="690"/>
      <c r="CNJ47" s="690"/>
      <c r="CNK47" s="691"/>
      <c r="CNL47" s="689">
        <f>CNL46-CNV46</f>
        <v>0</v>
      </c>
      <c r="CNM47" s="690"/>
      <c r="CNN47" s="690"/>
      <c r="CNO47" s="690"/>
      <c r="CNP47" s="690"/>
      <c r="CNQ47" s="690"/>
      <c r="CNR47" s="690"/>
      <c r="CNS47" s="691"/>
      <c r="CNT47" s="562" t="s">
        <v>311</v>
      </c>
      <c r="CNU47" s="563"/>
      <c r="CNV47" s="563"/>
      <c r="CNW47" s="563"/>
      <c r="CNX47" s="563"/>
      <c r="CNY47" s="563"/>
      <c r="CNZ47" s="563"/>
      <c r="COA47" s="563"/>
      <c r="COB47" s="564"/>
      <c r="COC47" s="683" t="s">
        <v>305</v>
      </c>
      <c r="COD47" s="684"/>
      <c r="COE47" s="684"/>
      <c r="COF47" s="684"/>
      <c r="COG47" s="684"/>
      <c r="COH47" s="685"/>
      <c r="COI47" s="686"/>
      <c r="COJ47" s="687"/>
      <c r="COK47" s="687"/>
      <c r="COL47" s="687"/>
      <c r="COM47" s="687"/>
      <c r="CON47" s="687"/>
      <c r="COO47" s="687"/>
      <c r="COP47" s="687"/>
      <c r="COQ47" s="687"/>
      <c r="COR47" s="687"/>
      <c r="COS47" s="687"/>
      <c r="COT47" s="687"/>
      <c r="COU47" s="687"/>
      <c r="COV47" s="687"/>
      <c r="COW47" s="687"/>
      <c r="COX47" s="687"/>
      <c r="COY47" s="687"/>
      <c r="COZ47" s="687"/>
      <c r="CPA47" s="687"/>
      <c r="CPB47" s="687"/>
      <c r="CPC47" s="687"/>
      <c r="CPD47" s="687"/>
      <c r="CPE47" s="687"/>
      <c r="CPF47" s="688"/>
      <c r="CPG47" s="689">
        <f>CPG46-CPW46</f>
        <v>0</v>
      </c>
      <c r="CPH47" s="690"/>
      <c r="CPI47" s="690"/>
      <c r="CPJ47" s="690"/>
      <c r="CPK47" s="690"/>
      <c r="CPL47" s="690"/>
      <c r="CPM47" s="690"/>
      <c r="CPN47" s="691"/>
      <c r="CPO47" s="689">
        <f>CPO46-CPY46</f>
        <v>0</v>
      </c>
      <c r="CPP47" s="690"/>
      <c r="CPQ47" s="690"/>
      <c r="CPR47" s="690"/>
      <c r="CPS47" s="690"/>
      <c r="CPT47" s="690"/>
      <c r="CPU47" s="690"/>
      <c r="CPV47" s="691"/>
      <c r="CPW47" s="562" t="s">
        <v>311</v>
      </c>
      <c r="CPX47" s="563"/>
      <c r="CPY47" s="563"/>
      <c r="CPZ47" s="563"/>
      <c r="CQA47" s="563"/>
      <c r="CQB47" s="563"/>
      <c r="CQC47" s="563"/>
      <c r="CQD47" s="563"/>
      <c r="CQE47" s="564"/>
      <c r="CQF47" s="683" t="s">
        <v>305</v>
      </c>
      <c r="CQG47" s="684"/>
      <c r="CQH47" s="684"/>
      <c r="CQI47" s="684"/>
      <c r="CQJ47" s="684"/>
      <c r="CQK47" s="685"/>
      <c r="CQL47" s="686"/>
      <c r="CQM47" s="687"/>
      <c r="CQN47" s="687"/>
      <c r="CQO47" s="687"/>
      <c r="CQP47" s="687"/>
      <c r="CQQ47" s="687"/>
      <c r="CQR47" s="687"/>
      <c r="CQS47" s="687"/>
      <c r="CQT47" s="687"/>
      <c r="CQU47" s="687"/>
      <c r="CQV47" s="687"/>
      <c r="CQW47" s="687"/>
      <c r="CQX47" s="687"/>
      <c r="CQY47" s="687"/>
      <c r="CQZ47" s="687"/>
      <c r="CRA47" s="687"/>
      <c r="CRB47" s="687"/>
      <c r="CRC47" s="687"/>
      <c r="CRD47" s="687"/>
      <c r="CRE47" s="687"/>
      <c r="CRF47" s="687"/>
      <c r="CRG47" s="687"/>
      <c r="CRH47" s="687"/>
      <c r="CRI47" s="688"/>
      <c r="CRJ47" s="689">
        <f>CRJ46-CRZ46</f>
        <v>0</v>
      </c>
      <c r="CRK47" s="690"/>
      <c r="CRL47" s="690"/>
      <c r="CRM47" s="690"/>
      <c r="CRN47" s="690"/>
      <c r="CRO47" s="690"/>
      <c r="CRP47" s="690"/>
      <c r="CRQ47" s="691"/>
      <c r="CRR47" s="689">
        <f>CRR46-CSB46</f>
        <v>0</v>
      </c>
      <c r="CRS47" s="690"/>
      <c r="CRT47" s="690"/>
      <c r="CRU47" s="690"/>
      <c r="CRV47" s="690"/>
      <c r="CRW47" s="690"/>
      <c r="CRX47" s="690"/>
      <c r="CRY47" s="691"/>
      <c r="CRZ47" s="562" t="s">
        <v>311</v>
      </c>
      <c r="CSA47" s="563"/>
      <c r="CSB47" s="563"/>
      <c r="CSC47" s="563"/>
      <c r="CSD47" s="563"/>
      <c r="CSE47" s="563"/>
      <c r="CSF47" s="563"/>
      <c r="CSG47" s="563"/>
      <c r="CSH47" s="564"/>
      <c r="CSI47" s="683" t="s">
        <v>305</v>
      </c>
      <c r="CSJ47" s="684"/>
      <c r="CSK47" s="684"/>
      <c r="CSL47" s="684"/>
      <c r="CSM47" s="684"/>
      <c r="CSN47" s="685"/>
      <c r="CSO47" s="686"/>
      <c r="CSP47" s="687"/>
      <c r="CSQ47" s="687"/>
      <c r="CSR47" s="687"/>
      <c r="CSS47" s="687"/>
      <c r="CST47" s="687"/>
      <c r="CSU47" s="687"/>
      <c r="CSV47" s="687"/>
      <c r="CSW47" s="687"/>
      <c r="CSX47" s="687"/>
      <c r="CSY47" s="687"/>
      <c r="CSZ47" s="687"/>
      <c r="CTA47" s="687"/>
      <c r="CTB47" s="687"/>
      <c r="CTC47" s="687"/>
      <c r="CTD47" s="687"/>
      <c r="CTE47" s="687"/>
      <c r="CTF47" s="687"/>
      <c r="CTG47" s="687"/>
      <c r="CTH47" s="687"/>
      <c r="CTI47" s="687"/>
      <c r="CTJ47" s="687"/>
      <c r="CTK47" s="687"/>
      <c r="CTL47" s="688"/>
      <c r="CTM47" s="689">
        <f>CTM46-CUC46</f>
        <v>0</v>
      </c>
      <c r="CTN47" s="690"/>
      <c r="CTO47" s="690"/>
      <c r="CTP47" s="690"/>
      <c r="CTQ47" s="690"/>
      <c r="CTR47" s="690"/>
      <c r="CTS47" s="690"/>
      <c r="CTT47" s="691"/>
      <c r="CTU47" s="689">
        <f>CTU46-CUE46</f>
        <v>0</v>
      </c>
      <c r="CTV47" s="690"/>
      <c r="CTW47" s="690"/>
      <c r="CTX47" s="690"/>
      <c r="CTY47" s="690"/>
      <c r="CTZ47" s="690"/>
      <c r="CUA47" s="690"/>
      <c r="CUB47" s="691"/>
      <c r="CUC47" s="562" t="s">
        <v>311</v>
      </c>
      <c r="CUD47" s="563"/>
      <c r="CUE47" s="563"/>
      <c r="CUF47" s="563"/>
      <c r="CUG47" s="563"/>
      <c r="CUH47" s="563"/>
      <c r="CUI47" s="563"/>
      <c r="CUJ47" s="563"/>
      <c r="CUK47" s="564"/>
      <c r="CUL47" s="683" t="s">
        <v>305</v>
      </c>
      <c r="CUM47" s="684"/>
      <c r="CUN47" s="684"/>
      <c r="CUO47" s="684"/>
      <c r="CUP47" s="684"/>
      <c r="CUQ47" s="685"/>
      <c r="CUR47" s="686"/>
      <c r="CUS47" s="687"/>
      <c r="CUT47" s="687"/>
      <c r="CUU47" s="687"/>
      <c r="CUV47" s="687"/>
      <c r="CUW47" s="687"/>
      <c r="CUX47" s="687"/>
      <c r="CUY47" s="687"/>
      <c r="CUZ47" s="687"/>
      <c r="CVA47" s="687"/>
      <c r="CVB47" s="687"/>
      <c r="CVC47" s="687"/>
      <c r="CVD47" s="687"/>
      <c r="CVE47" s="687"/>
      <c r="CVF47" s="687"/>
      <c r="CVG47" s="687"/>
      <c r="CVH47" s="687"/>
      <c r="CVI47" s="687"/>
      <c r="CVJ47" s="687"/>
      <c r="CVK47" s="687"/>
      <c r="CVL47" s="687"/>
      <c r="CVM47" s="687"/>
      <c r="CVN47" s="687"/>
      <c r="CVO47" s="688"/>
      <c r="CVP47" s="689">
        <f>CVP46-CWF46</f>
        <v>0</v>
      </c>
      <c r="CVQ47" s="690"/>
      <c r="CVR47" s="690"/>
      <c r="CVS47" s="690"/>
      <c r="CVT47" s="690"/>
      <c r="CVU47" s="690"/>
      <c r="CVV47" s="690"/>
      <c r="CVW47" s="691"/>
      <c r="CVX47" s="689">
        <f>CVX46-CWH46</f>
        <v>0</v>
      </c>
      <c r="CVY47" s="690"/>
      <c r="CVZ47" s="690"/>
      <c r="CWA47" s="690"/>
      <c r="CWB47" s="690"/>
      <c r="CWC47" s="690"/>
      <c r="CWD47" s="690"/>
      <c r="CWE47" s="691"/>
      <c r="CWF47" s="562" t="s">
        <v>311</v>
      </c>
      <c r="CWG47" s="563"/>
      <c r="CWH47" s="563"/>
      <c r="CWI47" s="563"/>
      <c r="CWJ47" s="563"/>
      <c r="CWK47" s="563"/>
      <c r="CWL47" s="563"/>
      <c r="CWM47" s="563"/>
      <c r="CWN47" s="564"/>
      <c r="CWO47" s="683" t="s">
        <v>305</v>
      </c>
      <c r="CWP47" s="684"/>
      <c r="CWQ47" s="684"/>
      <c r="CWR47" s="684"/>
      <c r="CWS47" s="684"/>
      <c r="CWT47" s="685"/>
      <c r="CWU47" s="686"/>
      <c r="CWV47" s="687"/>
      <c r="CWW47" s="687"/>
      <c r="CWX47" s="687"/>
      <c r="CWY47" s="687"/>
      <c r="CWZ47" s="687"/>
      <c r="CXA47" s="687"/>
      <c r="CXB47" s="687"/>
      <c r="CXC47" s="687"/>
      <c r="CXD47" s="687"/>
      <c r="CXE47" s="687"/>
      <c r="CXF47" s="687"/>
      <c r="CXG47" s="687"/>
      <c r="CXH47" s="687"/>
      <c r="CXI47" s="687"/>
      <c r="CXJ47" s="687"/>
      <c r="CXK47" s="687"/>
      <c r="CXL47" s="687"/>
      <c r="CXM47" s="687"/>
      <c r="CXN47" s="687"/>
      <c r="CXO47" s="687"/>
      <c r="CXP47" s="687"/>
      <c r="CXQ47" s="687"/>
      <c r="CXR47" s="688"/>
      <c r="CXS47" s="689">
        <f>CXS46-CYI46</f>
        <v>0</v>
      </c>
      <c r="CXT47" s="690"/>
      <c r="CXU47" s="690"/>
      <c r="CXV47" s="690"/>
      <c r="CXW47" s="690"/>
      <c r="CXX47" s="690"/>
      <c r="CXY47" s="690"/>
      <c r="CXZ47" s="691"/>
      <c r="CYA47" s="689">
        <f>CYA46-CYK46</f>
        <v>0</v>
      </c>
      <c r="CYB47" s="690"/>
      <c r="CYC47" s="690"/>
      <c r="CYD47" s="690"/>
      <c r="CYE47" s="690"/>
      <c r="CYF47" s="690"/>
      <c r="CYG47" s="690"/>
      <c r="CYH47" s="691"/>
      <c r="CYI47" s="562" t="s">
        <v>311</v>
      </c>
      <c r="CYJ47" s="563"/>
      <c r="CYK47" s="563"/>
      <c r="CYL47" s="563"/>
      <c r="CYM47" s="563"/>
      <c r="CYN47" s="563"/>
      <c r="CYO47" s="563"/>
      <c r="CYP47" s="563"/>
      <c r="CYQ47" s="564"/>
      <c r="CYR47" s="683" t="s">
        <v>305</v>
      </c>
      <c r="CYS47" s="684"/>
      <c r="CYT47" s="684"/>
      <c r="CYU47" s="684"/>
      <c r="CYV47" s="684"/>
      <c r="CYW47" s="685"/>
      <c r="CYX47" s="686"/>
      <c r="CYY47" s="687"/>
      <c r="CYZ47" s="687"/>
      <c r="CZA47" s="687"/>
      <c r="CZB47" s="687"/>
      <c r="CZC47" s="687"/>
      <c r="CZD47" s="687"/>
      <c r="CZE47" s="687"/>
      <c r="CZF47" s="687"/>
      <c r="CZG47" s="687"/>
      <c r="CZH47" s="687"/>
      <c r="CZI47" s="687"/>
      <c r="CZJ47" s="687"/>
      <c r="CZK47" s="687"/>
      <c r="CZL47" s="687"/>
      <c r="CZM47" s="687"/>
      <c r="CZN47" s="687"/>
      <c r="CZO47" s="687"/>
      <c r="CZP47" s="687"/>
      <c r="CZQ47" s="687"/>
      <c r="CZR47" s="687"/>
      <c r="CZS47" s="687"/>
      <c r="CZT47" s="687"/>
      <c r="CZU47" s="688"/>
      <c r="CZV47" s="689">
        <f>CZV46-DAL46</f>
        <v>0</v>
      </c>
      <c r="CZW47" s="690"/>
      <c r="CZX47" s="690"/>
      <c r="CZY47" s="690"/>
      <c r="CZZ47" s="690"/>
      <c r="DAA47" s="690"/>
      <c r="DAB47" s="690"/>
      <c r="DAC47" s="691"/>
      <c r="DAD47" s="689">
        <f>DAD46-DAN46</f>
        <v>0</v>
      </c>
      <c r="DAE47" s="690"/>
      <c r="DAF47" s="690"/>
      <c r="DAG47" s="690"/>
      <c r="DAH47" s="690"/>
      <c r="DAI47" s="690"/>
      <c r="DAJ47" s="690"/>
      <c r="DAK47" s="691"/>
      <c r="DAL47" s="562" t="s">
        <v>311</v>
      </c>
      <c r="DAM47" s="563"/>
      <c r="DAN47" s="563"/>
      <c r="DAO47" s="563"/>
      <c r="DAP47" s="563"/>
      <c r="DAQ47" s="563"/>
      <c r="DAR47" s="563"/>
      <c r="DAS47" s="563"/>
      <c r="DAT47" s="564"/>
      <c r="DAU47" s="683" t="s">
        <v>305</v>
      </c>
      <c r="DAV47" s="684"/>
      <c r="DAW47" s="684"/>
      <c r="DAX47" s="684"/>
      <c r="DAY47" s="684"/>
      <c r="DAZ47" s="685"/>
      <c r="DBA47" s="686"/>
      <c r="DBB47" s="687"/>
      <c r="DBC47" s="687"/>
      <c r="DBD47" s="687"/>
      <c r="DBE47" s="687"/>
      <c r="DBF47" s="687"/>
      <c r="DBG47" s="687"/>
      <c r="DBH47" s="687"/>
      <c r="DBI47" s="687"/>
      <c r="DBJ47" s="687"/>
      <c r="DBK47" s="687"/>
      <c r="DBL47" s="687"/>
      <c r="DBM47" s="687"/>
      <c r="DBN47" s="687"/>
      <c r="DBO47" s="687"/>
      <c r="DBP47" s="687"/>
      <c r="DBQ47" s="687"/>
      <c r="DBR47" s="687"/>
      <c r="DBS47" s="687"/>
      <c r="DBT47" s="687"/>
      <c r="DBU47" s="687"/>
      <c r="DBV47" s="687"/>
      <c r="DBW47" s="687"/>
      <c r="DBX47" s="688"/>
      <c r="DBY47" s="689">
        <f>DBY46-DCO46</f>
        <v>0</v>
      </c>
      <c r="DBZ47" s="690"/>
      <c r="DCA47" s="690"/>
      <c r="DCB47" s="690"/>
      <c r="DCC47" s="690"/>
      <c r="DCD47" s="690"/>
      <c r="DCE47" s="690"/>
      <c r="DCF47" s="691"/>
      <c r="DCG47" s="689">
        <f>DCG46-DCQ46</f>
        <v>0</v>
      </c>
      <c r="DCH47" s="690"/>
      <c r="DCI47" s="690"/>
      <c r="DCJ47" s="690"/>
      <c r="DCK47" s="690"/>
      <c r="DCL47" s="690"/>
      <c r="DCM47" s="690"/>
      <c r="DCN47" s="691"/>
      <c r="DCO47" s="562" t="s">
        <v>311</v>
      </c>
      <c r="DCP47" s="563"/>
      <c r="DCQ47" s="563"/>
      <c r="DCR47" s="563"/>
      <c r="DCS47" s="563"/>
      <c r="DCT47" s="563"/>
      <c r="DCU47" s="563"/>
      <c r="DCV47" s="563"/>
      <c r="DCW47" s="564"/>
      <c r="DCX47" s="683" t="s">
        <v>305</v>
      </c>
      <c r="DCY47" s="684"/>
      <c r="DCZ47" s="684"/>
      <c r="DDA47" s="684"/>
      <c r="DDB47" s="684"/>
      <c r="DDC47" s="685"/>
      <c r="DDD47" s="686"/>
      <c r="DDE47" s="687"/>
      <c r="DDF47" s="687"/>
      <c r="DDG47" s="687"/>
      <c r="DDH47" s="687"/>
      <c r="DDI47" s="687"/>
      <c r="DDJ47" s="687"/>
      <c r="DDK47" s="687"/>
      <c r="DDL47" s="687"/>
      <c r="DDM47" s="687"/>
      <c r="DDN47" s="687"/>
      <c r="DDO47" s="687"/>
      <c r="DDP47" s="687"/>
      <c r="DDQ47" s="687"/>
      <c r="DDR47" s="687"/>
      <c r="DDS47" s="687"/>
      <c r="DDT47" s="687"/>
      <c r="DDU47" s="687"/>
      <c r="DDV47" s="687"/>
      <c r="DDW47" s="687"/>
      <c r="DDX47" s="687"/>
      <c r="DDY47" s="687"/>
      <c r="DDZ47" s="687"/>
      <c r="DEA47" s="688"/>
      <c r="DEB47" s="689">
        <f>DEB46-DER46</f>
        <v>0</v>
      </c>
      <c r="DEC47" s="690"/>
      <c r="DED47" s="690"/>
      <c r="DEE47" s="690"/>
      <c r="DEF47" s="690"/>
      <c r="DEG47" s="690"/>
      <c r="DEH47" s="690"/>
      <c r="DEI47" s="691"/>
      <c r="DEJ47" s="689">
        <f>DEJ46-DET46</f>
        <v>0</v>
      </c>
      <c r="DEK47" s="690"/>
      <c r="DEL47" s="690"/>
      <c r="DEM47" s="690"/>
      <c r="DEN47" s="690"/>
      <c r="DEO47" s="690"/>
      <c r="DEP47" s="690"/>
      <c r="DEQ47" s="691"/>
      <c r="DER47" s="562" t="s">
        <v>311</v>
      </c>
      <c r="DES47" s="563"/>
      <c r="DET47" s="563"/>
      <c r="DEU47" s="563"/>
      <c r="DEV47" s="563"/>
      <c r="DEW47" s="563"/>
      <c r="DEX47" s="563"/>
      <c r="DEY47" s="563"/>
      <c r="DEZ47" s="564"/>
      <c r="DFA47" s="683" t="s">
        <v>305</v>
      </c>
      <c r="DFB47" s="684"/>
      <c r="DFC47" s="684"/>
      <c r="DFD47" s="684"/>
      <c r="DFE47" s="684"/>
      <c r="DFF47" s="685"/>
      <c r="DFG47" s="686"/>
      <c r="DFH47" s="687"/>
      <c r="DFI47" s="687"/>
      <c r="DFJ47" s="687"/>
      <c r="DFK47" s="687"/>
      <c r="DFL47" s="687"/>
      <c r="DFM47" s="687"/>
      <c r="DFN47" s="687"/>
      <c r="DFO47" s="687"/>
      <c r="DFP47" s="687"/>
      <c r="DFQ47" s="687"/>
      <c r="DFR47" s="687"/>
      <c r="DFS47" s="687"/>
      <c r="DFT47" s="687"/>
      <c r="DFU47" s="687"/>
      <c r="DFV47" s="687"/>
      <c r="DFW47" s="687"/>
      <c r="DFX47" s="687"/>
      <c r="DFY47" s="687"/>
      <c r="DFZ47" s="687"/>
      <c r="DGA47" s="687"/>
      <c r="DGB47" s="687"/>
      <c r="DGC47" s="687"/>
      <c r="DGD47" s="688"/>
      <c r="DGE47" s="689">
        <f>DGE46-DGU46</f>
        <v>0</v>
      </c>
      <c r="DGF47" s="690"/>
      <c r="DGG47" s="690"/>
      <c r="DGH47" s="690"/>
      <c r="DGI47" s="690"/>
      <c r="DGJ47" s="690"/>
      <c r="DGK47" s="690"/>
      <c r="DGL47" s="691"/>
      <c r="DGM47" s="689">
        <f>DGM46-DGW46</f>
        <v>0</v>
      </c>
      <c r="DGN47" s="690"/>
      <c r="DGO47" s="690"/>
      <c r="DGP47" s="690"/>
      <c r="DGQ47" s="690"/>
      <c r="DGR47" s="690"/>
      <c r="DGS47" s="690"/>
      <c r="DGT47" s="691"/>
      <c r="DGU47" s="562" t="s">
        <v>311</v>
      </c>
      <c r="DGV47" s="563"/>
      <c r="DGW47" s="563"/>
      <c r="DGX47" s="563"/>
      <c r="DGY47" s="563"/>
      <c r="DGZ47" s="563"/>
      <c r="DHA47" s="563"/>
      <c r="DHB47" s="563"/>
      <c r="DHC47" s="564"/>
      <c r="DHD47" s="683" t="s">
        <v>305</v>
      </c>
      <c r="DHE47" s="684"/>
      <c r="DHF47" s="684"/>
      <c r="DHG47" s="684"/>
      <c r="DHH47" s="684"/>
      <c r="DHI47" s="685"/>
      <c r="DHJ47" s="686"/>
      <c r="DHK47" s="687"/>
      <c r="DHL47" s="687"/>
      <c r="DHM47" s="687"/>
      <c r="DHN47" s="687"/>
      <c r="DHO47" s="687"/>
      <c r="DHP47" s="687"/>
      <c r="DHQ47" s="687"/>
      <c r="DHR47" s="687"/>
      <c r="DHS47" s="687"/>
      <c r="DHT47" s="687"/>
      <c r="DHU47" s="687"/>
      <c r="DHV47" s="687"/>
      <c r="DHW47" s="687"/>
      <c r="DHX47" s="687"/>
      <c r="DHY47" s="687"/>
      <c r="DHZ47" s="687"/>
      <c r="DIA47" s="687"/>
      <c r="DIB47" s="687"/>
      <c r="DIC47" s="687"/>
      <c r="DID47" s="687"/>
      <c r="DIE47" s="687"/>
      <c r="DIF47" s="687"/>
      <c r="DIG47" s="688"/>
      <c r="DIH47" s="689">
        <f>DIH46-DIX46</f>
        <v>0</v>
      </c>
      <c r="DII47" s="690"/>
      <c r="DIJ47" s="690"/>
      <c r="DIK47" s="690"/>
      <c r="DIL47" s="690"/>
      <c r="DIM47" s="690"/>
      <c r="DIN47" s="690"/>
      <c r="DIO47" s="691"/>
      <c r="DIP47" s="689">
        <f>DIP46-DIZ46</f>
        <v>0</v>
      </c>
      <c r="DIQ47" s="690"/>
      <c r="DIR47" s="690"/>
      <c r="DIS47" s="690"/>
      <c r="DIT47" s="690"/>
      <c r="DIU47" s="690"/>
      <c r="DIV47" s="690"/>
      <c r="DIW47" s="691"/>
      <c r="DIX47" s="562" t="s">
        <v>311</v>
      </c>
      <c r="DIY47" s="563"/>
      <c r="DIZ47" s="563"/>
      <c r="DJA47" s="563"/>
      <c r="DJB47" s="563"/>
      <c r="DJC47" s="563"/>
      <c r="DJD47" s="563"/>
      <c r="DJE47" s="563"/>
      <c r="DJF47" s="564"/>
      <c r="DJG47" s="683" t="s">
        <v>305</v>
      </c>
      <c r="DJH47" s="684"/>
      <c r="DJI47" s="684"/>
      <c r="DJJ47" s="684"/>
      <c r="DJK47" s="684"/>
      <c r="DJL47" s="685"/>
      <c r="DJM47" s="686"/>
      <c r="DJN47" s="687"/>
      <c r="DJO47" s="687"/>
      <c r="DJP47" s="687"/>
      <c r="DJQ47" s="687"/>
      <c r="DJR47" s="687"/>
      <c r="DJS47" s="687"/>
      <c r="DJT47" s="687"/>
      <c r="DJU47" s="687"/>
      <c r="DJV47" s="687"/>
      <c r="DJW47" s="687"/>
      <c r="DJX47" s="687"/>
      <c r="DJY47" s="687"/>
      <c r="DJZ47" s="687"/>
      <c r="DKA47" s="687"/>
      <c r="DKB47" s="687"/>
      <c r="DKC47" s="687"/>
      <c r="DKD47" s="687"/>
      <c r="DKE47" s="687"/>
      <c r="DKF47" s="687"/>
      <c r="DKG47" s="687"/>
      <c r="DKH47" s="687"/>
      <c r="DKI47" s="687"/>
      <c r="DKJ47" s="688"/>
      <c r="DKK47" s="689">
        <f>DKK46-DLA46</f>
        <v>0</v>
      </c>
      <c r="DKL47" s="690"/>
      <c r="DKM47" s="690"/>
      <c r="DKN47" s="690"/>
      <c r="DKO47" s="690"/>
      <c r="DKP47" s="690"/>
      <c r="DKQ47" s="690"/>
      <c r="DKR47" s="691"/>
      <c r="DKS47" s="689">
        <f>DKS46-DLC46</f>
        <v>0</v>
      </c>
      <c r="DKT47" s="690"/>
      <c r="DKU47" s="690"/>
      <c r="DKV47" s="690"/>
      <c r="DKW47" s="690"/>
      <c r="DKX47" s="690"/>
      <c r="DKY47" s="690"/>
      <c r="DKZ47" s="691"/>
      <c r="DLA47" s="562" t="s">
        <v>311</v>
      </c>
      <c r="DLB47" s="563"/>
      <c r="DLC47" s="563"/>
      <c r="DLD47" s="563"/>
      <c r="DLE47" s="563"/>
      <c r="DLF47" s="563"/>
      <c r="DLG47" s="563"/>
      <c r="DLH47" s="563"/>
      <c r="DLI47" s="564"/>
      <c r="DLJ47" s="683" t="s">
        <v>305</v>
      </c>
      <c r="DLK47" s="684"/>
      <c r="DLL47" s="684"/>
      <c r="DLM47" s="684"/>
      <c r="DLN47" s="684"/>
      <c r="DLO47" s="685"/>
      <c r="DLP47" s="686"/>
      <c r="DLQ47" s="687"/>
      <c r="DLR47" s="687"/>
      <c r="DLS47" s="687"/>
      <c r="DLT47" s="687"/>
      <c r="DLU47" s="687"/>
      <c r="DLV47" s="687"/>
      <c r="DLW47" s="687"/>
      <c r="DLX47" s="687"/>
      <c r="DLY47" s="687"/>
      <c r="DLZ47" s="687"/>
      <c r="DMA47" s="687"/>
      <c r="DMB47" s="687"/>
      <c r="DMC47" s="687"/>
      <c r="DMD47" s="687"/>
      <c r="DME47" s="687"/>
      <c r="DMF47" s="687"/>
      <c r="DMG47" s="687"/>
      <c r="DMH47" s="687"/>
      <c r="DMI47" s="687"/>
      <c r="DMJ47" s="687"/>
      <c r="DMK47" s="687"/>
      <c r="DML47" s="687"/>
      <c r="DMM47" s="688"/>
      <c r="DMN47" s="689">
        <f>DMN46-DND46</f>
        <v>0</v>
      </c>
      <c r="DMO47" s="690"/>
      <c r="DMP47" s="690"/>
      <c r="DMQ47" s="690"/>
      <c r="DMR47" s="690"/>
      <c r="DMS47" s="690"/>
      <c r="DMT47" s="690"/>
      <c r="DMU47" s="691"/>
      <c r="DMV47" s="689">
        <f>DMV46-DNF46</f>
        <v>0</v>
      </c>
      <c r="DMW47" s="690"/>
      <c r="DMX47" s="690"/>
      <c r="DMY47" s="690"/>
      <c r="DMZ47" s="690"/>
      <c r="DNA47" s="690"/>
      <c r="DNB47" s="690"/>
      <c r="DNC47" s="691"/>
      <c r="DND47" s="562" t="s">
        <v>311</v>
      </c>
      <c r="DNE47" s="563"/>
      <c r="DNF47" s="563"/>
      <c r="DNG47" s="563"/>
      <c r="DNH47" s="563"/>
      <c r="DNI47" s="563"/>
      <c r="DNJ47" s="563"/>
      <c r="DNK47" s="563"/>
      <c r="DNL47" s="564"/>
      <c r="DNM47" s="683" t="s">
        <v>305</v>
      </c>
      <c r="DNN47" s="684"/>
      <c r="DNO47" s="684"/>
      <c r="DNP47" s="684"/>
      <c r="DNQ47" s="684"/>
      <c r="DNR47" s="685"/>
      <c r="DNS47" s="686"/>
      <c r="DNT47" s="687"/>
      <c r="DNU47" s="687"/>
      <c r="DNV47" s="687"/>
      <c r="DNW47" s="687"/>
      <c r="DNX47" s="687"/>
      <c r="DNY47" s="687"/>
      <c r="DNZ47" s="687"/>
      <c r="DOA47" s="687"/>
      <c r="DOB47" s="687"/>
      <c r="DOC47" s="687"/>
      <c r="DOD47" s="687"/>
      <c r="DOE47" s="687"/>
      <c r="DOF47" s="687"/>
      <c r="DOG47" s="687"/>
      <c r="DOH47" s="687"/>
      <c r="DOI47" s="687"/>
      <c r="DOJ47" s="687"/>
      <c r="DOK47" s="687"/>
      <c r="DOL47" s="687"/>
      <c r="DOM47" s="687"/>
      <c r="DON47" s="687"/>
      <c r="DOO47" s="687"/>
      <c r="DOP47" s="688"/>
      <c r="DOQ47" s="689">
        <f>DOQ46-DPG46</f>
        <v>0</v>
      </c>
      <c r="DOR47" s="690"/>
      <c r="DOS47" s="690"/>
      <c r="DOT47" s="690"/>
      <c r="DOU47" s="690"/>
      <c r="DOV47" s="690"/>
      <c r="DOW47" s="690"/>
      <c r="DOX47" s="691"/>
      <c r="DOY47" s="689">
        <f>DOY46-DPI46</f>
        <v>0</v>
      </c>
      <c r="DOZ47" s="690"/>
      <c r="DPA47" s="690"/>
      <c r="DPB47" s="690"/>
      <c r="DPC47" s="690"/>
      <c r="DPD47" s="690"/>
      <c r="DPE47" s="690"/>
      <c r="DPF47" s="691"/>
      <c r="DPG47" s="562" t="s">
        <v>311</v>
      </c>
      <c r="DPH47" s="563"/>
      <c r="DPI47" s="563"/>
      <c r="DPJ47" s="563"/>
      <c r="DPK47" s="563"/>
      <c r="DPL47" s="563"/>
      <c r="DPM47" s="563"/>
      <c r="DPN47" s="563"/>
      <c r="DPO47" s="564"/>
      <c r="DPP47" s="683" t="s">
        <v>305</v>
      </c>
      <c r="DPQ47" s="684"/>
      <c r="DPR47" s="684"/>
      <c r="DPS47" s="684"/>
      <c r="DPT47" s="684"/>
      <c r="DPU47" s="685"/>
      <c r="DPV47" s="686"/>
      <c r="DPW47" s="687"/>
      <c r="DPX47" s="687"/>
      <c r="DPY47" s="687"/>
      <c r="DPZ47" s="687"/>
      <c r="DQA47" s="687"/>
      <c r="DQB47" s="687"/>
      <c r="DQC47" s="687"/>
      <c r="DQD47" s="687"/>
      <c r="DQE47" s="687"/>
      <c r="DQF47" s="687"/>
      <c r="DQG47" s="687"/>
      <c r="DQH47" s="687"/>
      <c r="DQI47" s="687"/>
      <c r="DQJ47" s="687"/>
      <c r="DQK47" s="687"/>
      <c r="DQL47" s="687"/>
      <c r="DQM47" s="687"/>
      <c r="DQN47" s="687"/>
      <c r="DQO47" s="687"/>
      <c r="DQP47" s="687"/>
      <c r="DQQ47" s="687"/>
      <c r="DQR47" s="687"/>
      <c r="DQS47" s="688"/>
      <c r="DQT47" s="689">
        <f>DQT46-DRJ46</f>
        <v>0</v>
      </c>
      <c r="DQU47" s="690"/>
      <c r="DQV47" s="690"/>
      <c r="DQW47" s="690"/>
      <c r="DQX47" s="690"/>
      <c r="DQY47" s="690"/>
      <c r="DQZ47" s="690"/>
      <c r="DRA47" s="691"/>
      <c r="DRB47" s="689">
        <f>DRB46-DRL46</f>
        <v>0</v>
      </c>
      <c r="DRC47" s="690"/>
      <c r="DRD47" s="690"/>
      <c r="DRE47" s="690"/>
      <c r="DRF47" s="690"/>
      <c r="DRG47" s="690"/>
      <c r="DRH47" s="690"/>
      <c r="DRI47" s="691"/>
      <c r="DRJ47" s="562" t="s">
        <v>311</v>
      </c>
      <c r="DRK47" s="563"/>
      <c r="DRL47" s="563"/>
      <c r="DRM47" s="563"/>
      <c r="DRN47" s="563"/>
      <c r="DRO47" s="563"/>
      <c r="DRP47" s="563"/>
      <c r="DRQ47" s="563"/>
      <c r="DRR47" s="564"/>
      <c r="DRS47" s="683" t="s">
        <v>305</v>
      </c>
      <c r="DRT47" s="684"/>
      <c r="DRU47" s="684"/>
      <c r="DRV47" s="684"/>
      <c r="DRW47" s="684"/>
      <c r="DRX47" s="685"/>
      <c r="DRY47" s="686"/>
      <c r="DRZ47" s="687"/>
      <c r="DSA47" s="687"/>
      <c r="DSB47" s="687"/>
      <c r="DSC47" s="687"/>
      <c r="DSD47" s="687"/>
      <c r="DSE47" s="687"/>
      <c r="DSF47" s="687"/>
      <c r="DSG47" s="687"/>
      <c r="DSH47" s="687"/>
      <c r="DSI47" s="687"/>
      <c r="DSJ47" s="687"/>
      <c r="DSK47" s="687"/>
      <c r="DSL47" s="687"/>
      <c r="DSM47" s="687"/>
      <c r="DSN47" s="687"/>
      <c r="DSO47" s="687"/>
      <c r="DSP47" s="687"/>
      <c r="DSQ47" s="687"/>
      <c r="DSR47" s="687"/>
      <c r="DSS47" s="687"/>
      <c r="DST47" s="687"/>
      <c r="DSU47" s="687"/>
      <c r="DSV47" s="688"/>
      <c r="DSW47" s="689">
        <f>DSW46-DTM46</f>
        <v>0</v>
      </c>
      <c r="DSX47" s="690"/>
      <c r="DSY47" s="690"/>
      <c r="DSZ47" s="690"/>
      <c r="DTA47" s="690"/>
      <c r="DTB47" s="690"/>
      <c r="DTC47" s="690"/>
      <c r="DTD47" s="691"/>
      <c r="DTE47" s="689">
        <f>DTE46-DTO46</f>
        <v>0</v>
      </c>
      <c r="DTF47" s="690"/>
      <c r="DTG47" s="690"/>
      <c r="DTH47" s="690"/>
      <c r="DTI47" s="690"/>
      <c r="DTJ47" s="690"/>
      <c r="DTK47" s="690"/>
      <c r="DTL47" s="691"/>
      <c r="DTM47" s="562" t="s">
        <v>311</v>
      </c>
      <c r="DTN47" s="563"/>
      <c r="DTO47" s="563"/>
      <c r="DTP47" s="563"/>
      <c r="DTQ47" s="563"/>
      <c r="DTR47" s="563"/>
      <c r="DTS47" s="563"/>
      <c r="DTT47" s="563"/>
      <c r="DTU47" s="564"/>
      <c r="DTV47" s="683" t="s">
        <v>305</v>
      </c>
      <c r="DTW47" s="684"/>
      <c r="DTX47" s="684"/>
      <c r="DTY47" s="684"/>
      <c r="DTZ47" s="684"/>
      <c r="DUA47" s="685"/>
      <c r="DUB47" s="686"/>
      <c r="DUC47" s="687"/>
      <c r="DUD47" s="687"/>
      <c r="DUE47" s="687"/>
      <c r="DUF47" s="687"/>
      <c r="DUG47" s="687"/>
      <c r="DUH47" s="687"/>
      <c r="DUI47" s="687"/>
      <c r="DUJ47" s="687"/>
      <c r="DUK47" s="687"/>
      <c r="DUL47" s="687"/>
      <c r="DUM47" s="687"/>
      <c r="DUN47" s="687"/>
      <c r="DUO47" s="687"/>
      <c r="DUP47" s="687"/>
      <c r="DUQ47" s="687"/>
      <c r="DUR47" s="687"/>
      <c r="DUS47" s="687"/>
      <c r="DUT47" s="687"/>
      <c r="DUU47" s="687"/>
      <c r="DUV47" s="687"/>
      <c r="DUW47" s="687"/>
      <c r="DUX47" s="687"/>
      <c r="DUY47" s="688"/>
      <c r="DUZ47" s="689">
        <f>DUZ46-DVP46</f>
        <v>0</v>
      </c>
      <c r="DVA47" s="690"/>
      <c r="DVB47" s="690"/>
      <c r="DVC47" s="690"/>
      <c r="DVD47" s="690"/>
      <c r="DVE47" s="690"/>
      <c r="DVF47" s="690"/>
      <c r="DVG47" s="691"/>
      <c r="DVH47" s="689">
        <f>DVH46-DVR46</f>
        <v>0</v>
      </c>
      <c r="DVI47" s="690"/>
      <c r="DVJ47" s="690"/>
      <c r="DVK47" s="690"/>
      <c r="DVL47" s="690"/>
      <c r="DVM47" s="690"/>
      <c r="DVN47" s="690"/>
      <c r="DVO47" s="691"/>
      <c r="DVP47" s="562" t="s">
        <v>311</v>
      </c>
      <c r="DVQ47" s="563"/>
      <c r="DVR47" s="563"/>
      <c r="DVS47" s="563"/>
      <c r="DVT47" s="563"/>
      <c r="DVU47" s="563"/>
      <c r="DVV47" s="563"/>
      <c r="DVW47" s="563"/>
      <c r="DVX47" s="564"/>
    </row>
    <row r="48" spans="1:3300" ht="18" customHeight="1">
      <c r="A48" s="96" t="s">
        <v>307</v>
      </c>
      <c r="B48" s="6"/>
      <c r="C48" s="6" t="s">
        <v>312</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267"/>
      <c r="AH48" s="267"/>
      <c r="AI48" s="267"/>
      <c r="AJ48" s="267"/>
      <c r="AK48" s="267"/>
      <c r="AL48" s="267"/>
      <c r="AM48" s="267"/>
      <c r="AN48" s="267"/>
      <c r="AO48" s="267"/>
      <c r="AP48" s="267"/>
      <c r="AQ48" s="267"/>
      <c r="AR48" s="267"/>
      <c r="AS48" s="267"/>
      <c r="AT48" s="267"/>
      <c r="AU48" s="267"/>
      <c r="AV48" s="267"/>
      <c r="AW48" s="267"/>
      <c r="AX48" s="267"/>
      <c r="AY48" s="267"/>
      <c r="BD48" s="96" t="s">
        <v>307</v>
      </c>
      <c r="BE48" s="6"/>
      <c r="BF48" s="6" t="s">
        <v>312</v>
      </c>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267"/>
      <c r="CK48" s="267"/>
      <c r="CL48" s="267"/>
      <c r="CM48" s="267"/>
      <c r="CN48" s="267"/>
      <c r="CO48" s="267"/>
      <c r="CP48" s="267"/>
      <c r="CQ48" s="267"/>
      <c r="CR48" s="267"/>
      <c r="CS48" s="267"/>
      <c r="CT48" s="267"/>
      <c r="CU48" s="267"/>
      <c r="CV48" s="267"/>
      <c r="CW48" s="267"/>
      <c r="CX48" s="267"/>
      <c r="CY48" s="267"/>
      <c r="CZ48" s="267"/>
      <c r="DA48" s="267"/>
      <c r="DB48" s="267"/>
      <c r="DG48" s="96" t="s">
        <v>307</v>
      </c>
      <c r="DH48" s="6"/>
      <c r="DI48" s="6" t="s">
        <v>312</v>
      </c>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267"/>
      <c r="EN48" s="267"/>
      <c r="EO48" s="267"/>
      <c r="EP48" s="267"/>
      <c r="EQ48" s="267"/>
      <c r="ER48" s="267"/>
      <c r="ES48" s="267"/>
      <c r="ET48" s="267"/>
      <c r="EU48" s="267"/>
      <c r="EV48" s="267"/>
      <c r="EW48" s="267"/>
      <c r="EX48" s="267"/>
      <c r="EY48" s="267"/>
      <c r="EZ48" s="267"/>
      <c r="FA48" s="267"/>
      <c r="FB48" s="267"/>
      <c r="FC48" s="267"/>
      <c r="FD48" s="267"/>
      <c r="FE48" s="267"/>
      <c r="FJ48" s="96" t="s">
        <v>307</v>
      </c>
      <c r="FK48" s="6"/>
      <c r="FL48" s="6" t="s">
        <v>312</v>
      </c>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267"/>
      <c r="GQ48" s="267"/>
      <c r="GR48" s="267"/>
      <c r="GS48" s="267"/>
      <c r="GT48" s="267"/>
      <c r="GU48" s="267"/>
      <c r="GV48" s="267"/>
      <c r="GW48" s="267"/>
      <c r="GX48" s="267"/>
      <c r="GY48" s="267"/>
      <c r="GZ48" s="267"/>
      <c r="HA48" s="267"/>
      <c r="HB48" s="267"/>
      <c r="HC48" s="267"/>
      <c r="HD48" s="267"/>
      <c r="HE48" s="267"/>
      <c r="HF48" s="267"/>
      <c r="HG48" s="267"/>
      <c r="HH48" s="267"/>
      <c r="HM48" s="96" t="s">
        <v>307</v>
      </c>
      <c r="HN48" s="6"/>
      <c r="HO48" s="6" t="s">
        <v>312</v>
      </c>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267"/>
      <c r="IT48" s="267"/>
      <c r="IU48" s="267"/>
      <c r="IV48" s="267"/>
      <c r="IW48" s="267"/>
      <c r="IX48" s="267"/>
      <c r="IY48" s="267"/>
      <c r="IZ48" s="267"/>
      <c r="JA48" s="267"/>
      <c r="JB48" s="267"/>
      <c r="JC48" s="267"/>
      <c r="JD48" s="267"/>
      <c r="JE48" s="267"/>
      <c r="JF48" s="267"/>
      <c r="JG48" s="267"/>
      <c r="JH48" s="267"/>
      <c r="JI48" s="267"/>
      <c r="JJ48" s="267"/>
      <c r="JK48" s="267"/>
      <c r="JP48" s="96" t="s">
        <v>307</v>
      </c>
      <c r="JQ48" s="6"/>
      <c r="JR48" s="6" t="s">
        <v>312</v>
      </c>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267"/>
      <c r="KW48" s="267"/>
      <c r="KX48" s="267"/>
      <c r="KY48" s="267"/>
      <c r="KZ48" s="267"/>
      <c r="LA48" s="267"/>
      <c r="LB48" s="267"/>
      <c r="LC48" s="267"/>
      <c r="LD48" s="267"/>
      <c r="LE48" s="267"/>
      <c r="LF48" s="267"/>
      <c r="LG48" s="267"/>
      <c r="LH48" s="267"/>
      <c r="LI48" s="267"/>
      <c r="LJ48" s="267"/>
      <c r="LK48" s="267"/>
      <c r="LL48" s="267"/>
      <c r="LM48" s="267"/>
      <c r="LN48" s="267"/>
      <c r="LS48" s="96" t="s">
        <v>307</v>
      </c>
      <c r="LT48" s="6"/>
      <c r="LU48" s="6" t="s">
        <v>312</v>
      </c>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267"/>
      <c r="MZ48" s="267"/>
      <c r="NA48" s="267"/>
      <c r="NB48" s="267"/>
      <c r="NC48" s="267"/>
      <c r="ND48" s="267"/>
      <c r="NE48" s="267"/>
      <c r="NF48" s="267"/>
      <c r="NG48" s="267"/>
      <c r="NH48" s="267"/>
      <c r="NI48" s="267"/>
      <c r="NJ48" s="267"/>
      <c r="NK48" s="267"/>
      <c r="NL48" s="267"/>
      <c r="NM48" s="267"/>
      <c r="NN48" s="267"/>
      <c r="NO48" s="267"/>
      <c r="NP48" s="267"/>
      <c r="NQ48" s="267"/>
      <c r="NV48" s="96" t="s">
        <v>307</v>
      </c>
      <c r="NW48" s="6"/>
      <c r="NX48" s="6" t="s">
        <v>312</v>
      </c>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267"/>
      <c r="PC48" s="267"/>
      <c r="PD48" s="267"/>
      <c r="PE48" s="267"/>
      <c r="PF48" s="267"/>
      <c r="PG48" s="267"/>
      <c r="PH48" s="267"/>
      <c r="PI48" s="267"/>
      <c r="PJ48" s="267"/>
      <c r="PK48" s="267"/>
      <c r="PL48" s="267"/>
      <c r="PM48" s="267"/>
      <c r="PN48" s="267"/>
      <c r="PO48" s="267"/>
      <c r="PP48" s="267"/>
      <c r="PQ48" s="267"/>
      <c r="PR48" s="267"/>
      <c r="PS48" s="267"/>
      <c r="PT48" s="267"/>
      <c r="PY48" s="96" t="s">
        <v>307</v>
      </c>
      <c r="PZ48" s="6"/>
      <c r="QA48" s="6" t="s">
        <v>312</v>
      </c>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267"/>
      <c r="RF48" s="267"/>
      <c r="RG48" s="267"/>
      <c r="RH48" s="267"/>
      <c r="RI48" s="267"/>
      <c r="RJ48" s="267"/>
      <c r="RK48" s="267"/>
      <c r="RL48" s="267"/>
      <c r="RM48" s="267"/>
      <c r="RN48" s="267"/>
      <c r="RO48" s="267"/>
      <c r="RP48" s="267"/>
      <c r="RQ48" s="267"/>
      <c r="RR48" s="267"/>
      <c r="RS48" s="267"/>
      <c r="RT48" s="267"/>
      <c r="RU48" s="267"/>
      <c r="RV48" s="267"/>
      <c r="RW48" s="267"/>
      <c r="SB48" s="96" t="s">
        <v>307</v>
      </c>
      <c r="SC48" s="6"/>
      <c r="SD48" s="6" t="s">
        <v>312</v>
      </c>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267"/>
      <c r="TI48" s="267"/>
      <c r="TJ48" s="267"/>
      <c r="TK48" s="267"/>
      <c r="TL48" s="267"/>
      <c r="TM48" s="267"/>
      <c r="TN48" s="267"/>
      <c r="TO48" s="267"/>
      <c r="TP48" s="267"/>
      <c r="TQ48" s="267"/>
      <c r="TR48" s="267"/>
      <c r="TS48" s="267"/>
      <c r="TT48" s="267"/>
      <c r="TU48" s="267"/>
      <c r="TV48" s="267"/>
      <c r="TW48" s="267"/>
      <c r="TX48" s="267"/>
      <c r="TY48" s="267"/>
      <c r="TZ48" s="267"/>
      <c r="UE48" s="96" t="s">
        <v>307</v>
      </c>
      <c r="UF48" s="6"/>
      <c r="UG48" s="6" t="s">
        <v>312</v>
      </c>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267"/>
      <c r="VL48" s="267"/>
      <c r="VM48" s="267"/>
      <c r="VN48" s="267"/>
      <c r="VO48" s="267"/>
      <c r="VP48" s="267"/>
      <c r="VQ48" s="267"/>
      <c r="VR48" s="267"/>
      <c r="VS48" s="267"/>
      <c r="VT48" s="267"/>
      <c r="VU48" s="267"/>
      <c r="VV48" s="267"/>
      <c r="VW48" s="267"/>
      <c r="VX48" s="267"/>
      <c r="VY48" s="267"/>
      <c r="VZ48" s="267"/>
      <c r="WA48" s="267"/>
      <c r="WB48" s="267"/>
      <c r="WC48" s="267"/>
      <c r="WH48" s="96" t="s">
        <v>307</v>
      </c>
      <c r="WI48" s="6"/>
      <c r="WJ48" s="6" t="s">
        <v>312</v>
      </c>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267"/>
      <c r="XO48" s="267"/>
      <c r="XP48" s="267"/>
      <c r="XQ48" s="267"/>
      <c r="XR48" s="267"/>
      <c r="XS48" s="267"/>
      <c r="XT48" s="267"/>
      <c r="XU48" s="267"/>
      <c r="XV48" s="267"/>
      <c r="XW48" s="267"/>
      <c r="XX48" s="267"/>
      <c r="XY48" s="267"/>
      <c r="XZ48" s="267"/>
      <c r="YA48" s="267"/>
      <c r="YB48" s="267"/>
      <c r="YC48" s="267"/>
      <c r="YD48" s="267"/>
      <c r="YE48" s="267"/>
      <c r="YF48" s="267"/>
      <c r="YK48" s="96" t="s">
        <v>307</v>
      </c>
      <c r="YL48" s="6"/>
      <c r="YM48" s="6" t="s">
        <v>312</v>
      </c>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267"/>
      <c r="ZR48" s="267"/>
      <c r="ZS48" s="267"/>
      <c r="ZT48" s="267"/>
      <c r="ZU48" s="267"/>
      <c r="ZV48" s="267"/>
      <c r="ZW48" s="267"/>
      <c r="ZX48" s="267"/>
      <c r="ZY48" s="267"/>
      <c r="ZZ48" s="267"/>
      <c r="AAA48" s="267"/>
      <c r="AAB48" s="267"/>
      <c r="AAC48" s="267"/>
      <c r="AAD48" s="267"/>
      <c r="AAE48" s="267"/>
      <c r="AAF48" s="267"/>
      <c r="AAG48" s="267"/>
      <c r="AAH48" s="267"/>
      <c r="AAI48" s="267"/>
      <c r="AAN48" s="96" t="s">
        <v>307</v>
      </c>
      <c r="AAO48" s="6"/>
      <c r="AAP48" s="6" t="s">
        <v>312</v>
      </c>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267"/>
      <c r="ABU48" s="267"/>
      <c r="ABV48" s="267"/>
      <c r="ABW48" s="267"/>
      <c r="ABX48" s="267"/>
      <c r="ABY48" s="267"/>
      <c r="ABZ48" s="267"/>
      <c r="ACA48" s="267"/>
      <c r="ACB48" s="267"/>
      <c r="ACC48" s="267"/>
      <c r="ACD48" s="267"/>
      <c r="ACE48" s="267"/>
      <c r="ACF48" s="267"/>
      <c r="ACG48" s="267"/>
      <c r="ACH48" s="267"/>
      <c r="ACI48" s="267"/>
      <c r="ACJ48" s="267"/>
      <c r="ACK48" s="267"/>
      <c r="ACL48" s="267"/>
      <c r="ACQ48" s="96" t="s">
        <v>307</v>
      </c>
      <c r="ACR48" s="6"/>
      <c r="ACS48" s="6" t="s">
        <v>312</v>
      </c>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267"/>
      <c r="ADX48" s="267"/>
      <c r="ADY48" s="267"/>
      <c r="ADZ48" s="267"/>
      <c r="AEA48" s="267"/>
      <c r="AEB48" s="267"/>
      <c r="AEC48" s="267"/>
      <c r="AED48" s="267"/>
      <c r="AEE48" s="267"/>
      <c r="AEF48" s="267"/>
      <c r="AEG48" s="267"/>
      <c r="AEH48" s="267"/>
      <c r="AEI48" s="267"/>
      <c r="AEJ48" s="267"/>
      <c r="AEK48" s="267"/>
      <c r="AEL48" s="267"/>
      <c r="AEM48" s="267"/>
      <c r="AEN48" s="267"/>
      <c r="AEO48" s="267"/>
      <c r="AET48" s="96" t="s">
        <v>307</v>
      </c>
      <c r="AEU48" s="6"/>
      <c r="AEV48" s="6" t="s">
        <v>312</v>
      </c>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267"/>
      <c r="AGA48" s="267"/>
      <c r="AGB48" s="267"/>
      <c r="AGC48" s="267"/>
      <c r="AGD48" s="267"/>
      <c r="AGE48" s="267"/>
      <c r="AGF48" s="267"/>
      <c r="AGG48" s="267"/>
      <c r="AGH48" s="267"/>
      <c r="AGI48" s="267"/>
      <c r="AGJ48" s="267"/>
      <c r="AGK48" s="267"/>
      <c r="AGL48" s="267"/>
      <c r="AGM48" s="267"/>
      <c r="AGN48" s="267"/>
      <c r="AGO48" s="267"/>
      <c r="AGP48" s="267"/>
      <c r="AGQ48" s="267"/>
      <c r="AGR48" s="267"/>
      <c r="AGW48" s="96" t="s">
        <v>307</v>
      </c>
      <c r="AGX48" s="6"/>
      <c r="AGY48" s="6" t="s">
        <v>312</v>
      </c>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267"/>
      <c r="AID48" s="267"/>
      <c r="AIE48" s="267"/>
      <c r="AIF48" s="267"/>
      <c r="AIG48" s="267"/>
      <c r="AIH48" s="267"/>
      <c r="AII48" s="267"/>
      <c r="AIJ48" s="267"/>
      <c r="AIK48" s="267"/>
      <c r="AIL48" s="267"/>
      <c r="AIM48" s="267"/>
      <c r="AIN48" s="267"/>
      <c r="AIO48" s="267"/>
      <c r="AIP48" s="267"/>
      <c r="AIQ48" s="267"/>
      <c r="AIR48" s="267"/>
      <c r="AIS48" s="267"/>
      <c r="AIT48" s="267"/>
      <c r="AIU48" s="267"/>
      <c r="AIZ48" s="96" t="s">
        <v>307</v>
      </c>
      <c r="AJA48" s="6"/>
      <c r="AJB48" s="6" t="s">
        <v>312</v>
      </c>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267"/>
      <c r="AKG48" s="267"/>
      <c r="AKH48" s="267"/>
      <c r="AKI48" s="267"/>
      <c r="AKJ48" s="267"/>
      <c r="AKK48" s="267"/>
      <c r="AKL48" s="267"/>
      <c r="AKM48" s="267"/>
      <c r="AKN48" s="267"/>
      <c r="AKO48" s="267"/>
      <c r="AKP48" s="267"/>
      <c r="AKQ48" s="267"/>
      <c r="AKR48" s="267"/>
      <c r="AKS48" s="267"/>
      <c r="AKT48" s="267"/>
      <c r="AKU48" s="267"/>
      <c r="AKV48" s="267"/>
      <c r="AKW48" s="267"/>
      <c r="AKX48" s="267"/>
      <c r="ALC48" s="96" t="s">
        <v>307</v>
      </c>
      <c r="ALD48" s="6"/>
      <c r="ALE48" s="6" t="s">
        <v>312</v>
      </c>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267"/>
      <c r="AMJ48" s="267"/>
      <c r="AMK48" s="267"/>
      <c r="AML48" s="267"/>
      <c r="AMM48" s="267"/>
      <c r="AMN48" s="267"/>
      <c r="AMO48" s="267"/>
      <c r="AMP48" s="267"/>
      <c r="AMQ48" s="267"/>
      <c r="AMR48" s="267"/>
      <c r="AMS48" s="267"/>
      <c r="AMT48" s="267"/>
      <c r="AMU48" s="267"/>
      <c r="AMV48" s="267"/>
      <c r="AMW48" s="267"/>
      <c r="AMX48" s="267"/>
      <c r="AMY48" s="267"/>
      <c r="AMZ48" s="267"/>
      <c r="ANA48" s="267"/>
      <c r="ANF48" s="96" t="s">
        <v>307</v>
      </c>
      <c r="ANG48" s="6"/>
      <c r="ANH48" s="6" t="s">
        <v>312</v>
      </c>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267"/>
      <c r="AOM48" s="267"/>
      <c r="AON48" s="267"/>
      <c r="AOO48" s="267"/>
      <c r="AOP48" s="267"/>
      <c r="AOQ48" s="267"/>
      <c r="AOR48" s="267"/>
      <c r="AOS48" s="267"/>
      <c r="AOT48" s="267"/>
      <c r="AOU48" s="267"/>
      <c r="AOV48" s="267"/>
      <c r="AOW48" s="267"/>
      <c r="AOX48" s="267"/>
      <c r="AOY48" s="267"/>
      <c r="AOZ48" s="267"/>
      <c r="APA48" s="267"/>
      <c r="APB48" s="267"/>
      <c r="APC48" s="267"/>
      <c r="APD48" s="267"/>
      <c r="API48" s="96" t="s">
        <v>307</v>
      </c>
      <c r="APJ48" s="6"/>
      <c r="APK48" s="6" t="s">
        <v>312</v>
      </c>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267"/>
      <c r="AQP48" s="267"/>
      <c r="AQQ48" s="267"/>
      <c r="AQR48" s="267"/>
      <c r="AQS48" s="267"/>
      <c r="AQT48" s="267"/>
      <c r="AQU48" s="267"/>
      <c r="AQV48" s="267"/>
      <c r="AQW48" s="267"/>
      <c r="AQX48" s="267"/>
      <c r="AQY48" s="267"/>
      <c r="AQZ48" s="267"/>
      <c r="ARA48" s="267"/>
      <c r="ARB48" s="267"/>
      <c r="ARC48" s="267"/>
      <c r="ARD48" s="267"/>
      <c r="ARE48" s="267"/>
      <c r="ARF48" s="267"/>
      <c r="ARG48" s="267"/>
      <c r="ARL48" s="96" t="s">
        <v>307</v>
      </c>
      <c r="ARM48" s="6"/>
      <c r="ARN48" s="6" t="s">
        <v>312</v>
      </c>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267"/>
      <c r="ASS48" s="267"/>
      <c r="AST48" s="267"/>
      <c r="ASU48" s="267"/>
      <c r="ASV48" s="267"/>
      <c r="ASW48" s="267"/>
      <c r="ASX48" s="267"/>
      <c r="ASY48" s="267"/>
      <c r="ASZ48" s="267"/>
      <c r="ATA48" s="267"/>
      <c r="ATB48" s="267"/>
      <c r="ATC48" s="267"/>
      <c r="ATD48" s="267"/>
      <c r="ATE48" s="267"/>
      <c r="ATF48" s="267"/>
      <c r="ATG48" s="267"/>
      <c r="ATH48" s="267"/>
      <c r="ATI48" s="267"/>
      <c r="ATJ48" s="267"/>
      <c r="ATO48" s="96" t="s">
        <v>307</v>
      </c>
      <c r="ATP48" s="6"/>
      <c r="ATQ48" s="6" t="s">
        <v>312</v>
      </c>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267"/>
      <c r="AUV48" s="267"/>
      <c r="AUW48" s="267"/>
      <c r="AUX48" s="267"/>
      <c r="AUY48" s="267"/>
      <c r="AUZ48" s="267"/>
      <c r="AVA48" s="267"/>
      <c r="AVB48" s="267"/>
      <c r="AVC48" s="267"/>
      <c r="AVD48" s="267"/>
      <c r="AVE48" s="267"/>
      <c r="AVF48" s="267"/>
      <c r="AVG48" s="267"/>
      <c r="AVH48" s="267"/>
      <c r="AVI48" s="267"/>
      <c r="AVJ48" s="267"/>
      <c r="AVK48" s="267"/>
      <c r="AVL48" s="267"/>
      <c r="AVM48" s="267"/>
      <c r="AVR48" s="96" t="s">
        <v>307</v>
      </c>
      <c r="AVS48" s="6"/>
      <c r="AVT48" s="6" t="s">
        <v>312</v>
      </c>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267"/>
      <c r="AWY48" s="267"/>
      <c r="AWZ48" s="267"/>
      <c r="AXA48" s="267"/>
      <c r="AXB48" s="267"/>
      <c r="AXC48" s="267"/>
      <c r="AXD48" s="267"/>
      <c r="AXE48" s="267"/>
      <c r="AXF48" s="267"/>
      <c r="AXG48" s="267"/>
      <c r="AXH48" s="267"/>
      <c r="AXI48" s="267"/>
      <c r="AXJ48" s="267"/>
      <c r="AXK48" s="267"/>
      <c r="AXL48" s="267"/>
      <c r="AXM48" s="267"/>
      <c r="AXN48" s="267"/>
      <c r="AXO48" s="267"/>
      <c r="AXP48" s="267"/>
      <c r="AXU48" s="96" t="s">
        <v>307</v>
      </c>
      <c r="AXV48" s="6"/>
      <c r="AXW48" s="6" t="s">
        <v>312</v>
      </c>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267"/>
      <c r="AZB48" s="267"/>
      <c r="AZC48" s="267"/>
      <c r="AZD48" s="267"/>
      <c r="AZE48" s="267"/>
      <c r="AZF48" s="267"/>
      <c r="AZG48" s="267"/>
      <c r="AZH48" s="267"/>
      <c r="AZI48" s="267"/>
      <c r="AZJ48" s="267"/>
      <c r="AZK48" s="267"/>
      <c r="AZL48" s="267"/>
      <c r="AZM48" s="267"/>
      <c r="AZN48" s="267"/>
      <c r="AZO48" s="267"/>
      <c r="AZP48" s="267"/>
      <c r="AZQ48" s="267"/>
      <c r="AZR48" s="267"/>
      <c r="AZS48" s="267"/>
      <c r="AZX48" s="96" t="s">
        <v>307</v>
      </c>
      <c r="AZY48" s="6"/>
      <c r="AZZ48" s="6" t="s">
        <v>312</v>
      </c>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267"/>
      <c r="BBE48" s="267"/>
      <c r="BBF48" s="267"/>
      <c r="BBG48" s="267"/>
      <c r="BBH48" s="267"/>
      <c r="BBI48" s="267"/>
      <c r="BBJ48" s="267"/>
      <c r="BBK48" s="267"/>
      <c r="BBL48" s="267"/>
      <c r="BBM48" s="267"/>
      <c r="BBN48" s="267"/>
      <c r="BBO48" s="267"/>
      <c r="BBP48" s="267"/>
      <c r="BBQ48" s="267"/>
      <c r="BBR48" s="267"/>
      <c r="BBS48" s="267"/>
      <c r="BBT48" s="267"/>
      <c r="BBU48" s="267"/>
      <c r="BBV48" s="267"/>
      <c r="BCA48" s="96" t="s">
        <v>307</v>
      </c>
      <c r="BCB48" s="6"/>
      <c r="BCC48" s="6" t="s">
        <v>312</v>
      </c>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267"/>
      <c r="BDH48" s="267"/>
      <c r="BDI48" s="267"/>
      <c r="BDJ48" s="267"/>
      <c r="BDK48" s="267"/>
      <c r="BDL48" s="267"/>
      <c r="BDM48" s="267"/>
      <c r="BDN48" s="267"/>
      <c r="BDO48" s="267"/>
      <c r="BDP48" s="267"/>
      <c r="BDQ48" s="267"/>
      <c r="BDR48" s="267"/>
      <c r="BDS48" s="267"/>
      <c r="BDT48" s="267"/>
      <c r="BDU48" s="267"/>
      <c r="BDV48" s="267"/>
      <c r="BDW48" s="267"/>
      <c r="BDX48" s="267"/>
      <c r="BDY48" s="267"/>
      <c r="BED48" s="96" t="s">
        <v>307</v>
      </c>
      <c r="BEE48" s="6"/>
      <c r="BEF48" s="6" t="s">
        <v>312</v>
      </c>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267"/>
      <c r="BFK48" s="267"/>
      <c r="BFL48" s="267"/>
      <c r="BFM48" s="267"/>
      <c r="BFN48" s="267"/>
      <c r="BFO48" s="267"/>
      <c r="BFP48" s="267"/>
      <c r="BFQ48" s="267"/>
      <c r="BFR48" s="267"/>
      <c r="BFS48" s="267"/>
      <c r="BFT48" s="267"/>
      <c r="BFU48" s="267"/>
      <c r="BFV48" s="267"/>
      <c r="BFW48" s="267"/>
      <c r="BFX48" s="267"/>
      <c r="BFY48" s="267"/>
      <c r="BFZ48" s="267"/>
      <c r="BGA48" s="267"/>
      <c r="BGB48" s="267"/>
      <c r="BGG48" s="96" t="s">
        <v>307</v>
      </c>
      <c r="BGH48" s="6"/>
      <c r="BGI48" s="6" t="s">
        <v>312</v>
      </c>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267"/>
      <c r="BHN48" s="267"/>
      <c r="BHO48" s="267"/>
      <c r="BHP48" s="267"/>
      <c r="BHQ48" s="267"/>
      <c r="BHR48" s="267"/>
      <c r="BHS48" s="267"/>
      <c r="BHT48" s="267"/>
      <c r="BHU48" s="267"/>
      <c r="BHV48" s="267"/>
      <c r="BHW48" s="267"/>
      <c r="BHX48" s="267"/>
      <c r="BHY48" s="267"/>
      <c r="BHZ48" s="267"/>
      <c r="BIA48" s="267"/>
      <c r="BIB48" s="267"/>
      <c r="BIC48" s="267"/>
      <c r="BID48" s="267"/>
      <c r="BIE48" s="267"/>
      <c r="BIJ48" s="96" t="s">
        <v>307</v>
      </c>
      <c r="BIK48" s="6"/>
      <c r="BIL48" s="6" t="s">
        <v>312</v>
      </c>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267"/>
      <c r="BJQ48" s="267"/>
      <c r="BJR48" s="267"/>
      <c r="BJS48" s="267"/>
      <c r="BJT48" s="267"/>
      <c r="BJU48" s="267"/>
      <c r="BJV48" s="267"/>
      <c r="BJW48" s="267"/>
      <c r="BJX48" s="267"/>
      <c r="BJY48" s="267"/>
      <c r="BJZ48" s="267"/>
      <c r="BKA48" s="267"/>
      <c r="BKB48" s="267"/>
      <c r="BKC48" s="267"/>
      <c r="BKD48" s="267"/>
      <c r="BKE48" s="267"/>
      <c r="BKF48" s="267"/>
      <c r="BKG48" s="267"/>
      <c r="BKH48" s="267"/>
      <c r="BKM48" s="96" t="s">
        <v>307</v>
      </c>
      <c r="BKN48" s="6"/>
      <c r="BKO48" s="6" t="s">
        <v>312</v>
      </c>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267"/>
      <c r="BLT48" s="267"/>
      <c r="BLU48" s="267"/>
      <c r="BLV48" s="267"/>
      <c r="BLW48" s="267"/>
      <c r="BLX48" s="267"/>
      <c r="BLY48" s="267"/>
      <c r="BLZ48" s="267"/>
      <c r="BMA48" s="267"/>
      <c r="BMB48" s="267"/>
      <c r="BMC48" s="267"/>
      <c r="BMD48" s="267"/>
      <c r="BME48" s="267"/>
      <c r="BMF48" s="267"/>
      <c r="BMG48" s="267"/>
      <c r="BMH48" s="267"/>
      <c r="BMI48" s="267"/>
      <c r="BMJ48" s="267"/>
      <c r="BMK48" s="267"/>
      <c r="BMP48" s="96" t="s">
        <v>307</v>
      </c>
      <c r="BMQ48" s="6"/>
      <c r="BMR48" s="6" t="s">
        <v>312</v>
      </c>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267"/>
      <c r="BNW48" s="267"/>
      <c r="BNX48" s="267"/>
      <c r="BNY48" s="267"/>
      <c r="BNZ48" s="267"/>
      <c r="BOA48" s="267"/>
      <c r="BOB48" s="267"/>
      <c r="BOC48" s="267"/>
      <c r="BOD48" s="267"/>
      <c r="BOE48" s="267"/>
      <c r="BOF48" s="267"/>
      <c r="BOG48" s="267"/>
      <c r="BOH48" s="267"/>
      <c r="BOI48" s="267"/>
      <c r="BOJ48" s="267"/>
      <c r="BOK48" s="267"/>
      <c r="BOL48" s="267"/>
      <c r="BOM48" s="267"/>
      <c r="BON48" s="267"/>
      <c r="BOS48" s="96" t="s">
        <v>307</v>
      </c>
      <c r="BOT48" s="6"/>
      <c r="BOU48" s="6" t="s">
        <v>312</v>
      </c>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267"/>
      <c r="BPZ48" s="267"/>
      <c r="BQA48" s="267"/>
      <c r="BQB48" s="267"/>
      <c r="BQC48" s="267"/>
      <c r="BQD48" s="267"/>
      <c r="BQE48" s="267"/>
      <c r="BQF48" s="267"/>
      <c r="BQG48" s="267"/>
      <c r="BQH48" s="267"/>
      <c r="BQI48" s="267"/>
      <c r="BQJ48" s="267"/>
      <c r="BQK48" s="267"/>
      <c r="BQL48" s="267"/>
      <c r="BQM48" s="267"/>
      <c r="BQN48" s="267"/>
      <c r="BQO48" s="267"/>
      <c r="BQP48" s="267"/>
      <c r="BQQ48" s="267"/>
      <c r="BQV48" s="96" t="s">
        <v>307</v>
      </c>
      <c r="BQW48" s="6"/>
      <c r="BQX48" s="6" t="s">
        <v>312</v>
      </c>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267"/>
      <c r="BSC48" s="267"/>
      <c r="BSD48" s="267"/>
      <c r="BSE48" s="267"/>
      <c r="BSF48" s="267"/>
      <c r="BSG48" s="267"/>
      <c r="BSH48" s="267"/>
      <c r="BSI48" s="267"/>
      <c r="BSJ48" s="267"/>
      <c r="BSK48" s="267"/>
      <c r="BSL48" s="267"/>
      <c r="BSM48" s="267"/>
      <c r="BSN48" s="267"/>
      <c r="BSO48" s="267"/>
      <c r="BSP48" s="267"/>
      <c r="BSQ48" s="267"/>
      <c r="BSR48" s="267"/>
      <c r="BSS48" s="267"/>
      <c r="BST48" s="267"/>
      <c r="BSY48" s="96" t="s">
        <v>307</v>
      </c>
      <c r="BSZ48" s="6"/>
      <c r="BTA48" s="6" t="s">
        <v>312</v>
      </c>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267"/>
      <c r="BUF48" s="267"/>
      <c r="BUG48" s="267"/>
      <c r="BUH48" s="267"/>
      <c r="BUI48" s="267"/>
      <c r="BUJ48" s="267"/>
      <c r="BUK48" s="267"/>
      <c r="BUL48" s="267"/>
      <c r="BUM48" s="267"/>
      <c r="BUN48" s="267"/>
      <c r="BUO48" s="267"/>
      <c r="BUP48" s="267"/>
      <c r="BUQ48" s="267"/>
      <c r="BUR48" s="267"/>
      <c r="BUS48" s="267"/>
      <c r="BUT48" s="267"/>
      <c r="BUU48" s="267"/>
      <c r="BUV48" s="267"/>
      <c r="BUW48" s="267"/>
      <c r="BVB48" s="96" t="s">
        <v>307</v>
      </c>
      <c r="BVC48" s="6"/>
      <c r="BVD48" s="6" t="s">
        <v>312</v>
      </c>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267"/>
      <c r="BWI48" s="267"/>
      <c r="BWJ48" s="267"/>
      <c r="BWK48" s="267"/>
      <c r="BWL48" s="267"/>
      <c r="BWM48" s="267"/>
      <c r="BWN48" s="267"/>
      <c r="BWO48" s="267"/>
      <c r="BWP48" s="267"/>
      <c r="BWQ48" s="267"/>
      <c r="BWR48" s="267"/>
      <c r="BWS48" s="267"/>
      <c r="BWT48" s="267"/>
      <c r="BWU48" s="267"/>
      <c r="BWV48" s="267"/>
      <c r="BWW48" s="267"/>
      <c r="BWX48" s="267"/>
      <c r="BWY48" s="267"/>
      <c r="BWZ48" s="267"/>
      <c r="BXE48" s="96" t="s">
        <v>307</v>
      </c>
      <c r="BXF48" s="6"/>
      <c r="BXG48" s="6" t="s">
        <v>312</v>
      </c>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267"/>
      <c r="BYL48" s="267"/>
      <c r="BYM48" s="267"/>
      <c r="BYN48" s="267"/>
      <c r="BYO48" s="267"/>
      <c r="BYP48" s="267"/>
      <c r="BYQ48" s="267"/>
      <c r="BYR48" s="267"/>
      <c r="BYS48" s="267"/>
      <c r="BYT48" s="267"/>
      <c r="BYU48" s="267"/>
      <c r="BYV48" s="267"/>
      <c r="BYW48" s="267"/>
      <c r="BYX48" s="267"/>
      <c r="BYY48" s="267"/>
      <c r="BYZ48" s="267"/>
      <c r="BZA48" s="267"/>
      <c r="BZB48" s="267"/>
      <c r="BZC48" s="267"/>
      <c r="BZH48" s="96" t="s">
        <v>307</v>
      </c>
      <c r="BZI48" s="6"/>
      <c r="BZJ48" s="6" t="s">
        <v>312</v>
      </c>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267"/>
      <c r="CAO48" s="267"/>
      <c r="CAP48" s="267"/>
      <c r="CAQ48" s="267"/>
      <c r="CAR48" s="267"/>
      <c r="CAS48" s="267"/>
      <c r="CAT48" s="267"/>
      <c r="CAU48" s="267"/>
      <c r="CAV48" s="267"/>
      <c r="CAW48" s="267"/>
      <c r="CAX48" s="267"/>
      <c r="CAY48" s="267"/>
      <c r="CAZ48" s="267"/>
      <c r="CBA48" s="267"/>
      <c r="CBB48" s="267"/>
      <c r="CBC48" s="267"/>
      <c r="CBD48" s="267"/>
      <c r="CBE48" s="267"/>
      <c r="CBF48" s="267"/>
      <c r="CBK48" s="96" t="s">
        <v>307</v>
      </c>
      <c r="CBL48" s="6"/>
      <c r="CBM48" s="6" t="s">
        <v>312</v>
      </c>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267"/>
      <c r="CCR48" s="267"/>
      <c r="CCS48" s="267"/>
      <c r="CCT48" s="267"/>
      <c r="CCU48" s="267"/>
      <c r="CCV48" s="267"/>
      <c r="CCW48" s="267"/>
      <c r="CCX48" s="267"/>
      <c r="CCY48" s="267"/>
      <c r="CCZ48" s="267"/>
      <c r="CDA48" s="267"/>
      <c r="CDB48" s="267"/>
      <c r="CDC48" s="267"/>
      <c r="CDD48" s="267"/>
      <c r="CDE48" s="267"/>
      <c r="CDF48" s="267"/>
      <c r="CDG48" s="267"/>
      <c r="CDH48" s="267"/>
      <c r="CDI48" s="267"/>
      <c r="CDN48" s="96" t="s">
        <v>307</v>
      </c>
      <c r="CDO48" s="6"/>
      <c r="CDP48" s="6" t="s">
        <v>312</v>
      </c>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267"/>
      <c r="CEU48" s="267"/>
      <c r="CEV48" s="267"/>
      <c r="CEW48" s="267"/>
      <c r="CEX48" s="267"/>
      <c r="CEY48" s="267"/>
      <c r="CEZ48" s="267"/>
      <c r="CFA48" s="267"/>
      <c r="CFB48" s="267"/>
      <c r="CFC48" s="267"/>
      <c r="CFD48" s="267"/>
      <c r="CFE48" s="267"/>
      <c r="CFF48" s="267"/>
      <c r="CFG48" s="267"/>
      <c r="CFH48" s="267"/>
      <c r="CFI48" s="267"/>
      <c r="CFJ48" s="267"/>
      <c r="CFK48" s="267"/>
      <c r="CFL48" s="267"/>
      <c r="CFQ48" s="96" t="s">
        <v>307</v>
      </c>
      <c r="CFR48" s="6"/>
      <c r="CFS48" s="6" t="s">
        <v>312</v>
      </c>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267"/>
      <c r="CGX48" s="267"/>
      <c r="CGY48" s="267"/>
      <c r="CGZ48" s="267"/>
      <c r="CHA48" s="267"/>
      <c r="CHB48" s="267"/>
      <c r="CHC48" s="267"/>
      <c r="CHD48" s="267"/>
      <c r="CHE48" s="267"/>
      <c r="CHF48" s="267"/>
      <c r="CHG48" s="267"/>
      <c r="CHH48" s="267"/>
      <c r="CHI48" s="267"/>
      <c r="CHJ48" s="267"/>
      <c r="CHK48" s="267"/>
      <c r="CHL48" s="267"/>
      <c r="CHM48" s="267"/>
      <c r="CHN48" s="267"/>
      <c r="CHO48" s="267"/>
      <c r="CHT48" s="96" t="s">
        <v>307</v>
      </c>
      <c r="CHU48" s="6"/>
      <c r="CHV48" s="6" t="s">
        <v>312</v>
      </c>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267"/>
      <c r="CJA48" s="267"/>
      <c r="CJB48" s="267"/>
      <c r="CJC48" s="267"/>
      <c r="CJD48" s="267"/>
      <c r="CJE48" s="267"/>
      <c r="CJF48" s="267"/>
      <c r="CJG48" s="267"/>
      <c r="CJH48" s="267"/>
      <c r="CJI48" s="267"/>
      <c r="CJJ48" s="267"/>
      <c r="CJK48" s="267"/>
      <c r="CJL48" s="267"/>
      <c r="CJM48" s="267"/>
      <c r="CJN48" s="267"/>
      <c r="CJO48" s="267"/>
      <c r="CJP48" s="267"/>
      <c r="CJQ48" s="267"/>
      <c r="CJR48" s="267"/>
      <c r="CJW48" s="96" t="s">
        <v>307</v>
      </c>
      <c r="CJX48" s="6"/>
      <c r="CJY48" s="6" t="s">
        <v>312</v>
      </c>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267"/>
      <c r="CLD48" s="267"/>
      <c r="CLE48" s="267"/>
      <c r="CLF48" s="267"/>
      <c r="CLG48" s="267"/>
      <c r="CLH48" s="267"/>
      <c r="CLI48" s="267"/>
      <c r="CLJ48" s="267"/>
      <c r="CLK48" s="267"/>
      <c r="CLL48" s="267"/>
      <c r="CLM48" s="267"/>
      <c r="CLN48" s="267"/>
      <c r="CLO48" s="267"/>
      <c r="CLP48" s="267"/>
      <c r="CLQ48" s="267"/>
      <c r="CLR48" s="267"/>
      <c r="CLS48" s="267"/>
      <c r="CLT48" s="267"/>
      <c r="CLU48" s="267"/>
      <c r="CLZ48" s="96" t="s">
        <v>307</v>
      </c>
      <c r="CMA48" s="6"/>
      <c r="CMB48" s="6" t="s">
        <v>312</v>
      </c>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267"/>
      <c r="CNG48" s="267"/>
      <c r="CNH48" s="267"/>
      <c r="CNI48" s="267"/>
      <c r="CNJ48" s="267"/>
      <c r="CNK48" s="267"/>
      <c r="CNL48" s="267"/>
      <c r="CNM48" s="267"/>
      <c r="CNN48" s="267"/>
      <c r="CNO48" s="267"/>
      <c r="CNP48" s="267"/>
      <c r="CNQ48" s="267"/>
      <c r="CNR48" s="267"/>
      <c r="CNS48" s="267"/>
      <c r="CNT48" s="267"/>
      <c r="CNU48" s="267"/>
      <c r="CNV48" s="267"/>
      <c r="CNW48" s="267"/>
      <c r="CNX48" s="267"/>
      <c r="COC48" s="96" t="s">
        <v>307</v>
      </c>
      <c r="COD48" s="6"/>
      <c r="COE48" s="6" t="s">
        <v>312</v>
      </c>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267"/>
      <c r="CPJ48" s="267"/>
      <c r="CPK48" s="267"/>
      <c r="CPL48" s="267"/>
      <c r="CPM48" s="267"/>
      <c r="CPN48" s="267"/>
      <c r="CPO48" s="267"/>
      <c r="CPP48" s="267"/>
      <c r="CPQ48" s="267"/>
      <c r="CPR48" s="267"/>
      <c r="CPS48" s="267"/>
      <c r="CPT48" s="267"/>
      <c r="CPU48" s="267"/>
      <c r="CPV48" s="267"/>
      <c r="CPW48" s="267"/>
      <c r="CPX48" s="267"/>
      <c r="CPY48" s="267"/>
      <c r="CPZ48" s="267"/>
      <c r="CQA48" s="267"/>
      <c r="CQF48" s="96" t="s">
        <v>307</v>
      </c>
      <c r="CQG48" s="6"/>
      <c r="CQH48" s="6" t="s">
        <v>312</v>
      </c>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267"/>
      <c r="CRM48" s="267"/>
      <c r="CRN48" s="267"/>
      <c r="CRO48" s="267"/>
      <c r="CRP48" s="267"/>
      <c r="CRQ48" s="267"/>
      <c r="CRR48" s="267"/>
      <c r="CRS48" s="267"/>
      <c r="CRT48" s="267"/>
      <c r="CRU48" s="267"/>
      <c r="CRV48" s="267"/>
      <c r="CRW48" s="267"/>
      <c r="CRX48" s="267"/>
      <c r="CRY48" s="267"/>
      <c r="CRZ48" s="267"/>
      <c r="CSA48" s="267"/>
      <c r="CSB48" s="267"/>
      <c r="CSC48" s="267"/>
      <c r="CSD48" s="267"/>
      <c r="CSI48" s="96" t="s">
        <v>307</v>
      </c>
      <c r="CSJ48" s="6"/>
      <c r="CSK48" s="6" t="s">
        <v>312</v>
      </c>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267"/>
      <c r="CTP48" s="267"/>
      <c r="CTQ48" s="267"/>
      <c r="CTR48" s="267"/>
      <c r="CTS48" s="267"/>
      <c r="CTT48" s="267"/>
      <c r="CTU48" s="267"/>
      <c r="CTV48" s="267"/>
      <c r="CTW48" s="267"/>
      <c r="CTX48" s="267"/>
      <c r="CTY48" s="267"/>
      <c r="CTZ48" s="267"/>
      <c r="CUA48" s="267"/>
      <c r="CUB48" s="267"/>
      <c r="CUC48" s="267"/>
      <c r="CUD48" s="267"/>
      <c r="CUE48" s="267"/>
      <c r="CUF48" s="267"/>
      <c r="CUG48" s="267"/>
      <c r="CUL48" s="96" t="s">
        <v>307</v>
      </c>
      <c r="CUM48" s="6"/>
      <c r="CUN48" s="6" t="s">
        <v>312</v>
      </c>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267"/>
      <c r="CVS48" s="267"/>
      <c r="CVT48" s="267"/>
      <c r="CVU48" s="267"/>
      <c r="CVV48" s="267"/>
      <c r="CVW48" s="267"/>
      <c r="CVX48" s="267"/>
      <c r="CVY48" s="267"/>
      <c r="CVZ48" s="267"/>
      <c r="CWA48" s="267"/>
      <c r="CWB48" s="267"/>
      <c r="CWC48" s="267"/>
      <c r="CWD48" s="267"/>
      <c r="CWE48" s="267"/>
      <c r="CWF48" s="267"/>
      <c r="CWG48" s="267"/>
      <c r="CWH48" s="267"/>
      <c r="CWI48" s="267"/>
      <c r="CWJ48" s="267"/>
      <c r="CWO48" s="96" t="s">
        <v>307</v>
      </c>
      <c r="CWP48" s="6"/>
      <c r="CWQ48" s="6" t="s">
        <v>312</v>
      </c>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267"/>
      <c r="CXV48" s="267"/>
      <c r="CXW48" s="267"/>
      <c r="CXX48" s="267"/>
      <c r="CXY48" s="267"/>
      <c r="CXZ48" s="267"/>
      <c r="CYA48" s="267"/>
      <c r="CYB48" s="267"/>
      <c r="CYC48" s="267"/>
      <c r="CYD48" s="267"/>
      <c r="CYE48" s="267"/>
      <c r="CYF48" s="267"/>
      <c r="CYG48" s="267"/>
      <c r="CYH48" s="267"/>
      <c r="CYI48" s="267"/>
      <c r="CYJ48" s="267"/>
      <c r="CYK48" s="267"/>
      <c r="CYL48" s="267"/>
      <c r="CYM48" s="267"/>
      <c r="CYR48" s="96" t="s">
        <v>307</v>
      </c>
      <c r="CYS48" s="6"/>
      <c r="CYT48" s="6" t="s">
        <v>312</v>
      </c>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267"/>
      <c r="CZY48" s="267"/>
      <c r="CZZ48" s="267"/>
      <c r="DAA48" s="267"/>
      <c r="DAB48" s="267"/>
      <c r="DAC48" s="267"/>
      <c r="DAD48" s="267"/>
      <c r="DAE48" s="267"/>
      <c r="DAF48" s="267"/>
      <c r="DAG48" s="267"/>
      <c r="DAH48" s="267"/>
      <c r="DAI48" s="267"/>
      <c r="DAJ48" s="267"/>
      <c r="DAK48" s="267"/>
      <c r="DAL48" s="267"/>
      <c r="DAM48" s="267"/>
      <c r="DAN48" s="267"/>
      <c r="DAO48" s="267"/>
      <c r="DAP48" s="267"/>
      <c r="DAU48" s="96" t="s">
        <v>307</v>
      </c>
      <c r="DAV48" s="6"/>
      <c r="DAW48" s="6" t="s">
        <v>312</v>
      </c>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267"/>
      <c r="DCB48" s="267"/>
      <c r="DCC48" s="267"/>
      <c r="DCD48" s="267"/>
      <c r="DCE48" s="267"/>
      <c r="DCF48" s="267"/>
      <c r="DCG48" s="267"/>
      <c r="DCH48" s="267"/>
      <c r="DCI48" s="267"/>
      <c r="DCJ48" s="267"/>
      <c r="DCK48" s="267"/>
      <c r="DCL48" s="267"/>
      <c r="DCM48" s="267"/>
      <c r="DCN48" s="267"/>
      <c r="DCO48" s="267"/>
      <c r="DCP48" s="267"/>
      <c r="DCQ48" s="267"/>
      <c r="DCR48" s="267"/>
      <c r="DCS48" s="267"/>
      <c r="DCX48" s="96" t="s">
        <v>307</v>
      </c>
      <c r="DCY48" s="6"/>
      <c r="DCZ48" s="6" t="s">
        <v>312</v>
      </c>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267"/>
      <c r="DEE48" s="267"/>
      <c r="DEF48" s="267"/>
      <c r="DEG48" s="267"/>
      <c r="DEH48" s="267"/>
      <c r="DEI48" s="267"/>
      <c r="DEJ48" s="267"/>
      <c r="DEK48" s="267"/>
      <c r="DEL48" s="267"/>
      <c r="DEM48" s="267"/>
      <c r="DEN48" s="267"/>
      <c r="DEO48" s="267"/>
      <c r="DEP48" s="267"/>
      <c r="DEQ48" s="267"/>
      <c r="DER48" s="267"/>
      <c r="DES48" s="267"/>
      <c r="DET48" s="267"/>
      <c r="DEU48" s="267"/>
      <c r="DEV48" s="267"/>
      <c r="DFA48" s="96" t="s">
        <v>307</v>
      </c>
      <c r="DFB48" s="6"/>
      <c r="DFC48" s="6" t="s">
        <v>312</v>
      </c>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267"/>
      <c r="DGH48" s="267"/>
      <c r="DGI48" s="267"/>
      <c r="DGJ48" s="267"/>
      <c r="DGK48" s="267"/>
      <c r="DGL48" s="267"/>
      <c r="DGM48" s="267"/>
      <c r="DGN48" s="267"/>
      <c r="DGO48" s="267"/>
      <c r="DGP48" s="267"/>
      <c r="DGQ48" s="267"/>
      <c r="DGR48" s="267"/>
      <c r="DGS48" s="267"/>
      <c r="DGT48" s="267"/>
      <c r="DGU48" s="267"/>
      <c r="DGV48" s="267"/>
      <c r="DGW48" s="267"/>
      <c r="DGX48" s="267"/>
      <c r="DGY48" s="267"/>
      <c r="DHD48" s="96" t="s">
        <v>307</v>
      </c>
      <c r="DHE48" s="6"/>
      <c r="DHF48" s="6" t="s">
        <v>312</v>
      </c>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267"/>
      <c r="DIK48" s="267"/>
      <c r="DIL48" s="267"/>
      <c r="DIM48" s="267"/>
      <c r="DIN48" s="267"/>
      <c r="DIO48" s="267"/>
      <c r="DIP48" s="267"/>
      <c r="DIQ48" s="267"/>
      <c r="DIR48" s="267"/>
      <c r="DIS48" s="267"/>
      <c r="DIT48" s="267"/>
      <c r="DIU48" s="267"/>
      <c r="DIV48" s="267"/>
      <c r="DIW48" s="267"/>
      <c r="DIX48" s="267"/>
      <c r="DIY48" s="267"/>
      <c r="DIZ48" s="267"/>
      <c r="DJA48" s="267"/>
      <c r="DJB48" s="267"/>
      <c r="DJG48" s="96" t="s">
        <v>307</v>
      </c>
      <c r="DJH48" s="6"/>
      <c r="DJI48" s="6" t="s">
        <v>312</v>
      </c>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267"/>
      <c r="DKN48" s="267"/>
      <c r="DKO48" s="267"/>
      <c r="DKP48" s="267"/>
      <c r="DKQ48" s="267"/>
      <c r="DKR48" s="267"/>
      <c r="DKS48" s="267"/>
      <c r="DKT48" s="267"/>
      <c r="DKU48" s="267"/>
      <c r="DKV48" s="267"/>
      <c r="DKW48" s="267"/>
      <c r="DKX48" s="267"/>
      <c r="DKY48" s="267"/>
      <c r="DKZ48" s="267"/>
      <c r="DLA48" s="267"/>
      <c r="DLB48" s="267"/>
      <c r="DLC48" s="267"/>
      <c r="DLD48" s="267"/>
      <c r="DLE48" s="267"/>
      <c r="DLJ48" s="96" t="s">
        <v>307</v>
      </c>
      <c r="DLK48" s="6"/>
      <c r="DLL48" s="6" t="s">
        <v>312</v>
      </c>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267"/>
      <c r="DMQ48" s="267"/>
      <c r="DMR48" s="267"/>
      <c r="DMS48" s="267"/>
      <c r="DMT48" s="267"/>
      <c r="DMU48" s="267"/>
      <c r="DMV48" s="267"/>
      <c r="DMW48" s="267"/>
      <c r="DMX48" s="267"/>
      <c r="DMY48" s="267"/>
      <c r="DMZ48" s="267"/>
      <c r="DNA48" s="267"/>
      <c r="DNB48" s="267"/>
      <c r="DNC48" s="267"/>
      <c r="DND48" s="267"/>
      <c r="DNE48" s="267"/>
      <c r="DNF48" s="267"/>
      <c r="DNG48" s="267"/>
      <c r="DNH48" s="267"/>
      <c r="DNM48" s="96" t="s">
        <v>307</v>
      </c>
      <c r="DNN48" s="6"/>
      <c r="DNO48" s="6" t="s">
        <v>312</v>
      </c>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267"/>
      <c r="DOT48" s="267"/>
      <c r="DOU48" s="267"/>
      <c r="DOV48" s="267"/>
      <c r="DOW48" s="267"/>
      <c r="DOX48" s="267"/>
      <c r="DOY48" s="267"/>
      <c r="DOZ48" s="267"/>
      <c r="DPA48" s="267"/>
      <c r="DPB48" s="267"/>
      <c r="DPC48" s="267"/>
      <c r="DPD48" s="267"/>
      <c r="DPE48" s="267"/>
      <c r="DPF48" s="267"/>
      <c r="DPG48" s="267"/>
      <c r="DPH48" s="267"/>
      <c r="DPI48" s="267"/>
      <c r="DPJ48" s="267"/>
      <c r="DPK48" s="267"/>
      <c r="DPP48" s="96" t="s">
        <v>307</v>
      </c>
      <c r="DPQ48" s="6"/>
      <c r="DPR48" s="6" t="s">
        <v>312</v>
      </c>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267"/>
      <c r="DQW48" s="267"/>
      <c r="DQX48" s="267"/>
      <c r="DQY48" s="267"/>
      <c r="DQZ48" s="267"/>
      <c r="DRA48" s="267"/>
      <c r="DRB48" s="267"/>
      <c r="DRC48" s="267"/>
      <c r="DRD48" s="267"/>
      <c r="DRE48" s="267"/>
      <c r="DRF48" s="267"/>
      <c r="DRG48" s="267"/>
      <c r="DRH48" s="267"/>
      <c r="DRI48" s="267"/>
      <c r="DRJ48" s="267"/>
      <c r="DRK48" s="267"/>
      <c r="DRL48" s="267"/>
      <c r="DRM48" s="267"/>
      <c r="DRN48" s="267"/>
      <c r="DRS48" s="96" t="s">
        <v>307</v>
      </c>
      <c r="DRT48" s="6"/>
      <c r="DRU48" s="6" t="s">
        <v>312</v>
      </c>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267"/>
      <c r="DSZ48" s="267"/>
      <c r="DTA48" s="267"/>
      <c r="DTB48" s="267"/>
      <c r="DTC48" s="267"/>
      <c r="DTD48" s="267"/>
      <c r="DTE48" s="267"/>
      <c r="DTF48" s="267"/>
      <c r="DTG48" s="267"/>
      <c r="DTH48" s="267"/>
      <c r="DTI48" s="267"/>
      <c r="DTJ48" s="267"/>
      <c r="DTK48" s="267"/>
      <c r="DTL48" s="267"/>
      <c r="DTM48" s="267"/>
      <c r="DTN48" s="267"/>
      <c r="DTO48" s="267"/>
      <c r="DTP48" s="267"/>
      <c r="DTQ48" s="267"/>
      <c r="DTV48" s="96" t="s">
        <v>307</v>
      </c>
      <c r="DTW48" s="6"/>
      <c r="DTX48" s="6" t="s">
        <v>312</v>
      </c>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267"/>
      <c r="DVC48" s="267"/>
      <c r="DVD48" s="267"/>
      <c r="DVE48" s="267"/>
      <c r="DVF48" s="267"/>
      <c r="DVG48" s="267"/>
      <c r="DVH48" s="267"/>
      <c r="DVI48" s="267"/>
      <c r="DVJ48" s="267"/>
      <c r="DVK48" s="267"/>
      <c r="DVL48" s="267"/>
      <c r="DVM48" s="267"/>
      <c r="DVN48" s="267"/>
      <c r="DVO48" s="267"/>
      <c r="DVP48" s="267"/>
      <c r="DVQ48" s="267"/>
      <c r="DVR48" s="267"/>
      <c r="DVS48" s="267"/>
      <c r="DVT48" s="267"/>
    </row>
    <row r="49" spans="1:3300" ht="18" customHeight="1">
      <c r="A49" s="96" t="s">
        <v>307</v>
      </c>
      <c r="B49" s="6"/>
      <c r="C49" s="6" t="s">
        <v>309</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267"/>
      <c r="AH49" s="267"/>
      <c r="AI49" s="267"/>
      <c r="AJ49" s="267"/>
      <c r="AK49" s="267"/>
      <c r="AL49" s="267"/>
      <c r="AM49" s="267"/>
      <c r="AN49" s="267"/>
      <c r="AO49" s="267"/>
      <c r="AP49" s="267"/>
      <c r="AQ49" s="267"/>
      <c r="AR49" s="267"/>
      <c r="AS49" s="267"/>
      <c r="AT49" s="267"/>
      <c r="AU49" s="267"/>
      <c r="AV49" s="267"/>
      <c r="AW49" s="267"/>
      <c r="AX49" s="267"/>
      <c r="AY49" s="267"/>
      <c r="BD49" s="96" t="s">
        <v>307</v>
      </c>
      <c r="BE49" s="6"/>
      <c r="BF49" s="6" t="s">
        <v>309</v>
      </c>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267"/>
      <c r="CK49" s="267"/>
      <c r="CL49" s="267"/>
      <c r="CM49" s="267"/>
      <c r="CN49" s="267"/>
      <c r="CO49" s="267"/>
      <c r="CP49" s="267"/>
      <c r="CQ49" s="267"/>
      <c r="CR49" s="267"/>
      <c r="CS49" s="267"/>
      <c r="CT49" s="267"/>
      <c r="CU49" s="267"/>
      <c r="CV49" s="267"/>
      <c r="CW49" s="267"/>
      <c r="CX49" s="267"/>
      <c r="CY49" s="267"/>
      <c r="CZ49" s="267"/>
      <c r="DA49" s="267"/>
      <c r="DB49" s="267"/>
      <c r="DG49" s="96" t="s">
        <v>307</v>
      </c>
      <c r="DH49" s="6"/>
      <c r="DI49" s="6" t="s">
        <v>309</v>
      </c>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267"/>
      <c r="EN49" s="267"/>
      <c r="EO49" s="267"/>
      <c r="EP49" s="267"/>
      <c r="EQ49" s="267"/>
      <c r="ER49" s="267"/>
      <c r="ES49" s="267"/>
      <c r="ET49" s="267"/>
      <c r="EU49" s="267"/>
      <c r="EV49" s="267"/>
      <c r="EW49" s="267"/>
      <c r="EX49" s="267"/>
      <c r="EY49" s="267"/>
      <c r="EZ49" s="267"/>
      <c r="FA49" s="267"/>
      <c r="FB49" s="267"/>
      <c r="FC49" s="267"/>
      <c r="FD49" s="267"/>
      <c r="FE49" s="267"/>
      <c r="FJ49" s="96" t="s">
        <v>307</v>
      </c>
      <c r="FK49" s="6"/>
      <c r="FL49" s="6" t="s">
        <v>309</v>
      </c>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267"/>
      <c r="GQ49" s="267"/>
      <c r="GR49" s="267"/>
      <c r="GS49" s="267"/>
      <c r="GT49" s="267"/>
      <c r="GU49" s="267"/>
      <c r="GV49" s="267"/>
      <c r="GW49" s="267"/>
      <c r="GX49" s="267"/>
      <c r="GY49" s="267"/>
      <c r="GZ49" s="267"/>
      <c r="HA49" s="267"/>
      <c r="HB49" s="267"/>
      <c r="HC49" s="267"/>
      <c r="HD49" s="267"/>
      <c r="HE49" s="267"/>
      <c r="HF49" s="267"/>
      <c r="HG49" s="267"/>
      <c r="HH49" s="267"/>
      <c r="HM49" s="96" t="s">
        <v>307</v>
      </c>
      <c r="HN49" s="6"/>
      <c r="HO49" s="6" t="s">
        <v>309</v>
      </c>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267"/>
      <c r="IT49" s="267"/>
      <c r="IU49" s="267"/>
      <c r="IV49" s="267"/>
      <c r="IW49" s="267"/>
      <c r="IX49" s="267"/>
      <c r="IY49" s="267"/>
      <c r="IZ49" s="267"/>
      <c r="JA49" s="267"/>
      <c r="JB49" s="267"/>
      <c r="JC49" s="267"/>
      <c r="JD49" s="267"/>
      <c r="JE49" s="267"/>
      <c r="JF49" s="267"/>
      <c r="JG49" s="267"/>
      <c r="JH49" s="267"/>
      <c r="JI49" s="267"/>
      <c r="JJ49" s="267"/>
      <c r="JK49" s="267"/>
      <c r="JP49" s="96" t="s">
        <v>307</v>
      </c>
      <c r="JQ49" s="6"/>
      <c r="JR49" s="6" t="s">
        <v>309</v>
      </c>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267"/>
      <c r="KW49" s="267"/>
      <c r="KX49" s="267"/>
      <c r="KY49" s="267"/>
      <c r="KZ49" s="267"/>
      <c r="LA49" s="267"/>
      <c r="LB49" s="267"/>
      <c r="LC49" s="267"/>
      <c r="LD49" s="267"/>
      <c r="LE49" s="267"/>
      <c r="LF49" s="267"/>
      <c r="LG49" s="267"/>
      <c r="LH49" s="267"/>
      <c r="LI49" s="267"/>
      <c r="LJ49" s="267"/>
      <c r="LK49" s="267"/>
      <c r="LL49" s="267"/>
      <c r="LM49" s="267"/>
      <c r="LN49" s="267"/>
      <c r="LS49" s="96" t="s">
        <v>307</v>
      </c>
      <c r="LT49" s="6"/>
      <c r="LU49" s="6" t="s">
        <v>309</v>
      </c>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267"/>
      <c r="MZ49" s="267"/>
      <c r="NA49" s="267"/>
      <c r="NB49" s="267"/>
      <c r="NC49" s="267"/>
      <c r="ND49" s="267"/>
      <c r="NE49" s="267"/>
      <c r="NF49" s="267"/>
      <c r="NG49" s="267"/>
      <c r="NH49" s="267"/>
      <c r="NI49" s="267"/>
      <c r="NJ49" s="267"/>
      <c r="NK49" s="267"/>
      <c r="NL49" s="267"/>
      <c r="NM49" s="267"/>
      <c r="NN49" s="267"/>
      <c r="NO49" s="267"/>
      <c r="NP49" s="267"/>
      <c r="NQ49" s="267"/>
      <c r="NV49" s="96" t="s">
        <v>307</v>
      </c>
      <c r="NW49" s="6"/>
      <c r="NX49" s="6" t="s">
        <v>309</v>
      </c>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267"/>
      <c r="PC49" s="267"/>
      <c r="PD49" s="267"/>
      <c r="PE49" s="267"/>
      <c r="PF49" s="267"/>
      <c r="PG49" s="267"/>
      <c r="PH49" s="267"/>
      <c r="PI49" s="267"/>
      <c r="PJ49" s="267"/>
      <c r="PK49" s="267"/>
      <c r="PL49" s="267"/>
      <c r="PM49" s="267"/>
      <c r="PN49" s="267"/>
      <c r="PO49" s="267"/>
      <c r="PP49" s="267"/>
      <c r="PQ49" s="267"/>
      <c r="PR49" s="267"/>
      <c r="PS49" s="267"/>
      <c r="PT49" s="267"/>
      <c r="PY49" s="96" t="s">
        <v>307</v>
      </c>
      <c r="PZ49" s="6"/>
      <c r="QA49" s="6" t="s">
        <v>309</v>
      </c>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267"/>
      <c r="RF49" s="267"/>
      <c r="RG49" s="267"/>
      <c r="RH49" s="267"/>
      <c r="RI49" s="267"/>
      <c r="RJ49" s="267"/>
      <c r="RK49" s="267"/>
      <c r="RL49" s="267"/>
      <c r="RM49" s="267"/>
      <c r="RN49" s="267"/>
      <c r="RO49" s="267"/>
      <c r="RP49" s="267"/>
      <c r="RQ49" s="267"/>
      <c r="RR49" s="267"/>
      <c r="RS49" s="267"/>
      <c r="RT49" s="267"/>
      <c r="RU49" s="267"/>
      <c r="RV49" s="267"/>
      <c r="RW49" s="267"/>
      <c r="SB49" s="96" t="s">
        <v>307</v>
      </c>
      <c r="SC49" s="6"/>
      <c r="SD49" s="6" t="s">
        <v>309</v>
      </c>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267"/>
      <c r="TI49" s="267"/>
      <c r="TJ49" s="267"/>
      <c r="TK49" s="267"/>
      <c r="TL49" s="267"/>
      <c r="TM49" s="267"/>
      <c r="TN49" s="267"/>
      <c r="TO49" s="267"/>
      <c r="TP49" s="267"/>
      <c r="TQ49" s="267"/>
      <c r="TR49" s="267"/>
      <c r="TS49" s="267"/>
      <c r="TT49" s="267"/>
      <c r="TU49" s="267"/>
      <c r="TV49" s="267"/>
      <c r="TW49" s="267"/>
      <c r="TX49" s="267"/>
      <c r="TY49" s="267"/>
      <c r="TZ49" s="267"/>
      <c r="UE49" s="96" t="s">
        <v>307</v>
      </c>
      <c r="UF49" s="6"/>
      <c r="UG49" s="6" t="s">
        <v>309</v>
      </c>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267"/>
      <c r="VL49" s="267"/>
      <c r="VM49" s="267"/>
      <c r="VN49" s="267"/>
      <c r="VO49" s="267"/>
      <c r="VP49" s="267"/>
      <c r="VQ49" s="267"/>
      <c r="VR49" s="267"/>
      <c r="VS49" s="267"/>
      <c r="VT49" s="267"/>
      <c r="VU49" s="267"/>
      <c r="VV49" s="267"/>
      <c r="VW49" s="267"/>
      <c r="VX49" s="267"/>
      <c r="VY49" s="267"/>
      <c r="VZ49" s="267"/>
      <c r="WA49" s="267"/>
      <c r="WB49" s="267"/>
      <c r="WC49" s="267"/>
      <c r="WH49" s="96" t="s">
        <v>307</v>
      </c>
      <c r="WI49" s="6"/>
      <c r="WJ49" s="6" t="s">
        <v>309</v>
      </c>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267"/>
      <c r="XO49" s="267"/>
      <c r="XP49" s="267"/>
      <c r="XQ49" s="267"/>
      <c r="XR49" s="267"/>
      <c r="XS49" s="267"/>
      <c r="XT49" s="267"/>
      <c r="XU49" s="267"/>
      <c r="XV49" s="267"/>
      <c r="XW49" s="267"/>
      <c r="XX49" s="267"/>
      <c r="XY49" s="267"/>
      <c r="XZ49" s="267"/>
      <c r="YA49" s="267"/>
      <c r="YB49" s="267"/>
      <c r="YC49" s="267"/>
      <c r="YD49" s="267"/>
      <c r="YE49" s="267"/>
      <c r="YF49" s="267"/>
      <c r="YK49" s="96" t="s">
        <v>307</v>
      </c>
      <c r="YL49" s="6"/>
      <c r="YM49" s="6" t="s">
        <v>309</v>
      </c>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267"/>
      <c r="ZR49" s="267"/>
      <c r="ZS49" s="267"/>
      <c r="ZT49" s="267"/>
      <c r="ZU49" s="267"/>
      <c r="ZV49" s="267"/>
      <c r="ZW49" s="267"/>
      <c r="ZX49" s="267"/>
      <c r="ZY49" s="267"/>
      <c r="ZZ49" s="267"/>
      <c r="AAA49" s="267"/>
      <c r="AAB49" s="267"/>
      <c r="AAC49" s="267"/>
      <c r="AAD49" s="267"/>
      <c r="AAE49" s="267"/>
      <c r="AAF49" s="267"/>
      <c r="AAG49" s="267"/>
      <c r="AAH49" s="267"/>
      <c r="AAI49" s="267"/>
      <c r="AAN49" s="96" t="s">
        <v>307</v>
      </c>
      <c r="AAO49" s="6"/>
      <c r="AAP49" s="6" t="s">
        <v>309</v>
      </c>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267"/>
      <c r="ABU49" s="267"/>
      <c r="ABV49" s="267"/>
      <c r="ABW49" s="267"/>
      <c r="ABX49" s="267"/>
      <c r="ABY49" s="267"/>
      <c r="ABZ49" s="267"/>
      <c r="ACA49" s="267"/>
      <c r="ACB49" s="267"/>
      <c r="ACC49" s="267"/>
      <c r="ACD49" s="267"/>
      <c r="ACE49" s="267"/>
      <c r="ACF49" s="267"/>
      <c r="ACG49" s="267"/>
      <c r="ACH49" s="267"/>
      <c r="ACI49" s="267"/>
      <c r="ACJ49" s="267"/>
      <c r="ACK49" s="267"/>
      <c r="ACL49" s="267"/>
      <c r="ACQ49" s="96" t="s">
        <v>307</v>
      </c>
      <c r="ACR49" s="6"/>
      <c r="ACS49" s="6" t="s">
        <v>309</v>
      </c>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267"/>
      <c r="ADX49" s="267"/>
      <c r="ADY49" s="267"/>
      <c r="ADZ49" s="267"/>
      <c r="AEA49" s="267"/>
      <c r="AEB49" s="267"/>
      <c r="AEC49" s="267"/>
      <c r="AED49" s="267"/>
      <c r="AEE49" s="267"/>
      <c r="AEF49" s="267"/>
      <c r="AEG49" s="267"/>
      <c r="AEH49" s="267"/>
      <c r="AEI49" s="267"/>
      <c r="AEJ49" s="267"/>
      <c r="AEK49" s="267"/>
      <c r="AEL49" s="267"/>
      <c r="AEM49" s="267"/>
      <c r="AEN49" s="267"/>
      <c r="AEO49" s="267"/>
      <c r="AET49" s="96" t="s">
        <v>307</v>
      </c>
      <c r="AEU49" s="6"/>
      <c r="AEV49" s="6" t="s">
        <v>309</v>
      </c>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267"/>
      <c r="AGA49" s="267"/>
      <c r="AGB49" s="267"/>
      <c r="AGC49" s="267"/>
      <c r="AGD49" s="267"/>
      <c r="AGE49" s="267"/>
      <c r="AGF49" s="267"/>
      <c r="AGG49" s="267"/>
      <c r="AGH49" s="267"/>
      <c r="AGI49" s="267"/>
      <c r="AGJ49" s="267"/>
      <c r="AGK49" s="267"/>
      <c r="AGL49" s="267"/>
      <c r="AGM49" s="267"/>
      <c r="AGN49" s="267"/>
      <c r="AGO49" s="267"/>
      <c r="AGP49" s="267"/>
      <c r="AGQ49" s="267"/>
      <c r="AGR49" s="267"/>
      <c r="AGW49" s="96" t="s">
        <v>307</v>
      </c>
      <c r="AGX49" s="6"/>
      <c r="AGY49" s="6" t="s">
        <v>309</v>
      </c>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267"/>
      <c r="AID49" s="267"/>
      <c r="AIE49" s="267"/>
      <c r="AIF49" s="267"/>
      <c r="AIG49" s="267"/>
      <c r="AIH49" s="267"/>
      <c r="AII49" s="267"/>
      <c r="AIJ49" s="267"/>
      <c r="AIK49" s="267"/>
      <c r="AIL49" s="267"/>
      <c r="AIM49" s="267"/>
      <c r="AIN49" s="267"/>
      <c r="AIO49" s="267"/>
      <c r="AIP49" s="267"/>
      <c r="AIQ49" s="267"/>
      <c r="AIR49" s="267"/>
      <c r="AIS49" s="267"/>
      <c r="AIT49" s="267"/>
      <c r="AIU49" s="267"/>
      <c r="AIZ49" s="96" t="s">
        <v>307</v>
      </c>
      <c r="AJA49" s="6"/>
      <c r="AJB49" s="6" t="s">
        <v>309</v>
      </c>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267"/>
      <c r="AKG49" s="267"/>
      <c r="AKH49" s="267"/>
      <c r="AKI49" s="267"/>
      <c r="AKJ49" s="267"/>
      <c r="AKK49" s="267"/>
      <c r="AKL49" s="267"/>
      <c r="AKM49" s="267"/>
      <c r="AKN49" s="267"/>
      <c r="AKO49" s="267"/>
      <c r="AKP49" s="267"/>
      <c r="AKQ49" s="267"/>
      <c r="AKR49" s="267"/>
      <c r="AKS49" s="267"/>
      <c r="AKT49" s="267"/>
      <c r="AKU49" s="267"/>
      <c r="AKV49" s="267"/>
      <c r="AKW49" s="267"/>
      <c r="AKX49" s="267"/>
      <c r="ALC49" s="96" t="s">
        <v>307</v>
      </c>
      <c r="ALD49" s="6"/>
      <c r="ALE49" s="6" t="s">
        <v>309</v>
      </c>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267"/>
      <c r="AMJ49" s="267"/>
      <c r="AMK49" s="267"/>
      <c r="AML49" s="267"/>
      <c r="AMM49" s="267"/>
      <c r="AMN49" s="267"/>
      <c r="AMO49" s="267"/>
      <c r="AMP49" s="267"/>
      <c r="AMQ49" s="267"/>
      <c r="AMR49" s="267"/>
      <c r="AMS49" s="267"/>
      <c r="AMT49" s="267"/>
      <c r="AMU49" s="267"/>
      <c r="AMV49" s="267"/>
      <c r="AMW49" s="267"/>
      <c r="AMX49" s="267"/>
      <c r="AMY49" s="267"/>
      <c r="AMZ49" s="267"/>
      <c r="ANA49" s="267"/>
      <c r="ANF49" s="96" t="s">
        <v>307</v>
      </c>
      <c r="ANG49" s="6"/>
      <c r="ANH49" s="6" t="s">
        <v>309</v>
      </c>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267"/>
      <c r="AOM49" s="267"/>
      <c r="AON49" s="267"/>
      <c r="AOO49" s="267"/>
      <c r="AOP49" s="267"/>
      <c r="AOQ49" s="267"/>
      <c r="AOR49" s="267"/>
      <c r="AOS49" s="267"/>
      <c r="AOT49" s="267"/>
      <c r="AOU49" s="267"/>
      <c r="AOV49" s="267"/>
      <c r="AOW49" s="267"/>
      <c r="AOX49" s="267"/>
      <c r="AOY49" s="267"/>
      <c r="AOZ49" s="267"/>
      <c r="APA49" s="267"/>
      <c r="APB49" s="267"/>
      <c r="APC49" s="267"/>
      <c r="APD49" s="267"/>
      <c r="API49" s="96" t="s">
        <v>307</v>
      </c>
      <c r="APJ49" s="6"/>
      <c r="APK49" s="6" t="s">
        <v>309</v>
      </c>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267"/>
      <c r="AQP49" s="267"/>
      <c r="AQQ49" s="267"/>
      <c r="AQR49" s="267"/>
      <c r="AQS49" s="267"/>
      <c r="AQT49" s="267"/>
      <c r="AQU49" s="267"/>
      <c r="AQV49" s="267"/>
      <c r="AQW49" s="267"/>
      <c r="AQX49" s="267"/>
      <c r="AQY49" s="267"/>
      <c r="AQZ49" s="267"/>
      <c r="ARA49" s="267"/>
      <c r="ARB49" s="267"/>
      <c r="ARC49" s="267"/>
      <c r="ARD49" s="267"/>
      <c r="ARE49" s="267"/>
      <c r="ARF49" s="267"/>
      <c r="ARG49" s="267"/>
      <c r="ARL49" s="96" t="s">
        <v>307</v>
      </c>
      <c r="ARM49" s="6"/>
      <c r="ARN49" s="6" t="s">
        <v>309</v>
      </c>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267"/>
      <c r="ASS49" s="267"/>
      <c r="AST49" s="267"/>
      <c r="ASU49" s="267"/>
      <c r="ASV49" s="267"/>
      <c r="ASW49" s="267"/>
      <c r="ASX49" s="267"/>
      <c r="ASY49" s="267"/>
      <c r="ASZ49" s="267"/>
      <c r="ATA49" s="267"/>
      <c r="ATB49" s="267"/>
      <c r="ATC49" s="267"/>
      <c r="ATD49" s="267"/>
      <c r="ATE49" s="267"/>
      <c r="ATF49" s="267"/>
      <c r="ATG49" s="267"/>
      <c r="ATH49" s="267"/>
      <c r="ATI49" s="267"/>
      <c r="ATJ49" s="267"/>
      <c r="ATO49" s="96" t="s">
        <v>307</v>
      </c>
      <c r="ATP49" s="6"/>
      <c r="ATQ49" s="6" t="s">
        <v>309</v>
      </c>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267"/>
      <c r="AUV49" s="267"/>
      <c r="AUW49" s="267"/>
      <c r="AUX49" s="267"/>
      <c r="AUY49" s="267"/>
      <c r="AUZ49" s="267"/>
      <c r="AVA49" s="267"/>
      <c r="AVB49" s="267"/>
      <c r="AVC49" s="267"/>
      <c r="AVD49" s="267"/>
      <c r="AVE49" s="267"/>
      <c r="AVF49" s="267"/>
      <c r="AVG49" s="267"/>
      <c r="AVH49" s="267"/>
      <c r="AVI49" s="267"/>
      <c r="AVJ49" s="267"/>
      <c r="AVK49" s="267"/>
      <c r="AVL49" s="267"/>
      <c r="AVM49" s="267"/>
      <c r="AVR49" s="96" t="s">
        <v>307</v>
      </c>
      <c r="AVS49" s="6"/>
      <c r="AVT49" s="6" t="s">
        <v>309</v>
      </c>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267"/>
      <c r="AWY49" s="267"/>
      <c r="AWZ49" s="267"/>
      <c r="AXA49" s="267"/>
      <c r="AXB49" s="267"/>
      <c r="AXC49" s="267"/>
      <c r="AXD49" s="267"/>
      <c r="AXE49" s="267"/>
      <c r="AXF49" s="267"/>
      <c r="AXG49" s="267"/>
      <c r="AXH49" s="267"/>
      <c r="AXI49" s="267"/>
      <c r="AXJ49" s="267"/>
      <c r="AXK49" s="267"/>
      <c r="AXL49" s="267"/>
      <c r="AXM49" s="267"/>
      <c r="AXN49" s="267"/>
      <c r="AXO49" s="267"/>
      <c r="AXP49" s="267"/>
      <c r="AXU49" s="96" t="s">
        <v>307</v>
      </c>
      <c r="AXV49" s="6"/>
      <c r="AXW49" s="6" t="s">
        <v>309</v>
      </c>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267"/>
      <c r="AZB49" s="267"/>
      <c r="AZC49" s="267"/>
      <c r="AZD49" s="267"/>
      <c r="AZE49" s="267"/>
      <c r="AZF49" s="267"/>
      <c r="AZG49" s="267"/>
      <c r="AZH49" s="267"/>
      <c r="AZI49" s="267"/>
      <c r="AZJ49" s="267"/>
      <c r="AZK49" s="267"/>
      <c r="AZL49" s="267"/>
      <c r="AZM49" s="267"/>
      <c r="AZN49" s="267"/>
      <c r="AZO49" s="267"/>
      <c r="AZP49" s="267"/>
      <c r="AZQ49" s="267"/>
      <c r="AZR49" s="267"/>
      <c r="AZS49" s="267"/>
      <c r="AZX49" s="96" t="s">
        <v>307</v>
      </c>
      <c r="AZY49" s="6"/>
      <c r="AZZ49" s="6" t="s">
        <v>309</v>
      </c>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267"/>
      <c r="BBE49" s="267"/>
      <c r="BBF49" s="267"/>
      <c r="BBG49" s="267"/>
      <c r="BBH49" s="267"/>
      <c r="BBI49" s="267"/>
      <c r="BBJ49" s="267"/>
      <c r="BBK49" s="267"/>
      <c r="BBL49" s="267"/>
      <c r="BBM49" s="267"/>
      <c r="BBN49" s="267"/>
      <c r="BBO49" s="267"/>
      <c r="BBP49" s="267"/>
      <c r="BBQ49" s="267"/>
      <c r="BBR49" s="267"/>
      <c r="BBS49" s="267"/>
      <c r="BBT49" s="267"/>
      <c r="BBU49" s="267"/>
      <c r="BBV49" s="267"/>
      <c r="BCA49" s="96" t="s">
        <v>307</v>
      </c>
      <c r="BCB49" s="6"/>
      <c r="BCC49" s="6" t="s">
        <v>309</v>
      </c>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267"/>
      <c r="BDH49" s="267"/>
      <c r="BDI49" s="267"/>
      <c r="BDJ49" s="267"/>
      <c r="BDK49" s="267"/>
      <c r="BDL49" s="267"/>
      <c r="BDM49" s="267"/>
      <c r="BDN49" s="267"/>
      <c r="BDO49" s="267"/>
      <c r="BDP49" s="267"/>
      <c r="BDQ49" s="267"/>
      <c r="BDR49" s="267"/>
      <c r="BDS49" s="267"/>
      <c r="BDT49" s="267"/>
      <c r="BDU49" s="267"/>
      <c r="BDV49" s="267"/>
      <c r="BDW49" s="267"/>
      <c r="BDX49" s="267"/>
      <c r="BDY49" s="267"/>
      <c r="BED49" s="96" t="s">
        <v>307</v>
      </c>
      <c r="BEE49" s="6"/>
      <c r="BEF49" s="6" t="s">
        <v>309</v>
      </c>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267"/>
      <c r="BFK49" s="267"/>
      <c r="BFL49" s="267"/>
      <c r="BFM49" s="267"/>
      <c r="BFN49" s="267"/>
      <c r="BFO49" s="267"/>
      <c r="BFP49" s="267"/>
      <c r="BFQ49" s="267"/>
      <c r="BFR49" s="267"/>
      <c r="BFS49" s="267"/>
      <c r="BFT49" s="267"/>
      <c r="BFU49" s="267"/>
      <c r="BFV49" s="267"/>
      <c r="BFW49" s="267"/>
      <c r="BFX49" s="267"/>
      <c r="BFY49" s="267"/>
      <c r="BFZ49" s="267"/>
      <c r="BGA49" s="267"/>
      <c r="BGB49" s="267"/>
      <c r="BGG49" s="96" t="s">
        <v>307</v>
      </c>
      <c r="BGH49" s="6"/>
      <c r="BGI49" s="6" t="s">
        <v>309</v>
      </c>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267"/>
      <c r="BHN49" s="267"/>
      <c r="BHO49" s="267"/>
      <c r="BHP49" s="267"/>
      <c r="BHQ49" s="267"/>
      <c r="BHR49" s="267"/>
      <c r="BHS49" s="267"/>
      <c r="BHT49" s="267"/>
      <c r="BHU49" s="267"/>
      <c r="BHV49" s="267"/>
      <c r="BHW49" s="267"/>
      <c r="BHX49" s="267"/>
      <c r="BHY49" s="267"/>
      <c r="BHZ49" s="267"/>
      <c r="BIA49" s="267"/>
      <c r="BIB49" s="267"/>
      <c r="BIC49" s="267"/>
      <c r="BID49" s="267"/>
      <c r="BIE49" s="267"/>
      <c r="BIJ49" s="96" t="s">
        <v>307</v>
      </c>
      <c r="BIK49" s="6"/>
      <c r="BIL49" s="6" t="s">
        <v>309</v>
      </c>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267"/>
      <c r="BJQ49" s="267"/>
      <c r="BJR49" s="267"/>
      <c r="BJS49" s="267"/>
      <c r="BJT49" s="267"/>
      <c r="BJU49" s="267"/>
      <c r="BJV49" s="267"/>
      <c r="BJW49" s="267"/>
      <c r="BJX49" s="267"/>
      <c r="BJY49" s="267"/>
      <c r="BJZ49" s="267"/>
      <c r="BKA49" s="267"/>
      <c r="BKB49" s="267"/>
      <c r="BKC49" s="267"/>
      <c r="BKD49" s="267"/>
      <c r="BKE49" s="267"/>
      <c r="BKF49" s="267"/>
      <c r="BKG49" s="267"/>
      <c r="BKH49" s="267"/>
      <c r="BKM49" s="96" t="s">
        <v>307</v>
      </c>
      <c r="BKN49" s="6"/>
      <c r="BKO49" s="6" t="s">
        <v>309</v>
      </c>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267"/>
      <c r="BLT49" s="267"/>
      <c r="BLU49" s="267"/>
      <c r="BLV49" s="267"/>
      <c r="BLW49" s="267"/>
      <c r="BLX49" s="267"/>
      <c r="BLY49" s="267"/>
      <c r="BLZ49" s="267"/>
      <c r="BMA49" s="267"/>
      <c r="BMB49" s="267"/>
      <c r="BMC49" s="267"/>
      <c r="BMD49" s="267"/>
      <c r="BME49" s="267"/>
      <c r="BMF49" s="267"/>
      <c r="BMG49" s="267"/>
      <c r="BMH49" s="267"/>
      <c r="BMI49" s="267"/>
      <c r="BMJ49" s="267"/>
      <c r="BMK49" s="267"/>
      <c r="BMP49" s="96" t="s">
        <v>307</v>
      </c>
      <c r="BMQ49" s="6"/>
      <c r="BMR49" s="6" t="s">
        <v>309</v>
      </c>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267"/>
      <c r="BNW49" s="267"/>
      <c r="BNX49" s="267"/>
      <c r="BNY49" s="267"/>
      <c r="BNZ49" s="267"/>
      <c r="BOA49" s="267"/>
      <c r="BOB49" s="267"/>
      <c r="BOC49" s="267"/>
      <c r="BOD49" s="267"/>
      <c r="BOE49" s="267"/>
      <c r="BOF49" s="267"/>
      <c r="BOG49" s="267"/>
      <c r="BOH49" s="267"/>
      <c r="BOI49" s="267"/>
      <c r="BOJ49" s="267"/>
      <c r="BOK49" s="267"/>
      <c r="BOL49" s="267"/>
      <c r="BOM49" s="267"/>
      <c r="BON49" s="267"/>
      <c r="BOS49" s="96" t="s">
        <v>307</v>
      </c>
      <c r="BOT49" s="6"/>
      <c r="BOU49" s="6" t="s">
        <v>309</v>
      </c>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267"/>
      <c r="BPZ49" s="267"/>
      <c r="BQA49" s="267"/>
      <c r="BQB49" s="267"/>
      <c r="BQC49" s="267"/>
      <c r="BQD49" s="267"/>
      <c r="BQE49" s="267"/>
      <c r="BQF49" s="267"/>
      <c r="BQG49" s="267"/>
      <c r="BQH49" s="267"/>
      <c r="BQI49" s="267"/>
      <c r="BQJ49" s="267"/>
      <c r="BQK49" s="267"/>
      <c r="BQL49" s="267"/>
      <c r="BQM49" s="267"/>
      <c r="BQN49" s="267"/>
      <c r="BQO49" s="267"/>
      <c r="BQP49" s="267"/>
      <c r="BQQ49" s="267"/>
      <c r="BQV49" s="96" t="s">
        <v>307</v>
      </c>
      <c r="BQW49" s="6"/>
      <c r="BQX49" s="6" t="s">
        <v>309</v>
      </c>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267"/>
      <c r="BSC49" s="267"/>
      <c r="BSD49" s="267"/>
      <c r="BSE49" s="267"/>
      <c r="BSF49" s="267"/>
      <c r="BSG49" s="267"/>
      <c r="BSH49" s="267"/>
      <c r="BSI49" s="267"/>
      <c r="BSJ49" s="267"/>
      <c r="BSK49" s="267"/>
      <c r="BSL49" s="267"/>
      <c r="BSM49" s="267"/>
      <c r="BSN49" s="267"/>
      <c r="BSO49" s="267"/>
      <c r="BSP49" s="267"/>
      <c r="BSQ49" s="267"/>
      <c r="BSR49" s="267"/>
      <c r="BSS49" s="267"/>
      <c r="BST49" s="267"/>
      <c r="BSY49" s="96" t="s">
        <v>307</v>
      </c>
      <c r="BSZ49" s="6"/>
      <c r="BTA49" s="6" t="s">
        <v>309</v>
      </c>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267"/>
      <c r="BUF49" s="267"/>
      <c r="BUG49" s="267"/>
      <c r="BUH49" s="267"/>
      <c r="BUI49" s="267"/>
      <c r="BUJ49" s="267"/>
      <c r="BUK49" s="267"/>
      <c r="BUL49" s="267"/>
      <c r="BUM49" s="267"/>
      <c r="BUN49" s="267"/>
      <c r="BUO49" s="267"/>
      <c r="BUP49" s="267"/>
      <c r="BUQ49" s="267"/>
      <c r="BUR49" s="267"/>
      <c r="BUS49" s="267"/>
      <c r="BUT49" s="267"/>
      <c r="BUU49" s="267"/>
      <c r="BUV49" s="267"/>
      <c r="BUW49" s="267"/>
      <c r="BVB49" s="96" t="s">
        <v>307</v>
      </c>
      <c r="BVC49" s="6"/>
      <c r="BVD49" s="6" t="s">
        <v>309</v>
      </c>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267"/>
      <c r="BWI49" s="267"/>
      <c r="BWJ49" s="267"/>
      <c r="BWK49" s="267"/>
      <c r="BWL49" s="267"/>
      <c r="BWM49" s="267"/>
      <c r="BWN49" s="267"/>
      <c r="BWO49" s="267"/>
      <c r="BWP49" s="267"/>
      <c r="BWQ49" s="267"/>
      <c r="BWR49" s="267"/>
      <c r="BWS49" s="267"/>
      <c r="BWT49" s="267"/>
      <c r="BWU49" s="267"/>
      <c r="BWV49" s="267"/>
      <c r="BWW49" s="267"/>
      <c r="BWX49" s="267"/>
      <c r="BWY49" s="267"/>
      <c r="BWZ49" s="267"/>
      <c r="BXE49" s="96" t="s">
        <v>307</v>
      </c>
      <c r="BXF49" s="6"/>
      <c r="BXG49" s="6" t="s">
        <v>309</v>
      </c>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267"/>
      <c r="BYL49" s="267"/>
      <c r="BYM49" s="267"/>
      <c r="BYN49" s="267"/>
      <c r="BYO49" s="267"/>
      <c r="BYP49" s="267"/>
      <c r="BYQ49" s="267"/>
      <c r="BYR49" s="267"/>
      <c r="BYS49" s="267"/>
      <c r="BYT49" s="267"/>
      <c r="BYU49" s="267"/>
      <c r="BYV49" s="267"/>
      <c r="BYW49" s="267"/>
      <c r="BYX49" s="267"/>
      <c r="BYY49" s="267"/>
      <c r="BYZ49" s="267"/>
      <c r="BZA49" s="267"/>
      <c r="BZB49" s="267"/>
      <c r="BZC49" s="267"/>
      <c r="BZH49" s="96" t="s">
        <v>307</v>
      </c>
      <c r="BZI49" s="6"/>
      <c r="BZJ49" s="6" t="s">
        <v>309</v>
      </c>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267"/>
      <c r="CAO49" s="267"/>
      <c r="CAP49" s="267"/>
      <c r="CAQ49" s="267"/>
      <c r="CAR49" s="267"/>
      <c r="CAS49" s="267"/>
      <c r="CAT49" s="267"/>
      <c r="CAU49" s="267"/>
      <c r="CAV49" s="267"/>
      <c r="CAW49" s="267"/>
      <c r="CAX49" s="267"/>
      <c r="CAY49" s="267"/>
      <c r="CAZ49" s="267"/>
      <c r="CBA49" s="267"/>
      <c r="CBB49" s="267"/>
      <c r="CBC49" s="267"/>
      <c r="CBD49" s="267"/>
      <c r="CBE49" s="267"/>
      <c r="CBF49" s="267"/>
      <c r="CBK49" s="96" t="s">
        <v>307</v>
      </c>
      <c r="CBL49" s="6"/>
      <c r="CBM49" s="6" t="s">
        <v>309</v>
      </c>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267"/>
      <c r="CCR49" s="267"/>
      <c r="CCS49" s="267"/>
      <c r="CCT49" s="267"/>
      <c r="CCU49" s="267"/>
      <c r="CCV49" s="267"/>
      <c r="CCW49" s="267"/>
      <c r="CCX49" s="267"/>
      <c r="CCY49" s="267"/>
      <c r="CCZ49" s="267"/>
      <c r="CDA49" s="267"/>
      <c r="CDB49" s="267"/>
      <c r="CDC49" s="267"/>
      <c r="CDD49" s="267"/>
      <c r="CDE49" s="267"/>
      <c r="CDF49" s="267"/>
      <c r="CDG49" s="267"/>
      <c r="CDH49" s="267"/>
      <c r="CDI49" s="267"/>
      <c r="CDN49" s="96" t="s">
        <v>307</v>
      </c>
      <c r="CDO49" s="6"/>
      <c r="CDP49" s="6" t="s">
        <v>309</v>
      </c>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267"/>
      <c r="CEU49" s="267"/>
      <c r="CEV49" s="267"/>
      <c r="CEW49" s="267"/>
      <c r="CEX49" s="267"/>
      <c r="CEY49" s="267"/>
      <c r="CEZ49" s="267"/>
      <c r="CFA49" s="267"/>
      <c r="CFB49" s="267"/>
      <c r="CFC49" s="267"/>
      <c r="CFD49" s="267"/>
      <c r="CFE49" s="267"/>
      <c r="CFF49" s="267"/>
      <c r="CFG49" s="267"/>
      <c r="CFH49" s="267"/>
      <c r="CFI49" s="267"/>
      <c r="CFJ49" s="267"/>
      <c r="CFK49" s="267"/>
      <c r="CFL49" s="267"/>
      <c r="CFQ49" s="96" t="s">
        <v>307</v>
      </c>
      <c r="CFR49" s="6"/>
      <c r="CFS49" s="6" t="s">
        <v>309</v>
      </c>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267"/>
      <c r="CGX49" s="267"/>
      <c r="CGY49" s="267"/>
      <c r="CGZ49" s="267"/>
      <c r="CHA49" s="267"/>
      <c r="CHB49" s="267"/>
      <c r="CHC49" s="267"/>
      <c r="CHD49" s="267"/>
      <c r="CHE49" s="267"/>
      <c r="CHF49" s="267"/>
      <c r="CHG49" s="267"/>
      <c r="CHH49" s="267"/>
      <c r="CHI49" s="267"/>
      <c r="CHJ49" s="267"/>
      <c r="CHK49" s="267"/>
      <c r="CHL49" s="267"/>
      <c r="CHM49" s="267"/>
      <c r="CHN49" s="267"/>
      <c r="CHO49" s="267"/>
      <c r="CHT49" s="96" t="s">
        <v>307</v>
      </c>
      <c r="CHU49" s="6"/>
      <c r="CHV49" s="6" t="s">
        <v>309</v>
      </c>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267"/>
      <c r="CJA49" s="267"/>
      <c r="CJB49" s="267"/>
      <c r="CJC49" s="267"/>
      <c r="CJD49" s="267"/>
      <c r="CJE49" s="267"/>
      <c r="CJF49" s="267"/>
      <c r="CJG49" s="267"/>
      <c r="CJH49" s="267"/>
      <c r="CJI49" s="267"/>
      <c r="CJJ49" s="267"/>
      <c r="CJK49" s="267"/>
      <c r="CJL49" s="267"/>
      <c r="CJM49" s="267"/>
      <c r="CJN49" s="267"/>
      <c r="CJO49" s="267"/>
      <c r="CJP49" s="267"/>
      <c r="CJQ49" s="267"/>
      <c r="CJR49" s="267"/>
      <c r="CJW49" s="96" t="s">
        <v>307</v>
      </c>
      <c r="CJX49" s="6"/>
      <c r="CJY49" s="6" t="s">
        <v>309</v>
      </c>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267"/>
      <c r="CLD49" s="267"/>
      <c r="CLE49" s="267"/>
      <c r="CLF49" s="267"/>
      <c r="CLG49" s="267"/>
      <c r="CLH49" s="267"/>
      <c r="CLI49" s="267"/>
      <c r="CLJ49" s="267"/>
      <c r="CLK49" s="267"/>
      <c r="CLL49" s="267"/>
      <c r="CLM49" s="267"/>
      <c r="CLN49" s="267"/>
      <c r="CLO49" s="267"/>
      <c r="CLP49" s="267"/>
      <c r="CLQ49" s="267"/>
      <c r="CLR49" s="267"/>
      <c r="CLS49" s="267"/>
      <c r="CLT49" s="267"/>
      <c r="CLU49" s="267"/>
      <c r="CLZ49" s="96" t="s">
        <v>307</v>
      </c>
      <c r="CMA49" s="6"/>
      <c r="CMB49" s="6" t="s">
        <v>309</v>
      </c>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267"/>
      <c r="CNG49" s="267"/>
      <c r="CNH49" s="267"/>
      <c r="CNI49" s="267"/>
      <c r="CNJ49" s="267"/>
      <c r="CNK49" s="267"/>
      <c r="CNL49" s="267"/>
      <c r="CNM49" s="267"/>
      <c r="CNN49" s="267"/>
      <c r="CNO49" s="267"/>
      <c r="CNP49" s="267"/>
      <c r="CNQ49" s="267"/>
      <c r="CNR49" s="267"/>
      <c r="CNS49" s="267"/>
      <c r="CNT49" s="267"/>
      <c r="CNU49" s="267"/>
      <c r="CNV49" s="267"/>
      <c r="CNW49" s="267"/>
      <c r="CNX49" s="267"/>
      <c r="COC49" s="96" t="s">
        <v>307</v>
      </c>
      <c r="COD49" s="6"/>
      <c r="COE49" s="6" t="s">
        <v>309</v>
      </c>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267"/>
      <c r="CPJ49" s="267"/>
      <c r="CPK49" s="267"/>
      <c r="CPL49" s="267"/>
      <c r="CPM49" s="267"/>
      <c r="CPN49" s="267"/>
      <c r="CPO49" s="267"/>
      <c r="CPP49" s="267"/>
      <c r="CPQ49" s="267"/>
      <c r="CPR49" s="267"/>
      <c r="CPS49" s="267"/>
      <c r="CPT49" s="267"/>
      <c r="CPU49" s="267"/>
      <c r="CPV49" s="267"/>
      <c r="CPW49" s="267"/>
      <c r="CPX49" s="267"/>
      <c r="CPY49" s="267"/>
      <c r="CPZ49" s="267"/>
      <c r="CQA49" s="267"/>
      <c r="CQF49" s="96" t="s">
        <v>307</v>
      </c>
      <c r="CQG49" s="6"/>
      <c r="CQH49" s="6" t="s">
        <v>309</v>
      </c>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267"/>
      <c r="CRM49" s="267"/>
      <c r="CRN49" s="267"/>
      <c r="CRO49" s="267"/>
      <c r="CRP49" s="267"/>
      <c r="CRQ49" s="267"/>
      <c r="CRR49" s="267"/>
      <c r="CRS49" s="267"/>
      <c r="CRT49" s="267"/>
      <c r="CRU49" s="267"/>
      <c r="CRV49" s="267"/>
      <c r="CRW49" s="267"/>
      <c r="CRX49" s="267"/>
      <c r="CRY49" s="267"/>
      <c r="CRZ49" s="267"/>
      <c r="CSA49" s="267"/>
      <c r="CSB49" s="267"/>
      <c r="CSC49" s="267"/>
      <c r="CSD49" s="267"/>
      <c r="CSI49" s="96" t="s">
        <v>307</v>
      </c>
      <c r="CSJ49" s="6"/>
      <c r="CSK49" s="6" t="s">
        <v>309</v>
      </c>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267"/>
      <c r="CTP49" s="267"/>
      <c r="CTQ49" s="267"/>
      <c r="CTR49" s="267"/>
      <c r="CTS49" s="267"/>
      <c r="CTT49" s="267"/>
      <c r="CTU49" s="267"/>
      <c r="CTV49" s="267"/>
      <c r="CTW49" s="267"/>
      <c r="CTX49" s="267"/>
      <c r="CTY49" s="267"/>
      <c r="CTZ49" s="267"/>
      <c r="CUA49" s="267"/>
      <c r="CUB49" s="267"/>
      <c r="CUC49" s="267"/>
      <c r="CUD49" s="267"/>
      <c r="CUE49" s="267"/>
      <c r="CUF49" s="267"/>
      <c r="CUG49" s="267"/>
      <c r="CUL49" s="96" t="s">
        <v>307</v>
      </c>
      <c r="CUM49" s="6"/>
      <c r="CUN49" s="6" t="s">
        <v>309</v>
      </c>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267"/>
      <c r="CVS49" s="267"/>
      <c r="CVT49" s="267"/>
      <c r="CVU49" s="267"/>
      <c r="CVV49" s="267"/>
      <c r="CVW49" s="267"/>
      <c r="CVX49" s="267"/>
      <c r="CVY49" s="267"/>
      <c r="CVZ49" s="267"/>
      <c r="CWA49" s="267"/>
      <c r="CWB49" s="267"/>
      <c r="CWC49" s="267"/>
      <c r="CWD49" s="267"/>
      <c r="CWE49" s="267"/>
      <c r="CWF49" s="267"/>
      <c r="CWG49" s="267"/>
      <c r="CWH49" s="267"/>
      <c r="CWI49" s="267"/>
      <c r="CWJ49" s="267"/>
      <c r="CWO49" s="96" t="s">
        <v>307</v>
      </c>
      <c r="CWP49" s="6"/>
      <c r="CWQ49" s="6" t="s">
        <v>309</v>
      </c>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267"/>
      <c r="CXV49" s="267"/>
      <c r="CXW49" s="267"/>
      <c r="CXX49" s="267"/>
      <c r="CXY49" s="267"/>
      <c r="CXZ49" s="267"/>
      <c r="CYA49" s="267"/>
      <c r="CYB49" s="267"/>
      <c r="CYC49" s="267"/>
      <c r="CYD49" s="267"/>
      <c r="CYE49" s="267"/>
      <c r="CYF49" s="267"/>
      <c r="CYG49" s="267"/>
      <c r="CYH49" s="267"/>
      <c r="CYI49" s="267"/>
      <c r="CYJ49" s="267"/>
      <c r="CYK49" s="267"/>
      <c r="CYL49" s="267"/>
      <c r="CYM49" s="267"/>
      <c r="CYR49" s="96" t="s">
        <v>307</v>
      </c>
      <c r="CYS49" s="6"/>
      <c r="CYT49" s="6" t="s">
        <v>309</v>
      </c>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267"/>
      <c r="CZY49" s="267"/>
      <c r="CZZ49" s="267"/>
      <c r="DAA49" s="267"/>
      <c r="DAB49" s="267"/>
      <c r="DAC49" s="267"/>
      <c r="DAD49" s="267"/>
      <c r="DAE49" s="267"/>
      <c r="DAF49" s="267"/>
      <c r="DAG49" s="267"/>
      <c r="DAH49" s="267"/>
      <c r="DAI49" s="267"/>
      <c r="DAJ49" s="267"/>
      <c r="DAK49" s="267"/>
      <c r="DAL49" s="267"/>
      <c r="DAM49" s="267"/>
      <c r="DAN49" s="267"/>
      <c r="DAO49" s="267"/>
      <c r="DAP49" s="267"/>
      <c r="DAU49" s="96" t="s">
        <v>307</v>
      </c>
      <c r="DAV49" s="6"/>
      <c r="DAW49" s="6" t="s">
        <v>309</v>
      </c>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267"/>
      <c r="DCB49" s="267"/>
      <c r="DCC49" s="267"/>
      <c r="DCD49" s="267"/>
      <c r="DCE49" s="267"/>
      <c r="DCF49" s="267"/>
      <c r="DCG49" s="267"/>
      <c r="DCH49" s="267"/>
      <c r="DCI49" s="267"/>
      <c r="DCJ49" s="267"/>
      <c r="DCK49" s="267"/>
      <c r="DCL49" s="267"/>
      <c r="DCM49" s="267"/>
      <c r="DCN49" s="267"/>
      <c r="DCO49" s="267"/>
      <c r="DCP49" s="267"/>
      <c r="DCQ49" s="267"/>
      <c r="DCR49" s="267"/>
      <c r="DCS49" s="267"/>
      <c r="DCX49" s="96" t="s">
        <v>307</v>
      </c>
      <c r="DCY49" s="6"/>
      <c r="DCZ49" s="6" t="s">
        <v>309</v>
      </c>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267"/>
      <c r="DEE49" s="267"/>
      <c r="DEF49" s="267"/>
      <c r="DEG49" s="267"/>
      <c r="DEH49" s="267"/>
      <c r="DEI49" s="267"/>
      <c r="DEJ49" s="267"/>
      <c r="DEK49" s="267"/>
      <c r="DEL49" s="267"/>
      <c r="DEM49" s="267"/>
      <c r="DEN49" s="267"/>
      <c r="DEO49" s="267"/>
      <c r="DEP49" s="267"/>
      <c r="DEQ49" s="267"/>
      <c r="DER49" s="267"/>
      <c r="DES49" s="267"/>
      <c r="DET49" s="267"/>
      <c r="DEU49" s="267"/>
      <c r="DEV49" s="267"/>
      <c r="DFA49" s="96" t="s">
        <v>307</v>
      </c>
      <c r="DFB49" s="6"/>
      <c r="DFC49" s="6" t="s">
        <v>309</v>
      </c>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267"/>
      <c r="DGH49" s="267"/>
      <c r="DGI49" s="267"/>
      <c r="DGJ49" s="267"/>
      <c r="DGK49" s="267"/>
      <c r="DGL49" s="267"/>
      <c r="DGM49" s="267"/>
      <c r="DGN49" s="267"/>
      <c r="DGO49" s="267"/>
      <c r="DGP49" s="267"/>
      <c r="DGQ49" s="267"/>
      <c r="DGR49" s="267"/>
      <c r="DGS49" s="267"/>
      <c r="DGT49" s="267"/>
      <c r="DGU49" s="267"/>
      <c r="DGV49" s="267"/>
      <c r="DGW49" s="267"/>
      <c r="DGX49" s="267"/>
      <c r="DGY49" s="267"/>
      <c r="DHD49" s="96" t="s">
        <v>307</v>
      </c>
      <c r="DHE49" s="6"/>
      <c r="DHF49" s="6" t="s">
        <v>309</v>
      </c>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267"/>
      <c r="DIK49" s="267"/>
      <c r="DIL49" s="267"/>
      <c r="DIM49" s="267"/>
      <c r="DIN49" s="267"/>
      <c r="DIO49" s="267"/>
      <c r="DIP49" s="267"/>
      <c r="DIQ49" s="267"/>
      <c r="DIR49" s="267"/>
      <c r="DIS49" s="267"/>
      <c r="DIT49" s="267"/>
      <c r="DIU49" s="267"/>
      <c r="DIV49" s="267"/>
      <c r="DIW49" s="267"/>
      <c r="DIX49" s="267"/>
      <c r="DIY49" s="267"/>
      <c r="DIZ49" s="267"/>
      <c r="DJA49" s="267"/>
      <c r="DJB49" s="267"/>
      <c r="DJG49" s="96" t="s">
        <v>307</v>
      </c>
      <c r="DJH49" s="6"/>
      <c r="DJI49" s="6" t="s">
        <v>309</v>
      </c>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267"/>
      <c r="DKN49" s="267"/>
      <c r="DKO49" s="267"/>
      <c r="DKP49" s="267"/>
      <c r="DKQ49" s="267"/>
      <c r="DKR49" s="267"/>
      <c r="DKS49" s="267"/>
      <c r="DKT49" s="267"/>
      <c r="DKU49" s="267"/>
      <c r="DKV49" s="267"/>
      <c r="DKW49" s="267"/>
      <c r="DKX49" s="267"/>
      <c r="DKY49" s="267"/>
      <c r="DKZ49" s="267"/>
      <c r="DLA49" s="267"/>
      <c r="DLB49" s="267"/>
      <c r="DLC49" s="267"/>
      <c r="DLD49" s="267"/>
      <c r="DLE49" s="267"/>
      <c r="DLJ49" s="96" t="s">
        <v>307</v>
      </c>
      <c r="DLK49" s="6"/>
      <c r="DLL49" s="6" t="s">
        <v>309</v>
      </c>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267"/>
      <c r="DMQ49" s="267"/>
      <c r="DMR49" s="267"/>
      <c r="DMS49" s="267"/>
      <c r="DMT49" s="267"/>
      <c r="DMU49" s="267"/>
      <c r="DMV49" s="267"/>
      <c r="DMW49" s="267"/>
      <c r="DMX49" s="267"/>
      <c r="DMY49" s="267"/>
      <c r="DMZ49" s="267"/>
      <c r="DNA49" s="267"/>
      <c r="DNB49" s="267"/>
      <c r="DNC49" s="267"/>
      <c r="DND49" s="267"/>
      <c r="DNE49" s="267"/>
      <c r="DNF49" s="267"/>
      <c r="DNG49" s="267"/>
      <c r="DNH49" s="267"/>
      <c r="DNM49" s="96" t="s">
        <v>307</v>
      </c>
      <c r="DNN49" s="6"/>
      <c r="DNO49" s="6" t="s">
        <v>309</v>
      </c>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267"/>
      <c r="DOT49" s="267"/>
      <c r="DOU49" s="267"/>
      <c r="DOV49" s="267"/>
      <c r="DOW49" s="267"/>
      <c r="DOX49" s="267"/>
      <c r="DOY49" s="267"/>
      <c r="DOZ49" s="267"/>
      <c r="DPA49" s="267"/>
      <c r="DPB49" s="267"/>
      <c r="DPC49" s="267"/>
      <c r="DPD49" s="267"/>
      <c r="DPE49" s="267"/>
      <c r="DPF49" s="267"/>
      <c r="DPG49" s="267"/>
      <c r="DPH49" s="267"/>
      <c r="DPI49" s="267"/>
      <c r="DPJ49" s="267"/>
      <c r="DPK49" s="267"/>
      <c r="DPP49" s="96" t="s">
        <v>307</v>
      </c>
      <c r="DPQ49" s="6"/>
      <c r="DPR49" s="6" t="s">
        <v>309</v>
      </c>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267"/>
      <c r="DQW49" s="267"/>
      <c r="DQX49" s="267"/>
      <c r="DQY49" s="267"/>
      <c r="DQZ49" s="267"/>
      <c r="DRA49" s="267"/>
      <c r="DRB49" s="267"/>
      <c r="DRC49" s="267"/>
      <c r="DRD49" s="267"/>
      <c r="DRE49" s="267"/>
      <c r="DRF49" s="267"/>
      <c r="DRG49" s="267"/>
      <c r="DRH49" s="267"/>
      <c r="DRI49" s="267"/>
      <c r="DRJ49" s="267"/>
      <c r="DRK49" s="267"/>
      <c r="DRL49" s="267"/>
      <c r="DRM49" s="267"/>
      <c r="DRN49" s="267"/>
      <c r="DRS49" s="96" t="s">
        <v>307</v>
      </c>
      <c r="DRT49" s="6"/>
      <c r="DRU49" s="6" t="s">
        <v>309</v>
      </c>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267"/>
      <c r="DSZ49" s="267"/>
      <c r="DTA49" s="267"/>
      <c r="DTB49" s="267"/>
      <c r="DTC49" s="267"/>
      <c r="DTD49" s="267"/>
      <c r="DTE49" s="267"/>
      <c r="DTF49" s="267"/>
      <c r="DTG49" s="267"/>
      <c r="DTH49" s="267"/>
      <c r="DTI49" s="267"/>
      <c r="DTJ49" s="267"/>
      <c r="DTK49" s="267"/>
      <c r="DTL49" s="267"/>
      <c r="DTM49" s="267"/>
      <c r="DTN49" s="267"/>
      <c r="DTO49" s="267"/>
      <c r="DTP49" s="267"/>
      <c r="DTQ49" s="267"/>
      <c r="DTV49" s="96" t="s">
        <v>307</v>
      </c>
      <c r="DTW49" s="6"/>
      <c r="DTX49" s="6" t="s">
        <v>309</v>
      </c>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267"/>
      <c r="DVC49" s="267"/>
      <c r="DVD49" s="267"/>
      <c r="DVE49" s="267"/>
      <c r="DVF49" s="267"/>
      <c r="DVG49" s="267"/>
      <c r="DVH49" s="267"/>
      <c r="DVI49" s="267"/>
      <c r="DVJ49" s="267"/>
      <c r="DVK49" s="267"/>
      <c r="DVL49" s="267"/>
      <c r="DVM49" s="267"/>
      <c r="DVN49" s="267"/>
      <c r="DVO49" s="267"/>
      <c r="DVP49" s="267"/>
      <c r="DVQ49" s="267"/>
      <c r="DVR49" s="267"/>
      <c r="DVS49" s="267"/>
      <c r="DVT49" s="267"/>
    </row>
    <row r="50" spans="1:3300" ht="54" customHeight="1">
      <c r="A50" s="268" t="s">
        <v>307</v>
      </c>
      <c r="B50" s="267"/>
      <c r="C50" s="357" t="e">
        <f>"延長保育事業の時間とは、平日の勤務が"&amp;'別紙1-1【要入力】'!X18&amp;"を超えた場合の"&amp;'別紙1-1【要入力】'!Y18&amp;"（非常勤は"&amp;'別紙1-1【要入力】'!Z18&amp;"）以降の勤務時間数の合計とする。推進分の時間数とは、それ以外の場合（朝、土曜日の夕方、平日"&amp;'別紙1-1【要入力】'!X18&amp;"までに勤務が終了した場合の夕方）の時間数の合計とする。"</f>
        <v>#N/A</v>
      </c>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268" t="s">
        <v>307</v>
      </c>
      <c r="BE50" s="267"/>
      <c r="BF50" s="357" t="e">
        <f>$C$50</f>
        <v>#N/A</v>
      </c>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268" t="s">
        <v>307</v>
      </c>
      <c r="DH50" s="267"/>
      <c r="DI50" s="357" t="e">
        <f>$C$50</f>
        <v>#N/A</v>
      </c>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268" t="s">
        <v>307</v>
      </c>
      <c r="FK50" s="267"/>
      <c r="FL50" s="357" t="e">
        <f>$C$50</f>
        <v>#N/A</v>
      </c>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268" t="s">
        <v>307</v>
      </c>
      <c r="HN50" s="267"/>
      <c r="HO50" s="357" t="e">
        <f>$C$50</f>
        <v>#N/A</v>
      </c>
      <c r="HP50" s="357"/>
      <c r="HQ50" s="357"/>
      <c r="HR50" s="357"/>
      <c r="HS50" s="357"/>
      <c r="HT50" s="357"/>
      <c r="HU50" s="357"/>
      <c r="HV50" s="357"/>
      <c r="HW50" s="357"/>
      <c r="HX50" s="357"/>
      <c r="HY50" s="357"/>
      <c r="HZ50" s="357"/>
      <c r="IA50" s="357"/>
      <c r="IB50" s="357"/>
      <c r="IC50" s="357"/>
      <c r="ID50" s="357"/>
      <c r="IE50" s="357"/>
      <c r="IF50" s="357"/>
      <c r="IG50" s="357"/>
      <c r="IH50" s="357"/>
      <c r="II50" s="357"/>
      <c r="IJ50" s="357"/>
      <c r="IK50" s="357"/>
      <c r="IL50" s="357"/>
      <c r="IM50" s="357"/>
      <c r="IN50" s="357"/>
      <c r="IO50" s="357"/>
      <c r="IP50" s="357"/>
      <c r="IQ50" s="357"/>
      <c r="IR50" s="357"/>
      <c r="IS50" s="357"/>
      <c r="IT50" s="357"/>
      <c r="IU50" s="357"/>
      <c r="IV50" s="357"/>
      <c r="IW50" s="357"/>
      <c r="IX50" s="357"/>
      <c r="IY50" s="357"/>
      <c r="IZ50" s="357"/>
      <c r="JA50" s="357"/>
      <c r="JB50" s="357"/>
      <c r="JC50" s="357"/>
      <c r="JD50" s="357"/>
      <c r="JE50" s="357"/>
      <c r="JF50" s="357"/>
      <c r="JG50" s="357"/>
      <c r="JH50" s="357"/>
      <c r="JI50" s="357"/>
      <c r="JJ50" s="357"/>
      <c r="JK50" s="357"/>
      <c r="JL50" s="357"/>
      <c r="JM50" s="357"/>
      <c r="JN50" s="357"/>
      <c r="JO50" s="357"/>
      <c r="JP50" s="268" t="s">
        <v>307</v>
      </c>
      <c r="JQ50" s="267"/>
      <c r="JR50" s="357" t="e">
        <f>$C$50</f>
        <v>#N/A</v>
      </c>
      <c r="JS50" s="357"/>
      <c r="JT50" s="357"/>
      <c r="JU50" s="357"/>
      <c r="JV50" s="357"/>
      <c r="JW50" s="357"/>
      <c r="JX50" s="357"/>
      <c r="JY50" s="357"/>
      <c r="JZ50" s="357"/>
      <c r="KA50" s="357"/>
      <c r="KB50" s="357"/>
      <c r="KC50" s="357"/>
      <c r="KD50" s="357"/>
      <c r="KE50" s="357"/>
      <c r="KF50" s="357"/>
      <c r="KG50" s="357"/>
      <c r="KH50" s="357"/>
      <c r="KI50" s="357"/>
      <c r="KJ50" s="357"/>
      <c r="KK50" s="357"/>
      <c r="KL50" s="357"/>
      <c r="KM50" s="357"/>
      <c r="KN50" s="357"/>
      <c r="KO50" s="357"/>
      <c r="KP50" s="357"/>
      <c r="KQ50" s="357"/>
      <c r="KR50" s="357"/>
      <c r="KS50" s="357"/>
      <c r="KT50" s="357"/>
      <c r="KU50" s="357"/>
      <c r="KV50" s="357"/>
      <c r="KW50" s="357"/>
      <c r="KX50" s="357"/>
      <c r="KY50" s="357"/>
      <c r="KZ50" s="357"/>
      <c r="LA50" s="357"/>
      <c r="LB50" s="357"/>
      <c r="LC50" s="357"/>
      <c r="LD50" s="357"/>
      <c r="LE50" s="357"/>
      <c r="LF50" s="357"/>
      <c r="LG50" s="357"/>
      <c r="LH50" s="357"/>
      <c r="LI50" s="357"/>
      <c r="LJ50" s="357"/>
      <c r="LK50" s="357"/>
      <c r="LL50" s="357"/>
      <c r="LM50" s="357"/>
      <c r="LN50" s="357"/>
      <c r="LO50" s="357"/>
      <c r="LP50" s="357"/>
      <c r="LQ50" s="357"/>
      <c r="LR50" s="357"/>
      <c r="LS50" s="268" t="s">
        <v>307</v>
      </c>
      <c r="LT50" s="267"/>
      <c r="LU50" s="357" t="e">
        <f>$C$50</f>
        <v>#N/A</v>
      </c>
      <c r="LV50" s="357"/>
      <c r="LW50" s="357"/>
      <c r="LX50" s="357"/>
      <c r="LY50" s="357"/>
      <c r="LZ50" s="357"/>
      <c r="MA50" s="357"/>
      <c r="MB50" s="357"/>
      <c r="MC50" s="357"/>
      <c r="MD50" s="357"/>
      <c r="ME50" s="357"/>
      <c r="MF50" s="357"/>
      <c r="MG50" s="357"/>
      <c r="MH50" s="357"/>
      <c r="MI50" s="357"/>
      <c r="MJ50" s="357"/>
      <c r="MK50" s="357"/>
      <c r="ML50" s="357"/>
      <c r="MM50" s="357"/>
      <c r="MN50" s="357"/>
      <c r="MO50" s="357"/>
      <c r="MP50" s="357"/>
      <c r="MQ50" s="357"/>
      <c r="MR50" s="357"/>
      <c r="MS50" s="357"/>
      <c r="MT50" s="357"/>
      <c r="MU50" s="357"/>
      <c r="MV50" s="357"/>
      <c r="MW50" s="357"/>
      <c r="MX50" s="357"/>
      <c r="MY50" s="357"/>
      <c r="MZ50" s="357"/>
      <c r="NA50" s="357"/>
      <c r="NB50" s="357"/>
      <c r="NC50" s="357"/>
      <c r="ND50" s="357"/>
      <c r="NE50" s="357"/>
      <c r="NF50" s="357"/>
      <c r="NG50" s="357"/>
      <c r="NH50" s="357"/>
      <c r="NI50" s="357"/>
      <c r="NJ50" s="357"/>
      <c r="NK50" s="357"/>
      <c r="NL50" s="357"/>
      <c r="NM50" s="357"/>
      <c r="NN50" s="357"/>
      <c r="NO50" s="357"/>
      <c r="NP50" s="357"/>
      <c r="NQ50" s="357"/>
      <c r="NR50" s="357"/>
      <c r="NS50" s="357"/>
      <c r="NT50" s="357"/>
      <c r="NU50" s="357"/>
      <c r="NV50" s="268" t="s">
        <v>307</v>
      </c>
      <c r="NW50" s="267"/>
      <c r="NX50" s="357" t="e">
        <f>$C$50</f>
        <v>#N/A</v>
      </c>
      <c r="NY50" s="357"/>
      <c r="NZ50" s="357"/>
      <c r="OA50" s="357"/>
      <c r="OB50" s="357"/>
      <c r="OC50" s="357"/>
      <c r="OD50" s="357"/>
      <c r="OE50" s="357"/>
      <c r="OF50" s="357"/>
      <c r="OG50" s="357"/>
      <c r="OH50" s="357"/>
      <c r="OI50" s="357"/>
      <c r="OJ50" s="357"/>
      <c r="OK50" s="357"/>
      <c r="OL50" s="357"/>
      <c r="OM50" s="357"/>
      <c r="ON50" s="357"/>
      <c r="OO50" s="357"/>
      <c r="OP50" s="357"/>
      <c r="OQ50" s="357"/>
      <c r="OR50" s="357"/>
      <c r="OS50" s="357"/>
      <c r="OT50" s="357"/>
      <c r="OU50" s="357"/>
      <c r="OV50" s="357"/>
      <c r="OW50" s="357"/>
      <c r="OX50" s="357"/>
      <c r="OY50" s="357"/>
      <c r="OZ50" s="357"/>
      <c r="PA50" s="357"/>
      <c r="PB50" s="357"/>
      <c r="PC50" s="357"/>
      <c r="PD50" s="357"/>
      <c r="PE50" s="357"/>
      <c r="PF50" s="357"/>
      <c r="PG50" s="357"/>
      <c r="PH50" s="357"/>
      <c r="PI50" s="357"/>
      <c r="PJ50" s="357"/>
      <c r="PK50" s="357"/>
      <c r="PL50" s="357"/>
      <c r="PM50" s="357"/>
      <c r="PN50" s="357"/>
      <c r="PO50" s="357"/>
      <c r="PP50" s="357"/>
      <c r="PQ50" s="357"/>
      <c r="PR50" s="357"/>
      <c r="PS50" s="357"/>
      <c r="PT50" s="357"/>
      <c r="PU50" s="357"/>
      <c r="PV50" s="357"/>
      <c r="PW50" s="357"/>
      <c r="PX50" s="357"/>
      <c r="PY50" s="268" t="s">
        <v>307</v>
      </c>
      <c r="PZ50" s="267"/>
      <c r="QA50" s="357" t="e">
        <f>$C$50</f>
        <v>#N/A</v>
      </c>
      <c r="QB50" s="357"/>
      <c r="QC50" s="357"/>
      <c r="QD50" s="357"/>
      <c r="QE50" s="357"/>
      <c r="QF50" s="357"/>
      <c r="QG50" s="357"/>
      <c r="QH50" s="357"/>
      <c r="QI50" s="357"/>
      <c r="QJ50" s="357"/>
      <c r="QK50" s="357"/>
      <c r="QL50" s="357"/>
      <c r="QM50" s="357"/>
      <c r="QN50" s="357"/>
      <c r="QO50" s="357"/>
      <c r="QP50" s="357"/>
      <c r="QQ50" s="357"/>
      <c r="QR50" s="357"/>
      <c r="QS50" s="357"/>
      <c r="QT50" s="357"/>
      <c r="QU50" s="357"/>
      <c r="QV50" s="357"/>
      <c r="QW50" s="357"/>
      <c r="QX50" s="357"/>
      <c r="QY50" s="357"/>
      <c r="QZ50" s="357"/>
      <c r="RA50" s="357"/>
      <c r="RB50" s="357"/>
      <c r="RC50" s="357"/>
      <c r="RD50" s="357"/>
      <c r="RE50" s="357"/>
      <c r="RF50" s="357"/>
      <c r="RG50" s="357"/>
      <c r="RH50" s="357"/>
      <c r="RI50" s="357"/>
      <c r="RJ50" s="357"/>
      <c r="RK50" s="357"/>
      <c r="RL50" s="357"/>
      <c r="RM50" s="357"/>
      <c r="RN50" s="357"/>
      <c r="RO50" s="357"/>
      <c r="RP50" s="357"/>
      <c r="RQ50" s="357"/>
      <c r="RR50" s="357"/>
      <c r="RS50" s="357"/>
      <c r="RT50" s="357"/>
      <c r="RU50" s="357"/>
      <c r="RV50" s="357"/>
      <c r="RW50" s="357"/>
      <c r="RX50" s="357"/>
      <c r="RY50" s="357"/>
      <c r="RZ50" s="357"/>
      <c r="SA50" s="357"/>
      <c r="SB50" s="268" t="s">
        <v>307</v>
      </c>
      <c r="SC50" s="267"/>
      <c r="SD50" s="357" t="e">
        <f>$C$50</f>
        <v>#N/A</v>
      </c>
      <c r="SE50" s="357"/>
      <c r="SF50" s="357"/>
      <c r="SG50" s="357"/>
      <c r="SH50" s="357"/>
      <c r="SI50" s="357"/>
      <c r="SJ50" s="357"/>
      <c r="SK50" s="357"/>
      <c r="SL50" s="357"/>
      <c r="SM50" s="357"/>
      <c r="SN50" s="357"/>
      <c r="SO50" s="357"/>
      <c r="SP50" s="357"/>
      <c r="SQ50" s="357"/>
      <c r="SR50" s="357"/>
      <c r="SS50" s="357"/>
      <c r="ST50" s="357"/>
      <c r="SU50" s="357"/>
      <c r="SV50" s="357"/>
      <c r="SW50" s="357"/>
      <c r="SX50" s="357"/>
      <c r="SY50" s="357"/>
      <c r="SZ50" s="357"/>
      <c r="TA50" s="357"/>
      <c r="TB50" s="357"/>
      <c r="TC50" s="357"/>
      <c r="TD50" s="357"/>
      <c r="TE50" s="357"/>
      <c r="TF50" s="357"/>
      <c r="TG50" s="357"/>
      <c r="TH50" s="357"/>
      <c r="TI50" s="357"/>
      <c r="TJ50" s="357"/>
      <c r="TK50" s="357"/>
      <c r="TL50" s="357"/>
      <c r="TM50" s="357"/>
      <c r="TN50" s="357"/>
      <c r="TO50" s="357"/>
      <c r="TP50" s="357"/>
      <c r="TQ50" s="357"/>
      <c r="TR50" s="357"/>
      <c r="TS50" s="357"/>
      <c r="TT50" s="357"/>
      <c r="TU50" s="357"/>
      <c r="TV50" s="357"/>
      <c r="TW50" s="357"/>
      <c r="TX50" s="357"/>
      <c r="TY50" s="357"/>
      <c r="TZ50" s="357"/>
      <c r="UA50" s="357"/>
      <c r="UB50" s="357"/>
      <c r="UC50" s="357"/>
      <c r="UD50" s="357"/>
      <c r="UE50" s="268" t="s">
        <v>307</v>
      </c>
      <c r="UF50" s="267"/>
      <c r="UG50" s="357" t="e">
        <f>$C$50</f>
        <v>#N/A</v>
      </c>
      <c r="UH50" s="357"/>
      <c r="UI50" s="357"/>
      <c r="UJ50" s="357"/>
      <c r="UK50" s="357"/>
      <c r="UL50" s="357"/>
      <c r="UM50" s="357"/>
      <c r="UN50" s="357"/>
      <c r="UO50" s="357"/>
      <c r="UP50" s="357"/>
      <c r="UQ50" s="357"/>
      <c r="UR50" s="357"/>
      <c r="US50" s="357"/>
      <c r="UT50" s="357"/>
      <c r="UU50" s="357"/>
      <c r="UV50" s="357"/>
      <c r="UW50" s="357"/>
      <c r="UX50" s="357"/>
      <c r="UY50" s="357"/>
      <c r="UZ50" s="357"/>
      <c r="VA50" s="357"/>
      <c r="VB50" s="357"/>
      <c r="VC50" s="357"/>
      <c r="VD50" s="357"/>
      <c r="VE50" s="357"/>
      <c r="VF50" s="357"/>
      <c r="VG50" s="357"/>
      <c r="VH50" s="357"/>
      <c r="VI50" s="357"/>
      <c r="VJ50" s="357"/>
      <c r="VK50" s="357"/>
      <c r="VL50" s="357"/>
      <c r="VM50" s="357"/>
      <c r="VN50" s="357"/>
      <c r="VO50" s="357"/>
      <c r="VP50" s="357"/>
      <c r="VQ50" s="357"/>
      <c r="VR50" s="357"/>
      <c r="VS50" s="357"/>
      <c r="VT50" s="357"/>
      <c r="VU50" s="357"/>
      <c r="VV50" s="357"/>
      <c r="VW50" s="357"/>
      <c r="VX50" s="357"/>
      <c r="VY50" s="357"/>
      <c r="VZ50" s="357"/>
      <c r="WA50" s="357"/>
      <c r="WB50" s="357"/>
      <c r="WC50" s="357"/>
      <c r="WD50" s="357"/>
      <c r="WE50" s="357"/>
      <c r="WF50" s="357"/>
      <c r="WG50" s="357"/>
      <c r="WH50" s="268" t="s">
        <v>307</v>
      </c>
      <c r="WI50" s="267"/>
      <c r="WJ50" s="357" t="e">
        <f>$C$50</f>
        <v>#N/A</v>
      </c>
      <c r="WK50" s="357"/>
      <c r="WL50" s="357"/>
      <c r="WM50" s="357"/>
      <c r="WN50" s="357"/>
      <c r="WO50" s="357"/>
      <c r="WP50" s="357"/>
      <c r="WQ50" s="357"/>
      <c r="WR50" s="357"/>
      <c r="WS50" s="357"/>
      <c r="WT50" s="357"/>
      <c r="WU50" s="357"/>
      <c r="WV50" s="357"/>
      <c r="WW50" s="357"/>
      <c r="WX50" s="357"/>
      <c r="WY50" s="357"/>
      <c r="WZ50" s="357"/>
      <c r="XA50" s="357"/>
      <c r="XB50" s="357"/>
      <c r="XC50" s="357"/>
      <c r="XD50" s="357"/>
      <c r="XE50" s="357"/>
      <c r="XF50" s="357"/>
      <c r="XG50" s="357"/>
      <c r="XH50" s="357"/>
      <c r="XI50" s="357"/>
      <c r="XJ50" s="357"/>
      <c r="XK50" s="357"/>
      <c r="XL50" s="357"/>
      <c r="XM50" s="357"/>
      <c r="XN50" s="357"/>
      <c r="XO50" s="357"/>
      <c r="XP50" s="357"/>
      <c r="XQ50" s="357"/>
      <c r="XR50" s="357"/>
      <c r="XS50" s="357"/>
      <c r="XT50" s="357"/>
      <c r="XU50" s="357"/>
      <c r="XV50" s="357"/>
      <c r="XW50" s="357"/>
      <c r="XX50" s="357"/>
      <c r="XY50" s="357"/>
      <c r="XZ50" s="357"/>
      <c r="YA50" s="357"/>
      <c r="YB50" s="357"/>
      <c r="YC50" s="357"/>
      <c r="YD50" s="357"/>
      <c r="YE50" s="357"/>
      <c r="YF50" s="357"/>
      <c r="YG50" s="357"/>
      <c r="YH50" s="357"/>
      <c r="YI50" s="357"/>
      <c r="YJ50" s="357"/>
      <c r="YK50" s="268" t="s">
        <v>307</v>
      </c>
      <c r="YL50" s="267"/>
      <c r="YM50" s="357" t="e">
        <f>$C$50</f>
        <v>#N/A</v>
      </c>
      <c r="YN50" s="357"/>
      <c r="YO50" s="357"/>
      <c r="YP50" s="357"/>
      <c r="YQ50" s="357"/>
      <c r="YR50" s="357"/>
      <c r="YS50" s="357"/>
      <c r="YT50" s="357"/>
      <c r="YU50" s="357"/>
      <c r="YV50" s="357"/>
      <c r="YW50" s="357"/>
      <c r="YX50" s="357"/>
      <c r="YY50" s="357"/>
      <c r="YZ50" s="357"/>
      <c r="ZA50" s="357"/>
      <c r="ZB50" s="357"/>
      <c r="ZC50" s="357"/>
      <c r="ZD50" s="357"/>
      <c r="ZE50" s="357"/>
      <c r="ZF50" s="357"/>
      <c r="ZG50" s="357"/>
      <c r="ZH50" s="357"/>
      <c r="ZI50" s="357"/>
      <c r="ZJ50" s="357"/>
      <c r="ZK50" s="357"/>
      <c r="ZL50" s="357"/>
      <c r="ZM50" s="357"/>
      <c r="ZN50" s="357"/>
      <c r="ZO50" s="357"/>
      <c r="ZP50" s="357"/>
      <c r="ZQ50" s="357"/>
      <c r="ZR50" s="357"/>
      <c r="ZS50" s="357"/>
      <c r="ZT50" s="357"/>
      <c r="ZU50" s="357"/>
      <c r="ZV50" s="357"/>
      <c r="ZW50" s="357"/>
      <c r="ZX50" s="357"/>
      <c r="ZY50" s="357"/>
      <c r="ZZ50" s="357"/>
      <c r="AAA50" s="357"/>
      <c r="AAB50" s="357"/>
      <c r="AAC50" s="357"/>
      <c r="AAD50" s="357"/>
      <c r="AAE50" s="357"/>
      <c r="AAF50" s="357"/>
      <c r="AAG50" s="357"/>
      <c r="AAH50" s="357"/>
      <c r="AAI50" s="357"/>
      <c r="AAJ50" s="357"/>
      <c r="AAK50" s="357"/>
      <c r="AAL50" s="357"/>
      <c r="AAM50" s="357"/>
      <c r="AAN50" s="268" t="s">
        <v>307</v>
      </c>
      <c r="AAO50" s="267"/>
      <c r="AAP50" s="357" t="e">
        <f>$C$50</f>
        <v>#N/A</v>
      </c>
      <c r="AAQ50" s="357"/>
      <c r="AAR50" s="357"/>
      <c r="AAS50" s="357"/>
      <c r="AAT50" s="357"/>
      <c r="AAU50" s="357"/>
      <c r="AAV50" s="357"/>
      <c r="AAW50" s="357"/>
      <c r="AAX50" s="357"/>
      <c r="AAY50" s="357"/>
      <c r="AAZ50" s="357"/>
      <c r="ABA50" s="357"/>
      <c r="ABB50" s="357"/>
      <c r="ABC50" s="357"/>
      <c r="ABD50" s="357"/>
      <c r="ABE50" s="357"/>
      <c r="ABF50" s="357"/>
      <c r="ABG50" s="357"/>
      <c r="ABH50" s="357"/>
      <c r="ABI50" s="357"/>
      <c r="ABJ50" s="357"/>
      <c r="ABK50" s="357"/>
      <c r="ABL50" s="357"/>
      <c r="ABM50" s="357"/>
      <c r="ABN50" s="357"/>
      <c r="ABO50" s="357"/>
      <c r="ABP50" s="357"/>
      <c r="ABQ50" s="357"/>
      <c r="ABR50" s="357"/>
      <c r="ABS50" s="357"/>
      <c r="ABT50" s="357"/>
      <c r="ABU50" s="357"/>
      <c r="ABV50" s="357"/>
      <c r="ABW50" s="357"/>
      <c r="ABX50" s="357"/>
      <c r="ABY50" s="357"/>
      <c r="ABZ50" s="357"/>
      <c r="ACA50" s="357"/>
      <c r="ACB50" s="357"/>
      <c r="ACC50" s="357"/>
      <c r="ACD50" s="357"/>
      <c r="ACE50" s="357"/>
      <c r="ACF50" s="357"/>
      <c r="ACG50" s="357"/>
      <c r="ACH50" s="357"/>
      <c r="ACI50" s="357"/>
      <c r="ACJ50" s="357"/>
      <c r="ACK50" s="357"/>
      <c r="ACL50" s="357"/>
      <c r="ACM50" s="357"/>
      <c r="ACN50" s="357"/>
      <c r="ACO50" s="357"/>
      <c r="ACP50" s="357"/>
      <c r="ACQ50" s="268" t="s">
        <v>307</v>
      </c>
      <c r="ACR50" s="267"/>
      <c r="ACS50" s="357" t="e">
        <f>$C$50</f>
        <v>#N/A</v>
      </c>
      <c r="ACT50" s="357"/>
      <c r="ACU50" s="357"/>
      <c r="ACV50" s="357"/>
      <c r="ACW50" s="357"/>
      <c r="ACX50" s="357"/>
      <c r="ACY50" s="357"/>
      <c r="ACZ50" s="357"/>
      <c r="ADA50" s="357"/>
      <c r="ADB50" s="357"/>
      <c r="ADC50" s="357"/>
      <c r="ADD50" s="357"/>
      <c r="ADE50" s="357"/>
      <c r="ADF50" s="357"/>
      <c r="ADG50" s="357"/>
      <c r="ADH50" s="357"/>
      <c r="ADI50" s="357"/>
      <c r="ADJ50" s="357"/>
      <c r="ADK50" s="357"/>
      <c r="ADL50" s="357"/>
      <c r="ADM50" s="357"/>
      <c r="ADN50" s="357"/>
      <c r="ADO50" s="357"/>
      <c r="ADP50" s="357"/>
      <c r="ADQ50" s="357"/>
      <c r="ADR50" s="357"/>
      <c r="ADS50" s="357"/>
      <c r="ADT50" s="357"/>
      <c r="ADU50" s="357"/>
      <c r="ADV50" s="357"/>
      <c r="ADW50" s="357"/>
      <c r="ADX50" s="357"/>
      <c r="ADY50" s="357"/>
      <c r="ADZ50" s="357"/>
      <c r="AEA50" s="357"/>
      <c r="AEB50" s="357"/>
      <c r="AEC50" s="357"/>
      <c r="AED50" s="357"/>
      <c r="AEE50" s="357"/>
      <c r="AEF50" s="357"/>
      <c r="AEG50" s="357"/>
      <c r="AEH50" s="357"/>
      <c r="AEI50" s="357"/>
      <c r="AEJ50" s="357"/>
      <c r="AEK50" s="357"/>
      <c r="AEL50" s="357"/>
      <c r="AEM50" s="357"/>
      <c r="AEN50" s="357"/>
      <c r="AEO50" s="357"/>
      <c r="AEP50" s="357"/>
      <c r="AEQ50" s="357"/>
      <c r="AER50" s="357"/>
      <c r="AES50" s="357"/>
      <c r="AET50" s="268" t="s">
        <v>307</v>
      </c>
      <c r="AEU50" s="267"/>
      <c r="AEV50" s="357" t="e">
        <f>$C$50</f>
        <v>#N/A</v>
      </c>
      <c r="AEW50" s="357"/>
      <c r="AEX50" s="357"/>
      <c r="AEY50" s="357"/>
      <c r="AEZ50" s="357"/>
      <c r="AFA50" s="357"/>
      <c r="AFB50" s="357"/>
      <c r="AFC50" s="357"/>
      <c r="AFD50" s="357"/>
      <c r="AFE50" s="357"/>
      <c r="AFF50" s="357"/>
      <c r="AFG50" s="357"/>
      <c r="AFH50" s="357"/>
      <c r="AFI50" s="357"/>
      <c r="AFJ50" s="357"/>
      <c r="AFK50" s="357"/>
      <c r="AFL50" s="357"/>
      <c r="AFM50" s="357"/>
      <c r="AFN50" s="357"/>
      <c r="AFO50" s="357"/>
      <c r="AFP50" s="357"/>
      <c r="AFQ50" s="357"/>
      <c r="AFR50" s="357"/>
      <c r="AFS50" s="357"/>
      <c r="AFT50" s="357"/>
      <c r="AFU50" s="357"/>
      <c r="AFV50" s="357"/>
      <c r="AFW50" s="357"/>
      <c r="AFX50" s="357"/>
      <c r="AFY50" s="357"/>
      <c r="AFZ50" s="357"/>
      <c r="AGA50" s="357"/>
      <c r="AGB50" s="357"/>
      <c r="AGC50" s="357"/>
      <c r="AGD50" s="357"/>
      <c r="AGE50" s="357"/>
      <c r="AGF50" s="357"/>
      <c r="AGG50" s="357"/>
      <c r="AGH50" s="357"/>
      <c r="AGI50" s="357"/>
      <c r="AGJ50" s="357"/>
      <c r="AGK50" s="357"/>
      <c r="AGL50" s="357"/>
      <c r="AGM50" s="357"/>
      <c r="AGN50" s="357"/>
      <c r="AGO50" s="357"/>
      <c r="AGP50" s="357"/>
      <c r="AGQ50" s="357"/>
      <c r="AGR50" s="357"/>
      <c r="AGS50" s="357"/>
      <c r="AGT50" s="357"/>
      <c r="AGU50" s="357"/>
      <c r="AGV50" s="357"/>
      <c r="AGW50" s="268" t="s">
        <v>307</v>
      </c>
      <c r="AGX50" s="267"/>
      <c r="AGY50" s="357" t="e">
        <f>$C$50</f>
        <v>#N/A</v>
      </c>
      <c r="AGZ50" s="357"/>
      <c r="AHA50" s="357"/>
      <c r="AHB50" s="357"/>
      <c r="AHC50" s="357"/>
      <c r="AHD50" s="357"/>
      <c r="AHE50" s="357"/>
      <c r="AHF50" s="357"/>
      <c r="AHG50" s="357"/>
      <c r="AHH50" s="357"/>
      <c r="AHI50" s="357"/>
      <c r="AHJ50" s="357"/>
      <c r="AHK50" s="357"/>
      <c r="AHL50" s="357"/>
      <c r="AHM50" s="357"/>
      <c r="AHN50" s="357"/>
      <c r="AHO50" s="357"/>
      <c r="AHP50" s="357"/>
      <c r="AHQ50" s="357"/>
      <c r="AHR50" s="357"/>
      <c r="AHS50" s="357"/>
      <c r="AHT50" s="357"/>
      <c r="AHU50" s="357"/>
      <c r="AHV50" s="357"/>
      <c r="AHW50" s="357"/>
      <c r="AHX50" s="357"/>
      <c r="AHY50" s="357"/>
      <c r="AHZ50" s="357"/>
      <c r="AIA50" s="357"/>
      <c r="AIB50" s="357"/>
      <c r="AIC50" s="357"/>
      <c r="AID50" s="357"/>
      <c r="AIE50" s="357"/>
      <c r="AIF50" s="357"/>
      <c r="AIG50" s="357"/>
      <c r="AIH50" s="357"/>
      <c r="AII50" s="357"/>
      <c r="AIJ50" s="357"/>
      <c r="AIK50" s="357"/>
      <c r="AIL50" s="357"/>
      <c r="AIM50" s="357"/>
      <c r="AIN50" s="357"/>
      <c r="AIO50" s="357"/>
      <c r="AIP50" s="357"/>
      <c r="AIQ50" s="357"/>
      <c r="AIR50" s="357"/>
      <c r="AIS50" s="357"/>
      <c r="AIT50" s="357"/>
      <c r="AIU50" s="357"/>
      <c r="AIV50" s="357"/>
      <c r="AIW50" s="357"/>
      <c r="AIX50" s="357"/>
      <c r="AIY50" s="357"/>
      <c r="AIZ50" s="268" t="s">
        <v>307</v>
      </c>
      <c r="AJA50" s="267"/>
      <c r="AJB50" s="357" t="e">
        <f>$C$50</f>
        <v>#N/A</v>
      </c>
      <c r="AJC50" s="357"/>
      <c r="AJD50" s="357"/>
      <c r="AJE50" s="357"/>
      <c r="AJF50" s="357"/>
      <c r="AJG50" s="357"/>
      <c r="AJH50" s="357"/>
      <c r="AJI50" s="357"/>
      <c r="AJJ50" s="357"/>
      <c r="AJK50" s="357"/>
      <c r="AJL50" s="357"/>
      <c r="AJM50" s="357"/>
      <c r="AJN50" s="357"/>
      <c r="AJO50" s="357"/>
      <c r="AJP50" s="357"/>
      <c r="AJQ50" s="357"/>
      <c r="AJR50" s="357"/>
      <c r="AJS50" s="357"/>
      <c r="AJT50" s="357"/>
      <c r="AJU50" s="357"/>
      <c r="AJV50" s="357"/>
      <c r="AJW50" s="357"/>
      <c r="AJX50" s="357"/>
      <c r="AJY50" s="357"/>
      <c r="AJZ50" s="357"/>
      <c r="AKA50" s="357"/>
      <c r="AKB50" s="357"/>
      <c r="AKC50" s="357"/>
      <c r="AKD50" s="357"/>
      <c r="AKE50" s="357"/>
      <c r="AKF50" s="357"/>
      <c r="AKG50" s="357"/>
      <c r="AKH50" s="357"/>
      <c r="AKI50" s="357"/>
      <c r="AKJ50" s="357"/>
      <c r="AKK50" s="357"/>
      <c r="AKL50" s="357"/>
      <c r="AKM50" s="357"/>
      <c r="AKN50" s="357"/>
      <c r="AKO50" s="357"/>
      <c r="AKP50" s="357"/>
      <c r="AKQ50" s="357"/>
      <c r="AKR50" s="357"/>
      <c r="AKS50" s="357"/>
      <c r="AKT50" s="357"/>
      <c r="AKU50" s="357"/>
      <c r="AKV50" s="357"/>
      <c r="AKW50" s="357"/>
      <c r="AKX50" s="357"/>
      <c r="AKY50" s="357"/>
      <c r="AKZ50" s="357"/>
      <c r="ALA50" s="357"/>
      <c r="ALB50" s="357"/>
      <c r="ALC50" s="268" t="s">
        <v>307</v>
      </c>
      <c r="ALD50" s="267"/>
      <c r="ALE50" s="357" t="e">
        <f>$C$50</f>
        <v>#N/A</v>
      </c>
      <c r="ALF50" s="357"/>
      <c r="ALG50" s="357"/>
      <c r="ALH50" s="357"/>
      <c r="ALI50" s="357"/>
      <c r="ALJ50" s="357"/>
      <c r="ALK50" s="357"/>
      <c r="ALL50" s="357"/>
      <c r="ALM50" s="357"/>
      <c r="ALN50" s="357"/>
      <c r="ALO50" s="357"/>
      <c r="ALP50" s="357"/>
      <c r="ALQ50" s="357"/>
      <c r="ALR50" s="357"/>
      <c r="ALS50" s="357"/>
      <c r="ALT50" s="357"/>
      <c r="ALU50" s="357"/>
      <c r="ALV50" s="357"/>
      <c r="ALW50" s="357"/>
      <c r="ALX50" s="357"/>
      <c r="ALY50" s="357"/>
      <c r="ALZ50" s="357"/>
      <c r="AMA50" s="357"/>
      <c r="AMB50" s="357"/>
      <c r="AMC50" s="357"/>
      <c r="AMD50" s="357"/>
      <c r="AME50" s="357"/>
      <c r="AMF50" s="357"/>
      <c r="AMG50" s="357"/>
      <c r="AMH50" s="357"/>
      <c r="AMI50" s="357"/>
      <c r="AMJ50" s="357"/>
      <c r="AMK50" s="357"/>
      <c r="AML50" s="357"/>
      <c r="AMM50" s="357"/>
      <c r="AMN50" s="357"/>
      <c r="AMO50" s="357"/>
      <c r="AMP50" s="357"/>
      <c r="AMQ50" s="357"/>
      <c r="AMR50" s="357"/>
      <c r="AMS50" s="357"/>
      <c r="AMT50" s="357"/>
      <c r="AMU50" s="357"/>
      <c r="AMV50" s="357"/>
      <c r="AMW50" s="357"/>
      <c r="AMX50" s="357"/>
      <c r="AMY50" s="357"/>
      <c r="AMZ50" s="357"/>
      <c r="ANA50" s="357"/>
      <c r="ANB50" s="357"/>
      <c r="ANC50" s="357"/>
      <c r="AND50" s="357"/>
      <c r="ANE50" s="357"/>
      <c r="ANF50" s="268" t="s">
        <v>307</v>
      </c>
      <c r="ANG50" s="267"/>
      <c r="ANH50" s="357" t="e">
        <f>$C$50</f>
        <v>#N/A</v>
      </c>
      <c r="ANI50" s="357"/>
      <c r="ANJ50" s="357"/>
      <c r="ANK50" s="357"/>
      <c r="ANL50" s="357"/>
      <c r="ANM50" s="357"/>
      <c r="ANN50" s="357"/>
      <c r="ANO50" s="357"/>
      <c r="ANP50" s="357"/>
      <c r="ANQ50" s="357"/>
      <c r="ANR50" s="357"/>
      <c r="ANS50" s="357"/>
      <c r="ANT50" s="357"/>
      <c r="ANU50" s="357"/>
      <c r="ANV50" s="357"/>
      <c r="ANW50" s="357"/>
      <c r="ANX50" s="357"/>
      <c r="ANY50" s="357"/>
      <c r="ANZ50" s="357"/>
      <c r="AOA50" s="357"/>
      <c r="AOB50" s="357"/>
      <c r="AOC50" s="357"/>
      <c r="AOD50" s="357"/>
      <c r="AOE50" s="357"/>
      <c r="AOF50" s="357"/>
      <c r="AOG50" s="357"/>
      <c r="AOH50" s="357"/>
      <c r="AOI50" s="357"/>
      <c r="AOJ50" s="357"/>
      <c r="AOK50" s="357"/>
      <c r="AOL50" s="357"/>
      <c r="AOM50" s="357"/>
      <c r="AON50" s="357"/>
      <c r="AOO50" s="357"/>
      <c r="AOP50" s="357"/>
      <c r="AOQ50" s="357"/>
      <c r="AOR50" s="357"/>
      <c r="AOS50" s="357"/>
      <c r="AOT50" s="357"/>
      <c r="AOU50" s="357"/>
      <c r="AOV50" s="357"/>
      <c r="AOW50" s="357"/>
      <c r="AOX50" s="357"/>
      <c r="AOY50" s="357"/>
      <c r="AOZ50" s="357"/>
      <c r="APA50" s="357"/>
      <c r="APB50" s="357"/>
      <c r="APC50" s="357"/>
      <c r="APD50" s="357"/>
      <c r="APE50" s="357"/>
      <c r="APF50" s="357"/>
      <c r="APG50" s="357"/>
      <c r="APH50" s="357"/>
      <c r="API50" s="268" t="s">
        <v>307</v>
      </c>
      <c r="APJ50" s="267"/>
      <c r="APK50" s="357" t="e">
        <f>$C$50</f>
        <v>#N/A</v>
      </c>
      <c r="APL50" s="357"/>
      <c r="APM50" s="357"/>
      <c r="APN50" s="357"/>
      <c r="APO50" s="357"/>
      <c r="APP50" s="357"/>
      <c r="APQ50" s="357"/>
      <c r="APR50" s="357"/>
      <c r="APS50" s="357"/>
      <c r="APT50" s="357"/>
      <c r="APU50" s="357"/>
      <c r="APV50" s="357"/>
      <c r="APW50" s="357"/>
      <c r="APX50" s="357"/>
      <c r="APY50" s="357"/>
      <c r="APZ50" s="357"/>
      <c r="AQA50" s="357"/>
      <c r="AQB50" s="357"/>
      <c r="AQC50" s="357"/>
      <c r="AQD50" s="357"/>
      <c r="AQE50" s="357"/>
      <c r="AQF50" s="357"/>
      <c r="AQG50" s="357"/>
      <c r="AQH50" s="357"/>
      <c r="AQI50" s="357"/>
      <c r="AQJ50" s="357"/>
      <c r="AQK50" s="357"/>
      <c r="AQL50" s="357"/>
      <c r="AQM50" s="357"/>
      <c r="AQN50" s="357"/>
      <c r="AQO50" s="357"/>
      <c r="AQP50" s="357"/>
      <c r="AQQ50" s="357"/>
      <c r="AQR50" s="357"/>
      <c r="AQS50" s="357"/>
      <c r="AQT50" s="357"/>
      <c r="AQU50" s="357"/>
      <c r="AQV50" s="357"/>
      <c r="AQW50" s="357"/>
      <c r="AQX50" s="357"/>
      <c r="AQY50" s="357"/>
      <c r="AQZ50" s="357"/>
      <c r="ARA50" s="357"/>
      <c r="ARB50" s="357"/>
      <c r="ARC50" s="357"/>
      <c r="ARD50" s="357"/>
      <c r="ARE50" s="357"/>
      <c r="ARF50" s="357"/>
      <c r="ARG50" s="357"/>
      <c r="ARH50" s="357"/>
      <c r="ARI50" s="357"/>
      <c r="ARJ50" s="357"/>
      <c r="ARK50" s="357"/>
      <c r="ARL50" s="268" t="s">
        <v>307</v>
      </c>
      <c r="ARM50" s="267"/>
      <c r="ARN50" s="357" t="e">
        <f>$C$50</f>
        <v>#N/A</v>
      </c>
      <c r="ARO50" s="357"/>
      <c r="ARP50" s="357"/>
      <c r="ARQ50" s="357"/>
      <c r="ARR50" s="357"/>
      <c r="ARS50" s="357"/>
      <c r="ART50" s="357"/>
      <c r="ARU50" s="357"/>
      <c r="ARV50" s="357"/>
      <c r="ARW50" s="357"/>
      <c r="ARX50" s="357"/>
      <c r="ARY50" s="357"/>
      <c r="ARZ50" s="357"/>
      <c r="ASA50" s="357"/>
      <c r="ASB50" s="357"/>
      <c r="ASC50" s="357"/>
      <c r="ASD50" s="357"/>
      <c r="ASE50" s="357"/>
      <c r="ASF50" s="357"/>
      <c r="ASG50" s="357"/>
      <c r="ASH50" s="357"/>
      <c r="ASI50" s="357"/>
      <c r="ASJ50" s="357"/>
      <c r="ASK50" s="357"/>
      <c r="ASL50" s="357"/>
      <c r="ASM50" s="357"/>
      <c r="ASN50" s="357"/>
      <c r="ASO50" s="357"/>
      <c r="ASP50" s="357"/>
      <c r="ASQ50" s="357"/>
      <c r="ASR50" s="357"/>
      <c r="ASS50" s="357"/>
      <c r="AST50" s="357"/>
      <c r="ASU50" s="357"/>
      <c r="ASV50" s="357"/>
      <c r="ASW50" s="357"/>
      <c r="ASX50" s="357"/>
      <c r="ASY50" s="357"/>
      <c r="ASZ50" s="357"/>
      <c r="ATA50" s="357"/>
      <c r="ATB50" s="357"/>
      <c r="ATC50" s="357"/>
      <c r="ATD50" s="357"/>
      <c r="ATE50" s="357"/>
      <c r="ATF50" s="357"/>
      <c r="ATG50" s="357"/>
      <c r="ATH50" s="357"/>
      <c r="ATI50" s="357"/>
      <c r="ATJ50" s="357"/>
      <c r="ATK50" s="357"/>
      <c r="ATL50" s="357"/>
      <c r="ATM50" s="357"/>
      <c r="ATN50" s="357"/>
      <c r="ATO50" s="268" t="s">
        <v>307</v>
      </c>
      <c r="ATP50" s="267"/>
      <c r="ATQ50" s="357" t="e">
        <f>$C$50</f>
        <v>#N/A</v>
      </c>
      <c r="ATR50" s="357"/>
      <c r="ATS50" s="357"/>
      <c r="ATT50" s="357"/>
      <c r="ATU50" s="357"/>
      <c r="ATV50" s="357"/>
      <c r="ATW50" s="357"/>
      <c r="ATX50" s="357"/>
      <c r="ATY50" s="357"/>
      <c r="ATZ50" s="357"/>
      <c r="AUA50" s="357"/>
      <c r="AUB50" s="357"/>
      <c r="AUC50" s="357"/>
      <c r="AUD50" s="357"/>
      <c r="AUE50" s="357"/>
      <c r="AUF50" s="357"/>
      <c r="AUG50" s="357"/>
      <c r="AUH50" s="357"/>
      <c r="AUI50" s="357"/>
      <c r="AUJ50" s="357"/>
      <c r="AUK50" s="357"/>
      <c r="AUL50" s="357"/>
      <c r="AUM50" s="357"/>
      <c r="AUN50" s="357"/>
      <c r="AUO50" s="357"/>
      <c r="AUP50" s="357"/>
      <c r="AUQ50" s="357"/>
      <c r="AUR50" s="357"/>
      <c r="AUS50" s="357"/>
      <c r="AUT50" s="357"/>
      <c r="AUU50" s="357"/>
      <c r="AUV50" s="357"/>
      <c r="AUW50" s="357"/>
      <c r="AUX50" s="357"/>
      <c r="AUY50" s="357"/>
      <c r="AUZ50" s="357"/>
      <c r="AVA50" s="357"/>
      <c r="AVB50" s="357"/>
      <c r="AVC50" s="357"/>
      <c r="AVD50" s="357"/>
      <c r="AVE50" s="357"/>
      <c r="AVF50" s="357"/>
      <c r="AVG50" s="357"/>
      <c r="AVH50" s="357"/>
      <c r="AVI50" s="357"/>
      <c r="AVJ50" s="357"/>
      <c r="AVK50" s="357"/>
      <c r="AVL50" s="357"/>
      <c r="AVM50" s="357"/>
      <c r="AVN50" s="357"/>
      <c r="AVO50" s="357"/>
      <c r="AVP50" s="357"/>
      <c r="AVQ50" s="357"/>
      <c r="AVR50" s="268" t="s">
        <v>307</v>
      </c>
      <c r="AVS50" s="267"/>
      <c r="AVT50" s="357" t="e">
        <f>$C$50</f>
        <v>#N/A</v>
      </c>
      <c r="AVU50" s="357"/>
      <c r="AVV50" s="357"/>
      <c r="AVW50" s="357"/>
      <c r="AVX50" s="357"/>
      <c r="AVY50" s="357"/>
      <c r="AVZ50" s="357"/>
      <c r="AWA50" s="357"/>
      <c r="AWB50" s="357"/>
      <c r="AWC50" s="357"/>
      <c r="AWD50" s="357"/>
      <c r="AWE50" s="357"/>
      <c r="AWF50" s="357"/>
      <c r="AWG50" s="357"/>
      <c r="AWH50" s="357"/>
      <c r="AWI50" s="357"/>
      <c r="AWJ50" s="357"/>
      <c r="AWK50" s="357"/>
      <c r="AWL50" s="357"/>
      <c r="AWM50" s="357"/>
      <c r="AWN50" s="357"/>
      <c r="AWO50" s="357"/>
      <c r="AWP50" s="357"/>
      <c r="AWQ50" s="357"/>
      <c r="AWR50" s="357"/>
      <c r="AWS50" s="357"/>
      <c r="AWT50" s="357"/>
      <c r="AWU50" s="357"/>
      <c r="AWV50" s="357"/>
      <c r="AWW50" s="357"/>
      <c r="AWX50" s="357"/>
      <c r="AWY50" s="357"/>
      <c r="AWZ50" s="357"/>
      <c r="AXA50" s="357"/>
      <c r="AXB50" s="357"/>
      <c r="AXC50" s="357"/>
      <c r="AXD50" s="357"/>
      <c r="AXE50" s="357"/>
      <c r="AXF50" s="357"/>
      <c r="AXG50" s="357"/>
      <c r="AXH50" s="357"/>
      <c r="AXI50" s="357"/>
      <c r="AXJ50" s="357"/>
      <c r="AXK50" s="357"/>
      <c r="AXL50" s="357"/>
      <c r="AXM50" s="357"/>
      <c r="AXN50" s="357"/>
      <c r="AXO50" s="357"/>
      <c r="AXP50" s="357"/>
      <c r="AXQ50" s="357"/>
      <c r="AXR50" s="357"/>
      <c r="AXS50" s="357"/>
      <c r="AXT50" s="357"/>
      <c r="AXU50" s="268" t="s">
        <v>307</v>
      </c>
      <c r="AXV50" s="267"/>
      <c r="AXW50" s="357" t="e">
        <f>$C$50</f>
        <v>#N/A</v>
      </c>
      <c r="AXX50" s="357"/>
      <c r="AXY50" s="357"/>
      <c r="AXZ50" s="357"/>
      <c r="AYA50" s="357"/>
      <c r="AYB50" s="357"/>
      <c r="AYC50" s="357"/>
      <c r="AYD50" s="357"/>
      <c r="AYE50" s="357"/>
      <c r="AYF50" s="357"/>
      <c r="AYG50" s="357"/>
      <c r="AYH50" s="357"/>
      <c r="AYI50" s="357"/>
      <c r="AYJ50" s="357"/>
      <c r="AYK50" s="357"/>
      <c r="AYL50" s="357"/>
      <c r="AYM50" s="357"/>
      <c r="AYN50" s="357"/>
      <c r="AYO50" s="357"/>
      <c r="AYP50" s="357"/>
      <c r="AYQ50" s="357"/>
      <c r="AYR50" s="357"/>
      <c r="AYS50" s="357"/>
      <c r="AYT50" s="357"/>
      <c r="AYU50" s="357"/>
      <c r="AYV50" s="357"/>
      <c r="AYW50" s="357"/>
      <c r="AYX50" s="357"/>
      <c r="AYY50" s="357"/>
      <c r="AYZ50" s="357"/>
      <c r="AZA50" s="357"/>
      <c r="AZB50" s="357"/>
      <c r="AZC50" s="357"/>
      <c r="AZD50" s="357"/>
      <c r="AZE50" s="357"/>
      <c r="AZF50" s="357"/>
      <c r="AZG50" s="357"/>
      <c r="AZH50" s="357"/>
      <c r="AZI50" s="357"/>
      <c r="AZJ50" s="357"/>
      <c r="AZK50" s="357"/>
      <c r="AZL50" s="357"/>
      <c r="AZM50" s="357"/>
      <c r="AZN50" s="357"/>
      <c r="AZO50" s="357"/>
      <c r="AZP50" s="357"/>
      <c r="AZQ50" s="357"/>
      <c r="AZR50" s="357"/>
      <c r="AZS50" s="357"/>
      <c r="AZT50" s="357"/>
      <c r="AZU50" s="357"/>
      <c r="AZV50" s="357"/>
      <c r="AZW50" s="357"/>
      <c r="AZX50" s="268" t="s">
        <v>307</v>
      </c>
      <c r="AZY50" s="267"/>
      <c r="AZZ50" s="357" t="e">
        <f>$C$50</f>
        <v>#N/A</v>
      </c>
      <c r="BAA50" s="357"/>
      <c r="BAB50" s="357"/>
      <c r="BAC50" s="357"/>
      <c r="BAD50" s="357"/>
      <c r="BAE50" s="357"/>
      <c r="BAF50" s="357"/>
      <c r="BAG50" s="357"/>
      <c r="BAH50" s="357"/>
      <c r="BAI50" s="357"/>
      <c r="BAJ50" s="357"/>
      <c r="BAK50" s="357"/>
      <c r="BAL50" s="357"/>
      <c r="BAM50" s="357"/>
      <c r="BAN50" s="357"/>
      <c r="BAO50" s="357"/>
      <c r="BAP50" s="357"/>
      <c r="BAQ50" s="357"/>
      <c r="BAR50" s="357"/>
      <c r="BAS50" s="357"/>
      <c r="BAT50" s="357"/>
      <c r="BAU50" s="357"/>
      <c r="BAV50" s="357"/>
      <c r="BAW50" s="357"/>
      <c r="BAX50" s="357"/>
      <c r="BAY50" s="357"/>
      <c r="BAZ50" s="357"/>
      <c r="BBA50" s="357"/>
      <c r="BBB50" s="357"/>
      <c r="BBC50" s="357"/>
      <c r="BBD50" s="357"/>
      <c r="BBE50" s="357"/>
      <c r="BBF50" s="357"/>
      <c r="BBG50" s="357"/>
      <c r="BBH50" s="357"/>
      <c r="BBI50" s="357"/>
      <c r="BBJ50" s="357"/>
      <c r="BBK50" s="357"/>
      <c r="BBL50" s="357"/>
      <c r="BBM50" s="357"/>
      <c r="BBN50" s="357"/>
      <c r="BBO50" s="357"/>
      <c r="BBP50" s="357"/>
      <c r="BBQ50" s="357"/>
      <c r="BBR50" s="357"/>
      <c r="BBS50" s="357"/>
      <c r="BBT50" s="357"/>
      <c r="BBU50" s="357"/>
      <c r="BBV50" s="357"/>
      <c r="BBW50" s="357"/>
      <c r="BBX50" s="357"/>
      <c r="BBY50" s="357"/>
      <c r="BBZ50" s="357"/>
      <c r="BCA50" s="268" t="s">
        <v>307</v>
      </c>
      <c r="BCB50" s="267"/>
      <c r="BCC50" s="357" t="e">
        <f>$C$50</f>
        <v>#N/A</v>
      </c>
      <c r="BCD50" s="357"/>
      <c r="BCE50" s="357"/>
      <c r="BCF50" s="357"/>
      <c r="BCG50" s="357"/>
      <c r="BCH50" s="357"/>
      <c r="BCI50" s="357"/>
      <c r="BCJ50" s="357"/>
      <c r="BCK50" s="357"/>
      <c r="BCL50" s="357"/>
      <c r="BCM50" s="357"/>
      <c r="BCN50" s="357"/>
      <c r="BCO50" s="357"/>
      <c r="BCP50" s="357"/>
      <c r="BCQ50" s="357"/>
      <c r="BCR50" s="357"/>
      <c r="BCS50" s="357"/>
      <c r="BCT50" s="357"/>
      <c r="BCU50" s="357"/>
      <c r="BCV50" s="357"/>
      <c r="BCW50" s="357"/>
      <c r="BCX50" s="357"/>
      <c r="BCY50" s="357"/>
      <c r="BCZ50" s="357"/>
      <c r="BDA50" s="357"/>
      <c r="BDB50" s="357"/>
      <c r="BDC50" s="357"/>
      <c r="BDD50" s="357"/>
      <c r="BDE50" s="357"/>
      <c r="BDF50" s="357"/>
      <c r="BDG50" s="357"/>
      <c r="BDH50" s="357"/>
      <c r="BDI50" s="357"/>
      <c r="BDJ50" s="357"/>
      <c r="BDK50" s="357"/>
      <c r="BDL50" s="357"/>
      <c r="BDM50" s="357"/>
      <c r="BDN50" s="357"/>
      <c r="BDO50" s="357"/>
      <c r="BDP50" s="357"/>
      <c r="BDQ50" s="357"/>
      <c r="BDR50" s="357"/>
      <c r="BDS50" s="357"/>
      <c r="BDT50" s="357"/>
      <c r="BDU50" s="357"/>
      <c r="BDV50" s="357"/>
      <c r="BDW50" s="357"/>
      <c r="BDX50" s="357"/>
      <c r="BDY50" s="357"/>
      <c r="BDZ50" s="357"/>
      <c r="BEA50" s="357"/>
      <c r="BEB50" s="357"/>
      <c r="BEC50" s="357"/>
      <c r="BED50" s="268" t="s">
        <v>307</v>
      </c>
      <c r="BEE50" s="267"/>
      <c r="BEF50" s="357" t="e">
        <f>$C$50</f>
        <v>#N/A</v>
      </c>
      <c r="BEG50" s="357"/>
      <c r="BEH50" s="357"/>
      <c r="BEI50" s="357"/>
      <c r="BEJ50" s="357"/>
      <c r="BEK50" s="357"/>
      <c r="BEL50" s="357"/>
      <c r="BEM50" s="357"/>
      <c r="BEN50" s="357"/>
      <c r="BEO50" s="357"/>
      <c r="BEP50" s="357"/>
      <c r="BEQ50" s="357"/>
      <c r="BER50" s="357"/>
      <c r="BES50" s="357"/>
      <c r="BET50" s="357"/>
      <c r="BEU50" s="357"/>
      <c r="BEV50" s="357"/>
      <c r="BEW50" s="357"/>
      <c r="BEX50" s="357"/>
      <c r="BEY50" s="357"/>
      <c r="BEZ50" s="357"/>
      <c r="BFA50" s="357"/>
      <c r="BFB50" s="357"/>
      <c r="BFC50" s="357"/>
      <c r="BFD50" s="357"/>
      <c r="BFE50" s="357"/>
      <c r="BFF50" s="357"/>
      <c r="BFG50" s="357"/>
      <c r="BFH50" s="357"/>
      <c r="BFI50" s="357"/>
      <c r="BFJ50" s="357"/>
      <c r="BFK50" s="357"/>
      <c r="BFL50" s="357"/>
      <c r="BFM50" s="357"/>
      <c r="BFN50" s="357"/>
      <c r="BFO50" s="357"/>
      <c r="BFP50" s="357"/>
      <c r="BFQ50" s="357"/>
      <c r="BFR50" s="357"/>
      <c r="BFS50" s="357"/>
      <c r="BFT50" s="357"/>
      <c r="BFU50" s="357"/>
      <c r="BFV50" s="357"/>
      <c r="BFW50" s="357"/>
      <c r="BFX50" s="357"/>
      <c r="BFY50" s="357"/>
      <c r="BFZ50" s="357"/>
      <c r="BGA50" s="357"/>
      <c r="BGB50" s="357"/>
      <c r="BGC50" s="357"/>
      <c r="BGD50" s="357"/>
      <c r="BGE50" s="357"/>
      <c r="BGF50" s="357"/>
      <c r="BGG50" s="268" t="s">
        <v>307</v>
      </c>
      <c r="BGH50" s="267"/>
      <c r="BGI50" s="357" t="e">
        <f>$C$50</f>
        <v>#N/A</v>
      </c>
      <c r="BGJ50" s="357"/>
      <c r="BGK50" s="357"/>
      <c r="BGL50" s="357"/>
      <c r="BGM50" s="357"/>
      <c r="BGN50" s="357"/>
      <c r="BGO50" s="357"/>
      <c r="BGP50" s="357"/>
      <c r="BGQ50" s="357"/>
      <c r="BGR50" s="357"/>
      <c r="BGS50" s="357"/>
      <c r="BGT50" s="357"/>
      <c r="BGU50" s="357"/>
      <c r="BGV50" s="357"/>
      <c r="BGW50" s="357"/>
      <c r="BGX50" s="357"/>
      <c r="BGY50" s="357"/>
      <c r="BGZ50" s="357"/>
      <c r="BHA50" s="357"/>
      <c r="BHB50" s="357"/>
      <c r="BHC50" s="357"/>
      <c r="BHD50" s="357"/>
      <c r="BHE50" s="357"/>
      <c r="BHF50" s="357"/>
      <c r="BHG50" s="357"/>
      <c r="BHH50" s="357"/>
      <c r="BHI50" s="357"/>
      <c r="BHJ50" s="357"/>
      <c r="BHK50" s="357"/>
      <c r="BHL50" s="357"/>
      <c r="BHM50" s="357"/>
      <c r="BHN50" s="357"/>
      <c r="BHO50" s="357"/>
      <c r="BHP50" s="357"/>
      <c r="BHQ50" s="357"/>
      <c r="BHR50" s="357"/>
      <c r="BHS50" s="357"/>
      <c r="BHT50" s="357"/>
      <c r="BHU50" s="357"/>
      <c r="BHV50" s="357"/>
      <c r="BHW50" s="357"/>
      <c r="BHX50" s="357"/>
      <c r="BHY50" s="357"/>
      <c r="BHZ50" s="357"/>
      <c r="BIA50" s="357"/>
      <c r="BIB50" s="357"/>
      <c r="BIC50" s="357"/>
      <c r="BID50" s="357"/>
      <c r="BIE50" s="357"/>
      <c r="BIF50" s="357"/>
      <c r="BIG50" s="357"/>
      <c r="BIH50" s="357"/>
      <c r="BII50" s="357"/>
      <c r="BIJ50" s="268" t="s">
        <v>307</v>
      </c>
      <c r="BIK50" s="267"/>
      <c r="BIL50" s="357" t="e">
        <f>$C$50</f>
        <v>#N/A</v>
      </c>
      <c r="BIM50" s="357"/>
      <c r="BIN50" s="357"/>
      <c r="BIO50" s="357"/>
      <c r="BIP50" s="357"/>
      <c r="BIQ50" s="357"/>
      <c r="BIR50" s="357"/>
      <c r="BIS50" s="357"/>
      <c r="BIT50" s="357"/>
      <c r="BIU50" s="357"/>
      <c r="BIV50" s="357"/>
      <c r="BIW50" s="357"/>
      <c r="BIX50" s="357"/>
      <c r="BIY50" s="357"/>
      <c r="BIZ50" s="357"/>
      <c r="BJA50" s="357"/>
      <c r="BJB50" s="357"/>
      <c r="BJC50" s="357"/>
      <c r="BJD50" s="357"/>
      <c r="BJE50" s="357"/>
      <c r="BJF50" s="357"/>
      <c r="BJG50" s="357"/>
      <c r="BJH50" s="357"/>
      <c r="BJI50" s="357"/>
      <c r="BJJ50" s="357"/>
      <c r="BJK50" s="357"/>
      <c r="BJL50" s="357"/>
      <c r="BJM50" s="357"/>
      <c r="BJN50" s="357"/>
      <c r="BJO50" s="357"/>
      <c r="BJP50" s="357"/>
      <c r="BJQ50" s="357"/>
      <c r="BJR50" s="357"/>
      <c r="BJS50" s="357"/>
      <c r="BJT50" s="357"/>
      <c r="BJU50" s="357"/>
      <c r="BJV50" s="357"/>
      <c r="BJW50" s="357"/>
      <c r="BJX50" s="357"/>
      <c r="BJY50" s="357"/>
      <c r="BJZ50" s="357"/>
      <c r="BKA50" s="357"/>
      <c r="BKB50" s="357"/>
      <c r="BKC50" s="357"/>
      <c r="BKD50" s="357"/>
      <c r="BKE50" s="357"/>
      <c r="BKF50" s="357"/>
      <c r="BKG50" s="357"/>
      <c r="BKH50" s="357"/>
      <c r="BKI50" s="357"/>
      <c r="BKJ50" s="357"/>
      <c r="BKK50" s="357"/>
      <c r="BKL50" s="357"/>
      <c r="BKM50" s="268" t="s">
        <v>307</v>
      </c>
      <c r="BKN50" s="267"/>
      <c r="BKO50" s="357" t="e">
        <f>$C$50</f>
        <v>#N/A</v>
      </c>
      <c r="BKP50" s="357"/>
      <c r="BKQ50" s="357"/>
      <c r="BKR50" s="357"/>
      <c r="BKS50" s="357"/>
      <c r="BKT50" s="357"/>
      <c r="BKU50" s="357"/>
      <c r="BKV50" s="357"/>
      <c r="BKW50" s="357"/>
      <c r="BKX50" s="357"/>
      <c r="BKY50" s="357"/>
      <c r="BKZ50" s="357"/>
      <c r="BLA50" s="357"/>
      <c r="BLB50" s="357"/>
      <c r="BLC50" s="357"/>
      <c r="BLD50" s="357"/>
      <c r="BLE50" s="357"/>
      <c r="BLF50" s="357"/>
      <c r="BLG50" s="357"/>
      <c r="BLH50" s="357"/>
      <c r="BLI50" s="357"/>
      <c r="BLJ50" s="357"/>
      <c r="BLK50" s="357"/>
      <c r="BLL50" s="357"/>
      <c r="BLM50" s="357"/>
      <c r="BLN50" s="357"/>
      <c r="BLO50" s="357"/>
      <c r="BLP50" s="357"/>
      <c r="BLQ50" s="357"/>
      <c r="BLR50" s="357"/>
      <c r="BLS50" s="357"/>
      <c r="BLT50" s="357"/>
      <c r="BLU50" s="357"/>
      <c r="BLV50" s="357"/>
      <c r="BLW50" s="357"/>
      <c r="BLX50" s="357"/>
      <c r="BLY50" s="357"/>
      <c r="BLZ50" s="357"/>
      <c r="BMA50" s="357"/>
      <c r="BMB50" s="357"/>
      <c r="BMC50" s="357"/>
      <c r="BMD50" s="357"/>
      <c r="BME50" s="357"/>
      <c r="BMF50" s="357"/>
      <c r="BMG50" s="357"/>
      <c r="BMH50" s="357"/>
      <c r="BMI50" s="357"/>
      <c r="BMJ50" s="357"/>
      <c r="BMK50" s="357"/>
      <c r="BML50" s="357"/>
      <c r="BMM50" s="357"/>
      <c r="BMN50" s="357"/>
      <c r="BMO50" s="357"/>
      <c r="BMP50" s="268" t="s">
        <v>307</v>
      </c>
      <c r="BMQ50" s="267"/>
      <c r="BMR50" s="357" t="e">
        <f>$C$50</f>
        <v>#N/A</v>
      </c>
      <c r="BMS50" s="357"/>
      <c r="BMT50" s="357"/>
      <c r="BMU50" s="357"/>
      <c r="BMV50" s="357"/>
      <c r="BMW50" s="357"/>
      <c r="BMX50" s="357"/>
      <c r="BMY50" s="357"/>
      <c r="BMZ50" s="357"/>
      <c r="BNA50" s="357"/>
      <c r="BNB50" s="357"/>
      <c r="BNC50" s="357"/>
      <c r="BND50" s="357"/>
      <c r="BNE50" s="357"/>
      <c r="BNF50" s="357"/>
      <c r="BNG50" s="357"/>
      <c r="BNH50" s="357"/>
      <c r="BNI50" s="357"/>
      <c r="BNJ50" s="357"/>
      <c r="BNK50" s="357"/>
      <c r="BNL50" s="357"/>
      <c r="BNM50" s="357"/>
      <c r="BNN50" s="357"/>
      <c r="BNO50" s="357"/>
      <c r="BNP50" s="357"/>
      <c r="BNQ50" s="357"/>
      <c r="BNR50" s="357"/>
      <c r="BNS50" s="357"/>
      <c r="BNT50" s="357"/>
      <c r="BNU50" s="357"/>
      <c r="BNV50" s="357"/>
      <c r="BNW50" s="357"/>
      <c r="BNX50" s="357"/>
      <c r="BNY50" s="357"/>
      <c r="BNZ50" s="357"/>
      <c r="BOA50" s="357"/>
      <c r="BOB50" s="357"/>
      <c r="BOC50" s="357"/>
      <c r="BOD50" s="357"/>
      <c r="BOE50" s="357"/>
      <c r="BOF50" s="357"/>
      <c r="BOG50" s="357"/>
      <c r="BOH50" s="357"/>
      <c r="BOI50" s="357"/>
      <c r="BOJ50" s="357"/>
      <c r="BOK50" s="357"/>
      <c r="BOL50" s="357"/>
      <c r="BOM50" s="357"/>
      <c r="BON50" s="357"/>
      <c r="BOO50" s="357"/>
      <c r="BOP50" s="357"/>
      <c r="BOQ50" s="357"/>
      <c r="BOR50" s="357"/>
      <c r="BOS50" s="268" t="s">
        <v>307</v>
      </c>
      <c r="BOT50" s="267"/>
      <c r="BOU50" s="357" t="e">
        <f>$C$50</f>
        <v>#N/A</v>
      </c>
      <c r="BOV50" s="357"/>
      <c r="BOW50" s="357"/>
      <c r="BOX50" s="357"/>
      <c r="BOY50" s="357"/>
      <c r="BOZ50" s="357"/>
      <c r="BPA50" s="357"/>
      <c r="BPB50" s="357"/>
      <c r="BPC50" s="357"/>
      <c r="BPD50" s="357"/>
      <c r="BPE50" s="357"/>
      <c r="BPF50" s="357"/>
      <c r="BPG50" s="357"/>
      <c r="BPH50" s="357"/>
      <c r="BPI50" s="357"/>
      <c r="BPJ50" s="357"/>
      <c r="BPK50" s="357"/>
      <c r="BPL50" s="357"/>
      <c r="BPM50" s="357"/>
      <c r="BPN50" s="357"/>
      <c r="BPO50" s="357"/>
      <c r="BPP50" s="357"/>
      <c r="BPQ50" s="357"/>
      <c r="BPR50" s="357"/>
      <c r="BPS50" s="357"/>
      <c r="BPT50" s="357"/>
      <c r="BPU50" s="357"/>
      <c r="BPV50" s="357"/>
      <c r="BPW50" s="357"/>
      <c r="BPX50" s="357"/>
      <c r="BPY50" s="357"/>
      <c r="BPZ50" s="357"/>
      <c r="BQA50" s="357"/>
      <c r="BQB50" s="357"/>
      <c r="BQC50" s="357"/>
      <c r="BQD50" s="357"/>
      <c r="BQE50" s="357"/>
      <c r="BQF50" s="357"/>
      <c r="BQG50" s="357"/>
      <c r="BQH50" s="357"/>
      <c r="BQI50" s="357"/>
      <c r="BQJ50" s="357"/>
      <c r="BQK50" s="357"/>
      <c r="BQL50" s="357"/>
      <c r="BQM50" s="357"/>
      <c r="BQN50" s="357"/>
      <c r="BQO50" s="357"/>
      <c r="BQP50" s="357"/>
      <c r="BQQ50" s="357"/>
      <c r="BQR50" s="357"/>
      <c r="BQS50" s="357"/>
      <c r="BQT50" s="357"/>
      <c r="BQU50" s="357"/>
      <c r="BQV50" s="268" t="s">
        <v>307</v>
      </c>
      <c r="BQW50" s="267"/>
      <c r="BQX50" s="357" t="e">
        <f>$C$50</f>
        <v>#N/A</v>
      </c>
      <c r="BQY50" s="357"/>
      <c r="BQZ50" s="357"/>
      <c r="BRA50" s="357"/>
      <c r="BRB50" s="357"/>
      <c r="BRC50" s="357"/>
      <c r="BRD50" s="357"/>
      <c r="BRE50" s="357"/>
      <c r="BRF50" s="357"/>
      <c r="BRG50" s="357"/>
      <c r="BRH50" s="357"/>
      <c r="BRI50" s="357"/>
      <c r="BRJ50" s="357"/>
      <c r="BRK50" s="357"/>
      <c r="BRL50" s="357"/>
      <c r="BRM50" s="357"/>
      <c r="BRN50" s="357"/>
      <c r="BRO50" s="357"/>
      <c r="BRP50" s="357"/>
      <c r="BRQ50" s="357"/>
      <c r="BRR50" s="357"/>
      <c r="BRS50" s="357"/>
      <c r="BRT50" s="357"/>
      <c r="BRU50" s="357"/>
      <c r="BRV50" s="357"/>
      <c r="BRW50" s="357"/>
      <c r="BRX50" s="357"/>
      <c r="BRY50" s="357"/>
      <c r="BRZ50" s="357"/>
      <c r="BSA50" s="357"/>
      <c r="BSB50" s="357"/>
      <c r="BSC50" s="357"/>
      <c r="BSD50" s="357"/>
      <c r="BSE50" s="357"/>
      <c r="BSF50" s="357"/>
      <c r="BSG50" s="357"/>
      <c r="BSH50" s="357"/>
      <c r="BSI50" s="357"/>
      <c r="BSJ50" s="357"/>
      <c r="BSK50" s="357"/>
      <c r="BSL50" s="357"/>
      <c r="BSM50" s="357"/>
      <c r="BSN50" s="357"/>
      <c r="BSO50" s="357"/>
      <c r="BSP50" s="357"/>
      <c r="BSQ50" s="357"/>
      <c r="BSR50" s="357"/>
      <c r="BSS50" s="357"/>
      <c r="BST50" s="357"/>
      <c r="BSU50" s="357"/>
      <c r="BSV50" s="357"/>
      <c r="BSW50" s="357"/>
      <c r="BSX50" s="357"/>
      <c r="BSY50" s="268" t="s">
        <v>307</v>
      </c>
      <c r="BSZ50" s="267"/>
      <c r="BTA50" s="357" t="e">
        <f>$C$50</f>
        <v>#N/A</v>
      </c>
      <c r="BTB50" s="357"/>
      <c r="BTC50" s="357"/>
      <c r="BTD50" s="357"/>
      <c r="BTE50" s="357"/>
      <c r="BTF50" s="357"/>
      <c r="BTG50" s="357"/>
      <c r="BTH50" s="357"/>
      <c r="BTI50" s="357"/>
      <c r="BTJ50" s="357"/>
      <c r="BTK50" s="357"/>
      <c r="BTL50" s="357"/>
      <c r="BTM50" s="357"/>
      <c r="BTN50" s="357"/>
      <c r="BTO50" s="357"/>
      <c r="BTP50" s="357"/>
      <c r="BTQ50" s="357"/>
      <c r="BTR50" s="357"/>
      <c r="BTS50" s="357"/>
      <c r="BTT50" s="357"/>
      <c r="BTU50" s="357"/>
      <c r="BTV50" s="357"/>
      <c r="BTW50" s="357"/>
      <c r="BTX50" s="357"/>
      <c r="BTY50" s="357"/>
      <c r="BTZ50" s="357"/>
      <c r="BUA50" s="357"/>
      <c r="BUB50" s="357"/>
      <c r="BUC50" s="357"/>
      <c r="BUD50" s="357"/>
      <c r="BUE50" s="357"/>
      <c r="BUF50" s="357"/>
      <c r="BUG50" s="357"/>
      <c r="BUH50" s="357"/>
      <c r="BUI50" s="357"/>
      <c r="BUJ50" s="357"/>
      <c r="BUK50" s="357"/>
      <c r="BUL50" s="357"/>
      <c r="BUM50" s="357"/>
      <c r="BUN50" s="357"/>
      <c r="BUO50" s="357"/>
      <c r="BUP50" s="357"/>
      <c r="BUQ50" s="357"/>
      <c r="BUR50" s="357"/>
      <c r="BUS50" s="357"/>
      <c r="BUT50" s="357"/>
      <c r="BUU50" s="357"/>
      <c r="BUV50" s="357"/>
      <c r="BUW50" s="357"/>
      <c r="BUX50" s="357"/>
      <c r="BUY50" s="357"/>
      <c r="BUZ50" s="357"/>
      <c r="BVA50" s="357"/>
      <c r="BVB50" s="268" t="s">
        <v>307</v>
      </c>
      <c r="BVC50" s="267"/>
      <c r="BVD50" s="357" t="e">
        <f>$C$50</f>
        <v>#N/A</v>
      </c>
      <c r="BVE50" s="357"/>
      <c r="BVF50" s="357"/>
      <c r="BVG50" s="357"/>
      <c r="BVH50" s="357"/>
      <c r="BVI50" s="357"/>
      <c r="BVJ50" s="357"/>
      <c r="BVK50" s="357"/>
      <c r="BVL50" s="357"/>
      <c r="BVM50" s="357"/>
      <c r="BVN50" s="357"/>
      <c r="BVO50" s="357"/>
      <c r="BVP50" s="357"/>
      <c r="BVQ50" s="357"/>
      <c r="BVR50" s="357"/>
      <c r="BVS50" s="357"/>
      <c r="BVT50" s="357"/>
      <c r="BVU50" s="357"/>
      <c r="BVV50" s="357"/>
      <c r="BVW50" s="357"/>
      <c r="BVX50" s="357"/>
      <c r="BVY50" s="357"/>
      <c r="BVZ50" s="357"/>
      <c r="BWA50" s="357"/>
      <c r="BWB50" s="357"/>
      <c r="BWC50" s="357"/>
      <c r="BWD50" s="357"/>
      <c r="BWE50" s="357"/>
      <c r="BWF50" s="357"/>
      <c r="BWG50" s="357"/>
      <c r="BWH50" s="357"/>
      <c r="BWI50" s="357"/>
      <c r="BWJ50" s="357"/>
      <c r="BWK50" s="357"/>
      <c r="BWL50" s="357"/>
      <c r="BWM50" s="357"/>
      <c r="BWN50" s="357"/>
      <c r="BWO50" s="357"/>
      <c r="BWP50" s="357"/>
      <c r="BWQ50" s="357"/>
      <c r="BWR50" s="357"/>
      <c r="BWS50" s="357"/>
      <c r="BWT50" s="357"/>
      <c r="BWU50" s="357"/>
      <c r="BWV50" s="357"/>
      <c r="BWW50" s="357"/>
      <c r="BWX50" s="357"/>
      <c r="BWY50" s="357"/>
      <c r="BWZ50" s="357"/>
      <c r="BXA50" s="357"/>
      <c r="BXB50" s="357"/>
      <c r="BXC50" s="357"/>
      <c r="BXD50" s="357"/>
      <c r="BXE50" s="268" t="s">
        <v>307</v>
      </c>
      <c r="BXF50" s="267"/>
      <c r="BXG50" s="357" t="e">
        <f>$C$50</f>
        <v>#N/A</v>
      </c>
      <c r="BXH50" s="357"/>
      <c r="BXI50" s="357"/>
      <c r="BXJ50" s="357"/>
      <c r="BXK50" s="357"/>
      <c r="BXL50" s="357"/>
      <c r="BXM50" s="357"/>
      <c r="BXN50" s="357"/>
      <c r="BXO50" s="357"/>
      <c r="BXP50" s="357"/>
      <c r="BXQ50" s="357"/>
      <c r="BXR50" s="357"/>
      <c r="BXS50" s="357"/>
      <c r="BXT50" s="357"/>
      <c r="BXU50" s="357"/>
      <c r="BXV50" s="357"/>
      <c r="BXW50" s="357"/>
      <c r="BXX50" s="357"/>
      <c r="BXY50" s="357"/>
      <c r="BXZ50" s="357"/>
      <c r="BYA50" s="357"/>
      <c r="BYB50" s="357"/>
      <c r="BYC50" s="357"/>
      <c r="BYD50" s="357"/>
      <c r="BYE50" s="357"/>
      <c r="BYF50" s="357"/>
      <c r="BYG50" s="357"/>
      <c r="BYH50" s="357"/>
      <c r="BYI50" s="357"/>
      <c r="BYJ50" s="357"/>
      <c r="BYK50" s="357"/>
      <c r="BYL50" s="357"/>
      <c r="BYM50" s="357"/>
      <c r="BYN50" s="357"/>
      <c r="BYO50" s="357"/>
      <c r="BYP50" s="357"/>
      <c r="BYQ50" s="357"/>
      <c r="BYR50" s="357"/>
      <c r="BYS50" s="357"/>
      <c r="BYT50" s="357"/>
      <c r="BYU50" s="357"/>
      <c r="BYV50" s="357"/>
      <c r="BYW50" s="357"/>
      <c r="BYX50" s="357"/>
      <c r="BYY50" s="357"/>
      <c r="BYZ50" s="357"/>
      <c r="BZA50" s="357"/>
      <c r="BZB50" s="357"/>
      <c r="BZC50" s="357"/>
      <c r="BZD50" s="357"/>
      <c r="BZE50" s="357"/>
      <c r="BZF50" s="357"/>
      <c r="BZG50" s="357"/>
      <c r="BZH50" s="268" t="s">
        <v>307</v>
      </c>
      <c r="BZI50" s="267"/>
      <c r="BZJ50" s="357" t="e">
        <f>$C$50</f>
        <v>#N/A</v>
      </c>
      <c r="BZK50" s="357"/>
      <c r="BZL50" s="357"/>
      <c r="BZM50" s="357"/>
      <c r="BZN50" s="357"/>
      <c r="BZO50" s="357"/>
      <c r="BZP50" s="357"/>
      <c r="BZQ50" s="357"/>
      <c r="BZR50" s="357"/>
      <c r="BZS50" s="357"/>
      <c r="BZT50" s="357"/>
      <c r="BZU50" s="357"/>
      <c r="BZV50" s="357"/>
      <c r="BZW50" s="357"/>
      <c r="BZX50" s="357"/>
      <c r="BZY50" s="357"/>
      <c r="BZZ50" s="357"/>
      <c r="CAA50" s="357"/>
      <c r="CAB50" s="357"/>
      <c r="CAC50" s="357"/>
      <c r="CAD50" s="357"/>
      <c r="CAE50" s="357"/>
      <c r="CAF50" s="357"/>
      <c r="CAG50" s="357"/>
      <c r="CAH50" s="357"/>
      <c r="CAI50" s="357"/>
      <c r="CAJ50" s="357"/>
      <c r="CAK50" s="357"/>
      <c r="CAL50" s="357"/>
      <c r="CAM50" s="357"/>
      <c r="CAN50" s="357"/>
      <c r="CAO50" s="357"/>
      <c r="CAP50" s="357"/>
      <c r="CAQ50" s="357"/>
      <c r="CAR50" s="357"/>
      <c r="CAS50" s="357"/>
      <c r="CAT50" s="357"/>
      <c r="CAU50" s="357"/>
      <c r="CAV50" s="357"/>
      <c r="CAW50" s="357"/>
      <c r="CAX50" s="357"/>
      <c r="CAY50" s="357"/>
      <c r="CAZ50" s="357"/>
      <c r="CBA50" s="357"/>
      <c r="CBB50" s="357"/>
      <c r="CBC50" s="357"/>
      <c r="CBD50" s="357"/>
      <c r="CBE50" s="357"/>
      <c r="CBF50" s="357"/>
      <c r="CBG50" s="357"/>
      <c r="CBH50" s="357"/>
      <c r="CBI50" s="357"/>
      <c r="CBJ50" s="357"/>
      <c r="CBK50" s="268" t="s">
        <v>307</v>
      </c>
      <c r="CBL50" s="267"/>
      <c r="CBM50" s="357" t="e">
        <f>$C$50</f>
        <v>#N/A</v>
      </c>
      <c r="CBN50" s="357"/>
      <c r="CBO50" s="357"/>
      <c r="CBP50" s="357"/>
      <c r="CBQ50" s="357"/>
      <c r="CBR50" s="357"/>
      <c r="CBS50" s="357"/>
      <c r="CBT50" s="357"/>
      <c r="CBU50" s="357"/>
      <c r="CBV50" s="357"/>
      <c r="CBW50" s="357"/>
      <c r="CBX50" s="357"/>
      <c r="CBY50" s="357"/>
      <c r="CBZ50" s="357"/>
      <c r="CCA50" s="357"/>
      <c r="CCB50" s="357"/>
      <c r="CCC50" s="357"/>
      <c r="CCD50" s="357"/>
      <c r="CCE50" s="357"/>
      <c r="CCF50" s="357"/>
      <c r="CCG50" s="357"/>
      <c r="CCH50" s="357"/>
      <c r="CCI50" s="357"/>
      <c r="CCJ50" s="357"/>
      <c r="CCK50" s="357"/>
      <c r="CCL50" s="357"/>
      <c r="CCM50" s="357"/>
      <c r="CCN50" s="357"/>
      <c r="CCO50" s="357"/>
      <c r="CCP50" s="357"/>
      <c r="CCQ50" s="357"/>
      <c r="CCR50" s="357"/>
      <c r="CCS50" s="357"/>
      <c r="CCT50" s="357"/>
      <c r="CCU50" s="357"/>
      <c r="CCV50" s="357"/>
      <c r="CCW50" s="357"/>
      <c r="CCX50" s="357"/>
      <c r="CCY50" s="357"/>
      <c r="CCZ50" s="357"/>
      <c r="CDA50" s="357"/>
      <c r="CDB50" s="357"/>
      <c r="CDC50" s="357"/>
      <c r="CDD50" s="357"/>
      <c r="CDE50" s="357"/>
      <c r="CDF50" s="357"/>
      <c r="CDG50" s="357"/>
      <c r="CDH50" s="357"/>
      <c r="CDI50" s="357"/>
      <c r="CDJ50" s="357"/>
      <c r="CDK50" s="357"/>
      <c r="CDL50" s="357"/>
      <c r="CDM50" s="357"/>
      <c r="CDN50" s="268" t="s">
        <v>307</v>
      </c>
      <c r="CDO50" s="267"/>
      <c r="CDP50" s="357" t="e">
        <f>$C$50</f>
        <v>#N/A</v>
      </c>
      <c r="CDQ50" s="357"/>
      <c r="CDR50" s="357"/>
      <c r="CDS50" s="357"/>
      <c r="CDT50" s="357"/>
      <c r="CDU50" s="357"/>
      <c r="CDV50" s="357"/>
      <c r="CDW50" s="357"/>
      <c r="CDX50" s="357"/>
      <c r="CDY50" s="357"/>
      <c r="CDZ50" s="357"/>
      <c r="CEA50" s="357"/>
      <c r="CEB50" s="357"/>
      <c r="CEC50" s="357"/>
      <c r="CED50" s="357"/>
      <c r="CEE50" s="357"/>
      <c r="CEF50" s="357"/>
      <c r="CEG50" s="357"/>
      <c r="CEH50" s="357"/>
      <c r="CEI50" s="357"/>
      <c r="CEJ50" s="357"/>
      <c r="CEK50" s="357"/>
      <c r="CEL50" s="357"/>
      <c r="CEM50" s="357"/>
      <c r="CEN50" s="357"/>
      <c r="CEO50" s="357"/>
      <c r="CEP50" s="357"/>
      <c r="CEQ50" s="357"/>
      <c r="CER50" s="357"/>
      <c r="CES50" s="357"/>
      <c r="CET50" s="357"/>
      <c r="CEU50" s="357"/>
      <c r="CEV50" s="357"/>
      <c r="CEW50" s="357"/>
      <c r="CEX50" s="357"/>
      <c r="CEY50" s="357"/>
      <c r="CEZ50" s="357"/>
      <c r="CFA50" s="357"/>
      <c r="CFB50" s="357"/>
      <c r="CFC50" s="357"/>
      <c r="CFD50" s="357"/>
      <c r="CFE50" s="357"/>
      <c r="CFF50" s="357"/>
      <c r="CFG50" s="357"/>
      <c r="CFH50" s="357"/>
      <c r="CFI50" s="357"/>
      <c r="CFJ50" s="357"/>
      <c r="CFK50" s="357"/>
      <c r="CFL50" s="357"/>
      <c r="CFM50" s="357"/>
      <c r="CFN50" s="357"/>
      <c r="CFO50" s="357"/>
      <c r="CFP50" s="357"/>
      <c r="CFQ50" s="268" t="s">
        <v>307</v>
      </c>
      <c r="CFR50" s="267"/>
      <c r="CFS50" s="357" t="e">
        <f>$C$50</f>
        <v>#N/A</v>
      </c>
      <c r="CFT50" s="357"/>
      <c r="CFU50" s="357"/>
      <c r="CFV50" s="357"/>
      <c r="CFW50" s="357"/>
      <c r="CFX50" s="357"/>
      <c r="CFY50" s="357"/>
      <c r="CFZ50" s="357"/>
      <c r="CGA50" s="357"/>
      <c r="CGB50" s="357"/>
      <c r="CGC50" s="357"/>
      <c r="CGD50" s="357"/>
      <c r="CGE50" s="357"/>
      <c r="CGF50" s="357"/>
      <c r="CGG50" s="357"/>
      <c r="CGH50" s="357"/>
      <c r="CGI50" s="357"/>
      <c r="CGJ50" s="357"/>
      <c r="CGK50" s="357"/>
      <c r="CGL50" s="357"/>
      <c r="CGM50" s="357"/>
      <c r="CGN50" s="357"/>
      <c r="CGO50" s="357"/>
      <c r="CGP50" s="357"/>
      <c r="CGQ50" s="357"/>
      <c r="CGR50" s="357"/>
      <c r="CGS50" s="357"/>
      <c r="CGT50" s="357"/>
      <c r="CGU50" s="357"/>
      <c r="CGV50" s="357"/>
      <c r="CGW50" s="357"/>
      <c r="CGX50" s="357"/>
      <c r="CGY50" s="357"/>
      <c r="CGZ50" s="357"/>
      <c r="CHA50" s="357"/>
      <c r="CHB50" s="357"/>
      <c r="CHC50" s="357"/>
      <c r="CHD50" s="357"/>
      <c r="CHE50" s="357"/>
      <c r="CHF50" s="357"/>
      <c r="CHG50" s="357"/>
      <c r="CHH50" s="357"/>
      <c r="CHI50" s="357"/>
      <c r="CHJ50" s="357"/>
      <c r="CHK50" s="357"/>
      <c r="CHL50" s="357"/>
      <c r="CHM50" s="357"/>
      <c r="CHN50" s="357"/>
      <c r="CHO50" s="357"/>
      <c r="CHP50" s="357"/>
      <c r="CHQ50" s="357"/>
      <c r="CHR50" s="357"/>
      <c r="CHS50" s="357"/>
      <c r="CHT50" s="268" t="s">
        <v>307</v>
      </c>
      <c r="CHU50" s="267"/>
      <c r="CHV50" s="357" t="e">
        <f>$C$50</f>
        <v>#N/A</v>
      </c>
      <c r="CHW50" s="357"/>
      <c r="CHX50" s="357"/>
      <c r="CHY50" s="357"/>
      <c r="CHZ50" s="357"/>
      <c r="CIA50" s="357"/>
      <c r="CIB50" s="357"/>
      <c r="CIC50" s="357"/>
      <c r="CID50" s="357"/>
      <c r="CIE50" s="357"/>
      <c r="CIF50" s="357"/>
      <c r="CIG50" s="357"/>
      <c r="CIH50" s="357"/>
      <c r="CII50" s="357"/>
      <c r="CIJ50" s="357"/>
      <c r="CIK50" s="357"/>
      <c r="CIL50" s="357"/>
      <c r="CIM50" s="357"/>
      <c r="CIN50" s="357"/>
      <c r="CIO50" s="357"/>
      <c r="CIP50" s="357"/>
      <c r="CIQ50" s="357"/>
      <c r="CIR50" s="357"/>
      <c r="CIS50" s="357"/>
      <c r="CIT50" s="357"/>
      <c r="CIU50" s="357"/>
      <c r="CIV50" s="357"/>
      <c r="CIW50" s="357"/>
      <c r="CIX50" s="357"/>
      <c r="CIY50" s="357"/>
      <c r="CIZ50" s="357"/>
      <c r="CJA50" s="357"/>
      <c r="CJB50" s="357"/>
      <c r="CJC50" s="357"/>
      <c r="CJD50" s="357"/>
      <c r="CJE50" s="357"/>
      <c r="CJF50" s="357"/>
      <c r="CJG50" s="357"/>
      <c r="CJH50" s="357"/>
      <c r="CJI50" s="357"/>
      <c r="CJJ50" s="357"/>
      <c r="CJK50" s="357"/>
      <c r="CJL50" s="357"/>
      <c r="CJM50" s="357"/>
      <c r="CJN50" s="357"/>
      <c r="CJO50" s="357"/>
      <c r="CJP50" s="357"/>
      <c r="CJQ50" s="357"/>
      <c r="CJR50" s="357"/>
      <c r="CJS50" s="357"/>
      <c r="CJT50" s="357"/>
      <c r="CJU50" s="357"/>
      <c r="CJV50" s="357"/>
      <c r="CJW50" s="268" t="s">
        <v>307</v>
      </c>
      <c r="CJX50" s="267"/>
      <c r="CJY50" s="357" t="e">
        <f>$C$50</f>
        <v>#N/A</v>
      </c>
      <c r="CJZ50" s="357"/>
      <c r="CKA50" s="357"/>
      <c r="CKB50" s="357"/>
      <c r="CKC50" s="357"/>
      <c r="CKD50" s="357"/>
      <c r="CKE50" s="357"/>
      <c r="CKF50" s="357"/>
      <c r="CKG50" s="357"/>
      <c r="CKH50" s="357"/>
      <c r="CKI50" s="357"/>
      <c r="CKJ50" s="357"/>
      <c r="CKK50" s="357"/>
      <c r="CKL50" s="357"/>
      <c r="CKM50" s="357"/>
      <c r="CKN50" s="357"/>
      <c r="CKO50" s="357"/>
      <c r="CKP50" s="357"/>
      <c r="CKQ50" s="357"/>
      <c r="CKR50" s="357"/>
      <c r="CKS50" s="357"/>
      <c r="CKT50" s="357"/>
      <c r="CKU50" s="357"/>
      <c r="CKV50" s="357"/>
      <c r="CKW50" s="357"/>
      <c r="CKX50" s="357"/>
      <c r="CKY50" s="357"/>
      <c r="CKZ50" s="357"/>
      <c r="CLA50" s="357"/>
      <c r="CLB50" s="357"/>
      <c r="CLC50" s="357"/>
      <c r="CLD50" s="357"/>
      <c r="CLE50" s="357"/>
      <c r="CLF50" s="357"/>
      <c r="CLG50" s="357"/>
      <c r="CLH50" s="357"/>
      <c r="CLI50" s="357"/>
      <c r="CLJ50" s="357"/>
      <c r="CLK50" s="357"/>
      <c r="CLL50" s="357"/>
      <c r="CLM50" s="357"/>
      <c r="CLN50" s="357"/>
      <c r="CLO50" s="357"/>
      <c r="CLP50" s="357"/>
      <c r="CLQ50" s="357"/>
      <c r="CLR50" s="357"/>
      <c r="CLS50" s="357"/>
      <c r="CLT50" s="357"/>
      <c r="CLU50" s="357"/>
      <c r="CLV50" s="357"/>
      <c r="CLW50" s="357"/>
      <c r="CLX50" s="357"/>
      <c r="CLY50" s="357"/>
      <c r="CLZ50" s="268" t="s">
        <v>307</v>
      </c>
      <c r="CMA50" s="267"/>
      <c r="CMB50" s="357" t="e">
        <f>$C$50</f>
        <v>#N/A</v>
      </c>
      <c r="CMC50" s="357"/>
      <c r="CMD50" s="357"/>
      <c r="CME50" s="357"/>
      <c r="CMF50" s="357"/>
      <c r="CMG50" s="357"/>
      <c r="CMH50" s="357"/>
      <c r="CMI50" s="357"/>
      <c r="CMJ50" s="357"/>
      <c r="CMK50" s="357"/>
      <c r="CML50" s="357"/>
      <c r="CMM50" s="357"/>
      <c r="CMN50" s="357"/>
      <c r="CMO50" s="357"/>
      <c r="CMP50" s="357"/>
      <c r="CMQ50" s="357"/>
      <c r="CMR50" s="357"/>
      <c r="CMS50" s="357"/>
      <c r="CMT50" s="357"/>
      <c r="CMU50" s="357"/>
      <c r="CMV50" s="357"/>
      <c r="CMW50" s="357"/>
      <c r="CMX50" s="357"/>
      <c r="CMY50" s="357"/>
      <c r="CMZ50" s="357"/>
      <c r="CNA50" s="357"/>
      <c r="CNB50" s="357"/>
      <c r="CNC50" s="357"/>
      <c r="CND50" s="357"/>
      <c r="CNE50" s="357"/>
      <c r="CNF50" s="357"/>
      <c r="CNG50" s="357"/>
      <c r="CNH50" s="357"/>
      <c r="CNI50" s="357"/>
      <c r="CNJ50" s="357"/>
      <c r="CNK50" s="357"/>
      <c r="CNL50" s="357"/>
      <c r="CNM50" s="357"/>
      <c r="CNN50" s="357"/>
      <c r="CNO50" s="357"/>
      <c r="CNP50" s="357"/>
      <c r="CNQ50" s="357"/>
      <c r="CNR50" s="357"/>
      <c r="CNS50" s="357"/>
      <c r="CNT50" s="357"/>
      <c r="CNU50" s="357"/>
      <c r="CNV50" s="357"/>
      <c r="CNW50" s="357"/>
      <c r="CNX50" s="357"/>
      <c r="CNY50" s="357"/>
      <c r="CNZ50" s="357"/>
      <c r="COA50" s="357"/>
      <c r="COB50" s="357"/>
      <c r="COC50" s="268" t="s">
        <v>307</v>
      </c>
      <c r="COD50" s="267"/>
      <c r="COE50" s="357" t="e">
        <f>$C$50</f>
        <v>#N/A</v>
      </c>
      <c r="COF50" s="357"/>
      <c r="COG50" s="357"/>
      <c r="COH50" s="357"/>
      <c r="COI50" s="357"/>
      <c r="COJ50" s="357"/>
      <c r="COK50" s="357"/>
      <c r="COL50" s="357"/>
      <c r="COM50" s="357"/>
      <c r="CON50" s="357"/>
      <c r="COO50" s="357"/>
      <c r="COP50" s="357"/>
      <c r="COQ50" s="357"/>
      <c r="COR50" s="357"/>
      <c r="COS50" s="357"/>
      <c r="COT50" s="357"/>
      <c r="COU50" s="357"/>
      <c r="COV50" s="357"/>
      <c r="COW50" s="357"/>
      <c r="COX50" s="357"/>
      <c r="COY50" s="357"/>
      <c r="COZ50" s="357"/>
      <c r="CPA50" s="357"/>
      <c r="CPB50" s="357"/>
      <c r="CPC50" s="357"/>
      <c r="CPD50" s="357"/>
      <c r="CPE50" s="357"/>
      <c r="CPF50" s="357"/>
      <c r="CPG50" s="357"/>
      <c r="CPH50" s="357"/>
      <c r="CPI50" s="357"/>
      <c r="CPJ50" s="357"/>
      <c r="CPK50" s="357"/>
      <c r="CPL50" s="357"/>
      <c r="CPM50" s="357"/>
      <c r="CPN50" s="357"/>
      <c r="CPO50" s="357"/>
      <c r="CPP50" s="357"/>
      <c r="CPQ50" s="357"/>
      <c r="CPR50" s="357"/>
      <c r="CPS50" s="357"/>
      <c r="CPT50" s="357"/>
      <c r="CPU50" s="357"/>
      <c r="CPV50" s="357"/>
      <c r="CPW50" s="357"/>
      <c r="CPX50" s="357"/>
      <c r="CPY50" s="357"/>
      <c r="CPZ50" s="357"/>
      <c r="CQA50" s="357"/>
      <c r="CQB50" s="357"/>
      <c r="CQC50" s="357"/>
      <c r="CQD50" s="357"/>
      <c r="CQE50" s="357"/>
      <c r="CQF50" s="268" t="s">
        <v>307</v>
      </c>
      <c r="CQG50" s="267"/>
      <c r="CQH50" s="357" t="e">
        <f>$C$50</f>
        <v>#N/A</v>
      </c>
      <c r="CQI50" s="357"/>
      <c r="CQJ50" s="357"/>
      <c r="CQK50" s="357"/>
      <c r="CQL50" s="357"/>
      <c r="CQM50" s="357"/>
      <c r="CQN50" s="357"/>
      <c r="CQO50" s="357"/>
      <c r="CQP50" s="357"/>
      <c r="CQQ50" s="357"/>
      <c r="CQR50" s="357"/>
      <c r="CQS50" s="357"/>
      <c r="CQT50" s="357"/>
      <c r="CQU50" s="357"/>
      <c r="CQV50" s="357"/>
      <c r="CQW50" s="357"/>
      <c r="CQX50" s="357"/>
      <c r="CQY50" s="357"/>
      <c r="CQZ50" s="357"/>
      <c r="CRA50" s="357"/>
      <c r="CRB50" s="357"/>
      <c r="CRC50" s="357"/>
      <c r="CRD50" s="357"/>
      <c r="CRE50" s="357"/>
      <c r="CRF50" s="357"/>
      <c r="CRG50" s="357"/>
      <c r="CRH50" s="357"/>
      <c r="CRI50" s="357"/>
      <c r="CRJ50" s="357"/>
      <c r="CRK50" s="357"/>
      <c r="CRL50" s="357"/>
      <c r="CRM50" s="357"/>
      <c r="CRN50" s="357"/>
      <c r="CRO50" s="357"/>
      <c r="CRP50" s="357"/>
      <c r="CRQ50" s="357"/>
      <c r="CRR50" s="357"/>
      <c r="CRS50" s="357"/>
      <c r="CRT50" s="357"/>
      <c r="CRU50" s="357"/>
      <c r="CRV50" s="357"/>
      <c r="CRW50" s="357"/>
      <c r="CRX50" s="357"/>
      <c r="CRY50" s="357"/>
      <c r="CRZ50" s="357"/>
      <c r="CSA50" s="357"/>
      <c r="CSB50" s="357"/>
      <c r="CSC50" s="357"/>
      <c r="CSD50" s="357"/>
      <c r="CSE50" s="357"/>
      <c r="CSF50" s="357"/>
      <c r="CSG50" s="357"/>
      <c r="CSH50" s="357"/>
      <c r="CSI50" s="268" t="s">
        <v>307</v>
      </c>
      <c r="CSJ50" s="267"/>
      <c r="CSK50" s="357" t="e">
        <f>$C$50</f>
        <v>#N/A</v>
      </c>
      <c r="CSL50" s="357"/>
      <c r="CSM50" s="357"/>
      <c r="CSN50" s="357"/>
      <c r="CSO50" s="357"/>
      <c r="CSP50" s="357"/>
      <c r="CSQ50" s="357"/>
      <c r="CSR50" s="357"/>
      <c r="CSS50" s="357"/>
      <c r="CST50" s="357"/>
      <c r="CSU50" s="357"/>
      <c r="CSV50" s="357"/>
      <c r="CSW50" s="357"/>
      <c r="CSX50" s="357"/>
      <c r="CSY50" s="357"/>
      <c r="CSZ50" s="357"/>
      <c r="CTA50" s="357"/>
      <c r="CTB50" s="357"/>
      <c r="CTC50" s="357"/>
      <c r="CTD50" s="357"/>
      <c r="CTE50" s="357"/>
      <c r="CTF50" s="357"/>
      <c r="CTG50" s="357"/>
      <c r="CTH50" s="357"/>
      <c r="CTI50" s="357"/>
      <c r="CTJ50" s="357"/>
      <c r="CTK50" s="357"/>
      <c r="CTL50" s="357"/>
      <c r="CTM50" s="357"/>
      <c r="CTN50" s="357"/>
      <c r="CTO50" s="357"/>
      <c r="CTP50" s="357"/>
      <c r="CTQ50" s="357"/>
      <c r="CTR50" s="357"/>
      <c r="CTS50" s="357"/>
      <c r="CTT50" s="357"/>
      <c r="CTU50" s="357"/>
      <c r="CTV50" s="357"/>
      <c r="CTW50" s="357"/>
      <c r="CTX50" s="357"/>
      <c r="CTY50" s="357"/>
      <c r="CTZ50" s="357"/>
      <c r="CUA50" s="357"/>
      <c r="CUB50" s="357"/>
      <c r="CUC50" s="357"/>
      <c r="CUD50" s="357"/>
      <c r="CUE50" s="357"/>
      <c r="CUF50" s="357"/>
      <c r="CUG50" s="357"/>
      <c r="CUH50" s="357"/>
      <c r="CUI50" s="357"/>
      <c r="CUJ50" s="357"/>
      <c r="CUK50" s="357"/>
      <c r="CUL50" s="268" t="s">
        <v>307</v>
      </c>
      <c r="CUM50" s="267"/>
      <c r="CUN50" s="357" t="e">
        <f>$C$50</f>
        <v>#N/A</v>
      </c>
      <c r="CUO50" s="357"/>
      <c r="CUP50" s="357"/>
      <c r="CUQ50" s="357"/>
      <c r="CUR50" s="357"/>
      <c r="CUS50" s="357"/>
      <c r="CUT50" s="357"/>
      <c r="CUU50" s="357"/>
      <c r="CUV50" s="357"/>
      <c r="CUW50" s="357"/>
      <c r="CUX50" s="357"/>
      <c r="CUY50" s="357"/>
      <c r="CUZ50" s="357"/>
      <c r="CVA50" s="357"/>
      <c r="CVB50" s="357"/>
      <c r="CVC50" s="357"/>
      <c r="CVD50" s="357"/>
      <c r="CVE50" s="357"/>
      <c r="CVF50" s="357"/>
      <c r="CVG50" s="357"/>
      <c r="CVH50" s="357"/>
      <c r="CVI50" s="357"/>
      <c r="CVJ50" s="357"/>
      <c r="CVK50" s="357"/>
      <c r="CVL50" s="357"/>
      <c r="CVM50" s="357"/>
      <c r="CVN50" s="357"/>
      <c r="CVO50" s="357"/>
      <c r="CVP50" s="357"/>
      <c r="CVQ50" s="357"/>
      <c r="CVR50" s="357"/>
      <c r="CVS50" s="357"/>
      <c r="CVT50" s="357"/>
      <c r="CVU50" s="357"/>
      <c r="CVV50" s="357"/>
      <c r="CVW50" s="357"/>
      <c r="CVX50" s="357"/>
      <c r="CVY50" s="357"/>
      <c r="CVZ50" s="357"/>
      <c r="CWA50" s="357"/>
      <c r="CWB50" s="357"/>
      <c r="CWC50" s="357"/>
      <c r="CWD50" s="357"/>
      <c r="CWE50" s="357"/>
      <c r="CWF50" s="357"/>
      <c r="CWG50" s="357"/>
      <c r="CWH50" s="357"/>
      <c r="CWI50" s="357"/>
      <c r="CWJ50" s="357"/>
      <c r="CWK50" s="357"/>
      <c r="CWL50" s="357"/>
      <c r="CWM50" s="357"/>
      <c r="CWN50" s="357"/>
      <c r="CWO50" s="268" t="s">
        <v>307</v>
      </c>
      <c r="CWP50" s="267"/>
      <c r="CWQ50" s="357" t="e">
        <f>$C$50</f>
        <v>#N/A</v>
      </c>
      <c r="CWR50" s="357"/>
      <c r="CWS50" s="357"/>
      <c r="CWT50" s="357"/>
      <c r="CWU50" s="357"/>
      <c r="CWV50" s="357"/>
      <c r="CWW50" s="357"/>
      <c r="CWX50" s="357"/>
      <c r="CWY50" s="357"/>
      <c r="CWZ50" s="357"/>
      <c r="CXA50" s="357"/>
      <c r="CXB50" s="357"/>
      <c r="CXC50" s="357"/>
      <c r="CXD50" s="357"/>
      <c r="CXE50" s="357"/>
      <c r="CXF50" s="357"/>
      <c r="CXG50" s="357"/>
      <c r="CXH50" s="357"/>
      <c r="CXI50" s="357"/>
      <c r="CXJ50" s="357"/>
      <c r="CXK50" s="357"/>
      <c r="CXL50" s="357"/>
      <c r="CXM50" s="357"/>
      <c r="CXN50" s="357"/>
      <c r="CXO50" s="357"/>
      <c r="CXP50" s="357"/>
      <c r="CXQ50" s="357"/>
      <c r="CXR50" s="357"/>
      <c r="CXS50" s="357"/>
      <c r="CXT50" s="357"/>
      <c r="CXU50" s="357"/>
      <c r="CXV50" s="357"/>
      <c r="CXW50" s="357"/>
      <c r="CXX50" s="357"/>
      <c r="CXY50" s="357"/>
      <c r="CXZ50" s="357"/>
      <c r="CYA50" s="357"/>
      <c r="CYB50" s="357"/>
      <c r="CYC50" s="357"/>
      <c r="CYD50" s="357"/>
      <c r="CYE50" s="357"/>
      <c r="CYF50" s="357"/>
      <c r="CYG50" s="357"/>
      <c r="CYH50" s="357"/>
      <c r="CYI50" s="357"/>
      <c r="CYJ50" s="357"/>
      <c r="CYK50" s="357"/>
      <c r="CYL50" s="357"/>
      <c r="CYM50" s="357"/>
      <c r="CYN50" s="357"/>
      <c r="CYO50" s="357"/>
      <c r="CYP50" s="357"/>
      <c r="CYQ50" s="357"/>
      <c r="CYR50" s="268" t="s">
        <v>307</v>
      </c>
      <c r="CYS50" s="267"/>
      <c r="CYT50" s="357" t="e">
        <f>$C$50</f>
        <v>#N/A</v>
      </c>
      <c r="CYU50" s="357"/>
      <c r="CYV50" s="357"/>
      <c r="CYW50" s="357"/>
      <c r="CYX50" s="357"/>
      <c r="CYY50" s="357"/>
      <c r="CYZ50" s="357"/>
      <c r="CZA50" s="357"/>
      <c r="CZB50" s="357"/>
      <c r="CZC50" s="357"/>
      <c r="CZD50" s="357"/>
      <c r="CZE50" s="357"/>
      <c r="CZF50" s="357"/>
      <c r="CZG50" s="357"/>
      <c r="CZH50" s="357"/>
      <c r="CZI50" s="357"/>
      <c r="CZJ50" s="357"/>
      <c r="CZK50" s="357"/>
      <c r="CZL50" s="357"/>
      <c r="CZM50" s="357"/>
      <c r="CZN50" s="357"/>
      <c r="CZO50" s="357"/>
      <c r="CZP50" s="357"/>
      <c r="CZQ50" s="357"/>
      <c r="CZR50" s="357"/>
      <c r="CZS50" s="357"/>
      <c r="CZT50" s="357"/>
      <c r="CZU50" s="357"/>
      <c r="CZV50" s="357"/>
      <c r="CZW50" s="357"/>
      <c r="CZX50" s="357"/>
      <c r="CZY50" s="357"/>
      <c r="CZZ50" s="357"/>
      <c r="DAA50" s="357"/>
      <c r="DAB50" s="357"/>
      <c r="DAC50" s="357"/>
      <c r="DAD50" s="357"/>
      <c r="DAE50" s="357"/>
      <c r="DAF50" s="357"/>
      <c r="DAG50" s="357"/>
      <c r="DAH50" s="357"/>
      <c r="DAI50" s="357"/>
      <c r="DAJ50" s="357"/>
      <c r="DAK50" s="357"/>
      <c r="DAL50" s="357"/>
      <c r="DAM50" s="357"/>
      <c r="DAN50" s="357"/>
      <c r="DAO50" s="357"/>
      <c r="DAP50" s="357"/>
      <c r="DAQ50" s="357"/>
      <c r="DAR50" s="357"/>
      <c r="DAS50" s="357"/>
      <c r="DAT50" s="357"/>
      <c r="DAU50" s="268" t="s">
        <v>307</v>
      </c>
      <c r="DAV50" s="267"/>
      <c r="DAW50" s="357" t="e">
        <f>$C$50</f>
        <v>#N/A</v>
      </c>
      <c r="DAX50" s="357"/>
      <c r="DAY50" s="357"/>
      <c r="DAZ50" s="357"/>
      <c r="DBA50" s="357"/>
      <c r="DBB50" s="357"/>
      <c r="DBC50" s="357"/>
      <c r="DBD50" s="357"/>
      <c r="DBE50" s="357"/>
      <c r="DBF50" s="357"/>
      <c r="DBG50" s="357"/>
      <c r="DBH50" s="357"/>
      <c r="DBI50" s="357"/>
      <c r="DBJ50" s="357"/>
      <c r="DBK50" s="357"/>
      <c r="DBL50" s="357"/>
      <c r="DBM50" s="357"/>
      <c r="DBN50" s="357"/>
      <c r="DBO50" s="357"/>
      <c r="DBP50" s="357"/>
      <c r="DBQ50" s="357"/>
      <c r="DBR50" s="357"/>
      <c r="DBS50" s="357"/>
      <c r="DBT50" s="357"/>
      <c r="DBU50" s="357"/>
      <c r="DBV50" s="357"/>
      <c r="DBW50" s="357"/>
      <c r="DBX50" s="357"/>
      <c r="DBY50" s="357"/>
      <c r="DBZ50" s="357"/>
      <c r="DCA50" s="357"/>
      <c r="DCB50" s="357"/>
      <c r="DCC50" s="357"/>
      <c r="DCD50" s="357"/>
      <c r="DCE50" s="357"/>
      <c r="DCF50" s="357"/>
      <c r="DCG50" s="357"/>
      <c r="DCH50" s="357"/>
      <c r="DCI50" s="357"/>
      <c r="DCJ50" s="357"/>
      <c r="DCK50" s="357"/>
      <c r="DCL50" s="357"/>
      <c r="DCM50" s="357"/>
      <c r="DCN50" s="357"/>
      <c r="DCO50" s="357"/>
      <c r="DCP50" s="357"/>
      <c r="DCQ50" s="357"/>
      <c r="DCR50" s="357"/>
      <c r="DCS50" s="357"/>
      <c r="DCT50" s="357"/>
      <c r="DCU50" s="357"/>
      <c r="DCV50" s="357"/>
      <c r="DCW50" s="357"/>
      <c r="DCX50" s="268" t="s">
        <v>307</v>
      </c>
      <c r="DCY50" s="267"/>
      <c r="DCZ50" s="357" t="e">
        <f>$C$50</f>
        <v>#N/A</v>
      </c>
      <c r="DDA50" s="357"/>
      <c r="DDB50" s="357"/>
      <c r="DDC50" s="357"/>
      <c r="DDD50" s="357"/>
      <c r="DDE50" s="357"/>
      <c r="DDF50" s="357"/>
      <c r="DDG50" s="357"/>
      <c r="DDH50" s="357"/>
      <c r="DDI50" s="357"/>
      <c r="DDJ50" s="357"/>
      <c r="DDK50" s="357"/>
      <c r="DDL50" s="357"/>
      <c r="DDM50" s="357"/>
      <c r="DDN50" s="357"/>
      <c r="DDO50" s="357"/>
      <c r="DDP50" s="357"/>
      <c r="DDQ50" s="357"/>
      <c r="DDR50" s="357"/>
      <c r="DDS50" s="357"/>
      <c r="DDT50" s="357"/>
      <c r="DDU50" s="357"/>
      <c r="DDV50" s="357"/>
      <c r="DDW50" s="357"/>
      <c r="DDX50" s="357"/>
      <c r="DDY50" s="357"/>
      <c r="DDZ50" s="357"/>
      <c r="DEA50" s="357"/>
      <c r="DEB50" s="357"/>
      <c r="DEC50" s="357"/>
      <c r="DED50" s="357"/>
      <c r="DEE50" s="357"/>
      <c r="DEF50" s="357"/>
      <c r="DEG50" s="357"/>
      <c r="DEH50" s="357"/>
      <c r="DEI50" s="357"/>
      <c r="DEJ50" s="357"/>
      <c r="DEK50" s="357"/>
      <c r="DEL50" s="357"/>
      <c r="DEM50" s="357"/>
      <c r="DEN50" s="357"/>
      <c r="DEO50" s="357"/>
      <c r="DEP50" s="357"/>
      <c r="DEQ50" s="357"/>
      <c r="DER50" s="357"/>
      <c r="DES50" s="357"/>
      <c r="DET50" s="357"/>
      <c r="DEU50" s="357"/>
      <c r="DEV50" s="357"/>
      <c r="DEW50" s="357"/>
      <c r="DEX50" s="357"/>
      <c r="DEY50" s="357"/>
      <c r="DEZ50" s="357"/>
      <c r="DFA50" s="268" t="s">
        <v>307</v>
      </c>
      <c r="DFB50" s="267"/>
      <c r="DFC50" s="357" t="e">
        <f>$C$50</f>
        <v>#N/A</v>
      </c>
      <c r="DFD50" s="357"/>
      <c r="DFE50" s="357"/>
      <c r="DFF50" s="357"/>
      <c r="DFG50" s="357"/>
      <c r="DFH50" s="357"/>
      <c r="DFI50" s="357"/>
      <c r="DFJ50" s="357"/>
      <c r="DFK50" s="357"/>
      <c r="DFL50" s="357"/>
      <c r="DFM50" s="357"/>
      <c r="DFN50" s="357"/>
      <c r="DFO50" s="357"/>
      <c r="DFP50" s="357"/>
      <c r="DFQ50" s="357"/>
      <c r="DFR50" s="357"/>
      <c r="DFS50" s="357"/>
      <c r="DFT50" s="357"/>
      <c r="DFU50" s="357"/>
      <c r="DFV50" s="357"/>
      <c r="DFW50" s="357"/>
      <c r="DFX50" s="357"/>
      <c r="DFY50" s="357"/>
      <c r="DFZ50" s="357"/>
      <c r="DGA50" s="357"/>
      <c r="DGB50" s="357"/>
      <c r="DGC50" s="357"/>
      <c r="DGD50" s="357"/>
      <c r="DGE50" s="357"/>
      <c r="DGF50" s="357"/>
      <c r="DGG50" s="357"/>
      <c r="DGH50" s="357"/>
      <c r="DGI50" s="357"/>
      <c r="DGJ50" s="357"/>
      <c r="DGK50" s="357"/>
      <c r="DGL50" s="357"/>
      <c r="DGM50" s="357"/>
      <c r="DGN50" s="357"/>
      <c r="DGO50" s="357"/>
      <c r="DGP50" s="357"/>
      <c r="DGQ50" s="357"/>
      <c r="DGR50" s="357"/>
      <c r="DGS50" s="357"/>
      <c r="DGT50" s="357"/>
      <c r="DGU50" s="357"/>
      <c r="DGV50" s="357"/>
      <c r="DGW50" s="357"/>
      <c r="DGX50" s="357"/>
      <c r="DGY50" s="357"/>
      <c r="DGZ50" s="357"/>
      <c r="DHA50" s="357"/>
      <c r="DHB50" s="357"/>
      <c r="DHC50" s="357"/>
      <c r="DHD50" s="268" t="s">
        <v>307</v>
      </c>
      <c r="DHE50" s="267"/>
      <c r="DHF50" s="357" t="e">
        <f>$C$50</f>
        <v>#N/A</v>
      </c>
      <c r="DHG50" s="357"/>
      <c r="DHH50" s="357"/>
      <c r="DHI50" s="357"/>
      <c r="DHJ50" s="357"/>
      <c r="DHK50" s="357"/>
      <c r="DHL50" s="357"/>
      <c r="DHM50" s="357"/>
      <c r="DHN50" s="357"/>
      <c r="DHO50" s="357"/>
      <c r="DHP50" s="357"/>
      <c r="DHQ50" s="357"/>
      <c r="DHR50" s="357"/>
      <c r="DHS50" s="357"/>
      <c r="DHT50" s="357"/>
      <c r="DHU50" s="357"/>
      <c r="DHV50" s="357"/>
      <c r="DHW50" s="357"/>
      <c r="DHX50" s="357"/>
      <c r="DHY50" s="357"/>
      <c r="DHZ50" s="357"/>
      <c r="DIA50" s="357"/>
      <c r="DIB50" s="357"/>
      <c r="DIC50" s="357"/>
      <c r="DID50" s="357"/>
      <c r="DIE50" s="357"/>
      <c r="DIF50" s="357"/>
      <c r="DIG50" s="357"/>
      <c r="DIH50" s="357"/>
      <c r="DII50" s="357"/>
      <c r="DIJ50" s="357"/>
      <c r="DIK50" s="357"/>
      <c r="DIL50" s="357"/>
      <c r="DIM50" s="357"/>
      <c r="DIN50" s="357"/>
      <c r="DIO50" s="357"/>
      <c r="DIP50" s="357"/>
      <c r="DIQ50" s="357"/>
      <c r="DIR50" s="357"/>
      <c r="DIS50" s="357"/>
      <c r="DIT50" s="357"/>
      <c r="DIU50" s="357"/>
      <c r="DIV50" s="357"/>
      <c r="DIW50" s="357"/>
      <c r="DIX50" s="357"/>
      <c r="DIY50" s="357"/>
      <c r="DIZ50" s="357"/>
      <c r="DJA50" s="357"/>
      <c r="DJB50" s="357"/>
      <c r="DJC50" s="357"/>
      <c r="DJD50" s="357"/>
      <c r="DJE50" s="357"/>
      <c r="DJF50" s="357"/>
      <c r="DJG50" s="268" t="s">
        <v>307</v>
      </c>
      <c r="DJH50" s="267"/>
      <c r="DJI50" s="357" t="e">
        <f>$C$50</f>
        <v>#N/A</v>
      </c>
      <c r="DJJ50" s="357"/>
      <c r="DJK50" s="357"/>
      <c r="DJL50" s="357"/>
      <c r="DJM50" s="357"/>
      <c r="DJN50" s="357"/>
      <c r="DJO50" s="357"/>
      <c r="DJP50" s="357"/>
      <c r="DJQ50" s="357"/>
      <c r="DJR50" s="357"/>
      <c r="DJS50" s="357"/>
      <c r="DJT50" s="357"/>
      <c r="DJU50" s="357"/>
      <c r="DJV50" s="357"/>
      <c r="DJW50" s="357"/>
      <c r="DJX50" s="357"/>
      <c r="DJY50" s="357"/>
      <c r="DJZ50" s="357"/>
      <c r="DKA50" s="357"/>
      <c r="DKB50" s="357"/>
      <c r="DKC50" s="357"/>
      <c r="DKD50" s="357"/>
      <c r="DKE50" s="357"/>
      <c r="DKF50" s="357"/>
      <c r="DKG50" s="357"/>
      <c r="DKH50" s="357"/>
      <c r="DKI50" s="357"/>
      <c r="DKJ50" s="357"/>
      <c r="DKK50" s="357"/>
      <c r="DKL50" s="357"/>
      <c r="DKM50" s="357"/>
      <c r="DKN50" s="357"/>
      <c r="DKO50" s="357"/>
      <c r="DKP50" s="357"/>
      <c r="DKQ50" s="357"/>
      <c r="DKR50" s="357"/>
      <c r="DKS50" s="357"/>
      <c r="DKT50" s="357"/>
      <c r="DKU50" s="357"/>
      <c r="DKV50" s="357"/>
      <c r="DKW50" s="357"/>
      <c r="DKX50" s="357"/>
      <c r="DKY50" s="357"/>
      <c r="DKZ50" s="357"/>
      <c r="DLA50" s="357"/>
      <c r="DLB50" s="357"/>
      <c r="DLC50" s="357"/>
      <c r="DLD50" s="357"/>
      <c r="DLE50" s="357"/>
      <c r="DLF50" s="357"/>
      <c r="DLG50" s="357"/>
      <c r="DLH50" s="357"/>
      <c r="DLI50" s="357"/>
      <c r="DLJ50" s="268" t="s">
        <v>307</v>
      </c>
      <c r="DLK50" s="267"/>
      <c r="DLL50" s="357" t="e">
        <f>$C$50</f>
        <v>#N/A</v>
      </c>
      <c r="DLM50" s="357"/>
      <c r="DLN50" s="357"/>
      <c r="DLO50" s="357"/>
      <c r="DLP50" s="357"/>
      <c r="DLQ50" s="357"/>
      <c r="DLR50" s="357"/>
      <c r="DLS50" s="357"/>
      <c r="DLT50" s="357"/>
      <c r="DLU50" s="357"/>
      <c r="DLV50" s="357"/>
      <c r="DLW50" s="357"/>
      <c r="DLX50" s="357"/>
      <c r="DLY50" s="357"/>
      <c r="DLZ50" s="357"/>
      <c r="DMA50" s="357"/>
      <c r="DMB50" s="357"/>
      <c r="DMC50" s="357"/>
      <c r="DMD50" s="357"/>
      <c r="DME50" s="357"/>
      <c r="DMF50" s="357"/>
      <c r="DMG50" s="357"/>
      <c r="DMH50" s="357"/>
      <c r="DMI50" s="357"/>
      <c r="DMJ50" s="357"/>
      <c r="DMK50" s="357"/>
      <c r="DML50" s="357"/>
      <c r="DMM50" s="357"/>
      <c r="DMN50" s="357"/>
      <c r="DMO50" s="357"/>
      <c r="DMP50" s="357"/>
      <c r="DMQ50" s="357"/>
      <c r="DMR50" s="357"/>
      <c r="DMS50" s="357"/>
      <c r="DMT50" s="357"/>
      <c r="DMU50" s="357"/>
      <c r="DMV50" s="357"/>
      <c r="DMW50" s="357"/>
      <c r="DMX50" s="357"/>
      <c r="DMY50" s="357"/>
      <c r="DMZ50" s="357"/>
      <c r="DNA50" s="357"/>
      <c r="DNB50" s="357"/>
      <c r="DNC50" s="357"/>
      <c r="DND50" s="357"/>
      <c r="DNE50" s="357"/>
      <c r="DNF50" s="357"/>
      <c r="DNG50" s="357"/>
      <c r="DNH50" s="357"/>
      <c r="DNI50" s="357"/>
      <c r="DNJ50" s="357"/>
      <c r="DNK50" s="357"/>
      <c r="DNL50" s="357"/>
      <c r="DNM50" s="268" t="s">
        <v>307</v>
      </c>
      <c r="DNN50" s="267"/>
      <c r="DNO50" s="357" t="e">
        <f>$C$50</f>
        <v>#N/A</v>
      </c>
      <c r="DNP50" s="357"/>
      <c r="DNQ50" s="357"/>
      <c r="DNR50" s="357"/>
      <c r="DNS50" s="357"/>
      <c r="DNT50" s="357"/>
      <c r="DNU50" s="357"/>
      <c r="DNV50" s="357"/>
      <c r="DNW50" s="357"/>
      <c r="DNX50" s="357"/>
      <c r="DNY50" s="357"/>
      <c r="DNZ50" s="357"/>
      <c r="DOA50" s="357"/>
      <c r="DOB50" s="357"/>
      <c r="DOC50" s="357"/>
      <c r="DOD50" s="357"/>
      <c r="DOE50" s="357"/>
      <c r="DOF50" s="357"/>
      <c r="DOG50" s="357"/>
      <c r="DOH50" s="357"/>
      <c r="DOI50" s="357"/>
      <c r="DOJ50" s="357"/>
      <c r="DOK50" s="357"/>
      <c r="DOL50" s="357"/>
      <c r="DOM50" s="357"/>
      <c r="DON50" s="357"/>
      <c r="DOO50" s="357"/>
      <c r="DOP50" s="357"/>
      <c r="DOQ50" s="357"/>
      <c r="DOR50" s="357"/>
      <c r="DOS50" s="357"/>
      <c r="DOT50" s="357"/>
      <c r="DOU50" s="357"/>
      <c r="DOV50" s="357"/>
      <c r="DOW50" s="357"/>
      <c r="DOX50" s="357"/>
      <c r="DOY50" s="357"/>
      <c r="DOZ50" s="357"/>
      <c r="DPA50" s="357"/>
      <c r="DPB50" s="357"/>
      <c r="DPC50" s="357"/>
      <c r="DPD50" s="357"/>
      <c r="DPE50" s="357"/>
      <c r="DPF50" s="357"/>
      <c r="DPG50" s="357"/>
      <c r="DPH50" s="357"/>
      <c r="DPI50" s="357"/>
      <c r="DPJ50" s="357"/>
      <c r="DPK50" s="357"/>
      <c r="DPL50" s="357"/>
      <c r="DPM50" s="357"/>
      <c r="DPN50" s="357"/>
      <c r="DPO50" s="357"/>
      <c r="DPP50" s="268" t="s">
        <v>307</v>
      </c>
      <c r="DPQ50" s="267"/>
      <c r="DPR50" s="357" t="e">
        <f>$C$50</f>
        <v>#N/A</v>
      </c>
      <c r="DPS50" s="357"/>
      <c r="DPT50" s="357"/>
      <c r="DPU50" s="357"/>
      <c r="DPV50" s="357"/>
      <c r="DPW50" s="357"/>
      <c r="DPX50" s="357"/>
      <c r="DPY50" s="357"/>
      <c r="DPZ50" s="357"/>
      <c r="DQA50" s="357"/>
      <c r="DQB50" s="357"/>
      <c r="DQC50" s="357"/>
      <c r="DQD50" s="357"/>
      <c r="DQE50" s="357"/>
      <c r="DQF50" s="357"/>
      <c r="DQG50" s="357"/>
      <c r="DQH50" s="357"/>
      <c r="DQI50" s="357"/>
      <c r="DQJ50" s="357"/>
      <c r="DQK50" s="357"/>
      <c r="DQL50" s="357"/>
      <c r="DQM50" s="357"/>
      <c r="DQN50" s="357"/>
      <c r="DQO50" s="357"/>
      <c r="DQP50" s="357"/>
      <c r="DQQ50" s="357"/>
      <c r="DQR50" s="357"/>
      <c r="DQS50" s="357"/>
      <c r="DQT50" s="357"/>
      <c r="DQU50" s="357"/>
      <c r="DQV50" s="357"/>
      <c r="DQW50" s="357"/>
      <c r="DQX50" s="357"/>
      <c r="DQY50" s="357"/>
      <c r="DQZ50" s="357"/>
      <c r="DRA50" s="357"/>
      <c r="DRB50" s="357"/>
      <c r="DRC50" s="357"/>
      <c r="DRD50" s="357"/>
      <c r="DRE50" s="357"/>
      <c r="DRF50" s="357"/>
      <c r="DRG50" s="357"/>
      <c r="DRH50" s="357"/>
      <c r="DRI50" s="357"/>
      <c r="DRJ50" s="357"/>
      <c r="DRK50" s="357"/>
      <c r="DRL50" s="357"/>
      <c r="DRM50" s="357"/>
      <c r="DRN50" s="357"/>
      <c r="DRO50" s="357"/>
      <c r="DRP50" s="357"/>
      <c r="DRQ50" s="357"/>
      <c r="DRR50" s="357"/>
      <c r="DRS50" s="268" t="s">
        <v>307</v>
      </c>
      <c r="DRT50" s="267"/>
      <c r="DRU50" s="357" t="e">
        <f>$C$50</f>
        <v>#N/A</v>
      </c>
      <c r="DRV50" s="357"/>
      <c r="DRW50" s="357"/>
      <c r="DRX50" s="357"/>
      <c r="DRY50" s="357"/>
      <c r="DRZ50" s="357"/>
      <c r="DSA50" s="357"/>
      <c r="DSB50" s="357"/>
      <c r="DSC50" s="357"/>
      <c r="DSD50" s="357"/>
      <c r="DSE50" s="357"/>
      <c r="DSF50" s="357"/>
      <c r="DSG50" s="357"/>
      <c r="DSH50" s="357"/>
      <c r="DSI50" s="357"/>
      <c r="DSJ50" s="357"/>
      <c r="DSK50" s="357"/>
      <c r="DSL50" s="357"/>
      <c r="DSM50" s="357"/>
      <c r="DSN50" s="357"/>
      <c r="DSO50" s="357"/>
      <c r="DSP50" s="357"/>
      <c r="DSQ50" s="357"/>
      <c r="DSR50" s="357"/>
      <c r="DSS50" s="357"/>
      <c r="DST50" s="357"/>
      <c r="DSU50" s="357"/>
      <c r="DSV50" s="357"/>
      <c r="DSW50" s="357"/>
      <c r="DSX50" s="357"/>
      <c r="DSY50" s="357"/>
      <c r="DSZ50" s="357"/>
      <c r="DTA50" s="357"/>
      <c r="DTB50" s="357"/>
      <c r="DTC50" s="357"/>
      <c r="DTD50" s="357"/>
      <c r="DTE50" s="357"/>
      <c r="DTF50" s="357"/>
      <c r="DTG50" s="357"/>
      <c r="DTH50" s="357"/>
      <c r="DTI50" s="357"/>
      <c r="DTJ50" s="357"/>
      <c r="DTK50" s="357"/>
      <c r="DTL50" s="357"/>
      <c r="DTM50" s="357"/>
      <c r="DTN50" s="357"/>
      <c r="DTO50" s="357"/>
      <c r="DTP50" s="357"/>
      <c r="DTQ50" s="357"/>
      <c r="DTR50" s="357"/>
      <c r="DTS50" s="357"/>
      <c r="DTT50" s="357"/>
      <c r="DTU50" s="357"/>
      <c r="DTV50" s="268" t="s">
        <v>307</v>
      </c>
      <c r="DTW50" s="267"/>
      <c r="DTX50" s="357" t="e">
        <f>$C$50</f>
        <v>#N/A</v>
      </c>
      <c r="DTY50" s="357"/>
      <c r="DTZ50" s="357"/>
      <c r="DUA50" s="357"/>
      <c r="DUB50" s="357"/>
      <c r="DUC50" s="357"/>
      <c r="DUD50" s="357"/>
      <c r="DUE50" s="357"/>
      <c r="DUF50" s="357"/>
      <c r="DUG50" s="357"/>
      <c r="DUH50" s="357"/>
      <c r="DUI50" s="357"/>
      <c r="DUJ50" s="357"/>
      <c r="DUK50" s="357"/>
      <c r="DUL50" s="357"/>
      <c r="DUM50" s="357"/>
      <c r="DUN50" s="357"/>
      <c r="DUO50" s="357"/>
      <c r="DUP50" s="357"/>
      <c r="DUQ50" s="357"/>
      <c r="DUR50" s="357"/>
      <c r="DUS50" s="357"/>
      <c r="DUT50" s="357"/>
      <c r="DUU50" s="357"/>
      <c r="DUV50" s="357"/>
      <c r="DUW50" s="357"/>
      <c r="DUX50" s="357"/>
      <c r="DUY50" s="357"/>
      <c r="DUZ50" s="357"/>
      <c r="DVA50" s="357"/>
      <c r="DVB50" s="357"/>
      <c r="DVC50" s="357"/>
      <c r="DVD50" s="357"/>
      <c r="DVE50" s="357"/>
      <c r="DVF50" s="357"/>
      <c r="DVG50" s="357"/>
      <c r="DVH50" s="357"/>
      <c r="DVI50" s="357"/>
      <c r="DVJ50" s="357"/>
      <c r="DVK50" s="357"/>
      <c r="DVL50" s="357"/>
      <c r="DVM50" s="357"/>
      <c r="DVN50" s="357"/>
      <c r="DVO50" s="357"/>
      <c r="DVP50" s="357"/>
      <c r="DVQ50" s="357"/>
      <c r="DVR50" s="357"/>
      <c r="DVS50" s="357"/>
      <c r="DVT50" s="357"/>
      <c r="DVU50" s="357"/>
      <c r="DVV50" s="357"/>
      <c r="DVW50" s="357"/>
      <c r="DVX50" s="357"/>
    </row>
    <row r="51" spans="1:3300" ht="15" customHeight="1">
      <c r="A51" s="267"/>
      <c r="B51" s="267"/>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70"/>
      <c r="AQ51" s="269"/>
      <c r="AR51" s="269"/>
      <c r="AS51" s="269"/>
      <c r="AT51" s="269"/>
      <c r="AU51" s="269"/>
      <c r="AV51" s="269"/>
      <c r="AW51" s="269"/>
      <c r="AX51" s="269"/>
      <c r="AY51" s="269"/>
      <c r="BD51" s="267"/>
      <c r="BE51" s="267"/>
      <c r="BF51" s="269"/>
      <c r="BG51" s="269"/>
      <c r="BH51" s="269"/>
      <c r="BI51" s="269"/>
      <c r="BJ51" s="269"/>
      <c r="BK51" s="269"/>
      <c r="BL51" s="269"/>
      <c r="BM51" s="269"/>
      <c r="BN51" s="269"/>
      <c r="BO51" s="269"/>
      <c r="BP51" s="269"/>
      <c r="BQ51" s="269"/>
      <c r="BR51" s="269"/>
      <c r="BS51" s="269"/>
      <c r="BT51" s="269"/>
      <c r="BU51" s="269"/>
      <c r="BV51" s="269"/>
      <c r="BW51" s="269"/>
      <c r="BX51" s="269"/>
      <c r="BY51" s="269"/>
      <c r="BZ51" s="269"/>
      <c r="CA51" s="269"/>
      <c r="CB51" s="269"/>
      <c r="CC51" s="269"/>
      <c r="CD51" s="269"/>
      <c r="CE51" s="269"/>
      <c r="CF51" s="269"/>
      <c r="CG51" s="269"/>
      <c r="CH51" s="269"/>
      <c r="CI51" s="269"/>
      <c r="CJ51" s="269"/>
      <c r="CK51" s="269"/>
      <c r="CL51" s="269"/>
      <c r="CM51" s="269"/>
      <c r="CN51" s="269"/>
      <c r="CO51" s="269"/>
      <c r="CP51" s="269"/>
      <c r="CQ51" s="269"/>
      <c r="CR51" s="269"/>
      <c r="CS51" s="270"/>
      <c r="CT51" s="269"/>
      <c r="CU51" s="269"/>
      <c r="CV51" s="269"/>
      <c r="CW51" s="269"/>
      <c r="CX51" s="269"/>
      <c r="CY51" s="269"/>
      <c r="CZ51" s="269"/>
      <c r="DA51" s="269"/>
      <c r="DB51" s="269"/>
      <c r="DG51" s="267"/>
      <c r="DH51" s="267"/>
      <c r="DI51" s="269"/>
      <c r="DJ51" s="269"/>
      <c r="DK51" s="269"/>
      <c r="DL51" s="269"/>
      <c r="DM51" s="269"/>
      <c r="DN51" s="269"/>
      <c r="DO51" s="269"/>
      <c r="DP51" s="269"/>
      <c r="DQ51" s="269"/>
      <c r="DR51" s="269"/>
      <c r="DS51" s="269"/>
      <c r="DT51" s="269"/>
      <c r="DU51" s="269"/>
      <c r="DV51" s="269"/>
      <c r="DW51" s="269"/>
      <c r="DX51" s="269"/>
      <c r="DY51" s="269"/>
      <c r="DZ51" s="269"/>
      <c r="EA51" s="269"/>
      <c r="EB51" s="269"/>
      <c r="EC51" s="269"/>
      <c r="ED51" s="269"/>
      <c r="EE51" s="269"/>
      <c r="EF51" s="269"/>
      <c r="EG51" s="269"/>
      <c r="EH51" s="269"/>
      <c r="EI51" s="269"/>
      <c r="EJ51" s="269"/>
      <c r="EK51" s="269"/>
      <c r="EL51" s="269"/>
      <c r="EM51" s="269"/>
      <c r="EN51" s="269"/>
      <c r="EO51" s="269"/>
      <c r="EP51" s="269"/>
      <c r="EQ51" s="269"/>
      <c r="ER51" s="269"/>
      <c r="ES51" s="269"/>
      <c r="ET51" s="269"/>
      <c r="EU51" s="269"/>
      <c r="EV51" s="270"/>
      <c r="EW51" s="269"/>
      <c r="EX51" s="269"/>
      <c r="EY51" s="269"/>
      <c r="EZ51" s="269"/>
      <c r="FA51" s="269"/>
      <c r="FB51" s="269"/>
      <c r="FC51" s="269"/>
      <c r="FD51" s="269"/>
      <c r="FE51" s="269"/>
      <c r="FJ51" s="267"/>
      <c r="FK51" s="267"/>
      <c r="FL51" s="269"/>
      <c r="FM51" s="269"/>
      <c r="FN51" s="269"/>
      <c r="FO51" s="269"/>
      <c r="FP51" s="269"/>
      <c r="FQ51" s="269"/>
      <c r="FR51" s="269"/>
      <c r="FS51" s="269"/>
      <c r="FT51" s="269"/>
      <c r="FU51" s="269"/>
      <c r="FV51" s="269"/>
      <c r="FW51" s="269"/>
      <c r="FX51" s="269"/>
      <c r="FY51" s="269"/>
      <c r="FZ51" s="269"/>
      <c r="GA51" s="269"/>
      <c r="GB51" s="269"/>
      <c r="GC51" s="269"/>
      <c r="GD51" s="269"/>
      <c r="GE51" s="269"/>
      <c r="GF51" s="269"/>
      <c r="GG51" s="269"/>
      <c r="GH51" s="269"/>
      <c r="GI51" s="269"/>
      <c r="GJ51" s="269"/>
      <c r="GK51" s="269"/>
      <c r="GL51" s="269"/>
      <c r="GM51" s="269"/>
      <c r="GN51" s="269"/>
      <c r="GO51" s="269"/>
      <c r="GP51" s="269"/>
      <c r="GQ51" s="269"/>
      <c r="GR51" s="269"/>
      <c r="GS51" s="269"/>
      <c r="GT51" s="269"/>
      <c r="GU51" s="269"/>
      <c r="GV51" s="269"/>
      <c r="GW51" s="269"/>
      <c r="GX51" s="269"/>
      <c r="GY51" s="270"/>
      <c r="GZ51" s="269"/>
      <c r="HA51" s="269"/>
      <c r="HB51" s="269"/>
      <c r="HC51" s="269"/>
      <c r="HD51" s="269"/>
      <c r="HE51" s="269"/>
      <c r="HF51" s="269"/>
      <c r="HG51" s="269"/>
      <c r="HH51" s="269"/>
      <c r="HM51" s="267"/>
      <c r="HN51" s="267"/>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70"/>
      <c r="JC51" s="269"/>
      <c r="JD51" s="269"/>
      <c r="JE51" s="269"/>
      <c r="JF51" s="269"/>
      <c r="JG51" s="269"/>
      <c r="JH51" s="269"/>
      <c r="JI51" s="269"/>
      <c r="JJ51" s="269"/>
      <c r="JK51" s="269"/>
      <c r="JP51" s="267"/>
      <c r="JQ51" s="267"/>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70"/>
      <c r="LF51" s="269"/>
      <c r="LG51" s="269"/>
      <c r="LH51" s="269"/>
      <c r="LI51" s="269"/>
      <c r="LJ51" s="269"/>
      <c r="LK51" s="269"/>
      <c r="LL51" s="269"/>
      <c r="LM51" s="269"/>
      <c r="LN51" s="269"/>
      <c r="LS51" s="267"/>
      <c r="LT51" s="267"/>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70"/>
      <c r="NI51" s="269"/>
      <c r="NJ51" s="269"/>
      <c r="NK51" s="269"/>
      <c r="NL51" s="269"/>
      <c r="NM51" s="269"/>
      <c r="NN51" s="269"/>
      <c r="NO51" s="269"/>
      <c r="NP51" s="269"/>
      <c r="NQ51" s="269"/>
      <c r="NV51" s="267"/>
      <c r="NW51" s="267"/>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70"/>
      <c r="PL51" s="269"/>
      <c r="PM51" s="269"/>
      <c r="PN51" s="269"/>
      <c r="PO51" s="269"/>
      <c r="PP51" s="269"/>
      <c r="PQ51" s="269"/>
      <c r="PR51" s="269"/>
      <c r="PS51" s="269"/>
      <c r="PT51" s="269"/>
      <c r="PY51" s="267"/>
      <c r="PZ51" s="267"/>
      <c r="QA51" s="269"/>
      <c r="QB51" s="269"/>
      <c r="QC51" s="269"/>
      <c r="QD51" s="269"/>
      <c r="QE51" s="269"/>
      <c r="QF51" s="269"/>
      <c r="QG51" s="269"/>
      <c r="QH51" s="269"/>
      <c r="QI51" s="269"/>
      <c r="QJ51" s="269"/>
      <c r="QK51" s="269"/>
      <c r="QL51" s="269"/>
      <c r="QM51" s="269"/>
      <c r="QN51" s="269"/>
      <c r="QO51" s="269"/>
      <c r="QP51" s="269"/>
      <c r="QQ51" s="269"/>
      <c r="QR51" s="269"/>
      <c r="QS51" s="269"/>
      <c r="QT51" s="269"/>
      <c r="QU51" s="269"/>
      <c r="QV51" s="269"/>
      <c r="QW51" s="269"/>
      <c r="QX51" s="269"/>
      <c r="QY51" s="269"/>
      <c r="QZ51" s="269"/>
      <c r="RA51" s="269"/>
      <c r="RB51" s="269"/>
      <c r="RC51" s="269"/>
      <c r="RD51" s="269"/>
      <c r="RE51" s="269"/>
      <c r="RF51" s="269"/>
      <c r="RG51" s="269"/>
      <c r="RH51" s="269"/>
      <c r="RI51" s="269"/>
      <c r="RJ51" s="269"/>
      <c r="RK51" s="269"/>
      <c r="RL51" s="269"/>
      <c r="RM51" s="269"/>
      <c r="RN51" s="270"/>
      <c r="RO51" s="269"/>
      <c r="RP51" s="269"/>
      <c r="RQ51" s="269"/>
      <c r="RR51" s="269"/>
      <c r="RS51" s="269"/>
      <c r="RT51" s="269"/>
      <c r="RU51" s="269"/>
      <c r="RV51" s="269"/>
      <c r="RW51" s="269"/>
      <c r="SB51" s="267"/>
      <c r="SC51" s="267"/>
      <c r="SD51" s="269"/>
      <c r="SE51" s="269"/>
      <c r="SF51" s="269"/>
      <c r="SG51" s="269"/>
      <c r="SH51" s="269"/>
      <c r="SI51" s="269"/>
      <c r="SJ51" s="269"/>
      <c r="SK51" s="269"/>
      <c r="SL51" s="269"/>
      <c r="SM51" s="269"/>
      <c r="SN51" s="269"/>
      <c r="SO51" s="269"/>
      <c r="SP51" s="269"/>
      <c r="SQ51" s="269"/>
      <c r="SR51" s="269"/>
      <c r="SS51" s="269"/>
      <c r="ST51" s="269"/>
      <c r="SU51" s="269"/>
      <c r="SV51" s="269"/>
      <c r="SW51" s="269"/>
      <c r="SX51" s="269"/>
      <c r="SY51" s="269"/>
      <c r="SZ51" s="269"/>
      <c r="TA51" s="269"/>
      <c r="TB51" s="269"/>
      <c r="TC51" s="269"/>
      <c r="TD51" s="269"/>
      <c r="TE51" s="269"/>
      <c r="TF51" s="269"/>
      <c r="TG51" s="269"/>
      <c r="TH51" s="269"/>
      <c r="TI51" s="269"/>
      <c r="TJ51" s="269"/>
      <c r="TK51" s="269"/>
      <c r="TL51" s="269"/>
      <c r="TM51" s="269"/>
      <c r="TN51" s="269"/>
      <c r="TO51" s="269"/>
      <c r="TP51" s="269"/>
      <c r="TQ51" s="270"/>
      <c r="TR51" s="269"/>
      <c r="TS51" s="269"/>
      <c r="TT51" s="269"/>
      <c r="TU51" s="269"/>
      <c r="TV51" s="269"/>
      <c r="TW51" s="269"/>
      <c r="TX51" s="269"/>
      <c r="TY51" s="269"/>
      <c r="TZ51" s="269"/>
      <c r="UE51" s="267"/>
      <c r="UF51" s="267"/>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69"/>
      <c r="VF51" s="269"/>
      <c r="VG51" s="269"/>
      <c r="VH51" s="269"/>
      <c r="VI51" s="269"/>
      <c r="VJ51" s="269"/>
      <c r="VK51" s="269"/>
      <c r="VL51" s="269"/>
      <c r="VM51" s="269"/>
      <c r="VN51" s="269"/>
      <c r="VO51" s="269"/>
      <c r="VP51" s="269"/>
      <c r="VQ51" s="269"/>
      <c r="VR51" s="269"/>
      <c r="VS51" s="269"/>
      <c r="VT51" s="270"/>
      <c r="VU51" s="269"/>
      <c r="VV51" s="269"/>
      <c r="VW51" s="269"/>
      <c r="VX51" s="269"/>
      <c r="VY51" s="269"/>
      <c r="VZ51" s="269"/>
      <c r="WA51" s="269"/>
      <c r="WB51" s="269"/>
      <c r="WC51" s="269"/>
      <c r="WH51" s="267"/>
      <c r="WI51" s="267"/>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69"/>
      <c r="XM51" s="269"/>
      <c r="XN51" s="269"/>
      <c r="XO51" s="269"/>
      <c r="XP51" s="269"/>
      <c r="XQ51" s="269"/>
      <c r="XR51" s="269"/>
      <c r="XS51" s="269"/>
      <c r="XT51" s="269"/>
      <c r="XU51" s="269"/>
      <c r="XV51" s="269"/>
      <c r="XW51" s="270"/>
      <c r="XX51" s="269"/>
      <c r="XY51" s="269"/>
      <c r="XZ51" s="269"/>
      <c r="YA51" s="269"/>
      <c r="YB51" s="269"/>
      <c r="YC51" s="269"/>
      <c r="YD51" s="269"/>
      <c r="YE51" s="269"/>
      <c r="YF51" s="269"/>
      <c r="YK51" s="267"/>
      <c r="YL51" s="267"/>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69"/>
      <c r="ZT51" s="269"/>
      <c r="ZU51" s="269"/>
      <c r="ZV51" s="269"/>
      <c r="ZW51" s="269"/>
      <c r="ZX51" s="269"/>
      <c r="ZY51" s="269"/>
      <c r="ZZ51" s="270"/>
      <c r="AAA51" s="269"/>
      <c r="AAB51" s="269"/>
      <c r="AAC51" s="269"/>
      <c r="AAD51" s="269"/>
      <c r="AAE51" s="269"/>
      <c r="AAF51" s="269"/>
      <c r="AAG51" s="269"/>
      <c r="AAH51" s="269"/>
      <c r="AAI51" s="269"/>
      <c r="AAN51" s="267"/>
      <c r="AAO51" s="267"/>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69"/>
      <c r="ACA51" s="269"/>
      <c r="ACB51" s="269"/>
      <c r="ACC51" s="270"/>
      <c r="ACD51" s="269"/>
      <c r="ACE51" s="269"/>
      <c r="ACF51" s="269"/>
      <c r="ACG51" s="269"/>
      <c r="ACH51" s="269"/>
      <c r="ACI51" s="269"/>
      <c r="ACJ51" s="269"/>
      <c r="ACK51" s="269"/>
      <c r="ACL51" s="269"/>
      <c r="ACQ51" s="267"/>
      <c r="ACR51" s="267"/>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70"/>
      <c r="AEG51" s="269"/>
      <c r="AEH51" s="269"/>
      <c r="AEI51" s="269"/>
      <c r="AEJ51" s="269"/>
      <c r="AEK51" s="269"/>
      <c r="AEL51" s="269"/>
      <c r="AEM51" s="269"/>
      <c r="AEN51" s="269"/>
      <c r="AEO51" s="269"/>
      <c r="AET51" s="267"/>
      <c r="AEU51" s="267"/>
      <c r="AEV51" s="269"/>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70"/>
      <c r="AGJ51" s="269"/>
      <c r="AGK51" s="269"/>
      <c r="AGL51" s="269"/>
      <c r="AGM51" s="269"/>
      <c r="AGN51" s="269"/>
      <c r="AGO51" s="269"/>
      <c r="AGP51" s="269"/>
      <c r="AGQ51" s="269"/>
      <c r="AGR51" s="269"/>
      <c r="AGW51" s="267"/>
      <c r="AGX51" s="267"/>
      <c r="AGY51" s="269"/>
      <c r="AGZ51" s="269"/>
      <c r="AHA51" s="269"/>
      <c r="AHB51" s="269"/>
      <c r="AHC51" s="269"/>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70"/>
      <c r="AIM51" s="269"/>
      <c r="AIN51" s="269"/>
      <c r="AIO51" s="269"/>
      <c r="AIP51" s="269"/>
      <c r="AIQ51" s="269"/>
      <c r="AIR51" s="269"/>
      <c r="AIS51" s="269"/>
      <c r="AIT51" s="269"/>
      <c r="AIU51" s="269"/>
      <c r="AIZ51" s="267"/>
      <c r="AJA51" s="267"/>
      <c r="AJB51" s="269"/>
      <c r="AJC51" s="269"/>
      <c r="AJD51" s="269"/>
      <c r="AJE51" s="269"/>
      <c r="AJF51" s="269"/>
      <c r="AJG51" s="269"/>
      <c r="AJH51" s="269"/>
      <c r="AJI51" s="269"/>
      <c r="AJJ51" s="269"/>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70"/>
      <c r="AKP51" s="269"/>
      <c r="AKQ51" s="269"/>
      <c r="AKR51" s="269"/>
      <c r="AKS51" s="269"/>
      <c r="AKT51" s="269"/>
      <c r="AKU51" s="269"/>
      <c r="AKV51" s="269"/>
      <c r="AKW51" s="269"/>
      <c r="AKX51" s="269"/>
      <c r="ALC51" s="267"/>
      <c r="ALD51" s="267"/>
      <c r="ALE51" s="269"/>
      <c r="ALF51" s="269"/>
      <c r="ALG51" s="269"/>
      <c r="ALH51" s="269"/>
      <c r="ALI51" s="269"/>
      <c r="ALJ51" s="269"/>
      <c r="ALK51" s="269"/>
      <c r="ALL51" s="269"/>
      <c r="ALM51" s="269"/>
      <c r="ALN51" s="269"/>
      <c r="ALO51" s="269"/>
      <c r="ALP51" s="269"/>
      <c r="ALQ51" s="269"/>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70"/>
      <c r="AMS51" s="269"/>
      <c r="AMT51" s="269"/>
      <c r="AMU51" s="269"/>
      <c r="AMV51" s="269"/>
      <c r="AMW51" s="269"/>
      <c r="AMX51" s="269"/>
      <c r="AMY51" s="269"/>
      <c r="AMZ51" s="269"/>
      <c r="ANA51" s="269"/>
      <c r="ANF51" s="267"/>
      <c r="ANG51" s="267"/>
      <c r="ANH51" s="269"/>
      <c r="ANI51" s="269"/>
      <c r="ANJ51" s="269"/>
      <c r="ANK51" s="269"/>
      <c r="ANL51" s="269"/>
      <c r="ANM51" s="269"/>
      <c r="ANN51" s="269"/>
      <c r="ANO51" s="269"/>
      <c r="ANP51" s="269"/>
      <c r="ANQ51" s="269"/>
      <c r="ANR51" s="269"/>
      <c r="ANS51" s="269"/>
      <c r="ANT51" s="269"/>
      <c r="ANU51" s="269"/>
      <c r="ANV51" s="269"/>
      <c r="ANW51" s="269"/>
      <c r="ANX51" s="269"/>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70"/>
      <c r="AOV51" s="269"/>
      <c r="AOW51" s="269"/>
      <c r="AOX51" s="269"/>
      <c r="AOY51" s="269"/>
      <c r="AOZ51" s="269"/>
      <c r="APA51" s="269"/>
      <c r="APB51" s="269"/>
      <c r="APC51" s="269"/>
      <c r="APD51" s="269"/>
      <c r="API51" s="267"/>
      <c r="APJ51" s="267"/>
      <c r="APK51" s="269"/>
      <c r="APL51" s="269"/>
      <c r="APM51" s="269"/>
      <c r="APN51" s="269"/>
      <c r="APO51" s="269"/>
      <c r="APP51" s="269"/>
      <c r="APQ51" s="269"/>
      <c r="APR51" s="269"/>
      <c r="APS51" s="269"/>
      <c r="APT51" s="269"/>
      <c r="APU51" s="269"/>
      <c r="APV51" s="269"/>
      <c r="APW51" s="269"/>
      <c r="APX51" s="269"/>
      <c r="APY51" s="269"/>
      <c r="APZ51" s="269"/>
      <c r="AQA51" s="269"/>
      <c r="AQB51" s="269"/>
      <c r="AQC51" s="269"/>
      <c r="AQD51" s="269"/>
      <c r="AQE51" s="269"/>
      <c r="AQF51" s="269"/>
      <c r="AQG51" s="269"/>
      <c r="AQH51" s="269"/>
      <c r="AQI51" s="269"/>
      <c r="AQJ51" s="269"/>
      <c r="AQK51" s="269"/>
      <c r="AQL51" s="269"/>
      <c r="AQM51" s="269"/>
      <c r="AQN51" s="269"/>
      <c r="AQO51" s="269"/>
      <c r="AQP51" s="269"/>
      <c r="AQQ51" s="269"/>
      <c r="AQR51" s="269"/>
      <c r="AQS51" s="269"/>
      <c r="AQT51" s="269"/>
      <c r="AQU51" s="269"/>
      <c r="AQV51" s="269"/>
      <c r="AQW51" s="269"/>
      <c r="AQX51" s="270"/>
      <c r="AQY51" s="269"/>
      <c r="AQZ51" s="269"/>
      <c r="ARA51" s="269"/>
      <c r="ARB51" s="269"/>
      <c r="ARC51" s="269"/>
      <c r="ARD51" s="269"/>
      <c r="ARE51" s="269"/>
      <c r="ARF51" s="269"/>
      <c r="ARG51" s="269"/>
      <c r="ARL51" s="267"/>
      <c r="ARM51" s="267"/>
      <c r="ARN51" s="269"/>
      <c r="ARO51" s="269"/>
      <c r="ARP51" s="269"/>
      <c r="ARQ51" s="269"/>
      <c r="ARR51" s="269"/>
      <c r="ARS51" s="269"/>
      <c r="ART51" s="269"/>
      <c r="ARU51" s="269"/>
      <c r="ARV51" s="269"/>
      <c r="ARW51" s="269"/>
      <c r="ARX51" s="269"/>
      <c r="ARY51" s="269"/>
      <c r="ARZ51" s="269"/>
      <c r="ASA51" s="269"/>
      <c r="ASB51" s="269"/>
      <c r="ASC51" s="269"/>
      <c r="ASD51" s="269"/>
      <c r="ASE51" s="269"/>
      <c r="ASF51" s="269"/>
      <c r="ASG51" s="269"/>
      <c r="ASH51" s="269"/>
      <c r="ASI51" s="269"/>
      <c r="ASJ51" s="269"/>
      <c r="ASK51" s="269"/>
      <c r="ASL51" s="269"/>
      <c r="ASM51" s="269"/>
      <c r="ASN51" s="269"/>
      <c r="ASO51" s="269"/>
      <c r="ASP51" s="269"/>
      <c r="ASQ51" s="269"/>
      <c r="ASR51" s="269"/>
      <c r="ASS51" s="269"/>
      <c r="AST51" s="269"/>
      <c r="ASU51" s="269"/>
      <c r="ASV51" s="269"/>
      <c r="ASW51" s="269"/>
      <c r="ASX51" s="269"/>
      <c r="ASY51" s="269"/>
      <c r="ASZ51" s="269"/>
      <c r="ATA51" s="270"/>
      <c r="ATB51" s="269"/>
      <c r="ATC51" s="269"/>
      <c r="ATD51" s="269"/>
      <c r="ATE51" s="269"/>
      <c r="ATF51" s="269"/>
      <c r="ATG51" s="269"/>
      <c r="ATH51" s="269"/>
      <c r="ATI51" s="269"/>
      <c r="ATJ51" s="269"/>
      <c r="ATO51" s="267"/>
      <c r="ATP51" s="267"/>
      <c r="ATQ51" s="269"/>
      <c r="ATR51" s="269"/>
      <c r="ATS51" s="269"/>
      <c r="ATT51" s="269"/>
      <c r="ATU51" s="269"/>
      <c r="ATV51" s="269"/>
      <c r="ATW51" s="269"/>
      <c r="ATX51" s="269"/>
      <c r="ATY51" s="269"/>
      <c r="ATZ51" s="269"/>
      <c r="AUA51" s="269"/>
      <c r="AUB51" s="269"/>
      <c r="AUC51" s="269"/>
      <c r="AUD51" s="269"/>
      <c r="AUE51" s="269"/>
      <c r="AUF51" s="269"/>
      <c r="AUG51" s="269"/>
      <c r="AUH51" s="269"/>
      <c r="AUI51" s="269"/>
      <c r="AUJ51" s="269"/>
      <c r="AUK51" s="269"/>
      <c r="AUL51" s="269"/>
      <c r="AUM51" s="269"/>
      <c r="AUN51" s="269"/>
      <c r="AUO51" s="269"/>
      <c r="AUP51" s="269"/>
      <c r="AUQ51" s="269"/>
      <c r="AUR51" s="269"/>
      <c r="AUS51" s="269"/>
      <c r="AUT51" s="269"/>
      <c r="AUU51" s="269"/>
      <c r="AUV51" s="269"/>
      <c r="AUW51" s="269"/>
      <c r="AUX51" s="269"/>
      <c r="AUY51" s="269"/>
      <c r="AUZ51" s="269"/>
      <c r="AVA51" s="269"/>
      <c r="AVB51" s="269"/>
      <c r="AVC51" s="269"/>
      <c r="AVD51" s="270"/>
      <c r="AVE51" s="269"/>
      <c r="AVF51" s="269"/>
      <c r="AVG51" s="269"/>
      <c r="AVH51" s="269"/>
      <c r="AVI51" s="269"/>
      <c r="AVJ51" s="269"/>
      <c r="AVK51" s="269"/>
      <c r="AVL51" s="269"/>
      <c r="AVM51" s="269"/>
      <c r="AVR51" s="267"/>
      <c r="AVS51" s="267"/>
      <c r="AVT51" s="269"/>
      <c r="AVU51" s="269"/>
      <c r="AVV51" s="269"/>
      <c r="AVW51" s="269"/>
      <c r="AVX51" s="269"/>
      <c r="AVY51" s="269"/>
      <c r="AVZ51" s="269"/>
      <c r="AWA51" s="269"/>
      <c r="AWB51" s="269"/>
      <c r="AWC51" s="269"/>
      <c r="AWD51" s="269"/>
      <c r="AWE51" s="269"/>
      <c r="AWF51" s="269"/>
      <c r="AWG51" s="269"/>
      <c r="AWH51" s="269"/>
      <c r="AWI51" s="269"/>
      <c r="AWJ51" s="269"/>
      <c r="AWK51" s="269"/>
      <c r="AWL51" s="269"/>
      <c r="AWM51" s="269"/>
      <c r="AWN51" s="269"/>
      <c r="AWO51" s="269"/>
      <c r="AWP51" s="269"/>
      <c r="AWQ51" s="269"/>
      <c r="AWR51" s="269"/>
      <c r="AWS51" s="269"/>
      <c r="AWT51" s="269"/>
      <c r="AWU51" s="269"/>
      <c r="AWV51" s="269"/>
      <c r="AWW51" s="269"/>
      <c r="AWX51" s="269"/>
      <c r="AWY51" s="269"/>
      <c r="AWZ51" s="269"/>
      <c r="AXA51" s="269"/>
      <c r="AXB51" s="269"/>
      <c r="AXC51" s="269"/>
      <c r="AXD51" s="269"/>
      <c r="AXE51" s="269"/>
      <c r="AXF51" s="269"/>
      <c r="AXG51" s="270"/>
      <c r="AXH51" s="269"/>
      <c r="AXI51" s="269"/>
      <c r="AXJ51" s="269"/>
      <c r="AXK51" s="269"/>
      <c r="AXL51" s="269"/>
      <c r="AXM51" s="269"/>
      <c r="AXN51" s="269"/>
      <c r="AXO51" s="269"/>
      <c r="AXP51" s="269"/>
      <c r="AXU51" s="267"/>
      <c r="AXV51" s="267"/>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69"/>
      <c r="AYS51" s="269"/>
      <c r="AYT51" s="269"/>
      <c r="AYU51" s="269"/>
      <c r="AYV51" s="269"/>
      <c r="AYW51" s="269"/>
      <c r="AYX51" s="269"/>
      <c r="AYY51" s="269"/>
      <c r="AYZ51" s="269"/>
      <c r="AZA51" s="269"/>
      <c r="AZB51" s="269"/>
      <c r="AZC51" s="269"/>
      <c r="AZD51" s="269"/>
      <c r="AZE51" s="269"/>
      <c r="AZF51" s="269"/>
      <c r="AZG51" s="269"/>
      <c r="AZH51" s="269"/>
      <c r="AZI51" s="269"/>
      <c r="AZJ51" s="270"/>
      <c r="AZK51" s="269"/>
      <c r="AZL51" s="269"/>
      <c r="AZM51" s="269"/>
      <c r="AZN51" s="269"/>
      <c r="AZO51" s="269"/>
      <c r="AZP51" s="269"/>
      <c r="AZQ51" s="269"/>
      <c r="AZR51" s="269"/>
      <c r="AZS51" s="269"/>
      <c r="AZX51" s="267"/>
      <c r="AZY51" s="267"/>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69"/>
      <c r="BAZ51" s="269"/>
      <c r="BBA51" s="269"/>
      <c r="BBB51" s="269"/>
      <c r="BBC51" s="269"/>
      <c r="BBD51" s="269"/>
      <c r="BBE51" s="269"/>
      <c r="BBF51" s="269"/>
      <c r="BBG51" s="269"/>
      <c r="BBH51" s="269"/>
      <c r="BBI51" s="269"/>
      <c r="BBJ51" s="269"/>
      <c r="BBK51" s="269"/>
      <c r="BBL51" s="269"/>
      <c r="BBM51" s="270"/>
      <c r="BBN51" s="269"/>
      <c r="BBO51" s="269"/>
      <c r="BBP51" s="269"/>
      <c r="BBQ51" s="269"/>
      <c r="BBR51" s="269"/>
      <c r="BBS51" s="269"/>
      <c r="BBT51" s="269"/>
      <c r="BBU51" s="269"/>
      <c r="BBV51" s="269"/>
      <c r="BCA51" s="267"/>
      <c r="BCB51" s="267"/>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69"/>
      <c r="BDG51" s="269"/>
      <c r="BDH51" s="269"/>
      <c r="BDI51" s="269"/>
      <c r="BDJ51" s="269"/>
      <c r="BDK51" s="269"/>
      <c r="BDL51" s="269"/>
      <c r="BDM51" s="269"/>
      <c r="BDN51" s="269"/>
      <c r="BDO51" s="269"/>
      <c r="BDP51" s="270"/>
      <c r="BDQ51" s="269"/>
      <c r="BDR51" s="269"/>
      <c r="BDS51" s="269"/>
      <c r="BDT51" s="269"/>
      <c r="BDU51" s="269"/>
      <c r="BDV51" s="269"/>
      <c r="BDW51" s="269"/>
      <c r="BDX51" s="269"/>
      <c r="BDY51" s="269"/>
      <c r="BED51" s="267"/>
      <c r="BEE51" s="267"/>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69"/>
      <c r="BFN51" s="269"/>
      <c r="BFO51" s="269"/>
      <c r="BFP51" s="269"/>
      <c r="BFQ51" s="269"/>
      <c r="BFR51" s="269"/>
      <c r="BFS51" s="270"/>
      <c r="BFT51" s="269"/>
      <c r="BFU51" s="269"/>
      <c r="BFV51" s="269"/>
      <c r="BFW51" s="269"/>
      <c r="BFX51" s="269"/>
      <c r="BFY51" s="269"/>
      <c r="BFZ51" s="269"/>
      <c r="BGA51" s="269"/>
      <c r="BGB51" s="269"/>
      <c r="BGG51" s="267"/>
      <c r="BGH51" s="267"/>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69"/>
      <c r="BHU51" s="269"/>
      <c r="BHV51" s="270"/>
      <c r="BHW51" s="269"/>
      <c r="BHX51" s="269"/>
      <c r="BHY51" s="269"/>
      <c r="BHZ51" s="269"/>
      <c r="BIA51" s="269"/>
      <c r="BIB51" s="269"/>
      <c r="BIC51" s="269"/>
      <c r="BID51" s="269"/>
      <c r="BIE51" s="269"/>
      <c r="BIJ51" s="267"/>
      <c r="BIK51" s="267"/>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70"/>
      <c r="BJZ51" s="269"/>
      <c r="BKA51" s="269"/>
      <c r="BKB51" s="269"/>
      <c r="BKC51" s="269"/>
      <c r="BKD51" s="269"/>
      <c r="BKE51" s="269"/>
      <c r="BKF51" s="269"/>
      <c r="BKG51" s="269"/>
      <c r="BKH51" s="269"/>
      <c r="BKM51" s="267"/>
      <c r="BKN51" s="267"/>
      <c r="BKO51" s="269"/>
      <c r="BKP51" s="269"/>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70"/>
      <c r="BMC51" s="269"/>
      <c r="BMD51" s="269"/>
      <c r="BME51" s="269"/>
      <c r="BMF51" s="269"/>
      <c r="BMG51" s="269"/>
      <c r="BMH51" s="269"/>
      <c r="BMI51" s="269"/>
      <c r="BMJ51" s="269"/>
      <c r="BMK51" s="269"/>
      <c r="BMP51" s="267"/>
      <c r="BMQ51" s="267"/>
      <c r="BMR51" s="269"/>
      <c r="BMS51" s="269"/>
      <c r="BMT51" s="269"/>
      <c r="BMU51" s="269"/>
      <c r="BMV51" s="269"/>
      <c r="BMW51" s="269"/>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70"/>
      <c r="BOF51" s="269"/>
      <c r="BOG51" s="269"/>
      <c r="BOH51" s="269"/>
      <c r="BOI51" s="269"/>
      <c r="BOJ51" s="269"/>
      <c r="BOK51" s="269"/>
      <c r="BOL51" s="269"/>
      <c r="BOM51" s="269"/>
      <c r="BON51" s="269"/>
      <c r="BOS51" s="267"/>
      <c r="BOT51" s="267"/>
      <c r="BOU51" s="269"/>
      <c r="BOV51" s="269"/>
      <c r="BOW51" s="269"/>
      <c r="BOX51" s="269"/>
      <c r="BOY51" s="269"/>
      <c r="BOZ51" s="269"/>
      <c r="BPA51" s="269"/>
      <c r="BPB51" s="269"/>
      <c r="BPC51" s="269"/>
      <c r="BPD51" s="269"/>
      <c r="BPE51" s="269"/>
      <c r="BPF51" s="269"/>
      <c r="BPG51" s="269"/>
      <c r="BPH51" s="269"/>
      <c r="BPI51" s="269"/>
      <c r="BPJ51" s="269"/>
      <c r="BPK51" s="269"/>
      <c r="BPL51" s="269"/>
      <c r="BPM51" s="269"/>
      <c r="BPN51" s="269"/>
      <c r="BPO51" s="269"/>
      <c r="BPP51" s="269"/>
      <c r="BPQ51" s="269"/>
      <c r="BPR51" s="269"/>
      <c r="BPS51" s="269"/>
      <c r="BPT51" s="269"/>
      <c r="BPU51" s="269"/>
      <c r="BPV51" s="269"/>
      <c r="BPW51" s="269"/>
      <c r="BPX51" s="269"/>
      <c r="BPY51" s="269"/>
      <c r="BPZ51" s="269"/>
      <c r="BQA51" s="269"/>
      <c r="BQB51" s="269"/>
      <c r="BQC51" s="269"/>
      <c r="BQD51" s="269"/>
      <c r="BQE51" s="269"/>
      <c r="BQF51" s="269"/>
      <c r="BQG51" s="269"/>
      <c r="BQH51" s="270"/>
      <c r="BQI51" s="269"/>
      <c r="BQJ51" s="269"/>
      <c r="BQK51" s="269"/>
      <c r="BQL51" s="269"/>
      <c r="BQM51" s="269"/>
      <c r="BQN51" s="269"/>
      <c r="BQO51" s="269"/>
      <c r="BQP51" s="269"/>
      <c r="BQQ51" s="269"/>
      <c r="BQV51" s="267"/>
      <c r="BQW51" s="267"/>
      <c r="BQX51" s="269"/>
      <c r="BQY51" s="269"/>
      <c r="BQZ51" s="269"/>
      <c r="BRA51" s="269"/>
      <c r="BRB51" s="269"/>
      <c r="BRC51" s="269"/>
      <c r="BRD51" s="269"/>
      <c r="BRE51" s="269"/>
      <c r="BRF51" s="269"/>
      <c r="BRG51" s="269"/>
      <c r="BRH51" s="269"/>
      <c r="BRI51" s="269"/>
      <c r="BRJ51" s="269"/>
      <c r="BRK51" s="269"/>
      <c r="BRL51" s="269"/>
      <c r="BRM51" s="269"/>
      <c r="BRN51" s="269"/>
      <c r="BRO51" s="269"/>
      <c r="BRP51" s="269"/>
      <c r="BRQ51" s="269"/>
      <c r="BRR51" s="269"/>
      <c r="BRS51" s="269"/>
      <c r="BRT51" s="269"/>
      <c r="BRU51" s="269"/>
      <c r="BRV51" s="269"/>
      <c r="BRW51" s="269"/>
      <c r="BRX51" s="269"/>
      <c r="BRY51" s="269"/>
      <c r="BRZ51" s="269"/>
      <c r="BSA51" s="269"/>
      <c r="BSB51" s="269"/>
      <c r="BSC51" s="269"/>
      <c r="BSD51" s="269"/>
      <c r="BSE51" s="269"/>
      <c r="BSF51" s="269"/>
      <c r="BSG51" s="269"/>
      <c r="BSH51" s="269"/>
      <c r="BSI51" s="269"/>
      <c r="BSJ51" s="269"/>
      <c r="BSK51" s="270"/>
      <c r="BSL51" s="269"/>
      <c r="BSM51" s="269"/>
      <c r="BSN51" s="269"/>
      <c r="BSO51" s="269"/>
      <c r="BSP51" s="269"/>
      <c r="BSQ51" s="269"/>
      <c r="BSR51" s="269"/>
      <c r="BSS51" s="269"/>
      <c r="BST51" s="269"/>
      <c r="BSY51" s="267"/>
      <c r="BSZ51" s="267"/>
      <c r="BTA51" s="269"/>
      <c r="BTB51" s="269"/>
      <c r="BTC51" s="269"/>
      <c r="BTD51" s="269"/>
      <c r="BTE51" s="269"/>
      <c r="BTF51" s="269"/>
      <c r="BTG51" s="269"/>
      <c r="BTH51" s="269"/>
      <c r="BTI51" s="269"/>
      <c r="BTJ51" s="269"/>
      <c r="BTK51" s="269"/>
      <c r="BTL51" s="269"/>
      <c r="BTM51" s="269"/>
      <c r="BTN51" s="269"/>
      <c r="BTO51" s="269"/>
      <c r="BTP51" s="269"/>
      <c r="BTQ51" s="269"/>
      <c r="BTR51" s="269"/>
      <c r="BTS51" s="269"/>
      <c r="BTT51" s="269"/>
      <c r="BTU51" s="269"/>
      <c r="BTV51" s="269"/>
      <c r="BTW51" s="269"/>
      <c r="BTX51" s="269"/>
      <c r="BTY51" s="269"/>
      <c r="BTZ51" s="269"/>
      <c r="BUA51" s="269"/>
      <c r="BUB51" s="269"/>
      <c r="BUC51" s="269"/>
      <c r="BUD51" s="269"/>
      <c r="BUE51" s="269"/>
      <c r="BUF51" s="269"/>
      <c r="BUG51" s="269"/>
      <c r="BUH51" s="269"/>
      <c r="BUI51" s="269"/>
      <c r="BUJ51" s="269"/>
      <c r="BUK51" s="269"/>
      <c r="BUL51" s="269"/>
      <c r="BUM51" s="269"/>
      <c r="BUN51" s="270"/>
      <c r="BUO51" s="269"/>
      <c r="BUP51" s="269"/>
      <c r="BUQ51" s="269"/>
      <c r="BUR51" s="269"/>
      <c r="BUS51" s="269"/>
      <c r="BUT51" s="269"/>
      <c r="BUU51" s="269"/>
      <c r="BUV51" s="269"/>
      <c r="BUW51" s="269"/>
      <c r="BVB51" s="267"/>
      <c r="BVC51" s="267"/>
      <c r="BVD51" s="269"/>
      <c r="BVE51" s="269"/>
      <c r="BVF51" s="269"/>
      <c r="BVG51" s="269"/>
      <c r="BVH51" s="269"/>
      <c r="BVI51" s="269"/>
      <c r="BVJ51" s="269"/>
      <c r="BVK51" s="269"/>
      <c r="BVL51" s="269"/>
      <c r="BVM51" s="269"/>
      <c r="BVN51" s="269"/>
      <c r="BVO51" s="269"/>
      <c r="BVP51" s="269"/>
      <c r="BVQ51" s="269"/>
      <c r="BVR51" s="269"/>
      <c r="BVS51" s="269"/>
      <c r="BVT51" s="269"/>
      <c r="BVU51" s="269"/>
      <c r="BVV51" s="269"/>
      <c r="BVW51" s="269"/>
      <c r="BVX51" s="269"/>
      <c r="BVY51" s="269"/>
      <c r="BVZ51" s="269"/>
      <c r="BWA51" s="269"/>
      <c r="BWB51" s="269"/>
      <c r="BWC51" s="269"/>
      <c r="BWD51" s="269"/>
      <c r="BWE51" s="269"/>
      <c r="BWF51" s="269"/>
      <c r="BWG51" s="269"/>
      <c r="BWH51" s="269"/>
      <c r="BWI51" s="269"/>
      <c r="BWJ51" s="269"/>
      <c r="BWK51" s="269"/>
      <c r="BWL51" s="269"/>
      <c r="BWM51" s="269"/>
      <c r="BWN51" s="269"/>
      <c r="BWO51" s="269"/>
      <c r="BWP51" s="269"/>
      <c r="BWQ51" s="270"/>
      <c r="BWR51" s="269"/>
      <c r="BWS51" s="269"/>
      <c r="BWT51" s="269"/>
      <c r="BWU51" s="269"/>
      <c r="BWV51" s="269"/>
      <c r="BWW51" s="269"/>
      <c r="BWX51" s="269"/>
      <c r="BWY51" s="269"/>
      <c r="BWZ51" s="269"/>
      <c r="BXE51" s="267"/>
      <c r="BXF51" s="267"/>
      <c r="BXG51" s="269"/>
      <c r="BXH51" s="269"/>
      <c r="BXI51" s="269"/>
      <c r="BXJ51" s="269"/>
      <c r="BXK51" s="269"/>
      <c r="BXL51" s="269"/>
      <c r="BXM51" s="269"/>
      <c r="BXN51" s="269"/>
      <c r="BXO51" s="269"/>
      <c r="BXP51" s="269"/>
      <c r="BXQ51" s="269"/>
      <c r="BXR51" s="269"/>
      <c r="BXS51" s="269"/>
      <c r="BXT51" s="269"/>
      <c r="BXU51" s="269"/>
      <c r="BXV51" s="269"/>
      <c r="BXW51" s="269"/>
      <c r="BXX51" s="269"/>
      <c r="BXY51" s="269"/>
      <c r="BXZ51" s="269"/>
      <c r="BYA51" s="269"/>
      <c r="BYB51" s="269"/>
      <c r="BYC51" s="269"/>
      <c r="BYD51" s="269"/>
      <c r="BYE51" s="269"/>
      <c r="BYF51" s="269"/>
      <c r="BYG51" s="269"/>
      <c r="BYH51" s="269"/>
      <c r="BYI51" s="269"/>
      <c r="BYJ51" s="269"/>
      <c r="BYK51" s="269"/>
      <c r="BYL51" s="269"/>
      <c r="BYM51" s="269"/>
      <c r="BYN51" s="269"/>
      <c r="BYO51" s="269"/>
      <c r="BYP51" s="269"/>
      <c r="BYQ51" s="269"/>
      <c r="BYR51" s="269"/>
      <c r="BYS51" s="269"/>
      <c r="BYT51" s="270"/>
      <c r="BYU51" s="269"/>
      <c r="BYV51" s="269"/>
      <c r="BYW51" s="269"/>
      <c r="BYX51" s="269"/>
      <c r="BYY51" s="269"/>
      <c r="BYZ51" s="269"/>
      <c r="BZA51" s="269"/>
      <c r="BZB51" s="269"/>
      <c r="BZC51" s="269"/>
      <c r="BZH51" s="267"/>
      <c r="BZI51" s="267"/>
      <c r="BZJ51" s="269"/>
      <c r="BZK51" s="269"/>
      <c r="BZL51" s="269"/>
      <c r="BZM51" s="269"/>
      <c r="BZN51" s="269"/>
      <c r="BZO51" s="269"/>
      <c r="BZP51" s="269"/>
      <c r="BZQ51" s="269"/>
      <c r="BZR51" s="269"/>
      <c r="BZS51" s="269"/>
      <c r="BZT51" s="269"/>
      <c r="BZU51" s="269"/>
      <c r="BZV51" s="269"/>
      <c r="BZW51" s="269"/>
      <c r="BZX51" s="269"/>
      <c r="BZY51" s="269"/>
      <c r="BZZ51" s="269"/>
      <c r="CAA51" s="269"/>
      <c r="CAB51" s="269"/>
      <c r="CAC51" s="269"/>
      <c r="CAD51" s="269"/>
      <c r="CAE51" s="269"/>
      <c r="CAF51" s="269"/>
      <c r="CAG51" s="269"/>
      <c r="CAH51" s="269"/>
      <c r="CAI51" s="269"/>
      <c r="CAJ51" s="269"/>
      <c r="CAK51" s="269"/>
      <c r="CAL51" s="269"/>
      <c r="CAM51" s="269"/>
      <c r="CAN51" s="269"/>
      <c r="CAO51" s="269"/>
      <c r="CAP51" s="269"/>
      <c r="CAQ51" s="269"/>
      <c r="CAR51" s="269"/>
      <c r="CAS51" s="269"/>
      <c r="CAT51" s="269"/>
      <c r="CAU51" s="269"/>
      <c r="CAV51" s="269"/>
      <c r="CAW51" s="270"/>
      <c r="CAX51" s="269"/>
      <c r="CAY51" s="269"/>
      <c r="CAZ51" s="269"/>
      <c r="CBA51" s="269"/>
      <c r="CBB51" s="269"/>
      <c r="CBC51" s="269"/>
      <c r="CBD51" s="269"/>
      <c r="CBE51" s="269"/>
      <c r="CBF51" s="269"/>
      <c r="CBK51" s="267"/>
      <c r="CBL51" s="267"/>
      <c r="CBM51" s="269"/>
      <c r="CBN51" s="269"/>
      <c r="CBO51" s="269"/>
      <c r="CBP51" s="269"/>
      <c r="CBQ51" s="269"/>
      <c r="CBR51" s="269"/>
      <c r="CBS51" s="269"/>
      <c r="CBT51" s="269"/>
      <c r="CBU51" s="269"/>
      <c r="CBV51" s="269"/>
      <c r="CBW51" s="269"/>
      <c r="CBX51" s="269"/>
      <c r="CBY51" s="269"/>
      <c r="CBZ51" s="269"/>
      <c r="CCA51" s="269"/>
      <c r="CCB51" s="269"/>
      <c r="CCC51" s="269"/>
      <c r="CCD51" s="269"/>
      <c r="CCE51" s="269"/>
      <c r="CCF51" s="269"/>
      <c r="CCG51" s="269"/>
      <c r="CCH51" s="269"/>
      <c r="CCI51" s="269"/>
      <c r="CCJ51" s="269"/>
      <c r="CCK51" s="269"/>
      <c r="CCL51" s="269"/>
      <c r="CCM51" s="269"/>
      <c r="CCN51" s="269"/>
      <c r="CCO51" s="269"/>
      <c r="CCP51" s="269"/>
      <c r="CCQ51" s="269"/>
      <c r="CCR51" s="269"/>
      <c r="CCS51" s="269"/>
      <c r="CCT51" s="269"/>
      <c r="CCU51" s="269"/>
      <c r="CCV51" s="269"/>
      <c r="CCW51" s="269"/>
      <c r="CCX51" s="269"/>
      <c r="CCY51" s="269"/>
      <c r="CCZ51" s="270"/>
      <c r="CDA51" s="269"/>
      <c r="CDB51" s="269"/>
      <c r="CDC51" s="269"/>
      <c r="CDD51" s="269"/>
      <c r="CDE51" s="269"/>
      <c r="CDF51" s="269"/>
      <c r="CDG51" s="269"/>
      <c r="CDH51" s="269"/>
      <c r="CDI51" s="269"/>
      <c r="CDN51" s="267"/>
      <c r="CDO51" s="267"/>
      <c r="CDP51" s="269"/>
      <c r="CDQ51" s="269"/>
      <c r="CDR51" s="269"/>
      <c r="CDS51" s="269"/>
      <c r="CDT51" s="269"/>
      <c r="CDU51" s="269"/>
      <c r="CDV51" s="269"/>
      <c r="CDW51" s="269"/>
      <c r="CDX51" s="269"/>
      <c r="CDY51" s="269"/>
      <c r="CDZ51" s="269"/>
      <c r="CEA51" s="269"/>
      <c r="CEB51" s="269"/>
      <c r="CEC51" s="269"/>
      <c r="CED51" s="269"/>
      <c r="CEE51" s="269"/>
      <c r="CEF51" s="269"/>
      <c r="CEG51" s="269"/>
      <c r="CEH51" s="269"/>
      <c r="CEI51" s="269"/>
      <c r="CEJ51" s="269"/>
      <c r="CEK51" s="269"/>
      <c r="CEL51" s="269"/>
      <c r="CEM51" s="269"/>
      <c r="CEN51" s="269"/>
      <c r="CEO51" s="269"/>
      <c r="CEP51" s="269"/>
      <c r="CEQ51" s="269"/>
      <c r="CER51" s="269"/>
      <c r="CES51" s="269"/>
      <c r="CET51" s="269"/>
      <c r="CEU51" s="269"/>
      <c r="CEV51" s="269"/>
      <c r="CEW51" s="269"/>
      <c r="CEX51" s="269"/>
      <c r="CEY51" s="269"/>
      <c r="CEZ51" s="269"/>
      <c r="CFA51" s="269"/>
      <c r="CFB51" s="269"/>
      <c r="CFC51" s="270"/>
      <c r="CFD51" s="269"/>
      <c r="CFE51" s="269"/>
      <c r="CFF51" s="269"/>
      <c r="CFG51" s="269"/>
      <c r="CFH51" s="269"/>
      <c r="CFI51" s="269"/>
      <c r="CFJ51" s="269"/>
      <c r="CFK51" s="269"/>
      <c r="CFL51" s="269"/>
      <c r="CFQ51" s="267"/>
      <c r="CFR51" s="267"/>
      <c r="CFS51" s="269"/>
      <c r="CFT51" s="269"/>
      <c r="CFU51" s="269"/>
      <c r="CFV51" s="269"/>
      <c r="CFW51" s="269"/>
      <c r="CFX51" s="269"/>
      <c r="CFY51" s="269"/>
      <c r="CFZ51" s="269"/>
      <c r="CGA51" s="269"/>
      <c r="CGB51" s="269"/>
      <c r="CGC51" s="269"/>
      <c r="CGD51" s="269"/>
      <c r="CGE51" s="269"/>
      <c r="CGF51" s="269"/>
      <c r="CGG51" s="269"/>
      <c r="CGH51" s="269"/>
      <c r="CGI51" s="269"/>
      <c r="CGJ51" s="269"/>
      <c r="CGK51" s="269"/>
      <c r="CGL51" s="269"/>
      <c r="CGM51" s="269"/>
      <c r="CGN51" s="269"/>
      <c r="CGO51" s="269"/>
      <c r="CGP51" s="269"/>
      <c r="CGQ51" s="269"/>
      <c r="CGR51" s="269"/>
      <c r="CGS51" s="269"/>
      <c r="CGT51" s="269"/>
      <c r="CGU51" s="269"/>
      <c r="CGV51" s="269"/>
      <c r="CGW51" s="269"/>
      <c r="CGX51" s="269"/>
      <c r="CGY51" s="269"/>
      <c r="CGZ51" s="269"/>
      <c r="CHA51" s="269"/>
      <c r="CHB51" s="269"/>
      <c r="CHC51" s="269"/>
      <c r="CHD51" s="269"/>
      <c r="CHE51" s="269"/>
      <c r="CHF51" s="270"/>
      <c r="CHG51" s="269"/>
      <c r="CHH51" s="269"/>
      <c r="CHI51" s="269"/>
      <c r="CHJ51" s="269"/>
      <c r="CHK51" s="269"/>
      <c r="CHL51" s="269"/>
      <c r="CHM51" s="269"/>
      <c r="CHN51" s="269"/>
      <c r="CHO51" s="269"/>
      <c r="CHT51" s="267"/>
      <c r="CHU51" s="267"/>
      <c r="CHV51" s="269"/>
      <c r="CHW51" s="269"/>
      <c r="CHX51" s="269"/>
      <c r="CHY51" s="269"/>
      <c r="CHZ51" s="269"/>
      <c r="CIA51" s="269"/>
      <c r="CIB51" s="269"/>
      <c r="CIC51" s="269"/>
      <c r="CID51" s="269"/>
      <c r="CIE51" s="269"/>
      <c r="CIF51" s="269"/>
      <c r="CIG51" s="269"/>
      <c r="CIH51" s="269"/>
      <c r="CII51" s="269"/>
      <c r="CIJ51" s="269"/>
      <c r="CIK51" s="269"/>
      <c r="CIL51" s="269"/>
      <c r="CIM51" s="269"/>
      <c r="CIN51" s="269"/>
      <c r="CIO51" s="269"/>
      <c r="CIP51" s="269"/>
      <c r="CIQ51" s="269"/>
      <c r="CIR51" s="269"/>
      <c r="CIS51" s="269"/>
      <c r="CIT51" s="269"/>
      <c r="CIU51" s="269"/>
      <c r="CIV51" s="269"/>
      <c r="CIW51" s="269"/>
      <c r="CIX51" s="269"/>
      <c r="CIY51" s="269"/>
      <c r="CIZ51" s="269"/>
      <c r="CJA51" s="269"/>
      <c r="CJB51" s="269"/>
      <c r="CJC51" s="269"/>
      <c r="CJD51" s="269"/>
      <c r="CJE51" s="269"/>
      <c r="CJF51" s="269"/>
      <c r="CJG51" s="269"/>
      <c r="CJH51" s="269"/>
      <c r="CJI51" s="270"/>
      <c r="CJJ51" s="269"/>
      <c r="CJK51" s="269"/>
      <c r="CJL51" s="269"/>
      <c r="CJM51" s="269"/>
      <c r="CJN51" s="269"/>
      <c r="CJO51" s="269"/>
      <c r="CJP51" s="269"/>
      <c r="CJQ51" s="269"/>
      <c r="CJR51" s="269"/>
      <c r="CJW51" s="267"/>
      <c r="CJX51" s="267"/>
      <c r="CJY51" s="269"/>
      <c r="CJZ51" s="269"/>
      <c r="CKA51" s="269"/>
      <c r="CKB51" s="269"/>
      <c r="CKC51" s="269"/>
      <c r="CKD51" s="269"/>
      <c r="CKE51" s="269"/>
      <c r="CKF51" s="269"/>
      <c r="CKG51" s="269"/>
      <c r="CKH51" s="269"/>
      <c r="CKI51" s="269"/>
      <c r="CKJ51" s="269"/>
      <c r="CKK51" s="269"/>
      <c r="CKL51" s="269"/>
      <c r="CKM51" s="269"/>
      <c r="CKN51" s="269"/>
      <c r="CKO51" s="269"/>
      <c r="CKP51" s="269"/>
      <c r="CKQ51" s="269"/>
      <c r="CKR51" s="269"/>
      <c r="CKS51" s="269"/>
      <c r="CKT51" s="269"/>
      <c r="CKU51" s="269"/>
      <c r="CKV51" s="269"/>
      <c r="CKW51" s="269"/>
      <c r="CKX51" s="269"/>
      <c r="CKY51" s="269"/>
      <c r="CKZ51" s="269"/>
      <c r="CLA51" s="269"/>
      <c r="CLB51" s="269"/>
      <c r="CLC51" s="269"/>
      <c r="CLD51" s="269"/>
      <c r="CLE51" s="269"/>
      <c r="CLF51" s="269"/>
      <c r="CLG51" s="269"/>
      <c r="CLH51" s="269"/>
      <c r="CLI51" s="269"/>
      <c r="CLJ51" s="269"/>
      <c r="CLK51" s="269"/>
      <c r="CLL51" s="270"/>
      <c r="CLM51" s="269"/>
      <c r="CLN51" s="269"/>
      <c r="CLO51" s="269"/>
      <c r="CLP51" s="269"/>
      <c r="CLQ51" s="269"/>
      <c r="CLR51" s="269"/>
      <c r="CLS51" s="269"/>
      <c r="CLT51" s="269"/>
      <c r="CLU51" s="269"/>
      <c r="CLZ51" s="267"/>
      <c r="CMA51" s="267"/>
      <c r="CMB51" s="269"/>
      <c r="CMC51" s="269"/>
      <c r="CMD51" s="269"/>
      <c r="CME51" s="269"/>
      <c r="CMF51" s="269"/>
      <c r="CMG51" s="269"/>
      <c r="CMH51" s="269"/>
      <c r="CMI51" s="269"/>
      <c r="CMJ51" s="269"/>
      <c r="CMK51" s="269"/>
      <c r="CML51" s="269"/>
      <c r="CMM51" s="269"/>
      <c r="CMN51" s="269"/>
      <c r="CMO51" s="269"/>
      <c r="CMP51" s="269"/>
      <c r="CMQ51" s="269"/>
      <c r="CMR51" s="269"/>
      <c r="CMS51" s="269"/>
      <c r="CMT51" s="269"/>
      <c r="CMU51" s="269"/>
      <c r="CMV51" s="269"/>
      <c r="CMW51" s="269"/>
      <c r="CMX51" s="269"/>
      <c r="CMY51" s="269"/>
      <c r="CMZ51" s="269"/>
      <c r="CNA51" s="269"/>
      <c r="CNB51" s="269"/>
      <c r="CNC51" s="269"/>
      <c r="CND51" s="269"/>
      <c r="CNE51" s="269"/>
      <c r="CNF51" s="269"/>
      <c r="CNG51" s="269"/>
      <c r="CNH51" s="269"/>
      <c r="CNI51" s="269"/>
      <c r="CNJ51" s="269"/>
      <c r="CNK51" s="269"/>
      <c r="CNL51" s="269"/>
      <c r="CNM51" s="269"/>
      <c r="CNN51" s="269"/>
      <c r="CNO51" s="270"/>
      <c r="CNP51" s="269"/>
      <c r="CNQ51" s="269"/>
      <c r="CNR51" s="269"/>
      <c r="CNS51" s="269"/>
      <c r="CNT51" s="269"/>
      <c r="CNU51" s="269"/>
      <c r="CNV51" s="269"/>
      <c r="CNW51" s="269"/>
      <c r="CNX51" s="269"/>
      <c r="COC51" s="267"/>
      <c r="COD51" s="267"/>
      <c r="COE51" s="269"/>
      <c r="COF51" s="269"/>
      <c r="COG51" s="269"/>
      <c r="COH51" s="269"/>
      <c r="COI51" s="269"/>
      <c r="COJ51" s="269"/>
      <c r="COK51" s="269"/>
      <c r="COL51" s="269"/>
      <c r="COM51" s="269"/>
      <c r="CON51" s="269"/>
      <c r="COO51" s="269"/>
      <c r="COP51" s="269"/>
      <c r="COQ51" s="269"/>
      <c r="COR51" s="269"/>
      <c r="COS51" s="269"/>
      <c r="COT51" s="269"/>
      <c r="COU51" s="269"/>
      <c r="COV51" s="269"/>
      <c r="COW51" s="269"/>
      <c r="COX51" s="269"/>
      <c r="COY51" s="269"/>
      <c r="COZ51" s="269"/>
      <c r="CPA51" s="269"/>
      <c r="CPB51" s="269"/>
      <c r="CPC51" s="269"/>
      <c r="CPD51" s="269"/>
      <c r="CPE51" s="269"/>
      <c r="CPF51" s="269"/>
      <c r="CPG51" s="269"/>
      <c r="CPH51" s="269"/>
      <c r="CPI51" s="269"/>
      <c r="CPJ51" s="269"/>
      <c r="CPK51" s="269"/>
      <c r="CPL51" s="269"/>
      <c r="CPM51" s="269"/>
      <c r="CPN51" s="269"/>
      <c r="CPO51" s="269"/>
      <c r="CPP51" s="269"/>
      <c r="CPQ51" s="269"/>
      <c r="CPR51" s="270"/>
      <c r="CPS51" s="269"/>
      <c r="CPT51" s="269"/>
      <c r="CPU51" s="269"/>
      <c r="CPV51" s="269"/>
      <c r="CPW51" s="269"/>
      <c r="CPX51" s="269"/>
      <c r="CPY51" s="269"/>
      <c r="CPZ51" s="269"/>
      <c r="CQA51" s="269"/>
      <c r="CQF51" s="267"/>
      <c r="CQG51" s="267"/>
      <c r="CQH51" s="269"/>
      <c r="CQI51" s="269"/>
      <c r="CQJ51" s="269"/>
      <c r="CQK51" s="269"/>
      <c r="CQL51" s="269"/>
      <c r="CQM51" s="269"/>
      <c r="CQN51" s="269"/>
      <c r="CQO51" s="269"/>
      <c r="CQP51" s="269"/>
      <c r="CQQ51" s="269"/>
      <c r="CQR51" s="269"/>
      <c r="CQS51" s="269"/>
      <c r="CQT51" s="269"/>
      <c r="CQU51" s="269"/>
      <c r="CQV51" s="269"/>
      <c r="CQW51" s="269"/>
      <c r="CQX51" s="269"/>
      <c r="CQY51" s="269"/>
      <c r="CQZ51" s="269"/>
      <c r="CRA51" s="269"/>
      <c r="CRB51" s="269"/>
      <c r="CRC51" s="269"/>
      <c r="CRD51" s="269"/>
      <c r="CRE51" s="269"/>
      <c r="CRF51" s="269"/>
      <c r="CRG51" s="269"/>
      <c r="CRH51" s="269"/>
      <c r="CRI51" s="269"/>
      <c r="CRJ51" s="269"/>
      <c r="CRK51" s="269"/>
      <c r="CRL51" s="269"/>
      <c r="CRM51" s="269"/>
      <c r="CRN51" s="269"/>
      <c r="CRO51" s="269"/>
      <c r="CRP51" s="269"/>
      <c r="CRQ51" s="269"/>
      <c r="CRR51" s="269"/>
      <c r="CRS51" s="269"/>
      <c r="CRT51" s="269"/>
      <c r="CRU51" s="270"/>
      <c r="CRV51" s="269"/>
      <c r="CRW51" s="269"/>
      <c r="CRX51" s="269"/>
      <c r="CRY51" s="269"/>
      <c r="CRZ51" s="269"/>
      <c r="CSA51" s="269"/>
      <c r="CSB51" s="269"/>
      <c r="CSC51" s="269"/>
      <c r="CSD51" s="269"/>
      <c r="CSI51" s="267"/>
      <c r="CSJ51" s="267"/>
      <c r="CSK51" s="269"/>
      <c r="CSL51" s="269"/>
      <c r="CSM51" s="269"/>
      <c r="CSN51" s="269"/>
      <c r="CSO51" s="269"/>
      <c r="CSP51" s="269"/>
      <c r="CSQ51" s="269"/>
      <c r="CSR51" s="269"/>
      <c r="CSS51" s="269"/>
      <c r="CST51" s="269"/>
      <c r="CSU51" s="269"/>
      <c r="CSV51" s="269"/>
      <c r="CSW51" s="269"/>
      <c r="CSX51" s="269"/>
      <c r="CSY51" s="269"/>
      <c r="CSZ51" s="269"/>
      <c r="CTA51" s="269"/>
      <c r="CTB51" s="269"/>
      <c r="CTC51" s="269"/>
      <c r="CTD51" s="269"/>
      <c r="CTE51" s="269"/>
      <c r="CTF51" s="269"/>
      <c r="CTG51" s="269"/>
      <c r="CTH51" s="269"/>
      <c r="CTI51" s="269"/>
      <c r="CTJ51" s="269"/>
      <c r="CTK51" s="269"/>
      <c r="CTL51" s="269"/>
      <c r="CTM51" s="269"/>
      <c r="CTN51" s="269"/>
      <c r="CTO51" s="269"/>
      <c r="CTP51" s="269"/>
      <c r="CTQ51" s="269"/>
      <c r="CTR51" s="269"/>
      <c r="CTS51" s="269"/>
      <c r="CTT51" s="269"/>
      <c r="CTU51" s="269"/>
      <c r="CTV51" s="269"/>
      <c r="CTW51" s="269"/>
      <c r="CTX51" s="270"/>
      <c r="CTY51" s="269"/>
      <c r="CTZ51" s="269"/>
      <c r="CUA51" s="269"/>
      <c r="CUB51" s="269"/>
      <c r="CUC51" s="269"/>
      <c r="CUD51" s="269"/>
      <c r="CUE51" s="269"/>
      <c r="CUF51" s="269"/>
      <c r="CUG51" s="269"/>
      <c r="CUL51" s="267"/>
      <c r="CUM51" s="267"/>
      <c r="CUN51" s="269"/>
      <c r="CUO51" s="269"/>
      <c r="CUP51" s="269"/>
      <c r="CUQ51" s="269"/>
      <c r="CUR51" s="269"/>
      <c r="CUS51" s="269"/>
      <c r="CUT51" s="269"/>
      <c r="CUU51" s="269"/>
      <c r="CUV51" s="269"/>
      <c r="CUW51" s="269"/>
      <c r="CUX51" s="269"/>
      <c r="CUY51" s="269"/>
      <c r="CUZ51" s="269"/>
      <c r="CVA51" s="269"/>
      <c r="CVB51" s="269"/>
      <c r="CVC51" s="269"/>
      <c r="CVD51" s="269"/>
      <c r="CVE51" s="269"/>
      <c r="CVF51" s="269"/>
      <c r="CVG51" s="269"/>
      <c r="CVH51" s="269"/>
      <c r="CVI51" s="269"/>
      <c r="CVJ51" s="269"/>
      <c r="CVK51" s="269"/>
      <c r="CVL51" s="269"/>
      <c r="CVM51" s="269"/>
      <c r="CVN51" s="269"/>
      <c r="CVO51" s="269"/>
      <c r="CVP51" s="269"/>
      <c r="CVQ51" s="269"/>
      <c r="CVR51" s="269"/>
      <c r="CVS51" s="269"/>
      <c r="CVT51" s="269"/>
      <c r="CVU51" s="269"/>
      <c r="CVV51" s="269"/>
      <c r="CVW51" s="269"/>
      <c r="CVX51" s="269"/>
      <c r="CVY51" s="269"/>
      <c r="CVZ51" s="269"/>
      <c r="CWA51" s="270"/>
      <c r="CWB51" s="269"/>
      <c r="CWC51" s="269"/>
      <c r="CWD51" s="269"/>
      <c r="CWE51" s="269"/>
      <c r="CWF51" s="269"/>
      <c r="CWG51" s="269"/>
      <c r="CWH51" s="269"/>
      <c r="CWI51" s="269"/>
      <c r="CWJ51" s="269"/>
      <c r="CWO51" s="267"/>
      <c r="CWP51" s="267"/>
      <c r="CWQ51" s="269"/>
      <c r="CWR51" s="269"/>
      <c r="CWS51" s="269"/>
      <c r="CWT51" s="269"/>
      <c r="CWU51" s="269"/>
      <c r="CWV51" s="269"/>
      <c r="CWW51" s="269"/>
      <c r="CWX51" s="269"/>
      <c r="CWY51" s="269"/>
      <c r="CWZ51" s="269"/>
      <c r="CXA51" s="269"/>
      <c r="CXB51" s="269"/>
      <c r="CXC51" s="269"/>
      <c r="CXD51" s="269"/>
      <c r="CXE51" s="269"/>
      <c r="CXF51" s="269"/>
      <c r="CXG51" s="269"/>
      <c r="CXH51" s="269"/>
      <c r="CXI51" s="269"/>
      <c r="CXJ51" s="269"/>
      <c r="CXK51" s="269"/>
      <c r="CXL51" s="269"/>
      <c r="CXM51" s="269"/>
      <c r="CXN51" s="269"/>
      <c r="CXO51" s="269"/>
      <c r="CXP51" s="269"/>
      <c r="CXQ51" s="269"/>
      <c r="CXR51" s="269"/>
      <c r="CXS51" s="269"/>
      <c r="CXT51" s="269"/>
      <c r="CXU51" s="269"/>
      <c r="CXV51" s="269"/>
      <c r="CXW51" s="269"/>
      <c r="CXX51" s="269"/>
      <c r="CXY51" s="269"/>
      <c r="CXZ51" s="269"/>
      <c r="CYA51" s="269"/>
      <c r="CYB51" s="269"/>
      <c r="CYC51" s="269"/>
      <c r="CYD51" s="270"/>
      <c r="CYE51" s="269"/>
      <c r="CYF51" s="269"/>
      <c r="CYG51" s="269"/>
      <c r="CYH51" s="269"/>
      <c r="CYI51" s="269"/>
      <c r="CYJ51" s="269"/>
      <c r="CYK51" s="269"/>
      <c r="CYL51" s="269"/>
      <c r="CYM51" s="269"/>
      <c r="CYR51" s="267"/>
      <c r="CYS51" s="267"/>
      <c r="CYT51" s="269"/>
      <c r="CYU51" s="269"/>
      <c r="CYV51" s="269"/>
      <c r="CYW51" s="269"/>
      <c r="CYX51" s="269"/>
      <c r="CYY51" s="269"/>
      <c r="CYZ51" s="269"/>
      <c r="CZA51" s="269"/>
      <c r="CZB51" s="269"/>
      <c r="CZC51" s="269"/>
      <c r="CZD51" s="269"/>
      <c r="CZE51" s="269"/>
      <c r="CZF51" s="269"/>
      <c r="CZG51" s="269"/>
      <c r="CZH51" s="269"/>
      <c r="CZI51" s="269"/>
      <c r="CZJ51" s="269"/>
      <c r="CZK51" s="269"/>
      <c r="CZL51" s="269"/>
      <c r="CZM51" s="269"/>
      <c r="CZN51" s="269"/>
      <c r="CZO51" s="269"/>
      <c r="CZP51" s="269"/>
      <c r="CZQ51" s="269"/>
      <c r="CZR51" s="269"/>
      <c r="CZS51" s="269"/>
      <c r="CZT51" s="269"/>
      <c r="CZU51" s="269"/>
      <c r="CZV51" s="269"/>
      <c r="CZW51" s="269"/>
      <c r="CZX51" s="269"/>
      <c r="CZY51" s="269"/>
      <c r="CZZ51" s="269"/>
      <c r="DAA51" s="269"/>
      <c r="DAB51" s="269"/>
      <c r="DAC51" s="269"/>
      <c r="DAD51" s="269"/>
      <c r="DAE51" s="269"/>
      <c r="DAF51" s="269"/>
      <c r="DAG51" s="270"/>
      <c r="DAH51" s="269"/>
      <c r="DAI51" s="269"/>
      <c r="DAJ51" s="269"/>
      <c r="DAK51" s="269"/>
      <c r="DAL51" s="269"/>
      <c r="DAM51" s="269"/>
      <c r="DAN51" s="269"/>
      <c r="DAO51" s="269"/>
      <c r="DAP51" s="269"/>
      <c r="DAU51" s="267"/>
      <c r="DAV51" s="267"/>
      <c r="DAW51" s="269"/>
      <c r="DAX51" s="269"/>
      <c r="DAY51" s="269"/>
      <c r="DAZ51" s="269"/>
      <c r="DBA51" s="269"/>
      <c r="DBB51" s="269"/>
      <c r="DBC51" s="269"/>
      <c r="DBD51" s="269"/>
      <c r="DBE51" s="269"/>
      <c r="DBF51" s="269"/>
      <c r="DBG51" s="269"/>
      <c r="DBH51" s="269"/>
      <c r="DBI51" s="269"/>
      <c r="DBJ51" s="269"/>
      <c r="DBK51" s="269"/>
      <c r="DBL51" s="269"/>
      <c r="DBM51" s="269"/>
      <c r="DBN51" s="269"/>
      <c r="DBO51" s="269"/>
      <c r="DBP51" s="269"/>
      <c r="DBQ51" s="269"/>
      <c r="DBR51" s="269"/>
      <c r="DBS51" s="269"/>
      <c r="DBT51" s="269"/>
      <c r="DBU51" s="269"/>
      <c r="DBV51" s="269"/>
      <c r="DBW51" s="269"/>
      <c r="DBX51" s="269"/>
      <c r="DBY51" s="269"/>
      <c r="DBZ51" s="269"/>
      <c r="DCA51" s="269"/>
      <c r="DCB51" s="269"/>
      <c r="DCC51" s="269"/>
      <c r="DCD51" s="269"/>
      <c r="DCE51" s="269"/>
      <c r="DCF51" s="269"/>
      <c r="DCG51" s="269"/>
      <c r="DCH51" s="269"/>
      <c r="DCI51" s="269"/>
      <c r="DCJ51" s="270"/>
      <c r="DCK51" s="269"/>
      <c r="DCL51" s="269"/>
      <c r="DCM51" s="269"/>
      <c r="DCN51" s="269"/>
      <c r="DCO51" s="269"/>
      <c r="DCP51" s="269"/>
      <c r="DCQ51" s="269"/>
      <c r="DCR51" s="269"/>
      <c r="DCS51" s="269"/>
      <c r="DCX51" s="267"/>
      <c r="DCY51" s="267"/>
      <c r="DCZ51" s="269"/>
      <c r="DDA51" s="269"/>
      <c r="DDB51" s="269"/>
      <c r="DDC51" s="269"/>
      <c r="DDD51" s="269"/>
      <c r="DDE51" s="269"/>
      <c r="DDF51" s="269"/>
      <c r="DDG51" s="269"/>
      <c r="DDH51" s="269"/>
      <c r="DDI51" s="269"/>
      <c r="DDJ51" s="269"/>
      <c r="DDK51" s="269"/>
      <c r="DDL51" s="269"/>
      <c r="DDM51" s="269"/>
      <c r="DDN51" s="269"/>
      <c r="DDO51" s="269"/>
      <c r="DDP51" s="269"/>
      <c r="DDQ51" s="269"/>
      <c r="DDR51" s="269"/>
      <c r="DDS51" s="269"/>
      <c r="DDT51" s="269"/>
      <c r="DDU51" s="269"/>
      <c r="DDV51" s="269"/>
      <c r="DDW51" s="269"/>
      <c r="DDX51" s="269"/>
      <c r="DDY51" s="269"/>
      <c r="DDZ51" s="269"/>
      <c r="DEA51" s="269"/>
      <c r="DEB51" s="269"/>
      <c r="DEC51" s="269"/>
      <c r="DED51" s="269"/>
      <c r="DEE51" s="269"/>
      <c r="DEF51" s="269"/>
      <c r="DEG51" s="269"/>
      <c r="DEH51" s="269"/>
      <c r="DEI51" s="269"/>
      <c r="DEJ51" s="269"/>
      <c r="DEK51" s="269"/>
      <c r="DEL51" s="269"/>
      <c r="DEM51" s="270"/>
      <c r="DEN51" s="269"/>
      <c r="DEO51" s="269"/>
      <c r="DEP51" s="269"/>
      <c r="DEQ51" s="269"/>
      <c r="DER51" s="269"/>
      <c r="DES51" s="269"/>
      <c r="DET51" s="269"/>
      <c r="DEU51" s="269"/>
      <c r="DEV51" s="269"/>
      <c r="DFA51" s="267"/>
      <c r="DFB51" s="267"/>
      <c r="DFC51" s="269"/>
      <c r="DFD51" s="269"/>
      <c r="DFE51" s="269"/>
      <c r="DFF51" s="269"/>
      <c r="DFG51" s="269"/>
      <c r="DFH51" s="269"/>
      <c r="DFI51" s="269"/>
      <c r="DFJ51" s="269"/>
      <c r="DFK51" s="269"/>
      <c r="DFL51" s="269"/>
      <c r="DFM51" s="269"/>
      <c r="DFN51" s="269"/>
      <c r="DFO51" s="269"/>
      <c r="DFP51" s="269"/>
      <c r="DFQ51" s="269"/>
      <c r="DFR51" s="269"/>
      <c r="DFS51" s="269"/>
      <c r="DFT51" s="269"/>
      <c r="DFU51" s="269"/>
      <c r="DFV51" s="269"/>
      <c r="DFW51" s="269"/>
      <c r="DFX51" s="269"/>
      <c r="DFY51" s="269"/>
      <c r="DFZ51" s="269"/>
      <c r="DGA51" s="269"/>
      <c r="DGB51" s="269"/>
      <c r="DGC51" s="269"/>
      <c r="DGD51" s="269"/>
      <c r="DGE51" s="269"/>
      <c r="DGF51" s="269"/>
      <c r="DGG51" s="269"/>
      <c r="DGH51" s="269"/>
      <c r="DGI51" s="269"/>
      <c r="DGJ51" s="269"/>
      <c r="DGK51" s="269"/>
      <c r="DGL51" s="269"/>
      <c r="DGM51" s="269"/>
      <c r="DGN51" s="269"/>
      <c r="DGO51" s="269"/>
      <c r="DGP51" s="270"/>
      <c r="DGQ51" s="269"/>
      <c r="DGR51" s="269"/>
      <c r="DGS51" s="269"/>
      <c r="DGT51" s="269"/>
      <c r="DGU51" s="269"/>
      <c r="DGV51" s="269"/>
      <c r="DGW51" s="269"/>
      <c r="DGX51" s="269"/>
      <c r="DGY51" s="269"/>
      <c r="DHD51" s="267"/>
      <c r="DHE51" s="267"/>
      <c r="DHF51" s="269"/>
      <c r="DHG51" s="269"/>
      <c r="DHH51" s="269"/>
      <c r="DHI51" s="269"/>
      <c r="DHJ51" s="269"/>
      <c r="DHK51" s="269"/>
      <c r="DHL51" s="269"/>
      <c r="DHM51" s="269"/>
      <c r="DHN51" s="269"/>
      <c r="DHO51" s="269"/>
      <c r="DHP51" s="269"/>
      <c r="DHQ51" s="269"/>
      <c r="DHR51" s="269"/>
      <c r="DHS51" s="269"/>
      <c r="DHT51" s="269"/>
      <c r="DHU51" s="269"/>
      <c r="DHV51" s="269"/>
      <c r="DHW51" s="269"/>
      <c r="DHX51" s="269"/>
      <c r="DHY51" s="269"/>
      <c r="DHZ51" s="269"/>
      <c r="DIA51" s="269"/>
      <c r="DIB51" s="269"/>
      <c r="DIC51" s="269"/>
      <c r="DID51" s="269"/>
      <c r="DIE51" s="269"/>
      <c r="DIF51" s="269"/>
      <c r="DIG51" s="269"/>
      <c r="DIH51" s="269"/>
      <c r="DII51" s="269"/>
      <c r="DIJ51" s="269"/>
      <c r="DIK51" s="269"/>
      <c r="DIL51" s="269"/>
      <c r="DIM51" s="269"/>
      <c r="DIN51" s="269"/>
      <c r="DIO51" s="269"/>
      <c r="DIP51" s="269"/>
      <c r="DIQ51" s="269"/>
      <c r="DIR51" s="269"/>
      <c r="DIS51" s="270"/>
      <c r="DIT51" s="269"/>
      <c r="DIU51" s="269"/>
      <c r="DIV51" s="269"/>
      <c r="DIW51" s="269"/>
      <c r="DIX51" s="269"/>
      <c r="DIY51" s="269"/>
      <c r="DIZ51" s="269"/>
      <c r="DJA51" s="269"/>
      <c r="DJB51" s="269"/>
      <c r="DJG51" s="267"/>
      <c r="DJH51" s="267"/>
      <c r="DJI51" s="269"/>
      <c r="DJJ51" s="269"/>
      <c r="DJK51" s="269"/>
      <c r="DJL51" s="269"/>
      <c r="DJM51" s="269"/>
      <c r="DJN51" s="269"/>
      <c r="DJO51" s="269"/>
      <c r="DJP51" s="269"/>
      <c r="DJQ51" s="269"/>
      <c r="DJR51" s="269"/>
      <c r="DJS51" s="269"/>
      <c r="DJT51" s="269"/>
      <c r="DJU51" s="269"/>
      <c r="DJV51" s="269"/>
      <c r="DJW51" s="269"/>
      <c r="DJX51" s="269"/>
      <c r="DJY51" s="269"/>
      <c r="DJZ51" s="269"/>
      <c r="DKA51" s="269"/>
      <c r="DKB51" s="269"/>
      <c r="DKC51" s="269"/>
      <c r="DKD51" s="269"/>
      <c r="DKE51" s="269"/>
      <c r="DKF51" s="269"/>
      <c r="DKG51" s="269"/>
      <c r="DKH51" s="269"/>
      <c r="DKI51" s="269"/>
      <c r="DKJ51" s="269"/>
      <c r="DKK51" s="269"/>
      <c r="DKL51" s="269"/>
      <c r="DKM51" s="269"/>
      <c r="DKN51" s="269"/>
      <c r="DKO51" s="269"/>
      <c r="DKP51" s="269"/>
      <c r="DKQ51" s="269"/>
      <c r="DKR51" s="269"/>
      <c r="DKS51" s="269"/>
      <c r="DKT51" s="269"/>
      <c r="DKU51" s="269"/>
      <c r="DKV51" s="270"/>
      <c r="DKW51" s="269"/>
      <c r="DKX51" s="269"/>
      <c r="DKY51" s="269"/>
      <c r="DKZ51" s="269"/>
      <c r="DLA51" s="269"/>
      <c r="DLB51" s="269"/>
      <c r="DLC51" s="269"/>
      <c r="DLD51" s="269"/>
      <c r="DLE51" s="269"/>
      <c r="DLJ51" s="267"/>
      <c r="DLK51" s="267"/>
      <c r="DLL51" s="269"/>
      <c r="DLM51" s="269"/>
      <c r="DLN51" s="269"/>
      <c r="DLO51" s="269"/>
      <c r="DLP51" s="269"/>
      <c r="DLQ51" s="269"/>
      <c r="DLR51" s="269"/>
      <c r="DLS51" s="269"/>
      <c r="DLT51" s="269"/>
      <c r="DLU51" s="269"/>
      <c r="DLV51" s="269"/>
      <c r="DLW51" s="269"/>
      <c r="DLX51" s="269"/>
      <c r="DLY51" s="269"/>
      <c r="DLZ51" s="269"/>
      <c r="DMA51" s="269"/>
      <c r="DMB51" s="269"/>
      <c r="DMC51" s="269"/>
      <c r="DMD51" s="269"/>
      <c r="DME51" s="269"/>
      <c r="DMF51" s="269"/>
      <c r="DMG51" s="269"/>
      <c r="DMH51" s="269"/>
      <c r="DMI51" s="269"/>
      <c r="DMJ51" s="269"/>
      <c r="DMK51" s="269"/>
      <c r="DML51" s="269"/>
      <c r="DMM51" s="269"/>
      <c r="DMN51" s="269"/>
      <c r="DMO51" s="269"/>
      <c r="DMP51" s="269"/>
      <c r="DMQ51" s="269"/>
      <c r="DMR51" s="269"/>
      <c r="DMS51" s="269"/>
      <c r="DMT51" s="269"/>
      <c r="DMU51" s="269"/>
      <c r="DMV51" s="269"/>
      <c r="DMW51" s="269"/>
      <c r="DMX51" s="269"/>
      <c r="DMY51" s="270"/>
      <c r="DMZ51" s="269"/>
      <c r="DNA51" s="269"/>
      <c r="DNB51" s="269"/>
      <c r="DNC51" s="269"/>
      <c r="DND51" s="269"/>
      <c r="DNE51" s="269"/>
      <c r="DNF51" s="269"/>
      <c r="DNG51" s="269"/>
      <c r="DNH51" s="269"/>
      <c r="DNM51" s="267"/>
      <c r="DNN51" s="267"/>
      <c r="DNO51" s="269"/>
      <c r="DNP51" s="269"/>
      <c r="DNQ51" s="269"/>
      <c r="DNR51" s="269"/>
      <c r="DNS51" s="269"/>
      <c r="DNT51" s="269"/>
      <c r="DNU51" s="269"/>
      <c r="DNV51" s="269"/>
      <c r="DNW51" s="269"/>
      <c r="DNX51" s="269"/>
      <c r="DNY51" s="269"/>
      <c r="DNZ51" s="269"/>
      <c r="DOA51" s="269"/>
      <c r="DOB51" s="269"/>
      <c r="DOC51" s="269"/>
      <c r="DOD51" s="269"/>
      <c r="DOE51" s="269"/>
      <c r="DOF51" s="269"/>
      <c r="DOG51" s="269"/>
      <c r="DOH51" s="269"/>
      <c r="DOI51" s="269"/>
      <c r="DOJ51" s="269"/>
      <c r="DOK51" s="269"/>
      <c r="DOL51" s="269"/>
      <c r="DOM51" s="269"/>
      <c r="DON51" s="269"/>
      <c r="DOO51" s="269"/>
      <c r="DOP51" s="269"/>
      <c r="DOQ51" s="269"/>
      <c r="DOR51" s="269"/>
      <c r="DOS51" s="269"/>
      <c r="DOT51" s="269"/>
      <c r="DOU51" s="269"/>
      <c r="DOV51" s="269"/>
      <c r="DOW51" s="269"/>
      <c r="DOX51" s="269"/>
      <c r="DOY51" s="269"/>
      <c r="DOZ51" s="269"/>
      <c r="DPA51" s="269"/>
      <c r="DPB51" s="270"/>
      <c r="DPC51" s="269"/>
      <c r="DPD51" s="269"/>
      <c r="DPE51" s="269"/>
      <c r="DPF51" s="269"/>
      <c r="DPG51" s="269"/>
      <c r="DPH51" s="269"/>
      <c r="DPI51" s="269"/>
      <c r="DPJ51" s="269"/>
      <c r="DPK51" s="269"/>
      <c r="DPP51" s="267"/>
      <c r="DPQ51" s="267"/>
      <c r="DPR51" s="269"/>
      <c r="DPS51" s="269"/>
      <c r="DPT51" s="269"/>
      <c r="DPU51" s="269"/>
      <c r="DPV51" s="269"/>
      <c r="DPW51" s="269"/>
      <c r="DPX51" s="269"/>
      <c r="DPY51" s="269"/>
      <c r="DPZ51" s="269"/>
      <c r="DQA51" s="269"/>
      <c r="DQB51" s="269"/>
      <c r="DQC51" s="269"/>
      <c r="DQD51" s="269"/>
      <c r="DQE51" s="269"/>
      <c r="DQF51" s="269"/>
      <c r="DQG51" s="269"/>
      <c r="DQH51" s="269"/>
      <c r="DQI51" s="269"/>
      <c r="DQJ51" s="269"/>
      <c r="DQK51" s="269"/>
      <c r="DQL51" s="269"/>
      <c r="DQM51" s="269"/>
      <c r="DQN51" s="269"/>
      <c r="DQO51" s="269"/>
      <c r="DQP51" s="269"/>
      <c r="DQQ51" s="269"/>
      <c r="DQR51" s="269"/>
      <c r="DQS51" s="269"/>
      <c r="DQT51" s="269"/>
      <c r="DQU51" s="269"/>
      <c r="DQV51" s="269"/>
      <c r="DQW51" s="269"/>
      <c r="DQX51" s="269"/>
      <c r="DQY51" s="269"/>
      <c r="DQZ51" s="269"/>
      <c r="DRA51" s="269"/>
      <c r="DRB51" s="269"/>
      <c r="DRC51" s="269"/>
      <c r="DRD51" s="269"/>
      <c r="DRE51" s="270"/>
      <c r="DRF51" s="269"/>
      <c r="DRG51" s="269"/>
      <c r="DRH51" s="269"/>
      <c r="DRI51" s="269"/>
      <c r="DRJ51" s="269"/>
      <c r="DRK51" s="269"/>
      <c r="DRL51" s="269"/>
      <c r="DRM51" s="269"/>
      <c r="DRN51" s="269"/>
      <c r="DRS51" s="267"/>
      <c r="DRT51" s="267"/>
      <c r="DRU51" s="269"/>
      <c r="DRV51" s="269"/>
      <c r="DRW51" s="269"/>
      <c r="DRX51" s="269"/>
      <c r="DRY51" s="269"/>
      <c r="DRZ51" s="269"/>
      <c r="DSA51" s="269"/>
      <c r="DSB51" s="269"/>
      <c r="DSC51" s="269"/>
      <c r="DSD51" s="269"/>
      <c r="DSE51" s="269"/>
      <c r="DSF51" s="269"/>
      <c r="DSG51" s="269"/>
      <c r="DSH51" s="269"/>
      <c r="DSI51" s="269"/>
      <c r="DSJ51" s="269"/>
      <c r="DSK51" s="269"/>
      <c r="DSL51" s="269"/>
      <c r="DSM51" s="269"/>
      <c r="DSN51" s="269"/>
      <c r="DSO51" s="269"/>
      <c r="DSP51" s="269"/>
      <c r="DSQ51" s="269"/>
      <c r="DSR51" s="269"/>
      <c r="DSS51" s="269"/>
      <c r="DST51" s="269"/>
      <c r="DSU51" s="269"/>
      <c r="DSV51" s="269"/>
      <c r="DSW51" s="269"/>
      <c r="DSX51" s="269"/>
      <c r="DSY51" s="269"/>
      <c r="DSZ51" s="269"/>
      <c r="DTA51" s="269"/>
      <c r="DTB51" s="269"/>
      <c r="DTC51" s="269"/>
      <c r="DTD51" s="269"/>
      <c r="DTE51" s="269"/>
      <c r="DTF51" s="269"/>
      <c r="DTG51" s="269"/>
      <c r="DTH51" s="270"/>
      <c r="DTI51" s="269"/>
      <c r="DTJ51" s="269"/>
      <c r="DTK51" s="269"/>
      <c r="DTL51" s="269"/>
      <c r="DTM51" s="269"/>
      <c r="DTN51" s="269"/>
      <c r="DTO51" s="269"/>
      <c r="DTP51" s="269"/>
      <c r="DTQ51" s="269"/>
      <c r="DTV51" s="267"/>
      <c r="DTW51" s="267"/>
      <c r="DTX51" s="269"/>
      <c r="DTY51" s="269"/>
      <c r="DTZ51" s="269"/>
      <c r="DUA51" s="269"/>
      <c r="DUB51" s="269"/>
      <c r="DUC51" s="269"/>
      <c r="DUD51" s="269"/>
      <c r="DUE51" s="269"/>
      <c r="DUF51" s="269"/>
      <c r="DUG51" s="269"/>
      <c r="DUH51" s="269"/>
      <c r="DUI51" s="269"/>
      <c r="DUJ51" s="269"/>
      <c r="DUK51" s="269"/>
      <c r="DUL51" s="269"/>
      <c r="DUM51" s="269"/>
      <c r="DUN51" s="269"/>
      <c r="DUO51" s="269"/>
      <c r="DUP51" s="269"/>
      <c r="DUQ51" s="269"/>
      <c r="DUR51" s="269"/>
      <c r="DUS51" s="269"/>
      <c r="DUT51" s="269"/>
      <c r="DUU51" s="269"/>
      <c r="DUV51" s="269"/>
      <c r="DUW51" s="269"/>
      <c r="DUX51" s="269"/>
      <c r="DUY51" s="269"/>
      <c r="DUZ51" s="269"/>
      <c r="DVA51" s="269"/>
      <c r="DVB51" s="269"/>
      <c r="DVC51" s="269"/>
      <c r="DVD51" s="269"/>
      <c r="DVE51" s="269"/>
      <c r="DVF51" s="269"/>
      <c r="DVG51" s="269"/>
      <c r="DVH51" s="269"/>
      <c r="DVI51" s="269"/>
      <c r="DVJ51" s="269"/>
      <c r="DVK51" s="270"/>
      <c r="DVL51" s="269"/>
      <c r="DVM51" s="269"/>
      <c r="DVN51" s="269"/>
      <c r="DVO51" s="269"/>
      <c r="DVP51" s="269"/>
      <c r="DVQ51" s="269"/>
      <c r="DVR51" s="269"/>
      <c r="DVS51" s="269"/>
      <c r="DVT51" s="269"/>
    </row>
    <row r="52" spans="1:3300" ht="12.75" customHeight="1">
      <c r="A52" s="271"/>
      <c r="B52" s="267"/>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BD52" s="271"/>
      <c r="BE52" s="267" t="s">
        <v>364</v>
      </c>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G52" s="271"/>
      <c r="DH52" s="267" t="s">
        <v>364</v>
      </c>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J52" s="271"/>
      <c r="FK52" s="267" t="s">
        <v>364</v>
      </c>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M52" s="271"/>
      <c r="HN52" s="267" t="s">
        <v>364</v>
      </c>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c r="IP52" s="272"/>
      <c r="IQ52" s="272"/>
      <c r="IR52" s="272"/>
      <c r="IS52" s="272"/>
      <c r="IT52" s="272"/>
      <c r="IU52" s="272"/>
      <c r="IV52" s="272"/>
      <c r="IW52" s="272"/>
      <c r="IX52" s="272"/>
      <c r="IY52" s="272"/>
      <c r="IZ52" s="272"/>
      <c r="JA52" s="272"/>
      <c r="JB52" s="272"/>
      <c r="JC52" s="272"/>
      <c r="JD52" s="272"/>
      <c r="JE52" s="272"/>
      <c r="JF52" s="272"/>
      <c r="JG52" s="272"/>
      <c r="JH52" s="272"/>
      <c r="JI52" s="272"/>
      <c r="JJ52" s="272"/>
      <c r="JK52" s="272"/>
      <c r="JP52" s="271"/>
      <c r="JQ52" s="267" t="s">
        <v>364</v>
      </c>
      <c r="JR52" s="272"/>
      <c r="JS52" s="272"/>
      <c r="JT52" s="272"/>
      <c r="JU52" s="272"/>
      <c r="JV52" s="272"/>
      <c r="JW52" s="272"/>
      <c r="JX52" s="272"/>
      <c r="JY52" s="272"/>
      <c r="JZ52" s="272"/>
      <c r="KA52" s="272"/>
      <c r="KB52" s="272"/>
      <c r="KC52" s="272"/>
      <c r="KD52" s="272"/>
      <c r="KE52" s="272"/>
      <c r="KF52" s="272"/>
      <c r="KG52" s="272"/>
      <c r="KH52" s="272"/>
      <c r="KI52" s="272"/>
      <c r="KJ52" s="272"/>
      <c r="KK52" s="272"/>
      <c r="KL52" s="272"/>
      <c r="KM52" s="272"/>
      <c r="KN52" s="272"/>
      <c r="KO52" s="272"/>
      <c r="KP52" s="272"/>
      <c r="KQ52" s="272"/>
      <c r="KR52" s="272"/>
      <c r="KS52" s="272"/>
      <c r="KT52" s="272"/>
      <c r="KU52" s="272"/>
      <c r="KV52" s="272"/>
      <c r="KW52" s="272"/>
      <c r="KX52" s="272"/>
      <c r="KY52" s="272"/>
      <c r="KZ52" s="272"/>
      <c r="LA52" s="272"/>
      <c r="LB52" s="272"/>
      <c r="LC52" s="272"/>
      <c r="LD52" s="272"/>
      <c r="LE52" s="272"/>
      <c r="LF52" s="272"/>
      <c r="LG52" s="272"/>
      <c r="LH52" s="272"/>
      <c r="LI52" s="272"/>
      <c r="LJ52" s="272"/>
      <c r="LK52" s="272"/>
      <c r="LL52" s="272"/>
      <c r="LM52" s="272"/>
      <c r="LN52" s="272"/>
      <c r="LS52" s="271"/>
      <c r="LT52" s="267" t="s">
        <v>364</v>
      </c>
      <c r="LU52" s="272"/>
      <c r="LV52" s="272"/>
      <c r="LW52" s="272"/>
      <c r="LX52" s="272"/>
      <c r="LY52" s="272"/>
      <c r="LZ52" s="272"/>
      <c r="MA52" s="272"/>
      <c r="MB52" s="272"/>
      <c r="MC52" s="272"/>
      <c r="MD52" s="272"/>
      <c r="ME52" s="272"/>
      <c r="MF52" s="272"/>
      <c r="MG52" s="272"/>
      <c r="MH52" s="272"/>
      <c r="MI52" s="272"/>
      <c r="MJ52" s="272"/>
      <c r="MK52" s="272"/>
      <c r="ML52" s="272"/>
      <c r="MM52" s="272"/>
      <c r="MN52" s="272"/>
      <c r="MO52" s="272"/>
      <c r="MP52" s="272"/>
      <c r="MQ52" s="272"/>
      <c r="MR52" s="272"/>
      <c r="MS52" s="272"/>
      <c r="MT52" s="272"/>
      <c r="MU52" s="272"/>
      <c r="MV52" s="272"/>
      <c r="MW52" s="272"/>
      <c r="MX52" s="272"/>
      <c r="MY52" s="272"/>
      <c r="MZ52" s="272"/>
      <c r="NA52" s="272"/>
      <c r="NB52" s="272"/>
      <c r="NC52" s="272"/>
      <c r="ND52" s="272"/>
      <c r="NE52" s="272"/>
      <c r="NF52" s="272"/>
      <c r="NG52" s="272"/>
      <c r="NH52" s="272"/>
      <c r="NI52" s="272"/>
      <c r="NJ52" s="272"/>
      <c r="NK52" s="272"/>
      <c r="NL52" s="272"/>
      <c r="NM52" s="272"/>
      <c r="NN52" s="272"/>
      <c r="NO52" s="272"/>
      <c r="NP52" s="272"/>
      <c r="NQ52" s="272"/>
      <c r="NV52" s="271"/>
      <c r="NW52" s="267" t="s">
        <v>364</v>
      </c>
      <c r="NX52" s="272"/>
      <c r="NY52" s="272"/>
      <c r="NZ52" s="272"/>
      <c r="OA52" s="272"/>
      <c r="OB52" s="272"/>
      <c r="OC52" s="272"/>
      <c r="OD52" s="272"/>
      <c r="OE52" s="272"/>
      <c r="OF52" s="272"/>
      <c r="OG52" s="272"/>
      <c r="OH52" s="272"/>
      <c r="OI52" s="272"/>
      <c r="OJ52" s="272"/>
      <c r="OK52" s="272"/>
      <c r="OL52" s="272"/>
      <c r="OM52" s="272"/>
      <c r="ON52" s="272"/>
      <c r="OO52" s="272"/>
      <c r="OP52" s="272"/>
      <c r="OQ52" s="272"/>
      <c r="OR52" s="272"/>
      <c r="OS52" s="272"/>
      <c r="OT52" s="272"/>
      <c r="OU52" s="272"/>
      <c r="OV52" s="272"/>
      <c r="OW52" s="272"/>
      <c r="OX52" s="272"/>
      <c r="OY52" s="272"/>
      <c r="OZ52" s="272"/>
      <c r="PA52" s="272"/>
      <c r="PB52" s="272"/>
      <c r="PC52" s="272"/>
      <c r="PD52" s="272"/>
      <c r="PE52" s="272"/>
      <c r="PF52" s="272"/>
      <c r="PG52" s="272"/>
      <c r="PH52" s="272"/>
      <c r="PI52" s="272"/>
      <c r="PJ52" s="272"/>
      <c r="PK52" s="272"/>
      <c r="PL52" s="272"/>
      <c r="PM52" s="272"/>
      <c r="PN52" s="272"/>
      <c r="PO52" s="272"/>
      <c r="PP52" s="272"/>
      <c r="PQ52" s="272"/>
      <c r="PR52" s="272"/>
      <c r="PS52" s="272"/>
      <c r="PT52" s="272"/>
      <c r="PY52" s="271"/>
      <c r="PZ52" s="267" t="s">
        <v>364</v>
      </c>
      <c r="QA52" s="272"/>
      <c r="QB52" s="272"/>
      <c r="QC52" s="272"/>
      <c r="QD52" s="272"/>
      <c r="QE52" s="272"/>
      <c r="QF52" s="272"/>
      <c r="QG52" s="272"/>
      <c r="QH52" s="272"/>
      <c r="QI52" s="272"/>
      <c r="QJ52" s="272"/>
      <c r="QK52" s="272"/>
      <c r="QL52" s="272"/>
      <c r="QM52" s="272"/>
      <c r="QN52" s="272"/>
      <c r="QO52" s="272"/>
      <c r="QP52" s="272"/>
      <c r="QQ52" s="272"/>
      <c r="QR52" s="272"/>
      <c r="QS52" s="272"/>
      <c r="QT52" s="272"/>
      <c r="QU52" s="272"/>
      <c r="QV52" s="272"/>
      <c r="QW52" s="272"/>
      <c r="QX52" s="272"/>
      <c r="QY52" s="272"/>
      <c r="QZ52" s="272"/>
      <c r="RA52" s="272"/>
      <c r="RB52" s="272"/>
      <c r="RC52" s="272"/>
      <c r="RD52" s="272"/>
      <c r="RE52" s="272"/>
      <c r="RF52" s="272"/>
      <c r="RG52" s="272"/>
      <c r="RH52" s="272"/>
      <c r="RI52" s="272"/>
      <c r="RJ52" s="272"/>
      <c r="RK52" s="272"/>
      <c r="RL52" s="272"/>
      <c r="RM52" s="272"/>
      <c r="RN52" s="272"/>
      <c r="RO52" s="272"/>
      <c r="RP52" s="272"/>
      <c r="RQ52" s="272"/>
      <c r="RR52" s="272"/>
      <c r="RS52" s="272"/>
      <c r="RT52" s="272"/>
      <c r="RU52" s="272"/>
      <c r="RV52" s="272"/>
      <c r="RW52" s="272"/>
      <c r="SB52" s="271"/>
      <c r="SC52" s="267" t="s">
        <v>364</v>
      </c>
      <c r="SD52" s="272"/>
      <c r="SE52" s="272"/>
      <c r="SF52" s="272"/>
      <c r="SG52" s="272"/>
      <c r="SH52" s="272"/>
      <c r="SI52" s="272"/>
      <c r="SJ52" s="272"/>
      <c r="SK52" s="272"/>
      <c r="SL52" s="272"/>
      <c r="SM52" s="272"/>
      <c r="SN52" s="272"/>
      <c r="SO52" s="272"/>
      <c r="SP52" s="272"/>
      <c r="SQ52" s="272"/>
      <c r="SR52" s="272"/>
      <c r="SS52" s="272"/>
      <c r="ST52" s="272"/>
      <c r="SU52" s="272"/>
      <c r="SV52" s="272"/>
      <c r="SW52" s="272"/>
      <c r="SX52" s="272"/>
      <c r="SY52" s="272"/>
      <c r="SZ52" s="272"/>
      <c r="TA52" s="272"/>
      <c r="TB52" s="272"/>
      <c r="TC52" s="272"/>
      <c r="TD52" s="272"/>
      <c r="TE52" s="272"/>
      <c r="TF52" s="272"/>
      <c r="TG52" s="272"/>
      <c r="TH52" s="272"/>
      <c r="TI52" s="272"/>
      <c r="TJ52" s="272"/>
      <c r="TK52" s="272"/>
      <c r="TL52" s="272"/>
      <c r="TM52" s="272"/>
      <c r="TN52" s="272"/>
      <c r="TO52" s="272"/>
      <c r="TP52" s="272"/>
      <c r="TQ52" s="272"/>
      <c r="TR52" s="272"/>
      <c r="TS52" s="272"/>
      <c r="TT52" s="272"/>
      <c r="TU52" s="272"/>
      <c r="TV52" s="272"/>
      <c r="TW52" s="272"/>
      <c r="TX52" s="272"/>
      <c r="TY52" s="272"/>
      <c r="TZ52" s="272"/>
      <c r="UE52" s="271"/>
      <c r="UF52" s="267" t="s">
        <v>364</v>
      </c>
      <c r="UG52" s="272"/>
      <c r="UH52" s="272"/>
      <c r="UI52" s="272"/>
      <c r="UJ52" s="272"/>
      <c r="UK52" s="272"/>
      <c r="UL52" s="272"/>
      <c r="UM52" s="272"/>
      <c r="UN52" s="272"/>
      <c r="UO52" s="272"/>
      <c r="UP52" s="272"/>
      <c r="UQ52" s="272"/>
      <c r="UR52" s="272"/>
      <c r="US52" s="272"/>
      <c r="UT52" s="272"/>
      <c r="UU52" s="272"/>
      <c r="UV52" s="272"/>
      <c r="UW52" s="272"/>
      <c r="UX52" s="272"/>
      <c r="UY52" s="272"/>
      <c r="UZ52" s="272"/>
      <c r="VA52" s="272"/>
      <c r="VB52" s="272"/>
      <c r="VC52" s="272"/>
      <c r="VD52" s="272"/>
      <c r="VE52" s="272"/>
      <c r="VF52" s="272"/>
      <c r="VG52" s="272"/>
      <c r="VH52" s="272"/>
      <c r="VI52" s="272"/>
      <c r="VJ52" s="272"/>
      <c r="VK52" s="272"/>
      <c r="VL52" s="272"/>
      <c r="VM52" s="272"/>
      <c r="VN52" s="272"/>
      <c r="VO52" s="272"/>
      <c r="VP52" s="272"/>
      <c r="VQ52" s="272"/>
      <c r="VR52" s="272"/>
      <c r="VS52" s="272"/>
      <c r="VT52" s="272"/>
      <c r="VU52" s="272"/>
      <c r="VV52" s="272"/>
      <c r="VW52" s="272"/>
      <c r="VX52" s="272"/>
      <c r="VY52" s="272"/>
      <c r="VZ52" s="272"/>
      <c r="WA52" s="272"/>
      <c r="WB52" s="272"/>
      <c r="WC52" s="272"/>
      <c r="WH52" s="271"/>
      <c r="WI52" s="267" t="s">
        <v>364</v>
      </c>
      <c r="WJ52" s="272"/>
      <c r="WK52" s="272"/>
      <c r="WL52" s="272"/>
      <c r="WM52" s="272"/>
      <c r="WN52" s="272"/>
      <c r="WO52" s="272"/>
      <c r="WP52" s="272"/>
      <c r="WQ52" s="272"/>
      <c r="WR52" s="272"/>
      <c r="WS52" s="272"/>
      <c r="WT52" s="272"/>
      <c r="WU52" s="272"/>
      <c r="WV52" s="272"/>
      <c r="WW52" s="272"/>
      <c r="WX52" s="272"/>
      <c r="WY52" s="272"/>
      <c r="WZ52" s="272"/>
      <c r="XA52" s="272"/>
      <c r="XB52" s="272"/>
      <c r="XC52" s="272"/>
      <c r="XD52" s="272"/>
      <c r="XE52" s="272"/>
      <c r="XF52" s="272"/>
      <c r="XG52" s="272"/>
      <c r="XH52" s="272"/>
      <c r="XI52" s="272"/>
      <c r="XJ52" s="272"/>
      <c r="XK52" s="272"/>
      <c r="XL52" s="272"/>
      <c r="XM52" s="272"/>
      <c r="XN52" s="272"/>
      <c r="XO52" s="272"/>
      <c r="XP52" s="272"/>
      <c r="XQ52" s="272"/>
      <c r="XR52" s="272"/>
      <c r="XS52" s="272"/>
      <c r="XT52" s="272"/>
      <c r="XU52" s="272"/>
      <c r="XV52" s="272"/>
      <c r="XW52" s="272"/>
      <c r="XX52" s="272"/>
      <c r="XY52" s="272"/>
      <c r="XZ52" s="272"/>
      <c r="YA52" s="272"/>
      <c r="YB52" s="272"/>
      <c r="YC52" s="272"/>
      <c r="YD52" s="272"/>
      <c r="YE52" s="272"/>
      <c r="YF52" s="272"/>
      <c r="YK52" s="271"/>
      <c r="YL52" s="267" t="s">
        <v>364</v>
      </c>
      <c r="YM52" s="272"/>
      <c r="YN52" s="272"/>
      <c r="YO52" s="272"/>
      <c r="YP52" s="272"/>
      <c r="YQ52" s="272"/>
      <c r="YR52" s="272"/>
      <c r="YS52" s="272"/>
      <c r="YT52" s="272"/>
      <c r="YU52" s="272"/>
      <c r="YV52" s="272"/>
      <c r="YW52" s="272"/>
      <c r="YX52" s="272"/>
      <c r="YY52" s="272"/>
      <c r="YZ52" s="272"/>
      <c r="ZA52" s="272"/>
      <c r="ZB52" s="272"/>
      <c r="ZC52" s="272"/>
      <c r="ZD52" s="272"/>
      <c r="ZE52" s="272"/>
      <c r="ZF52" s="272"/>
      <c r="ZG52" s="272"/>
      <c r="ZH52" s="272"/>
      <c r="ZI52" s="272"/>
      <c r="ZJ52" s="272"/>
      <c r="ZK52" s="272"/>
      <c r="ZL52" s="272"/>
      <c r="ZM52" s="272"/>
      <c r="ZN52" s="272"/>
      <c r="ZO52" s="272"/>
      <c r="ZP52" s="272"/>
      <c r="ZQ52" s="272"/>
      <c r="ZR52" s="272"/>
      <c r="ZS52" s="272"/>
      <c r="ZT52" s="272"/>
      <c r="ZU52" s="272"/>
      <c r="ZV52" s="272"/>
      <c r="ZW52" s="272"/>
      <c r="ZX52" s="272"/>
      <c r="ZY52" s="272"/>
      <c r="ZZ52" s="272"/>
      <c r="AAA52" s="272"/>
      <c r="AAB52" s="272"/>
      <c r="AAC52" s="272"/>
      <c r="AAD52" s="272"/>
      <c r="AAE52" s="272"/>
      <c r="AAF52" s="272"/>
      <c r="AAG52" s="272"/>
      <c r="AAH52" s="272"/>
      <c r="AAI52" s="272"/>
      <c r="AAN52" s="271"/>
      <c r="AAO52" s="267" t="s">
        <v>364</v>
      </c>
      <c r="AAP52" s="272"/>
      <c r="AAQ52" s="272"/>
      <c r="AAR52" s="272"/>
      <c r="AAS52" s="272"/>
      <c r="AAT52" s="272"/>
      <c r="AAU52" s="272"/>
      <c r="AAV52" s="272"/>
      <c r="AAW52" s="272"/>
      <c r="AAX52" s="272"/>
      <c r="AAY52" s="272"/>
      <c r="AAZ52" s="272"/>
      <c r="ABA52" s="272"/>
      <c r="ABB52" s="272"/>
      <c r="ABC52" s="272"/>
      <c r="ABD52" s="272"/>
      <c r="ABE52" s="272"/>
      <c r="ABF52" s="272"/>
      <c r="ABG52" s="272"/>
      <c r="ABH52" s="272"/>
      <c r="ABI52" s="272"/>
      <c r="ABJ52" s="272"/>
      <c r="ABK52" s="272"/>
      <c r="ABL52" s="272"/>
      <c r="ABM52" s="272"/>
      <c r="ABN52" s="272"/>
      <c r="ABO52" s="272"/>
      <c r="ABP52" s="272"/>
      <c r="ABQ52" s="272"/>
      <c r="ABR52" s="272"/>
      <c r="ABS52" s="272"/>
      <c r="ABT52" s="272"/>
      <c r="ABU52" s="272"/>
      <c r="ABV52" s="272"/>
      <c r="ABW52" s="272"/>
      <c r="ABX52" s="272"/>
      <c r="ABY52" s="272"/>
      <c r="ABZ52" s="272"/>
      <c r="ACA52" s="272"/>
      <c r="ACB52" s="272"/>
      <c r="ACC52" s="272"/>
      <c r="ACD52" s="272"/>
      <c r="ACE52" s="272"/>
      <c r="ACF52" s="272"/>
      <c r="ACG52" s="272"/>
      <c r="ACH52" s="272"/>
      <c r="ACI52" s="272"/>
      <c r="ACJ52" s="272"/>
      <c r="ACK52" s="272"/>
      <c r="ACL52" s="272"/>
      <c r="ACQ52" s="271"/>
      <c r="ACR52" s="267" t="s">
        <v>364</v>
      </c>
      <c r="ACS52" s="272"/>
      <c r="ACT52" s="272"/>
      <c r="ACU52" s="272"/>
      <c r="ACV52" s="272"/>
      <c r="ACW52" s="272"/>
      <c r="ACX52" s="272"/>
      <c r="ACY52" s="272"/>
      <c r="ACZ52" s="272"/>
      <c r="ADA52" s="272"/>
      <c r="ADB52" s="272"/>
      <c r="ADC52" s="272"/>
      <c r="ADD52" s="272"/>
      <c r="ADE52" s="272"/>
      <c r="ADF52" s="272"/>
      <c r="ADG52" s="272"/>
      <c r="ADH52" s="272"/>
      <c r="ADI52" s="272"/>
      <c r="ADJ52" s="272"/>
      <c r="ADK52" s="272"/>
      <c r="ADL52" s="272"/>
      <c r="ADM52" s="272"/>
      <c r="ADN52" s="272"/>
      <c r="ADO52" s="272"/>
      <c r="ADP52" s="272"/>
      <c r="ADQ52" s="272"/>
      <c r="ADR52" s="272"/>
      <c r="ADS52" s="272"/>
      <c r="ADT52" s="272"/>
      <c r="ADU52" s="272"/>
      <c r="ADV52" s="272"/>
      <c r="ADW52" s="272"/>
      <c r="ADX52" s="272"/>
      <c r="ADY52" s="272"/>
      <c r="ADZ52" s="272"/>
      <c r="AEA52" s="272"/>
      <c r="AEB52" s="272"/>
      <c r="AEC52" s="272"/>
      <c r="AED52" s="272"/>
      <c r="AEE52" s="272"/>
      <c r="AEF52" s="272"/>
      <c r="AEG52" s="272"/>
      <c r="AEH52" s="272"/>
      <c r="AEI52" s="272"/>
      <c r="AEJ52" s="272"/>
      <c r="AEK52" s="272"/>
      <c r="AEL52" s="272"/>
      <c r="AEM52" s="272"/>
      <c r="AEN52" s="272"/>
      <c r="AEO52" s="272"/>
      <c r="AET52" s="271"/>
      <c r="AEU52" s="267" t="s">
        <v>364</v>
      </c>
      <c r="AEV52" s="272"/>
      <c r="AEW52" s="272"/>
      <c r="AEX52" s="272"/>
      <c r="AEY52" s="272"/>
      <c r="AEZ52" s="272"/>
      <c r="AFA52" s="272"/>
      <c r="AFB52" s="272"/>
      <c r="AFC52" s="272"/>
      <c r="AFD52" s="272"/>
      <c r="AFE52" s="272"/>
      <c r="AFF52" s="272"/>
      <c r="AFG52" s="272"/>
      <c r="AFH52" s="272"/>
      <c r="AFI52" s="272"/>
      <c r="AFJ52" s="272"/>
      <c r="AFK52" s="272"/>
      <c r="AFL52" s="272"/>
      <c r="AFM52" s="272"/>
      <c r="AFN52" s="272"/>
      <c r="AFO52" s="272"/>
      <c r="AFP52" s="272"/>
      <c r="AFQ52" s="272"/>
      <c r="AFR52" s="272"/>
      <c r="AFS52" s="272"/>
      <c r="AFT52" s="272"/>
      <c r="AFU52" s="272"/>
      <c r="AFV52" s="272"/>
      <c r="AFW52" s="272"/>
      <c r="AFX52" s="272"/>
      <c r="AFY52" s="272"/>
      <c r="AFZ52" s="272"/>
      <c r="AGA52" s="272"/>
      <c r="AGB52" s="272"/>
      <c r="AGC52" s="272"/>
      <c r="AGD52" s="272"/>
      <c r="AGE52" s="272"/>
      <c r="AGF52" s="272"/>
      <c r="AGG52" s="272"/>
      <c r="AGH52" s="272"/>
      <c r="AGI52" s="272"/>
      <c r="AGJ52" s="272"/>
      <c r="AGK52" s="272"/>
      <c r="AGL52" s="272"/>
      <c r="AGM52" s="272"/>
      <c r="AGN52" s="272"/>
      <c r="AGO52" s="272"/>
      <c r="AGP52" s="272"/>
      <c r="AGQ52" s="272"/>
      <c r="AGR52" s="272"/>
      <c r="AGW52" s="271"/>
      <c r="AGX52" s="267" t="s">
        <v>364</v>
      </c>
      <c r="AGY52" s="272"/>
      <c r="AGZ52" s="272"/>
      <c r="AHA52" s="272"/>
      <c r="AHB52" s="272"/>
      <c r="AHC52" s="272"/>
      <c r="AHD52" s="272"/>
      <c r="AHE52" s="272"/>
      <c r="AHF52" s="272"/>
      <c r="AHG52" s="272"/>
      <c r="AHH52" s="272"/>
      <c r="AHI52" s="272"/>
      <c r="AHJ52" s="272"/>
      <c r="AHK52" s="272"/>
      <c r="AHL52" s="272"/>
      <c r="AHM52" s="272"/>
      <c r="AHN52" s="272"/>
      <c r="AHO52" s="272"/>
      <c r="AHP52" s="272"/>
      <c r="AHQ52" s="272"/>
      <c r="AHR52" s="272"/>
      <c r="AHS52" s="272"/>
      <c r="AHT52" s="272"/>
      <c r="AHU52" s="272"/>
      <c r="AHV52" s="272"/>
      <c r="AHW52" s="272"/>
      <c r="AHX52" s="272"/>
      <c r="AHY52" s="272"/>
      <c r="AHZ52" s="272"/>
      <c r="AIA52" s="272"/>
      <c r="AIB52" s="272"/>
      <c r="AIC52" s="272"/>
      <c r="AID52" s="272"/>
      <c r="AIE52" s="272"/>
      <c r="AIF52" s="272"/>
      <c r="AIG52" s="272"/>
      <c r="AIH52" s="272"/>
      <c r="AII52" s="272"/>
      <c r="AIJ52" s="272"/>
      <c r="AIK52" s="272"/>
      <c r="AIL52" s="272"/>
      <c r="AIM52" s="272"/>
      <c r="AIN52" s="272"/>
      <c r="AIO52" s="272"/>
      <c r="AIP52" s="272"/>
      <c r="AIQ52" s="272"/>
      <c r="AIR52" s="272"/>
      <c r="AIS52" s="272"/>
      <c r="AIT52" s="272"/>
      <c r="AIU52" s="272"/>
      <c r="AIZ52" s="271"/>
      <c r="AJA52" s="267" t="s">
        <v>364</v>
      </c>
      <c r="AJB52" s="272"/>
      <c r="AJC52" s="272"/>
      <c r="AJD52" s="272"/>
      <c r="AJE52" s="272"/>
      <c r="AJF52" s="272"/>
      <c r="AJG52" s="272"/>
      <c r="AJH52" s="272"/>
      <c r="AJI52" s="272"/>
      <c r="AJJ52" s="272"/>
      <c r="AJK52" s="272"/>
      <c r="AJL52" s="272"/>
      <c r="AJM52" s="272"/>
      <c r="AJN52" s="272"/>
      <c r="AJO52" s="272"/>
      <c r="AJP52" s="272"/>
      <c r="AJQ52" s="272"/>
      <c r="AJR52" s="272"/>
      <c r="AJS52" s="272"/>
      <c r="AJT52" s="272"/>
      <c r="AJU52" s="272"/>
      <c r="AJV52" s="272"/>
      <c r="AJW52" s="272"/>
      <c r="AJX52" s="272"/>
      <c r="AJY52" s="272"/>
      <c r="AJZ52" s="272"/>
      <c r="AKA52" s="272"/>
      <c r="AKB52" s="272"/>
      <c r="AKC52" s="272"/>
      <c r="AKD52" s="272"/>
      <c r="AKE52" s="272"/>
      <c r="AKF52" s="272"/>
      <c r="AKG52" s="272"/>
      <c r="AKH52" s="272"/>
      <c r="AKI52" s="272"/>
      <c r="AKJ52" s="272"/>
      <c r="AKK52" s="272"/>
      <c r="AKL52" s="272"/>
      <c r="AKM52" s="272"/>
      <c r="AKN52" s="272"/>
      <c r="AKO52" s="272"/>
      <c r="AKP52" s="272"/>
      <c r="AKQ52" s="272"/>
      <c r="AKR52" s="272"/>
      <c r="AKS52" s="272"/>
      <c r="AKT52" s="272"/>
      <c r="AKU52" s="272"/>
      <c r="AKV52" s="272"/>
      <c r="AKW52" s="272"/>
      <c r="AKX52" s="272"/>
      <c r="ALC52" s="271"/>
      <c r="ALD52" s="267" t="s">
        <v>364</v>
      </c>
      <c r="ALE52" s="272"/>
      <c r="ALF52" s="272"/>
      <c r="ALG52" s="272"/>
      <c r="ALH52" s="272"/>
      <c r="ALI52" s="272"/>
      <c r="ALJ52" s="272"/>
      <c r="ALK52" s="272"/>
      <c r="ALL52" s="272"/>
      <c r="ALM52" s="272"/>
      <c r="ALN52" s="272"/>
      <c r="ALO52" s="272"/>
      <c r="ALP52" s="272"/>
      <c r="ALQ52" s="272"/>
      <c r="ALR52" s="272"/>
      <c r="ALS52" s="272"/>
      <c r="ALT52" s="272"/>
      <c r="ALU52" s="272"/>
      <c r="ALV52" s="272"/>
      <c r="ALW52" s="272"/>
      <c r="ALX52" s="272"/>
      <c r="ALY52" s="272"/>
      <c r="ALZ52" s="272"/>
      <c r="AMA52" s="272"/>
      <c r="AMB52" s="272"/>
      <c r="AMC52" s="272"/>
      <c r="AMD52" s="272"/>
      <c r="AME52" s="272"/>
      <c r="AMF52" s="272"/>
      <c r="AMG52" s="272"/>
      <c r="AMH52" s="272"/>
      <c r="AMI52" s="272"/>
      <c r="AMJ52" s="272"/>
      <c r="AMK52" s="272"/>
      <c r="AML52" s="272"/>
      <c r="AMM52" s="272"/>
      <c r="AMN52" s="272"/>
      <c r="AMO52" s="272"/>
      <c r="AMP52" s="272"/>
      <c r="AMQ52" s="272"/>
      <c r="AMR52" s="272"/>
      <c r="AMS52" s="272"/>
      <c r="AMT52" s="272"/>
      <c r="AMU52" s="272"/>
      <c r="AMV52" s="272"/>
      <c r="AMW52" s="272"/>
      <c r="AMX52" s="272"/>
      <c r="AMY52" s="272"/>
      <c r="AMZ52" s="272"/>
      <c r="ANA52" s="272"/>
      <c r="ANF52" s="271"/>
      <c r="ANG52" s="267" t="s">
        <v>364</v>
      </c>
      <c r="ANH52" s="272"/>
      <c r="ANI52" s="272"/>
      <c r="ANJ52" s="272"/>
      <c r="ANK52" s="272"/>
      <c r="ANL52" s="272"/>
      <c r="ANM52" s="272"/>
      <c r="ANN52" s="272"/>
      <c r="ANO52" s="272"/>
      <c r="ANP52" s="272"/>
      <c r="ANQ52" s="272"/>
      <c r="ANR52" s="272"/>
      <c r="ANS52" s="272"/>
      <c r="ANT52" s="272"/>
      <c r="ANU52" s="272"/>
      <c r="ANV52" s="272"/>
      <c r="ANW52" s="272"/>
      <c r="ANX52" s="272"/>
      <c r="ANY52" s="272"/>
      <c r="ANZ52" s="272"/>
      <c r="AOA52" s="272"/>
      <c r="AOB52" s="272"/>
      <c r="AOC52" s="272"/>
      <c r="AOD52" s="272"/>
      <c r="AOE52" s="272"/>
      <c r="AOF52" s="272"/>
      <c r="AOG52" s="272"/>
      <c r="AOH52" s="272"/>
      <c r="AOI52" s="272"/>
      <c r="AOJ52" s="272"/>
      <c r="AOK52" s="272"/>
      <c r="AOL52" s="272"/>
      <c r="AOM52" s="272"/>
      <c r="AON52" s="272"/>
      <c r="AOO52" s="272"/>
      <c r="AOP52" s="272"/>
      <c r="AOQ52" s="272"/>
      <c r="AOR52" s="272"/>
      <c r="AOS52" s="272"/>
      <c r="AOT52" s="272"/>
      <c r="AOU52" s="272"/>
      <c r="AOV52" s="272"/>
      <c r="AOW52" s="272"/>
      <c r="AOX52" s="272"/>
      <c r="AOY52" s="272"/>
      <c r="AOZ52" s="272"/>
      <c r="APA52" s="272"/>
      <c r="APB52" s="272"/>
      <c r="APC52" s="272"/>
      <c r="APD52" s="272"/>
      <c r="API52" s="271"/>
      <c r="APJ52" s="267" t="s">
        <v>364</v>
      </c>
      <c r="APK52" s="272"/>
      <c r="APL52" s="272"/>
      <c r="APM52" s="272"/>
      <c r="APN52" s="272"/>
      <c r="APO52" s="272"/>
      <c r="APP52" s="272"/>
      <c r="APQ52" s="272"/>
      <c r="APR52" s="272"/>
      <c r="APS52" s="272"/>
      <c r="APT52" s="272"/>
      <c r="APU52" s="272"/>
      <c r="APV52" s="272"/>
      <c r="APW52" s="272"/>
      <c r="APX52" s="272"/>
      <c r="APY52" s="272"/>
      <c r="APZ52" s="272"/>
      <c r="AQA52" s="272"/>
      <c r="AQB52" s="272"/>
      <c r="AQC52" s="272"/>
      <c r="AQD52" s="272"/>
      <c r="AQE52" s="272"/>
      <c r="AQF52" s="272"/>
      <c r="AQG52" s="272"/>
      <c r="AQH52" s="272"/>
      <c r="AQI52" s="272"/>
      <c r="AQJ52" s="272"/>
      <c r="AQK52" s="272"/>
      <c r="AQL52" s="272"/>
      <c r="AQM52" s="272"/>
      <c r="AQN52" s="272"/>
      <c r="AQO52" s="272"/>
      <c r="AQP52" s="272"/>
      <c r="AQQ52" s="272"/>
      <c r="AQR52" s="272"/>
      <c r="AQS52" s="272"/>
      <c r="AQT52" s="272"/>
      <c r="AQU52" s="272"/>
      <c r="AQV52" s="272"/>
      <c r="AQW52" s="272"/>
      <c r="AQX52" s="272"/>
      <c r="AQY52" s="272"/>
      <c r="AQZ52" s="272"/>
      <c r="ARA52" s="272"/>
      <c r="ARB52" s="272"/>
      <c r="ARC52" s="272"/>
      <c r="ARD52" s="272"/>
      <c r="ARE52" s="272"/>
      <c r="ARF52" s="272"/>
      <c r="ARG52" s="272"/>
      <c r="ARL52" s="271"/>
      <c r="ARM52" s="267" t="s">
        <v>364</v>
      </c>
      <c r="ARN52" s="272"/>
      <c r="ARO52" s="272"/>
      <c r="ARP52" s="272"/>
      <c r="ARQ52" s="272"/>
      <c r="ARR52" s="272"/>
      <c r="ARS52" s="272"/>
      <c r="ART52" s="272"/>
      <c r="ARU52" s="272"/>
      <c r="ARV52" s="272"/>
      <c r="ARW52" s="272"/>
      <c r="ARX52" s="272"/>
      <c r="ARY52" s="272"/>
      <c r="ARZ52" s="272"/>
      <c r="ASA52" s="272"/>
      <c r="ASB52" s="272"/>
      <c r="ASC52" s="272"/>
      <c r="ASD52" s="272"/>
      <c r="ASE52" s="272"/>
      <c r="ASF52" s="272"/>
      <c r="ASG52" s="272"/>
      <c r="ASH52" s="272"/>
      <c r="ASI52" s="272"/>
      <c r="ASJ52" s="272"/>
      <c r="ASK52" s="272"/>
      <c r="ASL52" s="272"/>
      <c r="ASM52" s="272"/>
      <c r="ASN52" s="272"/>
      <c r="ASO52" s="272"/>
      <c r="ASP52" s="272"/>
      <c r="ASQ52" s="272"/>
      <c r="ASR52" s="272"/>
      <c r="ASS52" s="272"/>
      <c r="AST52" s="272"/>
      <c r="ASU52" s="272"/>
      <c r="ASV52" s="272"/>
      <c r="ASW52" s="272"/>
      <c r="ASX52" s="272"/>
      <c r="ASY52" s="272"/>
      <c r="ASZ52" s="272"/>
      <c r="ATA52" s="272"/>
      <c r="ATB52" s="272"/>
      <c r="ATC52" s="272"/>
      <c r="ATD52" s="272"/>
      <c r="ATE52" s="272"/>
      <c r="ATF52" s="272"/>
      <c r="ATG52" s="272"/>
      <c r="ATH52" s="272"/>
      <c r="ATI52" s="272"/>
      <c r="ATJ52" s="272"/>
      <c r="ATO52" s="271"/>
      <c r="ATP52" s="267" t="s">
        <v>364</v>
      </c>
      <c r="ATQ52" s="272"/>
      <c r="ATR52" s="272"/>
      <c r="ATS52" s="272"/>
      <c r="ATT52" s="272"/>
      <c r="ATU52" s="272"/>
      <c r="ATV52" s="272"/>
      <c r="ATW52" s="272"/>
      <c r="ATX52" s="272"/>
      <c r="ATY52" s="272"/>
      <c r="ATZ52" s="272"/>
      <c r="AUA52" s="272"/>
      <c r="AUB52" s="272"/>
      <c r="AUC52" s="272"/>
      <c r="AUD52" s="272"/>
      <c r="AUE52" s="272"/>
      <c r="AUF52" s="272"/>
      <c r="AUG52" s="272"/>
      <c r="AUH52" s="272"/>
      <c r="AUI52" s="272"/>
      <c r="AUJ52" s="272"/>
      <c r="AUK52" s="272"/>
      <c r="AUL52" s="272"/>
      <c r="AUM52" s="272"/>
      <c r="AUN52" s="272"/>
      <c r="AUO52" s="272"/>
      <c r="AUP52" s="272"/>
      <c r="AUQ52" s="272"/>
      <c r="AUR52" s="272"/>
      <c r="AUS52" s="272"/>
      <c r="AUT52" s="272"/>
      <c r="AUU52" s="272"/>
      <c r="AUV52" s="272"/>
      <c r="AUW52" s="272"/>
      <c r="AUX52" s="272"/>
      <c r="AUY52" s="272"/>
      <c r="AUZ52" s="272"/>
      <c r="AVA52" s="272"/>
      <c r="AVB52" s="272"/>
      <c r="AVC52" s="272"/>
      <c r="AVD52" s="272"/>
      <c r="AVE52" s="272"/>
      <c r="AVF52" s="272"/>
      <c r="AVG52" s="272"/>
      <c r="AVH52" s="272"/>
      <c r="AVI52" s="272"/>
      <c r="AVJ52" s="272"/>
      <c r="AVK52" s="272"/>
      <c r="AVL52" s="272"/>
      <c r="AVM52" s="272"/>
      <c r="AVR52" s="271"/>
      <c r="AVS52" s="267" t="s">
        <v>364</v>
      </c>
      <c r="AVT52" s="272"/>
      <c r="AVU52" s="272"/>
      <c r="AVV52" s="272"/>
      <c r="AVW52" s="272"/>
      <c r="AVX52" s="272"/>
      <c r="AVY52" s="272"/>
      <c r="AVZ52" s="272"/>
      <c r="AWA52" s="272"/>
      <c r="AWB52" s="272"/>
      <c r="AWC52" s="272"/>
      <c r="AWD52" s="272"/>
      <c r="AWE52" s="272"/>
      <c r="AWF52" s="272"/>
      <c r="AWG52" s="272"/>
      <c r="AWH52" s="272"/>
      <c r="AWI52" s="272"/>
      <c r="AWJ52" s="272"/>
      <c r="AWK52" s="272"/>
      <c r="AWL52" s="272"/>
      <c r="AWM52" s="272"/>
      <c r="AWN52" s="272"/>
      <c r="AWO52" s="272"/>
      <c r="AWP52" s="272"/>
      <c r="AWQ52" s="272"/>
      <c r="AWR52" s="272"/>
      <c r="AWS52" s="272"/>
      <c r="AWT52" s="272"/>
      <c r="AWU52" s="272"/>
      <c r="AWV52" s="272"/>
      <c r="AWW52" s="272"/>
      <c r="AWX52" s="272"/>
      <c r="AWY52" s="272"/>
      <c r="AWZ52" s="272"/>
      <c r="AXA52" s="272"/>
      <c r="AXB52" s="272"/>
      <c r="AXC52" s="272"/>
      <c r="AXD52" s="272"/>
      <c r="AXE52" s="272"/>
      <c r="AXF52" s="272"/>
      <c r="AXG52" s="272"/>
      <c r="AXH52" s="272"/>
      <c r="AXI52" s="272"/>
      <c r="AXJ52" s="272"/>
      <c r="AXK52" s="272"/>
      <c r="AXL52" s="272"/>
      <c r="AXM52" s="272"/>
      <c r="AXN52" s="272"/>
      <c r="AXO52" s="272"/>
      <c r="AXP52" s="272"/>
      <c r="AXU52" s="271"/>
      <c r="AXV52" s="267" t="s">
        <v>364</v>
      </c>
      <c r="AXW52" s="272"/>
      <c r="AXX52" s="272"/>
      <c r="AXY52" s="272"/>
      <c r="AXZ52" s="272"/>
      <c r="AYA52" s="272"/>
      <c r="AYB52" s="272"/>
      <c r="AYC52" s="272"/>
      <c r="AYD52" s="272"/>
      <c r="AYE52" s="272"/>
      <c r="AYF52" s="272"/>
      <c r="AYG52" s="272"/>
      <c r="AYH52" s="272"/>
      <c r="AYI52" s="272"/>
      <c r="AYJ52" s="272"/>
      <c r="AYK52" s="272"/>
      <c r="AYL52" s="272"/>
      <c r="AYM52" s="272"/>
      <c r="AYN52" s="272"/>
      <c r="AYO52" s="272"/>
      <c r="AYP52" s="272"/>
      <c r="AYQ52" s="272"/>
      <c r="AYR52" s="272"/>
      <c r="AYS52" s="272"/>
      <c r="AYT52" s="272"/>
      <c r="AYU52" s="272"/>
      <c r="AYV52" s="272"/>
      <c r="AYW52" s="272"/>
      <c r="AYX52" s="272"/>
      <c r="AYY52" s="272"/>
      <c r="AYZ52" s="272"/>
      <c r="AZA52" s="272"/>
      <c r="AZB52" s="272"/>
      <c r="AZC52" s="272"/>
      <c r="AZD52" s="272"/>
      <c r="AZE52" s="272"/>
      <c r="AZF52" s="272"/>
      <c r="AZG52" s="272"/>
      <c r="AZH52" s="272"/>
      <c r="AZI52" s="272"/>
      <c r="AZJ52" s="272"/>
      <c r="AZK52" s="272"/>
      <c r="AZL52" s="272"/>
      <c r="AZM52" s="272"/>
      <c r="AZN52" s="272"/>
      <c r="AZO52" s="272"/>
      <c r="AZP52" s="272"/>
      <c r="AZQ52" s="272"/>
      <c r="AZR52" s="272"/>
      <c r="AZS52" s="272"/>
      <c r="AZX52" s="271"/>
      <c r="AZY52" s="267" t="s">
        <v>364</v>
      </c>
      <c r="AZZ52" s="272"/>
      <c r="BAA52" s="272"/>
      <c r="BAB52" s="272"/>
      <c r="BAC52" s="272"/>
      <c r="BAD52" s="272"/>
      <c r="BAE52" s="272"/>
      <c r="BAF52" s="272"/>
      <c r="BAG52" s="272"/>
      <c r="BAH52" s="272"/>
      <c r="BAI52" s="272"/>
      <c r="BAJ52" s="272"/>
      <c r="BAK52" s="272"/>
      <c r="BAL52" s="272"/>
      <c r="BAM52" s="272"/>
      <c r="BAN52" s="272"/>
      <c r="BAO52" s="272"/>
      <c r="BAP52" s="272"/>
      <c r="BAQ52" s="272"/>
      <c r="BAR52" s="272"/>
      <c r="BAS52" s="272"/>
      <c r="BAT52" s="272"/>
      <c r="BAU52" s="272"/>
      <c r="BAV52" s="272"/>
      <c r="BAW52" s="272"/>
      <c r="BAX52" s="272"/>
      <c r="BAY52" s="272"/>
      <c r="BAZ52" s="272"/>
      <c r="BBA52" s="272"/>
      <c r="BBB52" s="272"/>
      <c r="BBC52" s="272"/>
      <c r="BBD52" s="272"/>
      <c r="BBE52" s="272"/>
      <c r="BBF52" s="272"/>
      <c r="BBG52" s="272"/>
      <c r="BBH52" s="272"/>
      <c r="BBI52" s="272"/>
      <c r="BBJ52" s="272"/>
      <c r="BBK52" s="272"/>
      <c r="BBL52" s="272"/>
      <c r="BBM52" s="272"/>
      <c r="BBN52" s="272"/>
      <c r="BBO52" s="272"/>
      <c r="BBP52" s="272"/>
      <c r="BBQ52" s="272"/>
      <c r="BBR52" s="272"/>
      <c r="BBS52" s="272"/>
      <c r="BBT52" s="272"/>
      <c r="BBU52" s="272"/>
      <c r="BBV52" s="272"/>
      <c r="BCA52" s="271"/>
      <c r="BCB52" s="267" t="s">
        <v>364</v>
      </c>
      <c r="BCC52" s="272"/>
      <c r="BCD52" s="272"/>
      <c r="BCE52" s="272"/>
      <c r="BCF52" s="272"/>
      <c r="BCG52" s="272"/>
      <c r="BCH52" s="272"/>
      <c r="BCI52" s="272"/>
      <c r="BCJ52" s="272"/>
      <c r="BCK52" s="272"/>
      <c r="BCL52" s="272"/>
      <c r="BCM52" s="272"/>
      <c r="BCN52" s="272"/>
      <c r="BCO52" s="272"/>
      <c r="BCP52" s="272"/>
      <c r="BCQ52" s="272"/>
      <c r="BCR52" s="272"/>
      <c r="BCS52" s="272"/>
      <c r="BCT52" s="272"/>
      <c r="BCU52" s="272"/>
      <c r="BCV52" s="272"/>
      <c r="BCW52" s="272"/>
      <c r="BCX52" s="272"/>
      <c r="BCY52" s="272"/>
      <c r="BCZ52" s="272"/>
      <c r="BDA52" s="272"/>
      <c r="BDB52" s="272"/>
      <c r="BDC52" s="272"/>
      <c r="BDD52" s="272"/>
      <c r="BDE52" s="272"/>
      <c r="BDF52" s="272"/>
      <c r="BDG52" s="272"/>
      <c r="BDH52" s="272"/>
      <c r="BDI52" s="272"/>
      <c r="BDJ52" s="272"/>
      <c r="BDK52" s="272"/>
      <c r="BDL52" s="272"/>
      <c r="BDM52" s="272"/>
      <c r="BDN52" s="272"/>
      <c r="BDO52" s="272"/>
      <c r="BDP52" s="272"/>
      <c r="BDQ52" s="272"/>
      <c r="BDR52" s="272"/>
      <c r="BDS52" s="272"/>
      <c r="BDT52" s="272"/>
      <c r="BDU52" s="272"/>
      <c r="BDV52" s="272"/>
      <c r="BDW52" s="272"/>
      <c r="BDX52" s="272"/>
      <c r="BDY52" s="272"/>
      <c r="BED52" s="271"/>
      <c r="BEE52" s="267" t="s">
        <v>364</v>
      </c>
      <c r="BEF52" s="272"/>
      <c r="BEG52" s="272"/>
      <c r="BEH52" s="272"/>
      <c r="BEI52" s="272"/>
      <c r="BEJ52" s="272"/>
      <c r="BEK52" s="272"/>
      <c r="BEL52" s="272"/>
      <c r="BEM52" s="272"/>
      <c r="BEN52" s="272"/>
      <c r="BEO52" s="272"/>
      <c r="BEP52" s="272"/>
      <c r="BEQ52" s="272"/>
      <c r="BER52" s="272"/>
      <c r="BES52" s="272"/>
      <c r="BET52" s="272"/>
      <c r="BEU52" s="272"/>
      <c r="BEV52" s="272"/>
      <c r="BEW52" s="272"/>
      <c r="BEX52" s="272"/>
      <c r="BEY52" s="272"/>
      <c r="BEZ52" s="272"/>
      <c r="BFA52" s="272"/>
      <c r="BFB52" s="272"/>
      <c r="BFC52" s="272"/>
      <c r="BFD52" s="272"/>
      <c r="BFE52" s="272"/>
      <c r="BFF52" s="272"/>
      <c r="BFG52" s="272"/>
      <c r="BFH52" s="272"/>
      <c r="BFI52" s="272"/>
      <c r="BFJ52" s="272"/>
      <c r="BFK52" s="272"/>
      <c r="BFL52" s="272"/>
      <c r="BFM52" s="272"/>
      <c r="BFN52" s="272"/>
      <c r="BFO52" s="272"/>
      <c r="BFP52" s="272"/>
      <c r="BFQ52" s="272"/>
      <c r="BFR52" s="272"/>
      <c r="BFS52" s="272"/>
      <c r="BFT52" s="272"/>
      <c r="BFU52" s="272"/>
      <c r="BFV52" s="272"/>
      <c r="BFW52" s="272"/>
      <c r="BFX52" s="272"/>
      <c r="BFY52" s="272"/>
      <c r="BFZ52" s="272"/>
      <c r="BGA52" s="272"/>
      <c r="BGB52" s="272"/>
      <c r="BGG52" s="271"/>
      <c r="BGH52" s="267" t="s">
        <v>364</v>
      </c>
      <c r="BGI52" s="272"/>
      <c r="BGJ52" s="272"/>
      <c r="BGK52" s="272"/>
      <c r="BGL52" s="272"/>
      <c r="BGM52" s="272"/>
      <c r="BGN52" s="272"/>
      <c r="BGO52" s="272"/>
      <c r="BGP52" s="272"/>
      <c r="BGQ52" s="272"/>
      <c r="BGR52" s="272"/>
      <c r="BGS52" s="272"/>
      <c r="BGT52" s="272"/>
      <c r="BGU52" s="272"/>
      <c r="BGV52" s="272"/>
      <c r="BGW52" s="272"/>
      <c r="BGX52" s="272"/>
      <c r="BGY52" s="272"/>
      <c r="BGZ52" s="272"/>
      <c r="BHA52" s="272"/>
      <c r="BHB52" s="272"/>
      <c r="BHC52" s="272"/>
      <c r="BHD52" s="272"/>
      <c r="BHE52" s="272"/>
      <c r="BHF52" s="272"/>
      <c r="BHG52" s="272"/>
      <c r="BHH52" s="272"/>
      <c r="BHI52" s="272"/>
      <c r="BHJ52" s="272"/>
      <c r="BHK52" s="272"/>
      <c r="BHL52" s="272"/>
      <c r="BHM52" s="272"/>
      <c r="BHN52" s="272"/>
      <c r="BHO52" s="272"/>
      <c r="BHP52" s="272"/>
      <c r="BHQ52" s="272"/>
      <c r="BHR52" s="272"/>
      <c r="BHS52" s="272"/>
      <c r="BHT52" s="272"/>
      <c r="BHU52" s="272"/>
      <c r="BHV52" s="272"/>
      <c r="BHW52" s="272"/>
      <c r="BHX52" s="272"/>
      <c r="BHY52" s="272"/>
      <c r="BHZ52" s="272"/>
      <c r="BIA52" s="272"/>
      <c r="BIB52" s="272"/>
      <c r="BIC52" s="272"/>
      <c r="BID52" s="272"/>
      <c r="BIE52" s="272"/>
      <c r="BIJ52" s="271"/>
      <c r="BIK52" s="267" t="s">
        <v>364</v>
      </c>
      <c r="BIL52" s="272"/>
      <c r="BIM52" s="272"/>
      <c r="BIN52" s="272"/>
      <c r="BIO52" s="272"/>
      <c r="BIP52" s="272"/>
      <c r="BIQ52" s="272"/>
      <c r="BIR52" s="272"/>
      <c r="BIS52" s="272"/>
      <c r="BIT52" s="272"/>
      <c r="BIU52" s="272"/>
      <c r="BIV52" s="272"/>
      <c r="BIW52" s="272"/>
      <c r="BIX52" s="272"/>
      <c r="BIY52" s="272"/>
      <c r="BIZ52" s="272"/>
      <c r="BJA52" s="272"/>
      <c r="BJB52" s="272"/>
      <c r="BJC52" s="272"/>
      <c r="BJD52" s="272"/>
      <c r="BJE52" s="272"/>
      <c r="BJF52" s="272"/>
      <c r="BJG52" s="272"/>
      <c r="BJH52" s="272"/>
      <c r="BJI52" s="272"/>
      <c r="BJJ52" s="272"/>
      <c r="BJK52" s="272"/>
      <c r="BJL52" s="272"/>
      <c r="BJM52" s="272"/>
      <c r="BJN52" s="272"/>
      <c r="BJO52" s="272"/>
      <c r="BJP52" s="272"/>
      <c r="BJQ52" s="272"/>
      <c r="BJR52" s="272"/>
      <c r="BJS52" s="272"/>
      <c r="BJT52" s="272"/>
      <c r="BJU52" s="272"/>
      <c r="BJV52" s="272"/>
      <c r="BJW52" s="272"/>
      <c r="BJX52" s="272"/>
      <c r="BJY52" s="272"/>
      <c r="BJZ52" s="272"/>
      <c r="BKA52" s="272"/>
      <c r="BKB52" s="272"/>
      <c r="BKC52" s="272"/>
      <c r="BKD52" s="272"/>
      <c r="BKE52" s="272"/>
      <c r="BKF52" s="272"/>
      <c r="BKG52" s="272"/>
      <c r="BKH52" s="272"/>
      <c r="BKM52" s="271"/>
      <c r="BKN52" s="267" t="s">
        <v>364</v>
      </c>
      <c r="BKO52" s="272"/>
      <c r="BKP52" s="272"/>
      <c r="BKQ52" s="272"/>
      <c r="BKR52" s="272"/>
      <c r="BKS52" s="272"/>
      <c r="BKT52" s="272"/>
      <c r="BKU52" s="272"/>
      <c r="BKV52" s="272"/>
      <c r="BKW52" s="272"/>
      <c r="BKX52" s="272"/>
      <c r="BKY52" s="272"/>
      <c r="BKZ52" s="272"/>
      <c r="BLA52" s="272"/>
      <c r="BLB52" s="272"/>
      <c r="BLC52" s="272"/>
      <c r="BLD52" s="272"/>
      <c r="BLE52" s="272"/>
      <c r="BLF52" s="272"/>
      <c r="BLG52" s="272"/>
      <c r="BLH52" s="272"/>
      <c r="BLI52" s="272"/>
      <c r="BLJ52" s="272"/>
      <c r="BLK52" s="272"/>
      <c r="BLL52" s="272"/>
      <c r="BLM52" s="272"/>
      <c r="BLN52" s="272"/>
      <c r="BLO52" s="272"/>
      <c r="BLP52" s="272"/>
      <c r="BLQ52" s="272"/>
      <c r="BLR52" s="272"/>
      <c r="BLS52" s="272"/>
      <c r="BLT52" s="272"/>
      <c r="BLU52" s="272"/>
      <c r="BLV52" s="272"/>
      <c r="BLW52" s="272"/>
      <c r="BLX52" s="272"/>
      <c r="BLY52" s="272"/>
      <c r="BLZ52" s="272"/>
      <c r="BMA52" s="272"/>
      <c r="BMB52" s="272"/>
      <c r="BMC52" s="272"/>
      <c r="BMD52" s="272"/>
      <c r="BME52" s="272"/>
      <c r="BMF52" s="272"/>
      <c r="BMG52" s="272"/>
      <c r="BMH52" s="272"/>
      <c r="BMI52" s="272"/>
      <c r="BMJ52" s="272"/>
      <c r="BMK52" s="272"/>
      <c r="BMP52" s="271"/>
      <c r="BMQ52" s="267" t="s">
        <v>364</v>
      </c>
      <c r="BMR52" s="272"/>
      <c r="BMS52" s="272"/>
      <c r="BMT52" s="272"/>
      <c r="BMU52" s="272"/>
      <c r="BMV52" s="272"/>
      <c r="BMW52" s="272"/>
      <c r="BMX52" s="272"/>
      <c r="BMY52" s="272"/>
      <c r="BMZ52" s="272"/>
      <c r="BNA52" s="272"/>
      <c r="BNB52" s="272"/>
      <c r="BNC52" s="272"/>
      <c r="BND52" s="272"/>
      <c r="BNE52" s="272"/>
      <c r="BNF52" s="272"/>
      <c r="BNG52" s="272"/>
      <c r="BNH52" s="272"/>
      <c r="BNI52" s="272"/>
      <c r="BNJ52" s="272"/>
      <c r="BNK52" s="272"/>
      <c r="BNL52" s="272"/>
      <c r="BNM52" s="272"/>
      <c r="BNN52" s="272"/>
      <c r="BNO52" s="272"/>
      <c r="BNP52" s="272"/>
      <c r="BNQ52" s="272"/>
      <c r="BNR52" s="272"/>
      <c r="BNS52" s="272"/>
      <c r="BNT52" s="272"/>
      <c r="BNU52" s="272"/>
      <c r="BNV52" s="272"/>
      <c r="BNW52" s="272"/>
      <c r="BNX52" s="272"/>
      <c r="BNY52" s="272"/>
      <c r="BNZ52" s="272"/>
      <c r="BOA52" s="272"/>
      <c r="BOB52" s="272"/>
      <c r="BOC52" s="272"/>
      <c r="BOD52" s="272"/>
      <c r="BOE52" s="272"/>
      <c r="BOF52" s="272"/>
      <c r="BOG52" s="272"/>
      <c r="BOH52" s="272"/>
      <c r="BOI52" s="272"/>
      <c r="BOJ52" s="272"/>
      <c r="BOK52" s="272"/>
      <c r="BOL52" s="272"/>
      <c r="BOM52" s="272"/>
      <c r="BON52" s="272"/>
      <c r="BOS52" s="271"/>
      <c r="BOT52" s="267" t="s">
        <v>364</v>
      </c>
      <c r="BOU52" s="272"/>
      <c r="BOV52" s="272"/>
      <c r="BOW52" s="272"/>
      <c r="BOX52" s="272"/>
      <c r="BOY52" s="272"/>
      <c r="BOZ52" s="272"/>
      <c r="BPA52" s="272"/>
      <c r="BPB52" s="272"/>
      <c r="BPC52" s="272"/>
      <c r="BPD52" s="272"/>
      <c r="BPE52" s="272"/>
      <c r="BPF52" s="272"/>
      <c r="BPG52" s="272"/>
      <c r="BPH52" s="272"/>
      <c r="BPI52" s="272"/>
      <c r="BPJ52" s="272"/>
      <c r="BPK52" s="272"/>
      <c r="BPL52" s="272"/>
      <c r="BPM52" s="272"/>
      <c r="BPN52" s="272"/>
      <c r="BPO52" s="272"/>
      <c r="BPP52" s="272"/>
      <c r="BPQ52" s="272"/>
      <c r="BPR52" s="272"/>
      <c r="BPS52" s="272"/>
      <c r="BPT52" s="272"/>
      <c r="BPU52" s="272"/>
      <c r="BPV52" s="272"/>
      <c r="BPW52" s="272"/>
      <c r="BPX52" s="272"/>
      <c r="BPY52" s="272"/>
      <c r="BPZ52" s="272"/>
      <c r="BQA52" s="272"/>
      <c r="BQB52" s="272"/>
      <c r="BQC52" s="272"/>
      <c r="BQD52" s="272"/>
      <c r="BQE52" s="272"/>
      <c r="BQF52" s="272"/>
      <c r="BQG52" s="272"/>
      <c r="BQH52" s="272"/>
      <c r="BQI52" s="272"/>
      <c r="BQJ52" s="272"/>
      <c r="BQK52" s="272"/>
      <c r="BQL52" s="272"/>
      <c r="BQM52" s="272"/>
      <c r="BQN52" s="272"/>
      <c r="BQO52" s="272"/>
      <c r="BQP52" s="272"/>
      <c r="BQQ52" s="272"/>
      <c r="BQV52" s="271"/>
      <c r="BQW52" s="267" t="s">
        <v>364</v>
      </c>
      <c r="BQX52" s="272"/>
      <c r="BQY52" s="272"/>
      <c r="BQZ52" s="272"/>
      <c r="BRA52" s="272"/>
      <c r="BRB52" s="272"/>
      <c r="BRC52" s="272"/>
      <c r="BRD52" s="272"/>
      <c r="BRE52" s="272"/>
      <c r="BRF52" s="272"/>
      <c r="BRG52" s="272"/>
      <c r="BRH52" s="272"/>
      <c r="BRI52" s="272"/>
      <c r="BRJ52" s="272"/>
      <c r="BRK52" s="272"/>
      <c r="BRL52" s="272"/>
      <c r="BRM52" s="272"/>
      <c r="BRN52" s="272"/>
      <c r="BRO52" s="272"/>
      <c r="BRP52" s="272"/>
      <c r="BRQ52" s="272"/>
      <c r="BRR52" s="272"/>
      <c r="BRS52" s="272"/>
      <c r="BRT52" s="272"/>
      <c r="BRU52" s="272"/>
      <c r="BRV52" s="272"/>
      <c r="BRW52" s="272"/>
      <c r="BRX52" s="272"/>
      <c r="BRY52" s="272"/>
      <c r="BRZ52" s="272"/>
      <c r="BSA52" s="272"/>
      <c r="BSB52" s="272"/>
      <c r="BSC52" s="272"/>
      <c r="BSD52" s="272"/>
      <c r="BSE52" s="272"/>
      <c r="BSF52" s="272"/>
      <c r="BSG52" s="272"/>
      <c r="BSH52" s="272"/>
      <c r="BSI52" s="272"/>
      <c r="BSJ52" s="272"/>
      <c r="BSK52" s="272"/>
      <c r="BSL52" s="272"/>
      <c r="BSM52" s="272"/>
      <c r="BSN52" s="272"/>
      <c r="BSO52" s="272"/>
      <c r="BSP52" s="272"/>
      <c r="BSQ52" s="272"/>
      <c r="BSR52" s="272"/>
      <c r="BSS52" s="272"/>
      <c r="BST52" s="272"/>
      <c r="BSY52" s="271"/>
      <c r="BSZ52" s="267" t="s">
        <v>364</v>
      </c>
      <c r="BTA52" s="272"/>
      <c r="BTB52" s="272"/>
      <c r="BTC52" s="272"/>
      <c r="BTD52" s="272"/>
      <c r="BTE52" s="272"/>
      <c r="BTF52" s="272"/>
      <c r="BTG52" s="272"/>
      <c r="BTH52" s="272"/>
      <c r="BTI52" s="272"/>
      <c r="BTJ52" s="272"/>
      <c r="BTK52" s="272"/>
      <c r="BTL52" s="272"/>
      <c r="BTM52" s="272"/>
      <c r="BTN52" s="272"/>
      <c r="BTO52" s="272"/>
      <c r="BTP52" s="272"/>
      <c r="BTQ52" s="272"/>
      <c r="BTR52" s="272"/>
      <c r="BTS52" s="272"/>
      <c r="BTT52" s="272"/>
      <c r="BTU52" s="272"/>
      <c r="BTV52" s="272"/>
      <c r="BTW52" s="272"/>
      <c r="BTX52" s="272"/>
      <c r="BTY52" s="272"/>
      <c r="BTZ52" s="272"/>
      <c r="BUA52" s="272"/>
      <c r="BUB52" s="272"/>
      <c r="BUC52" s="272"/>
      <c r="BUD52" s="272"/>
      <c r="BUE52" s="272"/>
      <c r="BUF52" s="272"/>
      <c r="BUG52" s="272"/>
      <c r="BUH52" s="272"/>
      <c r="BUI52" s="272"/>
      <c r="BUJ52" s="272"/>
      <c r="BUK52" s="272"/>
      <c r="BUL52" s="272"/>
      <c r="BUM52" s="272"/>
      <c r="BUN52" s="272"/>
      <c r="BUO52" s="272"/>
      <c r="BUP52" s="272"/>
      <c r="BUQ52" s="272"/>
      <c r="BUR52" s="272"/>
      <c r="BUS52" s="272"/>
      <c r="BUT52" s="272"/>
      <c r="BUU52" s="272"/>
      <c r="BUV52" s="272"/>
      <c r="BUW52" s="272"/>
      <c r="BVB52" s="271"/>
      <c r="BVC52" s="267" t="s">
        <v>364</v>
      </c>
      <c r="BVD52" s="272"/>
      <c r="BVE52" s="272"/>
      <c r="BVF52" s="272"/>
      <c r="BVG52" s="272"/>
      <c r="BVH52" s="272"/>
      <c r="BVI52" s="272"/>
      <c r="BVJ52" s="272"/>
      <c r="BVK52" s="272"/>
      <c r="BVL52" s="272"/>
      <c r="BVM52" s="272"/>
      <c r="BVN52" s="272"/>
      <c r="BVO52" s="272"/>
      <c r="BVP52" s="272"/>
      <c r="BVQ52" s="272"/>
      <c r="BVR52" s="272"/>
      <c r="BVS52" s="272"/>
      <c r="BVT52" s="272"/>
      <c r="BVU52" s="272"/>
      <c r="BVV52" s="272"/>
      <c r="BVW52" s="272"/>
      <c r="BVX52" s="272"/>
      <c r="BVY52" s="272"/>
      <c r="BVZ52" s="272"/>
      <c r="BWA52" s="272"/>
      <c r="BWB52" s="272"/>
      <c r="BWC52" s="272"/>
      <c r="BWD52" s="272"/>
      <c r="BWE52" s="272"/>
      <c r="BWF52" s="272"/>
      <c r="BWG52" s="272"/>
      <c r="BWH52" s="272"/>
      <c r="BWI52" s="272"/>
      <c r="BWJ52" s="272"/>
      <c r="BWK52" s="272"/>
      <c r="BWL52" s="272"/>
      <c r="BWM52" s="272"/>
      <c r="BWN52" s="272"/>
      <c r="BWO52" s="272"/>
      <c r="BWP52" s="272"/>
      <c r="BWQ52" s="272"/>
      <c r="BWR52" s="272"/>
      <c r="BWS52" s="272"/>
      <c r="BWT52" s="272"/>
      <c r="BWU52" s="272"/>
      <c r="BWV52" s="272"/>
      <c r="BWW52" s="272"/>
      <c r="BWX52" s="272"/>
      <c r="BWY52" s="272"/>
      <c r="BWZ52" s="272"/>
      <c r="BXE52" s="271"/>
      <c r="BXF52" s="267" t="s">
        <v>364</v>
      </c>
      <c r="BXG52" s="272"/>
      <c r="BXH52" s="272"/>
      <c r="BXI52" s="272"/>
      <c r="BXJ52" s="272"/>
      <c r="BXK52" s="272"/>
      <c r="BXL52" s="272"/>
      <c r="BXM52" s="272"/>
      <c r="BXN52" s="272"/>
      <c r="BXO52" s="272"/>
      <c r="BXP52" s="272"/>
      <c r="BXQ52" s="272"/>
      <c r="BXR52" s="272"/>
      <c r="BXS52" s="272"/>
      <c r="BXT52" s="272"/>
      <c r="BXU52" s="272"/>
      <c r="BXV52" s="272"/>
      <c r="BXW52" s="272"/>
      <c r="BXX52" s="272"/>
      <c r="BXY52" s="272"/>
      <c r="BXZ52" s="272"/>
      <c r="BYA52" s="272"/>
      <c r="BYB52" s="272"/>
      <c r="BYC52" s="272"/>
      <c r="BYD52" s="272"/>
      <c r="BYE52" s="272"/>
      <c r="BYF52" s="272"/>
      <c r="BYG52" s="272"/>
      <c r="BYH52" s="272"/>
      <c r="BYI52" s="272"/>
      <c r="BYJ52" s="272"/>
      <c r="BYK52" s="272"/>
      <c r="BYL52" s="272"/>
      <c r="BYM52" s="272"/>
      <c r="BYN52" s="272"/>
      <c r="BYO52" s="272"/>
      <c r="BYP52" s="272"/>
      <c r="BYQ52" s="272"/>
      <c r="BYR52" s="272"/>
      <c r="BYS52" s="272"/>
      <c r="BYT52" s="272"/>
      <c r="BYU52" s="272"/>
      <c r="BYV52" s="272"/>
      <c r="BYW52" s="272"/>
      <c r="BYX52" s="272"/>
      <c r="BYY52" s="272"/>
      <c r="BYZ52" s="272"/>
      <c r="BZA52" s="272"/>
      <c r="BZB52" s="272"/>
      <c r="BZC52" s="272"/>
      <c r="BZH52" s="271"/>
      <c r="BZI52" s="267" t="s">
        <v>364</v>
      </c>
      <c r="BZJ52" s="272"/>
      <c r="BZK52" s="272"/>
      <c r="BZL52" s="272"/>
      <c r="BZM52" s="272"/>
      <c r="BZN52" s="272"/>
      <c r="BZO52" s="272"/>
      <c r="BZP52" s="272"/>
      <c r="BZQ52" s="272"/>
      <c r="BZR52" s="272"/>
      <c r="BZS52" s="272"/>
      <c r="BZT52" s="272"/>
      <c r="BZU52" s="272"/>
      <c r="BZV52" s="272"/>
      <c r="BZW52" s="272"/>
      <c r="BZX52" s="272"/>
      <c r="BZY52" s="272"/>
      <c r="BZZ52" s="272"/>
      <c r="CAA52" s="272"/>
      <c r="CAB52" s="272"/>
      <c r="CAC52" s="272"/>
      <c r="CAD52" s="272"/>
      <c r="CAE52" s="272"/>
      <c r="CAF52" s="272"/>
      <c r="CAG52" s="272"/>
      <c r="CAH52" s="272"/>
      <c r="CAI52" s="272"/>
      <c r="CAJ52" s="272"/>
      <c r="CAK52" s="272"/>
      <c r="CAL52" s="272"/>
      <c r="CAM52" s="272"/>
      <c r="CAN52" s="272"/>
      <c r="CAO52" s="272"/>
      <c r="CAP52" s="272"/>
      <c r="CAQ52" s="272"/>
      <c r="CAR52" s="272"/>
      <c r="CAS52" s="272"/>
      <c r="CAT52" s="272"/>
      <c r="CAU52" s="272"/>
      <c r="CAV52" s="272"/>
      <c r="CAW52" s="272"/>
      <c r="CAX52" s="272"/>
      <c r="CAY52" s="272"/>
      <c r="CAZ52" s="272"/>
      <c r="CBA52" s="272"/>
      <c r="CBB52" s="272"/>
      <c r="CBC52" s="272"/>
      <c r="CBD52" s="272"/>
      <c r="CBE52" s="272"/>
      <c r="CBF52" s="272"/>
      <c r="CBK52" s="271"/>
      <c r="CBL52" s="267" t="s">
        <v>364</v>
      </c>
      <c r="CBM52" s="272"/>
      <c r="CBN52" s="272"/>
      <c r="CBO52" s="272"/>
      <c r="CBP52" s="272"/>
      <c r="CBQ52" s="272"/>
      <c r="CBR52" s="272"/>
      <c r="CBS52" s="272"/>
      <c r="CBT52" s="272"/>
      <c r="CBU52" s="272"/>
      <c r="CBV52" s="272"/>
      <c r="CBW52" s="272"/>
      <c r="CBX52" s="272"/>
      <c r="CBY52" s="272"/>
      <c r="CBZ52" s="272"/>
      <c r="CCA52" s="272"/>
      <c r="CCB52" s="272"/>
      <c r="CCC52" s="272"/>
      <c r="CCD52" s="272"/>
      <c r="CCE52" s="272"/>
      <c r="CCF52" s="272"/>
      <c r="CCG52" s="272"/>
      <c r="CCH52" s="272"/>
      <c r="CCI52" s="272"/>
      <c r="CCJ52" s="272"/>
      <c r="CCK52" s="272"/>
      <c r="CCL52" s="272"/>
      <c r="CCM52" s="272"/>
      <c r="CCN52" s="272"/>
      <c r="CCO52" s="272"/>
      <c r="CCP52" s="272"/>
      <c r="CCQ52" s="272"/>
      <c r="CCR52" s="272"/>
      <c r="CCS52" s="272"/>
      <c r="CCT52" s="272"/>
      <c r="CCU52" s="272"/>
      <c r="CCV52" s="272"/>
      <c r="CCW52" s="272"/>
      <c r="CCX52" s="272"/>
      <c r="CCY52" s="272"/>
      <c r="CCZ52" s="272"/>
      <c r="CDA52" s="272"/>
      <c r="CDB52" s="272"/>
      <c r="CDC52" s="272"/>
      <c r="CDD52" s="272"/>
      <c r="CDE52" s="272"/>
      <c r="CDF52" s="272"/>
      <c r="CDG52" s="272"/>
      <c r="CDH52" s="272"/>
      <c r="CDI52" s="272"/>
      <c r="CDN52" s="271"/>
      <c r="CDO52" s="267" t="s">
        <v>364</v>
      </c>
      <c r="CDP52" s="272"/>
      <c r="CDQ52" s="272"/>
      <c r="CDR52" s="272"/>
      <c r="CDS52" s="272"/>
      <c r="CDT52" s="272"/>
      <c r="CDU52" s="272"/>
      <c r="CDV52" s="272"/>
      <c r="CDW52" s="272"/>
      <c r="CDX52" s="272"/>
      <c r="CDY52" s="272"/>
      <c r="CDZ52" s="272"/>
      <c r="CEA52" s="272"/>
      <c r="CEB52" s="272"/>
      <c r="CEC52" s="272"/>
      <c r="CED52" s="272"/>
      <c r="CEE52" s="272"/>
      <c r="CEF52" s="272"/>
      <c r="CEG52" s="272"/>
      <c r="CEH52" s="272"/>
      <c r="CEI52" s="272"/>
      <c r="CEJ52" s="272"/>
      <c r="CEK52" s="272"/>
      <c r="CEL52" s="272"/>
      <c r="CEM52" s="272"/>
      <c r="CEN52" s="272"/>
      <c r="CEO52" s="272"/>
      <c r="CEP52" s="272"/>
      <c r="CEQ52" s="272"/>
      <c r="CER52" s="272"/>
      <c r="CES52" s="272"/>
      <c r="CET52" s="272"/>
      <c r="CEU52" s="272"/>
      <c r="CEV52" s="272"/>
      <c r="CEW52" s="272"/>
      <c r="CEX52" s="272"/>
      <c r="CEY52" s="272"/>
      <c r="CEZ52" s="272"/>
      <c r="CFA52" s="272"/>
      <c r="CFB52" s="272"/>
      <c r="CFC52" s="272"/>
      <c r="CFD52" s="272"/>
      <c r="CFE52" s="272"/>
      <c r="CFF52" s="272"/>
      <c r="CFG52" s="272"/>
      <c r="CFH52" s="272"/>
      <c r="CFI52" s="272"/>
      <c r="CFJ52" s="272"/>
      <c r="CFK52" s="272"/>
      <c r="CFL52" s="272"/>
      <c r="CFQ52" s="271"/>
      <c r="CFR52" s="267" t="s">
        <v>364</v>
      </c>
      <c r="CFS52" s="272"/>
      <c r="CFT52" s="272"/>
      <c r="CFU52" s="272"/>
      <c r="CFV52" s="272"/>
      <c r="CFW52" s="272"/>
      <c r="CFX52" s="272"/>
      <c r="CFY52" s="272"/>
      <c r="CFZ52" s="272"/>
      <c r="CGA52" s="272"/>
      <c r="CGB52" s="272"/>
      <c r="CGC52" s="272"/>
      <c r="CGD52" s="272"/>
      <c r="CGE52" s="272"/>
      <c r="CGF52" s="272"/>
      <c r="CGG52" s="272"/>
      <c r="CGH52" s="272"/>
      <c r="CGI52" s="272"/>
      <c r="CGJ52" s="272"/>
      <c r="CGK52" s="272"/>
      <c r="CGL52" s="272"/>
      <c r="CGM52" s="272"/>
      <c r="CGN52" s="272"/>
      <c r="CGO52" s="272"/>
      <c r="CGP52" s="272"/>
      <c r="CGQ52" s="272"/>
      <c r="CGR52" s="272"/>
      <c r="CGS52" s="272"/>
      <c r="CGT52" s="272"/>
      <c r="CGU52" s="272"/>
      <c r="CGV52" s="272"/>
      <c r="CGW52" s="272"/>
      <c r="CGX52" s="272"/>
      <c r="CGY52" s="272"/>
      <c r="CGZ52" s="272"/>
      <c r="CHA52" s="272"/>
      <c r="CHB52" s="272"/>
      <c r="CHC52" s="272"/>
      <c r="CHD52" s="272"/>
      <c r="CHE52" s="272"/>
      <c r="CHF52" s="272"/>
      <c r="CHG52" s="272"/>
      <c r="CHH52" s="272"/>
      <c r="CHI52" s="272"/>
      <c r="CHJ52" s="272"/>
      <c r="CHK52" s="272"/>
      <c r="CHL52" s="272"/>
      <c r="CHM52" s="272"/>
      <c r="CHN52" s="272"/>
      <c r="CHO52" s="272"/>
      <c r="CHT52" s="271"/>
      <c r="CHU52" s="267" t="s">
        <v>364</v>
      </c>
      <c r="CHV52" s="272"/>
      <c r="CHW52" s="272"/>
      <c r="CHX52" s="272"/>
      <c r="CHY52" s="272"/>
      <c r="CHZ52" s="272"/>
      <c r="CIA52" s="272"/>
      <c r="CIB52" s="272"/>
      <c r="CIC52" s="272"/>
      <c r="CID52" s="272"/>
      <c r="CIE52" s="272"/>
      <c r="CIF52" s="272"/>
      <c r="CIG52" s="272"/>
      <c r="CIH52" s="272"/>
      <c r="CII52" s="272"/>
      <c r="CIJ52" s="272"/>
      <c r="CIK52" s="272"/>
      <c r="CIL52" s="272"/>
      <c r="CIM52" s="272"/>
      <c r="CIN52" s="272"/>
      <c r="CIO52" s="272"/>
      <c r="CIP52" s="272"/>
      <c r="CIQ52" s="272"/>
      <c r="CIR52" s="272"/>
      <c r="CIS52" s="272"/>
      <c r="CIT52" s="272"/>
      <c r="CIU52" s="272"/>
      <c r="CIV52" s="272"/>
      <c r="CIW52" s="272"/>
      <c r="CIX52" s="272"/>
      <c r="CIY52" s="272"/>
      <c r="CIZ52" s="272"/>
      <c r="CJA52" s="272"/>
      <c r="CJB52" s="272"/>
      <c r="CJC52" s="272"/>
      <c r="CJD52" s="272"/>
      <c r="CJE52" s="272"/>
      <c r="CJF52" s="272"/>
      <c r="CJG52" s="272"/>
      <c r="CJH52" s="272"/>
      <c r="CJI52" s="272"/>
      <c r="CJJ52" s="272"/>
      <c r="CJK52" s="272"/>
      <c r="CJL52" s="272"/>
      <c r="CJM52" s="272"/>
      <c r="CJN52" s="272"/>
      <c r="CJO52" s="272"/>
      <c r="CJP52" s="272"/>
      <c r="CJQ52" s="272"/>
      <c r="CJR52" s="272"/>
      <c r="CJW52" s="271"/>
      <c r="CJX52" s="267" t="s">
        <v>364</v>
      </c>
      <c r="CJY52" s="272"/>
      <c r="CJZ52" s="272"/>
      <c r="CKA52" s="272"/>
      <c r="CKB52" s="272"/>
      <c r="CKC52" s="272"/>
      <c r="CKD52" s="272"/>
      <c r="CKE52" s="272"/>
      <c r="CKF52" s="272"/>
      <c r="CKG52" s="272"/>
      <c r="CKH52" s="272"/>
      <c r="CKI52" s="272"/>
      <c r="CKJ52" s="272"/>
      <c r="CKK52" s="272"/>
      <c r="CKL52" s="272"/>
      <c r="CKM52" s="272"/>
      <c r="CKN52" s="272"/>
      <c r="CKO52" s="272"/>
      <c r="CKP52" s="272"/>
      <c r="CKQ52" s="272"/>
      <c r="CKR52" s="272"/>
      <c r="CKS52" s="272"/>
      <c r="CKT52" s="272"/>
      <c r="CKU52" s="272"/>
      <c r="CKV52" s="272"/>
      <c r="CKW52" s="272"/>
      <c r="CKX52" s="272"/>
      <c r="CKY52" s="272"/>
      <c r="CKZ52" s="272"/>
      <c r="CLA52" s="272"/>
      <c r="CLB52" s="272"/>
      <c r="CLC52" s="272"/>
      <c r="CLD52" s="272"/>
      <c r="CLE52" s="272"/>
      <c r="CLF52" s="272"/>
      <c r="CLG52" s="272"/>
      <c r="CLH52" s="272"/>
      <c r="CLI52" s="272"/>
      <c r="CLJ52" s="272"/>
      <c r="CLK52" s="272"/>
      <c r="CLL52" s="272"/>
      <c r="CLM52" s="272"/>
      <c r="CLN52" s="272"/>
      <c r="CLO52" s="272"/>
      <c r="CLP52" s="272"/>
      <c r="CLQ52" s="272"/>
      <c r="CLR52" s="272"/>
      <c r="CLS52" s="272"/>
      <c r="CLT52" s="272"/>
      <c r="CLU52" s="272"/>
      <c r="CLZ52" s="271"/>
      <c r="CMA52" s="267" t="s">
        <v>364</v>
      </c>
      <c r="CMB52" s="272"/>
      <c r="CMC52" s="272"/>
      <c r="CMD52" s="272"/>
      <c r="CME52" s="272"/>
      <c r="CMF52" s="272"/>
      <c r="CMG52" s="272"/>
      <c r="CMH52" s="272"/>
      <c r="CMI52" s="272"/>
      <c r="CMJ52" s="272"/>
      <c r="CMK52" s="272"/>
      <c r="CML52" s="272"/>
      <c r="CMM52" s="272"/>
      <c r="CMN52" s="272"/>
      <c r="CMO52" s="272"/>
      <c r="CMP52" s="272"/>
      <c r="CMQ52" s="272"/>
      <c r="CMR52" s="272"/>
      <c r="CMS52" s="272"/>
      <c r="CMT52" s="272"/>
      <c r="CMU52" s="272"/>
      <c r="CMV52" s="272"/>
      <c r="CMW52" s="272"/>
      <c r="CMX52" s="272"/>
      <c r="CMY52" s="272"/>
      <c r="CMZ52" s="272"/>
      <c r="CNA52" s="272"/>
      <c r="CNB52" s="272"/>
      <c r="CNC52" s="272"/>
      <c r="CND52" s="272"/>
      <c r="CNE52" s="272"/>
      <c r="CNF52" s="272"/>
      <c r="CNG52" s="272"/>
      <c r="CNH52" s="272"/>
      <c r="CNI52" s="272"/>
      <c r="CNJ52" s="272"/>
      <c r="CNK52" s="272"/>
      <c r="CNL52" s="272"/>
      <c r="CNM52" s="272"/>
      <c r="CNN52" s="272"/>
      <c r="CNO52" s="272"/>
      <c r="CNP52" s="272"/>
      <c r="CNQ52" s="272"/>
      <c r="CNR52" s="272"/>
      <c r="CNS52" s="272"/>
      <c r="CNT52" s="272"/>
      <c r="CNU52" s="272"/>
      <c r="CNV52" s="272"/>
      <c r="CNW52" s="272"/>
      <c r="CNX52" s="272"/>
      <c r="COC52" s="271"/>
      <c r="COD52" s="267" t="s">
        <v>364</v>
      </c>
      <c r="COE52" s="272"/>
      <c r="COF52" s="272"/>
      <c r="COG52" s="272"/>
      <c r="COH52" s="272"/>
      <c r="COI52" s="272"/>
      <c r="COJ52" s="272"/>
      <c r="COK52" s="272"/>
      <c r="COL52" s="272"/>
      <c r="COM52" s="272"/>
      <c r="CON52" s="272"/>
      <c r="COO52" s="272"/>
      <c r="COP52" s="272"/>
      <c r="COQ52" s="272"/>
      <c r="COR52" s="272"/>
      <c r="COS52" s="272"/>
      <c r="COT52" s="272"/>
      <c r="COU52" s="272"/>
      <c r="COV52" s="272"/>
      <c r="COW52" s="272"/>
      <c r="COX52" s="272"/>
      <c r="COY52" s="272"/>
      <c r="COZ52" s="272"/>
      <c r="CPA52" s="272"/>
      <c r="CPB52" s="272"/>
      <c r="CPC52" s="272"/>
      <c r="CPD52" s="272"/>
      <c r="CPE52" s="272"/>
      <c r="CPF52" s="272"/>
      <c r="CPG52" s="272"/>
      <c r="CPH52" s="272"/>
      <c r="CPI52" s="272"/>
      <c r="CPJ52" s="272"/>
      <c r="CPK52" s="272"/>
      <c r="CPL52" s="272"/>
      <c r="CPM52" s="272"/>
      <c r="CPN52" s="272"/>
      <c r="CPO52" s="272"/>
      <c r="CPP52" s="272"/>
      <c r="CPQ52" s="272"/>
      <c r="CPR52" s="272"/>
      <c r="CPS52" s="272"/>
      <c r="CPT52" s="272"/>
      <c r="CPU52" s="272"/>
      <c r="CPV52" s="272"/>
      <c r="CPW52" s="272"/>
      <c r="CPX52" s="272"/>
      <c r="CPY52" s="272"/>
      <c r="CPZ52" s="272"/>
      <c r="CQA52" s="272"/>
      <c r="CQF52" s="271"/>
      <c r="CQG52" s="267" t="s">
        <v>364</v>
      </c>
      <c r="CQH52" s="272"/>
      <c r="CQI52" s="272"/>
      <c r="CQJ52" s="272"/>
      <c r="CQK52" s="272"/>
      <c r="CQL52" s="272"/>
      <c r="CQM52" s="272"/>
      <c r="CQN52" s="272"/>
      <c r="CQO52" s="272"/>
      <c r="CQP52" s="272"/>
      <c r="CQQ52" s="272"/>
      <c r="CQR52" s="272"/>
      <c r="CQS52" s="272"/>
      <c r="CQT52" s="272"/>
      <c r="CQU52" s="272"/>
      <c r="CQV52" s="272"/>
      <c r="CQW52" s="272"/>
      <c r="CQX52" s="272"/>
      <c r="CQY52" s="272"/>
      <c r="CQZ52" s="272"/>
      <c r="CRA52" s="272"/>
      <c r="CRB52" s="272"/>
      <c r="CRC52" s="272"/>
      <c r="CRD52" s="272"/>
      <c r="CRE52" s="272"/>
      <c r="CRF52" s="272"/>
      <c r="CRG52" s="272"/>
      <c r="CRH52" s="272"/>
      <c r="CRI52" s="272"/>
      <c r="CRJ52" s="272"/>
      <c r="CRK52" s="272"/>
      <c r="CRL52" s="272"/>
      <c r="CRM52" s="272"/>
      <c r="CRN52" s="272"/>
      <c r="CRO52" s="272"/>
      <c r="CRP52" s="272"/>
      <c r="CRQ52" s="272"/>
      <c r="CRR52" s="272"/>
      <c r="CRS52" s="272"/>
      <c r="CRT52" s="272"/>
      <c r="CRU52" s="272"/>
      <c r="CRV52" s="272"/>
      <c r="CRW52" s="272"/>
      <c r="CRX52" s="272"/>
      <c r="CRY52" s="272"/>
      <c r="CRZ52" s="272"/>
      <c r="CSA52" s="272"/>
      <c r="CSB52" s="272"/>
      <c r="CSC52" s="272"/>
      <c r="CSD52" s="272"/>
      <c r="CSI52" s="271"/>
      <c r="CSJ52" s="267" t="s">
        <v>364</v>
      </c>
      <c r="CSK52" s="272"/>
      <c r="CSL52" s="272"/>
      <c r="CSM52" s="272"/>
      <c r="CSN52" s="272"/>
      <c r="CSO52" s="272"/>
      <c r="CSP52" s="272"/>
      <c r="CSQ52" s="272"/>
      <c r="CSR52" s="272"/>
      <c r="CSS52" s="272"/>
      <c r="CST52" s="272"/>
      <c r="CSU52" s="272"/>
      <c r="CSV52" s="272"/>
      <c r="CSW52" s="272"/>
      <c r="CSX52" s="272"/>
      <c r="CSY52" s="272"/>
      <c r="CSZ52" s="272"/>
      <c r="CTA52" s="272"/>
      <c r="CTB52" s="272"/>
      <c r="CTC52" s="272"/>
      <c r="CTD52" s="272"/>
      <c r="CTE52" s="272"/>
      <c r="CTF52" s="272"/>
      <c r="CTG52" s="272"/>
      <c r="CTH52" s="272"/>
      <c r="CTI52" s="272"/>
      <c r="CTJ52" s="272"/>
      <c r="CTK52" s="272"/>
      <c r="CTL52" s="272"/>
      <c r="CTM52" s="272"/>
      <c r="CTN52" s="272"/>
      <c r="CTO52" s="272"/>
      <c r="CTP52" s="272"/>
      <c r="CTQ52" s="272"/>
      <c r="CTR52" s="272"/>
      <c r="CTS52" s="272"/>
      <c r="CTT52" s="272"/>
      <c r="CTU52" s="272"/>
      <c r="CTV52" s="272"/>
      <c r="CTW52" s="272"/>
      <c r="CTX52" s="272"/>
      <c r="CTY52" s="272"/>
      <c r="CTZ52" s="272"/>
      <c r="CUA52" s="272"/>
      <c r="CUB52" s="272"/>
      <c r="CUC52" s="272"/>
      <c r="CUD52" s="272"/>
      <c r="CUE52" s="272"/>
      <c r="CUF52" s="272"/>
      <c r="CUG52" s="272"/>
      <c r="CUL52" s="271"/>
      <c r="CUM52" s="267" t="s">
        <v>364</v>
      </c>
      <c r="CUN52" s="272"/>
      <c r="CUO52" s="272"/>
      <c r="CUP52" s="272"/>
      <c r="CUQ52" s="272"/>
      <c r="CUR52" s="272"/>
      <c r="CUS52" s="272"/>
      <c r="CUT52" s="272"/>
      <c r="CUU52" s="272"/>
      <c r="CUV52" s="272"/>
      <c r="CUW52" s="272"/>
      <c r="CUX52" s="272"/>
      <c r="CUY52" s="272"/>
      <c r="CUZ52" s="272"/>
      <c r="CVA52" s="272"/>
      <c r="CVB52" s="272"/>
      <c r="CVC52" s="272"/>
      <c r="CVD52" s="272"/>
      <c r="CVE52" s="272"/>
      <c r="CVF52" s="272"/>
      <c r="CVG52" s="272"/>
      <c r="CVH52" s="272"/>
      <c r="CVI52" s="272"/>
      <c r="CVJ52" s="272"/>
      <c r="CVK52" s="272"/>
      <c r="CVL52" s="272"/>
      <c r="CVM52" s="272"/>
      <c r="CVN52" s="272"/>
      <c r="CVO52" s="272"/>
      <c r="CVP52" s="272"/>
      <c r="CVQ52" s="272"/>
      <c r="CVR52" s="272"/>
      <c r="CVS52" s="272"/>
      <c r="CVT52" s="272"/>
      <c r="CVU52" s="272"/>
      <c r="CVV52" s="272"/>
      <c r="CVW52" s="272"/>
      <c r="CVX52" s="272"/>
      <c r="CVY52" s="272"/>
      <c r="CVZ52" s="272"/>
      <c r="CWA52" s="272"/>
      <c r="CWB52" s="272"/>
      <c r="CWC52" s="272"/>
      <c r="CWD52" s="272"/>
      <c r="CWE52" s="272"/>
      <c r="CWF52" s="272"/>
      <c r="CWG52" s="272"/>
      <c r="CWH52" s="272"/>
      <c r="CWI52" s="272"/>
      <c r="CWJ52" s="272"/>
      <c r="CWO52" s="271"/>
      <c r="CWP52" s="267" t="s">
        <v>364</v>
      </c>
      <c r="CWQ52" s="272"/>
      <c r="CWR52" s="272"/>
      <c r="CWS52" s="272"/>
      <c r="CWT52" s="272"/>
      <c r="CWU52" s="272"/>
      <c r="CWV52" s="272"/>
      <c r="CWW52" s="272"/>
      <c r="CWX52" s="272"/>
      <c r="CWY52" s="272"/>
      <c r="CWZ52" s="272"/>
      <c r="CXA52" s="272"/>
      <c r="CXB52" s="272"/>
      <c r="CXC52" s="272"/>
      <c r="CXD52" s="272"/>
      <c r="CXE52" s="272"/>
      <c r="CXF52" s="272"/>
      <c r="CXG52" s="272"/>
      <c r="CXH52" s="272"/>
      <c r="CXI52" s="272"/>
      <c r="CXJ52" s="272"/>
      <c r="CXK52" s="272"/>
      <c r="CXL52" s="272"/>
      <c r="CXM52" s="272"/>
      <c r="CXN52" s="272"/>
      <c r="CXO52" s="272"/>
      <c r="CXP52" s="272"/>
      <c r="CXQ52" s="272"/>
      <c r="CXR52" s="272"/>
      <c r="CXS52" s="272"/>
      <c r="CXT52" s="272"/>
      <c r="CXU52" s="272"/>
      <c r="CXV52" s="272"/>
      <c r="CXW52" s="272"/>
      <c r="CXX52" s="272"/>
      <c r="CXY52" s="272"/>
      <c r="CXZ52" s="272"/>
      <c r="CYA52" s="272"/>
      <c r="CYB52" s="272"/>
      <c r="CYC52" s="272"/>
      <c r="CYD52" s="272"/>
      <c r="CYE52" s="272"/>
      <c r="CYF52" s="272"/>
      <c r="CYG52" s="272"/>
      <c r="CYH52" s="272"/>
      <c r="CYI52" s="272"/>
      <c r="CYJ52" s="272"/>
      <c r="CYK52" s="272"/>
      <c r="CYL52" s="272"/>
      <c r="CYM52" s="272"/>
      <c r="CYR52" s="271"/>
      <c r="CYS52" s="267" t="s">
        <v>364</v>
      </c>
      <c r="CYT52" s="272"/>
      <c r="CYU52" s="272"/>
      <c r="CYV52" s="272"/>
      <c r="CYW52" s="272"/>
      <c r="CYX52" s="272"/>
      <c r="CYY52" s="272"/>
      <c r="CYZ52" s="272"/>
      <c r="CZA52" s="272"/>
      <c r="CZB52" s="272"/>
      <c r="CZC52" s="272"/>
      <c r="CZD52" s="272"/>
      <c r="CZE52" s="272"/>
      <c r="CZF52" s="272"/>
      <c r="CZG52" s="272"/>
      <c r="CZH52" s="272"/>
      <c r="CZI52" s="272"/>
      <c r="CZJ52" s="272"/>
      <c r="CZK52" s="272"/>
      <c r="CZL52" s="272"/>
      <c r="CZM52" s="272"/>
      <c r="CZN52" s="272"/>
      <c r="CZO52" s="272"/>
      <c r="CZP52" s="272"/>
      <c r="CZQ52" s="272"/>
      <c r="CZR52" s="272"/>
      <c r="CZS52" s="272"/>
      <c r="CZT52" s="272"/>
      <c r="CZU52" s="272"/>
      <c r="CZV52" s="272"/>
      <c r="CZW52" s="272"/>
      <c r="CZX52" s="272"/>
      <c r="CZY52" s="272"/>
      <c r="CZZ52" s="272"/>
      <c r="DAA52" s="272"/>
      <c r="DAB52" s="272"/>
      <c r="DAC52" s="272"/>
      <c r="DAD52" s="272"/>
      <c r="DAE52" s="272"/>
      <c r="DAF52" s="272"/>
      <c r="DAG52" s="272"/>
      <c r="DAH52" s="272"/>
      <c r="DAI52" s="272"/>
      <c r="DAJ52" s="272"/>
      <c r="DAK52" s="272"/>
      <c r="DAL52" s="272"/>
      <c r="DAM52" s="272"/>
      <c r="DAN52" s="272"/>
      <c r="DAO52" s="272"/>
      <c r="DAP52" s="272"/>
      <c r="DAU52" s="271"/>
      <c r="DAV52" s="267" t="s">
        <v>364</v>
      </c>
      <c r="DAW52" s="272"/>
      <c r="DAX52" s="272"/>
      <c r="DAY52" s="272"/>
      <c r="DAZ52" s="272"/>
      <c r="DBA52" s="272"/>
      <c r="DBB52" s="272"/>
      <c r="DBC52" s="272"/>
      <c r="DBD52" s="272"/>
      <c r="DBE52" s="272"/>
      <c r="DBF52" s="272"/>
      <c r="DBG52" s="272"/>
      <c r="DBH52" s="272"/>
      <c r="DBI52" s="272"/>
      <c r="DBJ52" s="272"/>
      <c r="DBK52" s="272"/>
      <c r="DBL52" s="272"/>
      <c r="DBM52" s="272"/>
      <c r="DBN52" s="272"/>
      <c r="DBO52" s="272"/>
      <c r="DBP52" s="272"/>
      <c r="DBQ52" s="272"/>
      <c r="DBR52" s="272"/>
      <c r="DBS52" s="272"/>
      <c r="DBT52" s="272"/>
      <c r="DBU52" s="272"/>
      <c r="DBV52" s="272"/>
      <c r="DBW52" s="272"/>
      <c r="DBX52" s="272"/>
      <c r="DBY52" s="272"/>
      <c r="DBZ52" s="272"/>
      <c r="DCA52" s="272"/>
      <c r="DCB52" s="272"/>
      <c r="DCC52" s="272"/>
      <c r="DCD52" s="272"/>
      <c r="DCE52" s="272"/>
      <c r="DCF52" s="272"/>
      <c r="DCG52" s="272"/>
      <c r="DCH52" s="272"/>
      <c r="DCI52" s="272"/>
      <c r="DCJ52" s="272"/>
      <c r="DCK52" s="272"/>
      <c r="DCL52" s="272"/>
      <c r="DCM52" s="272"/>
      <c r="DCN52" s="272"/>
      <c r="DCO52" s="272"/>
      <c r="DCP52" s="272"/>
      <c r="DCQ52" s="272"/>
      <c r="DCR52" s="272"/>
      <c r="DCS52" s="272"/>
      <c r="DCX52" s="271"/>
      <c r="DCY52" s="267" t="s">
        <v>364</v>
      </c>
      <c r="DCZ52" s="272"/>
      <c r="DDA52" s="272"/>
      <c r="DDB52" s="272"/>
      <c r="DDC52" s="272"/>
      <c r="DDD52" s="272"/>
      <c r="DDE52" s="272"/>
      <c r="DDF52" s="272"/>
      <c r="DDG52" s="272"/>
      <c r="DDH52" s="272"/>
      <c r="DDI52" s="272"/>
      <c r="DDJ52" s="272"/>
      <c r="DDK52" s="272"/>
      <c r="DDL52" s="272"/>
      <c r="DDM52" s="272"/>
      <c r="DDN52" s="272"/>
      <c r="DDO52" s="272"/>
      <c r="DDP52" s="272"/>
      <c r="DDQ52" s="272"/>
      <c r="DDR52" s="272"/>
      <c r="DDS52" s="272"/>
      <c r="DDT52" s="272"/>
      <c r="DDU52" s="272"/>
      <c r="DDV52" s="272"/>
      <c r="DDW52" s="272"/>
      <c r="DDX52" s="272"/>
      <c r="DDY52" s="272"/>
      <c r="DDZ52" s="272"/>
      <c r="DEA52" s="272"/>
      <c r="DEB52" s="272"/>
      <c r="DEC52" s="272"/>
      <c r="DED52" s="272"/>
      <c r="DEE52" s="272"/>
      <c r="DEF52" s="272"/>
      <c r="DEG52" s="272"/>
      <c r="DEH52" s="272"/>
      <c r="DEI52" s="272"/>
      <c r="DEJ52" s="272"/>
      <c r="DEK52" s="272"/>
      <c r="DEL52" s="272"/>
      <c r="DEM52" s="272"/>
      <c r="DEN52" s="272"/>
      <c r="DEO52" s="272"/>
      <c r="DEP52" s="272"/>
      <c r="DEQ52" s="272"/>
      <c r="DER52" s="272"/>
      <c r="DES52" s="272"/>
      <c r="DET52" s="272"/>
      <c r="DEU52" s="272"/>
      <c r="DEV52" s="272"/>
      <c r="DFA52" s="271"/>
      <c r="DFB52" s="267" t="s">
        <v>364</v>
      </c>
      <c r="DFC52" s="272"/>
      <c r="DFD52" s="272"/>
      <c r="DFE52" s="272"/>
      <c r="DFF52" s="272"/>
      <c r="DFG52" s="272"/>
      <c r="DFH52" s="272"/>
      <c r="DFI52" s="272"/>
      <c r="DFJ52" s="272"/>
      <c r="DFK52" s="272"/>
      <c r="DFL52" s="272"/>
      <c r="DFM52" s="272"/>
      <c r="DFN52" s="272"/>
      <c r="DFO52" s="272"/>
      <c r="DFP52" s="272"/>
      <c r="DFQ52" s="272"/>
      <c r="DFR52" s="272"/>
      <c r="DFS52" s="272"/>
      <c r="DFT52" s="272"/>
      <c r="DFU52" s="272"/>
      <c r="DFV52" s="272"/>
      <c r="DFW52" s="272"/>
      <c r="DFX52" s="272"/>
      <c r="DFY52" s="272"/>
      <c r="DFZ52" s="272"/>
      <c r="DGA52" s="272"/>
      <c r="DGB52" s="272"/>
      <c r="DGC52" s="272"/>
      <c r="DGD52" s="272"/>
      <c r="DGE52" s="272"/>
      <c r="DGF52" s="272"/>
      <c r="DGG52" s="272"/>
      <c r="DGH52" s="272"/>
      <c r="DGI52" s="272"/>
      <c r="DGJ52" s="272"/>
      <c r="DGK52" s="272"/>
      <c r="DGL52" s="272"/>
      <c r="DGM52" s="272"/>
      <c r="DGN52" s="272"/>
      <c r="DGO52" s="272"/>
      <c r="DGP52" s="272"/>
      <c r="DGQ52" s="272"/>
      <c r="DGR52" s="272"/>
      <c r="DGS52" s="272"/>
      <c r="DGT52" s="272"/>
      <c r="DGU52" s="272"/>
      <c r="DGV52" s="272"/>
      <c r="DGW52" s="272"/>
      <c r="DGX52" s="272"/>
      <c r="DGY52" s="272"/>
      <c r="DHD52" s="271"/>
      <c r="DHE52" s="267" t="s">
        <v>364</v>
      </c>
      <c r="DHF52" s="272"/>
      <c r="DHG52" s="272"/>
      <c r="DHH52" s="272"/>
      <c r="DHI52" s="272"/>
      <c r="DHJ52" s="272"/>
      <c r="DHK52" s="272"/>
      <c r="DHL52" s="272"/>
      <c r="DHM52" s="272"/>
      <c r="DHN52" s="272"/>
      <c r="DHO52" s="272"/>
      <c r="DHP52" s="272"/>
      <c r="DHQ52" s="272"/>
      <c r="DHR52" s="272"/>
      <c r="DHS52" s="272"/>
      <c r="DHT52" s="272"/>
      <c r="DHU52" s="272"/>
      <c r="DHV52" s="272"/>
      <c r="DHW52" s="272"/>
      <c r="DHX52" s="272"/>
      <c r="DHY52" s="272"/>
      <c r="DHZ52" s="272"/>
      <c r="DIA52" s="272"/>
      <c r="DIB52" s="272"/>
      <c r="DIC52" s="272"/>
      <c r="DID52" s="272"/>
      <c r="DIE52" s="272"/>
      <c r="DIF52" s="272"/>
      <c r="DIG52" s="272"/>
      <c r="DIH52" s="272"/>
      <c r="DII52" s="272"/>
      <c r="DIJ52" s="272"/>
      <c r="DIK52" s="272"/>
      <c r="DIL52" s="272"/>
      <c r="DIM52" s="272"/>
      <c r="DIN52" s="272"/>
      <c r="DIO52" s="272"/>
      <c r="DIP52" s="272"/>
      <c r="DIQ52" s="272"/>
      <c r="DIR52" s="272"/>
      <c r="DIS52" s="272"/>
      <c r="DIT52" s="272"/>
      <c r="DIU52" s="272"/>
      <c r="DIV52" s="272"/>
      <c r="DIW52" s="272"/>
      <c r="DIX52" s="272"/>
      <c r="DIY52" s="272"/>
      <c r="DIZ52" s="272"/>
      <c r="DJA52" s="272"/>
      <c r="DJB52" s="272"/>
      <c r="DJG52" s="271"/>
      <c r="DJH52" s="267" t="s">
        <v>364</v>
      </c>
      <c r="DJI52" s="272"/>
      <c r="DJJ52" s="272"/>
      <c r="DJK52" s="272"/>
      <c r="DJL52" s="272"/>
      <c r="DJM52" s="272"/>
      <c r="DJN52" s="272"/>
      <c r="DJO52" s="272"/>
      <c r="DJP52" s="272"/>
      <c r="DJQ52" s="272"/>
      <c r="DJR52" s="272"/>
      <c r="DJS52" s="272"/>
      <c r="DJT52" s="272"/>
      <c r="DJU52" s="272"/>
      <c r="DJV52" s="272"/>
      <c r="DJW52" s="272"/>
      <c r="DJX52" s="272"/>
      <c r="DJY52" s="272"/>
      <c r="DJZ52" s="272"/>
      <c r="DKA52" s="272"/>
      <c r="DKB52" s="272"/>
      <c r="DKC52" s="272"/>
      <c r="DKD52" s="272"/>
      <c r="DKE52" s="272"/>
      <c r="DKF52" s="272"/>
      <c r="DKG52" s="272"/>
      <c r="DKH52" s="272"/>
      <c r="DKI52" s="272"/>
      <c r="DKJ52" s="272"/>
      <c r="DKK52" s="272"/>
      <c r="DKL52" s="272"/>
      <c r="DKM52" s="272"/>
      <c r="DKN52" s="272"/>
      <c r="DKO52" s="272"/>
      <c r="DKP52" s="272"/>
      <c r="DKQ52" s="272"/>
      <c r="DKR52" s="272"/>
      <c r="DKS52" s="272"/>
      <c r="DKT52" s="272"/>
      <c r="DKU52" s="272"/>
      <c r="DKV52" s="272"/>
      <c r="DKW52" s="272"/>
      <c r="DKX52" s="272"/>
      <c r="DKY52" s="272"/>
      <c r="DKZ52" s="272"/>
      <c r="DLA52" s="272"/>
      <c r="DLB52" s="272"/>
      <c r="DLC52" s="272"/>
      <c r="DLD52" s="272"/>
      <c r="DLE52" s="272"/>
      <c r="DLJ52" s="271"/>
      <c r="DLK52" s="267" t="s">
        <v>364</v>
      </c>
      <c r="DLL52" s="272"/>
      <c r="DLM52" s="272"/>
      <c r="DLN52" s="272"/>
      <c r="DLO52" s="272"/>
      <c r="DLP52" s="272"/>
      <c r="DLQ52" s="272"/>
      <c r="DLR52" s="272"/>
      <c r="DLS52" s="272"/>
      <c r="DLT52" s="272"/>
      <c r="DLU52" s="272"/>
      <c r="DLV52" s="272"/>
      <c r="DLW52" s="272"/>
      <c r="DLX52" s="272"/>
      <c r="DLY52" s="272"/>
      <c r="DLZ52" s="272"/>
      <c r="DMA52" s="272"/>
      <c r="DMB52" s="272"/>
      <c r="DMC52" s="272"/>
      <c r="DMD52" s="272"/>
      <c r="DME52" s="272"/>
      <c r="DMF52" s="272"/>
      <c r="DMG52" s="272"/>
      <c r="DMH52" s="272"/>
      <c r="DMI52" s="272"/>
      <c r="DMJ52" s="272"/>
      <c r="DMK52" s="272"/>
      <c r="DML52" s="272"/>
      <c r="DMM52" s="272"/>
      <c r="DMN52" s="272"/>
      <c r="DMO52" s="272"/>
      <c r="DMP52" s="272"/>
      <c r="DMQ52" s="272"/>
      <c r="DMR52" s="272"/>
      <c r="DMS52" s="272"/>
      <c r="DMT52" s="272"/>
      <c r="DMU52" s="272"/>
      <c r="DMV52" s="272"/>
      <c r="DMW52" s="272"/>
      <c r="DMX52" s="272"/>
      <c r="DMY52" s="272"/>
      <c r="DMZ52" s="272"/>
      <c r="DNA52" s="272"/>
      <c r="DNB52" s="272"/>
      <c r="DNC52" s="272"/>
      <c r="DND52" s="272"/>
      <c r="DNE52" s="272"/>
      <c r="DNF52" s="272"/>
      <c r="DNG52" s="272"/>
      <c r="DNH52" s="272"/>
      <c r="DNM52" s="271"/>
      <c r="DNN52" s="267" t="s">
        <v>364</v>
      </c>
      <c r="DNO52" s="272"/>
      <c r="DNP52" s="272"/>
      <c r="DNQ52" s="272"/>
      <c r="DNR52" s="272"/>
      <c r="DNS52" s="272"/>
      <c r="DNT52" s="272"/>
      <c r="DNU52" s="272"/>
      <c r="DNV52" s="272"/>
      <c r="DNW52" s="272"/>
      <c r="DNX52" s="272"/>
      <c r="DNY52" s="272"/>
      <c r="DNZ52" s="272"/>
      <c r="DOA52" s="272"/>
      <c r="DOB52" s="272"/>
      <c r="DOC52" s="272"/>
      <c r="DOD52" s="272"/>
      <c r="DOE52" s="272"/>
      <c r="DOF52" s="272"/>
      <c r="DOG52" s="272"/>
      <c r="DOH52" s="272"/>
      <c r="DOI52" s="272"/>
      <c r="DOJ52" s="272"/>
      <c r="DOK52" s="272"/>
      <c r="DOL52" s="272"/>
      <c r="DOM52" s="272"/>
      <c r="DON52" s="272"/>
      <c r="DOO52" s="272"/>
      <c r="DOP52" s="272"/>
      <c r="DOQ52" s="272"/>
      <c r="DOR52" s="272"/>
      <c r="DOS52" s="272"/>
      <c r="DOT52" s="272"/>
      <c r="DOU52" s="272"/>
      <c r="DOV52" s="272"/>
      <c r="DOW52" s="272"/>
      <c r="DOX52" s="272"/>
      <c r="DOY52" s="272"/>
      <c r="DOZ52" s="272"/>
      <c r="DPA52" s="272"/>
      <c r="DPB52" s="272"/>
      <c r="DPC52" s="272"/>
      <c r="DPD52" s="272"/>
      <c r="DPE52" s="272"/>
      <c r="DPF52" s="272"/>
      <c r="DPG52" s="272"/>
      <c r="DPH52" s="272"/>
      <c r="DPI52" s="272"/>
      <c r="DPJ52" s="272"/>
      <c r="DPK52" s="272"/>
      <c r="DPP52" s="271"/>
      <c r="DPQ52" s="267" t="s">
        <v>364</v>
      </c>
      <c r="DPR52" s="272"/>
      <c r="DPS52" s="272"/>
      <c r="DPT52" s="272"/>
      <c r="DPU52" s="272"/>
      <c r="DPV52" s="272"/>
      <c r="DPW52" s="272"/>
      <c r="DPX52" s="272"/>
      <c r="DPY52" s="272"/>
      <c r="DPZ52" s="272"/>
      <c r="DQA52" s="272"/>
      <c r="DQB52" s="272"/>
      <c r="DQC52" s="272"/>
      <c r="DQD52" s="272"/>
      <c r="DQE52" s="272"/>
      <c r="DQF52" s="272"/>
      <c r="DQG52" s="272"/>
      <c r="DQH52" s="272"/>
      <c r="DQI52" s="272"/>
      <c r="DQJ52" s="272"/>
      <c r="DQK52" s="272"/>
      <c r="DQL52" s="272"/>
      <c r="DQM52" s="272"/>
      <c r="DQN52" s="272"/>
      <c r="DQO52" s="272"/>
      <c r="DQP52" s="272"/>
      <c r="DQQ52" s="272"/>
      <c r="DQR52" s="272"/>
      <c r="DQS52" s="272"/>
      <c r="DQT52" s="272"/>
      <c r="DQU52" s="272"/>
      <c r="DQV52" s="272"/>
      <c r="DQW52" s="272"/>
      <c r="DQX52" s="272"/>
      <c r="DQY52" s="272"/>
      <c r="DQZ52" s="272"/>
      <c r="DRA52" s="272"/>
      <c r="DRB52" s="272"/>
      <c r="DRC52" s="272"/>
      <c r="DRD52" s="272"/>
      <c r="DRE52" s="272"/>
      <c r="DRF52" s="272"/>
      <c r="DRG52" s="272"/>
      <c r="DRH52" s="272"/>
      <c r="DRI52" s="272"/>
      <c r="DRJ52" s="272"/>
      <c r="DRK52" s="272"/>
      <c r="DRL52" s="272"/>
      <c r="DRM52" s="272"/>
      <c r="DRN52" s="272"/>
      <c r="DRS52" s="271"/>
      <c r="DRT52" s="267" t="s">
        <v>364</v>
      </c>
      <c r="DRU52" s="272"/>
      <c r="DRV52" s="272"/>
      <c r="DRW52" s="272"/>
      <c r="DRX52" s="272"/>
      <c r="DRY52" s="272"/>
      <c r="DRZ52" s="272"/>
      <c r="DSA52" s="272"/>
      <c r="DSB52" s="272"/>
      <c r="DSC52" s="272"/>
      <c r="DSD52" s="272"/>
      <c r="DSE52" s="272"/>
      <c r="DSF52" s="272"/>
      <c r="DSG52" s="272"/>
      <c r="DSH52" s="272"/>
      <c r="DSI52" s="272"/>
      <c r="DSJ52" s="272"/>
      <c r="DSK52" s="272"/>
      <c r="DSL52" s="272"/>
      <c r="DSM52" s="272"/>
      <c r="DSN52" s="272"/>
      <c r="DSO52" s="272"/>
      <c r="DSP52" s="272"/>
      <c r="DSQ52" s="272"/>
      <c r="DSR52" s="272"/>
      <c r="DSS52" s="272"/>
      <c r="DST52" s="272"/>
      <c r="DSU52" s="272"/>
      <c r="DSV52" s="272"/>
      <c r="DSW52" s="272"/>
      <c r="DSX52" s="272"/>
      <c r="DSY52" s="272"/>
      <c r="DSZ52" s="272"/>
      <c r="DTA52" s="272"/>
      <c r="DTB52" s="272"/>
      <c r="DTC52" s="272"/>
      <c r="DTD52" s="272"/>
      <c r="DTE52" s="272"/>
      <c r="DTF52" s="272"/>
      <c r="DTG52" s="272"/>
      <c r="DTH52" s="272"/>
      <c r="DTI52" s="272"/>
      <c r="DTJ52" s="272"/>
      <c r="DTK52" s="272"/>
      <c r="DTL52" s="272"/>
      <c r="DTM52" s="272"/>
      <c r="DTN52" s="272"/>
      <c r="DTO52" s="272"/>
      <c r="DTP52" s="272"/>
      <c r="DTQ52" s="272"/>
      <c r="DTV52" s="271"/>
      <c r="DTW52" s="267" t="s">
        <v>364</v>
      </c>
      <c r="DTX52" s="272"/>
      <c r="DTY52" s="272"/>
      <c r="DTZ52" s="272"/>
      <c r="DUA52" s="272"/>
      <c r="DUB52" s="272"/>
      <c r="DUC52" s="272"/>
      <c r="DUD52" s="272"/>
      <c r="DUE52" s="272"/>
      <c r="DUF52" s="272"/>
      <c r="DUG52" s="272"/>
      <c r="DUH52" s="272"/>
      <c r="DUI52" s="272"/>
      <c r="DUJ52" s="272"/>
      <c r="DUK52" s="272"/>
      <c r="DUL52" s="272"/>
      <c r="DUM52" s="272"/>
      <c r="DUN52" s="272"/>
      <c r="DUO52" s="272"/>
      <c r="DUP52" s="272"/>
      <c r="DUQ52" s="272"/>
      <c r="DUR52" s="272"/>
      <c r="DUS52" s="272"/>
      <c r="DUT52" s="272"/>
      <c r="DUU52" s="272"/>
      <c r="DUV52" s="272"/>
      <c r="DUW52" s="272"/>
      <c r="DUX52" s="272"/>
      <c r="DUY52" s="272"/>
      <c r="DUZ52" s="272"/>
      <c r="DVA52" s="272"/>
      <c r="DVB52" s="272"/>
      <c r="DVC52" s="272"/>
      <c r="DVD52" s="272"/>
      <c r="DVE52" s="272"/>
      <c r="DVF52" s="272"/>
      <c r="DVG52" s="272"/>
      <c r="DVH52" s="272"/>
      <c r="DVI52" s="272"/>
      <c r="DVJ52" s="272"/>
      <c r="DVK52" s="272"/>
      <c r="DVL52" s="272"/>
      <c r="DVM52" s="272"/>
      <c r="DVN52" s="272"/>
      <c r="DVO52" s="272"/>
      <c r="DVP52" s="272"/>
      <c r="DVQ52" s="272"/>
      <c r="DVR52" s="272"/>
      <c r="DVS52" s="272"/>
      <c r="DVT52" s="272"/>
    </row>
    <row r="53" spans="1:3300">
      <c r="A53" s="267"/>
      <c r="B53" s="267"/>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BD53" s="267"/>
      <c r="BE53" s="267"/>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G53" s="267"/>
      <c r="DH53" s="267"/>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J53" s="267"/>
      <c r="FK53" s="267"/>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M53" s="267"/>
      <c r="HN53" s="267"/>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c r="IW53" s="272"/>
      <c r="IX53" s="272"/>
      <c r="IY53" s="272"/>
      <c r="IZ53" s="272"/>
      <c r="JA53" s="272"/>
      <c r="JB53" s="272"/>
      <c r="JC53" s="272"/>
      <c r="JD53" s="272"/>
      <c r="JE53" s="272"/>
      <c r="JF53" s="272"/>
      <c r="JG53" s="272"/>
      <c r="JH53" s="272"/>
      <c r="JI53" s="272"/>
      <c r="JJ53" s="272"/>
      <c r="JK53" s="272"/>
      <c r="JP53" s="267"/>
      <c r="JQ53" s="267"/>
      <c r="JR53" s="272"/>
      <c r="JS53" s="272"/>
      <c r="JT53" s="272"/>
      <c r="JU53" s="272"/>
      <c r="JV53" s="272"/>
      <c r="JW53" s="272"/>
      <c r="JX53" s="272"/>
      <c r="JY53" s="272"/>
      <c r="JZ53" s="272"/>
      <c r="KA53" s="272"/>
      <c r="KB53" s="272"/>
      <c r="KC53" s="272"/>
      <c r="KD53" s="272"/>
      <c r="KE53" s="272"/>
      <c r="KF53" s="272"/>
      <c r="KG53" s="272"/>
      <c r="KH53" s="272"/>
      <c r="KI53" s="272"/>
      <c r="KJ53" s="272"/>
      <c r="KK53" s="272"/>
      <c r="KL53" s="272"/>
      <c r="KM53" s="272"/>
      <c r="KN53" s="272"/>
      <c r="KO53" s="272"/>
      <c r="KP53" s="272"/>
      <c r="KQ53" s="272"/>
      <c r="KR53" s="272"/>
      <c r="KS53" s="272"/>
      <c r="KT53" s="272"/>
      <c r="KU53" s="272"/>
      <c r="KV53" s="272"/>
      <c r="KW53" s="272"/>
      <c r="KX53" s="272"/>
      <c r="KY53" s="272"/>
      <c r="KZ53" s="272"/>
      <c r="LA53" s="272"/>
      <c r="LB53" s="272"/>
      <c r="LC53" s="272"/>
      <c r="LD53" s="272"/>
      <c r="LE53" s="272"/>
      <c r="LF53" s="272"/>
      <c r="LG53" s="272"/>
      <c r="LH53" s="272"/>
      <c r="LI53" s="272"/>
      <c r="LJ53" s="272"/>
      <c r="LK53" s="272"/>
      <c r="LL53" s="272"/>
      <c r="LM53" s="272"/>
      <c r="LN53" s="272"/>
      <c r="LS53" s="267"/>
      <c r="LT53" s="267"/>
      <c r="LU53" s="272"/>
      <c r="LV53" s="272"/>
      <c r="LW53" s="272"/>
      <c r="LX53" s="272"/>
      <c r="LY53" s="272"/>
      <c r="LZ53" s="272"/>
      <c r="MA53" s="272"/>
      <c r="MB53" s="272"/>
      <c r="MC53" s="272"/>
      <c r="MD53" s="272"/>
      <c r="ME53" s="272"/>
      <c r="MF53" s="272"/>
      <c r="MG53" s="272"/>
      <c r="MH53" s="272"/>
      <c r="MI53" s="272"/>
      <c r="MJ53" s="272"/>
      <c r="MK53" s="272"/>
      <c r="ML53" s="272"/>
      <c r="MM53" s="272"/>
      <c r="MN53" s="272"/>
      <c r="MO53" s="272"/>
      <c r="MP53" s="272"/>
      <c r="MQ53" s="272"/>
      <c r="MR53" s="272"/>
      <c r="MS53" s="272"/>
      <c r="MT53" s="272"/>
      <c r="MU53" s="272"/>
      <c r="MV53" s="272"/>
      <c r="MW53" s="272"/>
      <c r="MX53" s="272"/>
      <c r="MY53" s="272"/>
      <c r="MZ53" s="272"/>
      <c r="NA53" s="272"/>
      <c r="NB53" s="272"/>
      <c r="NC53" s="272"/>
      <c r="ND53" s="272"/>
      <c r="NE53" s="272"/>
      <c r="NF53" s="272"/>
      <c r="NG53" s="272"/>
      <c r="NH53" s="272"/>
      <c r="NI53" s="272"/>
      <c r="NJ53" s="272"/>
      <c r="NK53" s="272"/>
      <c r="NL53" s="272"/>
      <c r="NM53" s="272"/>
      <c r="NN53" s="272"/>
      <c r="NO53" s="272"/>
      <c r="NP53" s="272"/>
      <c r="NQ53" s="272"/>
      <c r="NV53" s="267"/>
      <c r="NW53" s="267"/>
      <c r="NX53" s="272"/>
      <c r="NY53" s="272"/>
      <c r="NZ53" s="272"/>
      <c r="OA53" s="272"/>
      <c r="OB53" s="272"/>
      <c r="OC53" s="272"/>
      <c r="OD53" s="272"/>
      <c r="OE53" s="272"/>
      <c r="OF53" s="272"/>
      <c r="OG53" s="272"/>
      <c r="OH53" s="272"/>
      <c r="OI53" s="272"/>
      <c r="OJ53" s="272"/>
      <c r="OK53" s="272"/>
      <c r="OL53" s="272"/>
      <c r="OM53" s="272"/>
      <c r="ON53" s="272"/>
      <c r="OO53" s="272"/>
      <c r="OP53" s="272"/>
      <c r="OQ53" s="272"/>
      <c r="OR53" s="272"/>
      <c r="OS53" s="272"/>
      <c r="OT53" s="272"/>
      <c r="OU53" s="272"/>
      <c r="OV53" s="272"/>
      <c r="OW53" s="272"/>
      <c r="OX53" s="272"/>
      <c r="OY53" s="272"/>
      <c r="OZ53" s="272"/>
      <c r="PA53" s="272"/>
      <c r="PB53" s="272"/>
      <c r="PC53" s="272"/>
      <c r="PD53" s="272"/>
      <c r="PE53" s="272"/>
      <c r="PF53" s="272"/>
      <c r="PG53" s="272"/>
      <c r="PH53" s="272"/>
      <c r="PI53" s="272"/>
      <c r="PJ53" s="272"/>
      <c r="PK53" s="272"/>
      <c r="PL53" s="272"/>
      <c r="PM53" s="272"/>
      <c r="PN53" s="272"/>
      <c r="PO53" s="272"/>
      <c r="PP53" s="272"/>
      <c r="PQ53" s="272"/>
      <c r="PR53" s="272"/>
      <c r="PS53" s="272"/>
      <c r="PT53" s="272"/>
      <c r="PY53" s="267"/>
      <c r="PZ53" s="267"/>
      <c r="QA53" s="272"/>
      <c r="QB53" s="272"/>
      <c r="QC53" s="272"/>
      <c r="QD53" s="272"/>
      <c r="QE53" s="272"/>
      <c r="QF53" s="272"/>
      <c r="QG53" s="272"/>
      <c r="QH53" s="272"/>
      <c r="QI53" s="272"/>
      <c r="QJ53" s="272"/>
      <c r="QK53" s="272"/>
      <c r="QL53" s="272"/>
      <c r="QM53" s="272"/>
      <c r="QN53" s="272"/>
      <c r="QO53" s="272"/>
      <c r="QP53" s="272"/>
      <c r="QQ53" s="272"/>
      <c r="QR53" s="272"/>
      <c r="QS53" s="272"/>
      <c r="QT53" s="272"/>
      <c r="QU53" s="272"/>
      <c r="QV53" s="272"/>
      <c r="QW53" s="272"/>
      <c r="QX53" s="272"/>
      <c r="QY53" s="272"/>
      <c r="QZ53" s="272"/>
      <c r="RA53" s="272"/>
      <c r="RB53" s="272"/>
      <c r="RC53" s="272"/>
      <c r="RD53" s="272"/>
      <c r="RE53" s="272"/>
      <c r="RF53" s="272"/>
      <c r="RG53" s="272"/>
      <c r="RH53" s="272"/>
      <c r="RI53" s="272"/>
      <c r="RJ53" s="272"/>
      <c r="RK53" s="272"/>
      <c r="RL53" s="272"/>
      <c r="RM53" s="272"/>
      <c r="RN53" s="272"/>
      <c r="RO53" s="272"/>
      <c r="RP53" s="272"/>
      <c r="RQ53" s="272"/>
      <c r="RR53" s="272"/>
      <c r="RS53" s="272"/>
      <c r="RT53" s="272"/>
      <c r="RU53" s="272"/>
      <c r="RV53" s="272"/>
      <c r="RW53" s="272"/>
      <c r="SB53" s="267"/>
      <c r="SC53" s="267"/>
      <c r="SD53" s="272"/>
      <c r="SE53" s="272"/>
      <c r="SF53" s="272"/>
      <c r="SG53" s="272"/>
      <c r="SH53" s="272"/>
      <c r="SI53" s="272"/>
      <c r="SJ53" s="272"/>
      <c r="SK53" s="272"/>
      <c r="SL53" s="272"/>
      <c r="SM53" s="272"/>
      <c r="SN53" s="272"/>
      <c r="SO53" s="272"/>
      <c r="SP53" s="272"/>
      <c r="SQ53" s="272"/>
      <c r="SR53" s="272"/>
      <c r="SS53" s="272"/>
      <c r="ST53" s="272"/>
      <c r="SU53" s="272"/>
      <c r="SV53" s="272"/>
      <c r="SW53" s="272"/>
      <c r="SX53" s="272"/>
      <c r="SY53" s="272"/>
      <c r="SZ53" s="272"/>
      <c r="TA53" s="272"/>
      <c r="TB53" s="272"/>
      <c r="TC53" s="272"/>
      <c r="TD53" s="272"/>
      <c r="TE53" s="272"/>
      <c r="TF53" s="272"/>
      <c r="TG53" s="272"/>
      <c r="TH53" s="272"/>
      <c r="TI53" s="272"/>
      <c r="TJ53" s="272"/>
      <c r="TK53" s="272"/>
      <c r="TL53" s="272"/>
      <c r="TM53" s="272"/>
      <c r="TN53" s="272"/>
      <c r="TO53" s="272"/>
      <c r="TP53" s="272"/>
      <c r="TQ53" s="272"/>
      <c r="TR53" s="272"/>
      <c r="TS53" s="272"/>
      <c r="TT53" s="272"/>
      <c r="TU53" s="272"/>
      <c r="TV53" s="272"/>
      <c r="TW53" s="272"/>
      <c r="TX53" s="272"/>
      <c r="TY53" s="272"/>
      <c r="TZ53" s="272"/>
      <c r="UE53" s="267"/>
      <c r="UF53" s="267"/>
      <c r="UG53" s="272"/>
      <c r="UH53" s="272"/>
      <c r="UI53" s="272"/>
      <c r="UJ53" s="272"/>
      <c r="UK53" s="272"/>
      <c r="UL53" s="272"/>
      <c r="UM53" s="272"/>
      <c r="UN53" s="272"/>
      <c r="UO53" s="272"/>
      <c r="UP53" s="272"/>
      <c r="UQ53" s="272"/>
      <c r="UR53" s="272"/>
      <c r="US53" s="272"/>
      <c r="UT53" s="272"/>
      <c r="UU53" s="272"/>
      <c r="UV53" s="272"/>
      <c r="UW53" s="272"/>
      <c r="UX53" s="272"/>
      <c r="UY53" s="272"/>
      <c r="UZ53" s="272"/>
      <c r="VA53" s="272"/>
      <c r="VB53" s="272"/>
      <c r="VC53" s="272"/>
      <c r="VD53" s="272"/>
      <c r="VE53" s="272"/>
      <c r="VF53" s="272"/>
      <c r="VG53" s="272"/>
      <c r="VH53" s="272"/>
      <c r="VI53" s="272"/>
      <c r="VJ53" s="272"/>
      <c r="VK53" s="272"/>
      <c r="VL53" s="272"/>
      <c r="VM53" s="272"/>
      <c r="VN53" s="272"/>
      <c r="VO53" s="272"/>
      <c r="VP53" s="272"/>
      <c r="VQ53" s="272"/>
      <c r="VR53" s="272"/>
      <c r="VS53" s="272"/>
      <c r="VT53" s="272"/>
      <c r="VU53" s="272"/>
      <c r="VV53" s="272"/>
      <c r="VW53" s="272"/>
      <c r="VX53" s="272"/>
      <c r="VY53" s="272"/>
      <c r="VZ53" s="272"/>
      <c r="WA53" s="272"/>
      <c r="WB53" s="272"/>
      <c r="WC53" s="272"/>
      <c r="WH53" s="267"/>
      <c r="WI53" s="267"/>
      <c r="WJ53" s="272"/>
      <c r="WK53" s="272"/>
      <c r="WL53" s="272"/>
      <c r="WM53" s="272"/>
      <c r="WN53" s="272"/>
      <c r="WO53" s="272"/>
      <c r="WP53" s="272"/>
      <c r="WQ53" s="272"/>
      <c r="WR53" s="272"/>
      <c r="WS53" s="272"/>
      <c r="WT53" s="272"/>
      <c r="WU53" s="272"/>
      <c r="WV53" s="272"/>
      <c r="WW53" s="272"/>
      <c r="WX53" s="272"/>
      <c r="WY53" s="272"/>
      <c r="WZ53" s="272"/>
      <c r="XA53" s="272"/>
      <c r="XB53" s="272"/>
      <c r="XC53" s="272"/>
      <c r="XD53" s="272"/>
      <c r="XE53" s="272"/>
      <c r="XF53" s="272"/>
      <c r="XG53" s="272"/>
      <c r="XH53" s="272"/>
      <c r="XI53" s="272"/>
      <c r="XJ53" s="272"/>
      <c r="XK53" s="272"/>
      <c r="XL53" s="272"/>
      <c r="XM53" s="272"/>
      <c r="XN53" s="272"/>
      <c r="XO53" s="272"/>
      <c r="XP53" s="272"/>
      <c r="XQ53" s="272"/>
      <c r="XR53" s="272"/>
      <c r="XS53" s="272"/>
      <c r="XT53" s="272"/>
      <c r="XU53" s="272"/>
      <c r="XV53" s="272"/>
      <c r="XW53" s="272"/>
      <c r="XX53" s="272"/>
      <c r="XY53" s="272"/>
      <c r="XZ53" s="272"/>
      <c r="YA53" s="272"/>
      <c r="YB53" s="272"/>
      <c r="YC53" s="272"/>
      <c r="YD53" s="272"/>
      <c r="YE53" s="272"/>
      <c r="YF53" s="272"/>
      <c r="YK53" s="267"/>
      <c r="YL53" s="267"/>
      <c r="YM53" s="272"/>
      <c r="YN53" s="272"/>
      <c r="YO53" s="272"/>
      <c r="YP53" s="272"/>
      <c r="YQ53" s="272"/>
      <c r="YR53" s="272"/>
      <c r="YS53" s="272"/>
      <c r="YT53" s="272"/>
      <c r="YU53" s="272"/>
      <c r="YV53" s="272"/>
      <c r="YW53" s="272"/>
      <c r="YX53" s="272"/>
      <c r="YY53" s="272"/>
      <c r="YZ53" s="272"/>
      <c r="ZA53" s="272"/>
      <c r="ZB53" s="272"/>
      <c r="ZC53" s="272"/>
      <c r="ZD53" s="272"/>
      <c r="ZE53" s="272"/>
      <c r="ZF53" s="272"/>
      <c r="ZG53" s="272"/>
      <c r="ZH53" s="272"/>
      <c r="ZI53" s="272"/>
      <c r="ZJ53" s="272"/>
      <c r="ZK53" s="272"/>
      <c r="ZL53" s="272"/>
      <c r="ZM53" s="272"/>
      <c r="ZN53" s="272"/>
      <c r="ZO53" s="272"/>
      <c r="ZP53" s="272"/>
      <c r="ZQ53" s="272"/>
      <c r="ZR53" s="272"/>
      <c r="ZS53" s="272"/>
      <c r="ZT53" s="272"/>
      <c r="ZU53" s="272"/>
      <c r="ZV53" s="272"/>
      <c r="ZW53" s="272"/>
      <c r="ZX53" s="272"/>
      <c r="ZY53" s="272"/>
      <c r="ZZ53" s="272"/>
      <c r="AAA53" s="272"/>
      <c r="AAB53" s="272"/>
      <c r="AAC53" s="272"/>
      <c r="AAD53" s="272"/>
      <c r="AAE53" s="272"/>
      <c r="AAF53" s="272"/>
      <c r="AAG53" s="272"/>
      <c r="AAH53" s="272"/>
      <c r="AAI53" s="272"/>
      <c r="AAN53" s="267"/>
      <c r="AAO53" s="267"/>
      <c r="AAP53" s="272"/>
      <c r="AAQ53" s="272"/>
      <c r="AAR53" s="272"/>
      <c r="AAS53" s="272"/>
      <c r="AAT53" s="272"/>
      <c r="AAU53" s="272"/>
      <c r="AAV53" s="272"/>
      <c r="AAW53" s="272"/>
      <c r="AAX53" s="272"/>
      <c r="AAY53" s="272"/>
      <c r="AAZ53" s="272"/>
      <c r="ABA53" s="272"/>
      <c r="ABB53" s="272"/>
      <c r="ABC53" s="272"/>
      <c r="ABD53" s="272"/>
      <c r="ABE53" s="272"/>
      <c r="ABF53" s="272"/>
      <c r="ABG53" s="272"/>
      <c r="ABH53" s="272"/>
      <c r="ABI53" s="272"/>
      <c r="ABJ53" s="272"/>
      <c r="ABK53" s="272"/>
      <c r="ABL53" s="272"/>
      <c r="ABM53" s="272"/>
      <c r="ABN53" s="272"/>
      <c r="ABO53" s="272"/>
      <c r="ABP53" s="272"/>
      <c r="ABQ53" s="272"/>
      <c r="ABR53" s="272"/>
      <c r="ABS53" s="272"/>
      <c r="ABT53" s="272"/>
      <c r="ABU53" s="272"/>
      <c r="ABV53" s="272"/>
      <c r="ABW53" s="272"/>
      <c r="ABX53" s="272"/>
      <c r="ABY53" s="272"/>
      <c r="ABZ53" s="272"/>
      <c r="ACA53" s="272"/>
      <c r="ACB53" s="272"/>
      <c r="ACC53" s="272"/>
      <c r="ACD53" s="272"/>
      <c r="ACE53" s="272"/>
      <c r="ACF53" s="272"/>
      <c r="ACG53" s="272"/>
      <c r="ACH53" s="272"/>
      <c r="ACI53" s="272"/>
      <c r="ACJ53" s="272"/>
      <c r="ACK53" s="272"/>
      <c r="ACL53" s="272"/>
      <c r="ACQ53" s="267"/>
      <c r="ACR53" s="267"/>
      <c r="ACS53" s="272"/>
      <c r="ACT53" s="272"/>
      <c r="ACU53" s="272"/>
      <c r="ACV53" s="272"/>
      <c r="ACW53" s="272"/>
      <c r="ACX53" s="272"/>
      <c r="ACY53" s="272"/>
      <c r="ACZ53" s="272"/>
      <c r="ADA53" s="272"/>
      <c r="ADB53" s="272"/>
      <c r="ADC53" s="272"/>
      <c r="ADD53" s="272"/>
      <c r="ADE53" s="272"/>
      <c r="ADF53" s="272"/>
      <c r="ADG53" s="272"/>
      <c r="ADH53" s="272"/>
      <c r="ADI53" s="272"/>
      <c r="ADJ53" s="272"/>
      <c r="ADK53" s="272"/>
      <c r="ADL53" s="272"/>
      <c r="ADM53" s="272"/>
      <c r="ADN53" s="272"/>
      <c r="ADO53" s="272"/>
      <c r="ADP53" s="272"/>
      <c r="ADQ53" s="272"/>
      <c r="ADR53" s="272"/>
      <c r="ADS53" s="272"/>
      <c r="ADT53" s="272"/>
      <c r="ADU53" s="272"/>
      <c r="ADV53" s="272"/>
      <c r="ADW53" s="272"/>
      <c r="ADX53" s="272"/>
      <c r="ADY53" s="272"/>
      <c r="ADZ53" s="272"/>
      <c r="AEA53" s="272"/>
      <c r="AEB53" s="272"/>
      <c r="AEC53" s="272"/>
      <c r="AED53" s="272"/>
      <c r="AEE53" s="272"/>
      <c r="AEF53" s="272"/>
      <c r="AEG53" s="272"/>
      <c r="AEH53" s="272"/>
      <c r="AEI53" s="272"/>
      <c r="AEJ53" s="272"/>
      <c r="AEK53" s="272"/>
      <c r="AEL53" s="272"/>
      <c r="AEM53" s="272"/>
      <c r="AEN53" s="272"/>
      <c r="AEO53" s="272"/>
      <c r="AET53" s="267"/>
      <c r="AEU53" s="267"/>
      <c r="AEV53" s="272"/>
      <c r="AEW53" s="272"/>
      <c r="AEX53" s="272"/>
      <c r="AEY53" s="272"/>
      <c r="AEZ53" s="272"/>
      <c r="AFA53" s="272"/>
      <c r="AFB53" s="272"/>
      <c r="AFC53" s="272"/>
      <c r="AFD53" s="272"/>
      <c r="AFE53" s="272"/>
      <c r="AFF53" s="272"/>
      <c r="AFG53" s="272"/>
      <c r="AFH53" s="272"/>
      <c r="AFI53" s="272"/>
      <c r="AFJ53" s="272"/>
      <c r="AFK53" s="272"/>
      <c r="AFL53" s="272"/>
      <c r="AFM53" s="272"/>
      <c r="AFN53" s="272"/>
      <c r="AFO53" s="272"/>
      <c r="AFP53" s="272"/>
      <c r="AFQ53" s="272"/>
      <c r="AFR53" s="272"/>
      <c r="AFS53" s="272"/>
      <c r="AFT53" s="272"/>
      <c r="AFU53" s="272"/>
      <c r="AFV53" s="272"/>
      <c r="AFW53" s="272"/>
      <c r="AFX53" s="272"/>
      <c r="AFY53" s="272"/>
      <c r="AFZ53" s="272"/>
      <c r="AGA53" s="272"/>
      <c r="AGB53" s="272"/>
      <c r="AGC53" s="272"/>
      <c r="AGD53" s="272"/>
      <c r="AGE53" s="272"/>
      <c r="AGF53" s="272"/>
      <c r="AGG53" s="272"/>
      <c r="AGH53" s="272"/>
      <c r="AGI53" s="272"/>
      <c r="AGJ53" s="272"/>
      <c r="AGK53" s="272"/>
      <c r="AGL53" s="272"/>
      <c r="AGM53" s="272"/>
      <c r="AGN53" s="272"/>
      <c r="AGO53" s="272"/>
      <c r="AGP53" s="272"/>
      <c r="AGQ53" s="272"/>
      <c r="AGR53" s="272"/>
      <c r="AGW53" s="267"/>
      <c r="AGX53" s="267"/>
      <c r="AGY53" s="272"/>
      <c r="AGZ53" s="272"/>
      <c r="AHA53" s="272"/>
      <c r="AHB53" s="272"/>
      <c r="AHC53" s="272"/>
      <c r="AHD53" s="272"/>
      <c r="AHE53" s="272"/>
      <c r="AHF53" s="272"/>
      <c r="AHG53" s="272"/>
      <c r="AHH53" s="272"/>
      <c r="AHI53" s="272"/>
      <c r="AHJ53" s="272"/>
      <c r="AHK53" s="272"/>
      <c r="AHL53" s="272"/>
      <c r="AHM53" s="272"/>
      <c r="AHN53" s="272"/>
      <c r="AHO53" s="272"/>
      <c r="AHP53" s="272"/>
      <c r="AHQ53" s="272"/>
      <c r="AHR53" s="272"/>
      <c r="AHS53" s="272"/>
      <c r="AHT53" s="272"/>
      <c r="AHU53" s="272"/>
      <c r="AHV53" s="272"/>
      <c r="AHW53" s="272"/>
      <c r="AHX53" s="272"/>
      <c r="AHY53" s="272"/>
      <c r="AHZ53" s="272"/>
      <c r="AIA53" s="272"/>
      <c r="AIB53" s="272"/>
      <c r="AIC53" s="272"/>
      <c r="AID53" s="272"/>
      <c r="AIE53" s="272"/>
      <c r="AIF53" s="272"/>
      <c r="AIG53" s="272"/>
      <c r="AIH53" s="272"/>
      <c r="AII53" s="272"/>
      <c r="AIJ53" s="272"/>
      <c r="AIK53" s="272"/>
      <c r="AIL53" s="272"/>
      <c r="AIM53" s="272"/>
      <c r="AIN53" s="272"/>
      <c r="AIO53" s="272"/>
      <c r="AIP53" s="272"/>
      <c r="AIQ53" s="272"/>
      <c r="AIR53" s="272"/>
      <c r="AIS53" s="272"/>
      <c r="AIT53" s="272"/>
      <c r="AIU53" s="272"/>
      <c r="AIZ53" s="267"/>
      <c r="AJA53" s="267"/>
      <c r="AJB53" s="272"/>
      <c r="AJC53" s="272"/>
      <c r="AJD53" s="272"/>
      <c r="AJE53" s="272"/>
      <c r="AJF53" s="272"/>
      <c r="AJG53" s="272"/>
      <c r="AJH53" s="272"/>
      <c r="AJI53" s="272"/>
      <c r="AJJ53" s="272"/>
      <c r="AJK53" s="272"/>
      <c r="AJL53" s="272"/>
      <c r="AJM53" s="272"/>
      <c r="AJN53" s="272"/>
      <c r="AJO53" s="272"/>
      <c r="AJP53" s="272"/>
      <c r="AJQ53" s="272"/>
      <c r="AJR53" s="272"/>
      <c r="AJS53" s="272"/>
      <c r="AJT53" s="272"/>
      <c r="AJU53" s="272"/>
      <c r="AJV53" s="272"/>
      <c r="AJW53" s="272"/>
      <c r="AJX53" s="272"/>
      <c r="AJY53" s="272"/>
      <c r="AJZ53" s="272"/>
      <c r="AKA53" s="272"/>
      <c r="AKB53" s="272"/>
      <c r="AKC53" s="272"/>
      <c r="AKD53" s="272"/>
      <c r="AKE53" s="272"/>
      <c r="AKF53" s="272"/>
      <c r="AKG53" s="272"/>
      <c r="AKH53" s="272"/>
      <c r="AKI53" s="272"/>
      <c r="AKJ53" s="272"/>
      <c r="AKK53" s="272"/>
      <c r="AKL53" s="272"/>
      <c r="AKM53" s="272"/>
      <c r="AKN53" s="272"/>
      <c r="AKO53" s="272"/>
      <c r="AKP53" s="272"/>
      <c r="AKQ53" s="272"/>
      <c r="AKR53" s="272"/>
      <c r="AKS53" s="272"/>
      <c r="AKT53" s="272"/>
      <c r="AKU53" s="272"/>
      <c r="AKV53" s="272"/>
      <c r="AKW53" s="272"/>
      <c r="AKX53" s="272"/>
      <c r="ALC53" s="267"/>
      <c r="ALD53" s="267"/>
      <c r="ALE53" s="272"/>
      <c r="ALF53" s="272"/>
      <c r="ALG53" s="272"/>
      <c r="ALH53" s="272"/>
      <c r="ALI53" s="272"/>
      <c r="ALJ53" s="272"/>
      <c r="ALK53" s="272"/>
      <c r="ALL53" s="272"/>
      <c r="ALM53" s="272"/>
      <c r="ALN53" s="272"/>
      <c r="ALO53" s="272"/>
      <c r="ALP53" s="272"/>
      <c r="ALQ53" s="272"/>
      <c r="ALR53" s="272"/>
      <c r="ALS53" s="272"/>
      <c r="ALT53" s="272"/>
      <c r="ALU53" s="272"/>
      <c r="ALV53" s="272"/>
      <c r="ALW53" s="272"/>
      <c r="ALX53" s="272"/>
      <c r="ALY53" s="272"/>
      <c r="ALZ53" s="272"/>
      <c r="AMA53" s="272"/>
      <c r="AMB53" s="272"/>
      <c r="AMC53" s="272"/>
      <c r="AMD53" s="272"/>
      <c r="AME53" s="272"/>
      <c r="AMF53" s="272"/>
      <c r="AMG53" s="272"/>
      <c r="AMH53" s="272"/>
      <c r="AMI53" s="272"/>
      <c r="AMJ53" s="272"/>
      <c r="AMK53" s="272"/>
      <c r="AML53" s="272"/>
      <c r="AMM53" s="272"/>
      <c r="AMN53" s="272"/>
      <c r="AMO53" s="272"/>
      <c r="AMP53" s="272"/>
      <c r="AMQ53" s="272"/>
      <c r="AMR53" s="272"/>
      <c r="AMS53" s="272"/>
      <c r="AMT53" s="272"/>
      <c r="AMU53" s="272"/>
      <c r="AMV53" s="272"/>
      <c r="AMW53" s="272"/>
      <c r="AMX53" s="272"/>
      <c r="AMY53" s="272"/>
      <c r="AMZ53" s="272"/>
      <c r="ANA53" s="272"/>
      <c r="ANF53" s="267"/>
      <c r="ANG53" s="267"/>
      <c r="ANH53" s="272"/>
      <c r="ANI53" s="272"/>
      <c r="ANJ53" s="272"/>
      <c r="ANK53" s="272"/>
      <c r="ANL53" s="272"/>
      <c r="ANM53" s="272"/>
      <c r="ANN53" s="272"/>
      <c r="ANO53" s="272"/>
      <c r="ANP53" s="272"/>
      <c r="ANQ53" s="272"/>
      <c r="ANR53" s="272"/>
      <c r="ANS53" s="272"/>
      <c r="ANT53" s="272"/>
      <c r="ANU53" s="272"/>
      <c r="ANV53" s="272"/>
      <c r="ANW53" s="272"/>
      <c r="ANX53" s="272"/>
      <c r="ANY53" s="272"/>
      <c r="ANZ53" s="272"/>
      <c r="AOA53" s="272"/>
      <c r="AOB53" s="272"/>
      <c r="AOC53" s="272"/>
      <c r="AOD53" s="272"/>
      <c r="AOE53" s="272"/>
      <c r="AOF53" s="272"/>
      <c r="AOG53" s="272"/>
      <c r="AOH53" s="272"/>
      <c r="AOI53" s="272"/>
      <c r="AOJ53" s="272"/>
      <c r="AOK53" s="272"/>
      <c r="AOL53" s="272"/>
      <c r="AOM53" s="272"/>
      <c r="AON53" s="272"/>
      <c r="AOO53" s="272"/>
      <c r="AOP53" s="272"/>
      <c r="AOQ53" s="272"/>
      <c r="AOR53" s="272"/>
      <c r="AOS53" s="272"/>
      <c r="AOT53" s="272"/>
      <c r="AOU53" s="272"/>
      <c r="AOV53" s="272"/>
      <c r="AOW53" s="272"/>
      <c r="AOX53" s="272"/>
      <c r="AOY53" s="272"/>
      <c r="AOZ53" s="272"/>
      <c r="APA53" s="272"/>
      <c r="APB53" s="272"/>
      <c r="APC53" s="272"/>
      <c r="APD53" s="272"/>
      <c r="API53" s="267"/>
      <c r="APJ53" s="267"/>
      <c r="APK53" s="272"/>
      <c r="APL53" s="272"/>
      <c r="APM53" s="272"/>
      <c r="APN53" s="272"/>
      <c r="APO53" s="272"/>
      <c r="APP53" s="272"/>
      <c r="APQ53" s="272"/>
      <c r="APR53" s="272"/>
      <c r="APS53" s="272"/>
      <c r="APT53" s="272"/>
      <c r="APU53" s="272"/>
      <c r="APV53" s="272"/>
      <c r="APW53" s="272"/>
      <c r="APX53" s="272"/>
      <c r="APY53" s="272"/>
      <c r="APZ53" s="272"/>
      <c r="AQA53" s="272"/>
      <c r="AQB53" s="272"/>
      <c r="AQC53" s="272"/>
      <c r="AQD53" s="272"/>
      <c r="AQE53" s="272"/>
      <c r="AQF53" s="272"/>
      <c r="AQG53" s="272"/>
      <c r="AQH53" s="272"/>
      <c r="AQI53" s="272"/>
      <c r="AQJ53" s="272"/>
      <c r="AQK53" s="272"/>
      <c r="AQL53" s="272"/>
      <c r="AQM53" s="272"/>
      <c r="AQN53" s="272"/>
      <c r="AQO53" s="272"/>
      <c r="AQP53" s="272"/>
      <c r="AQQ53" s="272"/>
      <c r="AQR53" s="272"/>
      <c r="AQS53" s="272"/>
      <c r="AQT53" s="272"/>
      <c r="AQU53" s="272"/>
      <c r="AQV53" s="272"/>
      <c r="AQW53" s="272"/>
      <c r="AQX53" s="272"/>
      <c r="AQY53" s="272"/>
      <c r="AQZ53" s="272"/>
      <c r="ARA53" s="272"/>
      <c r="ARB53" s="272"/>
      <c r="ARC53" s="272"/>
      <c r="ARD53" s="272"/>
      <c r="ARE53" s="272"/>
      <c r="ARF53" s="272"/>
      <c r="ARG53" s="272"/>
      <c r="ARL53" s="267"/>
      <c r="ARM53" s="267"/>
      <c r="ARN53" s="272"/>
      <c r="ARO53" s="272"/>
      <c r="ARP53" s="272"/>
      <c r="ARQ53" s="272"/>
      <c r="ARR53" s="272"/>
      <c r="ARS53" s="272"/>
      <c r="ART53" s="272"/>
      <c r="ARU53" s="272"/>
      <c r="ARV53" s="272"/>
      <c r="ARW53" s="272"/>
      <c r="ARX53" s="272"/>
      <c r="ARY53" s="272"/>
      <c r="ARZ53" s="272"/>
      <c r="ASA53" s="272"/>
      <c r="ASB53" s="272"/>
      <c r="ASC53" s="272"/>
      <c r="ASD53" s="272"/>
      <c r="ASE53" s="272"/>
      <c r="ASF53" s="272"/>
      <c r="ASG53" s="272"/>
      <c r="ASH53" s="272"/>
      <c r="ASI53" s="272"/>
      <c r="ASJ53" s="272"/>
      <c r="ASK53" s="272"/>
      <c r="ASL53" s="272"/>
      <c r="ASM53" s="272"/>
      <c r="ASN53" s="272"/>
      <c r="ASO53" s="272"/>
      <c r="ASP53" s="272"/>
      <c r="ASQ53" s="272"/>
      <c r="ASR53" s="272"/>
      <c r="ASS53" s="272"/>
      <c r="AST53" s="272"/>
      <c r="ASU53" s="272"/>
      <c r="ASV53" s="272"/>
      <c r="ASW53" s="272"/>
      <c r="ASX53" s="272"/>
      <c r="ASY53" s="272"/>
      <c r="ASZ53" s="272"/>
      <c r="ATA53" s="272"/>
      <c r="ATB53" s="272"/>
      <c r="ATC53" s="272"/>
      <c r="ATD53" s="272"/>
      <c r="ATE53" s="272"/>
      <c r="ATF53" s="272"/>
      <c r="ATG53" s="272"/>
      <c r="ATH53" s="272"/>
      <c r="ATI53" s="272"/>
      <c r="ATJ53" s="272"/>
      <c r="ATO53" s="267"/>
      <c r="ATP53" s="267"/>
      <c r="ATQ53" s="272"/>
      <c r="ATR53" s="272"/>
      <c r="ATS53" s="272"/>
      <c r="ATT53" s="272"/>
      <c r="ATU53" s="272"/>
      <c r="ATV53" s="272"/>
      <c r="ATW53" s="272"/>
      <c r="ATX53" s="272"/>
      <c r="ATY53" s="272"/>
      <c r="ATZ53" s="272"/>
      <c r="AUA53" s="272"/>
      <c r="AUB53" s="272"/>
      <c r="AUC53" s="272"/>
      <c r="AUD53" s="272"/>
      <c r="AUE53" s="272"/>
      <c r="AUF53" s="272"/>
      <c r="AUG53" s="272"/>
      <c r="AUH53" s="272"/>
      <c r="AUI53" s="272"/>
      <c r="AUJ53" s="272"/>
      <c r="AUK53" s="272"/>
      <c r="AUL53" s="272"/>
      <c r="AUM53" s="272"/>
      <c r="AUN53" s="272"/>
      <c r="AUO53" s="272"/>
      <c r="AUP53" s="272"/>
      <c r="AUQ53" s="272"/>
      <c r="AUR53" s="272"/>
      <c r="AUS53" s="272"/>
      <c r="AUT53" s="272"/>
      <c r="AUU53" s="272"/>
      <c r="AUV53" s="272"/>
      <c r="AUW53" s="272"/>
      <c r="AUX53" s="272"/>
      <c r="AUY53" s="272"/>
      <c r="AUZ53" s="272"/>
      <c r="AVA53" s="272"/>
      <c r="AVB53" s="272"/>
      <c r="AVC53" s="272"/>
      <c r="AVD53" s="272"/>
      <c r="AVE53" s="272"/>
      <c r="AVF53" s="272"/>
      <c r="AVG53" s="272"/>
      <c r="AVH53" s="272"/>
      <c r="AVI53" s="272"/>
      <c r="AVJ53" s="272"/>
      <c r="AVK53" s="272"/>
      <c r="AVL53" s="272"/>
      <c r="AVM53" s="272"/>
      <c r="AVR53" s="267"/>
      <c r="AVS53" s="267"/>
      <c r="AVT53" s="272"/>
      <c r="AVU53" s="272"/>
      <c r="AVV53" s="272"/>
      <c r="AVW53" s="272"/>
      <c r="AVX53" s="272"/>
      <c r="AVY53" s="272"/>
      <c r="AVZ53" s="272"/>
      <c r="AWA53" s="272"/>
      <c r="AWB53" s="272"/>
      <c r="AWC53" s="272"/>
      <c r="AWD53" s="272"/>
      <c r="AWE53" s="272"/>
      <c r="AWF53" s="272"/>
      <c r="AWG53" s="272"/>
      <c r="AWH53" s="272"/>
      <c r="AWI53" s="272"/>
      <c r="AWJ53" s="272"/>
      <c r="AWK53" s="272"/>
      <c r="AWL53" s="272"/>
      <c r="AWM53" s="272"/>
      <c r="AWN53" s="272"/>
      <c r="AWO53" s="272"/>
      <c r="AWP53" s="272"/>
      <c r="AWQ53" s="272"/>
      <c r="AWR53" s="272"/>
      <c r="AWS53" s="272"/>
      <c r="AWT53" s="272"/>
      <c r="AWU53" s="272"/>
      <c r="AWV53" s="272"/>
      <c r="AWW53" s="272"/>
      <c r="AWX53" s="272"/>
      <c r="AWY53" s="272"/>
      <c r="AWZ53" s="272"/>
      <c r="AXA53" s="272"/>
      <c r="AXB53" s="272"/>
      <c r="AXC53" s="272"/>
      <c r="AXD53" s="272"/>
      <c r="AXE53" s="272"/>
      <c r="AXF53" s="272"/>
      <c r="AXG53" s="272"/>
      <c r="AXH53" s="272"/>
      <c r="AXI53" s="272"/>
      <c r="AXJ53" s="272"/>
      <c r="AXK53" s="272"/>
      <c r="AXL53" s="272"/>
      <c r="AXM53" s="272"/>
      <c r="AXN53" s="272"/>
      <c r="AXO53" s="272"/>
      <c r="AXP53" s="272"/>
      <c r="AXU53" s="267"/>
      <c r="AXV53" s="267"/>
      <c r="AXW53" s="272"/>
      <c r="AXX53" s="272"/>
      <c r="AXY53" s="272"/>
      <c r="AXZ53" s="272"/>
      <c r="AYA53" s="272"/>
      <c r="AYB53" s="272"/>
      <c r="AYC53" s="272"/>
      <c r="AYD53" s="272"/>
      <c r="AYE53" s="272"/>
      <c r="AYF53" s="272"/>
      <c r="AYG53" s="272"/>
      <c r="AYH53" s="272"/>
      <c r="AYI53" s="272"/>
      <c r="AYJ53" s="272"/>
      <c r="AYK53" s="272"/>
      <c r="AYL53" s="272"/>
      <c r="AYM53" s="272"/>
      <c r="AYN53" s="272"/>
      <c r="AYO53" s="272"/>
      <c r="AYP53" s="272"/>
      <c r="AYQ53" s="272"/>
      <c r="AYR53" s="272"/>
      <c r="AYS53" s="272"/>
      <c r="AYT53" s="272"/>
      <c r="AYU53" s="272"/>
      <c r="AYV53" s="272"/>
      <c r="AYW53" s="272"/>
      <c r="AYX53" s="272"/>
      <c r="AYY53" s="272"/>
      <c r="AYZ53" s="272"/>
      <c r="AZA53" s="272"/>
      <c r="AZB53" s="272"/>
      <c r="AZC53" s="272"/>
      <c r="AZD53" s="272"/>
      <c r="AZE53" s="272"/>
      <c r="AZF53" s="272"/>
      <c r="AZG53" s="272"/>
      <c r="AZH53" s="272"/>
      <c r="AZI53" s="272"/>
      <c r="AZJ53" s="272"/>
      <c r="AZK53" s="272"/>
      <c r="AZL53" s="272"/>
      <c r="AZM53" s="272"/>
      <c r="AZN53" s="272"/>
      <c r="AZO53" s="272"/>
      <c r="AZP53" s="272"/>
      <c r="AZQ53" s="272"/>
      <c r="AZR53" s="272"/>
      <c r="AZS53" s="272"/>
      <c r="AZX53" s="267"/>
      <c r="AZY53" s="267"/>
      <c r="AZZ53" s="272"/>
      <c r="BAA53" s="272"/>
      <c r="BAB53" s="272"/>
      <c r="BAC53" s="272"/>
      <c r="BAD53" s="272"/>
      <c r="BAE53" s="272"/>
      <c r="BAF53" s="272"/>
      <c r="BAG53" s="272"/>
      <c r="BAH53" s="272"/>
      <c r="BAI53" s="272"/>
      <c r="BAJ53" s="272"/>
      <c r="BAK53" s="272"/>
      <c r="BAL53" s="272"/>
      <c r="BAM53" s="272"/>
      <c r="BAN53" s="272"/>
      <c r="BAO53" s="272"/>
      <c r="BAP53" s="272"/>
      <c r="BAQ53" s="272"/>
      <c r="BAR53" s="272"/>
      <c r="BAS53" s="272"/>
      <c r="BAT53" s="272"/>
      <c r="BAU53" s="272"/>
      <c r="BAV53" s="272"/>
      <c r="BAW53" s="272"/>
      <c r="BAX53" s="272"/>
      <c r="BAY53" s="272"/>
      <c r="BAZ53" s="272"/>
      <c r="BBA53" s="272"/>
      <c r="BBB53" s="272"/>
      <c r="BBC53" s="272"/>
      <c r="BBD53" s="272"/>
      <c r="BBE53" s="272"/>
      <c r="BBF53" s="272"/>
      <c r="BBG53" s="272"/>
      <c r="BBH53" s="272"/>
      <c r="BBI53" s="272"/>
      <c r="BBJ53" s="272"/>
      <c r="BBK53" s="272"/>
      <c r="BBL53" s="272"/>
      <c r="BBM53" s="272"/>
      <c r="BBN53" s="272"/>
      <c r="BBO53" s="272"/>
      <c r="BBP53" s="272"/>
      <c r="BBQ53" s="272"/>
      <c r="BBR53" s="272"/>
      <c r="BBS53" s="272"/>
      <c r="BBT53" s="272"/>
      <c r="BBU53" s="272"/>
      <c r="BBV53" s="272"/>
      <c r="BCA53" s="267"/>
      <c r="BCB53" s="267"/>
      <c r="BCC53" s="272"/>
      <c r="BCD53" s="272"/>
      <c r="BCE53" s="272"/>
      <c r="BCF53" s="272"/>
      <c r="BCG53" s="272"/>
      <c r="BCH53" s="272"/>
      <c r="BCI53" s="272"/>
      <c r="BCJ53" s="272"/>
      <c r="BCK53" s="272"/>
      <c r="BCL53" s="272"/>
      <c r="BCM53" s="272"/>
      <c r="BCN53" s="272"/>
      <c r="BCO53" s="272"/>
      <c r="BCP53" s="272"/>
      <c r="BCQ53" s="272"/>
      <c r="BCR53" s="272"/>
      <c r="BCS53" s="272"/>
      <c r="BCT53" s="272"/>
      <c r="BCU53" s="272"/>
      <c r="BCV53" s="272"/>
      <c r="BCW53" s="272"/>
      <c r="BCX53" s="272"/>
      <c r="BCY53" s="272"/>
      <c r="BCZ53" s="272"/>
      <c r="BDA53" s="272"/>
      <c r="BDB53" s="272"/>
      <c r="BDC53" s="272"/>
      <c r="BDD53" s="272"/>
      <c r="BDE53" s="272"/>
      <c r="BDF53" s="272"/>
      <c r="BDG53" s="272"/>
      <c r="BDH53" s="272"/>
      <c r="BDI53" s="272"/>
      <c r="BDJ53" s="272"/>
      <c r="BDK53" s="272"/>
      <c r="BDL53" s="272"/>
      <c r="BDM53" s="272"/>
      <c r="BDN53" s="272"/>
      <c r="BDO53" s="272"/>
      <c r="BDP53" s="272"/>
      <c r="BDQ53" s="272"/>
      <c r="BDR53" s="272"/>
      <c r="BDS53" s="272"/>
      <c r="BDT53" s="272"/>
      <c r="BDU53" s="272"/>
      <c r="BDV53" s="272"/>
      <c r="BDW53" s="272"/>
      <c r="BDX53" s="272"/>
      <c r="BDY53" s="272"/>
      <c r="BED53" s="267"/>
      <c r="BEE53" s="267"/>
      <c r="BEF53" s="272"/>
      <c r="BEG53" s="272"/>
      <c r="BEH53" s="272"/>
      <c r="BEI53" s="272"/>
      <c r="BEJ53" s="272"/>
      <c r="BEK53" s="272"/>
      <c r="BEL53" s="272"/>
      <c r="BEM53" s="272"/>
      <c r="BEN53" s="272"/>
      <c r="BEO53" s="272"/>
      <c r="BEP53" s="272"/>
      <c r="BEQ53" s="272"/>
      <c r="BER53" s="272"/>
      <c r="BES53" s="272"/>
      <c r="BET53" s="272"/>
      <c r="BEU53" s="272"/>
      <c r="BEV53" s="272"/>
      <c r="BEW53" s="272"/>
      <c r="BEX53" s="272"/>
      <c r="BEY53" s="272"/>
      <c r="BEZ53" s="272"/>
      <c r="BFA53" s="272"/>
      <c r="BFB53" s="272"/>
      <c r="BFC53" s="272"/>
      <c r="BFD53" s="272"/>
      <c r="BFE53" s="272"/>
      <c r="BFF53" s="272"/>
      <c r="BFG53" s="272"/>
      <c r="BFH53" s="272"/>
      <c r="BFI53" s="272"/>
      <c r="BFJ53" s="272"/>
      <c r="BFK53" s="272"/>
      <c r="BFL53" s="272"/>
      <c r="BFM53" s="272"/>
      <c r="BFN53" s="272"/>
      <c r="BFO53" s="272"/>
      <c r="BFP53" s="272"/>
      <c r="BFQ53" s="272"/>
      <c r="BFR53" s="272"/>
      <c r="BFS53" s="272"/>
      <c r="BFT53" s="272"/>
      <c r="BFU53" s="272"/>
      <c r="BFV53" s="272"/>
      <c r="BFW53" s="272"/>
      <c r="BFX53" s="272"/>
      <c r="BFY53" s="272"/>
      <c r="BFZ53" s="272"/>
      <c r="BGA53" s="272"/>
      <c r="BGB53" s="272"/>
      <c r="BGG53" s="267"/>
      <c r="BGH53" s="267"/>
      <c r="BGI53" s="272"/>
      <c r="BGJ53" s="272"/>
      <c r="BGK53" s="272"/>
      <c r="BGL53" s="272"/>
      <c r="BGM53" s="272"/>
      <c r="BGN53" s="272"/>
      <c r="BGO53" s="272"/>
      <c r="BGP53" s="272"/>
      <c r="BGQ53" s="272"/>
      <c r="BGR53" s="272"/>
      <c r="BGS53" s="272"/>
      <c r="BGT53" s="272"/>
      <c r="BGU53" s="272"/>
      <c r="BGV53" s="272"/>
      <c r="BGW53" s="272"/>
      <c r="BGX53" s="272"/>
      <c r="BGY53" s="272"/>
      <c r="BGZ53" s="272"/>
      <c r="BHA53" s="272"/>
      <c r="BHB53" s="272"/>
      <c r="BHC53" s="272"/>
      <c r="BHD53" s="272"/>
      <c r="BHE53" s="272"/>
      <c r="BHF53" s="272"/>
      <c r="BHG53" s="272"/>
      <c r="BHH53" s="272"/>
      <c r="BHI53" s="272"/>
      <c r="BHJ53" s="272"/>
      <c r="BHK53" s="272"/>
      <c r="BHL53" s="272"/>
      <c r="BHM53" s="272"/>
      <c r="BHN53" s="272"/>
      <c r="BHO53" s="272"/>
      <c r="BHP53" s="272"/>
      <c r="BHQ53" s="272"/>
      <c r="BHR53" s="272"/>
      <c r="BHS53" s="272"/>
      <c r="BHT53" s="272"/>
      <c r="BHU53" s="272"/>
      <c r="BHV53" s="272"/>
      <c r="BHW53" s="272"/>
      <c r="BHX53" s="272"/>
      <c r="BHY53" s="272"/>
      <c r="BHZ53" s="272"/>
      <c r="BIA53" s="272"/>
      <c r="BIB53" s="272"/>
      <c r="BIC53" s="272"/>
      <c r="BID53" s="272"/>
      <c r="BIE53" s="272"/>
      <c r="BIJ53" s="267"/>
      <c r="BIK53" s="267"/>
      <c r="BIL53" s="272"/>
      <c r="BIM53" s="272"/>
      <c r="BIN53" s="272"/>
      <c r="BIO53" s="272"/>
      <c r="BIP53" s="272"/>
      <c r="BIQ53" s="272"/>
      <c r="BIR53" s="272"/>
      <c r="BIS53" s="272"/>
      <c r="BIT53" s="272"/>
      <c r="BIU53" s="272"/>
      <c r="BIV53" s="272"/>
      <c r="BIW53" s="272"/>
      <c r="BIX53" s="272"/>
      <c r="BIY53" s="272"/>
      <c r="BIZ53" s="272"/>
      <c r="BJA53" s="272"/>
      <c r="BJB53" s="272"/>
      <c r="BJC53" s="272"/>
      <c r="BJD53" s="272"/>
      <c r="BJE53" s="272"/>
      <c r="BJF53" s="272"/>
      <c r="BJG53" s="272"/>
      <c r="BJH53" s="272"/>
      <c r="BJI53" s="272"/>
      <c r="BJJ53" s="272"/>
      <c r="BJK53" s="272"/>
      <c r="BJL53" s="272"/>
      <c r="BJM53" s="272"/>
      <c r="BJN53" s="272"/>
      <c r="BJO53" s="272"/>
      <c r="BJP53" s="272"/>
      <c r="BJQ53" s="272"/>
      <c r="BJR53" s="272"/>
      <c r="BJS53" s="272"/>
      <c r="BJT53" s="272"/>
      <c r="BJU53" s="272"/>
      <c r="BJV53" s="272"/>
      <c r="BJW53" s="272"/>
      <c r="BJX53" s="272"/>
      <c r="BJY53" s="272"/>
      <c r="BJZ53" s="272"/>
      <c r="BKA53" s="272"/>
      <c r="BKB53" s="272"/>
      <c r="BKC53" s="272"/>
      <c r="BKD53" s="272"/>
      <c r="BKE53" s="272"/>
      <c r="BKF53" s="272"/>
      <c r="BKG53" s="272"/>
      <c r="BKH53" s="272"/>
      <c r="BKM53" s="267"/>
      <c r="BKN53" s="267"/>
      <c r="BKO53" s="272"/>
      <c r="BKP53" s="272"/>
      <c r="BKQ53" s="272"/>
      <c r="BKR53" s="272"/>
      <c r="BKS53" s="272"/>
      <c r="BKT53" s="272"/>
      <c r="BKU53" s="272"/>
      <c r="BKV53" s="272"/>
      <c r="BKW53" s="272"/>
      <c r="BKX53" s="272"/>
      <c r="BKY53" s="272"/>
      <c r="BKZ53" s="272"/>
      <c r="BLA53" s="272"/>
      <c r="BLB53" s="272"/>
      <c r="BLC53" s="272"/>
      <c r="BLD53" s="272"/>
      <c r="BLE53" s="272"/>
      <c r="BLF53" s="272"/>
      <c r="BLG53" s="272"/>
      <c r="BLH53" s="272"/>
      <c r="BLI53" s="272"/>
      <c r="BLJ53" s="272"/>
      <c r="BLK53" s="272"/>
      <c r="BLL53" s="272"/>
      <c r="BLM53" s="272"/>
      <c r="BLN53" s="272"/>
      <c r="BLO53" s="272"/>
      <c r="BLP53" s="272"/>
      <c r="BLQ53" s="272"/>
      <c r="BLR53" s="272"/>
      <c r="BLS53" s="272"/>
      <c r="BLT53" s="272"/>
      <c r="BLU53" s="272"/>
      <c r="BLV53" s="272"/>
      <c r="BLW53" s="272"/>
      <c r="BLX53" s="272"/>
      <c r="BLY53" s="272"/>
      <c r="BLZ53" s="272"/>
      <c r="BMA53" s="272"/>
      <c r="BMB53" s="272"/>
      <c r="BMC53" s="272"/>
      <c r="BMD53" s="272"/>
      <c r="BME53" s="272"/>
      <c r="BMF53" s="272"/>
      <c r="BMG53" s="272"/>
      <c r="BMH53" s="272"/>
      <c r="BMI53" s="272"/>
      <c r="BMJ53" s="272"/>
      <c r="BMK53" s="272"/>
      <c r="BMP53" s="267"/>
      <c r="BMQ53" s="267"/>
      <c r="BMR53" s="272"/>
      <c r="BMS53" s="272"/>
      <c r="BMT53" s="272"/>
      <c r="BMU53" s="272"/>
      <c r="BMV53" s="272"/>
      <c r="BMW53" s="272"/>
      <c r="BMX53" s="272"/>
      <c r="BMY53" s="272"/>
      <c r="BMZ53" s="272"/>
      <c r="BNA53" s="272"/>
      <c r="BNB53" s="272"/>
      <c r="BNC53" s="272"/>
      <c r="BND53" s="272"/>
      <c r="BNE53" s="272"/>
      <c r="BNF53" s="272"/>
      <c r="BNG53" s="272"/>
      <c r="BNH53" s="272"/>
      <c r="BNI53" s="272"/>
      <c r="BNJ53" s="272"/>
      <c r="BNK53" s="272"/>
      <c r="BNL53" s="272"/>
      <c r="BNM53" s="272"/>
      <c r="BNN53" s="272"/>
      <c r="BNO53" s="272"/>
      <c r="BNP53" s="272"/>
      <c r="BNQ53" s="272"/>
      <c r="BNR53" s="272"/>
      <c r="BNS53" s="272"/>
      <c r="BNT53" s="272"/>
      <c r="BNU53" s="272"/>
      <c r="BNV53" s="272"/>
      <c r="BNW53" s="272"/>
      <c r="BNX53" s="272"/>
      <c r="BNY53" s="272"/>
      <c r="BNZ53" s="272"/>
      <c r="BOA53" s="272"/>
      <c r="BOB53" s="272"/>
      <c r="BOC53" s="272"/>
      <c r="BOD53" s="272"/>
      <c r="BOE53" s="272"/>
      <c r="BOF53" s="272"/>
      <c r="BOG53" s="272"/>
      <c r="BOH53" s="272"/>
      <c r="BOI53" s="272"/>
      <c r="BOJ53" s="272"/>
      <c r="BOK53" s="272"/>
      <c r="BOL53" s="272"/>
      <c r="BOM53" s="272"/>
      <c r="BON53" s="272"/>
      <c r="BOS53" s="267"/>
      <c r="BOT53" s="267"/>
      <c r="BOU53" s="272"/>
      <c r="BOV53" s="272"/>
      <c r="BOW53" s="272"/>
      <c r="BOX53" s="272"/>
      <c r="BOY53" s="272"/>
      <c r="BOZ53" s="272"/>
      <c r="BPA53" s="272"/>
      <c r="BPB53" s="272"/>
      <c r="BPC53" s="272"/>
      <c r="BPD53" s="272"/>
      <c r="BPE53" s="272"/>
      <c r="BPF53" s="272"/>
      <c r="BPG53" s="272"/>
      <c r="BPH53" s="272"/>
      <c r="BPI53" s="272"/>
      <c r="BPJ53" s="272"/>
      <c r="BPK53" s="272"/>
      <c r="BPL53" s="272"/>
      <c r="BPM53" s="272"/>
      <c r="BPN53" s="272"/>
      <c r="BPO53" s="272"/>
      <c r="BPP53" s="272"/>
      <c r="BPQ53" s="272"/>
      <c r="BPR53" s="272"/>
      <c r="BPS53" s="272"/>
      <c r="BPT53" s="272"/>
      <c r="BPU53" s="272"/>
      <c r="BPV53" s="272"/>
      <c r="BPW53" s="272"/>
      <c r="BPX53" s="272"/>
      <c r="BPY53" s="272"/>
      <c r="BPZ53" s="272"/>
      <c r="BQA53" s="272"/>
      <c r="BQB53" s="272"/>
      <c r="BQC53" s="272"/>
      <c r="BQD53" s="272"/>
      <c r="BQE53" s="272"/>
      <c r="BQF53" s="272"/>
      <c r="BQG53" s="272"/>
      <c r="BQH53" s="272"/>
      <c r="BQI53" s="272"/>
      <c r="BQJ53" s="272"/>
      <c r="BQK53" s="272"/>
      <c r="BQL53" s="272"/>
      <c r="BQM53" s="272"/>
      <c r="BQN53" s="272"/>
      <c r="BQO53" s="272"/>
      <c r="BQP53" s="272"/>
      <c r="BQQ53" s="272"/>
      <c r="BQV53" s="267"/>
      <c r="BQW53" s="267"/>
      <c r="BQX53" s="272"/>
      <c r="BQY53" s="272"/>
      <c r="BQZ53" s="272"/>
      <c r="BRA53" s="272"/>
      <c r="BRB53" s="272"/>
      <c r="BRC53" s="272"/>
      <c r="BRD53" s="272"/>
      <c r="BRE53" s="272"/>
      <c r="BRF53" s="272"/>
      <c r="BRG53" s="272"/>
      <c r="BRH53" s="272"/>
      <c r="BRI53" s="272"/>
      <c r="BRJ53" s="272"/>
      <c r="BRK53" s="272"/>
      <c r="BRL53" s="272"/>
      <c r="BRM53" s="272"/>
      <c r="BRN53" s="272"/>
      <c r="BRO53" s="272"/>
      <c r="BRP53" s="272"/>
      <c r="BRQ53" s="272"/>
      <c r="BRR53" s="272"/>
      <c r="BRS53" s="272"/>
      <c r="BRT53" s="272"/>
      <c r="BRU53" s="272"/>
      <c r="BRV53" s="272"/>
      <c r="BRW53" s="272"/>
      <c r="BRX53" s="272"/>
      <c r="BRY53" s="272"/>
      <c r="BRZ53" s="272"/>
      <c r="BSA53" s="272"/>
      <c r="BSB53" s="272"/>
      <c r="BSC53" s="272"/>
      <c r="BSD53" s="272"/>
      <c r="BSE53" s="272"/>
      <c r="BSF53" s="272"/>
      <c r="BSG53" s="272"/>
      <c r="BSH53" s="272"/>
      <c r="BSI53" s="272"/>
      <c r="BSJ53" s="272"/>
      <c r="BSK53" s="272"/>
      <c r="BSL53" s="272"/>
      <c r="BSM53" s="272"/>
      <c r="BSN53" s="272"/>
      <c r="BSO53" s="272"/>
      <c r="BSP53" s="272"/>
      <c r="BSQ53" s="272"/>
      <c r="BSR53" s="272"/>
      <c r="BSS53" s="272"/>
      <c r="BST53" s="272"/>
      <c r="BSY53" s="267"/>
      <c r="BSZ53" s="267"/>
      <c r="BTA53" s="272"/>
      <c r="BTB53" s="272"/>
      <c r="BTC53" s="272"/>
      <c r="BTD53" s="272"/>
      <c r="BTE53" s="272"/>
      <c r="BTF53" s="272"/>
      <c r="BTG53" s="272"/>
      <c r="BTH53" s="272"/>
      <c r="BTI53" s="272"/>
      <c r="BTJ53" s="272"/>
      <c r="BTK53" s="272"/>
      <c r="BTL53" s="272"/>
      <c r="BTM53" s="272"/>
      <c r="BTN53" s="272"/>
      <c r="BTO53" s="272"/>
      <c r="BTP53" s="272"/>
      <c r="BTQ53" s="272"/>
      <c r="BTR53" s="272"/>
      <c r="BTS53" s="272"/>
      <c r="BTT53" s="272"/>
      <c r="BTU53" s="272"/>
      <c r="BTV53" s="272"/>
      <c r="BTW53" s="272"/>
      <c r="BTX53" s="272"/>
      <c r="BTY53" s="272"/>
      <c r="BTZ53" s="272"/>
      <c r="BUA53" s="272"/>
      <c r="BUB53" s="272"/>
      <c r="BUC53" s="272"/>
      <c r="BUD53" s="272"/>
      <c r="BUE53" s="272"/>
      <c r="BUF53" s="272"/>
      <c r="BUG53" s="272"/>
      <c r="BUH53" s="272"/>
      <c r="BUI53" s="272"/>
      <c r="BUJ53" s="272"/>
      <c r="BUK53" s="272"/>
      <c r="BUL53" s="272"/>
      <c r="BUM53" s="272"/>
      <c r="BUN53" s="272"/>
      <c r="BUO53" s="272"/>
      <c r="BUP53" s="272"/>
      <c r="BUQ53" s="272"/>
      <c r="BUR53" s="272"/>
      <c r="BUS53" s="272"/>
      <c r="BUT53" s="272"/>
      <c r="BUU53" s="272"/>
      <c r="BUV53" s="272"/>
      <c r="BUW53" s="272"/>
      <c r="BVB53" s="267"/>
      <c r="BVC53" s="267"/>
      <c r="BVD53" s="272"/>
      <c r="BVE53" s="272"/>
      <c r="BVF53" s="272"/>
      <c r="BVG53" s="272"/>
      <c r="BVH53" s="272"/>
      <c r="BVI53" s="272"/>
      <c r="BVJ53" s="272"/>
      <c r="BVK53" s="272"/>
      <c r="BVL53" s="272"/>
      <c r="BVM53" s="272"/>
      <c r="BVN53" s="272"/>
      <c r="BVO53" s="272"/>
      <c r="BVP53" s="272"/>
      <c r="BVQ53" s="272"/>
      <c r="BVR53" s="272"/>
      <c r="BVS53" s="272"/>
      <c r="BVT53" s="272"/>
      <c r="BVU53" s="272"/>
      <c r="BVV53" s="272"/>
      <c r="BVW53" s="272"/>
      <c r="BVX53" s="272"/>
      <c r="BVY53" s="272"/>
      <c r="BVZ53" s="272"/>
      <c r="BWA53" s="272"/>
      <c r="BWB53" s="272"/>
      <c r="BWC53" s="272"/>
      <c r="BWD53" s="272"/>
      <c r="BWE53" s="272"/>
      <c r="BWF53" s="272"/>
      <c r="BWG53" s="272"/>
      <c r="BWH53" s="272"/>
      <c r="BWI53" s="272"/>
      <c r="BWJ53" s="272"/>
      <c r="BWK53" s="272"/>
      <c r="BWL53" s="272"/>
      <c r="BWM53" s="272"/>
      <c r="BWN53" s="272"/>
      <c r="BWO53" s="272"/>
      <c r="BWP53" s="272"/>
      <c r="BWQ53" s="272"/>
      <c r="BWR53" s="272"/>
      <c r="BWS53" s="272"/>
      <c r="BWT53" s="272"/>
      <c r="BWU53" s="272"/>
      <c r="BWV53" s="272"/>
      <c r="BWW53" s="272"/>
      <c r="BWX53" s="272"/>
      <c r="BWY53" s="272"/>
      <c r="BWZ53" s="272"/>
      <c r="BXE53" s="267"/>
      <c r="BXF53" s="267"/>
      <c r="BXG53" s="272"/>
      <c r="BXH53" s="272"/>
      <c r="BXI53" s="272"/>
      <c r="BXJ53" s="272"/>
      <c r="BXK53" s="272"/>
      <c r="BXL53" s="272"/>
      <c r="BXM53" s="272"/>
      <c r="BXN53" s="272"/>
      <c r="BXO53" s="272"/>
      <c r="BXP53" s="272"/>
      <c r="BXQ53" s="272"/>
      <c r="BXR53" s="272"/>
      <c r="BXS53" s="272"/>
      <c r="BXT53" s="272"/>
      <c r="BXU53" s="272"/>
      <c r="BXV53" s="272"/>
      <c r="BXW53" s="272"/>
      <c r="BXX53" s="272"/>
      <c r="BXY53" s="272"/>
      <c r="BXZ53" s="272"/>
      <c r="BYA53" s="272"/>
      <c r="BYB53" s="272"/>
      <c r="BYC53" s="272"/>
      <c r="BYD53" s="272"/>
      <c r="BYE53" s="272"/>
      <c r="BYF53" s="272"/>
      <c r="BYG53" s="272"/>
      <c r="BYH53" s="272"/>
      <c r="BYI53" s="272"/>
      <c r="BYJ53" s="272"/>
      <c r="BYK53" s="272"/>
      <c r="BYL53" s="272"/>
      <c r="BYM53" s="272"/>
      <c r="BYN53" s="272"/>
      <c r="BYO53" s="272"/>
      <c r="BYP53" s="272"/>
      <c r="BYQ53" s="272"/>
      <c r="BYR53" s="272"/>
      <c r="BYS53" s="272"/>
      <c r="BYT53" s="272"/>
      <c r="BYU53" s="272"/>
      <c r="BYV53" s="272"/>
      <c r="BYW53" s="272"/>
      <c r="BYX53" s="272"/>
      <c r="BYY53" s="272"/>
      <c r="BYZ53" s="272"/>
      <c r="BZA53" s="272"/>
      <c r="BZB53" s="272"/>
      <c r="BZC53" s="272"/>
      <c r="BZH53" s="267"/>
      <c r="BZI53" s="267"/>
      <c r="BZJ53" s="272"/>
      <c r="BZK53" s="272"/>
      <c r="BZL53" s="272"/>
      <c r="BZM53" s="272"/>
      <c r="BZN53" s="272"/>
      <c r="BZO53" s="272"/>
      <c r="BZP53" s="272"/>
      <c r="BZQ53" s="272"/>
      <c r="BZR53" s="272"/>
      <c r="BZS53" s="272"/>
      <c r="BZT53" s="272"/>
      <c r="BZU53" s="272"/>
      <c r="BZV53" s="272"/>
      <c r="BZW53" s="272"/>
      <c r="BZX53" s="272"/>
      <c r="BZY53" s="272"/>
      <c r="BZZ53" s="272"/>
      <c r="CAA53" s="272"/>
      <c r="CAB53" s="272"/>
      <c r="CAC53" s="272"/>
      <c r="CAD53" s="272"/>
      <c r="CAE53" s="272"/>
      <c r="CAF53" s="272"/>
      <c r="CAG53" s="272"/>
      <c r="CAH53" s="272"/>
      <c r="CAI53" s="272"/>
      <c r="CAJ53" s="272"/>
      <c r="CAK53" s="272"/>
      <c r="CAL53" s="272"/>
      <c r="CAM53" s="272"/>
      <c r="CAN53" s="272"/>
      <c r="CAO53" s="272"/>
      <c r="CAP53" s="272"/>
      <c r="CAQ53" s="272"/>
      <c r="CAR53" s="272"/>
      <c r="CAS53" s="272"/>
      <c r="CAT53" s="272"/>
      <c r="CAU53" s="272"/>
      <c r="CAV53" s="272"/>
      <c r="CAW53" s="272"/>
      <c r="CAX53" s="272"/>
      <c r="CAY53" s="272"/>
      <c r="CAZ53" s="272"/>
      <c r="CBA53" s="272"/>
      <c r="CBB53" s="272"/>
      <c r="CBC53" s="272"/>
      <c r="CBD53" s="272"/>
      <c r="CBE53" s="272"/>
      <c r="CBF53" s="272"/>
      <c r="CBK53" s="267"/>
      <c r="CBL53" s="267"/>
      <c r="CBM53" s="272"/>
      <c r="CBN53" s="272"/>
      <c r="CBO53" s="272"/>
      <c r="CBP53" s="272"/>
      <c r="CBQ53" s="272"/>
      <c r="CBR53" s="272"/>
      <c r="CBS53" s="272"/>
      <c r="CBT53" s="272"/>
      <c r="CBU53" s="272"/>
      <c r="CBV53" s="272"/>
      <c r="CBW53" s="272"/>
      <c r="CBX53" s="272"/>
      <c r="CBY53" s="272"/>
      <c r="CBZ53" s="272"/>
      <c r="CCA53" s="272"/>
      <c r="CCB53" s="272"/>
      <c r="CCC53" s="272"/>
      <c r="CCD53" s="272"/>
      <c r="CCE53" s="272"/>
      <c r="CCF53" s="272"/>
      <c r="CCG53" s="272"/>
      <c r="CCH53" s="272"/>
      <c r="CCI53" s="272"/>
      <c r="CCJ53" s="272"/>
      <c r="CCK53" s="272"/>
      <c r="CCL53" s="272"/>
      <c r="CCM53" s="272"/>
      <c r="CCN53" s="272"/>
      <c r="CCO53" s="272"/>
      <c r="CCP53" s="272"/>
      <c r="CCQ53" s="272"/>
      <c r="CCR53" s="272"/>
      <c r="CCS53" s="272"/>
      <c r="CCT53" s="272"/>
      <c r="CCU53" s="272"/>
      <c r="CCV53" s="272"/>
      <c r="CCW53" s="272"/>
      <c r="CCX53" s="272"/>
      <c r="CCY53" s="272"/>
      <c r="CCZ53" s="272"/>
      <c r="CDA53" s="272"/>
      <c r="CDB53" s="272"/>
      <c r="CDC53" s="272"/>
      <c r="CDD53" s="272"/>
      <c r="CDE53" s="272"/>
      <c r="CDF53" s="272"/>
      <c r="CDG53" s="272"/>
      <c r="CDH53" s="272"/>
      <c r="CDI53" s="272"/>
      <c r="CDN53" s="267"/>
      <c r="CDO53" s="267"/>
      <c r="CDP53" s="272"/>
      <c r="CDQ53" s="272"/>
      <c r="CDR53" s="272"/>
      <c r="CDS53" s="272"/>
      <c r="CDT53" s="272"/>
      <c r="CDU53" s="272"/>
      <c r="CDV53" s="272"/>
      <c r="CDW53" s="272"/>
      <c r="CDX53" s="272"/>
      <c r="CDY53" s="272"/>
      <c r="CDZ53" s="272"/>
      <c r="CEA53" s="272"/>
      <c r="CEB53" s="272"/>
      <c r="CEC53" s="272"/>
      <c r="CED53" s="272"/>
      <c r="CEE53" s="272"/>
      <c r="CEF53" s="272"/>
      <c r="CEG53" s="272"/>
      <c r="CEH53" s="272"/>
      <c r="CEI53" s="272"/>
      <c r="CEJ53" s="272"/>
      <c r="CEK53" s="272"/>
      <c r="CEL53" s="272"/>
      <c r="CEM53" s="272"/>
      <c r="CEN53" s="272"/>
      <c r="CEO53" s="272"/>
      <c r="CEP53" s="272"/>
      <c r="CEQ53" s="272"/>
      <c r="CER53" s="272"/>
      <c r="CES53" s="272"/>
      <c r="CET53" s="272"/>
      <c r="CEU53" s="272"/>
      <c r="CEV53" s="272"/>
      <c r="CEW53" s="272"/>
      <c r="CEX53" s="272"/>
      <c r="CEY53" s="272"/>
      <c r="CEZ53" s="272"/>
      <c r="CFA53" s="272"/>
      <c r="CFB53" s="272"/>
      <c r="CFC53" s="272"/>
      <c r="CFD53" s="272"/>
      <c r="CFE53" s="272"/>
      <c r="CFF53" s="272"/>
      <c r="CFG53" s="272"/>
      <c r="CFH53" s="272"/>
      <c r="CFI53" s="272"/>
      <c r="CFJ53" s="272"/>
      <c r="CFK53" s="272"/>
      <c r="CFL53" s="272"/>
      <c r="CFQ53" s="267"/>
      <c r="CFR53" s="267"/>
      <c r="CFS53" s="272"/>
      <c r="CFT53" s="272"/>
      <c r="CFU53" s="272"/>
      <c r="CFV53" s="272"/>
      <c r="CFW53" s="272"/>
      <c r="CFX53" s="272"/>
      <c r="CFY53" s="272"/>
      <c r="CFZ53" s="272"/>
      <c r="CGA53" s="272"/>
      <c r="CGB53" s="272"/>
      <c r="CGC53" s="272"/>
      <c r="CGD53" s="272"/>
      <c r="CGE53" s="272"/>
      <c r="CGF53" s="272"/>
      <c r="CGG53" s="272"/>
      <c r="CGH53" s="272"/>
      <c r="CGI53" s="272"/>
      <c r="CGJ53" s="272"/>
      <c r="CGK53" s="272"/>
      <c r="CGL53" s="272"/>
      <c r="CGM53" s="272"/>
      <c r="CGN53" s="272"/>
      <c r="CGO53" s="272"/>
      <c r="CGP53" s="272"/>
      <c r="CGQ53" s="272"/>
      <c r="CGR53" s="272"/>
      <c r="CGS53" s="272"/>
      <c r="CGT53" s="272"/>
      <c r="CGU53" s="272"/>
      <c r="CGV53" s="272"/>
      <c r="CGW53" s="272"/>
      <c r="CGX53" s="272"/>
      <c r="CGY53" s="272"/>
      <c r="CGZ53" s="272"/>
      <c r="CHA53" s="272"/>
      <c r="CHB53" s="272"/>
      <c r="CHC53" s="272"/>
      <c r="CHD53" s="272"/>
      <c r="CHE53" s="272"/>
      <c r="CHF53" s="272"/>
      <c r="CHG53" s="272"/>
      <c r="CHH53" s="272"/>
      <c r="CHI53" s="272"/>
      <c r="CHJ53" s="272"/>
      <c r="CHK53" s="272"/>
      <c r="CHL53" s="272"/>
      <c r="CHM53" s="272"/>
      <c r="CHN53" s="272"/>
      <c r="CHO53" s="272"/>
      <c r="CHT53" s="267"/>
      <c r="CHU53" s="267"/>
      <c r="CHV53" s="272"/>
      <c r="CHW53" s="272"/>
      <c r="CHX53" s="272"/>
      <c r="CHY53" s="272"/>
      <c r="CHZ53" s="272"/>
      <c r="CIA53" s="272"/>
      <c r="CIB53" s="272"/>
      <c r="CIC53" s="272"/>
      <c r="CID53" s="272"/>
      <c r="CIE53" s="272"/>
      <c r="CIF53" s="272"/>
      <c r="CIG53" s="272"/>
      <c r="CIH53" s="272"/>
      <c r="CII53" s="272"/>
      <c r="CIJ53" s="272"/>
      <c r="CIK53" s="272"/>
      <c r="CIL53" s="272"/>
      <c r="CIM53" s="272"/>
      <c r="CIN53" s="272"/>
      <c r="CIO53" s="272"/>
      <c r="CIP53" s="272"/>
      <c r="CIQ53" s="272"/>
      <c r="CIR53" s="272"/>
      <c r="CIS53" s="272"/>
      <c r="CIT53" s="272"/>
      <c r="CIU53" s="272"/>
      <c r="CIV53" s="272"/>
      <c r="CIW53" s="272"/>
      <c r="CIX53" s="272"/>
      <c r="CIY53" s="272"/>
      <c r="CIZ53" s="272"/>
      <c r="CJA53" s="272"/>
      <c r="CJB53" s="272"/>
      <c r="CJC53" s="272"/>
      <c r="CJD53" s="272"/>
      <c r="CJE53" s="272"/>
      <c r="CJF53" s="272"/>
      <c r="CJG53" s="272"/>
      <c r="CJH53" s="272"/>
      <c r="CJI53" s="272"/>
      <c r="CJJ53" s="272"/>
      <c r="CJK53" s="272"/>
      <c r="CJL53" s="272"/>
      <c r="CJM53" s="272"/>
      <c r="CJN53" s="272"/>
      <c r="CJO53" s="272"/>
      <c r="CJP53" s="272"/>
      <c r="CJQ53" s="272"/>
      <c r="CJR53" s="272"/>
      <c r="CJW53" s="267"/>
      <c r="CJX53" s="267"/>
      <c r="CJY53" s="272"/>
      <c r="CJZ53" s="272"/>
      <c r="CKA53" s="272"/>
      <c r="CKB53" s="272"/>
      <c r="CKC53" s="272"/>
      <c r="CKD53" s="272"/>
      <c r="CKE53" s="272"/>
      <c r="CKF53" s="272"/>
      <c r="CKG53" s="272"/>
      <c r="CKH53" s="272"/>
      <c r="CKI53" s="272"/>
      <c r="CKJ53" s="272"/>
      <c r="CKK53" s="272"/>
      <c r="CKL53" s="272"/>
      <c r="CKM53" s="272"/>
      <c r="CKN53" s="272"/>
      <c r="CKO53" s="272"/>
      <c r="CKP53" s="272"/>
      <c r="CKQ53" s="272"/>
      <c r="CKR53" s="272"/>
      <c r="CKS53" s="272"/>
      <c r="CKT53" s="272"/>
      <c r="CKU53" s="272"/>
      <c r="CKV53" s="272"/>
      <c r="CKW53" s="272"/>
      <c r="CKX53" s="272"/>
      <c r="CKY53" s="272"/>
      <c r="CKZ53" s="272"/>
      <c r="CLA53" s="272"/>
      <c r="CLB53" s="272"/>
      <c r="CLC53" s="272"/>
      <c r="CLD53" s="272"/>
      <c r="CLE53" s="272"/>
      <c r="CLF53" s="272"/>
      <c r="CLG53" s="272"/>
      <c r="CLH53" s="272"/>
      <c r="CLI53" s="272"/>
      <c r="CLJ53" s="272"/>
      <c r="CLK53" s="272"/>
      <c r="CLL53" s="272"/>
      <c r="CLM53" s="272"/>
      <c r="CLN53" s="272"/>
      <c r="CLO53" s="272"/>
      <c r="CLP53" s="272"/>
      <c r="CLQ53" s="272"/>
      <c r="CLR53" s="272"/>
      <c r="CLS53" s="272"/>
      <c r="CLT53" s="272"/>
      <c r="CLU53" s="272"/>
      <c r="CLZ53" s="267"/>
      <c r="CMA53" s="267"/>
      <c r="CMB53" s="272"/>
      <c r="CMC53" s="272"/>
      <c r="CMD53" s="272"/>
      <c r="CME53" s="272"/>
      <c r="CMF53" s="272"/>
      <c r="CMG53" s="272"/>
      <c r="CMH53" s="272"/>
      <c r="CMI53" s="272"/>
      <c r="CMJ53" s="272"/>
      <c r="CMK53" s="272"/>
      <c r="CML53" s="272"/>
      <c r="CMM53" s="272"/>
      <c r="CMN53" s="272"/>
      <c r="CMO53" s="272"/>
      <c r="CMP53" s="272"/>
      <c r="CMQ53" s="272"/>
      <c r="CMR53" s="272"/>
      <c r="CMS53" s="272"/>
      <c r="CMT53" s="272"/>
      <c r="CMU53" s="272"/>
      <c r="CMV53" s="272"/>
      <c r="CMW53" s="272"/>
      <c r="CMX53" s="272"/>
      <c r="CMY53" s="272"/>
      <c r="CMZ53" s="272"/>
      <c r="CNA53" s="272"/>
      <c r="CNB53" s="272"/>
      <c r="CNC53" s="272"/>
      <c r="CND53" s="272"/>
      <c r="CNE53" s="272"/>
      <c r="CNF53" s="272"/>
      <c r="CNG53" s="272"/>
      <c r="CNH53" s="272"/>
      <c r="CNI53" s="272"/>
      <c r="CNJ53" s="272"/>
      <c r="CNK53" s="272"/>
      <c r="CNL53" s="272"/>
      <c r="CNM53" s="272"/>
      <c r="CNN53" s="272"/>
      <c r="CNO53" s="272"/>
      <c r="CNP53" s="272"/>
      <c r="CNQ53" s="272"/>
      <c r="CNR53" s="272"/>
      <c r="CNS53" s="272"/>
      <c r="CNT53" s="272"/>
      <c r="CNU53" s="272"/>
      <c r="CNV53" s="272"/>
      <c r="CNW53" s="272"/>
      <c r="CNX53" s="272"/>
      <c r="COC53" s="267"/>
      <c r="COD53" s="267"/>
      <c r="COE53" s="272"/>
      <c r="COF53" s="272"/>
      <c r="COG53" s="272"/>
      <c r="COH53" s="272"/>
      <c r="COI53" s="272"/>
      <c r="COJ53" s="272"/>
      <c r="COK53" s="272"/>
      <c r="COL53" s="272"/>
      <c r="COM53" s="272"/>
      <c r="CON53" s="272"/>
      <c r="COO53" s="272"/>
      <c r="COP53" s="272"/>
      <c r="COQ53" s="272"/>
      <c r="COR53" s="272"/>
      <c r="COS53" s="272"/>
      <c r="COT53" s="272"/>
      <c r="COU53" s="272"/>
      <c r="COV53" s="272"/>
      <c r="COW53" s="272"/>
      <c r="COX53" s="272"/>
      <c r="COY53" s="272"/>
      <c r="COZ53" s="272"/>
      <c r="CPA53" s="272"/>
      <c r="CPB53" s="272"/>
      <c r="CPC53" s="272"/>
      <c r="CPD53" s="272"/>
      <c r="CPE53" s="272"/>
      <c r="CPF53" s="272"/>
      <c r="CPG53" s="272"/>
      <c r="CPH53" s="272"/>
      <c r="CPI53" s="272"/>
      <c r="CPJ53" s="272"/>
      <c r="CPK53" s="272"/>
      <c r="CPL53" s="272"/>
      <c r="CPM53" s="272"/>
      <c r="CPN53" s="272"/>
      <c r="CPO53" s="272"/>
      <c r="CPP53" s="272"/>
      <c r="CPQ53" s="272"/>
      <c r="CPR53" s="272"/>
      <c r="CPS53" s="272"/>
      <c r="CPT53" s="272"/>
      <c r="CPU53" s="272"/>
      <c r="CPV53" s="272"/>
      <c r="CPW53" s="272"/>
      <c r="CPX53" s="272"/>
      <c r="CPY53" s="272"/>
      <c r="CPZ53" s="272"/>
      <c r="CQA53" s="272"/>
      <c r="CQF53" s="267"/>
      <c r="CQG53" s="267"/>
      <c r="CQH53" s="272"/>
      <c r="CQI53" s="272"/>
      <c r="CQJ53" s="272"/>
      <c r="CQK53" s="272"/>
      <c r="CQL53" s="272"/>
      <c r="CQM53" s="272"/>
      <c r="CQN53" s="272"/>
      <c r="CQO53" s="272"/>
      <c r="CQP53" s="272"/>
      <c r="CQQ53" s="272"/>
      <c r="CQR53" s="272"/>
      <c r="CQS53" s="272"/>
      <c r="CQT53" s="272"/>
      <c r="CQU53" s="272"/>
      <c r="CQV53" s="272"/>
      <c r="CQW53" s="272"/>
      <c r="CQX53" s="272"/>
      <c r="CQY53" s="272"/>
      <c r="CQZ53" s="272"/>
      <c r="CRA53" s="272"/>
      <c r="CRB53" s="272"/>
      <c r="CRC53" s="272"/>
      <c r="CRD53" s="272"/>
      <c r="CRE53" s="272"/>
      <c r="CRF53" s="272"/>
      <c r="CRG53" s="272"/>
      <c r="CRH53" s="272"/>
      <c r="CRI53" s="272"/>
      <c r="CRJ53" s="272"/>
      <c r="CRK53" s="272"/>
      <c r="CRL53" s="272"/>
      <c r="CRM53" s="272"/>
      <c r="CRN53" s="272"/>
      <c r="CRO53" s="272"/>
      <c r="CRP53" s="272"/>
      <c r="CRQ53" s="272"/>
      <c r="CRR53" s="272"/>
      <c r="CRS53" s="272"/>
      <c r="CRT53" s="272"/>
      <c r="CRU53" s="272"/>
      <c r="CRV53" s="272"/>
      <c r="CRW53" s="272"/>
      <c r="CRX53" s="272"/>
      <c r="CRY53" s="272"/>
      <c r="CRZ53" s="272"/>
      <c r="CSA53" s="272"/>
      <c r="CSB53" s="272"/>
      <c r="CSC53" s="272"/>
      <c r="CSD53" s="272"/>
      <c r="CSI53" s="267"/>
      <c r="CSJ53" s="267"/>
      <c r="CSK53" s="272"/>
      <c r="CSL53" s="272"/>
      <c r="CSM53" s="272"/>
      <c r="CSN53" s="272"/>
      <c r="CSO53" s="272"/>
      <c r="CSP53" s="272"/>
      <c r="CSQ53" s="272"/>
      <c r="CSR53" s="272"/>
      <c r="CSS53" s="272"/>
      <c r="CST53" s="272"/>
      <c r="CSU53" s="272"/>
      <c r="CSV53" s="272"/>
      <c r="CSW53" s="272"/>
      <c r="CSX53" s="272"/>
      <c r="CSY53" s="272"/>
      <c r="CSZ53" s="272"/>
      <c r="CTA53" s="272"/>
      <c r="CTB53" s="272"/>
      <c r="CTC53" s="272"/>
      <c r="CTD53" s="272"/>
      <c r="CTE53" s="272"/>
      <c r="CTF53" s="272"/>
      <c r="CTG53" s="272"/>
      <c r="CTH53" s="272"/>
      <c r="CTI53" s="272"/>
      <c r="CTJ53" s="272"/>
      <c r="CTK53" s="272"/>
      <c r="CTL53" s="272"/>
      <c r="CTM53" s="272"/>
      <c r="CTN53" s="272"/>
      <c r="CTO53" s="272"/>
      <c r="CTP53" s="272"/>
      <c r="CTQ53" s="272"/>
      <c r="CTR53" s="272"/>
      <c r="CTS53" s="272"/>
      <c r="CTT53" s="272"/>
      <c r="CTU53" s="272"/>
      <c r="CTV53" s="272"/>
      <c r="CTW53" s="272"/>
      <c r="CTX53" s="272"/>
      <c r="CTY53" s="272"/>
      <c r="CTZ53" s="272"/>
      <c r="CUA53" s="272"/>
      <c r="CUB53" s="272"/>
      <c r="CUC53" s="272"/>
      <c r="CUD53" s="272"/>
      <c r="CUE53" s="272"/>
      <c r="CUF53" s="272"/>
      <c r="CUG53" s="272"/>
      <c r="CUL53" s="267"/>
      <c r="CUM53" s="267"/>
      <c r="CUN53" s="272"/>
      <c r="CUO53" s="272"/>
      <c r="CUP53" s="272"/>
      <c r="CUQ53" s="272"/>
      <c r="CUR53" s="272"/>
      <c r="CUS53" s="272"/>
      <c r="CUT53" s="272"/>
      <c r="CUU53" s="272"/>
      <c r="CUV53" s="272"/>
      <c r="CUW53" s="272"/>
      <c r="CUX53" s="272"/>
      <c r="CUY53" s="272"/>
      <c r="CUZ53" s="272"/>
      <c r="CVA53" s="272"/>
      <c r="CVB53" s="272"/>
      <c r="CVC53" s="272"/>
      <c r="CVD53" s="272"/>
      <c r="CVE53" s="272"/>
      <c r="CVF53" s="272"/>
      <c r="CVG53" s="272"/>
      <c r="CVH53" s="272"/>
      <c r="CVI53" s="272"/>
      <c r="CVJ53" s="272"/>
      <c r="CVK53" s="272"/>
      <c r="CVL53" s="272"/>
      <c r="CVM53" s="272"/>
      <c r="CVN53" s="272"/>
      <c r="CVO53" s="272"/>
      <c r="CVP53" s="272"/>
      <c r="CVQ53" s="272"/>
      <c r="CVR53" s="272"/>
      <c r="CVS53" s="272"/>
      <c r="CVT53" s="272"/>
      <c r="CVU53" s="272"/>
      <c r="CVV53" s="272"/>
      <c r="CVW53" s="272"/>
      <c r="CVX53" s="272"/>
      <c r="CVY53" s="272"/>
      <c r="CVZ53" s="272"/>
      <c r="CWA53" s="272"/>
      <c r="CWB53" s="272"/>
      <c r="CWC53" s="272"/>
      <c r="CWD53" s="272"/>
      <c r="CWE53" s="272"/>
      <c r="CWF53" s="272"/>
      <c r="CWG53" s="272"/>
      <c r="CWH53" s="272"/>
      <c r="CWI53" s="272"/>
      <c r="CWJ53" s="272"/>
      <c r="CWO53" s="267"/>
      <c r="CWP53" s="267"/>
      <c r="CWQ53" s="272"/>
      <c r="CWR53" s="272"/>
      <c r="CWS53" s="272"/>
      <c r="CWT53" s="272"/>
      <c r="CWU53" s="272"/>
      <c r="CWV53" s="272"/>
      <c r="CWW53" s="272"/>
      <c r="CWX53" s="272"/>
      <c r="CWY53" s="272"/>
      <c r="CWZ53" s="272"/>
      <c r="CXA53" s="272"/>
      <c r="CXB53" s="272"/>
      <c r="CXC53" s="272"/>
      <c r="CXD53" s="272"/>
      <c r="CXE53" s="272"/>
      <c r="CXF53" s="272"/>
      <c r="CXG53" s="272"/>
      <c r="CXH53" s="272"/>
      <c r="CXI53" s="272"/>
      <c r="CXJ53" s="272"/>
      <c r="CXK53" s="272"/>
      <c r="CXL53" s="272"/>
      <c r="CXM53" s="272"/>
      <c r="CXN53" s="272"/>
      <c r="CXO53" s="272"/>
      <c r="CXP53" s="272"/>
      <c r="CXQ53" s="272"/>
      <c r="CXR53" s="272"/>
      <c r="CXS53" s="272"/>
      <c r="CXT53" s="272"/>
      <c r="CXU53" s="272"/>
      <c r="CXV53" s="272"/>
      <c r="CXW53" s="272"/>
      <c r="CXX53" s="272"/>
      <c r="CXY53" s="272"/>
      <c r="CXZ53" s="272"/>
      <c r="CYA53" s="272"/>
      <c r="CYB53" s="272"/>
      <c r="CYC53" s="272"/>
      <c r="CYD53" s="272"/>
      <c r="CYE53" s="272"/>
      <c r="CYF53" s="272"/>
      <c r="CYG53" s="272"/>
      <c r="CYH53" s="272"/>
      <c r="CYI53" s="272"/>
      <c r="CYJ53" s="272"/>
      <c r="CYK53" s="272"/>
      <c r="CYL53" s="272"/>
      <c r="CYM53" s="272"/>
      <c r="CYR53" s="267"/>
      <c r="CYS53" s="267"/>
      <c r="CYT53" s="272"/>
      <c r="CYU53" s="272"/>
      <c r="CYV53" s="272"/>
      <c r="CYW53" s="272"/>
      <c r="CYX53" s="272"/>
      <c r="CYY53" s="272"/>
      <c r="CYZ53" s="272"/>
      <c r="CZA53" s="272"/>
      <c r="CZB53" s="272"/>
      <c r="CZC53" s="272"/>
      <c r="CZD53" s="272"/>
      <c r="CZE53" s="272"/>
      <c r="CZF53" s="272"/>
      <c r="CZG53" s="272"/>
      <c r="CZH53" s="272"/>
      <c r="CZI53" s="272"/>
      <c r="CZJ53" s="272"/>
      <c r="CZK53" s="272"/>
      <c r="CZL53" s="272"/>
      <c r="CZM53" s="272"/>
      <c r="CZN53" s="272"/>
      <c r="CZO53" s="272"/>
      <c r="CZP53" s="272"/>
      <c r="CZQ53" s="272"/>
      <c r="CZR53" s="272"/>
      <c r="CZS53" s="272"/>
      <c r="CZT53" s="272"/>
      <c r="CZU53" s="272"/>
      <c r="CZV53" s="272"/>
      <c r="CZW53" s="272"/>
      <c r="CZX53" s="272"/>
      <c r="CZY53" s="272"/>
      <c r="CZZ53" s="272"/>
      <c r="DAA53" s="272"/>
      <c r="DAB53" s="272"/>
      <c r="DAC53" s="272"/>
      <c r="DAD53" s="272"/>
      <c r="DAE53" s="272"/>
      <c r="DAF53" s="272"/>
      <c r="DAG53" s="272"/>
      <c r="DAH53" s="272"/>
      <c r="DAI53" s="272"/>
      <c r="DAJ53" s="272"/>
      <c r="DAK53" s="272"/>
      <c r="DAL53" s="272"/>
      <c r="DAM53" s="272"/>
      <c r="DAN53" s="272"/>
      <c r="DAO53" s="272"/>
      <c r="DAP53" s="272"/>
      <c r="DAU53" s="267"/>
      <c r="DAV53" s="267"/>
      <c r="DAW53" s="272"/>
      <c r="DAX53" s="272"/>
      <c r="DAY53" s="272"/>
      <c r="DAZ53" s="272"/>
      <c r="DBA53" s="272"/>
      <c r="DBB53" s="272"/>
      <c r="DBC53" s="272"/>
      <c r="DBD53" s="272"/>
      <c r="DBE53" s="272"/>
      <c r="DBF53" s="272"/>
      <c r="DBG53" s="272"/>
      <c r="DBH53" s="272"/>
      <c r="DBI53" s="272"/>
      <c r="DBJ53" s="272"/>
      <c r="DBK53" s="272"/>
      <c r="DBL53" s="272"/>
      <c r="DBM53" s="272"/>
      <c r="DBN53" s="272"/>
      <c r="DBO53" s="272"/>
      <c r="DBP53" s="272"/>
      <c r="DBQ53" s="272"/>
      <c r="DBR53" s="272"/>
      <c r="DBS53" s="272"/>
      <c r="DBT53" s="272"/>
      <c r="DBU53" s="272"/>
      <c r="DBV53" s="272"/>
      <c r="DBW53" s="272"/>
      <c r="DBX53" s="272"/>
      <c r="DBY53" s="272"/>
      <c r="DBZ53" s="272"/>
      <c r="DCA53" s="272"/>
      <c r="DCB53" s="272"/>
      <c r="DCC53" s="272"/>
      <c r="DCD53" s="272"/>
      <c r="DCE53" s="272"/>
      <c r="DCF53" s="272"/>
      <c r="DCG53" s="272"/>
      <c r="DCH53" s="272"/>
      <c r="DCI53" s="272"/>
      <c r="DCJ53" s="272"/>
      <c r="DCK53" s="272"/>
      <c r="DCL53" s="272"/>
      <c r="DCM53" s="272"/>
      <c r="DCN53" s="272"/>
      <c r="DCO53" s="272"/>
      <c r="DCP53" s="272"/>
      <c r="DCQ53" s="272"/>
      <c r="DCR53" s="272"/>
      <c r="DCS53" s="272"/>
      <c r="DCX53" s="267"/>
      <c r="DCY53" s="267"/>
      <c r="DCZ53" s="272"/>
      <c r="DDA53" s="272"/>
      <c r="DDB53" s="272"/>
      <c r="DDC53" s="272"/>
      <c r="DDD53" s="272"/>
      <c r="DDE53" s="272"/>
      <c r="DDF53" s="272"/>
      <c r="DDG53" s="272"/>
      <c r="DDH53" s="272"/>
      <c r="DDI53" s="272"/>
      <c r="DDJ53" s="272"/>
      <c r="DDK53" s="272"/>
      <c r="DDL53" s="272"/>
      <c r="DDM53" s="272"/>
      <c r="DDN53" s="272"/>
      <c r="DDO53" s="272"/>
      <c r="DDP53" s="272"/>
      <c r="DDQ53" s="272"/>
      <c r="DDR53" s="272"/>
      <c r="DDS53" s="272"/>
      <c r="DDT53" s="272"/>
      <c r="DDU53" s="272"/>
      <c r="DDV53" s="272"/>
      <c r="DDW53" s="272"/>
      <c r="DDX53" s="272"/>
      <c r="DDY53" s="272"/>
      <c r="DDZ53" s="272"/>
      <c r="DEA53" s="272"/>
      <c r="DEB53" s="272"/>
      <c r="DEC53" s="272"/>
      <c r="DED53" s="272"/>
      <c r="DEE53" s="272"/>
      <c r="DEF53" s="272"/>
      <c r="DEG53" s="272"/>
      <c r="DEH53" s="272"/>
      <c r="DEI53" s="272"/>
      <c r="DEJ53" s="272"/>
      <c r="DEK53" s="272"/>
      <c r="DEL53" s="272"/>
      <c r="DEM53" s="272"/>
      <c r="DEN53" s="272"/>
      <c r="DEO53" s="272"/>
      <c r="DEP53" s="272"/>
      <c r="DEQ53" s="272"/>
      <c r="DER53" s="272"/>
      <c r="DES53" s="272"/>
      <c r="DET53" s="272"/>
      <c r="DEU53" s="272"/>
      <c r="DEV53" s="272"/>
      <c r="DFA53" s="267"/>
      <c r="DFB53" s="267"/>
      <c r="DFC53" s="272"/>
      <c r="DFD53" s="272"/>
      <c r="DFE53" s="272"/>
      <c r="DFF53" s="272"/>
      <c r="DFG53" s="272"/>
      <c r="DFH53" s="272"/>
      <c r="DFI53" s="272"/>
      <c r="DFJ53" s="272"/>
      <c r="DFK53" s="272"/>
      <c r="DFL53" s="272"/>
      <c r="DFM53" s="272"/>
      <c r="DFN53" s="272"/>
      <c r="DFO53" s="272"/>
      <c r="DFP53" s="272"/>
      <c r="DFQ53" s="272"/>
      <c r="DFR53" s="272"/>
      <c r="DFS53" s="272"/>
      <c r="DFT53" s="272"/>
      <c r="DFU53" s="272"/>
      <c r="DFV53" s="272"/>
      <c r="DFW53" s="272"/>
      <c r="DFX53" s="272"/>
      <c r="DFY53" s="272"/>
      <c r="DFZ53" s="272"/>
      <c r="DGA53" s="272"/>
      <c r="DGB53" s="272"/>
      <c r="DGC53" s="272"/>
      <c r="DGD53" s="272"/>
      <c r="DGE53" s="272"/>
      <c r="DGF53" s="272"/>
      <c r="DGG53" s="272"/>
      <c r="DGH53" s="272"/>
      <c r="DGI53" s="272"/>
      <c r="DGJ53" s="272"/>
      <c r="DGK53" s="272"/>
      <c r="DGL53" s="272"/>
      <c r="DGM53" s="272"/>
      <c r="DGN53" s="272"/>
      <c r="DGO53" s="272"/>
      <c r="DGP53" s="272"/>
      <c r="DGQ53" s="272"/>
      <c r="DGR53" s="272"/>
      <c r="DGS53" s="272"/>
      <c r="DGT53" s="272"/>
      <c r="DGU53" s="272"/>
      <c r="DGV53" s="272"/>
      <c r="DGW53" s="272"/>
      <c r="DGX53" s="272"/>
      <c r="DGY53" s="272"/>
      <c r="DHD53" s="267"/>
      <c r="DHE53" s="267"/>
      <c r="DHF53" s="272"/>
      <c r="DHG53" s="272"/>
      <c r="DHH53" s="272"/>
      <c r="DHI53" s="272"/>
      <c r="DHJ53" s="272"/>
      <c r="DHK53" s="272"/>
      <c r="DHL53" s="272"/>
      <c r="DHM53" s="272"/>
      <c r="DHN53" s="272"/>
      <c r="DHO53" s="272"/>
      <c r="DHP53" s="272"/>
      <c r="DHQ53" s="272"/>
      <c r="DHR53" s="272"/>
      <c r="DHS53" s="272"/>
      <c r="DHT53" s="272"/>
      <c r="DHU53" s="272"/>
      <c r="DHV53" s="272"/>
      <c r="DHW53" s="272"/>
      <c r="DHX53" s="272"/>
      <c r="DHY53" s="272"/>
      <c r="DHZ53" s="272"/>
      <c r="DIA53" s="272"/>
      <c r="DIB53" s="272"/>
      <c r="DIC53" s="272"/>
      <c r="DID53" s="272"/>
      <c r="DIE53" s="272"/>
      <c r="DIF53" s="272"/>
      <c r="DIG53" s="272"/>
      <c r="DIH53" s="272"/>
      <c r="DII53" s="272"/>
      <c r="DIJ53" s="272"/>
      <c r="DIK53" s="272"/>
      <c r="DIL53" s="272"/>
      <c r="DIM53" s="272"/>
      <c r="DIN53" s="272"/>
      <c r="DIO53" s="272"/>
      <c r="DIP53" s="272"/>
      <c r="DIQ53" s="272"/>
      <c r="DIR53" s="272"/>
      <c r="DIS53" s="272"/>
      <c r="DIT53" s="272"/>
      <c r="DIU53" s="272"/>
      <c r="DIV53" s="272"/>
      <c r="DIW53" s="272"/>
      <c r="DIX53" s="272"/>
      <c r="DIY53" s="272"/>
      <c r="DIZ53" s="272"/>
      <c r="DJA53" s="272"/>
      <c r="DJB53" s="272"/>
      <c r="DJG53" s="267"/>
      <c r="DJH53" s="267"/>
      <c r="DJI53" s="272"/>
      <c r="DJJ53" s="272"/>
      <c r="DJK53" s="272"/>
      <c r="DJL53" s="272"/>
      <c r="DJM53" s="272"/>
      <c r="DJN53" s="272"/>
      <c r="DJO53" s="272"/>
      <c r="DJP53" s="272"/>
      <c r="DJQ53" s="272"/>
      <c r="DJR53" s="272"/>
      <c r="DJS53" s="272"/>
      <c r="DJT53" s="272"/>
      <c r="DJU53" s="272"/>
      <c r="DJV53" s="272"/>
      <c r="DJW53" s="272"/>
      <c r="DJX53" s="272"/>
      <c r="DJY53" s="272"/>
      <c r="DJZ53" s="272"/>
      <c r="DKA53" s="272"/>
      <c r="DKB53" s="272"/>
      <c r="DKC53" s="272"/>
      <c r="DKD53" s="272"/>
      <c r="DKE53" s="272"/>
      <c r="DKF53" s="272"/>
      <c r="DKG53" s="272"/>
      <c r="DKH53" s="272"/>
      <c r="DKI53" s="272"/>
      <c r="DKJ53" s="272"/>
      <c r="DKK53" s="272"/>
      <c r="DKL53" s="272"/>
      <c r="DKM53" s="272"/>
      <c r="DKN53" s="272"/>
      <c r="DKO53" s="272"/>
      <c r="DKP53" s="272"/>
      <c r="DKQ53" s="272"/>
      <c r="DKR53" s="272"/>
      <c r="DKS53" s="272"/>
      <c r="DKT53" s="272"/>
      <c r="DKU53" s="272"/>
      <c r="DKV53" s="272"/>
      <c r="DKW53" s="272"/>
      <c r="DKX53" s="272"/>
      <c r="DKY53" s="272"/>
      <c r="DKZ53" s="272"/>
      <c r="DLA53" s="272"/>
      <c r="DLB53" s="272"/>
      <c r="DLC53" s="272"/>
      <c r="DLD53" s="272"/>
      <c r="DLE53" s="272"/>
      <c r="DLJ53" s="267"/>
      <c r="DLK53" s="267"/>
      <c r="DLL53" s="272"/>
      <c r="DLM53" s="272"/>
      <c r="DLN53" s="272"/>
      <c r="DLO53" s="272"/>
      <c r="DLP53" s="272"/>
      <c r="DLQ53" s="272"/>
      <c r="DLR53" s="272"/>
      <c r="DLS53" s="272"/>
      <c r="DLT53" s="272"/>
      <c r="DLU53" s="272"/>
      <c r="DLV53" s="272"/>
      <c r="DLW53" s="272"/>
      <c r="DLX53" s="272"/>
      <c r="DLY53" s="272"/>
      <c r="DLZ53" s="272"/>
      <c r="DMA53" s="272"/>
      <c r="DMB53" s="272"/>
      <c r="DMC53" s="272"/>
      <c r="DMD53" s="272"/>
      <c r="DME53" s="272"/>
      <c r="DMF53" s="272"/>
      <c r="DMG53" s="272"/>
      <c r="DMH53" s="272"/>
      <c r="DMI53" s="272"/>
      <c r="DMJ53" s="272"/>
      <c r="DMK53" s="272"/>
      <c r="DML53" s="272"/>
      <c r="DMM53" s="272"/>
      <c r="DMN53" s="272"/>
      <c r="DMO53" s="272"/>
      <c r="DMP53" s="272"/>
      <c r="DMQ53" s="272"/>
      <c r="DMR53" s="272"/>
      <c r="DMS53" s="272"/>
      <c r="DMT53" s="272"/>
      <c r="DMU53" s="272"/>
      <c r="DMV53" s="272"/>
      <c r="DMW53" s="272"/>
      <c r="DMX53" s="272"/>
      <c r="DMY53" s="272"/>
      <c r="DMZ53" s="272"/>
      <c r="DNA53" s="272"/>
      <c r="DNB53" s="272"/>
      <c r="DNC53" s="272"/>
      <c r="DND53" s="272"/>
      <c r="DNE53" s="272"/>
      <c r="DNF53" s="272"/>
      <c r="DNG53" s="272"/>
      <c r="DNH53" s="272"/>
      <c r="DNM53" s="267"/>
      <c r="DNN53" s="267"/>
      <c r="DNO53" s="272"/>
      <c r="DNP53" s="272"/>
      <c r="DNQ53" s="272"/>
      <c r="DNR53" s="272"/>
      <c r="DNS53" s="272"/>
      <c r="DNT53" s="272"/>
      <c r="DNU53" s="272"/>
      <c r="DNV53" s="272"/>
      <c r="DNW53" s="272"/>
      <c r="DNX53" s="272"/>
      <c r="DNY53" s="272"/>
      <c r="DNZ53" s="272"/>
      <c r="DOA53" s="272"/>
      <c r="DOB53" s="272"/>
      <c r="DOC53" s="272"/>
      <c r="DOD53" s="272"/>
      <c r="DOE53" s="272"/>
      <c r="DOF53" s="272"/>
      <c r="DOG53" s="272"/>
      <c r="DOH53" s="272"/>
      <c r="DOI53" s="272"/>
      <c r="DOJ53" s="272"/>
      <c r="DOK53" s="272"/>
      <c r="DOL53" s="272"/>
      <c r="DOM53" s="272"/>
      <c r="DON53" s="272"/>
      <c r="DOO53" s="272"/>
      <c r="DOP53" s="272"/>
      <c r="DOQ53" s="272"/>
      <c r="DOR53" s="272"/>
      <c r="DOS53" s="272"/>
      <c r="DOT53" s="272"/>
      <c r="DOU53" s="272"/>
      <c r="DOV53" s="272"/>
      <c r="DOW53" s="272"/>
      <c r="DOX53" s="272"/>
      <c r="DOY53" s="272"/>
      <c r="DOZ53" s="272"/>
      <c r="DPA53" s="272"/>
      <c r="DPB53" s="272"/>
      <c r="DPC53" s="272"/>
      <c r="DPD53" s="272"/>
      <c r="DPE53" s="272"/>
      <c r="DPF53" s="272"/>
      <c r="DPG53" s="272"/>
      <c r="DPH53" s="272"/>
      <c r="DPI53" s="272"/>
      <c r="DPJ53" s="272"/>
      <c r="DPK53" s="272"/>
      <c r="DPP53" s="267"/>
      <c r="DPQ53" s="267"/>
      <c r="DPR53" s="272"/>
      <c r="DPS53" s="272"/>
      <c r="DPT53" s="272"/>
      <c r="DPU53" s="272"/>
      <c r="DPV53" s="272"/>
      <c r="DPW53" s="272"/>
      <c r="DPX53" s="272"/>
      <c r="DPY53" s="272"/>
      <c r="DPZ53" s="272"/>
      <c r="DQA53" s="272"/>
      <c r="DQB53" s="272"/>
      <c r="DQC53" s="272"/>
      <c r="DQD53" s="272"/>
      <c r="DQE53" s="272"/>
      <c r="DQF53" s="272"/>
      <c r="DQG53" s="272"/>
      <c r="DQH53" s="272"/>
      <c r="DQI53" s="272"/>
      <c r="DQJ53" s="272"/>
      <c r="DQK53" s="272"/>
      <c r="DQL53" s="272"/>
      <c r="DQM53" s="272"/>
      <c r="DQN53" s="272"/>
      <c r="DQO53" s="272"/>
      <c r="DQP53" s="272"/>
      <c r="DQQ53" s="272"/>
      <c r="DQR53" s="272"/>
      <c r="DQS53" s="272"/>
      <c r="DQT53" s="272"/>
      <c r="DQU53" s="272"/>
      <c r="DQV53" s="272"/>
      <c r="DQW53" s="272"/>
      <c r="DQX53" s="272"/>
      <c r="DQY53" s="272"/>
      <c r="DQZ53" s="272"/>
      <c r="DRA53" s="272"/>
      <c r="DRB53" s="272"/>
      <c r="DRC53" s="272"/>
      <c r="DRD53" s="272"/>
      <c r="DRE53" s="272"/>
      <c r="DRF53" s="272"/>
      <c r="DRG53" s="272"/>
      <c r="DRH53" s="272"/>
      <c r="DRI53" s="272"/>
      <c r="DRJ53" s="272"/>
      <c r="DRK53" s="272"/>
      <c r="DRL53" s="272"/>
      <c r="DRM53" s="272"/>
      <c r="DRN53" s="272"/>
      <c r="DRS53" s="267"/>
      <c r="DRT53" s="267"/>
      <c r="DRU53" s="272"/>
      <c r="DRV53" s="272"/>
      <c r="DRW53" s="272"/>
      <c r="DRX53" s="272"/>
      <c r="DRY53" s="272"/>
      <c r="DRZ53" s="272"/>
      <c r="DSA53" s="272"/>
      <c r="DSB53" s="272"/>
      <c r="DSC53" s="272"/>
      <c r="DSD53" s="272"/>
      <c r="DSE53" s="272"/>
      <c r="DSF53" s="272"/>
      <c r="DSG53" s="272"/>
      <c r="DSH53" s="272"/>
      <c r="DSI53" s="272"/>
      <c r="DSJ53" s="272"/>
      <c r="DSK53" s="272"/>
      <c r="DSL53" s="272"/>
      <c r="DSM53" s="272"/>
      <c r="DSN53" s="272"/>
      <c r="DSO53" s="272"/>
      <c r="DSP53" s="272"/>
      <c r="DSQ53" s="272"/>
      <c r="DSR53" s="272"/>
      <c r="DSS53" s="272"/>
      <c r="DST53" s="272"/>
      <c r="DSU53" s="272"/>
      <c r="DSV53" s="272"/>
      <c r="DSW53" s="272"/>
      <c r="DSX53" s="272"/>
      <c r="DSY53" s="272"/>
      <c r="DSZ53" s="272"/>
      <c r="DTA53" s="272"/>
      <c r="DTB53" s="272"/>
      <c r="DTC53" s="272"/>
      <c r="DTD53" s="272"/>
      <c r="DTE53" s="272"/>
      <c r="DTF53" s="272"/>
      <c r="DTG53" s="272"/>
      <c r="DTH53" s="272"/>
      <c r="DTI53" s="272"/>
      <c r="DTJ53" s="272"/>
      <c r="DTK53" s="272"/>
      <c r="DTL53" s="272"/>
      <c r="DTM53" s="272"/>
      <c r="DTN53" s="272"/>
      <c r="DTO53" s="272"/>
      <c r="DTP53" s="272"/>
      <c r="DTQ53" s="272"/>
      <c r="DTV53" s="267"/>
      <c r="DTW53" s="267"/>
      <c r="DTX53" s="272"/>
      <c r="DTY53" s="272"/>
      <c r="DTZ53" s="272"/>
      <c r="DUA53" s="272"/>
      <c r="DUB53" s="272"/>
      <c r="DUC53" s="272"/>
      <c r="DUD53" s="272"/>
      <c r="DUE53" s="272"/>
      <c r="DUF53" s="272"/>
      <c r="DUG53" s="272"/>
      <c r="DUH53" s="272"/>
      <c r="DUI53" s="272"/>
      <c r="DUJ53" s="272"/>
      <c r="DUK53" s="272"/>
      <c r="DUL53" s="272"/>
      <c r="DUM53" s="272"/>
      <c r="DUN53" s="272"/>
      <c r="DUO53" s="272"/>
      <c r="DUP53" s="272"/>
      <c r="DUQ53" s="272"/>
      <c r="DUR53" s="272"/>
      <c r="DUS53" s="272"/>
      <c r="DUT53" s="272"/>
      <c r="DUU53" s="272"/>
      <c r="DUV53" s="272"/>
      <c r="DUW53" s="272"/>
      <c r="DUX53" s="272"/>
      <c r="DUY53" s="272"/>
      <c r="DUZ53" s="272"/>
      <c r="DVA53" s="272"/>
      <c r="DVB53" s="272"/>
      <c r="DVC53" s="272"/>
      <c r="DVD53" s="272"/>
      <c r="DVE53" s="272"/>
      <c r="DVF53" s="272"/>
      <c r="DVG53" s="272"/>
      <c r="DVH53" s="272"/>
      <c r="DVI53" s="272"/>
      <c r="DVJ53" s="272"/>
      <c r="DVK53" s="272"/>
      <c r="DVL53" s="272"/>
      <c r="DVM53" s="272"/>
      <c r="DVN53" s="272"/>
      <c r="DVO53" s="272"/>
      <c r="DVP53" s="272"/>
      <c r="DVQ53" s="272"/>
      <c r="DVR53" s="272"/>
      <c r="DVS53" s="272"/>
      <c r="DVT53" s="272"/>
    </row>
  </sheetData>
  <sheetProtection sheet="1" selectLockedCells="1"/>
  <protectedRanges>
    <protectedRange sqref="AZ48:BC50 AT47 AT9:BC9 AI8:BC8 AZ1:BC3 AU10:BC12 AIU15:AIY45 BC4:BC5 AW46:BC47 AW13:BC14 AKX15:ALB45 AY15:BC45 DC48:DF50 CW47 CW9:DF9 CL8:DF8 DC1:DF3 CX10:DF12 AGR15:AGV45 DF4:DF5 CZ46:DF47 CZ13:DF14 AZ6:BC7 DB15:DF45 FF6:FI7 HI6:HL7 JL6:JO7 LO6:LR7 NR6:NU7 PU6:PX7 RX6:SA7 UA6:UD7 WD6:WG7 YG6:YJ7 AAJ6:AAM7 ACM6:ACP7 AEP6:AES7 AGS6:AGV7 AIV6:AIY7 AKY6:ALB7 ANB6:ANE7 FF48:FI50 EZ47 EZ9:FI9 EO8:FI8 FF1:FI3 FA10:FI12 FC46:FI47 FI4:FI5 FC13:FI14 DC6:DF7 FE15:FI45 HI48:HL50 HC47 HC9:HL9 GR8:HL8 HI1:HL3 HD10:HL12 HF46:HL47 HL4:HL5 HF13:HL14 AEO15:AES45 HH15:HL45 JL48:JO50 JF47 JF9:JO9 IU8:JO8 JL1:JO3 JG10:JO12 JI46:JO47 JO4:JO5 JI13:JO14 ACL15:ACP45 LO48:LR50 LI47 LI9:LR9 KX8:LR8 LO1:LR3 LJ10:LR12 LL46:LR47 LR4:LR5 LL13:LR14 AAI15:AAM45 NR48:NU50 NL47 NL9:NU9 NA8:NU8 NR1:NU3 NM10:NU12 NO46:NU47 NU4:NU5 NO13:NU14 YF15:YJ45 PU48:PX50 PO47 PO9:PX9 PD8:PX8 PU1:PX3 PP10:PX12 PR46:PX47 PX4:PX5 PR13:PX14 WC15:WG45 RX48:SA50 RR47 RR9:SA9 RG8:SA8 RX1:SA3 RS10:SA12 RU46:SA47 SA4:SA5 RU13:SA14 TZ15:UD45 UA48:UD50 TU47 TU9:UD9 TJ8:UD8 UA1:UD3 TV10:UD12 TX46:UD47 UD4:UD5 TX13:UD14 APH4:APH5 WD48:WG50 VX47 VX9:WG9 VM8:WG8 WD1:WG3 VY10:WG12 WA46:WG47 WG4:WG5 WA13:WG14 APD15:APH45 YG48:YJ50 YA47 YA9:YJ9 XP8:YJ8 YG1:YJ3 YB10:YJ12 YD46:YJ47 YJ4:YJ5 YD13:YJ14 ANA15:ANE45 AAJ48:AAM50 AAD47 AAD9:AAM9 ZS8:AAM8 AAJ1:AAM3 AAE10:AAM12 AAG46:AAM47 AAM4:AAM5 AAG13:AAM14 RW15:SA45 ACM48:ACP50 ACG47 ACG9:ACP9 ABV8:ACP8 ACM1:ACP3 ACH10:ACP12 ACJ46:ACP47 ACP4:ACP5 ACJ13:ACP14 PT15:PX45 AEP48:AES50 AEJ47 AEJ9:AES9 ADY8:AES8 AEP1:AES3 AEK10:AES12 AEM46:AES47 AES4:AES5 AEM13:AES14 NQ15:NU45 AGS48:AGV50 AGM47 AGM9:AGV9 AGB8:AGV8 AGS1:AGV3 AGN10:AGV12 AGP46:AGV47 AGV4:AGV5 AGP13:AGV14 LN15:LR45 AIV48:AIY50 AIP47 AIP9:AIY9 AIE8:AIY8 AIV1:AIY3 AIQ10:AIY12 AIS46:AIY47 AIY4:AIY5 AIS13:AIY14 JK15:JO45 AKY48:ALB50 AKS47 AKS9:ALB9 AKH8:ALB8 AKY1:ALB3 AKT10:ALB12 AKV46:ALB47 ALB4:ALB5 AKV13:ALB14 APB46:APH47 ANB48:ANE50 AMV47 AMV9:ANE9 AMK8:ANE8 ANB1:ANE3 AMW10:ANE12 AMY46:ANE47 ANE4:ANE5 AMY13:ANE14 APB13:APH14 APE6:APH7 AOY47 APE48:APH50 AOY9:APH9 AON8:APH8 APE1:APH3 AOZ10:APH12 BWZ15:BXD45 BZC15:BZG45 ARH48:ARK50 ARB47 ARB9:ARK9 AQQ8:ARK8 ARH1:ARK3 ARC10:ARK12 BUW15:BVA45 ARK4:ARK5 ARE46:ARK47 ARE13:ARK14 ARG15:ARK45 ATK6:ATN7 AVN6:AVQ7 AXQ6:AXT7 AZT6:AZW7 BBW6:BBZ7 BDZ6:BEC7 BGC6:BGF7 BIF6:BII7 BKI6:BKL7 BML6:BMO7 BOO6:BOR7 BQR6:BQU7 BSU6:BSX7 BUX6:BVA7 BXA6:BXD7 BZD6:BZG7 CBG6:CBJ7 ATK48:ATN50 ATE47 ATE9:ATN9 AST8:ATN8 ATK1:ATN3 ATF10:ATN12 ATH46:ATN47 ATN4:ATN5 ATH13:ATN14 ARH6:ARK7 ATJ15:ATN45 AVN48:AVQ50 AVH47 AVH9:AVQ9 AUW8:AVQ8 AVN1:AVQ3 AVI10:AVQ12 AVK46:AVQ47 AVQ4:AVQ5 AVK13:AVQ14 BST15:BSX45 AVM15:AVQ45 AXQ48:AXT50 AXK47 AXK9:AXT9 AWZ8:AXT8 AXQ1:AXT3 AXL10:AXT12 AXN46:AXT47 AXT4:AXT5 AXN13:AXT14 BQQ15:BQU45 AZT48:AZW50 AZN47 AZN9:AZW9 AZC8:AZW8 AZT1:AZW3 AZO10:AZW12 AZQ46:AZW47 AZW4:AZW5 AZQ13:AZW14 BON15:BOR45 BBW48:BBZ50 BBQ47 BBQ9:BBZ9 BBF8:BBZ8 BBW1:BBZ3 BBR10:BBZ12 BBT46:BBZ47 BBZ4:BBZ5 BBT13:BBZ14 BMK15:BMO45 BDZ48:BEC50 BDT47 BDT9:BEC9 BDI8:BEC8 BDZ1:BEC3 BDU10:BEC12 BDW46:BEC47 BEC4:BEC5 BDW13:BEC14 BKH15:BKL45 BGC48:BGF50 BFW47 BFW9:BGF9 BFL8:BGF8 BGC1:BGF3 BFX10:BGF12 BFZ46:BGF47 BGF4:BGF5 BFZ13:BGF14 BIE15:BII45 BIF48:BII50 BHZ47 BHZ9:BII9 BHO8:BII8 BIF1:BII3 BIA10:BII12 BIC46:BII47 BII4:BII5 BIC13:BII14 CDM4:CDM5 BKI48:BKL50 BKC47 BKC9:BKL9 BJR8:BKL8 BKI1:BKL3 BKD10:BKL12 BKF46:BKL47 BKL4:BKL5 BKF13:BKL14 CDI15:CDM45 BML48:BMO50 BMF47 BMF9:BMO9 BLU8:BMO8 BML1:BMO3 BMG10:BMO12 BMI46:BMO47 BMO4:BMO5 BMI13:BMO14 CBF15:CBJ45 BOO48:BOR50 BOI47 BOI9:BOR9 BNX8:BOR8 BOO1:BOR3 BOJ10:BOR12 BOL46:BOR47 BOR4:BOR5 BOL13:BOR14 BGB15:BGF45 BQR48:BQU50 BQL47 BQL9:BQU9 BQA8:BQU8 BQR1:BQU3 BQM10:BQU12 BQO46:BQU47 BQU4:BQU5 BQO13:BQU14 BDY15:BEC45 BSU48:BSX50 BSO47 BSO9:BSX9 BSD8:BSX8 BSU1:BSX3 BSP10:BSX12 BSR46:BSX47 BSX4:BSX5 BSR13:BSX14 BBV15:BBZ45 BUX48:BVA50 BUR47 BUR9:BVA9 BUG8:BVA8 BUX1:BVA3 BUS10:BVA12 BUU46:BVA47 BVA4:BVA5 BUU13:BVA14 AZS15:AZW45 BXA48:BXD50 BWU47 BWU9:BXD9 BWJ8:BXD8 BXA1:BXD3 BWV10:BXD12 BWX46:BXD47 BXD4:BXD5 BWX13:BXD14 AXP15:AXT45 BZD48:BZG50 BYX47 BYX9:BZG9 BYM8:BZG8 BZD1:BZG3 BYY10:BZG12 BZA46:BZG47 BZG4:BZG5 BZA13:BZG14 CDG46:CDM47 CBG48:CBJ50 CBA47 CBA9:CBJ9 CAP8:CBJ8 CBG1:CBJ3 CBB10:CBJ12 CBD46:CBJ47 CBJ4:CBJ5 CBD13:CBJ14 CDG13:CDM14 CDJ6:CDM7 CDD47 CDJ48:CDM50 CDD9:CDM9 CCS8:CDM8 CDJ1:CDM3 CDE10:CDM12 CFP4:CFP5 CFL15:CFP45 CFJ46:CFP47 CFJ13:CFP14 CFM6:CFP7 CFG47 CFM48:CFP50 CFG9:CFP9 CEV8:CFP8 CFM1:CFP3 CFH10:CFP12 CHS4:CHS5 CHO15:CHS45 CHM46:CHS47 CHM13:CHS14 CHP6:CHS7 CHJ47 CHP48:CHS50 CHJ9:CHS9 CGY8:CHS8 CHP1:CHS3 CHK10:CHS12 CJV4:CJV5 CJR15:CJV45 CJP46:CJV47 CJP13:CJV14 CJS6:CJV7 CJM47 CJS48:CJV50 CJM9:CJV9 CJB8:CJV8 CJS1:CJV3 CJN10:CJV12 CLY4:CLY5 CLU15:CLY45 CLS46:CLY47 CLS13:CLY14 CLV6:CLY7 CLP47 CLV48:CLY50 CLP9:CLY9 CLE8:CLY8 CLV1:CLY3 CLQ10:CLY12 COB4:COB5 CNX15:COB45 CNV46:COB47 CNV13:COB14 CNY6:COB7 CNS47 CNY48:COB50 CNS9:COB9 CNH8:COB8 CNY1:COB3 CNT10:COB12 CQE4:CQE5 CQA15:CQE45 CPY46:CQE47 CPY13:CQE14 CQB6:CQE7 CPV47 CQB48:CQE50 CPV9:CQE9 CPK8:CQE8 CQB1:CQE3 CPW10:CQE12 CSH4:CSH5 CSD15:CSH45 CSB46:CSH47 CSB13:CSH14 CSE6:CSH7 CRY47 CSE48:CSH50 CRY9:CSH9 CRN8:CSH8 CSE1:CSH3 CRZ10:CSH12 CUK4:CUK5 CUG15:CUK45 CUE46:CUK47 CUE13:CUK14 CUH6:CUK7 CUB47 CUH48:CUK50 CUB9:CUK9 CTQ8:CUK8 CUH1:CUK3 CUC10:CUK12 CWN4:CWN5 CWJ15:CWN45 CWH46:CWN47 CWH13:CWN14 CWK6:CWN7 CWE47 CWK48:CWN50 CWE9:CWN9 CVT8:CWN8 CWK1:CWN3 CWF10:CWN12 CYQ4:CYQ5 CYM15:CYQ45 CYK46:CYQ47 CYK13:CYQ14 CYN6:CYQ7 CYH47 CYN48:CYQ50 CYH9:CYQ9 CXW8:CYQ8 CYN1:CYQ3 CYI10:CYQ12 DAT4:DAT5 DAP15:DAT45 DAN46:DAT47 DAN13:DAT14 DAQ6:DAT7 DAK47 DAQ48:DAT50 DAK9:DAT9 CZZ8:DAT8 DAQ1:DAT3 DAL10:DAT12 DCW4:DCW5 DCS15:DCW45 DCQ46:DCW47 DCQ13:DCW14 DCT6:DCW7 DCN47 DCT48:DCW50 DCN9:DCW9 DCC8:DCW8 DCT1:DCW3 DCO10:DCW12 DEZ4:DEZ5 DEV15:DEZ45 DET46:DEZ47 DET13:DEZ14 DEW6:DEZ7 DEQ47 DEW48:DEZ50 DEQ9:DEZ9 DEF8:DEZ8 DEW1:DEZ3 DER10:DEZ12 DHC4:DHC5 DGY15:DHC45 DGW46:DHC47 DGW13:DHC14 DGZ6:DHC7 DGT47 DGZ48:DHC50 DGT9:DHC9 DGI8:DHC8 DGZ1:DHC3 DGU10:DHC12 DJF4:DJF5 DJB15:DJF45 DIZ46:DJF47 DIZ13:DJF14 DJC6:DJF7 DIW47 DJC48:DJF50 DIW9:DJF9 DIL8:DJF8 DJC1:DJF3 DIX10:DJF12 DLI4:DLI5 DLE15:DLI45 DLC46:DLI47 DLC13:DLI14 DLF6:DLI7 DKZ47 DLF48:DLI50 DKZ9:DLI9 DKO8:DLI8 DLF1:DLI3 DLA10:DLI12 DNL4:DNL5 DNH15:DNL45 DNF46:DNL47 DNF13:DNL14 DNI6:DNL7 DNC47 DNI48:DNL50 DNC9:DNL9 DMR8:DNL8 DNI1:DNL3 DND10:DNL12 DPO4:DPO5 DPK15:DPO45 DPI46:DPO47 DPI13:DPO14 DPL6:DPO7 DPF47 DPL48:DPO50 DPF9:DPO9 DOU8:DPO8 DPL1:DPO3 DPG10:DPO12 DRR4:DRR5 DRN15:DRR45 DRL46:DRR47 DRL13:DRR14 DRO6:DRR7 DRI47 DRO48:DRR50 DRI9:DRR9 DQX8:DRR8 DRO1:DRR3 DRJ10:DRR12 DTU4:DTU5 DTQ15:DTU45 DTO46:DTU47 DTO13:DTU14 DTR6:DTU7 DTL47 DTR48:DTU50 DTL9:DTU9 DTA8:DTU8 DTR1:DTU3 DTM10:DTU12 DVX4:DVX5 DVT15:DVX45 DVR46:DVX47 DVR13:DVX14 DVU6:DVX7 DVO47 DVU48:DVX50 DVO9:DVX9 DVD8:DVX8 DVU1:DVX3 DVP10:DVX12" name="範囲4"/>
    <protectedRange sqref="B15:AD45 BE15:CG45 DH15:EJ45 FK15:GM45 HN15:IP45 JQ15:KS45 LT15:MV45 NW15:OY45 PZ15:RB45 SC15:TE45 UF15:VH45 WI15:XK45 YL15:ZN45 AAO15:ABQ45 ACR15:ADT45 AEU15:AFW45 AGX15:AHZ45 AJA15:AKC45 ALD15:AMF45 ANG15:AOI45 APJ15:AQL45 ARM15:ASO45 ATP15:AUR45 AVS15:AWU45 AXV15:AYX45 AZY15:BBA45 BCB15:BDD45 BEE15:BFG45 BGH15:BHJ45 BIK15:BJM45 BKN15:BLP45 BMQ15:BNS45 BOT15:BPV45 BQW15:BRY45 BSZ15:BUB45 BVC15:BWE45 BXF15:BYH45 BZI15:CAK45 CBL15:CCN45 CDO15:CEQ45 CFR15:CGT45 CHU15:CIW45 CJX15:CKZ45 CMA15:CNC45 COD15:CPF45 CQG15:CRI45 CSJ15:CTL45 CUM15:CVO45 CWP15:CXR45 CYS15:CZU45 DAV15:DBX45 DCY15:DEA45 DFB15:DGD45 DHE15:DIG45 DJH15:DKJ45 DLK15:DMM45 DNN15:DOP45 DPQ15:DQS45 DRT15:DSV45 DTW15:DUY45" name="２"/>
    <protectedRange sqref="A1:AQ3 A4:N5 W4:AH5 AL4 AR4:AV5 AN4:AP5 AM5 BD1:CT3 BD4:BQ5 BZ4:CK5 CO4 CU4:CY5 CQ4:CS5 CP5 DG1:EW3 DG4:DT5 EC4:EN5 ER4 EX4:FB5 ET4:EV5 ES5 FJ1:GZ3 FJ4:FW5 GF4:GQ5 GU4 HA4:HE5 GW4:GY5 GV5 HM1:JC3 HM4:HZ5 II4:IT5 IX4 JD4:JH5 IZ4:JB5 IY5 JP1:LF3 JP4:KC5 KL4:KW5 LA4 LG4:LK5 LC4:LE5 LB5 LS1:NI3 LS4:MF5 MO4:MZ5 ND4 NJ4:NN5 NF4:NH5 NE5 NV1:PL3 NV4:OI5 OR4:PC5 PG4 PM4:PQ5 PI4:PK5 PH5 PY1:RO3 PY4:QL5 QU4:RF5 RJ4 RP4:RT5 RL4:RN5 RK5 SB1:TR3 SB4:SO5 SX4:TI5 TM4 TS4:TW5 TO4:TQ5 TN5 UE1:VU3 UE4:UR5 VA4:VL5 VP4 VV4:VZ5 VR4:VT5 VQ5 WH1:XX3 WH4:WU5 XD4:XO5 XS4 XY4:YC5 XU4:XW5 XT5 YK1:AAA3 YK4:YX5 ZG4:ZR5 ZV4 AAB4:AAF5 ZX4:ZZ5 ZW5 AAN1:ACD3 AAN4:ABA5 ABJ4:ABU5 ABY4 ACE4:ACI5 ACA4:ACC5 ABZ5 ACQ1:AEG3 ACQ4:ADD5 ADM4:ADX5 AEB4 AEH4:AEL5 AED4:AEF5 AEC5 AET1:AGJ3 AET4:AFG5 AFP4:AGA5 AGE4 AGK4:AGO5 AGG4:AGI5 AGF5 AGW1:AIM3 AGW4:AHJ5 AHS4:AID5 AIH4 AIN4:AIR5 AIJ4:AIL5 AII5 AIZ1:AKP3 AIZ4:AJM5 AJV4:AKG5 AKK4 AKQ4:AKU5 AKM4:AKO5 AKL5 ALC1:AMS3 ALC4:ALP5 ALY4:AMJ5 AMN4 AMT4:AMX5 AMP4:AMR5 AMO5 ANF1:AOV3 ANF4:ANS5 AOB4:AOM5 AOQ4 AOW4:APA5 AOS4:AOU5 AOR5 API1:AQY3 API4:APV5 AQE4:AQP5 AQT4 AQZ4:ARD5 AQV4:AQX5 AQU5 ARL1:ATB3 ARL4:ARY5 ASH4:ASS5 ASW4 ATC4:ATG5 ASY4:ATA5 ASX5 ATO1:AVE3 ATO4:AUB5 AUK4:AUV5 AUZ4 AVF4:AVJ5 AVB4:AVD5 AVA5 AVR1:AXH3 AVR4:AWE5 AWN4:AWY5 AXC4 AXI4:AXM5 AXE4:AXG5 AXD5 AXU1:AZK3 AXU4:AYH5 AYQ4:AZB5 AZF4 AZL4:AZP5 AZH4:AZJ5 AZG5 AZX1:BBN3 AZX4:BAK5 BAT4:BBE5 BBI4 BBO4:BBS5 BBK4:BBM5 BBJ5 BCA1:BDQ3 BCA4:BCN5 BCW4:BDH5 BDL4 BDR4:BDV5 BDN4:BDP5 BDM5 BED1:BFT3 BED4:BEQ5 BEZ4:BFK5 BFO4 BFU4:BFY5 BFQ4:BFS5 BFP5 BGG1:BHW3 BGG4:BGT5 BHC4:BHN5 BHR4 BHX4:BIB5 BHT4:BHV5 BHS5 BIJ1:BJZ3 BIJ4:BIW5 BJF4:BJQ5 BJU4 BKA4:BKE5 BJW4:BJY5 BJV5 BKM1:BMC3 BKM4:BKZ5 BLI4:BLT5 BLX4 BMD4:BMH5 BLZ4:BMB5 BLY5 BMP1:BOF3 BMP4:BNC5 BNL4:BNW5 BOA4 BOG4:BOK5 BOC4:BOE5 BOB5 BOS1:BQI3 BOS4:BPF5 BPO4:BPZ5 BQD4 BQJ4:BQN5 BQF4:BQH5 BQE5 BQV1:BSL3 BQV4:BRI5 BRR4:BSC5 BSG4 BSM4:BSQ5 BSI4:BSK5 BSH5 BSY1:BUO3 BSY4:BTL5 BTU4:BUF5 BUJ4 BUP4:BUT5 BUL4:BUN5 BUK5 BVB1:BWR3 BVB4:BVO5 BVX4:BWI5 BWM4 BWS4:BWW5 BWO4:BWQ5 BWN5 BXE1:BYU3 BXE4:BXR5 BYA4:BYL5 BYP4 BYV4:BYZ5 BYR4:BYT5 BYQ5 BZH1:CAX3 BZH4:BZU5 CAD4:CAO5 CAS4 CAY4:CBC5 CAU4:CAW5 CAT5 CBK1:CDA3 CBK4:CBX5 CCG4:CCR5 CCV4 CDB4:CDF5 CCX4:CCZ5 CCW5 CDN1:CFD3 CDN4:CEA5 CEJ4:CEU5 CEY4 CFE4:CFI5 CFA4:CFC5 CEZ5 CFQ1:CHG3 CFQ4:CGD5 CGM4:CGX5 CHB4 CHH4:CHL5 CHD4:CHF5 CHC5 CHT1:CJJ3 CHT4:CIG5 CIP4:CJA5 CJE4 CJK4:CJO5 CJG4:CJI5 CJF5 CJW1:CLM3 CJW4:CKJ5 CKS4:CLD5 CLH4 CLN4:CLR5 CLJ4:CLL5 CLI5 CLZ1:CNP3 CLZ4:CMM5 CMV4:CNG5 CNK4 CNQ4:CNU5 CNM4:CNO5 CNL5 COC1:CPS3 COC4:COP5 COY4:CPJ5 CPN4 CPT4:CPX5 CPP4:CPR5 CPO5 CQF1:CRV3 CQF4:CQS5 CRB4:CRM5 CRQ4 CRW4:CSA5 CRS4:CRU5 CRR5 CSI1:CTY3 CSI4:CSV5 CTE4:CTP5 CTT4 CTZ4:CUD5 CTV4:CTX5 CTU5 CUL1:CWB3 CUL4:CUY5 CVH4:CVS5 CVW4 CWC4:CWG5 CVY4:CWA5 CVX5 CWO1:CYE3 CWO4:CXB5 CXK4:CXV5 CXZ4 CYF4:CYJ5 CYB4:CYD5 CYA5 CYR1:DAH3 CYR4:CZE5 CZN4:CZY5 DAC4 DAI4:DAM5 DAE4:DAG5 DAD5 DAU1:DCK3 DAU4:DBH5 DBQ4:DCB5 DCF4 DCL4:DCP5 DCH4:DCJ5 DCG5 DCX1:DEN3 DCX4:DDK5 DDT4:DEE5 DEI4 DEO4:DES5 DEK4:DEM5 DEJ5 DFA1:DGQ3 DFA4:DFN5 DFW4:DGH5 DGL4 DGR4:DGV5 DGN4:DGP5 DGM5 DHD1:DIT3 DHD4:DHQ5 DHZ4:DIK5 DIO4 DIU4:DIY5 DIQ4:DIS5 DIP5 DJG1:DKW3 DJG4:DJT5 DKC4:DKN5 DKR4 DKX4:DLB5 DKT4:DKV5 DKS5 DLJ1:DMZ3 DLJ4:DLW5 DMF4:DMQ5 DMU4 DNA4:DNE5 DMW4:DMY5 DMV5 DNM1:DPC3 DNM4:DNZ5 DOI4:DOT5 DOX4 DPD4:DPH5 DOZ4:DPB5 DOY5 DPP1:DRF3 DPP4:DQC5 DQL4:DQW5 DRA4 DRG4:DRK5 DRC4:DRE5 DRB5 DRS1:DTI3 DRS4:DSF5 DSO4:DSZ5 DTD4 DTJ4:DTN5 DTF4:DTH5 DTE5 DTV1:DVL3 DTV4:DUI5 DUR4:DVC5 DVG4 DVM4:DVQ5 DVI4:DVK5 DVH5" name="３"/>
  </protectedRanges>
  <mergeCells count="35760">
    <mergeCell ref="ANH43:ANI43"/>
    <mergeCell ref="ANJ43:ANK43"/>
    <mergeCell ref="ANL43:ANN43"/>
    <mergeCell ref="ANO43:ANQ43"/>
    <mergeCell ref="ANR43:ANT43"/>
    <mergeCell ref="ANU43:ANW43"/>
    <mergeCell ref="ANX43:ANZ43"/>
    <mergeCell ref="AOA43:AOC43"/>
    <mergeCell ref="AOD43:AOF43"/>
    <mergeCell ref="AOG43:AOI43"/>
    <mergeCell ref="AOJ43:AOL43"/>
    <mergeCell ref="AON43:AOP43"/>
    <mergeCell ref="AOR43:AOT43"/>
    <mergeCell ref="AOV43:AOX43"/>
    <mergeCell ref="AOZ43:APA43"/>
    <mergeCell ref="APB43:APD43"/>
    <mergeCell ref="APE43:APH43"/>
    <mergeCell ref="ANH42:ANI42"/>
    <mergeCell ref="ANJ42:ANK42"/>
    <mergeCell ref="ANL42:ANN42"/>
    <mergeCell ref="ANO42:ANQ42"/>
    <mergeCell ref="ANR42:ANT42"/>
    <mergeCell ref="ANU42:ANW42"/>
    <mergeCell ref="ANX42:ANZ42"/>
    <mergeCell ref="AOA42:AOC42"/>
    <mergeCell ref="AOD42:AOF42"/>
    <mergeCell ref="AOG42:AOI42"/>
    <mergeCell ref="AOJ42:AOL42"/>
    <mergeCell ref="AON42:AOP42"/>
    <mergeCell ref="AOR42:AOT42"/>
    <mergeCell ref="AOV42:AOX42"/>
    <mergeCell ref="AOZ42:APA42"/>
    <mergeCell ref="APB42:APD42"/>
    <mergeCell ref="APE42:APH42"/>
    <mergeCell ref="ANH50:APH50"/>
    <mergeCell ref="ANH45:ANI45"/>
    <mergeCell ref="ANJ45:ANK45"/>
    <mergeCell ref="ANL45:ANN45"/>
    <mergeCell ref="ANO45:ANQ45"/>
    <mergeCell ref="ANR45:ANT45"/>
    <mergeCell ref="ANU45:ANW45"/>
    <mergeCell ref="ANX45:ANZ45"/>
    <mergeCell ref="AOA45:AOC45"/>
    <mergeCell ref="AOD45:AOF45"/>
    <mergeCell ref="AOG45:AOI45"/>
    <mergeCell ref="AOJ45:AOL45"/>
    <mergeCell ref="AON45:AOP45"/>
    <mergeCell ref="AOR45:AOT45"/>
    <mergeCell ref="AOV45:AOX45"/>
    <mergeCell ref="AOZ45:APA45"/>
    <mergeCell ref="APB45:APD45"/>
    <mergeCell ref="APE45:APH45"/>
    <mergeCell ref="ANH44:ANI44"/>
    <mergeCell ref="ANJ44:ANK44"/>
    <mergeCell ref="ANL44:ANN44"/>
    <mergeCell ref="ANO44:ANQ44"/>
    <mergeCell ref="ANR44:ANT44"/>
    <mergeCell ref="ANU44:ANW44"/>
    <mergeCell ref="ANX44:ANZ44"/>
    <mergeCell ref="AOA44:AOC44"/>
    <mergeCell ref="AOD44:AOF44"/>
    <mergeCell ref="AOG44:AOI44"/>
    <mergeCell ref="AOJ44:AOL44"/>
    <mergeCell ref="AON44:AOP44"/>
    <mergeCell ref="AOR44:AOT44"/>
    <mergeCell ref="AOV44:AOX44"/>
    <mergeCell ref="AOZ44:APA44"/>
    <mergeCell ref="APB44:APD44"/>
    <mergeCell ref="APE44:APH44"/>
    <mergeCell ref="ANF46:ANK46"/>
    <mergeCell ref="ANL46:ANQ46"/>
    <mergeCell ref="ANR46:ANW46"/>
    <mergeCell ref="ANX46:AOC46"/>
    <mergeCell ref="AOD46:AOI46"/>
    <mergeCell ref="AOJ46:AOQ46"/>
    <mergeCell ref="AOR46:AOY46"/>
    <mergeCell ref="AOZ46:APA46"/>
    <mergeCell ref="APB46:APD46"/>
    <mergeCell ref="APE46:APH46"/>
    <mergeCell ref="ANF47:ANK47"/>
    <mergeCell ref="ANL47:AOI47"/>
    <mergeCell ref="AOJ47:AOQ47"/>
    <mergeCell ref="AOR47:AOY47"/>
    <mergeCell ref="AOZ47:APH47"/>
    <mergeCell ref="AOZ41:APA41"/>
    <mergeCell ref="APB41:APD41"/>
    <mergeCell ref="APE41:APH41"/>
    <mergeCell ref="ANH40:ANI40"/>
    <mergeCell ref="ANJ40:ANK40"/>
    <mergeCell ref="ANL40:ANN40"/>
    <mergeCell ref="ANO40:ANQ40"/>
    <mergeCell ref="ANR40:ANT40"/>
    <mergeCell ref="ANU40:ANW40"/>
    <mergeCell ref="ANX40:ANZ40"/>
    <mergeCell ref="AOA40:AOC40"/>
    <mergeCell ref="AOD40:AOF40"/>
    <mergeCell ref="AOG40:AOI40"/>
    <mergeCell ref="AOJ40:AOL40"/>
    <mergeCell ref="AON40:AOP40"/>
    <mergeCell ref="AOR40:AOT40"/>
    <mergeCell ref="AOV40:AOX40"/>
    <mergeCell ref="AOZ40:APA40"/>
    <mergeCell ref="APB40:APD40"/>
    <mergeCell ref="APE40:APH40"/>
    <mergeCell ref="ANH39:ANI39"/>
    <mergeCell ref="ANJ39:ANK39"/>
    <mergeCell ref="ANL39:ANN39"/>
    <mergeCell ref="ANO39:ANQ39"/>
    <mergeCell ref="ANR39:ANT39"/>
    <mergeCell ref="ANU39:ANW39"/>
    <mergeCell ref="ANX39:ANZ39"/>
    <mergeCell ref="AOA39:AOC39"/>
    <mergeCell ref="AOD39:AOF39"/>
    <mergeCell ref="AOG39:AOI39"/>
    <mergeCell ref="AOJ39:AOL39"/>
    <mergeCell ref="AON39:AOP39"/>
    <mergeCell ref="AOR39:AOT39"/>
    <mergeCell ref="AOV39:AOX39"/>
    <mergeCell ref="AOZ39:APA39"/>
    <mergeCell ref="APB39:APD39"/>
    <mergeCell ref="APE39:APH39"/>
    <mergeCell ref="ANH41:ANI41"/>
    <mergeCell ref="ANJ41:ANK41"/>
    <mergeCell ref="ANL41:ANN41"/>
    <mergeCell ref="ANO41:ANQ41"/>
    <mergeCell ref="ANR41:ANT41"/>
    <mergeCell ref="ANU41:ANW41"/>
    <mergeCell ref="ANX41:ANZ41"/>
    <mergeCell ref="AOA41:AOC41"/>
    <mergeCell ref="AOD41:AOF41"/>
    <mergeCell ref="AOG41:AOI41"/>
    <mergeCell ref="AOJ41:AOL41"/>
    <mergeCell ref="AON41:AOP41"/>
    <mergeCell ref="AOR41:AOT41"/>
    <mergeCell ref="AOV41:AOX41"/>
    <mergeCell ref="ANH38:ANI38"/>
    <mergeCell ref="ANJ38:ANK38"/>
    <mergeCell ref="ANL38:ANN38"/>
    <mergeCell ref="ANO38:ANQ38"/>
    <mergeCell ref="ANR38:ANT38"/>
    <mergeCell ref="ANU38:ANW38"/>
    <mergeCell ref="ANX38:ANZ38"/>
    <mergeCell ref="AOA38:AOC38"/>
    <mergeCell ref="AOD38:AOF38"/>
    <mergeCell ref="AOG38:AOI38"/>
    <mergeCell ref="AOJ38:AOL38"/>
    <mergeCell ref="AON38:AOP38"/>
    <mergeCell ref="AOR38:AOT38"/>
    <mergeCell ref="AOV38:AOX38"/>
    <mergeCell ref="AOZ38:APA38"/>
    <mergeCell ref="APB38:APD38"/>
    <mergeCell ref="APE38:APH38"/>
    <mergeCell ref="ANH37:ANI37"/>
    <mergeCell ref="ANJ37:ANK37"/>
    <mergeCell ref="ANL37:ANN37"/>
    <mergeCell ref="ANO37:ANQ37"/>
    <mergeCell ref="ANR37:ANT37"/>
    <mergeCell ref="ANU37:ANW37"/>
    <mergeCell ref="ANX37:ANZ37"/>
    <mergeCell ref="AOA37:AOC37"/>
    <mergeCell ref="AOD37:AOF37"/>
    <mergeCell ref="AOG37:AOI37"/>
    <mergeCell ref="AOJ37:AOL37"/>
    <mergeCell ref="AON37:AOP37"/>
    <mergeCell ref="AOR37:AOT37"/>
    <mergeCell ref="AOV37:AOX37"/>
    <mergeCell ref="AOZ37:APA37"/>
    <mergeCell ref="APB37:APD37"/>
    <mergeCell ref="APE37:APH37"/>
    <mergeCell ref="ANH36:ANI36"/>
    <mergeCell ref="ANJ36:ANK36"/>
    <mergeCell ref="ANL36:ANN36"/>
    <mergeCell ref="ANO36:ANQ36"/>
    <mergeCell ref="ANR36:ANT36"/>
    <mergeCell ref="ANU36:ANW36"/>
    <mergeCell ref="ANX36:ANZ36"/>
    <mergeCell ref="AOA36:AOC36"/>
    <mergeCell ref="AOD36:AOF36"/>
    <mergeCell ref="AOG36:AOI36"/>
    <mergeCell ref="AOJ36:AOL36"/>
    <mergeCell ref="AON36:AOP36"/>
    <mergeCell ref="AOR36:AOT36"/>
    <mergeCell ref="AOV36:AOX36"/>
    <mergeCell ref="AOZ36:APA36"/>
    <mergeCell ref="APB36:APD36"/>
    <mergeCell ref="APE36:APH36"/>
    <mergeCell ref="ANH35:ANI35"/>
    <mergeCell ref="ANJ35:ANK35"/>
    <mergeCell ref="ANL35:ANN35"/>
    <mergeCell ref="ANO35:ANQ35"/>
    <mergeCell ref="ANR35:ANT35"/>
    <mergeCell ref="ANU35:ANW35"/>
    <mergeCell ref="ANX35:ANZ35"/>
    <mergeCell ref="AOA35:AOC35"/>
    <mergeCell ref="AOD35:AOF35"/>
    <mergeCell ref="AOG35:AOI35"/>
    <mergeCell ref="AOJ35:AOL35"/>
    <mergeCell ref="AON35:AOP35"/>
    <mergeCell ref="AOR35:AOT35"/>
    <mergeCell ref="AOV35:AOX35"/>
    <mergeCell ref="AOZ35:APA35"/>
    <mergeCell ref="APB35:APD35"/>
    <mergeCell ref="APE35:APH35"/>
    <mergeCell ref="ANH34:ANI34"/>
    <mergeCell ref="ANJ34:ANK34"/>
    <mergeCell ref="ANL34:ANN34"/>
    <mergeCell ref="ANO34:ANQ34"/>
    <mergeCell ref="ANR34:ANT34"/>
    <mergeCell ref="ANU34:ANW34"/>
    <mergeCell ref="ANX34:ANZ34"/>
    <mergeCell ref="AOA34:AOC34"/>
    <mergeCell ref="AOD34:AOF34"/>
    <mergeCell ref="AOG34:AOI34"/>
    <mergeCell ref="AOJ34:AOL34"/>
    <mergeCell ref="AON34:AOP34"/>
    <mergeCell ref="AOR34:AOT34"/>
    <mergeCell ref="AOV34:AOX34"/>
    <mergeCell ref="AOZ34:APA34"/>
    <mergeCell ref="APB34:APD34"/>
    <mergeCell ref="APE34:APH34"/>
    <mergeCell ref="ANH33:ANI33"/>
    <mergeCell ref="ANJ33:ANK33"/>
    <mergeCell ref="ANL33:ANN33"/>
    <mergeCell ref="ANO33:ANQ33"/>
    <mergeCell ref="ANR33:ANT33"/>
    <mergeCell ref="ANU33:ANW33"/>
    <mergeCell ref="ANX33:ANZ33"/>
    <mergeCell ref="AOA33:AOC33"/>
    <mergeCell ref="AOD33:AOF33"/>
    <mergeCell ref="AOG33:AOI33"/>
    <mergeCell ref="AOJ33:AOL33"/>
    <mergeCell ref="AON33:AOP33"/>
    <mergeCell ref="AOR33:AOT33"/>
    <mergeCell ref="AOV33:AOX33"/>
    <mergeCell ref="AOZ33:APA33"/>
    <mergeCell ref="APB33:APD33"/>
    <mergeCell ref="APE33:APH33"/>
    <mergeCell ref="ANH32:ANI32"/>
    <mergeCell ref="ANJ32:ANK32"/>
    <mergeCell ref="ANL32:ANN32"/>
    <mergeCell ref="ANO32:ANQ32"/>
    <mergeCell ref="ANR32:ANT32"/>
    <mergeCell ref="ANU32:ANW32"/>
    <mergeCell ref="ANX32:ANZ32"/>
    <mergeCell ref="AOA32:AOC32"/>
    <mergeCell ref="AOD32:AOF32"/>
    <mergeCell ref="AOG32:AOI32"/>
    <mergeCell ref="AOJ32:AOL32"/>
    <mergeCell ref="AON32:AOP32"/>
    <mergeCell ref="AOR32:AOT32"/>
    <mergeCell ref="AOV32:AOX32"/>
    <mergeCell ref="AOZ32:APA32"/>
    <mergeCell ref="APB32:APD32"/>
    <mergeCell ref="APE32:APH32"/>
    <mergeCell ref="ANH31:ANI31"/>
    <mergeCell ref="ANJ31:ANK31"/>
    <mergeCell ref="ANL31:ANN31"/>
    <mergeCell ref="ANO31:ANQ31"/>
    <mergeCell ref="ANR31:ANT31"/>
    <mergeCell ref="ANU31:ANW31"/>
    <mergeCell ref="ANX31:ANZ31"/>
    <mergeCell ref="AOA31:AOC31"/>
    <mergeCell ref="AOD31:AOF31"/>
    <mergeCell ref="AOG31:AOI31"/>
    <mergeCell ref="AOJ31:AOL31"/>
    <mergeCell ref="AON31:AOP31"/>
    <mergeCell ref="AOR31:AOT31"/>
    <mergeCell ref="AOV31:AOX31"/>
    <mergeCell ref="AOZ31:APA31"/>
    <mergeCell ref="APB31:APD31"/>
    <mergeCell ref="APE31:APH31"/>
    <mergeCell ref="ANH30:ANI30"/>
    <mergeCell ref="ANJ30:ANK30"/>
    <mergeCell ref="ANL30:ANN30"/>
    <mergeCell ref="ANO30:ANQ30"/>
    <mergeCell ref="ANR30:ANT30"/>
    <mergeCell ref="ANU30:ANW30"/>
    <mergeCell ref="ANX30:ANZ30"/>
    <mergeCell ref="AOA30:AOC30"/>
    <mergeCell ref="AOD30:AOF30"/>
    <mergeCell ref="AOG30:AOI30"/>
    <mergeCell ref="AOJ30:AOL30"/>
    <mergeCell ref="AON30:AOP30"/>
    <mergeCell ref="AOR30:AOT30"/>
    <mergeCell ref="AOV30:AOX30"/>
    <mergeCell ref="AOZ30:APA30"/>
    <mergeCell ref="APB30:APD30"/>
    <mergeCell ref="APE30:APH30"/>
    <mergeCell ref="ANH29:ANI29"/>
    <mergeCell ref="ANJ29:ANK29"/>
    <mergeCell ref="ANL29:ANN29"/>
    <mergeCell ref="ANO29:ANQ29"/>
    <mergeCell ref="ANR29:ANT29"/>
    <mergeCell ref="ANU29:ANW29"/>
    <mergeCell ref="ANX29:ANZ29"/>
    <mergeCell ref="AOA29:AOC29"/>
    <mergeCell ref="AOD29:AOF29"/>
    <mergeCell ref="AOG29:AOI29"/>
    <mergeCell ref="AOJ29:AOL29"/>
    <mergeCell ref="AON29:AOP29"/>
    <mergeCell ref="AOR29:AOT29"/>
    <mergeCell ref="AOV29:AOX29"/>
    <mergeCell ref="AOZ29:APA29"/>
    <mergeCell ref="APB29:APD29"/>
    <mergeCell ref="APE29:APH29"/>
    <mergeCell ref="ANH28:ANI28"/>
    <mergeCell ref="ANJ28:ANK28"/>
    <mergeCell ref="ANL28:ANN28"/>
    <mergeCell ref="ANO28:ANQ28"/>
    <mergeCell ref="ANR28:ANT28"/>
    <mergeCell ref="ANU28:ANW28"/>
    <mergeCell ref="ANX28:ANZ28"/>
    <mergeCell ref="AOA28:AOC28"/>
    <mergeCell ref="AOD28:AOF28"/>
    <mergeCell ref="AOG28:AOI28"/>
    <mergeCell ref="AOJ28:AOL28"/>
    <mergeCell ref="AON28:AOP28"/>
    <mergeCell ref="AOR28:AOT28"/>
    <mergeCell ref="AOV28:AOX28"/>
    <mergeCell ref="AOZ28:APA28"/>
    <mergeCell ref="APB28:APD28"/>
    <mergeCell ref="APE28:APH28"/>
    <mergeCell ref="ANH27:ANI27"/>
    <mergeCell ref="ANJ27:ANK27"/>
    <mergeCell ref="ANL27:ANN27"/>
    <mergeCell ref="ANO27:ANQ27"/>
    <mergeCell ref="ANR27:ANT27"/>
    <mergeCell ref="ANU27:ANW27"/>
    <mergeCell ref="ANX27:ANZ27"/>
    <mergeCell ref="AOA27:AOC27"/>
    <mergeCell ref="AOD27:AOF27"/>
    <mergeCell ref="AOG27:AOI27"/>
    <mergeCell ref="AOJ27:AOL27"/>
    <mergeCell ref="AON27:AOP27"/>
    <mergeCell ref="AOR27:AOT27"/>
    <mergeCell ref="AOV27:AOX27"/>
    <mergeCell ref="AOZ27:APA27"/>
    <mergeCell ref="APB27:APD27"/>
    <mergeCell ref="APE27:APH27"/>
    <mergeCell ref="ANH26:ANI26"/>
    <mergeCell ref="ANJ26:ANK26"/>
    <mergeCell ref="ANL26:ANN26"/>
    <mergeCell ref="ANO26:ANQ26"/>
    <mergeCell ref="ANR26:ANT26"/>
    <mergeCell ref="ANU26:ANW26"/>
    <mergeCell ref="ANX26:ANZ26"/>
    <mergeCell ref="AOA26:AOC26"/>
    <mergeCell ref="AOD26:AOF26"/>
    <mergeCell ref="AOG26:AOI26"/>
    <mergeCell ref="AOJ26:AOL26"/>
    <mergeCell ref="AON26:AOP26"/>
    <mergeCell ref="AOR26:AOT26"/>
    <mergeCell ref="AOV26:AOX26"/>
    <mergeCell ref="AOZ26:APA26"/>
    <mergeCell ref="APB26:APD26"/>
    <mergeCell ref="APE26:APH26"/>
    <mergeCell ref="ANH25:ANI25"/>
    <mergeCell ref="ANJ25:ANK25"/>
    <mergeCell ref="ANL25:ANN25"/>
    <mergeCell ref="ANO25:ANQ25"/>
    <mergeCell ref="ANR25:ANT25"/>
    <mergeCell ref="ANU25:ANW25"/>
    <mergeCell ref="ANX25:ANZ25"/>
    <mergeCell ref="AOA25:AOC25"/>
    <mergeCell ref="AOD25:AOF25"/>
    <mergeCell ref="AOG25:AOI25"/>
    <mergeCell ref="AOJ25:AOL25"/>
    <mergeCell ref="AON25:AOP25"/>
    <mergeCell ref="AOR25:AOT25"/>
    <mergeCell ref="AOV25:AOX25"/>
    <mergeCell ref="AOZ25:APA25"/>
    <mergeCell ref="APB25:APD25"/>
    <mergeCell ref="APE25:APH25"/>
    <mergeCell ref="ANH24:ANI24"/>
    <mergeCell ref="ANJ24:ANK24"/>
    <mergeCell ref="ANL24:ANN24"/>
    <mergeCell ref="ANO24:ANQ24"/>
    <mergeCell ref="ANR24:ANT24"/>
    <mergeCell ref="ANU24:ANW24"/>
    <mergeCell ref="ANX24:ANZ24"/>
    <mergeCell ref="AOA24:AOC24"/>
    <mergeCell ref="AOD24:AOF24"/>
    <mergeCell ref="AOG24:AOI24"/>
    <mergeCell ref="AOJ24:AOL24"/>
    <mergeCell ref="AON24:AOP24"/>
    <mergeCell ref="AOR24:AOT24"/>
    <mergeCell ref="AOV24:AOX24"/>
    <mergeCell ref="AOZ24:APA24"/>
    <mergeCell ref="APB24:APD24"/>
    <mergeCell ref="APE24:APH24"/>
    <mergeCell ref="ANH23:ANI23"/>
    <mergeCell ref="ANJ23:ANK23"/>
    <mergeCell ref="ANL23:ANN23"/>
    <mergeCell ref="ANO23:ANQ23"/>
    <mergeCell ref="ANR23:ANT23"/>
    <mergeCell ref="ANU23:ANW23"/>
    <mergeCell ref="ANX23:ANZ23"/>
    <mergeCell ref="AOA23:AOC23"/>
    <mergeCell ref="AOD23:AOF23"/>
    <mergeCell ref="AOG23:AOI23"/>
    <mergeCell ref="AOJ23:AOL23"/>
    <mergeCell ref="AON23:AOP23"/>
    <mergeCell ref="AOR23:AOT23"/>
    <mergeCell ref="AOV23:AOX23"/>
    <mergeCell ref="AOZ23:APA23"/>
    <mergeCell ref="APB23:APD23"/>
    <mergeCell ref="APE23:APH23"/>
    <mergeCell ref="ANH22:ANI22"/>
    <mergeCell ref="ANJ22:ANK22"/>
    <mergeCell ref="ANL22:ANN22"/>
    <mergeCell ref="ANO22:ANQ22"/>
    <mergeCell ref="ANR22:ANT22"/>
    <mergeCell ref="ANU22:ANW22"/>
    <mergeCell ref="ANX22:ANZ22"/>
    <mergeCell ref="AOA22:AOC22"/>
    <mergeCell ref="AOD22:AOF22"/>
    <mergeCell ref="AOG22:AOI22"/>
    <mergeCell ref="AOJ22:AOL22"/>
    <mergeCell ref="AON22:AOP22"/>
    <mergeCell ref="AOR22:AOT22"/>
    <mergeCell ref="AOV22:AOX22"/>
    <mergeCell ref="AOZ22:APA22"/>
    <mergeCell ref="APB22:APD22"/>
    <mergeCell ref="APE22:APH22"/>
    <mergeCell ref="ANH21:ANI21"/>
    <mergeCell ref="ANJ21:ANK21"/>
    <mergeCell ref="ANL21:ANN21"/>
    <mergeCell ref="ANO21:ANQ21"/>
    <mergeCell ref="ANR21:ANT21"/>
    <mergeCell ref="ANU21:ANW21"/>
    <mergeCell ref="ANX21:ANZ21"/>
    <mergeCell ref="AOA21:AOC21"/>
    <mergeCell ref="AOD21:AOF21"/>
    <mergeCell ref="AOG21:AOI21"/>
    <mergeCell ref="AOJ21:AOL21"/>
    <mergeCell ref="AON21:AOP21"/>
    <mergeCell ref="AOR21:AOT21"/>
    <mergeCell ref="AOV21:AOX21"/>
    <mergeCell ref="AOZ21:APA21"/>
    <mergeCell ref="APB21:APD21"/>
    <mergeCell ref="APE21:APH21"/>
    <mergeCell ref="ANH20:ANI20"/>
    <mergeCell ref="ANJ20:ANK20"/>
    <mergeCell ref="ANL20:ANN20"/>
    <mergeCell ref="ANO20:ANQ20"/>
    <mergeCell ref="ANR20:ANT20"/>
    <mergeCell ref="ANU20:ANW20"/>
    <mergeCell ref="ANX20:ANZ20"/>
    <mergeCell ref="AOA20:AOC20"/>
    <mergeCell ref="AOD20:AOF20"/>
    <mergeCell ref="AOG20:AOI20"/>
    <mergeCell ref="AOJ20:AOL20"/>
    <mergeCell ref="AON20:AOP20"/>
    <mergeCell ref="AOR20:AOT20"/>
    <mergeCell ref="AOV20:AOX20"/>
    <mergeCell ref="AOZ20:APA20"/>
    <mergeCell ref="APB20:APD20"/>
    <mergeCell ref="APE20:APH20"/>
    <mergeCell ref="ANH19:ANI19"/>
    <mergeCell ref="ANJ19:ANK19"/>
    <mergeCell ref="ANL19:ANN19"/>
    <mergeCell ref="ANO19:ANQ19"/>
    <mergeCell ref="ANR19:ANT19"/>
    <mergeCell ref="ANU19:ANW19"/>
    <mergeCell ref="ANX19:ANZ19"/>
    <mergeCell ref="AOA19:AOC19"/>
    <mergeCell ref="AOD19:AOF19"/>
    <mergeCell ref="AOG19:AOI19"/>
    <mergeCell ref="AOJ19:AOL19"/>
    <mergeCell ref="AON19:AOP19"/>
    <mergeCell ref="AOR19:AOT19"/>
    <mergeCell ref="AOV19:AOX19"/>
    <mergeCell ref="AOZ19:APA19"/>
    <mergeCell ref="APB19:APD19"/>
    <mergeCell ref="APE19:APH19"/>
    <mergeCell ref="ANH18:ANI18"/>
    <mergeCell ref="ANJ18:ANK18"/>
    <mergeCell ref="ANL18:ANN18"/>
    <mergeCell ref="ANO18:ANQ18"/>
    <mergeCell ref="ANR18:ANT18"/>
    <mergeCell ref="ANU18:ANW18"/>
    <mergeCell ref="ANX18:ANZ18"/>
    <mergeCell ref="AOA18:AOC18"/>
    <mergeCell ref="AOD18:AOF18"/>
    <mergeCell ref="AOG18:AOI18"/>
    <mergeCell ref="AOJ18:AOL18"/>
    <mergeCell ref="AON18:AOP18"/>
    <mergeCell ref="AOR18:AOT18"/>
    <mergeCell ref="AOV18:AOX18"/>
    <mergeCell ref="AOZ18:APA18"/>
    <mergeCell ref="APB18:APD18"/>
    <mergeCell ref="APE18:APH18"/>
    <mergeCell ref="ANH17:ANI17"/>
    <mergeCell ref="ANJ17:ANK17"/>
    <mergeCell ref="ANL17:ANN17"/>
    <mergeCell ref="ANO17:ANQ17"/>
    <mergeCell ref="ANR17:ANT17"/>
    <mergeCell ref="ANU17:ANW17"/>
    <mergeCell ref="ANX17:ANZ17"/>
    <mergeCell ref="AOA17:AOC17"/>
    <mergeCell ref="AOD17:AOF17"/>
    <mergeCell ref="AOG17:AOI17"/>
    <mergeCell ref="AOJ17:AOL17"/>
    <mergeCell ref="AON17:AOP17"/>
    <mergeCell ref="AOR17:AOT17"/>
    <mergeCell ref="AOV17:AOX17"/>
    <mergeCell ref="AOZ17:APA17"/>
    <mergeCell ref="APB17:APD17"/>
    <mergeCell ref="APE17:APH17"/>
    <mergeCell ref="ANH16:ANI16"/>
    <mergeCell ref="ANJ16:ANK16"/>
    <mergeCell ref="ANL16:ANN16"/>
    <mergeCell ref="ANO16:ANQ16"/>
    <mergeCell ref="ANR16:ANT16"/>
    <mergeCell ref="ANU16:ANW16"/>
    <mergeCell ref="ANX16:ANZ16"/>
    <mergeCell ref="AOA16:AOC16"/>
    <mergeCell ref="AOD16:AOF16"/>
    <mergeCell ref="AOG16:AOI16"/>
    <mergeCell ref="AOJ16:AOL16"/>
    <mergeCell ref="AON16:AOP16"/>
    <mergeCell ref="AOR16:AOT16"/>
    <mergeCell ref="AOV16:AOX16"/>
    <mergeCell ref="AOZ16:APA16"/>
    <mergeCell ref="APB16:APD16"/>
    <mergeCell ref="APE16:APH16"/>
    <mergeCell ref="APE13:APH13"/>
    <mergeCell ref="ANH15:ANI15"/>
    <mergeCell ref="ANJ15:ANK15"/>
    <mergeCell ref="ANL15:ANN15"/>
    <mergeCell ref="ANO15:ANQ15"/>
    <mergeCell ref="ANR15:ANT15"/>
    <mergeCell ref="ANU15:ANW15"/>
    <mergeCell ref="ANX15:ANZ15"/>
    <mergeCell ref="AOA15:AOC15"/>
    <mergeCell ref="AOD15:AOF15"/>
    <mergeCell ref="AOG15:AOI15"/>
    <mergeCell ref="AOJ15:AOL15"/>
    <mergeCell ref="AON15:AOP15"/>
    <mergeCell ref="AOR15:AOT15"/>
    <mergeCell ref="AOV15:AOX15"/>
    <mergeCell ref="AOZ15:APA15"/>
    <mergeCell ref="APB15:APD15"/>
    <mergeCell ref="APE15:APH15"/>
    <mergeCell ref="AOD10:AOF12"/>
    <mergeCell ref="AOG10:AOI12"/>
    <mergeCell ref="AOJ10:AOL12"/>
    <mergeCell ref="AOM10:AOM13"/>
    <mergeCell ref="AON10:AOP12"/>
    <mergeCell ref="AOQ10:AOQ13"/>
    <mergeCell ref="AOR10:AOT12"/>
    <mergeCell ref="AOU10:AOU13"/>
    <mergeCell ref="AOV10:AOX12"/>
    <mergeCell ref="AOY10:AOY13"/>
    <mergeCell ref="AOZ10:APA12"/>
    <mergeCell ref="APB10:APD12"/>
    <mergeCell ref="ANH13:ANI13"/>
    <mergeCell ref="ANJ13:ANK13"/>
    <mergeCell ref="AOJ13:AOL13"/>
    <mergeCell ref="AON13:AOP13"/>
    <mergeCell ref="AOR13:AOT13"/>
    <mergeCell ref="AOV13:AOX13"/>
    <mergeCell ref="AOZ13:APA13"/>
    <mergeCell ref="APB13:APD13"/>
    <mergeCell ref="AOT3:AOV3"/>
    <mergeCell ref="AOW3:APH3"/>
    <mergeCell ref="ANG4:ANI5"/>
    <mergeCell ref="ANJ4:AOO5"/>
    <mergeCell ref="AOQ4:AOV5"/>
    <mergeCell ref="AOW4:AOZ5"/>
    <mergeCell ref="APB4:APE5"/>
    <mergeCell ref="APF4:APG5"/>
    <mergeCell ref="APH4:APH5"/>
    <mergeCell ref="ANF7:APH7"/>
    <mergeCell ref="ANF8:ANF12"/>
    <mergeCell ref="ANG8:ANG12"/>
    <mergeCell ref="ANH8:ANI12"/>
    <mergeCell ref="ANJ8:ANK12"/>
    <mergeCell ref="ANL8:ANW8"/>
    <mergeCell ref="ANX8:AOI8"/>
    <mergeCell ref="AOJ8:AOY8"/>
    <mergeCell ref="AOZ8:APD8"/>
    <mergeCell ref="APE8:APH12"/>
    <mergeCell ref="ANL9:ANQ9"/>
    <mergeCell ref="ANR9:ANW9"/>
    <mergeCell ref="ANX9:AOC9"/>
    <mergeCell ref="AOD9:AOI9"/>
    <mergeCell ref="AOJ9:AOQ9"/>
    <mergeCell ref="AOR9:AOY9"/>
    <mergeCell ref="AOZ9:APD9"/>
    <mergeCell ref="ANL10:ANN12"/>
    <mergeCell ref="ANO10:ANQ12"/>
    <mergeCell ref="ANR10:ANT12"/>
    <mergeCell ref="ANU10:ANW12"/>
    <mergeCell ref="ANX10:ANZ12"/>
    <mergeCell ref="AOA10:AOC12"/>
    <mergeCell ref="ALE43:ALF43"/>
    <mergeCell ref="ALG43:ALH43"/>
    <mergeCell ref="ALI43:ALK43"/>
    <mergeCell ref="ALL43:ALN43"/>
    <mergeCell ref="ALO43:ALQ43"/>
    <mergeCell ref="ALR43:ALT43"/>
    <mergeCell ref="ALU43:ALW43"/>
    <mergeCell ref="ALX43:ALZ43"/>
    <mergeCell ref="AMA43:AMC43"/>
    <mergeCell ref="AMD43:AMF43"/>
    <mergeCell ref="AMG43:AMI43"/>
    <mergeCell ref="AMK43:AMM43"/>
    <mergeCell ref="AMO43:AMQ43"/>
    <mergeCell ref="AMS43:AMU43"/>
    <mergeCell ref="AMW43:AMX43"/>
    <mergeCell ref="AMY43:ANA43"/>
    <mergeCell ref="ANB43:ANE43"/>
    <mergeCell ref="ALE42:ALF42"/>
    <mergeCell ref="ALG42:ALH42"/>
    <mergeCell ref="ALI42:ALK42"/>
    <mergeCell ref="ALL42:ALN42"/>
    <mergeCell ref="ALO42:ALQ42"/>
    <mergeCell ref="ALC47:ALH47"/>
    <mergeCell ref="ALI47:AMF47"/>
    <mergeCell ref="AMG47:AMN47"/>
    <mergeCell ref="AMO47:AMV47"/>
    <mergeCell ref="AMW47:ANE47"/>
    <mergeCell ref="ALR42:ALT42"/>
    <mergeCell ref="ALU42:ALW42"/>
    <mergeCell ref="ALX42:ALZ42"/>
    <mergeCell ref="AMA42:AMC42"/>
    <mergeCell ref="AMD42:AMF42"/>
    <mergeCell ref="AMG42:AMI42"/>
    <mergeCell ref="AMK42:AMM42"/>
    <mergeCell ref="AMO42:AMQ42"/>
    <mergeCell ref="AMS42:AMU42"/>
    <mergeCell ref="AMW42:AMX42"/>
    <mergeCell ref="AMY42:ANA42"/>
    <mergeCell ref="ANB42:ANE42"/>
    <mergeCell ref="ALE50:ANE50"/>
    <mergeCell ref="ALE45:ALF45"/>
    <mergeCell ref="ALG45:ALH45"/>
    <mergeCell ref="ALI45:ALK45"/>
    <mergeCell ref="ALL45:ALN45"/>
    <mergeCell ref="ALO45:ALQ45"/>
    <mergeCell ref="ALR45:ALT45"/>
    <mergeCell ref="ALU45:ALW45"/>
    <mergeCell ref="ALX45:ALZ45"/>
    <mergeCell ref="AMA45:AMC45"/>
    <mergeCell ref="AMD45:AMF45"/>
    <mergeCell ref="AMG45:AMI45"/>
    <mergeCell ref="AMK45:AMM45"/>
    <mergeCell ref="AMO45:AMQ45"/>
    <mergeCell ref="AMS45:AMU45"/>
    <mergeCell ref="AMW45:AMX45"/>
    <mergeCell ref="AMY45:ANA45"/>
    <mergeCell ref="ANB45:ANE45"/>
    <mergeCell ref="ALE44:ALF44"/>
    <mergeCell ref="ALG44:ALH44"/>
    <mergeCell ref="ALI44:ALK44"/>
    <mergeCell ref="ALL44:ALN44"/>
    <mergeCell ref="ALO44:ALQ44"/>
    <mergeCell ref="ALR44:ALT44"/>
    <mergeCell ref="ALU44:ALW44"/>
    <mergeCell ref="ALX44:ALZ44"/>
    <mergeCell ref="AMA44:AMC44"/>
    <mergeCell ref="AMD44:AMF44"/>
    <mergeCell ref="AMG44:AMI44"/>
    <mergeCell ref="AMK44:AMM44"/>
    <mergeCell ref="AMO44:AMQ44"/>
    <mergeCell ref="AMS44:AMU44"/>
    <mergeCell ref="AMW44:AMX44"/>
    <mergeCell ref="AMY44:ANA44"/>
    <mergeCell ref="ANB44:ANE44"/>
    <mergeCell ref="ALC46:ALH46"/>
    <mergeCell ref="ALI46:ALN46"/>
    <mergeCell ref="ALO46:ALT46"/>
    <mergeCell ref="ALU46:ALZ46"/>
    <mergeCell ref="AMA46:AMF46"/>
    <mergeCell ref="AMG46:AMN46"/>
    <mergeCell ref="AMO46:AMV46"/>
    <mergeCell ref="AMW46:AMX46"/>
    <mergeCell ref="AMY46:ANA46"/>
    <mergeCell ref="ANB46:ANE46"/>
    <mergeCell ref="ALE41:ALF41"/>
    <mergeCell ref="ALG41:ALH41"/>
    <mergeCell ref="ALI41:ALK41"/>
    <mergeCell ref="ALL41:ALN41"/>
    <mergeCell ref="ALO41:ALQ41"/>
    <mergeCell ref="ALR41:ALT41"/>
    <mergeCell ref="ALU41:ALW41"/>
    <mergeCell ref="ALX41:ALZ41"/>
    <mergeCell ref="AMA41:AMC41"/>
    <mergeCell ref="AMD41:AMF41"/>
    <mergeCell ref="AMG41:AMI41"/>
    <mergeCell ref="AMK41:AMM41"/>
    <mergeCell ref="AMO41:AMQ41"/>
    <mergeCell ref="AMS41:AMU41"/>
    <mergeCell ref="AMW41:AMX41"/>
    <mergeCell ref="AMY41:ANA41"/>
    <mergeCell ref="ANB41:ANE41"/>
    <mergeCell ref="ALE40:ALF40"/>
    <mergeCell ref="ALG40:ALH40"/>
    <mergeCell ref="ALI40:ALK40"/>
    <mergeCell ref="ALL40:ALN40"/>
    <mergeCell ref="ALO40:ALQ40"/>
    <mergeCell ref="ALR40:ALT40"/>
    <mergeCell ref="ALU40:ALW40"/>
    <mergeCell ref="ALX40:ALZ40"/>
    <mergeCell ref="AMA40:AMC40"/>
    <mergeCell ref="AMD40:AMF40"/>
    <mergeCell ref="AMG40:AMI40"/>
    <mergeCell ref="AMK40:AMM40"/>
    <mergeCell ref="AMO40:AMQ40"/>
    <mergeCell ref="AMS40:AMU40"/>
    <mergeCell ref="AMW40:AMX40"/>
    <mergeCell ref="AMY40:ANA40"/>
    <mergeCell ref="ANB40:ANE40"/>
    <mergeCell ref="ALE39:ALF39"/>
    <mergeCell ref="ALG39:ALH39"/>
    <mergeCell ref="ALI39:ALK39"/>
    <mergeCell ref="ALL39:ALN39"/>
    <mergeCell ref="ALO39:ALQ39"/>
    <mergeCell ref="ALR39:ALT39"/>
    <mergeCell ref="ALU39:ALW39"/>
    <mergeCell ref="ALX39:ALZ39"/>
    <mergeCell ref="AMA39:AMC39"/>
    <mergeCell ref="AMD39:AMF39"/>
    <mergeCell ref="AMG39:AMI39"/>
    <mergeCell ref="AMK39:AMM39"/>
    <mergeCell ref="AMO39:AMQ39"/>
    <mergeCell ref="AMS39:AMU39"/>
    <mergeCell ref="AMW39:AMX39"/>
    <mergeCell ref="AMY39:ANA39"/>
    <mergeCell ref="ANB39:ANE39"/>
    <mergeCell ref="ALE38:ALF38"/>
    <mergeCell ref="ALG38:ALH38"/>
    <mergeCell ref="ALI38:ALK38"/>
    <mergeCell ref="ALL38:ALN38"/>
    <mergeCell ref="ALO38:ALQ38"/>
    <mergeCell ref="ALR38:ALT38"/>
    <mergeCell ref="ALU38:ALW38"/>
    <mergeCell ref="ALX38:ALZ38"/>
    <mergeCell ref="AMA38:AMC38"/>
    <mergeCell ref="AMD38:AMF38"/>
    <mergeCell ref="AMG38:AMI38"/>
    <mergeCell ref="AMK38:AMM38"/>
    <mergeCell ref="AMO38:AMQ38"/>
    <mergeCell ref="AMS38:AMU38"/>
    <mergeCell ref="AMW38:AMX38"/>
    <mergeCell ref="AMY38:ANA38"/>
    <mergeCell ref="ANB38:ANE38"/>
    <mergeCell ref="ALE37:ALF37"/>
    <mergeCell ref="ALG37:ALH37"/>
    <mergeCell ref="ALI37:ALK37"/>
    <mergeCell ref="ALL37:ALN37"/>
    <mergeCell ref="ALO37:ALQ37"/>
    <mergeCell ref="ALR37:ALT37"/>
    <mergeCell ref="ALU37:ALW37"/>
    <mergeCell ref="ALX37:ALZ37"/>
    <mergeCell ref="AMA37:AMC37"/>
    <mergeCell ref="AMD37:AMF37"/>
    <mergeCell ref="AMG37:AMI37"/>
    <mergeCell ref="AMK37:AMM37"/>
    <mergeCell ref="AMO37:AMQ37"/>
    <mergeCell ref="AMS37:AMU37"/>
    <mergeCell ref="AMW37:AMX37"/>
    <mergeCell ref="AMY37:ANA37"/>
    <mergeCell ref="ANB37:ANE37"/>
    <mergeCell ref="ALE36:ALF36"/>
    <mergeCell ref="ALG36:ALH36"/>
    <mergeCell ref="ALI36:ALK36"/>
    <mergeCell ref="ALL36:ALN36"/>
    <mergeCell ref="ALO36:ALQ36"/>
    <mergeCell ref="ALR36:ALT36"/>
    <mergeCell ref="ALU36:ALW36"/>
    <mergeCell ref="ALX36:ALZ36"/>
    <mergeCell ref="AMA36:AMC36"/>
    <mergeCell ref="AMD36:AMF36"/>
    <mergeCell ref="AMG36:AMI36"/>
    <mergeCell ref="AMK36:AMM36"/>
    <mergeCell ref="AMO36:AMQ36"/>
    <mergeCell ref="AMS36:AMU36"/>
    <mergeCell ref="AMW36:AMX36"/>
    <mergeCell ref="AMY36:ANA36"/>
    <mergeCell ref="ANB36:ANE36"/>
    <mergeCell ref="ALE35:ALF35"/>
    <mergeCell ref="ALG35:ALH35"/>
    <mergeCell ref="ALI35:ALK35"/>
    <mergeCell ref="ALL35:ALN35"/>
    <mergeCell ref="ALO35:ALQ35"/>
    <mergeCell ref="ALR35:ALT35"/>
    <mergeCell ref="ALU35:ALW35"/>
    <mergeCell ref="ALX35:ALZ35"/>
    <mergeCell ref="AMA35:AMC35"/>
    <mergeCell ref="AMD35:AMF35"/>
    <mergeCell ref="AMG35:AMI35"/>
    <mergeCell ref="AMK35:AMM35"/>
    <mergeCell ref="AMO35:AMQ35"/>
    <mergeCell ref="AMS35:AMU35"/>
    <mergeCell ref="AMW35:AMX35"/>
    <mergeCell ref="AMY35:ANA35"/>
    <mergeCell ref="ANB35:ANE35"/>
    <mergeCell ref="ALE34:ALF34"/>
    <mergeCell ref="ALG34:ALH34"/>
    <mergeCell ref="ALI34:ALK34"/>
    <mergeCell ref="ALL34:ALN34"/>
    <mergeCell ref="ALO34:ALQ34"/>
    <mergeCell ref="ALR34:ALT34"/>
    <mergeCell ref="ALU34:ALW34"/>
    <mergeCell ref="ALX34:ALZ34"/>
    <mergeCell ref="AMA34:AMC34"/>
    <mergeCell ref="AMD34:AMF34"/>
    <mergeCell ref="AMG34:AMI34"/>
    <mergeCell ref="AMK34:AMM34"/>
    <mergeCell ref="AMO34:AMQ34"/>
    <mergeCell ref="AMS34:AMU34"/>
    <mergeCell ref="AMW34:AMX34"/>
    <mergeCell ref="AMY34:ANA34"/>
    <mergeCell ref="ANB34:ANE34"/>
    <mergeCell ref="ALE33:ALF33"/>
    <mergeCell ref="ALG33:ALH33"/>
    <mergeCell ref="ALI33:ALK33"/>
    <mergeCell ref="ALL33:ALN33"/>
    <mergeCell ref="ALO33:ALQ33"/>
    <mergeCell ref="ALR33:ALT33"/>
    <mergeCell ref="ALU33:ALW33"/>
    <mergeCell ref="ALX33:ALZ33"/>
    <mergeCell ref="AMA33:AMC33"/>
    <mergeCell ref="AMD33:AMF33"/>
    <mergeCell ref="AMG33:AMI33"/>
    <mergeCell ref="AMK33:AMM33"/>
    <mergeCell ref="AMO33:AMQ33"/>
    <mergeCell ref="AMS33:AMU33"/>
    <mergeCell ref="AMW33:AMX33"/>
    <mergeCell ref="AMY33:ANA33"/>
    <mergeCell ref="ANB33:ANE33"/>
    <mergeCell ref="ALE32:ALF32"/>
    <mergeCell ref="ALG32:ALH32"/>
    <mergeCell ref="ALI32:ALK32"/>
    <mergeCell ref="ALL32:ALN32"/>
    <mergeCell ref="ALO32:ALQ32"/>
    <mergeCell ref="ALR32:ALT32"/>
    <mergeCell ref="ALU32:ALW32"/>
    <mergeCell ref="ALX32:ALZ32"/>
    <mergeCell ref="AMA32:AMC32"/>
    <mergeCell ref="AMD32:AMF32"/>
    <mergeCell ref="AMG32:AMI32"/>
    <mergeCell ref="AMK32:AMM32"/>
    <mergeCell ref="AMO32:AMQ32"/>
    <mergeCell ref="AMS32:AMU32"/>
    <mergeCell ref="AMW32:AMX32"/>
    <mergeCell ref="AMY32:ANA32"/>
    <mergeCell ref="ANB32:ANE32"/>
    <mergeCell ref="ALE31:ALF31"/>
    <mergeCell ref="ALG31:ALH31"/>
    <mergeCell ref="ALI31:ALK31"/>
    <mergeCell ref="ALL31:ALN31"/>
    <mergeCell ref="ALO31:ALQ31"/>
    <mergeCell ref="ALR31:ALT31"/>
    <mergeCell ref="ALU31:ALW31"/>
    <mergeCell ref="ALX31:ALZ31"/>
    <mergeCell ref="AMA31:AMC31"/>
    <mergeCell ref="AMD31:AMF31"/>
    <mergeCell ref="AMG31:AMI31"/>
    <mergeCell ref="AMK31:AMM31"/>
    <mergeCell ref="AMO31:AMQ31"/>
    <mergeCell ref="AMS31:AMU31"/>
    <mergeCell ref="AMW31:AMX31"/>
    <mergeCell ref="AMY31:ANA31"/>
    <mergeCell ref="ANB31:ANE31"/>
    <mergeCell ref="ALE30:ALF30"/>
    <mergeCell ref="ALG30:ALH30"/>
    <mergeCell ref="ALI30:ALK30"/>
    <mergeCell ref="ALL30:ALN30"/>
    <mergeCell ref="ALO30:ALQ30"/>
    <mergeCell ref="ALR30:ALT30"/>
    <mergeCell ref="ALU30:ALW30"/>
    <mergeCell ref="ALX30:ALZ30"/>
    <mergeCell ref="AMA30:AMC30"/>
    <mergeCell ref="AMD30:AMF30"/>
    <mergeCell ref="AMG30:AMI30"/>
    <mergeCell ref="AMK30:AMM30"/>
    <mergeCell ref="AMO30:AMQ30"/>
    <mergeCell ref="AMS30:AMU30"/>
    <mergeCell ref="AMW30:AMX30"/>
    <mergeCell ref="AMY30:ANA30"/>
    <mergeCell ref="ANB30:ANE30"/>
    <mergeCell ref="ALE29:ALF29"/>
    <mergeCell ref="ALG29:ALH29"/>
    <mergeCell ref="ALI29:ALK29"/>
    <mergeCell ref="ALL29:ALN29"/>
    <mergeCell ref="ALO29:ALQ29"/>
    <mergeCell ref="ALR29:ALT29"/>
    <mergeCell ref="ALU29:ALW29"/>
    <mergeCell ref="ALX29:ALZ29"/>
    <mergeCell ref="AMA29:AMC29"/>
    <mergeCell ref="AMD29:AMF29"/>
    <mergeCell ref="AMG29:AMI29"/>
    <mergeCell ref="AMK29:AMM29"/>
    <mergeCell ref="AMO29:AMQ29"/>
    <mergeCell ref="AMS29:AMU29"/>
    <mergeCell ref="AMW29:AMX29"/>
    <mergeCell ref="AMY29:ANA29"/>
    <mergeCell ref="ANB29:ANE29"/>
    <mergeCell ref="ALE28:ALF28"/>
    <mergeCell ref="ALG28:ALH28"/>
    <mergeCell ref="ALI28:ALK28"/>
    <mergeCell ref="ALL28:ALN28"/>
    <mergeCell ref="ALO28:ALQ28"/>
    <mergeCell ref="ALR28:ALT28"/>
    <mergeCell ref="ALU28:ALW28"/>
    <mergeCell ref="ALX28:ALZ28"/>
    <mergeCell ref="AMA28:AMC28"/>
    <mergeCell ref="AMD28:AMF28"/>
    <mergeCell ref="AMG28:AMI28"/>
    <mergeCell ref="AMK28:AMM28"/>
    <mergeCell ref="AMO28:AMQ28"/>
    <mergeCell ref="AMS28:AMU28"/>
    <mergeCell ref="AMW28:AMX28"/>
    <mergeCell ref="AMY28:ANA28"/>
    <mergeCell ref="ANB28:ANE28"/>
    <mergeCell ref="ALE27:ALF27"/>
    <mergeCell ref="ALG27:ALH27"/>
    <mergeCell ref="ALI27:ALK27"/>
    <mergeCell ref="ALL27:ALN27"/>
    <mergeCell ref="ALO27:ALQ27"/>
    <mergeCell ref="ALR27:ALT27"/>
    <mergeCell ref="ALU27:ALW27"/>
    <mergeCell ref="ALX27:ALZ27"/>
    <mergeCell ref="AMA27:AMC27"/>
    <mergeCell ref="AMD27:AMF27"/>
    <mergeCell ref="AMG27:AMI27"/>
    <mergeCell ref="AMK27:AMM27"/>
    <mergeCell ref="AMO27:AMQ27"/>
    <mergeCell ref="AMS27:AMU27"/>
    <mergeCell ref="AMW27:AMX27"/>
    <mergeCell ref="AMY27:ANA27"/>
    <mergeCell ref="ANB27:ANE27"/>
    <mergeCell ref="ALE26:ALF26"/>
    <mergeCell ref="ALG26:ALH26"/>
    <mergeCell ref="ALI26:ALK26"/>
    <mergeCell ref="ALL26:ALN26"/>
    <mergeCell ref="ALO26:ALQ26"/>
    <mergeCell ref="ALR26:ALT26"/>
    <mergeCell ref="ALU26:ALW26"/>
    <mergeCell ref="ALX26:ALZ26"/>
    <mergeCell ref="AMA26:AMC26"/>
    <mergeCell ref="AMD26:AMF26"/>
    <mergeCell ref="AMG26:AMI26"/>
    <mergeCell ref="AMK26:AMM26"/>
    <mergeCell ref="AMO26:AMQ26"/>
    <mergeCell ref="AMS26:AMU26"/>
    <mergeCell ref="AMW26:AMX26"/>
    <mergeCell ref="AMY26:ANA26"/>
    <mergeCell ref="ANB26:ANE26"/>
    <mergeCell ref="ALE25:ALF25"/>
    <mergeCell ref="ALG25:ALH25"/>
    <mergeCell ref="ALI25:ALK25"/>
    <mergeCell ref="ALL25:ALN25"/>
    <mergeCell ref="ALO25:ALQ25"/>
    <mergeCell ref="ALR25:ALT25"/>
    <mergeCell ref="ALU25:ALW25"/>
    <mergeCell ref="ALX25:ALZ25"/>
    <mergeCell ref="AMA25:AMC25"/>
    <mergeCell ref="AMD25:AMF25"/>
    <mergeCell ref="AMG25:AMI25"/>
    <mergeCell ref="AMK25:AMM25"/>
    <mergeCell ref="AMO25:AMQ25"/>
    <mergeCell ref="AMS25:AMU25"/>
    <mergeCell ref="AMW25:AMX25"/>
    <mergeCell ref="AMY25:ANA25"/>
    <mergeCell ref="ANB25:ANE25"/>
    <mergeCell ref="ALE24:ALF24"/>
    <mergeCell ref="ALG24:ALH24"/>
    <mergeCell ref="ALI24:ALK24"/>
    <mergeCell ref="ALL24:ALN24"/>
    <mergeCell ref="ALO24:ALQ24"/>
    <mergeCell ref="ALR24:ALT24"/>
    <mergeCell ref="ALU24:ALW24"/>
    <mergeCell ref="ALX24:ALZ24"/>
    <mergeCell ref="AMA24:AMC24"/>
    <mergeCell ref="AMD24:AMF24"/>
    <mergeCell ref="AMG24:AMI24"/>
    <mergeCell ref="AMK24:AMM24"/>
    <mergeCell ref="AMO24:AMQ24"/>
    <mergeCell ref="AMS24:AMU24"/>
    <mergeCell ref="AMW24:AMX24"/>
    <mergeCell ref="AMY24:ANA24"/>
    <mergeCell ref="ANB24:ANE24"/>
    <mergeCell ref="ALE23:ALF23"/>
    <mergeCell ref="ALG23:ALH23"/>
    <mergeCell ref="ALI23:ALK23"/>
    <mergeCell ref="ALL23:ALN23"/>
    <mergeCell ref="ALO23:ALQ23"/>
    <mergeCell ref="ALR23:ALT23"/>
    <mergeCell ref="ALU23:ALW23"/>
    <mergeCell ref="ALX23:ALZ23"/>
    <mergeCell ref="AMA23:AMC23"/>
    <mergeCell ref="AMD23:AMF23"/>
    <mergeCell ref="AMG23:AMI23"/>
    <mergeCell ref="AMK23:AMM23"/>
    <mergeCell ref="AMO23:AMQ23"/>
    <mergeCell ref="AMS23:AMU23"/>
    <mergeCell ref="AMW23:AMX23"/>
    <mergeCell ref="AMY23:ANA23"/>
    <mergeCell ref="ANB23:ANE23"/>
    <mergeCell ref="ALE22:ALF22"/>
    <mergeCell ref="ALG22:ALH22"/>
    <mergeCell ref="ALI22:ALK22"/>
    <mergeCell ref="ALL22:ALN22"/>
    <mergeCell ref="ALO22:ALQ22"/>
    <mergeCell ref="ALR22:ALT22"/>
    <mergeCell ref="ALU22:ALW22"/>
    <mergeCell ref="ALX22:ALZ22"/>
    <mergeCell ref="AMA22:AMC22"/>
    <mergeCell ref="AMD22:AMF22"/>
    <mergeCell ref="AMG22:AMI22"/>
    <mergeCell ref="AMK22:AMM22"/>
    <mergeCell ref="AMO22:AMQ22"/>
    <mergeCell ref="AMS22:AMU22"/>
    <mergeCell ref="AMW22:AMX22"/>
    <mergeCell ref="AMY22:ANA22"/>
    <mergeCell ref="ANB22:ANE22"/>
    <mergeCell ref="ALE21:ALF21"/>
    <mergeCell ref="ALG21:ALH21"/>
    <mergeCell ref="ALI21:ALK21"/>
    <mergeCell ref="ALL21:ALN21"/>
    <mergeCell ref="ALO21:ALQ21"/>
    <mergeCell ref="ALR21:ALT21"/>
    <mergeCell ref="ALU21:ALW21"/>
    <mergeCell ref="ALX21:ALZ21"/>
    <mergeCell ref="AMA21:AMC21"/>
    <mergeCell ref="AMD21:AMF21"/>
    <mergeCell ref="AMG21:AMI21"/>
    <mergeCell ref="AMK21:AMM21"/>
    <mergeCell ref="AMO21:AMQ21"/>
    <mergeCell ref="AMS21:AMU21"/>
    <mergeCell ref="AMW21:AMX21"/>
    <mergeCell ref="AMY21:ANA21"/>
    <mergeCell ref="ANB21:ANE21"/>
    <mergeCell ref="ALE20:ALF20"/>
    <mergeCell ref="ALG20:ALH20"/>
    <mergeCell ref="ALI20:ALK20"/>
    <mergeCell ref="ALL20:ALN20"/>
    <mergeCell ref="ALO20:ALQ20"/>
    <mergeCell ref="ALR20:ALT20"/>
    <mergeCell ref="ALU20:ALW20"/>
    <mergeCell ref="ALX20:ALZ20"/>
    <mergeCell ref="AMA20:AMC20"/>
    <mergeCell ref="AMD20:AMF20"/>
    <mergeCell ref="AMG20:AMI20"/>
    <mergeCell ref="AMK20:AMM20"/>
    <mergeCell ref="AMO20:AMQ20"/>
    <mergeCell ref="AMS20:AMU20"/>
    <mergeCell ref="AMW20:AMX20"/>
    <mergeCell ref="AMY20:ANA20"/>
    <mergeCell ref="ANB20:ANE20"/>
    <mergeCell ref="ALE19:ALF19"/>
    <mergeCell ref="ALG19:ALH19"/>
    <mergeCell ref="ALI19:ALK19"/>
    <mergeCell ref="ALL19:ALN19"/>
    <mergeCell ref="ALO19:ALQ19"/>
    <mergeCell ref="ALR19:ALT19"/>
    <mergeCell ref="ALU19:ALW19"/>
    <mergeCell ref="ALX19:ALZ19"/>
    <mergeCell ref="AMA19:AMC19"/>
    <mergeCell ref="AMD19:AMF19"/>
    <mergeCell ref="AMG19:AMI19"/>
    <mergeCell ref="AMK19:AMM19"/>
    <mergeCell ref="AMO19:AMQ19"/>
    <mergeCell ref="AMS19:AMU19"/>
    <mergeCell ref="AMW19:AMX19"/>
    <mergeCell ref="AMY19:ANA19"/>
    <mergeCell ref="ANB19:ANE19"/>
    <mergeCell ref="ALE18:ALF18"/>
    <mergeCell ref="ALG18:ALH18"/>
    <mergeCell ref="ALI18:ALK18"/>
    <mergeCell ref="ALL18:ALN18"/>
    <mergeCell ref="ALO18:ALQ18"/>
    <mergeCell ref="ALR18:ALT18"/>
    <mergeCell ref="ALU18:ALW18"/>
    <mergeCell ref="ALX18:ALZ18"/>
    <mergeCell ref="AMA18:AMC18"/>
    <mergeCell ref="AMD18:AMF18"/>
    <mergeCell ref="AMG18:AMI18"/>
    <mergeCell ref="AMK18:AMM18"/>
    <mergeCell ref="AMO18:AMQ18"/>
    <mergeCell ref="AMS18:AMU18"/>
    <mergeCell ref="AMW18:AMX18"/>
    <mergeCell ref="AMY18:ANA18"/>
    <mergeCell ref="ANB18:ANE18"/>
    <mergeCell ref="ALE17:ALF17"/>
    <mergeCell ref="ALG17:ALH17"/>
    <mergeCell ref="ALI17:ALK17"/>
    <mergeCell ref="ALL17:ALN17"/>
    <mergeCell ref="ALO17:ALQ17"/>
    <mergeCell ref="ALR17:ALT17"/>
    <mergeCell ref="ALU17:ALW17"/>
    <mergeCell ref="ALX17:ALZ17"/>
    <mergeCell ref="AMA17:AMC17"/>
    <mergeCell ref="AMD17:AMF17"/>
    <mergeCell ref="AMG17:AMI17"/>
    <mergeCell ref="AMK17:AMM17"/>
    <mergeCell ref="AMO17:AMQ17"/>
    <mergeCell ref="AMS17:AMU17"/>
    <mergeCell ref="AMW17:AMX17"/>
    <mergeCell ref="AMY17:ANA17"/>
    <mergeCell ref="ANB17:ANE17"/>
    <mergeCell ref="ALE16:ALF16"/>
    <mergeCell ref="ALG16:ALH16"/>
    <mergeCell ref="ALI16:ALK16"/>
    <mergeCell ref="ALL16:ALN16"/>
    <mergeCell ref="ALO16:ALQ16"/>
    <mergeCell ref="ALR16:ALT16"/>
    <mergeCell ref="ALU16:ALW16"/>
    <mergeCell ref="ALX16:ALZ16"/>
    <mergeCell ref="AMA16:AMC16"/>
    <mergeCell ref="AMD16:AMF16"/>
    <mergeCell ref="AMG16:AMI16"/>
    <mergeCell ref="AMK16:AMM16"/>
    <mergeCell ref="AMO16:AMQ16"/>
    <mergeCell ref="AMS16:AMU16"/>
    <mergeCell ref="AMW16:AMX16"/>
    <mergeCell ref="AMY16:ANA16"/>
    <mergeCell ref="ANB16:ANE16"/>
    <mergeCell ref="ANB13:ANE13"/>
    <mergeCell ref="ALE15:ALF15"/>
    <mergeCell ref="ALG15:ALH15"/>
    <mergeCell ref="ALI15:ALK15"/>
    <mergeCell ref="ALL15:ALN15"/>
    <mergeCell ref="ALO15:ALQ15"/>
    <mergeCell ref="ALR15:ALT15"/>
    <mergeCell ref="ALU15:ALW15"/>
    <mergeCell ref="ALX15:ALZ15"/>
    <mergeCell ref="AMA15:AMC15"/>
    <mergeCell ref="AMD15:AMF15"/>
    <mergeCell ref="AMG15:AMI15"/>
    <mergeCell ref="AMK15:AMM15"/>
    <mergeCell ref="AMO15:AMQ15"/>
    <mergeCell ref="AMS15:AMU15"/>
    <mergeCell ref="AMW15:AMX15"/>
    <mergeCell ref="AMY15:ANA15"/>
    <mergeCell ref="ANB15:ANE15"/>
    <mergeCell ref="AMA10:AMC12"/>
    <mergeCell ref="AMD10:AMF12"/>
    <mergeCell ref="AMG10:AMI12"/>
    <mergeCell ref="AMJ10:AMJ13"/>
    <mergeCell ref="AMK10:AMM12"/>
    <mergeCell ref="AMN10:AMN13"/>
    <mergeCell ref="AMO10:AMQ12"/>
    <mergeCell ref="AMR10:AMR13"/>
    <mergeCell ref="AMS10:AMU12"/>
    <mergeCell ref="AMV10:AMV13"/>
    <mergeCell ref="AMW10:AMX12"/>
    <mergeCell ref="AMY10:ANA12"/>
    <mergeCell ref="ALE13:ALF13"/>
    <mergeCell ref="ALG13:ALH13"/>
    <mergeCell ref="AMG13:AMI13"/>
    <mergeCell ref="AMK13:AMM13"/>
    <mergeCell ref="AMO13:AMQ13"/>
    <mergeCell ref="AMS13:AMU13"/>
    <mergeCell ref="AMW13:AMX13"/>
    <mergeCell ref="AMY13:ANA13"/>
    <mergeCell ref="AMQ3:AMS3"/>
    <mergeCell ref="AMT3:ANE3"/>
    <mergeCell ref="ALD4:ALF5"/>
    <mergeCell ref="ALG4:AML5"/>
    <mergeCell ref="AMN4:AMS5"/>
    <mergeCell ref="AMT4:AMW5"/>
    <mergeCell ref="AMY4:ANB5"/>
    <mergeCell ref="ANC4:AND5"/>
    <mergeCell ref="ANE4:ANE5"/>
    <mergeCell ref="ALC7:ANE7"/>
    <mergeCell ref="ALC8:ALC12"/>
    <mergeCell ref="ALD8:ALD12"/>
    <mergeCell ref="ALE8:ALF12"/>
    <mergeCell ref="ALG8:ALH12"/>
    <mergeCell ref="ALI8:ALT8"/>
    <mergeCell ref="ALU8:AMF8"/>
    <mergeCell ref="AMG8:AMV8"/>
    <mergeCell ref="AMW8:ANA8"/>
    <mergeCell ref="ANB8:ANE12"/>
    <mergeCell ref="ALI9:ALN9"/>
    <mergeCell ref="ALO9:ALT9"/>
    <mergeCell ref="ALU9:ALZ9"/>
    <mergeCell ref="AMA9:AMF9"/>
    <mergeCell ref="AMG9:AMN9"/>
    <mergeCell ref="AMO9:AMV9"/>
    <mergeCell ref="AMW9:ANA9"/>
    <mergeCell ref="ALI10:ALK12"/>
    <mergeCell ref="ALL10:ALN12"/>
    <mergeCell ref="ALO10:ALQ12"/>
    <mergeCell ref="ALR10:ALT12"/>
    <mergeCell ref="ALU10:ALW12"/>
    <mergeCell ref="ALX10:ALZ12"/>
    <mergeCell ref="AIZ46:AJE46"/>
    <mergeCell ref="AJF46:AJK46"/>
    <mergeCell ref="AJL46:AJQ46"/>
    <mergeCell ref="AJR46:AJW46"/>
    <mergeCell ref="AJX46:AKC46"/>
    <mergeCell ref="AKD46:AKK46"/>
    <mergeCell ref="AKL46:AKS46"/>
    <mergeCell ref="AKT46:AKU46"/>
    <mergeCell ref="AKV46:AKX46"/>
    <mergeCell ref="AKY46:ALB46"/>
    <mergeCell ref="AJB43:AJC43"/>
    <mergeCell ref="AJD43:AJE43"/>
    <mergeCell ref="AJF43:AJH43"/>
    <mergeCell ref="AJI43:AJK43"/>
    <mergeCell ref="AJL43:AJN43"/>
    <mergeCell ref="AJO43:AJQ43"/>
    <mergeCell ref="AJR43:AJT43"/>
    <mergeCell ref="AJU43:AJW43"/>
    <mergeCell ref="AJX43:AJZ43"/>
    <mergeCell ref="AKA43:AKC43"/>
    <mergeCell ref="AKD43:AKF43"/>
    <mergeCell ref="AKH43:AKJ43"/>
    <mergeCell ref="AKL43:AKN43"/>
    <mergeCell ref="AKP43:AKR43"/>
    <mergeCell ref="AKT43:AKU43"/>
    <mergeCell ref="AKV43:AKX43"/>
    <mergeCell ref="AKY43:ALB43"/>
    <mergeCell ref="AJB42:AJC42"/>
    <mergeCell ref="AJD42:AJE42"/>
    <mergeCell ref="AJF42:AJH42"/>
    <mergeCell ref="AJI42:AJK42"/>
    <mergeCell ref="AJL42:AJN42"/>
    <mergeCell ref="AIZ47:AJE47"/>
    <mergeCell ref="AJF47:AKC47"/>
    <mergeCell ref="AKD47:AKK47"/>
    <mergeCell ref="AKL47:AKS47"/>
    <mergeCell ref="AKT47:ALB47"/>
    <mergeCell ref="AJB50:ALB50"/>
    <mergeCell ref="AJB45:AJC45"/>
    <mergeCell ref="AJD45:AJE45"/>
    <mergeCell ref="AJF45:AJH45"/>
    <mergeCell ref="AJI45:AJK45"/>
    <mergeCell ref="AJL45:AJN45"/>
    <mergeCell ref="AJO45:AJQ45"/>
    <mergeCell ref="AJR45:AJT45"/>
    <mergeCell ref="AJU45:AJW45"/>
    <mergeCell ref="AJX45:AJZ45"/>
    <mergeCell ref="AKA45:AKC45"/>
    <mergeCell ref="AKD45:AKF45"/>
    <mergeCell ref="AKH45:AKJ45"/>
    <mergeCell ref="AKL45:AKN45"/>
    <mergeCell ref="AKP45:AKR45"/>
    <mergeCell ref="AKT45:AKU45"/>
    <mergeCell ref="AKV45:AKX45"/>
    <mergeCell ref="AKY45:ALB45"/>
    <mergeCell ref="AJB44:AJC44"/>
    <mergeCell ref="AJD44:AJE44"/>
    <mergeCell ref="AJF44:AJH44"/>
    <mergeCell ref="AJI44:AJK44"/>
    <mergeCell ref="AJL44:AJN44"/>
    <mergeCell ref="AJO44:AJQ44"/>
    <mergeCell ref="AJR44:AJT44"/>
    <mergeCell ref="AJU44:AJW44"/>
    <mergeCell ref="AJX44:AJZ44"/>
    <mergeCell ref="AKA44:AKC44"/>
    <mergeCell ref="AKD44:AKF44"/>
    <mergeCell ref="AKH44:AKJ44"/>
    <mergeCell ref="AKL44:AKN44"/>
    <mergeCell ref="AKP44:AKR44"/>
    <mergeCell ref="AKT44:AKU44"/>
    <mergeCell ref="AKV44:AKX44"/>
    <mergeCell ref="AKY44:ALB44"/>
    <mergeCell ref="AJO42:AJQ42"/>
    <mergeCell ref="AJR42:AJT42"/>
    <mergeCell ref="AJU42:AJW42"/>
    <mergeCell ref="AJX42:AJZ42"/>
    <mergeCell ref="AKA42:AKC42"/>
    <mergeCell ref="AKD42:AKF42"/>
    <mergeCell ref="AKH42:AKJ42"/>
    <mergeCell ref="AKL42:AKN42"/>
    <mergeCell ref="AKP42:AKR42"/>
    <mergeCell ref="AKT42:AKU42"/>
    <mergeCell ref="AKV42:AKX42"/>
    <mergeCell ref="AKY42:ALB42"/>
    <mergeCell ref="AJB41:AJC41"/>
    <mergeCell ref="AJD41:AJE41"/>
    <mergeCell ref="AJF41:AJH41"/>
    <mergeCell ref="AJI41:AJK41"/>
    <mergeCell ref="AJL41:AJN41"/>
    <mergeCell ref="AJO41:AJQ41"/>
    <mergeCell ref="AJR41:AJT41"/>
    <mergeCell ref="AJU41:AJW41"/>
    <mergeCell ref="AJX41:AJZ41"/>
    <mergeCell ref="AKA41:AKC41"/>
    <mergeCell ref="AKD41:AKF41"/>
    <mergeCell ref="AKH41:AKJ41"/>
    <mergeCell ref="AKL41:AKN41"/>
    <mergeCell ref="AKP41:AKR41"/>
    <mergeCell ref="AKT41:AKU41"/>
    <mergeCell ref="AKV41:AKX41"/>
    <mergeCell ref="AKY41:ALB41"/>
    <mergeCell ref="AJB40:AJC40"/>
    <mergeCell ref="AJD40:AJE40"/>
    <mergeCell ref="AJF40:AJH40"/>
    <mergeCell ref="AJI40:AJK40"/>
    <mergeCell ref="AJL40:AJN40"/>
    <mergeCell ref="AJO40:AJQ40"/>
    <mergeCell ref="AJR40:AJT40"/>
    <mergeCell ref="AJU40:AJW40"/>
    <mergeCell ref="AJX40:AJZ40"/>
    <mergeCell ref="AKA40:AKC40"/>
    <mergeCell ref="AKD40:AKF40"/>
    <mergeCell ref="AKH40:AKJ40"/>
    <mergeCell ref="AKL40:AKN40"/>
    <mergeCell ref="AKP40:AKR40"/>
    <mergeCell ref="AKT40:AKU40"/>
    <mergeCell ref="AKV40:AKX40"/>
    <mergeCell ref="AKY40:ALB40"/>
    <mergeCell ref="AJB39:AJC39"/>
    <mergeCell ref="AJD39:AJE39"/>
    <mergeCell ref="AJF39:AJH39"/>
    <mergeCell ref="AJI39:AJK39"/>
    <mergeCell ref="AJL39:AJN39"/>
    <mergeCell ref="AJO39:AJQ39"/>
    <mergeCell ref="AJR39:AJT39"/>
    <mergeCell ref="AJU39:AJW39"/>
    <mergeCell ref="AJX39:AJZ39"/>
    <mergeCell ref="AKA39:AKC39"/>
    <mergeCell ref="AKD39:AKF39"/>
    <mergeCell ref="AKH39:AKJ39"/>
    <mergeCell ref="AKL39:AKN39"/>
    <mergeCell ref="AKP39:AKR39"/>
    <mergeCell ref="AKT39:AKU39"/>
    <mergeCell ref="AKV39:AKX39"/>
    <mergeCell ref="AKY39:ALB39"/>
    <mergeCell ref="AJB38:AJC38"/>
    <mergeCell ref="AJD38:AJE38"/>
    <mergeCell ref="AJF38:AJH38"/>
    <mergeCell ref="AJI38:AJK38"/>
    <mergeCell ref="AJL38:AJN38"/>
    <mergeCell ref="AJO38:AJQ38"/>
    <mergeCell ref="AJR38:AJT38"/>
    <mergeCell ref="AJU38:AJW38"/>
    <mergeCell ref="AJX38:AJZ38"/>
    <mergeCell ref="AKA38:AKC38"/>
    <mergeCell ref="AKD38:AKF38"/>
    <mergeCell ref="AKH38:AKJ38"/>
    <mergeCell ref="AKL38:AKN38"/>
    <mergeCell ref="AKP38:AKR38"/>
    <mergeCell ref="AKT38:AKU38"/>
    <mergeCell ref="AKV38:AKX38"/>
    <mergeCell ref="AKY38:ALB38"/>
    <mergeCell ref="AJB37:AJC37"/>
    <mergeCell ref="AJD37:AJE37"/>
    <mergeCell ref="AJF37:AJH37"/>
    <mergeCell ref="AJI37:AJK37"/>
    <mergeCell ref="AJL37:AJN37"/>
    <mergeCell ref="AJO37:AJQ37"/>
    <mergeCell ref="AJR37:AJT37"/>
    <mergeCell ref="AJU37:AJW37"/>
    <mergeCell ref="AJX37:AJZ37"/>
    <mergeCell ref="AKA37:AKC37"/>
    <mergeCell ref="AKD37:AKF37"/>
    <mergeCell ref="AKH37:AKJ37"/>
    <mergeCell ref="AKL37:AKN37"/>
    <mergeCell ref="AKP37:AKR37"/>
    <mergeCell ref="AKT37:AKU37"/>
    <mergeCell ref="AKV37:AKX37"/>
    <mergeCell ref="AKY37:ALB37"/>
    <mergeCell ref="AJB36:AJC36"/>
    <mergeCell ref="AJD36:AJE36"/>
    <mergeCell ref="AJF36:AJH36"/>
    <mergeCell ref="AJI36:AJK36"/>
    <mergeCell ref="AJL36:AJN36"/>
    <mergeCell ref="AJO36:AJQ36"/>
    <mergeCell ref="AJR36:AJT36"/>
    <mergeCell ref="AJU36:AJW36"/>
    <mergeCell ref="AJX36:AJZ36"/>
    <mergeCell ref="AKA36:AKC36"/>
    <mergeCell ref="AKD36:AKF36"/>
    <mergeCell ref="AKH36:AKJ36"/>
    <mergeCell ref="AKL36:AKN36"/>
    <mergeCell ref="AKP36:AKR36"/>
    <mergeCell ref="AKT36:AKU36"/>
    <mergeCell ref="AKV36:AKX36"/>
    <mergeCell ref="AKY36:ALB36"/>
    <mergeCell ref="AJB35:AJC35"/>
    <mergeCell ref="AJD35:AJE35"/>
    <mergeCell ref="AJF35:AJH35"/>
    <mergeCell ref="AJI35:AJK35"/>
    <mergeCell ref="AJL35:AJN35"/>
    <mergeCell ref="AJO35:AJQ35"/>
    <mergeCell ref="AJR35:AJT35"/>
    <mergeCell ref="AJU35:AJW35"/>
    <mergeCell ref="AJX35:AJZ35"/>
    <mergeCell ref="AKA35:AKC35"/>
    <mergeCell ref="AKD35:AKF35"/>
    <mergeCell ref="AKH35:AKJ35"/>
    <mergeCell ref="AKL35:AKN35"/>
    <mergeCell ref="AKP35:AKR35"/>
    <mergeCell ref="AKT35:AKU35"/>
    <mergeCell ref="AKV35:AKX35"/>
    <mergeCell ref="AKY35:ALB35"/>
    <mergeCell ref="AJB34:AJC34"/>
    <mergeCell ref="AJD34:AJE34"/>
    <mergeCell ref="AJF34:AJH34"/>
    <mergeCell ref="AJI34:AJK34"/>
    <mergeCell ref="AJL34:AJN34"/>
    <mergeCell ref="AJO34:AJQ34"/>
    <mergeCell ref="AJR34:AJT34"/>
    <mergeCell ref="AJU34:AJW34"/>
    <mergeCell ref="AJX34:AJZ34"/>
    <mergeCell ref="AKA34:AKC34"/>
    <mergeCell ref="AKD34:AKF34"/>
    <mergeCell ref="AKH34:AKJ34"/>
    <mergeCell ref="AKL34:AKN34"/>
    <mergeCell ref="AKP34:AKR34"/>
    <mergeCell ref="AKT34:AKU34"/>
    <mergeCell ref="AKV34:AKX34"/>
    <mergeCell ref="AKY34:ALB34"/>
    <mergeCell ref="AJB33:AJC33"/>
    <mergeCell ref="AJD33:AJE33"/>
    <mergeCell ref="AJF33:AJH33"/>
    <mergeCell ref="AJI33:AJK33"/>
    <mergeCell ref="AJL33:AJN33"/>
    <mergeCell ref="AJO33:AJQ33"/>
    <mergeCell ref="AJR33:AJT33"/>
    <mergeCell ref="AJU33:AJW33"/>
    <mergeCell ref="AJX33:AJZ33"/>
    <mergeCell ref="AKA33:AKC33"/>
    <mergeCell ref="AKD33:AKF33"/>
    <mergeCell ref="AKH33:AKJ33"/>
    <mergeCell ref="AKL33:AKN33"/>
    <mergeCell ref="AKP33:AKR33"/>
    <mergeCell ref="AKT33:AKU33"/>
    <mergeCell ref="AKV33:AKX33"/>
    <mergeCell ref="AKY33:ALB33"/>
    <mergeCell ref="AJB32:AJC32"/>
    <mergeCell ref="AJD32:AJE32"/>
    <mergeCell ref="AJF32:AJH32"/>
    <mergeCell ref="AJI32:AJK32"/>
    <mergeCell ref="AJL32:AJN32"/>
    <mergeCell ref="AJO32:AJQ32"/>
    <mergeCell ref="AJR32:AJT32"/>
    <mergeCell ref="AJU32:AJW32"/>
    <mergeCell ref="AJX32:AJZ32"/>
    <mergeCell ref="AKA32:AKC32"/>
    <mergeCell ref="AKD32:AKF32"/>
    <mergeCell ref="AKH32:AKJ32"/>
    <mergeCell ref="AKL32:AKN32"/>
    <mergeCell ref="AKP32:AKR32"/>
    <mergeCell ref="AKT32:AKU32"/>
    <mergeCell ref="AKV32:AKX32"/>
    <mergeCell ref="AKY32:ALB32"/>
    <mergeCell ref="AJB31:AJC31"/>
    <mergeCell ref="AJD31:AJE31"/>
    <mergeCell ref="AJF31:AJH31"/>
    <mergeCell ref="AJI31:AJK31"/>
    <mergeCell ref="AJL31:AJN31"/>
    <mergeCell ref="AJO31:AJQ31"/>
    <mergeCell ref="AJR31:AJT31"/>
    <mergeCell ref="AJU31:AJW31"/>
    <mergeCell ref="AJX31:AJZ31"/>
    <mergeCell ref="AKA31:AKC31"/>
    <mergeCell ref="AKD31:AKF31"/>
    <mergeCell ref="AKH31:AKJ31"/>
    <mergeCell ref="AKL31:AKN31"/>
    <mergeCell ref="AKP31:AKR31"/>
    <mergeCell ref="AKT31:AKU31"/>
    <mergeCell ref="AKV31:AKX31"/>
    <mergeCell ref="AKY31:ALB31"/>
    <mergeCell ref="AJB30:AJC30"/>
    <mergeCell ref="AJD30:AJE30"/>
    <mergeCell ref="AJF30:AJH30"/>
    <mergeCell ref="AJI30:AJK30"/>
    <mergeCell ref="AJL30:AJN30"/>
    <mergeCell ref="AJO30:AJQ30"/>
    <mergeCell ref="AJR30:AJT30"/>
    <mergeCell ref="AJU30:AJW30"/>
    <mergeCell ref="AJX30:AJZ30"/>
    <mergeCell ref="AKA30:AKC30"/>
    <mergeCell ref="AKD30:AKF30"/>
    <mergeCell ref="AKH30:AKJ30"/>
    <mergeCell ref="AKL30:AKN30"/>
    <mergeCell ref="AKP30:AKR30"/>
    <mergeCell ref="AKT30:AKU30"/>
    <mergeCell ref="AKV30:AKX30"/>
    <mergeCell ref="AKY30:ALB30"/>
    <mergeCell ref="AJB29:AJC29"/>
    <mergeCell ref="AJD29:AJE29"/>
    <mergeCell ref="AJF29:AJH29"/>
    <mergeCell ref="AJI29:AJK29"/>
    <mergeCell ref="AJL29:AJN29"/>
    <mergeCell ref="AJO29:AJQ29"/>
    <mergeCell ref="AJR29:AJT29"/>
    <mergeCell ref="AJU29:AJW29"/>
    <mergeCell ref="AJX29:AJZ29"/>
    <mergeCell ref="AKA29:AKC29"/>
    <mergeCell ref="AKD29:AKF29"/>
    <mergeCell ref="AKH29:AKJ29"/>
    <mergeCell ref="AKL29:AKN29"/>
    <mergeCell ref="AKP29:AKR29"/>
    <mergeCell ref="AKT29:AKU29"/>
    <mergeCell ref="AKV29:AKX29"/>
    <mergeCell ref="AKY29:ALB29"/>
    <mergeCell ref="AJB28:AJC28"/>
    <mergeCell ref="AJD28:AJE28"/>
    <mergeCell ref="AJF28:AJH28"/>
    <mergeCell ref="AJI28:AJK28"/>
    <mergeCell ref="AJL28:AJN28"/>
    <mergeCell ref="AJO28:AJQ28"/>
    <mergeCell ref="AJR28:AJT28"/>
    <mergeCell ref="AJU28:AJW28"/>
    <mergeCell ref="AJX28:AJZ28"/>
    <mergeCell ref="AKA28:AKC28"/>
    <mergeCell ref="AKD28:AKF28"/>
    <mergeCell ref="AKH28:AKJ28"/>
    <mergeCell ref="AKL28:AKN28"/>
    <mergeCell ref="AKP28:AKR28"/>
    <mergeCell ref="AKT28:AKU28"/>
    <mergeCell ref="AKV28:AKX28"/>
    <mergeCell ref="AKY28:ALB28"/>
    <mergeCell ref="AJB27:AJC27"/>
    <mergeCell ref="AJD27:AJE27"/>
    <mergeCell ref="AJF27:AJH27"/>
    <mergeCell ref="AJI27:AJK27"/>
    <mergeCell ref="AJL27:AJN27"/>
    <mergeCell ref="AJO27:AJQ27"/>
    <mergeCell ref="AJR27:AJT27"/>
    <mergeCell ref="AJU27:AJW27"/>
    <mergeCell ref="AJX27:AJZ27"/>
    <mergeCell ref="AKA27:AKC27"/>
    <mergeCell ref="AKD27:AKF27"/>
    <mergeCell ref="AKH27:AKJ27"/>
    <mergeCell ref="AKL27:AKN27"/>
    <mergeCell ref="AKP27:AKR27"/>
    <mergeCell ref="AKT27:AKU27"/>
    <mergeCell ref="AKV27:AKX27"/>
    <mergeCell ref="AKY27:ALB27"/>
    <mergeCell ref="AJB26:AJC26"/>
    <mergeCell ref="AJD26:AJE26"/>
    <mergeCell ref="AJF26:AJH26"/>
    <mergeCell ref="AJI26:AJK26"/>
    <mergeCell ref="AJL26:AJN26"/>
    <mergeCell ref="AJO26:AJQ26"/>
    <mergeCell ref="AJR26:AJT26"/>
    <mergeCell ref="AJU26:AJW26"/>
    <mergeCell ref="AJX26:AJZ26"/>
    <mergeCell ref="AKA26:AKC26"/>
    <mergeCell ref="AKD26:AKF26"/>
    <mergeCell ref="AKH26:AKJ26"/>
    <mergeCell ref="AKL26:AKN26"/>
    <mergeCell ref="AKP26:AKR26"/>
    <mergeCell ref="AKT26:AKU26"/>
    <mergeCell ref="AKV26:AKX26"/>
    <mergeCell ref="AKY26:ALB26"/>
    <mergeCell ref="AJB25:AJC25"/>
    <mergeCell ref="AJD25:AJE25"/>
    <mergeCell ref="AJF25:AJH25"/>
    <mergeCell ref="AJI25:AJK25"/>
    <mergeCell ref="AJL25:AJN25"/>
    <mergeCell ref="AJO25:AJQ25"/>
    <mergeCell ref="AJR25:AJT25"/>
    <mergeCell ref="AJU25:AJW25"/>
    <mergeCell ref="AJX25:AJZ25"/>
    <mergeCell ref="AKA25:AKC25"/>
    <mergeCell ref="AKD25:AKF25"/>
    <mergeCell ref="AKH25:AKJ25"/>
    <mergeCell ref="AKL25:AKN25"/>
    <mergeCell ref="AKP25:AKR25"/>
    <mergeCell ref="AKT25:AKU25"/>
    <mergeCell ref="AKV25:AKX25"/>
    <mergeCell ref="AKY25:ALB25"/>
    <mergeCell ref="AJB24:AJC24"/>
    <mergeCell ref="AJD24:AJE24"/>
    <mergeCell ref="AJF24:AJH24"/>
    <mergeCell ref="AJI24:AJK24"/>
    <mergeCell ref="AJL24:AJN24"/>
    <mergeCell ref="AJO24:AJQ24"/>
    <mergeCell ref="AJR24:AJT24"/>
    <mergeCell ref="AJU24:AJW24"/>
    <mergeCell ref="AJX24:AJZ24"/>
    <mergeCell ref="AKA24:AKC24"/>
    <mergeCell ref="AKD24:AKF24"/>
    <mergeCell ref="AKH24:AKJ24"/>
    <mergeCell ref="AKL24:AKN24"/>
    <mergeCell ref="AKP24:AKR24"/>
    <mergeCell ref="AKT24:AKU24"/>
    <mergeCell ref="AKV24:AKX24"/>
    <mergeCell ref="AKY24:ALB24"/>
    <mergeCell ref="AJB23:AJC23"/>
    <mergeCell ref="AJD23:AJE23"/>
    <mergeCell ref="AJF23:AJH23"/>
    <mergeCell ref="AJI23:AJK23"/>
    <mergeCell ref="AJL23:AJN23"/>
    <mergeCell ref="AJO23:AJQ23"/>
    <mergeCell ref="AJR23:AJT23"/>
    <mergeCell ref="AJU23:AJW23"/>
    <mergeCell ref="AJX23:AJZ23"/>
    <mergeCell ref="AKA23:AKC23"/>
    <mergeCell ref="AKD23:AKF23"/>
    <mergeCell ref="AKH23:AKJ23"/>
    <mergeCell ref="AKL23:AKN23"/>
    <mergeCell ref="AKP23:AKR23"/>
    <mergeCell ref="AKT23:AKU23"/>
    <mergeCell ref="AKV23:AKX23"/>
    <mergeCell ref="AKY23:ALB23"/>
    <mergeCell ref="AJB22:AJC22"/>
    <mergeCell ref="AJD22:AJE22"/>
    <mergeCell ref="AJF22:AJH22"/>
    <mergeCell ref="AJI22:AJK22"/>
    <mergeCell ref="AJL22:AJN22"/>
    <mergeCell ref="AJO22:AJQ22"/>
    <mergeCell ref="AJR22:AJT22"/>
    <mergeCell ref="AJU22:AJW22"/>
    <mergeCell ref="AJX22:AJZ22"/>
    <mergeCell ref="AKA22:AKC22"/>
    <mergeCell ref="AKD22:AKF22"/>
    <mergeCell ref="AKH22:AKJ22"/>
    <mergeCell ref="AKL22:AKN22"/>
    <mergeCell ref="AKP22:AKR22"/>
    <mergeCell ref="AKT22:AKU22"/>
    <mergeCell ref="AKV22:AKX22"/>
    <mergeCell ref="AKY22:ALB22"/>
    <mergeCell ref="AJB21:AJC21"/>
    <mergeCell ref="AJD21:AJE21"/>
    <mergeCell ref="AJF21:AJH21"/>
    <mergeCell ref="AJI21:AJK21"/>
    <mergeCell ref="AJL21:AJN21"/>
    <mergeCell ref="AJO21:AJQ21"/>
    <mergeCell ref="AJR21:AJT21"/>
    <mergeCell ref="AJU21:AJW21"/>
    <mergeCell ref="AJX21:AJZ21"/>
    <mergeCell ref="AKA21:AKC21"/>
    <mergeCell ref="AKD21:AKF21"/>
    <mergeCell ref="AKH21:AKJ21"/>
    <mergeCell ref="AKL21:AKN21"/>
    <mergeCell ref="AKP21:AKR21"/>
    <mergeCell ref="AKT21:AKU21"/>
    <mergeCell ref="AKV21:AKX21"/>
    <mergeCell ref="AKY21:ALB21"/>
    <mergeCell ref="AJB20:AJC20"/>
    <mergeCell ref="AJD20:AJE20"/>
    <mergeCell ref="AJF20:AJH20"/>
    <mergeCell ref="AJI20:AJK20"/>
    <mergeCell ref="AJL20:AJN20"/>
    <mergeCell ref="AJO20:AJQ20"/>
    <mergeCell ref="AJR20:AJT20"/>
    <mergeCell ref="AJU20:AJW20"/>
    <mergeCell ref="AJX20:AJZ20"/>
    <mergeCell ref="AKA20:AKC20"/>
    <mergeCell ref="AKD20:AKF20"/>
    <mergeCell ref="AKH20:AKJ20"/>
    <mergeCell ref="AKL20:AKN20"/>
    <mergeCell ref="AKP20:AKR20"/>
    <mergeCell ref="AKT20:AKU20"/>
    <mergeCell ref="AKV20:AKX20"/>
    <mergeCell ref="AKY20:ALB20"/>
    <mergeCell ref="AJB19:AJC19"/>
    <mergeCell ref="AJD19:AJE19"/>
    <mergeCell ref="AJF19:AJH19"/>
    <mergeCell ref="AJI19:AJK19"/>
    <mergeCell ref="AJL19:AJN19"/>
    <mergeCell ref="AJO19:AJQ19"/>
    <mergeCell ref="AJR19:AJT19"/>
    <mergeCell ref="AJU19:AJW19"/>
    <mergeCell ref="AJX19:AJZ19"/>
    <mergeCell ref="AKA19:AKC19"/>
    <mergeCell ref="AKD19:AKF19"/>
    <mergeCell ref="AKH19:AKJ19"/>
    <mergeCell ref="AKL19:AKN19"/>
    <mergeCell ref="AKP19:AKR19"/>
    <mergeCell ref="AKT19:AKU19"/>
    <mergeCell ref="AKV19:AKX19"/>
    <mergeCell ref="AKY19:ALB19"/>
    <mergeCell ref="AJB18:AJC18"/>
    <mergeCell ref="AJD18:AJE18"/>
    <mergeCell ref="AJF18:AJH18"/>
    <mergeCell ref="AJI18:AJK18"/>
    <mergeCell ref="AJL18:AJN18"/>
    <mergeCell ref="AJO18:AJQ18"/>
    <mergeCell ref="AJR18:AJT18"/>
    <mergeCell ref="AJU18:AJW18"/>
    <mergeCell ref="AJX18:AJZ18"/>
    <mergeCell ref="AKA18:AKC18"/>
    <mergeCell ref="AKD18:AKF18"/>
    <mergeCell ref="AKH18:AKJ18"/>
    <mergeCell ref="AKL18:AKN18"/>
    <mergeCell ref="AKP18:AKR18"/>
    <mergeCell ref="AKT18:AKU18"/>
    <mergeCell ref="AKV18:AKX18"/>
    <mergeCell ref="AKY18:ALB18"/>
    <mergeCell ref="AJB17:AJC17"/>
    <mergeCell ref="AJD17:AJE17"/>
    <mergeCell ref="AJF17:AJH17"/>
    <mergeCell ref="AJI17:AJK17"/>
    <mergeCell ref="AJL17:AJN17"/>
    <mergeCell ref="AJO17:AJQ17"/>
    <mergeCell ref="AJR17:AJT17"/>
    <mergeCell ref="AJU17:AJW17"/>
    <mergeCell ref="AJX17:AJZ17"/>
    <mergeCell ref="AKA17:AKC17"/>
    <mergeCell ref="AKD17:AKF17"/>
    <mergeCell ref="AKH17:AKJ17"/>
    <mergeCell ref="AKL17:AKN17"/>
    <mergeCell ref="AKP17:AKR17"/>
    <mergeCell ref="AKT17:AKU17"/>
    <mergeCell ref="AKV17:AKX17"/>
    <mergeCell ref="AKY17:ALB17"/>
    <mergeCell ref="AJB16:AJC16"/>
    <mergeCell ref="AJD16:AJE16"/>
    <mergeCell ref="AJF16:AJH16"/>
    <mergeCell ref="AJI16:AJK16"/>
    <mergeCell ref="AJL16:AJN16"/>
    <mergeCell ref="AJO16:AJQ16"/>
    <mergeCell ref="AJR16:AJT16"/>
    <mergeCell ref="AJU16:AJW16"/>
    <mergeCell ref="AJX16:AJZ16"/>
    <mergeCell ref="AKA16:AKC16"/>
    <mergeCell ref="AKD16:AKF16"/>
    <mergeCell ref="AKH16:AKJ16"/>
    <mergeCell ref="AKL16:AKN16"/>
    <mergeCell ref="AKP16:AKR16"/>
    <mergeCell ref="AKT16:AKU16"/>
    <mergeCell ref="AKV16:AKX16"/>
    <mergeCell ref="AKY16:ALB16"/>
    <mergeCell ref="AKY13:ALB13"/>
    <mergeCell ref="AJB15:AJC15"/>
    <mergeCell ref="AJD15:AJE15"/>
    <mergeCell ref="AJF15:AJH15"/>
    <mergeCell ref="AJI15:AJK15"/>
    <mergeCell ref="AJL15:AJN15"/>
    <mergeCell ref="AJO15:AJQ15"/>
    <mergeCell ref="AJR15:AJT15"/>
    <mergeCell ref="AJU15:AJW15"/>
    <mergeCell ref="AJX15:AJZ15"/>
    <mergeCell ref="AKA15:AKC15"/>
    <mergeCell ref="AKD15:AKF15"/>
    <mergeCell ref="AKH15:AKJ15"/>
    <mergeCell ref="AKL15:AKN15"/>
    <mergeCell ref="AKP15:AKR15"/>
    <mergeCell ref="AKT15:AKU15"/>
    <mergeCell ref="AKV15:AKX15"/>
    <mergeCell ref="AKY15:ALB15"/>
    <mergeCell ref="AJX10:AJZ12"/>
    <mergeCell ref="AKA10:AKC12"/>
    <mergeCell ref="AKD10:AKF12"/>
    <mergeCell ref="AKG10:AKG13"/>
    <mergeCell ref="AKH10:AKJ12"/>
    <mergeCell ref="AKK10:AKK13"/>
    <mergeCell ref="AKL10:AKN12"/>
    <mergeCell ref="AKO10:AKO13"/>
    <mergeCell ref="AKP10:AKR12"/>
    <mergeCell ref="AKS10:AKS13"/>
    <mergeCell ref="AKT10:AKU12"/>
    <mergeCell ref="AKV10:AKX12"/>
    <mergeCell ref="AJB13:AJC13"/>
    <mergeCell ref="AJD13:AJE13"/>
    <mergeCell ref="AKD13:AKF13"/>
    <mergeCell ref="AKH13:AKJ13"/>
    <mergeCell ref="AKL13:AKN13"/>
    <mergeCell ref="AKP13:AKR13"/>
    <mergeCell ref="AKT13:AKU13"/>
    <mergeCell ref="AKV13:AKX13"/>
    <mergeCell ref="AKN3:AKP3"/>
    <mergeCell ref="AKQ3:ALB3"/>
    <mergeCell ref="AJA4:AJC5"/>
    <mergeCell ref="AJD4:AKI5"/>
    <mergeCell ref="AKK4:AKP5"/>
    <mergeCell ref="AKQ4:AKT5"/>
    <mergeCell ref="AKV4:AKY5"/>
    <mergeCell ref="AKZ4:ALA5"/>
    <mergeCell ref="ALB4:ALB5"/>
    <mergeCell ref="AIZ7:ALB7"/>
    <mergeCell ref="AIZ8:AIZ12"/>
    <mergeCell ref="AJA8:AJA12"/>
    <mergeCell ref="AJB8:AJC12"/>
    <mergeCell ref="AJD8:AJE12"/>
    <mergeCell ref="AJF8:AJQ8"/>
    <mergeCell ref="AJR8:AKC8"/>
    <mergeCell ref="AKD8:AKS8"/>
    <mergeCell ref="AKT8:AKX8"/>
    <mergeCell ref="AKY8:ALB12"/>
    <mergeCell ref="AJF9:AJK9"/>
    <mergeCell ref="AJL9:AJQ9"/>
    <mergeCell ref="AJR9:AJW9"/>
    <mergeCell ref="AJX9:AKC9"/>
    <mergeCell ref="AKD9:AKK9"/>
    <mergeCell ref="AKL9:AKS9"/>
    <mergeCell ref="AKT9:AKX9"/>
    <mergeCell ref="AJF10:AJH12"/>
    <mergeCell ref="AJI10:AJK12"/>
    <mergeCell ref="AJL10:AJN12"/>
    <mergeCell ref="AJO10:AJQ12"/>
    <mergeCell ref="AJR10:AJT12"/>
    <mergeCell ref="AJU10:AJW12"/>
    <mergeCell ref="AGW46:AHB46"/>
    <mergeCell ref="AHC46:AHH46"/>
    <mergeCell ref="AHI46:AHN46"/>
    <mergeCell ref="AHO46:AHT46"/>
    <mergeCell ref="AHU46:AHZ46"/>
    <mergeCell ref="AIA46:AIH46"/>
    <mergeCell ref="AII46:AIP46"/>
    <mergeCell ref="AIQ46:AIR46"/>
    <mergeCell ref="AIS46:AIU46"/>
    <mergeCell ref="AIV46:AIY46"/>
    <mergeCell ref="AGY43:AGZ43"/>
    <mergeCell ref="AHA43:AHB43"/>
    <mergeCell ref="AHC43:AHE43"/>
    <mergeCell ref="AHF43:AHH43"/>
    <mergeCell ref="AHI43:AHK43"/>
    <mergeCell ref="AHL43:AHN43"/>
    <mergeCell ref="AHO43:AHQ43"/>
    <mergeCell ref="AHR43:AHT43"/>
    <mergeCell ref="AHU43:AHW43"/>
    <mergeCell ref="AHX43:AHZ43"/>
    <mergeCell ref="AIA43:AIC43"/>
    <mergeCell ref="AIE43:AIG43"/>
    <mergeCell ref="AII43:AIK43"/>
    <mergeCell ref="AIM43:AIO43"/>
    <mergeCell ref="AIQ43:AIR43"/>
    <mergeCell ref="AIS43:AIU43"/>
    <mergeCell ref="AIV43:AIY43"/>
    <mergeCell ref="AGY42:AGZ42"/>
    <mergeCell ref="AHA42:AHB42"/>
    <mergeCell ref="AHC42:AHE42"/>
    <mergeCell ref="AHF42:AHH42"/>
    <mergeCell ref="AHI42:AHK42"/>
    <mergeCell ref="AGW47:AHB47"/>
    <mergeCell ref="AHC47:AHZ47"/>
    <mergeCell ref="AIA47:AIH47"/>
    <mergeCell ref="AII47:AIP47"/>
    <mergeCell ref="AIQ47:AIY47"/>
    <mergeCell ref="AGY50:AIY50"/>
    <mergeCell ref="AGY45:AGZ45"/>
    <mergeCell ref="AHA45:AHB45"/>
    <mergeCell ref="AHC45:AHE45"/>
    <mergeCell ref="AHF45:AHH45"/>
    <mergeCell ref="AHI45:AHK45"/>
    <mergeCell ref="AHL45:AHN45"/>
    <mergeCell ref="AHO45:AHQ45"/>
    <mergeCell ref="AHR45:AHT45"/>
    <mergeCell ref="AHU45:AHW45"/>
    <mergeCell ref="AHX45:AHZ45"/>
    <mergeCell ref="AIA45:AIC45"/>
    <mergeCell ref="AIE45:AIG45"/>
    <mergeCell ref="AII45:AIK45"/>
    <mergeCell ref="AIM45:AIO45"/>
    <mergeCell ref="AIQ45:AIR45"/>
    <mergeCell ref="AIS45:AIU45"/>
    <mergeCell ref="AIV45:AIY45"/>
    <mergeCell ref="AGY44:AGZ44"/>
    <mergeCell ref="AHA44:AHB44"/>
    <mergeCell ref="AHC44:AHE44"/>
    <mergeCell ref="AHF44:AHH44"/>
    <mergeCell ref="AHI44:AHK44"/>
    <mergeCell ref="AHL44:AHN44"/>
    <mergeCell ref="AHO44:AHQ44"/>
    <mergeCell ref="AHR44:AHT44"/>
    <mergeCell ref="AHU44:AHW44"/>
    <mergeCell ref="AHX44:AHZ44"/>
    <mergeCell ref="AIA44:AIC44"/>
    <mergeCell ref="AIE44:AIG44"/>
    <mergeCell ref="AII44:AIK44"/>
    <mergeCell ref="AIM44:AIO44"/>
    <mergeCell ref="AIQ44:AIR44"/>
    <mergeCell ref="AIS44:AIU44"/>
    <mergeCell ref="AIV44:AIY44"/>
    <mergeCell ref="AHL42:AHN42"/>
    <mergeCell ref="AHO42:AHQ42"/>
    <mergeCell ref="AHR42:AHT42"/>
    <mergeCell ref="AHU42:AHW42"/>
    <mergeCell ref="AHX42:AHZ42"/>
    <mergeCell ref="AIA42:AIC42"/>
    <mergeCell ref="AIE42:AIG42"/>
    <mergeCell ref="AII42:AIK42"/>
    <mergeCell ref="AIM42:AIO42"/>
    <mergeCell ref="AIQ42:AIR42"/>
    <mergeCell ref="AIS42:AIU42"/>
    <mergeCell ref="AIV42:AIY42"/>
    <mergeCell ref="AGY41:AGZ41"/>
    <mergeCell ref="AHA41:AHB41"/>
    <mergeCell ref="AHC41:AHE41"/>
    <mergeCell ref="AHF41:AHH41"/>
    <mergeCell ref="AHI41:AHK41"/>
    <mergeCell ref="AHL41:AHN41"/>
    <mergeCell ref="AHO41:AHQ41"/>
    <mergeCell ref="AHR41:AHT41"/>
    <mergeCell ref="AHU41:AHW41"/>
    <mergeCell ref="AHX41:AHZ41"/>
    <mergeCell ref="AIA41:AIC41"/>
    <mergeCell ref="AIE41:AIG41"/>
    <mergeCell ref="AII41:AIK41"/>
    <mergeCell ref="AIM41:AIO41"/>
    <mergeCell ref="AIQ41:AIR41"/>
    <mergeCell ref="AIS41:AIU41"/>
    <mergeCell ref="AIV41:AIY41"/>
    <mergeCell ref="AGY40:AGZ40"/>
    <mergeCell ref="AHA40:AHB40"/>
    <mergeCell ref="AHC40:AHE40"/>
    <mergeCell ref="AHF40:AHH40"/>
    <mergeCell ref="AHI40:AHK40"/>
    <mergeCell ref="AHL40:AHN40"/>
    <mergeCell ref="AHO40:AHQ40"/>
    <mergeCell ref="AHR40:AHT40"/>
    <mergeCell ref="AHU40:AHW40"/>
    <mergeCell ref="AHX40:AHZ40"/>
    <mergeCell ref="AIA40:AIC40"/>
    <mergeCell ref="AIE40:AIG40"/>
    <mergeCell ref="AII40:AIK40"/>
    <mergeCell ref="AIM40:AIO40"/>
    <mergeCell ref="AIQ40:AIR40"/>
    <mergeCell ref="AIS40:AIU40"/>
    <mergeCell ref="AIV40:AIY40"/>
    <mergeCell ref="AGY39:AGZ39"/>
    <mergeCell ref="AHA39:AHB39"/>
    <mergeCell ref="AHC39:AHE39"/>
    <mergeCell ref="AHF39:AHH39"/>
    <mergeCell ref="AHI39:AHK39"/>
    <mergeCell ref="AHL39:AHN39"/>
    <mergeCell ref="AHO39:AHQ39"/>
    <mergeCell ref="AHR39:AHT39"/>
    <mergeCell ref="AHU39:AHW39"/>
    <mergeCell ref="AHX39:AHZ39"/>
    <mergeCell ref="AIA39:AIC39"/>
    <mergeCell ref="AIE39:AIG39"/>
    <mergeCell ref="AII39:AIK39"/>
    <mergeCell ref="AIM39:AIO39"/>
    <mergeCell ref="AIQ39:AIR39"/>
    <mergeCell ref="AIS39:AIU39"/>
    <mergeCell ref="AIV39:AIY39"/>
    <mergeCell ref="AGY38:AGZ38"/>
    <mergeCell ref="AHA38:AHB38"/>
    <mergeCell ref="AHC38:AHE38"/>
    <mergeCell ref="AHF38:AHH38"/>
    <mergeCell ref="AHI38:AHK38"/>
    <mergeCell ref="AHL38:AHN38"/>
    <mergeCell ref="AHO38:AHQ38"/>
    <mergeCell ref="AHR38:AHT38"/>
    <mergeCell ref="AHU38:AHW38"/>
    <mergeCell ref="AHX38:AHZ38"/>
    <mergeCell ref="AIA38:AIC38"/>
    <mergeCell ref="AIE38:AIG38"/>
    <mergeCell ref="AII38:AIK38"/>
    <mergeCell ref="AIM38:AIO38"/>
    <mergeCell ref="AIQ38:AIR38"/>
    <mergeCell ref="AIS38:AIU38"/>
    <mergeCell ref="AIV38:AIY38"/>
    <mergeCell ref="AGY37:AGZ37"/>
    <mergeCell ref="AHA37:AHB37"/>
    <mergeCell ref="AHC37:AHE37"/>
    <mergeCell ref="AHF37:AHH37"/>
    <mergeCell ref="AHI37:AHK37"/>
    <mergeCell ref="AHL37:AHN37"/>
    <mergeCell ref="AHO37:AHQ37"/>
    <mergeCell ref="AHR37:AHT37"/>
    <mergeCell ref="AHU37:AHW37"/>
    <mergeCell ref="AHX37:AHZ37"/>
    <mergeCell ref="AIA37:AIC37"/>
    <mergeCell ref="AIE37:AIG37"/>
    <mergeCell ref="AII37:AIK37"/>
    <mergeCell ref="AIM37:AIO37"/>
    <mergeCell ref="AIQ37:AIR37"/>
    <mergeCell ref="AIS37:AIU37"/>
    <mergeCell ref="AIV37:AIY37"/>
    <mergeCell ref="AGY36:AGZ36"/>
    <mergeCell ref="AHA36:AHB36"/>
    <mergeCell ref="AHC36:AHE36"/>
    <mergeCell ref="AHF36:AHH36"/>
    <mergeCell ref="AHI36:AHK36"/>
    <mergeCell ref="AHL36:AHN36"/>
    <mergeCell ref="AHO36:AHQ36"/>
    <mergeCell ref="AHR36:AHT36"/>
    <mergeCell ref="AHU36:AHW36"/>
    <mergeCell ref="AHX36:AHZ36"/>
    <mergeCell ref="AIA36:AIC36"/>
    <mergeCell ref="AIE36:AIG36"/>
    <mergeCell ref="AII36:AIK36"/>
    <mergeCell ref="AIM36:AIO36"/>
    <mergeCell ref="AIQ36:AIR36"/>
    <mergeCell ref="AIS36:AIU36"/>
    <mergeCell ref="AIV36:AIY36"/>
    <mergeCell ref="AGY35:AGZ35"/>
    <mergeCell ref="AHA35:AHB35"/>
    <mergeCell ref="AHC35:AHE35"/>
    <mergeCell ref="AHF35:AHH35"/>
    <mergeCell ref="AHI35:AHK35"/>
    <mergeCell ref="AHL35:AHN35"/>
    <mergeCell ref="AHO35:AHQ35"/>
    <mergeCell ref="AHR35:AHT35"/>
    <mergeCell ref="AHU35:AHW35"/>
    <mergeCell ref="AHX35:AHZ35"/>
    <mergeCell ref="AIA35:AIC35"/>
    <mergeCell ref="AIE35:AIG35"/>
    <mergeCell ref="AII35:AIK35"/>
    <mergeCell ref="AIM35:AIO35"/>
    <mergeCell ref="AIQ35:AIR35"/>
    <mergeCell ref="AIS35:AIU35"/>
    <mergeCell ref="AIV35:AIY35"/>
    <mergeCell ref="AGY34:AGZ34"/>
    <mergeCell ref="AHA34:AHB34"/>
    <mergeCell ref="AHC34:AHE34"/>
    <mergeCell ref="AHF34:AHH34"/>
    <mergeCell ref="AHI34:AHK34"/>
    <mergeCell ref="AHL34:AHN34"/>
    <mergeCell ref="AHO34:AHQ34"/>
    <mergeCell ref="AHR34:AHT34"/>
    <mergeCell ref="AHU34:AHW34"/>
    <mergeCell ref="AHX34:AHZ34"/>
    <mergeCell ref="AIA34:AIC34"/>
    <mergeCell ref="AIE34:AIG34"/>
    <mergeCell ref="AII34:AIK34"/>
    <mergeCell ref="AIM34:AIO34"/>
    <mergeCell ref="AIQ34:AIR34"/>
    <mergeCell ref="AIS34:AIU34"/>
    <mergeCell ref="AIV34:AIY34"/>
    <mergeCell ref="AGY33:AGZ33"/>
    <mergeCell ref="AHA33:AHB33"/>
    <mergeCell ref="AHC33:AHE33"/>
    <mergeCell ref="AHF33:AHH33"/>
    <mergeCell ref="AHI33:AHK33"/>
    <mergeCell ref="AHL33:AHN33"/>
    <mergeCell ref="AHO33:AHQ33"/>
    <mergeCell ref="AHR33:AHT33"/>
    <mergeCell ref="AHU33:AHW33"/>
    <mergeCell ref="AHX33:AHZ33"/>
    <mergeCell ref="AIA33:AIC33"/>
    <mergeCell ref="AIE33:AIG33"/>
    <mergeCell ref="AII33:AIK33"/>
    <mergeCell ref="AIM33:AIO33"/>
    <mergeCell ref="AIQ33:AIR33"/>
    <mergeCell ref="AIS33:AIU33"/>
    <mergeCell ref="AIV33:AIY33"/>
    <mergeCell ref="AGY32:AGZ32"/>
    <mergeCell ref="AHA32:AHB32"/>
    <mergeCell ref="AHC32:AHE32"/>
    <mergeCell ref="AHF32:AHH32"/>
    <mergeCell ref="AHI32:AHK32"/>
    <mergeCell ref="AHL32:AHN32"/>
    <mergeCell ref="AHO32:AHQ32"/>
    <mergeCell ref="AHR32:AHT32"/>
    <mergeCell ref="AHU32:AHW32"/>
    <mergeCell ref="AHX32:AHZ32"/>
    <mergeCell ref="AIA32:AIC32"/>
    <mergeCell ref="AIE32:AIG32"/>
    <mergeCell ref="AII32:AIK32"/>
    <mergeCell ref="AIM32:AIO32"/>
    <mergeCell ref="AIQ32:AIR32"/>
    <mergeCell ref="AIS32:AIU32"/>
    <mergeCell ref="AIV32:AIY32"/>
    <mergeCell ref="AGY31:AGZ31"/>
    <mergeCell ref="AHA31:AHB31"/>
    <mergeCell ref="AHC31:AHE31"/>
    <mergeCell ref="AHF31:AHH31"/>
    <mergeCell ref="AHI31:AHK31"/>
    <mergeCell ref="AHL31:AHN31"/>
    <mergeCell ref="AHO31:AHQ31"/>
    <mergeCell ref="AHR31:AHT31"/>
    <mergeCell ref="AHU31:AHW31"/>
    <mergeCell ref="AHX31:AHZ31"/>
    <mergeCell ref="AIA31:AIC31"/>
    <mergeCell ref="AIE31:AIG31"/>
    <mergeCell ref="AII31:AIK31"/>
    <mergeCell ref="AIM31:AIO31"/>
    <mergeCell ref="AIQ31:AIR31"/>
    <mergeCell ref="AIS31:AIU31"/>
    <mergeCell ref="AIV31:AIY31"/>
    <mergeCell ref="AGY30:AGZ30"/>
    <mergeCell ref="AHA30:AHB30"/>
    <mergeCell ref="AHC30:AHE30"/>
    <mergeCell ref="AHF30:AHH30"/>
    <mergeCell ref="AHI30:AHK30"/>
    <mergeCell ref="AHL30:AHN30"/>
    <mergeCell ref="AHO30:AHQ30"/>
    <mergeCell ref="AHR30:AHT30"/>
    <mergeCell ref="AHU30:AHW30"/>
    <mergeCell ref="AHX30:AHZ30"/>
    <mergeCell ref="AIA30:AIC30"/>
    <mergeCell ref="AIE30:AIG30"/>
    <mergeCell ref="AII30:AIK30"/>
    <mergeCell ref="AIM30:AIO30"/>
    <mergeCell ref="AIQ30:AIR30"/>
    <mergeCell ref="AIS30:AIU30"/>
    <mergeCell ref="AIV30:AIY30"/>
    <mergeCell ref="AGY29:AGZ29"/>
    <mergeCell ref="AHA29:AHB29"/>
    <mergeCell ref="AHC29:AHE29"/>
    <mergeCell ref="AHF29:AHH29"/>
    <mergeCell ref="AHI29:AHK29"/>
    <mergeCell ref="AHL29:AHN29"/>
    <mergeCell ref="AHO29:AHQ29"/>
    <mergeCell ref="AHR29:AHT29"/>
    <mergeCell ref="AHU29:AHW29"/>
    <mergeCell ref="AHX29:AHZ29"/>
    <mergeCell ref="AIA29:AIC29"/>
    <mergeCell ref="AIE29:AIG29"/>
    <mergeCell ref="AII29:AIK29"/>
    <mergeCell ref="AIM29:AIO29"/>
    <mergeCell ref="AIQ29:AIR29"/>
    <mergeCell ref="AIS29:AIU29"/>
    <mergeCell ref="AIV29:AIY29"/>
    <mergeCell ref="AGY28:AGZ28"/>
    <mergeCell ref="AHA28:AHB28"/>
    <mergeCell ref="AHC28:AHE28"/>
    <mergeCell ref="AHF28:AHH28"/>
    <mergeCell ref="AHI28:AHK28"/>
    <mergeCell ref="AHL28:AHN28"/>
    <mergeCell ref="AHO28:AHQ28"/>
    <mergeCell ref="AHR28:AHT28"/>
    <mergeCell ref="AHU28:AHW28"/>
    <mergeCell ref="AHX28:AHZ28"/>
    <mergeCell ref="AIA28:AIC28"/>
    <mergeCell ref="AIE28:AIG28"/>
    <mergeCell ref="AII28:AIK28"/>
    <mergeCell ref="AIM28:AIO28"/>
    <mergeCell ref="AIQ28:AIR28"/>
    <mergeCell ref="AIS28:AIU28"/>
    <mergeCell ref="AIV28:AIY28"/>
    <mergeCell ref="AGY27:AGZ27"/>
    <mergeCell ref="AHA27:AHB27"/>
    <mergeCell ref="AHC27:AHE27"/>
    <mergeCell ref="AHF27:AHH27"/>
    <mergeCell ref="AHI27:AHK27"/>
    <mergeCell ref="AHL27:AHN27"/>
    <mergeCell ref="AHO27:AHQ27"/>
    <mergeCell ref="AHR27:AHT27"/>
    <mergeCell ref="AHU27:AHW27"/>
    <mergeCell ref="AHX27:AHZ27"/>
    <mergeCell ref="AIA27:AIC27"/>
    <mergeCell ref="AIE27:AIG27"/>
    <mergeCell ref="AII27:AIK27"/>
    <mergeCell ref="AIM27:AIO27"/>
    <mergeCell ref="AIQ27:AIR27"/>
    <mergeCell ref="AIS27:AIU27"/>
    <mergeCell ref="AIV27:AIY27"/>
    <mergeCell ref="AGY26:AGZ26"/>
    <mergeCell ref="AHA26:AHB26"/>
    <mergeCell ref="AHC26:AHE26"/>
    <mergeCell ref="AHF26:AHH26"/>
    <mergeCell ref="AHI26:AHK26"/>
    <mergeCell ref="AHL26:AHN26"/>
    <mergeCell ref="AHO26:AHQ26"/>
    <mergeCell ref="AHR26:AHT26"/>
    <mergeCell ref="AHU26:AHW26"/>
    <mergeCell ref="AHX26:AHZ26"/>
    <mergeCell ref="AIA26:AIC26"/>
    <mergeCell ref="AIE26:AIG26"/>
    <mergeCell ref="AII26:AIK26"/>
    <mergeCell ref="AIM26:AIO26"/>
    <mergeCell ref="AIQ26:AIR26"/>
    <mergeCell ref="AIS26:AIU26"/>
    <mergeCell ref="AIV26:AIY26"/>
    <mergeCell ref="AGY25:AGZ25"/>
    <mergeCell ref="AHA25:AHB25"/>
    <mergeCell ref="AHC25:AHE25"/>
    <mergeCell ref="AHF25:AHH25"/>
    <mergeCell ref="AHI25:AHK25"/>
    <mergeCell ref="AHL25:AHN25"/>
    <mergeCell ref="AHO25:AHQ25"/>
    <mergeCell ref="AHR25:AHT25"/>
    <mergeCell ref="AHU25:AHW25"/>
    <mergeCell ref="AHX25:AHZ25"/>
    <mergeCell ref="AIA25:AIC25"/>
    <mergeCell ref="AIE25:AIG25"/>
    <mergeCell ref="AII25:AIK25"/>
    <mergeCell ref="AIM25:AIO25"/>
    <mergeCell ref="AIQ25:AIR25"/>
    <mergeCell ref="AIS25:AIU25"/>
    <mergeCell ref="AIV25:AIY25"/>
    <mergeCell ref="AGY24:AGZ24"/>
    <mergeCell ref="AHA24:AHB24"/>
    <mergeCell ref="AHC24:AHE24"/>
    <mergeCell ref="AHF24:AHH24"/>
    <mergeCell ref="AHI24:AHK24"/>
    <mergeCell ref="AHL24:AHN24"/>
    <mergeCell ref="AHO24:AHQ24"/>
    <mergeCell ref="AHR24:AHT24"/>
    <mergeCell ref="AHU24:AHW24"/>
    <mergeCell ref="AHX24:AHZ24"/>
    <mergeCell ref="AIA24:AIC24"/>
    <mergeCell ref="AIE24:AIG24"/>
    <mergeCell ref="AII24:AIK24"/>
    <mergeCell ref="AIM24:AIO24"/>
    <mergeCell ref="AIQ24:AIR24"/>
    <mergeCell ref="AIS24:AIU24"/>
    <mergeCell ref="AIV24:AIY24"/>
    <mergeCell ref="AGY23:AGZ23"/>
    <mergeCell ref="AHA23:AHB23"/>
    <mergeCell ref="AHC23:AHE23"/>
    <mergeCell ref="AHF23:AHH23"/>
    <mergeCell ref="AHI23:AHK23"/>
    <mergeCell ref="AHL23:AHN23"/>
    <mergeCell ref="AHO23:AHQ23"/>
    <mergeCell ref="AHR23:AHT23"/>
    <mergeCell ref="AHU23:AHW23"/>
    <mergeCell ref="AHX23:AHZ23"/>
    <mergeCell ref="AIA23:AIC23"/>
    <mergeCell ref="AIE23:AIG23"/>
    <mergeCell ref="AII23:AIK23"/>
    <mergeCell ref="AIM23:AIO23"/>
    <mergeCell ref="AIQ23:AIR23"/>
    <mergeCell ref="AIS23:AIU23"/>
    <mergeCell ref="AIV23:AIY23"/>
    <mergeCell ref="AGY22:AGZ22"/>
    <mergeCell ref="AHA22:AHB22"/>
    <mergeCell ref="AHC22:AHE22"/>
    <mergeCell ref="AHF22:AHH22"/>
    <mergeCell ref="AHI22:AHK22"/>
    <mergeCell ref="AHL22:AHN22"/>
    <mergeCell ref="AHO22:AHQ22"/>
    <mergeCell ref="AHR22:AHT22"/>
    <mergeCell ref="AHU22:AHW22"/>
    <mergeCell ref="AHX22:AHZ22"/>
    <mergeCell ref="AIA22:AIC22"/>
    <mergeCell ref="AIE22:AIG22"/>
    <mergeCell ref="AII22:AIK22"/>
    <mergeCell ref="AIM22:AIO22"/>
    <mergeCell ref="AIQ22:AIR22"/>
    <mergeCell ref="AIS22:AIU22"/>
    <mergeCell ref="AIV22:AIY22"/>
    <mergeCell ref="AGY21:AGZ21"/>
    <mergeCell ref="AHA21:AHB21"/>
    <mergeCell ref="AHC21:AHE21"/>
    <mergeCell ref="AHF21:AHH21"/>
    <mergeCell ref="AHI21:AHK21"/>
    <mergeCell ref="AHL21:AHN21"/>
    <mergeCell ref="AHO21:AHQ21"/>
    <mergeCell ref="AHR21:AHT21"/>
    <mergeCell ref="AHU21:AHW21"/>
    <mergeCell ref="AHX21:AHZ21"/>
    <mergeCell ref="AIA21:AIC21"/>
    <mergeCell ref="AIE21:AIG21"/>
    <mergeCell ref="AII21:AIK21"/>
    <mergeCell ref="AIM21:AIO21"/>
    <mergeCell ref="AIQ21:AIR21"/>
    <mergeCell ref="AIS21:AIU21"/>
    <mergeCell ref="AIV21:AIY21"/>
    <mergeCell ref="AGY20:AGZ20"/>
    <mergeCell ref="AHA20:AHB20"/>
    <mergeCell ref="AHC20:AHE20"/>
    <mergeCell ref="AHF20:AHH20"/>
    <mergeCell ref="AHI20:AHK20"/>
    <mergeCell ref="AHL20:AHN20"/>
    <mergeCell ref="AHO20:AHQ20"/>
    <mergeCell ref="AHR20:AHT20"/>
    <mergeCell ref="AHU20:AHW20"/>
    <mergeCell ref="AHX20:AHZ20"/>
    <mergeCell ref="AIA20:AIC20"/>
    <mergeCell ref="AIE20:AIG20"/>
    <mergeCell ref="AII20:AIK20"/>
    <mergeCell ref="AIM20:AIO20"/>
    <mergeCell ref="AIQ20:AIR20"/>
    <mergeCell ref="AIS20:AIU20"/>
    <mergeCell ref="AIV20:AIY20"/>
    <mergeCell ref="AGY19:AGZ19"/>
    <mergeCell ref="AHA19:AHB19"/>
    <mergeCell ref="AHC19:AHE19"/>
    <mergeCell ref="AHF19:AHH19"/>
    <mergeCell ref="AHI19:AHK19"/>
    <mergeCell ref="AHL19:AHN19"/>
    <mergeCell ref="AHO19:AHQ19"/>
    <mergeCell ref="AHR19:AHT19"/>
    <mergeCell ref="AHU19:AHW19"/>
    <mergeCell ref="AHX19:AHZ19"/>
    <mergeCell ref="AIA19:AIC19"/>
    <mergeCell ref="AIE19:AIG19"/>
    <mergeCell ref="AII19:AIK19"/>
    <mergeCell ref="AIM19:AIO19"/>
    <mergeCell ref="AIQ19:AIR19"/>
    <mergeCell ref="AIS19:AIU19"/>
    <mergeCell ref="AIV19:AIY19"/>
    <mergeCell ref="AGY18:AGZ18"/>
    <mergeCell ref="AHA18:AHB18"/>
    <mergeCell ref="AHC18:AHE18"/>
    <mergeCell ref="AHF18:AHH18"/>
    <mergeCell ref="AHI18:AHK18"/>
    <mergeCell ref="AHL18:AHN18"/>
    <mergeCell ref="AHO18:AHQ18"/>
    <mergeCell ref="AHR18:AHT18"/>
    <mergeCell ref="AHU18:AHW18"/>
    <mergeCell ref="AHX18:AHZ18"/>
    <mergeCell ref="AIA18:AIC18"/>
    <mergeCell ref="AIE18:AIG18"/>
    <mergeCell ref="AII18:AIK18"/>
    <mergeCell ref="AIM18:AIO18"/>
    <mergeCell ref="AIQ18:AIR18"/>
    <mergeCell ref="AIS18:AIU18"/>
    <mergeCell ref="AIV18:AIY18"/>
    <mergeCell ref="AGY17:AGZ17"/>
    <mergeCell ref="AHA17:AHB17"/>
    <mergeCell ref="AHC17:AHE17"/>
    <mergeCell ref="AHF17:AHH17"/>
    <mergeCell ref="AHI17:AHK17"/>
    <mergeCell ref="AHL17:AHN17"/>
    <mergeCell ref="AHO17:AHQ17"/>
    <mergeCell ref="AHR17:AHT17"/>
    <mergeCell ref="AHU17:AHW17"/>
    <mergeCell ref="AHX17:AHZ17"/>
    <mergeCell ref="AIA17:AIC17"/>
    <mergeCell ref="AIE17:AIG17"/>
    <mergeCell ref="AII17:AIK17"/>
    <mergeCell ref="AIM17:AIO17"/>
    <mergeCell ref="AIQ17:AIR17"/>
    <mergeCell ref="AIS17:AIU17"/>
    <mergeCell ref="AIV17:AIY17"/>
    <mergeCell ref="AGY16:AGZ16"/>
    <mergeCell ref="AHA16:AHB16"/>
    <mergeCell ref="AHC16:AHE16"/>
    <mergeCell ref="AHF16:AHH16"/>
    <mergeCell ref="AHI16:AHK16"/>
    <mergeCell ref="AHL16:AHN16"/>
    <mergeCell ref="AHO16:AHQ16"/>
    <mergeCell ref="AHR16:AHT16"/>
    <mergeCell ref="AHU16:AHW16"/>
    <mergeCell ref="AHX16:AHZ16"/>
    <mergeCell ref="AIA16:AIC16"/>
    <mergeCell ref="AIE16:AIG16"/>
    <mergeCell ref="AII16:AIK16"/>
    <mergeCell ref="AIM16:AIO16"/>
    <mergeCell ref="AIQ16:AIR16"/>
    <mergeCell ref="AIS16:AIU16"/>
    <mergeCell ref="AIV16:AIY16"/>
    <mergeCell ref="AIV13:AIY13"/>
    <mergeCell ref="AGY15:AGZ15"/>
    <mergeCell ref="AHA15:AHB15"/>
    <mergeCell ref="AHC15:AHE15"/>
    <mergeCell ref="AHF15:AHH15"/>
    <mergeCell ref="AHI15:AHK15"/>
    <mergeCell ref="AHL15:AHN15"/>
    <mergeCell ref="AHO15:AHQ15"/>
    <mergeCell ref="AHR15:AHT15"/>
    <mergeCell ref="AHU15:AHW15"/>
    <mergeCell ref="AHX15:AHZ15"/>
    <mergeCell ref="AIA15:AIC15"/>
    <mergeCell ref="AIE15:AIG15"/>
    <mergeCell ref="AII15:AIK15"/>
    <mergeCell ref="AIM15:AIO15"/>
    <mergeCell ref="AIQ15:AIR15"/>
    <mergeCell ref="AIS15:AIU15"/>
    <mergeCell ref="AIV15:AIY15"/>
    <mergeCell ref="AHU10:AHW12"/>
    <mergeCell ref="AHX10:AHZ12"/>
    <mergeCell ref="AIA10:AIC12"/>
    <mergeCell ref="AID10:AID13"/>
    <mergeCell ref="AIE10:AIG12"/>
    <mergeCell ref="AIH10:AIH13"/>
    <mergeCell ref="AII10:AIK12"/>
    <mergeCell ref="AIL10:AIL13"/>
    <mergeCell ref="AIM10:AIO12"/>
    <mergeCell ref="AIP10:AIP13"/>
    <mergeCell ref="AIQ10:AIR12"/>
    <mergeCell ref="AIS10:AIU12"/>
    <mergeCell ref="AGY13:AGZ13"/>
    <mergeCell ref="AHA13:AHB13"/>
    <mergeCell ref="AIA13:AIC13"/>
    <mergeCell ref="AIE13:AIG13"/>
    <mergeCell ref="AII13:AIK13"/>
    <mergeCell ref="AIM13:AIO13"/>
    <mergeCell ref="AIQ13:AIR13"/>
    <mergeCell ref="AIS13:AIU13"/>
    <mergeCell ref="AIK3:AIM3"/>
    <mergeCell ref="AIN3:AIY3"/>
    <mergeCell ref="AGX4:AGZ5"/>
    <mergeCell ref="AHA4:AIF5"/>
    <mergeCell ref="AIH4:AIM5"/>
    <mergeCell ref="AIN4:AIQ5"/>
    <mergeCell ref="AIS4:AIV5"/>
    <mergeCell ref="AIW4:AIX5"/>
    <mergeCell ref="AIY4:AIY5"/>
    <mergeCell ref="AGW7:AIY7"/>
    <mergeCell ref="AGW8:AGW12"/>
    <mergeCell ref="AGX8:AGX12"/>
    <mergeCell ref="AGY8:AGZ12"/>
    <mergeCell ref="AHA8:AHB12"/>
    <mergeCell ref="AHC8:AHN8"/>
    <mergeCell ref="AHO8:AHZ8"/>
    <mergeCell ref="AIA8:AIP8"/>
    <mergeCell ref="AIQ8:AIU8"/>
    <mergeCell ref="AIV8:AIY12"/>
    <mergeCell ref="AHC9:AHH9"/>
    <mergeCell ref="AHI9:AHN9"/>
    <mergeCell ref="AHO9:AHT9"/>
    <mergeCell ref="AHU9:AHZ9"/>
    <mergeCell ref="AIA9:AIH9"/>
    <mergeCell ref="AII9:AIP9"/>
    <mergeCell ref="AIQ9:AIU9"/>
    <mergeCell ref="AHC10:AHE12"/>
    <mergeCell ref="AHF10:AHH12"/>
    <mergeCell ref="AHI10:AHK12"/>
    <mergeCell ref="AHL10:AHN12"/>
    <mergeCell ref="AHO10:AHQ12"/>
    <mergeCell ref="AHR10:AHT12"/>
    <mergeCell ref="AET46:AEY46"/>
    <mergeCell ref="AEZ46:AFE46"/>
    <mergeCell ref="AFF46:AFK46"/>
    <mergeCell ref="AFL46:AFQ46"/>
    <mergeCell ref="AFR46:AFW46"/>
    <mergeCell ref="AFX46:AGE46"/>
    <mergeCell ref="AGF46:AGM46"/>
    <mergeCell ref="AGN46:AGO46"/>
    <mergeCell ref="AGP46:AGR46"/>
    <mergeCell ref="AGS46:AGV46"/>
    <mergeCell ref="AEV43:AEW43"/>
    <mergeCell ref="AEX43:AEY43"/>
    <mergeCell ref="AEZ43:AFB43"/>
    <mergeCell ref="AFC43:AFE43"/>
    <mergeCell ref="AFF43:AFH43"/>
    <mergeCell ref="AFI43:AFK43"/>
    <mergeCell ref="AFL43:AFN43"/>
    <mergeCell ref="AFO43:AFQ43"/>
    <mergeCell ref="AFR43:AFT43"/>
    <mergeCell ref="AFU43:AFW43"/>
    <mergeCell ref="AFX43:AFZ43"/>
    <mergeCell ref="AGB43:AGD43"/>
    <mergeCell ref="AGF43:AGH43"/>
    <mergeCell ref="AGJ43:AGL43"/>
    <mergeCell ref="AGN43:AGO43"/>
    <mergeCell ref="AGP43:AGR43"/>
    <mergeCell ref="AGS43:AGV43"/>
    <mergeCell ref="AEV42:AEW42"/>
    <mergeCell ref="AEX42:AEY42"/>
    <mergeCell ref="AEZ42:AFB42"/>
    <mergeCell ref="AFC42:AFE42"/>
    <mergeCell ref="AFF42:AFH42"/>
    <mergeCell ref="AET47:AEY47"/>
    <mergeCell ref="AEZ47:AFW47"/>
    <mergeCell ref="AFX47:AGE47"/>
    <mergeCell ref="AGF47:AGM47"/>
    <mergeCell ref="AGN47:AGV47"/>
    <mergeCell ref="AEV50:AGV50"/>
    <mergeCell ref="AEV45:AEW45"/>
    <mergeCell ref="AEX45:AEY45"/>
    <mergeCell ref="AEZ45:AFB45"/>
    <mergeCell ref="AFC45:AFE45"/>
    <mergeCell ref="AFF45:AFH45"/>
    <mergeCell ref="AFI45:AFK45"/>
    <mergeCell ref="AFL45:AFN45"/>
    <mergeCell ref="AFO45:AFQ45"/>
    <mergeCell ref="AFR45:AFT45"/>
    <mergeCell ref="AFU45:AFW45"/>
    <mergeCell ref="AFX45:AFZ45"/>
    <mergeCell ref="AGB45:AGD45"/>
    <mergeCell ref="AGF45:AGH45"/>
    <mergeCell ref="AGJ45:AGL45"/>
    <mergeCell ref="AGN45:AGO45"/>
    <mergeCell ref="AGP45:AGR45"/>
    <mergeCell ref="AGS45:AGV45"/>
    <mergeCell ref="AEV44:AEW44"/>
    <mergeCell ref="AEX44:AEY44"/>
    <mergeCell ref="AEZ44:AFB44"/>
    <mergeCell ref="AFC44:AFE44"/>
    <mergeCell ref="AFF44:AFH44"/>
    <mergeCell ref="AFI44:AFK44"/>
    <mergeCell ref="AFL44:AFN44"/>
    <mergeCell ref="AFO44:AFQ44"/>
    <mergeCell ref="AFR44:AFT44"/>
    <mergeCell ref="AFU44:AFW44"/>
    <mergeCell ref="AFX44:AFZ44"/>
    <mergeCell ref="AGB44:AGD44"/>
    <mergeCell ref="AGF44:AGH44"/>
    <mergeCell ref="AGJ44:AGL44"/>
    <mergeCell ref="AGN44:AGO44"/>
    <mergeCell ref="AGP44:AGR44"/>
    <mergeCell ref="AGS44:AGV44"/>
    <mergeCell ref="AFI42:AFK42"/>
    <mergeCell ref="AFL42:AFN42"/>
    <mergeCell ref="AFO42:AFQ42"/>
    <mergeCell ref="AFR42:AFT42"/>
    <mergeCell ref="AFU42:AFW42"/>
    <mergeCell ref="AFX42:AFZ42"/>
    <mergeCell ref="AGB42:AGD42"/>
    <mergeCell ref="AGF42:AGH42"/>
    <mergeCell ref="AGJ42:AGL42"/>
    <mergeCell ref="AGN42:AGO42"/>
    <mergeCell ref="AGP42:AGR42"/>
    <mergeCell ref="AGS42:AGV42"/>
    <mergeCell ref="AEV41:AEW41"/>
    <mergeCell ref="AEX41:AEY41"/>
    <mergeCell ref="AEZ41:AFB41"/>
    <mergeCell ref="AFC41:AFE41"/>
    <mergeCell ref="AFF41:AFH41"/>
    <mergeCell ref="AFI41:AFK41"/>
    <mergeCell ref="AFL41:AFN41"/>
    <mergeCell ref="AFO41:AFQ41"/>
    <mergeCell ref="AFR41:AFT41"/>
    <mergeCell ref="AFU41:AFW41"/>
    <mergeCell ref="AFX41:AFZ41"/>
    <mergeCell ref="AGB41:AGD41"/>
    <mergeCell ref="AGF41:AGH41"/>
    <mergeCell ref="AGJ41:AGL41"/>
    <mergeCell ref="AGN41:AGO41"/>
    <mergeCell ref="AGP41:AGR41"/>
    <mergeCell ref="AGS41:AGV41"/>
    <mergeCell ref="AEV40:AEW40"/>
    <mergeCell ref="AEX40:AEY40"/>
    <mergeCell ref="AEZ40:AFB40"/>
    <mergeCell ref="AFC40:AFE40"/>
    <mergeCell ref="AFF40:AFH40"/>
    <mergeCell ref="AFI40:AFK40"/>
    <mergeCell ref="AFL40:AFN40"/>
    <mergeCell ref="AFO40:AFQ40"/>
    <mergeCell ref="AFR40:AFT40"/>
    <mergeCell ref="AFU40:AFW40"/>
    <mergeCell ref="AFX40:AFZ40"/>
    <mergeCell ref="AGB40:AGD40"/>
    <mergeCell ref="AGF40:AGH40"/>
    <mergeCell ref="AGJ40:AGL40"/>
    <mergeCell ref="AGN40:AGO40"/>
    <mergeCell ref="AGP40:AGR40"/>
    <mergeCell ref="AGS40:AGV40"/>
    <mergeCell ref="AEV39:AEW39"/>
    <mergeCell ref="AEX39:AEY39"/>
    <mergeCell ref="AEZ39:AFB39"/>
    <mergeCell ref="AFC39:AFE39"/>
    <mergeCell ref="AFF39:AFH39"/>
    <mergeCell ref="AFI39:AFK39"/>
    <mergeCell ref="AFL39:AFN39"/>
    <mergeCell ref="AFO39:AFQ39"/>
    <mergeCell ref="AFR39:AFT39"/>
    <mergeCell ref="AFU39:AFW39"/>
    <mergeCell ref="AFX39:AFZ39"/>
    <mergeCell ref="AGB39:AGD39"/>
    <mergeCell ref="AGF39:AGH39"/>
    <mergeCell ref="AGJ39:AGL39"/>
    <mergeCell ref="AGN39:AGO39"/>
    <mergeCell ref="AGP39:AGR39"/>
    <mergeCell ref="AGS39:AGV39"/>
    <mergeCell ref="AEV38:AEW38"/>
    <mergeCell ref="AEX38:AEY38"/>
    <mergeCell ref="AEZ38:AFB38"/>
    <mergeCell ref="AFC38:AFE38"/>
    <mergeCell ref="AFF38:AFH38"/>
    <mergeCell ref="AFI38:AFK38"/>
    <mergeCell ref="AFL38:AFN38"/>
    <mergeCell ref="AFO38:AFQ38"/>
    <mergeCell ref="AFR38:AFT38"/>
    <mergeCell ref="AFU38:AFW38"/>
    <mergeCell ref="AFX38:AFZ38"/>
    <mergeCell ref="AGB38:AGD38"/>
    <mergeCell ref="AGF38:AGH38"/>
    <mergeCell ref="AGJ38:AGL38"/>
    <mergeCell ref="AGN38:AGO38"/>
    <mergeCell ref="AGP38:AGR38"/>
    <mergeCell ref="AGS38:AGV38"/>
    <mergeCell ref="AEV37:AEW37"/>
    <mergeCell ref="AEX37:AEY37"/>
    <mergeCell ref="AEZ37:AFB37"/>
    <mergeCell ref="AFC37:AFE37"/>
    <mergeCell ref="AFF37:AFH37"/>
    <mergeCell ref="AFI37:AFK37"/>
    <mergeCell ref="AFL37:AFN37"/>
    <mergeCell ref="AFO37:AFQ37"/>
    <mergeCell ref="AFR37:AFT37"/>
    <mergeCell ref="AFU37:AFW37"/>
    <mergeCell ref="AFX37:AFZ37"/>
    <mergeCell ref="AGB37:AGD37"/>
    <mergeCell ref="AGF37:AGH37"/>
    <mergeCell ref="AGJ37:AGL37"/>
    <mergeCell ref="AGN37:AGO37"/>
    <mergeCell ref="AGP37:AGR37"/>
    <mergeCell ref="AGS37:AGV37"/>
    <mergeCell ref="AEV36:AEW36"/>
    <mergeCell ref="AEX36:AEY36"/>
    <mergeCell ref="AEZ36:AFB36"/>
    <mergeCell ref="AFC36:AFE36"/>
    <mergeCell ref="AFF36:AFH36"/>
    <mergeCell ref="AFI36:AFK36"/>
    <mergeCell ref="AFL36:AFN36"/>
    <mergeCell ref="AFO36:AFQ36"/>
    <mergeCell ref="AFR36:AFT36"/>
    <mergeCell ref="AFU36:AFW36"/>
    <mergeCell ref="AFX36:AFZ36"/>
    <mergeCell ref="AGB36:AGD36"/>
    <mergeCell ref="AGF36:AGH36"/>
    <mergeCell ref="AGJ36:AGL36"/>
    <mergeCell ref="AGN36:AGO36"/>
    <mergeCell ref="AGP36:AGR36"/>
    <mergeCell ref="AGS36:AGV36"/>
    <mergeCell ref="AEV35:AEW35"/>
    <mergeCell ref="AEX35:AEY35"/>
    <mergeCell ref="AEZ35:AFB35"/>
    <mergeCell ref="AFC35:AFE35"/>
    <mergeCell ref="AFF35:AFH35"/>
    <mergeCell ref="AFI35:AFK35"/>
    <mergeCell ref="AFL35:AFN35"/>
    <mergeCell ref="AFO35:AFQ35"/>
    <mergeCell ref="AFR35:AFT35"/>
    <mergeCell ref="AFU35:AFW35"/>
    <mergeCell ref="AFX35:AFZ35"/>
    <mergeCell ref="AGB35:AGD35"/>
    <mergeCell ref="AGF35:AGH35"/>
    <mergeCell ref="AGJ35:AGL35"/>
    <mergeCell ref="AGN35:AGO35"/>
    <mergeCell ref="AGP35:AGR35"/>
    <mergeCell ref="AGS35:AGV35"/>
    <mergeCell ref="AEV34:AEW34"/>
    <mergeCell ref="AEX34:AEY34"/>
    <mergeCell ref="AEZ34:AFB34"/>
    <mergeCell ref="AFC34:AFE34"/>
    <mergeCell ref="AFF34:AFH34"/>
    <mergeCell ref="AFI34:AFK34"/>
    <mergeCell ref="AFL34:AFN34"/>
    <mergeCell ref="AFO34:AFQ34"/>
    <mergeCell ref="AFR34:AFT34"/>
    <mergeCell ref="AFU34:AFW34"/>
    <mergeCell ref="AFX34:AFZ34"/>
    <mergeCell ref="AGB34:AGD34"/>
    <mergeCell ref="AGF34:AGH34"/>
    <mergeCell ref="AGJ34:AGL34"/>
    <mergeCell ref="AGN34:AGO34"/>
    <mergeCell ref="AGP34:AGR34"/>
    <mergeCell ref="AGS34:AGV34"/>
    <mergeCell ref="AEV33:AEW33"/>
    <mergeCell ref="AEX33:AEY33"/>
    <mergeCell ref="AEZ33:AFB33"/>
    <mergeCell ref="AFC33:AFE33"/>
    <mergeCell ref="AFF33:AFH33"/>
    <mergeCell ref="AFI33:AFK33"/>
    <mergeCell ref="AFL33:AFN33"/>
    <mergeCell ref="AFO33:AFQ33"/>
    <mergeCell ref="AFR33:AFT33"/>
    <mergeCell ref="AFU33:AFW33"/>
    <mergeCell ref="AFX33:AFZ33"/>
    <mergeCell ref="AGB33:AGD33"/>
    <mergeCell ref="AGF33:AGH33"/>
    <mergeCell ref="AGJ33:AGL33"/>
    <mergeCell ref="AGN33:AGO33"/>
    <mergeCell ref="AGP33:AGR33"/>
    <mergeCell ref="AGS33:AGV33"/>
    <mergeCell ref="AEV32:AEW32"/>
    <mergeCell ref="AEX32:AEY32"/>
    <mergeCell ref="AEZ32:AFB32"/>
    <mergeCell ref="AFC32:AFE32"/>
    <mergeCell ref="AFF32:AFH32"/>
    <mergeCell ref="AFI32:AFK32"/>
    <mergeCell ref="AFL32:AFN32"/>
    <mergeCell ref="AFO32:AFQ32"/>
    <mergeCell ref="AFR32:AFT32"/>
    <mergeCell ref="AFU32:AFW32"/>
    <mergeCell ref="AFX32:AFZ32"/>
    <mergeCell ref="AGB32:AGD32"/>
    <mergeCell ref="AGF32:AGH32"/>
    <mergeCell ref="AGJ32:AGL32"/>
    <mergeCell ref="AGN32:AGO32"/>
    <mergeCell ref="AGP32:AGR32"/>
    <mergeCell ref="AGS32:AGV32"/>
    <mergeCell ref="AEV31:AEW31"/>
    <mergeCell ref="AEX31:AEY31"/>
    <mergeCell ref="AEZ31:AFB31"/>
    <mergeCell ref="AFC31:AFE31"/>
    <mergeCell ref="AFF31:AFH31"/>
    <mergeCell ref="AFI31:AFK31"/>
    <mergeCell ref="AFL31:AFN31"/>
    <mergeCell ref="AFO31:AFQ31"/>
    <mergeCell ref="AFR31:AFT31"/>
    <mergeCell ref="AFU31:AFW31"/>
    <mergeCell ref="AFX31:AFZ31"/>
    <mergeCell ref="AGB31:AGD31"/>
    <mergeCell ref="AGF31:AGH31"/>
    <mergeCell ref="AGJ31:AGL31"/>
    <mergeCell ref="AGN31:AGO31"/>
    <mergeCell ref="AGP31:AGR31"/>
    <mergeCell ref="AGS31:AGV31"/>
    <mergeCell ref="AEV30:AEW30"/>
    <mergeCell ref="AEX30:AEY30"/>
    <mergeCell ref="AEZ30:AFB30"/>
    <mergeCell ref="AFC30:AFE30"/>
    <mergeCell ref="AFF30:AFH30"/>
    <mergeCell ref="AFI30:AFK30"/>
    <mergeCell ref="AFL30:AFN30"/>
    <mergeCell ref="AFO30:AFQ30"/>
    <mergeCell ref="AFR30:AFT30"/>
    <mergeCell ref="AFU30:AFW30"/>
    <mergeCell ref="AFX30:AFZ30"/>
    <mergeCell ref="AGB30:AGD30"/>
    <mergeCell ref="AGF30:AGH30"/>
    <mergeCell ref="AGJ30:AGL30"/>
    <mergeCell ref="AGN30:AGO30"/>
    <mergeCell ref="AGP30:AGR30"/>
    <mergeCell ref="AGS30:AGV30"/>
    <mergeCell ref="AEV29:AEW29"/>
    <mergeCell ref="AEX29:AEY29"/>
    <mergeCell ref="AEZ29:AFB29"/>
    <mergeCell ref="AFC29:AFE29"/>
    <mergeCell ref="AFF29:AFH29"/>
    <mergeCell ref="AFI29:AFK29"/>
    <mergeCell ref="AFL29:AFN29"/>
    <mergeCell ref="AFO29:AFQ29"/>
    <mergeCell ref="AFR29:AFT29"/>
    <mergeCell ref="AFU29:AFW29"/>
    <mergeCell ref="AFX29:AFZ29"/>
    <mergeCell ref="AGB29:AGD29"/>
    <mergeCell ref="AGF29:AGH29"/>
    <mergeCell ref="AGJ29:AGL29"/>
    <mergeCell ref="AGN29:AGO29"/>
    <mergeCell ref="AGP29:AGR29"/>
    <mergeCell ref="AGS29:AGV29"/>
    <mergeCell ref="AEV28:AEW28"/>
    <mergeCell ref="AEX28:AEY28"/>
    <mergeCell ref="AEZ28:AFB28"/>
    <mergeCell ref="AFC28:AFE28"/>
    <mergeCell ref="AFF28:AFH28"/>
    <mergeCell ref="AFI28:AFK28"/>
    <mergeCell ref="AFL28:AFN28"/>
    <mergeCell ref="AFO28:AFQ28"/>
    <mergeCell ref="AFR28:AFT28"/>
    <mergeCell ref="AFU28:AFW28"/>
    <mergeCell ref="AFX28:AFZ28"/>
    <mergeCell ref="AGB28:AGD28"/>
    <mergeCell ref="AGF28:AGH28"/>
    <mergeCell ref="AGJ28:AGL28"/>
    <mergeCell ref="AGN28:AGO28"/>
    <mergeCell ref="AGP28:AGR28"/>
    <mergeCell ref="AGS28:AGV28"/>
    <mergeCell ref="AEV27:AEW27"/>
    <mergeCell ref="AEX27:AEY27"/>
    <mergeCell ref="AEZ27:AFB27"/>
    <mergeCell ref="AFC27:AFE27"/>
    <mergeCell ref="AFF27:AFH27"/>
    <mergeCell ref="AFI27:AFK27"/>
    <mergeCell ref="AFL27:AFN27"/>
    <mergeCell ref="AFO27:AFQ27"/>
    <mergeCell ref="AFR27:AFT27"/>
    <mergeCell ref="AFU27:AFW27"/>
    <mergeCell ref="AFX27:AFZ27"/>
    <mergeCell ref="AGB27:AGD27"/>
    <mergeCell ref="AGF27:AGH27"/>
    <mergeCell ref="AGJ27:AGL27"/>
    <mergeCell ref="AGN27:AGO27"/>
    <mergeCell ref="AGP27:AGR27"/>
    <mergeCell ref="AGS27:AGV27"/>
    <mergeCell ref="AEV26:AEW26"/>
    <mergeCell ref="AEX26:AEY26"/>
    <mergeCell ref="AEZ26:AFB26"/>
    <mergeCell ref="AFC26:AFE26"/>
    <mergeCell ref="AFF26:AFH26"/>
    <mergeCell ref="AFI26:AFK26"/>
    <mergeCell ref="AFL26:AFN26"/>
    <mergeCell ref="AFO26:AFQ26"/>
    <mergeCell ref="AFR26:AFT26"/>
    <mergeCell ref="AFU26:AFW26"/>
    <mergeCell ref="AFX26:AFZ26"/>
    <mergeCell ref="AGB26:AGD26"/>
    <mergeCell ref="AGF26:AGH26"/>
    <mergeCell ref="AGJ26:AGL26"/>
    <mergeCell ref="AGN26:AGO26"/>
    <mergeCell ref="AGP26:AGR26"/>
    <mergeCell ref="AGS26:AGV26"/>
    <mergeCell ref="AEV25:AEW25"/>
    <mergeCell ref="AEX25:AEY25"/>
    <mergeCell ref="AEZ25:AFB25"/>
    <mergeCell ref="AFC25:AFE25"/>
    <mergeCell ref="AFF25:AFH25"/>
    <mergeCell ref="AFI25:AFK25"/>
    <mergeCell ref="AFL25:AFN25"/>
    <mergeCell ref="AFO25:AFQ25"/>
    <mergeCell ref="AFR25:AFT25"/>
    <mergeCell ref="AFU25:AFW25"/>
    <mergeCell ref="AFX25:AFZ25"/>
    <mergeCell ref="AGB25:AGD25"/>
    <mergeCell ref="AGF25:AGH25"/>
    <mergeCell ref="AGJ25:AGL25"/>
    <mergeCell ref="AGN25:AGO25"/>
    <mergeCell ref="AGP25:AGR25"/>
    <mergeCell ref="AGS25:AGV25"/>
    <mergeCell ref="AEV24:AEW24"/>
    <mergeCell ref="AEX24:AEY24"/>
    <mergeCell ref="AEZ24:AFB24"/>
    <mergeCell ref="AFC24:AFE24"/>
    <mergeCell ref="AFF24:AFH24"/>
    <mergeCell ref="AFI24:AFK24"/>
    <mergeCell ref="AFL24:AFN24"/>
    <mergeCell ref="AFO24:AFQ24"/>
    <mergeCell ref="AFR24:AFT24"/>
    <mergeCell ref="AFU24:AFW24"/>
    <mergeCell ref="AFX24:AFZ24"/>
    <mergeCell ref="AGB24:AGD24"/>
    <mergeCell ref="AGF24:AGH24"/>
    <mergeCell ref="AGJ24:AGL24"/>
    <mergeCell ref="AGN24:AGO24"/>
    <mergeCell ref="AGP24:AGR24"/>
    <mergeCell ref="AGS24:AGV24"/>
    <mergeCell ref="AEV23:AEW23"/>
    <mergeCell ref="AEX23:AEY23"/>
    <mergeCell ref="AEZ23:AFB23"/>
    <mergeCell ref="AFC23:AFE23"/>
    <mergeCell ref="AFF23:AFH23"/>
    <mergeCell ref="AFI23:AFK23"/>
    <mergeCell ref="AFL23:AFN23"/>
    <mergeCell ref="AFO23:AFQ23"/>
    <mergeCell ref="AFR23:AFT23"/>
    <mergeCell ref="AFU23:AFW23"/>
    <mergeCell ref="AFX23:AFZ23"/>
    <mergeCell ref="AGB23:AGD23"/>
    <mergeCell ref="AGF23:AGH23"/>
    <mergeCell ref="AGJ23:AGL23"/>
    <mergeCell ref="AGN23:AGO23"/>
    <mergeCell ref="AGP23:AGR23"/>
    <mergeCell ref="AGS23:AGV23"/>
    <mergeCell ref="AEV22:AEW22"/>
    <mergeCell ref="AEX22:AEY22"/>
    <mergeCell ref="AEZ22:AFB22"/>
    <mergeCell ref="AFC22:AFE22"/>
    <mergeCell ref="AFF22:AFH22"/>
    <mergeCell ref="AFI22:AFK22"/>
    <mergeCell ref="AFL22:AFN22"/>
    <mergeCell ref="AFO22:AFQ22"/>
    <mergeCell ref="AFR22:AFT22"/>
    <mergeCell ref="AFU22:AFW22"/>
    <mergeCell ref="AFX22:AFZ22"/>
    <mergeCell ref="AGB22:AGD22"/>
    <mergeCell ref="AGF22:AGH22"/>
    <mergeCell ref="AGJ22:AGL22"/>
    <mergeCell ref="AGN22:AGO22"/>
    <mergeCell ref="AGP22:AGR22"/>
    <mergeCell ref="AGS22:AGV22"/>
    <mergeCell ref="AEV21:AEW21"/>
    <mergeCell ref="AEX21:AEY21"/>
    <mergeCell ref="AEZ21:AFB21"/>
    <mergeCell ref="AFC21:AFE21"/>
    <mergeCell ref="AFF21:AFH21"/>
    <mergeCell ref="AFI21:AFK21"/>
    <mergeCell ref="AFL21:AFN21"/>
    <mergeCell ref="AFO21:AFQ21"/>
    <mergeCell ref="AFR21:AFT21"/>
    <mergeCell ref="AFU21:AFW21"/>
    <mergeCell ref="AFX21:AFZ21"/>
    <mergeCell ref="AGB21:AGD21"/>
    <mergeCell ref="AGF21:AGH21"/>
    <mergeCell ref="AGJ21:AGL21"/>
    <mergeCell ref="AGN21:AGO21"/>
    <mergeCell ref="AGP21:AGR21"/>
    <mergeCell ref="AGS21:AGV21"/>
    <mergeCell ref="AEV20:AEW20"/>
    <mergeCell ref="AEX20:AEY20"/>
    <mergeCell ref="AEZ20:AFB20"/>
    <mergeCell ref="AFC20:AFE20"/>
    <mergeCell ref="AFF20:AFH20"/>
    <mergeCell ref="AFI20:AFK20"/>
    <mergeCell ref="AFL20:AFN20"/>
    <mergeCell ref="AFO20:AFQ20"/>
    <mergeCell ref="AFR20:AFT20"/>
    <mergeCell ref="AFU20:AFW20"/>
    <mergeCell ref="AFX20:AFZ20"/>
    <mergeCell ref="AGB20:AGD20"/>
    <mergeCell ref="AGF20:AGH20"/>
    <mergeCell ref="AGJ20:AGL20"/>
    <mergeCell ref="AGN20:AGO20"/>
    <mergeCell ref="AGP20:AGR20"/>
    <mergeCell ref="AGS20:AGV20"/>
    <mergeCell ref="AEV19:AEW19"/>
    <mergeCell ref="AEX19:AEY19"/>
    <mergeCell ref="AEZ19:AFB19"/>
    <mergeCell ref="AFC19:AFE19"/>
    <mergeCell ref="AFF19:AFH19"/>
    <mergeCell ref="AFI19:AFK19"/>
    <mergeCell ref="AFL19:AFN19"/>
    <mergeCell ref="AFO19:AFQ19"/>
    <mergeCell ref="AFR19:AFT19"/>
    <mergeCell ref="AFU19:AFW19"/>
    <mergeCell ref="AFX19:AFZ19"/>
    <mergeCell ref="AGB19:AGD19"/>
    <mergeCell ref="AGF19:AGH19"/>
    <mergeCell ref="AGJ19:AGL19"/>
    <mergeCell ref="AGN19:AGO19"/>
    <mergeCell ref="AGP19:AGR19"/>
    <mergeCell ref="AGS19:AGV19"/>
    <mergeCell ref="AEV18:AEW18"/>
    <mergeCell ref="AEX18:AEY18"/>
    <mergeCell ref="AEZ18:AFB18"/>
    <mergeCell ref="AFC18:AFE18"/>
    <mergeCell ref="AFF18:AFH18"/>
    <mergeCell ref="AFI18:AFK18"/>
    <mergeCell ref="AFL18:AFN18"/>
    <mergeCell ref="AFO18:AFQ18"/>
    <mergeCell ref="AFR18:AFT18"/>
    <mergeCell ref="AFU18:AFW18"/>
    <mergeCell ref="AFX18:AFZ18"/>
    <mergeCell ref="AGB18:AGD18"/>
    <mergeCell ref="AGF18:AGH18"/>
    <mergeCell ref="AGJ18:AGL18"/>
    <mergeCell ref="AGN18:AGO18"/>
    <mergeCell ref="AGP18:AGR18"/>
    <mergeCell ref="AGS18:AGV18"/>
    <mergeCell ref="AEV17:AEW17"/>
    <mergeCell ref="AEX17:AEY17"/>
    <mergeCell ref="AEZ17:AFB17"/>
    <mergeCell ref="AFC17:AFE17"/>
    <mergeCell ref="AFF17:AFH17"/>
    <mergeCell ref="AFI17:AFK17"/>
    <mergeCell ref="AFL17:AFN17"/>
    <mergeCell ref="AFO17:AFQ17"/>
    <mergeCell ref="AFR17:AFT17"/>
    <mergeCell ref="AFU17:AFW17"/>
    <mergeCell ref="AFX17:AFZ17"/>
    <mergeCell ref="AGB17:AGD17"/>
    <mergeCell ref="AGF17:AGH17"/>
    <mergeCell ref="AGJ17:AGL17"/>
    <mergeCell ref="AGN17:AGO17"/>
    <mergeCell ref="AGP17:AGR17"/>
    <mergeCell ref="AGS17:AGV17"/>
    <mergeCell ref="AEV16:AEW16"/>
    <mergeCell ref="AEX16:AEY16"/>
    <mergeCell ref="AEZ16:AFB16"/>
    <mergeCell ref="AFC16:AFE16"/>
    <mergeCell ref="AFF16:AFH16"/>
    <mergeCell ref="AFI16:AFK16"/>
    <mergeCell ref="AFL16:AFN16"/>
    <mergeCell ref="AFO16:AFQ16"/>
    <mergeCell ref="AFR16:AFT16"/>
    <mergeCell ref="AFU16:AFW16"/>
    <mergeCell ref="AFX16:AFZ16"/>
    <mergeCell ref="AGB16:AGD16"/>
    <mergeCell ref="AGF16:AGH16"/>
    <mergeCell ref="AGJ16:AGL16"/>
    <mergeCell ref="AGN16:AGO16"/>
    <mergeCell ref="AGP16:AGR16"/>
    <mergeCell ref="AGS16:AGV16"/>
    <mergeCell ref="AGS13:AGV13"/>
    <mergeCell ref="AEV15:AEW15"/>
    <mergeCell ref="AEX15:AEY15"/>
    <mergeCell ref="AEZ15:AFB15"/>
    <mergeCell ref="AFC15:AFE15"/>
    <mergeCell ref="AFF15:AFH15"/>
    <mergeCell ref="AFI15:AFK15"/>
    <mergeCell ref="AFL15:AFN15"/>
    <mergeCell ref="AFO15:AFQ15"/>
    <mergeCell ref="AFR15:AFT15"/>
    <mergeCell ref="AFU15:AFW15"/>
    <mergeCell ref="AFX15:AFZ15"/>
    <mergeCell ref="AGB15:AGD15"/>
    <mergeCell ref="AGF15:AGH15"/>
    <mergeCell ref="AGJ15:AGL15"/>
    <mergeCell ref="AGN15:AGO15"/>
    <mergeCell ref="AGP15:AGR15"/>
    <mergeCell ref="AGS15:AGV15"/>
    <mergeCell ref="AFR10:AFT12"/>
    <mergeCell ref="AFU10:AFW12"/>
    <mergeCell ref="AFX10:AFZ12"/>
    <mergeCell ref="AGA10:AGA13"/>
    <mergeCell ref="AGB10:AGD12"/>
    <mergeCell ref="AGE10:AGE13"/>
    <mergeCell ref="AGF10:AGH12"/>
    <mergeCell ref="AGI10:AGI13"/>
    <mergeCell ref="AGJ10:AGL12"/>
    <mergeCell ref="AGM10:AGM13"/>
    <mergeCell ref="AGN10:AGO12"/>
    <mergeCell ref="AGP10:AGR12"/>
    <mergeCell ref="AEV13:AEW13"/>
    <mergeCell ref="AEX13:AEY13"/>
    <mergeCell ref="AFX13:AFZ13"/>
    <mergeCell ref="AGB13:AGD13"/>
    <mergeCell ref="AGF13:AGH13"/>
    <mergeCell ref="AGJ13:AGL13"/>
    <mergeCell ref="AGN13:AGO13"/>
    <mergeCell ref="AGP13:AGR13"/>
    <mergeCell ref="AGH3:AGJ3"/>
    <mergeCell ref="AGK3:AGV3"/>
    <mergeCell ref="AEU4:AEW5"/>
    <mergeCell ref="AEX4:AGC5"/>
    <mergeCell ref="AGE4:AGJ5"/>
    <mergeCell ref="AGK4:AGN5"/>
    <mergeCell ref="AGP4:AGS5"/>
    <mergeCell ref="AGT4:AGU5"/>
    <mergeCell ref="AGV4:AGV5"/>
    <mergeCell ref="AET7:AGV7"/>
    <mergeCell ref="AET8:AET12"/>
    <mergeCell ref="AEU8:AEU12"/>
    <mergeCell ref="AEV8:AEW12"/>
    <mergeCell ref="AEX8:AEY12"/>
    <mergeCell ref="AEZ8:AFK8"/>
    <mergeCell ref="AFL8:AFW8"/>
    <mergeCell ref="AFX8:AGM8"/>
    <mergeCell ref="AGN8:AGR8"/>
    <mergeCell ref="AGS8:AGV12"/>
    <mergeCell ref="AEZ9:AFE9"/>
    <mergeCell ref="AFF9:AFK9"/>
    <mergeCell ref="AFL9:AFQ9"/>
    <mergeCell ref="AFR9:AFW9"/>
    <mergeCell ref="AFX9:AGE9"/>
    <mergeCell ref="AGF9:AGM9"/>
    <mergeCell ref="AGN9:AGR9"/>
    <mergeCell ref="AEZ10:AFB12"/>
    <mergeCell ref="AFC10:AFE12"/>
    <mergeCell ref="AFF10:AFH12"/>
    <mergeCell ref="AFI10:AFK12"/>
    <mergeCell ref="AFL10:AFN12"/>
    <mergeCell ref="AFO10:AFQ12"/>
    <mergeCell ref="ACQ46:ACV46"/>
    <mergeCell ref="ACW46:ADB46"/>
    <mergeCell ref="ADC46:ADH46"/>
    <mergeCell ref="ADI46:ADN46"/>
    <mergeCell ref="ADO46:ADT46"/>
    <mergeCell ref="ADU46:AEB46"/>
    <mergeCell ref="AEC46:AEJ46"/>
    <mergeCell ref="AEK46:AEL46"/>
    <mergeCell ref="AEM46:AEO46"/>
    <mergeCell ref="AEP46:AES46"/>
    <mergeCell ref="ACS43:ACT43"/>
    <mergeCell ref="ACU43:ACV43"/>
    <mergeCell ref="ACW43:ACY43"/>
    <mergeCell ref="ACZ43:ADB43"/>
    <mergeCell ref="ADC43:ADE43"/>
    <mergeCell ref="ADF43:ADH43"/>
    <mergeCell ref="ADI43:ADK43"/>
    <mergeCell ref="ADL43:ADN43"/>
    <mergeCell ref="ADO43:ADQ43"/>
    <mergeCell ref="ADR43:ADT43"/>
    <mergeCell ref="ADU43:ADW43"/>
    <mergeCell ref="ADY43:AEA43"/>
    <mergeCell ref="AEC43:AEE43"/>
    <mergeCell ref="AEG43:AEI43"/>
    <mergeCell ref="AEK43:AEL43"/>
    <mergeCell ref="AEM43:AEO43"/>
    <mergeCell ref="AEP43:AES43"/>
    <mergeCell ref="ACS42:ACT42"/>
    <mergeCell ref="ACU42:ACV42"/>
    <mergeCell ref="ACW42:ACY42"/>
    <mergeCell ref="ACZ42:ADB42"/>
    <mergeCell ref="ADC42:ADE42"/>
    <mergeCell ref="ACQ47:ACV47"/>
    <mergeCell ref="ACW47:ADT47"/>
    <mergeCell ref="ADU47:AEB47"/>
    <mergeCell ref="AEC47:AEJ47"/>
    <mergeCell ref="AEK47:AES47"/>
    <mergeCell ref="ACS50:AES50"/>
    <mergeCell ref="ACS45:ACT45"/>
    <mergeCell ref="ACU45:ACV45"/>
    <mergeCell ref="ACW45:ACY45"/>
    <mergeCell ref="ACZ45:ADB45"/>
    <mergeCell ref="ADC45:ADE45"/>
    <mergeCell ref="ADF45:ADH45"/>
    <mergeCell ref="ADI45:ADK45"/>
    <mergeCell ref="ADL45:ADN45"/>
    <mergeCell ref="ADO45:ADQ45"/>
    <mergeCell ref="ADR45:ADT45"/>
    <mergeCell ref="ADU45:ADW45"/>
    <mergeCell ref="ADY45:AEA45"/>
    <mergeCell ref="AEC45:AEE45"/>
    <mergeCell ref="AEG45:AEI45"/>
    <mergeCell ref="AEK45:AEL45"/>
    <mergeCell ref="AEM45:AEO45"/>
    <mergeCell ref="AEP45:AES45"/>
    <mergeCell ref="ACS44:ACT44"/>
    <mergeCell ref="ACU44:ACV44"/>
    <mergeCell ref="ACW44:ACY44"/>
    <mergeCell ref="ACZ44:ADB44"/>
    <mergeCell ref="ADC44:ADE44"/>
    <mergeCell ref="ADF44:ADH44"/>
    <mergeCell ref="ADI44:ADK44"/>
    <mergeCell ref="ADL44:ADN44"/>
    <mergeCell ref="ADO44:ADQ44"/>
    <mergeCell ref="ADR44:ADT44"/>
    <mergeCell ref="ADU44:ADW44"/>
    <mergeCell ref="ADY44:AEA44"/>
    <mergeCell ref="AEC44:AEE44"/>
    <mergeCell ref="AEG44:AEI44"/>
    <mergeCell ref="AEK44:AEL44"/>
    <mergeCell ref="AEM44:AEO44"/>
    <mergeCell ref="AEP44:AES44"/>
    <mergeCell ref="ADF42:ADH42"/>
    <mergeCell ref="ADI42:ADK42"/>
    <mergeCell ref="ADL42:ADN42"/>
    <mergeCell ref="ADO42:ADQ42"/>
    <mergeCell ref="ADR42:ADT42"/>
    <mergeCell ref="ADU42:ADW42"/>
    <mergeCell ref="ADY42:AEA42"/>
    <mergeCell ref="AEC42:AEE42"/>
    <mergeCell ref="AEG42:AEI42"/>
    <mergeCell ref="AEK42:AEL42"/>
    <mergeCell ref="AEM42:AEO42"/>
    <mergeCell ref="AEP42:AES42"/>
    <mergeCell ref="ACS41:ACT41"/>
    <mergeCell ref="ACU41:ACV41"/>
    <mergeCell ref="ACW41:ACY41"/>
    <mergeCell ref="ACZ41:ADB41"/>
    <mergeCell ref="ADC41:ADE41"/>
    <mergeCell ref="ADF41:ADH41"/>
    <mergeCell ref="ADI41:ADK41"/>
    <mergeCell ref="ADL41:ADN41"/>
    <mergeCell ref="ADO41:ADQ41"/>
    <mergeCell ref="ADR41:ADT41"/>
    <mergeCell ref="ADU41:ADW41"/>
    <mergeCell ref="ADY41:AEA41"/>
    <mergeCell ref="AEC41:AEE41"/>
    <mergeCell ref="AEG41:AEI41"/>
    <mergeCell ref="AEK41:AEL41"/>
    <mergeCell ref="AEM41:AEO41"/>
    <mergeCell ref="AEP41:AES41"/>
    <mergeCell ref="ACS40:ACT40"/>
    <mergeCell ref="ACU40:ACV40"/>
    <mergeCell ref="ACW40:ACY40"/>
    <mergeCell ref="ACZ40:ADB40"/>
    <mergeCell ref="ADC40:ADE40"/>
    <mergeCell ref="ADF40:ADH40"/>
    <mergeCell ref="ADI40:ADK40"/>
    <mergeCell ref="ADL40:ADN40"/>
    <mergeCell ref="ADO40:ADQ40"/>
    <mergeCell ref="ADR40:ADT40"/>
    <mergeCell ref="ADU40:ADW40"/>
    <mergeCell ref="ADY40:AEA40"/>
    <mergeCell ref="AEC40:AEE40"/>
    <mergeCell ref="AEG40:AEI40"/>
    <mergeCell ref="AEK40:AEL40"/>
    <mergeCell ref="AEM40:AEO40"/>
    <mergeCell ref="AEP40:AES40"/>
    <mergeCell ref="ACS39:ACT39"/>
    <mergeCell ref="ACU39:ACV39"/>
    <mergeCell ref="ACW39:ACY39"/>
    <mergeCell ref="ACZ39:ADB39"/>
    <mergeCell ref="ADC39:ADE39"/>
    <mergeCell ref="ADF39:ADH39"/>
    <mergeCell ref="ADI39:ADK39"/>
    <mergeCell ref="ADL39:ADN39"/>
    <mergeCell ref="ADO39:ADQ39"/>
    <mergeCell ref="ADR39:ADT39"/>
    <mergeCell ref="ADU39:ADW39"/>
    <mergeCell ref="ADY39:AEA39"/>
    <mergeCell ref="AEC39:AEE39"/>
    <mergeCell ref="AEG39:AEI39"/>
    <mergeCell ref="AEK39:AEL39"/>
    <mergeCell ref="AEM39:AEO39"/>
    <mergeCell ref="AEP39:AES39"/>
    <mergeCell ref="ACS38:ACT38"/>
    <mergeCell ref="ACU38:ACV38"/>
    <mergeCell ref="ACW38:ACY38"/>
    <mergeCell ref="ACZ38:ADB38"/>
    <mergeCell ref="ADC38:ADE38"/>
    <mergeCell ref="ADF38:ADH38"/>
    <mergeCell ref="ADI38:ADK38"/>
    <mergeCell ref="ADL38:ADN38"/>
    <mergeCell ref="ADO38:ADQ38"/>
    <mergeCell ref="ADR38:ADT38"/>
    <mergeCell ref="ADU38:ADW38"/>
    <mergeCell ref="ADY38:AEA38"/>
    <mergeCell ref="AEC38:AEE38"/>
    <mergeCell ref="AEG38:AEI38"/>
    <mergeCell ref="AEK38:AEL38"/>
    <mergeCell ref="AEM38:AEO38"/>
    <mergeCell ref="AEP38:AES38"/>
    <mergeCell ref="ACS37:ACT37"/>
    <mergeCell ref="ACU37:ACV37"/>
    <mergeCell ref="ACW37:ACY37"/>
    <mergeCell ref="ACZ37:ADB37"/>
    <mergeCell ref="ADC37:ADE37"/>
    <mergeCell ref="ADF37:ADH37"/>
    <mergeCell ref="ADI37:ADK37"/>
    <mergeCell ref="ADL37:ADN37"/>
    <mergeCell ref="ADO37:ADQ37"/>
    <mergeCell ref="ADR37:ADT37"/>
    <mergeCell ref="ADU37:ADW37"/>
    <mergeCell ref="ADY37:AEA37"/>
    <mergeCell ref="AEC37:AEE37"/>
    <mergeCell ref="AEG37:AEI37"/>
    <mergeCell ref="AEK37:AEL37"/>
    <mergeCell ref="AEM37:AEO37"/>
    <mergeCell ref="AEP37:AES37"/>
    <mergeCell ref="ACS36:ACT36"/>
    <mergeCell ref="ACU36:ACV36"/>
    <mergeCell ref="ACW36:ACY36"/>
    <mergeCell ref="ACZ36:ADB36"/>
    <mergeCell ref="ADC36:ADE36"/>
    <mergeCell ref="ADF36:ADH36"/>
    <mergeCell ref="ADI36:ADK36"/>
    <mergeCell ref="ADL36:ADN36"/>
    <mergeCell ref="ADO36:ADQ36"/>
    <mergeCell ref="ADR36:ADT36"/>
    <mergeCell ref="ADU36:ADW36"/>
    <mergeCell ref="ADY36:AEA36"/>
    <mergeCell ref="AEC36:AEE36"/>
    <mergeCell ref="AEG36:AEI36"/>
    <mergeCell ref="AEK36:AEL36"/>
    <mergeCell ref="AEM36:AEO36"/>
    <mergeCell ref="AEP36:AES36"/>
    <mergeCell ref="ACS35:ACT35"/>
    <mergeCell ref="ACU35:ACV35"/>
    <mergeCell ref="ACW35:ACY35"/>
    <mergeCell ref="ACZ35:ADB35"/>
    <mergeCell ref="ADC35:ADE35"/>
    <mergeCell ref="ADF35:ADH35"/>
    <mergeCell ref="ADI35:ADK35"/>
    <mergeCell ref="ADL35:ADN35"/>
    <mergeCell ref="ADO35:ADQ35"/>
    <mergeCell ref="ADR35:ADT35"/>
    <mergeCell ref="ADU35:ADW35"/>
    <mergeCell ref="ADY35:AEA35"/>
    <mergeCell ref="AEC35:AEE35"/>
    <mergeCell ref="AEG35:AEI35"/>
    <mergeCell ref="AEK35:AEL35"/>
    <mergeCell ref="AEM35:AEO35"/>
    <mergeCell ref="AEP35:AES35"/>
    <mergeCell ref="ACS34:ACT34"/>
    <mergeCell ref="ACU34:ACV34"/>
    <mergeCell ref="ACW34:ACY34"/>
    <mergeCell ref="ACZ34:ADB34"/>
    <mergeCell ref="ADC34:ADE34"/>
    <mergeCell ref="ADF34:ADH34"/>
    <mergeCell ref="ADI34:ADK34"/>
    <mergeCell ref="ADL34:ADN34"/>
    <mergeCell ref="ADO34:ADQ34"/>
    <mergeCell ref="ADR34:ADT34"/>
    <mergeCell ref="ADU34:ADW34"/>
    <mergeCell ref="ADY34:AEA34"/>
    <mergeCell ref="AEC34:AEE34"/>
    <mergeCell ref="AEG34:AEI34"/>
    <mergeCell ref="AEK34:AEL34"/>
    <mergeCell ref="AEM34:AEO34"/>
    <mergeCell ref="AEP34:AES34"/>
    <mergeCell ref="ACS33:ACT33"/>
    <mergeCell ref="ACU33:ACV33"/>
    <mergeCell ref="ACW33:ACY33"/>
    <mergeCell ref="ACZ33:ADB33"/>
    <mergeCell ref="ADC33:ADE33"/>
    <mergeCell ref="ADF33:ADH33"/>
    <mergeCell ref="ADI33:ADK33"/>
    <mergeCell ref="ADL33:ADN33"/>
    <mergeCell ref="ADO33:ADQ33"/>
    <mergeCell ref="ADR33:ADT33"/>
    <mergeCell ref="ADU33:ADW33"/>
    <mergeCell ref="ADY33:AEA33"/>
    <mergeCell ref="AEC33:AEE33"/>
    <mergeCell ref="AEG33:AEI33"/>
    <mergeCell ref="AEK33:AEL33"/>
    <mergeCell ref="AEM33:AEO33"/>
    <mergeCell ref="AEP33:AES33"/>
    <mergeCell ref="ACS32:ACT32"/>
    <mergeCell ref="ACU32:ACV32"/>
    <mergeCell ref="ACW32:ACY32"/>
    <mergeCell ref="ACZ32:ADB32"/>
    <mergeCell ref="ADC32:ADE32"/>
    <mergeCell ref="ADF32:ADH32"/>
    <mergeCell ref="ADI32:ADK32"/>
    <mergeCell ref="ADL32:ADN32"/>
    <mergeCell ref="ADO32:ADQ32"/>
    <mergeCell ref="ADR32:ADT32"/>
    <mergeCell ref="ADU32:ADW32"/>
    <mergeCell ref="ADY32:AEA32"/>
    <mergeCell ref="AEC32:AEE32"/>
    <mergeCell ref="AEG32:AEI32"/>
    <mergeCell ref="AEK32:AEL32"/>
    <mergeCell ref="AEM32:AEO32"/>
    <mergeCell ref="AEP32:AES32"/>
    <mergeCell ref="ACS31:ACT31"/>
    <mergeCell ref="ACU31:ACV31"/>
    <mergeCell ref="ACW31:ACY31"/>
    <mergeCell ref="ACZ31:ADB31"/>
    <mergeCell ref="ADC31:ADE31"/>
    <mergeCell ref="ADF31:ADH31"/>
    <mergeCell ref="ADI31:ADK31"/>
    <mergeCell ref="ADL31:ADN31"/>
    <mergeCell ref="ADO31:ADQ31"/>
    <mergeCell ref="ADR31:ADT31"/>
    <mergeCell ref="ADU31:ADW31"/>
    <mergeCell ref="ADY31:AEA31"/>
    <mergeCell ref="AEC31:AEE31"/>
    <mergeCell ref="AEG31:AEI31"/>
    <mergeCell ref="AEK31:AEL31"/>
    <mergeCell ref="AEM31:AEO31"/>
    <mergeCell ref="AEP31:AES31"/>
    <mergeCell ref="ACS30:ACT30"/>
    <mergeCell ref="ACU30:ACV30"/>
    <mergeCell ref="ACW30:ACY30"/>
    <mergeCell ref="ACZ30:ADB30"/>
    <mergeCell ref="ADC30:ADE30"/>
    <mergeCell ref="ADF30:ADH30"/>
    <mergeCell ref="ADI30:ADK30"/>
    <mergeCell ref="ADL30:ADN30"/>
    <mergeCell ref="ADO30:ADQ30"/>
    <mergeCell ref="ADR30:ADT30"/>
    <mergeCell ref="ADU30:ADW30"/>
    <mergeCell ref="ADY30:AEA30"/>
    <mergeCell ref="AEC30:AEE30"/>
    <mergeCell ref="AEG30:AEI30"/>
    <mergeCell ref="AEK30:AEL30"/>
    <mergeCell ref="AEM30:AEO30"/>
    <mergeCell ref="AEP30:AES30"/>
    <mergeCell ref="ACS29:ACT29"/>
    <mergeCell ref="ACU29:ACV29"/>
    <mergeCell ref="ACW29:ACY29"/>
    <mergeCell ref="ACZ29:ADB29"/>
    <mergeCell ref="ADC29:ADE29"/>
    <mergeCell ref="ADF29:ADH29"/>
    <mergeCell ref="ADI29:ADK29"/>
    <mergeCell ref="ADL29:ADN29"/>
    <mergeCell ref="ADO29:ADQ29"/>
    <mergeCell ref="ADR29:ADT29"/>
    <mergeCell ref="ADU29:ADW29"/>
    <mergeCell ref="ADY29:AEA29"/>
    <mergeCell ref="AEC29:AEE29"/>
    <mergeCell ref="AEG29:AEI29"/>
    <mergeCell ref="AEK29:AEL29"/>
    <mergeCell ref="AEM29:AEO29"/>
    <mergeCell ref="AEP29:AES29"/>
    <mergeCell ref="ACS28:ACT28"/>
    <mergeCell ref="ACU28:ACV28"/>
    <mergeCell ref="ACW28:ACY28"/>
    <mergeCell ref="ACZ28:ADB28"/>
    <mergeCell ref="ADC28:ADE28"/>
    <mergeCell ref="ADF28:ADH28"/>
    <mergeCell ref="ADI28:ADK28"/>
    <mergeCell ref="ADL28:ADN28"/>
    <mergeCell ref="ADO28:ADQ28"/>
    <mergeCell ref="ADR28:ADT28"/>
    <mergeCell ref="ADU28:ADW28"/>
    <mergeCell ref="ADY28:AEA28"/>
    <mergeCell ref="AEC28:AEE28"/>
    <mergeCell ref="AEG28:AEI28"/>
    <mergeCell ref="AEK28:AEL28"/>
    <mergeCell ref="AEM28:AEO28"/>
    <mergeCell ref="AEP28:AES28"/>
    <mergeCell ref="ACS27:ACT27"/>
    <mergeCell ref="ACU27:ACV27"/>
    <mergeCell ref="ACW27:ACY27"/>
    <mergeCell ref="ACZ27:ADB27"/>
    <mergeCell ref="ADC27:ADE27"/>
    <mergeCell ref="ADF27:ADH27"/>
    <mergeCell ref="ADI27:ADK27"/>
    <mergeCell ref="ADL27:ADN27"/>
    <mergeCell ref="ADO27:ADQ27"/>
    <mergeCell ref="ADR27:ADT27"/>
    <mergeCell ref="ADU27:ADW27"/>
    <mergeCell ref="ADY27:AEA27"/>
    <mergeCell ref="AEC27:AEE27"/>
    <mergeCell ref="AEG27:AEI27"/>
    <mergeCell ref="AEK27:AEL27"/>
    <mergeCell ref="AEM27:AEO27"/>
    <mergeCell ref="AEP27:AES27"/>
    <mergeCell ref="ACS26:ACT26"/>
    <mergeCell ref="ACU26:ACV26"/>
    <mergeCell ref="ACW26:ACY26"/>
    <mergeCell ref="ACZ26:ADB26"/>
    <mergeCell ref="ADC26:ADE26"/>
    <mergeCell ref="ADF26:ADH26"/>
    <mergeCell ref="ADI26:ADK26"/>
    <mergeCell ref="ADL26:ADN26"/>
    <mergeCell ref="ADO26:ADQ26"/>
    <mergeCell ref="ADR26:ADT26"/>
    <mergeCell ref="ADU26:ADW26"/>
    <mergeCell ref="ADY26:AEA26"/>
    <mergeCell ref="AEC26:AEE26"/>
    <mergeCell ref="AEG26:AEI26"/>
    <mergeCell ref="AEK26:AEL26"/>
    <mergeCell ref="AEM26:AEO26"/>
    <mergeCell ref="AEP26:AES26"/>
    <mergeCell ref="ACS25:ACT25"/>
    <mergeCell ref="ACU25:ACV25"/>
    <mergeCell ref="ACW25:ACY25"/>
    <mergeCell ref="ACZ25:ADB25"/>
    <mergeCell ref="ADC25:ADE25"/>
    <mergeCell ref="ADF25:ADH25"/>
    <mergeCell ref="ADI25:ADK25"/>
    <mergeCell ref="ADL25:ADN25"/>
    <mergeCell ref="ADO25:ADQ25"/>
    <mergeCell ref="ADR25:ADT25"/>
    <mergeCell ref="ADU25:ADW25"/>
    <mergeCell ref="ADY25:AEA25"/>
    <mergeCell ref="AEC25:AEE25"/>
    <mergeCell ref="AEG25:AEI25"/>
    <mergeCell ref="AEK25:AEL25"/>
    <mergeCell ref="AEM25:AEO25"/>
    <mergeCell ref="AEP25:AES25"/>
    <mergeCell ref="ACS24:ACT24"/>
    <mergeCell ref="ACU24:ACV24"/>
    <mergeCell ref="ACW24:ACY24"/>
    <mergeCell ref="ACZ24:ADB24"/>
    <mergeCell ref="ADC24:ADE24"/>
    <mergeCell ref="ADF24:ADH24"/>
    <mergeCell ref="ADI24:ADK24"/>
    <mergeCell ref="ADL24:ADN24"/>
    <mergeCell ref="ADO24:ADQ24"/>
    <mergeCell ref="ADR24:ADT24"/>
    <mergeCell ref="ADU24:ADW24"/>
    <mergeCell ref="ADY24:AEA24"/>
    <mergeCell ref="AEC24:AEE24"/>
    <mergeCell ref="AEG24:AEI24"/>
    <mergeCell ref="AEK24:AEL24"/>
    <mergeCell ref="AEM24:AEO24"/>
    <mergeCell ref="AEP24:AES24"/>
    <mergeCell ref="ACS23:ACT23"/>
    <mergeCell ref="ACU23:ACV23"/>
    <mergeCell ref="ACW23:ACY23"/>
    <mergeCell ref="ACZ23:ADB23"/>
    <mergeCell ref="ADC23:ADE23"/>
    <mergeCell ref="ADF23:ADH23"/>
    <mergeCell ref="ADI23:ADK23"/>
    <mergeCell ref="ADL23:ADN23"/>
    <mergeCell ref="ADO23:ADQ23"/>
    <mergeCell ref="ADR23:ADT23"/>
    <mergeCell ref="ADU23:ADW23"/>
    <mergeCell ref="ADY23:AEA23"/>
    <mergeCell ref="AEC23:AEE23"/>
    <mergeCell ref="AEG23:AEI23"/>
    <mergeCell ref="AEK23:AEL23"/>
    <mergeCell ref="AEM23:AEO23"/>
    <mergeCell ref="AEP23:AES23"/>
    <mergeCell ref="ACS22:ACT22"/>
    <mergeCell ref="ACU22:ACV22"/>
    <mergeCell ref="ACW22:ACY22"/>
    <mergeCell ref="ACZ22:ADB22"/>
    <mergeCell ref="ADC22:ADE22"/>
    <mergeCell ref="ADF22:ADH22"/>
    <mergeCell ref="ADI22:ADK22"/>
    <mergeCell ref="ADL22:ADN22"/>
    <mergeCell ref="ADO22:ADQ22"/>
    <mergeCell ref="ADR22:ADT22"/>
    <mergeCell ref="ADU22:ADW22"/>
    <mergeCell ref="ADY22:AEA22"/>
    <mergeCell ref="AEC22:AEE22"/>
    <mergeCell ref="AEG22:AEI22"/>
    <mergeCell ref="AEK22:AEL22"/>
    <mergeCell ref="AEM22:AEO22"/>
    <mergeCell ref="AEP22:AES22"/>
    <mergeCell ref="ACS21:ACT21"/>
    <mergeCell ref="ACU21:ACV21"/>
    <mergeCell ref="ACW21:ACY21"/>
    <mergeCell ref="ACZ21:ADB21"/>
    <mergeCell ref="ADC21:ADE21"/>
    <mergeCell ref="ADF21:ADH21"/>
    <mergeCell ref="ADI21:ADK21"/>
    <mergeCell ref="ADL21:ADN21"/>
    <mergeCell ref="ADO21:ADQ21"/>
    <mergeCell ref="ADR21:ADT21"/>
    <mergeCell ref="ADU21:ADW21"/>
    <mergeCell ref="ADY21:AEA21"/>
    <mergeCell ref="AEC21:AEE21"/>
    <mergeCell ref="AEG21:AEI21"/>
    <mergeCell ref="AEK21:AEL21"/>
    <mergeCell ref="AEM21:AEO21"/>
    <mergeCell ref="AEP21:AES21"/>
    <mergeCell ref="ACS20:ACT20"/>
    <mergeCell ref="ACU20:ACV20"/>
    <mergeCell ref="ACW20:ACY20"/>
    <mergeCell ref="ACZ20:ADB20"/>
    <mergeCell ref="ADC20:ADE20"/>
    <mergeCell ref="ADF20:ADH20"/>
    <mergeCell ref="ADI20:ADK20"/>
    <mergeCell ref="ADL20:ADN20"/>
    <mergeCell ref="ADO20:ADQ20"/>
    <mergeCell ref="ADR20:ADT20"/>
    <mergeCell ref="ADU20:ADW20"/>
    <mergeCell ref="ADY20:AEA20"/>
    <mergeCell ref="AEC20:AEE20"/>
    <mergeCell ref="AEG20:AEI20"/>
    <mergeCell ref="AEK20:AEL20"/>
    <mergeCell ref="AEM20:AEO20"/>
    <mergeCell ref="AEP20:AES20"/>
    <mergeCell ref="ACS19:ACT19"/>
    <mergeCell ref="ACU19:ACV19"/>
    <mergeCell ref="ACW19:ACY19"/>
    <mergeCell ref="ACZ19:ADB19"/>
    <mergeCell ref="ADC19:ADE19"/>
    <mergeCell ref="ADF19:ADH19"/>
    <mergeCell ref="ADI19:ADK19"/>
    <mergeCell ref="ADL19:ADN19"/>
    <mergeCell ref="ADO19:ADQ19"/>
    <mergeCell ref="ADR19:ADT19"/>
    <mergeCell ref="ADU19:ADW19"/>
    <mergeCell ref="ADY19:AEA19"/>
    <mergeCell ref="AEC19:AEE19"/>
    <mergeCell ref="AEG19:AEI19"/>
    <mergeCell ref="AEK19:AEL19"/>
    <mergeCell ref="AEM19:AEO19"/>
    <mergeCell ref="AEP19:AES19"/>
    <mergeCell ref="ACS18:ACT18"/>
    <mergeCell ref="ACU18:ACV18"/>
    <mergeCell ref="ACW18:ACY18"/>
    <mergeCell ref="ACZ18:ADB18"/>
    <mergeCell ref="ADC18:ADE18"/>
    <mergeCell ref="ADF18:ADH18"/>
    <mergeCell ref="ADI18:ADK18"/>
    <mergeCell ref="ADL18:ADN18"/>
    <mergeCell ref="ADO18:ADQ18"/>
    <mergeCell ref="ADR18:ADT18"/>
    <mergeCell ref="ADU18:ADW18"/>
    <mergeCell ref="ADY18:AEA18"/>
    <mergeCell ref="AEC18:AEE18"/>
    <mergeCell ref="AEG18:AEI18"/>
    <mergeCell ref="AEK18:AEL18"/>
    <mergeCell ref="AEM18:AEO18"/>
    <mergeCell ref="AEP18:AES18"/>
    <mergeCell ref="ACS17:ACT17"/>
    <mergeCell ref="ACU17:ACV17"/>
    <mergeCell ref="ACW17:ACY17"/>
    <mergeCell ref="ACZ17:ADB17"/>
    <mergeCell ref="ADC17:ADE17"/>
    <mergeCell ref="ADF17:ADH17"/>
    <mergeCell ref="ADI17:ADK17"/>
    <mergeCell ref="ADL17:ADN17"/>
    <mergeCell ref="ADO17:ADQ17"/>
    <mergeCell ref="ADR17:ADT17"/>
    <mergeCell ref="ADU17:ADW17"/>
    <mergeCell ref="ADY17:AEA17"/>
    <mergeCell ref="AEC17:AEE17"/>
    <mergeCell ref="AEG17:AEI17"/>
    <mergeCell ref="AEK17:AEL17"/>
    <mergeCell ref="AEM17:AEO17"/>
    <mergeCell ref="AEP17:AES17"/>
    <mergeCell ref="ACS16:ACT16"/>
    <mergeCell ref="ACU16:ACV16"/>
    <mergeCell ref="ACW16:ACY16"/>
    <mergeCell ref="ACZ16:ADB16"/>
    <mergeCell ref="ADC16:ADE16"/>
    <mergeCell ref="ADF16:ADH16"/>
    <mergeCell ref="ADI16:ADK16"/>
    <mergeCell ref="ADL16:ADN16"/>
    <mergeCell ref="ADO16:ADQ16"/>
    <mergeCell ref="ADR16:ADT16"/>
    <mergeCell ref="ADU16:ADW16"/>
    <mergeCell ref="ADY16:AEA16"/>
    <mergeCell ref="AEC16:AEE16"/>
    <mergeCell ref="AEG16:AEI16"/>
    <mergeCell ref="AEK16:AEL16"/>
    <mergeCell ref="AEM16:AEO16"/>
    <mergeCell ref="AEP16:AES16"/>
    <mergeCell ref="AEP13:AES13"/>
    <mergeCell ref="ACS15:ACT15"/>
    <mergeCell ref="ACU15:ACV15"/>
    <mergeCell ref="ACW15:ACY15"/>
    <mergeCell ref="ACZ15:ADB15"/>
    <mergeCell ref="ADC15:ADE15"/>
    <mergeCell ref="ADF15:ADH15"/>
    <mergeCell ref="ADI15:ADK15"/>
    <mergeCell ref="ADL15:ADN15"/>
    <mergeCell ref="ADO15:ADQ15"/>
    <mergeCell ref="ADR15:ADT15"/>
    <mergeCell ref="ADU15:ADW15"/>
    <mergeCell ref="ADY15:AEA15"/>
    <mergeCell ref="AEC15:AEE15"/>
    <mergeCell ref="AEG15:AEI15"/>
    <mergeCell ref="AEK15:AEL15"/>
    <mergeCell ref="AEM15:AEO15"/>
    <mergeCell ref="AEP15:AES15"/>
    <mergeCell ref="ADO10:ADQ12"/>
    <mergeCell ref="ADR10:ADT12"/>
    <mergeCell ref="ADU10:ADW12"/>
    <mergeCell ref="ADX10:ADX13"/>
    <mergeCell ref="ADY10:AEA12"/>
    <mergeCell ref="AEB10:AEB13"/>
    <mergeCell ref="AEC10:AEE12"/>
    <mergeCell ref="AEF10:AEF13"/>
    <mergeCell ref="AEG10:AEI12"/>
    <mergeCell ref="AEJ10:AEJ13"/>
    <mergeCell ref="AEK10:AEL12"/>
    <mergeCell ref="AEM10:AEO12"/>
    <mergeCell ref="ACS13:ACT13"/>
    <mergeCell ref="ACU13:ACV13"/>
    <mergeCell ref="ADU13:ADW13"/>
    <mergeCell ref="ADY13:AEA13"/>
    <mergeCell ref="AEC13:AEE13"/>
    <mergeCell ref="AEG13:AEI13"/>
    <mergeCell ref="AEK13:AEL13"/>
    <mergeCell ref="AEM13:AEO13"/>
    <mergeCell ref="AEE3:AEG3"/>
    <mergeCell ref="AEH3:AES3"/>
    <mergeCell ref="ACR4:ACT5"/>
    <mergeCell ref="ACU4:ADZ5"/>
    <mergeCell ref="AEB4:AEG5"/>
    <mergeCell ref="AEH4:AEK5"/>
    <mergeCell ref="AEM4:AEP5"/>
    <mergeCell ref="AEQ4:AER5"/>
    <mergeCell ref="AES4:AES5"/>
    <mergeCell ref="ACQ7:AES7"/>
    <mergeCell ref="ACQ8:ACQ12"/>
    <mergeCell ref="ACR8:ACR12"/>
    <mergeCell ref="ACS8:ACT12"/>
    <mergeCell ref="ACU8:ACV12"/>
    <mergeCell ref="ACW8:ADH8"/>
    <mergeCell ref="ADI8:ADT8"/>
    <mergeCell ref="ADU8:AEJ8"/>
    <mergeCell ref="AEK8:AEO8"/>
    <mergeCell ref="AEP8:AES12"/>
    <mergeCell ref="ACW9:ADB9"/>
    <mergeCell ref="ADC9:ADH9"/>
    <mergeCell ref="ADI9:ADN9"/>
    <mergeCell ref="ADO9:ADT9"/>
    <mergeCell ref="ADU9:AEB9"/>
    <mergeCell ref="AEC9:AEJ9"/>
    <mergeCell ref="AEK9:AEO9"/>
    <mergeCell ref="ACW10:ACY12"/>
    <mergeCell ref="ACZ10:ADB12"/>
    <mergeCell ref="ADC10:ADE12"/>
    <mergeCell ref="ADF10:ADH12"/>
    <mergeCell ref="ADI10:ADK12"/>
    <mergeCell ref="ADL10:ADN12"/>
    <mergeCell ref="AAN46:AAS46"/>
    <mergeCell ref="AAT46:AAY46"/>
    <mergeCell ref="AAZ46:ABE46"/>
    <mergeCell ref="ABF46:ABK46"/>
    <mergeCell ref="ABL46:ABQ46"/>
    <mergeCell ref="ABR46:ABY46"/>
    <mergeCell ref="ABZ46:ACG46"/>
    <mergeCell ref="ACH46:ACI46"/>
    <mergeCell ref="ACJ46:ACL46"/>
    <mergeCell ref="ACM46:ACP46"/>
    <mergeCell ref="AAP43:AAQ43"/>
    <mergeCell ref="AAR43:AAS43"/>
    <mergeCell ref="AAT43:AAV43"/>
    <mergeCell ref="AAW43:AAY43"/>
    <mergeCell ref="AAZ43:ABB43"/>
    <mergeCell ref="ABC43:ABE43"/>
    <mergeCell ref="ABF43:ABH43"/>
    <mergeCell ref="ABI43:ABK43"/>
    <mergeCell ref="ABL43:ABN43"/>
    <mergeCell ref="ABO43:ABQ43"/>
    <mergeCell ref="ABR43:ABT43"/>
    <mergeCell ref="ABV43:ABX43"/>
    <mergeCell ref="ABZ43:ACB43"/>
    <mergeCell ref="ACD43:ACF43"/>
    <mergeCell ref="ACH43:ACI43"/>
    <mergeCell ref="ACJ43:ACL43"/>
    <mergeCell ref="ACM43:ACP43"/>
    <mergeCell ref="AAP42:AAQ42"/>
    <mergeCell ref="AAR42:AAS42"/>
    <mergeCell ref="AAT42:AAV42"/>
    <mergeCell ref="AAW42:AAY42"/>
    <mergeCell ref="AAZ42:ABB42"/>
    <mergeCell ref="AAN47:AAS47"/>
    <mergeCell ref="AAT47:ABQ47"/>
    <mergeCell ref="ABR47:ABY47"/>
    <mergeCell ref="ABZ47:ACG47"/>
    <mergeCell ref="ACH47:ACP47"/>
    <mergeCell ref="AAP50:ACP50"/>
    <mergeCell ref="AAP45:AAQ45"/>
    <mergeCell ref="AAR45:AAS45"/>
    <mergeCell ref="AAT45:AAV45"/>
    <mergeCell ref="AAW45:AAY45"/>
    <mergeCell ref="AAZ45:ABB45"/>
    <mergeCell ref="ABC45:ABE45"/>
    <mergeCell ref="ABF45:ABH45"/>
    <mergeCell ref="ABI45:ABK45"/>
    <mergeCell ref="ABL45:ABN45"/>
    <mergeCell ref="ABO45:ABQ45"/>
    <mergeCell ref="ABR45:ABT45"/>
    <mergeCell ref="ABV45:ABX45"/>
    <mergeCell ref="ABZ45:ACB45"/>
    <mergeCell ref="ACD45:ACF45"/>
    <mergeCell ref="ACH45:ACI45"/>
    <mergeCell ref="ACJ45:ACL45"/>
    <mergeCell ref="ACM45:ACP45"/>
    <mergeCell ref="AAP44:AAQ44"/>
    <mergeCell ref="AAR44:AAS44"/>
    <mergeCell ref="AAT44:AAV44"/>
    <mergeCell ref="AAW44:AAY44"/>
    <mergeCell ref="AAZ44:ABB44"/>
    <mergeCell ref="ABC44:ABE44"/>
    <mergeCell ref="ABF44:ABH44"/>
    <mergeCell ref="ABI44:ABK44"/>
    <mergeCell ref="ABL44:ABN44"/>
    <mergeCell ref="ABO44:ABQ44"/>
    <mergeCell ref="ABR44:ABT44"/>
    <mergeCell ref="ABV44:ABX44"/>
    <mergeCell ref="ABZ44:ACB44"/>
    <mergeCell ref="ACD44:ACF44"/>
    <mergeCell ref="ACH44:ACI44"/>
    <mergeCell ref="ACJ44:ACL44"/>
    <mergeCell ref="ACM44:ACP44"/>
    <mergeCell ref="ABC42:ABE42"/>
    <mergeCell ref="ABF42:ABH42"/>
    <mergeCell ref="ABI42:ABK42"/>
    <mergeCell ref="ABL42:ABN42"/>
    <mergeCell ref="ABO42:ABQ42"/>
    <mergeCell ref="ABR42:ABT42"/>
    <mergeCell ref="ABV42:ABX42"/>
    <mergeCell ref="ABZ42:ACB42"/>
    <mergeCell ref="ACD42:ACF42"/>
    <mergeCell ref="ACH42:ACI42"/>
    <mergeCell ref="ACJ42:ACL42"/>
    <mergeCell ref="ACM42:ACP42"/>
    <mergeCell ref="AAP41:AAQ41"/>
    <mergeCell ref="AAR41:AAS41"/>
    <mergeCell ref="AAT41:AAV41"/>
    <mergeCell ref="AAW41:AAY41"/>
    <mergeCell ref="AAZ41:ABB41"/>
    <mergeCell ref="ABC41:ABE41"/>
    <mergeCell ref="ABF41:ABH41"/>
    <mergeCell ref="ABI41:ABK41"/>
    <mergeCell ref="ABL41:ABN41"/>
    <mergeCell ref="ABO41:ABQ41"/>
    <mergeCell ref="ABR41:ABT41"/>
    <mergeCell ref="ABV41:ABX41"/>
    <mergeCell ref="ABZ41:ACB41"/>
    <mergeCell ref="ACD41:ACF41"/>
    <mergeCell ref="ACH41:ACI41"/>
    <mergeCell ref="ACJ41:ACL41"/>
    <mergeCell ref="ACM41:ACP41"/>
    <mergeCell ref="AAP40:AAQ40"/>
    <mergeCell ref="AAR40:AAS40"/>
    <mergeCell ref="AAT40:AAV40"/>
    <mergeCell ref="AAW40:AAY40"/>
    <mergeCell ref="AAZ40:ABB40"/>
    <mergeCell ref="ABC40:ABE40"/>
    <mergeCell ref="ABF40:ABH40"/>
    <mergeCell ref="ABI40:ABK40"/>
    <mergeCell ref="ABL40:ABN40"/>
    <mergeCell ref="ABO40:ABQ40"/>
    <mergeCell ref="ABR40:ABT40"/>
    <mergeCell ref="ABV40:ABX40"/>
    <mergeCell ref="ABZ40:ACB40"/>
    <mergeCell ref="ACD40:ACF40"/>
    <mergeCell ref="ACH40:ACI40"/>
    <mergeCell ref="ACJ40:ACL40"/>
    <mergeCell ref="ACM40:ACP40"/>
    <mergeCell ref="AAP39:AAQ39"/>
    <mergeCell ref="AAR39:AAS39"/>
    <mergeCell ref="AAT39:AAV39"/>
    <mergeCell ref="AAW39:AAY39"/>
    <mergeCell ref="AAZ39:ABB39"/>
    <mergeCell ref="ABC39:ABE39"/>
    <mergeCell ref="ABF39:ABH39"/>
    <mergeCell ref="ABI39:ABK39"/>
    <mergeCell ref="ABL39:ABN39"/>
    <mergeCell ref="ABO39:ABQ39"/>
    <mergeCell ref="ABR39:ABT39"/>
    <mergeCell ref="ABV39:ABX39"/>
    <mergeCell ref="ABZ39:ACB39"/>
    <mergeCell ref="ACD39:ACF39"/>
    <mergeCell ref="ACH39:ACI39"/>
    <mergeCell ref="ACJ39:ACL39"/>
    <mergeCell ref="ACM39:ACP39"/>
    <mergeCell ref="AAP38:AAQ38"/>
    <mergeCell ref="AAR38:AAS38"/>
    <mergeCell ref="AAT38:AAV38"/>
    <mergeCell ref="AAW38:AAY38"/>
    <mergeCell ref="AAZ38:ABB38"/>
    <mergeCell ref="ABC38:ABE38"/>
    <mergeCell ref="ABF38:ABH38"/>
    <mergeCell ref="ABI38:ABK38"/>
    <mergeCell ref="ABL38:ABN38"/>
    <mergeCell ref="ABO38:ABQ38"/>
    <mergeCell ref="ABR38:ABT38"/>
    <mergeCell ref="ABV38:ABX38"/>
    <mergeCell ref="ABZ38:ACB38"/>
    <mergeCell ref="ACD38:ACF38"/>
    <mergeCell ref="ACH38:ACI38"/>
    <mergeCell ref="ACJ38:ACL38"/>
    <mergeCell ref="ACM38:ACP38"/>
    <mergeCell ref="AAP37:AAQ37"/>
    <mergeCell ref="AAR37:AAS37"/>
    <mergeCell ref="AAT37:AAV37"/>
    <mergeCell ref="AAW37:AAY37"/>
    <mergeCell ref="AAZ37:ABB37"/>
    <mergeCell ref="ABC37:ABE37"/>
    <mergeCell ref="ABF37:ABH37"/>
    <mergeCell ref="ABI37:ABK37"/>
    <mergeCell ref="ABL37:ABN37"/>
    <mergeCell ref="ABO37:ABQ37"/>
    <mergeCell ref="ABR37:ABT37"/>
    <mergeCell ref="ABV37:ABX37"/>
    <mergeCell ref="ABZ37:ACB37"/>
    <mergeCell ref="ACD37:ACF37"/>
    <mergeCell ref="ACH37:ACI37"/>
    <mergeCell ref="ACJ37:ACL37"/>
    <mergeCell ref="ACM37:ACP37"/>
    <mergeCell ref="AAP36:AAQ36"/>
    <mergeCell ref="AAR36:AAS36"/>
    <mergeCell ref="AAT36:AAV36"/>
    <mergeCell ref="AAW36:AAY36"/>
    <mergeCell ref="AAZ36:ABB36"/>
    <mergeCell ref="ABC36:ABE36"/>
    <mergeCell ref="ABF36:ABH36"/>
    <mergeCell ref="ABI36:ABK36"/>
    <mergeCell ref="ABL36:ABN36"/>
    <mergeCell ref="ABO36:ABQ36"/>
    <mergeCell ref="ABR36:ABT36"/>
    <mergeCell ref="ABV36:ABX36"/>
    <mergeCell ref="ABZ36:ACB36"/>
    <mergeCell ref="ACD36:ACF36"/>
    <mergeCell ref="ACH36:ACI36"/>
    <mergeCell ref="ACJ36:ACL36"/>
    <mergeCell ref="ACM36:ACP36"/>
    <mergeCell ref="AAP35:AAQ35"/>
    <mergeCell ref="AAR35:AAS35"/>
    <mergeCell ref="AAT35:AAV35"/>
    <mergeCell ref="AAW35:AAY35"/>
    <mergeCell ref="AAZ35:ABB35"/>
    <mergeCell ref="ABC35:ABE35"/>
    <mergeCell ref="ABF35:ABH35"/>
    <mergeCell ref="ABI35:ABK35"/>
    <mergeCell ref="ABL35:ABN35"/>
    <mergeCell ref="ABO35:ABQ35"/>
    <mergeCell ref="ABR35:ABT35"/>
    <mergeCell ref="ABV35:ABX35"/>
    <mergeCell ref="ABZ35:ACB35"/>
    <mergeCell ref="ACD35:ACF35"/>
    <mergeCell ref="ACH35:ACI35"/>
    <mergeCell ref="ACJ35:ACL35"/>
    <mergeCell ref="ACM35:ACP35"/>
    <mergeCell ref="AAP34:AAQ34"/>
    <mergeCell ref="AAR34:AAS34"/>
    <mergeCell ref="AAT34:AAV34"/>
    <mergeCell ref="AAW34:AAY34"/>
    <mergeCell ref="AAZ34:ABB34"/>
    <mergeCell ref="ABC34:ABE34"/>
    <mergeCell ref="ABF34:ABH34"/>
    <mergeCell ref="ABI34:ABK34"/>
    <mergeCell ref="ABL34:ABN34"/>
    <mergeCell ref="ABO34:ABQ34"/>
    <mergeCell ref="ABR34:ABT34"/>
    <mergeCell ref="ABV34:ABX34"/>
    <mergeCell ref="ABZ34:ACB34"/>
    <mergeCell ref="ACD34:ACF34"/>
    <mergeCell ref="ACH34:ACI34"/>
    <mergeCell ref="ACJ34:ACL34"/>
    <mergeCell ref="ACM34:ACP34"/>
    <mergeCell ref="AAP33:AAQ33"/>
    <mergeCell ref="AAR33:AAS33"/>
    <mergeCell ref="AAT33:AAV33"/>
    <mergeCell ref="AAW33:AAY33"/>
    <mergeCell ref="AAZ33:ABB33"/>
    <mergeCell ref="ABC33:ABE33"/>
    <mergeCell ref="ABF33:ABH33"/>
    <mergeCell ref="ABI33:ABK33"/>
    <mergeCell ref="ABL33:ABN33"/>
    <mergeCell ref="ABO33:ABQ33"/>
    <mergeCell ref="ABR33:ABT33"/>
    <mergeCell ref="ABV33:ABX33"/>
    <mergeCell ref="ABZ33:ACB33"/>
    <mergeCell ref="ACD33:ACF33"/>
    <mergeCell ref="ACH33:ACI33"/>
    <mergeCell ref="ACJ33:ACL33"/>
    <mergeCell ref="ACM33:ACP33"/>
    <mergeCell ref="AAP32:AAQ32"/>
    <mergeCell ref="AAR32:AAS32"/>
    <mergeCell ref="AAT32:AAV32"/>
    <mergeCell ref="AAW32:AAY32"/>
    <mergeCell ref="AAZ32:ABB32"/>
    <mergeCell ref="ABC32:ABE32"/>
    <mergeCell ref="ABF32:ABH32"/>
    <mergeCell ref="ABI32:ABK32"/>
    <mergeCell ref="ABL32:ABN32"/>
    <mergeCell ref="ABO32:ABQ32"/>
    <mergeCell ref="ABR32:ABT32"/>
    <mergeCell ref="ABV32:ABX32"/>
    <mergeCell ref="ABZ32:ACB32"/>
    <mergeCell ref="ACD32:ACF32"/>
    <mergeCell ref="ACH32:ACI32"/>
    <mergeCell ref="ACJ32:ACL32"/>
    <mergeCell ref="ACM32:ACP32"/>
    <mergeCell ref="AAP31:AAQ31"/>
    <mergeCell ref="AAR31:AAS31"/>
    <mergeCell ref="AAT31:AAV31"/>
    <mergeCell ref="AAW31:AAY31"/>
    <mergeCell ref="AAZ31:ABB31"/>
    <mergeCell ref="ABC31:ABE31"/>
    <mergeCell ref="ABF31:ABH31"/>
    <mergeCell ref="ABI31:ABK31"/>
    <mergeCell ref="ABL31:ABN31"/>
    <mergeCell ref="ABO31:ABQ31"/>
    <mergeCell ref="ABR31:ABT31"/>
    <mergeCell ref="ABV31:ABX31"/>
    <mergeCell ref="ABZ31:ACB31"/>
    <mergeCell ref="ACD31:ACF31"/>
    <mergeCell ref="ACH31:ACI31"/>
    <mergeCell ref="ACJ31:ACL31"/>
    <mergeCell ref="ACM31:ACP31"/>
    <mergeCell ref="AAP30:AAQ30"/>
    <mergeCell ref="AAR30:AAS30"/>
    <mergeCell ref="AAT30:AAV30"/>
    <mergeCell ref="AAW30:AAY30"/>
    <mergeCell ref="AAZ30:ABB30"/>
    <mergeCell ref="ABC30:ABE30"/>
    <mergeCell ref="ABF30:ABH30"/>
    <mergeCell ref="ABI30:ABK30"/>
    <mergeCell ref="ABL30:ABN30"/>
    <mergeCell ref="ABO30:ABQ30"/>
    <mergeCell ref="ABR30:ABT30"/>
    <mergeCell ref="ABV30:ABX30"/>
    <mergeCell ref="ABZ30:ACB30"/>
    <mergeCell ref="ACD30:ACF30"/>
    <mergeCell ref="ACH30:ACI30"/>
    <mergeCell ref="ACJ30:ACL30"/>
    <mergeCell ref="ACM30:ACP30"/>
    <mergeCell ref="AAP29:AAQ29"/>
    <mergeCell ref="AAR29:AAS29"/>
    <mergeCell ref="AAT29:AAV29"/>
    <mergeCell ref="AAW29:AAY29"/>
    <mergeCell ref="AAZ29:ABB29"/>
    <mergeCell ref="ABC29:ABE29"/>
    <mergeCell ref="ABF29:ABH29"/>
    <mergeCell ref="ABI29:ABK29"/>
    <mergeCell ref="ABL29:ABN29"/>
    <mergeCell ref="ABO29:ABQ29"/>
    <mergeCell ref="ABR29:ABT29"/>
    <mergeCell ref="ABV29:ABX29"/>
    <mergeCell ref="ABZ29:ACB29"/>
    <mergeCell ref="ACD29:ACF29"/>
    <mergeCell ref="ACH29:ACI29"/>
    <mergeCell ref="ACJ29:ACL29"/>
    <mergeCell ref="ACM29:ACP29"/>
    <mergeCell ref="AAP28:AAQ28"/>
    <mergeCell ref="AAR28:AAS28"/>
    <mergeCell ref="AAT28:AAV28"/>
    <mergeCell ref="AAW28:AAY28"/>
    <mergeCell ref="AAZ28:ABB28"/>
    <mergeCell ref="ABC28:ABE28"/>
    <mergeCell ref="ABF28:ABH28"/>
    <mergeCell ref="ABI28:ABK28"/>
    <mergeCell ref="ABL28:ABN28"/>
    <mergeCell ref="ABO28:ABQ28"/>
    <mergeCell ref="ABR28:ABT28"/>
    <mergeCell ref="ABV28:ABX28"/>
    <mergeCell ref="ABZ28:ACB28"/>
    <mergeCell ref="ACD28:ACF28"/>
    <mergeCell ref="ACH28:ACI28"/>
    <mergeCell ref="ACJ28:ACL28"/>
    <mergeCell ref="ACM28:ACP28"/>
    <mergeCell ref="AAP27:AAQ27"/>
    <mergeCell ref="AAR27:AAS27"/>
    <mergeCell ref="AAT27:AAV27"/>
    <mergeCell ref="AAW27:AAY27"/>
    <mergeCell ref="AAZ27:ABB27"/>
    <mergeCell ref="ABC27:ABE27"/>
    <mergeCell ref="ABF27:ABH27"/>
    <mergeCell ref="ABI27:ABK27"/>
    <mergeCell ref="ABL27:ABN27"/>
    <mergeCell ref="ABO27:ABQ27"/>
    <mergeCell ref="ABR27:ABT27"/>
    <mergeCell ref="ABV27:ABX27"/>
    <mergeCell ref="ABZ27:ACB27"/>
    <mergeCell ref="ACD27:ACF27"/>
    <mergeCell ref="ACH27:ACI27"/>
    <mergeCell ref="ACJ27:ACL27"/>
    <mergeCell ref="ACM27:ACP27"/>
    <mergeCell ref="AAP26:AAQ26"/>
    <mergeCell ref="AAR26:AAS26"/>
    <mergeCell ref="AAT26:AAV26"/>
    <mergeCell ref="AAW26:AAY26"/>
    <mergeCell ref="AAZ26:ABB26"/>
    <mergeCell ref="ABC26:ABE26"/>
    <mergeCell ref="ABF26:ABH26"/>
    <mergeCell ref="ABI26:ABK26"/>
    <mergeCell ref="ABL26:ABN26"/>
    <mergeCell ref="ABO26:ABQ26"/>
    <mergeCell ref="ABR26:ABT26"/>
    <mergeCell ref="ABV26:ABX26"/>
    <mergeCell ref="ABZ26:ACB26"/>
    <mergeCell ref="ACD26:ACF26"/>
    <mergeCell ref="ACH26:ACI26"/>
    <mergeCell ref="ACJ26:ACL26"/>
    <mergeCell ref="ACM26:ACP26"/>
    <mergeCell ref="AAP25:AAQ25"/>
    <mergeCell ref="AAR25:AAS25"/>
    <mergeCell ref="AAT25:AAV25"/>
    <mergeCell ref="AAW25:AAY25"/>
    <mergeCell ref="AAZ25:ABB25"/>
    <mergeCell ref="ABC25:ABE25"/>
    <mergeCell ref="ABF25:ABH25"/>
    <mergeCell ref="ABI25:ABK25"/>
    <mergeCell ref="ABL25:ABN25"/>
    <mergeCell ref="ABO25:ABQ25"/>
    <mergeCell ref="ABR25:ABT25"/>
    <mergeCell ref="ABV25:ABX25"/>
    <mergeCell ref="ABZ25:ACB25"/>
    <mergeCell ref="ACD25:ACF25"/>
    <mergeCell ref="ACH25:ACI25"/>
    <mergeCell ref="ACJ25:ACL25"/>
    <mergeCell ref="ACM25:ACP25"/>
    <mergeCell ref="AAP24:AAQ24"/>
    <mergeCell ref="AAR24:AAS24"/>
    <mergeCell ref="AAT24:AAV24"/>
    <mergeCell ref="AAW24:AAY24"/>
    <mergeCell ref="AAZ24:ABB24"/>
    <mergeCell ref="ABC24:ABE24"/>
    <mergeCell ref="ABF24:ABH24"/>
    <mergeCell ref="ABI24:ABK24"/>
    <mergeCell ref="ABL24:ABN24"/>
    <mergeCell ref="ABO24:ABQ24"/>
    <mergeCell ref="ABR24:ABT24"/>
    <mergeCell ref="ABV24:ABX24"/>
    <mergeCell ref="ABZ24:ACB24"/>
    <mergeCell ref="ACD24:ACF24"/>
    <mergeCell ref="ACH24:ACI24"/>
    <mergeCell ref="ACJ24:ACL24"/>
    <mergeCell ref="ACM24:ACP24"/>
    <mergeCell ref="AAP23:AAQ23"/>
    <mergeCell ref="AAR23:AAS23"/>
    <mergeCell ref="AAT23:AAV23"/>
    <mergeCell ref="AAW23:AAY23"/>
    <mergeCell ref="AAZ23:ABB23"/>
    <mergeCell ref="ABC23:ABE23"/>
    <mergeCell ref="ABF23:ABH23"/>
    <mergeCell ref="ABI23:ABK23"/>
    <mergeCell ref="ABL23:ABN23"/>
    <mergeCell ref="ABO23:ABQ23"/>
    <mergeCell ref="ABR23:ABT23"/>
    <mergeCell ref="ABV23:ABX23"/>
    <mergeCell ref="ABZ23:ACB23"/>
    <mergeCell ref="ACD23:ACF23"/>
    <mergeCell ref="ACH23:ACI23"/>
    <mergeCell ref="ACJ23:ACL23"/>
    <mergeCell ref="ACM23:ACP23"/>
    <mergeCell ref="AAP22:AAQ22"/>
    <mergeCell ref="AAR22:AAS22"/>
    <mergeCell ref="AAT22:AAV22"/>
    <mergeCell ref="AAW22:AAY22"/>
    <mergeCell ref="AAZ22:ABB22"/>
    <mergeCell ref="ABC22:ABE22"/>
    <mergeCell ref="ABF22:ABH22"/>
    <mergeCell ref="ABI22:ABK22"/>
    <mergeCell ref="ABL22:ABN22"/>
    <mergeCell ref="ABO22:ABQ22"/>
    <mergeCell ref="ABR22:ABT22"/>
    <mergeCell ref="ABV22:ABX22"/>
    <mergeCell ref="ABZ22:ACB22"/>
    <mergeCell ref="ACD22:ACF22"/>
    <mergeCell ref="ACH22:ACI22"/>
    <mergeCell ref="ACJ22:ACL22"/>
    <mergeCell ref="ACM22:ACP22"/>
    <mergeCell ref="AAP21:AAQ21"/>
    <mergeCell ref="AAR21:AAS21"/>
    <mergeCell ref="AAT21:AAV21"/>
    <mergeCell ref="AAW21:AAY21"/>
    <mergeCell ref="AAZ21:ABB21"/>
    <mergeCell ref="ABC21:ABE21"/>
    <mergeCell ref="ABF21:ABH21"/>
    <mergeCell ref="ABI21:ABK21"/>
    <mergeCell ref="ABL21:ABN21"/>
    <mergeCell ref="ABO21:ABQ21"/>
    <mergeCell ref="ABR21:ABT21"/>
    <mergeCell ref="ABV21:ABX21"/>
    <mergeCell ref="ABZ21:ACB21"/>
    <mergeCell ref="ACD21:ACF21"/>
    <mergeCell ref="ACH21:ACI21"/>
    <mergeCell ref="ACJ21:ACL21"/>
    <mergeCell ref="ACM21:ACP21"/>
    <mergeCell ref="AAP20:AAQ20"/>
    <mergeCell ref="AAR20:AAS20"/>
    <mergeCell ref="AAT20:AAV20"/>
    <mergeCell ref="AAW20:AAY20"/>
    <mergeCell ref="AAZ20:ABB20"/>
    <mergeCell ref="ABC20:ABE20"/>
    <mergeCell ref="ABF20:ABH20"/>
    <mergeCell ref="ABI20:ABK20"/>
    <mergeCell ref="ABL20:ABN20"/>
    <mergeCell ref="ABO20:ABQ20"/>
    <mergeCell ref="ABR20:ABT20"/>
    <mergeCell ref="ABV20:ABX20"/>
    <mergeCell ref="ABZ20:ACB20"/>
    <mergeCell ref="ACD20:ACF20"/>
    <mergeCell ref="ACH20:ACI20"/>
    <mergeCell ref="ACJ20:ACL20"/>
    <mergeCell ref="ACM20:ACP20"/>
    <mergeCell ref="AAP19:AAQ19"/>
    <mergeCell ref="AAR19:AAS19"/>
    <mergeCell ref="AAT19:AAV19"/>
    <mergeCell ref="AAW19:AAY19"/>
    <mergeCell ref="AAZ19:ABB19"/>
    <mergeCell ref="ABC19:ABE19"/>
    <mergeCell ref="ABF19:ABH19"/>
    <mergeCell ref="ABI19:ABK19"/>
    <mergeCell ref="ABL19:ABN19"/>
    <mergeCell ref="ABO19:ABQ19"/>
    <mergeCell ref="ABR19:ABT19"/>
    <mergeCell ref="ABV19:ABX19"/>
    <mergeCell ref="ABZ19:ACB19"/>
    <mergeCell ref="ACD19:ACF19"/>
    <mergeCell ref="ACH19:ACI19"/>
    <mergeCell ref="ACJ19:ACL19"/>
    <mergeCell ref="ACM19:ACP19"/>
    <mergeCell ref="AAP18:AAQ18"/>
    <mergeCell ref="AAR18:AAS18"/>
    <mergeCell ref="AAT18:AAV18"/>
    <mergeCell ref="AAW18:AAY18"/>
    <mergeCell ref="AAZ18:ABB18"/>
    <mergeCell ref="ABC18:ABE18"/>
    <mergeCell ref="ABF18:ABH18"/>
    <mergeCell ref="ABI18:ABK18"/>
    <mergeCell ref="ABL18:ABN18"/>
    <mergeCell ref="ABO18:ABQ18"/>
    <mergeCell ref="ABR18:ABT18"/>
    <mergeCell ref="ABV18:ABX18"/>
    <mergeCell ref="ABZ18:ACB18"/>
    <mergeCell ref="ACD18:ACF18"/>
    <mergeCell ref="ACH18:ACI18"/>
    <mergeCell ref="ACJ18:ACL18"/>
    <mergeCell ref="ACM18:ACP18"/>
    <mergeCell ref="AAP17:AAQ17"/>
    <mergeCell ref="AAR17:AAS17"/>
    <mergeCell ref="AAT17:AAV17"/>
    <mergeCell ref="AAW17:AAY17"/>
    <mergeCell ref="AAZ17:ABB17"/>
    <mergeCell ref="ABC17:ABE17"/>
    <mergeCell ref="ABF17:ABH17"/>
    <mergeCell ref="ABI17:ABK17"/>
    <mergeCell ref="ABL17:ABN17"/>
    <mergeCell ref="ABO17:ABQ17"/>
    <mergeCell ref="ABR17:ABT17"/>
    <mergeCell ref="ABV17:ABX17"/>
    <mergeCell ref="ABZ17:ACB17"/>
    <mergeCell ref="ACD17:ACF17"/>
    <mergeCell ref="ACH17:ACI17"/>
    <mergeCell ref="ACJ17:ACL17"/>
    <mergeCell ref="ACM17:ACP17"/>
    <mergeCell ref="AAP16:AAQ16"/>
    <mergeCell ref="AAR16:AAS16"/>
    <mergeCell ref="AAT16:AAV16"/>
    <mergeCell ref="AAW16:AAY16"/>
    <mergeCell ref="AAZ16:ABB16"/>
    <mergeCell ref="ABC16:ABE16"/>
    <mergeCell ref="ABF16:ABH16"/>
    <mergeCell ref="ABI16:ABK16"/>
    <mergeCell ref="ABL16:ABN16"/>
    <mergeCell ref="ABO16:ABQ16"/>
    <mergeCell ref="ABR16:ABT16"/>
    <mergeCell ref="ABV16:ABX16"/>
    <mergeCell ref="ABZ16:ACB16"/>
    <mergeCell ref="ACD16:ACF16"/>
    <mergeCell ref="ACH16:ACI16"/>
    <mergeCell ref="ACJ16:ACL16"/>
    <mergeCell ref="ACM16:ACP16"/>
    <mergeCell ref="ACM13:ACP13"/>
    <mergeCell ref="AAP15:AAQ15"/>
    <mergeCell ref="AAR15:AAS15"/>
    <mergeCell ref="AAT15:AAV15"/>
    <mergeCell ref="AAW15:AAY15"/>
    <mergeCell ref="AAZ15:ABB15"/>
    <mergeCell ref="ABC15:ABE15"/>
    <mergeCell ref="ABF15:ABH15"/>
    <mergeCell ref="ABI15:ABK15"/>
    <mergeCell ref="ABL15:ABN15"/>
    <mergeCell ref="ABO15:ABQ15"/>
    <mergeCell ref="ABR15:ABT15"/>
    <mergeCell ref="ABV15:ABX15"/>
    <mergeCell ref="ABZ15:ACB15"/>
    <mergeCell ref="ACD15:ACF15"/>
    <mergeCell ref="ACH15:ACI15"/>
    <mergeCell ref="ACJ15:ACL15"/>
    <mergeCell ref="ACM15:ACP15"/>
    <mergeCell ref="ABL10:ABN12"/>
    <mergeCell ref="ABO10:ABQ12"/>
    <mergeCell ref="ABR10:ABT12"/>
    <mergeCell ref="ABU10:ABU13"/>
    <mergeCell ref="ABV10:ABX12"/>
    <mergeCell ref="ABY10:ABY13"/>
    <mergeCell ref="ABZ10:ACB12"/>
    <mergeCell ref="ACC10:ACC13"/>
    <mergeCell ref="ACD10:ACF12"/>
    <mergeCell ref="ACG10:ACG13"/>
    <mergeCell ref="ACH10:ACI12"/>
    <mergeCell ref="ACJ10:ACL12"/>
    <mergeCell ref="AAP13:AAQ13"/>
    <mergeCell ref="AAR13:AAS13"/>
    <mergeCell ref="ABR13:ABT13"/>
    <mergeCell ref="ABV13:ABX13"/>
    <mergeCell ref="ABZ13:ACB13"/>
    <mergeCell ref="ACD13:ACF13"/>
    <mergeCell ref="ACH13:ACI13"/>
    <mergeCell ref="ACJ13:ACL13"/>
    <mergeCell ref="ACB3:ACD3"/>
    <mergeCell ref="ACE3:ACP3"/>
    <mergeCell ref="AAO4:AAQ5"/>
    <mergeCell ref="AAR4:ABW5"/>
    <mergeCell ref="ABY4:ACD5"/>
    <mergeCell ref="ACE4:ACH5"/>
    <mergeCell ref="ACJ4:ACM5"/>
    <mergeCell ref="ACN4:ACO5"/>
    <mergeCell ref="ACP4:ACP5"/>
    <mergeCell ref="AAN7:ACP7"/>
    <mergeCell ref="AAN8:AAN12"/>
    <mergeCell ref="AAO8:AAO12"/>
    <mergeCell ref="AAP8:AAQ12"/>
    <mergeCell ref="AAR8:AAS12"/>
    <mergeCell ref="AAT8:ABE8"/>
    <mergeCell ref="ABF8:ABQ8"/>
    <mergeCell ref="ABR8:ACG8"/>
    <mergeCell ref="ACH8:ACL8"/>
    <mergeCell ref="ACM8:ACP12"/>
    <mergeCell ref="AAT9:AAY9"/>
    <mergeCell ref="AAZ9:ABE9"/>
    <mergeCell ref="ABF9:ABK9"/>
    <mergeCell ref="ABL9:ABQ9"/>
    <mergeCell ref="ABR9:ABY9"/>
    <mergeCell ref="ABZ9:ACG9"/>
    <mergeCell ref="ACH9:ACL9"/>
    <mergeCell ref="AAT10:AAV12"/>
    <mergeCell ref="AAW10:AAY12"/>
    <mergeCell ref="AAZ10:ABB12"/>
    <mergeCell ref="ABC10:ABE12"/>
    <mergeCell ref="ABF10:ABH12"/>
    <mergeCell ref="ABI10:ABK12"/>
    <mergeCell ref="YK46:YP46"/>
    <mergeCell ref="YQ46:YV46"/>
    <mergeCell ref="YW46:ZB46"/>
    <mergeCell ref="ZC46:ZH46"/>
    <mergeCell ref="ZI46:ZN46"/>
    <mergeCell ref="ZO46:ZV46"/>
    <mergeCell ref="ZW46:AAD46"/>
    <mergeCell ref="AAE46:AAF46"/>
    <mergeCell ref="AAG46:AAI46"/>
    <mergeCell ref="AAJ46:AAM46"/>
    <mergeCell ref="YM43:YN43"/>
    <mergeCell ref="YO43:YP43"/>
    <mergeCell ref="YQ43:YS43"/>
    <mergeCell ref="YT43:YV43"/>
    <mergeCell ref="YW43:YY43"/>
    <mergeCell ref="YZ43:ZB43"/>
    <mergeCell ref="ZC43:ZE43"/>
    <mergeCell ref="ZF43:ZH43"/>
    <mergeCell ref="ZI43:ZK43"/>
    <mergeCell ref="ZL43:ZN43"/>
    <mergeCell ref="ZO43:ZQ43"/>
    <mergeCell ref="ZS43:ZU43"/>
    <mergeCell ref="ZW43:ZY43"/>
    <mergeCell ref="AAA43:AAC43"/>
    <mergeCell ref="AAE43:AAF43"/>
    <mergeCell ref="AAG43:AAI43"/>
    <mergeCell ref="AAJ43:AAM43"/>
    <mergeCell ref="YM42:YN42"/>
    <mergeCell ref="YO42:YP42"/>
    <mergeCell ref="YQ42:YS42"/>
    <mergeCell ref="YT42:YV42"/>
    <mergeCell ref="YW42:YY42"/>
    <mergeCell ref="YK47:YP47"/>
    <mergeCell ref="YQ47:ZN47"/>
    <mergeCell ref="ZO47:ZV47"/>
    <mergeCell ref="ZW47:AAD47"/>
    <mergeCell ref="AAE47:AAM47"/>
    <mergeCell ref="YM50:AAM50"/>
    <mergeCell ref="YM45:YN45"/>
    <mergeCell ref="YO45:YP45"/>
    <mergeCell ref="YQ45:YS45"/>
    <mergeCell ref="YT45:YV45"/>
    <mergeCell ref="YW45:YY45"/>
    <mergeCell ref="YZ45:ZB45"/>
    <mergeCell ref="ZC45:ZE45"/>
    <mergeCell ref="ZF45:ZH45"/>
    <mergeCell ref="ZI45:ZK45"/>
    <mergeCell ref="ZL45:ZN45"/>
    <mergeCell ref="ZO45:ZQ45"/>
    <mergeCell ref="ZS45:ZU45"/>
    <mergeCell ref="ZW45:ZY45"/>
    <mergeCell ref="AAA45:AAC45"/>
    <mergeCell ref="AAE45:AAF45"/>
    <mergeCell ref="AAG45:AAI45"/>
    <mergeCell ref="AAJ45:AAM45"/>
    <mergeCell ref="YM44:YN44"/>
    <mergeCell ref="YO44:YP44"/>
    <mergeCell ref="YQ44:YS44"/>
    <mergeCell ref="YT44:YV44"/>
    <mergeCell ref="YW44:YY44"/>
    <mergeCell ref="YZ44:ZB44"/>
    <mergeCell ref="ZC44:ZE44"/>
    <mergeCell ref="ZF44:ZH44"/>
    <mergeCell ref="ZI44:ZK44"/>
    <mergeCell ref="ZL44:ZN44"/>
    <mergeCell ref="ZO44:ZQ44"/>
    <mergeCell ref="ZS44:ZU44"/>
    <mergeCell ref="ZW44:ZY44"/>
    <mergeCell ref="AAA44:AAC44"/>
    <mergeCell ref="AAE44:AAF44"/>
    <mergeCell ref="AAG44:AAI44"/>
    <mergeCell ref="AAJ44:AAM44"/>
    <mergeCell ref="YZ42:ZB42"/>
    <mergeCell ref="ZC42:ZE42"/>
    <mergeCell ref="ZF42:ZH42"/>
    <mergeCell ref="ZI42:ZK42"/>
    <mergeCell ref="ZL42:ZN42"/>
    <mergeCell ref="ZO42:ZQ42"/>
    <mergeCell ref="ZS42:ZU42"/>
    <mergeCell ref="ZW42:ZY42"/>
    <mergeCell ref="AAA42:AAC42"/>
    <mergeCell ref="AAE42:AAF42"/>
    <mergeCell ref="AAG42:AAI42"/>
    <mergeCell ref="AAJ42:AAM42"/>
    <mergeCell ref="YM41:YN41"/>
    <mergeCell ref="YO41:YP41"/>
    <mergeCell ref="YQ41:YS41"/>
    <mergeCell ref="YT41:YV41"/>
    <mergeCell ref="YW41:YY41"/>
    <mergeCell ref="YZ41:ZB41"/>
    <mergeCell ref="ZC41:ZE41"/>
    <mergeCell ref="ZF41:ZH41"/>
    <mergeCell ref="ZI41:ZK41"/>
    <mergeCell ref="ZL41:ZN41"/>
    <mergeCell ref="ZO41:ZQ41"/>
    <mergeCell ref="ZS41:ZU41"/>
    <mergeCell ref="ZW41:ZY41"/>
    <mergeCell ref="AAA41:AAC41"/>
    <mergeCell ref="AAE41:AAF41"/>
    <mergeCell ref="AAG41:AAI41"/>
    <mergeCell ref="AAJ41:AAM41"/>
    <mergeCell ref="YM40:YN40"/>
    <mergeCell ref="YO40:YP40"/>
    <mergeCell ref="YQ40:YS40"/>
    <mergeCell ref="YT40:YV40"/>
    <mergeCell ref="YW40:YY40"/>
    <mergeCell ref="YZ40:ZB40"/>
    <mergeCell ref="ZC40:ZE40"/>
    <mergeCell ref="ZF40:ZH40"/>
    <mergeCell ref="ZI40:ZK40"/>
    <mergeCell ref="ZL40:ZN40"/>
    <mergeCell ref="ZO40:ZQ40"/>
    <mergeCell ref="ZS40:ZU40"/>
    <mergeCell ref="ZW40:ZY40"/>
    <mergeCell ref="AAA40:AAC40"/>
    <mergeCell ref="AAE40:AAF40"/>
    <mergeCell ref="AAG40:AAI40"/>
    <mergeCell ref="AAJ40:AAM40"/>
    <mergeCell ref="YM39:YN39"/>
    <mergeCell ref="YO39:YP39"/>
    <mergeCell ref="YQ39:YS39"/>
    <mergeCell ref="YT39:YV39"/>
    <mergeCell ref="YW39:YY39"/>
    <mergeCell ref="YZ39:ZB39"/>
    <mergeCell ref="ZC39:ZE39"/>
    <mergeCell ref="ZF39:ZH39"/>
    <mergeCell ref="ZI39:ZK39"/>
    <mergeCell ref="ZL39:ZN39"/>
    <mergeCell ref="ZO39:ZQ39"/>
    <mergeCell ref="ZS39:ZU39"/>
    <mergeCell ref="ZW39:ZY39"/>
    <mergeCell ref="AAA39:AAC39"/>
    <mergeCell ref="AAE39:AAF39"/>
    <mergeCell ref="AAG39:AAI39"/>
    <mergeCell ref="AAJ39:AAM39"/>
    <mergeCell ref="YM38:YN38"/>
    <mergeCell ref="YO38:YP38"/>
    <mergeCell ref="YQ38:YS38"/>
    <mergeCell ref="YT38:YV38"/>
    <mergeCell ref="YW38:YY38"/>
    <mergeCell ref="YZ38:ZB38"/>
    <mergeCell ref="ZC38:ZE38"/>
    <mergeCell ref="ZF38:ZH38"/>
    <mergeCell ref="ZI38:ZK38"/>
    <mergeCell ref="ZL38:ZN38"/>
    <mergeCell ref="ZO38:ZQ38"/>
    <mergeCell ref="ZS38:ZU38"/>
    <mergeCell ref="ZW38:ZY38"/>
    <mergeCell ref="AAA38:AAC38"/>
    <mergeCell ref="AAE38:AAF38"/>
    <mergeCell ref="AAG38:AAI38"/>
    <mergeCell ref="AAJ38:AAM38"/>
    <mergeCell ref="YM37:YN37"/>
    <mergeCell ref="YO37:YP37"/>
    <mergeCell ref="YQ37:YS37"/>
    <mergeCell ref="YT37:YV37"/>
    <mergeCell ref="YW37:YY37"/>
    <mergeCell ref="YZ37:ZB37"/>
    <mergeCell ref="ZC37:ZE37"/>
    <mergeCell ref="ZF37:ZH37"/>
    <mergeCell ref="ZI37:ZK37"/>
    <mergeCell ref="ZL37:ZN37"/>
    <mergeCell ref="ZO37:ZQ37"/>
    <mergeCell ref="ZS37:ZU37"/>
    <mergeCell ref="ZW37:ZY37"/>
    <mergeCell ref="AAA37:AAC37"/>
    <mergeCell ref="AAE37:AAF37"/>
    <mergeCell ref="AAG37:AAI37"/>
    <mergeCell ref="AAJ37:AAM37"/>
    <mergeCell ref="YM36:YN36"/>
    <mergeCell ref="YO36:YP36"/>
    <mergeCell ref="YQ36:YS36"/>
    <mergeCell ref="YT36:YV36"/>
    <mergeCell ref="YW36:YY36"/>
    <mergeCell ref="YZ36:ZB36"/>
    <mergeCell ref="ZC36:ZE36"/>
    <mergeCell ref="ZF36:ZH36"/>
    <mergeCell ref="ZI36:ZK36"/>
    <mergeCell ref="ZL36:ZN36"/>
    <mergeCell ref="ZO36:ZQ36"/>
    <mergeCell ref="ZS36:ZU36"/>
    <mergeCell ref="ZW36:ZY36"/>
    <mergeCell ref="AAA36:AAC36"/>
    <mergeCell ref="AAE36:AAF36"/>
    <mergeCell ref="AAG36:AAI36"/>
    <mergeCell ref="AAJ36:AAM36"/>
    <mergeCell ref="YM35:YN35"/>
    <mergeCell ref="YO35:YP35"/>
    <mergeCell ref="YQ35:YS35"/>
    <mergeCell ref="YT35:YV35"/>
    <mergeCell ref="YW35:YY35"/>
    <mergeCell ref="YZ35:ZB35"/>
    <mergeCell ref="ZC35:ZE35"/>
    <mergeCell ref="ZF35:ZH35"/>
    <mergeCell ref="ZI35:ZK35"/>
    <mergeCell ref="ZL35:ZN35"/>
    <mergeCell ref="ZO35:ZQ35"/>
    <mergeCell ref="ZS35:ZU35"/>
    <mergeCell ref="ZW35:ZY35"/>
    <mergeCell ref="AAA35:AAC35"/>
    <mergeCell ref="AAE35:AAF35"/>
    <mergeCell ref="AAG35:AAI35"/>
    <mergeCell ref="AAJ35:AAM35"/>
    <mergeCell ref="YM34:YN34"/>
    <mergeCell ref="YO34:YP34"/>
    <mergeCell ref="YQ34:YS34"/>
    <mergeCell ref="YT34:YV34"/>
    <mergeCell ref="YW34:YY34"/>
    <mergeCell ref="YZ34:ZB34"/>
    <mergeCell ref="ZC34:ZE34"/>
    <mergeCell ref="ZF34:ZH34"/>
    <mergeCell ref="ZI34:ZK34"/>
    <mergeCell ref="ZL34:ZN34"/>
    <mergeCell ref="ZO34:ZQ34"/>
    <mergeCell ref="ZS34:ZU34"/>
    <mergeCell ref="ZW34:ZY34"/>
    <mergeCell ref="AAA34:AAC34"/>
    <mergeCell ref="AAE34:AAF34"/>
    <mergeCell ref="AAG34:AAI34"/>
    <mergeCell ref="AAJ34:AAM34"/>
    <mergeCell ref="YM33:YN33"/>
    <mergeCell ref="YO33:YP33"/>
    <mergeCell ref="YQ33:YS33"/>
    <mergeCell ref="YT33:YV33"/>
    <mergeCell ref="YW33:YY33"/>
    <mergeCell ref="YZ33:ZB33"/>
    <mergeCell ref="ZC33:ZE33"/>
    <mergeCell ref="ZF33:ZH33"/>
    <mergeCell ref="ZI33:ZK33"/>
    <mergeCell ref="ZL33:ZN33"/>
    <mergeCell ref="ZO33:ZQ33"/>
    <mergeCell ref="ZS33:ZU33"/>
    <mergeCell ref="ZW33:ZY33"/>
    <mergeCell ref="AAA33:AAC33"/>
    <mergeCell ref="AAE33:AAF33"/>
    <mergeCell ref="AAG33:AAI33"/>
    <mergeCell ref="AAJ33:AAM33"/>
    <mergeCell ref="YM32:YN32"/>
    <mergeCell ref="YO32:YP32"/>
    <mergeCell ref="YQ32:YS32"/>
    <mergeCell ref="YT32:YV32"/>
    <mergeCell ref="YW32:YY32"/>
    <mergeCell ref="YZ32:ZB32"/>
    <mergeCell ref="ZC32:ZE32"/>
    <mergeCell ref="ZF32:ZH32"/>
    <mergeCell ref="ZI32:ZK32"/>
    <mergeCell ref="ZL32:ZN32"/>
    <mergeCell ref="ZO32:ZQ32"/>
    <mergeCell ref="ZS32:ZU32"/>
    <mergeCell ref="ZW32:ZY32"/>
    <mergeCell ref="AAA32:AAC32"/>
    <mergeCell ref="AAE32:AAF32"/>
    <mergeCell ref="AAG32:AAI32"/>
    <mergeCell ref="AAJ32:AAM32"/>
    <mergeCell ref="YM31:YN31"/>
    <mergeCell ref="YO31:YP31"/>
    <mergeCell ref="YQ31:YS31"/>
    <mergeCell ref="YT31:YV31"/>
    <mergeCell ref="YW31:YY31"/>
    <mergeCell ref="YZ31:ZB31"/>
    <mergeCell ref="ZC31:ZE31"/>
    <mergeCell ref="ZF31:ZH31"/>
    <mergeCell ref="ZI31:ZK31"/>
    <mergeCell ref="ZL31:ZN31"/>
    <mergeCell ref="ZO31:ZQ31"/>
    <mergeCell ref="ZS31:ZU31"/>
    <mergeCell ref="ZW31:ZY31"/>
    <mergeCell ref="AAA31:AAC31"/>
    <mergeCell ref="AAE31:AAF31"/>
    <mergeCell ref="AAG31:AAI31"/>
    <mergeCell ref="AAJ31:AAM31"/>
    <mergeCell ref="YM30:YN30"/>
    <mergeCell ref="YO30:YP30"/>
    <mergeCell ref="YQ30:YS30"/>
    <mergeCell ref="YT30:YV30"/>
    <mergeCell ref="YW30:YY30"/>
    <mergeCell ref="YZ30:ZB30"/>
    <mergeCell ref="ZC30:ZE30"/>
    <mergeCell ref="ZF30:ZH30"/>
    <mergeCell ref="ZI30:ZK30"/>
    <mergeCell ref="ZL30:ZN30"/>
    <mergeCell ref="ZO30:ZQ30"/>
    <mergeCell ref="ZS30:ZU30"/>
    <mergeCell ref="ZW30:ZY30"/>
    <mergeCell ref="AAA30:AAC30"/>
    <mergeCell ref="AAE30:AAF30"/>
    <mergeCell ref="AAG30:AAI30"/>
    <mergeCell ref="AAJ30:AAM30"/>
    <mergeCell ref="YM29:YN29"/>
    <mergeCell ref="YO29:YP29"/>
    <mergeCell ref="YQ29:YS29"/>
    <mergeCell ref="YT29:YV29"/>
    <mergeCell ref="YW29:YY29"/>
    <mergeCell ref="YZ29:ZB29"/>
    <mergeCell ref="ZC29:ZE29"/>
    <mergeCell ref="ZF29:ZH29"/>
    <mergeCell ref="ZI29:ZK29"/>
    <mergeCell ref="ZL29:ZN29"/>
    <mergeCell ref="ZO29:ZQ29"/>
    <mergeCell ref="ZS29:ZU29"/>
    <mergeCell ref="ZW29:ZY29"/>
    <mergeCell ref="AAA29:AAC29"/>
    <mergeCell ref="AAE29:AAF29"/>
    <mergeCell ref="AAG29:AAI29"/>
    <mergeCell ref="AAJ29:AAM29"/>
    <mergeCell ref="YM28:YN28"/>
    <mergeCell ref="YO28:YP28"/>
    <mergeCell ref="YQ28:YS28"/>
    <mergeCell ref="YT28:YV28"/>
    <mergeCell ref="YW28:YY28"/>
    <mergeCell ref="YZ28:ZB28"/>
    <mergeCell ref="ZC28:ZE28"/>
    <mergeCell ref="ZF28:ZH28"/>
    <mergeCell ref="ZI28:ZK28"/>
    <mergeCell ref="ZL28:ZN28"/>
    <mergeCell ref="ZO28:ZQ28"/>
    <mergeCell ref="ZS28:ZU28"/>
    <mergeCell ref="ZW28:ZY28"/>
    <mergeCell ref="AAA28:AAC28"/>
    <mergeCell ref="AAE28:AAF28"/>
    <mergeCell ref="AAG28:AAI28"/>
    <mergeCell ref="AAJ28:AAM28"/>
    <mergeCell ref="YM27:YN27"/>
    <mergeCell ref="YO27:YP27"/>
    <mergeCell ref="YQ27:YS27"/>
    <mergeCell ref="YT27:YV27"/>
    <mergeCell ref="YW27:YY27"/>
    <mergeCell ref="YZ27:ZB27"/>
    <mergeCell ref="ZC27:ZE27"/>
    <mergeCell ref="ZF27:ZH27"/>
    <mergeCell ref="ZI27:ZK27"/>
    <mergeCell ref="ZL27:ZN27"/>
    <mergeCell ref="ZO27:ZQ27"/>
    <mergeCell ref="ZS27:ZU27"/>
    <mergeCell ref="ZW27:ZY27"/>
    <mergeCell ref="AAA27:AAC27"/>
    <mergeCell ref="AAE27:AAF27"/>
    <mergeCell ref="AAG27:AAI27"/>
    <mergeCell ref="AAJ27:AAM27"/>
    <mergeCell ref="YM26:YN26"/>
    <mergeCell ref="YO26:YP26"/>
    <mergeCell ref="YQ26:YS26"/>
    <mergeCell ref="YT26:YV26"/>
    <mergeCell ref="YW26:YY26"/>
    <mergeCell ref="YZ26:ZB26"/>
    <mergeCell ref="ZC26:ZE26"/>
    <mergeCell ref="ZF26:ZH26"/>
    <mergeCell ref="ZI26:ZK26"/>
    <mergeCell ref="ZL26:ZN26"/>
    <mergeCell ref="ZO26:ZQ26"/>
    <mergeCell ref="ZS26:ZU26"/>
    <mergeCell ref="ZW26:ZY26"/>
    <mergeCell ref="AAA26:AAC26"/>
    <mergeCell ref="AAE26:AAF26"/>
    <mergeCell ref="AAG26:AAI26"/>
    <mergeCell ref="AAJ26:AAM26"/>
    <mergeCell ref="YM25:YN25"/>
    <mergeCell ref="YO25:YP25"/>
    <mergeCell ref="YQ25:YS25"/>
    <mergeCell ref="YT25:YV25"/>
    <mergeCell ref="YW25:YY25"/>
    <mergeCell ref="YZ25:ZB25"/>
    <mergeCell ref="ZC25:ZE25"/>
    <mergeCell ref="ZF25:ZH25"/>
    <mergeCell ref="ZI25:ZK25"/>
    <mergeCell ref="ZL25:ZN25"/>
    <mergeCell ref="ZO25:ZQ25"/>
    <mergeCell ref="ZS25:ZU25"/>
    <mergeCell ref="ZW25:ZY25"/>
    <mergeCell ref="AAA25:AAC25"/>
    <mergeCell ref="AAE25:AAF25"/>
    <mergeCell ref="AAG25:AAI25"/>
    <mergeCell ref="AAJ25:AAM25"/>
    <mergeCell ref="YM24:YN24"/>
    <mergeCell ref="YO24:YP24"/>
    <mergeCell ref="YQ24:YS24"/>
    <mergeCell ref="YT24:YV24"/>
    <mergeCell ref="YW24:YY24"/>
    <mergeCell ref="YZ24:ZB24"/>
    <mergeCell ref="ZC24:ZE24"/>
    <mergeCell ref="ZF24:ZH24"/>
    <mergeCell ref="ZI24:ZK24"/>
    <mergeCell ref="ZL24:ZN24"/>
    <mergeCell ref="ZO24:ZQ24"/>
    <mergeCell ref="ZS24:ZU24"/>
    <mergeCell ref="ZW24:ZY24"/>
    <mergeCell ref="AAA24:AAC24"/>
    <mergeCell ref="AAE24:AAF24"/>
    <mergeCell ref="AAG24:AAI24"/>
    <mergeCell ref="AAJ24:AAM24"/>
    <mergeCell ref="YM23:YN23"/>
    <mergeCell ref="YO23:YP23"/>
    <mergeCell ref="YQ23:YS23"/>
    <mergeCell ref="YT23:YV23"/>
    <mergeCell ref="YW23:YY23"/>
    <mergeCell ref="YZ23:ZB23"/>
    <mergeCell ref="ZC23:ZE23"/>
    <mergeCell ref="ZF23:ZH23"/>
    <mergeCell ref="ZI23:ZK23"/>
    <mergeCell ref="ZL23:ZN23"/>
    <mergeCell ref="ZO23:ZQ23"/>
    <mergeCell ref="ZS23:ZU23"/>
    <mergeCell ref="ZW23:ZY23"/>
    <mergeCell ref="AAA23:AAC23"/>
    <mergeCell ref="AAE23:AAF23"/>
    <mergeCell ref="AAG23:AAI23"/>
    <mergeCell ref="AAJ23:AAM23"/>
    <mergeCell ref="YM22:YN22"/>
    <mergeCell ref="YO22:YP22"/>
    <mergeCell ref="YQ22:YS22"/>
    <mergeCell ref="YT22:YV22"/>
    <mergeCell ref="YW22:YY22"/>
    <mergeCell ref="YZ22:ZB22"/>
    <mergeCell ref="ZC22:ZE22"/>
    <mergeCell ref="ZF22:ZH22"/>
    <mergeCell ref="ZI22:ZK22"/>
    <mergeCell ref="ZL22:ZN22"/>
    <mergeCell ref="ZO22:ZQ22"/>
    <mergeCell ref="ZS22:ZU22"/>
    <mergeCell ref="ZW22:ZY22"/>
    <mergeCell ref="AAA22:AAC22"/>
    <mergeCell ref="AAE22:AAF22"/>
    <mergeCell ref="AAG22:AAI22"/>
    <mergeCell ref="AAJ22:AAM22"/>
    <mergeCell ref="YM21:YN21"/>
    <mergeCell ref="YO21:YP21"/>
    <mergeCell ref="YQ21:YS21"/>
    <mergeCell ref="YT21:YV21"/>
    <mergeCell ref="YW21:YY21"/>
    <mergeCell ref="YZ21:ZB21"/>
    <mergeCell ref="ZC21:ZE21"/>
    <mergeCell ref="ZF21:ZH21"/>
    <mergeCell ref="ZI21:ZK21"/>
    <mergeCell ref="ZL21:ZN21"/>
    <mergeCell ref="ZO21:ZQ21"/>
    <mergeCell ref="ZS21:ZU21"/>
    <mergeCell ref="ZW21:ZY21"/>
    <mergeCell ref="AAA21:AAC21"/>
    <mergeCell ref="AAE21:AAF21"/>
    <mergeCell ref="AAG21:AAI21"/>
    <mergeCell ref="AAJ21:AAM21"/>
    <mergeCell ref="YM20:YN20"/>
    <mergeCell ref="YO20:YP20"/>
    <mergeCell ref="YQ20:YS20"/>
    <mergeCell ref="YT20:YV20"/>
    <mergeCell ref="YW20:YY20"/>
    <mergeCell ref="YZ20:ZB20"/>
    <mergeCell ref="ZC20:ZE20"/>
    <mergeCell ref="ZF20:ZH20"/>
    <mergeCell ref="ZI20:ZK20"/>
    <mergeCell ref="ZL20:ZN20"/>
    <mergeCell ref="ZO20:ZQ20"/>
    <mergeCell ref="ZS20:ZU20"/>
    <mergeCell ref="ZW20:ZY20"/>
    <mergeCell ref="AAA20:AAC20"/>
    <mergeCell ref="AAE20:AAF20"/>
    <mergeCell ref="AAG20:AAI20"/>
    <mergeCell ref="AAJ20:AAM20"/>
    <mergeCell ref="YM19:YN19"/>
    <mergeCell ref="YO19:YP19"/>
    <mergeCell ref="YQ19:YS19"/>
    <mergeCell ref="YT19:YV19"/>
    <mergeCell ref="YW19:YY19"/>
    <mergeCell ref="YZ19:ZB19"/>
    <mergeCell ref="ZC19:ZE19"/>
    <mergeCell ref="ZF19:ZH19"/>
    <mergeCell ref="ZI19:ZK19"/>
    <mergeCell ref="ZL19:ZN19"/>
    <mergeCell ref="ZO19:ZQ19"/>
    <mergeCell ref="ZS19:ZU19"/>
    <mergeCell ref="ZW19:ZY19"/>
    <mergeCell ref="AAA19:AAC19"/>
    <mergeCell ref="AAE19:AAF19"/>
    <mergeCell ref="AAG19:AAI19"/>
    <mergeCell ref="AAJ19:AAM19"/>
    <mergeCell ref="YM18:YN18"/>
    <mergeCell ref="YO18:YP18"/>
    <mergeCell ref="YQ18:YS18"/>
    <mergeCell ref="YT18:YV18"/>
    <mergeCell ref="YW18:YY18"/>
    <mergeCell ref="YZ18:ZB18"/>
    <mergeCell ref="ZC18:ZE18"/>
    <mergeCell ref="ZF18:ZH18"/>
    <mergeCell ref="ZI18:ZK18"/>
    <mergeCell ref="ZL18:ZN18"/>
    <mergeCell ref="ZO18:ZQ18"/>
    <mergeCell ref="ZS18:ZU18"/>
    <mergeCell ref="ZW18:ZY18"/>
    <mergeCell ref="AAA18:AAC18"/>
    <mergeCell ref="AAE18:AAF18"/>
    <mergeCell ref="AAG18:AAI18"/>
    <mergeCell ref="AAJ18:AAM18"/>
    <mergeCell ref="YM17:YN17"/>
    <mergeCell ref="YO17:YP17"/>
    <mergeCell ref="YQ17:YS17"/>
    <mergeCell ref="YT17:YV17"/>
    <mergeCell ref="YW17:YY17"/>
    <mergeCell ref="YZ17:ZB17"/>
    <mergeCell ref="ZC17:ZE17"/>
    <mergeCell ref="ZF17:ZH17"/>
    <mergeCell ref="ZI17:ZK17"/>
    <mergeCell ref="ZL17:ZN17"/>
    <mergeCell ref="ZO17:ZQ17"/>
    <mergeCell ref="ZS17:ZU17"/>
    <mergeCell ref="ZW17:ZY17"/>
    <mergeCell ref="AAA17:AAC17"/>
    <mergeCell ref="AAE17:AAF17"/>
    <mergeCell ref="AAG17:AAI17"/>
    <mergeCell ref="AAJ17:AAM17"/>
    <mergeCell ref="YM16:YN16"/>
    <mergeCell ref="YO16:YP16"/>
    <mergeCell ref="YQ16:YS16"/>
    <mergeCell ref="YT16:YV16"/>
    <mergeCell ref="YW16:YY16"/>
    <mergeCell ref="YZ16:ZB16"/>
    <mergeCell ref="ZC16:ZE16"/>
    <mergeCell ref="ZF16:ZH16"/>
    <mergeCell ref="ZI16:ZK16"/>
    <mergeCell ref="ZL16:ZN16"/>
    <mergeCell ref="ZO16:ZQ16"/>
    <mergeCell ref="ZS16:ZU16"/>
    <mergeCell ref="ZW16:ZY16"/>
    <mergeCell ref="AAA16:AAC16"/>
    <mergeCell ref="AAE16:AAF16"/>
    <mergeCell ref="AAG16:AAI16"/>
    <mergeCell ref="AAJ16:AAM16"/>
    <mergeCell ref="AAJ13:AAM13"/>
    <mergeCell ref="YM15:YN15"/>
    <mergeCell ref="YO15:YP15"/>
    <mergeCell ref="YQ15:YS15"/>
    <mergeCell ref="YT15:YV15"/>
    <mergeCell ref="YW15:YY15"/>
    <mergeCell ref="YZ15:ZB15"/>
    <mergeCell ref="ZC15:ZE15"/>
    <mergeCell ref="ZF15:ZH15"/>
    <mergeCell ref="ZI15:ZK15"/>
    <mergeCell ref="ZL15:ZN15"/>
    <mergeCell ref="ZO15:ZQ15"/>
    <mergeCell ref="ZS15:ZU15"/>
    <mergeCell ref="ZW15:ZY15"/>
    <mergeCell ref="AAA15:AAC15"/>
    <mergeCell ref="AAE15:AAF15"/>
    <mergeCell ref="AAG15:AAI15"/>
    <mergeCell ref="AAJ15:AAM15"/>
    <mergeCell ref="ZI10:ZK12"/>
    <mergeCell ref="ZL10:ZN12"/>
    <mergeCell ref="ZO10:ZQ12"/>
    <mergeCell ref="ZR10:ZR13"/>
    <mergeCell ref="ZS10:ZU12"/>
    <mergeCell ref="ZV10:ZV13"/>
    <mergeCell ref="ZW10:ZY12"/>
    <mergeCell ref="ZZ10:ZZ13"/>
    <mergeCell ref="AAA10:AAC12"/>
    <mergeCell ref="AAD10:AAD13"/>
    <mergeCell ref="AAE10:AAF12"/>
    <mergeCell ref="AAG10:AAI12"/>
    <mergeCell ref="YM13:YN13"/>
    <mergeCell ref="YO13:YP13"/>
    <mergeCell ref="ZO13:ZQ13"/>
    <mergeCell ref="ZS13:ZU13"/>
    <mergeCell ref="ZW13:ZY13"/>
    <mergeCell ref="AAA13:AAC13"/>
    <mergeCell ref="AAE13:AAF13"/>
    <mergeCell ref="AAG13:AAI13"/>
    <mergeCell ref="ZY3:AAA3"/>
    <mergeCell ref="AAB3:AAM3"/>
    <mergeCell ref="YL4:YN5"/>
    <mergeCell ref="YO4:ZT5"/>
    <mergeCell ref="ZV4:AAA5"/>
    <mergeCell ref="AAB4:AAE5"/>
    <mergeCell ref="AAG4:AAJ5"/>
    <mergeCell ref="AAK4:AAL5"/>
    <mergeCell ref="AAM4:AAM5"/>
    <mergeCell ref="YK7:AAM7"/>
    <mergeCell ref="YK8:YK12"/>
    <mergeCell ref="YL8:YL12"/>
    <mergeCell ref="YM8:YN12"/>
    <mergeCell ref="YO8:YP12"/>
    <mergeCell ref="YQ8:ZB8"/>
    <mergeCell ref="ZC8:ZN8"/>
    <mergeCell ref="ZO8:AAD8"/>
    <mergeCell ref="AAE8:AAI8"/>
    <mergeCell ref="AAJ8:AAM12"/>
    <mergeCell ref="YQ9:YV9"/>
    <mergeCell ref="YW9:ZB9"/>
    <mergeCell ref="ZC9:ZH9"/>
    <mergeCell ref="ZI9:ZN9"/>
    <mergeCell ref="ZO9:ZV9"/>
    <mergeCell ref="ZW9:AAD9"/>
    <mergeCell ref="AAE9:AAI9"/>
    <mergeCell ref="YQ10:YS12"/>
    <mergeCell ref="YT10:YV12"/>
    <mergeCell ref="YW10:YY12"/>
    <mergeCell ref="YZ10:ZB12"/>
    <mergeCell ref="ZC10:ZE12"/>
    <mergeCell ref="ZF10:ZH12"/>
    <mergeCell ref="WH46:WM46"/>
    <mergeCell ref="WN46:WS46"/>
    <mergeCell ref="WT46:WY46"/>
    <mergeCell ref="WZ46:XE46"/>
    <mergeCell ref="XF46:XK46"/>
    <mergeCell ref="XL46:XS46"/>
    <mergeCell ref="XT46:YA46"/>
    <mergeCell ref="YB46:YC46"/>
    <mergeCell ref="YD46:YF46"/>
    <mergeCell ref="YG46:YJ46"/>
    <mergeCell ref="WJ43:WK43"/>
    <mergeCell ref="WL43:WM43"/>
    <mergeCell ref="WN43:WP43"/>
    <mergeCell ref="WQ43:WS43"/>
    <mergeCell ref="WT43:WV43"/>
    <mergeCell ref="WW43:WY43"/>
    <mergeCell ref="WZ43:XB43"/>
    <mergeCell ref="XC43:XE43"/>
    <mergeCell ref="XF43:XH43"/>
    <mergeCell ref="XI43:XK43"/>
    <mergeCell ref="XL43:XN43"/>
    <mergeCell ref="XP43:XR43"/>
    <mergeCell ref="XT43:XV43"/>
    <mergeCell ref="XX43:XZ43"/>
    <mergeCell ref="YB43:YC43"/>
    <mergeCell ref="YD43:YF43"/>
    <mergeCell ref="YG43:YJ43"/>
    <mergeCell ref="WJ42:WK42"/>
    <mergeCell ref="WL42:WM42"/>
    <mergeCell ref="WN42:WP42"/>
    <mergeCell ref="WQ42:WS42"/>
    <mergeCell ref="WT42:WV42"/>
    <mergeCell ref="WH47:WM47"/>
    <mergeCell ref="WN47:XK47"/>
    <mergeCell ref="XL47:XS47"/>
    <mergeCell ref="XT47:YA47"/>
    <mergeCell ref="YB47:YJ47"/>
    <mergeCell ref="WJ50:YJ50"/>
    <mergeCell ref="WJ45:WK45"/>
    <mergeCell ref="WL45:WM45"/>
    <mergeCell ref="WN45:WP45"/>
    <mergeCell ref="WQ45:WS45"/>
    <mergeCell ref="WT45:WV45"/>
    <mergeCell ref="WW45:WY45"/>
    <mergeCell ref="WZ45:XB45"/>
    <mergeCell ref="XC45:XE45"/>
    <mergeCell ref="XF45:XH45"/>
    <mergeCell ref="XI45:XK45"/>
    <mergeCell ref="XL45:XN45"/>
    <mergeCell ref="XP45:XR45"/>
    <mergeCell ref="XT45:XV45"/>
    <mergeCell ref="XX45:XZ45"/>
    <mergeCell ref="YB45:YC45"/>
    <mergeCell ref="YD45:YF45"/>
    <mergeCell ref="YG45:YJ45"/>
    <mergeCell ref="WJ44:WK44"/>
    <mergeCell ref="WL44:WM44"/>
    <mergeCell ref="WN44:WP44"/>
    <mergeCell ref="WQ44:WS44"/>
    <mergeCell ref="WT44:WV44"/>
    <mergeCell ref="WW44:WY44"/>
    <mergeCell ref="WZ44:XB44"/>
    <mergeCell ref="XC44:XE44"/>
    <mergeCell ref="XF44:XH44"/>
    <mergeCell ref="XI44:XK44"/>
    <mergeCell ref="XL44:XN44"/>
    <mergeCell ref="XP44:XR44"/>
    <mergeCell ref="XT44:XV44"/>
    <mergeCell ref="XX44:XZ44"/>
    <mergeCell ref="YB44:YC44"/>
    <mergeCell ref="YD44:YF44"/>
    <mergeCell ref="YG44:YJ44"/>
    <mergeCell ref="WW42:WY42"/>
    <mergeCell ref="WZ42:XB42"/>
    <mergeCell ref="XC42:XE42"/>
    <mergeCell ref="XF42:XH42"/>
    <mergeCell ref="XI42:XK42"/>
    <mergeCell ref="XL42:XN42"/>
    <mergeCell ref="XP42:XR42"/>
    <mergeCell ref="XT42:XV42"/>
    <mergeCell ref="XX42:XZ42"/>
    <mergeCell ref="YB42:YC42"/>
    <mergeCell ref="YD42:YF42"/>
    <mergeCell ref="YG42:YJ42"/>
    <mergeCell ref="WJ41:WK41"/>
    <mergeCell ref="WL41:WM41"/>
    <mergeCell ref="WN41:WP41"/>
    <mergeCell ref="WQ41:WS41"/>
    <mergeCell ref="WT41:WV41"/>
    <mergeCell ref="WW41:WY41"/>
    <mergeCell ref="WZ41:XB41"/>
    <mergeCell ref="XC41:XE41"/>
    <mergeCell ref="XF41:XH41"/>
    <mergeCell ref="XI41:XK41"/>
    <mergeCell ref="XL41:XN41"/>
    <mergeCell ref="XP41:XR41"/>
    <mergeCell ref="XT41:XV41"/>
    <mergeCell ref="XX41:XZ41"/>
    <mergeCell ref="YB41:YC41"/>
    <mergeCell ref="YD41:YF41"/>
    <mergeCell ref="YG41:YJ41"/>
    <mergeCell ref="WJ40:WK40"/>
    <mergeCell ref="WL40:WM40"/>
    <mergeCell ref="WN40:WP40"/>
    <mergeCell ref="WQ40:WS40"/>
    <mergeCell ref="WT40:WV40"/>
    <mergeCell ref="WW40:WY40"/>
    <mergeCell ref="WZ40:XB40"/>
    <mergeCell ref="XC40:XE40"/>
    <mergeCell ref="XF40:XH40"/>
    <mergeCell ref="XI40:XK40"/>
    <mergeCell ref="XL40:XN40"/>
    <mergeCell ref="XP40:XR40"/>
    <mergeCell ref="XT40:XV40"/>
    <mergeCell ref="XX40:XZ40"/>
    <mergeCell ref="YB40:YC40"/>
    <mergeCell ref="YD40:YF40"/>
    <mergeCell ref="YG40:YJ40"/>
    <mergeCell ref="WJ39:WK39"/>
    <mergeCell ref="WL39:WM39"/>
    <mergeCell ref="WN39:WP39"/>
    <mergeCell ref="WQ39:WS39"/>
    <mergeCell ref="WT39:WV39"/>
    <mergeCell ref="WW39:WY39"/>
    <mergeCell ref="WZ39:XB39"/>
    <mergeCell ref="XC39:XE39"/>
    <mergeCell ref="XF39:XH39"/>
    <mergeCell ref="XI39:XK39"/>
    <mergeCell ref="XL39:XN39"/>
    <mergeCell ref="XP39:XR39"/>
    <mergeCell ref="XT39:XV39"/>
    <mergeCell ref="XX39:XZ39"/>
    <mergeCell ref="YB39:YC39"/>
    <mergeCell ref="YD39:YF39"/>
    <mergeCell ref="YG39:YJ39"/>
    <mergeCell ref="WJ38:WK38"/>
    <mergeCell ref="WL38:WM38"/>
    <mergeCell ref="WN38:WP38"/>
    <mergeCell ref="WQ38:WS38"/>
    <mergeCell ref="WT38:WV38"/>
    <mergeCell ref="WW38:WY38"/>
    <mergeCell ref="WZ38:XB38"/>
    <mergeCell ref="XC38:XE38"/>
    <mergeCell ref="XF38:XH38"/>
    <mergeCell ref="XI38:XK38"/>
    <mergeCell ref="XL38:XN38"/>
    <mergeCell ref="XP38:XR38"/>
    <mergeCell ref="XT38:XV38"/>
    <mergeCell ref="XX38:XZ38"/>
    <mergeCell ref="YB38:YC38"/>
    <mergeCell ref="YD38:YF38"/>
    <mergeCell ref="YG38:YJ38"/>
    <mergeCell ref="WJ37:WK37"/>
    <mergeCell ref="WL37:WM37"/>
    <mergeCell ref="WN37:WP37"/>
    <mergeCell ref="WQ37:WS37"/>
    <mergeCell ref="WT37:WV37"/>
    <mergeCell ref="WW37:WY37"/>
    <mergeCell ref="WZ37:XB37"/>
    <mergeCell ref="XC37:XE37"/>
    <mergeCell ref="XF37:XH37"/>
    <mergeCell ref="XI37:XK37"/>
    <mergeCell ref="XL37:XN37"/>
    <mergeCell ref="XP37:XR37"/>
    <mergeCell ref="XT37:XV37"/>
    <mergeCell ref="XX37:XZ37"/>
    <mergeCell ref="YB37:YC37"/>
    <mergeCell ref="YD37:YF37"/>
    <mergeCell ref="YG37:YJ37"/>
    <mergeCell ref="WJ36:WK36"/>
    <mergeCell ref="WL36:WM36"/>
    <mergeCell ref="WN36:WP36"/>
    <mergeCell ref="WQ36:WS36"/>
    <mergeCell ref="WT36:WV36"/>
    <mergeCell ref="WW36:WY36"/>
    <mergeCell ref="WZ36:XB36"/>
    <mergeCell ref="XC36:XE36"/>
    <mergeCell ref="XF36:XH36"/>
    <mergeCell ref="XI36:XK36"/>
    <mergeCell ref="XL36:XN36"/>
    <mergeCell ref="XP36:XR36"/>
    <mergeCell ref="XT36:XV36"/>
    <mergeCell ref="XX36:XZ36"/>
    <mergeCell ref="YB36:YC36"/>
    <mergeCell ref="YD36:YF36"/>
    <mergeCell ref="YG36:YJ36"/>
    <mergeCell ref="WJ35:WK35"/>
    <mergeCell ref="WL35:WM35"/>
    <mergeCell ref="WN35:WP35"/>
    <mergeCell ref="WQ35:WS35"/>
    <mergeCell ref="WT35:WV35"/>
    <mergeCell ref="WW35:WY35"/>
    <mergeCell ref="WZ35:XB35"/>
    <mergeCell ref="XC35:XE35"/>
    <mergeCell ref="XF35:XH35"/>
    <mergeCell ref="XI35:XK35"/>
    <mergeCell ref="XL35:XN35"/>
    <mergeCell ref="XP35:XR35"/>
    <mergeCell ref="XT35:XV35"/>
    <mergeCell ref="XX35:XZ35"/>
    <mergeCell ref="YB35:YC35"/>
    <mergeCell ref="YD35:YF35"/>
    <mergeCell ref="YG35:YJ35"/>
    <mergeCell ref="WJ34:WK34"/>
    <mergeCell ref="WL34:WM34"/>
    <mergeCell ref="WN34:WP34"/>
    <mergeCell ref="WQ34:WS34"/>
    <mergeCell ref="WT34:WV34"/>
    <mergeCell ref="WW34:WY34"/>
    <mergeCell ref="WZ34:XB34"/>
    <mergeCell ref="XC34:XE34"/>
    <mergeCell ref="XF34:XH34"/>
    <mergeCell ref="XI34:XK34"/>
    <mergeCell ref="XL34:XN34"/>
    <mergeCell ref="XP34:XR34"/>
    <mergeCell ref="XT34:XV34"/>
    <mergeCell ref="XX34:XZ34"/>
    <mergeCell ref="YB34:YC34"/>
    <mergeCell ref="YD34:YF34"/>
    <mergeCell ref="YG34:YJ34"/>
    <mergeCell ref="WJ33:WK33"/>
    <mergeCell ref="WL33:WM33"/>
    <mergeCell ref="WN33:WP33"/>
    <mergeCell ref="WQ33:WS33"/>
    <mergeCell ref="WT33:WV33"/>
    <mergeCell ref="WW33:WY33"/>
    <mergeCell ref="WZ33:XB33"/>
    <mergeCell ref="XC33:XE33"/>
    <mergeCell ref="XF33:XH33"/>
    <mergeCell ref="XI33:XK33"/>
    <mergeCell ref="XL33:XN33"/>
    <mergeCell ref="XP33:XR33"/>
    <mergeCell ref="XT33:XV33"/>
    <mergeCell ref="XX33:XZ33"/>
    <mergeCell ref="YB33:YC33"/>
    <mergeCell ref="YD33:YF33"/>
    <mergeCell ref="YG33:YJ33"/>
    <mergeCell ref="WJ32:WK32"/>
    <mergeCell ref="WL32:WM32"/>
    <mergeCell ref="WN32:WP32"/>
    <mergeCell ref="WQ32:WS32"/>
    <mergeCell ref="WT32:WV32"/>
    <mergeCell ref="WW32:WY32"/>
    <mergeCell ref="WZ32:XB32"/>
    <mergeCell ref="XC32:XE32"/>
    <mergeCell ref="XF32:XH32"/>
    <mergeCell ref="XI32:XK32"/>
    <mergeCell ref="XL32:XN32"/>
    <mergeCell ref="XP32:XR32"/>
    <mergeCell ref="XT32:XV32"/>
    <mergeCell ref="XX32:XZ32"/>
    <mergeCell ref="YB32:YC32"/>
    <mergeCell ref="YD32:YF32"/>
    <mergeCell ref="YG32:YJ32"/>
    <mergeCell ref="WJ31:WK31"/>
    <mergeCell ref="WL31:WM31"/>
    <mergeCell ref="WN31:WP31"/>
    <mergeCell ref="WQ31:WS31"/>
    <mergeCell ref="WT31:WV31"/>
    <mergeCell ref="WW31:WY31"/>
    <mergeCell ref="WZ31:XB31"/>
    <mergeCell ref="XC31:XE31"/>
    <mergeCell ref="XF31:XH31"/>
    <mergeCell ref="XI31:XK31"/>
    <mergeCell ref="XL31:XN31"/>
    <mergeCell ref="XP31:XR31"/>
    <mergeCell ref="XT31:XV31"/>
    <mergeCell ref="XX31:XZ31"/>
    <mergeCell ref="YB31:YC31"/>
    <mergeCell ref="YD31:YF31"/>
    <mergeCell ref="YG31:YJ31"/>
    <mergeCell ref="WJ30:WK30"/>
    <mergeCell ref="WL30:WM30"/>
    <mergeCell ref="WN30:WP30"/>
    <mergeCell ref="WQ30:WS30"/>
    <mergeCell ref="WT30:WV30"/>
    <mergeCell ref="WW30:WY30"/>
    <mergeCell ref="WZ30:XB30"/>
    <mergeCell ref="XC30:XE30"/>
    <mergeCell ref="XF30:XH30"/>
    <mergeCell ref="XI30:XK30"/>
    <mergeCell ref="XL30:XN30"/>
    <mergeCell ref="XP30:XR30"/>
    <mergeCell ref="XT30:XV30"/>
    <mergeCell ref="XX30:XZ30"/>
    <mergeCell ref="YB30:YC30"/>
    <mergeCell ref="YD30:YF30"/>
    <mergeCell ref="YG30:YJ30"/>
    <mergeCell ref="WJ29:WK29"/>
    <mergeCell ref="WL29:WM29"/>
    <mergeCell ref="WN29:WP29"/>
    <mergeCell ref="WQ29:WS29"/>
    <mergeCell ref="WT29:WV29"/>
    <mergeCell ref="WW29:WY29"/>
    <mergeCell ref="WZ29:XB29"/>
    <mergeCell ref="XC29:XE29"/>
    <mergeCell ref="XF29:XH29"/>
    <mergeCell ref="XI29:XK29"/>
    <mergeCell ref="XL29:XN29"/>
    <mergeCell ref="XP29:XR29"/>
    <mergeCell ref="XT29:XV29"/>
    <mergeCell ref="XX29:XZ29"/>
    <mergeCell ref="YB29:YC29"/>
    <mergeCell ref="YD29:YF29"/>
    <mergeCell ref="YG29:YJ29"/>
    <mergeCell ref="WJ28:WK28"/>
    <mergeCell ref="WL28:WM28"/>
    <mergeCell ref="WN28:WP28"/>
    <mergeCell ref="WQ28:WS28"/>
    <mergeCell ref="WT28:WV28"/>
    <mergeCell ref="WW28:WY28"/>
    <mergeCell ref="WZ28:XB28"/>
    <mergeCell ref="XC28:XE28"/>
    <mergeCell ref="XF28:XH28"/>
    <mergeCell ref="XI28:XK28"/>
    <mergeCell ref="XL28:XN28"/>
    <mergeCell ref="XP28:XR28"/>
    <mergeCell ref="XT28:XV28"/>
    <mergeCell ref="XX28:XZ28"/>
    <mergeCell ref="YB28:YC28"/>
    <mergeCell ref="YD28:YF28"/>
    <mergeCell ref="YG28:YJ28"/>
    <mergeCell ref="WJ27:WK27"/>
    <mergeCell ref="WL27:WM27"/>
    <mergeCell ref="WN27:WP27"/>
    <mergeCell ref="WQ27:WS27"/>
    <mergeCell ref="WT27:WV27"/>
    <mergeCell ref="WW27:WY27"/>
    <mergeCell ref="WZ27:XB27"/>
    <mergeCell ref="XC27:XE27"/>
    <mergeCell ref="XF27:XH27"/>
    <mergeCell ref="XI27:XK27"/>
    <mergeCell ref="XL27:XN27"/>
    <mergeCell ref="XP27:XR27"/>
    <mergeCell ref="XT27:XV27"/>
    <mergeCell ref="XX27:XZ27"/>
    <mergeCell ref="YB27:YC27"/>
    <mergeCell ref="YD27:YF27"/>
    <mergeCell ref="YG27:YJ27"/>
    <mergeCell ref="WJ26:WK26"/>
    <mergeCell ref="WL26:WM26"/>
    <mergeCell ref="WN26:WP26"/>
    <mergeCell ref="WQ26:WS26"/>
    <mergeCell ref="WT26:WV26"/>
    <mergeCell ref="WW26:WY26"/>
    <mergeCell ref="WZ26:XB26"/>
    <mergeCell ref="XC26:XE26"/>
    <mergeCell ref="XF26:XH26"/>
    <mergeCell ref="XI26:XK26"/>
    <mergeCell ref="XL26:XN26"/>
    <mergeCell ref="XP26:XR26"/>
    <mergeCell ref="XT26:XV26"/>
    <mergeCell ref="XX26:XZ26"/>
    <mergeCell ref="YB26:YC26"/>
    <mergeCell ref="YD26:YF26"/>
    <mergeCell ref="YG26:YJ26"/>
    <mergeCell ref="WJ25:WK25"/>
    <mergeCell ref="WL25:WM25"/>
    <mergeCell ref="WN25:WP25"/>
    <mergeCell ref="WQ25:WS25"/>
    <mergeCell ref="WT25:WV25"/>
    <mergeCell ref="WW25:WY25"/>
    <mergeCell ref="WZ25:XB25"/>
    <mergeCell ref="XC25:XE25"/>
    <mergeCell ref="XF25:XH25"/>
    <mergeCell ref="XI25:XK25"/>
    <mergeCell ref="XL25:XN25"/>
    <mergeCell ref="XP25:XR25"/>
    <mergeCell ref="XT25:XV25"/>
    <mergeCell ref="XX25:XZ25"/>
    <mergeCell ref="YB25:YC25"/>
    <mergeCell ref="YD25:YF25"/>
    <mergeCell ref="YG25:YJ25"/>
    <mergeCell ref="WJ24:WK24"/>
    <mergeCell ref="WL24:WM24"/>
    <mergeCell ref="WN24:WP24"/>
    <mergeCell ref="WQ24:WS24"/>
    <mergeCell ref="WT24:WV24"/>
    <mergeCell ref="WW24:WY24"/>
    <mergeCell ref="WZ24:XB24"/>
    <mergeCell ref="XC24:XE24"/>
    <mergeCell ref="XF24:XH24"/>
    <mergeCell ref="XI24:XK24"/>
    <mergeCell ref="XL24:XN24"/>
    <mergeCell ref="XP24:XR24"/>
    <mergeCell ref="XT24:XV24"/>
    <mergeCell ref="XX24:XZ24"/>
    <mergeCell ref="YB24:YC24"/>
    <mergeCell ref="YD24:YF24"/>
    <mergeCell ref="YG24:YJ24"/>
    <mergeCell ref="WJ23:WK23"/>
    <mergeCell ref="WL23:WM23"/>
    <mergeCell ref="WN23:WP23"/>
    <mergeCell ref="WQ23:WS23"/>
    <mergeCell ref="WT23:WV23"/>
    <mergeCell ref="WW23:WY23"/>
    <mergeCell ref="WZ23:XB23"/>
    <mergeCell ref="XC23:XE23"/>
    <mergeCell ref="XF23:XH23"/>
    <mergeCell ref="XI23:XK23"/>
    <mergeCell ref="XL23:XN23"/>
    <mergeCell ref="XP23:XR23"/>
    <mergeCell ref="XT23:XV23"/>
    <mergeCell ref="XX23:XZ23"/>
    <mergeCell ref="YB23:YC23"/>
    <mergeCell ref="YD23:YF23"/>
    <mergeCell ref="YG23:YJ23"/>
    <mergeCell ref="WJ22:WK22"/>
    <mergeCell ref="WL22:WM22"/>
    <mergeCell ref="WN22:WP22"/>
    <mergeCell ref="WQ22:WS22"/>
    <mergeCell ref="WT22:WV22"/>
    <mergeCell ref="WW22:WY22"/>
    <mergeCell ref="WZ22:XB22"/>
    <mergeCell ref="XC22:XE22"/>
    <mergeCell ref="XF22:XH22"/>
    <mergeCell ref="XI22:XK22"/>
    <mergeCell ref="XL22:XN22"/>
    <mergeCell ref="XP22:XR22"/>
    <mergeCell ref="XT22:XV22"/>
    <mergeCell ref="XX22:XZ22"/>
    <mergeCell ref="YB22:YC22"/>
    <mergeCell ref="YD22:YF22"/>
    <mergeCell ref="YG22:YJ22"/>
    <mergeCell ref="WJ21:WK21"/>
    <mergeCell ref="WL21:WM21"/>
    <mergeCell ref="WN21:WP21"/>
    <mergeCell ref="WQ21:WS21"/>
    <mergeCell ref="WT21:WV21"/>
    <mergeCell ref="WW21:WY21"/>
    <mergeCell ref="WZ21:XB21"/>
    <mergeCell ref="XC21:XE21"/>
    <mergeCell ref="XF21:XH21"/>
    <mergeCell ref="XI21:XK21"/>
    <mergeCell ref="XL21:XN21"/>
    <mergeCell ref="XP21:XR21"/>
    <mergeCell ref="XT21:XV21"/>
    <mergeCell ref="XX21:XZ21"/>
    <mergeCell ref="YB21:YC21"/>
    <mergeCell ref="YD21:YF21"/>
    <mergeCell ref="YG21:YJ21"/>
    <mergeCell ref="WJ20:WK20"/>
    <mergeCell ref="WL20:WM20"/>
    <mergeCell ref="WN20:WP20"/>
    <mergeCell ref="WQ20:WS20"/>
    <mergeCell ref="WT20:WV20"/>
    <mergeCell ref="WW20:WY20"/>
    <mergeCell ref="WZ20:XB20"/>
    <mergeCell ref="XC20:XE20"/>
    <mergeCell ref="XF20:XH20"/>
    <mergeCell ref="XI20:XK20"/>
    <mergeCell ref="XL20:XN20"/>
    <mergeCell ref="XP20:XR20"/>
    <mergeCell ref="XT20:XV20"/>
    <mergeCell ref="XX20:XZ20"/>
    <mergeCell ref="YB20:YC20"/>
    <mergeCell ref="YD20:YF20"/>
    <mergeCell ref="YG20:YJ20"/>
    <mergeCell ref="WJ19:WK19"/>
    <mergeCell ref="WL19:WM19"/>
    <mergeCell ref="WN19:WP19"/>
    <mergeCell ref="WQ19:WS19"/>
    <mergeCell ref="WT19:WV19"/>
    <mergeCell ref="WW19:WY19"/>
    <mergeCell ref="WZ19:XB19"/>
    <mergeCell ref="XC19:XE19"/>
    <mergeCell ref="XF19:XH19"/>
    <mergeCell ref="XI19:XK19"/>
    <mergeCell ref="XL19:XN19"/>
    <mergeCell ref="XP19:XR19"/>
    <mergeCell ref="XT19:XV19"/>
    <mergeCell ref="XX19:XZ19"/>
    <mergeCell ref="YB19:YC19"/>
    <mergeCell ref="YD19:YF19"/>
    <mergeCell ref="YG19:YJ19"/>
    <mergeCell ref="WJ18:WK18"/>
    <mergeCell ref="WL18:WM18"/>
    <mergeCell ref="WN18:WP18"/>
    <mergeCell ref="WQ18:WS18"/>
    <mergeCell ref="WT18:WV18"/>
    <mergeCell ref="WW18:WY18"/>
    <mergeCell ref="WZ18:XB18"/>
    <mergeCell ref="XC18:XE18"/>
    <mergeCell ref="XF18:XH18"/>
    <mergeCell ref="XI18:XK18"/>
    <mergeCell ref="XL18:XN18"/>
    <mergeCell ref="XP18:XR18"/>
    <mergeCell ref="XT18:XV18"/>
    <mergeCell ref="XX18:XZ18"/>
    <mergeCell ref="YB18:YC18"/>
    <mergeCell ref="YD18:YF18"/>
    <mergeCell ref="YG18:YJ18"/>
    <mergeCell ref="WJ17:WK17"/>
    <mergeCell ref="WL17:WM17"/>
    <mergeCell ref="WN17:WP17"/>
    <mergeCell ref="WQ17:WS17"/>
    <mergeCell ref="WT17:WV17"/>
    <mergeCell ref="WW17:WY17"/>
    <mergeCell ref="WZ17:XB17"/>
    <mergeCell ref="XC17:XE17"/>
    <mergeCell ref="XF17:XH17"/>
    <mergeCell ref="XI17:XK17"/>
    <mergeCell ref="XL17:XN17"/>
    <mergeCell ref="XP17:XR17"/>
    <mergeCell ref="XT17:XV17"/>
    <mergeCell ref="XX17:XZ17"/>
    <mergeCell ref="YB17:YC17"/>
    <mergeCell ref="YD17:YF17"/>
    <mergeCell ref="YG17:YJ17"/>
    <mergeCell ref="WJ16:WK16"/>
    <mergeCell ref="WL16:WM16"/>
    <mergeCell ref="WN16:WP16"/>
    <mergeCell ref="WQ16:WS16"/>
    <mergeCell ref="WT16:WV16"/>
    <mergeCell ref="WW16:WY16"/>
    <mergeCell ref="WZ16:XB16"/>
    <mergeCell ref="XC16:XE16"/>
    <mergeCell ref="XF16:XH16"/>
    <mergeCell ref="XI16:XK16"/>
    <mergeCell ref="XL16:XN16"/>
    <mergeCell ref="XP16:XR16"/>
    <mergeCell ref="XT16:XV16"/>
    <mergeCell ref="XX16:XZ16"/>
    <mergeCell ref="YB16:YC16"/>
    <mergeCell ref="YD16:YF16"/>
    <mergeCell ref="YG16:YJ16"/>
    <mergeCell ref="YG13:YJ13"/>
    <mergeCell ref="WJ15:WK15"/>
    <mergeCell ref="WL15:WM15"/>
    <mergeCell ref="WN15:WP15"/>
    <mergeCell ref="WQ15:WS15"/>
    <mergeCell ref="WT15:WV15"/>
    <mergeCell ref="WW15:WY15"/>
    <mergeCell ref="WZ15:XB15"/>
    <mergeCell ref="XC15:XE15"/>
    <mergeCell ref="XF15:XH15"/>
    <mergeCell ref="XI15:XK15"/>
    <mergeCell ref="XL15:XN15"/>
    <mergeCell ref="XP15:XR15"/>
    <mergeCell ref="XT15:XV15"/>
    <mergeCell ref="XX15:XZ15"/>
    <mergeCell ref="YB15:YC15"/>
    <mergeCell ref="YD15:YF15"/>
    <mergeCell ref="YG15:YJ15"/>
    <mergeCell ref="XF10:XH12"/>
    <mergeCell ref="XI10:XK12"/>
    <mergeCell ref="XL10:XN12"/>
    <mergeCell ref="XO10:XO13"/>
    <mergeCell ref="XP10:XR12"/>
    <mergeCell ref="XS10:XS13"/>
    <mergeCell ref="XT10:XV12"/>
    <mergeCell ref="XW10:XW13"/>
    <mergeCell ref="XX10:XZ12"/>
    <mergeCell ref="YA10:YA13"/>
    <mergeCell ref="YB10:YC12"/>
    <mergeCell ref="YD10:YF12"/>
    <mergeCell ref="WJ13:WK13"/>
    <mergeCell ref="WL13:WM13"/>
    <mergeCell ref="XL13:XN13"/>
    <mergeCell ref="XP13:XR13"/>
    <mergeCell ref="XT13:XV13"/>
    <mergeCell ref="XX13:XZ13"/>
    <mergeCell ref="YB13:YC13"/>
    <mergeCell ref="YD13:YF13"/>
    <mergeCell ref="XV3:XX3"/>
    <mergeCell ref="XY3:YJ3"/>
    <mergeCell ref="WI4:WK5"/>
    <mergeCell ref="WL4:XQ5"/>
    <mergeCell ref="XS4:XX5"/>
    <mergeCell ref="XY4:YB5"/>
    <mergeCell ref="YD4:YG5"/>
    <mergeCell ref="YH4:YI5"/>
    <mergeCell ref="YJ4:YJ5"/>
    <mergeCell ref="WH7:YJ7"/>
    <mergeCell ref="WH8:WH12"/>
    <mergeCell ref="WI8:WI12"/>
    <mergeCell ref="WJ8:WK12"/>
    <mergeCell ref="WL8:WM12"/>
    <mergeCell ref="WN8:WY8"/>
    <mergeCell ref="WZ8:XK8"/>
    <mergeCell ref="XL8:YA8"/>
    <mergeCell ref="YB8:YF8"/>
    <mergeCell ref="YG8:YJ12"/>
    <mergeCell ref="WN9:WS9"/>
    <mergeCell ref="WT9:WY9"/>
    <mergeCell ref="WZ9:XE9"/>
    <mergeCell ref="XF9:XK9"/>
    <mergeCell ref="XL9:XS9"/>
    <mergeCell ref="XT9:YA9"/>
    <mergeCell ref="YB9:YF9"/>
    <mergeCell ref="WN10:WP12"/>
    <mergeCell ref="WQ10:WS12"/>
    <mergeCell ref="WT10:WV12"/>
    <mergeCell ref="WW10:WY12"/>
    <mergeCell ref="WZ10:XB12"/>
    <mergeCell ref="XC10:XE12"/>
    <mergeCell ref="UE46:UJ46"/>
    <mergeCell ref="UK46:UP46"/>
    <mergeCell ref="UQ46:UV46"/>
    <mergeCell ref="UW46:VB46"/>
    <mergeCell ref="VC46:VH46"/>
    <mergeCell ref="VI46:VP46"/>
    <mergeCell ref="VQ46:VX46"/>
    <mergeCell ref="VY46:VZ46"/>
    <mergeCell ref="WA46:WC46"/>
    <mergeCell ref="WD46:WG46"/>
    <mergeCell ref="UG43:UH43"/>
    <mergeCell ref="UI43:UJ43"/>
    <mergeCell ref="UK43:UM43"/>
    <mergeCell ref="UN43:UP43"/>
    <mergeCell ref="UQ43:US43"/>
    <mergeCell ref="UT43:UV43"/>
    <mergeCell ref="UW43:UY43"/>
    <mergeCell ref="UZ43:VB43"/>
    <mergeCell ref="VC43:VE43"/>
    <mergeCell ref="VF43:VH43"/>
    <mergeCell ref="VI43:VK43"/>
    <mergeCell ref="VM43:VO43"/>
    <mergeCell ref="VQ43:VS43"/>
    <mergeCell ref="VU43:VW43"/>
    <mergeCell ref="VY43:VZ43"/>
    <mergeCell ref="WA43:WC43"/>
    <mergeCell ref="WD43:WG43"/>
    <mergeCell ref="UG42:UH42"/>
    <mergeCell ref="UI42:UJ42"/>
    <mergeCell ref="UK42:UM42"/>
    <mergeCell ref="UN42:UP42"/>
    <mergeCell ref="UQ42:US42"/>
    <mergeCell ref="UE47:UJ47"/>
    <mergeCell ref="UK47:VH47"/>
    <mergeCell ref="VI47:VP47"/>
    <mergeCell ref="VQ47:VX47"/>
    <mergeCell ref="VY47:WG47"/>
    <mergeCell ref="UG50:WG50"/>
    <mergeCell ref="UG45:UH45"/>
    <mergeCell ref="UI45:UJ45"/>
    <mergeCell ref="UK45:UM45"/>
    <mergeCell ref="UN45:UP45"/>
    <mergeCell ref="UQ45:US45"/>
    <mergeCell ref="UT45:UV45"/>
    <mergeCell ref="UW45:UY45"/>
    <mergeCell ref="UZ45:VB45"/>
    <mergeCell ref="VC45:VE45"/>
    <mergeCell ref="VF45:VH45"/>
    <mergeCell ref="VI45:VK45"/>
    <mergeCell ref="VM45:VO45"/>
    <mergeCell ref="VQ45:VS45"/>
    <mergeCell ref="VU45:VW45"/>
    <mergeCell ref="VY45:VZ45"/>
    <mergeCell ref="WA45:WC45"/>
    <mergeCell ref="WD45:WG45"/>
    <mergeCell ref="UG44:UH44"/>
    <mergeCell ref="UI44:UJ44"/>
    <mergeCell ref="UK44:UM44"/>
    <mergeCell ref="UN44:UP44"/>
    <mergeCell ref="UQ44:US44"/>
    <mergeCell ref="UT44:UV44"/>
    <mergeCell ref="UW44:UY44"/>
    <mergeCell ref="UZ44:VB44"/>
    <mergeCell ref="VC44:VE44"/>
    <mergeCell ref="VF44:VH44"/>
    <mergeCell ref="VI44:VK44"/>
    <mergeCell ref="VM44:VO44"/>
    <mergeCell ref="VQ44:VS44"/>
    <mergeCell ref="VU44:VW44"/>
    <mergeCell ref="VY44:VZ44"/>
    <mergeCell ref="WA44:WC44"/>
    <mergeCell ref="WD44:WG44"/>
    <mergeCell ref="UT42:UV42"/>
    <mergeCell ref="UW42:UY42"/>
    <mergeCell ref="UZ42:VB42"/>
    <mergeCell ref="VC42:VE42"/>
    <mergeCell ref="VF42:VH42"/>
    <mergeCell ref="VI42:VK42"/>
    <mergeCell ref="VM42:VO42"/>
    <mergeCell ref="VQ42:VS42"/>
    <mergeCell ref="VU42:VW42"/>
    <mergeCell ref="VY42:VZ42"/>
    <mergeCell ref="WA42:WC42"/>
    <mergeCell ref="WD42:WG42"/>
    <mergeCell ref="UG41:UH41"/>
    <mergeCell ref="UI41:UJ41"/>
    <mergeCell ref="UK41:UM41"/>
    <mergeCell ref="UN41:UP41"/>
    <mergeCell ref="UQ41:US41"/>
    <mergeCell ref="UT41:UV41"/>
    <mergeCell ref="UW41:UY41"/>
    <mergeCell ref="UZ41:VB41"/>
    <mergeCell ref="VC41:VE41"/>
    <mergeCell ref="VF41:VH41"/>
    <mergeCell ref="VI41:VK41"/>
    <mergeCell ref="VM41:VO41"/>
    <mergeCell ref="VQ41:VS41"/>
    <mergeCell ref="VU41:VW41"/>
    <mergeCell ref="VY41:VZ41"/>
    <mergeCell ref="WA41:WC41"/>
    <mergeCell ref="WD41:WG41"/>
    <mergeCell ref="UG40:UH40"/>
    <mergeCell ref="UI40:UJ40"/>
    <mergeCell ref="UK40:UM40"/>
    <mergeCell ref="UN40:UP40"/>
    <mergeCell ref="UQ40:US40"/>
    <mergeCell ref="UT40:UV40"/>
    <mergeCell ref="UW40:UY40"/>
    <mergeCell ref="UZ40:VB40"/>
    <mergeCell ref="VC40:VE40"/>
    <mergeCell ref="VF40:VH40"/>
    <mergeCell ref="VI40:VK40"/>
    <mergeCell ref="VM40:VO40"/>
    <mergeCell ref="VQ40:VS40"/>
    <mergeCell ref="VU40:VW40"/>
    <mergeCell ref="VY40:VZ40"/>
    <mergeCell ref="WA40:WC40"/>
    <mergeCell ref="WD40:WG40"/>
    <mergeCell ref="UG39:UH39"/>
    <mergeCell ref="UI39:UJ39"/>
    <mergeCell ref="UK39:UM39"/>
    <mergeCell ref="UN39:UP39"/>
    <mergeCell ref="UQ39:US39"/>
    <mergeCell ref="UT39:UV39"/>
    <mergeCell ref="UW39:UY39"/>
    <mergeCell ref="UZ39:VB39"/>
    <mergeCell ref="VC39:VE39"/>
    <mergeCell ref="VF39:VH39"/>
    <mergeCell ref="VI39:VK39"/>
    <mergeCell ref="VM39:VO39"/>
    <mergeCell ref="VQ39:VS39"/>
    <mergeCell ref="VU39:VW39"/>
    <mergeCell ref="VY39:VZ39"/>
    <mergeCell ref="WA39:WC39"/>
    <mergeCell ref="WD39:WG39"/>
    <mergeCell ref="UG38:UH38"/>
    <mergeCell ref="UI38:UJ38"/>
    <mergeCell ref="UK38:UM38"/>
    <mergeCell ref="UN38:UP38"/>
    <mergeCell ref="UQ38:US38"/>
    <mergeCell ref="UT38:UV38"/>
    <mergeCell ref="UW38:UY38"/>
    <mergeCell ref="UZ38:VB38"/>
    <mergeCell ref="VC38:VE38"/>
    <mergeCell ref="VF38:VH38"/>
    <mergeCell ref="VI38:VK38"/>
    <mergeCell ref="VM38:VO38"/>
    <mergeCell ref="VQ38:VS38"/>
    <mergeCell ref="VU38:VW38"/>
    <mergeCell ref="VY38:VZ38"/>
    <mergeCell ref="WA38:WC38"/>
    <mergeCell ref="WD38:WG38"/>
    <mergeCell ref="UG37:UH37"/>
    <mergeCell ref="UI37:UJ37"/>
    <mergeCell ref="UK37:UM37"/>
    <mergeCell ref="UN37:UP37"/>
    <mergeCell ref="UQ37:US37"/>
    <mergeCell ref="UT37:UV37"/>
    <mergeCell ref="UW37:UY37"/>
    <mergeCell ref="UZ37:VB37"/>
    <mergeCell ref="VC37:VE37"/>
    <mergeCell ref="VF37:VH37"/>
    <mergeCell ref="VI37:VK37"/>
    <mergeCell ref="VM37:VO37"/>
    <mergeCell ref="VQ37:VS37"/>
    <mergeCell ref="VU37:VW37"/>
    <mergeCell ref="VY37:VZ37"/>
    <mergeCell ref="WA37:WC37"/>
    <mergeCell ref="WD37:WG37"/>
    <mergeCell ref="UG36:UH36"/>
    <mergeCell ref="UI36:UJ36"/>
    <mergeCell ref="UK36:UM36"/>
    <mergeCell ref="UN36:UP36"/>
    <mergeCell ref="UQ36:US36"/>
    <mergeCell ref="UT36:UV36"/>
    <mergeCell ref="UW36:UY36"/>
    <mergeCell ref="UZ36:VB36"/>
    <mergeCell ref="VC36:VE36"/>
    <mergeCell ref="VF36:VH36"/>
    <mergeCell ref="VI36:VK36"/>
    <mergeCell ref="VM36:VO36"/>
    <mergeCell ref="VQ36:VS36"/>
    <mergeCell ref="VU36:VW36"/>
    <mergeCell ref="VY36:VZ36"/>
    <mergeCell ref="WA36:WC36"/>
    <mergeCell ref="WD36:WG36"/>
    <mergeCell ref="UG35:UH35"/>
    <mergeCell ref="UI35:UJ35"/>
    <mergeCell ref="UK35:UM35"/>
    <mergeCell ref="UN35:UP35"/>
    <mergeCell ref="UQ35:US35"/>
    <mergeCell ref="UT35:UV35"/>
    <mergeCell ref="UW35:UY35"/>
    <mergeCell ref="UZ35:VB35"/>
    <mergeCell ref="VC35:VE35"/>
    <mergeCell ref="VF35:VH35"/>
    <mergeCell ref="VI35:VK35"/>
    <mergeCell ref="VM35:VO35"/>
    <mergeCell ref="VQ35:VS35"/>
    <mergeCell ref="VU35:VW35"/>
    <mergeCell ref="VY35:VZ35"/>
    <mergeCell ref="WA35:WC35"/>
    <mergeCell ref="WD35:WG35"/>
    <mergeCell ref="UG34:UH34"/>
    <mergeCell ref="UI34:UJ34"/>
    <mergeCell ref="UK34:UM34"/>
    <mergeCell ref="UN34:UP34"/>
    <mergeCell ref="UQ34:US34"/>
    <mergeCell ref="UT34:UV34"/>
    <mergeCell ref="UW34:UY34"/>
    <mergeCell ref="UZ34:VB34"/>
    <mergeCell ref="VC34:VE34"/>
    <mergeCell ref="VF34:VH34"/>
    <mergeCell ref="VI34:VK34"/>
    <mergeCell ref="VM34:VO34"/>
    <mergeCell ref="VQ34:VS34"/>
    <mergeCell ref="VU34:VW34"/>
    <mergeCell ref="VY34:VZ34"/>
    <mergeCell ref="WA34:WC34"/>
    <mergeCell ref="WD34:WG34"/>
    <mergeCell ref="UG33:UH33"/>
    <mergeCell ref="UI33:UJ33"/>
    <mergeCell ref="UK33:UM33"/>
    <mergeCell ref="UN33:UP33"/>
    <mergeCell ref="UQ33:US33"/>
    <mergeCell ref="UT33:UV33"/>
    <mergeCell ref="UW33:UY33"/>
    <mergeCell ref="UZ33:VB33"/>
    <mergeCell ref="VC33:VE33"/>
    <mergeCell ref="VF33:VH33"/>
    <mergeCell ref="VI33:VK33"/>
    <mergeCell ref="VM33:VO33"/>
    <mergeCell ref="VQ33:VS33"/>
    <mergeCell ref="VU33:VW33"/>
    <mergeCell ref="VY33:VZ33"/>
    <mergeCell ref="WA33:WC33"/>
    <mergeCell ref="WD33:WG33"/>
    <mergeCell ref="UG32:UH32"/>
    <mergeCell ref="UI32:UJ32"/>
    <mergeCell ref="UK32:UM32"/>
    <mergeCell ref="UN32:UP32"/>
    <mergeCell ref="UQ32:US32"/>
    <mergeCell ref="UT32:UV32"/>
    <mergeCell ref="UW32:UY32"/>
    <mergeCell ref="UZ32:VB32"/>
    <mergeCell ref="VC32:VE32"/>
    <mergeCell ref="VF32:VH32"/>
    <mergeCell ref="VI32:VK32"/>
    <mergeCell ref="VM32:VO32"/>
    <mergeCell ref="VQ32:VS32"/>
    <mergeCell ref="VU32:VW32"/>
    <mergeCell ref="VY32:VZ32"/>
    <mergeCell ref="WA32:WC32"/>
    <mergeCell ref="WD32:WG32"/>
    <mergeCell ref="UG31:UH31"/>
    <mergeCell ref="UI31:UJ31"/>
    <mergeCell ref="UK31:UM31"/>
    <mergeCell ref="UN31:UP31"/>
    <mergeCell ref="UQ31:US31"/>
    <mergeCell ref="UT31:UV31"/>
    <mergeCell ref="UW31:UY31"/>
    <mergeCell ref="UZ31:VB31"/>
    <mergeCell ref="VC31:VE31"/>
    <mergeCell ref="VF31:VH31"/>
    <mergeCell ref="VI31:VK31"/>
    <mergeCell ref="VM31:VO31"/>
    <mergeCell ref="VQ31:VS31"/>
    <mergeCell ref="VU31:VW31"/>
    <mergeCell ref="VY31:VZ31"/>
    <mergeCell ref="WA31:WC31"/>
    <mergeCell ref="WD31:WG31"/>
    <mergeCell ref="UG30:UH30"/>
    <mergeCell ref="UI30:UJ30"/>
    <mergeCell ref="UK30:UM30"/>
    <mergeCell ref="UN30:UP30"/>
    <mergeCell ref="UQ30:US30"/>
    <mergeCell ref="UT30:UV30"/>
    <mergeCell ref="UW30:UY30"/>
    <mergeCell ref="UZ30:VB30"/>
    <mergeCell ref="VC30:VE30"/>
    <mergeCell ref="VF30:VH30"/>
    <mergeCell ref="VI30:VK30"/>
    <mergeCell ref="VM30:VO30"/>
    <mergeCell ref="VQ30:VS30"/>
    <mergeCell ref="VU30:VW30"/>
    <mergeCell ref="VY30:VZ30"/>
    <mergeCell ref="WA30:WC30"/>
    <mergeCell ref="WD30:WG30"/>
    <mergeCell ref="UG29:UH29"/>
    <mergeCell ref="UI29:UJ29"/>
    <mergeCell ref="UK29:UM29"/>
    <mergeCell ref="UN29:UP29"/>
    <mergeCell ref="UQ29:US29"/>
    <mergeCell ref="UT29:UV29"/>
    <mergeCell ref="UW29:UY29"/>
    <mergeCell ref="UZ29:VB29"/>
    <mergeCell ref="VC29:VE29"/>
    <mergeCell ref="VF29:VH29"/>
    <mergeCell ref="VI29:VK29"/>
    <mergeCell ref="VM29:VO29"/>
    <mergeCell ref="VQ29:VS29"/>
    <mergeCell ref="VU29:VW29"/>
    <mergeCell ref="VY29:VZ29"/>
    <mergeCell ref="WA29:WC29"/>
    <mergeCell ref="WD29:WG29"/>
    <mergeCell ref="UG28:UH28"/>
    <mergeCell ref="UI28:UJ28"/>
    <mergeCell ref="UK28:UM28"/>
    <mergeCell ref="UN28:UP28"/>
    <mergeCell ref="UQ28:US28"/>
    <mergeCell ref="UT28:UV28"/>
    <mergeCell ref="UW28:UY28"/>
    <mergeCell ref="UZ28:VB28"/>
    <mergeCell ref="VC28:VE28"/>
    <mergeCell ref="VF28:VH28"/>
    <mergeCell ref="VI28:VK28"/>
    <mergeCell ref="VM28:VO28"/>
    <mergeCell ref="VQ28:VS28"/>
    <mergeCell ref="VU28:VW28"/>
    <mergeCell ref="VY28:VZ28"/>
    <mergeCell ref="WA28:WC28"/>
    <mergeCell ref="WD28:WG28"/>
    <mergeCell ref="UG27:UH27"/>
    <mergeCell ref="UI27:UJ27"/>
    <mergeCell ref="UK27:UM27"/>
    <mergeCell ref="UN27:UP27"/>
    <mergeCell ref="UQ27:US27"/>
    <mergeCell ref="UT27:UV27"/>
    <mergeCell ref="UW27:UY27"/>
    <mergeCell ref="UZ27:VB27"/>
    <mergeCell ref="VC27:VE27"/>
    <mergeCell ref="VF27:VH27"/>
    <mergeCell ref="VI27:VK27"/>
    <mergeCell ref="VM27:VO27"/>
    <mergeCell ref="VQ27:VS27"/>
    <mergeCell ref="VU27:VW27"/>
    <mergeCell ref="VY27:VZ27"/>
    <mergeCell ref="WA27:WC27"/>
    <mergeCell ref="WD27:WG27"/>
    <mergeCell ref="UG26:UH26"/>
    <mergeCell ref="UI26:UJ26"/>
    <mergeCell ref="UK26:UM26"/>
    <mergeCell ref="UN26:UP26"/>
    <mergeCell ref="UQ26:US26"/>
    <mergeCell ref="UT26:UV26"/>
    <mergeCell ref="UW26:UY26"/>
    <mergeCell ref="UZ26:VB26"/>
    <mergeCell ref="VC26:VE26"/>
    <mergeCell ref="VF26:VH26"/>
    <mergeCell ref="VI26:VK26"/>
    <mergeCell ref="VM26:VO26"/>
    <mergeCell ref="VQ26:VS26"/>
    <mergeCell ref="VU26:VW26"/>
    <mergeCell ref="VY26:VZ26"/>
    <mergeCell ref="WA26:WC26"/>
    <mergeCell ref="WD26:WG26"/>
    <mergeCell ref="UG25:UH25"/>
    <mergeCell ref="UI25:UJ25"/>
    <mergeCell ref="UK25:UM25"/>
    <mergeCell ref="UN25:UP25"/>
    <mergeCell ref="UQ25:US25"/>
    <mergeCell ref="UT25:UV25"/>
    <mergeCell ref="UW25:UY25"/>
    <mergeCell ref="UZ25:VB25"/>
    <mergeCell ref="VC25:VE25"/>
    <mergeCell ref="VF25:VH25"/>
    <mergeCell ref="VI25:VK25"/>
    <mergeCell ref="VM25:VO25"/>
    <mergeCell ref="VQ25:VS25"/>
    <mergeCell ref="VU25:VW25"/>
    <mergeCell ref="VY25:VZ25"/>
    <mergeCell ref="WA25:WC25"/>
    <mergeCell ref="WD25:WG25"/>
    <mergeCell ref="UG24:UH24"/>
    <mergeCell ref="UI24:UJ24"/>
    <mergeCell ref="UK24:UM24"/>
    <mergeCell ref="UN24:UP24"/>
    <mergeCell ref="UQ24:US24"/>
    <mergeCell ref="UT24:UV24"/>
    <mergeCell ref="UW24:UY24"/>
    <mergeCell ref="UZ24:VB24"/>
    <mergeCell ref="VC24:VE24"/>
    <mergeCell ref="VF24:VH24"/>
    <mergeCell ref="VI24:VK24"/>
    <mergeCell ref="VM24:VO24"/>
    <mergeCell ref="VQ24:VS24"/>
    <mergeCell ref="VU24:VW24"/>
    <mergeCell ref="VY24:VZ24"/>
    <mergeCell ref="WA24:WC24"/>
    <mergeCell ref="WD24:WG24"/>
    <mergeCell ref="UG23:UH23"/>
    <mergeCell ref="UI23:UJ23"/>
    <mergeCell ref="UK23:UM23"/>
    <mergeCell ref="UN23:UP23"/>
    <mergeCell ref="UQ23:US23"/>
    <mergeCell ref="UT23:UV23"/>
    <mergeCell ref="UW23:UY23"/>
    <mergeCell ref="UZ23:VB23"/>
    <mergeCell ref="VC23:VE23"/>
    <mergeCell ref="VF23:VH23"/>
    <mergeCell ref="VI23:VK23"/>
    <mergeCell ref="VM23:VO23"/>
    <mergeCell ref="VQ23:VS23"/>
    <mergeCell ref="VU23:VW23"/>
    <mergeCell ref="VY23:VZ23"/>
    <mergeCell ref="WA23:WC23"/>
    <mergeCell ref="WD23:WG23"/>
    <mergeCell ref="UG22:UH22"/>
    <mergeCell ref="UI22:UJ22"/>
    <mergeCell ref="UK22:UM22"/>
    <mergeCell ref="UN22:UP22"/>
    <mergeCell ref="UQ22:US22"/>
    <mergeCell ref="UT22:UV22"/>
    <mergeCell ref="UW22:UY22"/>
    <mergeCell ref="UZ22:VB22"/>
    <mergeCell ref="VC22:VE22"/>
    <mergeCell ref="VF22:VH22"/>
    <mergeCell ref="VI22:VK22"/>
    <mergeCell ref="VM22:VO22"/>
    <mergeCell ref="VQ22:VS22"/>
    <mergeCell ref="VU22:VW22"/>
    <mergeCell ref="VY22:VZ22"/>
    <mergeCell ref="WA22:WC22"/>
    <mergeCell ref="WD22:WG22"/>
    <mergeCell ref="UG21:UH21"/>
    <mergeCell ref="UI21:UJ21"/>
    <mergeCell ref="UK21:UM21"/>
    <mergeCell ref="UN21:UP21"/>
    <mergeCell ref="UQ21:US21"/>
    <mergeCell ref="UT21:UV21"/>
    <mergeCell ref="UW21:UY21"/>
    <mergeCell ref="UZ21:VB21"/>
    <mergeCell ref="VC21:VE21"/>
    <mergeCell ref="VF21:VH21"/>
    <mergeCell ref="VI21:VK21"/>
    <mergeCell ref="VM21:VO21"/>
    <mergeCell ref="VQ21:VS21"/>
    <mergeCell ref="VU21:VW21"/>
    <mergeCell ref="VY21:VZ21"/>
    <mergeCell ref="WA21:WC21"/>
    <mergeCell ref="WD21:WG21"/>
    <mergeCell ref="UG20:UH20"/>
    <mergeCell ref="UI20:UJ20"/>
    <mergeCell ref="UK20:UM20"/>
    <mergeCell ref="UN20:UP20"/>
    <mergeCell ref="UQ20:US20"/>
    <mergeCell ref="UT20:UV20"/>
    <mergeCell ref="UW20:UY20"/>
    <mergeCell ref="UZ20:VB20"/>
    <mergeCell ref="VC20:VE20"/>
    <mergeCell ref="VF20:VH20"/>
    <mergeCell ref="VI20:VK20"/>
    <mergeCell ref="VM20:VO20"/>
    <mergeCell ref="VQ20:VS20"/>
    <mergeCell ref="VU20:VW20"/>
    <mergeCell ref="VY20:VZ20"/>
    <mergeCell ref="WA20:WC20"/>
    <mergeCell ref="WD20:WG20"/>
    <mergeCell ref="UG19:UH19"/>
    <mergeCell ref="UI19:UJ19"/>
    <mergeCell ref="UK19:UM19"/>
    <mergeCell ref="UN19:UP19"/>
    <mergeCell ref="UQ19:US19"/>
    <mergeCell ref="UT19:UV19"/>
    <mergeCell ref="UW19:UY19"/>
    <mergeCell ref="UZ19:VB19"/>
    <mergeCell ref="VC19:VE19"/>
    <mergeCell ref="VF19:VH19"/>
    <mergeCell ref="VI19:VK19"/>
    <mergeCell ref="VM19:VO19"/>
    <mergeCell ref="VQ19:VS19"/>
    <mergeCell ref="VU19:VW19"/>
    <mergeCell ref="VY19:VZ19"/>
    <mergeCell ref="WA19:WC19"/>
    <mergeCell ref="WD19:WG19"/>
    <mergeCell ref="UG18:UH18"/>
    <mergeCell ref="UI18:UJ18"/>
    <mergeCell ref="UK18:UM18"/>
    <mergeCell ref="UN18:UP18"/>
    <mergeCell ref="UQ18:US18"/>
    <mergeCell ref="UT18:UV18"/>
    <mergeCell ref="UW18:UY18"/>
    <mergeCell ref="UZ18:VB18"/>
    <mergeCell ref="VC18:VE18"/>
    <mergeCell ref="VF18:VH18"/>
    <mergeCell ref="VI18:VK18"/>
    <mergeCell ref="VM18:VO18"/>
    <mergeCell ref="VQ18:VS18"/>
    <mergeCell ref="VU18:VW18"/>
    <mergeCell ref="VY18:VZ18"/>
    <mergeCell ref="WA18:WC18"/>
    <mergeCell ref="WD18:WG18"/>
    <mergeCell ref="UG17:UH17"/>
    <mergeCell ref="UI17:UJ17"/>
    <mergeCell ref="UK17:UM17"/>
    <mergeCell ref="UN17:UP17"/>
    <mergeCell ref="UQ17:US17"/>
    <mergeCell ref="UT17:UV17"/>
    <mergeCell ref="UW17:UY17"/>
    <mergeCell ref="UZ17:VB17"/>
    <mergeCell ref="VC17:VE17"/>
    <mergeCell ref="VF17:VH17"/>
    <mergeCell ref="VI17:VK17"/>
    <mergeCell ref="VM17:VO17"/>
    <mergeCell ref="VQ17:VS17"/>
    <mergeCell ref="VU17:VW17"/>
    <mergeCell ref="VY17:VZ17"/>
    <mergeCell ref="WA17:WC17"/>
    <mergeCell ref="WD17:WG17"/>
    <mergeCell ref="UG16:UH16"/>
    <mergeCell ref="UI16:UJ16"/>
    <mergeCell ref="UK16:UM16"/>
    <mergeCell ref="UN16:UP16"/>
    <mergeCell ref="UQ16:US16"/>
    <mergeCell ref="UT16:UV16"/>
    <mergeCell ref="UW16:UY16"/>
    <mergeCell ref="UZ16:VB16"/>
    <mergeCell ref="VC16:VE16"/>
    <mergeCell ref="VF16:VH16"/>
    <mergeCell ref="VI16:VK16"/>
    <mergeCell ref="VM16:VO16"/>
    <mergeCell ref="VQ16:VS16"/>
    <mergeCell ref="VU16:VW16"/>
    <mergeCell ref="VY16:VZ16"/>
    <mergeCell ref="WA16:WC16"/>
    <mergeCell ref="WD16:WG16"/>
    <mergeCell ref="WD13:WG13"/>
    <mergeCell ref="UG15:UH15"/>
    <mergeCell ref="UI15:UJ15"/>
    <mergeCell ref="UK15:UM15"/>
    <mergeCell ref="UN15:UP15"/>
    <mergeCell ref="UQ15:US15"/>
    <mergeCell ref="UT15:UV15"/>
    <mergeCell ref="UW15:UY15"/>
    <mergeCell ref="UZ15:VB15"/>
    <mergeCell ref="VC15:VE15"/>
    <mergeCell ref="VF15:VH15"/>
    <mergeCell ref="VI15:VK15"/>
    <mergeCell ref="VM15:VO15"/>
    <mergeCell ref="VQ15:VS15"/>
    <mergeCell ref="VU15:VW15"/>
    <mergeCell ref="VY15:VZ15"/>
    <mergeCell ref="WA15:WC15"/>
    <mergeCell ref="WD15:WG15"/>
    <mergeCell ref="VC10:VE12"/>
    <mergeCell ref="VF10:VH12"/>
    <mergeCell ref="VI10:VK12"/>
    <mergeCell ref="VL10:VL13"/>
    <mergeCell ref="VM10:VO12"/>
    <mergeCell ref="VP10:VP13"/>
    <mergeCell ref="VQ10:VS12"/>
    <mergeCell ref="VT10:VT13"/>
    <mergeCell ref="VU10:VW12"/>
    <mergeCell ref="VX10:VX13"/>
    <mergeCell ref="VY10:VZ12"/>
    <mergeCell ref="WA10:WC12"/>
    <mergeCell ref="UG13:UH13"/>
    <mergeCell ref="UI13:UJ13"/>
    <mergeCell ref="VI13:VK13"/>
    <mergeCell ref="VM13:VO13"/>
    <mergeCell ref="VQ13:VS13"/>
    <mergeCell ref="VU13:VW13"/>
    <mergeCell ref="VY13:VZ13"/>
    <mergeCell ref="WA13:WC13"/>
    <mergeCell ref="VS3:VU3"/>
    <mergeCell ref="VV3:WG3"/>
    <mergeCell ref="UF4:UH5"/>
    <mergeCell ref="UI4:VN5"/>
    <mergeCell ref="VP4:VU5"/>
    <mergeCell ref="VV4:VY5"/>
    <mergeCell ref="WA4:WD5"/>
    <mergeCell ref="WE4:WF5"/>
    <mergeCell ref="WG4:WG5"/>
    <mergeCell ref="UE7:WG7"/>
    <mergeCell ref="UE8:UE12"/>
    <mergeCell ref="UF8:UF12"/>
    <mergeCell ref="UG8:UH12"/>
    <mergeCell ref="UI8:UJ12"/>
    <mergeCell ref="UK8:UV8"/>
    <mergeCell ref="UW8:VH8"/>
    <mergeCell ref="VI8:VX8"/>
    <mergeCell ref="VY8:WC8"/>
    <mergeCell ref="WD8:WG12"/>
    <mergeCell ref="UK9:UP9"/>
    <mergeCell ref="UQ9:UV9"/>
    <mergeCell ref="UW9:VB9"/>
    <mergeCell ref="VC9:VH9"/>
    <mergeCell ref="VI9:VP9"/>
    <mergeCell ref="VQ9:VX9"/>
    <mergeCell ref="VY9:WC9"/>
    <mergeCell ref="UK10:UM12"/>
    <mergeCell ref="UN10:UP12"/>
    <mergeCell ref="UQ10:US12"/>
    <mergeCell ref="UT10:UV12"/>
    <mergeCell ref="UW10:UY12"/>
    <mergeCell ref="UZ10:VB12"/>
    <mergeCell ref="SB46:SG46"/>
    <mergeCell ref="SH46:SM46"/>
    <mergeCell ref="SN46:SS46"/>
    <mergeCell ref="ST46:SY46"/>
    <mergeCell ref="SZ46:TE46"/>
    <mergeCell ref="TF46:TM46"/>
    <mergeCell ref="TN46:TU46"/>
    <mergeCell ref="TV46:TW46"/>
    <mergeCell ref="TX46:TZ46"/>
    <mergeCell ref="UA46:UD46"/>
    <mergeCell ref="SD43:SE43"/>
    <mergeCell ref="SF43:SG43"/>
    <mergeCell ref="SH43:SJ43"/>
    <mergeCell ref="SK43:SM43"/>
    <mergeCell ref="SN43:SP43"/>
    <mergeCell ref="SQ43:SS43"/>
    <mergeCell ref="ST43:SV43"/>
    <mergeCell ref="SW43:SY43"/>
    <mergeCell ref="SZ43:TB43"/>
    <mergeCell ref="TC43:TE43"/>
    <mergeCell ref="TF43:TH43"/>
    <mergeCell ref="TJ43:TL43"/>
    <mergeCell ref="TN43:TP43"/>
    <mergeCell ref="TR43:TT43"/>
    <mergeCell ref="TV43:TW43"/>
    <mergeCell ref="TX43:TZ43"/>
    <mergeCell ref="UA43:UD43"/>
    <mergeCell ref="SD42:SE42"/>
    <mergeCell ref="SF42:SG42"/>
    <mergeCell ref="SH42:SJ42"/>
    <mergeCell ref="SK42:SM42"/>
    <mergeCell ref="SN42:SP42"/>
    <mergeCell ref="SB47:SG47"/>
    <mergeCell ref="SH47:TE47"/>
    <mergeCell ref="TF47:TM47"/>
    <mergeCell ref="TN47:TU47"/>
    <mergeCell ref="TV47:UD47"/>
    <mergeCell ref="SD50:UD50"/>
    <mergeCell ref="SD45:SE45"/>
    <mergeCell ref="SF45:SG45"/>
    <mergeCell ref="SH45:SJ45"/>
    <mergeCell ref="SK45:SM45"/>
    <mergeCell ref="SN45:SP45"/>
    <mergeCell ref="SQ45:SS45"/>
    <mergeCell ref="ST45:SV45"/>
    <mergeCell ref="SW45:SY45"/>
    <mergeCell ref="SZ45:TB45"/>
    <mergeCell ref="TC45:TE45"/>
    <mergeCell ref="TF45:TH45"/>
    <mergeCell ref="TJ45:TL45"/>
    <mergeCell ref="TN45:TP45"/>
    <mergeCell ref="TR45:TT45"/>
    <mergeCell ref="TV45:TW45"/>
    <mergeCell ref="TX45:TZ45"/>
    <mergeCell ref="UA45:UD45"/>
    <mergeCell ref="SD44:SE44"/>
    <mergeCell ref="SF44:SG44"/>
    <mergeCell ref="SH44:SJ44"/>
    <mergeCell ref="SK44:SM44"/>
    <mergeCell ref="SN44:SP44"/>
    <mergeCell ref="SQ44:SS44"/>
    <mergeCell ref="ST44:SV44"/>
    <mergeCell ref="SW44:SY44"/>
    <mergeCell ref="SZ44:TB44"/>
    <mergeCell ref="TC44:TE44"/>
    <mergeCell ref="TF44:TH44"/>
    <mergeCell ref="TJ44:TL44"/>
    <mergeCell ref="TN44:TP44"/>
    <mergeCell ref="TR44:TT44"/>
    <mergeCell ref="TV44:TW44"/>
    <mergeCell ref="TX44:TZ44"/>
    <mergeCell ref="UA44:UD44"/>
    <mergeCell ref="SQ42:SS42"/>
    <mergeCell ref="ST42:SV42"/>
    <mergeCell ref="SW42:SY42"/>
    <mergeCell ref="SZ42:TB42"/>
    <mergeCell ref="TC42:TE42"/>
    <mergeCell ref="TF42:TH42"/>
    <mergeCell ref="TJ42:TL42"/>
    <mergeCell ref="TN42:TP42"/>
    <mergeCell ref="TR42:TT42"/>
    <mergeCell ref="TV42:TW42"/>
    <mergeCell ref="TX42:TZ42"/>
    <mergeCell ref="UA42:UD42"/>
    <mergeCell ref="SD41:SE41"/>
    <mergeCell ref="SF41:SG41"/>
    <mergeCell ref="SH41:SJ41"/>
    <mergeCell ref="SK41:SM41"/>
    <mergeCell ref="SN41:SP41"/>
    <mergeCell ref="SQ41:SS41"/>
    <mergeCell ref="ST41:SV41"/>
    <mergeCell ref="SW41:SY41"/>
    <mergeCell ref="SZ41:TB41"/>
    <mergeCell ref="TC41:TE41"/>
    <mergeCell ref="TF41:TH41"/>
    <mergeCell ref="TJ41:TL41"/>
    <mergeCell ref="TN41:TP41"/>
    <mergeCell ref="TR41:TT41"/>
    <mergeCell ref="TV41:TW41"/>
    <mergeCell ref="TX41:TZ41"/>
    <mergeCell ref="UA41:UD41"/>
    <mergeCell ref="SD40:SE40"/>
    <mergeCell ref="SF40:SG40"/>
    <mergeCell ref="SH40:SJ40"/>
    <mergeCell ref="SK40:SM40"/>
    <mergeCell ref="SN40:SP40"/>
    <mergeCell ref="SQ40:SS40"/>
    <mergeCell ref="ST40:SV40"/>
    <mergeCell ref="SW40:SY40"/>
    <mergeCell ref="SZ40:TB40"/>
    <mergeCell ref="TC40:TE40"/>
    <mergeCell ref="TF40:TH40"/>
    <mergeCell ref="TJ40:TL40"/>
    <mergeCell ref="TN40:TP40"/>
    <mergeCell ref="TR40:TT40"/>
    <mergeCell ref="TV40:TW40"/>
    <mergeCell ref="TX40:TZ40"/>
    <mergeCell ref="UA40:UD40"/>
    <mergeCell ref="SD39:SE39"/>
    <mergeCell ref="SF39:SG39"/>
    <mergeCell ref="SH39:SJ39"/>
    <mergeCell ref="SK39:SM39"/>
    <mergeCell ref="SN39:SP39"/>
    <mergeCell ref="SQ39:SS39"/>
    <mergeCell ref="ST39:SV39"/>
    <mergeCell ref="SW39:SY39"/>
    <mergeCell ref="SZ39:TB39"/>
    <mergeCell ref="TC39:TE39"/>
    <mergeCell ref="TF39:TH39"/>
    <mergeCell ref="TJ39:TL39"/>
    <mergeCell ref="TN39:TP39"/>
    <mergeCell ref="TR39:TT39"/>
    <mergeCell ref="TV39:TW39"/>
    <mergeCell ref="TX39:TZ39"/>
    <mergeCell ref="UA39:UD39"/>
    <mergeCell ref="SD38:SE38"/>
    <mergeCell ref="SF38:SG38"/>
    <mergeCell ref="SH38:SJ38"/>
    <mergeCell ref="SK38:SM38"/>
    <mergeCell ref="SN38:SP38"/>
    <mergeCell ref="SQ38:SS38"/>
    <mergeCell ref="ST38:SV38"/>
    <mergeCell ref="SW38:SY38"/>
    <mergeCell ref="SZ38:TB38"/>
    <mergeCell ref="TC38:TE38"/>
    <mergeCell ref="TF38:TH38"/>
    <mergeCell ref="TJ38:TL38"/>
    <mergeCell ref="TN38:TP38"/>
    <mergeCell ref="TR38:TT38"/>
    <mergeCell ref="TV38:TW38"/>
    <mergeCell ref="TX38:TZ38"/>
    <mergeCell ref="UA38:UD38"/>
    <mergeCell ref="SD37:SE37"/>
    <mergeCell ref="SF37:SG37"/>
    <mergeCell ref="SH37:SJ37"/>
    <mergeCell ref="SK37:SM37"/>
    <mergeCell ref="SN37:SP37"/>
    <mergeCell ref="SQ37:SS37"/>
    <mergeCell ref="ST37:SV37"/>
    <mergeCell ref="SW37:SY37"/>
    <mergeCell ref="SZ37:TB37"/>
    <mergeCell ref="TC37:TE37"/>
    <mergeCell ref="TF37:TH37"/>
    <mergeCell ref="TJ37:TL37"/>
    <mergeCell ref="TN37:TP37"/>
    <mergeCell ref="TR37:TT37"/>
    <mergeCell ref="TV37:TW37"/>
    <mergeCell ref="TX37:TZ37"/>
    <mergeCell ref="UA37:UD37"/>
    <mergeCell ref="SD36:SE36"/>
    <mergeCell ref="SF36:SG36"/>
    <mergeCell ref="SH36:SJ36"/>
    <mergeCell ref="SK36:SM36"/>
    <mergeCell ref="SN36:SP36"/>
    <mergeCell ref="SQ36:SS36"/>
    <mergeCell ref="ST36:SV36"/>
    <mergeCell ref="SW36:SY36"/>
    <mergeCell ref="SZ36:TB36"/>
    <mergeCell ref="TC36:TE36"/>
    <mergeCell ref="TF36:TH36"/>
    <mergeCell ref="TJ36:TL36"/>
    <mergeCell ref="TN36:TP36"/>
    <mergeCell ref="TR36:TT36"/>
    <mergeCell ref="TV36:TW36"/>
    <mergeCell ref="TX36:TZ36"/>
    <mergeCell ref="UA36:UD36"/>
    <mergeCell ref="SD35:SE35"/>
    <mergeCell ref="SF35:SG35"/>
    <mergeCell ref="SH35:SJ35"/>
    <mergeCell ref="SK35:SM35"/>
    <mergeCell ref="SN35:SP35"/>
    <mergeCell ref="SQ35:SS35"/>
    <mergeCell ref="ST35:SV35"/>
    <mergeCell ref="SW35:SY35"/>
    <mergeCell ref="SZ35:TB35"/>
    <mergeCell ref="TC35:TE35"/>
    <mergeCell ref="TF35:TH35"/>
    <mergeCell ref="TJ35:TL35"/>
    <mergeCell ref="TN35:TP35"/>
    <mergeCell ref="TR35:TT35"/>
    <mergeCell ref="TV35:TW35"/>
    <mergeCell ref="TX35:TZ35"/>
    <mergeCell ref="UA35:UD35"/>
    <mergeCell ref="SD34:SE34"/>
    <mergeCell ref="SF34:SG34"/>
    <mergeCell ref="SH34:SJ34"/>
    <mergeCell ref="SK34:SM34"/>
    <mergeCell ref="SN34:SP34"/>
    <mergeCell ref="SQ34:SS34"/>
    <mergeCell ref="ST34:SV34"/>
    <mergeCell ref="SW34:SY34"/>
    <mergeCell ref="SZ34:TB34"/>
    <mergeCell ref="TC34:TE34"/>
    <mergeCell ref="TF34:TH34"/>
    <mergeCell ref="TJ34:TL34"/>
    <mergeCell ref="TN34:TP34"/>
    <mergeCell ref="TR34:TT34"/>
    <mergeCell ref="TV34:TW34"/>
    <mergeCell ref="TX34:TZ34"/>
    <mergeCell ref="UA34:UD34"/>
    <mergeCell ref="SD33:SE33"/>
    <mergeCell ref="SF33:SG33"/>
    <mergeCell ref="SH33:SJ33"/>
    <mergeCell ref="SK33:SM33"/>
    <mergeCell ref="SN33:SP33"/>
    <mergeCell ref="SQ33:SS33"/>
    <mergeCell ref="ST33:SV33"/>
    <mergeCell ref="SW33:SY33"/>
    <mergeCell ref="SZ33:TB33"/>
    <mergeCell ref="TC33:TE33"/>
    <mergeCell ref="TF33:TH33"/>
    <mergeCell ref="TJ33:TL33"/>
    <mergeCell ref="TN33:TP33"/>
    <mergeCell ref="TR33:TT33"/>
    <mergeCell ref="TV33:TW33"/>
    <mergeCell ref="TX33:TZ33"/>
    <mergeCell ref="UA33:UD33"/>
    <mergeCell ref="SD32:SE32"/>
    <mergeCell ref="SF32:SG32"/>
    <mergeCell ref="SH32:SJ32"/>
    <mergeCell ref="SK32:SM32"/>
    <mergeCell ref="SN32:SP32"/>
    <mergeCell ref="SQ32:SS32"/>
    <mergeCell ref="ST32:SV32"/>
    <mergeCell ref="SW32:SY32"/>
    <mergeCell ref="SZ32:TB32"/>
    <mergeCell ref="TC32:TE32"/>
    <mergeCell ref="TF32:TH32"/>
    <mergeCell ref="TJ32:TL32"/>
    <mergeCell ref="TN32:TP32"/>
    <mergeCell ref="TR32:TT32"/>
    <mergeCell ref="TV32:TW32"/>
    <mergeCell ref="TX32:TZ32"/>
    <mergeCell ref="UA32:UD32"/>
    <mergeCell ref="SD31:SE31"/>
    <mergeCell ref="SF31:SG31"/>
    <mergeCell ref="SH31:SJ31"/>
    <mergeCell ref="SK31:SM31"/>
    <mergeCell ref="SN31:SP31"/>
    <mergeCell ref="SQ31:SS31"/>
    <mergeCell ref="ST31:SV31"/>
    <mergeCell ref="SW31:SY31"/>
    <mergeCell ref="SZ31:TB31"/>
    <mergeCell ref="TC31:TE31"/>
    <mergeCell ref="TF31:TH31"/>
    <mergeCell ref="TJ31:TL31"/>
    <mergeCell ref="TN31:TP31"/>
    <mergeCell ref="TR31:TT31"/>
    <mergeCell ref="TV31:TW31"/>
    <mergeCell ref="TX31:TZ31"/>
    <mergeCell ref="UA31:UD31"/>
    <mergeCell ref="SD30:SE30"/>
    <mergeCell ref="SF30:SG30"/>
    <mergeCell ref="SH30:SJ30"/>
    <mergeCell ref="SK30:SM30"/>
    <mergeCell ref="SN30:SP30"/>
    <mergeCell ref="SQ30:SS30"/>
    <mergeCell ref="ST30:SV30"/>
    <mergeCell ref="SW30:SY30"/>
    <mergeCell ref="SZ30:TB30"/>
    <mergeCell ref="TC30:TE30"/>
    <mergeCell ref="TF30:TH30"/>
    <mergeCell ref="TJ30:TL30"/>
    <mergeCell ref="TN30:TP30"/>
    <mergeCell ref="TR30:TT30"/>
    <mergeCell ref="TV30:TW30"/>
    <mergeCell ref="TX30:TZ30"/>
    <mergeCell ref="UA30:UD30"/>
    <mergeCell ref="SD29:SE29"/>
    <mergeCell ref="SF29:SG29"/>
    <mergeCell ref="SH29:SJ29"/>
    <mergeCell ref="SK29:SM29"/>
    <mergeCell ref="SN29:SP29"/>
    <mergeCell ref="SQ29:SS29"/>
    <mergeCell ref="ST29:SV29"/>
    <mergeCell ref="SW29:SY29"/>
    <mergeCell ref="SZ29:TB29"/>
    <mergeCell ref="TC29:TE29"/>
    <mergeCell ref="TF29:TH29"/>
    <mergeCell ref="TJ29:TL29"/>
    <mergeCell ref="TN29:TP29"/>
    <mergeCell ref="TR29:TT29"/>
    <mergeCell ref="TV29:TW29"/>
    <mergeCell ref="TX29:TZ29"/>
    <mergeCell ref="UA29:UD29"/>
    <mergeCell ref="SD28:SE28"/>
    <mergeCell ref="SF28:SG28"/>
    <mergeCell ref="SH28:SJ28"/>
    <mergeCell ref="SK28:SM28"/>
    <mergeCell ref="SN28:SP28"/>
    <mergeCell ref="SQ28:SS28"/>
    <mergeCell ref="ST28:SV28"/>
    <mergeCell ref="SW28:SY28"/>
    <mergeCell ref="SZ28:TB28"/>
    <mergeCell ref="TC28:TE28"/>
    <mergeCell ref="TF28:TH28"/>
    <mergeCell ref="TJ28:TL28"/>
    <mergeCell ref="TN28:TP28"/>
    <mergeCell ref="TR28:TT28"/>
    <mergeCell ref="TV28:TW28"/>
    <mergeCell ref="TX28:TZ28"/>
    <mergeCell ref="UA28:UD28"/>
    <mergeCell ref="SD27:SE27"/>
    <mergeCell ref="SF27:SG27"/>
    <mergeCell ref="SH27:SJ27"/>
    <mergeCell ref="SK27:SM27"/>
    <mergeCell ref="SN27:SP27"/>
    <mergeCell ref="SQ27:SS27"/>
    <mergeCell ref="ST27:SV27"/>
    <mergeCell ref="SW27:SY27"/>
    <mergeCell ref="SZ27:TB27"/>
    <mergeCell ref="TC27:TE27"/>
    <mergeCell ref="TF27:TH27"/>
    <mergeCell ref="TJ27:TL27"/>
    <mergeCell ref="TN27:TP27"/>
    <mergeCell ref="TR27:TT27"/>
    <mergeCell ref="TV27:TW27"/>
    <mergeCell ref="TX27:TZ27"/>
    <mergeCell ref="UA27:UD27"/>
    <mergeCell ref="SD26:SE26"/>
    <mergeCell ref="SF26:SG26"/>
    <mergeCell ref="SH26:SJ26"/>
    <mergeCell ref="SK26:SM26"/>
    <mergeCell ref="SN26:SP26"/>
    <mergeCell ref="SQ26:SS26"/>
    <mergeCell ref="ST26:SV26"/>
    <mergeCell ref="SW26:SY26"/>
    <mergeCell ref="SZ26:TB26"/>
    <mergeCell ref="TC26:TE26"/>
    <mergeCell ref="TF26:TH26"/>
    <mergeCell ref="TJ26:TL26"/>
    <mergeCell ref="TN26:TP26"/>
    <mergeCell ref="TR26:TT26"/>
    <mergeCell ref="TV26:TW26"/>
    <mergeCell ref="TX26:TZ26"/>
    <mergeCell ref="UA26:UD26"/>
    <mergeCell ref="SD25:SE25"/>
    <mergeCell ref="SF25:SG25"/>
    <mergeCell ref="SH25:SJ25"/>
    <mergeCell ref="SK25:SM25"/>
    <mergeCell ref="SN25:SP25"/>
    <mergeCell ref="SQ25:SS25"/>
    <mergeCell ref="ST25:SV25"/>
    <mergeCell ref="SW25:SY25"/>
    <mergeCell ref="SZ25:TB25"/>
    <mergeCell ref="TC25:TE25"/>
    <mergeCell ref="TF25:TH25"/>
    <mergeCell ref="TJ25:TL25"/>
    <mergeCell ref="TN25:TP25"/>
    <mergeCell ref="TR25:TT25"/>
    <mergeCell ref="TV25:TW25"/>
    <mergeCell ref="TX25:TZ25"/>
    <mergeCell ref="UA25:UD25"/>
    <mergeCell ref="SD24:SE24"/>
    <mergeCell ref="SF24:SG24"/>
    <mergeCell ref="SH24:SJ24"/>
    <mergeCell ref="SK24:SM24"/>
    <mergeCell ref="SN24:SP24"/>
    <mergeCell ref="SQ24:SS24"/>
    <mergeCell ref="ST24:SV24"/>
    <mergeCell ref="SW24:SY24"/>
    <mergeCell ref="SZ24:TB24"/>
    <mergeCell ref="TC24:TE24"/>
    <mergeCell ref="TF24:TH24"/>
    <mergeCell ref="TJ24:TL24"/>
    <mergeCell ref="TN24:TP24"/>
    <mergeCell ref="TR24:TT24"/>
    <mergeCell ref="TV24:TW24"/>
    <mergeCell ref="TX24:TZ24"/>
    <mergeCell ref="UA24:UD24"/>
    <mergeCell ref="SD23:SE23"/>
    <mergeCell ref="SF23:SG23"/>
    <mergeCell ref="SH23:SJ23"/>
    <mergeCell ref="SK23:SM23"/>
    <mergeCell ref="SN23:SP23"/>
    <mergeCell ref="SQ23:SS23"/>
    <mergeCell ref="ST23:SV23"/>
    <mergeCell ref="SW23:SY23"/>
    <mergeCell ref="SZ23:TB23"/>
    <mergeCell ref="TC23:TE23"/>
    <mergeCell ref="TF23:TH23"/>
    <mergeCell ref="TJ23:TL23"/>
    <mergeCell ref="TN23:TP23"/>
    <mergeCell ref="TR23:TT23"/>
    <mergeCell ref="TV23:TW23"/>
    <mergeCell ref="TX23:TZ23"/>
    <mergeCell ref="UA23:UD23"/>
    <mergeCell ref="SD22:SE22"/>
    <mergeCell ref="SF22:SG22"/>
    <mergeCell ref="SH22:SJ22"/>
    <mergeCell ref="SK22:SM22"/>
    <mergeCell ref="SN22:SP22"/>
    <mergeCell ref="SQ22:SS22"/>
    <mergeCell ref="ST22:SV22"/>
    <mergeCell ref="SW22:SY22"/>
    <mergeCell ref="SZ22:TB22"/>
    <mergeCell ref="TC22:TE22"/>
    <mergeCell ref="TF22:TH22"/>
    <mergeCell ref="TJ22:TL22"/>
    <mergeCell ref="TN22:TP22"/>
    <mergeCell ref="TR22:TT22"/>
    <mergeCell ref="TV22:TW22"/>
    <mergeCell ref="TX22:TZ22"/>
    <mergeCell ref="UA22:UD22"/>
    <mergeCell ref="SD21:SE21"/>
    <mergeCell ref="SF21:SG21"/>
    <mergeCell ref="SH21:SJ21"/>
    <mergeCell ref="SK21:SM21"/>
    <mergeCell ref="SN21:SP21"/>
    <mergeCell ref="SQ21:SS21"/>
    <mergeCell ref="ST21:SV21"/>
    <mergeCell ref="SW21:SY21"/>
    <mergeCell ref="SZ21:TB21"/>
    <mergeCell ref="TC21:TE21"/>
    <mergeCell ref="TF21:TH21"/>
    <mergeCell ref="TJ21:TL21"/>
    <mergeCell ref="TN21:TP21"/>
    <mergeCell ref="TR21:TT21"/>
    <mergeCell ref="TV21:TW21"/>
    <mergeCell ref="TX21:TZ21"/>
    <mergeCell ref="UA21:UD21"/>
    <mergeCell ref="SD20:SE20"/>
    <mergeCell ref="SF20:SG20"/>
    <mergeCell ref="SH20:SJ20"/>
    <mergeCell ref="SK20:SM20"/>
    <mergeCell ref="SN20:SP20"/>
    <mergeCell ref="SQ20:SS20"/>
    <mergeCell ref="ST20:SV20"/>
    <mergeCell ref="SW20:SY20"/>
    <mergeCell ref="SZ20:TB20"/>
    <mergeCell ref="TC20:TE20"/>
    <mergeCell ref="TF20:TH20"/>
    <mergeCell ref="TJ20:TL20"/>
    <mergeCell ref="TN20:TP20"/>
    <mergeCell ref="TR20:TT20"/>
    <mergeCell ref="TV20:TW20"/>
    <mergeCell ref="TX20:TZ20"/>
    <mergeCell ref="UA20:UD20"/>
    <mergeCell ref="SD19:SE19"/>
    <mergeCell ref="SF19:SG19"/>
    <mergeCell ref="SH19:SJ19"/>
    <mergeCell ref="SK19:SM19"/>
    <mergeCell ref="SN19:SP19"/>
    <mergeCell ref="SQ19:SS19"/>
    <mergeCell ref="ST19:SV19"/>
    <mergeCell ref="SW19:SY19"/>
    <mergeCell ref="SZ19:TB19"/>
    <mergeCell ref="TC19:TE19"/>
    <mergeCell ref="TF19:TH19"/>
    <mergeCell ref="TJ19:TL19"/>
    <mergeCell ref="TN19:TP19"/>
    <mergeCell ref="TR19:TT19"/>
    <mergeCell ref="TV19:TW19"/>
    <mergeCell ref="TX19:TZ19"/>
    <mergeCell ref="UA19:UD19"/>
    <mergeCell ref="SD18:SE18"/>
    <mergeCell ref="SF18:SG18"/>
    <mergeCell ref="SH18:SJ18"/>
    <mergeCell ref="SK18:SM18"/>
    <mergeCell ref="SN18:SP18"/>
    <mergeCell ref="SQ18:SS18"/>
    <mergeCell ref="ST18:SV18"/>
    <mergeCell ref="SW18:SY18"/>
    <mergeCell ref="SZ18:TB18"/>
    <mergeCell ref="TC18:TE18"/>
    <mergeCell ref="TF18:TH18"/>
    <mergeCell ref="TJ18:TL18"/>
    <mergeCell ref="TN18:TP18"/>
    <mergeCell ref="TR18:TT18"/>
    <mergeCell ref="TV18:TW18"/>
    <mergeCell ref="TX18:TZ18"/>
    <mergeCell ref="UA18:UD18"/>
    <mergeCell ref="SD17:SE17"/>
    <mergeCell ref="SF17:SG17"/>
    <mergeCell ref="SH17:SJ17"/>
    <mergeCell ref="SK17:SM17"/>
    <mergeCell ref="SN17:SP17"/>
    <mergeCell ref="SQ17:SS17"/>
    <mergeCell ref="ST17:SV17"/>
    <mergeCell ref="SW17:SY17"/>
    <mergeCell ref="SZ17:TB17"/>
    <mergeCell ref="TC17:TE17"/>
    <mergeCell ref="TF17:TH17"/>
    <mergeCell ref="TJ17:TL17"/>
    <mergeCell ref="TN17:TP17"/>
    <mergeCell ref="TR17:TT17"/>
    <mergeCell ref="TV17:TW17"/>
    <mergeCell ref="TX17:TZ17"/>
    <mergeCell ref="UA17:UD17"/>
    <mergeCell ref="SD16:SE16"/>
    <mergeCell ref="SF16:SG16"/>
    <mergeCell ref="SH16:SJ16"/>
    <mergeCell ref="SK16:SM16"/>
    <mergeCell ref="SN16:SP16"/>
    <mergeCell ref="SQ16:SS16"/>
    <mergeCell ref="ST16:SV16"/>
    <mergeCell ref="SW16:SY16"/>
    <mergeCell ref="SZ16:TB16"/>
    <mergeCell ref="TC16:TE16"/>
    <mergeCell ref="TF16:TH16"/>
    <mergeCell ref="TJ16:TL16"/>
    <mergeCell ref="TN16:TP16"/>
    <mergeCell ref="TR16:TT16"/>
    <mergeCell ref="TV16:TW16"/>
    <mergeCell ref="TX16:TZ16"/>
    <mergeCell ref="UA16:UD16"/>
    <mergeCell ref="UA13:UD13"/>
    <mergeCell ref="SD15:SE15"/>
    <mergeCell ref="SF15:SG15"/>
    <mergeCell ref="SH15:SJ15"/>
    <mergeCell ref="SK15:SM15"/>
    <mergeCell ref="SN15:SP15"/>
    <mergeCell ref="SQ15:SS15"/>
    <mergeCell ref="ST15:SV15"/>
    <mergeCell ref="SW15:SY15"/>
    <mergeCell ref="SZ15:TB15"/>
    <mergeCell ref="TC15:TE15"/>
    <mergeCell ref="TF15:TH15"/>
    <mergeCell ref="TJ15:TL15"/>
    <mergeCell ref="TN15:TP15"/>
    <mergeCell ref="TR15:TT15"/>
    <mergeCell ref="TV15:TW15"/>
    <mergeCell ref="TX15:TZ15"/>
    <mergeCell ref="UA15:UD15"/>
    <mergeCell ref="SZ10:TB12"/>
    <mergeCell ref="TC10:TE12"/>
    <mergeCell ref="TF10:TH12"/>
    <mergeCell ref="TI10:TI13"/>
    <mergeCell ref="TJ10:TL12"/>
    <mergeCell ref="TM10:TM13"/>
    <mergeCell ref="TN10:TP12"/>
    <mergeCell ref="TQ10:TQ13"/>
    <mergeCell ref="TR10:TT12"/>
    <mergeCell ref="TU10:TU13"/>
    <mergeCell ref="TV10:TW12"/>
    <mergeCell ref="TX10:TZ12"/>
    <mergeCell ref="SD13:SE13"/>
    <mergeCell ref="SF13:SG13"/>
    <mergeCell ref="TF13:TH13"/>
    <mergeCell ref="TJ13:TL13"/>
    <mergeCell ref="TN13:TP13"/>
    <mergeCell ref="TR13:TT13"/>
    <mergeCell ref="TV13:TW13"/>
    <mergeCell ref="TX13:TZ13"/>
    <mergeCell ref="TP3:TR3"/>
    <mergeCell ref="TS3:UD3"/>
    <mergeCell ref="SC4:SE5"/>
    <mergeCell ref="SF4:TK5"/>
    <mergeCell ref="TM4:TR5"/>
    <mergeCell ref="TS4:TV5"/>
    <mergeCell ref="TX4:UA5"/>
    <mergeCell ref="UB4:UC5"/>
    <mergeCell ref="UD4:UD5"/>
    <mergeCell ref="SB7:UD7"/>
    <mergeCell ref="SB8:SB12"/>
    <mergeCell ref="SC8:SC12"/>
    <mergeCell ref="SD8:SE12"/>
    <mergeCell ref="SF8:SG12"/>
    <mergeCell ref="SH8:SS8"/>
    <mergeCell ref="ST8:TE8"/>
    <mergeCell ref="TF8:TU8"/>
    <mergeCell ref="TV8:TZ8"/>
    <mergeCell ref="UA8:UD12"/>
    <mergeCell ref="SH9:SM9"/>
    <mergeCell ref="SN9:SS9"/>
    <mergeCell ref="ST9:SY9"/>
    <mergeCell ref="SZ9:TE9"/>
    <mergeCell ref="TF9:TM9"/>
    <mergeCell ref="TN9:TU9"/>
    <mergeCell ref="TV9:TZ9"/>
    <mergeCell ref="SH10:SJ12"/>
    <mergeCell ref="SK10:SM12"/>
    <mergeCell ref="SN10:SP12"/>
    <mergeCell ref="SQ10:SS12"/>
    <mergeCell ref="ST10:SV12"/>
    <mergeCell ref="SW10:SY12"/>
    <mergeCell ref="PY46:QD46"/>
    <mergeCell ref="QE46:QJ46"/>
    <mergeCell ref="QK46:QP46"/>
    <mergeCell ref="QQ46:QV46"/>
    <mergeCell ref="QW46:RB46"/>
    <mergeCell ref="RC46:RJ46"/>
    <mergeCell ref="RK46:RR46"/>
    <mergeCell ref="RS46:RT46"/>
    <mergeCell ref="RU46:RW46"/>
    <mergeCell ref="RX46:SA46"/>
    <mergeCell ref="QA43:QB43"/>
    <mergeCell ref="QC43:QD43"/>
    <mergeCell ref="QE43:QG43"/>
    <mergeCell ref="QH43:QJ43"/>
    <mergeCell ref="QK43:QM43"/>
    <mergeCell ref="QN43:QP43"/>
    <mergeCell ref="QQ43:QS43"/>
    <mergeCell ref="QT43:QV43"/>
    <mergeCell ref="QW43:QY43"/>
    <mergeCell ref="QZ43:RB43"/>
    <mergeCell ref="RC43:RE43"/>
    <mergeCell ref="RG43:RI43"/>
    <mergeCell ref="RK43:RM43"/>
    <mergeCell ref="RO43:RQ43"/>
    <mergeCell ref="RS43:RT43"/>
    <mergeCell ref="RU43:RW43"/>
    <mergeCell ref="RX43:SA43"/>
    <mergeCell ref="QA42:QB42"/>
    <mergeCell ref="QC42:QD42"/>
    <mergeCell ref="QE42:QG42"/>
    <mergeCell ref="QH42:QJ42"/>
    <mergeCell ref="QK42:QM42"/>
    <mergeCell ref="PY47:QD47"/>
    <mergeCell ref="QE47:RB47"/>
    <mergeCell ref="RC47:RJ47"/>
    <mergeCell ref="RK47:RR47"/>
    <mergeCell ref="RS47:SA47"/>
    <mergeCell ref="QA50:SA50"/>
    <mergeCell ref="QA45:QB45"/>
    <mergeCell ref="QC45:QD45"/>
    <mergeCell ref="QE45:QG45"/>
    <mergeCell ref="QH45:QJ45"/>
    <mergeCell ref="QK45:QM45"/>
    <mergeCell ref="QN45:QP45"/>
    <mergeCell ref="QQ45:QS45"/>
    <mergeCell ref="QT45:QV45"/>
    <mergeCell ref="QW45:QY45"/>
    <mergeCell ref="QZ45:RB45"/>
    <mergeCell ref="RC45:RE45"/>
    <mergeCell ref="RG45:RI45"/>
    <mergeCell ref="RK45:RM45"/>
    <mergeCell ref="RO45:RQ45"/>
    <mergeCell ref="RS45:RT45"/>
    <mergeCell ref="RU45:RW45"/>
    <mergeCell ref="RX45:SA45"/>
    <mergeCell ref="QA44:QB44"/>
    <mergeCell ref="QC44:QD44"/>
    <mergeCell ref="QE44:QG44"/>
    <mergeCell ref="QH44:QJ44"/>
    <mergeCell ref="QK44:QM44"/>
    <mergeCell ref="QN44:QP44"/>
    <mergeCell ref="QQ44:QS44"/>
    <mergeCell ref="QT44:QV44"/>
    <mergeCell ref="QW44:QY44"/>
    <mergeCell ref="QZ44:RB44"/>
    <mergeCell ref="RC44:RE44"/>
    <mergeCell ref="RG44:RI44"/>
    <mergeCell ref="RK44:RM44"/>
    <mergeCell ref="RO44:RQ44"/>
    <mergeCell ref="RS44:RT44"/>
    <mergeCell ref="RU44:RW44"/>
    <mergeCell ref="RX44:SA44"/>
    <mergeCell ref="QN42:QP42"/>
    <mergeCell ref="QQ42:QS42"/>
    <mergeCell ref="QT42:QV42"/>
    <mergeCell ref="QW42:QY42"/>
    <mergeCell ref="QZ42:RB42"/>
    <mergeCell ref="RC42:RE42"/>
    <mergeCell ref="RG42:RI42"/>
    <mergeCell ref="RK42:RM42"/>
    <mergeCell ref="RO42:RQ42"/>
    <mergeCell ref="RS42:RT42"/>
    <mergeCell ref="RU42:RW42"/>
    <mergeCell ref="RX42:SA42"/>
    <mergeCell ref="QA41:QB41"/>
    <mergeCell ref="QC41:QD41"/>
    <mergeCell ref="QE41:QG41"/>
    <mergeCell ref="QH41:QJ41"/>
    <mergeCell ref="QK41:QM41"/>
    <mergeCell ref="QN41:QP41"/>
    <mergeCell ref="QQ41:QS41"/>
    <mergeCell ref="QT41:QV41"/>
    <mergeCell ref="QW41:QY41"/>
    <mergeCell ref="QZ41:RB41"/>
    <mergeCell ref="RC41:RE41"/>
    <mergeCell ref="RG41:RI41"/>
    <mergeCell ref="RK41:RM41"/>
    <mergeCell ref="RO41:RQ41"/>
    <mergeCell ref="RS41:RT41"/>
    <mergeCell ref="RU41:RW41"/>
    <mergeCell ref="RX41:SA41"/>
    <mergeCell ref="QA40:QB40"/>
    <mergeCell ref="QC40:QD40"/>
    <mergeCell ref="QE40:QG40"/>
    <mergeCell ref="QH40:QJ40"/>
    <mergeCell ref="QK40:QM40"/>
    <mergeCell ref="QN40:QP40"/>
    <mergeCell ref="QQ40:QS40"/>
    <mergeCell ref="QT40:QV40"/>
    <mergeCell ref="QW40:QY40"/>
    <mergeCell ref="QZ40:RB40"/>
    <mergeCell ref="RC40:RE40"/>
    <mergeCell ref="RG40:RI40"/>
    <mergeCell ref="RK40:RM40"/>
    <mergeCell ref="RO40:RQ40"/>
    <mergeCell ref="RS40:RT40"/>
    <mergeCell ref="RU40:RW40"/>
    <mergeCell ref="RX40:SA40"/>
    <mergeCell ref="QA39:QB39"/>
    <mergeCell ref="QC39:QD39"/>
    <mergeCell ref="QE39:QG39"/>
    <mergeCell ref="QH39:QJ39"/>
    <mergeCell ref="QK39:QM39"/>
    <mergeCell ref="QN39:QP39"/>
    <mergeCell ref="QQ39:QS39"/>
    <mergeCell ref="QT39:QV39"/>
    <mergeCell ref="QW39:QY39"/>
    <mergeCell ref="QZ39:RB39"/>
    <mergeCell ref="RC39:RE39"/>
    <mergeCell ref="RG39:RI39"/>
    <mergeCell ref="RK39:RM39"/>
    <mergeCell ref="RO39:RQ39"/>
    <mergeCell ref="RS39:RT39"/>
    <mergeCell ref="RU39:RW39"/>
    <mergeCell ref="RX39:SA39"/>
    <mergeCell ref="QA38:QB38"/>
    <mergeCell ref="QC38:QD38"/>
    <mergeCell ref="QE38:QG38"/>
    <mergeCell ref="QH38:QJ38"/>
    <mergeCell ref="QK38:QM38"/>
    <mergeCell ref="QN38:QP38"/>
    <mergeCell ref="QQ38:QS38"/>
    <mergeCell ref="QT38:QV38"/>
    <mergeCell ref="QW38:QY38"/>
    <mergeCell ref="QZ38:RB38"/>
    <mergeCell ref="RC38:RE38"/>
    <mergeCell ref="RG38:RI38"/>
    <mergeCell ref="RK38:RM38"/>
    <mergeCell ref="RO38:RQ38"/>
    <mergeCell ref="RS38:RT38"/>
    <mergeCell ref="RU38:RW38"/>
    <mergeCell ref="RX38:SA38"/>
    <mergeCell ref="QA37:QB37"/>
    <mergeCell ref="QC37:QD37"/>
    <mergeCell ref="QE37:QG37"/>
    <mergeCell ref="QH37:QJ37"/>
    <mergeCell ref="QK37:QM37"/>
    <mergeCell ref="QN37:QP37"/>
    <mergeCell ref="QQ37:QS37"/>
    <mergeCell ref="QT37:QV37"/>
    <mergeCell ref="QW37:QY37"/>
    <mergeCell ref="QZ37:RB37"/>
    <mergeCell ref="RC37:RE37"/>
    <mergeCell ref="RG37:RI37"/>
    <mergeCell ref="RK37:RM37"/>
    <mergeCell ref="RO37:RQ37"/>
    <mergeCell ref="RS37:RT37"/>
    <mergeCell ref="RU37:RW37"/>
    <mergeCell ref="RX37:SA37"/>
    <mergeCell ref="QA36:QB36"/>
    <mergeCell ref="QC36:QD36"/>
    <mergeCell ref="QE36:QG36"/>
    <mergeCell ref="QH36:QJ36"/>
    <mergeCell ref="QK36:QM36"/>
    <mergeCell ref="QN36:QP36"/>
    <mergeCell ref="QQ36:QS36"/>
    <mergeCell ref="QT36:QV36"/>
    <mergeCell ref="QW36:QY36"/>
    <mergeCell ref="QZ36:RB36"/>
    <mergeCell ref="RC36:RE36"/>
    <mergeCell ref="RG36:RI36"/>
    <mergeCell ref="RK36:RM36"/>
    <mergeCell ref="RO36:RQ36"/>
    <mergeCell ref="RS36:RT36"/>
    <mergeCell ref="RU36:RW36"/>
    <mergeCell ref="RX36:SA36"/>
    <mergeCell ref="QA35:QB35"/>
    <mergeCell ref="QC35:QD35"/>
    <mergeCell ref="QE35:QG35"/>
    <mergeCell ref="QH35:QJ35"/>
    <mergeCell ref="QK35:QM35"/>
    <mergeCell ref="QN35:QP35"/>
    <mergeCell ref="QQ35:QS35"/>
    <mergeCell ref="QT35:QV35"/>
    <mergeCell ref="QW35:QY35"/>
    <mergeCell ref="QZ35:RB35"/>
    <mergeCell ref="RC35:RE35"/>
    <mergeCell ref="RG35:RI35"/>
    <mergeCell ref="RK35:RM35"/>
    <mergeCell ref="RO35:RQ35"/>
    <mergeCell ref="RS35:RT35"/>
    <mergeCell ref="RU35:RW35"/>
    <mergeCell ref="RX35:SA35"/>
    <mergeCell ref="QA34:QB34"/>
    <mergeCell ref="QC34:QD34"/>
    <mergeCell ref="QE34:QG34"/>
    <mergeCell ref="QH34:QJ34"/>
    <mergeCell ref="QK34:QM34"/>
    <mergeCell ref="QN34:QP34"/>
    <mergeCell ref="QQ34:QS34"/>
    <mergeCell ref="QT34:QV34"/>
    <mergeCell ref="QW34:QY34"/>
    <mergeCell ref="QZ34:RB34"/>
    <mergeCell ref="RC34:RE34"/>
    <mergeCell ref="RG34:RI34"/>
    <mergeCell ref="RK34:RM34"/>
    <mergeCell ref="RO34:RQ34"/>
    <mergeCell ref="RS34:RT34"/>
    <mergeCell ref="RU34:RW34"/>
    <mergeCell ref="RX34:SA34"/>
    <mergeCell ref="QA33:QB33"/>
    <mergeCell ref="QC33:QD33"/>
    <mergeCell ref="QE33:QG33"/>
    <mergeCell ref="QH33:QJ33"/>
    <mergeCell ref="QK33:QM33"/>
    <mergeCell ref="QN33:QP33"/>
    <mergeCell ref="QQ33:QS33"/>
    <mergeCell ref="QT33:QV33"/>
    <mergeCell ref="QW33:QY33"/>
    <mergeCell ref="QZ33:RB33"/>
    <mergeCell ref="RC33:RE33"/>
    <mergeCell ref="RG33:RI33"/>
    <mergeCell ref="RK33:RM33"/>
    <mergeCell ref="RO33:RQ33"/>
    <mergeCell ref="RS33:RT33"/>
    <mergeCell ref="RU33:RW33"/>
    <mergeCell ref="RX33:SA33"/>
    <mergeCell ref="QA32:QB32"/>
    <mergeCell ref="QC32:QD32"/>
    <mergeCell ref="QE32:QG32"/>
    <mergeCell ref="QH32:QJ32"/>
    <mergeCell ref="QK32:QM32"/>
    <mergeCell ref="QN32:QP32"/>
    <mergeCell ref="QQ32:QS32"/>
    <mergeCell ref="QT32:QV32"/>
    <mergeCell ref="QW32:QY32"/>
    <mergeCell ref="QZ32:RB32"/>
    <mergeCell ref="RC32:RE32"/>
    <mergeCell ref="RG32:RI32"/>
    <mergeCell ref="RK32:RM32"/>
    <mergeCell ref="RO32:RQ32"/>
    <mergeCell ref="RS32:RT32"/>
    <mergeCell ref="RU32:RW32"/>
    <mergeCell ref="RX32:SA32"/>
    <mergeCell ref="QA31:QB31"/>
    <mergeCell ref="QC31:QD31"/>
    <mergeCell ref="QE31:QG31"/>
    <mergeCell ref="QH31:QJ31"/>
    <mergeCell ref="QK31:QM31"/>
    <mergeCell ref="QN31:QP31"/>
    <mergeCell ref="QQ31:QS31"/>
    <mergeCell ref="QT31:QV31"/>
    <mergeCell ref="QW31:QY31"/>
    <mergeCell ref="QZ31:RB31"/>
    <mergeCell ref="RC31:RE31"/>
    <mergeCell ref="RG31:RI31"/>
    <mergeCell ref="RK31:RM31"/>
    <mergeCell ref="RO31:RQ31"/>
    <mergeCell ref="RS31:RT31"/>
    <mergeCell ref="RU31:RW31"/>
    <mergeCell ref="RX31:SA31"/>
    <mergeCell ref="QA30:QB30"/>
    <mergeCell ref="QC30:QD30"/>
    <mergeCell ref="QE30:QG30"/>
    <mergeCell ref="QH30:QJ30"/>
    <mergeCell ref="QK30:QM30"/>
    <mergeCell ref="QN30:QP30"/>
    <mergeCell ref="QQ30:QS30"/>
    <mergeCell ref="QT30:QV30"/>
    <mergeCell ref="QW30:QY30"/>
    <mergeCell ref="QZ30:RB30"/>
    <mergeCell ref="RC30:RE30"/>
    <mergeCell ref="RG30:RI30"/>
    <mergeCell ref="RK30:RM30"/>
    <mergeCell ref="RO30:RQ30"/>
    <mergeCell ref="RS30:RT30"/>
    <mergeCell ref="RU30:RW30"/>
    <mergeCell ref="RX30:SA30"/>
    <mergeCell ref="QA29:QB29"/>
    <mergeCell ref="QC29:QD29"/>
    <mergeCell ref="QE29:QG29"/>
    <mergeCell ref="QH29:QJ29"/>
    <mergeCell ref="QK29:QM29"/>
    <mergeCell ref="QN29:QP29"/>
    <mergeCell ref="QQ29:QS29"/>
    <mergeCell ref="QT29:QV29"/>
    <mergeCell ref="QW29:QY29"/>
    <mergeCell ref="QZ29:RB29"/>
    <mergeCell ref="RC29:RE29"/>
    <mergeCell ref="RG29:RI29"/>
    <mergeCell ref="RK29:RM29"/>
    <mergeCell ref="RO29:RQ29"/>
    <mergeCell ref="RS29:RT29"/>
    <mergeCell ref="RU29:RW29"/>
    <mergeCell ref="RX29:SA29"/>
    <mergeCell ref="QA28:QB28"/>
    <mergeCell ref="QC28:QD28"/>
    <mergeCell ref="QE28:QG28"/>
    <mergeCell ref="QH28:QJ28"/>
    <mergeCell ref="QK28:QM28"/>
    <mergeCell ref="QN28:QP28"/>
    <mergeCell ref="QQ28:QS28"/>
    <mergeCell ref="QT28:QV28"/>
    <mergeCell ref="QW28:QY28"/>
    <mergeCell ref="QZ28:RB28"/>
    <mergeCell ref="RC28:RE28"/>
    <mergeCell ref="RG28:RI28"/>
    <mergeCell ref="RK28:RM28"/>
    <mergeCell ref="RO28:RQ28"/>
    <mergeCell ref="RS28:RT28"/>
    <mergeCell ref="RU28:RW28"/>
    <mergeCell ref="RX28:SA28"/>
    <mergeCell ref="QA27:QB27"/>
    <mergeCell ref="QC27:QD27"/>
    <mergeCell ref="QE27:QG27"/>
    <mergeCell ref="QH27:QJ27"/>
    <mergeCell ref="QK27:QM27"/>
    <mergeCell ref="QN27:QP27"/>
    <mergeCell ref="QQ27:QS27"/>
    <mergeCell ref="QT27:QV27"/>
    <mergeCell ref="QW27:QY27"/>
    <mergeCell ref="QZ27:RB27"/>
    <mergeCell ref="RC27:RE27"/>
    <mergeCell ref="RG27:RI27"/>
    <mergeCell ref="RK27:RM27"/>
    <mergeCell ref="RO27:RQ27"/>
    <mergeCell ref="RS27:RT27"/>
    <mergeCell ref="RU27:RW27"/>
    <mergeCell ref="RX27:SA27"/>
    <mergeCell ref="QA26:QB26"/>
    <mergeCell ref="QC26:QD26"/>
    <mergeCell ref="QE26:QG26"/>
    <mergeCell ref="QH26:QJ26"/>
    <mergeCell ref="QK26:QM26"/>
    <mergeCell ref="QN26:QP26"/>
    <mergeCell ref="QQ26:QS26"/>
    <mergeCell ref="QT26:QV26"/>
    <mergeCell ref="QW26:QY26"/>
    <mergeCell ref="QZ26:RB26"/>
    <mergeCell ref="RC26:RE26"/>
    <mergeCell ref="RG26:RI26"/>
    <mergeCell ref="RK26:RM26"/>
    <mergeCell ref="RO26:RQ26"/>
    <mergeCell ref="RS26:RT26"/>
    <mergeCell ref="RU26:RW26"/>
    <mergeCell ref="RX26:SA26"/>
    <mergeCell ref="QA25:QB25"/>
    <mergeCell ref="QC25:QD25"/>
    <mergeCell ref="QE25:QG25"/>
    <mergeCell ref="QH25:QJ25"/>
    <mergeCell ref="QK25:QM25"/>
    <mergeCell ref="QN25:QP25"/>
    <mergeCell ref="QQ25:QS25"/>
    <mergeCell ref="QT25:QV25"/>
    <mergeCell ref="QW25:QY25"/>
    <mergeCell ref="QZ25:RB25"/>
    <mergeCell ref="RC25:RE25"/>
    <mergeCell ref="RG25:RI25"/>
    <mergeCell ref="RK25:RM25"/>
    <mergeCell ref="RO25:RQ25"/>
    <mergeCell ref="RS25:RT25"/>
    <mergeCell ref="RU25:RW25"/>
    <mergeCell ref="RX25:SA25"/>
    <mergeCell ref="QA24:QB24"/>
    <mergeCell ref="QC24:QD24"/>
    <mergeCell ref="QE24:QG24"/>
    <mergeCell ref="QH24:QJ24"/>
    <mergeCell ref="QK24:QM24"/>
    <mergeCell ref="QN24:QP24"/>
    <mergeCell ref="QQ24:QS24"/>
    <mergeCell ref="QT24:QV24"/>
    <mergeCell ref="QW24:QY24"/>
    <mergeCell ref="QZ24:RB24"/>
    <mergeCell ref="RC24:RE24"/>
    <mergeCell ref="RG24:RI24"/>
    <mergeCell ref="RK24:RM24"/>
    <mergeCell ref="RO24:RQ24"/>
    <mergeCell ref="RS24:RT24"/>
    <mergeCell ref="RU24:RW24"/>
    <mergeCell ref="RX24:SA24"/>
    <mergeCell ref="QA23:QB23"/>
    <mergeCell ref="QC23:QD23"/>
    <mergeCell ref="QE23:QG23"/>
    <mergeCell ref="QH23:QJ23"/>
    <mergeCell ref="QK23:QM23"/>
    <mergeCell ref="QN23:QP23"/>
    <mergeCell ref="QQ23:QS23"/>
    <mergeCell ref="QT23:QV23"/>
    <mergeCell ref="QW23:QY23"/>
    <mergeCell ref="QZ23:RB23"/>
    <mergeCell ref="RC23:RE23"/>
    <mergeCell ref="RG23:RI23"/>
    <mergeCell ref="RK23:RM23"/>
    <mergeCell ref="RO23:RQ23"/>
    <mergeCell ref="RS23:RT23"/>
    <mergeCell ref="RU23:RW23"/>
    <mergeCell ref="RX23:SA23"/>
    <mergeCell ref="QA22:QB22"/>
    <mergeCell ref="QC22:QD22"/>
    <mergeCell ref="QE22:QG22"/>
    <mergeCell ref="QH22:QJ22"/>
    <mergeCell ref="QK22:QM22"/>
    <mergeCell ref="QN22:QP22"/>
    <mergeCell ref="QQ22:QS22"/>
    <mergeCell ref="QT22:QV22"/>
    <mergeCell ref="QW22:QY22"/>
    <mergeCell ref="QZ22:RB22"/>
    <mergeCell ref="RC22:RE22"/>
    <mergeCell ref="RG22:RI22"/>
    <mergeCell ref="RK22:RM22"/>
    <mergeCell ref="RO22:RQ22"/>
    <mergeCell ref="RS22:RT22"/>
    <mergeCell ref="RU22:RW22"/>
    <mergeCell ref="RX22:SA22"/>
    <mergeCell ref="QA21:QB21"/>
    <mergeCell ref="QC21:QD21"/>
    <mergeCell ref="QE21:QG21"/>
    <mergeCell ref="QH21:QJ21"/>
    <mergeCell ref="QK21:QM21"/>
    <mergeCell ref="QN21:QP21"/>
    <mergeCell ref="QQ21:QS21"/>
    <mergeCell ref="QT21:QV21"/>
    <mergeCell ref="QW21:QY21"/>
    <mergeCell ref="QZ21:RB21"/>
    <mergeCell ref="RC21:RE21"/>
    <mergeCell ref="RG21:RI21"/>
    <mergeCell ref="RK21:RM21"/>
    <mergeCell ref="RO21:RQ21"/>
    <mergeCell ref="RS21:RT21"/>
    <mergeCell ref="RU21:RW21"/>
    <mergeCell ref="RX21:SA21"/>
    <mergeCell ref="QA20:QB20"/>
    <mergeCell ref="QC20:QD20"/>
    <mergeCell ref="QE20:QG20"/>
    <mergeCell ref="QH20:QJ20"/>
    <mergeCell ref="QK20:QM20"/>
    <mergeCell ref="QN20:QP20"/>
    <mergeCell ref="QQ20:QS20"/>
    <mergeCell ref="QT20:QV20"/>
    <mergeCell ref="QW20:QY20"/>
    <mergeCell ref="QZ20:RB20"/>
    <mergeCell ref="RC20:RE20"/>
    <mergeCell ref="RG20:RI20"/>
    <mergeCell ref="RK20:RM20"/>
    <mergeCell ref="RO20:RQ20"/>
    <mergeCell ref="RS20:RT20"/>
    <mergeCell ref="RU20:RW20"/>
    <mergeCell ref="RX20:SA20"/>
    <mergeCell ref="QA19:QB19"/>
    <mergeCell ref="QC19:QD19"/>
    <mergeCell ref="QE19:QG19"/>
    <mergeCell ref="QH19:QJ19"/>
    <mergeCell ref="QK19:QM19"/>
    <mergeCell ref="QN19:QP19"/>
    <mergeCell ref="QQ19:QS19"/>
    <mergeCell ref="QT19:QV19"/>
    <mergeCell ref="QW19:QY19"/>
    <mergeCell ref="QZ19:RB19"/>
    <mergeCell ref="RC19:RE19"/>
    <mergeCell ref="RG19:RI19"/>
    <mergeCell ref="RK19:RM19"/>
    <mergeCell ref="RO19:RQ19"/>
    <mergeCell ref="RS19:RT19"/>
    <mergeCell ref="RU19:RW19"/>
    <mergeCell ref="RX19:SA19"/>
    <mergeCell ref="QA18:QB18"/>
    <mergeCell ref="QC18:QD18"/>
    <mergeCell ref="QE18:QG18"/>
    <mergeCell ref="QH18:QJ18"/>
    <mergeCell ref="QK18:QM18"/>
    <mergeCell ref="QN18:QP18"/>
    <mergeCell ref="QQ18:QS18"/>
    <mergeCell ref="QT18:QV18"/>
    <mergeCell ref="QW18:QY18"/>
    <mergeCell ref="QZ18:RB18"/>
    <mergeCell ref="RC18:RE18"/>
    <mergeCell ref="RG18:RI18"/>
    <mergeCell ref="RK18:RM18"/>
    <mergeCell ref="RO18:RQ18"/>
    <mergeCell ref="RS18:RT18"/>
    <mergeCell ref="RU18:RW18"/>
    <mergeCell ref="RX18:SA18"/>
    <mergeCell ref="QA17:QB17"/>
    <mergeCell ref="QC17:QD17"/>
    <mergeCell ref="QE17:QG17"/>
    <mergeCell ref="QH17:QJ17"/>
    <mergeCell ref="QK17:QM17"/>
    <mergeCell ref="QN17:QP17"/>
    <mergeCell ref="QQ17:QS17"/>
    <mergeCell ref="QT17:QV17"/>
    <mergeCell ref="QW17:QY17"/>
    <mergeCell ref="QZ17:RB17"/>
    <mergeCell ref="RC17:RE17"/>
    <mergeCell ref="RG17:RI17"/>
    <mergeCell ref="RK17:RM17"/>
    <mergeCell ref="RO17:RQ17"/>
    <mergeCell ref="RS17:RT17"/>
    <mergeCell ref="RU17:RW17"/>
    <mergeCell ref="RX17:SA17"/>
    <mergeCell ref="QA16:QB16"/>
    <mergeCell ref="QC16:QD16"/>
    <mergeCell ref="QE16:QG16"/>
    <mergeCell ref="QH16:QJ16"/>
    <mergeCell ref="QK16:QM16"/>
    <mergeCell ref="QN16:QP16"/>
    <mergeCell ref="QQ16:QS16"/>
    <mergeCell ref="QT16:QV16"/>
    <mergeCell ref="QW16:QY16"/>
    <mergeCell ref="QZ16:RB16"/>
    <mergeCell ref="RC16:RE16"/>
    <mergeCell ref="RG16:RI16"/>
    <mergeCell ref="RK16:RM16"/>
    <mergeCell ref="RO16:RQ16"/>
    <mergeCell ref="RS16:RT16"/>
    <mergeCell ref="RU16:RW16"/>
    <mergeCell ref="RX16:SA16"/>
    <mergeCell ref="RX13:SA13"/>
    <mergeCell ref="QA15:QB15"/>
    <mergeCell ref="QC15:QD15"/>
    <mergeCell ref="QE15:QG15"/>
    <mergeCell ref="QH15:QJ15"/>
    <mergeCell ref="QK15:QM15"/>
    <mergeCell ref="QN15:QP15"/>
    <mergeCell ref="QQ15:QS15"/>
    <mergeCell ref="QT15:QV15"/>
    <mergeCell ref="QW15:QY15"/>
    <mergeCell ref="QZ15:RB15"/>
    <mergeCell ref="RC15:RE15"/>
    <mergeCell ref="RG15:RI15"/>
    <mergeCell ref="RK15:RM15"/>
    <mergeCell ref="RO15:RQ15"/>
    <mergeCell ref="RS15:RT15"/>
    <mergeCell ref="RU15:RW15"/>
    <mergeCell ref="RX15:SA15"/>
    <mergeCell ref="QW10:QY12"/>
    <mergeCell ref="QZ10:RB12"/>
    <mergeCell ref="RC10:RE12"/>
    <mergeCell ref="RF10:RF13"/>
    <mergeCell ref="RG10:RI12"/>
    <mergeCell ref="RJ10:RJ13"/>
    <mergeCell ref="RK10:RM12"/>
    <mergeCell ref="RN10:RN13"/>
    <mergeCell ref="RO10:RQ12"/>
    <mergeCell ref="RR10:RR13"/>
    <mergeCell ref="RS10:RT12"/>
    <mergeCell ref="RU10:RW12"/>
    <mergeCell ref="QA13:QB13"/>
    <mergeCell ref="QC13:QD13"/>
    <mergeCell ref="RC13:RE13"/>
    <mergeCell ref="RG13:RI13"/>
    <mergeCell ref="RK13:RM13"/>
    <mergeCell ref="RO13:RQ13"/>
    <mergeCell ref="RS13:RT13"/>
    <mergeCell ref="RU13:RW13"/>
    <mergeCell ref="RM3:RO3"/>
    <mergeCell ref="RP3:SA3"/>
    <mergeCell ref="PZ4:QB5"/>
    <mergeCell ref="QC4:RH5"/>
    <mergeCell ref="RJ4:RO5"/>
    <mergeCell ref="RP4:RS5"/>
    <mergeCell ref="RU4:RX5"/>
    <mergeCell ref="RY4:RZ5"/>
    <mergeCell ref="SA4:SA5"/>
    <mergeCell ref="PY7:SA7"/>
    <mergeCell ref="PY8:PY12"/>
    <mergeCell ref="PZ8:PZ12"/>
    <mergeCell ref="QA8:QB12"/>
    <mergeCell ref="QC8:QD12"/>
    <mergeCell ref="QE8:QP8"/>
    <mergeCell ref="QQ8:RB8"/>
    <mergeCell ref="RC8:RR8"/>
    <mergeCell ref="RS8:RW8"/>
    <mergeCell ref="RX8:SA12"/>
    <mergeCell ref="QE9:QJ9"/>
    <mergeCell ref="QK9:QP9"/>
    <mergeCell ref="QQ9:QV9"/>
    <mergeCell ref="QW9:RB9"/>
    <mergeCell ref="RC9:RJ9"/>
    <mergeCell ref="RK9:RR9"/>
    <mergeCell ref="RS9:RW9"/>
    <mergeCell ref="QE10:QG12"/>
    <mergeCell ref="QH10:QJ12"/>
    <mergeCell ref="QK10:QM12"/>
    <mergeCell ref="QN10:QP12"/>
    <mergeCell ref="QQ10:QS12"/>
    <mergeCell ref="QT10:QV12"/>
    <mergeCell ref="NV46:OA46"/>
    <mergeCell ref="OB46:OG46"/>
    <mergeCell ref="OH46:OM46"/>
    <mergeCell ref="ON46:OS46"/>
    <mergeCell ref="OT46:OY46"/>
    <mergeCell ref="OZ46:PG46"/>
    <mergeCell ref="PH46:PO46"/>
    <mergeCell ref="PP46:PQ46"/>
    <mergeCell ref="PR46:PT46"/>
    <mergeCell ref="PU46:PX46"/>
    <mergeCell ref="NX43:NY43"/>
    <mergeCell ref="NZ43:OA43"/>
    <mergeCell ref="OB43:OD43"/>
    <mergeCell ref="OE43:OG43"/>
    <mergeCell ref="OH43:OJ43"/>
    <mergeCell ref="OK43:OM43"/>
    <mergeCell ref="ON43:OP43"/>
    <mergeCell ref="OQ43:OS43"/>
    <mergeCell ref="OT43:OV43"/>
    <mergeCell ref="OW43:OY43"/>
    <mergeCell ref="OZ43:PB43"/>
    <mergeCell ref="PD43:PF43"/>
    <mergeCell ref="PH43:PJ43"/>
    <mergeCell ref="PL43:PN43"/>
    <mergeCell ref="PP43:PQ43"/>
    <mergeCell ref="PR43:PT43"/>
    <mergeCell ref="PU43:PX43"/>
    <mergeCell ref="NX42:NY42"/>
    <mergeCell ref="NZ42:OA42"/>
    <mergeCell ref="OB42:OD42"/>
    <mergeCell ref="OE42:OG42"/>
    <mergeCell ref="OH42:OJ42"/>
    <mergeCell ref="NV47:OA47"/>
    <mergeCell ref="OB47:OY47"/>
    <mergeCell ref="OZ47:PG47"/>
    <mergeCell ref="PH47:PO47"/>
    <mergeCell ref="PP47:PX47"/>
    <mergeCell ref="NX50:PX50"/>
    <mergeCell ref="NX45:NY45"/>
    <mergeCell ref="NZ45:OA45"/>
    <mergeCell ref="OB45:OD45"/>
    <mergeCell ref="OE45:OG45"/>
    <mergeCell ref="OH45:OJ45"/>
    <mergeCell ref="OK45:OM45"/>
    <mergeCell ref="ON45:OP45"/>
    <mergeCell ref="OQ45:OS45"/>
    <mergeCell ref="OT45:OV45"/>
    <mergeCell ref="OW45:OY45"/>
    <mergeCell ref="OZ45:PB45"/>
    <mergeCell ref="PD45:PF45"/>
    <mergeCell ref="PH45:PJ45"/>
    <mergeCell ref="PL45:PN45"/>
    <mergeCell ref="PP45:PQ45"/>
    <mergeCell ref="PR45:PT45"/>
    <mergeCell ref="PU45:PX45"/>
    <mergeCell ref="NX44:NY44"/>
    <mergeCell ref="NZ44:OA44"/>
    <mergeCell ref="OB44:OD44"/>
    <mergeCell ref="OE44:OG44"/>
    <mergeCell ref="OH44:OJ44"/>
    <mergeCell ref="OK44:OM44"/>
    <mergeCell ref="ON44:OP44"/>
    <mergeCell ref="OQ44:OS44"/>
    <mergeCell ref="OT44:OV44"/>
    <mergeCell ref="OW44:OY44"/>
    <mergeCell ref="OZ44:PB44"/>
    <mergeCell ref="PD44:PF44"/>
    <mergeCell ref="PH44:PJ44"/>
    <mergeCell ref="PL44:PN44"/>
    <mergeCell ref="PP44:PQ44"/>
    <mergeCell ref="PR44:PT44"/>
    <mergeCell ref="PU44:PX44"/>
    <mergeCell ref="OK42:OM42"/>
    <mergeCell ref="ON42:OP42"/>
    <mergeCell ref="OQ42:OS42"/>
    <mergeCell ref="OT42:OV42"/>
    <mergeCell ref="OW42:OY42"/>
    <mergeCell ref="OZ42:PB42"/>
    <mergeCell ref="PD42:PF42"/>
    <mergeCell ref="PH42:PJ42"/>
    <mergeCell ref="PL42:PN42"/>
    <mergeCell ref="PP42:PQ42"/>
    <mergeCell ref="PR42:PT42"/>
    <mergeCell ref="PU42:PX42"/>
    <mergeCell ref="NX41:NY41"/>
    <mergeCell ref="NZ41:OA41"/>
    <mergeCell ref="OB41:OD41"/>
    <mergeCell ref="OE41:OG41"/>
    <mergeCell ref="OH41:OJ41"/>
    <mergeCell ref="OK41:OM41"/>
    <mergeCell ref="ON41:OP41"/>
    <mergeCell ref="OQ41:OS41"/>
    <mergeCell ref="OT41:OV41"/>
    <mergeCell ref="OW41:OY41"/>
    <mergeCell ref="OZ41:PB41"/>
    <mergeCell ref="PD41:PF41"/>
    <mergeCell ref="PH41:PJ41"/>
    <mergeCell ref="PL41:PN41"/>
    <mergeCell ref="PP41:PQ41"/>
    <mergeCell ref="PR41:PT41"/>
    <mergeCell ref="PU41:PX41"/>
    <mergeCell ref="NX40:NY40"/>
    <mergeCell ref="NZ40:OA40"/>
    <mergeCell ref="OB40:OD40"/>
    <mergeCell ref="OE40:OG40"/>
    <mergeCell ref="OH40:OJ40"/>
    <mergeCell ref="OK40:OM40"/>
    <mergeCell ref="ON40:OP40"/>
    <mergeCell ref="OQ40:OS40"/>
    <mergeCell ref="OT40:OV40"/>
    <mergeCell ref="OW40:OY40"/>
    <mergeCell ref="OZ40:PB40"/>
    <mergeCell ref="PD40:PF40"/>
    <mergeCell ref="PH40:PJ40"/>
    <mergeCell ref="PL40:PN40"/>
    <mergeCell ref="PP40:PQ40"/>
    <mergeCell ref="PR40:PT40"/>
    <mergeCell ref="PU40:PX40"/>
    <mergeCell ref="NX39:NY39"/>
    <mergeCell ref="NZ39:OA39"/>
    <mergeCell ref="OB39:OD39"/>
    <mergeCell ref="OE39:OG39"/>
    <mergeCell ref="OH39:OJ39"/>
    <mergeCell ref="OK39:OM39"/>
    <mergeCell ref="ON39:OP39"/>
    <mergeCell ref="OQ39:OS39"/>
    <mergeCell ref="OT39:OV39"/>
    <mergeCell ref="OW39:OY39"/>
    <mergeCell ref="OZ39:PB39"/>
    <mergeCell ref="PD39:PF39"/>
    <mergeCell ref="PH39:PJ39"/>
    <mergeCell ref="PL39:PN39"/>
    <mergeCell ref="PP39:PQ39"/>
    <mergeCell ref="PR39:PT39"/>
    <mergeCell ref="PU39:PX39"/>
    <mergeCell ref="NX38:NY38"/>
    <mergeCell ref="NZ38:OA38"/>
    <mergeCell ref="OB38:OD38"/>
    <mergeCell ref="OE38:OG38"/>
    <mergeCell ref="OH38:OJ38"/>
    <mergeCell ref="OK38:OM38"/>
    <mergeCell ref="ON38:OP38"/>
    <mergeCell ref="OQ38:OS38"/>
    <mergeCell ref="OT38:OV38"/>
    <mergeCell ref="OW38:OY38"/>
    <mergeCell ref="OZ38:PB38"/>
    <mergeCell ref="PD38:PF38"/>
    <mergeCell ref="PH38:PJ38"/>
    <mergeCell ref="PL38:PN38"/>
    <mergeCell ref="PP38:PQ38"/>
    <mergeCell ref="PR38:PT38"/>
    <mergeCell ref="PU38:PX38"/>
    <mergeCell ref="NX37:NY37"/>
    <mergeCell ref="NZ37:OA37"/>
    <mergeCell ref="OB37:OD37"/>
    <mergeCell ref="OE37:OG37"/>
    <mergeCell ref="OH37:OJ37"/>
    <mergeCell ref="OK37:OM37"/>
    <mergeCell ref="ON37:OP37"/>
    <mergeCell ref="OQ37:OS37"/>
    <mergeCell ref="OT37:OV37"/>
    <mergeCell ref="OW37:OY37"/>
    <mergeCell ref="OZ37:PB37"/>
    <mergeCell ref="PD37:PF37"/>
    <mergeCell ref="PH37:PJ37"/>
    <mergeCell ref="PL37:PN37"/>
    <mergeCell ref="PP37:PQ37"/>
    <mergeCell ref="PR37:PT37"/>
    <mergeCell ref="PU37:PX37"/>
    <mergeCell ref="NX36:NY36"/>
    <mergeCell ref="NZ36:OA36"/>
    <mergeCell ref="OB36:OD36"/>
    <mergeCell ref="OE36:OG36"/>
    <mergeCell ref="OH36:OJ36"/>
    <mergeCell ref="OK36:OM36"/>
    <mergeCell ref="ON36:OP36"/>
    <mergeCell ref="OQ36:OS36"/>
    <mergeCell ref="OT36:OV36"/>
    <mergeCell ref="OW36:OY36"/>
    <mergeCell ref="OZ36:PB36"/>
    <mergeCell ref="PD36:PF36"/>
    <mergeCell ref="PH36:PJ36"/>
    <mergeCell ref="PL36:PN36"/>
    <mergeCell ref="PP36:PQ36"/>
    <mergeCell ref="PR36:PT36"/>
    <mergeCell ref="PU36:PX36"/>
    <mergeCell ref="NX35:NY35"/>
    <mergeCell ref="NZ35:OA35"/>
    <mergeCell ref="OB35:OD35"/>
    <mergeCell ref="OE35:OG35"/>
    <mergeCell ref="OH35:OJ35"/>
    <mergeCell ref="OK35:OM35"/>
    <mergeCell ref="ON35:OP35"/>
    <mergeCell ref="OQ35:OS35"/>
    <mergeCell ref="OT35:OV35"/>
    <mergeCell ref="OW35:OY35"/>
    <mergeCell ref="OZ35:PB35"/>
    <mergeCell ref="PD35:PF35"/>
    <mergeCell ref="PH35:PJ35"/>
    <mergeCell ref="PL35:PN35"/>
    <mergeCell ref="PP35:PQ35"/>
    <mergeCell ref="PR35:PT35"/>
    <mergeCell ref="PU35:PX35"/>
    <mergeCell ref="NX34:NY34"/>
    <mergeCell ref="NZ34:OA34"/>
    <mergeCell ref="OB34:OD34"/>
    <mergeCell ref="OE34:OG34"/>
    <mergeCell ref="OH34:OJ34"/>
    <mergeCell ref="OK34:OM34"/>
    <mergeCell ref="ON34:OP34"/>
    <mergeCell ref="OQ34:OS34"/>
    <mergeCell ref="OT34:OV34"/>
    <mergeCell ref="OW34:OY34"/>
    <mergeCell ref="OZ34:PB34"/>
    <mergeCell ref="PD34:PF34"/>
    <mergeCell ref="PH34:PJ34"/>
    <mergeCell ref="PL34:PN34"/>
    <mergeCell ref="PP34:PQ34"/>
    <mergeCell ref="PR34:PT34"/>
    <mergeCell ref="PU34:PX34"/>
    <mergeCell ref="NX33:NY33"/>
    <mergeCell ref="NZ33:OA33"/>
    <mergeCell ref="OB33:OD33"/>
    <mergeCell ref="OE33:OG33"/>
    <mergeCell ref="OH33:OJ33"/>
    <mergeCell ref="OK33:OM33"/>
    <mergeCell ref="ON33:OP33"/>
    <mergeCell ref="OQ33:OS33"/>
    <mergeCell ref="OT33:OV33"/>
    <mergeCell ref="OW33:OY33"/>
    <mergeCell ref="OZ33:PB33"/>
    <mergeCell ref="PD33:PF33"/>
    <mergeCell ref="PH33:PJ33"/>
    <mergeCell ref="PL33:PN33"/>
    <mergeCell ref="PP33:PQ33"/>
    <mergeCell ref="PR33:PT33"/>
    <mergeCell ref="PU33:PX33"/>
    <mergeCell ref="NX32:NY32"/>
    <mergeCell ref="NZ32:OA32"/>
    <mergeCell ref="OB32:OD32"/>
    <mergeCell ref="OE32:OG32"/>
    <mergeCell ref="OH32:OJ32"/>
    <mergeCell ref="OK32:OM32"/>
    <mergeCell ref="ON32:OP32"/>
    <mergeCell ref="OQ32:OS32"/>
    <mergeCell ref="OT32:OV32"/>
    <mergeCell ref="OW32:OY32"/>
    <mergeCell ref="OZ32:PB32"/>
    <mergeCell ref="PD32:PF32"/>
    <mergeCell ref="PH32:PJ32"/>
    <mergeCell ref="PL32:PN32"/>
    <mergeCell ref="PP32:PQ32"/>
    <mergeCell ref="PR32:PT32"/>
    <mergeCell ref="PU32:PX32"/>
    <mergeCell ref="NX31:NY31"/>
    <mergeCell ref="NZ31:OA31"/>
    <mergeCell ref="OB31:OD31"/>
    <mergeCell ref="OE31:OG31"/>
    <mergeCell ref="OH31:OJ31"/>
    <mergeCell ref="OK31:OM31"/>
    <mergeCell ref="ON31:OP31"/>
    <mergeCell ref="OQ31:OS31"/>
    <mergeCell ref="OT31:OV31"/>
    <mergeCell ref="OW31:OY31"/>
    <mergeCell ref="OZ31:PB31"/>
    <mergeCell ref="PD31:PF31"/>
    <mergeCell ref="PH31:PJ31"/>
    <mergeCell ref="PL31:PN31"/>
    <mergeCell ref="PP31:PQ31"/>
    <mergeCell ref="PR31:PT31"/>
    <mergeCell ref="PU31:PX31"/>
    <mergeCell ref="NX30:NY30"/>
    <mergeCell ref="NZ30:OA30"/>
    <mergeCell ref="OB30:OD30"/>
    <mergeCell ref="OE30:OG30"/>
    <mergeCell ref="OH30:OJ30"/>
    <mergeCell ref="OK30:OM30"/>
    <mergeCell ref="ON30:OP30"/>
    <mergeCell ref="OQ30:OS30"/>
    <mergeCell ref="OT30:OV30"/>
    <mergeCell ref="OW30:OY30"/>
    <mergeCell ref="OZ30:PB30"/>
    <mergeCell ref="PD30:PF30"/>
    <mergeCell ref="PH30:PJ30"/>
    <mergeCell ref="PL30:PN30"/>
    <mergeCell ref="PP30:PQ30"/>
    <mergeCell ref="PR30:PT30"/>
    <mergeCell ref="PU30:PX30"/>
    <mergeCell ref="NX29:NY29"/>
    <mergeCell ref="NZ29:OA29"/>
    <mergeCell ref="OB29:OD29"/>
    <mergeCell ref="OE29:OG29"/>
    <mergeCell ref="OH29:OJ29"/>
    <mergeCell ref="OK29:OM29"/>
    <mergeCell ref="ON29:OP29"/>
    <mergeCell ref="OQ29:OS29"/>
    <mergeCell ref="OT29:OV29"/>
    <mergeCell ref="OW29:OY29"/>
    <mergeCell ref="OZ29:PB29"/>
    <mergeCell ref="PD29:PF29"/>
    <mergeCell ref="PH29:PJ29"/>
    <mergeCell ref="PL29:PN29"/>
    <mergeCell ref="PP29:PQ29"/>
    <mergeCell ref="PR29:PT29"/>
    <mergeCell ref="PU29:PX29"/>
    <mergeCell ref="NX28:NY28"/>
    <mergeCell ref="NZ28:OA28"/>
    <mergeCell ref="OB28:OD28"/>
    <mergeCell ref="OE28:OG28"/>
    <mergeCell ref="OH28:OJ28"/>
    <mergeCell ref="OK28:OM28"/>
    <mergeCell ref="ON28:OP28"/>
    <mergeCell ref="OQ28:OS28"/>
    <mergeCell ref="OT28:OV28"/>
    <mergeCell ref="OW28:OY28"/>
    <mergeCell ref="OZ28:PB28"/>
    <mergeCell ref="PD28:PF28"/>
    <mergeCell ref="PH28:PJ28"/>
    <mergeCell ref="PL28:PN28"/>
    <mergeCell ref="PP28:PQ28"/>
    <mergeCell ref="PR28:PT28"/>
    <mergeCell ref="PU28:PX28"/>
    <mergeCell ref="NX27:NY27"/>
    <mergeCell ref="NZ27:OA27"/>
    <mergeCell ref="OB27:OD27"/>
    <mergeCell ref="OE27:OG27"/>
    <mergeCell ref="OH27:OJ27"/>
    <mergeCell ref="OK27:OM27"/>
    <mergeCell ref="ON27:OP27"/>
    <mergeCell ref="OQ27:OS27"/>
    <mergeCell ref="OT27:OV27"/>
    <mergeCell ref="OW27:OY27"/>
    <mergeCell ref="OZ27:PB27"/>
    <mergeCell ref="PD27:PF27"/>
    <mergeCell ref="PH27:PJ27"/>
    <mergeCell ref="PL27:PN27"/>
    <mergeCell ref="PP27:PQ27"/>
    <mergeCell ref="PR27:PT27"/>
    <mergeCell ref="PU27:PX27"/>
    <mergeCell ref="NX26:NY26"/>
    <mergeCell ref="NZ26:OA26"/>
    <mergeCell ref="OB26:OD26"/>
    <mergeCell ref="OE26:OG26"/>
    <mergeCell ref="OH26:OJ26"/>
    <mergeCell ref="OK26:OM26"/>
    <mergeCell ref="ON26:OP26"/>
    <mergeCell ref="OQ26:OS26"/>
    <mergeCell ref="OT26:OV26"/>
    <mergeCell ref="OW26:OY26"/>
    <mergeCell ref="OZ26:PB26"/>
    <mergeCell ref="PD26:PF26"/>
    <mergeCell ref="PH26:PJ26"/>
    <mergeCell ref="PL26:PN26"/>
    <mergeCell ref="PP26:PQ26"/>
    <mergeCell ref="PR26:PT26"/>
    <mergeCell ref="PU26:PX26"/>
    <mergeCell ref="NX25:NY25"/>
    <mergeCell ref="NZ25:OA25"/>
    <mergeCell ref="OB25:OD25"/>
    <mergeCell ref="OE25:OG25"/>
    <mergeCell ref="OH25:OJ25"/>
    <mergeCell ref="OK25:OM25"/>
    <mergeCell ref="ON25:OP25"/>
    <mergeCell ref="OQ25:OS25"/>
    <mergeCell ref="OT25:OV25"/>
    <mergeCell ref="OW25:OY25"/>
    <mergeCell ref="OZ25:PB25"/>
    <mergeCell ref="PD25:PF25"/>
    <mergeCell ref="PH25:PJ25"/>
    <mergeCell ref="PL25:PN25"/>
    <mergeCell ref="PP25:PQ25"/>
    <mergeCell ref="PR25:PT25"/>
    <mergeCell ref="PU25:PX25"/>
    <mergeCell ref="NX24:NY24"/>
    <mergeCell ref="NZ24:OA24"/>
    <mergeCell ref="OB24:OD24"/>
    <mergeCell ref="OE24:OG24"/>
    <mergeCell ref="OH24:OJ24"/>
    <mergeCell ref="OK24:OM24"/>
    <mergeCell ref="ON24:OP24"/>
    <mergeCell ref="OQ24:OS24"/>
    <mergeCell ref="OT24:OV24"/>
    <mergeCell ref="OW24:OY24"/>
    <mergeCell ref="OZ24:PB24"/>
    <mergeCell ref="PD24:PF24"/>
    <mergeCell ref="PH24:PJ24"/>
    <mergeCell ref="PL24:PN24"/>
    <mergeCell ref="PP24:PQ24"/>
    <mergeCell ref="PR24:PT24"/>
    <mergeCell ref="PU24:PX24"/>
    <mergeCell ref="NX23:NY23"/>
    <mergeCell ref="NZ23:OA23"/>
    <mergeCell ref="OB23:OD23"/>
    <mergeCell ref="OE23:OG23"/>
    <mergeCell ref="OH23:OJ23"/>
    <mergeCell ref="OK23:OM23"/>
    <mergeCell ref="ON23:OP23"/>
    <mergeCell ref="OQ23:OS23"/>
    <mergeCell ref="OT23:OV23"/>
    <mergeCell ref="OW23:OY23"/>
    <mergeCell ref="OZ23:PB23"/>
    <mergeCell ref="PD23:PF23"/>
    <mergeCell ref="PH23:PJ23"/>
    <mergeCell ref="PL23:PN23"/>
    <mergeCell ref="PP23:PQ23"/>
    <mergeCell ref="PR23:PT23"/>
    <mergeCell ref="PU23:PX23"/>
    <mergeCell ref="NX22:NY22"/>
    <mergeCell ref="NZ22:OA22"/>
    <mergeCell ref="OB22:OD22"/>
    <mergeCell ref="OE22:OG22"/>
    <mergeCell ref="OH22:OJ22"/>
    <mergeCell ref="OK22:OM22"/>
    <mergeCell ref="ON22:OP22"/>
    <mergeCell ref="OQ22:OS22"/>
    <mergeCell ref="OT22:OV22"/>
    <mergeCell ref="OW22:OY22"/>
    <mergeCell ref="OZ22:PB22"/>
    <mergeCell ref="PD22:PF22"/>
    <mergeCell ref="PH22:PJ22"/>
    <mergeCell ref="PL22:PN22"/>
    <mergeCell ref="PP22:PQ22"/>
    <mergeCell ref="PR22:PT22"/>
    <mergeCell ref="PU22:PX22"/>
    <mergeCell ref="NX21:NY21"/>
    <mergeCell ref="NZ21:OA21"/>
    <mergeCell ref="OB21:OD21"/>
    <mergeCell ref="OE21:OG21"/>
    <mergeCell ref="OH21:OJ21"/>
    <mergeCell ref="OK21:OM21"/>
    <mergeCell ref="ON21:OP21"/>
    <mergeCell ref="OQ21:OS21"/>
    <mergeCell ref="OT21:OV21"/>
    <mergeCell ref="OW21:OY21"/>
    <mergeCell ref="OZ21:PB21"/>
    <mergeCell ref="PD21:PF21"/>
    <mergeCell ref="PH21:PJ21"/>
    <mergeCell ref="PL21:PN21"/>
    <mergeCell ref="PP21:PQ21"/>
    <mergeCell ref="PR21:PT21"/>
    <mergeCell ref="PU21:PX21"/>
    <mergeCell ref="NX20:NY20"/>
    <mergeCell ref="NZ20:OA20"/>
    <mergeCell ref="OB20:OD20"/>
    <mergeCell ref="OE20:OG20"/>
    <mergeCell ref="OH20:OJ20"/>
    <mergeCell ref="OK20:OM20"/>
    <mergeCell ref="ON20:OP20"/>
    <mergeCell ref="OQ20:OS20"/>
    <mergeCell ref="OT20:OV20"/>
    <mergeCell ref="OW20:OY20"/>
    <mergeCell ref="OZ20:PB20"/>
    <mergeCell ref="PD20:PF20"/>
    <mergeCell ref="PH20:PJ20"/>
    <mergeCell ref="PL20:PN20"/>
    <mergeCell ref="PP20:PQ20"/>
    <mergeCell ref="PR20:PT20"/>
    <mergeCell ref="PU20:PX20"/>
    <mergeCell ref="NX19:NY19"/>
    <mergeCell ref="NZ19:OA19"/>
    <mergeCell ref="OB19:OD19"/>
    <mergeCell ref="OE19:OG19"/>
    <mergeCell ref="OH19:OJ19"/>
    <mergeCell ref="OK19:OM19"/>
    <mergeCell ref="ON19:OP19"/>
    <mergeCell ref="OQ19:OS19"/>
    <mergeCell ref="OT19:OV19"/>
    <mergeCell ref="OW19:OY19"/>
    <mergeCell ref="OZ19:PB19"/>
    <mergeCell ref="PD19:PF19"/>
    <mergeCell ref="PH19:PJ19"/>
    <mergeCell ref="PL19:PN19"/>
    <mergeCell ref="PP19:PQ19"/>
    <mergeCell ref="PR19:PT19"/>
    <mergeCell ref="PU19:PX19"/>
    <mergeCell ref="NX18:NY18"/>
    <mergeCell ref="NZ18:OA18"/>
    <mergeCell ref="OB18:OD18"/>
    <mergeCell ref="OE18:OG18"/>
    <mergeCell ref="OH18:OJ18"/>
    <mergeCell ref="OK18:OM18"/>
    <mergeCell ref="ON18:OP18"/>
    <mergeCell ref="OQ18:OS18"/>
    <mergeCell ref="OT18:OV18"/>
    <mergeCell ref="OW18:OY18"/>
    <mergeCell ref="OZ18:PB18"/>
    <mergeCell ref="PD18:PF18"/>
    <mergeCell ref="PH18:PJ18"/>
    <mergeCell ref="PL18:PN18"/>
    <mergeCell ref="PP18:PQ18"/>
    <mergeCell ref="PR18:PT18"/>
    <mergeCell ref="PU18:PX18"/>
    <mergeCell ref="NX17:NY17"/>
    <mergeCell ref="NZ17:OA17"/>
    <mergeCell ref="OB17:OD17"/>
    <mergeCell ref="OE17:OG17"/>
    <mergeCell ref="OH17:OJ17"/>
    <mergeCell ref="OK17:OM17"/>
    <mergeCell ref="ON17:OP17"/>
    <mergeCell ref="OQ17:OS17"/>
    <mergeCell ref="OT17:OV17"/>
    <mergeCell ref="OW17:OY17"/>
    <mergeCell ref="OZ17:PB17"/>
    <mergeCell ref="PD17:PF17"/>
    <mergeCell ref="PH17:PJ17"/>
    <mergeCell ref="PL17:PN17"/>
    <mergeCell ref="PP17:PQ17"/>
    <mergeCell ref="PR17:PT17"/>
    <mergeCell ref="PU17:PX17"/>
    <mergeCell ref="NX16:NY16"/>
    <mergeCell ref="NZ16:OA16"/>
    <mergeCell ref="OB16:OD16"/>
    <mergeCell ref="OE16:OG16"/>
    <mergeCell ref="OH16:OJ16"/>
    <mergeCell ref="OK16:OM16"/>
    <mergeCell ref="ON16:OP16"/>
    <mergeCell ref="OQ16:OS16"/>
    <mergeCell ref="OT16:OV16"/>
    <mergeCell ref="OW16:OY16"/>
    <mergeCell ref="OZ16:PB16"/>
    <mergeCell ref="PD16:PF16"/>
    <mergeCell ref="PH16:PJ16"/>
    <mergeCell ref="PL16:PN16"/>
    <mergeCell ref="PP16:PQ16"/>
    <mergeCell ref="PR16:PT16"/>
    <mergeCell ref="PU16:PX16"/>
    <mergeCell ref="PU13:PX13"/>
    <mergeCell ref="NX15:NY15"/>
    <mergeCell ref="NZ15:OA15"/>
    <mergeCell ref="OB15:OD15"/>
    <mergeCell ref="OE15:OG15"/>
    <mergeCell ref="OH15:OJ15"/>
    <mergeCell ref="OK15:OM15"/>
    <mergeCell ref="ON15:OP15"/>
    <mergeCell ref="OQ15:OS15"/>
    <mergeCell ref="OT15:OV15"/>
    <mergeCell ref="OW15:OY15"/>
    <mergeCell ref="OZ15:PB15"/>
    <mergeCell ref="PD15:PF15"/>
    <mergeCell ref="PH15:PJ15"/>
    <mergeCell ref="PL15:PN15"/>
    <mergeCell ref="PP15:PQ15"/>
    <mergeCell ref="PR15:PT15"/>
    <mergeCell ref="PU15:PX15"/>
    <mergeCell ref="OT10:OV12"/>
    <mergeCell ref="OW10:OY12"/>
    <mergeCell ref="OZ10:PB12"/>
    <mergeCell ref="PC10:PC13"/>
    <mergeCell ref="PD10:PF12"/>
    <mergeCell ref="PG10:PG13"/>
    <mergeCell ref="PH10:PJ12"/>
    <mergeCell ref="PK10:PK13"/>
    <mergeCell ref="PL10:PN12"/>
    <mergeCell ref="PO10:PO13"/>
    <mergeCell ref="PP10:PQ12"/>
    <mergeCell ref="PR10:PT12"/>
    <mergeCell ref="NX13:NY13"/>
    <mergeCell ref="NZ13:OA13"/>
    <mergeCell ref="OZ13:PB13"/>
    <mergeCell ref="PD13:PF13"/>
    <mergeCell ref="PH13:PJ13"/>
    <mergeCell ref="PL13:PN13"/>
    <mergeCell ref="PP13:PQ13"/>
    <mergeCell ref="PR13:PT13"/>
    <mergeCell ref="PJ3:PL3"/>
    <mergeCell ref="PM3:PX3"/>
    <mergeCell ref="NW4:NY5"/>
    <mergeCell ref="NZ4:PE5"/>
    <mergeCell ref="PG4:PL5"/>
    <mergeCell ref="PM4:PP5"/>
    <mergeCell ref="PR4:PU5"/>
    <mergeCell ref="PV4:PW5"/>
    <mergeCell ref="PX4:PX5"/>
    <mergeCell ref="NV7:PX7"/>
    <mergeCell ref="NV8:NV12"/>
    <mergeCell ref="NW8:NW12"/>
    <mergeCell ref="NX8:NY12"/>
    <mergeCell ref="NZ8:OA12"/>
    <mergeCell ref="OB8:OM8"/>
    <mergeCell ref="ON8:OY8"/>
    <mergeCell ref="OZ8:PO8"/>
    <mergeCell ref="PP8:PT8"/>
    <mergeCell ref="PU8:PX12"/>
    <mergeCell ref="OB9:OG9"/>
    <mergeCell ref="OH9:OM9"/>
    <mergeCell ref="ON9:OS9"/>
    <mergeCell ref="OT9:OY9"/>
    <mergeCell ref="OZ9:PG9"/>
    <mergeCell ref="PH9:PO9"/>
    <mergeCell ref="PP9:PT9"/>
    <mergeCell ref="OB10:OD12"/>
    <mergeCell ref="OE10:OG12"/>
    <mergeCell ref="OH10:OJ12"/>
    <mergeCell ref="OK10:OM12"/>
    <mergeCell ref="ON10:OP12"/>
    <mergeCell ref="OQ10:OS12"/>
    <mergeCell ref="LS46:LX46"/>
    <mergeCell ref="LY46:MD46"/>
    <mergeCell ref="ME46:MJ46"/>
    <mergeCell ref="MK46:MP46"/>
    <mergeCell ref="MQ46:MV46"/>
    <mergeCell ref="MW46:ND46"/>
    <mergeCell ref="NE46:NL46"/>
    <mergeCell ref="NM46:NN46"/>
    <mergeCell ref="NO46:NQ46"/>
    <mergeCell ref="NR46:NU46"/>
    <mergeCell ref="LU43:LV43"/>
    <mergeCell ref="LW43:LX43"/>
    <mergeCell ref="LY43:MA43"/>
    <mergeCell ref="MB43:MD43"/>
    <mergeCell ref="ME43:MG43"/>
    <mergeCell ref="MH43:MJ43"/>
    <mergeCell ref="MK43:MM43"/>
    <mergeCell ref="MN43:MP43"/>
    <mergeCell ref="MQ43:MS43"/>
    <mergeCell ref="MT43:MV43"/>
    <mergeCell ref="MW43:MY43"/>
    <mergeCell ref="NA43:NC43"/>
    <mergeCell ref="NE43:NG43"/>
    <mergeCell ref="NI43:NK43"/>
    <mergeCell ref="NM43:NN43"/>
    <mergeCell ref="NO43:NQ43"/>
    <mergeCell ref="NR43:NU43"/>
    <mergeCell ref="LU42:LV42"/>
    <mergeCell ref="LW42:LX42"/>
    <mergeCell ref="LY42:MA42"/>
    <mergeCell ref="MB42:MD42"/>
    <mergeCell ref="ME42:MG42"/>
    <mergeCell ref="LS47:LX47"/>
    <mergeCell ref="LY47:MV47"/>
    <mergeCell ref="MW47:ND47"/>
    <mergeCell ref="NE47:NL47"/>
    <mergeCell ref="NM47:NU47"/>
    <mergeCell ref="LU50:NU50"/>
    <mergeCell ref="LU45:LV45"/>
    <mergeCell ref="LW45:LX45"/>
    <mergeCell ref="LY45:MA45"/>
    <mergeCell ref="MB45:MD45"/>
    <mergeCell ref="ME45:MG45"/>
    <mergeCell ref="MH45:MJ45"/>
    <mergeCell ref="MK45:MM45"/>
    <mergeCell ref="MN45:MP45"/>
    <mergeCell ref="MQ45:MS45"/>
    <mergeCell ref="MT45:MV45"/>
    <mergeCell ref="MW45:MY45"/>
    <mergeCell ref="NA45:NC45"/>
    <mergeCell ref="NE45:NG45"/>
    <mergeCell ref="NI45:NK45"/>
    <mergeCell ref="NM45:NN45"/>
    <mergeCell ref="NO45:NQ45"/>
    <mergeCell ref="NR45:NU45"/>
    <mergeCell ref="LU44:LV44"/>
    <mergeCell ref="LW44:LX44"/>
    <mergeCell ref="LY44:MA44"/>
    <mergeCell ref="MB44:MD44"/>
    <mergeCell ref="ME44:MG44"/>
    <mergeCell ref="MH44:MJ44"/>
    <mergeCell ref="MK44:MM44"/>
    <mergeCell ref="MN44:MP44"/>
    <mergeCell ref="MQ44:MS44"/>
    <mergeCell ref="MT44:MV44"/>
    <mergeCell ref="MW44:MY44"/>
    <mergeCell ref="NA44:NC44"/>
    <mergeCell ref="NE44:NG44"/>
    <mergeCell ref="NI44:NK44"/>
    <mergeCell ref="NM44:NN44"/>
    <mergeCell ref="NO44:NQ44"/>
    <mergeCell ref="NR44:NU44"/>
    <mergeCell ref="MH42:MJ42"/>
    <mergeCell ref="MK42:MM42"/>
    <mergeCell ref="MN42:MP42"/>
    <mergeCell ref="MQ42:MS42"/>
    <mergeCell ref="MT42:MV42"/>
    <mergeCell ref="MW42:MY42"/>
    <mergeCell ref="NA42:NC42"/>
    <mergeCell ref="NE42:NG42"/>
    <mergeCell ref="NI42:NK42"/>
    <mergeCell ref="NM42:NN42"/>
    <mergeCell ref="NO42:NQ42"/>
    <mergeCell ref="NR42:NU42"/>
    <mergeCell ref="LU41:LV41"/>
    <mergeCell ref="LW41:LX41"/>
    <mergeCell ref="LY41:MA41"/>
    <mergeCell ref="MB41:MD41"/>
    <mergeCell ref="ME41:MG41"/>
    <mergeCell ref="MH41:MJ41"/>
    <mergeCell ref="MK41:MM41"/>
    <mergeCell ref="MN41:MP41"/>
    <mergeCell ref="MQ41:MS41"/>
    <mergeCell ref="MT41:MV41"/>
    <mergeCell ref="MW41:MY41"/>
    <mergeCell ref="NA41:NC41"/>
    <mergeCell ref="NE41:NG41"/>
    <mergeCell ref="NI41:NK41"/>
    <mergeCell ref="NM41:NN41"/>
    <mergeCell ref="NO41:NQ41"/>
    <mergeCell ref="NR41:NU41"/>
    <mergeCell ref="LU40:LV40"/>
    <mergeCell ref="LW40:LX40"/>
    <mergeCell ref="LY40:MA40"/>
    <mergeCell ref="MB40:MD40"/>
    <mergeCell ref="ME40:MG40"/>
    <mergeCell ref="MH40:MJ40"/>
    <mergeCell ref="MK40:MM40"/>
    <mergeCell ref="MN40:MP40"/>
    <mergeCell ref="MQ40:MS40"/>
    <mergeCell ref="MT40:MV40"/>
    <mergeCell ref="MW40:MY40"/>
    <mergeCell ref="NA40:NC40"/>
    <mergeCell ref="NE40:NG40"/>
    <mergeCell ref="NI40:NK40"/>
    <mergeCell ref="NM40:NN40"/>
    <mergeCell ref="NO40:NQ40"/>
    <mergeCell ref="NR40:NU40"/>
    <mergeCell ref="LU39:LV39"/>
    <mergeCell ref="LW39:LX39"/>
    <mergeCell ref="LY39:MA39"/>
    <mergeCell ref="MB39:MD39"/>
    <mergeCell ref="ME39:MG39"/>
    <mergeCell ref="MH39:MJ39"/>
    <mergeCell ref="MK39:MM39"/>
    <mergeCell ref="MN39:MP39"/>
    <mergeCell ref="MQ39:MS39"/>
    <mergeCell ref="MT39:MV39"/>
    <mergeCell ref="MW39:MY39"/>
    <mergeCell ref="NA39:NC39"/>
    <mergeCell ref="NE39:NG39"/>
    <mergeCell ref="NI39:NK39"/>
    <mergeCell ref="NM39:NN39"/>
    <mergeCell ref="NO39:NQ39"/>
    <mergeCell ref="NR39:NU39"/>
    <mergeCell ref="LU38:LV38"/>
    <mergeCell ref="LW38:LX38"/>
    <mergeCell ref="LY38:MA38"/>
    <mergeCell ref="MB38:MD38"/>
    <mergeCell ref="ME38:MG38"/>
    <mergeCell ref="MH38:MJ38"/>
    <mergeCell ref="MK38:MM38"/>
    <mergeCell ref="MN38:MP38"/>
    <mergeCell ref="MQ38:MS38"/>
    <mergeCell ref="MT38:MV38"/>
    <mergeCell ref="MW38:MY38"/>
    <mergeCell ref="NA38:NC38"/>
    <mergeCell ref="NE38:NG38"/>
    <mergeCell ref="NI38:NK38"/>
    <mergeCell ref="NM38:NN38"/>
    <mergeCell ref="NO38:NQ38"/>
    <mergeCell ref="NR38:NU38"/>
    <mergeCell ref="LU37:LV37"/>
    <mergeCell ref="LW37:LX37"/>
    <mergeCell ref="LY37:MA37"/>
    <mergeCell ref="MB37:MD37"/>
    <mergeCell ref="ME37:MG37"/>
    <mergeCell ref="MH37:MJ37"/>
    <mergeCell ref="MK37:MM37"/>
    <mergeCell ref="MN37:MP37"/>
    <mergeCell ref="MQ37:MS37"/>
    <mergeCell ref="MT37:MV37"/>
    <mergeCell ref="MW37:MY37"/>
    <mergeCell ref="NA37:NC37"/>
    <mergeCell ref="NE37:NG37"/>
    <mergeCell ref="NI37:NK37"/>
    <mergeCell ref="NM37:NN37"/>
    <mergeCell ref="NO37:NQ37"/>
    <mergeCell ref="NR37:NU37"/>
    <mergeCell ref="LU36:LV36"/>
    <mergeCell ref="LW36:LX36"/>
    <mergeCell ref="LY36:MA36"/>
    <mergeCell ref="MB36:MD36"/>
    <mergeCell ref="ME36:MG36"/>
    <mergeCell ref="MH36:MJ36"/>
    <mergeCell ref="MK36:MM36"/>
    <mergeCell ref="MN36:MP36"/>
    <mergeCell ref="MQ36:MS36"/>
    <mergeCell ref="MT36:MV36"/>
    <mergeCell ref="MW36:MY36"/>
    <mergeCell ref="NA36:NC36"/>
    <mergeCell ref="NE36:NG36"/>
    <mergeCell ref="NI36:NK36"/>
    <mergeCell ref="NM36:NN36"/>
    <mergeCell ref="NO36:NQ36"/>
    <mergeCell ref="NR36:NU36"/>
    <mergeCell ref="LU35:LV35"/>
    <mergeCell ref="LW35:LX35"/>
    <mergeCell ref="LY35:MA35"/>
    <mergeCell ref="MB35:MD35"/>
    <mergeCell ref="ME35:MG35"/>
    <mergeCell ref="MH35:MJ35"/>
    <mergeCell ref="MK35:MM35"/>
    <mergeCell ref="MN35:MP35"/>
    <mergeCell ref="MQ35:MS35"/>
    <mergeCell ref="MT35:MV35"/>
    <mergeCell ref="MW35:MY35"/>
    <mergeCell ref="NA35:NC35"/>
    <mergeCell ref="NE35:NG35"/>
    <mergeCell ref="NI35:NK35"/>
    <mergeCell ref="NM35:NN35"/>
    <mergeCell ref="NO35:NQ35"/>
    <mergeCell ref="NR35:NU35"/>
    <mergeCell ref="LU34:LV34"/>
    <mergeCell ref="LW34:LX34"/>
    <mergeCell ref="LY34:MA34"/>
    <mergeCell ref="MB34:MD34"/>
    <mergeCell ref="ME34:MG34"/>
    <mergeCell ref="MH34:MJ34"/>
    <mergeCell ref="MK34:MM34"/>
    <mergeCell ref="MN34:MP34"/>
    <mergeCell ref="MQ34:MS34"/>
    <mergeCell ref="MT34:MV34"/>
    <mergeCell ref="MW34:MY34"/>
    <mergeCell ref="NA34:NC34"/>
    <mergeCell ref="NE34:NG34"/>
    <mergeCell ref="NI34:NK34"/>
    <mergeCell ref="NM34:NN34"/>
    <mergeCell ref="NO34:NQ34"/>
    <mergeCell ref="NR34:NU34"/>
    <mergeCell ref="LU33:LV33"/>
    <mergeCell ref="LW33:LX33"/>
    <mergeCell ref="LY33:MA33"/>
    <mergeCell ref="MB33:MD33"/>
    <mergeCell ref="ME33:MG33"/>
    <mergeCell ref="MH33:MJ33"/>
    <mergeCell ref="MK33:MM33"/>
    <mergeCell ref="MN33:MP33"/>
    <mergeCell ref="MQ33:MS33"/>
    <mergeCell ref="MT33:MV33"/>
    <mergeCell ref="MW33:MY33"/>
    <mergeCell ref="NA33:NC33"/>
    <mergeCell ref="NE33:NG33"/>
    <mergeCell ref="NI33:NK33"/>
    <mergeCell ref="NM33:NN33"/>
    <mergeCell ref="NO33:NQ33"/>
    <mergeCell ref="NR33:NU33"/>
    <mergeCell ref="LU32:LV32"/>
    <mergeCell ref="LW32:LX32"/>
    <mergeCell ref="LY32:MA32"/>
    <mergeCell ref="MB32:MD32"/>
    <mergeCell ref="ME32:MG32"/>
    <mergeCell ref="MH32:MJ32"/>
    <mergeCell ref="MK32:MM32"/>
    <mergeCell ref="MN32:MP32"/>
    <mergeCell ref="MQ32:MS32"/>
    <mergeCell ref="MT32:MV32"/>
    <mergeCell ref="MW32:MY32"/>
    <mergeCell ref="NA32:NC32"/>
    <mergeCell ref="NE32:NG32"/>
    <mergeCell ref="NI32:NK32"/>
    <mergeCell ref="NM32:NN32"/>
    <mergeCell ref="NO32:NQ32"/>
    <mergeCell ref="NR32:NU32"/>
    <mergeCell ref="LU31:LV31"/>
    <mergeCell ref="LW31:LX31"/>
    <mergeCell ref="LY31:MA31"/>
    <mergeCell ref="MB31:MD31"/>
    <mergeCell ref="ME31:MG31"/>
    <mergeCell ref="MH31:MJ31"/>
    <mergeCell ref="MK31:MM31"/>
    <mergeCell ref="MN31:MP31"/>
    <mergeCell ref="MQ31:MS31"/>
    <mergeCell ref="MT31:MV31"/>
    <mergeCell ref="MW31:MY31"/>
    <mergeCell ref="NA31:NC31"/>
    <mergeCell ref="NE31:NG31"/>
    <mergeCell ref="NI31:NK31"/>
    <mergeCell ref="NM31:NN31"/>
    <mergeCell ref="NO31:NQ31"/>
    <mergeCell ref="NR31:NU31"/>
    <mergeCell ref="LU30:LV30"/>
    <mergeCell ref="LW30:LX30"/>
    <mergeCell ref="LY30:MA30"/>
    <mergeCell ref="MB30:MD30"/>
    <mergeCell ref="ME30:MG30"/>
    <mergeCell ref="MH30:MJ30"/>
    <mergeCell ref="MK30:MM30"/>
    <mergeCell ref="MN30:MP30"/>
    <mergeCell ref="MQ30:MS30"/>
    <mergeCell ref="MT30:MV30"/>
    <mergeCell ref="MW30:MY30"/>
    <mergeCell ref="NA30:NC30"/>
    <mergeCell ref="NE30:NG30"/>
    <mergeCell ref="NI30:NK30"/>
    <mergeCell ref="NM30:NN30"/>
    <mergeCell ref="NO30:NQ30"/>
    <mergeCell ref="NR30:NU30"/>
    <mergeCell ref="LU29:LV29"/>
    <mergeCell ref="LW29:LX29"/>
    <mergeCell ref="LY29:MA29"/>
    <mergeCell ref="MB29:MD29"/>
    <mergeCell ref="ME29:MG29"/>
    <mergeCell ref="MH29:MJ29"/>
    <mergeCell ref="MK29:MM29"/>
    <mergeCell ref="MN29:MP29"/>
    <mergeCell ref="MQ29:MS29"/>
    <mergeCell ref="MT29:MV29"/>
    <mergeCell ref="MW29:MY29"/>
    <mergeCell ref="NA29:NC29"/>
    <mergeCell ref="NE29:NG29"/>
    <mergeCell ref="NI29:NK29"/>
    <mergeCell ref="NM29:NN29"/>
    <mergeCell ref="NO29:NQ29"/>
    <mergeCell ref="NR29:NU29"/>
    <mergeCell ref="LU28:LV28"/>
    <mergeCell ref="LW28:LX28"/>
    <mergeCell ref="LY28:MA28"/>
    <mergeCell ref="MB28:MD28"/>
    <mergeCell ref="ME28:MG28"/>
    <mergeCell ref="MH28:MJ28"/>
    <mergeCell ref="MK28:MM28"/>
    <mergeCell ref="MN28:MP28"/>
    <mergeCell ref="MQ28:MS28"/>
    <mergeCell ref="MT28:MV28"/>
    <mergeCell ref="MW28:MY28"/>
    <mergeCell ref="NA28:NC28"/>
    <mergeCell ref="NE28:NG28"/>
    <mergeCell ref="NI28:NK28"/>
    <mergeCell ref="NM28:NN28"/>
    <mergeCell ref="NO28:NQ28"/>
    <mergeCell ref="NR28:NU28"/>
    <mergeCell ref="LU27:LV27"/>
    <mergeCell ref="LW27:LX27"/>
    <mergeCell ref="LY27:MA27"/>
    <mergeCell ref="MB27:MD27"/>
    <mergeCell ref="ME27:MG27"/>
    <mergeCell ref="MH27:MJ27"/>
    <mergeCell ref="MK27:MM27"/>
    <mergeCell ref="MN27:MP27"/>
    <mergeCell ref="MQ27:MS27"/>
    <mergeCell ref="MT27:MV27"/>
    <mergeCell ref="MW27:MY27"/>
    <mergeCell ref="NA27:NC27"/>
    <mergeCell ref="NE27:NG27"/>
    <mergeCell ref="NI27:NK27"/>
    <mergeCell ref="NM27:NN27"/>
    <mergeCell ref="NO27:NQ27"/>
    <mergeCell ref="NR27:NU27"/>
    <mergeCell ref="LU26:LV26"/>
    <mergeCell ref="LW26:LX26"/>
    <mergeCell ref="LY26:MA26"/>
    <mergeCell ref="MB26:MD26"/>
    <mergeCell ref="ME26:MG26"/>
    <mergeCell ref="MH26:MJ26"/>
    <mergeCell ref="MK26:MM26"/>
    <mergeCell ref="MN26:MP26"/>
    <mergeCell ref="MQ26:MS26"/>
    <mergeCell ref="MT26:MV26"/>
    <mergeCell ref="MW26:MY26"/>
    <mergeCell ref="NA26:NC26"/>
    <mergeCell ref="NE26:NG26"/>
    <mergeCell ref="NI26:NK26"/>
    <mergeCell ref="NM26:NN26"/>
    <mergeCell ref="NO26:NQ26"/>
    <mergeCell ref="NR26:NU26"/>
    <mergeCell ref="LU25:LV25"/>
    <mergeCell ref="LW25:LX25"/>
    <mergeCell ref="LY25:MA25"/>
    <mergeCell ref="MB25:MD25"/>
    <mergeCell ref="ME25:MG25"/>
    <mergeCell ref="MH25:MJ25"/>
    <mergeCell ref="MK25:MM25"/>
    <mergeCell ref="MN25:MP25"/>
    <mergeCell ref="MQ25:MS25"/>
    <mergeCell ref="MT25:MV25"/>
    <mergeCell ref="MW25:MY25"/>
    <mergeCell ref="NA25:NC25"/>
    <mergeCell ref="NE25:NG25"/>
    <mergeCell ref="NI25:NK25"/>
    <mergeCell ref="NM25:NN25"/>
    <mergeCell ref="NO25:NQ25"/>
    <mergeCell ref="NR25:NU25"/>
    <mergeCell ref="LU24:LV24"/>
    <mergeCell ref="LW24:LX24"/>
    <mergeCell ref="LY24:MA24"/>
    <mergeCell ref="MB24:MD24"/>
    <mergeCell ref="ME24:MG24"/>
    <mergeCell ref="MH24:MJ24"/>
    <mergeCell ref="MK24:MM24"/>
    <mergeCell ref="MN24:MP24"/>
    <mergeCell ref="MQ24:MS24"/>
    <mergeCell ref="MT24:MV24"/>
    <mergeCell ref="MW24:MY24"/>
    <mergeCell ref="NA24:NC24"/>
    <mergeCell ref="NE24:NG24"/>
    <mergeCell ref="NI24:NK24"/>
    <mergeCell ref="NM24:NN24"/>
    <mergeCell ref="NO24:NQ24"/>
    <mergeCell ref="NR24:NU24"/>
    <mergeCell ref="LU23:LV23"/>
    <mergeCell ref="LW23:LX23"/>
    <mergeCell ref="LY23:MA23"/>
    <mergeCell ref="MB23:MD23"/>
    <mergeCell ref="ME23:MG23"/>
    <mergeCell ref="MH23:MJ23"/>
    <mergeCell ref="MK23:MM23"/>
    <mergeCell ref="MN23:MP23"/>
    <mergeCell ref="MQ23:MS23"/>
    <mergeCell ref="MT23:MV23"/>
    <mergeCell ref="MW23:MY23"/>
    <mergeCell ref="NA23:NC23"/>
    <mergeCell ref="NE23:NG23"/>
    <mergeCell ref="NI23:NK23"/>
    <mergeCell ref="NM23:NN23"/>
    <mergeCell ref="NO23:NQ23"/>
    <mergeCell ref="NR23:NU23"/>
    <mergeCell ref="LU22:LV22"/>
    <mergeCell ref="LW22:LX22"/>
    <mergeCell ref="LY22:MA22"/>
    <mergeCell ref="MB22:MD22"/>
    <mergeCell ref="ME22:MG22"/>
    <mergeCell ref="MH22:MJ22"/>
    <mergeCell ref="MK22:MM22"/>
    <mergeCell ref="MN22:MP22"/>
    <mergeCell ref="MQ22:MS22"/>
    <mergeCell ref="MT22:MV22"/>
    <mergeCell ref="MW22:MY22"/>
    <mergeCell ref="NA22:NC22"/>
    <mergeCell ref="NE22:NG22"/>
    <mergeCell ref="NI22:NK22"/>
    <mergeCell ref="NM22:NN22"/>
    <mergeCell ref="NO22:NQ22"/>
    <mergeCell ref="NR22:NU22"/>
    <mergeCell ref="LU21:LV21"/>
    <mergeCell ref="LW21:LX21"/>
    <mergeCell ref="LY21:MA21"/>
    <mergeCell ref="MB21:MD21"/>
    <mergeCell ref="ME21:MG21"/>
    <mergeCell ref="MH21:MJ21"/>
    <mergeCell ref="MK21:MM21"/>
    <mergeCell ref="MN21:MP21"/>
    <mergeCell ref="MQ21:MS21"/>
    <mergeCell ref="MT21:MV21"/>
    <mergeCell ref="MW21:MY21"/>
    <mergeCell ref="NA21:NC21"/>
    <mergeCell ref="NE21:NG21"/>
    <mergeCell ref="NI21:NK21"/>
    <mergeCell ref="NM21:NN21"/>
    <mergeCell ref="NO21:NQ21"/>
    <mergeCell ref="NR21:NU21"/>
    <mergeCell ref="LU20:LV20"/>
    <mergeCell ref="LW20:LX20"/>
    <mergeCell ref="LY20:MA20"/>
    <mergeCell ref="MB20:MD20"/>
    <mergeCell ref="ME20:MG20"/>
    <mergeCell ref="MH20:MJ20"/>
    <mergeCell ref="MK20:MM20"/>
    <mergeCell ref="MN20:MP20"/>
    <mergeCell ref="MQ20:MS20"/>
    <mergeCell ref="MT20:MV20"/>
    <mergeCell ref="MW20:MY20"/>
    <mergeCell ref="NA20:NC20"/>
    <mergeCell ref="NE20:NG20"/>
    <mergeCell ref="NI20:NK20"/>
    <mergeCell ref="NM20:NN20"/>
    <mergeCell ref="NO20:NQ20"/>
    <mergeCell ref="NR20:NU20"/>
    <mergeCell ref="LU19:LV19"/>
    <mergeCell ref="LW19:LX19"/>
    <mergeCell ref="LY19:MA19"/>
    <mergeCell ref="MB19:MD19"/>
    <mergeCell ref="ME19:MG19"/>
    <mergeCell ref="MH19:MJ19"/>
    <mergeCell ref="MK19:MM19"/>
    <mergeCell ref="MN19:MP19"/>
    <mergeCell ref="MQ19:MS19"/>
    <mergeCell ref="MT19:MV19"/>
    <mergeCell ref="MW19:MY19"/>
    <mergeCell ref="NA19:NC19"/>
    <mergeCell ref="NE19:NG19"/>
    <mergeCell ref="NI19:NK19"/>
    <mergeCell ref="NM19:NN19"/>
    <mergeCell ref="NO19:NQ19"/>
    <mergeCell ref="NR19:NU19"/>
    <mergeCell ref="LU18:LV18"/>
    <mergeCell ref="LW18:LX18"/>
    <mergeCell ref="LY18:MA18"/>
    <mergeCell ref="MB18:MD18"/>
    <mergeCell ref="ME18:MG18"/>
    <mergeCell ref="MH18:MJ18"/>
    <mergeCell ref="MK18:MM18"/>
    <mergeCell ref="MN18:MP18"/>
    <mergeCell ref="MQ18:MS18"/>
    <mergeCell ref="MT18:MV18"/>
    <mergeCell ref="MW18:MY18"/>
    <mergeCell ref="NA18:NC18"/>
    <mergeCell ref="NE18:NG18"/>
    <mergeCell ref="NI18:NK18"/>
    <mergeCell ref="NM18:NN18"/>
    <mergeCell ref="NO18:NQ18"/>
    <mergeCell ref="NR18:NU18"/>
    <mergeCell ref="LU17:LV17"/>
    <mergeCell ref="LW17:LX17"/>
    <mergeCell ref="LY17:MA17"/>
    <mergeCell ref="MB17:MD17"/>
    <mergeCell ref="ME17:MG17"/>
    <mergeCell ref="MH17:MJ17"/>
    <mergeCell ref="MK17:MM17"/>
    <mergeCell ref="MN17:MP17"/>
    <mergeCell ref="MQ17:MS17"/>
    <mergeCell ref="MT17:MV17"/>
    <mergeCell ref="MW17:MY17"/>
    <mergeCell ref="NA17:NC17"/>
    <mergeCell ref="NE17:NG17"/>
    <mergeCell ref="NI17:NK17"/>
    <mergeCell ref="NM17:NN17"/>
    <mergeCell ref="NO17:NQ17"/>
    <mergeCell ref="NR17:NU17"/>
    <mergeCell ref="LU16:LV16"/>
    <mergeCell ref="LW16:LX16"/>
    <mergeCell ref="LY16:MA16"/>
    <mergeCell ref="MB16:MD16"/>
    <mergeCell ref="ME16:MG16"/>
    <mergeCell ref="MH16:MJ16"/>
    <mergeCell ref="MK16:MM16"/>
    <mergeCell ref="MN16:MP16"/>
    <mergeCell ref="MQ16:MS16"/>
    <mergeCell ref="MT16:MV16"/>
    <mergeCell ref="MW16:MY16"/>
    <mergeCell ref="NA16:NC16"/>
    <mergeCell ref="NE16:NG16"/>
    <mergeCell ref="NI16:NK16"/>
    <mergeCell ref="NM16:NN16"/>
    <mergeCell ref="NO16:NQ16"/>
    <mergeCell ref="NR16:NU16"/>
    <mergeCell ref="NR13:NU13"/>
    <mergeCell ref="LU15:LV15"/>
    <mergeCell ref="LW15:LX15"/>
    <mergeCell ref="LY15:MA15"/>
    <mergeCell ref="MB15:MD15"/>
    <mergeCell ref="ME15:MG15"/>
    <mergeCell ref="MH15:MJ15"/>
    <mergeCell ref="MK15:MM15"/>
    <mergeCell ref="MN15:MP15"/>
    <mergeCell ref="MQ15:MS15"/>
    <mergeCell ref="MT15:MV15"/>
    <mergeCell ref="MW15:MY15"/>
    <mergeCell ref="NA15:NC15"/>
    <mergeCell ref="NE15:NG15"/>
    <mergeCell ref="NI15:NK15"/>
    <mergeCell ref="NM15:NN15"/>
    <mergeCell ref="NO15:NQ15"/>
    <mergeCell ref="NR15:NU15"/>
    <mergeCell ref="MQ10:MS12"/>
    <mergeCell ref="MT10:MV12"/>
    <mergeCell ref="MW10:MY12"/>
    <mergeCell ref="MZ10:MZ13"/>
    <mergeCell ref="NA10:NC12"/>
    <mergeCell ref="ND10:ND13"/>
    <mergeCell ref="NE10:NG12"/>
    <mergeCell ref="NH10:NH13"/>
    <mergeCell ref="NI10:NK12"/>
    <mergeCell ref="NL10:NL13"/>
    <mergeCell ref="NM10:NN12"/>
    <mergeCell ref="NO10:NQ12"/>
    <mergeCell ref="LU13:LV13"/>
    <mergeCell ref="LW13:LX13"/>
    <mergeCell ref="MW13:MY13"/>
    <mergeCell ref="NA13:NC13"/>
    <mergeCell ref="NE13:NG13"/>
    <mergeCell ref="NI13:NK13"/>
    <mergeCell ref="NM13:NN13"/>
    <mergeCell ref="NO13:NQ13"/>
    <mergeCell ref="NG3:NI3"/>
    <mergeCell ref="NJ3:NU3"/>
    <mergeCell ref="LT4:LV5"/>
    <mergeCell ref="LW4:NB5"/>
    <mergeCell ref="ND4:NI5"/>
    <mergeCell ref="NJ4:NM5"/>
    <mergeCell ref="NO4:NR5"/>
    <mergeCell ref="NS4:NT5"/>
    <mergeCell ref="NU4:NU5"/>
    <mergeCell ref="LS7:NU7"/>
    <mergeCell ref="LS8:LS12"/>
    <mergeCell ref="LT8:LT12"/>
    <mergeCell ref="LU8:LV12"/>
    <mergeCell ref="LW8:LX12"/>
    <mergeCell ref="LY8:MJ8"/>
    <mergeCell ref="MK8:MV8"/>
    <mergeCell ref="MW8:NL8"/>
    <mergeCell ref="NM8:NQ8"/>
    <mergeCell ref="NR8:NU12"/>
    <mergeCell ref="LY9:MD9"/>
    <mergeCell ref="ME9:MJ9"/>
    <mergeCell ref="MK9:MP9"/>
    <mergeCell ref="MQ9:MV9"/>
    <mergeCell ref="MW9:ND9"/>
    <mergeCell ref="NE9:NL9"/>
    <mergeCell ref="NM9:NQ9"/>
    <mergeCell ref="LY10:MA12"/>
    <mergeCell ref="MB10:MD12"/>
    <mergeCell ref="ME10:MG12"/>
    <mergeCell ref="MH10:MJ12"/>
    <mergeCell ref="MK10:MM12"/>
    <mergeCell ref="MN10:MP12"/>
    <mergeCell ref="JP46:JU46"/>
    <mergeCell ref="JV46:KA46"/>
    <mergeCell ref="KB46:KG46"/>
    <mergeCell ref="KH46:KM46"/>
    <mergeCell ref="KN46:KS46"/>
    <mergeCell ref="KT46:LA46"/>
    <mergeCell ref="LB46:LI46"/>
    <mergeCell ref="LJ46:LK46"/>
    <mergeCell ref="LL46:LN46"/>
    <mergeCell ref="LO46:LR46"/>
    <mergeCell ref="JR43:JS43"/>
    <mergeCell ref="JT43:JU43"/>
    <mergeCell ref="JV43:JX43"/>
    <mergeCell ref="JY43:KA43"/>
    <mergeCell ref="KB43:KD43"/>
    <mergeCell ref="KE43:KG43"/>
    <mergeCell ref="KH43:KJ43"/>
    <mergeCell ref="KK43:KM43"/>
    <mergeCell ref="KN43:KP43"/>
    <mergeCell ref="KQ43:KS43"/>
    <mergeCell ref="KT43:KV43"/>
    <mergeCell ref="KX43:KZ43"/>
    <mergeCell ref="LB43:LD43"/>
    <mergeCell ref="LF43:LH43"/>
    <mergeCell ref="LJ43:LK43"/>
    <mergeCell ref="LL43:LN43"/>
    <mergeCell ref="LO43:LR43"/>
    <mergeCell ref="JR42:JS42"/>
    <mergeCell ref="JT42:JU42"/>
    <mergeCell ref="JV42:JX42"/>
    <mergeCell ref="JY42:KA42"/>
    <mergeCell ref="KB42:KD42"/>
    <mergeCell ref="JP47:JU47"/>
    <mergeCell ref="JV47:KS47"/>
    <mergeCell ref="KT47:LA47"/>
    <mergeCell ref="LB47:LI47"/>
    <mergeCell ref="LJ47:LR47"/>
    <mergeCell ref="JR50:LR50"/>
    <mergeCell ref="JR45:JS45"/>
    <mergeCell ref="JT45:JU45"/>
    <mergeCell ref="JV45:JX45"/>
    <mergeCell ref="JY45:KA45"/>
    <mergeCell ref="KB45:KD45"/>
    <mergeCell ref="KE45:KG45"/>
    <mergeCell ref="KH45:KJ45"/>
    <mergeCell ref="KK45:KM45"/>
    <mergeCell ref="KN45:KP45"/>
    <mergeCell ref="KQ45:KS45"/>
    <mergeCell ref="KT45:KV45"/>
    <mergeCell ref="KX45:KZ45"/>
    <mergeCell ref="LB45:LD45"/>
    <mergeCell ref="LF45:LH45"/>
    <mergeCell ref="LJ45:LK45"/>
    <mergeCell ref="LL45:LN45"/>
    <mergeCell ref="LO45:LR45"/>
    <mergeCell ref="JR44:JS44"/>
    <mergeCell ref="JT44:JU44"/>
    <mergeCell ref="JV44:JX44"/>
    <mergeCell ref="JY44:KA44"/>
    <mergeCell ref="KB44:KD44"/>
    <mergeCell ref="KE44:KG44"/>
    <mergeCell ref="KH44:KJ44"/>
    <mergeCell ref="KK44:KM44"/>
    <mergeCell ref="KN44:KP44"/>
    <mergeCell ref="KQ44:KS44"/>
    <mergeCell ref="KT44:KV44"/>
    <mergeCell ref="KX44:KZ44"/>
    <mergeCell ref="LB44:LD44"/>
    <mergeCell ref="LF44:LH44"/>
    <mergeCell ref="LJ44:LK44"/>
    <mergeCell ref="LL44:LN44"/>
    <mergeCell ref="LO44:LR44"/>
    <mergeCell ref="KE42:KG42"/>
    <mergeCell ref="KH42:KJ42"/>
    <mergeCell ref="KK42:KM42"/>
    <mergeCell ref="KN42:KP42"/>
    <mergeCell ref="KQ42:KS42"/>
    <mergeCell ref="KT42:KV42"/>
    <mergeCell ref="KX42:KZ42"/>
    <mergeCell ref="LB42:LD42"/>
    <mergeCell ref="LF42:LH42"/>
    <mergeCell ref="LJ42:LK42"/>
    <mergeCell ref="LL42:LN42"/>
    <mergeCell ref="LO42:LR42"/>
    <mergeCell ref="JR41:JS41"/>
    <mergeCell ref="JT41:JU41"/>
    <mergeCell ref="JV41:JX41"/>
    <mergeCell ref="JY41:KA41"/>
    <mergeCell ref="KB41:KD41"/>
    <mergeCell ref="KE41:KG41"/>
    <mergeCell ref="KH41:KJ41"/>
    <mergeCell ref="KK41:KM41"/>
    <mergeCell ref="KN41:KP41"/>
    <mergeCell ref="KQ41:KS41"/>
    <mergeCell ref="KT41:KV41"/>
    <mergeCell ref="KX41:KZ41"/>
    <mergeCell ref="LB41:LD41"/>
    <mergeCell ref="LF41:LH41"/>
    <mergeCell ref="LJ41:LK41"/>
    <mergeCell ref="LL41:LN41"/>
    <mergeCell ref="LO41:LR41"/>
    <mergeCell ref="JR40:JS40"/>
    <mergeCell ref="JT40:JU40"/>
    <mergeCell ref="JV40:JX40"/>
    <mergeCell ref="JY40:KA40"/>
    <mergeCell ref="KB40:KD40"/>
    <mergeCell ref="KE40:KG40"/>
    <mergeCell ref="KH40:KJ40"/>
    <mergeCell ref="KK40:KM40"/>
    <mergeCell ref="KN40:KP40"/>
    <mergeCell ref="KQ40:KS40"/>
    <mergeCell ref="KT40:KV40"/>
    <mergeCell ref="KX40:KZ40"/>
    <mergeCell ref="LB40:LD40"/>
    <mergeCell ref="LF40:LH40"/>
    <mergeCell ref="LJ40:LK40"/>
    <mergeCell ref="LL40:LN40"/>
    <mergeCell ref="LO40:LR40"/>
    <mergeCell ref="JR39:JS39"/>
    <mergeCell ref="JT39:JU39"/>
    <mergeCell ref="JV39:JX39"/>
    <mergeCell ref="JY39:KA39"/>
    <mergeCell ref="KB39:KD39"/>
    <mergeCell ref="KE39:KG39"/>
    <mergeCell ref="KH39:KJ39"/>
    <mergeCell ref="KK39:KM39"/>
    <mergeCell ref="KN39:KP39"/>
    <mergeCell ref="KQ39:KS39"/>
    <mergeCell ref="KT39:KV39"/>
    <mergeCell ref="KX39:KZ39"/>
    <mergeCell ref="LB39:LD39"/>
    <mergeCell ref="LF39:LH39"/>
    <mergeCell ref="LJ39:LK39"/>
    <mergeCell ref="LL39:LN39"/>
    <mergeCell ref="LO39:LR39"/>
    <mergeCell ref="JR38:JS38"/>
    <mergeCell ref="JT38:JU38"/>
    <mergeCell ref="JV38:JX38"/>
    <mergeCell ref="JY38:KA38"/>
    <mergeCell ref="KB38:KD38"/>
    <mergeCell ref="KE38:KG38"/>
    <mergeCell ref="KH38:KJ38"/>
    <mergeCell ref="KK38:KM38"/>
    <mergeCell ref="KN38:KP38"/>
    <mergeCell ref="KQ38:KS38"/>
    <mergeCell ref="KT38:KV38"/>
    <mergeCell ref="KX38:KZ38"/>
    <mergeCell ref="LB38:LD38"/>
    <mergeCell ref="LF38:LH38"/>
    <mergeCell ref="LJ38:LK38"/>
    <mergeCell ref="LL38:LN38"/>
    <mergeCell ref="LO38:LR38"/>
    <mergeCell ref="JR37:JS37"/>
    <mergeCell ref="JT37:JU37"/>
    <mergeCell ref="JV37:JX37"/>
    <mergeCell ref="JY37:KA37"/>
    <mergeCell ref="KB37:KD37"/>
    <mergeCell ref="KE37:KG37"/>
    <mergeCell ref="KH37:KJ37"/>
    <mergeCell ref="KK37:KM37"/>
    <mergeCell ref="KN37:KP37"/>
    <mergeCell ref="KQ37:KS37"/>
    <mergeCell ref="KT37:KV37"/>
    <mergeCell ref="KX37:KZ37"/>
    <mergeCell ref="LB37:LD37"/>
    <mergeCell ref="LF37:LH37"/>
    <mergeCell ref="LJ37:LK37"/>
    <mergeCell ref="LL37:LN37"/>
    <mergeCell ref="LO37:LR37"/>
    <mergeCell ref="JR36:JS36"/>
    <mergeCell ref="JT36:JU36"/>
    <mergeCell ref="JV36:JX36"/>
    <mergeCell ref="JY36:KA36"/>
    <mergeCell ref="KB36:KD36"/>
    <mergeCell ref="KE36:KG36"/>
    <mergeCell ref="KH36:KJ36"/>
    <mergeCell ref="KK36:KM36"/>
    <mergeCell ref="KN36:KP36"/>
    <mergeCell ref="KQ36:KS36"/>
    <mergeCell ref="KT36:KV36"/>
    <mergeCell ref="KX36:KZ36"/>
    <mergeCell ref="LB36:LD36"/>
    <mergeCell ref="LF36:LH36"/>
    <mergeCell ref="LJ36:LK36"/>
    <mergeCell ref="LL36:LN36"/>
    <mergeCell ref="LO36:LR36"/>
    <mergeCell ref="JR35:JS35"/>
    <mergeCell ref="JT35:JU35"/>
    <mergeCell ref="JV35:JX35"/>
    <mergeCell ref="JY35:KA35"/>
    <mergeCell ref="KB35:KD35"/>
    <mergeCell ref="KE35:KG35"/>
    <mergeCell ref="KH35:KJ35"/>
    <mergeCell ref="KK35:KM35"/>
    <mergeCell ref="KN35:KP35"/>
    <mergeCell ref="KQ35:KS35"/>
    <mergeCell ref="KT35:KV35"/>
    <mergeCell ref="KX35:KZ35"/>
    <mergeCell ref="LB35:LD35"/>
    <mergeCell ref="LF35:LH35"/>
    <mergeCell ref="LJ35:LK35"/>
    <mergeCell ref="LL35:LN35"/>
    <mergeCell ref="LO35:LR35"/>
    <mergeCell ref="JR34:JS34"/>
    <mergeCell ref="JT34:JU34"/>
    <mergeCell ref="JV34:JX34"/>
    <mergeCell ref="JY34:KA34"/>
    <mergeCell ref="KB34:KD34"/>
    <mergeCell ref="KE34:KG34"/>
    <mergeCell ref="KH34:KJ34"/>
    <mergeCell ref="KK34:KM34"/>
    <mergeCell ref="KN34:KP34"/>
    <mergeCell ref="KQ34:KS34"/>
    <mergeCell ref="KT34:KV34"/>
    <mergeCell ref="KX34:KZ34"/>
    <mergeCell ref="LB34:LD34"/>
    <mergeCell ref="LF34:LH34"/>
    <mergeCell ref="LJ34:LK34"/>
    <mergeCell ref="LL34:LN34"/>
    <mergeCell ref="LO34:LR34"/>
    <mergeCell ref="JR33:JS33"/>
    <mergeCell ref="JT33:JU33"/>
    <mergeCell ref="JV33:JX33"/>
    <mergeCell ref="JY33:KA33"/>
    <mergeCell ref="KB33:KD33"/>
    <mergeCell ref="KE33:KG33"/>
    <mergeCell ref="KH33:KJ33"/>
    <mergeCell ref="KK33:KM33"/>
    <mergeCell ref="KN33:KP33"/>
    <mergeCell ref="KQ33:KS33"/>
    <mergeCell ref="KT33:KV33"/>
    <mergeCell ref="KX33:KZ33"/>
    <mergeCell ref="LB33:LD33"/>
    <mergeCell ref="LF33:LH33"/>
    <mergeCell ref="LJ33:LK33"/>
    <mergeCell ref="LL33:LN33"/>
    <mergeCell ref="LO33:LR33"/>
    <mergeCell ref="JR32:JS32"/>
    <mergeCell ref="JT32:JU32"/>
    <mergeCell ref="JV32:JX32"/>
    <mergeCell ref="JY32:KA32"/>
    <mergeCell ref="KB32:KD32"/>
    <mergeCell ref="KE32:KG32"/>
    <mergeCell ref="KH32:KJ32"/>
    <mergeCell ref="KK32:KM32"/>
    <mergeCell ref="KN32:KP32"/>
    <mergeCell ref="KQ32:KS32"/>
    <mergeCell ref="KT32:KV32"/>
    <mergeCell ref="KX32:KZ32"/>
    <mergeCell ref="LB32:LD32"/>
    <mergeCell ref="LF32:LH32"/>
    <mergeCell ref="LJ32:LK32"/>
    <mergeCell ref="LL32:LN32"/>
    <mergeCell ref="LO32:LR32"/>
    <mergeCell ref="JR31:JS31"/>
    <mergeCell ref="JT31:JU31"/>
    <mergeCell ref="JV31:JX31"/>
    <mergeCell ref="JY31:KA31"/>
    <mergeCell ref="KB31:KD31"/>
    <mergeCell ref="KE31:KG31"/>
    <mergeCell ref="KH31:KJ31"/>
    <mergeCell ref="KK31:KM31"/>
    <mergeCell ref="KN31:KP31"/>
    <mergeCell ref="KQ31:KS31"/>
    <mergeCell ref="KT31:KV31"/>
    <mergeCell ref="KX31:KZ31"/>
    <mergeCell ref="LB31:LD31"/>
    <mergeCell ref="LF31:LH31"/>
    <mergeCell ref="LJ31:LK31"/>
    <mergeCell ref="LL31:LN31"/>
    <mergeCell ref="LO31:LR31"/>
    <mergeCell ref="JR30:JS30"/>
    <mergeCell ref="JT30:JU30"/>
    <mergeCell ref="JV30:JX30"/>
    <mergeCell ref="JY30:KA30"/>
    <mergeCell ref="KB30:KD30"/>
    <mergeCell ref="KE30:KG30"/>
    <mergeCell ref="KH30:KJ30"/>
    <mergeCell ref="KK30:KM30"/>
    <mergeCell ref="KN30:KP30"/>
    <mergeCell ref="KQ30:KS30"/>
    <mergeCell ref="KT30:KV30"/>
    <mergeCell ref="KX30:KZ30"/>
    <mergeCell ref="LB30:LD30"/>
    <mergeCell ref="LF30:LH30"/>
    <mergeCell ref="LJ30:LK30"/>
    <mergeCell ref="LL30:LN30"/>
    <mergeCell ref="LO30:LR30"/>
    <mergeCell ref="JR29:JS29"/>
    <mergeCell ref="JT29:JU29"/>
    <mergeCell ref="JV29:JX29"/>
    <mergeCell ref="JY29:KA29"/>
    <mergeCell ref="KB29:KD29"/>
    <mergeCell ref="KE29:KG29"/>
    <mergeCell ref="KH29:KJ29"/>
    <mergeCell ref="KK29:KM29"/>
    <mergeCell ref="KN29:KP29"/>
    <mergeCell ref="KQ29:KS29"/>
    <mergeCell ref="KT29:KV29"/>
    <mergeCell ref="KX29:KZ29"/>
    <mergeCell ref="LB29:LD29"/>
    <mergeCell ref="LF29:LH29"/>
    <mergeCell ref="LJ29:LK29"/>
    <mergeCell ref="LL29:LN29"/>
    <mergeCell ref="LO29:LR29"/>
    <mergeCell ref="JR28:JS28"/>
    <mergeCell ref="JT28:JU28"/>
    <mergeCell ref="JV28:JX28"/>
    <mergeCell ref="JY28:KA28"/>
    <mergeCell ref="KB28:KD28"/>
    <mergeCell ref="KE28:KG28"/>
    <mergeCell ref="KH28:KJ28"/>
    <mergeCell ref="KK28:KM28"/>
    <mergeCell ref="KN28:KP28"/>
    <mergeCell ref="KQ28:KS28"/>
    <mergeCell ref="KT28:KV28"/>
    <mergeCell ref="KX28:KZ28"/>
    <mergeCell ref="LB28:LD28"/>
    <mergeCell ref="LF28:LH28"/>
    <mergeCell ref="LJ28:LK28"/>
    <mergeCell ref="LL28:LN28"/>
    <mergeCell ref="LO28:LR28"/>
    <mergeCell ref="JR27:JS27"/>
    <mergeCell ref="JT27:JU27"/>
    <mergeCell ref="JV27:JX27"/>
    <mergeCell ref="JY27:KA27"/>
    <mergeCell ref="KB27:KD27"/>
    <mergeCell ref="KE27:KG27"/>
    <mergeCell ref="KH27:KJ27"/>
    <mergeCell ref="KK27:KM27"/>
    <mergeCell ref="KN27:KP27"/>
    <mergeCell ref="KQ27:KS27"/>
    <mergeCell ref="KT27:KV27"/>
    <mergeCell ref="KX27:KZ27"/>
    <mergeCell ref="LB27:LD27"/>
    <mergeCell ref="LF27:LH27"/>
    <mergeCell ref="LJ27:LK27"/>
    <mergeCell ref="LL27:LN27"/>
    <mergeCell ref="LO27:LR27"/>
    <mergeCell ref="JR26:JS26"/>
    <mergeCell ref="JT26:JU26"/>
    <mergeCell ref="JV26:JX26"/>
    <mergeCell ref="JY26:KA26"/>
    <mergeCell ref="KB26:KD26"/>
    <mergeCell ref="KE26:KG26"/>
    <mergeCell ref="KH26:KJ26"/>
    <mergeCell ref="KK26:KM26"/>
    <mergeCell ref="KN26:KP26"/>
    <mergeCell ref="KQ26:KS26"/>
    <mergeCell ref="KT26:KV26"/>
    <mergeCell ref="KX26:KZ26"/>
    <mergeCell ref="LB26:LD26"/>
    <mergeCell ref="LF26:LH26"/>
    <mergeCell ref="LJ26:LK26"/>
    <mergeCell ref="LL26:LN26"/>
    <mergeCell ref="LO26:LR26"/>
    <mergeCell ref="JR25:JS25"/>
    <mergeCell ref="JT25:JU25"/>
    <mergeCell ref="JV25:JX25"/>
    <mergeCell ref="JY25:KA25"/>
    <mergeCell ref="KB25:KD25"/>
    <mergeCell ref="KE25:KG25"/>
    <mergeCell ref="KH25:KJ25"/>
    <mergeCell ref="KK25:KM25"/>
    <mergeCell ref="KN25:KP25"/>
    <mergeCell ref="KQ25:KS25"/>
    <mergeCell ref="KT25:KV25"/>
    <mergeCell ref="KX25:KZ25"/>
    <mergeCell ref="LB25:LD25"/>
    <mergeCell ref="LF25:LH25"/>
    <mergeCell ref="LJ25:LK25"/>
    <mergeCell ref="LL25:LN25"/>
    <mergeCell ref="LO25:LR25"/>
    <mergeCell ref="JR24:JS24"/>
    <mergeCell ref="JT24:JU24"/>
    <mergeCell ref="JV24:JX24"/>
    <mergeCell ref="JY24:KA24"/>
    <mergeCell ref="KB24:KD24"/>
    <mergeCell ref="KE24:KG24"/>
    <mergeCell ref="KH24:KJ24"/>
    <mergeCell ref="KK24:KM24"/>
    <mergeCell ref="KN24:KP24"/>
    <mergeCell ref="KQ24:KS24"/>
    <mergeCell ref="KT24:KV24"/>
    <mergeCell ref="KX24:KZ24"/>
    <mergeCell ref="LB24:LD24"/>
    <mergeCell ref="LF24:LH24"/>
    <mergeCell ref="LJ24:LK24"/>
    <mergeCell ref="LL24:LN24"/>
    <mergeCell ref="LO24:LR24"/>
    <mergeCell ref="JR23:JS23"/>
    <mergeCell ref="JT23:JU23"/>
    <mergeCell ref="JV23:JX23"/>
    <mergeCell ref="JY23:KA23"/>
    <mergeCell ref="KB23:KD23"/>
    <mergeCell ref="KE23:KG23"/>
    <mergeCell ref="KH23:KJ23"/>
    <mergeCell ref="KK23:KM23"/>
    <mergeCell ref="KN23:KP23"/>
    <mergeCell ref="KQ23:KS23"/>
    <mergeCell ref="KT23:KV23"/>
    <mergeCell ref="KX23:KZ23"/>
    <mergeCell ref="LB23:LD23"/>
    <mergeCell ref="LF23:LH23"/>
    <mergeCell ref="LJ23:LK23"/>
    <mergeCell ref="LL23:LN23"/>
    <mergeCell ref="LO23:LR23"/>
    <mergeCell ref="JR22:JS22"/>
    <mergeCell ref="JT22:JU22"/>
    <mergeCell ref="JV22:JX22"/>
    <mergeCell ref="JY22:KA22"/>
    <mergeCell ref="KB22:KD22"/>
    <mergeCell ref="KE22:KG22"/>
    <mergeCell ref="KH22:KJ22"/>
    <mergeCell ref="KK22:KM22"/>
    <mergeCell ref="KN22:KP22"/>
    <mergeCell ref="KQ22:KS22"/>
    <mergeCell ref="KT22:KV22"/>
    <mergeCell ref="KX22:KZ22"/>
    <mergeCell ref="LB22:LD22"/>
    <mergeCell ref="LF22:LH22"/>
    <mergeCell ref="LJ22:LK22"/>
    <mergeCell ref="LL22:LN22"/>
    <mergeCell ref="LO22:LR22"/>
    <mergeCell ref="JR21:JS21"/>
    <mergeCell ref="JT21:JU21"/>
    <mergeCell ref="JV21:JX21"/>
    <mergeCell ref="JY21:KA21"/>
    <mergeCell ref="KB21:KD21"/>
    <mergeCell ref="KE21:KG21"/>
    <mergeCell ref="KH21:KJ21"/>
    <mergeCell ref="KK21:KM21"/>
    <mergeCell ref="KN21:KP21"/>
    <mergeCell ref="KQ21:KS21"/>
    <mergeCell ref="KT21:KV21"/>
    <mergeCell ref="KX21:KZ21"/>
    <mergeCell ref="LB21:LD21"/>
    <mergeCell ref="LF21:LH21"/>
    <mergeCell ref="LJ21:LK21"/>
    <mergeCell ref="LL21:LN21"/>
    <mergeCell ref="LO21:LR21"/>
    <mergeCell ref="JR20:JS20"/>
    <mergeCell ref="JT20:JU20"/>
    <mergeCell ref="JV20:JX20"/>
    <mergeCell ref="JY20:KA20"/>
    <mergeCell ref="KB20:KD20"/>
    <mergeCell ref="KE20:KG20"/>
    <mergeCell ref="KH20:KJ20"/>
    <mergeCell ref="KK20:KM20"/>
    <mergeCell ref="KN20:KP20"/>
    <mergeCell ref="KQ20:KS20"/>
    <mergeCell ref="KT20:KV20"/>
    <mergeCell ref="KX20:KZ20"/>
    <mergeCell ref="LB20:LD20"/>
    <mergeCell ref="LF20:LH20"/>
    <mergeCell ref="LJ20:LK20"/>
    <mergeCell ref="LL20:LN20"/>
    <mergeCell ref="LO20:LR20"/>
    <mergeCell ref="JR19:JS19"/>
    <mergeCell ref="JT19:JU19"/>
    <mergeCell ref="JV19:JX19"/>
    <mergeCell ref="JY19:KA19"/>
    <mergeCell ref="KB19:KD19"/>
    <mergeCell ref="KE19:KG19"/>
    <mergeCell ref="KH19:KJ19"/>
    <mergeCell ref="KK19:KM19"/>
    <mergeCell ref="KN19:KP19"/>
    <mergeCell ref="KQ19:KS19"/>
    <mergeCell ref="KT19:KV19"/>
    <mergeCell ref="KX19:KZ19"/>
    <mergeCell ref="LB19:LD19"/>
    <mergeCell ref="LF19:LH19"/>
    <mergeCell ref="LJ19:LK19"/>
    <mergeCell ref="LL19:LN19"/>
    <mergeCell ref="LO19:LR19"/>
    <mergeCell ref="JR18:JS18"/>
    <mergeCell ref="JT18:JU18"/>
    <mergeCell ref="JV18:JX18"/>
    <mergeCell ref="JY18:KA18"/>
    <mergeCell ref="KB18:KD18"/>
    <mergeCell ref="KE18:KG18"/>
    <mergeCell ref="KH18:KJ18"/>
    <mergeCell ref="KK18:KM18"/>
    <mergeCell ref="KN18:KP18"/>
    <mergeCell ref="KQ18:KS18"/>
    <mergeCell ref="KT18:KV18"/>
    <mergeCell ref="KX18:KZ18"/>
    <mergeCell ref="LB18:LD18"/>
    <mergeCell ref="LF18:LH18"/>
    <mergeCell ref="LJ18:LK18"/>
    <mergeCell ref="LL18:LN18"/>
    <mergeCell ref="LO18:LR18"/>
    <mergeCell ref="JR17:JS17"/>
    <mergeCell ref="JT17:JU17"/>
    <mergeCell ref="JV17:JX17"/>
    <mergeCell ref="JY17:KA17"/>
    <mergeCell ref="KB17:KD17"/>
    <mergeCell ref="KE17:KG17"/>
    <mergeCell ref="KH17:KJ17"/>
    <mergeCell ref="KK17:KM17"/>
    <mergeCell ref="KN17:KP17"/>
    <mergeCell ref="KQ17:KS17"/>
    <mergeCell ref="KT17:KV17"/>
    <mergeCell ref="KX17:KZ17"/>
    <mergeCell ref="LB17:LD17"/>
    <mergeCell ref="LF17:LH17"/>
    <mergeCell ref="LJ17:LK17"/>
    <mergeCell ref="LL17:LN17"/>
    <mergeCell ref="LO17:LR17"/>
    <mergeCell ref="JR16:JS16"/>
    <mergeCell ref="JT16:JU16"/>
    <mergeCell ref="JV16:JX16"/>
    <mergeCell ref="JY16:KA16"/>
    <mergeCell ref="KB16:KD16"/>
    <mergeCell ref="KE16:KG16"/>
    <mergeCell ref="KH16:KJ16"/>
    <mergeCell ref="KK16:KM16"/>
    <mergeCell ref="KN16:KP16"/>
    <mergeCell ref="KQ16:KS16"/>
    <mergeCell ref="KT16:KV16"/>
    <mergeCell ref="KX16:KZ16"/>
    <mergeCell ref="LB16:LD16"/>
    <mergeCell ref="LF16:LH16"/>
    <mergeCell ref="LJ16:LK16"/>
    <mergeCell ref="LL16:LN16"/>
    <mergeCell ref="LO16:LR16"/>
    <mergeCell ref="LO13:LR13"/>
    <mergeCell ref="JR15:JS15"/>
    <mergeCell ref="JT15:JU15"/>
    <mergeCell ref="JV15:JX15"/>
    <mergeCell ref="JY15:KA15"/>
    <mergeCell ref="KB15:KD15"/>
    <mergeCell ref="KE15:KG15"/>
    <mergeCell ref="KH15:KJ15"/>
    <mergeCell ref="KK15:KM15"/>
    <mergeCell ref="KN15:KP15"/>
    <mergeCell ref="KQ15:KS15"/>
    <mergeCell ref="KT15:KV15"/>
    <mergeCell ref="KX15:KZ15"/>
    <mergeCell ref="LB15:LD15"/>
    <mergeCell ref="LF15:LH15"/>
    <mergeCell ref="LJ15:LK15"/>
    <mergeCell ref="LL15:LN15"/>
    <mergeCell ref="LO15:LR15"/>
    <mergeCell ref="KN10:KP12"/>
    <mergeCell ref="KQ10:KS12"/>
    <mergeCell ref="KT10:KV12"/>
    <mergeCell ref="KW10:KW13"/>
    <mergeCell ref="KX10:KZ12"/>
    <mergeCell ref="LA10:LA13"/>
    <mergeCell ref="LB10:LD12"/>
    <mergeCell ref="LE10:LE13"/>
    <mergeCell ref="LF10:LH12"/>
    <mergeCell ref="LI10:LI13"/>
    <mergeCell ref="LJ10:LK12"/>
    <mergeCell ref="LL10:LN12"/>
    <mergeCell ref="JR13:JS13"/>
    <mergeCell ref="JT13:JU13"/>
    <mergeCell ref="KT13:KV13"/>
    <mergeCell ref="KX13:KZ13"/>
    <mergeCell ref="LB13:LD13"/>
    <mergeCell ref="LF13:LH13"/>
    <mergeCell ref="LJ13:LK13"/>
    <mergeCell ref="LL13:LN13"/>
    <mergeCell ref="LD3:LF3"/>
    <mergeCell ref="LG3:LR3"/>
    <mergeCell ref="JQ4:JS5"/>
    <mergeCell ref="JT4:KY5"/>
    <mergeCell ref="LA4:LF5"/>
    <mergeCell ref="LG4:LJ5"/>
    <mergeCell ref="LL4:LO5"/>
    <mergeCell ref="LP4:LQ5"/>
    <mergeCell ref="LR4:LR5"/>
    <mergeCell ref="JP7:LR7"/>
    <mergeCell ref="JP8:JP12"/>
    <mergeCell ref="JQ8:JQ12"/>
    <mergeCell ref="JR8:JS12"/>
    <mergeCell ref="JT8:JU12"/>
    <mergeCell ref="JV8:KG8"/>
    <mergeCell ref="KH8:KS8"/>
    <mergeCell ref="KT8:LI8"/>
    <mergeCell ref="LJ8:LN8"/>
    <mergeCell ref="LO8:LR12"/>
    <mergeCell ref="JV9:KA9"/>
    <mergeCell ref="KB9:KG9"/>
    <mergeCell ref="KH9:KM9"/>
    <mergeCell ref="KN9:KS9"/>
    <mergeCell ref="KT9:LA9"/>
    <mergeCell ref="LB9:LI9"/>
    <mergeCell ref="LJ9:LN9"/>
    <mergeCell ref="JV10:JX12"/>
    <mergeCell ref="JY10:KA12"/>
    <mergeCell ref="KB10:KD12"/>
    <mergeCell ref="KE10:KG12"/>
    <mergeCell ref="KH10:KJ12"/>
    <mergeCell ref="KK10:KM12"/>
    <mergeCell ref="HM46:HR46"/>
    <mergeCell ref="HS46:HX46"/>
    <mergeCell ref="HY46:ID46"/>
    <mergeCell ref="IE46:IJ46"/>
    <mergeCell ref="IK46:IP46"/>
    <mergeCell ref="IQ46:IX46"/>
    <mergeCell ref="IY46:JF46"/>
    <mergeCell ref="JG46:JH46"/>
    <mergeCell ref="JI46:JK46"/>
    <mergeCell ref="JL46:JO46"/>
    <mergeCell ref="HO43:HP43"/>
    <mergeCell ref="HQ43:HR43"/>
    <mergeCell ref="HS43:HU43"/>
    <mergeCell ref="HV43:HX43"/>
    <mergeCell ref="HY43:IA43"/>
    <mergeCell ref="IB43:ID43"/>
    <mergeCell ref="IE43:IG43"/>
    <mergeCell ref="IH43:IJ43"/>
    <mergeCell ref="IK43:IM43"/>
    <mergeCell ref="IN43:IP43"/>
    <mergeCell ref="IQ43:IS43"/>
    <mergeCell ref="IU43:IW43"/>
    <mergeCell ref="IY43:JA43"/>
    <mergeCell ref="JC43:JE43"/>
    <mergeCell ref="JG43:JH43"/>
    <mergeCell ref="JI43:JK43"/>
    <mergeCell ref="JL43:JO43"/>
    <mergeCell ref="HO42:HP42"/>
    <mergeCell ref="HQ42:HR42"/>
    <mergeCell ref="HS42:HU42"/>
    <mergeCell ref="HV42:HX42"/>
    <mergeCell ref="HY42:IA42"/>
    <mergeCell ref="HM47:HR47"/>
    <mergeCell ref="HS47:IP47"/>
    <mergeCell ref="IQ47:IX47"/>
    <mergeCell ref="IY47:JF47"/>
    <mergeCell ref="JG47:JO47"/>
    <mergeCell ref="HO50:JO50"/>
    <mergeCell ref="HO45:HP45"/>
    <mergeCell ref="HQ45:HR45"/>
    <mergeCell ref="HS45:HU45"/>
    <mergeCell ref="HV45:HX45"/>
    <mergeCell ref="HY45:IA45"/>
    <mergeCell ref="IB45:ID45"/>
    <mergeCell ref="IE45:IG45"/>
    <mergeCell ref="IH45:IJ45"/>
    <mergeCell ref="IK45:IM45"/>
    <mergeCell ref="IN45:IP45"/>
    <mergeCell ref="IQ45:IS45"/>
    <mergeCell ref="IU45:IW45"/>
    <mergeCell ref="IY45:JA45"/>
    <mergeCell ref="JC45:JE45"/>
    <mergeCell ref="JG45:JH45"/>
    <mergeCell ref="JI45:JK45"/>
    <mergeCell ref="JL45:JO45"/>
    <mergeCell ref="HO44:HP44"/>
    <mergeCell ref="HQ44:HR44"/>
    <mergeCell ref="HS44:HU44"/>
    <mergeCell ref="HV44:HX44"/>
    <mergeCell ref="HY44:IA44"/>
    <mergeCell ref="IB44:ID44"/>
    <mergeCell ref="IE44:IG44"/>
    <mergeCell ref="IH44:IJ44"/>
    <mergeCell ref="IK44:IM44"/>
    <mergeCell ref="IN44:IP44"/>
    <mergeCell ref="IQ44:IS44"/>
    <mergeCell ref="IU44:IW44"/>
    <mergeCell ref="IY44:JA44"/>
    <mergeCell ref="JC44:JE44"/>
    <mergeCell ref="JG44:JH44"/>
    <mergeCell ref="JI44:JK44"/>
    <mergeCell ref="JL44:JO44"/>
    <mergeCell ref="IB42:ID42"/>
    <mergeCell ref="IE42:IG42"/>
    <mergeCell ref="IH42:IJ42"/>
    <mergeCell ref="IK42:IM42"/>
    <mergeCell ref="IN42:IP42"/>
    <mergeCell ref="IQ42:IS42"/>
    <mergeCell ref="IU42:IW42"/>
    <mergeCell ref="IY42:JA42"/>
    <mergeCell ref="JC42:JE42"/>
    <mergeCell ref="JG42:JH42"/>
    <mergeCell ref="JI42:JK42"/>
    <mergeCell ref="JL42:JO42"/>
    <mergeCell ref="HO41:HP41"/>
    <mergeCell ref="HQ41:HR41"/>
    <mergeCell ref="HS41:HU41"/>
    <mergeCell ref="HV41:HX41"/>
    <mergeCell ref="HY41:IA41"/>
    <mergeCell ref="IB41:ID41"/>
    <mergeCell ref="IE41:IG41"/>
    <mergeCell ref="IH41:IJ41"/>
    <mergeCell ref="IK41:IM41"/>
    <mergeCell ref="IN41:IP41"/>
    <mergeCell ref="IQ41:IS41"/>
    <mergeCell ref="IU41:IW41"/>
    <mergeCell ref="IY41:JA41"/>
    <mergeCell ref="JC41:JE41"/>
    <mergeCell ref="JG41:JH41"/>
    <mergeCell ref="JI41:JK41"/>
    <mergeCell ref="JL41:JO41"/>
    <mergeCell ref="HO40:HP40"/>
    <mergeCell ref="HQ40:HR40"/>
    <mergeCell ref="HS40:HU40"/>
    <mergeCell ref="HV40:HX40"/>
    <mergeCell ref="HY40:IA40"/>
    <mergeCell ref="IB40:ID40"/>
    <mergeCell ref="IE40:IG40"/>
    <mergeCell ref="IH40:IJ40"/>
    <mergeCell ref="IK40:IM40"/>
    <mergeCell ref="IN40:IP40"/>
    <mergeCell ref="IQ40:IS40"/>
    <mergeCell ref="IU40:IW40"/>
    <mergeCell ref="IY40:JA40"/>
    <mergeCell ref="JC40:JE40"/>
    <mergeCell ref="JG40:JH40"/>
    <mergeCell ref="JI40:JK40"/>
    <mergeCell ref="JL40:JO40"/>
    <mergeCell ref="HO39:HP39"/>
    <mergeCell ref="HQ39:HR39"/>
    <mergeCell ref="HS39:HU39"/>
    <mergeCell ref="HV39:HX39"/>
    <mergeCell ref="HY39:IA39"/>
    <mergeCell ref="IB39:ID39"/>
    <mergeCell ref="IE39:IG39"/>
    <mergeCell ref="IH39:IJ39"/>
    <mergeCell ref="IK39:IM39"/>
    <mergeCell ref="IN39:IP39"/>
    <mergeCell ref="IQ39:IS39"/>
    <mergeCell ref="IU39:IW39"/>
    <mergeCell ref="IY39:JA39"/>
    <mergeCell ref="JC39:JE39"/>
    <mergeCell ref="JG39:JH39"/>
    <mergeCell ref="JI39:JK39"/>
    <mergeCell ref="JL39:JO39"/>
    <mergeCell ref="HO38:HP38"/>
    <mergeCell ref="HQ38:HR38"/>
    <mergeCell ref="HS38:HU38"/>
    <mergeCell ref="HV38:HX38"/>
    <mergeCell ref="HY38:IA38"/>
    <mergeCell ref="IB38:ID38"/>
    <mergeCell ref="IE38:IG38"/>
    <mergeCell ref="IH38:IJ38"/>
    <mergeCell ref="IK38:IM38"/>
    <mergeCell ref="IN38:IP38"/>
    <mergeCell ref="IQ38:IS38"/>
    <mergeCell ref="IU38:IW38"/>
    <mergeCell ref="IY38:JA38"/>
    <mergeCell ref="JC38:JE38"/>
    <mergeCell ref="JG38:JH38"/>
    <mergeCell ref="JI38:JK38"/>
    <mergeCell ref="JL38:JO38"/>
    <mergeCell ref="HO37:HP37"/>
    <mergeCell ref="HQ37:HR37"/>
    <mergeCell ref="HS37:HU37"/>
    <mergeCell ref="HV37:HX37"/>
    <mergeCell ref="HY37:IA37"/>
    <mergeCell ref="IB37:ID37"/>
    <mergeCell ref="IE37:IG37"/>
    <mergeCell ref="IH37:IJ37"/>
    <mergeCell ref="IK37:IM37"/>
    <mergeCell ref="IN37:IP37"/>
    <mergeCell ref="IQ37:IS37"/>
    <mergeCell ref="IU37:IW37"/>
    <mergeCell ref="IY37:JA37"/>
    <mergeCell ref="JC37:JE37"/>
    <mergeCell ref="JG37:JH37"/>
    <mergeCell ref="JI37:JK37"/>
    <mergeCell ref="JL37:JO37"/>
    <mergeCell ref="HO36:HP36"/>
    <mergeCell ref="HQ36:HR36"/>
    <mergeCell ref="HS36:HU36"/>
    <mergeCell ref="HV36:HX36"/>
    <mergeCell ref="HY36:IA36"/>
    <mergeCell ref="IB36:ID36"/>
    <mergeCell ref="IE36:IG36"/>
    <mergeCell ref="IH36:IJ36"/>
    <mergeCell ref="IK36:IM36"/>
    <mergeCell ref="IN36:IP36"/>
    <mergeCell ref="IQ36:IS36"/>
    <mergeCell ref="IU36:IW36"/>
    <mergeCell ref="IY36:JA36"/>
    <mergeCell ref="JC36:JE36"/>
    <mergeCell ref="JG36:JH36"/>
    <mergeCell ref="JI36:JK36"/>
    <mergeCell ref="JL36:JO36"/>
    <mergeCell ref="HO35:HP35"/>
    <mergeCell ref="HQ35:HR35"/>
    <mergeCell ref="HS35:HU35"/>
    <mergeCell ref="HV35:HX35"/>
    <mergeCell ref="HY35:IA35"/>
    <mergeCell ref="IB35:ID35"/>
    <mergeCell ref="IE35:IG35"/>
    <mergeCell ref="IH35:IJ35"/>
    <mergeCell ref="IK35:IM35"/>
    <mergeCell ref="IN35:IP35"/>
    <mergeCell ref="IQ35:IS35"/>
    <mergeCell ref="IU35:IW35"/>
    <mergeCell ref="IY35:JA35"/>
    <mergeCell ref="JC35:JE35"/>
    <mergeCell ref="JG35:JH35"/>
    <mergeCell ref="JI35:JK35"/>
    <mergeCell ref="JL35:JO35"/>
    <mergeCell ref="HO34:HP34"/>
    <mergeCell ref="HQ34:HR34"/>
    <mergeCell ref="HS34:HU34"/>
    <mergeCell ref="HV34:HX34"/>
    <mergeCell ref="HY34:IA34"/>
    <mergeCell ref="IB34:ID34"/>
    <mergeCell ref="IE34:IG34"/>
    <mergeCell ref="IH34:IJ34"/>
    <mergeCell ref="IK34:IM34"/>
    <mergeCell ref="IN34:IP34"/>
    <mergeCell ref="IQ34:IS34"/>
    <mergeCell ref="IU34:IW34"/>
    <mergeCell ref="IY34:JA34"/>
    <mergeCell ref="JC34:JE34"/>
    <mergeCell ref="JG34:JH34"/>
    <mergeCell ref="JI34:JK34"/>
    <mergeCell ref="JL34:JO34"/>
    <mergeCell ref="HO33:HP33"/>
    <mergeCell ref="HQ33:HR33"/>
    <mergeCell ref="HS33:HU33"/>
    <mergeCell ref="HV33:HX33"/>
    <mergeCell ref="HY33:IA33"/>
    <mergeCell ref="IB33:ID33"/>
    <mergeCell ref="IE33:IG33"/>
    <mergeCell ref="IH33:IJ33"/>
    <mergeCell ref="IK33:IM33"/>
    <mergeCell ref="IN33:IP33"/>
    <mergeCell ref="IQ33:IS33"/>
    <mergeCell ref="IU33:IW33"/>
    <mergeCell ref="IY33:JA33"/>
    <mergeCell ref="JC33:JE33"/>
    <mergeCell ref="JG33:JH33"/>
    <mergeCell ref="JI33:JK33"/>
    <mergeCell ref="JL33:JO33"/>
    <mergeCell ref="HO32:HP32"/>
    <mergeCell ref="HQ32:HR32"/>
    <mergeCell ref="HS32:HU32"/>
    <mergeCell ref="HV32:HX32"/>
    <mergeCell ref="HY32:IA32"/>
    <mergeCell ref="IB32:ID32"/>
    <mergeCell ref="IE32:IG32"/>
    <mergeCell ref="IH32:IJ32"/>
    <mergeCell ref="IK32:IM32"/>
    <mergeCell ref="IN32:IP32"/>
    <mergeCell ref="IQ32:IS32"/>
    <mergeCell ref="IU32:IW32"/>
    <mergeCell ref="IY32:JA32"/>
    <mergeCell ref="JC32:JE32"/>
    <mergeCell ref="JG32:JH32"/>
    <mergeCell ref="JI32:JK32"/>
    <mergeCell ref="JL32:JO32"/>
    <mergeCell ref="HO31:HP31"/>
    <mergeCell ref="HQ31:HR31"/>
    <mergeCell ref="HS31:HU31"/>
    <mergeCell ref="HV31:HX31"/>
    <mergeCell ref="HY31:IA31"/>
    <mergeCell ref="IB31:ID31"/>
    <mergeCell ref="IE31:IG31"/>
    <mergeCell ref="IH31:IJ31"/>
    <mergeCell ref="IK31:IM31"/>
    <mergeCell ref="IN31:IP31"/>
    <mergeCell ref="IQ31:IS31"/>
    <mergeCell ref="IU31:IW31"/>
    <mergeCell ref="IY31:JA31"/>
    <mergeCell ref="JC31:JE31"/>
    <mergeCell ref="JG31:JH31"/>
    <mergeCell ref="JI31:JK31"/>
    <mergeCell ref="JL31:JO31"/>
    <mergeCell ref="HO30:HP30"/>
    <mergeCell ref="HQ30:HR30"/>
    <mergeCell ref="HS30:HU30"/>
    <mergeCell ref="HV30:HX30"/>
    <mergeCell ref="HY30:IA30"/>
    <mergeCell ref="IB30:ID30"/>
    <mergeCell ref="IE30:IG30"/>
    <mergeCell ref="IH30:IJ30"/>
    <mergeCell ref="IK30:IM30"/>
    <mergeCell ref="IN30:IP30"/>
    <mergeCell ref="IQ30:IS30"/>
    <mergeCell ref="IU30:IW30"/>
    <mergeCell ref="IY30:JA30"/>
    <mergeCell ref="JC30:JE30"/>
    <mergeCell ref="JG30:JH30"/>
    <mergeCell ref="JI30:JK30"/>
    <mergeCell ref="JL30:JO30"/>
    <mergeCell ref="HO29:HP29"/>
    <mergeCell ref="HQ29:HR29"/>
    <mergeCell ref="HS29:HU29"/>
    <mergeCell ref="HV29:HX29"/>
    <mergeCell ref="HY29:IA29"/>
    <mergeCell ref="IB29:ID29"/>
    <mergeCell ref="IE29:IG29"/>
    <mergeCell ref="IH29:IJ29"/>
    <mergeCell ref="IK29:IM29"/>
    <mergeCell ref="IN29:IP29"/>
    <mergeCell ref="IQ29:IS29"/>
    <mergeCell ref="IU29:IW29"/>
    <mergeCell ref="IY29:JA29"/>
    <mergeCell ref="JC29:JE29"/>
    <mergeCell ref="JG29:JH29"/>
    <mergeCell ref="JI29:JK29"/>
    <mergeCell ref="JL29:JO29"/>
    <mergeCell ref="HO28:HP28"/>
    <mergeCell ref="HQ28:HR28"/>
    <mergeCell ref="HS28:HU28"/>
    <mergeCell ref="HV28:HX28"/>
    <mergeCell ref="HY28:IA28"/>
    <mergeCell ref="IB28:ID28"/>
    <mergeCell ref="IE28:IG28"/>
    <mergeCell ref="IH28:IJ28"/>
    <mergeCell ref="IK28:IM28"/>
    <mergeCell ref="IN28:IP28"/>
    <mergeCell ref="IQ28:IS28"/>
    <mergeCell ref="IU28:IW28"/>
    <mergeCell ref="IY28:JA28"/>
    <mergeCell ref="JC28:JE28"/>
    <mergeCell ref="JG28:JH28"/>
    <mergeCell ref="JI28:JK28"/>
    <mergeCell ref="JL28:JO28"/>
    <mergeCell ref="HO27:HP27"/>
    <mergeCell ref="HQ27:HR27"/>
    <mergeCell ref="HS27:HU27"/>
    <mergeCell ref="HV27:HX27"/>
    <mergeCell ref="HY27:IA27"/>
    <mergeCell ref="IB27:ID27"/>
    <mergeCell ref="IE27:IG27"/>
    <mergeCell ref="IH27:IJ27"/>
    <mergeCell ref="IK27:IM27"/>
    <mergeCell ref="IN27:IP27"/>
    <mergeCell ref="IQ27:IS27"/>
    <mergeCell ref="IU27:IW27"/>
    <mergeCell ref="IY27:JA27"/>
    <mergeCell ref="JC27:JE27"/>
    <mergeCell ref="JG27:JH27"/>
    <mergeCell ref="JI27:JK27"/>
    <mergeCell ref="JL27:JO27"/>
    <mergeCell ref="HO26:HP26"/>
    <mergeCell ref="HQ26:HR26"/>
    <mergeCell ref="HS26:HU26"/>
    <mergeCell ref="HV26:HX26"/>
    <mergeCell ref="HY26:IA26"/>
    <mergeCell ref="IB26:ID26"/>
    <mergeCell ref="IE26:IG26"/>
    <mergeCell ref="IH26:IJ26"/>
    <mergeCell ref="IK26:IM26"/>
    <mergeCell ref="IN26:IP26"/>
    <mergeCell ref="IQ26:IS26"/>
    <mergeCell ref="IU26:IW26"/>
    <mergeCell ref="IY26:JA26"/>
    <mergeCell ref="JC26:JE26"/>
    <mergeCell ref="JG26:JH26"/>
    <mergeCell ref="JI26:JK26"/>
    <mergeCell ref="JL26:JO26"/>
    <mergeCell ref="HO25:HP25"/>
    <mergeCell ref="HQ25:HR25"/>
    <mergeCell ref="HS25:HU25"/>
    <mergeCell ref="HV25:HX25"/>
    <mergeCell ref="HY25:IA25"/>
    <mergeCell ref="IB25:ID25"/>
    <mergeCell ref="IE25:IG25"/>
    <mergeCell ref="IH25:IJ25"/>
    <mergeCell ref="IK25:IM25"/>
    <mergeCell ref="IN25:IP25"/>
    <mergeCell ref="IQ25:IS25"/>
    <mergeCell ref="IU25:IW25"/>
    <mergeCell ref="IY25:JA25"/>
    <mergeCell ref="JC25:JE25"/>
    <mergeCell ref="JG25:JH25"/>
    <mergeCell ref="JI25:JK25"/>
    <mergeCell ref="JL25:JO25"/>
    <mergeCell ref="HO24:HP24"/>
    <mergeCell ref="HQ24:HR24"/>
    <mergeCell ref="HS24:HU24"/>
    <mergeCell ref="HV24:HX24"/>
    <mergeCell ref="HY24:IA24"/>
    <mergeCell ref="IB24:ID24"/>
    <mergeCell ref="IE24:IG24"/>
    <mergeCell ref="IH24:IJ24"/>
    <mergeCell ref="IK24:IM24"/>
    <mergeCell ref="IN24:IP24"/>
    <mergeCell ref="IQ24:IS24"/>
    <mergeCell ref="IU24:IW24"/>
    <mergeCell ref="IY24:JA24"/>
    <mergeCell ref="JC24:JE24"/>
    <mergeCell ref="JG24:JH24"/>
    <mergeCell ref="JI24:JK24"/>
    <mergeCell ref="JL24:JO24"/>
    <mergeCell ref="HO23:HP23"/>
    <mergeCell ref="HQ23:HR23"/>
    <mergeCell ref="HS23:HU23"/>
    <mergeCell ref="HV23:HX23"/>
    <mergeCell ref="HY23:IA23"/>
    <mergeCell ref="IB23:ID23"/>
    <mergeCell ref="IE23:IG23"/>
    <mergeCell ref="IH23:IJ23"/>
    <mergeCell ref="IK23:IM23"/>
    <mergeCell ref="IN23:IP23"/>
    <mergeCell ref="IQ23:IS23"/>
    <mergeCell ref="IU23:IW23"/>
    <mergeCell ref="IY23:JA23"/>
    <mergeCell ref="JC23:JE23"/>
    <mergeCell ref="JG23:JH23"/>
    <mergeCell ref="JI23:JK23"/>
    <mergeCell ref="JL23:JO23"/>
    <mergeCell ref="HO22:HP22"/>
    <mergeCell ref="HQ22:HR22"/>
    <mergeCell ref="HS22:HU22"/>
    <mergeCell ref="HV22:HX22"/>
    <mergeCell ref="HY22:IA22"/>
    <mergeCell ref="IB22:ID22"/>
    <mergeCell ref="IE22:IG22"/>
    <mergeCell ref="IH22:IJ22"/>
    <mergeCell ref="IK22:IM22"/>
    <mergeCell ref="IN22:IP22"/>
    <mergeCell ref="IQ22:IS22"/>
    <mergeCell ref="IU22:IW22"/>
    <mergeCell ref="IY22:JA22"/>
    <mergeCell ref="JC22:JE22"/>
    <mergeCell ref="JG22:JH22"/>
    <mergeCell ref="JI22:JK22"/>
    <mergeCell ref="JL22:JO22"/>
    <mergeCell ref="HO21:HP21"/>
    <mergeCell ref="HQ21:HR21"/>
    <mergeCell ref="HS21:HU21"/>
    <mergeCell ref="HV21:HX21"/>
    <mergeCell ref="HY21:IA21"/>
    <mergeCell ref="IB21:ID21"/>
    <mergeCell ref="IE21:IG21"/>
    <mergeCell ref="IH21:IJ21"/>
    <mergeCell ref="IK21:IM21"/>
    <mergeCell ref="IN21:IP21"/>
    <mergeCell ref="IQ21:IS21"/>
    <mergeCell ref="IU21:IW21"/>
    <mergeCell ref="IY21:JA21"/>
    <mergeCell ref="JC21:JE21"/>
    <mergeCell ref="JG21:JH21"/>
    <mergeCell ref="JI21:JK21"/>
    <mergeCell ref="JL21:JO21"/>
    <mergeCell ref="HO20:HP20"/>
    <mergeCell ref="HQ20:HR20"/>
    <mergeCell ref="HS20:HU20"/>
    <mergeCell ref="HV20:HX20"/>
    <mergeCell ref="HY20:IA20"/>
    <mergeCell ref="IB20:ID20"/>
    <mergeCell ref="IE20:IG20"/>
    <mergeCell ref="IH20:IJ20"/>
    <mergeCell ref="IK20:IM20"/>
    <mergeCell ref="IN20:IP20"/>
    <mergeCell ref="IQ20:IS20"/>
    <mergeCell ref="IU20:IW20"/>
    <mergeCell ref="IY20:JA20"/>
    <mergeCell ref="JC20:JE20"/>
    <mergeCell ref="JG20:JH20"/>
    <mergeCell ref="JI20:JK20"/>
    <mergeCell ref="JL20:JO20"/>
    <mergeCell ref="HO19:HP19"/>
    <mergeCell ref="HQ19:HR19"/>
    <mergeCell ref="HS19:HU19"/>
    <mergeCell ref="HV19:HX19"/>
    <mergeCell ref="HY19:IA19"/>
    <mergeCell ref="IB19:ID19"/>
    <mergeCell ref="IE19:IG19"/>
    <mergeCell ref="IH19:IJ19"/>
    <mergeCell ref="IK19:IM19"/>
    <mergeCell ref="IN19:IP19"/>
    <mergeCell ref="IQ19:IS19"/>
    <mergeCell ref="IU19:IW19"/>
    <mergeCell ref="IY19:JA19"/>
    <mergeCell ref="JC19:JE19"/>
    <mergeCell ref="JG19:JH19"/>
    <mergeCell ref="JI19:JK19"/>
    <mergeCell ref="JL19:JO19"/>
    <mergeCell ref="HO18:HP18"/>
    <mergeCell ref="HQ18:HR18"/>
    <mergeCell ref="HS18:HU18"/>
    <mergeCell ref="HV18:HX18"/>
    <mergeCell ref="HY18:IA18"/>
    <mergeCell ref="IB18:ID18"/>
    <mergeCell ref="IE18:IG18"/>
    <mergeCell ref="IH18:IJ18"/>
    <mergeCell ref="IK18:IM18"/>
    <mergeCell ref="IN18:IP18"/>
    <mergeCell ref="IQ18:IS18"/>
    <mergeCell ref="IU18:IW18"/>
    <mergeCell ref="IY18:JA18"/>
    <mergeCell ref="JC18:JE18"/>
    <mergeCell ref="JG18:JH18"/>
    <mergeCell ref="JI18:JK18"/>
    <mergeCell ref="JL18:JO18"/>
    <mergeCell ref="HO17:HP17"/>
    <mergeCell ref="HQ17:HR17"/>
    <mergeCell ref="HS17:HU17"/>
    <mergeCell ref="HV17:HX17"/>
    <mergeCell ref="HY17:IA17"/>
    <mergeCell ref="IB17:ID17"/>
    <mergeCell ref="IE17:IG17"/>
    <mergeCell ref="IH17:IJ17"/>
    <mergeCell ref="IK17:IM17"/>
    <mergeCell ref="IN17:IP17"/>
    <mergeCell ref="IQ17:IS17"/>
    <mergeCell ref="IU17:IW17"/>
    <mergeCell ref="IY17:JA17"/>
    <mergeCell ref="JC17:JE17"/>
    <mergeCell ref="JG17:JH17"/>
    <mergeCell ref="JI17:JK17"/>
    <mergeCell ref="JL17:JO17"/>
    <mergeCell ref="HO16:HP16"/>
    <mergeCell ref="HQ16:HR16"/>
    <mergeCell ref="HS16:HU16"/>
    <mergeCell ref="HV16:HX16"/>
    <mergeCell ref="HY16:IA16"/>
    <mergeCell ref="IB16:ID16"/>
    <mergeCell ref="IE16:IG16"/>
    <mergeCell ref="IH16:IJ16"/>
    <mergeCell ref="IK16:IM16"/>
    <mergeCell ref="IN16:IP16"/>
    <mergeCell ref="IQ16:IS16"/>
    <mergeCell ref="IU16:IW16"/>
    <mergeCell ref="IY16:JA16"/>
    <mergeCell ref="JC16:JE16"/>
    <mergeCell ref="JG16:JH16"/>
    <mergeCell ref="JI16:JK16"/>
    <mergeCell ref="JL16:JO16"/>
    <mergeCell ref="JL13:JO13"/>
    <mergeCell ref="HO15:HP15"/>
    <mergeCell ref="HQ15:HR15"/>
    <mergeCell ref="HS15:HU15"/>
    <mergeCell ref="HV15:HX15"/>
    <mergeCell ref="HY15:IA15"/>
    <mergeCell ref="IB15:ID15"/>
    <mergeCell ref="IE15:IG15"/>
    <mergeCell ref="IH15:IJ15"/>
    <mergeCell ref="IK15:IM15"/>
    <mergeCell ref="IN15:IP15"/>
    <mergeCell ref="IQ15:IS15"/>
    <mergeCell ref="IU15:IW15"/>
    <mergeCell ref="IY15:JA15"/>
    <mergeCell ref="JC15:JE15"/>
    <mergeCell ref="JG15:JH15"/>
    <mergeCell ref="JI15:JK15"/>
    <mergeCell ref="JL15:JO15"/>
    <mergeCell ref="IK10:IM12"/>
    <mergeCell ref="IN10:IP12"/>
    <mergeCell ref="IQ10:IS12"/>
    <mergeCell ref="IT10:IT13"/>
    <mergeCell ref="IU10:IW12"/>
    <mergeCell ref="IX10:IX13"/>
    <mergeCell ref="IY10:JA12"/>
    <mergeCell ref="JB10:JB13"/>
    <mergeCell ref="JC10:JE12"/>
    <mergeCell ref="JF10:JF13"/>
    <mergeCell ref="JG10:JH12"/>
    <mergeCell ref="JI10:JK12"/>
    <mergeCell ref="HO13:HP13"/>
    <mergeCell ref="HQ13:HR13"/>
    <mergeCell ref="IQ13:IS13"/>
    <mergeCell ref="IU13:IW13"/>
    <mergeCell ref="IY13:JA13"/>
    <mergeCell ref="JC13:JE13"/>
    <mergeCell ref="JG13:JH13"/>
    <mergeCell ref="JI13:JK13"/>
    <mergeCell ref="JA3:JC3"/>
    <mergeCell ref="JD3:JO3"/>
    <mergeCell ref="HN4:HP5"/>
    <mergeCell ref="HQ4:IV5"/>
    <mergeCell ref="IX4:JC5"/>
    <mergeCell ref="JD4:JG5"/>
    <mergeCell ref="JI4:JL5"/>
    <mergeCell ref="JM4:JN5"/>
    <mergeCell ref="JO4:JO5"/>
    <mergeCell ref="HM7:JO7"/>
    <mergeCell ref="HM8:HM12"/>
    <mergeCell ref="HN8:HN12"/>
    <mergeCell ref="HO8:HP12"/>
    <mergeCell ref="HQ8:HR12"/>
    <mergeCell ref="HS8:ID8"/>
    <mergeCell ref="IE8:IP8"/>
    <mergeCell ref="IQ8:JF8"/>
    <mergeCell ref="JG8:JK8"/>
    <mergeCell ref="JL8:JO12"/>
    <mergeCell ref="HS9:HX9"/>
    <mergeCell ref="HY9:ID9"/>
    <mergeCell ref="IE9:IJ9"/>
    <mergeCell ref="IK9:IP9"/>
    <mergeCell ref="IQ9:IX9"/>
    <mergeCell ref="IY9:JF9"/>
    <mergeCell ref="JG9:JK9"/>
    <mergeCell ref="HS10:HU12"/>
    <mergeCell ref="HV10:HX12"/>
    <mergeCell ref="HY10:IA12"/>
    <mergeCell ref="IB10:ID12"/>
    <mergeCell ref="IE10:IG12"/>
    <mergeCell ref="IH10:IJ12"/>
    <mergeCell ref="FJ46:FO46"/>
    <mergeCell ref="FP46:FU46"/>
    <mergeCell ref="FV46:GA46"/>
    <mergeCell ref="GB46:GG46"/>
    <mergeCell ref="GH46:GM46"/>
    <mergeCell ref="GN46:GU46"/>
    <mergeCell ref="GV46:HC46"/>
    <mergeCell ref="HD46:HE46"/>
    <mergeCell ref="HF46:HH46"/>
    <mergeCell ref="HI46:HL46"/>
    <mergeCell ref="FL43:FM43"/>
    <mergeCell ref="FN43:FO43"/>
    <mergeCell ref="FP43:FR43"/>
    <mergeCell ref="FS43:FU43"/>
    <mergeCell ref="FV43:FX43"/>
    <mergeCell ref="FY43:GA43"/>
    <mergeCell ref="GB43:GD43"/>
    <mergeCell ref="GE43:GG43"/>
    <mergeCell ref="GH43:GJ43"/>
    <mergeCell ref="GK43:GM43"/>
    <mergeCell ref="GN43:GP43"/>
    <mergeCell ref="GR43:GT43"/>
    <mergeCell ref="GV43:GX43"/>
    <mergeCell ref="GZ43:HB43"/>
    <mergeCell ref="HD43:HE43"/>
    <mergeCell ref="HF43:HH43"/>
    <mergeCell ref="HI43:HL43"/>
    <mergeCell ref="FL42:FM42"/>
    <mergeCell ref="FN42:FO42"/>
    <mergeCell ref="FP42:FR42"/>
    <mergeCell ref="FS42:FU42"/>
    <mergeCell ref="FV42:FX42"/>
    <mergeCell ref="FJ47:FO47"/>
    <mergeCell ref="FP47:GM47"/>
    <mergeCell ref="GN47:GU47"/>
    <mergeCell ref="GV47:HC47"/>
    <mergeCell ref="HD47:HL47"/>
    <mergeCell ref="FL50:HL50"/>
    <mergeCell ref="FL45:FM45"/>
    <mergeCell ref="FN45:FO45"/>
    <mergeCell ref="FP45:FR45"/>
    <mergeCell ref="FS45:FU45"/>
    <mergeCell ref="FV45:FX45"/>
    <mergeCell ref="FY45:GA45"/>
    <mergeCell ref="GB45:GD45"/>
    <mergeCell ref="GE45:GG45"/>
    <mergeCell ref="GH45:GJ45"/>
    <mergeCell ref="GK45:GM45"/>
    <mergeCell ref="GN45:GP45"/>
    <mergeCell ref="GR45:GT45"/>
    <mergeCell ref="GV45:GX45"/>
    <mergeCell ref="GZ45:HB45"/>
    <mergeCell ref="HD45:HE45"/>
    <mergeCell ref="HF45:HH45"/>
    <mergeCell ref="HI45:HL45"/>
    <mergeCell ref="FL44:FM44"/>
    <mergeCell ref="FN44:FO44"/>
    <mergeCell ref="FP44:FR44"/>
    <mergeCell ref="FS44:FU44"/>
    <mergeCell ref="FV44:FX44"/>
    <mergeCell ref="FY44:GA44"/>
    <mergeCell ref="GB44:GD44"/>
    <mergeCell ref="GE44:GG44"/>
    <mergeCell ref="GH44:GJ44"/>
    <mergeCell ref="GK44:GM44"/>
    <mergeCell ref="GN44:GP44"/>
    <mergeCell ref="GR44:GT44"/>
    <mergeCell ref="GV44:GX44"/>
    <mergeCell ref="GZ44:HB44"/>
    <mergeCell ref="HD44:HE44"/>
    <mergeCell ref="HF44:HH44"/>
    <mergeCell ref="HI44:HL44"/>
    <mergeCell ref="FY42:GA42"/>
    <mergeCell ref="GB42:GD42"/>
    <mergeCell ref="GE42:GG42"/>
    <mergeCell ref="GH42:GJ42"/>
    <mergeCell ref="GK42:GM42"/>
    <mergeCell ref="GN42:GP42"/>
    <mergeCell ref="GR42:GT42"/>
    <mergeCell ref="GV42:GX42"/>
    <mergeCell ref="GZ42:HB42"/>
    <mergeCell ref="HD42:HE42"/>
    <mergeCell ref="HF42:HH42"/>
    <mergeCell ref="HI42:HL42"/>
    <mergeCell ref="FL41:FM41"/>
    <mergeCell ref="FN41:FO41"/>
    <mergeCell ref="FP41:FR41"/>
    <mergeCell ref="FS41:FU41"/>
    <mergeCell ref="FV41:FX41"/>
    <mergeCell ref="FY41:GA41"/>
    <mergeCell ref="GB41:GD41"/>
    <mergeCell ref="GE41:GG41"/>
    <mergeCell ref="GH41:GJ41"/>
    <mergeCell ref="GK41:GM41"/>
    <mergeCell ref="GN41:GP41"/>
    <mergeCell ref="GR41:GT41"/>
    <mergeCell ref="GV41:GX41"/>
    <mergeCell ref="GZ41:HB41"/>
    <mergeCell ref="HD41:HE41"/>
    <mergeCell ref="HF41:HH41"/>
    <mergeCell ref="HI41:HL41"/>
    <mergeCell ref="FL40:FM40"/>
    <mergeCell ref="FN40:FO40"/>
    <mergeCell ref="FP40:FR40"/>
    <mergeCell ref="FS40:FU40"/>
    <mergeCell ref="FV40:FX40"/>
    <mergeCell ref="FY40:GA40"/>
    <mergeCell ref="GB40:GD40"/>
    <mergeCell ref="GE40:GG40"/>
    <mergeCell ref="GH40:GJ40"/>
    <mergeCell ref="GK40:GM40"/>
    <mergeCell ref="GN40:GP40"/>
    <mergeCell ref="GR40:GT40"/>
    <mergeCell ref="GV40:GX40"/>
    <mergeCell ref="GZ40:HB40"/>
    <mergeCell ref="HD40:HE40"/>
    <mergeCell ref="HF40:HH40"/>
    <mergeCell ref="HI40:HL40"/>
    <mergeCell ref="FL39:FM39"/>
    <mergeCell ref="FN39:FO39"/>
    <mergeCell ref="FP39:FR39"/>
    <mergeCell ref="FS39:FU39"/>
    <mergeCell ref="FV39:FX39"/>
    <mergeCell ref="FY39:GA39"/>
    <mergeCell ref="GB39:GD39"/>
    <mergeCell ref="GE39:GG39"/>
    <mergeCell ref="GH39:GJ39"/>
    <mergeCell ref="GK39:GM39"/>
    <mergeCell ref="GN39:GP39"/>
    <mergeCell ref="GR39:GT39"/>
    <mergeCell ref="GV39:GX39"/>
    <mergeCell ref="GZ39:HB39"/>
    <mergeCell ref="HD39:HE39"/>
    <mergeCell ref="HF39:HH39"/>
    <mergeCell ref="HI39:HL39"/>
    <mergeCell ref="FL38:FM38"/>
    <mergeCell ref="FN38:FO38"/>
    <mergeCell ref="FP38:FR38"/>
    <mergeCell ref="FS38:FU38"/>
    <mergeCell ref="FV38:FX38"/>
    <mergeCell ref="FY38:GA38"/>
    <mergeCell ref="GB38:GD38"/>
    <mergeCell ref="GE38:GG38"/>
    <mergeCell ref="GH38:GJ38"/>
    <mergeCell ref="GK38:GM38"/>
    <mergeCell ref="GN38:GP38"/>
    <mergeCell ref="GR38:GT38"/>
    <mergeCell ref="GV38:GX38"/>
    <mergeCell ref="GZ38:HB38"/>
    <mergeCell ref="HD38:HE38"/>
    <mergeCell ref="HF38:HH38"/>
    <mergeCell ref="HI38:HL38"/>
    <mergeCell ref="FL37:FM37"/>
    <mergeCell ref="FN37:FO37"/>
    <mergeCell ref="FP37:FR37"/>
    <mergeCell ref="FS37:FU37"/>
    <mergeCell ref="FV37:FX37"/>
    <mergeCell ref="FY37:GA37"/>
    <mergeCell ref="GB37:GD37"/>
    <mergeCell ref="GE37:GG37"/>
    <mergeCell ref="GH37:GJ37"/>
    <mergeCell ref="GK37:GM37"/>
    <mergeCell ref="GN37:GP37"/>
    <mergeCell ref="GR37:GT37"/>
    <mergeCell ref="GV37:GX37"/>
    <mergeCell ref="GZ37:HB37"/>
    <mergeCell ref="HD37:HE37"/>
    <mergeCell ref="HF37:HH37"/>
    <mergeCell ref="HI37:HL37"/>
    <mergeCell ref="FL36:FM36"/>
    <mergeCell ref="FN36:FO36"/>
    <mergeCell ref="FP36:FR36"/>
    <mergeCell ref="FS36:FU36"/>
    <mergeCell ref="FV36:FX36"/>
    <mergeCell ref="FY36:GA36"/>
    <mergeCell ref="GB36:GD36"/>
    <mergeCell ref="GE36:GG36"/>
    <mergeCell ref="GH36:GJ36"/>
    <mergeCell ref="GK36:GM36"/>
    <mergeCell ref="GN36:GP36"/>
    <mergeCell ref="GR36:GT36"/>
    <mergeCell ref="GV36:GX36"/>
    <mergeCell ref="GZ36:HB36"/>
    <mergeCell ref="HD36:HE36"/>
    <mergeCell ref="HF36:HH36"/>
    <mergeCell ref="HI36:HL36"/>
    <mergeCell ref="FL35:FM35"/>
    <mergeCell ref="FN35:FO35"/>
    <mergeCell ref="FP35:FR35"/>
    <mergeCell ref="FS35:FU35"/>
    <mergeCell ref="FV35:FX35"/>
    <mergeCell ref="FY35:GA35"/>
    <mergeCell ref="GB35:GD35"/>
    <mergeCell ref="GE35:GG35"/>
    <mergeCell ref="GH35:GJ35"/>
    <mergeCell ref="GK35:GM35"/>
    <mergeCell ref="GN35:GP35"/>
    <mergeCell ref="GR35:GT35"/>
    <mergeCell ref="GV35:GX35"/>
    <mergeCell ref="GZ35:HB35"/>
    <mergeCell ref="HD35:HE35"/>
    <mergeCell ref="HF35:HH35"/>
    <mergeCell ref="HI35:HL35"/>
    <mergeCell ref="FL34:FM34"/>
    <mergeCell ref="FN34:FO34"/>
    <mergeCell ref="FP34:FR34"/>
    <mergeCell ref="FS34:FU34"/>
    <mergeCell ref="FV34:FX34"/>
    <mergeCell ref="FY34:GA34"/>
    <mergeCell ref="GB34:GD34"/>
    <mergeCell ref="GE34:GG34"/>
    <mergeCell ref="GH34:GJ34"/>
    <mergeCell ref="GK34:GM34"/>
    <mergeCell ref="GN34:GP34"/>
    <mergeCell ref="GR34:GT34"/>
    <mergeCell ref="GV34:GX34"/>
    <mergeCell ref="GZ34:HB34"/>
    <mergeCell ref="HD34:HE34"/>
    <mergeCell ref="HF34:HH34"/>
    <mergeCell ref="HI34:HL34"/>
    <mergeCell ref="FL33:FM33"/>
    <mergeCell ref="FN33:FO33"/>
    <mergeCell ref="FP33:FR33"/>
    <mergeCell ref="FS33:FU33"/>
    <mergeCell ref="FV33:FX33"/>
    <mergeCell ref="FY33:GA33"/>
    <mergeCell ref="GB33:GD33"/>
    <mergeCell ref="GE33:GG33"/>
    <mergeCell ref="GH33:GJ33"/>
    <mergeCell ref="GK33:GM33"/>
    <mergeCell ref="GN33:GP33"/>
    <mergeCell ref="GR33:GT33"/>
    <mergeCell ref="GV33:GX33"/>
    <mergeCell ref="GZ33:HB33"/>
    <mergeCell ref="HD33:HE33"/>
    <mergeCell ref="HF33:HH33"/>
    <mergeCell ref="HI33:HL33"/>
    <mergeCell ref="FL32:FM32"/>
    <mergeCell ref="FN32:FO32"/>
    <mergeCell ref="FP32:FR32"/>
    <mergeCell ref="FS32:FU32"/>
    <mergeCell ref="FV32:FX32"/>
    <mergeCell ref="FY32:GA32"/>
    <mergeCell ref="GB32:GD32"/>
    <mergeCell ref="GE32:GG32"/>
    <mergeCell ref="GH32:GJ32"/>
    <mergeCell ref="GK32:GM32"/>
    <mergeCell ref="GN32:GP32"/>
    <mergeCell ref="GR32:GT32"/>
    <mergeCell ref="GV32:GX32"/>
    <mergeCell ref="GZ32:HB32"/>
    <mergeCell ref="HD32:HE32"/>
    <mergeCell ref="HF32:HH32"/>
    <mergeCell ref="HI32:HL32"/>
    <mergeCell ref="FL31:FM31"/>
    <mergeCell ref="FN31:FO31"/>
    <mergeCell ref="FP31:FR31"/>
    <mergeCell ref="FS31:FU31"/>
    <mergeCell ref="FV31:FX31"/>
    <mergeCell ref="FY31:GA31"/>
    <mergeCell ref="GB31:GD31"/>
    <mergeCell ref="GE31:GG31"/>
    <mergeCell ref="GH31:GJ31"/>
    <mergeCell ref="GK31:GM31"/>
    <mergeCell ref="GN31:GP31"/>
    <mergeCell ref="GR31:GT31"/>
    <mergeCell ref="GV31:GX31"/>
    <mergeCell ref="GZ31:HB31"/>
    <mergeCell ref="HD31:HE31"/>
    <mergeCell ref="HF31:HH31"/>
    <mergeCell ref="HI31:HL31"/>
    <mergeCell ref="FL30:FM30"/>
    <mergeCell ref="FN30:FO30"/>
    <mergeCell ref="FP30:FR30"/>
    <mergeCell ref="FS30:FU30"/>
    <mergeCell ref="FV30:FX30"/>
    <mergeCell ref="FY30:GA30"/>
    <mergeCell ref="GB30:GD30"/>
    <mergeCell ref="GE30:GG30"/>
    <mergeCell ref="GH30:GJ30"/>
    <mergeCell ref="GK30:GM30"/>
    <mergeCell ref="GN30:GP30"/>
    <mergeCell ref="GR30:GT30"/>
    <mergeCell ref="GV30:GX30"/>
    <mergeCell ref="GZ30:HB30"/>
    <mergeCell ref="HD30:HE30"/>
    <mergeCell ref="HF30:HH30"/>
    <mergeCell ref="HI30:HL30"/>
    <mergeCell ref="FL29:FM29"/>
    <mergeCell ref="FN29:FO29"/>
    <mergeCell ref="FP29:FR29"/>
    <mergeCell ref="FS29:FU29"/>
    <mergeCell ref="FV29:FX29"/>
    <mergeCell ref="FY29:GA29"/>
    <mergeCell ref="GB29:GD29"/>
    <mergeCell ref="GE29:GG29"/>
    <mergeCell ref="GH29:GJ29"/>
    <mergeCell ref="GK29:GM29"/>
    <mergeCell ref="GN29:GP29"/>
    <mergeCell ref="GR29:GT29"/>
    <mergeCell ref="GV29:GX29"/>
    <mergeCell ref="GZ29:HB29"/>
    <mergeCell ref="HD29:HE29"/>
    <mergeCell ref="HF29:HH29"/>
    <mergeCell ref="HI29:HL29"/>
    <mergeCell ref="FL28:FM28"/>
    <mergeCell ref="FN28:FO28"/>
    <mergeCell ref="FP28:FR28"/>
    <mergeCell ref="FS28:FU28"/>
    <mergeCell ref="FV28:FX28"/>
    <mergeCell ref="FY28:GA28"/>
    <mergeCell ref="GB28:GD28"/>
    <mergeCell ref="GE28:GG28"/>
    <mergeCell ref="GH28:GJ28"/>
    <mergeCell ref="GK28:GM28"/>
    <mergeCell ref="GN28:GP28"/>
    <mergeCell ref="GR28:GT28"/>
    <mergeCell ref="GV28:GX28"/>
    <mergeCell ref="GZ28:HB28"/>
    <mergeCell ref="HD28:HE28"/>
    <mergeCell ref="HF28:HH28"/>
    <mergeCell ref="HI28:HL28"/>
    <mergeCell ref="FL27:FM27"/>
    <mergeCell ref="FN27:FO27"/>
    <mergeCell ref="FP27:FR27"/>
    <mergeCell ref="FS27:FU27"/>
    <mergeCell ref="FV27:FX27"/>
    <mergeCell ref="FY27:GA27"/>
    <mergeCell ref="GB27:GD27"/>
    <mergeCell ref="GE27:GG27"/>
    <mergeCell ref="GH27:GJ27"/>
    <mergeCell ref="GK27:GM27"/>
    <mergeCell ref="GN27:GP27"/>
    <mergeCell ref="GR27:GT27"/>
    <mergeCell ref="GV27:GX27"/>
    <mergeCell ref="GZ27:HB27"/>
    <mergeCell ref="HD27:HE27"/>
    <mergeCell ref="HF27:HH27"/>
    <mergeCell ref="HI27:HL27"/>
    <mergeCell ref="FL26:FM26"/>
    <mergeCell ref="FN26:FO26"/>
    <mergeCell ref="FP26:FR26"/>
    <mergeCell ref="FS26:FU26"/>
    <mergeCell ref="FV26:FX26"/>
    <mergeCell ref="FY26:GA26"/>
    <mergeCell ref="GB26:GD26"/>
    <mergeCell ref="GE26:GG26"/>
    <mergeCell ref="GH26:GJ26"/>
    <mergeCell ref="GK26:GM26"/>
    <mergeCell ref="GN26:GP26"/>
    <mergeCell ref="GR26:GT26"/>
    <mergeCell ref="GV26:GX26"/>
    <mergeCell ref="GZ26:HB26"/>
    <mergeCell ref="HD26:HE26"/>
    <mergeCell ref="HF26:HH26"/>
    <mergeCell ref="HI26:HL26"/>
    <mergeCell ref="FL25:FM25"/>
    <mergeCell ref="FN25:FO25"/>
    <mergeCell ref="FP25:FR25"/>
    <mergeCell ref="FS25:FU25"/>
    <mergeCell ref="FV25:FX25"/>
    <mergeCell ref="FY25:GA25"/>
    <mergeCell ref="GB25:GD25"/>
    <mergeCell ref="GE25:GG25"/>
    <mergeCell ref="GH25:GJ25"/>
    <mergeCell ref="GK25:GM25"/>
    <mergeCell ref="GN25:GP25"/>
    <mergeCell ref="GR25:GT25"/>
    <mergeCell ref="GV25:GX25"/>
    <mergeCell ref="GZ25:HB25"/>
    <mergeCell ref="HD25:HE25"/>
    <mergeCell ref="HF25:HH25"/>
    <mergeCell ref="HI25:HL25"/>
    <mergeCell ref="FL24:FM24"/>
    <mergeCell ref="FN24:FO24"/>
    <mergeCell ref="FP24:FR24"/>
    <mergeCell ref="FS24:FU24"/>
    <mergeCell ref="FV24:FX24"/>
    <mergeCell ref="FY24:GA24"/>
    <mergeCell ref="GB24:GD24"/>
    <mergeCell ref="GE24:GG24"/>
    <mergeCell ref="GH24:GJ24"/>
    <mergeCell ref="GK24:GM24"/>
    <mergeCell ref="GN24:GP24"/>
    <mergeCell ref="GR24:GT24"/>
    <mergeCell ref="GV24:GX24"/>
    <mergeCell ref="GZ24:HB24"/>
    <mergeCell ref="HD24:HE24"/>
    <mergeCell ref="HF24:HH24"/>
    <mergeCell ref="HI24:HL24"/>
    <mergeCell ref="FL23:FM23"/>
    <mergeCell ref="FN23:FO23"/>
    <mergeCell ref="FP23:FR23"/>
    <mergeCell ref="FS23:FU23"/>
    <mergeCell ref="FV23:FX23"/>
    <mergeCell ref="FY23:GA23"/>
    <mergeCell ref="GB23:GD23"/>
    <mergeCell ref="GE23:GG23"/>
    <mergeCell ref="GH23:GJ23"/>
    <mergeCell ref="GK23:GM23"/>
    <mergeCell ref="GN23:GP23"/>
    <mergeCell ref="GR23:GT23"/>
    <mergeCell ref="GV23:GX23"/>
    <mergeCell ref="GZ23:HB23"/>
    <mergeCell ref="HD23:HE23"/>
    <mergeCell ref="HF23:HH23"/>
    <mergeCell ref="HI23:HL23"/>
    <mergeCell ref="FL22:FM22"/>
    <mergeCell ref="FN22:FO22"/>
    <mergeCell ref="FP22:FR22"/>
    <mergeCell ref="FS22:FU22"/>
    <mergeCell ref="FV22:FX22"/>
    <mergeCell ref="FY22:GA22"/>
    <mergeCell ref="GB22:GD22"/>
    <mergeCell ref="GE22:GG22"/>
    <mergeCell ref="GH22:GJ22"/>
    <mergeCell ref="GK22:GM22"/>
    <mergeCell ref="GN22:GP22"/>
    <mergeCell ref="GR22:GT22"/>
    <mergeCell ref="GV22:GX22"/>
    <mergeCell ref="GZ22:HB22"/>
    <mergeCell ref="HD22:HE22"/>
    <mergeCell ref="HF22:HH22"/>
    <mergeCell ref="HI22:HL22"/>
    <mergeCell ref="FL21:FM21"/>
    <mergeCell ref="FN21:FO21"/>
    <mergeCell ref="FP21:FR21"/>
    <mergeCell ref="FS21:FU21"/>
    <mergeCell ref="FV21:FX21"/>
    <mergeCell ref="FY21:GA21"/>
    <mergeCell ref="GB21:GD21"/>
    <mergeCell ref="GE21:GG21"/>
    <mergeCell ref="GH21:GJ21"/>
    <mergeCell ref="GK21:GM21"/>
    <mergeCell ref="GN21:GP21"/>
    <mergeCell ref="GR21:GT21"/>
    <mergeCell ref="GV21:GX21"/>
    <mergeCell ref="GZ21:HB21"/>
    <mergeCell ref="HD21:HE21"/>
    <mergeCell ref="HF21:HH21"/>
    <mergeCell ref="HI21:HL21"/>
    <mergeCell ref="FL20:FM20"/>
    <mergeCell ref="FN20:FO20"/>
    <mergeCell ref="FP20:FR20"/>
    <mergeCell ref="FS20:FU20"/>
    <mergeCell ref="FV20:FX20"/>
    <mergeCell ref="FY20:GA20"/>
    <mergeCell ref="GB20:GD20"/>
    <mergeCell ref="GE20:GG20"/>
    <mergeCell ref="GH20:GJ20"/>
    <mergeCell ref="GK20:GM20"/>
    <mergeCell ref="GN20:GP20"/>
    <mergeCell ref="GR20:GT20"/>
    <mergeCell ref="GV20:GX20"/>
    <mergeCell ref="GZ20:HB20"/>
    <mergeCell ref="HD20:HE20"/>
    <mergeCell ref="HF20:HH20"/>
    <mergeCell ref="HI20:HL20"/>
    <mergeCell ref="FL19:FM19"/>
    <mergeCell ref="FN19:FO19"/>
    <mergeCell ref="FP19:FR19"/>
    <mergeCell ref="FS19:FU19"/>
    <mergeCell ref="FV19:FX19"/>
    <mergeCell ref="FY19:GA19"/>
    <mergeCell ref="GB19:GD19"/>
    <mergeCell ref="GE19:GG19"/>
    <mergeCell ref="GH19:GJ19"/>
    <mergeCell ref="GK19:GM19"/>
    <mergeCell ref="GN19:GP19"/>
    <mergeCell ref="GR19:GT19"/>
    <mergeCell ref="GV19:GX19"/>
    <mergeCell ref="GZ19:HB19"/>
    <mergeCell ref="HD19:HE19"/>
    <mergeCell ref="HF19:HH19"/>
    <mergeCell ref="HI19:HL19"/>
    <mergeCell ref="FL18:FM18"/>
    <mergeCell ref="FN18:FO18"/>
    <mergeCell ref="FP18:FR18"/>
    <mergeCell ref="FS18:FU18"/>
    <mergeCell ref="FV18:FX18"/>
    <mergeCell ref="FY18:GA18"/>
    <mergeCell ref="GB18:GD18"/>
    <mergeCell ref="GE18:GG18"/>
    <mergeCell ref="GH18:GJ18"/>
    <mergeCell ref="GK18:GM18"/>
    <mergeCell ref="GN18:GP18"/>
    <mergeCell ref="GR18:GT18"/>
    <mergeCell ref="GV18:GX18"/>
    <mergeCell ref="GZ18:HB18"/>
    <mergeCell ref="HD18:HE18"/>
    <mergeCell ref="HF18:HH18"/>
    <mergeCell ref="HI18:HL18"/>
    <mergeCell ref="FL17:FM17"/>
    <mergeCell ref="FN17:FO17"/>
    <mergeCell ref="FP17:FR17"/>
    <mergeCell ref="FS17:FU17"/>
    <mergeCell ref="FV17:FX17"/>
    <mergeCell ref="FY17:GA17"/>
    <mergeCell ref="GB17:GD17"/>
    <mergeCell ref="GE17:GG17"/>
    <mergeCell ref="GH17:GJ17"/>
    <mergeCell ref="GK17:GM17"/>
    <mergeCell ref="GN17:GP17"/>
    <mergeCell ref="GR17:GT17"/>
    <mergeCell ref="GV17:GX17"/>
    <mergeCell ref="GZ17:HB17"/>
    <mergeCell ref="HD17:HE17"/>
    <mergeCell ref="HF17:HH17"/>
    <mergeCell ref="HI17:HL17"/>
    <mergeCell ref="FL16:FM16"/>
    <mergeCell ref="FN16:FO16"/>
    <mergeCell ref="FP16:FR16"/>
    <mergeCell ref="FS16:FU16"/>
    <mergeCell ref="FV16:FX16"/>
    <mergeCell ref="FY16:GA16"/>
    <mergeCell ref="GB16:GD16"/>
    <mergeCell ref="GE16:GG16"/>
    <mergeCell ref="GH16:GJ16"/>
    <mergeCell ref="GK16:GM16"/>
    <mergeCell ref="GN16:GP16"/>
    <mergeCell ref="GR16:GT16"/>
    <mergeCell ref="GV16:GX16"/>
    <mergeCell ref="GZ16:HB16"/>
    <mergeCell ref="HD16:HE16"/>
    <mergeCell ref="HF16:HH16"/>
    <mergeCell ref="HI16:HL16"/>
    <mergeCell ref="FN13:FO13"/>
    <mergeCell ref="GN13:GP13"/>
    <mergeCell ref="GR13:GT13"/>
    <mergeCell ref="GV13:GX13"/>
    <mergeCell ref="GZ13:HB13"/>
    <mergeCell ref="HD13:HE13"/>
    <mergeCell ref="HF13:HH13"/>
    <mergeCell ref="HI13:HL13"/>
    <mergeCell ref="FL15:FM15"/>
    <mergeCell ref="FN15:FO15"/>
    <mergeCell ref="FP15:FR15"/>
    <mergeCell ref="FS15:FU15"/>
    <mergeCell ref="FV15:FX15"/>
    <mergeCell ref="FY15:GA15"/>
    <mergeCell ref="GB15:GD15"/>
    <mergeCell ref="GE15:GG15"/>
    <mergeCell ref="GH15:GJ15"/>
    <mergeCell ref="GK15:GM15"/>
    <mergeCell ref="GN15:GP15"/>
    <mergeCell ref="GR15:GT15"/>
    <mergeCell ref="GV15:GX15"/>
    <mergeCell ref="GZ15:HB15"/>
    <mergeCell ref="HD15:HE15"/>
    <mergeCell ref="HF15:HH15"/>
    <mergeCell ref="HI15:HL15"/>
    <mergeCell ref="FP9:FU9"/>
    <mergeCell ref="FV9:GA9"/>
    <mergeCell ref="GB9:GG9"/>
    <mergeCell ref="GH9:GM9"/>
    <mergeCell ref="GN9:GU9"/>
    <mergeCell ref="GV9:HC9"/>
    <mergeCell ref="HD9:HH9"/>
    <mergeCell ref="FP10:FR12"/>
    <mergeCell ref="FS10:FU12"/>
    <mergeCell ref="FV10:FX12"/>
    <mergeCell ref="FY10:GA12"/>
    <mergeCell ref="GB10:GD12"/>
    <mergeCell ref="GE10:GG12"/>
    <mergeCell ref="GH10:GJ12"/>
    <mergeCell ref="GK10:GM12"/>
    <mergeCell ref="GN10:GP12"/>
    <mergeCell ref="GQ10:GQ13"/>
    <mergeCell ref="GR10:GT12"/>
    <mergeCell ref="GU10:GU13"/>
    <mergeCell ref="GV10:GX12"/>
    <mergeCell ref="GY10:GY13"/>
    <mergeCell ref="GZ10:HB12"/>
    <mergeCell ref="HC10:HC13"/>
    <mergeCell ref="HD10:HE12"/>
    <mergeCell ref="HF10:HH12"/>
    <mergeCell ref="AQ10:AS12"/>
    <mergeCell ref="AT10:AT13"/>
    <mergeCell ref="AU10:AV12"/>
    <mergeCell ref="AW10:AY12"/>
    <mergeCell ref="AO3:AQ3"/>
    <mergeCell ref="AR3:BC3"/>
    <mergeCell ref="B4:D5"/>
    <mergeCell ref="E4:AJ5"/>
    <mergeCell ref="AL4:AQ5"/>
    <mergeCell ref="AR4:AU5"/>
    <mergeCell ref="AW4:AZ5"/>
    <mergeCell ref="BA4:BB5"/>
    <mergeCell ref="BC4:BC5"/>
    <mergeCell ref="GX3:GZ3"/>
    <mergeCell ref="HA3:HL3"/>
    <mergeCell ref="FK4:FM5"/>
    <mergeCell ref="FN4:GS5"/>
    <mergeCell ref="GU4:GZ5"/>
    <mergeCell ref="HA4:HD5"/>
    <mergeCell ref="HF4:HI5"/>
    <mergeCell ref="HJ4:HK5"/>
    <mergeCell ref="HL4:HL5"/>
    <mergeCell ref="FJ7:HL7"/>
    <mergeCell ref="FJ8:FJ12"/>
    <mergeCell ref="FK8:FK12"/>
    <mergeCell ref="FL8:FM12"/>
    <mergeCell ref="FN8:FO12"/>
    <mergeCell ref="FP8:GA8"/>
    <mergeCell ref="GB8:GM8"/>
    <mergeCell ref="GN8:HC8"/>
    <mergeCell ref="HD8:HH8"/>
    <mergeCell ref="HI8:HL12"/>
    <mergeCell ref="AE10:AG12"/>
    <mergeCell ref="AH10:AH13"/>
    <mergeCell ref="AI10:AK12"/>
    <mergeCell ref="AL10:AL13"/>
    <mergeCell ref="AM10:AO12"/>
    <mergeCell ref="AP10:AP13"/>
    <mergeCell ref="M10:O12"/>
    <mergeCell ref="P10:R12"/>
    <mergeCell ref="S10:U12"/>
    <mergeCell ref="V10:X12"/>
    <mergeCell ref="Y10:AA12"/>
    <mergeCell ref="AB10:AD12"/>
    <mergeCell ref="A7:BC7"/>
    <mergeCell ref="A8:A12"/>
    <mergeCell ref="B8:B12"/>
    <mergeCell ref="C8:D12"/>
    <mergeCell ref="E8:F12"/>
    <mergeCell ref="G8:R8"/>
    <mergeCell ref="S8:AD8"/>
    <mergeCell ref="AE8:AT8"/>
    <mergeCell ref="AU8:AY8"/>
    <mergeCell ref="AZ8:BC12"/>
    <mergeCell ref="G9:L9"/>
    <mergeCell ref="M9:R9"/>
    <mergeCell ref="S9:X9"/>
    <mergeCell ref="Y9:AD9"/>
    <mergeCell ref="AE9:AL9"/>
    <mergeCell ref="AM9:AT9"/>
    <mergeCell ref="AU9:AY9"/>
    <mergeCell ref="G10:I12"/>
    <mergeCell ref="J10:L12"/>
    <mergeCell ref="FL13:FM13"/>
    <mergeCell ref="M16:O16"/>
    <mergeCell ref="P16:R16"/>
    <mergeCell ref="V15:X15"/>
    <mergeCell ref="Y15:AA15"/>
    <mergeCell ref="AB15:AD15"/>
    <mergeCell ref="AU13:AV13"/>
    <mergeCell ref="AW13:AY13"/>
    <mergeCell ref="AZ13:BC13"/>
    <mergeCell ref="C15:D15"/>
    <mergeCell ref="E15:F15"/>
    <mergeCell ref="G15:I15"/>
    <mergeCell ref="J15:L15"/>
    <mergeCell ref="M15:O15"/>
    <mergeCell ref="P15:R15"/>
    <mergeCell ref="S15:U15"/>
    <mergeCell ref="AQ15:AS15"/>
    <mergeCell ref="AU15:AV15"/>
    <mergeCell ref="AW15:AY15"/>
    <mergeCell ref="AZ15:BC15"/>
    <mergeCell ref="AE15:AG15"/>
    <mergeCell ref="AI15:AK15"/>
    <mergeCell ref="AM15:AO15"/>
    <mergeCell ref="C13:D13"/>
    <mergeCell ref="E13:F13"/>
    <mergeCell ref="AE13:AG13"/>
    <mergeCell ref="AI13:AK13"/>
    <mergeCell ref="AM13:AO13"/>
    <mergeCell ref="AQ13:AS13"/>
    <mergeCell ref="AW18:AY18"/>
    <mergeCell ref="AZ18:BC18"/>
    <mergeCell ref="AE18:AG18"/>
    <mergeCell ref="AI18:AK18"/>
    <mergeCell ref="AM16:AO16"/>
    <mergeCell ref="AQ16:AS16"/>
    <mergeCell ref="AU16:AV16"/>
    <mergeCell ref="AW16:AY16"/>
    <mergeCell ref="AZ16:BC16"/>
    <mergeCell ref="C17:D17"/>
    <mergeCell ref="E17:F17"/>
    <mergeCell ref="G17:I17"/>
    <mergeCell ref="J17:L17"/>
    <mergeCell ref="M17:O17"/>
    <mergeCell ref="S16:U16"/>
    <mergeCell ref="V16:X16"/>
    <mergeCell ref="Y16:AA16"/>
    <mergeCell ref="AB16:AD16"/>
    <mergeCell ref="AE16:AG16"/>
    <mergeCell ref="AI16:AK16"/>
    <mergeCell ref="AI17:AK17"/>
    <mergeCell ref="AM17:AO17"/>
    <mergeCell ref="AQ17:AS17"/>
    <mergeCell ref="AU17:AV17"/>
    <mergeCell ref="AW17:AY17"/>
    <mergeCell ref="AZ17:BC17"/>
    <mergeCell ref="P17:R17"/>
    <mergeCell ref="S17:U17"/>
    <mergeCell ref="C16:D16"/>
    <mergeCell ref="E16:F16"/>
    <mergeCell ref="G16:I16"/>
    <mergeCell ref="J16:L16"/>
    <mergeCell ref="S18:U18"/>
    <mergeCell ref="V18:X18"/>
    <mergeCell ref="Y18:AA18"/>
    <mergeCell ref="AB18:AD18"/>
    <mergeCell ref="V17:X17"/>
    <mergeCell ref="Y17:AA17"/>
    <mergeCell ref="AB17:AD17"/>
    <mergeCell ref="AE17:AG17"/>
    <mergeCell ref="AM18:AO18"/>
    <mergeCell ref="AQ18:AS18"/>
    <mergeCell ref="AU18:AV18"/>
    <mergeCell ref="AI19:AK19"/>
    <mergeCell ref="AM19:AO19"/>
    <mergeCell ref="AQ19:AS19"/>
    <mergeCell ref="AU19:AV19"/>
    <mergeCell ref="AI23:AK23"/>
    <mergeCell ref="AM23:AO23"/>
    <mergeCell ref="AQ21:AS21"/>
    <mergeCell ref="AU25:AV25"/>
    <mergeCell ref="AW19:AY19"/>
    <mergeCell ref="AZ19:BC19"/>
    <mergeCell ref="P19:R19"/>
    <mergeCell ref="S19:U19"/>
    <mergeCell ref="V19:X19"/>
    <mergeCell ref="Y19:AA19"/>
    <mergeCell ref="AB19:AD19"/>
    <mergeCell ref="AE19:AG19"/>
    <mergeCell ref="C19:D19"/>
    <mergeCell ref="E19:F19"/>
    <mergeCell ref="G19:I19"/>
    <mergeCell ref="J19:L19"/>
    <mergeCell ref="M19:O19"/>
    <mergeCell ref="C21:D21"/>
    <mergeCell ref="E21:F21"/>
    <mergeCell ref="G21:I21"/>
    <mergeCell ref="J21:L21"/>
    <mergeCell ref="M21:O21"/>
    <mergeCell ref="S20:U20"/>
    <mergeCell ref="V20:X20"/>
    <mergeCell ref="Y20:AA20"/>
    <mergeCell ref="AB20:AD20"/>
    <mergeCell ref="AE20:AG20"/>
    <mergeCell ref="AI20:AK20"/>
    <mergeCell ref="C20:D20"/>
    <mergeCell ref="E20:F20"/>
    <mergeCell ref="G20:I20"/>
    <mergeCell ref="J20:L20"/>
    <mergeCell ref="M20:O20"/>
    <mergeCell ref="P20:R20"/>
    <mergeCell ref="AI21:AK21"/>
    <mergeCell ref="AU21:AV21"/>
    <mergeCell ref="AW21:AY21"/>
    <mergeCell ref="AZ21:BC21"/>
    <mergeCell ref="P21:R21"/>
    <mergeCell ref="AM20:AO20"/>
    <mergeCell ref="AQ20:AS20"/>
    <mergeCell ref="AU20:AV20"/>
    <mergeCell ref="AW20:AY20"/>
    <mergeCell ref="AZ20:BC20"/>
    <mergeCell ref="AM21:AO21"/>
    <mergeCell ref="AW24:AY24"/>
    <mergeCell ref="AZ24:BC24"/>
    <mergeCell ref="AM25:AO25"/>
    <mergeCell ref="AQ23:AS23"/>
    <mergeCell ref="AU23:AV23"/>
    <mergeCell ref="AW23:AY23"/>
    <mergeCell ref="AZ23:BC23"/>
    <mergeCell ref="P23:R23"/>
    <mergeCell ref="S23:U23"/>
    <mergeCell ref="V23:X23"/>
    <mergeCell ref="Y23:AA23"/>
    <mergeCell ref="AB23:AD23"/>
    <mergeCell ref="AE23:AG23"/>
    <mergeCell ref="AM22:AO22"/>
    <mergeCell ref="AQ22:AS22"/>
    <mergeCell ref="AU22:AV22"/>
    <mergeCell ref="AW22:AY22"/>
    <mergeCell ref="AZ22:BC22"/>
    <mergeCell ref="S21:U21"/>
    <mergeCell ref="V21:X21"/>
    <mergeCell ref="Y21:AA21"/>
    <mergeCell ref="AB21:AD21"/>
    <mergeCell ref="AE21:AG21"/>
    <mergeCell ref="C23:D23"/>
    <mergeCell ref="E23:F23"/>
    <mergeCell ref="G23:I23"/>
    <mergeCell ref="J23:L23"/>
    <mergeCell ref="M23:O23"/>
    <mergeCell ref="S26:U26"/>
    <mergeCell ref="V26:X26"/>
    <mergeCell ref="Y26:AA26"/>
    <mergeCell ref="C18:D18"/>
    <mergeCell ref="E18:F18"/>
    <mergeCell ref="G18:I18"/>
    <mergeCell ref="J18:L18"/>
    <mergeCell ref="M18:O18"/>
    <mergeCell ref="P18:R18"/>
    <mergeCell ref="S22:U22"/>
    <mergeCell ref="V22:X22"/>
    <mergeCell ref="Y22:AA22"/>
    <mergeCell ref="AB22:AD22"/>
    <mergeCell ref="AE22:AG22"/>
    <mergeCell ref="AI22:AK22"/>
    <mergeCell ref="C22:D22"/>
    <mergeCell ref="E22:F22"/>
    <mergeCell ref="G22:I22"/>
    <mergeCell ref="J22:L22"/>
    <mergeCell ref="M22:O22"/>
    <mergeCell ref="P22:R22"/>
    <mergeCell ref="AQ25:AS25"/>
    <mergeCell ref="C25:D25"/>
    <mergeCell ref="E25:F25"/>
    <mergeCell ref="G25:I25"/>
    <mergeCell ref="J25:L25"/>
    <mergeCell ref="M25:O25"/>
    <mergeCell ref="AI24:AK24"/>
    <mergeCell ref="C24:D24"/>
    <mergeCell ref="E24:F24"/>
    <mergeCell ref="G24:I24"/>
    <mergeCell ref="J24:L24"/>
    <mergeCell ref="M24:O24"/>
    <mergeCell ref="P24:R24"/>
    <mergeCell ref="AI25:AK25"/>
    <mergeCell ref="AM26:AO26"/>
    <mergeCell ref="AQ26:AS26"/>
    <mergeCell ref="AU26:AV26"/>
    <mergeCell ref="AW26:AY26"/>
    <mergeCell ref="AZ26:BC26"/>
    <mergeCell ref="S24:U24"/>
    <mergeCell ref="V24:X24"/>
    <mergeCell ref="Y24:AA24"/>
    <mergeCell ref="AB24:AD24"/>
    <mergeCell ref="AE24:AG24"/>
    <mergeCell ref="AU28:AV28"/>
    <mergeCell ref="AW28:AY28"/>
    <mergeCell ref="AZ28:BC28"/>
    <mergeCell ref="AM29:AO29"/>
    <mergeCell ref="AB26:AD26"/>
    <mergeCell ref="AE26:AG26"/>
    <mergeCell ref="AI26:AK26"/>
    <mergeCell ref="C26:D26"/>
    <mergeCell ref="E26:F26"/>
    <mergeCell ref="G26:I26"/>
    <mergeCell ref="J26:L26"/>
    <mergeCell ref="M26:O26"/>
    <mergeCell ref="P26:R26"/>
    <mergeCell ref="AW25:AY25"/>
    <mergeCell ref="AZ25:BC25"/>
    <mergeCell ref="P25:R25"/>
    <mergeCell ref="S25:U25"/>
    <mergeCell ref="V25:X25"/>
    <mergeCell ref="Y25:AA25"/>
    <mergeCell ref="AB25:AD25"/>
    <mergeCell ref="AE25:AG25"/>
    <mergeCell ref="AM24:AO24"/>
    <mergeCell ref="AQ24:AS24"/>
    <mergeCell ref="AU24:AV24"/>
    <mergeCell ref="G30:I30"/>
    <mergeCell ref="J30:L30"/>
    <mergeCell ref="M30:O30"/>
    <mergeCell ref="P30:R30"/>
    <mergeCell ref="AQ27:AS27"/>
    <mergeCell ref="AU27:AV27"/>
    <mergeCell ref="AW27:AY27"/>
    <mergeCell ref="AZ27:BC27"/>
    <mergeCell ref="P27:R27"/>
    <mergeCell ref="S27:U27"/>
    <mergeCell ref="V27:X27"/>
    <mergeCell ref="Y27:AA27"/>
    <mergeCell ref="AB27:AD27"/>
    <mergeCell ref="AE27:AG27"/>
    <mergeCell ref="C29:D29"/>
    <mergeCell ref="E29:F29"/>
    <mergeCell ref="G29:I29"/>
    <mergeCell ref="J29:L29"/>
    <mergeCell ref="M29:O29"/>
    <mergeCell ref="S28:U28"/>
    <mergeCell ref="V28:X28"/>
    <mergeCell ref="Y28:AA28"/>
    <mergeCell ref="AB28:AD28"/>
    <mergeCell ref="AE28:AG28"/>
    <mergeCell ref="AI28:AK28"/>
    <mergeCell ref="C28:D28"/>
    <mergeCell ref="E28:F28"/>
    <mergeCell ref="G28:I28"/>
    <mergeCell ref="J28:L28"/>
    <mergeCell ref="M28:O28"/>
    <mergeCell ref="P28:R28"/>
    <mergeCell ref="AI29:AK29"/>
    <mergeCell ref="AI27:AK27"/>
    <mergeCell ref="AM27:AO27"/>
    <mergeCell ref="AU29:AV29"/>
    <mergeCell ref="AW29:AY29"/>
    <mergeCell ref="AZ29:BC29"/>
    <mergeCell ref="P29:R29"/>
    <mergeCell ref="S29:U29"/>
    <mergeCell ref="V29:X29"/>
    <mergeCell ref="Y29:AA29"/>
    <mergeCell ref="AB29:AD29"/>
    <mergeCell ref="AE29:AG29"/>
    <mergeCell ref="AM28:AO28"/>
    <mergeCell ref="AQ28:AS28"/>
    <mergeCell ref="C27:D27"/>
    <mergeCell ref="E27:F27"/>
    <mergeCell ref="G27:I27"/>
    <mergeCell ref="J27:L27"/>
    <mergeCell ref="M27:O27"/>
    <mergeCell ref="C33:D33"/>
    <mergeCell ref="E33:F33"/>
    <mergeCell ref="G33:I33"/>
    <mergeCell ref="J33:L33"/>
    <mergeCell ref="M33:O33"/>
    <mergeCell ref="S32:U32"/>
    <mergeCell ref="V32:X32"/>
    <mergeCell ref="Y32:AA32"/>
    <mergeCell ref="AB32:AD32"/>
    <mergeCell ref="AE32:AG32"/>
    <mergeCell ref="AI32:AK32"/>
    <mergeCell ref="C32:D32"/>
    <mergeCell ref="E32:F32"/>
    <mergeCell ref="G32:I32"/>
    <mergeCell ref="J32:L32"/>
    <mergeCell ref="M32:O32"/>
    <mergeCell ref="P32:R32"/>
    <mergeCell ref="AI33:AK33"/>
    <mergeCell ref="C35:D35"/>
    <mergeCell ref="E35:F35"/>
    <mergeCell ref="G35:I35"/>
    <mergeCell ref="J35:L35"/>
    <mergeCell ref="M35:O35"/>
    <mergeCell ref="AI31:AK31"/>
    <mergeCell ref="AM31:AO31"/>
    <mergeCell ref="AQ29:AS29"/>
    <mergeCell ref="C30:D30"/>
    <mergeCell ref="E30:F30"/>
    <mergeCell ref="AU33:AV33"/>
    <mergeCell ref="AW33:AY33"/>
    <mergeCell ref="AZ33:BC33"/>
    <mergeCell ref="P33:R33"/>
    <mergeCell ref="S33:U33"/>
    <mergeCell ref="V33:X33"/>
    <mergeCell ref="Y33:AA33"/>
    <mergeCell ref="AB33:AD33"/>
    <mergeCell ref="AE33:AG33"/>
    <mergeCell ref="AM32:AO32"/>
    <mergeCell ref="AQ32:AS32"/>
    <mergeCell ref="AU32:AV32"/>
    <mergeCell ref="AW32:AY32"/>
    <mergeCell ref="AZ32:BC32"/>
    <mergeCell ref="AM33:AO33"/>
    <mergeCell ref="AQ31:AS31"/>
    <mergeCell ref="AU31:AV31"/>
    <mergeCell ref="AW31:AY31"/>
    <mergeCell ref="AZ31:BC31"/>
    <mergeCell ref="P31:R31"/>
    <mergeCell ref="S31:U31"/>
    <mergeCell ref="V31:X31"/>
    <mergeCell ref="Y31:AA31"/>
    <mergeCell ref="AB31:AD31"/>
    <mergeCell ref="AE31:AG31"/>
    <mergeCell ref="AM30:AO30"/>
    <mergeCell ref="AQ30:AS30"/>
    <mergeCell ref="AU30:AV30"/>
    <mergeCell ref="AW30:AY30"/>
    <mergeCell ref="AZ30:BC30"/>
    <mergeCell ref="S30:U30"/>
    <mergeCell ref="V30:X30"/>
    <mergeCell ref="Y30:AA30"/>
    <mergeCell ref="AB30:AD30"/>
    <mergeCell ref="AE30:AG30"/>
    <mergeCell ref="AI30:AK30"/>
    <mergeCell ref="C38:D38"/>
    <mergeCell ref="E38:F38"/>
    <mergeCell ref="G38:I38"/>
    <mergeCell ref="J38:L38"/>
    <mergeCell ref="M38:O38"/>
    <mergeCell ref="P38:R38"/>
    <mergeCell ref="AQ35:AS35"/>
    <mergeCell ref="AU35:AV35"/>
    <mergeCell ref="AW35:AY35"/>
    <mergeCell ref="AZ35:BC35"/>
    <mergeCell ref="P35:R35"/>
    <mergeCell ref="S35:U35"/>
    <mergeCell ref="V35:X35"/>
    <mergeCell ref="Y35:AA35"/>
    <mergeCell ref="AB35:AD35"/>
    <mergeCell ref="AE35:AG35"/>
    <mergeCell ref="AM34:AO34"/>
    <mergeCell ref="AQ34:AS34"/>
    <mergeCell ref="AU34:AV34"/>
    <mergeCell ref="AW34:AY34"/>
    <mergeCell ref="AZ34:BC34"/>
    <mergeCell ref="C31:D31"/>
    <mergeCell ref="E31:F31"/>
    <mergeCell ref="G31:I31"/>
    <mergeCell ref="J31:L31"/>
    <mergeCell ref="M31:O31"/>
    <mergeCell ref="S34:U34"/>
    <mergeCell ref="V34:X34"/>
    <mergeCell ref="Y34:AA34"/>
    <mergeCell ref="AB34:AD34"/>
    <mergeCell ref="AE34:AG34"/>
    <mergeCell ref="AI34:AK34"/>
    <mergeCell ref="C34:D34"/>
    <mergeCell ref="E34:F34"/>
    <mergeCell ref="G34:I34"/>
    <mergeCell ref="J34:L34"/>
    <mergeCell ref="M34:O34"/>
    <mergeCell ref="P34:R34"/>
    <mergeCell ref="C37:D37"/>
    <mergeCell ref="E37:F37"/>
    <mergeCell ref="G37:I37"/>
    <mergeCell ref="J37:L37"/>
    <mergeCell ref="M37:O37"/>
    <mergeCell ref="S36:U36"/>
    <mergeCell ref="V36:X36"/>
    <mergeCell ref="Y36:AA36"/>
    <mergeCell ref="AB36:AD36"/>
    <mergeCell ref="AE36:AG36"/>
    <mergeCell ref="AI36:AK36"/>
    <mergeCell ref="C36:D36"/>
    <mergeCell ref="E36:F36"/>
    <mergeCell ref="G36:I36"/>
    <mergeCell ref="J36:L36"/>
    <mergeCell ref="AQ37:AS37"/>
    <mergeCell ref="M36:O36"/>
    <mergeCell ref="P36:R36"/>
    <mergeCell ref="AI37:AK37"/>
    <mergeCell ref="AI35:AK35"/>
    <mergeCell ref="AM35:AO35"/>
    <mergeCell ref="AQ33:AS33"/>
    <mergeCell ref="AU37:AV37"/>
    <mergeCell ref="AW37:AY37"/>
    <mergeCell ref="AZ37:BC37"/>
    <mergeCell ref="P37:R37"/>
    <mergeCell ref="Y41:AA41"/>
    <mergeCell ref="AB41:AD41"/>
    <mergeCell ref="AE41:AG41"/>
    <mergeCell ref="AM40:AO40"/>
    <mergeCell ref="AQ40:AS40"/>
    <mergeCell ref="AU40:AV40"/>
    <mergeCell ref="AW40:AY40"/>
    <mergeCell ref="AZ40:BC40"/>
    <mergeCell ref="AM41:AO41"/>
    <mergeCell ref="AU36:AV36"/>
    <mergeCell ref="AW36:AY36"/>
    <mergeCell ref="AZ36:BC36"/>
    <mergeCell ref="AM37:AO37"/>
    <mergeCell ref="AQ39:AS39"/>
    <mergeCell ref="AU39:AV39"/>
    <mergeCell ref="AW39:AY39"/>
    <mergeCell ref="AZ39:BC39"/>
    <mergeCell ref="P39:R39"/>
    <mergeCell ref="S39:U39"/>
    <mergeCell ref="V39:X39"/>
    <mergeCell ref="Y39:AA39"/>
    <mergeCell ref="AB39:AD39"/>
    <mergeCell ref="AE39:AG39"/>
    <mergeCell ref="AM38:AO38"/>
    <mergeCell ref="AQ38:AS38"/>
    <mergeCell ref="AU38:AV38"/>
    <mergeCell ref="AW38:AY38"/>
    <mergeCell ref="AZ38:BC38"/>
    <mergeCell ref="S38:U38"/>
    <mergeCell ref="V38:X38"/>
    <mergeCell ref="Y38:AA38"/>
    <mergeCell ref="AB38:AD38"/>
    <mergeCell ref="AE38:AG38"/>
    <mergeCell ref="AI38:AK38"/>
    <mergeCell ref="S37:U37"/>
    <mergeCell ref="V37:X37"/>
    <mergeCell ref="Y37:AA37"/>
    <mergeCell ref="AB37:AD37"/>
    <mergeCell ref="AE37:AG37"/>
    <mergeCell ref="AM36:AO36"/>
    <mergeCell ref="AQ36:AS36"/>
    <mergeCell ref="AQ43:AS43"/>
    <mergeCell ref="AU43:AV43"/>
    <mergeCell ref="AW43:AY43"/>
    <mergeCell ref="AZ43:BC43"/>
    <mergeCell ref="P43:R43"/>
    <mergeCell ref="S43:U43"/>
    <mergeCell ref="V43:X43"/>
    <mergeCell ref="Y43:AA43"/>
    <mergeCell ref="AB43:AD43"/>
    <mergeCell ref="AE43:AG43"/>
    <mergeCell ref="AM42:AO42"/>
    <mergeCell ref="AQ42:AS42"/>
    <mergeCell ref="AU42:AV42"/>
    <mergeCell ref="AW42:AY42"/>
    <mergeCell ref="AZ42:BC42"/>
    <mergeCell ref="C39:D39"/>
    <mergeCell ref="E39:F39"/>
    <mergeCell ref="G39:I39"/>
    <mergeCell ref="J39:L39"/>
    <mergeCell ref="M39:O39"/>
    <mergeCell ref="C43:D43"/>
    <mergeCell ref="E43:F43"/>
    <mergeCell ref="G43:I43"/>
    <mergeCell ref="J43:L43"/>
    <mergeCell ref="M43:O43"/>
    <mergeCell ref="S42:U42"/>
    <mergeCell ref="V42:X42"/>
    <mergeCell ref="Y42:AA42"/>
    <mergeCell ref="AB42:AD42"/>
    <mergeCell ref="AE42:AG42"/>
    <mergeCell ref="AI42:AK42"/>
    <mergeCell ref="C42:D42"/>
    <mergeCell ref="E42:F42"/>
    <mergeCell ref="G42:I42"/>
    <mergeCell ref="J42:L42"/>
    <mergeCell ref="M42:O42"/>
    <mergeCell ref="P42:R42"/>
    <mergeCell ref="C41:D41"/>
    <mergeCell ref="E41:F41"/>
    <mergeCell ref="G41:I41"/>
    <mergeCell ref="J41:L41"/>
    <mergeCell ref="M41:O41"/>
    <mergeCell ref="S40:U40"/>
    <mergeCell ref="V40:X40"/>
    <mergeCell ref="Y40:AA40"/>
    <mergeCell ref="AB40:AD40"/>
    <mergeCell ref="AE40:AG40"/>
    <mergeCell ref="AI40:AK40"/>
    <mergeCell ref="C40:D40"/>
    <mergeCell ref="E40:F40"/>
    <mergeCell ref="G40:I40"/>
    <mergeCell ref="J40:L40"/>
    <mergeCell ref="M40:O40"/>
    <mergeCell ref="P40:R40"/>
    <mergeCell ref="AI41:AK41"/>
    <mergeCell ref="AI39:AK39"/>
    <mergeCell ref="AM39:AO39"/>
    <mergeCell ref="AQ41:AS41"/>
    <mergeCell ref="AU41:AV41"/>
    <mergeCell ref="AW41:AY41"/>
    <mergeCell ref="AZ41:BC41"/>
    <mergeCell ref="P41:R41"/>
    <mergeCell ref="S41:U41"/>
    <mergeCell ref="V41:X41"/>
    <mergeCell ref="V45:X45"/>
    <mergeCell ref="Y45:AA45"/>
    <mergeCell ref="AB45:AD45"/>
    <mergeCell ref="AE45:AG45"/>
    <mergeCell ref="AM44:AO44"/>
    <mergeCell ref="AQ44:AS44"/>
    <mergeCell ref="AU44:AV44"/>
    <mergeCell ref="AW44:AY44"/>
    <mergeCell ref="AZ44:BC44"/>
    <mergeCell ref="C45:D45"/>
    <mergeCell ref="E45:F45"/>
    <mergeCell ref="G45:I45"/>
    <mergeCell ref="J45:L45"/>
    <mergeCell ref="M45:O45"/>
    <mergeCell ref="S44:U44"/>
    <mergeCell ref="V44:X44"/>
    <mergeCell ref="Y44:AA44"/>
    <mergeCell ref="AB44:AD44"/>
    <mergeCell ref="AE44:AG44"/>
    <mergeCell ref="AI44:AK44"/>
    <mergeCell ref="C44:D44"/>
    <mergeCell ref="E44:F44"/>
    <mergeCell ref="G44:I44"/>
    <mergeCell ref="J44:L44"/>
    <mergeCell ref="M44:O44"/>
    <mergeCell ref="P44:R44"/>
    <mergeCell ref="AI45:AK45"/>
    <mergeCell ref="AM45:AO45"/>
    <mergeCell ref="AI43:AK43"/>
    <mergeCell ref="AM43:AO43"/>
    <mergeCell ref="CR3:CT3"/>
    <mergeCell ref="CU3:DF3"/>
    <mergeCell ref="BE4:BG5"/>
    <mergeCell ref="BH4:CM5"/>
    <mergeCell ref="CO4:CT5"/>
    <mergeCell ref="CU4:CX5"/>
    <mergeCell ref="CZ4:DC5"/>
    <mergeCell ref="DD4:DE5"/>
    <mergeCell ref="DF4:DF5"/>
    <mergeCell ref="CW10:CW13"/>
    <mergeCell ref="CB16:CD16"/>
    <mergeCell ref="DC13:DF13"/>
    <mergeCell ref="BF15:BG15"/>
    <mergeCell ref="BH15:BI15"/>
    <mergeCell ref="BJ15:BL15"/>
    <mergeCell ref="BM15:BO15"/>
    <mergeCell ref="BP15:BR15"/>
    <mergeCell ref="BS15:BU15"/>
    <mergeCell ref="BV15:BX15"/>
    <mergeCell ref="BY15:CA15"/>
    <mergeCell ref="CB15:CD15"/>
    <mergeCell ref="CE15:CG15"/>
    <mergeCell ref="CH15:CJ15"/>
    <mergeCell ref="CL15:CN15"/>
    <mergeCell ref="CP15:CR15"/>
    <mergeCell ref="CT15:CV15"/>
    <mergeCell ref="CX15:CY15"/>
    <mergeCell ref="CZ15:DB15"/>
    <mergeCell ref="DC15:DF15"/>
    <mergeCell ref="CE16:CG16"/>
    <mergeCell ref="CH16:CJ16"/>
    <mergeCell ref="CL16:CN16"/>
    <mergeCell ref="CP16:CR16"/>
    <mergeCell ref="CT16:CV16"/>
    <mergeCell ref="C50:BC50"/>
    <mergeCell ref="AM46:AT46"/>
    <mergeCell ref="AU46:AV46"/>
    <mergeCell ref="AW46:AY46"/>
    <mergeCell ref="AZ46:BC46"/>
    <mergeCell ref="A47:F47"/>
    <mergeCell ref="G47:AD47"/>
    <mergeCell ref="AE47:AL47"/>
    <mergeCell ref="AM47:AT47"/>
    <mergeCell ref="AU47:BC47"/>
    <mergeCell ref="A46:F46"/>
    <mergeCell ref="G46:L46"/>
    <mergeCell ref="M46:R46"/>
    <mergeCell ref="S46:X46"/>
    <mergeCell ref="Y46:AD46"/>
    <mergeCell ref="AE46:AL46"/>
    <mergeCell ref="AQ45:AS45"/>
    <mergeCell ref="AU45:AV45"/>
    <mergeCell ref="AW45:AY45"/>
    <mergeCell ref="AZ45:BC45"/>
    <mergeCell ref="P45:R45"/>
    <mergeCell ref="S45:U45"/>
    <mergeCell ref="BD7:DF7"/>
    <mergeCell ref="BD8:BD12"/>
    <mergeCell ref="BE8:BE12"/>
    <mergeCell ref="BF8:BG12"/>
    <mergeCell ref="BH8:BI12"/>
    <mergeCell ref="BJ8:BU8"/>
    <mergeCell ref="BV8:CG8"/>
    <mergeCell ref="CH8:CW8"/>
    <mergeCell ref="CX8:DB8"/>
    <mergeCell ref="DC8:DF12"/>
    <mergeCell ref="BJ9:BO9"/>
    <mergeCell ref="BP9:BU9"/>
    <mergeCell ref="BV9:CA9"/>
    <mergeCell ref="CB9:CG9"/>
    <mergeCell ref="CH9:CO9"/>
    <mergeCell ref="CP9:CW9"/>
    <mergeCell ref="CX9:DB9"/>
    <mergeCell ref="BJ10:BL12"/>
    <mergeCell ref="BM10:BO12"/>
    <mergeCell ref="BP10:BR12"/>
    <mergeCell ref="BS10:BU12"/>
    <mergeCell ref="BV10:BX12"/>
    <mergeCell ref="BY10:CA12"/>
    <mergeCell ref="CB10:CD12"/>
    <mergeCell ref="CX10:CY12"/>
    <mergeCell ref="CZ10:DB12"/>
    <mergeCell ref="BF13:BG13"/>
    <mergeCell ref="BH13:BI13"/>
    <mergeCell ref="CH13:CJ13"/>
    <mergeCell ref="CL13:CN13"/>
    <mergeCell ref="CP13:CR13"/>
    <mergeCell ref="CT13:CV13"/>
    <mergeCell ref="CX13:CY13"/>
    <mergeCell ref="CZ13:DB13"/>
    <mergeCell ref="CE10:CG12"/>
    <mergeCell ref="CH10:CJ12"/>
    <mergeCell ref="CK10:CK13"/>
    <mergeCell ref="CL10:CN12"/>
    <mergeCell ref="CO10:CO13"/>
    <mergeCell ref="CP10:CR12"/>
    <mergeCell ref="CS10:CS13"/>
    <mergeCell ref="CT10:CV12"/>
    <mergeCell ref="CX16:CY16"/>
    <mergeCell ref="CZ16:DB16"/>
    <mergeCell ref="DC16:DF16"/>
    <mergeCell ref="BF17:BG17"/>
    <mergeCell ref="BH17:BI17"/>
    <mergeCell ref="BJ17:BL17"/>
    <mergeCell ref="BM17:BO17"/>
    <mergeCell ref="BP17:BR17"/>
    <mergeCell ref="BS17:BU17"/>
    <mergeCell ref="BV17:BX17"/>
    <mergeCell ref="BY17:CA17"/>
    <mergeCell ref="CB17:CD17"/>
    <mergeCell ref="CE17:CG17"/>
    <mergeCell ref="CH17:CJ17"/>
    <mergeCell ref="CL17:CN17"/>
    <mergeCell ref="CP17:CR17"/>
    <mergeCell ref="CT17:CV17"/>
    <mergeCell ref="CX17:CY17"/>
    <mergeCell ref="CZ17:DB17"/>
    <mergeCell ref="BF16:BG16"/>
    <mergeCell ref="BH16:BI16"/>
    <mergeCell ref="BJ16:BL16"/>
    <mergeCell ref="BM16:BO16"/>
    <mergeCell ref="BP16:BR16"/>
    <mergeCell ref="BS16:BU16"/>
    <mergeCell ref="BV16:BX16"/>
    <mergeCell ref="BY16:CA16"/>
    <mergeCell ref="CB19:CD19"/>
    <mergeCell ref="DC17:DF17"/>
    <mergeCell ref="BF18:BG18"/>
    <mergeCell ref="BH18:BI18"/>
    <mergeCell ref="BJ18:BL18"/>
    <mergeCell ref="BM18:BO18"/>
    <mergeCell ref="BP18:BR18"/>
    <mergeCell ref="BS18:BU18"/>
    <mergeCell ref="BV18:BX18"/>
    <mergeCell ref="BY18:CA18"/>
    <mergeCell ref="CB18:CD18"/>
    <mergeCell ref="CE18:CG18"/>
    <mergeCell ref="CH18:CJ18"/>
    <mergeCell ref="CL18:CN18"/>
    <mergeCell ref="CP18:CR18"/>
    <mergeCell ref="CT18:CV18"/>
    <mergeCell ref="CX18:CY18"/>
    <mergeCell ref="CZ18:DB18"/>
    <mergeCell ref="DC18:DF18"/>
    <mergeCell ref="CE19:CG19"/>
    <mergeCell ref="CH19:CJ19"/>
    <mergeCell ref="CL19:CN19"/>
    <mergeCell ref="CP19:CR19"/>
    <mergeCell ref="CT19:CV19"/>
    <mergeCell ref="CX19:CY19"/>
    <mergeCell ref="CZ19:DB19"/>
    <mergeCell ref="DC19:DF19"/>
    <mergeCell ref="BF20:BG20"/>
    <mergeCell ref="BH20:BI20"/>
    <mergeCell ref="BJ20:BL20"/>
    <mergeCell ref="BM20:BO20"/>
    <mergeCell ref="BP20:BR20"/>
    <mergeCell ref="BS20:BU20"/>
    <mergeCell ref="BV20:BX20"/>
    <mergeCell ref="BY20:CA20"/>
    <mergeCell ref="CB20:CD20"/>
    <mergeCell ref="CE20:CG20"/>
    <mergeCell ref="CH20:CJ20"/>
    <mergeCell ref="CL20:CN20"/>
    <mergeCell ref="CP20:CR20"/>
    <mergeCell ref="CT20:CV20"/>
    <mergeCell ref="CX20:CY20"/>
    <mergeCell ref="CZ20:DB20"/>
    <mergeCell ref="BF19:BG19"/>
    <mergeCell ref="BH19:BI19"/>
    <mergeCell ref="BJ19:BL19"/>
    <mergeCell ref="BM19:BO19"/>
    <mergeCell ref="BP19:BR19"/>
    <mergeCell ref="BS19:BU19"/>
    <mergeCell ref="BV19:BX19"/>
    <mergeCell ref="BY19:CA19"/>
    <mergeCell ref="CB22:CD22"/>
    <mergeCell ref="DC20:DF20"/>
    <mergeCell ref="BF21:BG21"/>
    <mergeCell ref="BH21:BI21"/>
    <mergeCell ref="BJ21:BL21"/>
    <mergeCell ref="BM21:BO21"/>
    <mergeCell ref="BP21:BR21"/>
    <mergeCell ref="BS21:BU21"/>
    <mergeCell ref="BV21:BX21"/>
    <mergeCell ref="BY21:CA21"/>
    <mergeCell ref="CB21:CD21"/>
    <mergeCell ref="CE21:CG21"/>
    <mergeCell ref="CH21:CJ21"/>
    <mergeCell ref="CL21:CN21"/>
    <mergeCell ref="CP21:CR21"/>
    <mergeCell ref="CT21:CV21"/>
    <mergeCell ref="CX21:CY21"/>
    <mergeCell ref="CZ21:DB21"/>
    <mergeCell ref="DC21:DF21"/>
    <mergeCell ref="CE22:CG22"/>
    <mergeCell ref="CH22:CJ22"/>
    <mergeCell ref="CL22:CN22"/>
    <mergeCell ref="CP22:CR22"/>
    <mergeCell ref="CT22:CV22"/>
    <mergeCell ref="CX22:CY22"/>
    <mergeCell ref="CZ22:DB22"/>
    <mergeCell ref="DC22:DF22"/>
    <mergeCell ref="BF23:BG23"/>
    <mergeCell ref="BH23:BI23"/>
    <mergeCell ref="BJ23:BL23"/>
    <mergeCell ref="BM23:BO23"/>
    <mergeCell ref="BP23:BR23"/>
    <mergeCell ref="BS23:BU23"/>
    <mergeCell ref="BV23:BX23"/>
    <mergeCell ref="BY23:CA23"/>
    <mergeCell ref="CB23:CD23"/>
    <mergeCell ref="CE23:CG23"/>
    <mergeCell ref="CH23:CJ23"/>
    <mergeCell ref="CL23:CN23"/>
    <mergeCell ref="CP23:CR23"/>
    <mergeCell ref="CT23:CV23"/>
    <mergeCell ref="CX23:CY23"/>
    <mergeCell ref="CZ23:DB23"/>
    <mergeCell ref="BF22:BG22"/>
    <mergeCell ref="BH22:BI22"/>
    <mergeCell ref="BJ22:BL22"/>
    <mergeCell ref="BM22:BO22"/>
    <mergeCell ref="BP22:BR22"/>
    <mergeCell ref="BS22:BU22"/>
    <mergeCell ref="BV22:BX22"/>
    <mergeCell ref="BY22:CA22"/>
    <mergeCell ref="CB25:CD25"/>
    <mergeCell ref="DC23:DF23"/>
    <mergeCell ref="BF24:BG24"/>
    <mergeCell ref="BH24:BI24"/>
    <mergeCell ref="BJ24:BL24"/>
    <mergeCell ref="BM24:BO24"/>
    <mergeCell ref="BP24:BR24"/>
    <mergeCell ref="BS24:BU24"/>
    <mergeCell ref="BV24:BX24"/>
    <mergeCell ref="BY24:CA24"/>
    <mergeCell ref="CB24:CD24"/>
    <mergeCell ref="CE24:CG24"/>
    <mergeCell ref="CH24:CJ24"/>
    <mergeCell ref="CL24:CN24"/>
    <mergeCell ref="CP24:CR24"/>
    <mergeCell ref="CT24:CV24"/>
    <mergeCell ref="CX24:CY24"/>
    <mergeCell ref="CZ24:DB24"/>
    <mergeCell ref="DC24:DF24"/>
    <mergeCell ref="CE25:CG25"/>
    <mergeCell ref="CH25:CJ25"/>
    <mergeCell ref="CL25:CN25"/>
    <mergeCell ref="CP25:CR25"/>
    <mergeCell ref="CT25:CV25"/>
    <mergeCell ref="CX25:CY25"/>
    <mergeCell ref="CZ25:DB25"/>
    <mergeCell ref="DC25:DF25"/>
    <mergeCell ref="BF26:BG26"/>
    <mergeCell ref="BH26:BI26"/>
    <mergeCell ref="BJ26:BL26"/>
    <mergeCell ref="BM26:BO26"/>
    <mergeCell ref="BP26:BR26"/>
    <mergeCell ref="BS26:BU26"/>
    <mergeCell ref="BV26:BX26"/>
    <mergeCell ref="BY26:CA26"/>
    <mergeCell ref="CB26:CD26"/>
    <mergeCell ref="CE26:CG26"/>
    <mergeCell ref="CH26:CJ26"/>
    <mergeCell ref="CL26:CN26"/>
    <mergeCell ref="CP26:CR26"/>
    <mergeCell ref="CT26:CV26"/>
    <mergeCell ref="CX26:CY26"/>
    <mergeCell ref="CZ26:DB26"/>
    <mergeCell ref="BF25:BG25"/>
    <mergeCell ref="BH25:BI25"/>
    <mergeCell ref="BJ25:BL25"/>
    <mergeCell ref="BM25:BO25"/>
    <mergeCell ref="BP25:BR25"/>
    <mergeCell ref="BS25:BU25"/>
    <mergeCell ref="BV25:BX25"/>
    <mergeCell ref="BY25:CA25"/>
    <mergeCell ref="CB28:CD28"/>
    <mergeCell ref="DC26:DF26"/>
    <mergeCell ref="BF27:BG27"/>
    <mergeCell ref="BH27:BI27"/>
    <mergeCell ref="BJ27:BL27"/>
    <mergeCell ref="BM27:BO27"/>
    <mergeCell ref="BP27:BR27"/>
    <mergeCell ref="BS27:BU27"/>
    <mergeCell ref="BV27:BX27"/>
    <mergeCell ref="BY27:CA27"/>
    <mergeCell ref="CB27:CD27"/>
    <mergeCell ref="CE27:CG27"/>
    <mergeCell ref="CH27:CJ27"/>
    <mergeCell ref="CL27:CN27"/>
    <mergeCell ref="CP27:CR27"/>
    <mergeCell ref="CT27:CV27"/>
    <mergeCell ref="CX27:CY27"/>
    <mergeCell ref="CZ27:DB27"/>
    <mergeCell ref="DC27:DF27"/>
    <mergeCell ref="CE28:CG28"/>
    <mergeCell ref="CH28:CJ28"/>
    <mergeCell ref="CL28:CN28"/>
    <mergeCell ref="CP28:CR28"/>
    <mergeCell ref="CT28:CV28"/>
    <mergeCell ref="CX28:CY28"/>
    <mergeCell ref="CZ28:DB28"/>
    <mergeCell ref="DC28:DF28"/>
    <mergeCell ref="BF29:BG29"/>
    <mergeCell ref="BH29:BI29"/>
    <mergeCell ref="BJ29:BL29"/>
    <mergeCell ref="BM29:BO29"/>
    <mergeCell ref="BP29:BR29"/>
    <mergeCell ref="BS29:BU29"/>
    <mergeCell ref="BV29:BX29"/>
    <mergeCell ref="BY29:CA29"/>
    <mergeCell ref="CB29:CD29"/>
    <mergeCell ref="CE29:CG29"/>
    <mergeCell ref="CH29:CJ29"/>
    <mergeCell ref="CL29:CN29"/>
    <mergeCell ref="CP29:CR29"/>
    <mergeCell ref="CT29:CV29"/>
    <mergeCell ref="CX29:CY29"/>
    <mergeCell ref="CZ29:DB29"/>
    <mergeCell ref="BF28:BG28"/>
    <mergeCell ref="BH28:BI28"/>
    <mergeCell ref="BJ28:BL28"/>
    <mergeCell ref="BM28:BO28"/>
    <mergeCell ref="BP28:BR28"/>
    <mergeCell ref="BS28:BU28"/>
    <mergeCell ref="BV28:BX28"/>
    <mergeCell ref="BY28:CA28"/>
    <mergeCell ref="CB31:CD31"/>
    <mergeCell ref="DC29:DF29"/>
    <mergeCell ref="BF30:BG30"/>
    <mergeCell ref="BH30:BI30"/>
    <mergeCell ref="BJ30:BL30"/>
    <mergeCell ref="BM30:BO30"/>
    <mergeCell ref="BP30:BR30"/>
    <mergeCell ref="BS30:BU30"/>
    <mergeCell ref="BV30:BX30"/>
    <mergeCell ref="BY30:CA30"/>
    <mergeCell ref="CB30:CD30"/>
    <mergeCell ref="CE30:CG30"/>
    <mergeCell ref="CH30:CJ30"/>
    <mergeCell ref="CL30:CN30"/>
    <mergeCell ref="CP30:CR30"/>
    <mergeCell ref="CT30:CV30"/>
    <mergeCell ref="CX30:CY30"/>
    <mergeCell ref="CZ30:DB30"/>
    <mergeCell ref="DC30:DF30"/>
    <mergeCell ref="CE31:CG31"/>
    <mergeCell ref="CH31:CJ31"/>
    <mergeCell ref="CL31:CN31"/>
    <mergeCell ref="CP31:CR31"/>
    <mergeCell ref="CT31:CV31"/>
    <mergeCell ref="CX31:CY31"/>
    <mergeCell ref="CZ31:DB31"/>
    <mergeCell ref="DC31:DF31"/>
    <mergeCell ref="BF32:BG32"/>
    <mergeCell ref="BH32:BI32"/>
    <mergeCell ref="BJ32:BL32"/>
    <mergeCell ref="BM32:BO32"/>
    <mergeCell ref="BP32:BR32"/>
    <mergeCell ref="BS32:BU32"/>
    <mergeCell ref="BV32:BX32"/>
    <mergeCell ref="BY32:CA32"/>
    <mergeCell ref="CB32:CD32"/>
    <mergeCell ref="CE32:CG32"/>
    <mergeCell ref="CH32:CJ32"/>
    <mergeCell ref="CL32:CN32"/>
    <mergeCell ref="CP32:CR32"/>
    <mergeCell ref="CT32:CV32"/>
    <mergeCell ref="CX32:CY32"/>
    <mergeCell ref="CZ32:DB32"/>
    <mergeCell ref="BF31:BG31"/>
    <mergeCell ref="BH31:BI31"/>
    <mergeCell ref="BJ31:BL31"/>
    <mergeCell ref="BM31:BO31"/>
    <mergeCell ref="BP31:BR31"/>
    <mergeCell ref="BS31:BU31"/>
    <mergeCell ref="BV31:BX31"/>
    <mergeCell ref="BY31:CA31"/>
    <mergeCell ref="CB34:CD34"/>
    <mergeCell ref="DC32:DF32"/>
    <mergeCell ref="BF33:BG33"/>
    <mergeCell ref="BH33:BI33"/>
    <mergeCell ref="BJ33:BL33"/>
    <mergeCell ref="BM33:BO33"/>
    <mergeCell ref="BP33:BR33"/>
    <mergeCell ref="BS33:BU33"/>
    <mergeCell ref="BV33:BX33"/>
    <mergeCell ref="BY33:CA33"/>
    <mergeCell ref="CB33:CD33"/>
    <mergeCell ref="CE33:CG33"/>
    <mergeCell ref="CH33:CJ33"/>
    <mergeCell ref="CL33:CN33"/>
    <mergeCell ref="CP33:CR33"/>
    <mergeCell ref="CT33:CV33"/>
    <mergeCell ref="CX33:CY33"/>
    <mergeCell ref="CZ33:DB33"/>
    <mergeCell ref="DC33:DF33"/>
    <mergeCell ref="CE34:CG34"/>
    <mergeCell ref="CH34:CJ34"/>
    <mergeCell ref="CL34:CN34"/>
    <mergeCell ref="CP34:CR34"/>
    <mergeCell ref="CT34:CV34"/>
    <mergeCell ref="CX34:CY34"/>
    <mergeCell ref="CZ34:DB34"/>
    <mergeCell ref="DC34:DF34"/>
    <mergeCell ref="BF35:BG35"/>
    <mergeCell ref="BH35:BI35"/>
    <mergeCell ref="BJ35:BL35"/>
    <mergeCell ref="BM35:BO35"/>
    <mergeCell ref="BP35:BR35"/>
    <mergeCell ref="BS35:BU35"/>
    <mergeCell ref="BV35:BX35"/>
    <mergeCell ref="BY35:CA35"/>
    <mergeCell ref="CB35:CD35"/>
    <mergeCell ref="CE35:CG35"/>
    <mergeCell ref="CH35:CJ35"/>
    <mergeCell ref="CL35:CN35"/>
    <mergeCell ref="CP35:CR35"/>
    <mergeCell ref="CT35:CV35"/>
    <mergeCell ref="CX35:CY35"/>
    <mergeCell ref="CZ35:DB35"/>
    <mergeCell ref="BF34:BG34"/>
    <mergeCell ref="BH34:BI34"/>
    <mergeCell ref="BJ34:BL34"/>
    <mergeCell ref="BM34:BO34"/>
    <mergeCell ref="BP34:BR34"/>
    <mergeCell ref="BS34:BU34"/>
    <mergeCell ref="BV34:BX34"/>
    <mergeCell ref="BY34:CA34"/>
    <mergeCell ref="CB37:CD37"/>
    <mergeCell ref="DC35:DF35"/>
    <mergeCell ref="BF36:BG36"/>
    <mergeCell ref="BH36:BI36"/>
    <mergeCell ref="BJ36:BL36"/>
    <mergeCell ref="BM36:BO36"/>
    <mergeCell ref="BP36:BR36"/>
    <mergeCell ref="BS36:BU36"/>
    <mergeCell ref="BV36:BX36"/>
    <mergeCell ref="BY36:CA36"/>
    <mergeCell ref="CB36:CD36"/>
    <mergeCell ref="CE36:CG36"/>
    <mergeCell ref="CH36:CJ36"/>
    <mergeCell ref="CL36:CN36"/>
    <mergeCell ref="CP36:CR36"/>
    <mergeCell ref="CT36:CV36"/>
    <mergeCell ref="CX36:CY36"/>
    <mergeCell ref="CZ36:DB36"/>
    <mergeCell ref="DC36:DF36"/>
    <mergeCell ref="CE37:CG37"/>
    <mergeCell ref="CH37:CJ37"/>
    <mergeCell ref="CL37:CN37"/>
    <mergeCell ref="CP37:CR37"/>
    <mergeCell ref="CT37:CV37"/>
    <mergeCell ref="CX37:CY37"/>
    <mergeCell ref="CZ37:DB37"/>
    <mergeCell ref="DC37:DF37"/>
    <mergeCell ref="BF38:BG38"/>
    <mergeCell ref="BH38:BI38"/>
    <mergeCell ref="BJ38:BL38"/>
    <mergeCell ref="BM38:BO38"/>
    <mergeCell ref="BP38:BR38"/>
    <mergeCell ref="BS38:BU38"/>
    <mergeCell ref="BV38:BX38"/>
    <mergeCell ref="BY38:CA38"/>
    <mergeCell ref="CB38:CD38"/>
    <mergeCell ref="CE38:CG38"/>
    <mergeCell ref="CH38:CJ38"/>
    <mergeCell ref="CL38:CN38"/>
    <mergeCell ref="CP38:CR38"/>
    <mergeCell ref="CT38:CV38"/>
    <mergeCell ref="CX38:CY38"/>
    <mergeCell ref="CZ38:DB38"/>
    <mergeCell ref="BF37:BG37"/>
    <mergeCell ref="BH37:BI37"/>
    <mergeCell ref="BJ37:BL37"/>
    <mergeCell ref="BM37:BO37"/>
    <mergeCell ref="BP37:BR37"/>
    <mergeCell ref="BS37:BU37"/>
    <mergeCell ref="BV37:BX37"/>
    <mergeCell ref="BY37:CA37"/>
    <mergeCell ref="CB40:CD40"/>
    <mergeCell ref="DC38:DF38"/>
    <mergeCell ref="BF39:BG39"/>
    <mergeCell ref="BH39:BI39"/>
    <mergeCell ref="BJ39:BL39"/>
    <mergeCell ref="BM39:BO39"/>
    <mergeCell ref="BP39:BR39"/>
    <mergeCell ref="BS39:BU39"/>
    <mergeCell ref="BV39:BX39"/>
    <mergeCell ref="BY39:CA39"/>
    <mergeCell ref="CB39:CD39"/>
    <mergeCell ref="CE39:CG39"/>
    <mergeCell ref="CH39:CJ39"/>
    <mergeCell ref="CL39:CN39"/>
    <mergeCell ref="CP39:CR39"/>
    <mergeCell ref="CT39:CV39"/>
    <mergeCell ref="CX39:CY39"/>
    <mergeCell ref="CZ39:DB39"/>
    <mergeCell ref="DC39:DF39"/>
    <mergeCell ref="CE40:CG40"/>
    <mergeCell ref="CH40:CJ40"/>
    <mergeCell ref="CL40:CN40"/>
    <mergeCell ref="CP40:CR40"/>
    <mergeCell ref="CT40:CV40"/>
    <mergeCell ref="CX40:CY40"/>
    <mergeCell ref="CZ40:DB40"/>
    <mergeCell ref="DC40:DF40"/>
    <mergeCell ref="BF41:BG41"/>
    <mergeCell ref="BH41:BI41"/>
    <mergeCell ref="BJ41:BL41"/>
    <mergeCell ref="BM41:BO41"/>
    <mergeCell ref="BP41:BR41"/>
    <mergeCell ref="BS41:BU41"/>
    <mergeCell ref="BV41:BX41"/>
    <mergeCell ref="BY41:CA41"/>
    <mergeCell ref="CB41:CD41"/>
    <mergeCell ref="CE41:CG41"/>
    <mergeCell ref="CH41:CJ41"/>
    <mergeCell ref="CL41:CN41"/>
    <mergeCell ref="CP41:CR41"/>
    <mergeCell ref="CT41:CV41"/>
    <mergeCell ref="CX41:CY41"/>
    <mergeCell ref="CZ41:DB41"/>
    <mergeCell ref="BF40:BG40"/>
    <mergeCell ref="BH40:BI40"/>
    <mergeCell ref="BJ40:BL40"/>
    <mergeCell ref="BM40:BO40"/>
    <mergeCell ref="BP40:BR40"/>
    <mergeCell ref="BS40:BU40"/>
    <mergeCell ref="BV40:BX40"/>
    <mergeCell ref="BY40:CA40"/>
    <mergeCell ref="CB43:CD43"/>
    <mergeCell ref="DC41:DF41"/>
    <mergeCell ref="BF42:BG42"/>
    <mergeCell ref="BH42:BI42"/>
    <mergeCell ref="BJ42:BL42"/>
    <mergeCell ref="BM42:BO42"/>
    <mergeCell ref="BP42:BR42"/>
    <mergeCell ref="BS42:BU42"/>
    <mergeCell ref="BV42:BX42"/>
    <mergeCell ref="BY42:CA42"/>
    <mergeCell ref="CB42:CD42"/>
    <mergeCell ref="CE42:CG42"/>
    <mergeCell ref="CH42:CJ42"/>
    <mergeCell ref="CL42:CN42"/>
    <mergeCell ref="CP42:CR42"/>
    <mergeCell ref="CT42:CV42"/>
    <mergeCell ref="CX42:CY42"/>
    <mergeCell ref="CZ42:DB42"/>
    <mergeCell ref="DC42:DF42"/>
    <mergeCell ref="CE43:CG43"/>
    <mergeCell ref="CH43:CJ43"/>
    <mergeCell ref="CL43:CN43"/>
    <mergeCell ref="CP43:CR43"/>
    <mergeCell ref="CT43:CV43"/>
    <mergeCell ref="CX43:CY43"/>
    <mergeCell ref="CZ43:DB43"/>
    <mergeCell ref="DC43:DF43"/>
    <mergeCell ref="BF44:BG44"/>
    <mergeCell ref="BH44:BI44"/>
    <mergeCell ref="BJ44:BL44"/>
    <mergeCell ref="BM44:BO44"/>
    <mergeCell ref="BP44:BR44"/>
    <mergeCell ref="BS44:BU44"/>
    <mergeCell ref="BV44:BX44"/>
    <mergeCell ref="BY44:CA44"/>
    <mergeCell ref="CB44:CD44"/>
    <mergeCell ref="CE44:CG44"/>
    <mergeCell ref="CH44:CJ44"/>
    <mergeCell ref="CL44:CN44"/>
    <mergeCell ref="CP44:CR44"/>
    <mergeCell ref="CT44:CV44"/>
    <mergeCell ref="CX44:CY44"/>
    <mergeCell ref="CZ44:DB44"/>
    <mergeCell ref="BF43:BG43"/>
    <mergeCell ref="BH43:BI43"/>
    <mergeCell ref="BJ43:BL43"/>
    <mergeCell ref="BM43:BO43"/>
    <mergeCell ref="BP43:BR43"/>
    <mergeCell ref="BS43:BU43"/>
    <mergeCell ref="BV43:BX43"/>
    <mergeCell ref="BY43:CA43"/>
    <mergeCell ref="BD46:BI46"/>
    <mergeCell ref="BJ46:BO46"/>
    <mergeCell ref="BP46:BU46"/>
    <mergeCell ref="BV46:CA46"/>
    <mergeCell ref="CB46:CG46"/>
    <mergeCell ref="CH46:CO46"/>
    <mergeCell ref="CP46:CW46"/>
    <mergeCell ref="CX46:CY46"/>
    <mergeCell ref="CZ46:DB46"/>
    <mergeCell ref="DC44:DF44"/>
    <mergeCell ref="BF45:BG45"/>
    <mergeCell ref="BH45:BI45"/>
    <mergeCell ref="BJ45:BL45"/>
    <mergeCell ref="BM45:BO45"/>
    <mergeCell ref="BP45:BR45"/>
    <mergeCell ref="BS45:BU45"/>
    <mergeCell ref="BV45:BX45"/>
    <mergeCell ref="BY45:CA45"/>
    <mergeCell ref="CB45:CD45"/>
    <mergeCell ref="CE45:CG45"/>
    <mergeCell ref="CH45:CJ45"/>
    <mergeCell ref="CL45:CN45"/>
    <mergeCell ref="CP45:CR45"/>
    <mergeCell ref="CT45:CV45"/>
    <mergeCell ref="CX45:CY45"/>
    <mergeCell ref="CZ45:DB45"/>
    <mergeCell ref="DC45:DF45"/>
    <mergeCell ref="EX3:FI3"/>
    <mergeCell ref="DH4:DJ5"/>
    <mergeCell ref="DK4:EP5"/>
    <mergeCell ref="ER4:EW5"/>
    <mergeCell ref="EX4:FA5"/>
    <mergeCell ref="FC4:FF5"/>
    <mergeCell ref="FG4:FH5"/>
    <mergeCell ref="FI4:FI5"/>
    <mergeCell ref="DG7:FI7"/>
    <mergeCell ref="DC46:DF46"/>
    <mergeCell ref="BD47:BI47"/>
    <mergeCell ref="BJ47:CG47"/>
    <mergeCell ref="CH47:CO47"/>
    <mergeCell ref="CP47:CW47"/>
    <mergeCell ref="CX47:DF47"/>
    <mergeCell ref="FC15:FE15"/>
    <mergeCell ref="FF15:FI15"/>
    <mergeCell ref="EV10:EV13"/>
    <mergeCell ref="EW10:EY12"/>
    <mergeCell ref="EE18:EG18"/>
    <mergeCell ref="FF16:FI16"/>
    <mergeCell ref="DI17:DJ17"/>
    <mergeCell ref="DK17:DL17"/>
    <mergeCell ref="DM17:DO17"/>
    <mergeCell ref="DP17:DR17"/>
    <mergeCell ref="DS17:DU17"/>
    <mergeCell ref="DV17:DX17"/>
    <mergeCell ref="DY17:EA17"/>
    <mergeCell ref="EB17:ED17"/>
    <mergeCell ref="EE17:EG17"/>
    <mergeCell ref="EH17:EJ17"/>
    <mergeCell ref="EK17:EM17"/>
    <mergeCell ref="EO17:EQ17"/>
    <mergeCell ref="ES17:EU17"/>
    <mergeCell ref="EW17:EY17"/>
    <mergeCell ref="FA17:FB17"/>
    <mergeCell ref="FC17:FE17"/>
    <mergeCell ref="FF17:FI17"/>
    <mergeCell ref="EB16:ED16"/>
    <mergeCell ref="EE16:EG16"/>
    <mergeCell ref="EH16:EJ16"/>
    <mergeCell ref="EK16:EM16"/>
    <mergeCell ref="EO16:EQ16"/>
    <mergeCell ref="ES16:EU16"/>
    <mergeCell ref="EW16:EY16"/>
    <mergeCell ref="FA16:FB16"/>
    <mergeCell ref="BF50:DF50"/>
    <mergeCell ref="EU3:EW3"/>
    <mergeCell ref="DG8:DG12"/>
    <mergeCell ref="DH8:DH12"/>
    <mergeCell ref="DI8:DJ12"/>
    <mergeCell ref="DK8:DL12"/>
    <mergeCell ref="DM8:DX8"/>
    <mergeCell ref="DY8:EJ8"/>
    <mergeCell ref="EK8:EZ8"/>
    <mergeCell ref="EZ10:EZ13"/>
    <mergeCell ref="DI16:DJ16"/>
    <mergeCell ref="DK16:DL16"/>
    <mergeCell ref="DM16:DO16"/>
    <mergeCell ref="DP16:DR16"/>
    <mergeCell ref="DS16:DU16"/>
    <mergeCell ref="DV16:DX16"/>
    <mergeCell ref="FA10:FB12"/>
    <mergeCell ref="FC10:FE12"/>
    <mergeCell ref="DI13:DJ13"/>
    <mergeCell ref="DK13:DL13"/>
    <mergeCell ref="EK13:EM13"/>
    <mergeCell ref="EO13:EQ13"/>
    <mergeCell ref="ES13:EU13"/>
    <mergeCell ref="EW13:EY13"/>
    <mergeCell ref="FA13:FB13"/>
    <mergeCell ref="FC13:FE13"/>
    <mergeCell ref="FA8:FE8"/>
    <mergeCell ref="FF8:FI12"/>
    <mergeCell ref="DM9:DR9"/>
    <mergeCell ref="DS9:DX9"/>
    <mergeCell ref="DY9:ED9"/>
    <mergeCell ref="EE9:EJ9"/>
    <mergeCell ref="EK9:ER9"/>
    <mergeCell ref="ES9:EZ9"/>
    <mergeCell ref="FA9:FE9"/>
    <mergeCell ref="DM10:DO12"/>
    <mergeCell ref="DP10:DR12"/>
    <mergeCell ref="DS10:DU12"/>
    <mergeCell ref="DV10:DX12"/>
    <mergeCell ref="DY10:EA12"/>
    <mergeCell ref="EB10:ED12"/>
    <mergeCell ref="EE10:EG12"/>
    <mergeCell ref="EH10:EJ12"/>
    <mergeCell ref="EK10:EM12"/>
    <mergeCell ref="EN10:EN13"/>
    <mergeCell ref="EO10:EQ12"/>
    <mergeCell ref="ER10:ER13"/>
    <mergeCell ref="ES10:EU12"/>
    <mergeCell ref="FF13:FI13"/>
    <mergeCell ref="DI15:DJ15"/>
    <mergeCell ref="DK15:DL15"/>
    <mergeCell ref="DM15:DO15"/>
    <mergeCell ref="DP15:DR15"/>
    <mergeCell ref="DS15:DU15"/>
    <mergeCell ref="DV15:DX15"/>
    <mergeCell ref="DY15:EA15"/>
    <mergeCell ref="EB15:ED15"/>
    <mergeCell ref="EE15:EG15"/>
    <mergeCell ref="EH15:EJ15"/>
    <mergeCell ref="EK15:EM15"/>
    <mergeCell ref="EO15:EQ15"/>
    <mergeCell ref="ES15:EU15"/>
    <mergeCell ref="EW15:EY15"/>
    <mergeCell ref="FA15:FB15"/>
    <mergeCell ref="FC16:FE16"/>
    <mergeCell ref="DY16:EA16"/>
    <mergeCell ref="EH18:EJ18"/>
    <mergeCell ref="EK18:EM18"/>
    <mergeCell ref="EO18:EQ18"/>
    <mergeCell ref="ES18:EU18"/>
    <mergeCell ref="EW18:EY18"/>
    <mergeCell ref="FA18:FB18"/>
    <mergeCell ref="FC18:FE18"/>
    <mergeCell ref="FF18:FI18"/>
    <mergeCell ref="DI19:DJ19"/>
    <mergeCell ref="DK19:DL19"/>
    <mergeCell ref="DM19:DO19"/>
    <mergeCell ref="DP19:DR19"/>
    <mergeCell ref="DS19:DU19"/>
    <mergeCell ref="DV19:DX19"/>
    <mergeCell ref="DY19:EA19"/>
    <mergeCell ref="EB19:ED19"/>
    <mergeCell ref="EE19:EG19"/>
    <mergeCell ref="EH19:EJ19"/>
    <mergeCell ref="EK19:EM19"/>
    <mergeCell ref="EO19:EQ19"/>
    <mergeCell ref="ES19:EU19"/>
    <mergeCell ref="EW19:EY19"/>
    <mergeCell ref="FA19:FB19"/>
    <mergeCell ref="FC19:FE19"/>
    <mergeCell ref="DI18:DJ18"/>
    <mergeCell ref="DK18:DL18"/>
    <mergeCell ref="DM18:DO18"/>
    <mergeCell ref="DP18:DR18"/>
    <mergeCell ref="DS18:DU18"/>
    <mergeCell ref="DV18:DX18"/>
    <mergeCell ref="DY18:EA18"/>
    <mergeCell ref="EB18:ED18"/>
    <mergeCell ref="EE21:EG21"/>
    <mergeCell ref="FF19:FI19"/>
    <mergeCell ref="DI20:DJ20"/>
    <mergeCell ref="DK20:DL20"/>
    <mergeCell ref="DM20:DO20"/>
    <mergeCell ref="DP20:DR20"/>
    <mergeCell ref="DS20:DU20"/>
    <mergeCell ref="DV20:DX20"/>
    <mergeCell ref="DY20:EA20"/>
    <mergeCell ref="EB20:ED20"/>
    <mergeCell ref="EE20:EG20"/>
    <mergeCell ref="EH20:EJ20"/>
    <mergeCell ref="EK20:EM20"/>
    <mergeCell ref="EO20:EQ20"/>
    <mergeCell ref="ES20:EU20"/>
    <mergeCell ref="EW20:EY20"/>
    <mergeCell ref="FA20:FB20"/>
    <mergeCell ref="FC20:FE20"/>
    <mergeCell ref="FF20:FI20"/>
    <mergeCell ref="EH21:EJ21"/>
    <mergeCell ref="EK21:EM21"/>
    <mergeCell ref="EO21:EQ21"/>
    <mergeCell ref="ES21:EU21"/>
    <mergeCell ref="EW21:EY21"/>
    <mergeCell ref="FA21:FB21"/>
    <mergeCell ref="FC21:FE21"/>
    <mergeCell ref="FF21:FI21"/>
    <mergeCell ref="DI22:DJ22"/>
    <mergeCell ref="DK22:DL22"/>
    <mergeCell ref="DM22:DO22"/>
    <mergeCell ref="DP22:DR22"/>
    <mergeCell ref="DS22:DU22"/>
    <mergeCell ref="DV22:DX22"/>
    <mergeCell ref="DY22:EA22"/>
    <mergeCell ref="EB22:ED22"/>
    <mergeCell ref="EE22:EG22"/>
    <mergeCell ref="EH22:EJ22"/>
    <mergeCell ref="EK22:EM22"/>
    <mergeCell ref="EO22:EQ22"/>
    <mergeCell ref="ES22:EU22"/>
    <mergeCell ref="EW22:EY22"/>
    <mergeCell ref="FA22:FB22"/>
    <mergeCell ref="FC22:FE22"/>
    <mergeCell ref="DI21:DJ21"/>
    <mergeCell ref="DK21:DL21"/>
    <mergeCell ref="DM21:DO21"/>
    <mergeCell ref="DP21:DR21"/>
    <mergeCell ref="DS21:DU21"/>
    <mergeCell ref="DV21:DX21"/>
    <mergeCell ref="DY21:EA21"/>
    <mergeCell ref="EB21:ED21"/>
    <mergeCell ref="EE24:EG24"/>
    <mergeCell ref="FF22:FI22"/>
    <mergeCell ref="DI23:DJ23"/>
    <mergeCell ref="DK23:DL23"/>
    <mergeCell ref="DM23:DO23"/>
    <mergeCell ref="DP23:DR23"/>
    <mergeCell ref="DS23:DU23"/>
    <mergeCell ref="DV23:DX23"/>
    <mergeCell ref="DY23:EA23"/>
    <mergeCell ref="EB23:ED23"/>
    <mergeCell ref="EE23:EG23"/>
    <mergeCell ref="EH23:EJ23"/>
    <mergeCell ref="EK23:EM23"/>
    <mergeCell ref="EO23:EQ23"/>
    <mergeCell ref="ES23:EU23"/>
    <mergeCell ref="EW23:EY23"/>
    <mergeCell ref="FA23:FB23"/>
    <mergeCell ref="FC23:FE23"/>
    <mergeCell ref="FF23:FI23"/>
    <mergeCell ref="EH24:EJ24"/>
    <mergeCell ref="EK24:EM24"/>
    <mergeCell ref="EO24:EQ24"/>
    <mergeCell ref="ES24:EU24"/>
    <mergeCell ref="EW24:EY24"/>
    <mergeCell ref="FA24:FB24"/>
    <mergeCell ref="FC24:FE24"/>
    <mergeCell ref="FF24:FI24"/>
    <mergeCell ref="DI25:DJ25"/>
    <mergeCell ref="DK25:DL25"/>
    <mergeCell ref="DM25:DO25"/>
    <mergeCell ref="DP25:DR25"/>
    <mergeCell ref="DS25:DU25"/>
    <mergeCell ref="DV25:DX25"/>
    <mergeCell ref="DY25:EA25"/>
    <mergeCell ref="EB25:ED25"/>
    <mergeCell ref="EE25:EG25"/>
    <mergeCell ref="EH25:EJ25"/>
    <mergeCell ref="EK25:EM25"/>
    <mergeCell ref="EO25:EQ25"/>
    <mergeCell ref="ES25:EU25"/>
    <mergeCell ref="EW25:EY25"/>
    <mergeCell ref="FA25:FB25"/>
    <mergeCell ref="FC25:FE25"/>
    <mergeCell ref="DI24:DJ24"/>
    <mergeCell ref="DK24:DL24"/>
    <mergeCell ref="DM24:DO24"/>
    <mergeCell ref="DP24:DR24"/>
    <mergeCell ref="DS24:DU24"/>
    <mergeCell ref="DV24:DX24"/>
    <mergeCell ref="DY24:EA24"/>
    <mergeCell ref="EB24:ED24"/>
    <mergeCell ref="EE27:EG27"/>
    <mergeCell ref="FF25:FI25"/>
    <mergeCell ref="DI26:DJ26"/>
    <mergeCell ref="DK26:DL26"/>
    <mergeCell ref="DM26:DO26"/>
    <mergeCell ref="DP26:DR26"/>
    <mergeCell ref="DS26:DU26"/>
    <mergeCell ref="DV26:DX26"/>
    <mergeCell ref="DY26:EA26"/>
    <mergeCell ref="EB26:ED26"/>
    <mergeCell ref="EE26:EG26"/>
    <mergeCell ref="EH26:EJ26"/>
    <mergeCell ref="EK26:EM26"/>
    <mergeCell ref="EO26:EQ26"/>
    <mergeCell ref="ES26:EU26"/>
    <mergeCell ref="EW26:EY26"/>
    <mergeCell ref="FA26:FB26"/>
    <mergeCell ref="FC26:FE26"/>
    <mergeCell ref="FF26:FI26"/>
    <mergeCell ref="EH27:EJ27"/>
    <mergeCell ref="EK27:EM27"/>
    <mergeCell ref="EO27:EQ27"/>
    <mergeCell ref="ES27:EU27"/>
    <mergeCell ref="EW27:EY27"/>
    <mergeCell ref="FA27:FB27"/>
    <mergeCell ref="FC27:FE27"/>
    <mergeCell ref="FF27:FI27"/>
    <mergeCell ref="DI28:DJ28"/>
    <mergeCell ref="DK28:DL28"/>
    <mergeCell ref="DM28:DO28"/>
    <mergeCell ref="DP28:DR28"/>
    <mergeCell ref="DS28:DU28"/>
    <mergeCell ref="DV28:DX28"/>
    <mergeCell ref="DY28:EA28"/>
    <mergeCell ref="EB28:ED28"/>
    <mergeCell ref="EE28:EG28"/>
    <mergeCell ref="EH28:EJ28"/>
    <mergeCell ref="EK28:EM28"/>
    <mergeCell ref="EO28:EQ28"/>
    <mergeCell ref="ES28:EU28"/>
    <mergeCell ref="EW28:EY28"/>
    <mergeCell ref="FA28:FB28"/>
    <mergeCell ref="FC28:FE28"/>
    <mergeCell ref="DI27:DJ27"/>
    <mergeCell ref="DK27:DL27"/>
    <mergeCell ref="DM27:DO27"/>
    <mergeCell ref="DP27:DR27"/>
    <mergeCell ref="DS27:DU27"/>
    <mergeCell ref="DV27:DX27"/>
    <mergeCell ref="DY27:EA27"/>
    <mergeCell ref="EB27:ED27"/>
    <mergeCell ref="EE30:EG30"/>
    <mergeCell ref="FF28:FI28"/>
    <mergeCell ref="DI29:DJ29"/>
    <mergeCell ref="DK29:DL29"/>
    <mergeCell ref="DM29:DO29"/>
    <mergeCell ref="DP29:DR29"/>
    <mergeCell ref="DS29:DU29"/>
    <mergeCell ref="DV29:DX29"/>
    <mergeCell ref="DY29:EA29"/>
    <mergeCell ref="EB29:ED29"/>
    <mergeCell ref="EE29:EG29"/>
    <mergeCell ref="EH29:EJ29"/>
    <mergeCell ref="EK29:EM29"/>
    <mergeCell ref="EO29:EQ29"/>
    <mergeCell ref="ES29:EU29"/>
    <mergeCell ref="EW29:EY29"/>
    <mergeCell ref="FA29:FB29"/>
    <mergeCell ref="FC29:FE29"/>
    <mergeCell ref="FF29:FI29"/>
    <mergeCell ref="EH30:EJ30"/>
    <mergeCell ref="EK30:EM30"/>
    <mergeCell ref="EO30:EQ30"/>
    <mergeCell ref="ES30:EU30"/>
    <mergeCell ref="EW30:EY30"/>
    <mergeCell ref="FA30:FB30"/>
    <mergeCell ref="FC30:FE30"/>
    <mergeCell ref="FF30:FI30"/>
    <mergeCell ref="DI31:DJ31"/>
    <mergeCell ref="DK31:DL31"/>
    <mergeCell ref="DM31:DO31"/>
    <mergeCell ref="DP31:DR31"/>
    <mergeCell ref="DS31:DU31"/>
    <mergeCell ref="DV31:DX31"/>
    <mergeCell ref="DY31:EA31"/>
    <mergeCell ref="EB31:ED31"/>
    <mergeCell ref="EE31:EG31"/>
    <mergeCell ref="EH31:EJ31"/>
    <mergeCell ref="EK31:EM31"/>
    <mergeCell ref="EO31:EQ31"/>
    <mergeCell ref="ES31:EU31"/>
    <mergeCell ref="EW31:EY31"/>
    <mergeCell ref="FA31:FB31"/>
    <mergeCell ref="FC31:FE31"/>
    <mergeCell ref="DI30:DJ30"/>
    <mergeCell ref="DK30:DL30"/>
    <mergeCell ref="DM30:DO30"/>
    <mergeCell ref="DP30:DR30"/>
    <mergeCell ref="DS30:DU30"/>
    <mergeCell ref="DV30:DX30"/>
    <mergeCell ref="DY30:EA30"/>
    <mergeCell ref="EB30:ED30"/>
    <mergeCell ref="EE33:EG33"/>
    <mergeCell ref="FF31:FI31"/>
    <mergeCell ref="DI32:DJ32"/>
    <mergeCell ref="DK32:DL32"/>
    <mergeCell ref="DM32:DO32"/>
    <mergeCell ref="DP32:DR32"/>
    <mergeCell ref="DS32:DU32"/>
    <mergeCell ref="DV32:DX32"/>
    <mergeCell ref="DY32:EA32"/>
    <mergeCell ref="EB32:ED32"/>
    <mergeCell ref="EE32:EG32"/>
    <mergeCell ref="EH32:EJ32"/>
    <mergeCell ref="EK32:EM32"/>
    <mergeCell ref="EO32:EQ32"/>
    <mergeCell ref="ES32:EU32"/>
    <mergeCell ref="EW32:EY32"/>
    <mergeCell ref="FA32:FB32"/>
    <mergeCell ref="FC32:FE32"/>
    <mergeCell ref="FF32:FI32"/>
    <mergeCell ref="EH33:EJ33"/>
    <mergeCell ref="EK33:EM33"/>
    <mergeCell ref="EO33:EQ33"/>
    <mergeCell ref="ES33:EU33"/>
    <mergeCell ref="EW33:EY33"/>
    <mergeCell ref="FA33:FB33"/>
    <mergeCell ref="FC33:FE33"/>
    <mergeCell ref="FF33:FI33"/>
    <mergeCell ref="DI34:DJ34"/>
    <mergeCell ref="DK34:DL34"/>
    <mergeCell ref="DM34:DO34"/>
    <mergeCell ref="DP34:DR34"/>
    <mergeCell ref="DS34:DU34"/>
    <mergeCell ref="DV34:DX34"/>
    <mergeCell ref="DY34:EA34"/>
    <mergeCell ref="EB34:ED34"/>
    <mergeCell ref="EE34:EG34"/>
    <mergeCell ref="EH34:EJ34"/>
    <mergeCell ref="EK34:EM34"/>
    <mergeCell ref="EO34:EQ34"/>
    <mergeCell ref="ES34:EU34"/>
    <mergeCell ref="EW34:EY34"/>
    <mergeCell ref="FA34:FB34"/>
    <mergeCell ref="FC34:FE34"/>
    <mergeCell ref="DI33:DJ33"/>
    <mergeCell ref="DK33:DL33"/>
    <mergeCell ref="DM33:DO33"/>
    <mergeCell ref="DP33:DR33"/>
    <mergeCell ref="DS33:DU33"/>
    <mergeCell ref="DV33:DX33"/>
    <mergeCell ref="DY33:EA33"/>
    <mergeCell ref="EB33:ED33"/>
    <mergeCell ref="EE36:EG36"/>
    <mergeCell ref="FF34:FI34"/>
    <mergeCell ref="DI35:DJ35"/>
    <mergeCell ref="DK35:DL35"/>
    <mergeCell ref="DM35:DO35"/>
    <mergeCell ref="DP35:DR35"/>
    <mergeCell ref="DS35:DU35"/>
    <mergeCell ref="DV35:DX35"/>
    <mergeCell ref="DY35:EA35"/>
    <mergeCell ref="EB35:ED35"/>
    <mergeCell ref="EE35:EG35"/>
    <mergeCell ref="EH35:EJ35"/>
    <mergeCell ref="EK35:EM35"/>
    <mergeCell ref="EO35:EQ35"/>
    <mergeCell ref="ES35:EU35"/>
    <mergeCell ref="EW35:EY35"/>
    <mergeCell ref="FA35:FB35"/>
    <mergeCell ref="FC35:FE35"/>
    <mergeCell ref="FF35:FI35"/>
    <mergeCell ref="EH36:EJ36"/>
    <mergeCell ref="EK36:EM36"/>
    <mergeCell ref="EO36:EQ36"/>
    <mergeCell ref="ES36:EU36"/>
    <mergeCell ref="EW36:EY36"/>
    <mergeCell ref="FA36:FB36"/>
    <mergeCell ref="FC36:FE36"/>
    <mergeCell ref="FF36:FI36"/>
    <mergeCell ref="DI37:DJ37"/>
    <mergeCell ref="DK37:DL37"/>
    <mergeCell ref="DM37:DO37"/>
    <mergeCell ref="DP37:DR37"/>
    <mergeCell ref="DS37:DU37"/>
    <mergeCell ref="DV37:DX37"/>
    <mergeCell ref="DY37:EA37"/>
    <mergeCell ref="EB37:ED37"/>
    <mergeCell ref="EE37:EG37"/>
    <mergeCell ref="EH37:EJ37"/>
    <mergeCell ref="EK37:EM37"/>
    <mergeCell ref="EO37:EQ37"/>
    <mergeCell ref="ES37:EU37"/>
    <mergeCell ref="EW37:EY37"/>
    <mergeCell ref="FA37:FB37"/>
    <mergeCell ref="FC37:FE37"/>
    <mergeCell ref="DI36:DJ36"/>
    <mergeCell ref="DK36:DL36"/>
    <mergeCell ref="DM36:DO36"/>
    <mergeCell ref="DP36:DR36"/>
    <mergeCell ref="DS36:DU36"/>
    <mergeCell ref="DV36:DX36"/>
    <mergeCell ref="DY36:EA36"/>
    <mergeCell ref="EB36:ED36"/>
    <mergeCell ref="EE39:EG39"/>
    <mergeCell ref="FF37:FI37"/>
    <mergeCell ref="DI38:DJ38"/>
    <mergeCell ref="DK38:DL38"/>
    <mergeCell ref="DM38:DO38"/>
    <mergeCell ref="DP38:DR38"/>
    <mergeCell ref="DS38:DU38"/>
    <mergeCell ref="DV38:DX38"/>
    <mergeCell ref="DY38:EA38"/>
    <mergeCell ref="EB38:ED38"/>
    <mergeCell ref="EE38:EG38"/>
    <mergeCell ref="EH38:EJ38"/>
    <mergeCell ref="EK38:EM38"/>
    <mergeCell ref="EO38:EQ38"/>
    <mergeCell ref="ES38:EU38"/>
    <mergeCell ref="EW38:EY38"/>
    <mergeCell ref="FA38:FB38"/>
    <mergeCell ref="FC38:FE38"/>
    <mergeCell ref="FF38:FI38"/>
    <mergeCell ref="EH39:EJ39"/>
    <mergeCell ref="EK39:EM39"/>
    <mergeCell ref="EO39:EQ39"/>
    <mergeCell ref="ES39:EU39"/>
    <mergeCell ref="EW39:EY39"/>
    <mergeCell ref="FA39:FB39"/>
    <mergeCell ref="FC39:FE39"/>
    <mergeCell ref="FF39:FI39"/>
    <mergeCell ref="DI40:DJ40"/>
    <mergeCell ref="DK40:DL40"/>
    <mergeCell ref="DM40:DO40"/>
    <mergeCell ref="DP40:DR40"/>
    <mergeCell ref="DS40:DU40"/>
    <mergeCell ref="DV40:DX40"/>
    <mergeCell ref="DY40:EA40"/>
    <mergeCell ref="EB40:ED40"/>
    <mergeCell ref="EE40:EG40"/>
    <mergeCell ref="EH40:EJ40"/>
    <mergeCell ref="EK40:EM40"/>
    <mergeCell ref="EO40:EQ40"/>
    <mergeCell ref="ES40:EU40"/>
    <mergeCell ref="EW40:EY40"/>
    <mergeCell ref="FA40:FB40"/>
    <mergeCell ref="FC40:FE40"/>
    <mergeCell ref="DI39:DJ39"/>
    <mergeCell ref="DK39:DL39"/>
    <mergeCell ref="DM39:DO39"/>
    <mergeCell ref="DP39:DR39"/>
    <mergeCell ref="DS39:DU39"/>
    <mergeCell ref="DV39:DX39"/>
    <mergeCell ref="DY39:EA39"/>
    <mergeCell ref="EB39:ED39"/>
    <mergeCell ref="EE42:EG42"/>
    <mergeCell ref="FF40:FI40"/>
    <mergeCell ref="DI41:DJ41"/>
    <mergeCell ref="DK41:DL41"/>
    <mergeCell ref="DM41:DO41"/>
    <mergeCell ref="DP41:DR41"/>
    <mergeCell ref="DS41:DU41"/>
    <mergeCell ref="DV41:DX41"/>
    <mergeCell ref="DY41:EA41"/>
    <mergeCell ref="EB41:ED41"/>
    <mergeCell ref="EE41:EG41"/>
    <mergeCell ref="EH41:EJ41"/>
    <mergeCell ref="EK41:EM41"/>
    <mergeCell ref="EO41:EQ41"/>
    <mergeCell ref="ES41:EU41"/>
    <mergeCell ref="EW41:EY41"/>
    <mergeCell ref="FA41:FB41"/>
    <mergeCell ref="FC41:FE41"/>
    <mergeCell ref="FF41:FI41"/>
    <mergeCell ref="EH42:EJ42"/>
    <mergeCell ref="EK42:EM42"/>
    <mergeCell ref="EO42:EQ42"/>
    <mergeCell ref="ES42:EU42"/>
    <mergeCell ref="EW42:EY42"/>
    <mergeCell ref="FA42:FB42"/>
    <mergeCell ref="FC42:FE42"/>
    <mergeCell ref="FF42:FI42"/>
    <mergeCell ref="DI43:DJ43"/>
    <mergeCell ref="DK43:DL43"/>
    <mergeCell ref="DM43:DO43"/>
    <mergeCell ref="DP43:DR43"/>
    <mergeCell ref="DS43:DU43"/>
    <mergeCell ref="DV43:DX43"/>
    <mergeCell ref="DY43:EA43"/>
    <mergeCell ref="EB43:ED43"/>
    <mergeCell ref="EE43:EG43"/>
    <mergeCell ref="EH43:EJ43"/>
    <mergeCell ref="EK43:EM43"/>
    <mergeCell ref="EO43:EQ43"/>
    <mergeCell ref="ES43:EU43"/>
    <mergeCell ref="EW43:EY43"/>
    <mergeCell ref="FA43:FB43"/>
    <mergeCell ref="FC43:FE43"/>
    <mergeCell ref="DI42:DJ42"/>
    <mergeCell ref="DK42:DL42"/>
    <mergeCell ref="DM42:DO42"/>
    <mergeCell ref="DP42:DR42"/>
    <mergeCell ref="DS42:DU42"/>
    <mergeCell ref="DV42:DX42"/>
    <mergeCell ref="DY42:EA42"/>
    <mergeCell ref="EB42:ED42"/>
    <mergeCell ref="EB45:ED45"/>
    <mergeCell ref="EE45:EG45"/>
    <mergeCell ref="FF43:FI43"/>
    <mergeCell ref="DI44:DJ44"/>
    <mergeCell ref="DK44:DL44"/>
    <mergeCell ref="DM44:DO44"/>
    <mergeCell ref="DP44:DR44"/>
    <mergeCell ref="DS44:DU44"/>
    <mergeCell ref="DV44:DX44"/>
    <mergeCell ref="DY44:EA44"/>
    <mergeCell ref="EB44:ED44"/>
    <mergeCell ref="EE44:EG44"/>
    <mergeCell ref="EH44:EJ44"/>
    <mergeCell ref="EK44:EM44"/>
    <mergeCell ref="EO44:EQ44"/>
    <mergeCell ref="ES44:EU44"/>
    <mergeCell ref="EW44:EY44"/>
    <mergeCell ref="FA44:FB44"/>
    <mergeCell ref="FC44:FE44"/>
    <mergeCell ref="FF44:FI44"/>
    <mergeCell ref="DG47:DL47"/>
    <mergeCell ref="DM47:EJ47"/>
    <mergeCell ref="EK47:ER47"/>
    <mergeCell ref="ES47:EZ47"/>
    <mergeCell ref="FA47:FI47"/>
    <mergeCell ref="DI50:FI50"/>
    <mergeCell ref="EH45:EJ45"/>
    <mergeCell ref="EK45:EM45"/>
    <mergeCell ref="EO45:EQ45"/>
    <mergeCell ref="ES45:EU45"/>
    <mergeCell ref="EW45:EY45"/>
    <mergeCell ref="FA45:FB45"/>
    <mergeCell ref="FC45:FE45"/>
    <mergeCell ref="FF45:FI45"/>
    <mergeCell ref="DG46:DL46"/>
    <mergeCell ref="DM46:DR46"/>
    <mergeCell ref="DS46:DX46"/>
    <mergeCell ref="DY46:ED46"/>
    <mergeCell ref="EE46:EJ46"/>
    <mergeCell ref="EK46:ER46"/>
    <mergeCell ref="ES46:EZ46"/>
    <mergeCell ref="FA46:FB46"/>
    <mergeCell ref="FC46:FE46"/>
    <mergeCell ref="FF46:FI46"/>
    <mergeCell ref="DI45:DJ45"/>
    <mergeCell ref="DK45:DL45"/>
    <mergeCell ref="DM45:DO45"/>
    <mergeCell ref="DP45:DR45"/>
    <mergeCell ref="DS45:DU45"/>
    <mergeCell ref="DV45:DX45"/>
    <mergeCell ref="DY45:EA45"/>
    <mergeCell ref="AQW3:AQY3"/>
    <mergeCell ref="AQZ3:ARK3"/>
    <mergeCell ref="ASZ3:ATB3"/>
    <mergeCell ref="ATC3:ATN3"/>
    <mergeCell ref="AVC3:AVE3"/>
    <mergeCell ref="AVF3:AVQ3"/>
    <mergeCell ref="AXF3:AXH3"/>
    <mergeCell ref="AXI3:AXT3"/>
    <mergeCell ref="AZI3:AZK3"/>
    <mergeCell ref="AZL3:AZW3"/>
    <mergeCell ref="BBL3:BBN3"/>
    <mergeCell ref="BBO3:BBZ3"/>
    <mergeCell ref="BDO3:BDQ3"/>
    <mergeCell ref="BDR3:BEC3"/>
    <mergeCell ref="BFR3:BFT3"/>
    <mergeCell ref="BFU3:BGF3"/>
    <mergeCell ref="BHU3:BHW3"/>
    <mergeCell ref="BHX3:BII3"/>
    <mergeCell ref="BJX3:BJZ3"/>
    <mergeCell ref="BKA3:BKL3"/>
    <mergeCell ref="BMA3:BMC3"/>
    <mergeCell ref="BMD3:BMO3"/>
    <mergeCell ref="BOD3:BOF3"/>
    <mergeCell ref="BOG3:BOR3"/>
    <mergeCell ref="BQG3:BQI3"/>
    <mergeCell ref="BQJ3:BQU3"/>
    <mergeCell ref="BSJ3:BSL3"/>
    <mergeCell ref="BSM3:BSX3"/>
    <mergeCell ref="BUM3:BUO3"/>
    <mergeCell ref="BUP3:BVA3"/>
    <mergeCell ref="BWP3:BWR3"/>
    <mergeCell ref="BWS3:BXD3"/>
    <mergeCell ref="BYS3:BYU3"/>
    <mergeCell ref="BYV3:BZG3"/>
    <mergeCell ref="CAV3:CAX3"/>
    <mergeCell ref="CAY3:CBJ3"/>
    <mergeCell ref="CCY3:CDA3"/>
    <mergeCell ref="CDB3:CDM3"/>
    <mergeCell ref="APJ4:APL5"/>
    <mergeCell ref="APM4:AQR5"/>
    <mergeCell ref="AQT4:AQY5"/>
    <mergeCell ref="AQZ4:ARC5"/>
    <mergeCell ref="ARE4:ARH5"/>
    <mergeCell ref="ARI4:ARJ5"/>
    <mergeCell ref="ARK4:ARK5"/>
    <mergeCell ref="ARM4:ARO5"/>
    <mergeCell ref="ARP4:ASU5"/>
    <mergeCell ref="ASW4:ATB5"/>
    <mergeCell ref="ATC4:ATF5"/>
    <mergeCell ref="ATH4:ATK5"/>
    <mergeCell ref="ATL4:ATM5"/>
    <mergeCell ref="ATN4:ATN5"/>
    <mergeCell ref="ATP4:ATR5"/>
    <mergeCell ref="ATS4:AUX5"/>
    <mergeCell ref="AUZ4:AVE5"/>
    <mergeCell ref="AVF4:AVI5"/>
    <mergeCell ref="AVK4:AVN5"/>
    <mergeCell ref="AVO4:AVP5"/>
    <mergeCell ref="AVQ4:AVQ5"/>
    <mergeCell ref="AVS4:AVU5"/>
    <mergeCell ref="AVV4:AXA5"/>
    <mergeCell ref="AXC4:AXH5"/>
    <mergeCell ref="AXI4:AXL5"/>
    <mergeCell ref="AXN4:AXQ5"/>
    <mergeCell ref="AXR4:AXS5"/>
    <mergeCell ref="AXT4:AXT5"/>
    <mergeCell ref="AXV4:AXX5"/>
    <mergeCell ref="AXY4:AZD5"/>
    <mergeCell ref="AZF4:AZK5"/>
    <mergeCell ref="AZL4:AZO5"/>
    <mergeCell ref="AZQ4:AZT5"/>
    <mergeCell ref="AZU4:AZV5"/>
    <mergeCell ref="AZW4:AZW5"/>
    <mergeCell ref="AZY4:BAA5"/>
    <mergeCell ref="BAB4:BBG5"/>
    <mergeCell ref="BBI4:BBN5"/>
    <mergeCell ref="BBO4:BBR5"/>
    <mergeCell ref="BBT4:BBW5"/>
    <mergeCell ref="BBX4:BBY5"/>
    <mergeCell ref="BBZ4:BBZ5"/>
    <mergeCell ref="BCB4:BCD5"/>
    <mergeCell ref="BCE4:BDJ5"/>
    <mergeCell ref="BDL4:BDQ5"/>
    <mergeCell ref="BDR4:BDU5"/>
    <mergeCell ref="BDW4:BDZ5"/>
    <mergeCell ref="BEA4:BEB5"/>
    <mergeCell ref="BEC4:BEC5"/>
    <mergeCell ref="BEE4:BEG5"/>
    <mergeCell ref="BEH4:BFM5"/>
    <mergeCell ref="BFO4:BFT5"/>
    <mergeCell ref="BFU4:BFX5"/>
    <mergeCell ref="BFZ4:BGC5"/>
    <mergeCell ref="BGD4:BGE5"/>
    <mergeCell ref="BGF4:BGF5"/>
    <mergeCell ref="BGH4:BGJ5"/>
    <mergeCell ref="BGK4:BHP5"/>
    <mergeCell ref="BHR4:BHW5"/>
    <mergeCell ref="BUP4:BUS5"/>
    <mergeCell ref="BUU4:BUX5"/>
    <mergeCell ref="BUY4:BUZ5"/>
    <mergeCell ref="BVA4:BVA5"/>
    <mergeCell ref="BVC4:BVE5"/>
    <mergeCell ref="BVF4:BWK5"/>
    <mergeCell ref="BWM4:BWR5"/>
    <mergeCell ref="BWS4:BWV5"/>
    <mergeCell ref="BWX4:BXA5"/>
    <mergeCell ref="BXB4:BXC5"/>
    <mergeCell ref="BXD4:BXD5"/>
    <mergeCell ref="BXF4:BXH5"/>
    <mergeCell ref="BXI4:BYN5"/>
    <mergeCell ref="BYP4:BYU5"/>
    <mergeCell ref="BYV4:BYY5"/>
    <mergeCell ref="BZA4:BZD5"/>
    <mergeCell ref="BZE4:BZF5"/>
    <mergeCell ref="BZG4:BZG5"/>
    <mergeCell ref="BZI4:BZK5"/>
    <mergeCell ref="BZL4:CAQ5"/>
    <mergeCell ref="CAS4:CAX5"/>
    <mergeCell ref="CAY4:CBB5"/>
    <mergeCell ref="CBD4:CBG5"/>
    <mergeCell ref="CBH4:CBI5"/>
    <mergeCell ref="BHX4:BIA5"/>
    <mergeCell ref="BIC4:BIF5"/>
    <mergeCell ref="BIG4:BIH5"/>
    <mergeCell ref="BII4:BII5"/>
    <mergeCell ref="BIK4:BIM5"/>
    <mergeCell ref="BIN4:BJS5"/>
    <mergeCell ref="BJU4:BJZ5"/>
    <mergeCell ref="BKA4:BKD5"/>
    <mergeCell ref="BKF4:BKI5"/>
    <mergeCell ref="BKJ4:BKK5"/>
    <mergeCell ref="BKL4:BKL5"/>
    <mergeCell ref="BKN4:BKP5"/>
    <mergeCell ref="BKQ4:BLV5"/>
    <mergeCell ref="BLX4:BMC5"/>
    <mergeCell ref="BMD4:BMG5"/>
    <mergeCell ref="BMI4:BML5"/>
    <mergeCell ref="BMM4:BMN5"/>
    <mergeCell ref="BMO4:BMO5"/>
    <mergeCell ref="BMQ4:BMS5"/>
    <mergeCell ref="BMT4:BNY5"/>
    <mergeCell ref="BOA4:BOF5"/>
    <mergeCell ref="BOG4:BOJ5"/>
    <mergeCell ref="BOL4:BOO5"/>
    <mergeCell ref="BOP4:BOQ5"/>
    <mergeCell ref="BOR4:BOR5"/>
    <mergeCell ref="BOT4:BOV5"/>
    <mergeCell ref="BOW4:BQB5"/>
    <mergeCell ref="BQD4:BQI5"/>
    <mergeCell ref="BQJ4:BQM5"/>
    <mergeCell ref="BQO4:BQR5"/>
    <mergeCell ref="BQS4:BQT5"/>
    <mergeCell ref="BQU4:BQU5"/>
    <mergeCell ref="BQW4:BQY5"/>
    <mergeCell ref="ARR8:ASC8"/>
    <mergeCell ref="ASD8:ASO8"/>
    <mergeCell ref="ASP8:ATE8"/>
    <mergeCell ref="ATF8:ATJ8"/>
    <mergeCell ref="ATK8:ATN12"/>
    <mergeCell ref="ATO8:ATO12"/>
    <mergeCell ref="ATP8:ATP12"/>
    <mergeCell ref="ATQ8:ATR12"/>
    <mergeCell ref="ATS8:ATT12"/>
    <mergeCell ref="ATU8:AUF8"/>
    <mergeCell ref="AUG8:AUR8"/>
    <mergeCell ref="AUS8:AVH8"/>
    <mergeCell ref="AVI8:AVM8"/>
    <mergeCell ref="AVN8:AVQ12"/>
    <mergeCell ref="AVR8:AVR12"/>
    <mergeCell ref="AVS8:AVS12"/>
    <mergeCell ref="AVT8:AVU12"/>
    <mergeCell ref="AVV8:AVW12"/>
    <mergeCell ref="AVX8:AWI8"/>
    <mergeCell ref="AWJ8:AWU8"/>
    <mergeCell ref="AWV8:AXK8"/>
    <mergeCell ref="AXL8:AXP8"/>
    <mergeCell ref="AXQ8:AXT12"/>
    <mergeCell ref="AXU8:AXU12"/>
    <mergeCell ref="BQZ4:BSE5"/>
    <mergeCell ref="BSG4:BSL5"/>
    <mergeCell ref="BSM4:BSP5"/>
    <mergeCell ref="BSR4:BSU5"/>
    <mergeCell ref="BSV4:BSW5"/>
    <mergeCell ref="BSX4:BSX5"/>
    <mergeCell ref="BSZ4:BTB5"/>
    <mergeCell ref="BTC4:BUH5"/>
    <mergeCell ref="BUJ4:BUO5"/>
    <mergeCell ref="BDH10:BDH13"/>
    <mergeCell ref="BDI10:BDK12"/>
    <mergeCell ref="BDL10:BDL13"/>
    <mergeCell ref="BDM10:BDO12"/>
    <mergeCell ref="BDP10:BDP13"/>
    <mergeCell ref="BDQ10:BDS12"/>
    <mergeCell ref="BDT10:BDT13"/>
    <mergeCell ref="BDU10:BDV12"/>
    <mergeCell ref="BDW10:BDY12"/>
    <mergeCell ref="BEJ10:BEL12"/>
    <mergeCell ref="BEM10:BEO12"/>
    <mergeCell ref="BEP10:BER12"/>
    <mergeCell ref="BES10:BEU12"/>
    <mergeCell ref="BEV10:BEX12"/>
    <mergeCell ref="BEY10:BFA12"/>
    <mergeCell ref="BFB10:BFD12"/>
    <mergeCell ref="BFE10:BFG12"/>
    <mergeCell ref="BFH10:BFJ12"/>
    <mergeCell ref="BFK10:BFK13"/>
    <mergeCell ref="BFL10:BFN12"/>
    <mergeCell ref="BFO10:BFO13"/>
    <mergeCell ref="BFP10:BFR12"/>
    <mergeCell ref="BFS10:BFS13"/>
    <mergeCell ref="BFT10:BFV12"/>
    <mergeCell ref="BJV13:BJX13"/>
    <mergeCell ref="BJZ13:BKB13"/>
    <mergeCell ref="BBB8:BBQ8"/>
    <mergeCell ref="BBR8:BBV8"/>
    <mergeCell ref="BBW8:BBZ12"/>
    <mergeCell ref="BCA8:BCA12"/>
    <mergeCell ref="BCB8:BCB12"/>
    <mergeCell ref="CBJ4:CBJ5"/>
    <mergeCell ref="CBL4:CBN5"/>
    <mergeCell ref="CBO4:CCT5"/>
    <mergeCell ref="CCV4:CDA5"/>
    <mergeCell ref="CDB4:CDE5"/>
    <mergeCell ref="CDG4:CDJ5"/>
    <mergeCell ref="CDK4:CDL5"/>
    <mergeCell ref="CDM4:CDM5"/>
    <mergeCell ref="API7:ARK7"/>
    <mergeCell ref="ARL7:ATN7"/>
    <mergeCell ref="ATO7:AVQ7"/>
    <mergeCell ref="AVR7:AXT7"/>
    <mergeCell ref="AXU7:AZW7"/>
    <mergeCell ref="AZX7:BBZ7"/>
    <mergeCell ref="BCA7:BEC7"/>
    <mergeCell ref="BED7:BGF7"/>
    <mergeCell ref="BGG7:BII7"/>
    <mergeCell ref="BIJ7:BKL7"/>
    <mergeCell ref="BKM7:BMO7"/>
    <mergeCell ref="BMP7:BOR7"/>
    <mergeCell ref="BOS7:BQU7"/>
    <mergeCell ref="BQV7:BSX7"/>
    <mergeCell ref="BSY7:BVA7"/>
    <mergeCell ref="BVB7:BXD7"/>
    <mergeCell ref="BXE7:BZG7"/>
    <mergeCell ref="BZH7:CBJ7"/>
    <mergeCell ref="CBK7:CDM7"/>
    <mergeCell ref="API8:API12"/>
    <mergeCell ref="APJ8:APJ12"/>
    <mergeCell ref="APK8:APL12"/>
    <mergeCell ref="APM8:APN12"/>
    <mergeCell ref="APO8:APZ8"/>
    <mergeCell ref="AQA8:AQL8"/>
    <mergeCell ref="AQM8:ARB8"/>
    <mergeCell ref="ARC8:ARG8"/>
    <mergeCell ref="ARH8:ARK12"/>
    <mergeCell ref="ARL8:ARL12"/>
    <mergeCell ref="ARM8:ARM12"/>
    <mergeCell ref="ARN8:ARO12"/>
    <mergeCell ref="ARP8:ARQ12"/>
    <mergeCell ref="BIA10:BIB12"/>
    <mergeCell ref="BIC10:BIE12"/>
    <mergeCell ref="BIP10:BIR12"/>
    <mergeCell ref="BIS10:BIU12"/>
    <mergeCell ref="BIV10:BIX12"/>
    <mergeCell ref="BIY10:BJA12"/>
    <mergeCell ref="BJB10:BJD12"/>
    <mergeCell ref="BJE10:BJG12"/>
    <mergeCell ref="BJH10:BJJ12"/>
    <mergeCell ref="BJK10:BJM12"/>
    <mergeCell ref="BJN10:BJP12"/>
    <mergeCell ref="BJQ10:BJQ13"/>
    <mergeCell ref="BJR10:BJT12"/>
    <mergeCell ref="BJU10:BJU13"/>
    <mergeCell ref="BJV10:BJX12"/>
    <mergeCell ref="BJY10:BJY13"/>
    <mergeCell ref="BKO13:BKP13"/>
    <mergeCell ref="BKQ13:BKR13"/>
    <mergeCell ref="BLQ13:BLS13"/>
    <mergeCell ref="BIF13:BII13"/>
    <mergeCell ref="BIL13:BIM13"/>
    <mergeCell ref="BIN13:BIO13"/>
    <mergeCell ref="BJN13:BJP13"/>
    <mergeCell ref="BJR13:BJT13"/>
    <mergeCell ref="BCC8:BCD12"/>
    <mergeCell ref="BCE8:BCF12"/>
    <mergeCell ref="BCG8:BCR8"/>
    <mergeCell ref="BCS8:BDD8"/>
    <mergeCell ref="BDE8:BDT8"/>
    <mergeCell ref="BDU8:BDY8"/>
    <mergeCell ref="BDZ8:BEC12"/>
    <mergeCell ref="BED8:BED12"/>
    <mergeCell ref="BEE8:BEE12"/>
    <mergeCell ref="BEF8:BEG12"/>
    <mergeCell ref="BEH8:BEI12"/>
    <mergeCell ref="BEJ8:BEU8"/>
    <mergeCell ref="BEV8:BFG8"/>
    <mergeCell ref="BFH8:BFW8"/>
    <mergeCell ref="BBB10:BBD12"/>
    <mergeCell ref="BBE10:BBE13"/>
    <mergeCell ref="BBF10:BBH12"/>
    <mergeCell ref="BBI10:BBI13"/>
    <mergeCell ref="BBJ10:BBL12"/>
    <mergeCell ref="BBM10:BBM13"/>
    <mergeCell ref="BBN10:BBP12"/>
    <mergeCell ref="BBQ10:BBQ13"/>
    <mergeCell ref="BBR10:BBS12"/>
    <mergeCell ref="BBT10:BBV12"/>
    <mergeCell ref="BCG10:BCI12"/>
    <mergeCell ref="BCJ10:BCL12"/>
    <mergeCell ref="BCM10:BCO12"/>
    <mergeCell ref="BCP10:BCR12"/>
    <mergeCell ref="BCS10:BCU12"/>
    <mergeCell ref="BCV10:BCX12"/>
    <mergeCell ref="BCY10:BDA12"/>
    <mergeCell ref="BDB10:BDD12"/>
    <mergeCell ref="BDE10:BDG12"/>
    <mergeCell ref="BNT8:BOI8"/>
    <mergeCell ref="BOJ8:BON8"/>
    <mergeCell ref="BOO8:BOR12"/>
    <mergeCell ref="BOS8:BOS12"/>
    <mergeCell ref="BOT8:BOT12"/>
    <mergeCell ref="BOU8:BOV12"/>
    <mergeCell ref="BOW8:BOX12"/>
    <mergeCell ref="BOY8:BPJ8"/>
    <mergeCell ref="BPK8:BPV8"/>
    <mergeCell ref="BPW8:BQL8"/>
    <mergeCell ref="BQM8:BQQ8"/>
    <mergeCell ref="BQR8:BQU12"/>
    <mergeCell ref="BQV8:BQV12"/>
    <mergeCell ref="BQW8:BQW12"/>
    <mergeCell ref="BQX8:BQY12"/>
    <mergeCell ref="BQZ8:BRA12"/>
    <mergeCell ref="BRB8:BRM8"/>
    <mergeCell ref="BRN8:BRY8"/>
    <mergeCell ref="BRZ8:BSO8"/>
    <mergeCell ref="BSP8:BST8"/>
    <mergeCell ref="BSU8:BSX12"/>
    <mergeCell ref="BSY8:BSY12"/>
    <mergeCell ref="BSZ8:BSZ12"/>
    <mergeCell ref="BTA8:BTB12"/>
    <mergeCell ref="BTC8:BTD12"/>
    <mergeCell ref="BTE8:BTP8"/>
    <mergeCell ref="BTQ8:BUB8"/>
    <mergeCell ref="BUC8:BUR8"/>
    <mergeCell ref="BUS8:BUW8"/>
    <mergeCell ref="BUX8:BVA12"/>
    <mergeCell ref="BVB8:BVB12"/>
    <mergeCell ref="BMV9:BNA9"/>
    <mergeCell ref="BNB9:BNG9"/>
    <mergeCell ref="BNH9:BNM9"/>
    <mergeCell ref="BNN9:BNS9"/>
    <mergeCell ref="BNT9:BOA9"/>
    <mergeCell ref="BOB9:BOI9"/>
    <mergeCell ref="BOJ9:BON9"/>
    <mergeCell ref="BOY9:BPD9"/>
    <mergeCell ref="BPE9:BPJ9"/>
    <mergeCell ref="BPK9:BPP9"/>
    <mergeCell ref="BPQ9:BPV9"/>
    <mergeCell ref="BPW9:BQD9"/>
    <mergeCell ref="BQE9:BQL9"/>
    <mergeCell ref="BQM9:BQQ9"/>
    <mergeCell ref="BRB9:BRG9"/>
    <mergeCell ref="BRH9:BRM9"/>
    <mergeCell ref="BRN9:BRS9"/>
    <mergeCell ref="BRT9:BRY9"/>
    <mergeCell ref="BRZ9:BSG9"/>
    <mergeCell ref="BSH9:BSO9"/>
    <mergeCell ref="BSP9:BST9"/>
    <mergeCell ref="BTE9:BTJ9"/>
    <mergeCell ref="BTK9:BTP9"/>
    <mergeCell ref="BTQ9:BTV9"/>
    <mergeCell ref="BTW9:BUB9"/>
    <mergeCell ref="BUC9:BUJ9"/>
    <mergeCell ref="BUK9:BUR9"/>
    <mergeCell ref="BUS9:BUW9"/>
    <mergeCell ref="BOA10:BOA13"/>
    <mergeCell ref="BOB10:BOD12"/>
    <mergeCell ref="BOE10:BOE13"/>
    <mergeCell ref="BPK10:BPM12"/>
    <mergeCell ref="BPN10:BPP12"/>
    <mergeCell ref="BWF8:BWU8"/>
    <mergeCell ref="BWV8:BWZ8"/>
    <mergeCell ref="BXA8:BXD12"/>
    <mergeCell ref="BXE8:BXE12"/>
    <mergeCell ref="BXF8:BXF12"/>
    <mergeCell ref="BXG8:BXH12"/>
    <mergeCell ref="BXI8:BXJ12"/>
    <mergeCell ref="BXK8:BXV8"/>
    <mergeCell ref="BXW8:BYH8"/>
    <mergeCell ref="BYI8:BYX8"/>
    <mergeCell ref="BYY8:BZC8"/>
    <mergeCell ref="BZD8:BZG12"/>
    <mergeCell ref="BZH8:BZH12"/>
    <mergeCell ref="BZI8:BZI12"/>
    <mergeCell ref="BZJ8:BZK12"/>
    <mergeCell ref="BZL8:BZM12"/>
    <mergeCell ref="BZN8:BZY8"/>
    <mergeCell ref="BZZ8:CAK8"/>
    <mergeCell ref="CAL8:CBA8"/>
    <mergeCell ref="CBB8:CBF8"/>
    <mergeCell ref="CBG8:CBJ12"/>
    <mergeCell ref="CBK8:CBK12"/>
    <mergeCell ref="CBL8:CBL12"/>
    <mergeCell ref="CBM8:CBN12"/>
    <mergeCell ref="CBO8:CBP12"/>
    <mergeCell ref="CBQ8:CCB8"/>
    <mergeCell ref="CCC8:CCN8"/>
    <mergeCell ref="CCO8:CDD8"/>
    <mergeCell ref="BVH9:BVM9"/>
    <mergeCell ref="BVN9:BVS9"/>
    <mergeCell ref="BVT9:BVY9"/>
    <mergeCell ref="BVZ9:BWE9"/>
    <mergeCell ref="BWF9:BWM9"/>
    <mergeCell ref="BWN9:BWU9"/>
    <mergeCell ref="BWV9:BWZ9"/>
    <mergeCell ref="BXK9:BXP9"/>
    <mergeCell ref="BXQ9:BXV9"/>
    <mergeCell ref="BXW9:BYB9"/>
    <mergeCell ref="BYC9:BYH9"/>
    <mergeCell ref="BYI9:BYP9"/>
    <mergeCell ref="BYQ9:BYX9"/>
    <mergeCell ref="BYY9:BZC9"/>
    <mergeCell ref="BZN9:BZS9"/>
    <mergeCell ref="BZT9:BZY9"/>
    <mergeCell ref="BZZ9:CAE9"/>
    <mergeCell ref="CAF9:CAK9"/>
    <mergeCell ref="CAL9:CAS9"/>
    <mergeCell ref="CAT9:CBA9"/>
    <mergeCell ref="CBB9:CBF9"/>
    <mergeCell ref="CBQ9:CBV9"/>
    <mergeCell ref="CBW9:CCB9"/>
    <mergeCell ref="CCC9:CCH9"/>
    <mergeCell ref="CCI9:CCN9"/>
    <mergeCell ref="CCO9:CCV9"/>
    <mergeCell ref="CCW9:CDD9"/>
    <mergeCell ref="BWF10:BWH12"/>
    <mergeCell ref="BWI10:BWI13"/>
    <mergeCell ref="BWJ10:BWL12"/>
    <mergeCell ref="BWM10:BWM13"/>
    <mergeCell ref="BXW10:BXY12"/>
    <mergeCell ref="BXZ10:BYB12"/>
    <mergeCell ref="BYC10:BYE12"/>
    <mergeCell ref="BYF10:BYH12"/>
    <mergeCell ref="BYI10:BYK12"/>
    <mergeCell ref="CDE8:CDI8"/>
    <mergeCell ref="CDJ8:CDM12"/>
    <mergeCell ref="APO9:APT9"/>
    <mergeCell ref="APU9:APZ9"/>
    <mergeCell ref="AQA9:AQF9"/>
    <mergeCell ref="AQG9:AQL9"/>
    <mergeCell ref="AQM9:AQT9"/>
    <mergeCell ref="AQU9:ARB9"/>
    <mergeCell ref="ARC9:ARG9"/>
    <mergeCell ref="ARR9:ARW9"/>
    <mergeCell ref="ARX9:ASC9"/>
    <mergeCell ref="ASD9:ASI9"/>
    <mergeCell ref="ASJ9:ASO9"/>
    <mergeCell ref="ASP9:ASW9"/>
    <mergeCell ref="ASX9:ATE9"/>
    <mergeCell ref="ATF9:ATJ9"/>
    <mergeCell ref="ATU9:ATZ9"/>
    <mergeCell ref="AUA9:AUF9"/>
    <mergeCell ref="AUG9:AUL9"/>
    <mergeCell ref="AUM9:AUR9"/>
    <mergeCell ref="AUS9:AUZ9"/>
    <mergeCell ref="AVA9:AVH9"/>
    <mergeCell ref="AVI9:AVM9"/>
    <mergeCell ref="AVX9:AWC9"/>
    <mergeCell ref="AWD9:AWI9"/>
    <mergeCell ref="AWJ9:AWO9"/>
    <mergeCell ref="AWP9:AWU9"/>
    <mergeCell ref="AWV9:AXC9"/>
    <mergeCell ref="AXD9:AXK9"/>
    <mergeCell ref="AXL9:AXP9"/>
    <mergeCell ref="AYA9:AYF9"/>
    <mergeCell ref="AYG9:AYL9"/>
    <mergeCell ref="AYM9:AYR9"/>
    <mergeCell ref="AYS9:AYX9"/>
    <mergeCell ref="AYY9:AZF9"/>
    <mergeCell ref="AZG9:AZN9"/>
    <mergeCell ref="AZO9:AZS9"/>
    <mergeCell ref="BAD9:BAI9"/>
    <mergeCell ref="BAJ9:BAO9"/>
    <mergeCell ref="BAP9:BAU9"/>
    <mergeCell ref="BAV9:BBA9"/>
    <mergeCell ref="BBB9:BBI9"/>
    <mergeCell ref="BBJ9:BBQ9"/>
    <mergeCell ref="BBR9:BBV9"/>
    <mergeCell ref="BCG9:BCL9"/>
    <mergeCell ref="BCM9:BCR9"/>
    <mergeCell ref="BCS9:BCX9"/>
    <mergeCell ref="BCY9:BDD9"/>
    <mergeCell ref="BDE9:BDL9"/>
    <mergeCell ref="BDM9:BDT9"/>
    <mergeCell ref="BDU9:BDY9"/>
    <mergeCell ref="BEJ9:BEO9"/>
    <mergeCell ref="BEP9:BEU9"/>
    <mergeCell ref="BEV9:BFA9"/>
    <mergeCell ref="BFB9:BFG9"/>
    <mergeCell ref="BFH9:BFO9"/>
    <mergeCell ref="BFP9:BFW9"/>
    <mergeCell ref="BFX9:BGB9"/>
    <mergeCell ref="BGM9:BGR9"/>
    <mergeCell ref="BGS9:BGX9"/>
    <mergeCell ref="BGY9:BHD9"/>
    <mergeCell ref="BHE9:BHJ9"/>
    <mergeCell ref="BHK9:BHR9"/>
    <mergeCell ref="BHS9:BHZ9"/>
    <mergeCell ref="CDE9:CDI9"/>
    <mergeCell ref="APO10:APQ12"/>
    <mergeCell ref="APR10:APT12"/>
    <mergeCell ref="APU10:APW12"/>
    <mergeCell ref="APX10:APZ12"/>
    <mergeCell ref="AQA10:AQC12"/>
    <mergeCell ref="AQD10:AQF12"/>
    <mergeCell ref="AQG10:AQI12"/>
    <mergeCell ref="AQJ10:AQL12"/>
    <mergeCell ref="AQM10:AQO12"/>
    <mergeCell ref="AQP10:AQP13"/>
    <mergeCell ref="AQQ10:AQS12"/>
    <mergeCell ref="AQT10:AQT13"/>
    <mergeCell ref="AQU10:AQW12"/>
    <mergeCell ref="AQX10:AQX13"/>
    <mergeCell ref="AQY10:ARA12"/>
    <mergeCell ref="ARB10:ARB13"/>
    <mergeCell ref="ARC10:ARD12"/>
    <mergeCell ref="ARE10:ARG12"/>
    <mergeCell ref="ARR10:ART12"/>
    <mergeCell ref="ARU10:ARW12"/>
    <mergeCell ref="ARX10:ARZ12"/>
    <mergeCell ref="ASA10:ASC12"/>
    <mergeCell ref="ASD10:ASF12"/>
    <mergeCell ref="ASG10:ASI12"/>
    <mergeCell ref="ASJ10:ASL12"/>
    <mergeCell ref="ASM10:ASO12"/>
    <mergeCell ref="ASP10:ASR12"/>
    <mergeCell ref="ASS10:ASS13"/>
    <mergeCell ref="AST10:ASV12"/>
    <mergeCell ref="ASW10:ASW13"/>
    <mergeCell ref="ASX10:ASZ12"/>
    <mergeCell ref="ATA10:ATA13"/>
    <mergeCell ref="ATB10:ATD12"/>
    <mergeCell ref="ATE10:ATE13"/>
    <mergeCell ref="ATF10:ATG12"/>
    <mergeCell ref="ATH10:ATJ12"/>
    <mergeCell ref="ATU10:ATW12"/>
    <mergeCell ref="ATX10:ATZ12"/>
    <mergeCell ref="AUA10:AUC12"/>
    <mergeCell ref="AUD10:AUF12"/>
    <mergeCell ref="AUG10:AUI12"/>
    <mergeCell ref="AUJ10:AUL12"/>
    <mergeCell ref="AUM10:AUO12"/>
    <mergeCell ref="AUP10:AUR12"/>
    <mergeCell ref="AUS10:AUU12"/>
    <mergeCell ref="AUV10:AUV13"/>
    <mergeCell ref="AUW10:AUY12"/>
    <mergeCell ref="AUZ10:AUZ13"/>
    <mergeCell ref="AVA10:AVC12"/>
    <mergeCell ref="AVD10:AVD13"/>
    <mergeCell ref="AVE10:AVG12"/>
    <mergeCell ref="AVH10:AVH13"/>
    <mergeCell ref="AVI10:AVJ12"/>
    <mergeCell ref="AVK10:AVM12"/>
    <mergeCell ref="AVX10:AVZ12"/>
    <mergeCell ref="AWA10:AWC12"/>
    <mergeCell ref="AWD10:AWF12"/>
    <mergeCell ref="AWG10:AWI12"/>
    <mergeCell ref="AWJ10:AWL12"/>
    <mergeCell ref="AWM10:AWO12"/>
    <mergeCell ref="AWP10:AWR12"/>
    <mergeCell ref="AWS10:AWU12"/>
    <mergeCell ref="AWV10:AWX12"/>
    <mergeCell ref="AXK10:AXK13"/>
    <mergeCell ref="AXL10:AXM12"/>
    <mergeCell ref="AXN10:AXP12"/>
    <mergeCell ref="AYA10:AYC12"/>
    <mergeCell ref="AYD10:AYF12"/>
    <mergeCell ref="AYG10:AYI12"/>
    <mergeCell ref="AYJ10:AYL12"/>
    <mergeCell ref="AYM10:AYO12"/>
    <mergeCell ref="AYP10:AYR12"/>
    <mergeCell ref="AYS10:AYU12"/>
    <mergeCell ref="AYV10:AYX12"/>
    <mergeCell ref="AYY10:AZA12"/>
    <mergeCell ref="AZB10:AZB13"/>
    <mergeCell ref="AZC10:AZE12"/>
    <mergeCell ref="AZF10:AZF13"/>
    <mergeCell ref="AZG10:AZI12"/>
    <mergeCell ref="AZJ10:AZJ13"/>
    <mergeCell ref="AZK10:AZM12"/>
    <mergeCell ref="AZN10:AZN13"/>
    <mergeCell ref="AZO10:AZP12"/>
    <mergeCell ref="AZQ10:AZS12"/>
    <mergeCell ref="BAD10:BAF12"/>
    <mergeCell ref="BAG10:BAI12"/>
    <mergeCell ref="BAJ10:BAL12"/>
    <mergeCell ref="BAM10:BAO12"/>
    <mergeCell ref="BAP10:BAR12"/>
    <mergeCell ref="BAS10:BAU12"/>
    <mergeCell ref="AXY13:AXZ13"/>
    <mergeCell ref="AYY13:AZA13"/>
    <mergeCell ref="AZC13:AZE13"/>
    <mergeCell ref="AZG13:AZI13"/>
    <mergeCell ref="AZK13:AZM13"/>
    <mergeCell ref="AZO13:AZP13"/>
    <mergeCell ref="AZQ13:AZS13"/>
    <mergeCell ref="AZT13:AZW13"/>
    <mergeCell ref="AZZ13:BAA13"/>
    <mergeCell ref="BAB13:BAC13"/>
    <mergeCell ref="AXV8:AXV12"/>
    <mergeCell ref="AXW8:AXX12"/>
    <mergeCell ref="AXY8:AXZ12"/>
    <mergeCell ref="AYA8:AYL8"/>
    <mergeCell ref="AYM8:AYX8"/>
    <mergeCell ref="AYY8:AZN8"/>
    <mergeCell ref="AZO8:AZS8"/>
    <mergeCell ref="AZT8:AZW12"/>
    <mergeCell ref="AZX8:AZX12"/>
    <mergeCell ref="AZY8:AZY12"/>
    <mergeCell ref="AZZ8:BAA12"/>
    <mergeCell ref="BAB8:BAC12"/>
    <mergeCell ref="BAD8:BAO8"/>
    <mergeCell ref="BAP8:BBA8"/>
    <mergeCell ref="BAV10:BAX12"/>
    <mergeCell ref="BAY10:BBA12"/>
    <mergeCell ref="BPQ10:BPS12"/>
    <mergeCell ref="BPT10:BPV12"/>
    <mergeCell ref="BPW10:BPY12"/>
    <mergeCell ref="BPZ10:BPZ13"/>
    <mergeCell ref="BQA10:BQC12"/>
    <mergeCell ref="BQD10:BQD13"/>
    <mergeCell ref="BQE10:BQG12"/>
    <mergeCell ref="BQH10:BQH13"/>
    <mergeCell ref="BQI10:BQK12"/>
    <mergeCell ref="BQL10:BQL13"/>
    <mergeCell ref="BQM10:BQN12"/>
    <mergeCell ref="BQO10:BQQ12"/>
    <mergeCell ref="BRB10:BRD12"/>
    <mergeCell ref="BRE10:BRG12"/>
    <mergeCell ref="BRH10:BRJ12"/>
    <mergeCell ref="BRK10:BRM12"/>
    <mergeCell ref="BRN10:BRP12"/>
    <mergeCell ref="BFW10:BFW13"/>
    <mergeCell ref="BFX10:BFY12"/>
    <mergeCell ref="BFZ10:BGB12"/>
    <mergeCell ref="BGM10:BGO12"/>
    <mergeCell ref="BGP10:BGR12"/>
    <mergeCell ref="BGS10:BGU12"/>
    <mergeCell ref="BGV10:BGX12"/>
    <mergeCell ref="BGY10:BHA12"/>
    <mergeCell ref="BHB10:BHD12"/>
    <mergeCell ref="BHE10:BHG12"/>
    <mergeCell ref="BHH10:BHJ12"/>
    <mergeCell ref="BHK10:BHM12"/>
    <mergeCell ref="BHN10:BHN13"/>
    <mergeCell ref="BHO10:BHQ12"/>
    <mergeCell ref="BHR10:BHR13"/>
    <mergeCell ref="BHS10:BHU12"/>
    <mergeCell ref="BHV10:BHV13"/>
    <mergeCell ref="BHW10:BHY12"/>
    <mergeCell ref="BHZ10:BHZ13"/>
    <mergeCell ref="BJZ10:BKB12"/>
    <mergeCell ref="BKC10:BKC13"/>
    <mergeCell ref="BKD10:BKE12"/>
    <mergeCell ref="BKF10:BKH12"/>
    <mergeCell ref="BKS10:BKU12"/>
    <mergeCell ref="BKV10:BKX12"/>
    <mergeCell ref="BKY10:BLA12"/>
    <mergeCell ref="BLB10:BLD12"/>
    <mergeCell ref="BLE10:BLG12"/>
    <mergeCell ref="BLH10:BLJ12"/>
    <mergeCell ref="BLK10:BLM12"/>
    <mergeCell ref="BLN10:BLP12"/>
    <mergeCell ref="BLQ10:BLS12"/>
    <mergeCell ref="BLT10:BLT13"/>
    <mergeCell ref="BIA13:BIB13"/>
    <mergeCell ref="BIC13:BIE13"/>
    <mergeCell ref="BIF8:BII12"/>
    <mergeCell ref="BIJ8:BIJ12"/>
    <mergeCell ref="BIK8:BIK12"/>
    <mergeCell ref="BIL8:BIM12"/>
    <mergeCell ref="BIN8:BIO12"/>
    <mergeCell ref="BIP8:BJA8"/>
    <mergeCell ref="BJB8:BJM8"/>
    <mergeCell ref="BJN8:BKC8"/>
    <mergeCell ref="BKD8:BKH8"/>
    <mergeCell ref="BKI8:BKL12"/>
    <mergeCell ref="BFZ13:BGB13"/>
    <mergeCell ref="BGC13:BGF13"/>
    <mergeCell ref="BGI13:BGJ13"/>
    <mergeCell ref="BGK13:BGL13"/>
    <mergeCell ref="BHK13:BHM13"/>
    <mergeCell ref="BHO13:BHQ13"/>
    <mergeCell ref="BHS13:BHU13"/>
    <mergeCell ref="BHW13:BHY13"/>
    <mergeCell ref="BLU10:BLW12"/>
    <mergeCell ref="BLX10:BLX13"/>
    <mergeCell ref="BLY10:BMA12"/>
    <mergeCell ref="BMB10:BMB13"/>
    <mergeCell ref="BMC10:BME12"/>
    <mergeCell ref="BMF10:BMF13"/>
    <mergeCell ref="BMG10:BMH12"/>
    <mergeCell ref="BMI10:BMK12"/>
    <mergeCell ref="BMV10:BMX12"/>
    <mergeCell ref="BMY10:BNA12"/>
    <mergeCell ref="BNB10:BND12"/>
    <mergeCell ref="BNE10:BNG12"/>
    <mergeCell ref="BNH10:BNJ12"/>
    <mergeCell ref="BNK10:BNM12"/>
    <mergeCell ref="BNN10:BNP12"/>
    <mergeCell ref="BNQ10:BNS12"/>
    <mergeCell ref="BFX8:BGB8"/>
    <mergeCell ref="BGC8:BGF12"/>
    <mergeCell ref="BGG8:BGG12"/>
    <mergeCell ref="BGH8:BGH12"/>
    <mergeCell ref="BGI8:BGJ12"/>
    <mergeCell ref="BGK8:BGL12"/>
    <mergeCell ref="BGM8:BGX8"/>
    <mergeCell ref="BGY8:BHJ8"/>
    <mergeCell ref="BHK8:BHZ8"/>
    <mergeCell ref="BIA8:BIE8"/>
    <mergeCell ref="BMV8:BNG8"/>
    <mergeCell ref="BNH8:BNS8"/>
    <mergeCell ref="BKM8:BKM12"/>
    <mergeCell ref="BKN8:BKN12"/>
    <mergeCell ref="BKO8:BKP12"/>
    <mergeCell ref="BKQ8:BKR12"/>
    <mergeCell ref="BKS8:BLD8"/>
    <mergeCell ref="BLE8:BLP8"/>
    <mergeCell ref="BLQ8:BMF8"/>
    <mergeCell ref="BMG8:BMK8"/>
    <mergeCell ref="BML8:BMO12"/>
    <mergeCell ref="BMP8:BMP12"/>
    <mergeCell ref="BMQ8:BMQ12"/>
    <mergeCell ref="BMR8:BMS12"/>
    <mergeCell ref="BMT8:BMU12"/>
    <mergeCell ref="BIA9:BIE9"/>
    <mergeCell ref="BIP9:BIU9"/>
    <mergeCell ref="BIV9:BJA9"/>
    <mergeCell ref="BJB9:BJG9"/>
    <mergeCell ref="BJH9:BJM9"/>
    <mergeCell ref="BJN9:BJU9"/>
    <mergeCell ref="BJV9:BKC9"/>
    <mergeCell ref="BKD9:BKH9"/>
    <mergeCell ref="BKS9:BKX9"/>
    <mergeCell ref="BKY9:BLD9"/>
    <mergeCell ref="BLE9:BLJ9"/>
    <mergeCell ref="BLK9:BLP9"/>
    <mergeCell ref="BLQ9:BLX9"/>
    <mergeCell ref="BLY9:BMF9"/>
    <mergeCell ref="BMG9:BMK9"/>
    <mergeCell ref="BZW10:BZY12"/>
    <mergeCell ref="BZZ10:CAB12"/>
    <mergeCell ref="BSG10:BSG13"/>
    <mergeCell ref="BSH10:BSJ12"/>
    <mergeCell ref="BSK10:BSK13"/>
    <mergeCell ref="BSL10:BSN12"/>
    <mergeCell ref="BSO10:BSO13"/>
    <mergeCell ref="BSP10:BSQ12"/>
    <mergeCell ref="BSR10:BST12"/>
    <mergeCell ref="BTE10:BTG12"/>
    <mergeCell ref="BTH10:BTJ12"/>
    <mergeCell ref="BTK10:BTM12"/>
    <mergeCell ref="BTN10:BTP12"/>
    <mergeCell ref="BTQ10:BTS12"/>
    <mergeCell ref="BTT10:BTV12"/>
    <mergeCell ref="BTW10:BTY12"/>
    <mergeCell ref="BTZ10:BUB12"/>
    <mergeCell ref="BUC10:BUE12"/>
    <mergeCell ref="BUF10:BUF13"/>
    <mergeCell ref="BUG10:BUI12"/>
    <mergeCell ref="BUJ10:BUJ13"/>
    <mergeCell ref="BUK10:BUM12"/>
    <mergeCell ref="BUN10:BUN13"/>
    <mergeCell ref="BUO10:BUQ12"/>
    <mergeCell ref="BUR10:BUR13"/>
    <mergeCell ref="BUS10:BUT12"/>
    <mergeCell ref="BUU10:BUW12"/>
    <mergeCell ref="BVH10:BVJ12"/>
    <mergeCell ref="BVK10:BVM12"/>
    <mergeCell ref="BVN10:BVP12"/>
    <mergeCell ref="BVQ10:BVS12"/>
    <mergeCell ref="BVT10:BVV12"/>
    <mergeCell ref="BVW10:BVY12"/>
    <mergeCell ref="BYY13:BYZ13"/>
    <mergeCell ref="BZA13:BZC13"/>
    <mergeCell ref="BZD13:BZG13"/>
    <mergeCell ref="BZJ13:BZK13"/>
    <mergeCell ref="BZL13:BZM13"/>
    <mergeCell ref="BVC8:BVC12"/>
    <mergeCell ref="BVD8:BVE12"/>
    <mergeCell ref="BVF8:BVG12"/>
    <mergeCell ref="BVH8:BVS8"/>
    <mergeCell ref="BVT8:BWE8"/>
    <mergeCell ref="BVZ10:BWB12"/>
    <mergeCell ref="BWC10:BWE12"/>
    <mergeCell ref="BSH13:BSJ13"/>
    <mergeCell ref="BSL13:BSN13"/>
    <mergeCell ref="BSP13:BSQ13"/>
    <mergeCell ref="BSR13:BST13"/>
    <mergeCell ref="BSU13:BSX13"/>
    <mergeCell ref="BTA13:BTB13"/>
    <mergeCell ref="BTC13:BTD13"/>
    <mergeCell ref="BUC13:BUE13"/>
    <mergeCell ref="BUG13:BUI13"/>
    <mergeCell ref="BUK13:BUM13"/>
    <mergeCell ref="BWN10:BWP12"/>
    <mergeCell ref="BWQ10:BWQ13"/>
    <mergeCell ref="BWR10:BWT12"/>
    <mergeCell ref="BWU10:BWU13"/>
    <mergeCell ref="BWV10:BWW12"/>
    <mergeCell ref="BWX10:BWZ12"/>
    <mergeCell ref="BXK10:BXM12"/>
    <mergeCell ref="BXN10:BXP12"/>
    <mergeCell ref="BXQ10:BXS12"/>
    <mergeCell ref="AXG10:AXG13"/>
    <mergeCell ref="AXH10:AXJ12"/>
    <mergeCell ref="BLU13:BLW13"/>
    <mergeCell ref="BLY13:BMA13"/>
    <mergeCell ref="BMC13:BME13"/>
    <mergeCell ref="BMG13:BMH13"/>
    <mergeCell ref="BMI13:BMK13"/>
    <mergeCell ref="BML13:BMO13"/>
    <mergeCell ref="BMR13:BMS13"/>
    <mergeCell ref="BMT13:BMU13"/>
    <mergeCell ref="BNT13:BNV13"/>
    <mergeCell ref="BNX13:BNZ13"/>
    <mergeCell ref="BOB13:BOD13"/>
    <mergeCell ref="BOF13:BOH13"/>
    <mergeCell ref="BOJ13:BOK13"/>
    <mergeCell ref="BOL13:BON13"/>
    <mergeCell ref="BOO13:BOR13"/>
    <mergeCell ref="BOU13:BOV13"/>
    <mergeCell ref="BOW13:BOX13"/>
    <mergeCell ref="BPW13:BPY13"/>
    <mergeCell ref="BQA13:BQC13"/>
    <mergeCell ref="BQE13:BQG13"/>
    <mergeCell ref="BOF10:BOH12"/>
    <mergeCell ref="BOI10:BOI13"/>
    <mergeCell ref="BNT10:BNV12"/>
    <mergeCell ref="BNW10:BNW13"/>
    <mergeCell ref="BNX10:BNZ12"/>
    <mergeCell ref="BYX10:BYX13"/>
    <mergeCell ref="BYY10:BYZ12"/>
    <mergeCell ref="BZA10:BZC12"/>
    <mergeCell ref="BZN10:BZP12"/>
    <mergeCell ref="BZQ10:BZS12"/>
    <mergeCell ref="BZT10:BZV12"/>
    <mergeCell ref="BKD13:BKE13"/>
    <mergeCell ref="BKF13:BKH13"/>
    <mergeCell ref="BKI13:BKL13"/>
    <mergeCell ref="AXL13:AXM13"/>
    <mergeCell ref="AXN13:AXP13"/>
    <mergeCell ref="AXQ13:AXT13"/>
    <mergeCell ref="AXW13:AXX13"/>
    <mergeCell ref="BXT10:BXV12"/>
    <mergeCell ref="BBB13:BBD13"/>
    <mergeCell ref="BBF13:BBH13"/>
    <mergeCell ref="BBJ13:BBL13"/>
    <mergeCell ref="BBN13:BBP13"/>
    <mergeCell ref="BBR13:BBS13"/>
    <mergeCell ref="BBT13:BBV13"/>
    <mergeCell ref="BBW13:BBZ13"/>
    <mergeCell ref="BCC13:BCD13"/>
    <mergeCell ref="BCE13:BCF13"/>
    <mergeCell ref="BDE13:BDG13"/>
    <mergeCell ref="BDI13:BDK13"/>
    <mergeCell ref="BDM13:BDO13"/>
    <mergeCell ref="BDQ13:BDS13"/>
    <mergeCell ref="BDU13:BDV13"/>
    <mergeCell ref="BDW13:BDY13"/>
    <mergeCell ref="BDZ13:BEC13"/>
    <mergeCell ref="BEF13:BEG13"/>
    <mergeCell ref="BEH13:BEI13"/>
    <mergeCell ref="BFH13:BFJ13"/>
    <mergeCell ref="BFL13:BFN13"/>
    <mergeCell ref="BFP13:BFR13"/>
    <mergeCell ref="BFT13:BFV13"/>
    <mergeCell ref="BFX13:BFY13"/>
    <mergeCell ref="BYU13:BYW13"/>
    <mergeCell ref="BYL10:BYL13"/>
    <mergeCell ref="BYM10:BYO12"/>
    <mergeCell ref="BYP10:BYP13"/>
    <mergeCell ref="BYQ10:BYS12"/>
    <mergeCell ref="BYT10:BYT13"/>
    <mergeCell ref="BYU10:BYW12"/>
    <mergeCell ref="BRQ10:BRS12"/>
    <mergeCell ref="BRT10:BRV12"/>
    <mergeCell ref="BRW10:BRY12"/>
    <mergeCell ref="BRZ10:BSB12"/>
    <mergeCell ref="BSC10:BSC13"/>
    <mergeCell ref="BSD10:BSF12"/>
    <mergeCell ref="BQI13:BQK13"/>
    <mergeCell ref="BQM13:BQN13"/>
    <mergeCell ref="BQO13:BQQ13"/>
    <mergeCell ref="BQR13:BQU13"/>
    <mergeCell ref="BQX13:BQY13"/>
    <mergeCell ref="BQZ13:BRA13"/>
    <mergeCell ref="BRZ13:BSB13"/>
    <mergeCell ref="BSD13:BSF13"/>
    <mergeCell ref="BUX13:BVA13"/>
    <mergeCell ref="BVD13:BVE13"/>
    <mergeCell ref="BVF13:BVG13"/>
    <mergeCell ref="BUO13:BUQ13"/>
    <mergeCell ref="BUS13:BUT13"/>
    <mergeCell ref="BUU13:BUW13"/>
    <mergeCell ref="APK13:APL13"/>
    <mergeCell ref="APM13:APN13"/>
    <mergeCell ref="AQM13:AQO13"/>
    <mergeCell ref="AQQ13:AQS13"/>
    <mergeCell ref="AQU13:AQW13"/>
    <mergeCell ref="AQY13:ARA13"/>
    <mergeCell ref="ARC13:ARD13"/>
    <mergeCell ref="ARE13:ARG13"/>
    <mergeCell ref="ARH13:ARK13"/>
    <mergeCell ref="ARN13:ARO13"/>
    <mergeCell ref="ARP13:ARQ13"/>
    <mergeCell ref="ASP13:ASR13"/>
    <mergeCell ref="AST13:ASV13"/>
    <mergeCell ref="ASX13:ASZ13"/>
    <mergeCell ref="ATB13:ATD13"/>
    <mergeCell ref="ATF13:ATG13"/>
    <mergeCell ref="ATH13:ATJ13"/>
    <mergeCell ref="ATK13:ATN13"/>
    <mergeCell ref="ATQ13:ATR13"/>
    <mergeCell ref="ATS13:ATT13"/>
    <mergeCell ref="AUS13:AUU13"/>
    <mergeCell ref="AUW13:AUY13"/>
    <mergeCell ref="AVA13:AVC13"/>
    <mergeCell ref="AVE13:AVG13"/>
    <mergeCell ref="AVI13:AVJ13"/>
    <mergeCell ref="AVK13:AVM13"/>
    <mergeCell ref="AVN13:AVQ13"/>
    <mergeCell ref="AVT13:AVU13"/>
    <mergeCell ref="AVV13:AVW13"/>
    <mergeCell ref="AWV13:AWX13"/>
    <mergeCell ref="AWZ13:AXB13"/>
    <mergeCell ref="AXD13:AXF13"/>
    <mergeCell ref="AXH13:AXJ13"/>
    <mergeCell ref="AWY10:AWY13"/>
    <mergeCell ref="AWZ10:AXB12"/>
    <mergeCell ref="AXC10:AXC13"/>
    <mergeCell ref="AXD10:AXF12"/>
    <mergeCell ref="BOJ10:BOK12"/>
    <mergeCell ref="BOL10:BON12"/>
    <mergeCell ref="BOY10:BPA12"/>
    <mergeCell ref="BPB10:BPD12"/>
    <mergeCell ref="BPE10:BPG12"/>
    <mergeCell ref="BPH10:BPJ12"/>
    <mergeCell ref="CAL13:CAN13"/>
    <mergeCell ref="CAP13:CAR13"/>
    <mergeCell ref="CAT13:CAV13"/>
    <mergeCell ref="CAX13:CAZ13"/>
    <mergeCell ref="CBB13:CBC13"/>
    <mergeCell ref="CBD13:CBF13"/>
    <mergeCell ref="CBG13:CBJ13"/>
    <mergeCell ref="CBM13:CBN13"/>
    <mergeCell ref="CBO13:CBP13"/>
    <mergeCell ref="CCO13:CCQ13"/>
    <mergeCell ref="CCS13:CCU13"/>
    <mergeCell ref="CCW13:CCY13"/>
    <mergeCell ref="CDA13:CDC13"/>
    <mergeCell ref="CDE13:CDF13"/>
    <mergeCell ref="CDG13:CDI13"/>
    <mergeCell ref="CAO10:CAO13"/>
    <mergeCell ref="CAP10:CAR12"/>
    <mergeCell ref="CAS10:CAS13"/>
    <mergeCell ref="CAT10:CAV12"/>
    <mergeCell ref="CAW10:CAW13"/>
    <mergeCell ref="CAX10:CAZ12"/>
    <mergeCell ref="CBA10:CBA13"/>
    <mergeCell ref="CBB10:CBC12"/>
    <mergeCell ref="CBD10:CBF12"/>
    <mergeCell ref="CBQ10:CBS12"/>
    <mergeCell ref="CBT10:CBV12"/>
    <mergeCell ref="CBW10:CBY12"/>
    <mergeCell ref="CBZ10:CCB12"/>
    <mergeCell ref="CCC10:CCE12"/>
    <mergeCell ref="CCF10:CCH12"/>
    <mergeCell ref="CCI10:CCK12"/>
    <mergeCell ref="CCL10:CCN12"/>
    <mergeCell ref="CCO10:CCQ12"/>
    <mergeCell ref="CCR10:CCR13"/>
    <mergeCell ref="CCS10:CCU12"/>
    <mergeCell ref="CCV10:CCV13"/>
    <mergeCell ref="CCW10:CCY12"/>
    <mergeCell ref="CCZ10:CCZ13"/>
    <mergeCell ref="CDA10:CDC12"/>
    <mergeCell ref="CDD10:CDD13"/>
    <mergeCell ref="CDE10:CDF12"/>
    <mergeCell ref="CDG10:CDI12"/>
    <mergeCell ref="CAC10:CAE12"/>
    <mergeCell ref="CAF10:CAH12"/>
    <mergeCell ref="CAI10:CAK12"/>
    <mergeCell ref="CAL10:CAN12"/>
    <mergeCell ref="BWF13:BWH13"/>
    <mergeCell ref="BWJ13:BWL13"/>
    <mergeCell ref="BWN13:BWP13"/>
    <mergeCell ref="BWR13:BWT13"/>
    <mergeCell ref="BWV13:BWW13"/>
    <mergeCell ref="BWX13:BWZ13"/>
    <mergeCell ref="BXA13:BXD13"/>
    <mergeCell ref="BXG13:BXH13"/>
    <mergeCell ref="BXI13:BXJ13"/>
    <mergeCell ref="BYI13:BYK13"/>
    <mergeCell ref="BYM13:BYO13"/>
    <mergeCell ref="BYQ13:BYS13"/>
    <mergeCell ref="CDJ13:CDM13"/>
    <mergeCell ref="APK15:APL15"/>
    <mergeCell ref="APM15:APN15"/>
    <mergeCell ref="APO15:APQ15"/>
    <mergeCell ref="APR15:APT15"/>
    <mergeCell ref="APU15:APW15"/>
    <mergeCell ref="APX15:APZ15"/>
    <mergeCell ref="AQA15:AQC15"/>
    <mergeCell ref="AQD15:AQF15"/>
    <mergeCell ref="AQG15:AQI15"/>
    <mergeCell ref="AQJ15:AQL15"/>
    <mergeCell ref="AQM15:AQO15"/>
    <mergeCell ref="AQQ15:AQS15"/>
    <mergeCell ref="AQU15:AQW15"/>
    <mergeCell ref="AQY15:ARA15"/>
    <mergeCell ref="ARC15:ARD15"/>
    <mergeCell ref="ARE15:ARG15"/>
    <mergeCell ref="ARH15:ARK15"/>
    <mergeCell ref="ARN15:ARO15"/>
    <mergeCell ref="ARP15:ARQ15"/>
    <mergeCell ref="ARR15:ART15"/>
    <mergeCell ref="ARU15:ARW15"/>
    <mergeCell ref="ARX15:ARZ15"/>
    <mergeCell ref="ASA15:ASC15"/>
    <mergeCell ref="ASD15:ASF15"/>
    <mergeCell ref="ASG15:ASI15"/>
    <mergeCell ref="ASJ15:ASL15"/>
    <mergeCell ref="ASM15:ASO15"/>
    <mergeCell ref="ASP15:ASR15"/>
    <mergeCell ref="AST15:ASV15"/>
    <mergeCell ref="ASX15:ASZ15"/>
    <mergeCell ref="ATB15:ATD15"/>
    <mergeCell ref="ATF15:ATG15"/>
    <mergeCell ref="ATH15:ATJ15"/>
    <mergeCell ref="ATK15:ATN15"/>
    <mergeCell ref="ATQ15:ATR15"/>
    <mergeCell ref="ATS15:ATT15"/>
    <mergeCell ref="ATU15:ATW15"/>
    <mergeCell ref="ATX15:ATZ15"/>
    <mergeCell ref="AUA15:AUC15"/>
    <mergeCell ref="AUD15:AUF15"/>
    <mergeCell ref="AUG15:AUI15"/>
    <mergeCell ref="AUJ15:AUL15"/>
    <mergeCell ref="AUM15:AUO15"/>
    <mergeCell ref="AUP15:AUR15"/>
    <mergeCell ref="AUS15:AUU15"/>
    <mergeCell ref="AUW15:AUY15"/>
    <mergeCell ref="AVA15:AVC15"/>
    <mergeCell ref="AVE15:AVG15"/>
    <mergeCell ref="AVI15:AVJ15"/>
    <mergeCell ref="AVK15:AVM15"/>
    <mergeCell ref="AVN15:AVQ15"/>
    <mergeCell ref="AVT15:AVU15"/>
    <mergeCell ref="AVV15:AVW15"/>
    <mergeCell ref="AVX15:AVZ15"/>
    <mergeCell ref="AWA15:AWC15"/>
    <mergeCell ref="AWD15:AWF15"/>
    <mergeCell ref="AWG15:AWI15"/>
    <mergeCell ref="AWJ15:AWL15"/>
    <mergeCell ref="AWM15:AWO15"/>
    <mergeCell ref="AWP15:AWR15"/>
    <mergeCell ref="AWS15:AWU15"/>
    <mergeCell ref="AWV15:AWX15"/>
    <mergeCell ref="AWZ15:AXB15"/>
    <mergeCell ref="AXD15:AXF15"/>
    <mergeCell ref="AXH15:AXJ15"/>
    <mergeCell ref="AXL15:AXM15"/>
    <mergeCell ref="AXN15:AXP15"/>
    <mergeCell ref="AXQ15:AXT15"/>
    <mergeCell ref="AXW15:AXX15"/>
    <mergeCell ref="AXY15:AXZ15"/>
    <mergeCell ref="AYA15:AYC15"/>
    <mergeCell ref="AYD15:AYF15"/>
    <mergeCell ref="AYG15:AYI15"/>
    <mergeCell ref="AYJ15:AYL15"/>
    <mergeCell ref="AYM15:AYO15"/>
    <mergeCell ref="AYP15:AYR15"/>
    <mergeCell ref="AYS15:AYU15"/>
    <mergeCell ref="AYV15:AYX15"/>
    <mergeCell ref="AYY15:AZA15"/>
    <mergeCell ref="AZC15:AZE15"/>
    <mergeCell ref="AZG15:AZI15"/>
    <mergeCell ref="AZK15:AZM15"/>
    <mergeCell ref="AZO15:AZP15"/>
    <mergeCell ref="AZQ15:AZS15"/>
    <mergeCell ref="AZT15:AZW15"/>
    <mergeCell ref="AZZ15:BAA15"/>
    <mergeCell ref="BAB15:BAC15"/>
    <mergeCell ref="BAD15:BAF15"/>
    <mergeCell ref="BAG15:BAI15"/>
    <mergeCell ref="BAJ15:BAL15"/>
    <mergeCell ref="BAM15:BAO15"/>
    <mergeCell ref="BAP15:BAR15"/>
    <mergeCell ref="BAS15:BAU15"/>
    <mergeCell ref="BAV15:BAX15"/>
    <mergeCell ref="BAY15:BBA15"/>
    <mergeCell ref="BBB15:BBD15"/>
    <mergeCell ref="BBF15:BBH15"/>
    <mergeCell ref="BBJ15:BBL15"/>
    <mergeCell ref="BBN15:BBP15"/>
    <mergeCell ref="BBR15:BBS15"/>
    <mergeCell ref="BBT15:BBV15"/>
    <mergeCell ref="BBW15:BBZ15"/>
    <mergeCell ref="BCC15:BCD15"/>
    <mergeCell ref="BCE15:BCF15"/>
    <mergeCell ref="BCG15:BCI15"/>
    <mergeCell ref="BCJ15:BCL15"/>
    <mergeCell ref="BCM15:BCO15"/>
    <mergeCell ref="BCP15:BCR15"/>
    <mergeCell ref="BCS15:BCU15"/>
    <mergeCell ref="BCV15:BCX15"/>
    <mergeCell ref="BCY15:BDA15"/>
    <mergeCell ref="BDB15:BDD15"/>
    <mergeCell ref="BDE15:BDG15"/>
    <mergeCell ref="BDI15:BDK15"/>
    <mergeCell ref="BDM15:BDO15"/>
    <mergeCell ref="BDQ15:BDS15"/>
    <mergeCell ref="BDU15:BDV15"/>
    <mergeCell ref="BDW15:BDY15"/>
    <mergeCell ref="BDZ15:BEC15"/>
    <mergeCell ref="BEF15:BEG15"/>
    <mergeCell ref="BEH15:BEI15"/>
    <mergeCell ref="BEJ15:BEL15"/>
    <mergeCell ref="BEM15:BEO15"/>
    <mergeCell ref="BEP15:BER15"/>
    <mergeCell ref="BES15:BEU15"/>
    <mergeCell ref="BEV15:BEX15"/>
    <mergeCell ref="BEY15:BFA15"/>
    <mergeCell ref="BFB15:BFD15"/>
    <mergeCell ref="BFE15:BFG15"/>
    <mergeCell ref="BFH15:BFJ15"/>
    <mergeCell ref="BFL15:BFN15"/>
    <mergeCell ref="BFP15:BFR15"/>
    <mergeCell ref="BFT15:BFV15"/>
    <mergeCell ref="BFX15:BFY15"/>
    <mergeCell ref="BFZ15:BGB15"/>
    <mergeCell ref="BGC15:BGF15"/>
    <mergeCell ref="BGI15:BGJ15"/>
    <mergeCell ref="BGK15:BGL15"/>
    <mergeCell ref="BGM15:BGO15"/>
    <mergeCell ref="BGP15:BGR15"/>
    <mergeCell ref="BGS15:BGU15"/>
    <mergeCell ref="BGV15:BGX15"/>
    <mergeCell ref="BGY15:BHA15"/>
    <mergeCell ref="BHB15:BHD15"/>
    <mergeCell ref="BHE15:BHG15"/>
    <mergeCell ref="BHH15:BHJ15"/>
    <mergeCell ref="BHK15:BHM15"/>
    <mergeCell ref="BHO15:BHQ15"/>
    <mergeCell ref="BHS15:BHU15"/>
    <mergeCell ref="BHW15:BHY15"/>
    <mergeCell ref="BIA15:BIB15"/>
    <mergeCell ref="BIC15:BIE15"/>
    <mergeCell ref="BIF15:BII15"/>
    <mergeCell ref="BIL15:BIM15"/>
    <mergeCell ref="BIN15:BIO15"/>
    <mergeCell ref="BIP15:BIR15"/>
    <mergeCell ref="BIS15:BIU15"/>
    <mergeCell ref="BIV15:BIX15"/>
    <mergeCell ref="BIY15:BJA15"/>
    <mergeCell ref="BJB15:BJD15"/>
    <mergeCell ref="BJE15:BJG15"/>
    <mergeCell ref="BJH15:BJJ15"/>
    <mergeCell ref="BJK15:BJM15"/>
    <mergeCell ref="BJN15:BJP15"/>
    <mergeCell ref="BJR15:BJT15"/>
    <mergeCell ref="BJV15:BJX15"/>
    <mergeCell ref="BJZ15:BKB15"/>
    <mergeCell ref="BKD15:BKE15"/>
    <mergeCell ref="BKF15:BKH15"/>
    <mergeCell ref="BKI15:BKL15"/>
    <mergeCell ref="BKO15:BKP15"/>
    <mergeCell ref="BKQ15:BKR15"/>
    <mergeCell ref="BKS15:BKU15"/>
    <mergeCell ref="BKV15:BKX15"/>
    <mergeCell ref="BKY15:BLA15"/>
    <mergeCell ref="BLB15:BLD15"/>
    <mergeCell ref="BLE15:BLG15"/>
    <mergeCell ref="BLH15:BLJ15"/>
    <mergeCell ref="BLK15:BLM15"/>
    <mergeCell ref="BLN15:BLP15"/>
    <mergeCell ref="BLQ15:BLS15"/>
    <mergeCell ref="BLU15:BLW15"/>
    <mergeCell ref="BLY15:BMA15"/>
    <mergeCell ref="BMC15:BME15"/>
    <mergeCell ref="BMG15:BMH15"/>
    <mergeCell ref="BMI15:BMK15"/>
    <mergeCell ref="BML15:BMO15"/>
    <mergeCell ref="BMR15:BMS15"/>
    <mergeCell ref="BMT15:BMU15"/>
    <mergeCell ref="BMV15:BMX15"/>
    <mergeCell ref="BMY15:BNA15"/>
    <mergeCell ref="BNB15:BND15"/>
    <mergeCell ref="BNE15:BNG15"/>
    <mergeCell ref="BNH15:BNJ15"/>
    <mergeCell ref="BNK15:BNM15"/>
    <mergeCell ref="BNN15:BNP15"/>
    <mergeCell ref="BNQ15:BNS15"/>
    <mergeCell ref="BNT15:BNV15"/>
    <mergeCell ref="BNX15:BNZ15"/>
    <mergeCell ref="BOB15:BOD15"/>
    <mergeCell ref="BOF15:BOH15"/>
    <mergeCell ref="BOJ15:BOK15"/>
    <mergeCell ref="BOL15:BON15"/>
    <mergeCell ref="BOO15:BOR15"/>
    <mergeCell ref="BOU15:BOV15"/>
    <mergeCell ref="BOW15:BOX15"/>
    <mergeCell ref="BOY15:BPA15"/>
    <mergeCell ref="BPB15:BPD15"/>
    <mergeCell ref="BPE15:BPG15"/>
    <mergeCell ref="BPH15:BPJ15"/>
    <mergeCell ref="BPK15:BPM15"/>
    <mergeCell ref="BPN15:BPP15"/>
    <mergeCell ref="BPQ15:BPS15"/>
    <mergeCell ref="BPT15:BPV15"/>
    <mergeCell ref="BPW15:BPY15"/>
    <mergeCell ref="BQA15:BQC15"/>
    <mergeCell ref="BQE15:BQG15"/>
    <mergeCell ref="BQI15:BQK15"/>
    <mergeCell ref="BQM15:BQN15"/>
    <mergeCell ref="BQO15:BQQ15"/>
    <mergeCell ref="BQR15:BQU15"/>
    <mergeCell ref="BQX15:BQY15"/>
    <mergeCell ref="BQZ15:BRA15"/>
    <mergeCell ref="BRB15:BRD15"/>
    <mergeCell ref="BRE15:BRG15"/>
    <mergeCell ref="BRH15:BRJ15"/>
    <mergeCell ref="BRK15:BRM15"/>
    <mergeCell ref="BRN15:BRP15"/>
    <mergeCell ref="BRQ15:BRS15"/>
    <mergeCell ref="BRT15:BRV15"/>
    <mergeCell ref="BRW15:BRY15"/>
    <mergeCell ref="BRZ15:BSB15"/>
    <mergeCell ref="BSD15:BSF15"/>
    <mergeCell ref="BSH15:BSJ15"/>
    <mergeCell ref="BSL15:BSN15"/>
    <mergeCell ref="BSP15:BSQ15"/>
    <mergeCell ref="BSR15:BST15"/>
    <mergeCell ref="BSU15:BSX15"/>
    <mergeCell ref="BTA15:BTB15"/>
    <mergeCell ref="BTC15:BTD15"/>
    <mergeCell ref="BTE15:BTG15"/>
    <mergeCell ref="BTH15:BTJ15"/>
    <mergeCell ref="BTK15:BTM15"/>
    <mergeCell ref="BTN15:BTP15"/>
    <mergeCell ref="BTQ15:BTS15"/>
    <mergeCell ref="BTT15:BTV15"/>
    <mergeCell ref="BTW15:BTY15"/>
    <mergeCell ref="BTZ15:BUB15"/>
    <mergeCell ref="BUC15:BUE15"/>
    <mergeCell ref="BUG15:BUI15"/>
    <mergeCell ref="BUK15:BUM15"/>
    <mergeCell ref="BUO15:BUQ15"/>
    <mergeCell ref="BUS15:BUT15"/>
    <mergeCell ref="BUU15:BUW15"/>
    <mergeCell ref="BUX15:BVA15"/>
    <mergeCell ref="BVD15:BVE15"/>
    <mergeCell ref="BVF15:BVG15"/>
    <mergeCell ref="BVH15:BVJ15"/>
    <mergeCell ref="BVK15:BVM15"/>
    <mergeCell ref="BVN15:BVP15"/>
    <mergeCell ref="BVQ15:BVS15"/>
    <mergeCell ref="BVT15:BVV15"/>
    <mergeCell ref="BVW15:BVY15"/>
    <mergeCell ref="BVZ15:BWB15"/>
    <mergeCell ref="BWC15:BWE15"/>
    <mergeCell ref="BWF15:BWH15"/>
    <mergeCell ref="BWJ15:BWL15"/>
    <mergeCell ref="BWN15:BWP15"/>
    <mergeCell ref="BWR15:BWT15"/>
    <mergeCell ref="BWV15:BWW15"/>
    <mergeCell ref="BWX15:BWZ15"/>
    <mergeCell ref="BXA15:BXD15"/>
    <mergeCell ref="BXG15:BXH15"/>
    <mergeCell ref="BXI15:BXJ15"/>
    <mergeCell ref="BXK15:BXM15"/>
    <mergeCell ref="BXN15:BXP15"/>
    <mergeCell ref="BXQ15:BXS15"/>
    <mergeCell ref="BXT15:BXV15"/>
    <mergeCell ref="BXW15:BXY15"/>
    <mergeCell ref="BXZ15:BYB15"/>
    <mergeCell ref="BYC15:BYE15"/>
    <mergeCell ref="BYF15:BYH15"/>
    <mergeCell ref="BYI15:BYK15"/>
    <mergeCell ref="BYM15:BYO15"/>
    <mergeCell ref="BYQ15:BYS15"/>
    <mergeCell ref="BYU15:BYW15"/>
    <mergeCell ref="BYY15:BYZ15"/>
    <mergeCell ref="BZA15:BZC15"/>
    <mergeCell ref="BZD15:BZG15"/>
    <mergeCell ref="BZJ15:BZK15"/>
    <mergeCell ref="BZL15:BZM15"/>
    <mergeCell ref="BZN15:BZP15"/>
    <mergeCell ref="BZQ15:BZS15"/>
    <mergeCell ref="BZT15:BZV15"/>
    <mergeCell ref="BZW15:BZY15"/>
    <mergeCell ref="BZZ15:CAB15"/>
    <mergeCell ref="CAC15:CAE15"/>
    <mergeCell ref="CAF15:CAH15"/>
    <mergeCell ref="CAI15:CAK15"/>
    <mergeCell ref="CAL15:CAN15"/>
    <mergeCell ref="CAP15:CAR15"/>
    <mergeCell ref="CAT15:CAV15"/>
    <mergeCell ref="CAX15:CAZ15"/>
    <mergeCell ref="CBB15:CBC15"/>
    <mergeCell ref="CBD15:CBF15"/>
    <mergeCell ref="CBG15:CBJ15"/>
    <mergeCell ref="CBM15:CBN15"/>
    <mergeCell ref="CBO15:CBP15"/>
    <mergeCell ref="CBQ15:CBS15"/>
    <mergeCell ref="CBT15:CBV15"/>
    <mergeCell ref="CBW15:CBY15"/>
    <mergeCell ref="CBZ15:CCB15"/>
    <mergeCell ref="CCC15:CCE15"/>
    <mergeCell ref="CCF15:CCH15"/>
    <mergeCell ref="CCI15:CCK15"/>
    <mergeCell ref="CCL15:CCN15"/>
    <mergeCell ref="CCO15:CCQ15"/>
    <mergeCell ref="CCS15:CCU15"/>
    <mergeCell ref="CCW15:CCY15"/>
    <mergeCell ref="CDA15:CDC15"/>
    <mergeCell ref="CDE15:CDF15"/>
    <mergeCell ref="CDG15:CDI15"/>
    <mergeCell ref="CDJ15:CDM15"/>
    <mergeCell ref="APK16:APL16"/>
    <mergeCell ref="APM16:APN16"/>
    <mergeCell ref="APO16:APQ16"/>
    <mergeCell ref="APR16:APT16"/>
    <mergeCell ref="APU16:APW16"/>
    <mergeCell ref="APX16:APZ16"/>
    <mergeCell ref="AQA16:AQC16"/>
    <mergeCell ref="AQD16:AQF16"/>
    <mergeCell ref="AQG16:AQI16"/>
    <mergeCell ref="AQJ16:AQL16"/>
    <mergeCell ref="AQM16:AQO16"/>
    <mergeCell ref="AQQ16:AQS16"/>
    <mergeCell ref="AQU16:AQW16"/>
    <mergeCell ref="AQY16:ARA16"/>
    <mergeCell ref="ARC16:ARD16"/>
    <mergeCell ref="ARE16:ARG16"/>
    <mergeCell ref="ARH16:ARK16"/>
    <mergeCell ref="ARN16:ARO16"/>
    <mergeCell ref="ARP16:ARQ16"/>
    <mergeCell ref="ARR16:ART16"/>
    <mergeCell ref="ARU16:ARW16"/>
    <mergeCell ref="ARX16:ARZ16"/>
    <mergeCell ref="ASA16:ASC16"/>
    <mergeCell ref="ASD16:ASF16"/>
    <mergeCell ref="ASG16:ASI16"/>
    <mergeCell ref="ASJ16:ASL16"/>
    <mergeCell ref="ASM16:ASO16"/>
    <mergeCell ref="ASP16:ASR16"/>
    <mergeCell ref="AST16:ASV16"/>
    <mergeCell ref="ASX16:ASZ16"/>
    <mergeCell ref="ATB16:ATD16"/>
    <mergeCell ref="ATF16:ATG16"/>
    <mergeCell ref="ATH16:ATJ16"/>
    <mergeCell ref="ATK16:ATN16"/>
    <mergeCell ref="ATQ16:ATR16"/>
    <mergeCell ref="ATS16:ATT16"/>
    <mergeCell ref="ATU16:ATW16"/>
    <mergeCell ref="ATX16:ATZ16"/>
    <mergeCell ref="AUA16:AUC16"/>
    <mergeCell ref="AUD16:AUF16"/>
    <mergeCell ref="AUG16:AUI16"/>
    <mergeCell ref="AUJ16:AUL16"/>
    <mergeCell ref="AUM16:AUO16"/>
    <mergeCell ref="AUP16:AUR16"/>
    <mergeCell ref="AUS16:AUU16"/>
    <mergeCell ref="AUW16:AUY16"/>
    <mergeCell ref="AVA16:AVC16"/>
    <mergeCell ref="AVE16:AVG16"/>
    <mergeCell ref="AVI16:AVJ16"/>
    <mergeCell ref="AVK16:AVM16"/>
    <mergeCell ref="AVN16:AVQ16"/>
    <mergeCell ref="AVT16:AVU16"/>
    <mergeCell ref="AVV16:AVW16"/>
    <mergeCell ref="AVX16:AVZ16"/>
    <mergeCell ref="AWA16:AWC16"/>
    <mergeCell ref="AWD16:AWF16"/>
    <mergeCell ref="AWG16:AWI16"/>
    <mergeCell ref="AWJ16:AWL16"/>
    <mergeCell ref="AWM16:AWO16"/>
    <mergeCell ref="AWP16:AWR16"/>
    <mergeCell ref="AWS16:AWU16"/>
    <mergeCell ref="AWV16:AWX16"/>
    <mergeCell ref="AWZ16:AXB16"/>
    <mergeCell ref="AXD16:AXF16"/>
    <mergeCell ref="AXH16:AXJ16"/>
    <mergeCell ref="AXL16:AXM16"/>
    <mergeCell ref="AXN16:AXP16"/>
    <mergeCell ref="AXQ16:AXT16"/>
    <mergeCell ref="AXW16:AXX16"/>
    <mergeCell ref="AXY16:AXZ16"/>
    <mergeCell ref="AYA16:AYC16"/>
    <mergeCell ref="AYD16:AYF16"/>
    <mergeCell ref="AYG16:AYI16"/>
    <mergeCell ref="AYJ16:AYL16"/>
    <mergeCell ref="AYM16:AYO16"/>
    <mergeCell ref="AYP16:AYR16"/>
    <mergeCell ref="AYS16:AYU16"/>
    <mergeCell ref="AYV16:AYX16"/>
    <mergeCell ref="AYY16:AZA16"/>
    <mergeCell ref="AZC16:AZE16"/>
    <mergeCell ref="AZG16:AZI16"/>
    <mergeCell ref="AZK16:AZM16"/>
    <mergeCell ref="AZO16:AZP16"/>
    <mergeCell ref="AZQ16:AZS16"/>
    <mergeCell ref="AZT16:AZW16"/>
    <mergeCell ref="AZZ16:BAA16"/>
    <mergeCell ref="BAB16:BAC16"/>
    <mergeCell ref="BAD16:BAF16"/>
    <mergeCell ref="BAG16:BAI16"/>
    <mergeCell ref="BAJ16:BAL16"/>
    <mergeCell ref="BAM16:BAO16"/>
    <mergeCell ref="BAP16:BAR16"/>
    <mergeCell ref="BAS16:BAU16"/>
    <mergeCell ref="BAV16:BAX16"/>
    <mergeCell ref="BAY16:BBA16"/>
    <mergeCell ref="BBB16:BBD16"/>
    <mergeCell ref="BBF16:BBH16"/>
    <mergeCell ref="BBJ16:BBL16"/>
    <mergeCell ref="BBN16:BBP16"/>
    <mergeCell ref="BBR16:BBS16"/>
    <mergeCell ref="BBT16:BBV16"/>
    <mergeCell ref="BBW16:BBZ16"/>
    <mergeCell ref="BCC16:BCD16"/>
    <mergeCell ref="BCE16:BCF16"/>
    <mergeCell ref="BCG16:BCI16"/>
    <mergeCell ref="BCJ16:BCL16"/>
    <mergeCell ref="BCM16:BCO16"/>
    <mergeCell ref="BCP16:BCR16"/>
    <mergeCell ref="BCS16:BCU16"/>
    <mergeCell ref="BCV16:BCX16"/>
    <mergeCell ref="BCY16:BDA16"/>
    <mergeCell ref="BDB16:BDD16"/>
    <mergeCell ref="BDE16:BDG16"/>
    <mergeCell ref="BDI16:BDK16"/>
    <mergeCell ref="BDM16:BDO16"/>
    <mergeCell ref="BDQ16:BDS16"/>
    <mergeCell ref="BDU16:BDV16"/>
    <mergeCell ref="BDW16:BDY16"/>
    <mergeCell ref="BDZ16:BEC16"/>
    <mergeCell ref="BEF16:BEG16"/>
    <mergeCell ref="BEH16:BEI16"/>
    <mergeCell ref="BEJ16:BEL16"/>
    <mergeCell ref="BEM16:BEO16"/>
    <mergeCell ref="BEP16:BER16"/>
    <mergeCell ref="BES16:BEU16"/>
    <mergeCell ref="BEV16:BEX16"/>
    <mergeCell ref="BEY16:BFA16"/>
    <mergeCell ref="BFB16:BFD16"/>
    <mergeCell ref="BFE16:BFG16"/>
    <mergeCell ref="BFH16:BFJ16"/>
    <mergeCell ref="BFL16:BFN16"/>
    <mergeCell ref="BFP16:BFR16"/>
    <mergeCell ref="BFT16:BFV16"/>
    <mergeCell ref="BFX16:BFY16"/>
    <mergeCell ref="BFZ16:BGB16"/>
    <mergeCell ref="BGC16:BGF16"/>
    <mergeCell ref="BGI16:BGJ16"/>
    <mergeCell ref="BGK16:BGL16"/>
    <mergeCell ref="BGM16:BGO16"/>
    <mergeCell ref="BGP16:BGR16"/>
    <mergeCell ref="BGS16:BGU16"/>
    <mergeCell ref="BGV16:BGX16"/>
    <mergeCell ref="BGY16:BHA16"/>
    <mergeCell ref="BHB16:BHD16"/>
    <mergeCell ref="BHE16:BHG16"/>
    <mergeCell ref="BHH16:BHJ16"/>
    <mergeCell ref="BHK16:BHM16"/>
    <mergeCell ref="BHO16:BHQ16"/>
    <mergeCell ref="BHS16:BHU16"/>
    <mergeCell ref="BHW16:BHY16"/>
    <mergeCell ref="BIA16:BIB16"/>
    <mergeCell ref="BIC16:BIE16"/>
    <mergeCell ref="BIF16:BII16"/>
    <mergeCell ref="BIL16:BIM16"/>
    <mergeCell ref="BIN16:BIO16"/>
    <mergeCell ref="BIP16:BIR16"/>
    <mergeCell ref="BIS16:BIU16"/>
    <mergeCell ref="BIV16:BIX16"/>
    <mergeCell ref="BIY16:BJA16"/>
    <mergeCell ref="BJB16:BJD16"/>
    <mergeCell ref="BJE16:BJG16"/>
    <mergeCell ref="BJH16:BJJ16"/>
    <mergeCell ref="BJK16:BJM16"/>
    <mergeCell ref="BJN16:BJP16"/>
    <mergeCell ref="BJR16:BJT16"/>
    <mergeCell ref="BJV16:BJX16"/>
    <mergeCell ref="BJZ16:BKB16"/>
    <mergeCell ref="BKD16:BKE16"/>
    <mergeCell ref="BKF16:BKH16"/>
    <mergeCell ref="BKI16:BKL16"/>
    <mergeCell ref="BKO16:BKP16"/>
    <mergeCell ref="BKQ16:BKR16"/>
    <mergeCell ref="BKS16:BKU16"/>
    <mergeCell ref="BKV16:BKX16"/>
    <mergeCell ref="BKY16:BLA16"/>
    <mergeCell ref="BLB16:BLD16"/>
    <mergeCell ref="BLE16:BLG16"/>
    <mergeCell ref="BLH16:BLJ16"/>
    <mergeCell ref="BLK16:BLM16"/>
    <mergeCell ref="BLN16:BLP16"/>
    <mergeCell ref="BLQ16:BLS16"/>
    <mergeCell ref="BLU16:BLW16"/>
    <mergeCell ref="BLY16:BMA16"/>
    <mergeCell ref="BMC16:BME16"/>
    <mergeCell ref="BMG16:BMH16"/>
    <mergeCell ref="BMI16:BMK16"/>
    <mergeCell ref="BML16:BMO16"/>
    <mergeCell ref="BMR16:BMS16"/>
    <mergeCell ref="BMT16:BMU16"/>
    <mergeCell ref="BMV16:BMX16"/>
    <mergeCell ref="BMY16:BNA16"/>
    <mergeCell ref="BNB16:BND16"/>
    <mergeCell ref="BNE16:BNG16"/>
    <mergeCell ref="BNH16:BNJ16"/>
    <mergeCell ref="BNK16:BNM16"/>
    <mergeCell ref="BNN16:BNP16"/>
    <mergeCell ref="BNQ16:BNS16"/>
    <mergeCell ref="BNT16:BNV16"/>
    <mergeCell ref="BNX16:BNZ16"/>
    <mergeCell ref="BOB16:BOD16"/>
    <mergeCell ref="BOF16:BOH16"/>
    <mergeCell ref="BOJ16:BOK16"/>
    <mergeCell ref="BOL16:BON16"/>
    <mergeCell ref="BOO16:BOR16"/>
    <mergeCell ref="BOU16:BOV16"/>
    <mergeCell ref="BOW16:BOX16"/>
    <mergeCell ref="BOY16:BPA16"/>
    <mergeCell ref="BPB16:BPD16"/>
    <mergeCell ref="BPE16:BPG16"/>
    <mergeCell ref="BPH16:BPJ16"/>
    <mergeCell ref="BPK16:BPM16"/>
    <mergeCell ref="BPN16:BPP16"/>
    <mergeCell ref="BPQ16:BPS16"/>
    <mergeCell ref="BPT16:BPV16"/>
    <mergeCell ref="BPW16:BPY16"/>
    <mergeCell ref="BQA16:BQC16"/>
    <mergeCell ref="BQE16:BQG16"/>
    <mergeCell ref="BQI16:BQK16"/>
    <mergeCell ref="BQM16:BQN16"/>
    <mergeCell ref="BQO16:BQQ16"/>
    <mergeCell ref="BQR16:BQU16"/>
    <mergeCell ref="BQX16:BQY16"/>
    <mergeCell ref="BQZ16:BRA16"/>
    <mergeCell ref="BRB16:BRD16"/>
    <mergeCell ref="BRE16:BRG16"/>
    <mergeCell ref="BRH16:BRJ16"/>
    <mergeCell ref="BRK16:BRM16"/>
    <mergeCell ref="BRN16:BRP16"/>
    <mergeCell ref="BRQ16:BRS16"/>
    <mergeCell ref="BRT16:BRV16"/>
    <mergeCell ref="BRW16:BRY16"/>
    <mergeCell ref="BRZ16:BSB16"/>
    <mergeCell ref="BSD16:BSF16"/>
    <mergeCell ref="BSH16:BSJ16"/>
    <mergeCell ref="BSL16:BSN16"/>
    <mergeCell ref="BSP16:BSQ16"/>
    <mergeCell ref="BSR16:BST16"/>
    <mergeCell ref="BSU16:BSX16"/>
    <mergeCell ref="BTA16:BTB16"/>
    <mergeCell ref="BTC16:BTD16"/>
    <mergeCell ref="BTE16:BTG16"/>
    <mergeCell ref="BTH16:BTJ16"/>
    <mergeCell ref="BTK16:BTM16"/>
    <mergeCell ref="BTN16:BTP16"/>
    <mergeCell ref="BTQ16:BTS16"/>
    <mergeCell ref="BTT16:BTV16"/>
    <mergeCell ref="BTW16:BTY16"/>
    <mergeCell ref="BTZ16:BUB16"/>
    <mergeCell ref="BUC16:BUE16"/>
    <mergeCell ref="BUG16:BUI16"/>
    <mergeCell ref="BUK16:BUM16"/>
    <mergeCell ref="BUO16:BUQ16"/>
    <mergeCell ref="BUS16:BUT16"/>
    <mergeCell ref="BUU16:BUW16"/>
    <mergeCell ref="BUX16:BVA16"/>
    <mergeCell ref="BVD16:BVE16"/>
    <mergeCell ref="BVF16:BVG16"/>
    <mergeCell ref="BVH16:BVJ16"/>
    <mergeCell ref="BVK16:BVM16"/>
    <mergeCell ref="BVN16:BVP16"/>
    <mergeCell ref="BVQ16:BVS16"/>
    <mergeCell ref="BVT16:BVV16"/>
    <mergeCell ref="BVW16:BVY16"/>
    <mergeCell ref="BVZ16:BWB16"/>
    <mergeCell ref="BWC16:BWE16"/>
    <mergeCell ref="BWF16:BWH16"/>
    <mergeCell ref="BWJ16:BWL16"/>
    <mergeCell ref="BWN16:BWP16"/>
    <mergeCell ref="BWR16:BWT16"/>
    <mergeCell ref="BWV16:BWW16"/>
    <mergeCell ref="BWX16:BWZ16"/>
    <mergeCell ref="BXA16:BXD16"/>
    <mergeCell ref="BXG16:BXH16"/>
    <mergeCell ref="BXI16:BXJ16"/>
    <mergeCell ref="BXK16:BXM16"/>
    <mergeCell ref="BXN16:BXP16"/>
    <mergeCell ref="BXQ16:BXS16"/>
    <mergeCell ref="BXT16:BXV16"/>
    <mergeCell ref="BXW16:BXY16"/>
    <mergeCell ref="BXZ16:BYB16"/>
    <mergeCell ref="BYC16:BYE16"/>
    <mergeCell ref="BYF16:BYH16"/>
    <mergeCell ref="BYI16:BYK16"/>
    <mergeCell ref="BYM16:BYO16"/>
    <mergeCell ref="BYQ16:BYS16"/>
    <mergeCell ref="BYU16:BYW16"/>
    <mergeCell ref="BYY16:BYZ16"/>
    <mergeCell ref="BZA16:BZC16"/>
    <mergeCell ref="BZD16:BZG16"/>
    <mergeCell ref="BZJ16:BZK16"/>
    <mergeCell ref="BZL16:BZM16"/>
    <mergeCell ref="BZN16:BZP16"/>
    <mergeCell ref="BZQ16:BZS16"/>
    <mergeCell ref="BZT16:BZV16"/>
    <mergeCell ref="BZW16:BZY16"/>
    <mergeCell ref="BZZ16:CAB16"/>
    <mergeCell ref="CAC16:CAE16"/>
    <mergeCell ref="CAF16:CAH16"/>
    <mergeCell ref="CAI16:CAK16"/>
    <mergeCell ref="CAL16:CAN16"/>
    <mergeCell ref="CAP16:CAR16"/>
    <mergeCell ref="CAT16:CAV16"/>
    <mergeCell ref="CAX16:CAZ16"/>
    <mergeCell ref="CBB16:CBC16"/>
    <mergeCell ref="CBD16:CBF16"/>
    <mergeCell ref="CBG16:CBJ16"/>
    <mergeCell ref="CBM16:CBN16"/>
    <mergeCell ref="CBO16:CBP16"/>
    <mergeCell ref="CBQ16:CBS16"/>
    <mergeCell ref="CBT16:CBV16"/>
    <mergeCell ref="CBW16:CBY16"/>
    <mergeCell ref="CBZ16:CCB16"/>
    <mergeCell ref="CCC16:CCE16"/>
    <mergeCell ref="CCF16:CCH16"/>
    <mergeCell ref="CCI16:CCK16"/>
    <mergeCell ref="CCL16:CCN16"/>
    <mergeCell ref="CCO16:CCQ16"/>
    <mergeCell ref="CCS16:CCU16"/>
    <mergeCell ref="CCW16:CCY16"/>
    <mergeCell ref="CDA16:CDC16"/>
    <mergeCell ref="CDE16:CDF16"/>
    <mergeCell ref="CDG16:CDI16"/>
    <mergeCell ref="CDJ16:CDM16"/>
    <mergeCell ref="APK17:APL17"/>
    <mergeCell ref="APM17:APN17"/>
    <mergeCell ref="APO17:APQ17"/>
    <mergeCell ref="APR17:APT17"/>
    <mergeCell ref="APU17:APW17"/>
    <mergeCell ref="APX17:APZ17"/>
    <mergeCell ref="AQA17:AQC17"/>
    <mergeCell ref="AQD17:AQF17"/>
    <mergeCell ref="AQG17:AQI17"/>
    <mergeCell ref="AQJ17:AQL17"/>
    <mergeCell ref="AQM17:AQO17"/>
    <mergeCell ref="AQQ17:AQS17"/>
    <mergeCell ref="AQU17:AQW17"/>
    <mergeCell ref="AQY17:ARA17"/>
    <mergeCell ref="ARC17:ARD17"/>
    <mergeCell ref="ARE17:ARG17"/>
    <mergeCell ref="ARH17:ARK17"/>
    <mergeCell ref="ARN17:ARO17"/>
    <mergeCell ref="ARP17:ARQ17"/>
    <mergeCell ref="ARR17:ART17"/>
    <mergeCell ref="ARU17:ARW17"/>
    <mergeCell ref="ARX17:ARZ17"/>
    <mergeCell ref="ASA17:ASC17"/>
    <mergeCell ref="ASD17:ASF17"/>
    <mergeCell ref="ASG17:ASI17"/>
    <mergeCell ref="ASJ17:ASL17"/>
    <mergeCell ref="ASM17:ASO17"/>
    <mergeCell ref="ASP17:ASR17"/>
    <mergeCell ref="AST17:ASV17"/>
    <mergeCell ref="ASX17:ASZ17"/>
    <mergeCell ref="ATB17:ATD17"/>
    <mergeCell ref="ATF17:ATG17"/>
    <mergeCell ref="ATH17:ATJ17"/>
    <mergeCell ref="ATK17:ATN17"/>
    <mergeCell ref="ATQ17:ATR17"/>
    <mergeCell ref="ATS17:ATT17"/>
    <mergeCell ref="ATU17:ATW17"/>
    <mergeCell ref="ATX17:ATZ17"/>
    <mergeCell ref="AUA17:AUC17"/>
    <mergeCell ref="AUD17:AUF17"/>
    <mergeCell ref="AUG17:AUI17"/>
    <mergeCell ref="AUJ17:AUL17"/>
    <mergeCell ref="AUM17:AUO17"/>
    <mergeCell ref="AUP17:AUR17"/>
    <mergeCell ref="AUS17:AUU17"/>
    <mergeCell ref="AUW17:AUY17"/>
    <mergeCell ref="AVA17:AVC17"/>
    <mergeCell ref="AVE17:AVG17"/>
    <mergeCell ref="AVI17:AVJ17"/>
    <mergeCell ref="AVK17:AVM17"/>
    <mergeCell ref="AVN17:AVQ17"/>
    <mergeCell ref="AVT17:AVU17"/>
    <mergeCell ref="AVV17:AVW17"/>
    <mergeCell ref="AVX17:AVZ17"/>
    <mergeCell ref="AWA17:AWC17"/>
    <mergeCell ref="AWD17:AWF17"/>
    <mergeCell ref="AWG17:AWI17"/>
    <mergeCell ref="AWJ17:AWL17"/>
    <mergeCell ref="AWM17:AWO17"/>
    <mergeCell ref="AWP17:AWR17"/>
    <mergeCell ref="AWS17:AWU17"/>
    <mergeCell ref="AWV17:AWX17"/>
    <mergeCell ref="AWZ17:AXB17"/>
    <mergeCell ref="AXD17:AXF17"/>
    <mergeCell ref="AXH17:AXJ17"/>
    <mergeCell ref="AXL17:AXM17"/>
    <mergeCell ref="AXN17:AXP17"/>
    <mergeCell ref="AXQ17:AXT17"/>
    <mergeCell ref="AXW17:AXX17"/>
    <mergeCell ref="AXY17:AXZ17"/>
    <mergeCell ref="AYA17:AYC17"/>
    <mergeCell ref="AYD17:AYF17"/>
    <mergeCell ref="AYG17:AYI17"/>
    <mergeCell ref="AYJ17:AYL17"/>
    <mergeCell ref="AYM17:AYO17"/>
    <mergeCell ref="AYP17:AYR17"/>
    <mergeCell ref="AYS17:AYU17"/>
    <mergeCell ref="AYV17:AYX17"/>
    <mergeCell ref="AYY17:AZA17"/>
    <mergeCell ref="AZC17:AZE17"/>
    <mergeCell ref="AZG17:AZI17"/>
    <mergeCell ref="AZK17:AZM17"/>
    <mergeCell ref="AZO17:AZP17"/>
    <mergeCell ref="AZQ17:AZS17"/>
    <mergeCell ref="AZT17:AZW17"/>
    <mergeCell ref="AZZ17:BAA17"/>
    <mergeCell ref="BAB17:BAC17"/>
    <mergeCell ref="BAD17:BAF17"/>
    <mergeCell ref="BAG17:BAI17"/>
    <mergeCell ref="BAJ17:BAL17"/>
    <mergeCell ref="BAM17:BAO17"/>
    <mergeCell ref="BAP17:BAR17"/>
    <mergeCell ref="BAS17:BAU17"/>
    <mergeCell ref="BAV17:BAX17"/>
    <mergeCell ref="BAY17:BBA17"/>
    <mergeCell ref="BBB17:BBD17"/>
    <mergeCell ref="BBF17:BBH17"/>
    <mergeCell ref="BBJ17:BBL17"/>
    <mergeCell ref="BBN17:BBP17"/>
    <mergeCell ref="BBR17:BBS17"/>
    <mergeCell ref="BBT17:BBV17"/>
    <mergeCell ref="BBW17:BBZ17"/>
    <mergeCell ref="BCC17:BCD17"/>
    <mergeCell ref="BCE17:BCF17"/>
    <mergeCell ref="BCG17:BCI17"/>
    <mergeCell ref="BCJ17:BCL17"/>
    <mergeCell ref="BCM17:BCO17"/>
    <mergeCell ref="BCP17:BCR17"/>
    <mergeCell ref="BCS17:BCU17"/>
    <mergeCell ref="BCV17:BCX17"/>
    <mergeCell ref="BCY17:BDA17"/>
    <mergeCell ref="BDB17:BDD17"/>
    <mergeCell ref="BDE17:BDG17"/>
    <mergeCell ref="BDI17:BDK17"/>
    <mergeCell ref="BDM17:BDO17"/>
    <mergeCell ref="BDQ17:BDS17"/>
    <mergeCell ref="BDU17:BDV17"/>
    <mergeCell ref="BDW17:BDY17"/>
    <mergeCell ref="BDZ17:BEC17"/>
    <mergeCell ref="BEF17:BEG17"/>
    <mergeCell ref="BEH17:BEI17"/>
    <mergeCell ref="BEJ17:BEL17"/>
    <mergeCell ref="BEM17:BEO17"/>
    <mergeCell ref="BEP17:BER17"/>
    <mergeCell ref="BES17:BEU17"/>
    <mergeCell ref="BEV17:BEX17"/>
    <mergeCell ref="BEY17:BFA17"/>
    <mergeCell ref="BFB17:BFD17"/>
    <mergeCell ref="BFE17:BFG17"/>
    <mergeCell ref="BFH17:BFJ17"/>
    <mergeCell ref="BFL17:BFN17"/>
    <mergeCell ref="BFP17:BFR17"/>
    <mergeCell ref="BFT17:BFV17"/>
    <mergeCell ref="BFX17:BFY17"/>
    <mergeCell ref="BFZ17:BGB17"/>
    <mergeCell ref="BGC17:BGF17"/>
    <mergeCell ref="BGI17:BGJ17"/>
    <mergeCell ref="BGK17:BGL17"/>
    <mergeCell ref="BGM17:BGO17"/>
    <mergeCell ref="BGP17:BGR17"/>
    <mergeCell ref="BGS17:BGU17"/>
    <mergeCell ref="BGV17:BGX17"/>
    <mergeCell ref="BGY17:BHA17"/>
    <mergeCell ref="BHB17:BHD17"/>
    <mergeCell ref="BHE17:BHG17"/>
    <mergeCell ref="BHH17:BHJ17"/>
    <mergeCell ref="BHK17:BHM17"/>
    <mergeCell ref="BHO17:BHQ17"/>
    <mergeCell ref="BHS17:BHU17"/>
    <mergeCell ref="BHW17:BHY17"/>
    <mergeCell ref="BIA17:BIB17"/>
    <mergeCell ref="BIC17:BIE17"/>
    <mergeCell ref="BIF17:BII17"/>
    <mergeCell ref="BIL17:BIM17"/>
    <mergeCell ref="BIN17:BIO17"/>
    <mergeCell ref="BIP17:BIR17"/>
    <mergeCell ref="BIS17:BIU17"/>
    <mergeCell ref="BIV17:BIX17"/>
    <mergeCell ref="BIY17:BJA17"/>
    <mergeCell ref="BJB17:BJD17"/>
    <mergeCell ref="BJE17:BJG17"/>
    <mergeCell ref="BJH17:BJJ17"/>
    <mergeCell ref="BJK17:BJM17"/>
    <mergeCell ref="BJN17:BJP17"/>
    <mergeCell ref="BJR17:BJT17"/>
    <mergeCell ref="BJV17:BJX17"/>
    <mergeCell ref="BJZ17:BKB17"/>
    <mergeCell ref="BKD17:BKE17"/>
    <mergeCell ref="BKF17:BKH17"/>
    <mergeCell ref="BKI17:BKL17"/>
    <mergeCell ref="BKO17:BKP17"/>
    <mergeCell ref="BKQ17:BKR17"/>
    <mergeCell ref="BKS17:BKU17"/>
    <mergeCell ref="BKV17:BKX17"/>
    <mergeCell ref="BKY17:BLA17"/>
    <mergeCell ref="BLB17:BLD17"/>
    <mergeCell ref="BLE17:BLG17"/>
    <mergeCell ref="BLH17:BLJ17"/>
    <mergeCell ref="BLK17:BLM17"/>
    <mergeCell ref="BLN17:BLP17"/>
    <mergeCell ref="BLQ17:BLS17"/>
    <mergeCell ref="BLU17:BLW17"/>
    <mergeCell ref="BLY17:BMA17"/>
    <mergeCell ref="BMC17:BME17"/>
    <mergeCell ref="BMG17:BMH17"/>
    <mergeCell ref="BMI17:BMK17"/>
    <mergeCell ref="BML17:BMO17"/>
    <mergeCell ref="BMR17:BMS17"/>
    <mergeCell ref="BMT17:BMU17"/>
    <mergeCell ref="BMV17:BMX17"/>
    <mergeCell ref="BMY17:BNA17"/>
    <mergeCell ref="BNB17:BND17"/>
    <mergeCell ref="BNE17:BNG17"/>
    <mergeCell ref="BNH17:BNJ17"/>
    <mergeCell ref="BNK17:BNM17"/>
    <mergeCell ref="BNN17:BNP17"/>
    <mergeCell ref="BNQ17:BNS17"/>
    <mergeCell ref="BNT17:BNV17"/>
    <mergeCell ref="BNX17:BNZ17"/>
    <mergeCell ref="BOB17:BOD17"/>
    <mergeCell ref="BOF17:BOH17"/>
    <mergeCell ref="BOJ17:BOK17"/>
    <mergeCell ref="BOL17:BON17"/>
    <mergeCell ref="BOO17:BOR17"/>
    <mergeCell ref="BOU17:BOV17"/>
    <mergeCell ref="BOW17:BOX17"/>
    <mergeCell ref="BOY17:BPA17"/>
    <mergeCell ref="BPB17:BPD17"/>
    <mergeCell ref="BPE17:BPG17"/>
    <mergeCell ref="BPH17:BPJ17"/>
    <mergeCell ref="BPK17:BPM17"/>
    <mergeCell ref="BPN17:BPP17"/>
    <mergeCell ref="BPQ17:BPS17"/>
    <mergeCell ref="BPT17:BPV17"/>
    <mergeCell ref="BPW17:BPY17"/>
    <mergeCell ref="BQA17:BQC17"/>
    <mergeCell ref="BQE17:BQG17"/>
    <mergeCell ref="BQI17:BQK17"/>
    <mergeCell ref="BQM17:BQN17"/>
    <mergeCell ref="BQO17:BQQ17"/>
    <mergeCell ref="BQR17:BQU17"/>
    <mergeCell ref="BQX17:BQY17"/>
    <mergeCell ref="BQZ17:BRA17"/>
    <mergeCell ref="BRB17:BRD17"/>
    <mergeCell ref="BRE17:BRG17"/>
    <mergeCell ref="BRH17:BRJ17"/>
    <mergeCell ref="BRK17:BRM17"/>
    <mergeCell ref="BRN17:BRP17"/>
    <mergeCell ref="BRQ17:BRS17"/>
    <mergeCell ref="BRT17:BRV17"/>
    <mergeCell ref="BRW17:BRY17"/>
    <mergeCell ref="BRZ17:BSB17"/>
    <mergeCell ref="BSD17:BSF17"/>
    <mergeCell ref="BSH17:BSJ17"/>
    <mergeCell ref="BSL17:BSN17"/>
    <mergeCell ref="BSP17:BSQ17"/>
    <mergeCell ref="BSR17:BST17"/>
    <mergeCell ref="BSU17:BSX17"/>
    <mergeCell ref="BTA17:BTB17"/>
    <mergeCell ref="BTC17:BTD17"/>
    <mergeCell ref="BTE17:BTG17"/>
    <mergeCell ref="BTH17:BTJ17"/>
    <mergeCell ref="BTK17:BTM17"/>
    <mergeCell ref="BTN17:BTP17"/>
    <mergeCell ref="BTQ17:BTS17"/>
    <mergeCell ref="BTT17:BTV17"/>
    <mergeCell ref="BTW17:BTY17"/>
    <mergeCell ref="BTZ17:BUB17"/>
    <mergeCell ref="BUC17:BUE17"/>
    <mergeCell ref="BUG17:BUI17"/>
    <mergeCell ref="BUK17:BUM17"/>
    <mergeCell ref="BUO17:BUQ17"/>
    <mergeCell ref="BUS17:BUT17"/>
    <mergeCell ref="BUU17:BUW17"/>
    <mergeCell ref="BUX17:BVA17"/>
    <mergeCell ref="BVD17:BVE17"/>
    <mergeCell ref="BVF17:BVG17"/>
    <mergeCell ref="BVH17:BVJ17"/>
    <mergeCell ref="BVK17:BVM17"/>
    <mergeCell ref="BVN17:BVP17"/>
    <mergeCell ref="BVQ17:BVS17"/>
    <mergeCell ref="BVT17:BVV17"/>
    <mergeCell ref="BVW17:BVY17"/>
    <mergeCell ref="BVZ17:BWB17"/>
    <mergeCell ref="BWC17:BWE17"/>
    <mergeCell ref="BWF17:BWH17"/>
    <mergeCell ref="BWJ17:BWL17"/>
    <mergeCell ref="BWN17:BWP17"/>
    <mergeCell ref="BWR17:BWT17"/>
    <mergeCell ref="BWV17:BWW17"/>
    <mergeCell ref="BWX17:BWZ17"/>
    <mergeCell ref="BXA17:BXD17"/>
    <mergeCell ref="BXG17:BXH17"/>
    <mergeCell ref="BXI17:BXJ17"/>
    <mergeCell ref="BXK17:BXM17"/>
    <mergeCell ref="BXN17:BXP17"/>
    <mergeCell ref="BXQ17:BXS17"/>
    <mergeCell ref="BXT17:BXV17"/>
    <mergeCell ref="BXW17:BXY17"/>
    <mergeCell ref="BXZ17:BYB17"/>
    <mergeCell ref="BYC17:BYE17"/>
    <mergeCell ref="BYF17:BYH17"/>
    <mergeCell ref="BYI17:BYK17"/>
    <mergeCell ref="BYM17:BYO17"/>
    <mergeCell ref="BYQ17:BYS17"/>
    <mergeCell ref="BYU17:BYW17"/>
    <mergeCell ref="BYY17:BYZ17"/>
    <mergeCell ref="BZA17:BZC17"/>
    <mergeCell ref="BZD17:BZG17"/>
    <mergeCell ref="BZJ17:BZK17"/>
    <mergeCell ref="BZL17:BZM17"/>
    <mergeCell ref="BZN17:BZP17"/>
    <mergeCell ref="BZQ17:BZS17"/>
    <mergeCell ref="BZT17:BZV17"/>
    <mergeCell ref="BZW17:BZY17"/>
    <mergeCell ref="BZZ17:CAB17"/>
    <mergeCell ref="CAC17:CAE17"/>
    <mergeCell ref="CAF17:CAH17"/>
    <mergeCell ref="CAI17:CAK17"/>
    <mergeCell ref="CAL17:CAN17"/>
    <mergeCell ref="CAP17:CAR17"/>
    <mergeCell ref="CAT17:CAV17"/>
    <mergeCell ref="CAX17:CAZ17"/>
    <mergeCell ref="CBB17:CBC17"/>
    <mergeCell ref="CBD17:CBF17"/>
    <mergeCell ref="CBG17:CBJ17"/>
    <mergeCell ref="CBM17:CBN17"/>
    <mergeCell ref="CBO17:CBP17"/>
    <mergeCell ref="CBQ17:CBS17"/>
    <mergeCell ref="CBT17:CBV17"/>
    <mergeCell ref="CBW17:CBY17"/>
    <mergeCell ref="CBZ17:CCB17"/>
    <mergeCell ref="CCC17:CCE17"/>
    <mergeCell ref="CCF17:CCH17"/>
    <mergeCell ref="CCI17:CCK17"/>
    <mergeCell ref="CCL17:CCN17"/>
    <mergeCell ref="CCO17:CCQ17"/>
    <mergeCell ref="CCS17:CCU17"/>
    <mergeCell ref="CCW17:CCY17"/>
    <mergeCell ref="CDA17:CDC17"/>
    <mergeCell ref="CDE17:CDF17"/>
    <mergeCell ref="CDG17:CDI17"/>
    <mergeCell ref="CDJ17:CDM17"/>
    <mergeCell ref="APK18:APL18"/>
    <mergeCell ref="APM18:APN18"/>
    <mergeCell ref="APO18:APQ18"/>
    <mergeCell ref="APR18:APT18"/>
    <mergeCell ref="APU18:APW18"/>
    <mergeCell ref="APX18:APZ18"/>
    <mergeCell ref="AQA18:AQC18"/>
    <mergeCell ref="AQD18:AQF18"/>
    <mergeCell ref="AQG18:AQI18"/>
    <mergeCell ref="AQJ18:AQL18"/>
    <mergeCell ref="AQM18:AQO18"/>
    <mergeCell ref="AQQ18:AQS18"/>
    <mergeCell ref="AQU18:AQW18"/>
    <mergeCell ref="AQY18:ARA18"/>
    <mergeCell ref="ARC18:ARD18"/>
    <mergeCell ref="ARE18:ARG18"/>
    <mergeCell ref="ARH18:ARK18"/>
    <mergeCell ref="ARN18:ARO18"/>
    <mergeCell ref="ARP18:ARQ18"/>
    <mergeCell ref="ARR18:ART18"/>
    <mergeCell ref="ARU18:ARW18"/>
    <mergeCell ref="ARX18:ARZ18"/>
    <mergeCell ref="ASA18:ASC18"/>
    <mergeCell ref="ASD18:ASF18"/>
    <mergeCell ref="ASG18:ASI18"/>
    <mergeCell ref="ASJ18:ASL18"/>
    <mergeCell ref="ASM18:ASO18"/>
    <mergeCell ref="ASP18:ASR18"/>
    <mergeCell ref="AST18:ASV18"/>
    <mergeCell ref="ASX18:ASZ18"/>
    <mergeCell ref="ATB18:ATD18"/>
    <mergeCell ref="ATF18:ATG18"/>
    <mergeCell ref="ATH18:ATJ18"/>
    <mergeCell ref="ATK18:ATN18"/>
    <mergeCell ref="ATQ18:ATR18"/>
    <mergeCell ref="ATS18:ATT18"/>
    <mergeCell ref="ATU18:ATW18"/>
    <mergeCell ref="ATX18:ATZ18"/>
    <mergeCell ref="AUA18:AUC18"/>
    <mergeCell ref="AUD18:AUF18"/>
    <mergeCell ref="AUG18:AUI18"/>
    <mergeCell ref="AUJ18:AUL18"/>
    <mergeCell ref="AUM18:AUO18"/>
    <mergeCell ref="AUP18:AUR18"/>
    <mergeCell ref="AUS18:AUU18"/>
    <mergeCell ref="AUW18:AUY18"/>
    <mergeCell ref="AVA18:AVC18"/>
    <mergeCell ref="AVE18:AVG18"/>
    <mergeCell ref="AVI18:AVJ18"/>
    <mergeCell ref="AVK18:AVM18"/>
    <mergeCell ref="AVN18:AVQ18"/>
    <mergeCell ref="AVT18:AVU18"/>
    <mergeCell ref="AVV18:AVW18"/>
    <mergeCell ref="AVX18:AVZ18"/>
    <mergeCell ref="AWA18:AWC18"/>
    <mergeCell ref="AWD18:AWF18"/>
    <mergeCell ref="AWG18:AWI18"/>
    <mergeCell ref="AWJ18:AWL18"/>
    <mergeCell ref="AWM18:AWO18"/>
    <mergeCell ref="AWP18:AWR18"/>
    <mergeCell ref="AWS18:AWU18"/>
    <mergeCell ref="AWV18:AWX18"/>
    <mergeCell ref="AWZ18:AXB18"/>
    <mergeCell ref="AXD18:AXF18"/>
    <mergeCell ref="AXH18:AXJ18"/>
    <mergeCell ref="AXL18:AXM18"/>
    <mergeCell ref="AXN18:AXP18"/>
    <mergeCell ref="AXQ18:AXT18"/>
    <mergeCell ref="AXW18:AXX18"/>
    <mergeCell ref="AXY18:AXZ18"/>
    <mergeCell ref="AYA18:AYC18"/>
    <mergeCell ref="AYD18:AYF18"/>
    <mergeCell ref="AYG18:AYI18"/>
    <mergeCell ref="AYJ18:AYL18"/>
    <mergeCell ref="AYM18:AYO18"/>
    <mergeCell ref="AYP18:AYR18"/>
    <mergeCell ref="AYS18:AYU18"/>
    <mergeCell ref="AYV18:AYX18"/>
    <mergeCell ref="AYY18:AZA18"/>
    <mergeCell ref="AZC18:AZE18"/>
    <mergeCell ref="AZG18:AZI18"/>
    <mergeCell ref="AZK18:AZM18"/>
    <mergeCell ref="AZO18:AZP18"/>
    <mergeCell ref="AZQ18:AZS18"/>
    <mergeCell ref="AZT18:AZW18"/>
    <mergeCell ref="AZZ18:BAA18"/>
    <mergeCell ref="BAB18:BAC18"/>
    <mergeCell ref="BAD18:BAF18"/>
    <mergeCell ref="BAG18:BAI18"/>
    <mergeCell ref="BAJ18:BAL18"/>
    <mergeCell ref="BAM18:BAO18"/>
    <mergeCell ref="BAP18:BAR18"/>
    <mergeCell ref="BAS18:BAU18"/>
    <mergeCell ref="BAV18:BAX18"/>
    <mergeCell ref="BAY18:BBA18"/>
    <mergeCell ref="BBB18:BBD18"/>
    <mergeCell ref="BBF18:BBH18"/>
    <mergeCell ref="BBJ18:BBL18"/>
    <mergeCell ref="BBN18:BBP18"/>
    <mergeCell ref="BBR18:BBS18"/>
    <mergeCell ref="BBT18:BBV18"/>
    <mergeCell ref="BBW18:BBZ18"/>
    <mergeCell ref="BCC18:BCD18"/>
    <mergeCell ref="BCE18:BCF18"/>
    <mergeCell ref="BCG18:BCI18"/>
    <mergeCell ref="BCJ18:BCL18"/>
    <mergeCell ref="BCM18:BCO18"/>
    <mergeCell ref="BCP18:BCR18"/>
    <mergeCell ref="BCS18:BCU18"/>
    <mergeCell ref="BCV18:BCX18"/>
    <mergeCell ref="BCY18:BDA18"/>
    <mergeCell ref="BDB18:BDD18"/>
    <mergeCell ref="BDE18:BDG18"/>
    <mergeCell ref="BDI18:BDK18"/>
    <mergeCell ref="BDM18:BDO18"/>
    <mergeCell ref="BDQ18:BDS18"/>
    <mergeCell ref="BDU18:BDV18"/>
    <mergeCell ref="BDW18:BDY18"/>
    <mergeCell ref="BDZ18:BEC18"/>
    <mergeCell ref="BEF18:BEG18"/>
    <mergeCell ref="BEH18:BEI18"/>
    <mergeCell ref="BEJ18:BEL18"/>
    <mergeCell ref="BEM18:BEO18"/>
    <mergeCell ref="BEP18:BER18"/>
    <mergeCell ref="BES18:BEU18"/>
    <mergeCell ref="BEV18:BEX18"/>
    <mergeCell ref="BEY18:BFA18"/>
    <mergeCell ref="BFB18:BFD18"/>
    <mergeCell ref="BFE18:BFG18"/>
    <mergeCell ref="BFH18:BFJ18"/>
    <mergeCell ref="BFL18:BFN18"/>
    <mergeCell ref="BFP18:BFR18"/>
    <mergeCell ref="BFT18:BFV18"/>
    <mergeCell ref="BFX18:BFY18"/>
    <mergeCell ref="BFZ18:BGB18"/>
    <mergeCell ref="BGC18:BGF18"/>
    <mergeCell ref="BGI18:BGJ18"/>
    <mergeCell ref="BGK18:BGL18"/>
    <mergeCell ref="BGM18:BGO18"/>
    <mergeCell ref="BGP18:BGR18"/>
    <mergeCell ref="BGS18:BGU18"/>
    <mergeCell ref="BGV18:BGX18"/>
    <mergeCell ref="BGY18:BHA18"/>
    <mergeCell ref="BHB18:BHD18"/>
    <mergeCell ref="BHE18:BHG18"/>
    <mergeCell ref="BHH18:BHJ18"/>
    <mergeCell ref="BHK18:BHM18"/>
    <mergeCell ref="BHO18:BHQ18"/>
    <mergeCell ref="BHS18:BHU18"/>
    <mergeCell ref="BHW18:BHY18"/>
    <mergeCell ref="BIA18:BIB18"/>
    <mergeCell ref="BIC18:BIE18"/>
    <mergeCell ref="BIF18:BII18"/>
    <mergeCell ref="BIL18:BIM18"/>
    <mergeCell ref="BIN18:BIO18"/>
    <mergeCell ref="BIP18:BIR18"/>
    <mergeCell ref="BIS18:BIU18"/>
    <mergeCell ref="BIV18:BIX18"/>
    <mergeCell ref="BIY18:BJA18"/>
    <mergeCell ref="BJB18:BJD18"/>
    <mergeCell ref="BJE18:BJG18"/>
    <mergeCell ref="BJH18:BJJ18"/>
    <mergeCell ref="BJK18:BJM18"/>
    <mergeCell ref="BJN18:BJP18"/>
    <mergeCell ref="BJR18:BJT18"/>
    <mergeCell ref="BJV18:BJX18"/>
    <mergeCell ref="BJZ18:BKB18"/>
    <mergeCell ref="BKD18:BKE18"/>
    <mergeCell ref="BKF18:BKH18"/>
    <mergeCell ref="BKI18:BKL18"/>
    <mergeCell ref="BKO18:BKP18"/>
    <mergeCell ref="BKQ18:BKR18"/>
    <mergeCell ref="BKS18:BKU18"/>
    <mergeCell ref="BKV18:BKX18"/>
    <mergeCell ref="BKY18:BLA18"/>
    <mergeCell ref="BLB18:BLD18"/>
    <mergeCell ref="BLE18:BLG18"/>
    <mergeCell ref="BLH18:BLJ18"/>
    <mergeCell ref="BLK18:BLM18"/>
    <mergeCell ref="BLN18:BLP18"/>
    <mergeCell ref="BLQ18:BLS18"/>
    <mergeCell ref="BLU18:BLW18"/>
    <mergeCell ref="BLY18:BMA18"/>
    <mergeCell ref="BMC18:BME18"/>
    <mergeCell ref="BMG18:BMH18"/>
    <mergeCell ref="BMI18:BMK18"/>
    <mergeCell ref="BML18:BMO18"/>
    <mergeCell ref="BMR18:BMS18"/>
    <mergeCell ref="BMT18:BMU18"/>
    <mergeCell ref="BMV18:BMX18"/>
    <mergeCell ref="BMY18:BNA18"/>
    <mergeCell ref="BNB18:BND18"/>
    <mergeCell ref="BNE18:BNG18"/>
    <mergeCell ref="BNH18:BNJ18"/>
    <mergeCell ref="BNK18:BNM18"/>
    <mergeCell ref="BNN18:BNP18"/>
    <mergeCell ref="BNQ18:BNS18"/>
    <mergeCell ref="BNT18:BNV18"/>
    <mergeCell ref="BNX18:BNZ18"/>
    <mergeCell ref="BOB18:BOD18"/>
    <mergeCell ref="BOF18:BOH18"/>
    <mergeCell ref="BOJ18:BOK18"/>
    <mergeCell ref="BOL18:BON18"/>
    <mergeCell ref="BOO18:BOR18"/>
    <mergeCell ref="BOU18:BOV18"/>
    <mergeCell ref="BOW18:BOX18"/>
    <mergeCell ref="BOY18:BPA18"/>
    <mergeCell ref="BPB18:BPD18"/>
    <mergeCell ref="BPE18:BPG18"/>
    <mergeCell ref="BPH18:BPJ18"/>
    <mergeCell ref="BPK18:BPM18"/>
    <mergeCell ref="BPN18:BPP18"/>
    <mergeCell ref="BPQ18:BPS18"/>
    <mergeCell ref="BPT18:BPV18"/>
    <mergeCell ref="BPW18:BPY18"/>
    <mergeCell ref="BQA18:BQC18"/>
    <mergeCell ref="BQE18:BQG18"/>
    <mergeCell ref="BQI18:BQK18"/>
    <mergeCell ref="BQM18:BQN18"/>
    <mergeCell ref="BQO18:BQQ18"/>
    <mergeCell ref="BQR18:BQU18"/>
    <mergeCell ref="BQX18:BQY18"/>
    <mergeCell ref="BQZ18:BRA18"/>
    <mergeCell ref="BRB18:BRD18"/>
    <mergeCell ref="BRE18:BRG18"/>
    <mergeCell ref="BRH18:BRJ18"/>
    <mergeCell ref="BRK18:BRM18"/>
    <mergeCell ref="BRN18:BRP18"/>
    <mergeCell ref="BRQ18:BRS18"/>
    <mergeCell ref="BRT18:BRV18"/>
    <mergeCell ref="BRW18:BRY18"/>
    <mergeCell ref="BRZ18:BSB18"/>
    <mergeCell ref="BSD18:BSF18"/>
    <mergeCell ref="BSH18:BSJ18"/>
    <mergeCell ref="BSL18:BSN18"/>
    <mergeCell ref="BSP18:BSQ18"/>
    <mergeCell ref="BSR18:BST18"/>
    <mergeCell ref="BSU18:BSX18"/>
    <mergeCell ref="BTA18:BTB18"/>
    <mergeCell ref="BTC18:BTD18"/>
    <mergeCell ref="BTE18:BTG18"/>
    <mergeCell ref="BTH18:BTJ18"/>
    <mergeCell ref="BTK18:BTM18"/>
    <mergeCell ref="BTN18:BTP18"/>
    <mergeCell ref="BTQ18:BTS18"/>
    <mergeCell ref="BTT18:BTV18"/>
    <mergeCell ref="BTW18:BTY18"/>
    <mergeCell ref="BTZ18:BUB18"/>
    <mergeCell ref="BUC18:BUE18"/>
    <mergeCell ref="BUG18:BUI18"/>
    <mergeCell ref="BUK18:BUM18"/>
    <mergeCell ref="BUO18:BUQ18"/>
    <mergeCell ref="BUS18:BUT18"/>
    <mergeCell ref="BUU18:BUW18"/>
    <mergeCell ref="BUX18:BVA18"/>
    <mergeCell ref="BVD18:BVE18"/>
    <mergeCell ref="BVF18:BVG18"/>
    <mergeCell ref="BVH18:BVJ18"/>
    <mergeCell ref="BVK18:BVM18"/>
    <mergeCell ref="BVN18:BVP18"/>
    <mergeCell ref="BVQ18:BVS18"/>
    <mergeCell ref="BVT18:BVV18"/>
    <mergeCell ref="BVW18:BVY18"/>
    <mergeCell ref="BVZ18:BWB18"/>
    <mergeCell ref="BWC18:BWE18"/>
    <mergeCell ref="BWF18:BWH18"/>
    <mergeCell ref="BWJ18:BWL18"/>
    <mergeCell ref="BWN18:BWP18"/>
    <mergeCell ref="BWR18:BWT18"/>
    <mergeCell ref="BWV18:BWW18"/>
    <mergeCell ref="BWX18:BWZ18"/>
    <mergeCell ref="BXA18:BXD18"/>
    <mergeCell ref="BXG18:BXH18"/>
    <mergeCell ref="BXI18:BXJ18"/>
    <mergeCell ref="BXK18:BXM18"/>
    <mergeCell ref="BXN18:BXP18"/>
    <mergeCell ref="BXQ18:BXS18"/>
    <mergeCell ref="BXT18:BXV18"/>
    <mergeCell ref="BXW18:BXY18"/>
    <mergeCell ref="BXZ18:BYB18"/>
    <mergeCell ref="BYC18:BYE18"/>
    <mergeCell ref="BYF18:BYH18"/>
    <mergeCell ref="BYI18:BYK18"/>
    <mergeCell ref="BYM18:BYO18"/>
    <mergeCell ref="BYQ18:BYS18"/>
    <mergeCell ref="BYU18:BYW18"/>
    <mergeCell ref="BYY18:BYZ18"/>
    <mergeCell ref="BZA18:BZC18"/>
    <mergeCell ref="BZD18:BZG18"/>
    <mergeCell ref="BZJ18:BZK18"/>
    <mergeCell ref="BZL18:BZM18"/>
    <mergeCell ref="BZN18:BZP18"/>
    <mergeCell ref="BZQ18:BZS18"/>
    <mergeCell ref="BZT18:BZV18"/>
    <mergeCell ref="BZW18:BZY18"/>
    <mergeCell ref="BZZ18:CAB18"/>
    <mergeCell ref="CAC18:CAE18"/>
    <mergeCell ref="CAF18:CAH18"/>
    <mergeCell ref="CAI18:CAK18"/>
    <mergeCell ref="CAL18:CAN18"/>
    <mergeCell ref="CAP18:CAR18"/>
    <mergeCell ref="CAT18:CAV18"/>
    <mergeCell ref="CAX18:CAZ18"/>
    <mergeCell ref="CBB18:CBC18"/>
    <mergeCell ref="CBD18:CBF18"/>
    <mergeCell ref="CBG18:CBJ18"/>
    <mergeCell ref="CBM18:CBN18"/>
    <mergeCell ref="CBO18:CBP18"/>
    <mergeCell ref="CBQ18:CBS18"/>
    <mergeCell ref="CBT18:CBV18"/>
    <mergeCell ref="CBW18:CBY18"/>
    <mergeCell ref="CBZ18:CCB18"/>
    <mergeCell ref="CCC18:CCE18"/>
    <mergeCell ref="CCF18:CCH18"/>
    <mergeCell ref="CCI18:CCK18"/>
    <mergeCell ref="CCL18:CCN18"/>
    <mergeCell ref="CCO18:CCQ18"/>
    <mergeCell ref="CCS18:CCU18"/>
    <mergeCell ref="CCW18:CCY18"/>
    <mergeCell ref="CDA18:CDC18"/>
    <mergeCell ref="CDE18:CDF18"/>
    <mergeCell ref="CDG18:CDI18"/>
    <mergeCell ref="CDJ18:CDM18"/>
    <mergeCell ref="APK19:APL19"/>
    <mergeCell ref="APM19:APN19"/>
    <mergeCell ref="APO19:APQ19"/>
    <mergeCell ref="APR19:APT19"/>
    <mergeCell ref="APU19:APW19"/>
    <mergeCell ref="APX19:APZ19"/>
    <mergeCell ref="AQA19:AQC19"/>
    <mergeCell ref="AQD19:AQF19"/>
    <mergeCell ref="AQG19:AQI19"/>
    <mergeCell ref="AQJ19:AQL19"/>
    <mergeCell ref="AQM19:AQO19"/>
    <mergeCell ref="AQQ19:AQS19"/>
    <mergeCell ref="AQU19:AQW19"/>
    <mergeCell ref="AQY19:ARA19"/>
    <mergeCell ref="ARC19:ARD19"/>
    <mergeCell ref="ARE19:ARG19"/>
    <mergeCell ref="ARH19:ARK19"/>
    <mergeCell ref="ARN19:ARO19"/>
    <mergeCell ref="ARP19:ARQ19"/>
    <mergeCell ref="ARR19:ART19"/>
    <mergeCell ref="ARU19:ARW19"/>
    <mergeCell ref="ARX19:ARZ19"/>
    <mergeCell ref="ASA19:ASC19"/>
    <mergeCell ref="ASD19:ASF19"/>
    <mergeCell ref="ASG19:ASI19"/>
    <mergeCell ref="ASJ19:ASL19"/>
    <mergeCell ref="ASM19:ASO19"/>
    <mergeCell ref="ASP19:ASR19"/>
    <mergeCell ref="AST19:ASV19"/>
    <mergeCell ref="ASX19:ASZ19"/>
    <mergeCell ref="ATB19:ATD19"/>
    <mergeCell ref="ATF19:ATG19"/>
    <mergeCell ref="ATH19:ATJ19"/>
    <mergeCell ref="ATK19:ATN19"/>
    <mergeCell ref="ATQ19:ATR19"/>
    <mergeCell ref="ATS19:ATT19"/>
    <mergeCell ref="ATU19:ATW19"/>
    <mergeCell ref="ATX19:ATZ19"/>
    <mergeCell ref="AUA19:AUC19"/>
    <mergeCell ref="AUD19:AUF19"/>
    <mergeCell ref="AUG19:AUI19"/>
    <mergeCell ref="AUJ19:AUL19"/>
    <mergeCell ref="AUM19:AUO19"/>
    <mergeCell ref="AUP19:AUR19"/>
    <mergeCell ref="AUS19:AUU19"/>
    <mergeCell ref="AUW19:AUY19"/>
    <mergeCell ref="AVA19:AVC19"/>
    <mergeCell ref="AVE19:AVG19"/>
    <mergeCell ref="AVI19:AVJ19"/>
    <mergeCell ref="AVK19:AVM19"/>
    <mergeCell ref="AVN19:AVQ19"/>
    <mergeCell ref="AVT19:AVU19"/>
    <mergeCell ref="AVV19:AVW19"/>
    <mergeCell ref="AVX19:AVZ19"/>
    <mergeCell ref="AWA19:AWC19"/>
    <mergeCell ref="AWD19:AWF19"/>
    <mergeCell ref="AWG19:AWI19"/>
    <mergeCell ref="AWJ19:AWL19"/>
    <mergeCell ref="AWM19:AWO19"/>
    <mergeCell ref="AWP19:AWR19"/>
    <mergeCell ref="AWS19:AWU19"/>
    <mergeCell ref="AWV19:AWX19"/>
    <mergeCell ref="AWZ19:AXB19"/>
    <mergeCell ref="AXD19:AXF19"/>
    <mergeCell ref="AXH19:AXJ19"/>
    <mergeCell ref="AXL19:AXM19"/>
    <mergeCell ref="AXN19:AXP19"/>
    <mergeCell ref="AXQ19:AXT19"/>
    <mergeCell ref="AXW19:AXX19"/>
    <mergeCell ref="AXY19:AXZ19"/>
    <mergeCell ref="AYA19:AYC19"/>
    <mergeCell ref="AYD19:AYF19"/>
    <mergeCell ref="AYG19:AYI19"/>
    <mergeCell ref="AYJ19:AYL19"/>
    <mergeCell ref="AYM19:AYO19"/>
    <mergeCell ref="AYP19:AYR19"/>
    <mergeCell ref="AYS19:AYU19"/>
    <mergeCell ref="AYV19:AYX19"/>
    <mergeCell ref="AYY19:AZA19"/>
    <mergeCell ref="AZC19:AZE19"/>
    <mergeCell ref="AZG19:AZI19"/>
    <mergeCell ref="AZK19:AZM19"/>
    <mergeCell ref="AZO19:AZP19"/>
    <mergeCell ref="AZQ19:AZS19"/>
    <mergeCell ref="AZT19:AZW19"/>
    <mergeCell ref="AZZ19:BAA19"/>
    <mergeCell ref="BAB19:BAC19"/>
    <mergeCell ref="BAD19:BAF19"/>
    <mergeCell ref="BAG19:BAI19"/>
    <mergeCell ref="BAJ19:BAL19"/>
    <mergeCell ref="BAM19:BAO19"/>
    <mergeCell ref="BAP19:BAR19"/>
    <mergeCell ref="BAS19:BAU19"/>
    <mergeCell ref="BAV19:BAX19"/>
    <mergeCell ref="BAY19:BBA19"/>
    <mergeCell ref="BBB19:BBD19"/>
    <mergeCell ref="BBF19:BBH19"/>
    <mergeCell ref="BBJ19:BBL19"/>
    <mergeCell ref="BBN19:BBP19"/>
    <mergeCell ref="BBR19:BBS19"/>
    <mergeCell ref="BBT19:BBV19"/>
    <mergeCell ref="BBW19:BBZ19"/>
    <mergeCell ref="BCC19:BCD19"/>
    <mergeCell ref="BCE19:BCF19"/>
    <mergeCell ref="BCG19:BCI19"/>
    <mergeCell ref="BCJ19:BCL19"/>
    <mergeCell ref="BCM19:BCO19"/>
    <mergeCell ref="BCP19:BCR19"/>
    <mergeCell ref="BCS19:BCU19"/>
    <mergeCell ref="BCV19:BCX19"/>
    <mergeCell ref="BCY19:BDA19"/>
    <mergeCell ref="BDB19:BDD19"/>
    <mergeCell ref="BDE19:BDG19"/>
    <mergeCell ref="BDI19:BDK19"/>
    <mergeCell ref="BDM19:BDO19"/>
    <mergeCell ref="BDQ19:BDS19"/>
    <mergeCell ref="BDU19:BDV19"/>
    <mergeCell ref="BDW19:BDY19"/>
    <mergeCell ref="BDZ19:BEC19"/>
    <mergeCell ref="BEF19:BEG19"/>
    <mergeCell ref="BEH19:BEI19"/>
    <mergeCell ref="BEJ19:BEL19"/>
    <mergeCell ref="BEM19:BEO19"/>
    <mergeCell ref="BEP19:BER19"/>
    <mergeCell ref="BES19:BEU19"/>
    <mergeCell ref="BEV19:BEX19"/>
    <mergeCell ref="BEY19:BFA19"/>
    <mergeCell ref="BFB19:BFD19"/>
    <mergeCell ref="BFE19:BFG19"/>
    <mergeCell ref="BFH19:BFJ19"/>
    <mergeCell ref="BFL19:BFN19"/>
    <mergeCell ref="BFP19:BFR19"/>
    <mergeCell ref="BFT19:BFV19"/>
    <mergeCell ref="BFX19:BFY19"/>
    <mergeCell ref="BFZ19:BGB19"/>
    <mergeCell ref="BGC19:BGF19"/>
    <mergeCell ref="BGI19:BGJ19"/>
    <mergeCell ref="BGK19:BGL19"/>
    <mergeCell ref="BGM19:BGO19"/>
    <mergeCell ref="BGP19:BGR19"/>
    <mergeCell ref="BGS19:BGU19"/>
    <mergeCell ref="BGV19:BGX19"/>
    <mergeCell ref="BGY19:BHA19"/>
    <mergeCell ref="BHB19:BHD19"/>
    <mergeCell ref="BHE19:BHG19"/>
    <mergeCell ref="BHH19:BHJ19"/>
    <mergeCell ref="BHK19:BHM19"/>
    <mergeCell ref="BHO19:BHQ19"/>
    <mergeCell ref="BHS19:BHU19"/>
    <mergeCell ref="BHW19:BHY19"/>
    <mergeCell ref="BIA19:BIB19"/>
    <mergeCell ref="BIC19:BIE19"/>
    <mergeCell ref="BIF19:BII19"/>
    <mergeCell ref="BIL19:BIM19"/>
    <mergeCell ref="BIN19:BIO19"/>
    <mergeCell ref="BIP19:BIR19"/>
    <mergeCell ref="BIS19:BIU19"/>
    <mergeCell ref="BIV19:BIX19"/>
    <mergeCell ref="BIY19:BJA19"/>
    <mergeCell ref="BJB19:BJD19"/>
    <mergeCell ref="BJE19:BJG19"/>
    <mergeCell ref="BJH19:BJJ19"/>
    <mergeCell ref="BJK19:BJM19"/>
    <mergeCell ref="BJN19:BJP19"/>
    <mergeCell ref="BJR19:BJT19"/>
    <mergeCell ref="BJV19:BJX19"/>
    <mergeCell ref="BJZ19:BKB19"/>
    <mergeCell ref="BKD19:BKE19"/>
    <mergeCell ref="BKF19:BKH19"/>
    <mergeCell ref="BKI19:BKL19"/>
    <mergeCell ref="BKO19:BKP19"/>
    <mergeCell ref="BKQ19:BKR19"/>
    <mergeCell ref="BKS19:BKU19"/>
    <mergeCell ref="BKV19:BKX19"/>
    <mergeCell ref="BKY19:BLA19"/>
    <mergeCell ref="BLB19:BLD19"/>
    <mergeCell ref="BLE19:BLG19"/>
    <mergeCell ref="BLH19:BLJ19"/>
    <mergeCell ref="BLK19:BLM19"/>
    <mergeCell ref="BLN19:BLP19"/>
    <mergeCell ref="BLQ19:BLS19"/>
    <mergeCell ref="BLU19:BLW19"/>
    <mergeCell ref="BLY19:BMA19"/>
    <mergeCell ref="BMC19:BME19"/>
    <mergeCell ref="BMG19:BMH19"/>
    <mergeCell ref="BMI19:BMK19"/>
    <mergeCell ref="BML19:BMO19"/>
    <mergeCell ref="BMR19:BMS19"/>
    <mergeCell ref="BMT19:BMU19"/>
    <mergeCell ref="BMV19:BMX19"/>
    <mergeCell ref="BMY19:BNA19"/>
    <mergeCell ref="BNB19:BND19"/>
    <mergeCell ref="BNE19:BNG19"/>
    <mergeCell ref="BNH19:BNJ19"/>
    <mergeCell ref="BNK19:BNM19"/>
    <mergeCell ref="BNN19:BNP19"/>
    <mergeCell ref="BNQ19:BNS19"/>
    <mergeCell ref="BNT19:BNV19"/>
    <mergeCell ref="BNX19:BNZ19"/>
    <mergeCell ref="BOB19:BOD19"/>
    <mergeCell ref="BOF19:BOH19"/>
    <mergeCell ref="BOJ19:BOK19"/>
    <mergeCell ref="BOL19:BON19"/>
    <mergeCell ref="BOO19:BOR19"/>
    <mergeCell ref="BOU19:BOV19"/>
    <mergeCell ref="BOW19:BOX19"/>
    <mergeCell ref="BOY19:BPA19"/>
    <mergeCell ref="BPB19:BPD19"/>
    <mergeCell ref="BPE19:BPG19"/>
    <mergeCell ref="BPH19:BPJ19"/>
    <mergeCell ref="BPK19:BPM19"/>
    <mergeCell ref="BPN19:BPP19"/>
    <mergeCell ref="BPQ19:BPS19"/>
    <mergeCell ref="BPT19:BPV19"/>
    <mergeCell ref="BPW19:BPY19"/>
    <mergeCell ref="BQA19:BQC19"/>
    <mergeCell ref="BQE19:BQG19"/>
    <mergeCell ref="BQI19:BQK19"/>
    <mergeCell ref="BQM19:BQN19"/>
    <mergeCell ref="BQO19:BQQ19"/>
    <mergeCell ref="BQR19:BQU19"/>
    <mergeCell ref="BQX19:BQY19"/>
    <mergeCell ref="BQZ19:BRA19"/>
    <mergeCell ref="BRB19:BRD19"/>
    <mergeCell ref="BRE19:BRG19"/>
    <mergeCell ref="BRH19:BRJ19"/>
    <mergeCell ref="BRK19:BRM19"/>
    <mergeCell ref="BRN19:BRP19"/>
    <mergeCell ref="BRQ19:BRS19"/>
    <mergeCell ref="BRT19:BRV19"/>
    <mergeCell ref="BRW19:BRY19"/>
    <mergeCell ref="BRZ19:BSB19"/>
    <mergeCell ref="BSD19:BSF19"/>
    <mergeCell ref="BSH19:BSJ19"/>
    <mergeCell ref="BSL19:BSN19"/>
    <mergeCell ref="BSP19:BSQ19"/>
    <mergeCell ref="BSR19:BST19"/>
    <mergeCell ref="BSU19:BSX19"/>
    <mergeCell ref="BTA19:BTB19"/>
    <mergeCell ref="BTC19:BTD19"/>
    <mergeCell ref="BTE19:BTG19"/>
    <mergeCell ref="BTH19:BTJ19"/>
    <mergeCell ref="BTK19:BTM19"/>
    <mergeCell ref="BTN19:BTP19"/>
    <mergeCell ref="BTQ19:BTS19"/>
    <mergeCell ref="BTT19:BTV19"/>
    <mergeCell ref="BTW19:BTY19"/>
    <mergeCell ref="BTZ19:BUB19"/>
    <mergeCell ref="BUC19:BUE19"/>
    <mergeCell ref="BUG19:BUI19"/>
    <mergeCell ref="BUK19:BUM19"/>
    <mergeCell ref="BUO19:BUQ19"/>
    <mergeCell ref="BUS19:BUT19"/>
    <mergeCell ref="BUU19:BUW19"/>
    <mergeCell ref="BUX19:BVA19"/>
    <mergeCell ref="BVD19:BVE19"/>
    <mergeCell ref="BVF19:BVG19"/>
    <mergeCell ref="BVH19:BVJ19"/>
    <mergeCell ref="BVK19:BVM19"/>
    <mergeCell ref="BVN19:BVP19"/>
    <mergeCell ref="BVQ19:BVS19"/>
    <mergeCell ref="BVT19:BVV19"/>
    <mergeCell ref="BVW19:BVY19"/>
    <mergeCell ref="BVZ19:BWB19"/>
    <mergeCell ref="BWC19:BWE19"/>
    <mergeCell ref="BWF19:BWH19"/>
    <mergeCell ref="BWJ19:BWL19"/>
    <mergeCell ref="BWN19:BWP19"/>
    <mergeCell ref="BWR19:BWT19"/>
    <mergeCell ref="BWV19:BWW19"/>
    <mergeCell ref="BWX19:BWZ19"/>
    <mergeCell ref="BXA19:BXD19"/>
    <mergeCell ref="BXG19:BXH19"/>
    <mergeCell ref="BXI19:BXJ19"/>
    <mergeCell ref="BXK19:BXM19"/>
    <mergeCell ref="BXN19:BXP19"/>
    <mergeCell ref="BXQ19:BXS19"/>
    <mergeCell ref="BXT19:BXV19"/>
    <mergeCell ref="BXW19:BXY19"/>
    <mergeCell ref="BXZ19:BYB19"/>
    <mergeCell ref="BYC19:BYE19"/>
    <mergeCell ref="BYF19:BYH19"/>
    <mergeCell ref="BYI19:BYK19"/>
    <mergeCell ref="BYM19:BYO19"/>
    <mergeCell ref="BYQ19:BYS19"/>
    <mergeCell ref="BYU19:BYW19"/>
    <mergeCell ref="BYY19:BYZ19"/>
    <mergeCell ref="BZA19:BZC19"/>
    <mergeCell ref="BZD19:BZG19"/>
    <mergeCell ref="BZJ19:BZK19"/>
    <mergeCell ref="BZL19:BZM19"/>
    <mergeCell ref="BZN19:BZP19"/>
    <mergeCell ref="BZQ19:BZS19"/>
    <mergeCell ref="BZT19:BZV19"/>
    <mergeCell ref="BZW19:BZY19"/>
    <mergeCell ref="BZZ19:CAB19"/>
    <mergeCell ref="CAC19:CAE19"/>
    <mergeCell ref="CAF19:CAH19"/>
    <mergeCell ref="CAI19:CAK19"/>
    <mergeCell ref="CAL19:CAN19"/>
    <mergeCell ref="CAP19:CAR19"/>
    <mergeCell ref="CAT19:CAV19"/>
    <mergeCell ref="CAX19:CAZ19"/>
    <mergeCell ref="CBB19:CBC19"/>
    <mergeCell ref="CBD19:CBF19"/>
    <mergeCell ref="CBG19:CBJ19"/>
    <mergeCell ref="CBM19:CBN19"/>
    <mergeCell ref="CBO19:CBP19"/>
    <mergeCell ref="CBQ19:CBS19"/>
    <mergeCell ref="CBT19:CBV19"/>
    <mergeCell ref="CBW19:CBY19"/>
    <mergeCell ref="CBZ19:CCB19"/>
    <mergeCell ref="CCC19:CCE19"/>
    <mergeCell ref="CCF19:CCH19"/>
    <mergeCell ref="CCI19:CCK19"/>
    <mergeCell ref="CCL19:CCN19"/>
    <mergeCell ref="CCO19:CCQ19"/>
    <mergeCell ref="CCS19:CCU19"/>
    <mergeCell ref="CCW19:CCY19"/>
    <mergeCell ref="CDA19:CDC19"/>
    <mergeCell ref="CDE19:CDF19"/>
    <mergeCell ref="CDG19:CDI19"/>
    <mergeCell ref="CDJ19:CDM19"/>
    <mergeCell ref="APK20:APL20"/>
    <mergeCell ref="APM20:APN20"/>
    <mergeCell ref="APO20:APQ20"/>
    <mergeCell ref="APR20:APT20"/>
    <mergeCell ref="APU20:APW20"/>
    <mergeCell ref="APX20:APZ20"/>
    <mergeCell ref="AQA20:AQC20"/>
    <mergeCell ref="AQD20:AQF20"/>
    <mergeCell ref="AQG20:AQI20"/>
    <mergeCell ref="AQJ20:AQL20"/>
    <mergeCell ref="AQM20:AQO20"/>
    <mergeCell ref="AQQ20:AQS20"/>
    <mergeCell ref="AQU20:AQW20"/>
    <mergeCell ref="AQY20:ARA20"/>
    <mergeCell ref="ARC20:ARD20"/>
    <mergeCell ref="ARE20:ARG20"/>
    <mergeCell ref="ARH20:ARK20"/>
    <mergeCell ref="ARN20:ARO20"/>
    <mergeCell ref="ARP20:ARQ20"/>
    <mergeCell ref="ARR20:ART20"/>
    <mergeCell ref="ARU20:ARW20"/>
    <mergeCell ref="ARX20:ARZ20"/>
    <mergeCell ref="ASA20:ASC20"/>
    <mergeCell ref="ASD20:ASF20"/>
    <mergeCell ref="ASG20:ASI20"/>
    <mergeCell ref="ASJ20:ASL20"/>
    <mergeCell ref="ASM20:ASO20"/>
    <mergeCell ref="ASP20:ASR20"/>
    <mergeCell ref="AST20:ASV20"/>
    <mergeCell ref="ASX20:ASZ20"/>
    <mergeCell ref="ATB20:ATD20"/>
    <mergeCell ref="ATF20:ATG20"/>
    <mergeCell ref="ATH20:ATJ20"/>
    <mergeCell ref="ATK20:ATN20"/>
    <mergeCell ref="ATQ20:ATR20"/>
    <mergeCell ref="ATS20:ATT20"/>
    <mergeCell ref="ATU20:ATW20"/>
    <mergeCell ref="ATX20:ATZ20"/>
    <mergeCell ref="AUA20:AUC20"/>
    <mergeCell ref="AUD20:AUF20"/>
    <mergeCell ref="AUG20:AUI20"/>
    <mergeCell ref="AUJ20:AUL20"/>
    <mergeCell ref="AUM20:AUO20"/>
    <mergeCell ref="AUP20:AUR20"/>
    <mergeCell ref="AUS20:AUU20"/>
    <mergeCell ref="AUW20:AUY20"/>
    <mergeCell ref="AVA20:AVC20"/>
    <mergeCell ref="AVE20:AVG20"/>
    <mergeCell ref="AVI20:AVJ20"/>
    <mergeCell ref="AVK20:AVM20"/>
    <mergeCell ref="AVN20:AVQ20"/>
    <mergeCell ref="AVT20:AVU20"/>
    <mergeCell ref="AVV20:AVW20"/>
    <mergeCell ref="AVX20:AVZ20"/>
    <mergeCell ref="AWA20:AWC20"/>
    <mergeCell ref="AWD20:AWF20"/>
    <mergeCell ref="AWG20:AWI20"/>
    <mergeCell ref="AWJ20:AWL20"/>
    <mergeCell ref="AWM20:AWO20"/>
    <mergeCell ref="AWP20:AWR20"/>
    <mergeCell ref="AWS20:AWU20"/>
    <mergeCell ref="AWV20:AWX20"/>
    <mergeCell ref="AWZ20:AXB20"/>
    <mergeCell ref="AXD20:AXF20"/>
    <mergeCell ref="AXH20:AXJ20"/>
    <mergeCell ref="AXL20:AXM20"/>
    <mergeCell ref="AXN20:AXP20"/>
    <mergeCell ref="AXQ20:AXT20"/>
    <mergeCell ref="AXW20:AXX20"/>
    <mergeCell ref="AXY20:AXZ20"/>
    <mergeCell ref="AYA20:AYC20"/>
    <mergeCell ref="AYD20:AYF20"/>
    <mergeCell ref="AYG20:AYI20"/>
    <mergeCell ref="AYJ20:AYL20"/>
    <mergeCell ref="AYM20:AYO20"/>
    <mergeCell ref="AYP20:AYR20"/>
    <mergeCell ref="AYS20:AYU20"/>
    <mergeCell ref="AYV20:AYX20"/>
    <mergeCell ref="AYY20:AZA20"/>
    <mergeCell ref="AZC20:AZE20"/>
    <mergeCell ref="AZG20:AZI20"/>
    <mergeCell ref="AZK20:AZM20"/>
    <mergeCell ref="AZO20:AZP20"/>
    <mergeCell ref="AZQ20:AZS20"/>
    <mergeCell ref="AZT20:AZW20"/>
    <mergeCell ref="AZZ20:BAA20"/>
    <mergeCell ref="BAB20:BAC20"/>
    <mergeCell ref="BAD20:BAF20"/>
    <mergeCell ref="BAG20:BAI20"/>
    <mergeCell ref="BAJ20:BAL20"/>
    <mergeCell ref="BAM20:BAO20"/>
    <mergeCell ref="BAP20:BAR20"/>
    <mergeCell ref="BAS20:BAU20"/>
    <mergeCell ref="BAV20:BAX20"/>
    <mergeCell ref="BAY20:BBA20"/>
    <mergeCell ref="BBB20:BBD20"/>
    <mergeCell ref="BBF20:BBH20"/>
    <mergeCell ref="BBJ20:BBL20"/>
    <mergeCell ref="BBN20:BBP20"/>
    <mergeCell ref="BBR20:BBS20"/>
    <mergeCell ref="BBT20:BBV20"/>
    <mergeCell ref="BBW20:BBZ20"/>
    <mergeCell ref="BCC20:BCD20"/>
    <mergeCell ref="BCE20:BCF20"/>
    <mergeCell ref="BCG20:BCI20"/>
    <mergeCell ref="BCJ20:BCL20"/>
    <mergeCell ref="BCM20:BCO20"/>
    <mergeCell ref="BCP20:BCR20"/>
    <mergeCell ref="BCS20:BCU20"/>
    <mergeCell ref="BCV20:BCX20"/>
    <mergeCell ref="BCY20:BDA20"/>
    <mergeCell ref="BDB20:BDD20"/>
    <mergeCell ref="BDE20:BDG20"/>
    <mergeCell ref="BDI20:BDK20"/>
    <mergeCell ref="BDM20:BDO20"/>
    <mergeCell ref="BDQ20:BDS20"/>
    <mergeCell ref="BDU20:BDV20"/>
    <mergeCell ref="BDW20:BDY20"/>
    <mergeCell ref="BDZ20:BEC20"/>
    <mergeCell ref="BEF20:BEG20"/>
    <mergeCell ref="BEH20:BEI20"/>
    <mergeCell ref="BEJ20:BEL20"/>
    <mergeCell ref="BEM20:BEO20"/>
    <mergeCell ref="BEP20:BER20"/>
    <mergeCell ref="BES20:BEU20"/>
    <mergeCell ref="BEV20:BEX20"/>
    <mergeCell ref="BEY20:BFA20"/>
    <mergeCell ref="BFB20:BFD20"/>
    <mergeCell ref="BFE20:BFG20"/>
    <mergeCell ref="BFH20:BFJ20"/>
    <mergeCell ref="BFL20:BFN20"/>
    <mergeCell ref="BFP20:BFR20"/>
    <mergeCell ref="BFT20:BFV20"/>
    <mergeCell ref="BFX20:BFY20"/>
    <mergeCell ref="BFZ20:BGB20"/>
    <mergeCell ref="BGC20:BGF20"/>
    <mergeCell ref="BGI20:BGJ20"/>
    <mergeCell ref="BGK20:BGL20"/>
    <mergeCell ref="BGM20:BGO20"/>
    <mergeCell ref="BGP20:BGR20"/>
    <mergeCell ref="BGS20:BGU20"/>
    <mergeCell ref="BGV20:BGX20"/>
    <mergeCell ref="BGY20:BHA20"/>
    <mergeCell ref="BHB20:BHD20"/>
    <mergeCell ref="BHE20:BHG20"/>
    <mergeCell ref="BHH20:BHJ20"/>
    <mergeCell ref="BHK20:BHM20"/>
    <mergeCell ref="BHO20:BHQ20"/>
    <mergeCell ref="BHS20:BHU20"/>
    <mergeCell ref="BHW20:BHY20"/>
    <mergeCell ref="BIA20:BIB20"/>
    <mergeCell ref="BIC20:BIE20"/>
    <mergeCell ref="BIF20:BII20"/>
    <mergeCell ref="BIL20:BIM20"/>
    <mergeCell ref="BIN20:BIO20"/>
    <mergeCell ref="BIP20:BIR20"/>
    <mergeCell ref="BIS20:BIU20"/>
    <mergeCell ref="BIV20:BIX20"/>
    <mergeCell ref="BIY20:BJA20"/>
    <mergeCell ref="BJB20:BJD20"/>
    <mergeCell ref="BJE20:BJG20"/>
    <mergeCell ref="BJH20:BJJ20"/>
    <mergeCell ref="BJK20:BJM20"/>
    <mergeCell ref="BJN20:BJP20"/>
    <mergeCell ref="BJR20:BJT20"/>
    <mergeCell ref="BJV20:BJX20"/>
    <mergeCell ref="BJZ20:BKB20"/>
    <mergeCell ref="BKD20:BKE20"/>
    <mergeCell ref="BKF20:BKH20"/>
    <mergeCell ref="BKI20:BKL20"/>
    <mergeCell ref="BKO20:BKP20"/>
    <mergeCell ref="BKQ20:BKR20"/>
    <mergeCell ref="BKS20:BKU20"/>
    <mergeCell ref="BKV20:BKX20"/>
    <mergeCell ref="BKY20:BLA20"/>
    <mergeCell ref="BLB20:BLD20"/>
    <mergeCell ref="BLE20:BLG20"/>
    <mergeCell ref="BLH20:BLJ20"/>
    <mergeCell ref="BLK20:BLM20"/>
    <mergeCell ref="BLN20:BLP20"/>
    <mergeCell ref="BLQ20:BLS20"/>
    <mergeCell ref="BLU20:BLW20"/>
    <mergeCell ref="BLY20:BMA20"/>
    <mergeCell ref="BMC20:BME20"/>
    <mergeCell ref="BMG20:BMH20"/>
    <mergeCell ref="BMI20:BMK20"/>
    <mergeCell ref="BML20:BMO20"/>
    <mergeCell ref="BMR20:BMS20"/>
    <mergeCell ref="BMT20:BMU20"/>
    <mergeCell ref="BMV20:BMX20"/>
    <mergeCell ref="BMY20:BNA20"/>
    <mergeCell ref="BNB20:BND20"/>
    <mergeCell ref="BNE20:BNG20"/>
    <mergeCell ref="BNH20:BNJ20"/>
    <mergeCell ref="BNK20:BNM20"/>
    <mergeCell ref="BNN20:BNP20"/>
    <mergeCell ref="BNQ20:BNS20"/>
    <mergeCell ref="BNT20:BNV20"/>
    <mergeCell ref="BNX20:BNZ20"/>
    <mergeCell ref="BOB20:BOD20"/>
    <mergeCell ref="BOF20:BOH20"/>
    <mergeCell ref="BOJ20:BOK20"/>
    <mergeCell ref="BOL20:BON20"/>
    <mergeCell ref="BOO20:BOR20"/>
    <mergeCell ref="BOU20:BOV20"/>
    <mergeCell ref="BOW20:BOX20"/>
    <mergeCell ref="BOY20:BPA20"/>
    <mergeCell ref="BPB20:BPD20"/>
    <mergeCell ref="BPE20:BPG20"/>
    <mergeCell ref="BPH20:BPJ20"/>
    <mergeCell ref="BPK20:BPM20"/>
    <mergeCell ref="BPN20:BPP20"/>
    <mergeCell ref="BPQ20:BPS20"/>
    <mergeCell ref="BPT20:BPV20"/>
    <mergeCell ref="BPW20:BPY20"/>
    <mergeCell ref="BQA20:BQC20"/>
    <mergeCell ref="BQE20:BQG20"/>
    <mergeCell ref="BQI20:BQK20"/>
    <mergeCell ref="BQM20:BQN20"/>
    <mergeCell ref="BQO20:BQQ20"/>
    <mergeCell ref="BQR20:BQU20"/>
    <mergeCell ref="BQX20:BQY20"/>
    <mergeCell ref="BQZ20:BRA20"/>
    <mergeCell ref="BRB20:BRD20"/>
    <mergeCell ref="BRE20:BRG20"/>
    <mergeCell ref="BRH20:BRJ20"/>
    <mergeCell ref="BRK20:BRM20"/>
    <mergeCell ref="BRN20:BRP20"/>
    <mergeCell ref="BRQ20:BRS20"/>
    <mergeCell ref="BRT20:BRV20"/>
    <mergeCell ref="BRW20:BRY20"/>
    <mergeCell ref="BRZ20:BSB20"/>
    <mergeCell ref="BSD20:BSF20"/>
    <mergeCell ref="BSH20:BSJ20"/>
    <mergeCell ref="BSL20:BSN20"/>
    <mergeCell ref="BSP20:BSQ20"/>
    <mergeCell ref="BSR20:BST20"/>
    <mergeCell ref="BSU20:BSX20"/>
    <mergeCell ref="BTA20:BTB20"/>
    <mergeCell ref="BTC20:BTD20"/>
    <mergeCell ref="BTE20:BTG20"/>
    <mergeCell ref="BTH20:BTJ20"/>
    <mergeCell ref="BTK20:BTM20"/>
    <mergeCell ref="BTN20:BTP20"/>
    <mergeCell ref="BTQ20:BTS20"/>
    <mergeCell ref="BTT20:BTV20"/>
    <mergeCell ref="BTW20:BTY20"/>
    <mergeCell ref="BTZ20:BUB20"/>
    <mergeCell ref="BUC20:BUE20"/>
    <mergeCell ref="BUG20:BUI20"/>
    <mergeCell ref="BUK20:BUM20"/>
    <mergeCell ref="BUO20:BUQ20"/>
    <mergeCell ref="BUS20:BUT20"/>
    <mergeCell ref="BUU20:BUW20"/>
    <mergeCell ref="BUX20:BVA20"/>
    <mergeCell ref="BVD20:BVE20"/>
    <mergeCell ref="BVF20:BVG20"/>
    <mergeCell ref="BVH20:BVJ20"/>
    <mergeCell ref="BVK20:BVM20"/>
    <mergeCell ref="BVN20:BVP20"/>
    <mergeCell ref="BVQ20:BVS20"/>
    <mergeCell ref="BVT20:BVV20"/>
    <mergeCell ref="BVW20:BVY20"/>
    <mergeCell ref="BVZ20:BWB20"/>
    <mergeCell ref="BWC20:BWE20"/>
    <mergeCell ref="BWF20:BWH20"/>
    <mergeCell ref="BWJ20:BWL20"/>
    <mergeCell ref="BWN20:BWP20"/>
    <mergeCell ref="BWR20:BWT20"/>
    <mergeCell ref="BWV20:BWW20"/>
    <mergeCell ref="BWX20:BWZ20"/>
    <mergeCell ref="BXA20:BXD20"/>
    <mergeCell ref="BXG20:BXH20"/>
    <mergeCell ref="BXI20:BXJ20"/>
    <mergeCell ref="BXK20:BXM20"/>
    <mergeCell ref="BXN20:BXP20"/>
    <mergeCell ref="BXQ20:BXS20"/>
    <mergeCell ref="BXT20:BXV20"/>
    <mergeCell ref="BXW20:BXY20"/>
    <mergeCell ref="BXZ20:BYB20"/>
    <mergeCell ref="BYC20:BYE20"/>
    <mergeCell ref="BYF20:BYH20"/>
    <mergeCell ref="BYI20:BYK20"/>
    <mergeCell ref="BYM20:BYO20"/>
    <mergeCell ref="BYQ20:BYS20"/>
    <mergeCell ref="BYU20:BYW20"/>
    <mergeCell ref="BYY20:BYZ20"/>
    <mergeCell ref="BZA20:BZC20"/>
    <mergeCell ref="BZD20:BZG20"/>
    <mergeCell ref="BZJ20:BZK20"/>
    <mergeCell ref="BZL20:BZM20"/>
    <mergeCell ref="BZN20:BZP20"/>
    <mergeCell ref="BZQ20:BZS20"/>
    <mergeCell ref="BZT20:BZV20"/>
    <mergeCell ref="BZW20:BZY20"/>
    <mergeCell ref="BZZ20:CAB20"/>
    <mergeCell ref="CAC20:CAE20"/>
    <mergeCell ref="CAF20:CAH20"/>
    <mergeCell ref="CAI20:CAK20"/>
    <mergeCell ref="CAL20:CAN20"/>
    <mergeCell ref="CAP20:CAR20"/>
    <mergeCell ref="CAT20:CAV20"/>
    <mergeCell ref="CAX20:CAZ20"/>
    <mergeCell ref="CBB20:CBC20"/>
    <mergeCell ref="CBD20:CBF20"/>
    <mergeCell ref="CBG20:CBJ20"/>
    <mergeCell ref="CBM20:CBN20"/>
    <mergeCell ref="CBO20:CBP20"/>
    <mergeCell ref="CBQ20:CBS20"/>
    <mergeCell ref="CBT20:CBV20"/>
    <mergeCell ref="CBW20:CBY20"/>
    <mergeCell ref="CBZ20:CCB20"/>
    <mergeCell ref="CCC20:CCE20"/>
    <mergeCell ref="CCF20:CCH20"/>
    <mergeCell ref="CCI20:CCK20"/>
    <mergeCell ref="CCL20:CCN20"/>
    <mergeCell ref="CCO20:CCQ20"/>
    <mergeCell ref="CCS20:CCU20"/>
    <mergeCell ref="CCW20:CCY20"/>
    <mergeCell ref="CDA20:CDC20"/>
    <mergeCell ref="CDE20:CDF20"/>
    <mergeCell ref="CDG20:CDI20"/>
    <mergeCell ref="CDJ20:CDM20"/>
    <mergeCell ref="APK21:APL21"/>
    <mergeCell ref="APM21:APN21"/>
    <mergeCell ref="APO21:APQ21"/>
    <mergeCell ref="APR21:APT21"/>
    <mergeCell ref="APU21:APW21"/>
    <mergeCell ref="APX21:APZ21"/>
    <mergeCell ref="AQA21:AQC21"/>
    <mergeCell ref="AQD21:AQF21"/>
    <mergeCell ref="AQG21:AQI21"/>
    <mergeCell ref="AQJ21:AQL21"/>
    <mergeCell ref="AQM21:AQO21"/>
    <mergeCell ref="AQQ21:AQS21"/>
    <mergeCell ref="AQU21:AQW21"/>
    <mergeCell ref="AQY21:ARA21"/>
    <mergeCell ref="ARC21:ARD21"/>
    <mergeCell ref="ARE21:ARG21"/>
    <mergeCell ref="ARH21:ARK21"/>
    <mergeCell ref="ARN21:ARO21"/>
    <mergeCell ref="ARP21:ARQ21"/>
    <mergeCell ref="ARR21:ART21"/>
    <mergeCell ref="ARU21:ARW21"/>
    <mergeCell ref="ARX21:ARZ21"/>
    <mergeCell ref="ASA21:ASC21"/>
    <mergeCell ref="ASD21:ASF21"/>
    <mergeCell ref="ASG21:ASI21"/>
    <mergeCell ref="ASJ21:ASL21"/>
    <mergeCell ref="ASM21:ASO21"/>
    <mergeCell ref="ASP21:ASR21"/>
    <mergeCell ref="AST21:ASV21"/>
    <mergeCell ref="ASX21:ASZ21"/>
    <mergeCell ref="ATB21:ATD21"/>
    <mergeCell ref="ATF21:ATG21"/>
    <mergeCell ref="ATH21:ATJ21"/>
    <mergeCell ref="ATK21:ATN21"/>
    <mergeCell ref="ATQ21:ATR21"/>
    <mergeCell ref="ATS21:ATT21"/>
    <mergeCell ref="ATU21:ATW21"/>
    <mergeCell ref="ATX21:ATZ21"/>
    <mergeCell ref="AUA21:AUC21"/>
    <mergeCell ref="AUD21:AUF21"/>
    <mergeCell ref="AUG21:AUI21"/>
    <mergeCell ref="AUJ21:AUL21"/>
    <mergeCell ref="AUM21:AUO21"/>
    <mergeCell ref="AUP21:AUR21"/>
    <mergeCell ref="AUS21:AUU21"/>
    <mergeCell ref="AUW21:AUY21"/>
    <mergeCell ref="AVA21:AVC21"/>
    <mergeCell ref="AVE21:AVG21"/>
    <mergeCell ref="AVI21:AVJ21"/>
    <mergeCell ref="AVK21:AVM21"/>
    <mergeCell ref="AVN21:AVQ21"/>
    <mergeCell ref="AVT21:AVU21"/>
    <mergeCell ref="AVV21:AVW21"/>
    <mergeCell ref="AVX21:AVZ21"/>
    <mergeCell ref="AWA21:AWC21"/>
    <mergeCell ref="AWD21:AWF21"/>
    <mergeCell ref="AWG21:AWI21"/>
    <mergeCell ref="AWJ21:AWL21"/>
    <mergeCell ref="AWM21:AWO21"/>
    <mergeCell ref="AWP21:AWR21"/>
    <mergeCell ref="AWS21:AWU21"/>
    <mergeCell ref="AWV21:AWX21"/>
    <mergeCell ref="AWZ21:AXB21"/>
    <mergeCell ref="AXD21:AXF21"/>
    <mergeCell ref="AXH21:AXJ21"/>
    <mergeCell ref="AXL21:AXM21"/>
    <mergeCell ref="AXN21:AXP21"/>
    <mergeCell ref="AXQ21:AXT21"/>
    <mergeCell ref="AXW21:AXX21"/>
    <mergeCell ref="AXY21:AXZ21"/>
    <mergeCell ref="AYA21:AYC21"/>
    <mergeCell ref="AYD21:AYF21"/>
    <mergeCell ref="AYG21:AYI21"/>
    <mergeCell ref="AYJ21:AYL21"/>
    <mergeCell ref="AYM21:AYO21"/>
    <mergeCell ref="AYP21:AYR21"/>
    <mergeCell ref="AYS21:AYU21"/>
    <mergeCell ref="AYV21:AYX21"/>
    <mergeCell ref="AYY21:AZA21"/>
    <mergeCell ref="AZC21:AZE21"/>
    <mergeCell ref="AZG21:AZI21"/>
    <mergeCell ref="AZK21:AZM21"/>
    <mergeCell ref="AZO21:AZP21"/>
    <mergeCell ref="AZQ21:AZS21"/>
    <mergeCell ref="AZT21:AZW21"/>
    <mergeCell ref="AZZ21:BAA21"/>
    <mergeCell ref="BAB21:BAC21"/>
    <mergeCell ref="BAD21:BAF21"/>
    <mergeCell ref="BAG21:BAI21"/>
    <mergeCell ref="BAJ21:BAL21"/>
    <mergeCell ref="BAM21:BAO21"/>
    <mergeCell ref="BAP21:BAR21"/>
    <mergeCell ref="BAS21:BAU21"/>
    <mergeCell ref="BAV21:BAX21"/>
    <mergeCell ref="BAY21:BBA21"/>
    <mergeCell ref="BBB21:BBD21"/>
    <mergeCell ref="BBF21:BBH21"/>
    <mergeCell ref="BBJ21:BBL21"/>
    <mergeCell ref="BBN21:BBP21"/>
    <mergeCell ref="BBR21:BBS21"/>
    <mergeCell ref="BBT21:BBV21"/>
    <mergeCell ref="BBW21:BBZ21"/>
    <mergeCell ref="BCC21:BCD21"/>
    <mergeCell ref="BCE21:BCF21"/>
    <mergeCell ref="BCG21:BCI21"/>
    <mergeCell ref="BCJ21:BCL21"/>
    <mergeCell ref="BCM21:BCO21"/>
    <mergeCell ref="BCP21:BCR21"/>
    <mergeCell ref="BCS21:BCU21"/>
    <mergeCell ref="BCV21:BCX21"/>
    <mergeCell ref="BCY21:BDA21"/>
    <mergeCell ref="BDB21:BDD21"/>
    <mergeCell ref="BDE21:BDG21"/>
    <mergeCell ref="BDI21:BDK21"/>
    <mergeCell ref="BDM21:BDO21"/>
    <mergeCell ref="BDQ21:BDS21"/>
    <mergeCell ref="BDU21:BDV21"/>
    <mergeCell ref="BDW21:BDY21"/>
    <mergeCell ref="BDZ21:BEC21"/>
    <mergeCell ref="BEF21:BEG21"/>
    <mergeCell ref="BEH21:BEI21"/>
    <mergeCell ref="BEJ21:BEL21"/>
    <mergeCell ref="BEM21:BEO21"/>
    <mergeCell ref="BEP21:BER21"/>
    <mergeCell ref="BES21:BEU21"/>
    <mergeCell ref="BEV21:BEX21"/>
    <mergeCell ref="BEY21:BFA21"/>
    <mergeCell ref="BFB21:BFD21"/>
    <mergeCell ref="BFE21:BFG21"/>
    <mergeCell ref="BFH21:BFJ21"/>
    <mergeCell ref="BFL21:BFN21"/>
    <mergeCell ref="BFP21:BFR21"/>
    <mergeCell ref="BFT21:BFV21"/>
    <mergeCell ref="BFX21:BFY21"/>
    <mergeCell ref="BFZ21:BGB21"/>
    <mergeCell ref="BGC21:BGF21"/>
    <mergeCell ref="BGI21:BGJ21"/>
    <mergeCell ref="BGK21:BGL21"/>
    <mergeCell ref="BGM21:BGO21"/>
    <mergeCell ref="BGP21:BGR21"/>
    <mergeCell ref="BGS21:BGU21"/>
    <mergeCell ref="BGV21:BGX21"/>
    <mergeCell ref="BGY21:BHA21"/>
    <mergeCell ref="BHB21:BHD21"/>
    <mergeCell ref="BHE21:BHG21"/>
    <mergeCell ref="BHH21:BHJ21"/>
    <mergeCell ref="BHK21:BHM21"/>
    <mergeCell ref="BHO21:BHQ21"/>
    <mergeCell ref="BHS21:BHU21"/>
    <mergeCell ref="BHW21:BHY21"/>
    <mergeCell ref="BIA21:BIB21"/>
    <mergeCell ref="BIC21:BIE21"/>
    <mergeCell ref="BIF21:BII21"/>
    <mergeCell ref="BIL21:BIM21"/>
    <mergeCell ref="BIN21:BIO21"/>
    <mergeCell ref="BIP21:BIR21"/>
    <mergeCell ref="BIS21:BIU21"/>
    <mergeCell ref="BIV21:BIX21"/>
    <mergeCell ref="BIY21:BJA21"/>
    <mergeCell ref="BJB21:BJD21"/>
    <mergeCell ref="BJE21:BJG21"/>
    <mergeCell ref="BJH21:BJJ21"/>
    <mergeCell ref="BJK21:BJM21"/>
    <mergeCell ref="BJN21:BJP21"/>
    <mergeCell ref="BJR21:BJT21"/>
    <mergeCell ref="BJV21:BJX21"/>
    <mergeCell ref="BJZ21:BKB21"/>
    <mergeCell ref="BKD21:BKE21"/>
    <mergeCell ref="BKF21:BKH21"/>
    <mergeCell ref="BKI21:BKL21"/>
    <mergeCell ref="BKO21:BKP21"/>
    <mergeCell ref="BKQ21:BKR21"/>
    <mergeCell ref="BKS21:BKU21"/>
    <mergeCell ref="BKV21:BKX21"/>
    <mergeCell ref="BKY21:BLA21"/>
    <mergeCell ref="BLB21:BLD21"/>
    <mergeCell ref="BLE21:BLG21"/>
    <mergeCell ref="BLH21:BLJ21"/>
    <mergeCell ref="BLK21:BLM21"/>
    <mergeCell ref="BLN21:BLP21"/>
    <mergeCell ref="BLQ21:BLS21"/>
    <mergeCell ref="BLU21:BLW21"/>
    <mergeCell ref="BLY21:BMA21"/>
    <mergeCell ref="BMC21:BME21"/>
    <mergeCell ref="BMG21:BMH21"/>
    <mergeCell ref="BMI21:BMK21"/>
    <mergeCell ref="BML21:BMO21"/>
    <mergeCell ref="BMR21:BMS21"/>
    <mergeCell ref="BMT21:BMU21"/>
    <mergeCell ref="BMV21:BMX21"/>
    <mergeCell ref="BMY21:BNA21"/>
    <mergeCell ref="BNB21:BND21"/>
    <mergeCell ref="BNE21:BNG21"/>
    <mergeCell ref="BNH21:BNJ21"/>
    <mergeCell ref="BNK21:BNM21"/>
    <mergeCell ref="BNN21:BNP21"/>
    <mergeCell ref="BNQ21:BNS21"/>
    <mergeCell ref="BNT21:BNV21"/>
    <mergeCell ref="BNX21:BNZ21"/>
    <mergeCell ref="BOB21:BOD21"/>
    <mergeCell ref="BOF21:BOH21"/>
    <mergeCell ref="BOJ21:BOK21"/>
    <mergeCell ref="BOL21:BON21"/>
    <mergeCell ref="BOO21:BOR21"/>
    <mergeCell ref="BOU21:BOV21"/>
    <mergeCell ref="BOW21:BOX21"/>
    <mergeCell ref="BOY21:BPA21"/>
    <mergeCell ref="BPB21:BPD21"/>
    <mergeCell ref="BPE21:BPG21"/>
    <mergeCell ref="BPH21:BPJ21"/>
    <mergeCell ref="BPK21:BPM21"/>
    <mergeCell ref="BPN21:BPP21"/>
    <mergeCell ref="BPQ21:BPS21"/>
    <mergeCell ref="BPT21:BPV21"/>
    <mergeCell ref="BPW21:BPY21"/>
    <mergeCell ref="BQA21:BQC21"/>
    <mergeCell ref="BQE21:BQG21"/>
    <mergeCell ref="BQI21:BQK21"/>
    <mergeCell ref="BQM21:BQN21"/>
    <mergeCell ref="BQO21:BQQ21"/>
    <mergeCell ref="BQR21:BQU21"/>
    <mergeCell ref="BQX21:BQY21"/>
    <mergeCell ref="BQZ21:BRA21"/>
    <mergeCell ref="BRB21:BRD21"/>
    <mergeCell ref="BRE21:BRG21"/>
    <mergeCell ref="BRH21:BRJ21"/>
    <mergeCell ref="BRK21:BRM21"/>
    <mergeCell ref="BRN21:BRP21"/>
    <mergeCell ref="BRQ21:BRS21"/>
    <mergeCell ref="BRT21:BRV21"/>
    <mergeCell ref="BRW21:BRY21"/>
    <mergeCell ref="BRZ21:BSB21"/>
    <mergeCell ref="BSD21:BSF21"/>
    <mergeCell ref="BSH21:BSJ21"/>
    <mergeCell ref="BSL21:BSN21"/>
    <mergeCell ref="BSP21:BSQ21"/>
    <mergeCell ref="BSR21:BST21"/>
    <mergeCell ref="BSU21:BSX21"/>
    <mergeCell ref="BTA21:BTB21"/>
    <mergeCell ref="BTC21:BTD21"/>
    <mergeCell ref="BTE21:BTG21"/>
    <mergeCell ref="BTH21:BTJ21"/>
    <mergeCell ref="BTK21:BTM21"/>
    <mergeCell ref="BTN21:BTP21"/>
    <mergeCell ref="BTQ21:BTS21"/>
    <mergeCell ref="BTT21:BTV21"/>
    <mergeCell ref="BTW21:BTY21"/>
    <mergeCell ref="BTZ21:BUB21"/>
    <mergeCell ref="BUC21:BUE21"/>
    <mergeCell ref="BUG21:BUI21"/>
    <mergeCell ref="BUK21:BUM21"/>
    <mergeCell ref="BUO21:BUQ21"/>
    <mergeCell ref="BUS21:BUT21"/>
    <mergeCell ref="BUU21:BUW21"/>
    <mergeCell ref="BUX21:BVA21"/>
    <mergeCell ref="BVD21:BVE21"/>
    <mergeCell ref="BVF21:BVG21"/>
    <mergeCell ref="BVH21:BVJ21"/>
    <mergeCell ref="BVK21:BVM21"/>
    <mergeCell ref="BVN21:BVP21"/>
    <mergeCell ref="BVQ21:BVS21"/>
    <mergeCell ref="BVT21:BVV21"/>
    <mergeCell ref="BVW21:BVY21"/>
    <mergeCell ref="BVZ21:BWB21"/>
    <mergeCell ref="BWC21:BWE21"/>
    <mergeCell ref="BWF21:BWH21"/>
    <mergeCell ref="BWJ21:BWL21"/>
    <mergeCell ref="BWN21:BWP21"/>
    <mergeCell ref="BWR21:BWT21"/>
    <mergeCell ref="BWV21:BWW21"/>
    <mergeCell ref="BWX21:BWZ21"/>
    <mergeCell ref="BXA21:BXD21"/>
    <mergeCell ref="BXG21:BXH21"/>
    <mergeCell ref="BXI21:BXJ21"/>
    <mergeCell ref="BXK21:BXM21"/>
    <mergeCell ref="BXN21:BXP21"/>
    <mergeCell ref="BXQ21:BXS21"/>
    <mergeCell ref="BXT21:BXV21"/>
    <mergeCell ref="BXW21:BXY21"/>
    <mergeCell ref="BXZ21:BYB21"/>
    <mergeCell ref="BYC21:BYE21"/>
    <mergeCell ref="BYF21:BYH21"/>
    <mergeCell ref="BYI21:BYK21"/>
    <mergeCell ref="BYM21:BYO21"/>
    <mergeCell ref="BYQ21:BYS21"/>
    <mergeCell ref="BYU21:BYW21"/>
    <mergeCell ref="BYY21:BYZ21"/>
    <mergeCell ref="BZA21:BZC21"/>
    <mergeCell ref="BZD21:BZG21"/>
    <mergeCell ref="BZJ21:BZK21"/>
    <mergeCell ref="BZL21:BZM21"/>
    <mergeCell ref="BZN21:BZP21"/>
    <mergeCell ref="BZQ21:BZS21"/>
    <mergeCell ref="BZT21:BZV21"/>
    <mergeCell ref="BZW21:BZY21"/>
    <mergeCell ref="BZZ21:CAB21"/>
    <mergeCell ref="CAC21:CAE21"/>
    <mergeCell ref="CAF21:CAH21"/>
    <mergeCell ref="CAI21:CAK21"/>
    <mergeCell ref="CAL21:CAN21"/>
    <mergeCell ref="CAP21:CAR21"/>
    <mergeCell ref="CAT21:CAV21"/>
    <mergeCell ref="CAX21:CAZ21"/>
    <mergeCell ref="CBB21:CBC21"/>
    <mergeCell ref="CBD21:CBF21"/>
    <mergeCell ref="CBG21:CBJ21"/>
    <mergeCell ref="CBM21:CBN21"/>
    <mergeCell ref="CBO21:CBP21"/>
    <mergeCell ref="CBQ21:CBS21"/>
    <mergeCell ref="CBT21:CBV21"/>
    <mergeCell ref="CBW21:CBY21"/>
    <mergeCell ref="CBZ21:CCB21"/>
    <mergeCell ref="CCC21:CCE21"/>
    <mergeCell ref="CCF21:CCH21"/>
    <mergeCell ref="CCI21:CCK21"/>
    <mergeCell ref="CCL21:CCN21"/>
    <mergeCell ref="CCO21:CCQ21"/>
    <mergeCell ref="CCS21:CCU21"/>
    <mergeCell ref="CCW21:CCY21"/>
    <mergeCell ref="CDA21:CDC21"/>
    <mergeCell ref="CDE21:CDF21"/>
    <mergeCell ref="CDG21:CDI21"/>
    <mergeCell ref="CDJ21:CDM21"/>
    <mergeCell ref="APK22:APL22"/>
    <mergeCell ref="APM22:APN22"/>
    <mergeCell ref="APO22:APQ22"/>
    <mergeCell ref="APR22:APT22"/>
    <mergeCell ref="APU22:APW22"/>
    <mergeCell ref="APX22:APZ22"/>
    <mergeCell ref="AQA22:AQC22"/>
    <mergeCell ref="AQD22:AQF22"/>
    <mergeCell ref="AQG22:AQI22"/>
    <mergeCell ref="AQJ22:AQL22"/>
    <mergeCell ref="AQM22:AQO22"/>
    <mergeCell ref="AQQ22:AQS22"/>
    <mergeCell ref="AQU22:AQW22"/>
    <mergeCell ref="AQY22:ARA22"/>
    <mergeCell ref="ARC22:ARD22"/>
    <mergeCell ref="ARE22:ARG22"/>
    <mergeCell ref="ARH22:ARK22"/>
    <mergeCell ref="ARN22:ARO22"/>
    <mergeCell ref="ARP22:ARQ22"/>
    <mergeCell ref="ARR22:ART22"/>
    <mergeCell ref="ARU22:ARW22"/>
    <mergeCell ref="ARX22:ARZ22"/>
    <mergeCell ref="ASA22:ASC22"/>
    <mergeCell ref="ASD22:ASF22"/>
    <mergeCell ref="ASG22:ASI22"/>
    <mergeCell ref="ASJ22:ASL22"/>
    <mergeCell ref="ASM22:ASO22"/>
    <mergeCell ref="ASP22:ASR22"/>
    <mergeCell ref="AST22:ASV22"/>
    <mergeCell ref="ASX22:ASZ22"/>
    <mergeCell ref="ATB22:ATD22"/>
    <mergeCell ref="ATF22:ATG22"/>
    <mergeCell ref="ATH22:ATJ22"/>
    <mergeCell ref="ATK22:ATN22"/>
    <mergeCell ref="ATQ22:ATR22"/>
    <mergeCell ref="ATS22:ATT22"/>
    <mergeCell ref="ATU22:ATW22"/>
    <mergeCell ref="ATX22:ATZ22"/>
    <mergeCell ref="AUA22:AUC22"/>
    <mergeCell ref="AUD22:AUF22"/>
    <mergeCell ref="AUG22:AUI22"/>
    <mergeCell ref="AUJ22:AUL22"/>
    <mergeCell ref="AUM22:AUO22"/>
    <mergeCell ref="AUP22:AUR22"/>
    <mergeCell ref="AUS22:AUU22"/>
    <mergeCell ref="AUW22:AUY22"/>
    <mergeCell ref="AVA22:AVC22"/>
    <mergeCell ref="AVE22:AVG22"/>
    <mergeCell ref="AVI22:AVJ22"/>
    <mergeCell ref="AVK22:AVM22"/>
    <mergeCell ref="AVN22:AVQ22"/>
    <mergeCell ref="AVT22:AVU22"/>
    <mergeCell ref="AVV22:AVW22"/>
    <mergeCell ref="AVX22:AVZ22"/>
    <mergeCell ref="AWA22:AWC22"/>
    <mergeCell ref="AWD22:AWF22"/>
    <mergeCell ref="AWG22:AWI22"/>
    <mergeCell ref="AWJ22:AWL22"/>
    <mergeCell ref="AWM22:AWO22"/>
    <mergeCell ref="AWP22:AWR22"/>
    <mergeCell ref="AWS22:AWU22"/>
    <mergeCell ref="AWV22:AWX22"/>
    <mergeCell ref="AWZ22:AXB22"/>
    <mergeCell ref="AXD22:AXF22"/>
    <mergeCell ref="AXH22:AXJ22"/>
    <mergeCell ref="AXL22:AXM22"/>
    <mergeCell ref="AXN22:AXP22"/>
    <mergeCell ref="AXQ22:AXT22"/>
    <mergeCell ref="AXW22:AXX22"/>
    <mergeCell ref="AXY22:AXZ22"/>
    <mergeCell ref="AYA22:AYC22"/>
    <mergeCell ref="AYD22:AYF22"/>
    <mergeCell ref="AYG22:AYI22"/>
    <mergeCell ref="AYJ22:AYL22"/>
    <mergeCell ref="AYM22:AYO22"/>
    <mergeCell ref="AYP22:AYR22"/>
    <mergeCell ref="AYS22:AYU22"/>
    <mergeCell ref="AYV22:AYX22"/>
    <mergeCell ref="AYY22:AZA22"/>
    <mergeCell ref="AZC22:AZE22"/>
    <mergeCell ref="AZG22:AZI22"/>
    <mergeCell ref="AZK22:AZM22"/>
    <mergeCell ref="AZO22:AZP22"/>
    <mergeCell ref="AZQ22:AZS22"/>
    <mergeCell ref="AZT22:AZW22"/>
    <mergeCell ref="AZZ22:BAA22"/>
    <mergeCell ref="BAB22:BAC22"/>
    <mergeCell ref="BAD22:BAF22"/>
    <mergeCell ref="BAG22:BAI22"/>
    <mergeCell ref="BAJ22:BAL22"/>
    <mergeCell ref="BAM22:BAO22"/>
    <mergeCell ref="BAP22:BAR22"/>
    <mergeCell ref="BAS22:BAU22"/>
    <mergeCell ref="BAV22:BAX22"/>
    <mergeCell ref="BAY22:BBA22"/>
    <mergeCell ref="BBB22:BBD22"/>
    <mergeCell ref="BBF22:BBH22"/>
    <mergeCell ref="BBJ22:BBL22"/>
    <mergeCell ref="BBN22:BBP22"/>
    <mergeCell ref="BBR22:BBS22"/>
    <mergeCell ref="BBT22:BBV22"/>
    <mergeCell ref="BBW22:BBZ22"/>
    <mergeCell ref="BCC22:BCD22"/>
    <mergeCell ref="BCE22:BCF22"/>
    <mergeCell ref="BCG22:BCI22"/>
    <mergeCell ref="BCJ22:BCL22"/>
    <mergeCell ref="BCM22:BCO22"/>
    <mergeCell ref="BCP22:BCR22"/>
    <mergeCell ref="BCS22:BCU22"/>
    <mergeCell ref="BCV22:BCX22"/>
    <mergeCell ref="BCY22:BDA22"/>
    <mergeCell ref="BDB22:BDD22"/>
    <mergeCell ref="BDE22:BDG22"/>
    <mergeCell ref="BDI22:BDK22"/>
    <mergeCell ref="BDM22:BDO22"/>
    <mergeCell ref="BDQ22:BDS22"/>
    <mergeCell ref="BDU22:BDV22"/>
    <mergeCell ref="BDW22:BDY22"/>
    <mergeCell ref="BDZ22:BEC22"/>
    <mergeCell ref="BEF22:BEG22"/>
    <mergeCell ref="BEH22:BEI22"/>
    <mergeCell ref="BEJ22:BEL22"/>
    <mergeCell ref="BEM22:BEO22"/>
    <mergeCell ref="BEP22:BER22"/>
    <mergeCell ref="BES22:BEU22"/>
    <mergeCell ref="BEV22:BEX22"/>
    <mergeCell ref="BEY22:BFA22"/>
    <mergeCell ref="BFB22:BFD22"/>
    <mergeCell ref="BFE22:BFG22"/>
    <mergeCell ref="BFH22:BFJ22"/>
    <mergeCell ref="BFL22:BFN22"/>
    <mergeCell ref="BFP22:BFR22"/>
    <mergeCell ref="BFT22:BFV22"/>
    <mergeCell ref="BFX22:BFY22"/>
    <mergeCell ref="BFZ22:BGB22"/>
    <mergeCell ref="BGC22:BGF22"/>
    <mergeCell ref="BGI22:BGJ22"/>
    <mergeCell ref="BGK22:BGL22"/>
    <mergeCell ref="BGM22:BGO22"/>
    <mergeCell ref="BGP22:BGR22"/>
    <mergeCell ref="BGS22:BGU22"/>
    <mergeCell ref="BGV22:BGX22"/>
    <mergeCell ref="BGY22:BHA22"/>
    <mergeCell ref="BHB22:BHD22"/>
    <mergeCell ref="BHE22:BHG22"/>
    <mergeCell ref="BHH22:BHJ22"/>
    <mergeCell ref="BHK22:BHM22"/>
    <mergeCell ref="BHO22:BHQ22"/>
    <mergeCell ref="BHS22:BHU22"/>
    <mergeCell ref="BHW22:BHY22"/>
    <mergeCell ref="BIA22:BIB22"/>
    <mergeCell ref="BIC22:BIE22"/>
    <mergeCell ref="BIF22:BII22"/>
    <mergeCell ref="BIL22:BIM22"/>
    <mergeCell ref="BIN22:BIO22"/>
    <mergeCell ref="BIP22:BIR22"/>
    <mergeCell ref="BIS22:BIU22"/>
    <mergeCell ref="BIV22:BIX22"/>
    <mergeCell ref="BIY22:BJA22"/>
    <mergeCell ref="BJB22:BJD22"/>
    <mergeCell ref="BJE22:BJG22"/>
    <mergeCell ref="BJH22:BJJ22"/>
    <mergeCell ref="BJK22:BJM22"/>
    <mergeCell ref="BJN22:BJP22"/>
    <mergeCell ref="BJR22:BJT22"/>
    <mergeCell ref="BJV22:BJX22"/>
    <mergeCell ref="BJZ22:BKB22"/>
    <mergeCell ref="BKD22:BKE22"/>
    <mergeCell ref="BKF22:BKH22"/>
    <mergeCell ref="BKI22:BKL22"/>
    <mergeCell ref="BKO22:BKP22"/>
    <mergeCell ref="BKQ22:BKR22"/>
    <mergeCell ref="BKS22:BKU22"/>
    <mergeCell ref="BKV22:BKX22"/>
    <mergeCell ref="BKY22:BLA22"/>
    <mergeCell ref="BLB22:BLD22"/>
    <mergeCell ref="BLE22:BLG22"/>
    <mergeCell ref="BLH22:BLJ22"/>
    <mergeCell ref="BLK22:BLM22"/>
    <mergeCell ref="BLN22:BLP22"/>
    <mergeCell ref="BLQ22:BLS22"/>
    <mergeCell ref="BLU22:BLW22"/>
    <mergeCell ref="BLY22:BMA22"/>
    <mergeCell ref="BMC22:BME22"/>
    <mergeCell ref="BMG22:BMH22"/>
    <mergeCell ref="BMI22:BMK22"/>
    <mergeCell ref="BML22:BMO22"/>
    <mergeCell ref="BMR22:BMS22"/>
    <mergeCell ref="BMT22:BMU22"/>
    <mergeCell ref="BMV22:BMX22"/>
    <mergeCell ref="BMY22:BNA22"/>
    <mergeCell ref="BNB22:BND22"/>
    <mergeCell ref="BNE22:BNG22"/>
    <mergeCell ref="BNH22:BNJ22"/>
    <mergeCell ref="BNK22:BNM22"/>
    <mergeCell ref="BNN22:BNP22"/>
    <mergeCell ref="BNQ22:BNS22"/>
    <mergeCell ref="BNT22:BNV22"/>
    <mergeCell ref="BNX22:BNZ22"/>
    <mergeCell ref="BOB22:BOD22"/>
    <mergeCell ref="BOF22:BOH22"/>
    <mergeCell ref="BOJ22:BOK22"/>
    <mergeCell ref="BOL22:BON22"/>
    <mergeCell ref="BOO22:BOR22"/>
    <mergeCell ref="BOU22:BOV22"/>
    <mergeCell ref="BOW22:BOX22"/>
    <mergeCell ref="BOY22:BPA22"/>
    <mergeCell ref="BPB22:BPD22"/>
    <mergeCell ref="BPE22:BPG22"/>
    <mergeCell ref="BPH22:BPJ22"/>
    <mergeCell ref="BPK22:BPM22"/>
    <mergeCell ref="BPN22:BPP22"/>
    <mergeCell ref="BPQ22:BPS22"/>
    <mergeCell ref="BPT22:BPV22"/>
    <mergeCell ref="BPW22:BPY22"/>
    <mergeCell ref="BQA22:BQC22"/>
    <mergeCell ref="BQE22:BQG22"/>
    <mergeCell ref="BQI22:BQK22"/>
    <mergeCell ref="BQM22:BQN22"/>
    <mergeCell ref="BQO22:BQQ22"/>
    <mergeCell ref="BQR22:BQU22"/>
    <mergeCell ref="BQX22:BQY22"/>
    <mergeCell ref="BQZ22:BRA22"/>
    <mergeCell ref="BRB22:BRD22"/>
    <mergeCell ref="BRE22:BRG22"/>
    <mergeCell ref="BRH22:BRJ22"/>
    <mergeCell ref="BRK22:BRM22"/>
    <mergeCell ref="BRN22:BRP22"/>
    <mergeCell ref="BRQ22:BRS22"/>
    <mergeCell ref="BRT22:BRV22"/>
    <mergeCell ref="BRW22:BRY22"/>
    <mergeCell ref="BRZ22:BSB22"/>
    <mergeCell ref="BSD22:BSF22"/>
    <mergeCell ref="BSH22:BSJ22"/>
    <mergeCell ref="BSL22:BSN22"/>
    <mergeCell ref="BSP22:BSQ22"/>
    <mergeCell ref="BSR22:BST22"/>
    <mergeCell ref="BSU22:BSX22"/>
    <mergeCell ref="BTA22:BTB22"/>
    <mergeCell ref="BTC22:BTD22"/>
    <mergeCell ref="BTE22:BTG22"/>
    <mergeCell ref="BTH22:BTJ22"/>
    <mergeCell ref="BTK22:BTM22"/>
    <mergeCell ref="BTN22:BTP22"/>
    <mergeCell ref="BTQ22:BTS22"/>
    <mergeCell ref="BTT22:BTV22"/>
    <mergeCell ref="BTW22:BTY22"/>
    <mergeCell ref="BTZ22:BUB22"/>
    <mergeCell ref="BUC22:BUE22"/>
    <mergeCell ref="BUG22:BUI22"/>
    <mergeCell ref="BUK22:BUM22"/>
    <mergeCell ref="BUO22:BUQ22"/>
    <mergeCell ref="BUS22:BUT22"/>
    <mergeCell ref="BUU22:BUW22"/>
    <mergeCell ref="BUX22:BVA22"/>
    <mergeCell ref="BVD22:BVE22"/>
    <mergeCell ref="BVF22:BVG22"/>
    <mergeCell ref="BVH22:BVJ22"/>
    <mergeCell ref="BVK22:BVM22"/>
    <mergeCell ref="BVN22:BVP22"/>
    <mergeCell ref="BVQ22:BVS22"/>
    <mergeCell ref="BVT22:BVV22"/>
    <mergeCell ref="BVW22:BVY22"/>
    <mergeCell ref="BVZ22:BWB22"/>
    <mergeCell ref="BWC22:BWE22"/>
    <mergeCell ref="BWF22:BWH22"/>
    <mergeCell ref="BWJ22:BWL22"/>
    <mergeCell ref="BWN22:BWP22"/>
    <mergeCell ref="BWR22:BWT22"/>
    <mergeCell ref="BWV22:BWW22"/>
    <mergeCell ref="BWX22:BWZ22"/>
    <mergeCell ref="BXA22:BXD22"/>
    <mergeCell ref="BXG22:BXH22"/>
    <mergeCell ref="BXI22:BXJ22"/>
    <mergeCell ref="BXK22:BXM22"/>
    <mergeCell ref="BXN22:BXP22"/>
    <mergeCell ref="BXQ22:BXS22"/>
    <mergeCell ref="BXT22:BXV22"/>
    <mergeCell ref="BXW22:BXY22"/>
    <mergeCell ref="BXZ22:BYB22"/>
    <mergeCell ref="BYC22:BYE22"/>
    <mergeCell ref="BYF22:BYH22"/>
    <mergeCell ref="BYI22:BYK22"/>
    <mergeCell ref="BYM22:BYO22"/>
    <mergeCell ref="BYQ22:BYS22"/>
    <mergeCell ref="BYU22:BYW22"/>
    <mergeCell ref="BYY22:BYZ22"/>
    <mergeCell ref="BZA22:BZC22"/>
    <mergeCell ref="BZD22:BZG22"/>
    <mergeCell ref="BZJ22:BZK22"/>
    <mergeCell ref="BZL22:BZM22"/>
    <mergeCell ref="BZN22:BZP22"/>
    <mergeCell ref="BZQ22:BZS22"/>
    <mergeCell ref="BZT22:BZV22"/>
    <mergeCell ref="BZW22:BZY22"/>
    <mergeCell ref="BZZ22:CAB22"/>
    <mergeCell ref="CAC22:CAE22"/>
    <mergeCell ref="CAF22:CAH22"/>
    <mergeCell ref="CAI22:CAK22"/>
    <mergeCell ref="CAL22:CAN22"/>
    <mergeCell ref="CAP22:CAR22"/>
    <mergeCell ref="CAT22:CAV22"/>
    <mergeCell ref="CAX22:CAZ22"/>
    <mergeCell ref="CBB22:CBC22"/>
    <mergeCell ref="CBD22:CBF22"/>
    <mergeCell ref="CBG22:CBJ22"/>
    <mergeCell ref="CBM22:CBN22"/>
    <mergeCell ref="CBO22:CBP22"/>
    <mergeCell ref="CBQ22:CBS22"/>
    <mergeCell ref="CBT22:CBV22"/>
    <mergeCell ref="CBW22:CBY22"/>
    <mergeCell ref="CBZ22:CCB22"/>
    <mergeCell ref="CCC22:CCE22"/>
    <mergeCell ref="CCF22:CCH22"/>
    <mergeCell ref="CCI22:CCK22"/>
    <mergeCell ref="CCL22:CCN22"/>
    <mergeCell ref="CCO22:CCQ22"/>
    <mergeCell ref="CCS22:CCU22"/>
    <mergeCell ref="CCW22:CCY22"/>
    <mergeCell ref="CDA22:CDC22"/>
    <mergeCell ref="CDE22:CDF22"/>
    <mergeCell ref="CDG22:CDI22"/>
    <mergeCell ref="CDJ22:CDM22"/>
    <mergeCell ref="APK23:APL23"/>
    <mergeCell ref="APM23:APN23"/>
    <mergeCell ref="APO23:APQ23"/>
    <mergeCell ref="APR23:APT23"/>
    <mergeCell ref="APU23:APW23"/>
    <mergeCell ref="APX23:APZ23"/>
    <mergeCell ref="AQA23:AQC23"/>
    <mergeCell ref="AQD23:AQF23"/>
    <mergeCell ref="AQG23:AQI23"/>
    <mergeCell ref="AQJ23:AQL23"/>
    <mergeCell ref="AQM23:AQO23"/>
    <mergeCell ref="AQQ23:AQS23"/>
    <mergeCell ref="AQU23:AQW23"/>
    <mergeCell ref="AQY23:ARA23"/>
    <mergeCell ref="ARC23:ARD23"/>
    <mergeCell ref="ARE23:ARG23"/>
    <mergeCell ref="ARH23:ARK23"/>
    <mergeCell ref="ARN23:ARO23"/>
    <mergeCell ref="ARP23:ARQ23"/>
    <mergeCell ref="ARR23:ART23"/>
    <mergeCell ref="ARU23:ARW23"/>
    <mergeCell ref="ARX23:ARZ23"/>
    <mergeCell ref="ASA23:ASC23"/>
    <mergeCell ref="ASD23:ASF23"/>
    <mergeCell ref="ASG23:ASI23"/>
    <mergeCell ref="ASJ23:ASL23"/>
    <mergeCell ref="ASM23:ASO23"/>
    <mergeCell ref="ASP23:ASR23"/>
    <mergeCell ref="AST23:ASV23"/>
    <mergeCell ref="ASX23:ASZ23"/>
    <mergeCell ref="ATB23:ATD23"/>
    <mergeCell ref="ATF23:ATG23"/>
    <mergeCell ref="ATH23:ATJ23"/>
    <mergeCell ref="ATK23:ATN23"/>
    <mergeCell ref="ATQ23:ATR23"/>
    <mergeCell ref="ATS23:ATT23"/>
    <mergeCell ref="ATU23:ATW23"/>
    <mergeCell ref="ATX23:ATZ23"/>
    <mergeCell ref="AUA23:AUC23"/>
    <mergeCell ref="AUD23:AUF23"/>
    <mergeCell ref="AUG23:AUI23"/>
    <mergeCell ref="AUJ23:AUL23"/>
    <mergeCell ref="AUM23:AUO23"/>
    <mergeCell ref="AUP23:AUR23"/>
    <mergeCell ref="AUS23:AUU23"/>
    <mergeCell ref="AUW23:AUY23"/>
    <mergeCell ref="AVA23:AVC23"/>
    <mergeCell ref="AVE23:AVG23"/>
    <mergeCell ref="AVI23:AVJ23"/>
    <mergeCell ref="AVK23:AVM23"/>
    <mergeCell ref="AVN23:AVQ23"/>
    <mergeCell ref="AVT23:AVU23"/>
    <mergeCell ref="AVV23:AVW23"/>
    <mergeCell ref="AVX23:AVZ23"/>
    <mergeCell ref="AWA23:AWC23"/>
    <mergeCell ref="AWD23:AWF23"/>
    <mergeCell ref="AWG23:AWI23"/>
    <mergeCell ref="AWJ23:AWL23"/>
    <mergeCell ref="AWM23:AWO23"/>
    <mergeCell ref="AWP23:AWR23"/>
    <mergeCell ref="AWS23:AWU23"/>
    <mergeCell ref="AWV23:AWX23"/>
    <mergeCell ref="AWZ23:AXB23"/>
    <mergeCell ref="AXD23:AXF23"/>
    <mergeCell ref="AXH23:AXJ23"/>
    <mergeCell ref="AXL23:AXM23"/>
    <mergeCell ref="AXN23:AXP23"/>
    <mergeCell ref="AXQ23:AXT23"/>
    <mergeCell ref="AXW23:AXX23"/>
    <mergeCell ref="AXY23:AXZ23"/>
    <mergeCell ref="AYA23:AYC23"/>
    <mergeCell ref="AYD23:AYF23"/>
    <mergeCell ref="AYG23:AYI23"/>
    <mergeCell ref="AYJ23:AYL23"/>
    <mergeCell ref="AYM23:AYO23"/>
    <mergeCell ref="AYP23:AYR23"/>
    <mergeCell ref="AYS23:AYU23"/>
    <mergeCell ref="AYV23:AYX23"/>
    <mergeCell ref="AYY23:AZA23"/>
    <mergeCell ref="AZC23:AZE23"/>
    <mergeCell ref="AZG23:AZI23"/>
    <mergeCell ref="AZK23:AZM23"/>
    <mergeCell ref="AZO23:AZP23"/>
    <mergeCell ref="AZQ23:AZS23"/>
    <mergeCell ref="AZT23:AZW23"/>
    <mergeCell ref="AZZ23:BAA23"/>
    <mergeCell ref="BAB23:BAC23"/>
    <mergeCell ref="BAD23:BAF23"/>
    <mergeCell ref="BAG23:BAI23"/>
    <mergeCell ref="BAJ23:BAL23"/>
    <mergeCell ref="BAM23:BAO23"/>
    <mergeCell ref="BAP23:BAR23"/>
    <mergeCell ref="BAS23:BAU23"/>
    <mergeCell ref="BAV23:BAX23"/>
    <mergeCell ref="BAY23:BBA23"/>
    <mergeCell ref="BBB23:BBD23"/>
    <mergeCell ref="BBF23:BBH23"/>
    <mergeCell ref="BBJ23:BBL23"/>
    <mergeCell ref="BBN23:BBP23"/>
    <mergeCell ref="BBR23:BBS23"/>
    <mergeCell ref="BBT23:BBV23"/>
    <mergeCell ref="BBW23:BBZ23"/>
    <mergeCell ref="BCC23:BCD23"/>
    <mergeCell ref="BCE23:BCF23"/>
    <mergeCell ref="BCG23:BCI23"/>
    <mergeCell ref="BCJ23:BCL23"/>
    <mergeCell ref="BCM23:BCO23"/>
    <mergeCell ref="BCP23:BCR23"/>
    <mergeCell ref="BCS23:BCU23"/>
    <mergeCell ref="BCV23:BCX23"/>
    <mergeCell ref="BCY23:BDA23"/>
    <mergeCell ref="BDB23:BDD23"/>
    <mergeCell ref="BDE23:BDG23"/>
    <mergeCell ref="BDI23:BDK23"/>
    <mergeCell ref="BDM23:BDO23"/>
    <mergeCell ref="BDQ23:BDS23"/>
    <mergeCell ref="BDU23:BDV23"/>
    <mergeCell ref="BDW23:BDY23"/>
    <mergeCell ref="BDZ23:BEC23"/>
    <mergeCell ref="BEF23:BEG23"/>
    <mergeCell ref="BEH23:BEI23"/>
    <mergeCell ref="BEJ23:BEL23"/>
    <mergeCell ref="BEM23:BEO23"/>
    <mergeCell ref="BEP23:BER23"/>
    <mergeCell ref="BES23:BEU23"/>
    <mergeCell ref="BEV23:BEX23"/>
    <mergeCell ref="BEY23:BFA23"/>
    <mergeCell ref="BFB23:BFD23"/>
    <mergeCell ref="BFE23:BFG23"/>
    <mergeCell ref="BFH23:BFJ23"/>
    <mergeCell ref="BFL23:BFN23"/>
    <mergeCell ref="BFP23:BFR23"/>
    <mergeCell ref="BFT23:BFV23"/>
    <mergeCell ref="BFX23:BFY23"/>
    <mergeCell ref="BFZ23:BGB23"/>
    <mergeCell ref="BGC23:BGF23"/>
    <mergeCell ref="BGI23:BGJ23"/>
    <mergeCell ref="BGK23:BGL23"/>
    <mergeCell ref="BGM23:BGO23"/>
    <mergeCell ref="BGP23:BGR23"/>
    <mergeCell ref="BGS23:BGU23"/>
    <mergeCell ref="BGV23:BGX23"/>
    <mergeCell ref="BGY23:BHA23"/>
    <mergeCell ref="BHB23:BHD23"/>
    <mergeCell ref="BHE23:BHG23"/>
    <mergeCell ref="BHH23:BHJ23"/>
    <mergeCell ref="BHK23:BHM23"/>
    <mergeCell ref="BHO23:BHQ23"/>
    <mergeCell ref="BHS23:BHU23"/>
    <mergeCell ref="BHW23:BHY23"/>
    <mergeCell ref="BIA23:BIB23"/>
    <mergeCell ref="BIC23:BIE23"/>
    <mergeCell ref="BIF23:BII23"/>
    <mergeCell ref="BIL23:BIM23"/>
    <mergeCell ref="BIN23:BIO23"/>
    <mergeCell ref="BIP23:BIR23"/>
    <mergeCell ref="BIS23:BIU23"/>
    <mergeCell ref="BIV23:BIX23"/>
    <mergeCell ref="BIY23:BJA23"/>
    <mergeCell ref="BJB23:BJD23"/>
    <mergeCell ref="BJE23:BJG23"/>
    <mergeCell ref="BJH23:BJJ23"/>
    <mergeCell ref="BJK23:BJM23"/>
    <mergeCell ref="BJN23:BJP23"/>
    <mergeCell ref="BJR23:BJT23"/>
    <mergeCell ref="BJV23:BJX23"/>
    <mergeCell ref="BJZ23:BKB23"/>
    <mergeCell ref="BKD23:BKE23"/>
    <mergeCell ref="BKF23:BKH23"/>
    <mergeCell ref="BKI23:BKL23"/>
    <mergeCell ref="BKO23:BKP23"/>
    <mergeCell ref="BKQ23:BKR23"/>
    <mergeCell ref="BKS23:BKU23"/>
    <mergeCell ref="BKV23:BKX23"/>
    <mergeCell ref="BKY23:BLA23"/>
    <mergeCell ref="BLB23:BLD23"/>
    <mergeCell ref="BLE23:BLG23"/>
    <mergeCell ref="BLH23:BLJ23"/>
    <mergeCell ref="BLK23:BLM23"/>
    <mergeCell ref="BLN23:BLP23"/>
    <mergeCell ref="BLQ23:BLS23"/>
    <mergeCell ref="BLU23:BLW23"/>
    <mergeCell ref="BLY23:BMA23"/>
    <mergeCell ref="BMC23:BME23"/>
    <mergeCell ref="BMG23:BMH23"/>
    <mergeCell ref="BMI23:BMK23"/>
    <mergeCell ref="BML23:BMO23"/>
    <mergeCell ref="BMR23:BMS23"/>
    <mergeCell ref="BMT23:BMU23"/>
    <mergeCell ref="BMV23:BMX23"/>
    <mergeCell ref="BMY23:BNA23"/>
    <mergeCell ref="BNB23:BND23"/>
    <mergeCell ref="BNE23:BNG23"/>
    <mergeCell ref="BNH23:BNJ23"/>
    <mergeCell ref="BNK23:BNM23"/>
    <mergeCell ref="BNN23:BNP23"/>
    <mergeCell ref="BNQ23:BNS23"/>
    <mergeCell ref="BNT23:BNV23"/>
    <mergeCell ref="BNX23:BNZ23"/>
    <mergeCell ref="BOB23:BOD23"/>
    <mergeCell ref="BOF23:BOH23"/>
    <mergeCell ref="BOJ23:BOK23"/>
    <mergeCell ref="BOL23:BON23"/>
    <mergeCell ref="BOO23:BOR23"/>
    <mergeCell ref="BOU23:BOV23"/>
    <mergeCell ref="BOW23:BOX23"/>
    <mergeCell ref="BOY23:BPA23"/>
    <mergeCell ref="BPB23:BPD23"/>
    <mergeCell ref="BPE23:BPG23"/>
    <mergeCell ref="BPH23:BPJ23"/>
    <mergeCell ref="BPK23:BPM23"/>
    <mergeCell ref="BPN23:BPP23"/>
    <mergeCell ref="BPQ23:BPS23"/>
    <mergeCell ref="BPT23:BPV23"/>
    <mergeCell ref="BPW23:BPY23"/>
    <mergeCell ref="BQA23:BQC23"/>
    <mergeCell ref="BQE23:BQG23"/>
    <mergeCell ref="BQI23:BQK23"/>
    <mergeCell ref="BQM23:BQN23"/>
    <mergeCell ref="BQO23:BQQ23"/>
    <mergeCell ref="BQR23:BQU23"/>
    <mergeCell ref="BQX23:BQY23"/>
    <mergeCell ref="BQZ23:BRA23"/>
    <mergeCell ref="BRB23:BRD23"/>
    <mergeCell ref="BRE23:BRG23"/>
    <mergeCell ref="BRH23:BRJ23"/>
    <mergeCell ref="BRK23:BRM23"/>
    <mergeCell ref="BRN23:BRP23"/>
    <mergeCell ref="BRQ23:BRS23"/>
    <mergeCell ref="BRT23:BRV23"/>
    <mergeCell ref="BRW23:BRY23"/>
    <mergeCell ref="BRZ23:BSB23"/>
    <mergeCell ref="BSD23:BSF23"/>
    <mergeCell ref="BSH23:BSJ23"/>
    <mergeCell ref="BSL23:BSN23"/>
    <mergeCell ref="BSP23:BSQ23"/>
    <mergeCell ref="BSR23:BST23"/>
    <mergeCell ref="BSU23:BSX23"/>
    <mergeCell ref="BTA23:BTB23"/>
    <mergeCell ref="BTC23:BTD23"/>
    <mergeCell ref="BTE23:BTG23"/>
    <mergeCell ref="BTH23:BTJ23"/>
    <mergeCell ref="BTK23:BTM23"/>
    <mergeCell ref="BTN23:BTP23"/>
    <mergeCell ref="BTQ23:BTS23"/>
    <mergeCell ref="BTT23:BTV23"/>
    <mergeCell ref="BTW23:BTY23"/>
    <mergeCell ref="BTZ23:BUB23"/>
    <mergeCell ref="BUC23:BUE23"/>
    <mergeCell ref="BUG23:BUI23"/>
    <mergeCell ref="BUK23:BUM23"/>
    <mergeCell ref="BUO23:BUQ23"/>
    <mergeCell ref="BUS23:BUT23"/>
    <mergeCell ref="BUU23:BUW23"/>
    <mergeCell ref="BUX23:BVA23"/>
    <mergeCell ref="BVD23:BVE23"/>
    <mergeCell ref="BVF23:BVG23"/>
    <mergeCell ref="BVH23:BVJ23"/>
    <mergeCell ref="BVK23:BVM23"/>
    <mergeCell ref="BVN23:BVP23"/>
    <mergeCell ref="BVQ23:BVS23"/>
    <mergeCell ref="BVT23:BVV23"/>
    <mergeCell ref="BVW23:BVY23"/>
    <mergeCell ref="BVZ23:BWB23"/>
    <mergeCell ref="BWC23:BWE23"/>
    <mergeCell ref="BWF23:BWH23"/>
    <mergeCell ref="BWJ23:BWL23"/>
    <mergeCell ref="BWN23:BWP23"/>
    <mergeCell ref="BWR23:BWT23"/>
    <mergeCell ref="BWV23:BWW23"/>
    <mergeCell ref="BWX23:BWZ23"/>
    <mergeCell ref="BXA23:BXD23"/>
    <mergeCell ref="BXG23:BXH23"/>
    <mergeCell ref="BXI23:BXJ23"/>
    <mergeCell ref="BXK23:BXM23"/>
    <mergeCell ref="BXN23:BXP23"/>
    <mergeCell ref="BXQ23:BXS23"/>
    <mergeCell ref="BXT23:BXV23"/>
    <mergeCell ref="BXW23:BXY23"/>
    <mergeCell ref="BXZ23:BYB23"/>
    <mergeCell ref="BYC23:BYE23"/>
    <mergeCell ref="BYF23:BYH23"/>
    <mergeCell ref="BYI23:BYK23"/>
    <mergeCell ref="BYM23:BYO23"/>
    <mergeCell ref="BYQ23:BYS23"/>
    <mergeCell ref="BYU23:BYW23"/>
    <mergeCell ref="BYY23:BYZ23"/>
    <mergeCell ref="BZA23:BZC23"/>
    <mergeCell ref="BZD23:BZG23"/>
    <mergeCell ref="BZJ23:BZK23"/>
    <mergeCell ref="BZL23:BZM23"/>
    <mergeCell ref="BZN23:BZP23"/>
    <mergeCell ref="BZQ23:BZS23"/>
    <mergeCell ref="BZT23:BZV23"/>
    <mergeCell ref="BZW23:BZY23"/>
    <mergeCell ref="BZZ23:CAB23"/>
    <mergeCell ref="CAC23:CAE23"/>
    <mergeCell ref="CAF23:CAH23"/>
    <mergeCell ref="CAI23:CAK23"/>
    <mergeCell ref="CAL23:CAN23"/>
    <mergeCell ref="CAP23:CAR23"/>
    <mergeCell ref="CAT23:CAV23"/>
    <mergeCell ref="CAX23:CAZ23"/>
    <mergeCell ref="CBB23:CBC23"/>
    <mergeCell ref="CBD23:CBF23"/>
    <mergeCell ref="CBG23:CBJ23"/>
    <mergeCell ref="CBM23:CBN23"/>
    <mergeCell ref="CBO23:CBP23"/>
    <mergeCell ref="CBQ23:CBS23"/>
    <mergeCell ref="CBT23:CBV23"/>
    <mergeCell ref="CBW23:CBY23"/>
    <mergeCell ref="CBZ23:CCB23"/>
    <mergeCell ref="CCC23:CCE23"/>
    <mergeCell ref="CCF23:CCH23"/>
    <mergeCell ref="CCI23:CCK23"/>
    <mergeCell ref="CCL23:CCN23"/>
    <mergeCell ref="CCO23:CCQ23"/>
    <mergeCell ref="CCS23:CCU23"/>
    <mergeCell ref="CCW23:CCY23"/>
    <mergeCell ref="CDA23:CDC23"/>
    <mergeCell ref="CDE23:CDF23"/>
    <mergeCell ref="CDG23:CDI23"/>
    <mergeCell ref="CDJ23:CDM23"/>
    <mergeCell ref="APK24:APL24"/>
    <mergeCell ref="APM24:APN24"/>
    <mergeCell ref="APO24:APQ24"/>
    <mergeCell ref="APR24:APT24"/>
    <mergeCell ref="APU24:APW24"/>
    <mergeCell ref="APX24:APZ24"/>
    <mergeCell ref="AQA24:AQC24"/>
    <mergeCell ref="AQD24:AQF24"/>
    <mergeCell ref="AQG24:AQI24"/>
    <mergeCell ref="AQJ24:AQL24"/>
    <mergeCell ref="AQM24:AQO24"/>
    <mergeCell ref="AQQ24:AQS24"/>
    <mergeCell ref="AQU24:AQW24"/>
    <mergeCell ref="AQY24:ARA24"/>
    <mergeCell ref="ARC24:ARD24"/>
    <mergeCell ref="ARE24:ARG24"/>
    <mergeCell ref="ARH24:ARK24"/>
    <mergeCell ref="ARN24:ARO24"/>
    <mergeCell ref="ARP24:ARQ24"/>
    <mergeCell ref="ARR24:ART24"/>
    <mergeCell ref="ARU24:ARW24"/>
    <mergeCell ref="ARX24:ARZ24"/>
    <mergeCell ref="ASA24:ASC24"/>
    <mergeCell ref="ASD24:ASF24"/>
    <mergeCell ref="ASG24:ASI24"/>
    <mergeCell ref="ASJ24:ASL24"/>
    <mergeCell ref="ASM24:ASO24"/>
    <mergeCell ref="ASP24:ASR24"/>
    <mergeCell ref="AST24:ASV24"/>
    <mergeCell ref="ASX24:ASZ24"/>
    <mergeCell ref="ATB24:ATD24"/>
    <mergeCell ref="ATF24:ATG24"/>
    <mergeCell ref="ATH24:ATJ24"/>
    <mergeCell ref="ATK24:ATN24"/>
    <mergeCell ref="ATQ24:ATR24"/>
    <mergeCell ref="ATS24:ATT24"/>
    <mergeCell ref="ATU24:ATW24"/>
    <mergeCell ref="ATX24:ATZ24"/>
    <mergeCell ref="AUA24:AUC24"/>
    <mergeCell ref="AUD24:AUF24"/>
    <mergeCell ref="AUG24:AUI24"/>
    <mergeCell ref="AUJ24:AUL24"/>
    <mergeCell ref="AUM24:AUO24"/>
    <mergeCell ref="AUP24:AUR24"/>
    <mergeCell ref="AUS24:AUU24"/>
    <mergeCell ref="AUW24:AUY24"/>
    <mergeCell ref="AVA24:AVC24"/>
    <mergeCell ref="AVE24:AVG24"/>
    <mergeCell ref="AVI24:AVJ24"/>
    <mergeCell ref="AVK24:AVM24"/>
    <mergeCell ref="AVN24:AVQ24"/>
    <mergeCell ref="AVT24:AVU24"/>
    <mergeCell ref="AVV24:AVW24"/>
    <mergeCell ref="AVX24:AVZ24"/>
    <mergeCell ref="AWA24:AWC24"/>
    <mergeCell ref="AWD24:AWF24"/>
    <mergeCell ref="AWG24:AWI24"/>
    <mergeCell ref="AWJ24:AWL24"/>
    <mergeCell ref="AWM24:AWO24"/>
    <mergeCell ref="AWP24:AWR24"/>
    <mergeCell ref="AWS24:AWU24"/>
    <mergeCell ref="AWV24:AWX24"/>
    <mergeCell ref="AWZ24:AXB24"/>
    <mergeCell ref="AXD24:AXF24"/>
    <mergeCell ref="AXH24:AXJ24"/>
    <mergeCell ref="AXL24:AXM24"/>
    <mergeCell ref="AXN24:AXP24"/>
    <mergeCell ref="AXQ24:AXT24"/>
    <mergeCell ref="AXW24:AXX24"/>
    <mergeCell ref="AXY24:AXZ24"/>
    <mergeCell ref="AYA24:AYC24"/>
    <mergeCell ref="AYD24:AYF24"/>
    <mergeCell ref="AYG24:AYI24"/>
    <mergeCell ref="AYJ24:AYL24"/>
    <mergeCell ref="AYM24:AYO24"/>
    <mergeCell ref="AYP24:AYR24"/>
    <mergeCell ref="AYS24:AYU24"/>
    <mergeCell ref="AYV24:AYX24"/>
    <mergeCell ref="AYY24:AZA24"/>
    <mergeCell ref="AZC24:AZE24"/>
    <mergeCell ref="AZG24:AZI24"/>
    <mergeCell ref="AZK24:AZM24"/>
    <mergeCell ref="AZO24:AZP24"/>
    <mergeCell ref="AZQ24:AZS24"/>
    <mergeCell ref="AZT24:AZW24"/>
    <mergeCell ref="AZZ24:BAA24"/>
    <mergeCell ref="BAB24:BAC24"/>
    <mergeCell ref="BAD24:BAF24"/>
    <mergeCell ref="BAG24:BAI24"/>
    <mergeCell ref="BAJ24:BAL24"/>
    <mergeCell ref="BAM24:BAO24"/>
    <mergeCell ref="BAP24:BAR24"/>
    <mergeCell ref="BAS24:BAU24"/>
    <mergeCell ref="BAV24:BAX24"/>
    <mergeCell ref="BAY24:BBA24"/>
    <mergeCell ref="BBB24:BBD24"/>
    <mergeCell ref="BBF24:BBH24"/>
    <mergeCell ref="BBJ24:BBL24"/>
    <mergeCell ref="BBN24:BBP24"/>
    <mergeCell ref="BBR24:BBS24"/>
    <mergeCell ref="BBT24:BBV24"/>
    <mergeCell ref="BBW24:BBZ24"/>
    <mergeCell ref="BCC24:BCD24"/>
    <mergeCell ref="BCE24:BCF24"/>
    <mergeCell ref="BCG24:BCI24"/>
    <mergeCell ref="BCJ24:BCL24"/>
    <mergeCell ref="BCM24:BCO24"/>
    <mergeCell ref="BCP24:BCR24"/>
    <mergeCell ref="BCS24:BCU24"/>
    <mergeCell ref="BCV24:BCX24"/>
    <mergeCell ref="BCY24:BDA24"/>
    <mergeCell ref="BDB24:BDD24"/>
    <mergeCell ref="BDE24:BDG24"/>
    <mergeCell ref="BDI24:BDK24"/>
    <mergeCell ref="BDM24:BDO24"/>
    <mergeCell ref="BDQ24:BDS24"/>
    <mergeCell ref="BDU24:BDV24"/>
    <mergeCell ref="BDW24:BDY24"/>
    <mergeCell ref="BDZ24:BEC24"/>
    <mergeCell ref="BEF24:BEG24"/>
    <mergeCell ref="BEH24:BEI24"/>
    <mergeCell ref="BEJ24:BEL24"/>
    <mergeCell ref="BEM24:BEO24"/>
    <mergeCell ref="BEP24:BER24"/>
    <mergeCell ref="BES24:BEU24"/>
    <mergeCell ref="BEV24:BEX24"/>
    <mergeCell ref="BEY24:BFA24"/>
    <mergeCell ref="BFB24:BFD24"/>
    <mergeCell ref="BFE24:BFG24"/>
    <mergeCell ref="BFH24:BFJ24"/>
    <mergeCell ref="BFL24:BFN24"/>
    <mergeCell ref="BFP24:BFR24"/>
    <mergeCell ref="BFT24:BFV24"/>
    <mergeCell ref="BFX24:BFY24"/>
    <mergeCell ref="BFZ24:BGB24"/>
    <mergeCell ref="BGC24:BGF24"/>
    <mergeCell ref="BGI24:BGJ24"/>
    <mergeCell ref="BGK24:BGL24"/>
    <mergeCell ref="BGM24:BGO24"/>
    <mergeCell ref="BGP24:BGR24"/>
    <mergeCell ref="BGS24:BGU24"/>
    <mergeCell ref="BGV24:BGX24"/>
    <mergeCell ref="BGY24:BHA24"/>
    <mergeCell ref="BHB24:BHD24"/>
    <mergeCell ref="BHE24:BHG24"/>
    <mergeCell ref="BHH24:BHJ24"/>
    <mergeCell ref="BHK24:BHM24"/>
    <mergeCell ref="BHO24:BHQ24"/>
    <mergeCell ref="BHS24:BHU24"/>
    <mergeCell ref="BHW24:BHY24"/>
    <mergeCell ref="BIA24:BIB24"/>
    <mergeCell ref="BIC24:BIE24"/>
    <mergeCell ref="BIF24:BII24"/>
    <mergeCell ref="BIL24:BIM24"/>
    <mergeCell ref="BIN24:BIO24"/>
    <mergeCell ref="BIP24:BIR24"/>
    <mergeCell ref="BIS24:BIU24"/>
    <mergeCell ref="BIV24:BIX24"/>
    <mergeCell ref="BIY24:BJA24"/>
    <mergeCell ref="BJB24:BJD24"/>
    <mergeCell ref="BJE24:BJG24"/>
    <mergeCell ref="BJH24:BJJ24"/>
    <mergeCell ref="BJK24:BJM24"/>
    <mergeCell ref="BJN24:BJP24"/>
    <mergeCell ref="BJR24:BJT24"/>
    <mergeCell ref="BJV24:BJX24"/>
    <mergeCell ref="BJZ24:BKB24"/>
    <mergeCell ref="BKD24:BKE24"/>
    <mergeCell ref="BKF24:BKH24"/>
    <mergeCell ref="BKI24:BKL24"/>
    <mergeCell ref="BKO24:BKP24"/>
    <mergeCell ref="BKQ24:BKR24"/>
    <mergeCell ref="BKS24:BKU24"/>
    <mergeCell ref="BKV24:BKX24"/>
    <mergeCell ref="BKY24:BLA24"/>
    <mergeCell ref="BLB24:BLD24"/>
    <mergeCell ref="BLE24:BLG24"/>
    <mergeCell ref="BLH24:BLJ24"/>
    <mergeCell ref="BLK24:BLM24"/>
    <mergeCell ref="BLN24:BLP24"/>
    <mergeCell ref="BLQ24:BLS24"/>
    <mergeCell ref="BLU24:BLW24"/>
    <mergeCell ref="BLY24:BMA24"/>
    <mergeCell ref="BMC24:BME24"/>
    <mergeCell ref="BMG24:BMH24"/>
    <mergeCell ref="BMI24:BMK24"/>
    <mergeCell ref="BML24:BMO24"/>
    <mergeCell ref="BMR24:BMS24"/>
    <mergeCell ref="BMT24:BMU24"/>
    <mergeCell ref="BMV24:BMX24"/>
    <mergeCell ref="BMY24:BNA24"/>
    <mergeCell ref="BNB24:BND24"/>
    <mergeCell ref="BNE24:BNG24"/>
    <mergeCell ref="BNH24:BNJ24"/>
    <mergeCell ref="BNK24:BNM24"/>
    <mergeCell ref="BNN24:BNP24"/>
    <mergeCell ref="BNQ24:BNS24"/>
    <mergeCell ref="BNT24:BNV24"/>
    <mergeCell ref="BNX24:BNZ24"/>
    <mergeCell ref="BOB24:BOD24"/>
    <mergeCell ref="BOF24:BOH24"/>
    <mergeCell ref="BOJ24:BOK24"/>
    <mergeCell ref="BOL24:BON24"/>
    <mergeCell ref="BOO24:BOR24"/>
    <mergeCell ref="BOU24:BOV24"/>
    <mergeCell ref="BOW24:BOX24"/>
    <mergeCell ref="BOY24:BPA24"/>
    <mergeCell ref="BPB24:BPD24"/>
    <mergeCell ref="BPE24:BPG24"/>
    <mergeCell ref="BPH24:BPJ24"/>
    <mergeCell ref="BPK24:BPM24"/>
    <mergeCell ref="BPN24:BPP24"/>
    <mergeCell ref="BPQ24:BPS24"/>
    <mergeCell ref="BPT24:BPV24"/>
    <mergeCell ref="BPW24:BPY24"/>
    <mergeCell ref="BQA24:BQC24"/>
    <mergeCell ref="BQE24:BQG24"/>
    <mergeCell ref="BQI24:BQK24"/>
    <mergeCell ref="BQM24:BQN24"/>
    <mergeCell ref="BQO24:BQQ24"/>
    <mergeCell ref="BQR24:BQU24"/>
    <mergeCell ref="BQX24:BQY24"/>
    <mergeCell ref="BQZ24:BRA24"/>
    <mergeCell ref="BRB24:BRD24"/>
    <mergeCell ref="BRE24:BRG24"/>
    <mergeCell ref="BRH24:BRJ24"/>
    <mergeCell ref="BRK24:BRM24"/>
    <mergeCell ref="BRN24:BRP24"/>
    <mergeCell ref="BRQ24:BRS24"/>
    <mergeCell ref="BRT24:BRV24"/>
    <mergeCell ref="BRW24:BRY24"/>
    <mergeCell ref="BRZ24:BSB24"/>
    <mergeCell ref="BSD24:BSF24"/>
    <mergeCell ref="BSH24:BSJ24"/>
    <mergeCell ref="BSL24:BSN24"/>
    <mergeCell ref="BSP24:BSQ24"/>
    <mergeCell ref="BSR24:BST24"/>
    <mergeCell ref="BSU24:BSX24"/>
    <mergeCell ref="BTA24:BTB24"/>
    <mergeCell ref="BTC24:BTD24"/>
    <mergeCell ref="BTE24:BTG24"/>
    <mergeCell ref="BTH24:BTJ24"/>
    <mergeCell ref="BTK24:BTM24"/>
    <mergeCell ref="BTN24:BTP24"/>
    <mergeCell ref="BTQ24:BTS24"/>
    <mergeCell ref="BTT24:BTV24"/>
    <mergeCell ref="BTW24:BTY24"/>
    <mergeCell ref="BTZ24:BUB24"/>
    <mergeCell ref="BUC24:BUE24"/>
    <mergeCell ref="BUG24:BUI24"/>
    <mergeCell ref="BUK24:BUM24"/>
    <mergeCell ref="BUO24:BUQ24"/>
    <mergeCell ref="BUS24:BUT24"/>
    <mergeCell ref="BUU24:BUW24"/>
    <mergeCell ref="BUX24:BVA24"/>
    <mergeCell ref="BVD24:BVE24"/>
    <mergeCell ref="BVF24:BVG24"/>
    <mergeCell ref="BVH24:BVJ24"/>
    <mergeCell ref="BVK24:BVM24"/>
    <mergeCell ref="BVN24:BVP24"/>
    <mergeCell ref="BVQ24:BVS24"/>
    <mergeCell ref="BVT24:BVV24"/>
    <mergeCell ref="BVW24:BVY24"/>
    <mergeCell ref="BVZ24:BWB24"/>
    <mergeCell ref="BWC24:BWE24"/>
    <mergeCell ref="BWF24:BWH24"/>
    <mergeCell ref="BWJ24:BWL24"/>
    <mergeCell ref="BWN24:BWP24"/>
    <mergeCell ref="BWR24:BWT24"/>
    <mergeCell ref="BWV24:BWW24"/>
    <mergeCell ref="BWX24:BWZ24"/>
    <mergeCell ref="BXA24:BXD24"/>
    <mergeCell ref="BXG24:BXH24"/>
    <mergeCell ref="BXI24:BXJ24"/>
    <mergeCell ref="BXK24:BXM24"/>
    <mergeCell ref="BXN24:BXP24"/>
    <mergeCell ref="BXQ24:BXS24"/>
    <mergeCell ref="BXT24:BXV24"/>
    <mergeCell ref="BXW24:BXY24"/>
    <mergeCell ref="BXZ24:BYB24"/>
    <mergeCell ref="BYC24:BYE24"/>
    <mergeCell ref="BYF24:BYH24"/>
    <mergeCell ref="BYI24:BYK24"/>
    <mergeCell ref="BYM24:BYO24"/>
    <mergeCell ref="BYQ24:BYS24"/>
    <mergeCell ref="BYU24:BYW24"/>
    <mergeCell ref="BYY24:BYZ24"/>
    <mergeCell ref="BZA24:BZC24"/>
    <mergeCell ref="BZD24:BZG24"/>
    <mergeCell ref="BZJ24:BZK24"/>
    <mergeCell ref="BZL24:BZM24"/>
    <mergeCell ref="BZN24:BZP24"/>
    <mergeCell ref="BZQ24:BZS24"/>
    <mergeCell ref="BZT24:BZV24"/>
    <mergeCell ref="BZW24:BZY24"/>
    <mergeCell ref="BZZ24:CAB24"/>
    <mergeCell ref="CAC24:CAE24"/>
    <mergeCell ref="CAF24:CAH24"/>
    <mergeCell ref="CAI24:CAK24"/>
    <mergeCell ref="CAL24:CAN24"/>
    <mergeCell ref="CAP24:CAR24"/>
    <mergeCell ref="CAT24:CAV24"/>
    <mergeCell ref="CAX24:CAZ24"/>
    <mergeCell ref="CBB24:CBC24"/>
    <mergeCell ref="CBD24:CBF24"/>
    <mergeCell ref="CBG24:CBJ24"/>
    <mergeCell ref="CBM24:CBN24"/>
    <mergeCell ref="CBO24:CBP24"/>
    <mergeCell ref="CBQ24:CBS24"/>
    <mergeCell ref="CBT24:CBV24"/>
    <mergeCell ref="CBW24:CBY24"/>
    <mergeCell ref="CBZ24:CCB24"/>
    <mergeCell ref="CCC24:CCE24"/>
    <mergeCell ref="CCF24:CCH24"/>
    <mergeCell ref="CCI24:CCK24"/>
    <mergeCell ref="CCL24:CCN24"/>
    <mergeCell ref="CCO24:CCQ24"/>
    <mergeCell ref="CCS24:CCU24"/>
    <mergeCell ref="CCW24:CCY24"/>
    <mergeCell ref="CDA24:CDC24"/>
    <mergeCell ref="CDE24:CDF24"/>
    <mergeCell ref="CDG24:CDI24"/>
    <mergeCell ref="CDJ24:CDM24"/>
    <mergeCell ref="APK25:APL25"/>
    <mergeCell ref="APM25:APN25"/>
    <mergeCell ref="APO25:APQ25"/>
    <mergeCell ref="APR25:APT25"/>
    <mergeCell ref="APU25:APW25"/>
    <mergeCell ref="APX25:APZ25"/>
    <mergeCell ref="AQA25:AQC25"/>
    <mergeCell ref="AQD25:AQF25"/>
    <mergeCell ref="AQG25:AQI25"/>
    <mergeCell ref="AQJ25:AQL25"/>
    <mergeCell ref="AQM25:AQO25"/>
    <mergeCell ref="AQQ25:AQS25"/>
    <mergeCell ref="AQU25:AQW25"/>
    <mergeCell ref="AQY25:ARA25"/>
    <mergeCell ref="ARC25:ARD25"/>
    <mergeCell ref="ARE25:ARG25"/>
    <mergeCell ref="ARH25:ARK25"/>
    <mergeCell ref="ARN25:ARO25"/>
    <mergeCell ref="ARP25:ARQ25"/>
    <mergeCell ref="ARR25:ART25"/>
    <mergeCell ref="ARU25:ARW25"/>
    <mergeCell ref="ARX25:ARZ25"/>
    <mergeCell ref="ASA25:ASC25"/>
    <mergeCell ref="ASD25:ASF25"/>
    <mergeCell ref="ASG25:ASI25"/>
    <mergeCell ref="ASJ25:ASL25"/>
    <mergeCell ref="ASM25:ASO25"/>
    <mergeCell ref="ASP25:ASR25"/>
    <mergeCell ref="AST25:ASV25"/>
    <mergeCell ref="ASX25:ASZ25"/>
    <mergeCell ref="ATB25:ATD25"/>
    <mergeCell ref="ATF25:ATG25"/>
    <mergeCell ref="ATH25:ATJ25"/>
    <mergeCell ref="ATK25:ATN25"/>
    <mergeCell ref="ATQ25:ATR25"/>
    <mergeCell ref="ATS25:ATT25"/>
    <mergeCell ref="ATU25:ATW25"/>
    <mergeCell ref="ATX25:ATZ25"/>
    <mergeCell ref="AUA25:AUC25"/>
    <mergeCell ref="AUD25:AUF25"/>
    <mergeCell ref="AUG25:AUI25"/>
    <mergeCell ref="AUJ25:AUL25"/>
    <mergeCell ref="AUM25:AUO25"/>
    <mergeCell ref="AUP25:AUR25"/>
    <mergeCell ref="AUS25:AUU25"/>
    <mergeCell ref="AUW25:AUY25"/>
    <mergeCell ref="AVA25:AVC25"/>
    <mergeCell ref="AVE25:AVG25"/>
    <mergeCell ref="AVI25:AVJ25"/>
    <mergeCell ref="AVK25:AVM25"/>
    <mergeCell ref="AVN25:AVQ25"/>
    <mergeCell ref="AVT25:AVU25"/>
    <mergeCell ref="AVV25:AVW25"/>
    <mergeCell ref="AVX25:AVZ25"/>
    <mergeCell ref="AWA25:AWC25"/>
    <mergeCell ref="AWD25:AWF25"/>
    <mergeCell ref="AWG25:AWI25"/>
    <mergeCell ref="AWJ25:AWL25"/>
    <mergeCell ref="AWM25:AWO25"/>
    <mergeCell ref="AWP25:AWR25"/>
    <mergeCell ref="AWS25:AWU25"/>
    <mergeCell ref="AWV25:AWX25"/>
    <mergeCell ref="AWZ25:AXB25"/>
    <mergeCell ref="AXD25:AXF25"/>
    <mergeCell ref="AXH25:AXJ25"/>
    <mergeCell ref="AXL25:AXM25"/>
    <mergeCell ref="AXN25:AXP25"/>
    <mergeCell ref="AXQ25:AXT25"/>
    <mergeCell ref="AXW25:AXX25"/>
    <mergeCell ref="AXY25:AXZ25"/>
    <mergeCell ref="AYA25:AYC25"/>
    <mergeCell ref="AYD25:AYF25"/>
    <mergeCell ref="AYG25:AYI25"/>
    <mergeCell ref="AYJ25:AYL25"/>
    <mergeCell ref="AYM25:AYO25"/>
    <mergeCell ref="AYP25:AYR25"/>
    <mergeCell ref="AYS25:AYU25"/>
    <mergeCell ref="AYV25:AYX25"/>
    <mergeCell ref="AYY25:AZA25"/>
    <mergeCell ref="AZC25:AZE25"/>
    <mergeCell ref="AZG25:AZI25"/>
    <mergeCell ref="AZK25:AZM25"/>
    <mergeCell ref="AZO25:AZP25"/>
    <mergeCell ref="AZQ25:AZS25"/>
    <mergeCell ref="AZT25:AZW25"/>
    <mergeCell ref="AZZ25:BAA25"/>
    <mergeCell ref="BAB25:BAC25"/>
    <mergeCell ref="BAD25:BAF25"/>
    <mergeCell ref="BAG25:BAI25"/>
    <mergeCell ref="BAJ25:BAL25"/>
    <mergeCell ref="BAM25:BAO25"/>
    <mergeCell ref="BAP25:BAR25"/>
    <mergeCell ref="BAS25:BAU25"/>
    <mergeCell ref="BAV25:BAX25"/>
    <mergeCell ref="BAY25:BBA25"/>
    <mergeCell ref="BBB25:BBD25"/>
    <mergeCell ref="BBF25:BBH25"/>
    <mergeCell ref="BBJ25:BBL25"/>
    <mergeCell ref="BBN25:BBP25"/>
    <mergeCell ref="BBR25:BBS25"/>
    <mergeCell ref="BBT25:BBV25"/>
    <mergeCell ref="BBW25:BBZ25"/>
    <mergeCell ref="BCC25:BCD25"/>
    <mergeCell ref="BCE25:BCF25"/>
    <mergeCell ref="BCG25:BCI25"/>
    <mergeCell ref="BCJ25:BCL25"/>
    <mergeCell ref="BCM25:BCO25"/>
    <mergeCell ref="BCP25:BCR25"/>
    <mergeCell ref="BCS25:BCU25"/>
    <mergeCell ref="BCV25:BCX25"/>
    <mergeCell ref="BCY25:BDA25"/>
    <mergeCell ref="BDB25:BDD25"/>
    <mergeCell ref="BDE25:BDG25"/>
    <mergeCell ref="BDI25:BDK25"/>
    <mergeCell ref="BDM25:BDO25"/>
    <mergeCell ref="BDQ25:BDS25"/>
    <mergeCell ref="BDU25:BDV25"/>
    <mergeCell ref="BDW25:BDY25"/>
    <mergeCell ref="BDZ25:BEC25"/>
    <mergeCell ref="BEF25:BEG25"/>
    <mergeCell ref="BEH25:BEI25"/>
    <mergeCell ref="BEJ25:BEL25"/>
    <mergeCell ref="BEM25:BEO25"/>
    <mergeCell ref="BEP25:BER25"/>
    <mergeCell ref="BES25:BEU25"/>
    <mergeCell ref="BEV25:BEX25"/>
    <mergeCell ref="BEY25:BFA25"/>
    <mergeCell ref="BFB25:BFD25"/>
    <mergeCell ref="BFE25:BFG25"/>
    <mergeCell ref="BFH25:BFJ25"/>
    <mergeCell ref="BFL25:BFN25"/>
    <mergeCell ref="BFP25:BFR25"/>
    <mergeCell ref="BFT25:BFV25"/>
    <mergeCell ref="BFX25:BFY25"/>
    <mergeCell ref="BFZ25:BGB25"/>
    <mergeCell ref="BGC25:BGF25"/>
    <mergeCell ref="BGI25:BGJ25"/>
    <mergeCell ref="BGK25:BGL25"/>
    <mergeCell ref="BGM25:BGO25"/>
    <mergeCell ref="BGP25:BGR25"/>
    <mergeCell ref="BGS25:BGU25"/>
    <mergeCell ref="BGV25:BGX25"/>
    <mergeCell ref="BGY25:BHA25"/>
    <mergeCell ref="BHB25:BHD25"/>
    <mergeCell ref="BHE25:BHG25"/>
    <mergeCell ref="BHH25:BHJ25"/>
    <mergeCell ref="BHK25:BHM25"/>
    <mergeCell ref="BHO25:BHQ25"/>
    <mergeCell ref="BHS25:BHU25"/>
    <mergeCell ref="BHW25:BHY25"/>
    <mergeCell ref="BIA25:BIB25"/>
    <mergeCell ref="BIC25:BIE25"/>
    <mergeCell ref="BIF25:BII25"/>
    <mergeCell ref="BIL25:BIM25"/>
    <mergeCell ref="BIN25:BIO25"/>
    <mergeCell ref="BIP25:BIR25"/>
    <mergeCell ref="BIS25:BIU25"/>
    <mergeCell ref="BIV25:BIX25"/>
    <mergeCell ref="BIY25:BJA25"/>
    <mergeCell ref="BJB25:BJD25"/>
    <mergeCell ref="BJE25:BJG25"/>
    <mergeCell ref="BJH25:BJJ25"/>
    <mergeCell ref="BJK25:BJM25"/>
    <mergeCell ref="BJN25:BJP25"/>
    <mergeCell ref="BJR25:BJT25"/>
    <mergeCell ref="BJV25:BJX25"/>
    <mergeCell ref="BJZ25:BKB25"/>
    <mergeCell ref="BKD25:BKE25"/>
    <mergeCell ref="BKF25:BKH25"/>
    <mergeCell ref="BKI25:BKL25"/>
    <mergeCell ref="BKO25:BKP25"/>
    <mergeCell ref="BKQ25:BKR25"/>
    <mergeCell ref="BKS25:BKU25"/>
    <mergeCell ref="BKV25:BKX25"/>
    <mergeCell ref="BKY25:BLA25"/>
    <mergeCell ref="BLB25:BLD25"/>
    <mergeCell ref="BLE25:BLG25"/>
    <mergeCell ref="BLH25:BLJ25"/>
    <mergeCell ref="BLK25:BLM25"/>
    <mergeCell ref="BLN25:BLP25"/>
    <mergeCell ref="BLQ25:BLS25"/>
    <mergeCell ref="BLU25:BLW25"/>
    <mergeCell ref="BLY25:BMA25"/>
    <mergeCell ref="BMC25:BME25"/>
    <mergeCell ref="BMG25:BMH25"/>
    <mergeCell ref="BMI25:BMK25"/>
    <mergeCell ref="BML25:BMO25"/>
    <mergeCell ref="BMR25:BMS25"/>
    <mergeCell ref="BMT25:BMU25"/>
    <mergeCell ref="BMV25:BMX25"/>
    <mergeCell ref="BMY25:BNA25"/>
    <mergeCell ref="BNB25:BND25"/>
    <mergeCell ref="BNE25:BNG25"/>
    <mergeCell ref="BNH25:BNJ25"/>
    <mergeCell ref="BNK25:BNM25"/>
    <mergeCell ref="BNN25:BNP25"/>
    <mergeCell ref="BNQ25:BNS25"/>
    <mergeCell ref="BNT25:BNV25"/>
    <mergeCell ref="BNX25:BNZ25"/>
    <mergeCell ref="BOB25:BOD25"/>
    <mergeCell ref="BOF25:BOH25"/>
    <mergeCell ref="BOJ25:BOK25"/>
    <mergeCell ref="BOL25:BON25"/>
    <mergeCell ref="BOO25:BOR25"/>
    <mergeCell ref="BOU25:BOV25"/>
    <mergeCell ref="BOW25:BOX25"/>
    <mergeCell ref="BOY25:BPA25"/>
    <mergeCell ref="BPB25:BPD25"/>
    <mergeCell ref="BPE25:BPG25"/>
    <mergeCell ref="BPH25:BPJ25"/>
    <mergeCell ref="BPK25:BPM25"/>
    <mergeCell ref="BPN25:BPP25"/>
    <mergeCell ref="BPQ25:BPS25"/>
    <mergeCell ref="BPT25:BPV25"/>
    <mergeCell ref="BPW25:BPY25"/>
    <mergeCell ref="BQA25:BQC25"/>
    <mergeCell ref="BQE25:BQG25"/>
    <mergeCell ref="BQI25:BQK25"/>
    <mergeCell ref="BQM25:BQN25"/>
    <mergeCell ref="BQO25:BQQ25"/>
    <mergeCell ref="BQR25:BQU25"/>
    <mergeCell ref="BQX25:BQY25"/>
    <mergeCell ref="BQZ25:BRA25"/>
    <mergeCell ref="BRB25:BRD25"/>
    <mergeCell ref="BRE25:BRG25"/>
    <mergeCell ref="BRH25:BRJ25"/>
    <mergeCell ref="BRK25:BRM25"/>
    <mergeCell ref="BRN25:BRP25"/>
    <mergeCell ref="BRQ25:BRS25"/>
    <mergeCell ref="BRT25:BRV25"/>
    <mergeCell ref="BRW25:BRY25"/>
    <mergeCell ref="BRZ25:BSB25"/>
    <mergeCell ref="BSD25:BSF25"/>
    <mergeCell ref="BSH25:BSJ25"/>
    <mergeCell ref="BSL25:BSN25"/>
    <mergeCell ref="BSP25:BSQ25"/>
    <mergeCell ref="BSR25:BST25"/>
    <mergeCell ref="BSU25:BSX25"/>
    <mergeCell ref="BTA25:BTB25"/>
    <mergeCell ref="BTC25:BTD25"/>
    <mergeCell ref="BTE25:BTG25"/>
    <mergeCell ref="BTH25:BTJ25"/>
    <mergeCell ref="BTK25:BTM25"/>
    <mergeCell ref="BTN25:BTP25"/>
    <mergeCell ref="BTQ25:BTS25"/>
    <mergeCell ref="BTT25:BTV25"/>
    <mergeCell ref="BTW25:BTY25"/>
    <mergeCell ref="BTZ25:BUB25"/>
    <mergeCell ref="BUC25:BUE25"/>
    <mergeCell ref="BUG25:BUI25"/>
    <mergeCell ref="BUK25:BUM25"/>
    <mergeCell ref="BUO25:BUQ25"/>
    <mergeCell ref="BUS25:BUT25"/>
    <mergeCell ref="BUU25:BUW25"/>
    <mergeCell ref="BUX25:BVA25"/>
    <mergeCell ref="BVD25:BVE25"/>
    <mergeCell ref="BVF25:BVG25"/>
    <mergeCell ref="BVH25:BVJ25"/>
    <mergeCell ref="BVK25:BVM25"/>
    <mergeCell ref="BVN25:BVP25"/>
    <mergeCell ref="BVQ25:BVS25"/>
    <mergeCell ref="BVT25:BVV25"/>
    <mergeCell ref="BVW25:BVY25"/>
    <mergeCell ref="BVZ25:BWB25"/>
    <mergeCell ref="BWC25:BWE25"/>
    <mergeCell ref="BWF25:BWH25"/>
    <mergeCell ref="BWJ25:BWL25"/>
    <mergeCell ref="BWN25:BWP25"/>
    <mergeCell ref="BWR25:BWT25"/>
    <mergeCell ref="BWV25:BWW25"/>
    <mergeCell ref="BWX25:BWZ25"/>
    <mergeCell ref="BXA25:BXD25"/>
    <mergeCell ref="BXG25:BXH25"/>
    <mergeCell ref="BXI25:BXJ25"/>
    <mergeCell ref="BXK25:BXM25"/>
    <mergeCell ref="BXN25:BXP25"/>
    <mergeCell ref="BXQ25:BXS25"/>
    <mergeCell ref="BXT25:BXV25"/>
    <mergeCell ref="BXW25:BXY25"/>
    <mergeCell ref="BXZ25:BYB25"/>
    <mergeCell ref="BYC25:BYE25"/>
    <mergeCell ref="BYF25:BYH25"/>
    <mergeCell ref="BYI25:BYK25"/>
    <mergeCell ref="BYM25:BYO25"/>
    <mergeCell ref="BYQ25:BYS25"/>
    <mergeCell ref="BYU25:BYW25"/>
    <mergeCell ref="BYY25:BYZ25"/>
    <mergeCell ref="BZA25:BZC25"/>
    <mergeCell ref="BZD25:BZG25"/>
    <mergeCell ref="BZJ25:BZK25"/>
    <mergeCell ref="BZL25:BZM25"/>
    <mergeCell ref="BZN25:BZP25"/>
    <mergeCell ref="BZQ25:BZS25"/>
    <mergeCell ref="BZT25:BZV25"/>
    <mergeCell ref="BZW25:BZY25"/>
    <mergeCell ref="BZZ25:CAB25"/>
    <mergeCell ref="CAC25:CAE25"/>
    <mergeCell ref="CAF25:CAH25"/>
    <mergeCell ref="CAI25:CAK25"/>
    <mergeCell ref="CAL25:CAN25"/>
    <mergeCell ref="CAP25:CAR25"/>
    <mergeCell ref="CAT25:CAV25"/>
    <mergeCell ref="CAX25:CAZ25"/>
    <mergeCell ref="CBB25:CBC25"/>
    <mergeCell ref="CBD25:CBF25"/>
    <mergeCell ref="CBG25:CBJ25"/>
    <mergeCell ref="CBM25:CBN25"/>
    <mergeCell ref="CBO25:CBP25"/>
    <mergeCell ref="CBQ25:CBS25"/>
    <mergeCell ref="CBT25:CBV25"/>
    <mergeCell ref="CBW25:CBY25"/>
    <mergeCell ref="CBZ25:CCB25"/>
    <mergeCell ref="CCC25:CCE25"/>
    <mergeCell ref="CCF25:CCH25"/>
    <mergeCell ref="CCI25:CCK25"/>
    <mergeCell ref="CCL25:CCN25"/>
    <mergeCell ref="CCO25:CCQ25"/>
    <mergeCell ref="CCS25:CCU25"/>
    <mergeCell ref="CCW25:CCY25"/>
    <mergeCell ref="CDA25:CDC25"/>
    <mergeCell ref="CDE25:CDF25"/>
    <mergeCell ref="CDG25:CDI25"/>
    <mergeCell ref="CDJ25:CDM25"/>
    <mergeCell ref="APK26:APL26"/>
    <mergeCell ref="APM26:APN26"/>
    <mergeCell ref="APO26:APQ26"/>
    <mergeCell ref="APR26:APT26"/>
    <mergeCell ref="APU26:APW26"/>
    <mergeCell ref="APX26:APZ26"/>
    <mergeCell ref="AQA26:AQC26"/>
    <mergeCell ref="AQD26:AQF26"/>
    <mergeCell ref="AQG26:AQI26"/>
    <mergeCell ref="AQJ26:AQL26"/>
    <mergeCell ref="AQM26:AQO26"/>
    <mergeCell ref="AQQ26:AQS26"/>
    <mergeCell ref="AQU26:AQW26"/>
    <mergeCell ref="AQY26:ARA26"/>
    <mergeCell ref="ARC26:ARD26"/>
    <mergeCell ref="ARE26:ARG26"/>
    <mergeCell ref="ARH26:ARK26"/>
    <mergeCell ref="ARN26:ARO26"/>
    <mergeCell ref="ARP26:ARQ26"/>
    <mergeCell ref="ARR26:ART26"/>
    <mergeCell ref="ARU26:ARW26"/>
    <mergeCell ref="ARX26:ARZ26"/>
    <mergeCell ref="ASA26:ASC26"/>
    <mergeCell ref="ASD26:ASF26"/>
    <mergeCell ref="ASG26:ASI26"/>
    <mergeCell ref="ASJ26:ASL26"/>
    <mergeCell ref="ASM26:ASO26"/>
    <mergeCell ref="ASP26:ASR26"/>
    <mergeCell ref="AST26:ASV26"/>
    <mergeCell ref="ASX26:ASZ26"/>
    <mergeCell ref="ATB26:ATD26"/>
    <mergeCell ref="ATF26:ATG26"/>
    <mergeCell ref="ATH26:ATJ26"/>
    <mergeCell ref="ATK26:ATN26"/>
    <mergeCell ref="ATQ26:ATR26"/>
    <mergeCell ref="ATS26:ATT26"/>
    <mergeCell ref="ATU26:ATW26"/>
    <mergeCell ref="ATX26:ATZ26"/>
    <mergeCell ref="AUA26:AUC26"/>
    <mergeCell ref="AUD26:AUF26"/>
    <mergeCell ref="AUG26:AUI26"/>
    <mergeCell ref="AUJ26:AUL26"/>
    <mergeCell ref="AUM26:AUO26"/>
    <mergeCell ref="AUP26:AUR26"/>
    <mergeCell ref="AUS26:AUU26"/>
    <mergeCell ref="AUW26:AUY26"/>
    <mergeCell ref="AVA26:AVC26"/>
    <mergeCell ref="AVE26:AVG26"/>
    <mergeCell ref="AVI26:AVJ26"/>
    <mergeCell ref="AVK26:AVM26"/>
    <mergeCell ref="AVN26:AVQ26"/>
    <mergeCell ref="AVT26:AVU26"/>
    <mergeCell ref="AVV26:AVW26"/>
    <mergeCell ref="AVX26:AVZ26"/>
    <mergeCell ref="AWA26:AWC26"/>
    <mergeCell ref="AWD26:AWF26"/>
    <mergeCell ref="AWG26:AWI26"/>
    <mergeCell ref="AWJ26:AWL26"/>
    <mergeCell ref="AWM26:AWO26"/>
    <mergeCell ref="AWP26:AWR26"/>
    <mergeCell ref="AWS26:AWU26"/>
    <mergeCell ref="AWV26:AWX26"/>
    <mergeCell ref="AWZ26:AXB26"/>
    <mergeCell ref="AXD26:AXF26"/>
    <mergeCell ref="AXH26:AXJ26"/>
    <mergeCell ref="AXL26:AXM26"/>
    <mergeCell ref="AXN26:AXP26"/>
    <mergeCell ref="AXQ26:AXT26"/>
    <mergeCell ref="AXW26:AXX26"/>
    <mergeCell ref="AXY26:AXZ26"/>
    <mergeCell ref="AYA26:AYC26"/>
    <mergeCell ref="AYD26:AYF26"/>
    <mergeCell ref="AYG26:AYI26"/>
    <mergeCell ref="AYJ26:AYL26"/>
    <mergeCell ref="AYM26:AYO26"/>
    <mergeCell ref="AYP26:AYR26"/>
    <mergeCell ref="AYS26:AYU26"/>
    <mergeCell ref="AYV26:AYX26"/>
    <mergeCell ref="AYY26:AZA26"/>
    <mergeCell ref="AZC26:AZE26"/>
    <mergeCell ref="AZG26:AZI26"/>
    <mergeCell ref="AZK26:AZM26"/>
    <mergeCell ref="AZO26:AZP26"/>
    <mergeCell ref="AZQ26:AZS26"/>
    <mergeCell ref="AZT26:AZW26"/>
    <mergeCell ref="AZZ26:BAA26"/>
    <mergeCell ref="BAB26:BAC26"/>
    <mergeCell ref="BAD26:BAF26"/>
    <mergeCell ref="BAG26:BAI26"/>
    <mergeCell ref="BAJ26:BAL26"/>
    <mergeCell ref="BAM26:BAO26"/>
    <mergeCell ref="BAP26:BAR26"/>
    <mergeCell ref="BAS26:BAU26"/>
    <mergeCell ref="BAV26:BAX26"/>
    <mergeCell ref="BAY26:BBA26"/>
    <mergeCell ref="BBB26:BBD26"/>
    <mergeCell ref="BBF26:BBH26"/>
    <mergeCell ref="BBJ26:BBL26"/>
    <mergeCell ref="BBN26:BBP26"/>
    <mergeCell ref="BBR26:BBS26"/>
    <mergeCell ref="BBT26:BBV26"/>
    <mergeCell ref="BBW26:BBZ26"/>
    <mergeCell ref="BCC26:BCD26"/>
    <mergeCell ref="BCE26:BCF26"/>
    <mergeCell ref="BCG26:BCI26"/>
    <mergeCell ref="BCJ26:BCL26"/>
    <mergeCell ref="BCM26:BCO26"/>
    <mergeCell ref="BCP26:BCR26"/>
    <mergeCell ref="BCS26:BCU26"/>
    <mergeCell ref="BCV26:BCX26"/>
    <mergeCell ref="BCY26:BDA26"/>
    <mergeCell ref="BDB26:BDD26"/>
    <mergeCell ref="BDE26:BDG26"/>
    <mergeCell ref="BDI26:BDK26"/>
    <mergeCell ref="BDM26:BDO26"/>
    <mergeCell ref="BDQ26:BDS26"/>
    <mergeCell ref="BDU26:BDV26"/>
    <mergeCell ref="BDW26:BDY26"/>
    <mergeCell ref="BDZ26:BEC26"/>
    <mergeCell ref="BEF26:BEG26"/>
    <mergeCell ref="BEH26:BEI26"/>
    <mergeCell ref="BEJ26:BEL26"/>
    <mergeCell ref="BEM26:BEO26"/>
    <mergeCell ref="BEP26:BER26"/>
    <mergeCell ref="BES26:BEU26"/>
    <mergeCell ref="BEV26:BEX26"/>
    <mergeCell ref="BEY26:BFA26"/>
    <mergeCell ref="BFB26:BFD26"/>
    <mergeCell ref="BFE26:BFG26"/>
    <mergeCell ref="BFH26:BFJ26"/>
    <mergeCell ref="BFL26:BFN26"/>
    <mergeCell ref="BFP26:BFR26"/>
    <mergeCell ref="BFT26:BFV26"/>
    <mergeCell ref="BFX26:BFY26"/>
    <mergeCell ref="BFZ26:BGB26"/>
    <mergeCell ref="BGC26:BGF26"/>
    <mergeCell ref="BGI26:BGJ26"/>
    <mergeCell ref="BGK26:BGL26"/>
    <mergeCell ref="BGM26:BGO26"/>
    <mergeCell ref="BGP26:BGR26"/>
    <mergeCell ref="BGS26:BGU26"/>
    <mergeCell ref="BGV26:BGX26"/>
    <mergeCell ref="BGY26:BHA26"/>
    <mergeCell ref="BHB26:BHD26"/>
    <mergeCell ref="BHE26:BHG26"/>
    <mergeCell ref="BHH26:BHJ26"/>
    <mergeCell ref="BHK26:BHM26"/>
    <mergeCell ref="BHO26:BHQ26"/>
    <mergeCell ref="BHS26:BHU26"/>
    <mergeCell ref="BHW26:BHY26"/>
    <mergeCell ref="BIA26:BIB26"/>
    <mergeCell ref="BIC26:BIE26"/>
    <mergeCell ref="BIF26:BII26"/>
    <mergeCell ref="BIL26:BIM26"/>
    <mergeCell ref="BIN26:BIO26"/>
    <mergeCell ref="BIP26:BIR26"/>
    <mergeCell ref="BIS26:BIU26"/>
    <mergeCell ref="BIV26:BIX26"/>
    <mergeCell ref="BIY26:BJA26"/>
    <mergeCell ref="BJB26:BJD26"/>
    <mergeCell ref="BJE26:BJG26"/>
    <mergeCell ref="BJH26:BJJ26"/>
    <mergeCell ref="BJK26:BJM26"/>
    <mergeCell ref="BJN26:BJP26"/>
    <mergeCell ref="BJR26:BJT26"/>
    <mergeCell ref="BJV26:BJX26"/>
    <mergeCell ref="BJZ26:BKB26"/>
    <mergeCell ref="BKD26:BKE26"/>
    <mergeCell ref="BKF26:BKH26"/>
    <mergeCell ref="BKI26:BKL26"/>
    <mergeCell ref="BKO26:BKP26"/>
    <mergeCell ref="BKQ26:BKR26"/>
    <mergeCell ref="BKS26:BKU26"/>
    <mergeCell ref="BKV26:BKX26"/>
    <mergeCell ref="BKY26:BLA26"/>
    <mergeCell ref="BLB26:BLD26"/>
    <mergeCell ref="BLE26:BLG26"/>
    <mergeCell ref="BLH26:BLJ26"/>
    <mergeCell ref="BLK26:BLM26"/>
    <mergeCell ref="BLN26:BLP26"/>
    <mergeCell ref="BLQ26:BLS26"/>
    <mergeCell ref="BLU26:BLW26"/>
    <mergeCell ref="BLY26:BMA26"/>
    <mergeCell ref="BMC26:BME26"/>
    <mergeCell ref="BMG26:BMH26"/>
    <mergeCell ref="BMI26:BMK26"/>
    <mergeCell ref="BML26:BMO26"/>
    <mergeCell ref="BMR26:BMS26"/>
    <mergeCell ref="BMT26:BMU26"/>
    <mergeCell ref="BMV26:BMX26"/>
    <mergeCell ref="BMY26:BNA26"/>
    <mergeCell ref="BNB26:BND26"/>
    <mergeCell ref="BNE26:BNG26"/>
    <mergeCell ref="BNH26:BNJ26"/>
    <mergeCell ref="BNK26:BNM26"/>
    <mergeCell ref="BNN26:BNP26"/>
    <mergeCell ref="BNQ26:BNS26"/>
    <mergeCell ref="BNT26:BNV26"/>
    <mergeCell ref="BNX26:BNZ26"/>
    <mergeCell ref="BOB26:BOD26"/>
    <mergeCell ref="BOF26:BOH26"/>
    <mergeCell ref="BOJ26:BOK26"/>
    <mergeCell ref="BOL26:BON26"/>
    <mergeCell ref="BOO26:BOR26"/>
    <mergeCell ref="BOU26:BOV26"/>
    <mergeCell ref="BOW26:BOX26"/>
    <mergeCell ref="BOY26:BPA26"/>
    <mergeCell ref="BPB26:BPD26"/>
    <mergeCell ref="BPE26:BPG26"/>
    <mergeCell ref="BPH26:BPJ26"/>
    <mergeCell ref="BPK26:BPM26"/>
    <mergeCell ref="BPN26:BPP26"/>
    <mergeCell ref="BPQ26:BPS26"/>
    <mergeCell ref="BPT26:BPV26"/>
    <mergeCell ref="BPW26:BPY26"/>
    <mergeCell ref="BQA26:BQC26"/>
    <mergeCell ref="BQE26:BQG26"/>
    <mergeCell ref="BQI26:BQK26"/>
    <mergeCell ref="BQM26:BQN26"/>
    <mergeCell ref="BQO26:BQQ26"/>
    <mergeCell ref="BQR26:BQU26"/>
    <mergeCell ref="BQX26:BQY26"/>
    <mergeCell ref="BQZ26:BRA26"/>
    <mergeCell ref="BRB26:BRD26"/>
    <mergeCell ref="BRE26:BRG26"/>
    <mergeCell ref="BRH26:BRJ26"/>
    <mergeCell ref="BRK26:BRM26"/>
    <mergeCell ref="BRN26:BRP26"/>
    <mergeCell ref="BRQ26:BRS26"/>
    <mergeCell ref="BRT26:BRV26"/>
    <mergeCell ref="BRW26:BRY26"/>
    <mergeCell ref="BRZ26:BSB26"/>
    <mergeCell ref="BSD26:BSF26"/>
    <mergeCell ref="BSH26:BSJ26"/>
    <mergeCell ref="BSL26:BSN26"/>
    <mergeCell ref="BSP26:BSQ26"/>
    <mergeCell ref="BSR26:BST26"/>
    <mergeCell ref="BSU26:BSX26"/>
    <mergeCell ref="BTA26:BTB26"/>
    <mergeCell ref="BTC26:BTD26"/>
    <mergeCell ref="BTE26:BTG26"/>
    <mergeCell ref="BTH26:BTJ26"/>
    <mergeCell ref="BTK26:BTM26"/>
    <mergeCell ref="BTN26:BTP26"/>
    <mergeCell ref="BTQ26:BTS26"/>
    <mergeCell ref="BTT26:BTV26"/>
    <mergeCell ref="BTW26:BTY26"/>
    <mergeCell ref="BTZ26:BUB26"/>
    <mergeCell ref="BUC26:BUE26"/>
    <mergeCell ref="BUG26:BUI26"/>
    <mergeCell ref="BUK26:BUM26"/>
    <mergeCell ref="BUO26:BUQ26"/>
    <mergeCell ref="BUS26:BUT26"/>
    <mergeCell ref="BUU26:BUW26"/>
    <mergeCell ref="BUX26:BVA26"/>
    <mergeCell ref="BVD26:BVE26"/>
    <mergeCell ref="BVF26:BVG26"/>
    <mergeCell ref="BVH26:BVJ26"/>
    <mergeCell ref="BVK26:BVM26"/>
    <mergeCell ref="BVN26:BVP26"/>
    <mergeCell ref="BVQ26:BVS26"/>
    <mergeCell ref="BVT26:BVV26"/>
    <mergeCell ref="BVW26:BVY26"/>
    <mergeCell ref="BVZ26:BWB26"/>
    <mergeCell ref="BWC26:BWE26"/>
    <mergeCell ref="BWF26:BWH26"/>
    <mergeCell ref="BWJ26:BWL26"/>
    <mergeCell ref="BWN26:BWP26"/>
    <mergeCell ref="BWR26:BWT26"/>
    <mergeCell ref="BWV26:BWW26"/>
    <mergeCell ref="BWX26:BWZ26"/>
    <mergeCell ref="BXA26:BXD26"/>
    <mergeCell ref="BXG26:BXH26"/>
    <mergeCell ref="BXI26:BXJ26"/>
    <mergeCell ref="BXK26:BXM26"/>
    <mergeCell ref="BXN26:BXP26"/>
    <mergeCell ref="BXQ26:BXS26"/>
    <mergeCell ref="BXT26:BXV26"/>
    <mergeCell ref="BXW26:BXY26"/>
    <mergeCell ref="BXZ26:BYB26"/>
    <mergeCell ref="BYC26:BYE26"/>
    <mergeCell ref="BYF26:BYH26"/>
    <mergeCell ref="BYI26:BYK26"/>
    <mergeCell ref="BYM26:BYO26"/>
    <mergeCell ref="BYQ26:BYS26"/>
    <mergeCell ref="BYU26:BYW26"/>
    <mergeCell ref="BYY26:BYZ26"/>
    <mergeCell ref="BZA26:BZC26"/>
    <mergeCell ref="BZD26:BZG26"/>
    <mergeCell ref="BZJ26:BZK26"/>
    <mergeCell ref="BZL26:BZM26"/>
    <mergeCell ref="BZN26:BZP26"/>
    <mergeCell ref="BZQ26:BZS26"/>
    <mergeCell ref="BZT26:BZV26"/>
    <mergeCell ref="BZW26:BZY26"/>
    <mergeCell ref="BZZ26:CAB26"/>
    <mergeCell ref="CAC26:CAE26"/>
    <mergeCell ref="CAF26:CAH26"/>
    <mergeCell ref="CAI26:CAK26"/>
    <mergeCell ref="CAL26:CAN26"/>
    <mergeCell ref="CAP26:CAR26"/>
    <mergeCell ref="CAT26:CAV26"/>
    <mergeCell ref="CAX26:CAZ26"/>
    <mergeCell ref="CBB26:CBC26"/>
    <mergeCell ref="CBD26:CBF26"/>
    <mergeCell ref="CBG26:CBJ26"/>
    <mergeCell ref="CBM26:CBN26"/>
    <mergeCell ref="CBO26:CBP26"/>
    <mergeCell ref="CBQ26:CBS26"/>
    <mergeCell ref="CBT26:CBV26"/>
    <mergeCell ref="CBW26:CBY26"/>
    <mergeCell ref="CBZ26:CCB26"/>
    <mergeCell ref="CCC26:CCE26"/>
    <mergeCell ref="CCF26:CCH26"/>
    <mergeCell ref="CCI26:CCK26"/>
    <mergeCell ref="CCL26:CCN26"/>
    <mergeCell ref="CCO26:CCQ26"/>
    <mergeCell ref="CCS26:CCU26"/>
    <mergeCell ref="CCW26:CCY26"/>
    <mergeCell ref="CDA26:CDC26"/>
    <mergeCell ref="CDE26:CDF26"/>
    <mergeCell ref="CDG26:CDI26"/>
    <mergeCell ref="CDJ26:CDM26"/>
    <mergeCell ref="APK27:APL27"/>
    <mergeCell ref="APM27:APN27"/>
    <mergeCell ref="APO27:APQ27"/>
    <mergeCell ref="APR27:APT27"/>
    <mergeCell ref="APU27:APW27"/>
    <mergeCell ref="APX27:APZ27"/>
    <mergeCell ref="AQA27:AQC27"/>
    <mergeCell ref="AQD27:AQF27"/>
    <mergeCell ref="AQG27:AQI27"/>
    <mergeCell ref="AQJ27:AQL27"/>
    <mergeCell ref="AQM27:AQO27"/>
    <mergeCell ref="AQQ27:AQS27"/>
    <mergeCell ref="AQU27:AQW27"/>
    <mergeCell ref="AQY27:ARA27"/>
    <mergeCell ref="ARC27:ARD27"/>
    <mergeCell ref="ARE27:ARG27"/>
    <mergeCell ref="ARH27:ARK27"/>
    <mergeCell ref="ARN27:ARO27"/>
    <mergeCell ref="ARP27:ARQ27"/>
    <mergeCell ref="ARR27:ART27"/>
    <mergeCell ref="ARU27:ARW27"/>
    <mergeCell ref="ARX27:ARZ27"/>
    <mergeCell ref="ASA27:ASC27"/>
    <mergeCell ref="ASD27:ASF27"/>
    <mergeCell ref="ASG27:ASI27"/>
    <mergeCell ref="ASJ27:ASL27"/>
    <mergeCell ref="ASM27:ASO27"/>
    <mergeCell ref="ASP27:ASR27"/>
    <mergeCell ref="AST27:ASV27"/>
    <mergeCell ref="ASX27:ASZ27"/>
    <mergeCell ref="ATB27:ATD27"/>
    <mergeCell ref="ATF27:ATG27"/>
    <mergeCell ref="ATH27:ATJ27"/>
    <mergeCell ref="ATK27:ATN27"/>
    <mergeCell ref="ATQ27:ATR27"/>
    <mergeCell ref="ATS27:ATT27"/>
    <mergeCell ref="ATU27:ATW27"/>
    <mergeCell ref="ATX27:ATZ27"/>
    <mergeCell ref="AUA27:AUC27"/>
    <mergeCell ref="AUD27:AUF27"/>
    <mergeCell ref="AUG27:AUI27"/>
    <mergeCell ref="AUJ27:AUL27"/>
    <mergeCell ref="AUM27:AUO27"/>
    <mergeCell ref="AUP27:AUR27"/>
    <mergeCell ref="AUS27:AUU27"/>
    <mergeCell ref="AUW27:AUY27"/>
    <mergeCell ref="AVA27:AVC27"/>
    <mergeCell ref="AVE27:AVG27"/>
    <mergeCell ref="AVI27:AVJ27"/>
    <mergeCell ref="AVK27:AVM27"/>
    <mergeCell ref="AVN27:AVQ27"/>
    <mergeCell ref="AVT27:AVU27"/>
    <mergeCell ref="AVV27:AVW27"/>
    <mergeCell ref="AVX27:AVZ27"/>
    <mergeCell ref="AWA27:AWC27"/>
    <mergeCell ref="AWD27:AWF27"/>
    <mergeCell ref="AWG27:AWI27"/>
    <mergeCell ref="AWJ27:AWL27"/>
    <mergeCell ref="AWM27:AWO27"/>
    <mergeCell ref="AWP27:AWR27"/>
    <mergeCell ref="AWS27:AWU27"/>
    <mergeCell ref="AWV27:AWX27"/>
    <mergeCell ref="AWZ27:AXB27"/>
    <mergeCell ref="AXD27:AXF27"/>
    <mergeCell ref="AXH27:AXJ27"/>
    <mergeCell ref="AXL27:AXM27"/>
    <mergeCell ref="AXN27:AXP27"/>
    <mergeCell ref="AXQ27:AXT27"/>
    <mergeCell ref="AXW27:AXX27"/>
    <mergeCell ref="AXY27:AXZ27"/>
    <mergeCell ref="AYA27:AYC27"/>
    <mergeCell ref="AYD27:AYF27"/>
    <mergeCell ref="AYG27:AYI27"/>
    <mergeCell ref="AYJ27:AYL27"/>
    <mergeCell ref="AYM27:AYO27"/>
    <mergeCell ref="AYP27:AYR27"/>
    <mergeCell ref="AYS27:AYU27"/>
    <mergeCell ref="AYV27:AYX27"/>
    <mergeCell ref="AYY27:AZA27"/>
    <mergeCell ref="AZC27:AZE27"/>
    <mergeCell ref="AZG27:AZI27"/>
    <mergeCell ref="AZK27:AZM27"/>
    <mergeCell ref="AZO27:AZP27"/>
    <mergeCell ref="AZQ27:AZS27"/>
    <mergeCell ref="AZT27:AZW27"/>
    <mergeCell ref="AZZ27:BAA27"/>
    <mergeCell ref="BAB27:BAC27"/>
    <mergeCell ref="BAD27:BAF27"/>
    <mergeCell ref="BAG27:BAI27"/>
    <mergeCell ref="BAJ27:BAL27"/>
    <mergeCell ref="BAM27:BAO27"/>
    <mergeCell ref="BAP27:BAR27"/>
    <mergeCell ref="BAS27:BAU27"/>
    <mergeCell ref="BAV27:BAX27"/>
    <mergeCell ref="BAY27:BBA27"/>
    <mergeCell ref="BBB27:BBD27"/>
    <mergeCell ref="BBF27:BBH27"/>
    <mergeCell ref="BBJ27:BBL27"/>
    <mergeCell ref="BBN27:BBP27"/>
    <mergeCell ref="BBR27:BBS27"/>
    <mergeCell ref="BBT27:BBV27"/>
    <mergeCell ref="BBW27:BBZ27"/>
    <mergeCell ref="BCC27:BCD27"/>
    <mergeCell ref="BCE27:BCF27"/>
    <mergeCell ref="BCG27:BCI27"/>
    <mergeCell ref="BCJ27:BCL27"/>
    <mergeCell ref="BCM27:BCO27"/>
    <mergeCell ref="BCP27:BCR27"/>
    <mergeCell ref="BCS27:BCU27"/>
    <mergeCell ref="BCV27:BCX27"/>
    <mergeCell ref="BCY27:BDA27"/>
    <mergeCell ref="BDB27:BDD27"/>
    <mergeCell ref="BDE27:BDG27"/>
    <mergeCell ref="BDI27:BDK27"/>
    <mergeCell ref="BDM27:BDO27"/>
    <mergeCell ref="BDQ27:BDS27"/>
    <mergeCell ref="BDU27:BDV27"/>
    <mergeCell ref="BDW27:BDY27"/>
    <mergeCell ref="BDZ27:BEC27"/>
    <mergeCell ref="BEF27:BEG27"/>
    <mergeCell ref="BEH27:BEI27"/>
    <mergeCell ref="BEJ27:BEL27"/>
    <mergeCell ref="BEM27:BEO27"/>
    <mergeCell ref="BEP27:BER27"/>
    <mergeCell ref="BES27:BEU27"/>
    <mergeCell ref="BEV27:BEX27"/>
    <mergeCell ref="BEY27:BFA27"/>
    <mergeCell ref="BFB27:BFD27"/>
    <mergeCell ref="BFE27:BFG27"/>
    <mergeCell ref="BFH27:BFJ27"/>
    <mergeCell ref="BFL27:BFN27"/>
    <mergeCell ref="BFP27:BFR27"/>
    <mergeCell ref="BFT27:BFV27"/>
    <mergeCell ref="BFX27:BFY27"/>
    <mergeCell ref="BFZ27:BGB27"/>
    <mergeCell ref="BGC27:BGF27"/>
    <mergeCell ref="BGI27:BGJ27"/>
    <mergeCell ref="BGK27:BGL27"/>
    <mergeCell ref="BGM27:BGO27"/>
    <mergeCell ref="BGP27:BGR27"/>
    <mergeCell ref="BGS27:BGU27"/>
    <mergeCell ref="BGV27:BGX27"/>
    <mergeCell ref="BGY27:BHA27"/>
    <mergeCell ref="BHB27:BHD27"/>
    <mergeCell ref="BHE27:BHG27"/>
    <mergeCell ref="BHH27:BHJ27"/>
    <mergeCell ref="BHK27:BHM27"/>
    <mergeCell ref="BHO27:BHQ27"/>
    <mergeCell ref="BHS27:BHU27"/>
    <mergeCell ref="BHW27:BHY27"/>
    <mergeCell ref="BIA27:BIB27"/>
    <mergeCell ref="BIC27:BIE27"/>
    <mergeCell ref="BIF27:BII27"/>
    <mergeCell ref="BIL27:BIM27"/>
    <mergeCell ref="BIN27:BIO27"/>
    <mergeCell ref="BIP27:BIR27"/>
    <mergeCell ref="BIS27:BIU27"/>
    <mergeCell ref="BIV27:BIX27"/>
    <mergeCell ref="BIY27:BJA27"/>
    <mergeCell ref="BJB27:BJD27"/>
    <mergeCell ref="BJE27:BJG27"/>
    <mergeCell ref="BJH27:BJJ27"/>
    <mergeCell ref="BJK27:BJM27"/>
    <mergeCell ref="BJN27:BJP27"/>
    <mergeCell ref="BJR27:BJT27"/>
    <mergeCell ref="BJV27:BJX27"/>
    <mergeCell ref="BJZ27:BKB27"/>
    <mergeCell ref="BKD27:BKE27"/>
    <mergeCell ref="BKF27:BKH27"/>
    <mergeCell ref="BKI27:BKL27"/>
    <mergeCell ref="BKO27:BKP27"/>
    <mergeCell ref="BKQ27:BKR27"/>
    <mergeCell ref="BKS27:BKU27"/>
    <mergeCell ref="BKV27:BKX27"/>
    <mergeCell ref="BKY27:BLA27"/>
    <mergeCell ref="BLB27:BLD27"/>
    <mergeCell ref="BLE27:BLG27"/>
    <mergeCell ref="BLH27:BLJ27"/>
    <mergeCell ref="BLK27:BLM27"/>
    <mergeCell ref="BLN27:BLP27"/>
    <mergeCell ref="BLQ27:BLS27"/>
    <mergeCell ref="BLU27:BLW27"/>
    <mergeCell ref="BLY27:BMA27"/>
    <mergeCell ref="BMC27:BME27"/>
    <mergeCell ref="BMG27:BMH27"/>
    <mergeCell ref="BMI27:BMK27"/>
    <mergeCell ref="BML27:BMO27"/>
    <mergeCell ref="BMR27:BMS27"/>
    <mergeCell ref="BMT27:BMU27"/>
    <mergeCell ref="BMV27:BMX27"/>
    <mergeCell ref="BMY27:BNA27"/>
    <mergeCell ref="BNB27:BND27"/>
    <mergeCell ref="BNE27:BNG27"/>
    <mergeCell ref="BNH27:BNJ27"/>
    <mergeCell ref="BNK27:BNM27"/>
    <mergeCell ref="BNN27:BNP27"/>
    <mergeCell ref="BNQ27:BNS27"/>
    <mergeCell ref="BNT27:BNV27"/>
    <mergeCell ref="BNX27:BNZ27"/>
    <mergeCell ref="BOB27:BOD27"/>
    <mergeCell ref="BOF27:BOH27"/>
    <mergeCell ref="BOJ27:BOK27"/>
    <mergeCell ref="BOL27:BON27"/>
    <mergeCell ref="BOO27:BOR27"/>
    <mergeCell ref="BOU27:BOV27"/>
    <mergeCell ref="BOW27:BOX27"/>
    <mergeCell ref="BOY27:BPA27"/>
    <mergeCell ref="BPB27:BPD27"/>
    <mergeCell ref="BPE27:BPG27"/>
    <mergeCell ref="BPH27:BPJ27"/>
    <mergeCell ref="BPK27:BPM27"/>
    <mergeCell ref="BPN27:BPP27"/>
    <mergeCell ref="BPQ27:BPS27"/>
    <mergeCell ref="BPT27:BPV27"/>
    <mergeCell ref="BPW27:BPY27"/>
    <mergeCell ref="BQA27:BQC27"/>
    <mergeCell ref="BQE27:BQG27"/>
    <mergeCell ref="BQI27:BQK27"/>
    <mergeCell ref="BQM27:BQN27"/>
    <mergeCell ref="BQO27:BQQ27"/>
    <mergeCell ref="BQR27:BQU27"/>
    <mergeCell ref="BQX27:BQY27"/>
    <mergeCell ref="BQZ27:BRA27"/>
    <mergeCell ref="BRB27:BRD27"/>
    <mergeCell ref="BRE27:BRG27"/>
    <mergeCell ref="BRH27:BRJ27"/>
    <mergeCell ref="BRK27:BRM27"/>
    <mergeCell ref="BRN27:BRP27"/>
    <mergeCell ref="BRQ27:BRS27"/>
    <mergeCell ref="BRT27:BRV27"/>
    <mergeCell ref="BRW27:BRY27"/>
    <mergeCell ref="BRZ27:BSB27"/>
    <mergeCell ref="BSD27:BSF27"/>
    <mergeCell ref="BSH27:BSJ27"/>
    <mergeCell ref="BSL27:BSN27"/>
    <mergeCell ref="BSP27:BSQ27"/>
    <mergeCell ref="BSR27:BST27"/>
    <mergeCell ref="BSU27:BSX27"/>
    <mergeCell ref="BTA27:BTB27"/>
    <mergeCell ref="BTC27:BTD27"/>
    <mergeCell ref="BTE27:BTG27"/>
    <mergeCell ref="BTH27:BTJ27"/>
    <mergeCell ref="BTK27:BTM27"/>
    <mergeCell ref="BTN27:BTP27"/>
    <mergeCell ref="BTQ27:BTS27"/>
    <mergeCell ref="BTT27:BTV27"/>
    <mergeCell ref="BTW27:BTY27"/>
    <mergeCell ref="BTZ27:BUB27"/>
    <mergeCell ref="BUC27:BUE27"/>
    <mergeCell ref="BUG27:BUI27"/>
    <mergeCell ref="BUK27:BUM27"/>
    <mergeCell ref="BUO27:BUQ27"/>
    <mergeCell ref="BUS27:BUT27"/>
    <mergeCell ref="BUU27:BUW27"/>
    <mergeCell ref="BUX27:BVA27"/>
    <mergeCell ref="BVD27:BVE27"/>
    <mergeCell ref="BVF27:BVG27"/>
    <mergeCell ref="BVH27:BVJ27"/>
    <mergeCell ref="BVK27:BVM27"/>
    <mergeCell ref="BVN27:BVP27"/>
    <mergeCell ref="BVQ27:BVS27"/>
    <mergeCell ref="BVT27:BVV27"/>
    <mergeCell ref="BVW27:BVY27"/>
    <mergeCell ref="BVZ27:BWB27"/>
    <mergeCell ref="BWC27:BWE27"/>
    <mergeCell ref="BWF27:BWH27"/>
    <mergeCell ref="BWJ27:BWL27"/>
    <mergeCell ref="BWN27:BWP27"/>
    <mergeCell ref="BWR27:BWT27"/>
    <mergeCell ref="BWV27:BWW27"/>
    <mergeCell ref="BWX27:BWZ27"/>
    <mergeCell ref="BXA27:BXD27"/>
    <mergeCell ref="BXG27:BXH27"/>
    <mergeCell ref="BXI27:BXJ27"/>
    <mergeCell ref="BXK27:BXM27"/>
    <mergeCell ref="BXN27:BXP27"/>
    <mergeCell ref="BXQ27:BXS27"/>
    <mergeCell ref="BXT27:BXV27"/>
    <mergeCell ref="BXW27:BXY27"/>
    <mergeCell ref="BXZ27:BYB27"/>
    <mergeCell ref="BYC27:BYE27"/>
    <mergeCell ref="BYF27:BYH27"/>
    <mergeCell ref="BYI27:BYK27"/>
    <mergeCell ref="BYM27:BYO27"/>
    <mergeCell ref="BYQ27:BYS27"/>
    <mergeCell ref="BYU27:BYW27"/>
    <mergeCell ref="BYY27:BYZ27"/>
    <mergeCell ref="BZA27:BZC27"/>
    <mergeCell ref="BZD27:BZG27"/>
    <mergeCell ref="BZJ27:BZK27"/>
    <mergeCell ref="BZL27:BZM27"/>
    <mergeCell ref="BZN27:BZP27"/>
    <mergeCell ref="BZQ27:BZS27"/>
    <mergeCell ref="BZT27:BZV27"/>
    <mergeCell ref="BZW27:BZY27"/>
    <mergeCell ref="BZZ27:CAB27"/>
    <mergeCell ref="CAC27:CAE27"/>
    <mergeCell ref="CAF27:CAH27"/>
    <mergeCell ref="CAI27:CAK27"/>
    <mergeCell ref="CAL27:CAN27"/>
    <mergeCell ref="CAP27:CAR27"/>
    <mergeCell ref="CAT27:CAV27"/>
    <mergeCell ref="CAX27:CAZ27"/>
    <mergeCell ref="CBB27:CBC27"/>
    <mergeCell ref="CBD27:CBF27"/>
    <mergeCell ref="CBG27:CBJ27"/>
    <mergeCell ref="CBM27:CBN27"/>
    <mergeCell ref="CBO27:CBP27"/>
    <mergeCell ref="CBQ27:CBS27"/>
    <mergeCell ref="CBT27:CBV27"/>
    <mergeCell ref="CBW27:CBY27"/>
    <mergeCell ref="CBZ27:CCB27"/>
    <mergeCell ref="CCC27:CCE27"/>
    <mergeCell ref="CCF27:CCH27"/>
    <mergeCell ref="CCI27:CCK27"/>
    <mergeCell ref="CCL27:CCN27"/>
    <mergeCell ref="CCO27:CCQ27"/>
    <mergeCell ref="CCS27:CCU27"/>
    <mergeCell ref="CCW27:CCY27"/>
    <mergeCell ref="CDA27:CDC27"/>
    <mergeCell ref="CDE27:CDF27"/>
    <mergeCell ref="CDG27:CDI27"/>
    <mergeCell ref="CDJ27:CDM27"/>
    <mergeCell ref="APK28:APL28"/>
    <mergeCell ref="APM28:APN28"/>
    <mergeCell ref="APO28:APQ28"/>
    <mergeCell ref="APR28:APT28"/>
    <mergeCell ref="APU28:APW28"/>
    <mergeCell ref="APX28:APZ28"/>
    <mergeCell ref="AQA28:AQC28"/>
    <mergeCell ref="AQD28:AQF28"/>
    <mergeCell ref="AQG28:AQI28"/>
    <mergeCell ref="AQJ28:AQL28"/>
    <mergeCell ref="AQM28:AQO28"/>
    <mergeCell ref="AQQ28:AQS28"/>
    <mergeCell ref="AQU28:AQW28"/>
    <mergeCell ref="AQY28:ARA28"/>
    <mergeCell ref="ARC28:ARD28"/>
    <mergeCell ref="ARE28:ARG28"/>
    <mergeCell ref="ARH28:ARK28"/>
    <mergeCell ref="ARN28:ARO28"/>
    <mergeCell ref="ARP28:ARQ28"/>
    <mergeCell ref="ARR28:ART28"/>
    <mergeCell ref="ARU28:ARW28"/>
    <mergeCell ref="ARX28:ARZ28"/>
    <mergeCell ref="ASA28:ASC28"/>
    <mergeCell ref="ASD28:ASF28"/>
    <mergeCell ref="ASG28:ASI28"/>
    <mergeCell ref="ASJ28:ASL28"/>
    <mergeCell ref="ASM28:ASO28"/>
    <mergeCell ref="ASP28:ASR28"/>
    <mergeCell ref="AST28:ASV28"/>
    <mergeCell ref="ASX28:ASZ28"/>
    <mergeCell ref="ATB28:ATD28"/>
    <mergeCell ref="ATF28:ATG28"/>
    <mergeCell ref="ATH28:ATJ28"/>
    <mergeCell ref="ATK28:ATN28"/>
    <mergeCell ref="ATQ28:ATR28"/>
    <mergeCell ref="ATS28:ATT28"/>
    <mergeCell ref="ATU28:ATW28"/>
    <mergeCell ref="ATX28:ATZ28"/>
    <mergeCell ref="AUA28:AUC28"/>
    <mergeCell ref="AUD28:AUF28"/>
    <mergeCell ref="AUG28:AUI28"/>
    <mergeCell ref="AUJ28:AUL28"/>
    <mergeCell ref="AUM28:AUO28"/>
    <mergeCell ref="AUP28:AUR28"/>
    <mergeCell ref="AUS28:AUU28"/>
    <mergeCell ref="AUW28:AUY28"/>
    <mergeCell ref="AVA28:AVC28"/>
    <mergeCell ref="AVE28:AVG28"/>
    <mergeCell ref="AVI28:AVJ28"/>
    <mergeCell ref="AVK28:AVM28"/>
    <mergeCell ref="AVN28:AVQ28"/>
    <mergeCell ref="AVT28:AVU28"/>
    <mergeCell ref="AVV28:AVW28"/>
    <mergeCell ref="AVX28:AVZ28"/>
    <mergeCell ref="AWA28:AWC28"/>
    <mergeCell ref="AWD28:AWF28"/>
    <mergeCell ref="AWG28:AWI28"/>
    <mergeCell ref="AWJ28:AWL28"/>
    <mergeCell ref="AWM28:AWO28"/>
    <mergeCell ref="AWP28:AWR28"/>
    <mergeCell ref="AWS28:AWU28"/>
    <mergeCell ref="AWV28:AWX28"/>
    <mergeCell ref="AWZ28:AXB28"/>
    <mergeCell ref="AXD28:AXF28"/>
    <mergeCell ref="AXH28:AXJ28"/>
    <mergeCell ref="AXL28:AXM28"/>
    <mergeCell ref="AXN28:AXP28"/>
    <mergeCell ref="AXQ28:AXT28"/>
    <mergeCell ref="AXW28:AXX28"/>
    <mergeCell ref="AXY28:AXZ28"/>
    <mergeCell ref="AYA28:AYC28"/>
    <mergeCell ref="AYD28:AYF28"/>
    <mergeCell ref="AYG28:AYI28"/>
    <mergeCell ref="AYJ28:AYL28"/>
    <mergeCell ref="AYM28:AYO28"/>
    <mergeCell ref="AYP28:AYR28"/>
    <mergeCell ref="AYS28:AYU28"/>
    <mergeCell ref="AYV28:AYX28"/>
    <mergeCell ref="AYY28:AZA28"/>
    <mergeCell ref="AZC28:AZE28"/>
    <mergeCell ref="AZG28:AZI28"/>
    <mergeCell ref="AZK28:AZM28"/>
    <mergeCell ref="AZO28:AZP28"/>
    <mergeCell ref="AZQ28:AZS28"/>
    <mergeCell ref="AZT28:AZW28"/>
    <mergeCell ref="AZZ28:BAA28"/>
    <mergeCell ref="BAB28:BAC28"/>
    <mergeCell ref="BAD28:BAF28"/>
    <mergeCell ref="BAG28:BAI28"/>
    <mergeCell ref="BAJ28:BAL28"/>
    <mergeCell ref="BAM28:BAO28"/>
    <mergeCell ref="BAP28:BAR28"/>
    <mergeCell ref="BAS28:BAU28"/>
    <mergeCell ref="BAV28:BAX28"/>
    <mergeCell ref="BAY28:BBA28"/>
    <mergeCell ref="BBB28:BBD28"/>
    <mergeCell ref="BBF28:BBH28"/>
    <mergeCell ref="BBJ28:BBL28"/>
    <mergeCell ref="BBN28:BBP28"/>
    <mergeCell ref="BBR28:BBS28"/>
    <mergeCell ref="BBT28:BBV28"/>
    <mergeCell ref="BBW28:BBZ28"/>
    <mergeCell ref="BCC28:BCD28"/>
    <mergeCell ref="BCE28:BCF28"/>
    <mergeCell ref="BCG28:BCI28"/>
    <mergeCell ref="BCJ28:BCL28"/>
    <mergeCell ref="BCM28:BCO28"/>
    <mergeCell ref="BCP28:BCR28"/>
    <mergeCell ref="BCS28:BCU28"/>
    <mergeCell ref="BCV28:BCX28"/>
    <mergeCell ref="BCY28:BDA28"/>
    <mergeCell ref="BDB28:BDD28"/>
    <mergeCell ref="BDE28:BDG28"/>
    <mergeCell ref="BDI28:BDK28"/>
    <mergeCell ref="BDM28:BDO28"/>
    <mergeCell ref="BDQ28:BDS28"/>
    <mergeCell ref="BDU28:BDV28"/>
    <mergeCell ref="BDW28:BDY28"/>
    <mergeCell ref="BDZ28:BEC28"/>
    <mergeCell ref="BEF28:BEG28"/>
    <mergeCell ref="BEH28:BEI28"/>
    <mergeCell ref="BEJ28:BEL28"/>
    <mergeCell ref="BEM28:BEO28"/>
    <mergeCell ref="BEP28:BER28"/>
    <mergeCell ref="BES28:BEU28"/>
    <mergeCell ref="BEV28:BEX28"/>
    <mergeCell ref="BEY28:BFA28"/>
    <mergeCell ref="BFB28:BFD28"/>
    <mergeCell ref="BFE28:BFG28"/>
    <mergeCell ref="BFH28:BFJ28"/>
    <mergeCell ref="BFL28:BFN28"/>
    <mergeCell ref="BFP28:BFR28"/>
    <mergeCell ref="BFT28:BFV28"/>
    <mergeCell ref="BFX28:BFY28"/>
    <mergeCell ref="BFZ28:BGB28"/>
    <mergeCell ref="BGC28:BGF28"/>
    <mergeCell ref="BGI28:BGJ28"/>
    <mergeCell ref="BGK28:BGL28"/>
    <mergeCell ref="BGM28:BGO28"/>
    <mergeCell ref="BGP28:BGR28"/>
    <mergeCell ref="BGS28:BGU28"/>
    <mergeCell ref="BGV28:BGX28"/>
    <mergeCell ref="BGY28:BHA28"/>
    <mergeCell ref="BHB28:BHD28"/>
    <mergeCell ref="BHE28:BHG28"/>
    <mergeCell ref="BHH28:BHJ28"/>
    <mergeCell ref="BHK28:BHM28"/>
    <mergeCell ref="BHO28:BHQ28"/>
    <mergeCell ref="BHS28:BHU28"/>
    <mergeCell ref="BHW28:BHY28"/>
    <mergeCell ref="BIA28:BIB28"/>
    <mergeCell ref="BIC28:BIE28"/>
    <mergeCell ref="BIF28:BII28"/>
    <mergeCell ref="BIL28:BIM28"/>
    <mergeCell ref="BIN28:BIO28"/>
    <mergeCell ref="BIP28:BIR28"/>
    <mergeCell ref="BIS28:BIU28"/>
    <mergeCell ref="BIV28:BIX28"/>
    <mergeCell ref="BIY28:BJA28"/>
    <mergeCell ref="BJB28:BJD28"/>
    <mergeCell ref="BJE28:BJG28"/>
    <mergeCell ref="BJH28:BJJ28"/>
    <mergeCell ref="BJK28:BJM28"/>
    <mergeCell ref="BJN28:BJP28"/>
    <mergeCell ref="BJR28:BJT28"/>
    <mergeCell ref="BJV28:BJX28"/>
    <mergeCell ref="BJZ28:BKB28"/>
    <mergeCell ref="BKD28:BKE28"/>
    <mergeCell ref="BKF28:BKH28"/>
    <mergeCell ref="BKI28:BKL28"/>
    <mergeCell ref="BKO28:BKP28"/>
    <mergeCell ref="BKQ28:BKR28"/>
    <mergeCell ref="BKS28:BKU28"/>
    <mergeCell ref="BKV28:BKX28"/>
    <mergeCell ref="BKY28:BLA28"/>
    <mergeCell ref="BLB28:BLD28"/>
    <mergeCell ref="BLE28:BLG28"/>
    <mergeCell ref="BLH28:BLJ28"/>
    <mergeCell ref="BLK28:BLM28"/>
    <mergeCell ref="BLN28:BLP28"/>
    <mergeCell ref="BLQ28:BLS28"/>
    <mergeCell ref="BLU28:BLW28"/>
    <mergeCell ref="BLY28:BMA28"/>
    <mergeCell ref="BMC28:BME28"/>
    <mergeCell ref="BMG28:BMH28"/>
    <mergeCell ref="BMI28:BMK28"/>
    <mergeCell ref="BML28:BMO28"/>
    <mergeCell ref="BMR28:BMS28"/>
    <mergeCell ref="BMT28:BMU28"/>
    <mergeCell ref="BMV28:BMX28"/>
    <mergeCell ref="BMY28:BNA28"/>
    <mergeCell ref="BNB28:BND28"/>
    <mergeCell ref="BNE28:BNG28"/>
    <mergeCell ref="BNH28:BNJ28"/>
    <mergeCell ref="BNK28:BNM28"/>
    <mergeCell ref="BNN28:BNP28"/>
    <mergeCell ref="BNQ28:BNS28"/>
    <mergeCell ref="BNT28:BNV28"/>
    <mergeCell ref="BNX28:BNZ28"/>
    <mergeCell ref="BOB28:BOD28"/>
    <mergeCell ref="BOF28:BOH28"/>
    <mergeCell ref="BOJ28:BOK28"/>
    <mergeCell ref="BOL28:BON28"/>
    <mergeCell ref="BOO28:BOR28"/>
    <mergeCell ref="BOU28:BOV28"/>
    <mergeCell ref="BOW28:BOX28"/>
    <mergeCell ref="BOY28:BPA28"/>
    <mergeCell ref="BPB28:BPD28"/>
    <mergeCell ref="BPE28:BPG28"/>
    <mergeCell ref="BPH28:BPJ28"/>
    <mergeCell ref="BPK28:BPM28"/>
    <mergeCell ref="BPN28:BPP28"/>
    <mergeCell ref="BPQ28:BPS28"/>
    <mergeCell ref="BPT28:BPV28"/>
    <mergeCell ref="BPW28:BPY28"/>
    <mergeCell ref="BQA28:BQC28"/>
    <mergeCell ref="BQE28:BQG28"/>
    <mergeCell ref="BQI28:BQK28"/>
    <mergeCell ref="BQM28:BQN28"/>
    <mergeCell ref="BQO28:BQQ28"/>
    <mergeCell ref="BQR28:BQU28"/>
    <mergeCell ref="BQX28:BQY28"/>
    <mergeCell ref="BQZ28:BRA28"/>
    <mergeCell ref="BRB28:BRD28"/>
    <mergeCell ref="BRE28:BRG28"/>
    <mergeCell ref="BRH28:BRJ28"/>
    <mergeCell ref="BRK28:BRM28"/>
    <mergeCell ref="BRN28:BRP28"/>
    <mergeCell ref="BRQ28:BRS28"/>
    <mergeCell ref="BRT28:BRV28"/>
    <mergeCell ref="BRW28:BRY28"/>
    <mergeCell ref="BRZ28:BSB28"/>
    <mergeCell ref="BSD28:BSF28"/>
    <mergeCell ref="BSH28:BSJ28"/>
    <mergeCell ref="BSL28:BSN28"/>
    <mergeCell ref="BSP28:BSQ28"/>
    <mergeCell ref="BSR28:BST28"/>
    <mergeCell ref="BSU28:BSX28"/>
    <mergeCell ref="BTA28:BTB28"/>
    <mergeCell ref="BTC28:BTD28"/>
    <mergeCell ref="BTE28:BTG28"/>
    <mergeCell ref="BTH28:BTJ28"/>
    <mergeCell ref="BTK28:BTM28"/>
    <mergeCell ref="BTN28:BTP28"/>
    <mergeCell ref="BTQ28:BTS28"/>
    <mergeCell ref="BTT28:BTV28"/>
    <mergeCell ref="BTW28:BTY28"/>
    <mergeCell ref="BTZ28:BUB28"/>
    <mergeCell ref="BUC28:BUE28"/>
    <mergeCell ref="BUG28:BUI28"/>
    <mergeCell ref="BUK28:BUM28"/>
    <mergeCell ref="BUO28:BUQ28"/>
    <mergeCell ref="BUS28:BUT28"/>
    <mergeCell ref="BUU28:BUW28"/>
    <mergeCell ref="BUX28:BVA28"/>
    <mergeCell ref="BVD28:BVE28"/>
    <mergeCell ref="BVF28:BVG28"/>
    <mergeCell ref="BVH28:BVJ28"/>
    <mergeCell ref="BVK28:BVM28"/>
    <mergeCell ref="BVN28:BVP28"/>
    <mergeCell ref="BVQ28:BVS28"/>
    <mergeCell ref="BVT28:BVV28"/>
    <mergeCell ref="BVW28:BVY28"/>
    <mergeCell ref="BVZ28:BWB28"/>
    <mergeCell ref="BWC28:BWE28"/>
    <mergeCell ref="BWF28:BWH28"/>
    <mergeCell ref="BWJ28:BWL28"/>
    <mergeCell ref="BWN28:BWP28"/>
    <mergeCell ref="BWR28:BWT28"/>
    <mergeCell ref="BWV28:BWW28"/>
    <mergeCell ref="BWX28:BWZ28"/>
    <mergeCell ref="BXA28:BXD28"/>
    <mergeCell ref="BXG28:BXH28"/>
    <mergeCell ref="BXI28:BXJ28"/>
    <mergeCell ref="BXK28:BXM28"/>
    <mergeCell ref="BXN28:BXP28"/>
    <mergeCell ref="BXQ28:BXS28"/>
    <mergeCell ref="BXT28:BXV28"/>
    <mergeCell ref="BXW28:BXY28"/>
    <mergeCell ref="BXZ28:BYB28"/>
    <mergeCell ref="BYC28:BYE28"/>
    <mergeCell ref="BYF28:BYH28"/>
    <mergeCell ref="BYI28:BYK28"/>
    <mergeCell ref="BYM28:BYO28"/>
    <mergeCell ref="BYQ28:BYS28"/>
    <mergeCell ref="BYU28:BYW28"/>
    <mergeCell ref="BYY28:BYZ28"/>
    <mergeCell ref="BZA28:BZC28"/>
    <mergeCell ref="BZD28:BZG28"/>
    <mergeCell ref="BZJ28:BZK28"/>
    <mergeCell ref="BZL28:BZM28"/>
    <mergeCell ref="BZN28:BZP28"/>
    <mergeCell ref="BZQ28:BZS28"/>
    <mergeCell ref="BZT28:BZV28"/>
    <mergeCell ref="BZW28:BZY28"/>
    <mergeCell ref="BZZ28:CAB28"/>
    <mergeCell ref="CAC28:CAE28"/>
    <mergeCell ref="CAF28:CAH28"/>
    <mergeCell ref="CAI28:CAK28"/>
    <mergeCell ref="CAL28:CAN28"/>
    <mergeCell ref="CAP28:CAR28"/>
    <mergeCell ref="CAT28:CAV28"/>
    <mergeCell ref="CAX28:CAZ28"/>
    <mergeCell ref="CBB28:CBC28"/>
    <mergeCell ref="CBD28:CBF28"/>
    <mergeCell ref="CBG28:CBJ28"/>
    <mergeCell ref="CBM28:CBN28"/>
    <mergeCell ref="CBO28:CBP28"/>
    <mergeCell ref="CBQ28:CBS28"/>
    <mergeCell ref="CBT28:CBV28"/>
    <mergeCell ref="CBW28:CBY28"/>
    <mergeCell ref="CBZ28:CCB28"/>
    <mergeCell ref="CCC28:CCE28"/>
    <mergeCell ref="CCF28:CCH28"/>
    <mergeCell ref="CCI28:CCK28"/>
    <mergeCell ref="CCL28:CCN28"/>
    <mergeCell ref="CCO28:CCQ28"/>
    <mergeCell ref="CCS28:CCU28"/>
    <mergeCell ref="CCW28:CCY28"/>
    <mergeCell ref="CDA28:CDC28"/>
    <mergeCell ref="CDE28:CDF28"/>
    <mergeCell ref="CDG28:CDI28"/>
    <mergeCell ref="CDJ28:CDM28"/>
    <mergeCell ref="APK29:APL29"/>
    <mergeCell ref="APM29:APN29"/>
    <mergeCell ref="APO29:APQ29"/>
    <mergeCell ref="APR29:APT29"/>
    <mergeCell ref="APU29:APW29"/>
    <mergeCell ref="APX29:APZ29"/>
    <mergeCell ref="AQA29:AQC29"/>
    <mergeCell ref="AQD29:AQF29"/>
    <mergeCell ref="AQG29:AQI29"/>
    <mergeCell ref="AQJ29:AQL29"/>
    <mergeCell ref="AQM29:AQO29"/>
    <mergeCell ref="AQQ29:AQS29"/>
    <mergeCell ref="AQU29:AQW29"/>
    <mergeCell ref="AQY29:ARA29"/>
    <mergeCell ref="ARC29:ARD29"/>
    <mergeCell ref="ARE29:ARG29"/>
    <mergeCell ref="ARH29:ARK29"/>
    <mergeCell ref="ARN29:ARO29"/>
    <mergeCell ref="ARP29:ARQ29"/>
    <mergeCell ref="ARR29:ART29"/>
    <mergeCell ref="ARU29:ARW29"/>
    <mergeCell ref="ARX29:ARZ29"/>
    <mergeCell ref="ASA29:ASC29"/>
    <mergeCell ref="ASD29:ASF29"/>
    <mergeCell ref="ASG29:ASI29"/>
    <mergeCell ref="ASJ29:ASL29"/>
    <mergeCell ref="ASM29:ASO29"/>
    <mergeCell ref="ASP29:ASR29"/>
    <mergeCell ref="AST29:ASV29"/>
    <mergeCell ref="ASX29:ASZ29"/>
    <mergeCell ref="ATB29:ATD29"/>
    <mergeCell ref="ATF29:ATG29"/>
    <mergeCell ref="ATH29:ATJ29"/>
    <mergeCell ref="ATK29:ATN29"/>
    <mergeCell ref="ATQ29:ATR29"/>
    <mergeCell ref="ATS29:ATT29"/>
    <mergeCell ref="ATU29:ATW29"/>
    <mergeCell ref="ATX29:ATZ29"/>
    <mergeCell ref="AUA29:AUC29"/>
    <mergeCell ref="AUD29:AUF29"/>
    <mergeCell ref="AUG29:AUI29"/>
    <mergeCell ref="AUJ29:AUL29"/>
    <mergeCell ref="AUM29:AUO29"/>
    <mergeCell ref="AUP29:AUR29"/>
    <mergeCell ref="AUS29:AUU29"/>
    <mergeCell ref="AUW29:AUY29"/>
    <mergeCell ref="AVA29:AVC29"/>
    <mergeCell ref="AVE29:AVG29"/>
    <mergeCell ref="AVI29:AVJ29"/>
    <mergeCell ref="AVK29:AVM29"/>
    <mergeCell ref="AVN29:AVQ29"/>
    <mergeCell ref="AVT29:AVU29"/>
    <mergeCell ref="AVV29:AVW29"/>
    <mergeCell ref="AVX29:AVZ29"/>
    <mergeCell ref="AWA29:AWC29"/>
    <mergeCell ref="AWD29:AWF29"/>
    <mergeCell ref="AWG29:AWI29"/>
    <mergeCell ref="AWJ29:AWL29"/>
    <mergeCell ref="AWM29:AWO29"/>
    <mergeCell ref="AWP29:AWR29"/>
    <mergeCell ref="AWS29:AWU29"/>
    <mergeCell ref="AWV29:AWX29"/>
    <mergeCell ref="AWZ29:AXB29"/>
    <mergeCell ref="AXD29:AXF29"/>
    <mergeCell ref="AXH29:AXJ29"/>
    <mergeCell ref="AXL29:AXM29"/>
    <mergeCell ref="AXN29:AXP29"/>
    <mergeCell ref="AXQ29:AXT29"/>
    <mergeCell ref="AXW29:AXX29"/>
    <mergeCell ref="AXY29:AXZ29"/>
    <mergeCell ref="AYA29:AYC29"/>
    <mergeCell ref="AYD29:AYF29"/>
    <mergeCell ref="AYG29:AYI29"/>
    <mergeCell ref="AYJ29:AYL29"/>
    <mergeCell ref="AYM29:AYO29"/>
    <mergeCell ref="AYP29:AYR29"/>
    <mergeCell ref="AYS29:AYU29"/>
    <mergeCell ref="AYV29:AYX29"/>
    <mergeCell ref="AYY29:AZA29"/>
    <mergeCell ref="AZC29:AZE29"/>
    <mergeCell ref="AZG29:AZI29"/>
    <mergeCell ref="AZK29:AZM29"/>
    <mergeCell ref="AZO29:AZP29"/>
    <mergeCell ref="AZQ29:AZS29"/>
    <mergeCell ref="AZT29:AZW29"/>
    <mergeCell ref="AZZ29:BAA29"/>
    <mergeCell ref="BAB29:BAC29"/>
    <mergeCell ref="BAD29:BAF29"/>
    <mergeCell ref="BAG29:BAI29"/>
    <mergeCell ref="BAJ29:BAL29"/>
    <mergeCell ref="BAM29:BAO29"/>
    <mergeCell ref="BAP29:BAR29"/>
    <mergeCell ref="BAS29:BAU29"/>
    <mergeCell ref="BAV29:BAX29"/>
    <mergeCell ref="BAY29:BBA29"/>
    <mergeCell ref="BBB29:BBD29"/>
    <mergeCell ref="BBF29:BBH29"/>
    <mergeCell ref="BBJ29:BBL29"/>
    <mergeCell ref="BBN29:BBP29"/>
    <mergeCell ref="BBR29:BBS29"/>
    <mergeCell ref="BBT29:BBV29"/>
    <mergeCell ref="BBW29:BBZ29"/>
    <mergeCell ref="BCC29:BCD29"/>
    <mergeCell ref="BCE29:BCF29"/>
    <mergeCell ref="BCG29:BCI29"/>
    <mergeCell ref="BCJ29:BCL29"/>
    <mergeCell ref="BCM29:BCO29"/>
    <mergeCell ref="BCP29:BCR29"/>
    <mergeCell ref="BCS29:BCU29"/>
    <mergeCell ref="BCV29:BCX29"/>
    <mergeCell ref="BCY29:BDA29"/>
    <mergeCell ref="BDB29:BDD29"/>
    <mergeCell ref="BDE29:BDG29"/>
    <mergeCell ref="BDI29:BDK29"/>
    <mergeCell ref="BDM29:BDO29"/>
    <mergeCell ref="BDQ29:BDS29"/>
    <mergeCell ref="BDU29:BDV29"/>
    <mergeCell ref="BDW29:BDY29"/>
    <mergeCell ref="BDZ29:BEC29"/>
    <mergeCell ref="BEF29:BEG29"/>
    <mergeCell ref="BEH29:BEI29"/>
    <mergeCell ref="BEJ29:BEL29"/>
    <mergeCell ref="BEM29:BEO29"/>
    <mergeCell ref="BEP29:BER29"/>
    <mergeCell ref="BES29:BEU29"/>
    <mergeCell ref="BEV29:BEX29"/>
    <mergeCell ref="BEY29:BFA29"/>
    <mergeCell ref="BFB29:BFD29"/>
    <mergeCell ref="BFE29:BFG29"/>
    <mergeCell ref="BFH29:BFJ29"/>
    <mergeCell ref="BFL29:BFN29"/>
    <mergeCell ref="BFP29:BFR29"/>
    <mergeCell ref="BFT29:BFV29"/>
    <mergeCell ref="BFX29:BFY29"/>
    <mergeCell ref="BFZ29:BGB29"/>
    <mergeCell ref="BGC29:BGF29"/>
    <mergeCell ref="BGI29:BGJ29"/>
    <mergeCell ref="BGK29:BGL29"/>
    <mergeCell ref="BGM29:BGO29"/>
    <mergeCell ref="BGP29:BGR29"/>
    <mergeCell ref="BGS29:BGU29"/>
    <mergeCell ref="BGV29:BGX29"/>
    <mergeCell ref="BGY29:BHA29"/>
    <mergeCell ref="BHB29:BHD29"/>
    <mergeCell ref="BHE29:BHG29"/>
    <mergeCell ref="BHH29:BHJ29"/>
    <mergeCell ref="BHK29:BHM29"/>
    <mergeCell ref="BHO29:BHQ29"/>
    <mergeCell ref="BHS29:BHU29"/>
    <mergeCell ref="BHW29:BHY29"/>
    <mergeCell ref="BIA29:BIB29"/>
    <mergeCell ref="BIC29:BIE29"/>
    <mergeCell ref="BIF29:BII29"/>
    <mergeCell ref="BIL29:BIM29"/>
    <mergeCell ref="BIN29:BIO29"/>
    <mergeCell ref="BIP29:BIR29"/>
    <mergeCell ref="BIS29:BIU29"/>
    <mergeCell ref="BIV29:BIX29"/>
    <mergeCell ref="BIY29:BJA29"/>
    <mergeCell ref="BJB29:BJD29"/>
    <mergeCell ref="BJE29:BJG29"/>
    <mergeCell ref="BJH29:BJJ29"/>
    <mergeCell ref="BJK29:BJM29"/>
    <mergeCell ref="BJN29:BJP29"/>
    <mergeCell ref="BJR29:BJT29"/>
    <mergeCell ref="BJV29:BJX29"/>
    <mergeCell ref="BJZ29:BKB29"/>
    <mergeCell ref="BKD29:BKE29"/>
    <mergeCell ref="BKF29:BKH29"/>
    <mergeCell ref="BKI29:BKL29"/>
    <mergeCell ref="BKO29:BKP29"/>
    <mergeCell ref="BKQ29:BKR29"/>
    <mergeCell ref="BKS29:BKU29"/>
    <mergeCell ref="BKV29:BKX29"/>
    <mergeCell ref="BKY29:BLA29"/>
    <mergeCell ref="BLB29:BLD29"/>
    <mergeCell ref="BLE29:BLG29"/>
    <mergeCell ref="BLH29:BLJ29"/>
    <mergeCell ref="BLK29:BLM29"/>
    <mergeCell ref="BLN29:BLP29"/>
    <mergeCell ref="BLQ29:BLS29"/>
    <mergeCell ref="BLU29:BLW29"/>
    <mergeCell ref="BLY29:BMA29"/>
    <mergeCell ref="BMC29:BME29"/>
    <mergeCell ref="BMG29:BMH29"/>
    <mergeCell ref="BMI29:BMK29"/>
    <mergeCell ref="BML29:BMO29"/>
    <mergeCell ref="BMR29:BMS29"/>
    <mergeCell ref="BMT29:BMU29"/>
    <mergeCell ref="BMV29:BMX29"/>
    <mergeCell ref="BMY29:BNA29"/>
    <mergeCell ref="BNB29:BND29"/>
    <mergeCell ref="BNE29:BNG29"/>
    <mergeCell ref="BNH29:BNJ29"/>
    <mergeCell ref="BNK29:BNM29"/>
    <mergeCell ref="BNN29:BNP29"/>
    <mergeCell ref="BNQ29:BNS29"/>
    <mergeCell ref="BNT29:BNV29"/>
    <mergeCell ref="BNX29:BNZ29"/>
    <mergeCell ref="BOB29:BOD29"/>
    <mergeCell ref="BOF29:BOH29"/>
    <mergeCell ref="BOJ29:BOK29"/>
    <mergeCell ref="BOL29:BON29"/>
    <mergeCell ref="BOO29:BOR29"/>
    <mergeCell ref="BOU29:BOV29"/>
    <mergeCell ref="BOW29:BOX29"/>
    <mergeCell ref="BOY29:BPA29"/>
    <mergeCell ref="BPB29:BPD29"/>
    <mergeCell ref="BPE29:BPG29"/>
    <mergeCell ref="BPH29:BPJ29"/>
    <mergeCell ref="BPK29:BPM29"/>
    <mergeCell ref="BPN29:BPP29"/>
    <mergeCell ref="BPQ29:BPS29"/>
    <mergeCell ref="BPT29:BPV29"/>
    <mergeCell ref="BPW29:BPY29"/>
    <mergeCell ref="BQA29:BQC29"/>
    <mergeCell ref="BQE29:BQG29"/>
    <mergeCell ref="BQI29:BQK29"/>
    <mergeCell ref="BQM29:BQN29"/>
    <mergeCell ref="BQO29:BQQ29"/>
    <mergeCell ref="BQR29:BQU29"/>
    <mergeCell ref="BQX29:BQY29"/>
    <mergeCell ref="BQZ29:BRA29"/>
    <mergeCell ref="BRB29:BRD29"/>
    <mergeCell ref="BRE29:BRG29"/>
    <mergeCell ref="BRH29:BRJ29"/>
    <mergeCell ref="BRK29:BRM29"/>
    <mergeCell ref="BRN29:BRP29"/>
    <mergeCell ref="BRQ29:BRS29"/>
    <mergeCell ref="BRT29:BRV29"/>
    <mergeCell ref="BRW29:BRY29"/>
    <mergeCell ref="BRZ29:BSB29"/>
    <mergeCell ref="BSD29:BSF29"/>
    <mergeCell ref="BSH29:BSJ29"/>
    <mergeCell ref="BSL29:BSN29"/>
    <mergeCell ref="BSP29:BSQ29"/>
    <mergeCell ref="BSR29:BST29"/>
    <mergeCell ref="BSU29:BSX29"/>
    <mergeCell ref="BTA29:BTB29"/>
    <mergeCell ref="BTC29:BTD29"/>
    <mergeCell ref="BTE29:BTG29"/>
    <mergeCell ref="BTH29:BTJ29"/>
    <mergeCell ref="BTK29:BTM29"/>
    <mergeCell ref="BTN29:BTP29"/>
    <mergeCell ref="BTQ29:BTS29"/>
    <mergeCell ref="BTT29:BTV29"/>
    <mergeCell ref="BTW29:BTY29"/>
    <mergeCell ref="BTZ29:BUB29"/>
    <mergeCell ref="BUC29:BUE29"/>
    <mergeCell ref="BUG29:BUI29"/>
    <mergeCell ref="BUK29:BUM29"/>
    <mergeCell ref="BUO29:BUQ29"/>
    <mergeCell ref="BUS29:BUT29"/>
    <mergeCell ref="BUU29:BUW29"/>
    <mergeCell ref="BUX29:BVA29"/>
    <mergeCell ref="BVD29:BVE29"/>
    <mergeCell ref="BVF29:BVG29"/>
    <mergeCell ref="BVH29:BVJ29"/>
    <mergeCell ref="BVK29:BVM29"/>
    <mergeCell ref="BVN29:BVP29"/>
    <mergeCell ref="BVQ29:BVS29"/>
    <mergeCell ref="BVT29:BVV29"/>
    <mergeCell ref="BVW29:BVY29"/>
    <mergeCell ref="BVZ29:BWB29"/>
    <mergeCell ref="BWC29:BWE29"/>
    <mergeCell ref="BWF29:BWH29"/>
    <mergeCell ref="BWJ29:BWL29"/>
    <mergeCell ref="BWN29:BWP29"/>
    <mergeCell ref="BWR29:BWT29"/>
    <mergeCell ref="BWV29:BWW29"/>
    <mergeCell ref="BWX29:BWZ29"/>
    <mergeCell ref="BXA29:BXD29"/>
    <mergeCell ref="BXG29:BXH29"/>
    <mergeCell ref="BXI29:BXJ29"/>
    <mergeCell ref="BXK29:BXM29"/>
    <mergeCell ref="BXN29:BXP29"/>
    <mergeCell ref="BXQ29:BXS29"/>
    <mergeCell ref="BXT29:BXV29"/>
    <mergeCell ref="BXW29:BXY29"/>
    <mergeCell ref="BXZ29:BYB29"/>
    <mergeCell ref="BYC29:BYE29"/>
    <mergeCell ref="BYF29:BYH29"/>
    <mergeCell ref="BYI29:BYK29"/>
    <mergeCell ref="BYM29:BYO29"/>
    <mergeCell ref="BYQ29:BYS29"/>
    <mergeCell ref="BYU29:BYW29"/>
    <mergeCell ref="BYY29:BYZ29"/>
    <mergeCell ref="BZA29:BZC29"/>
    <mergeCell ref="BZD29:BZG29"/>
    <mergeCell ref="BZJ29:BZK29"/>
    <mergeCell ref="BZL29:BZM29"/>
    <mergeCell ref="BZN29:BZP29"/>
    <mergeCell ref="BZQ29:BZS29"/>
    <mergeCell ref="BZT29:BZV29"/>
    <mergeCell ref="BZW29:BZY29"/>
    <mergeCell ref="BZZ29:CAB29"/>
    <mergeCell ref="CAC29:CAE29"/>
    <mergeCell ref="CAF29:CAH29"/>
    <mergeCell ref="CAI29:CAK29"/>
    <mergeCell ref="CAL29:CAN29"/>
    <mergeCell ref="CAP29:CAR29"/>
    <mergeCell ref="CAT29:CAV29"/>
    <mergeCell ref="CAX29:CAZ29"/>
    <mergeCell ref="CBB29:CBC29"/>
    <mergeCell ref="CBD29:CBF29"/>
    <mergeCell ref="CBG29:CBJ29"/>
    <mergeCell ref="CBM29:CBN29"/>
    <mergeCell ref="CBO29:CBP29"/>
    <mergeCell ref="CBQ29:CBS29"/>
    <mergeCell ref="CBT29:CBV29"/>
    <mergeCell ref="CBW29:CBY29"/>
    <mergeCell ref="CBZ29:CCB29"/>
    <mergeCell ref="CCC29:CCE29"/>
    <mergeCell ref="CCF29:CCH29"/>
    <mergeCell ref="CCI29:CCK29"/>
    <mergeCell ref="CCL29:CCN29"/>
    <mergeCell ref="CCO29:CCQ29"/>
    <mergeCell ref="CCS29:CCU29"/>
    <mergeCell ref="CCW29:CCY29"/>
    <mergeCell ref="CDA29:CDC29"/>
    <mergeCell ref="CDE29:CDF29"/>
    <mergeCell ref="CDG29:CDI29"/>
    <mergeCell ref="CDJ29:CDM29"/>
    <mergeCell ref="APK30:APL30"/>
    <mergeCell ref="APM30:APN30"/>
    <mergeCell ref="APO30:APQ30"/>
    <mergeCell ref="APR30:APT30"/>
    <mergeCell ref="APU30:APW30"/>
    <mergeCell ref="APX30:APZ30"/>
    <mergeCell ref="AQA30:AQC30"/>
    <mergeCell ref="AQD30:AQF30"/>
    <mergeCell ref="AQG30:AQI30"/>
    <mergeCell ref="AQJ30:AQL30"/>
    <mergeCell ref="AQM30:AQO30"/>
    <mergeCell ref="AQQ30:AQS30"/>
    <mergeCell ref="AQU30:AQW30"/>
    <mergeCell ref="AQY30:ARA30"/>
    <mergeCell ref="ARC30:ARD30"/>
    <mergeCell ref="ARE30:ARG30"/>
    <mergeCell ref="ARH30:ARK30"/>
    <mergeCell ref="ARN30:ARO30"/>
    <mergeCell ref="ARP30:ARQ30"/>
    <mergeCell ref="ARR30:ART30"/>
    <mergeCell ref="ARU30:ARW30"/>
    <mergeCell ref="ARX30:ARZ30"/>
    <mergeCell ref="ASA30:ASC30"/>
    <mergeCell ref="ASD30:ASF30"/>
    <mergeCell ref="ASG30:ASI30"/>
    <mergeCell ref="ASJ30:ASL30"/>
    <mergeCell ref="ASM30:ASO30"/>
    <mergeCell ref="ASP30:ASR30"/>
    <mergeCell ref="AST30:ASV30"/>
    <mergeCell ref="ASX30:ASZ30"/>
    <mergeCell ref="ATB30:ATD30"/>
    <mergeCell ref="ATF30:ATG30"/>
    <mergeCell ref="ATH30:ATJ30"/>
    <mergeCell ref="ATK30:ATN30"/>
    <mergeCell ref="ATQ30:ATR30"/>
    <mergeCell ref="ATS30:ATT30"/>
    <mergeCell ref="ATU30:ATW30"/>
    <mergeCell ref="ATX30:ATZ30"/>
    <mergeCell ref="AUA30:AUC30"/>
    <mergeCell ref="AUD30:AUF30"/>
    <mergeCell ref="AUG30:AUI30"/>
    <mergeCell ref="AUJ30:AUL30"/>
    <mergeCell ref="AUM30:AUO30"/>
    <mergeCell ref="AUP30:AUR30"/>
    <mergeCell ref="AUS30:AUU30"/>
    <mergeCell ref="AUW30:AUY30"/>
    <mergeCell ref="AVA30:AVC30"/>
    <mergeCell ref="AVE30:AVG30"/>
    <mergeCell ref="AVI30:AVJ30"/>
    <mergeCell ref="AVK30:AVM30"/>
    <mergeCell ref="AVN30:AVQ30"/>
    <mergeCell ref="AVT30:AVU30"/>
    <mergeCell ref="AVV30:AVW30"/>
    <mergeCell ref="AVX30:AVZ30"/>
    <mergeCell ref="AWA30:AWC30"/>
    <mergeCell ref="AWD30:AWF30"/>
    <mergeCell ref="AWG30:AWI30"/>
    <mergeCell ref="AWJ30:AWL30"/>
    <mergeCell ref="AWM30:AWO30"/>
    <mergeCell ref="AWP30:AWR30"/>
    <mergeCell ref="AWS30:AWU30"/>
    <mergeCell ref="AWV30:AWX30"/>
    <mergeCell ref="AWZ30:AXB30"/>
    <mergeCell ref="AXD30:AXF30"/>
    <mergeCell ref="AXH30:AXJ30"/>
    <mergeCell ref="AXL30:AXM30"/>
    <mergeCell ref="AXN30:AXP30"/>
    <mergeCell ref="AXQ30:AXT30"/>
    <mergeCell ref="AXW30:AXX30"/>
    <mergeCell ref="AXY30:AXZ30"/>
    <mergeCell ref="AYA30:AYC30"/>
    <mergeCell ref="AYD30:AYF30"/>
    <mergeCell ref="AYG30:AYI30"/>
    <mergeCell ref="AYJ30:AYL30"/>
    <mergeCell ref="AYM30:AYO30"/>
    <mergeCell ref="AYP30:AYR30"/>
    <mergeCell ref="AYS30:AYU30"/>
    <mergeCell ref="AYV30:AYX30"/>
    <mergeCell ref="AYY30:AZA30"/>
    <mergeCell ref="AZC30:AZE30"/>
    <mergeCell ref="AZG30:AZI30"/>
    <mergeCell ref="AZK30:AZM30"/>
    <mergeCell ref="AZO30:AZP30"/>
    <mergeCell ref="AZQ30:AZS30"/>
    <mergeCell ref="AZT30:AZW30"/>
    <mergeCell ref="AZZ30:BAA30"/>
    <mergeCell ref="BAB30:BAC30"/>
    <mergeCell ref="BAD30:BAF30"/>
    <mergeCell ref="BAG30:BAI30"/>
    <mergeCell ref="BAJ30:BAL30"/>
    <mergeCell ref="BAM30:BAO30"/>
    <mergeCell ref="BAP30:BAR30"/>
    <mergeCell ref="BAS30:BAU30"/>
    <mergeCell ref="BAV30:BAX30"/>
    <mergeCell ref="BAY30:BBA30"/>
    <mergeCell ref="BBB30:BBD30"/>
    <mergeCell ref="BBF30:BBH30"/>
    <mergeCell ref="BBJ30:BBL30"/>
    <mergeCell ref="BBN30:BBP30"/>
    <mergeCell ref="BBR30:BBS30"/>
    <mergeCell ref="BBT30:BBV30"/>
    <mergeCell ref="BBW30:BBZ30"/>
    <mergeCell ref="BCC30:BCD30"/>
    <mergeCell ref="BCE30:BCF30"/>
    <mergeCell ref="BCG30:BCI30"/>
    <mergeCell ref="BCJ30:BCL30"/>
    <mergeCell ref="BCM30:BCO30"/>
    <mergeCell ref="BCP30:BCR30"/>
    <mergeCell ref="BCS30:BCU30"/>
    <mergeCell ref="BCV30:BCX30"/>
    <mergeCell ref="BCY30:BDA30"/>
    <mergeCell ref="BDB30:BDD30"/>
    <mergeCell ref="BDE30:BDG30"/>
    <mergeCell ref="BDI30:BDK30"/>
    <mergeCell ref="BDM30:BDO30"/>
    <mergeCell ref="BDQ30:BDS30"/>
    <mergeCell ref="BDU30:BDV30"/>
    <mergeCell ref="BDW30:BDY30"/>
    <mergeCell ref="BDZ30:BEC30"/>
    <mergeCell ref="BEF30:BEG30"/>
    <mergeCell ref="BEH30:BEI30"/>
    <mergeCell ref="BEJ30:BEL30"/>
    <mergeCell ref="BEM30:BEO30"/>
    <mergeCell ref="BEP30:BER30"/>
    <mergeCell ref="BES30:BEU30"/>
    <mergeCell ref="BEV30:BEX30"/>
    <mergeCell ref="BEY30:BFA30"/>
    <mergeCell ref="BFB30:BFD30"/>
    <mergeCell ref="BFE30:BFG30"/>
    <mergeCell ref="BFH30:BFJ30"/>
    <mergeCell ref="BFL30:BFN30"/>
    <mergeCell ref="BFP30:BFR30"/>
    <mergeCell ref="BFT30:BFV30"/>
    <mergeCell ref="BFX30:BFY30"/>
    <mergeCell ref="BFZ30:BGB30"/>
    <mergeCell ref="BGC30:BGF30"/>
    <mergeCell ref="BGI30:BGJ30"/>
    <mergeCell ref="BGK30:BGL30"/>
    <mergeCell ref="BGM30:BGO30"/>
    <mergeCell ref="BGP30:BGR30"/>
    <mergeCell ref="BGS30:BGU30"/>
    <mergeCell ref="BGV30:BGX30"/>
    <mergeCell ref="BGY30:BHA30"/>
    <mergeCell ref="BHB30:BHD30"/>
    <mergeCell ref="BHE30:BHG30"/>
    <mergeCell ref="BHH30:BHJ30"/>
    <mergeCell ref="BHK30:BHM30"/>
    <mergeCell ref="BHO30:BHQ30"/>
    <mergeCell ref="BHS30:BHU30"/>
    <mergeCell ref="BHW30:BHY30"/>
    <mergeCell ref="BIA30:BIB30"/>
    <mergeCell ref="BIC30:BIE30"/>
    <mergeCell ref="BIF30:BII30"/>
    <mergeCell ref="BIL30:BIM30"/>
    <mergeCell ref="BIN30:BIO30"/>
    <mergeCell ref="BIP30:BIR30"/>
    <mergeCell ref="BIS30:BIU30"/>
    <mergeCell ref="BIV30:BIX30"/>
    <mergeCell ref="BIY30:BJA30"/>
    <mergeCell ref="BJB30:BJD30"/>
    <mergeCell ref="BJE30:BJG30"/>
    <mergeCell ref="BJH30:BJJ30"/>
    <mergeCell ref="BJK30:BJM30"/>
    <mergeCell ref="BJN30:BJP30"/>
    <mergeCell ref="BJR30:BJT30"/>
    <mergeCell ref="BJV30:BJX30"/>
    <mergeCell ref="BJZ30:BKB30"/>
    <mergeCell ref="BKD30:BKE30"/>
    <mergeCell ref="BKF30:BKH30"/>
    <mergeCell ref="BKI30:BKL30"/>
    <mergeCell ref="BKO30:BKP30"/>
    <mergeCell ref="BKQ30:BKR30"/>
    <mergeCell ref="BKS30:BKU30"/>
    <mergeCell ref="BKV30:BKX30"/>
    <mergeCell ref="BKY30:BLA30"/>
    <mergeCell ref="BLB30:BLD30"/>
    <mergeCell ref="BLE30:BLG30"/>
    <mergeCell ref="BLH30:BLJ30"/>
    <mergeCell ref="BLK30:BLM30"/>
    <mergeCell ref="BLN30:BLP30"/>
    <mergeCell ref="BLQ30:BLS30"/>
    <mergeCell ref="BLU30:BLW30"/>
    <mergeCell ref="BLY30:BMA30"/>
    <mergeCell ref="BMC30:BME30"/>
    <mergeCell ref="BMG30:BMH30"/>
    <mergeCell ref="BMI30:BMK30"/>
    <mergeCell ref="BML30:BMO30"/>
    <mergeCell ref="BMR30:BMS30"/>
    <mergeCell ref="BMT30:BMU30"/>
    <mergeCell ref="BMV30:BMX30"/>
    <mergeCell ref="BMY30:BNA30"/>
    <mergeCell ref="BNB30:BND30"/>
    <mergeCell ref="BNE30:BNG30"/>
    <mergeCell ref="BNH30:BNJ30"/>
    <mergeCell ref="BNK30:BNM30"/>
    <mergeCell ref="BNN30:BNP30"/>
    <mergeCell ref="BNQ30:BNS30"/>
    <mergeCell ref="BNT30:BNV30"/>
    <mergeCell ref="BNX30:BNZ30"/>
    <mergeCell ref="BOB30:BOD30"/>
    <mergeCell ref="BOF30:BOH30"/>
    <mergeCell ref="BOJ30:BOK30"/>
    <mergeCell ref="BOL30:BON30"/>
    <mergeCell ref="BOO30:BOR30"/>
    <mergeCell ref="BOU30:BOV30"/>
    <mergeCell ref="BOW30:BOX30"/>
    <mergeCell ref="BOY30:BPA30"/>
    <mergeCell ref="BPB30:BPD30"/>
    <mergeCell ref="BPE30:BPG30"/>
    <mergeCell ref="BPH30:BPJ30"/>
    <mergeCell ref="BPK30:BPM30"/>
    <mergeCell ref="BPN30:BPP30"/>
    <mergeCell ref="BPQ30:BPS30"/>
    <mergeCell ref="BPT30:BPV30"/>
    <mergeCell ref="BPW30:BPY30"/>
    <mergeCell ref="BQA30:BQC30"/>
    <mergeCell ref="BQE30:BQG30"/>
    <mergeCell ref="BQI30:BQK30"/>
    <mergeCell ref="BQM30:BQN30"/>
    <mergeCell ref="BQO30:BQQ30"/>
    <mergeCell ref="BQR30:BQU30"/>
    <mergeCell ref="BQX30:BQY30"/>
    <mergeCell ref="BQZ30:BRA30"/>
    <mergeCell ref="BRB30:BRD30"/>
    <mergeCell ref="BRE30:BRG30"/>
    <mergeCell ref="BRH30:BRJ30"/>
    <mergeCell ref="BRK30:BRM30"/>
    <mergeCell ref="BRN30:BRP30"/>
    <mergeCell ref="BRQ30:BRS30"/>
    <mergeCell ref="BRT30:BRV30"/>
    <mergeCell ref="BRW30:BRY30"/>
    <mergeCell ref="BRZ30:BSB30"/>
    <mergeCell ref="BSD30:BSF30"/>
    <mergeCell ref="BSH30:BSJ30"/>
    <mergeCell ref="BSL30:BSN30"/>
    <mergeCell ref="BSP30:BSQ30"/>
    <mergeCell ref="BSR30:BST30"/>
    <mergeCell ref="BSU30:BSX30"/>
    <mergeCell ref="BTA30:BTB30"/>
    <mergeCell ref="BTC30:BTD30"/>
    <mergeCell ref="BTE30:BTG30"/>
    <mergeCell ref="BTH30:BTJ30"/>
    <mergeCell ref="BTK30:BTM30"/>
    <mergeCell ref="BTN30:BTP30"/>
    <mergeCell ref="BTQ30:BTS30"/>
    <mergeCell ref="BTT30:BTV30"/>
    <mergeCell ref="BTW30:BTY30"/>
    <mergeCell ref="BTZ30:BUB30"/>
    <mergeCell ref="BUC30:BUE30"/>
    <mergeCell ref="BUG30:BUI30"/>
    <mergeCell ref="BUK30:BUM30"/>
    <mergeCell ref="BUO30:BUQ30"/>
    <mergeCell ref="BUS30:BUT30"/>
    <mergeCell ref="BUU30:BUW30"/>
    <mergeCell ref="BUX30:BVA30"/>
    <mergeCell ref="BVD30:BVE30"/>
    <mergeCell ref="BVF30:BVG30"/>
    <mergeCell ref="BVH30:BVJ30"/>
    <mergeCell ref="BVK30:BVM30"/>
    <mergeCell ref="BVN30:BVP30"/>
    <mergeCell ref="BVQ30:BVS30"/>
    <mergeCell ref="BVT30:BVV30"/>
    <mergeCell ref="BVW30:BVY30"/>
    <mergeCell ref="BVZ30:BWB30"/>
    <mergeCell ref="BWC30:BWE30"/>
    <mergeCell ref="BWF30:BWH30"/>
    <mergeCell ref="BWJ30:BWL30"/>
    <mergeCell ref="BWN30:BWP30"/>
    <mergeCell ref="BWR30:BWT30"/>
    <mergeCell ref="BWV30:BWW30"/>
    <mergeCell ref="BWX30:BWZ30"/>
    <mergeCell ref="BXA30:BXD30"/>
    <mergeCell ref="BXG30:BXH30"/>
    <mergeCell ref="BXI30:BXJ30"/>
    <mergeCell ref="BXK30:BXM30"/>
    <mergeCell ref="BXN30:BXP30"/>
    <mergeCell ref="BXQ30:BXS30"/>
    <mergeCell ref="BXT30:BXV30"/>
    <mergeCell ref="BXW30:BXY30"/>
    <mergeCell ref="BXZ30:BYB30"/>
    <mergeCell ref="BYC30:BYE30"/>
    <mergeCell ref="BYF30:BYH30"/>
    <mergeCell ref="BYI30:BYK30"/>
    <mergeCell ref="BYM30:BYO30"/>
    <mergeCell ref="BYQ30:BYS30"/>
    <mergeCell ref="BYU30:BYW30"/>
    <mergeCell ref="BYY30:BYZ30"/>
    <mergeCell ref="BZA30:BZC30"/>
    <mergeCell ref="BZD30:BZG30"/>
    <mergeCell ref="BZJ30:BZK30"/>
    <mergeCell ref="BZL30:BZM30"/>
    <mergeCell ref="BZN30:BZP30"/>
    <mergeCell ref="BZQ30:BZS30"/>
    <mergeCell ref="BZT30:BZV30"/>
    <mergeCell ref="BZW30:BZY30"/>
    <mergeCell ref="BZZ30:CAB30"/>
    <mergeCell ref="CAC30:CAE30"/>
    <mergeCell ref="CAF30:CAH30"/>
    <mergeCell ref="CAI30:CAK30"/>
    <mergeCell ref="CAL30:CAN30"/>
    <mergeCell ref="CAP30:CAR30"/>
    <mergeCell ref="CAT30:CAV30"/>
    <mergeCell ref="CAX30:CAZ30"/>
    <mergeCell ref="CBB30:CBC30"/>
    <mergeCell ref="CBD30:CBF30"/>
    <mergeCell ref="CBG30:CBJ30"/>
    <mergeCell ref="CBM30:CBN30"/>
    <mergeCell ref="CBO30:CBP30"/>
    <mergeCell ref="CBQ30:CBS30"/>
    <mergeCell ref="CBT30:CBV30"/>
    <mergeCell ref="CBW30:CBY30"/>
    <mergeCell ref="CBZ30:CCB30"/>
    <mergeCell ref="CCC30:CCE30"/>
    <mergeCell ref="CCF30:CCH30"/>
    <mergeCell ref="CCI30:CCK30"/>
    <mergeCell ref="CCL30:CCN30"/>
    <mergeCell ref="CCO30:CCQ30"/>
    <mergeCell ref="CCS30:CCU30"/>
    <mergeCell ref="CCW30:CCY30"/>
    <mergeCell ref="CDA30:CDC30"/>
    <mergeCell ref="CDE30:CDF30"/>
    <mergeCell ref="CDG30:CDI30"/>
    <mergeCell ref="CDJ30:CDM30"/>
    <mergeCell ref="APK31:APL31"/>
    <mergeCell ref="APM31:APN31"/>
    <mergeCell ref="APO31:APQ31"/>
    <mergeCell ref="APR31:APT31"/>
    <mergeCell ref="APU31:APW31"/>
    <mergeCell ref="APX31:APZ31"/>
    <mergeCell ref="AQA31:AQC31"/>
    <mergeCell ref="AQD31:AQF31"/>
    <mergeCell ref="AQG31:AQI31"/>
    <mergeCell ref="AQJ31:AQL31"/>
    <mergeCell ref="AQM31:AQO31"/>
    <mergeCell ref="AQQ31:AQS31"/>
    <mergeCell ref="AQU31:AQW31"/>
    <mergeCell ref="AQY31:ARA31"/>
    <mergeCell ref="ARC31:ARD31"/>
    <mergeCell ref="ARE31:ARG31"/>
    <mergeCell ref="ARH31:ARK31"/>
    <mergeCell ref="ARN31:ARO31"/>
    <mergeCell ref="ARP31:ARQ31"/>
    <mergeCell ref="ARR31:ART31"/>
    <mergeCell ref="ARU31:ARW31"/>
    <mergeCell ref="ARX31:ARZ31"/>
    <mergeCell ref="ASA31:ASC31"/>
    <mergeCell ref="ASD31:ASF31"/>
    <mergeCell ref="ASG31:ASI31"/>
    <mergeCell ref="ASJ31:ASL31"/>
    <mergeCell ref="ASM31:ASO31"/>
    <mergeCell ref="ASP31:ASR31"/>
    <mergeCell ref="AST31:ASV31"/>
    <mergeCell ref="ASX31:ASZ31"/>
    <mergeCell ref="ATB31:ATD31"/>
    <mergeCell ref="ATF31:ATG31"/>
    <mergeCell ref="ATH31:ATJ31"/>
    <mergeCell ref="ATK31:ATN31"/>
    <mergeCell ref="ATQ31:ATR31"/>
    <mergeCell ref="ATS31:ATT31"/>
    <mergeCell ref="ATU31:ATW31"/>
    <mergeCell ref="ATX31:ATZ31"/>
    <mergeCell ref="AUA31:AUC31"/>
    <mergeCell ref="AUD31:AUF31"/>
    <mergeCell ref="AUG31:AUI31"/>
    <mergeCell ref="AUJ31:AUL31"/>
    <mergeCell ref="AUM31:AUO31"/>
    <mergeCell ref="AUP31:AUR31"/>
    <mergeCell ref="AUS31:AUU31"/>
    <mergeCell ref="AUW31:AUY31"/>
    <mergeCell ref="AVA31:AVC31"/>
    <mergeCell ref="AVE31:AVG31"/>
    <mergeCell ref="AVI31:AVJ31"/>
    <mergeCell ref="AVK31:AVM31"/>
    <mergeCell ref="AVN31:AVQ31"/>
    <mergeCell ref="AVT31:AVU31"/>
    <mergeCell ref="AVV31:AVW31"/>
    <mergeCell ref="AVX31:AVZ31"/>
    <mergeCell ref="AWA31:AWC31"/>
    <mergeCell ref="AWD31:AWF31"/>
    <mergeCell ref="AWG31:AWI31"/>
    <mergeCell ref="AWJ31:AWL31"/>
    <mergeCell ref="AWM31:AWO31"/>
    <mergeCell ref="AWP31:AWR31"/>
    <mergeCell ref="AWS31:AWU31"/>
    <mergeCell ref="AWV31:AWX31"/>
    <mergeCell ref="AWZ31:AXB31"/>
    <mergeCell ref="AXD31:AXF31"/>
    <mergeCell ref="AXH31:AXJ31"/>
    <mergeCell ref="AXL31:AXM31"/>
    <mergeCell ref="AXN31:AXP31"/>
    <mergeCell ref="AXQ31:AXT31"/>
    <mergeCell ref="AXW31:AXX31"/>
    <mergeCell ref="AXY31:AXZ31"/>
    <mergeCell ref="AYA31:AYC31"/>
    <mergeCell ref="AYD31:AYF31"/>
    <mergeCell ref="AYG31:AYI31"/>
    <mergeCell ref="AYJ31:AYL31"/>
    <mergeCell ref="AYM31:AYO31"/>
    <mergeCell ref="AYP31:AYR31"/>
    <mergeCell ref="AYS31:AYU31"/>
    <mergeCell ref="AYV31:AYX31"/>
    <mergeCell ref="AYY31:AZA31"/>
    <mergeCell ref="AZC31:AZE31"/>
    <mergeCell ref="AZG31:AZI31"/>
    <mergeCell ref="AZK31:AZM31"/>
    <mergeCell ref="AZO31:AZP31"/>
    <mergeCell ref="AZQ31:AZS31"/>
    <mergeCell ref="AZT31:AZW31"/>
    <mergeCell ref="AZZ31:BAA31"/>
    <mergeCell ref="BAB31:BAC31"/>
    <mergeCell ref="BAD31:BAF31"/>
    <mergeCell ref="BAG31:BAI31"/>
    <mergeCell ref="BAJ31:BAL31"/>
    <mergeCell ref="BAM31:BAO31"/>
    <mergeCell ref="BAP31:BAR31"/>
    <mergeCell ref="BAS31:BAU31"/>
    <mergeCell ref="BAV31:BAX31"/>
    <mergeCell ref="BAY31:BBA31"/>
    <mergeCell ref="BBB31:BBD31"/>
    <mergeCell ref="BBF31:BBH31"/>
    <mergeCell ref="BBJ31:BBL31"/>
    <mergeCell ref="BBN31:BBP31"/>
    <mergeCell ref="BBR31:BBS31"/>
    <mergeCell ref="BBT31:BBV31"/>
    <mergeCell ref="BBW31:BBZ31"/>
    <mergeCell ref="BCC31:BCD31"/>
    <mergeCell ref="BCE31:BCF31"/>
    <mergeCell ref="BCG31:BCI31"/>
    <mergeCell ref="BCJ31:BCL31"/>
    <mergeCell ref="BCM31:BCO31"/>
    <mergeCell ref="BCP31:BCR31"/>
    <mergeCell ref="BCS31:BCU31"/>
    <mergeCell ref="BCV31:BCX31"/>
    <mergeCell ref="BCY31:BDA31"/>
    <mergeCell ref="BDB31:BDD31"/>
    <mergeCell ref="BDE31:BDG31"/>
    <mergeCell ref="BDI31:BDK31"/>
    <mergeCell ref="BDM31:BDO31"/>
    <mergeCell ref="BDQ31:BDS31"/>
    <mergeCell ref="BDU31:BDV31"/>
    <mergeCell ref="BDW31:BDY31"/>
    <mergeCell ref="BDZ31:BEC31"/>
    <mergeCell ref="BEF31:BEG31"/>
    <mergeCell ref="BEH31:BEI31"/>
    <mergeCell ref="BEJ31:BEL31"/>
    <mergeCell ref="BEM31:BEO31"/>
    <mergeCell ref="BEP31:BER31"/>
    <mergeCell ref="BES31:BEU31"/>
    <mergeCell ref="BEV31:BEX31"/>
    <mergeCell ref="BEY31:BFA31"/>
    <mergeCell ref="BFB31:BFD31"/>
    <mergeCell ref="BFE31:BFG31"/>
    <mergeCell ref="BFH31:BFJ31"/>
    <mergeCell ref="BFL31:BFN31"/>
    <mergeCell ref="BFP31:BFR31"/>
    <mergeCell ref="BFT31:BFV31"/>
    <mergeCell ref="BFX31:BFY31"/>
    <mergeCell ref="BFZ31:BGB31"/>
    <mergeCell ref="BGC31:BGF31"/>
    <mergeCell ref="BGI31:BGJ31"/>
    <mergeCell ref="BGK31:BGL31"/>
    <mergeCell ref="BGM31:BGO31"/>
    <mergeCell ref="BGP31:BGR31"/>
    <mergeCell ref="BGS31:BGU31"/>
    <mergeCell ref="BGV31:BGX31"/>
    <mergeCell ref="BGY31:BHA31"/>
    <mergeCell ref="BHB31:BHD31"/>
    <mergeCell ref="BHE31:BHG31"/>
    <mergeCell ref="BHH31:BHJ31"/>
    <mergeCell ref="BHK31:BHM31"/>
    <mergeCell ref="BHO31:BHQ31"/>
    <mergeCell ref="BHS31:BHU31"/>
    <mergeCell ref="BHW31:BHY31"/>
    <mergeCell ref="BIA31:BIB31"/>
    <mergeCell ref="BIC31:BIE31"/>
    <mergeCell ref="BIF31:BII31"/>
    <mergeCell ref="BIL31:BIM31"/>
    <mergeCell ref="BIN31:BIO31"/>
    <mergeCell ref="BIP31:BIR31"/>
    <mergeCell ref="BIS31:BIU31"/>
    <mergeCell ref="BIV31:BIX31"/>
    <mergeCell ref="BIY31:BJA31"/>
    <mergeCell ref="BJB31:BJD31"/>
    <mergeCell ref="BJE31:BJG31"/>
    <mergeCell ref="BJH31:BJJ31"/>
    <mergeCell ref="BJK31:BJM31"/>
    <mergeCell ref="BJN31:BJP31"/>
    <mergeCell ref="BJR31:BJT31"/>
    <mergeCell ref="BJV31:BJX31"/>
    <mergeCell ref="BJZ31:BKB31"/>
    <mergeCell ref="BKD31:BKE31"/>
    <mergeCell ref="BKF31:BKH31"/>
    <mergeCell ref="BKI31:BKL31"/>
    <mergeCell ref="BKO31:BKP31"/>
    <mergeCell ref="BKQ31:BKR31"/>
    <mergeCell ref="BKS31:BKU31"/>
    <mergeCell ref="BKV31:BKX31"/>
    <mergeCell ref="BKY31:BLA31"/>
    <mergeCell ref="BLB31:BLD31"/>
    <mergeCell ref="BLE31:BLG31"/>
    <mergeCell ref="BLH31:BLJ31"/>
    <mergeCell ref="BLK31:BLM31"/>
    <mergeCell ref="BLN31:BLP31"/>
    <mergeCell ref="BLQ31:BLS31"/>
    <mergeCell ref="BLU31:BLW31"/>
    <mergeCell ref="BLY31:BMA31"/>
    <mergeCell ref="BMC31:BME31"/>
    <mergeCell ref="BMG31:BMH31"/>
    <mergeCell ref="BMI31:BMK31"/>
    <mergeCell ref="BML31:BMO31"/>
    <mergeCell ref="BMR31:BMS31"/>
    <mergeCell ref="BMT31:BMU31"/>
    <mergeCell ref="BMV31:BMX31"/>
    <mergeCell ref="BMY31:BNA31"/>
    <mergeCell ref="BNB31:BND31"/>
    <mergeCell ref="BNE31:BNG31"/>
    <mergeCell ref="BNH31:BNJ31"/>
    <mergeCell ref="BNK31:BNM31"/>
    <mergeCell ref="BNN31:BNP31"/>
    <mergeCell ref="BNQ31:BNS31"/>
    <mergeCell ref="BNT31:BNV31"/>
    <mergeCell ref="BNX31:BNZ31"/>
    <mergeCell ref="BOB31:BOD31"/>
    <mergeCell ref="BOF31:BOH31"/>
    <mergeCell ref="BOJ31:BOK31"/>
    <mergeCell ref="BOL31:BON31"/>
    <mergeCell ref="BOO31:BOR31"/>
    <mergeCell ref="BOU31:BOV31"/>
    <mergeCell ref="BOW31:BOX31"/>
    <mergeCell ref="BOY31:BPA31"/>
    <mergeCell ref="BPB31:BPD31"/>
    <mergeCell ref="BPE31:BPG31"/>
    <mergeCell ref="BPH31:BPJ31"/>
    <mergeCell ref="BPK31:BPM31"/>
    <mergeCell ref="BPN31:BPP31"/>
    <mergeCell ref="BPQ31:BPS31"/>
    <mergeCell ref="BPT31:BPV31"/>
    <mergeCell ref="BPW31:BPY31"/>
    <mergeCell ref="BQA31:BQC31"/>
    <mergeCell ref="BQE31:BQG31"/>
    <mergeCell ref="BQI31:BQK31"/>
    <mergeCell ref="BQM31:BQN31"/>
    <mergeCell ref="BQO31:BQQ31"/>
    <mergeCell ref="BQR31:BQU31"/>
    <mergeCell ref="BQX31:BQY31"/>
    <mergeCell ref="BQZ31:BRA31"/>
    <mergeCell ref="BRB31:BRD31"/>
    <mergeCell ref="BRE31:BRG31"/>
    <mergeCell ref="BRH31:BRJ31"/>
    <mergeCell ref="BRK31:BRM31"/>
    <mergeCell ref="BRN31:BRP31"/>
    <mergeCell ref="BRQ31:BRS31"/>
    <mergeCell ref="BRT31:BRV31"/>
    <mergeCell ref="BRW31:BRY31"/>
    <mergeCell ref="BRZ31:BSB31"/>
    <mergeCell ref="BSD31:BSF31"/>
    <mergeCell ref="BSH31:BSJ31"/>
    <mergeCell ref="BSL31:BSN31"/>
    <mergeCell ref="BSP31:BSQ31"/>
    <mergeCell ref="BSR31:BST31"/>
    <mergeCell ref="BSU31:BSX31"/>
    <mergeCell ref="BTA31:BTB31"/>
    <mergeCell ref="BTC31:BTD31"/>
    <mergeCell ref="BTE31:BTG31"/>
    <mergeCell ref="BTH31:BTJ31"/>
    <mergeCell ref="BTK31:BTM31"/>
    <mergeCell ref="BTN31:BTP31"/>
    <mergeCell ref="BTQ31:BTS31"/>
    <mergeCell ref="BTT31:BTV31"/>
    <mergeCell ref="BTW31:BTY31"/>
    <mergeCell ref="BTZ31:BUB31"/>
    <mergeCell ref="BUC31:BUE31"/>
    <mergeCell ref="BUG31:BUI31"/>
    <mergeCell ref="BUK31:BUM31"/>
    <mergeCell ref="BUO31:BUQ31"/>
    <mergeCell ref="BUS31:BUT31"/>
    <mergeCell ref="BUU31:BUW31"/>
    <mergeCell ref="BUX31:BVA31"/>
    <mergeCell ref="BVD31:BVE31"/>
    <mergeCell ref="BVF31:BVG31"/>
    <mergeCell ref="BVH31:BVJ31"/>
    <mergeCell ref="BVK31:BVM31"/>
    <mergeCell ref="BVN31:BVP31"/>
    <mergeCell ref="BVQ31:BVS31"/>
    <mergeCell ref="BVT31:BVV31"/>
    <mergeCell ref="BVW31:BVY31"/>
    <mergeCell ref="BVZ31:BWB31"/>
    <mergeCell ref="BWC31:BWE31"/>
    <mergeCell ref="BWF31:BWH31"/>
    <mergeCell ref="BWJ31:BWL31"/>
    <mergeCell ref="BWN31:BWP31"/>
    <mergeCell ref="BWR31:BWT31"/>
    <mergeCell ref="BWV31:BWW31"/>
    <mergeCell ref="BWX31:BWZ31"/>
    <mergeCell ref="BXA31:BXD31"/>
    <mergeCell ref="BXG31:BXH31"/>
    <mergeCell ref="BXI31:BXJ31"/>
    <mergeCell ref="BXK31:BXM31"/>
    <mergeCell ref="BXN31:BXP31"/>
    <mergeCell ref="BXQ31:BXS31"/>
    <mergeCell ref="BXT31:BXV31"/>
    <mergeCell ref="BXW31:BXY31"/>
    <mergeCell ref="BXZ31:BYB31"/>
    <mergeCell ref="BYC31:BYE31"/>
    <mergeCell ref="BYF31:BYH31"/>
    <mergeCell ref="BYI31:BYK31"/>
    <mergeCell ref="BYM31:BYO31"/>
    <mergeCell ref="BYQ31:BYS31"/>
    <mergeCell ref="BYU31:BYW31"/>
    <mergeCell ref="BYY31:BYZ31"/>
    <mergeCell ref="BZA31:BZC31"/>
    <mergeCell ref="BZD31:BZG31"/>
    <mergeCell ref="BZJ31:BZK31"/>
    <mergeCell ref="BZL31:BZM31"/>
    <mergeCell ref="BZN31:BZP31"/>
    <mergeCell ref="BZQ31:BZS31"/>
    <mergeCell ref="BZT31:BZV31"/>
    <mergeCell ref="BZW31:BZY31"/>
    <mergeCell ref="BZZ31:CAB31"/>
    <mergeCell ref="CAC31:CAE31"/>
    <mergeCell ref="CAF31:CAH31"/>
    <mergeCell ref="CAI31:CAK31"/>
    <mergeCell ref="CAL31:CAN31"/>
    <mergeCell ref="CAP31:CAR31"/>
    <mergeCell ref="CAT31:CAV31"/>
    <mergeCell ref="CAX31:CAZ31"/>
    <mergeCell ref="CBB31:CBC31"/>
    <mergeCell ref="CBD31:CBF31"/>
    <mergeCell ref="CBG31:CBJ31"/>
    <mergeCell ref="CBM31:CBN31"/>
    <mergeCell ref="CBO31:CBP31"/>
    <mergeCell ref="CBQ31:CBS31"/>
    <mergeCell ref="CBT31:CBV31"/>
    <mergeCell ref="CBW31:CBY31"/>
    <mergeCell ref="CBZ31:CCB31"/>
    <mergeCell ref="CCC31:CCE31"/>
    <mergeCell ref="CCF31:CCH31"/>
    <mergeCell ref="CCI31:CCK31"/>
    <mergeCell ref="CCL31:CCN31"/>
    <mergeCell ref="CCO31:CCQ31"/>
    <mergeCell ref="CCS31:CCU31"/>
    <mergeCell ref="CCW31:CCY31"/>
    <mergeCell ref="CDA31:CDC31"/>
    <mergeCell ref="CDE31:CDF31"/>
    <mergeCell ref="CDG31:CDI31"/>
    <mergeCell ref="CDJ31:CDM31"/>
    <mergeCell ref="APK32:APL32"/>
    <mergeCell ref="APM32:APN32"/>
    <mergeCell ref="APO32:APQ32"/>
    <mergeCell ref="APR32:APT32"/>
    <mergeCell ref="APU32:APW32"/>
    <mergeCell ref="APX32:APZ32"/>
    <mergeCell ref="AQA32:AQC32"/>
    <mergeCell ref="AQD32:AQF32"/>
    <mergeCell ref="AQG32:AQI32"/>
    <mergeCell ref="AQJ32:AQL32"/>
    <mergeCell ref="AQM32:AQO32"/>
    <mergeCell ref="AQQ32:AQS32"/>
    <mergeCell ref="AQU32:AQW32"/>
    <mergeCell ref="AQY32:ARA32"/>
    <mergeCell ref="ARC32:ARD32"/>
    <mergeCell ref="ARE32:ARG32"/>
    <mergeCell ref="ARH32:ARK32"/>
    <mergeCell ref="ARN32:ARO32"/>
    <mergeCell ref="ARP32:ARQ32"/>
    <mergeCell ref="ARR32:ART32"/>
    <mergeCell ref="ARU32:ARW32"/>
    <mergeCell ref="ARX32:ARZ32"/>
    <mergeCell ref="ASA32:ASC32"/>
    <mergeCell ref="ASD32:ASF32"/>
    <mergeCell ref="ASG32:ASI32"/>
    <mergeCell ref="ASJ32:ASL32"/>
    <mergeCell ref="ASM32:ASO32"/>
    <mergeCell ref="ASP32:ASR32"/>
    <mergeCell ref="AST32:ASV32"/>
    <mergeCell ref="ASX32:ASZ32"/>
    <mergeCell ref="ATB32:ATD32"/>
    <mergeCell ref="ATF32:ATG32"/>
    <mergeCell ref="ATH32:ATJ32"/>
    <mergeCell ref="ATK32:ATN32"/>
    <mergeCell ref="ATQ32:ATR32"/>
    <mergeCell ref="ATS32:ATT32"/>
    <mergeCell ref="ATU32:ATW32"/>
    <mergeCell ref="ATX32:ATZ32"/>
    <mergeCell ref="AUA32:AUC32"/>
    <mergeCell ref="AUD32:AUF32"/>
    <mergeCell ref="AUG32:AUI32"/>
    <mergeCell ref="AUJ32:AUL32"/>
    <mergeCell ref="AUM32:AUO32"/>
    <mergeCell ref="AUP32:AUR32"/>
    <mergeCell ref="AUS32:AUU32"/>
    <mergeCell ref="AUW32:AUY32"/>
    <mergeCell ref="AVA32:AVC32"/>
    <mergeCell ref="AVE32:AVG32"/>
    <mergeCell ref="AVI32:AVJ32"/>
    <mergeCell ref="AVK32:AVM32"/>
    <mergeCell ref="AVN32:AVQ32"/>
    <mergeCell ref="AVT32:AVU32"/>
    <mergeCell ref="AVV32:AVW32"/>
    <mergeCell ref="AVX32:AVZ32"/>
    <mergeCell ref="AWA32:AWC32"/>
    <mergeCell ref="AWD32:AWF32"/>
    <mergeCell ref="AWG32:AWI32"/>
    <mergeCell ref="AWJ32:AWL32"/>
    <mergeCell ref="AWM32:AWO32"/>
    <mergeCell ref="AWP32:AWR32"/>
    <mergeCell ref="AWS32:AWU32"/>
    <mergeCell ref="AWV32:AWX32"/>
    <mergeCell ref="AWZ32:AXB32"/>
    <mergeCell ref="AXD32:AXF32"/>
    <mergeCell ref="AXH32:AXJ32"/>
    <mergeCell ref="AXL32:AXM32"/>
    <mergeCell ref="AXN32:AXP32"/>
    <mergeCell ref="AXQ32:AXT32"/>
    <mergeCell ref="AXW32:AXX32"/>
    <mergeCell ref="AXY32:AXZ32"/>
    <mergeCell ref="AYA32:AYC32"/>
    <mergeCell ref="AYD32:AYF32"/>
    <mergeCell ref="AYG32:AYI32"/>
    <mergeCell ref="AYJ32:AYL32"/>
    <mergeCell ref="AYM32:AYO32"/>
    <mergeCell ref="AYP32:AYR32"/>
    <mergeCell ref="AYS32:AYU32"/>
    <mergeCell ref="AYV32:AYX32"/>
    <mergeCell ref="AYY32:AZA32"/>
    <mergeCell ref="AZC32:AZE32"/>
    <mergeCell ref="AZG32:AZI32"/>
    <mergeCell ref="AZK32:AZM32"/>
    <mergeCell ref="AZO32:AZP32"/>
    <mergeCell ref="AZQ32:AZS32"/>
    <mergeCell ref="AZT32:AZW32"/>
    <mergeCell ref="AZZ32:BAA32"/>
    <mergeCell ref="BAB32:BAC32"/>
    <mergeCell ref="BAD32:BAF32"/>
    <mergeCell ref="BAG32:BAI32"/>
    <mergeCell ref="BAJ32:BAL32"/>
    <mergeCell ref="BAM32:BAO32"/>
    <mergeCell ref="BAP32:BAR32"/>
    <mergeCell ref="BAS32:BAU32"/>
    <mergeCell ref="BAV32:BAX32"/>
    <mergeCell ref="BAY32:BBA32"/>
    <mergeCell ref="BBB32:BBD32"/>
    <mergeCell ref="BBF32:BBH32"/>
    <mergeCell ref="BBJ32:BBL32"/>
    <mergeCell ref="BBN32:BBP32"/>
    <mergeCell ref="BBR32:BBS32"/>
    <mergeCell ref="BBT32:BBV32"/>
    <mergeCell ref="BBW32:BBZ32"/>
    <mergeCell ref="BCC32:BCD32"/>
    <mergeCell ref="BCE32:BCF32"/>
    <mergeCell ref="BCG32:BCI32"/>
    <mergeCell ref="BCJ32:BCL32"/>
    <mergeCell ref="BCM32:BCO32"/>
    <mergeCell ref="BCP32:BCR32"/>
    <mergeCell ref="BCS32:BCU32"/>
    <mergeCell ref="BCV32:BCX32"/>
    <mergeCell ref="BCY32:BDA32"/>
    <mergeCell ref="BDB32:BDD32"/>
    <mergeCell ref="BDE32:BDG32"/>
    <mergeCell ref="BDI32:BDK32"/>
    <mergeCell ref="BDM32:BDO32"/>
    <mergeCell ref="BDQ32:BDS32"/>
    <mergeCell ref="BDU32:BDV32"/>
    <mergeCell ref="BDW32:BDY32"/>
    <mergeCell ref="BDZ32:BEC32"/>
    <mergeCell ref="BEF32:BEG32"/>
    <mergeCell ref="BEH32:BEI32"/>
    <mergeCell ref="BEJ32:BEL32"/>
    <mergeCell ref="BEM32:BEO32"/>
    <mergeCell ref="BEP32:BER32"/>
    <mergeCell ref="BES32:BEU32"/>
    <mergeCell ref="BEV32:BEX32"/>
    <mergeCell ref="BEY32:BFA32"/>
    <mergeCell ref="BFB32:BFD32"/>
    <mergeCell ref="BFE32:BFG32"/>
    <mergeCell ref="BFH32:BFJ32"/>
    <mergeCell ref="BFL32:BFN32"/>
    <mergeCell ref="BFP32:BFR32"/>
    <mergeCell ref="BFT32:BFV32"/>
    <mergeCell ref="BFX32:BFY32"/>
    <mergeCell ref="BFZ32:BGB32"/>
    <mergeCell ref="BGC32:BGF32"/>
    <mergeCell ref="BGI32:BGJ32"/>
    <mergeCell ref="BGK32:BGL32"/>
    <mergeCell ref="BGM32:BGO32"/>
    <mergeCell ref="BGP32:BGR32"/>
    <mergeCell ref="BGS32:BGU32"/>
    <mergeCell ref="BGV32:BGX32"/>
    <mergeCell ref="BGY32:BHA32"/>
    <mergeCell ref="BHB32:BHD32"/>
    <mergeCell ref="BHE32:BHG32"/>
    <mergeCell ref="BHH32:BHJ32"/>
    <mergeCell ref="BHK32:BHM32"/>
    <mergeCell ref="BHO32:BHQ32"/>
    <mergeCell ref="BHS32:BHU32"/>
    <mergeCell ref="BHW32:BHY32"/>
    <mergeCell ref="BIA32:BIB32"/>
    <mergeCell ref="BIC32:BIE32"/>
    <mergeCell ref="BIF32:BII32"/>
    <mergeCell ref="BIL32:BIM32"/>
    <mergeCell ref="BIN32:BIO32"/>
    <mergeCell ref="BIP32:BIR32"/>
    <mergeCell ref="BIS32:BIU32"/>
    <mergeCell ref="BIV32:BIX32"/>
    <mergeCell ref="BIY32:BJA32"/>
    <mergeCell ref="BJB32:BJD32"/>
    <mergeCell ref="BJE32:BJG32"/>
    <mergeCell ref="BJH32:BJJ32"/>
    <mergeCell ref="BJK32:BJM32"/>
    <mergeCell ref="BJN32:BJP32"/>
    <mergeCell ref="BJR32:BJT32"/>
    <mergeCell ref="BJV32:BJX32"/>
    <mergeCell ref="BJZ32:BKB32"/>
    <mergeCell ref="BKD32:BKE32"/>
    <mergeCell ref="BKF32:BKH32"/>
    <mergeCell ref="BKI32:BKL32"/>
    <mergeCell ref="BKO32:BKP32"/>
    <mergeCell ref="BKQ32:BKR32"/>
    <mergeCell ref="BKS32:BKU32"/>
    <mergeCell ref="BKV32:BKX32"/>
    <mergeCell ref="BKY32:BLA32"/>
    <mergeCell ref="BLB32:BLD32"/>
    <mergeCell ref="BLE32:BLG32"/>
    <mergeCell ref="BLH32:BLJ32"/>
    <mergeCell ref="BLK32:BLM32"/>
    <mergeCell ref="BLN32:BLP32"/>
    <mergeCell ref="BLQ32:BLS32"/>
    <mergeCell ref="BLU32:BLW32"/>
    <mergeCell ref="BLY32:BMA32"/>
    <mergeCell ref="BMC32:BME32"/>
    <mergeCell ref="BMG32:BMH32"/>
    <mergeCell ref="BMI32:BMK32"/>
    <mergeCell ref="BML32:BMO32"/>
    <mergeCell ref="BMR32:BMS32"/>
    <mergeCell ref="BMT32:BMU32"/>
    <mergeCell ref="BMV32:BMX32"/>
    <mergeCell ref="BMY32:BNA32"/>
    <mergeCell ref="BNB32:BND32"/>
    <mergeCell ref="BNE32:BNG32"/>
    <mergeCell ref="BNH32:BNJ32"/>
    <mergeCell ref="BNK32:BNM32"/>
    <mergeCell ref="BNN32:BNP32"/>
    <mergeCell ref="BNQ32:BNS32"/>
    <mergeCell ref="BNT32:BNV32"/>
    <mergeCell ref="BNX32:BNZ32"/>
    <mergeCell ref="BOB32:BOD32"/>
    <mergeCell ref="BOF32:BOH32"/>
    <mergeCell ref="BOJ32:BOK32"/>
    <mergeCell ref="BOL32:BON32"/>
    <mergeCell ref="BOO32:BOR32"/>
    <mergeCell ref="BOU32:BOV32"/>
    <mergeCell ref="BOW32:BOX32"/>
    <mergeCell ref="BOY32:BPA32"/>
    <mergeCell ref="BPB32:BPD32"/>
    <mergeCell ref="BPE32:BPG32"/>
    <mergeCell ref="BPH32:BPJ32"/>
    <mergeCell ref="BPK32:BPM32"/>
    <mergeCell ref="BPN32:BPP32"/>
    <mergeCell ref="BPQ32:BPS32"/>
    <mergeCell ref="BPT32:BPV32"/>
    <mergeCell ref="BPW32:BPY32"/>
    <mergeCell ref="BQA32:BQC32"/>
    <mergeCell ref="BQE32:BQG32"/>
    <mergeCell ref="BQI32:BQK32"/>
    <mergeCell ref="BQM32:BQN32"/>
    <mergeCell ref="BQO32:BQQ32"/>
    <mergeCell ref="BQR32:BQU32"/>
    <mergeCell ref="BQX32:BQY32"/>
    <mergeCell ref="BQZ32:BRA32"/>
    <mergeCell ref="BRB32:BRD32"/>
    <mergeCell ref="BRE32:BRG32"/>
    <mergeCell ref="BRH32:BRJ32"/>
    <mergeCell ref="BRK32:BRM32"/>
    <mergeCell ref="BRN32:BRP32"/>
    <mergeCell ref="BRQ32:BRS32"/>
    <mergeCell ref="BRT32:BRV32"/>
    <mergeCell ref="BRW32:BRY32"/>
    <mergeCell ref="BRZ32:BSB32"/>
    <mergeCell ref="BSD32:BSF32"/>
    <mergeCell ref="BSH32:BSJ32"/>
    <mergeCell ref="BSL32:BSN32"/>
    <mergeCell ref="BSP32:BSQ32"/>
    <mergeCell ref="BSR32:BST32"/>
    <mergeCell ref="BSU32:BSX32"/>
    <mergeCell ref="BTA32:BTB32"/>
    <mergeCell ref="BTC32:BTD32"/>
    <mergeCell ref="BTE32:BTG32"/>
    <mergeCell ref="BTH32:BTJ32"/>
    <mergeCell ref="BTK32:BTM32"/>
    <mergeCell ref="BTN32:BTP32"/>
    <mergeCell ref="BTQ32:BTS32"/>
    <mergeCell ref="BTT32:BTV32"/>
    <mergeCell ref="BTW32:BTY32"/>
    <mergeCell ref="BTZ32:BUB32"/>
    <mergeCell ref="BUC32:BUE32"/>
    <mergeCell ref="BUG32:BUI32"/>
    <mergeCell ref="BUK32:BUM32"/>
    <mergeCell ref="BUO32:BUQ32"/>
    <mergeCell ref="BUS32:BUT32"/>
    <mergeCell ref="BUU32:BUW32"/>
    <mergeCell ref="BUX32:BVA32"/>
    <mergeCell ref="BVD32:BVE32"/>
    <mergeCell ref="BVF32:BVG32"/>
    <mergeCell ref="BVH32:BVJ32"/>
    <mergeCell ref="BVK32:BVM32"/>
    <mergeCell ref="BVN32:BVP32"/>
    <mergeCell ref="BVQ32:BVS32"/>
    <mergeCell ref="BVT32:BVV32"/>
    <mergeCell ref="BVW32:BVY32"/>
    <mergeCell ref="BVZ32:BWB32"/>
    <mergeCell ref="BWC32:BWE32"/>
    <mergeCell ref="BWF32:BWH32"/>
    <mergeCell ref="BWJ32:BWL32"/>
    <mergeCell ref="BWN32:BWP32"/>
    <mergeCell ref="BWR32:BWT32"/>
    <mergeCell ref="BWV32:BWW32"/>
    <mergeCell ref="BWX32:BWZ32"/>
    <mergeCell ref="BXA32:BXD32"/>
    <mergeCell ref="BXG32:BXH32"/>
    <mergeCell ref="BXI32:BXJ32"/>
    <mergeCell ref="BXK32:BXM32"/>
    <mergeCell ref="BXN32:BXP32"/>
    <mergeCell ref="BXQ32:BXS32"/>
    <mergeCell ref="BXT32:BXV32"/>
    <mergeCell ref="BXW32:BXY32"/>
    <mergeCell ref="BXZ32:BYB32"/>
    <mergeCell ref="BYC32:BYE32"/>
    <mergeCell ref="BYF32:BYH32"/>
    <mergeCell ref="BYI32:BYK32"/>
    <mergeCell ref="BYM32:BYO32"/>
    <mergeCell ref="BYQ32:BYS32"/>
    <mergeCell ref="BYU32:BYW32"/>
    <mergeCell ref="BYY32:BYZ32"/>
    <mergeCell ref="BZA32:BZC32"/>
    <mergeCell ref="BZD32:BZG32"/>
    <mergeCell ref="BZJ32:BZK32"/>
    <mergeCell ref="BZL32:BZM32"/>
    <mergeCell ref="BZN32:BZP32"/>
    <mergeCell ref="BZQ32:BZS32"/>
    <mergeCell ref="BZT32:BZV32"/>
    <mergeCell ref="BZW32:BZY32"/>
    <mergeCell ref="BZZ32:CAB32"/>
    <mergeCell ref="CAC32:CAE32"/>
    <mergeCell ref="CAF32:CAH32"/>
    <mergeCell ref="CAI32:CAK32"/>
    <mergeCell ref="CAL32:CAN32"/>
    <mergeCell ref="CAP32:CAR32"/>
    <mergeCell ref="CAT32:CAV32"/>
    <mergeCell ref="CAX32:CAZ32"/>
    <mergeCell ref="CBB32:CBC32"/>
    <mergeCell ref="CBD32:CBF32"/>
    <mergeCell ref="CBG32:CBJ32"/>
    <mergeCell ref="CBM32:CBN32"/>
    <mergeCell ref="CBO32:CBP32"/>
    <mergeCell ref="CBQ32:CBS32"/>
    <mergeCell ref="CBT32:CBV32"/>
    <mergeCell ref="CBW32:CBY32"/>
    <mergeCell ref="CBZ32:CCB32"/>
    <mergeCell ref="CCC32:CCE32"/>
    <mergeCell ref="CCF32:CCH32"/>
    <mergeCell ref="CCI32:CCK32"/>
    <mergeCell ref="CCL32:CCN32"/>
    <mergeCell ref="CCO32:CCQ32"/>
    <mergeCell ref="CCS32:CCU32"/>
    <mergeCell ref="CCW32:CCY32"/>
    <mergeCell ref="CDA32:CDC32"/>
    <mergeCell ref="CDE32:CDF32"/>
    <mergeCell ref="CDG32:CDI32"/>
    <mergeCell ref="CDJ32:CDM32"/>
    <mergeCell ref="APK33:APL33"/>
    <mergeCell ref="APM33:APN33"/>
    <mergeCell ref="APO33:APQ33"/>
    <mergeCell ref="APR33:APT33"/>
    <mergeCell ref="APU33:APW33"/>
    <mergeCell ref="APX33:APZ33"/>
    <mergeCell ref="AQA33:AQC33"/>
    <mergeCell ref="AQD33:AQF33"/>
    <mergeCell ref="AQG33:AQI33"/>
    <mergeCell ref="AQJ33:AQL33"/>
    <mergeCell ref="AQM33:AQO33"/>
    <mergeCell ref="AQQ33:AQS33"/>
    <mergeCell ref="AQU33:AQW33"/>
    <mergeCell ref="AQY33:ARA33"/>
    <mergeCell ref="ARC33:ARD33"/>
    <mergeCell ref="ARE33:ARG33"/>
    <mergeCell ref="ARH33:ARK33"/>
    <mergeCell ref="ARN33:ARO33"/>
    <mergeCell ref="ARP33:ARQ33"/>
    <mergeCell ref="ARR33:ART33"/>
    <mergeCell ref="ARU33:ARW33"/>
    <mergeCell ref="ARX33:ARZ33"/>
    <mergeCell ref="ASA33:ASC33"/>
    <mergeCell ref="ASD33:ASF33"/>
    <mergeCell ref="ASG33:ASI33"/>
    <mergeCell ref="ASJ33:ASL33"/>
    <mergeCell ref="ASM33:ASO33"/>
    <mergeCell ref="ASP33:ASR33"/>
    <mergeCell ref="AST33:ASV33"/>
    <mergeCell ref="ASX33:ASZ33"/>
    <mergeCell ref="ATB33:ATD33"/>
    <mergeCell ref="ATF33:ATG33"/>
    <mergeCell ref="ATH33:ATJ33"/>
    <mergeCell ref="ATK33:ATN33"/>
    <mergeCell ref="ATQ33:ATR33"/>
    <mergeCell ref="ATS33:ATT33"/>
    <mergeCell ref="ATU33:ATW33"/>
    <mergeCell ref="ATX33:ATZ33"/>
    <mergeCell ref="AUA33:AUC33"/>
    <mergeCell ref="AUD33:AUF33"/>
    <mergeCell ref="AUG33:AUI33"/>
    <mergeCell ref="AUJ33:AUL33"/>
    <mergeCell ref="AUM33:AUO33"/>
    <mergeCell ref="AUP33:AUR33"/>
    <mergeCell ref="AUS33:AUU33"/>
    <mergeCell ref="AUW33:AUY33"/>
    <mergeCell ref="AVA33:AVC33"/>
    <mergeCell ref="AVE33:AVG33"/>
    <mergeCell ref="AVI33:AVJ33"/>
    <mergeCell ref="AVK33:AVM33"/>
    <mergeCell ref="AVN33:AVQ33"/>
    <mergeCell ref="AVT33:AVU33"/>
    <mergeCell ref="AVV33:AVW33"/>
    <mergeCell ref="AVX33:AVZ33"/>
    <mergeCell ref="AWA33:AWC33"/>
    <mergeCell ref="AWD33:AWF33"/>
    <mergeCell ref="AWG33:AWI33"/>
    <mergeCell ref="AWJ33:AWL33"/>
    <mergeCell ref="AWM33:AWO33"/>
    <mergeCell ref="AWP33:AWR33"/>
    <mergeCell ref="AWS33:AWU33"/>
    <mergeCell ref="AWV33:AWX33"/>
    <mergeCell ref="AWZ33:AXB33"/>
    <mergeCell ref="AXD33:AXF33"/>
    <mergeCell ref="AXH33:AXJ33"/>
    <mergeCell ref="AXL33:AXM33"/>
    <mergeCell ref="AXN33:AXP33"/>
    <mergeCell ref="AXQ33:AXT33"/>
    <mergeCell ref="AXW33:AXX33"/>
    <mergeCell ref="AXY33:AXZ33"/>
    <mergeCell ref="AYA33:AYC33"/>
    <mergeCell ref="AYD33:AYF33"/>
    <mergeCell ref="AYG33:AYI33"/>
    <mergeCell ref="AYJ33:AYL33"/>
    <mergeCell ref="AYM33:AYO33"/>
    <mergeCell ref="AYP33:AYR33"/>
    <mergeCell ref="AYS33:AYU33"/>
    <mergeCell ref="AYV33:AYX33"/>
    <mergeCell ref="AYY33:AZA33"/>
    <mergeCell ref="AZC33:AZE33"/>
    <mergeCell ref="AZG33:AZI33"/>
    <mergeCell ref="AZK33:AZM33"/>
    <mergeCell ref="AZO33:AZP33"/>
    <mergeCell ref="AZQ33:AZS33"/>
    <mergeCell ref="AZT33:AZW33"/>
    <mergeCell ref="AZZ33:BAA33"/>
    <mergeCell ref="BAB33:BAC33"/>
    <mergeCell ref="BAD33:BAF33"/>
    <mergeCell ref="BAG33:BAI33"/>
    <mergeCell ref="BAJ33:BAL33"/>
    <mergeCell ref="BAM33:BAO33"/>
    <mergeCell ref="BAP33:BAR33"/>
    <mergeCell ref="BAS33:BAU33"/>
    <mergeCell ref="BAV33:BAX33"/>
    <mergeCell ref="BAY33:BBA33"/>
    <mergeCell ref="BBB33:BBD33"/>
    <mergeCell ref="BBF33:BBH33"/>
    <mergeCell ref="BBJ33:BBL33"/>
    <mergeCell ref="BBN33:BBP33"/>
    <mergeCell ref="BBR33:BBS33"/>
    <mergeCell ref="BBT33:BBV33"/>
    <mergeCell ref="BBW33:BBZ33"/>
    <mergeCell ref="BCC33:BCD33"/>
    <mergeCell ref="BCE33:BCF33"/>
    <mergeCell ref="BCG33:BCI33"/>
    <mergeCell ref="BCJ33:BCL33"/>
    <mergeCell ref="BCM33:BCO33"/>
    <mergeCell ref="BCP33:BCR33"/>
    <mergeCell ref="BCS33:BCU33"/>
    <mergeCell ref="BCV33:BCX33"/>
    <mergeCell ref="BCY33:BDA33"/>
    <mergeCell ref="BDB33:BDD33"/>
    <mergeCell ref="BDE33:BDG33"/>
    <mergeCell ref="BDI33:BDK33"/>
    <mergeCell ref="BDM33:BDO33"/>
    <mergeCell ref="BDQ33:BDS33"/>
    <mergeCell ref="BDU33:BDV33"/>
    <mergeCell ref="BDW33:BDY33"/>
    <mergeCell ref="BDZ33:BEC33"/>
    <mergeCell ref="BEF33:BEG33"/>
    <mergeCell ref="BEH33:BEI33"/>
    <mergeCell ref="BEJ33:BEL33"/>
    <mergeCell ref="BEM33:BEO33"/>
    <mergeCell ref="BEP33:BER33"/>
    <mergeCell ref="BES33:BEU33"/>
    <mergeCell ref="BEV33:BEX33"/>
    <mergeCell ref="BEY33:BFA33"/>
    <mergeCell ref="BFB33:BFD33"/>
    <mergeCell ref="BFE33:BFG33"/>
    <mergeCell ref="BFH33:BFJ33"/>
    <mergeCell ref="BFL33:BFN33"/>
    <mergeCell ref="BFP33:BFR33"/>
    <mergeCell ref="BFT33:BFV33"/>
    <mergeCell ref="BFX33:BFY33"/>
    <mergeCell ref="BFZ33:BGB33"/>
    <mergeCell ref="BGC33:BGF33"/>
    <mergeCell ref="BGI33:BGJ33"/>
    <mergeCell ref="BGK33:BGL33"/>
    <mergeCell ref="BGM33:BGO33"/>
    <mergeCell ref="BGP33:BGR33"/>
    <mergeCell ref="BGS33:BGU33"/>
    <mergeCell ref="BGV33:BGX33"/>
    <mergeCell ref="BGY33:BHA33"/>
    <mergeCell ref="BHB33:BHD33"/>
    <mergeCell ref="BHE33:BHG33"/>
    <mergeCell ref="BHH33:BHJ33"/>
    <mergeCell ref="BHK33:BHM33"/>
    <mergeCell ref="BHO33:BHQ33"/>
    <mergeCell ref="BHS33:BHU33"/>
    <mergeCell ref="BHW33:BHY33"/>
    <mergeCell ref="BIA33:BIB33"/>
    <mergeCell ref="BIC33:BIE33"/>
    <mergeCell ref="BIF33:BII33"/>
    <mergeCell ref="BIL33:BIM33"/>
    <mergeCell ref="BIN33:BIO33"/>
    <mergeCell ref="BIP33:BIR33"/>
    <mergeCell ref="BIS33:BIU33"/>
    <mergeCell ref="BIV33:BIX33"/>
    <mergeCell ref="BIY33:BJA33"/>
    <mergeCell ref="BJB33:BJD33"/>
    <mergeCell ref="BJE33:BJG33"/>
    <mergeCell ref="BJH33:BJJ33"/>
    <mergeCell ref="BJK33:BJM33"/>
    <mergeCell ref="BJN33:BJP33"/>
    <mergeCell ref="BJR33:BJT33"/>
    <mergeCell ref="BJV33:BJX33"/>
    <mergeCell ref="BJZ33:BKB33"/>
    <mergeCell ref="BKD33:BKE33"/>
    <mergeCell ref="BKF33:BKH33"/>
    <mergeCell ref="BKI33:BKL33"/>
    <mergeCell ref="BKO33:BKP33"/>
    <mergeCell ref="BKQ33:BKR33"/>
    <mergeCell ref="BKS33:BKU33"/>
    <mergeCell ref="BKV33:BKX33"/>
    <mergeCell ref="BKY33:BLA33"/>
    <mergeCell ref="BLB33:BLD33"/>
    <mergeCell ref="BLE33:BLG33"/>
    <mergeCell ref="BLH33:BLJ33"/>
    <mergeCell ref="BLK33:BLM33"/>
    <mergeCell ref="BLN33:BLP33"/>
    <mergeCell ref="BLQ33:BLS33"/>
    <mergeCell ref="BLU33:BLW33"/>
    <mergeCell ref="BLY33:BMA33"/>
    <mergeCell ref="BMC33:BME33"/>
    <mergeCell ref="BMG33:BMH33"/>
    <mergeCell ref="BMI33:BMK33"/>
    <mergeCell ref="BML33:BMO33"/>
    <mergeCell ref="BMR33:BMS33"/>
    <mergeCell ref="BMT33:BMU33"/>
    <mergeCell ref="BMV33:BMX33"/>
    <mergeCell ref="BMY33:BNA33"/>
    <mergeCell ref="BNB33:BND33"/>
    <mergeCell ref="BNE33:BNG33"/>
    <mergeCell ref="BNH33:BNJ33"/>
    <mergeCell ref="BNK33:BNM33"/>
    <mergeCell ref="BNN33:BNP33"/>
    <mergeCell ref="BNQ33:BNS33"/>
    <mergeCell ref="BNT33:BNV33"/>
    <mergeCell ref="BNX33:BNZ33"/>
    <mergeCell ref="BOB33:BOD33"/>
    <mergeCell ref="BOF33:BOH33"/>
    <mergeCell ref="BOJ33:BOK33"/>
    <mergeCell ref="BOL33:BON33"/>
    <mergeCell ref="BOO33:BOR33"/>
    <mergeCell ref="BOU33:BOV33"/>
    <mergeCell ref="BOW33:BOX33"/>
    <mergeCell ref="BOY33:BPA33"/>
    <mergeCell ref="BPB33:BPD33"/>
    <mergeCell ref="BPE33:BPG33"/>
    <mergeCell ref="BPH33:BPJ33"/>
    <mergeCell ref="BPK33:BPM33"/>
    <mergeCell ref="BPN33:BPP33"/>
    <mergeCell ref="BPQ33:BPS33"/>
    <mergeCell ref="BPT33:BPV33"/>
    <mergeCell ref="BPW33:BPY33"/>
    <mergeCell ref="BQA33:BQC33"/>
    <mergeCell ref="BQE33:BQG33"/>
    <mergeCell ref="BQI33:BQK33"/>
    <mergeCell ref="BQM33:BQN33"/>
    <mergeCell ref="BQO33:BQQ33"/>
    <mergeCell ref="BQR33:BQU33"/>
    <mergeCell ref="BQX33:BQY33"/>
    <mergeCell ref="BQZ33:BRA33"/>
    <mergeCell ref="BRB33:BRD33"/>
    <mergeCell ref="BRE33:BRG33"/>
    <mergeCell ref="BRH33:BRJ33"/>
    <mergeCell ref="BRK33:BRM33"/>
    <mergeCell ref="BRN33:BRP33"/>
    <mergeCell ref="BRQ33:BRS33"/>
    <mergeCell ref="BRT33:BRV33"/>
    <mergeCell ref="BRW33:BRY33"/>
    <mergeCell ref="BRZ33:BSB33"/>
    <mergeCell ref="BSD33:BSF33"/>
    <mergeCell ref="BSH33:BSJ33"/>
    <mergeCell ref="BSL33:BSN33"/>
    <mergeCell ref="BSP33:BSQ33"/>
    <mergeCell ref="BSR33:BST33"/>
    <mergeCell ref="BSU33:BSX33"/>
    <mergeCell ref="BTA33:BTB33"/>
    <mergeCell ref="BTC33:BTD33"/>
    <mergeCell ref="BTE33:BTG33"/>
    <mergeCell ref="BTH33:BTJ33"/>
    <mergeCell ref="BTK33:BTM33"/>
    <mergeCell ref="BTN33:BTP33"/>
    <mergeCell ref="BTQ33:BTS33"/>
    <mergeCell ref="BTT33:BTV33"/>
    <mergeCell ref="BTW33:BTY33"/>
    <mergeCell ref="BTZ33:BUB33"/>
    <mergeCell ref="BUC33:BUE33"/>
    <mergeCell ref="BUG33:BUI33"/>
    <mergeCell ref="BUK33:BUM33"/>
    <mergeCell ref="BUO33:BUQ33"/>
    <mergeCell ref="BUS33:BUT33"/>
    <mergeCell ref="BUU33:BUW33"/>
    <mergeCell ref="BUX33:BVA33"/>
    <mergeCell ref="BVD33:BVE33"/>
    <mergeCell ref="BVF33:BVG33"/>
    <mergeCell ref="BVH33:BVJ33"/>
    <mergeCell ref="BVK33:BVM33"/>
    <mergeCell ref="BVN33:BVP33"/>
    <mergeCell ref="BVQ33:BVS33"/>
    <mergeCell ref="BVT33:BVV33"/>
    <mergeCell ref="BVW33:BVY33"/>
    <mergeCell ref="BVZ33:BWB33"/>
    <mergeCell ref="BWC33:BWE33"/>
    <mergeCell ref="BWF33:BWH33"/>
    <mergeCell ref="BWJ33:BWL33"/>
    <mergeCell ref="BWN33:BWP33"/>
    <mergeCell ref="BWR33:BWT33"/>
    <mergeCell ref="BWV33:BWW33"/>
    <mergeCell ref="BWX33:BWZ33"/>
    <mergeCell ref="BXA33:BXD33"/>
    <mergeCell ref="BXG33:BXH33"/>
    <mergeCell ref="BXI33:BXJ33"/>
    <mergeCell ref="BXK33:BXM33"/>
    <mergeCell ref="BXN33:BXP33"/>
    <mergeCell ref="BXQ33:BXS33"/>
    <mergeCell ref="BXT33:BXV33"/>
    <mergeCell ref="BXW33:BXY33"/>
    <mergeCell ref="BXZ33:BYB33"/>
    <mergeCell ref="BYC33:BYE33"/>
    <mergeCell ref="BYF33:BYH33"/>
    <mergeCell ref="BYI33:BYK33"/>
    <mergeCell ref="BYM33:BYO33"/>
    <mergeCell ref="BYQ33:BYS33"/>
    <mergeCell ref="BYU33:BYW33"/>
    <mergeCell ref="BYY33:BYZ33"/>
    <mergeCell ref="BZA33:BZC33"/>
    <mergeCell ref="BZD33:BZG33"/>
    <mergeCell ref="BZJ33:BZK33"/>
    <mergeCell ref="BZL33:BZM33"/>
    <mergeCell ref="BZN33:BZP33"/>
    <mergeCell ref="BZQ33:BZS33"/>
    <mergeCell ref="BZT33:BZV33"/>
    <mergeCell ref="BZW33:BZY33"/>
    <mergeCell ref="BZZ33:CAB33"/>
    <mergeCell ref="CAC33:CAE33"/>
    <mergeCell ref="CAF33:CAH33"/>
    <mergeCell ref="CAI33:CAK33"/>
    <mergeCell ref="CAL33:CAN33"/>
    <mergeCell ref="CAP33:CAR33"/>
    <mergeCell ref="CAT33:CAV33"/>
    <mergeCell ref="CAX33:CAZ33"/>
    <mergeCell ref="CBB33:CBC33"/>
    <mergeCell ref="CBD33:CBF33"/>
    <mergeCell ref="CBG33:CBJ33"/>
    <mergeCell ref="CBM33:CBN33"/>
    <mergeCell ref="CBO33:CBP33"/>
    <mergeCell ref="CBQ33:CBS33"/>
    <mergeCell ref="CBT33:CBV33"/>
    <mergeCell ref="CBW33:CBY33"/>
    <mergeCell ref="CBZ33:CCB33"/>
    <mergeCell ref="CCC33:CCE33"/>
    <mergeCell ref="CCF33:CCH33"/>
    <mergeCell ref="CCI33:CCK33"/>
    <mergeCell ref="CCL33:CCN33"/>
    <mergeCell ref="CCO33:CCQ33"/>
    <mergeCell ref="CCS33:CCU33"/>
    <mergeCell ref="CCW33:CCY33"/>
    <mergeCell ref="CDA33:CDC33"/>
    <mergeCell ref="CDE33:CDF33"/>
    <mergeCell ref="CDG33:CDI33"/>
    <mergeCell ref="CDJ33:CDM33"/>
    <mergeCell ref="APK34:APL34"/>
    <mergeCell ref="APM34:APN34"/>
    <mergeCell ref="APO34:APQ34"/>
    <mergeCell ref="APR34:APT34"/>
    <mergeCell ref="APU34:APW34"/>
    <mergeCell ref="APX34:APZ34"/>
    <mergeCell ref="AQA34:AQC34"/>
    <mergeCell ref="AQD34:AQF34"/>
    <mergeCell ref="AQG34:AQI34"/>
    <mergeCell ref="AQJ34:AQL34"/>
    <mergeCell ref="AQM34:AQO34"/>
    <mergeCell ref="AQQ34:AQS34"/>
    <mergeCell ref="AQU34:AQW34"/>
    <mergeCell ref="AQY34:ARA34"/>
    <mergeCell ref="ARC34:ARD34"/>
    <mergeCell ref="ARE34:ARG34"/>
    <mergeCell ref="ARH34:ARK34"/>
    <mergeCell ref="ARN34:ARO34"/>
    <mergeCell ref="ARP34:ARQ34"/>
    <mergeCell ref="ARR34:ART34"/>
    <mergeCell ref="ARU34:ARW34"/>
    <mergeCell ref="ARX34:ARZ34"/>
    <mergeCell ref="ASA34:ASC34"/>
    <mergeCell ref="ASD34:ASF34"/>
    <mergeCell ref="ASG34:ASI34"/>
    <mergeCell ref="ASJ34:ASL34"/>
    <mergeCell ref="ASM34:ASO34"/>
    <mergeCell ref="ASP34:ASR34"/>
    <mergeCell ref="AST34:ASV34"/>
    <mergeCell ref="ASX34:ASZ34"/>
    <mergeCell ref="ATB34:ATD34"/>
    <mergeCell ref="ATF34:ATG34"/>
    <mergeCell ref="ATH34:ATJ34"/>
    <mergeCell ref="ATK34:ATN34"/>
    <mergeCell ref="ATQ34:ATR34"/>
    <mergeCell ref="ATS34:ATT34"/>
    <mergeCell ref="ATU34:ATW34"/>
    <mergeCell ref="ATX34:ATZ34"/>
    <mergeCell ref="AUA34:AUC34"/>
    <mergeCell ref="AUD34:AUF34"/>
    <mergeCell ref="AUG34:AUI34"/>
    <mergeCell ref="AUJ34:AUL34"/>
    <mergeCell ref="AUM34:AUO34"/>
    <mergeCell ref="AUP34:AUR34"/>
    <mergeCell ref="AUS34:AUU34"/>
    <mergeCell ref="AUW34:AUY34"/>
    <mergeCell ref="AVA34:AVC34"/>
    <mergeCell ref="AVE34:AVG34"/>
    <mergeCell ref="AVI34:AVJ34"/>
    <mergeCell ref="AVK34:AVM34"/>
    <mergeCell ref="AVN34:AVQ34"/>
    <mergeCell ref="AVT34:AVU34"/>
    <mergeCell ref="AVV34:AVW34"/>
    <mergeCell ref="AVX34:AVZ34"/>
    <mergeCell ref="AWA34:AWC34"/>
    <mergeCell ref="AWD34:AWF34"/>
    <mergeCell ref="AWG34:AWI34"/>
    <mergeCell ref="AWJ34:AWL34"/>
    <mergeCell ref="AWM34:AWO34"/>
    <mergeCell ref="AWP34:AWR34"/>
    <mergeCell ref="AWS34:AWU34"/>
    <mergeCell ref="AWV34:AWX34"/>
    <mergeCell ref="AWZ34:AXB34"/>
    <mergeCell ref="AXD34:AXF34"/>
    <mergeCell ref="AXH34:AXJ34"/>
    <mergeCell ref="AXL34:AXM34"/>
    <mergeCell ref="AXN34:AXP34"/>
    <mergeCell ref="AXQ34:AXT34"/>
    <mergeCell ref="AXW34:AXX34"/>
    <mergeCell ref="AXY34:AXZ34"/>
    <mergeCell ref="AYA34:AYC34"/>
    <mergeCell ref="AYD34:AYF34"/>
    <mergeCell ref="AYG34:AYI34"/>
    <mergeCell ref="AYJ34:AYL34"/>
    <mergeCell ref="AYM34:AYO34"/>
    <mergeCell ref="AYP34:AYR34"/>
    <mergeCell ref="AYS34:AYU34"/>
    <mergeCell ref="AYV34:AYX34"/>
    <mergeCell ref="AYY34:AZA34"/>
    <mergeCell ref="AZC34:AZE34"/>
    <mergeCell ref="AZG34:AZI34"/>
    <mergeCell ref="AZK34:AZM34"/>
    <mergeCell ref="AZO34:AZP34"/>
    <mergeCell ref="AZQ34:AZS34"/>
    <mergeCell ref="AZT34:AZW34"/>
    <mergeCell ref="AZZ34:BAA34"/>
    <mergeCell ref="BAB34:BAC34"/>
    <mergeCell ref="BAD34:BAF34"/>
    <mergeCell ref="BAG34:BAI34"/>
    <mergeCell ref="BAJ34:BAL34"/>
    <mergeCell ref="BAM34:BAO34"/>
    <mergeCell ref="BAP34:BAR34"/>
    <mergeCell ref="BAS34:BAU34"/>
    <mergeCell ref="BAV34:BAX34"/>
    <mergeCell ref="BAY34:BBA34"/>
    <mergeCell ref="BBB34:BBD34"/>
    <mergeCell ref="BBF34:BBH34"/>
    <mergeCell ref="BBJ34:BBL34"/>
    <mergeCell ref="BBN34:BBP34"/>
    <mergeCell ref="BBR34:BBS34"/>
    <mergeCell ref="BBT34:BBV34"/>
    <mergeCell ref="BBW34:BBZ34"/>
    <mergeCell ref="BCC34:BCD34"/>
    <mergeCell ref="BCE34:BCF34"/>
    <mergeCell ref="BCG34:BCI34"/>
    <mergeCell ref="BCJ34:BCL34"/>
    <mergeCell ref="BCM34:BCO34"/>
    <mergeCell ref="BCP34:BCR34"/>
    <mergeCell ref="BCS34:BCU34"/>
    <mergeCell ref="BCV34:BCX34"/>
    <mergeCell ref="BCY34:BDA34"/>
    <mergeCell ref="BDB34:BDD34"/>
    <mergeCell ref="BDE34:BDG34"/>
    <mergeCell ref="BDI34:BDK34"/>
    <mergeCell ref="BDM34:BDO34"/>
    <mergeCell ref="BDQ34:BDS34"/>
    <mergeCell ref="BDU34:BDV34"/>
    <mergeCell ref="BDW34:BDY34"/>
    <mergeCell ref="BDZ34:BEC34"/>
    <mergeCell ref="BEF34:BEG34"/>
    <mergeCell ref="BEH34:BEI34"/>
    <mergeCell ref="BEJ34:BEL34"/>
    <mergeCell ref="BEM34:BEO34"/>
    <mergeCell ref="BEP34:BER34"/>
    <mergeCell ref="BES34:BEU34"/>
    <mergeCell ref="BEV34:BEX34"/>
    <mergeCell ref="BEY34:BFA34"/>
    <mergeCell ref="BFB34:BFD34"/>
    <mergeCell ref="BFE34:BFG34"/>
    <mergeCell ref="BFH34:BFJ34"/>
    <mergeCell ref="BFL34:BFN34"/>
    <mergeCell ref="BFP34:BFR34"/>
    <mergeCell ref="BFT34:BFV34"/>
    <mergeCell ref="BFX34:BFY34"/>
    <mergeCell ref="BFZ34:BGB34"/>
    <mergeCell ref="BGC34:BGF34"/>
    <mergeCell ref="BGI34:BGJ34"/>
    <mergeCell ref="BGK34:BGL34"/>
    <mergeCell ref="BGM34:BGO34"/>
    <mergeCell ref="BGP34:BGR34"/>
    <mergeCell ref="BGS34:BGU34"/>
    <mergeCell ref="BGV34:BGX34"/>
    <mergeCell ref="BGY34:BHA34"/>
    <mergeCell ref="BHB34:BHD34"/>
    <mergeCell ref="BHE34:BHG34"/>
    <mergeCell ref="BHH34:BHJ34"/>
    <mergeCell ref="BHK34:BHM34"/>
    <mergeCell ref="BHO34:BHQ34"/>
    <mergeCell ref="BHS34:BHU34"/>
    <mergeCell ref="BHW34:BHY34"/>
    <mergeCell ref="BIA34:BIB34"/>
    <mergeCell ref="BIC34:BIE34"/>
    <mergeCell ref="BIF34:BII34"/>
    <mergeCell ref="BIL34:BIM34"/>
    <mergeCell ref="BIN34:BIO34"/>
    <mergeCell ref="BIP34:BIR34"/>
    <mergeCell ref="BIS34:BIU34"/>
    <mergeCell ref="BIV34:BIX34"/>
    <mergeCell ref="BIY34:BJA34"/>
    <mergeCell ref="BJB34:BJD34"/>
    <mergeCell ref="BJE34:BJG34"/>
    <mergeCell ref="BJH34:BJJ34"/>
    <mergeCell ref="BJK34:BJM34"/>
    <mergeCell ref="BJN34:BJP34"/>
    <mergeCell ref="BJR34:BJT34"/>
    <mergeCell ref="BJV34:BJX34"/>
    <mergeCell ref="BJZ34:BKB34"/>
    <mergeCell ref="BKD34:BKE34"/>
    <mergeCell ref="BKF34:BKH34"/>
    <mergeCell ref="BKI34:BKL34"/>
    <mergeCell ref="BKO34:BKP34"/>
    <mergeCell ref="BKQ34:BKR34"/>
    <mergeCell ref="BKS34:BKU34"/>
    <mergeCell ref="BKV34:BKX34"/>
    <mergeCell ref="BKY34:BLA34"/>
    <mergeCell ref="BLB34:BLD34"/>
    <mergeCell ref="BLE34:BLG34"/>
    <mergeCell ref="BLH34:BLJ34"/>
    <mergeCell ref="BLK34:BLM34"/>
    <mergeCell ref="BLN34:BLP34"/>
    <mergeCell ref="BLQ34:BLS34"/>
    <mergeCell ref="BLU34:BLW34"/>
    <mergeCell ref="BLY34:BMA34"/>
    <mergeCell ref="BMC34:BME34"/>
    <mergeCell ref="BMG34:BMH34"/>
    <mergeCell ref="BMI34:BMK34"/>
    <mergeCell ref="BML34:BMO34"/>
    <mergeCell ref="BMR34:BMS34"/>
    <mergeCell ref="BMT34:BMU34"/>
    <mergeCell ref="BMV34:BMX34"/>
    <mergeCell ref="BMY34:BNA34"/>
    <mergeCell ref="BNB34:BND34"/>
    <mergeCell ref="BNE34:BNG34"/>
    <mergeCell ref="BNH34:BNJ34"/>
    <mergeCell ref="BNK34:BNM34"/>
    <mergeCell ref="BNN34:BNP34"/>
    <mergeCell ref="BNQ34:BNS34"/>
    <mergeCell ref="BNT34:BNV34"/>
    <mergeCell ref="BNX34:BNZ34"/>
    <mergeCell ref="BOB34:BOD34"/>
    <mergeCell ref="BOF34:BOH34"/>
    <mergeCell ref="BOJ34:BOK34"/>
    <mergeCell ref="BOL34:BON34"/>
    <mergeCell ref="BOO34:BOR34"/>
    <mergeCell ref="BOU34:BOV34"/>
    <mergeCell ref="BOW34:BOX34"/>
    <mergeCell ref="BOY34:BPA34"/>
    <mergeCell ref="BPB34:BPD34"/>
    <mergeCell ref="BPE34:BPG34"/>
    <mergeCell ref="BPH34:BPJ34"/>
    <mergeCell ref="BPK34:BPM34"/>
    <mergeCell ref="BPN34:BPP34"/>
    <mergeCell ref="BPQ34:BPS34"/>
    <mergeCell ref="BPT34:BPV34"/>
    <mergeCell ref="BPW34:BPY34"/>
    <mergeCell ref="BQA34:BQC34"/>
    <mergeCell ref="BQE34:BQG34"/>
    <mergeCell ref="BQI34:BQK34"/>
    <mergeCell ref="BQM34:BQN34"/>
    <mergeCell ref="BQO34:BQQ34"/>
    <mergeCell ref="BQR34:BQU34"/>
    <mergeCell ref="BQX34:BQY34"/>
    <mergeCell ref="BQZ34:BRA34"/>
    <mergeCell ref="BRB34:BRD34"/>
    <mergeCell ref="BRE34:BRG34"/>
    <mergeCell ref="BRH34:BRJ34"/>
    <mergeCell ref="BRK34:BRM34"/>
    <mergeCell ref="BRN34:BRP34"/>
    <mergeCell ref="BRQ34:BRS34"/>
    <mergeCell ref="BRT34:BRV34"/>
    <mergeCell ref="BRW34:BRY34"/>
    <mergeCell ref="BRZ34:BSB34"/>
    <mergeCell ref="BSD34:BSF34"/>
    <mergeCell ref="BSH34:BSJ34"/>
    <mergeCell ref="BSL34:BSN34"/>
    <mergeCell ref="BSP34:BSQ34"/>
    <mergeCell ref="BSR34:BST34"/>
    <mergeCell ref="BSU34:BSX34"/>
    <mergeCell ref="BTA34:BTB34"/>
    <mergeCell ref="BTC34:BTD34"/>
    <mergeCell ref="BTE34:BTG34"/>
    <mergeCell ref="BTH34:BTJ34"/>
    <mergeCell ref="BTK34:BTM34"/>
    <mergeCell ref="BTN34:BTP34"/>
    <mergeCell ref="BTQ34:BTS34"/>
    <mergeCell ref="BTT34:BTV34"/>
    <mergeCell ref="BTW34:BTY34"/>
    <mergeCell ref="BTZ34:BUB34"/>
    <mergeCell ref="BUC34:BUE34"/>
    <mergeCell ref="BUG34:BUI34"/>
    <mergeCell ref="BUK34:BUM34"/>
    <mergeCell ref="BUO34:BUQ34"/>
    <mergeCell ref="BUS34:BUT34"/>
    <mergeCell ref="BUU34:BUW34"/>
    <mergeCell ref="BUX34:BVA34"/>
    <mergeCell ref="BVD34:BVE34"/>
    <mergeCell ref="BVF34:BVG34"/>
    <mergeCell ref="BVH34:BVJ34"/>
    <mergeCell ref="BVK34:BVM34"/>
    <mergeCell ref="BVN34:BVP34"/>
    <mergeCell ref="BVQ34:BVS34"/>
    <mergeCell ref="BVT34:BVV34"/>
    <mergeCell ref="BVW34:BVY34"/>
    <mergeCell ref="BVZ34:BWB34"/>
    <mergeCell ref="BWC34:BWE34"/>
    <mergeCell ref="BWF34:BWH34"/>
    <mergeCell ref="BWJ34:BWL34"/>
    <mergeCell ref="BWN34:BWP34"/>
    <mergeCell ref="BWR34:BWT34"/>
    <mergeCell ref="BWV34:BWW34"/>
    <mergeCell ref="BWX34:BWZ34"/>
    <mergeCell ref="BXA34:BXD34"/>
    <mergeCell ref="BXG34:BXH34"/>
    <mergeCell ref="BXI34:BXJ34"/>
    <mergeCell ref="BXK34:BXM34"/>
    <mergeCell ref="BXN34:BXP34"/>
    <mergeCell ref="BXQ34:BXS34"/>
    <mergeCell ref="BXT34:BXV34"/>
    <mergeCell ref="BXW34:BXY34"/>
    <mergeCell ref="BXZ34:BYB34"/>
    <mergeCell ref="BYC34:BYE34"/>
    <mergeCell ref="BYF34:BYH34"/>
    <mergeCell ref="BYI34:BYK34"/>
    <mergeCell ref="BYM34:BYO34"/>
    <mergeCell ref="BYQ34:BYS34"/>
    <mergeCell ref="BYU34:BYW34"/>
    <mergeCell ref="BYY34:BYZ34"/>
    <mergeCell ref="BZA34:BZC34"/>
    <mergeCell ref="BZD34:BZG34"/>
    <mergeCell ref="BZJ34:BZK34"/>
    <mergeCell ref="BZL34:BZM34"/>
    <mergeCell ref="BZN34:BZP34"/>
    <mergeCell ref="BZQ34:BZS34"/>
    <mergeCell ref="BZT34:BZV34"/>
    <mergeCell ref="BZW34:BZY34"/>
    <mergeCell ref="BZZ34:CAB34"/>
    <mergeCell ref="CAC34:CAE34"/>
    <mergeCell ref="CAF34:CAH34"/>
    <mergeCell ref="CAI34:CAK34"/>
    <mergeCell ref="CAL34:CAN34"/>
    <mergeCell ref="CAP34:CAR34"/>
    <mergeCell ref="CAT34:CAV34"/>
    <mergeCell ref="CAX34:CAZ34"/>
    <mergeCell ref="CBB34:CBC34"/>
    <mergeCell ref="CBD34:CBF34"/>
    <mergeCell ref="CBG34:CBJ34"/>
    <mergeCell ref="CBM34:CBN34"/>
    <mergeCell ref="CBO34:CBP34"/>
    <mergeCell ref="CBQ34:CBS34"/>
    <mergeCell ref="CBT34:CBV34"/>
    <mergeCell ref="CBW34:CBY34"/>
    <mergeCell ref="CBZ34:CCB34"/>
    <mergeCell ref="CCC34:CCE34"/>
    <mergeCell ref="CCF34:CCH34"/>
    <mergeCell ref="CCI34:CCK34"/>
    <mergeCell ref="CCL34:CCN34"/>
    <mergeCell ref="CCO34:CCQ34"/>
    <mergeCell ref="CCS34:CCU34"/>
    <mergeCell ref="CCW34:CCY34"/>
    <mergeCell ref="CDA34:CDC34"/>
    <mergeCell ref="CDE34:CDF34"/>
    <mergeCell ref="CDG34:CDI34"/>
    <mergeCell ref="CDJ34:CDM34"/>
    <mergeCell ref="APK35:APL35"/>
    <mergeCell ref="APM35:APN35"/>
    <mergeCell ref="APO35:APQ35"/>
    <mergeCell ref="APR35:APT35"/>
    <mergeCell ref="APU35:APW35"/>
    <mergeCell ref="APX35:APZ35"/>
    <mergeCell ref="AQA35:AQC35"/>
    <mergeCell ref="AQD35:AQF35"/>
    <mergeCell ref="AQG35:AQI35"/>
    <mergeCell ref="AQJ35:AQL35"/>
    <mergeCell ref="AQM35:AQO35"/>
    <mergeCell ref="AQQ35:AQS35"/>
    <mergeCell ref="AQU35:AQW35"/>
    <mergeCell ref="AQY35:ARA35"/>
    <mergeCell ref="ARC35:ARD35"/>
    <mergeCell ref="ARE35:ARG35"/>
    <mergeCell ref="ARH35:ARK35"/>
    <mergeCell ref="ARN35:ARO35"/>
    <mergeCell ref="ARP35:ARQ35"/>
    <mergeCell ref="ARR35:ART35"/>
    <mergeCell ref="ARU35:ARW35"/>
    <mergeCell ref="ARX35:ARZ35"/>
    <mergeCell ref="ASA35:ASC35"/>
    <mergeCell ref="ASD35:ASF35"/>
    <mergeCell ref="ASG35:ASI35"/>
    <mergeCell ref="ASJ35:ASL35"/>
    <mergeCell ref="ASM35:ASO35"/>
    <mergeCell ref="ASP35:ASR35"/>
    <mergeCell ref="AST35:ASV35"/>
    <mergeCell ref="ASX35:ASZ35"/>
    <mergeCell ref="ATB35:ATD35"/>
    <mergeCell ref="ATF35:ATG35"/>
    <mergeCell ref="ATH35:ATJ35"/>
    <mergeCell ref="ATK35:ATN35"/>
    <mergeCell ref="ATQ35:ATR35"/>
    <mergeCell ref="ATS35:ATT35"/>
    <mergeCell ref="ATU35:ATW35"/>
    <mergeCell ref="ATX35:ATZ35"/>
    <mergeCell ref="AUA35:AUC35"/>
    <mergeCell ref="AUD35:AUF35"/>
    <mergeCell ref="AUG35:AUI35"/>
    <mergeCell ref="AUJ35:AUL35"/>
    <mergeCell ref="AUM35:AUO35"/>
    <mergeCell ref="AUP35:AUR35"/>
    <mergeCell ref="AUS35:AUU35"/>
    <mergeCell ref="AUW35:AUY35"/>
    <mergeCell ref="AVA35:AVC35"/>
    <mergeCell ref="AVE35:AVG35"/>
    <mergeCell ref="AVI35:AVJ35"/>
    <mergeCell ref="AVK35:AVM35"/>
    <mergeCell ref="AVN35:AVQ35"/>
    <mergeCell ref="AVT35:AVU35"/>
    <mergeCell ref="AVV35:AVW35"/>
    <mergeCell ref="AVX35:AVZ35"/>
    <mergeCell ref="AWA35:AWC35"/>
    <mergeCell ref="AWD35:AWF35"/>
    <mergeCell ref="AWG35:AWI35"/>
    <mergeCell ref="AWJ35:AWL35"/>
    <mergeCell ref="AWM35:AWO35"/>
    <mergeCell ref="AWP35:AWR35"/>
    <mergeCell ref="AWS35:AWU35"/>
    <mergeCell ref="AWV35:AWX35"/>
    <mergeCell ref="AWZ35:AXB35"/>
    <mergeCell ref="AXD35:AXF35"/>
    <mergeCell ref="AXH35:AXJ35"/>
    <mergeCell ref="AXL35:AXM35"/>
    <mergeCell ref="AXN35:AXP35"/>
    <mergeCell ref="AXQ35:AXT35"/>
    <mergeCell ref="AXW35:AXX35"/>
    <mergeCell ref="AXY35:AXZ35"/>
    <mergeCell ref="AYA35:AYC35"/>
    <mergeCell ref="AYD35:AYF35"/>
    <mergeCell ref="AYG35:AYI35"/>
    <mergeCell ref="AYJ35:AYL35"/>
    <mergeCell ref="AYM35:AYO35"/>
    <mergeCell ref="AYP35:AYR35"/>
    <mergeCell ref="AYS35:AYU35"/>
    <mergeCell ref="AYV35:AYX35"/>
    <mergeCell ref="AYY35:AZA35"/>
    <mergeCell ref="AZC35:AZE35"/>
    <mergeCell ref="AZG35:AZI35"/>
    <mergeCell ref="AZK35:AZM35"/>
    <mergeCell ref="AZO35:AZP35"/>
    <mergeCell ref="AZQ35:AZS35"/>
    <mergeCell ref="AZT35:AZW35"/>
    <mergeCell ref="AZZ35:BAA35"/>
    <mergeCell ref="BAB35:BAC35"/>
    <mergeCell ref="BAD35:BAF35"/>
    <mergeCell ref="BAG35:BAI35"/>
    <mergeCell ref="BAJ35:BAL35"/>
    <mergeCell ref="BAM35:BAO35"/>
    <mergeCell ref="BAP35:BAR35"/>
    <mergeCell ref="BAS35:BAU35"/>
    <mergeCell ref="BAV35:BAX35"/>
    <mergeCell ref="BAY35:BBA35"/>
    <mergeCell ref="BBB35:BBD35"/>
    <mergeCell ref="BBF35:BBH35"/>
    <mergeCell ref="BBJ35:BBL35"/>
    <mergeCell ref="BBN35:BBP35"/>
    <mergeCell ref="BBR35:BBS35"/>
    <mergeCell ref="BBT35:BBV35"/>
    <mergeCell ref="BBW35:BBZ35"/>
    <mergeCell ref="BCC35:BCD35"/>
    <mergeCell ref="BCE35:BCF35"/>
    <mergeCell ref="BCG35:BCI35"/>
    <mergeCell ref="BCJ35:BCL35"/>
    <mergeCell ref="BCM35:BCO35"/>
    <mergeCell ref="BCP35:BCR35"/>
    <mergeCell ref="BCS35:BCU35"/>
    <mergeCell ref="BCV35:BCX35"/>
    <mergeCell ref="BCY35:BDA35"/>
    <mergeCell ref="BDB35:BDD35"/>
    <mergeCell ref="BDE35:BDG35"/>
    <mergeCell ref="BDI35:BDK35"/>
    <mergeCell ref="BDM35:BDO35"/>
    <mergeCell ref="BDQ35:BDS35"/>
    <mergeCell ref="BDU35:BDV35"/>
    <mergeCell ref="BDW35:BDY35"/>
    <mergeCell ref="BDZ35:BEC35"/>
    <mergeCell ref="BEF35:BEG35"/>
    <mergeCell ref="BEH35:BEI35"/>
    <mergeCell ref="BEJ35:BEL35"/>
    <mergeCell ref="BEM35:BEO35"/>
    <mergeCell ref="BEP35:BER35"/>
    <mergeCell ref="BES35:BEU35"/>
    <mergeCell ref="BEV35:BEX35"/>
    <mergeCell ref="BEY35:BFA35"/>
    <mergeCell ref="BFB35:BFD35"/>
    <mergeCell ref="BFE35:BFG35"/>
    <mergeCell ref="BFH35:BFJ35"/>
    <mergeCell ref="BFL35:BFN35"/>
    <mergeCell ref="BFP35:BFR35"/>
    <mergeCell ref="BFT35:BFV35"/>
    <mergeCell ref="BFX35:BFY35"/>
    <mergeCell ref="BFZ35:BGB35"/>
    <mergeCell ref="BGC35:BGF35"/>
    <mergeCell ref="BGI35:BGJ35"/>
    <mergeCell ref="BGK35:BGL35"/>
    <mergeCell ref="BGM35:BGO35"/>
    <mergeCell ref="BGP35:BGR35"/>
    <mergeCell ref="BGS35:BGU35"/>
    <mergeCell ref="BGV35:BGX35"/>
    <mergeCell ref="BGY35:BHA35"/>
    <mergeCell ref="BHB35:BHD35"/>
    <mergeCell ref="BHE35:BHG35"/>
    <mergeCell ref="BHH35:BHJ35"/>
    <mergeCell ref="BHK35:BHM35"/>
    <mergeCell ref="BHO35:BHQ35"/>
    <mergeCell ref="BHS35:BHU35"/>
    <mergeCell ref="BHW35:BHY35"/>
    <mergeCell ref="BIA35:BIB35"/>
    <mergeCell ref="BIC35:BIE35"/>
    <mergeCell ref="BIF35:BII35"/>
    <mergeCell ref="BIL35:BIM35"/>
    <mergeCell ref="BIN35:BIO35"/>
    <mergeCell ref="BIP35:BIR35"/>
    <mergeCell ref="BIS35:BIU35"/>
    <mergeCell ref="BIV35:BIX35"/>
    <mergeCell ref="BIY35:BJA35"/>
    <mergeCell ref="BJB35:BJD35"/>
    <mergeCell ref="BJE35:BJG35"/>
    <mergeCell ref="BJH35:BJJ35"/>
    <mergeCell ref="BJK35:BJM35"/>
    <mergeCell ref="BJN35:BJP35"/>
    <mergeCell ref="BJR35:BJT35"/>
    <mergeCell ref="BJV35:BJX35"/>
    <mergeCell ref="BJZ35:BKB35"/>
    <mergeCell ref="BKD35:BKE35"/>
    <mergeCell ref="BKF35:BKH35"/>
    <mergeCell ref="BKI35:BKL35"/>
    <mergeCell ref="BKO35:BKP35"/>
    <mergeCell ref="BKQ35:BKR35"/>
    <mergeCell ref="BKS35:BKU35"/>
    <mergeCell ref="BKV35:BKX35"/>
    <mergeCell ref="BKY35:BLA35"/>
    <mergeCell ref="BLB35:BLD35"/>
    <mergeCell ref="BLE35:BLG35"/>
    <mergeCell ref="BLH35:BLJ35"/>
    <mergeCell ref="BLK35:BLM35"/>
    <mergeCell ref="BLN35:BLP35"/>
    <mergeCell ref="BLQ35:BLS35"/>
    <mergeCell ref="BLU35:BLW35"/>
    <mergeCell ref="BLY35:BMA35"/>
    <mergeCell ref="BMC35:BME35"/>
    <mergeCell ref="BMG35:BMH35"/>
    <mergeCell ref="BMI35:BMK35"/>
    <mergeCell ref="BML35:BMO35"/>
    <mergeCell ref="BMR35:BMS35"/>
    <mergeCell ref="BMT35:BMU35"/>
    <mergeCell ref="BMV35:BMX35"/>
    <mergeCell ref="BMY35:BNA35"/>
    <mergeCell ref="BNB35:BND35"/>
    <mergeCell ref="BNE35:BNG35"/>
    <mergeCell ref="BNH35:BNJ35"/>
    <mergeCell ref="BNK35:BNM35"/>
    <mergeCell ref="BNN35:BNP35"/>
    <mergeCell ref="BNQ35:BNS35"/>
    <mergeCell ref="BNT35:BNV35"/>
    <mergeCell ref="BNX35:BNZ35"/>
    <mergeCell ref="BOB35:BOD35"/>
    <mergeCell ref="BOF35:BOH35"/>
    <mergeCell ref="BOJ35:BOK35"/>
    <mergeCell ref="BOL35:BON35"/>
    <mergeCell ref="BOO35:BOR35"/>
    <mergeCell ref="BOU35:BOV35"/>
    <mergeCell ref="BOW35:BOX35"/>
    <mergeCell ref="BOY35:BPA35"/>
    <mergeCell ref="BPB35:BPD35"/>
    <mergeCell ref="BPE35:BPG35"/>
    <mergeCell ref="BPH35:BPJ35"/>
    <mergeCell ref="BPK35:BPM35"/>
    <mergeCell ref="BPN35:BPP35"/>
    <mergeCell ref="BPQ35:BPS35"/>
    <mergeCell ref="BPT35:BPV35"/>
    <mergeCell ref="BPW35:BPY35"/>
    <mergeCell ref="BQA35:BQC35"/>
    <mergeCell ref="BQE35:BQG35"/>
    <mergeCell ref="BQI35:BQK35"/>
    <mergeCell ref="BQM35:BQN35"/>
    <mergeCell ref="BQO35:BQQ35"/>
    <mergeCell ref="BQR35:BQU35"/>
    <mergeCell ref="BQX35:BQY35"/>
    <mergeCell ref="BQZ35:BRA35"/>
    <mergeCell ref="BRB35:BRD35"/>
    <mergeCell ref="BRE35:BRG35"/>
    <mergeCell ref="BRH35:BRJ35"/>
    <mergeCell ref="BRK35:BRM35"/>
    <mergeCell ref="BRN35:BRP35"/>
    <mergeCell ref="BRQ35:BRS35"/>
    <mergeCell ref="BRT35:BRV35"/>
    <mergeCell ref="BRW35:BRY35"/>
    <mergeCell ref="BRZ35:BSB35"/>
    <mergeCell ref="BSD35:BSF35"/>
    <mergeCell ref="BSH35:BSJ35"/>
    <mergeCell ref="BSL35:BSN35"/>
    <mergeCell ref="BSP35:BSQ35"/>
    <mergeCell ref="BSR35:BST35"/>
    <mergeCell ref="BSU35:BSX35"/>
    <mergeCell ref="BTA35:BTB35"/>
    <mergeCell ref="BTC35:BTD35"/>
    <mergeCell ref="BTE35:BTG35"/>
    <mergeCell ref="BTH35:BTJ35"/>
    <mergeCell ref="BTK35:BTM35"/>
    <mergeCell ref="BTN35:BTP35"/>
    <mergeCell ref="BTQ35:BTS35"/>
    <mergeCell ref="BTT35:BTV35"/>
    <mergeCell ref="BTW35:BTY35"/>
    <mergeCell ref="BTZ35:BUB35"/>
    <mergeCell ref="BUC35:BUE35"/>
    <mergeCell ref="BUG35:BUI35"/>
    <mergeCell ref="BUK35:BUM35"/>
    <mergeCell ref="BUO35:BUQ35"/>
    <mergeCell ref="BUS35:BUT35"/>
    <mergeCell ref="BUU35:BUW35"/>
    <mergeCell ref="BUX35:BVA35"/>
    <mergeCell ref="BVD35:BVE35"/>
    <mergeCell ref="BVF35:BVG35"/>
    <mergeCell ref="BVH35:BVJ35"/>
    <mergeCell ref="BVK35:BVM35"/>
    <mergeCell ref="BVN35:BVP35"/>
    <mergeCell ref="BVQ35:BVS35"/>
    <mergeCell ref="BVT35:BVV35"/>
    <mergeCell ref="BVW35:BVY35"/>
    <mergeCell ref="BVZ35:BWB35"/>
    <mergeCell ref="BWC35:BWE35"/>
    <mergeCell ref="BWF35:BWH35"/>
    <mergeCell ref="BWJ35:BWL35"/>
    <mergeCell ref="BWN35:BWP35"/>
    <mergeCell ref="BWR35:BWT35"/>
    <mergeCell ref="BWV35:BWW35"/>
    <mergeCell ref="BWX35:BWZ35"/>
    <mergeCell ref="BXA35:BXD35"/>
    <mergeCell ref="BXG35:BXH35"/>
    <mergeCell ref="BXI35:BXJ35"/>
    <mergeCell ref="BXK35:BXM35"/>
    <mergeCell ref="BXN35:BXP35"/>
    <mergeCell ref="BXQ35:BXS35"/>
    <mergeCell ref="BXT35:BXV35"/>
    <mergeCell ref="BXW35:BXY35"/>
    <mergeCell ref="BXZ35:BYB35"/>
    <mergeCell ref="BYC35:BYE35"/>
    <mergeCell ref="BYF35:BYH35"/>
    <mergeCell ref="BYI35:BYK35"/>
    <mergeCell ref="BYM35:BYO35"/>
    <mergeCell ref="BYQ35:BYS35"/>
    <mergeCell ref="BYU35:BYW35"/>
    <mergeCell ref="BYY35:BYZ35"/>
    <mergeCell ref="BZA35:BZC35"/>
    <mergeCell ref="BZD35:BZG35"/>
    <mergeCell ref="BZJ35:BZK35"/>
    <mergeCell ref="BZL35:BZM35"/>
    <mergeCell ref="BZN35:BZP35"/>
    <mergeCell ref="BZQ35:BZS35"/>
    <mergeCell ref="BZT35:BZV35"/>
    <mergeCell ref="BZW35:BZY35"/>
    <mergeCell ref="BZZ35:CAB35"/>
    <mergeCell ref="CAC35:CAE35"/>
    <mergeCell ref="CAF35:CAH35"/>
    <mergeCell ref="CAI35:CAK35"/>
    <mergeCell ref="CAL35:CAN35"/>
    <mergeCell ref="CAP35:CAR35"/>
    <mergeCell ref="CAT35:CAV35"/>
    <mergeCell ref="CAX35:CAZ35"/>
    <mergeCell ref="CBB35:CBC35"/>
    <mergeCell ref="CBD35:CBF35"/>
    <mergeCell ref="CBG35:CBJ35"/>
    <mergeCell ref="CBM35:CBN35"/>
    <mergeCell ref="CBO35:CBP35"/>
    <mergeCell ref="CBQ35:CBS35"/>
    <mergeCell ref="CBT35:CBV35"/>
    <mergeCell ref="CBW35:CBY35"/>
    <mergeCell ref="CBZ35:CCB35"/>
    <mergeCell ref="CCC35:CCE35"/>
    <mergeCell ref="CCF35:CCH35"/>
    <mergeCell ref="CCI35:CCK35"/>
    <mergeCell ref="CCL35:CCN35"/>
    <mergeCell ref="CCO35:CCQ35"/>
    <mergeCell ref="CCS35:CCU35"/>
    <mergeCell ref="CCW35:CCY35"/>
    <mergeCell ref="CDA35:CDC35"/>
    <mergeCell ref="CDE35:CDF35"/>
    <mergeCell ref="CDG35:CDI35"/>
    <mergeCell ref="CDJ35:CDM35"/>
    <mergeCell ref="APK36:APL36"/>
    <mergeCell ref="APM36:APN36"/>
    <mergeCell ref="APO36:APQ36"/>
    <mergeCell ref="APR36:APT36"/>
    <mergeCell ref="APU36:APW36"/>
    <mergeCell ref="APX36:APZ36"/>
    <mergeCell ref="AQA36:AQC36"/>
    <mergeCell ref="AQD36:AQF36"/>
    <mergeCell ref="AQG36:AQI36"/>
    <mergeCell ref="AQJ36:AQL36"/>
    <mergeCell ref="AQM36:AQO36"/>
    <mergeCell ref="AQQ36:AQS36"/>
    <mergeCell ref="AQU36:AQW36"/>
    <mergeCell ref="AQY36:ARA36"/>
    <mergeCell ref="ARC36:ARD36"/>
    <mergeCell ref="ARE36:ARG36"/>
    <mergeCell ref="ARH36:ARK36"/>
    <mergeCell ref="ARN36:ARO36"/>
    <mergeCell ref="ARP36:ARQ36"/>
    <mergeCell ref="ARR36:ART36"/>
    <mergeCell ref="ARU36:ARW36"/>
    <mergeCell ref="ARX36:ARZ36"/>
    <mergeCell ref="ASA36:ASC36"/>
    <mergeCell ref="ASD36:ASF36"/>
    <mergeCell ref="ASG36:ASI36"/>
    <mergeCell ref="ASJ36:ASL36"/>
    <mergeCell ref="ASM36:ASO36"/>
    <mergeCell ref="ASP36:ASR36"/>
    <mergeCell ref="AST36:ASV36"/>
    <mergeCell ref="ASX36:ASZ36"/>
    <mergeCell ref="ATB36:ATD36"/>
    <mergeCell ref="ATF36:ATG36"/>
    <mergeCell ref="ATH36:ATJ36"/>
    <mergeCell ref="ATK36:ATN36"/>
    <mergeCell ref="ATQ36:ATR36"/>
    <mergeCell ref="ATS36:ATT36"/>
    <mergeCell ref="ATU36:ATW36"/>
    <mergeCell ref="ATX36:ATZ36"/>
    <mergeCell ref="AUA36:AUC36"/>
    <mergeCell ref="AUD36:AUF36"/>
    <mergeCell ref="AUG36:AUI36"/>
    <mergeCell ref="AUJ36:AUL36"/>
    <mergeCell ref="AUM36:AUO36"/>
    <mergeCell ref="AUP36:AUR36"/>
    <mergeCell ref="AUS36:AUU36"/>
    <mergeCell ref="AUW36:AUY36"/>
    <mergeCell ref="AVA36:AVC36"/>
    <mergeCell ref="AVE36:AVG36"/>
    <mergeCell ref="AVI36:AVJ36"/>
    <mergeCell ref="AVK36:AVM36"/>
    <mergeCell ref="AVN36:AVQ36"/>
    <mergeCell ref="AVT36:AVU36"/>
    <mergeCell ref="AVV36:AVW36"/>
    <mergeCell ref="AVX36:AVZ36"/>
    <mergeCell ref="AWA36:AWC36"/>
    <mergeCell ref="AWD36:AWF36"/>
    <mergeCell ref="AWG36:AWI36"/>
    <mergeCell ref="AWJ36:AWL36"/>
    <mergeCell ref="AWM36:AWO36"/>
    <mergeCell ref="AWP36:AWR36"/>
    <mergeCell ref="AWS36:AWU36"/>
    <mergeCell ref="AWV36:AWX36"/>
    <mergeCell ref="AWZ36:AXB36"/>
    <mergeCell ref="AXD36:AXF36"/>
    <mergeCell ref="AXH36:AXJ36"/>
    <mergeCell ref="AXL36:AXM36"/>
    <mergeCell ref="AXN36:AXP36"/>
    <mergeCell ref="AXQ36:AXT36"/>
    <mergeCell ref="AXW36:AXX36"/>
    <mergeCell ref="AXY36:AXZ36"/>
    <mergeCell ref="AYA36:AYC36"/>
    <mergeCell ref="AYD36:AYF36"/>
    <mergeCell ref="AYG36:AYI36"/>
    <mergeCell ref="AYJ36:AYL36"/>
    <mergeCell ref="AYM36:AYO36"/>
    <mergeCell ref="AYP36:AYR36"/>
    <mergeCell ref="AYS36:AYU36"/>
    <mergeCell ref="AYV36:AYX36"/>
    <mergeCell ref="AYY36:AZA36"/>
    <mergeCell ref="AZC36:AZE36"/>
    <mergeCell ref="AZG36:AZI36"/>
    <mergeCell ref="AZK36:AZM36"/>
    <mergeCell ref="AZO36:AZP36"/>
    <mergeCell ref="AZQ36:AZS36"/>
    <mergeCell ref="AZT36:AZW36"/>
    <mergeCell ref="AZZ36:BAA36"/>
    <mergeCell ref="BAB36:BAC36"/>
    <mergeCell ref="BAD36:BAF36"/>
    <mergeCell ref="BAG36:BAI36"/>
    <mergeCell ref="BAJ36:BAL36"/>
    <mergeCell ref="BAM36:BAO36"/>
    <mergeCell ref="BAP36:BAR36"/>
    <mergeCell ref="BAS36:BAU36"/>
    <mergeCell ref="BAV36:BAX36"/>
    <mergeCell ref="BAY36:BBA36"/>
    <mergeCell ref="BBB36:BBD36"/>
    <mergeCell ref="BBF36:BBH36"/>
    <mergeCell ref="BBJ36:BBL36"/>
    <mergeCell ref="BBN36:BBP36"/>
    <mergeCell ref="BBR36:BBS36"/>
    <mergeCell ref="BBT36:BBV36"/>
    <mergeCell ref="BBW36:BBZ36"/>
    <mergeCell ref="BCC36:BCD36"/>
    <mergeCell ref="BCE36:BCF36"/>
    <mergeCell ref="BCG36:BCI36"/>
    <mergeCell ref="BCJ36:BCL36"/>
    <mergeCell ref="BCM36:BCO36"/>
    <mergeCell ref="BCP36:BCR36"/>
    <mergeCell ref="BCS36:BCU36"/>
    <mergeCell ref="BCV36:BCX36"/>
    <mergeCell ref="BCY36:BDA36"/>
    <mergeCell ref="BDB36:BDD36"/>
    <mergeCell ref="BDE36:BDG36"/>
    <mergeCell ref="BDI36:BDK36"/>
    <mergeCell ref="BDM36:BDO36"/>
    <mergeCell ref="BDQ36:BDS36"/>
    <mergeCell ref="BDU36:BDV36"/>
    <mergeCell ref="BDW36:BDY36"/>
    <mergeCell ref="BDZ36:BEC36"/>
    <mergeCell ref="BEF36:BEG36"/>
    <mergeCell ref="BEH36:BEI36"/>
    <mergeCell ref="BEJ36:BEL36"/>
    <mergeCell ref="BEM36:BEO36"/>
    <mergeCell ref="BEP36:BER36"/>
    <mergeCell ref="BES36:BEU36"/>
    <mergeCell ref="BEV36:BEX36"/>
    <mergeCell ref="BEY36:BFA36"/>
    <mergeCell ref="BFB36:BFD36"/>
    <mergeCell ref="BFE36:BFG36"/>
    <mergeCell ref="BFH36:BFJ36"/>
    <mergeCell ref="BFL36:BFN36"/>
    <mergeCell ref="BFP36:BFR36"/>
    <mergeCell ref="BFT36:BFV36"/>
    <mergeCell ref="BFX36:BFY36"/>
    <mergeCell ref="BFZ36:BGB36"/>
    <mergeCell ref="BGC36:BGF36"/>
    <mergeCell ref="BGI36:BGJ36"/>
    <mergeCell ref="BGK36:BGL36"/>
    <mergeCell ref="BGM36:BGO36"/>
    <mergeCell ref="BGP36:BGR36"/>
    <mergeCell ref="BGS36:BGU36"/>
    <mergeCell ref="BGV36:BGX36"/>
    <mergeCell ref="BGY36:BHA36"/>
    <mergeCell ref="BHB36:BHD36"/>
    <mergeCell ref="BHE36:BHG36"/>
    <mergeCell ref="BHH36:BHJ36"/>
    <mergeCell ref="BHK36:BHM36"/>
    <mergeCell ref="BHO36:BHQ36"/>
    <mergeCell ref="BHS36:BHU36"/>
    <mergeCell ref="BHW36:BHY36"/>
    <mergeCell ref="BIA36:BIB36"/>
    <mergeCell ref="BIC36:BIE36"/>
    <mergeCell ref="BIF36:BII36"/>
    <mergeCell ref="BIL36:BIM36"/>
    <mergeCell ref="BIN36:BIO36"/>
    <mergeCell ref="BIP36:BIR36"/>
    <mergeCell ref="BIS36:BIU36"/>
    <mergeCell ref="BIV36:BIX36"/>
    <mergeCell ref="BIY36:BJA36"/>
    <mergeCell ref="BJB36:BJD36"/>
    <mergeCell ref="BJE36:BJG36"/>
    <mergeCell ref="BJH36:BJJ36"/>
    <mergeCell ref="BJK36:BJM36"/>
    <mergeCell ref="BJN36:BJP36"/>
    <mergeCell ref="BJR36:BJT36"/>
    <mergeCell ref="BJV36:BJX36"/>
    <mergeCell ref="BJZ36:BKB36"/>
    <mergeCell ref="BKD36:BKE36"/>
    <mergeCell ref="BKF36:BKH36"/>
    <mergeCell ref="BKI36:BKL36"/>
    <mergeCell ref="BKO36:BKP36"/>
    <mergeCell ref="BKQ36:BKR36"/>
    <mergeCell ref="BKS36:BKU36"/>
    <mergeCell ref="BKV36:BKX36"/>
    <mergeCell ref="BKY36:BLA36"/>
    <mergeCell ref="BLB36:BLD36"/>
    <mergeCell ref="BLE36:BLG36"/>
    <mergeCell ref="BLH36:BLJ36"/>
    <mergeCell ref="BLK36:BLM36"/>
    <mergeCell ref="BLN36:BLP36"/>
    <mergeCell ref="BLQ36:BLS36"/>
    <mergeCell ref="BLU36:BLW36"/>
    <mergeCell ref="BLY36:BMA36"/>
    <mergeCell ref="BMC36:BME36"/>
    <mergeCell ref="BMG36:BMH36"/>
    <mergeCell ref="BMI36:BMK36"/>
    <mergeCell ref="BML36:BMO36"/>
    <mergeCell ref="BMR36:BMS36"/>
    <mergeCell ref="BMT36:BMU36"/>
    <mergeCell ref="BMV36:BMX36"/>
    <mergeCell ref="BMY36:BNA36"/>
    <mergeCell ref="BNB36:BND36"/>
    <mergeCell ref="BNE36:BNG36"/>
    <mergeCell ref="BNH36:BNJ36"/>
    <mergeCell ref="BNK36:BNM36"/>
    <mergeCell ref="BNN36:BNP36"/>
    <mergeCell ref="BNQ36:BNS36"/>
    <mergeCell ref="BNT36:BNV36"/>
    <mergeCell ref="BNX36:BNZ36"/>
    <mergeCell ref="BOB36:BOD36"/>
    <mergeCell ref="BOF36:BOH36"/>
    <mergeCell ref="BOJ36:BOK36"/>
    <mergeCell ref="BOL36:BON36"/>
    <mergeCell ref="BOO36:BOR36"/>
    <mergeCell ref="BOU36:BOV36"/>
    <mergeCell ref="BOW36:BOX36"/>
    <mergeCell ref="BOY36:BPA36"/>
    <mergeCell ref="BPB36:BPD36"/>
    <mergeCell ref="BPE36:BPG36"/>
    <mergeCell ref="BPH36:BPJ36"/>
    <mergeCell ref="BPK36:BPM36"/>
    <mergeCell ref="BPN36:BPP36"/>
    <mergeCell ref="BPQ36:BPS36"/>
    <mergeCell ref="BPT36:BPV36"/>
    <mergeCell ref="BPW36:BPY36"/>
    <mergeCell ref="BQA36:BQC36"/>
    <mergeCell ref="BQE36:BQG36"/>
    <mergeCell ref="BQI36:BQK36"/>
    <mergeCell ref="BQM36:BQN36"/>
    <mergeCell ref="BQO36:BQQ36"/>
    <mergeCell ref="BQR36:BQU36"/>
    <mergeCell ref="BQX36:BQY36"/>
    <mergeCell ref="BQZ36:BRA36"/>
    <mergeCell ref="BRB36:BRD36"/>
    <mergeCell ref="BRE36:BRG36"/>
    <mergeCell ref="BRH36:BRJ36"/>
    <mergeCell ref="BRK36:BRM36"/>
    <mergeCell ref="BRN36:BRP36"/>
    <mergeCell ref="BRQ36:BRS36"/>
    <mergeCell ref="BRT36:BRV36"/>
    <mergeCell ref="BRW36:BRY36"/>
    <mergeCell ref="BRZ36:BSB36"/>
    <mergeCell ref="BSD36:BSF36"/>
    <mergeCell ref="BSH36:BSJ36"/>
    <mergeCell ref="BSL36:BSN36"/>
    <mergeCell ref="BSP36:BSQ36"/>
    <mergeCell ref="BSR36:BST36"/>
    <mergeCell ref="BSU36:BSX36"/>
    <mergeCell ref="BTA36:BTB36"/>
    <mergeCell ref="BTC36:BTD36"/>
    <mergeCell ref="BTE36:BTG36"/>
    <mergeCell ref="BTH36:BTJ36"/>
    <mergeCell ref="BTK36:BTM36"/>
    <mergeCell ref="BTN36:BTP36"/>
    <mergeCell ref="BTQ36:BTS36"/>
    <mergeCell ref="BTT36:BTV36"/>
    <mergeCell ref="BTW36:BTY36"/>
    <mergeCell ref="BTZ36:BUB36"/>
    <mergeCell ref="BUC36:BUE36"/>
    <mergeCell ref="BUG36:BUI36"/>
    <mergeCell ref="BUK36:BUM36"/>
    <mergeCell ref="BUO36:BUQ36"/>
    <mergeCell ref="BUS36:BUT36"/>
    <mergeCell ref="BUU36:BUW36"/>
    <mergeCell ref="BUX36:BVA36"/>
    <mergeCell ref="BVD36:BVE36"/>
    <mergeCell ref="BVF36:BVG36"/>
    <mergeCell ref="BVH36:BVJ36"/>
    <mergeCell ref="BVK36:BVM36"/>
    <mergeCell ref="BVN36:BVP36"/>
    <mergeCell ref="BVQ36:BVS36"/>
    <mergeCell ref="BVT36:BVV36"/>
    <mergeCell ref="BVW36:BVY36"/>
    <mergeCell ref="BVZ36:BWB36"/>
    <mergeCell ref="BWC36:BWE36"/>
    <mergeCell ref="BWF36:BWH36"/>
    <mergeCell ref="BWJ36:BWL36"/>
    <mergeCell ref="BWN36:BWP36"/>
    <mergeCell ref="BWR36:BWT36"/>
    <mergeCell ref="BWV36:BWW36"/>
    <mergeCell ref="BWX36:BWZ36"/>
    <mergeCell ref="BXA36:BXD36"/>
    <mergeCell ref="BXG36:BXH36"/>
    <mergeCell ref="BXI36:BXJ36"/>
    <mergeCell ref="BXK36:BXM36"/>
    <mergeCell ref="BXN36:BXP36"/>
    <mergeCell ref="BXQ36:BXS36"/>
    <mergeCell ref="BXT36:BXV36"/>
    <mergeCell ref="BXW36:BXY36"/>
    <mergeCell ref="BXZ36:BYB36"/>
    <mergeCell ref="BYC36:BYE36"/>
    <mergeCell ref="BYF36:BYH36"/>
    <mergeCell ref="BYI36:BYK36"/>
    <mergeCell ref="BYM36:BYO36"/>
    <mergeCell ref="BYQ36:BYS36"/>
    <mergeCell ref="BYU36:BYW36"/>
    <mergeCell ref="BYY36:BYZ36"/>
    <mergeCell ref="BZA36:BZC36"/>
    <mergeCell ref="BZD36:BZG36"/>
    <mergeCell ref="BZJ36:BZK36"/>
    <mergeCell ref="BZL36:BZM36"/>
    <mergeCell ref="BZN36:BZP36"/>
    <mergeCell ref="BZQ36:BZS36"/>
    <mergeCell ref="BZT36:BZV36"/>
    <mergeCell ref="BZW36:BZY36"/>
    <mergeCell ref="BZZ36:CAB36"/>
    <mergeCell ref="CAC36:CAE36"/>
    <mergeCell ref="CAF36:CAH36"/>
    <mergeCell ref="CAI36:CAK36"/>
    <mergeCell ref="CAL36:CAN36"/>
    <mergeCell ref="CAP36:CAR36"/>
    <mergeCell ref="CAT36:CAV36"/>
    <mergeCell ref="CAX36:CAZ36"/>
    <mergeCell ref="CBB36:CBC36"/>
    <mergeCell ref="CBD36:CBF36"/>
    <mergeCell ref="CBG36:CBJ36"/>
    <mergeCell ref="CBM36:CBN36"/>
    <mergeCell ref="CBO36:CBP36"/>
    <mergeCell ref="CBQ36:CBS36"/>
    <mergeCell ref="CBT36:CBV36"/>
    <mergeCell ref="CBW36:CBY36"/>
    <mergeCell ref="CBZ36:CCB36"/>
    <mergeCell ref="CCC36:CCE36"/>
    <mergeCell ref="CCF36:CCH36"/>
    <mergeCell ref="CCI36:CCK36"/>
    <mergeCell ref="CCL36:CCN36"/>
    <mergeCell ref="CCO36:CCQ36"/>
    <mergeCell ref="CCS36:CCU36"/>
    <mergeCell ref="CCW36:CCY36"/>
    <mergeCell ref="CDA36:CDC36"/>
    <mergeCell ref="CDE36:CDF36"/>
    <mergeCell ref="CDG36:CDI36"/>
    <mergeCell ref="CDJ36:CDM36"/>
    <mergeCell ref="APK37:APL37"/>
    <mergeCell ref="APM37:APN37"/>
    <mergeCell ref="APO37:APQ37"/>
    <mergeCell ref="APR37:APT37"/>
    <mergeCell ref="APU37:APW37"/>
    <mergeCell ref="APX37:APZ37"/>
    <mergeCell ref="AQA37:AQC37"/>
    <mergeCell ref="AQD37:AQF37"/>
    <mergeCell ref="AQG37:AQI37"/>
    <mergeCell ref="AQJ37:AQL37"/>
    <mergeCell ref="AQM37:AQO37"/>
    <mergeCell ref="AQQ37:AQS37"/>
    <mergeCell ref="AQU37:AQW37"/>
    <mergeCell ref="AQY37:ARA37"/>
    <mergeCell ref="ARC37:ARD37"/>
    <mergeCell ref="ARE37:ARG37"/>
    <mergeCell ref="ARH37:ARK37"/>
    <mergeCell ref="ARN37:ARO37"/>
    <mergeCell ref="ARP37:ARQ37"/>
    <mergeCell ref="ARR37:ART37"/>
    <mergeCell ref="ARU37:ARW37"/>
    <mergeCell ref="ARX37:ARZ37"/>
    <mergeCell ref="ASA37:ASC37"/>
    <mergeCell ref="ASD37:ASF37"/>
    <mergeCell ref="ASG37:ASI37"/>
    <mergeCell ref="ASJ37:ASL37"/>
    <mergeCell ref="ASM37:ASO37"/>
    <mergeCell ref="ASP37:ASR37"/>
    <mergeCell ref="AST37:ASV37"/>
    <mergeCell ref="ASX37:ASZ37"/>
    <mergeCell ref="ATB37:ATD37"/>
    <mergeCell ref="ATF37:ATG37"/>
    <mergeCell ref="ATH37:ATJ37"/>
    <mergeCell ref="ATK37:ATN37"/>
    <mergeCell ref="ATQ37:ATR37"/>
    <mergeCell ref="ATS37:ATT37"/>
    <mergeCell ref="ATU37:ATW37"/>
    <mergeCell ref="ATX37:ATZ37"/>
    <mergeCell ref="AUA37:AUC37"/>
    <mergeCell ref="AUD37:AUF37"/>
    <mergeCell ref="AUG37:AUI37"/>
    <mergeCell ref="AUJ37:AUL37"/>
    <mergeCell ref="AUM37:AUO37"/>
    <mergeCell ref="AUP37:AUR37"/>
    <mergeCell ref="AUS37:AUU37"/>
    <mergeCell ref="AUW37:AUY37"/>
    <mergeCell ref="AVA37:AVC37"/>
    <mergeCell ref="AVE37:AVG37"/>
    <mergeCell ref="AVI37:AVJ37"/>
    <mergeCell ref="AVK37:AVM37"/>
    <mergeCell ref="AVN37:AVQ37"/>
    <mergeCell ref="AVT37:AVU37"/>
    <mergeCell ref="AVV37:AVW37"/>
    <mergeCell ref="AVX37:AVZ37"/>
    <mergeCell ref="AWA37:AWC37"/>
    <mergeCell ref="AWD37:AWF37"/>
    <mergeCell ref="AWG37:AWI37"/>
    <mergeCell ref="AWJ37:AWL37"/>
    <mergeCell ref="AWM37:AWO37"/>
    <mergeCell ref="AWP37:AWR37"/>
    <mergeCell ref="AWS37:AWU37"/>
    <mergeCell ref="AWV37:AWX37"/>
    <mergeCell ref="AWZ37:AXB37"/>
    <mergeCell ref="AXD37:AXF37"/>
    <mergeCell ref="AXH37:AXJ37"/>
    <mergeCell ref="AXL37:AXM37"/>
    <mergeCell ref="AXN37:AXP37"/>
    <mergeCell ref="AXQ37:AXT37"/>
    <mergeCell ref="AXW37:AXX37"/>
    <mergeCell ref="AXY37:AXZ37"/>
    <mergeCell ref="AYA37:AYC37"/>
    <mergeCell ref="AYD37:AYF37"/>
    <mergeCell ref="AYG37:AYI37"/>
    <mergeCell ref="AYJ37:AYL37"/>
    <mergeCell ref="AYM37:AYO37"/>
    <mergeCell ref="AYP37:AYR37"/>
    <mergeCell ref="AYS37:AYU37"/>
    <mergeCell ref="AYV37:AYX37"/>
    <mergeCell ref="AYY37:AZA37"/>
    <mergeCell ref="AZC37:AZE37"/>
    <mergeCell ref="AZG37:AZI37"/>
    <mergeCell ref="AZK37:AZM37"/>
    <mergeCell ref="AZO37:AZP37"/>
    <mergeCell ref="AZQ37:AZS37"/>
    <mergeCell ref="AZT37:AZW37"/>
    <mergeCell ref="AZZ37:BAA37"/>
    <mergeCell ref="BAB37:BAC37"/>
    <mergeCell ref="BAD37:BAF37"/>
    <mergeCell ref="BAG37:BAI37"/>
    <mergeCell ref="BAJ37:BAL37"/>
    <mergeCell ref="BAM37:BAO37"/>
    <mergeCell ref="BAP37:BAR37"/>
    <mergeCell ref="BAS37:BAU37"/>
    <mergeCell ref="BAV37:BAX37"/>
    <mergeCell ref="BAY37:BBA37"/>
    <mergeCell ref="BBB37:BBD37"/>
    <mergeCell ref="BBF37:BBH37"/>
    <mergeCell ref="BBJ37:BBL37"/>
    <mergeCell ref="BBN37:BBP37"/>
    <mergeCell ref="BBR37:BBS37"/>
    <mergeCell ref="BBT37:BBV37"/>
    <mergeCell ref="BBW37:BBZ37"/>
    <mergeCell ref="BCC37:BCD37"/>
    <mergeCell ref="BCE37:BCF37"/>
    <mergeCell ref="BCG37:BCI37"/>
    <mergeCell ref="BCJ37:BCL37"/>
    <mergeCell ref="BCM37:BCO37"/>
    <mergeCell ref="BCP37:BCR37"/>
    <mergeCell ref="BCS37:BCU37"/>
    <mergeCell ref="BCV37:BCX37"/>
    <mergeCell ref="BCY37:BDA37"/>
    <mergeCell ref="BDB37:BDD37"/>
    <mergeCell ref="BDE37:BDG37"/>
    <mergeCell ref="BDI37:BDK37"/>
    <mergeCell ref="BDM37:BDO37"/>
    <mergeCell ref="BDQ37:BDS37"/>
    <mergeCell ref="BDU37:BDV37"/>
    <mergeCell ref="BDW37:BDY37"/>
    <mergeCell ref="BDZ37:BEC37"/>
    <mergeCell ref="BEF37:BEG37"/>
    <mergeCell ref="BEH37:BEI37"/>
    <mergeCell ref="BEJ37:BEL37"/>
    <mergeCell ref="BEM37:BEO37"/>
    <mergeCell ref="BEP37:BER37"/>
    <mergeCell ref="BES37:BEU37"/>
    <mergeCell ref="BEV37:BEX37"/>
    <mergeCell ref="BEY37:BFA37"/>
    <mergeCell ref="BFB37:BFD37"/>
    <mergeCell ref="BFE37:BFG37"/>
    <mergeCell ref="BFH37:BFJ37"/>
    <mergeCell ref="BFL37:BFN37"/>
    <mergeCell ref="BFP37:BFR37"/>
    <mergeCell ref="BFT37:BFV37"/>
    <mergeCell ref="BFX37:BFY37"/>
    <mergeCell ref="BFZ37:BGB37"/>
    <mergeCell ref="BGC37:BGF37"/>
    <mergeCell ref="BGI37:BGJ37"/>
    <mergeCell ref="BGK37:BGL37"/>
    <mergeCell ref="BGM37:BGO37"/>
    <mergeCell ref="BGP37:BGR37"/>
    <mergeCell ref="BGS37:BGU37"/>
    <mergeCell ref="BGV37:BGX37"/>
    <mergeCell ref="BGY37:BHA37"/>
    <mergeCell ref="BHB37:BHD37"/>
    <mergeCell ref="BHE37:BHG37"/>
    <mergeCell ref="BHH37:BHJ37"/>
    <mergeCell ref="BHK37:BHM37"/>
    <mergeCell ref="BHO37:BHQ37"/>
    <mergeCell ref="BHS37:BHU37"/>
    <mergeCell ref="BHW37:BHY37"/>
    <mergeCell ref="BIA37:BIB37"/>
    <mergeCell ref="BIC37:BIE37"/>
    <mergeCell ref="BIF37:BII37"/>
    <mergeCell ref="BIL37:BIM37"/>
    <mergeCell ref="BIN37:BIO37"/>
    <mergeCell ref="BIP37:BIR37"/>
    <mergeCell ref="BIS37:BIU37"/>
    <mergeCell ref="BIV37:BIX37"/>
    <mergeCell ref="BIY37:BJA37"/>
    <mergeCell ref="BJB37:BJD37"/>
    <mergeCell ref="BJE37:BJG37"/>
    <mergeCell ref="BJH37:BJJ37"/>
    <mergeCell ref="BJK37:BJM37"/>
    <mergeCell ref="BJN37:BJP37"/>
    <mergeCell ref="BJR37:BJT37"/>
    <mergeCell ref="BJV37:BJX37"/>
    <mergeCell ref="BJZ37:BKB37"/>
    <mergeCell ref="BKD37:BKE37"/>
    <mergeCell ref="BKF37:BKH37"/>
    <mergeCell ref="BKI37:BKL37"/>
    <mergeCell ref="BKO37:BKP37"/>
    <mergeCell ref="BKQ37:BKR37"/>
    <mergeCell ref="BKS37:BKU37"/>
    <mergeCell ref="BKV37:BKX37"/>
    <mergeCell ref="BKY37:BLA37"/>
    <mergeCell ref="BLB37:BLD37"/>
    <mergeCell ref="BLE37:BLG37"/>
    <mergeCell ref="BLH37:BLJ37"/>
    <mergeCell ref="BLK37:BLM37"/>
    <mergeCell ref="BLN37:BLP37"/>
    <mergeCell ref="BLQ37:BLS37"/>
    <mergeCell ref="BLU37:BLW37"/>
    <mergeCell ref="BLY37:BMA37"/>
    <mergeCell ref="BMC37:BME37"/>
    <mergeCell ref="BMG37:BMH37"/>
    <mergeCell ref="BMI37:BMK37"/>
    <mergeCell ref="BML37:BMO37"/>
    <mergeCell ref="BMR37:BMS37"/>
    <mergeCell ref="BMT37:BMU37"/>
    <mergeCell ref="BMV37:BMX37"/>
    <mergeCell ref="BMY37:BNA37"/>
    <mergeCell ref="BNB37:BND37"/>
    <mergeCell ref="BNE37:BNG37"/>
    <mergeCell ref="BNH37:BNJ37"/>
    <mergeCell ref="BNK37:BNM37"/>
    <mergeCell ref="BNN37:BNP37"/>
    <mergeCell ref="BNQ37:BNS37"/>
    <mergeCell ref="BNT37:BNV37"/>
    <mergeCell ref="BNX37:BNZ37"/>
    <mergeCell ref="BOB37:BOD37"/>
    <mergeCell ref="BOF37:BOH37"/>
    <mergeCell ref="BOJ37:BOK37"/>
    <mergeCell ref="BOL37:BON37"/>
    <mergeCell ref="BOO37:BOR37"/>
    <mergeCell ref="BOU37:BOV37"/>
    <mergeCell ref="BOW37:BOX37"/>
    <mergeCell ref="BOY37:BPA37"/>
    <mergeCell ref="BPB37:BPD37"/>
    <mergeCell ref="BPE37:BPG37"/>
    <mergeCell ref="BPH37:BPJ37"/>
    <mergeCell ref="BPK37:BPM37"/>
    <mergeCell ref="BPN37:BPP37"/>
    <mergeCell ref="BPQ37:BPS37"/>
    <mergeCell ref="BPT37:BPV37"/>
    <mergeCell ref="BPW37:BPY37"/>
    <mergeCell ref="BQA37:BQC37"/>
    <mergeCell ref="BQE37:BQG37"/>
    <mergeCell ref="BQI37:BQK37"/>
    <mergeCell ref="BQM37:BQN37"/>
    <mergeCell ref="BQO37:BQQ37"/>
    <mergeCell ref="BQR37:BQU37"/>
    <mergeCell ref="BQX37:BQY37"/>
    <mergeCell ref="BQZ37:BRA37"/>
    <mergeCell ref="BRB37:BRD37"/>
    <mergeCell ref="BRE37:BRG37"/>
    <mergeCell ref="BRH37:BRJ37"/>
    <mergeCell ref="BRK37:BRM37"/>
    <mergeCell ref="BRN37:BRP37"/>
    <mergeCell ref="BRQ37:BRS37"/>
    <mergeCell ref="BRT37:BRV37"/>
    <mergeCell ref="BRW37:BRY37"/>
    <mergeCell ref="BRZ37:BSB37"/>
    <mergeCell ref="BSD37:BSF37"/>
    <mergeCell ref="BSH37:BSJ37"/>
    <mergeCell ref="BSL37:BSN37"/>
    <mergeCell ref="BSP37:BSQ37"/>
    <mergeCell ref="BSR37:BST37"/>
    <mergeCell ref="BSU37:BSX37"/>
    <mergeCell ref="BTA37:BTB37"/>
    <mergeCell ref="BTC37:BTD37"/>
    <mergeCell ref="BTE37:BTG37"/>
    <mergeCell ref="BTH37:BTJ37"/>
    <mergeCell ref="BTK37:BTM37"/>
    <mergeCell ref="BTN37:BTP37"/>
    <mergeCell ref="BTQ37:BTS37"/>
    <mergeCell ref="BTT37:BTV37"/>
    <mergeCell ref="BTW37:BTY37"/>
    <mergeCell ref="BTZ37:BUB37"/>
    <mergeCell ref="BUC37:BUE37"/>
    <mergeCell ref="BUG37:BUI37"/>
    <mergeCell ref="BUK37:BUM37"/>
    <mergeCell ref="BUO37:BUQ37"/>
    <mergeCell ref="BUS37:BUT37"/>
    <mergeCell ref="BUU37:BUW37"/>
    <mergeCell ref="BUX37:BVA37"/>
    <mergeCell ref="BVD37:BVE37"/>
    <mergeCell ref="BVF37:BVG37"/>
    <mergeCell ref="BVH37:BVJ37"/>
    <mergeCell ref="BVK37:BVM37"/>
    <mergeCell ref="BVN37:BVP37"/>
    <mergeCell ref="BVQ37:BVS37"/>
    <mergeCell ref="BVT37:BVV37"/>
    <mergeCell ref="BVW37:BVY37"/>
    <mergeCell ref="BVZ37:BWB37"/>
    <mergeCell ref="BWC37:BWE37"/>
    <mergeCell ref="BWF37:BWH37"/>
    <mergeCell ref="BWJ37:BWL37"/>
    <mergeCell ref="BWN37:BWP37"/>
    <mergeCell ref="BWR37:BWT37"/>
    <mergeCell ref="BWV37:BWW37"/>
    <mergeCell ref="BWX37:BWZ37"/>
    <mergeCell ref="BXA37:BXD37"/>
    <mergeCell ref="BXG37:BXH37"/>
    <mergeCell ref="BXI37:BXJ37"/>
    <mergeCell ref="BXK37:BXM37"/>
    <mergeCell ref="BXN37:BXP37"/>
    <mergeCell ref="BXQ37:BXS37"/>
    <mergeCell ref="BXT37:BXV37"/>
    <mergeCell ref="BXW37:BXY37"/>
    <mergeCell ref="BXZ37:BYB37"/>
    <mergeCell ref="BYC37:BYE37"/>
    <mergeCell ref="BYF37:BYH37"/>
    <mergeCell ref="BYI37:BYK37"/>
    <mergeCell ref="BYM37:BYO37"/>
    <mergeCell ref="BYQ37:BYS37"/>
    <mergeCell ref="BYU37:BYW37"/>
    <mergeCell ref="BYY37:BYZ37"/>
    <mergeCell ref="BZA37:BZC37"/>
    <mergeCell ref="BZD37:BZG37"/>
    <mergeCell ref="BZJ37:BZK37"/>
    <mergeCell ref="BZL37:BZM37"/>
    <mergeCell ref="BZN37:BZP37"/>
    <mergeCell ref="BZQ37:BZS37"/>
    <mergeCell ref="BZT37:BZV37"/>
    <mergeCell ref="BZW37:BZY37"/>
    <mergeCell ref="BZZ37:CAB37"/>
    <mergeCell ref="CAC37:CAE37"/>
    <mergeCell ref="CAF37:CAH37"/>
    <mergeCell ref="CAI37:CAK37"/>
    <mergeCell ref="CAL37:CAN37"/>
    <mergeCell ref="CAP37:CAR37"/>
    <mergeCell ref="CAT37:CAV37"/>
    <mergeCell ref="CAX37:CAZ37"/>
    <mergeCell ref="CBB37:CBC37"/>
    <mergeCell ref="CBD37:CBF37"/>
    <mergeCell ref="CBG37:CBJ37"/>
    <mergeCell ref="CBM37:CBN37"/>
    <mergeCell ref="CBO37:CBP37"/>
    <mergeCell ref="CBQ37:CBS37"/>
    <mergeCell ref="CBT37:CBV37"/>
    <mergeCell ref="CBW37:CBY37"/>
    <mergeCell ref="CBZ37:CCB37"/>
    <mergeCell ref="CCC37:CCE37"/>
    <mergeCell ref="CCF37:CCH37"/>
    <mergeCell ref="CCI37:CCK37"/>
    <mergeCell ref="CCL37:CCN37"/>
    <mergeCell ref="CCO37:CCQ37"/>
    <mergeCell ref="CCS37:CCU37"/>
    <mergeCell ref="CCW37:CCY37"/>
    <mergeCell ref="CDA37:CDC37"/>
    <mergeCell ref="CDE37:CDF37"/>
    <mergeCell ref="CDG37:CDI37"/>
    <mergeCell ref="CDJ37:CDM37"/>
    <mergeCell ref="APK38:APL38"/>
    <mergeCell ref="APM38:APN38"/>
    <mergeCell ref="APO38:APQ38"/>
    <mergeCell ref="APR38:APT38"/>
    <mergeCell ref="APU38:APW38"/>
    <mergeCell ref="APX38:APZ38"/>
    <mergeCell ref="AQA38:AQC38"/>
    <mergeCell ref="AQD38:AQF38"/>
    <mergeCell ref="AQG38:AQI38"/>
    <mergeCell ref="AQJ38:AQL38"/>
    <mergeCell ref="AQM38:AQO38"/>
    <mergeCell ref="AQQ38:AQS38"/>
    <mergeCell ref="AQU38:AQW38"/>
    <mergeCell ref="AQY38:ARA38"/>
    <mergeCell ref="ARC38:ARD38"/>
    <mergeCell ref="ARE38:ARG38"/>
    <mergeCell ref="ARH38:ARK38"/>
    <mergeCell ref="ARN38:ARO38"/>
    <mergeCell ref="ARP38:ARQ38"/>
    <mergeCell ref="ARR38:ART38"/>
    <mergeCell ref="ARU38:ARW38"/>
    <mergeCell ref="ARX38:ARZ38"/>
    <mergeCell ref="ASA38:ASC38"/>
    <mergeCell ref="ASD38:ASF38"/>
    <mergeCell ref="ASG38:ASI38"/>
    <mergeCell ref="ASJ38:ASL38"/>
    <mergeCell ref="ASM38:ASO38"/>
    <mergeCell ref="ASP38:ASR38"/>
    <mergeCell ref="AST38:ASV38"/>
    <mergeCell ref="ASX38:ASZ38"/>
    <mergeCell ref="ATB38:ATD38"/>
    <mergeCell ref="ATF38:ATG38"/>
    <mergeCell ref="ATH38:ATJ38"/>
    <mergeCell ref="ATK38:ATN38"/>
    <mergeCell ref="ATQ38:ATR38"/>
    <mergeCell ref="ATS38:ATT38"/>
    <mergeCell ref="ATU38:ATW38"/>
    <mergeCell ref="ATX38:ATZ38"/>
    <mergeCell ref="AUA38:AUC38"/>
    <mergeCell ref="AUD38:AUF38"/>
    <mergeCell ref="AUG38:AUI38"/>
    <mergeCell ref="AUJ38:AUL38"/>
    <mergeCell ref="AUM38:AUO38"/>
    <mergeCell ref="AUP38:AUR38"/>
    <mergeCell ref="AUS38:AUU38"/>
    <mergeCell ref="AUW38:AUY38"/>
    <mergeCell ref="AVA38:AVC38"/>
    <mergeCell ref="AVE38:AVG38"/>
    <mergeCell ref="AVI38:AVJ38"/>
    <mergeCell ref="AVK38:AVM38"/>
    <mergeCell ref="AVN38:AVQ38"/>
    <mergeCell ref="AVT38:AVU38"/>
    <mergeCell ref="AVV38:AVW38"/>
    <mergeCell ref="AVX38:AVZ38"/>
    <mergeCell ref="AWA38:AWC38"/>
    <mergeCell ref="AWD38:AWF38"/>
    <mergeCell ref="AWG38:AWI38"/>
    <mergeCell ref="AWJ38:AWL38"/>
    <mergeCell ref="AWM38:AWO38"/>
    <mergeCell ref="AWP38:AWR38"/>
    <mergeCell ref="AWS38:AWU38"/>
    <mergeCell ref="AWV38:AWX38"/>
    <mergeCell ref="AWZ38:AXB38"/>
    <mergeCell ref="AXD38:AXF38"/>
    <mergeCell ref="AXH38:AXJ38"/>
    <mergeCell ref="AXL38:AXM38"/>
    <mergeCell ref="AXN38:AXP38"/>
    <mergeCell ref="AXQ38:AXT38"/>
    <mergeCell ref="AXW38:AXX38"/>
    <mergeCell ref="AXY38:AXZ38"/>
    <mergeCell ref="AYA38:AYC38"/>
    <mergeCell ref="AYD38:AYF38"/>
    <mergeCell ref="AYG38:AYI38"/>
    <mergeCell ref="AYJ38:AYL38"/>
    <mergeCell ref="AYM38:AYO38"/>
    <mergeCell ref="AYP38:AYR38"/>
    <mergeCell ref="AYS38:AYU38"/>
    <mergeCell ref="AYV38:AYX38"/>
    <mergeCell ref="AYY38:AZA38"/>
    <mergeCell ref="AZC38:AZE38"/>
    <mergeCell ref="AZG38:AZI38"/>
    <mergeCell ref="AZK38:AZM38"/>
    <mergeCell ref="AZO38:AZP38"/>
    <mergeCell ref="AZQ38:AZS38"/>
    <mergeCell ref="AZT38:AZW38"/>
    <mergeCell ref="AZZ38:BAA38"/>
    <mergeCell ref="BAB38:BAC38"/>
    <mergeCell ref="BAD38:BAF38"/>
    <mergeCell ref="BAG38:BAI38"/>
    <mergeCell ref="BAJ38:BAL38"/>
    <mergeCell ref="BAM38:BAO38"/>
    <mergeCell ref="BAP38:BAR38"/>
    <mergeCell ref="BAS38:BAU38"/>
    <mergeCell ref="BAV38:BAX38"/>
    <mergeCell ref="BAY38:BBA38"/>
    <mergeCell ref="BBB38:BBD38"/>
    <mergeCell ref="BBF38:BBH38"/>
    <mergeCell ref="BBJ38:BBL38"/>
    <mergeCell ref="BBN38:BBP38"/>
    <mergeCell ref="BBR38:BBS38"/>
    <mergeCell ref="BBT38:BBV38"/>
    <mergeCell ref="BBW38:BBZ38"/>
    <mergeCell ref="BCC38:BCD38"/>
    <mergeCell ref="BCE38:BCF38"/>
    <mergeCell ref="BCG38:BCI38"/>
    <mergeCell ref="BCJ38:BCL38"/>
    <mergeCell ref="BCM38:BCO38"/>
    <mergeCell ref="BCP38:BCR38"/>
    <mergeCell ref="BCS38:BCU38"/>
    <mergeCell ref="BCV38:BCX38"/>
    <mergeCell ref="BCY38:BDA38"/>
    <mergeCell ref="BDB38:BDD38"/>
    <mergeCell ref="BDE38:BDG38"/>
    <mergeCell ref="BDI38:BDK38"/>
    <mergeCell ref="BDM38:BDO38"/>
    <mergeCell ref="BDQ38:BDS38"/>
    <mergeCell ref="BDU38:BDV38"/>
    <mergeCell ref="BDW38:BDY38"/>
    <mergeCell ref="BDZ38:BEC38"/>
    <mergeCell ref="BEF38:BEG38"/>
    <mergeCell ref="BEH38:BEI38"/>
    <mergeCell ref="BEJ38:BEL38"/>
    <mergeCell ref="BEM38:BEO38"/>
    <mergeCell ref="BEP38:BER38"/>
    <mergeCell ref="BES38:BEU38"/>
    <mergeCell ref="BEV38:BEX38"/>
    <mergeCell ref="BEY38:BFA38"/>
    <mergeCell ref="BFB38:BFD38"/>
    <mergeCell ref="BFE38:BFG38"/>
    <mergeCell ref="BFH38:BFJ38"/>
    <mergeCell ref="BFL38:BFN38"/>
    <mergeCell ref="BFP38:BFR38"/>
    <mergeCell ref="BFT38:BFV38"/>
    <mergeCell ref="BFX38:BFY38"/>
    <mergeCell ref="BFZ38:BGB38"/>
    <mergeCell ref="BGC38:BGF38"/>
    <mergeCell ref="BGI38:BGJ38"/>
    <mergeCell ref="BGK38:BGL38"/>
    <mergeCell ref="BGM38:BGO38"/>
    <mergeCell ref="BGP38:BGR38"/>
    <mergeCell ref="BGS38:BGU38"/>
    <mergeCell ref="BGV38:BGX38"/>
    <mergeCell ref="BGY38:BHA38"/>
    <mergeCell ref="BHB38:BHD38"/>
    <mergeCell ref="BHE38:BHG38"/>
    <mergeCell ref="BHH38:BHJ38"/>
    <mergeCell ref="BHK38:BHM38"/>
    <mergeCell ref="BHO38:BHQ38"/>
    <mergeCell ref="BHS38:BHU38"/>
    <mergeCell ref="BHW38:BHY38"/>
    <mergeCell ref="BIA38:BIB38"/>
    <mergeCell ref="BIC38:BIE38"/>
    <mergeCell ref="BIF38:BII38"/>
    <mergeCell ref="BIL38:BIM38"/>
    <mergeCell ref="BIN38:BIO38"/>
    <mergeCell ref="BIP38:BIR38"/>
    <mergeCell ref="BIS38:BIU38"/>
    <mergeCell ref="BIV38:BIX38"/>
    <mergeCell ref="BIY38:BJA38"/>
    <mergeCell ref="BJB38:BJD38"/>
    <mergeCell ref="BJE38:BJG38"/>
    <mergeCell ref="BJH38:BJJ38"/>
    <mergeCell ref="BJK38:BJM38"/>
    <mergeCell ref="BJN38:BJP38"/>
    <mergeCell ref="BJR38:BJT38"/>
    <mergeCell ref="BJV38:BJX38"/>
    <mergeCell ref="BJZ38:BKB38"/>
    <mergeCell ref="BKD38:BKE38"/>
    <mergeCell ref="BKF38:BKH38"/>
    <mergeCell ref="BKI38:BKL38"/>
    <mergeCell ref="BKO38:BKP38"/>
    <mergeCell ref="BKQ38:BKR38"/>
    <mergeCell ref="BKS38:BKU38"/>
    <mergeCell ref="BKV38:BKX38"/>
    <mergeCell ref="BKY38:BLA38"/>
    <mergeCell ref="BLB38:BLD38"/>
    <mergeCell ref="BLE38:BLG38"/>
    <mergeCell ref="BLH38:BLJ38"/>
    <mergeCell ref="BLK38:BLM38"/>
    <mergeCell ref="BLN38:BLP38"/>
    <mergeCell ref="BLQ38:BLS38"/>
    <mergeCell ref="BLU38:BLW38"/>
    <mergeCell ref="BLY38:BMA38"/>
    <mergeCell ref="BMC38:BME38"/>
    <mergeCell ref="BMG38:BMH38"/>
    <mergeCell ref="BMI38:BMK38"/>
    <mergeCell ref="BML38:BMO38"/>
    <mergeCell ref="BMR38:BMS38"/>
    <mergeCell ref="BMT38:BMU38"/>
    <mergeCell ref="BMV38:BMX38"/>
    <mergeCell ref="BMY38:BNA38"/>
    <mergeCell ref="BNB38:BND38"/>
    <mergeCell ref="BNE38:BNG38"/>
    <mergeCell ref="BNH38:BNJ38"/>
    <mergeCell ref="BNK38:BNM38"/>
    <mergeCell ref="BNN38:BNP38"/>
    <mergeCell ref="BNQ38:BNS38"/>
    <mergeCell ref="BNT38:BNV38"/>
    <mergeCell ref="BNX38:BNZ38"/>
    <mergeCell ref="BOB38:BOD38"/>
    <mergeCell ref="BOF38:BOH38"/>
    <mergeCell ref="BOJ38:BOK38"/>
    <mergeCell ref="BOL38:BON38"/>
    <mergeCell ref="BOO38:BOR38"/>
    <mergeCell ref="BOU38:BOV38"/>
    <mergeCell ref="BOW38:BOX38"/>
    <mergeCell ref="BOY38:BPA38"/>
    <mergeCell ref="BPB38:BPD38"/>
    <mergeCell ref="BPE38:BPG38"/>
    <mergeCell ref="BPH38:BPJ38"/>
    <mergeCell ref="BPK38:BPM38"/>
    <mergeCell ref="BPN38:BPP38"/>
    <mergeCell ref="BPQ38:BPS38"/>
    <mergeCell ref="BPT38:BPV38"/>
    <mergeCell ref="BPW38:BPY38"/>
    <mergeCell ref="BQA38:BQC38"/>
    <mergeCell ref="BQE38:BQG38"/>
    <mergeCell ref="BQI38:BQK38"/>
    <mergeCell ref="BQM38:BQN38"/>
    <mergeCell ref="BQO38:BQQ38"/>
    <mergeCell ref="BQR38:BQU38"/>
    <mergeCell ref="BQX38:BQY38"/>
    <mergeCell ref="BQZ38:BRA38"/>
    <mergeCell ref="BRB38:BRD38"/>
    <mergeCell ref="BRE38:BRG38"/>
    <mergeCell ref="BRH38:BRJ38"/>
    <mergeCell ref="BRK38:BRM38"/>
    <mergeCell ref="BRN38:BRP38"/>
    <mergeCell ref="BRQ38:BRS38"/>
    <mergeCell ref="BRT38:BRV38"/>
    <mergeCell ref="BRW38:BRY38"/>
    <mergeCell ref="BRZ38:BSB38"/>
    <mergeCell ref="BSD38:BSF38"/>
    <mergeCell ref="BSH38:BSJ38"/>
    <mergeCell ref="BSL38:BSN38"/>
    <mergeCell ref="BSP38:BSQ38"/>
    <mergeCell ref="BSR38:BST38"/>
    <mergeCell ref="BSU38:BSX38"/>
    <mergeCell ref="BTA38:BTB38"/>
    <mergeCell ref="BTC38:BTD38"/>
    <mergeCell ref="BTE38:BTG38"/>
    <mergeCell ref="BTH38:BTJ38"/>
    <mergeCell ref="BTK38:BTM38"/>
    <mergeCell ref="BTN38:BTP38"/>
    <mergeCell ref="BTQ38:BTS38"/>
    <mergeCell ref="BTT38:BTV38"/>
    <mergeCell ref="BTW38:BTY38"/>
    <mergeCell ref="BTZ38:BUB38"/>
    <mergeCell ref="BUC38:BUE38"/>
    <mergeCell ref="BUG38:BUI38"/>
    <mergeCell ref="BUK38:BUM38"/>
    <mergeCell ref="BUO38:BUQ38"/>
    <mergeCell ref="BUS38:BUT38"/>
    <mergeCell ref="BUU38:BUW38"/>
    <mergeCell ref="BUX38:BVA38"/>
    <mergeCell ref="BVD38:BVE38"/>
    <mergeCell ref="BVF38:BVG38"/>
    <mergeCell ref="BVH38:BVJ38"/>
    <mergeCell ref="BVK38:BVM38"/>
    <mergeCell ref="BVN38:BVP38"/>
    <mergeCell ref="BVQ38:BVS38"/>
    <mergeCell ref="BVT38:BVV38"/>
    <mergeCell ref="BVW38:BVY38"/>
    <mergeCell ref="BVZ38:BWB38"/>
    <mergeCell ref="BWC38:BWE38"/>
    <mergeCell ref="BWF38:BWH38"/>
    <mergeCell ref="BWJ38:BWL38"/>
    <mergeCell ref="BWN38:BWP38"/>
    <mergeCell ref="BWR38:BWT38"/>
    <mergeCell ref="BWV38:BWW38"/>
    <mergeCell ref="BWX38:BWZ38"/>
    <mergeCell ref="BXA38:BXD38"/>
    <mergeCell ref="BXG38:BXH38"/>
    <mergeCell ref="BXI38:BXJ38"/>
    <mergeCell ref="BXK38:BXM38"/>
    <mergeCell ref="BXN38:BXP38"/>
    <mergeCell ref="BXQ38:BXS38"/>
    <mergeCell ref="BXT38:BXV38"/>
    <mergeCell ref="BXW38:BXY38"/>
    <mergeCell ref="BXZ38:BYB38"/>
    <mergeCell ref="BYC38:BYE38"/>
    <mergeCell ref="BYF38:BYH38"/>
    <mergeCell ref="BYI38:BYK38"/>
    <mergeCell ref="BYM38:BYO38"/>
    <mergeCell ref="BYQ38:BYS38"/>
    <mergeCell ref="BYU38:BYW38"/>
    <mergeCell ref="BYY38:BYZ38"/>
    <mergeCell ref="BZA38:BZC38"/>
    <mergeCell ref="BZD38:BZG38"/>
    <mergeCell ref="BZJ38:BZK38"/>
    <mergeCell ref="BZL38:BZM38"/>
    <mergeCell ref="BZN38:BZP38"/>
    <mergeCell ref="BZQ38:BZS38"/>
    <mergeCell ref="BZT38:BZV38"/>
    <mergeCell ref="BZW38:BZY38"/>
    <mergeCell ref="BZZ38:CAB38"/>
    <mergeCell ref="CAC38:CAE38"/>
    <mergeCell ref="CAF38:CAH38"/>
    <mergeCell ref="CAI38:CAK38"/>
    <mergeCell ref="CAL38:CAN38"/>
    <mergeCell ref="CAP38:CAR38"/>
    <mergeCell ref="CAT38:CAV38"/>
    <mergeCell ref="CAX38:CAZ38"/>
    <mergeCell ref="CBB38:CBC38"/>
    <mergeCell ref="CBD38:CBF38"/>
    <mergeCell ref="CBG38:CBJ38"/>
    <mergeCell ref="CBM38:CBN38"/>
    <mergeCell ref="CBO38:CBP38"/>
    <mergeCell ref="CBQ38:CBS38"/>
    <mergeCell ref="CBT38:CBV38"/>
    <mergeCell ref="CBW38:CBY38"/>
    <mergeCell ref="CBZ38:CCB38"/>
    <mergeCell ref="CCC38:CCE38"/>
    <mergeCell ref="CCF38:CCH38"/>
    <mergeCell ref="CCI38:CCK38"/>
    <mergeCell ref="CCL38:CCN38"/>
    <mergeCell ref="CCO38:CCQ38"/>
    <mergeCell ref="CCS38:CCU38"/>
    <mergeCell ref="CCW38:CCY38"/>
    <mergeCell ref="CDA38:CDC38"/>
    <mergeCell ref="CDE38:CDF38"/>
    <mergeCell ref="CDG38:CDI38"/>
    <mergeCell ref="CDJ38:CDM38"/>
    <mergeCell ref="APK39:APL39"/>
    <mergeCell ref="APM39:APN39"/>
    <mergeCell ref="APO39:APQ39"/>
    <mergeCell ref="APR39:APT39"/>
    <mergeCell ref="APU39:APW39"/>
    <mergeCell ref="APX39:APZ39"/>
    <mergeCell ref="AQA39:AQC39"/>
    <mergeCell ref="AQD39:AQF39"/>
    <mergeCell ref="AQG39:AQI39"/>
    <mergeCell ref="AQJ39:AQL39"/>
    <mergeCell ref="AQM39:AQO39"/>
    <mergeCell ref="AQQ39:AQS39"/>
    <mergeCell ref="AQU39:AQW39"/>
    <mergeCell ref="AQY39:ARA39"/>
    <mergeCell ref="ARC39:ARD39"/>
    <mergeCell ref="ARE39:ARG39"/>
    <mergeCell ref="ARH39:ARK39"/>
    <mergeCell ref="ARN39:ARO39"/>
    <mergeCell ref="ARP39:ARQ39"/>
    <mergeCell ref="ARR39:ART39"/>
    <mergeCell ref="ARU39:ARW39"/>
    <mergeCell ref="ARX39:ARZ39"/>
    <mergeCell ref="ASA39:ASC39"/>
    <mergeCell ref="ASD39:ASF39"/>
    <mergeCell ref="ASG39:ASI39"/>
    <mergeCell ref="ASJ39:ASL39"/>
    <mergeCell ref="ASM39:ASO39"/>
    <mergeCell ref="ASP39:ASR39"/>
    <mergeCell ref="AST39:ASV39"/>
    <mergeCell ref="ASX39:ASZ39"/>
    <mergeCell ref="ATB39:ATD39"/>
    <mergeCell ref="ATF39:ATG39"/>
    <mergeCell ref="ATH39:ATJ39"/>
    <mergeCell ref="ATK39:ATN39"/>
    <mergeCell ref="ATQ39:ATR39"/>
    <mergeCell ref="ATS39:ATT39"/>
    <mergeCell ref="ATU39:ATW39"/>
    <mergeCell ref="ATX39:ATZ39"/>
    <mergeCell ref="AUA39:AUC39"/>
    <mergeCell ref="AUD39:AUF39"/>
    <mergeCell ref="AUG39:AUI39"/>
    <mergeCell ref="AUJ39:AUL39"/>
    <mergeCell ref="AUM39:AUO39"/>
    <mergeCell ref="AUP39:AUR39"/>
    <mergeCell ref="AUS39:AUU39"/>
    <mergeCell ref="AUW39:AUY39"/>
    <mergeCell ref="AVA39:AVC39"/>
    <mergeCell ref="AVE39:AVG39"/>
    <mergeCell ref="AVI39:AVJ39"/>
    <mergeCell ref="AVK39:AVM39"/>
    <mergeCell ref="AVN39:AVQ39"/>
    <mergeCell ref="AVT39:AVU39"/>
    <mergeCell ref="AVV39:AVW39"/>
    <mergeCell ref="AVX39:AVZ39"/>
    <mergeCell ref="AWA39:AWC39"/>
    <mergeCell ref="AWD39:AWF39"/>
    <mergeCell ref="AWG39:AWI39"/>
    <mergeCell ref="AWJ39:AWL39"/>
    <mergeCell ref="AWM39:AWO39"/>
    <mergeCell ref="AWP39:AWR39"/>
    <mergeCell ref="AWS39:AWU39"/>
    <mergeCell ref="AWV39:AWX39"/>
    <mergeCell ref="AWZ39:AXB39"/>
    <mergeCell ref="AXD39:AXF39"/>
    <mergeCell ref="AXH39:AXJ39"/>
    <mergeCell ref="AXL39:AXM39"/>
    <mergeCell ref="AXN39:AXP39"/>
    <mergeCell ref="AXQ39:AXT39"/>
    <mergeCell ref="AXW39:AXX39"/>
    <mergeCell ref="AXY39:AXZ39"/>
    <mergeCell ref="AYA39:AYC39"/>
    <mergeCell ref="AYD39:AYF39"/>
    <mergeCell ref="AYG39:AYI39"/>
    <mergeCell ref="AYJ39:AYL39"/>
    <mergeCell ref="AYM39:AYO39"/>
    <mergeCell ref="AYP39:AYR39"/>
    <mergeCell ref="AYS39:AYU39"/>
    <mergeCell ref="AYV39:AYX39"/>
    <mergeCell ref="AYY39:AZA39"/>
    <mergeCell ref="AZC39:AZE39"/>
    <mergeCell ref="AZG39:AZI39"/>
    <mergeCell ref="AZK39:AZM39"/>
    <mergeCell ref="AZO39:AZP39"/>
    <mergeCell ref="AZQ39:AZS39"/>
    <mergeCell ref="AZT39:AZW39"/>
    <mergeCell ref="AZZ39:BAA39"/>
    <mergeCell ref="BAB39:BAC39"/>
    <mergeCell ref="BAD39:BAF39"/>
    <mergeCell ref="BAG39:BAI39"/>
    <mergeCell ref="BAJ39:BAL39"/>
    <mergeCell ref="BAM39:BAO39"/>
    <mergeCell ref="BAP39:BAR39"/>
    <mergeCell ref="BAS39:BAU39"/>
    <mergeCell ref="BAV39:BAX39"/>
    <mergeCell ref="BAY39:BBA39"/>
    <mergeCell ref="BBB39:BBD39"/>
    <mergeCell ref="BBF39:BBH39"/>
    <mergeCell ref="BBJ39:BBL39"/>
    <mergeCell ref="BBN39:BBP39"/>
    <mergeCell ref="BBR39:BBS39"/>
    <mergeCell ref="BBT39:BBV39"/>
    <mergeCell ref="BBW39:BBZ39"/>
    <mergeCell ref="BCC39:BCD39"/>
    <mergeCell ref="BCE39:BCF39"/>
    <mergeCell ref="BCG39:BCI39"/>
    <mergeCell ref="BCJ39:BCL39"/>
    <mergeCell ref="BCM39:BCO39"/>
    <mergeCell ref="BCP39:BCR39"/>
    <mergeCell ref="BCS39:BCU39"/>
    <mergeCell ref="BCV39:BCX39"/>
    <mergeCell ref="BCY39:BDA39"/>
    <mergeCell ref="BDB39:BDD39"/>
    <mergeCell ref="BDE39:BDG39"/>
    <mergeCell ref="BDI39:BDK39"/>
    <mergeCell ref="BDM39:BDO39"/>
    <mergeCell ref="BDQ39:BDS39"/>
    <mergeCell ref="BDU39:BDV39"/>
    <mergeCell ref="BDW39:BDY39"/>
    <mergeCell ref="BDZ39:BEC39"/>
    <mergeCell ref="BEF39:BEG39"/>
    <mergeCell ref="BEH39:BEI39"/>
    <mergeCell ref="BEJ39:BEL39"/>
    <mergeCell ref="BEM39:BEO39"/>
    <mergeCell ref="BEP39:BER39"/>
    <mergeCell ref="BES39:BEU39"/>
    <mergeCell ref="BEV39:BEX39"/>
    <mergeCell ref="BEY39:BFA39"/>
    <mergeCell ref="BFB39:BFD39"/>
    <mergeCell ref="BFE39:BFG39"/>
    <mergeCell ref="BFH39:BFJ39"/>
    <mergeCell ref="BFL39:BFN39"/>
    <mergeCell ref="BFP39:BFR39"/>
    <mergeCell ref="BFT39:BFV39"/>
    <mergeCell ref="BFX39:BFY39"/>
    <mergeCell ref="BFZ39:BGB39"/>
    <mergeCell ref="BGC39:BGF39"/>
    <mergeCell ref="BGI39:BGJ39"/>
    <mergeCell ref="BGK39:BGL39"/>
    <mergeCell ref="BGM39:BGO39"/>
    <mergeCell ref="BGP39:BGR39"/>
    <mergeCell ref="BGS39:BGU39"/>
    <mergeCell ref="BGV39:BGX39"/>
    <mergeCell ref="BGY39:BHA39"/>
    <mergeCell ref="BHB39:BHD39"/>
    <mergeCell ref="BHE39:BHG39"/>
    <mergeCell ref="BHH39:BHJ39"/>
    <mergeCell ref="BHK39:BHM39"/>
    <mergeCell ref="BHO39:BHQ39"/>
    <mergeCell ref="BHS39:BHU39"/>
    <mergeCell ref="BHW39:BHY39"/>
    <mergeCell ref="BIA39:BIB39"/>
    <mergeCell ref="BIC39:BIE39"/>
    <mergeCell ref="BIF39:BII39"/>
    <mergeCell ref="BIL39:BIM39"/>
    <mergeCell ref="BIN39:BIO39"/>
    <mergeCell ref="BIP39:BIR39"/>
    <mergeCell ref="BIS39:BIU39"/>
    <mergeCell ref="BIV39:BIX39"/>
    <mergeCell ref="BIY39:BJA39"/>
    <mergeCell ref="BJB39:BJD39"/>
    <mergeCell ref="BJE39:BJG39"/>
    <mergeCell ref="BJH39:BJJ39"/>
    <mergeCell ref="BJK39:BJM39"/>
    <mergeCell ref="BJN39:BJP39"/>
    <mergeCell ref="BJR39:BJT39"/>
    <mergeCell ref="BJV39:BJX39"/>
    <mergeCell ref="BJZ39:BKB39"/>
    <mergeCell ref="BKD39:BKE39"/>
    <mergeCell ref="BKF39:BKH39"/>
    <mergeCell ref="BKI39:BKL39"/>
    <mergeCell ref="BKO39:BKP39"/>
    <mergeCell ref="BKQ39:BKR39"/>
    <mergeCell ref="BKS39:BKU39"/>
    <mergeCell ref="BKV39:BKX39"/>
    <mergeCell ref="BKY39:BLA39"/>
    <mergeCell ref="BLB39:BLD39"/>
    <mergeCell ref="BLE39:BLG39"/>
    <mergeCell ref="BLH39:BLJ39"/>
    <mergeCell ref="BLK39:BLM39"/>
    <mergeCell ref="BLN39:BLP39"/>
    <mergeCell ref="BLQ39:BLS39"/>
    <mergeCell ref="BLU39:BLW39"/>
    <mergeCell ref="BLY39:BMA39"/>
    <mergeCell ref="BMC39:BME39"/>
    <mergeCell ref="BMG39:BMH39"/>
    <mergeCell ref="BMI39:BMK39"/>
    <mergeCell ref="BML39:BMO39"/>
    <mergeCell ref="BMR39:BMS39"/>
    <mergeCell ref="BMT39:BMU39"/>
    <mergeCell ref="BMV39:BMX39"/>
    <mergeCell ref="BMY39:BNA39"/>
    <mergeCell ref="BNB39:BND39"/>
    <mergeCell ref="BNE39:BNG39"/>
    <mergeCell ref="BNH39:BNJ39"/>
    <mergeCell ref="BNK39:BNM39"/>
    <mergeCell ref="BNN39:BNP39"/>
    <mergeCell ref="BNQ39:BNS39"/>
    <mergeCell ref="BNT39:BNV39"/>
    <mergeCell ref="BNX39:BNZ39"/>
    <mergeCell ref="BOB39:BOD39"/>
    <mergeCell ref="BOF39:BOH39"/>
    <mergeCell ref="BOJ39:BOK39"/>
    <mergeCell ref="BOL39:BON39"/>
    <mergeCell ref="BOO39:BOR39"/>
    <mergeCell ref="BOU39:BOV39"/>
    <mergeCell ref="BOW39:BOX39"/>
    <mergeCell ref="BOY39:BPA39"/>
    <mergeCell ref="BPB39:BPD39"/>
    <mergeCell ref="BPE39:BPG39"/>
    <mergeCell ref="BPH39:BPJ39"/>
    <mergeCell ref="BPK39:BPM39"/>
    <mergeCell ref="BPN39:BPP39"/>
    <mergeCell ref="BPQ39:BPS39"/>
    <mergeCell ref="BPT39:BPV39"/>
    <mergeCell ref="BPW39:BPY39"/>
    <mergeCell ref="BQA39:BQC39"/>
    <mergeCell ref="BQE39:BQG39"/>
    <mergeCell ref="BQI39:BQK39"/>
    <mergeCell ref="BQM39:BQN39"/>
    <mergeCell ref="BQO39:BQQ39"/>
    <mergeCell ref="BQR39:BQU39"/>
    <mergeCell ref="BQX39:BQY39"/>
    <mergeCell ref="BQZ39:BRA39"/>
    <mergeCell ref="BRB39:BRD39"/>
    <mergeCell ref="BRE39:BRG39"/>
    <mergeCell ref="BRH39:BRJ39"/>
    <mergeCell ref="BRK39:BRM39"/>
    <mergeCell ref="BRN39:BRP39"/>
    <mergeCell ref="BRQ39:BRS39"/>
    <mergeCell ref="BRT39:BRV39"/>
    <mergeCell ref="BRW39:BRY39"/>
    <mergeCell ref="BRZ39:BSB39"/>
    <mergeCell ref="BSD39:BSF39"/>
    <mergeCell ref="BSH39:BSJ39"/>
    <mergeCell ref="BSL39:BSN39"/>
    <mergeCell ref="BSP39:BSQ39"/>
    <mergeCell ref="BSR39:BST39"/>
    <mergeCell ref="BSU39:BSX39"/>
    <mergeCell ref="BTA39:BTB39"/>
    <mergeCell ref="BTC39:BTD39"/>
    <mergeCell ref="BTE39:BTG39"/>
    <mergeCell ref="BTH39:BTJ39"/>
    <mergeCell ref="BTK39:BTM39"/>
    <mergeCell ref="BTN39:BTP39"/>
    <mergeCell ref="BTQ39:BTS39"/>
    <mergeCell ref="BTT39:BTV39"/>
    <mergeCell ref="BTW39:BTY39"/>
    <mergeCell ref="BTZ39:BUB39"/>
    <mergeCell ref="BUC39:BUE39"/>
    <mergeCell ref="BUG39:BUI39"/>
    <mergeCell ref="BUK39:BUM39"/>
    <mergeCell ref="BUO39:BUQ39"/>
    <mergeCell ref="BUS39:BUT39"/>
    <mergeCell ref="BUU39:BUW39"/>
    <mergeCell ref="BUX39:BVA39"/>
    <mergeCell ref="BVD39:BVE39"/>
    <mergeCell ref="BVF39:BVG39"/>
    <mergeCell ref="BVH39:BVJ39"/>
    <mergeCell ref="BVK39:BVM39"/>
    <mergeCell ref="BVN39:BVP39"/>
    <mergeCell ref="BVQ39:BVS39"/>
    <mergeCell ref="BVT39:BVV39"/>
    <mergeCell ref="BVW39:BVY39"/>
    <mergeCell ref="BVZ39:BWB39"/>
    <mergeCell ref="BWC39:BWE39"/>
    <mergeCell ref="BWF39:BWH39"/>
    <mergeCell ref="BWJ39:BWL39"/>
    <mergeCell ref="BWN39:BWP39"/>
    <mergeCell ref="BWR39:BWT39"/>
    <mergeCell ref="BWV39:BWW39"/>
    <mergeCell ref="BWX39:BWZ39"/>
    <mergeCell ref="BXA39:BXD39"/>
    <mergeCell ref="BXG39:BXH39"/>
    <mergeCell ref="BXI39:BXJ39"/>
    <mergeCell ref="BXK39:BXM39"/>
    <mergeCell ref="BXN39:BXP39"/>
    <mergeCell ref="BXQ39:BXS39"/>
    <mergeCell ref="BXT39:BXV39"/>
    <mergeCell ref="BXW39:BXY39"/>
    <mergeCell ref="BXZ39:BYB39"/>
    <mergeCell ref="BYC39:BYE39"/>
    <mergeCell ref="BYF39:BYH39"/>
    <mergeCell ref="BYI39:BYK39"/>
    <mergeCell ref="BYM39:BYO39"/>
    <mergeCell ref="BYQ39:BYS39"/>
    <mergeCell ref="BYU39:BYW39"/>
    <mergeCell ref="BYY39:BYZ39"/>
    <mergeCell ref="BZA39:BZC39"/>
    <mergeCell ref="BZD39:BZG39"/>
    <mergeCell ref="BZJ39:BZK39"/>
    <mergeCell ref="BZL39:BZM39"/>
    <mergeCell ref="BZN39:BZP39"/>
    <mergeCell ref="BZQ39:BZS39"/>
    <mergeCell ref="BZT39:BZV39"/>
    <mergeCell ref="BZW39:BZY39"/>
    <mergeCell ref="BZZ39:CAB39"/>
    <mergeCell ref="CAC39:CAE39"/>
    <mergeCell ref="CAF39:CAH39"/>
    <mergeCell ref="CAI39:CAK39"/>
    <mergeCell ref="CAL39:CAN39"/>
    <mergeCell ref="CAP39:CAR39"/>
    <mergeCell ref="CAT39:CAV39"/>
    <mergeCell ref="CAX39:CAZ39"/>
    <mergeCell ref="CBB39:CBC39"/>
    <mergeCell ref="CBD39:CBF39"/>
    <mergeCell ref="CBG39:CBJ39"/>
    <mergeCell ref="CBM39:CBN39"/>
    <mergeCell ref="CBO39:CBP39"/>
    <mergeCell ref="CBQ39:CBS39"/>
    <mergeCell ref="CBT39:CBV39"/>
    <mergeCell ref="CBW39:CBY39"/>
    <mergeCell ref="CBZ39:CCB39"/>
    <mergeCell ref="CCC39:CCE39"/>
    <mergeCell ref="CCF39:CCH39"/>
    <mergeCell ref="CCI39:CCK39"/>
    <mergeCell ref="CCL39:CCN39"/>
    <mergeCell ref="CCO39:CCQ39"/>
    <mergeCell ref="CCS39:CCU39"/>
    <mergeCell ref="CCW39:CCY39"/>
    <mergeCell ref="CDA39:CDC39"/>
    <mergeCell ref="CDE39:CDF39"/>
    <mergeCell ref="CDG39:CDI39"/>
    <mergeCell ref="CDJ39:CDM39"/>
    <mergeCell ref="APK40:APL40"/>
    <mergeCell ref="APM40:APN40"/>
    <mergeCell ref="APO40:APQ40"/>
    <mergeCell ref="APR40:APT40"/>
    <mergeCell ref="APU40:APW40"/>
    <mergeCell ref="APX40:APZ40"/>
    <mergeCell ref="AQA40:AQC40"/>
    <mergeCell ref="AQD40:AQF40"/>
    <mergeCell ref="AQG40:AQI40"/>
    <mergeCell ref="AQJ40:AQL40"/>
    <mergeCell ref="AQM40:AQO40"/>
    <mergeCell ref="AQQ40:AQS40"/>
    <mergeCell ref="AQU40:AQW40"/>
    <mergeCell ref="AQY40:ARA40"/>
    <mergeCell ref="ARC40:ARD40"/>
    <mergeCell ref="ARE40:ARG40"/>
    <mergeCell ref="ARH40:ARK40"/>
    <mergeCell ref="ARN40:ARO40"/>
    <mergeCell ref="ARP40:ARQ40"/>
    <mergeCell ref="ARR40:ART40"/>
    <mergeCell ref="ARU40:ARW40"/>
    <mergeCell ref="ARX40:ARZ40"/>
    <mergeCell ref="ASA40:ASC40"/>
    <mergeCell ref="ASD40:ASF40"/>
    <mergeCell ref="ASG40:ASI40"/>
    <mergeCell ref="ASJ40:ASL40"/>
    <mergeCell ref="ASM40:ASO40"/>
    <mergeCell ref="ASP40:ASR40"/>
    <mergeCell ref="AST40:ASV40"/>
    <mergeCell ref="ASX40:ASZ40"/>
    <mergeCell ref="ATB40:ATD40"/>
    <mergeCell ref="ATF40:ATG40"/>
    <mergeCell ref="ATH40:ATJ40"/>
    <mergeCell ref="ATK40:ATN40"/>
    <mergeCell ref="ATQ40:ATR40"/>
    <mergeCell ref="ATS40:ATT40"/>
    <mergeCell ref="ATU40:ATW40"/>
    <mergeCell ref="ATX40:ATZ40"/>
    <mergeCell ref="AUA40:AUC40"/>
    <mergeCell ref="AUD40:AUF40"/>
    <mergeCell ref="AUG40:AUI40"/>
    <mergeCell ref="AUJ40:AUL40"/>
    <mergeCell ref="AUM40:AUO40"/>
    <mergeCell ref="AUP40:AUR40"/>
    <mergeCell ref="AUS40:AUU40"/>
    <mergeCell ref="AUW40:AUY40"/>
    <mergeCell ref="AVA40:AVC40"/>
    <mergeCell ref="AVE40:AVG40"/>
    <mergeCell ref="AVI40:AVJ40"/>
    <mergeCell ref="AVK40:AVM40"/>
    <mergeCell ref="AVN40:AVQ40"/>
    <mergeCell ref="AVT40:AVU40"/>
    <mergeCell ref="AVV40:AVW40"/>
    <mergeCell ref="AVX40:AVZ40"/>
    <mergeCell ref="AWA40:AWC40"/>
    <mergeCell ref="AWD40:AWF40"/>
    <mergeCell ref="AWG40:AWI40"/>
    <mergeCell ref="AWJ40:AWL40"/>
    <mergeCell ref="AWM40:AWO40"/>
    <mergeCell ref="AWP40:AWR40"/>
    <mergeCell ref="AWS40:AWU40"/>
    <mergeCell ref="AWV40:AWX40"/>
    <mergeCell ref="AWZ40:AXB40"/>
    <mergeCell ref="AXD40:AXF40"/>
    <mergeCell ref="AXH40:AXJ40"/>
    <mergeCell ref="AXL40:AXM40"/>
    <mergeCell ref="AXN40:AXP40"/>
    <mergeCell ref="AXQ40:AXT40"/>
    <mergeCell ref="AXW40:AXX40"/>
    <mergeCell ref="AXY40:AXZ40"/>
    <mergeCell ref="AYA40:AYC40"/>
    <mergeCell ref="AYD40:AYF40"/>
    <mergeCell ref="AYG40:AYI40"/>
    <mergeCell ref="AYJ40:AYL40"/>
    <mergeCell ref="AYM40:AYO40"/>
    <mergeCell ref="AYP40:AYR40"/>
    <mergeCell ref="AYS40:AYU40"/>
    <mergeCell ref="AYV40:AYX40"/>
    <mergeCell ref="AYY40:AZA40"/>
    <mergeCell ref="AZC40:AZE40"/>
    <mergeCell ref="AZG40:AZI40"/>
    <mergeCell ref="AZK40:AZM40"/>
    <mergeCell ref="AZO40:AZP40"/>
    <mergeCell ref="AZQ40:AZS40"/>
    <mergeCell ref="AZT40:AZW40"/>
    <mergeCell ref="AZZ40:BAA40"/>
    <mergeCell ref="BAB40:BAC40"/>
    <mergeCell ref="BAD40:BAF40"/>
    <mergeCell ref="BAG40:BAI40"/>
    <mergeCell ref="BAJ40:BAL40"/>
    <mergeCell ref="BAM40:BAO40"/>
    <mergeCell ref="BAP40:BAR40"/>
    <mergeCell ref="BAS40:BAU40"/>
    <mergeCell ref="BAV40:BAX40"/>
    <mergeCell ref="BAY40:BBA40"/>
    <mergeCell ref="BBB40:BBD40"/>
    <mergeCell ref="BBF40:BBH40"/>
    <mergeCell ref="BBJ40:BBL40"/>
    <mergeCell ref="BBN40:BBP40"/>
    <mergeCell ref="BBR40:BBS40"/>
    <mergeCell ref="BBT40:BBV40"/>
    <mergeCell ref="BBW40:BBZ40"/>
    <mergeCell ref="BCC40:BCD40"/>
    <mergeCell ref="BCE40:BCF40"/>
    <mergeCell ref="BCG40:BCI40"/>
    <mergeCell ref="BCJ40:BCL40"/>
    <mergeCell ref="BCM40:BCO40"/>
    <mergeCell ref="BCP40:BCR40"/>
    <mergeCell ref="BCS40:BCU40"/>
    <mergeCell ref="BCV40:BCX40"/>
    <mergeCell ref="BCY40:BDA40"/>
    <mergeCell ref="BDB40:BDD40"/>
    <mergeCell ref="BDE40:BDG40"/>
    <mergeCell ref="BDI40:BDK40"/>
    <mergeCell ref="BDM40:BDO40"/>
    <mergeCell ref="BDQ40:BDS40"/>
    <mergeCell ref="BDU40:BDV40"/>
    <mergeCell ref="BDW40:BDY40"/>
    <mergeCell ref="BDZ40:BEC40"/>
    <mergeCell ref="BEF40:BEG40"/>
    <mergeCell ref="BEH40:BEI40"/>
    <mergeCell ref="BEJ40:BEL40"/>
    <mergeCell ref="BEM40:BEO40"/>
    <mergeCell ref="BEP40:BER40"/>
    <mergeCell ref="BES40:BEU40"/>
    <mergeCell ref="BEV40:BEX40"/>
    <mergeCell ref="BEY40:BFA40"/>
    <mergeCell ref="BFB40:BFD40"/>
    <mergeCell ref="BFE40:BFG40"/>
    <mergeCell ref="BFH40:BFJ40"/>
    <mergeCell ref="BFL40:BFN40"/>
    <mergeCell ref="BFP40:BFR40"/>
    <mergeCell ref="BFT40:BFV40"/>
    <mergeCell ref="BFX40:BFY40"/>
    <mergeCell ref="BFZ40:BGB40"/>
    <mergeCell ref="BGC40:BGF40"/>
    <mergeCell ref="BGI40:BGJ40"/>
    <mergeCell ref="BGK40:BGL40"/>
    <mergeCell ref="BGM40:BGO40"/>
    <mergeCell ref="BGP40:BGR40"/>
    <mergeCell ref="BGS40:BGU40"/>
    <mergeCell ref="BGV40:BGX40"/>
    <mergeCell ref="BGY40:BHA40"/>
    <mergeCell ref="BHB40:BHD40"/>
    <mergeCell ref="BHE40:BHG40"/>
    <mergeCell ref="BHH40:BHJ40"/>
    <mergeCell ref="BHK40:BHM40"/>
    <mergeCell ref="BHO40:BHQ40"/>
    <mergeCell ref="BHS40:BHU40"/>
    <mergeCell ref="BHW40:BHY40"/>
    <mergeCell ref="BIA40:BIB40"/>
    <mergeCell ref="BIC40:BIE40"/>
    <mergeCell ref="BIF40:BII40"/>
    <mergeCell ref="BIL40:BIM40"/>
    <mergeCell ref="BIN40:BIO40"/>
    <mergeCell ref="BIP40:BIR40"/>
    <mergeCell ref="BIS40:BIU40"/>
    <mergeCell ref="BIV40:BIX40"/>
    <mergeCell ref="BIY40:BJA40"/>
    <mergeCell ref="BJB40:BJD40"/>
    <mergeCell ref="BJE40:BJG40"/>
    <mergeCell ref="BJH40:BJJ40"/>
    <mergeCell ref="BJK40:BJM40"/>
    <mergeCell ref="BJN40:BJP40"/>
    <mergeCell ref="BJR40:BJT40"/>
    <mergeCell ref="BJV40:BJX40"/>
    <mergeCell ref="BJZ40:BKB40"/>
    <mergeCell ref="BKD40:BKE40"/>
    <mergeCell ref="BKF40:BKH40"/>
    <mergeCell ref="BKI40:BKL40"/>
    <mergeCell ref="BKO40:BKP40"/>
    <mergeCell ref="BKQ40:BKR40"/>
    <mergeCell ref="BKS40:BKU40"/>
    <mergeCell ref="BKV40:BKX40"/>
    <mergeCell ref="BKY40:BLA40"/>
    <mergeCell ref="BLB40:BLD40"/>
    <mergeCell ref="BLE40:BLG40"/>
    <mergeCell ref="BLH40:BLJ40"/>
    <mergeCell ref="BLK40:BLM40"/>
    <mergeCell ref="BLN40:BLP40"/>
    <mergeCell ref="BLQ40:BLS40"/>
    <mergeCell ref="BLU40:BLW40"/>
    <mergeCell ref="BLY40:BMA40"/>
    <mergeCell ref="BMC40:BME40"/>
    <mergeCell ref="BMG40:BMH40"/>
    <mergeCell ref="BMI40:BMK40"/>
    <mergeCell ref="BML40:BMO40"/>
    <mergeCell ref="BMR40:BMS40"/>
    <mergeCell ref="BMT40:BMU40"/>
    <mergeCell ref="BMV40:BMX40"/>
    <mergeCell ref="BMY40:BNA40"/>
    <mergeCell ref="BNB40:BND40"/>
    <mergeCell ref="BNE40:BNG40"/>
    <mergeCell ref="BNH40:BNJ40"/>
    <mergeCell ref="BNK40:BNM40"/>
    <mergeCell ref="BNN40:BNP40"/>
    <mergeCell ref="BNQ40:BNS40"/>
    <mergeCell ref="BNT40:BNV40"/>
    <mergeCell ref="BNX40:BNZ40"/>
    <mergeCell ref="BOB40:BOD40"/>
    <mergeCell ref="BOF40:BOH40"/>
    <mergeCell ref="BOJ40:BOK40"/>
    <mergeCell ref="BOL40:BON40"/>
    <mergeCell ref="BOO40:BOR40"/>
    <mergeCell ref="BOU40:BOV40"/>
    <mergeCell ref="BOW40:BOX40"/>
    <mergeCell ref="BOY40:BPA40"/>
    <mergeCell ref="BPB40:BPD40"/>
    <mergeCell ref="BPE40:BPG40"/>
    <mergeCell ref="BPH40:BPJ40"/>
    <mergeCell ref="BPK40:BPM40"/>
    <mergeCell ref="BPN40:BPP40"/>
    <mergeCell ref="BPQ40:BPS40"/>
    <mergeCell ref="BPT40:BPV40"/>
    <mergeCell ref="BPW40:BPY40"/>
    <mergeCell ref="BQA40:BQC40"/>
    <mergeCell ref="BQE40:BQG40"/>
    <mergeCell ref="BQI40:BQK40"/>
    <mergeCell ref="BQM40:BQN40"/>
    <mergeCell ref="BQO40:BQQ40"/>
    <mergeCell ref="BQR40:BQU40"/>
    <mergeCell ref="BQX40:BQY40"/>
    <mergeCell ref="BQZ40:BRA40"/>
    <mergeCell ref="BRB40:BRD40"/>
    <mergeCell ref="BRE40:BRG40"/>
    <mergeCell ref="BRH40:BRJ40"/>
    <mergeCell ref="BRK40:BRM40"/>
    <mergeCell ref="BRN40:BRP40"/>
    <mergeCell ref="BRQ40:BRS40"/>
    <mergeCell ref="BRT40:BRV40"/>
    <mergeCell ref="BRW40:BRY40"/>
    <mergeCell ref="BRZ40:BSB40"/>
    <mergeCell ref="BSD40:BSF40"/>
    <mergeCell ref="BSH40:BSJ40"/>
    <mergeCell ref="BSL40:BSN40"/>
    <mergeCell ref="BSP40:BSQ40"/>
    <mergeCell ref="BSR40:BST40"/>
    <mergeCell ref="BSU40:BSX40"/>
    <mergeCell ref="BTA40:BTB40"/>
    <mergeCell ref="BTC40:BTD40"/>
    <mergeCell ref="BTE40:BTG40"/>
    <mergeCell ref="BTH40:BTJ40"/>
    <mergeCell ref="BTK40:BTM40"/>
    <mergeCell ref="BTN40:BTP40"/>
    <mergeCell ref="BTQ40:BTS40"/>
    <mergeCell ref="BTT40:BTV40"/>
    <mergeCell ref="BTW40:BTY40"/>
    <mergeCell ref="BTZ40:BUB40"/>
    <mergeCell ref="BUC40:BUE40"/>
    <mergeCell ref="BUG40:BUI40"/>
    <mergeCell ref="BUK40:BUM40"/>
    <mergeCell ref="BUO40:BUQ40"/>
    <mergeCell ref="BUS40:BUT40"/>
    <mergeCell ref="BUU40:BUW40"/>
    <mergeCell ref="BUX40:BVA40"/>
    <mergeCell ref="BVD40:BVE40"/>
    <mergeCell ref="BVF40:BVG40"/>
    <mergeCell ref="BVH40:BVJ40"/>
    <mergeCell ref="BVK40:BVM40"/>
    <mergeCell ref="BVN40:BVP40"/>
    <mergeCell ref="BVQ40:BVS40"/>
    <mergeCell ref="BVT40:BVV40"/>
    <mergeCell ref="BVW40:BVY40"/>
    <mergeCell ref="BVZ40:BWB40"/>
    <mergeCell ref="BWC40:BWE40"/>
    <mergeCell ref="BWF40:BWH40"/>
    <mergeCell ref="BWJ40:BWL40"/>
    <mergeCell ref="BWN40:BWP40"/>
    <mergeCell ref="BWR40:BWT40"/>
    <mergeCell ref="BWV40:BWW40"/>
    <mergeCell ref="BWX40:BWZ40"/>
    <mergeCell ref="BXA40:BXD40"/>
    <mergeCell ref="BXG40:BXH40"/>
    <mergeCell ref="BXI40:BXJ40"/>
    <mergeCell ref="BXK40:BXM40"/>
    <mergeCell ref="BXN40:BXP40"/>
    <mergeCell ref="BXQ40:BXS40"/>
    <mergeCell ref="BXT40:BXV40"/>
    <mergeCell ref="BXW40:BXY40"/>
    <mergeCell ref="BXZ40:BYB40"/>
    <mergeCell ref="BYC40:BYE40"/>
    <mergeCell ref="BYF40:BYH40"/>
    <mergeCell ref="BYI40:BYK40"/>
    <mergeCell ref="BYM40:BYO40"/>
    <mergeCell ref="BYQ40:BYS40"/>
    <mergeCell ref="BYU40:BYW40"/>
    <mergeCell ref="BYY40:BYZ40"/>
    <mergeCell ref="BZA40:BZC40"/>
    <mergeCell ref="BZD40:BZG40"/>
    <mergeCell ref="BZJ40:BZK40"/>
    <mergeCell ref="BZL40:BZM40"/>
    <mergeCell ref="BZN40:BZP40"/>
    <mergeCell ref="BZQ40:BZS40"/>
    <mergeCell ref="BZT40:BZV40"/>
    <mergeCell ref="BZW40:BZY40"/>
    <mergeCell ref="BZZ40:CAB40"/>
    <mergeCell ref="CAC40:CAE40"/>
    <mergeCell ref="CAF40:CAH40"/>
    <mergeCell ref="CAI40:CAK40"/>
    <mergeCell ref="CAL40:CAN40"/>
    <mergeCell ref="CAP40:CAR40"/>
    <mergeCell ref="CAT40:CAV40"/>
    <mergeCell ref="CAX40:CAZ40"/>
    <mergeCell ref="CBB40:CBC40"/>
    <mergeCell ref="CBD40:CBF40"/>
    <mergeCell ref="CBG40:CBJ40"/>
    <mergeCell ref="CBM40:CBN40"/>
    <mergeCell ref="CBO40:CBP40"/>
    <mergeCell ref="CBQ40:CBS40"/>
    <mergeCell ref="CBT40:CBV40"/>
    <mergeCell ref="CBW40:CBY40"/>
    <mergeCell ref="CBZ40:CCB40"/>
    <mergeCell ref="CCC40:CCE40"/>
    <mergeCell ref="CCF40:CCH40"/>
    <mergeCell ref="CCI40:CCK40"/>
    <mergeCell ref="CCL40:CCN40"/>
    <mergeCell ref="CCO40:CCQ40"/>
    <mergeCell ref="CCS40:CCU40"/>
    <mergeCell ref="CCW40:CCY40"/>
    <mergeCell ref="CDA40:CDC40"/>
    <mergeCell ref="CDE40:CDF40"/>
    <mergeCell ref="CDG40:CDI40"/>
    <mergeCell ref="CDJ40:CDM40"/>
    <mergeCell ref="APK41:APL41"/>
    <mergeCell ref="APM41:APN41"/>
    <mergeCell ref="APO41:APQ41"/>
    <mergeCell ref="APR41:APT41"/>
    <mergeCell ref="APU41:APW41"/>
    <mergeCell ref="APX41:APZ41"/>
    <mergeCell ref="AQA41:AQC41"/>
    <mergeCell ref="AQD41:AQF41"/>
    <mergeCell ref="AQG41:AQI41"/>
    <mergeCell ref="AQJ41:AQL41"/>
    <mergeCell ref="AQM41:AQO41"/>
    <mergeCell ref="AQQ41:AQS41"/>
    <mergeCell ref="AQU41:AQW41"/>
    <mergeCell ref="AQY41:ARA41"/>
    <mergeCell ref="ARC41:ARD41"/>
    <mergeCell ref="ARE41:ARG41"/>
    <mergeCell ref="ARH41:ARK41"/>
    <mergeCell ref="ARN41:ARO41"/>
    <mergeCell ref="ARP41:ARQ41"/>
    <mergeCell ref="ARR41:ART41"/>
    <mergeCell ref="ARU41:ARW41"/>
    <mergeCell ref="ARX41:ARZ41"/>
    <mergeCell ref="ASA41:ASC41"/>
    <mergeCell ref="ASD41:ASF41"/>
    <mergeCell ref="ASG41:ASI41"/>
    <mergeCell ref="ASJ41:ASL41"/>
    <mergeCell ref="ASM41:ASO41"/>
    <mergeCell ref="ASP41:ASR41"/>
    <mergeCell ref="AST41:ASV41"/>
    <mergeCell ref="ASX41:ASZ41"/>
    <mergeCell ref="ATB41:ATD41"/>
    <mergeCell ref="ATF41:ATG41"/>
    <mergeCell ref="ATH41:ATJ41"/>
    <mergeCell ref="ATK41:ATN41"/>
    <mergeCell ref="ATQ41:ATR41"/>
    <mergeCell ref="ATS41:ATT41"/>
    <mergeCell ref="ATU41:ATW41"/>
    <mergeCell ref="ATX41:ATZ41"/>
    <mergeCell ref="AUA41:AUC41"/>
    <mergeCell ref="AUD41:AUF41"/>
    <mergeCell ref="AUG41:AUI41"/>
    <mergeCell ref="AUJ41:AUL41"/>
    <mergeCell ref="AUM41:AUO41"/>
    <mergeCell ref="AUP41:AUR41"/>
    <mergeCell ref="AUS41:AUU41"/>
    <mergeCell ref="AUW41:AUY41"/>
    <mergeCell ref="AVA41:AVC41"/>
    <mergeCell ref="AVE41:AVG41"/>
    <mergeCell ref="AVI41:AVJ41"/>
    <mergeCell ref="AVK41:AVM41"/>
    <mergeCell ref="AVN41:AVQ41"/>
    <mergeCell ref="AVT41:AVU41"/>
    <mergeCell ref="AVV41:AVW41"/>
    <mergeCell ref="AVX41:AVZ41"/>
    <mergeCell ref="AWA41:AWC41"/>
    <mergeCell ref="AWD41:AWF41"/>
    <mergeCell ref="AWG41:AWI41"/>
    <mergeCell ref="AWJ41:AWL41"/>
    <mergeCell ref="AWM41:AWO41"/>
    <mergeCell ref="AWP41:AWR41"/>
    <mergeCell ref="AWS41:AWU41"/>
    <mergeCell ref="AWV41:AWX41"/>
    <mergeCell ref="AWZ41:AXB41"/>
    <mergeCell ref="AXD41:AXF41"/>
    <mergeCell ref="AXH41:AXJ41"/>
    <mergeCell ref="AXL41:AXM41"/>
    <mergeCell ref="AXN41:AXP41"/>
    <mergeCell ref="AXQ41:AXT41"/>
    <mergeCell ref="AXW41:AXX41"/>
    <mergeCell ref="AXY41:AXZ41"/>
    <mergeCell ref="AYA41:AYC41"/>
    <mergeCell ref="AYD41:AYF41"/>
    <mergeCell ref="AYG41:AYI41"/>
    <mergeCell ref="AYJ41:AYL41"/>
    <mergeCell ref="AYM41:AYO41"/>
    <mergeCell ref="AYP41:AYR41"/>
    <mergeCell ref="AYS41:AYU41"/>
    <mergeCell ref="AYV41:AYX41"/>
    <mergeCell ref="AYY41:AZA41"/>
    <mergeCell ref="AZC41:AZE41"/>
    <mergeCell ref="AZG41:AZI41"/>
    <mergeCell ref="AZK41:AZM41"/>
    <mergeCell ref="AZO41:AZP41"/>
    <mergeCell ref="AZQ41:AZS41"/>
    <mergeCell ref="AZT41:AZW41"/>
    <mergeCell ref="AZZ41:BAA41"/>
    <mergeCell ref="BAB41:BAC41"/>
    <mergeCell ref="BAD41:BAF41"/>
    <mergeCell ref="BAG41:BAI41"/>
    <mergeCell ref="BAJ41:BAL41"/>
    <mergeCell ref="BAM41:BAO41"/>
    <mergeCell ref="BAP41:BAR41"/>
    <mergeCell ref="BAS41:BAU41"/>
    <mergeCell ref="BAV41:BAX41"/>
    <mergeCell ref="BAY41:BBA41"/>
    <mergeCell ref="BBB41:BBD41"/>
    <mergeCell ref="BBF41:BBH41"/>
    <mergeCell ref="BBJ41:BBL41"/>
    <mergeCell ref="BBN41:BBP41"/>
    <mergeCell ref="BBR41:BBS41"/>
    <mergeCell ref="BBT41:BBV41"/>
    <mergeCell ref="BBW41:BBZ41"/>
    <mergeCell ref="BCC41:BCD41"/>
    <mergeCell ref="BCE41:BCF41"/>
    <mergeCell ref="BCG41:BCI41"/>
    <mergeCell ref="BCJ41:BCL41"/>
    <mergeCell ref="BCM41:BCO41"/>
    <mergeCell ref="BCP41:BCR41"/>
    <mergeCell ref="BCS41:BCU41"/>
    <mergeCell ref="BCV41:BCX41"/>
    <mergeCell ref="BCY41:BDA41"/>
    <mergeCell ref="BDB41:BDD41"/>
    <mergeCell ref="BDE41:BDG41"/>
    <mergeCell ref="BDI41:BDK41"/>
    <mergeCell ref="BDM41:BDO41"/>
    <mergeCell ref="BDQ41:BDS41"/>
    <mergeCell ref="BDU41:BDV41"/>
    <mergeCell ref="BDW41:BDY41"/>
    <mergeCell ref="BDZ41:BEC41"/>
    <mergeCell ref="BEF41:BEG41"/>
    <mergeCell ref="BEH41:BEI41"/>
    <mergeCell ref="BEJ41:BEL41"/>
    <mergeCell ref="BEM41:BEO41"/>
    <mergeCell ref="BEP41:BER41"/>
    <mergeCell ref="BES41:BEU41"/>
    <mergeCell ref="BEV41:BEX41"/>
    <mergeCell ref="BEY41:BFA41"/>
    <mergeCell ref="BFB41:BFD41"/>
    <mergeCell ref="BFE41:BFG41"/>
    <mergeCell ref="BFH41:BFJ41"/>
    <mergeCell ref="BFL41:BFN41"/>
    <mergeCell ref="BFP41:BFR41"/>
    <mergeCell ref="BFT41:BFV41"/>
    <mergeCell ref="BFX41:BFY41"/>
    <mergeCell ref="BFZ41:BGB41"/>
    <mergeCell ref="BGC41:BGF41"/>
    <mergeCell ref="BGI41:BGJ41"/>
    <mergeCell ref="BGK41:BGL41"/>
    <mergeCell ref="BGM41:BGO41"/>
    <mergeCell ref="BGP41:BGR41"/>
    <mergeCell ref="BGS41:BGU41"/>
    <mergeCell ref="BGV41:BGX41"/>
    <mergeCell ref="BGY41:BHA41"/>
    <mergeCell ref="BHB41:BHD41"/>
    <mergeCell ref="BHE41:BHG41"/>
    <mergeCell ref="BHH41:BHJ41"/>
    <mergeCell ref="BHK41:BHM41"/>
    <mergeCell ref="BHO41:BHQ41"/>
    <mergeCell ref="BHS41:BHU41"/>
    <mergeCell ref="BHW41:BHY41"/>
    <mergeCell ref="BIA41:BIB41"/>
    <mergeCell ref="BIC41:BIE41"/>
    <mergeCell ref="BIF41:BII41"/>
    <mergeCell ref="BIL41:BIM41"/>
    <mergeCell ref="BIN41:BIO41"/>
    <mergeCell ref="BIP41:BIR41"/>
    <mergeCell ref="BIS41:BIU41"/>
    <mergeCell ref="BIV41:BIX41"/>
    <mergeCell ref="BIY41:BJA41"/>
    <mergeCell ref="BJB41:BJD41"/>
    <mergeCell ref="BJE41:BJG41"/>
    <mergeCell ref="BJH41:BJJ41"/>
    <mergeCell ref="BJK41:BJM41"/>
    <mergeCell ref="BJN41:BJP41"/>
    <mergeCell ref="BJR41:BJT41"/>
    <mergeCell ref="BJV41:BJX41"/>
    <mergeCell ref="BJZ41:BKB41"/>
    <mergeCell ref="BKD41:BKE41"/>
    <mergeCell ref="BKF41:BKH41"/>
    <mergeCell ref="BKI41:BKL41"/>
    <mergeCell ref="BKO41:BKP41"/>
    <mergeCell ref="BKQ41:BKR41"/>
    <mergeCell ref="BKS41:BKU41"/>
    <mergeCell ref="BKV41:BKX41"/>
    <mergeCell ref="BKY41:BLA41"/>
    <mergeCell ref="BLB41:BLD41"/>
    <mergeCell ref="BLE41:BLG41"/>
    <mergeCell ref="BLH41:BLJ41"/>
    <mergeCell ref="BLK41:BLM41"/>
    <mergeCell ref="BLN41:BLP41"/>
    <mergeCell ref="BLQ41:BLS41"/>
    <mergeCell ref="BLU41:BLW41"/>
    <mergeCell ref="BLY41:BMA41"/>
    <mergeCell ref="BMC41:BME41"/>
    <mergeCell ref="BMG41:BMH41"/>
    <mergeCell ref="BMI41:BMK41"/>
    <mergeCell ref="BML41:BMO41"/>
    <mergeCell ref="BMR41:BMS41"/>
    <mergeCell ref="BMT41:BMU41"/>
    <mergeCell ref="BMV41:BMX41"/>
    <mergeCell ref="BMY41:BNA41"/>
    <mergeCell ref="BNB41:BND41"/>
    <mergeCell ref="BNE41:BNG41"/>
    <mergeCell ref="BNH41:BNJ41"/>
    <mergeCell ref="BNK41:BNM41"/>
    <mergeCell ref="BNN41:BNP41"/>
    <mergeCell ref="BNQ41:BNS41"/>
    <mergeCell ref="BNT41:BNV41"/>
    <mergeCell ref="BNX41:BNZ41"/>
    <mergeCell ref="BOB41:BOD41"/>
    <mergeCell ref="BOF41:BOH41"/>
    <mergeCell ref="BOJ41:BOK41"/>
    <mergeCell ref="BOL41:BON41"/>
    <mergeCell ref="BOO41:BOR41"/>
    <mergeCell ref="BOU41:BOV41"/>
    <mergeCell ref="BOW41:BOX41"/>
    <mergeCell ref="BOY41:BPA41"/>
    <mergeCell ref="BPB41:BPD41"/>
    <mergeCell ref="BPE41:BPG41"/>
    <mergeCell ref="BPH41:BPJ41"/>
    <mergeCell ref="BPK41:BPM41"/>
    <mergeCell ref="BPN41:BPP41"/>
    <mergeCell ref="BPQ41:BPS41"/>
    <mergeCell ref="BPT41:BPV41"/>
    <mergeCell ref="BPW41:BPY41"/>
    <mergeCell ref="BQA41:BQC41"/>
    <mergeCell ref="BQE41:BQG41"/>
    <mergeCell ref="BQI41:BQK41"/>
    <mergeCell ref="BQM41:BQN41"/>
    <mergeCell ref="BQO41:BQQ41"/>
    <mergeCell ref="BQR41:BQU41"/>
    <mergeCell ref="BQX41:BQY41"/>
    <mergeCell ref="BQZ41:BRA41"/>
    <mergeCell ref="BRB41:BRD41"/>
    <mergeCell ref="BRE41:BRG41"/>
    <mergeCell ref="BRH41:BRJ41"/>
    <mergeCell ref="BRK41:BRM41"/>
    <mergeCell ref="BRN41:BRP41"/>
    <mergeCell ref="BRQ41:BRS41"/>
    <mergeCell ref="BRT41:BRV41"/>
    <mergeCell ref="BRW41:BRY41"/>
    <mergeCell ref="BRZ41:BSB41"/>
    <mergeCell ref="BSD41:BSF41"/>
    <mergeCell ref="BSH41:BSJ41"/>
    <mergeCell ref="BSL41:BSN41"/>
    <mergeCell ref="BSP41:BSQ41"/>
    <mergeCell ref="BSR41:BST41"/>
    <mergeCell ref="BSU41:BSX41"/>
    <mergeCell ref="BTA41:BTB41"/>
    <mergeCell ref="BTC41:BTD41"/>
    <mergeCell ref="BTE41:BTG41"/>
    <mergeCell ref="BTH41:BTJ41"/>
    <mergeCell ref="BTK41:BTM41"/>
    <mergeCell ref="BTN41:BTP41"/>
    <mergeCell ref="BTQ41:BTS41"/>
    <mergeCell ref="BTT41:BTV41"/>
    <mergeCell ref="BTW41:BTY41"/>
    <mergeCell ref="BTZ41:BUB41"/>
    <mergeCell ref="BUC41:BUE41"/>
    <mergeCell ref="BUG41:BUI41"/>
    <mergeCell ref="BUK41:BUM41"/>
    <mergeCell ref="BUO41:BUQ41"/>
    <mergeCell ref="BUS41:BUT41"/>
    <mergeCell ref="BUU41:BUW41"/>
    <mergeCell ref="BUX41:BVA41"/>
    <mergeCell ref="BVD41:BVE41"/>
    <mergeCell ref="BVF41:BVG41"/>
    <mergeCell ref="BVH41:BVJ41"/>
    <mergeCell ref="BVK41:BVM41"/>
    <mergeCell ref="BVN41:BVP41"/>
    <mergeCell ref="BVQ41:BVS41"/>
    <mergeCell ref="BVT41:BVV41"/>
    <mergeCell ref="BVW41:BVY41"/>
    <mergeCell ref="BVZ41:BWB41"/>
    <mergeCell ref="BWC41:BWE41"/>
    <mergeCell ref="BWF41:BWH41"/>
    <mergeCell ref="BWJ41:BWL41"/>
    <mergeCell ref="BWN41:BWP41"/>
    <mergeCell ref="BWR41:BWT41"/>
    <mergeCell ref="BWV41:BWW41"/>
    <mergeCell ref="BWX41:BWZ41"/>
    <mergeCell ref="BXA41:BXD41"/>
    <mergeCell ref="BXG41:BXH41"/>
    <mergeCell ref="BXI41:BXJ41"/>
    <mergeCell ref="BXK41:BXM41"/>
    <mergeCell ref="BXN41:BXP41"/>
    <mergeCell ref="BXQ41:BXS41"/>
    <mergeCell ref="BXT41:BXV41"/>
    <mergeCell ref="BXW41:BXY41"/>
    <mergeCell ref="BXZ41:BYB41"/>
    <mergeCell ref="BYC41:BYE41"/>
    <mergeCell ref="BYF41:BYH41"/>
    <mergeCell ref="BYI41:BYK41"/>
    <mergeCell ref="BYM41:BYO41"/>
    <mergeCell ref="BYQ41:BYS41"/>
    <mergeCell ref="BYU41:BYW41"/>
    <mergeCell ref="BYY41:BYZ41"/>
    <mergeCell ref="BZA41:BZC41"/>
    <mergeCell ref="BZD41:BZG41"/>
    <mergeCell ref="BZJ41:BZK41"/>
    <mergeCell ref="BZL41:BZM41"/>
    <mergeCell ref="BZN41:BZP41"/>
    <mergeCell ref="BZQ41:BZS41"/>
    <mergeCell ref="BZT41:BZV41"/>
    <mergeCell ref="BZW41:BZY41"/>
    <mergeCell ref="BZZ41:CAB41"/>
    <mergeCell ref="CAC41:CAE41"/>
    <mergeCell ref="CAF41:CAH41"/>
    <mergeCell ref="CAI41:CAK41"/>
    <mergeCell ref="CAL41:CAN41"/>
    <mergeCell ref="CAP41:CAR41"/>
    <mergeCell ref="CAT41:CAV41"/>
    <mergeCell ref="CAX41:CAZ41"/>
    <mergeCell ref="CBB41:CBC41"/>
    <mergeCell ref="CBD41:CBF41"/>
    <mergeCell ref="CBG41:CBJ41"/>
    <mergeCell ref="CBM41:CBN41"/>
    <mergeCell ref="CBO41:CBP41"/>
    <mergeCell ref="CBQ41:CBS41"/>
    <mergeCell ref="CBT41:CBV41"/>
    <mergeCell ref="CBW41:CBY41"/>
    <mergeCell ref="CBZ41:CCB41"/>
    <mergeCell ref="CCC41:CCE41"/>
    <mergeCell ref="CCF41:CCH41"/>
    <mergeCell ref="CCI41:CCK41"/>
    <mergeCell ref="CCL41:CCN41"/>
    <mergeCell ref="CCO41:CCQ41"/>
    <mergeCell ref="CCS41:CCU41"/>
    <mergeCell ref="CCW41:CCY41"/>
    <mergeCell ref="CDA41:CDC41"/>
    <mergeCell ref="CDE41:CDF41"/>
    <mergeCell ref="CDG41:CDI41"/>
    <mergeCell ref="CDJ41:CDM41"/>
    <mergeCell ref="APK42:APL42"/>
    <mergeCell ref="APM42:APN42"/>
    <mergeCell ref="APO42:APQ42"/>
    <mergeCell ref="APR42:APT42"/>
    <mergeCell ref="APU42:APW42"/>
    <mergeCell ref="APX42:APZ42"/>
    <mergeCell ref="AQA42:AQC42"/>
    <mergeCell ref="AQD42:AQF42"/>
    <mergeCell ref="AQG42:AQI42"/>
    <mergeCell ref="AQJ42:AQL42"/>
    <mergeCell ref="AQM42:AQO42"/>
    <mergeCell ref="AQQ42:AQS42"/>
    <mergeCell ref="AQU42:AQW42"/>
    <mergeCell ref="AQY42:ARA42"/>
    <mergeCell ref="ARC42:ARD42"/>
    <mergeCell ref="ARE42:ARG42"/>
    <mergeCell ref="ARH42:ARK42"/>
    <mergeCell ref="ARN42:ARO42"/>
    <mergeCell ref="ARP42:ARQ42"/>
    <mergeCell ref="ARR42:ART42"/>
    <mergeCell ref="ARU42:ARW42"/>
    <mergeCell ref="ARX42:ARZ42"/>
    <mergeCell ref="ASA42:ASC42"/>
    <mergeCell ref="ASD42:ASF42"/>
    <mergeCell ref="ASG42:ASI42"/>
    <mergeCell ref="ASJ42:ASL42"/>
    <mergeCell ref="ASM42:ASO42"/>
    <mergeCell ref="ASP42:ASR42"/>
    <mergeCell ref="AST42:ASV42"/>
    <mergeCell ref="ASX42:ASZ42"/>
    <mergeCell ref="ATB42:ATD42"/>
    <mergeCell ref="ATF42:ATG42"/>
    <mergeCell ref="ATH42:ATJ42"/>
    <mergeCell ref="ATK42:ATN42"/>
    <mergeCell ref="ATQ42:ATR42"/>
    <mergeCell ref="ATS42:ATT42"/>
    <mergeCell ref="ATU42:ATW42"/>
    <mergeCell ref="ATX42:ATZ42"/>
    <mergeCell ref="AUA42:AUC42"/>
    <mergeCell ref="AUD42:AUF42"/>
    <mergeCell ref="AUG42:AUI42"/>
    <mergeCell ref="AUJ42:AUL42"/>
    <mergeCell ref="AUM42:AUO42"/>
    <mergeCell ref="AUP42:AUR42"/>
    <mergeCell ref="AUS42:AUU42"/>
    <mergeCell ref="AUW42:AUY42"/>
    <mergeCell ref="AVA42:AVC42"/>
    <mergeCell ref="AVE42:AVG42"/>
    <mergeCell ref="AVI42:AVJ42"/>
    <mergeCell ref="AVK42:AVM42"/>
    <mergeCell ref="AVN42:AVQ42"/>
    <mergeCell ref="AVT42:AVU42"/>
    <mergeCell ref="AVV42:AVW42"/>
    <mergeCell ref="AVX42:AVZ42"/>
    <mergeCell ref="AWA42:AWC42"/>
    <mergeCell ref="AWD42:AWF42"/>
    <mergeCell ref="AWG42:AWI42"/>
    <mergeCell ref="AWJ42:AWL42"/>
    <mergeCell ref="AWM42:AWO42"/>
    <mergeCell ref="AWP42:AWR42"/>
    <mergeCell ref="AWS42:AWU42"/>
    <mergeCell ref="AWV42:AWX42"/>
    <mergeCell ref="AWZ42:AXB42"/>
    <mergeCell ref="AXD42:AXF42"/>
    <mergeCell ref="AXH42:AXJ42"/>
    <mergeCell ref="AXL42:AXM42"/>
    <mergeCell ref="AXN42:AXP42"/>
    <mergeCell ref="AXQ42:AXT42"/>
    <mergeCell ref="AXW42:AXX42"/>
    <mergeCell ref="AXY42:AXZ42"/>
    <mergeCell ref="AYA42:AYC42"/>
    <mergeCell ref="AYD42:AYF42"/>
    <mergeCell ref="AYG42:AYI42"/>
    <mergeCell ref="AYJ42:AYL42"/>
    <mergeCell ref="AYM42:AYO42"/>
    <mergeCell ref="AYP42:AYR42"/>
    <mergeCell ref="AYS42:AYU42"/>
    <mergeCell ref="AYV42:AYX42"/>
    <mergeCell ref="AYY42:AZA42"/>
    <mergeCell ref="AZC42:AZE42"/>
    <mergeCell ref="AZG42:AZI42"/>
    <mergeCell ref="AZK42:AZM42"/>
    <mergeCell ref="AZO42:AZP42"/>
    <mergeCell ref="AZQ42:AZS42"/>
    <mergeCell ref="AZT42:AZW42"/>
    <mergeCell ref="AZZ42:BAA42"/>
    <mergeCell ref="BAB42:BAC42"/>
    <mergeCell ref="BAD42:BAF42"/>
    <mergeCell ref="BAG42:BAI42"/>
    <mergeCell ref="BAJ42:BAL42"/>
    <mergeCell ref="BAM42:BAO42"/>
    <mergeCell ref="BAP42:BAR42"/>
    <mergeCell ref="BAS42:BAU42"/>
    <mergeCell ref="BAV42:BAX42"/>
    <mergeCell ref="BAY42:BBA42"/>
    <mergeCell ref="BBB42:BBD42"/>
    <mergeCell ref="BBF42:BBH42"/>
    <mergeCell ref="BBJ42:BBL42"/>
    <mergeCell ref="BBN42:BBP42"/>
    <mergeCell ref="BBR42:BBS42"/>
    <mergeCell ref="BBT42:BBV42"/>
    <mergeCell ref="BBW42:BBZ42"/>
    <mergeCell ref="BCC42:BCD42"/>
    <mergeCell ref="BCE42:BCF42"/>
    <mergeCell ref="BCG42:BCI42"/>
    <mergeCell ref="BCJ42:BCL42"/>
    <mergeCell ref="BCM42:BCO42"/>
    <mergeCell ref="BCP42:BCR42"/>
    <mergeCell ref="BCS42:BCU42"/>
    <mergeCell ref="BCV42:BCX42"/>
    <mergeCell ref="BCY42:BDA42"/>
    <mergeCell ref="BDB42:BDD42"/>
    <mergeCell ref="BDE42:BDG42"/>
    <mergeCell ref="BDI42:BDK42"/>
    <mergeCell ref="BDM42:BDO42"/>
    <mergeCell ref="BDQ42:BDS42"/>
    <mergeCell ref="BDU42:BDV42"/>
    <mergeCell ref="BDW42:BDY42"/>
    <mergeCell ref="BDZ42:BEC42"/>
    <mergeCell ref="BEF42:BEG42"/>
    <mergeCell ref="BEH42:BEI42"/>
    <mergeCell ref="BEJ42:BEL42"/>
    <mergeCell ref="BEM42:BEO42"/>
    <mergeCell ref="BEP42:BER42"/>
    <mergeCell ref="BES42:BEU42"/>
    <mergeCell ref="BEV42:BEX42"/>
    <mergeCell ref="BEY42:BFA42"/>
    <mergeCell ref="BFB42:BFD42"/>
    <mergeCell ref="BFE42:BFG42"/>
    <mergeCell ref="BFH42:BFJ42"/>
    <mergeCell ref="BFL42:BFN42"/>
    <mergeCell ref="BFP42:BFR42"/>
    <mergeCell ref="BFT42:BFV42"/>
    <mergeCell ref="BFX42:BFY42"/>
    <mergeCell ref="BFZ42:BGB42"/>
    <mergeCell ref="BGC42:BGF42"/>
    <mergeCell ref="BGI42:BGJ42"/>
    <mergeCell ref="BGK42:BGL42"/>
    <mergeCell ref="BGM42:BGO42"/>
    <mergeCell ref="BGP42:BGR42"/>
    <mergeCell ref="BGS42:BGU42"/>
    <mergeCell ref="BGV42:BGX42"/>
    <mergeCell ref="BGY42:BHA42"/>
    <mergeCell ref="BHB42:BHD42"/>
    <mergeCell ref="BHE42:BHG42"/>
    <mergeCell ref="BHH42:BHJ42"/>
    <mergeCell ref="BHK42:BHM42"/>
    <mergeCell ref="BHO42:BHQ42"/>
    <mergeCell ref="BHS42:BHU42"/>
    <mergeCell ref="BHW42:BHY42"/>
    <mergeCell ref="BIA42:BIB42"/>
    <mergeCell ref="BIC42:BIE42"/>
    <mergeCell ref="BIF42:BII42"/>
    <mergeCell ref="BIL42:BIM42"/>
    <mergeCell ref="BIN42:BIO42"/>
    <mergeCell ref="BIP42:BIR42"/>
    <mergeCell ref="BIS42:BIU42"/>
    <mergeCell ref="BIV42:BIX42"/>
    <mergeCell ref="BIY42:BJA42"/>
    <mergeCell ref="BJB42:BJD42"/>
    <mergeCell ref="BJE42:BJG42"/>
    <mergeCell ref="BJH42:BJJ42"/>
    <mergeCell ref="BJK42:BJM42"/>
    <mergeCell ref="BJN42:BJP42"/>
    <mergeCell ref="BJR42:BJT42"/>
    <mergeCell ref="BJV42:BJX42"/>
    <mergeCell ref="BJZ42:BKB42"/>
    <mergeCell ref="BKD42:BKE42"/>
    <mergeCell ref="BKF42:BKH42"/>
    <mergeCell ref="BKI42:BKL42"/>
    <mergeCell ref="BKO42:BKP42"/>
    <mergeCell ref="BKQ42:BKR42"/>
    <mergeCell ref="BKS42:BKU42"/>
    <mergeCell ref="BKV42:BKX42"/>
    <mergeCell ref="BKY42:BLA42"/>
    <mergeCell ref="BLB42:BLD42"/>
    <mergeCell ref="BLE42:BLG42"/>
    <mergeCell ref="BLH42:BLJ42"/>
    <mergeCell ref="BLK42:BLM42"/>
    <mergeCell ref="BLN42:BLP42"/>
    <mergeCell ref="BLQ42:BLS42"/>
    <mergeCell ref="BLU42:BLW42"/>
    <mergeCell ref="BLY42:BMA42"/>
    <mergeCell ref="BMC42:BME42"/>
    <mergeCell ref="BMG42:BMH42"/>
    <mergeCell ref="BMI42:BMK42"/>
    <mergeCell ref="BML42:BMO42"/>
    <mergeCell ref="BMR42:BMS42"/>
    <mergeCell ref="BMT42:BMU42"/>
    <mergeCell ref="BMV42:BMX42"/>
    <mergeCell ref="BMY42:BNA42"/>
    <mergeCell ref="BNB42:BND42"/>
    <mergeCell ref="BNE42:BNG42"/>
    <mergeCell ref="BNH42:BNJ42"/>
    <mergeCell ref="BNK42:BNM42"/>
    <mergeCell ref="BNN42:BNP42"/>
    <mergeCell ref="BNQ42:BNS42"/>
    <mergeCell ref="BNT42:BNV42"/>
    <mergeCell ref="BNX42:BNZ42"/>
    <mergeCell ref="BOB42:BOD42"/>
    <mergeCell ref="BOF42:BOH42"/>
    <mergeCell ref="BOJ42:BOK42"/>
    <mergeCell ref="BOL42:BON42"/>
    <mergeCell ref="BOO42:BOR42"/>
    <mergeCell ref="BOU42:BOV42"/>
    <mergeCell ref="BOW42:BOX42"/>
    <mergeCell ref="BOY42:BPA42"/>
    <mergeCell ref="BPB42:BPD42"/>
    <mergeCell ref="BPE42:BPG42"/>
    <mergeCell ref="BPH42:BPJ42"/>
    <mergeCell ref="BPK42:BPM42"/>
    <mergeCell ref="BPN42:BPP42"/>
    <mergeCell ref="BPQ42:BPS42"/>
    <mergeCell ref="BPT42:BPV42"/>
    <mergeCell ref="BPW42:BPY42"/>
    <mergeCell ref="BQA42:BQC42"/>
    <mergeCell ref="BQE42:BQG42"/>
    <mergeCell ref="BQI42:BQK42"/>
    <mergeCell ref="BQM42:BQN42"/>
    <mergeCell ref="BQO42:BQQ42"/>
    <mergeCell ref="BQR42:BQU42"/>
    <mergeCell ref="BQX42:BQY42"/>
    <mergeCell ref="BQZ42:BRA42"/>
    <mergeCell ref="BRB42:BRD42"/>
    <mergeCell ref="BRE42:BRG42"/>
    <mergeCell ref="BRH42:BRJ42"/>
    <mergeCell ref="BRK42:BRM42"/>
    <mergeCell ref="BRN42:BRP42"/>
    <mergeCell ref="BRQ42:BRS42"/>
    <mergeCell ref="BRT42:BRV42"/>
    <mergeCell ref="BRW42:BRY42"/>
    <mergeCell ref="BRZ42:BSB42"/>
    <mergeCell ref="BSD42:BSF42"/>
    <mergeCell ref="BSH42:BSJ42"/>
    <mergeCell ref="BSL42:BSN42"/>
    <mergeCell ref="BSP42:BSQ42"/>
    <mergeCell ref="BSR42:BST42"/>
    <mergeCell ref="BSU42:BSX42"/>
    <mergeCell ref="BTA42:BTB42"/>
    <mergeCell ref="BTC42:BTD42"/>
    <mergeCell ref="BTE42:BTG42"/>
    <mergeCell ref="BTH42:BTJ42"/>
    <mergeCell ref="BTK42:BTM42"/>
    <mergeCell ref="BTN42:BTP42"/>
    <mergeCell ref="BTQ42:BTS42"/>
    <mergeCell ref="BTT42:BTV42"/>
    <mergeCell ref="BTW42:BTY42"/>
    <mergeCell ref="BTZ42:BUB42"/>
    <mergeCell ref="BUC42:BUE42"/>
    <mergeCell ref="BUG42:BUI42"/>
    <mergeCell ref="BUK42:BUM42"/>
    <mergeCell ref="BUO42:BUQ42"/>
    <mergeCell ref="BUS42:BUT42"/>
    <mergeCell ref="BUU42:BUW42"/>
    <mergeCell ref="BUX42:BVA42"/>
    <mergeCell ref="BVD42:BVE42"/>
    <mergeCell ref="BVF42:BVG42"/>
    <mergeCell ref="BVH42:BVJ42"/>
    <mergeCell ref="BVK42:BVM42"/>
    <mergeCell ref="BVN42:BVP42"/>
    <mergeCell ref="BVQ42:BVS42"/>
    <mergeCell ref="BVT42:BVV42"/>
    <mergeCell ref="BVW42:BVY42"/>
    <mergeCell ref="BVZ42:BWB42"/>
    <mergeCell ref="BWC42:BWE42"/>
    <mergeCell ref="BWF42:BWH42"/>
    <mergeCell ref="BWJ42:BWL42"/>
    <mergeCell ref="BWN42:BWP42"/>
    <mergeCell ref="BWR42:BWT42"/>
    <mergeCell ref="BWV42:BWW42"/>
    <mergeCell ref="BWX42:BWZ42"/>
    <mergeCell ref="BXA42:BXD42"/>
    <mergeCell ref="BXG42:BXH42"/>
    <mergeCell ref="BXI42:BXJ42"/>
    <mergeCell ref="BXK42:BXM42"/>
    <mergeCell ref="BXN42:BXP42"/>
    <mergeCell ref="BXQ42:BXS42"/>
    <mergeCell ref="BXT42:BXV42"/>
    <mergeCell ref="BXW42:BXY42"/>
    <mergeCell ref="BXZ42:BYB42"/>
    <mergeCell ref="BYC42:BYE42"/>
    <mergeCell ref="BYF42:BYH42"/>
    <mergeCell ref="BYI42:BYK42"/>
    <mergeCell ref="BYM42:BYO42"/>
    <mergeCell ref="BYQ42:BYS42"/>
    <mergeCell ref="BYU42:BYW42"/>
    <mergeCell ref="BYY42:BYZ42"/>
    <mergeCell ref="BZA42:BZC42"/>
    <mergeCell ref="BZD42:BZG42"/>
    <mergeCell ref="BZJ42:BZK42"/>
    <mergeCell ref="BZL42:BZM42"/>
    <mergeCell ref="BZN42:BZP42"/>
    <mergeCell ref="BZQ42:BZS42"/>
    <mergeCell ref="BZT42:BZV42"/>
    <mergeCell ref="BZW42:BZY42"/>
    <mergeCell ref="BZZ42:CAB42"/>
    <mergeCell ref="CAC42:CAE42"/>
    <mergeCell ref="CAF42:CAH42"/>
    <mergeCell ref="CAI42:CAK42"/>
    <mergeCell ref="CAL42:CAN42"/>
    <mergeCell ref="CAP42:CAR42"/>
    <mergeCell ref="CAT42:CAV42"/>
    <mergeCell ref="CAX42:CAZ42"/>
    <mergeCell ref="CBB42:CBC42"/>
    <mergeCell ref="CBD42:CBF42"/>
    <mergeCell ref="CBG42:CBJ42"/>
    <mergeCell ref="CBM42:CBN42"/>
    <mergeCell ref="CBO42:CBP42"/>
    <mergeCell ref="CBQ42:CBS42"/>
    <mergeCell ref="CBT42:CBV42"/>
    <mergeCell ref="CBW42:CBY42"/>
    <mergeCell ref="CBZ42:CCB42"/>
    <mergeCell ref="CCC42:CCE42"/>
    <mergeCell ref="CCF42:CCH42"/>
    <mergeCell ref="CCI42:CCK42"/>
    <mergeCell ref="CCL42:CCN42"/>
    <mergeCell ref="CCO42:CCQ42"/>
    <mergeCell ref="CCS42:CCU42"/>
    <mergeCell ref="CCW42:CCY42"/>
    <mergeCell ref="CDA42:CDC42"/>
    <mergeCell ref="CDE42:CDF42"/>
    <mergeCell ref="CDG42:CDI42"/>
    <mergeCell ref="CDJ42:CDM42"/>
    <mergeCell ref="APK43:APL43"/>
    <mergeCell ref="APM43:APN43"/>
    <mergeCell ref="APO43:APQ43"/>
    <mergeCell ref="APR43:APT43"/>
    <mergeCell ref="APU43:APW43"/>
    <mergeCell ref="APX43:APZ43"/>
    <mergeCell ref="AQA43:AQC43"/>
    <mergeCell ref="AQD43:AQF43"/>
    <mergeCell ref="AQG43:AQI43"/>
    <mergeCell ref="AQJ43:AQL43"/>
    <mergeCell ref="AQM43:AQO43"/>
    <mergeCell ref="AQQ43:AQS43"/>
    <mergeCell ref="AQU43:AQW43"/>
    <mergeCell ref="AQY43:ARA43"/>
    <mergeCell ref="ARC43:ARD43"/>
    <mergeCell ref="ARE43:ARG43"/>
    <mergeCell ref="ARH43:ARK43"/>
    <mergeCell ref="ARN43:ARO43"/>
    <mergeCell ref="ARP43:ARQ43"/>
    <mergeCell ref="ARR43:ART43"/>
    <mergeCell ref="ARU43:ARW43"/>
    <mergeCell ref="ARX43:ARZ43"/>
    <mergeCell ref="ASA43:ASC43"/>
    <mergeCell ref="ASD43:ASF43"/>
    <mergeCell ref="ASG43:ASI43"/>
    <mergeCell ref="ASJ43:ASL43"/>
    <mergeCell ref="ASM43:ASO43"/>
    <mergeCell ref="ASP43:ASR43"/>
    <mergeCell ref="AST43:ASV43"/>
    <mergeCell ref="ASX43:ASZ43"/>
    <mergeCell ref="ATB43:ATD43"/>
    <mergeCell ref="ATF43:ATG43"/>
    <mergeCell ref="ATH43:ATJ43"/>
    <mergeCell ref="ATK43:ATN43"/>
    <mergeCell ref="ATQ43:ATR43"/>
    <mergeCell ref="ATS43:ATT43"/>
    <mergeCell ref="ATU43:ATW43"/>
    <mergeCell ref="ATX43:ATZ43"/>
    <mergeCell ref="AUA43:AUC43"/>
    <mergeCell ref="AUD43:AUF43"/>
    <mergeCell ref="AUG43:AUI43"/>
    <mergeCell ref="AUJ43:AUL43"/>
    <mergeCell ref="AUM43:AUO43"/>
    <mergeCell ref="AUP43:AUR43"/>
    <mergeCell ref="AUS43:AUU43"/>
    <mergeCell ref="AUW43:AUY43"/>
    <mergeCell ref="AVA43:AVC43"/>
    <mergeCell ref="AVE43:AVG43"/>
    <mergeCell ref="AVI43:AVJ43"/>
    <mergeCell ref="AVK43:AVM43"/>
    <mergeCell ref="AVN43:AVQ43"/>
    <mergeCell ref="AVT43:AVU43"/>
    <mergeCell ref="AVV43:AVW43"/>
    <mergeCell ref="AVX43:AVZ43"/>
    <mergeCell ref="AWA43:AWC43"/>
    <mergeCell ref="AWD43:AWF43"/>
    <mergeCell ref="AWG43:AWI43"/>
    <mergeCell ref="AWJ43:AWL43"/>
    <mergeCell ref="AWM43:AWO43"/>
    <mergeCell ref="AWP43:AWR43"/>
    <mergeCell ref="AWS43:AWU43"/>
    <mergeCell ref="AWV43:AWX43"/>
    <mergeCell ref="AWZ43:AXB43"/>
    <mergeCell ref="AXD43:AXF43"/>
    <mergeCell ref="AXH43:AXJ43"/>
    <mergeCell ref="AXL43:AXM43"/>
    <mergeCell ref="AXN43:AXP43"/>
    <mergeCell ref="AXQ43:AXT43"/>
    <mergeCell ref="AXW43:AXX43"/>
    <mergeCell ref="AXY43:AXZ43"/>
    <mergeCell ref="AYA43:AYC43"/>
    <mergeCell ref="AYD43:AYF43"/>
    <mergeCell ref="AYG43:AYI43"/>
    <mergeCell ref="AYJ43:AYL43"/>
    <mergeCell ref="AYM43:AYO43"/>
    <mergeCell ref="AYP43:AYR43"/>
    <mergeCell ref="AYS43:AYU43"/>
    <mergeCell ref="AYV43:AYX43"/>
    <mergeCell ref="AYY43:AZA43"/>
    <mergeCell ref="AZC43:AZE43"/>
    <mergeCell ref="AZG43:AZI43"/>
    <mergeCell ref="AZK43:AZM43"/>
    <mergeCell ref="AZO43:AZP43"/>
    <mergeCell ref="AZQ43:AZS43"/>
    <mergeCell ref="AZT43:AZW43"/>
    <mergeCell ref="AZZ43:BAA43"/>
    <mergeCell ref="BAB43:BAC43"/>
    <mergeCell ref="BAD43:BAF43"/>
    <mergeCell ref="BAG43:BAI43"/>
    <mergeCell ref="BAJ43:BAL43"/>
    <mergeCell ref="BAM43:BAO43"/>
    <mergeCell ref="BAP43:BAR43"/>
    <mergeCell ref="BAS43:BAU43"/>
    <mergeCell ref="BAV43:BAX43"/>
    <mergeCell ref="BAY43:BBA43"/>
    <mergeCell ref="BBB43:BBD43"/>
    <mergeCell ref="BBF43:BBH43"/>
    <mergeCell ref="BBJ43:BBL43"/>
    <mergeCell ref="BBN43:BBP43"/>
    <mergeCell ref="BBR43:BBS43"/>
    <mergeCell ref="BBT43:BBV43"/>
    <mergeCell ref="BBW43:BBZ43"/>
    <mergeCell ref="BCC43:BCD43"/>
    <mergeCell ref="BCE43:BCF43"/>
    <mergeCell ref="BCG43:BCI43"/>
    <mergeCell ref="BCJ43:BCL43"/>
    <mergeCell ref="BCM43:BCO43"/>
    <mergeCell ref="BCP43:BCR43"/>
    <mergeCell ref="BCS43:BCU43"/>
    <mergeCell ref="BCV43:BCX43"/>
    <mergeCell ref="BCY43:BDA43"/>
    <mergeCell ref="BDB43:BDD43"/>
    <mergeCell ref="BDE43:BDG43"/>
    <mergeCell ref="BDI43:BDK43"/>
    <mergeCell ref="BDM43:BDO43"/>
    <mergeCell ref="BDQ43:BDS43"/>
    <mergeCell ref="BDU43:BDV43"/>
    <mergeCell ref="BDW43:BDY43"/>
    <mergeCell ref="BDZ43:BEC43"/>
    <mergeCell ref="BEF43:BEG43"/>
    <mergeCell ref="BEH43:BEI43"/>
    <mergeCell ref="BEJ43:BEL43"/>
    <mergeCell ref="BEM43:BEO43"/>
    <mergeCell ref="BEP43:BER43"/>
    <mergeCell ref="BES43:BEU43"/>
    <mergeCell ref="BEV43:BEX43"/>
    <mergeCell ref="BEY43:BFA43"/>
    <mergeCell ref="BFB43:BFD43"/>
    <mergeCell ref="BFE43:BFG43"/>
    <mergeCell ref="BFH43:BFJ43"/>
    <mergeCell ref="BFL43:BFN43"/>
    <mergeCell ref="BFP43:BFR43"/>
    <mergeCell ref="BFT43:BFV43"/>
    <mergeCell ref="BFX43:BFY43"/>
    <mergeCell ref="BFZ43:BGB43"/>
    <mergeCell ref="BGC43:BGF43"/>
    <mergeCell ref="BGI43:BGJ43"/>
    <mergeCell ref="BGK43:BGL43"/>
    <mergeCell ref="BGM43:BGO43"/>
    <mergeCell ref="BGP43:BGR43"/>
    <mergeCell ref="BGS43:BGU43"/>
    <mergeCell ref="BGV43:BGX43"/>
    <mergeCell ref="BGY43:BHA43"/>
    <mergeCell ref="BHB43:BHD43"/>
    <mergeCell ref="BHE43:BHG43"/>
    <mergeCell ref="BHH43:BHJ43"/>
    <mergeCell ref="BHK43:BHM43"/>
    <mergeCell ref="BHO43:BHQ43"/>
    <mergeCell ref="BHS43:BHU43"/>
    <mergeCell ref="BHW43:BHY43"/>
    <mergeCell ref="BIA43:BIB43"/>
    <mergeCell ref="BIC43:BIE43"/>
    <mergeCell ref="BIF43:BII43"/>
    <mergeCell ref="BIL43:BIM43"/>
    <mergeCell ref="BIN43:BIO43"/>
    <mergeCell ref="BIP43:BIR43"/>
    <mergeCell ref="BIS43:BIU43"/>
    <mergeCell ref="BIV43:BIX43"/>
    <mergeCell ref="BIY43:BJA43"/>
    <mergeCell ref="BJB43:BJD43"/>
    <mergeCell ref="BJE43:BJG43"/>
    <mergeCell ref="BJH43:BJJ43"/>
    <mergeCell ref="BJK43:BJM43"/>
    <mergeCell ref="BJN43:BJP43"/>
    <mergeCell ref="BJR43:BJT43"/>
    <mergeCell ref="BJV43:BJX43"/>
    <mergeCell ref="BJZ43:BKB43"/>
    <mergeCell ref="BKD43:BKE43"/>
    <mergeCell ref="BKF43:BKH43"/>
    <mergeCell ref="BKI43:BKL43"/>
    <mergeCell ref="BKO43:BKP43"/>
    <mergeCell ref="BKQ43:BKR43"/>
    <mergeCell ref="BKS43:BKU43"/>
    <mergeCell ref="BKV43:BKX43"/>
    <mergeCell ref="BKY43:BLA43"/>
    <mergeCell ref="BLB43:BLD43"/>
    <mergeCell ref="BLE43:BLG43"/>
    <mergeCell ref="BLH43:BLJ43"/>
    <mergeCell ref="BLK43:BLM43"/>
    <mergeCell ref="BLN43:BLP43"/>
    <mergeCell ref="BLQ43:BLS43"/>
    <mergeCell ref="BLU43:BLW43"/>
    <mergeCell ref="BLY43:BMA43"/>
    <mergeCell ref="BMC43:BME43"/>
    <mergeCell ref="BMG43:BMH43"/>
    <mergeCell ref="BMI43:BMK43"/>
    <mergeCell ref="BML43:BMO43"/>
    <mergeCell ref="BMR43:BMS43"/>
    <mergeCell ref="BMT43:BMU43"/>
    <mergeCell ref="BMV43:BMX43"/>
    <mergeCell ref="BMY43:BNA43"/>
    <mergeCell ref="BNB43:BND43"/>
    <mergeCell ref="BNE43:BNG43"/>
    <mergeCell ref="BNH43:BNJ43"/>
    <mergeCell ref="BNK43:BNM43"/>
    <mergeCell ref="BNN43:BNP43"/>
    <mergeCell ref="BNQ43:BNS43"/>
    <mergeCell ref="BNT43:BNV43"/>
    <mergeCell ref="BNX43:BNZ43"/>
    <mergeCell ref="BOB43:BOD43"/>
    <mergeCell ref="BOF43:BOH43"/>
    <mergeCell ref="BOJ43:BOK43"/>
    <mergeCell ref="BOL43:BON43"/>
    <mergeCell ref="BOO43:BOR43"/>
    <mergeCell ref="BOU43:BOV43"/>
    <mergeCell ref="BOW43:BOX43"/>
    <mergeCell ref="BOY43:BPA43"/>
    <mergeCell ref="BPB43:BPD43"/>
    <mergeCell ref="BPE43:BPG43"/>
    <mergeCell ref="BPH43:BPJ43"/>
    <mergeCell ref="BPK43:BPM43"/>
    <mergeCell ref="BPN43:BPP43"/>
    <mergeCell ref="BPQ43:BPS43"/>
    <mergeCell ref="BPT43:BPV43"/>
    <mergeCell ref="BPW43:BPY43"/>
    <mergeCell ref="BQA43:BQC43"/>
    <mergeCell ref="BQE43:BQG43"/>
    <mergeCell ref="BQI43:BQK43"/>
    <mergeCell ref="BQM43:BQN43"/>
    <mergeCell ref="BQO43:BQQ43"/>
    <mergeCell ref="BQR43:BQU43"/>
    <mergeCell ref="BQX43:BQY43"/>
    <mergeCell ref="BQZ43:BRA43"/>
    <mergeCell ref="BRB43:BRD43"/>
    <mergeCell ref="BRE43:BRG43"/>
    <mergeCell ref="BRH43:BRJ43"/>
    <mergeCell ref="BRK43:BRM43"/>
    <mergeCell ref="BRN43:BRP43"/>
    <mergeCell ref="BRQ43:BRS43"/>
    <mergeCell ref="BRT43:BRV43"/>
    <mergeCell ref="BRW43:BRY43"/>
    <mergeCell ref="BRZ43:BSB43"/>
    <mergeCell ref="BSD43:BSF43"/>
    <mergeCell ref="BSH43:BSJ43"/>
    <mergeCell ref="BSL43:BSN43"/>
    <mergeCell ref="BSP43:BSQ43"/>
    <mergeCell ref="BSR43:BST43"/>
    <mergeCell ref="BSU43:BSX43"/>
    <mergeCell ref="BTA43:BTB43"/>
    <mergeCell ref="BTC43:BTD43"/>
    <mergeCell ref="BTE43:BTG43"/>
    <mergeCell ref="BTH43:BTJ43"/>
    <mergeCell ref="BTK43:BTM43"/>
    <mergeCell ref="BTN43:BTP43"/>
    <mergeCell ref="BTQ43:BTS43"/>
    <mergeCell ref="BTT43:BTV43"/>
    <mergeCell ref="BTW43:BTY43"/>
    <mergeCell ref="BTZ43:BUB43"/>
    <mergeCell ref="BUC43:BUE43"/>
    <mergeCell ref="BUG43:BUI43"/>
    <mergeCell ref="BUK43:BUM43"/>
    <mergeCell ref="BUO43:BUQ43"/>
    <mergeCell ref="BUS43:BUT43"/>
    <mergeCell ref="BUU43:BUW43"/>
    <mergeCell ref="BUX43:BVA43"/>
    <mergeCell ref="BVD43:BVE43"/>
    <mergeCell ref="BVF43:BVG43"/>
    <mergeCell ref="BVH43:BVJ43"/>
    <mergeCell ref="BVK43:BVM43"/>
    <mergeCell ref="BVN43:BVP43"/>
    <mergeCell ref="BVQ43:BVS43"/>
    <mergeCell ref="BVT43:BVV43"/>
    <mergeCell ref="BVW43:BVY43"/>
    <mergeCell ref="BVZ43:BWB43"/>
    <mergeCell ref="BWC43:BWE43"/>
    <mergeCell ref="BWF43:BWH43"/>
    <mergeCell ref="BWJ43:BWL43"/>
    <mergeCell ref="BWN43:BWP43"/>
    <mergeCell ref="BWR43:BWT43"/>
    <mergeCell ref="BWV43:BWW43"/>
    <mergeCell ref="BWX43:BWZ43"/>
    <mergeCell ref="BXA43:BXD43"/>
    <mergeCell ref="BXG43:BXH43"/>
    <mergeCell ref="BXI43:BXJ43"/>
    <mergeCell ref="BXK43:BXM43"/>
    <mergeCell ref="BXN43:BXP43"/>
    <mergeCell ref="BXQ43:BXS43"/>
    <mergeCell ref="BXT43:BXV43"/>
    <mergeCell ref="BXW43:BXY43"/>
    <mergeCell ref="BXZ43:BYB43"/>
    <mergeCell ref="BYC43:BYE43"/>
    <mergeCell ref="BYF43:BYH43"/>
    <mergeCell ref="BYI43:BYK43"/>
    <mergeCell ref="BYM43:BYO43"/>
    <mergeCell ref="BYQ43:BYS43"/>
    <mergeCell ref="BYU43:BYW43"/>
    <mergeCell ref="BYY43:BYZ43"/>
    <mergeCell ref="BZA43:BZC43"/>
    <mergeCell ref="BZD43:BZG43"/>
    <mergeCell ref="BZJ43:BZK43"/>
    <mergeCell ref="BZL43:BZM43"/>
    <mergeCell ref="BZN43:BZP43"/>
    <mergeCell ref="BZQ43:BZS43"/>
    <mergeCell ref="BZT43:BZV43"/>
    <mergeCell ref="BZW43:BZY43"/>
    <mergeCell ref="BZZ43:CAB43"/>
    <mergeCell ref="CAC43:CAE43"/>
    <mergeCell ref="CAF43:CAH43"/>
    <mergeCell ref="CAI43:CAK43"/>
    <mergeCell ref="CAL43:CAN43"/>
    <mergeCell ref="CAP43:CAR43"/>
    <mergeCell ref="CAT43:CAV43"/>
    <mergeCell ref="CAX43:CAZ43"/>
    <mergeCell ref="CBB43:CBC43"/>
    <mergeCell ref="CBD43:CBF43"/>
    <mergeCell ref="CBG43:CBJ43"/>
    <mergeCell ref="CBM43:CBN43"/>
    <mergeCell ref="CBO43:CBP43"/>
    <mergeCell ref="CBQ43:CBS43"/>
    <mergeCell ref="CBT43:CBV43"/>
    <mergeCell ref="CBW43:CBY43"/>
    <mergeCell ref="CBZ43:CCB43"/>
    <mergeCell ref="CCC43:CCE43"/>
    <mergeCell ref="CCF43:CCH43"/>
    <mergeCell ref="CCI43:CCK43"/>
    <mergeCell ref="CCL43:CCN43"/>
    <mergeCell ref="CCO43:CCQ43"/>
    <mergeCell ref="CCS43:CCU43"/>
    <mergeCell ref="CCW43:CCY43"/>
    <mergeCell ref="CDA43:CDC43"/>
    <mergeCell ref="CDE43:CDF43"/>
    <mergeCell ref="CDG43:CDI43"/>
    <mergeCell ref="CDJ43:CDM43"/>
    <mergeCell ref="APK44:APL44"/>
    <mergeCell ref="APM44:APN44"/>
    <mergeCell ref="APO44:APQ44"/>
    <mergeCell ref="APR44:APT44"/>
    <mergeCell ref="APU44:APW44"/>
    <mergeCell ref="APX44:APZ44"/>
    <mergeCell ref="AQA44:AQC44"/>
    <mergeCell ref="AQD44:AQF44"/>
    <mergeCell ref="AQG44:AQI44"/>
    <mergeCell ref="AQJ44:AQL44"/>
    <mergeCell ref="AQM44:AQO44"/>
    <mergeCell ref="AQQ44:AQS44"/>
    <mergeCell ref="AQU44:AQW44"/>
    <mergeCell ref="AQY44:ARA44"/>
    <mergeCell ref="ARC44:ARD44"/>
    <mergeCell ref="ARE44:ARG44"/>
    <mergeCell ref="ARH44:ARK44"/>
    <mergeCell ref="ARN44:ARO44"/>
    <mergeCell ref="ARP44:ARQ44"/>
    <mergeCell ref="ARR44:ART44"/>
    <mergeCell ref="ARU44:ARW44"/>
    <mergeCell ref="ARX44:ARZ44"/>
    <mergeCell ref="ASA44:ASC44"/>
    <mergeCell ref="ASD44:ASF44"/>
    <mergeCell ref="ASG44:ASI44"/>
    <mergeCell ref="ASJ44:ASL44"/>
    <mergeCell ref="ASM44:ASO44"/>
    <mergeCell ref="ASP44:ASR44"/>
    <mergeCell ref="AST44:ASV44"/>
    <mergeCell ref="ASX44:ASZ44"/>
    <mergeCell ref="ATB44:ATD44"/>
    <mergeCell ref="ATF44:ATG44"/>
    <mergeCell ref="ATH44:ATJ44"/>
    <mergeCell ref="ATK44:ATN44"/>
    <mergeCell ref="ATQ44:ATR44"/>
    <mergeCell ref="ATS44:ATT44"/>
    <mergeCell ref="ATU44:ATW44"/>
    <mergeCell ref="ATX44:ATZ44"/>
    <mergeCell ref="AUA44:AUC44"/>
    <mergeCell ref="AUD44:AUF44"/>
    <mergeCell ref="AUG44:AUI44"/>
    <mergeCell ref="AUJ44:AUL44"/>
    <mergeCell ref="AUM44:AUO44"/>
    <mergeCell ref="AUP44:AUR44"/>
    <mergeCell ref="AUS44:AUU44"/>
    <mergeCell ref="AUW44:AUY44"/>
    <mergeCell ref="AVA44:AVC44"/>
    <mergeCell ref="AVE44:AVG44"/>
    <mergeCell ref="AVI44:AVJ44"/>
    <mergeCell ref="AVK44:AVM44"/>
    <mergeCell ref="AVN44:AVQ44"/>
    <mergeCell ref="AVT44:AVU44"/>
    <mergeCell ref="AVV44:AVW44"/>
    <mergeCell ref="AVX44:AVZ44"/>
    <mergeCell ref="AWA44:AWC44"/>
    <mergeCell ref="AWD44:AWF44"/>
    <mergeCell ref="AWG44:AWI44"/>
    <mergeCell ref="AWJ44:AWL44"/>
    <mergeCell ref="AWM44:AWO44"/>
    <mergeCell ref="AWP44:AWR44"/>
    <mergeCell ref="AWS44:AWU44"/>
    <mergeCell ref="AWV44:AWX44"/>
    <mergeCell ref="AWZ44:AXB44"/>
    <mergeCell ref="AXD44:AXF44"/>
    <mergeCell ref="AXH44:AXJ44"/>
    <mergeCell ref="AXL44:AXM44"/>
    <mergeCell ref="AXN44:AXP44"/>
    <mergeCell ref="AXQ44:AXT44"/>
    <mergeCell ref="AXW44:AXX44"/>
    <mergeCell ref="AXY44:AXZ44"/>
    <mergeCell ref="AYA44:AYC44"/>
    <mergeCell ref="AYD44:AYF44"/>
    <mergeCell ref="AYG44:AYI44"/>
    <mergeCell ref="AYJ44:AYL44"/>
    <mergeCell ref="AYM44:AYO44"/>
    <mergeCell ref="AYP44:AYR44"/>
    <mergeCell ref="AYS44:AYU44"/>
    <mergeCell ref="AYV44:AYX44"/>
    <mergeCell ref="AYY44:AZA44"/>
    <mergeCell ref="AZC44:AZE44"/>
    <mergeCell ref="AZG44:AZI44"/>
    <mergeCell ref="AZK44:AZM44"/>
    <mergeCell ref="AZO44:AZP44"/>
    <mergeCell ref="AZQ44:AZS44"/>
    <mergeCell ref="AZT44:AZW44"/>
    <mergeCell ref="AZZ44:BAA44"/>
    <mergeCell ref="BAB44:BAC44"/>
    <mergeCell ref="BAD44:BAF44"/>
    <mergeCell ref="BAG44:BAI44"/>
    <mergeCell ref="BAJ44:BAL44"/>
    <mergeCell ref="BAM44:BAO44"/>
    <mergeCell ref="BAP44:BAR44"/>
    <mergeCell ref="BAS44:BAU44"/>
    <mergeCell ref="BAV44:BAX44"/>
    <mergeCell ref="BAY44:BBA44"/>
    <mergeCell ref="BBB44:BBD44"/>
    <mergeCell ref="BBF44:BBH44"/>
    <mergeCell ref="BBJ44:BBL44"/>
    <mergeCell ref="BBN44:BBP44"/>
    <mergeCell ref="BBR44:BBS44"/>
    <mergeCell ref="BBT44:BBV44"/>
    <mergeCell ref="BBW44:BBZ44"/>
    <mergeCell ref="BCC44:BCD44"/>
    <mergeCell ref="BCE44:BCF44"/>
    <mergeCell ref="BCG44:BCI44"/>
    <mergeCell ref="BCJ44:BCL44"/>
    <mergeCell ref="BCM44:BCO44"/>
    <mergeCell ref="BCP44:BCR44"/>
    <mergeCell ref="BCS44:BCU44"/>
    <mergeCell ref="BCV44:BCX44"/>
    <mergeCell ref="BCY44:BDA44"/>
    <mergeCell ref="BDB44:BDD44"/>
    <mergeCell ref="BDE44:BDG44"/>
    <mergeCell ref="BDI44:BDK44"/>
    <mergeCell ref="BDM44:BDO44"/>
    <mergeCell ref="BDQ44:BDS44"/>
    <mergeCell ref="BDU44:BDV44"/>
    <mergeCell ref="BDW44:BDY44"/>
    <mergeCell ref="BDZ44:BEC44"/>
    <mergeCell ref="BEF44:BEG44"/>
    <mergeCell ref="BEH44:BEI44"/>
    <mergeCell ref="BEJ44:BEL44"/>
    <mergeCell ref="BEM44:BEO44"/>
    <mergeCell ref="BEP44:BER44"/>
    <mergeCell ref="BES44:BEU44"/>
    <mergeCell ref="BEV44:BEX44"/>
    <mergeCell ref="BEY44:BFA44"/>
    <mergeCell ref="BFB44:BFD44"/>
    <mergeCell ref="BFE44:BFG44"/>
    <mergeCell ref="BFH44:BFJ44"/>
    <mergeCell ref="BFL44:BFN44"/>
    <mergeCell ref="BFP44:BFR44"/>
    <mergeCell ref="BFT44:BFV44"/>
    <mergeCell ref="BFX44:BFY44"/>
    <mergeCell ref="BFZ44:BGB44"/>
    <mergeCell ref="BGC44:BGF44"/>
    <mergeCell ref="BGI44:BGJ44"/>
    <mergeCell ref="BGK44:BGL44"/>
    <mergeCell ref="BGM44:BGO44"/>
    <mergeCell ref="BGP44:BGR44"/>
    <mergeCell ref="BGS44:BGU44"/>
    <mergeCell ref="BGV44:BGX44"/>
    <mergeCell ref="BGY44:BHA44"/>
    <mergeCell ref="BHB44:BHD44"/>
    <mergeCell ref="BHE44:BHG44"/>
    <mergeCell ref="BHH44:BHJ44"/>
    <mergeCell ref="BHK44:BHM44"/>
    <mergeCell ref="BHO44:BHQ44"/>
    <mergeCell ref="BHS44:BHU44"/>
    <mergeCell ref="BHW44:BHY44"/>
    <mergeCell ref="BIA44:BIB44"/>
    <mergeCell ref="BIC44:BIE44"/>
    <mergeCell ref="BIF44:BII44"/>
    <mergeCell ref="BIL44:BIM44"/>
    <mergeCell ref="BIN44:BIO44"/>
    <mergeCell ref="BIP44:BIR44"/>
    <mergeCell ref="BIS44:BIU44"/>
    <mergeCell ref="BIV44:BIX44"/>
    <mergeCell ref="BIY44:BJA44"/>
    <mergeCell ref="BJB44:BJD44"/>
    <mergeCell ref="BJE44:BJG44"/>
    <mergeCell ref="BJH44:BJJ44"/>
    <mergeCell ref="BJK44:BJM44"/>
    <mergeCell ref="BJN44:BJP44"/>
    <mergeCell ref="BJR44:BJT44"/>
    <mergeCell ref="BJV44:BJX44"/>
    <mergeCell ref="BJZ44:BKB44"/>
    <mergeCell ref="BKD44:BKE44"/>
    <mergeCell ref="BKF44:BKH44"/>
    <mergeCell ref="BKI44:BKL44"/>
    <mergeCell ref="BKO44:BKP44"/>
    <mergeCell ref="BKQ44:BKR44"/>
    <mergeCell ref="BKS44:BKU44"/>
    <mergeCell ref="BKV44:BKX44"/>
    <mergeCell ref="BKY44:BLA44"/>
    <mergeCell ref="BLB44:BLD44"/>
    <mergeCell ref="BLE44:BLG44"/>
    <mergeCell ref="BLH44:BLJ44"/>
    <mergeCell ref="BLK44:BLM44"/>
    <mergeCell ref="BLN44:BLP44"/>
    <mergeCell ref="BLQ44:BLS44"/>
    <mergeCell ref="BLU44:BLW44"/>
    <mergeCell ref="BLY44:BMA44"/>
    <mergeCell ref="BMC44:BME44"/>
    <mergeCell ref="BMG44:BMH44"/>
    <mergeCell ref="BMI44:BMK44"/>
    <mergeCell ref="BML44:BMO44"/>
    <mergeCell ref="BMR44:BMS44"/>
    <mergeCell ref="BMT44:BMU44"/>
    <mergeCell ref="BMV44:BMX44"/>
    <mergeCell ref="BMY44:BNA44"/>
    <mergeCell ref="BNB44:BND44"/>
    <mergeCell ref="BNE44:BNG44"/>
    <mergeCell ref="BNH44:BNJ44"/>
    <mergeCell ref="BNK44:BNM44"/>
    <mergeCell ref="BNN44:BNP44"/>
    <mergeCell ref="BNQ44:BNS44"/>
    <mergeCell ref="BNT44:BNV44"/>
    <mergeCell ref="BNX44:BNZ44"/>
    <mergeCell ref="BOB44:BOD44"/>
    <mergeCell ref="BOF44:BOH44"/>
    <mergeCell ref="BOJ44:BOK44"/>
    <mergeCell ref="BOL44:BON44"/>
    <mergeCell ref="BOO44:BOR44"/>
    <mergeCell ref="BOU44:BOV44"/>
    <mergeCell ref="BOW44:BOX44"/>
    <mergeCell ref="BOY44:BPA44"/>
    <mergeCell ref="BPB44:BPD44"/>
    <mergeCell ref="BPE44:BPG44"/>
    <mergeCell ref="BPH44:BPJ44"/>
    <mergeCell ref="BPK44:BPM44"/>
    <mergeCell ref="BPN44:BPP44"/>
    <mergeCell ref="BPQ44:BPS44"/>
    <mergeCell ref="BPT44:BPV44"/>
    <mergeCell ref="BPW44:BPY44"/>
    <mergeCell ref="BQA44:BQC44"/>
    <mergeCell ref="BQE44:BQG44"/>
    <mergeCell ref="BQI44:BQK44"/>
    <mergeCell ref="BQM44:BQN44"/>
    <mergeCell ref="BQO44:BQQ44"/>
    <mergeCell ref="BQR44:BQU44"/>
    <mergeCell ref="BQX44:BQY44"/>
    <mergeCell ref="BQZ44:BRA44"/>
    <mergeCell ref="BRB44:BRD44"/>
    <mergeCell ref="BRE44:BRG44"/>
    <mergeCell ref="BRH44:BRJ44"/>
    <mergeCell ref="BRK44:BRM44"/>
    <mergeCell ref="BRN44:BRP44"/>
    <mergeCell ref="BRQ44:BRS44"/>
    <mergeCell ref="BRT44:BRV44"/>
    <mergeCell ref="BRW44:BRY44"/>
    <mergeCell ref="BRZ44:BSB44"/>
    <mergeCell ref="BSD44:BSF44"/>
    <mergeCell ref="BSH44:BSJ44"/>
    <mergeCell ref="BSL44:BSN44"/>
    <mergeCell ref="BSP44:BSQ44"/>
    <mergeCell ref="BSR44:BST44"/>
    <mergeCell ref="BSU44:BSX44"/>
    <mergeCell ref="BTA44:BTB44"/>
    <mergeCell ref="BTC44:BTD44"/>
    <mergeCell ref="BTE44:BTG44"/>
    <mergeCell ref="BTH44:BTJ44"/>
    <mergeCell ref="BTK44:BTM44"/>
    <mergeCell ref="BTN44:BTP44"/>
    <mergeCell ref="BTQ44:BTS44"/>
    <mergeCell ref="BTT44:BTV44"/>
    <mergeCell ref="BTW44:BTY44"/>
    <mergeCell ref="BTZ44:BUB44"/>
    <mergeCell ref="BUC44:BUE44"/>
    <mergeCell ref="BUG44:BUI44"/>
    <mergeCell ref="BUK44:BUM44"/>
    <mergeCell ref="BUO44:BUQ44"/>
    <mergeCell ref="BUS44:BUT44"/>
    <mergeCell ref="BUU44:BUW44"/>
    <mergeCell ref="BUX44:BVA44"/>
    <mergeCell ref="BVD44:BVE44"/>
    <mergeCell ref="BVF44:BVG44"/>
    <mergeCell ref="BVH44:BVJ44"/>
    <mergeCell ref="BVK44:BVM44"/>
    <mergeCell ref="BVN44:BVP44"/>
    <mergeCell ref="BVQ44:BVS44"/>
    <mergeCell ref="BVT44:BVV44"/>
    <mergeCell ref="BVW44:BVY44"/>
    <mergeCell ref="BVZ44:BWB44"/>
    <mergeCell ref="BWC44:BWE44"/>
    <mergeCell ref="BWF44:BWH44"/>
    <mergeCell ref="BWJ44:BWL44"/>
    <mergeCell ref="BWN44:BWP44"/>
    <mergeCell ref="BWR44:BWT44"/>
    <mergeCell ref="BWV44:BWW44"/>
    <mergeCell ref="BWX44:BWZ44"/>
    <mergeCell ref="BXA44:BXD44"/>
    <mergeCell ref="BXG44:BXH44"/>
    <mergeCell ref="BXI44:BXJ44"/>
    <mergeCell ref="BXK44:BXM44"/>
    <mergeCell ref="BXN44:BXP44"/>
    <mergeCell ref="BXQ44:BXS44"/>
    <mergeCell ref="BXT44:BXV44"/>
    <mergeCell ref="BXW44:BXY44"/>
    <mergeCell ref="BXZ44:BYB44"/>
    <mergeCell ref="BYC44:BYE44"/>
    <mergeCell ref="BYF44:BYH44"/>
    <mergeCell ref="BYI44:BYK44"/>
    <mergeCell ref="BYM44:BYO44"/>
    <mergeCell ref="BYQ44:BYS44"/>
    <mergeCell ref="BYU44:BYW44"/>
    <mergeCell ref="BYY44:BYZ44"/>
    <mergeCell ref="BZA44:BZC44"/>
    <mergeCell ref="BZD44:BZG44"/>
    <mergeCell ref="BZJ44:BZK44"/>
    <mergeCell ref="BZL44:BZM44"/>
    <mergeCell ref="BZN44:BZP44"/>
    <mergeCell ref="BZQ44:BZS44"/>
    <mergeCell ref="BZT44:BZV44"/>
    <mergeCell ref="BZW44:BZY44"/>
    <mergeCell ref="BZZ44:CAB44"/>
    <mergeCell ref="CAC44:CAE44"/>
    <mergeCell ref="CAF44:CAH44"/>
    <mergeCell ref="CAI44:CAK44"/>
    <mergeCell ref="CAL44:CAN44"/>
    <mergeCell ref="CAP44:CAR44"/>
    <mergeCell ref="CAT44:CAV44"/>
    <mergeCell ref="CAX44:CAZ44"/>
    <mergeCell ref="CBB44:CBC44"/>
    <mergeCell ref="CBD44:CBF44"/>
    <mergeCell ref="CBG44:CBJ44"/>
    <mergeCell ref="CBM44:CBN44"/>
    <mergeCell ref="CBO44:CBP44"/>
    <mergeCell ref="CBQ44:CBS44"/>
    <mergeCell ref="CBT44:CBV44"/>
    <mergeCell ref="CBW44:CBY44"/>
    <mergeCell ref="CBZ44:CCB44"/>
    <mergeCell ref="CCC44:CCE44"/>
    <mergeCell ref="CCF44:CCH44"/>
    <mergeCell ref="CCI44:CCK44"/>
    <mergeCell ref="CCL44:CCN44"/>
    <mergeCell ref="CCO44:CCQ44"/>
    <mergeCell ref="CCS44:CCU44"/>
    <mergeCell ref="CCW44:CCY44"/>
    <mergeCell ref="CDA44:CDC44"/>
    <mergeCell ref="CDE44:CDF44"/>
    <mergeCell ref="CDG44:CDI44"/>
    <mergeCell ref="CDJ44:CDM44"/>
    <mergeCell ref="APK45:APL45"/>
    <mergeCell ref="APM45:APN45"/>
    <mergeCell ref="APO45:APQ45"/>
    <mergeCell ref="APR45:APT45"/>
    <mergeCell ref="APU45:APW45"/>
    <mergeCell ref="APX45:APZ45"/>
    <mergeCell ref="AQA45:AQC45"/>
    <mergeCell ref="AQD45:AQF45"/>
    <mergeCell ref="AQG45:AQI45"/>
    <mergeCell ref="AQJ45:AQL45"/>
    <mergeCell ref="AQM45:AQO45"/>
    <mergeCell ref="AQQ45:AQS45"/>
    <mergeCell ref="AQU45:AQW45"/>
    <mergeCell ref="AQY45:ARA45"/>
    <mergeCell ref="ARC45:ARD45"/>
    <mergeCell ref="ARE45:ARG45"/>
    <mergeCell ref="ARH45:ARK45"/>
    <mergeCell ref="ARN45:ARO45"/>
    <mergeCell ref="ARP45:ARQ45"/>
    <mergeCell ref="ARR45:ART45"/>
    <mergeCell ref="ARU45:ARW45"/>
    <mergeCell ref="ARX45:ARZ45"/>
    <mergeCell ref="ASA45:ASC45"/>
    <mergeCell ref="ASD45:ASF45"/>
    <mergeCell ref="ASG45:ASI45"/>
    <mergeCell ref="ASJ45:ASL45"/>
    <mergeCell ref="ASM45:ASO45"/>
    <mergeCell ref="ASP45:ASR45"/>
    <mergeCell ref="AST45:ASV45"/>
    <mergeCell ref="ASX45:ASZ45"/>
    <mergeCell ref="ATB45:ATD45"/>
    <mergeCell ref="ATF45:ATG45"/>
    <mergeCell ref="ATH45:ATJ45"/>
    <mergeCell ref="ATK45:ATN45"/>
    <mergeCell ref="ATQ45:ATR45"/>
    <mergeCell ref="ATS45:ATT45"/>
    <mergeCell ref="ATU45:ATW45"/>
    <mergeCell ref="ATX45:ATZ45"/>
    <mergeCell ref="AUA45:AUC45"/>
    <mergeCell ref="AUD45:AUF45"/>
    <mergeCell ref="AUG45:AUI45"/>
    <mergeCell ref="AUJ45:AUL45"/>
    <mergeCell ref="AUM45:AUO45"/>
    <mergeCell ref="AUP45:AUR45"/>
    <mergeCell ref="AUS45:AUU45"/>
    <mergeCell ref="AUW45:AUY45"/>
    <mergeCell ref="AVA45:AVC45"/>
    <mergeCell ref="AVE45:AVG45"/>
    <mergeCell ref="AVI45:AVJ45"/>
    <mergeCell ref="AVK45:AVM45"/>
    <mergeCell ref="AVN45:AVQ45"/>
    <mergeCell ref="AVT45:AVU45"/>
    <mergeCell ref="AVV45:AVW45"/>
    <mergeCell ref="AVX45:AVZ45"/>
    <mergeCell ref="AWA45:AWC45"/>
    <mergeCell ref="AWD45:AWF45"/>
    <mergeCell ref="AWG45:AWI45"/>
    <mergeCell ref="AWJ45:AWL45"/>
    <mergeCell ref="AWM45:AWO45"/>
    <mergeCell ref="AWP45:AWR45"/>
    <mergeCell ref="AWS45:AWU45"/>
    <mergeCell ref="AWV45:AWX45"/>
    <mergeCell ref="AWZ45:AXB45"/>
    <mergeCell ref="AXD45:AXF45"/>
    <mergeCell ref="AXH45:AXJ45"/>
    <mergeCell ref="AXL45:AXM45"/>
    <mergeCell ref="AXN45:AXP45"/>
    <mergeCell ref="AXQ45:AXT45"/>
    <mergeCell ref="AXW45:AXX45"/>
    <mergeCell ref="AXY45:AXZ45"/>
    <mergeCell ref="AYA45:AYC45"/>
    <mergeCell ref="AYD45:AYF45"/>
    <mergeCell ref="AYG45:AYI45"/>
    <mergeCell ref="AYJ45:AYL45"/>
    <mergeCell ref="AYM45:AYO45"/>
    <mergeCell ref="AYP45:AYR45"/>
    <mergeCell ref="AYS45:AYU45"/>
    <mergeCell ref="AYV45:AYX45"/>
    <mergeCell ref="AYY45:AZA45"/>
    <mergeCell ref="AZC45:AZE45"/>
    <mergeCell ref="AZG45:AZI45"/>
    <mergeCell ref="AZK45:AZM45"/>
    <mergeCell ref="AZO45:AZP45"/>
    <mergeCell ref="AZQ45:AZS45"/>
    <mergeCell ref="AZT45:AZW45"/>
    <mergeCell ref="AZZ45:BAA45"/>
    <mergeCell ref="BAB45:BAC45"/>
    <mergeCell ref="BAD45:BAF45"/>
    <mergeCell ref="BAG45:BAI45"/>
    <mergeCell ref="BAJ45:BAL45"/>
    <mergeCell ref="BAM45:BAO45"/>
    <mergeCell ref="BAP45:BAR45"/>
    <mergeCell ref="BAS45:BAU45"/>
    <mergeCell ref="BAV45:BAX45"/>
    <mergeCell ref="BAY45:BBA45"/>
    <mergeCell ref="BBB45:BBD45"/>
    <mergeCell ref="BBF45:BBH45"/>
    <mergeCell ref="BBJ45:BBL45"/>
    <mergeCell ref="BBN45:BBP45"/>
    <mergeCell ref="BBR45:BBS45"/>
    <mergeCell ref="BBT45:BBV45"/>
    <mergeCell ref="BBW45:BBZ45"/>
    <mergeCell ref="BCC45:BCD45"/>
    <mergeCell ref="BCE45:BCF45"/>
    <mergeCell ref="BCG45:BCI45"/>
    <mergeCell ref="BCJ45:BCL45"/>
    <mergeCell ref="BCM45:BCO45"/>
    <mergeCell ref="BCP45:BCR45"/>
    <mergeCell ref="BCS45:BCU45"/>
    <mergeCell ref="BCV45:BCX45"/>
    <mergeCell ref="BCY45:BDA45"/>
    <mergeCell ref="BDB45:BDD45"/>
    <mergeCell ref="BDE45:BDG45"/>
    <mergeCell ref="BDI45:BDK45"/>
    <mergeCell ref="BDM45:BDO45"/>
    <mergeCell ref="BDQ45:BDS45"/>
    <mergeCell ref="BDU45:BDV45"/>
    <mergeCell ref="BDW45:BDY45"/>
    <mergeCell ref="BDZ45:BEC45"/>
    <mergeCell ref="BEF45:BEG45"/>
    <mergeCell ref="BEH45:BEI45"/>
    <mergeCell ref="BEJ45:BEL45"/>
    <mergeCell ref="BEM45:BEO45"/>
    <mergeCell ref="BEP45:BER45"/>
    <mergeCell ref="BES45:BEU45"/>
    <mergeCell ref="BEV45:BEX45"/>
    <mergeCell ref="BEY45:BFA45"/>
    <mergeCell ref="BFB45:BFD45"/>
    <mergeCell ref="BFE45:BFG45"/>
    <mergeCell ref="BFH45:BFJ45"/>
    <mergeCell ref="BFL45:BFN45"/>
    <mergeCell ref="BFP45:BFR45"/>
    <mergeCell ref="BFT45:BFV45"/>
    <mergeCell ref="BFX45:BFY45"/>
    <mergeCell ref="BFZ45:BGB45"/>
    <mergeCell ref="BGC45:BGF45"/>
    <mergeCell ref="BGI45:BGJ45"/>
    <mergeCell ref="BGK45:BGL45"/>
    <mergeCell ref="BGM45:BGO45"/>
    <mergeCell ref="BGP45:BGR45"/>
    <mergeCell ref="BGS45:BGU45"/>
    <mergeCell ref="BGV45:BGX45"/>
    <mergeCell ref="BGY45:BHA45"/>
    <mergeCell ref="BHB45:BHD45"/>
    <mergeCell ref="BHE45:BHG45"/>
    <mergeCell ref="BHH45:BHJ45"/>
    <mergeCell ref="BHK45:BHM45"/>
    <mergeCell ref="BHO45:BHQ45"/>
    <mergeCell ref="BHS45:BHU45"/>
    <mergeCell ref="BHW45:BHY45"/>
    <mergeCell ref="BIA45:BIB45"/>
    <mergeCell ref="BIC45:BIE45"/>
    <mergeCell ref="BIF45:BII45"/>
    <mergeCell ref="BIL45:BIM45"/>
    <mergeCell ref="BIN45:BIO45"/>
    <mergeCell ref="BIP45:BIR45"/>
    <mergeCell ref="BIS45:BIU45"/>
    <mergeCell ref="BIV45:BIX45"/>
    <mergeCell ref="BIY45:BJA45"/>
    <mergeCell ref="BJB45:BJD45"/>
    <mergeCell ref="BJE45:BJG45"/>
    <mergeCell ref="BJH45:BJJ45"/>
    <mergeCell ref="BJK45:BJM45"/>
    <mergeCell ref="BJN45:BJP45"/>
    <mergeCell ref="BJR45:BJT45"/>
    <mergeCell ref="BJV45:BJX45"/>
    <mergeCell ref="BJZ45:BKB45"/>
    <mergeCell ref="BKD45:BKE45"/>
    <mergeCell ref="BKF45:BKH45"/>
    <mergeCell ref="BKI45:BKL45"/>
    <mergeCell ref="BKO45:BKP45"/>
    <mergeCell ref="BKQ45:BKR45"/>
    <mergeCell ref="BKS45:BKU45"/>
    <mergeCell ref="BKV45:BKX45"/>
    <mergeCell ref="BKY45:BLA45"/>
    <mergeCell ref="BLB45:BLD45"/>
    <mergeCell ref="BLE45:BLG45"/>
    <mergeCell ref="BLH45:BLJ45"/>
    <mergeCell ref="BLK45:BLM45"/>
    <mergeCell ref="BLN45:BLP45"/>
    <mergeCell ref="BLQ45:BLS45"/>
    <mergeCell ref="BLU45:BLW45"/>
    <mergeCell ref="BLY45:BMA45"/>
    <mergeCell ref="BMC45:BME45"/>
    <mergeCell ref="BMG45:BMH45"/>
    <mergeCell ref="BMI45:BMK45"/>
    <mergeCell ref="BML45:BMO45"/>
    <mergeCell ref="BMR45:BMS45"/>
    <mergeCell ref="BMT45:BMU45"/>
    <mergeCell ref="BMV45:BMX45"/>
    <mergeCell ref="BMY45:BNA45"/>
    <mergeCell ref="BNB45:BND45"/>
    <mergeCell ref="BNE45:BNG45"/>
    <mergeCell ref="BNH45:BNJ45"/>
    <mergeCell ref="BNK45:BNM45"/>
    <mergeCell ref="BNN45:BNP45"/>
    <mergeCell ref="BNQ45:BNS45"/>
    <mergeCell ref="BNT45:BNV45"/>
    <mergeCell ref="BNX45:BNZ45"/>
    <mergeCell ref="BOB45:BOD45"/>
    <mergeCell ref="BOF45:BOH45"/>
    <mergeCell ref="BOJ45:BOK45"/>
    <mergeCell ref="BOL45:BON45"/>
    <mergeCell ref="BOO45:BOR45"/>
    <mergeCell ref="BOU45:BOV45"/>
    <mergeCell ref="BOW45:BOX45"/>
    <mergeCell ref="BOY45:BPA45"/>
    <mergeCell ref="BPB45:BPD45"/>
    <mergeCell ref="BPE45:BPG45"/>
    <mergeCell ref="BPH45:BPJ45"/>
    <mergeCell ref="BPK45:BPM45"/>
    <mergeCell ref="BPN45:BPP45"/>
    <mergeCell ref="BPQ45:BPS45"/>
    <mergeCell ref="BPT45:BPV45"/>
    <mergeCell ref="BPW45:BPY45"/>
    <mergeCell ref="BQA45:BQC45"/>
    <mergeCell ref="BQE45:BQG45"/>
    <mergeCell ref="BQI45:BQK45"/>
    <mergeCell ref="BQM45:BQN45"/>
    <mergeCell ref="BQO45:BQQ45"/>
    <mergeCell ref="BQR45:BQU45"/>
    <mergeCell ref="BQX45:BQY45"/>
    <mergeCell ref="BQZ45:BRA45"/>
    <mergeCell ref="BRB45:BRD45"/>
    <mergeCell ref="BRE45:BRG45"/>
    <mergeCell ref="BRH45:BRJ45"/>
    <mergeCell ref="BRK45:BRM45"/>
    <mergeCell ref="BRN45:BRP45"/>
    <mergeCell ref="BRQ45:BRS45"/>
    <mergeCell ref="BRT45:BRV45"/>
    <mergeCell ref="BRW45:BRY45"/>
    <mergeCell ref="BRZ45:BSB45"/>
    <mergeCell ref="BSD45:BSF45"/>
    <mergeCell ref="BSH45:BSJ45"/>
    <mergeCell ref="BSL45:BSN45"/>
    <mergeCell ref="BSP45:BSQ45"/>
    <mergeCell ref="BSR45:BST45"/>
    <mergeCell ref="BSU45:BSX45"/>
    <mergeCell ref="BTA45:BTB45"/>
    <mergeCell ref="BTC45:BTD45"/>
    <mergeCell ref="BTE45:BTG45"/>
    <mergeCell ref="BTH45:BTJ45"/>
    <mergeCell ref="BTK45:BTM45"/>
    <mergeCell ref="BTN45:BTP45"/>
    <mergeCell ref="BTQ45:BTS45"/>
    <mergeCell ref="BTT45:BTV45"/>
    <mergeCell ref="BTW45:BTY45"/>
    <mergeCell ref="BTZ45:BUB45"/>
    <mergeCell ref="BUC45:BUE45"/>
    <mergeCell ref="BUG45:BUI45"/>
    <mergeCell ref="BUK45:BUM45"/>
    <mergeCell ref="BUO45:BUQ45"/>
    <mergeCell ref="BUS45:BUT45"/>
    <mergeCell ref="BUU45:BUW45"/>
    <mergeCell ref="BUX45:BVA45"/>
    <mergeCell ref="BVD45:BVE45"/>
    <mergeCell ref="BVF45:BVG45"/>
    <mergeCell ref="BVH45:BVJ45"/>
    <mergeCell ref="BVK45:BVM45"/>
    <mergeCell ref="BVN45:BVP45"/>
    <mergeCell ref="BVQ45:BVS45"/>
    <mergeCell ref="BVT45:BVV45"/>
    <mergeCell ref="BVW45:BVY45"/>
    <mergeCell ref="BVZ45:BWB45"/>
    <mergeCell ref="BWC45:BWE45"/>
    <mergeCell ref="BWF45:BWH45"/>
    <mergeCell ref="BWJ45:BWL45"/>
    <mergeCell ref="BWN45:BWP45"/>
    <mergeCell ref="BWR45:BWT45"/>
    <mergeCell ref="BWV45:BWW45"/>
    <mergeCell ref="BWX45:BWZ45"/>
    <mergeCell ref="BXA45:BXD45"/>
    <mergeCell ref="BXG45:BXH45"/>
    <mergeCell ref="BXI45:BXJ45"/>
    <mergeCell ref="BXK45:BXM45"/>
    <mergeCell ref="BXN45:BXP45"/>
    <mergeCell ref="BXQ45:BXS45"/>
    <mergeCell ref="BXT45:BXV45"/>
    <mergeCell ref="BXW45:BXY45"/>
    <mergeCell ref="BXZ45:BYB45"/>
    <mergeCell ref="BYC45:BYE45"/>
    <mergeCell ref="BYF45:BYH45"/>
    <mergeCell ref="BYI45:BYK45"/>
    <mergeCell ref="BYM45:BYO45"/>
    <mergeCell ref="BYQ45:BYS45"/>
    <mergeCell ref="BYU45:BYW45"/>
    <mergeCell ref="BYY45:BYZ45"/>
    <mergeCell ref="BZA45:BZC45"/>
    <mergeCell ref="BZD45:BZG45"/>
    <mergeCell ref="BZJ45:BZK45"/>
    <mergeCell ref="BZL45:BZM45"/>
    <mergeCell ref="BZN45:BZP45"/>
    <mergeCell ref="BZQ45:BZS45"/>
    <mergeCell ref="BZT45:BZV45"/>
    <mergeCell ref="BZW45:BZY45"/>
    <mergeCell ref="BZZ45:CAB45"/>
    <mergeCell ref="CAC45:CAE45"/>
    <mergeCell ref="CAF45:CAH45"/>
    <mergeCell ref="CAI45:CAK45"/>
    <mergeCell ref="CAL45:CAN45"/>
    <mergeCell ref="CAP45:CAR45"/>
    <mergeCell ref="CAT45:CAV45"/>
    <mergeCell ref="CAX45:CAZ45"/>
    <mergeCell ref="CBB45:CBC45"/>
    <mergeCell ref="CBD45:CBF45"/>
    <mergeCell ref="CBG45:CBJ45"/>
    <mergeCell ref="CBM45:CBN45"/>
    <mergeCell ref="CBO45:CBP45"/>
    <mergeCell ref="CBQ45:CBS45"/>
    <mergeCell ref="CBT45:CBV45"/>
    <mergeCell ref="CBW45:CBY45"/>
    <mergeCell ref="CBZ45:CCB45"/>
    <mergeCell ref="CCC45:CCE45"/>
    <mergeCell ref="CCF45:CCH45"/>
    <mergeCell ref="CCI45:CCK45"/>
    <mergeCell ref="CCL45:CCN45"/>
    <mergeCell ref="CCO45:CCQ45"/>
    <mergeCell ref="CCS45:CCU45"/>
    <mergeCell ref="CCW45:CCY45"/>
    <mergeCell ref="CDA45:CDC45"/>
    <mergeCell ref="CDE45:CDF45"/>
    <mergeCell ref="CDG45:CDI45"/>
    <mergeCell ref="CDJ45:CDM45"/>
    <mergeCell ref="API46:APN46"/>
    <mergeCell ref="APO46:APT46"/>
    <mergeCell ref="APU46:APZ46"/>
    <mergeCell ref="AQA46:AQF46"/>
    <mergeCell ref="AQG46:AQL46"/>
    <mergeCell ref="AQM46:AQT46"/>
    <mergeCell ref="AQU46:ARB46"/>
    <mergeCell ref="ARC46:ARD46"/>
    <mergeCell ref="ARE46:ARG46"/>
    <mergeCell ref="ARH46:ARK46"/>
    <mergeCell ref="ARL46:ARQ46"/>
    <mergeCell ref="ARR46:ARW46"/>
    <mergeCell ref="ARX46:ASC46"/>
    <mergeCell ref="ASD46:ASI46"/>
    <mergeCell ref="ASJ46:ASO46"/>
    <mergeCell ref="ASP46:ASW46"/>
    <mergeCell ref="ASX46:ATE46"/>
    <mergeCell ref="ATF46:ATG46"/>
    <mergeCell ref="ATH46:ATJ46"/>
    <mergeCell ref="ATK46:ATN46"/>
    <mergeCell ref="ATO46:ATT46"/>
    <mergeCell ref="ATU46:ATZ46"/>
    <mergeCell ref="AUA46:AUF46"/>
    <mergeCell ref="AUG46:AUL46"/>
    <mergeCell ref="AUM46:AUR46"/>
    <mergeCell ref="AUS46:AUZ46"/>
    <mergeCell ref="AVA46:AVH46"/>
    <mergeCell ref="AVI46:AVJ46"/>
    <mergeCell ref="AVK46:AVM46"/>
    <mergeCell ref="AVN46:AVQ46"/>
    <mergeCell ref="AVR46:AVW46"/>
    <mergeCell ref="AVX46:AWC46"/>
    <mergeCell ref="AWD46:AWI46"/>
    <mergeCell ref="AWJ46:AWO46"/>
    <mergeCell ref="AWP46:AWU46"/>
    <mergeCell ref="AWV46:AXC46"/>
    <mergeCell ref="AXD46:AXK46"/>
    <mergeCell ref="AXL46:AXM46"/>
    <mergeCell ref="AXN46:AXP46"/>
    <mergeCell ref="AXQ46:AXT46"/>
    <mergeCell ref="AXU46:AXZ46"/>
    <mergeCell ref="AYA46:AYF46"/>
    <mergeCell ref="AYG46:AYL46"/>
    <mergeCell ref="AYM46:AYR46"/>
    <mergeCell ref="AYS46:AYX46"/>
    <mergeCell ref="AYY46:AZF46"/>
    <mergeCell ref="AZG46:AZN46"/>
    <mergeCell ref="AZO46:AZP46"/>
    <mergeCell ref="AZQ46:AZS46"/>
    <mergeCell ref="AZT46:AZW46"/>
    <mergeCell ref="AZX46:BAC46"/>
    <mergeCell ref="BAD46:BAI46"/>
    <mergeCell ref="BAJ46:BAO46"/>
    <mergeCell ref="BAP46:BAU46"/>
    <mergeCell ref="BAV46:BBA46"/>
    <mergeCell ref="BBB46:BBI46"/>
    <mergeCell ref="BBJ46:BBQ46"/>
    <mergeCell ref="BBR46:BBS46"/>
    <mergeCell ref="BBT46:BBV46"/>
    <mergeCell ref="BBW46:BBZ46"/>
    <mergeCell ref="BCA46:BCF46"/>
    <mergeCell ref="BCG46:BCL46"/>
    <mergeCell ref="BCM46:BCR46"/>
    <mergeCell ref="BCS46:BCX46"/>
    <mergeCell ref="BCY46:BDD46"/>
    <mergeCell ref="BDE46:BDL46"/>
    <mergeCell ref="BDM46:BDT46"/>
    <mergeCell ref="BDU46:BDV46"/>
    <mergeCell ref="BDW46:BDY46"/>
    <mergeCell ref="BDZ46:BEC46"/>
    <mergeCell ref="BED46:BEI46"/>
    <mergeCell ref="BEJ46:BEO46"/>
    <mergeCell ref="BEP46:BEU46"/>
    <mergeCell ref="BEV46:BFA46"/>
    <mergeCell ref="BFB46:BFG46"/>
    <mergeCell ref="BFH46:BFO46"/>
    <mergeCell ref="BFP46:BFW46"/>
    <mergeCell ref="BFX46:BFY46"/>
    <mergeCell ref="BFZ46:BGB46"/>
    <mergeCell ref="BGC46:BGF46"/>
    <mergeCell ref="BGG46:BGL46"/>
    <mergeCell ref="BGM46:BGR46"/>
    <mergeCell ref="BGS46:BGX46"/>
    <mergeCell ref="BGY46:BHD46"/>
    <mergeCell ref="BHE46:BHJ46"/>
    <mergeCell ref="BHK46:BHR46"/>
    <mergeCell ref="BHS46:BHZ46"/>
    <mergeCell ref="BIA46:BIB46"/>
    <mergeCell ref="BIC46:BIE46"/>
    <mergeCell ref="BIF46:BII46"/>
    <mergeCell ref="BIJ46:BIO46"/>
    <mergeCell ref="BIP46:BIU46"/>
    <mergeCell ref="BIV46:BJA46"/>
    <mergeCell ref="BJB46:BJG46"/>
    <mergeCell ref="BJH46:BJM46"/>
    <mergeCell ref="BJN46:BJU46"/>
    <mergeCell ref="BJV46:BKC46"/>
    <mergeCell ref="BKD46:BKE46"/>
    <mergeCell ref="BKF46:BKH46"/>
    <mergeCell ref="BKI46:BKL46"/>
    <mergeCell ref="BKM46:BKR46"/>
    <mergeCell ref="BKS46:BKX46"/>
    <mergeCell ref="BKY46:BLD46"/>
    <mergeCell ref="BLE46:BLJ46"/>
    <mergeCell ref="BLK46:BLP46"/>
    <mergeCell ref="BLQ46:BLX46"/>
    <mergeCell ref="BLY46:BMF46"/>
    <mergeCell ref="BMG46:BMH46"/>
    <mergeCell ref="BMI46:BMK46"/>
    <mergeCell ref="BML46:BMO46"/>
    <mergeCell ref="BMP46:BMU46"/>
    <mergeCell ref="BMV46:BNA46"/>
    <mergeCell ref="BNB46:BNG46"/>
    <mergeCell ref="BNH46:BNM46"/>
    <mergeCell ref="BNN46:BNS46"/>
    <mergeCell ref="BNT46:BOA46"/>
    <mergeCell ref="BOB46:BOI46"/>
    <mergeCell ref="BOJ46:BOK46"/>
    <mergeCell ref="BOL46:BON46"/>
    <mergeCell ref="BOO46:BOR46"/>
    <mergeCell ref="BOS46:BOX46"/>
    <mergeCell ref="BOY46:BPD46"/>
    <mergeCell ref="BPE46:BPJ46"/>
    <mergeCell ref="BPK46:BPP46"/>
    <mergeCell ref="BPQ46:BPV46"/>
    <mergeCell ref="BPW46:BQD46"/>
    <mergeCell ref="BQE46:BQL46"/>
    <mergeCell ref="BQM46:BQN46"/>
    <mergeCell ref="BQO46:BQQ46"/>
    <mergeCell ref="BQR46:BQU46"/>
    <mergeCell ref="BQV46:BRA46"/>
    <mergeCell ref="BRB46:BRG46"/>
    <mergeCell ref="BRH46:BRM46"/>
    <mergeCell ref="BRN46:BRS46"/>
    <mergeCell ref="BRT46:BRY46"/>
    <mergeCell ref="BRZ46:BSG46"/>
    <mergeCell ref="BSH46:BSO46"/>
    <mergeCell ref="BSP46:BSQ46"/>
    <mergeCell ref="BSR46:BST46"/>
    <mergeCell ref="BSU46:BSX46"/>
    <mergeCell ref="BSY46:BTD46"/>
    <mergeCell ref="BTE46:BTJ46"/>
    <mergeCell ref="BTK46:BTP46"/>
    <mergeCell ref="BTQ46:BTV46"/>
    <mergeCell ref="BTW46:BUB46"/>
    <mergeCell ref="BUC46:BUJ46"/>
    <mergeCell ref="BUK46:BUR46"/>
    <mergeCell ref="BUS46:BUT46"/>
    <mergeCell ref="BUU46:BUW46"/>
    <mergeCell ref="BUX46:BVA46"/>
    <mergeCell ref="BVB46:BVG46"/>
    <mergeCell ref="BVH46:BVM46"/>
    <mergeCell ref="BVN46:BVS46"/>
    <mergeCell ref="BVT46:BVY46"/>
    <mergeCell ref="BVZ46:BWE46"/>
    <mergeCell ref="BWF46:BWM46"/>
    <mergeCell ref="BWN46:BWU46"/>
    <mergeCell ref="BWV46:BWW46"/>
    <mergeCell ref="BWX46:BWZ46"/>
    <mergeCell ref="BXA46:BXD46"/>
    <mergeCell ref="BXE46:BXJ46"/>
    <mergeCell ref="BXK46:BXP46"/>
    <mergeCell ref="BXQ46:BXV46"/>
    <mergeCell ref="BXW46:BYB46"/>
    <mergeCell ref="BYC46:BYH46"/>
    <mergeCell ref="BYI46:BYP46"/>
    <mergeCell ref="BYQ46:BYX46"/>
    <mergeCell ref="BYY46:BYZ46"/>
    <mergeCell ref="BZA46:BZC46"/>
    <mergeCell ref="BZD46:BZG46"/>
    <mergeCell ref="BZH46:BZM46"/>
    <mergeCell ref="BZN46:BZS46"/>
    <mergeCell ref="BZT46:BZY46"/>
    <mergeCell ref="BZZ46:CAE46"/>
    <mergeCell ref="CAF46:CAK46"/>
    <mergeCell ref="CAL46:CAS46"/>
    <mergeCell ref="CAT46:CBA46"/>
    <mergeCell ref="CBB46:CBC46"/>
    <mergeCell ref="CBD46:CBF46"/>
    <mergeCell ref="CBG46:CBJ46"/>
    <mergeCell ref="CBK46:CBP46"/>
    <mergeCell ref="CBQ46:CBV46"/>
    <mergeCell ref="CBW46:CCB46"/>
    <mergeCell ref="CCC46:CCH46"/>
    <mergeCell ref="CCI46:CCN46"/>
    <mergeCell ref="CCO46:CCV46"/>
    <mergeCell ref="CCW46:CDD46"/>
    <mergeCell ref="CDE46:CDF46"/>
    <mergeCell ref="CDG46:CDI46"/>
    <mergeCell ref="CDJ46:CDM46"/>
    <mergeCell ref="API47:APN47"/>
    <mergeCell ref="APO47:AQL47"/>
    <mergeCell ref="AQM47:AQT47"/>
    <mergeCell ref="AQU47:ARB47"/>
    <mergeCell ref="ARC47:ARK47"/>
    <mergeCell ref="ARL47:ARQ47"/>
    <mergeCell ref="ARR47:ASO47"/>
    <mergeCell ref="ASP47:ASW47"/>
    <mergeCell ref="ASX47:ATE47"/>
    <mergeCell ref="ATF47:ATN47"/>
    <mergeCell ref="ATO47:ATT47"/>
    <mergeCell ref="ATU47:AUR47"/>
    <mergeCell ref="AUS47:AUZ47"/>
    <mergeCell ref="AVA47:AVH47"/>
    <mergeCell ref="AVI47:AVQ47"/>
    <mergeCell ref="AVR47:AVW47"/>
    <mergeCell ref="AVX47:AWU47"/>
    <mergeCell ref="AWV47:AXC47"/>
    <mergeCell ref="AXD47:AXK47"/>
    <mergeCell ref="AXL47:AXT47"/>
    <mergeCell ref="AXU47:AXZ47"/>
    <mergeCell ref="AYA47:AYX47"/>
    <mergeCell ref="AYY47:AZF47"/>
    <mergeCell ref="AZG47:AZN47"/>
    <mergeCell ref="AZO47:AZW47"/>
    <mergeCell ref="AZX47:BAC47"/>
    <mergeCell ref="BAD47:BBA47"/>
    <mergeCell ref="BBB47:BBI47"/>
    <mergeCell ref="BBJ47:BBQ47"/>
    <mergeCell ref="BBR47:BBZ47"/>
    <mergeCell ref="BCA47:BCF47"/>
    <mergeCell ref="BCG47:BDD47"/>
    <mergeCell ref="BDE47:BDL47"/>
    <mergeCell ref="BDM47:BDT47"/>
    <mergeCell ref="BDU47:BEC47"/>
    <mergeCell ref="BED47:BEI47"/>
    <mergeCell ref="BEJ47:BFG47"/>
    <mergeCell ref="BFH47:BFO47"/>
    <mergeCell ref="BFP47:BFW47"/>
    <mergeCell ref="BFX47:BGF47"/>
    <mergeCell ref="BGG47:BGL47"/>
    <mergeCell ref="BGM47:BHJ47"/>
    <mergeCell ref="BHK47:BHR47"/>
    <mergeCell ref="BHS47:BHZ47"/>
    <mergeCell ref="BIA47:BII47"/>
    <mergeCell ref="BIJ47:BIO47"/>
    <mergeCell ref="BIP47:BJM47"/>
    <mergeCell ref="BJN47:BJU47"/>
    <mergeCell ref="BJV47:BKC47"/>
    <mergeCell ref="BKD47:BKL47"/>
    <mergeCell ref="BKM47:BKR47"/>
    <mergeCell ref="BKS47:BLP47"/>
    <mergeCell ref="BLQ47:BLX47"/>
    <mergeCell ref="BLY47:BMF47"/>
    <mergeCell ref="BMG47:BMO47"/>
    <mergeCell ref="BMP47:BMU47"/>
    <mergeCell ref="BMV47:BNS47"/>
    <mergeCell ref="BNT47:BOA47"/>
    <mergeCell ref="BOB47:BOI47"/>
    <mergeCell ref="BOJ47:BOR47"/>
    <mergeCell ref="BOS47:BOX47"/>
    <mergeCell ref="BOY47:BPV47"/>
    <mergeCell ref="BPW47:BQD47"/>
    <mergeCell ref="BQE47:BQL47"/>
    <mergeCell ref="BQM47:BQU47"/>
    <mergeCell ref="BQV47:BRA47"/>
    <mergeCell ref="BRB47:BRY47"/>
    <mergeCell ref="BRZ47:BSG47"/>
    <mergeCell ref="BSH47:BSO47"/>
    <mergeCell ref="BSP47:BSX47"/>
    <mergeCell ref="BSY47:BTD47"/>
    <mergeCell ref="BTE47:BUB47"/>
    <mergeCell ref="BUC47:BUJ47"/>
    <mergeCell ref="BUK47:BUR47"/>
    <mergeCell ref="BUS47:BVA47"/>
    <mergeCell ref="BVB47:BVG47"/>
    <mergeCell ref="BVH47:BWE47"/>
    <mergeCell ref="BWF47:BWM47"/>
    <mergeCell ref="BWN47:BWU47"/>
    <mergeCell ref="BWV47:BXD47"/>
    <mergeCell ref="BXE47:BXJ47"/>
    <mergeCell ref="BXK47:BYH47"/>
    <mergeCell ref="BYI47:BYP47"/>
    <mergeCell ref="BYQ47:BYX47"/>
    <mergeCell ref="BYY47:BZG47"/>
    <mergeCell ref="BZH47:BZM47"/>
    <mergeCell ref="BZN47:CAK47"/>
    <mergeCell ref="CAL47:CAS47"/>
    <mergeCell ref="CAT47:CBA47"/>
    <mergeCell ref="CBB47:CBJ47"/>
    <mergeCell ref="CBK47:CBP47"/>
    <mergeCell ref="CBQ47:CCN47"/>
    <mergeCell ref="CCO47:CCV47"/>
    <mergeCell ref="CCW47:CDD47"/>
    <mergeCell ref="CDE47:CDM47"/>
    <mergeCell ref="APK50:ARK50"/>
    <mergeCell ref="ARN50:ATN50"/>
    <mergeCell ref="ATQ50:AVQ50"/>
    <mergeCell ref="AVT50:AXT50"/>
    <mergeCell ref="AXW50:AZW50"/>
    <mergeCell ref="AZZ50:BBZ50"/>
    <mergeCell ref="BCC50:BEC50"/>
    <mergeCell ref="BEF50:BGF50"/>
    <mergeCell ref="BGI50:BII50"/>
    <mergeCell ref="BIL50:BKL50"/>
    <mergeCell ref="BKO50:BMO50"/>
    <mergeCell ref="BMR50:BOR50"/>
    <mergeCell ref="BOU50:BQU50"/>
    <mergeCell ref="BQX50:BSX50"/>
    <mergeCell ref="BTA50:BVA50"/>
    <mergeCell ref="BVD50:BXD50"/>
    <mergeCell ref="BXG50:BZG50"/>
    <mergeCell ref="BZJ50:CBJ50"/>
    <mergeCell ref="CBM50:CDM50"/>
    <mergeCell ref="CFB3:CFD3"/>
    <mergeCell ref="CFE3:CFP3"/>
    <mergeCell ref="CDO4:CDQ5"/>
    <mergeCell ref="CDR4:CEW5"/>
    <mergeCell ref="CEY4:CFD5"/>
    <mergeCell ref="CFE4:CFH5"/>
    <mergeCell ref="CFJ4:CFM5"/>
    <mergeCell ref="CFN4:CFO5"/>
    <mergeCell ref="CFP4:CFP5"/>
    <mergeCell ref="CDN7:CFP7"/>
    <mergeCell ref="CDN8:CDN12"/>
    <mergeCell ref="CDO8:CDO12"/>
    <mergeCell ref="CDP8:CDQ12"/>
    <mergeCell ref="CDR8:CDS12"/>
    <mergeCell ref="CDT8:CEE8"/>
    <mergeCell ref="CEF8:CEQ8"/>
    <mergeCell ref="CER8:CFG8"/>
    <mergeCell ref="CFH8:CFL8"/>
    <mergeCell ref="CFM8:CFP12"/>
    <mergeCell ref="CDT9:CDY9"/>
    <mergeCell ref="CDZ9:CEE9"/>
    <mergeCell ref="CEF9:CEK9"/>
    <mergeCell ref="CEL9:CEQ9"/>
    <mergeCell ref="CER9:CEY9"/>
    <mergeCell ref="CEZ9:CFG9"/>
    <mergeCell ref="CFH9:CFL9"/>
    <mergeCell ref="CDT10:CDV12"/>
    <mergeCell ref="CDW10:CDY12"/>
    <mergeCell ref="CDZ10:CEB12"/>
    <mergeCell ref="CEC10:CEE12"/>
    <mergeCell ref="CEF10:CEH12"/>
    <mergeCell ref="CEI10:CEK12"/>
    <mergeCell ref="CEL10:CEN12"/>
    <mergeCell ref="CEO10:CEQ12"/>
    <mergeCell ref="CER10:CET12"/>
    <mergeCell ref="CEU10:CEU13"/>
    <mergeCell ref="CEV10:CEX12"/>
    <mergeCell ref="CEY10:CEY13"/>
    <mergeCell ref="CEZ10:CFB12"/>
    <mergeCell ref="CFC10:CFC13"/>
    <mergeCell ref="CFD10:CFF12"/>
    <mergeCell ref="CFG10:CFG13"/>
    <mergeCell ref="CFH10:CFI12"/>
    <mergeCell ref="CFJ10:CFL12"/>
    <mergeCell ref="CDP13:CDQ13"/>
    <mergeCell ref="CDR13:CDS13"/>
    <mergeCell ref="CER13:CET13"/>
    <mergeCell ref="CEV13:CEX13"/>
    <mergeCell ref="CEZ13:CFB13"/>
    <mergeCell ref="CFD13:CFF13"/>
    <mergeCell ref="CFH13:CFI13"/>
    <mergeCell ref="CFJ13:CFL13"/>
    <mergeCell ref="CFM13:CFP13"/>
    <mergeCell ref="CDP15:CDQ15"/>
    <mergeCell ref="CDR15:CDS15"/>
    <mergeCell ref="CDT15:CDV15"/>
    <mergeCell ref="CDW15:CDY15"/>
    <mergeCell ref="CDZ15:CEB15"/>
    <mergeCell ref="CEC15:CEE15"/>
    <mergeCell ref="CEF15:CEH15"/>
    <mergeCell ref="CEI15:CEK15"/>
    <mergeCell ref="CEL15:CEN15"/>
    <mergeCell ref="CEO15:CEQ15"/>
    <mergeCell ref="CER15:CET15"/>
    <mergeCell ref="CEV15:CEX15"/>
    <mergeCell ref="CEZ15:CFB15"/>
    <mergeCell ref="CFD15:CFF15"/>
    <mergeCell ref="CFH15:CFI15"/>
    <mergeCell ref="CFJ15:CFL15"/>
    <mergeCell ref="CFM15:CFP15"/>
    <mergeCell ref="CDP16:CDQ16"/>
    <mergeCell ref="CDR16:CDS16"/>
    <mergeCell ref="CDT16:CDV16"/>
    <mergeCell ref="CDW16:CDY16"/>
    <mergeCell ref="CDZ16:CEB16"/>
    <mergeCell ref="CEC16:CEE16"/>
    <mergeCell ref="CEF16:CEH16"/>
    <mergeCell ref="CEI16:CEK16"/>
    <mergeCell ref="CEL16:CEN16"/>
    <mergeCell ref="CEO16:CEQ16"/>
    <mergeCell ref="CER16:CET16"/>
    <mergeCell ref="CEV16:CEX16"/>
    <mergeCell ref="CEZ16:CFB16"/>
    <mergeCell ref="CFD16:CFF16"/>
    <mergeCell ref="CFH16:CFI16"/>
    <mergeCell ref="CFJ16:CFL16"/>
    <mergeCell ref="CFM16:CFP16"/>
    <mergeCell ref="CDP17:CDQ17"/>
    <mergeCell ref="CDR17:CDS17"/>
    <mergeCell ref="CDT17:CDV17"/>
    <mergeCell ref="CDW17:CDY17"/>
    <mergeCell ref="CDZ17:CEB17"/>
    <mergeCell ref="CEC17:CEE17"/>
    <mergeCell ref="CEF17:CEH17"/>
    <mergeCell ref="CEI17:CEK17"/>
    <mergeCell ref="CEL17:CEN17"/>
    <mergeCell ref="CEO17:CEQ17"/>
    <mergeCell ref="CER17:CET17"/>
    <mergeCell ref="CEV17:CEX17"/>
    <mergeCell ref="CEZ17:CFB17"/>
    <mergeCell ref="CFD17:CFF17"/>
    <mergeCell ref="CFH17:CFI17"/>
    <mergeCell ref="CFJ17:CFL17"/>
    <mergeCell ref="CFM17:CFP17"/>
    <mergeCell ref="CDP18:CDQ18"/>
    <mergeCell ref="CDR18:CDS18"/>
    <mergeCell ref="CDT18:CDV18"/>
    <mergeCell ref="CDW18:CDY18"/>
    <mergeCell ref="CDZ18:CEB18"/>
    <mergeCell ref="CEC18:CEE18"/>
    <mergeCell ref="CEF18:CEH18"/>
    <mergeCell ref="CEI18:CEK18"/>
    <mergeCell ref="CEL18:CEN18"/>
    <mergeCell ref="CEO18:CEQ18"/>
    <mergeCell ref="CER18:CET18"/>
    <mergeCell ref="CEV18:CEX18"/>
    <mergeCell ref="CEZ18:CFB18"/>
    <mergeCell ref="CFD18:CFF18"/>
    <mergeCell ref="CFH18:CFI18"/>
    <mergeCell ref="CFJ18:CFL18"/>
    <mergeCell ref="CFM18:CFP18"/>
    <mergeCell ref="CDP19:CDQ19"/>
    <mergeCell ref="CDR19:CDS19"/>
    <mergeCell ref="CDT19:CDV19"/>
    <mergeCell ref="CDW19:CDY19"/>
    <mergeCell ref="CDZ19:CEB19"/>
    <mergeCell ref="CEC19:CEE19"/>
    <mergeCell ref="CEF19:CEH19"/>
    <mergeCell ref="CEI19:CEK19"/>
    <mergeCell ref="CEL19:CEN19"/>
    <mergeCell ref="CEO19:CEQ19"/>
    <mergeCell ref="CER19:CET19"/>
    <mergeCell ref="CEV19:CEX19"/>
    <mergeCell ref="CEZ19:CFB19"/>
    <mergeCell ref="CFD19:CFF19"/>
    <mergeCell ref="CFH19:CFI19"/>
    <mergeCell ref="CFJ19:CFL19"/>
    <mergeCell ref="CFM19:CFP19"/>
    <mergeCell ref="CDP20:CDQ20"/>
    <mergeCell ref="CDR20:CDS20"/>
    <mergeCell ref="CDT20:CDV20"/>
    <mergeCell ref="CDW20:CDY20"/>
    <mergeCell ref="CDZ20:CEB20"/>
    <mergeCell ref="CEC20:CEE20"/>
    <mergeCell ref="CEF20:CEH20"/>
    <mergeCell ref="CEI20:CEK20"/>
    <mergeCell ref="CEL20:CEN20"/>
    <mergeCell ref="CEO20:CEQ20"/>
    <mergeCell ref="CER20:CET20"/>
    <mergeCell ref="CEV20:CEX20"/>
    <mergeCell ref="CEZ20:CFB20"/>
    <mergeCell ref="CFD20:CFF20"/>
    <mergeCell ref="CFH20:CFI20"/>
    <mergeCell ref="CFJ20:CFL20"/>
    <mergeCell ref="CFM20:CFP20"/>
    <mergeCell ref="CDP21:CDQ21"/>
    <mergeCell ref="CDR21:CDS21"/>
    <mergeCell ref="CDT21:CDV21"/>
    <mergeCell ref="CDW21:CDY21"/>
    <mergeCell ref="CDZ21:CEB21"/>
    <mergeCell ref="CEC21:CEE21"/>
    <mergeCell ref="CEF21:CEH21"/>
    <mergeCell ref="CEI21:CEK21"/>
    <mergeCell ref="CEL21:CEN21"/>
    <mergeCell ref="CEO21:CEQ21"/>
    <mergeCell ref="CER21:CET21"/>
    <mergeCell ref="CEV21:CEX21"/>
    <mergeCell ref="CEZ21:CFB21"/>
    <mergeCell ref="CFD21:CFF21"/>
    <mergeCell ref="CFH21:CFI21"/>
    <mergeCell ref="CFJ21:CFL21"/>
    <mergeCell ref="CFM21:CFP21"/>
    <mergeCell ref="CDP22:CDQ22"/>
    <mergeCell ref="CDR22:CDS22"/>
    <mergeCell ref="CDT22:CDV22"/>
    <mergeCell ref="CDW22:CDY22"/>
    <mergeCell ref="CDZ22:CEB22"/>
    <mergeCell ref="CEC22:CEE22"/>
    <mergeCell ref="CEF22:CEH22"/>
    <mergeCell ref="CEI22:CEK22"/>
    <mergeCell ref="CEL22:CEN22"/>
    <mergeCell ref="CEO22:CEQ22"/>
    <mergeCell ref="CER22:CET22"/>
    <mergeCell ref="CEV22:CEX22"/>
    <mergeCell ref="CEZ22:CFB22"/>
    <mergeCell ref="CFD22:CFF22"/>
    <mergeCell ref="CFH22:CFI22"/>
    <mergeCell ref="CFJ22:CFL22"/>
    <mergeCell ref="CFM22:CFP22"/>
    <mergeCell ref="CDP23:CDQ23"/>
    <mergeCell ref="CDR23:CDS23"/>
    <mergeCell ref="CDT23:CDV23"/>
    <mergeCell ref="CDW23:CDY23"/>
    <mergeCell ref="CDZ23:CEB23"/>
    <mergeCell ref="CEC23:CEE23"/>
    <mergeCell ref="CEF23:CEH23"/>
    <mergeCell ref="CEI23:CEK23"/>
    <mergeCell ref="CEL23:CEN23"/>
    <mergeCell ref="CEO23:CEQ23"/>
    <mergeCell ref="CER23:CET23"/>
    <mergeCell ref="CEV23:CEX23"/>
    <mergeCell ref="CEZ23:CFB23"/>
    <mergeCell ref="CFD23:CFF23"/>
    <mergeCell ref="CFH23:CFI23"/>
    <mergeCell ref="CFJ23:CFL23"/>
    <mergeCell ref="CFM23:CFP23"/>
    <mergeCell ref="CDP24:CDQ24"/>
    <mergeCell ref="CDR24:CDS24"/>
    <mergeCell ref="CDT24:CDV24"/>
    <mergeCell ref="CDW24:CDY24"/>
    <mergeCell ref="CDZ24:CEB24"/>
    <mergeCell ref="CEC24:CEE24"/>
    <mergeCell ref="CEF24:CEH24"/>
    <mergeCell ref="CEI24:CEK24"/>
    <mergeCell ref="CEL24:CEN24"/>
    <mergeCell ref="CEO24:CEQ24"/>
    <mergeCell ref="CER24:CET24"/>
    <mergeCell ref="CEV24:CEX24"/>
    <mergeCell ref="CEZ24:CFB24"/>
    <mergeCell ref="CFD24:CFF24"/>
    <mergeCell ref="CFH24:CFI24"/>
    <mergeCell ref="CFJ24:CFL24"/>
    <mergeCell ref="CFM24:CFP24"/>
    <mergeCell ref="CDP25:CDQ25"/>
    <mergeCell ref="CDR25:CDS25"/>
    <mergeCell ref="CDT25:CDV25"/>
    <mergeCell ref="CDW25:CDY25"/>
    <mergeCell ref="CDZ25:CEB25"/>
    <mergeCell ref="CEC25:CEE25"/>
    <mergeCell ref="CEF25:CEH25"/>
    <mergeCell ref="CEI25:CEK25"/>
    <mergeCell ref="CEL25:CEN25"/>
    <mergeCell ref="CEO25:CEQ25"/>
    <mergeCell ref="CER25:CET25"/>
    <mergeCell ref="CEV25:CEX25"/>
    <mergeCell ref="CEZ25:CFB25"/>
    <mergeCell ref="CFD25:CFF25"/>
    <mergeCell ref="CFH25:CFI25"/>
    <mergeCell ref="CFJ25:CFL25"/>
    <mergeCell ref="CFM25:CFP25"/>
    <mergeCell ref="CDP26:CDQ26"/>
    <mergeCell ref="CDR26:CDS26"/>
    <mergeCell ref="CDT26:CDV26"/>
    <mergeCell ref="CDW26:CDY26"/>
    <mergeCell ref="CDZ26:CEB26"/>
    <mergeCell ref="CEC26:CEE26"/>
    <mergeCell ref="CEF26:CEH26"/>
    <mergeCell ref="CEI26:CEK26"/>
    <mergeCell ref="CEL26:CEN26"/>
    <mergeCell ref="CEO26:CEQ26"/>
    <mergeCell ref="CER26:CET26"/>
    <mergeCell ref="CEV26:CEX26"/>
    <mergeCell ref="CEZ26:CFB26"/>
    <mergeCell ref="CFD26:CFF26"/>
    <mergeCell ref="CFH26:CFI26"/>
    <mergeCell ref="CFJ26:CFL26"/>
    <mergeCell ref="CFM26:CFP26"/>
    <mergeCell ref="CDP27:CDQ27"/>
    <mergeCell ref="CDR27:CDS27"/>
    <mergeCell ref="CDT27:CDV27"/>
    <mergeCell ref="CDW27:CDY27"/>
    <mergeCell ref="CDZ27:CEB27"/>
    <mergeCell ref="CEC27:CEE27"/>
    <mergeCell ref="CEF27:CEH27"/>
    <mergeCell ref="CEI27:CEK27"/>
    <mergeCell ref="CEL27:CEN27"/>
    <mergeCell ref="CEO27:CEQ27"/>
    <mergeCell ref="CER27:CET27"/>
    <mergeCell ref="CEV27:CEX27"/>
    <mergeCell ref="CEZ27:CFB27"/>
    <mergeCell ref="CFD27:CFF27"/>
    <mergeCell ref="CFH27:CFI27"/>
    <mergeCell ref="CFJ27:CFL27"/>
    <mergeCell ref="CFM27:CFP27"/>
    <mergeCell ref="CDP28:CDQ28"/>
    <mergeCell ref="CDR28:CDS28"/>
    <mergeCell ref="CDT28:CDV28"/>
    <mergeCell ref="CDW28:CDY28"/>
    <mergeCell ref="CDZ28:CEB28"/>
    <mergeCell ref="CEC28:CEE28"/>
    <mergeCell ref="CEF28:CEH28"/>
    <mergeCell ref="CEI28:CEK28"/>
    <mergeCell ref="CEL28:CEN28"/>
    <mergeCell ref="CEO28:CEQ28"/>
    <mergeCell ref="CER28:CET28"/>
    <mergeCell ref="CEV28:CEX28"/>
    <mergeCell ref="CEZ28:CFB28"/>
    <mergeCell ref="CFD28:CFF28"/>
    <mergeCell ref="CFH28:CFI28"/>
    <mergeCell ref="CFJ28:CFL28"/>
    <mergeCell ref="CFM28:CFP28"/>
    <mergeCell ref="CDP29:CDQ29"/>
    <mergeCell ref="CDR29:CDS29"/>
    <mergeCell ref="CDT29:CDV29"/>
    <mergeCell ref="CDW29:CDY29"/>
    <mergeCell ref="CDZ29:CEB29"/>
    <mergeCell ref="CEC29:CEE29"/>
    <mergeCell ref="CEF29:CEH29"/>
    <mergeCell ref="CEI29:CEK29"/>
    <mergeCell ref="CEL29:CEN29"/>
    <mergeCell ref="CEO29:CEQ29"/>
    <mergeCell ref="CER29:CET29"/>
    <mergeCell ref="CEV29:CEX29"/>
    <mergeCell ref="CEZ29:CFB29"/>
    <mergeCell ref="CFD29:CFF29"/>
    <mergeCell ref="CFH29:CFI29"/>
    <mergeCell ref="CFJ29:CFL29"/>
    <mergeCell ref="CFM29:CFP29"/>
    <mergeCell ref="CDP30:CDQ30"/>
    <mergeCell ref="CDR30:CDS30"/>
    <mergeCell ref="CDT30:CDV30"/>
    <mergeCell ref="CDW30:CDY30"/>
    <mergeCell ref="CDZ30:CEB30"/>
    <mergeCell ref="CEC30:CEE30"/>
    <mergeCell ref="CEF30:CEH30"/>
    <mergeCell ref="CEI30:CEK30"/>
    <mergeCell ref="CEL30:CEN30"/>
    <mergeCell ref="CEO30:CEQ30"/>
    <mergeCell ref="CER30:CET30"/>
    <mergeCell ref="CEV30:CEX30"/>
    <mergeCell ref="CEZ30:CFB30"/>
    <mergeCell ref="CFD30:CFF30"/>
    <mergeCell ref="CFH30:CFI30"/>
    <mergeCell ref="CFJ30:CFL30"/>
    <mergeCell ref="CFM30:CFP30"/>
    <mergeCell ref="CDP31:CDQ31"/>
    <mergeCell ref="CDR31:CDS31"/>
    <mergeCell ref="CDT31:CDV31"/>
    <mergeCell ref="CDW31:CDY31"/>
    <mergeCell ref="CDZ31:CEB31"/>
    <mergeCell ref="CEC31:CEE31"/>
    <mergeCell ref="CEF31:CEH31"/>
    <mergeCell ref="CEI31:CEK31"/>
    <mergeCell ref="CEL31:CEN31"/>
    <mergeCell ref="CEO31:CEQ31"/>
    <mergeCell ref="CER31:CET31"/>
    <mergeCell ref="CEV31:CEX31"/>
    <mergeCell ref="CEZ31:CFB31"/>
    <mergeCell ref="CFD31:CFF31"/>
    <mergeCell ref="CFH31:CFI31"/>
    <mergeCell ref="CFJ31:CFL31"/>
    <mergeCell ref="CFM31:CFP31"/>
    <mergeCell ref="CDP32:CDQ32"/>
    <mergeCell ref="CDR32:CDS32"/>
    <mergeCell ref="CDT32:CDV32"/>
    <mergeCell ref="CDW32:CDY32"/>
    <mergeCell ref="CDZ32:CEB32"/>
    <mergeCell ref="CEC32:CEE32"/>
    <mergeCell ref="CEF32:CEH32"/>
    <mergeCell ref="CEI32:CEK32"/>
    <mergeCell ref="CEL32:CEN32"/>
    <mergeCell ref="CEO32:CEQ32"/>
    <mergeCell ref="CER32:CET32"/>
    <mergeCell ref="CEV32:CEX32"/>
    <mergeCell ref="CEZ32:CFB32"/>
    <mergeCell ref="CFD32:CFF32"/>
    <mergeCell ref="CFH32:CFI32"/>
    <mergeCell ref="CFJ32:CFL32"/>
    <mergeCell ref="CFM32:CFP32"/>
    <mergeCell ref="CDP33:CDQ33"/>
    <mergeCell ref="CDR33:CDS33"/>
    <mergeCell ref="CDT33:CDV33"/>
    <mergeCell ref="CDW33:CDY33"/>
    <mergeCell ref="CDZ33:CEB33"/>
    <mergeCell ref="CEC33:CEE33"/>
    <mergeCell ref="CEF33:CEH33"/>
    <mergeCell ref="CEI33:CEK33"/>
    <mergeCell ref="CEL33:CEN33"/>
    <mergeCell ref="CEO33:CEQ33"/>
    <mergeCell ref="CER33:CET33"/>
    <mergeCell ref="CEV33:CEX33"/>
    <mergeCell ref="CEZ33:CFB33"/>
    <mergeCell ref="CFD33:CFF33"/>
    <mergeCell ref="CFH33:CFI33"/>
    <mergeCell ref="CFJ33:CFL33"/>
    <mergeCell ref="CFM33:CFP33"/>
    <mergeCell ref="CDP34:CDQ34"/>
    <mergeCell ref="CDR34:CDS34"/>
    <mergeCell ref="CDT34:CDV34"/>
    <mergeCell ref="CDW34:CDY34"/>
    <mergeCell ref="CDZ34:CEB34"/>
    <mergeCell ref="CEC34:CEE34"/>
    <mergeCell ref="CEF34:CEH34"/>
    <mergeCell ref="CEI34:CEK34"/>
    <mergeCell ref="CEL34:CEN34"/>
    <mergeCell ref="CEO34:CEQ34"/>
    <mergeCell ref="CER34:CET34"/>
    <mergeCell ref="CEV34:CEX34"/>
    <mergeCell ref="CEZ34:CFB34"/>
    <mergeCell ref="CFD34:CFF34"/>
    <mergeCell ref="CFH34:CFI34"/>
    <mergeCell ref="CFJ34:CFL34"/>
    <mergeCell ref="CFM34:CFP34"/>
    <mergeCell ref="CDP35:CDQ35"/>
    <mergeCell ref="CDR35:CDS35"/>
    <mergeCell ref="CDT35:CDV35"/>
    <mergeCell ref="CDW35:CDY35"/>
    <mergeCell ref="CDZ35:CEB35"/>
    <mergeCell ref="CEC35:CEE35"/>
    <mergeCell ref="CEF35:CEH35"/>
    <mergeCell ref="CEI35:CEK35"/>
    <mergeCell ref="CEL35:CEN35"/>
    <mergeCell ref="CEO35:CEQ35"/>
    <mergeCell ref="CER35:CET35"/>
    <mergeCell ref="CEV35:CEX35"/>
    <mergeCell ref="CEZ35:CFB35"/>
    <mergeCell ref="CFD35:CFF35"/>
    <mergeCell ref="CFH35:CFI35"/>
    <mergeCell ref="CFJ35:CFL35"/>
    <mergeCell ref="CFM35:CFP35"/>
    <mergeCell ref="CDP36:CDQ36"/>
    <mergeCell ref="CDR36:CDS36"/>
    <mergeCell ref="CDT36:CDV36"/>
    <mergeCell ref="CDW36:CDY36"/>
    <mergeCell ref="CDZ36:CEB36"/>
    <mergeCell ref="CEC36:CEE36"/>
    <mergeCell ref="CEF36:CEH36"/>
    <mergeCell ref="CEI36:CEK36"/>
    <mergeCell ref="CEL36:CEN36"/>
    <mergeCell ref="CEO36:CEQ36"/>
    <mergeCell ref="CER36:CET36"/>
    <mergeCell ref="CEV36:CEX36"/>
    <mergeCell ref="CEZ36:CFB36"/>
    <mergeCell ref="CFD36:CFF36"/>
    <mergeCell ref="CFH36:CFI36"/>
    <mergeCell ref="CFJ36:CFL36"/>
    <mergeCell ref="CFM36:CFP36"/>
    <mergeCell ref="CDP37:CDQ37"/>
    <mergeCell ref="CDR37:CDS37"/>
    <mergeCell ref="CDT37:CDV37"/>
    <mergeCell ref="CDW37:CDY37"/>
    <mergeCell ref="CDZ37:CEB37"/>
    <mergeCell ref="CEC37:CEE37"/>
    <mergeCell ref="CEF37:CEH37"/>
    <mergeCell ref="CEI37:CEK37"/>
    <mergeCell ref="CEL37:CEN37"/>
    <mergeCell ref="CEO37:CEQ37"/>
    <mergeCell ref="CER37:CET37"/>
    <mergeCell ref="CEV37:CEX37"/>
    <mergeCell ref="CEZ37:CFB37"/>
    <mergeCell ref="CFD37:CFF37"/>
    <mergeCell ref="CFH37:CFI37"/>
    <mergeCell ref="CFJ37:CFL37"/>
    <mergeCell ref="CFM37:CFP37"/>
    <mergeCell ref="CDP38:CDQ38"/>
    <mergeCell ref="CDR38:CDS38"/>
    <mergeCell ref="CDT38:CDV38"/>
    <mergeCell ref="CDW38:CDY38"/>
    <mergeCell ref="CDZ38:CEB38"/>
    <mergeCell ref="CEC38:CEE38"/>
    <mergeCell ref="CEF38:CEH38"/>
    <mergeCell ref="CEI38:CEK38"/>
    <mergeCell ref="CEL38:CEN38"/>
    <mergeCell ref="CEO38:CEQ38"/>
    <mergeCell ref="CER38:CET38"/>
    <mergeCell ref="CEV38:CEX38"/>
    <mergeCell ref="CEZ38:CFB38"/>
    <mergeCell ref="CFD38:CFF38"/>
    <mergeCell ref="CFH38:CFI38"/>
    <mergeCell ref="CFJ38:CFL38"/>
    <mergeCell ref="CFM38:CFP38"/>
    <mergeCell ref="CDP39:CDQ39"/>
    <mergeCell ref="CDR39:CDS39"/>
    <mergeCell ref="CDT39:CDV39"/>
    <mergeCell ref="CDW39:CDY39"/>
    <mergeCell ref="CDZ39:CEB39"/>
    <mergeCell ref="CEC39:CEE39"/>
    <mergeCell ref="CEF39:CEH39"/>
    <mergeCell ref="CEI39:CEK39"/>
    <mergeCell ref="CEL39:CEN39"/>
    <mergeCell ref="CEO39:CEQ39"/>
    <mergeCell ref="CER39:CET39"/>
    <mergeCell ref="CEV39:CEX39"/>
    <mergeCell ref="CEZ39:CFB39"/>
    <mergeCell ref="CFD39:CFF39"/>
    <mergeCell ref="CFH39:CFI39"/>
    <mergeCell ref="CFJ39:CFL39"/>
    <mergeCell ref="CFM39:CFP39"/>
    <mergeCell ref="CDP40:CDQ40"/>
    <mergeCell ref="CDR40:CDS40"/>
    <mergeCell ref="CDT40:CDV40"/>
    <mergeCell ref="CDW40:CDY40"/>
    <mergeCell ref="CDZ40:CEB40"/>
    <mergeCell ref="CEC40:CEE40"/>
    <mergeCell ref="CEF40:CEH40"/>
    <mergeCell ref="CEI40:CEK40"/>
    <mergeCell ref="CEL40:CEN40"/>
    <mergeCell ref="CEO40:CEQ40"/>
    <mergeCell ref="CER40:CET40"/>
    <mergeCell ref="CEV40:CEX40"/>
    <mergeCell ref="CEZ40:CFB40"/>
    <mergeCell ref="CFD40:CFF40"/>
    <mergeCell ref="CFH40:CFI40"/>
    <mergeCell ref="CFJ40:CFL40"/>
    <mergeCell ref="CFM40:CFP40"/>
    <mergeCell ref="CDP41:CDQ41"/>
    <mergeCell ref="CDR41:CDS41"/>
    <mergeCell ref="CDT41:CDV41"/>
    <mergeCell ref="CDW41:CDY41"/>
    <mergeCell ref="CDZ41:CEB41"/>
    <mergeCell ref="CEC41:CEE41"/>
    <mergeCell ref="CEF41:CEH41"/>
    <mergeCell ref="CEI41:CEK41"/>
    <mergeCell ref="CEL41:CEN41"/>
    <mergeCell ref="CEO41:CEQ41"/>
    <mergeCell ref="CER41:CET41"/>
    <mergeCell ref="CEV41:CEX41"/>
    <mergeCell ref="CEZ41:CFB41"/>
    <mergeCell ref="CFD41:CFF41"/>
    <mergeCell ref="CFH41:CFI41"/>
    <mergeCell ref="CFJ41:CFL41"/>
    <mergeCell ref="CFM41:CFP41"/>
    <mergeCell ref="CDP42:CDQ42"/>
    <mergeCell ref="CDR42:CDS42"/>
    <mergeCell ref="CDT42:CDV42"/>
    <mergeCell ref="CDW42:CDY42"/>
    <mergeCell ref="CDZ42:CEB42"/>
    <mergeCell ref="CEC42:CEE42"/>
    <mergeCell ref="CEF42:CEH42"/>
    <mergeCell ref="CEI42:CEK42"/>
    <mergeCell ref="CEL42:CEN42"/>
    <mergeCell ref="CEO42:CEQ42"/>
    <mergeCell ref="CER42:CET42"/>
    <mergeCell ref="CEV42:CEX42"/>
    <mergeCell ref="CEZ42:CFB42"/>
    <mergeCell ref="CFD42:CFF42"/>
    <mergeCell ref="CFH42:CFI42"/>
    <mergeCell ref="CFJ42:CFL42"/>
    <mergeCell ref="CFM42:CFP42"/>
    <mergeCell ref="CDP43:CDQ43"/>
    <mergeCell ref="CDR43:CDS43"/>
    <mergeCell ref="CDT43:CDV43"/>
    <mergeCell ref="CDW43:CDY43"/>
    <mergeCell ref="CDZ43:CEB43"/>
    <mergeCell ref="CEC43:CEE43"/>
    <mergeCell ref="CEF43:CEH43"/>
    <mergeCell ref="CEI43:CEK43"/>
    <mergeCell ref="CEL43:CEN43"/>
    <mergeCell ref="CEO43:CEQ43"/>
    <mergeCell ref="CER43:CET43"/>
    <mergeCell ref="CEV43:CEX43"/>
    <mergeCell ref="CEZ43:CFB43"/>
    <mergeCell ref="CFD43:CFF43"/>
    <mergeCell ref="CFH43:CFI43"/>
    <mergeCell ref="CFJ43:CFL43"/>
    <mergeCell ref="CFM43:CFP43"/>
    <mergeCell ref="CDP44:CDQ44"/>
    <mergeCell ref="CDR44:CDS44"/>
    <mergeCell ref="CDT44:CDV44"/>
    <mergeCell ref="CDW44:CDY44"/>
    <mergeCell ref="CDZ44:CEB44"/>
    <mergeCell ref="CEC44:CEE44"/>
    <mergeCell ref="CEF44:CEH44"/>
    <mergeCell ref="CEI44:CEK44"/>
    <mergeCell ref="CEL44:CEN44"/>
    <mergeCell ref="CEO44:CEQ44"/>
    <mergeCell ref="CER44:CET44"/>
    <mergeCell ref="CEV44:CEX44"/>
    <mergeCell ref="CEZ44:CFB44"/>
    <mergeCell ref="CFD44:CFF44"/>
    <mergeCell ref="CFH44:CFI44"/>
    <mergeCell ref="CFJ44:CFL44"/>
    <mergeCell ref="CFM44:CFP44"/>
    <mergeCell ref="CDP45:CDQ45"/>
    <mergeCell ref="CDR45:CDS45"/>
    <mergeCell ref="CDT45:CDV45"/>
    <mergeCell ref="CDW45:CDY45"/>
    <mergeCell ref="CDZ45:CEB45"/>
    <mergeCell ref="CEC45:CEE45"/>
    <mergeCell ref="CEF45:CEH45"/>
    <mergeCell ref="CEI45:CEK45"/>
    <mergeCell ref="CEL45:CEN45"/>
    <mergeCell ref="CEO45:CEQ45"/>
    <mergeCell ref="CER45:CET45"/>
    <mergeCell ref="CEV45:CEX45"/>
    <mergeCell ref="CEZ45:CFB45"/>
    <mergeCell ref="CFD45:CFF45"/>
    <mergeCell ref="CFH45:CFI45"/>
    <mergeCell ref="CFJ45:CFL45"/>
    <mergeCell ref="CFM45:CFP45"/>
    <mergeCell ref="CDN46:CDS46"/>
    <mergeCell ref="CDT46:CDY46"/>
    <mergeCell ref="CDZ46:CEE46"/>
    <mergeCell ref="CEF46:CEK46"/>
    <mergeCell ref="CEL46:CEQ46"/>
    <mergeCell ref="CER46:CEY46"/>
    <mergeCell ref="CEZ46:CFG46"/>
    <mergeCell ref="CFH46:CFI46"/>
    <mergeCell ref="CFJ46:CFL46"/>
    <mergeCell ref="CFM46:CFP46"/>
    <mergeCell ref="CDN47:CDS47"/>
    <mergeCell ref="CDT47:CEQ47"/>
    <mergeCell ref="CER47:CEY47"/>
    <mergeCell ref="CEZ47:CFG47"/>
    <mergeCell ref="CFH47:CFP47"/>
    <mergeCell ref="CDP50:CFP50"/>
    <mergeCell ref="CHE3:CHG3"/>
    <mergeCell ref="CHH3:CHS3"/>
    <mergeCell ref="CFR4:CFT5"/>
    <mergeCell ref="CFU4:CGZ5"/>
    <mergeCell ref="CHB4:CHG5"/>
    <mergeCell ref="CHH4:CHK5"/>
    <mergeCell ref="CHM4:CHP5"/>
    <mergeCell ref="CHQ4:CHR5"/>
    <mergeCell ref="CHS4:CHS5"/>
    <mergeCell ref="CFQ7:CHS7"/>
    <mergeCell ref="CFQ8:CFQ12"/>
    <mergeCell ref="CFR8:CFR12"/>
    <mergeCell ref="CFS8:CFT12"/>
    <mergeCell ref="CFU8:CFV12"/>
    <mergeCell ref="CFW8:CGH8"/>
    <mergeCell ref="CGI8:CGT8"/>
    <mergeCell ref="CGU8:CHJ8"/>
    <mergeCell ref="CHK8:CHO8"/>
    <mergeCell ref="CHP8:CHS12"/>
    <mergeCell ref="CFW9:CGB9"/>
    <mergeCell ref="CGC9:CGH9"/>
    <mergeCell ref="CGI9:CGN9"/>
    <mergeCell ref="CGO9:CGT9"/>
    <mergeCell ref="CGU9:CHB9"/>
    <mergeCell ref="CHC9:CHJ9"/>
    <mergeCell ref="CHK9:CHO9"/>
    <mergeCell ref="CFW10:CFY12"/>
    <mergeCell ref="CFZ10:CGB12"/>
    <mergeCell ref="CGC10:CGE12"/>
    <mergeCell ref="CGF10:CGH12"/>
    <mergeCell ref="CGI10:CGK12"/>
    <mergeCell ref="CGL10:CGN12"/>
    <mergeCell ref="CGO10:CGQ12"/>
    <mergeCell ref="CGR10:CGT12"/>
    <mergeCell ref="CGU10:CGW12"/>
    <mergeCell ref="CGX10:CGX13"/>
    <mergeCell ref="CGY10:CHA12"/>
    <mergeCell ref="CHB10:CHB13"/>
    <mergeCell ref="CHC10:CHE12"/>
    <mergeCell ref="CHF10:CHF13"/>
    <mergeCell ref="CHG10:CHI12"/>
    <mergeCell ref="CHJ10:CHJ13"/>
    <mergeCell ref="CHK10:CHL12"/>
    <mergeCell ref="CHM10:CHO12"/>
    <mergeCell ref="CFS13:CFT13"/>
    <mergeCell ref="CFU13:CFV13"/>
    <mergeCell ref="CGU13:CGW13"/>
    <mergeCell ref="CGY13:CHA13"/>
    <mergeCell ref="CHC13:CHE13"/>
    <mergeCell ref="CHG13:CHI13"/>
    <mergeCell ref="CHK13:CHL13"/>
    <mergeCell ref="CHM13:CHO13"/>
    <mergeCell ref="CHP13:CHS13"/>
    <mergeCell ref="CFS15:CFT15"/>
    <mergeCell ref="CFU15:CFV15"/>
    <mergeCell ref="CFW15:CFY15"/>
    <mergeCell ref="CFZ15:CGB15"/>
    <mergeCell ref="CGC15:CGE15"/>
    <mergeCell ref="CGF15:CGH15"/>
    <mergeCell ref="CGI15:CGK15"/>
    <mergeCell ref="CGL15:CGN15"/>
    <mergeCell ref="CGO15:CGQ15"/>
    <mergeCell ref="CGR15:CGT15"/>
    <mergeCell ref="CGU15:CGW15"/>
    <mergeCell ref="CGY15:CHA15"/>
    <mergeCell ref="CHC15:CHE15"/>
    <mergeCell ref="CHG15:CHI15"/>
    <mergeCell ref="CHK15:CHL15"/>
    <mergeCell ref="CHM15:CHO15"/>
    <mergeCell ref="CHP15:CHS15"/>
    <mergeCell ref="CFS16:CFT16"/>
    <mergeCell ref="CFU16:CFV16"/>
    <mergeCell ref="CFW16:CFY16"/>
    <mergeCell ref="CFZ16:CGB16"/>
    <mergeCell ref="CGC16:CGE16"/>
    <mergeCell ref="CGF16:CGH16"/>
    <mergeCell ref="CGI16:CGK16"/>
    <mergeCell ref="CGL16:CGN16"/>
    <mergeCell ref="CGO16:CGQ16"/>
    <mergeCell ref="CGR16:CGT16"/>
    <mergeCell ref="CGU16:CGW16"/>
    <mergeCell ref="CGY16:CHA16"/>
    <mergeCell ref="CHC16:CHE16"/>
    <mergeCell ref="CHG16:CHI16"/>
    <mergeCell ref="CHK16:CHL16"/>
    <mergeCell ref="CHM16:CHO16"/>
    <mergeCell ref="CHP16:CHS16"/>
    <mergeCell ref="CFS17:CFT17"/>
    <mergeCell ref="CFU17:CFV17"/>
    <mergeCell ref="CFW17:CFY17"/>
    <mergeCell ref="CFZ17:CGB17"/>
    <mergeCell ref="CGC17:CGE17"/>
    <mergeCell ref="CGF17:CGH17"/>
    <mergeCell ref="CGI17:CGK17"/>
    <mergeCell ref="CGL17:CGN17"/>
    <mergeCell ref="CGO17:CGQ17"/>
    <mergeCell ref="CGR17:CGT17"/>
    <mergeCell ref="CGU17:CGW17"/>
    <mergeCell ref="CGY17:CHA17"/>
    <mergeCell ref="CHC17:CHE17"/>
    <mergeCell ref="CHG17:CHI17"/>
    <mergeCell ref="CHK17:CHL17"/>
    <mergeCell ref="CHM17:CHO17"/>
    <mergeCell ref="CHP17:CHS17"/>
    <mergeCell ref="CFS18:CFT18"/>
    <mergeCell ref="CFU18:CFV18"/>
    <mergeCell ref="CFW18:CFY18"/>
    <mergeCell ref="CFZ18:CGB18"/>
    <mergeCell ref="CGC18:CGE18"/>
    <mergeCell ref="CGF18:CGH18"/>
    <mergeCell ref="CGI18:CGK18"/>
    <mergeCell ref="CGL18:CGN18"/>
    <mergeCell ref="CGO18:CGQ18"/>
    <mergeCell ref="CGR18:CGT18"/>
    <mergeCell ref="CGU18:CGW18"/>
    <mergeCell ref="CGY18:CHA18"/>
    <mergeCell ref="CHC18:CHE18"/>
    <mergeCell ref="CHG18:CHI18"/>
    <mergeCell ref="CHK18:CHL18"/>
    <mergeCell ref="CHM18:CHO18"/>
    <mergeCell ref="CHP18:CHS18"/>
    <mergeCell ref="CFS19:CFT19"/>
    <mergeCell ref="CFU19:CFV19"/>
    <mergeCell ref="CFW19:CFY19"/>
    <mergeCell ref="CFZ19:CGB19"/>
    <mergeCell ref="CGC19:CGE19"/>
    <mergeCell ref="CGF19:CGH19"/>
    <mergeCell ref="CGI19:CGK19"/>
    <mergeCell ref="CGL19:CGN19"/>
    <mergeCell ref="CGO19:CGQ19"/>
    <mergeCell ref="CGR19:CGT19"/>
    <mergeCell ref="CGU19:CGW19"/>
    <mergeCell ref="CGY19:CHA19"/>
    <mergeCell ref="CHC19:CHE19"/>
    <mergeCell ref="CHG19:CHI19"/>
    <mergeCell ref="CHK19:CHL19"/>
    <mergeCell ref="CHM19:CHO19"/>
    <mergeCell ref="CHP19:CHS19"/>
    <mergeCell ref="CFS20:CFT20"/>
    <mergeCell ref="CFU20:CFV20"/>
    <mergeCell ref="CFW20:CFY20"/>
    <mergeCell ref="CFZ20:CGB20"/>
    <mergeCell ref="CGC20:CGE20"/>
    <mergeCell ref="CGF20:CGH20"/>
    <mergeCell ref="CGI20:CGK20"/>
    <mergeCell ref="CGL20:CGN20"/>
    <mergeCell ref="CGO20:CGQ20"/>
    <mergeCell ref="CGR20:CGT20"/>
    <mergeCell ref="CGU20:CGW20"/>
    <mergeCell ref="CGY20:CHA20"/>
    <mergeCell ref="CHC20:CHE20"/>
    <mergeCell ref="CHG20:CHI20"/>
    <mergeCell ref="CHK20:CHL20"/>
    <mergeCell ref="CHM20:CHO20"/>
    <mergeCell ref="CHP20:CHS20"/>
    <mergeCell ref="CFS21:CFT21"/>
    <mergeCell ref="CFU21:CFV21"/>
    <mergeCell ref="CFW21:CFY21"/>
    <mergeCell ref="CFZ21:CGB21"/>
    <mergeCell ref="CGC21:CGE21"/>
    <mergeCell ref="CGF21:CGH21"/>
    <mergeCell ref="CGI21:CGK21"/>
    <mergeCell ref="CGL21:CGN21"/>
    <mergeCell ref="CGO21:CGQ21"/>
    <mergeCell ref="CGR21:CGT21"/>
    <mergeCell ref="CGU21:CGW21"/>
    <mergeCell ref="CGY21:CHA21"/>
    <mergeCell ref="CHC21:CHE21"/>
    <mergeCell ref="CHG21:CHI21"/>
    <mergeCell ref="CHK21:CHL21"/>
    <mergeCell ref="CHM21:CHO21"/>
    <mergeCell ref="CHP21:CHS21"/>
    <mergeCell ref="CFS22:CFT22"/>
    <mergeCell ref="CFU22:CFV22"/>
    <mergeCell ref="CFW22:CFY22"/>
    <mergeCell ref="CFZ22:CGB22"/>
    <mergeCell ref="CGC22:CGE22"/>
    <mergeCell ref="CGF22:CGH22"/>
    <mergeCell ref="CGI22:CGK22"/>
    <mergeCell ref="CGL22:CGN22"/>
    <mergeCell ref="CGO22:CGQ22"/>
    <mergeCell ref="CGR22:CGT22"/>
    <mergeCell ref="CGU22:CGW22"/>
    <mergeCell ref="CGY22:CHA22"/>
    <mergeCell ref="CHC22:CHE22"/>
    <mergeCell ref="CHG22:CHI22"/>
    <mergeCell ref="CHK22:CHL22"/>
    <mergeCell ref="CHM22:CHO22"/>
    <mergeCell ref="CHP22:CHS22"/>
    <mergeCell ref="CFS23:CFT23"/>
    <mergeCell ref="CFU23:CFV23"/>
    <mergeCell ref="CFW23:CFY23"/>
    <mergeCell ref="CFZ23:CGB23"/>
    <mergeCell ref="CGC23:CGE23"/>
    <mergeCell ref="CGF23:CGH23"/>
    <mergeCell ref="CGI23:CGK23"/>
    <mergeCell ref="CGL23:CGN23"/>
    <mergeCell ref="CGO23:CGQ23"/>
    <mergeCell ref="CGR23:CGT23"/>
    <mergeCell ref="CGU23:CGW23"/>
    <mergeCell ref="CGY23:CHA23"/>
    <mergeCell ref="CHC23:CHE23"/>
    <mergeCell ref="CHG23:CHI23"/>
    <mergeCell ref="CHK23:CHL23"/>
    <mergeCell ref="CHM23:CHO23"/>
    <mergeCell ref="CHP23:CHS23"/>
    <mergeCell ref="CFS24:CFT24"/>
    <mergeCell ref="CFU24:CFV24"/>
    <mergeCell ref="CFW24:CFY24"/>
    <mergeCell ref="CFZ24:CGB24"/>
    <mergeCell ref="CGC24:CGE24"/>
    <mergeCell ref="CGF24:CGH24"/>
    <mergeCell ref="CGI24:CGK24"/>
    <mergeCell ref="CGL24:CGN24"/>
    <mergeCell ref="CGO24:CGQ24"/>
    <mergeCell ref="CGR24:CGT24"/>
    <mergeCell ref="CGU24:CGW24"/>
    <mergeCell ref="CGY24:CHA24"/>
    <mergeCell ref="CHC24:CHE24"/>
    <mergeCell ref="CHG24:CHI24"/>
    <mergeCell ref="CHK24:CHL24"/>
    <mergeCell ref="CHM24:CHO24"/>
    <mergeCell ref="CHP24:CHS24"/>
    <mergeCell ref="CFS25:CFT25"/>
    <mergeCell ref="CFU25:CFV25"/>
    <mergeCell ref="CFW25:CFY25"/>
    <mergeCell ref="CFZ25:CGB25"/>
    <mergeCell ref="CGC25:CGE25"/>
    <mergeCell ref="CGF25:CGH25"/>
    <mergeCell ref="CGI25:CGK25"/>
    <mergeCell ref="CGL25:CGN25"/>
    <mergeCell ref="CGO25:CGQ25"/>
    <mergeCell ref="CGR25:CGT25"/>
    <mergeCell ref="CGU25:CGW25"/>
    <mergeCell ref="CGY25:CHA25"/>
    <mergeCell ref="CHC25:CHE25"/>
    <mergeCell ref="CHG25:CHI25"/>
    <mergeCell ref="CHK25:CHL25"/>
    <mergeCell ref="CHM25:CHO25"/>
    <mergeCell ref="CHP25:CHS25"/>
    <mergeCell ref="CFS26:CFT26"/>
    <mergeCell ref="CFU26:CFV26"/>
    <mergeCell ref="CFW26:CFY26"/>
    <mergeCell ref="CFZ26:CGB26"/>
    <mergeCell ref="CGC26:CGE26"/>
    <mergeCell ref="CGF26:CGH26"/>
    <mergeCell ref="CGI26:CGK26"/>
    <mergeCell ref="CGL26:CGN26"/>
    <mergeCell ref="CGO26:CGQ26"/>
    <mergeCell ref="CGR26:CGT26"/>
    <mergeCell ref="CGU26:CGW26"/>
    <mergeCell ref="CGY26:CHA26"/>
    <mergeCell ref="CHC26:CHE26"/>
    <mergeCell ref="CHG26:CHI26"/>
    <mergeCell ref="CHK26:CHL26"/>
    <mergeCell ref="CHM26:CHO26"/>
    <mergeCell ref="CHP26:CHS26"/>
    <mergeCell ref="CFS27:CFT27"/>
    <mergeCell ref="CFU27:CFV27"/>
    <mergeCell ref="CFW27:CFY27"/>
    <mergeCell ref="CFZ27:CGB27"/>
    <mergeCell ref="CGC27:CGE27"/>
    <mergeCell ref="CGF27:CGH27"/>
    <mergeCell ref="CGI27:CGK27"/>
    <mergeCell ref="CGL27:CGN27"/>
    <mergeCell ref="CGO27:CGQ27"/>
    <mergeCell ref="CGR27:CGT27"/>
    <mergeCell ref="CGU27:CGW27"/>
    <mergeCell ref="CGY27:CHA27"/>
    <mergeCell ref="CHC27:CHE27"/>
    <mergeCell ref="CHG27:CHI27"/>
    <mergeCell ref="CHK27:CHL27"/>
    <mergeCell ref="CHM27:CHO27"/>
    <mergeCell ref="CHP27:CHS27"/>
    <mergeCell ref="CFS28:CFT28"/>
    <mergeCell ref="CFU28:CFV28"/>
    <mergeCell ref="CFW28:CFY28"/>
    <mergeCell ref="CFZ28:CGB28"/>
    <mergeCell ref="CGC28:CGE28"/>
    <mergeCell ref="CGF28:CGH28"/>
    <mergeCell ref="CGI28:CGK28"/>
    <mergeCell ref="CGL28:CGN28"/>
    <mergeCell ref="CGO28:CGQ28"/>
    <mergeCell ref="CGR28:CGT28"/>
    <mergeCell ref="CGU28:CGW28"/>
    <mergeCell ref="CGY28:CHA28"/>
    <mergeCell ref="CHC28:CHE28"/>
    <mergeCell ref="CHG28:CHI28"/>
    <mergeCell ref="CHK28:CHL28"/>
    <mergeCell ref="CHM28:CHO28"/>
    <mergeCell ref="CHP28:CHS28"/>
    <mergeCell ref="CFS29:CFT29"/>
    <mergeCell ref="CFU29:CFV29"/>
    <mergeCell ref="CFW29:CFY29"/>
    <mergeCell ref="CFZ29:CGB29"/>
    <mergeCell ref="CGC29:CGE29"/>
    <mergeCell ref="CGF29:CGH29"/>
    <mergeCell ref="CGI29:CGK29"/>
    <mergeCell ref="CGL29:CGN29"/>
    <mergeCell ref="CGO29:CGQ29"/>
    <mergeCell ref="CGR29:CGT29"/>
    <mergeCell ref="CGU29:CGW29"/>
    <mergeCell ref="CGY29:CHA29"/>
    <mergeCell ref="CHC29:CHE29"/>
    <mergeCell ref="CHG29:CHI29"/>
    <mergeCell ref="CHK29:CHL29"/>
    <mergeCell ref="CHM29:CHO29"/>
    <mergeCell ref="CHP29:CHS29"/>
    <mergeCell ref="CFS30:CFT30"/>
    <mergeCell ref="CFU30:CFV30"/>
    <mergeCell ref="CFW30:CFY30"/>
    <mergeCell ref="CFZ30:CGB30"/>
    <mergeCell ref="CGC30:CGE30"/>
    <mergeCell ref="CGF30:CGH30"/>
    <mergeCell ref="CGI30:CGK30"/>
    <mergeCell ref="CGL30:CGN30"/>
    <mergeCell ref="CGO30:CGQ30"/>
    <mergeCell ref="CGR30:CGT30"/>
    <mergeCell ref="CGU30:CGW30"/>
    <mergeCell ref="CGY30:CHA30"/>
    <mergeCell ref="CHC30:CHE30"/>
    <mergeCell ref="CHG30:CHI30"/>
    <mergeCell ref="CHK30:CHL30"/>
    <mergeCell ref="CHM30:CHO30"/>
    <mergeCell ref="CHP30:CHS30"/>
    <mergeCell ref="CFS31:CFT31"/>
    <mergeCell ref="CFU31:CFV31"/>
    <mergeCell ref="CFW31:CFY31"/>
    <mergeCell ref="CFZ31:CGB31"/>
    <mergeCell ref="CGC31:CGE31"/>
    <mergeCell ref="CGF31:CGH31"/>
    <mergeCell ref="CGI31:CGK31"/>
    <mergeCell ref="CGL31:CGN31"/>
    <mergeCell ref="CGO31:CGQ31"/>
    <mergeCell ref="CGR31:CGT31"/>
    <mergeCell ref="CGU31:CGW31"/>
    <mergeCell ref="CGY31:CHA31"/>
    <mergeCell ref="CHC31:CHE31"/>
    <mergeCell ref="CHG31:CHI31"/>
    <mergeCell ref="CHK31:CHL31"/>
    <mergeCell ref="CHM31:CHO31"/>
    <mergeCell ref="CHP31:CHS31"/>
    <mergeCell ref="CFS32:CFT32"/>
    <mergeCell ref="CFU32:CFV32"/>
    <mergeCell ref="CFW32:CFY32"/>
    <mergeCell ref="CFZ32:CGB32"/>
    <mergeCell ref="CGC32:CGE32"/>
    <mergeCell ref="CGF32:CGH32"/>
    <mergeCell ref="CGI32:CGK32"/>
    <mergeCell ref="CGL32:CGN32"/>
    <mergeCell ref="CGO32:CGQ32"/>
    <mergeCell ref="CGR32:CGT32"/>
    <mergeCell ref="CGU32:CGW32"/>
    <mergeCell ref="CGY32:CHA32"/>
    <mergeCell ref="CHC32:CHE32"/>
    <mergeCell ref="CHG32:CHI32"/>
    <mergeCell ref="CHK32:CHL32"/>
    <mergeCell ref="CHM32:CHO32"/>
    <mergeCell ref="CHP32:CHS32"/>
    <mergeCell ref="CFS33:CFT33"/>
    <mergeCell ref="CFU33:CFV33"/>
    <mergeCell ref="CFW33:CFY33"/>
    <mergeCell ref="CFZ33:CGB33"/>
    <mergeCell ref="CGC33:CGE33"/>
    <mergeCell ref="CGF33:CGH33"/>
    <mergeCell ref="CGI33:CGK33"/>
    <mergeCell ref="CGL33:CGN33"/>
    <mergeCell ref="CGO33:CGQ33"/>
    <mergeCell ref="CGR33:CGT33"/>
    <mergeCell ref="CGU33:CGW33"/>
    <mergeCell ref="CGY33:CHA33"/>
    <mergeCell ref="CHC33:CHE33"/>
    <mergeCell ref="CHG33:CHI33"/>
    <mergeCell ref="CHK33:CHL33"/>
    <mergeCell ref="CHM33:CHO33"/>
    <mergeCell ref="CHP33:CHS33"/>
    <mergeCell ref="CFS34:CFT34"/>
    <mergeCell ref="CFU34:CFV34"/>
    <mergeCell ref="CFW34:CFY34"/>
    <mergeCell ref="CFZ34:CGB34"/>
    <mergeCell ref="CGC34:CGE34"/>
    <mergeCell ref="CGF34:CGH34"/>
    <mergeCell ref="CGI34:CGK34"/>
    <mergeCell ref="CGL34:CGN34"/>
    <mergeCell ref="CGO34:CGQ34"/>
    <mergeCell ref="CGR34:CGT34"/>
    <mergeCell ref="CGU34:CGW34"/>
    <mergeCell ref="CGY34:CHA34"/>
    <mergeCell ref="CHC34:CHE34"/>
    <mergeCell ref="CHG34:CHI34"/>
    <mergeCell ref="CHK34:CHL34"/>
    <mergeCell ref="CHM34:CHO34"/>
    <mergeCell ref="CHP34:CHS34"/>
    <mergeCell ref="CFS35:CFT35"/>
    <mergeCell ref="CFU35:CFV35"/>
    <mergeCell ref="CFW35:CFY35"/>
    <mergeCell ref="CFZ35:CGB35"/>
    <mergeCell ref="CGC35:CGE35"/>
    <mergeCell ref="CGF35:CGH35"/>
    <mergeCell ref="CGI35:CGK35"/>
    <mergeCell ref="CGL35:CGN35"/>
    <mergeCell ref="CGO35:CGQ35"/>
    <mergeCell ref="CGR35:CGT35"/>
    <mergeCell ref="CGU35:CGW35"/>
    <mergeCell ref="CGY35:CHA35"/>
    <mergeCell ref="CHC35:CHE35"/>
    <mergeCell ref="CHG35:CHI35"/>
    <mergeCell ref="CHK35:CHL35"/>
    <mergeCell ref="CHM35:CHO35"/>
    <mergeCell ref="CHP35:CHS35"/>
    <mergeCell ref="CFS36:CFT36"/>
    <mergeCell ref="CFU36:CFV36"/>
    <mergeCell ref="CFW36:CFY36"/>
    <mergeCell ref="CFZ36:CGB36"/>
    <mergeCell ref="CGC36:CGE36"/>
    <mergeCell ref="CGF36:CGH36"/>
    <mergeCell ref="CGI36:CGK36"/>
    <mergeCell ref="CGL36:CGN36"/>
    <mergeCell ref="CGO36:CGQ36"/>
    <mergeCell ref="CGR36:CGT36"/>
    <mergeCell ref="CGU36:CGW36"/>
    <mergeCell ref="CGY36:CHA36"/>
    <mergeCell ref="CHC36:CHE36"/>
    <mergeCell ref="CHG36:CHI36"/>
    <mergeCell ref="CHK36:CHL36"/>
    <mergeCell ref="CHM36:CHO36"/>
    <mergeCell ref="CHP36:CHS36"/>
    <mergeCell ref="CFS37:CFT37"/>
    <mergeCell ref="CFU37:CFV37"/>
    <mergeCell ref="CFW37:CFY37"/>
    <mergeCell ref="CFZ37:CGB37"/>
    <mergeCell ref="CGC37:CGE37"/>
    <mergeCell ref="CGF37:CGH37"/>
    <mergeCell ref="CGI37:CGK37"/>
    <mergeCell ref="CGL37:CGN37"/>
    <mergeCell ref="CGO37:CGQ37"/>
    <mergeCell ref="CGR37:CGT37"/>
    <mergeCell ref="CGU37:CGW37"/>
    <mergeCell ref="CGY37:CHA37"/>
    <mergeCell ref="CHC37:CHE37"/>
    <mergeCell ref="CHG37:CHI37"/>
    <mergeCell ref="CHK37:CHL37"/>
    <mergeCell ref="CHM37:CHO37"/>
    <mergeCell ref="CHP37:CHS37"/>
    <mergeCell ref="CFS38:CFT38"/>
    <mergeCell ref="CFU38:CFV38"/>
    <mergeCell ref="CFW38:CFY38"/>
    <mergeCell ref="CFZ38:CGB38"/>
    <mergeCell ref="CGC38:CGE38"/>
    <mergeCell ref="CGF38:CGH38"/>
    <mergeCell ref="CGI38:CGK38"/>
    <mergeCell ref="CGL38:CGN38"/>
    <mergeCell ref="CGO38:CGQ38"/>
    <mergeCell ref="CGR38:CGT38"/>
    <mergeCell ref="CGU38:CGW38"/>
    <mergeCell ref="CGY38:CHA38"/>
    <mergeCell ref="CHC38:CHE38"/>
    <mergeCell ref="CHG38:CHI38"/>
    <mergeCell ref="CHK38:CHL38"/>
    <mergeCell ref="CHM38:CHO38"/>
    <mergeCell ref="CHP38:CHS38"/>
    <mergeCell ref="CFS39:CFT39"/>
    <mergeCell ref="CFU39:CFV39"/>
    <mergeCell ref="CFW39:CFY39"/>
    <mergeCell ref="CFZ39:CGB39"/>
    <mergeCell ref="CGC39:CGE39"/>
    <mergeCell ref="CGF39:CGH39"/>
    <mergeCell ref="CGI39:CGK39"/>
    <mergeCell ref="CGL39:CGN39"/>
    <mergeCell ref="CGO39:CGQ39"/>
    <mergeCell ref="CGR39:CGT39"/>
    <mergeCell ref="CGU39:CGW39"/>
    <mergeCell ref="CGY39:CHA39"/>
    <mergeCell ref="CHC39:CHE39"/>
    <mergeCell ref="CHG39:CHI39"/>
    <mergeCell ref="CHK39:CHL39"/>
    <mergeCell ref="CHM39:CHO39"/>
    <mergeCell ref="CHP39:CHS39"/>
    <mergeCell ref="CFS40:CFT40"/>
    <mergeCell ref="CFU40:CFV40"/>
    <mergeCell ref="CFW40:CFY40"/>
    <mergeCell ref="CFZ40:CGB40"/>
    <mergeCell ref="CGC40:CGE40"/>
    <mergeCell ref="CGF40:CGH40"/>
    <mergeCell ref="CGI40:CGK40"/>
    <mergeCell ref="CGL40:CGN40"/>
    <mergeCell ref="CGO40:CGQ40"/>
    <mergeCell ref="CGR40:CGT40"/>
    <mergeCell ref="CGU40:CGW40"/>
    <mergeCell ref="CGY40:CHA40"/>
    <mergeCell ref="CHC40:CHE40"/>
    <mergeCell ref="CHG40:CHI40"/>
    <mergeCell ref="CHK40:CHL40"/>
    <mergeCell ref="CHM40:CHO40"/>
    <mergeCell ref="CHP40:CHS40"/>
    <mergeCell ref="CFS41:CFT41"/>
    <mergeCell ref="CFU41:CFV41"/>
    <mergeCell ref="CFW41:CFY41"/>
    <mergeCell ref="CFZ41:CGB41"/>
    <mergeCell ref="CGC41:CGE41"/>
    <mergeCell ref="CGF41:CGH41"/>
    <mergeCell ref="CGI41:CGK41"/>
    <mergeCell ref="CGL41:CGN41"/>
    <mergeCell ref="CGO41:CGQ41"/>
    <mergeCell ref="CGR41:CGT41"/>
    <mergeCell ref="CGU41:CGW41"/>
    <mergeCell ref="CGY41:CHA41"/>
    <mergeCell ref="CHC41:CHE41"/>
    <mergeCell ref="CHG41:CHI41"/>
    <mergeCell ref="CHK41:CHL41"/>
    <mergeCell ref="CHM41:CHO41"/>
    <mergeCell ref="CHP41:CHS41"/>
    <mergeCell ref="CFS42:CFT42"/>
    <mergeCell ref="CFU42:CFV42"/>
    <mergeCell ref="CFW42:CFY42"/>
    <mergeCell ref="CFZ42:CGB42"/>
    <mergeCell ref="CGC42:CGE42"/>
    <mergeCell ref="CGF42:CGH42"/>
    <mergeCell ref="CGI42:CGK42"/>
    <mergeCell ref="CGL42:CGN42"/>
    <mergeCell ref="CGO42:CGQ42"/>
    <mergeCell ref="CGR42:CGT42"/>
    <mergeCell ref="CGU42:CGW42"/>
    <mergeCell ref="CGY42:CHA42"/>
    <mergeCell ref="CHC42:CHE42"/>
    <mergeCell ref="CHG42:CHI42"/>
    <mergeCell ref="CHK42:CHL42"/>
    <mergeCell ref="CHM42:CHO42"/>
    <mergeCell ref="CHP42:CHS42"/>
    <mergeCell ref="CFS43:CFT43"/>
    <mergeCell ref="CFU43:CFV43"/>
    <mergeCell ref="CFW43:CFY43"/>
    <mergeCell ref="CFZ43:CGB43"/>
    <mergeCell ref="CGC43:CGE43"/>
    <mergeCell ref="CGF43:CGH43"/>
    <mergeCell ref="CGI43:CGK43"/>
    <mergeCell ref="CGL43:CGN43"/>
    <mergeCell ref="CGO43:CGQ43"/>
    <mergeCell ref="CGR43:CGT43"/>
    <mergeCell ref="CGU43:CGW43"/>
    <mergeCell ref="CGY43:CHA43"/>
    <mergeCell ref="CHC43:CHE43"/>
    <mergeCell ref="CHG43:CHI43"/>
    <mergeCell ref="CHK43:CHL43"/>
    <mergeCell ref="CHM43:CHO43"/>
    <mergeCell ref="CHP43:CHS43"/>
    <mergeCell ref="CFS44:CFT44"/>
    <mergeCell ref="CFU44:CFV44"/>
    <mergeCell ref="CFW44:CFY44"/>
    <mergeCell ref="CFZ44:CGB44"/>
    <mergeCell ref="CGC44:CGE44"/>
    <mergeCell ref="CGF44:CGH44"/>
    <mergeCell ref="CGI44:CGK44"/>
    <mergeCell ref="CGL44:CGN44"/>
    <mergeCell ref="CGO44:CGQ44"/>
    <mergeCell ref="CGR44:CGT44"/>
    <mergeCell ref="CGU44:CGW44"/>
    <mergeCell ref="CGY44:CHA44"/>
    <mergeCell ref="CHC44:CHE44"/>
    <mergeCell ref="CHG44:CHI44"/>
    <mergeCell ref="CHK44:CHL44"/>
    <mergeCell ref="CHM44:CHO44"/>
    <mergeCell ref="CHP44:CHS44"/>
    <mergeCell ref="CFS45:CFT45"/>
    <mergeCell ref="CFU45:CFV45"/>
    <mergeCell ref="CFW45:CFY45"/>
    <mergeCell ref="CFZ45:CGB45"/>
    <mergeCell ref="CGC45:CGE45"/>
    <mergeCell ref="CGF45:CGH45"/>
    <mergeCell ref="CGI45:CGK45"/>
    <mergeCell ref="CGL45:CGN45"/>
    <mergeCell ref="CGO45:CGQ45"/>
    <mergeCell ref="CGR45:CGT45"/>
    <mergeCell ref="CGU45:CGW45"/>
    <mergeCell ref="CGY45:CHA45"/>
    <mergeCell ref="CHC45:CHE45"/>
    <mergeCell ref="CHG45:CHI45"/>
    <mergeCell ref="CHK45:CHL45"/>
    <mergeCell ref="CHM45:CHO45"/>
    <mergeCell ref="CHP45:CHS45"/>
    <mergeCell ref="CFQ46:CFV46"/>
    <mergeCell ref="CFW46:CGB46"/>
    <mergeCell ref="CGC46:CGH46"/>
    <mergeCell ref="CGI46:CGN46"/>
    <mergeCell ref="CGO46:CGT46"/>
    <mergeCell ref="CGU46:CHB46"/>
    <mergeCell ref="CHC46:CHJ46"/>
    <mergeCell ref="CHK46:CHL46"/>
    <mergeCell ref="CHM46:CHO46"/>
    <mergeCell ref="CHP46:CHS46"/>
    <mergeCell ref="CFQ47:CFV47"/>
    <mergeCell ref="CFW47:CGT47"/>
    <mergeCell ref="CGU47:CHB47"/>
    <mergeCell ref="CHC47:CHJ47"/>
    <mergeCell ref="CHK47:CHS47"/>
    <mergeCell ref="CFS50:CHS50"/>
    <mergeCell ref="CJH3:CJJ3"/>
    <mergeCell ref="CJK3:CJV3"/>
    <mergeCell ref="CHU4:CHW5"/>
    <mergeCell ref="CHX4:CJC5"/>
    <mergeCell ref="CJE4:CJJ5"/>
    <mergeCell ref="CJK4:CJN5"/>
    <mergeCell ref="CJP4:CJS5"/>
    <mergeCell ref="CJT4:CJU5"/>
    <mergeCell ref="CJV4:CJV5"/>
    <mergeCell ref="CHT7:CJV7"/>
    <mergeCell ref="CHT8:CHT12"/>
    <mergeCell ref="CHU8:CHU12"/>
    <mergeCell ref="CHV8:CHW12"/>
    <mergeCell ref="CHX8:CHY12"/>
    <mergeCell ref="CHZ8:CIK8"/>
    <mergeCell ref="CIL8:CIW8"/>
    <mergeCell ref="CIX8:CJM8"/>
    <mergeCell ref="CJN8:CJR8"/>
    <mergeCell ref="CJS8:CJV12"/>
    <mergeCell ref="CHZ9:CIE9"/>
    <mergeCell ref="CIF9:CIK9"/>
    <mergeCell ref="CIL9:CIQ9"/>
    <mergeCell ref="CIR9:CIW9"/>
    <mergeCell ref="CIX9:CJE9"/>
    <mergeCell ref="CJF9:CJM9"/>
    <mergeCell ref="CJN9:CJR9"/>
    <mergeCell ref="CHZ10:CIB12"/>
    <mergeCell ref="CIC10:CIE12"/>
    <mergeCell ref="CIF10:CIH12"/>
    <mergeCell ref="CII10:CIK12"/>
    <mergeCell ref="CIL10:CIN12"/>
    <mergeCell ref="CIO10:CIQ12"/>
    <mergeCell ref="CIR10:CIT12"/>
    <mergeCell ref="CIU10:CIW12"/>
    <mergeCell ref="CIX10:CIZ12"/>
    <mergeCell ref="CJA10:CJA13"/>
    <mergeCell ref="CJB10:CJD12"/>
    <mergeCell ref="CJE10:CJE13"/>
    <mergeCell ref="CJF10:CJH12"/>
    <mergeCell ref="CJI10:CJI13"/>
    <mergeCell ref="CJJ10:CJL12"/>
    <mergeCell ref="CJM10:CJM13"/>
    <mergeCell ref="CJN10:CJO12"/>
    <mergeCell ref="CJP10:CJR12"/>
    <mergeCell ref="CHV13:CHW13"/>
    <mergeCell ref="CHX13:CHY13"/>
    <mergeCell ref="CIX13:CIZ13"/>
    <mergeCell ref="CJB13:CJD13"/>
    <mergeCell ref="CJF13:CJH13"/>
    <mergeCell ref="CJJ13:CJL13"/>
    <mergeCell ref="CJN13:CJO13"/>
    <mergeCell ref="CJP13:CJR13"/>
    <mergeCell ref="CJS13:CJV13"/>
    <mergeCell ref="CHV15:CHW15"/>
    <mergeCell ref="CHX15:CHY15"/>
    <mergeCell ref="CHZ15:CIB15"/>
    <mergeCell ref="CIC15:CIE15"/>
    <mergeCell ref="CIF15:CIH15"/>
    <mergeCell ref="CII15:CIK15"/>
    <mergeCell ref="CIL15:CIN15"/>
    <mergeCell ref="CIO15:CIQ15"/>
    <mergeCell ref="CIR15:CIT15"/>
    <mergeCell ref="CIU15:CIW15"/>
    <mergeCell ref="CIX15:CIZ15"/>
    <mergeCell ref="CJB15:CJD15"/>
    <mergeCell ref="CJF15:CJH15"/>
    <mergeCell ref="CJJ15:CJL15"/>
    <mergeCell ref="CJN15:CJO15"/>
    <mergeCell ref="CJP15:CJR15"/>
    <mergeCell ref="CJS15:CJV15"/>
    <mergeCell ref="CHV16:CHW16"/>
    <mergeCell ref="CHX16:CHY16"/>
    <mergeCell ref="CHZ16:CIB16"/>
    <mergeCell ref="CIC16:CIE16"/>
    <mergeCell ref="CIF16:CIH16"/>
    <mergeCell ref="CII16:CIK16"/>
    <mergeCell ref="CIL16:CIN16"/>
    <mergeCell ref="CIO16:CIQ16"/>
    <mergeCell ref="CIR16:CIT16"/>
    <mergeCell ref="CIU16:CIW16"/>
    <mergeCell ref="CIX16:CIZ16"/>
    <mergeCell ref="CJB16:CJD16"/>
    <mergeCell ref="CJF16:CJH16"/>
    <mergeCell ref="CJJ16:CJL16"/>
    <mergeCell ref="CJN16:CJO16"/>
    <mergeCell ref="CJP16:CJR16"/>
    <mergeCell ref="CJS16:CJV16"/>
    <mergeCell ref="CHV17:CHW17"/>
    <mergeCell ref="CHX17:CHY17"/>
    <mergeCell ref="CHZ17:CIB17"/>
    <mergeCell ref="CIC17:CIE17"/>
    <mergeCell ref="CIF17:CIH17"/>
    <mergeCell ref="CII17:CIK17"/>
    <mergeCell ref="CIL17:CIN17"/>
    <mergeCell ref="CIO17:CIQ17"/>
    <mergeCell ref="CIR17:CIT17"/>
    <mergeCell ref="CIU17:CIW17"/>
    <mergeCell ref="CIX17:CIZ17"/>
    <mergeCell ref="CJB17:CJD17"/>
    <mergeCell ref="CJF17:CJH17"/>
    <mergeCell ref="CJJ17:CJL17"/>
    <mergeCell ref="CJN17:CJO17"/>
    <mergeCell ref="CJP17:CJR17"/>
    <mergeCell ref="CJS17:CJV17"/>
    <mergeCell ref="CHV18:CHW18"/>
    <mergeCell ref="CHX18:CHY18"/>
    <mergeCell ref="CHZ18:CIB18"/>
    <mergeCell ref="CIC18:CIE18"/>
    <mergeCell ref="CIF18:CIH18"/>
    <mergeCell ref="CII18:CIK18"/>
    <mergeCell ref="CIL18:CIN18"/>
    <mergeCell ref="CIO18:CIQ18"/>
    <mergeCell ref="CIR18:CIT18"/>
    <mergeCell ref="CIU18:CIW18"/>
    <mergeCell ref="CIX18:CIZ18"/>
    <mergeCell ref="CJB18:CJD18"/>
    <mergeCell ref="CJF18:CJH18"/>
    <mergeCell ref="CJJ18:CJL18"/>
    <mergeCell ref="CJN18:CJO18"/>
    <mergeCell ref="CJP18:CJR18"/>
    <mergeCell ref="CJS18:CJV18"/>
    <mergeCell ref="CHV19:CHW19"/>
    <mergeCell ref="CHX19:CHY19"/>
    <mergeCell ref="CHZ19:CIB19"/>
    <mergeCell ref="CIC19:CIE19"/>
    <mergeCell ref="CIF19:CIH19"/>
    <mergeCell ref="CII19:CIK19"/>
    <mergeCell ref="CIL19:CIN19"/>
    <mergeCell ref="CIO19:CIQ19"/>
    <mergeCell ref="CIR19:CIT19"/>
    <mergeCell ref="CIU19:CIW19"/>
    <mergeCell ref="CIX19:CIZ19"/>
    <mergeCell ref="CJB19:CJD19"/>
    <mergeCell ref="CJF19:CJH19"/>
    <mergeCell ref="CJJ19:CJL19"/>
    <mergeCell ref="CJN19:CJO19"/>
    <mergeCell ref="CJP19:CJR19"/>
    <mergeCell ref="CJS19:CJV19"/>
    <mergeCell ref="CHV20:CHW20"/>
    <mergeCell ref="CHX20:CHY20"/>
    <mergeCell ref="CHZ20:CIB20"/>
    <mergeCell ref="CIC20:CIE20"/>
    <mergeCell ref="CIF20:CIH20"/>
    <mergeCell ref="CII20:CIK20"/>
    <mergeCell ref="CIL20:CIN20"/>
    <mergeCell ref="CIO20:CIQ20"/>
    <mergeCell ref="CIR20:CIT20"/>
    <mergeCell ref="CIU20:CIW20"/>
    <mergeCell ref="CIX20:CIZ20"/>
    <mergeCell ref="CJB20:CJD20"/>
    <mergeCell ref="CJF20:CJH20"/>
    <mergeCell ref="CJJ20:CJL20"/>
    <mergeCell ref="CJN20:CJO20"/>
    <mergeCell ref="CJP20:CJR20"/>
    <mergeCell ref="CJS20:CJV20"/>
    <mergeCell ref="CHV21:CHW21"/>
    <mergeCell ref="CHX21:CHY21"/>
    <mergeCell ref="CHZ21:CIB21"/>
    <mergeCell ref="CIC21:CIE21"/>
    <mergeCell ref="CIF21:CIH21"/>
    <mergeCell ref="CII21:CIK21"/>
    <mergeCell ref="CIL21:CIN21"/>
    <mergeCell ref="CIO21:CIQ21"/>
    <mergeCell ref="CIR21:CIT21"/>
    <mergeCell ref="CIU21:CIW21"/>
    <mergeCell ref="CIX21:CIZ21"/>
    <mergeCell ref="CJB21:CJD21"/>
    <mergeCell ref="CJF21:CJH21"/>
    <mergeCell ref="CJJ21:CJL21"/>
    <mergeCell ref="CJN21:CJO21"/>
    <mergeCell ref="CJP21:CJR21"/>
    <mergeCell ref="CJS21:CJV21"/>
    <mergeCell ref="CHV22:CHW22"/>
    <mergeCell ref="CHX22:CHY22"/>
    <mergeCell ref="CHZ22:CIB22"/>
    <mergeCell ref="CIC22:CIE22"/>
    <mergeCell ref="CIF22:CIH22"/>
    <mergeCell ref="CII22:CIK22"/>
    <mergeCell ref="CIL22:CIN22"/>
    <mergeCell ref="CIO22:CIQ22"/>
    <mergeCell ref="CIR22:CIT22"/>
    <mergeCell ref="CIU22:CIW22"/>
    <mergeCell ref="CIX22:CIZ22"/>
    <mergeCell ref="CJB22:CJD22"/>
    <mergeCell ref="CJF22:CJH22"/>
    <mergeCell ref="CJJ22:CJL22"/>
    <mergeCell ref="CJN22:CJO22"/>
    <mergeCell ref="CJP22:CJR22"/>
    <mergeCell ref="CJS22:CJV22"/>
    <mergeCell ref="CHV23:CHW23"/>
    <mergeCell ref="CHX23:CHY23"/>
    <mergeCell ref="CHZ23:CIB23"/>
    <mergeCell ref="CIC23:CIE23"/>
    <mergeCell ref="CIF23:CIH23"/>
    <mergeCell ref="CII23:CIK23"/>
    <mergeCell ref="CIL23:CIN23"/>
    <mergeCell ref="CIO23:CIQ23"/>
    <mergeCell ref="CIR23:CIT23"/>
    <mergeCell ref="CIU23:CIW23"/>
    <mergeCell ref="CIX23:CIZ23"/>
    <mergeCell ref="CJB23:CJD23"/>
    <mergeCell ref="CJF23:CJH23"/>
    <mergeCell ref="CJJ23:CJL23"/>
    <mergeCell ref="CJN23:CJO23"/>
    <mergeCell ref="CJP23:CJR23"/>
    <mergeCell ref="CJS23:CJV23"/>
    <mergeCell ref="CHV24:CHW24"/>
    <mergeCell ref="CHX24:CHY24"/>
    <mergeCell ref="CHZ24:CIB24"/>
    <mergeCell ref="CIC24:CIE24"/>
    <mergeCell ref="CIF24:CIH24"/>
    <mergeCell ref="CII24:CIK24"/>
    <mergeCell ref="CIL24:CIN24"/>
    <mergeCell ref="CIO24:CIQ24"/>
    <mergeCell ref="CIR24:CIT24"/>
    <mergeCell ref="CIU24:CIW24"/>
    <mergeCell ref="CIX24:CIZ24"/>
    <mergeCell ref="CJB24:CJD24"/>
    <mergeCell ref="CJF24:CJH24"/>
    <mergeCell ref="CJJ24:CJL24"/>
    <mergeCell ref="CJN24:CJO24"/>
    <mergeCell ref="CJP24:CJR24"/>
    <mergeCell ref="CJS24:CJV24"/>
    <mergeCell ref="CHV25:CHW25"/>
    <mergeCell ref="CHX25:CHY25"/>
    <mergeCell ref="CHZ25:CIB25"/>
    <mergeCell ref="CIC25:CIE25"/>
    <mergeCell ref="CIF25:CIH25"/>
    <mergeCell ref="CII25:CIK25"/>
    <mergeCell ref="CIL25:CIN25"/>
    <mergeCell ref="CIO25:CIQ25"/>
    <mergeCell ref="CIR25:CIT25"/>
    <mergeCell ref="CIU25:CIW25"/>
    <mergeCell ref="CIX25:CIZ25"/>
    <mergeCell ref="CJB25:CJD25"/>
    <mergeCell ref="CJF25:CJH25"/>
    <mergeCell ref="CJJ25:CJL25"/>
    <mergeCell ref="CJN25:CJO25"/>
    <mergeCell ref="CJP25:CJR25"/>
    <mergeCell ref="CJS25:CJV25"/>
    <mergeCell ref="CHV26:CHW26"/>
    <mergeCell ref="CHX26:CHY26"/>
    <mergeCell ref="CHZ26:CIB26"/>
    <mergeCell ref="CIC26:CIE26"/>
    <mergeCell ref="CIF26:CIH26"/>
    <mergeCell ref="CII26:CIK26"/>
    <mergeCell ref="CIL26:CIN26"/>
    <mergeCell ref="CIO26:CIQ26"/>
    <mergeCell ref="CIR26:CIT26"/>
    <mergeCell ref="CIU26:CIW26"/>
    <mergeCell ref="CIX26:CIZ26"/>
    <mergeCell ref="CJB26:CJD26"/>
    <mergeCell ref="CJF26:CJH26"/>
    <mergeCell ref="CJJ26:CJL26"/>
    <mergeCell ref="CJN26:CJO26"/>
    <mergeCell ref="CJP26:CJR26"/>
    <mergeCell ref="CJS26:CJV26"/>
    <mergeCell ref="CHV27:CHW27"/>
    <mergeCell ref="CHX27:CHY27"/>
    <mergeCell ref="CHZ27:CIB27"/>
    <mergeCell ref="CIC27:CIE27"/>
    <mergeCell ref="CIF27:CIH27"/>
    <mergeCell ref="CII27:CIK27"/>
    <mergeCell ref="CIL27:CIN27"/>
    <mergeCell ref="CIO27:CIQ27"/>
    <mergeCell ref="CIR27:CIT27"/>
    <mergeCell ref="CIU27:CIW27"/>
    <mergeCell ref="CIX27:CIZ27"/>
    <mergeCell ref="CJB27:CJD27"/>
    <mergeCell ref="CJF27:CJH27"/>
    <mergeCell ref="CJJ27:CJL27"/>
    <mergeCell ref="CJN27:CJO27"/>
    <mergeCell ref="CJP27:CJR27"/>
    <mergeCell ref="CJS27:CJV27"/>
    <mergeCell ref="CHV28:CHW28"/>
    <mergeCell ref="CHX28:CHY28"/>
    <mergeCell ref="CHZ28:CIB28"/>
    <mergeCell ref="CIC28:CIE28"/>
    <mergeCell ref="CIF28:CIH28"/>
    <mergeCell ref="CII28:CIK28"/>
    <mergeCell ref="CIL28:CIN28"/>
    <mergeCell ref="CIO28:CIQ28"/>
    <mergeCell ref="CIR28:CIT28"/>
    <mergeCell ref="CIU28:CIW28"/>
    <mergeCell ref="CIX28:CIZ28"/>
    <mergeCell ref="CJB28:CJD28"/>
    <mergeCell ref="CJF28:CJH28"/>
    <mergeCell ref="CJJ28:CJL28"/>
    <mergeCell ref="CJN28:CJO28"/>
    <mergeCell ref="CJP28:CJR28"/>
    <mergeCell ref="CJS28:CJV28"/>
    <mergeCell ref="CHV29:CHW29"/>
    <mergeCell ref="CHX29:CHY29"/>
    <mergeCell ref="CHZ29:CIB29"/>
    <mergeCell ref="CIC29:CIE29"/>
    <mergeCell ref="CIF29:CIH29"/>
    <mergeCell ref="CII29:CIK29"/>
    <mergeCell ref="CIL29:CIN29"/>
    <mergeCell ref="CIO29:CIQ29"/>
    <mergeCell ref="CIR29:CIT29"/>
    <mergeCell ref="CIU29:CIW29"/>
    <mergeCell ref="CIX29:CIZ29"/>
    <mergeCell ref="CJB29:CJD29"/>
    <mergeCell ref="CJF29:CJH29"/>
    <mergeCell ref="CJJ29:CJL29"/>
    <mergeCell ref="CJN29:CJO29"/>
    <mergeCell ref="CJP29:CJR29"/>
    <mergeCell ref="CJS29:CJV29"/>
    <mergeCell ref="CHV30:CHW30"/>
    <mergeCell ref="CHX30:CHY30"/>
    <mergeCell ref="CHZ30:CIB30"/>
    <mergeCell ref="CIC30:CIE30"/>
    <mergeCell ref="CIF30:CIH30"/>
    <mergeCell ref="CII30:CIK30"/>
    <mergeCell ref="CIL30:CIN30"/>
    <mergeCell ref="CIO30:CIQ30"/>
    <mergeCell ref="CIR30:CIT30"/>
    <mergeCell ref="CIU30:CIW30"/>
    <mergeCell ref="CIX30:CIZ30"/>
    <mergeCell ref="CJB30:CJD30"/>
    <mergeCell ref="CJF30:CJH30"/>
    <mergeCell ref="CJJ30:CJL30"/>
    <mergeCell ref="CJN30:CJO30"/>
    <mergeCell ref="CJP30:CJR30"/>
    <mergeCell ref="CJS30:CJV30"/>
    <mergeCell ref="CHV31:CHW31"/>
    <mergeCell ref="CHX31:CHY31"/>
    <mergeCell ref="CHZ31:CIB31"/>
    <mergeCell ref="CIC31:CIE31"/>
    <mergeCell ref="CIF31:CIH31"/>
    <mergeCell ref="CII31:CIK31"/>
    <mergeCell ref="CIL31:CIN31"/>
    <mergeCell ref="CIO31:CIQ31"/>
    <mergeCell ref="CIR31:CIT31"/>
    <mergeCell ref="CIU31:CIW31"/>
    <mergeCell ref="CIX31:CIZ31"/>
    <mergeCell ref="CJB31:CJD31"/>
    <mergeCell ref="CJF31:CJH31"/>
    <mergeCell ref="CJJ31:CJL31"/>
    <mergeCell ref="CJN31:CJO31"/>
    <mergeCell ref="CJP31:CJR31"/>
    <mergeCell ref="CJS31:CJV31"/>
    <mergeCell ref="CHV32:CHW32"/>
    <mergeCell ref="CHX32:CHY32"/>
    <mergeCell ref="CHZ32:CIB32"/>
    <mergeCell ref="CIC32:CIE32"/>
    <mergeCell ref="CIF32:CIH32"/>
    <mergeCell ref="CII32:CIK32"/>
    <mergeCell ref="CIL32:CIN32"/>
    <mergeCell ref="CIO32:CIQ32"/>
    <mergeCell ref="CIR32:CIT32"/>
    <mergeCell ref="CIU32:CIW32"/>
    <mergeCell ref="CIX32:CIZ32"/>
    <mergeCell ref="CJB32:CJD32"/>
    <mergeCell ref="CJF32:CJH32"/>
    <mergeCell ref="CJJ32:CJL32"/>
    <mergeCell ref="CJN32:CJO32"/>
    <mergeCell ref="CJP32:CJR32"/>
    <mergeCell ref="CJS32:CJV32"/>
    <mergeCell ref="CHV33:CHW33"/>
    <mergeCell ref="CHX33:CHY33"/>
    <mergeCell ref="CHZ33:CIB33"/>
    <mergeCell ref="CIC33:CIE33"/>
    <mergeCell ref="CIF33:CIH33"/>
    <mergeCell ref="CII33:CIK33"/>
    <mergeCell ref="CIL33:CIN33"/>
    <mergeCell ref="CIO33:CIQ33"/>
    <mergeCell ref="CIR33:CIT33"/>
    <mergeCell ref="CIU33:CIW33"/>
    <mergeCell ref="CIX33:CIZ33"/>
    <mergeCell ref="CJB33:CJD33"/>
    <mergeCell ref="CJF33:CJH33"/>
    <mergeCell ref="CJJ33:CJL33"/>
    <mergeCell ref="CJN33:CJO33"/>
    <mergeCell ref="CJP33:CJR33"/>
    <mergeCell ref="CJS33:CJV33"/>
    <mergeCell ref="CHV34:CHW34"/>
    <mergeCell ref="CHX34:CHY34"/>
    <mergeCell ref="CHZ34:CIB34"/>
    <mergeCell ref="CIC34:CIE34"/>
    <mergeCell ref="CIF34:CIH34"/>
    <mergeCell ref="CII34:CIK34"/>
    <mergeCell ref="CIL34:CIN34"/>
    <mergeCell ref="CIO34:CIQ34"/>
    <mergeCell ref="CIR34:CIT34"/>
    <mergeCell ref="CIU34:CIW34"/>
    <mergeCell ref="CIX34:CIZ34"/>
    <mergeCell ref="CJB34:CJD34"/>
    <mergeCell ref="CJF34:CJH34"/>
    <mergeCell ref="CJJ34:CJL34"/>
    <mergeCell ref="CJN34:CJO34"/>
    <mergeCell ref="CJP34:CJR34"/>
    <mergeCell ref="CJS34:CJV34"/>
    <mergeCell ref="CHV35:CHW35"/>
    <mergeCell ref="CHX35:CHY35"/>
    <mergeCell ref="CHZ35:CIB35"/>
    <mergeCell ref="CIC35:CIE35"/>
    <mergeCell ref="CIF35:CIH35"/>
    <mergeCell ref="CII35:CIK35"/>
    <mergeCell ref="CIL35:CIN35"/>
    <mergeCell ref="CIO35:CIQ35"/>
    <mergeCell ref="CIR35:CIT35"/>
    <mergeCell ref="CIU35:CIW35"/>
    <mergeCell ref="CIX35:CIZ35"/>
    <mergeCell ref="CJB35:CJD35"/>
    <mergeCell ref="CJF35:CJH35"/>
    <mergeCell ref="CJJ35:CJL35"/>
    <mergeCell ref="CJN35:CJO35"/>
    <mergeCell ref="CJP35:CJR35"/>
    <mergeCell ref="CJS35:CJV35"/>
    <mergeCell ref="CHV36:CHW36"/>
    <mergeCell ref="CHX36:CHY36"/>
    <mergeCell ref="CHZ36:CIB36"/>
    <mergeCell ref="CIC36:CIE36"/>
    <mergeCell ref="CIF36:CIH36"/>
    <mergeCell ref="CII36:CIK36"/>
    <mergeCell ref="CIL36:CIN36"/>
    <mergeCell ref="CIO36:CIQ36"/>
    <mergeCell ref="CIR36:CIT36"/>
    <mergeCell ref="CIU36:CIW36"/>
    <mergeCell ref="CIX36:CIZ36"/>
    <mergeCell ref="CJB36:CJD36"/>
    <mergeCell ref="CJF36:CJH36"/>
    <mergeCell ref="CJJ36:CJL36"/>
    <mergeCell ref="CJN36:CJO36"/>
    <mergeCell ref="CJP36:CJR36"/>
    <mergeCell ref="CJS36:CJV36"/>
    <mergeCell ref="CHV37:CHW37"/>
    <mergeCell ref="CHX37:CHY37"/>
    <mergeCell ref="CHZ37:CIB37"/>
    <mergeCell ref="CIC37:CIE37"/>
    <mergeCell ref="CIF37:CIH37"/>
    <mergeCell ref="CII37:CIK37"/>
    <mergeCell ref="CIL37:CIN37"/>
    <mergeCell ref="CIO37:CIQ37"/>
    <mergeCell ref="CIR37:CIT37"/>
    <mergeCell ref="CIU37:CIW37"/>
    <mergeCell ref="CIX37:CIZ37"/>
    <mergeCell ref="CJB37:CJD37"/>
    <mergeCell ref="CJF37:CJH37"/>
    <mergeCell ref="CJJ37:CJL37"/>
    <mergeCell ref="CJN37:CJO37"/>
    <mergeCell ref="CJP37:CJR37"/>
    <mergeCell ref="CJS37:CJV37"/>
    <mergeCell ref="CHV38:CHW38"/>
    <mergeCell ref="CHX38:CHY38"/>
    <mergeCell ref="CHZ38:CIB38"/>
    <mergeCell ref="CIC38:CIE38"/>
    <mergeCell ref="CIF38:CIH38"/>
    <mergeCell ref="CII38:CIK38"/>
    <mergeCell ref="CIL38:CIN38"/>
    <mergeCell ref="CIO38:CIQ38"/>
    <mergeCell ref="CIR38:CIT38"/>
    <mergeCell ref="CIU38:CIW38"/>
    <mergeCell ref="CIX38:CIZ38"/>
    <mergeCell ref="CJB38:CJD38"/>
    <mergeCell ref="CJF38:CJH38"/>
    <mergeCell ref="CJJ38:CJL38"/>
    <mergeCell ref="CJN38:CJO38"/>
    <mergeCell ref="CJP38:CJR38"/>
    <mergeCell ref="CJS38:CJV38"/>
    <mergeCell ref="CHV39:CHW39"/>
    <mergeCell ref="CHX39:CHY39"/>
    <mergeCell ref="CHZ39:CIB39"/>
    <mergeCell ref="CIC39:CIE39"/>
    <mergeCell ref="CIF39:CIH39"/>
    <mergeCell ref="CII39:CIK39"/>
    <mergeCell ref="CIL39:CIN39"/>
    <mergeCell ref="CIO39:CIQ39"/>
    <mergeCell ref="CIR39:CIT39"/>
    <mergeCell ref="CIU39:CIW39"/>
    <mergeCell ref="CIX39:CIZ39"/>
    <mergeCell ref="CJB39:CJD39"/>
    <mergeCell ref="CJF39:CJH39"/>
    <mergeCell ref="CJJ39:CJL39"/>
    <mergeCell ref="CJN39:CJO39"/>
    <mergeCell ref="CJP39:CJR39"/>
    <mergeCell ref="CJS39:CJV39"/>
    <mergeCell ref="CHV40:CHW40"/>
    <mergeCell ref="CHX40:CHY40"/>
    <mergeCell ref="CHZ40:CIB40"/>
    <mergeCell ref="CIC40:CIE40"/>
    <mergeCell ref="CIF40:CIH40"/>
    <mergeCell ref="CII40:CIK40"/>
    <mergeCell ref="CIL40:CIN40"/>
    <mergeCell ref="CIO40:CIQ40"/>
    <mergeCell ref="CIR40:CIT40"/>
    <mergeCell ref="CIU40:CIW40"/>
    <mergeCell ref="CIX40:CIZ40"/>
    <mergeCell ref="CJB40:CJD40"/>
    <mergeCell ref="CJF40:CJH40"/>
    <mergeCell ref="CJJ40:CJL40"/>
    <mergeCell ref="CJN40:CJO40"/>
    <mergeCell ref="CJP40:CJR40"/>
    <mergeCell ref="CJS40:CJV40"/>
    <mergeCell ref="CHV41:CHW41"/>
    <mergeCell ref="CHX41:CHY41"/>
    <mergeCell ref="CHZ41:CIB41"/>
    <mergeCell ref="CIC41:CIE41"/>
    <mergeCell ref="CIF41:CIH41"/>
    <mergeCell ref="CII41:CIK41"/>
    <mergeCell ref="CIL41:CIN41"/>
    <mergeCell ref="CIO41:CIQ41"/>
    <mergeCell ref="CIR41:CIT41"/>
    <mergeCell ref="CIU41:CIW41"/>
    <mergeCell ref="CIX41:CIZ41"/>
    <mergeCell ref="CJB41:CJD41"/>
    <mergeCell ref="CJF41:CJH41"/>
    <mergeCell ref="CJJ41:CJL41"/>
    <mergeCell ref="CJN41:CJO41"/>
    <mergeCell ref="CJP41:CJR41"/>
    <mergeCell ref="CJS41:CJV41"/>
    <mergeCell ref="CHV42:CHW42"/>
    <mergeCell ref="CHX42:CHY42"/>
    <mergeCell ref="CHZ42:CIB42"/>
    <mergeCell ref="CIC42:CIE42"/>
    <mergeCell ref="CIF42:CIH42"/>
    <mergeCell ref="CII42:CIK42"/>
    <mergeCell ref="CIL42:CIN42"/>
    <mergeCell ref="CIO42:CIQ42"/>
    <mergeCell ref="CIR42:CIT42"/>
    <mergeCell ref="CIU42:CIW42"/>
    <mergeCell ref="CIX42:CIZ42"/>
    <mergeCell ref="CJB42:CJD42"/>
    <mergeCell ref="CJF42:CJH42"/>
    <mergeCell ref="CJJ42:CJL42"/>
    <mergeCell ref="CJN42:CJO42"/>
    <mergeCell ref="CJP42:CJR42"/>
    <mergeCell ref="CJS42:CJV42"/>
    <mergeCell ref="CHV43:CHW43"/>
    <mergeCell ref="CHX43:CHY43"/>
    <mergeCell ref="CHZ43:CIB43"/>
    <mergeCell ref="CIC43:CIE43"/>
    <mergeCell ref="CIF43:CIH43"/>
    <mergeCell ref="CII43:CIK43"/>
    <mergeCell ref="CIL43:CIN43"/>
    <mergeCell ref="CIO43:CIQ43"/>
    <mergeCell ref="CIR43:CIT43"/>
    <mergeCell ref="CIU43:CIW43"/>
    <mergeCell ref="CIX43:CIZ43"/>
    <mergeCell ref="CJB43:CJD43"/>
    <mergeCell ref="CJF43:CJH43"/>
    <mergeCell ref="CJJ43:CJL43"/>
    <mergeCell ref="CJN43:CJO43"/>
    <mergeCell ref="CJP43:CJR43"/>
    <mergeCell ref="CJS43:CJV43"/>
    <mergeCell ref="CHV44:CHW44"/>
    <mergeCell ref="CHX44:CHY44"/>
    <mergeCell ref="CHZ44:CIB44"/>
    <mergeCell ref="CIC44:CIE44"/>
    <mergeCell ref="CIF44:CIH44"/>
    <mergeCell ref="CII44:CIK44"/>
    <mergeCell ref="CIL44:CIN44"/>
    <mergeCell ref="CIO44:CIQ44"/>
    <mergeCell ref="CIR44:CIT44"/>
    <mergeCell ref="CIU44:CIW44"/>
    <mergeCell ref="CIX44:CIZ44"/>
    <mergeCell ref="CJB44:CJD44"/>
    <mergeCell ref="CJF44:CJH44"/>
    <mergeCell ref="CJJ44:CJL44"/>
    <mergeCell ref="CJN44:CJO44"/>
    <mergeCell ref="CJP44:CJR44"/>
    <mergeCell ref="CJS44:CJV44"/>
    <mergeCell ref="CHV45:CHW45"/>
    <mergeCell ref="CHX45:CHY45"/>
    <mergeCell ref="CHZ45:CIB45"/>
    <mergeCell ref="CIC45:CIE45"/>
    <mergeCell ref="CIF45:CIH45"/>
    <mergeCell ref="CII45:CIK45"/>
    <mergeCell ref="CIL45:CIN45"/>
    <mergeCell ref="CIO45:CIQ45"/>
    <mergeCell ref="CIR45:CIT45"/>
    <mergeCell ref="CIU45:CIW45"/>
    <mergeCell ref="CIX45:CIZ45"/>
    <mergeCell ref="CJB45:CJD45"/>
    <mergeCell ref="CJF45:CJH45"/>
    <mergeCell ref="CJJ45:CJL45"/>
    <mergeCell ref="CJN45:CJO45"/>
    <mergeCell ref="CJP45:CJR45"/>
    <mergeCell ref="CJS45:CJV45"/>
    <mergeCell ref="CHT46:CHY46"/>
    <mergeCell ref="CHZ46:CIE46"/>
    <mergeCell ref="CIF46:CIK46"/>
    <mergeCell ref="CIL46:CIQ46"/>
    <mergeCell ref="CIR46:CIW46"/>
    <mergeCell ref="CIX46:CJE46"/>
    <mergeCell ref="CJF46:CJM46"/>
    <mergeCell ref="CJN46:CJO46"/>
    <mergeCell ref="CJP46:CJR46"/>
    <mergeCell ref="CJS46:CJV46"/>
    <mergeCell ref="CHT47:CHY47"/>
    <mergeCell ref="CHZ47:CIW47"/>
    <mergeCell ref="CIX47:CJE47"/>
    <mergeCell ref="CJF47:CJM47"/>
    <mergeCell ref="CJN47:CJV47"/>
    <mergeCell ref="CHV50:CJV50"/>
    <mergeCell ref="CLK3:CLM3"/>
    <mergeCell ref="CLN3:CLY3"/>
    <mergeCell ref="CJX4:CJZ5"/>
    <mergeCell ref="CKA4:CLF5"/>
    <mergeCell ref="CLH4:CLM5"/>
    <mergeCell ref="CLN4:CLQ5"/>
    <mergeCell ref="CLS4:CLV5"/>
    <mergeCell ref="CLW4:CLX5"/>
    <mergeCell ref="CLY4:CLY5"/>
    <mergeCell ref="CJW7:CLY7"/>
    <mergeCell ref="CJW8:CJW12"/>
    <mergeCell ref="CJX8:CJX12"/>
    <mergeCell ref="CJY8:CJZ12"/>
    <mergeCell ref="CKA8:CKB12"/>
    <mergeCell ref="CKC8:CKN8"/>
    <mergeCell ref="CKO8:CKZ8"/>
    <mergeCell ref="CLA8:CLP8"/>
    <mergeCell ref="CLQ8:CLU8"/>
    <mergeCell ref="CLV8:CLY12"/>
    <mergeCell ref="CKC9:CKH9"/>
    <mergeCell ref="CKI9:CKN9"/>
    <mergeCell ref="CKO9:CKT9"/>
    <mergeCell ref="CKU9:CKZ9"/>
    <mergeCell ref="CLA9:CLH9"/>
    <mergeCell ref="CLI9:CLP9"/>
    <mergeCell ref="CLQ9:CLU9"/>
    <mergeCell ref="CKC10:CKE12"/>
    <mergeCell ref="CKF10:CKH12"/>
    <mergeCell ref="CKI10:CKK12"/>
    <mergeCell ref="CKL10:CKN12"/>
    <mergeCell ref="CKO10:CKQ12"/>
    <mergeCell ref="CKR10:CKT12"/>
    <mergeCell ref="CKU10:CKW12"/>
    <mergeCell ref="CKX10:CKZ12"/>
    <mergeCell ref="CLA10:CLC12"/>
    <mergeCell ref="CLD10:CLD13"/>
    <mergeCell ref="CLE10:CLG12"/>
    <mergeCell ref="CLH10:CLH13"/>
    <mergeCell ref="CLI10:CLK12"/>
    <mergeCell ref="CLL10:CLL13"/>
    <mergeCell ref="CLM10:CLO12"/>
    <mergeCell ref="CLP10:CLP13"/>
    <mergeCell ref="CLQ10:CLR12"/>
    <mergeCell ref="CLS10:CLU12"/>
    <mergeCell ref="CJY13:CJZ13"/>
    <mergeCell ref="CKA13:CKB13"/>
    <mergeCell ref="CLA13:CLC13"/>
    <mergeCell ref="CLE13:CLG13"/>
    <mergeCell ref="CLI13:CLK13"/>
    <mergeCell ref="CLM13:CLO13"/>
    <mergeCell ref="CLQ13:CLR13"/>
    <mergeCell ref="CLS13:CLU13"/>
    <mergeCell ref="CLV13:CLY13"/>
    <mergeCell ref="CJY15:CJZ15"/>
    <mergeCell ref="CKA15:CKB15"/>
    <mergeCell ref="CKC15:CKE15"/>
    <mergeCell ref="CKF15:CKH15"/>
    <mergeCell ref="CKI15:CKK15"/>
    <mergeCell ref="CKL15:CKN15"/>
    <mergeCell ref="CKO15:CKQ15"/>
    <mergeCell ref="CKR15:CKT15"/>
    <mergeCell ref="CKU15:CKW15"/>
    <mergeCell ref="CKX15:CKZ15"/>
    <mergeCell ref="CLA15:CLC15"/>
    <mergeCell ref="CLE15:CLG15"/>
    <mergeCell ref="CLI15:CLK15"/>
    <mergeCell ref="CLM15:CLO15"/>
    <mergeCell ref="CLQ15:CLR15"/>
    <mergeCell ref="CLS15:CLU15"/>
    <mergeCell ref="CLV15:CLY15"/>
    <mergeCell ref="CJY16:CJZ16"/>
    <mergeCell ref="CKA16:CKB16"/>
    <mergeCell ref="CKC16:CKE16"/>
    <mergeCell ref="CKF16:CKH16"/>
    <mergeCell ref="CKI16:CKK16"/>
    <mergeCell ref="CKL16:CKN16"/>
    <mergeCell ref="CKO16:CKQ16"/>
    <mergeCell ref="CKR16:CKT16"/>
    <mergeCell ref="CKU16:CKW16"/>
    <mergeCell ref="CKX16:CKZ16"/>
    <mergeCell ref="CLA16:CLC16"/>
    <mergeCell ref="CLE16:CLG16"/>
    <mergeCell ref="CLI16:CLK16"/>
    <mergeCell ref="CLM16:CLO16"/>
    <mergeCell ref="CLQ16:CLR16"/>
    <mergeCell ref="CLS16:CLU16"/>
    <mergeCell ref="CLV16:CLY16"/>
    <mergeCell ref="CJY17:CJZ17"/>
    <mergeCell ref="CKA17:CKB17"/>
    <mergeCell ref="CKC17:CKE17"/>
    <mergeCell ref="CKF17:CKH17"/>
    <mergeCell ref="CKI17:CKK17"/>
    <mergeCell ref="CKL17:CKN17"/>
    <mergeCell ref="CKO17:CKQ17"/>
    <mergeCell ref="CKR17:CKT17"/>
    <mergeCell ref="CKU17:CKW17"/>
    <mergeCell ref="CKX17:CKZ17"/>
    <mergeCell ref="CLA17:CLC17"/>
    <mergeCell ref="CLE17:CLG17"/>
    <mergeCell ref="CLI17:CLK17"/>
    <mergeCell ref="CLM17:CLO17"/>
    <mergeCell ref="CLQ17:CLR17"/>
    <mergeCell ref="CLS17:CLU17"/>
    <mergeCell ref="CLV17:CLY17"/>
    <mergeCell ref="CJY18:CJZ18"/>
    <mergeCell ref="CKA18:CKB18"/>
    <mergeCell ref="CKC18:CKE18"/>
    <mergeCell ref="CKF18:CKH18"/>
    <mergeCell ref="CKI18:CKK18"/>
    <mergeCell ref="CKL18:CKN18"/>
    <mergeCell ref="CKO18:CKQ18"/>
    <mergeCell ref="CKR18:CKT18"/>
    <mergeCell ref="CKU18:CKW18"/>
    <mergeCell ref="CKX18:CKZ18"/>
    <mergeCell ref="CLA18:CLC18"/>
    <mergeCell ref="CLE18:CLG18"/>
    <mergeCell ref="CLI18:CLK18"/>
    <mergeCell ref="CLM18:CLO18"/>
    <mergeCell ref="CLQ18:CLR18"/>
    <mergeCell ref="CLS18:CLU18"/>
    <mergeCell ref="CLV18:CLY18"/>
    <mergeCell ref="CJY19:CJZ19"/>
    <mergeCell ref="CKA19:CKB19"/>
    <mergeCell ref="CKC19:CKE19"/>
    <mergeCell ref="CKF19:CKH19"/>
    <mergeCell ref="CKI19:CKK19"/>
    <mergeCell ref="CKL19:CKN19"/>
    <mergeCell ref="CKO19:CKQ19"/>
    <mergeCell ref="CKR19:CKT19"/>
    <mergeCell ref="CKU19:CKW19"/>
    <mergeCell ref="CKX19:CKZ19"/>
    <mergeCell ref="CLA19:CLC19"/>
    <mergeCell ref="CLE19:CLG19"/>
    <mergeCell ref="CLI19:CLK19"/>
    <mergeCell ref="CLM19:CLO19"/>
    <mergeCell ref="CLQ19:CLR19"/>
    <mergeCell ref="CLS19:CLU19"/>
    <mergeCell ref="CLV19:CLY19"/>
    <mergeCell ref="CJY20:CJZ20"/>
    <mergeCell ref="CKA20:CKB20"/>
    <mergeCell ref="CKC20:CKE20"/>
    <mergeCell ref="CKF20:CKH20"/>
    <mergeCell ref="CKI20:CKK20"/>
    <mergeCell ref="CKL20:CKN20"/>
    <mergeCell ref="CKO20:CKQ20"/>
    <mergeCell ref="CKR20:CKT20"/>
    <mergeCell ref="CKU20:CKW20"/>
    <mergeCell ref="CKX20:CKZ20"/>
    <mergeCell ref="CLA20:CLC20"/>
    <mergeCell ref="CLE20:CLG20"/>
    <mergeCell ref="CLI20:CLK20"/>
    <mergeCell ref="CLM20:CLO20"/>
    <mergeCell ref="CLQ20:CLR20"/>
    <mergeCell ref="CLS20:CLU20"/>
    <mergeCell ref="CLV20:CLY20"/>
    <mergeCell ref="CJY21:CJZ21"/>
    <mergeCell ref="CKA21:CKB21"/>
    <mergeCell ref="CKC21:CKE21"/>
    <mergeCell ref="CKF21:CKH21"/>
    <mergeCell ref="CKI21:CKK21"/>
    <mergeCell ref="CKL21:CKN21"/>
    <mergeCell ref="CKO21:CKQ21"/>
    <mergeCell ref="CKR21:CKT21"/>
    <mergeCell ref="CKU21:CKW21"/>
    <mergeCell ref="CKX21:CKZ21"/>
    <mergeCell ref="CLA21:CLC21"/>
    <mergeCell ref="CLE21:CLG21"/>
    <mergeCell ref="CLI21:CLK21"/>
    <mergeCell ref="CLM21:CLO21"/>
    <mergeCell ref="CLQ21:CLR21"/>
    <mergeCell ref="CLS21:CLU21"/>
    <mergeCell ref="CLV21:CLY21"/>
    <mergeCell ref="CJY22:CJZ22"/>
    <mergeCell ref="CKA22:CKB22"/>
    <mergeCell ref="CKC22:CKE22"/>
    <mergeCell ref="CKF22:CKH22"/>
    <mergeCell ref="CKI22:CKK22"/>
    <mergeCell ref="CKL22:CKN22"/>
    <mergeCell ref="CKO22:CKQ22"/>
    <mergeCell ref="CKR22:CKT22"/>
    <mergeCell ref="CKU22:CKW22"/>
    <mergeCell ref="CKX22:CKZ22"/>
    <mergeCell ref="CLA22:CLC22"/>
    <mergeCell ref="CLE22:CLG22"/>
    <mergeCell ref="CLI22:CLK22"/>
    <mergeCell ref="CLM22:CLO22"/>
    <mergeCell ref="CLQ22:CLR22"/>
    <mergeCell ref="CLS22:CLU22"/>
    <mergeCell ref="CLV22:CLY22"/>
    <mergeCell ref="CJY23:CJZ23"/>
    <mergeCell ref="CKA23:CKB23"/>
    <mergeCell ref="CKC23:CKE23"/>
    <mergeCell ref="CKF23:CKH23"/>
    <mergeCell ref="CKI23:CKK23"/>
    <mergeCell ref="CKL23:CKN23"/>
    <mergeCell ref="CKO23:CKQ23"/>
    <mergeCell ref="CKR23:CKT23"/>
    <mergeCell ref="CKU23:CKW23"/>
    <mergeCell ref="CKX23:CKZ23"/>
    <mergeCell ref="CLA23:CLC23"/>
    <mergeCell ref="CLE23:CLG23"/>
    <mergeCell ref="CLI23:CLK23"/>
    <mergeCell ref="CLM23:CLO23"/>
    <mergeCell ref="CLQ23:CLR23"/>
    <mergeCell ref="CLS23:CLU23"/>
    <mergeCell ref="CLV23:CLY23"/>
    <mergeCell ref="CJY24:CJZ24"/>
    <mergeCell ref="CKA24:CKB24"/>
    <mergeCell ref="CKC24:CKE24"/>
    <mergeCell ref="CKF24:CKH24"/>
    <mergeCell ref="CKI24:CKK24"/>
    <mergeCell ref="CKL24:CKN24"/>
    <mergeCell ref="CKO24:CKQ24"/>
    <mergeCell ref="CKR24:CKT24"/>
    <mergeCell ref="CKU24:CKW24"/>
    <mergeCell ref="CKX24:CKZ24"/>
    <mergeCell ref="CLA24:CLC24"/>
    <mergeCell ref="CLE24:CLG24"/>
    <mergeCell ref="CLI24:CLK24"/>
    <mergeCell ref="CLM24:CLO24"/>
    <mergeCell ref="CLQ24:CLR24"/>
    <mergeCell ref="CLS24:CLU24"/>
    <mergeCell ref="CLV24:CLY24"/>
    <mergeCell ref="CJY25:CJZ25"/>
    <mergeCell ref="CKA25:CKB25"/>
    <mergeCell ref="CKC25:CKE25"/>
    <mergeCell ref="CKF25:CKH25"/>
    <mergeCell ref="CKI25:CKK25"/>
    <mergeCell ref="CKL25:CKN25"/>
    <mergeCell ref="CKO25:CKQ25"/>
    <mergeCell ref="CKR25:CKT25"/>
    <mergeCell ref="CKU25:CKW25"/>
    <mergeCell ref="CKX25:CKZ25"/>
    <mergeCell ref="CLA25:CLC25"/>
    <mergeCell ref="CLE25:CLG25"/>
    <mergeCell ref="CLI25:CLK25"/>
    <mergeCell ref="CLM25:CLO25"/>
    <mergeCell ref="CLQ25:CLR25"/>
    <mergeCell ref="CLS25:CLU25"/>
    <mergeCell ref="CLV25:CLY25"/>
    <mergeCell ref="CJY26:CJZ26"/>
    <mergeCell ref="CKA26:CKB26"/>
    <mergeCell ref="CKC26:CKE26"/>
    <mergeCell ref="CKF26:CKH26"/>
    <mergeCell ref="CKI26:CKK26"/>
    <mergeCell ref="CKL26:CKN26"/>
    <mergeCell ref="CKO26:CKQ26"/>
    <mergeCell ref="CKR26:CKT26"/>
    <mergeCell ref="CKU26:CKW26"/>
    <mergeCell ref="CKX26:CKZ26"/>
    <mergeCell ref="CLA26:CLC26"/>
    <mergeCell ref="CLE26:CLG26"/>
    <mergeCell ref="CLI26:CLK26"/>
    <mergeCell ref="CLM26:CLO26"/>
    <mergeCell ref="CLQ26:CLR26"/>
    <mergeCell ref="CLS26:CLU26"/>
    <mergeCell ref="CLV26:CLY26"/>
    <mergeCell ref="CJY27:CJZ27"/>
    <mergeCell ref="CKA27:CKB27"/>
    <mergeCell ref="CKC27:CKE27"/>
    <mergeCell ref="CKF27:CKH27"/>
    <mergeCell ref="CKI27:CKK27"/>
    <mergeCell ref="CKL27:CKN27"/>
    <mergeCell ref="CKO27:CKQ27"/>
    <mergeCell ref="CKR27:CKT27"/>
    <mergeCell ref="CKU27:CKW27"/>
    <mergeCell ref="CKX27:CKZ27"/>
    <mergeCell ref="CLA27:CLC27"/>
    <mergeCell ref="CLE27:CLG27"/>
    <mergeCell ref="CLI27:CLK27"/>
    <mergeCell ref="CLM27:CLO27"/>
    <mergeCell ref="CLQ27:CLR27"/>
    <mergeCell ref="CLS27:CLU27"/>
    <mergeCell ref="CLV27:CLY27"/>
    <mergeCell ref="CJY28:CJZ28"/>
    <mergeCell ref="CKA28:CKB28"/>
    <mergeCell ref="CKC28:CKE28"/>
    <mergeCell ref="CKF28:CKH28"/>
    <mergeCell ref="CKI28:CKK28"/>
    <mergeCell ref="CKL28:CKN28"/>
    <mergeCell ref="CKO28:CKQ28"/>
    <mergeCell ref="CKR28:CKT28"/>
    <mergeCell ref="CKU28:CKW28"/>
    <mergeCell ref="CKX28:CKZ28"/>
    <mergeCell ref="CLA28:CLC28"/>
    <mergeCell ref="CLE28:CLG28"/>
    <mergeCell ref="CLI28:CLK28"/>
    <mergeCell ref="CLM28:CLO28"/>
    <mergeCell ref="CLQ28:CLR28"/>
    <mergeCell ref="CLS28:CLU28"/>
    <mergeCell ref="CLV28:CLY28"/>
    <mergeCell ref="CJY29:CJZ29"/>
    <mergeCell ref="CKA29:CKB29"/>
    <mergeCell ref="CKC29:CKE29"/>
    <mergeCell ref="CKF29:CKH29"/>
    <mergeCell ref="CKI29:CKK29"/>
    <mergeCell ref="CKL29:CKN29"/>
    <mergeCell ref="CKO29:CKQ29"/>
    <mergeCell ref="CKR29:CKT29"/>
    <mergeCell ref="CKU29:CKW29"/>
    <mergeCell ref="CKX29:CKZ29"/>
    <mergeCell ref="CLA29:CLC29"/>
    <mergeCell ref="CLE29:CLG29"/>
    <mergeCell ref="CLI29:CLK29"/>
    <mergeCell ref="CLM29:CLO29"/>
    <mergeCell ref="CLQ29:CLR29"/>
    <mergeCell ref="CLS29:CLU29"/>
    <mergeCell ref="CLV29:CLY29"/>
    <mergeCell ref="CJY30:CJZ30"/>
    <mergeCell ref="CKA30:CKB30"/>
    <mergeCell ref="CKC30:CKE30"/>
    <mergeCell ref="CKF30:CKH30"/>
    <mergeCell ref="CKI30:CKK30"/>
    <mergeCell ref="CKL30:CKN30"/>
    <mergeCell ref="CKO30:CKQ30"/>
    <mergeCell ref="CKR30:CKT30"/>
    <mergeCell ref="CKU30:CKW30"/>
    <mergeCell ref="CKX30:CKZ30"/>
    <mergeCell ref="CLA30:CLC30"/>
    <mergeCell ref="CLE30:CLG30"/>
    <mergeCell ref="CLI30:CLK30"/>
    <mergeCell ref="CLM30:CLO30"/>
    <mergeCell ref="CLQ30:CLR30"/>
    <mergeCell ref="CLS30:CLU30"/>
    <mergeCell ref="CLV30:CLY30"/>
    <mergeCell ref="CJY31:CJZ31"/>
    <mergeCell ref="CKA31:CKB31"/>
    <mergeCell ref="CKC31:CKE31"/>
    <mergeCell ref="CKF31:CKH31"/>
    <mergeCell ref="CKI31:CKK31"/>
    <mergeCell ref="CKL31:CKN31"/>
    <mergeCell ref="CKO31:CKQ31"/>
    <mergeCell ref="CKR31:CKT31"/>
    <mergeCell ref="CKU31:CKW31"/>
    <mergeCell ref="CKX31:CKZ31"/>
    <mergeCell ref="CLA31:CLC31"/>
    <mergeCell ref="CLE31:CLG31"/>
    <mergeCell ref="CLI31:CLK31"/>
    <mergeCell ref="CLM31:CLO31"/>
    <mergeCell ref="CLQ31:CLR31"/>
    <mergeCell ref="CLS31:CLU31"/>
    <mergeCell ref="CLV31:CLY31"/>
    <mergeCell ref="CJY32:CJZ32"/>
    <mergeCell ref="CKA32:CKB32"/>
    <mergeCell ref="CKC32:CKE32"/>
    <mergeCell ref="CKF32:CKH32"/>
    <mergeCell ref="CKI32:CKK32"/>
    <mergeCell ref="CKL32:CKN32"/>
    <mergeCell ref="CKO32:CKQ32"/>
    <mergeCell ref="CKR32:CKT32"/>
    <mergeCell ref="CKU32:CKW32"/>
    <mergeCell ref="CKX32:CKZ32"/>
    <mergeCell ref="CLA32:CLC32"/>
    <mergeCell ref="CLE32:CLG32"/>
    <mergeCell ref="CLI32:CLK32"/>
    <mergeCell ref="CLM32:CLO32"/>
    <mergeCell ref="CLQ32:CLR32"/>
    <mergeCell ref="CLS32:CLU32"/>
    <mergeCell ref="CLV32:CLY32"/>
    <mergeCell ref="CJY33:CJZ33"/>
    <mergeCell ref="CKA33:CKB33"/>
    <mergeCell ref="CKC33:CKE33"/>
    <mergeCell ref="CKF33:CKH33"/>
    <mergeCell ref="CKI33:CKK33"/>
    <mergeCell ref="CKL33:CKN33"/>
    <mergeCell ref="CKO33:CKQ33"/>
    <mergeCell ref="CKR33:CKT33"/>
    <mergeCell ref="CKU33:CKW33"/>
    <mergeCell ref="CKX33:CKZ33"/>
    <mergeCell ref="CLA33:CLC33"/>
    <mergeCell ref="CLE33:CLG33"/>
    <mergeCell ref="CLI33:CLK33"/>
    <mergeCell ref="CLM33:CLO33"/>
    <mergeCell ref="CLQ33:CLR33"/>
    <mergeCell ref="CLS33:CLU33"/>
    <mergeCell ref="CLV33:CLY33"/>
    <mergeCell ref="CJY34:CJZ34"/>
    <mergeCell ref="CKA34:CKB34"/>
    <mergeCell ref="CKC34:CKE34"/>
    <mergeCell ref="CKF34:CKH34"/>
    <mergeCell ref="CKI34:CKK34"/>
    <mergeCell ref="CKL34:CKN34"/>
    <mergeCell ref="CKO34:CKQ34"/>
    <mergeCell ref="CKR34:CKT34"/>
    <mergeCell ref="CKU34:CKW34"/>
    <mergeCell ref="CKX34:CKZ34"/>
    <mergeCell ref="CLA34:CLC34"/>
    <mergeCell ref="CLE34:CLG34"/>
    <mergeCell ref="CLI34:CLK34"/>
    <mergeCell ref="CLM34:CLO34"/>
    <mergeCell ref="CLQ34:CLR34"/>
    <mergeCell ref="CLS34:CLU34"/>
    <mergeCell ref="CLV34:CLY34"/>
    <mergeCell ref="CJY35:CJZ35"/>
    <mergeCell ref="CKA35:CKB35"/>
    <mergeCell ref="CKC35:CKE35"/>
    <mergeCell ref="CKF35:CKH35"/>
    <mergeCell ref="CKI35:CKK35"/>
    <mergeCell ref="CKL35:CKN35"/>
    <mergeCell ref="CKO35:CKQ35"/>
    <mergeCell ref="CKR35:CKT35"/>
    <mergeCell ref="CKU35:CKW35"/>
    <mergeCell ref="CKX35:CKZ35"/>
    <mergeCell ref="CLA35:CLC35"/>
    <mergeCell ref="CLE35:CLG35"/>
    <mergeCell ref="CLI35:CLK35"/>
    <mergeCell ref="CLM35:CLO35"/>
    <mergeCell ref="CLQ35:CLR35"/>
    <mergeCell ref="CLS35:CLU35"/>
    <mergeCell ref="CLV35:CLY35"/>
    <mergeCell ref="CJY36:CJZ36"/>
    <mergeCell ref="CKA36:CKB36"/>
    <mergeCell ref="CKC36:CKE36"/>
    <mergeCell ref="CKF36:CKH36"/>
    <mergeCell ref="CKI36:CKK36"/>
    <mergeCell ref="CKL36:CKN36"/>
    <mergeCell ref="CKO36:CKQ36"/>
    <mergeCell ref="CKR36:CKT36"/>
    <mergeCell ref="CKU36:CKW36"/>
    <mergeCell ref="CKX36:CKZ36"/>
    <mergeCell ref="CLA36:CLC36"/>
    <mergeCell ref="CLE36:CLG36"/>
    <mergeCell ref="CLI36:CLK36"/>
    <mergeCell ref="CLM36:CLO36"/>
    <mergeCell ref="CLQ36:CLR36"/>
    <mergeCell ref="CLS36:CLU36"/>
    <mergeCell ref="CLV36:CLY36"/>
    <mergeCell ref="CJY37:CJZ37"/>
    <mergeCell ref="CKA37:CKB37"/>
    <mergeCell ref="CKC37:CKE37"/>
    <mergeCell ref="CKF37:CKH37"/>
    <mergeCell ref="CKI37:CKK37"/>
    <mergeCell ref="CKL37:CKN37"/>
    <mergeCell ref="CKO37:CKQ37"/>
    <mergeCell ref="CKR37:CKT37"/>
    <mergeCell ref="CKU37:CKW37"/>
    <mergeCell ref="CKX37:CKZ37"/>
    <mergeCell ref="CLA37:CLC37"/>
    <mergeCell ref="CLE37:CLG37"/>
    <mergeCell ref="CLI37:CLK37"/>
    <mergeCell ref="CLM37:CLO37"/>
    <mergeCell ref="CLQ37:CLR37"/>
    <mergeCell ref="CLS37:CLU37"/>
    <mergeCell ref="CLV37:CLY37"/>
    <mergeCell ref="CJY38:CJZ38"/>
    <mergeCell ref="CKA38:CKB38"/>
    <mergeCell ref="CKC38:CKE38"/>
    <mergeCell ref="CKF38:CKH38"/>
    <mergeCell ref="CKI38:CKK38"/>
    <mergeCell ref="CKL38:CKN38"/>
    <mergeCell ref="CKO38:CKQ38"/>
    <mergeCell ref="CKR38:CKT38"/>
    <mergeCell ref="CKU38:CKW38"/>
    <mergeCell ref="CKX38:CKZ38"/>
    <mergeCell ref="CLA38:CLC38"/>
    <mergeCell ref="CLE38:CLG38"/>
    <mergeCell ref="CLI38:CLK38"/>
    <mergeCell ref="CLM38:CLO38"/>
    <mergeCell ref="CLQ38:CLR38"/>
    <mergeCell ref="CLS38:CLU38"/>
    <mergeCell ref="CLV38:CLY38"/>
    <mergeCell ref="CJY39:CJZ39"/>
    <mergeCell ref="CKA39:CKB39"/>
    <mergeCell ref="CKC39:CKE39"/>
    <mergeCell ref="CKF39:CKH39"/>
    <mergeCell ref="CKI39:CKK39"/>
    <mergeCell ref="CKL39:CKN39"/>
    <mergeCell ref="CKO39:CKQ39"/>
    <mergeCell ref="CKR39:CKT39"/>
    <mergeCell ref="CKU39:CKW39"/>
    <mergeCell ref="CKX39:CKZ39"/>
    <mergeCell ref="CLA39:CLC39"/>
    <mergeCell ref="CLE39:CLG39"/>
    <mergeCell ref="CLI39:CLK39"/>
    <mergeCell ref="CLM39:CLO39"/>
    <mergeCell ref="CLQ39:CLR39"/>
    <mergeCell ref="CLS39:CLU39"/>
    <mergeCell ref="CLV39:CLY39"/>
    <mergeCell ref="CJY40:CJZ40"/>
    <mergeCell ref="CKA40:CKB40"/>
    <mergeCell ref="CKC40:CKE40"/>
    <mergeCell ref="CKF40:CKH40"/>
    <mergeCell ref="CKI40:CKK40"/>
    <mergeCell ref="CKL40:CKN40"/>
    <mergeCell ref="CKO40:CKQ40"/>
    <mergeCell ref="CKR40:CKT40"/>
    <mergeCell ref="CKU40:CKW40"/>
    <mergeCell ref="CKX40:CKZ40"/>
    <mergeCell ref="CLA40:CLC40"/>
    <mergeCell ref="CLE40:CLG40"/>
    <mergeCell ref="CLI40:CLK40"/>
    <mergeCell ref="CLM40:CLO40"/>
    <mergeCell ref="CLQ40:CLR40"/>
    <mergeCell ref="CLS40:CLU40"/>
    <mergeCell ref="CLV40:CLY40"/>
    <mergeCell ref="CJY41:CJZ41"/>
    <mergeCell ref="CKA41:CKB41"/>
    <mergeCell ref="CKC41:CKE41"/>
    <mergeCell ref="CKF41:CKH41"/>
    <mergeCell ref="CKI41:CKK41"/>
    <mergeCell ref="CKL41:CKN41"/>
    <mergeCell ref="CKO41:CKQ41"/>
    <mergeCell ref="CKR41:CKT41"/>
    <mergeCell ref="CKU41:CKW41"/>
    <mergeCell ref="CKX41:CKZ41"/>
    <mergeCell ref="CLA41:CLC41"/>
    <mergeCell ref="CLE41:CLG41"/>
    <mergeCell ref="CLI41:CLK41"/>
    <mergeCell ref="CLM41:CLO41"/>
    <mergeCell ref="CLQ41:CLR41"/>
    <mergeCell ref="CLS41:CLU41"/>
    <mergeCell ref="CLV41:CLY41"/>
    <mergeCell ref="CJY42:CJZ42"/>
    <mergeCell ref="CKA42:CKB42"/>
    <mergeCell ref="CKC42:CKE42"/>
    <mergeCell ref="CKF42:CKH42"/>
    <mergeCell ref="CKI42:CKK42"/>
    <mergeCell ref="CKL42:CKN42"/>
    <mergeCell ref="CKO42:CKQ42"/>
    <mergeCell ref="CKR42:CKT42"/>
    <mergeCell ref="CKU42:CKW42"/>
    <mergeCell ref="CKX42:CKZ42"/>
    <mergeCell ref="CLA42:CLC42"/>
    <mergeCell ref="CLE42:CLG42"/>
    <mergeCell ref="CLI42:CLK42"/>
    <mergeCell ref="CLM42:CLO42"/>
    <mergeCell ref="CLQ42:CLR42"/>
    <mergeCell ref="CLS42:CLU42"/>
    <mergeCell ref="CLV42:CLY42"/>
    <mergeCell ref="CJY43:CJZ43"/>
    <mergeCell ref="CKA43:CKB43"/>
    <mergeCell ref="CKC43:CKE43"/>
    <mergeCell ref="CKF43:CKH43"/>
    <mergeCell ref="CKI43:CKK43"/>
    <mergeCell ref="CKL43:CKN43"/>
    <mergeCell ref="CKO43:CKQ43"/>
    <mergeCell ref="CKR43:CKT43"/>
    <mergeCell ref="CKU43:CKW43"/>
    <mergeCell ref="CKX43:CKZ43"/>
    <mergeCell ref="CLA43:CLC43"/>
    <mergeCell ref="CLE43:CLG43"/>
    <mergeCell ref="CLI43:CLK43"/>
    <mergeCell ref="CLM43:CLO43"/>
    <mergeCell ref="CLQ43:CLR43"/>
    <mergeCell ref="CLS43:CLU43"/>
    <mergeCell ref="CLV43:CLY43"/>
    <mergeCell ref="CJY44:CJZ44"/>
    <mergeCell ref="CKA44:CKB44"/>
    <mergeCell ref="CKC44:CKE44"/>
    <mergeCell ref="CKF44:CKH44"/>
    <mergeCell ref="CKI44:CKK44"/>
    <mergeCell ref="CKL44:CKN44"/>
    <mergeCell ref="CKO44:CKQ44"/>
    <mergeCell ref="CKR44:CKT44"/>
    <mergeCell ref="CKU44:CKW44"/>
    <mergeCell ref="CKX44:CKZ44"/>
    <mergeCell ref="CLA44:CLC44"/>
    <mergeCell ref="CLE44:CLG44"/>
    <mergeCell ref="CLI44:CLK44"/>
    <mergeCell ref="CLM44:CLO44"/>
    <mergeCell ref="CLQ44:CLR44"/>
    <mergeCell ref="CLS44:CLU44"/>
    <mergeCell ref="CLV44:CLY44"/>
    <mergeCell ref="CJY45:CJZ45"/>
    <mergeCell ref="CKA45:CKB45"/>
    <mergeCell ref="CKC45:CKE45"/>
    <mergeCell ref="CKF45:CKH45"/>
    <mergeCell ref="CKI45:CKK45"/>
    <mergeCell ref="CKL45:CKN45"/>
    <mergeCell ref="CKO45:CKQ45"/>
    <mergeCell ref="CKR45:CKT45"/>
    <mergeCell ref="CKU45:CKW45"/>
    <mergeCell ref="CKX45:CKZ45"/>
    <mergeCell ref="CLA45:CLC45"/>
    <mergeCell ref="CLE45:CLG45"/>
    <mergeCell ref="CLI45:CLK45"/>
    <mergeCell ref="CLM45:CLO45"/>
    <mergeCell ref="CLQ45:CLR45"/>
    <mergeCell ref="CLS45:CLU45"/>
    <mergeCell ref="CLV45:CLY45"/>
    <mergeCell ref="CJW46:CKB46"/>
    <mergeCell ref="CKC46:CKH46"/>
    <mergeCell ref="CKI46:CKN46"/>
    <mergeCell ref="CKO46:CKT46"/>
    <mergeCell ref="CKU46:CKZ46"/>
    <mergeCell ref="CLA46:CLH46"/>
    <mergeCell ref="CLI46:CLP46"/>
    <mergeCell ref="CLQ46:CLR46"/>
    <mergeCell ref="CLS46:CLU46"/>
    <mergeCell ref="CLV46:CLY46"/>
    <mergeCell ref="CJW47:CKB47"/>
    <mergeCell ref="CKC47:CKZ47"/>
    <mergeCell ref="CLA47:CLH47"/>
    <mergeCell ref="CLI47:CLP47"/>
    <mergeCell ref="CLQ47:CLY47"/>
    <mergeCell ref="CJY50:CLY50"/>
    <mergeCell ref="CNN3:CNP3"/>
    <mergeCell ref="CNQ3:COB3"/>
    <mergeCell ref="CMA4:CMC5"/>
    <mergeCell ref="CMD4:CNI5"/>
    <mergeCell ref="CNK4:CNP5"/>
    <mergeCell ref="CNQ4:CNT5"/>
    <mergeCell ref="CNV4:CNY5"/>
    <mergeCell ref="CNZ4:COA5"/>
    <mergeCell ref="COB4:COB5"/>
    <mergeCell ref="CLZ7:COB7"/>
    <mergeCell ref="CLZ8:CLZ12"/>
    <mergeCell ref="CMA8:CMA12"/>
    <mergeCell ref="CMB8:CMC12"/>
    <mergeCell ref="CMD8:CME12"/>
    <mergeCell ref="CMF8:CMQ8"/>
    <mergeCell ref="CMR8:CNC8"/>
    <mergeCell ref="CND8:CNS8"/>
    <mergeCell ref="CNT8:CNX8"/>
    <mergeCell ref="CNY8:COB12"/>
    <mergeCell ref="CMF9:CMK9"/>
    <mergeCell ref="CML9:CMQ9"/>
    <mergeCell ref="CMR9:CMW9"/>
    <mergeCell ref="CMX9:CNC9"/>
    <mergeCell ref="CND9:CNK9"/>
    <mergeCell ref="CNL9:CNS9"/>
    <mergeCell ref="CNT9:CNX9"/>
    <mergeCell ref="CMF10:CMH12"/>
    <mergeCell ref="CMI10:CMK12"/>
    <mergeCell ref="CML10:CMN12"/>
    <mergeCell ref="CMO10:CMQ12"/>
    <mergeCell ref="CMR10:CMT12"/>
    <mergeCell ref="CMU10:CMW12"/>
    <mergeCell ref="CMX10:CMZ12"/>
    <mergeCell ref="CNA10:CNC12"/>
    <mergeCell ref="CND10:CNF12"/>
    <mergeCell ref="CNG10:CNG13"/>
    <mergeCell ref="CNH10:CNJ12"/>
    <mergeCell ref="CNK10:CNK13"/>
    <mergeCell ref="CNL10:CNN12"/>
    <mergeCell ref="CNO10:CNO13"/>
    <mergeCell ref="CNP10:CNR12"/>
    <mergeCell ref="CNS10:CNS13"/>
    <mergeCell ref="CNT10:CNU12"/>
    <mergeCell ref="CNV10:CNX12"/>
    <mergeCell ref="CMB13:CMC13"/>
    <mergeCell ref="CMD13:CME13"/>
    <mergeCell ref="CND13:CNF13"/>
    <mergeCell ref="CNH13:CNJ13"/>
    <mergeCell ref="CNL13:CNN13"/>
    <mergeCell ref="CNP13:CNR13"/>
    <mergeCell ref="CNT13:CNU13"/>
    <mergeCell ref="CNV13:CNX13"/>
    <mergeCell ref="CNY13:COB13"/>
    <mergeCell ref="CMB15:CMC15"/>
    <mergeCell ref="CMD15:CME15"/>
    <mergeCell ref="CMF15:CMH15"/>
    <mergeCell ref="CMI15:CMK15"/>
    <mergeCell ref="CML15:CMN15"/>
    <mergeCell ref="CMO15:CMQ15"/>
    <mergeCell ref="CMR15:CMT15"/>
    <mergeCell ref="CMU15:CMW15"/>
    <mergeCell ref="CMX15:CMZ15"/>
    <mergeCell ref="CNA15:CNC15"/>
    <mergeCell ref="CND15:CNF15"/>
    <mergeCell ref="CNH15:CNJ15"/>
    <mergeCell ref="CNL15:CNN15"/>
    <mergeCell ref="CNP15:CNR15"/>
    <mergeCell ref="CNT15:CNU15"/>
    <mergeCell ref="CNV15:CNX15"/>
    <mergeCell ref="CNY15:COB15"/>
    <mergeCell ref="CMB16:CMC16"/>
    <mergeCell ref="CMD16:CME16"/>
    <mergeCell ref="CMF16:CMH16"/>
    <mergeCell ref="CMI16:CMK16"/>
    <mergeCell ref="CML16:CMN16"/>
    <mergeCell ref="CMO16:CMQ16"/>
    <mergeCell ref="CMR16:CMT16"/>
    <mergeCell ref="CMU16:CMW16"/>
    <mergeCell ref="CMX16:CMZ16"/>
    <mergeCell ref="CNA16:CNC16"/>
    <mergeCell ref="CND16:CNF16"/>
    <mergeCell ref="CNH16:CNJ16"/>
    <mergeCell ref="CNL16:CNN16"/>
    <mergeCell ref="CNP16:CNR16"/>
    <mergeCell ref="CNT16:CNU16"/>
    <mergeCell ref="CNV16:CNX16"/>
    <mergeCell ref="CNY16:COB16"/>
    <mergeCell ref="CMB17:CMC17"/>
    <mergeCell ref="CMD17:CME17"/>
    <mergeCell ref="CMF17:CMH17"/>
    <mergeCell ref="CMI17:CMK17"/>
    <mergeCell ref="CML17:CMN17"/>
    <mergeCell ref="CMO17:CMQ17"/>
    <mergeCell ref="CMR17:CMT17"/>
    <mergeCell ref="CMU17:CMW17"/>
    <mergeCell ref="CMX17:CMZ17"/>
    <mergeCell ref="CNA17:CNC17"/>
    <mergeCell ref="CND17:CNF17"/>
    <mergeCell ref="CNH17:CNJ17"/>
    <mergeCell ref="CNL17:CNN17"/>
    <mergeCell ref="CNP17:CNR17"/>
    <mergeCell ref="CNT17:CNU17"/>
    <mergeCell ref="CNV17:CNX17"/>
    <mergeCell ref="CNY17:COB17"/>
    <mergeCell ref="CMB18:CMC18"/>
    <mergeCell ref="CMD18:CME18"/>
    <mergeCell ref="CMF18:CMH18"/>
    <mergeCell ref="CMI18:CMK18"/>
    <mergeCell ref="CML18:CMN18"/>
    <mergeCell ref="CMO18:CMQ18"/>
    <mergeCell ref="CMR18:CMT18"/>
    <mergeCell ref="CMU18:CMW18"/>
    <mergeCell ref="CMX18:CMZ18"/>
    <mergeCell ref="CNA18:CNC18"/>
    <mergeCell ref="CND18:CNF18"/>
    <mergeCell ref="CNH18:CNJ18"/>
    <mergeCell ref="CNL18:CNN18"/>
    <mergeCell ref="CNP18:CNR18"/>
    <mergeCell ref="CNT18:CNU18"/>
    <mergeCell ref="CNV18:CNX18"/>
    <mergeCell ref="CNY18:COB18"/>
    <mergeCell ref="CMB19:CMC19"/>
    <mergeCell ref="CMD19:CME19"/>
    <mergeCell ref="CMF19:CMH19"/>
    <mergeCell ref="CMI19:CMK19"/>
    <mergeCell ref="CML19:CMN19"/>
    <mergeCell ref="CMO19:CMQ19"/>
    <mergeCell ref="CMR19:CMT19"/>
    <mergeCell ref="CMU19:CMW19"/>
    <mergeCell ref="CMX19:CMZ19"/>
    <mergeCell ref="CNA19:CNC19"/>
    <mergeCell ref="CND19:CNF19"/>
    <mergeCell ref="CNH19:CNJ19"/>
    <mergeCell ref="CNL19:CNN19"/>
    <mergeCell ref="CNP19:CNR19"/>
    <mergeCell ref="CNT19:CNU19"/>
    <mergeCell ref="CNV19:CNX19"/>
    <mergeCell ref="CNY19:COB19"/>
    <mergeCell ref="CMB20:CMC20"/>
    <mergeCell ref="CMD20:CME20"/>
    <mergeCell ref="CMF20:CMH20"/>
    <mergeCell ref="CMI20:CMK20"/>
    <mergeCell ref="CML20:CMN20"/>
    <mergeCell ref="CMO20:CMQ20"/>
    <mergeCell ref="CMR20:CMT20"/>
    <mergeCell ref="CMU20:CMW20"/>
    <mergeCell ref="CMX20:CMZ20"/>
    <mergeCell ref="CNA20:CNC20"/>
    <mergeCell ref="CND20:CNF20"/>
    <mergeCell ref="CNH20:CNJ20"/>
    <mergeCell ref="CNL20:CNN20"/>
    <mergeCell ref="CNP20:CNR20"/>
    <mergeCell ref="CNT20:CNU20"/>
    <mergeCell ref="CNV20:CNX20"/>
    <mergeCell ref="CNY20:COB20"/>
    <mergeCell ref="CMB21:CMC21"/>
    <mergeCell ref="CMD21:CME21"/>
    <mergeCell ref="CMF21:CMH21"/>
    <mergeCell ref="CMI21:CMK21"/>
    <mergeCell ref="CML21:CMN21"/>
    <mergeCell ref="CMO21:CMQ21"/>
    <mergeCell ref="CMR21:CMT21"/>
    <mergeCell ref="CMU21:CMW21"/>
    <mergeCell ref="CMX21:CMZ21"/>
    <mergeCell ref="CNA21:CNC21"/>
    <mergeCell ref="CND21:CNF21"/>
    <mergeCell ref="CNH21:CNJ21"/>
    <mergeCell ref="CNL21:CNN21"/>
    <mergeCell ref="CNP21:CNR21"/>
    <mergeCell ref="CNT21:CNU21"/>
    <mergeCell ref="CNV21:CNX21"/>
    <mergeCell ref="CNY21:COB21"/>
    <mergeCell ref="CMB22:CMC22"/>
    <mergeCell ref="CMD22:CME22"/>
    <mergeCell ref="CMF22:CMH22"/>
    <mergeCell ref="CMI22:CMK22"/>
    <mergeCell ref="CML22:CMN22"/>
    <mergeCell ref="CMO22:CMQ22"/>
    <mergeCell ref="CMR22:CMT22"/>
    <mergeCell ref="CMU22:CMW22"/>
    <mergeCell ref="CMX22:CMZ22"/>
    <mergeCell ref="CNA22:CNC22"/>
    <mergeCell ref="CND22:CNF22"/>
    <mergeCell ref="CNH22:CNJ22"/>
    <mergeCell ref="CNL22:CNN22"/>
    <mergeCell ref="CNP22:CNR22"/>
    <mergeCell ref="CNT22:CNU22"/>
    <mergeCell ref="CNV22:CNX22"/>
    <mergeCell ref="CNY22:COB22"/>
    <mergeCell ref="CMB23:CMC23"/>
    <mergeCell ref="CMD23:CME23"/>
    <mergeCell ref="CMF23:CMH23"/>
    <mergeCell ref="CMI23:CMK23"/>
    <mergeCell ref="CML23:CMN23"/>
    <mergeCell ref="CMO23:CMQ23"/>
    <mergeCell ref="CMR23:CMT23"/>
    <mergeCell ref="CMU23:CMW23"/>
    <mergeCell ref="CMX23:CMZ23"/>
    <mergeCell ref="CNA23:CNC23"/>
    <mergeCell ref="CND23:CNF23"/>
    <mergeCell ref="CNH23:CNJ23"/>
    <mergeCell ref="CNL23:CNN23"/>
    <mergeCell ref="CNP23:CNR23"/>
    <mergeCell ref="CNT23:CNU23"/>
    <mergeCell ref="CNV23:CNX23"/>
    <mergeCell ref="CNY23:COB23"/>
    <mergeCell ref="CMB24:CMC24"/>
    <mergeCell ref="CMD24:CME24"/>
    <mergeCell ref="CMF24:CMH24"/>
    <mergeCell ref="CMI24:CMK24"/>
    <mergeCell ref="CML24:CMN24"/>
    <mergeCell ref="CMO24:CMQ24"/>
    <mergeCell ref="CMR24:CMT24"/>
    <mergeCell ref="CMU24:CMW24"/>
    <mergeCell ref="CMX24:CMZ24"/>
    <mergeCell ref="CNA24:CNC24"/>
    <mergeCell ref="CND24:CNF24"/>
    <mergeCell ref="CNH24:CNJ24"/>
    <mergeCell ref="CNL24:CNN24"/>
    <mergeCell ref="CNP24:CNR24"/>
    <mergeCell ref="CNT24:CNU24"/>
    <mergeCell ref="CNV24:CNX24"/>
    <mergeCell ref="CNY24:COB24"/>
    <mergeCell ref="CMB25:CMC25"/>
    <mergeCell ref="CMD25:CME25"/>
    <mergeCell ref="CMF25:CMH25"/>
    <mergeCell ref="CMI25:CMK25"/>
    <mergeCell ref="CML25:CMN25"/>
    <mergeCell ref="CMO25:CMQ25"/>
    <mergeCell ref="CMR25:CMT25"/>
    <mergeCell ref="CMU25:CMW25"/>
    <mergeCell ref="CMX25:CMZ25"/>
    <mergeCell ref="CNA25:CNC25"/>
    <mergeCell ref="CND25:CNF25"/>
    <mergeCell ref="CNH25:CNJ25"/>
    <mergeCell ref="CNL25:CNN25"/>
    <mergeCell ref="CNP25:CNR25"/>
    <mergeCell ref="CNT25:CNU25"/>
    <mergeCell ref="CNV25:CNX25"/>
    <mergeCell ref="CNY25:COB25"/>
    <mergeCell ref="CMB26:CMC26"/>
    <mergeCell ref="CMD26:CME26"/>
    <mergeCell ref="CMF26:CMH26"/>
    <mergeCell ref="CMI26:CMK26"/>
    <mergeCell ref="CML26:CMN26"/>
    <mergeCell ref="CMO26:CMQ26"/>
    <mergeCell ref="CMR26:CMT26"/>
    <mergeCell ref="CMU26:CMW26"/>
    <mergeCell ref="CMX26:CMZ26"/>
    <mergeCell ref="CNA26:CNC26"/>
    <mergeCell ref="CND26:CNF26"/>
    <mergeCell ref="CNH26:CNJ26"/>
    <mergeCell ref="CNL26:CNN26"/>
    <mergeCell ref="CNP26:CNR26"/>
    <mergeCell ref="CNT26:CNU26"/>
    <mergeCell ref="CNV26:CNX26"/>
    <mergeCell ref="CNY26:COB26"/>
    <mergeCell ref="CMB27:CMC27"/>
    <mergeCell ref="CMD27:CME27"/>
    <mergeCell ref="CMF27:CMH27"/>
    <mergeCell ref="CMI27:CMK27"/>
    <mergeCell ref="CML27:CMN27"/>
    <mergeCell ref="CMO27:CMQ27"/>
    <mergeCell ref="CMR27:CMT27"/>
    <mergeCell ref="CMU27:CMW27"/>
    <mergeCell ref="CMX27:CMZ27"/>
    <mergeCell ref="CNA27:CNC27"/>
    <mergeCell ref="CND27:CNF27"/>
    <mergeCell ref="CNH27:CNJ27"/>
    <mergeCell ref="CNL27:CNN27"/>
    <mergeCell ref="CNP27:CNR27"/>
    <mergeCell ref="CNT27:CNU27"/>
    <mergeCell ref="CNV27:CNX27"/>
    <mergeCell ref="CNY27:COB27"/>
    <mergeCell ref="CMB28:CMC28"/>
    <mergeCell ref="CMD28:CME28"/>
    <mergeCell ref="CMF28:CMH28"/>
    <mergeCell ref="CMI28:CMK28"/>
    <mergeCell ref="CML28:CMN28"/>
    <mergeCell ref="CMO28:CMQ28"/>
    <mergeCell ref="CMR28:CMT28"/>
    <mergeCell ref="CMU28:CMW28"/>
    <mergeCell ref="CMX28:CMZ28"/>
    <mergeCell ref="CNA28:CNC28"/>
    <mergeCell ref="CND28:CNF28"/>
    <mergeCell ref="CNH28:CNJ28"/>
    <mergeCell ref="CNL28:CNN28"/>
    <mergeCell ref="CNP28:CNR28"/>
    <mergeCell ref="CNT28:CNU28"/>
    <mergeCell ref="CNV28:CNX28"/>
    <mergeCell ref="CNY28:COB28"/>
    <mergeCell ref="CMB29:CMC29"/>
    <mergeCell ref="CMD29:CME29"/>
    <mergeCell ref="CMF29:CMH29"/>
    <mergeCell ref="CMI29:CMK29"/>
    <mergeCell ref="CML29:CMN29"/>
    <mergeCell ref="CMO29:CMQ29"/>
    <mergeCell ref="CMR29:CMT29"/>
    <mergeCell ref="CMU29:CMW29"/>
    <mergeCell ref="CMX29:CMZ29"/>
    <mergeCell ref="CNA29:CNC29"/>
    <mergeCell ref="CND29:CNF29"/>
    <mergeCell ref="CNH29:CNJ29"/>
    <mergeCell ref="CNL29:CNN29"/>
    <mergeCell ref="CNP29:CNR29"/>
    <mergeCell ref="CNT29:CNU29"/>
    <mergeCell ref="CNV29:CNX29"/>
    <mergeCell ref="CNY29:COB29"/>
    <mergeCell ref="CMB30:CMC30"/>
    <mergeCell ref="CMD30:CME30"/>
    <mergeCell ref="CMF30:CMH30"/>
    <mergeCell ref="CMI30:CMK30"/>
    <mergeCell ref="CML30:CMN30"/>
    <mergeCell ref="CMO30:CMQ30"/>
    <mergeCell ref="CMR30:CMT30"/>
    <mergeCell ref="CMU30:CMW30"/>
    <mergeCell ref="CMX30:CMZ30"/>
    <mergeCell ref="CNA30:CNC30"/>
    <mergeCell ref="CND30:CNF30"/>
    <mergeCell ref="CNH30:CNJ30"/>
    <mergeCell ref="CNL30:CNN30"/>
    <mergeCell ref="CNP30:CNR30"/>
    <mergeCell ref="CNT30:CNU30"/>
    <mergeCell ref="CNV30:CNX30"/>
    <mergeCell ref="CNY30:COB30"/>
    <mergeCell ref="CMB31:CMC31"/>
    <mergeCell ref="CMD31:CME31"/>
    <mergeCell ref="CMF31:CMH31"/>
    <mergeCell ref="CMI31:CMK31"/>
    <mergeCell ref="CML31:CMN31"/>
    <mergeCell ref="CMO31:CMQ31"/>
    <mergeCell ref="CMR31:CMT31"/>
    <mergeCell ref="CMU31:CMW31"/>
    <mergeCell ref="CMX31:CMZ31"/>
    <mergeCell ref="CNA31:CNC31"/>
    <mergeCell ref="CND31:CNF31"/>
    <mergeCell ref="CNH31:CNJ31"/>
    <mergeCell ref="CNL31:CNN31"/>
    <mergeCell ref="CNP31:CNR31"/>
    <mergeCell ref="CNT31:CNU31"/>
    <mergeCell ref="CNV31:CNX31"/>
    <mergeCell ref="CNY31:COB31"/>
    <mergeCell ref="CMB32:CMC32"/>
    <mergeCell ref="CMD32:CME32"/>
    <mergeCell ref="CMF32:CMH32"/>
    <mergeCell ref="CMI32:CMK32"/>
    <mergeCell ref="CML32:CMN32"/>
    <mergeCell ref="CMO32:CMQ32"/>
    <mergeCell ref="CMR32:CMT32"/>
    <mergeCell ref="CMU32:CMW32"/>
    <mergeCell ref="CMX32:CMZ32"/>
    <mergeCell ref="CNA32:CNC32"/>
    <mergeCell ref="CND32:CNF32"/>
    <mergeCell ref="CNH32:CNJ32"/>
    <mergeCell ref="CNL32:CNN32"/>
    <mergeCell ref="CNP32:CNR32"/>
    <mergeCell ref="CNT32:CNU32"/>
    <mergeCell ref="CNV32:CNX32"/>
    <mergeCell ref="CNY32:COB32"/>
    <mergeCell ref="CMB33:CMC33"/>
    <mergeCell ref="CMD33:CME33"/>
    <mergeCell ref="CMF33:CMH33"/>
    <mergeCell ref="CMI33:CMK33"/>
    <mergeCell ref="CML33:CMN33"/>
    <mergeCell ref="CMO33:CMQ33"/>
    <mergeCell ref="CMR33:CMT33"/>
    <mergeCell ref="CMU33:CMW33"/>
    <mergeCell ref="CMX33:CMZ33"/>
    <mergeCell ref="CNA33:CNC33"/>
    <mergeCell ref="CND33:CNF33"/>
    <mergeCell ref="CNH33:CNJ33"/>
    <mergeCell ref="CNL33:CNN33"/>
    <mergeCell ref="CNP33:CNR33"/>
    <mergeCell ref="CNT33:CNU33"/>
    <mergeCell ref="CNV33:CNX33"/>
    <mergeCell ref="CNY33:COB33"/>
    <mergeCell ref="CMB34:CMC34"/>
    <mergeCell ref="CMD34:CME34"/>
    <mergeCell ref="CMF34:CMH34"/>
    <mergeCell ref="CMI34:CMK34"/>
    <mergeCell ref="CML34:CMN34"/>
    <mergeCell ref="CMO34:CMQ34"/>
    <mergeCell ref="CMR34:CMT34"/>
    <mergeCell ref="CMU34:CMW34"/>
    <mergeCell ref="CMX34:CMZ34"/>
    <mergeCell ref="CNA34:CNC34"/>
    <mergeCell ref="CND34:CNF34"/>
    <mergeCell ref="CNH34:CNJ34"/>
    <mergeCell ref="CNL34:CNN34"/>
    <mergeCell ref="CNP34:CNR34"/>
    <mergeCell ref="CNT34:CNU34"/>
    <mergeCell ref="CNV34:CNX34"/>
    <mergeCell ref="CNY34:COB34"/>
    <mergeCell ref="CMB35:CMC35"/>
    <mergeCell ref="CMD35:CME35"/>
    <mergeCell ref="CMF35:CMH35"/>
    <mergeCell ref="CMI35:CMK35"/>
    <mergeCell ref="CML35:CMN35"/>
    <mergeCell ref="CMO35:CMQ35"/>
    <mergeCell ref="CMR35:CMT35"/>
    <mergeCell ref="CMU35:CMW35"/>
    <mergeCell ref="CMX35:CMZ35"/>
    <mergeCell ref="CNA35:CNC35"/>
    <mergeCell ref="CND35:CNF35"/>
    <mergeCell ref="CNH35:CNJ35"/>
    <mergeCell ref="CNL35:CNN35"/>
    <mergeCell ref="CNP35:CNR35"/>
    <mergeCell ref="CNT35:CNU35"/>
    <mergeCell ref="CNV35:CNX35"/>
    <mergeCell ref="CNY35:COB35"/>
    <mergeCell ref="CMB36:CMC36"/>
    <mergeCell ref="CMD36:CME36"/>
    <mergeCell ref="CMF36:CMH36"/>
    <mergeCell ref="CMI36:CMK36"/>
    <mergeCell ref="CML36:CMN36"/>
    <mergeCell ref="CMO36:CMQ36"/>
    <mergeCell ref="CMR36:CMT36"/>
    <mergeCell ref="CMU36:CMW36"/>
    <mergeCell ref="CMX36:CMZ36"/>
    <mergeCell ref="CNA36:CNC36"/>
    <mergeCell ref="CND36:CNF36"/>
    <mergeCell ref="CNH36:CNJ36"/>
    <mergeCell ref="CNL36:CNN36"/>
    <mergeCell ref="CNP36:CNR36"/>
    <mergeCell ref="CNT36:CNU36"/>
    <mergeCell ref="CNV36:CNX36"/>
    <mergeCell ref="CNY36:COB36"/>
    <mergeCell ref="CMB37:CMC37"/>
    <mergeCell ref="CMD37:CME37"/>
    <mergeCell ref="CMF37:CMH37"/>
    <mergeCell ref="CMI37:CMK37"/>
    <mergeCell ref="CML37:CMN37"/>
    <mergeCell ref="CMO37:CMQ37"/>
    <mergeCell ref="CMR37:CMT37"/>
    <mergeCell ref="CMU37:CMW37"/>
    <mergeCell ref="CMX37:CMZ37"/>
    <mergeCell ref="CNA37:CNC37"/>
    <mergeCell ref="CND37:CNF37"/>
    <mergeCell ref="CNH37:CNJ37"/>
    <mergeCell ref="CNL37:CNN37"/>
    <mergeCell ref="CNP37:CNR37"/>
    <mergeCell ref="CNT37:CNU37"/>
    <mergeCell ref="CNV37:CNX37"/>
    <mergeCell ref="CNY37:COB37"/>
    <mergeCell ref="CMB38:CMC38"/>
    <mergeCell ref="CMD38:CME38"/>
    <mergeCell ref="CMF38:CMH38"/>
    <mergeCell ref="CMI38:CMK38"/>
    <mergeCell ref="CML38:CMN38"/>
    <mergeCell ref="CMO38:CMQ38"/>
    <mergeCell ref="CMR38:CMT38"/>
    <mergeCell ref="CMU38:CMW38"/>
    <mergeCell ref="CMX38:CMZ38"/>
    <mergeCell ref="CNA38:CNC38"/>
    <mergeCell ref="CND38:CNF38"/>
    <mergeCell ref="CNH38:CNJ38"/>
    <mergeCell ref="CNL38:CNN38"/>
    <mergeCell ref="CNP38:CNR38"/>
    <mergeCell ref="CNT38:CNU38"/>
    <mergeCell ref="CNV38:CNX38"/>
    <mergeCell ref="CNY38:COB38"/>
    <mergeCell ref="CMB39:CMC39"/>
    <mergeCell ref="CMD39:CME39"/>
    <mergeCell ref="CMF39:CMH39"/>
    <mergeCell ref="CMI39:CMK39"/>
    <mergeCell ref="CML39:CMN39"/>
    <mergeCell ref="CMO39:CMQ39"/>
    <mergeCell ref="CMR39:CMT39"/>
    <mergeCell ref="CMU39:CMW39"/>
    <mergeCell ref="CMX39:CMZ39"/>
    <mergeCell ref="CNA39:CNC39"/>
    <mergeCell ref="CND39:CNF39"/>
    <mergeCell ref="CNH39:CNJ39"/>
    <mergeCell ref="CNL39:CNN39"/>
    <mergeCell ref="CNP39:CNR39"/>
    <mergeCell ref="CNT39:CNU39"/>
    <mergeCell ref="CNV39:CNX39"/>
    <mergeCell ref="CNY39:COB39"/>
    <mergeCell ref="CMB40:CMC40"/>
    <mergeCell ref="CMD40:CME40"/>
    <mergeCell ref="CMF40:CMH40"/>
    <mergeCell ref="CMI40:CMK40"/>
    <mergeCell ref="CML40:CMN40"/>
    <mergeCell ref="CMO40:CMQ40"/>
    <mergeCell ref="CMR40:CMT40"/>
    <mergeCell ref="CMU40:CMW40"/>
    <mergeCell ref="CMX40:CMZ40"/>
    <mergeCell ref="CNA40:CNC40"/>
    <mergeCell ref="CND40:CNF40"/>
    <mergeCell ref="CNH40:CNJ40"/>
    <mergeCell ref="CNL40:CNN40"/>
    <mergeCell ref="CNP40:CNR40"/>
    <mergeCell ref="CNT40:CNU40"/>
    <mergeCell ref="CNV40:CNX40"/>
    <mergeCell ref="CNY40:COB40"/>
    <mergeCell ref="CMB41:CMC41"/>
    <mergeCell ref="CMD41:CME41"/>
    <mergeCell ref="CMF41:CMH41"/>
    <mergeCell ref="CMI41:CMK41"/>
    <mergeCell ref="CML41:CMN41"/>
    <mergeCell ref="CMO41:CMQ41"/>
    <mergeCell ref="CMR41:CMT41"/>
    <mergeCell ref="CMU41:CMW41"/>
    <mergeCell ref="CMX41:CMZ41"/>
    <mergeCell ref="CNA41:CNC41"/>
    <mergeCell ref="CND41:CNF41"/>
    <mergeCell ref="CNH41:CNJ41"/>
    <mergeCell ref="CNL41:CNN41"/>
    <mergeCell ref="CNP41:CNR41"/>
    <mergeCell ref="CNT41:CNU41"/>
    <mergeCell ref="CNV41:CNX41"/>
    <mergeCell ref="CNY41:COB41"/>
    <mergeCell ref="CMB42:CMC42"/>
    <mergeCell ref="CMD42:CME42"/>
    <mergeCell ref="CMF42:CMH42"/>
    <mergeCell ref="CMI42:CMK42"/>
    <mergeCell ref="CML42:CMN42"/>
    <mergeCell ref="CMO42:CMQ42"/>
    <mergeCell ref="CMR42:CMT42"/>
    <mergeCell ref="CMU42:CMW42"/>
    <mergeCell ref="CMX42:CMZ42"/>
    <mergeCell ref="CNA42:CNC42"/>
    <mergeCell ref="CND42:CNF42"/>
    <mergeCell ref="CNH42:CNJ42"/>
    <mergeCell ref="CNL42:CNN42"/>
    <mergeCell ref="CNP42:CNR42"/>
    <mergeCell ref="CNT42:CNU42"/>
    <mergeCell ref="CNV42:CNX42"/>
    <mergeCell ref="CNY42:COB42"/>
    <mergeCell ref="CMB43:CMC43"/>
    <mergeCell ref="CMD43:CME43"/>
    <mergeCell ref="CMF43:CMH43"/>
    <mergeCell ref="CMI43:CMK43"/>
    <mergeCell ref="CML43:CMN43"/>
    <mergeCell ref="CMO43:CMQ43"/>
    <mergeCell ref="CMR43:CMT43"/>
    <mergeCell ref="CMU43:CMW43"/>
    <mergeCell ref="CMX43:CMZ43"/>
    <mergeCell ref="CNA43:CNC43"/>
    <mergeCell ref="CND43:CNF43"/>
    <mergeCell ref="CNH43:CNJ43"/>
    <mergeCell ref="CNL43:CNN43"/>
    <mergeCell ref="CNP43:CNR43"/>
    <mergeCell ref="CNT43:CNU43"/>
    <mergeCell ref="CNV43:CNX43"/>
    <mergeCell ref="CNY43:COB43"/>
    <mergeCell ref="CMB44:CMC44"/>
    <mergeCell ref="CMD44:CME44"/>
    <mergeCell ref="CMF44:CMH44"/>
    <mergeCell ref="CMI44:CMK44"/>
    <mergeCell ref="CML44:CMN44"/>
    <mergeCell ref="CMO44:CMQ44"/>
    <mergeCell ref="CMR44:CMT44"/>
    <mergeCell ref="CMU44:CMW44"/>
    <mergeCell ref="CMX44:CMZ44"/>
    <mergeCell ref="CNA44:CNC44"/>
    <mergeCell ref="CND44:CNF44"/>
    <mergeCell ref="CNH44:CNJ44"/>
    <mergeCell ref="CNL44:CNN44"/>
    <mergeCell ref="CNP44:CNR44"/>
    <mergeCell ref="CNT44:CNU44"/>
    <mergeCell ref="CNV44:CNX44"/>
    <mergeCell ref="CNY44:COB44"/>
    <mergeCell ref="CMB45:CMC45"/>
    <mergeCell ref="CMD45:CME45"/>
    <mergeCell ref="CMF45:CMH45"/>
    <mergeCell ref="CMI45:CMK45"/>
    <mergeCell ref="CML45:CMN45"/>
    <mergeCell ref="CMO45:CMQ45"/>
    <mergeCell ref="CMR45:CMT45"/>
    <mergeCell ref="CMU45:CMW45"/>
    <mergeCell ref="CMX45:CMZ45"/>
    <mergeCell ref="CNA45:CNC45"/>
    <mergeCell ref="CND45:CNF45"/>
    <mergeCell ref="CNH45:CNJ45"/>
    <mergeCell ref="CNL45:CNN45"/>
    <mergeCell ref="CNP45:CNR45"/>
    <mergeCell ref="CNT45:CNU45"/>
    <mergeCell ref="CNV45:CNX45"/>
    <mergeCell ref="CNY45:COB45"/>
    <mergeCell ref="CLZ46:CME46"/>
    <mergeCell ref="CMF46:CMK46"/>
    <mergeCell ref="CML46:CMQ46"/>
    <mergeCell ref="CMR46:CMW46"/>
    <mergeCell ref="CMX46:CNC46"/>
    <mergeCell ref="CND46:CNK46"/>
    <mergeCell ref="CNL46:CNS46"/>
    <mergeCell ref="CNT46:CNU46"/>
    <mergeCell ref="CNV46:CNX46"/>
    <mergeCell ref="CNY46:COB46"/>
    <mergeCell ref="CLZ47:CME47"/>
    <mergeCell ref="CMF47:CNC47"/>
    <mergeCell ref="CND47:CNK47"/>
    <mergeCell ref="CNL47:CNS47"/>
    <mergeCell ref="CNT47:COB47"/>
    <mergeCell ref="CMB50:COB50"/>
    <mergeCell ref="CPQ3:CPS3"/>
    <mergeCell ref="CPT3:CQE3"/>
    <mergeCell ref="COD4:COF5"/>
    <mergeCell ref="COG4:CPL5"/>
    <mergeCell ref="CPN4:CPS5"/>
    <mergeCell ref="CPT4:CPW5"/>
    <mergeCell ref="CPY4:CQB5"/>
    <mergeCell ref="CQC4:CQD5"/>
    <mergeCell ref="CQE4:CQE5"/>
    <mergeCell ref="COC7:CQE7"/>
    <mergeCell ref="COC8:COC12"/>
    <mergeCell ref="COD8:COD12"/>
    <mergeCell ref="COE8:COF12"/>
    <mergeCell ref="COG8:COH12"/>
    <mergeCell ref="COI8:COT8"/>
    <mergeCell ref="COU8:CPF8"/>
    <mergeCell ref="CPG8:CPV8"/>
    <mergeCell ref="CPW8:CQA8"/>
    <mergeCell ref="CQB8:CQE12"/>
    <mergeCell ref="COI9:CON9"/>
    <mergeCell ref="COO9:COT9"/>
    <mergeCell ref="COU9:COZ9"/>
    <mergeCell ref="CPA9:CPF9"/>
    <mergeCell ref="CPG9:CPN9"/>
    <mergeCell ref="CPO9:CPV9"/>
    <mergeCell ref="CPW9:CQA9"/>
    <mergeCell ref="COI10:COK12"/>
    <mergeCell ref="COL10:CON12"/>
    <mergeCell ref="COO10:COQ12"/>
    <mergeCell ref="COR10:COT12"/>
    <mergeCell ref="COU10:COW12"/>
    <mergeCell ref="COX10:COZ12"/>
    <mergeCell ref="CPA10:CPC12"/>
    <mergeCell ref="CPD10:CPF12"/>
    <mergeCell ref="CPG10:CPI12"/>
    <mergeCell ref="CPJ10:CPJ13"/>
    <mergeCell ref="CPK10:CPM12"/>
    <mergeCell ref="CPN10:CPN13"/>
    <mergeCell ref="CPO10:CPQ12"/>
    <mergeCell ref="CPR10:CPR13"/>
    <mergeCell ref="CPS10:CPU12"/>
    <mergeCell ref="CPV10:CPV13"/>
    <mergeCell ref="CPW10:CPX12"/>
    <mergeCell ref="CPY10:CQA12"/>
    <mergeCell ref="COE13:COF13"/>
    <mergeCell ref="COG13:COH13"/>
    <mergeCell ref="CPG13:CPI13"/>
    <mergeCell ref="CPK13:CPM13"/>
    <mergeCell ref="CPO13:CPQ13"/>
    <mergeCell ref="CPS13:CPU13"/>
    <mergeCell ref="CPW13:CPX13"/>
    <mergeCell ref="CPY13:CQA13"/>
    <mergeCell ref="CQB13:CQE13"/>
    <mergeCell ref="COE15:COF15"/>
    <mergeCell ref="COG15:COH15"/>
    <mergeCell ref="COI15:COK15"/>
    <mergeCell ref="COL15:CON15"/>
    <mergeCell ref="COO15:COQ15"/>
    <mergeCell ref="COR15:COT15"/>
    <mergeCell ref="COU15:COW15"/>
    <mergeCell ref="COX15:COZ15"/>
    <mergeCell ref="CPA15:CPC15"/>
    <mergeCell ref="CPD15:CPF15"/>
    <mergeCell ref="CPG15:CPI15"/>
    <mergeCell ref="CPK15:CPM15"/>
    <mergeCell ref="CPO15:CPQ15"/>
    <mergeCell ref="CPS15:CPU15"/>
    <mergeCell ref="CPW15:CPX15"/>
    <mergeCell ref="CPY15:CQA15"/>
    <mergeCell ref="CQB15:CQE15"/>
    <mergeCell ref="COE16:COF16"/>
    <mergeCell ref="COG16:COH16"/>
    <mergeCell ref="COI16:COK16"/>
    <mergeCell ref="COL16:CON16"/>
    <mergeCell ref="COO16:COQ16"/>
    <mergeCell ref="COR16:COT16"/>
    <mergeCell ref="COU16:COW16"/>
    <mergeCell ref="COX16:COZ16"/>
    <mergeCell ref="CPA16:CPC16"/>
    <mergeCell ref="CPD16:CPF16"/>
    <mergeCell ref="CPG16:CPI16"/>
    <mergeCell ref="CPK16:CPM16"/>
    <mergeCell ref="CPO16:CPQ16"/>
    <mergeCell ref="CPS16:CPU16"/>
    <mergeCell ref="CPW16:CPX16"/>
    <mergeCell ref="CPY16:CQA16"/>
    <mergeCell ref="CQB16:CQE16"/>
    <mergeCell ref="COE17:COF17"/>
    <mergeCell ref="COG17:COH17"/>
    <mergeCell ref="COI17:COK17"/>
    <mergeCell ref="COL17:CON17"/>
    <mergeCell ref="COO17:COQ17"/>
    <mergeCell ref="COR17:COT17"/>
    <mergeCell ref="COU17:COW17"/>
    <mergeCell ref="COX17:COZ17"/>
    <mergeCell ref="CPA17:CPC17"/>
    <mergeCell ref="CPD17:CPF17"/>
    <mergeCell ref="CPG17:CPI17"/>
    <mergeCell ref="CPK17:CPM17"/>
    <mergeCell ref="CPO17:CPQ17"/>
    <mergeCell ref="CPS17:CPU17"/>
    <mergeCell ref="CPW17:CPX17"/>
    <mergeCell ref="CPY17:CQA17"/>
    <mergeCell ref="CQB17:CQE17"/>
    <mergeCell ref="COE18:COF18"/>
    <mergeCell ref="COG18:COH18"/>
    <mergeCell ref="COI18:COK18"/>
    <mergeCell ref="COL18:CON18"/>
    <mergeCell ref="COO18:COQ18"/>
    <mergeCell ref="COR18:COT18"/>
    <mergeCell ref="COU18:COW18"/>
    <mergeCell ref="COX18:COZ18"/>
    <mergeCell ref="CPA18:CPC18"/>
    <mergeCell ref="CPD18:CPF18"/>
    <mergeCell ref="CPG18:CPI18"/>
    <mergeCell ref="CPK18:CPM18"/>
    <mergeCell ref="CPO18:CPQ18"/>
    <mergeCell ref="CPS18:CPU18"/>
    <mergeCell ref="CPW18:CPX18"/>
    <mergeCell ref="CPY18:CQA18"/>
    <mergeCell ref="CQB18:CQE18"/>
    <mergeCell ref="COE19:COF19"/>
    <mergeCell ref="COG19:COH19"/>
    <mergeCell ref="COI19:COK19"/>
    <mergeCell ref="COL19:CON19"/>
    <mergeCell ref="COO19:COQ19"/>
    <mergeCell ref="COR19:COT19"/>
    <mergeCell ref="COU19:COW19"/>
    <mergeCell ref="COX19:COZ19"/>
    <mergeCell ref="CPA19:CPC19"/>
    <mergeCell ref="CPD19:CPF19"/>
    <mergeCell ref="CPG19:CPI19"/>
    <mergeCell ref="CPK19:CPM19"/>
    <mergeCell ref="CPO19:CPQ19"/>
    <mergeCell ref="CPS19:CPU19"/>
    <mergeCell ref="CPW19:CPX19"/>
    <mergeCell ref="CPY19:CQA19"/>
    <mergeCell ref="CQB19:CQE19"/>
    <mergeCell ref="COE20:COF20"/>
    <mergeCell ref="COG20:COH20"/>
    <mergeCell ref="COI20:COK20"/>
    <mergeCell ref="COL20:CON20"/>
    <mergeCell ref="COO20:COQ20"/>
    <mergeCell ref="COR20:COT20"/>
    <mergeCell ref="COU20:COW20"/>
    <mergeCell ref="COX20:COZ20"/>
    <mergeCell ref="CPA20:CPC20"/>
    <mergeCell ref="CPD20:CPF20"/>
    <mergeCell ref="CPG20:CPI20"/>
    <mergeCell ref="CPK20:CPM20"/>
    <mergeCell ref="CPO20:CPQ20"/>
    <mergeCell ref="CPS20:CPU20"/>
    <mergeCell ref="CPW20:CPX20"/>
    <mergeCell ref="CPY20:CQA20"/>
    <mergeCell ref="CQB20:CQE20"/>
    <mergeCell ref="COE21:COF21"/>
    <mergeCell ref="COG21:COH21"/>
    <mergeCell ref="COI21:COK21"/>
    <mergeCell ref="COL21:CON21"/>
    <mergeCell ref="COO21:COQ21"/>
    <mergeCell ref="COR21:COT21"/>
    <mergeCell ref="COU21:COW21"/>
    <mergeCell ref="COX21:COZ21"/>
    <mergeCell ref="CPA21:CPC21"/>
    <mergeCell ref="CPD21:CPF21"/>
    <mergeCell ref="CPG21:CPI21"/>
    <mergeCell ref="CPK21:CPM21"/>
    <mergeCell ref="CPO21:CPQ21"/>
    <mergeCell ref="CPS21:CPU21"/>
    <mergeCell ref="CPW21:CPX21"/>
    <mergeCell ref="CPY21:CQA21"/>
    <mergeCell ref="CQB21:CQE21"/>
    <mergeCell ref="COE22:COF22"/>
    <mergeCell ref="COG22:COH22"/>
    <mergeCell ref="COI22:COK22"/>
    <mergeCell ref="COL22:CON22"/>
    <mergeCell ref="COO22:COQ22"/>
    <mergeCell ref="COR22:COT22"/>
    <mergeCell ref="COU22:COW22"/>
    <mergeCell ref="COX22:COZ22"/>
    <mergeCell ref="CPA22:CPC22"/>
    <mergeCell ref="CPD22:CPF22"/>
    <mergeCell ref="CPG22:CPI22"/>
    <mergeCell ref="CPK22:CPM22"/>
    <mergeCell ref="CPO22:CPQ22"/>
    <mergeCell ref="CPS22:CPU22"/>
    <mergeCell ref="CPW22:CPX22"/>
    <mergeCell ref="CPY22:CQA22"/>
    <mergeCell ref="CQB22:CQE22"/>
    <mergeCell ref="COE23:COF23"/>
    <mergeCell ref="COG23:COH23"/>
    <mergeCell ref="COI23:COK23"/>
    <mergeCell ref="COL23:CON23"/>
    <mergeCell ref="COO23:COQ23"/>
    <mergeCell ref="COR23:COT23"/>
    <mergeCell ref="COU23:COW23"/>
    <mergeCell ref="COX23:COZ23"/>
    <mergeCell ref="CPA23:CPC23"/>
    <mergeCell ref="CPD23:CPF23"/>
    <mergeCell ref="CPG23:CPI23"/>
    <mergeCell ref="CPK23:CPM23"/>
    <mergeCell ref="CPO23:CPQ23"/>
    <mergeCell ref="CPS23:CPU23"/>
    <mergeCell ref="CPW23:CPX23"/>
    <mergeCell ref="CPY23:CQA23"/>
    <mergeCell ref="CQB23:CQE23"/>
    <mergeCell ref="COE24:COF24"/>
    <mergeCell ref="COG24:COH24"/>
    <mergeCell ref="COI24:COK24"/>
    <mergeCell ref="COL24:CON24"/>
    <mergeCell ref="COO24:COQ24"/>
    <mergeCell ref="COR24:COT24"/>
    <mergeCell ref="COU24:COW24"/>
    <mergeCell ref="COX24:COZ24"/>
    <mergeCell ref="CPA24:CPC24"/>
    <mergeCell ref="CPD24:CPF24"/>
    <mergeCell ref="CPG24:CPI24"/>
    <mergeCell ref="CPK24:CPM24"/>
    <mergeCell ref="CPO24:CPQ24"/>
    <mergeCell ref="CPS24:CPU24"/>
    <mergeCell ref="CPW24:CPX24"/>
    <mergeCell ref="CPY24:CQA24"/>
    <mergeCell ref="CQB24:CQE24"/>
    <mergeCell ref="COE25:COF25"/>
    <mergeCell ref="COG25:COH25"/>
    <mergeCell ref="COI25:COK25"/>
    <mergeCell ref="COL25:CON25"/>
    <mergeCell ref="COO25:COQ25"/>
    <mergeCell ref="COR25:COT25"/>
    <mergeCell ref="COU25:COW25"/>
    <mergeCell ref="COX25:COZ25"/>
    <mergeCell ref="CPA25:CPC25"/>
    <mergeCell ref="CPD25:CPF25"/>
    <mergeCell ref="CPG25:CPI25"/>
    <mergeCell ref="CPK25:CPM25"/>
    <mergeCell ref="CPO25:CPQ25"/>
    <mergeCell ref="CPS25:CPU25"/>
    <mergeCell ref="CPW25:CPX25"/>
    <mergeCell ref="CPY25:CQA25"/>
    <mergeCell ref="CQB25:CQE25"/>
    <mergeCell ref="COE26:COF26"/>
    <mergeCell ref="COG26:COH26"/>
    <mergeCell ref="COI26:COK26"/>
    <mergeCell ref="COL26:CON26"/>
    <mergeCell ref="COO26:COQ26"/>
    <mergeCell ref="COR26:COT26"/>
    <mergeCell ref="COU26:COW26"/>
    <mergeCell ref="COX26:COZ26"/>
    <mergeCell ref="CPA26:CPC26"/>
    <mergeCell ref="CPD26:CPF26"/>
    <mergeCell ref="CPG26:CPI26"/>
    <mergeCell ref="CPK26:CPM26"/>
    <mergeCell ref="CPO26:CPQ26"/>
    <mergeCell ref="CPS26:CPU26"/>
    <mergeCell ref="CPW26:CPX26"/>
    <mergeCell ref="CPY26:CQA26"/>
    <mergeCell ref="CQB26:CQE26"/>
    <mergeCell ref="COE27:COF27"/>
    <mergeCell ref="COG27:COH27"/>
    <mergeCell ref="COI27:COK27"/>
    <mergeCell ref="COL27:CON27"/>
    <mergeCell ref="COO27:COQ27"/>
    <mergeCell ref="COR27:COT27"/>
    <mergeCell ref="COU27:COW27"/>
    <mergeCell ref="COX27:COZ27"/>
    <mergeCell ref="CPA27:CPC27"/>
    <mergeCell ref="CPD27:CPF27"/>
    <mergeCell ref="CPG27:CPI27"/>
    <mergeCell ref="CPK27:CPM27"/>
    <mergeCell ref="CPO27:CPQ27"/>
    <mergeCell ref="CPS27:CPU27"/>
    <mergeCell ref="CPW27:CPX27"/>
    <mergeCell ref="CPY27:CQA27"/>
    <mergeCell ref="CQB27:CQE27"/>
    <mergeCell ref="COE28:COF28"/>
    <mergeCell ref="COG28:COH28"/>
    <mergeCell ref="COI28:COK28"/>
    <mergeCell ref="COL28:CON28"/>
    <mergeCell ref="COO28:COQ28"/>
    <mergeCell ref="COR28:COT28"/>
    <mergeCell ref="COU28:COW28"/>
    <mergeCell ref="COX28:COZ28"/>
    <mergeCell ref="CPA28:CPC28"/>
    <mergeCell ref="CPD28:CPF28"/>
    <mergeCell ref="CPG28:CPI28"/>
    <mergeCell ref="CPK28:CPM28"/>
    <mergeCell ref="CPO28:CPQ28"/>
    <mergeCell ref="CPS28:CPU28"/>
    <mergeCell ref="CPW28:CPX28"/>
    <mergeCell ref="CPY28:CQA28"/>
    <mergeCell ref="CQB28:CQE28"/>
    <mergeCell ref="COE29:COF29"/>
    <mergeCell ref="COG29:COH29"/>
    <mergeCell ref="COI29:COK29"/>
    <mergeCell ref="COL29:CON29"/>
    <mergeCell ref="COO29:COQ29"/>
    <mergeCell ref="COR29:COT29"/>
    <mergeCell ref="COU29:COW29"/>
    <mergeCell ref="COX29:COZ29"/>
    <mergeCell ref="CPA29:CPC29"/>
    <mergeCell ref="CPD29:CPF29"/>
    <mergeCell ref="CPG29:CPI29"/>
    <mergeCell ref="CPK29:CPM29"/>
    <mergeCell ref="CPO29:CPQ29"/>
    <mergeCell ref="CPS29:CPU29"/>
    <mergeCell ref="CPW29:CPX29"/>
    <mergeCell ref="CPY29:CQA29"/>
    <mergeCell ref="CQB29:CQE29"/>
    <mergeCell ref="COE30:COF30"/>
    <mergeCell ref="COG30:COH30"/>
    <mergeCell ref="COI30:COK30"/>
    <mergeCell ref="COL30:CON30"/>
    <mergeCell ref="COO30:COQ30"/>
    <mergeCell ref="COR30:COT30"/>
    <mergeCell ref="COU30:COW30"/>
    <mergeCell ref="COX30:COZ30"/>
    <mergeCell ref="CPA30:CPC30"/>
    <mergeCell ref="CPD30:CPF30"/>
    <mergeCell ref="CPG30:CPI30"/>
    <mergeCell ref="CPK30:CPM30"/>
    <mergeCell ref="CPO30:CPQ30"/>
    <mergeCell ref="CPS30:CPU30"/>
    <mergeCell ref="CPW30:CPX30"/>
    <mergeCell ref="CPY30:CQA30"/>
    <mergeCell ref="CQB30:CQE30"/>
    <mergeCell ref="COE31:COF31"/>
    <mergeCell ref="COG31:COH31"/>
    <mergeCell ref="COI31:COK31"/>
    <mergeCell ref="COL31:CON31"/>
    <mergeCell ref="COO31:COQ31"/>
    <mergeCell ref="COR31:COT31"/>
    <mergeCell ref="COU31:COW31"/>
    <mergeCell ref="COX31:COZ31"/>
    <mergeCell ref="CPA31:CPC31"/>
    <mergeCell ref="CPD31:CPF31"/>
    <mergeCell ref="CPG31:CPI31"/>
    <mergeCell ref="CPK31:CPM31"/>
    <mergeCell ref="CPO31:CPQ31"/>
    <mergeCell ref="CPS31:CPU31"/>
    <mergeCell ref="CPW31:CPX31"/>
    <mergeCell ref="CPY31:CQA31"/>
    <mergeCell ref="CQB31:CQE31"/>
    <mergeCell ref="COE32:COF32"/>
    <mergeCell ref="COG32:COH32"/>
    <mergeCell ref="COI32:COK32"/>
    <mergeCell ref="COL32:CON32"/>
    <mergeCell ref="COO32:COQ32"/>
    <mergeCell ref="COR32:COT32"/>
    <mergeCell ref="COU32:COW32"/>
    <mergeCell ref="COX32:COZ32"/>
    <mergeCell ref="CPA32:CPC32"/>
    <mergeCell ref="CPD32:CPF32"/>
    <mergeCell ref="CPG32:CPI32"/>
    <mergeCell ref="CPK32:CPM32"/>
    <mergeCell ref="CPO32:CPQ32"/>
    <mergeCell ref="CPS32:CPU32"/>
    <mergeCell ref="CPW32:CPX32"/>
    <mergeCell ref="CPY32:CQA32"/>
    <mergeCell ref="CQB32:CQE32"/>
    <mergeCell ref="COE33:COF33"/>
    <mergeCell ref="COG33:COH33"/>
    <mergeCell ref="COI33:COK33"/>
    <mergeCell ref="COL33:CON33"/>
    <mergeCell ref="COO33:COQ33"/>
    <mergeCell ref="COR33:COT33"/>
    <mergeCell ref="COU33:COW33"/>
    <mergeCell ref="COX33:COZ33"/>
    <mergeCell ref="CPA33:CPC33"/>
    <mergeCell ref="CPD33:CPF33"/>
    <mergeCell ref="CPG33:CPI33"/>
    <mergeCell ref="CPK33:CPM33"/>
    <mergeCell ref="CPO33:CPQ33"/>
    <mergeCell ref="CPS33:CPU33"/>
    <mergeCell ref="CPW33:CPX33"/>
    <mergeCell ref="CPY33:CQA33"/>
    <mergeCell ref="CQB33:CQE33"/>
    <mergeCell ref="COE34:COF34"/>
    <mergeCell ref="COG34:COH34"/>
    <mergeCell ref="COI34:COK34"/>
    <mergeCell ref="COL34:CON34"/>
    <mergeCell ref="COO34:COQ34"/>
    <mergeCell ref="COR34:COT34"/>
    <mergeCell ref="COU34:COW34"/>
    <mergeCell ref="COX34:COZ34"/>
    <mergeCell ref="CPA34:CPC34"/>
    <mergeCell ref="CPD34:CPF34"/>
    <mergeCell ref="CPG34:CPI34"/>
    <mergeCell ref="CPK34:CPM34"/>
    <mergeCell ref="CPO34:CPQ34"/>
    <mergeCell ref="CPS34:CPU34"/>
    <mergeCell ref="CPW34:CPX34"/>
    <mergeCell ref="CPY34:CQA34"/>
    <mergeCell ref="CQB34:CQE34"/>
    <mergeCell ref="COE35:COF35"/>
    <mergeCell ref="COG35:COH35"/>
    <mergeCell ref="COI35:COK35"/>
    <mergeCell ref="COL35:CON35"/>
    <mergeCell ref="COO35:COQ35"/>
    <mergeCell ref="COR35:COT35"/>
    <mergeCell ref="COU35:COW35"/>
    <mergeCell ref="COX35:COZ35"/>
    <mergeCell ref="CPA35:CPC35"/>
    <mergeCell ref="CPD35:CPF35"/>
    <mergeCell ref="CPG35:CPI35"/>
    <mergeCell ref="CPK35:CPM35"/>
    <mergeCell ref="CPO35:CPQ35"/>
    <mergeCell ref="CPS35:CPU35"/>
    <mergeCell ref="CPW35:CPX35"/>
    <mergeCell ref="CPY35:CQA35"/>
    <mergeCell ref="CQB35:CQE35"/>
    <mergeCell ref="COE36:COF36"/>
    <mergeCell ref="COG36:COH36"/>
    <mergeCell ref="COI36:COK36"/>
    <mergeCell ref="COL36:CON36"/>
    <mergeCell ref="COO36:COQ36"/>
    <mergeCell ref="COR36:COT36"/>
    <mergeCell ref="COU36:COW36"/>
    <mergeCell ref="COX36:COZ36"/>
    <mergeCell ref="CPA36:CPC36"/>
    <mergeCell ref="CPD36:CPF36"/>
    <mergeCell ref="CPG36:CPI36"/>
    <mergeCell ref="CPK36:CPM36"/>
    <mergeCell ref="CPO36:CPQ36"/>
    <mergeCell ref="CPS36:CPU36"/>
    <mergeCell ref="CPW36:CPX36"/>
    <mergeCell ref="CPY36:CQA36"/>
    <mergeCell ref="CQB36:CQE36"/>
    <mergeCell ref="COE37:COF37"/>
    <mergeCell ref="COG37:COH37"/>
    <mergeCell ref="COI37:COK37"/>
    <mergeCell ref="COL37:CON37"/>
    <mergeCell ref="COO37:COQ37"/>
    <mergeCell ref="COR37:COT37"/>
    <mergeCell ref="COU37:COW37"/>
    <mergeCell ref="COX37:COZ37"/>
    <mergeCell ref="CPA37:CPC37"/>
    <mergeCell ref="CPD37:CPF37"/>
    <mergeCell ref="CPG37:CPI37"/>
    <mergeCell ref="CPK37:CPM37"/>
    <mergeCell ref="CPO37:CPQ37"/>
    <mergeCell ref="CPS37:CPU37"/>
    <mergeCell ref="CPW37:CPX37"/>
    <mergeCell ref="CPY37:CQA37"/>
    <mergeCell ref="CQB37:CQE37"/>
    <mergeCell ref="COE38:COF38"/>
    <mergeCell ref="COG38:COH38"/>
    <mergeCell ref="COI38:COK38"/>
    <mergeCell ref="COL38:CON38"/>
    <mergeCell ref="COO38:COQ38"/>
    <mergeCell ref="COR38:COT38"/>
    <mergeCell ref="COU38:COW38"/>
    <mergeCell ref="COX38:COZ38"/>
    <mergeCell ref="CPA38:CPC38"/>
    <mergeCell ref="CPD38:CPF38"/>
    <mergeCell ref="CPG38:CPI38"/>
    <mergeCell ref="CPK38:CPM38"/>
    <mergeCell ref="CPO38:CPQ38"/>
    <mergeCell ref="CPS38:CPU38"/>
    <mergeCell ref="CPW38:CPX38"/>
    <mergeCell ref="CPY38:CQA38"/>
    <mergeCell ref="CQB38:CQE38"/>
    <mergeCell ref="COE39:COF39"/>
    <mergeCell ref="COG39:COH39"/>
    <mergeCell ref="COI39:COK39"/>
    <mergeCell ref="COL39:CON39"/>
    <mergeCell ref="COO39:COQ39"/>
    <mergeCell ref="COR39:COT39"/>
    <mergeCell ref="COU39:COW39"/>
    <mergeCell ref="COX39:COZ39"/>
    <mergeCell ref="CPA39:CPC39"/>
    <mergeCell ref="CPD39:CPF39"/>
    <mergeCell ref="CPG39:CPI39"/>
    <mergeCell ref="CPK39:CPM39"/>
    <mergeCell ref="CPO39:CPQ39"/>
    <mergeCell ref="CPS39:CPU39"/>
    <mergeCell ref="CPW39:CPX39"/>
    <mergeCell ref="CPY39:CQA39"/>
    <mergeCell ref="CQB39:CQE39"/>
    <mergeCell ref="COE40:COF40"/>
    <mergeCell ref="COG40:COH40"/>
    <mergeCell ref="COI40:COK40"/>
    <mergeCell ref="COL40:CON40"/>
    <mergeCell ref="COO40:COQ40"/>
    <mergeCell ref="COR40:COT40"/>
    <mergeCell ref="COU40:COW40"/>
    <mergeCell ref="COX40:COZ40"/>
    <mergeCell ref="CPA40:CPC40"/>
    <mergeCell ref="CPD40:CPF40"/>
    <mergeCell ref="CPG40:CPI40"/>
    <mergeCell ref="CPK40:CPM40"/>
    <mergeCell ref="CPO40:CPQ40"/>
    <mergeCell ref="CPS40:CPU40"/>
    <mergeCell ref="CPW40:CPX40"/>
    <mergeCell ref="CPY40:CQA40"/>
    <mergeCell ref="CQB40:CQE40"/>
    <mergeCell ref="COE41:COF41"/>
    <mergeCell ref="COG41:COH41"/>
    <mergeCell ref="COI41:COK41"/>
    <mergeCell ref="COL41:CON41"/>
    <mergeCell ref="COO41:COQ41"/>
    <mergeCell ref="COR41:COT41"/>
    <mergeCell ref="COU41:COW41"/>
    <mergeCell ref="COX41:COZ41"/>
    <mergeCell ref="CPA41:CPC41"/>
    <mergeCell ref="CPD41:CPF41"/>
    <mergeCell ref="CPG41:CPI41"/>
    <mergeCell ref="CPK41:CPM41"/>
    <mergeCell ref="CPO41:CPQ41"/>
    <mergeCell ref="CPS41:CPU41"/>
    <mergeCell ref="CPW41:CPX41"/>
    <mergeCell ref="CPY41:CQA41"/>
    <mergeCell ref="CQB41:CQE41"/>
    <mergeCell ref="COE42:COF42"/>
    <mergeCell ref="COG42:COH42"/>
    <mergeCell ref="COI42:COK42"/>
    <mergeCell ref="COL42:CON42"/>
    <mergeCell ref="COO42:COQ42"/>
    <mergeCell ref="COR42:COT42"/>
    <mergeCell ref="COU42:COW42"/>
    <mergeCell ref="COX42:COZ42"/>
    <mergeCell ref="CPA42:CPC42"/>
    <mergeCell ref="CPD42:CPF42"/>
    <mergeCell ref="CPG42:CPI42"/>
    <mergeCell ref="CPK42:CPM42"/>
    <mergeCell ref="CPO42:CPQ42"/>
    <mergeCell ref="CPS42:CPU42"/>
    <mergeCell ref="CPW42:CPX42"/>
    <mergeCell ref="CPY42:CQA42"/>
    <mergeCell ref="CQB42:CQE42"/>
    <mergeCell ref="COE43:COF43"/>
    <mergeCell ref="COG43:COH43"/>
    <mergeCell ref="COI43:COK43"/>
    <mergeCell ref="COL43:CON43"/>
    <mergeCell ref="COO43:COQ43"/>
    <mergeCell ref="COR43:COT43"/>
    <mergeCell ref="COU43:COW43"/>
    <mergeCell ref="COX43:COZ43"/>
    <mergeCell ref="CPA43:CPC43"/>
    <mergeCell ref="CPD43:CPF43"/>
    <mergeCell ref="CPG43:CPI43"/>
    <mergeCell ref="CPK43:CPM43"/>
    <mergeCell ref="CPO43:CPQ43"/>
    <mergeCell ref="CPS43:CPU43"/>
    <mergeCell ref="CPW43:CPX43"/>
    <mergeCell ref="CPY43:CQA43"/>
    <mergeCell ref="CQB43:CQE43"/>
    <mergeCell ref="COE44:COF44"/>
    <mergeCell ref="COG44:COH44"/>
    <mergeCell ref="COI44:COK44"/>
    <mergeCell ref="COL44:CON44"/>
    <mergeCell ref="COO44:COQ44"/>
    <mergeCell ref="COR44:COT44"/>
    <mergeCell ref="COU44:COW44"/>
    <mergeCell ref="COX44:COZ44"/>
    <mergeCell ref="CPA44:CPC44"/>
    <mergeCell ref="CPD44:CPF44"/>
    <mergeCell ref="CPG44:CPI44"/>
    <mergeCell ref="CPK44:CPM44"/>
    <mergeCell ref="CPO44:CPQ44"/>
    <mergeCell ref="CPS44:CPU44"/>
    <mergeCell ref="CPW44:CPX44"/>
    <mergeCell ref="CPY44:CQA44"/>
    <mergeCell ref="CQB44:CQE44"/>
    <mergeCell ref="COE45:COF45"/>
    <mergeCell ref="COG45:COH45"/>
    <mergeCell ref="COI45:COK45"/>
    <mergeCell ref="COL45:CON45"/>
    <mergeCell ref="COO45:COQ45"/>
    <mergeCell ref="COR45:COT45"/>
    <mergeCell ref="COU45:COW45"/>
    <mergeCell ref="COX45:COZ45"/>
    <mergeCell ref="CPA45:CPC45"/>
    <mergeCell ref="CPD45:CPF45"/>
    <mergeCell ref="CPG45:CPI45"/>
    <mergeCell ref="CPK45:CPM45"/>
    <mergeCell ref="CPO45:CPQ45"/>
    <mergeCell ref="CPS45:CPU45"/>
    <mergeCell ref="CPW45:CPX45"/>
    <mergeCell ref="CPY45:CQA45"/>
    <mergeCell ref="CQB45:CQE45"/>
    <mergeCell ref="COC46:COH46"/>
    <mergeCell ref="COI46:CON46"/>
    <mergeCell ref="COO46:COT46"/>
    <mergeCell ref="COU46:COZ46"/>
    <mergeCell ref="CPA46:CPF46"/>
    <mergeCell ref="CPG46:CPN46"/>
    <mergeCell ref="CPO46:CPV46"/>
    <mergeCell ref="CPW46:CPX46"/>
    <mergeCell ref="CPY46:CQA46"/>
    <mergeCell ref="CQB46:CQE46"/>
    <mergeCell ref="COC47:COH47"/>
    <mergeCell ref="COI47:CPF47"/>
    <mergeCell ref="CPG47:CPN47"/>
    <mergeCell ref="CPO47:CPV47"/>
    <mergeCell ref="CPW47:CQE47"/>
    <mergeCell ref="COE50:CQE50"/>
    <mergeCell ref="CRT3:CRV3"/>
    <mergeCell ref="CRW3:CSH3"/>
    <mergeCell ref="CQG4:CQI5"/>
    <mergeCell ref="CQJ4:CRO5"/>
    <mergeCell ref="CRQ4:CRV5"/>
    <mergeCell ref="CRW4:CRZ5"/>
    <mergeCell ref="CSB4:CSE5"/>
    <mergeCell ref="CSF4:CSG5"/>
    <mergeCell ref="CSH4:CSH5"/>
    <mergeCell ref="CQF7:CSH7"/>
    <mergeCell ref="CQF8:CQF12"/>
    <mergeCell ref="CQG8:CQG12"/>
    <mergeCell ref="CQH8:CQI12"/>
    <mergeCell ref="CQJ8:CQK12"/>
    <mergeCell ref="CQL8:CQW8"/>
    <mergeCell ref="CQX8:CRI8"/>
    <mergeCell ref="CRJ8:CRY8"/>
    <mergeCell ref="CRZ8:CSD8"/>
    <mergeCell ref="CSE8:CSH12"/>
    <mergeCell ref="CQL9:CQQ9"/>
    <mergeCell ref="CQR9:CQW9"/>
    <mergeCell ref="CQX9:CRC9"/>
    <mergeCell ref="CRD9:CRI9"/>
    <mergeCell ref="CRJ9:CRQ9"/>
    <mergeCell ref="CRR9:CRY9"/>
    <mergeCell ref="CRZ9:CSD9"/>
    <mergeCell ref="CQL10:CQN12"/>
    <mergeCell ref="CQO10:CQQ12"/>
    <mergeCell ref="CQR10:CQT12"/>
    <mergeCell ref="CQU10:CQW12"/>
    <mergeCell ref="CQX10:CQZ12"/>
    <mergeCell ref="CRA10:CRC12"/>
    <mergeCell ref="CRD10:CRF12"/>
    <mergeCell ref="CRG10:CRI12"/>
    <mergeCell ref="CRJ10:CRL12"/>
    <mergeCell ref="CRM10:CRM13"/>
    <mergeCell ref="CRN10:CRP12"/>
    <mergeCell ref="CRQ10:CRQ13"/>
    <mergeCell ref="CRR10:CRT12"/>
    <mergeCell ref="CRU10:CRU13"/>
    <mergeCell ref="CRV10:CRX12"/>
    <mergeCell ref="CRY10:CRY13"/>
    <mergeCell ref="CRZ10:CSA12"/>
    <mergeCell ref="CSB10:CSD12"/>
    <mergeCell ref="CQH13:CQI13"/>
    <mergeCell ref="CQJ13:CQK13"/>
    <mergeCell ref="CRJ13:CRL13"/>
    <mergeCell ref="CRN13:CRP13"/>
    <mergeCell ref="CRR13:CRT13"/>
    <mergeCell ref="CRV13:CRX13"/>
    <mergeCell ref="CRZ13:CSA13"/>
    <mergeCell ref="CSB13:CSD13"/>
    <mergeCell ref="CSE13:CSH13"/>
    <mergeCell ref="CQH15:CQI15"/>
    <mergeCell ref="CQJ15:CQK15"/>
    <mergeCell ref="CQL15:CQN15"/>
    <mergeCell ref="CQO15:CQQ15"/>
    <mergeCell ref="CQR15:CQT15"/>
    <mergeCell ref="CQU15:CQW15"/>
    <mergeCell ref="CQX15:CQZ15"/>
    <mergeCell ref="CRA15:CRC15"/>
    <mergeCell ref="CRD15:CRF15"/>
    <mergeCell ref="CRG15:CRI15"/>
    <mergeCell ref="CRJ15:CRL15"/>
    <mergeCell ref="CRN15:CRP15"/>
    <mergeCell ref="CRR15:CRT15"/>
    <mergeCell ref="CRV15:CRX15"/>
    <mergeCell ref="CRZ15:CSA15"/>
    <mergeCell ref="CSB15:CSD15"/>
    <mergeCell ref="CSE15:CSH15"/>
    <mergeCell ref="CQH16:CQI16"/>
    <mergeCell ref="CQJ16:CQK16"/>
    <mergeCell ref="CQL16:CQN16"/>
    <mergeCell ref="CQO16:CQQ16"/>
    <mergeCell ref="CQR16:CQT16"/>
    <mergeCell ref="CQU16:CQW16"/>
    <mergeCell ref="CQX16:CQZ16"/>
    <mergeCell ref="CRA16:CRC16"/>
    <mergeCell ref="CRD16:CRF16"/>
    <mergeCell ref="CRG16:CRI16"/>
    <mergeCell ref="CRJ16:CRL16"/>
    <mergeCell ref="CRN16:CRP16"/>
    <mergeCell ref="CRR16:CRT16"/>
    <mergeCell ref="CRV16:CRX16"/>
    <mergeCell ref="CRZ16:CSA16"/>
    <mergeCell ref="CSB16:CSD16"/>
    <mergeCell ref="CSE16:CSH16"/>
    <mergeCell ref="CQH17:CQI17"/>
    <mergeCell ref="CQJ17:CQK17"/>
    <mergeCell ref="CQL17:CQN17"/>
    <mergeCell ref="CQO17:CQQ17"/>
    <mergeCell ref="CQR17:CQT17"/>
    <mergeCell ref="CQU17:CQW17"/>
    <mergeCell ref="CQX17:CQZ17"/>
    <mergeCell ref="CRA17:CRC17"/>
    <mergeCell ref="CRD17:CRF17"/>
    <mergeCell ref="CRG17:CRI17"/>
    <mergeCell ref="CRJ17:CRL17"/>
    <mergeCell ref="CRN17:CRP17"/>
    <mergeCell ref="CRR17:CRT17"/>
    <mergeCell ref="CRV17:CRX17"/>
    <mergeCell ref="CRZ17:CSA17"/>
    <mergeCell ref="CSB17:CSD17"/>
    <mergeCell ref="CSE17:CSH17"/>
    <mergeCell ref="CQH18:CQI18"/>
    <mergeCell ref="CQJ18:CQK18"/>
    <mergeCell ref="CQL18:CQN18"/>
    <mergeCell ref="CQO18:CQQ18"/>
    <mergeCell ref="CQR18:CQT18"/>
    <mergeCell ref="CQU18:CQW18"/>
    <mergeCell ref="CQX18:CQZ18"/>
    <mergeCell ref="CRA18:CRC18"/>
    <mergeCell ref="CRD18:CRF18"/>
    <mergeCell ref="CRG18:CRI18"/>
    <mergeCell ref="CRJ18:CRL18"/>
    <mergeCell ref="CRN18:CRP18"/>
    <mergeCell ref="CRR18:CRT18"/>
    <mergeCell ref="CRV18:CRX18"/>
    <mergeCell ref="CRZ18:CSA18"/>
    <mergeCell ref="CSB18:CSD18"/>
    <mergeCell ref="CSE18:CSH18"/>
    <mergeCell ref="CQH19:CQI19"/>
    <mergeCell ref="CQJ19:CQK19"/>
    <mergeCell ref="CQL19:CQN19"/>
    <mergeCell ref="CQO19:CQQ19"/>
    <mergeCell ref="CQR19:CQT19"/>
    <mergeCell ref="CQU19:CQW19"/>
    <mergeCell ref="CQX19:CQZ19"/>
    <mergeCell ref="CRA19:CRC19"/>
    <mergeCell ref="CRD19:CRF19"/>
    <mergeCell ref="CRG19:CRI19"/>
    <mergeCell ref="CRJ19:CRL19"/>
    <mergeCell ref="CRN19:CRP19"/>
    <mergeCell ref="CRR19:CRT19"/>
    <mergeCell ref="CRV19:CRX19"/>
    <mergeCell ref="CRZ19:CSA19"/>
    <mergeCell ref="CSB19:CSD19"/>
    <mergeCell ref="CSE19:CSH19"/>
    <mergeCell ref="CQH20:CQI20"/>
    <mergeCell ref="CQJ20:CQK20"/>
    <mergeCell ref="CQL20:CQN20"/>
    <mergeCell ref="CQO20:CQQ20"/>
    <mergeCell ref="CQR20:CQT20"/>
    <mergeCell ref="CQU20:CQW20"/>
    <mergeCell ref="CQX20:CQZ20"/>
    <mergeCell ref="CRA20:CRC20"/>
    <mergeCell ref="CRD20:CRF20"/>
    <mergeCell ref="CRG20:CRI20"/>
    <mergeCell ref="CRJ20:CRL20"/>
    <mergeCell ref="CRN20:CRP20"/>
    <mergeCell ref="CRR20:CRT20"/>
    <mergeCell ref="CRV20:CRX20"/>
    <mergeCell ref="CRZ20:CSA20"/>
    <mergeCell ref="CSB20:CSD20"/>
    <mergeCell ref="CSE20:CSH20"/>
    <mergeCell ref="CQH21:CQI21"/>
    <mergeCell ref="CQJ21:CQK21"/>
    <mergeCell ref="CQL21:CQN21"/>
    <mergeCell ref="CQO21:CQQ21"/>
    <mergeCell ref="CQR21:CQT21"/>
    <mergeCell ref="CQU21:CQW21"/>
    <mergeCell ref="CQX21:CQZ21"/>
    <mergeCell ref="CRA21:CRC21"/>
    <mergeCell ref="CRD21:CRF21"/>
    <mergeCell ref="CRG21:CRI21"/>
    <mergeCell ref="CRJ21:CRL21"/>
    <mergeCell ref="CRN21:CRP21"/>
    <mergeCell ref="CRR21:CRT21"/>
    <mergeCell ref="CRV21:CRX21"/>
    <mergeCell ref="CRZ21:CSA21"/>
    <mergeCell ref="CSB21:CSD21"/>
    <mergeCell ref="CSE21:CSH21"/>
    <mergeCell ref="CQH22:CQI22"/>
    <mergeCell ref="CQJ22:CQK22"/>
    <mergeCell ref="CQL22:CQN22"/>
    <mergeCell ref="CQO22:CQQ22"/>
    <mergeCell ref="CQR22:CQT22"/>
    <mergeCell ref="CQU22:CQW22"/>
    <mergeCell ref="CQX22:CQZ22"/>
    <mergeCell ref="CRA22:CRC22"/>
    <mergeCell ref="CRD22:CRF22"/>
    <mergeCell ref="CRG22:CRI22"/>
    <mergeCell ref="CRJ22:CRL22"/>
    <mergeCell ref="CRN22:CRP22"/>
    <mergeCell ref="CRR22:CRT22"/>
    <mergeCell ref="CRV22:CRX22"/>
    <mergeCell ref="CRZ22:CSA22"/>
    <mergeCell ref="CSB22:CSD22"/>
    <mergeCell ref="CSE22:CSH22"/>
    <mergeCell ref="CQH23:CQI23"/>
    <mergeCell ref="CQJ23:CQK23"/>
    <mergeCell ref="CQL23:CQN23"/>
    <mergeCell ref="CQO23:CQQ23"/>
    <mergeCell ref="CQR23:CQT23"/>
    <mergeCell ref="CQU23:CQW23"/>
    <mergeCell ref="CQX23:CQZ23"/>
    <mergeCell ref="CRA23:CRC23"/>
    <mergeCell ref="CRD23:CRF23"/>
    <mergeCell ref="CRG23:CRI23"/>
    <mergeCell ref="CRJ23:CRL23"/>
    <mergeCell ref="CRN23:CRP23"/>
    <mergeCell ref="CRR23:CRT23"/>
    <mergeCell ref="CRV23:CRX23"/>
    <mergeCell ref="CRZ23:CSA23"/>
    <mergeCell ref="CSB23:CSD23"/>
    <mergeCell ref="CSE23:CSH23"/>
    <mergeCell ref="CQH24:CQI24"/>
    <mergeCell ref="CQJ24:CQK24"/>
    <mergeCell ref="CQL24:CQN24"/>
    <mergeCell ref="CQO24:CQQ24"/>
    <mergeCell ref="CQR24:CQT24"/>
    <mergeCell ref="CQU24:CQW24"/>
    <mergeCell ref="CQX24:CQZ24"/>
    <mergeCell ref="CRA24:CRC24"/>
    <mergeCell ref="CRD24:CRF24"/>
    <mergeCell ref="CRG24:CRI24"/>
    <mergeCell ref="CRJ24:CRL24"/>
    <mergeCell ref="CRN24:CRP24"/>
    <mergeCell ref="CRR24:CRT24"/>
    <mergeCell ref="CRV24:CRX24"/>
    <mergeCell ref="CRZ24:CSA24"/>
    <mergeCell ref="CSB24:CSD24"/>
    <mergeCell ref="CSE24:CSH24"/>
    <mergeCell ref="CQH25:CQI25"/>
    <mergeCell ref="CQJ25:CQK25"/>
    <mergeCell ref="CQL25:CQN25"/>
    <mergeCell ref="CQO25:CQQ25"/>
    <mergeCell ref="CQR25:CQT25"/>
    <mergeCell ref="CQU25:CQW25"/>
    <mergeCell ref="CQX25:CQZ25"/>
    <mergeCell ref="CRA25:CRC25"/>
    <mergeCell ref="CRD25:CRF25"/>
    <mergeCell ref="CRG25:CRI25"/>
    <mergeCell ref="CRJ25:CRL25"/>
    <mergeCell ref="CRN25:CRP25"/>
    <mergeCell ref="CRR25:CRT25"/>
    <mergeCell ref="CRV25:CRX25"/>
    <mergeCell ref="CRZ25:CSA25"/>
    <mergeCell ref="CSB25:CSD25"/>
    <mergeCell ref="CSE25:CSH25"/>
    <mergeCell ref="CQH26:CQI26"/>
    <mergeCell ref="CQJ26:CQK26"/>
    <mergeCell ref="CQL26:CQN26"/>
    <mergeCell ref="CQO26:CQQ26"/>
    <mergeCell ref="CQR26:CQT26"/>
    <mergeCell ref="CQU26:CQW26"/>
    <mergeCell ref="CQX26:CQZ26"/>
    <mergeCell ref="CRA26:CRC26"/>
    <mergeCell ref="CRD26:CRF26"/>
    <mergeCell ref="CRG26:CRI26"/>
    <mergeCell ref="CRJ26:CRL26"/>
    <mergeCell ref="CRN26:CRP26"/>
    <mergeCell ref="CRR26:CRT26"/>
    <mergeCell ref="CRV26:CRX26"/>
    <mergeCell ref="CRZ26:CSA26"/>
    <mergeCell ref="CSB26:CSD26"/>
    <mergeCell ref="CSE26:CSH26"/>
    <mergeCell ref="CQH27:CQI27"/>
    <mergeCell ref="CQJ27:CQK27"/>
    <mergeCell ref="CQL27:CQN27"/>
    <mergeCell ref="CQO27:CQQ27"/>
    <mergeCell ref="CQR27:CQT27"/>
    <mergeCell ref="CQU27:CQW27"/>
    <mergeCell ref="CQX27:CQZ27"/>
    <mergeCell ref="CRA27:CRC27"/>
    <mergeCell ref="CRD27:CRF27"/>
    <mergeCell ref="CRG27:CRI27"/>
    <mergeCell ref="CRJ27:CRL27"/>
    <mergeCell ref="CRN27:CRP27"/>
    <mergeCell ref="CRR27:CRT27"/>
    <mergeCell ref="CRV27:CRX27"/>
    <mergeCell ref="CRZ27:CSA27"/>
    <mergeCell ref="CSB27:CSD27"/>
    <mergeCell ref="CSE27:CSH27"/>
    <mergeCell ref="CQH28:CQI28"/>
    <mergeCell ref="CQJ28:CQK28"/>
    <mergeCell ref="CQL28:CQN28"/>
    <mergeCell ref="CQO28:CQQ28"/>
    <mergeCell ref="CQR28:CQT28"/>
    <mergeCell ref="CQU28:CQW28"/>
    <mergeCell ref="CQX28:CQZ28"/>
    <mergeCell ref="CRA28:CRC28"/>
    <mergeCell ref="CRD28:CRF28"/>
    <mergeCell ref="CRG28:CRI28"/>
    <mergeCell ref="CRJ28:CRL28"/>
    <mergeCell ref="CRN28:CRP28"/>
    <mergeCell ref="CRR28:CRT28"/>
    <mergeCell ref="CRV28:CRX28"/>
    <mergeCell ref="CRZ28:CSA28"/>
    <mergeCell ref="CSB28:CSD28"/>
    <mergeCell ref="CSE28:CSH28"/>
    <mergeCell ref="CQH29:CQI29"/>
    <mergeCell ref="CQJ29:CQK29"/>
    <mergeCell ref="CQL29:CQN29"/>
    <mergeCell ref="CQO29:CQQ29"/>
    <mergeCell ref="CQR29:CQT29"/>
    <mergeCell ref="CQU29:CQW29"/>
    <mergeCell ref="CQX29:CQZ29"/>
    <mergeCell ref="CRA29:CRC29"/>
    <mergeCell ref="CRD29:CRF29"/>
    <mergeCell ref="CRG29:CRI29"/>
    <mergeCell ref="CRJ29:CRL29"/>
    <mergeCell ref="CRN29:CRP29"/>
    <mergeCell ref="CRR29:CRT29"/>
    <mergeCell ref="CRV29:CRX29"/>
    <mergeCell ref="CRZ29:CSA29"/>
    <mergeCell ref="CSB29:CSD29"/>
    <mergeCell ref="CSE29:CSH29"/>
    <mergeCell ref="CQH30:CQI30"/>
    <mergeCell ref="CQJ30:CQK30"/>
    <mergeCell ref="CQL30:CQN30"/>
    <mergeCell ref="CQO30:CQQ30"/>
    <mergeCell ref="CQR30:CQT30"/>
    <mergeCell ref="CQU30:CQW30"/>
    <mergeCell ref="CQX30:CQZ30"/>
    <mergeCell ref="CRA30:CRC30"/>
    <mergeCell ref="CRD30:CRF30"/>
    <mergeCell ref="CRG30:CRI30"/>
    <mergeCell ref="CRJ30:CRL30"/>
    <mergeCell ref="CRN30:CRP30"/>
    <mergeCell ref="CRR30:CRT30"/>
    <mergeCell ref="CRV30:CRX30"/>
    <mergeCell ref="CRZ30:CSA30"/>
    <mergeCell ref="CSB30:CSD30"/>
    <mergeCell ref="CSE30:CSH30"/>
    <mergeCell ref="CQH31:CQI31"/>
    <mergeCell ref="CQJ31:CQK31"/>
    <mergeCell ref="CQL31:CQN31"/>
    <mergeCell ref="CQO31:CQQ31"/>
    <mergeCell ref="CQR31:CQT31"/>
    <mergeCell ref="CQU31:CQW31"/>
    <mergeCell ref="CQX31:CQZ31"/>
    <mergeCell ref="CRA31:CRC31"/>
    <mergeCell ref="CRD31:CRF31"/>
    <mergeCell ref="CRG31:CRI31"/>
    <mergeCell ref="CRJ31:CRL31"/>
    <mergeCell ref="CRN31:CRP31"/>
    <mergeCell ref="CRR31:CRT31"/>
    <mergeCell ref="CRV31:CRX31"/>
    <mergeCell ref="CRZ31:CSA31"/>
    <mergeCell ref="CSB31:CSD31"/>
    <mergeCell ref="CSE31:CSH31"/>
    <mergeCell ref="CQH32:CQI32"/>
    <mergeCell ref="CQJ32:CQK32"/>
    <mergeCell ref="CQL32:CQN32"/>
    <mergeCell ref="CQO32:CQQ32"/>
    <mergeCell ref="CQR32:CQT32"/>
    <mergeCell ref="CQU32:CQW32"/>
    <mergeCell ref="CQX32:CQZ32"/>
    <mergeCell ref="CRA32:CRC32"/>
    <mergeCell ref="CRD32:CRF32"/>
    <mergeCell ref="CRG32:CRI32"/>
    <mergeCell ref="CRJ32:CRL32"/>
    <mergeCell ref="CRN32:CRP32"/>
    <mergeCell ref="CRR32:CRT32"/>
    <mergeCell ref="CRV32:CRX32"/>
    <mergeCell ref="CRZ32:CSA32"/>
    <mergeCell ref="CSB32:CSD32"/>
    <mergeCell ref="CSE32:CSH32"/>
    <mergeCell ref="CQH33:CQI33"/>
    <mergeCell ref="CQJ33:CQK33"/>
    <mergeCell ref="CQL33:CQN33"/>
    <mergeCell ref="CQO33:CQQ33"/>
    <mergeCell ref="CQR33:CQT33"/>
    <mergeCell ref="CQU33:CQW33"/>
    <mergeCell ref="CQX33:CQZ33"/>
    <mergeCell ref="CRA33:CRC33"/>
    <mergeCell ref="CRD33:CRF33"/>
    <mergeCell ref="CRG33:CRI33"/>
    <mergeCell ref="CRJ33:CRL33"/>
    <mergeCell ref="CRN33:CRP33"/>
    <mergeCell ref="CRR33:CRT33"/>
    <mergeCell ref="CRV33:CRX33"/>
    <mergeCell ref="CRZ33:CSA33"/>
    <mergeCell ref="CSB33:CSD33"/>
    <mergeCell ref="CSE33:CSH33"/>
    <mergeCell ref="CQH34:CQI34"/>
    <mergeCell ref="CQJ34:CQK34"/>
    <mergeCell ref="CQL34:CQN34"/>
    <mergeCell ref="CQO34:CQQ34"/>
    <mergeCell ref="CQR34:CQT34"/>
    <mergeCell ref="CQU34:CQW34"/>
    <mergeCell ref="CQX34:CQZ34"/>
    <mergeCell ref="CRA34:CRC34"/>
    <mergeCell ref="CRD34:CRF34"/>
    <mergeCell ref="CRG34:CRI34"/>
    <mergeCell ref="CRJ34:CRL34"/>
    <mergeCell ref="CRN34:CRP34"/>
    <mergeCell ref="CRR34:CRT34"/>
    <mergeCell ref="CRV34:CRX34"/>
    <mergeCell ref="CRZ34:CSA34"/>
    <mergeCell ref="CSB34:CSD34"/>
    <mergeCell ref="CSE34:CSH34"/>
    <mergeCell ref="CQH35:CQI35"/>
    <mergeCell ref="CQJ35:CQK35"/>
    <mergeCell ref="CQL35:CQN35"/>
    <mergeCell ref="CQO35:CQQ35"/>
    <mergeCell ref="CQR35:CQT35"/>
    <mergeCell ref="CQU35:CQW35"/>
    <mergeCell ref="CQX35:CQZ35"/>
    <mergeCell ref="CRA35:CRC35"/>
    <mergeCell ref="CRD35:CRF35"/>
    <mergeCell ref="CRG35:CRI35"/>
    <mergeCell ref="CRJ35:CRL35"/>
    <mergeCell ref="CRN35:CRP35"/>
    <mergeCell ref="CRR35:CRT35"/>
    <mergeCell ref="CRV35:CRX35"/>
    <mergeCell ref="CRZ35:CSA35"/>
    <mergeCell ref="CSB35:CSD35"/>
    <mergeCell ref="CSE35:CSH35"/>
    <mergeCell ref="CQH36:CQI36"/>
    <mergeCell ref="CQJ36:CQK36"/>
    <mergeCell ref="CQL36:CQN36"/>
    <mergeCell ref="CQO36:CQQ36"/>
    <mergeCell ref="CQR36:CQT36"/>
    <mergeCell ref="CQU36:CQW36"/>
    <mergeCell ref="CQX36:CQZ36"/>
    <mergeCell ref="CRA36:CRC36"/>
    <mergeCell ref="CRD36:CRF36"/>
    <mergeCell ref="CRG36:CRI36"/>
    <mergeCell ref="CRJ36:CRL36"/>
    <mergeCell ref="CRN36:CRP36"/>
    <mergeCell ref="CRR36:CRT36"/>
    <mergeCell ref="CRV36:CRX36"/>
    <mergeCell ref="CRZ36:CSA36"/>
    <mergeCell ref="CSB36:CSD36"/>
    <mergeCell ref="CSE36:CSH36"/>
    <mergeCell ref="CQH37:CQI37"/>
    <mergeCell ref="CQJ37:CQK37"/>
    <mergeCell ref="CQL37:CQN37"/>
    <mergeCell ref="CQO37:CQQ37"/>
    <mergeCell ref="CQR37:CQT37"/>
    <mergeCell ref="CQU37:CQW37"/>
    <mergeCell ref="CQX37:CQZ37"/>
    <mergeCell ref="CRA37:CRC37"/>
    <mergeCell ref="CRD37:CRF37"/>
    <mergeCell ref="CRG37:CRI37"/>
    <mergeCell ref="CRJ37:CRL37"/>
    <mergeCell ref="CRN37:CRP37"/>
    <mergeCell ref="CRR37:CRT37"/>
    <mergeCell ref="CRV37:CRX37"/>
    <mergeCell ref="CRZ37:CSA37"/>
    <mergeCell ref="CSB37:CSD37"/>
    <mergeCell ref="CSE37:CSH37"/>
    <mergeCell ref="CQH38:CQI38"/>
    <mergeCell ref="CQJ38:CQK38"/>
    <mergeCell ref="CQL38:CQN38"/>
    <mergeCell ref="CQO38:CQQ38"/>
    <mergeCell ref="CQR38:CQT38"/>
    <mergeCell ref="CQU38:CQW38"/>
    <mergeCell ref="CQX38:CQZ38"/>
    <mergeCell ref="CRA38:CRC38"/>
    <mergeCell ref="CRD38:CRF38"/>
    <mergeCell ref="CRG38:CRI38"/>
    <mergeCell ref="CRJ38:CRL38"/>
    <mergeCell ref="CRN38:CRP38"/>
    <mergeCell ref="CRR38:CRT38"/>
    <mergeCell ref="CRV38:CRX38"/>
    <mergeCell ref="CRZ38:CSA38"/>
    <mergeCell ref="CSB38:CSD38"/>
    <mergeCell ref="CSE38:CSH38"/>
    <mergeCell ref="CQH39:CQI39"/>
    <mergeCell ref="CQJ39:CQK39"/>
    <mergeCell ref="CQL39:CQN39"/>
    <mergeCell ref="CQO39:CQQ39"/>
    <mergeCell ref="CQR39:CQT39"/>
    <mergeCell ref="CQU39:CQW39"/>
    <mergeCell ref="CQX39:CQZ39"/>
    <mergeCell ref="CRA39:CRC39"/>
    <mergeCell ref="CRD39:CRF39"/>
    <mergeCell ref="CRG39:CRI39"/>
    <mergeCell ref="CRJ39:CRL39"/>
    <mergeCell ref="CRN39:CRP39"/>
    <mergeCell ref="CRR39:CRT39"/>
    <mergeCell ref="CRV39:CRX39"/>
    <mergeCell ref="CRZ39:CSA39"/>
    <mergeCell ref="CSB39:CSD39"/>
    <mergeCell ref="CSE39:CSH39"/>
    <mergeCell ref="CQH40:CQI40"/>
    <mergeCell ref="CQJ40:CQK40"/>
    <mergeCell ref="CQL40:CQN40"/>
    <mergeCell ref="CQO40:CQQ40"/>
    <mergeCell ref="CQR40:CQT40"/>
    <mergeCell ref="CQU40:CQW40"/>
    <mergeCell ref="CQX40:CQZ40"/>
    <mergeCell ref="CRA40:CRC40"/>
    <mergeCell ref="CRD40:CRF40"/>
    <mergeCell ref="CRG40:CRI40"/>
    <mergeCell ref="CRJ40:CRL40"/>
    <mergeCell ref="CRN40:CRP40"/>
    <mergeCell ref="CRR40:CRT40"/>
    <mergeCell ref="CRV40:CRX40"/>
    <mergeCell ref="CRZ40:CSA40"/>
    <mergeCell ref="CSB40:CSD40"/>
    <mergeCell ref="CSE40:CSH40"/>
    <mergeCell ref="CQH41:CQI41"/>
    <mergeCell ref="CQJ41:CQK41"/>
    <mergeCell ref="CQL41:CQN41"/>
    <mergeCell ref="CQO41:CQQ41"/>
    <mergeCell ref="CQR41:CQT41"/>
    <mergeCell ref="CQU41:CQW41"/>
    <mergeCell ref="CQX41:CQZ41"/>
    <mergeCell ref="CRA41:CRC41"/>
    <mergeCell ref="CRD41:CRF41"/>
    <mergeCell ref="CRG41:CRI41"/>
    <mergeCell ref="CRJ41:CRL41"/>
    <mergeCell ref="CRN41:CRP41"/>
    <mergeCell ref="CRR41:CRT41"/>
    <mergeCell ref="CRV41:CRX41"/>
    <mergeCell ref="CRZ41:CSA41"/>
    <mergeCell ref="CSB41:CSD41"/>
    <mergeCell ref="CSE41:CSH41"/>
    <mergeCell ref="CQH42:CQI42"/>
    <mergeCell ref="CQJ42:CQK42"/>
    <mergeCell ref="CQL42:CQN42"/>
    <mergeCell ref="CQO42:CQQ42"/>
    <mergeCell ref="CQR42:CQT42"/>
    <mergeCell ref="CQU42:CQW42"/>
    <mergeCell ref="CQX42:CQZ42"/>
    <mergeCell ref="CRA42:CRC42"/>
    <mergeCell ref="CRD42:CRF42"/>
    <mergeCell ref="CRG42:CRI42"/>
    <mergeCell ref="CRJ42:CRL42"/>
    <mergeCell ref="CRN42:CRP42"/>
    <mergeCell ref="CRR42:CRT42"/>
    <mergeCell ref="CRV42:CRX42"/>
    <mergeCell ref="CRZ42:CSA42"/>
    <mergeCell ref="CSB42:CSD42"/>
    <mergeCell ref="CSE42:CSH42"/>
    <mergeCell ref="CQH43:CQI43"/>
    <mergeCell ref="CQJ43:CQK43"/>
    <mergeCell ref="CQL43:CQN43"/>
    <mergeCell ref="CQO43:CQQ43"/>
    <mergeCell ref="CQR43:CQT43"/>
    <mergeCell ref="CQU43:CQW43"/>
    <mergeCell ref="CQX43:CQZ43"/>
    <mergeCell ref="CRA43:CRC43"/>
    <mergeCell ref="CRD43:CRF43"/>
    <mergeCell ref="CRG43:CRI43"/>
    <mergeCell ref="CRJ43:CRL43"/>
    <mergeCell ref="CRN43:CRP43"/>
    <mergeCell ref="CRR43:CRT43"/>
    <mergeCell ref="CRV43:CRX43"/>
    <mergeCell ref="CRZ43:CSA43"/>
    <mergeCell ref="CSB43:CSD43"/>
    <mergeCell ref="CSE43:CSH43"/>
    <mergeCell ref="CQH44:CQI44"/>
    <mergeCell ref="CQJ44:CQK44"/>
    <mergeCell ref="CQL44:CQN44"/>
    <mergeCell ref="CQO44:CQQ44"/>
    <mergeCell ref="CQR44:CQT44"/>
    <mergeCell ref="CQU44:CQW44"/>
    <mergeCell ref="CQX44:CQZ44"/>
    <mergeCell ref="CRA44:CRC44"/>
    <mergeCell ref="CRD44:CRF44"/>
    <mergeCell ref="CRG44:CRI44"/>
    <mergeCell ref="CRJ44:CRL44"/>
    <mergeCell ref="CRN44:CRP44"/>
    <mergeCell ref="CRR44:CRT44"/>
    <mergeCell ref="CRV44:CRX44"/>
    <mergeCell ref="CRZ44:CSA44"/>
    <mergeCell ref="CSB44:CSD44"/>
    <mergeCell ref="CSE44:CSH44"/>
    <mergeCell ref="CQH45:CQI45"/>
    <mergeCell ref="CQJ45:CQK45"/>
    <mergeCell ref="CQL45:CQN45"/>
    <mergeCell ref="CQO45:CQQ45"/>
    <mergeCell ref="CQR45:CQT45"/>
    <mergeCell ref="CQU45:CQW45"/>
    <mergeCell ref="CQX45:CQZ45"/>
    <mergeCell ref="CRA45:CRC45"/>
    <mergeCell ref="CRD45:CRF45"/>
    <mergeCell ref="CRG45:CRI45"/>
    <mergeCell ref="CRJ45:CRL45"/>
    <mergeCell ref="CRN45:CRP45"/>
    <mergeCell ref="CRR45:CRT45"/>
    <mergeCell ref="CRV45:CRX45"/>
    <mergeCell ref="CRZ45:CSA45"/>
    <mergeCell ref="CSB45:CSD45"/>
    <mergeCell ref="CSE45:CSH45"/>
    <mergeCell ref="CQF46:CQK46"/>
    <mergeCell ref="CQL46:CQQ46"/>
    <mergeCell ref="CQR46:CQW46"/>
    <mergeCell ref="CQX46:CRC46"/>
    <mergeCell ref="CRD46:CRI46"/>
    <mergeCell ref="CRJ46:CRQ46"/>
    <mergeCell ref="CRR46:CRY46"/>
    <mergeCell ref="CRZ46:CSA46"/>
    <mergeCell ref="CSB46:CSD46"/>
    <mergeCell ref="CSE46:CSH46"/>
    <mergeCell ref="CQF47:CQK47"/>
    <mergeCell ref="CQL47:CRI47"/>
    <mergeCell ref="CRJ47:CRQ47"/>
    <mergeCell ref="CRR47:CRY47"/>
    <mergeCell ref="CRZ47:CSH47"/>
    <mergeCell ref="CQH50:CSH50"/>
    <mergeCell ref="CTW3:CTY3"/>
    <mergeCell ref="CTZ3:CUK3"/>
    <mergeCell ref="CSJ4:CSL5"/>
    <mergeCell ref="CSM4:CTR5"/>
    <mergeCell ref="CTT4:CTY5"/>
    <mergeCell ref="CTZ4:CUC5"/>
    <mergeCell ref="CUE4:CUH5"/>
    <mergeCell ref="CUI4:CUJ5"/>
    <mergeCell ref="CUK4:CUK5"/>
    <mergeCell ref="CSI7:CUK7"/>
    <mergeCell ref="CSI8:CSI12"/>
    <mergeCell ref="CSJ8:CSJ12"/>
    <mergeCell ref="CSK8:CSL12"/>
    <mergeCell ref="CSM8:CSN12"/>
    <mergeCell ref="CSO8:CSZ8"/>
    <mergeCell ref="CTA8:CTL8"/>
    <mergeCell ref="CTM8:CUB8"/>
    <mergeCell ref="CUC8:CUG8"/>
    <mergeCell ref="CUH8:CUK12"/>
    <mergeCell ref="CSO9:CST9"/>
    <mergeCell ref="CSU9:CSZ9"/>
    <mergeCell ref="CTA9:CTF9"/>
    <mergeCell ref="CTG9:CTL9"/>
    <mergeCell ref="CTM9:CTT9"/>
    <mergeCell ref="CTU9:CUB9"/>
    <mergeCell ref="CUC9:CUG9"/>
    <mergeCell ref="CSO10:CSQ12"/>
    <mergeCell ref="CSR10:CST12"/>
    <mergeCell ref="CSU10:CSW12"/>
    <mergeCell ref="CSX10:CSZ12"/>
    <mergeCell ref="CTA10:CTC12"/>
    <mergeCell ref="CTD10:CTF12"/>
    <mergeCell ref="CTG10:CTI12"/>
    <mergeCell ref="CTJ10:CTL12"/>
    <mergeCell ref="CTM10:CTO12"/>
    <mergeCell ref="CTP10:CTP13"/>
    <mergeCell ref="CTQ10:CTS12"/>
    <mergeCell ref="CTT10:CTT13"/>
    <mergeCell ref="CTU10:CTW12"/>
    <mergeCell ref="CTX10:CTX13"/>
    <mergeCell ref="CTY10:CUA12"/>
    <mergeCell ref="CUB10:CUB13"/>
    <mergeCell ref="CUC10:CUD12"/>
    <mergeCell ref="CUE10:CUG12"/>
    <mergeCell ref="CSK13:CSL13"/>
    <mergeCell ref="CSM13:CSN13"/>
    <mergeCell ref="CTM13:CTO13"/>
    <mergeCell ref="CTQ13:CTS13"/>
    <mergeCell ref="CTU13:CTW13"/>
    <mergeCell ref="CTY13:CUA13"/>
    <mergeCell ref="CUC13:CUD13"/>
    <mergeCell ref="CUE13:CUG13"/>
    <mergeCell ref="CUH13:CUK13"/>
    <mergeCell ref="CSK15:CSL15"/>
    <mergeCell ref="CSM15:CSN15"/>
    <mergeCell ref="CSO15:CSQ15"/>
    <mergeCell ref="CSR15:CST15"/>
    <mergeCell ref="CSU15:CSW15"/>
    <mergeCell ref="CSX15:CSZ15"/>
    <mergeCell ref="CTA15:CTC15"/>
    <mergeCell ref="CTD15:CTF15"/>
    <mergeCell ref="CTG15:CTI15"/>
    <mergeCell ref="CTJ15:CTL15"/>
    <mergeCell ref="CTM15:CTO15"/>
    <mergeCell ref="CTQ15:CTS15"/>
    <mergeCell ref="CTU15:CTW15"/>
    <mergeCell ref="CTY15:CUA15"/>
    <mergeCell ref="CUC15:CUD15"/>
    <mergeCell ref="CUE15:CUG15"/>
    <mergeCell ref="CUH15:CUK15"/>
    <mergeCell ref="CSK16:CSL16"/>
    <mergeCell ref="CSM16:CSN16"/>
    <mergeCell ref="CSO16:CSQ16"/>
    <mergeCell ref="CSR16:CST16"/>
    <mergeCell ref="CSU16:CSW16"/>
    <mergeCell ref="CSX16:CSZ16"/>
    <mergeCell ref="CTA16:CTC16"/>
    <mergeCell ref="CTD16:CTF16"/>
    <mergeCell ref="CTG16:CTI16"/>
    <mergeCell ref="CTJ16:CTL16"/>
    <mergeCell ref="CTM16:CTO16"/>
    <mergeCell ref="CTQ16:CTS16"/>
    <mergeCell ref="CTU16:CTW16"/>
    <mergeCell ref="CTY16:CUA16"/>
    <mergeCell ref="CUC16:CUD16"/>
    <mergeCell ref="CUE16:CUG16"/>
    <mergeCell ref="CUH16:CUK16"/>
    <mergeCell ref="CSK17:CSL17"/>
    <mergeCell ref="CSM17:CSN17"/>
    <mergeCell ref="CSO17:CSQ17"/>
    <mergeCell ref="CSR17:CST17"/>
    <mergeCell ref="CSU17:CSW17"/>
    <mergeCell ref="CSX17:CSZ17"/>
    <mergeCell ref="CTA17:CTC17"/>
    <mergeCell ref="CTD17:CTF17"/>
    <mergeCell ref="CTG17:CTI17"/>
    <mergeCell ref="CTJ17:CTL17"/>
    <mergeCell ref="CTM17:CTO17"/>
    <mergeCell ref="CTQ17:CTS17"/>
    <mergeCell ref="CTU17:CTW17"/>
    <mergeCell ref="CTY17:CUA17"/>
    <mergeCell ref="CUC17:CUD17"/>
    <mergeCell ref="CUE17:CUG17"/>
    <mergeCell ref="CUH17:CUK17"/>
    <mergeCell ref="CSK18:CSL18"/>
    <mergeCell ref="CSM18:CSN18"/>
    <mergeCell ref="CSO18:CSQ18"/>
    <mergeCell ref="CSR18:CST18"/>
    <mergeCell ref="CSU18:CSW18"/>
    <mergeCell ref="CSX18:CSZ18"/>
    <mergeCell ref="CTA18:CTC18"/>
    <mergeCell ref="CTD18:CTF18"/>
    <mergeCell ref="CTG18:CTI18"/>
    <mergeCell ref="CTJ18:CTL18"/>
    <mergeCell ref="CTM18:CTO18"/>
    <mergeCell ref="CTQ18:CTS18"/>
    <mergeCell ref="CTU18:CTW18"/>
    <mergeCell ref="CTY18:CUA18"/>
    <mergeCell ref="CUC18:CUD18"/>
    <mergeCell ref="CUE18:CUG18"/>
    <mergeCell ref="CUH18:CUK18"/>
    <mergeCell ref="CSK19:CSL19"/>
    <mergeCell ref="CSM19:CSN19"/>
    <mergeCell ref="CSO19:CSQ19"/>
    <mergeCell ref="CSR19:CST19"/>
    <mergeCell ref="CSU19:CSW19"/>
    <mergeCell ref="CSX19:CSZ19"/>
    <mergeCell ref="CTA19:CTC19"/>
    <mergeCell ref="CTD19:CTF19"/>
    <mergeCell ref="CTG19:CTI19"/>
    <mergeCell ref="CTJ19:CTL19"/>
    <mergeCell ref="CTM19:CTO19"/>
    <mergeCell ref="CTQ19:CTS19"/>
    <mergeCell ref="CTU19:CTW19"/>
    <mergeCell ref="CTY19:CUA19"/>
    <mergeCell ref="CUC19:CUD19"/>
    <mergeCell ref="CUE19:CUG19"/>
    <mergeCell ref="CUH19:CUK19"/>
    <mergeCell ref="CSK20:CSL20"/>
    <mergeCell ref="CSM20:CSN20"/>
    <mergeCell ref="CSO20:CSQ20"/>
    <mergeCell ref="CSR20:CST20"/>
    <mergeCell ref="CSU20:CSW20"/>
    <mergeCell ref="CSX20:CSZ20"/>
    <mergeCell ref="CTA20:CTC20"/>
    <mergeCell ref="CTD20:CTF20"/>
    <mergeCell ref="CTG20:CTI20"/>
    <mergeCell ref="CTJ20:CTL20"/>
    <mergeCell ref="CTM20:CTO20"/>
    <mergeCell ref="CTQ20:CTS20"/>
    <mergeCell ref="CTU20:CTW20"/>
    <mergeCell ref="CTY20:CUA20"/>
    <mergeCell ref="CUC20:CUD20"/>
    <mergeCell ref="CUE20:CUG20"/>
    <mergeCell ref="CUH20:CUK20"/>
    <mergeCell ref="CSK21:CSL21"/>
    <mergeCell ref="CSM21:CSN21"/>
    <mergeCell ref="CSO21:CSQ21"/>
    <mergeCell ref="CSR21:CST21"/>
    <mergeCell ref="CSU21:CSW21"/>
    <mergeCell ref="CSX21:CSZ21"/>
    <mergeCell ref="CTA21:CTC21"/>
    <mergeCell ref="CTD21:CTF21"/>
    <mergeCell ref="CTG21:CTI21"/>
    <mergeCell ref="CTJ21:CTL21"/>
    <mergeCell ref="CTM21:CTO21"/>
    <mergeCell ref="CTQ21:CTS21"/>
    <mergeCell ref="CTU21:CTW21"/>
    <mergeCell ref="CTY21:CUA21"/>
    <mergeCell ref="CUC21:CUD21"/>
    <mergeCell ref="CUE21:CUG21"/>
    <mergeCell ref="CUH21:CUK21"/>
    <mergeCell ref="CSK22:CSL22"/>
    <mergeCell ref="CSM22:CSN22"/>
    <mergeCell ref="CSO22:CSQ22"/>
    <mergeCell ref="CSR22:CST22"/>
    <mergeCell ref="CSU22:CSW22"/>
    <mergeCell ref="CSX22:CSZ22"/>
    <mergeCell ref="CTA22:CTC22"/>
    <mergeCell ref="CTD22:CTF22"/>
    <mergeCell ref="CTG22:CTI22"/>
    <mergeCell ref="CTJ22:CTL22"/>
    <mergeCell ref="CTM22:CTO22"/>
    <mergeCell ref="CTQ22:CTS22"/>
    <mergeCell ref="CTU22:CTW22"/>
    <mergeCell ref="CTY22:CUA22"/>
    <mergeCell ref="CUC22:CUD22"/>
    <mergeCell ref="CUE22:CUG22"/>
    <mergeCell ref="CUH22:CUK22"/>
    <mergeCell ref="CSK23:CSL23"/>
    <mergeCell ref="CSM23:CSN23"/>
    <mergeCell ref="CSO23:CSQ23"/>
    <mergeCell ref="CSR23:CST23"/>
    <mergeCell ref="CSU23:CSW23"/>
    <mergeCell ref="CSX23:CSZ23"/>
    <mergeCell ref="CTA23:CTC23"/>
    <mergeCell ref="CTD23:CTF23"/>
    <mergeCell ref="CTG23:CTI23"/>
    <mergeCell ref="CTJ23:CTL23"/>
    <mergeCell ref="CTM23:CTO23"/>
    <mergeCell ref="CTQ23:CTS23"/>
    <mergeCell ref="CTU23:CTW23"/>
    <mergeCell ref="CTY23:CUA23"/>
    <mergeCell ref="CUC23:CUD23"/>
    <mergeCell ref="CUE23:CUG23"/>
    <mergeCell ref="CUH23:CUK23"/>
    <mergeCell ref="CSK24:CSL24"/>
    <mergeCell ref="CSM24:CSN24"/>
    <mergeCell ref="CSO24:CSQ24"/>
    <mergeCell ref="CSR24:CST24"/>
    <mergeCell ref="CSU24:CSW24"/>
    <mergeCell ref="CSX24:CSZ24"/>
    <mergeCell ref="CTA24:CTC24"/>
    <mergeCell ref="CTD24:CTF24"/>
    <mergeCell ref="CTG24:CTI24"/>
    <mergeCell ref="CTJ24:CTL24"/>
    <mergeCell ref="CTM24:CTO24"/>
    <mergeCell ref="CTQ24:CTS24"/>
    <mergeCell ref="CTU24:CTW24"/>
    <mergeCell ref="CTY24:CUA24"/>
    <mergeCell ref="CUC24:CUD24"/>
    <mergeCell ref="CUE24:CUG24"/>
    <mergeCell ref="CUH24:CUK24"/>
    <mergeCell ref="CSK25:CSL25"/>
    <mergeCell ref="CSM25:CSN25"/>
    <mergeCell ref="CSO25:CSQ25"/>
    <mergeCell ref="CSR25:CST25"/>
    <mergeCell ref="CSU25:CSW25"/>
    <mergeCell ref="CSX25:CSZ25"/>
    <mergeCell ref="CTA25:CTC25"/>
    <mergeCell ref="CTD25:CTF25"/>
    <mergeCell ref="CTG25:CTI25"/>
    <mergeCell ref="CTJ25:CTL25"/>
    <mergeCell ref="CTM25:CTO25"/>
    <mergeCell ref="CTQ25:CTS25"/>
    <mergeCell ref="CTU25:CTW25"/>
    <mergeCell ref="CTY25:CUA25"/>
    <mergeCell ref="CUC25:CUD25"/>
    <mergeCell ref="CUE25:CUG25"/>
    <mergeCell ref="CUH25:CUK25"/>
    <mergeCell ref="CSK26:CSL26"/>
    <mergeCell ref="CSM26:CSN26"/>
    <mergeCell ref="CSO26:CSQ26"/>
    <mergeCell ref="CSR26:CST26"/>
    <mergeCell ref="CSU26:CSW26"/>
    <mergeCell ref="CSX26:CSZ26"/>
    <mergeCell ref="CTA26:CTC26"/>
    <mergeCell ref="CTD26:CTF26"/>
    <mergeCell ref="CTG26:CTI26"/>
    <mergeCell ref="CTJ26:CTL26"/>
    <mergeCell ref="CTM26:CTO26"/>
    <mergeCell ref="CTQ26:CTS26"/>
    <mergeCell ref="CTU26:CTW26"/>
    <mergeCell ref="CTY26:CUA26"/>
    <mergeCell ref="CUC26:CUD26"/>
    <mergeCell ref="CUE26:CUG26"/>
    <mergeCell ref="CUH26:CUK26"/>
    <mergeCell ref="CSK27:CSL27"/>
    <mergeCell ref="CSM27:CSN27"/>
    <mergeCell ref="CSO27:CSQ27"/>
    <mergeCell ref="CSR27:CST27"/>
    <mergeCell ref="CSU27:CSW27"/>
    <mergeCell ref="CSX27:CSZ27"/>
    <mergeCell ref="CTA27:CTC27"/>
    <mergeCell ref="CTD27:CTF27"/>
    <mergeCell ref="CTG27:CTI27"/>
    <mergeCell ref="CTJ27:CTL27"/>
    <mergeCell ref="CTM27:CTO27"/>
    <mergeCell ref="CTQ27:CTS27"/>
    <mergeCell ref="CTU27:CTW27"/>
    <mergeCell ref="CTY27:CUA27"/>
    <mergeCell ref="CUC27:CUD27"/>
    <mergeCell ref="CUE27:CUG27"/>
    <mergeCell ref="CUH27:CUK27"/>
    <mergeCell ref="CSK28:CSL28"/>
    <mergeCell ref="CSM28:CSN28"/>
    <mergeCell ref="CSO28:CSQ28"/>
    <mergeCell ref="CSR28:CST28"/>
    <mergeCell ref="CSU28:CSW28"/>
    <mergeCell ref="CSX28:CSZ28"/>
    <mergeCell ref="CTA28:CTC28"/>
    <mergeCell ref="CTD28:CTF28"/>
    <mergeCell ref="CTG28:CTI28"/>
    <mergeCell ref="CTJ28:CTL28"/>
    <mergeCell ref="CTM28:CTO28"/>
    <mergeCell ref="CTQ28:CTS28"/>
    <mergeCell ref="CTU28:CTW28"/>
    <mergeCell ref="CTY28:CUA28"/>
    <mergeCell ref="CUC28:CUD28"/>
    <mergeCell ref="CUE28:CUG28"/>
    <mergeCell ref="CUH28:CUK28"/>
    <mergeCell ref="CSK29:CSL29"/>
    <mergeCell ref="CSM29:CSN29"/>
    <mergeCell ref="CSO29:CSQ29"/>
    <mergeCell ref="CSR29:CST29"/>
    <mergeCell ref="CSU29:CSW29"/>
    <mergeCell ref="CSX29:CSZ29"/>
    <mergeCell ref="CTA29:CTC29"/>
    <mergeCell ref="CTD29:CTF29"/>
    <mergeCell ref="CTG29:CTI29"/>
    <mergeCell ref="CTJ29:CTL29"/>
    <mergeCell ref="CTM29:CTO29"/>
    <mergeCell ref="CTQ29:CTS29"/>
    <mergeCell ref="CTU29:CTW29"/>
    <mergeCell ref="CTY29:CUA29"/>
    <mergeCell ref="CUC29:CUD29"/>
    <mergeCell ref="CUE29:CUG29"/>
    <mergeCell ref="CUH29:CUK29"/>
    <mergeCell ref="CSK30:CSL30"/>
    <mergeCell ref="CSM30:CSN30"/>
    <mergeCell ref="CSO30:CSQ30"/>
    <mergeCell ref="CSR30:CST30"/>
    <mergeCell ref="CSU30:CSW30"/>
    <mergeCell ref="CSX30:CSZ30"/>
    <mergeCell ref="CTA30:CTC30"/>
    <mergeCell ref="CTD30:CTF30"/>
    <mergeCell ref="CTG30:CTI30"/>
    <mergeCell ref="CTJ30:CTL30"/>
    <mergeCell ref="CTM30:CTO30"/>
    <mergeCell ref="CTQ30:CTS30"/>
    <mergeCell ref="CTU30:CTW30"/>
    <mergeCell ref="CTY30:CUA30"/>
    <mergeCell ref="CUC30:CUD30"/>
    <mergeCell ref="CUE30:CUG30"/>
    <mergeCell ref="CUH30:CUK30"/>
    <mergeCell ref="CSK31:CSL31"/>
    <mergeCell ref="CSM31:CSN31"/>
    <mergeCell ref="CSO31:CSQ31"/>
    <mergeCell ref="CSR31:CST31"/>
    <mergeCell ref="CSU31:CSW31"/>
    <mergeCell ref="CSX31:CSZ31"/>
    <mergeCell ref="CTA31:CTC31"/>
    <mergeCell ref="CTD31:CTF31"/>
    <mergeCell ref="CTG31:CTI31"/>
    <mergeCell ref="CTJ31:CTL31"/>
    <mergeCell ref="CTM31:CTO31"/>
    <mergeCell ref="CTQ31:CTS31"/>
    <mergeCell ref="CTU31:CTW31"/>
    <mergeCell ref="CTY31:CUA31"/>
    <mergeCell ref="CUC31:CUD31"/>
    <mergeCell ref="CUE31:CUG31"/>
    <mergeCell ref="CUH31:CUK31"/>
    <mergeCell ref="CSK32:CSL32"/>
    <mergeCell ref="CSM32:CSN32"/>
    <mergeCell ref="CSO32:CSQ32"/>
    <mergeCell ref="CSR32:CST32"/>
    <mergeCell ref="CSU32:CSW32"/>
    <mergeCell ref="CSX32:CSZ32"/>
    <mergeCell ref="CTA32:CTC32"/>
    <mergeCell ref="CTD32:CTF32"/>
    <mergeCell ref="CTG32:CTI32"/>
    <mergeCell ref="CTJ32:CTL32"/>
    <mergeCell ref="CTM32:CTO32"/>
    <mergeCell ref="CTQ32:CTS32"/>
    <mergeCell ref="CTU32:CTW32"/>
    <mergeCell ref="CTY32:CUA32"/>
    <mergeCell ref="CUC32:CUD32"/>
    <mergeCell ref="CUE32:CUG32"/>
    <mergeCell ref="CUH32:CUK32"/>
    <mergeCell ref="CSK33:CSL33"/>
    <mergeCell ref="CSM33:CSN33"/>
    <mergeCell ref="CSO33:CSQ33"/>
    <mergeCell ref="CSR33:CST33"/>
    <mergeCell ref="CSU33:CSW33"/>
    <mergeCell ref="CSX33:CSZ33"/>
    <mergeCell ref="CTA33:CTC33"/>
    <mergeCell ref="CTD33:CTF33"/>
    <mergeCell ref="CTG33:CTI33"/>
    <mergeCell ref="CTJ33:CTL33"/>
    <mergeCell ref="CTM33:CTO33"/>
    <mergeCell ref="CTQ33:CTS33"/>
    <mergeCell ref="CTU33:CTW33"/>
    <mergeCell ref="CTY33:CUA33"/>
    <mergeCell ref="CUC33:CUD33"/>
    <mergeCell ref="CUE33:CUG33"/>
    <mergeCell ref="CUH33:CUK33"/>
    <mergeCell ref="CSK34:CSL34"/>
    <mergeCell ref="CSM34:CSN34"/>
    <mergeCell ref="CSO34:CSQ34"/>
    <mergeCell ref="CSR34:CST34"/>
    <mergeCell ref="CSU34:CSW34"/>
    <mergeCell ref="CSX34:CSZ34"/>
    <mergeCell ref="CTA34:CTC34"/>
    <mergeCell ref="CTD34:CTF34"/>
    <mergeCell ref="CTG34:CTI34"/>
    <mergeCell ref="CTJ34:CTL34"/>
    <mergeCell ref="CTM34:CTO34"/>
    <mergeCell ref="CTQ34:CTS34"/>
    <mergeCell ref="CTU34:CTW34"/>
    <mergeCell ref="CTY34:CUA34"/>
    <mergeCell ref="CUC34:CUD34"/>
    <mergeCell ref="CUE34:CUG34"/>
    <mergeCell ref="CUH34:CUK34"/>
    <mergeCell ref="CSK35:CSL35"/>
    <mergeCell ref="CSM35:CSN35"/>
    <mergeCell ref="CSO35:CSQ35"/>
    <mergeCell ref="CSR35:CST35"/>
    <mergeCell ref="CSU35:CSW35"/>
    <mergeCell ref="CSX35:CSZ35"/>
    <mergeCell ref="CTA35:CTC35"/>
    <mergeCell ref="CTD35:CTF35"/>
    <mergeCell ref="CTG35:CTI35"/>
    <mergeCell ref="CTJ35:CTL35"/>
    <mergeCell ref="CTM35:CTO35"/>
    <mergeCell ref="CTQ35:CTS35"/>
    <mergeCell ref="CTU35:CTW35"/>
    <mergeCell ref="CTY35:CUA35"/>
    <mergeCell ref="CUC35:CUD35"/>
    <mergeCell ref="CUE35:CUG35"/>
    <mergeCell ref="CUH35:CUK35"/>
    <mergeCell ref="CSK36:CSL36"/>
    <mergeCell ref="CSM36:CSN36"/>
    <mergeCell ref="CSO36:CSQ36"/>
    <mergeCell ref="CSR36:CST36"/>
    <mergeCell ref="CSU36:CSW36"/>
    <mergeCell ref="CSX36:CSZ36"/>
    <mergeCell ref="CTA36:CTC36"/>
    <mergeCell ref="CTD36:CTF36"/>
    <mergeCell ref="CTG36:CTI36"/>
    <mergeCell ref="CTJ36:CTL36"/>
    <mergeCell ref="CTM36:CTO36"/>
    <mergeCell ref="CTQ36:CTS36"/>
    <mergeCell ref="CTU36:CTW36"/>
    <mergeCell ref="CTY36:CUA36"/>
    <mergeCell ref="CUC36:CUD36"/>
    <mergeCell ref="CUE36:CUG36"/>
    <mergeCell ref="CUH36:CUK36"/>
    <mergeCell ref="CSK37:CSL37"/>
    <mergeCell ref="CSM37:CSN37"/>
    <mergeCell ref="CSO37:CSQ37"/>
    <mergeCell ref="CSR37:CST37"/>
    <mergeCell ref="CSU37:CSW37"/>
    <mergeCell ref="CSX37:CSZ37"/>
    <mergeCell ref="CTA37:CTC37"/>
    <mergeCell ref="CTD37:CTF37"/>
    <mergeCell ref="CTG37:CTI37"/>
    <mergeCell ref="CTJ37:CTL37"/>
    <mergeCell ref="CTM37:CTO37"/>
    <mergeCell ref="CTQ37:CTS37"/>
    <mergeCell ref="CTU37:CTW37"/>
    <mergeCell ref="CTY37:CUA37"/>
    <mergeCell ref="CUC37:CUD37"/>
    <mergeCell ref="CUE37:CUG37"/>
    <mergeCell ref="CUH37:CUK37"/>
    <mergeCell ref="CSK38:CSL38"/>
    <mergeCell ref="CSM38:CSN38"/>
    <mergeCell ref="CSO38:CSQ38"/>
    <mergeCell ref="CSR38:CST38"/>
    <mergeCell ref="CSU38:CSW38"/>
    <mergeCell ref="CSX38:CSZ38"/>
    <mergeCell ref="CTA38:CTC38"/>
    <mergeCell ref="CTD38:CTF38"/>
    <mergeCell ref="CTG38:CTI38"/>
    <mergeCell ref="CTJ38:CTL38"/>
    <mergeCell ref="CTM38:CTO38"/>
    <mergeCell ref="CTQ38:CTS38"/>
    <mergeCell ref="CTU38:CTW38"/>
    <mergeCell ref="CTY38:CUA38"/>
    <mergeCell ref="CUC38:CUD38"/>
    <mergeCell ref="CUE38:CUG38"/>
    <mergeCell ref="CUH38:CUK38"/>
    <mergeCell ref="CSK39:CSL39"/>
    <mergeCell ref="CSM39:CSN39"/>
    <mergeCell ref="CSO39:CSQ39"/>
    <mergeCell ref="CSR39:CST39"/>
    <mergeCell ref="CSU39:CSW39"/>
    <mergeCell ref="CSX39:CSZ39"/>
    <mergeCell ref="CTA39:CTC39"/>
    <mergeCell ref="CTD39:CTF39"/>
    <mergeCell ref="CTG39:CTI39"/>
    <mergeCell ref="CTJ39:CTL39"/>
    <mergeCell ref="CTM39:CTO39"/>
    <mergeCell ref="CTQ39:CTS39"/>
    <mergeCell ref="CTU39:CTW39"/>
    <mergeCell ref="CTY39:CUA39"/>
    <mergeCell ref="CUC39:CUD39"/>
    <mergeCell ref="CUE39:CUG39"/>
    <mergeCell ref="CUH39:CUK39"/>
    <mergeCell ref="CSK40:CSL40"/>
    <mergeCell ref="CSM40:CSN40"/>
    <mergeCell ref="CSO40:CSQ40"/>
    <mergeCell ref="CSR40:CST40"/>
    <mergeCell ref="CSU40:CSW40"/>
    <mergeCell ref="CSX40:CSZ40"/>
    <mergeCell ref="CTA40:CTC40"/>
    <mergeCell ref="CTD40:CTF40"/>
    <mergeCell ref="CTG40:CTI40"/>
    <mergeCell ref="CTJ40:CTL40"/>
    <mergeCell ref="CTM40:CTO40"/>
    <mergeCell ref="CTQ40:CTS40"/>
    <mergeCell ref="CTU40:CTW40"/>
    <mergeCell ref="CTY40:CUA40"/>
    <mergeCell ref="CUC40:CUD40"/>
    <mergeCell ref="CUE40:CUG40"/>
    <mergeCell ref="CUH40:CUK40"/>
    <mergeCell ref="CSK41:CSL41"/>
    <mergeCell ref="CSM41:CSN41"/>
    <mergeCell ref="CSO41:CSQ41"/>
    <mergeCell ref="CSR41:CST41"/>
    <mergeCell ref="CSU41:CSW41"/>
    <mergeCell ref="CSX41:CSZ41"/>
    <mergeCell ref="CTA41:CTC41"/>
    <mergeCell ref="CTD41:CTF41"/>
    <mergeCell ref="CTG41:CTI41"/>
    <mergeCell ref="CTJ41:CTL41"/>
    <mergeCell ref="CTM41:CTO41"/>
    <mergeCell ref="CTQ41:CTS41"/>
    <mergeCell ref="CTU41:CTW41"/>
    <mergeCell ref="CTY41:CUA41"/>
    <mergeCell ref="CUC41:CUD41"/>
    <mergeCell ref="CUE41:CUG41"/>
    <mergeCell ref="CUH41:CUK41"/>
    <mergeCell ref="CSK42:CSL42"/>
    <mergeCell ref="CSM42:CSN42"/>
    <mergeCell ref="CSO42:CSQ42"/>
    <mergeCell ref="CSR42:CST42"/>
    <mergeCell ref="CSU42:CSW42"/>
    <mergeCell ref="CSX42:CSZ42"/>
    <mergeCell ref="CTA42:CTC42"/>
    <mergeCell ref="CTD42:CTF42"/>
    <mergeCell ref="CTG42:CTI42"/>
    <mergeCell ref="CTJ42:CTL42"/>
    <mergeCell ref="CTM42:CTO42"/>
    <mergeCell ref="CTQ42:CTS42"/>
    <mergeCell ref="CTU42:CTW42"/>
    <mergeCell ref="CTY42:CUA42"/>
    <mergeCell ref="CUC42:CUD42"/>
    <mergeCell ref="CUE42:CUG42"/>
    <mergeCell ref="CUH42:CUK42"/>
    <mergeCell ref="CSK43:CSL43"/>
    <mergeCell ref="CSM43:CSN43"/>
    <mergeCell ref="CSO43:CSQ43"/>
    <mergeCell ref="CSR43:CST43"/>
    <mergeCell ref="CSU43:CSW43"/>
    <mergeCell ref="CSX43:CSZ43"/>
    <mergeCell ref="CTA43:CTC43"/>
    <mergeCell ref="CTD43:CTF43"/>
    <mergeCell ref="CTG43:CTI43"/>
    <mergeCell ref="CTJ43:CTL43"/>
    <mergeCell ref="CTM43:CTO43"/>
    <mergeCell ref="CTQ43:CTS43"/>
    <mergeCell ref="CTU43:CTW43"/>
    <mergeCell ref="CTY43:CUA43"/>
    <mergeCell ref="CUC43:CUD43"/>
    <mergeCell ref="CUE43:CUG43"/>
    <mergeCell ref="CUH43:CUK43"/>
    <mergeCell ref="CSK44:CSL44"/>
    <mergeCell ref="CSM44:CSN44"/>
    <mergeCell ref="CSO44:CSQ44"/>
    <mergeCell ref="CSR44:CST44"/>
    <mergeCell ref="CSU44:CSW44"/>
    <mergeCell ref="CSX44:CSZ44"/>
    <mergeCell ref="CTA44:CTC44"/>
    <mergeCell ref="CTD44:CTF44"/>
    <mergeCell ref="CTG44:CTI44"/>
    <mergeCell ref="CTJ44:CTL44"/>
    <mergeCell ref="CTM44:CTO44"/>
    <mergeCell ref="CTQ44:CTS44"/>
    <mergeCell ref="CTU44:CTW44"/>
    <mergeCell ref="CTY44:CUA44"/>
    <mergeCell ref="CUC44:CUD44"/>
    <mergeCell ref="CUE44:CUG44"/>
    <mergeCell ref="CUH44:CUK44"/>
    <mergeCell ref="CSK45:CSL45"/>
    <mergeCell ref="CSM45:CSN45"/>
    <mergeCell ref="CSO45:CSQ45"/>
    <mergeCell ref="CSR45:CST45"/>
    <mergeCell ref="CSU45:CSW45"/>
    <mergeCell ref="CSX45:CSZ45"/>
    <mergeCell ref="CTA45:CTC45"/>
    <mergeCell ref="CTD45:CTF45"/>
    <mergeCell ref="CTG45:CTI45"/>
    <mergeCell ref="CTJ45:CTL45"/>
    <mergeCell ref="CTM45:CTO45"/>
    <mergeCell ref="CTQ45:CTS45"/>
    <mergeCell ref="CTU45:CTW45"/>
    <mergeCell ref="CTY45:CUA45"/>
    <mergeCell ref="CUC45:CUD45"/>
    <mergeCell ref="CUE45:CUG45"/>
    <mergeCell ref="CUH45:CUK45"/>
    <mergeCell ref="CSI46:CSN46"/>
    <mergeCell ref="CSO46:CST46"/>
    <mergeCell ref="CSU46:CSZ46"/>
    <mergeCell ref="CTA46:CTF46"/>
    <mergeCell ref="CTG46:CTL46"/>
    <mergeCell ref="CTM46:CTT46"/>
    <mergeCell ref="CTU46:CUB46"/>
    <mergeCell ref="CUC46:CUD46"/>
    <mergeCell ref="CUE46:CUG46"/>
    <mergeCell ref="CUH46:CUK46"/>
    <mergeCell ref="CSI47:CSN47"/>
    <mergeCell ref="CSO47:CTL47"/>
    <mergeCell ref="CTM47:CTT47"/>
    <mergeCell ref="CTU47:CUB47"/>
    <mergeCell ref="CUC47:CUK47"/>
    <mergeCell ref="CSK50:CUK50"/>
    <mergeCell ref="CVZ3:CWB3"/>
    <mergeCell ref="CWC3:CWN3"/>
    <mergeCell ref="CUM4:CUO5"/>
    <mergeCell ref="CUP4:CVU5"/>
    <mergeCell ref="CVW4:CWB5"/>
    <mergeCell ref="CWC4:CWF5"/>
    <mergeCell ref="CWH4:CWK5"/>
    <mergeCell ref="CWL4:CWM5"/>
    <mergeCell ref="CWN4:CWN5"/>
    <mergeCell ref="CUL7:CWN7"/>
    <mergeCell ref="CUL8:CUL12"/>
    <mergeCell ref="CUM8:CUM12"/>
    <mergeCell ref="CUN8:CUO12"/>
    <mergeCell ref="CUP8:CUQ12"/>
    <mergeCell ref="CUR8:CVC8"/>
    <mergeCell ref="CVD8:CVO8"/>
    <mergeCell ref="CVP8:CWE8"/>
    <mergeCell ref="CWF8:CWJ8"/>
    <mergeCell ref="CWK8:CWN12"/>
    <mergeCell ref="CUR9:CUW9"/>
    <mergeCell ref="CUX9:CVC9"/>
    <mergeCell ref="CVD9:CVI9"/>
    <mergeCell ref="CVJ9:CVO9"/>
    <mergeCell ref="CVP9:CVW9"/>
    <mergeCell ref="CVX9:CWE9"/>
    <mergeCell ref="CWF9:CWJ9"/>
    <mergeCell ref="CUR10:CUT12"/>
    <mergeCell ref="CUU10:CUW12"/>
    <mergeCell ref="CUX10:CUZ12"/>
    <mergeCell ref="CVA10:CVC12"/>
    <mergeCell ref="CVD10:CVF12"/>
    <mergeCell ref="CVG10:CVI12"/>
    <mergeCell ref="CVJ10:CVL12"/>
    <mergeCell ref="CVM10:CVO12"/>
    <mergeCell ref="CVP10:CVR12"/>
    <mergeCell ref="CVS10:CVS13"/>
    <mergeCell ref="CVT10:CVV12"/>
    <mergeCell ref="CVW10:CVW13"/>
    <mergeCell ref="CVX10:CVZ12"/>
    <mergeCell ref="CWA10:CWA13"/>
    <mergeCell ref="CWB10:CWD12"/>
    <mergeCell ref="CWE10:CWE13"/>
    <mergeCell ref="CWF10:CWG12"/>
    <mergeCell ref="CWH10:CWJ12"/>
    <mergeCell ref="CUN13:CUO13"/>
    <mergeCell ref="CUP13:CUQ13"/>
    <mergeCell ref="CVP13:CVR13"/>
    <mergeCell ref="CVT13:CVV13"/>
    <mergeCell ref="CVX13:CVZ13"/>
    <mergeCell ref="CWB13:CWD13"/>
    <mergeCell ref="CWF13:CWG13"/>
    <mergeCell ref="CWH13:CWJ13"/>
    <mergeCell ref="CWK13:CWN13"/>
    <mergeCell ref="CUN15:CUO15"/>
    <mergeCell ref="CUP15:CUQ15"/>
    <mergeCell ref="CUR15:CUT15"/>
    <mergeCell ref="CUU15:CUW15"/>
    <mergeCell ref="CUX15:CUZ15"/>
    <mergeCell ref="CVA15:CVC15"/>
    <mergeCell ref="CVD15:CVF15"/>
    <mergeCell ref="CVG15:CVI15"/>
    <mergeCell ref="CVJ15:CVL15"/>
    <mergeCell ref="CVM15:CVO15"/>
    <mergeCell ref="CVP15:CVR15"/>
    <mergeCell ref="CVT15:CVV15"/>
    <mergeCell ref="CVX15:CVZ15"/>
    <mergeCell ref="CWB15:CWD15"/>
    <mergeCell ref="CWF15:CWG15"/>
    <mergeCell ref="CWH15:CWJ15"/>
    <mergeCell ref="CWK15:CWN15"/>
    <mergeCell ref="CUN16:CUO16"/>
    <mergeCell ref="CUP16:CUQ16"/>
    <mergeCell ref="CUR16:CUT16"/>
    <mergeCell ref="CUU16:CUW16"/>
    <mergeCell ref="CUX16:CUZ16"/>
    <mergeCell ref="CVA16:CVC16"/>
    <mergeCell ref="CVD16:CVF16"/>
    <mergeCell ref="CVG16:CVI16"/>
    <mergeCell ref="CVJ16:CVL16"/>
    <mergeCell ref="CVM16:CVO16"/>
    <mergeCell ref="CVP16:CVR16"/>
    <mergeCell ref="CVT16:CVV16"/>
    <mergeCell ref="CVX16:CVZ16"/>
    <mergeCell ref="CWB16:CWD16"/>
    <mergeCell ref="CWF16:CWG16"/>
    <mergeCell ref="CWH16:CWJ16"/>
    <mergeCell ref="CWK16:CWN16"/>
    <mergeCell ref="CUN17:CUO17"/>
    <mergeCell ref="CUP17:CUQ17"/>
    <mergeCell ref="CUR17:CUT17"/>
    <mergeCell ref="CUU17:CUW17"/>
    <mergeCell ref="CUX17:CUZ17"/>
    <mergeCell ref="CVA17:CVC17"/>
    <mergeCell ref="CVD17:CVF17"/>
    <mergeCell ref="CVG17:CVI17"/>
    <mergeCell ref="CVJ17:CVL17"/>
    <mergeCell ref="CVM17:CVO17"/>
    <mergeCell ref="CVP17:CVR17"/>
    <mergeCell ref="CVT17:CVV17"/>
    <mergeCell ref="CVX17:CVZ17"/>
    <mergeCell ref="CWB17:CWD17"/>
    <mergeCell ref="CWF17:CWG17"/>
    <mergeCell ref="CWH17:CWJ17"/>
    <mergeCell ref="CWK17:CWN17"/>
    <mergeCell ref="CUN18:CUO18"/>
    <mergeCell ref="CUP18:CUQ18"/>
    <mergeCell ref="CUR18:CUT18"/>
    <mergeCell ref="CUU18:CUW18"/>
    <mergeCell ref="CUX18:CUZ18"/>
    <mergeCell ref="CVA18:CVC18"/>
    <mergeCell ref="CVD18:CVF18"/>
    <mergeCell ref="CVG18:CVI18"/>
    <mergeCell ref="CVJ18:CVL18"/>
    <mergeCell ref="CVM18:CVO18"/>
    <mergeCell ref="CVP18:CVR18"/>
    <mergeCell ref="CVT18:CVV18"/>
    <mergeCell ref="CVX18:CVZ18"/>
    <mergeCell ref="CWB18:CWD18"/>
    <mergeCell ref="CWF18:CWG18"/>
    <mergeCell ref="CWH18:CWJ18"/>
    <mergeCell ref="CWK18:CWN18"/>
    <mergeCell ref="CUN19:CUO19"/>
    <mergeCell ref="CUP19:CUQ19"/>
    <mergeCell ref="CUR19:CUT19"/>
    <mergeCell ref="CUU19:CUW19"/>
    <mergeCell ref="CUX19:CUZ19"/>
    <mergeCell ref="CVA19:CVC19"/>
    <mergeCell ref="CVD19:CVF19"/>
    <mergeCell ref="CVG19:CVI19"/>
    <mergeCell ref="CVJ19:CVL19"/>
    <mergeCell ref="CVM19:CVO19"/>
    <mergeCell ref="CVP19:CVR19"/>
    <mergeCell ref="CVT19:CVV19"/>
    <mergeCell ref="CVX19:CVZ19"/>
    <mergeCell ref="CWB19:CWD19"/>
    <mergeCell ref="CWF19:CWG19"/>
    <mergeCell ref="CWH19:CWJ19"/>
    <mergeCell ref="CWK19:CWN19"/>
    <mergeCell ref="CUN20:CUO20"/>
    <mergeCell ref="CUP20:CUQ20"/>
    <mergeCell ref="CUR20:CUT20"/>
    <mergeCell ref="CUU20:CUW20"/>
    <mergeCell ref="CUX20:CUZ20"/>
    <mergeCell ref="CVA20:CVC20"/>
    <mergeCell ref="CVD20:CVF20"/>
    <mergeCell ref="CVG20:CVI20"/>
    <mergeCell ref="CVJ20:CVL20"/>
    <mergeCell ref="CVM20:CVO20"/>
    <mergeCell ref="CVP20:CVR20"/>
    <mergeCell ref="CVT20:CVV20"/>
    <mergeCell ref="CVX20:CVZ20"/>
    <mergeCell ref="CWB20:CWD20"/>
    <mergeCell ref="CWF20:CWG20"/>
    <mergeCell ref="CWH20:CWJ20"/>
    <mergeCell ref="CWK20:CWN20"/>
    <mergeCell ref="CUN21:CUO21"/>
    <mergeCell ref="CUP21:CUQ21"/>
    <mergeCell ref="CUR21:CUT21"/>
    <mergeCell ref="CUU21:CUW21"/>
    <mergeCell ref="CUX21:CUZ21"/>
    <mergeCell ref="CVA21:CVC21"/>
    <mergeCell ref="CVD21:CVF21"/>
    <mergeCell ref="CVG21:CVI21"/>
    <mergeCell ref="CVJ21:CVL21"/>
    <mergeCell ref="CVM21:CVO21"/>
    <mergeCell ref="CVP21:CVR21"/>
    <mergeCell ref="CVT21:CVV21"/>
    <mergeCell ref="CVX21:CVZ21"/>
    <mergeCell ref="CWB21:CWD21"/>
    <mergeCell ref="CWF21:CWG21"/>
    <mergeCell ref="CWH21:CWJ21"/>
    <mergeCell ref="CWK21:CWN21"/>
    <mergeCell ref="CUN22:CUO22"/>
    <mergeCell ref="CUP22:CUQ22"/>
    <mergeCell ref="CUR22:CUT22"/>
    <mergeCell ref="CUU22:CUW22"/>
    <mergeCell ref="CUX22:CUZ22"/>
    <mergeCell ref="CVA22:CVC22"/>
    <mergeCell ref="CVD22:CVF22"/>
    <mergeCell ref="CVG22:CVI22"/>
    <mergeCell ref="CVJ22:CVL22"/>
    <mergeCell ref="CVM22:CVO22"/>
    <mergeCell ref="CVP22:CVR22"/>
    <mergeCell ref="CVT22:CVV22"/>
    <mergeCell ref="CVX22:CVZ22"/>
    <mergeCell ref="CWB22:CWD22"/>
    <mergeCell ref="CWF22:CWG22"/>
    <mergeCell ref="CWH22:CWJ22"/>
    <mergeCell ref="CWK22:CWN22"/>
    <mergeCell ref="CUN23:CUO23"/>
    <mergeCell ref="CUP23:CUQ23"/>
    <mergeCell ref="CUR23:CUT23"/>
    <mergeCell ref="CUU23:CUW23"/>
    <mergeCell ref="CUX23:CUZ23"/>
    <mergeCell ref="CVA23:CVC23"/>
    <mergeCell ref="CVD23:CVF23"/>
    <mergeCell ref="CVG23:CVI23"/>
    <mergeCell ref="CVJ23:CVL23"/>
    <mergeCell ref="CVM23:CVO23"/>
    <mergeCell ref="CVP23:CVR23"/>
    <mergeCell ref="CVT23:CVV23"/>
    <mergeCell ref="CVX23:CVZ23"/>
    <mergeCell ref="CWB23:CWD23"/>
    <mergeCell ref="CWF23:CWG23"/>
    <mergeCell ref="CWH23:CWJ23"/>
    <mergeCell ref="CWK23:CWN23"/>
    <mergeCell ref="CUN24:CUO24"/>
    <mergeCell ref="CUP24:CUQ24"/>
    <mergeCell ref="CUR24:CUT24"/>
    <mergeCell ref="CUU24:CUW24"/>
    <mergeCell ref="CUX24:CUZ24"/>
    <mergeCell ref="CVA24:CVC24"/>
    <mergeCell ref="CVD24:CVF24"/>
    <mergeCell ref="CVG24:CVI24"/>
    <mergeCell ref="CVJ24:CVL24"/>
    <mergeCell ref="CVM24:CVO24"/>
    <mergeCell ref="CVP24:CVR24"/>
    <mergeCell ref="CVT24:CVV24"/>
    <mergeCell ref="CVX24:CVZ24"/>
    <mergeCell ref="CWB24:CWD24"/>
    <mergeCell ref="CWF24:CWG24"/>
    <mergeCell ref="CWH24:CWJ24"/>
    <mergeCell ref="CWK24:CWN24"/>
    <mergeCell ref="CUN25:CUO25"/>
    <mergeCell ref="CUP25:CUQ25"/>
    <mergeCell ref="CUR25:CUT25"/>
    <mergeCell ref="CUU25:CUW25"/>
    <mergeCell ref="CUX25:CUZ25"/>
    <mergeCell ref="CVA25:CVC25"/>
    <mergeCell ref="CVD25:CVF25"/>
    <mergeCell ref="CVG25:CVI25"/>
    <mergeCell ref="CVJ25:CVL25"/>
    <mergeCell ref="CVM25:CVO25"/>
    <mergeCell ref="CVP25:CVR25"/>
    <mergeCell ref="CVT25:CVV25"/>
    <mergeCell ref="CVX25:CVZ25"/>
    <mergeCell ref="CWB25:CWD25"/>
    <mergeCell ref="CWF25:CWG25"/>
    <mergeCell ref="CWH25:CWJ25"/>
    <mergeCell ref="CWK25:CWN25"/>
    <mergeCell ref="CUN26:CUO26"/>
    <mergeCell ref="CUP26:CUQ26"/>
    <mergeCell ref="CUR26:CUT26"/>
    <mergeCell ref="CUU26:CUW26"/>
    <mergeCell ref="CUX26:CUZ26"/>
    <mergeCell ref="CVA26:CVC26"/>
    <mergeCell ref="CVD26:CVF26"/>
    <mergeCell ref="CVG26:CVI26"/>
    <mergeCell ref="CVJ26:CVL26"/>
    <mergeCell ref="CVM26:CVO26"/>
    <mergeCell ref="CVP26:CVR26"/>
    <mergeCell ref="CVT26:CVV26"/>
    <mergeCell ref="CVX26:CVZ26"/>
    <mergeCell ref="CWB26:CWD26"/>
    <mergeCell ref="CWF26:CWG26"/>
    <mergeCell ref="CWH26:CWJ26"/>
    <mergeCell ref="CWK26:CWN26"/>
    <mergeCell ref="CUN27:CUO27"/>
    <mergeCell ref="CUP27:CUQ27"/>
    <mergeCell ref="CUR27:CUT27"/>
    <mergeCell ref="CUU27:CUW27"/>
    <mergeCell ref="CUX27:CUZ27"/>
    <mergeCell ref="CVA27:CVC27"/>
    <mergeCell ref="CVD27:CVF27"/>
    <mergeCell ref="CVG27:CVI27"/>
    <mergeCell ref="CVJ27:CVL27"/>
    <mergeCell ref="CVM27:CVO27"/>
    <mergeCell ref="CVP27:CVR27"/>
    <mergeCell ref="CVT27:CVV27"/>
    <mergeCell ref="CVX27:CVZ27"/>
    <mergeCell ref="CWB27:CWD27"/>
    <mergeCell ref="CWF27:CWG27"/>
    <mergeCell ref="CWH27:CWJ27"/>
    <mergeCell ref="CWK27:CWN27"/>
    <mergeCell ref="CUN28:CUO28"/>
    <mergeCell ref="CUP28:CUQ28"/>
    <mergeCell ref="CUR28:CUT28"/>
    <mergeCell ref="CUU28:CUW28"/>
    <mergeCell ref="CUX28:CUZ28"/>
    <mergeCell ref="CVA28:CVC28"/>
    <mergeCell ref="CVD28:CVF28"/>
    <mergeCell ref="CVG28:CVI28"/>
    <mergeCell ref="CVJ28:CVL28"/>
    <mergeCell ref="CVM28:CVO28"/>
    <mergeCell ref="CVP28:CVR28"/>
    <mergeCell ref="CVT28:CVV28"/>
    <mergeCell ref="CVX28:CVZ28"/>
    <mergeCell ref="CWB28:CWD28"/>
    <mergeCell ref="CWF28:CWG28"/>
    <mergeCell ref="CWH28:CWJ28"/>
    <mergeCell ref="CWK28:CWN28"/>
    <mergeCell ref="CUN29:CUO29"/>
    <mergeCell ref="CUP29:CUQ29"/>
    <mergeCell ref="CUR29:CUT29"/>
    <mergeCell ref="CUU29:CUW29"/>
    <mergeCell ref="CUX29:CUZ29"/>
    <mergeCell ref="CVA29:CVC29"/>
    <mergeCell ref="CVD29:CVF29"/>
    <mergeCell ref="CVG29:CVI29"/>
    <mergeCell ref="CVJ29:CVL29"/>
    <mergeCell ref="CVM29:CVO29"/>
    <mergeCell ref="CVP29:CVR29"/>
    <mergeCell ref="CVT29:CVV29"/>
    <mergeCell ref="CVX29:CVZ29"/>
    <mergeCell ref="CWB29:CWD29"/>
    <mergeCell ref="CWF29:CWG29"/>
    <mergeCell ref="CWH29:CWJ29"/>
    <mergeCell ref="CWK29:CWN29"/>
    <mergeCell ref="CUN30:CUO30"/>
    <mergeCell ref="CUP30:CUQ30"/>
    <mergeCell ref="CUR30:CUT30"/>
    <mergeCell ref="CUU30:CUW30"/>
    <mergeCell ref="CUX30:CUZ30"/>
    <mergeCell ref="CVA30:CVC30"/>
    <mergeCell ref="CVD30:CVF30"/>
    <mergeCell ref="CVG30:CVI30"/>
    <mergeCell ref="CVJ30:CVL30"/>
    <mergeCell ref="CVM30:CVO30"/>
    <mergeCell ref="CVP30:CVR30"/>
    <mergeCell ref="CVT30:CVV30"/>
    <mergeCell ref="CVX30:CVZ30"/>
    <mergeCell ref="CWB30:CWD30"/>
    <mergeCell ref="CWF30:CWG30"/>
    <mergeCell ref="CWH30:CWJ30"/>
    <mergeCell ref="CWK30:CWN30"/>
    <mergeCell ref="CUN31:CUO31"/>
    <mergeCell ref="CUP31:CUQ31"/>
    <mergeCell ref="CUR31:CUT31"/>
    <mergeCell ref="CUU31:CUW31"/>
    <mergeCell ref="CUX31:CUZ31"/>
    <mergeCell ref="CVA31:CVC31"/>
    <mergeCell ref="CVD31:CVF31"/>
    <mergeCell ref="CVG31:CVI31"/>
    <mergeCell ref="CVJ31:CVL31"/>
    <mergeCell ref="CVM31:CVO31"/>
    <mergeCell ref="CVP31:CVR31"/>
    <mergeCell ref="CVT31:CVV31"/>
    <mergeCell ref="CVX31:CVZ31"/>
    <mergeCell ref="CWB31:CWD31"/>
    <mergeCell ref="CWF31:CWG31"/>
    <mergeCell ref="CWH31:CWJ31"/>
    <mergeCell ref="CWK31:CWN31"/>
    <mergeCell ref="CUN32:CUO32"/>
    <mergeCell ref="CUP32:CUQ32"/>
    <mergeCell ref="CUR32:CUT32"/>
    <mergeCell ref="CUU32:CUW32"/>
    <mergeCell ref="CUX32:CUZ32"/>
    <mergeCell ref="CVA32:CVC32"/>
    <mergeCell ref="CVD32:CVF32"/>
    <mergeCell ref="CVG32:CVI32"/>
    <mergeCell ref="CVJ32:CVL32"/>
    <mergeCell ref="CVM32:CVO32"/>
    <mergeCell ref="CVP32:CVR32"/>
    <mergeCell ref="CVT32:CVV32"/>
    <mergeCell ref="CVX32:CVZ32"/>
    <mergeCell ref="CWB32:CWD32"/>
    <mergeCell ref="CWF32:CWG32"/>
    <mergeCell ref="CWH32:CWJ32"/>
    <mergeCell ref="CWK32:CWN32"/>
    <mergeCell ref="CUN33:CUO33"/>
    <mergeCell ref="CUP33:CUQ33"/>
    <mergeCell ref="CUR33:CUT33"/>
    <mergeCell ref="CUU33:CUW33"/>
    <mergeCell ref="CUX33:CUZ33"/>
    <mergeCell ref="CVA33:CVC33"/>
    <mergeCell ref="CVD33:CVF33"/>
    <mergeCell ref="CVG33:CVI33"/>
    <mergeCell ref="CVJ33:CVL33"/>
    <mergeCell ref="CVM33:CVO33"/>
    <mergeCell ref="CVP33:CVR33"/>
    <mergeCell ref="CVT33:CVV33"/>
    <mergeCell ref="CVX33:CVZ33"/>
    <mergeCell ref="CWB33:CWD33"/>
    <mergeCell ref="CWF33:CWG33"/>
    <mergeCell ref="CWH33:CWJ33"/>
    <mergeCell ref="CWK33:CWN33"/>
    <mergeCell ref="CUN34:CUO34"/>
    <mergeCell ref="CUP34:CUQ34"/>
    <mergeCell ref="CUR34:CUT34"/>
    <mergeCell ref="CUU34:CUW34"/>
    <mergeCell ref="CUX34:CUZ34"/>
    <mergeCell ref="CVA34:CVC34"/>
    <mergeCell ref="CVD34:CVF34"/>
    <mergeCell ref="CVG34:CVI34"/>
    <mergeCell ref="CVJ34:CVL34"/>
    <mergeCell ref="CVM34:CVO34"/>
    <mergeCell ref="CVP34:CVR34"/>
    <mergeCell ref="CVT34:CVV34"/>
    <mergeCell ref="CVX34:CVZ34"/>
    <mergeCell ref="CWB34:CWD34"/>
    <mergeCell ref="CWF34:CWG34"/>
    <mergeCell ref="CWH34:CWJ34"/>
    <mergeCell ref="CWK34:CWN34"/>
    <mergeCell ref="CUN35:CUO35"/>
    <mergeCell ref="CUP35:CUQ35"/>
    <mergeCell ref="CUR35:CUT35"/>
    <mergeCell ref="CUU35:CUW35"/>
    <mergeCell ref="CUX35:CUZ35"/>
    <mergeCell ref="CVA35:CVC35"/>
    <mergeCell ref="CVD35:CVF35"/>
    <mergeCell ref="CVG35:CVI35"/>
    <mergeCell ref="CVJ35:CVL35"/>
    <mergeCell ref="CVM35:CVO35"/>
    <mergeCell ref="CVP35:CVR35"/>
    <mergeCell ref="CVT35:CVV35"/>
    <mergeCell ref="CVX35:CVZ35"/>
    <mergeCell ref="CWB35:CWD35"/>
    <mergeCell ref="CWF35:CWG35"/>
    <mergeCell ref="CWH35:CWJ35"/>
    <mergeCell ref="CWK35:CWN35"/>
    <mergeCell ref="CUN36:CUO36"/>
    <mergeCell ref="CUP36:CUQ36"/>
    <mergeCell ref="CUR36:CUT36"/>
    <mergeCell ref="CUU36:CUW36"/>
    <mergeCell ref="CUX36:CUZ36"/>
    <mergeCell ref="CVA36:CVC36"/>
    <mergeCell ref="CVD36:CVF36"/>
    <mergeCell ref="CVG36:CVI36"/>
    <mergeCell ref="CVJ36:CVL36"/>
    <mergeCell ref="CVM36:CVO36"/>
    <mergeCell ref="CVP36:CVR36"/>
    <mergeCell ref="CVT36:CVV36"/>
    <mergeCell ref="CVX36:CVZ36"/>
    <mergeCell ref="CWB36:CWD36"/>
    <mergeCell ref="CWF36:CWG36"/>
    <mergeCell ref="CWH36:CWJ36"/>
    <mergeCell ref="CWK36:CWN36"/>
    <mergeCell ref="CUN37:CUO37"/>
    <mergeCell ref="CUP37:CUQ37"/>
    <mergeCell ref="CUR37:CUT37"/>
    <mergeCell ref="CUU37:CUW37"/>
    <mergeCell ref="CUX37:CUZ37"/>
    <mergeCell ref="CVA37:CVC37"/>
    <mergeCell ref="CVD37:CVF37"/>
    <mergeCell ref="CVG37:CVI37"/>
    <mergeCell ref="CVJ37:CVL37"/>
    <mergeCell ref="CVM37:CVO37"/>
    <mergeCell ref="CVP37:CVR37"/>
    <mergeCell ref="CVT37:CVV37"/>
    <mergeCell ref="CVX37:CVZ37"/>
    <mergeCell ref="CWB37:CWD37"/>
    <mergeCell ref="CWF37:CWG37"/>
    <mergeCell ref="CWH37:CWJ37"/>
    <mergeCell ref="CWK37:CWN37"/>
    <mergeCell ref="CUN38:CUO38"/>
    <mergeCell ref="CUP38:CUQ38"/>
    <mergeCell ref="CUR38:CUT38"/>
    <mergeCell ref="CUU38:CUW38"/>
    <mergeCell ref="CUX38:CUZ38"/>
    <mergeCell ref="CVA38:CVC38"/>
    <mergeCell ref="CVD38:CVF38"/>
    <mergeCell ref="CVG38:CVI38"/>
    <mergeCell ref="CVJ38:CVL38"/>
    <mergeCell ref="CVM38:CVO38"/>
    <mergeCell ref="CVP38:CVR38"/>
    <mergeCell ref="CVT38:CVV38"/>
    <mergeCell ref="CVX38:CVZ38"/>
    <mergeCell ref="CWB38:CWD38"/>
    <mergeCell ref="CWF38:CWG38"/>
    <mergeCell ref="CWH38:CWJ38"/>
    <mergeCell ref="CWK38:CWN38"/>
    <mergeCell ref="CUN39:CUO39"/>
    <mergeCell ref="CUP39:CUQ39"/>
    <mergeCell ref="CUR39:CUT39"/>
    <mergeCell ref="CUU39:CUW39"/>
    <mergeCell ref="CUX39:CUZ39"/>
    <mergeCell ref="CVA39:CVC39"/>
    <mergeCell ref="CVD39:CVF39"/>
    <mergeCell ref="CVG39:CVI39"/>
    <mergeCell ref="CVJ39:CVL39"/>
    <mergeCell ref="CVM39:CVO39"/>
    <mergeCell ref="CVP39:CVR39"/>
    <mergeCell ref="CVT39:CVV39"/>
    <mergeCell ref="CVX39:CVZ39"/>
    <mergeCell ref="CWB39:CWD39"/>
    <mergeCell ref="CWF39:CWG39"/>
    <mergeCell ref="CWH39:CWJ39"/>
    <mergeCell ref="CWK39:CWN39"/>
    <mergeCell ref="CUN40:CUO40"/>
    <mergeCell ref="CUP40:CUQ40"/>
    <mergeCell ref="CUR40:CUT40"/>
    <mergeCell ref="CUU40:CUW40"/>
    <mergeCell ref="CUX40:CUZ40"/>
    <mergeCell ref="CVA40:CVC40"/>
    <mergeCell ref="CVD40:CVF40"/>
    <mergeCell ref="CVG40:CVI40"/>
    <mergeCell ref="CVJ40:CVL40"/>
    <mergeCell ref="CVM40:CVO40"/>
    <mergeCell ref="CVP40:CVR40"/>
    <mergeCell ref="CVT40:CVV40"/>
    <mergeCell ref="CVX40:CVZ40"/>
    <mergeCell ref="CWB40:CWD40"/>
    <mergeCell ref="CWF40:CWG40"/>
    <mergeCell ref="CWH40:CWJ40"/>
    <mergeCell ref="CWK40:CWN40"/>
    <mergeCell ref="CUN41:CUO41"/>
    <mergeCell ref="CUP41:CUQ41"/>
    <mergeCell ref="CUR41:CUT41"/>
    <mergeCell ref="CUU41:CUW41"/>
    <mergeCell ref="CUX41:CUZ41"/>
    <mergeCell ref="CVA41:CVC41"/>
    <mergeCell ref="CVD41:CVF41"/>
    <mergeCell ref="CVG41:CVI41"/>
    <mergeCell ref="CVJ41:CVL41"/>
    <mergeCell ref="CVM41:CVO41"/>
    <mergeCell ref="CVP41:CVR41"/>
    <mergeCell ref="CVT41:CVV41"/>
    <mergeCell ref="CVX41:CVZ41"/>
    <mergeCell ref="CWB41:CWD41"/>
    <mergeCell ref="CWF41:CWG41"/>
    <mergeCell ref="CWH41:CWJ41"/>
    <mergeCell ref="CWK41:CWN41"/>
    <mergeCell ref="CUN42:CUO42"/>
    <mergeCell ref="CUP42:CUQ42"/>
    <mergeCell ref="CUR42:CUT42"/>
    <mergeCell ref="CUU42:CUW42"/>
    <mergeCell ref="CUX42:CUZ42"/>
    <mergeCell ref="CVA42:CVC42"/>
    <mergeCell ref="CVD42:CVF42"/>
    <mergeCell ref="CVG42:CVI42"/>
    <mergeCell ref="CVJ42:CVL42"/>
    <mergeCell ref="CVM42:CVO42"/>
    <mergeCell ref="CVP42:CVR42"/>
    <mergeCell ref="CVT42:CVV42"/>
    <mergeCell ref="CVX42:CVZ42"/>
    <mergeCell ref="CWB42:CWD42"/>
    <mergeCell ref="CWF42:CWG42"/>
    <mergeCell ref="CWH42:CWJ42"/>
    <mergeCell ref="CWK42:CWN42"/>
    <mergeCell ref="CUN43:CUO43"/>
    <mergeCell ref="CUP43:CUQ43"/>
    <mergeCell ref="CUR43:CUT43"/>
    <mergeCell ref="CUU43:CUW43"/>
    <mergeCell ref="CUX43:CUZ43"/>
    <mergeCell ref="CVA43:CVC43"/>
    <mergeCell ref="CVD43:CVF43"/>
    <mergeCell ref="CVG43:CVI43"/>
    <mergeCell ref="CVJ43:CVL43"/>
    <mergeCell ref="CVM43:CVO43"/>
    <mergeCell ref="CVP43:CVR43"/>
    <mergeCell ref="CVT43:CVV43"/>
    <mergeCell ref="CVX43:CVZ43"/>
    <mergeCell ref="CWB43:CWD43"/>
    <mergeCell ref="CWF43:CWG43"/>
    <mergeCell ref="CWH43:CWJ43"/>
    <mergeCell ref="CWK43:CWN43"/>
    <mergeCell ref="CUN44:CUO44"/>
    <mergeCell ref="CUP44:CUQ44"/>
    <mergeCell ref="CUR44:CUT44"/>
    <mergeCell ref="CUU44:CUW44"/>
    <mergeCell ref="CUX44:CUZ44"/>
    <mergeCell ref="CVA44:CVC44"/>
    <mergeCell ref="CVD44:CVF44"/>
    <mergeCell ref="CVG44:CVI44"/>
    <mergeCell ref="CVJ44:CVL44"/>
    <mergeCell ref="CVM44:CVO44"/>
    <mergeCell ref="CVP44:CVR44"/>
    <mergeCell ref="CVT44:CVV44"/>
    <mergeCell ref="CVX44:CVZ44"/>
    <mergeCell ref="CWB44:CWD44"/>
    <mergeCell ref="CWF44:CWG44"/>
    <mergeCell ref="CWH44:CWJ44"/>
    <mergeCell ref="CWK44:CWN44"/>
    <mergeCell ref="CUN45:CUO45"/>
    <mergeCell ref="CUP45:CUQ45"/>
    <mergeCell ref="CUR45:CUT45"/>
    <mergeCell ref="CUU45:CUW45"/>
    <mergeCell ref="CUX45:CUZ45"/>
    <mergeCell ref="CVA45:CVC45"/>
    <mergeCell ref="CVD45:CVF45"/>
    <mergeCell ref="CVG45:CVI45"/>
    <mergeCell ref="CVJ45:CVL45"/>
    <mergeCell ref="CVM45:CVO45"/>
    <mergeCell ref="CVP45:CVR45"/>
    <mergeCell ref="CVT45:CVV45"/>
    <mergeCell ref="CVX45:CVZ45"/>
    <mergeCell ref="CWB45:CWD45"/>
    <mergeCell ref="CWF45:CWG45"/>
    <mergeCell ref="CWH45:CWJ45"/>
    <mergeCell ref="CWK45:CWN45"/>
    <mergeCell ref="CUL46:CUQ46"/>
    <mergeCell ref="CUR46:CUW46"/>
    <mergeCell ref="CUX46:CVC46"/>
    <mergeCell ref="CVD46:CVI46"/>
    <mergeCell ref="CVJ46:CVO46"/>
    <mergeCell ref="CVP46:CVW46"/>
    <mergeCell ref="CVX46:CWE46"/>
    <mergeCell ref="CWF46:CWG46"/>
    <mergeCell ref="CWH46:CWJ46"/>
    <mergeCell ref="CWK46:CWN46"/>
    <mergeCell ref="CUL47:CUQ47"/>
    <mergeCell ref="CUR47:CVO47"/>
    <mergeCell ref="CVP47:CVW47"/>
    <mergeCell ref="CVX47:CWE47"/>
    <mergeCell ref="CWF47:CWN47"/>
    <mergeCell ref="CUN50:CWN50"/>
    <mergeCell ref="CYC3:CYE3"/>
    <mergeCell ref="CYF3:CYQ3"/>
    <mergeCell ref="CWP4:CWR5"/>
    <mergeCell ref="CWS4:CXX5"/>
    <mergeCell ref="CXZ4:CYE5"/>
    <mergeCell ref="CYF4:CYI5"/>
    <mergeCell ref="CYK4:CYN5"/>
    <mergeCell ref="CYO4:CYP5"/>
    <mergeCell ref="CYQ4:CYQ5"/>
    <mergeCell ref="CWO7:CYQ7"/>
    <mergeCell ref="CWO8:CWO12"/>
    <mergeCell ref="CWP8:CWP12"/>
    <mergeCell ref="CWQ8:CWR12"/>
    <mergeCell ref="CWS8:CWT12"/>
    <mergeCell ref="CWU8:CXF8"/>
    <mergeCell ref="CXG8:CXR8"/>
    <mergeCell ref="CXS8:CYH8"/>
    <mergeCell ref="CYI8:CYM8"/>
    <mergeCell ref="CYN8:CYQ12"/>
    <mergeCell ref="CWU9:CWZ9"/>
    <mergeCell ref="CXA9:CXF9"/>
    <mergeCell ref="CXG9:CXL9"/>
    <mergeCell ref="CXM9:CXR9"/>
    <mergeCell ref="CXS9:CXZ9"/>
    <mergeCell ref="CYA9:CYH9"/>
    <mergeCell ref="CYI9:CYM9"/>
    <mergeCell ref="CWU10:CWW12"/>
    <mergeCell ref="CWX10:CWZ12"/>
    <mergeCell ref="CXA10:CXC12"/>
    <mergeCell ref="CXD10:CXF12"/>
    <mergeCell ref="CXG10:CXI12"/>
    <mergeCell ref="CXJ10:CXL12"/>
    <mergeCell ref="CXM10:CXO12"/>
    <mergeCell ref="CXP10:CXR12"/>
    <mergeCell ref="CXS10:CXU12"/>
    <mergeCell ref="CXV10:CXV13"/>
    <mergeCell ref="CXW10:CXY12"/>
    <mergeCell ref="CXZ10:CXZ13"/>
    <mergeCell ref="CYA10:CYC12"/>
    <mergeCell ref="CYD10:CYD13"/>
    <mergeCell ref="CYE10:CYG12"/>
    <mergeCell ref="CYH10:CYH13"/>
    <mergeCell ref="CYI10:CYJ12"/>
    <mergeCell ref="CYK10:CYM12"/>
    <mergeCell ref="CWQ13:CWR13"/>
    <mergeCell ref="CWS13:CWT13"/>
    <mergeCell ref="CXS13:CXU13"/>
    <mergeCell ref="CXW13:CXY13"/>
    <mergeCell ref="CYA13:CYC13"/>
    <mergeCell ref="CYE13:CYG13"/>
    <mergeCell ref="CYI13:CYJ13"/>
    <mergeCell ref="CYK13:CYM13"/>
    <mergeCell ref="CYN13:CYQ13"/>
    <mergeCell ref="CWQ15:CWR15"/>
    <mergeCell ref="CWS15:CWT15"/>
    <mergeCell ref="CWU15:CWW15"/>
    <mergeCell ref="CWX15:CWZ15"/>
    <mergeCell ref="CXA15:CXC15"/>
    <mergeCell ref="CXD15:CXF15"/>
    <mergeCell ref="CXG15:CXI15"/>
    <mergeCell ref="CXJ15:CXL15"/>
    <mergeCell ref="CXM15:CXO15"/>
    <mergeCell ref="CXP15:CXR15"/>
    <mergeCell ref="CXS15:CXU15"/>
    <mergeCell ref="CXW15:CXY15"/>
    <mergeCell ref="CYA15:CYC15"/>
    <mergeCell ref="CYE15:CYG15"/>
    <mergeCell ref="CYI15:CYJ15"/>
    <mergeCell ref="CYK15:CYM15"/>
    <mergeCell ref="CYN15:CYQ15"/>
    <mergeCell ref="CWQ16:CWR16"/>
    <mergeCell ref="CWS16:CWT16"/>
    <mergeCell ref="CWU16:CWW16"/>
    <mergeCell ref="CWX16:CWZ16"/>
    <mergeCell ref="CXA16:CXC16"/>
    <mergeCell ref="CXD16:CXF16"/>
    <mergeCell ref="CXG16:CXI16"/>
    <mergeCell ref="CXJ16:CXL16"/>
    <mergeCell ref="CXM16:CXO16"/>
    <mergeCell ref="CXP16:CXR16"/>
    <mergeCell ref="CXS16:CXU16"/>
    <mergeCell ref="CXW16:CXY16"/>
    <mergeCell ref="CYA16:CYC16"/>
    <mergeCell ref="CYE16:CYG16"/>
    <mergeCell ref="CYI16:CYJ16"/>
    <mergeCell ref="CYK16:CYM16"/>
    <mergeCell ref="CYN16:CYQ16"/>
    <mergeCell ref="CWQ17:CWR17"/>
    <mergeCell ref="CWS17:CWT17"/>
    <mergeCell ref="CWU17:CWW17"/>
    <mergeCell ref="CWX17:CWZ17"/>
    <mergeCell ref="CXA17:CXC17"/>
    <mergeCell ref="CXD17:CXF17"/>
    <mergeCell ref="CXG17:CXI17"/>
    <mergeCell ref="CXJ17:CXL17"/>
    <mergeCell ref="CXM17:CXO17"/>
    <mergeCell ref="CXP17:CXR17"/>
    <mergeCell ref="CXS17:CXU17"/>
    <mergeCell ref="CXW17:CXY17"/>
    <mergeCell ref="CYA17:CYC17"/>
    <mergeCell ref="CYE17:CYG17"/>
    <mergeCell ref="CYI17:CYJ17"/>
    <mergeCell ref="CYK17:CYM17"/>
    <mergeCell ref="CYN17:CYQ17"/>
    <mergeCell ref="CWQ18:CWR18"/>
    <mergeCell ref="CWS18:CWT18"/>
    <mergeCell ref="CWU18:CWW18"/>
    <mergeCell ref="CWX18:CWZ18"/>
    <mergeCell ref="CXA18:CXC18"/>
    <mergeCell ref="CXD18:CXF18"/>
    <mergeCell ref="CXG18:CXI18"/>
    <mergeCell ref="CXJ18:CXL18"/>
    <mergeCell ref="CXM18:CXO18"/>
    <mergeCell ref="CXP18:CXR18"/>
    <mergeCell ref="CXS18:CXU18"/>
    <mergeCell ref="CXW18:CXY18"/>
    <mergeCell ref="CYA18:CYC18"/>
    <mergeCell ref="CYE18:CYG18"/>
    <mergeCell ref="CYI18:CYJ18"/>
    <mergeCell ref="CYK18:CYM18"/>
    <mergeCell ref="CYN18:CYQ18"/>
    <mergeCell ref="CWQ19:CWR19"/>
    <mergeCell ref="CWS19:CWT19"/>
    <mergeCell ref="CWU19:CWW19"/>
    <mergeCell ref="CWX19:CWZ19"/>
    <mergeCell ref="CXA19:CXC19"/>
    <mergeCell ref="CXD19:CXF19"/>
    <mergeCell ref="CXG19:CXI19"/>
    <mergeCell ref="CXJ19:CXL19"/>
    <mergeCell ref="CXM19:CXO19"/>
    <mergeCell ref="CXP19:CXR19"/>
    <mergeCell ref="CXS19:CXU19"/>
    <mergeCell ref="CXW19:CXY19"/>
    <mergeCell ref="CYA19:CYC19"/>
    <mergeCell ref="CYE19:CYG19"/>
    <mergeCell ref="CYI19:CYJ19"/>
    <mergeCell ref="CYK19:CYM19"/>
    <mergeCell ref="CYN19:CYQ19"/>
    <mergeCell ref="CWQ20:CWR20"/>
    <mergeCell ref="CWS20:CWT20"/>
    <mergeCell ref="CWU20:CWW20"/>
    <mergeCell ref="CWX20:CWZ20"/>
    <mergeCell ref="CXA20:CXC20"/>
    <mergeCell ref="CXD20:CXF20"/>
    <mergeCell ref="CXG20:CXI20"/>
    <mergeCell ref="CXJ20:CXL20"/>
    <mergeCell ref="CXM20:CXO20"/>
    <mergeCell ref="CXP20:CXR20"/>
    <mergeCell ref="CXS20:CXU20"/>
    <mergeCell ref="CXW20:CXY20"/>
    <mergeCell ref="CYA20:CYC20"/>
    <mergeCell ref="CYE20:CYG20"/>
    <mergeCell ref="CYI20:CYJ20"/>
    <mergeCell ref="CYK20:CYM20"/>
    <mergeCell ref="CYN20:CYQ20"/>
    <mergeCell ref="CWQ21:CWR21"/>
    <mergeCell ref="CWS21:CWT21"/>
    <mergeCell ref="CWU21:CWW21"/>
    <mergeCell ref="CWX21:CWZ21"/>
    <mergeCell ref="CXA21:CXC21"/>
    <mergeCell ref="CXD21:CXF21"/>
    <mergeCell ref="CXG21:CXI21"/>
    <mergeCell ref="CXJ21:CXL21"/>
    <mergeCell ref="CXM21:CXO21"/>
    <mergeCell ref="CXP21:CXR21"/>
    <mergeCell ref="CXS21:CXU21"/>
    <mergeCell ref="CXW21:CXY21"/>
    <mergeCell ref="CYA21:CYC21"/>
    <mergeCell ref="CYE21:CYG21"/>
    <mergeCell ref="CYI21:CYJ21"/>
    <mergeCell ref="CYK21:CYM21"/>
    <mergeCell ref="CYN21:CYQ21"/>
    <mergeCell ref="CWQ22:CWR22"/>
    <mergeCell ref="CWS22:CWT22"/>
    <mergeCell ref="CWU22:CWW22"/>
    <mergeCell ref="CWX22:CWZ22"/>
    <mergeCell ref="CXA22:CXC22"/>
    <mergeCell ref="CXD22:CXF22"/>
    <mergeCell ref="CXG22:CXI22"/>
    <mergeCell ref="CXJ22:CXL22"/>
    <mergeCell ref="CXM22:CXO22"/>
    <mergeCell ref="CXP22:CXR22"/>
    <mergeCell ref="CXS22:CXU22"/>
    <mergeCell ref="CXW22:CXY22"/>
    <mergeCell ref="CYA22:CYC22"/>
    <mergeCell ref="CYE22:CYG22"/>
    <mergeCell ref="CYI22:CYJ22"/>
    <mergeCell ref="CYK22:CYM22"/>
    <mergeCell ref="CYN22:CYQ22"/>
    <mergeCell ref="CWQ23:CWR23"/>
    <mergeCell ref="CWS23:CWT23"/>
    <mergeCell ref="CWU23:CWW23"/>
    <mergeCell ref="CWX23:CWZ23"/>
    <mergeCell ref="CXA23:CXC23"/>
    <mergeCell ref="CXD23:CXF23"/>
    <mergeCell ref="CXG23:CXI23"/>
    <mergeCell ref="CXJ23:CXL23"/>
    <mergeCell ref="CXM23:CXO23"/>
    <mergeCell ref="CXP23:CXR23"/>
    <mergeCell ref="CXS23:CXU23"/>
    <mergeCell ref="CXW23:CXY23"/>
    <mergeCell ref="CYA23:CYC23"/>
    <mergeCell ref="CYE23:CYG23"/>
    <mergeCell ref="CYI23:CYJ23"/>
    <mergeCell ref="CYK23:CYM23"/>
    <mergeCell ref="CYN23:CYQ23"/>
    <mergeCell ref="CWQ24:CWR24"/>
    <mergeCell ref="CWS24:CWT24"/>
    <mergeCell ref="CWU24:CWW24"/>
    <mergeCell ref="CWX24:CWZ24"/>
    <mergeCell ref="CXA24:CXC24"/>
    <mergeCell ref="CXD24:CXF24"/>
    <mergeCell ref="CXG24:CXI24"/>
    <mergeCell ref="CXJ24:CXL24"/>
    <mergeCell ref="CXM24:CXO24"/>
    <mergeCell ref="CXP24:CXR24"/>
    <mergeCell ref="CXS24:CXU24"/>
    <mergeCell ref="CXW24:CXY24"/>
    <mergeCell ref="CYA24:CYC24"/>
    <mergeCell ref="CYE24:CYG24"/>
    <mergeCell ref="CYI24:CYJ24"/>
    <mergeCell ref="CYK24:CYM24"/>
    <mergeCell ref="CYN24:CYQ24"/>
    <mergeCell ref="CWQ25:CWR25"/>
    <mergeCell ref="CWS25:CWT25"/>
    <mergeCell ref="CWU25:CWW25"/>
    <mergeCell ref="CWX25:CWZ25"/>
    <mergeCell ref="CXA25:CXC25"/>
    <mergeCell ref="CXD25:CXF25"/>
    <mergeCell ref="CXG25:CXI25"/>
    <mergeCell ref="CXJ25:CXL25"/>
    <mergeCell ref="CXM25:CXO25"/>
    <mergeCell ref="CXP25:CXR25"/>
    <mergeCell ref="CXS25:CXU25"/>
    <mergeCell ref="CXW25:CXY25"/>
    <mergeCell ref="CYA25:CYC25"/>
    <mergeCell ref="CYE25:CYG25"/>
    <mergeCell ref="CYI25:CYJ25"/>
    <mergeCell ref="CYK25:CYM25"/>
    <mergeCell ref="CYN25:CYQ25"/>
    <mergeCell ref="CWQ26:CWR26"/>
    <mergeCell ref="CWS26:CWT26"/>
    <mergeCell ref="CWU26:CWW26"/>
    <mergeCell ref="CWX26:CWZ26"/>
    <mergeCell ref="CXA26:CXC26"/>
    <mergeCell ref="CXD26:CXF26"/>
    <mergeCell ref="CXG26:CXI26"/>
    <mergeCell ref="CXJ26:CXL26"/>
    <mergeCell ref="CXM26:CXO26"/>
    <mergeCell ref="CXP26:CXR26"/>
    <mergeCell ref="CXS26:CXU26"/>
    <mergeCell ref="CXW26:CXY26"/>
    <mergeCell ref="CYA26:CYC26"/>
    <mergeCell ref="CYE26:CYG26"/>
    <mergeCell ref="CYI26:CYJ26"/>
    <mergeCell ref="CYK26:CYM26"/>
    <mergeCell ref="CYN26:CYQ26"/>
    <mergeCell ref="CWQ27:CWR27"/>
    <mergeCell ref="CWS27:CWT27"/>
    <mergeCell ref="CWU27:CWW27"/>
    <mergeCell ref="CWX27:CWZ27"/>
    <mergeCell ref="CXA27:CXC27"/>
    <mergeCell ref="CXD27:CXF27"/>
    <mergeCell ref="CXG27:CXI27"/>
    <mergeCell ref="CXJ27:CXL27"/>
    <mergeCell ref="CXM27:CXO27"/>
    <mergeCell ref="CXP27:CXR27"/>
    <mergeCell ref="CXS27:CXU27"/>
    <mergeCell ref="CXW27:CXY27"/>
    <mergeCell ref="CYA27:CYC27"/>
    <mergeCell ref="CYE27:CYG27"/>
    <mergeCell ref="CYI27:CYJ27"/>
    <mergeCell ref="CYK27:CYM27"/>
    <mergeCell ref="CYN27:CYQ27"/>
    <mergeCell ref="CWQ28:CWR28"/>
    <mergeCell ref="CWS28:CWT28"/>
    <mergeCell ref="CWU28:CWW28"/>
    <mergeCell ref="CWX28:CWZ28"/>
    <mergeCell ref="CXA28:CXC28"/>
    <mergeCell ref="CXD28:CXF28"/>
    <mergeCell ref="CXG28:CXI28"/>
    <mergeCell ref="CXJ28:CXL28"/>
    <mergeCell ref="CXM28:CXO28"/>
    <mergeCell ref="CXP28:CXR28"/>
    <mergeCell ref="CXS28:CXU28"/>
    <mergeCell ref="CXW28:CXY28"/>
    <mergeCell ref="CYA28:CYC28"/>
    <mergeCell ref="CYE28:CYG28"/>
    <mergeCell ref="CYI28:CYJ28"/>
    <mergeCell ref="CYK28:CYM28"/>
    <mergeCell ref="CYN28:CYQ28"/>
    <mergeCell ref="CWQ29:CWR29"/>
    <mergeCell ref="CWS29:CWT29"/>
    <mergeCell ref="CWU29:CWW29"/>
    <mergeCell ref="CWX29:CWZ29"/>
    <mergeCell ref="CXA29:CXC29"/>
    <mergeCell ref="CXD29:CXF29"/>
    <mergeCell ref="CXG29:CXI29"/>
    <mergeCell ref="CXJ29:CXL29"/>
    <mergeCell ref="CXM29:CXO29"/>
    <mergeCell ref="CXP29:CXR29"/>
    <mergeCell ref="CXS29:CXU29"/>
    <mergeCell ref="CXW29:CXY29"/>
    <mergeCell ref="CYA29:CYC29"/>
    <mergeCell ref="CYE29:CYG29"/>
    <mergeCell ref="CYI29:CYJ29"/>
    <mergeCell ref="CYK29:CYM29"/>
    <mergeCell ref="CYN29:CYQ29"/>
    <mergeCell ref="CWQ30:CWR30"/>
    <mergeCell ref="CWS30:CWT30"/>
    <mergeCell ref="CWU30:CWW30"/>
    <mergeCell ref="CWX30:CWZ30"/>
    <mergeCell ref="CXA30:CXC30"/>
    <mergeCell ref="CXD30:CXF30"/>
    <mergeCell ref="CXG30:CXI30"/>
    <mergeCell ref="CXJ30:CXL30"/>
    <mergeCell ref="CXM30:CXO30"/>
    <mergeCell ref="CXP30:CXR30"/>
    <mergeCell ref="CXS30:CXU30"/>
    <mergeCell ref="CXW30:CXY30"/>
    <mergeCell ref="CYA30:CYC30"/>
    <mergeCell ref="CYE30:CYG30"/>
    <mergeCell ref="CYI30:CYJ30"/>
    <mergeCell ref="CYK30:CYM30"/>
    <mergeCell ref="CYN30:CYQ30"/>
    <mergeCell ref="CWQ31:CWR31"/>
    <mergeCell ref="CWS31:CWT31"/>
    <mergeCell ref="CWU31:CWW31"/>
    <mergeCell ref="CWX31:CWZ31"/>
    <mergeCell ref="CXA31:CXC31"/>
    <mergeCell ref="CXD31:CXF31"/>
    <mergeCell ref="CXG31:CXI31"/>
    <mergeCell ref="CXJ31:CXL31"/>
    <mergeCell ref="CXM31:CXO31"/>
    <mergeCell ref="CXP31:CXR31"/>
    <mergeCell ref="CXS31:CXU31"/>
    <mergeCell ref="CXW31:CXY31"/>
    <mergeCell ref="CYA31:CYC31"/>
    <mergeCell ref="CYE31:CYG31"/>
    <mergeCell ref="CYI31:CYJ31"/>
    <mergeCell ref="CYK31:CYM31"/>
    <mergeCell ref="CYN31:CYQ31"/>
    <mergeCell ref="CWQ32:CWR32"/>
    <mergeCell ref="CWS32:CWT32"/>
    <mergeCell ref="CWU32:CWW32"/>
    <mergeCell ref="CWX32:CWZ32"/>
    <mergeCell ref="CXA32:CXC32"/>
    <mergeCell ref="CXD32:CXF32"/>
    <mergeCell ref="CXG32:CXI32"/>
    <mergeCell ref="CXJ32:CXL32"/>
    <mergeCell ref="CXM32:CXO32"/>
    <mergeCell ref="CXP32:CXR32"/>
    <mergeCell ref="CXS32:CXU32"/>
    <mergeCell ref="CXW32:CXY32"/>
    <mergeCell ref="CYA32:CYC32"/>
    <mergeCell ref="CYE32:CYG32"/>
    <mergeCell ref="CYI32:CYJ32"/>
    <mergeCell ref="CYK32:CYM32"/>
    <mergeCell ref="CYN32:CYQ32"/>
    <mergeCell ref="CWQ33:CWR33"/>
    <mergeCell ref="CWS33:CWT33"/>
    <mergeCell ref="CWU33:CWW33"/>
    <mergeCell ref="CWX33:CWZ33"/>
    <mergeCell ref="CXA33:CXC33"/>
    <mergeCell ref="CXD33:CXF33"/>
    <mergeCell ref="CXG33:CXI33"/>
    <mergeCell ref="CXJ33:CXL33"/>
    <mergeCell ref="CXM33:CXO33"/>
    <mergeCell ref="CXP33:CXR33"/>
    <mergeCell ref="CXS33:CXU33"/>
    <mergeCell ref="CXW33:CXY33"/>
    <mergeCell ref="CYA33:CYC33"/>
    <mergeCell ref="CYE33:CYG33"/>
    <mergeCell ref="CYI33:CYJ33"/>
    <mergeCell ref="CYK33:CYM33"/>
    <mergeCell ref="CYN33:CYQ33"/>
    <mergeCell ref="CWQ34:CWR34"/>
    <mergeCell ref="CWS34:CWT34"/>
    <mergeCell ref="CWU34:CWW34"/>
    <mergeCell ref="CWX34:CWZ34"/>
    <mergeCell ref="CXA34:CXC34"/>
    <mergeCell ref="CXD34:CXF34"/>
    <mergeCell ref="CXG34:CXI34"/>
    <mergeCell ref="CXJ34:CXL34"/>
    <mergeCell ref="CXM34:CXO34"/>
    <mergeCell ref="CXP34:CXR34"/>
    <mergeCell ref="CXS34:CXU34"/>
    <mergeCell ref="CXW34:CXY34"/>
    <mergeCell ref="CYA34:CYC34"/>
    <mergeCell ref="CYE34:CYG34"/>
    <mergeCell ref="CYI34:CYJ34"/>
    <mergeCell ref="CYK34:CYM34"/>
    <mergeCell ref="CYN34:CYQ34"/>
    <mergeCell ref="CWQ35:CWR35"/>
    <mergeCell ref="CWS35:CWT35"/>
    <mergeCell ref="CWU35:CWW35"/>
    <mergeCell ref="CWX35:CWZ35"/>
    <mergeCell ref="CXA35:CXC35"/>
    <mergeCell ref="CXD35:CXF35"/>
    <mergeCell ref="CXG35:CXI35"/>
    <mergeCell ref="CXJ35:CXL35"/>
    <mergeCell ref="CXM35:CXO35"/>
    <mergeCell ref="CXP35:CXR35"/>
    <mergeCell ref="CXS35:CXU35"/>
    <mergeCell ref="CXW35:CXY35"/>
    <mergeCell ref="CYA35:CYC35"/>
    <mergeCell ref="CYE35:CYG35"/>
    <mergeCell ref="CYI35:CYJ35"/>
    <mergeCell ref="CYK35:CYM35"/>
    <mergeCell ref="CYN35:CYQ35"/>
    <mergeCell ref="CWQ36:CWR36"/>
    <mergeCell ref="CWS36:CWT36"/>
    <mergeCell ref="CWU36:CWW36"/>
    <mergeCell ref="CWX36:CWZ36"/>
    <mergeCell ref="CXA36:CXC36"/>
    <mergeCell ref="CXD36:CXF36"/>
    <mergeCell ref="CXG36:CXI36"/>
    <mergeCell ref="CXJ36:CXL36"/>
    <mergeCell ref="CXM36:CXO36"/>
    <mergeCell ref="CXP36:CXR36"/>
    <mergeCell ref="CXS36:CXU36"/>
    <mergeCell ref="CXW36:CXY36"/>
    <mergeCell ref="CYA36:CYC36"/>
    <mergeCell ref="CYE36:CYG36"/>
    <mergeCell ref="CYI36:CYJ36"/>
    <mergeCell ref="CYK36:CYM36"/>
    <mergeCell ref="CYN36:CYQ36"/>
    <mergeCell ref="CWQ37:CWR37"/>
    <mergeCell ref="CWS37:CWT37"/>
    <mergeCell ref="CWU37:CWW37"/>
    <mergeCell ref="CWX37:CWZ37"/>
    <mergeCell ref="CXA37:CXC37"/>
    <mergeCell ref="CXD37:CXF37"/>
    <mergeCell ref="CXG37:CXI37"/>
    <mergeCell ref="CXJ37:CXL37"/>
    <mergeCell ref="CXM37:CXO37"/>
    <mergeCell ref="CXP37:CXR37"/>
    <mergeCell ref="CXS37:CXU37"/>
    <mergeCell ref="CXW37:CXY37"/>
    <mergeCell ref="CYA37:CYC37"/>
    <mergeCell ref="CYE37:CYG37"/>
    <mergeCell ref="CYI37:CYJ37"/>
    <mergeCell ref="CYK37:CYM37"/>
    <mergeCell ref="CYN37:CYQ37"/>
    <mergeCell ref="CWQ38:CWR38"/>
    <mergeCell ref="CWS38:CWT38"/>
    <mergeCell ref="CWU38:CWW38"/>
    <mergeCell ref="CWX38:CWZ38"/>
    <mergeCell ref="CXA38:CXC38"/>
    <mergeCell ref="CXD38:CXF38"/>
    <mergeCell ref="CXG38:CXI38"/>
    <mergeCell ref="CXJ38:CXL38"/>
    <mergeCell ref="CXM38:CXO38"/>
    <mergeCell ref="CXP38:CXR38"/>
    <mergeCell ref="CXS38:CXU38"/>
    <mergeCell ref="CXW38:CXY38"/>
    <mergeCell ref="CYA38:CYC38"/>
    <mergeCell ref="CYE38:CYG38"/>
    <mergeCell ref="CYI38:CYJ38"/>
    <mergeCell ref="CYK38:CYM38"/>
    <mergeCell ref="CYN38:CYQ38"/>
    <mergeCell ref="CWQ39:CWR39"/>
    <mergeCell ref="CWS39:CWT39"/>
    <mergeCell ref="CWU39:CWW39"/>
    <mergeCell ref="CWX39:CWZ39"/>
    <mergeCell ref="CXA39:CXC39"/>
    <mergeCell ref="CXD39:CXF39"/>
    <mergeCell ref="CXG39:CXI39"/>
    <mergeCell ref="CXJ39:CXL39"/>
    <mergeCell ref="CXM39:CXO39"/>
    <mergeCell ref="CXP39:CXR39"/>
    <mergeCell ref="CXS39:CXU39"/>
    <mergeCell ref="CXW39:CXY39"/>
    <mergeCell ref="CYA39:CYC39"/>
    <mergeCell ref="CYE39:CYG39"/>
    <mergeCell ref="CYI39:CYJ39"/>
    <mergeCell ref="CYK39:CYM39"/>
    <mergeCell ref="CYN39:CYQ39"/>
    <mergeCell ref="CWQ40:CWR40"/>
    <mergeCell ref="CWS40:CWT40"/>
    <mergeCell ref="CWU40:CWW40"/>
    <mergeCell ref="CWX40:CWZ40"/>
    <mergeCell ref="CXA40:CXC40"/>
    <mergeCell ref="CXD40:CXF40"/>
    <mergeCell ref="CXG40:CXI40"/>
    <mergeCell ref="CXJ40:CXL40"/>
    <mergeCell ref="CXM40:CXO40"/>
    <mergeCell ref="CXP40:CXR40"/>
    <mergeCell ref="CXS40:CXU40"/>
    <mergeCell ref="CXW40:CXY40"/>
    <mergeCell ref="CYA40:CYC40"/>
    <mergeCell ref="CYE40:CYG40"/>
    <mergeCell ref="CYI40:CYJ40"/>
    <mergeCell ref="CYK40:CYM40"/>
    <mergeCell ref="CYN40:CYQ40"/>
    <mergeCell ref="CWQ41:CWR41"/>
    <mergeCell ref="CWS41:CWT41"/>
    <mergeCell ref="CWU41:CWW41"/>
    <mergeCell ref="CWX41:CWZ41"/>
    <mergeCell ref="CXA41:CXC41"/>
    <mergeCell ref="CXD41:CXF41"/>
    <mergeCell ref="CXG41:CXI41"/>
    <mergeCell ref="CXJ41:CXL41"/>
    <mergeCell ref="CXM41:CXO41"/>
    <mergeCell ref="CXP41:CXR41"/>
    <mergeCell ref="CXS41:CXU41"/>
    <mergeCell ref="CXW41:CXY41"/>
    <mergeCell ref="CYA41:CYC41"/>
    <mergeCell ref="CYE41:CYG41"/>
    <mergeCell ref="CYI41:CYJ41"/>
    <mergeCell ref="CYK41:CYM41"/>
    <mergeCell ref="CYN41:CYQ41"/>
    <mergeCell ref="CWQ42:CWR42"/>
    <mergeCell ref="CWS42:CWT42"/>
    <mergeCell ref="CWU42:CWW42"/>
    <mergeCell ref="CWX42:CWZ42"/>
    <mergeCell ref="CXA42:CXC42"/>
    <mergeCell ref="CXD42:CXF42"/>
    <mergeCell ref="CXG42:CXI42"/>
    <mergeCell ref="CXJ42:CXL42"/>
    <mergeCell ref="CXM42:CXO42"/>
    <mergeCell ref="CXP42:CXR42"/>
    <mergeCell ref="CXS42:CXU42"/>
    <mergeCell ref="CXW42:CXY42"/>
    <mergeCell ref="CYA42:CYC42"/>
    <mergeCell ref="CYE42:CYG42"/>
    <mergeCell ref="CYI42:CYJ42"/>
    <mergeCell ref="CYK42:CYM42"/>
    <mergeCell ref="CYN42:CYQ42"/>
    <mergeCell ref="CWQ43:CWR43"/>
    <mergeCell ref="CWS43:CWT43"/>
    <mergeCell ref="CWU43:CWW43"/>
    <mergeCell ref="CWX43:CWZ43"/>
    <mergeCell ref="CXA43:CXC43"/>
    <mergeCell ref="CXD43:CXF43"/>
    <mergeCell ref="CXG43:CXI43"/>
    <mergeCell ref="CXJ43:CXL43"/>
    <mergeCell ref="CXM43:CXO43"/>
    <mergeCell ref="CXP43:CXR43"/>
    <mergeCell ref="CXS43:CXU43"/>
    <mergeCell ref="CXW43:CXY43"/>
    <mergeCell ref="CYA43:CYC43"/>
    <mergeCell ref="CYE43:CYG43"/>
    <mergeCell ref="CYI43:CYJ43"/>
    <mergeCell ref="CYK43:CYM43"/>
    <mergeCell ref="CYN43:CYQ43"/>
    <mergeCell ref="CWQ44:CWR44"/>
    <mergeCell ref="CWS44:CWT44"/>
    <mergeCell ref="CWU44:CWW44"/>
    <mergeCell ref="CWX44:CWZ44"/>
    <mergeCell ref="CXA44:CXC44"/>
    <mergeCell ref="CXD44:CXF44"/>
    <mergeCell ref="CXG44:CXI44"/>
    <mergeCell ref="CXJ44:CXL44"/>
    <mergeCell ref="CXM44:CXO44"/>
    <mergeCell ref="CXP44:CXR44"/>
    <mergeCell ref="CXS44:CXU44"/>
    <mergeCell ref="CXW44:CXY44"/>
    <mergeCell ref="CYA44:CYC44"/>
    <mergeCell ref="CYE44:CYG44"/>
    <mergeCell ref="CYI44:CYJ44"/>
    <mergeCell ref="CYK44:CYM44"/>
    <mergeCell ref="CYN44:CYQ44"/>
    <mergeCell ref="CWQ45:CWR45"/>
    <mergeCell ref="CWS45:CWT45"/>
    <mergeCell ref="CWU45:CWW45"/>
    <mergeCell ref="CWX45:CWZ45"/>
    <mergeCell ref="CXA45:CXC45"/>
    <mergeCell ref="CXD45:CXF45"/>
    <mergeCell ref="CXG45:CXI45"/>
    <mergeCell ref="CXJ45:CXL45"/>
    <mergeCell ref="CXM45:CXO45"/>
    <mergeCell ref="CXP45:CXR45"/>
    <mergeCell ref="CXS45:CXU45"/>
    <mergeCell ref="CXW45:CXY45"/>
    <mergeCell ref="CYA45:CYC45"/>
    <mergeCell ref="CYE45:CYG45"/>
    <mergeCell ref="CYI45:CYJ45"/>
    <mergeCell ref="CYK45:CYM45"/>
    <mergeCell ref="CYN45:CYQ45"/>
    <mergeCell ref="CWO46:CWT46"/>
    <mergeCell ref="CWU46:CWZ46"/>
    <mergeCell ref="CXA46:CXF46"/>
    <mergeCell ref="CXG46:CXL46"/>
    <mergeCell ref="CXM46:CXR46"/>
    <mergeCell ref="CXS46:CXZ46"/>
    <mergeCell ref="CYA46:CYH46"/>
    <mergeCell ref="CYI46:CYJ46"/>
    <mergeCell ref="CYK46:CYM46"/>
    <mergeCell ref="CYN46:CYQ46"/>
    <mergeCell ref="CWO47:CWT47"/>
    <mergeCell ref="CWU47:CXR47"/>
    <mergeCell ref="CXS47:CXZ47"/>
    <mergeCell ref="CYA47:CYH47"/>
    <mergeCell ref="CYI47:CYQ47"/>
    <mergeCell ref="CWQ50:CYQ50"/>
    <mergeCell ref="DAF3:DAH3"/>
    <mergeCell ref="DAI3:DAT3"/>
    <mergeCell ref="CYS4:CYU5"/>
    <mergeCell ref="CYV4:DAA5"/>
    <mergeCell ref="DAC4:DAH5"/>
    <mergeCell ref="DAI4:DAL5"/>
    <mergeCell ref="DAN4:DAQ5"/>
    <mergeCell ref="DAR4:DAS5"/>
    <mergeCell ref="DAT4:DAT5"/>
    <mergeCell ref="CYR7:DAT7"/>
    <mergeCell ref="CYR8:CYR12"/>
    <mergeCell ref="CYS8:CYS12"/>
    <mergeCell ref="CYT8:CYU12"/>
    <mergeCell ref="CYV8:CYW12"/>
    <mergeCell ref="CYX8:CZI8"/>
    <mergeCell ref="CZJ8:CZU8"/>
    <mergeCell ref="CZV8:DAK8"/>
    <mergeCell ref="DAL8:DAP8"/>
    <mergeCell ref="DAQ8:DAT12"/>
    <mergeCell ref="CYX9:CZC9"/>
    <mergeCell ref="CZD9:CZI9"/>
    <mergeCell ref="CZJ9:CZO9"/>
    <mergeCell ref="CZP9:CZU9"/>
    <mergeCell ref="CZV9:DAC9"/>
    <mergeCell ref="DAD9:DAK9"/>
    <mergeCell ref="DAL9:DAP9"/>
    <mergeCell ref="CYX10:CYZ12"/>
    <mergeCell ref="CZA10:CZC12"/>
    <mergeCell ref="CZD10:CZF12"/>
    <mergeCell ref="CZG10:CZI12"/>
    <mergeCell ref="CZJ10:CZL12"/>
    <mergeCell ref="CZM10:CZO12"/>
    <mergeCell ref="CZP10:CZR12"/>
    <mergeCell ref="CZS10:CZU12"/>
    <mergeCell ref="CZV10:CZX12"/>
    <mergeCell ref="CZY10:CZY13"/>
    <mergeCell ref="CZZ10:DAB12"/>
    <mergeCell ref="DAC10:DAC13"/>
    <mergeCell ref="DAD10:DAF12"/>
    <mergeCell ref="DAG10:DAG13"/>
    <mergeCell ref="DAH10:DAJ12"/>
    <mergeCell ref="DAK10:DAK13"/>
    <mergeCell ref="DAL10:DAM12"/>
    <mergeCell ref="DAN10:DAP12"/>
    <mergeCell ref="CYT13:CYU13"/>
    <mergeCell ref="CYV13:CYW13"/>
    <mergeCell ref="CZV13:CZX13"/>
    <mergeCell ref="CZZ13:DAB13"/>
    <mergeCell ref="DAD13:DAF13"/>
    <mergeCell ref="DAH13:DAJ13"/>
    <mergeCell ref="DAL13:DAM13"/>
    <mergeCell ref="DAN13:DAP13"/>
    <mergeCell ref="DAQ13:DAT13"/>
    <mergeCell ref="CYT15:CYU15"/>
    <mergeCell ref="CYV15:CYW15"/>
    <mergeCell ref="CYX15:CYZ15"/>
    <mergeCell ref="CZA15:CZC15"/>
    <mergeCell ref="CZD15:CZF15"/>
    <mergeCell ref="CZG15:CZI15"/>
    <mergeCell ref="CZJ15:CZL15"/>
    <mergeCell ref="CZM15:CZO15"/>
    <mergeCell ref="CZP15:CZR15"/>
    <mergeCell ref="CZS15:CZU15"/>
    <mergeCell ref="CZV15:CZX15"/>
    <mergeCell ref="CZZ15:DAB15"/>
    <mergeCell ref="DAD15:DAF15"/>
    <mergeCell ref="DAH15:DAJ15"/>
    <mergeCell ref="DAL15:DAM15"/>
    <mergeCell ref="DAN15:DAP15"/>
    <mergeCell ref="DAQ15:DAT15"/>
    <mergeCell ref="CYT16:CYU16"/>
    <mergeCell ref="CYV16:CYW16"/>
    <mergeCell ref="CYX16:CYZ16"/>
    <mergeCell ref="CZA16:CZC16"/>
    <mergeCell ref="CZD16:CZF16"/>
    <mergeCell ref="CZG16:CZI16"/>
    <mergeCell ref="CZJ16:CZL16"/>
    <mergeCell ref="CZM16:CZO16"/>
    <mergeCell ref="CZP16:CZR16"/>
    <mergeCell ref="CZS16:CZU16"/>
    <mergeCell ref="CZV16:CZX16"/>
    <mergeCell ref="CZZ16:DAB16"/>
    <mergeCell ref="DAD16:DAF16"/>
    <mergeCell ref="DAH16:DAJ16"/>
    <mergeCell ref="DAL16:DAM16"/>
    <mergeCell ref="DAN16:DAP16"/>
    <mergeCell ref="DAQ16:DAT16"/>
    <mergeCell ref="CYT17:CYU17"/>
    <mergeCell ref="CYV17:CYW17"/>
    <mergeCell ref="CYX17:CYZ17"/>
    <mergeCell ref="CZA17:CZC17"/>
    <mergeCell ref="CZD17:CZF17"/>
    <mergeCell ref="CZG17:CZI17"/>
    <mergeCell ref="CZJ17:CZL17"/>
    <mergeCell ref="CZM17:CZO17"/>
    <mergeCell ref="CZP17:CZR17"/>
    <mergeCell ref="CZS17:CZU17"/>
    <mergeCell ref="CZV17:CZX17"/>
    <mergeCell ref="CZZ17:DAB17"/>
    <mergeCell ref="DAD17:DAF17"/>
    <mergeCell ref="DAH17:DAJ17"/>
    <mergeCell ref="DAL17:DAM17"/>
    <mergeCell ref="DAN17:DAP17"/>
    <mergeCell ref="DAQ17:DAT17"/>
    <mergeCell ref="CYT18:CYU18"/>
    <mergeCell ref="CYV18:CYW18"/>
    <mergeCell ref="CYX18:CYZ18"/>
    <mergeCell ref="CZA18:CZC18"/>
    <mergeCell ref="CZD18:CZF18"/>
    <mergeCell ref="CZG18:CZI18"/>
    <mergeCell ref="CZJ18:CZL18"/>
    <mergeCell ref="CZM18:CZO18"/>
    <mergeCell ref="CZP18:CZR18"/>
    <mergeCell ref="CZS18:CZU18"/>
    <mergeCell ref="CZV18:CZX18"/>
    <mergeCell ref="CZZ18:DAB18"/>
    <mergeCell ref="DAD18:DAF18"/>
    <mergeCell ref="DAH18:DAJ18"/>
    <mergeCell ref="DAL18:DAM18"/>
    <mergeCell ref="DAN18:DAP18"/>
    <mergeCell ref="DAQ18:DAT18"/>
    <mergeCell ref="CYT19:CYU19"/>
    <mergeCell ref="CYV19:CYW19"/>
    <mergeCell ref="CYX19:CYZ19"/>
    <mergeCell ref="CZA19:CZC19"/>
    <mergeCell ref="CZD19:CZF19"/>
    <mergeCell ref="CZG19:CZI19"/>
    <mergeCell ref="CZJ19:CZL19"/>
    <mergeCell ref="CZM19:CZO19"/>
    <mergeCell ref="CZP19:CZR19"/>
    <mergeCell ref="CZS19:CZU19"/>
    <mergeCell ref="CZV19:CZX19"/>
    <mergeCell ref="CZZ19:DAB19"/>
    <mergeCell ref="DAD19:DAF19"/>
    <mergeCell ref="DAH19:DAJ19"/>
    <mergeCell ref="DAL19:DAM19"/>
    <mergeCell ref="DAN19:DAP19"/>
    <mergeCell ref="DAQ19:DAT19"/>
    <mergeCell ref="CYT20:CYU20"/>
    <mergeCell ref="CYV20:CYW20"/>
    <mergeCell ref="CYX20:CYZ20"/>
    <mergeCell ref="CZA20:CZC20"/>
    <mergeCell ref="CZD20:CZF20"/>
    <mergeCell ref="CZG20:CZI20"/>
    <mergeCell ref="CZJ20:CZL20"/>
    <mergeCell ref="CZM20:CZO20"/>
    <mergeCell ref="CZP20:CZR20"/>
    <mergeCell ref="CZS20:CZU20"/>
    <mergeCell ref="CZV20:CZX20"/>
    <mergeCell ref="CZZ20:DAB20"/>
    <mergeCell ref="DAD20:DAF20"/>
    <mergeCell ref="DAH20:DAJ20"/>
    <mergeCell ref="DAL20:DAM20"/>
    <mergeCell ref="DAN20:DAP20"/>
    <mergeCell ref="DAQ20:DAT20"/>
    <mergeCell ref="CYT21:CYU21"/>
    <mergeCell ref="CYV21:CYW21"/>
    <mergeCell ref="CYX21:CYZ21"/>
    <mergeCell ref="CZA21:CZC21"/>
    <mergeCell ref="CZD21:CZF21"/>
    <mergeCell ref="CZG21:CZI21"/>
    <mergeCell ref="CZJ21:CZL21"/>
    <mergeCell ref="CZM21:CZO21"/>
    <mergeCell ref="CZP21:CZR21"/>
    <mergeCell ref="CZS21:CZU21"/>
    <mergeCell ref="CZV21:CZX21"/>
    <mergeCell ref="CZZ21:DAB21"/>
    <mergeCell ref="DAD21:DAF21"/>
    <mergeCell ref="DAH21:DAJ21"/>
    <mergeCell ref="DAL21:DAM21"/>
    <mergeCell ref="DAN21:DAP21"/>
    <mergeCell ref="DAQ21:DAT21"/>
    <mergeCell ref="CYT22:CYU22"/>
    <mergeCell ref="CYV22:CYW22"/>
    <mergeCell ref="CYX22:CYZ22"/>
    <mergeCell ref="CZA22:CZC22"/>
    <mergeCell ref="CZD22:CZF22"/>
    <mergeCell ref="CZG22:CZI22"/>
    <mergeCell ref="CZJ22:CZL22"/>
    <mergeCell ref="CZM22:CZO22"/>
    <mergeCell ref="CZP22:CZR22"/>
    <mergeCell ref="CZS22:CZU22"/>
    <mergeCell ref="CZV22:CZX22"/>
    <mergeCell ref="CZZ22:DAB22"/>
    <mergeCell ref="DAD22:DAF22"/>
    <mergeCell ref="DAH22:DAJ22"/>
    <mergeCell ref="DAL22:DAM22"/>
    <mergeCell ref="DAN22:DAP22"/>
    <mergeCell ref="DAQ22:DAT22"/>
    <mergeCell ref="CYT23:CYU23"/>
    <mergeCell ref="CYV23:CYW23"/>
    <mergeCell ref="CYX23:CYZ23"/>
    <mergeCell ref="CZA23:CZC23"/>
    <mergeCell ref="CZD23:CZF23"/>
    <mergeCell ref="CZG23:CZI23"/>
    <mergeCell ref="CZJ23:CZL23"/>
    <mergeCell ref="CZM23:CZO23"/>
    <mergeCell ref="CZP23:CZR23"/>
    <mergeCell ref="CZS23:CZU23"/>
    <mergeCell ref="CZV23:CZX23"/>
    <mergeCell ref="CZZ23:DAB23"/>
    <mergeCell ref="DAD23:DAF23"/>
    <mergeCell ref="DAH23:DAJ23"/>
    <mergeCell ref="DAL23:DAM23"/>
    <mergeCell ref="DAN23:DAP23"/>
    <mergeCell ref="DAQ23:DAT23"/>
    <mergeCell ref="CYT24:CYU24"/>
    <mergeCell ref="CYV24:CYW24"/>
    <mergeCell ref="CYX24:CYZ24"/>
    <mergeCell ref="CZA24:CZC24"/>
    <mergeCell ref="CZD24:CZF24"/>
    <mergeCell ref="CZG24:CZI24"/>
    <mergeCell ref="CZJ24:CZL24"/>
    <mergeCell ref="CZM24:CZO24"/>
    <mergeCell ref="CZP24:CZR24"/>
    <mergeCell ref="CZS24:CZU24"/>
    <mergeCell ref="CZV24:CZX24"/>
    <mergeCell ref="CZZ24:DAB24"/>
    <mergeCell ref="DAD24:DAF24"/>
    <mergeCell ref="DAH24:DAJ24"/>
    <mergeCell ref="DAL24:DAM24"/>
    <mergeCell ref="DAN24:DAP24"/>
    <mergeCell ref="DAQ24:DAT24"/>
    <mergeCell ref="CYT25:CYU25"/>
    <mergeCell ref="CYV25:CYW25"/>
    <mergeCell ref="CYX25:CYZ25"/>
    <mergeCell ref="CZA25:CZC25"/>
    <mergeCell ref="CZD25:CZF25"/>
    <mergeCell ref="CZG25:CZI25"/>
    <mergeCell ref="CZJ25:CZL25"/>
    <mergeCell ref="CZM25:CZO25"/>
    <mergeCell ref="CZP25:CZR25"/>
    <mergeCell ref="CZS25:CZU25"/>
    <mergeCell ref="CZV25:CZX25"/>
    <mergeCell ref="CZZ25:DAB25"/>
    <mergeCell ref="DAD25:DAF25"/>
    <mergeCell ref="DAH25:DAJ25"/>
    <mergeCell ref="DAL25:DAM25"/>
    <mergeCell ref="DAN25:DAP25"/>
    <mergeCell ref="DAQ25:DAT25"/>
    <mergeCell ref="CYT26:CYU26"/>
    <mergeCell ref="CYV26:CYW26"/>
    <mergeCell ref="CYX26:CYZ26"/>
    <mergeCell ref="CZA26:CZC26"/>
    <mergeCell ref="CZD26:CZF26"/>
    <mergeCell ref="CZG26:CZI26"/>
    <mergeCell ref="CZJ26:CZL26"/>
    <mergeCell ref="CZM26:CZO26"/>
    <mergeCell ref="CZP26:CZR26"/>
    <mergeCell ref="CZS26:CZU26"/>
    <mergeCell ref="CZV26:CZX26"/>
    <mergeCell ref="CZZ26:DAB26"/>
    <mergeCell ref="DAD26:DAF26"/>
    <mergeCell ref="DAH26:DAJ26"/>
    <mergeCell ref="DAL26:DAM26"/>
    <mergeCell ref="DAN26:DAP26"/>
    <mergeCell ref="DAQ26:DAT26"/>
    <mergeCell ref="CYT27:CYU27"/>
    <mergeCell ref="CYV27:CYW27"/>
    <mergeCell ref="CYX27:CYZ27"/>
    <mergeCell ref="CZA27:CZC27"/>
    <mergeCell ref="CZD27:CZF27"/>
    <mergeCell ref="CZG27:CZI27"/>
    <mergeCell ref="CZJ27:CZL27"/>
    <mergeCell ref="CZM27:CZO27"/>
    <mergeCell ref="CZP27:CZR27"/>
    <mergeCell ref="CZS27:CZU27"/>
    <mergeCell ref="CZV27:CZX27"/>
    <mergeCell ref="CZZ27:DAB27"/>
    <mergeCell ref="DAD27:DAF27"/>
    <mergeCell ref="DAH27:DAJ27"/>
    <mergeCell ref="DAL27:DAM27"/>
    <mergeCell ref="DAN27:DAP27"/>
    <mergeCell ref="DAQ27:DAT27"/>
    <mergeCell ref="CYT28:CYU28"/>
    <mergeCell ref="CYV28:CYW28"/>
    <mergeCell ref="CYX28:CYZ28"/>
    <mergeCell ref="CZA28:CZC28"/>
    <mergeCell ref="CZD28:CZF28"/>
    <mergeCell ref="CZG28:CZI28"/>
    <mergeCell ref="CZJ28:CZL28"/>
    <mergeCell ref="CZM28:CZO28"/>
    <mergeCell ref="CZP28:CZR28"/>
    <mergeCell ref="CZS28:CZU28"/>
    <mergeCell ref="CZV28:CZX28"/>
    <mergeCell ref="CZZ28:DAB28"/>
    <mergeCell ref="DAD28:DAF28"/>
    <mergeCell ref="DAH28:DAJ28"/>
    <mergeCell ref="DAL28:DAM28"/>
    <mergeCell ref="DAN28:DAP28"/>
    <mergeCell ref="DAQ28:DAT28"/>
    <mergeCell ref="CYT29:CYU29"/>
    <mergeCell ref="CYV29:CYW29"/>
    <mergeCell ref="CYX29:CYZ29"/>
    <mergeCell ref="CZA29:CZC29"/>
    <mergeCell ref="CZD29:CZF29"/>
    <mergeCell ref="CZG29:CZI29"/>
    <mergeCell ref="CZJ29:CZL29"/>
    <mergeCell ref="CZM29:CZO29"/>
    <mergeCell ref="CZP29:CZR29"/>
    <mergeCell ref="CZS29:CZU29"/>
    <mergeCell ref="CZV29:CZX29"/>
    <mergeCell ref="CZZ29:DAB29"/>
    <mergeCell ref="DAD29:DAF29"/>
    <mergeCell ref="DAH29:DAJ29"/>
    <mergeCell ref="DAL29:DAM29"/>
    <mergeCell ref="DAN29:DAP29"/>
    <mergeCell ref="DAQ29:DAT29"/>
    <mergeCell ref="CYT30:CYU30"/>
    <mergeCell ref="CYV30:CYW30"/>
    <mergeCell ref="CYX30:CYZ30"/>
    <mergeCell ref="CZA30:CZC30"/>
    <mergeCell ref="CZD30:CZF30"/>
    <mergeCell ref="CZG30:CZI30"/>
    <mergeCell ref="CZJ30:CZL30"/>
    <mergeCell ref="CZM30:CZO30"/>
    <mergeCell ref="CZP30:CZR30"/>
    <mergeCell ref="CZS30:CZU30"/>
    <mergeCell ref="CZV30:CZX30"/>
    <mergeCell ref="CZZ30:DAB30"/>
    <mergeCell ref="DAD30:DAF30"/>
    <mergeCell ref="DAH30:DAJ30"/>
    <mergeCell ref="DAL30:DAM30"/>
    <mergeCell ref="DAN30:DAP30"/>
    <mergeCell ref="DAQ30:DAT30"/>
    <mergeCell ref="CYT31:CYU31"/>
    <mergeCell ref="CYV31:CYW31"/>
    <mergeCell ref="CYX31:CYZ31"/>
    <mergeCell ref="CZA31:CZC31"/>
    <mergeCell ref="CZD31:CZF31"/>
    <mergeCell ref="CZG31:CZI31"/>
    <mergeCell ref="CZJ31:CZL31"/>
    <mergeCell ref="CZM31:CZO31"/>
    <mergeCell ref="CZP31:CZR31"/>
    <mergeCell ref="CZS31:CZU31"/>
    <mergeCell ref="CZV31:CZX31"/>
    <mergeCell ref="CZZ31:DAB31"/>
    <mergeCell ref="DAD31:DAF31"/>
    <mergeCell ref="DAH31:DAJ31"/>
    <mergeCell ref="DAL31:DAM31"/>
    <mergeCell ref="DAN31:DAP31"/>
    <mergeCell ref="DAQ31:DAT31"/>
    <mergeCell ref="CYT32:CYU32"/>
    <mergeCell ref="CYV32:CYW32"/>
    <mergeCell ref="CYX32:CYZ32"/>
    <mergeCell ref="CZA32:CZC32"/>
    <mergeCell ref="CZD32:CZF32"/>
    <mergeCell ref="CZG32:CZI32"/>
    <mergeCell ref="CZJ32:CZL32"/>
    <mergeCell ref="CZM32:CZO32"/>
    <mergeCell ref="CZP32:CZR32"/>
    <mergeCell ref="CZS32:CZU32"/>
    <mergeCell ref="CZV32:CZX32"/>
    <mergeCell ref="CZZ32:DAB32"/>
    <mergeCell ref="DAD32:DAF32"/>
    <mergeCell ref="DAH32:DAJ32"/>
    <mergeCell ref="DAL32:DAM32"/>
    <mergeCell ref="DAN32:DAP32"/>
    <mergeCell ref="DAQ32:DAT32"/>
    <mergeCell ref="CYT33:CYU33"/>
    <mergeCell ref="CYV33:CYW33"/>
    <mergeCell ref="CYX33:CYZ33"/>
    <mergeCell ref="CZA33:CZC33"/>
    <mergeCell ref="CZD33:CZF33"/>
    <mergeCell ref="CZG33:CZI33"/>
    <mergeCell ref="CZJ33:CZL33"/>
    <mergeCell ref="CZM33:CZO33"/>
    <mergeCell ref="CZP33:CZR33"/>
    <mergeCell ref="CZS33:CZU33"/>
    <mergeCell ref="CZV33:CZX33"/>
    <mergeCell ref="CZZ33:DAB33"/>
    <mergeCell ref="DAD33:DAF33"/>
    <mergeCell ref="DAH33:DAJ33"/>
    <mergeCell ref="DAL33:DAM33"/>
    <mergeCell ref="DAN33:DAP33"/>
    <mergeCell ref="DAQ33:DAT33"/>
    <mergeCell ref="CYT34:CYU34"/>
    <mergeCell ref="CYV34:CYW34"/>
    <mergeCell ref="CYX34:CYZ34"/>
    <mergeCell ref="CZA34:CZC34"/>
    <mergeCell ref="CZD34:CZF34"/>
    <mergeCell ref="CZG34:CZI34"/>
    <mergeCell ref="CZJ34:CZL34"/>
    <mergeCell ref="CZM34:CZO34"/>
    <mergeCell ref="CZP34:CZR34"/>
    <mergeCell ref="CZS34:CZU34"/>
    <mergeCell ref="CZV34:CZX34"/>
    <mergeCell ref="CZZ34:DAB34"/>
    <mergeCell ref="DAD34:DAF34"/>
    <mergeCell ref="DAH34:DAJ34"/>
    <mergeCell ref="DAL34:DAM34"/>
    <mergeCell ref="DAN34:DAP34"/>
    <mergeCell ref="DAQ34:DAT34"/>
    <mergeCell ref="CYT35:CYU35"/>
    <mergeCell ref="CYV35:CYW35"/>
    <mergeCell ref="CYX35:CYZ35"/>
    <mergeCell ref="CZA35:CZC35"/>
    <mergeCell ref="CZD35:CZF35"/>
    <mergeCell ref="CZG35:CZI35"/>
    <mergeCell ref="CZJ35:CZL35"/>
    <mergeCell ref="CZM35:CZO35"/>
    <mergeCell ref="CZP35:CZR35"/>
    <mergeCell ref="CZS35:CZU35"/>
    <mergeCell ref="CZV35:CZX35"/>
    <mergeCell ref="CZZ35:DAB35"/>
    <mergeCell ref="DAD35:DAF35"/>
    <mergeCell ref="DAH35:DAJ35"/>
    <mergeCell ref="DAL35:DAM35"/>
    <mergeCell ref="DAN35:DAP35"/>
    <mergeCell ref="DAQ35:DAT35"/>
    <mergeCell ref="CYT36:CYU36"/>
    <mergeCell ref="CYV36:CYW36"/>
    <mergeCell ref="CYX36:CYZ36"/>
    <mergeCell ref="CZA36:CZC36"/>
    <mergeCell ref="CZD36:CZF36"/>
    <mergeCell ref="CZG36:CZI36"/>
    <mergeCell ref="CZJ36:CZL36"/>
    <mergeCell ref="CZM36:CZO36"/>
    <mergeCell ref="CZP36:CZR36"/>
    <mergeCell ref="CZS36:CZU36"/>
    <mergeCell ref="CZV36:CZX36"/>
    <mergeCell ref="CZZ36:DAB36"/>
    <mergeCell ref="DAD36:DAF36"/>
    <mergeCell ref="DAH36:DAJ36"/>
    <mergeCell ref="DAL36:DAM36"/>
    <mergeCell ref="DAN36:DAP36"/>
    <mergeCell ref="DAQ36:DAT36"/>
    <mergeCell ref="CYT37:CYU37"/>
    <mergeCell ref="CYV37:CYW37"/>
    <mergeCell ref="CYX37:CYZ37"/>
    <mergeCell ref="CZA37:CZC37"/>
    <mergeCell ref="CZD37:CZF37"/>
    <mergeCell ref="CZG37:CZI37"/>
    <mergeCell ref="CZJ37:CZL37"/>
    <mergeCell ref="CZM37:CZO37"/>
    <mergeCell ref="CZP37:CZR37"/>
    <mergeCell ref="CZS37:CZU37"/>
    <mergeCell ref="CZV37:CZX37"/>
    <mergeCell ref="CZZ37:DAB37"/>
    <mergeCell ref="DAD37:DAF37"/>
    <mergeCell ref="DAH37:DAJ37"/>
    <mergeCell ref="DAL37:DAM37"/>
    <mergeCell ref="DAN37:DAP37"/>
    <mergeCell ref="DAQ37:DAT37"/>
    <mergeCell ref="CYT38:CYU38"/>
    <mergeCell ref="CYV38:CYW38"/>
    <mergeCell ref="CYX38:CYZ38"/>
    <mergeCell ref="CZA38:CZC38"/>
    <mergeCell ref="CZD38:CZF38"/>
    <mergeCell ref="CZG38:CZI38"/>
    <mergeCell ref="CZJ38:CZL38"/>
    <mergeCell ref="CZM38:CZO38"/>
    <mergeCell ref="CZP38:CZR38"/>
    <mergeCell ref="CZS38:CZU38"/>
    <mergeCell ref="CZV38:CZX38"/>
    <mergeCell ref="CZZ38:DAB38"/>
    <mergeCell ref="DAD38:DAF38"/>
    <mergeCell ref="DAH38:DAJ38"/>
    <mergeCell ref="DAL38:DAM38"/>
    <mergeCell ref="DAN38:DAP38"/>
    <mergeCell ref="DAQ38:DAT38"/>
    <mergeCell ref="CYT39:CYU39"/>
    <mergeCell ref="CYV39:CYW39"/>
    <mergeCell ref="CYX39:CYZ39"/>
    <mergeCell ref="CZA39:CZC39"/>
    <mergeCell ref="CZD39:CZF39"/>
    <mergeCell ref="CZG39:CZI39"/>
    <mergeCell ref="CZJ39:CZL39"/>
    <mergeCell ref="CZM39:CZO39"/>
    <mergeCell ref="CZP39:CZR39"/>
    <mergeCell ref="CZS39:CZU39"/>
    <mergeCell ref="CZV39:CZX39"/>
    <mergeCell ref="CZZ39:DAB39"/>
    <mergeCell ref="DAD39:DAF39"/>
    <mergeCell ref="DAH39:DAJ39"/>
    <mergeCell ref="DAL39:DAM39"/>
    <mergeCell ref="DAN39:DAP39"/>
    <mergeCell ref="DAQ39:DAT39"/>
    <mergeCell ref="CYT40:CYU40"/>
    <mergeCell ref="CYV40:CYW40"/>
    <mergeCell ref="CYX40:CYZ40"/>
    <mergeCell ref="CZA40:CZC40"/>
    <mergeCell ref="CZD40:CZF40"/>
    <mergeCell ref="CZG40:CZI40"/>
    <mergeCell ref="CZJ40:CZL40"/>
    <mergeCell ref="CZM40:CZO40"/>
    <mergeCell ref="CZP40:CZR40"/>
    <mergeCell ref="CZS40:CZU40"/>
    <mergeCell ref="CZV40:CZX40"/>
    <mergeCell ref="CZZ40:DAB40"/>
    <mergeCell ref="DAD40:DAF40"/>
    <mergeCell ref="DAH40:DAJ40"/>
    <mergeCell ref="DAL40:DAM40"/>
    <mergeCell ref="DAN40:DAP40"/>
    <mergeCell ref="DAQ40:DAT40"/>
    <mergeCell ref="CYT41:CYU41"/>
    <mergeCell ref="CYV41:CYW41"/>
    <mergeCell ref="CYX41:CYZ41"/>
    <mergeCell ref="CZA41:CZC41"/>
    <mergeCell ref="CZD41:CZF41"/>
    <mergeCell ref="CZG41:CZI41"/>
    <mergeCell ref="CZJ41:CZL41"/>
    <mergeCell ref="CZM41:CZO41"/>
    <mergeCell ref="CZP41:CZR41"/>
    <mergeCell ref="CZS41:CZU41"/>
    <mergeCell ref="CZV41:CZX41"/>
    <mergeCell ref="CZZ41:DAB41"/>
    <mergeCell ref="DAD41:DAF41"/>
    <mergeCell ref="DAH41:DAJ41"/>
    <mergeCell ref="DAL41:DAM41"/>
    <mergeCell ref="DAN41:DAP41"/>
    <mergeCell ref="DAQ41:DAT41"/>
    <mergeCell ref="CYT42:CYU42"/>
    <mergeCell ref="CYV42:CYW42"/>
    <mergeCell ref="CYX42:CYZ42"/>
    <mergeCell ref="CZA42:CZC42"/>
    <mergeCell ref="CZD42:CZF42"/>
    <mergeCell ref="CZG42:CZI42"/>
    <mergeCell ref="CZJ42:CZL42"/>
    <mergeCell ref="CZM42:CZO42"/>
    <mergeCell ref="CZP42:CZR42"/>
    <mergeCell ref="CZS42:CZU42"/>
    <mergeCell ref="CZV42:CZX42"/>
    <mergeCell ref="CZZ42:DAB42"/>
    <mergeCell ref="DAD42:DAF42"/>
    <mergeCell ref="DAH42:DAJ42"/>
    <mergeCell ref="DAL42:DAM42"/>
    <mergeCell ref="DAN42:DAP42"/>
    <mergeCell ref="DAQ42:DAT42"/>
    <mergeCell ref="CYT43:CYU43"/>
    <mergeCell ref="CYV43:CYW43"/>
    <mergeCell ref="CYX43:CYZ43"/>
    <mergeCell ref="CZA43:CZC43"/>
    <mergeCell ref="CZD43:CZF43"/>
    <mergeCell ref="CZG43:CZI43"/>
    <mergeCell ref="CZJ43:CZL43"/>
    <mergeCell ref="CZM43:CZO43"/>
    <mergeCell ref="CZP43:CZR43"/>
    <mergeCell ref="CZS43:CZU43"/>
    <mergeCell ref="CZV43:CZX43"/>
    <mergeCell ref="CZZ43:DAB43"/>
    <mergeCell ref="DAD43:DAF43"/>
    <mergeCell ref="DAH43:DAJ43"/>
    <mergeCell ref="DAL43:DAM43"/>
    <mergeCell ref="DAN43:DAP43"/>
    <mergeCell ref="DAQ43:DAT43"/>
    <mergeCell ref="CYT44:CYU44"/>
    <mergeCell ref="CYV44:CYW44"/>
    <mergeCell ref="CYX44:CYZ44"/>
    <mergeCell ref="CZA44:CZC44"/>
    <mergeCell ref="CZD44:CZF44"/>
    <mergeCell ref="CZG44:CZI44"/>
    <mergeCell ref="CZJ44:CZL44"/>
    <mergeCell ref="CZM44:CZO44"/>
    <mergeCell ref="CZP44:CZR44"/>
    <mergeCell ref="CZS44:CZU44"/>
    <mergeCell ref="CZV44:CZX44"/>
    <mergeCell ref="CZZ44:DAB44"/>
    <mergeCell ref="DAD44:DAF44"/>
    <mergeCell ref="DAH44:DAJ44"/>
    <mergeCell ref="DAL44:DAM44"/>
    <mergeCell ref="DAN44:DAP44"/>
    <mergeCell ref="DAQ44:DAT44"/>
    <mergeCell ref="CYT45:CYU45"/>
    <mergeCell ref="CYV45:CYW45"/>
    <mergeCell ref="CYX45:CYZ45"/>
    <mergeCell ref="CZA45:CZC45"/>
    <mergeCell ref="CZD45:CZF45"/>
    <mergeCell ref="CZG45:CZI45"/>
    <mergeCell ref="CZJ45:CZL45"/>
    <mergeCell ref="CZM45:CZO45"/>
    <mergeCell ref="CZP45:CZR45"/>
    <mergeCell ref="CZS45:CZU45"/>
    <mergeCell ref="CZV45:CZX45"/>
    <mergeCell ref="CZZ45:DAB45"/>
    <mergeCell ref="DAD45:DAF45"/>
    <mergeCell ref="DAH45:DAJ45"/>
    <mergeCell ref="DAL45:DAM45"/>
    <mergeCell ref="DAN45:DAP45"/>
    <mergeCell ref="DAQ45:DAT45"/>
    <mergeCell ref="CYR46:CYW46"/>
    <mergeCell ref="CYX46:CZC46"/>
    <mergeCell ref="CZD46:CZI46"/>
    <mergeCell ref="CZJ46:CZO46"/>
    <mergeCell ref="CZP46:CZU46"/>
    <mergeCell ref="CZV46:DAC46"/>
    <mergeCell ref="DAD46:DAK46"/>
    <mergeCell ref="DAL46:DAM46"/>
    <mergeCell ref="DAN46:DAP46"/>
    <mergeCell ref="DAQ46:DAT46"/>
    <mergeCell ref="CYR47:CYW47"/>
    <mergeCell ref="CYX47:CZU47"/>
    <mergeCell ref="CZV47:DAC47"/>
    <mergeCell ref="DAD47:DAK47"/>
    <mergeCell ref="DAL47:DAT47"/>
    <mergeCell ref="CYT50:DAT50"/>
    <mergeCell ref="DCI3:DCK3"/>
    <mergeCell ref="DCL3:DCW3"/>
    <mergeCell ref="DAV4:DAX5"/>
    <mergeCell ref="DAY4:DCD5"/>
    <mergeCell ref="DCF4:DCK5"/>
    <mergeCell ref="DCL4:DCO5"/>
    <mergeCell ref="DCQ4:DCT5"/>
    <mergeCell ref="DCU4:DCV5"/>
    <mergeCell ref="DCW4:DCW5"/>
    <mergeCell ref="DAU7:DCW7"/>
    <mergeCell ref="DAU8:DAU12"/>
    <mergeCell ref="DAV8:DAV12"/>
    <mergeCell ref="DAW8:DAX12"/>
    <mergeCell ref="DAY8:DAZ12"/>
    <mergeCell ref="DBA8:DBL8"/>
    <mergeCell ref="DBM8:DBX8"/>
    <mergeCell ref="DBY8:DCN8"/>
    <mergeCell ref="DCO8:DCS8"/>
    <mergeCell ref="DCT8:DCW12"/>
    <mergeCell ref="DBA9:DBF9"/>
    <mergeCell ref="DBG9:DBL9"/>
    <mergeCell ref="DBM9:DBR9"/>
    <mergeCell ref="DBS9:DBX9"/>
    <mergeCell ref="DBY9:DCF9"/>
    <mergeCell ref="DCG9:DCN9"/>
    <mergeCell ref="DCO9:DCS9"/>
    <mergeCell ref="DBA10:DBC12"/>
    <mergeCell ref="DBD10:DBF12"/>
    <mergeCell ref="DBG10:DBI12"/>
    <mergeCell ref="DBJ10:DBL12"/>
    <mergeCell ref="DBM10:DBO12"/>
    <mergeCell ref="DBP10:DBR12"/>
    <mergeCell ref="DBS10:DBU12"/>
    <mergeCell ref="DBV10:DBX12"/>
    <mergeCell ref="DBY10:DCA12"/>
    <mergeCell ref="DCB10:DCB13"/>
    <mergeCell ref="DCC10:DCE12"/>
    <mergeCell ref="DCF10:DCF13"/>
    <mergeCell ref="DCG10:DCI12"/>
    <mergeCell ref="DCJ10:DCJ13"/>
    <mergeCell ref="DCK10:DCM12"/>
    <mergeCell ref="DCN10:DCN13"/>
    <mergeCell ref="DCO10:DCP12"/>
    <mergeCell ref="DCQ10:DCS12"/>
    <mergeCell ref="DAW13:DAX13"/>
    <mergeCell ref="DAY13:DAZ13"/>
    <mergeCell ref="DBY13:DCA13"/>
    <mergeCell ref="DCC13:DCE13"/>
    <mergeCell ref="DCG13:DCI13"/>
    <mergeCell ref="DCK13:DCM13"/>
    <mergeCell ref="DCO13:DCP13"/>
    <mergeCell ref="DCQ13:DCS13"/>
    <mergeCell ref="DCT13:DCW13"/>
    <mergeCell ref="DAW15:DAX15"/>
    <mergeCell ref="DAY15:DAZ15"/>
    <mergeCell ref="DBA15:DBC15"/>
    <mergeCell ref="DBD15:DBF15"/>
    <mergeCell ref="DBG15:DBI15"/>
    <mergeCell ref="DBJ15:DBL15"/>
    <mergeCell ref="DBM15:DBO15"/>
    <mergeCell ref="DBP15:DBR15"/>
    <mergeCell ref="DBS15:DBU15"/>
    <mergeCell ref="DBV15:DBX15"/>
    <mergeCell ref="DBY15:DCA15"/>
    <mergeCell ref="DCC15:DCE15"/>
    <mergeCell ref="DCG15:DCI15"/>
    <mergeCell ref="DCK15:DCM15"/>
    <mergeCell ref="DCO15:DCP15"/>
    <mergeCell ref="DCQ15:DCS15"/>
    <mergeCell ref="DCT15:DCW15"/>
    <mergeCell ref="DAW16:DAX16"/>
    <mergeCell ref="DAY16:DAZ16"/>
    <mergeCell ref="DBA16:DBC16"/>
    <mergeCell ref="DBD16:DBF16"/>
    <mergeCell ref="DBG16:DBI16"/>
    <mergeCell ref="DBJ16:DBL16"/>
    <mergeCell ref="DBM16:DBO16"/>
    <mergeCell ref="DBP16:DBR16"/>
    <mergeCell ref="DBS16:DBU16"/>
    <mergeCell ref="DBV16:DBX16"/>
    <mergeCell ref="DBY16:DCA16"/>
    <mergeCell ref="DCC16:DCE16"/>
    <mergeCell ref="DCG16:DCI16"/>
    <mergeCell ref="DCK16:DCM16"/>
    <mergeCell ref="DCO16:DCP16"/>
    <mergeCell ref="DCQ16:DCS16"/>
    <mergeCell ref="DCT16:DCW16"/>
    <mergeCell ref="DAW17:DAX17"/>
    <mergeCell ref="DAY17:DAZ17"/>
    <mergeCell ref="DBA17:DBC17"/>
    <mergeCell ref="DBD17:DBF17"/>
    <mergeCell ref="DBG17:DBI17"/>
    <mergeCell ref="DBJ17:DBL17"/>
    <mergeCell ref="DBM17:DBO17"/>
    <mergeCell ref="DBP17:DBR17"/>
    <mergeCell ref="DBS17:DBU17"/>
    <mergeCell ref="DBV17:DBX17"/>
    <mergeCell ref="DBY17:DCA17"/>
    <mergeCell ref="DCC17:DCE17"/>
    <mergeCell ref="DCG17:DCI17"/>
    <mergeCell ref="DCK17:DCM17"/>
    <mergeCell ref="DCO17:DCP17"/>
    <mergeCell ref="DCQ17:DCS17"/>
    <mergeCell ref="DCT17:DCW17"/>
    <mergeCell ref="DAW18:DAX18"/>
    <mergeCell ref="DAY18:DAZ18"/>
    <mergeCell ref="DBA18:DBC18"/>
    <mergeCell ref="DBD18:DBF18"/>
    <mergeCell ref="DBG18:DBI18"/>
    <mergeCell ref="DBJ18:DBL18"/>
    <mergeCell ref="DBM18:DBO18"/>
    <mergeCell ref="DBP18:DBR18"/>
    <mergeCell ref="DBS18:DBU18"/>
    <mergeCell ref="DBV18:DBX18"/>
    <mergeCell ref="DBY18:DCA18"/>
    <mergeCell ref="DCC18:DCE18"/>
    <mergeCell ref="DCG18:DCI18"/>
    <mergeCell ref="DCK18:DCM18"/>
    <mergeCell ref="DCO18:DCP18"/>
    <mergeCell ref="DCQ18:DCS18"/>
    <mergeCell ref="DCT18:DCW18"/>
    <mergeCell ref="DAW19:DAX19"/>
    <mergeCell ref="DAY19:DAZ19"/>
    <mergeCell ref="DBA19:DBC19"/>
    <mergeCell ref="DBD19:DBF19"/>
    <mergeCell ref="DBG19:DBI19"/>
    <mergeCell ref="DBJ19:DBL19"/>
    <mergeCell ref="DBM19:DBO19"/>
    <mergeCell ref="DBP19:DBR19"/>
    <mergeCell ref="DBS19:DBU19"/>
    <mergeCell ref="DBV19:DBX19"/>
    <mergeCell ref="DBY19:DCA19"/>
    <mergeCell ref="DCC19:DCE19"/>
    <mergeCell ref="DCG19:DCI19"/>
    <mergeCell ref="DCK19:DCM19"/>
    <mergeCell ref="DCO19:DCP19"/>
    <mergeCell ref="DCQ19:DCS19"/>
    <mergeCell ref="DCT19:DCW19"/>
    <mergeCell ref="DAW20:DAX20"/>
    <mergeCell ref="DAY20:DAZ20"/>
    <mergeCell ref="DBA20:DBC20"/>
    <mergeCell ref="DBD20:DBF20"/>
    <mergeCell ref="DBG20:DBI20"/>
    <mergeCell ref="DBJ20:DBL20"/>
    <mergeCell ref="DBM20:DBO20"/>
    <mergeCell ref="DBP20:DBR20"/>
    <mergeCell ref="DBS20:DBU20"/>
    <mergeCell ref="DBV20:DBX20"/>
    <mergeCell ref="DBY20:DCA20"/>
    <mergeCell ref="DCC20:DCE20"/>
    <mergeCell ref="DCG20:DCI20"/>
    <mergeCell ref="DCK20:DCM20"/>
    <mergeCell ref="DCO20:DCP20"/>
    <mergeCell ref="DCQ20:DCS20"/>
    <mergeCell ref="DCT20:DCW20"/>
    <mergeCell ref="DAW21:DAX21"/>
    <mergeCell ref="DAY21:DAZ21"/>
    <mergeCell ref="DBA21:DBC21"/>
    <mergeCell ref="DBD21:DBF21"/>
    <mergeCell ref="DBG21:DBI21"/>
    <mergeCell ref="DBJ21:DBL21"/>
    <mergeCell ref="DBM21:DBO21"/>
    <mergeCell ref="DBP21:DBR21"/>
    <mergeCell ref="DBS21:DBU21"/>
    <mergeCell ref="DBV21:DBX21"/>
    <mergeCell ref="DBY21:DCA21"/>
    <mergeCell ref="DCC21:DCE21"/>
    <mergeCell ref="DCG21:DCI21"/>
    <mergeCell ref="DCK21:DCM21"/>
    <mergeCell ref="DCO21:DCP21"/>
    <mergeCell ref="DCQ21:DCS21"/>
    <mergeCell ref="DCT21:DCW21"/>
    <mergeCell ref="DAW22:DAX22"/>
    <mergeCell ref="DAY22:DAZ22"/>
    <mergeCell ref="DBA22:DBC22"/>
    <mergeCell ref="DBD22:DBF22"/>
    <mergeCell ref="DBG22:DBI22"/>
    <mergeCell ref="DBJ22:DBL22"/>
    <mergeCell ref="DBM22:DBO22"/>
    <mergeCell ref="DBP22:DBR22"/>
    <mergeCell ref="DBS22:DBU22"/>
    <mergeCell ref="DBV22:DBX22"/>
    <mergeCell ref="DBY22:DCA22"/>
    <mergeCell ref="DCC22:DCE22"/>
    <mergeCell ref="DCG22:DCI22"/>
    <mergeCell ref="DCK22:DCM22"/>
    <mergeCell ref="DCO22:DCP22"/>
    <mergeCell ref="DCQ22:DCS22"/>
    <mergeCell ref="DCT22:DCW22"/>
    <mergeCell ref="DAW23:DAX23"/>
    <mergeCell ref="DAY23:DAZ23"/>
    <mergeCell ref="DBA23:DBC23"/>
    <mergeCell ref="DBD23:DBF23"/>
    <mergeCell ref="DBG23:DBI23"/>
    <mergeCell ref="DBJ23:DBL23"/>
    <mergeCell ref="DBM23:DBO23"/>
    <mergeCell ref="DBP23:DBR23"/>
    <mergeCell ref="DBS23:DBU23"/>
    <mergeCell ref="DBV23:DBX23"/>
    <mergeCell ref="DBY23:DCA23"/>
    <mergeCell ref="DCC23:DCE23"/>
    <mergeCell ref="DCG23:DCI23"/>
    <mergeCell ref="DCK23:DCM23"/>
    <mergeCell ref="DCO23:DCP23"/>
    <mergeCell ref="DCQ23:DCS23"/>
    <mergeCell ref="DCT23:DCW23"/>
    <mergeCell ref="DAW24:DAX24"/>
    <mergeCell ref="DAY24:DAZ24"/>
    <mergeCell ref="DBA24:DBC24"/>
    <mergeCell ref="DBD24:DBF24"/>
    <mergeCell ref="DBG24:DBI24"/>
    <mergeCell ref="DBJ24:DBL24"/>
    <mergeCell ref="DBM24:DBO24"/>
    <mergeCell ref="DBP24:DBR24"/>
    <mergeCell ref="DBS24:DBU24"/>
    <mergeCell ref="DBV24:DBX24"/>
    <mergeCell ref="DBY24:DCA24"/>
    <mergeCell ref="DCC24:DCE24"/>
    <mergeCell ref="DCG24:DCI24"/>
    <mergeCell ref="DCK24:DCM24"/>
    <mergeCell ref="DCO24:DCP24"/>
    <mergeCell ref="DCQ24:DCS24"/>
    <mergeCell ref="DCT24:DCW24"/>
    <mergeCell ref="DAW25:DAX25"/>
    <mergeCell ref="DAY25:DAZ25"/>
    <mergeCell ref="DBA25:DBC25"/>
    <mergeCell ref="DBD25:DBF25"/>
    <mergeCell ref="DBG25:DBI25"/>
    <mergeCell ref="DBJ25:DBL25"/>
    <mergeCell ref="DBM25:DBO25"/>
    <mergeCell ref="DBP25:DBR25"/>
    <mergeCell ref="DBS25:DBU25"/>
    <mergeCell ref="DBV25:DBX25"/>
    <mergeCell ref="DBY25:DCA25"/>
    <mergeCell ref="DCC25:DCE25"/>
    <mergeCell ref="DCG25:DCI25"/>
    <mergeCell ref="DCK25:DCM25"/>
    <mergeCell ref="DCO25:DCP25"/>
    <mergeCell ref="DCQ25:DCS25"/>
    <mergeCell ref="DCT25:DCW25"/>
    <mergeCell ref="DAW26:DAX26"/>
    <mergeCell ref="DAY26:DAZ26"/>
    <mergeCell ref="DBA26:DBC26"/>
    <mergeCell ref="DBD26:DBF26"/>
    <mergeCell ref="DBG26:DBI26"/>
    <mergeCell ref="DBJ26:DBL26"/>
    <mergeCell ref="DBM26:DBO26"/>
    <mergeCell ref="DBP26:DBR26"/>
    <mergeCell ref="DBS26:DBU26"/>
    <mergeCell ref="DBV26:DBX26"/>
    <mergeCell ref="DBY26:DCA26"/>
    <mergeCell ref="DCC26:DCE26"/>
    <mergeCell ref="DCG26:DCI26"/>
    <mergeCell ref="DCK26:DCM26"/>
    <mergeCell ref="DCO26:DCP26"/>
    <mergeCell ref="DCQ26:DCS26"/>
    <mergeCell ref="DCT26:DCW26"/>
    <mergeCell ref="DAW27:DAX27"/>
    <mergeCell ref="DAY27:DAZ27"/>
    <mergeCell ref="DBA27:DBC27"/>
    <mergeCell ref="DBD27:DBF27"/>
    <mergeCell ref="DBG27:DBI27"/>
    <mergeCell ref="DBJ27:DBL27"/>
    <mergeCell ref="DBM27:DBO27"/>
    <mergeCell ref="DBP27:DBR27"/>
    <mergeCell ref="DBS27:DBU27"/>
    <mergeCell ref="DBV27:DBX27"/>
    <mergeCell ref="DBY27:DCA27"/>
    <mergeCell ref="DCC27:DCE27"/>
    <mergeCell ref="DCG27:DCI27"/>
    <mergeCell ref="DCK27:DCM27"/>
    <mergeCell ref="DCO27:DCP27"/>
    <mergeCell ref="DCQ27:DCS27"/>
    <mergeCell ref="DCT27:DCW27"/>
    <mergeCell ref="DAW28:DAX28"/>
    <mergeCell ref="DAY28:DAZ28"/>
    <mergeCell ref="DBA28:DBC28"/>
    <mergeCell ref="DBD28:DBF28"/>
    <mergeCell ref="DBG28:DBI28"/>
    <mergeCell ref="DBJ28:DBL28"/>
    <mergeCell ref="DBM28:DBO28"/>
    <mergeCell ref="DBP28:DBR28"/>
    <mergeCell ref="DBS28:DBU28"/>
    <mergeCell ref="DBV28:DBX28"/>
    <mergeCell ref="DBY28:DCA28"/>
    <mergeCell ref="DCC28:DCE28"/>
    <mergeCell ref="DCG28:DCI28"/>
    <mergeCell ref="DCK28:DCM28"/>
    <mergeCell ref="DCO28:DCP28"/>
    <mergeCell ref="DCQ28:DCS28"/>
    <mergeCell ref="DCT28:DCW28"/>
    <mergeCell ref="DAW29:DAX29"/>
    <mergeCell ref="DAY29:DAZ29"/>
    <mergeCell ref="DBA29:DBC29"/>
    <mergeCell ref="DBD29:DBF29"/>
    <mergeCell ref="DBG29:DBI29"/>
    <mergeCell ref="DBJ29:DBL29"/>
    <mergeCell ref="DBM29:DBO29"/>
    <mergeCell ref="DBP29:DBR29"/>
    <mergeCell ref="DBS29:DBU29"/>
    <mergeCell ref="DBV29:DBX29"/>
    <mergeCell ref="DBY29:DCA29"/>
    <mergeCell ref="DCC29:DCE29"/>
    <mergeCell ref="DCG29:DCI29"/>
    <mergeCell ref="DCK29:DCM29"/>
    <mergeCell ref="DCO29:DCP29"/>
    <mergeCell ref="DCQ29:DCS29"/>
    <mergeCell ref="DCT29:DCW29"/>
    <mergeCell ref="DAW30:DAX30"/>
    <mergeCell ref="DAY30:DAZ30"/>
    <mergeCell ref="DBA30:DBC30"/>
    <mergeCell ref="DBD30:DBF30"/>
    <mergeCell ref="DBG30:DBI30"/>
    <mergeCell ref="DBJ30:DBL30"/>
    <mergeCell ref="DBM30:DBO30"/>
    <mergeCell ref="DBP30:DBR30"/>
    <mergeCell ref="DBS30:DBU30"/>
    <mergeCell ref="DBV30:DBX30"/>
    <mergeCell ref="DBY30:DCA30"/>
    <mergeCell ref="DCC30:DCE30"/>
    <mergeCell ref="DCG30:DCI30"/>
    <mergeCell ref="DCK30:DCM30"/>
    <mergeCell ref="DCO30:DCP30"/>
    <mergeCell ref="DCQ30:DCS30"/>
    <mergeCell ref="DCT30:DCW30"/>
    <mergeCell ref="DAW31:DAX31"/>
    <mergeCell ref="DAY31:DAZ31"/>
    <mergeCell ref="DBA31:DBC31"/>
    <mergeCell ref="DBD31:DBF31"/>
    <mergeCell ref="DBG31:DBI31"/>
    <mergeCell ref="DBJ31:DBL31"/>
    <mergeCell ref="DBM31:DBO31"/>
    <mergeCell ref="DBP31:DBR31"/>
    <mergeCell ref="DBS31:DBU31"/>
    <mergeCell ref="DBV31:DBX31"/>
    <mergeCell ref="DBY31:DCA31"/>
    <mergeCell ref="DCC31:DCE31"/>
    <mergeCell ref="DCG31:DCI31"/>
    <mergeCell ref="DCK31:DCM31"/>
    <mergeCell ref="DCO31:DCP31"/>
    <mergeCell ref="DCQ31:DCS31"/>
    <mergeCell ref="DCT31:DCW31"/>
    <mergeCell ref="DAW32:DAX32"/>
    <mergeCell ref="DAY32:DAZ32"/>
    <mergeCell ref="DBA32:DBC32"/>
    <mergeCell ref="DBD32:DBF32"/>
    <mergeCell ref="DBG32:DBI32"/>
    <mergeCell ref="DBJ32:DBL32"/>
    <mergeCell ref="DBM32:DBO32"/>
    <mergeCell ref="DBP32:DBR32"/>
    <mergeCell ref="DBS32:DBU32"/>
    <mergeCell ref="DBV32:DBX32"/>
    <mergeCell ref="DBY32:DCA32"/>
    <mergeCell ref="DCC32:DCE32"/>
    <mergeCell ref="DCG32:DCI32"/>
    <mergeCell ref="DCK32:DCM32"/>
    <mergeCell ref="DCO32:DCP32"/>
    <mergeCell ref="DCQ32:DCS32"/>
    <mergeCell ref="DCT32:DCW32"/>
    <mergeCell ref="DAW33:DAX33"/>
    <mergeCell ref="DAY33:DAZ33"/>
    <mergeCell ref="DBA33:DBC33"/>
    <mergeCell ref="DBD33:DBF33"/>
    <mergeCell ref="DBG33:DBI33"/>
    <mergeCell ref="DBJ33:DBL33"/>
    <mergeCell ref="DBM33:DBO33"/>
    <mergeCell ref="DBP33:DBR33"/>
    <mergeCell ref="DBS33:DBU33"/>
    <mergeCell ref="DBV33:DBX33"/>
    <mergeCell ref="DBY33:DCA33"/>
    <mergeCell ref="DCC33:DCE33"/>
    <mergeCell ref="DCG33:DCI33"/>
    <mergeCell ref="DCK33:DCM33"/>
    <mergeCell ref="DCO33:DCP33"/>
    <mergeCell ref="DCQ33:DCS33"/>
    <mergeCell ref="DCT33:DCW33"/>
    <mergeCell ref="DAW34:DAX34"/>
    <mergeCell ref="DAY34:DAZ34"/>
    <mergeCell ref="DBA34:DBC34"/>
    <mergeCell ref="DBD34:DBF34"/>
    <mergeCell ref="DBG34:DBI34"/>
    <mergeCell ref="DBJ34:DBL34"/>
    <mergeCell ref="DBM34:DBO34"/>
    <mergeCell ref="DBP34:DBR34"/>
    <mergeCell ref="DBS34:DBU34"/>
    <mergeCell ref="DBV34:DBX34"/>
    <mergeCell ref="DBY34:DCA34"/>
    <mergeCell ref="DCC34:DCE34"/>
    <mergeCell ref="DCG34:DCI34"/>
    <mergeCell ref="DCK34:DCM34"/>
    <mergeCell ref="DCO34:DCP34"/>
    <mergeCell ref="DCQ34:DCS34"/>
    <mergeCell ref="DCT34:DCW34"/>
    <mergeCell ref="DAW35:DAX35"/>
    <mergeCell ref="DAY35:DAZ35"/>
    <mergeCell ref="DBA35:DBC35"/>
    <mergeCell ref="DBD35:DBF35"/>
    <mergeCell ref="DBG35:DBI35"/>
    <mergeCell ref="DBJ35:DBL35"/>
    <mergeCell ref="DBM35:DBO35"/>
    <mergeCell ref="DBP35:DBR35"/>
    <mergeCell ref="DBS35:DBU35"/>
    <mergeCell ref="DBV35:DBX35"/>
    <mergeCell ref="DBY35:DCA35"/>
    <mergeCell ref="DCC35:DCE35"/>
    <mergeCell ref="DCG35:DCI35"/>
    <mergeCell ref="DCK35:DCM35"/>
    <mergeCell ref="DCO35:DCP35"/>
    <mergeCell ref="DCQ35:DCS35"/>
    <mergeCell ref="DCT35:DCW35"/>
    <mergeCell ref="DAW36:DAX36"/>
    <mergeCell ref="DAY36:DAZ36"/>
    <mergeCell ref="DBA36:DBC36"/>
    <mergeCell ref="DBD36:DBF36"/>
    <mergeCell ref="DBG36:DBI36"/>
    <mergeCell ref="DBJ36:DBL36"/>
    <mergeCell ref="DBM36:DBO36"/>
    <mergeCell ref="DBP36:DBR36"/>
    <mergeCell ref="DBS36:DBU36"/>
    <mergeCell ref="DBV36:DBX36"/>
    <mergeCell ref="DBY36:DCA36"/>
    <mergeCell ref="DCC36:DCE36"/>
    <mergeCell ref="DCG36:DCI36"/>
    <mergeCell ref="DCK36:DCM36"/>
    <mergeCell ref="DCO36:DCP36"/>
    <mergeCell ref="DCQ36:DCS36"/>
    <mergeCell ref="DCT36:DCW36"/>
    <mergeCell ref="DAW37:DAX37"/>
    <mergeCell ref="DAY37:DAZ37"/>
    <mergeCell ref="DBA37:DBC37"/>
    <mergeCell ref="DBD37:DBF37"/>
    <mergeCell ref="DBG37:DBI37"/>
    <mergeCell ref="DBJ37:DBL37"/>
    <mergeCell ref="DBM37:DBO37"/>
    <mergeCell ref="DBP37:DBR37"/>
    <mergeCell ref="DBS37:DBU37"/>
    <mergeCell ref="DBV37:DBX37"/>
    <mergeCell ref="DBY37:DCA37"/>
    <mergeCell ref="DCC37:DCE37"/>
    <mergeCell ref="DCG37:DCI37"/>
    <mergeCell ref="DCK37:DCM37"/>
    <mergeCell ref="DCO37:DCP37"/>
    <mergeCell ref="DCQ37:DCS37"/>
    <mergeCell ref="DCT37:DCW37"/>
    <mergeCell ref="DAW38:DAX38"/>
    <mergeCell ref="DAY38:DAZ38"/>
    <mergeCell ref="DBA38:DBC38"/>
    <mergeCell ref="DBD38:DBF38"/>
    <mergeCell ref="DBG38:DBI38"/>
    <mergeCell ref="DBJ38:DBL38"/>
    <mergeCell ref="DBM38:DBO38"/>
    <mergeCell ref="DBP38:DBR38"/>
    <mergeCell ref="DBS38:DBU38"/>
    <mergeCell ref="DBV38:DBX38"/>
    <mergeCell ref="DBY38:DCA38"/>
    <mergeCell ref="DCC38:DCE38"/>
    <mergeCell ref="DCG38:DCI38"/>
    <mergeCell ref="DCK38:DCM38"/>
    <mergeCell ref="DCO38:DCP38"/>
    <mergeCell ref="DCQ38:DCS38"/>
    <mergeCell ref="DCT38:DCW38"/>
    <mergeCell ref="DAW39:DAX39"/>
    <mergeCell ref="DAY39:DAZ39"/>
    <mergeCell ref="DBA39:DBC39"/>
    <mergeCell ref="DBD39:DBF39"/>
    <mergeCell ref="DBG39:DBI39"/>
    <mergeCell ref="DBJ39:DBL39"/>
    <mergeCell ref="DBM39:DBO39"/>
    <mergeCell ref="DBP39:DBR39"/>
    <mergeCell ref="DBS39:DBU39"/>
    <mergeCell ref="DBV39:DBX39"/>
    <mergeCell ref="DBY39:DCA39"/>
    <mergeCell ref="DCC39:DCE39"/>
    <mergeCell ref="DCG39:DCI39"/>
    <mergeCell ref="DCK39:DCM39"/>
    <mergeCell ref="DCO39:DCP39"/>
    <mergeCell ref="DCQ39:DCS39"/>
    <mergeCell ref="DCT39:DCW39"/>
    <mergeCell ref="DAW40:DAX40"/>
    <mergeCell ref="DAY40:DAZ40"/>
    <mergeCell ref="DBA40:DBC40"/>
    <mergeCell ref="DBD40:DBF40"/>
    <mergeCell ref="DBG40:DBI40"/>
    <mergeCell ref="DBJ40:DBL40"/>
    <mergeCell ref="DBM40:DBO40"/>
    <mergeCell ref="DBP40:DBR40"/>
    <mergeCell ref="DBS40:DBU40"/>
    <mergeCell ref="DBV40:DBX40"/>
    <mergeCell ref="DBY40:DCA40"/>
    <mergeCell ref="DCC40:DCE40"/>
    <mergeCell ref="DCG40:DCI40"/>
    <mergeCell ref="DCK40:DCM40"/>
    <mergeCell ref="DCO40:DCP40"/>
    <mergeCell ref="DCQ40:DCS40"/>
    <mergeCell ref="DCT40:DCW40"/>
    <mergeCell ref="DAW41:DAX41"/>
    <mergeCell ref="DAY41:DAZ41"/>
    <mergeCell ref="DBA41:DBC41"/>
    <mergeCell ref="DBD41:DBF41"/>
    <mergeCell ref="DBG41:DBI41"/>
    <mergeCell ref="DBJ41:DBL41"/>
    <mergeCell ref="DBM41:DBO41"/>
    <mergeCell ref="DBP41:DBR41"/>
    <mergeCell ref="DBS41:DBU41"/>
    <mergeCell ref="DBV41:DBX41"/>
    <mergeCell ref="DBY41:DCA41"/>
    <mergeCell ref="DCC41:DCE41"/>
    <mergeCell ref="DCG41:DCI41"/>
    <mergeCell ref="DCK41:DCM41"/>
    <mergeCell ref="DCO41:DCP41"/>
    <mergeCell ref="DCQ41:DCS41"/>
    <mergeCell ref="DCT41:DCW41"/>
    <mergeCell ref="DAW42:DAX42"/>
    <mergeCell ref="DAY42:DAZ42"/>
    <mergeCell ref="DBA42:DBC42"/>
    <mergeCell ref="DBD42:DBF42"/>
    <mergeCell ref="DBG42:DBI42"/>
    <mergeCell ref="DBJ42:DBL42"/>
    <mergeCell ref="DBM42:DBO42"/>
    <mergeCell ref="DBP42:DBR42"/>
    <mergeCell ref="DBS42:DBU42"/>
    <mergeCell ref="DBV42:DBX42"/>
    <mergeCell ref="DBY42:DCA42"/>
    <mergeCell ref="DCC42:DCE42"/>
    <mergeCell ref="DCG42:DCI42"/>
    <mergeCell ref="DCK42:DCM42"/>
    <mergeCell ref="DCO42:DCP42"/>
    <mergeCell ref="DCQ42:DCS42"/>
    <mergeCell ref="DCT42:DCW42"/>
    <mergeCell ref="DAW43:DAX43"/>
    <mergeCell ref="DAY43:DAZ43"/>
    <mergeCell ref="DBA43:DBC43"/>
    <mergeCell ref="DBD43:DBF43"/>
    <mergeCell ref="DBG43:DBI43"/>
    <mergeCell ref="DBJ43:DBL43"/>
    <mergeCell ref="DBM43:DBO43"/>
    <mergeCell ref="DBP43:DBR43"/>
    <mergeCell ref="DBS43:DBU43"/>
    <mergeCell ref="DBV43:DBX43"/>
    <mergeCell ref="DBY43:DCA43"/>
    <mergeCell ref="DCC43:DCE43"/>
    <mergeCell ref="DCG43:DCI43"/>
    <mergeCell ref="DCK43:DCM43"/>
    <mergeCell ref="DCO43:DCP43"/>
    <mergeCell ref="DCQ43:DCS43"/>
    <mergeCell ref="DCT43:DCW43"/>
    <mergeCell ref="DAW44:DAX44"/>
    <mergeCell ref="DAY44:DAZ44"/>
    <mergeCell ref="DBA44:DBC44"/>
    <mergeCell ref="DBD44:DBF44"/>
    <mergeCell ref="DBG44:DBI44"/>
    <mergeCell ref="DBJ44:DBL44"/>
    <mergeCell ref="DBM44:DBO44"/>
    <mergeCell ref="DBP44:DBR44"/>
    <mergeCell ref="DBS44:DBU44"/>
    <mergeCell ref="DBV44:DBX44"/>
    <mergeCell ref="DBY44:DCA44"/>
    <mergeCell ref="DCC44:DCE44"/>
    <mergeCell ref="DCG44:DCI44"/>
    <mergeCell ref="DCK44:DCM44"/>
    <mergeCell ref="DCO44:DCP44"/>
    <mergeCell ref="DCQ44:DCS44"/>
    <mergeCell ref="DCT44:DCW44"/>
    <mergeCell ref="DAW45:DAX45"/>
    <mergeCell ref="DAY45:DAZ45"/>
    <mergeCell ref="DBA45:DBC45"/>
    <mergeCell ref="DBD45:DBF45"/>
    <mergeCell ref="DBG45:DBI45"/>
    <mergeCell ref="DBJ45:DBL45"/>
    <mergeCell ref="DBM45:DBO45"/>
    <mergeCell ref="DBP45:DBR45"/>
    <mergeCell ref="DBS45:DBU45"/>
    <mergeCell ref="DBV45:DBX45"/>
    <mergeCell ref="DBY45:DCA45"/>
    <mergeCell ref="DCC45:DCE45"/>
    <mergeCell ref="DCG45:DCI45"/>
    <mergeCell ref="DCK45:DCM45"/>
    <mergeCell ref="DCO45:DCP45"/>
    <mergeCell ref="DCQ45:DCS45"/>
    <mergeCell ref="DCT45:DCW45"/>
    <mergeCell ref="DAU46:DAZ46"/>
    <mergeCell ref="DBA46:DBF46"/>
    <mergeCell ref="DBG46:DBL46"/>
    <mergeCell ref="DBM46:DBR46"/>
    <mergeCell ref="DBS46:DBX46"/>
    <mergeCell ref="DBY46:DCF46"/>
    <mergeCell ref="DCG46:DCN46"/>
    <mergeCell ref="DCO46:DCP46"/>
    <mergeCell ref="DCQ46:DCS46"/>
    <mergeCell ref="DCT46:DCW46"/>
    <mergeCell ref="DAU47:DAZ47"/>
    <mergeCell ref="DBA47:DBX47"/>
    <mergeCell ref="DBY47:DCF47"/>
    <mergeCell ref="DCG47:DCN47"/>
    <mergeCell ref="DCO47:DCW47"/>
    <mergeCell ref="DAW50:DCW50"/>
    <mergeCell ref="DEL3:DEN3"/>
    <mergeCell ref="DEO3:DEZ3"/>
    <mergeCell ref="DCY4:DDA5"/>
    <mergeCell ref="DDB4:DEG5"/>
    <mergeCell ref="DEI4:DEN5"/>
    <mergeCell ref="DEO4:DER5"/>
    <mergeCell ref="DET4:DEW5"/>
    <mergeCell ref="DEX4:DEY5"/>
    <mergeCell ref="DEZ4:DEZ5"/>
    <mergeCell ref="DCX7:DEZ7"/>
    <mergeCell ref="DCX8:DCX12"/>
    <mergeCell ref="DCY8:DCY12"/>
    <mergeCell ref="DCZ8:DDA12"/>
    <mergeCell ref="DDB8:DDC12"/>
    <mergeCell ref="DDD8:DDO8"/>
    <mergeCell ref="DDP8:DEA8"/>
    <mergeCell ref="DEB8:DEQ8"/>
    <mergeCell ref="DER8:DEV8"/>
    <mergeCell ref="DEW8:DEZ12"/>
    <mergeCell ref="DDD9:DDI9"/>
    <mergeCell ref="DDJ9:DDO9"/>
    <mergeCell ref="DDP9:DDU9"/>
    <mergeCell ref="DDV9:DEA9"/>
    <mergeCell ref="DEB9:DEI9"/>
    <mergeCell ref="DEJ9:DEQ9"/>
    <mergeCell ref="DER9:DEV9"/>
    <mergeCell ref="DDD10:DDF12"/>
    <mergeCell ref="DDG10:DDI12"/>
    <mergeCell ref="DDJ10:DDL12"/>
    <mergeCell ref="DDM10:DDO12"/>
    <mergeCell ref="DDP10:DDR12"/>
    <mergeCell ref="DDS10:DDU12"/>
    <mergeCell ref="DDV10:DDX12"/>
    <mergeCell ref="DDY10:DEA12"/>
    <mergeCell ref="DEB10:DED12"/>
    <mergeCell ref="DEE10:DEE13"/>
    <mergeCell ref="DEF10:DEH12"/>
    <mergeCell ref="DEI10:DEI13"/>
    <mergeCell ref="DEJ10:DEL12"/>
    <mergeCell ref="DEM10:DEM13"/>
    <mergeCell ref="DEN10:DEP12"/>
    <mergeCell ref="DEQ10:DEQ13"/>
    <mergeCell ref="DER10:DES12"/>
    <mergeCell ref="DET10:DEV12"/>
    <mergeCell ref="DCZ13:DDA13"/>
    <mergeCell ref="DDB13:DDC13"/>
    <mergeCell ref="DEB13:DED13"/>
    <mergeCell ref="DEF13:DEH13"/>
    <mergeCell ref="DEJ13:DEL13"/>
    <mergeCell ref="DEN13:DEP13"/>
    <mergeCell ref="DER13:DES13"/>
    <mergeCell ref="DET13:DEV13"/>
    <mergeCell ref="DEW13:DEZ13"/>
    <mergeCell ref="DCZ15:DDA15"/>
    <mergeCell ref="DDB15:DDC15"/>
    <mergeCell ref="DDD15:DDF15"/>
    <mergeCell ref="DDG15:DDI15"/>
    <mergeCell ref="DDJ15:DDL15"/>
    <mergeCell ref="DDM15:DDO15"/>
    <mergeCell ref="DDP15:DDR15"/>
    <mergeCell ref="DDS15:DDU15"/>
    <mergeCell ref="DDV15:DDX15"/>
    <mergeCell ref="DDY15:DEA15"/>
    <mergeCell ref="DEB15:DED15"/>
    <mergeCell ref="DEF15:DEH15"/>
    <mergeCell ref="DEJ15:DEL15"/>
    <mergeCell ref="DEN15:DEP15"/>
    <mergeCell ref="DER15:DES15"/>
    <mergeCell ref="DET15:DEV15"/>
    <mergeCell ref="DEW15:DEZ15"/>
    <mergeCell ref="DCZ16:DDA16"/>
    <mergeCell ref="DDB16:DDC16"/>
    <mergeCell ref="DDD16:DDF16"/>
    <mergeCell ref="DDG16:DDI16"/>
    <mergeCell ref="DDJ16:DDL16"/>
    <mergeCell ref="DDM16:DDO16"/>
    <mergeCell ref="DDP16:DDR16"/>
    <mergeCell ref="DDS16:DDU16"/>
    <mergeCell ref="DDV16:DDX16"/>
    <mergeCell ref="DDY16:DEA16"/>
    <mergeCell ref="DEB16:DED16"/>
    <mergeCell ref="DEF16:DEH16"/>
    <mergeCell ref="DEJ16:DEL16"/>
    <mergeCell ref="DEN16:DEP16"/>
    <mergeCell ref="DER16:DES16"/>
    <mergeCell ref="DET16:DEV16"/>
    <mergeCell ref="DEW16:DEZ16"/>
    <mergeCell ref="DCZ17:DDA17"/>
    <mergeCell ref="DDB17:DDC17"/>
    <mergeCell ref="DDD17:DDF17"/>
    <mergeCell ref="DDG17:DDI17"/>
    <mergeCell ref="DDJ17:DDL17"/>
    <mergeCell ref="DDM17:DDO17"/>
    <mergeCell ref="DDP17:DDR17"/>
    <mergeCell ref="DDS17:DDU17"/>
    <mergeCell ref="DDV17:DDX17"/>
    <mergeCell ref="DDY17:DEA17"/>
    <mergeCell ref="DEB17:DED17"/>
    <mergeCell ref="DEF17:DEH17"/>
    <mergeCell ref="DEJ17:DEL17"/>
    <mergeCell ref="DEN17:DEP17"/>
    <mergeCell ref="DER17:DES17"/>
    <mergeCell ref="DET17:DEV17"/>
    <mergeCell ref="DEW17:DEZ17"/>
    <mergeCell ref="DCZ18:DDA18"/>
    <mergeCell ref="DDB18:DDC18"/>
    <mergeCell ref="DDD18:DDF18"/>
    <mergeCell ref="DDG18:DDI18"/>
    <mergeCell ref="DDJ18:DDL18"/>
    <mergeCell ref="DDM18:DDO18"/>
    <mergeCell ref="DDP18:DDR18"/>
    <mergeCell ref="DDS18:DDU18"/>
    <mergeCell ref="DDV18:DDX18"/>
    <mergeCell ref="DDY18:DEA18"/>
    <mergeCell ref="DEB18:DED18"/>
    <mergeCell ref="DEF18:DEH18"/>
    <mergeCell ref="DEJ18:DEL18"/>
    <mergeCell ref="DEN18:DEP18"/>
    <mergeCell ref="DER18:DES18"/>
    <mergeCell ref="DET18:DEV18"/>
    <mergeCell ref="DEW18:DEZ18"/>
    <mergeCell ref="DCZ19:DDA19"/>
    <mergeCell ref="DDB19:DDC19"/>
    <mergeCell ref="DDD19:DDF19"/>
    <mergeCell ref="DDG19:DDI19"/>
    <mergeCell ref="DDJ19:DDL19"/>
    <mergeCell ref="DDM19:DDO19"/>
    <mergeCell ref="DDP19:DDR19"/>
    <mergeCell ref="DDS19:DDU19"/>
    <mergeCell ref="DDV19:DDX19"/>
    <mergeCell ref="DDY19:DEA19"/>
    <mergeCell ref="DEB19:DED19"/>
    <mergeCell ref="DEF19:DEH19"/>
    <mergeCell ref="DEJ19:DEL19"/>
    <mergeCell ref="DEN19:DEP19"/>
    <mergeCell ref="DER19:DES19"/>
    <mergeCell ref="DET19:DEV19"/>
    <mergeCell ref="DEW19:DEZ19"/>
    <mergeCell ref="DCZ20:DDA20"/>
    <mergeCell ref="DDB20:DDC20"/>
    <mergeCell ref="DDD20:DDF20"/>
    <mergeCell ref="DDG20:DDI20"/>
    <mergeCell ref="DDJ20:DDL20"/>
    <mergeCell ref="DDM20:DDO20"/>
    <mergeCell ref="DDP20:DDR20"/>
    <mergeCell ref="DDS20:DDU20"/>
    <mergeCell ref="DDV20:DDX20"/>
    <mergeCell ref="DDY20:DEA20"/>
    <mergeCell ref="DEB20:DED20"/>
    <mergeCell ref="DEF20:DEH20"/>
    <mergeCell ref="DEJ20:DEL20"/>
    <mergeCell ref="DEN20:DEP20"/>
    <mergeCell ref="DER20:DES20"/>
    <mergeCell ref="DET20:DEV20"/>
    <mergeCell ref="DEW20:DEZ20"/>
    <mergeCell ref="DCZ21:DDA21"/>
    <mergeCell ref="DDB21:DDC21"/>
    <mergeCell ref="DDD21:DDF21"/>
    <mergeCell ref="DDG21:DDI21"/>
    <mergeCell ref="DDJ21:DDL21"/>
    <mergeCell ref="DDM21:DDO21"/>
    <mergeCell ref="DDP21:DDR21"/>
    <mergeCell ref="DDS21:DDU21"/>
    <mergeCell ref="DDV21:DDX21"/>
    <mergeCell ref="DDY21:DEA21"/>
    <mergeCell ref="DEB21:DED21"/>
    <mergeCell ref="DEF21:DEH21"/>
    <mergeCell ref="DEJ21:DEL21"/>
    <mergeCell ref="DEN21:DEP21"/>
    <mergeCell ref="DER21:DES21"/>
    <mergeCell ref="DET21:DEV21"/>
    <mergeCell ref="DEW21:DEZ21"/>
    <mergeCell ref="DCZ22:DDA22"/>
    <mergeCell ref="DDB22:DDC22"/>
    <mergeCell ref="DDD22:DDF22"/>
    <mergeCell ref="DDG22:DDI22"/>
    <mergeCell ref="DDJ22:DDL22"/>
    <mergeCell ref="DDM22:DDO22"/>
    <mergeCell ref="DDP22:DDR22"/>
    <mergeCell ref="DDS22:DDU22"/>
    <mergeCell ref="DDV22:DDX22"/>
    <mergeCell ref="DDY22:DEA22"/>
    <mergeCell ref="DEB22:DED22"/>
    <mergeCell ref="DEF22:DEH22"/>
    <mergeCell ref="DEJ22:DEL22"/>
    <mergeCell ref="DEN22:DEP22"/>
    <mergeCell ref="DER22:DES22"/>
    <mergeCell ref="DET22:DEV22"/>
    <mergeCell ref="DEW22:DEZ22"/>
    <mergeCell ref="DCZ23:DDA23"/>
    <mergeCell ref="DDB23:DDC23"/>
    <mergeCell ref="DDD23:DDF23"/>
    <mergeCell ref="DDG23:DDI23"/>
    <mergeCell ref="DDJ23:DDL23"/>
    <mergeCell ref="DDM23:DDO23"/>
    <mergeCell ref="DDP23:DDR23"/>
    <mergeCell ref="DDS23:DDU23"/>
    <mergeCell ref="DDV23:DDX23"/>
    <mergeCell ref="DDY23:DEA23"/>
    <mergeCell ref="DEB23:DED23"/>
    <mergeCell ref="DEF23:DEH23"/>
    <mergeCell ref="DEJ23:DEL23"/>
    <mergeCell ref="DEN23:DEP23"/>
    <mergeCell ref="DER23:DES23"/>
    <mergeCell ref="DET23:DEV23"/>
    <mergeCell ref="DEW23:DEZ23"/>
    <mergeCell ref="DCZ24:DDA24"/>
    <mergeCell ref="DDB24:DDC24"/>
    <mergeCell ref="DDD24:DDF24"/>
    <mergeCell ref="DDG24:DDI24"/>
    <mergeCell ref="DDJ24:DDL24"/>
    <mergeCell ref="DDM24:DDO24"/>
    <mergeCell ref="DDP24:DDR24"/>
    <mergeCell ref="DDS24:DDU24"/>
    <mergeCell ref="DDV24:DDX24"/>
    <mergeCell ref="DDY24:DEA24"/>
    <mergeCell ref="DEB24:DED24"/>
    <mergeCell ref="DEF24:DEH24"/>
    <mergeCell ref="DEJ24:DEL24"/>
    <mergeCell ref="DEN24:DEP24"/>
    <mergeCell ref="DER24:DES24"/>
    <mergeCell ref="DET24:DEV24"/>
    <mergeCell ref="DEW24:DEZ24"/>
    <mergeCell ref="DCZ25:DDA25"/>
    <mergeCell ref="DDB25:DDC25"/>
    <mergeCell ref="DDD25:DDF25"/>
    <mergeCell ref="DDG25:DDI25"/>
    <mergeCell ref="DDJ25:DDL25"/>
    <mergeCell ref="DDM25:DDO25"/>
    <mergeCell ref="DDP25:DDR25"/>
    <mergeCell ref="DDS25:DDU25"/>
    <mergeCell ref="DDV25:DDX25"/>
    <mergeCell ref="DDY25:DEA25"/>
    <mergeCell ref="DEB25:DED25"/>
    <mergeCell ref="DEF25:DEH25"/>
    <mergeCell ref="DEJ25:DEL25"/>
    <mergeCell ref="DEN25:DEP25"/>
    <mergeCell ref="DER25:DES25"/>
    <mergeCell ref="DET25:DEV25"/>
    <mergeCell ref="DEW25:DEZ25"/>
    <mergeCell ref="DCZ26:DDA26"/>
    <mergeCell ref="DDB26:DDC26"/>
    <mergeCell ref="DDD26:DDF26"/>
    <mergeCell ref="DDG26:DDI26"/>
    <mergeCell ref="DDJ26:DDL26"/>
    <mergeCell ref="DDM26:DDO26"/>
    <mergeCell ref="DDP26:DDR26"/>
    <mergeCell ref="DDS26:DDU26"/>
    <mergeCell ref="DDV26:DDX26"/>
    <mergeCell ref="DDY26:DEA26"/>
    <mergeCell ref="DEB26:DED26"/>
    <mergeCell ref="DEF26:DEH26"/>
    <mergeCell ref="DEJ26:DEL26"/>
    <mergeCell ref="DEN26:DEP26"/>
    <mergeCell ref="DER26:DES26"/>
    <mergeCell ref="DET26:DEV26"/>
    <mergeCell ref="DEW26:DEZ26"/>
    <mergeCell ref="DCZ27:DDA27"/>
    <mergeCell ref="DDB27:DDC27"/>
    <mergeCell ref="DDD27:DDF27"/>
    <mergeCell ref="DDG27:DDI27"/>
    <mergeCell ref="DDJ27:DDL27"/>
    <mergeCell ref="DDM27:DDO27"/>
    <mergeCell ref="DDP27:DDR27"/>
    <mergeCell ref="DDS27:DDU27"/>
    <mergeCell ref="DDV27:DDX27"/>
    <mergeCell ref="DDY27:DEA27"/>
    <mergeCell ref="DEB27:DED27"/>
    <mergeCell ref="DEF27:DEH27"/>
    <mergeCell ref="DEJ27:DEL27"/>
    <mergeCell ref="DEN27:DEP27"/>
    <mergeCell ref="DER27:DES27"/>
    <mergeCell ref="DET27:DEV27"/>
    <mergeCell ref="DEW27:DEZ27"/>
    <mergeCell ref="DCZ28:DDA28"/>
    <mergeCell ref="DDB28:DDC28"/>
    <mergeCell ref="DDD28:DDF28"/>
    <mergeCell ref="DDG28:DDI28"/>
    <mergeCell ref="DDJ28:DDL28"/>
    <mergeCell ref="DDM28:DDO28"/>
    <mergeCell ref="DDP28:DDR28"/>
    <mergeCell ref="DDS28:DDU28"/>
    <mergeCell ref="DDV28:DDX28"/>
    <mergeCell ref="DDY28:DEA28"/>
    <mergeCell ref="DEB28:DED28"/>
    <mergeCell ref="DEF28:DEH28"/>
    <mergeCell ref="DEJ28:DEL28"/>
    <mergeCell ref="DEN28:DEP28"/>
    <mergeCell ref="DER28:DES28"/>
    <mergeCell ref="DET28:DEV28"/>
    <mergeCell ref="DEW28:DEZ28"/>
    <mergeCell ref="DCZ29:DDA29"/>
    <mergeCell ref="DDB29:DDC29"/>
    <mergeCell ref="DDD29:DDF29"/>
    <mergeCell ref="DDG29:DDI29"/>
    <mergeCell ref="DDJ29:DDL29"/>
    <mergeCell ref="DDM29:DDO29"/>
    <mergeCell ref="DDP29:DDR29"/>
    <mergeCell ref="DDS29:DDU29"/>
    <mergeCell ref="DDV29:DDX29"/>
    <mergeCell ref="DDY29:DEA29"/>
    <mergeCell ref="DEB29:DED29"/>
    <mergeCell ref="DEF29:DEH29"/>
    <mergeCell ref="DEJ29:DEL29"/>
    <mergeCell ref="DEN29:DEP29"/>
    <mergeCell ref="DER29:DES29"/>
    <mergeCell ref="DET29:DEV29"/>
    <mergeCell ref="DEW29:DEZ29"/>
    <mergeCell ref="DCZ30:DDA30"/>
    <mergeCell ref="DDB30:DDC30"/>
    <mergeCell ref="DDD30:DDF30"/>
    <mergeCell ref="DDG30:DDI30"/>
    <mergeCell ref="DDJ30:DDL30"/>
    <mergeCell ref="DDM30:DDO30"/>
    <mergeCell ref="DDP30:DDR30"/>
    <mergeCell ref="DDS30:DDU30"/>
    <mergeCell ref="DDV30:DDX30"/>
    <mergeCell ref="DDY30:DEA30"/>
    <mergeCell ref="DEB30:DED30"/>
    <mergeCell ref="DEF30:DEH30"/>
    <mergeCell ref="DEJ30:DEL30"/>
    <mergeCell ref="DEN30:DEP30"/>
    <mergeCell ref="DER30:DES30"/>
    <mergeCell ref="DET30:DEV30"/>
    <mergeCell ref="DEW30:DEZ30"/>
    <mergeCell ref="DCZ31:DDA31"/>
    <mergeCell ref="DDB31:DDC31"/>
    <mergeCell ref="DDD31:DDF31"/>
    <mergeCell ref="DDG31:DDI31"/>
    <mergeCell ref="DDJ31:DDL31"/>
    <mergeCell ref="DDM31:DDO31"/>
    <mergeCell ref="DDP31:DDR31"/>
    <mergeCell ref="DDS31:DDU31"/>
    <mergeCell ref="DDV31:DDX31"/>
    <mergeCell ref="DDY31:DEA31"/>
    <mergeCell ref="DEB31:DED31"/>
    <mergeCell ref="DEF31:DEH31"/>
    <mergeCell ref="DEJ31:DEL31"/>
    <mergeCell ref="DEN31:DEP31"/>
    <mergeCell ref="DER31:DES31"/>
    <mergeCell ref="DET31:DEV31"/>
    <mergeCell ref="DEW31:DEZ31"/>
    <mergeCell ref="DCZ32:DDA32"/>
    <mergeCell ref="DDB32:DDC32"/>
    <mergeCell ref="DDD32:DDF32"/>
    <mergeCell ref="DDG32:DDI32"/>
    <mergeCell ref="DDJ32:DDL32"/>
    <mergeCell ref="DDM32:DDO32"/>
    <mergeCell ref="DDP32:DDR32"/>
    <mergeCell ref="DDS32:DDU32"/>
    <mergeCell ref="DDV32:DDX32"/>
    <mergeCell ref="DDY32:DEA32"/>
    <mergeCell ref="DEB32:DED32"/>
    <mergeCell ref="DEF32:DEH32"/>
    <mergeCell ref="DEJ32:DEL32"/>
    <mergeCell ref="DEN32:DEP32"/>
    <mergeCell ref="DER32:DES32"/>
    <mergeCell ref="DET32:DEV32"/>
    <mergeCell ref="DEW32:DEZ32"/>
    <mergeCell ref="DCZ33:DDA33"/>
    <mergeCell ref="DDB33:DDC33"/>
    <mergeCell ref="DDD33:DDF33"/>
    <mergeCell ref="DDG33:DDI33"/>
    <mergeCell ref="DDJ33:DDL33"/>
    <mergeCell ref="DDM33:DDO33"/>
    <mergeCell ref="DDP33:DDR33"/>
    <mergeCell ref="DDS33:DDU33"/>
    <mergeCell ref="DDV33:DDX33"/>
    <mergeCell ref="DDY33:DEA33"/>
    <mergeCell ref="DEB33:DED33"/>
    <mergeCell ref="DEF33:DEH33"/>
    <mergeCell ref="DEJ33:DEL33"/>
    <mergeCell ref="DEN33:DEP33"/>
    <mergeCell ref="DER33:DES33"/>
    <mergeCell ref="DET33:DEV33"/>
    <mergeCell ref="DEW33:DEZ33"/>
    <mergeCell ref="DCZ34:DDA34"/>
    <mergeCell ref="DDB34:DDC34"/>
    <mergeCell ref="DDD34:DDF34"/>
    <mergeCell ref="DDG34:DDI34"/>
    <mergeCell ref="DDJ34:DDL34"/>
    <mergeCell ref="DDM34:DDO34"/>
    <mergeCell ref="DDP34:DDR34"/>
    <mergeCell ref="DDS34:DDU34"/>
    <mergeCell ref="DDV34:DDX34"/>
    <mergeCell ref="DDY34:DEA34"/>
    <mergeCell ref="DEB34:DED34"/>
    <mergeCell ref="DEF34:DEH34"/>
    <mergeCell ref="DEJ34:DEL34"/>
    <mergeCell ref="DEN34:DEP34"/>
    <mergeCell ref="DER34:DES34"/>
    <mergeCell ref="DET34:DEV34"/>
    <mergeCell ref="DEW34:DEZ34"/>
    <mergeCell ref="DCZ35:DDA35"/>
    <mergeCell ref="DDB35:DDC35"/>
    <mergeCell ref="DDD35:DDF35"/>
    <mergeCell ref="DDG35:DDI35"/>
    <mergeCell ref="DDJ35:DDL35"/>
    <mergeCell ref="DDM35:DDO35"/>
    <mergeCell ref="DDP35:DDR35"/>
    <mergeCell ref="DDS35:DDU35"/>
    <mergeCell ref="DDV35:DDX35"/>
    <mergeCell ref="DDY35:DEA35"/>
    <mergeCell ref="DEB35:DED35"/>
    <mergeCell ref="DEF35:DEH35"/>
    <mergeCell ref="DEJ35:DEL35"/>
    <mergeCell ref="DEN35:DEP35"/>
    <mergeCell ref="DER35:DES35"/>
    <mergeCell ref="DET35:DEV35"/>
    <mergeCell ref="DEW35:DEZ35"/>
    <mergeCell ref="DCZ36:DDA36"/>
    <mergeCell ref="DDB36:DDC36"/>
    <mergeCell ref="DDD36:DDF36"/>
    <mergeCell ref="DDG36:DDI36"/>
    <mergeCell ref="DDJ36:DDL36"/>
    <mergeCell ref="DDM36:DDO36"/>
    <mergeCell ref="DDP36:DDR36"/>
    <mergeCell ref="DDS36:DDU36"/>
    <mergeCell ref="DDV36:DDX36"/>
    <mergeCell ref="DDY36:DEA36"/>
    <mergeCell ref="DEB36:DED36"/>
    <mergeCell ref="DEF36:DEH36"/>
    <mergeCell ref="DEJ36:DEL36"/>
    <mergeCell ref="DEN36:DEP36"/>
    <mergeCell ref="DER36:DES36"/>
    <mergeCell ref="DET36:DEV36"/>
    <mergeCell ref="DEW36:DEZ36"/>
    <mergeCell ref="DCZ37:DDA37"/>
    <mergeCell ref="DDB37:DDC37"/>
    <mergeCell ref="DDD37:DDF37"/>
    <mergeCell ref="DDG37:DDI37"/>
    <mergeCell ref="DDJ37:DDL37"/>
    <mergeCell ref="DDM37:DDO37"/>
    <mergeCell ref="DDP37:DDR37"/>
    <mergeCell ref="DDS37:DDU37"/>
    <mergeCell ref="DDV37:DDX37"/>
    <mergeCell ref="DDY37:DEA37"/>
    <mergeCell ref="DEB37:DED37"/>
    <mergeCell ref="DEF37:DEH37"/>
    <mergeCell ref="DEJ37:DEL37"/>
    <mergeCell ref="DEN37:DEP37"/>
    <mergeCell ref="DER37:DES37"/>
    <mergeCell ref="DET37:DEV37"/>
    <mergeCell ref="DEW37:DEZ37"/>
    <mergeCell ref="DCZ38:DDA38"/>
    <mergeCell ref="DDB38:DDC38"/>
    <mergeCell ref="DDD38:DDF38"/>
    <mergeCell ref="DDG38:DDI38"/>
    <mergeCell ref="DDJ38:DDL38"/>
    <mergeCell ref="DDM38:DDO38"/>
    <mergeCell ref="DDP38:DDR38"/>
    <mergeCell ref="DDS38:DDU38"/>
    <mergeCell ref="DDV38:DDX38"/>
    <mergeCell ref="DDY38:DEA38"/>
    <mergeCell ref="DEB38:DED38"/>
    <mergeCell ref="DEF38:DEH38"/>
    <mergeCell ref="DEJ38:DEL38"/>
    <mergeCell ref="DEN38:DEP38"/>
    <mergeCell ref="DER38:DES38"/>
    <mergeCell ref="DET38:DEV38"/>
    <mergeCell ref="DEW38:DEZ38"/>
    <mergeCell ref="DCZ39:DDA39"/>
    <mergeCell ref="DDB39:DDC39"/>
    <mergeCell ref="DDD39:DDF39"/>
    <mergeCell ref="DDG39:DDI39"/>
    <mergeCell ref="DDJ39:DDL39"/>
    <mergeCell ref="DDM39:DDO39"/>
    <mergeCell ref="DDP39:DDR39"/>
    <mergeCell ref="DDS39:DDU39"/>
    <mergeCell ref="DDV39:DDX39"/>
    <mergeCell ref="DDY39:DEA39"/>
    <mergeCell ref="DEB39:DED39"/>
    <mergeCell ref="DEF39:DEH39"/>
    <mergeCell ref="DEJ39:DEL39"/>
    <mergeCell ref="DEN39:DEP39"/>
    <mergeCell ref="DER39:DES39"/>
    <mergeCell ref="DET39:DEV39"/>
    <mergeCell ref="DEW39:DEZ39"/>
    <mergeCell ref="DCZ40:DDA40"/>
    <mergeCell ref="DDB40:DDC40"/>
    <mergeCell ref="DDD40:DDF40"/>
    <mergeCell ref="DDG40:DDI40"/>
    <mergeCell ref="DDJ40:DDL40"/>
    <mergeCell ref="DDM40:DDO40"/>
    <mergeCell ref="DDP40:DDR40"/>
    <mergeCell ref="DDS40:DDU40"/>
    <mergeCell ref="DDV40:DDX40"/>
    <mergeCell ref="DDY40:DEA40"/>
    <mergeCell ref="DEB40:DED40"/>
    <mergeCell ref="DEF40:DEH40"/>
    <mergeCell ref="DEJ40:DEL40"/>
    <mergeCell ref="DEN40:DEP40"/>
    <mergeCell ref="DER40:DES40"/>
    <mergeCell ref="DET40:DEV40"/>
    <mergeCell ref="DEW40:DEZ40"/>
    <mergeCell ref="DCZ41:DDA41"/>
    <mergeCell ref="DDB41:DDC41"/>
    <mergeCell ref="DDD41:DDF41"/>
    <mergeCell ref="DDG41:DDI41"/>
    <mergeCell ref="DDJ41:DDL41"/>
    <mergeCell ref="DDM41:DDO41"/>
    <mergeCell ref="DDP41:DDR41"/>
    <mergeCell ref="DDS41:DDU41"/>
    <mergeCell ref="DDV41:DDX41"/>
    <mergeCell ref="DDY41:DEA41"/>
    <mergeCell ref="DEB41:DED41"/>
    <mergeCell ref="DEF41:DEH41"/>
    <mergeCell ref="DEJ41:DEL41"/>
    <mergeCell ref="DEN41:DEP41"/>
    <mergeCell ref="DER41:DES41"/>
    <mergeCell ref="DET41:DEV41"/>
    <mergeCell ref="DEW41:DEZ41"/>
    <mergeCell ref="DCZ42:DDA42"/>
    <mergeCell ref="DDB42:DDC42"/>
    <mergeCell ref="DDD42:DDF42"/>
    <mergeCell ref="DDG42:DDI42"/>
    <mergeCell ref="DDJ42:DDL42"/>
    <mergeCell ref="DDM42:DDO42"/>
    <mergeCell ref="DDP42:DDR42"/>
    <mergeCell ref="DDS42:DDU42"/>
    <mergeCell ref="DDV42:DDX42"/>
    <mergeCell ref="DDY42:DEA42"/>
    <mergeCell ref="DEB42:DED42"/>
    <mergeCell ref="DEF42:DEH42"/>
    <mergeCell ref="DEJ42:DEL42"/>
    <mergeCell ref="DEN42:DEP42"/>
    <mergeCell ref="DER42:DES42"/>
    <mergeCell ref="DET42:DEV42"/>
    <mergeCell ref="DEW42:DEZ42"/>
    <mergeCell ref="DCZ43:DDA43"/>
    <mergeCell ref="DDB43:DDC43"/>
    <mergeCell ref="DDD43:DDF43"/>
    <mergeCell ref="DDG43:DDI43"/>
    <mergeCell ref="DDJ43:DDL43"/>
    <mergeCell ref="DDM43:DDO43"/>
    <mergeCell ref="DDP43:DDR43"/>
    <mergeCell ref="DDS43:DDU43"/>
    <mergeCell ref="DDV43:DDX43"/>
    <mergeCell ref="DDY43:DEA43"/>
    <mergeCell ref="DEB43:DED43"/>
    <mergeCell ref="DEF43:DEH43"/>
    <mergeCell ref="DEJ43:DEL43"/>
    <mergeCell ref="DEN43:DEP43"/>
    <mergeCell ref="DER43:DES43"/>
    <mergeCell ref="DET43:DEV43"/>
    <mergeCell ref="DEW43:DEZ43"/>
    <mergeCell ref="DCZ44:DDA44"/>
    <mergeCell ref="DDB44:DDC44"/>
    <mergeCell ref="DDD44:DDF44"/>
    <mergeCell ref="DDG44:DDI44"/>
    <mergeCell ref="DDJ44:DDL44"/>
    <mergeCell ref="DDM44:DDO44"/>
    <mergeCell ref="DDP44:DDR44"/>
    <mergeCell ref="DDS44:DDU44"/>
    <mergeCell ref="DDV44:DDX44"/>
    <mergeCell ref="DDY44:DEA44"/>
    <mergeCell ref="DEB44:DED44"/>
    <mergeCell ref="DEF44:DEH44"/>
    <mergeCell ref="DEJ44:DEL44"/>
    <mergeCell ref="DEN44:DEP44"/>
    <mergeCell ref="DER44:DES44"/>
    <mergeCell ref="DET44:DEV44"/>
    <mergeCell ref="DEW44:DEZ44"/>
    <mergeCell ref="DCZ45:DDA45"/>
    <mergeCell ref="DDB45:DDC45"/>
    <mergeCell ref="DDD45:DDF45"/>
    <mergeCell ref="DDG45:DDI45"/>
    <mergeCell ref="DDJ45:DDL45"/>
    <mergeCell ref="DDM45:DDO45"/>
    <mergeCell ref="DDP45:DDR45"/>
    <mergeCell ref="DDS45:DDU45"/>
    <mergeCell ref="DDV45:DDX45"/>
    <mergeCell ref="DDY45:DEA45"/>
    <mergeCell ref="DEB45:DED45"/>
    <mergeCell ref="DEF45:DEH45"/>
    <mergeCell ref="DEJ45:DEL45"/>
    <mergeCell ref="DEN45:DEP45"/>
    <mergeCell ref="DER45:DES45"/>
    <mergeCell ref="DET45:DEV45"/>
    <mergeCell ref="DEW45:DEZ45"/>
    <mergeCell ref="DCX46:DDC46"/>
    <mergeCell ref="DDD46:DDI46"/>
    <mergeCell ref="DDJ46:DDO46"/>
    <mergeCell ref="DDP46:DDU46"/>
    <mergeCell ref="DDV46:DEA46"/>
    <mergeCell ref="DEB46:DEI46"/>
    <mergeCell ref="DEJ46:DEQ46"/>
    <mergeCell ref="DER46:DES46"/>
    <mergeCell ref="DET46:DEV46"/>
    <mergeCell ref="DEW46:DEZ46"/>
    <mergeCell ref="DCX47:DDC47"/>
    <mergeCell ref="DDD47:DEA47"/>
    <mergeCell ref="DEB47:DEI47"/>
    <mergeCell ref="DEJ47:DEQ47"/>
    <mergeCell ref="DER47:DEZ47"/>
    <mergeCell ref="DCZ50:DEZ50"/>
    <mergeCell ref="DGO3:DGQ3"/>
    <mergeCell ref="DGR3:DHC3"/>
    <mergeCell ref="DFB4:DFD5"/>
    <mergeCell ref="DFE4:DGJ5"/>
    <mergeCell ref="DGL4:DGQ5"/>
    <mergeCell ref="DGR4:DGU5"/>
    <mergeCell ref="DGW4:DGZ5"/>
    <mergeCell ref="DHA4:DHB5"/>
    <mergeCell ref="DHC4:DHC5"/>
    <mergeCell ref="DFA7:DHC7"/>
    <mergeCell ref="DFA8:DFA12"/>
    <mergeCell ref="DFB8:DFB12"/>
    <mergeCell ref="DFC8:DFD12"/>
    <mergeCell ref="DFE8:DFF12"/>
    <mergeCell ref="DFG8:DFR8"/>
    <mergeCell ref="DFS8:DGD8"/>
    <mergeCell ref="DGE8:DGT8"/>
    <mergeCell ref="DGU8:DGY8"/>
    <mergeCell ref="DGZ8:DHC12"/>
    <mergeCell ref="DFG9:DFL9"/>
    <mergeCell ref="DFM9:DFR9"/>
    <mergeCell ref="DFS9:DFX9"/>
    <mergeCell ref="DFY9:DGD9"/>
    <mergeCell ref="DGE9:DGL9"/>
    <mergeCell ref="DGM9:DGT9"/>
    <mergeCell ref="DGU9:DGY9"/>
    <mergeCell ref="DFG10:DFI12"/>
    <mergeCell ref="DFJ10:DFL12"/>
    <mergeCell ref="DFM10:DFO12"/>
    <mergeCell ref="DFP10:DFR12"/>
    <mergeCell ref="DFS10:DFU12"/>
    <mergeCell ref="DFV10:DFX12"/>
    <mergeCell ref="DFY10:DGA12"/>
    <mergeCell ref="DGB10:DGD12"/>
    <mergeCell ref="DGE10:DGG12"/>
    <mergeCell ref="DGH10:DGH13"/>
    <mergeCell ref="DGI10:DGK12"/>
    <mergeCell ref="DGL10:DGL13"/>
    <mergeCell ref="DGM10:DGO12"/>
    <mergeCell ref="DGP10:DGP13"/>
    <mergeCell ref="DGQ10:DGS12"/>
    <mergeCell ref="DGT10:DGT13"/>
    <mergeCell ref="DGU10:DGV12"/>
    <mergeCell ref="DGW10:DGY12"/>
    <mergeCell ref="DFC13:DFD13"/>
    <mergeCell ref="DFE13:DFF13"/>
    <mergeCell ref="DGE13:DGG13"/>
    <mergeCell ref="DGI13:DGK13"/>
    <mergeCell ref="DGM13:DGO13"/>
    <mergeCell ref="DGQ13:DGS13"/>
    <mergeCell ref="DGU13:DGV13"/>
    <mergeCell ref="DGW13:DGY13"/>
    <mergeCell ref="DGZ13:DHC13"/>
    <mergeCell ref="DFC15:DFD15"/>
    <mergeCell ref="DFE15:DFF15"/>
    <mergeCell ref="DFG15:DFI15"/>
    <mergeCell ref="DFJ15:DFL15"/>
    <mergeCell ref="DFM15:DFO15"/>
    <mergeCell ref="DFP15:DFR15"/>
    <mergeCell ref="DFS15:DFU15"/>
    <mergeCell ref="DFV15:DFX15"/>
    <mergeCell ref="DFY15:DGA15"/>
    <mergeCell ref="DGB15:DGD15"/>
    <mergeCell ref="DGE15:DGG15"/>
    <mergeCell ref="DGI15:DGK15"/>
    <mergeCell ref="DGM15:DGO15"/>
    <mergeCell ref="DGQ15:DGS15"/>
    <mergeCell ref="DGU15:DGV15"/>
    <mergeCell ref="DGW15:DGY15"/>
    <mergeCell ref="DGZ15:DHC15"/>
    <mergeCell ref="DFC16:DFD16"/>
    <mergeCell ref="DFE16:DFF16"/>
    <mergeCell ref="DFG16:DFI16"/>
    <mergeCell ref="DFJ16:DFL16"/>
    <mergeCell ref="DFM16:DFO16"/>
    <mergeCell ref="DFP16:DFR16"/>
    <mergeCell ref="DFS16:DFU16"/>
    <mergeCell ref="DFV16:DFX16"/>
    <mergeCell ref="DFY16:DGA16"/>
    <mergeCell ref="DGB16:DGD16"/>
    <mergeCell ref="DGE16:DGG16"/>
    <mergeCell ref="DGI16:DGK16"/>
    <mergeCell ref="DGM16:DGO16"/>
    <mergeCell ref="DGQ16:DGS16"/>
    <mergeCell ref="DGU16:DGV16"/>
    <mergeCell ref="DGW16:DGY16"/>
    <mergeCell ref="DGZ16:DHC16"/>
    <mergeCell ref="DFC17:DFD17"/>
    <mergeCell ref="DFE17:DFF17"/>
    <mergeCell ref="DFG17:DFI17"/>
    <mergeCell ref="DFJ17:DFL17"/>
    <mergeCell ref="DFM17:DFO17"/>
    <mergeCell ref="DFP17:DFR17"/>
    <mergeCell ref="DFS17:DFU17"/>
    <mergeCell ref="DFV17:DFX17"/>
    <mergeCell ref="DFY17:DGA17"/>
    <mergeCell ref="DGB17:DGD17"/>
    <mergeCell ref="DGE17:DGG17"/>
    <mergeCell ref="DGI17:DGK17"/>
    <mergeCell ref="DGM17:DGO17"/>
    <mergeCell ref="DGQ17:DGS17"/>
    <mergeCell ref="DGU17:DGV17"/>
    <mergeCell ref="DGW17:DGY17"/>
    <mergeCell ref="DGZ17:DHC17"/>
    <mergeCell ref="DFC18:DFD18"/>
    <mergeCell ref="DFE18:DFF18"/>
    <mergeCell ref="DFG18:DFI18"/>
    <mergeCell ref="DFJ18:DFL18"/>
    <mergeCell ref="DFM18:DFO18"/>
    <mergeCell ref="DFP18:DFR18"/>
    <mergeCell ref="DFS18:DFU18"/>
    <mergeCell ref="DFV18:DFX18"/>
    <mergeCell ref="DFY18:DGA18"/>
    <mergeCell ref="DGB18:DGD18"/>
    <mergeCell ref="DGE18:DGG18"/>
    <mergeCell ref="DGI18:DGK18"/>
    <mergeCell ref="DGM18:DGO18"/>
    <mergeCell ref="DGQ18:DGS18"/>
    <mergeCell ref="DGU18:DGV18"/>
    <mergeCell ref="DGW18:DGY18"/>
    <mergeCell ref="DGZ18:DHC18"/>
    <mergeCell ref="DFC19:DFD19"/>
    <mergeCell ref="DFE19:DFF19"/>
    <mergeCell ref="DFG19:DFI19"/>
    <mergeCell ref="DFJ19:DFL19"/>
    <mergeCell ref="DFM19:DFO19"/>
    <mergeCell ref="DFP19:DFR19"/>
    <mergeCell ref="DFS19:DFU19"/>
    <mergeCell ref="DFV19:DFX19"/>
    <mergeCell ref="DFY19:DGA19"/>
    <mergeCell ref="DGB19:DGD19"/>
    <mergeCell ref="DGE19:DGG19"/>
    <mergeCell ref="DGI19:DGK19"/>
    <mergeCell ref="DGM19:DGO19"/>
    <mergeCell ref="DGQ19:DGS19"/>
    <mergeCell ref="DGU19:DGV19"/>
    <mergeCell ref="DGW19:DGY19"/>
    <mergeCell ref="DGZ19:DHC19"/>
    <mergeCell ref="DFC20:DFD20"/>
    <mergeCell ref="DFE20:DFF20"/>
    <mergeCell ref="DFG20:DFI20"/>
    <mergeCell ref="DFJ20:DFL20"/>
    <mergeCell ref="DFM20:DFO20"/>
    <mergeCell ref="DFP20:DFR20"/>
    <mergeCell ref="DFS20:DFU20"/>
    <mergeCell ref="DFV20:DFX20"/>
    <mergeCell ref="DFY20:DGA20"/>
    <mergeCell ref="DGB20:DGD20"/>
    <mergeCell ref="DGE20:DGG20"/>
    <mergeCell ref="DGI20:DGK20"/>
    <mergeCell ref="DGM20:DGO20"/>
    <mergeCell ref="DGQ20:DGS20"/>
    <mergeCell ref="DGU20:DGV20"/>
    <mergeCell ref="DGW20:DGY20"/>
    <mergeCell ref="DGZ20:DHC20"/>
    <mergeCell ref="DFC21:DFD21"/>
    <mergeCell ref="DFE21:DFF21"/>
    <mergeCell ref="DFG21:DFI21"/>
    <mergeCell ref="DFJ21:DFL21"/>
    <mergeCell ref="DFM21:DFO21"/>
    <mergeCell ref="DFP21:DFR21"/>
    <mergeCell ref="DFS21:DFU21"/>
    <mergeCell ref="DFV21:DFX21"/>
    <mergeCell ref="DFY21:DGA21"/>
    <mergeCell ref="DGB21:DGD21"/>
    <mergeCell ref="DGE21:DGG21"/>
    <mergeCell ref="DGI21:DGK21"/>
    <mergeCell ref="DGM21:DGO21"/>
    <mergeCell ref="DGQ21:DGS21"/>
    <mergeCell ref="DGU21:DGV21"/>
    <mergeCell ref="DGW21:DGY21"/>
    <mergeCell ref="DGZ21:DHC21"/>
    <mergeCell ref="DFC22:DFD22"/>
    <mergeCell ref="DFE22:DFF22"/>
    <mergeCell ref="DFG22:DFI22"/>
    <mergeCell ref="DFJ22:DFL22"/>
    <mergeCell ref="DFM22:DFO22"/>
    <mergeCell ref="DFP22:DFR22"/>
    <mergeCell ref="DFS22:DFU22"/>
    <mergeCell ref="DFV22:DFX22"/>
    <mergeCell ref="DFY22:DGA22"/>
    <mergeCell ref="DGB22:DGD22"/>
    <mergeCell ref="DGE22:DGG22"/>
    <mergeCell ref="DGI22:DGK22"/>
    <mergeCell ref="DGM22:DGO22"/>
    <mergeCell ref="DGQ22:DGS22"/>
    <mergeCell ref="DGU22:DGV22"/>
    <mergeCell ref="DGW22:DGY22"/>
    <mergeCell ref="DGZ22:DHC22"/>
    <mergeCell ref="DFC23:DFD23"/>
    <mergeCell ref="DFE23:DFF23"/>
    <mergeCell ref="DFG23:DFI23"/>
    <mergeCell ref="DFJ23:DFL23"/>
    <mergeCell ref="DFM23:DFO23"/>
    <mergeCell ref="DFP23:DFR23"/>
    <mergeCell ref="DFS23:DFU23"/>
    <mergeCell ref="DFV23:DFX23"/>
    <mergeCell ref="DFY23:DGA23"/>
    <mergeCell ref="DGB23:DGD23"/>
    <mergeCell ref="DGE23:DGG23"/>
    <mergeCell ref="DGI23:DGK23"/>
    <mergeCell ref="DGM23:DGO23"/>
    <mergeCell ref="DGQ23:DGS23"/>
    <mergeCell ref="DGU23:DGV23"/>
    <mergeCell ref="DGW23:DGY23"/>
    <mergeCell ref="DGZ23:DHC23"/>
    <mergeCell ref="DFC24:DFD24"/>
    <mergeCell ref="DFE24:DFF24"/>
    <mergeCell ref="DFG24:DFI24"/>
    <mergeCell ref="DFJ24:DFL24"/>
    <mergeCell ref="DFM24:DFO24"/>
    <mergeCell ref="DFP24:DFR24"/>
    <mergeCell ref="DFS24:DFU24"/>
    <mergeCell ref="DFV24:DFX24"/>
    <mergeCell ref="DFY24:DGA24"/>
    <mergeCell ref="DGB24:DGD24"/>
    <mergeCell ref="DGE24:DGG24"/>
    <mergeCell ref="DGI24:DGK24"/>
    <mergeCell ref="DGM24:DGO24"/>
    <mergeCell ref="DGQ24:DGS24"/>
    <mergeCell ref="DGU24:DGV24"/>
    <mergeCell ref="DGW24:DGY24"/>
    <mergeCell ref="DGZ24:DHC24"/>
    <mergeCell ref="DFC25:DFD25"/>
    <mergeCell ref="DFE25:DFF25"/>
    <mergeCell ref="DFG25:DFI25"/>
    <mergeCell ref="DFJ25:DFL25"/>
    <mergeCell ref="DFM25:DFO25"/>
    <mergeCell ref="DFP25:DFR25"/>
    <mergeCell ref="DFS25:DFU25"/>
    <mergeCell ref="DFV25:DFX25"/>
    <mergeCell ref="DFY25:DGA25"/>
    <mergeCell ref="DGB25:DGD25"/>
    <mergeCell ref="DGE25:DGG25"/>
    <mergeCell ref="DGI25:DGK25"/>
    <mergeCell ref="DGM25:DGO25"/>
    <mergeCell ref="DGQ25:DGS25"/>
    <mergeCell ref="DGU25:DGV25"/>
    <mergeCell ref="DGW25:DGY25"/>
    <mergeCell ref="DGZ25:DHC25"/>
    <mergeCell ref="DFC26:DFD26"/>
    <mergeCell ref="DFE26:DFF26"/>
    <mergeCell ref="DFG26:DFI26"/>
    <mergeCell ref="DFJ26:DFL26"/>
    <mergeCell ref="DFM26:DFO26"/>
    <mergeCell ref="DFP26:DFR26"/>
    <mergeCell ref="DFS26:DFU26"/>
    <mergeCell ref="DFV26:DFX26"/>
    <mergeCell ref="DFY26:DGA26"/>
    <mergeCell ref="DGB26:DGD26"/>
    <mergeCell ref="DGE26:DGG26"/>
    <mergeCell ref="DGI26:DGK26"/>
    <mergeCell ref="DGM26:DGO26"/>
    <mergeCell ref="DGQ26:DGS26"/>
    <mergeCell ref="DGU26:DGV26"/>
    <mergeCell ref="DGW26:DGY26"/>
    <mergeCell ref="DGZ26:DHC26"/>
    <mergeCell ref="DFC27:DFD27"/>
    <mergeCell ref="DFE27:DFF27"/>
    <mergeCell ref="DFG27:DFI27"/>
    <mergeCell ref="DFJ27:DFL27"/>
    <mergeCell ref="DFM27:DFO27"/>
    <mergeCell ref="DFP27:DFR27"/>
    <mergeCell ref="DFS27:DFU27"/>
    <mergeCell ref="DFV27:DFX27"/>
    <mergeCell ref="DFY27:DGA27"/>
    <mergeCell ref="DGB27:DGD27"/>
    <mergeCell ref="DGE27:DGG27"/>
    <mergeCell ref="DGI27:DGK27"/>
    <mergeCell ref="DGM27:DGO27"/>
    <mergeCell ref="DGQ27:DGS27"/>
    <mergeCell ref="DGU27:DGV27"/>
    <mergeCell ref="DGW27:DGY27"/>
    <mergeCell ref="DGZ27:DHC27"/>
    <mergeCell ref="DFC28:DFD28"/>
    <mergeCell ref="DFE28:DFF28"/>
    <mergeCell ref="DFG28:DFI28"/>
    <mergeCell ref="DFJ28:DFL28"/>
    <mergeCell ref="DFM28:DFO28"/>
    <mergeCell ref="DFP28:DFR28"/>
    <mergeCell ref="DFS28:DFU28"/>
    <mergeCell ref="DFV28:DFX28"/>
    <mergeCell ref="DFY28:DGA28"/>
    <mergeCell ref="DGB28:DGD28"/>
    <mergeCell ref="DGE28:DGG28"/>
    <mergeCell ref="DGI28:DGK28"/>
    <mergeCell ref="DGM28:DGO28"/>
    <mergeCell ref="DGQ28:DGS28"/>
    <mergeCell ref="DGU28:DGV28"/>
    <mergeCell ref="DGW28:DGY28"/>
    <mergeCell ref="DGZ28:DHC28"/>
    <mergeCell ref="DFC29:DFD29"/>
    <mergeCell ref="DFE29:DFF29"/>
    <mergeCell ref="DFG29:DFI29"/>
    <mergeCell ref="DFJ29:DFL29"/>
    <mergeCell ref="DFM29:DFO29"/>
    <mergeCell ref="DFP29:DFR29"/>
    <mergeCell ref="DFS29:DFU29"/>
    <mergeCell ref="DFV29:DFX29"/>
    <mergeCell ref="DFY29:DGA29"/>
    <mergeCell ref="DGB29:DGD29"/>
    <mergeCell ref="DGE29:DGG29"/>
    <mergeCell ref="DGI29:DGK29"/>
    <mergeCell ref="DGM29:DGO29"/>
    <mergeCell ref="DGQ29:DGS29"/>
    <mergeCell ref="DGU29:DGV29"/>
    <mergeCell ref="DGW29:DGY29"/>
    <mergeCell ref="DGZ29:DHC29"/>
    <mergeCell ref="DFC30:DFD30"/>
    <mergeCell ref="DFE30:DFF30"/>
    <mergeCell ref="DFG30:DFI30"/>
    <mergeCell ref="DFJ30:DFL30"/>
    <mergeCell ref="DFM30:DFO30"/>
    <mergeCell ref="DFP30:DFR30"/>
    <mergeCell ref="DFS30:DFU30"/>
    <mergeCell ref="DFV30:DFX30"/>
    <mergeCell ref="DFY30:DGA30"/>
    <mergeCell ref="DGB30:DGD30"/>
    <mergeCell ref="DGE30:DGG30"/>
    <mergeCell ref="DGI30:DGK30"/>
    <mergeCell ref="DGM30:DGO30"/>
    <mergeCell ref="DGQ30:DGS30"/>
    <mergeCell ref="DGU30:DGV30"/>
    <mergeCell ref="DGW30:DGY30"/>
    <mergeCell ref="DGZ30:DHC30"/>
    <mergeCell ref="DFC31:DFD31"/>
    <mergeCell ref="DFE31:DFF31"/>
    <mergeCell ref="DFG31:DFI31"/>
    <mergeCell ref="DFJ31:DFL31"/>
    <mergeCell ref="DFM31:DFO31"/>
    <mergeCell ref="DFP31:DFR31"/>
    <mergeCell ref="DFS31:DFU31"/>
    <mergeCell ref="DFV31:DFX31"/>
    <mergeCell ref="DFY31:DGA31"/>
    <mergeCell ref="DGB31:DGD31"/>
    <mergeCell ref="DGE31:DGG31"/>
    <mergeCell ref="DGI31:DGK31"/>
    <mergeCell ref="DGM31:DGO31"/>
    <mergeCell ref="DGQ31:DGS31"/>
    <mergeCell ref="DGU31:DGV31"/>
    <mergeCell ref="DGW31:DGY31"/>
    <mergeCell ref="DGZ31:DHC31"/>
    <mergeCell ref="DFC32:DFD32"/>
    <mergeCell ref="DFE32:DFF32"/>
    <mergeCell ref="DFG32:DFI32"/>
    <mergeCell ref="DFJ32:DFL32"/>
    <mergeCell ref="DFM32:DFO32"/>
    <mergeCell ref="DFP32:DFR32"/>
    <mergeCell ref="DFS32:DFU32"/>
    <mergeCell ref="DFV32:DFX32"/>
    <mergeCell ref="DFY32:DGA32"/>
    <mergeCell ref="DGB32:DGD32"/>
    <mergeCell ref="DGE32:DGG32"/>
    <mergeCell ref="DGI32:DGK32"/>
    <mergeCell ref="DGM32:DGO32"/>
    <mergeCell ref="DGQ32:DGS32"/>
    <mergeCell ref="DGU32:DGV32"/>
    <mergeCell ref="DGW32:DGY32"/>
    <mergeCell ref="DGZ32:DHC32"/>
    <mergeCell ref="DFC33:DFD33"/>
    <mergeCell ref="DFE33:DFF33"/>
    <mergeCell ref="DFG33:DFI33"/>
    <mergeCell ref="DFJ33:DFL33"/>
    <mergeCell ref="DFM33:DFO33"/>
    <mergeCell ref="DFP33:DFR33"/>
    <mergeCell ref="DFS33:DFU33"/>
    <mergeCell ref="DFV33:DFX33"/>
    <mergeCell ref="DFY33:DGA33"/>
    <mergeCell ref="DGB33:DGD33"/>
    <mergeCell ref="DGE33:DGG33"/>
    <mergeCell ref="DGI33:DGK33"/>
    <mergeCell ref="DGM33:DGO33"/>
    <mergeCell ref="DGQ33:DGS33"/>
    <mergeCell ref="DGU33:DGV33"/>
    <mergeCell ref="DGW33:DGY33"/>
    <mergeCell ref="DGZ33:DHC33"/>
    <mergeCell ref="DFC34:DFD34"/>
    <mergeCell ref="DFE34:DFF34"/>
    <mergeCell ref="DFG34:DFI34"/>
    <mergeCell ref="DFJ34:DFL34"/>
    <mergeCell ref="DFM34:DFO34"/>
    <mergeCell ref="DFP34:DFR34"/>
    <mergeCell ref="DFS34:DFU34"/>
    <mergeCell ref="DFV34:DFX34"/>
    <mergeCell ref="DFY34:DGA34"/>
    <mergeCell ref="DGB34:DGD34"/>
    <mergeCell ref="DGE34:DGG34"/>
    <mergeCell ref="DGI34:DGK34"/>
    <mergeCell ref="DGM34:DGO34"/>
    <mergeCell ref="DGQ34:DGS34"/>
    <mergeCell ref="DGU34:DGV34"/>
    <mergeCell ref="DGW34:DGY34"/>
    <mergeCell ref="DGZ34:DHC34"/>
    <mergeCell ref="DFC35:DFD35"/>
    <mergeCell ref="DFE35:DFF35"/>
    <mergeCell ref="DFG35:DFI35"/>
    <mergeCell ref="DFJ35:DFL35"/>
    <mergeCell ref="DFM35:DFO35"/>
    <mergeCell ref="DFP35:DFR35"/>
    <mergeCell ref="DFS35:DFU35"/>
    <mergeCell ref="DFV35:DFX35"/>
    <mergeCell ref="DFY35:DGA35"/>
    <mergeCell ref="DGB35:DGD35"/>
    <mergeCell ref="DGE35:DGG35"/>
    <mergeCell ref="DGI35:DGK35"/>
    <mergeCell ref="DGM35:DGO35"/>
    <mergeCell ref="DGQ35:DGS35"/>
    <mergeCell ref="DGU35:DGV35"/>
    <mergeCell ref="DGW35:DGY35"/>
    <mergeCell ref="DGZ35:DHC35"/>
    <mergeCell ref="DFC36:DFD36"/>
    <mergeCell ref="DFE36:DFF36"/>
    <mergeCell ref="DFG36:DFI36"/>
    <mergeCell ref="DFJ36:DFL36"/>
    <mergeCell ref="DFM36:DFO36"/>
    <mergeCell ref="DFP36:DFR36"/>
    <mergeCell ref="DFS36:DFU36"/>
    <mergeCell ref="DFV36:DFX36"/>
    <mergeCell ref="DFY36:DGA36"/>
    <mergeCell ref="DGB36:DGD36"/>
    <mergeCell ref="DGE36:DGG36"/>
    <mergeCell ref="DGI36:DGK36"/>
    <mergeCell ref="DGM36:DGO36"/>
    <mergeCell ref="DGQ36:DGS36"/>
    <mergeCell ref="DGU36:DGV36"/>
    <mergeCell ref="DGW36:DGY36"/>
    <mergeCell ref="DGZ36:DHC36"/>
    <mergeCell ref="DFC37:DFD37"/>
    <mergeCell ref="DFE37:DFF37"/>
    <mergeCell ref="DFG37:DFI37"/>
    <mergeCell ref="DFJ37:DFL37"/>
    <mergeCell ref="DFM37:DFO37"/>
    <mergeCell ref="DFP37:DFR37"/>
    <mergeCell ref="DFS37:DFU37"/>
    <mergeCell ref="DFV37:DFX37"/>
    <mergeCell ref="DFY37:DGA37"/>
    <mergeCell ref="DGB37:DGD37"/>
    <mergeCell ref="DGE37:DGG37"/>
    <mergeCell ref="DGI37:DGK37"/>
    <mergeCell ref="DGM37:DGO37"/>
    <mergeCell ref="DGQ37:DGS37"/>
    <mergeCell ref="DGU37:DGV37"/>
    <mergeCell ref="DGW37:DGY37"/>
    <mergeCell ref="DGZ37:DHC37"/>
    <mergeCell ref="DFC38:DFD38"/>
    <mergeCell ref="DFE38:DFF38"/>
    <mergeCell ref="DFG38:DFI38"/>
    <mergeCell ref="DFJ38:DFL38"/>
    <mergeCell ref="DFM38:DFO38"/>
    <mergeCell ref="DFP38:DFR38"/>
    <mergeCell ref="DFS38:DFU38"/>
    <mergeCell ref="DFV38:DFX38"/>
    <mergeCell ref="DFY38:DGA38"/>
    <mergeCell ref="DGB38:DGD38"/>
    <mergeCell ref="DGE38:DGG38"/>
    <mergeCell ref="DGI38:DGK38"/>
    <mergeCell ref="DGM38:DGO38"/>
    <mergeCell ref="DGQ38:DGS38"/>
    <mergeCell ref="DGU38:DGV38"/>
    <mergeCell ref="DGW38:DGY38"/>
    <mergeCell ref="DGZ38:DHC38"/>
    <mergeCell ref="DFC39:DFD39"/>
    <mergeCell ref="DFE39:DFF39"/>
    <mergeCell ref="DFG39:DFI39"/>
    <mergeCell ref="DFJ39:DFL39"/>
    <mergeCell ref="DFM39:DFO39"/>
    <mergeCell ref="DFP39:DFR39"/>
    <mergeCell ref="DFS39:DFU39"/>
    <mergeCell ref="DFV39:DFX39"/>
    <mergeCell ref="DFY39:DGA39"/>
    <mergeCell ref="DGB39:DGD39"/>
    <mergeCell ref="DGE39:DGG39"/>
    <mergeCell ref="DGI39:DGK39"/>
    <mergeCell ref="DGM39:DGO39"/>
    <mergeCell ref="DGQ39:DGS39"/>
    <mergeCell ref="DGU39:DGV39"/>
    <mergeCell ref="DGW39:DGY39"/>
    <mergeCell ref="DGZ39:DHC39"/>
    <mergeCell ref="DFC40:DFD40"/>
    <mergeCell ref="DFE40:DFF40"/>
    <mergeCell ref="DFG40:DFI40"/>
    <mergeCell ref="DFJ40:DFL40"/>
    <mergeCell ref="DFM40:DFO40"/>
    <mergeCell ref="DFP40:DFR40"/>
    <mergeCell ref="DFS40:DFU40"/>
    <mergeCell ref="DFV40:DFX40"/>
    <mergeCell ref="DFY40:DGA40"/>
    <mergeCell ref="DGB40:DGD40"/>
    <mergeCell ref="DGE40:DGG40"/>
    <mergeCell ref="DGI40:DGK40"/>
    <mergeCell ref="DGM40:DGO40"/>
    <mergeCell ref="DGQ40:DGS40"/>
    <mergeCell ref="DGU40:DGV40"/>
    <mergeCell ref="DGW40:DGY40"/>
    <mergeCell ref="DGZ40:DHC40"/>
    <mergeCell ref="DFC41:DFD41"/>
    <mergeCell ref="DFE41:DFF41"/>
    <mergeCell ref="DFG41:DFI41"/>
    <mergeCell ref="DFJ41:DFL41"/>
    <mergeCell ref="DFM41:DFO41"/>
    <mergeCell ref="DFP41:DFR41"/>
    <mergeCell ref="DFS41:DFU41"/>
    <mergeCell ref="DFV41:DFX41"/>
    <mergeCell ref="DFY41:DGA41"/>
    <mergeCell ref="DGB41:DGD41"/>
    <mergeCell ref="DGE41:DGG41"/>
    <mergeCell ref="DGI41:DGK41"/>
    <mergeCell ref="DGM41:DGO41"/>
    <mergeCell ref="DGQ41:DGS41"/>
    <mergeCell ref="DGU41:DGV41"/>
    <mergeCell ref="DGW41:DGY41"/>
    <mergeCell ref="DGZ41:DHC41"/>
    <mergeCell ref="DFC42:DFD42"/>
    <mergeCell ref="DFE42:DFF42"/>
    <mergeCell ref="DFG42:DFI42"/>
    <mergeCell ref="DFJ42:DFL42"/>
    <mergeCell ref="DFM42:DFO42"/>
    <mergeCell ref="DFP42:DFR42"/>
    <mergeCell ref="DFS42:DFU42"/>
    <mergeCell ref="DFV42:DFX42"/>
    <mergeCell ref="DFY42:DGA42"/>
    <mergeCell ref="DGB42:DGD42"/>
    <mergeCell ref="DGE42:DGG42"/>
    <mergeCell ref="DGI42:DGK42"/>
    <mergeCell ref="DGM42:DGO42"/>
    <mergeCell ref="DGQ42:DGS42"/>
    <mergeCell ref="DGU42:DGV42"/>
    <mergeCell ref="DGW42:DGY42"/>
    <mergeCell ref="DGZ42:DHC42"/>
    <mergeCell ref="DFC43:DFD43"/>
    <mergeCell ref="DFE43:DFF43"/>
    <mergeCell ref="DFG43:DFI43"/>
    <mergeCell ref="DFJ43:DFL43"/>
    <mergeCell ref="DFM43:DFO43"/>
    <mergeCell ref="DFP43:DFR43"/>
    <mergeCell ref="DFS43:DFU43"/>
    <mergeCell ref="DFV43:DFX43"/>
    <mergeCell ref="DFY43:DGA43"/>
    <mergeCell ref="DGB43:DGD43"/>
    <mergeCell ref="DGE43:DGG43"/>
    <mergeCell ref="DGI43:DGK43"/>
    <mergeCell ref="DGM43:DGO43"/>
    <mergeCell ref="DGQ43:DGS43"/>
    <mergeCell ref="DGU43:DGV43"/>
    <mergeCell ref="DGW43:DGY43"/>
    <mergeCell ref="DGZ43:DHC43"/>
    <mergeCell ref="DFC44:DFD44"/>
    <mergeCell ref="DFE44:DFF44"/>
    <mergeCell ref="DFG44:DFI44"/>
    <mergeCell ref="DFJ44:DFL44"/>
    <mergeCell ref="DFM44:DFO44"/>
    <mergeCell ref="DFP44:DFR44"/>
    <mergeCell ref="DFS44:DFU44"/>
    <mergeCell ref="DFV44:DFX44"/>
    <mergeCell ref="DFY44:DGA44"/>
    <mergeCell ref="DGB44:DGD44"/>
    <mergeCell ref="DGE44:DGG44"/>
    <mergeCell ref="DGI44:DGK44"/>
    <mergeCell ref="DGM44:DGO44"/>
    <mergeCell ref="DGQ44:DGS44"/>
    <mergeCell ref="DGU44:DGV44"/>
    <mergeCell ref="DGW44:DGY44"/>
    <mergeCell ref="DGZ44:DHC44"/>
    <mergeCell ref="DFC45:DFD45"/>
    <mergeCell ref="DFE45:DFF45"/>
    <mergeCell ref="DFG45:DFI45"/>
    <mergeCell ref="DFJ45:DFL45"/>
    <mergeCell ref="DFM45:DFO45"/>
    <mergeCell ref="DFP45:DFR45"/>
    <mergeCell ref="DFS45:DFU45"/>
    <mergeCell ref="DFV45:DFX45"/>
    <mergeCell ref="DFY45:DGA45"/>
    <mergeCell ref="DGB45:DGD45"/>
    <mergeCell ref="DGE45:DGG45"/>
    <mergeCell ref="DGI45:DGK45"/>
    <mergeCell ref="DGM45:DGO45"/>
    <mergeCell ref="DGQ45:DGS45"/>
    <mergeCell ref="DGU45:DGV45"/>
    <mergeCell ref="DGW45:DGY45"/>
    <mergeCell ref="DGZ45:DHC45"/>
    <mergeCell ref="DFA46:DFF46"/>
    <mergeCell ref="DFG46:DFL46"/>
    <mergeCell ref="DFM46:DFR46"/>
    <mergeCell ref="DFS46:DFX46"/>
    <mergeCell ref="DFY46:DGD46"/>
    <mergeCell ref="DGE46:DGL46"/>
    <mergeCell ref="DGM46:DGT46"/>
    <mergeCell ref="DGU46:DGV46"/>
    <mergeCell ref="DGW46:DGY46"/>
    <mergeCell ref="DGZ46:DHC46"/>
    <mergeCell ref="DFA47:DFF47"/>
    <mergeCell ref="DFG47:DGD47"/>
    <mergeCell ref="DGE47:DGL47"/>
    <mergeCell ref="DGM47:DGT47"/>
    <mergeCell ref="DGU47:DHC47"/>
    <mergeCell ref="DFC50:DHC50"/>
    <mergeCell ref="DIR3:DIT3"/>
    <mergeCell ref="DIU3:DJF3"/>
    <mergeCell ref="DHE4:DHG5"/>
    <mergeCell ref="DHH4:DIM5"/>
    <mergeCell ref="DIO4:DIT5"/>
    <mergeCell ref="DIU4:DIX5"/>
    <mergeCell ref="DIZ4:DJC5"/>
    <mergeCell ref="DJD4:DJE5"/>
    <mergeCell ref="DJF4:DJF5"/>
    <mergeCell ref="DHD7:DJF7"/>
    <mergeCell ref="DHD8:DHD12"/>
    <mergeCell ref="DHE8:DHE12"/>
    <mergeCell ref="DHF8:DHG12"/>
    <mergeCell ref="DHH8:DHI12"/>
    <mergeCell ref="DHJ8:DHU8"/>
    <mergeCell ref="DHV8:DIG8"/>
    <mergeCell ref="DIH8:DIW8"/>
    <mergeCell ref="DIX8:DJB8"/>
    <mergeCell ref="DJC8:DJF12"/>
    <mergeCell ref="DHJ9:DHO9"/>
    <mergeCell ref="DHP9:DHU9"/>
    <mergeCell ref="DHV9:DIA9"/>
    <mergeCell ref="DIB9:DIG9"/>
    <mergeCell ref="DIH9:DIO9"/>
    <mergeCell ref="DIP9:DIW9"/>
    <mergeCell ref="DIX9:DJB9"/>
    <mergeCell ref="DHJ10:DHL12"/>
    <mergeCell ref="DHM10:DHO12"/>
    <mergeCell ref="DHP10:DHR12"/>
    <mergeCell ref="DHS10:DHU12"/>
    <mergeCell ref="DHV10:DHX12"/>
    <mergeCell ref="DHY10:DIA12"/>
    <mergeCell ref="DIB10:DID12"/>
    <mergeCell ref="DIE10:DIG12"/>
    <mergeCell ref="DIH10:DIJ12"/>
    <mergeCell ref="DIK10:DIK13"/>
    <mergeCell ref="DIL10:DIN12"/>
    <mergeCell ref="DIO10:DIO13"/>
    <mergeCell ref="DIP10:DIR12"/>
    <mergeCell ref="DIS10:DIS13"/>
    <mergeCell ref="DIT10:DIV12"/>
    <mergeCell ref="DIW10:DIW13"/>
    <mergeCell ref="DIX10:DIY12"/>
    <mergeCell ref="DIZ10:DJB12"/>
    <mergeCell ref="DHF13:DHG13"/>
    <mergeCell ref="DHH13:DHI13"/>
    <mergeCell ref="DIH13:DIJ13"/>
    <mergeCell ref="DIL13:DIN13"/>
    <mergeCell ref="DIP13:DIR13"/>
    <mergeCell ref="DIT13:DIV13"/>
    <mergeCell ref="DIX13:DIY13"/>
    <mergeCell ref="DIZ13:DJB13"/>
    <mergeCell ref="DJC13:DJF13"/>
    <mergeCell ref="DHF15:DHG15"/>
    <mergeCell ref="DHH15:DHI15"/>
    <mergeCell ref="DHJ15:DHL15"/>
    <mergeCell ref="DHM15:DHO15"/>
    <mergeCell ref="DHP15:DHR15"/>
    <mergeCell ref="DHS15:DHU15"/>
    <mergeCell ref="DHV15:DHX15"/>
    <mergeCell ref="DHY15:DIA15"/>
    <mergeCell ref="DIB15:DID15"/>
    <mergeCell ref="DIE15:DIG15"/>
    <mergeCell ref="DIH15:DIJ15"/>
    <mergeCell ref="DIL15:DIN15"/>
    <mergeCell ref="DIP15:DIR15"/>
    <mergeCell ref="DIT15:DIV15"/>
    <mergeCell ref="DIX15:DIY15"/>
    <mergeCell ref="DIZ15:DJB15"/>
    <mergeCell ref="DJC15:DJF15"/>
    <mergeCell ref="DHF16:DHG16"/>
    <mergeCell ref="DHH16:DHI16"/>
    <mergeCell ref="DHJ16:DHL16"/>
    <mergeCell ref="DHM16:DHO16"/>
    <mergeCell ref="DHP16:DHR16"/>
    <mergeCell ref="DHS16:DHU16"/>
    <mergeCell ref="DHV16:DHX16"/>
    <mergeCell ref="DHY16:DIA16"/>
    <mergeCell ref="DIB16:DID16"/>
    <mergeCell ref="DIE16:DIG16"/>
    <mergeCell ref="DIH16:DIJ16"/>
    <mergeCell ref="DIL16:DIN16"/>
    <mergeCell ref="DIP16:DIR16"/>
    <mergeCell ref="DIT16:DIV16"/>
    <mergeCell ref="DIX16:DIY16"/>
    <mergeCell ref="DIZ16:DJB16"/>
    <mergeCell ref="DJC16:DJF16"/>
    <mergeCell ref="DHF17:DHG17"/>
    <mergeCell ref="DHH17:DHI17"/>
    <mergeCell ref="DHJ17:DHL17"/>
    <mergeCell ref="DHM17:DHO17"/>
    <mergeCell ref="DHP17:DHR17"/>
    <mergeCell ref="DHS17:DHU17"/>
    <mergeCell ref="DHV17:DHX17"/>
    <mergeCell ref="DHY17:DIA17"/>
    <mergeCell ref="DIB17:DID17"/>
    <mergeCell ref="DIE17:DIG17"/>
    <mergeCell ref="DIH17:DIJ17"/>
    <mergeCell ref="DIL17:DIN17"/>
    <mergeCell ref="DIP17:DIR17"/>
    <mergeCell ref="DIT17:DIV17"/>
    <mergeCell ref="DIX17:DIY17"/>
    <mergeCell ref="DIZ17:DJB17"/>
    <mergeCell ref="DJC17:DJF17"/>
    <mergeCell ref="DHF18:DHG18"/>
    <mergeCell ref="DHH18:DHI18"/>
    <mergeCell ref="DHJ18:DHL18"/>
    <mergeCell ref="DHM18:DHO18"/>
    <mergeCell ref="DHP18:DHR18"/>
    <mergeCell ref="DHS18:DHU18"/>
    <mergeCell ref="DHV18:DHX18"/>
    <mergeCell ref="DHY18:DIA18"/>
    <mergeCell ref="DIB18:DID18"/>
    <mergeCell ref="DIE18:DIG18"/>
    <mergeCell ref="DIH18:DIJ18"/>
    <mergeCell ref="DIL18:DIN18"/>
    <mergeCell ref="DIP18:DIR18"/>
    <mergeCell ref="DIT18:DIV18"/>
    <mergeCell ref="DIX18:DIY18"/>
    <mergeCell ref="DIZ18:DJB18"/>
    <mergeCell ref="DJC18:DJF18"/>
    <mergeCell ref="DHF19:DHG19"/>
    <mergeCell ref="DHH19:DHI19"/>
    <mergeCell ref="DHJ19:DHL19"/>
    <mergeCell ref="DHM19:DHO19"/>
    <mergeCell ref="DHP19:DHR19"/>
    <mergeCell ref="DHS19:DHU19"/>
    <mergeCell ref="DHV19:DHX19"/>
    <mergeCell ref="DHY19:DIA19"/>
    <mergeCell ref="DIB19:DID19"/>
    <mergeCell ref="DIE19:DIG19"/>
    <mergeCell ref="DIH19:DIJ19"/>
    <mergeCell ref="DIL19:DIN19"/>
    <mergeCell ref="DIP19:DIR19"/>
    <mergeCell ref="DIT19:DIV19"/>
    <mergeCell ref="DIX19:DIY19"/>
    <mergeCell ref="DIZ19:DJB19"/>
    <mergeCell ref="DJC19:DJF19"/>
    <mergeCell ref="DHF20:DHG20"/>
    <mergeCell ref="DHH20:DHI20"/>
    <mergeCell ref="DHJ20:DHL20"/>
    <mergeCell ref="DHM20:DHO20"/>
    <mergeCell ref="DHP20:DHR20"/>
    <mergeCell ref="DHS20:DHU20"/>
    <mergeCell ref="DHV20:DHX20"/>
    <mergeCell ref="DHY20:DIA20"/>
    <mergeCell ref="DIB20:DID20"/>
    <mergeCell ref="DIE20:DIG20"/>
    <mergeCell ref="DIH20:DIJ20"/>
    <mergeCell ref="DIL20:DIN20"/>
    <mergeCell ref="DIP20:DIR20"/>
    <mergeCell ref="DIT20:DIV20"/>
    <mergeCell ref="DIX20:DIY20"/>
    <mergeCell ref="DIZ20:DJB20"/>
    <mergeCell ref="DJC20:DJF20"/>
    <mergeCell ref="DHF21:DHG21"/>
    <mergeCell ref="DHH21:DHI21"/>
    <mergeCell ref="DHJ21:DHL21"/>
    <mergeCell ref="DHM21:DHO21"/>
    <mergeCell ref="DHP21:DHR21"/>
    <mergeCell ref="DHS21:DHU21"/>
    <mergeCell ref="DHV21:DHX21"/>
    <mergeCell ref="DHY21:DIA21"/>
    <mergeCell ref="DIB21:DID21"/>
    <mergeCell ref="DIE21:DIG21"/>
    <mergeCell ref="DIH21:DIJ21"/>
    <mergeCell ref="DIL21:DIN21"/>
    <mergeCell ref="DIP21:DIR21"/>
    <mergeCell ref="DIT21:DIV21"/>
    <mergeCell ref="DIX21:DIY21"/>
    <mergeCell ref="DIZ21:DJB21"/>
    <mergeCell ref="DJC21:DJF21"/>
    <mergeCell ref="DHF22:DHG22"/>
    <mergeCell ref="DHH22:DHI22"/>
    <mergeCell ref="DHJ22:DHL22"/>
    <mergeCell ref="DHM22:DHO22"/>
    <mergeCell ref="DHP22:DHR22"/>
    <mergeCell ref="DHS22:DHU22"/>
    <mergeCell ref="DHV22:DHX22"/>
    <mergeCell ref="DHY22:DIA22"/>
    <mergeCell ref="DIB22:DID22"/>
    <mergeCell ref="DIE22:DIG22"/>
    <mergeCell ref="DIH22:DIJ22"/>
    <mergeCell ref="DIL22:DIN22"/>
    <mergeCell ref="DIP22:DIR22"/>
    <mergeCell ref="DIT22:DIV22"/>
    <mergeCell ref="DIX22:DIY22"/>
    <mergeCell ref="DIZ22:DJB22"/>
    <mergeCell ref="DJC22:DJF22"/>
    <mergeCell ref="DHF23:DHG23"/>
    <mergeCell ref="DHH23:DHI23"/>
    <mergeCell ref="DHJ23:DHL23"/>
    <mergeCell ref="DHM23:DHO23"/>
    <mergeCell ref="DHP23:DHR23"/>
    <mergeCell ref="DHS23:DHU23"/>
    <mergeCell ref="DHV23:DHX23"/>
    <mergeCell ref="DHY23:DIA23"/>
    <mergeCell ref="DIB23:DID23"/>
    <mergeCell ref="DIE23:DIG23"/>
    <mergeCell ref="DIH23:DIJ23"/>
    <mergeCell ref="DIL23:DIN23"/>
    <mergeCell ref="DIP23:DIR23"/>
    <mergeCell ref="DIT23:DIV23"/>
    <mergeCell ref="DIX23:DIY23"/>
    <mergeCell ref="DIZ23:DJB23"/>
    <mergeCell ref="DJC23:DJF23"/>
    <mergeCell ref="DHF24:DHG24"/>
    <mergeCell ref="DHH24:DHI24"/>
    <mergeCell ref="DHJ24:DHL24"/>
    <mergeCell ref="DHM24:DHO24"/>
    <mergeCell ref="DHP24:DHR24"/>
    <mergeCell ref="DHS24:DHU24"/>
    <mergeCell ref="DHV24:DHX24"/>
    <mergeCell ref="DHY24:DIA24"/>
    <mergeCell ref="DIB24:DID24"/>
    <mergeCell ref="DIE24:DIG24"/>
    <mergeCell ref="DIH24:DIJ24"/>
    <mergeCell ref="DIL24:DIN24"/>
    <mergeCell ref="DIP24:DIR24"/>
    <mergeCell ref="DIT24:DIV24"/>
    <mergeCell ref="DIX24:DIY24"/>
    <mergeCell ref="DIZ24:DJB24"/>
    <mergeCell ref="DJC24:DJF24"/>
    <mergeCell ref="DHF25:DHG25"/>
    <mergeCell ref="DHH25:DHI25"/>
    <mergeCell ref="DHJ25:DHL25"/>
    <mergeCell ref="DHM25:DHO25"/>
    <mergeCell ref="DHP25:DHR25"/>
    <mergeCell ref="DHS25:DHU25"/>
    <mergeCell ref="DHV25:DHX25"/>
    <mergeCell ref="DHY25:DIA25"/>
    <mergeCell ref="DIB25:DID25"/>
    <mergeCell ref="DIE25:DIG25"/>
    <mergeCell ref="DIH25:DIJ25"/>
    <mergeCell ref="DIL25:DIN25"/>
    <mergeCell ref="DIP25:DIR25"/>
    <mergeCell ref="DIT25:DIV25"/>
    <mergeCell ref="DIX25:DIY25"/>
    <mergeCell ref="DIZ25:DJB25"/>
    <mergeCell ref="DJC25:DJF25"/>
    <mergeCell ref="DHF26:DHG26"/>
    <mergeCell ref="DHH26:DHI26"/>
    <mergeCell ref="DHJ26:DHL26"/>
    <mergeCell ref="DHM26:DHO26"/>
    <mergeCell ref="DHP26:DHR26"/>
    <mergeCell ref="DHS26:DHU26"/>
    <mergeCell ref="DHV26:DHX26"/>
    <mergeCell ref="DHY26:DIA26"/>
    <mergeCell ref="DIB26:DID26"/>
    <mergeCell ref="DIE26:DIG26"/>
    <mergeCell ref="DIH26:DIJ26"/>
    <mergeCell ref="DIL26:DIN26"/>
    <mergeCell ref="DIP26:DIR26"/>
    <mergeCell ref="DIT26:DIV26"/>
    <mergeCell ref="DIX26:DIY26"/>
    <mergeCell ref="DIZ26:DJB26"/>
    <mergeCell ref="DJC26:DJF26"/>
    <mergeCell ref="DHF27:DHG27"/>
    <mergeCell ref="DHH27:DHI27"/>
    <mergeCell ref="DHJ27:DHL27"/>
    <mergeCell ref="DHM27:DHO27"/>
    <mergeCell ref="DHP27:DHR27"/>
    <mergeCell ref="DHS27:DHU27"/>
    <mergeCell ref="DHV27:DHX27"/>
    <mergeCell ref="DHY27:DIA27"/>
    <mergeCell ref="DIB27:DID27"/>
    <mergeCell ref="DIE27:DIG27"/>
    <mergeCell ref="DIH27:DIJ27"/>
    <mergeCell ref="DIL27:DIN27"/>
    <mergeCell ref="DIP27:DIR27"/>
    <mergeCell ref="DIT27:DIV27"/>
    <mergeCell ref="DIX27:DIY27"/>
    <mergeCell ref="DIZ27:DJB27"/>
    <mergeCell ref="DJC27:DJF27"/>
    <mergeCell ref="DHF28:DHG28"/>
    <mergeCell ref="DHH28:DHI28"/>
    <mergeCell ref="DHJ28:DHL28"/>
    <mergeCell ref="DHM28:DHO28"/>
    <mergeCell ref="DHP28:DHR28"/>
    <mergeCell ref="DHS28:DHU28"/>
    <mergeCell ref="DHV28:DHX28"/>
    <mergeCell ref="DHY28:DIA28"/>
    <mergeCell ref="DIB28:DID28"/>
    <mergeCell ref="DIE28:DIG28"/>
    <mergeCell ref="DIH28:DIJ28"/>
    <mergeCell ref="DIL28:DIN28"/>
    <mergeCell ref="DIP28:DIR28"/>
    <mergeCell ref="DIT28:DIV28"/>
    <mergeCell ref="DIX28:DIY28"/>
    <mergeCell ref="DIZ28:DJB28"/>
    <mergeCell ref="DJC28:DJF28"/>
    <mergeCell ref="DHF29:DHG29"/>
    <mergeCell ref="DHH29:DHI29"/>
    <mergeCell ref="DHJ29:DHL29"/>
    <mergeCell ref="DHM29:DHO29"/>
    <mergeCell ref="DHP29:DHR29"/>
    <mergeCell ref="DHS29:DHU29"/>
    <mergeCell ref="DHV29:DHX29"/>
    <mergeCell ref="DHY29:DIA29"/>
    <mergeCell ref="DIB29:DID29"/>
    <mergeCell ref="DIE29:DIG29"/>
    <mergeCell ref="DIH29:DIJ29"/>
    <mergeCell ref="DIL29:DIN29"/>
    <mergeCell ref="DIP29:DIR29"/>
    <mergeCell ref="DIT29:DIV29"/>
    <mergeCell ref="DIX29:DIY29"/>
    <mergeCell ref="DIZ29:DJB29"/>
    <mergeCell ref="DJC29:DJF29"/>
    <mergeCell ref="DHF30:DHG30"/>
    <mergeCell ref="DHH30:DHI30"/>
    <mergeCell ref="DHJ30:DHL30"/>
    <mergeCell ref="DHM30:DHO30"/>
    <mergeCell ref="DHP30:DHR30"/>
    <mergeCell ref="DHS30:DHU30"/>
    <mergeCell ref="DHV30:DHX30"/>
    <mergeCell ref="DHY30:DIA30"/>
    <mergeCell ref="DIB30:DID30"/>
    <mergeCell ref="DIE30:DIG30"/>
    <mergeCell ref="DIH30:DIJ30"/>
    <mergeCell ref="DIL30:DIN30"/>
    <mergeCell ref="DIP30:DIR30"/>
    <mergeCell ref="DIT30:DIV30"/>
    <mergeCell ref="DIX30:DIY30"/>
    <mergeCell ref="DIZ30:DJB30"/>
    <mergeCell ref="DJC30:DJF30"/>
    <mergeCell ref="DHF31:DHG31"/>
    <mergeCell ref="DHH31:DHI31"/>
    <mergeCell ref="DHJ31:DHL31"/>
    <mergeCell ref="DHM31:DHO31"/>
    <mergeCell ref="DHP31:DHR31"/>
    <mergeCell ref="DHS31:DHU31"/>
    <mergeCell ref="DHV31:DHX31"/>
    <mergeCell ref="DHY31:DIA31"/>
    <mergeCell ref="DIB31:DID31"/>
    <mergeCell ref="DIE31:DIG31"/>
    <mergeCell ref="DIH31:DIJ31"/>
    <mergeCell ref="DIL31:DIN31"/>
    <mergeCell ref="DIP31:DIR31"/>
    <mergeCell ref="DIT31:DIV31"/>
    <mergeCell ref="DIX31:DIY31"/>
    <mergeCell ref="DIZ31:DJB31"/>
    <mergeCell ref="DJC31:DJF31"/>
    <mergeCell ref="DHF32:DHG32"/>
    <mergeCell ref="DHH32:DHI32"/>
    <mergeCell ref="DHJ32:DHL32"/>
    <mergeCell ref="DHM32:DHO32"/>
    <mergeCell ref="DHP32:DHR32"/>
    <mergeCell ref="DHS32:DHU32"/>
    <mergeCell ref="DHV32:DHX32"/>
    <mergeCell ref="DHY32:DIA32"/>
    <mergeCell ref="DIB32:DID32"/>
    <mergeCell ref="DIE32:DIG32"/>
    <mergeCell ref="DIH32:DIJ32"/>
    <mergeCell ref="DIL32:DIN32"/>
    <mergeCell ref="DIP32:DIR32"/>
    <mergeCell ref="DIT32:DIV32"/>
    <mergeCell ref="DIX32:DIY32"/>
    <mergeCell ref="DIZ32:DJB32"/>
    <mergeCell ref="DJC32:DJF32"/>
    <mergeCell ref="DHF33:DHG33"/>
    <mergeCell ref="DHH33:DHI33"/>
    <mergeCell ref="DHJ33:DHL33"/>
    <mergeCell ref="DHM33:DHO33"/>
    <mergeCell ref="DHP33:DHR33"/>
    <mergeCell ref="DHS33:DHU33"/>
    <mergeCell ref="DHV33:DHX33"/>
    <mergeCell ref="DHY33:DIA33"/>
    <mergeCell ref="DIB33:DID33"/>
    <mergeCell ref="DIE33:DIG33"/>
    <mergeCell ref="DIH33:DIJ33"/>
    <mergeCell ref="DIL33:DIN33"/>
    <mergeCell ref="DIP33:DIR33"/>
    <mergeCell ref="DIT33:DIV33"/>
    <mergeCell ref="DIX33:DIY33"/>
    <mergeCell ref="DIZ33:DJB33"/>
    <mergeCell ref="DJC33:DJF33"/>
    <mergeCell ref="DHF34:DHG34"/>
    <mergeCell ref="DHH34:DHI34"/>
    <mergeCell ref="DHJ34:DHL34"/>
    <mergeCell ref="DHM34:DHO34"/>
    <mergeCell ref="DHP34:DHR34"/>
    <mergeCell ref="DHS34:DHU34"/>
    <mergeCell ref="DHV34:DHX34"/>
    <mergeCell ref="DHY34:DIA34"/>
    <mergeCell ref="DIB34:DID34"/>
    <mergeCell ref="DIE34:DIG34"/>
    <mergeCell ref="DIH34:DIJ34"/>
    <mergeCell ref="DIL34:DIN34"/>
    <mergeCell ref="DIP34:DIR34"/>
    <mergeCell ref="DIT34:DIV34"/>
    <mergeCell ref="DIX34:DIY34"/>
    <mergeCell ref="DIZ34:DJB34"/>
    <mergeCell ref="DJC34:DJF34"/>
    <mergeCell ref="DHF35:DHG35"/>
    <mergeCell ref="DHH35:DHI35"/>
    <mergeCell ref="DHJ35:DHL35"/>
    <mergeCell ref="DHM35:DHO35"/>
    <mergeCell ref="DHP35:DHR35"/>
    <mergeCell ref="DHS35:DHU35"/>
    <mergeCell ref="DHV35:DHX35"/>
    <mergeCell ref="DHY35:DIA35"/>
    <mergeCell ref="DIB35:DID35"/>
    <mergeCell ref="DIE35:DIG35"/>
    <mergeCell ref="DIH35:DIJ35"/>
    <mergeCell ref="DIL35:DIN35"/>
    <mergeCell ref="DIP35:DIR35"/>
    <mergeCell ref="DIT35:DIV35"/>
    <mergeCell ref="DIX35:DIY35"/>
    <mergeCell ref="DIZ35:DJB35"/>
    <mergeCell ref="DJC35:DJF35"/>
    <mergeCell ref="DHF36:DHG36"/>
    <mergeCell ref="DHH36:DHI36"/>
    <mergeCell ref="DHJ36:DHL36"/>
    <mergeCell ref="DHM36:DHO36"/>
    <mergeCell ref="DHP36:DHR36"/>
    <mergeCell ref="DHS36:DHU36"/>
    <mergeCell ref="DHV36:DHX36"/>
    <mergeCell ref="DHY36:DIA36"/>
    <mergeCell ref="DIB36:DID36"/>
    <mergeCell ref="DIE36:DIG36"/>
    <mergeCell ref="DIH36:DIJ36"/>
    <mergeCell ref="DIL36:DIN36"/>
    <mergeCell ref="DIP36:DIR36"/>
    <mergeCell ref="DIT36:DIV36"/>
    <mergeCell ref="DIX36:DIY36"/>
    <mergeCell ref="DIZ36:DJB36"/>
    <mergeCell ref="DJC36:DJF36"/>
    <mergeCell ref="DHF37:DHG37"/>
    <mergeCell ref="DHH37:DHI37"/>
    <mergeCell ref="DHJ37:DHL37"/>
    <mergeCell ref="DHM37:DHO37"/>
    <mergeCell ref="DHP37:DHR37"/>
    <mergeCell ref="DHS37:DHU37"/>
    <mergeCell ref="DHV37:DHX37"/>
    <mergeCell ref="DHY37:DIA37"/>
    <mergeCell ref="DIB37:DID37"/>
    <mergeCell ref="DIE37:DIG37"/>
    <mergeCell ref="DIH37:DIJ37"/>
    <mergeCell ref="DIL37:DIN37"/>
    <mergeCell ref="DIP37:DIR37"/>
    <mergeCell ref="DIT37:DIV37"/>
    <mergeCell ref="DIX37:DIY37"/>
    <mergeCell ref="DIZ37:DJB37"/>
    <mergeCell ref="DJC37:DJF37"/>
    <mergeCell ref="DHF38:DHG38"/>
    <mergeCell ref="DHH38:DHI38"/>
    <mergeCell ref="DHJ38:DHL38"/>
    <mergeCell ref="DHM38:DHO38"/>
    <mergeCell ref="DHP38:DHR38"/>
    <mergeCell ref="DHS38:DHU38"/>
    <mergeCell ref="DHV38:DHX38"/>
    <mergeCell ref="DHY38:DIA38"/>
    <mergeCell ref="DIB38:DID38"/>
    <mergeCell ref="DIE38:DIG38"/>
    <mergeCell ref="DIH38:DIJ38"/>
    <mergeCell ref="DIL38:DIN38"/>
    <mergeCell ref="DIP38:DIR38"/>
    <mergeCell ref="DIT38:DIV38"/>
    <mergeCell ref="DIX38:DIY38"/>
    <mergeCell ref="DIZ38:DJB38"/>
    <mergeCell ref="DJC38:DJF38"/>
    <mergeCell ref="DHF39:DHG39"/>
    <mergeCell ref="DHH39:DHI39"/>
    <mergeCell ref="DHJ39:DHL39"/>
    <mergeCell ref="DHM39:DHO39"/>
    <mergeCell ref="DHP39:DHR39"/>
    <mergeCell ref="DHS39:DHU39"/>
    <mergeCell ref="DHV39:DHX39"/>
    <mergeCell ref="DHY39:DIA39"/>
    <mergeCell ref="DIB39:DID39"/>
    <mergeCell ref="DIE39:DIG39"/>
    <mergeCell ref="DIH39:DIJ39"/>
    <mergeCell ref="DIL39:DIN39"/>
    <mergeCell ref="DIP39:DIR39"/>
    <mergeCell ref="DIT39:DIV39"/>
    <mergeCell ref="DIX39:DIY39"/>
    <mergeCell ref="DIZ39:DJB39"/>
    <mergeCell ref="DJC39:DJF39"/>
    <mergeCell ref="DHF40:DHG40"/>
    <mergeCell ref="DHH40:DHI40"/>
    <mergeCell ref="DHJ40:DHL40"/>
    <mergeCell ref="DHM40:DHO40"/>
    <mergeCell ref="DHP40:DHR40"/>
    <mergeCell ref="DHS40:DHU40"/>
    <mergeCell ref="DHV40:DHX40"/>
    <mergeCell ref="DHY40:DIA40"/>
    <mergeCell ref="DIB40:DID40"/>
    <mergeCell ref="DIE40:DIG40"/>
    <mergeCell ref="DIH40:DIJ40"/>
    <mergeCell ref="DIL40:DIN40"/>
    <mergeCell ref="DIP40:DIR40"/>
    <mergeCell ref="DIT40:DIV40"/>
    <mergeCell ref="DIX40:DIY40"/>
    <mergeCell ref="DIZ40:DJB40"/>
    <mergeCell ref="DJC40:DJF40"/>
    <mergeCell ref="DHF41:DHG41"/>
    <mergeCell ref="DHH41:DHI41"/>
    <mergeCell ref="DHJ41:DHL41"/>
    <mergeCell ref="DHM41:DHO41"/>
    <mergeCell ref="DHP41:DHR41"/>
    <mergeCell ref="DHS41:DHU41"/>
    <mergeCell ref="DHV41:DHX41"/>
    <mergeCell ref="DHY41:DIA41"/>
    <mergeCell ref="DIB41:DID41"/>
    <mergeCell ref="DIE41:DIG41"/>
    <mergeCell ref="DIH41:DIJ41"/>
    <mergeCell ref="DIL41:DIN41"/>
    <mergeCell ref="DIP41:DIR41"/>
    <mergeCell ref="DIT41:DIV41"/>
    <mergeCell ref="DIX41:DIY41"/>
    <mergeCell ref="DIZ41:DJB41"/>
    <mergeCell ref="DJC41:DJF41"/>
    <mergeCell ref="DHF42:DHG42"/>
    <mergeCell ref="DHH42:DHI42"/>
    <mergeCell ref="DHJ42:DHL42"/>
    <mergeCell ref="DHM42:DHO42"/>
    <mergeCell ref="DHP42:DHR42"/>
    <mergeCell ref="DHS42:DHU42"/>
    <mergeCell ref="DHV42:DHX42"/>
    <mergeCell ref="DHY42:DIA42"/>
    <mergeCell ref="DIB42:DID42"/>
    <mergeCell ref="DIE42:DIG42"/>
    <mergeCell ref="DIH42:DIJ42"/>
    <mergeCell ref="DIL42:DIN42"/>
    <mergeCell ref="DIP42:DIR42"/>
    <mergeCell ref="DIT42:DIV42"/>
    <mergeCell ref="DIX42:DIY42"/>
    <mergeCell ref="DIZ42:DJB42"/>
    <mergeCell ref="DJC42:DJF42"/>
    <mergeCell ref="DHF43:DHG43"/>
    <mergeCell ref="DHH43:DHI43"/>
    <mergeCell ref="DHJ43:DHL43"/>
    <mergeCell ref="DHM43:DHO43"/>
    <mergeCell ref="DHP43:DHR43"/>
    <mergeCell ref="DHS43:DHU43"/>
    <mergeCell ref="DHV43:DHX43"/>
    <mergeCell ref="DHY43:DIA43"/>
    <mergeCell ref="DIB43:DID43"/>
    <mergeCell ref="DIE43:DIG43"/>
    <mergeCell ref="DIH43:DIJ43"/>
    <mergeCell ref="DIL43:DIN43"/>
    <mergeCell ref="DIP43:DIR43"/>
    <mergeCell ref="DIT43:DIV43"/>
    <mergeCell ref="DIX43:DIY43"/>
    <mergeCell ref="DIZ43:DJB43"/>
    <mergeCell ref="DJC43:DJF43"/>
    <mergeCell ref="DHF44:DHG44"/>
    <mergeCell ref="DHH44:DHI44"/>
    <mergeCell ref="DHJ44:DHL44"/>
    <mergeCell ref="DHM44:DHO44"/>
    <mergeCell ref="DHP44:DHR44"/>
    <mergeCell ref="DHS44:DHU44"/>
    <mergeCell ref="DHV44:DHX44"/>
    <mergeCell ref="DHY44:DIA44"/>
    <mergeCell ref="DIB44:DID44"/>
    <mergeCell ref="DIE44:DIG44"/>
    <mergeCell ref="DIH44:DIJ44"/>
    <mergeCell ref="DIL44:DIN44"/>
    <mergeCell ref="DIP44:DIR44"/>
    <mergeCell ref="DIT44:DIV44"/>
    <mergeCell ref="DIX44:DIY44"/>
    <mergeCell ref="DIZ44:DJB44"/>
    <mergeCell ref="DJC44:DJF44"/>
    <mergeCell ref="DHF45:DHG45"/>
    <mergeCell ref="DHH45:DHI45"/>
    <mergeCell ref="DHJ45:DHL45"/>
    <mergeCell ref="DHM45:DHO45"/>
    <mergeCell ref="DHP45:DHR45"/>
    <mergeCell ref="DHS45:DHU45"/>
    <mergeCell ref="DHV45:DHX45"/>
    <mergeCell ref="DHY45:DIA45"/>
    <mergeCell ref="DIB45:DID45"/>
    <mergeCell ref="DIE45:DIG45"/>
    <mergeCell ref="DIH45:DIJ45"/>
    <mergeCell ref="DIL45:DIN45"/>
    <mergeCell ref="DIP45:DIR45"/>
    <mergeCell ref="DIT45:DIV45"/>
    <mergeCell ref="DIX45:DIY45"/>
    <mergeCell ref="DIZ45:DJB45"/>
    <mergeCell ref="DJC45:DJF45"/>
    <mergeCell ref="DHD46:DHI46"/>
    <mergeCell ref="DHJ46:DHO46"/>
    <mergeCell ref="DHP46:DHU46"/>
    <mergeCell ref="DHV46:DIA46"/>
    <mergeCell ref="DIB46:DIG46"/>
    <mergeCell ref="DIH46:DIO46"/>
    <mergeCell ref="DIP46:DIW46"/>
    <mergeCell ref="DIX46:DIY46"/>
    <mergeCell ref="DIZ46:DJB46"/>
    <mergeCell ref="DJC46:DJF46"/>
    <mergeCell ref="DHD47:DHI47"/>
    <mergeCell ref="DHJ47:DIG47"/>
    <mergeCell ref="DIH47:DIO47"/>
    <mergeCell ref="DIP47:DIW47"/>
    <mergeCell ref="DIX47:DJF47"/>
    <mergeCell ref="DHF50:DJF50"/>
    <mergeCell ref="DKU3:DKW3"/>
    <mergeCell ref="DKX3:DLI3"/>
    <mergeCell ref="DJH4:DJJ5"/>
    <mergeCell ref="DJK4:DKP5"/>
    <mergeCell ref="DKR4:DKW5"/>
    <mergeCell ref="DKX4:DLA5"/>
    <mergeCell ref="DLC4:DLF5"/>
    <mergeCell ref="DLG4:DLH5"/>
    <mergeCell ref="DLI4:DLI5"/>
    <mergeCell ref="DJG7:DLI7"/>
    <mergeCell ref="DJG8:DJG12"/>
    <mergeCell ref="DJH8:DJH12"/>
    <mergeCell ref="DJI8:DJJ12"/>
    <mergeCell ref="DJK8:DJL12"/>
    <mergeCell ref="DJM8:DJX8"/>
    <mergeCell ref="DJY8:DKJ8"/>
    <mergeCell ref="DKK8:DKZ8"/>
    <mergeCell ref="DLA8:DLE8"/>
    <mergeCell ref="DLF8:DLI12"/>
    <mergeCell ref="DJM9:DJR9"/>
    <mergeCell ref="DJS9:DJX9"/>
    <mergeCell ref="DJY9:DKD9"/>
    <mergeCell ref="DKE9:DKJ9"/>
    <mergeCell ref="DKK9:DKR9"/>
    <mergeCell ref="DKS9:DKZ9"/>
    <mergeCell ref="DLA9:DLE9"/>
    <mergeCell ref="DJM10:DJO12"/>
    <mergeCell ref="DJP10:DJR12"/>
    <mergeCell ref="DJS10:DJU12"/>
    <mergeCell ref="DJV10:DJX12"/>
    <mergeCell ref="DJY10:DKA12"/>
    <mergeCell ref="DKB10:DKD12"/>
    <mergeCell ref="DKE10:DKG12"/>
    <mergeCell ref="DKH10:DKJ12"/>
    <mergeCell ref="DKK10:DKM12"/>
    <mergeCell ref="DKN10:DKN13"/>
    <mergeCell ref="DKO10:DKQ12"/>
    <mergeCell ref="DKR10:DKR13"/>
    <mergeCell ref="DKS10:DKU12"/>
    <mergeCell ref="DKV10:DKV13"/>
    <mergeCell ref="DKW10:DKY12"/>
    <mergeCell ref="DKZ10:DKZ13"/>
    <mergeCell ref="DLA10:DLB12"/>
    <mergeCell ref="DLC10:DLE12"/>
    <mergeCell ref="DJI13:DJJ13"/>
    <mergeCell ref="DJK13:DJL13"/>
    <mergeCell ref="DKK13:DKM13"/>
    <mergeCell ref="DKO13:DKQ13"/>
    <mergeCell ref="DKS13:DKU13"/>
    <mergeCell ref="DKW13:DKY13"/>
    <mergeCell ref="DLA13:DLB13"/>
    <mergeCell ref="DLC13:DLE13"/>
    <mergeCell ref="DLF13:DLI13"/>
    <mergeCell ref="DJI15:DJJ15"/>
    <mergeCell ref="DJK15:DJL15"/>
    <mergeCell ref="DJM15:DJO15"/>
    <mergeCell ref="DJP15:DJR15"/>
    <mergeCell ref="DJS15:DJU15"/>
    <mergeCell ref="DJV15:DJX15"/>
    <mergeCell ref="DJY15:DKA15"/>
    <mergeCell ref="DKB15:DKD15"/>
    <mergeCell ref="DKE15:DKG15"/>
    <mergeCell ref="DKH15:DKJ15"/>
    <mergeCell ref="DKK15:DKM15"/>
    <mergeCell ref="DKO15:DKQ15"/>
    <mergeCell ref="DKS15:DKU15"/>
    <mergeCell ref="DKW15:DKY15"/>
    <mergeCell ref="DLA15:DLB15"/>
    <mergeCell ref="DLC15:DLE15"/>
    <mergeCell ref="DLF15:DLI15"/>
    <mergeCell ref="DJI16:DJJ16"/>
    <mergeCell ref="DJK16:DJL16"/>
    <mergeCell ref="DJM16:DJO16"/>
    <mergeCell ref="DJP16:DJR16"/>
    <mergeCell ref="DJS16:DJU16"/>
    <mergeCell ref="DJV16:DJX16"/>
    <mergeCell ref="DJY16:DKA16"/>
    <mergeCell ref="DKB16:DKD16"/>
    <mergeCell ref="DKE16:DKG16"/>
    <mergeCell ref="DKH16:DKJ16"/>
    <mergeCell ref="DKK16:DKM16"/>
    <mergeCell ref="DKO16:DKQ16"/>
    <mergeCell ref="DKS16:DKU16"/>
    <mergeCell ref="DKW16:DKY16"/>
    <mergeCell ref="DLA16:DLB16"/>
    <mergeCell ref="DLC16:DLE16"/>
    <mergeCell ref="DLF16:DLI16"/>
    <mergeCell ref="DJI17:DJJ17"/>
    <mergeCell ref="DJK17:DJL17"/>
    <mergeCell ref="DJM17:DJO17"/>
    <mergeCell ref="DJP17:DJR17"/>
    <mergeCell ref="DJS17:DJU17"/>
    <mergeCell ref="DJV17:DJX17"/>
    <mergeCell ref="DJY17:DKA17"/>
    <mergeCell ref="DKB17:DKD17"/>
    <mergeCell ref="DKE17:DKG17"/>
    <mergeCell ref="DKH17:DKJ17"/>
    <mergeCell ref="DKK17:DKM17"/>
    <mergeCell ref="DKO17:DKQ17"/>
    <mergeCell ref="DKS17:DKU17"/>
    <mergeCell ref="DKW17:DKY17"/>
    <mergeCell ref="DLA17:DLB17"/>
    <mergeCell ref="DLC17:DLE17"/>
    <mergeCell ref="DLF17:DLI17"/>
    <mergeCell ref="DJI18:DJJ18"/>
    <mergeCell ref="DJK18:DJL18"/>
    <mergeCell ref="DJM18:DJO18"/>
    <mergeCell ref="DJP18:DJR18"/>
    <mergeCell ref="DJS18:DJU18"/>
    <mergeCell ref="DJV18:DJX18"/>
    <mergeCell ref="DJY18:DKA18"/>
    <mergeCell ref="DKB18:DKD18"/>
    <mergeCell ref="DKE18:DKG18"/>
    <mergeCell ref="DKH18:DKJ18"/>
    <mergeCell ref="DKK18:DKM18"/>
    <mergeCell ref="DKO18:DKQ18"/>
    <mergeCell ref="DKS18:DKU18"/>
    <mergeCell ref="DKW18:DKY18"/>
    <mergeCell ref="DLA18:DLB18"/>
    <mergeCell ref="DLC18:DLE18"/>
    <mergeCell ref="DLF18:DLI18"/>
    <mergeCell ref="DJI19:DJJ19"/>
    <mergeCell ref="DJK19:DJL19"/>
    <mergeCell ref="DJM19:DJO19"/>
    <mergeCell ref="DJP19:DJR19"/>
    <mergeCell ref="DJS19:DJU19"/>
    <mergeCell ref="DJV19:DJX19"/>
    <mergeCell ref="DJY19:DKA19"/>
    <mergeCell ref="DKB19:DKD19"/>
    <mergeCell ref="DKE19:DKG19"/>
    <mergeCell ref="DKH19:DKJ19"/>
    <mergeCell ref="DKK19:DKM19"/>
    <mergeCell ref="DKO19:DKQ19"/>
    <mergeCell ref="DKS19:DKU19"/>
    <mergeCell ref="DKW19:DKY19"/>
    <mergeCell ref="DLA19:DLB19"/>
    <mergeCell ref="DLC19:DLE19"/>
    <mergeCell ref="DLF19:DLI19"/>
    <mergeCell ref="DJI20:DJJ20"/>
    <mergeCell ref="DJK20:DJL20"/>
    <mergeCell ref="DJM20:DJO20"/>
    <mergeCell ref="DJP20:DJR20"/>
    <mergeCell ref="DJS20:DJU20"/>
    <mergeCell ref="DJV20:DJX20"/>
    <mergeCell ref="DJY20:DKA20"/>
    <mergeCell ref="DKB20:DKD20"/>
    <mergeCell ref="DKE20:DKG20"/>
    <mergeCell ref="DKH20:DKJ20"/>
    <mergeCell ref="DKK20:DKM20"/>
    <mergeCell ref="DKO20:DKQ20"/>
    <mergeCell ref="DKS20:DKU20"/>
    <mergeCell ref="DKW20:DKY20"/>
    <mergeCell ref="DLA20:DLB20"/>
    <mergeCell ref="DLC20:DLE20"/>
    <mergeCell ref="DLF20:DLI20"/>
    <mergeCell ref="DJI21:DJJ21"/>
    <mergeCell ref="DJK21:DJL21"/>
    <mergeCell ref="DJM21:DJO21"/>
    <mergeCell ref="DJP21:DJR21"/>
    <mergeCell ref="DJS21:DJU21"/>
    <mergeCell ref="DJV21:DJX21"/>
    <mergeCell ref="DJY21:DKA21"/>
    <mergeCell ref="DKB21:DKD21"/>
    <mergeCell ref="DKE21:DKG21"/>
    <mergeCell ref="DKH21:DKJ21"/>
    <mergeCell ref="DKK21:DKM21"/>
    <mergeCell ref="DKO21:DKQ21"/>
    <mergeCell ref="DKS21:DKU21"/>
    <mergeCell ref="DKW21:DKY21"/>
    <mergeCell ref="DLA21:DLB21"/>
    <mergeCell ref="DLC21:DLE21"/>
    <mergeCell ref="DLF21:DLI21"/>
    <mergeCell ref="DJI22:DJJ22"/>
    <mergeCell ref="DJK22:DJL22"/>
    <mergeCell ref="DJM22:DJO22"/>
    <mergeCell ref="DJP22:DJR22"/>
    <mergeCell ref="DJS22:DJU22"/>
    <mergeCell ref="DJV22:DJX22"/>
    <mergeCell ref="DJY22:DKA22"/>
    <mergeCell ref="DKB22:DKD22"/>
    <mergeCell ref="DKE22:DKG22"/>
    <mergeCell ref="DKH22:DKJ22"/>
    <mergeCell ref="DKK22:DKM22"/>
    <mergeCell ref="DKO22:DKQ22"/>
    <mergeCell ref="DKS22:DKU22"/>
    <mergeCell ref="DKW22:DKY22"/>
    <mergeCell ref="DLA22:DLB22"/>
    <mergeCell ref="DLC22:DLE22"/>
    <mergeCell ref="DLF22:DLI22"/>
    <mergeCell ref="DJI23:DJJ23"/>
    <mergeCell ref="DJK23:DJL23"/>
    <mergeCell ref="DJM23:DJO23"/>
    <mergeCell ref="DJP23:DJR23"/>
    <mergeCell ref="DJS23:DJU23"/>
    <mergeCell ref="DJV23:DJX23"/>
    <mergeCell ref="DJY23:DKA23"/>
    <mergeCell ref="DKB23:DKD23"/>
    <mergeCell ref="DKE23:DKG23"/>
    <mergeCell ref="DKH23:DKJ23"/>
    <mergeCell ref="DKK23:DKM23"/>
    <mergeCell ref="DKO23:DKQ23"/>
    <mergeCell ref="DKS23:DKU23"/>
    <mergeCell ref="DKW23:DKY23"/>
    <mergeCell ref="DLA23:DLB23"/>
    <mergeCell ref="DLC23:DLE23"/>
    <mergeCell ref="DLF23:DLI23"/>
    <mergeCell ref="DJI24:DJJ24"/>
    <mergeCell ref="DJK24:DJL24"/>
    <mergeCell ref="DJM24:DJO24"/>
    <mergeCell ref="DJP24:DJR24"/>
    <mergeCell ref="DJS24:DJU24"/>
    <mergeCell ref="DJV24:DJX24"/>
    <mergeCell ref="DJY24:DKA24"/>
    <mergeCell ref="DKB24:DKD24"/>
    <mergeCell ref="DKE24:DKG24"/>
    <mergeCell ref="DKH24:DKJ24"/>
    <mergeCell ref="DKK24:DKM24"/>
    <mergeCell ref="DKO24:DKQ24"/>
    <mergeCell ref="DKS24:DKU24"/>
    <mergeCell ref="DKW24:DKY24"/>
    <mergeCell ref="DLA24:DLB24"/>
    <mergeCell ref="DLC24:DLE24"/>
    <mergeCell ref="DLF24:DLI24"/>
    <mergeCell ref="DJI25:DJJ25"/>
    <mergeCell ref="DJK25:DJL25"/>
    <mergeCell ref="DJM25:DJO25"/>
    <mergeCell ref="DJP25:DJR25"/>
    <mergeCell ref="DJS25:DJU25"/>
    <mergeCell ref="DJV25:DJX25"/>
    <mergeCell ref="DJY25:DKA25"/>
    <mergeCell ref="DKB25:DKD25"/>
    <mergeCell ref="DKE25:DKG25"/>
    <mergeCell ref="DKH25:DKJ25"/>
    <mergeCell ref="DKK25:DKM25"/>
    <mergeCell ref="DKO25:DKQ25"/>
    <mergeCell ref="DKS25:DKU25"/>
    <mergeCell ref="DKW25:DKY25"/>
    <mergeCell ref="DLA25:DLB25"/>
    <mergeCell ref="DLC25:DLE25"/>
    <mergeCell ref="DLF25:DLI25"/>
    <mergeCell ref="DJI26:DJJ26"/>
    <mergeCell ref="DJK26:DJL26"/>
    <mergeCell ref="DJM26:DJO26"/>
    <mergeCell ref="DJP26:DJR26"/>
    <mergeCell ref="DJS26:DJU26"/>
    <mergeCell ref="DJV26:DJX26"/>
    <mergeCell ref="DJY26:DKA26"/>
    <mergeCell ref="DKB26:DKD26"/>
    <mergeCell ref="DKE26:DKG26"/>
    <mergeCell ref="DKH26:DKJ26"/>
    <mergeCell ref="DKK26:DKM26"/>
    <mergeCell ref="DKO26:DKQ26"/>
    <mergeCell ref="DKS26:DKU26"/>
    <mergeCell ref="DKW26:DKY26"/>
    <mergeCell ref="DLA26:DLB26"/>
    <mergeCell ref="DLC26:DLE26"/>
    <mergeCell ref="DLF26:DLI26"/>
    <mergeCell ref="DJI27:DJJ27"/>
    <mergeCell ref="DJK27:DJL27"/>
    <mergeCell ref="DJM27:DJO27"/>
    <mergeCell ref="DJP27:DJR27"/>
    <mergeCell ref="DJS27:DJU27"/>
    <mergeCell ref="DJV27:DJX27"/>
    <mergeCell ref="DJY27:DKA27"/>
    <mergeCell ref="DKB27:DKD27"/>
    <mergeCell ref="DKE27:DKG27"/>
    <mergeCell ref="DKH27:DKJ27"/>
    <mergeCell ref="DKK27:DKM27"/>
    <mergeCell ref="DKO27:DKQ27"/>
    <mergeCell ref="DKS27:DKU27"/>
    <mergeCell ref="DKW27:DKY27"/>
    <mergeCell ref="DLA27:DLB27"/>
    <mergeCell ref="DLC27:DLE27"/>
    <mergeCell ref="DLF27:DLI27"/>
    <mergeCell ref="DJI28:DJJ28"/>
    <mergeCell ref="DJK28:DJL28"/>
    <mergeCell ref="DJM28:DJO28"/>
    <mergeCell ref="DJP28:DJR28"/>
    <mergeCell ref="DJS28:DJU28"/>
    <mergeCell ref="DJV28:DJX28"/>
    <mergeCell ref="DJY28:DKA28"/>
    <mergeCell ref="DKB28:DKD28"/>
    <mergeCell ref="DKE28:DKG28"/>
    <mergeCell ref="DKH28:DKJ28"/>
    <mergeCell ref="DKK28:DKM28"/>
    <mergeCell ref="DKO28:DKQ28"/>
    <mergeCell ref="DKS28:DKU28"/>
    <mergeCell ref="DKW28:DKY28"/>
    <mergeCell ref="DLA28:DLB28"/>
    <mergeCell ref="DLC28:DLE28"/>
    <mergeCell ref="DLF28:DLI28"/>
    <mergeCell ref="DJI29:DJJ29"/>
    <mergeCell ref="DJK29:DJL29"/>
    <mergeCell ref="DJM29:DJO29"/>
    <mergeCell ref="DJP29:DJR29"/>
    <mergeCell ref="DJS29:DJU29"/>
    <mergeCell ref="DJV29:DJX29"/>
    <mergeCell ref="DJY29:DKA29"/>
    <mergeCell ref="DKB29:DKD29"/>
    <mergeCell ref="DKE29:DKG29"/>
    <mergeCell ref="DKH29:DKJ29"/>
    <mergeCell ref="DKK29:DKM29"/>
    <mergeCell ref="DKO29:DKQ29"/>
    <mergeCell ref="DKS29:DKU29"/>
    <mergeCell ref="DKW29:DKY29"/>
    <mergeCell ref="DLA29:DLB29"/>
    <mergeCell ref="DLC29:DLE29"/>
    <mergeCell ref="DLF29:DLI29"/>
    <mergeCell ref="DJI30:DJJ30"/>
    <mergeCell ref="DJK30:DJL30"/>
    <mergeCell ref="DJM30:DJO30"/>
    <mergeCell ref="DJP30:DJR30"/>
    <mergeCell ref="DJS30:DJU30"/>
    <mergeCell ref="DJV30:DJX30"/>
    <mergeCell ref="DJY30:DKA30"/>
    <mergeCell ref="DKB30:DKD30"/>
    <mergeCell ref="DKE30:DKG30"/>
    <mergeCell ref="DKH30:DKJ30"/>
    <mergeCell ref="DKK30:DKM30"/>
    <mergeCell ref="DKO30:DKQ30"/>
    <mergeCell ref="DKS30:DKU30"/>
    <mergeCell ref="DKW30:DKY30"/>
    <mergeCell ref="DLA30:DLB30"/>
    <mergeCell ref="DLC30:DLE30"/>
    <mergeCell ref="DLF30:DLI30"/>
    <mergeCell ref="DJI31:DJJ31"/>
    <mergeCell ref="DJK31:DJL31"/>
    <mergeCell ref="DJM31:DJO31"/>
    <mergeCell ref="DJP31:DJR31"/>
    <mergeCell ref="DJS31:DJU31"/>
    <mergeCell ref="DJV31:DJX31"/>
    <mergeCell ref="DJY31:DKA31"/>
    <mergeCell ref="DKB31:DKD31"/>
    <mergeCell ref="DKE31:DKG31"/>
    <mergeCell ref="DKH31:DKJ31"/>
    <mergeCell ref="DKK31:DKM31"/>
    <mergeCell ref="DKO31:DKQ31"/>
    <mergeCell ref="DKS31:DKU31"/>
    <mergeCell ref="DKW31:DKY31"/>
    <mergeCell ref="DLA31:DLB31"/>
    <mergeCell ref="DLC31:DLE31"/>
    <mergeCell ref="DLF31:DLI31"/>
    <mergeCell ref="DJI32:DJJ32"/>
    <mergeCell ref="DJK32:DJL32"/>
    <mergeCell ref="DJM32:DJO32"/>
    <mergeCell ref="DJP32:DJR32"/>
    <mergeCell ref="DJS32:DJU32"/>
    <mergeCell ref="DJV32:DJX32"/>
    <mergeCell ref="DJY32:DKA32"/>
    <mergeCell ref="DKB32:DKD32"/>
    <mergeCell ref="DKE32:DKG32"/>
    <mergeCell ref="DKH32:DKJ32"/>
    <mergeCell ref="DKK32:DKM32"/>
    <mergeCell ref="DKO32:DKQ32"/>
    <mergeCell ref="DKS32:DKU32"/>
    <mergeCell ref="DKW32:DKY32"/>
    <mergeCell ref="DLA32:DLB32"/>
    <mergeCell ref="DLC32:DLE32"/>
    <mergeCell ref="DLF32:DLI32"/>
    <mergeCell ref="DJI33:DJJ33"/>
    <mergeCell ref="DJK33:DJL33"/>
    <mergeCell ref="DJM33:DJO33"/>
    <mergeCell ref="DJP33:DJR33"/>
    <mergeCell ref="DJS33:DJU33"/>
    <mergeCell ref="DJV33:DJX33"/>
    <mergeCell ref="DJY33:DKA33"/>
    <mergeCell ref="DKB33:DKD33"/>
    <mergeCell ref="DKE33:DKG33"/>
    <mergeCell ref="DKH33:DKJ33"/>
    <mergeCell ref="DKK33:DKM33"/>
    <mergeCell ref="DKO33:DKQ33"/>
    <mergeCell ref="DKS33:DKU33"/>
    <mergeCell ref="DKW33:DKY33"/>
    <mergeCell ref="DLA33:DLB33"/>
    <mergeCell ref="DLC33:DLE33"/>
    <mergeCell ref="DLF33:DLI33"/>
    <mergeCell ref="DJI34:DJJ34"/>
    <mergeCell ref="DJK34:DJL34"/>
    <mergeCell ref="DJM34:DJO34"/>
    <mergeCell ref="DJP34:DJR34"/>
    <mergeCell ref="DJS34:DJU34"/>
    <mergeCell ref="DJV34:DJX34"/>
    <mergeCell ref="DJY34:DKA34"/>
    <mergeCell ref="DKB34:DKD34"/>
    <mergeCell ref="DKE34:DKG34"/>
    <mergeCell ref="DKH34:DKJ34"/>
    <mergeCell ref="DKK34:DKM34"/>
    <mergeCell ref="DKO34:DKQ34"/>
    <mergeCell ref="DKS34:DKU34"/>
    <mergeCell ref="DKW34:DKY34"/>
    <mergeCell ref="DLA34:DLB34"/>
    <mergeCell ref="DLC34:DLE34"/>
    <mergeCell ref="DLF34:DLI34"/>
    <mergeCell ref="DJI35:DJJ35"/>
    <mergeCell ref="DJK35:DJL35"/>
    <mergeCell ref="DJM35:DJO35"/>
    <mergeCell ref="DJP35:DJR35"/>
    <mergeCell ref="DJS35:DJU35"/>
    <mergeCell ref="DJV35:DJX35"/>
    <mergeCell ref="DJY35:DKA35"/>
    <mergeCell ref="DKB35:DKD35"/>
    <mergeCell ref="DKE35:DKG35"/>
    <mergeCell ref="DKH35:DKJ35"/>
    <mergeCell ref="DKK35:DKM35"/>
    <mergeCell ref="DKO35:DKQ35"/>
    <mergeCell ref="DKS35:DKU35"/>
    <mergeCell ref="DKW35:DKY35"/>
    <mergeCell ref="DLA35:DLB35"/>
    <mergeCell ref="DLC35:DLE35"/>
    <mergeCell ref="DLF35:DLI35"/>
    <mergeCell ref="DJI36:DJJ36"/>
    <mergeCell ref="DJK36:DJL36"/>
    <mergeCell ref="DJM36:DJO36"/>
    <mergeCell ref="DJP36:DJR36"/>
    <mergeCell ref="DJS36:DJU36"/>
    <mergeCell ref="DJV36:DJX36"/>
    <mergeCell ref="DJY36:DKA36"/>
    <mergeCell ref="DKB36:DKD36"/>
    <mergeCell ref="DKE36:DKG36"/>
    <mergeCell ref="DKH36:DKJ36"/>
    <mergeCell ref="DKK36:DKM36"/>
    <mergeCell ref="DKO36:DKQ36"/>
    <mergeCell ref="DKS36:DKU36"/>
    <mergeCell ref="DKW36:DKY36"/>
    <mergeCell ref="DLA36:DLB36"/>
    <mergeCell ref="DLC36:DLE36"/>
    <mergeCell ref="DLF36:DLI36"/>
    <mergeCell ref="DJI37:DJJ37"/>
    <mergeCell ref="DJK37:DJL37"/>
    <mergeCell ref="DJM37:DJO37"/>
    <mergeCell ref="DJP37:DJR37"/>
    <mergeCell ref="DJS37:DJU37"/>
    <mergeCell ref="DJV37:DJX37"/>
    <mergeCell ref="DJY37:DKA37"/>
    <mergeCell ref="DKB37:DKD37"/>
    <mergeCell ref="DKE37:DKG37"/>
    <mergeCell ref="DKH37:DKJ37"/>
    <mergeCell ref="DKK37:DKM37"/>
    <mergeCell ref="DKO37:DKQ37"/>
    <mergeCell ref="DKS37:DKU37"/>
    <mergeCell ref="DKW37:DKY37"/>
    <mergeCell ref="DLA37:DLB37"/>
    <mergeCell ref="DLC37:DLE37"/>
    <mergeCell ref="DLF37:DLI37"/>
    <mergeCell ref="DJI38:DJJ38"/>
    <mergeCell ref="DJK38:DJL38"/>
    <mergeCell ref="DJM38:DJO38"/>
    <mergeCell ref="DJP38:DJR38"/>
    <mergeCell ref="DJS38:DJU38"/>
    <mergeCell ref="DJV38:DJX38"/>
    <mergeCell ref="DJY38:DKA38"/>
    <mergeCell ref="DKB38:DKD38"/>
    <mergeCell ref="DKE38:DKG38"/>
    <mergeCell ref="DKH38:DKJ38"/>
    <mergeCell ref="DKK38:DKM38"/>
    <mergeCell ref="DKO38:DKQ38"/>
    <mergeCell ref="DKS38:DKU38"/>
    <mergeCell ref="DKW38:DKY38"/>
    <mergeCell ref="DLA38:DLB38"/>
    <mergeCell ref="DLC38:DLE38"/>
    <mergeCell ref="DLF38:DLI38"/>
    <mergeCell ref="DJI39:DJJ39"/>
    <mergeCell ref="DJK39:DJL39"/>
    <mergeCell ref="DJM39:DJO39"/>
    <mergeCell ref="DJP39:DJR39"/>
    <mergeCell ref="DJS39:DJU39"/>
    <mergeCell ref="DJV39:DJX39"/>
    <mergeCell ref="DJY39:DKA39"/>
    <mergeCell ref="DKB39:DKD39"/>
    <mergeCell ref="DKE39:DKG39"/>
    <mergeCell ref="DKH39:DKJ39"/>
    <mergeCell ref="DKK39:DKM39"/>
    <mergeCell ref="DKO39:DKQ39"/>
    <mergeCell ref="DKS39:DKU39"/>
    <mergeCell ref="DKW39:DKY39"/>
    <mergeCell ref="DLA39:DLB39"/>
    <mergeCell ref="DLC39:DLE39"/>
    <mergeCell ref="DLF39:DLI39"/>
    <mergeCell ref="DJI40:DJJ40"/>
    <mergeCell ref="DJK40:DJL40"/>
    <mergeCell ref="DJM40:DJO40"/>
    <mergeCell ref="DJP40:DJR40"/>
    <mergeCell ref="DJS40:DJU40"/>
    <mergeCell ref="DJV40:DJX40"/>
    <mergeCell ref="DJY40:DKA40"/>
    <mergeCell ref="DKB40:DKD40"/>
    <mergeCell ref="DKE40:DKG40"/>
    <mergeCell ref="DKH40:DKJ40"/>
    <mergeCell ref="DKK40:DKM40"/>
    <mergeCell ref="DKO40:DKQ40"/>
    <mergeCell ref="DKS40:DKU40"/>
    <mergeCell ref="DKW40:DKY40"/>
    <mergeCell ref="DLA40:DLB40"/>
    <mergeCell ref="DLC40:DLE40"/>
    <mergeCell ref="DLF40:DLI40"/>
    <mergeCell ref="DJI41:DJJ41"/>
    <mergeCell ref="DJK41:DJL41"/>
    <mergeCell ref="DJM41:DJO41"/>
    <mergeCell ref="DJP41:DJR41"/>
    <mergeCell ref="DJS41:DJU41"/>
    <mergeCell ref="DJV41:DJX41"/>
    <mergeCell ref="DJY41:DKA41"/>
    <mergeCell ref="DKB41:DKD41"/>
    <mergeCell ref="DKE41:DKG41"/>
    <mergeCell ref="DKH41:DKJ41"/>
    <mergeCell ref="DKK41:DKM41"/>
    <mergeCell ref="DKO41:DKQ41"/>
    <mergeCell ref="DKS41:DKU41"/>
    <mergeCell ref="DKW41:DKY41"/>
    <mergeCell ref="DLA41:DLB41"/>
    <mergeCell ref="DLC41:DLE41"/>
    <mergeCell ref="DLF41:DLI41"/>
    <mergeCell ref="DJI42:DJJ42"/>
    <mergeCell ref="DJK42:DJL42"/>
    <mergeCell ref="DJM42:DJO42"/>
    <mergeCell ref="DJP42:DJR42"/>
    <mergeCell ref="DJS42:DJU42"/>
    <mergeCell ref="DJV42:DJX42"/>
    <mergeCell ref="DJY42:DKA42"/>
    <mergeCell ref="DKB42:DKD42"/>
    <mergeCell ref="DKE42:DKG42"/>
    <mergeCell ref="DKH42:DKJ42"/>
    <mergeCell ref="DKK42:DKM42"/>
    <mergeCell ref="DKO42:DKQ42"/>
    <mergeCell ref="DKS42:DKU42"/>
    <mergeCell ref="DKW42:DKY42"/>
    <mergeCell ref="DLA42:DLB42"/>
    <mergeCell ref="DLC42:DLE42"/>
    <mergeCell ref="DLF42:DLI42"/>
    <mergeCell ref="DJI43:DJJ43"/>
    <mergeCell ref="DJK43:DJL43"/>
    <mergeCell ref="DJM43:DJO43"/>
    <mergeCell ref="DJP43:DJR43"/>
    <mergeCell ref="DJS43:DJU43"/>
    <mergeCell ref="DJV43:DJX43"/>
    <mergeCell ref="DJY43:DKA43"/>
    <mergeCell ref="DKB43:DKD43"/>
    <mergeCell ref="DKE43:DKG43"/>
    <mergeCell ref="DKH43:DKJ43"/>
    <mergeCell ref="DKK43:DKM43"/>
    <mergeCell ref="DKO43:DKQ43"/>
    <mergeCell ref="DKS43:DKU43"/>
    <mergeCell ref="DKW43:DKY43"/>
    <mergeCell ref="DLA43:DLB43"/>
    <mergeCell ref="DLC43:DLE43"/>
    <mergeCell ref="DLF43:DLI43"/>
    <mergeCell ref="DJI44:DJJ44"/>
    <mergeCell ref="DJK44:DJL44"/>
    <mergeCell ref="DJM44:DJO44"/>
    <mergeCell ref="DJP44:DJR44"/>
    <mergeCell ref="DJS44:DJU44"/>
    <mergeCell ref="DJV44:DJX44"/>
    <mergeCell ref="DJY44:DKA44"/>
    <mergeCell ref="DKB44:DKD44"/>
    <mergeCell ref="DKE44:DKG44"/>
    <mergeCell ref="DKH44:DKJ44"/>
    <mergeCell ref="DKK44:DKM44"/>
    <mergeCell ref="DKO44:DKQ44"/>
    <mergeCell ref="DKS44:DKU44"/>
    <mergeCell ref="DKW44:DKY44"/>
    <mergeCell ref="DLA44:DLB44"/>
    <mergeCell ref="DLC44:DLE44"/>
    <mergeCell ref="DLF44:DLI44"/>
    <mergeCell ref="DJI45:DJJ45"/>
    <mergeCell ref="DJK45:DJL45"/>
    <mergeCell ref="DJM45:DJO45"/>
    <mergeCell ref="DJP45:DJR45"/>
    <mergeCell ref="DJS45:DJU45"/>
    <mergeCell ref="DJV45:DJX45"/>
    <mergeCell ref="DJY45:DKA45"/>
    <mergeCell ref="DKB45:DKD45"/>
    <mergeCell ref="DKE45:DKG45"/>
    <mergeCell ref="DKH45:DKJ45"/>
    <mergeCell ref="DKK45:DKM45"/>
    <mergeCell ref="DKO45:DKQ45"/>
    <mergeCell ref="DKS45:DKU45"/>
    <mergeCell ref="DKW45:DKY45"/>
    <mergeCell ref="DLA45:DLB45"/>
    <mergeCell ref="DLC45:DLE45"/>
    <mergeCell ref="DLF45:DLI45"/>
    <mergeCell ref="DJG46:DJL46"/>
    <mergeCell ref="DJM46:DJR46"/>
    <mergeCell ref="DJS46:DJX46"/>
    <mergeCell ref="DJY46:DKD46"/>
    <mergeCell ref="DKE46:DKJ46"/>
    <mergeCell ref="DKK46:DKR46"/>
    <mergeCell ref="DKS46:DKZ46"/>
    <mergeCell ref="DLA46:DLB46"/>
    <mergeCell ref="DLC46:DLE46"/>
    <mergeCell ref="DLF46:DLI46"/>
    <mergeCell ref="DJG47:DJL47"/>
    <mergeCell ref="DJM47:DKJ47"/>
    <mergeCell ref="DKK47:DKR47"/>
    <mergeCell ref="DKS47:DKZ47"/>
    <mergeCell ref="DLA47:DLI47"/>
    <mergeCell ref="DJI50:DLI50"/>
    <mergeCell ref="DMX3:DMZ3"/>
    <mergeCell ref="DNA3:DNL3"/>
    <mergeCell ref="DLK4:DLM5"/>
    <mergeCell ref="DLN4:DMS5"/>
    <mergeCell ref="DMU4:DMZ5"/>
    <mergeCell ref="DNA4:DND5"/>
    <mergeCell ref="DNF4:DNI5"/>
    <mergeCell ref="DNJ4:DNK5"/>
    <mergeCell ref="DNL4:DNL5"/>
    <mergeCell ref="DLJ7:DNL7"/>
    <mergeCell ref="DLJ8:DLJ12"/>
    <mergeCell ref="DLK8:DLK12"/>
    <mergeCell ref="DLL8:DLM12"/>
    <mergeCell ref="DLN8:DLO12"/>
    <mergeCell ref="DLP8:DMA8"/>
    <mergeCell ref="DMB8:DMM8"/>
    <mergeCell ref="DMN8:DNC8"/>
    <mergeCell ref="DND8:DNH8"/>
    <mergeCell ref="DNI8:DNL12"/>
    <mergeCell ref="DLP9:DLU9"/>
    <mergeCell ref="DLV9:DMA9"/>
    <mergeCell ref="DMB9:DMG9"/>
    <mergeCell ref="DMH9:DMM9"/>
    <mergeCell ref="DMN9:DMU9"/>
    <mergeCell ref="DMV9:DNC9"/>
    <mergeCell ref="DND9:DNH9"/>
    <mergeCell ref="DLP10:DLR12"/>
    <mergeCell ref="DLS10:DLU12"/>
    <mergeCell ref="DLV10:DLX12"/>
    <mergeCell ref="DLY10:DMA12"/>
    <mergeCell ref="DMB10:DMD12"/>
    <mergeCell ref="DME10:DMG12"/>
    <mergeCell ref="DMH10:DMJ12"/>
    <mergeCell ref="DMK10:DMM12"/>
    <mergeCell ref="DMN10:DMP12"/>
    <mergeCell ref="DMQ10:DMQ13"/>
    <mergeCell ref="DMR10:DMT12"/>
    <mergeCell ref="DMU10:DMU13"/>
    <mergeCell ref="DMV10:DMX12"/>
    <mergeCell ref="DMY10:DMY13"/>
    <mergeCell ref="DMZ10:DNB12"/>
    <mergeCell ref="DNC10:DNC13"/>
    <mergeCell ref="DND10:DNE12"/>
    <mergeCell ref="DNF10:DNH12"/>
    <mergeCell ref="DLL13:DLM13"/>
    <mergeCell ref="DLN13:DLO13"/>
    <mergeCell ref="DMN13:DMP13"/>
    <mergeCell ref="DMR13:DMT13"/>
    <mergeCell ref="DMV13:DMX13"/>
    <mergeCell ref="DMZ13:DNB13"/>
    <mergeCell ref="DND13:DNE13"/>
    <mergeCell ref="DNF13:DNH13"/>
    <mergeCell ref="DNI13:DNL13"/>
    <mergeCell ref="DLL15:DLM15"/>
    <mergeCell ref="DLN15:DLO15"/>
    <mergeCell ref="DLP15:DLR15"/>
    <mergeCell ref="DLS15:DLU15"/>
    <mergeCell ref="DLV15:DLX15"/>
    <mergeCell ref="DLY15:DMA15"/>
    <mergeCell ref="DMB15:DMD15"/>
    <mergeCell ref="DME15:DMG15"/>
    <mergeCell ref="DMH15:DMJ15"/>
    <mergeCell ref="DMK15:DMM15"/>
    <mergeCell ref="DMN15:DMP15"/>
    <mergeCell ref="DMR15:DMT15"/>
    <mergeCell ref="DMV15:DMX15"/>
    <mergeCell ref="DMZ15:DNB15"/>
    <mergeCell ref="DND15:DNE15"/>
    <mergeCell ref="DNF15:DNH15"/>
    <mergeCell ref="DNI15:DNL15"/>
    <mergeCell ref="DLL16:DLM16"/>
    <mergeCell ref="DLN16:DLO16"/>
    <mergeCell ref="DLP16:DLR16"/>
    <mergeCell ref="DLS16:DLU16"/>
    <mergeCell ref="DLV16:DLX16"/>
    <mergeCell ref="DLY16:DMA16"/>
    <mergeCell ref="DMB16:DMD16"/>
    <mergeCell ref="DME16:DMG16"/>
    <mergeCell ref="DMH16:DMJ16"/>
    <mergeCell ref="DMK16:DMM16"/>
    <mergeCell ref="DMN16:DMP16"/>
    <mergeCell ref="DMR16:DMT16"/>
    <mergeCell ref="DMV16:DMX16"/>
    <mergeCell ref="DMZ16:DNB16"/>
    <mergeCell ref="DND16:DNE16"/>
    <mergeCell ref="DNF16:DNH16"/>
    <mergeCell ref="DNI16:DNL16"/>
    <mergeCell ref="DLL17:DLM17"/>
    <mergeCell ref="DLN17:DLO17"/>
    <mergeCell ref="DLP17:DLR17"/>
    <mergeCell ref="DLS17:DLU17"/>
    <mergeCell ref="DLV17:DLX17"/>
    <mergeCell ref="DLY17:DMA17"/>
    <mergeCell ref="DMB17:DMD17"/>
    <mergeCell ref="DME17:DMG17"/>
    <mergeCell ref="DMH17:DMJ17"/>
    <mergeCell ref="DMK17:DMM17"/>
    <mergeCell ref="DMN17:DMP17"/>
    <mergeCell ref="DMR17:DMT17"/>
    <mergeCell ref="DMV17:DMX17"/>
    <mergeCell ref="DMZ17:DNB17"/>
    <mergeCell ref="DND17:DNE17"/>
    <mergeCell ref="DNF17:DNH17"/>
    <mergeCell ref="DNI17:DNL17"/>
    <mergeCell ref="DLL18:DLM18"/>
    <mergeCell ref="DLN18:DLO18"/>
    <mergeCell ref="DLP18:DLR18"/>
    <mergeCell ref="DLS18:DLU18"/>
    <mergeCell ref="DLV18:DLX18"/>
    <mergeCell ref="DLY18:DMA18"/>
    <mergeCell ref="DMB18:DMD18"/>
    <mergeCell ref="DME18:DMG18"/>
    <mergeCell ref="DMH18:DMJ18"/>
    <mergeCell ref="DMK18:DMM18"/>
    <mergeCell ref="DMN18:DMP18"/>
    <mergeCell ref="DMR18:DMT18"/>
    <mergeCell ref="DMV18:DMX18"/>
    <mergeCell ref="DMZ18:DNB18"/>
    <mergeCell ref="DND18:DNE18"/>
    <mergeCell ref="DNF18:DNH18"/>
    <mergeCell ref="DNI18:DNL18"/>
    <mergeCell ref="DLL19:DLM19"/>
    <mergeCell ref="DLN19:DLO19"/>
    <mergeCell ref="DLP19:DLR19"/>
    <mergeCell ref="DLS19:DLU19"/>
    <mergeCell ref="DLV19:DLX19"/>
    <mergeCell ref="DLY19:DMA19"/>
    <mergeCell ref="DMB19:DMD19"/>
    <mergeCell ref="DME19:DMG19"/>
    <mergeCell ref="DMH19:DMJ19"/>
    <mergeCell ref="DMK19:DMM19"/>
    <mergeCell ref="DMN19:DMP19"/>
    <mergeCell ref="DMR19:DMT19"/>
    <mergeCell ref="DMV19:DMX19"/>
    <mergeCell ref="DMZ19:DNB19"/>
    <mergeCell ref="DND19:DNE19"/>
    <mergeCell ref="DNF19:DNH19"/>
    <mergeCell ref="DNI19:DNL19"/>
    <mergeCell ref="DLL20:DLM20"/>
    <mergeCell ref="DLN20:DLO20"/>
    <mergeCell ref="DLP20:DLR20"/>
    <mergeCell ref="DLS20:DLU20"/>
    <mergeCell ref="DLV20:DLX20"/>
    <mergeCell ref="DLY20:DMA20"/>
    <mergeCell ref="DMB20:DMD20"/>
    <mergeCell ref="DME20:DMG20"/>
    <mergeCell ref="DMH20:DMJ20"/>
    <mergeCell ref="DMK20:DMM20"/>
    <mergeCell ref="DMN20:DMP20"/>
    <mergeCell ref="DMR20:DMT20"/>
    <mergeCell ref="DMV20:DMX20"/>
    <mergeCell ref="DMZ20:DNB20"/>
    <mergeCell ref="DND20:DNE20"/>
    <mergeCell ref="DNF20:DNH20"/>
    <mergeCell ref="DNI20:DNL20"/>
    <mergeCell ref="DLL21:DLM21"/>
    <mergeCell ref="DLN21:DLO21"/>
    <mergeCell ref="DLP21:DLR21"/>
    <mergeCell ref="DLS21:DLU21"/>
    <mergeCell ref="DLV21:DLX21"/>
    <mergeCell ref="DLY21:DMA21"/>
    <mergeCell ref="DMB21:DMD21"/>
    <mergeCell ref="DME21:DMG21"/>
    <mergeCell ref="DMH21:DMJ21"/>
    <mergeCell ref="DMK21:DMM21"/>
    <mergeCell ref="DMN21:DMP21"/>
    <mergeCell ref="DMR21:DMT21"/>
    <mergeCell ref="DMV21:DMX21"/>
    <mergeCell ref="DMZ21:DNB21"/>
    <mergeCell ref="DND21:DNE21"/>
    <mergeCell ref="DNF21:DNH21"/>
    <mergeCell ref="DNI21:DNL21"/>
    <mergeCell ref="DLL22:DLM22"/>
    <mergeCell ref="DLN22:DLO22"/>
    <mergeCell ref="DLP22:DLR22"/>
    <mergeCell ref="DLS22:DLU22"/>
    <mergeCell ref="DLV22:DLX22"/>
    <mergeCell ref="DLY22:DMA22"/>
    <mergeCell ref="DMB22:DMD22"/>
    <mergeCell ref="DME22:DMG22"/>
    <mergeCell ref="DMH22:DMJ22"/>
    <mergeCell ref="DMK22:DMM22"/>
    <mergeCell ref="DMN22:DMP22"/>
    <mergeCell ref="DMR22:DMT22"/>
    <mergeCell ref="DMV22:DMX22"/>
    <mergeCell ref="DMZ22:DNB22"/>
    <mergeCell ref="DND22:DNE22"/>
    <mergeCell ref="DNF22:DNH22"/>
    <mergeCell ref="DNI22:DNL22"/>
    <mergeCell ref="DLL23:DLM23"/>
    <mergeCell ref="DLN23:DLO23"/>
    <mergeCell ref="DLP23:DLR23"/>
    <mergeCell ref="DLS23:DLU23"/>
    <mergeCell ref="DLV23:DLX23"/>
    <mergeCell ref="DLY23:DMA23"/>
    <mergeCell ref="DMB23:DMD23"/>
    <mergeCell ref="DME23:DMG23"/>
    <mergeCell ref="DMH23:DMJ23"/>
    <mergeCell ref="DMK23:DMM23"/>
    <mergeCell ref="DMN23:DMP23"/>
    <mergeCell ref="DMR23:DMT23"/>
    <mergeCell ref="DMV23:DMX23"/>
    <mergeCell ref="DMZ23:DNB23"/>
    <mergeCell ref="DND23:DNE23"/>
    <mergeCell ref="DNF23:DNH23"/>
    <mergeCell ref="DNI23:DNL23"/>
    <mergeCell ref="DLL24:DLM24"/>
    <mergeCell ref="DLN24:DLO24"/>
    <mergeCell ref="DLP24:DLR24"/>
    <mergeCell ref="DLS24:DLU24"/>
    <mergeCell ref="DLV24:DLX24"/>
    <mergeCell ref="DLY24:DMA24"/>
    <mergeCell ref="DMB24:DMD24"/>
    <mergeCell ref="DME24:DMG24"/>
    <mergeCell ref="DMH24:DMJ24"/>
    <mergeCell ref="DMK24:DMM24"/>
    <mergeCell ref="DMN24:DMP24"/>
    <mergeCell ref="DMR24:DMT24"/>
    <mergeCell ref="DMV24:DMX24"/>
    <mergeCell ref="DMZ24:DNB24"/>
    <mergeCell ref="DND24:DNE24"/>
    <mergeCell ref="DNF24:DNH24"/>
    <mergeCell ref="DNI24:DNL24"/>
    <mergeCell ref="DLL25:DLM25"/>
    <mergeCell ref="DLN25:DLO25"/>
    <mergeCell ref="DLP25:DLR25"/>
    <mergeCell ref="DLS25:DLU25"/>
    <mergeCell ref="DLV25:DLX25"/>
    <mergeCell ref="DLY25:DMA25"/>
    <mergeCell ref="DMB25:DMD25"/>
    <mergeCell ref="DME25:DMG25"/>
    <mergeCell ref="DMH25:DMJ25"/>
    <mergeCell ref="DMK25:DMM25"/>
    <mergeCell ref="DMN25:DMP25"/>
    <mergeCell ref="DMR25:DMT25"/>
    <mergeCell ref="DMV25:DMX25"/>
    <mergeCell ref="DMZ25:DNB25"/>
    <mergeCell ref="DND25:DNE25"/>
    <mergeCell ref="DNF25:DNH25"/>
    <mergeCell ref="DNI25:DNL25"/>
    <mergeCell ref="DLL26:DLM26"/>
    <mergeCell ref="DLN26:DLO26"/>
    <mergeCell ref="DLP26:DLR26"/>
    <mergeCell ref="DLS26:DLU26"/>
    <mergeCell ref="DLV26:DLX26"/>
    <mergeCell ref="DLY26:DMA26"/>
    <mergeCell ref="DMB26:DMD26"/>
    <mergeCell ref="DME26:DMG26"/>
    <mergeCell ref="DMH26:DMJ26"/>
    <mergeCell ref="DMK26:DMM26"/>
    <mergeCell ref="DMN26:DMP26"/>
    <mergeCell ref="DMR26:DMT26"/>
    <mergeCell ref="DMV26:DMX26"/>
    <mergeCell ref="DMZ26:DNB26"/>
    <mergeCell ref="DND26:DNE26"/>
    <mergeCell ref="DNF26:DNH26"/>
    <mergeCell ref="DNI26:DNL26"/>
    <mergeCell ref="DLL27:DLM27"/>
    <mergeCell ref="DLN27:DLO27"/>
    <mergeCell ref="DLP27:DLR27"/>
    <mergeCell ref="DLS27:DLU27"/>
    <mergeCell ref="DLV27:DLX27"/>
    <mergeCell ref="DLY27:DMA27"/>
    <mergeCell ref="DMB27:DMD27"/>
    <mergeCell ref="DME27:DMG27"/>
    <mergeCell ref="DMH27:DMJ27"/>
    <mergeCell ref="DMK27:DMM27"/>
    <mergeCell ref="DMN27:DMP27"/>
    <mergeCell ref="DMR27:DMT27"/>
    <mergeCell ref="DMV27:DMX27"/>
    <mergeCell ref="DMZ27:DNB27"/>
    <mergeCell ref="DND27:DNE27"/>
    <mergeCell ref="DNF27:DNH27"/>
    <mergeCell ref="DNI27:DNL27"/>
    <mergeCell ref="DLL28:DLM28"/>
    <mergeCell ref="DLN28:DLO28"/>
    <mergeCell ref="DLP28:DLR28"/>
    <mergeCell ref="DLS28:DLU28"/>
    <mergeCell ref="DLV28:DLX28"/>
    <mergeCell ref="DLY28:DMA28"/>
    <mergeCell ref="DMB28:DMD28"/>
    <mergeCell ref="DME28:DMG28"/>
    <mergeCell ref="DMH28:DMJ28"/>
    <mergeCell ref="DMK28:DMM28"/>
    <mergeCell ref="DMN28:DMP28"/>
    <mergeCell ref="DMR28:DMT28"/>
    <mergeCell ref="DMV28:DMX28"/>
    <mergeCell ref="DMZ28:DNB28"/>
    <mergeCell ref="DND28:DNE28"/>
    <mergeCell ref="DNF28:DNH28"/>
    <mergeCell ref="DNI28:DNL28"/>
    <mergeCell ref="DLL29:DLM29"/>
    <mergeCell ref="DLN29:DLO29"/>
    <mergeCell ref="DLP29:DLR29"/>
    <mergeCell ref="DLS29:DLU29"/>
    <mergeCell ref="DLV29:DLX29"/>
    <mergeCell ref="DLY29:DMA29"/>
    <mergeCell ref="DMB29:DMD29"/>
    <mergeCell ref="DME29:DMG29"/>
    <mergeCell ref="DMH29:DMJ29"/>
    <mergeCell ref="DMK29:DMM29"/>
    <mergeCell ref="DMN29:DMP29"/>
    <mergeCell ref="DMR29:DMT29"/>
    <mergeCell ref="DMV29:DMX29"/>
    <mergeCell ref="DMZ29:DNB29"/>
    <mergeCell ref="DND29:DNE29"/>
    <mergeCell ref="DNF29:DNH29"/>
    <mergeCell ref="DNI29:DNL29"/>
    <mergeCell ref="DLL30:DLM30"/>
    <mergeCell ref="DLN30:DLO30"/>
    <mergeCell ref="DLP30:DLR30"/>
    <mergeCell ref="DLS30:DLU30"/>
    <mergeCell ref="DLV30:DLX30"/>
    <mergeCell ref="DLY30:DMA30"/>
    <mergeCell ref="DMB30:DMD30"/>
    <mergeCell ref="DME30:DMG30"/>
    <mergeCell ref="DMH30:DMJ30"/>
    <mergeCell ref="DMK30:DMM30"/>
    <mergeCell ref="DMN30:DMP30"/>
    <mergeCell ref="DMR30:DMT30"/>
    <mergeCell ref="DMV30:DMX30"/>
    <mergeCell ref="DMZ30:DNB30"/>
    <mergeCell ref="DND30:DNE30"/>
    <mergeCell ref="DNF30:DNH30"/>
    <mergeCell ref="DNI30:DNL30"/>
    <mergeCell ref="DLL31:DLM31"/>
    <mergeCell ref="DLN31:DLO31"/>
    <mergeCell ref="DLP31:DLR31"/>
    <mergeCell ref="DLS31:DLU31"/>
    <mergeCell ref="DLV31:DLX31"/>
    <mergeCell ref="DLY31:DMA31"/>
    <mergeCell ref="DMB31:DMD31"/>
    <mergeCell ref="DME31:DMG31"/>
    <mergeCell ref="DMH31:DMJ31"/>
    <mergeCell ref="DMK31:DMM31"/>
    <mergeCell ref="DMN31:DMP31"/>
    <mergeCell ref="DMR31:DMT31"/>
    <mergeCell ref="DMV31:DMX31"/>
    <mergeCell ref="DMZ31:DNB31"/>
    <mergeCell ref="DND31:DNE31"/>
    <mergeCell ref="DNF31:DNH31"/>
    <mergeCell ref="DNI31:DNL31"/>
    <mergeCell ref="DLL32:DLM32"/>
    <mergeCell ref="DLN32:DLO32"/>
    <mergeCell ref="DLP32:DLR32"/>
    <mergeCell ref="DLS32:DLU32"/>
    <mergeCell ref="DLV32:DLX32"/>
    <mergeCell ref="DLY32:DMA32"/>
    <mergeCell ref="DMB32:DMD32"/>
    <mergeCell ref="DME32:DMG32"/>
    <mergeCell ref="DMH32:DMJ32"/>
    <mergeCell ref="DMK32:DMM32"/>
    <mergeCell ref="DMN32:DMP32"/>
    <mergeCell ref="DMR32:DMT32"/>
    <mergeCell ref="DMV32:DMX32"/>
    <mergeCell ref="DMZ32:DNB32"/>
    <mergeCell ref="DND32:DNE32"/>
    <mergeCell ref="DNF32:DNH32"/>
    <mergeCell ref="DNI32:DNL32"/>
    <mergeCell ref="DLL33:DLM33"/>
    <mergeCell ref="DLN33:DLO33"/>
    <mergeCell ref="DLP33:DLR33"/>
    <mergeCell ref="DLS33:DLU33"/>
    <mergeCell ref="DLV33:DLX33"/>
    <mergeCell ref="DLY33:DMA33"/>
    <mergeCell ref="DMB33:DMD33"/>
    <mergeCell ref="DME33:DMG33"/>
    <mergeCell ref="DMH33:DMJ33"/>
    <mergeCell ref="DMK33:DMM33"/>
    <mergeCell ref="DMN33:DMP33"/>
    <mergeCell ref="DMR33:DMT33"/>
    <mergeCell ref="DMV33:DMX33"/>
    <mergeCell ref="DMZ33:DNB33"/>
    <mergeCell ref="DND33:DNE33"/>
    <mergeCell ref="DNF33:DNH33"/>
    <mergeCell ref="DNI33:DNL33"/>
    <mergeCell ref="DLL34:DLM34"/>
    <mergeCell ref="DLN34:DLO34"/>
    <mergeCell ref="DLP34:DLR34"/>
    <mergeCell ref="DLS34:DLU34"/>
    <mergeCell ref="DLV34:DLX34"/>
    <mergeCell ref="DLY34:DMA34"/>
    <mergeCell ref="DMB34:DMD34"/>
    <mergeCell ref="DME34:DMG34"/>
    <mergeCell ref="DMH34:DMJ34"/>
    <mergeCell ref="DMK34:DMM34"/>
    <mergeCell ref="DMN34:DMP34"/>
    <mergeCell ref="DMR34:DMT34"/>
    <mergeCell ref="DMV34:DMX34"/>
    <mergeCell ref="DMZ34:DNB34"/>
    <mergeCell ref="DND34:DNE34"/>
    <mergeCell ref="DNF34:DNH34"/>
    <mergeCell ref="DNI34:DNL34"/>
    <mergeCell ref="DLL35:DLM35"/>
    <mergeCell ref="DLN35:DLO35"/>
    <mergeCell ref="DLP35:DLR35"/>
    <mergeCell ref="DLS35:DLU35"/>
    <mergeCell ref="DLV35:DLX35"/>
    <mergeCell ref="DLY35:DMA35"/>
    <mergeCell ref="DMB35:DMD35"/>
    <mergeCell ref="DME35:DMG35"/>
    <mergeCell ref="DMH35:DMJ35"/>
    <mergeCell ref="DMK35:DMM35"/>
    <mergeCell ref="DMN35:DMP35"/>
    <mergeCell ref="DMR35:DMT35"/>
    <mergeCell ref="DMV35:DMX35"/>
    <mergeCell ref="DMZ35:DNB35"/>
    <mergeCell ref="DND35:DNE35"/>
    <mergeCell ref="DNF35:DNH35"/>
    <mergeCell ref="DNI35:DNL35"/>
    <mergeCell ref="DLL36:DLM36"/>
    <mergeCell ref="DLN36:DLO36"/>
    <mergeCell ref="DLP36:DLR36"/>
    <mergeCell ref="DLS36:DLU36"/>
    <mergeCell ref="DLV36:DLX36"/>
    <mergeCell ref="DLY36:DMA36"/>
    <mergeCell ref="DMB36:DMD36"/>
    <mergeCell ref="DME36:DMG36"/>
    <mergeCell ref="DMH36:DMJ36"/>
    <mergeCell ref="DMK36:DMM36"/>
    <mergeCell ref="DMN36:DMP36"/>
    <mergeCell ref="DMR36:DMT36"/>
    <mergeCell ref="DMV36:DMX36"/>
    <mergeCell ref="DMZ36:DNB36"/>
    <mergeCell ref="DND36:DNE36"/>
    <mergeCell ref="DNF36:DNH36"/>
    <mergeCell ref="DNI36:DNL36"/>
    <mergeCell ref="DLL37:DLM37"/>
    <mergeCell ref="DLN37:DLO37"/>
    <mergeCell ref="DLP37:DLR37"/>
    <mergeCell ref="DLS37:DLU37"/>
    <mergeCell ref="DLV37:DLX37"/>
    <mergeCell ref="DLY37:DMA37"/>
    <mergeCell ref="DMB37:DMD37"/>
    <mergeCell ref="DME37:DMG37"/>
    <mergeCell ref="DMH37:DMJ37"/>
    <mergeCell ref="DMK37:DMM37"/>
    <mergeCell ref="DMN37:DMP37"/>
    <mergeCell ref="DMR37:DMT37"/>
    <mergeCell ref="DMV37:DMX37"/>
    <mergeCell ref="DMZ37:DNB37"/>
    <mergeCell ref="DND37:DNE37"/>
    <mergeCell ref="DNF37:DNH37"/>
    <mergeCell ref="DNI37:DNL37"/>
    <mergeCell ref="DLL38:DLM38"/>
    <mergeCell ref="DLN38:DLO38"/>
    <mergeCell ref="DLP38:DLR38"/>
    <mergeCell ref="DLS38:DLU38"/>
    <mergeCell ref="DLV38:DLX38"/>
    <mergeCell ref="DLY38:DMA38"/>
    <mergeCell ref="DMB38:DMD38"/>
    <mergeCell ref="DME38:DMG38"/>
    <mergeCell ref="DMH38:DMJ38"/>
    <mergeCell ref="DMK38:DMM38"/>
    <mergeCell ref="DMN38:DMP38"/>
    <mergeCell ref="DMR38:DMT38"/>
    <mergeCell ref="DMV38:DMX38"/>
    <mergeCell ref="DMZ38:DNB38"/>
    <mergeCell ref="DND38:DNE38"/>
    <mergeCell ref="DNF38:DNH38"/>
    <mergeCell ref="DNI38:DNL38"/>
    <mergeCell ref="DLL39:DLM39"/>
    <mergeCell ref="DLN39:DLO39"/>
    <mergeCell ref="DLP39:DLR39"/>
    <mergeCell ref="DLS39:DLU39"/>
    <mergeCell ref="DLV39:DLX39"/>
    <mergeCell ref="DLY39:DMA39"/>
    <mergeCell ref="DMB39:DMD39"/>
    <mergeCell ref="DME39:DMG39"/>
    <mergeCell ref="DMH39:DMJ39"/>
    <mergeCell ref="DMK39:DMM39"/>
    <mergeCell ref="DMN39:DMP39"/>
    <mergeCell ref="DMR39:DMT39"/>
    <mergeCell ref="DMV39:DMX39"/>
    <mergeCell ref="DMZ39:DNB39"/>
    <mergeCell ref="DND39:DNE39"/>
    <mergeCell ref="DNF39:DNH39"/>
    <mergeCell ref="DNI39:DNL39"/>
    <mergeCell ref="DLL40:DLM40"/>
    <mergeCell ref="DLN40:DLO40"/>
    <mergeCell ref="DLP40:DLR40"/>
    <mergeCell ref="DLS40:DLU40"/>
    <mergeCell ref="DLV40:DLX40"/>
    <mergeCell ref="DLY40:DMA40"/>
    <mergeCell ref="DMB40:DMD40"/>
    <mergeCell ref="DME40:DMG40"/>
    <mergeCell ref="DMH40:DMJ40"/>
    <mergeCell ref="DMK40:DMM40"/>
    <mergeCell ref="DMN40:DMP40"/>
    <mergeCell ref="DMR40:DMT40"/>
    <mergeCell ref="DMV40:DMX40"/>
    <mergeCell ref="DMZ40:DNB40"/>
    <mergeCell ref="DND40:DNE40"/>
    <mergeCell ref="DNF40:DNH40"/>
    <mergeCell ref="DNI40:DNL40"/>
    <mergeCell ref="DLL41:DLM41"/>
    <mergeCell ref="DLN41:DLO41"/>
    <mergeCell ref="DLP41:DLR41"/>
    <mergeCell ref="DLS41:DLU41"/>
    <mergeCell ref="DLV41:DLX41"/>
    <mergeCell ref="DLY41:DMA41"/>
    <mergeCell ref="DMB41:DMD41"/>
    <mergeCell ref="DME41:DMG41"/>
    <mergeCell ref="DMH41:DMJ41"/>
    <mergeCell ref="DMK41:DMM41"/>
    <mergeCell ref="DMN41:DMP41"/>
    <mergeCell ref="DMR41:DMT41"/>
    <mergeCell ref="DMV41:DMX41"/>
    <mergeCell ref="DMZ41:DNB41"/>
    <mergeCell ref="DND41:DNE41"/>
    <mergeCell ref="DNF41:DNH41"/>
    <mergeCell ref="DNI41:DNL41"/>
    <mergeCell ref="DLL42:DLM42"/>
    <mergeCell ref="DLN42:DLO42"/>
    <mergeCell ref="DLP42:DLR42"/>
    <mergeCell ref="DLS42:DLU42"/>
    <mergeCell ref="DLV42:DLX42"/>
    <mergeCell ref="DLY42:DMA42"/>
    <mergeCell ref="DMB42:DMD42"/>
    <mergeCell ref="DME42:DMG42"/>
    <mergeCell ref="DMH42:DMJ42"/>
    <mergeCell ref="DMK42:DMM42"/>
    <mergeCell ref="DMN42:DMP42"/>
    <mergeCell ref="DMR42:DMT42"/>
    <mergeCell ref="DMV42:DMX42"/>
    <mergeCell ref="DMZ42:DNB42"/>
    <mergeCell ref="DND42:DNE42"/>
    <mergeCell ref="DNF42:DNH42"/>
    <mergeCell ref="DNI42:DNL42"/>
    <mergeCell ref="DLL43:DLM43"/>
    <mergeCell ref="DLN43:DLO43"/>
    <mergeCell ref="DLP43:DLR43"/>
    <mergeCell ref="DLS43:DLU43"/>
    <mergeCell ref="DLV43:DLX43"/>
    <mergeCell ref="DLY43:DMA43"/>
    <mergeCell ref="DMB43:DMD43"/>
    <mergeCell ref="DME43:DMG43"/>
    <mergeCell ref="DMH43:DMJ43"/>
    <mergeCell ref="DMK43:DMM43"/>
    <mergeCell ref="DMN43:DMP43"/>
    <mergeCell ref="DMR43:DMT43"/>
    <mergeCell ref="DMV43:DMX43"/>
    <mergeCell ref="DMZ43:DNB43"/>
    <mergeCell ref="DND43:DNE43"/>
    <mergeCell ref="DNF43:DNH43"/>
    <mergeCell ref="DNI43:DNL43"/>
    <mergeCell ref="DLL44:DLM44"/>
    <mergeCell ref="DLN44:DLO44"/>
    <mergeCell ref="DLP44:DLR44"/>
    <mergeCell ref="DLS44:DLU44"/>
    <mergeCell ref="DLV44:DLX44"/>
    <mergeCell ref="DLY44:DMA44"/>
    <mergeCell ref="DMB44:DMD44"/>
    <mergeCell ref="DME44:DMG44"/>
    <mergeCell ref="DMH44:DMJ44"/>
    <mergeCell ref="DMK44:DMM44"/>
    <mergeCell ref="DMN44:DMP44"/>
    <mergeCell ref="DMR44:DMT44"/>
    <mergeCell ref="DMV44:DMX44"/>
    <mergeCell ref="DMZ44:DNB44"/>
    <mergeCell ref="DND44:DNE44"/>
    <mergeCell ref="DNF44:DNH44"/>
    <mergeCell ref="DNI44:DNL44"/>
    <mergeCell ref="DLL45:DLM45"/>
    <mergeCell ref="DLN45:DLO45"/>
    <mergeCell ref="DLP45:DLR45"/>
    <mergeCell ref="DLS45:DLU45"/>
    <mergeCell ref="DLV45:DLX45"/>
    <mergeCell ref="DLY45:DMA45"/>
    <mergeCell ref="DMB45:DMD45"/>
    <mergeCell ref="DME45:DMG45"/>
    <mergeCell ref="DMH45:DMJ45"/>
    <mergeCell ref="DMK45:DMM45"/>
    <mergeCell ref="DMN45:DMP45"/>
    <mergeCell ref="DMR45:DMT45"/>
    <mergeCell ref="DMV45:DMX45"/>
    <mergeCell ref="DMZ45:DNB45"/>
    <mergeCell ref="DND45:DNE45"/>
    <mergeCell ref="DNF45:DNH45"/>
    <mergeCell ref="DNI45:DNL45"/>
    <mergeCell ref="DLJ46:DLO46"/>
    <mergeCell ref="DLP46:DLU46"/>
    <mergeCell ref="DLV46:DMA46"/>
    <mergeCell ref="DMB46:DMG46"/>
    <mergeCell ref="DMH46:DMM46"/>
    <mergeCell ref="DMN46:DMU46"/>
    <mergeCell ref="DMV46:DNC46"/>
    <mergeCell ref="DND46:DNE46"/>
    <mergeCell ref="DNF46:DNH46"/>
    <mergeCell ref="DNI46:DNL46"/>
    <mergeCell ref="DLJ47:DLO47"/>
    <mergeCell ref="DLP47:DMM47"/>
    <mergeCell ref="DMN47:DMU47"/>
    <mergeCell ref="DMV47:DNC47"/>
    <mergeCell ref="DND47:DNL47"/>
    <mergeCell ref="DLL50:DNL50"/>
    <mergeCell ref="DPA3:DPC3"/>
    <mergeCell ref="DPD3:DPO3"/>
    <mergeCell ref="DNN4:DNP5"/>
    <mergeCell ref="DNQ4:DOV5"/>
    <mergeCell ref="DOX4:DPC5"/>
    <mergeCell ref="DPD4:DPG5"/>
    <mergeCell ref="DPI4:DPL5"/>
    <mergeCell ref="DPM4:DPN5"/>
    <mergeCell ref="DPO4:DPO5"/>
    <mergeCell ref="DNM7:DPO7"/>
    <mergeCell ref="DNM8:DNM12"/>
    <mergeCell ref="DNN8:DNN12"/>
    <mergeCell ref="DNO8:DNP12"/>
    <mergeCell ref="DNQ8:DNR12"/>
    <mergeCell ref="DNS8:DOD8"/>
    <mergeCell ref="DOE8:DOP8"/>
    <mergeCell ref="DOQ8:DPF8"/>
    <mergeCell ref="DPG8:DPK8"/>
    <mergeCell ref="DPL8:DPO12"/>
    <mergeCell ref="DNS9:DNX9"/>
    <mergeCell ref="DNY9:DOD9"/>
    <mergeCell ref="DOE9:DOJ9"/>
    <mergeCell ref="DOK9:DOP9"/>
    <mergeCell ref="DOQ9:DOX9"/>
    <mergeCell ref="DOY9:DPF9"/>
    <mergeCell ref="DPG9:DPK9"/>
    <mergeCell ref="DNS10:DNU12"/>
    <mergeCell ref="DNV10:DNX12"/>
    <mergeCell ref="DNY10:DOA12"/>
    <mergeCell ref="DOB10:DOD12"/>
    <mergeCell ref="DOE10:DOG12"/>
    <mergeCell ref="DOH10:DOJ12"/>
    <mergeCell ref="DOK10:DOM12"/>
    <mergeCell ref="DON10:DOP12"/>
    <mergeCell ref="DOQ10:DOS12"/>
    <mergeCell ref="DOT10:DOT13"/>
    <mergeCell ref="DOU10:DOW12"/>
    <mergeCell ref="DOX10:DOX13"/>
    <mergeCell ref="DOY10:DPA12"/>
    <mergeCell ref="DPB10:DPB13"/>
    <mergeCell ref="DPC10:DPE12"/>
    <mergeCell ref="DPF10:DPF13"/>
    <mergeCell ref="DPG10:DPH12"/>
    <mergeCell ref="DPI10:DPK12"/>
    <mergeCell ref="DNO13:DNP13"/>
    <mergeCell ref="DNQ13:DNR13"/>
    <mergeCell ref="DOQ13:DOS13"/>
    <mergeCell ref="DOU13:DOW13"/>
    <mergeCell ref="DOY13:DPA13"/>
    <mergeCell ref="DPC13:DPE13"/>
    <mergeCell ref="DPG13:DPH13"/>
    <mergeCell ref="DPI13:DPK13"/>
    <mergeCell ref="DPL13:DPO13"/>
    <mergeCell ref="DNO15:DNP15"/>
    <mergeCell ref="DNQ15:DNR15"/>
    <mergeCell ref="DNS15:DNU15"/>
    <mergeCell ref="DNV15:DNX15"/>
    <mergeCell ref="DNY15:DOA15"/>
    <mergeCell ref="DOB15:DOD15"/>
    <mergeCell ref="DOE15:DOG15"/>
    <mergeCell ref="DOH15:DOJ15"/>
    <mergeCell ref="DOK15:DOM15"/>
    <mergeCell ref="DON15:DOP15"/>
    <mergeCell ref="DOQ15:DOS15"/>
    <mergeCell ref="DOU15:DOW15"/>
    <mergeCell ref="DOY15:DPA15"/>
    <mergeCell ref="DPC15:DPE15"/>
    <mergeCell ref="DPG15:DPH15"/>
    <mergeCell ref="DPI15:DPK15"/>
    <mergeCell ref="DPL15:DPO15"/>
    <mergeCell ref="DNO16:DNP16"/>
    <mergeCell ref="DNQ16:DNR16"/>
    <mergeCell ref="DNS16:DNU16"/>
    <mergeCell ref="DNV16:DNX16"/>
    <mergeCell ref="DNY16:DOA16"/>
    <mergeCell ref="DOB16:DOD16"/>
    <mergeCell ref="DOE16:DOG16"/>
    <mergeCell ref="DOH16:DOJ16"/>
    <mergeCell ref="DOK16:DOM16"/>
    <mergeCell ref="DON16:DOP16"/>
    <mergeCell ref="DOQ16:DOS16"/>
    <mergeCell ref="DOU16:DOW16"/>
    <mergeCell ref="DOY16:DPA16"/>
    <mergeCell ref="DPC16:DPE16"/>
    <mergeCell ref="DPG16:DPH16"/>
    <mergeCell ref="DPI16:DPK16"/>
    <mergeCell ref="DPL16:DPO16"/>
    <mergeCell ref="DNO17:DNP17"/>
    <mergeCell ref="DNQ17:DNR17"/>
    <mergeCell ref="DNS17:DNU17"/>
    <mergeCell ref="DNV17:DNX17"/>
    <mergeCell ref="DNY17:DOA17"/>
    <mergeCell ref="DOB17:DOD17"/>
    <mergeCell ref="DOE17:DOG17"/>
    <mergeCell ref="DOH17:DOJ17"/>
    <mergeCell ref="DOK17:DOM17"/>
    <mergeCell ref="DON17:DOP17"/>
    <mergeCell ref="DOQ17:DOS17"/>
    <mergeCell ref="DOU17:DOW17"/>
    <mergeCell ref="DOY17:DPA17"/>
    <mergeCell ref="DPC17:DPE17"/>
    <mergeCell ref="DPG17:DPH17"/>
    <mergeCell ref="DPI17:DPK17"/>
    <mergeCell ref="DPL17:DPO17"/>
    <mergeCell ref="DNO18:DNP18"/>
    <mergeCell ref="DNQ18:DNR18"/>
    <mergeCell ref="DNS18:DNU18"/>
    <mergeCell ref="DNV18:DNX18"/>
    <mergeCell ref="DNY18:DOA18"/>
    <mergeCell ref="DOB18:DOD18"/>
    <mergeCell ref="DOE18:DOG18"/>
    <mergeCell ref="DOH18:DOJ18"/>
    <mergeCell ref="DOK18:DOM18"/>
    <mergeCell ref="DON18:DOP18"/>
    <mergeCell ref="DOQ18:DOS18"/>
    <mergeCell ref="DOU18:DOW18"/>
    <mergeCell ref="DOY18:DPA18"/>
    <mergeCell ref="DPC18:DPE18"/>
    <mergeCell ref="DPG18:DPH18"/>
    <mergeCell ref="DPI18:DPK18"/>
    <mergeCell ref="DPL18:DPO18"/>
    <mergeCell ref="DNO19:DNP19"/>
    <mergeCell ref="DNQ19:DNR19"/>
    <mergeCell ref="DNS19:DNU19"/>
    <mergeCell ref="DNV19:DNX19"/>
    <mergeCell ref="DNY19:DOA19"/>
    <mergeCell ref="DOB19:DOD19"/>
    <mergeCell ref="DOE19:DOG19"/>
    <mergeCell ref="DOH19:DOJ19"/>
    <mergeCell ref="DOK19:DOM19"/>
    <mergeCell ref="DON19:DOP19"/>
    <mergeCell ref="DOQ19:DOS19"/>
    <mergeCell ref="DOU19:DOW19"/>
    <mergeCell ref="DOY19:DPA19"/>
    <mergeCell ref="DPC19:DPE19"/>
    <mergeCell ref="DPG19:DPH19"/>
    <mergeCell ref="DPI19:DPK19"/>
    <mergeCell ref="DPL19:DPO19"/>
    <mergeCell ref="DNO20:DNP20"/>
    <mergeCell ref="DNQ20:DNR20"/>
    <mergeCell ref="DNS20:DNU20"/>
    <mergeCell ref="DNV20:DNX20"/>
    <mergeCell ref="DNY20:DOA20"/>
    <mergeCell ref="DOB20:DOD20"/>
    <mergeCell ref="DOE20:DOG20"/>
    <mergeCell ref="DOH20:DOJ20"/>
    <mergeCell ref="DOK20:DOM20"/>
    <mergeCell ref="DON20:DOP20"/>
    <mergeCell ref="DOQ20:DOS20"/>
    <mergeCell ref="DOU20:DOW20"/>
    <mergeCell ref="DOY20:DPA20"/>
    <mergeCell ref="DPC20:DPE20"/>
    <mergeCell ref="DPG20:DPH20"/>
    <mergeCell ref="DPI20:DPK20"/>
    <mergeCell ref="DPL20:DPO20"/>
    <mergeCell ref="DNO21:DNP21"/>
    <mergeCell ref="DNQ21:DNR21"/>
    <mergeCell ref="DNS21:DNU21"/>
    <mergeCell ref="DNV21:DNX21"/>
    <mergeCell ref="DNY21:DOA21"/>
    <mergeCell ref="DOB21:DOD21"/>
    <mergeCell ref="DOE21:DOG21"/>
    <mergeCell ref="DOH21:DOJ21"/>
    <mergeCell ref="DOK21:DOM21"/>
    <mergeCell ref="DON21:DOP21"/>
    <mergeCell ref="DOQ21:DOS21"/>
    <mergeCell ref="DOU21:DOW21"/>
    <mergeCell ref="DOY21:DPA21"/>
    <mergeCell ref="DPC21:DPE21"/>
    <mergeCell ref="DPG21:DPH21"/>
    <mergeCell ref="DPI21:DPK21"/>
    <mergeCell ref="DPL21:DPO21"/>
    <mergeCell ref="DNO22:DNP22"/>
    <mergeCell ref="DNQ22:DNR22"/>
    <mergeCell ref="DNS22:DNU22"/>
    <mergeCell ref="DNV22:DNX22"/>
    <mergeCell ref="DNY22:DOA22"/>
    <mergeCell ref="DOB22:DOD22"/>
    <mergeCell ref="DOE22:DOG22"/>
    <mergeCell ref="DOH22:DOJ22"/>
    <mergeCell ref="DOK22:DOM22"/>
    <mergeCell ref="DON22:DOP22"/>
    <mergeCell ref="DOQ22:DOS22"/>
    <mergeCell ref="DOU22:DOW22"/>
    <mergeCell ref="DOY22:DPA22"/>
    <mergeCell ref="DPC22:DPE22"/>
    <mergeCell ref="DPG22:DPH22"/>
    <mergeCell ref="DPI22:DPK22"/>
    <mergeCell ref="DPL22:DPO22"/>
    <mergeCell ref="DNO23:DNP23"/>
    <mergeCell ref="DNQ23:DNR23"/>
    <mergeCell ref="DNS23:DNU23"/>
    <mergeCell ref="DNV23:DNX23"/>
    <mergeCell ref="DNY23:DOA23"/>
    <mergeCell ref="DOB23:DOD23"/>
    <mergeCell ref="DOE23:DOG23"/>
    <mergeCell ref="DOH23:DOJ23"/>
    <mergeCell ref="DOK23:DOM23"/>
    <mergeCell ref="DON23:DOP23"/>
    <mergeCell ref="DOQ23:DOS23"/>
    <mergeCell ref="DOU23:DOW23"/>
    <mergeCell ref="DOY23:DPA23"/>
    <mergeCell ref="DPC23:DPE23"/>
    <mergeCell ref="DPG23:DPH23"/>
    <mergeCell ref="DPI23:DPK23"/>
    <mergeCell ref="DPL23:DPO23"/>
    <mergeCell ref="DNO24:DNP24"/>
    <mergeCell ref="DNQ24:DNR24"/>
    <mergeCell ref="DNS24:DNU24"/>
    <mergeCell ref="DNV24:DNX24"/>
    <mergeCell ref="DNY24:DOA24"/>
    <mergeCell ref="DOB24:DOD24"/>
    <mergeCell ref="DOE24:DOG24"/>
    <mergeCell ref="DOH24:DOJ24"/>
    <mergeCell ref="DOK24:DOM24"/>
    <mergeCell ref="DON24:DOP24"/>
    <mergeCell ref="DOQ24:DOS24"/>
    <mergeCell ref="DOU24:DOW24"/>
    <mergeCell ref="DOY24:DPA24"/>
    <mergeCell ref="DPC24:DPE24"/>
    <mergeCell ref="DPG24:DPH24"/>
    <mergeCell ref="DPI24:DPK24"/>
    <mergeCell ref="DPL24:DPO24"/>
    <mergeCell ref="DNO25:DNP25"/>
    <mergeCell ref="DNQ25:DNR25"/>
    <mergeCell ref="DNS25:DNU25"/>
    <mergeCell ref="DNV25:DNX25"/>
    <mergeCell ref="DNY25:DOA25"/>
    <mergeCell ref="DOB25:DOD25"/>
    <mergeCell ref="DOE25:DOG25"/>
    <mergeCell ref="DOH25:DOJ25"/>
    <mergeCell ref="DOK25:DOM25"/>
    <mergeCell ref="DON25:DOP25"/>
    <mergeCell ref="DOQ25:DOS25"/>
    <mergeCell ref="DOU25:DOW25"/>
    <mergeCell ref="DOY25:DPA25"/>
    <mergeCell ref="DPC25:DPE25"/>
    <mergeCell ref="DPG25:DPH25"/>
    <mergeCell ref="DPI25:DPK25"/>
    <mergeCell ref="DPL25:DPO25"/>
    <mergeCell ref="DNO26:DNP26"/>
    <mergeCell ref="DNQ26:DNR26"/>
    <mergeCell ref="DNS26:DNU26"/>
    <mergeCell ref="DNV26:DNX26"/>
    <mergeCell ref="DNY26:DOA26"/>
    <mergeCell ref="DOB26:DOD26"/>
    <mergeCell ref="DOE26:DOG26"/>
    <mergeCell ref="DOH26:DOJ26"/>
    <mergeCell ref="DOK26:DOM26"/>
    <mergeCell ref="DON26:DOP26"/>
    <mergeCell ref="DOQ26:DOS26"/>
    <mergeCell ref="DOU26:DOW26"/>
    <mergeCell ref="DOY26:DPA26"/>
    <mergeCell ref="DPC26:DPE26"/>
    <mergeCell ref="DPG26:DPH26"/>
    <mergeCell ref="DPI26:DPK26"/>
    <mergeCell ref="DPL26:DPO26"/>
    <mergeCell ref="DNO27:DNP27"/>
    <mergeCell ref="DNQ27:DNR27"/>
    <mergeCell ref="DNS27:DNU27"/>
    <mergeCell ref="DNV27:DNX27"/>
    <mergeCell ref="DNY27:DOA27"/>
    <mergeCell ref="DOB27:DOD27"/>
    <mergeCell ref="DOE27:DOG27"/>
    <mergeCell ref="DOH27:DOJ27"/>
    <mergeCell ref="DOK27:DOM27"/>
    <mergeCell ref="DON27:DOP27"/>
    <mergeCell ref="DOQ27:DOS27"/>
    <mergeCell ref="DOU27:DOW27"/>
    <mergeCell ref="DOY27:DPA27"/>
    <mergeCell ref="DPC27:DPE27"/>
    <mergeCell ref="DPG27:DPH27"/>
    <mergeCell ref="DPI27:DPK27"/>
    <mergeCell ref="DPL27:DPO27"/>
    <mergeCell ref="DNO28:DNP28"/>
    <mergeCell ref="DNQ28:DNR28"/>
    <mergeCell ref="DNS28:DNU28"/>
    <mergeCell ref="DNV28:DNX28"/>
    <mergeCell ref="DNY28:DOA28"/>
    <mergeCell ref="DOB28:DOD28"/>
    <mergeCell ref="DOE28:DOG28"/>
    <mergeCell ref="DOH28:DOJ28"/>
    <mergeCell ref="DOK28:DOM28"/>
    <mergeCell ref="DON28:DOP28"/>
    <mergeCell ref="DOQ28:DOS28"/>
    <mergeCell ref="DOU28:DOW28"/>
    <mergeCell ref="DOY28:DPA28"/>
    <mergeCell ref="DPC28:DPE28"/>
    <mergeCell ref="DPG28:DPH28"/>
    <mergeCell ref="DPI28:DPK28"/>
    <mergeCell ref="DPL28:DPO28"/>
    <mergeCell ref="DNO29:DNP29"/>
    <mergeCell ref="DNQ29:DNR29"/>
    <mergeCell ref="DNS29:DNU29"/>
    <mergeCell ref="DNV29:DNX29"/>
    <mergeCell ref="DNY29:DOA29"/>
    <mergeCell ref="DOB29:DOD29"/>
    <mergeCell ref="DOE29:DOG29"/>
    <mergeCell ref="DOH29:DOJ29"/>
    <mergeCell ref="DOK29:DOM29"/>
    <mergeCell ref="DON29:DOP29"/>
    <mergeCell ref="DOQ29:DOS29"/>
    <mergeCell ref="DOU29:DOW29"/>
    <mergeCell ref="DOY29:DPA29"/>
    <mergeCell ref="DPC29:DPE29"/>
    <mergeCell ref="DPG29:DPH29"/>
    <mergeCell ref="DPI29:DPK29"/>
    <mergeCell ref="DPL29:DPO29"/>
    <mergeCell ref="DNO30:DNP30"/>
    <mergeCell ref="DNQ30:DNR30"/>
    <mergeCell ref="DNS30:DNU30"/>
    <mergeCell ref="DNV30:DNX30"/>
    <mergeCell ref="DNY30:DOA30"/>
    <mergeCell ref="DOB30:DOD30"/>
    <mergeCell ref="DOE30:DOG30"/>
    <mergeCell ref="DOH30:DOJ30"/>
    <mergeCell ref="DOK30:DOM30"/>
    <mergeCell ref="DON30:DOP30"/>
    <mergeCell ref="DOQ30:DOS30"/>
    <mergeCell ref="DOU30:DOW30"/>
    <mergeCell ref="DOY30:DPA30"/>
    <mergeCell ref="DPC30:DPE30"/>
    <mergeCell ref="DPG30:DPH30"/>
    <mergeCell ref="DPI30:DPK30"/>
    <mergeCell ref="DPL30:DPO30"/>
    <mergeCell ref="DNO31:DNP31"/>
    <mergeCell ref="DNQ31:DNR31"/>
    <mergeCell ref="DNS31:DNU31"/>
    <mergeCell ref="DNV31:DNX31"/>
    <mergeCell ref="DNY31:DOA31"/>
    <mergeCell ref="DOB31:DOD31"/>
    <mergeCell ref="DOE31:DOG31"/>
    <mergeCell ref="DOH31:DOJ31"/>
    <mergeCell ref="DOK31:DOM31"/>
    <mergeCell ref="DON31:DOP31"/>
    <mergeCell ref="DOQ31:DOS31"/>
    <mergeCell ref="DOU31:DOW31"/>
    <mergeCell ref="DOY31:DPA31"/>
    <mergeCell ref="DPC31:DPE31"/>
    <mergeCell ref="DPG31:DPH31"/>
    <mergeCell ref="DPI31:DPK31"/>
    <mergeCell ref="DPL31:DPO31"/>
    <mergeCell ref="DNO32:DNP32"/>
    <mergeCell ref="DNQ32:DNR32"/>
    <mergeCell ref="DNS32:DNU32"/>
    <mergeCell ref="DNV32:DNX32"/>
    <mergeCell ref="DNY32:DOA32"/>
    <mergeCell ref="DOB32:DOD32"/>
    <mergeCell ref="DOE32:DOG32"/>
    <mergeCell ref="DOH32:DOJ32"/>
    <mergeCell ref="DOK32:DOM32"/>
    <mergeCell ref="DON32:DOP32"/>
    <mergeCell ref="DOQ32:DOS32"/>
    <mergeCell ref="DOU32:DOW32"/>
    <mergeCell ref="DOY32:DPA32"/>
    <mergeCell ref="DPC32:DPE32"/>
    <mergeCell ref="DPG32:DPH32"/>
    <mergeCell ref="DPI32:DPK32"/>
    <mergeCell ref="DPL32:DPO32"/>
    <mergeCell ref="DNO33:DNP33"/>
    <mergeCell ref="DNQ33:DNR33"/>
    <mergeCell ref="DNS33:DNU33"/>
    <mergeCell ref="DNV33:DNX33"/>
    <mergeCell ref="DNY33:DOA33"/>
    <mergeCell ref="DOB33:DOD33"/>
    <mergeCell ref="DOE33:DOG33"/>
    <mergeCell ref="DOH33:DOJ33"/>
    <mergeCell ref="DOK33:DOM33"/>
    <mergeCell ref="DON33:DOP33"/>
    <mergeCell ref="DOQ33:DOS33"/>
    <mergeCell ref="DOU33:DOW33"/>
    <mergeCell ref="DOY33:DPA33"/>
    <mergeCell ref="DPC33:DPE33"/>
    <mergeCell ref="DPG33:DPH33"/>
    <mergeCell ref="DPI33:DPK33"/>
    <mergeCell ref="DPL33:DPO33"/>
    <mergeCell ref="DNO34:DNP34"/>
    <mergeCell ref="DNQ34:DNR34"/>
    <mergeCell ref="DNS34:DNU34"/>
    <mergeCell ref="DNV34:DNX34"/>
    <mergeCell ref="DNY34:DOA34"/>
    <mergeCell ref="DOB34:DOD34"/>
    <mergeCell ref="DOE34:DOG34"/>
    <mergeCell ref="DOH34:DOJ34"/>
    <mergeCell ref="DOK34:DOM34"/>
    <mergeCell ref="DON34:DOP34"/>
    <mergeCell ref="DOQ34:DOS34"/>
    <mergeCell ref="DOU34:DOW34"/>
    <mergeCell ref="DOY34:DPA34"/>
    <mergeCell ref="DPC34:DPE34"/>
    <mergeCell ref="DPG34:DPH34"/>
    <mergeCell ref="DPI34:DPK34"/>
    <mergeCell ref="DPL34:DPO34"/>
    <mergeCell ref="DNO35:DNP35"/>
    <mergeCell ref="DNQ35:DNR35"/>
    <mergeCell ref="DNS35:DNU35"/>
    <mergeCell ref="DNV35:DNX35"/>
    <mergeCell ref="DNY35:DOA35"/>
    <mergeCell ref="DOB35:DOD35"/>
    <mergeCell ref="DOE35:DOG35"/>
    <mergeCell ref="DOH35:DOJ35"/>
    <mergeCell ref="DOK35:DOM35"/>
    <mergeCell ref="DON35:DOP35"/>
    <mergeCell ref="DOQ35:DOS35"/>
    <mergeCell ref="DOU35:DOW35"/>
    <mergeCell ref="DOY35:DPA35"/>
    <mergeCell ref="DPC35:DPE35"/>
    <mergeCell ref="DPG35:DPH35"/>
    <mergeCell ref="DPI35:DPK35"/>
    <mergeCell ref="DPL35:DPO35"/>
    <mergeCell ref="DNO36:DNP36"/>
    <mergeCell ref="DNQ36:DNR36"/>
    <mergeCell ref="DNS36:DNU36"/>
    <mergeCell ref="DNV36:DNX36"/>
    <mergeCell ref="DNY36:DOA36"/>
    <mergeCell ref="DOB36:DOD36"/>
    <mergeCell ref="DOE36:DOG36"/>
    <mergeCell ref="DOH36:DOJ36"/>
    <mergeCell ref="DOK36:DOM36"/>
    <mergeCell ref="DON36:DOP36"/>
    <mergeCell ref="DOQ36:DOS36"/>
    <mergeCell ref="DOU36:DOW36"/>
    <mergeCell ref="DOY36:DPA36"/>
    <mergeCell ref="DPC36:DPE36"/>
    <mergeCell ref="DPG36:DPH36"/>
    <mergeCell ref="DPI36:DPK36"/>
    <mergeCell ref="DPL36:DPO36"/>
    <mergeCell ref="DNO37:DNP37"/>
    <mergeCell ref="DNQ37:DNR37"/>
    <mergeCell ref="DNS37:DNU37"/>
    <mergeCell ref="DNV37:DNX37"/>
    <mergeCell ref="DNY37:DOA37"/>
    <mergeCell ref="DOB37:DOD37"/>
    <mergeCell ref="DOE37:DOG37"/>
    <mergeCell ref="DOH37:DOJ37"/>
    <mergeCell ref="DOK37:DOM37"/>
    <mergeCell ref="DON37:DOP37"/>
    <mergeCell ref="DOQ37:DOS37"/>
    <mergeCell ref="DOU37:DOW37"/>
    <mergeCell ref="DOY37:DPA37"/>
    <mergeCell ref="DPC37:DPE37"/>
    <mergeCell ref="DPG37:DPH37"/>
    <mergeCell ref="DPI37:DPK37"/>
    <mergeCell ref="DPL37:DPO37"/>
    <mergeCell ref="DNO38:DNP38"/>
    <mergeCell ref="DNQ38:DNR38"/>
    <mergeCell ref="DNS38:DNU38"/>
    <mergeCell ref="DNV38:DNX38"/>
    <mergeCell ref="DNY38:DOA38"/>
    <mergeCell ref="DOB38:DOD38"/>
    <mergeCell ref="DOE38:DOG38"/>
    <mergeCell ref="DOH38:DOJ38"/>
    <mergeCell ref="DOK38:DOM38"/>
    <mergeCell ref="DON38:DOP38"/>
    <mergeCell ref="DOQ38:DOS38"/>
    <mergeCell ref="DOU38:DOW38"/>
    <mergeCell ref="DOY38:DPA38"/>
    <mergeCell ref="DPC38:DPE38"/>
    <mergeCell ref="DPG38:DPH38"/>
    <mergeCell ref="DPI38:DPK38"/>
    <mergeCell ref="DPL38:DPO38"/>
    <mergeCell ref="DNO39:DNP39"/>
    <mergeCell ref="DNQ39:DNR39"/>
    <mergeCell ref="DNS39:DNU39"/>
    <mergeCell ref="DNV39:DNX39"/>
    <mergeCell ref="DNY39:DOA39"/>
    <mergeCell ref="DOB39:DOD39"/>
    <mergeCell ref="DOE39:DOG39"/>
    <mergeCell ref="DOH39:DOJ39"/>
    <mergeCell ref="DOK39:DOM39"/>
    <mergeCell ref="DON39:DOP39"/>
    <mergeCell ref="DOQ39:DOS39"/>
    <mergeCell ref="DOU39:DOW39"/>
    <mergeCell ref="DOY39:DPA39"/>
    <mergeCell ref="DPC39:DPE39"/>
    <mergeCell ref="DPG39:DPH39"/>
    <mergeCell ref="DPI39:DPK39"/>
    <mergeCell ref="DPL39:DPO39"/>
    <mergeCell ref="DNO40:DNP40"/>
    <mergeCell ref="DNQ40:DNR40"/>
    <mergeCell ref="DNS40:DNU40"/>
    <mergeCell ref="DNV40:DNX40"/>
    <mergeCell ref="DNY40:DOA40"/>
    <mergeCell ref="DOB40:DOD40"/>
    <mergeCell ref="DOE40:DOG40"/>
    <mergeCell ref="DOH40:DOJ40"/>
    <mergeCell ref="DOK40:DOM40"/>
    <mergeCell ref="DON40:DOP40"/>
    <mergeCell ref="DOQ40:DOS40"/>
    <mergeCell ref="DOU40:DOW40"/>
    <mergeCell ref="DOY40:DPA40"/>
    <mergeCell ref="DPC40:DPE40"/>
    <mergeCell ref="DPG40:DPH40"/>
    <mergeCell ref="DPI40:DPK40"/>
    <mergeCell ref="DPL40:DPO40"/>
    <mergeCell ref="DNO41:DNP41"/>
    <mergeCell ref="DNQ41:DNR41"/>
    <mergeCell ref="DNS41:DNU41"/>
    <mergeCell ref="DNV41:DNX41"/>
    <mergeCell ref="DNY41:DOA41"/>
    <mergeCell ref="DOB41:DOD41"/>
    <mergeCell ref="DOE41:DOG41"/>
    <mergeCell ref="DOH41:DOJ41"/>
    <mergeCell ref="DOK41:DOM41"/>
    <mergeCell ref="DON41:DOP41"/>
    <mergeCell ref="DOQ41:DOS41"/>
    <mergeCell ref="DOU41:DOW41"/>
    <mergeCell ref="DOY41:DPA41"/>
    <mergeCell ref="DPC41:DPE41"/>
    <mergeCell ref="DPG41:DPH41"/>
    <mergeCell ref="DPI41:DPK41"/>
    <mergeCell ref="DPL41:DPO41"/>
    <mergeCell ref="DNO42:DNP42"/>
    <mergeCell ref="DNQ42:DNR42"/>
    <mergeCell ref="DNS42:DNU42"/>
    <mergeCell ref="DNV42:DNX42"/>
    <mergeCell ref="DNY42:DOA42"/>
    <mergeCell ref="DOB42:DOD42"/>
    <mergeCell ref="DOE42:DOG42"/>
    <mergeCell ref="DOH42:DOJ42"/>
    <mergeCell ref="DOK42:DOM42"/>
    <mergeCell ref="DON42:DOP42"/>
    <mergeCell ref="DOQ42:DOS42"/>
    <mergeCell ref="DOU42:DOW42"/>
    <mergeCell ref="DOY42:DPA42"/>
    <mergeCell ref="DPC42:DPE42"/>
    <mergeCell ref="DPG42:DPH42"/>
    <mergeCell ref="DPI42:DPK42"/>
    <mergeCell ref="DPL42:DPO42"/>
    <mergeCell ref="DNO43:DNP43"/>
    <mergeCell ref="DNQ43:DNR43"/>
    <mergeCell ref="DNS43:DNU43"/>
    <mergeCell ref="DNV43:DNX43"/>
    <mergeCell ref="DNY43:DOA43"/>
    <mergeCell ref="DOB43:DOD43"/>
    <mergeCell ref="DOE43:DOG43"/>
    <mergeCell ref="DOH43:DOJ43"/>
    <mergeCell ref="DOK43:DOM43"/>
    <mergeCell ref="DON43:DOP43"/>
    <mergeCell ref="DOQ43:DOS43"/>
    <mergeCell ref="DOU43:DOW43"/>
    <mergeCell ref="DOY43:DPA43"/>
    <mergeCell ref="DPC43:DPE43"/>
    <mergeCell ref="DPG43:DPH43"/>
    <mergeCell ref="DPI43:DPK43"/>
    <mergeCell ref="DPL43:DPO43"/>
    <mergeCell ref="DNO44:DNP44"/>
    <mergeCell ref="DNQ44:DNR44"/>
    <mergeCell ref="DNS44:DNU44"/>
    <mergeCell ref="DNV44:DNX44"/>
    <mergeCell ref="DNY44:DOA44"/>
    <mergeCell ref="DOB44:DOD44"/>
    <mergeCell ref="DOE44:DOG44"/>
    <mergeCell ref="DOH44:DOJ44"/>
    <mergeCell ref="DOK44:DOM44"/>
    <mergeCell ref="DON44:DOP44"/>
    <mergeCell ref="DOQ44:DOS44"/>
    <mergeCell ref="DOU44:DOW44"/>
    <mergeCell ref="DOY44:DPA44"/>
    <mergeCell ref="DPC44:DPE44"/>
    <mergeCell ref="DPG44:DPH44"/>
    <mergeCell ref="DPI44:DPK44"/>
    <mergeCell ref="DPL44:DPO44"/>
    <mergeCell ref="DNO45:DNP45"/>
    <mergeCell ref="DNQ45:DNR45"/>
    <mergeCell ref="DNS45:DNU45"/>
    <mergeCell ref="DNV45:DNX45"/>
    <mergeCell ref="DNY45:DOA45"/>
    <mergeCell ref="DOB45:DOD45"/>
    <mergeCell ref="DOE45:DOG45"/>
    <mergeCell ref="DOH45:DOJ45"/>
    <mergeCell ref="DOK45:DOM45"/>
    <mergeCell ref="DON45:DOP45"/>
    <mergeCell ref="DOQ45:DOS45"/>
    <mergeCell ref="DOU45:DOW45"/>
    <mergeCell ref="DOY45:DPA45"/>
    <mergeCell ref="DPC45:DPE45"/>
    <mergeCell ref="DPG45:DPH45"/>
    <mergeCell ref="DPI45:DPK45"/>
    <mergeCell ref="DPL45:DPO45"/>
    <mergeCell ref="DNM46:DNR46"/>
    <mergeCell ref="DNS46:DNX46"/>
    <mergeCell ref="DNY46:DOD46"/>
    <mergeCell ref="DOE46:DOJ46"/>
    <mergeCell ref="DOK46:DOP46"/>
    <mergeCell ref="DOQ46:DOX46"/>
    <mergeCell ref="DOY46:DPF46"/>
    <mergeCell ref="DPG46:DPH46"/>
    <mergeCell ref="DPI46:DPK46"/>
    <mergeCell ref="DPL46:DPO46"/>
    <mergeCell ref="DNM47:DNR47"/>
    <mergeCell ref="DNS47:DOP47"/>
    <mergeCell ref="DOQ47:DOX47"/>
    <mergeCell ref="DOY47:DPF47"/>
    <mergeCell ref="DPG47:DPO47"/>
    <mergeCell ref="DNO50:DPO50"/>
    <mergeCell ref="DRD3:DRF3"/>
    <mergeCell ref="DRG3:DRR3"/>
    <mergeCell ref="DPQ4:DPS5"/>
    <mergeCell ref="DPT4:DQY5"/>
    <mergeCell ref="DRA4:DRF5"/>
    <mergeCell ref="DRG4:DRJ5"/>
    <mergeCell ref="DRL4:DRO5"/>
    <mergeCell ref="DRP4:DRQ5"/>
    <mergeCell ref="DRR4:DRR5"/>
    <mergeCell ref="DPP7:DRR7"/>
    <mergeCell ref="DPP8:DPP12"/>
    <mergeCell ref="DPQ8:DPQ12"/>
    <mergeCell ref="DPR8:DPS12"/>
    <mergeCell ref="DPT8:DPU12"/>
    <mergeCell ref="DPV8:DQG8"/>
    <mergeCell ref="DQH8:DQS8"/>
    <mergeCell ref="DQT8:DRI8"/>
    <mergeCell ref="DRJ8:DRN8"/>
    <mergeCell ref="DRO8:DRR12"/>
    <mergeCell ref="DPV9:DQA9"/>
    <mergeCell ref="DQB9:DQG9"/>
    <mergeCell ref="DQH9:DQM9"/>
    <mergeCell ref="DQN9:DQS9"/>
    <mergeCell ref="DQT9:DRA9"/>
    <mergeCell ref="DRB9:DRI9"/>
    <mergeCell ref="DRJ9:DRN9"/>
    <mergeCell ref="DPV10:DPX12"/>
    <mergeCell ref="DPY10:DQA12"/>
    <mergeCell ref="DQB10:DQD12"/>
    <mergeCell ref="DQE10:DQG12"/>
    <mergeCell ref="DQH10:DQJ12"/>
    <mergeCell ref="DQK10:DQM12"/>
    <mergeCell ref="DQN10:DQP12"/>
    <mergeCell ref="DQQ10:DQS12"/>
    <mergeCell ref="DQT10:DQV12"/>
    <mergeCell ref="DQW10:DQW13"/>
    <mergeCell ref="DQX10:DQZ12"/>
    <mergeCell ref="DRA10:DRA13"/>
    <mergeCell ref="DRB10:DRD12"/>
    <mergeCell ref="DRE10:DRE13"/>
    <mergeCell ref="DRF10:DRH12"/>
    <mergeCell ref="DRI10:DRI13"/>
    <mergeCell ref="DRJ10:DRK12"/>
    <mergeCell ref="DRL10:DRN12"/>
    <mergeCell ref="DPR13:DPS13"/>
    <mergeCell ref="DPT13:DPU13"/>
    <mergeCell ref="DQT13:DQV13"/>
    <mergeCell ref="DQX13:DQZ13"/>
    <mergeCell ref="DRB13:DRD13"/>
    <mergeCell ref="DRF13:DRH13"/>
    <mergeCell ref="DRJ13:DRK13"/>
    <mergeCell ref="DRL13:DRN13"/>
    <mergeCell ref="DRO13:DRR13"/>
    <mergeCell ref="DPR15:DPS15"/>
    <mergeCell ref="DPT15:DPU15"/>
    <mergeCell ref="DPV15:DPX15"/>
    <mergeCell ref="DPY15:DQA15"/>
    <mergeCell ref="DQB15:DQD15"/>
    <mergeCell ref="DQE15:DQG15"/>
    <mergeCell ref="DQH15:DQJ15"/>
    <mergeCell ref="DQK15:DQM15"/>
    <mergeCell ref="DQN15:DQP15"/>
    <mergeCell ref="DQQ15:DQS15"/>
    <mergeCell ref="DQT15:DQV15"/>
    <mergeCell ref="DQX15:DQZ15"/>
    <mergeCell ref="DRB15:DRD15"/>
    <mergeCell ref="DRF15:DRH15"/>
    <mergeCell ref="DRJ15:DRK15"/>
    <mergeCell ref="DRL15:DRN15"/>
    <mergeCell ref="DRO15:DRR15"/>
    <mergeCell ref="DPR16:DPS16"/>
    <mergeCell ref="DPT16:DPU16"/>
    <mergeCell ref="DPV16:DPX16"/>
    <mergeCell ref="DPY16:DQA16"/>
    <mergeCell ref="DQB16:DQD16"/>
    <mergeCell ref="DQE16:DQG16"/>
    <mergeCell ref="DQH16:DQJ16"/>
    <mergeCell ref="DQK16:DQM16"/>
    <mergeCell ref="DQN16:DQP16"/>
    <mergeCell ref="DQQ16:DQS16"/>
    <mergeCell ref="DQT16:DQV16"/>
    <mergeCell ref="DQX16:DQZ16"/>
    <mergeCell ref="DRB16:DRD16"/>
    <mergeCell ref="DRF16:DRH16"/>
    <mergeCell ref="DRJ16:DRK16"/>
    <mergeCell ref="DRL16:DRN16"/>
    <mergeCell ref="DRO16:DRR16"/>
    <mergeCell ref="DPR17:DPS17"/>
    <mergeCell ref="DPT17:DPU17"/>
    <mergeCell ref="DPV17:DPX17"/>
    <mergeCell ref="DPY17:DQA17"/>
    <mergeCell ref="DQB17:DQD17"/>
    <mergeCell ref="DQE17:DQG17"/>
    <mergeCell ref="DQH17:DQJ17"/>
    <mergeCell ref="DQK17:DQM17"/>
    <mergeCell ref="DQN17:DQP17"/>
    <mergeCell ref="DQQ17:DQS17"/>
    <mergeCell ref="DQT17:DQV17"/>
    <mergeCell ref="DQX17:DQZ17"/>
    <mergeCell ref="DRB17:DRD17"/>
    <mergeCell ref="DRF17:DRH17"/>
    <mergeCell ref="DRJ17:DRK17"/>
    <mergeCell ref="DRL17:DRN17"/>
    <mergeCell ref="DRO17:DRR17"/>
    <mergeCell ref="DPR18:DPS18"/>
    <mergeCell ref="DPT18:DPU18"/>
    <mergeCell ref="DPV18:DPX18"/>
    <mergeCell ref="DPY18:DQA18"/>
    <mergeCell ref="DQB18:DQD18"/>
    <mergeCell ref="DQE18:DQG18"/>
    <mergeCell ref="DQH18:DQJ18"/>
    <mergeCell ref="DQK18:DQM18"/>
    <mergeCell ref="DQN18:DQP18"/>
    <mergeCell ref="DQQ18:DQS18"/>
    <mergeCell ref="DQT18:DQV18"/>
    <mergeCell ref="DQX18:DQZ18"/>
    <mergeCell ref="DRB18:DRD18"/>
    <mergeCell ref="DRF18:DRH18"/>
    <mergeCell ref="DRJ18:DRK18"/>
    <mergeCell ref="DRL18:DRN18"/>
    <mergeCell ref="DRO18:DRR18"/>
    <mergeCell ref="DPR19:DPS19"/>
    <mergeCell ref="DPT19:DPU19"/>
    <mergeCell ref="DPV19:DPX19"/>
    <mergeCell ref="DPY19:DQA19"/>
    <mergeCell ref="DQB19:DQD19"/>
    <mergeCell ref="DQE19:DQG19"/>
    <mergeCell ref="DQH19:DQJ19"/>
    <mergeCell ref="DQK19:DQM19"/>
    <mergeCell ref="DQN19:DQP19"/>
    <mergeCell ref="DQQ19:DQS19"/>
    <mergeCell ref="DQT19:DQV19"/>
    <mergeCell ref="DQX19:DQZ19"/>
    <mergeCell ref="DRB19:DRD19"/>
    <mergeCell ref="DRF19:DRH19"/>
    <mergeCell ref="DRJ19:DRK19"/>
    <mergeCell ref="DRL19:DRN19"/>
    <mergeCell ref="DRO19:DRR19"/>
    <mergeCell ref="DPR20:DPS20"/>
    <mergeCell ref="DPT20:DPU20"/>
    <mergeCell ref="DPV20:DPX20"/>
    <mergeCell ref="DPY20:DQA20"/>
    <mergeCell ref="DQB20:DQD20"/>
    <mergeCell ref="DQE20:DQG20"/>
    <mergeCell ref="DQH20:DQJ20"/>
    <mergeCell ref="DQK20:DQM20"/>
    <mergeCell ref="DQN20:DQP20"/>
    <mergeCell ref="DQQ20:DQS20"/>
    <mergeCell ref="DQT20:DQV20"/>
    <mergeCell ref="DQX20:DQZ20"/>
    <mergeCell ref="DRB20:DRD20"/>
    <mergeCell ref="DRF20:DRH20"/>
    <mergeCell ref="DRJ20:DRK20"/>
    <mergeCell ref="DRL20:DRN20"/>
    <mergeCell ref="DRO20:DRR20"/>
    <mergeCell ref="DPR21:DPS21"/>
    <mergeCell ref="DPT21:DPU21"/>
    <mergeCell ref="DPV21:DPX21"/>
    <mergeCell ref="DPY21:DQA21"/>
    <mergeCell ref="DQB21:DQD21"/>
    <mergeCell ref="DQE21:DQG21"/>
    <mergeCell ref="DQH21:DQJ21"/>
    <mergeCell ref="DQK21:DQM21"/>
    <mergeCell ref="DQN21:DQP21"/>
    <mergeCell ref="DQQ21:DQS21"/>
    <mergeCell ref="DQT21:DQV21"/>
    <mergeCell ref="DQX21:DQZ21"/>
    <mergeCell ref="DRB21:DRD21"/>
    <mergeCell ref="DRF21:DRH21"/>
    <mergeCell ref="DRJ21:DRK21"/>
    <mergeCell ref="DRL21:DRN21"/>
    <mergeCell ref="DRO21:DRR21"/>
    <mergeCell ref="DPR22:DPS22"/>
    <mergeCell ref="DPT22:DPU22"/>
    <mergeCell ref="DPV22:DPX22"/>
    <mergeCell ref="DPY22:DQA22"/>
    <mergeCell ref="DQB22:DQD22"/>
    <mergeCell ref="DQE22:DQG22"/>
    <mergeCell ref="DQH22:DQJ22"/>
    <mergeCell ref="DQK22:DQM22"/>
    <mergeCell ref="DQN22:DQP22"/>
    <mergeCell ref="DQQ22:DQS22"/>
    <mergeCell ref="DQT22:DQV22"/>
    <mergeCell ref="DQX22:DQZ22"/>
    <mergeCell ref="DRB22:DRD22"/>
    <mergeCell ref="DRF22:DRH22"/>
    <mergeCell ref="DRJ22:DRK22"/>
    <mergeCell ref="DRL22:DRN22"/>
    <mergeCell ref="DRO22:DRR22"/>
    <mergeCell ref="DPR23:DPS23"/>
    <mergeCell ref="DPT23:DPU23"/>
    <mergeCell ref="DPV23:DPX23"/>
    <mergeCell ref="DPY23:DQA23"/>
    <mergeCell ref="DQB23:DQD23"/>
    <mergeCell ref="DQE23:DQG23"/>
    <mergeCell ref="DQH23:DQJ23"/>
    <mergeCell ref="DQK23:DQM23"/>
    <mergeCell ref="DQN23:DQP23"/>
    <mergeCell ref="DQQ23:DQS23"/>
    <mergeCell ref="DQT23:DQV23"/>
    <mergeCell ref="DQX23:DQZ23"/>
    <mergeCell ref="DRB23:DRD23"/>
    <mergeCell ref="DRF23:DRH23"/>
    <mergeCell ref="DRJ23:DRK23"/>
    <mergeCell ref="DRL23:DRN23"/>
    <mergeCell ref="DRO23:DRR23"/>
    <mergeCell ref="DPR24:DPS24"/>
    <mergeCell ref="DPT24:DPU24"/>
    <mergeCell ref="DPV24:DPX24"/>
    <mergeCell ref="DPY24:DQA24"/>
    <mergeCell ref="DQB24:DQD24"/>
    <mergeCell ref="DQE24:DQG24"/>
    <mergeCell ref="DQH24:DQJ24"/>
    <mergeCell ref="DQK24:DQM24"/>
    <mergeCell ref="DQN24:DQP24"/>
    <mergeCell ref="DQQ24:DQS24"/>
    <mergeCell ref="DQT24:DQV24"/>
    <mergeCell ref="DQX24:DQZ24"/>
    <mergeCell ref="DRB24:DRD24"/>
    <mergeCell ref="DRF24:DRH24"/>
    <mergeCell ref="DRJ24:DRK24"/>
    <mergeCell ref="DRL24:DRN24"/>
    <mergeCell ref="DRO24:DRR24"/>
    <mergeCell ref="DPR25:DPS25"/>
    <mergeCell ref="DPT25:DPU25"/>
    <mergeCell ref="DPV25:DPX25"/>
    <mergeCell ref="DPY25:DQA25"/>
    <mergeCell ref="DQB25:DQD25"/>
    <mergeCell ref="DQE25:DQG25"/>
    <mergeCell ref="DQH25:DQJ25"/>
    <mergeCell ref="DQK25:DQM25"/>
    <mergeCell ref="DQN25:DQP25"/>
    <mergeCell ref="DQQ25:DQS25"/>
    <mergeCell ref="DQT25:DQV25"/>
    <mergeCell ref="DQX25:DQZ25"/>
    <mergeCell ref="DRB25:DRD25"/>
    <mergeCell ref="DRF25:DRH25"/>
    <mergeCell ref="DRJ25:DRK25"/>
    <mergeCell ref="DRL25:DRN25"/>
    <mergeCell ref="DRO25:DRR25"/>
    <mergeCell ref="DPR26:DPS26"/>
    <mergeCell ref="DPT26:DPU26"/>
    <mergeCell ref="DPV26:DPX26"/>
    <mergeCell ref="DPY26:DQA26"/>
    <mergeCell ref="DQB26:DQD26"/>
    <mergeCell ref="DQE26:DQG26"/>
    <mergeCell ref="DQH26:DQJ26"/>
    <mergeCell ref="DQK26:DQM26"/>
    <mergeCell ref="DQN26:DQP26"/>
    <mergeCell ref="DQQ26:DQS26"/>
    <mergeCell ref="DQT26:DQV26"/>
    <mergeCell ref="DQX26:DQZ26"/>
    <mergeCell ref="DRB26:DRD26"/>
    <mergeCell ref="DRF26:DRH26"/>
    <mergeCell ref="DRJ26:DRK26"/>
    <mergeCell ref="DRL26:DRN26"/>
    <mergeCell ref="DRO26:DRR26"/>
    <mergeCell ref="DPR27:DPS27"/>
    <mergeCell ref="DPT27:DPU27"/>
    <mergeCell ref="DPV27:DPX27"/>
    <mergeCell ref="DPY27:DQA27"/>
    <mergeCell ref="DQB27:DQD27"/>
    <mergeCell ref="DQE27:DQG27"/>
    <mergeCell ref="DQH27:DQJ27"/>
    <mergeCell ref="DQK27:DQM27"/>
    <mergeCell ref="DQN27:DQP27"/>
    <mergeCell ref="DQQ27:DQS27"/>
    <mergeCell ref="DQT27:DQV27"/>
    <mergeCell ref="DQX27:DQZ27"/>
    <mergeCell ref="DRB27:DRD27"/>
    <mergeCell ref="DRF27:DRH27"/>
    <mergeCell ref="DRJ27:DRK27"/>
    <mergeCell ref="DRL27:DRN27"/>
    <mergeCell ref="DRO27:DRR27"/>
    <mergeCell ref="DPR28:DPS28"/>
    <mergeCell ref="DPT28:DPU28"/>
    <mergeCell ref="DPV28:DPX28"/>
    <mergeCell ref="DPY28:DQA28"/>
    <mergeCell ref="DQB28:DQD28"/>
    <mergeCell ref="DQE28:DQG28"/>
    <mergeCell ref="DQH28:DQJ28"/>
    <mergeCell ref="DQK28:DQM28"/>
    <mergeCell ref="DQN28:DQP28"/>
    <mergeCell ref="DQQ28:DQS28"/>
    <mergeCell ref="DQT28:DQV28"/>
    <mergeCell ref="DQX28:DQZ28"/>
    <mergeCell ref="DRB28:DRD28"/>
    <mergeCell ref="DRF28:DRH28"/>
    <mergeCell ref="DRJ28:DRK28"/>
    <mergeCell ref="DRL28:DRN28"/>
    <mergeCell ref="DRO28:DRR28"/>
    <mergeCell ref="DPR29:DPS29"/>
    <mergeCell ref="DPT29:DPU29"/>
    <mergeCell ref="DPV29:DPX29"/>
    <mergeCell ref="DPY29:DQA29"/>
    <mergeCell ref="DQB29:DQD29"/>
    <mergeCell ref="DQE29:DQG29"/>
    <mergeCell ref="DQH29:DQJ29"/>
    <mergeCell ref="DQK29:DQM29"/>
    <mergeCell ref="DQN29:DQP29"/>
    <mergeCell ref="DQQ29:DQS29"/>
    <mergeCell ref="DQT29:DQV29"/>
    <mergeCell ref="DQX29:DQZ29"/>
    <mergeCell ref="DRB29:DRD29"/>
    <mergeCell ref="DRF29:DRH29"/>
    <mergeCell ref="DRJ29:DRK29"/>
    <mergeCell ref="DRL29:DRN29"/>
    <mergeCell ref="DRO29:DRR29"/>
    <mergeCell ref="DPR30:DPS30"/>
    <mergeCell ref="DPT30:DPU30"/>
    <mergeCell ref="DPV30:DPX30"/>
    <mergeCell ref="DPY30:DQA30"/>
    <mergeCell ref="DQB30:DQD30"/>
    <mergeCell ref="DQE30:DQG30"/>
    <mergeCell ref="DQH30:DQJ30"/>
    <mergeCell ref="DQK30:DQM30"/>
    <mergeCell ref="DQN30:DQP30"/>
    <mergeCell ref="DQQ30:DQS30"/>
    <mergeCell ref="DQT30:DQV30"/>
    <mergeCell ref="DQX30:DQZ30"/>
    <mergeCell ref="DRB30:DRD30"/>
    <mergeCell ref="DRF30:DRH30"/>
    <mergeCell ref="DRJ30:DRK30"/>
    <mergeCell ref="DRL30:DRN30"/>
    <mergeCell ref="DRO30:DRR30"/>
    <mergeCell ref="DPR31:DPS31"/>
    <mergeCell ref="DPT31:DPU31"/>
    <mergeCell ref="DPV31:DPX31"/>
    <mergeCell ref="DPY31:DQA31"/>
    <mergeCell ref="DQB31:DQD31"/>
    <mergeCell ref="DQE31:DQG31"/>
    <mergeCell ref="DQH31:DQJ31"/>
    <mergeCell ref="DQK31:DQM31"/>
    <mergeCell ref="DQN31:DQP31"/>
    <mergeCell ref="DQQ31:DQS31"/>
    <mergeCell ref="DQT31:DQV31"/>
    <mergeCell ref="DQX31:DQZ31"/>
    <mergeCell ref="DRB31:DRD31"/>
    <mergeCell ref="DRF31:DRH31"/>
    <mergeCell ref="DRJ31:DRK31"/>
    <mergeCell ref="DRL31:DRN31"/>
    <mergeCell ref="DRO31:DRR31"/>
    <mergeCell ref="DPR32:DPS32"/>
    <mergeCell ref="DPT32:DPU32"/>
    <mergeCell ref="DPV32:DPX32"/>
    <mergeCell ref="DPY32:DQA32"/>
    <mergeCell ref="DQB32:DQD32"/>
    <mergeCell ref="DQE32:DQG32"/>
    <mergeCell ref="DQH32:DQJ32"/>
    <mergeCell ref="DQK32:DQM32"/>
    <mergeCell ref="DQN32:DQP32"/>
    <mergeCell ref="DQQ32:DQS32"/>
    <mergeCell ref="DQT32:DQV32"/>
    <mergeCell ref="DQX32:DQZ32"/>
    <mergeCell ref="DRB32:DRD32"/>
    <mergeCell ref="DRF32:DRH32"/>
    <mergeCell ref="DRJ32:DRK32"/>
    <mergeCell ref="DRL32:DRN32"/>
    <mergeCell ref="DRO32:DRR32"/>
    <mergeCell ref="DPR33:DPS33"/>
    <mergeCell ref="DPT33:DPU33"/>
    <mergeCell ref="DPV33:DPX33"/>
    <mergeCell ref="DPY33:DQA33"/>
    <mergeCell ref="DQB33:DQD33"/>
    <mergeCell ref="DQE33:DQG33"/>
    <mergeCell ref="DQH33:DQJ33"/>
    <mergeCell ref="DQK33:DQM33"/>
    <mergeCell ref="DQN33:DQP33"/>
    <mergeCell ref="DQQ33:DQS33"/>
    <mergeCell ref="DQT33:DQV33"/>
    <mergeCell ref="DQX33:DQZ33"/>
    <mergeCell ref="DRB33:DRD33"/>
    <mergeCell ref="DRF33:DRH33"/>
    <mergeCell ref="DRJ33:DRK33"/>
    <mergeCell ref="DRL33:DRN33"/>
    <mergeCell ref="DRO33:DRR33"/>
    <mergeCell ref="DPR34:DPS34"/>
    <mergeCell ref="DPT34:DPU34"/>
    <mergeCell ref="DPV34:DPX34"/>
    <mergeCell ref="DPY34:DQA34"/>
    <mergeCell ref="DQB34:DQD34"/>
    <mergeCell ref="DQE34:DQG34"/>
    <mergeCell ref="DQH34:DQJ34"/>
    <mergeCell ref="DQK34:DQM34"/>
    <mergeCell ref="DQN34:DQP34"/>
    <mergeCell ref="DQQ34:DQS34"/>
    <mergeCell ref="DQT34:DQV34"/>
    <mergeCell ref="DQX34:DQZ34"/>
    <mergeCell ref="DRB34:DRD34"/>
    <mergeCell ref="DRF34:DRH34"/>
    <mergeCell ref="DRJ34:DRK34"/>
    <mergeCell ref="DRL34:DRN34"/>
    <mergeCell ref="DRO34:DRR34"/>
    <mergeCell ref="DPR35:DPS35"/>
    <mergeCell ref="DPT35:DPU35"/>
    <mergeCell ref="DPV35:DPX35"/>
    <mergeCell ref="DPY35:DQA35"/>
    <mergeCell ref="DQB35:DQD35"/>
    <mergeCell ref="DQE35:DQG35"/>
    <mergeCell ref="DQH35:DQJ35"/>
    <mergeCell ref="DQK35:DQM35"/>
    <mergeCell ref="DQN35:DQP35"/>
    <mergeCell ref="DQQ35:DQS35"/>
    <mergeCell ref="DQT35:DQV35"/>
    <mergeCell ref="DQX35:DQZ35"/>
    <mergeCell ref="DRB35:DRD35"/>
    <mergeCell ref="DRF35:DRH35"/>
    <mergeCell ref="DRJ35:DRK35"/>
    <mergeCell ref="DRL35:DRN35"/>
    <mergeCell ref="DRO35:DRR35"/>
    <mergeCell ref="DPR36:DPS36"/>
    <mergeCell ref="DPT36:DPU36"/>
    <mergeCell ref="DPV36:DPX36"/>
    <mergeCell ref="DPY36:DQA36"/>
    <mergeCell ref="DQB36:DQD36"/>
    <mergeCell ref="DQE36:DQG36"/>
    <mergeCell ref="DQH36:DQJ36"/>
    <mergeCell ref="DQK36:DQM36"/>
    <mergeCell ref="DQN36:DQP36"/>
    <mergeCell ref="DQQ36:DQS36"/>
    <mergeCell ref="DQT36:DQV36"/>
    <mergeCell ref="DQX36:DQZ36"/>
    <mergeCell ref="DRB36:DRD36"/>
    <mergeCell ref="DRF36:DRH36"/>
    <mergeCell ref="DRJ36:DRK36"/>
    <mergeCell ref="DRL36:DRN36"/>
    <mergeCell ref="DRO36:DRR36"/>
    <mergeCell ref="DPR37:DPS37"/>
    <mergeCell ref="DPT37:DPU37"/>
    <mergeCell ref="DPV37:DPX37"/>
    <mergeCell ref="DPY37:DQA37"/>
    <mergeCell ref="DQB37:DQD37"/>
    <mergeCell ref="DQE37:DQG37"/>
    <mergeCell ref="DQH37:DQJ37"/>
    <mergeCell ref="DQK37:DQM37"/>
    <mergeCell ref="DQN37:DQP37"/>
    <mergeCell ref="DQQ37:DQS37"/>
    <mergeCell ref="DQT37:DQV37"/>
    <mergeCell ref="DQX37:DQZ37"/>
    <mergeCell ref="DRB37:DRD37"/>
    <mergeCell ref="DRF37:DRH37"/>
    <mergeCell ref="DRJ37:DRK37"/>
    <mergeCell ref="DRL37:DRN37"/>
    <mergeCell ref="DRO37:DRR37"/>
    <mergeCell ref="DPR38:DPS38"/>
    <mergeCell ref="DPT38:DPU38"/>
    <mergeCell ref="DPV38:DPX38"/>
    <mergeCell ref="DPY38:DQA38"/>
    <mergeCell ref="DQB38:DQD38"/>
    <mergeCell ref="DQE38:DQG38"/>
    <mergeCell ref="DQH38:DQJ38"/>
    <mergeCell ref="DQK38:DQM38"/>
    <mergeCell ref="DQN38:DQP38"/>
    <mergeCell ref="DQQ38:DQS38"/>
    <mergeCell ref="DQT38:DQV38"/>
    <mergeCell ref="DQX38:DQZ38"/>
    <mergeCell ref="DRB38:DRD38"/>
    <mergeCell ref="DRF38:DRH38"/>
    <mergeCell ref="DRJ38:DRK38"/>
    <mergeCell ref="DRL38:DRN38"/>
    <mergeCell ref="DRO38:DRR38"/>
    <mergeCell ref="DPR39:DPS39"/>
    <mergeCell ref="DPT39:DPU39"/>
    <mergeCell ref="DPV39:DPX39"/>
    <mergeCell ref="DPY39:DQA39"/>
    <mergeCell ref="DQB39:DQD39"/>
    <mergeCell ref="DQE39:DQG39"/>
    <mergeCell ref="DQH39:DQJ39"/>
    <mergeCell ref="DQK39:DQM39"/>
    <mergeCell ref="DQN39:DQP39"/>
    <mergeCell ref="DQQ39:DQS39"/>
    <mergeCell ref="DQT39:DQV39"/>
    <mergeCell ref="DQX39:DQZ39"/>
    <mergeCell ref="DRB39:DRD39"/>
    <mergeCell ref="DRF39:DRH39"/>
    <mergeCell ref="DRJ39:DRK39"/>
    <mergeCell ref="DRL39:DRN39"/>
    <mergeCell ref="DRO39:DRR39"/>
    <mergeCell ref="DPR40:DPS40"/>
    <mergeCell ref="DPT40:DPU40"/>
    <mergeCell ref="DPV40:DPX40"/>
    <mergeCell ref="DPY40:DQA40"/>
    <mergeCell ref="DQB40:DQD40"/>
    <mergeCell ref="DQE40:DQG40"/>
    <mergeCell ref="DQH40:DQJ40"/>
    <mergeCell ref="DQK40:DQM40"/>
    <mergeCell ref="DQN40:DQP40"/>
    <mergeCell ref="DQQ40:DQS40"/>
    <mergeCell ref="DQT40:DQV40"/>
    <mergeCell ref="DQX40:DQZ40"/>
    <mergeCell ref="DRB40:DRD40"/>
    <mergeCell ref="DRF40:DRH40"/>
    <mergeCell ref="DRJ40:DRK40"/>
    <mergeCell ref="DRL40:DRN40"/>
    <mergeCell ref="DRO40:DRR40"/>
    <mergeCell ref="DPR41:DPS41"/>
    <mergeCell ref="DPT41:DPU41"/>
    <mergeCell ref="DPV41:DPX41"/>
    <mergeCell ref="DPY41:DQA41"/>
    <mergeCell ref="DQB41:DQD41"/>
    <mergeCell ref="DQE41:DQG41"/>
    <mergeCell ref="DQH41:DQJ41"/>
    <mergeCell ref="DQK41:DQM41"/>
    <mergeCell ref="DQN41:DQP41"/>
    <mergeCell ref="DQQ41:DQS41"/>
    <mergeCell ref="DQT41:DQV41"/>
    <mergeCell ref="DQX41:DQZ41"/>
    <mergeCell ref="DRB41:DRD41"/>
    <mergeCell ref="DRF41:DRH41"/>
    <mergeCell ref="DRJ41:DRK41"/>
    <mergeCell ref="DRL41:DRN41"/>
    <mergeCell ref="DRO41:DRR41"/>
    <mergeCell ref="DPR42:DPS42"/>
    <mergeCell ref="DPT42:DPU42"/>
    <mergeCell ref="DPV42:DPX42"/>
    <mergeCell ref="DPY42:DQA42"/>
    <mergeCell ref="DQB42:DQD42"/>
    <mergeCell ref="DQE42:DQG42"/>
    <mergeCell ref="DQH42:DQJ42"/>
    <mergeCell ref="DQK42:DQM42"/>
    <mergeCell ref="DQN42:DQP42"/>
    <mergeCell ref="DQQ42:DQS42"/>
    <mergeCell ref="DQT42:DQV42"/>
    <mergeCell ref="DQX42:DQZ42"/>
    <mergeCell ref="DRB42:DRD42"/>
    <mergeCell ref="DRF42:DRH42"/>
    <mergeCell ref="DRJ42:DRK42"/>
    <mergeCell ref="DRL42:DRN42"/>
    <mergeCell ref="DRO42:DRR42"/>
    <mergeCell ref="DPR43:DPS43"/>
    <mergeCell ref="DPT43:DPU43"/>
    <mergeCell ref="DPV43:DPX43"/>
    <mergeCell ref="DPY43:DQA43"/>
    <mergeCell ref="DQB43:DQD43"/>
    <mergeCell ref="DQE43:DQG43"/>
    <mergeCell ref="DQH43:DQJ43"/>
    <mergeCell ref="DQK43:DQM43"/>
    <mergeCell ref="DQN43:DQP43"/>
    <mergeCell ref="DQQ43:DQS43"/>
    <mergeCell ref="DQT43:DQV43"/>
    <mergeCell ref="DQX43:DQZ43"/>
    <mergeCell ref="DRB43:DRD43"/>
    <mergeCell ref="DRF43:DRH43"/>
    <mergeCell ref="DRJ43:DRK43"/>
    <mergeCell ref="DRL43:DRN43"/>
    <mergeCell ref="DRO43:DRR43"/>
    <mergeCell ref="DPR44:DPS44"/>
    <mergeCell ref="DPT44:DPU44"/>
    <mergeCell ref="DPV44:DPX44"/>
    <mergeCell ref="DPY44:DQA44"/>
    <mergeCell ref="DQB44:DQD44"/>
    <mergeCell ref="DQE44:DQG44"/>
    <mergeCell ref="DQH44:DQJ44"/>
    <mergeCell ref="DQK44:DQM44"/>
    <mergeCell ref="DQN44:DQP44"/>
    <mergeCell ref="DQQ44:DQS44"/>
    <mergeCell ref="DQT44:DQV44"/>
    <mergeCell ref="DQX44:DQZ44"/>
    <mergeCell ref="DRB44:DRD44"/>
    <mergeCell ref="DRF44:DRH44"/>
    <mergeCell ref="DRJ44:DRK44"/>
    <mergeCell ref="DRL44:DRN44"/>
    <mergeCell ref="DRO44:DRR44"/>
    <mergeCell ref="DPR45:DPS45"/>
    <mergeCell ref="DPT45:DPU45"/>
    <mergeCell ref="DPV45:DPX45"/>
    <mergeCell ref="DPY45:DQA45"/>
    <mergeCell ref="DQB45:DQD45"/>
    <mergeCell ref="DQE45:DQG45"/>
    <mergeCell ref="DQH45:DQJ45"/>
    <mergeCell ref="DQK45:DQM45"/>
    <mergeCell ref="DQN45:DQP45"/>
    <mergeCell ref="DQQ45:DQS45"/>
    <mergeCell ref="DQT45:DQV45"/>
    <mergeCell ref="DQX45:DQZ45"/>
    <mergeCell ref="DRB45:DRD45"/>
    <mergeCell ref="DRF45:DRH45"/>
    <mergeCell ref="DRJ45:DRK45"/>
    <mergeCell ref="DRL45:DRN45"/>
    <mergeCell ref="DRO45:DRR45"/>
    <mergeCell ref="DPP46:DPU46"/>
    <mergeCell ref="DPV46:DQA46"/>
    <mergeCell ref="DQB46:DQG46"/>
    <mergeCell ref="DQH46:DQM46"/>
    <mergeCell ref="DQN46:DQS46"/>
    <mergeCell ref="DQT46:DRA46"/>
    <mergeCell ref="DRB46:DRI46"/>
    <mergeCell ref="DRJ46:DRK46"/>
    <mergeCell ref="DRL46:DRN46"/>
    <mergeCell ref="DRO46:DRR46"/>
    <mergeCell ref="DPP47:DPU47"/>
    <mergeCell ref="DPV47:DQS47"/>
    <mergeCell ref="DQT47:DRA47"/>
    <mergeCell ref="DRB47:DRI47"/>
    <mergeCell ref="DRJ47:DRR47"/>
    <mergeCell ref="DPR50:DRR50"/>
    <mergeCell ref="DTG3:DTI3"/>
    <mergeCell ref="DTJ3:DTU3"/>
    <mergeCell ref="DRT4:DRV5"/>
    <mergeCell ref="DRW4:DTB5"/>
    <mergeCell ref="DTD4:DTI5"/>
    <mergeCell ref="DTJ4:DTM5"/>
    <mergeCell ref="DTO4:DTR5"/>
    <mergeCell ref="DTS4:DTT5"/>
    <mergeCell ref="DTU4:DTU5"/>
    <mergeCell ref="DRS7:DTU7"/>
    <mergeCell ref="DRS8:DRS12"/>
    <mergeCell ref="DRT8:DRT12"/>
    <mergeCell ref="DRU8:DRV12"/>
    <mergeCell ref="DRW8:DRX12"/>
    <mergeCell ref="DRY8:DSJ8"/>
    <mergeCell ref="DSK8:DSV8"/>
    <mergeCell ref="DSW8:DTL8"/>
    <mergeCell ref="DTM8:DTQ8"/>
    <mergeCell ref="DTR8:DTU12"/>
    <mergeCell ref="DRY9:DSD9"/>
    <mergeCell ref="DSE9:DSJ9"/>
    <mergeCell ref="DSK9:DSP9"/>
    <mergeCell ref="DSQ9:DSV9"/>
    <mergeCell ref="DSW9:DTD9"/>
    <mergeCell ref="DTE9:DTL9"/>
    <mergeCell ref="DTM9:DTQ9"/>
    <mergeCell ref="DRY10:DSA12"/>
    <mergeCell ref="DSB10:DSD12"/>
    <mergeCell ref="DSE10:DSG12"/>
    <mergeCell ref="DSH10:DSJ12"/>
    <mergeCell ref="DSK10:DSM12"/>
    <mergeCell ref="DSN10:DSP12"/>
    <mergeCell ref="DSQ10:DSS12"/>
    <mergeCell ref="DST10:DSV12"/>
    <mergeCell ref="DSW10:DSY12"/>
    <mergeCell ref="DSZ10:DSZ13"/>
    <mergeCell ref="DTA10:DTC12"/>
    <mergeCell ref="DTD10:DTD13"/>
    <mergeCell ref="DTE10:DTG12"/>
    <mergeCell ref="DTH10:DTH13"/>
    <mergeCell ref="DTI10:DTK12"/>
    <mergeCell ref="DTL10:DTL13"/>
    <mergeCell ref="DTM10:DTN12"/>
    <mergeCell ref="DTO10:DTQ12"/>
    <mergeCell ref="DRU13:DRV13"/>
    <mergeCell ref="DRW13:DRX13"/>
    <mergeCell ref="DSW13:DSY13"/>
    <mergeCell ref="DTA13:DTC13"/>
    <mergeCell ref="DTE13:DTG13"/>
    <mergeCell ref="DTI13:DTK13"/>
    <mergeCell ref="DTM13:DTN13"/>
    <mergeCell ref="DTO13:DTQ13"/>
    <mergeCell ref="DTR13:DTU13"/>
    <mergeCell ref="DRU15:DRV15"/>
    <mergeCell ref="DRW15:DRX15"/>
    <mergeCell ref="DRY15:DSA15"/>
    <mergeCell ref="DSB15:DSD15"/>
    <mergeCell ref="DSE15:DSG15"/>
    <mergeCell ref="DSH15:DSJ15"/>
    <mergeCell ref="DSK15:DSM15"/>
    <mergeCell ref="DSN15:DSP15"/>
    <mergeCell ref="DSQ15:DSS15"/>
    <mergeCell ref="DST15:DSV15"/>
    <mergeCell ref="DSW15:DSY15"/>
    <mergeCell ref="DTA15:DTC15"/>
    <mergeCell ref="DTE15:DTG15"/>
    <mergeCell ref="DTI15:DTK15"/>
    <mergeCell ref="DTM15:DTN15"/>
    <mergeCell ref="DTO15:DTQ15"/>
    <mergeCell ref="DTR15:DTU15"/>
    <mergeCell ref="DRU16:DRV16"/>
    <mergeCell ref="DRW16:DRX16"/>
    <mergeCell ref="DRY16:DSA16"/>
    <mergeCell ref="DSB16:DSD16"/>
    <mergeCell ref="DSE16:DSG16"/>
    <mergeCell ref="DSH16:DSJ16"/>
    <mergeCell ref="DSK16:DSM16"/>
    <mergeCell ref="DSN16:DSP16"/>
    <mergeCell ref="DSQ16:DSS16"/>
    <mergeCell ref="DST16:DSV16"/>
    <mergeCell ref="DSW16:DSY16"/>
    <mergeCell ref="DTA16:DTC16"/>
    <mergeCell ref="DTE16:DTG16"/>
    <mergeCell ref="DTI16:DTK16"/>
    <mergeCell ref="DTM16:DTN16"/>
    <mergeCell ref="DTO16:DTQ16"/>
    <mergeCell ref="DTR16:DTU16"/>
    <mergeCell ref="DRU17:DRV17"/>
    <mergeCell ref="DRW17:DRX17"/>
    <mergeCell ref="DRY17:DSA17"/>
    <mergeCell ref="DSB17:DSD17"/>
    <mergeCell ref="DSE17:DSG17"/>
    <mergeCell ref="DSH17:DSJ17"/>
    <mergeCell ref="DSK17:DSM17"/>
    <mergeCell ref="DSN17:DSP17"/>
    <mergeCell ref="DSQ17:DSS17"/>
    <mergeCell ref="DST17:DSV17"/>
    <mergeCell ref="DSW17:DSY17"/>
    <mergeCell ref="DTA17:DTC17"/>
    <mergeCell ref="DTE17:DTG17"/>
    <mergeCell ref="DTI17:DTK17"/>
    <mergeCell ref="DTM17:DTN17"/>
    <mergeCell ref="DTO17:DTQ17"/>
    <mergeCell ref="DTR17:DTU17"/>
    <mergeCell ref="DRU18:DRV18"/>
    <mergeCell ref="DRW18:DRX18"/>
    <mergeCell ref="DRY18:DSA18"/>
    <mergeCell ref="DSB18:DSD18"/>
    <mergeCell ref="DSE18:DSG18"/>
    <mergeCell ref="DSH18:DSJ18"/>
    <mergeCell ref="DSK18:DSM18"/>
    <mergeCell ref="DSN18:DSP18"/>
    <mergeCell ref="DSQ18:DSS18"/>
    <mergeCell ref="DST18:DSV18"/>
    <mergeCell ref="DSW18:DSY18"/>
    <mergeCell ref="DTA18:DTC18"/>
    <mergeCell ref="DTE18:DTG18"/>
    <mergeCell ref="DTI18:DTK18"/>
    <mergeCell ref="DTM18:DTN18"/>
    <mergeCell ref="DTO18:DTQ18"/>
    <mergeCell ref="DTR18:DTU18"/>
    <mergeCell ref="DRU19:DRV19"/>
    <mergeCell ref="DRW19:DRX19"/>
    <mergeCell ref="DRY19:DSA19"/>
    <mergeCell ref="DSB19:DSD19"/>
    <mergeCell ref="DSE19:DSG19"/>
    <mergeCell ref="DSH19:DSJ19"/>
    <mergeCell ref="DSK19:DSM19"/>
    <mergeCell ref="DSN19:DSP19"/>
    <mergeCell ref="DSQ19:DSS19"/>
    <mergeCell ref="DST19:DSV19"/>
    <mergeCell ref="DSW19:DSY19"/>
    <mergeCell ref="DTA19:DTC19"/>
    <mergeCell ref="DTE19:DTG19"/>
    <mergeCell ref="DTI19:DTK19"/>
    <mergeCell ref="DTM19:DTN19"/>
    <mergeCell ref="DTO19:DTQ19"/>
    <mergeCell ref="DTR19:DTU19"/>
    <mergeCell ref="DRU20:DRV20"/>
    <mergeCell ref="DRW20:DRX20"/>
    <mergeCell ref="DRY20:DSA20"/>
    <mergeCell ref="DSB20:DSD20"/>
    <mergeCell ref="DSE20:DSG20"/>
    <mergeCell ref="DSH20:DSJ20"/>
    <mergeCell ref="DSK20:DSM20"/>
    <mergeCell ref="DSN20:DSP20"/>
    <mergeCell ref="DSQ20:DSS20"/>
    <mergeCell ref="DST20:DSV20"/>
    <mergeCell ref="DSW20:DSY20"/>
    <mergeCell ref="DTA20:DTC20"/>
    <mergeCell ref="DTE20:DTG20"/>
    <mergeCell ref="DTI20:DTK20"/>
    <mergeCell ref="DTM20:DTN20"/>
    <mergeCell ref="DTO20:DTQ20"/>
    <mergeCell ref="DTR20:DTU20"/>
    <mergeCell ref="DRU21:DRV21"/>
    <mergeCell ref="DRW21:DRX21"/>
    <mergeCell ref="DRY21:DSA21"/>
    <mergeCell ref="DSB21:DSD21"/>
    <mergeCell ref="DSE21:DSG21"/>
    <mergeCell ref="DSH21:DSJ21"/>
    <mergeCell ref="DSK21:DSM21"/>
    <mergeCell ref="DSN21:DSP21"/>
    <mergeCell ref="DSQ21:DSS21"/>
    <mergeCell ref="DST21:DSV21"/>
    <mergeCell ref="DSW21:DSY21"/>
    <mergeCell ref="DTA21:DTC21"/>
    <mergeCell ref="DTE21:DTG21"/>
    <mergeCell ref="DTI21:DTK21"/>
    <mergeCell ref="DTM21:DTN21"/>
    <mergeCell ref="DTO21:DTQ21"/>
    <mergeCell ref="DTR21:DTU21"/>
    <mergeCell ref="DRU22:DRV22"/>
    <mergeCell ref="DRW22:DRX22"/>
    <mergeCell ref="DRY22:DSA22"/>
    <mergeCell ref="DSB22:DSD22"/>
    <mergeCell ref="DSE22:DSG22"/>
    <mergeCell ref="DSH22:DSJ22"/>
    <mergeCell ref="DSK22:DSM22"/>
    <mergeCell ref="DSN22:DSP22"/>
    <mergeCell ref="DSQ22:DSS22"/>
    <mergeCell ref="DST22:DSV22"/>
    <mergeCell ref="DSW22:DSY22"/>
    <mergeCell ref="DTA22:DTC22"/>
    <mergeCell ref="DTE22:DTG22"/>
    <mergeCell ref="DTI22:DTK22"/>
    <mergeCell ref="DTM22:DTN22"/>
    <mergeCell ref="DTO22:DTQ22"/>
    <mergeCell ref="DTR22:DTU22"/>
    <mergeCell ref="DRU23:DRV23"/>
    <mergeCell ref="DRW23:DRX23"/>
    <mergeCell ref="DRY23:DSA23"/>
    <mergeCell ref="DSB23:DSD23"/>
    <mergeCell ref="DSE23:DSG23"/>
    <mergeCell ref="DSH23:DSJ23"/>
    <mergeCell ref="DSK23:DSM23"/>
    <mergeCell ref="DSN23:DSP23"/>
    <mergeCell ref="DSQ23:DSS23"/>
    <mergeCell ref="DST23:DSV23"/>
    <mergeCell ref="DSW23:DSY23"/>
    <mergeCell ref="DTA23:DTC23"/>
    <mergeCell ref="DTE23:DTG23"/>
    <mergeCell ref="DTI23:DTK23"/>
    <mergeCell ref="DTM23:DTN23"/>
    <mergeCell ref="DTO23:DTQ23"/>
    <mergeCell ref="DTR23:DTU23"/>
    <mergeCell ref="DRU24:DRV24"/>
    <mergeCell ref="DRW24:DRX24"/>
    <mergeCell ref="DRY24:DSA24"/>
    <mergeCell ref="DSB24:DSD24"/>
    <mergeCell ref="DSE24:DSG24"/>
    <mergeCell ref="DSH24:DSJ24"/>
    <mergeCell ref="DSK24:DSM24"/>
    <mergeCell ref="DSN24:DSP24"/>
    <mergeCell ref="DSQ24:DSS24"/>
    <mergeCell ref="DST24:DSV24"/>
    <mergeCell ref="DSW24:DSY24"/>
    <mergeCell ref="DTA24:DTC24"/>
    <mergeCell ref="DTE24:DTG24"/>
    <mergeCell ref="DTI24:DTK24"/>
    <mergeCell ref="DTM24:DTN24"/>
    <mergeCell ref="DTO24:DTQ24"/>
    <mergeCell ref="DTR24:DTU24"/>
    <mergeCell ref="DRU25:DRV25"/>
    <mergeCell ref="DRW25:DRX25"/>
    <mergeCell ref="DRY25:DSA25"/>
    <mergeCell ref="DSB25:DSD25"/>
    <mergeCell ref="DSE25:DSG25"/>
    <mergeCell ref="DSH25:DSJ25"/>
    <mergeCell ref="DSK25:DSM25"/>
    <mergeCell ref="DSN25:DSP25"/>
    <mergeCell ref="DSQ25:DSS25"/>
    <mergeCell ref="DST25:DSV25"/>
    <mergeCell ref="DSW25:DSY25"/>
    <mergeCell ref="DTA25:DTC25"/>
    <mergeCell ref="DTE25:DTG25"/>
    <mergeCell ref="DTI25:DTK25"/>
    <mergeCell ref="DTM25:DTN25"/>
    <mergeCell ref="DTO25:DTQ25"/>
    <mergeCell ref="DTR25:DTU25"/>
    <mergeCell ref="DRU26:DRV26"/>
    <mergeCell ref="DRW26:DRX26"/>
    <mergeCell ref="DRY26:DSA26"/>
    <mergeCell ref="DSB26:DSD26"/>
    <mergeCell ref="DSE26:DSG26"/>
    <mergeCell ref="DSH26:DSJ26"/>
    <mergeCell ref="DSK26:DSM26"/>
    <mergeCell ref="DSN26:DSP26"/>
    <mergeCell ref="DSQ26:DSS26"/>
    <mergeCell ref="DST26:DSV26"/>
    <mergeCell ref="DSW26:DSY26"/>
    <mergeCell ref="DTA26:DTC26"/>
    <mergeCell ref="DTE26:DTG26"/>
    <mergeCell ref="DTI26:DTK26"/>
    <mergeCell ref="DTM26:DTN26"/>
    <mergeCell ref="DTO26:DTQ26"/>
    <mergeCell ref="DTR26:DTU26"/>
    <mergeCell ref="DRU27:DRV27"/>
    <mergeCell ref="DRW27:DRX27"/>
    <mergeCell ref="DRY27:DSA27"/>
    <mergeCell ref="DSB27:DSD27"/>
    <mergeCell ref="DSE27:DSG27"/>
    <mergeCell ref="DSH27:DSJ27"/>
    <mergeCell ref="DSK27:DSM27"/>
    <mergeCell ref="DSN27:DSP27"/>
    <mergeCell ref="DSQ27:DSS27"/>
    <mergeCell ref="DST27:DSV27"/>
    <mergeCell ref="DSW27:DSY27"/>
    <mergeCell ref="DTA27:DTC27"/>
    <mergeCell ref="DTE27:DTG27"/>
    <mergeCell ref="DTI27:DTK27"/>
    <mergeCell ref="DTM27:DTN27"/>
    <mergeCell ref="DTO27:DTQ27"/>
    <mergeCell ref="DTR27:DTU27"/>
    <mergeCell ref="DRU28:DRV28"/>
    <mergeCell ref="DRW28:DRX28"/>
    <mergeCell ref="DRY28:DSA28"/>
    <mergeCell ref="DSB28:DSD28"/>
    <mergeCell ref="DSE28:DSG28"/>
    <mergeCell ref="DSH28:DSJ28"/>
    <mergeCell ref="DSK28:DSM28"/>
    <mergeCell ref="DSN28:DSP28"/>
    <mergeCell ref="DSQ28:DSS28"/>
    <mergeCell ref="DST28:DSV28"/>
    <mergeCell ref="DSW28:DSY28"/>
    <mergeCell ref="DTA28:DTC28"/>
    <mergeCell ref="DTE28:DTG28"/>
    <mergeCell ref="DTI28:DTK28"/>
    <mergeCell ref="DTM28:DTN28"/>
    <mergeCell ref="DTO28:DTQ28"/>
    <mergeCell ref="DTR28:DTU28"/>
    <mergeCell ref="DRU29:DRV29"/>
    <mergeCell ref="DRW29:DRX29"/>
    <mergeCell ref="DRY29:DSA29"/>
    <mergeCell ref="DSB29:DSD29"/>
    <mergeCell ref="DSE29:DSG29"/>
    <mergeCell ref="DSH29:DSJ29"/>
    <mergeCell ref="DSK29:DSM29"/>
    <mergeCell ref="DSN29:DSP29"/>
    <mergeCell ref="DSQ29:DSS29"/>
    <mergeCell ref="DST29:DSV29"/>
    <mergeCell ref="DSW29:DSY29"/>
    <mergeCell ref="DTA29:DTC29"/>
    <mergeCell ref="DTE29:DTG29"/>
    <mergeCell ref="DTI29:DTK29"/>
    <mergeCell ref="DTM29:DTN29"/>
    <mergeCell ref="DTO29:DTQ29"/>
    <mergeCell ref="DTR29:DTU29"/>
    <mergeCell ref="DRU30:DRV30"/>
    <mergeCell ref="DRW30:DRX30"/>
    <mergeCell ref="DRY30:DSA30"/>
    <mergeCell ref="DSB30:DSD30"/>
    <mergeCell ref="DSE30:DSG30"/>
    <mergeCell ref="DSH30:DSJ30"/>
    <mergeCell ref="DSK30:DSM30"/>
    <mergeCell ref="DSN30:DSP30"/>
    <mergeCell ref="DSQ30:DSS30"/>
    <mergeCell ref="DST30:DSV30"/>
    <mergeCell ref="DSW30:DSY30"/>
    <mergeCell ref="DTA30:DTC30"/>
    <mergeCell ref="DTE30:DTG30"/>
    <mergeCell ref="DTI30:DTK30"/>
    <mergeCell ref="DTM30:DTN30"/>
    <mergeCell ref="DTO30:DTQ30"/>
    <mergeCell ref="DTR30:DTU30"/>
    <mergeCell ref="DRU31:DRV31"/>
    <mergeCell ref="DRW31:DRX31"/>
    <mergeCell ref="DRY31:DSA31"/>
    <mergeCell ref="DSB31:DSD31"/>
    <mergeCell ref="DSE31:DSG31"/>
    <mergeCell ref="DSH31:DSJ31"/>
    <mergeCell ref="DSK31:DSM31"/>
    <mergeCell ref="DSN31:DSP31"/>
    <mergeCell ref="DSQ31:DSS31"/>
    <mergeCell ref="DST31:DSV31"/>
    <mergeCell ref="DSW31:DSY31"/>
    <mergeCell ref="DTA31:DTC31"/>
    <mergeCell ref="DTE31:DTG31"/>
    <mergeCell ref="DTI31:DTK31"/>
    <mergeCell ref="DTM31:DTN31"/>
    <mergeCell ref="DTO31:DTQ31"/>
    <mergeCell ref="DTR31:DTU31"/>
    <mergeCell ref="DRU32:DRV32"/>
    <mergeCell ref="DRW32:DRX32"/>
    <mergeCell ref="DRY32:DSA32"/>
    <mergeCell ref="DSB32:DSD32"/>
    <mergeCell ref="DSE32:DSG32"/>
    <mergeCell ref="DSH32:DSJ32"/>
    <mergeCell ref="DSK32:DSM32"/>
    <mergeCell ref="DSN32:DSP32"/>
    <mergeCell ref="DSQ32:DSS32"/>
    <mergeCell ref="DST32:DSV32"/>
    <mergeCell ref="DSW32:DSY32"/>
    <mergeCell ref="DTA32:DTC32"/>
    <mergeCell ref="DTE32:DTG32"/>
    <mergeCell ref="DTI32:DTK32"/>
    <mergeCell ref="DTM32:DTN32"/>
    <mergeCell ref="DTO32:DTQ32"/>
    <mergeCell ref="DTR32:DTU32"/>
    <mergeCell ref="DRU33:DRV33"/>
    <mergeCell ref="DRW33:DRX33"/>
    <mergeCell ref="DRY33:DSA33"/>
    <mergeCell ref="DSB33:DSD33"/>
    <mergeCell ref="DSE33:DSG33"/>
    <mergeCell ref="DSH33:DSJ33"/>
    <mergeCell ref="DSK33:DSM33"/>
    <mergeCell ref="DSN33:DSP33"/>
    <mergeCell ref="DSQ33:DSS33"/>
    <mergeCell ref="DST33:DSV33"/>
    <mergeCell ref="DSW33:DSY33"/>
    <mergeCell ref="DTA33:DTC33"/>
    <mergeCell ref="DTE33:DTG33"/>
    <mergeCell ref="DTI33:DTK33"/>
    <mergeCell ref="DTM33:DTN33"/>
    <mergeCell ref="DTO33:DTQ33"/>
    <mergeCell ref="DTR33:DTU33"/>
    <mergeCell ref="DRU34:DRV34"/>
    <mergeCell ref="DRW34:DRX34"/>
    <mergeCell ref="DRY34:DSA34"/>
    <mergeCell ref="DSB34:DSD34"/>
    <mergeCell ref="DSE34:DSG34"/>
    <mergeCell ref="DSH34:DSJ34"/>
    <mergeCell ref="DSK34:DSM34"/>
    <mergeCell ref="DSN34:DSP34"/>
    <mergeCell ref="DSQ34:DSS34"/>
    <mergeCell ref="DST34:DSV34"/>
    <mergeCell ref="DSW34:DSY34"/>
    <mergeCell ref="DTA34:DTC34"/>
    <mergeCell ref="DTE34:DTG34"/>
    <mergeCell ref="DTI34:DTK34"/>
    <mergeCell ref="DTM34:DTN34"/>
    <mergeCell ref="DTO34:DTQ34"/>
    <mergeCell ref="DTR34:DTU34"/>
    <mergeCell ref="DRU35:DRV35"/>
    <mergeCell ref="DRW35:DRX35"/>
    <mergeCell ref="DRY35:DSA35"/>
    <mergeCell ref="DSB35:DSD35"/>
    <mergeCell ref="DSE35:DSG35"/>
    <mergeCell ref="DSH35:DSJ35"/>
    <mergeCell ref="DSK35:DSM35"/>
    <mergeCell ref="DSN35:DSP35"/>
    <mergeCell ref="DSQ35:DSS35"/>
    <mergeCell ref="DST35:DSV35"/>
    <mergeCell ref="DSW35:DSY35"/>
    <mergeCell ref="DTA35:DTC35"/>
    <mergeCell ref="DTE35:DTG35"/>
    <mergeCell ref="DTI35:DTK35"/>
    <mergeCell ref="DTM35:DTN35"/>
    <mergeCell ref="DTO35:DTQ35"/>
    <mergeCell ref="DTR35:DTU35"/>
    <mergeCell ref="DRU36:DRV36"/>
    <mergeCell ref="DRW36:DRX36"/>
    <mergeCell ref="DRY36:DSA36"/>
    <mergeCell ref="DSB36:DSD36"/>
    <mergeCell ref="DSE36:DSG36"/>
    <mergeCell ref="DSH36:DSJ36"/>
    <mergeCell ref="DSK36:DSM36"/>
    <mergeCell ref="DSN36:DSP36"/>
    <mergeCell ref="DSQ36:DSS36"/>
    <mergeCell ref="DST36:DSV36"/>
    <mergeCell ref="DSW36:DSY36"/>
    <mergeCell ref="DTA36:DTC36"/>
    <mergeCell ref="DTE36:DTG36"/>
    <mergeCell ref="DTI36:DTK36"/>
    <mergeCell ref="DTM36:DTN36"/>
    <mergeCell ref="DTO36:DTQ36"/>
    <mergeCell ref="DTR36:DTU36"/>
    <mergeCell ref="DRU37:DRV37"/>
    <mergeCell ref="DRW37:DRX37"/>
    <mergeCell ref="DRY37:DSA37"/>
    <mergeCell ref="DSB37:DSD37"/>
    <mergeCell ref="DSE37:DSG37"/>
    <mergeCell ref="DSH37:DSJ37"/>
    <mergeCell ref="DSK37:DSM37"/>
    <mergeCell ref="DSN37:DSP37"/>
    <mergeCell ref="DSQ37:DSS37"/>
    <mergeCell ref="DST37:DSV37"/>
    <mergeCell ref="DSW37:DSY37"/>
    <mergeCell ref="DTA37:DTC37"/>
    <mergeCell ref="DTE37:DTG37"/>
    <mergeCell ref="DTI37:DTK37"/>
    <mergeCell ref="DTM37:DTN37"/>
    <mergeCell ref="DTO37:DTQ37"/>
    <mergeCell ref="DTR37:DTU37"/>
    <mergeCell ref="DRU38:DRV38"/>
    <mergeCell ref="DRW38:DRX38"/>
    <mergeCell ref="DRY38:DSA38"/>
    <mergeCell ref="DSB38:DSD38"/>
    <mergeCell ref="DSE38:DSG38"/>
    <mergeCell ref="DSH38:DSJ38"/>
    <mergeCell ref="DSK38:DSM38"/>
    <mergeCell ref="DSN38:DSP38"/>
    <mergeCell ref="DSQ38:DSS38"/>
    <mergeCell ref="DST38:DSV38"/>
    <mergeCell ref="DSW38:DSY38"/>
    <mergeCell ref="DTA38:DTC38"/>
    <mergeCell ref="DTE38:DTG38"/>
    <mergeCell ref="DTI38:DTK38"/>
    <mergeCell ref="DTM38:DTN38"/>
    <mergeCell ref="DTO38:DTQ38"/>
    <mergeCell ref="DTR38:DTU38"/>
    <mergeCell ref="DRU39:DRV39"/>
    <mergeCell ref="DRW39:DRX39"/>
    <mergeCell ref="DRY39:DSA39"/>
    <mergeCell ref="DSB39:DSD39"/>
    <mergeCell ref="DSE39:DSG39"/>
    <mergeCell ref="DSH39:DSJ39"/>
    <mergeCell ref="DSK39:DSM39"/>
    <mergeCell ref="DSN39:DSP39"/>
    <mergeCell ref="DSQ39:DSS39"/>
    <mergeCell ref="DST39:DSV39"/>
    <mergeCell ref="DSW39:DSY39"/>
    <mergeCell ref="DTA39:DTC39"/>
    <mergeCell ref="DTE39:DTG39"/>
    <mergeCell ref="DTI39:DTK39"/>
    <mergeCell ref="DTM39:DTN39"/>
    <mergeCell ref="DTO39:DTQ39"/>
    <mergeCell ref="DTR39:DTU39"/>
    <mergeCell ref="DRU40:DRV40"/>
    <mergeCell ref="DRW40:DRX40"/>
    <mergeCell ref="DRY40:DSA40"/>
    <mergeCell ref="DSB40:DSD40"/>
    <mergeCell ref="DSE40:DSG40"/>
    <mergeCell ref="DSH40:DSJ40"/>
    <mergeCell ref="DSK40:DSM40"/>
    <mergeCell ref="DSN40:DSP40"/>
    <mergeCell ref="DSQ40:DSS40"/>
    <mergeCell ref="DST40:DSV40"/>
    <mergeCell ref="DSW40:DSY40"/>
    <mergeCell ref="DTA40:DTC40"/>
    <mergeCell ref="DTE40:DTG40"/>
    <mergeCell ref="DTI40:DTK40"/>
    <mergeCell ref="DTM40:DTN40"/>
    <mergeCell ref="DTO40:DTQ40"/>
    <mergeCell ref="DTR40:DTU40"/>
    <mergeCell ref="DRU41:DRV41"/>
    <mergeCell ref="DRW41:DRX41"/>
    <mergeCell ref="DRY41:DSA41"/>
    <mergeCell ref="DSB41:DSD41"/>
    <mergeCell ref="DSE41:DSG41"/>
    <mergeCell ref="DSH41:DSJ41"/>
    <mergeCell ref="DSK41:DSM41"/>
    <mergeCell ref="DSN41:DSP41"/>
    <mergeCell ref="DSQ41:DSS41"/>
    <mergeCell ref="DST41:DSV41"/>
    <mergeCell ref="DSW41:DSY41"/>
    <mergeCell ref="DTA41:DTC41"/>
    <mergeCell ref="DTE41:DTG41"/>
    <mergeCell ref="DTI41:DTK41"/>
    <mergeCell ref="DTM41:DTN41"/>
    <mergeCell ref="DTO41:DTQ41"/>
    <mergeCell ref="DTR41:DTU41"/>
    <mergeCell ref="DRU42:DRV42"/>
    <mergeCell ref="DRW42:DRX42"/>
    <mergeCell ref="DRY42:DSA42"/>
    <mergeCell ref="DSB42:DSD42"/>
    <mergeCell ref="DSE42:DSG42"/>
    <mergeCell ref="DSH42:DSJ42"/>
    <mergeCell ref="DSK42:DSM42"/>
    <mergeCell ref="DSN42:DSP42"/>
    <mergeCell ref="DSQ42:DSS42"/>
    <mergeCell ref="DST42:DSV42"/>
    <mergeCell ref="DSW42:DSY42"/>
    <mergeCell ref="DTA42:DTC42"/>
    <mergeCell ref="DTE42:DTG42"/>
    <mergeCell ref="DTI42:DTK42"/>
    <mergeCell ref="DTM42:DTN42"/>
    <mergeCell ref="DTO42:DTQ42"/>
    <mergeCell ref="DTR42:DTU42"/>
    <mergeCell ref="DRU43:DRV43"/>
    <mergeCell ref="DRW43:DRX43"/>
    <mergeCell ref="DRY43:DSA43"/>
    <mergeCell ref="DSB43:DSD43"/>
    <mergeCell ref="DSE43:DSG43"/>
    <mergeCell ref="DSH43:DSJ43"/>
    <mergeCell ref="DSK43:DSM43"/>
    <mergeCell ref="DSN43:DSP43"/>
    <mergeCell ref="DSQ43:DSS43"/>
    <mergeCell ref="DST43:DSV43"/>
    <mergeCell ref="DSW43:DSY43"/>
    <mergeCell ref="DTA43:DTC43"/>
    <mergeCell ref="DTE43:DTG43"/>
    <mergeCell ref="DTI43:DTK43"/>
    <mergeCell ref="DTM43:DTN43"/>
    <mergeCell ref="DTO43:DTQ43"/>
    <mergeCell ref="DTR43:DTU43"/>
    <mergeCell ref="DRU44:DRV44"/>
    <mergeCell ref="DRW44:DRX44"/>
    <mergeCell ref="DRY44:DSA44"/>
    <mergeCell ref="DSB44:DSD44"/>
    <mergeCell ref="DSE44:DSG44"/>
    <mergeCell ref="DSH44:DSJ44"/>
    <mergeCell ref="DSK44:DSM44"/>
    <mergeCell ref="DSN44:DSP44"/>
    <mergeCell ref="DSQ44:DSS44"/>
    <mergeCell ref="DST44:DSV44"/>
    <mergeCell ref="DSW44:DSY44"/>
    <mergeCell ref="DTA44:DTC44"/>
    <mergeCell ref="DTE44:DTG44"/>
    <mergeCell ref="DTI44:DTK44"/>
    <mergeCell ref="DTM44:DTN44"/>
    <mergeCell ref="DTO44:DTQ44"/>
    <mergeCell ref="DTR44:DTU44"/>
    <mergeCell ref="DRU45:DRV45"/>
    <mergeCell ref="DRW45:DRX45"/>
    <mergeCell ref="DRY45:DSA45"/>
    <mergeCell ref="DSB45:DSD45"/>
    <mergeCell ref="DSE45:DSG45"/>
    <mergeCell ref="DSH45:DSJ45"/>
    <mergeCell ref="DSK45:DSM45"/>
    <mergeCell ref="DSN45:DSP45"/>
    <mergeCell ref="DSQ45:DSS45"/>
    <mergeCell ref="DST45:DSV45"/>
    <mergeCell ref="DSW45:DSY45"/>
    <mergeCell ref="DTA45:DTC45"/>
    <mergeCell ref="DTE45:DTG45"/>
    <mergeCell ref="DTI45:DTK45"/>
    <mergeCell ref="DTM45:DTN45"/>
    <mergeCell ref="DTO45:DTQ45"/>
    <mergeCell ref="DTR45:DTU45"/>
    <mergeCell ref="DRS46:DRX46"/>
    <mergeCell ref="DRY46:DSD46"/>
    <mergeCell ref="DSE46:DSJ46"/>
    <mergeCell ref="DSK46:DSP46"/>
    <mergeCell ref="DSQ46:DSV46"/>
    <mergeCell ref="DSW46:DTD46"/>
    <mergeCell ref="DTE46:DTL46"/>
    <mergeCell ref="DTM46:DTN46"/>
    <mergeCell ref="DTO46:DTQ46"/>
    <mergeCell ref="DTR46:DTU46"/>
    <mergeCell ref="DRS47:DRX47"/>
    <mergeCell ref="DRY47:DSV47"/>
    <mergeCell ref="DSW47:DTD47"/>
    <mergeCell ref="DTE47:DTL47"/>
    <mergeCell ref="DTM47:DTU47"/>
    <mergeCell ref="DRU50:DTU50"/>
    <mergeCell ref="DVJ3:DVL3"/>
    <mergeCell ref="DVM3:DVX3"/>
    <mergeCell ref="DTW4:DTY5"/>
    <mergeCell ref="DTZ4:DVE5"/>
    <mergeCell ref="DVG4:DVL5"/>
    <mergeCell ref="DVM4:DVP5"/>
    <mergeCell ref="DVR4:DVU5"/>
    <mergeCell ref="DVV4:DVW5"/>
    <mergeCell ref="DVX4:DVX5"/>
    <mergeCell ref="DTV7:DVX7"/>
    <mergeCell ref="DTV8:DTV12"/>
    <mergeCell ref="DTW8:DTW12"/>
    <mergeCell ref="DTX8:DTY12"/>
    <mergeCell ref="DTZ8:DUA12"/>
    <mergeCell ref="DUB8:DUM8"/>
    <mergeCell ref="DUN8:DUY8"/>
    <mergeCell ref="DUZ8:DVO8"/>
    <mergeCell ref="DVP8:DVT8"/>
    <mergeCell ref="DVU8:DVX12"/>
    <mergeCell ref="DUB9:DUG9"/>
    <mergeCell ref="DUH9:DUM9"/>
    <mergeCell ref="DUN9:DUS9"/>
    <mergeCell ref="DUT9:DUY9"/>
    <mergeCell ref="DUZ9:DVG9"/>
    <mergeCell ref="DVH9:DVO9"/>
    <mergeCell ref="DVP9:DVT9"/>
    <mergeCell ref="DUB10:DUD12"/>
    <mergeCell ref="DUE10:DUG12"/>
    <mergeCell ref="DUH10:DUJ12"/>
    <mergeCell ref="DUK10:DUM12"/>
    <mergeCell ref="DUN10:DUP12"/>
    <mergeCell ref="DUQ10:DUS12"/>
    <mergeCell ref="DUT10:DUV12"/>
    <mergeCell ref="DUW10:DUY12"/>
    <mergeCell ref="DUZ10:DVB12"/>
    <mergeCell ref="DVC10:DVC13"/>
    <mergeCell ref="DVD10:DVF12"/>
    <mergeCell ref="DVG10:DVG13"/>
    <mergeCell ref="DVH10:DVJ12"/>
    <mergeCell ref="DVK10:DVK13"/>
    <mergeCell ref="DVL10:DVN12"/>
    <mergeCell ref="DVO10:DVO13"/>
    <mergeCell ref="DVP10:DVQ12"/>
    <mergeCell ref="DVR10:DVT12"/>
    <mergeCell ref="DTX13:DTY13"/>
    <mergeCell ref="DTZ13:DUA13"/>
    <mergeCell ref="DUZ13:DVB13"/>
    <mergeCell ref="DVD13:DVF13"/>
    <mergeCell ref="DVH13:DVJ13"/>
    <mergeCell ref="DVL13:DVN13"/>
    <mergeCell ref="DVP13:DVQ13"/>
    <mergeCell ref="DVR13:DVT13"/>
    <mergeCell ref="DVU13:DVX13"/>
    <mergeCell ref="DTX15:DTY15"/>
    <mergeCell ref="DTZ15:DUA15"/>
    <mergeCell ref="DUB15:DUD15"/>
    <mergeCell ref="DUE15:DUG15"/>
    <mergeCell ref="DUH15:DUJ15"/>
    <mergeCell ref="DUK15:DUM15"/>
    <mergeCell ref="DUN15:DUP15"/>
    <mergeCell ref="DUQ15:DUS15"/>
    <mergeCell ref="DUT15:DUV15"/>
    <mergeCell ref="DUW15:DUY15"/>
    <mergeCell ref="DUZ15:DVB15"/>
    <mergeCell ref="DVD15:DVF15"/>
    <mergeCell ref="DVH15:DVJ15"/>
    <mergeCell ref="DVL15:DVN15"/>
    <mergeCell ref="DVP15:DVQ15"/>
    <mergeCell ref="DVR15:DVT15"/>
    <mergeCell ref="DVU15:DVX15"/>
    <mergeCell ref="DTX16:DTY16"/>
    <mergeCell ref="DTZ16:DUA16"/>
    <mergeCell ref="DUB16:DUD16"/>
    <mergeCell ref="DUE16:DUG16"/>
    <mergeCell ref="DUH16:DUJ16"/>
    <mergeCell ref="DUK16:DUM16"/>
    <mergeCell ref="DUN16:DUP16"/>
    <mergeCell ref="DUQ16:DUS16"/>
    <mergeCell ref="DUT16:DUV16"/>
    <mergeCell ref="DUW16:DUY16"/>
    <mergeCell ref="DUZ16:DVB16"/>
    <mergeCell ref="DVD16:DVF16"/>
    <mergeCell ref="DVH16:DVJ16"/>
    <mergeCell ref="DVL16:DVN16"/>
    <mergeCell ref="DVP16:DVQ16"/>
    <mergeCell ref="DVR16:DVT16"/>
    <mergeCell ref="DVU16:DVX16"/>
    <mergeCell ref="DTX17:DTY17"/>
    <mergeCell ref="DTZ17:DUA17"/>
    <mergeCell ref="DUB17:DUD17"/>
    <mergeCell ref="DUE17:DUG17"/>
    <mergeCell ref="DUH17:DUJ17"/>
    <mergeCell ref="DUK17:DUM17"/>
    <mergeCell ref="DUN17:DUP17"/>
    <mergeCell ref="DUQ17:DUS17"/>
    <mergeCell ref="DUT17:DUV17"/>
    <mergeCell ref="DUW17:DUY17"/>
    <mergeCell ref="DUZ17:DVB17"/>
    <mergeCell ref="DVD17:DVF17"/>
    <mergeCell ref="DVH17:DVJ17"/>
    <mergeCell ref="DVL17:DVN17"/>
    <mergeCell ref="DVP17:DVQ17"/>
    <mergeCell ref="DVR17:DVT17"/>
    <mergeCell ref="DVU17:DVX17"/>
    <mergeCell ref="DTX18:DTY18"/>
    <mergeCell ref="DTZ18:DUA18"/>
    <mergeCell ref="DUB18:DUD18"/>
    <mergeCell ref="DUE18:DUG18"/>
    <mergeCell ref="DUH18:DUJ18"/>
    <mergeCell ref="DUK18:DUM18"/>
    <mergeCell ref="DUN18:DUP18"/>
    <mergeCell ref="DUQ18:DUS18"/>
    <mergeCell ref="DUT18:DUV18"/>
    <mergeCell ref="DUW18:DUY18"/>
    <mergeCell ref="DUZ18:DVB18"/>
    <mergeCell ref="DVD18:DVF18"/>
    <mergeCell ref="DVH18:DVJ18"/>
    <mergeCell ref="DVL18:DVN18"/>
    <mergeCell ref="DVP18:DVQ18"/>
    <mergeCell ref="DVR18:DVT18"/>
    <mergeCell ref="DVU18:DVX18"/>
    <mergeCell ref="DTX19:DTY19"/>
    <mergeCell ref="DTZ19:DUA19"/>
    <mergeCell ref="DUB19:DUD19"/>
    <mergeCell ref="DUE19:DUG19"/>
    <mergeCell ref="DUH19:DUJ19"/>
    <mergeCell ref="DUK19:DUM19"/>
    <mergeCell ref="DUN19:DUP19"/>
    <mergeCell ref="DUQ19:DUS19"/>
    <mergeCell ref="DUT19:DUV19"/>
    <mergeCell ref="DUW19:DUY19"/>
    <mergeCell ref="DUZ19:DVB19"/>
    <mergeCell ref="DVD19:DVF19"/>
    <mergeCell ref="DVH19:DVJ19"/>
    <mergeCell ref="DVL19:DVN19"/>
    <mergeCell ref="DVP19:DVQ19"/>
    <mergeCell ref="DVR19:DVT19"/>
    <mergeCell ref="DVU19:DVX19"/>
    <mergeCell ref="DTX20:DTY20"/>
    <mergeCell ref="DTZ20:DUA20"/>
    <mergeCell ref="DUB20:DUD20"/>
    <mergeCell ref="DUE20:DUG20"/>
    <mergeCell ref="DUH20:DUJ20"/>
    <mergeCell ref="DUK20:DUM20"/>
    <mergeCell ref="DUN20:DUP20"/>
    <mergeCell ref="DUQ20:DUS20"/>
    <mergeCell ref="DUT20:DUV20"/>
    <mergeCell ref="DUW20:DUY20"/>
    <mergeCell ref="DUZ20:DVB20"/>
    <mergeCell ref="DVD20:DVF20"/>
    <mergeCell ref="DVH20:DVJ20"/>
    <mergeCell ref="DVL20:DVN20"/>
    <mergeCell ref="DVP20:DVQ20"/>
    <mergeCell ref="DVR20:DVT20"/>
    <mergeCell ref="DVU20:DVX20"/>
    <mergeCell ref="DTX21:DTY21"/>
    <mergeCell ref="DTZ21:DUA21"/>
    <mergeCell ref="DUB21:DUD21"/>
    <mergeCell ref="DUE21:DUG21"/>
    <mergeCell ref="DUH21:DUJ21"/>
    <mergeCell ref="DUK21:DUM21"/>
    <mergeCell ref="DUN21:DUP21"/>
    <mergeCell ref="DUQ21:DUS21"/>
    <mergeCell ref="DUT21:DUV21"/>
    <mergeCell ref="DUW21:DUY21"/>
    <mergeCell ref="DUZ21:DVB21"/>
    <mergeCell ref="DVD21:DVF21"/>
    <mergeCell ref="DVH21:DVJ21"/>
    <mergeCell ref="DVL21:DVN21"/>
    <mergeCell ref="DVP21:DVQ21"/>
    <mergeCell ref="DVR21:DVT21"/>
    <mergeCell ref="DVU21:DVX21"/>
    <mergeCell ref="DTX22:DTY22"/>
    <mergeCell ref="DTZ22:DUA22"/>
    <mergeCell ref="DUB22:DUD22"/>
    <mergeCell ref="DUE22:DUG22"/>
    <mergeCell ref="DUH22:DUJ22"/>
    <mergeCell ref="DUK22:DUM22"/>
    <mergeCell ref="DUN22:DUP22"/>
    <mergeCell ref="DUQ22:DUS22"/>
    <mergeCell ref="DUT22:DUV22"/>
    <mergeCell ref="DUW22:DUY22"/>
    <mergeCell ref="DUZ22:DVB22"/>
    <mergeCell ref="DVD22:DVF22"/>
    <mergeCell ref="DVH22:DVJ22"/>
    <mergeCell ref="DVL22:DVN22"/>
    <mergeCell ref="DVP22:DVQ22"/>
    <mergeCell ref="DVR22:DVT22"/>
    <mergeCell ref="DVU22:DVX22"/>
    <mergeCell ref="DTX23:DTY23"/>
    <mergeCell ref="DTZ23:DUA23"/>
    <mergeCell ref="DUB23:DUD23"/>
    <mergeCell ref="DUE23:DUG23"/>
    <mergeCell ref="DUH23:DUJ23"/>
    <mergeCell ref="DUK23:DUM23"/>
    <mergeCell ref="DUN23:DUP23"/>
    <mergeCell ref="DUQ23:DUS23"/>
    <mergeCell ref="DUT23:DUV23"/>
    <mergeCell ref="DUW23:DUY23"/>
    <mergeCell ref="DUZ23:DVB23"/>
    <mergeCell ref="DVD23:DVF23"/>
    <mergeCell ref="DVH23:DVJ23"/>
    <mergeCell ref="DVL23:DVN23"/>
    <mergeCell ref="DVP23:DVQ23"/>
    <mergeCell ref="DVR23:DVT23"/>
    <mergeCell ref="DVU23:DVX23"/>
    <mergeCell ref="DTX24:DTY24"/>
    <mergeCell ref="DTZ24:DUA24"/>
    <mergeCell ref="DUB24:DUD24"/>
    <mergeCell ref="DUE24:DUG24"/>
    <mergeCell ref="DUH24:DUJ24"/>
    <mergeCell ref="DUK24:DUM24"/>
    <mergeCell ref="DUN24:DUP24"/>
    <mergeCell ref="DUQ24:DUS24"/>
    <mergeCell ref="DUT24:DUV24"/>
    <mergeCell ref="DUW24:DUY24"/>
    <mergeCell ref="DUZ24:DVB24"/>
    <mergeCell ref="DVD24:DVF24"/>
    <mergeCell ref="DVH24:DVJ24"/>
    <mergeCell ref="DVL24:DVN24"/>
    <mergeCell ref="DVP24:DVQ24"/>
    <mergeCell ref="DVR24:DVT24"/>
    <mergeCell ref="DVU24:DVX24"/>
    <mergeCell ref="DTX25:DTY25"/>
    <mergeCell ref="DTZ25:DUA25"/>
    <mergeCell ref="DUB25:DUD25"/>
    <mergeCell ref="DUE25:DUG25"/>
    <mergeCell ref="DUH25:DUJ25"/>
    <mergeCell ref="DUK25:DUM25"/>
    <mergeCell ref="DUN25:DUP25"/>
    <mergeCell ref="DUQ25:DUS25"/>
    <mergeCell ref="DUT25:DUV25"/>
    <mergeCell ref="DUW25:DUY25"/>
    <mergeCell ref="DUZ25:DVB25"/>
    <mergeCell ref="DVD25:DVF25"/>
    <mergeCell ref="DVH25:DVJ25"/>
    <mergeCell ref="DVL25:DVN25"/>
    <mergeCell ref="DVP25:DVQ25"/>
    <mergeCell ref="DVR25:DVT25"/>
    <mergeCell ref="DVU25:DVX25"/>
    <mergeCell ref="DTX26:DTY26"/>
    <mergeCell ref="DTZ26:DUA26"/>
    <mergeCell ref="DUB26:DUD26"/>
    <mergeCell ref="DUE26:DUG26"/>
    <mergeCell ref="DUH26:DUJ26"/>
    <mergeCell ref="DUK26:DUM26"/>
    <mergeCell ref="DUN26:DUP26"/>
    <mergeCell ref="DUQ26:DUS26"/>
    <mergeCell ref="DUT26:DUV26"/>
    <mergeCell ref="DUW26:DUY26"/>
    <mergeCell ref="DUZ26:DVB26"/>
    <mergeCell ref="DVD26:DVF26"/>
    <mergeCell ref="DVH26:DVJ26"/>
    <mergeCell ref="DVL26:DVN26"/>
    <mergeCell ref="DVP26:DVQ26"/>
    <mergeCell ref="DVR26:DVT26"/>
    <mergeCell ref="DVU26:DVX26"/>
    <mergeCell ref="DTX27:DTY27"/>
    <mergeCell ref="DTZ27:DUA27"/>
    <mergeCell ref="DUB27:DUD27"/>
    <mergeCell ref="DUE27:DUG27"/>
    <mergeCell ref="DUH27:DUJ27"/>
    <mergeCell ref="DUK27:DUM27"/>
    <mergeCell ref="DUN27:DUP27"/>
    <mergeCell ref="DUQ27:DUS27"/>
    <mergeCell ref="DUT27:DUV27"/>
    <mergeCell ref="DUW27:DUY27"/>
    <mergeCell ref="DUZ27:DVB27"/>
    <mergeCell ref="DVD27:DVF27"/>
    <mergeCell ref="DVH27:DVJ27"/>
    <mergeCell ref="DVL27:DVN27"/>
    <mergeCell ref="DVP27:DVQ27"/>
    <mergeCell ref="DVR27:DVT27"/>
    <mergeCell ref="DVU27:DVX27"/>
    <mergeCell ref="DTX28:DTY28"/>
    <mergeCell ref="DTZ28:DUA28"/>
    <mergeCell ref="DUB28:DUD28"/>
    <mergeCell ref="DUE28:DUG28"/>
    <mergeCell ref="DUH28:DUJ28"/>
    <mergeCell ref="DUK28:DUM28"/>
    <mergeCell ref="DUN28:DUP28"/>
    <mergeCell ref="DUQ28:DUS28"/>
    <mergeCell ref="DUT28:DUV28"/>
    <mergeCell ref="DUW28:DUY28"/>
    <mergeCell ref="DUZ28:DVB28"/>
    <mergeCell ref="DVD28:DVF28"/>
    <mergeCell ref="DVH28:DVJ28"/>
    <mergeCell ref="DVL28:DVN28"/>
    <mergeCell ref="DVP28:DVQ28"/>
    <mergeCell ref="DVR28:DVT28"/>
    <mergeCell ref="DVU28:DVX28"/>
    <mergeCell ref="DTX29:DTY29"/>
    <mergeCell ref="DTZ29:DUA29"/>
    <mergeCell ref="DUB29:DUD29"/>
    <mergeCell ref="DUE29:DUG29"/>
    <mergeCell ref="DUH29:DUJ29"/>
    <mergeCell ref="DUK29:DUM29"/>
    <mergeCell ref="DUN29:DUP29"/>
    <mergeCell ref="DUQ29:DUS29"/>
    <mergeCell ref="DUT29:DUV29"/>
    <mergeCell ref="DUW29:DUY29"/>
    <mergeCell ref="DUZ29:DVB29"/>
    <mergeCell ref="DVD29:DVF29"/>
    <mergeCell ref="DVH29:DVJ29"/>
    <mergeCell ref="DVL29:DVN29"/>
    <mergeCell ref="DVP29:DVQ29"/>
    <mergeCell ref="DVR29:DVT29"/>
    <mergeCell ref="DVU29:DVX29"/>
    <mergeCell ref="DTX30:DTY30"/>
    <mergeCell ref="DTZ30:DUA30"/>
    <mergeCell ref="DUB30:DUD30"/>
    <mergeCell ref="DUE30:DUG30"/>
    <mergeCell ref="DUH30:DUJ30"/>
    <mergeCell ref="DUK30:DUM30"/>
    <mergeCell ref="DUN30:DUP30"/>
    <mergeCell ref="DUQ30:DUS30"/>
    <mergeCell ref="DUT30:DUV30"/>
    <mergeCell ref="DUW30:DUY30"/>
    <mergeCell ref="DUZ30:DVB30"/>
    <mergeCell ref="DVD30:DVF30"/>
    <mergeCell ref="DVH30:DVJ30"/>
    <mergeCell ref="DVL30:DVN30"/>
    <mergeCell ref="DVP30:DVQ30"/>
    <mergeCell ref="DVR30:DVT30"/>
    <mergeCell ref="DVU30:DVX30"/>
    <mergeCell ref="DTX31:DTY31"/>
    <mergeCell ref="DTZ31:DUA31"/>
    <mergeCell ref="DUB31:DUD31"/>
    <mergeCell ref="DUE31:DUG31"/>
    <mergeCell ref="DUH31:DUJ31"/>
    <mergeCell ref="DUK31:DUM31"/>
    <mergeCell ref="DUN31:DUP31"/>
    <mergeCell ref="DUQ31:DUS31"/>
    <mergeCell ref="DUT31:DUV31"/>
    <mergeCell ref="DUW31:DUY31"/>
    <mergeCell ref="DUZ31:DVB31"/>
    <mergeCell ref="DVD31:DVF31"/>
    <mergeCell ref="DVH31:DVJ31"/>
    <mergeCell ref="DVL31:DVN31"/>
    <mergeCell ref="DVP31:DVQ31"/>
    <mergeCell ref="DVR31:DVT31"/>
    <mergeCell ref="DVU31:DVX31"/>
    <mergeCell ref="DTX32:DTY32"/>
    <mergeCell ref="DTZ32:DUA32"/>
    <mergeCell ref="DUB32:DUD32"/>
    <mergeCell ref="DUE32:DUG32"/>
    <mergeCell ref="DUH32:DUJ32"/>
    <mergeCell ref="DUK32:DUM32"/>
    <mergeCell ref="DUN32:DUP32"/>
    <mergeCell ref="DUQ32:DUS32"/>
    <mergeCell ref="DUT32:DUV32"/>
    <mergeCell ref="DUW32:DUY32"/>
    <mergeCell ref="DUZ32:DVB32"/>
    <mergeCell ref="DVD32:DVF32"/>
    <mergeCell ref="DVH32:DVJ32"/>
    <mergeCell ref="DVL32:DVN32"/>
    <mergeCell ref="DVP32:DVQ32"/>
    <mergeCell ref="DVR32:DVT32"/>
    <mergeCell ref="DVU32:DVX32"/>
    <mergeCell ref="DTX33:DTY33"/>
    <mergeCell ref="DTZ33:DUA33"/>
    <mergeCell ref="DUB33:DUD33"/>
    <mergeCell ref="DUE33:DUG33"/>
    <mergeCell ref="DUH33:DUJ33"/>
    <mergeCell ref="DUK33:DUM33"/>
    <mergeCell ref="DUN33:DUP33"/>
    <mergeCell ref="DUQ33:DUS33"/>
    <mergeCell ref="DUT33:DUV33"/>
    <mergeCell ref="DUW33:DUY33"/>
    <mergeCell ref="DUZ33:DVB33"/>
    <mergeCell ref="DVD33:DVF33"/>
    <mergeCell ref="DVH33:DVJ33"/>
    <mergeCell ref="DVL33:DVN33"/>
    <mergeCell ref="DVP33:DVQ33"/>
    <mergeCell ref="DVR33:DVT33"/>
    <mergeCell ref="DVU33:DVX33"/>
    <mergeCell ref="DTX34:DTY34"/>
    <mergeCell ref="DTZ34:DUA34"/>
    <mergeCell ref="DUB34:DUD34"/>
    <mergeCell ref="DUE34:DUG34"/>
    <mergeCell ref="DUH34:DUJ34"/>
    <mergeCell ref="DUK34:DUM34"/>
    <mergeCell ref="DUN34:DUP34"/>
    <mergeCell ref="DUQ34:DUS34"/>
    <mergeCell ref="DUT34:DUV34"/>
    <mergeCell ref="DUW34:DUY34"/>
    <mergeCell ref="DUZ34:DVB34"/>
    <mergeCell ref="DVD34:DVF34"/>
    <mergeCell ref="DVH34:DVJ34"/>
    <mergeCell ref="DVL34:DVN34"/>
    <mergeCell ref="DVP34:DVQ34"/>
    <mergeCell ref="DVR34:DVT34"/>
    <mergeCell ref="DVU34:DVX34"/>
    <mergeCell ref="DTX35:DTY35"/>
    <mergeCell ref="DTZ35:DUA35"/>
    <mergeCell ref="DUB35:DUD35"/>
    <mergeCell ref="DUE35:DUG35"/>
    <mergeCell ref="DUH35:DUJ35"/>
    <mergeCell ref="DUK35:DUM35"/>
    <mergeCell ref="DUN35:DUP35"/>
    <mergeCell ref="DUQ35:DUS35"/>
    <mergeCell ref="DUT35:DUV35"/>
    <mergeCell ref="DUW35:DUY35"/>
    <mergeCell ref="DUZ35:DVB35"/>
    <mergeCell ref="DVD35:DVF35"/>
    <mergeCell ref="DVH35:DVJ35"/>
    <mergeCell ref="DVL35:DVN35"/>
    <mergeCell ref="DVP35:DVQ35"/>
    <mergeCell ref="DVR35:DVT35"/>
    <mergeCell ref="DVU35:DVX35"/>
    <mergeCell ref="DTX36:DTY36"/>
    <mergeCell ref="DTZ36:DUA36"/>
    <mergeCell ref="DUB36:DUD36"/>
    <mergeCell ref="DUE36:DUG36"/>
    <mergeCell ref="DUH36:DUJ36"/>
    <mergeCell ref="DUK36:DUM36"/>
    <mergeCell ref="DUN36:DUP36"/>
    <mergeCell ref="DUQ36:DUS36"/>
    <mergeCell ref="DUT36:DUV36"/>
    <mergeCell ref="DUW36:DUY36"/>
    <mergeCell ref="DUZ36:DVB36"/>
    <mergeCell ref="DVD36:DVF36"/>
    <mergeCell ref="DVH36:DVJ36"/>
    <mergeCell ref="DVL36:DVN36"/>
    <mergeCell ref="DVP36:DVQ36"/>
    <mergeCell ref="DVR36:DVT36"/>
    <mergeCell ref="DVU36:DVX36"/>
    <mergeCell ref="DTX37:DTY37"/>
    <mergeCell ref="DTZ37:DUA37"/>
    <mergeCell ref="DUB37:DUD37"/>
    <mergeCell ref="DUE37:DUG37"/>
    <mergeCell ref="DUH37:DUJ37"/>
    <mergeCell ref="DUK37:DUM37"/>
    <mergeCell ref="DUN37:DUP37"/>
    <mergeCell ref="DUQ37:DUS37"/>
    <mergeCell ref="DUT37:DUV37"/>
    <mergeCell ref="DUW37:DUY37"/>
    <mergeCell ref="DUZ37:DVB37"/>
    <mergeCell ref="DVD37:DVF37"/>
    <mergeCell ref="DVH37:DVJ37"/>
    <mergeCell ref="DVL37:DVN37"/>
    <mergeCell ref="DVP37:DVQ37"/>
    <mergeCell ref="DVR37:DVT37"/>
    <mergeCell ref="DVU37:DVX37"/>
    <mergeCell ref="DTX38:DTY38"/>
    <mergeCell ref="DTZ38:DUA38"/>
    <mergeCell ref="DUB38:DUD38"/>
    <mergeCell ref="DUE38:DUG38"/>
    <mergeCell ref="DUH38:DUJ38"/>
    <mergeCell ref="DUK38:DUM38"/>
    <mergeCell ref="DUN38:DUP38"/>
    <mergeCell ref="DUQ38:DUS38"/>
    <mergeCell ref="DUT38:DUV38"/>
    <mergeCell ref="DUW38:DUY38"/>
    <mergeCell ref="DUZ38:DVB38"/>
    <mergeCell ref="DVD38:DVF38"/>
    <mergeCell ref="DVH38:DVJ38"/>
    <mergeCell ref="DVL38:DVN38"/>
    <mergeCell ref="DVP38:DVQ38"/>
    <mergeCell ref="DVR38:DVT38"/>
    <mergeCell ref="DVU38:DVX38"/>
    <mergeCell ref="DTX39:DTY39"/>
    <mergeCell ref="DTZ39:DUA39"/>
    <mergeCell ref="DUB39:DUD39"/>
    <mergeCell ref="DUE39:DUG39"/>
    <mergeCell ref="DUH39:DUJ39"/>
    <mergeCell ref="DUK39:DUM39"/>
    <mergeCell ref="DUN39:DUP39"/>
    <mergeCell ref="DUQ39:DUS39"/>
    <mergeCell ref="DUT39:DUV39"/>
    <mergeCell ref="DUW39:DUY39"/>
    <mergeCell ref="DUZ39:DVB39"/>
    <mergeCell ref="DVD39:DVF39"/>
    <mergeCell ref="DVH39:DVJ39"/>
    <mergeCell ref="DVL39:DVN39"/>
    <mergeCell ref="DVP39:DVQ39"/>
    <mergeCell ref="DVR39:DVT39"/>
    <mergeCell ref="DVU39:DVX39"/>
    <mergeCell ref="DTX40:DTY40"/>
    <mergeCell ref="DTZ40:DUA40"/>
    <mergeCell ref="DUB40:DUD40"/>
    <mergeCell ref="DUE40:DUG40"/>
    <mergeCell ref="DUH40:DUJ40"/>
    <mergeCell ref="DUK40:DUM40"/>
    <mergeCell ref="DUN40:DUP40"/>
    <mergeCell ref="DUQ40:DUS40"/>
    <mergeCell ref="DUT40:DUV40"/>
    <mergeCell ref="DUW40:DUY40"/>
    <mergeCell ref="DUZ40:DVB40"/>
    <mergeCell ref="DVD40:DVF40"/>
    <mergeCell ref="DVH40:DVJ40"/>
    <mergeCell ref="DVL40:DVN40"/>
    <mergeCell ref="DVP40:DVQ40"/>
    <mergeCell ref="DVR40:DVT40"/>
    <mergeCell ref="DVU40:DVX40"/>
    <mergeCell ref="DTX41:DTY41"/>
    <mergeCell ref="DTZ41:DUA41"/>
    <mergeCell ref="DUB41:DUD41"/>
    <mergeCell ref="DUE41:DUG41"/>
    <mergeCell ref="DUH41:DUJ41"/>
    <mergeCell ref="DUK41:DUM41"/>
    <mergeCell ref="DUN41:DUP41"/>
    <mergeCell ref="DUQ41:DUS41"/>
    <mergeCell ref="DUT41:DUV41"/>
    <mergeCell ref="DUW41:DUY41"/>
    <mergeCell ref="DUZ41:DVB41"/>
    <mergeCell ref="DVD41:DVF41"/>
    <mergeCell ref="DVH41:DVJ41"/>
    <mergeCell ref="DVL41:DVN41"/>
    <mergeCell ref="DVP41:DVQ41"/>
    <mergeCell ref="DVR41:DVT41"/>
    <mergeCell ref="DVU41:DVX41"/>
    <mergeCell ref="DTX42:DTY42"/>
    <mergeCell ref="DTZ42:DUA42"/>
    <mergeCell ref="DUB42:DUD42"/>
    <mergeCell ref="DUE42:DUG42"/>
    <mergeCell ref="DUH42:DUJ42"/>
    <mergeCell ref="DUK42:DUM42"/>
    <mergeCell ref="DUN42:DUP42"/>
    <mergeCell ref="DUQ42:DUS42"/>
    <mergeCell ref="DUT42:DUV42"/>
    <mergeCell ref="DUW42:DUY42"/>
    <mergeCell ref="DUZ42:DVB42"/>
    <mergeCell ref="DVD42:DVF42"/>
    <mergeCell ref="DVH42:DVJ42"/>
    <mergeCell ref="DVL42:DVN42"/>
    <mergeCell ref="DVP42:DVQ42"/>
    <mergeCell ref="DVR42:DVT42"/>
    <mergeCell ref="DVU42:DVX42"/>
    <mergeCell ref="DTX43:DTY43"/>
    <mergeCell ref="DTZ43:DUA43"/>
    <mergeCell ref="DUB43:DUD43"/>
    <mergeCell ref="DUE43:DUG43"/>
    <mergeCell ref="DUH43:DUJ43"/>
    <mergeCell ref="DUK43:DUM43"/>
    <mergeCell ref="DUN43:DUP43"/>
    <mergeCell ref="DUQ43:DUS43"/>
    <mergeCell ref="DUT43:DUV43"/>
    <mergeCell ref="DUW43:DUY43"/>
    <mergeCell ref="DUZ43:DVB43"/>
    <mergeCell ref="DVD43:DVF43"/>
    <mergeCell ref="DVH43:DVJ43"/>
    <mergeCell ref="DVL43:DVN43"/>
    <mergeCell ref="DVP43:DVQ43"/>
    <mergeCell ref="DVR43:DVT43"/>
    <mergeCell ref="DVU43:DVX43"/>
    <mergeCell ref="DTX44:DTY44"/>
    <mergeCell ref="DTZ44:DUA44"/>
    <mergeCell ref="DUB44:DUD44"/>
    <mergeCell ref="DUE44:DUG44"/>
    <mergeCell ref="DUH44:DUJ44"/>
    <mergeCell ref="DUK44:DUM44"/>
    <mergeCell ref="DUN44:DUP44"/>
    <mergeCell ref="DUQ44:DUS44"/>
    <mergeCell ref="DUT44:DUV44"/>
    <mergeCell ref="DUW44:DUY44"/>
    <mergeCell ref="DUZ44:DVB44"/>
    <mergeCell ref="DVD44:DVF44"/>
    <mergeCell ref="DVH44:DVJ44"/>
    <mergeCell ref="DVL44:DVN44"/>
    <mergeCell ref="DVP44:DVQ44"/>
    <mergeCell ref="DVR44:DVT44"/>
    <mergeCell ref="DVU44:DVX44"/>
    <mergeCell ref="DTX45:DTY45"/>
    <mergeCell ref="DTZ45:DUA45"/>
    <mergeCell ref="DUB45:DUD45"/>
    <mergeCell ref="DUE45:DUG45"/>
    <mergeCell ref="DUH45:DUJ45"/>
    <mergeCell ref="DUK45:DUM45"/>
    <mergeCell ref="DUN45:DUP45"/>
    <mergeCell ref="DUQ45:DUS45"/>
    <mergeCell ref="DUT45:DUV45"/>
    <mergeCell ref="DUW45:DUY45"/>
    <mergeCell ref="DUZ45:DVB45"/>
    <mergeCell ref="DVD45:DVF45"/>
    <mergeCell ref="DVH45:DVJ45"/>
    <mergeCell ref="DVL45:DVN45"/>
    <mergeCell ref="DVP45:DVQ45"/>
    <mergeCell ref="DVR45:DVT45"/>
    <mergeCell ref="DVU45:DVX45"/>
    <mergeCell ref="DTV46:DUA46"/>
    <mergeCell ref="DUB46:DUG46"/>
    <mergeCell ref="DUH46:DUM46"/>
    <mergeCell ref="DUN46:DUS46"/>
    <mergeCell ref="DUT46:DUY46"/>
    <mergeCell ref="DUZ46:DVG46"/>
    <mergeCell ref="DVH46:DVO46"/>
    <mergeCell ref="DVP46:DVQ46"/>
    <mergeCell ref="DVR46:DVT46"/>
    <mergeCell ref="DVU46:DVX46"/>
    <mergeCell ref="DTV47:DUA47"/>
    <mergeCell ref="DUB47:DUY47"/>
    <mergeCell ref="DUZ47:DVG47"/>
    <mergeCell ref="DVH47:DVO47"/>
    <mergeCell ref="DVP47:DVX47"/>
    <mergeCell ref="DTX50:DVX50"/>
  </mergeCells>
  <phoneticPr fontId="4"/>
  <conditionalFormatting sqref="A15:DVX45">
    <cfRule type="expression" dxfId="7" priority="1">
      <formula>OR($B15="日",$B15="祝",$B15=0)</formula>
    </cfRule>
  </conditionalFormatting>
  <conditionalFormatting sqref="A43:DVX43">
    <cfRule type="expression" dxfId="6" priority="4">
      <formula>$A$42&gt;$A$43</formula>
    </cfRule>
  </conditionalFormatting>
  <conditionalFormatting sqref="A44:DVX44">
    <cfRule type="expression" dxfId="5" priority="3">
      <formula>$A$42&gt;$A$44</formula>
    </cfRule>
  </conditionalFormatting>
  <conditionalFormatting sqref="A45:DVX45">
    <cfRule type="expression" dxfId="4" priority="2">
      <formula>$A$42&gt;$A$45</formula>
    </cfRule>
  </conditionalFormatting>
  <dataValidations count="7">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AW15:AY15 ACJ15:ACL15 CZ15:DB15 PR15:PT15 AEM15:AEO15 AGP15:AGR15 AIS15:AIU15 AKV15:AKX15 FC15:FE15 HF15:HH15 AMY15:ANA15 JI15:JK15 LL15:LN15 NO15:NQ15 RU15:RW15 TX15:TZ15 WA15:WC15 YD15:YF15 AAG15:AAI15 APB15:APD15 BQO15:BQQ15 ARE15:ARG15 BDW15:BDY15 BSR15:BST15 BUU15:BUW15 BWX15:BWZ15 BZA15:BZC15 ATH15:ATJ15 AVK15:AVM15 CBD15:CBF15 AXN15:AXP15 AZQ15:AZS15 BBT15:BBV15 BFZ15:BGB15 BIC15:BIE15 BKF15:BKH15 BMI15:BMK15 BOL15:BON15 CDG15:CDI15 CFJ15:CFL15 CHM15:CHO15 CJP15:CJR15 CLS15:CLU15 CNV15:CNX15 CPY15:CQA15 CSB15:CSD15 CUE15:CUG15 CWH15:CWJ15 CYK15:CYM15 DAN15:DAP15 DCQ15:DCS15 DET15:DEV15 DGW15:DGY15 DIZ15:DJB15 DLC15:DLE15 DNF15:DNH15 DPI15:DPK15 DRL15:DRN15 DTO15:DTQ15 DVR15:DVT15" xr:uid="{D11D3EE3-FD91-4292-9080-68B2D0C526EA}"/>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U15:AV45 ACH15:ACI45 CX15:CY45 PP15:PQ45 AEK15:AEL45 AGN15:AGO45 AIQ15:AIR45 AKT15:AKU45 FA15:FB45 HD15:HE45 AMW15:AMX45 JG15:JH45 LJ15:LK45 NM15:NN45 RS15:RT45 TV15:TW45 VY15:VZ45 YB15:YC45 AAE15:AAF45 AOZ15:APA45 BQM15:BQN45 ARC15:ARD45 BDU15:BDV45 BSP15:BSQ45 BUS15:BUT45 BWV15:BWW45 BYY15:BYZ45 ATF15:ATG45 AVI15:AVJ45 CBB15:CBC45 AXL15:AXM45 AZO15:AZP45 BBR15:BBS45 BFX15:BFY45 BIA15:BIB45 BKD15:BKE45 BMG15:BMH45 BOJ15:BOK45 CDE15:CDF45 CFH15:CFI45 CHK15:CHL45 CJN15:CJO45 CLQ15:CLR45 CNT15:CNU45 CPW15:CPX45 CRZ15:CSA45 CUC15:CUD45 CWF15:CWG45 CYI15:CYJ45 DAL15:DAM45 DCO15:DCP45 DER15:DES45 DGU15:DGV45 DIX15:DIY45 DLA15:DLB45 DND15:DNE45 DPG15:DPH45 DRJ15:DRK45 DTM15:DTN45 DVP15:DVQ45" xr:uid="{BDEBC248-DA9D-44DF-B423-072B0AC4C30B}"/>
    <dataValidation allowBlank="1" showInputMessage="1" showErrorMessage="1" prompt="半角数字で入力。_x000a_数字を入力すると、曜日が自動的に反映されます。" sqref="BA4:BB5 AEQ4:AER5 DD4:DE5 RY4:RZ5 AGT4:AGU5 AIW4:AIX5 AKZ4:ALA5 FG4:FH5 HJ4:HK5 JM4:JN5 LP4:LQ5 NS4:NT5 PV4:PW5 UB4:UC5 WE4:WF5 YH4:YI5 AAK4:AAL5 ACN4:ACO5 ANC4:AND5 APF4:APG5 BSV4:BSW5 ARI4:ARJ5 BGD4:BGE5 BUY4:BUZ5 BXB4:BXC5 BZE4:BZF5 ATL4:ATM5 AVO4:AVP5 AXR4:AXS5 AZU4:AZV5 BBX4:BBY5 BEA4:BEB5 BIG4:BIH5 BKJ4:BKK5 BMM4:BMN5 BOP4:BOQ5 BQS4:BQT5 CBH4:CBI5 CDK4:CDL5 CFN4:CFO5 CHQ4:CHR5 CJT4:CJU5 CLW4:CLX5 CNZ4:COA5 CQC4:CQD5 CSF4:CSG5 CUI4:CUJ5 CWL4:CWM5 CYO4:CYP5 DAR4:DAS5 DCU4:DCV5 DEX4:DEY5 DHA4:DHB5 DJD4:DJE5 DLG4:DLH5 DNJ4:DNK5 DPM4:DPN5 DRP4:DRQ5 DTS4:DTT5 DVV4:DVW5" xr:uid="{72AEC8EB-DD12-41C1-9CE7-3B0BDF814A1C}"/>
    <dataValidation allowBlank="1" showInputMessage="1" showErrorMessage="1" prompt="従事者の氏名を入力" sqref="E4:AJ5 ACU4:ADZ5 BH4:CM5 QC4:RH5 AEX4:AGC5 AHA4:AIF5 AJD4:AKI5 ALG4:AML5 DK4:EP5 FN4:GS5 HQ4:IV5 JT4:KY5 LW4:NB5 NZ4:PE5 SF4:TK5 UI4:VN5 WL4:XQ5 YO4:ZT5 AAR4:ABW5 ANJ4:AOO5 BQZ4:BSE5 APM4:AQR5 BEH4:BFM5 BTC4:BUH5 BVF4:BWK5 BXI4:BYN5 BZL4:CAQ5 ARP4:ASU5 ATS4:AUX5 AVV4:AXA5 AXY4:AZD5 BAB4:BBG5 BCE4:BDJ5 BGK4:BHP5 BIN4:BJS5 BKQ4:BLV5 BMT4:BNY5 BOW4:BQB5 CBO4:CCT5 CDR4:CEW5 CFU4:CGZ5 CHX4:CJC5 CKA4:CLF5 CMD4:CNI5 COG4:CPL5 CQJ4:CRO5 CSM4:CTR5 CUP4:CVU5 CWS4:CXX5 CYV4:DAA5 DAY4:DCD5 DDB4:DEG5 DFE4:DGJ5 DHH4:DIM5 DJK4:DKP5 DLN4:DMS5 DNQ4:DOV5 DPT4:DQY5 DRW4:DTB5 DTZ4:DVE5" xr:uid="{9340B1AA-A95A-464D-970C-2C88CB7D5081}"/>
    <dataValidation type="list" allowBlank="1" showInputMessage="1" showErrorMessage="1" prompt="・一部を対象外とする場合は△、全てを対象外とする場合は×を入力。_x000a_・全て対象となる場合はそのまま（空欄）でお願いします。" sqref="AH15:AH45 AL15:AL45 AP15:AP45 AT15:AT45 ADX15:ADX45 AEB15:AEB45 AEF15:AEF45 AEJ15:AEJ45 AGA15:AGA45 AGE15:AGE45 AGI15:AGI45 AGM15:AGM45 RF15:RF45 RJ15:RJ45 RN15:RN45 RR15:RR45 CK15:CK45 CO15:CO45 CS15:CS45 CW15:CW45 AID15:AID45 AIH15:AIH45 AIL15:AIL45 AIP15:AIP45 AKG15:AKG45 AKK15:AKK45 AKO15:AKO45 AKS15:AKS45 AMJ15:AMJ45 AMN15:AMN45 AMR15:AMR45 AMV15:AMV45 EN15:EN45 ER15:ER45 EV15:EV45 EZ15:EZ45 GQ15:GQ45 GU15:GU45 GY15:GY45 HC15:HC45 IT15:IT45 IX15:IX45 JB15:JB45 JF15:JF45 KW15:KW45 LA15:LA45 LE15:LE45 LI15:LI45 MZ15:MZ45 ND15:ND45 NH15:NH45 NL15:NL45 PC15:PC45 PG15:PG45 PK15:PK45 PO15:PO45 TI15:TI45 TM15:TM45 TQ15:TQ45 TU15:TU45 VL15:VL45 VP15:VP45 VT15:VT45 VX15:VX45 XO15:XO45 XS15:XS45 XW15:XW45 YA15:YA45 ZR15:ZR45 ZV15:ZV45 ZZ15:ZZ45 AAD15:AAD45 ABU15:ABU45 ABY15:ABY45 ACC15:ACC45 ACG15:ACG45 AOM15:AOM45 AOQ15:AOQ45 AOU15:AOU45 AOY15:AOY45 BSC15:BSC45 BSG15:BSG45 BSK15:BSK45 BSO15:BSO45 BUF15:BUF45 BUJ15:BUJ45 BUN15:BUN45 BUR15:BUR45 BFK15:BFK45 BFO15:BFO45 BFS15:BFS45 BFW15:BFW45 AQP15:AQP45 AQT15:AQT45 AQX15:AQX45 ARB15:ARB45 BWI15:BWI45 BWM15:BWM45 BWQ15:BWQ45 BWU15:BWU45 BYL15:BYL45 BYP15:BYP45 BYT15:BYT45 BYX15:BYX45 CAO15:CAO45 CAS15:CAS45 CAW15:CAW45 CBA15:CBA45 ASS15:ASS45 ASW15:ASW45 ATA15:ATA45 ATE15:ATE45 AUV15:AUV45 AUZ15:AUZ45 AVD15:AVD45 AVH15:AVH45 AWY15:AWY45 AXC15:AXC45 AXG15:AXG45 AXK15:AXK45 AZB15:AZB45 AZF15:AZF45 AZJ15:AZJ45 AZN15:AZN45 BBE15:BBE45 BBI15:BBI45 BBM15:BBM45 BBQ15:BBQ45 BDH15:BDH45 BDL15:BDL45 BDP15:BDP45 BDT15:BDT45 BHN15:BHN45 BHR15:BHR45 BHV15:BHV45 BHZ15:BHZ45 BJQ15:BJQ45 BJU15:BJU45 BJY15:BJY45 BKC15:BKC45 BLT15:BLT45 BLX15:BLX45 BMB15:BMB45 BMF15:BMF45 BNW15:BNW45 BOA15:BOA45 BOE15:BOE45 BOI15:BOI45 BPZ15:BPZ45 BQD15:BQD45 BQH15:BQH45 BQL15:BQL45 CCR15:CCR45 CCV15:CCV45 CCZ15:CCZ45 CDD15:CDD45 CEU15:CEU45 CEY15:CEY45 CFC15:CFC45 CFG15:CFG45 CGX15:CGX45 CHB15:CHB45 CHF15:CHF45 CHJ15:CHJ45 CJA15:CJA45 CJE15:CJE45 CJI15:CJI45 CJM15:CJM45 CLD15:CLD45 CLH15:CLH45 CLL15:CLL45 CLP15:CLP45 CNG15:CNG45 CNK15:CNK45 CNO15:CNO45 CNS15:CNS45 CPJ15:CPJ45 CPN15:CPN45 CPR15:CPR45 CPV15:CPV45 CRM15:CRM45 CRQ15:CRQ45 CRU15:CRU45 CRY15:CRY45 CTP15:CTP45 CTT15:CTT45 CTX15:CTX45 CUB15:CUB45 CVS15:CVS45 CVW15:CVW45 CWA15:CWA45 CWE15:CWE45 CXV15:CXV45 CXZ15:CXZ45 CYD15:CYD45 CYH15:CYH45 CZY15:CZY45 DAC15:DAC45 DAG15:DAG45 DAK15:DAK45 DCB15:DCB45 DCF15:DCF45 DCJ15:DCJ45 DCN15:DCN45 DEE15:DEE45 DEI15:DEI45 DEM15:DEM45 DEQ15:DEQ45 DGH15:DGH45 DGL15:DGL45 DGP15:DGP45 DGT15:DGT45 DIK15:DIK45 DIO15:DIO45 DIS15:DIS45 DIW15:DIW45 DKN15:DKN45 DKR15:DKR45 DKV15:DKV45 DKZ15:DKZ45 DMQ15:DMQ45 DMU15:DMU45 DMY15:DMY45 DNC15:DNC45 DOT15:DOT45 DOX15:DOX45 DPB15:DPB45 DPF15:DPF45 DQW15:DQW45 DRA15:DRA45 DRE15:DRE45 DRI15:DRI45 DSZ15:DSZ45 DTD15:DTD45 DTH15:DTH45 DTL15:DTL45 DVC15:DVC45 DVG15:DVG45 DVK15:DVK45 DVO15:DVO45" xr:uid="{D7FDC8A3-EDB5-43E8-9828-37024A78A86B}">
      <formula1>"△,×"</formula1>
    </dataValidation>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C15:F45 ACS15:ACV45 AEV15:AEY45 QA15:QD45 BF15:BI45 AGY15:AHB45 AJB15:AJE45 FL15:FO45 ALE15:ALH45 DI15:DL45 HO15:HR45 JR15:JU45 LU15:LX45 NX15:OA45 SD15:SG45 UG15:UJ45 WJ15:WM45 YM15:YP45 AAP15:AAS45 ANH15:ANK45 BQX15:BRA45 BTA15:BTD45 BEF15:BEI45 APK15:APN45 BVD15:BVG45 BXG15:BXJ45 ATQ15:ATT45 BZJ15:BZM45 ARN15:ARQ45 AVT15:AVW45 AXW15:AXZ45 AZZ15:BAC45 BCC15:BCF45 BGI15:BGL45 BIL15:BIO45 BKO15:BKR45 BMR15:BMU45 BOU15:BOX45 CBM15:CBP45 CDP15:CDS45 CFS15:CFV45 CHV15:CHY45 CJY15:CKB45 CMB15:CME45 COE15:COH45 CQH15:CQK45 CSK15:CSN45 CUN15:CUQ45 CWQ15:CWT45 CYT15:CYW45 DAW15:DAZ45 DCZ15:DDC45 DFC15:DFF45 DHF15:DHI45 DJI15:DJL45 DLL15:DLO45 DNO15:DNR45 DPR15:DPU45 DRU15:DRX45 DTX15:DUA45" xr:uid="{C118EACA-947C-4A99-BCC9-3A6A9F6C14B8}">
      <formula1>0</formula1>
      <formula2>0.999305555555556</formula2>
    </dataValidation>
    <dataValidation type="list" allowBlank="1" showInputMessage="1" showErrorMessage="1" prompt="常勤・非常勤どちらかをリストから必ず選んでください。_x000a__x000a_入力後、対象となる時間帯が表示されます。" sqref="AR4:AU5 AEH4:AEK5 CU4:CX5 RP4:RS5 AGK4:AGN5 AIN4:AIQ5 AKQ4:AKT5 EX4:FA5 HA4:HD5 JD4:JG5 LG4:LJ5 NJ4:NM5 PM4:PP5 TS4:TV5 VV4:VY5 XY4:YB5 AAB4:AAE5 ACE4:ACH5 AMT4:AMW5 AOW4:AOZ5 BSM4:BSP5 AQZ4:ARC5 BFU4:BFX5 BUP4:BUS5 BWS4:BWV5 BYV4:BYY5 ATC4:ATF5 AVF4:AVI5 AXI4:AXL5 AZL4:AZO5 BBO4:BBR5 BDR4:BDU5 BHX4:BIA5 BKA4:BKD5 BMD4:BMG5 BOG4:BOJ5 BQJ4:BQM5 CAY4:CBB5 CDB4:CDE5 CFE4:CFH5 CHH4:CHK5 CJK4:CJN5 CLN4:CLQ5 CNQ4:CNT5 CPT4:CPW5 CRW4:CRZ5 CTZ4:CUC5 CWC4:CWF5 CYF4:CYI5 DAI4:DAL5 DCL4:DCO5 DEO4:DER5 DGR4:DGU5 DIU4:DIX5 DKX4:DLA5 DNA4:DND5 DPD4:DPG5 DRG4:DRJ5 DTJ4:DTM5 DVM4:DVP5" xr:uid="{76741F21-7927-4A13-A3D5-C5D807FE304B}">
      <formula1>"常勤,非常勤"</formula1>
    </dataValidation>
  </dataValidations>
  <pageMargins left="0.51181102362204722" right="0.11811023622047245" top="0.74803149606299213" bottom="0.74803149606299213" header="0.31496062992125984" footer="0.31496062992125984"/>
  <pageSetup paperSize="9" scale="96" fitToWidth="40" orientation="portrait" r:id="rId1"/>
  <colBreaks count="53" manualBreakCount="53">
    <brk id="55" max="49" man="1"/>
    <brk id="110" max="49" man="1"/>
    <brk id="165" max="49" man="1"/>
    <brk id="220" max="49" man="1"/>
    <brk id="275" max="49" man="1"/>
    <brk id="330" max="49" man="1"/>
    <brk id="385" max="49" man="1"/>
    <brk id="440" max="49" man="1"/>
    <brk id="495" max="49" man="1"/>
    <brk id="550" max="49" man="1"/>
    <brk id="605" max="49" man="1"/>
    <brk id="660" max="49" man="1"/>
    <brk id="715" max="49" man="1"/>
    <brk id="770" max="49" man="1"/>
    <brk id="825" max="49" man="1"/>
    <brk id="880" max="49" man="1"/>
    <brk id="935" max="49" man="1"/>
    <brk id="990" max="49" man="1"/>
    <brk id="1045" max="49" man="1"/>
    <brk id="1100" max="49" man="1"/>
    <brk id="1155" max="49" man="1"/>
    <brk id="1210" max="49" man="1"/>
    <brk id="1265" max="49" man="1"/>
    <brk id="1320" max="49" man="1"/>
    <brk id="1375" max="49" man="1"/>
    <brk id="1430" max="49" man="1"/>
    <brk id="1485" max="49" man="1"/>
    <brk id="1540" max="49" man="1"/>
    <brk id="1595" max="49" man="1"/>
    <brk id="1650" max="49" man="1"/>
    <brk id="1705" max="49" man="1"/>
    <brk id="1760" max="49" man="1"/>
    <brk id="1815" max="49" man="1"/>
    <brk id="1870" max="49" man="1"/>
    <brk id="1925" max="49" man="1"/>
    <brk id="1980" max="49" man="1"/>
    <brk id="2090" max="49" man="1"/>
    <brk id="2145" max="49" man="1"/>
    <brk id="2200" max="49" man="1"/>
    <brk id="2255" max="49" man="1"/>
    <brk id="2365" max="49" man="1"/>
    <brk id="2475" max="49" man="1"/>
    <brk id="2585" max="49" man="1"/>
    <brk id="2640" max="49" man="1"/>
    <brk id="2750" max="49" man="1"/>
    <brk id="2860" max="49" man="1"/>
    <brk id="2915" max="49" man="1"/>
    <brk id="2970" max="49" man="1"/>
    <brk id="3025" max="49" man="1"/>
    <brk id="3080" max="49" man="1"/>
    <brk id="3135" max="49" man="1"/>
    <brk id="3190" max="49" man="1"/>
    <brk id="3245" max="4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755EB-42F0-40E3-BE21-5DE8F75F69D1}">
  <sheetPr codeName="Sheet16">
    <tabColor rgb="FFFFFF00"/>
    <pageSetUpPr fitToPage="1"/>
  </sheetPr>
  <dimension ref="A1:BPB53"/>
  <sheetViews>
    <sheetView view="pageBreakPreview" zoomScale="90" zoomScaleNormal="100" zoomScaleSheetLayoutView="90" workbookViewId="0">
      <pane ySplit="14" topLeftCell="A15" activePane="bottomLeft" state="frozen"/>
      <selection activeCell="G40" sqref="G40:L40"/>
      <selection pane="bottomLeft" activeCell="E4" sqref="E4:AN5"/>
    </sheetView>
  </sheetViews>
  <sheetFormatPr defaultColWidth="9" defaultRowHeight="13"/>
  <cols>
    <col min="1" max="1" width="3.1796875" customWidth="1"/>
    <col min="2" max="2" width="4.08984375" customWidth="1"/>
    <col min="3" max="9" width="3.453125" customWidth="1"/>
    <col min="10" max="10" width="3.36328125" customWidth="1"/>
    <col min="11" max="34" width="3.36328125" hidden="1" customWidth="1"/>
    <col min="35" max="35" width="3.36328125" customWidth="1"/>
    <col min="36" max="50" width="3" customWidth="1"/>
    <col min="51" max="51" width="2.81640625" customWidth="1"/>
    <col min="52" max="52" width="4.36328125" customWidth="1"/>
    <col min="53" max="55" width="2.81640625" customWidth="1"/>
    <col min="56" max="58" width="3.1796875" customWidth="1"/>
    <col min="59" max="59" width="5" customWidth="1"/>
    <col min="60" max="60" width="3.1796875" customWidth="1"/>
    <col min="61" max="61" width="4.08984375" customWidth="1"/>
    <col min="62" max="68" width="3.453125" customWidth="1"/>
    <col min="69" max="69" width="3.36328125" customWidth="1"/>
    <col min="70" max="93" width="3.36328125" hidden="1" customWidth="1"/>
    <col min="94" max="94" width="3.36328125" customWidth="1"/>
    <col min="95" max="109" width="3" customWidth="1"/>
    <col min="110" max="110" width="2.81640625" customWidth="1"/>
    <col min="111" max="111" width="4.36328125" customWidth="1"/>
    <col min="112" max="114" width="2.81640625" customWidth="1"/>
    <col min="115" max="117" width="3.1796875" customWidth="1"/>
    <col min="118" max="118" width="5" customWidth="1"/>
    <col min="119" max="119" width="3.1796875" customWidth="1"/>
    <col min="120" max="120" width="4.08984375" customWidth="1"/>
    <col min="121" max="127" width="3.453125" customWidth="1"/>
    <col min="128" max="128" width="3.36328125" customWidth="1"/>
    <col min="129" max="152" width="3.36328125" hidden="1" customWidth="1"/>
    <col min="153" max="153" width="3.36328125" customWidth="1"/>
    <col min="154" max="168" width="3" customWidth="1"/>
    <col min="169" max="169" width="2.81640625" customWidth="1"/>
    <col min="170" max="170" width="4.36328125" customWidth="1"/>
    <col min="171" max="173" width="2.81640625" customWidth="1"/>
    <col min="174" max="176" width="3.1796875" customWidth="1"/>
    <col min="177" max="177" width="5" customWidth="1"/>
    <col min="178" max="178" width="3.1796875" customWidth="1"/>
    <col min="179" max="179" width="4.08984375" customWidth="1"/>
    <col min="180" max="186" width="3.453125" customWidth="1"/>
    <col min="187" max="187" width="3.36328125" customWidth="1"/>
    <col min="188" max="211" width="3.36328125" hidden="1" customWidth="1"/>
    <col min="212" max="212" width="3.36328125" customWidth="1"/>
    <col min="213" max="227" width="3" customWidth="1"/>
    <col min="228" max="228" width="2.81640625" customWidth="1"/>
    <col min="229" max="229" width="4.36328125" customWidth="1"/>
    <col min="230" max="232" width="2.81640625" customWidth="1"/>
    <col min="233" max="235" width="3.1796875" customWidth="1"/>
    <col min="236" max="236" width="5" customWidth="1"/>
    <col min="237" max="237" width="3.1796875" customWidth="1"/>
    <col min="238" max="238" width="4.08984375" customWidth="1"/>
    <col min="239" max="245" width="3.453125" customWidth="1"/>
    <col min="246" max="246" width="3.36328125" customWidth="1"/>
    <col min="247" max="270" width="3.36328125" hidden="1" customWidth="1"/>
    <col min="271" max="271" width="3.36328125" customWidth="1"/>
    <col min="272" max="286" width="3" customWidth="1"/>
    <col min="287" max="287" width="2.81640625" customWidth="1"/>
    <col min="288" max="288" width="4.36328125" customWidth="1"/>
    <col min="289" max="291" width="2.81640625" customWidth="1"/>
    <col min="292" max="294" width="3.1796875" customWidth="1"/>
    <col min="295" max="295" width="5" customWidth="1"/>
    <col min="296" max="296" width="3.1796875" customWidth="1"/>
    <col min="297" max="297" width="4.08984375" customWidth="1"/>
    <col min="298" max="304" width="3.453125" customWidth="1"/>
    <col min="305" max="305" width="3.36328125" customWidth="1"/>
    <col min="306" max="329" width="3.36328125" hidden="1" customWidth="1"/>
    <col min="330" max="330" width="3.36328125" customWidth="1"/>
    <col min="331" max="345" width="3" customWidth="1"/>
    <col min="346" max="346" width="2.81640625" customWidth="1"/>
    <col min="347" max="347" width="4.36328125" customWidth="1"/>
    <col min="348" max="350" width="2.81640625" customWidth="1"/>
    <col min="351" max="353" width="3.1796875" customWidth="1"/>
    <col min="354" max="354" width="5" customWidth="1"/>
    <col min="355" max="355" width="3.1796875" customWidth="1"/>
    <col min="356" max="356" width="4.08984375" customWidth="1"/>
    <col min="357" max="363" width="3.453125" customWidth="1"/>
    <col min="364" max="364" width="3.36328125" customWidth="1"/>
    <col min="365" max="388" width="3.36328125" hidden="1" customWidth="1"/>
    <col min="389" max="389" width="3.36328125" customWidth="1"/>
    <col min="390" max="404" width="3" customWidth="1"/>
    <col min="405" max="405" width="2.81640625" customWidth="1"/>
    <col min="406" max="406" width="4.36328125" customWidth="1"/>
    <col min="407" max="409" width="2.81640625" customWidth="1"/>
    <col min="410" max="412" width="3.1796875" customWidth="1"/>
    <col min="413" max="413" width="5" customWidth="1"/>
    <col min="414" max="414" width="3.1796875" customWidth="1"/>
    <col min="415" max="415" width="4.08984375" customWidth="1"/>
    <col min="416" max="422" width="3.453125" customWidth="1"/>
    <col min="423" max="423" width="3.36328125" customWidth="1"/>
    <col min="424" max="447" width="3.36328125" hidden="1" customWidth="1"/>
    <col min="448" max="448" width="3.36328125" customWidth="1"/>
    <col min="449" max="463" width="3" customWidth="1"/>
    <col min="464" max="464" width="2.81640625" customWidth="1"/>
    <col min="465" max="465" width="4.36328125" customWidth="1"/>
    <col min="466" max="468" width="2.81640625" customWidth="1"/>
    <col min="469" max="471" width="3.1796875" customWidth="1"/>
    <col min="472" max="472" width="5" customWidth="1"/>
    <col min="473" max="473" width="3.1796875" customWidth="1"/>
    <col min="474" max="474" width="4.08984375" customWidth="1"/>
    <col min="475" max="481" width="3.453125" customWidth="1"/>
    <col min="482" max="482" width="3.36328125" customWidth="1"/>
    <col min="483" max="506" width="3.36328125" hidden="1" customWidth="1"/>
    <col min="507" max="507" width="3.36328125" customWidth="1"/>
    <col min="508" max="522" width="3" customWidth="1"/>
    <col min="523" max="523" width="2.81640625" customWidth="1"/>
    <col min="524" max="524" width="4.36328125" customWidth="1"/>
    <col min="525" max="527" width="2.81640625" customWidth="1"/>
    <col min="528" max="530" width="3.1796875" customWidth="1"/>
    <col min="531" max="531" width="5" customWidth="1"/>
    <col min="532" max="532" width="3.1796875" customWidth="1"/>
    <col min="533" max="533" width="4.08984375" customWidth="1"/>
    <col min="534" max="540" width="3.453125" customWidth="1"/>
    <col min="541" max="541" width="3.36328125" customWidth="1"/>
    <col min="542" max="565" width="3.36328125" hidden="1" customWidth="1"/>
    <col min="566" max="566" width="3.36328125" customWidth="1"/>
    <col min="567" max="581" width="3" customWidth="1"/>
    <col min="582" max="582" width="2.81640625" customWidth="1"/>
    <col min="583" max="583" width="4.36328125" customWidth="1"/>
    <col min="584" max="586" width="2.81640625" customWidth="1"/>
    <col min="587" max="589" width="3.1796875" customWidth="1"/>
    <col min="590" max="590" width="5" customWidth="1"/>
    <col min="591" max="591" width="3.1796875" customWidth="1"/>
    <col min="592" max="592" width="4.08984375" customWidth="1"/>
    <col min="593" max="599" width="3.453125" customWidth="1"/>
    <col min="600" max="600" width="3.36328125" customWidth="1"/>
    <col min="601" max="624" width="3.36328125" hidden="1" customWidth="1"/>
    <col min="625" max="625" width="3.36328125" customWidth="1"/>
    <col min="626" max="640" width="3" customWidth="1"/>
    <col min="641" max="641" width="2.81640625" customWidth="1"/>
    <col min="642" max="642" width="4.36328125" customWidth="1"/>
    <col min="643" max="645" width="2.81640625" customWidth="1"/>
    <col min="646" max="648" width="3.1796875" customWidth="1"/>
    <col min="649" max="649" width="5" customWidth="1"/>
    <col min="650" max="650" width="3.1796875" customWidth="1"/>
    <col min="651" max="651" width="4.08984375" customWidth="1"/>
    <col min="652" max="658" width="3.453125" customWidth="1"/>
    <col min="659" max="659" width="3.36328125" customWidth="1"/>
    <col min="660" max="683" width="3.36328125" hidden="1" customWidth="1"/>
    <col min="684" max="684" width="3.36328125" customWidth="1"/>
    <col min="685" max="699" width="3" customWidth="1"/>
    <col min="700" max="700" width="2.81640625" customWidth="1"/>
    <col min="701" max="701" width="4.36328125" customWidth="1"/>
    <col min="702" max="704" width="2.81640625" customWidth="1"/>
    <col min="705" max="707" width="3.1796875" customWidth="1"/>
    <col min="708" max="708" width="5" customWidth="1"/>
    <col min="709" max="709" width="3.1796875" customWidth="1"/>
    <col min="710" max="710" width="4.08984375" customWidth="1"/>
    <col min="711" max="717" width="3.453125" customWidth="1"/>
    <col min="718" max="718" width="3.36328125" customWidth="1"/>
    <col min="719" max="742" width="3.36328125" hidden="1" customWidth="1"/>
    <col min="743" max="743" width="3.36328125" customWidth="1"/>
    <col min="744" max="758" width="3" customWidth="1"/>
    <col min="759" max="759" width="2.81640625" customWidth="1"/>
    <col min="760" max="760" width="4.36328125" customWidth="1"/>
    <col min="761" max="763" width="2.81640625" customWidth="1"/>
    <col min="764" max="766" width="3.1796875" customWidth="1"/>
    <col min="767" max="767" width="5" customWidth="1"/>
    <col min="768" max="768" width="3.1796875" customWidth="1"/>
    <col min="769" max="769" width="4.08984375" customWidth="1"/>
    <col min="770" max="776" width="3.453125" customWidth="1"/>
    <col min="777" max="777" width="3.36328125" customWidth="1"/>
    <col min="778" max="801" width="3.36328125" hidden="1" customWidth="1"/>
    <col min="802" max="802" width="3.36328125" customWidth="1"/>
    <col min="803" max="817" width="3" customWidth="1"/>
    <col min="818" max="818" width="2.81640625" customWidth="1"/>
    <col min="819" max="819" width="4.36328125" customWidth="1"/>
    <col min="820" max="822" width="2.81640625" customWidth="1"/>
    <col min="823" max="825" width="3.1796875" customWidth="1"/>
    <col min="826" max="826" width="5" customWidth="1"/>
    <col min="827" max="827" width="3.1796875" customWidth="1"/>
    <col min="828" max="828" width="4.08984375" customWidth="1"/>
    <col min="829" max="835" width="3.453125" customWidth="1"/>
    <col min="836" max="836" width="3.36328125" customWidth="1"/>
    <col min="837" max="860" width="3.36328125" hidden="1" customWidth="1"/>
    <col min="861" max="861" width="3.36328125" customWidth="1"/>
    <col min="862" max="876" width="3" customWidth="1"/>
    <col min="877" max="877" width="2.81640625" customWidth="1"/>
    <col min="878" max="878" width="4.36328125" customWidth="1"/>
    <col min="879" max="881" width="2.81640625" customWidth="1"/>
    <col min="882" max="884" width="3.1796875" customWidth="1"/>
    <col min="885" max="885" width="5" customWidth="1"/>
    <col min="886" max="886" width="3.1796875" customWidth="1"/>
    <col min="887" max="887" width="4.08984375" customWidth="1"/>
    <col min="888" max="894" width="3.453125" customWidth="1"/>
    <col min="895" max="895" width="3.36328125" customWidth="1"/>
    <col min="896" max="919" width="3.36328125" hidden="1" customWidth="1"/>
    <col min="920" max="920" width="3.36328125" customWidth="1"/>
    <col min="921" max="935" width="3" customWidth="1"/>
    <col min="936" max="936" width="2.81640625" customWidth="1"/>
    <col min="937" max="937" width="4.36328125" customWidth="1"/>
    <col min="938" max="940" width="2.81640625" customWidth="1"/>
    <col min="941" max="943" width="3.1796875" customWidth="1"/>
    <col min="944" max="944" width="5" customWidth="1"/>
    <col min="945" max="945" width="3.1796875" customWidth="1"/>
    <col min="946" max="946" width="4.08984375" customWidth="1"/>
    <col min="947" max="953" width="3.453125" customWidth="1"/>
    <col min="954" max="954" width="3.36328125" customWidth="1"/>
    <col min="955" max="978" width="3.36328125" hidden="1" customWidth="1"/>
    <col min="979" max="979" width="3.36328125" customWidth="1"/>
    <col min="980" max="994" width="3" customWidth="1"/>
    <col min="995" max="995" width="2.81640625" customWidth="1"/>
    <col min="996" max="996" width="4.36328125" customWidth="1"/>
    <col min="997" max="999" width="2.81640625" customWidth="1"/>
    <col min="1000" max="1002" width="3.1796875" customWidth="1"/>
    <col min="1003" max="1003" width="5" customWidth="1"/>
    <col min="1004" max="1004" width="3.1796875" customWidth="1"/>
    <col min="1005" max="1005" width="4.08984375" customWidth="1"/>
    <col min="1006" max="1012" width="3.453125" customWidth="1"/>
    <col min="1013" max="1013" width="3.36328125" customWidth="1"/>
    <col min="1014" max="1037" width="3.36328125" hidden="1" customWidth="1"/>
    <col min="1038" max="1038" width="3.36328125" customWidth="1"/>
    <col min="1039" max="1053" width="3" customWidth="1"/>
    <col min="1054" max="1054" width="2.81640625" customWidth="1"/>
    <col min="1055" max="1055" width="4.36328125" customWidth="1"/>
    <col min="1056" max="1058" width="2.81640625" customWidth="1"/>
    <col min="1059" max="1061" width="3.1796875" customWidth="1"/>
    <col min="1062" max="1062" width="5" customWidth="1"/>
    <col min="1063" max="1063" width="3.1796875" customWidth="1"/>
    <col min="1064" max="1064" width="4.08984375" customWidth="1"/>
    <col min="1065" max="1071" width="3.453125" customWidth="1"/>
    <col min="1072" max="1072" width="3.36328125" customWidth="1"/>
    <col min="1073" max="1096" width="3.36328125" hidden="1" customWidth="1"/>
    <col min="1097" max="1097" width="3.36328125" customWidth="1"/>
    <col min="1098" max="1112" width="3" customWidth="1"/>
    <col min="1113" max="1113" width="2.81640625" customWidth="1"/>
    <col min="1114" max="1114" width="4.36328125" customWidth="1"/>
    <col min="1115" max="1117" width="2.81640625" customWidth="1"/>
    <col min="1118" max="1120" width="3.1796875" customWidth="1"/>
    <col min="1121" max="1121" width="5" customWidth="1"/>
    <col min="1122" max="1122" width="3.1796875" customWidth="1"/>
    <col min="1123" max="1123" width="4.08984375" customWidth="1"/>
    <col min="1124" max="1130" width="3.453125" customWidth="1"/>
    <col min="1131" max="1131" width="3.36328125" customWidth="1"/>
    <col min="1132" max="1155" width="3.36328125" hidden="1" customWidth="1"/>
    <col min="1156" max="1156" width="3.36328125" customWidth="1"/>
    <col min="1157" max="1171" width="3" customWidth="1"/>
    <col min="1172" max="1172" width="2.81640625" customWidth="1"/>
    <col min="1173" max="1173" width="4.36328125" customWidth="1"/>
    <col min="1174" max="1176" width="2.81640625" customWidth="1"/>
    <col min="1177" max="1179" width="3.1796875" customWidth="1"/>
    <col min="1180" max="1180" width="5" customWidth="1"/>
    <col min="1181" max="1181" width="3.1796875" customWidth="1"/>
    <col min="1182" max="1182" width="4.08984375" customWidth="1"/>
    <col min="1183" max="1189" width="3.453125" customWidth="1"/>
    <col min="1190" max="1190" width="3.36328125" customWidth="1"/>
    <col min="1191" max="1214" width="3.36328125" hidden="1" customWidth="1"/>
    <col min="1215" max="1215" width="3.36328125" customWidth="1"/>
    <col min="1216" max="1230" width="3" customWidth="1"/>
    <col min="1231" max="1231" width="2.81640625" customWidth="1"/>
    <col min="1232" max="1232" width="4.36328125" customWidth="1"/>
    <col min="1233" max="1235" width="2.81640625" customWidth="1"/>
    <col min="1236" max="1238" width="3.1796875" customWidth="1"/>
    <col min="1239" max="1239" width="5" customWidth="1"/>
    <col min="1240" max="1240" width="3.1796875" customWidth="1"/>
    <col min="1241" max="1241" width="4.08984375" customWidth="1"/>
    <col min="1242" max="1248" width="3.453125" customWidth="1"/>
    <col min="1249" max="1249" width="3.36328125" customWidth="1"/>
    <col min="1250" max="1273" width="3.36328125" hidden="1" customWidth="1"/>
    <col min="1274" max="1274" width="3.36328125" customWidth="1"/>
    <col min="1275" max="1289" width="3" customWidth="1"/>
    <col min="1290" max="1290" width="2.81640625" customWidth="1"/>
    <col min="1291" max="1291" width="4.36328125" customWidth="1"/>
    <col min="1292" max="1294" width="2.81640625" customWidth="1"/>
    <col min="1295" max="1297" width="3.1796875" customWidth="1"/>
    <col min="1298" max="1298" width="5" customWidth="1"/>
    <col min="1299" max="1299" width="3.1796875" customWidth="1"/>
    <col min="1300" max="1300" width="4.08984375" customWidth="1"/>
    <col min="1301" max="1307" width="3.453125" customWidth="1"/>
    <col min="1308" max="1308" width="3.36328125" customWidth="1"/>
    <col min="1309" max="1332" width="3.36328125" hidden="1" customWidth="1"/>
    <col min="1333" max="1333" width="3.36328125" customWidth="1"/>
    <col min="1334" max="1348" width="3" customWidth="1"/>
    <col min="1349" max="1349" width="2.81640625" customWidth="1"/>
    <col min="1350" max="1350" width="4.36328125" customWidth="1"/>
    <col min="1351" max="1353" width="2.81640625" customWidth="1"/>
    <col min="1354" max="1356" width="3.1796875" customWidth="1"/>
    <col min="1357" max="1357" width="5" customWidth="1"/>
    <col min="1358" max="1358" width="3.1796875" customWidth="1"/>
    <col min="1359" max="1359" width="4.08984375" customWidth="1"/>
    <col min="1360" max="1366" width="3.453125" customWidth="1"/>
    <col min="1367" max="1367" width="3.36328125" customWidth="1"/>
    <col min="1368" max="1391" width="3.36328125" hidden="1" customWidth="1"/>
    <col min="1392" max="1392" width="3.36328125" customWidth="1"/>
    <col min="1393" max="1407" width="3" customWidth="1"/>
    <col min="1408" max="1408" width="2.81640625" customWidth="1"/>
    <col min="1409" max="1409" width="4.36328125" customWidth="1"/>
    <col min="1410" max="1412" width="2.81640625" customWidth="1"/>
    <col min="1413" max="1415" width="3.1796875" customWidth="1"/>
    <col min="1416" max="1416" width="5" customWidth="1"/>
    <col min="1417" max="1417" width="3.1796875" customWidth="1"/>
    <col min="1418" max="1418" width="4.08984375" customWidth="1"/>
    <col min="1419" max="1425" width="3.453125" customWidth="1"/>
    <col min="1426" max="1426" width="3.36328125" customWidth="1"/>
    <col min="1427" max="1450" width="3.36328125" hidden="1" customWidth="1"/>
    <col min="1451" max="1451" width="3.36328125" customWidth="1"/>
    <col min="1452" max="1466" width="3" customWidth="1"/>
    <col min="1467" max="1467" width="2.81640625" customWidth="1"/>
    <col min="1468" max="1468" width="4.36328125" customWidth="1"/>
    <col min="1469" max="1471" width="2.81640625" customWidth="1"/>
    <col min="1472" max="1474" width="3.1796875" customWidth="1"/>
    <col min="1475" max="1475" width="5" customWidth="1"/>
    <col min="1476" max="1476" width="3.1796875" customWidth="1"/>
    <col min="1477" max="1477" width="4.08984375" customWidth="1"/>
    <col min="1478" max="1484" width="3.453125" customWidth="1"/>
    <col min="1485" max="1485" width="3.36328125" customWidth="1"/>
    <col min="1486" max="1509" width="3.36328125" hidden="1" customWidth="1"/>
    <col min="1510" max="1510" width="3.36328125" customWidth="1"/>
    <col min="1511" max="1525" width="3" customWidth="1"/>
    <col min="1526" max="1526" width="2.81640625" customWidth="1"/>
    <col min="1527" max="1527" width="4.36328125" customWidth="1"/>
    <col min="1528" max="1530" width="2.81640625" customWidth="1"/>
    <col min="1531" max="1533" width="3.1796875" customWidth="1"/>
    <col min="1534" max="1534" width="5" customWidth="1"/>
    <col min="1535" max="1535" width="3.1796875" customWidth="1"/>
    <col min="1536" max="1536" width="4.08984375" customWidth="1"/>
    <col min="1537" max="1543" width="3.453125" customWidth="1"/>
    <col min="1544" max="1544" width="3.36328125" customWidth="1"/>
    <col min="1545" max="1568" width="3.36328125" hidden="1" customWidth="1"/>
    <col min="1569" max="1569" width="3.36328125" customWidth="1"/>
    <col min="1570" max="1584" width="3" customWidth="1"/>
    <col min="1585" max="1585" width="2.81640625" customWidth="1"/>
    <col min="1586" max="1586" width="4.36328125" customWidth="1"/>
    <col min="1587" max="1589" width="2.81640625" customWidth="1"/>
    <col min="1590" max="1592" width="3.1796875" customWidth="1"/>
    <col min="1593" max="1593" width="5" customWidth="1"/>
    <col min="1594" max="1594" width="3.1796875" customWidth="1"/>
    <col min="1595" max="1595" width="4.08984375" customWidth="1"/>
    <col min="1596" max="1602" width="3.453125" customWidth="1"/>
    <col min="1603" max="1603" width="3.36328125" customWidth="1"/>
    <col min="1604" max="1627" width="3.36328125" hidden="1" customWidth="1"/>
    <col min="1628" max="1628" width="3.36328125" customWidth="1"/>
    <col min="1629" max="1643" width="3" customWidth="1"/>
    <col min="1644" max="1644" width="2.81640625" customWidth="1"/>
    <col min="1645" max="1645" width="4.36328125" customWidth="1"/>
    <col min="1646" max="1648" width="2.81640625" customWidth="1"/>
    <col min="1649" max="1651" width="3.1796875" customWidth="1"/>
    <col min="1652" max="1652" width="5" customWidth="1"/>
    <col min="1653" max="1653" width="3.1796875" customWidth="1"/>
    <col min="1654" max="1654" width="4.08984375" customWidth="1"/>
    <col min="1655" max="1661" width="3.453125" customWidth="1"/>
    <col min="1662" max="1662" width="3.36328125" customWidth="1"/>
    <col min="1663" max="1686" width="3.36328125" hidden="1" customWidth="1"/>
    <col min="1687" max="1687" width="3.36328125" customWidth="1"/>
    <col min="1688" max="1702" width="3" customWidth="1"/>
    <col min="1703" max="1703" width="2.81640625" customWidth="1"/>
    <col min="1704" max="1704" width="4.36328125" customWidth="1"/>
    <col min="1705" max="1707" width="2.81640625" customWidth="1"/>
    <col min="1708" max="1710" width="3.1796875" customWidth="1"/>
    <col min="1711" max="1711" width="5" customWidth="1"/>
    <col min="1712" max="1712" width="3.1796875" customWidth="1"/>
    <col min="1713" max="1713" width="4.08984375" customWidth="1"/>
    <col min="1714" max="1720" width="3.453125" customWidth="1"/>
    <col min="1721" max="1721" width="3.36328125" customWidth="1"/>
    <col min="1722" max="1745" width="3.36328125" hidden="1" customWidth="1"/>
    <col min="1746" max="1746" width="3.36328125" customWidth="1"/>
    <col min="1747" max="1761" width="3" customWidth="1"/>
    <col min="1762" max="1762" width="2.81640625" customWidth="1"/>
    <col min="1763" max="1763" width="4.36328125" customWidth="1"/>
    <col min="1764" max="1766" width="2.81640625" customWidth="1"/>
    <col min="1767" max="1769" width="3.1796875" customWidth="1"/>
    <col min="1770" max="1770" width="5" customWidth="1"/>
  </cols>
  <sheetData>
    <row r="1" spans="1:1770">
      <c r="A1" s="258" t="s">
        <v>275</v>
      </c>
      <c r="B1" s="259"/>
      <c r="C1" s="259"/>
      <c r="D1" s="259"/>
      <c r="E1" s="259"/>
      <c r="F1" s="259"/>
      <c r="G1" s="259"/>
      <c r="H1" s="259"/>
      <c r="I1" s="259"/>
      <c r="J1" s="259"/>
      <c r="K1" s="259"/>
      <c r="L1" s="259"/>
      <c r="M1" s="259"/>
      <c r="N1" s="259"/>
      <c r="O1" s="259"/>
      <c r="P1" s="259"/>
      <c r="Q1" s="259"/>
      <c r="R1" s="259"/>
      <c r="S1" s="259"/>
      <c r="T1" s="259"/>
      <c r="U1" s="259"/>
      <c r="V1" s="259"/>
      <c r="W1" s="273"/>
      <c r="X1" s="274"/>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8" t="s">
        <v>275</v>
      </c>
      <c r="BI1" s="259"/>
      <c r="BJ1" s="259"/>
      <c r="BK1" s="259"/>
      <c r="BL1" s="259"/>
      <c r="BM1" s="259"/>
      <c r="BN1" s="259"/>
      <c r="BO1" s="259"/>
      <c r="BP1" s="259"/>
      <c r="BQ1" s="259"/>
      <c r="BR1" s="259"/>
      <c r="BS1" s="259"/>
      <c r="BT1" s="259"/>
      <c r="BU1" s="259"/>
      <c r="BV1" s="259"/>
      <c r="BW1" s="259"/>
      <c r="BX1" s="259"/>
      <c r="BY1" s="259"/>
      <c r="BZ1" s="259"/>
      <c r="CA1" s="259"/>
      <c r="CB1" s="259"/>
      <c r="CC1" s="259"/>
      <c r="CD1" s="273"/>
      <c r="CE1" s="274"/>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275</v>
      </c>
      <c r="DP1" s="259"/>
      <c r="DQ1" s="259"/>
      <c r="DR1" s="259"/>
      <c r="DS1" s="259"/>
      <c r="DT1" s="259"/>
      <c r="DU1" s="259"/>
      <c r="DV1" s="259"/>
      <c r="DW1" s="259"/>
      <c r="DX1" s="259"/>
      <c r="DY1" s="259"/>
      <c r="DZ1" s="259"/>
      <c r="EA1" s="259"/>
      <c r="EB1" s="259"/>
      <c r="EC1" s="259"/>
      <c r="ED1" s="259"/>
      <c r="EE1" s="259"/>
      <c r="EF1" s="259"/>
      <c r="EG1" s="259"/>
      <c r="EH1" s="259"/>
      <c r="EI1" s="259"/>
      <c r="EJ1" s="259"/>
      <c r="EK1" s="273"/>
      <c r="EL1" s="274"/>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8" t="s">
        <v>275</v>
      </c>
      <c r="FW1" s="259"/>
      <c r="FX1" s="259"/>
      <c r="FY1" s="259"/>
      <c r="FZ1" s="259"/>
      <c r="GA1" s="259"/>
      <c r="GB1" s="259"/>
      <c r="GC1" s="259"/>
      <c r="GD1" s="259"/>
      <c r="GE1" s="259"/>
      <c r="GF1" s="259"/>
      <c r="GG1" s="259"/>
      <c r="GH1" s="259"/>
      <c r="GI1" s="259"/>
      <c r="GJ1" s="259"/>
      <c r="GK1" s="259"/>
      <c r="GL1" s="259"/>
      <c r="GM1" s="259"/>
      <c r="GN1" s="259"/>
      <c r="GO1" s="259"/>
      <c r="GP1" s="259"/>
      <c r="GQ1" s="259"/>
      <c r="GR1" s="273"/>
      <c r="GS1" s="274"/>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8" t="s">
        <v>275</v>
      </c>
      <c r="ID1" s="259"/>
      <c r="IE1" s="259"/>
      <c r="IF1" s="259"/>
      <c r="IG1" s="259"/>
      <c r="IH1" s="259"/>
      <c r="II1" s="259"/>
      <c r="IJ1" s="259"/>
      <c r="IK1" s="259"/>
      <c r="IL1" s="259"/>
      <c r="IM1" s="259"/>
      <c r="IN1" s="259"/>
      <c r="IO1" s="259"/>
      <c r="IP1" s="259"/>
      <c r="IQ1" s="259"/>
      <c r="IR1" s="259"/>
      <c r="IS1" s="259"/>
      <c r="IT1" s="259"/>
      <c r="IU1" s="259"/>
      <c r="IV1" s="259"/>
      <c r="IW1" s="259"/>
      <c r="IX1" s="259"/>
      <c r="IY1" s="273"/>
      <c r="IZ1" s="274"/>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8" t="s">
        <v>275</v>
      </c>
      <c r="KK1" s="259"/>
      <c r="KL1" s="259"/>
      <c r="KM1" s="259"/>
      <c r="KN1" s="259"/>
      <c r="KO1" s="259"/>
      <c r="KP1" s="259"/>
      <c r="KQ1" s="259"/>
      <c r="KR1" s="259"/>
      <c r="KS1" s="259"/>
      <c r="KT1" s="259"/>
      <c r="KU1" s="259"/>
      <c r="KV1" s="259"/>
      <c r="KW1" s="259"/>
      <c r="KX1" s="259"/>
      <c r="KY1" s="259"/>
      <c r="KZ1" s="259"/>
      <c r="LA1" s="259"/>
      <c r="LB1" s="259"/>
      <c r="LC1" s="259"/>
      <c r="LD1" s="259"/>
      <c r="LE1" s="259"/>
      <c r="LF1" s="273"/>
      <c r="LG1" s="274"/>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8" t="s">
        <v>275</v>
      </c>
      <c r="MR1" s="259"/>
      <c r="MS1" s="259"/>
      <c r="MT1" s="259"/>
      <c r="MU1" s="259"/>
      <c r="MV1" s="259"/>
      <c r="MW1" s="259"/>
      <c r="MX1" s="259"/>
      <c r="MY1" s="259"/>
      <c r="MZ1" s="259"/>
      <c r="NA1" s="259"/>
      <c r="NB1" s="259"/>
      <c r="NC1" s="259"/>
      <c r="ND1" s="259"/>
      <c r="NE1" s="259"/>
      <c r="NF1" s="259"/>
      <c r="NG1" s="259"/>
      <c r="NH1" s="259"/>
      <c r="NI1" s="259"/>
      <c r="NJ1" s="259"/>
      <c r="NK1" s="259"/>
      <c r="NL1" s="259"/>
      <c r="NM1" s="273"/>
      <c r="NN1" s="274"/>
      <c r="NO1" s="259"/>
      <c r="NP1" s="259"/>
      <c r="NQ1" s="259"/>
      <c r="NR1" s="259"/>
      <c r="NS1" s="259"/>
      <c r="NT1" s="259"/>
      <c r="NU1" s="259"/>
      <c r="NV1" s="259"/>
      <c r="NW1" s="259"/>
      <c r="NX1" s="259"/>
      <c r="NY1" s="259"/>
      <c r="NZ1" s="259"/>
      <c r="OA1" s="259"/>
      <c r="OB1" s="259"/>
      <c r="OC1" s="259"/>
      <c r="OD1" s="259"/>
      <c r="OE1" s="259"/>
      <c r="OF1" s="259"/>
      <c r="OG1" s="259"/>
      <c r="OH1" s="259"/>
      <c r="OI1" s="259"/>
      <c r="OJ1" s="259"/>
      <c r="OK1" s="259"/>
      <c r="OL1" s="259"/>
      <c r="OM1" s="259"/>
      <c r="ON1" s="259"/>
      <c r="OO1" s="259"/>
      <c r="OP1" s="259"/>
      <c r="OQ1" s="259"/>
      <c r="OR1" s="259"/>
      <c r="OS1" s="259"/>
      <c r="OT1" s="259"/>
      <c r="OU1" s="259"/>
      <c r="OV1" s="259"/>
      <c r="OW1" s="259"/>
      <c r="OX1" s="258" t="s">
        <v>275</v>
      </c>
      <c r="OY1" s="259"/>
      <c r="OZ1" s="259"/>
      <c r="PA1" s="259"/>
      <c r="PB1" s="259"/>
      <c r="PC1" s="259"/>
      <c r="PD1" s="259"/>
      <c r="PE1" s="259"/>
      <c r="PF1" s="259"/>
      <c r="PG1" s="259"/>
      <c r="PH1" s="259"/>
      <c r="PI1" s="259"/>
      <c r="PJ1" s="259"/>
      <c r="PK1" s="259"/>
      <c r="PL1" s="259"/>
      <c r="PM1" s="259"/>
      <c r="PN1" s="259"/>
      <c r="PO1" s="259"/>
      <c r="PP1" s="259"/>
      <c r="PQ1" s="259"/>
      <c r="PR1" s="259"/>
      <c r="PS1" s="259"/>
      <c r="PT1" s="273"/>
      <c r="PU1" s="274"/>
      <c r="PV1" s="259"/>
      <c r="PW1" s="259"/>
      <c r="PX1" s="259"/>
      <c r="PY1" s="259"/>
      <c r="PZ1" s="259"/>
      <c r="QA1" s="259"/>
      <c r="QB1" s="259"/>
      <c r="QC1" s="259"/>
      <c r="QD1" s="259"/>
      <c r="QE1" s="259"/>
      <c r="QF1" s="259"/>
      <c r="QG1" s="259"/>
      <c r="QH1" s="259"/>
      <c r="QI1" s="259"/>
      <c r="QJ1" s="259"/>
      <c r="QK1" s="259"/>
      <c r="QL1" s="259"/>
      <c r="QM1" s="259"/>
      <c r="QN1" s="259"/>
      <c r="QO1" s="259"/>
      <c r="QP1" s="259"/>
      <c r="QQ1" s="259"/>
      <c r="QR1" s="259"/>
      <c r="QS1" s="259"/>
      <c r="QT1" s="259"/>
      <c r="QU1" s="259"/>
      <c r="QV1" s="259"/>
      <c r="QW1" s="259"/>
      <c r="QX1" s="259"/>
      <c r="QY1" s="259"/>
      <c r="QZ1" s="259"/>
      <c r="RA1" s="259"/>
      <c r="RB1" s="259"/>
      <c r="RC1" s="259"/>
      <c r="RD1" s="259"/>
      <c r="RE1" s="258" t="s">
        <v>275</v>
      </c>
      <c r="RF1" s="259"/>
      <c r="RG1" s="259"/>
      <c r="RH1" s="259"/>
      <c r="RI1" s="259"/>
      <c r="RJ1" s="259"/>
      <c r="RK1" s="259"/>
      <c r="RL1" s="259"/>
      <c r="RM1" s="259"/>
      <c r="RN1" s="259"/>
      <c r="RO1" s="259"/>
      <c r="RP1" s="259"/>
      <c r="RQ1" s="259"/>
      <c r="RR1" s="259"/>
      <c r="RS1" s="259"/>
      <c r="RT1" s="259"/>
      <c r="RU1" s="259"/>
      <c r="RV1" s="259"/>
      <c r="RW1" s="259"/>
      <c r="RX1" s="259"/>
      <c r="RY1" s="259"/>
      <c r="RZ1" s="259"/>
      <c r="SA1" s="273"/>
      <c r="SB1" s="274"/>
      <c r="SC1" s="259"/>
      <c r="SD1" s="259"/>
      <c r="SE1" s="259"/>
      <c r="SF1" s="259"/>
      <c r="SG1" s="259"/>
      <c r="SH1" s="259"/>
      <c r="SI1" s="259"/>
      <c r="SJ1" s="259"/>
      <c r="SK1" s="259"/>
      <c r="SL1" s="259"/>
      <c r="SM1" s="259"/>
      <c r="SN1" s="259"/>
      <c r="SO1" s="259"/>
      <c r="SP1" s="259"/>
      <c r="SQ1" s="259"/>
      <c r="SR1" s="259"/>
      <c r="SS1" s="259"/>
      <c r="ST1" s="259"/>
      <c r="SU1" s="259"/>
      <c r="SV1" s="259"/>
      <c r="SW1" s="259"/>
      <c r="SX1" s="259"/>
      <c r="SY1" s="259"/>
      <c r="SZ1" s="259"/>
      <c r="TA1" s="259"/>
      <c r="TB1" s="259"/>
      <c r="TC1" s="259"/>
      <c r="TD1" s="259"/>
      <c r="TE1" s="259"/>
      <c r="TF1" s="259"/>
      <c r="TG1" s="259"/>
      <c r="TH1" s="259"/>
      <c r="TI1" s="259"/>
      <c r="TJ1" s="259"/>
      <c r="TK1" s="259"/>
      <c r="TL1" s="258" t="s">
        <v>275</v>
      </c>
      <c r="TM1" s="259"/>
      <c r="TN1" s="259"/>
      <c r="TO1" s="259"/>
      <c r="TP1" s="259"/>
      <c r="TQ1" s="259"/>
      <c r="TR1" s="259"/>
      <c r="TS1" s="259"/>
      <c r="TT1" s="259"/>
      <c r="TU1" s="259"/>
      <c r="TV1" s="259"/>
      <c r="TW1" s="259"/>
      <c r="TX1" s="259"/>
      <c r="TY1" s="259"/>
      <c r="TZ1" s="259"/>
      <c r="UA1" s="259"/>
      <c r="UB1" s="259"/>
      <c r="UC1" s="259"/>
      <c r="UD1" s="259"/>
      <c r="UE1" s="259"/>
      <c r="UF1" s="259"/>
      <c r="UG1" s="259"/>
      <c r="UH1" s="273"/>
      <c r="UI1" s="274"/>
      <c r="UJ1" s="259"/>
      <c r="UK1" s="259"/>
      <c r="UL1" s="259"/>
      <c r="UM1" s="259"/>
      <c r="UN1" s="259"/>
      <c r="UO1" s="259"/>
      <c r="UP1" s="259"/>
      <c r="UQ1" s="259"/>
      <c r="UR1" s="259"/>
      <c r="US1" s="259"/>
      <c r="UT1" s="259"/>
      <c r="UU1" s="259"/>
      <c r="UV1" s="259"/>
      <c r="UW1" s="259"/>
      <c r="UX1" s="259"/>
      <c r="UY1" s="259"/>
      <c r="UZ1" s="259"/>
      <c r="VA1" s="259"/>
      <c r="VB1" s="259"/>
      <c r="VC1" s="259"/>
      <c r="VD1" s="259"/>
      <c r="VE1" s="259"/>
      <c r="VF1" s="259"/>
      <c r="VG1" s="259"/>
      <c r="VH1" s="259"/>
      <c r="VI1" s="259"/>
      <c r="VJ1" s="259"/>
      <c r="VK1" s="259"/>
      <c r="VL1" s="259"/>
      <c r="VM1" s="259"/>
      <c r="VN1" s="259"/>
      <c r="VO1" s="259"/>
      <c r="VP1" s="259"/>
      <c r="VQ1" s="259"/>
      <c r="VR1" s="259"/>
      <c r="VS1" s="258" t="s">
        <v>275</v>
      </c>
      <c r="VT1" s="259"/>
      <c r="VU1" s="259"/>
      <c r="VV1" s="259"/>
      <c r="VW1" s="259"/>
      <c r="VX1" s="259"/>
      <c r="VY1" s="259"/>
      <c r="VZ1" s="259"/>
      <c r="WA1" s="259"/>
      <c r="WB1" s="259"/>
      <c r="WC1" s="259"/>
      <c r="WD1" s="259"/>
      <c r="WE1" s="259"/>
      <c r="WF1" s="259"/>
      <c r="WG1" s="259"/>
      <c r="WH1" s="259"/>
      <c r="WI1" s="259"/>
      <c r="WJ1" s="259"/>
      <c r="WK1" s="259"/>
      <c r="WL1" s="259"/>
      <c r="WM1" s="259"/>
      <c r="WN1" s="259"/>
      <c r="WO1" s="273"/>
      <c r="WP1" s="274"/>
      <c r="WQ1" s="259"/>
      <c r="WR1" s="259"/>
      <c r="WS1" s="259"/>
      <c r="WT1" s="259"/>
      <c r="WU1" s="259"/>
      <c r="WV1" s="259"/>
      <c r="WW1" s="259"/>
      <c r="WX1" s="259"/>
      <c r="WY1" s="259"/>
      <c r="WZ1" s="259"/>
      <c r="XA1" s="259"/>
      <c r="XB1" s="259"/>
      <c r="XC1" s="259"/>
      <c r="XD1" s="259"/>
      <c r="XE1" s="259"/>
      <c r="XF1" s="259"/>
      <c r="XG1" s="259"/>
      <c r="XH1" s="259"/>
      <c r="XI1" s="259"/>
      <c r="XJ1" s="259"/>
      <c r="XK1" s="259"/>
      <c r="XL1" s="259"/>
      <c r="XM1" s="259"/>
      <c r="XN1" s="259"/>
      <c r="XO1" s="259"/>
      <c r="XP1" s="259"/>
      <c r="XQ1" s="259"/>
      <c r="XR1" s="259"/>
      <c r="XS1" s="259"/>
      <c r="XT1" s="259"/>
      <c r="XU1" s="259"/>
      <c r="XV1" s="259"/>
      <c r="XW1" s="259"/>
      <c r="XX1" s="259"/>
      <c r="XY1" s="259"/>
      <c r="XZ1" s="258" t="s">
        <v>275</v>
      </c>
      <c r="YA1" s="259"/>
      <c r="YB1" s="259"/>
      <c r="YC1" s="259"/>
      <c r="YD1" s="259"/>
      <c r="YE1" s="259"/>
      <c r="YF1" s="259"/>
      <c r="YG1" s="259"/>
      <c r="YH1" s="259"/>
      <c r="YI1" s="259"/>
      <c r="YJ1" s="259"/>
      <c r="YK1" s="259"/>
      <c r="YL1" s="259"/>
      <c r="YM1" s="259"/>
      <c r="YN1" s="259"/>
      <c r="YO1" s="259"/>
      <c r="YP1" s="259"/>
      <c r="YQ1" s="259"/>
      <c r="YR1" s="259"/>
      <c r="YS1" s="259"/>
      <c r="YT1" s="259"/>
      <c r="YU1" s="259"/>
      <c r="YV1" s="273"/>
      <c r="YW1" s="274"/>
      <c r="YX1" s="259"/>
      <c r="YY1" s="259"/>
      <c r="YZ1" s="259"/>
      <c r="ZA1" s="259"/>
      <c r="ZB1" s="259"/>
      <c r="ZC1" s="259"/>
      <c r="ZD1" s="259"/>
      <c r="ZE1" s="259"/>
      <c r="ZF1" s="259"/>
      <c r="ZG1" s="259"/>
      <c r="ZH1" s="259"/>
      <c r="ZI1" s="259"/>
      <c r="ZJ1" s="259"/>
      <c r="ZK1" s="259"/>
      <c r="ZL1" s="259"/>
      <c r="ZM1" s="259"/>
      <c r="ZN1" s="259"/>
      <c r="ZO1" s="259"/>
      <c r="ZP1" s="259"/>
      <c r="ZQ1" s="259"/>
      <c r="ZR1" s="259"/>
      <c r="ZS1" s="259"/>
      <c r="ZT1" s="259"/>
      <c r="ZU1" s="259"/>
      <c r="ZV1" s="259"/>
      <c r="ZW1" s="259"/>
      <c r="ZX1" s="259"/>
      <c r="ZY1" s="259"/>
      <c r="ZZ1" s="259"/>
      <c r="AAA1" s="259"/>
      <c r="AAB1" s="259"/>
      <c r="AAC1" s="259"/>
      <c r="AAD1" s="259"/>
      <c r="AAE1" s="259"/>
      <c r="AAF1" s="259"/>
      <c r="AAG1" s="258" t="s">
        <v>275</v>
      </c>
      <c r="AAH1" s="259"/>
      <c r="AAI1" s="259"/>
      <c r="AAJ1" s="259"/>
      <c r="AAK1" s="259"/>
      <c r="AAL1" s="259"/>
      <c r="AAM1" s="259"/>
      <c r="AAN1" s="259"/>
      <c r="AAO1" s="259"/>
      <c r="AAP1" s="259"/>
      <c r="AAQ1" s="259"/>
      <c r="AAR1" s="259"/>
      <c r="AAS1" s="259"/>
      <c r="AAT1" s="259"/>
      <c r="AAU1" s="259"/>
      <c r="AAV1" s="259"/>
      <c r="AAW1" s="259"/>
      <c r="AAX1" s="259"/>
      <c r="AAY1" s="259"/>
      <c r="AAZ1" s="259"/>
      <c r="ABA1" s="259"/>
      <c r="ABB1" s="259"/>
      <c r="ABC1" s="273"/>
      <c r="ABD1" s="274"/>
      <c r="ABE1" s="259"/>
      <c r="ABF1" s="259"/>
      <c r="ABG1" s="259"/>
      <c r="ABH1" s="259"/>
      <c r="ABI1" s="259"/>
      <c r="ABJ1" s="259"/>
      <c r="ABK1" s="259"/>
      <c r="ABL1" s="259"/>
      <c r="ABM1" s="259"/>
      <c r="ABN1" s="259"/>
      <c r="ABO1" s="259"/>
      <c r="ABP1" s="259"/>
      <c r="ABQ1" s="259"/>
      <c r="ABR1" s="259"/>
      <c r="ABS1" s="259"/>
      <c r="ABT1" s="259"/>
      <c r="ABU1" s="259"/>
      <c r="ABV1" s="259"/>
      <c r="ABW1" s="259"/>
      <c r="ABX1" s="259"/>
      <c r="ABY1" s="259"/>
      <c r="ABZ1" s="259"/>
      <c r="ACA1" s="259"/>
      <c r="ACB1" s="259"/>
      <c r="ACC1" s="259"/>
      <c r="ACD1" s="259"/>
      <c r="ACE1" s="259"/>
      <c r="ACF1" s="259"/>
      <c r="ACG1" s="259"/>
      <c r="ACH1" s="259"/>
      <c r="ACI1" s="259"/>
      <c r="ACJ1" s="259"/>
      <c r="ACK1" s="259"/>
      <c r="ACL1" s="259"/>
      <c r="ACM1" s="259"/>
      <c r="ACN1" s="258" t="s">
        <v>275</v>
      </c>
      <c r="ACO1" s="259"/>
      <c r="ACP1" s="259"/>
      <c r="ACQ1" s="259"/>
      <c r="ACR1" s="259"/>
      <c r="ACS1" s="259"/>
      <c r="ACT1" s="259"/>
      <c r="ACU1" s="259"/>
      <c r="ACV1" s="259"/>
      <c r="ACW1" s="259"/>
      <c r="ACX1" s="259"/>
      <c r="ACY1" s="259"/>
      <c r="ACZ1" s="259"/>
      <c r="ADA1" s="259"/>
      <c r="ADB1" s="259"/>
      <c r="ADC1" s="259"/>
      <c r="ADD1" s="259"/>
      <c r="ADE1" s="259"/>
      <c r="ADF1" s="259"/>
      <c r="ADG1" s="259"/>
      <c r="ADH1" s="259"/>
      <c r="ADI1" s="259"/>
      <c r="ADJ1" s="273"/>
      <c r="ADK1" s="274"/>
      <c r="ADL1" s="259"/>
      <c r="ADM1" s="259"/>
      <c r="ADN1" s="259"/>
      <c r="ADO1" s="259"/>
      <c r="ADP1" s="259"/>
      <c r="ADQ1" s="259"/>
      <c r="ADR1" s="259"/>
      <c r="ADS1" s="259"/>
      <c r="ADT1" s="259"/>
      <c r="ADU1" s="259"/>
      <c r="ADV1" s="259"/>
      <c r="ADW1" s="259"/>
      <c r="ADX1" s="259"/>
      <c r="ADY1" s="259"/>
      <c r="ADZ1" s="259"/>
      <c r="AEA1" s="259"/>
      <c r="AEB1" s="259"/>
      <c r="AEC1" s="259"/>
      <c r="AED1" s="259"/>
      <c r="AEE1" s="259"/>
      <c r="AEF1" s="259"/>
      <c r="AEG1" s="259"/>
      <c r="AEH1" s="259"/>
      <c r="AEI1" s="259"/>
      <c r="AEJ1" s="259"/>
      <c r="AEK1" s="259"/>
      <c r="AEL1" s="259"/>
      <c r="AEM1" s="259"/>
      <c r="AEN1" s="259"/>
      <c r="AEO1" s="259"/>
      <c r="AEP1" s="259"/>
      <c r="AEQ1" s="259"/>
      <c r="AER1" s="259"/>
      <c r="AES1" s="259"/>
      <c r="AET1" s="259"/>
      <c r="AEU1" s="258" t="s">
        <v>275</v>
      </c>
      <c r="AEV1" s="259"/>
      <c r="AEW1" s="259"/>
      <c r="AEX1" s="259"/>
      <c r="AEY1" s="259"/>
      <c r="AEZ1" s="259"/>
      <c r="AFA1" s="259"/>
      <c r="AFB1" s="259"/>
      <c r="AFC1" s="259"/>
      <c r="AFD1" s="259"/>
      <c r="AFE1" s="259"/>
      <c r="AFF1" s="259"/>
      <c r="AFG1" s="259"/>
      <c r="AFH1" s="259"/>
      <c r="AFI1" s="259"/>
      <c r="AFJ1" s="259"/>
      <c r="AFK1" s="259"/>
      <c r="AFL1" s="259"/>
      <c r="AFM1" s="259"/>
      <c r="AFN1" s="259"/>
      <c r="AFO1" s="259"/>
      <c r="AFP1" s="259"/>
      <c r="AFQ1" s="273"/>
      <c r="AFR1" s="274"/>
      <c r="AFS1" s="259"/>
      <c r="AFT1" s="259"/>
      <c r="AFU1" s="259"/>
      <c r="AFV1" s="259"/>
      <c r="AFW1" s="259"/>
      <c r="AFX1" s="259"/>
      <c r="AFY1" s="259"/>
      <c r="AFZ1" s="259"/>
      <c r="AGA1" s="259"/>
      <c r="AGB1" s="259"/>
      <c r="AGC1" s="259"/>
      <c r="AGD1" s="259"/>
      <c r="AGE1" s="259"/>
      <c r="AGF1" s="259"/>
      <c r="AGG1" s="259"/>
      <c r="AGH1" s="259"/>
      <c r="AGI1" s="259"/>
      <c r="AGJ1" s="259"/>
      <c r="AGK1" s="259"/>
      <c r="AGL1" s="259"/>
      <c r="AGM1" s="259"/>
      <c r="AGN1" s="259"/>
      <c r="AGO1" s="259"/>
      <c r="AGP1" s="259"/>
      <c r="AGQ1" s="259"/>
      <c r="AGR1" s="259"/>
      <c r="AGS1" s="259"/>
      <c r="AGT1" s="259"/>
      <c r="AGU1" s="259"/>
      <c r="AGV1" s="259"/>
      <c r="AGW1" s="259"/>
      <c r="AGX1" s="259"/>
      <c r="AGY1" s="259"/>
      <c r="AGZ1" s="259"/>
      <c r="AHA1" s="259"/>
      <c r="AHB1" s="258" t="s">
        <v>275</v>
      </c>
      <c r="AHC1" s="259"/>
      <c r="AHD1" s="259"/>
      <c r="AHE1" s="259"/>
      <c r="AHF1" s="259"/>
      <c r="AHG1" s="259"/>
      <c r="AHH1" s="259"/>
      <c r="AHI1" s="259"/>
      <c r="AHJ1" s="259"/>
      <c r="AHK1" s="259"/>
      <c r="AHL1" s="259"/>
      <c r="AHM1" s="259"/>
      <c r="AHN1" s="259"/>
      <c r="AHO1" s="259"/>
      <c r="AHP1" s="259"/>
      <c r="AHQ1" s="259"/>
      <c r="AHR1" s="259"/>
      <c r="AHS1" s="259"/>
      <c r="AHT1" s="259"/>
      <c r="AHU1" s="259"/>
      <c r="AHV1" s="259"/>
      <c r="AHW1" s="259"/>
      <c r="AHX1" s="273"/>
      <c r="AHY1" s="274"/>
      <c r="AHZ1" s="259"/>
      <c r="AIA1" s="259"/>
      <c r="AIB1" s="259"/>
      <c r="AIC1" s="259"/>
      <c r="AID1" s="259"/>
      <c r="AIE1" s="259"/>
      <c r="AIF1" s="259"/>
      <c r="AIG1" s="259"/>
      <c r="AIH1" s="259"/>
      <c r="AII1" s="259"/>
      <c r="AIJ1" s="259"/>
      <c r="AIK1" s="259"/>
      <c r="AIL1" s="259"/>
      <c r="AIM1" s="259"/>
      <c r="AIN1" s="259"/>
      <c r="AIO1" s="259"/>
      <c r="AIP1" s="259"/>
      <c r="AIQ1" s="259"/>
      <c r="AIR1" s="259"/>
      <c r="AIS1" s="259"/>
      <c r="AIT1" s="259"/>
      <c r="AIU1" s="259"/>
      <c r="AIV1" s="259"/>
      <c r="AIW1" s="259"/>
      <c r="AIX1" s="259"/>
      <c r="AIY1" s="259"/>
      <c r="AIZ1" s="259"/>
      <c r="AJA1" s="259"/>
      <c r="AJB1" s="259"/>
      <c r="AJC1" s="259"/>
      <c r="AJD1" s="259"/>
      <c r="AJE1" s="259"/>
      <c r="AJF1" s="259"/>
      <c r="AJG1" s="259"/>
      <c r="AJH1" s="259"/>
      <c r="AJI1" s="258" t="s">
        <v>275</v>
      </c>
      <c r="AJJ1" s="259"/>
      <c r="AJK1" s="259"/>
      <c r="AJL1" s="259"/>
      <c r="AJM1" s="259"/>
      <c r="AJN1" s="259"/>
      <c r="AJO1" s="259"/>
      <c r="AJP1" s="259"/>
      <c r="AJQ1" s="259"/>
      <c r="AJR1" s="259"/>
      <c r="AJS1" s="259"/>
      <c r="AJT1" s="259"/>
      <c r="AJU1" s="259"/>
      <c r="AJV1" s="259"/>
      <c r="AJW1" s="259"/>
      <c r="AJX1" s="259"/>
      <c r="AJY1" s="259"/>
      <c r="AJZ1" s="259"/>
      <c r="AKA1" s="259"/>
      <c r="AKB1" s="259"/>
      <c r="AKC1" s="259"/>
      <c r="AKD1" s="259"/>
      <c r="AKE1" s="273"/>
      <c r="AKF1" s="274"/>
      <c r="AKG1" s="259"/>
      <c r="AKH1" s="259"/>
      <c r="AKI1" s="259"/>
      <c r="AKJ1" s="259"/>
      <c r="AKK1" s="259"/>
      <c r="AKL1" s="259"/>
      <c r="AKM1" s="259"/>
      <c r="AKN1" s="259"/>
      <c r="AKO1" s="259"/>
      <c r="AKP1" s="259"/>
      <c r="AKQ1" s="259"/>
      <c r="AKR1" s="259"/>
      <c r="AKS1" s="259"/>
      <c r="AKT1" s="259"/>
      <c r="AKU1" s="259"/>
      <c r="AKV1" s="259"/>
      <c r="AKW1" s="259"/>
      <c r="AKX1" s="259"/>
      <c r="AKY1" s="259"/>
      <c r="AKZ1" s="259"/>
      <c r="ALA1" s="259"/>
      <c r="ALB1" s="259"/>
      <c r="ALC1" s="259"/>
      <c r="ALD1" s="259"/>
      <c r="ALE1" s="259"/>
      <c r="ALF1" s="259"/>
      <c r="ALG1" s="259"/>
      <c r="ALH1" s="259"/>
      <c r="ALI1" s="259"/>
      <c r="ALJ1" s="259"/>
      <c r="ALK1" s="259"/>
      <c r="ALL1" s="259"/>
      <c r="ALM1" s="259"/>
      <c r="ALN1" s="259"/>
      <c r="ALO1" s="259"/>
      <c r="ALP1" s="258" t="s">
        <v>275</v>
      </c>
      <c r="ALQ1" s="259"/>
      <c r="ALR1" s="259"/>
      <c r="ALS1" s="259"/>
      <c r="ALT1" s="259"/>
      <c r="ALU1" s="259"/>
      <c r="ALV1" s="259"/>
      <c r="ALW1" s="259"/>
      <c r="ALX1" s="259"/>
      <c r="ALY1" s="259"/>
      <c r="ALZ1" s="259"/>
      <c r="AMA1" s="259"/>
      <c r="AMB1" s="259"/>
      <c r="AMC1" s="259"/>
      <c r="AMD1" s="259"/>
      <c r="AME1" s="259"/>
      <c r="AMF1" s="259"/>
      <c r="AMG1" s="259"/>
      <c r="AMH1" s="259"/>
      <c r="AMI1" s="259"/>
      <c r="AMJ1" s="259"/>
      <c r="AMK1" s="259"/>
      <c r="AML1" s="273"/>
      <c r="AMM1" s="274"/>
      <c r="AMN1" s="259"/>
      <c r="AMO1" s="259"/>
      <c r="AMP1" s="259"/>
      <c r="AMQ1" s="259"/>
      <c r="AMR1" s="259"/>
      <c r="AMS1" s="259"/>
      <c r="AMT1" s="259"/>
      <c r="AMU1" s="259"/>
      <c r="AMV1" s="259"/>
      <c r="AMW1" s="259"/>
      <c r="AMX1" s="259"/>
      <c r="AMY1" s="259"/>
      <c r="AMZ1" s="259"/>
      <c r="ANA1" s="259"/>
      <c r="ANB1" s="259"/>
      <c r="ANC1" s="259"/>
      <c r="AND1" s="259"/>
      <c r="ANE1" s="259"/>
      <c r="ANF1" s="259"/>
      <c r="ANG1" s="259"/>
      <c r="ANH1" s="259"/>
      <c r="ANI1" s="259"/>
      <c r="ANJ1" s="259"/>
      <c r="ANK1" s="259"/>
      <c r="ANL1" s="259"/>
      <c r="ANM1" s="259"/>
      <c r="ANN1" s="259"/>
      <c r="ANO1" s="259"/>
      <c r="ANP1" s="259"/>
      <c r="ANQ1" s="259"/>
      <c r="ANR1" s="259"/>
      <c r="ANS1" s="259"/>
      <c r="ANT1" s="259"/>
      <c r="ANU1" s="259"/>
      <c r="ANV1" s="259"/>
      <c r="ANW1" s="258" t="s">
        <v>275</v>
      </c>
      <c r="ANX1" s="259"/>
      <c r="ANY1" s="259"/>
      <c r="ANZ1" s="259"/>
      <c r="AOA1" s="259"/>
      <c r="AOB1" s="259"/>
      <c r="AOC1" s="259"/>
      <c r="AOD1" s="259"/>
      <c r="AOE1" s="259"/>
      <c r="AOF1" s="259"/>
      <c r="AOG1" s="259"/>
      <c r="AOH1" s="259"/>
      <c r="AOI1" s="259"/>
      <c r="AOJ1" s="259"/>
      <c r="AOK1" s="259"/>
      <c r="AOL1" s="259"/>
      <c r="AOM1" s="259"/>
      <c r="AON1" s="259"/>
      <c r="AOO1" s="259"/>
      <c r="AOP1" s="259"/>
      <c r="AOQ1" s="259"/>
      <c r="AOR1" s="259"/>
      <c r="AOS1" s="273"/>
      <c r="AOT1" s="274"/>
      <c r="AOU1" s="259"/>
      <c r="AOV1" s="259"/>
      <c r="AOW1" s="259"/>
      <c r="AOX1" s="259"/>
      <c r="AOY1" s="259"/>
      <c r="AOZ1" s="259"/>
      <c r="APA1" s="259"/>
      <c r="APB1" s="259"/>
      <c r="APC1" s="259"/>
      <c r="APD1" s="259"/>
      <c r="APE1" s="259"/>
      <c r="APF1" s="259"/>
      <c r="APG1" s="259"/>
      <c r="APH1" s="259"/>
      <c r="API1" s="259"/>
      <c r="APJ1" s="259"/>
      <c r="APK1" s="259"/>
      <c r="APL1" s="259"/>
      <c r="APM1" s="259"/>
      <c r="APN1" s="259"/>
      <c r="APO1" s="259"/>
      <c r="APP1" s="259"/>
      <c r="APQ1" s="259"/>
      <c r="APR1" s="259"/>
      <c r="APS1" s="259"/>
      <c r="APT1" s="259"/>
      <c r="APU1" s="259"/>
      <c r="APV1" s="259"/>
      <c r="APW1" s="259"/>
      <c r="APX1" s="259"/>
      <c r="APY1" s="259"/>
      <c r="APZ1" s="259"/>
      <c r="AQA1" s="259"/>
      <c r="AQB1" s="259"/>
      <c r="AQC1" s="259"/>
      <c r="AQD1" s="258" t="s">
        <v>275</v>
      </c>
      <c r="AQE1" s="259"/>
      <c r="AQF1" s="259"/>
      <c r="AQG1" s="259"/>
      <c r="AQH1" s="259"/>
      <c r="AQI1" s="259"/>
      <c r="AQJ1" s="259"/>
      <c r="AQK1" s="259"/>
      <c r="AQL1" s="259"/>
      <c r="AQM1" s="259"/>
      <c r="AQN1" s="259"/>
      <c r="AQO1" s="259"/>
      <c r="AQP1" s="259"/>
      <c r="AQQ1" s="259"/>
      <c r="AQR1" s="259"/>
      <c r="AQS1" s="259"/>
      <c r="AQT1" s="259"/>
      <c r="AQU1" s="259"/>
      <c r="AQV1" s="259"/>
      <c r="AQW1" s="259"/>
      <c r="AQX1" s="259"/>
      <c r="AQY1" s="259"/>
      <c r="AQZ1" s="273"/>
      <c r="ARA1" s="274"/>
      <c r="ARB1" s="259"/>
      <c r="ARC1" s="259"/>
      <c r="ARD1" s="259"/>
      <c r="ARE1" s="259"/>
      <c r="ARF1" s="259"/>
      <c r="ARG1" s="259"/>
      <c r="ARH1" s="259"/>
      <c r="ARI1" s="259"/>
      <c r="ARJ1" s="259"/>
      <c r="ARK1" s="259"/>
      <c r="ARL1" s="259"/>
      <c r="ARM1" s="259"/>
      <c r="ARN1" s="259"/>
      <c r="ARO1" s="259"/>
      <c r="ARP1" s="259"/>
      <c r="ARQ1" s="259"/>
      <c r="ARR1" s="259"/>
      <c r="ARS1" s="259"/>
      <c r="ART1" s="259"/>
      <c r="ARU1" s="259"/>
      <c r="ARV1" s="259"/>
      <c r="ARW1" s="259"/>
      <c r="ARX1" s="259"/>
      <c r="ARY1" s="259"/>
      <c r="ARZ1" s="259"/>
      <c r="ASA1" s="259"/>
      <c r="ASB1" s="259"/>
      <c r="ASC1" s="259"/>
      <c r="ASD1" s="259"/>
      <c r="ASE1" s="259"/>
      <c r="ASF1" s="259"/>
      <c r="ASG1" s="259"/>
      <c r="ASH1" s="259"/>
      <c r="ASI1" s="259"/>
      <c r="ASJ1" s="259"/>
      <c r="ASK1" s="258" t="s">
        <v>275</v>
      </c>
      <c r="ASL1" s="259"/>
      <c r="ASM1" s="259"/>
      <c r="ASN1" s="259"/>
      <c r="ASO1" s="259"/>
      <c r="ASP1" s="259"/>
      <c r="ASQ1" s="259"/>
      <c r="ASR1" s="259"/>
      <c r="ASS1" s="259"/>
      <c r="AST1" s="259"/>
      <c r="ASU1" s="259"/>
      <c r="ASV1" s="259"/>
      <c r="ASW1" s="259"/>
      <c r="ASX1" s="259"/>
      <c r="ASY1" s="259"/>
      <c r="ASZ1" s="259"/>
      <c r="ATA1" s="259"/>
      <c r="ATB1" s="259"/>
      <c r="ATC1" s="259"/>
      <c r="ATD1" s="259"/>
      <c r="ATE1" s="259"/>
      <c r="ATF1" s="259"/>
      <c r="ATG1" s="273"/>
      <c r="ATH1" s="274"/>
      <c r="ATI1" s="259"/>
      <c r="ATJ1" s="259"/>
      <c r="ATK1" s="259"/>
      <c r="ATL1" s="259"/>
      <c r="ATM1" s="259"/>
      <c r="ATN1" s="259"/>
      <c r="ATO1" s="259"/>
      <c r="ATP1" s="259"/>
      <c r="ATQ1" s="259"/>
      <c r="ATR1" s="259"/>
      <c r="ATS1" s="259"/>
      <c r="ATT1" s="259"/>
      <c r="ATU1" s="259"/>
      <c r="ATV1" s="259"/>
      <c r="ATW1" s="259"/>
      <c r="ATX1" s="259"/>
      <c r="ATY1" s="259"/>
      <c r="ATZ1" s="259"/>
      <c r="AUA1" s="259"/>
      <c r="AUB1" s="259"/>
      <c r="AUC1" s="259"/>
      <c r="AUD1" s="259"/>
      <c r="AUE1" s="259"/>
      <c r="AUF1" s="259"/>
      <c r="AUG1" s="259"/>
      <c r="AUH1" s="259"/>
      <c r="AUI1" s="259"/>
      <c r="AUJ1" s="259"/>
      <c r="AUK1" s="259"/>
      <c r="AUL1" s="259"/>
      <c r="AUM1" s="259"/>
      <c r="AUN1" s="259"/>
      <c r="AUO1" s="259"/>
      <c r="AUP1" s="259"/>
      <c r="AUQ1" s="259"/>
      <c r="AUR1" s="258" t="s">
        <v>275</v>
      </c>
      <c r="AUS1" s="259"/>
      <c r="AUT1" s="259"/>
      <c r="AUU1" s="259"/>
      <c r="AUV1" s="259"/>
      <c r="AUW1" s="259"/>
      <c r="AUX1" s="259"/>
      <c r="AUY1" s="259"/>
      <c r="AUZ1" s="259"/>
      <c r="AVA1" s="259"/>
      <c r="AVB1" s="259"/>
      <c r="AVC1" s="259"/>
      <c r="AVD1" s="259"/>
      <c r="AVE1" s="259"/>
      <c r="AVF1" s="259"/>
      <c r="AVG1" s="259"/>
      <c r="AVH1" s="259"/>
      <c r="AVI1" s="259"/>
      <c r="AVJ1" s="259"/>
      <c r="AVK1" s="259"/>
      <c r="AVL1" s="259"/>
      <c r="AVM1" s="259"/>
      <c r="AVN1" s="273"/>
      <c r="AVO1" s="274"/>
      <c r="AVP1" s="259"/>
      <c r="AVQ1" s="259"/>
      <c r="AVR1" s="259"/>
      <c r="AVS1" s="259"/>
      <c r="AVT1" s="259"/>
      <c r="AVU1" s="259"/>
      <c r="AVV1" s="259"/>
      <c r="AVW1" s="259"/>
      <c r="AVX1" s="259"/>
      <c r="AVY1" s="259"/>
      <c r="AVZ1" s="259"/>
      <c r="AWA1" s="259"/>
      <c r="AWB1" s="259"/>
      <c r="AWC1" s="259"/>
      <c r="AWD1" s="259"/>
      <c r="AWE1" s="259"/>
      <c r="AWF1" s="259"/>
      <c r="AWG1" s="259"/>
      <c r="AWH1" s="259"/>
      <c r="AWI1" s="259"/>
      <c r="AWJ1" s="259"/>
      <c r="AWK1" s="259"/>
      <c r="AWL1" s="259"/>
      <c r="AWM1" s="259"/>
      <c r="AWN1" s="259"/>
      <c r="AWO1" s="259"/>
      <c r="AWP1" s="259"/>
      <c r="AWQ1" s="259"/>
      <c r="AWR1" s="259"/>
      <c r="AWS1" s="259"/>
      <c r="AWT1" s="259"/>
      <c r="AWU1" s="259"/>
      <c r="AWV1" s="259"/>
      <c r="AWW1" s="259"/>
      <c r="AWX1" s="259"/>
      <c r="AWY1" s="258" t="s">
        <v>275</v>
      </c>
      <c r="AWZ1" s="259"/>
      <c r="AXA1" s="259"/>
      <c r="AXB1" s="259"/>
      <c r="AXC1" s="259"/>
      <c r="AXD1" s="259"/>
      <c r="AXE1" s="259"/>
      <c r="AXF1" s="259"/>
      <c r="AXG1" s="259"/>
      <c r="AXH1" s="259"/>
      <c r="AXI1" s="259"/>
      <c r="AXJ1" s="259"/>
      <c r="AXK1" s="259"/>
      <c r="AXL1" s="259"/>
      <c r="AXM1" s="259"/>
      <c r="AXN1" s="259"/>
      <c r="AXO1" s="259"/>
      <c r="AXP1" s="259"/>
      <c r="AXQ1" s="259"/>
      <c r="AXR1" s="259"/>
      <c r="AXS1" s="259"/>
      <c r="AXT1" s="259"/>
      <c r="AXU1" s="273"/>
      <c r="AXV1" s="274"/>
      <c r="AXW1" s="259"/>
      <c r="AXX1" s="259"/>
      <c r="AXY1" s="259"/>
      <c r="AXZ1" s="259"/>
      <c r="AYA1" s="259"/>
      <c r="AYB1" s="259"/>
      <c r="AYC1" s="259"/>
      <c r="AYD1" s="259"/>
      <c r="AYE1" s="259"/>
      <c r="AYF1" s="259"/>
      <c r="AYG1" s="259"/>
      <c r="AYH1" s="259"/>
      <c r="AYI1" s="259"/>
      <c r="AYJ1" s="259"/>
      <c r="AYK1" s="259"/>
      <c r="AYL1" s="259"/>
      <c r="AYM1" s="259"/>
      <c r="AYN1" s="259"/>
      <c r="AYO1" s="259"/>
      <c r="AYP1" s="259"/>
      <c r="AYQ1" s="259"/>
      <c r="AYR1" s="259"/>
      <c r="AYS1" s="259"/>
      <c r="AYT1" s="259"/>
      <c r="AYU1" s="259"/>
      <c r="AYV1" s="259"/>
      <c r="AYW1" s="259"/>
      <c r="AYX1" s="259"/>
      <c r="AYY1" s="259"/>
      <c r="AYZ1" s="259"/>
      <c r="AZA1" s="259"/>
      <c r="AZB1" s="259"/>
      <c r="AZC1" s="259"/>
      <c r="AZD1" s="259"/>
      <c r="AZE1" s="259"/>
      <c r="AZF1" s="258" t="s">
        <v>275</v>
      </c>
      <c r="AZG1" s="259"/>
      <c r="AZH1" s="259"/>
      <c r="AZI1" s="259"/>
      <c r="AZJ1" s="259"/>
      <c r="AZK1" s="259"/>
      <c r="AZL1" s="259"/>
      <c r="AZM1" s="259"/>
      <c r="AZN1" s="259"/>
      <c r="AZO1" s="259"/>
      <c r="AZP1" s="259"/>
      <c r="AZQ1" s="259"/>
      <c r="AZR1" s="259"/>
      <c r="AZS1" s="259"/>
      <c r="AZT1" s="259"/>
      <c r="AZU1" s="259"/>
      <c r="AZV1" s="259"/>
      <c r="AZW1" s="259"/>
      <c r="AZX1" s="259"/>
      <c r="AZY1" s="259"/>
      <c r="AZZ1" s="259"/>
      <c r="BAA1" s="259"/>
      <c r="BAB1" s="273"/>
      <c r="BAC1" s="274"/>
      <c r="BAD1" s="259"/>
      <c r="BAE1" s="259"/>
      <c r="BAF1" s="259"/>
      <c r="BAG1" s="259"/>
      <c r="BAH1" s="259"/>
      <c r="BAI1" s="259"/>
      <c r="BAJ1" s="259"/>
      <c r="BAK1" s="259"/>
      <c r="BAL1" s="259"/>
      <c r="BAM1" s="259"/>
      <c r="BAN1" s="259"/>
      <c r="BAO1" s="259"/>
      <c r="BAP1" s="259"/>
      <c r="BAQ1" s="259"/>
      <c r="BAR1" s="259"/>
      <c r="BAS1" s="259"/>
      <c r="BAT1" s="259"/>
      <c r="BAU1" s="259"/>
      <c r="BAV1" s="259"/>
      <c r="BAW1" s="259"/>
      <c r="BAX1" s="259"/>
      <c r="BAY1" s="259"/>
      <c r="BAZ1" s="259"/>
      <c r="BBA1" s="259"/>
      <c r="BBB1" s="259"/>
      <c r="BBC1" s="259"/>
      <c r="BBD1" s="259"/>
      <c r="BBE1" s="259"/>
      <c r="BBF1" s="259"/>
      <c r="BBG1" s="259"/>
      <c r="BBH1" s="259"/>
      <c r="BBI1" s="259"/>
      <c r="BBJ1" s="259"/>
      <c r="BBK1" s="259"/>
      <c r="BBL1" s="259"/>
      <c r="BBM1" s="258" t="s">
        <v>275</v>
      </c>
      <c r="BBN1" s="259"/>
      <c r="BBO1" s="259"/>
      <c r="BBP1" s="259"/>
      <c r="BBQ1" s="259"/>
      <c r="BBR1" s="259"/>
      <c r="BBS1" s="259"/>
      <c r="BBT1" s="259"/>
      <c r="BBU1" s="259"/>
      <c r="BBV1" s="259"/>
      <c r="BBW1" s="259"/>
      <c r="BBX1" s="259"/>
      <c r="BBY1" s="259"/>
      <c r="BBZ1" s="259"/>
      <c r="BCA1" s="259"/>
      <c r="BCB1" s="259"/>
      <c r="BCC1" s="259"/>
      <c r="BCD1" s="259"/>
      <c r="BCE1" s="259"/>
      <c r="BCF1" s="259"/>
      <c r="BCG1" s="259"/>
      <c r="BCH1" s="259"/>
      <c r="BCI1" s="273"/>
      <c r="BCJ1" s="274"/>
      <c r="BCK1" s="259"/>
      <c r="BCL1" s="259"/>
      <c r="BCM1" s="259"/>
      <c r="BCN1" s="259"/>
      <c r="BCO1" s="259"/>
      <c r="BCP1" s="259"/>
      <c r="BCQ1" s="259"/>
      <c r="BCR1" s="259"/>
      <c r="BCS1" s="259"/>
      <c r="BCT1" s="259"/>
      <c r="BCU1" s="259"/>
      <c r="BCV1" s="259"/>
      <c r="BCW1" s="259"/>
      <c r="BCX1" s="259"/>
      <c r="BCY1" s="259"/>
      <c r="BCZ1" s="259"/>
      <c r="BDA1" s="259"/>
      <c r="BDB1" s="259"/>
      <c r="BDC1" s="259"/>
      <c r="BDD1" s="259"/>
      <c r="BDE1" s="259"/>
      <c r="BDF1" s="259"/>
      <c r="BDG1" s="259"/>
      <c r="BDH1" s="259"/>
      <c r="BDI1" s="259"/>
      <c r="BDJ1" s="259"/>
      <c r="BDK1" s="259"/>
      <c r="BDL1" s="259"/>
      <c r="BDM1" s="259"/>
      <c r="BDN1" s="259"/>
      <c r="BDO1" s="259"/>
      <c r="BDP1" s="259"/>
      <c r="BDQ1" s="259"/>
      <c r="BDR1" s="259"/>
      <c r="BDS1" s="259"/>
      <c r="BDT1" s="258" t="s">
        <v>275</v>
      </c>
      <c r="BDU1" s="259"/>
      <c r="BDV1" s="259"/>
      <c r="BDW1" s="259"/>
      <c r="BDX1" s="259"/>
      <c r="BDY1" s="259"/>
      <c r="BDZ1" s="259"/>
      <c r="BEA1" s="259"/>
      <c r="BEB1" s="259"/>
      <c r="BEC1" s="259"/>
      <c r="BED1" s="259"/>
      <c r="BEE1" s="259"/>
      <c r="BEF1" s="259"/>
      <c r="BEG1" s="259"/>
      <c r="BEH1" s="259"/>
      <c r="BEI1" s="259"/>
      <c r="BEJ1" s="259"/>
      <c r="BEK1" s="259"/>
      <c r="BEL1" s="259"/>
      <c r="BEM1" s="259"/>
      <c r="BEN1" s="259"/>
      <c r="BEO1" s="259"/>
      <c r="BEP1" s="273"/>
      <c r="BEQ1" s="274"/>
      <c r="BER1" s="259"/>
      <c r="BES1" s="259"/>
      <c r="BET1" s="259"/>
      <c r="BEU1" s="259"/>
      <c r="BEV1" s="259"/>
      <c r="BEW1" s="259"/>
      <c r="BEX1" s="259"/>
      <c r="BEY1" s="259"/>
      <c r="BEZ1" s="259"/>
      <c r="BFA1" s="259"/>
      <c r="BFB1" s="259"/>
      <c r="BFC1" s="259"/>
      <c r="BFD1" s="259"/>
      <c r="BFE1" s="259"/>
      <c r="BFF1" s="259"/>
      <c r="BFG1" s="259"/>
      <c r="BFH1" s="259"/>
      <c r="BFI1" s="259"/>
      <c r="BFJ1" s="259"/>
      <c r="BFK1" s="259"/>
      <c r="BFL1" s="259"/>
      <c r="BFM1" s="259"/>
      <c r="BFN1" s="259"/>
      <c r="BFO1" s="259"/>
      <c r="BFP1" s="259"/>
      <c r="BFQ1" s="259"/>
      <c r="BFR1" s="259"/>
      <c r="BFS1" s="259"/>
      <c r="BFT1" s="259"/>
      <c r="BFU1" s="259"/>
      <c r="BFV1" s="259"/>
      <c r="BFW1" s="259"/>
      <c r="BFX1" s="259"/>
      <c r="BFY1" s="259"/>
      <c r="BFZ1" s="259"/>
      <c r="BGA1" s="258" t="s">
        <v>275</v>
      </c>
      <c r="BGB1" s="259"/>
      <c r="BGC1" s="259"/>
      <c r="BGD1" s="259"/>
      <c r="BGE1" s="259"/>
      <c r="BGF1" s="259"/>
      <c r="BGG1" s="259"/>
      <c r="BGH1" s="259"/>
      <c r="BGI1" s="259"/>
      <c r="BGJ1" s="259"/>
      <c r="BGK1" s="259"/>
      <c r="BGL1" s="259"/>
      <c r="BGM1" s="259"/>
      <c r="BGN1" s="259"/>
      <c r="BGO1" s="259"/>
      <c r="BGP1" s="259"/>
      <c r="BGQ1" s="259"/>
      <c r="BGR1" s="259"/>
      <c r="BGS1" s="259"/>
      <c r="BGT1" s="259"/>
      <c r="BGU1" s="259"/>
      <c r="BGV1" s="259"/>
      <c r="BGW1" s="273"/>
      <c r="BGX1" s="274"/>
      <c r="BGY1" s="259"/>
      <c r="BGZ1" s="259"/>
      <c r="BHA1" s="259"/>
      <c r="BHB1" s="259"/>
      <c r="BHC1" s="259"/>
      <c r="BHD1" s="259"/>
      <c r="BHE1" s="259"/>
      <c r="BHF1" s="259"/>
      <c r="BHG1" s="259"/>
      <c r="BHH1" s="259"/>
      <c r="BHI1" s="259"/>
      <c r="BHJ1" s="259"/>
      <c r="BHK1" s="259"/>
      <c r="BHL1" s="259"/>
      <c r="BHM1" s="259"/>
      <c r="BHN1" s="259"/>
      <c r="BHO1" s="259"/>
      <c r="BHP1" s="259"/>
      <c r="BHQ1" s="259"/>
      <c r="BHR1" s="259"/>
      <c r="BHS1" s="259"/>
      <c r="BHT1" s="259"/>
      <c r="BHU1" s="259"/>
      <c r="BHV1" s="259"/>
      <c r="BHW1" s="259"/>
      <c r="BHX1" s="259"/>
      <c r="BHY1" s="259"/>
      <c r="BHZ1" s="259"/>
      <c r="BIA1" s="259"/>
      <c r="BIB1" s="259"/>
      <c r="BIC1" s="259"/>
      <c r="BID1" s="259"/>
      <c r="BIE1" s="259"/>
      <c r="BIF1" s="259"/>
      <c r="BIG1" s="259"/>
      <c r="BIH1" s="258" t="s">
        <v>275</v>
      </c>
      <c r="BII1" s="259"/>
      <c r="BIJ1" s="259"/>
      <c r="BIK1" s="259"/>
      <c r="BIL1" s="259"/>
      <c r="BIM1" s="259"/>
      <c r="BIN1" s="259"/>
      <c r="BIO1" s="259"/>
      <c r="BIP1" s="259"/>
      <c r="BIQ1" s="259"/>
      <c r="BIR1" s="259"/>
      <c r="BIS1" s="259"/>
      <c r="BIT1" s="259"/>
      <c r="BIU1" s="259"/>
      <c r="BIV1" s="259"/>
      <c r="BIW1" s="259"/>
      <c r="BIX1" s="259"/>
      <c r="BIY1" s="259"/>
      <c r="BIZ1" s="259"/>
      <c r="BJA1" s="259"/>
      <c r="BJB1" s="259"/>
      <c r="BJC1" s="259"/>
      <c r="BJD1" s="273"/>
      <c r="BJE1" s="274"/>
      <c r="BJF1" s="259"/>
      <c r="BJG1" s="259"/>
      <c r="BJH1" s="259"/>
      <c r="BJI1" s="259"/>
      <c r="BJJ1" s="259"/>
      <c r="BJK1" s="259"/>
      <c r="BJL1" s="259"/>
      <c r="BJM1" s="259"/>
      <c r="BJN1" s="259"/>
      <c r="BJO1" s="259"/>
      <c r="BJP1" s="259"/>
      <c r="BJQ1" s="259"/>
      <c r="BJR1" s="259"/>
      <c r="BJS1" s="259"/>
      <c r="BJT1" s="259"/>
      <c r="BJU1" s="259"/>
      <c r="BJV1" s="259"/>
      <c r="BJW1" s="259"/>
      <c r="BJX1" s="259"/>
      <c r="BJY1" s="259"/>
      <c r="BJZ1" s="259"/>
      <c r="BKA1" s="259"/>
      <c r="BKB1" s="259"/>
      <c r="BKC1" s="259"/>
      <c r="BKD1" s="259"/>
      <c r="BKE1" s="259"/>
      <c r="BKF1" s="259"/>
      <c r="BKG1" s="259"/>
      <c r="BKH1" s="259"/>
      <c r="BKI1" s="259"/>
      <c r="BKJ1" s="259"/>
      <c r="BKK1" s="259"/>
      <c r="BKL1" s="259"/>
      <c r="BKM1" s="259"/>
      <c r="BKN1" s="259"/>
      <c r="BKO1" s="258" t="s">
        <v>275</v>
      </c>
      <c r="BKP1" s="259"/>
      <c r="BKQ1" s="259"/>
      <c r="BKR1" s="259"/>
      <c r="BKS1" s="259"/>
      <c r="BKT1" s="259"/>
      <c r="BKU1" s="259"/>
      <c r="BKV1" s="259"/>
      <c r="BKW1" s="259"/>
      <c r="BKX1" s="259"/>
      <c r="BKY1" s="259"/>
      <c r="BKZ1" s="259"/>
      <c r="BLA1" s="259"/>
      <c r="BLB1" s="259"/>
      <c r="BLC1" s="259"/>
      <c r="BLD1" s="259"/>
      <c r="BLE1" s="259"/>
      <c r="BLF1" s="259"/>
      <c r="BLG1" s="259"/>
      <c r="BLH1" s="259"/>
      <c r="BLI1" s="259"/>
      <c r="BLJ1" s="259"/>
      <c r="BLK1" s="273"/>
      <c r="BLL1" s="274"/>
      <c r="BLM1" s="259"/>
      <c r="BLN1" s="259"/>
      <c r="BLO1" s="259"/>
      <c r="BLP1" s="259"/>
      <c r="BLQ1" s="259"/>
      <c r="BLR1" s="259"/>
      <c r="BLS1" s="259"/>
      <c r="BLT1" s="259"/>
      <c r="BLU1" s="259"/>
      <c r="BLV1" s="259"/>
      <c r="BLW1" s="259"/>
      <c r="BLX1" s="259"/>
      <c r="BLY1" s="259"/>
      <c r="BLZ1" s="259"/>
      <c r="BMA1" s="259"/>
      <c r="BMB1" s="259"/>
      <c r="BMC1" s="259"/>
      <c r="BMD1" s="259"/>
      <c r="BME1" s="259"/>
      <c r="BMF1" s="259"/>
      <c r="BMG1" s="259"/>
      <c r="BMH1" s="259"/>
      <c r="BMI1" s="259"/>
      <c r="BMJ1" s="259"/>
      <c r="BMK1" s="259"/>
      <c r="BML1" s="259"/>
      <c r="BMM1" s="259"/>
      <c r="BMN1" s="259"/>
      <c r="BMO1" s="259"/>
      <c r="BMP1" s="259"/>
      <c r="BMQ1" s="259"/>
      <c r="BMR1" s="259"/>
      <c r="BMS1" s="259"/>
      <c r="BMT1" s="259"/>
      <c r="BMU1" s="259"/>
      <c r="BMV1" s="258" t="s">
        <v>275</v>
      </c>
      <c r="BMW1" s="259"/>
      <c r="BMX1" s="259"/>
      <c r="BMY1" s="259"/>
      <c r="BMZ1" s="259"/>
      <c r="BNA1" s="259"/>
      <c r="BNB1" s="259"/>
      <c r="BNC1" s="259"/>
      <c r="BND1" s="259"/>
      <c r="BNE1" s="259"/>
      <c r="BNF1" s="259"/>
      <c r="BNG1" s="259"/>
      <c r="BNH1" s="259"/>
      <c r="BNI1" s="259"/>
      <c r="BNJ1" s="259"/>
      <c r="BNK1" s="259"/>
      <c r="BNL1" s="259"/>
      <c r="BNM1" s="259"/>
      <c r="BNN1" s="259"/>
      <c r="BNO1" s="259"/>
      <c r="BNP1" s="259"/>
      <c r="BNQ1" s="259"/>
      <c r="BNR1" s="273"/>
      <c r="BNS1" s="274"/>
      <c r="BNT1" s="259"/>
      <c r="BNU1" s="259"/>
      <c r="BNV1" s="259"/>
      <c r="BNW1" s="259"/>
      <c r="BNX1" s="259"/>
      <c r="BNY1" s="259"/>
      <c r="BNZ1" s="259"/>
      <c r="BOA1" s="259"/>
      <c r="BOB1" s="259"/>
      <c r="BOC1" s="259"/>
      <c r="BOD1" s="259"/>
      <c r="BOE1" s="259"/>
      <c r="BOF1" s="259"/>
      <c r="BOG1" s="259"/>
      <c r="BOH1" s="259"/>
      <c r="BOI1" s="259"/>
      <c r="BOJ1" s="259"/>
      <c r="BOK1" s="259"/>
      <c r="BOL1" s="259"/>
      <c r="BOM1" s="259"/>
      <c r="BON1" s="259"/>
      <c r="BOO1" s="259"/>
      <c r="BOP1" s="259"/>
      <c r="BOQ1" s="259"/>
      <c r="BOR1" s="259"/>
      <c r="BOS1" s="259"/>
      <c r="BOT1" s="259"/>
      <c r="BOU1" s="259"/>
      <c r="BOV1" s="259"/>
      <c r="BOW1" s="259"/>
      <c r="BOX1" s="259"/>
      <c r="BOY1" s="259"/>
      <c r="BOZ1" s="259"/>
      <c r="BPA1" s="259"/>
      <c r="BPB1" s="259"/>
    </row>
    <row r="2" spans="1:1770" ht="6.65" customHeight="1">
      <c r="A2" s="258"/>
      <c r="B2" s="259"/>
      <c r="C2" s="259"/>
      <c r="D2" s="259"/>
      <c r="E2" s="259"/>
      <c r="F2" s="259"/>
      <c r="G2" s="259"/>
      <c r="H2" s="259"/>
      <c r="I2" s="259"/>
      <c r="J2" s="259"/>
      <c r="K2" s="259"/>
      <c r="L2" s="259"/>
      <c r="M2" s="259"/>
      <c r="N2" s="259"/>
      <c r="O2" s="259"/>
      <c r="P2" s="259"/>
      <c r="Q2" s="259"/>
      <c r="R2" s="259"/>
      <c r="S2" s="259"/>
      <c r="T2" s="259"/>
      <c r="U2" s="259"/>
      <c r="V2" s="259"/>
      <c r="W2" s="273"/>
      <c r="X2" s="274"/>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8"/>
      <c r="BI2" s="259"/>
      <c r="BJ2" s="259"/>
      <c r="BK2" s="259"/>
      <c r="BL2" s="259"/>
      <c r="BM2" s="259"/>
      <c r="BN2" s="259"/>
      <c r="BO2" s="259"/>
      <c r="BP2" s="259"/>
      <c r="BQ2" s="259"/>
      <c r="BR2" s="259"/>
      <c r="BS2" s="259"/>
      <c r="BT2" s="259"/>
      <c r="BU2" s="259"/>
      <c r="BV2" s="259"/>
      <c r="BW2" s="259"/>
      <c r="BX2" s="259"/>
      <c r="BY2" s="259"/>
      <c r="BZ2" s="259"/>
      <c r="CA2" s="259"/>
      <c r="CB2" s="259"/>
      <c r="CC2" s="259"/>
      <c r="CD2" s="273"/>
      <c r="CE2" s="274"/>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8"/>
      <c r="DP2" s="259"/>
      <c r="DQ2" s="259"/>
      <c r="DR2" s="259"/>
      <c r="DS2" s="259"/>
      <c r="DT2" s="259"/>
      <c r="DU2" s="259"/>
      <c r="DV2" s="259"/>
      <c r="DW2" s="259"/>
      <c r="DX2" s="259"/>
      <c r="DY2" s="259"/>
      <c r="DZ2" s="259"/>
      <c r="EA2" s="259"/>
      <c r="EB2" s="259"/>
      <c r="EC2" s="259"/>
      <c r="ED2" s="259"/>
      <c r="EE2" s="259"/>
      <c r="EF2" s="259"/>
      <c r="EG2" s="259"/>
      <c r="EH2" s="259"/>
      <c r="EI2" s="259"/>
      <c r="EJ2" s="259"/>
      <c r="EK2" s="273"/>
      <c r="EL2" s="274"/>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c r="FL2" s="259"/>
      <c r="FM2" s="259"/>
      <c r="FN2" s="259"/>
      <c r="FO2" s="259"/>
      <c r="FP2" s="259"/>
      <c r="FQ2" s="259"/>
      <c r="FR2" s="259"/>
      <c r="FS2" s="259"/>
      <c r="FT2" s="259"/>
      <c r="FU2" s="259"/>
      <c r="FV2" s="258"/>
      <c r="FW2" s="259"/>
      <c r="FX2" s="259"/>
      <c r="FY2" s="259"/>
      <c r="FZ2" s="259"/>
      <c r="GA2" s="259"/>
      <c r="GB2" s="259"/>
      <c r="GC2" s="259"/>
      <c r="GD2" s="259"/>
      <c r="GE2" s="259"/>
      <c r="GF2" s="259"/>
      <c r="GG2" s="259"/>
      <c r="GH2" s="259"/>
      <c r="GI2" s="259"/>
      <c r="GJ2" s="259"/>
      <c r="GK2" s="259"/>
      <c r="GL2" s="259"/>
      <c r="GM2" s="259"/>
      <c r="GN2" s="259"/>
      <c r="GO2" s="259"/>
      <c r="GP2" s="259"/>
      <c r="GQ2" s="259"/>
      <c r="GR2" s="273"/>
      <c r="GS2" s="274"/>
      <c r="GT2" s="259"/>
      <c r="GU2" s="259"/>
      <c r="GV2" s="259"/>
      <c r="GW2" s="259"/>
      <c r="GX2" s="259"/>
      <c r="GY2" s="259"/>
      <c r="GZ2" s="259"/>
      <c r="HA2" s="259"/>
      <c r="HB2" s="259"/>
      <c r="HC2" s="259"/>
      <c r="HD2" s="259"/>
      <c r="HE2" s="259"/>
      <c r="HF2" s="259"/>
      <c r="HG2" s="259"/>
      <c r="HH2" s="259"/>
      <c r="HI2" s="259"/>
      <c r="HJ2" s="259"/>
      <c r="HK2" s="259"/>
      <c r="HL2" s="259"/>
      <c r="HM2" s="259"/>
      <c r="HN2" s="259"/>
      <c r="HO2" s="259"/>
      <c r="HP2" s="259"/>
      <c r="HQ2" s="259"/>
      <c r="HR2" s="259"/>
      <c r="HS2" s="259"/>
      <c r="HT2" s="259"/>
      <c r="HU2" s="259"/>
      <c r="HV2" s="259"/>
      <c r="HW2" s="259"/>
      <c r="HX2" s="259"/>
      <c r="HY2" s="259"/>
      <c r="HZ2" s="259"/>
      <c r="IA2" s="259"/>
      <c r="IB2" s="259"/>
      <c r="IC2" s="258"/>
      <c r="ID2" s="259"/>
      <c r="IE2" s="259"/>
      <c r="IF2" s="259"/>
      <c r="IG2" s="259"/>
      <c r="IH2" s="259"/>
      <c r="II2" s="259"/>
      <c r="IJ2" s="259"/>
      <c r="IK2" s="259"/>
      <c r="IL2" s="259"/>
      <c r="IM2" s="259"/>
      <c r="IN2" s="259"/>
      <c r="IO2" s="259"/>
      <c r="IP2" s="259"/>
      <c r="IQ2" s="259"/>
      <c r="IR2" s="259"/>
      <c r="IS2" s="259"/>
      <c r="IT2" s="259"/>
      <c r="IU2" s="259"/>
      <c r="IV2" s="259"/>
      <c r="IW2" s="259"/>
      <c r="IX2" s="259"/>
      <c r="IY2" s="273"/>
      <c r="IZ2" s="274"/>
      <c r="JA2" s="259"/>
      <c r="JB2" s="259"/>
      <c r="JC2" s="259"/>
      <c r="JD2" s="259"/>
      <c r="JE2" s="259"/>
      <c r="JF2" s="259"/>
      <c r="JG2" s="259"/>
      <c r="JH2" s="259"/>
      <c r="JI2" s="259"/>
      <c r="JJ2" s="259"/>
      <c r="JK2" s="259"/>
      <c r="JL2" s="259"/>
      <c r="JM2" s="259"/>
      <c r="JN2" s="259"/>
      <c r="JO2" s="259"/>
      <c r="JP2" s="259"/>
      <c r="JQ2" s="259"/>
      <c r="JR2" s="259"/>
      <c r="JS2" s="259"/>
      <c r="JT2" s="259"/>
      <c r="JU2" s="259"/>
      <c r="JV2" s="259"/>
      <c r="JW2" s="259"/>
      <c r="JX2" s="259"/>
      <c r="JY2" s="259"/>
      <c r="JZ2" s="259"/>
      <c r="KA2" s="259"/>
      <c r="KB2" s="259"/>
      <c r="KC2" s="259"/>
      <c r="KD2" s="259"/>
      <c r="KE2" s="259"/>
      <c r="KF2" s="259"/>
      <c r="KG2" s="259"/>
      <c r="KH2" s="259"/>
      <c r="KI2" s="259"/>
      <c r="KJ2" s="258"/>
      <c r="KK2" s="259"/>
      <c r="KL2" s="259"/>
      <c r="KM2" s="259"/>
      <c r="KN2" s="259"/>
      <c r="KO2" s="259"/>
      <c r="KP2" s="259"/>
      <c r="KQ2" s="259"/>
      <c r="KR2" s="259"/>
      <c r="KS2" s="259"/>
      <c r="KT2" s="259"/>
      <c r="KU2" s="259"/>
      <c r="KV2" s="259"/>
      <c r="KW2" s="259"/>
      <c r="KX2" s="259"/>
      <c r="KY2" s="259"/>
      <c r="KZ2" s="259"/>
      <c r="LA2" s="259"/>
      <c r="LB2" s="259"/>
      <c r="LC2" s="259"/>
      <c r="LD2" s="259"/>
      <c r="LE2" s="259"/>
      <c r="LF2" s="273"/>
      <c r="LG2" s="274"/>
      <c r="LH2" s="259"/>
      <c r="LI2" s="259"/>
      <c r="LJ2" s="259"/>
      <c r="LK2" s="259"/>
      <c r="LL2" s="259"/>
      <c r="LM2" s="259"/>
      <c r="LN2" s="259"/>
      <c r="LO2" s="259"/>
      <c r="LP2" s="259"/>
      <c r="LQ2" s="259"/>
      <c r="LR2" s="259"/>
      <c r="LS2" s="259"/>
      <c r="LT2" s="259"/>
      <c r="LU2" s="259"/>
      <c r="LV2" s="259"/>
      <c r="LW2" s="259"/>
      <c r="LX2" s="259"/>
      <c r="LY2" s="259"/>
      <c r="LZ2" s="259"/>
      <c r="MA2" s="259"/>
      <c r="MB2" s="259"/>
      <c r="MC2" s="259"/>
      <c r="MD2" s="259"/>
      <c r="ME2" s="259"/>
      <c r="MF2" s="259"/>
      <c r="MG2" s="259"/>
      <c r="MH2" s="259"/>
      <c r="MI2" s="259"/>
      <c r="MJ2" s="259"/>
      <c r="MK2" s="259"/>
      <c r="ML2" s="259"/>
      <c r="MM2" s="259"/>
      <c r="MN2" s="259"/>
      <c r="MO2" s="259"/>
      <c r="MP2" s="259"/>
      <c r="MQ2" s="258"/>
      <c r="MR2" s="259"/>
      <c r="MS2" s="259"/>
      <c r="MT2" s="259"/>
      <c r="MU2" s="259"/>
      <c r="MV2" s="259"/>
      <c r="MW2" s="259"/>
      <c r="MX2" s="259"/>
      <c r="MY2" s="259"/>
      <c r="MZ2" s="259"/>
      <c r="NA2" s="259"/>
      <c r="NB2" s="259"/>
      <c r="NC2" s="259"/>
      <c r="ND2" s="259"/>
      <c r="NE2" s="259"/>
      <c r="NF2" s="259"/>
      <c r="NG2" s="259"/>
      <c r="NH2" s="259"/>
      <c r="NI2" s="259"/>
      <c r="NJ2" s="259"/>
      <c r="NK2" s="259"/>
      <c r="NL2" s="259"/>
      <c r="NM2" s="273"/>
      <c r="NN2" s="274"/>
      <c r="NO2" s="259"/>
      <c r="NP2" s="259"/>
      <c r="NQ2" s="259"/>
      <c r="NR2" s="259"/>
      <c r="NS2" s="259"/>
      <c r="NT2" s="259"/>
      <c r="NU2" s="259"/>
      <c r="NV2" s="259"/>
      <c r="NW2" s="259"/>
      <c r="NX2" s="259"/>
      <c r="NY2" s="259"/>
      <c r="NZ2" s="259"/>
      <c r="OA2" s="259"/>
      <c r="OB2" s="259"/>
      <c r="OC2" s="259"/>
      <c r="OD2" s="259"/>
      <c r="OE2" s="259"/>
      <c r="OF2" s="259"/>
      <c r="OG2" s="259"/>
      <c r="OH2" s="259"/>
      <c r="OI2" s="259"/>
      <c r="OJ2" s="259"/>
      <c r="OK2" s="259"/>
      <c r="OL2" s="259"/>
      <c r="OM2" s="259"/>
      <c r="ON2" s="259"/>
      <c r="OO2" s="259"/>
      <c r="OP2" s="259"/>
      <c r="OQ2" s="259"/>
      <c r="OR2" s="259"/>
      <c r="OS2" s="259"/>
      <c r="OT2" s="259"/>
      <c r="OU2" s="259"/>
      <c r="OV2" s="259"/>
      <c r="OW2" s="259"/>
      <c r="OX2" s="258"/>
      <c r="OY2" s="259"/>
      <c r="OZ2" s="259"/>
      <c r="PA2" s="259"/>
      <c r="PB2" s="259"/>
      <c r="PC2" s="259"/>
      <c r="PD2" s="259"/>
      <c r="PE2" s="259"/>
      <c r="PF2" s="259"/>
      <c r="PG2" s="259"/>
      <c r="PH2" s="259"/>
      <c r="PI2" s="259"/>
      <c r="PJ2" s="259"/>
      <c r="PK2" s="259"/>
      <c r="PL2" s="259"/>
      <c r="PM2" s="259"/>
      <c r="PN2" s="259"/>
      <c r="PO2" s="259"/>
      <c r="PP2" s="259"/>
      <c r="PQ2" s="259"/>
      <c r="PR2" s="259"/>
      <c r="PS2" s="259"/>
      <c r="PT2" s="273"/>
      <c r="PU2" s="274"/>
      <c r="PV2" s="259"/>
      <c r="PW2" s="259"/>
      <c r="PX2" s="259"/>
      <c r="PY2" s="259"/>
      <c r="PZ2" s="259"/>
      <c r="QA2" s="259"/>
      <c r="QB2" s="259"/>
      <c r="QC2" s="259"/>
      <c r="QD2" s="259"/>
      <c r="QE2" s="259"/>
      <c r="QF2" s="259"/>
      <c r="QG2" s="259"/>
      <c r="QH2" s="259"/>
      <c r="QI2" s="259"/>
      <c r="QJ2" s="259"/>
      <c r="QK2" s="259"/>
      <c r="QL2" s="259"/>
      <c r="QM2" s="259"/>
      <c r="QN2" s="259"/>
      <c r="QO2" s="259"/>
      <c r="QP2" s="259"/>
      <c r="QQ2" s="259"/>
      <c r="QR2" s="259"/>
      <c r="QS2" s="259"/>
      <c r="QT2" s="259"/>
      <c r="QU2" s="259"/>
      <c r="QV2" s="259"/>
      <c r="QW2" s="259"/>
      <c r="QX2" s="259"/>
      <c r="QY2" s="259"/>
      <c r="QZ2" s="259"/>
      <c r="RA2" s="259"/>
      <c r="RB2" s="259"/>
      <c r="RC2" s="259"/>
      <c r="RD2" s="259"/>
      <c r="RE2" s="258"/>
      <c r="RF2" s="259"/>
      <c r="RG2" s="259"/>
      <c r="RH2" s="259"/>
      <c r="RI2" s="259"/>
      <c r="RJ2" s="259"/>
      <c r="RK2" s="259"/>
      <c r="RL2" s="259"/>
      <c r="RM2" s="259"/>
      <c r="RN2" s="259"/>
      <c r="RO2" s="259"/>
      <c r="RP2" s="259"/>
      <c r="RQ2" s="259"/>
      <c r="RR2" s="259"/>
      <c r="RS2" s="259"/>
      <c r="RT2" s="259"/>
      <c r="RU2" s="259"/>
      <c r="RV2" s="259"/>
      <c r="RW2" s="259"/>
      <c r="RX2" s="259"/>
      <c r="RY2" s="259"/>
      <c r="RZ2" s="259"/>
      <c r="SA2" s="273"/>
      <c r="SB2" s="274"/>
      <c r="SC2" s="259"/>
      <c r="SD2" s="259"/>
      <c r="SE2" s="259"/>
      <c r="SF2" s="259"/>
      <c r="SG2" s="259"/>
      <c r="SH2" s="259"/>
      <c r="SI2" s="259"/>
      <c r="SJ2" s="259"/>
      <c r="SK2" s="259"/>
      <c r="SL2" s="259"/>
      <c r="SM2" s="259"/>
      <c r="SN2" s="259"/>
      <c r="SO2" s="259"/>
      <c r="SP2" s="259"/>
      <c r="SQ2" s="259"/>
      <c r="SR2" s="259"/>
      <c r="SS2" s="259"/>
      <c r="ST2" s="259"/>
      <c r="SU2" s="259"/>
      <c r="SV2" s="259"/>
      <c r="SW2" s="259"/>
      <c r="SX2" s="259"/>
      <c r="SY2" s="259"/>
      <c r="SZ2" s="259"/>
      <c r="TA2" s="259"/>
      <c r="TB2" s="259"/>
      <c r="TC2" s="259"/>
      <c r="TD2" s="259"/>
      <c r="TE2" s="259"/>
      <c r="TF2" s="259"/>
      <c r="TG2" s="259"/>
      <c r="TH2" s="259"/>
      <c r="TI2" s="259"/>
      <c r="TJ2" s="259"/>
      <c r="TK2" s="259"/>
      <c r="TL2" s="258"/>
      <c r="TM2" s="259"/>
      <c r="TN2" s="259"/>
      <c r="TO2" s="259"/>
      <c r="TP2" s="259"/>
      <c r="TQ2" s="259"/>
      <c r="TR2" s="259"/>
      <c r="TS2" s="259"/>
      <c r="TT2" s="259"/>
      <c r="TU2" s="259"/>
      <c r="TV2" s="259"/>
      <c r="TW2" s="259"/>
      <c r="TX2" s="259"/>
      <c r="TY2" s="259"/>
      <c r="TZ2" s="259"/>
      <c r="UA2" s="259"/>
      <c r="UB2" s="259"/>
      <c r="UC2" s="259"/>
      <c r="UD2" s="259"/>
      <c r="UE2" s="259"/>
      <c r="UF2" s="259"/>
      <c r="UG2" s="259"/>
      <c r="UH2" s="273"/>
      <c r="UI2" s="274"/>
      <c r="UJ2" s="259"/>
      <c r="UK2" s="259"/>
      <c r="UL2" s="259"/>
      <c r="UM2" s="259"/>
      <c r="UN2" s="259"/>
      <c r="UO2" s="259"/>
      <c r="UP2" s="259"/>
      <c r="UQ2" s="259"/>
      <c r="UR2" s="259"/>
      <c r="US2" s="259"/>
      <c r="UT2" s="259"/>
      <c r="UU2" s="259"/>
      <c r="UV2" s="259"/>
      <c r="UW2" s="259"/>
      <c r="UX2" s="259"/>
      <c r="UY2" s="259"/>
      <c r="UZ2" s="259"/>
      <c r="VA2" s="259"/>
      <c r="VB2" s="259"/>
      <c r="VC2" s="259"/>
      <c r="VD2" s="259"/>
      <c r="VE2" s="259"/>
      <c r="VF2" s="259"/>
      <c r="VG2" s="259"/>
      <c r="VH2" s="259"/>
      <c r="VI2" s="259"/>
      <c r="VJ2" s="259"/>
      <c r="VK2" s="259"/>
      <c r="VL2" s="259"/>
      <c r="VM2" s="259"/>
      <c r="VN2" s="259"/>
      <c r="VO2" s="259"/>
      <c r="VP2" s="259"/>
      <c r="VQ2" s="259"/>
      <c r="VR2" s="259"/>
      <c r="VS2" s="258"/>
      <c r="VT2" s="259"/>
      <c r="VU2" s="259"/>
      <c r="VV2" s="259"/>
      <c r="VW2" s="259"/>
      <c r="VX2" s="259"/>
      <c r="VY2" s="259"/>
      <c r="VZ2" s="259"/>
      <c r="WA2" s="259"/>
      <c r="WB2" s="259"/>
      <c r="WC2" s="259"/>
      <c r="WD2" s="259"/>
      <c r="WE2" s="259"/>
      <c r="WF2" s="259"/>
      <c r="WG2" s="259"/>
      <c r="WH2" s="259"/>
      <c r="WI2" s="259"/>
      <c r="WJ2" s="259"/>
      <c r="WK2" s="259"/>
      <c r="WL2" s="259"/>
      <c r="WM2" s="259"/>
      <c r="WN2" s="259"/>
      <c r="WO2" s="273"/>
      <c r="WP2" s="274"/>
      <c r="WQ2" s="259"/>
      <c r="WR2" s="259"/>
      <c r="WS2" s="259"/>
      <c r="WT2" s="259"/>
      <c r="WU2" s="259"/>
      <c r="WV2" s="259"/>
      <c r="WW2" s="259"/>
      <c r="WX2" s="259"/>
      <c r="WY2" s="259"/>
      <c r="WZ2" s="259"/>
      <c r="XA2" s="259"/>
      <c r="XB2" s="259"/>
      <c r="XC2" s="259"/>
      <c r="XD2" s="259"/>
      <c r="XE2" s="259"/>
      <c r="XF2" s="259"/>
      <c r="XG2" s="259"/>
      <c r="XH2" s="259"/>
      <c r="XI2" s="259"/>
      <c r="XJ2" s="259"/>
      <c r="XK2" s="259"/>
      <c r="XL2" s="259"/>
      <c r="XM2" s="259"/>
      <c r="XN2" s="259"/>
      <c r="XO2" s="259"/>
      <c r="XP2" s="259"/>
      <c r="XQ2" s="259"/>
      <c r="XR2" s="259"/>
      <c r="XS2" s="259"/>
      <c r="XT2" s="259"/>
      <c r="XU2" s="259"/>
      <c r="XV2" s="259"/>
      <c r="XW2" s="259"/>
      <c r="XX2" s="259"/>
      <c r="XY2" s="259"/>
      <c r="XZ2" s="258"/>
      <c r="YA2" s="259"/>
      <c r="YB2" s="259"/>
      <c r="YC2" s="259"/>
      <c r="YD2" s="259"/>
      <c r="YE2" s="259"/>
      <c r="YF2" s="259"/>
      <c r="YG2" s="259"/>
      <c r="YH2" s="259"/>
      <c r="YI2" s="259"/>
      <c r="YJ2" s="259"/>
      <c r="YK2" s="259"/>
      <c r="YL2" s="259"/>
      <c r="YM2" s="259"/>
      <c r="YN2" s="259"/>
      <c r="YO2" s="259"/>
      <c r="YP2" s="259"/>
      <c r="YQ2" s="259"/>
      <c r="YR2" s="259"/>
      <c r="YS2" s="259"/>
      <c r="YT2" s="259"/>
      <c r="YU2" s="259"/>
      <c r="YV2" s="273"/>
      <c r="YW2" s="274"/>
      <c r="YX2" s="259"/>
      <c r="YY2" s="259"/>
      <c r="YZ2" s="259"/>
      <c r="ZA2" s="259"/>
      <c r="ZB2" s="259"/>
      <c r="ZC2" s="259"/>
      <c r="ZD2" s="259"/>
      <c r="ZE2" s="259"/>
      <c r="ZF2" s="259"/>
      <c r="ZG2" s="259"/>
      <c r="ZH2" s="259"/>
      <c r="ZI2" s="259"/>
      <c r="ZJ2" s="259"/>
      <c r="ZK2" s="259"/>
      <c r="ZL2" s="259"/>
      <c r="ZM2" s="259"/>
      <c r="ZN2" s="259"/>
      <c r="ZO2" s="259"/>
      <c r="ZP2" s="259"/>
      <c r="ZQ2" s="259"/>
      <c r="ZR2" s="259"/>
      <c r="ZS2" s="259"/>
      <c r="ZT2" s="259"/>
      <c r="ZU2" s="259"/>
      <c r="ZV2" s="259"/>
      <c r="ZW2" s="259"/>
      <c r="ZX2" s="259"/>
      <c r="ZY2" s="259"/>
      <c r="ZZ2" s="259"/>
      <c r="AAA2" s="259"/>
      <c r="AAB2" s="259"/>
      <c r="AAC2" s="259"/>
      <c r="AAD2" s="259"/>
      <c r="AAE2" s="259"/>
      <c r="AAF2" s="259"/>
      <c r="AAG2" s="258"/>
      <c r="AAH2" s="259"/>
      <c r="AAI2" s="259"/>
      <c r="AAJ2" s="259"/>
      <c r="AAK2" s="259"/>
      <c r="AAL2" s="259"/>
      <c r="AAM2" s="259"/>
      <c r="AAN2" s="259"/>
      <c r="AAO2" s="259"/>
      <c r="AAP2" s="259"/>
      <c r="AAQ2" s="259"/>
      <c r="AAR2" s="259"/>
      <c r="AAS2" s="259"/>
      <c r="AAT2" s="259"/>
      <c r="AAU2" s="259"/>
      <c r="AAV2" s="259"/>
      <c r="AAW2" s="259"/>
      <c r="AAX2" s="259"/>
      <c r="AAY2" s="259"/>
      <c r="AAZ2" s="259"/>
      <c r="ABA2" s="259"/>
      <c r="ABB2" s="259"/>
      <c r="ABC2" s="273"/>
      <c r="ABD2" s="274"/>
      <c r="ABE2" s="259"/>
      <c r="ABF2" s="259"/>
      <c r="ABG2" s="259"/>
      <c r="ABH2" s="259"/>
      <c r="ABI2" s="259"/>
      <c r="ABJ2" s="259"/>
      <c r="ABK2" s="259"/>
      <c r="ABL2" s="259"/>
      <c r="ABM2" s="259"/>
      <c r="ABN2" s="259"/>
      <c r="ABO2" s="259"/>
      <c r="ABP2" s="259"/>
      <c r="ABQ2" s="259"/>
      <c r="ABR2" s="259"/>
      <c r="ABS2" s="259"/>
      <c r="ABT2" s="259"/>
      <c r="ABU2" s="259"/>
      <c r="ABV2" s="259"/>
      <c r="ABW2" s="259"/>
      <c r="ABX2" s="259"/>
      <c r="ABY2" s="259"/>
      <c r="ABZ2" s="259"/>
      <c r="ACA2" s="259"/>
      <c r="ACB2" s="259"/>
      <c r="ACC2" s="259"/>
      <c r="ACD2" s="259"/>
      <c r="ACE2" s="259"/>
      <c r="ACF2" s="259"/>
      <c r="ACG2" s="259"/>
      <c r="ACH2" s="259"/>
      <c r="ACI2" s="259"/>
      <c r="ACJ2" s="259"/>
      <c r="ACK2" s="259"/>
      <c r="ACL2" s="259"/>
      <c r="ACM2" s="259"/>
      <c r="ACN2" s="258"/>
      <c r="ACO2" s="259"/>
      <c r="ACP2" s="259"/>
      <c r="ACQ2" s="259"/>
      <c r="ACR2" s="259"/>
      <c r="ACS2" s="259"/>
      <c r="ACT2" s="259"/>
      <c r="ACU2" s="259"/>
      <c r="ACV2" s="259"/>
      <c r="ACW2" s="259"/>
      <c r="ACX2" s="259"/>
      <c r="ACY2" s="259"/>
      <c r="ACZ2" s="259"/>
      <c r="ADA2" s="259"/>
      <c r="ADB2" s="259"/>
      <c r="ADC2" s="259"/>
      <c r="ADD2" s="259"/>
      <c r="ADE2" s="259"/>
      <c r="ADF2" s="259"/>
      <c r="ADG2" s="259"/>
      <c r="ADH2" s="259"/>
      <c r="ADI2" s="259"/>
      <c r="ADJ2" s="273"/>
      <c r="ADK2" s="274"/>
      <c r="ADL2" s="259"/>
      <c r="ADM2" s="259"/>
      <c r="ADN2" s="259"/>
      <c r="ADO2" s="259"/>
      <c r="ADP2" s="259"/>
      <c r="ADQ2" s="259"/>
      <c r="ADR2" s="259"/>
      <c r="ADS2" s="259"/>
      <c r="ADT2" s="259"/>
      <c r="ADU2" s="259"/>
      <c r="ADV2" s="259"/>
      <c r="ADW2" s="259"/>
      <c r="ADX2" s="259"/>
      <c r="ADY2" s="259"/>
      <c r="ADZ2" s="259"/>
      <c r="AEA2" s="259"/>
      <c r="AEB2" s="259"/>
      <c r="AEC2" s="259"/>
      <c r="AED2" s="259"/>
      <c r="AEE2" s="259"/>
      <c r="AEF2" s="259"/>
      <c r="AEG2" s="259"/>
      <c r="AEH2" s="259"/>
      <c r="AEI2" s="259"/>
      <c r="AEJ2" s="259"/>
      <c r="AEK2" s="259"/>
      <c r="AEL2" s="259"/>
      <c r="AEM2" s="259"/>
      <c r="AEN2" s="259"/>
      <c r="AEO2" s="259"/>
      <c r="AEP2" s="259"/>
      <c r="AEQ2" s="259"/>
      <c r="AER2" s="259"/>
      <c r="AES2" s="259"/>
      <c r="AET2" s="259"/>
      <c r="AEU2" s="258"/>
      <c r="AEV2" s="259"/>
      <c r="AEW2" s="259"/>
      <c r="AEX2" s="259"/>
      <c r="AEY2" s="259"/>
      <c r="AEZ2" s="259"/>
      <c r="AFA2" s="259"/>
      <c r="AFB2" s="259"/>
      <c r="AFC2" s="259"/>
      <c r="AFD2" s="259"/>
      <c r="AFE2" s="259"/>
      <c r="AFF2" s="259"/>
      <c r="AFG2" s="259"/>
      <c r="AFH2" s="259"/>
      <c r="AFI2" s="259"/>
      <c r="AFJ2" s="259"/>
      <c r="AFK2" s="259"/>
      <c r="AFL2" s="259"/>
      <c r="AFM2" s="259"/>
      <c r="AFN2" s="259"/>
      <c r="AFO2" s="259"/>
      <c r="AFP2" s="259"/>
      <c r="AFQ2" s="273"/>
      <c r="AFR2" s="274"/>
      <c r="AFS2" s="259"/>
      <c r="AFT2" s="259"/>
      <c r="AFU2" s="259"/>
      <c r="AFV2" s="259"/>
      <c r="AFW2" s="259"/>
      <c r="AFX2" s="259"/>
      <c r="AFY2" s="259"/>
      <c r="AFZ2" s="259"/>
      <c r="AGA2" s="259"/>
      <c r="AGB2" s="259"/>
      <c r="AGC2" s="259"/>
      <c r="AGD2" s="259"/>
      <c r="AGE2" s="259"/>
      <c r="AGF2" s="259"/>
      <c r="AGG2" s="259"/>
      <c r="AGH2" s="259"/>
      <c r="AGI2" s="259"/>
      <c r="AGJ2" s="259"/>
      <c r="AGK2" s="259"/>
      <c r="AGL2" s="259"/>
      <c r="AGM2" s="259"/>
      <c r="AGN2" s="259"/>
      <c r="AGO2" s="259"/>
      <c r="AGP2" s="259"/>
      <c r="AGQ2" s="259"/>
      <c r="AGR2" s="259"/>
      <c r="AGS2" s="259"/>
      <c r="AGT2" s="259"/>
      <c r="AGU2" s="259"/>
      <c r="AGV2" s="259"/>
      <c r="AGW2" s="259"/>
      <c r="AGX2" s="259"/>
      <c r="AGY2" s="259"/>
      <c r="AGZ2" s="259"/>
      <c r="AHA2" s="259"/>
      <c r="AHB2" s="258"/>
      <c r="AHC2" s="259"/>
      <c r="AHD2" s="259"/>
      <c r="AHE2" s="259"/>
      <c r="AHF2" s="259"/>
      <c r="AHG2" s="259"/>
      <c r="AHH2" s="259"/>
      <c r="AHI2" s="259"/>
      <c r="AHJ2" s="259"/>
      <c r="AHK2" s="259"/>
      <c r="AHL2" s="259"/>
      <c r="AHM2" s="259"/>
      <c r="AHN2" s="259"/>
      <c r="AHO2" s="259"/>
      <c r="AHP2" s="259"/>
      <c r="AHQ2" s="259"/>
      <c r="AHR2" s="259"/>
      <c r="AHS2" s="259"/>
      <c r="AHT2" s="259"/>
      <c r="AHU2" s="259"/>
      <c r="AHV2" s="259"/>
      <c r="AHW2" s="259"/>
      <c r="AHX2" s="273"/>
      <c r="AHY2" s="274"/>
      <c r="AHZ2" s="259"/>
      <c r="AIA2" s="259"/>
      <c r="AIB2" s="259"/>
      <c r="AIC2" s="259"/>
      <c r="AID2" s="259"/>
      <c r="AIE2" s="259"/>
      <c r="AIF2" s="259"/>
      <c r="AIG2" s="259"/>
      <c r="AIH2" s="259"/>
      <c r="AII2" s="259"/>
      <c r="AIJ2" s="259"/>
      <c r="AIK2" s="259"/>
      <c r="AIL2" s="259"/>
      <c r="AIM2" s="259"/>
      <c r="AIN2" s="259"/>
      <c r="AIO2" s="259"/>
      <c r="AIP2" s="259"/>
      <c r="AIQ2" s="259"/>
      <c r="AIR2" s="259"/>
      <c r="AIS2" s="259"/>
      <c r="AIT2" s="259"/>
      <c r="AIU2" s="259"/>
      <c r="AIV2" s="259"/>
      <c r="AIW2" s="259"/>
      <c r="AIX2" s="259"/>
      <c r="AIY2" s="259"/>
      <c r="AIZ2" s="259"/>
      <c r="AJA2" s="259"/>
      <c r="AJB2" s="259"/>
      <c r="AJC2" s="259"/>
      <c r="AJD2" s="259"/>
      <c r="AJE2" s="259"/>
      <c r="AJF2" s="259"/>
      <c r="AJG2" s="259"/>
      <c r="AJH2" s="259"/>
      <c r="AJI2" s="258"/>
      <c r="AJJ2" s="259"/>
      <c r="AJK2" s="259"/>
      <c r="AJL2" s="259"/>
      <c r="AJM2" s="259"/>
      <c r="AJN2" s="259"/>
      <c r="AJO2" s="259"/>
      <c r="AJP2" s="259"/>
      <c r="AJQ2" s="259"/>
      <c r="AJR2" s="259"/>
      <c r="AJS2" s="259"/>
      <c r="AJT2" s="259"/>
      <c r="AJU2" s="259"/>
      <c r="AJV2" s="259"/>
      <c r="AJW2" s="259"/>
      <c r="AJX2" s="259"/>
      <c r="AJY2" s="259"/>
      <c r="AJZ2" s="259"/>
      <c r="AKA2" s="259"/>
      <c r="AKB2" s="259"/>
      <c r="AKC2" s="259"/>
      <c r="AKD2" s="259"/>
      <c r="AKE2" s="273"/>
      <c r="AKF2" s="274"/>
      <c r="AKG2" s="259"/>
      <c r="AKH2" s="259"/>
      <c r="AKI2" s="259"/>
      <c r="AKJ2" s="259"/>
      <c r="AKK2" s="259"/>
      <c r="AKL2" s="259"/>
      <c r="AKM2" s="259"/>
      <c r="AKN2" s="259"/>
      <c r="AKO2" s="259"/>
      <c r="AKP2" s="259"/>
      <c r="AKQ2" s="259"/>
      <c r="AKR2" s="259"/>
      <c r="AKS2" s="259"/>
      <c r="AKT2" s="259"/>
      <c r="AKU2" s="259"/>
      <c r="AKV2" s="259"/>
      <c r="AKW2" s="259"/>
      <c r="AKX2" s="259"/>
      <c r="AKY2" s="259"/>
      <c r="AKZ2" s="259"/>
      <c r="ALA2" s="259"/>
      <c r="ALB2" s="259"/>
      <c r="ALC2" s="259"/>
      <c r="ALD2" s="259"/>
      <c r="ALE2" s="259"/>
      <c r="ALF2" s="259"/>
      <c r="ALG2" s="259"/>
      <c r="ALH2" s="259"/>
      <c r="ALI2" s="259"/>
      <c r="ALJ2" s="259"/>
      <c r="ALK2" s="259"/>
      <c r="ALL2" s="259"/>
      <c r="ALM2" s="259"/>
      <c r="ALN2" s="259"/>
      <c r="ALO2" s="259"/>
      <c r="ALP2" s="258"/>
      <c r="ALQ2" s="259"/>
      <c r="ALR2" s="259"/>
      <c r="ALS2" s="259"/>
      <c r="ALT2" s="259"/>
      <c r="ALU2" s="259"/>
      <c r="ALV2" s="259"/>
      <c r="ALW2" s="259"/>
      <c r="ALX2" s="259"/>
      <c r="ALY2" s="259"/>
      <c r="ALZ2" s="259"/>
      <c r="AMA2" s="259"/>
      <c r="AMB2" s="259"/>
      <c r="AMC2" s="259"/>
      <c r="AMD2" s="259"/>
      <c r="AME2" s="259"/>
      <c r="AMF2" s="259"/>
      <c r="AMG2" s="259"/>
      <c r="AMH2" s="259"/>
      <c r="AMI2" s="259"/>
      <c r="AMJ2" s="259"/>
      <c r="AMK2" s="259"/>
      <c r="AML2" s="273"/>
      <c r="AMM2" s="274"/>
      <c r="AMN2" s="259"/>
      <c r="AMO2" s="259"/>
      <c r="AMP2" s="259"/>
      <c r="AMQ2" s="259"/>
      <c r="AMR2" s="259"/>
      <c r="AMS2" s="259"/>
      <c r="AMT2" s="259"/>
      <c r="AMU2" s="259"/>
      <c r="AMV2" s="259"/>
      <c r="AMW2" s="259"/>
      <c r="AMX2" s="259"/>
      <c r="AMY2" s="259"/>
      <c r="AMZ2" s="259"/>
      <c r="ANA2" s="259"/>
      <c r="ANB2" s="259"/>
      <c r="ANC2" s="259"/>
      <c r="AND2" s="259"/>
      <c r="ANE2" s="259"/>
      <c r="ANF2" s="259"/>
      <c r="ANG2" s="259"/>
      <c r="ANH2" s="259"/>
      <c r="ANI2" s="259"/>
      <c r="ANJ2" s="259"/>
      <c r="ANK2" s="259"/>
      <c r="ANL2" s="259"/>
      <c r="ANM2" s="259"/>
      <c r="ANN2" s="259"/>
      <c r="ANO2" s="259"/>
      <c r="ANP2" s="259"/>
      <c r="ANQ2" s="259"/>
      <c r="ANR2" s="259"/>
      <c r="ANS2" s="259"/>
      <c r="ANT2" s="259"/>
      <c r="ANU2" s="259"/>
      <c r="ANV2" s="259"/>
      <c r="ANW2" s="258"/>
      <c r="ANX2" s="259"/>
      <c r="ANY2" s="259"/>
      <c r="ANZ2" s="259"/>
      <c r="AOA2" s="259"/>
      <c r="AOB2" s="259"/>
      <c r="AOC2" s="259"/>
      <c r="AOD2" s="259"/>
      <c r="AOE2" s="259"/>
      <c r="AOF2" s="259"/>
      <c r="AOG2" s="259"/>
      <c r="AOH2" s="259"/>
      <c r="AOI2" s="259"/>
      <c r="AOJ2" s="259"/>
      <c r="AOK2" s="259"/>
      <c r="AOL2" s="259"/>
      <c r="AOM2" s="259"/>
      <c r="AON2" s="259"/>
      <c r="AOO2" s="259"/>
      <c r="AOP2" s="259"/>
      <c r="AOQ2" s="259"/>
      <c r="AOR2" s="259"/>
      <c r="AOS2" s="273"/>
      <c r="AOT2" s="274"/>
      <c r="AOU2" s="259"/>
      <c r="AOV2" s="259"/>
      <c r="AOW2" s="259"/>
      <c r="AOX2" s="259"/>
      <c r="AOY2" s="259"/>
      <c r="AOZ2" s="259"/>
      <c r="APA2" s="259"/>
      <c r="APB2" s="259"/>
      <c r="APC2" s="259"/>
      <c r="APD2" s="259"/>
      <c r="APE2" s="259"/>
      <c r="APF2" s="259"/>
      <c r="APG2" s="259"/>
      <c r="APH2" s="259"/>
      <c r="API2" s="259"/>
      <c r="APJ2" s="259"/>
      <c r="APK2" s="259"/>
      <c r="APL2" s="259"/>
      <c r="APM2" s="259"/>
      <c r="APN2" s="259"/>
      <c r="APO2" s="259"/>
      <c r="APP2" s="259"/>
      <c r="APQ2" s="259"/>
      <c r="APR2" s="259"/>
      <c r="APS2" s="259"/>
      <c r="APT2" s="259"/>
      <c r="APU2" s="259"/>
      <c r="APV2" s="259"/>
      <c r="APW2" s="259"/>
      <c r="APX2" s="259"/>
      <c r="APY2" s="259"/>
      <c r="APZ2" s="259"/>
      <c r="AQA2" s="259"/>
      <c r="AQB2" s="259"/>
      <c r="AQC2" s="259"/>
      <c r="AQD2" s="258"/>
      <c r="AQE2" s="259"/>
      <c r="AQF2" s="259"/>
      <c r="AQG2" s="259"/>
      <c r="AQH2" s="259"/>
      <c r="AQI2" s="259"/>
      <c r="AQJ2" s="259"/>
      <c r="AQK2" s="259"/>
      <c r="AQL2" s="259"/>
      <c r="AQM2" s="259"/>
      <c r="AQN2" s="259"/>
      <c r="AQO2" s="259"/>
      <c r="AQP2" s="259"/>
      <c r="AQQ2" s="259"/>
      <c r="AQR2" s="259"/>
      <c r="AQS2" s="259"/>
      <c r="AQT2" s="259"/>
      <c r="AQU2" s="259"/>
      <c r="AQV2" s="259"/>
      <c r="AQW2" s="259"/>
      <c r="AQX2" s="259"/>
      <c r="AQY2" s="259"/>
      <c r="AQZ2" s="273"/>
      <c r="ARA2" s="274"/>
      <c r="ARB2" s="259"/>
      <c r="ARC2" s="259"/>
      <c r="ARD2" s="259"/>
      <c r="ARE2" s="259"/>
      <c r="ARF2" s="259"/>
      <c r="ARG2" s="259"/>
      <c r="ARH2" s="259"/>
      <c r="ARI2" s="259"/>
      <c r="ARJ2" s="259"/>
      <c r="ARK2" s="259"/>
      <c r="ARL2" s="259"/>
      <c r="ARM2" s="259"/>
      <c r="ARN2" s="259"/>
      <c r="ARO2" s="259"/>
      <c r="ARP2" s="259"/>
      <c r="ARQ2" s="259"/>
      <c r="ARR2" s="259"/>
      <c r="ARS2" s="259"/>
      <c r="ART2" s="259"/>
      <c r="ARU2" s="259"/>
      <c r="ARV2" s="259"/>
      <c r="ARW2" s="259"/>
      <c r="ARX2" s="259"/>
      <c r="ARY2" s="259"/>
      <c r="ARZ2" s="259"/>
      <c r="ASA2" s="259"/>
      <c r="ASB2" s="259"/>
      <c r="ASC2" s="259"/>
      <c r="ASD2" s="259"/>
      <c r="ASE2" s="259"/>
      <c r="ASF2" s="259"/>
      <c r="ASG2" s="259"/>
      <c r="ASH2" s="259"/>
      <c r="ASI2" s="259"/>
      <c r="ASJ2" s="259"/>
      <c r="ASK2" s="258"/>
      <c r="ASL2" s="259"/>
      <c r="ASM2" s="259"/>
      <c r="ASN2" s="259"/>
      <c r="ASO2" s="259"/>
      <c r="ASP2" s="259"/>
      <c r="ASQ2" s="259"/>
      <c r="ASR2" s="259"/>
      <c r="ASS2" s="259"/>
      <c r="AST2" s="259"/>
      <c r="ASU2" s="259"/>
      <c r="ASV2" s="259"/>
      <c r="ASW2" s="259"/>
      <c r="ASX2" s="259"/>
      <c r="ASY2" s="259"/>
      <c r="ASZ2" s="259"/>
      <c r="ATA2" s="259"/>
      <c r="ATB2" s="259"/>
      <c r="ATC2" s="259"/>
      <c r="ATD2" s="259"/>
      <c r="ATE2" s="259"/>
      <c r="ATF2" s="259"/>
      <c r="ATG2" s="273"/>
      <c r="ATH2" s="274"/>
      <c r="ATI2" s="259"/>
      <c r="ATJ2" s="259"/>
      <c r="ATK2" s="259"/>
      <c r="ATL2" s="259"/>
      <c r="ATM2" s="259"/>
      <c r="ATN2" s="259"/>
      <c r="ATO2" s="259"/>
      <c r="ATP2" s="259"/>
      <c r="ATQ2" s="259"/>
      <c r="ATR2" s="259"/>
      <c r="ATS2" s="259"/>
      <c r="ATT2" s="259"/>
      <c r="ATU2" s="259"/>
      <c r="ATV2" s="259"/>
      <c r="ATW2" s="259"/>
      <c r="ATX2" s="259"/>
      <c r="ATY2" s="259"/>
      <c r="ATZ2" s="259"/>
      <c r="AUA2" s="259"/>
      <c r="AUB2" s="259"/>
      <c r="AUC2" s="259"/>
      <c r="AUD2" s="259"/>
      <c r="AUE2" s="259"/>
      <c r="AUF2" s="259"/>
      <c r="AUG2" s="259"/>
      <c r="AUH2" s="259"/>
      <c r="AUI2" s="259"/>
      <c r="AUJ2" s="259"/>
      <c r="AUK2" s="259"/>
      <c r="AUL2" s="259"/>
      <c r="AUM2" s="259"/>
      <c r="AUN2" s="259"/>
      <c r="AUO2" s="259"/>
      <c r="AUP2" s="259"/>
      <c r="AUQ2" s="259"/>
      <c r="AUR2" s="258"/>
      <c r="AUS2" s="259"/>
      <c r="AUT2" s="259"/>
      <c r="AUU2" s="259"/>
      <c r="AUV2" s="259"/>
      <c r="AUW2" s="259"/>
      <c r="AUX2" s="259"/>
      <c r="AUY2" s="259"/>
      <c r="AUZ2" s="259"/>
      <c r="AVA2" s="259"/>
      <c r="AVB2" s="259"/>
      <c r="AVC2" s="259"/>
      <c r="AVD2" s="259"/>
      <c r="AVE2" s="259"/>
      <c r="AVF2" s="259"/>
      <c r="AVG2" s="259"/>
      <c r="AVH2" s="259"/>
      <c r="AVI2" s="259"/>
      <c r="AVJ2" s="259"/>
      <c r="AVK2" s="259"/>
      <c r="AVL2" s="259"/>
      <c r="AVM2" s="259"/>
      <c r="AVN2" s="273"/>
      <c r="AVO2" s="274"/>
      <c r="AVP2" s="259"/>
      <c r="AVQ2" s="259"/>
      <c r="AVR2" s="259"/>
      <c r="AVS2" s="259"/>
      <c r="AVT2" s="259"/>
      <c r="AVU2" s="259"/>
      <c r="AVV2" s="259"/>
      <c r="AVW2" s="259"/>
      <c r="AVX2" s="259"/>
      <c r="AVY2" s="259"/>
      <c r="AVZ2" s="259"/>
      <c r="AWA2" s="259"/>
      <c r="AWB2" s="259"/>
      <c r="AWC2" s="259"/>
      <c r="AWD2" s="259"/>
      <c r="AWE2" s="259"/>
      <c r="AWF2" s="259"/>
      <c r="AWG2" s="259"/>
      <c r="AWH2" s="259"/>
      <c r="AWI2" s="259"/>
      <c r="AWJ2" s="259"/>
      <c r="AWK2" s="259"/>
      <c r="AWL2" s="259"/>
      <c r="AWM2" s="259"/>
      <c r="AWN2" s="259"/>
      <c r="AWO2" s="259"/>
      <c r="AWP2" s="259"/>
      <c r="AWQ2" s="259"/>
      <c r="AWR2" s="259"/>
      <c r="AWS2" s="259"/>
      <c r="AWT2" s="259"/>
      <c r="AWU2" s="259"/>
      <c r="AWV2" s="259"/>
      <c r="AWW2" s="259"/>
      <c r="AWX2" s="259"/>
      <c r="AWY2" s="258"/>
      <c r="AWZ2" s="259"/>
      <c r="AXA2" s="259"/>
      <c r="AXB2" s="259"/>
      <c r="AXC2" s="259"/>
      <c r="AXD2" s="259"/>
      <c r="AXE2" s="259"/>
      <c r="AXF2" s="259"/>
      <c r="AXG2" s="259"/>
      <c r="AXH2" s="259"/>
      <c r="AXI2" s="259"/>
      <c r="AXJ2" s="259"/>
      <c r="AXK2" s="259"/>
      <c r="AXL2" s="259"/>
      <c r="AXM2" s="259"/>
      <c r="AXN2" s="259"/>
      <c r="AXO2" s="259"/>
      <c r="AXP2" s="259"/>
      <c r="AXQ2" s="259"/>
      <c r="AXR2" s="259"/>
      <c r="AXS2" s="259"/>
      <c r="AXT2" s="259"/>
      <c r="AXU2" s="273"/>
      <c r="AXV2" s="274"/>
      <c r="AXW2" s="259"/>
      <c r="AXX2" s="259"/>
      <c r="AXY2" s="259"/>
      <c r="AXZ2" s="259"/>
      <c r="AYA2" s="259"/>
      <c r="AYB2" s="259"/>
      <c r="AYC2" s="259"/>
      <c r="AYD2" s="259"/>
      <c r="AYE2" s="259"/>
      <c r="AYF2" s="259"/>
      <c r="AYG2" s="259"/>
      <c r="AYH2" s="259"/>
      <c r="AYI2" s="259"/>
      <c r="AYJ2" s="259"/>
      <c r="AYK2" s="259"/>
      <c r="AYL2" s="259"/>
      <c r="AYM2" s="259"/>
      <c r="AYN2" s="259"/>
      <c r="AYO2" s="259"/>
      <c r="AYP2" s="259"/>
      <c r="AYQ2" s="259"/>
      <c r="AYR2" s="259"/>
      <c r="AYS2" s="259"/>
      <c r="AYT2" s="259"/>
      <c r="AYU2" s="259"/>
      <c r="AYV2" s="259"/>
      <c r="AYW2" s="259"/>
      <c r="AYX2" s="259"/>
      <c r="AYY2" s="259"/>
      <c r="AYZ2" s="259"/>
      <c r="AZA2" s="259"/>
      <c r="AZB2" s="259"/>
      <c r="AZC2" s="259"/>
      <c r="AZD2" s="259"/>
      <c r="AZE2" s="259"/>
      <c r="AZF2" s="258"/>
      <c r="AZG2" s="259"/>
      <c r="AZH2" s="259"/>
      <c r="AZI2" s="259"/>
      <c r="AZJ2" s="259"/>
      <c r="AZK2" s="259"/>
      <c r="AZL2" s="259"/>
      <c r="AZM2" s="259"/>
      <c r="AZN2" s="259"/>
      <c r="AZO2" s="259"/>
      <c r="AZP2" s="259"/>
      <c r="AZQ2" s="259"/>
      <c r="AZR2" s="259"/>
      <c r="AZS2" s="259"/>
      <c r="AZT2" s="259"/>
      <c r="AZU2" s="259"/>
      <c r="AZV2" s="259"/>
      <c r="AZW2" s="259"/>
      <c r="AZX2" s="259"/>
      <c r="AZY2" s="259"/>
      <c r="AZZ2" s="259"/>
      <c r="BAA2" s="259"/>
      <c r="BAB2" s="273"/>
      <c r="BAC2" s="274"/>
      <c r="BAD2" s="259"/>
      <c r="BAE2" s="259"/>
      <c r="BAF2" s="259"/>
      <c r="BAG2" s="259"/>
      <c r="BAH2" s="259"/>
      <c r="BAI2" s="259"/>
      <c r="BAJ2" s="259"/>
      <c r="BAK2" s="259"/>
      <c r="BAL2" s="259"/>
      <c r="BAM2" s="259"/>
      <c r="BAN2" s="259"/>
      <c r="BAO2" s="259"/>
      <c r="BAP2" s="259"/>
      <c r="BAQ2" s="259"/>
      <c r="BAR2" s="259"/>
      <c r="BAS2" s="259"/>
      <c r="BAT2" s="259"/>
      <c r="BAU2" s="259"/>
      <c r="BAV2" s="259"/>
      <c r="BAW2" s="259"/>
      <c r="BAX2" s="259"/>
      <c r="BAY2" s="259"/>
      <c r="BAZ2" s="259"/>
      <c r="BBA2" s="259"/>
      <c r="BBB2" s="259"/>
      <c r="BBC2" s="259"/>
      <c r="BBD2" s="259"/>
      <c r="BBE2" s="259"/>
      <c r="BBF2" s="259"/>
      <c r="BBG2" s="259"/>
      <c r="BBH2" s="259"/>
      <c r="BBI2" s="259"/>
      <c r="BBJ2" s="259"/>
      <c r="BBK2" s="259"/>
      <c r="BBL2" s="259"/>
      <c r="BBM2" s="258"/>
      <c r="BBN2" s="259"/>
      <c r="BBO2" s="259"/>
      <c r="BBP2" s="259"/>
      <c r="BBQ2" s="259"/>
      <c r="BBR2" s="259"/>
      <c r="BBS2" s="259"/>
      <c r="BBT2" s="259"/>
      <c r="BBU2" s="259"/>
      <c r="BBV2" s="259"/>
      <c r="BBW2" s="259"/>
      <c r="BBX2" s="259"/>
      <c r="BBY2" s="259"/>
      <c r="BBZ2" s="259"/>
      <c r="BCA2" s="259"/>
      <c r="BCB2" s="259"/>
      <c r="BCC2" s="259"/>
      <c r="BCD2" s="259"/>
      <c r="BCE2" s="259"/>
      <c r="BCF2" s="259"/>
      <c r="BCG2" s="259"/>
      <c r="BCH2" s="259"/>
      <c r="BCI2" s="273"/>
      <c r="BCJ2" s="274"/>
      <c r="BCK2" s="259"/>
      <c r="BCL2" s="259"/>
      <c r="BCM2" s="259"/>
      <c r="BCN2" s="259"/>
      <c r="BCO2" s="259"/>
      <c r="BCP2" s="259"/>
      <c r="BCQ2" s="259"/>
      <c r="BCR2" s="259"/>
      <c r="BCS2" s="259"/>
      <c r="BCT2" s="259"/>
      <c r="BCU2" s="259"/>
      <c r="BCV2" s="259"/>
      <c r="BCW2" s="259"/>
      <c r="BCX2" s="259"/>
      <c r="BCY2" s="259"/>
      <c r="BCZ2" s="259"/>
      <c r="BDA2" s="259"/>
      <c r="BDB2" s="259"/>
      <c r="BDC2" s="259"/>
      <c r="BDD2" s="259"/>
      <c r="BDE2" s="259"/>
      <c r="BDF2" s="259"/>
      <c r="BDG2" s="259"/>
      <c r="BDH2" s="259"/>
      <c r="BDI2" s="259"/>
      <c r="BDJ2" s="259"/>
      <c r="BDK2" s="259"/>
      <c r="BDL2" s="259"/>
      <c r="BDM2" s="259"/>
      <c r="BDN2" s="259"/>
      <c r="BDO2" s="259"/>
      <c r="BDP2" s="259"/>
      <c r="BDQ2" s="259"/>
      <c r="BDR2" s="259"/>
      <c r="BDS2" s="259"/>
      <c r="BDT2" s="258"/>
      <c r="BDU2" s="259"/>
      <c r="BDV2" s="259"/>
      <c r="BDW2" s="259"/>
      <c r="BDX2" s="259"/>
      <c r="BDY2" s="259"/>
      <c r="BDZ2" s="259"/>
      <c r="BEA2" s="259"/>
      <c r="BEB2" s="259"/>
      <c r="BEC2" s="259"/>
      <c r="BED2" s="259"/>
      <c r="BEE2" s="259"/>
      <c r="BEF2" s="259"/>
      <c r="BEG2" s="259"/>
      <c r="BEH2" s="259"/>
      <c r="BEI2" s="259"/>
      <c r="BEJ2" s="259"/>
      <c r="BEK2" s="259"/>
      <c r="BEL2" s="259"/>
      <c r="BEM2" s="259"/>
      <c r="BEN2" s="259"/>
      <c r="BEO2" s="259"/>
      <c r="BEP2" s="273"/>
      <c r="BEQ2" s="274"/>
      <c r="BER2" s="259"/>
      <c r="BES2" s="259"/>
      <c r="BET2" s="259"/>
      <c r="BEU2" s="259"/>
      <c r="BEV2" s="259"/>
      <c r="BEW2" s="259"/>
      <c r="BEX2" s="259"/>
      <c r="BEY2" s="259"/>
      <c r="BEZ2" s="259"/>
      <c r="BFA2" s="259"/>
      <c r="BFB2" s="259"/>
      <c r="BFC2" s="259"/>
      <c r="BFD2" s="259"/>
      <c r="BFE2" s="259"/>
      <c r="BFF2" s="259"/>
      <c r="BFG2" s="259"/>
      <c r="BFH2" s="259"/>
      <c r="BFI2" s="259"/>
      <c r="BFJ2" s="259"/>
      <c r="BFK2" s="259"/>
      <c r="BFL2" s="259"/>
      <c r="BFM2" s="259"/>
      <c r="BFN2" s="259"/>
      <c r="BFO2" s="259"/>
      <c r="BFP2" s="259"/>
      <c r="BFQ2" s="259"/>
      <c r="BFR2" s="259"/>
      <c r="BFS2" s="259"/>
      <c r="BFT2" s="259"/>
      <c r="BFU2" s="259"/>
      <c r="BFV2" s="259"/>
      <c r="BFW2" s="259"/>
      <c r="BFX2" s="259"/>
      <c r="BFY2" s="259"/>
      <c r="BFZ2" s="259"/>
      <c r="BGA2" s="258"/>
      <c r="BGB2" s="259"/>
      <c r="BGC2" s="259"/>
      <c r="BGD2" s="259"/>
      <c r="BGE2" s="259"/>
      <c r="BGF2" s="259"/>
      <c r="BGG2" s="259"/>
      <c r="BGH2" s="259"/>
      <c r="BGI2" s="259"/>
      <c r="BGJ2" s="259"/>
      <c r="BGK2" s="259"/>
      <c r="BGL2" s="259"/>
      <c r="BGM2" s="259"/>
      <c r="BGN2" s="259"/>
      <c r="BGO2" s="259"/>
      <c r="BGP2" s="259"/>
      <c r="BGQ2" s="259"/>
      <c r="BGR2" s="259"/>
      <c r="BGS2" s="259"/>
      <c r="BGT2" s="259"/>
      <c r="BGU2" s="259"/>
      <c r="BGV2" s="259"/>
      <c r="BGW2" s="273"/>
      <c r="BGX2" s="274"/>
      <c r="BGY2" s="259"/>
      <c r="BGZ2" s="259"/>
      <c r="BHA2" s="259"/>
      <c r="BHB2" s="259"/>
      <c r="BHC2" s="259"/>
      <c r="BHD2" s="259"/>
      <c r="BHE2" s="259"/>
      <c r="BHF2" s="259"/>
      <c r="BHG2" s="259"/>
      <c r="BHH2" s="259"/>
      <c r="BHI2" s="259"/>
      <c r="BHJ2" s="259"/>
      <c r="BHK2" s="259"/>
      <c r="BHL2" s="259"/>
      <c r="BHM2" s="259"/>
      <c r="BHN2" s="259"/>
      <c r="BHO2" s="259"/>
      <c r="BHP2" s="259"/>
      <c r="BHQ2" s="259"/>
      <c r="BHR2" s="259"/>
      <c r="BHS2" s="259"/>
      <c r="BHT2" s="259"/>
      <c r="BHU2" s="259"/>
      <c r="BHV2" s="259"/>
      <c r="BHW2" s="259"/>
      <c r="BHX2" s="259"/>
      <c r="BHY2" s="259"/>
      <c r="BHZ2" s="259"/>
      <c r="BIA2" s="259"/>
      <c r="BIB2" s="259"/>
      <c r="BIC2" s="259"/>
      <c r="BID2" s="259"/>
      <c r="BIE2" s="259"/>
      <c r="BIF2" s="259"/>
      <c r="BIG2" s="259"/>
      <c r="BIH2" s="258"/>
      <c r="BII2" s="259"/>
      <c r="BIJ2" s="259"/>
      <c r="BIK2" s="259"/>
      <c r="BIL2" s="259"/>
      <c r="BIM2" s="259"/>
      <c r="BIN2" s="259"/>
      <c r="BIO2" s="259"/>
      <c r="BIP2" s="259"/>
      <c r="BIQ2" s="259"/>
      <c r="BIR2" s="259"/>
      <c r="BIS2" s="259"/>
      <c r="BIT2" s="259"/>
      <c r="BIU2" s="259"/>
      <c r="BIV2" s="259"/>
      <c r="BIW2" s="259"/>
      <c r="BIX2" s="259"/>
      <c r="BIY2" s="259"/>
      <c r="BIZ2" s="259"/>
      <c r="BJA2" s="259"/>
      <c r="BJB2" s="259"/>
      <c r="BJC2" s="259"/>
      <c r="BJD2" s="273"/>
      <c r="BJE2" s="274"/>
      <c r="BJF2" s="259"/>
      <c r="BJG2" s="259"/>
      <c r="BJH2" s="259"/>
      <c r="BJI2" s="259"/>
      <c r="BJJ2" s="259"/>
      <c r="BJK2" s="259"/>
      <c r="BJL2" s="259"/>
      <c r="BJM2" s="259"/>
      <c r="BJN2" s="259"/>
      <c r="BJO2" s="259"/>
      <c r="BJP2" s="259"/>
      <c r="BJQ2" s="259"/>
      <c r="BJR2" s="259"/>
      <c r="BJS2" s="259"/>
      <c r="BJT2" s="259"/>
      <c r="BJU2" s="259"/>
      <c r="BJV2" s="259"/>
      <c r="BJW2" s="259"/>
      <c r="BJX2" s="259"/>
      <c r="BJY2" s="259"/>
      <c r="BJZ2" s="259"/>
      <c r="BKA2" s="259"/>
      <c r="BKB2" s="259"/>
      <c r="BKC2" s="259"/>
      <c r="BKD2" s="259"/>
      <c r="BKE2" s="259"/>
      <c r="BKF2" s="259"/>
      <c r="BKG2" s="259"/>
      <c r="BKH2" s="259"/>
      <c r="BKI2" s="259"/>
      <c r="BKJ2" s="259"/>
      <c r="BKK2" s="259"/>
      <c r="BKL2" s="259"/>
      <c r="BKM2" s="259"/>
      <c r="BKN2" s="259"/>
      <c r="BKO2" s="258"/>
      <c r="BKP2" s="259"/>
      <c r="BKQ2" s="259"/>
      <c r="BKR2" s="259"/>
      <c r="BKS2" s="259"/>
      <c r="BKT2" s="259"/>
      <c r="BKU2" s="259"/>
      <c r="BKV2" s="259"/>
      <c r="BKW2" s="259"/>
      <c r="BKX2" s="259"/>
      <c r="BKY2" s="259"/>
      <c r="BKZ2" s="259"/>
      <c r="BLA2" s="259"/>
      <c r="BLB2" s="259"/>
      <c r="BLC2" s="259"/>
      <c r="BLD2" s="259"/>
      <c r="BLE2" s="259"/>
      <c r="BLF2" s="259"/>
      <c r="BLG2" s="259"/>
      <c r="BLH2" s="259"/>
      <c r="BLI2" s="259"/>
      <c r="BLJ2" s="259"/>
      <c r="BLK2" s="273"/>
      <c r="BLL2" s="274"/>
      <c r="BLM2" s="259"/>
      <c r="BLN2" s="259"/>
      <c r="BLO2" s="259"/>
      <c r="BLP2" s="259"/>
      <c r="BLQ2" s="259"/>
      <c r="BLR2" s="259"/>
      <c r="BLS2" s="259"/>
      <c r="BLT2" s="259"/>
      <c r="BLU2" s="259"/>
      <c r="BLV2" s="259"/>
      <c r="BLW2" s="259"/>
      <c r="BLX2" s="259"/>
      <c r="BLY2" s="259"/>
      <c r="BLZ2" s="259"/>
      <c r="BMA2" s="259"/>
      <c r="BMB2" s="259"/>
      <c r="BMC2" s="259"/>
      <c r="BMD2" s="259"/>
      <c r="BME2" s="259"/>
      <c r="BMF2" s="259"/>
      <c r="BMG2" s="259"/>
      <c r="BMH2" s="259"/>
      <c r="BMI2" s="259"/>
      <c r="BMJ2" s="259"/>
      <c r="BMK2" s="259"/>
      <c r="BML2" s="259"/>
      <c r="BMM2" s="259"/>
      <c r="BMN2" s="259"/>
      <c r="BMO2" s="259"/>
      <c r="BMP2" s="259"/>
      <c r="BMQ2" s="259"/>
      <c r="BMR2" s="259"/>
      <c r="BMS2" s="259"/>
      <c r="BMT2" s="259"/>
      <c r="BMU2" s="259"/>
      <c r="BMV2" s="258"/>
      <c r="BMW2" s="259"/>
      <c r="BMX2" s="259"/>
      <c r="BMY2" s="259"/>
      <c r="BMZ2" s="259"/>
      <c r="BNA2" s="259"/>
      <c r="BNB2" s="259"/>
      <c r="BNC2" s="259"/>
      <c r="BND2" s="259"/>
      <c r="BNE2" s="259"/>
      <c r="BNF2" s="259"/>
      <c r="BNG2" s="259"/>
      <c r="BNH2" s="259"/>
      <c r="BNI2" s="259"/>
      <c r="BNJ2" s="259"/>
      <c r="BNK2" s="259"/>
      <c r="BNL2" s="259"/>
      <c r="BNM2" s="259"/>
      <c r="BNN2" s="259"/>
      <c r="BNO2" s="259"/>
      <c r="BNP2" s="259"/>
      <c r="BNQ2" s="259"/>
      <c r="BNR2" s="273"/>
      <c r="BNS2" s="274"/>
      <c r="BNT2" s="259"/>
      <c r="BNU2" s="259"/>
      <c r="BNV2" s="259"/>
      <c r="BNW2" s="259"/>
      <c r="BNX2" s="259"/>
      <c r="BNY2" s="259"/>
      <c r="BNZ2" s="259"/>
      <c r="BOA2" s="259"/>
      <c r="BOB2" s="259"/>
      <c r="BOC2" s="259"/>
      <c r="BOD2" s="259"/>
      <c r="BOE2" s="259"/>
      <c r="BOF2" s="259"/>
      <c r="BOG2" s="259"/>
      <c r="BOH2" s="259"/>
      <c r="BOI2" s="259"/>
      <c r="BOJ2" s="259"/>
      <c r="BOK2" s="259"/>
      <c r="BOL2" s="259"/>
      <c r="BOM2" s="259"/>
      <c r="BON2" s="259"/>
      <c r="BOO2" s="259"/>
      <c r="BOP2" s="259"/>
      <c r="BOQ2" s="259"/>
      <c r="BOR2" s="259"/>
      <c r="BOS2" s="259"/>
      <c r="BOT2" s="259"/>
      <c r="BOU2" s="259"/>
      <c r="BOV2" s="259"/>
      <c r="BOW2" s="259"/>
      <c r="BOX2" s="259"/>
      <c r="BOY2" s="259"/>
      <c r="BOZ2" s="259"/>
      <c r="BPA2" s="259"/>
      <c r="BPB2" s="259"/>
    </row>
    <row r="3" spans="1:1770" ht="19.5" customHeight="1">
      <c r="A3" s="297">
        <v>61</v>
      </c>
      <c r="B3" s="258" t="str">
        <f>DBCS("従事者　"&amp;A3)</f>
        <v>従事者　６１</v>
      </c>
      <c r="C3" s="259"/>
      <c r="D3" s="259"/>
      <c r="E3" s="259"/>
      <c r="F3" s="259"/>
      <c r="G3" s="259"/>
      <c r="H3" s="259"/>
      <c r="I3" s="259"/>
      <c r="J3" s="259"/>
      <c r="K3" s="259"/>
      <c r="L3" s="259"/>
      <c r="M3" s="259"/>
      <c r="N3" s="259"/>
      <c r="O3" s="259"/>
      <c r="P3" s="259"/>
      <c r="Q3" s="259"/>
      <c r="R3" s="259"/>
      <c r="S3" s="259"/>
      <c r="T3" s="259"/>
      <c r="U3" s="259"/>
      <c r="V3" s="259"/>
      <c r="W3" s="259"/>
      <c r="X3" s="274"/>
      <c r="Y3" s="259"/>
      <c r="Z3" s="259"/>
      <c r="AA3" s="259"/>
      <c r="AB3" s="259"/>
      <c r="AC3" s="259"/>
      <c r="AD3" s="259"/>
      <c r="AE3" s="259"/>
      <c r="AF3" s="259"/>
      <c r="AG3" s="259"/>
      <c r="AH3" s="259"/>
      <c r="AI3" s="258"/>
      <c r="AJ3" s="259"/>
      <c r="AK3" s="259"/>
      <c r="AL3" s="259"/>
      <c r="AM3" s="259"/>
      <c r="AN3" s="259"/>
      <c r="AO3" s="259"/>
      <c r="AP3" s="259"/>
      <c r="AQ3" s="259"/>
      <c r="AR3" s="259"/>
      <c r="AS3" s="613" t="s">
        <v>37</v>
      </c>
      <c r="AT3" s="614"/>
      <c r="AU3" s="615"/>
      <c r="AV3" s="727">
        <f>'別表_個別勤務状況（1～60）'!AR3</f>
        <v>0</v>
      </c>
      <c r="AW3" s="728"/>
      <c r="AX3" s="728"/>
      <c r="AY3" s="728"/>
      <c r="AZ3" s="728"/>
      <c r="BA3" s="728"/>
      <c r="BB3" s="728"/>
      <c r="BC3" s="728"/>
      <c r="BD3" s="728"/>
      <c r="BE3" s="728"/>
      <c r="BF3" s="728"/>
      <c r="BG3" s="729"/>
      <c r="BH3" s="297">
        <f>A3+1</f>
        <v>62</v>
      </c>
      <c r="BI3" s="258" t="str">
        <f>DBCS("従事者　"&amp;BH3)</f>
        <v>従事者　６２</v>
      </c>
      <c r="BJ3" s="259"/>
      <c r="BK3" s="259"/>
      <c r="BL3" s="259"/>
      <c r="BM3" s="259"/>
      <c r="BN3" s="259"/>
      <c r="BO3" s="259"/>
      <c r="BP3" s="259"/>
      <c r="BQ3" s="259"/>
      <c r="BR3" s="259"/>
      <c r="BS3" s="259"/>
      <c r="BT3" s="259"/>
      <c r="BU3" s="259"/>
      <c r="BV3" s="259"/>
      <c r="BW3" s="259"/>
      <c r="BX3" s="259"/>
      <c r="BY3" s="259"/>
      <c r="BZ3" s="259"/>
      <c r="CA3" s="259"/>
      <c r="CB3" s="259"/>
      <c r="CC3" s="259"/>
      <c r="CD3" s="259"/>
      <c r="CE3" s="274"/>
      <c r="CF3" s="259"/>
      <c r="CG3" s="259"/>
      <c r="CH3" s="259"/>
      <c r="CI3" s="259"/>
      <c r="CJ3" s="259"/>
      <c r="CK3" s="259"/>
      <c r="CL3" s="259"/>
      <c r="CM3" s="259"/>
      <c r="CN3" s="259"/>
      <c r="CO3" s="259"/>
      <c r="CP3" s="258"/>
      <c r="CQ3" s="259"/>
      <c r="CR3" s="259"/>
      <c r="CS3" s="259"/>
      <c r="CT3" s="259"/>
      <c r="CU3" s="259"/>
      <c r="CV3" s="259"/>
      <c r="CW3" s="259"/>
      <c r="CX3" s="259"/>
      <c r="CY3" s="259"/>
      <c r="CZ3" s="613" t="s">
        <v>37</v>
      </c>
      <c r="DA3" s="614"/>
      <c r="DB3" s="615"/>
      <c r="DC3" s="727">
        <f>$AV$3</f>
        <v>0</v>
      </c>
      <c r="DD3" s="728"/>
      <c r="DE3" s="728"/>
      <c r="DF3" s="728"/>
      <c r="DG3" s="728"/>
      <c r="DH3" s="728"/>
      <c r="DI3" s="728"/>
      <c r="DJ3" s="728"/>
      <c r="DK3" s="728"/>
      <c r="DL3" s="728"/>
      <c r="DM3" s="728"/>
      <c r="DN3" s="729"/>
      <c r="DO3" s="297">
        <f>BH3+1</f>
        <v>63</v>
      </c>
      <c r="DP3" s="258" t="str">
        <f>DBCS("従事者　"&amp;DO3)</f>
        <v>従事者　６３</v>
      </c>
      <c r="DQ3" s="259"/>
      <c r="DR3" s="259"/>
      <c r="DS3" s="259"/>
      <c r="DT3" s="259"/>
      <c r="DU3" s="259"/>
      <c r="DV3" s="259"/>
      <c r="DW3" s="259"/>
      <c r="DX3" s="259"/>
      <c r="DY3" s="259"/>
      <c r="DZ3" s="259"/>
      <c r="EA3" s="259"/>
      <c r="EB3" s="259"/>
      <c r="EC3" s="259"/>
      <c r="ED3" s="259"/>
      <c r="EE3" s="259"/>
      <c r="EF3" s="259"/>
      <c r="EG3" s="259"/>
      <c r="EH3" s="259"/>
      <c r="EI3" s="259"/>
      <c r="EJ3" s="259"/>
      <c r="EK3" s="259"/>
      <c r="EL3" s="274"/>
      <c r="EM3" s="259"/>
      <c r="EN3" s="259"/>
      <c r="EO3" s="259"/>
      <c r="EP3" s="259"/>
      <c r="EQ3" s="259"/>
      <c r="ER3" s="259"/>
      <c r="ES3" s="259"/>
      <c r="ET3" s="259"/>
      <c r="EU3" s="259"/>
      <c r="EV3" s="259"/>
      <c r="EW3" s="258"/>
      <c r="EX3" s="259"/>
      <c r="EY3" s="259"/>
      <c r="EZ3" s="259"/>
      <c r="FA3" s="259"/>
      <c r="FB3" s="259"/>
      <c r="FC3" s="259"/>
      <c r="FD3" s="259"/>
      <c r="FE3" s="259"/>
      <c r="FF3" s="259"/>
      <c r="FG3" s="613" t="s">
        <v>37</v>
      </c>
      <c r="FH3" s="614"/>
      <c r="FI3" s="615"/>
      <c r="FJ3" s="727">
        <f>$AV$3</f>
        <v>0</v>
      </c>
      <c r="FK3" s="728"/>
      <c r="FL3" s="728"/>
      <c r="FM3" s="728"/>
      <c r="FN3" s="728"/>
      <c r="FO3" s="728"/>
      <c r="FP3" s="728"/>
      <c r="FQ3" s="728"/>
      <c r="FR3" s="728"/>
      <c r="FS3" s="728"/>
      <c r="FT3" s="728"/>
      <c r="FU3" s="729"/>
      <c r="FV3" s="297">
        <f>DO3+1</f>
        <v>64</v>
      </c>
      <c r="FW3" s="258" t="str">
        <f>DBCS("従事者　"&amp;FV3)</f>
        <v>従事者　６４</v>
      </c>
      <c r="FX3" s="259"/>
      <c r="FY3" s="259"/>
      <c r="FZ3" s="259"/>
      <c r="GA3" s="259"/>
      <c r="GB3" s="259"/>
      <c r="GC3" s="259"/>
      <c r="GD3" s="259"/>
      <c r="GE3" s="259"/>
      <c r="GF3" s="259"/>
      <c r="GG3" s="259"/>
      <c r="GH3" s="259"/>
      <c r="GI3" s="259"/>
      <c r="GJ3" s="259"/>
      <c r="GK3" s="259"/>
      <c r="GL3" s="259"/>
      <c r="GM3" s="259"/>
      <c r="GN3" s="259"/>
      <c r="GO3" s="259"/>
      <c r="GP3" s="259"/>
      <c r="GQ3" s="259"/>
      <c r="GR3" s="259"/>
      <c r="GS3" s="274"/>
      <c r="GT3" s="259"/>
      <c r="GU3" s="259"/>
      <c r="GV3" s="259"/>
      <c r="GW3" s="259"/>
      <c r="GX3" s="259"/>
      <c r="GY3" s="259"/>
      <c r="GZ3" s="259"/>
      <c r="HA3" s="259"/>
      <c r="HB3" s="259"/>
      <c r="HC3" s="259"/>
      <c r="HD3" s="258"/>
      <c r="HE3" s="259"/>
      <c r="HF3" s="259"/>
      <c r="HG3" s="259"/>
      <c r="HH3" s="259"/>
      <c r="HI3" s="259"/>
      <c r="HJ3" s="259"/>
      <c r="HK3" s="259"/>
      <c r="HL3" s="259"/>
      <c r="HM3" s="259"/>
      <c r="HN3" s="613" t="s">
        <v>37</v>
      </c>
      <c r="HO3" s="614"/>
      <c r="HP3" s="615"/>
      <c r="HQ3" s="727">
        <f>$AV$3</f>
        <v>0</v>
      </c>
      <c r="HR3" s="728"/>
      <c r="HS3" s="728"/>
      <c r="HT3" s="728"/>
      <c r="HU3" s="728"/>
      <c r="HV3" s="728"/>
      <c r="HW3" s="728"/>
      <c r="HX3" s="728"/>
      <c r="HY3" s="728"/>
      <c r="HZ3" s="728"/>
      <c r="IA3" s="728"/>
      <c r="IB3" s="729"/>
      <c r="IC3" s="297">
        <f>FV3+1</f>
        <v>65</v>
      </c>
      <c r="ID3" s="258" t="str">
        <f>DBCS("従事者　"&amp;IC3)</f>
        <v>従事者　６５</v>
      </c>
      <c r="IE3" s="259"/>
      <c r="IF3" s="259"/>
      <c r="IG3" s="259"/>
      <c r="IH3" s="259"/>
      <c r="II3" s="259"/>
      <c r="IJ3" s="259"/>
      <c r="IK3" s="259"/>
      <c r="IL3" s="259"/>
      <c r="IM3" s="259"/>
      <c r="IN3" s="259"/>
      <c r="IO3" s="259"/>
      <c r="IP3" s="259"/>
      <c r="IQ3" s="259"/>
      <c r="IR3" s="259"/>
      <c r="IS3" s="259"/>
      <c r="IT3" s="259"/>
      <c r="IU3" s="259"/>
      <c r="IV3" s="259"/>
      <c r="IW3" s="259"/>
      <c r="IX3" s="259"/>
      <c r="IY3" s="259"/>
      <c r="IZ3" s="274"/>
      <c r="JA3" s="259"/>
      <c r="JB3" s="259"/>
      <c r="JC3" s="259"/>
      <c r="JD3" s="259"/>
      <c r="JE3" s="259"/>
      <c r="JF3" s="259"/>
      <c r="JG3" s="259"/>
      <c r="JH3" s="259"/>
      <c r="JI3" s="259"/>
      <c r="JJ3" s="259"/>
      <c r="JK3" s="258"/>
      <c r="JL3" s="259"/>
      <c r="JM3" s="259"/>
      <c r="JN3" s="259"/>
      <c r="JO3" s="259"/>
      <c r="JP3" s="259"/>
      <c r="JQ3" s="259"/>
      <c r="JR3" s="259"/>
      <c r="JS3" s="259"/>
      <c r="JT3" s="259"/>
      <c r="JU3" s="613" t="s">
        <v>37</v>
      </c>
      <c r="JV3" s="614"/>
      <c r="JW3" s="615"/>
      <c r="JX3" s="727">
        <f>$AV$3</f>
        <v>0</v>
      </c>
      <c r="JY3" s="728"/>
      <c r="JZ3" s="728"/>
      <c r="KA3" s="728"/>
      <c r="KB3" s="728"/>
      <c r="KC3" s="728"/>
      <c r="KD3" s="728"/>
      <c r="KE3" s="728"/>
      <c r="KF3" s="728"/>
      <c r="KG3" s="728"/>
      <c r="KH3" s="728"/>
      <c r="KI3" s="729"/>
      <c r="KJ3" s="297">
        <f>IC3+1</f>
        <v>66</v>
      </c>
      <c r="KK3" s="258" t="str">
        <f>DBCS("従事者　"&amp;KJ3)</f>
        <v>従事者　６６</v>
      </c>
      <c r="KL3" s="259"/>
      <c r="KM3" s="259"/>
      <c r="KN3" s="259"/>
      <c r="KO3" s="259"/>
      <c r="KP3" s="259"/>
      <c r="KQ3" s="259"/>
      <c r="KR3" s="259"/>
      <c r="KS3" s="259"/>
      <c r="KT3" s="259"/>
      <c r="KU3" s="259"/>
      <c r="KV3" s="259"/>
      <c r="KW3" s="259"/>
      <c r="KX3" s="259"/>
      <c r="KY3" s="259"/>
      <c r="KZ3" s="259"/>
      <c r="LA3" s="259"/>
      <c r="LB3" s="259"/>
      <c r="LC3" s="259"/>
      <c r="LD3" s="259"/>
      <c r="LE3" s="259"/>
      <c r="LF3" s="259"/>
      <c r="LG3" s="274"/>
      <c r="LH3" s="259"/>
      <c r="LI3" s="259"/>
      <c r="LJ3" s="259"/>
      <c r="LK3" s="259"/>
      <c r="LL3" s="259"/>
      <c r="LM3" s="259"/>
      <c r="LN3" s="259"/>
      <c r="LO3" s="259"/>
      <c r="LP3" s="259"/>
      <c r="LQ3" s="259"/>
      <c r="LR3" s="258"/>
      <c r="LS3" s="259"/>
      <c r="LT3" s="259"/>
      <c r="LU3" s="259"/>
      <c r="LV3" s="259"/>
      <c r="LW3" s="259"/>
      <c r="LX3" s="259"/>
      <c r="LY3" s="259"/>
      <c r="LZ3" s="259"/>
      <c r="MA3" s="259"/>
      <c r="MB3" s="613" t="s">
        <v>37</v>
      </c>
      <c r="MC3" s="614"/>
      <c r="MD3" s="615"/>
      <c r="ME3" s="727">
        <f>$AV$3</f>
        <v>0</v>
      </c>
      <c r="MF3" s="728"/>
      <c r="MG3" s="728"/>
      <c r="MH3" s="728"/>
      <c r="MI3" s="728"/>
      <c r="MJ3" s="728"/>
      <c r="MK3" s="728"/>
      <c r="ML3" s="728"/>
      <c r="MM3" s="728"/>
      <c r="MN3" s="728"/>
      <c r="MO3" s="728"/>
      <c r="MP3" s="729"/>
      <c r="MQ3" s="297">
        <f>KJ3+1</f>
        <v>67</v>
      </c>
      <c r="MR3" s="258" t="str">
        <f>DBCS("従事者　"&amp;MQ3)</f>
        <v>従事者　６７</v>
      </c>
      <c r="MS3" s="259"/>
      <c r="MT3" s="259"/>
      <c r="MU3" s="259"/>
      <c r="MV3" s="259"/>
      <c r="MW3" s="259"/>
      <c r="MX3" s="259"/>
      <c r="MY3" s="259"/>
      <c r="MZ3" s="259"/>
      <c r="NA3" s="259"/>
      <c r="NB3" s="259"/>
      <c r="NC3" s="259"/>
      <c r="ND3" s="259"/>
      <c r="NE3" s="259"/>
      <c r="NF3" s="259"/>
      <c r="NG3" s="259"/>
      <c r="NH3" s="259"/>
      <c r="NI3" s="259"/>
      <c r="NJ3" s="259"/>
      <c r="NK3" s="259"/>
      <c r="NL3" s="259"/>
      <c r="NM3" s="259"/>
      <c r="NN3" s="274"/>
      <c r="NO3" s="259"/>
      <c r="NP3" s="259"/>
      <c r="NQ3" s="259"/>
      <c r="NR3" s="259"/>
      <c r="NS3" s="259"/>
      <c r="NT3" s="259"/>
      <c r="NU3" s="259"/>
      <c r="NV3" s="259"/>
      <c r="NW3" s="259"/>
      <c r="NX3" s="259"/>
      <c r="NY3" s="258"/>
      <c r="NZ3" s="259"/>
      <c r="OA3" s="259"/>
      <c r="OB3" s="259"/>
      <c r="OC3" s="259"/>
      <c r="OD3" s="259"/>
      <c r="OE3" s="259"/>
      <c r="OF3" s="259"/>
      <c r="OG3" s="259"/>
      <c r="OH3" s="259"/>
      <c r="OI3" s="613" t="s">
        <v>37</v>
      </c>
      <c r="OJ3" s="614"/>
      <c r="OK3" s="615"/>
      <c r="OL3" s="727">
        <f>$AV$3</f>
        <v>0</v>
      </c>
      <c r="OM3" s="728"/>
      <c r="ON3" s="728"/>
      <c r="OO3" s="728"/>
      <c r="OP3" s="728"/>
      <c r="OQ3" s="728"/>
      <c r="OR3" s="728"/>
      <c r="OS3" s="728"/>
      <c r="OT3" s="728"/>
      <c r="OU3" s="728"/>
      <c r="OV3" s="728"/>
      <c r="OW3" s="729"/>
      <c r="OX3" s="297">
        <f>MQ3+1</f>
        <v>68</v>
      </c>
      <c r="OY3" s="258" t="str">
        <f>DBCS("従事者　"&amp;OX3)</f>
        <v>従事者　６８</v>
      </c>
      <c r="OZ3" s="259"/>
      <c r="PA3" s="259"/>
      <c r="PB3" s="259"/>
      <c r="PC3" s="259"/>
      <c r="PD3" s="259"/>
      <c r="PE3" s="259"/>
      <c r="PF3" s="259"/>
      <c r="PG3" s="259"/>
      <c r="PH3" s="259"/>
      <c r="PI3" s="259"/>
      <c r="PJ3" s="259"/>
      <c r="PK3" s="259"/>
      <c r="PL3" s="259"/>
      <c r="PM3" s="259"/>
      <c r="PN3" s="259"/>
      <c r="PO3" s="259"/>
      <c r="PP3" s="259"/>
      <c r="PQ3" s="259"/>
      <c r="PR3" s="259"/>
      <c r="PS3" s="259"/>
      <c r="PT3" s="259"/>
      <c r="PU3" s="274"/>
      <c r="PV3" s="259"/>
      <c r="PW3" s="259"/>
      <c r="PX3" s="259"/>
      <c r="PY3" s="259"/>
      <c r="PZ3" s="259"/>
      <c r="QA3" s="259"/>
      <c r="QB3" s="259"/>
      <c r="QC3" s="259"/>
      <c r="QD3" s="259"/>
      <c r="QE3" s="259"/>
      <c r="QF3" s="258"/>
      <c r="QG3" s="259"/>
      <c r="QH3" s="259"/>
      <c r="QI3" s="259"/>
      <c r="QJ3" s="259"/>
      <c r="QK3" s="259"/>
      <c r="QL3" s="259"/>
      <c r="QM3" s="259"/>
      <c r="QN3" s="259"/>
      <c r="QO3" s="259"/>
      <c r="QP3" s="613" t="s">
        <v>37</v>
      </c>
      <c r="QQ3" s="614"/>
      <c r="QR3" s="615"/>
      <c r="QS3" s="727">
        <f>$AV$3</f>
        <v>0</v>
      </c>
      <c r="QT3" s="728"/>
      <c r="QU3" s="728"/>
      <c r="QV3" s="728"/>
      <c r="QW3" s="728"/>
      <c r="QX3" s="728"/>
      <c r="QY3" s="728"/>
      <c r="QZ3" s="728"/>
      <c r="RA3" s="728"/>
      <c r="RB3" s="728"/>
      <c r="RC3" s="728"/>
      <c r="RD3" s="729"/>
      <c r="RE3" s="297">
        <f>OX3+1</f>
        <v>69</v>
      </c>
      <c r="RF3" s="258" t="str">
        <f>DBCS("従事者　"&amp;RE3)</f>
        <v>従事者　６９</v>
      </c>
      <c r="RG3" s="259"/>
      <c r="RH3" s="259"/>
      <c r="RI3" s="259"/>
      <c r="RJ3" s="259"/>
      <c r="RK3" s="259"/>
      <c r="RL3" s="259"/>
      <c r="RM3" s="259"/>
      <c r="RN3" s="259"/>
      <c r="RO3" s="259"/>
      <c r="RP3" s="259"/>
      <c r="RQ3" s="259"/>
      <c r="RR3" s="259"/>
      <c r="RS3" s="259"/>
      <c r="RT3" s="259"/>
      <c r="RU3" s="259"/>
      <c r="RV3" s="259"/>
      <c r="RW3" s="259"/>
      <c r="RX3" s="259"/>
      <c r="RY3" s="259"/>
      <c r="RZ3" s="259"/>
      <c r="SA3" s="259"/>
      <c r="SB3" s="274"/>
      <c r="SC3" s="259"/>
      <c r="SD3" s="259"/>
      <c r="SE3" s="259"/>
      <c r="SF3" s="259"/>
      <c r="SG3" s="259"/>
      <c r="SH3" s="259"/>
      <c r="SI3" s="259"/>
      <c r="SJ3" s="259"/>
      <c r="SK3" s="259"/>
      <c r="SL3" s="259"/>
      <c r="SM3" s="258"/>
      <c r="SN3" s="259"/>
      <c r="SO3" s="259"/>
      <c r="SP3" s="259"/>
      <c r="SQ3" s="259"/>
      <c r="SR3" s="259"/>
      <c r="SS3" s="259"/>
      <c r="ST3" s="259"/>
      <c r="SU3" s="259"/>
      <c r="SV3" s="259"/>
      <c r="SW3" s="613" t="s">
        <v>37</v>
      </c>
      <c r="SX3" s="614"/>
      <c r="SY3" s="615"/>
      <c r="SZ3" s="727">
        <f>$AV$3</f>
        <v>0</v>
      </c>
      <c r="TA3" s="728"/>
      <c r="TB3" s="728"/>
      <c r="TC3" s="728"/>
      <c r="TD3" s="728"/>
      <c r="TE3" s="728"/>
      <c r="TF3" s="728"/>
      <c r="TG3" s="728"/>
      <c r="TH3" s="728"/>
      <c r="TI3" s="728"/>
      <c r="TJ3" s="728"/>
      <c r="TK3" s="729"/>
      <c r="TL3" s="297">
        <f>RE3+1</f>
        <v>70</v>
      </c>
      <c r="TM3" s="258" t="str">
        <f>DBCS("従事者　"&amp;TL3)</f>
        <v>従事者　７０</v>
      </c>
      <c r="TN3" s="259"/>
      <c r="TO3" s="259"/>
      <c r="TP3" s="259"/>
      <c r="TQ3" s="259"/>
      <c r="TR3" s="259"/>
      <c r="TS3" s="259"/>
      <c r="TT3" s="259"/>
      <c r="TU3" s="259"/>
      <c r="TV3" s="259"/>
      <c r="TW3" s="259"/>
      <c r="TX3" s="259"/>
      <c r="TY3" s="259"/>
      <c r="TZ3" s="259"/>
      <c r="UA3" s="259"/>
      <c r="UB3" s="259"/>
      <c r="UC3" s="259"/>
      <c r="UD3" s="259"/>
      <c r="UE3" s="259"/>
      <c r="UF3" s="259"/>
      <c r="UG3" s="259"/>
      <c r="UH3" s="259"/>
      <c r="UI3" s="274"/>
      <c r="UJ3" s="259"/>
      <c r="UK3" s="259"/>
      <c r="UL3" s="259"/>
      <c r="UM3" s="259"/>
      <c r="UN3" s="259"/>
      <c r="UO3" s="259"/>
      <c r="UP3" s="259"/>
      <c r="UQ3" s="259"/>
      <c r="UR3" s="259"/>
      <c r="US3" s="259"/>
      <c r="UT3" s="258"/>
      <c r="UU3" s="259"/>
      <c r="UV3" s="259"/>
      <c r="UW3" s="259"/>
      <c r="UX3" s="259"/>
      <c r="UY3" s="259"/>
      <c r="UZ3" s="259"/>
      <c r="VA3" s="259"/>
      <c r="VB3" s="259"/>
      <c r="VC3" s="259"/>
      <c r="VD3" s="613" t="s">
        <v>37</v>
      </c>
      <c r="VE3" s="614"/>
      <c r="VF3" s="615"/>
      <c r="VG3" s="727">
        <f>$AV$3</f>
        <v>0</v>
      </c>
      <c r="VH3" s="728"/>
      <c r="VI3" s="728"/>
      <c r="VJ3" s="728"/>
      <c r="VK3" s="728"/>
      <c r="VL3" s="728"/>
      <c r="VM3" s="728"/>
      <c r="VN3" s="728"/>
      <c r="VO3" s="728"/>
      <c r="VP3" s="728"/>
      <c r="VQ3" s="728"/>
      <c r="VR3" s="729"/>
      <c r="VS3" s="297">
        <f>TL3+1</f>
        <v>71</v>
      </c>
      <c r="VT3" s="258" t="str">
        <f>DBCS("従事者　"&amp;VS3)</f>
        <v>従事者　７１</v>
      </c>
      <c r="VU3" s="259"/>
      <c r="VV3" s="259"/>
      <c r="VW3" s="259"/>
      <c r="VX3" s="259"/>
      <c r="VY3" s="259"/>
      <c r="VZ3" s="259"/>
      <c r="WA3" s="259"/>
      <c r="WB3" s="259"/>
      <c r="WC3" s="259"/>
      <c r="WD3" s="259"/>
      <c r="WE3" s="259"/>
      <c r="WF3" s="259"/>
      <c r="WG3" s="259"/>
      <c r="WH3" s="259"/>
      <c r="WI3" s="259"/>
      <c r="WJ3" s="259"/>
      <c r="WK3" s="259"/>
      <c r="WL3" s="259"/>
      <c r="WM3" s="259"/>
      <c r="WN3" s="259"/>
      <c r="WO3" s="259"/>
      <c r="WP3" s="274"/>
      <c r="WQ3" s="259"/>
      <c r="WR3" s="259"/>
      <c r="WS3" s="259"/>
      <c r="WT3" s="259"/>
      <c r="WU3" s="259"/>
      <c r="WV3" s="259"/>
      <c r="WW3" s="259"/>
      <c r="WX3" s="259"/>
      <c r="WY3" s="259"/>
      <c r="WZ3" s="259"/>
      <c r="XA3" s="258"/>
      <c r="XB3" s="259"/>
      <c r="XC3" s="259"/>
      <c r="XD3" s="259"/>
      <c r="XE3" s="259"/>
      <c r="XF3" s="259"/>
      <c r="XG3" s="259"/>
      <c r="XH3" s="259"/>
      <c r="XI3" s="259"/>
      <c r="XJ3" s="259"/>
      <c r="XK3" s="613" t="s">
        <v>37</v>
      </c>
      <c r="XL3" s="614"/>
      <c r="XM3" s="615"/>
      <c r="XN3" s="727">
        <f>$AV$3</f>
        <v>0</v>
      </c>
      <c r="XO3" s="728"/>
      <c r="XP3" s="728"/>
      <c r="XQ3" s="728"/>
      <c r="XR3" s="728"/>
      <c r="XS3" s="728"/>
      <c r="XT3" s="728"/>
      <c r="XU3" s="728"/>
      <c r="XV3" s="728"/>
      <c r="XW3" s="728"/>
      <c r="XX3" s="728"/>
      <c r="XY3" s="729"/>
      <c r="XZ3" s="297">
        <f>VS3+1</f>
        <v>72</v>
      </c>
      <c r="YA3" s="258" t="str">
        <f>DBCS("従事者　"&amp;XZ3)</f>
        <v>従事者　７２</v>
      </c>
      <c r="YB3" s="259"/>
      <c r="YC3" s="259"/>
      <c r="YD3" s="259"/>
      <c r="YE3" s="259"/>
      <c r="YF3" s="259"/>
      <c r="YG3" s="259"/>
      <c r="YH3" s="259"/>
      <c r="YI3" s="259"/>
      <c r="YJ3" s="259"/>
      <c r="YK3" s="259"/>
      <c r="YL3" s="259"/>
      <c r="YM3" s="259"/>
      <c r="YN3" s="259"/>
      <c r="YO3" s="259"/>
      <c r="YP3" s="259"/>
      <c r="YQ3" s="259"/>
      <c r="YR3" s="259"/>
      <c r="YS3" s="259"/>
      <c r="YT3" s="259"/>
      <c r="YU3" s="259"/>
      <c r="YV3" s="259"/>
      <c r="YW3" s="274"/>
      <c r="YX3" s="259"/>
      <c r="YY3" s="259"/>
      <c r="YZ3" s="259"/>
      <c r="ZA3" s="259"/>
      <c r="ZB3" s="259"/>
      <c r="ZC3" s="259"/>
      <c r="ZD3" s="259"/>
      <c r="ZE3" s="259"/>
      <c r="ZF3" s="259"/>
      <c r="ZG3" s="259"/>
      <c r="ZH3" s="258"/>
      <c r="ZI3" s="259"/>
      <c r="ZJ3" s="259"/>
      <c r="ZK3" s="259"/>
      <c r="ZL3" s="259"/>
      <c r="ZM3" s="259"/>
      <c r="ZN3" s="259"/>
      <c r="ZO3" s="259"/>
      <c r="ZP3" s="259"/>
      <c r="ZQ3" s="259"/>
      <c r="ZR3" s="613" t="s">
        <v>37</v>
      </c>
      <c r="ZS3" s="614"/>
      <c r="ZT3" s="615"/>
      <c r="ZU3" s="727">
        <f>$AV$3</f>
        <v>0</v>
      </c>
      <c r="ZV3" s="728"/>
      <c r="ZW3" s="728"/>
      <c r="ZX3" s="728"/>
      <c r="ZY3" s="728"/>
      <c r="ZZ3" s="728"/>
      <c r="AAA3" s="728"/>
      <c r="AAB3" s="728"/>
      <c r="AAC3" s="728"/>
      <c r="AAD3" s="728"/>
      <c r="AAE3" s="728"/>
      <c r="AAF3" s="729"/>
      <c r="AAG3" s="297">
        <f>XZ3+1</f>
        <v>73</v>
      </c>
      <c r="AAH3" s="258" t="str">
        <f>DBCS("従事者　"&amp;AAG3)</f>
        <v>従事者　７３</v>
      </c>
      <c r="AAI3" s="259"/>
      <c r="AAJ3" s="259"/>
      <c r="AAK3" s="259"/>
      <c r="AAL3" s="259"/>
      <c r="AAM3" s="259"/>
      <c r="AAN3" s="259"/>
      <c r="AAO3" s="259"/>
      <c r="AAP3" s="259"/>
      <c r="AAQ3" s="259"/>
      <c r="AAR3" s="259"/>
      <c r="AAS3" s="259"/>
      <c r="AAT3" s="259"/>
      <c r="AAU3" s="259"/>
      <c r="AAV3" s="259"/>
      <c r="AAW3" s="259"/>
      <c r="AAX3" s="259"/>
      <c r="AAY3" s="259"/>
      <c r="AAZ3" s="259"/>
      <c r="ABA3" s="259"/>
      <c r="ABB3" s="259"/>
      <c r="ABC3" s="259"/>
      <c r="ABD3" s="274"/>
      <c r="ABE3" s="259"/>
      <c r="ABF3" s="259"/>
      <c r="ABG3" s="259"/>
      <c r="ABH3" s="259"/>
      <c r="ABI3" s="259"/>
      <c r="ABJ3" s="259"/>
      <c r="ABK3" s="259"/>
      <c r="ABL3" s="259"/>
      <c r="ABM3" s="259"/>
      <c r="ABN3" s="259"/>
      <c r="ABO3" s="258"/>
      <c r="ABP3" s="259"/>
      <c r="ABQ3" s="259"/>
      <c r="ABR3" s="259"/>
      <c r="ABS3" s="259"/>
      <c r="ABT3" s="259"/>
      <c r="ABU3" s="259"/>
      <c r="ABV3" s="259"/>
      <c r="ABW3" s="259"/>
      <c r="ABX3" s="259"/>
      <c r="ABY3" s="613" t="s">
        <v>37</v>
      </c>
      <c r="ABZ3" s="614"/>
      <c r="ACA3" s="615"/>
      <c r="ACB3" s="727">
        <f>$AV$3</f>
        <v>0</v>
      </c>
      <c r="ACC3" s="728"/>
      <c r="ACD3" s="728"/>
      <c r="ACE3" s="728"/>
      <c r="ACF3" s="728"/>
      <c r="ACG3" s="728"/>
      <c r="ACH3" s="728"/>
      <c r="ACI3" s="728"/>
      <c r="ACJ3" s="728"/>
      <c r="ACK3" s="728"/>
      <c r="ACL3" s="728"/>
      <c r="ACM3" s="729"/>
      <c r="ACN3" s="297">
        <f>AAG3+1</f>
        <v>74</v>
      </c>
      <c r="ACO3" s="258" t="str">
        <f>DBCS("従事者　"&amp;ACN3)</f>
        <v>従事者　７４</v>
      </c>
      <c r="ACP3" s="259"/>
      <c r="ACQ3" s="259"/>
      <c r="ACR3" s="259"/>
      <c r="ACS3" s="259"/>
      <c r="ACT3" s="259"/>
      <c r="ACU3" s="259"/>
      <c r="ACV3" s="259"/>
      <c r="ACW3" s="259"/>
      <c r="ACX3" s="259"/>
      <c r="ACY3" s="259"/>
      <c r="ACZ3" s="259"/>
      <c r="ADA3" s="259"/>
      <c r="ADB3" s="259"/>
      <c r="ADC3" s="259"/>
      <c r="ADD3" s="259"/>
      <c r="ADE3" s="259"/>
      <c r="ADF3" s="259"/>
      <c r="ADG3" s="259"/>
      <c r="ADH3" s="259"/>
      <c r="ADI3" s="259"/>
      <c r="ADJ3" s="259"/>
      <c r="ADK3" s="274"/>
      <c r="ADL3" s="259"/>
      <c r="ADM3" s="259"/>
      <c r="ADN3" s="259"/>
      <c r="ADO3" s="259"/>
      <c r="ADP3" s="259"/>
      <c r="ADQ3" s="259"/>
      <c r="ADR3" s="259"/>
      <c r="ADS3" s="259"/>
      <c r="ADT3" s="259"/>
      <c r="ADU3" s="259"/>
      <c r="ADV3" s="258"/>
      <c r="ADW3" s="259"/>
      <c r="ADX3" s="259"/>
      <c r="ADY3" s="259"/>
      <c r="ADZ3" s="259"/>
      <c r="AEA3" s="259"/>
      <c r="AEB3" s="259"/>
      <c r="AEC3" s="259"/>
      <c r="AED3" s="259"/>
      <c r="AEE3" s="259"/>
      <c r="AEF3" s="613" t="s">
        <v>37</v>
      </c>
      <c r="AEG3" s="614"/>
      <c r="AEH3" s="615"/>
      <c r="AEI3" s="727">
        <f>$AV$3</f>
        <v>0</v>
      </c>
      <c r="AEJ3" s="728"/>
      <c r="AEK3" s="728"/>
      <c r="AEL3" s="728"/>
      <c r="AEM3" s="728"/>
      <c r="AEN3" s="728"/>
      <c r="AEO3" s="728"/>
      <c r="AEP3" s="728"/>
      <c r="AEQ3" s="728"/>
      <c r="AER3" s="728"/>
      <c r="AES3" s="728"/>
      <c r="AET3" s="729"/>
      <c r="AEU3" s="297">
        <f>ACN3+1</f>
        <v>75</v>
      </c>
      <c r="AEV3" s="258" t="str">
        <f>DBCS("従事者　"&amp;AEU3)</f>
        <v>従事者　７５</v>
      </c>
      <c r="AEW3" s="259"/>
      <c r="AEX3" s="259"/>
      <c r="AEY3" s="259"/>
      <c r="AEZ3" s="259"/>
      <c r="AFA3" s="259"/>
      <c r="AFB3" s="259"/>
      <c r="AFC3" s="259"/>
      <c r="AFD3" s="259"/>
      <c r="AFE3" s="259"/>
      <c r="AFF3" s="259"/>
      <c r="AFG3" s="259"/>
      <c r="AFH3" s="259"/>
      <c r="AFI3" s="259"/>
      <c r="AFJ3" s="259"/>
      <c r="AFK3" s="259"/>
      <c r="AFL3" s="259"/>
      <c r="AFM3" s="259"/>
      <c r="AFN3" s="259"/>
      <c r="AFO3" s="259"/>
      <c r="AFP3" s="259"/>
      <c r="AFQ3" s="259"/>
      <c r="AFR3" s="274"/>
      <c r="AFS3" s="259"/>
      <c r="AFT3" s="259"/>
      <c r="AFU3" s="259"/>
      <c r="AFV3" s="259"/>
      <c r="AFW3" s="259"/>
      <c r="AFX3" s="259"/>
      <c r="AFY3" s="259"/>
      <c r="AFZ3" s="259"/>
      <c r="AGA3" s="259"/>
      <c r="AGB3" s="259"/>
      <c r="AGC3" s="258"/>
      <c r="AGD3" s="259"/>
      <c r="AGE3" s="259"/>
      <c r="AGF3" s="259"/>
      <c r="AGG3" s="259"/>
      <c r="AGH3" s="259"/>
      <c r="AGI3" s="259"/>
      <c r="AGJ3" s="259"/>
      <c r="AGK3" s="259"/>
      <c r="AGL3" s="259"/>
      <c r="AGM3" s="613" t="s">
        <v>37</v>
      </c>
      <c r="AGN3" s="614"/>
      <c r="AGO3" s="615"/>
      <c r="AGP3" s="727">
        <f>$AV$3</f>
        <v>0</v>
      </c>
      <c r="AGQ3" s="728"/>
      <c r="AGR3" s="728"/>
      <c r="AGS3" s="728"/>
      <c r="AGT3" s="728"/>
      <c r="AGU3" s="728"/>
      <c r="AGV3" s="728"/>
      <c r="AGW3" s="728"/>
      <c r="AGX3" s="728"/>
      <c r="AGY3" s="728"/>
      <c r="AGZ3" s="728"/>
      <c r="AHA3" s="729"/>
      <c r="AHB3" s="297">
        <f>AEU3+1</f>
        <v>76</v>
      </c>
      <c r="AHC3" s="258" t="str">
        <f>DBCS("従事者　"&amp;AHB3)</f>
        <v>従事者　７６</v>
      </c>
      <c r="AHD3" s="259"/>
      <c r="AHE3" s="259"/>
      <c r="AHF3" s="259"/>
      <c r="AHG3" s="259"/>
      <c r="AHH3" s="259"/>
      <c r="AHI3" s="259"/>
      <c r="AHJ3" s="259"/>
      <c r="AHK3" s="259"/>
      <c r="AHL3" s="259"/>
      <c r="AHM3" s="259"/>
      <c r="AHN3" s="259"/>
      <c r="AHO3" s="259"/>
      <c r="AHP3" s="259"/>
      <c r="AHQ3" s="259"/>
      <c r="AHR3" s="259"/>
      <c r="AHS3" s="259"/>
      <c r="AHT3" s="259"/>
      <c r="AHU3" s="259"/>
      <c r="AHV3" s="259"/>
      <c r="AHW3" s="259"/>
      <c r="AHX3" s="259"/>
      <c r="AHY3" s="274"/>
      <c r="AHZ3" s="259"/>
      <c r="AIA3" s="259"/>
      <c r="AIB3" s="259"/>
      <c r="AIC3" s="259"/>
      <c r="AID3" s="259"/>
      <c r="AIE3" s="259"/>
      <c r="AIF3" s="259"/>
      <c r="AIG3" s="259"/>
      <c r="AIH3" s="259"/>
      <c r="AII3" s="259"/>
      <c r="AIJ3" s="258"/>
      <c r="AIK3" s="259"/>
      <c r="AIL3" s="259"/>
      <c r="AIM3" s="259"/>
      <c r="AIN3" s="259"/>
      <c r="AIO3" s="259"/>
      <c r="AIP3" s="259"/>
      <c r="AIQ3" s="259"/>
      <c r="AIR3" s="259"/>
      <c r="AIS3" s="259"/>
      <c r="AIT3" s="613" t="s">
        <v>37</v>
      </c>
      <c r="AIU3" s="614"/>
      <c r="AIV3" s="615"/>
      <c r="AIW3" s="727">
        <f>$AV$3</f>
        <v>0</v>
      </c>
      <c r="AIX3" s="728"/>
      <c r="AIY3" s="728"/>
      <c r="AIZ3" s="728"/>
      <c r="AJA3" s="728"/>
      <c r="AJB3" s="728"/>
      <c r="AJC3" s="728"/>
      <c r="AJD3" s="728"/>
      <c r="AJE3" s="728"/>
      <c r="AJF3" s="728"/>
      <c r="AJG3" s="728"/>
      <c r="AJH3" s="729"/>
      <c r="AJI3" s="297">
        <f>AHB3+1</f>
        <v>77</v>
      </c>
      <c r="AJJ3" s="258" t="str">
        <f>DBCS("従事者　"&amp;AJI3)</f>
        <v>従事者　７７</v>
      </c>
      <c r="AJK3" s="259"/>
      <c r="AJL3" s="259"/>
      <c r="AJM3" s="259"/>
      <c r="AJN3" s="259"/>
      <c r="AJO3" s="259"/>
      <c r="AJP3" s="259"/>
      <c r="AJQ3" s="259"/>
      <c r="AJR3" s="259"/>
      <c r="AJS3" s="259"/>
      <c r="AJT3" s="259"/>
      <c r="AJU3" s="259"/>
      <c r="AJV3" s="259"/>
      <c r="AJW3" s="259"/>
      <c r="AJX3" s="259"/>
      <c r="AJY3" s="259"/>
      <c r="AJZ3" s="259"/>
      <c r="AKA3" s="259"/>
      <c r="AKB3" s="259"/>
      <c r="AKC3" s="259"/>
      <c r="AKD3" s="259"/>
      <c r="AKE3" s="259"/>
      <c r="AKF3" s="274"/>
      <c r="AKG3" s="259"/>
      <c r="AKH3" s="259"/>
      <c r="AKI3" s="259"/>
      <c r="AKJ3" s="259"/>
      <c r="AKK3" s="259"/>
      <c r="AKL3" s="259"/>
      <c r="AKM3" s="259"/>
      <c r="AKN3" s="259"/>
      <c r="AKO3" s="259"/>
      <c r="AKP3" s="259"/>
      <c r="AKQ3" s="258"/>
      <c r="AKR3" s="259"/>
      <c r="AKS3" s="259"/>
      <c r="AKT3" s="259"/>
      <c r="AKU3" s="259"/>
      <c r="AKV3" s="259"/>
      <c r="AKW3" s="259"/>
      <c r="AKX3" s="259"/>
      <c r="AKY3" s="259"/>
      <c r="AKZ3" s="259"/>
      <c r="ALA3" s="613" t="s">
        <v>37</v>
      </c>
      <c r="ALB3" s="614"/>
      <c r="ALC3" s="615"/>
      <c r="ALD3" s="727">
        <f>$AV$3</f>
        <v>0</v>
      </c>
      <c r="ALE3" s="728"/>
      <c r="ALF3" s="728"/>
      <c r="ALG3" s="728"/>
      <c r="ALH3" s="728"/>
      <c r="ALI3" s="728"/>
      <c r="ALJ3" s="728"/>
      <c r="ALK3" s="728"/>
      <c r="ALL3" s="728"/>
      <c r="ALM3" s="728"/>
      <c r="ALN3" s="728"/>
      <c r="ALO3" s="729"/>
      <c r="ALP3" s="297">
        <f>AJI3+1</f>
        <v>78</v>
      </c>
      <c r="ALQ3" s="258" t="str">
        <f>DBCS("従事者　"&amp;ALP3)</f>
        <v>従事者　７８</v>
      </c>
      <c r="ALR3" s="259"/>
      <c r="ALS3" s="259"/>
      <c r="ALT3" s="259"/>
      <c r="ALU3" s="259"/>
      <c r="ALV3" s="259"/>
      <c r="ALW3" s="259"/>
      <c r="ALX3" s="259"/>
      <c r="ALY3" s="259"/>
      <c r="ALZ3" s="259"/>
      <c r="AMA3" s="259"/>
      <c r="AMB3" s="259"/>
      <c r="AMC3" s="259"/>
      <c r="AMD3" s="259"/>
      <c r="AME3" s="259"/>
      <c r="AMF3" s="259"/>
      <c r="AMG3" s="259"/>
      <c r="AMH3" s="259"/>
      <c r="AMI3" s="259"/>
      <c r="AMJ3" s="259"/>
      <c r="AMK3" s="259"/>
      <c r="AML3" s="259"/>
      <c r="AMM3" s="274"/>
      <c r="AMN3" s="259"/>
      <c r="AMO3" s="259"/>
      <c r="AMP3" s="259"/>
      <c r="AMQ3" s="259"/>
      <c r="AMR3" s="259"/>
      <c r="AMS3" s="259"/>
      <c r="AMT3" s="259"/>
      <c r="AMU3" s="259"/>
      <c r="AMV3" s="259"/>
      <c r="AMW3" s="259"/>
      <c r="AMX3" s="258"/>
      <c r="AMY3" s="259"/>
      <c r="AMZ3" s="259"/>
      <c r="ANA3" s="259"/>
      <c r="ANB3" s="259"/>
      <c r="ANC3" s="259"/>
      <c r="AND3" s="259"/>
      <c r="ANE3" s="259"/>
      <c r="ANF3" s="259"/>
      <c r="ANG3" s="259"/>
      <c r="ANH3" s="613" t="s">
        <v>37</v>
      </c>
      <c r="ANI3" s="614"/>
      <c r="ANJ3" s="615"/>
      <c r="ANK3" s="727">
        <f>$AV$3</f>
        <v>0</v>
      </c>
      <c r="ANL3" s="728"/>
      <c r="ANM3" s="728"/>
      <c r="ANN3" s="728"/>
      <c r="ANO3" s="728"/>
      <c r="ANP3" s="728"/>
      <c r="ANQ3" s="728"/>
      <c r="ANR3" s="728"/>
      <c r="ANS3" s="728"/>
      <c r="ANT3" s="728"/>
      <c r="ANU3" s="728"/>
      <c r="ANV3" s="729"/>
      <c r="ANW3" s="297">
        <f>ALP3+1</f>
        <v>79</v>
      </c>
      <c r="ANX3" s="258" t="str">
        <f>DBCS("従事者　"&amp;ANW3)</f>
        <v>従事者　７９</v>
      </c>
      <c r="ANY3" s="259"/>
      <c r="ANZ3" s="259"/>
      <c r="AOA3" s="259"/>
      <c r="AOB3" s="259"/>
      <c r="AOC3" s="259"/>
      <c r="AOD3" s="259"/>
      <c r="AOE3" s="259"/>
      <c r="AOF3" s="259"/>
      <c r="AOG3" s="259"/>
      <c r="AOH3" s="259"/>
      <c r="AOI3" s="259"/>
      <c r="AOJ3" s="259"/>
      <c r="AOK3" s="259"/>
      <c r="AOL3" s="259"/>
      <c r="AOM3" s="259"/>
      <c r="AON3" s="259"/>
      <c r="AOO3" s="259"/>
      <c r="AOP3" s="259"/>
      <c r="AOQ3" s="259"/>
      <c r="AOR3" s="259"/>
      <c r="AOS3" s="259"/>
      <c r="AOT3" s="274"/>
      <c r="AOU3" s="259"/>
      <c r="AOV3" s="259"/>
      <c r="AOW3" s="259"/>
      <c r="AOX3" s="259"/>
      <c r="AOY3" s="259"/>
      <c r="AOZ3" s="259"/>
      <c r="APA3" s="259"/>
      <c r="APB3" s="259"/>
      <c r="APC3" s="259"/>
      <c r="APD3" s="259"/>
      <c r="APE3" s="258"/>
      <c r="APF3" s="259"/>
      <c r="APG3" s="259"/>
      <c r="APH3" s="259"/>
      <c r="API3" s="259"/>
      <c r="APJ3" s="259"/>
      <c r="APK3" s="259"/>
      <c r="APL3" s="259"/>
      <c r="APM3" s="259"/>
      <c r="APN3" s="259"/>
      <c r="APO3" s="613" t="s">
        <v>37</v>
      </c>
      <c r="APP3" s="614"/>
      <c r="APQ3" s="615"/>
      <c r="APR3" s="727">
        <f>$AV$3</f>
        <v>0</v>
      </c>
      <c r="APS3" s="728"/>
      <c r="APT3" s="728"/>
      <c r="APU3" s="728"/>
      <c r="APV3" s="728"/>
      <c r="APW3" s="728"/>
      <c r="APX3" s="728"/>
      <c r="APY3" s="728"/>
      <c r="APZ3" s="728"/>
      <c r="AQA3" s="728"/>
      <c r="AQB3" s="728"/>
      <c r="AQC3" s="729"/>
      <c r="AQD3" s="297">
        <f>ANW3+1</f>
        <v>80</v>
      </c>
      <c r="AQE3" s="258" t="str">
        <f>DBCS("従事者　"&amp;AQD3)</f>
        <v>従事者　８０</v>
      </c>
      <c r="AQF3" s="259"/>
      <c r="AQG3" s="259"/>
      <c r="AQH3" s="259"/>
      <c r="AQI3" s="259"/>
      <c r="AQJ3" s="259"/>
      <c r="AQK3" s="259"/>
      <c r="AQL3" s="259"/>
      <c r="AQM3" s="259"/>
      <c r="AQN3" s="259"/>
      <c r="AQO3" s="259"/>
      <c r="AQP3" s="259"/>
      <c r="AQQ3" s="259"/>
      <c r="AQR3" s="259"/>
      <c r="AQS3" s="259"/>
      <c r="AQT3" s="259"/>
      <c r="AQU3" s="259"/>
      <c r="AQV3" s="259"/>
      <c r="AQW3" s="259"/>
      <c r="AQX3" s="259"/>
      <c r="AQY3" s="259"/>
      <c r="AQZ3" s="259"/>
      <c r="ARA3" s="274"/>
      <c r="ARB3" s="259"/>
      <c r="ARC3" s="259"/>
      <c r="ARD3" s="259"/>
      <c r="ARE3" s="259"/>
      <c r="ARF3" s="259"/>
      <c r="ARG3" s="259"/>
      <c r="ARH3" s="259"/>
      <c r="ARI3" s="259"/>
      <c r="ARJ3" s="259"/>
      <c r="ARK3" s="259"/>
      <c r="ARL3" s="258"/>
      <c r="ARM3" s="259"/>
      <c r="ARN3" s="259"/>
      <c r="ARO3" s="259"/>
      <c r="ARP3" s="259"/>
      <c r="ARQ3" s="259"/>
      <c r="ARR3" s="259"/>
      <c r="ARS3" s="259"/>
      <c r="ART3" s="259"/>
      <c r="ARU3" s="259"/>
      <c r="ARV3" s="613" t="s">
        <v>37</v>
      </c>
      <c r="ARW3" s="614"/>
      <c r="ARX3" s="615"/>
      <c r="ARY3" s="727">
        <f>$AV$3</f>
        <v>0</v>
      </c>
      <c r="ARZ3" s="728"/>
      <c r="ASA3" s="728"/>
      <c r="ASB3" s="728"/>
      <c r="ASC3" s="728"/>
      <c r="ASD3" s="728"/>
      <c r="ASE3" s="728"/>
      <c r="ASF3" s="728"/>
      <c r="ASG3" s="728"/>
      <c r="ASH3" s="728"/>
      <c r="ASI3" s="728"/>
      <c r="ASJ3" s="729"/>
      <c r="ASK3" s="297">
        <f>AQD3+1</f>
        <v>81</v>
      </c>
      <c r="ASL3" s="258" t="str">
        <f>DBCS("従事者　"&amp;ASK3)</f>
        <v>従事者　８１</v>
      </c>
      <c r="ASM3" s="259"/>
      <c r="ASN3" s="259"/>
      <c r="ASO3" s="259"/>
      <c r="ASP3" s="259"/>
      <c r="ASQ3" s="259"/>
      <c r="ASR3" s="259"/>
      <c r="ASS3" s="259"/>
      <c r="AST3" s="259"/>
      <c r="ASU3" s="259"/>
      <c r="ASV3" s="259"/>
      <c r="ASW3" s="259"/>
      <c r="ASX3" s="259"/>
      <c r="ASY3" s="259"/>
      <c r="ASZ3" s="259"/>
      <c r="ATA3" s="259"/>
      <c r="ATB3" s="259"/>
      <c r="ATC3" s="259"/>
      <c r="ATD3" s="259"/>
      <c r="ATE3" s="259"/>
      <c r="ATF3" s="259"/>
      <c r="ATG3" s="259"/>
      <c r="ATH3" s="274"/>
      <c r="ATI3" s="259"/>
      <c r="ATJ3" s="259"/>
      <c r="ATK3" s="259"/>
      <c r="ATL3" s="259"/>
      <c r="ATM3" s="259"/>
      <c r="ATN3" s="259"/>
      <c r="ATO3" s="259"/>
      <c r="ATP3" s="259"/>
      <c r="ATQ3" s="259"/>
      <c r="ATR3" s="259"/>
      <c r="ATS3" s="258"/>
      <c r="ATT3" s="259"/>
      <c r="ATU3" s="259"/>
      <c r="ATV3" s="259"/>
      <c r="ATW3" s="259"/>
      <c r="ATX3" s="259"/>
      <c r="ATY3" s="259"/>
      <c r="ATZ3" s="259"/>
      <c r="AUA3" s="259"/>
      <c r="AUB3" s="259"/>
      <c r="AUC3" s="613" t="s">
        <v>37</v>
      </c>
      <c r="AUD3" s="614"/>
      <c r="AUE3" s="615"/>
      <c r="AUF3" s="727">
        <f>$AV$3</f>
        <v>0</v>
      </c>
      <c r="AUG3" s="728"/>
      <c r="AUH3" s="728"/>
      <c r="AUI3" s="728"/>
      <c r="AUJ3" s="728"/>
      <c r="AUK3" s="728"/>
      <c r="AUL3" s="728"/>
      <c r="AUM3" s="728"/>
      <c r="AUN3" s="728"/>
      <c r="AUO3" s="728"/>
      <c r="AUP3" s="728"/>
      <c r="AUQ3" s="729"/>
      <c r="AUR3" s="297">
        <f>ASK3+1</f>
        <v>82</v>
      </c>
      <c r="AUS3" s="258" t="str">
        <f>DBCS("従事者　"&amp;AUR3)</f>
        <v>従事者　８２</v>
      </c>
      <c r="AUT3" s="259"/>
      <c r="AUU3" s="259"/>
      <c r="AUV3" s="259"/>
      <c r="AUW3" s="259"/>
      <c r="AUX3" s="259"/>
      <c r="AUY3" s="259"/>
      <c r="AUZ3" s="259"/>
      <c r="AVA3" s="259"/>
      <c r="AVB3" s="259"/>
      <c r="AVC3" s="259"/>
      <c r="AVD3" s="259"/>
      <c r="AVE3" s="259"/>
      <c r="AVF3" s="259"/>
      <c r="AVG3" s="259"/>
      <c r="AVH3" s="259"/>
      <c r="AVI3" s="259"/>
      <c r="AVJ3" s="259"/>
      <c r="AVK3" s="259"/>
      <c r="AVL3" s="259"/>
      <c r="AVM3" s="259"/>
      <c r="AVN3" s="259"/>
      <c r="AVO3" s="274"/>
      <c r="AVP3" s="259"/>
      <c r="AVQ3" s="259"/>
      <c r="AVR3" s="259"/>
      <c r="AVS3" s="259"/>
      <c r="AVT3" s="259"/>
      <c r="AVU3" s="259"/>
      <c r="AVV3" s="259"/>
      <c r="AVW3" s="259"/>
      <c r="AVX3" s="259"/>
      <c r="AVY3" s="259"/>
      <c r="AVZ3" s="258"/>
      <c r="AWA3" s="259"/>
      <c r="AWB3" s="259"/>
      <c r="AWC3" s="259"/>
      <c r="AWD3" s="259"/>
      <c r="AWE3" s="259"/>
      <c r="AWF3" s="259"/>
      <c r="AWG3" s="259"/>
      <c r="AWH3" s="259"/>
      <c r="AWI3" s="259"/>
      <c r="AWJ3" s="613" t="s">
        <v>37</v>
      </c>
      <c r="AWK3" s="614"/>
      <c r="AWL3" s="615"/>
      <c r="AWM3" s="727">
        <f>$AV$3</f>
        <v>0</v>
      </c>
      <c r="AWN3" s="728"/>
      <c r="AWO3" s="728"/>
      <c r="AWP3" s="728"/>
      <c r="AWQ3" s="728"/>
      <c r="AWR3" s="728"/>
      <c r="AWS3" s="728"/>
      <c r="AWT3" s="728"/>
      <c r="AWU3" s="728"/>
      <c r="AWV3" s="728"/>
      <c r="AWW3" s="728"/>
      <c r="AWX3" s="729"/>
      <c r="AWY3" s="297">
        <f>AUR3+1</f>
        <v>83</v>
      </c>
      <c r="AWZ3" s="258" t="str">
        <f>DBCS("従事者　"&amp;AWY3)</f>
        <v>従事者　８３</v>
      </c>
      <c r="AXA3" s="259"/>
      <c r="AXB3" s="259"/>
      <c r="AXC3" s="259"/>
      <c r="AXD3" s="259"/>
      <c r="AXE3" s="259"/>
      <c r="AXF3" s="259"/>
      <c r="AXG3" s="259"/>
      <c r="AXH3" s="259"/>
      <c r="AXI3" s="259"/>
      <c r="AXJ3" s="259"/>
      <c r="AXK3" s="259"/>
      <c r="AXL3" s="259"/>
      <c r="AXM3" s="259"/>
      <c r="AXN3" s="259"/>
      <c r="AXO3" s="259"/>
      <c r="AXP3" s="259"/>
      <c r="AXQ3" s="259"/>
      <c r="AXR3" s="259"/>
      <c r="AXS3" s="259"/>
      <c r="AXT3" s="259"/>
      <c r="AXU3" s="259"/>
      <c r="AXV3" s="274"/>
      <c r="AXW3" s="259"/>
      <c r="AXX3" s="259"/>
      <c r="AXY3" s="259"/>
      <c r="AXZ3" s="259"/>
      <c r="AYA3" s="259"/>
      <c r="AYB3" s="259"/>
      <c r="AYC3" s="259"/>
      <c r="AYD3" s="259"/>
      <c r="AYE3" s="259"/>
      <c r="AYF3" s="259"/>
      <c r="AYG3" s="258"/>
      <c r="AYH3" s="259"/>
      <c r="AYI3" s="259"/>
      <c r="AYJ3" s="259"/>
      <c r="AYK3" s="259"/>
      <c r="AYL3" s="259"/>
      <c r="AYM3" s="259"/>
      <c r="AYN3" s="259"/>
      <c r="AYO3" s="259"/>
      <c r="AYP3" s="259"/>
      <c r="AYQ3" s="613" t="s">
        <v>37</v>
      </c>
      <c r="AYR3" s="614"/>
      <c r="AYS3" s="615"/>
      <c r="AYT3" s="727">
        <f>$AV$3</f>
        <v>0</v>
      </c>
      <c r="AYU3" s="728"/>
      <c r="AYV3" s="728"/>
      <c r="AYW3" s="728"/>
      <c r="AYX3" s="728"/>
      <c r="AYY3" s="728"/>
      <c r="AYZ3" s="728"/>
      <c r="AZA3" s="728"/>
      <c r="AZB3" s="728"/>
      <c r="AZC3" s="728"/>
      <c r="AZD3" s="728"/>
      <c r="AZE3" s="729"/>
      <c r="AZF3" s="297">
        <f>AWY3+1</f>
        <v>84</v>
      </c>
      <c r="AZG3" s="258" t="str">
        <f>DBCS("従事者　"&amp;AZF3)</f>
        <v>従事者　８４</v>
      </c>
      <c r="AZH3" s="259"/>
      <c r="AZI3" s="259"/>
      <c r="AZJ3" s="259"/>
      <c r="AZK3" s="259"/>
      <c r="AZL3" s="259"/>
      <c r="AZM3" s="259"/>
      <c r="AZN3" s="259"/>
      <c r="AZO3" s="259"/>
      <c r="AZP3" s="259"/>
      <c r="AZQ3" s="259"/>
      <c r="AZR3" s="259"/>
      <c r="AZS3" s="259"/>
      <c r="AZT3" s="259"/>
      <c r="AZU3" s="259"/>
      <c r="AZV3" s="259"/>
      <c r="AZW3" s="259"/>
      <c r="AZX3" s="259"/>
      <c r="AZY3" s="259"/>
      <c r="AZZ3" s="259"/>
      <c r="BAA3" s="259"/>
      <c r="BAB3" s="259"/>
      <c r="BAC3" s="274"/>
      <c r="BAD3" s="259"/>
      <c r="BAE3" s="259"/>
      <c r="BAF3" s="259"/>
      <c r="BAG3" s="259"/>
      <c r="BAH3" s="259"/>
      <c r="BAI3" s="259"/>
      <c r="BAJ3" s="259"/>
      <c r="BAK3" s="259"/>
      <c r="BAL3" s="259"/>
      <c r="BAM3" s="259"/>
      <c r="BAN3" s="258"/>
      <c r="BAO3" s="259"/>
      <c r="BAP3" s="259"/>
      <c r="BAQ3" s="259"/>
      <c r="BAR3" s="259"/>
      <c r="BAS3" s="259"/>
      <c r="BAT3" s="259"/>
      <c r="BAU3" s="259"/>
      <c r="BAV3" s="259"/>
      <c r="BAW3" s="259"/>
      <c r="BAX3" s="613" t="s">
        <v>37</v>
      </c>
      <c r="BAY3" s="614"/>
      <c r="BAZ3" s="615"/>
      <c r="BBA3" s="727">
        <f>$AV$3</f>
        <v>0</v>
      </c>
      <c r="BBB3" s="728"/>
      <c r="BBC3" s="728"/>
      <c r="BBD3" s="728"/>
      <c r="BBE3" s="728"/>
      <c r="BBF3" s="728"/>
      <c r="BBG3" s="728"/>
      <c r="BBH3" s="728"/>
      <c r="BBI3" s="728"/>
      <c r="BBJ3" s="728"/>
      <c r="BBK3" s="728"/>
      <c r="BBL3" s="729"/>
      <c r="BBM3" s="297">
        <f>AZF3+1</f>
        <v>85</v>
      </c>
      <c r="BBN3" s="258" t="str">
        <f>DBCS("従事者　"&amp;BBM3)</f>
        <v>従事者　８５</v>
      </c>
      <c r="BBO3" s="259"/>
      <c r="BBP3" s="259"/>
      <c r="BBQ3" s="259"/>
      <c r="BBR3" s="259"/>
      <c r="BBS3" s="259"/>
      <c r="BBT3" s="259"/>
      <c r="BBU3" s="259"/>
      <c r="BBV3" s="259"/>
      <c r="BBW3" s="259"/>
      <c r="BBX3" s="259"/>
      <c r="BBY3" s="259"/>
      <c r="BBZ3" s="259"/>
      <c r="BCA3" s="259"/>
      <c r="BCB3" s="259"/>
      <c r="BCC3" s="259"/>
      <c r="BCD3" s="259"/>
      <c r="BCE3" s="259"/>
      <c r="BCF3" s="259"/>
      <c r="BCG3" s="259"/>
      <c r="BCH3" s="259"/>
      <c r="BCI3" s="259"/>
      <c r="BCJ3" s="274"/>
      <c r="BCK3" s="259"/>
      <c r="BCL3" s="259"/>
      <c r="BCM3" s="259"/>
      <c r="BCN3" s="259"/>
      <c r="BCO3" s="259"/>
      <c r="BCP3" s="259"/>
      <c r="BCQ3" s="259"/>
      <c r="BCR3" s="259"/>
      <c r="BCS3" s="259"/>
      <c r="BCT3" s="259"/>
      <c r="BCU3" s="258"/>
      <c r="BCV3" s="259"/>
      <c r="BCW3" s="259"/>
      <c r="BCX3" s="259"/>
      <c r="BCY3" s="259"/>
      <c r="BCZ3" s="259"/>
      <c r="BDA3" s="259"/>
      <c r="BDB3" s="259"/>
      <c r="BDC3" s="259"/>
      <c r="BDD3" s="259"/>
      <c r="BDE3" s="613" t="s">
        <v>37</v>
      </c>
      <c r="BDF3" s="614"/>
      <c r="BDG3" s="615"/>
      <c r="BDH3" s="727">
        <f>$AV$3</f>
        <v>0</v>
      </c>
      <c r="BDI3" s="728"/>
      <c r="BDJ3" s="728"/>
      <c r="BDK3" s="728"/>
      <c r="BDL3" s="728"/>
      <c r="BDM3" s="728"/>
      <c r="BDN3" s="728"/>
      <c r="BDO3" s="728"/>
      <c r="BDP3" s="728"/>
      <c r="BDQ3" s="728"/>
      <c r="BDR3" s="728"/>
      <c r="BDS3" s="729"/>
      <c r="BDT3" s="297">
        <f>BBM3+1</f>
        <v>86</v>
      </c>
      <c r="BDU3" s="258" t="str">
        <f>DBCS("従事者　"&amp;BDT3)</f>
        <v>従事者　８６</v>
      </c>
      <c r="BDV3" s="259"/>
      <c r="BDW3" s="259"/>
      <c r="BDX3" s="259"/>
      <c r="BDY3" s="259"/>
      <c r="BDZ3" s="259"/>
      <c r="BEA3" s="259"/>
      <c r="BEB3" s="259"/>
      <c r="BEC3" s="259"/>
      <c r="BED3" s="259"/>
      <c r="BEE3" s="259"/>
      <c r="BEF3" s="259"/>
      <c r="BEG3" s="259"/>
      <c r="BEH3" s="259"/>
      <c r="BEI3" s="259"/>
      <c r="BEJ3" s="259"/>
      <c r="BEK3" s="259"/>
      <c r="BEL3" s="259"/>
      <c r="BEM3" s="259"/>
      <c r="BEN3" s="259"/>
      <c r="BEO3" s="259"/>
      <c r="BEP3" s="259"/>
      <c r="BEQ3" s="274"/>
      <c r="BER3" s="259"/>
      <c r="BES3" s="259"/>
      <c r="BET3" s="259"/>
      <c r="BEU3" s="259"/>
      <c r="BEV3" s="259"/>
      <c r="BEW3" s="259"/>
      <c r="BEX3" s="259"/>
      <c r="BEY3" s="259"/>
      <c r="BEZ3" s="259"/>
      <c r="BFA3" s="259"/>
      <c r="BFB3" s="258"/>
      <c r="BFC3" s="259"/>
      <c r="BFD3" s="259"/>
      <c r="BFE3" s="259"/>
      <c r="BFF3" s="259"/>
      <c r="BFG3" s="259"/>
      <c r="BFH3" s="259"/>
      <c r="BFI3" s="259"/>
      <c r="BFJ3" s="259"/>
      <c r="BFK3" s="259"/>
      <c r="BFL3" s="613" t="s">
        <v>37</v>
      </c>
      <c r="BFM3" s="614"/>
      <c r="BFN3" s="615"/>
      <c r="BFO3" s="727">
        <f>$AV$3</f>
        <v>0</v>
      </c>
      <c r="BFP3" s="728"/>
      <c r="BFQ3" s="728"/>
      <c r="BFR3" s="728"/>
      <c r="BFS3" s="728"/>
      <c r="BFT3" s="728"/>
      <c r="BFU3" s="728"/>
      <c r="BFV3" s="728"/>
      <c r="BFW3" s="728"/>
      <c r="BFX3" s="728"/>
      <c r="BFY3" s="728"/>
      <c r="BFZ3" s="729"/>
      <c r="BGA3" s="297">
        <f>BDT3+1</f>
        <v>87</v>
      </c>
      <c r="BGB3" s="258" t="str">
        <f>DBCS("従事者　"&amp;BGA3)</f>
        <v>従事者　８７</v>
      </c>
      <c r="BGC3" s="259"/>
      <c r="BGD3" s="259"/>
      <c r="BGE3" s="259"/>
      <c r="BGF3" s="259"/>
      <c r="BGG3" s="259"/>
      <c r="BGH3" s="259"/>
      <c r="BGI3" s="259"/>
      <c r="BGJ3" s="259"/>
      <c r="BGK3" s="259"/>
      <c r="BGL3" s="259"/>
      <c r="BGM3" s="259"/>
      <c r="BGN3" s="259"/>
      <c r="BGO3" s="259"/>
      <c r="BGP3" s="259"/>
      <c r="BGQ3" s="259"/>
      <c r="BGR3" s="259"/>
      <c r="BGS3" s="259"/>
      <c r="BGT3" s="259"/>
      <c r="BGU3" s="259"/>
      <c r="BGV3" s="259"/>
      <c r="BGW3" s="259"/>
      <c r="BGX3" s="274"/>
      <c r="BGY3" s="259"/>
      <c r="BGZ3" s="259"/>
      <c r="BHA3" s="259"/>
      <c r="BHB3" s="259"/>
      <c r="BHC3" s="259"/>
      <c r="BHD3" s="259"/>
      <c r="BHE3" s="259"/>
      <c r="BHF3" s="259"/>
      <c r="BHG3" s="259"/>
      <c r="BHH3" s="259"/>
      <c r="BHI3" s="258"/>
      <c r="BHJ3" s="259"/>
      <c r="BHK3" s="259"/>
      <c r="BHL3" s="259"/>
      <c r="BHM3" s="259"/>
      <c r="BHN3" s="259"/>
      <c r="BHO3" s="259"/>
      <c r="BHP3" s="259"/>
      <c r="BHQ3" s="259"/>
      <c r="BHR3" s="259"/>
      <c r="BHS3" s="613" t="s">
        <v>37</v>
      </c>
      <c r="BHT3" s="614"/>
      <c r="BHU3" s="615"/>
      <c r="BHV3" s="727">
        <f>$AV$3</f>
        <v>0</v>
      </c>
      <c r="BHW3" s="728"/>
      <c r="BHX3" s="728"/>
      <c r="BHY3" s="728"/>
      <c r="BHZ3" s="728"/>
      <c r="BIA3" s="728"/>
      <c r="BIB3" s="728"/>
      <c r="BIC3" s="728"/>
      <c r="BID3" s="728"/>
      <c r="BIE3" s="728"/>
      <c r="BIF3" s="728"/>
      <c r="BIG3" s="729"/>
      <c r="BIH3" s="297">
        <f>BGA3+1</f>
        <v>88</v>
      </c>
      <c r="BII3" s="258" t="str">
        <f>DBCS("従事者　"&amp;BIH3)</f>
        <v>従事者　８８</v>
      </c>
      <c r="BIJ3" s="259"/>
      <c r="BIK3" s="259"/>
      <c r="BIL3" s="259"/>
      <c r="BIM3" s="259"/>
      <c r="BIN3" s="259"/>
      <c r="BIO3" s="259"/>
      <c r="BIP3" s="259"/>
      <c r="BIQ3" s="259"/>
      <c r="BIR3" s="259"/>
      <c r="BIS3" s="259"/>
      <c r="BIT3" s="259"/>
      <c r="BIU3" s="259"/>
      <c r="BIV3" s="259"/>
      <c r="BIW3" s="259"/>
      <c r="BIX3" s="259"/>
      <c r="BIY3" s="259"/>
      <c r="BIZ3" s="259"/>
      <c r="BJA3" s="259"/>
      <c r="BJB3" s="259"/>
      <c r="BJC3" s="259"/>
      <c r="BJD3" s="259"/>
      <c r="BJE3" s="274"/>
      <c r="BJF3" s="259"/>
      <c r="BJG3" s="259"/>
      <c r="BJH3" s="259"/>
      <c r="BJI3" s="259"/>
      <c r="BJJ3" s="259"/>
      <c r="BJK3" s="259"/>
      <c r="BJL3" s="259"/>
      <c r="BJM3" s="259"/>
      <c r="BJN3" s="259"/>
      <c r="BJO3" s="259"/>
      <c r="BJP3" s="258"/>
      <c r="BJQ3" s="259"/>
      <c r="BJR3" s="259"/>
      <c r="BJS3" s="259"/>
      <c r="BJT3" s="259"/>
      <c r="BJU3" s="259"/>
      <c r="BJV3" s="259"/>
      <c r="BJW3" s="259"/>
      <c r="BJX3" s="259"/>
      <c r="BJY3" s="259"/>
      <c r="BJZ3" s="613" t="s">
        <v>37</v>
      </c>
      <c r="BKA3" s="614"/>
      <c r="BKB3" s="615"/>
      <c r="BKC3" s="727">
        <f>$AV$3</f>
        <v>0</v>
      </c>
      <c r="BKD3" s="728"/>
      <c r="BKE3" s="728"/>
      <c r="BKF3" s="728"/>
      <c r="BKG3" s="728"/>
      <c r="BKH3" s="728"/>
      <c r="BKI3" s="728"/>
      <c r="BKJ3" s="728"/>
      <c r="BKK3" s="728"/>
      <c r="BKL3" s="728"/>
      <c r="BKM3" s="728"/>
      <c r="BKN3" s="729"/>
      <c r="BKO3" s="297">
        <f>BIH3+1</f>
        <v>89</v>
      </c>
      <c r="BKP3" s="258" t="str">
        <f>DBCS("従事者　"&amp;BKO3)</f>
        <v>従事者　８９</v>
      </c>
      <c r="BKQ3" s="259"/>
      <c r="BKR3" s="259"/>
      <c r="BKS3" s="259"/>
      <c r="BKT3" s="259"/>
      <c r="BKU3" s="259"/>
      <c r="BKV3" s="259"/>
      <c r="BKW3" s="259"/>
      <c r="BKX3" s="259"/>
      <c r="BKY3" s="259"/>
      <c r="BKZ3" s="259"/>
      <c r="BLA3" s="259"/>
      <c r="BLB3" s="259"/>
      <c r="BLC3" s="259"/>
      <c r="BLD3" s="259"/>
      <c r="BLE3" s="259"/>
      <c r="BLF3" s="259"/>
      <c r="BLG3" s="259"/>
      <c r="BLH3" s="259"/>
      <c r="BLI3" s="259"/>
      <c r="BLJ3" s="259"/>
      <c r="BLK3" s="259"/>
      <c r="BLL3" s="274"/>
      <c r="BLM3" s="259"/>
      <c r="BLN3" s="259"/>
      <c r="BLO3" s="259"/>
      <c r="BLP3" s="259"/>
      <c r="BLQ3" s="259"/>
      <c r="BLR3" s="259"/>
      <c r="BLS3" s="259"/>
      <c r="BLT3" s="259"/>
      <c r="BLU3" s="259"/>
      <c r="BLV3" s="259"/>
      <c r="BLW3" s="258"/>
      <c r="BLX3" s="259"/>
      <c r="BLY3" s="259"/>
      <c r="BLZ3" s="259"/>
      <c r="BMA3" s="259"/>
      <c r="BMB3" s="259"/>
      <c r="BMC3" s="259"/>
      <c r="BMD3" s="259"/>
      <c r="BME3" s="259"/>
      <c r="BMF3" s="259"/>
      <c r="BMG3" s="613" t="s">
        <v>37</v>
      </c>
      <c r="BMH3" s="614"/>
      <c r="BMI3" s="615"/>
      <c r="BMJ3" s="727">
        <f>$AV$3</f>
        <v>0</v>
      </c>
      <c r="BMK3" s="728"/>
      <c r="BML3" s="728"/>
      <c r="BMM3" s="728"/>
      <c r="BMN3" s="728"/>
      <c r="BMO3" s="728"/>
      <c r="BMP3" s="728"/>
      <c r="BMQ3" s="728"/>
      <c r="BMR3" s="728"/>
      <c r="BMS3" s="728"/>
      <c r="BMT3" s="728"/>
      <c r="BMU3" s="729"/>
      <c r="BMV3" s="297">
        <f>BKO3+1</f>
        <v>90</v>
      </c>
      <c r="BMW3" s="258" t="str">
        <f>DBCS("従事者　"&amp;BMV3)</f>
        <v>従事者　９０</v>
      </c>
      <c r="BMX3" s="259"/>
      <c r="BMY3" s="259"/>
      <c r="BMZ3" s="259"/>
      <c r="BNA3" s="259"/>
      <c r="BNB3" s="259"/>
      <c r="BNC3" s="259"/>
      <c r="BND3" s="259"/>
      <c r="BNE3" s="259"/>
      <c r="BNF3" s="259"/>
      <c r="BNG3" s="259"/>
      <c r="BNH3" s="259"/>
      <c r="BNI3" s="259"/>
      <c r="BNJ3" s="259"/>
      <c r="BNK3" s="259"/>
      <c r="BNL3" s="259"/>
      <c r="BNM3" s="259"/>
      <c r="BNN3" s="259"/>
      <c r="BNO3" s="259"/>
      <c r="BNP3" s="259"/>
      <c r="BNQ3" s="259"/>
      <c r="BNR3" s="259"/>
      <c r="BNS3" s="274"/>
      <c r="BNT3" s="259"/>
      <c r="BNU3" s="259"/>
      <c r="BNV3" s="259"/>
      <c r="BNW3" s="259"/>
      <c r="BNX3" s="259"/>
      <c r="BNY3" s="259"/>
      <c r="BNZ3" s="259"/>
      <c r="BOA3" s="259"/>
      <c r="BOB3" s="259"/>
      <c r="BOC3" s="259"/>
      <c r="BOD3" s="258"/>
      <c r="BOE3" s="259"/>
      <c r="BOF3" s="259"/>
      <c r="BOG3" s="259"/>
      <c r="BOH3" s="259"/>
      <c r="BOI3" s="259"/>
      <c r="BOJ3" s="259"/>
      <c r="BOK3" s="259"/>
      <c r="BOL3" s="259"/>
      <c r="BOM3" s="259"/>
      <c r="BON3" s="613" t="s">
        <v>37</v>
      </c>
      <c r="BOO3" s="614"/>
      <c r="BOP3" s="615"/>
      <c r="BOQ3" s="727">
        <f>$AV$3</f>
        <v>0</v>
      </c>
      <c r="BOR3" s="728"/>
      <c r="BOS3" s="728"/>
      <c r="BOT3" s="728"/>
      <c r="BOU3" s="728"/>
      <c r="BOV3" s="728"/>
      <c r="BOW3" s="728"/>
      <c r="BOX3" s="728"/>
      <c r="BOY3" s="728"/>
      <c r="BOZ3" s="728"/>
      <c r="BPA3" s="728"/>
      <c r="BPB3" s="729"/>
    </row>
    <row r="4" spans="1:1770" ht="12" customHeight="1">
      <c r="B4" s="628" t="s">
        <v>276</v>
      </c>
      <c r="C4" s="628"/>
      <c r="D4" s="628"/>
      <c r="E4" s="629"/>
      <c r="F4" s="630"/>
      <c r="G4" s="630"/>
      <c r="H4" s="630"/>
      <c r="I4" s="630"/>
      <c r="J4" s="630"/>
      <c r="K4" s="630"/>
      <c r="L4" s="630"/>
      <c r="M4" s="630"/>
      <c r="N4" s="630"/>
      <c r="O4" s="630"/>
      <c r="P4" s="630"/>
      <c r="Q4" s="630"/>
      <c r="R4" s="630"/>
      <c r="S4" s="630"/>
      <c r="T4" s="630"/>
      <c r="U4" s="630"/>
      <c r="V4" s="630"/>
      <c r="W4" s="630"/>
      <c r="X4" s="630"/>
      <c r="Y4" s="630"/>
      <c r="Z4" s="630"/>
      <c r="AA4" s="630"/>
      <c r="AB4" s="630"/>
      <c r="AC4" s="630"/>
      <c r="AD4" s="630"/>
      <c r="AE4" s="630"/>
      <c r="AF4" s="630"/>
      <c r="AG4" s="630"/>
      <c r="AH4" s="630"/>
      <c r="AI4" s="630"/>
      <c r="AJ4" s="630"/>
      <c r="AK4" s="630"/>
      <c r="AL4" s="630"/>
      <c r="AM4" s="630"/>
      <c r="AN4" s="631"/>
      <c r="AP4" s="635" t="s">
        <v>278</v>
      </c>
      <c r="AQ4" s="636"/>
      <c r="AR4" s="636"/>
      <c r="AS4" s="636"/>
      <c r="AT4" s="636"/>
      <c r="AU4" s="637"/>
      <c r="AV4" s="629"/>
      <c r="AW4" s="630"/>
      <c r="AX4" s="630"/>
      <c r="AY4" s="631"/>
      <c r="AZ4" s="260"/>
      <c r="BA4" s="647">
        <f>'別表_個別勤務状況（1～60）'!AW4</f>
        <v>45748</v>
      </c>
      <c r="BB4" s="648"/>
      <c r="BC4" s="648"/>
      <c r="BD4" s="648"/>
      <c r="BE4" s="651">
        <f>'別表_個別勤務状況（1～60）'!BA4</f>
        <v>5</v>
      </c>
      <c r="BF4" s="651"/>
      <c r="BG4" s="619" t="s">
        <v>247</v>
      </c>
      <c r="BI4" s="628" t="s">
        <v>276</v>
      </c>
      <c r="BJ4" s="628"/>
      <c r="BK4" s="628"/>
      <c r="BL4" s="629"/>
      <c r="BM4" s="630"/>
      <c r="BN4" s="630"/>
      <c r="BO4" s="630"/>
      <c r="BP4" s="630"/>
      <c r="BQ4" s="630"/>
      <c r="BR4" s="630"/>
      <c r="BS4" s="630"/>
      <c r="BT4" s="630"/>
      <c r="BU4" s="630"/>
      <c r="BV4" s="630"/>
      <c r="BW4" s="630"/>
      <c r="BX4" s="630"/>
      <c r="BY4" s="630"/>
      <c r="BZ4" s="630"/>
      <c r="CA4" s="630"/>
      <c r="CB4" s="630"/>
      <c r="CC4" s="630"/>
      <c r="CD4" s="630"/>
      <c r="CE4" s="630"/>
      <c r="CF4" s="630"/>
      <c r="CG4" s="630"/>
      <c r="CH4" s="630"/>
      <c r="CI4" s="630"/>
      <c r="CJ4" s="630"/>
      <c r="CK4" s="630"/>
      <c r="CL4" s="630"/>
      <c r="CM4" s="630"/>
      <c r="CN4" s="630"/>
      <c r="CO4" s="630"/>
      <c r="CP4" s="630"/>
      <c r="CQ4" s="630"/>
      <c r="CR4" s="630"/>
      <c r="CS4" s="630"/>
      <c r="CT4" s="630"/>
      <c r="CU4" s="631"/>
      <c r="CW4" s="635" t="s">
        <v>278</v>
      </c>
      <c r="CX4" s="636"/>
      <c r="CY4" s="636"/>
      <c r="CZ4" s="636"/>
      <c r="DA4" s="636"/>
      <c r="DB4" s="637"/>
      <c r="DC4" s="629"/>
      <c r="DD4" s="630"/>
      <c r="DE4" s="630"/>
      <c r="DF4" s="631"/>
      <c r="DG4" s="260"/>
      <c r="DH4" s="647">
        <f>$BA$4</f>
        <v>45748</v>
      </c>
      <c r="DI4" s="648"/>
      <c r="DJ4" s="648"/>
      <c r="DK4" s="648"/>
      <c r="DL4" s="651">
        <f>BE4</f>
        <v>5</v>
      </c>
      <c r="DM4" s="651"/>
      <c r="DN4" s="619" t="s">
        <v>247</v>
      </c>
      <c r="DP4" s="628" t="s">
        <v>276</v>
      </c>
      <c r="DQ4" s="628"/>
      <c r="DR4" s="628"/>
      <c r="DS4" s="629"/>
      <c r="DT4" s="630"/>
      <c r="DU4" s="630"/>
      <c r="DV4" s="630"/>
      <c r="DW4" s="630"/>
      <c r="DX4" s="630"/>
      <c r="DY4" s="630"/>
      <c r="DZ4" s="630"/>
      <c r="EA4" s="630"/>
      <c r="EB4" s="630"/>
      <c r="EC4" s="630"/>
      <c r="ED4" s="630"/>
      <c r="EE4" s="630"/>
      <c r="EF4" s="630"/>
      <c r="EG4" s="630"/>
      <c r="EH4" s="630"/>
      <c r="EI4" s="630"/>
      <c r="EJ4" s="630"/>
      <c r="EK4" s="630"/>
      <c r="EL4" s="630"/>
      <c r="EM4" s="630"/>
      <c r="EN4" s="630"/>
      <c r="EO4" s="630"/>
      <c r="EP4" s="630"/>
      <c r="EQ4" s="630"/>
      <c r="ER4" s="630"/>
      <c r="ES4" s="630"/>
      <c r="ET4" s="630"/>
      <c r="EU4" s="630"/>
      <c r="EV4" s="630"/>
      <c r="EW4" s="630"/>
      <c r="EX4" s="630"/>
      <c r="EY4" s="630"/>
      <c r="EZ4" s="630"/>
      <c r="FA4" s="630"/>
      <c r="FB4" s="631"/>
      <c r="FD4" s="635" t="s">
        <v>278</v>
      </c>
      <c r="FE4" s="636"/>
      <c r="FF4" s="636"/>
      <c r="FG4" s="636"/>
      <c r="FH4" s="636"/>
      <c r="FI4" s="637"/>
      <c r="FJ4" s="629"/>
      <c r="FK4" s="630"/>
      <c r="FL4" s="630"/>
      <c r="FM4" s="631"/>
      <c r="FN4" s="260"/>
      <c r="FO4" s="647">
        <f>$BA$4</f>
        <v>45748</v>
      </c>
      <c r="FP4" s="648"/>
      <c r="FQ4" s="648"/>
      <c r="FR4" s="648"/>
      <c r="FS4" s="651">
        <f>DL4</f>
        <v>5</v>
      </c>
      <c r="FT4" s="651"/>
      <c r="FU4" s="619" t="s">
        <v>247</v>
      </c>
      <c r="FW4" s="628" t="s">
        <v>276</v>
      </c>
      <c r="FX4" s="628"/>
      <c r="FY4" s="628"/>
      <c r="FZ4" s="629"/>
      <c r="GA4" s="630"/>
      <c r="GB4" s="630"/>
      <c r="GC4" s="630"/>
      <c r="GD4" s="630"/>
      <c r="GE4" s="630"/>
      <c r="GF4" s="630"/>
      <c r="GG4" s="630"/>
      <c r="GH4" s="630"/>
      <c r="GI4" s="630"/>
      <c r="GJ4" s="630"/>
      <c r="GK4" s="630"/>
      <c r="GL4" s="630"/>
      <c r="GM4" s="630"/>
      <c r="GN4" s="630"/>
      <c r="GO4" s="630"/>
      <c r="GP4" s="630"/>
      <c r="GQ4" s="630"/>
      <c r="GR4" s="630"/>
      <c r="GS4" s="630"/>
      <c r="GT4" s="630"/>
      <c r="GU4" s="630"/>
      <c r="GV4" s="630"/>
      <c r="GW4" s="630"/>
      <c r="GX4" s="630"/>
      <c r="GY4" s="630"/>
      <c r="GZ4" s="630"/>
      <c r="HA4" s="630"/>
      <c r="HB4" s="630"/>
      <c r="HC4" s="630"/>
      <c r="HD4" s="630"/>
      <c r="HE4" s="630"/>
      <c r="HF4" s="630"/>
      <c r="HG4" s="630"/>
      <c r="HH4" s="630"/>
      <c r="HI4" s="631"/>
      <c r="HK4" s="635" t="s">
        <v>278</v>
      </c>
      <c r="HL4" s="636"/>
      <c r="HM4" s="636"/>
      <c r="HN4" s="636"/>
      <c r="HO4" s="636"/>
      <c r="HP4" s="637"/>
      <c r="HQ4" s="629"/>
      <c r="HR4" s="630"/>
      <c r="HS4" s="630"/>
      <c r="HT4" s="631"/>
      <c r="HU4" s="260"/>
      <c r="HV4" s="647">
        <f>$BA$4</f>
        <v>45748</v>
      </c>
      <c r="HW4" s="648"/>
      <c r="HX4" s="648"/>
      <c r="HY4" s="648"/>
      <c r="HZ4" s="651">
        <f>FS4</f>
        <v>5</v>
      </c>
      <c r="IA4" s="651"/>
      <c r="IB4" s="619" t="s">
        <v>247</v>
      </c>
      <c r="ID4" s="695" t="s">
        <v>276</v>
      </c>
      <c r="IE4" s="696"/>
      <c r="IF4" s="697"/>
      <c r="IG4" s="629"/>
      <c r="IH4" s="630"/>
      <c r="II4" s="630"/>
      <c r="IJ4" s="630"/>
      <c r="IK4" s="630"/>
      <c r="IL4" s="630"/>
      <c r="IM4" s="630"/>
      <c r="IN4" s="630"/>
      <c r="IO4" s="630"/>
      <c r="IP4" s="630"/>
      <c r="IQ4" s="630"/>
      <c r="IR4" s="630"/>
      <c r="IS4" s="630"/>
      <c r="IT4" s="630"/>
      <c r="IU4" s="630"/>
      <c r="IV4" s="630"/>
      <c r="IW4" s="630"/>
      <c r="IX4" s="630"/>
      <c r="IY4" s="630"/>
      <c r="IZ4" s="630"/>
      <c r="JA4" s="630"/>
      <c r="JB4" s="630"/>
      <c r="JC4" s="630"/>
      <c r="JD4" s="630"/>
      <c r="JE4" s="630"/>
      <c r="JF4" s="630"/>
      <c r="JG4" s="630"/>
      <c r="JH4" s="630"/>
      <c r="JI4" s="630"/>
      <c r="JJ4" s="630"/>
      <c r="JK4" s="630"/>
      <c r="JL4" s="630"/>
      <c r="JM4" s="630"/>
      <c r="JN4" s="630"/>
      <c r="JO4" s="630"/>
      <c r="JP4" s="631"/>
      <c r="JR4" s="635" t="s">
        <v>278</v>
      </c>
      <c r="JS4" s="636"/>
      <c r="JT4" s="636"/>
      <c r="JU4" s="636"/>
      <c r="JV4" s="636"/>
      <c r="JW4" s="637"/>
      <c r="JX4" s="629"/>
      <c r="JY4" s="630"/>
      <c r="JZ4" s="630"/>
      <c r="KA4" s="631"/>
      <c r="KB4" s="260"/>
      <c r="KC4" s="647">
        <f>$BA$4</f>
        <v>45748</v>
      </c>
      <c r="KD4" s="648"/>
      <c r="KE4" s="648"/>
      <c r="KF4" s="648"/>
      <c r="KG4" s="651">
        <f>HZ4</f>
        <v>5</v>
      </c>
      <c r="KH4" s="651"/>
      <c r="KI4" s="619" t="s">
        <v>247</v>
      </c>
      <c r="KK4" s="695" t="s">
        <v>276</v>
      </c>
      <c r="KL4" s="696"/>
      <c r="KM4" s="697"/>
      <c r="KN4" s="629"/>
      <c r="KO4" s="630"/>
      <c r="KP4" s="630"/>
      <c r="KQ4" s="630"/>
      <c r="KR4" s="630"/>
      <c r="KS4" s="630"/>
      <c r="KT4" s="630"/>
      <c r="KU4" s="630"/>
      <c r="KV4" s="630"/>
      <c r="KW4" s="630"/>
      <c r="KX4" s="630"/>
      <c r="KY4" s="630"/>
      <c r="KZ4" s="630"/>
      <c r="LA4" s="630"/>
      <c r="LB4" s="630"/>
      <c r="LC4" s="630"/>
      <c r="LD4" s="630"/>
      <c r="LE4" s="630"/>
      <c r="LF4" s="630"/>
      <c r="LG4" s="630"/>
      <c r="LH4" s="630"/>
      <c r="LI4" s="630"/>
      <c r="LJ4" s="630"/>
      <c r="LK4" s="630"/>
      <c r="LL4" s="630"/>
      <c r="LM4" s="630"/>
      <c r="LN4" s="630"/>
      <c r="LO4" s="630"/>
      <c r="LP4" s="630"/>
      <c r="LQ4" s="630"/>
      <c r="LR4" s="630"/>
      <c r="LS4" s="630"/>
      <c r="LT4" s="630"/>
      <c r="LU4" s="630"/>
      <c r="LV4" s="630"/>
      <c r="LW4" s="631"/>
      <c r="LY4" s="635" t="s">
        <v>278</v>
      </c>
      <c r="LZ4" s="636"/>
      <c r="MA4" s="636"/>
      <c r="MB4" s="636"/>
      <c r="MC4" s="636"/>
      <c r="MD4" s="637"/>
      <c r="ME4" s="629"/>
      <c r="MF4" s="630"/>
      <c r="MG4" s="630"/>
      <c r="MH4" s="631"/>
      <c r="MI4" s="260"/>
      <c r="MJ4" s="647">
        <f>$BA$4</f>
        <v>45748</v>
      </c>
      <c r="MK4" s="648"/>
      <c r="ML4" s="648"/>
      <c r="MM4" s="648"/>
      <c r="MN4" s="651">
        <f>KG4</f>
        <v>5</v>
      </c>
      <c r="MO4" s="651"/>
      <c r="MP4" s="619" t="s">
        <v>247</v>
      </c>
      <c r="MR4" s="695" t="s">
        <v>276</v>
      </c>
      <c r="MS4" s="696"/>
      <c r="MT4" s="697"/>
      <c r="MU4" s="629"/>
      <c r="MV4" s="630"/>
      <c r="MW4" s="630"/>
      <c r="MX4" s="630"/>
      <c r="MY4" s="630"/>
      <c r="MZ4" s="630"/>
      <c r="NA4" s="630"/>
      <c r="NB4" s="630"/>
      <c r="NC4" s="630"/>
      <c r="ND4" s="630"/>
      <c r="NE4" s="630"/>
      <c r="NF4" s="630"/>
      <c r="NG4" s="630"/>
      <c r="NH4" s="630"/>
      <c r="NI4" s="630"/>
      <c r="NJ4" s="630"/>
      <c r="NK4" s="630"/>
      <c r="NL4" s="630"/>
      <c r="NM4" s="630"/>
      <c r="NN4" s="630"/>
      <c r="NO4" s="630"/>
      <c r="NP4" s="630"/>
      <c r="NQ4" s="630"/>
      <c r="NR4" s="630"/>
      <c r="NS4" s="630"/>
      <c r="NT4" s="630"/>
      <c r="NU4" s="630"/>
      <c r="NV4" s="630"/>
      <c r="NW4" s="630"/>
      <c r="NX4" s="630"/>
      <c r="NY4" s="630"/>
      <c r="NZ4" s="630"/>
      <c r="OA4" s="630"/>
      <c r="OB4" s="630"/>
      <c r="OC4" s="630"/>
      <c r="OD4" s="631"/>
      <c r="OF4" s="635" t="s">
        <v>278</v>
      </c>
      <c r="OG4" s="636"/>
      <c r="OH4" s="636"/>
      <c r="OI4" s="636"/>
      <c r="OJ4" s="636"/>
      <c r="OK4" s="637"/>
      <c r="OL4" s="629"/>
      <c r="OM4" s="630"/>
      <c r="ON4" s="630"/>
      <c r="OO4" s="631"/>
      <c r="OP4" s="260"/>
      <c r="OQ4" s="647">
        <f>$BA$4</f>
        <v>45748</v>
      </c>
      <c r="OR4" s="648"/>
      <c r="OS4" s="648"/>
      <c r="OT4" s="648"/>
      <c r="OU4" s="651">
        <f>MN4</f>
        <v>5</v>
      </c>
      <c r="OV4" s="651"/>
      <c r="OW4" s="619" t="s">
        <v>247</v>
      </c>
      <c r="OY4" s="695" t="s">
        <v>276</v>
      </c>
      <c r="OZ4" s="696"/>
      <c r="PA4" s="697"/>
      <c r="PB4" s="629"/>
      <c r="PC4" s="630"/>
      <c r="PD4" s="630"/>
      <c r="PE4" s="630"/>
      <c r="PF4" s="630"/>
      <c r="PG4" s="630"/>
      <c r="PH4" s="630"/>
      <c r="PI4" s="630"/>
      <c r="PJ4" s="630"/>
      <c r="PK4" s="630"/>
      <c r="PL4" s="630"/>
      <c r="PM4" s="630"/>
      <c r="PN4" s="630"/>
      <c r="PO4" s="630"/>
      <c r="PP4" s="630"/>
      <c r="PQ4" s="630"/>
      <c r="PR4" s="630"/>
      <c r="PS4" s="630"/>
      <c r="PT4" s="630"/>
      <c r="PU4" s="630"/>
      <c r="PV4" s="630"/>
      <c r="PW4" s="630"/>
      <c r="PX4" s="630"/>
      <c r="PY4" s="630"/>
      <c r="PZ4" s="630"/>
      <c r="QA4" s="630"/>
      <c r="QB4" s="630"/>
      <c r="QC4" s="630"/>
      <c r="QD4" s="630"/>
      <c r="QE4" s="630"/>
      <c r="QF4" s="630"/>
      <c r="QG4" s="630"/>
      <c r="QH4" s="630"/>
      <c r="QI4" s="630"/>
      <c r="QJ4" s="630"/>
      <c r="QK4" s="631"/>
      <c r="QM4" s="635" t="s">
        <v>278</v>
      </c>
      <c r="QN4" s="636"/>
      <c r="QO4" s="636"/>
      <c r="QP4" s="636"/>
      <c r="QQ4" s="636"/>
      <c r="QR4" s="637"/>
      <c r="QS4" s="629"/>
      <c r="QT4" s="630"/>
      <c r="QU4" s="630"/>
      <c r="QV4" s="631"/>
      <c r="QW4" s="260"/>
      <c r="QX4" s="647">
        <f>$BA$4</f>
        <v>45748</v>
      </c>
      <c r="QY4" s="648"/>
      <c r="QZ4" s="648"/>
      <c r="RA4" s="648"/>
      <c r="RB4" s="651">
        <f>OU4</f>
        <v>5</v>
      </c>
      <c r="RC4" s="651"/>
      <c r="RD4" s="619" t="s">
        <v>247</v>
      </c>
      <c r="RF4" s="695" t="s">
        <v>276</v>
      </c>
      <c r="RG4" s="696"/>
      <c r="RH4" s="697"/>
      <c r="RI4" s="629"/>
      <c r="RJ4" s="630"/>
      <c r="RK4" s="630"/>
      <c r="RL4" s="630"/>
      <c r="RM4" s="630"/>
      <c r="RN4" s="630"/>
      <c r="RO4" s="630"/>
      <c r="RP4" s="630"/>
      <c r="RQ4" s="630"/>
      <c r="RR4" s="630"/>
      <c r="RS4" s="630"/>
      <c r="RT4" s="630"/>
      <c r="RU4" s="630"/>
      <c r="RV4" s="630"/>
      <c r="RW4" s="630"/>
      <c r="RX4" s="630"/>
      <c r="RY4" s="630"/>
      <c r="RZ4" s="630"/>
      <c r="SA4" s="630"/>
      <c r="SB4" s="630"/>
      <c r="SC4" s="630"/>
      <c r="SD4" s="630"/>
      <c r="SE4" s="630"/>
      <c r="SF4" s="630"/>
      <c r="SG4" s="630"/>
      <c r="SH4" s="630"/>
      <c r="SI4" s="630"/>
      <c r="SJ4" s="630"/>
      <c r="SK4" s="630"/>
      <c r="SL4" s="630"/>
      <c r="SM4" s="630"/>
      <c r="SN4" s="630"/>
      <c r="SO4" s="630"/>
      <c r="SP4" s="630"/>
      <c r="SQ4" s="630"/>
      <c r="SR4" s="631"/>
      <c r="ST4" s="635" t="s">
        <v>278</v>
      </c>
      <c r="SU4" s="636"/>
      <c r="SV4" s="636"/>
      <c r="SW4" s="636"/>
      <c r="SX4" s="636"/>
      <c r="SY4" s="637"/>
      <c r="SZ4" s="629"/>
      <c r="TA4" s="630"/>
      <c r="TB4" s="630"/>
      <c r="TC4" s="631"/>
      <c r="TD4" s="260"/>
      <c r="TE4" s="647">
        <f>$BA$4</f>
        <v>45748</v>
      </c>
      <c r="TF4" s="648"/>
      <c r="TG4" s="648"/>
      <c r="TH4" s="648"/>
      <c r="TI4" s="651">
        <f>RB4</f>
        <v>5</v>
      </c>
      <c r="TJ4" s="651"/>
      <c r="TK4" s="619" t="s">
        <v>247</v>
      </c>
      <c r="TM4" s="695" t="s">
        <v>276</v>
      </c>
      <c r="TN4" s="696"/>
      <c r="TO4" s="697"/>
      <c r="TP4" s="629"/>
      <c r="TQ4" s="630"/>
      <c r="TR4" s="630"/>
      <c r="TS4" s="630"/>
      <c r="TT4" s="630"/>
      <c r="TU4" s="630"/>
      <c r="TV4" s="630"/>
      <c r="TW4" s="630"/>
      <c r="TX4" s="630"/>
      <c r="TY4" s="630"/>
      <c r="TZ4" s="630"/>
      <c r="UA4" s="630"/>
      <c r="UB4" s="630"/>
      <c r="UC4" s="630"/>
      <c r="UD4" s="630"/>
      <c r="UE4" s="630"/>
      <c r="UF4" s="630"/>
      <c r="UG4" s="630"/>
      <c r="UH4" s="630"/>
      <c r="UI4" s="630"/>
      <c r="UJ4" s="630"/>
      <c r="UK4" s="630"/>
      <c r="UL4" s="630"/>
      <c r="UM4" s="630"/>
      <c r="UN4" s="630"/>
      <c r="UO4" s="630"/>
      <c r="UP4" s="630"/>
      <c r="UQ4" s="630"/>
      <c r="UR4" s="630"/>
      <c r="US4" s="630"/>
      <c r="UT4" s="630"/>
      <c r="UU4" s="630"/>
      <c r="UV4" s="630"/>
      <c r="UW4" s="630"/>
      <c r="UX4" s="630"/>
      <c r="UY4" s="631"/>
      <c r="VA4" s="635" t="s">
        <v>278</v>
      </c>
      <c r="VB4" s="636"/>
      <c r="VC4" s="636"/>
      <c r="VD4" s="636"/>
      <c r="VE4" s="636"/>
      <c r="VF4" s="637"/>
      <c r="VG4" s="629"/>
      <c r="VH4" s="630"/>
      <c r="VI4" s="630"/>
      <c r="VJ4" s="631"/>
      <c r="VK4" s="260"/>
      <c r="VL4" s="647">
        <f>$BA$4</f>
        <v>45748</v>
      </c>
      <c r="VM4" s="648"/>
      <c r="VN4" s="648"/>
      <c r="VO4" s="648"/>
      <c r="VP4" s="651">
        <f>TI4</f>
        <v>5</v>
      </c>
      <c r="VQ4" s="651"/>
      <c r="VR4" s="619" t="s">
        <v>247</v>
      </c>
      <c r="VT4" s="695" t="s">
        <v>276</v>
      </c>
      <c r="VU4" s="696"/>
      <c r="VV4" s="697"/>
      <c r="VW4" s="629"/>
      <c r="VX4" s="630"/>
      <c r="VY4" s="630"/>
      <c r="VZ4" s="630"/>
      <c r="WA4" s="630"/>
      <c r="WB4" s="630"/>
      <c r="WC4" s="630"/>
      <c r="WD4" s="630"/>
      <c r="WE4" s="630"/>
      <c r="WF4" s="630"/>
      <c r="WG4" s="630"/>
      <c r="WH4" s="630"/>
      <c r="WI4" s="630"/>
      <c r="WJ4" s="630"/>
      <c r="WK4" s="630"/>
      <c r="WL4" s="630"/>
      <c r="WM4" s="630"/>
      <c r="WN4" s="630"/>
      <c r="WO4" s="630"/>
      <c r="WP4" s="630"/>
      <c r="WQ4" s="630"/>
      <c r="WR4" s="630"/>
      <c r="WS4" s="630"/>
      <c r="WT4" s="630"/>
      <c r="WU4" s="630"/>
      <c r="WV4" s="630"/>
      <c r="WW4" s="630"/>
      <c r="WX4" s="630"/>
      <c r="WY4" s="630"/>
      <c r="WZ4" s="630"/>
      <c r="XA4" s="630"/>
      <c r="XB4" s="630"/>
      <c r="XC4" s="630"/>
      <c r="XD4" s="630"/>
      <c r="XE4" s="630"/>
      <c r="XF4" s="631"/>
      <c r="XH4" s="635" t="s">
        <v>278</v>
      </c>
      <c r="XI4" s="636"/>
      <c r="XJ4" s="636"/>
      <c r="XK4" s="636"/>
      <c r="XL4" s="636"/>
      <c r="XM4" s="637"/>
      <c r="XN4" s="629"/>
      <c r="XO4" s="630"/>
      <c r="XP4" s="630"/>
      <c r="XQ4" s="631"/>
      <c r="XR4" s="260"/>
      <c r="XS4" s="647">
        <f>$BA$4</f>
        <v>45748</v>
      </c>
      <c r="XT4" s="648"/>
      <c r="XU4" s="648"/>
      <c r="XV4" s="648"/>
      <c r="XW4" s="651">
        <f>VP4</f>
        <v>5</v>
      </c>
      <c r="XX4" s="651"/>
      <c r="XY4" s="619" t="s">
        <v>247</v>
      </c>
      <c r="YA4" s="695" t="s">
        <v>276</v>
      </c>
      <c r="YB4" s="696"/>
      <c r="YC4" s="697"/>
      <c r="YD4" s="629"/>
      <c r="YE4" s="630"/>
      <c r="YF4" s="630"/>
      <c r="YG4" s="630"/>
      <c r="YH4" s="630"/>
      <c r="YI4" s="630"/>
      <c r="YJ4" s="630"/>
      <c r="YK4" s="630"/>
      <c r="YL4" s="630"/>
      <c r="YM4" s="630"/>
      <c r="YN4" s="630"/>
      <c r="YO4" s="630"/>
      <c r="YP4" s="630"/>
      <c r="YQ4" s="630"/>
      <c r="YR4" s="630"/>
      <c r="YS4" s="630"/>
      <c r="YT4" s="630"/>
      <c r="YU4" s="630"/>
      <c r="YV4" s="630"/>
      <c r="YW4" s="630"/>
      <c r="YX4" s="630"/>
      <c r="YY4" s="630"/>
      <c r="YZ4" s="630"/>
      <c r="ZA4" s="630"/>
      <c r="ZB4" s="630"/>
      <c r="ZC4" s="630"/>
      <c r="ZD4" s="630"/>
      <c r="ZE4" s="630"/>
      <c r="ZF4" s="630"/>
      <c r="ZG4" s="630"/>
      <c r="ZH4" s="630"/>
      <c r="ZI4" s="630"/>
      <c r="ZJ4" s="630"/>
      <c r="ZK4" s="630"/>
      <c r="ZL4" s="630"/>
      <c r="ZM4" s="631"/>
      <c r="ZO4" s="635" t="s">
        <v>278</v>
      </c>
      <c r="ZP4" s="636"/>
      <c r="ZQ4" s="636"/>
      <c r="ZR4" s="636"/>
      <c r="ZS4" s="636"/>
      <c r="ZT4" s="637"/>
      <c r="ZU4" s="629"/>
      <c r="ZV4" s="630"/>
      <c r="ZW4" s="630"/>
      <c r="ZX4" s="631"/>
      <c r="ZY4" s="260"/>
      <c r="ZZ4" s="647">
        <f>$BA$4</f>
        <v>45748</v>
      </c>
      <c r="AAA4" s="648"/>
      <c r="AAB4" s="648"/>
      <c r="AAC4" s="648"/>
      <c r="AAD4" s="651">
        <f>XW4</f>
        <v>5</v>
      </c>
      <c r="AAE4" s="651"/>
      <c r="AAF4" s="619" t="s">
        <v>247</v>
      </c>
      <c r="AAH4" s="695" t="s">
        <v>276</v>
      </c>
      <c r="AAI4" s="696"/>
      <c r="AAJ4" s="697"/>
      <c r="AAK4" s="629"/>
      <c r="AAL4" s="630"/>
      <c r="AAM4" s="630"/>
      <c r="AAN4" s="630"/>
      <c r="AAO4" s="630"/>
      <c r="AAP4" s="630"/>
      <c r="AAQ4" s="630"/>
      <c r="AAR4" s="630"/>
      <c r="AAS4" s="630"/>
      <c r="AAT4" s="630"/>
      <c r="AAU4" s="630"/>
      <c r="AAV4" s="630"/>
      <c r="AAW4" s="630"/>
      <c r="AAX4" s="630"/>
      <c r="AAY4" s="630"/>
      <c r="AAZ4" s="630"/>
      <c r="ABA4" s="630"/>
      <c r="ABB4" s="630"/>
      <c r="ABC4" s="630"/>
      <c r="ABD4" s="630"/>
      <c r="ABE4" s="630"/>
      <c r="ABF4" s="630"/>
      <c r="ABG4" s="630"/>
      <c r="ABH4" s="630"/>
      <c r="ABI4" s="630"/>
      <c r="ABJ4" s="630"/>
      <c r="ABK4" s="630"/>
      <c r="ABL4" s="630"/>
      <c r="ABM4" s="630"/>
      <c r="ABN4" s="630"/>
      <c r="ABO4" s="630"/>
      <c r="ABP4" s="630"/>
      <c r="ABQ4" s="630"/>
      <c r="ABR4" s="630"/>
      <c r="ABS4" s="630"/>
      <c r="ABT4" s="631"/>
      <c r="ABV4" s="635" t="s">
        <v>278</v>
      </c>
      <c r="ABW4" s="636"/>
      <c r="ABX4" s="636"/>
      <c r="ABY4" s="636"/>
      <c r="ABZ4" s="636"/>
      <c r="ACA4" s="637"/>
      <c r="ACB4" s="629"/>
      <c r="ACC4" s="630"/>
      <c r="ACD4" s="630"/>
      <c r="ACE4" s="631"/>
      <c r="ACF4" s="260"/>
      <c r="ACG4" s="647">
        <f>$BA$4</f>
        <v>45748</v>
      </c>
      <c r="ACH4" s="648"/>
      <c r="ACI4" s="648"/>
      <c r="ACJ4" s="648"/>
      <c r="ACK4" s="651">
        <f>AAD4</f>
        <v>5</v>
      </c>
      <c r="ACL4" s="651"/>
      <c r="ACM4" s="619" t="s">
        <v>247</v>
      </c>
      <c r="ACO4" s="695" t="s">
        <v>276</v>
      </c>
      <c r="ACP4" s="696"/>
      <c r="ACQ4" s="697"/>
      <c r="ACR4" s="629"/>
      <c r="ACS4" s="630"/>
      <c r="ACT4" s="630"/>
      <c r="ACU4" s="630"/>
      <c r="ACV4" s="630"/>
      <c r="ACW4" s="630"/>
      <c r="ACX4" s="630"/>
      <c r="ACY4" s="630"/>
      <c r="ACZ4" s="630"/>
      <c r="ADA4" s="630"/>
      <c r="ADB4" s="630"/>
      <c r="ADC4" s="630"/>
      <c r="ADD4" s="630"/>
      <c r="ADE4" s="630"/>
      <c r="ADF4" s="630"/>
      <c r="ADG4" s="630"/>
      <c r="ADH4" s="630"/>
      <c r="ADI4" s="630"/>
      <c r="ADJ4" s="630"/>
      <c r="ADK4" s="630"/>
      <c r="ADL4" s="630"/>
      <c r="ADM4" s="630"/>
      <c r="ADN4" s="630"/>
      <c r="ADO4" s="630"/>
      <c r="ADP4" s="630"/>
      <c r="ADQ4" s="630"/>
      <c r="ADR4" s="630"/>
      <c r="ADS4" s="630"/>
      <c r="ADT4" s="630"/>
      <c r="ADU4" s="630"/>
      <c r="ADV4" s="630"/>
      <c r="ADW4" s="630"/>
      <c r="ADX4" s="630"/>
      <c r="ADY4" s="630"/>
      <c r="ADZ4" s="630"/>
      <c r="AEA4" s="631"/>
      <c r="AEC4" s="635" t="s">
        <v>278</v>
      </c>
      <c r="AED4" s="636"/>
      <c r="AEE4" s="636"/>
      <c r="AEF4" s="636"/>
      <c r="AEG4" s="636"/>
      <c r="AEH4" s="637"/>
      <c r="AEI4" s="629"/>
      <c r="AEJ4" s="630"/>
      <c r="AEK4" s="630"/>
      <c r="AEL4" s="631"/>
      <c r="AEM4" s="260"/>
      <c r="AEN4" s="647">
        <f>$BA$4</f>
        <v>45748</v>
      </c>
      <c r="AEO4" s="648"/>
      <c r="AEP4" s="648"/>
      <c r="AEQ4" s="648"/>
      <c r="AER4" s="651">
        <f>ACK4</f>
        <v>5</v>
      </c>
      <c r="AES4" s="651"/>
      <c r="AET4" s="619" t="s">
        <v>247</v>
      </c>
      <c r="AEV4" s="695" t="s">
        <v>276</v>
      </c>
      <c r="AEW4" s="696"/>
      <c r="AEX4" s="697"/>
      <c r="AEY4" s="629"/>
      <c r="AEZ4" s="630"/>
      <c r="AFA4" s="630"/>
      <c r="AFB4" s="630"/>
      <c r="AFC4" s="630"/>
      <c r="AFD4" s="630"/>
      <c r="AFE4" s="630"/>
      <c r="AFF4" s="630"/>
      <c r="AFG4" s="630"/>
      <c r="AFH4" s="630"/>
      <c r="AFI4" s="630"/>
      <c r="AFJ4" s="630"/>
      <c r="AFK4" s="630"/>
      <c r="AFL4" s="630"/>
      <c r="AFM4" s="630"/>
      <c r="AFN4" s="630"/>
      <c r="AFO4" s="630"/>
      <c r="AFP4" s="630"/>
      <c r="AFQ4" s="630"/>
      <c r="AFR4" s="630"/>
      <c r="AFS4" s="630"/>
      <c r="AFT4" s="630"/>
      <c r="AFU4" s="630"/>
      <c r="AFV4" s="630"/>
      <c r="AFW4" s="630"/>
      <c r="AFX4" s="630"/>
      <c r="AFY4" s="630"/>
      <c r="AFZ4" s="630"/>
      <c r="AGA4" s="630"/>
      <c r="AGB4" s="630"/>
      <c r="AGC4" s="630"/>
      <c r="AGD4" s="630"/>
      <c r="AGE4" s="630"/>
      <c r="AGF4" s="630"/>
      <c r="AGG4" s="630"/>
      <c r="AGH4" s="631"/>
      <c r="AGJ4" s="635" t="s">
        <v>278</v>
      </c>
      <c r="AGK4" s="636"/>
      <c r="AGL4" s="636"/>
      <c r="AGM4" s="636"/>
      <c r="AGN4" s="636"/>
      <c r="AGO4" s="637"/>
      <c r="AGP4" s="629"/>
      <c r="AGQ4" s="630"/>
      <c r="AGR4" s="630"/>
      <c r="AGS4" s="631"/>
      <c r="AGT4" s="260"/>
      <c r="AGU4" s="647">
        <f>$BA$4</f>
        <v>45748</v>
      </c>
      <c r="AGV4" s="648"/>
      <c r="AGW4" s="648"/>
      <c r="AGX4" s="648"/>
      <c r="AGY4" s="651">
        <f>AER4</f>
        <v>5</v>
      </c>
      <c r="AGZ4" s="651"/>
      <c r="AHA4" s="619" t="s">
        <v>247</v>
      </c>
      <c r="AHC4" s="695" t="s">
        <v>276</v>
      </c>
      <c r="AHD4" s="696"/>
      <c r="AHE4" s="697"/>
      <c r="AHF4" s="629"/>
      <c r="AHG4" s="630"/>
      <c r="AHH4" s="630"/>
      <c r="AHI4" s="630"/>
      <c r="AHJ4" s="630"/>
      <c r="AHK4" s="630"/>
      <c r="AHL4" s="630"/>
      <c r="AHM4" s="630"/>
      <c r="AHN4" s="630"/>
      <c r="AHO4" s="630"/>
      <c r="AHP4" s="630"/>
      <c r="AHQ4" s="630"/>
      <c r="AHR4" s="630"/>
      <c r="AHS4" s="630"/>
      <c r="AHT4" s="630"/>
      <c r="AHU4" s="630"/>
      <c r="AHV4" s="630"/>
      <c r="AHW4" s="630"/>
      <c r="AHX4" s="630"/>
      <c r="AHY4" s="630"/>
      <c r="AHZ4" s="630"/>
      <c r="AIA4" s="630"/>
      <c r="AIB4" s="630"/>
      <c r="AIC4" s="630"/>
      <c r="AID4" s="630"/>
      <c r="AIE4" s="630"/>
      <c r="AIF4" s="630"/>
      <c r="AIG4" s="630"/>
      <c r="AIH4" s="630"/>
      <c r="AII4" s="630"/>
      <c r="AIJ4" s="630"/>
      <c r="AIK4" s="630"/>
      <c r="AIL4" s="630"/>
      <c r="AIM4" s="630"/>
      <c r="AIN4" s="630"/>
      <c r="AIO4" s="631"/>
      <c r="AIQ4" s="635" t="s">
        <v>278</v>
      </c>
      <c r="AIR4" s="636"/>
      <c r="AIS4" s="636"/>
      <c r="AIT4" s="636"/>
      <c r="AIU4" s="636"/>
      <c r="AIV4" s="637"/>
      <c r="AIW4" s="629"/>
      <c r="AIX4" s="630"/>
      <c r="AIY4" s="630"/>
      <c r="AIZ4" s="631"/>
      <c r="AJA4" s="260"/>
      <c r="AJB4" s="647">
        <f>$BA$4</f>
        <v>45748</v>
      </c>
      <c r="AJC4" s="648"/>
      <c r="AJD4" s="648"/>
      <c r="AJE4" s="648"/>
      <c r="AJF4" s="651">
        <f>AGY4</f>
        <v>5</v>
      </c>
      <c r="AJG4" s="651"/>
      <c r="AJH4" s="619" t="s">
        <v>247</v>
      </c>
      <c r="AJJ4" s="695" t="s">
        <v>276</v>
      </c>
      <c r="AJK4" s="696"/>
      <c r="AJL4" s="697"/>
      <c r="AJM4" s="629"/>
      <c r="AJN4" s="630"/>
      <c r="AJO4" s="630"/>
      <c r="AJP4" s="630"/>
      <c r="AJQ4" s="630"/>
      <c r="AJR4" s="630"/>
      <c r="AJS4" s="630"/>
      <c r="AJT4" s="630"/>
      <c r="AJU4" s="630"/>
      <c r="AJV4" s="630"/>
      <c r="AJW4" s="630"/>
      <c r="AJX4" s="630"/>
      <c r="AJY4" s="630"/>
      <c r="AJZ4" s="630"/>
      <c r="AKA4" s="630"/>
      <c r="AKB4" s="630"/>
      <c r="AKC4" s="630"/>
      <c r="AKD4" s="630"/>
      <c r="AKE4" s="630"/>
      <c r="AKF4" s="630"/>
      <c r="AKG4" s="630"/>
      <c r="AKH4" s="630"/>
      <c r="AKI4" s="630"/>
      <c r="AKJ4" s="630"/>
      <c r="AKK4" s="630"/>
      <c r="AKL4" s="630"/>
      <c r="AKM4" s="630"/>
      <c r="AKN4" s="630"/>
      <c r="AKO4" s="630"/>
      <c r="AKP4" s="630"/>
      <c r="AKQ4" s="630"/>
      <c r="AKR4" s="630"/>
      <c r="AKS4" s="630"/>
      <c r="AKT4" s="630"/>
      <c r="AKU4" s="630"/>
      <c r="AKV4" s="631"/>
      <c r="AKX4" s="635" t="s">
        <v>278</v>
      </c>
      <c r="AKY4" s="636"/>
      <c r="AKZ4" s="636"/>
      <c r="ALA4" s="636"/>
      <c r="ALB4" s="636"/>
      <c r="ALC4" s="637"/>
      <c r="ALD4" s="629"/>
      <c r="ALE4" s="630"/>
      <c r="ALF4" s="630"/>
      <c r="ALG4" s="631"/>
      <c r="ALH4" s="260"/>
      <c r="ALI4" s="647">
        <f>$BA$4</f>
        <v>45748</v>
      </c>
      <c r="ALJ4" s="648"/>
      <c r="ALK4" s="648"/>
      <c r="ALL4" s="648"/>
      <c r="ALM4" s="651">
        <f>AJF4</f>
        <v>5</v>
      </c>
      <c r="ALN4" s="651"/>
      <c r="ALO4" s="619" t="s">
        <v>247</v>
      </c>
      <c r="ALQ4" s="695" t="s">
        <v>276</v>
      </c>
      <c r="ALR4" s="696"/>
      <c r="ALS4" s="697"/>
      <c r="ALT4" s="629"/>
      <c r="ALU4" s="630"/>
      <c r="ALV4" s="630"/>
      <c r="ALW4" s="630"/>
      <c r="ALX4" s="630"/>
      <c r="ALY4" s="630"/>
      <c r="ALZ4" s="630"/>
      <c r="AMA4" s="630"/>
      <c r="AMB4" s="630"/>
      <c r="AMC4" s="630"/>
      <c r="AMD4" s="630"/>
      <c r="AME4" s="630"/>
      <c r="AMF4" s="630"/>
      <c r="AMG4" s="630"/>
      <c r="AMH4" s="630"/>
      <c r="AMI4" s="630"/>
      <c r="AMJ4" s="630"/>
      <c r="AMK4" s="630"/>
      <c r="AML4" s="630"/>
      <c r="AMM4" s="630"/>
      <c r="AMN4" s="630"/>
      <c r="AMO4" s="630"/>
      <c r="AMP4" s="630"/>
      <c r="AMQ4" s="630"/>
      <c r="AMR4" s="630"/>
      <c r="AMS4" s="630"/>
      <c r="AMT4" s="630"/>
      <c r="AMU4" s="630"/>
      <c r="AMV4" s="630"/>
      <c r="AMW4" s="630"/>
      <c r="AMX4" s="630"/>
      <c r="AMY4" s="630"/>
      <c r="AMZ4" s="630"/>
      <c r="ANA4" s="630"/>
      <c r="ANB4" s="630"/>
      <c r="ANC4" s="631"/>
      <c r="ANE4" s="635" t="s">
        <v>278</v>
      </c>
      <c r="ANF4" s="636"/>
      <c r="ANG4" s="636"/>
      <c r="ANH4" s="636"/>
      <c r="ANI4" s="636"/>
      <c r="ANJ4" s="637"/>
      <c r="ANK4" s="629"/>
      <c r="ANL4" s="630"/>
      <c r="ANM4" s="630"/>
      <c r="ANN4" s="631"/>
      <c r="ANO4" s="260"/>
      <c r="ANP4" s="647">
        <f>$BA$4</f>
        <v>45748</v>
      </c>
      <c r="ANQ4" s="648"/>
      <c r="ANR4" s="648"/>
      <c r="ANS4" s="648"/>
      <c r="ANT4" s="651">
        <f>ALM4</f>
        <v>5</v>
      </c>
      <c r="ANU4" s="651"/>
      <c r="ANV4" s="619" t="s">
        <v>247</v>
      </c>
      <c r="ANX4" s="695" t="s">
        <v>276</v>
      </c>
      <c r="ANY4" s="696"/>
      <c r="ANZ4" s="697"/>
      <c r="AOA4" s="629"/>
      <c r="AOB4" s="630"/>
      <c r="AOC4" s="630"/>
      <c r="AOD4" s="630"/>
      <c r="AOE4" s="630"/>
      <c r="AOF4" s="630"/>
      <c r="AOG4" s="630"/>
      <c r="AOH4" s="630"/>
      <c r="AOI4" s="630"/>
      <c r="AOJ4" s="630"/>
      <c r="AOK4" s="630"/>
      <c r="AOL4" s="630"/>
      <c r="AOM4" s="630"/>
      <c r="AON4" s="630"/>
      <c r="AOO4" s="630"/>
      <c r="AOP4" s="630"/>
      <c r="AOQ4" s="630"/>
      <c r="AOR4" s="630"/>
      <c r="AOS4" s="630"/>
      <c r="AOT4" s="630"/>
      <c r="AOU4" s="630"/>
      <c r="AOV4" s="630"/>
      <c r="AOW4" s="630"/>
      <c r="AOX4" s="630"/>
      <c r="AOY4" s="630"/>
      <c r="AOZ4" s="630"/>
      <c r="APA4" s="630"/>
      <c r="APB4" s="630"/>
      <c r="APC4" s="630"/>
      <c r="APD4" s="630"/>
      <c r="APE4" s="630"/>
      <c r="APF4" s="630"/>
      <c r="APG4" s="630"/>
      <c r="APH4" s="630"/>
      <c r="API4" s="630"/>
      <c r="APJ4" s="631"/>
      <c r="APL4" s="635" t="s">
        <v>278</v>
      </c>
      <c r="APM4" s="636"/>
      <c r="APN4" s="636"/>
      <c r="APO4" s="636"/>
      <c r="APP4" s="636"/>
      <c r="APQ4" s="637"/>
      <c r="APR4" s="629"/>
      <c r="APS4" s="630"/>
      <c r="APT4" s="630"/>
      <c r="APU4" s="631"/>
      <c r="APV4" s="260"/>
      <c r="APW4" s="647">
        <f>$BA$4</f>
        <v>45748</v>
      </c>
      <c r="APX4" s="648"/>
      <c r="APY4" s="648"/>
      <c r="APZ4" s="648"/>
      <c r="AQA4" s="651">
        <f>ANT4</f>
        <v>5</v>
      </c>
      <c r="AQB4" s="651"/>
      <c r="AQC4" s="619" t="s">
        <v>247</v>
      </c>
      <c r="AQE4" s="695" t="s">
        <v>276</v>
      </c>
      <c r="AQF4" s="696"/>
      <c r="AQG4" s="697"/>
      <c r="AQH4" s="629"/>
      <c r="AQI4" s="630"/>
      <c r="AQJ4" s="630"/>
      <c r="AQK4" s="630"/>
      <c r="AQL4" s="630"/>
      <c r="AQM4" s="630"/>
      <c r="AQN4" s="630"/>
      <c r="AQO4" s="630"/>
      <c r="AQP4" s="630"/>
      <c r="AQQ4" s="630"/>
      <c r="AQR4" s="630"/>
      <c r="AQS4" s="630"/>
      <c r="AQT4" s="630"/>
      <c r="AQU4" s="630"/>
      <c r="AQV4" s="630"/>
      <c r="AQW4" s="630"/>
      <c r="AQX4" s="630"/>
      <c r="AQY4" s="630"/>
      <c r="AQZ4" s="630"/>
      <c r="ARA4" s="630"/>
      <c r="ARB4" s="630"/>
      <c r="ARC4" s="630"/>
      <c r="ARD4" s="630"/>
      <c r="ARE4" s="630"/>
      <c r="ARF4" s="630"/>
      <c r="ARG4" s="630"/>
      <c r="ARH4" s="630"/>
      <c r="ARI4" s="630"/>
      <c r="ARJ4" s="630"/>
      <c r="ARK4" s="630"/>
      <c r="ARL4" s="630"/>
      <c r="ARM4" s="630"/>
      <c r="ARN4" s="630"/>
      <c r="ARO4" s="630"/>
      <c r="ARP4" s="630"/>
      <c r="ARQ4" s="631"/>
      <c r="ARS4" s="635" t="s">
        <v>278</v>
      </c>
      <c r="ART4" s="636"/>
      <c r="ARU4" s="636"/>
      <c r="ARV4" s="636"/>
      <c r="ARW4" s="636"/>
      <c r="ARX4" s="637"/>
      <c r="ARY4" s="629"/>
      <c r="ARZ4" s="630"/>
      <c r="ASA4" s="630"/>
      <c r="ASB4" s="631"/>
      <c r="ASC4" s="260"/>
      <c r="ASD4" s="647">
        <f>$BA$4</f>
        <v>45748</v>
      </c>
      <c r="ASE4" s="648"/>
      <c r="ASF4" s="648"/>
      <c r="ASG4" s="648"/>
      <c r="ASH4" s="651">
        <f>AQA4</f>
        <v>5</v>
      </c>
      <c r="ASI4" s="651"/>
      <c r="ASJ4" s="619" t="s">
        <v>247</v>
      </c>
      <c r="ASL4" s="695" t="s">
        <v>276</v>
      </c>
      <c r="ASM4" s="696"/>
      <c r="ASN4" s="697"/>
      <c r="ASO4" s="629"/>
      <c r="ASP4" s="630"/>
      <c r="ASQ4" s="630"/>
      <c r="ASR4" s="630"/>
      <c r="ASS4" s="630"/>
      <c r="AST4" s="630"/>
      <c r="ASU4" s="630"/>
      <c r="ASV4" s="630"/>
      <c r="ASW4" s="630"/>
      <c r="ASX4" s="630"/>
      <c r="ASY4" s="630"/>
      <c r="ASZ4" s="630"/>
      <c r="ATA4" s="630"/>
      <c r="ATB4" s="630"/>
      <c r="ATC4" s="630"/>
      <c r="ATD4" s="630"/>
      <c r="ATE4" s="630"/>
      <c r="ATF4" s="630"/>
      <c r="ATG4" s="630"/>
      <c r="ATH4" s="630"/>
      <c r="ATI4" s="630"/>
      <c r="ATJ4" s="630"/>
      <c r="ATK4" s="630"/>
      <c r="ATL4" s="630"/>
      <c r="ATM4" s="630"/>
      <c r="ATN4" s="630"/>
      <c r="ATO4" s="630"/>
      <c r="ATP4" s="630"/>
      <c r="ATQ4" s="630"/>
      <c r="ATR4" s="630"/>
      <c r="ATS4" s="630"/>
      <c r="ATT4" s="630"/>
      <c r="ATU4" s="630"/>
      <c r="ATV4" s="630"/>
      <c r="ATW4" s="630"/>
      <c r="ATX4" s="631"/>
      <c r="ATZ4" s="635" t="s">
        <v>278</v>
      </c>
      <c r="AUA4" s="636"/>
      <c r="AUB4" s="636"/>
      <c r="AUC4" s="636"/>
      <c r="AUD4" s="636"/>
      <c r="AUE4" s="637"/>
      <c r="AUF4" s="629"/>
      <c r="AUG4" s="630"/>
      <c r="AUH4" s="630"/>
      <c r="AUI4" s="631"/>
      <c r="AUJ4" s="260"/>
      <c r="AUK4" s="647">
        <f>$BA$4</f>
        <v>45748</v>
      </c>
      <c r="AUL4" s="648"/>
      <c r="AUM4" s="648"/>
      <c r="AUN4" s="648"/>
      <c r="AUO4" s="651">
        <f>ASH4</f>
        <v>5</v>
      </c>
      <c r="AUP4" s="651"/>
      <c r="AUQ4" s="619" t="s">
        <v>247</v>
      </c>
      <c r="AUS4" s="695" t="s">
        <v>276</v>
      </c>
      <c r="AUT4" s="696"/>
      <c r="AUU4" s="697"/>
      <c r="AUV4" s="629"/>
      <c r="AUW4" s="630"/>
      <c r="AUX4" s="630"/>
      <c r="AUY4" s="630"/>
      <c r="AUZ4" s="630"/>
      <c r="AVA4" s="630"/>
      <c r="AVB4" s="630"/>
      <c r="AVC4" s="630"/>
      <c r="AVD4" s="630"/>
      <c r="AVE4" s="630"/>
      <c r="AVF4" s="630"/>
      <c r="AVG4" s="630"/>
      <c r="AVH4" s="630"/>
      <c r="AVI4" s="630"/>
      <c r="AVJ4" s="630"/>
      <c r="AVK4" s="630"/>
      <c r="AVL4" s="630"/>
      <c r="AVM4" s="630"/>
      <c r="AVN4" s="630"/>
      <c r="AVO4" s="630"/>
      <c r="AVP4" s="630"/>
      <c r="AVQ4" s="630"/>
      <c r="AVR4" s="630"/>
      <c r="AVS4" s="630"/>
      <c r="AVT4" s="630"/>
      <c r="AVU4" s="630"/>
      <c r="AVV4" s="630"/>
      <c r="AVW4" s="630"/>
      <c r="AVX4" s="630"/>
      <c r="AVY4" s="630"/>
      <c r="AVZ4" s="630"/>
      <c r="AWA4" s="630"/>
      <c r="AWB4" s="630"/>
      <c r="AWC4" s="630"/>
      <c r="AWD4" s="630"/>
      <c r="AWE4" s="631"/>
      <c r="AWG4" s="635" t="s">
        <v>278</v>
      </c>
      <c r="AWH4" s="636"/>
      <c r="AWI4" s="636"/>
      <c r="AWJ4" s="636"/>
      <c r="AWK4" s="636"/>
      <c r="AWL4" s="637"/>
      <c r="AWM4" s="629"/>
      <c r="AWN4" s="630"/>
      <c r="AWO4" s="630"/>
      <c r="AWP4" s="631"/>
      <c r="AWQ4" s="260"/>
      <c r="AWR4" s="647">
        <f>$BA$4</f>
        <v>45748</v>
      </c>
      <c r="AWS4" s="648"/>
      <c r="AWT4" s="648"/>
      <c r="AWU4" s="648"/>
      <c r="AWV4" s="651">
        <f>AUO4</f>
        <v>5</v>
      </c>
      <c r="AWW4" s="651"/>
      <c r="AWX4" s="619" t="s">
        <v>247</v>
      </c>
      <c r="AWZ4" s="695" t="s">
        <v>276</v>
      </c>
      <c r="AXA4" s="696"/>
      <c r="AXB4" s="697"/>
      <c r="AXC4" s="629"/>
      <c r="AXD4" s="630"/>
      <c r="AXE4" s="630"/>
      <c r="AXF4" s="630"/>
      <c r="AXG4" s="630"/>
      <c r="AXH4" s="630"/>
      <c r="AXI4" s="630"/>
      <c r="AXJ4" s="630"/>
      <c r="AXK4" s="630"/>
      <c r="AXL4" s="630"/>
      <c r="AXM4" s="630"/>
      <c r="AXN4" s="630"/>
      <c r="AXO4" s="630"/>
      <c r="AXP4" s="630"/>
      <c r="AXQ4" s="630"/>
      <c r="AXR4" s="630"/>
      <c r="AXS4" s="630"/>
      <c r="AXT4" s="630"/>
      <c r="AXU4" s="630"/>
      <c r="AXV4" s="630"/>
      <c r="AXW4" s="630"/>
      <c r="AXX4" s="630"/>
      <c r="AXY4" s="630"/>
      <c r="AXZ4" s="630"/>
      <c r="AYA4" s="630"/>
      <c r="AYB4" s="630"/>
      <c r="AYC4" s="630"/>
      <c r="AYD4" s="630"/>
      <c r="AYE4" s="630"/>
      <c r="AYF4" s="630"/>
      <c r="AYG4" s="630"/>
      <c r="AYH4" s="630"/>
      <c r="AYI4" s="630"/>
      <c r="AYJ4" s="630"/>
      <c r="AYK4" s="630"/>
      <c r="AYL4" s="631"/>
      <c r="AYN4" s="635" t="s">
        <v>278</v>
      </c>
      <c r="AYO4" s="636"/>
      <c r="AYP4" s="636"/>
      <c r="AYQ4" s="636"/>
      <c r="AYR4" s="636"/>
      <c r="AYS4" s="637"/>
      <c r="AYT4" s="629"/>
      <c r="AYU4" s="630"/>
      <c r="AYV4" s="630"/>
      <c r="AYW4" s="631"/>
      <c r="AYX4" s="260"/>
      <c r="AYY4" s="647">
        <f>$BA$4</f>
        <v>45748</v>
      </c>
      <c r="AYZ4" s="648"/>
      <c r="AZA4" s="648"/>
      <c r="AZB4" s="648"/>
      <c r="AZC4" s="651">
        <f>AWV4</f>
        <v>5</v>
      </c>
      <c r="AZD4" s="651"/>
      <c r="AZE4" s="619" t="s">
        <v>247</v>
      </c>
      <c r="AZG4" s="695" t="s">
        <v>276</v>
      </c>
      <c r="AZH4" s="696"/>
      <c r="AZI4" s="697"/>
      <c r="AZJ4" s="629"/>
      <c r="AZK4" s="630"/>
      <c r="AZL4" s="630"/>
      <c r="AZM4" s="630"/>
      <c r="AZN4" s="630"/>
      <c r="AZO4" s="630"/>
      <c r="AZP4" s="630"/>
      <c r="AZQ4" s="630"/>
      <c r="AZR4" s="630"/>
      <c r="AZS4" s="630"/>
      <c r="AZT4" s="630"/>
      <c r="AZU4" s="630"/>
      <c r="AZV4" s="630"/>
      <c r="AZW4" s="630"/>
      <c r="AZX4" s="630"/>
      <c r="AZY4" s="630"/>
      <c r="AZZ4" s="630"/>
      <c r="BAA4" s="630"/>
      <c r="BAB4" s="630"/>
      <c r="BAC4" s="630"/>
      <c r="BAD4" s="630"/>
      <c r="BAE4" s="630"/>
      <c r="BAF4" s="630"/>
      <c r="BAG4" s="630"/>
      <c r="BAH4" s="630"/>
      <c r="BAI4" s="630"/>
      <c r="BAJ4" s="630"/>
      <c r="BAK4" s="630"/>
      <c r="BAL4" s="630"/>
      <c r="BAM4" s="630"/>
      <c r="BAN4" s="630"/>
      <c r="BAO4" s="630"/>
      <c r="BAP4" s="630"/>
      <c r="BAQ4" s="630"/>
      <c r="BAR4" s="630"/>
      <c r="BAS4" s="631"/>
      <c r="BAU4" s="635" t="s">
        <v>278</v>
      </c>
      <c r="BAV4" s="636"/>
      <c r="BAW4" s="636"/>
      <c r="BAX4" s="636"/>
      <c r="BAY4" s="636"/>
      <c r="BAZ4" s="637"/>
      <c r="BBA4" s="629"/>
      <c r="BBB4" s="630"/>
      <c r="BBC4" s="630"/>
      <c r="BBD4" s="631"/>
      <c r="BBE4" s="260"/>
      <c r="BBF4" s="647">
        <f>$BA$4</f>
        <v>45748</v>
      </c>
      <c r="BBG4" s="648"/>
      <c r="BBH4" s="648"/>
      <c r="BBI4" s="648"/>
      <c r="BBJ4" s="651">
        <f>AZC4</f>
        <v>5</v>
      </c>
      <c r="BBK4" s="651"/>
      <c r="BBL4" s="619" t="s">
        <v>247</v>
      </c>
      <c r="BBN4" s="695" t="s">
        <v>276</v>
      </c>
      <c r="BBO4" s="696"/>
      <c r="BBP4" s="697"/>
      <c r="BBQ4" s="629"/>
      <c r="BBR4" s="630"/>
      <c r="BBS4" s="630"/>
      <c r="BBT4" s="630"/>
      <c r="BBU4" s="630"/>
      <c r="BBV4" s="630"/>
      <c r="BBW4" s="630"/>
      <c r="BBX4" s="630"/>
      <c r="BBY4" s="630"/>
      <c r="BBZ4" s="630"/>
      <c r="BCA4" s="630"/>
      <c r="BCB4" s="630"/>
      <c r="BCC4" s="630"/>
      <c r="BCD4" s="630"/>
      <c r="BCE4" s="630"/>
      <c r="BCF4" s="630"/>
      <c r="BCG4" s="630"/>
      <c r="BCH4" s="630"/>
      <c r="BCI4" s="630"/>
      <c r="BCJ4" s="630"/>
      <c r="BCK4" s="630"/>
      <c r="BCL4" s="630"/>
      <c r="BCM4" s="630"/>
      <c r="BCN4" s="630"/>
      <c r="BCO4" s="630"/>
      <c r="BCP4" s="630"/>
      <c r="BCQ4" s="630"/>
      <c r="BCR4" s="630"/>
      <c r="BCS4" s="630"/>
      <c r="BCT4" s="630"/>
      <c r="BCU4" s="630"/>
      <c r="BCV4" s="630"/>
      <c r="BCW4" s="630"/>
      <c r="BCX4" s="630"/>
      <c r="BCY4" s="630"/>
      <c r="BCZ4" s="631"/>
      <c r="BDB4" s="635" t="s">
        <v>278</v>
      </c>
      <c r="BDC4" s="636"/>
      <c r="BDD4" s="636"/>
      <c r="BDE4" s="636"/>
      <c r="BDF4" s="636"/>
      <c r="BDG4" s="637"/>
      <c r="BDH4" s="629"/>
      <c r="BDI4" s="630"/>
      <c r="BDJ4" s="630"/>
      <c r="BDK4" s="631"/>
      <c r="BDL4" s="260"/>
      <c r="BDM4" s="647">
        <f>$BA$4</f>
        <v>45748</v>
      </c>
      <c r="BDN4" s="648"/>
      <c r="BDO4" s="648"/>
      <c r="BDP4" s="648"/>
      <c r="BDQ4" s="651">
        <f>BBJ4</f>
        <v>5</v>
      </c>
      <c r="BDR4" s="651"/>
      <c r="BDS4" s="619" t="s">
        <v>247</v>
      </c>
      <c r="BDU4" s="695" t="s">
        <v>276</v>
      </c>
      <c r="BDV4" s="696"/>
      <c r="BDW4" s="697"/>
      <c r="BDX4" s="629"/>
      <c r="BDY4" s="630"/>
      <c r="BDZ4" s="630"/>
      <c r="BEA4" s="630"/>
      <c r="BEB4" s="630"/>
      <c r="BEC4" s="630"/>
      <c r="BED4" s="630"/>
      <c r="BEE4" s="630"/>
      <c r="BEF4" s="630"/>
      <c r="BEG4" s="630"/>
      <c r="BEH4" s="630"/>
      <c r="BEI4" s="630"/>
      <c r="BEJ4" s="630"/>
      <c r="BEK4" s="630"/>
      <c r="BEL4" s="630"/>
      <c r="BEM4" s="630"/>
      <c r="BEN4" s="630"/>
      <c r="BEO4" s="630"/>
      <c r="BEP4" s="630"/>
      <c r="BEQ4" s="630"/>
      <c r="BER4" s="630"/>
      <c r="BES4" s="630"/>
      <c r="BET4" s="630"/>
      <c r="BEU4" s="630"/>
      <c r="BEV4" s="630"/>
      <c r="BEW4" s="630"/>
      <c r="BEX4" s="630"/>
      <c r="BEY4" s="630"/>
      <c r="BEZ4" s="630"/>
      <c r="BFA4" s="630"/>
      <c r="BFB4" s="630"/>
      <c r="BFC4" s="630"/>
      <c r="BFD4" s="630"/>
      <c r="BFE4" s="630"/>
      <c r="BFF4" s="630"/>
      <c r="BFG4" s="631"/>
      <c r="BFI4" s="635" t="s">
        <v>278</v>
      </c>
      <c r="BFJ4" s="636"/>
      <c r="BFK4" s="636"/>
      <c r="BFL4" s="636"/>
      <c r="BFM4" s="636"/>
      <c r="BFN4" s="637"/>
      <c r="BFO4" s="629"/>
      <c r="BFP4" s="630"/>
      <c r="BFQ4" s="630"/>
      <c r="BFR4" s="631"/>
      <c r="BFS4" s="260"/>
      <c r="BFT4" s="647">
        <f>$BA$4</f>
        <v>45748</v>
      </c>
      <c r="BFU4" s="648"/>
      <c r="BFV4" s="648"/>
      <c r="BFW4" s="648"/>
      <c r="BFX4" s="651">
        <f>BDQ4</f>
        <v>5</v>
      </c>
      <c r="BFY4" s="651"/>
      <c r="BFZ4" s="619" t="s">
        <v>247</v>
      </c>
      <c r="BGB4" s="695" t="s">
        <v>276</v>
      </c>
      <c r="BGC4" s="696"/>
      <c r="BGD4" s="697"/>
      <c r="BGE4" s="629"/>
      <c r="BGF4" s="630"/>
      <c r="BGG4" s="630"/>
      <c r="BGH4" s="630"/>
      <c r="BGI4" s="630"/>
      <c r="BGJ4" s="630"/>
      <c r="BGK4" s="630"/>
      <c r="BGL4" s="630"/>
      <c r="BGM4" s="630"/>
      <c r="BGN4" s="630"/>
      <c r="BGO4" s="630"/>
      <c r="BGP4" s="630"/>
      <c r="BGQ4" s="630"/>
      <c r="BGR4" s="630"/>
      <c r="BGS4" s="630"/>
      <c r="BGT4" s="630"/>
      <c r="BGU4" s="630"/>
      <c r="BGV4" s="630"/>
      <c r="BGW4" s="630"/>
      <c r="BGX4" s="630"/>
      <c r="BGY4" s="630"/>
      <c r="BGZ4" s="630"/>
      <c r="BHA4" s="630"/>
      <c r="BHB4" s="630"/>
      <c r="BHC4" s="630"/>
      <c r="BHD4" s="630"/>
      <c r="BHE4" s="630"/>
      <c r="BHF4" s="630"/>
      <c r="BHG4" s="630"/>
      <c r="BHH4" s="630"/>
      <c r="BHI4" s="630"/>
      <c r="BHJ4" s="630"/>
      <c r="BHK4" s="630"/>
      <c r="BHL4" s="630"/>
      <c r="BHM4" s="630"/>
      <c r="BHN4" s="631"/>
      <c r="BHP4" s="635" t="s">
        <v>278</v>
      </c>
      <c r="BHQ4" s="636"/>
      <c r="BHR4" s="636"/>
      <c r="BHS4" s="636"/>
      <c r="BHT4" s="636"/>
      <c r="BHU4" s="637"/>
      <c r="BHV4" s="629"/>
      <c r="BHW4" s="630"/>
      <c r="BHX4" s="630"/>
      <c r="BHY4" s="631"/>
      <c r="BHZ4" s="260"/>
      <c r="BIA4" s="647">
        <f>$BA$4</f>
        <v>45748</v>
      </c>
      <c r="BIB4" s="648"/>
      <c r="BIC4" s="648"/>
      <c r="BID4" s="648"/>
      <c r="BIE4" s="651">
        <f>BFX4</f>
        <v>5</v>
      </c>
      <c r="BIF4" s="651"/>
      <c r="BIG4" s="619" t="s">
        <v>247</v>
      </c>
      <c r="BII4" s="695" t="s">
        <v>276</v>
      </c>
      <c r="BIJ4" s="696"/>
      <c r="BIK4" s="697"/>
      <c r="BIL4" s="629"/>
      <c r="BIM4" s="630"/>
      <c r="BIN4" s="630"/>
      <c r="BIO4" s="630"/>
      <c r="BIP4" s="630"/>
      <c r="BIQ4" s="630"/>
      <c r="BIR4" s="630"/>
      <c r="BIS4" s="630"/>
      <c r="BIT4" s="630"/>
      <c r="BIU4" s="630"/>
      <c r="BIV4" s="630"/>
      <c r="BIW4" s="630"/>
      <c r="BIX4" s="630"/>
      <c r="BIY4" s="630"/>
      <c r="BIZ4" s="630"/>
      <c r="BJA4" s="630"/>
      <c r="BJB4" s="630"/>
      <c r="BJC4" s="630"/>
      <c r="BJD4" s="630"/>
      <c r="BJE4" s="630"/>
      <c r="BJF4" s="630"/>
      <c r="BJG4" s="630"/>
      <c r="BJH4" s="630"/>
      <c r="BJI4" s="630"/>
      <c r="BJJ4" s="630"/>
      <c r="BJK4" s="630"/>
      <c r="BJL4" s="630"/>
      <c r="BJM4" s="630"/>
      <c r="BJN4" s="630"/>
      <c r="BJO4" s="630"/>
      <c r="BJP4" s="630"/>
      <c r="BJQ4" s="630"/>
      <c r="BJR4" s="630"/>
      <c r="BJS4" s="630"/>
      <c r="BJT4" s="630"/>
      <c r="BJU4" s="631"/>
      <c r="BJW4" s="635" t="s">
        <v>278</v>
      </c>
      <c r="BJX4" s="636"/>
      <c r="BJY4" s="636"/>
      <c r="BJZ4" s="636"/>
      <c r="BKA4" s="636"/>
      <c r="BKB4" s="637"/>
      <c r="BKC4" s="629"/>
      <c r="BKD4" s="630"/>
      <c r="BKE4" s="630"/>
      <c r="BKF4" s="631"/>
      <c r="BKG4" s="260"/>
      <c r="BKH4" s="647">
        <f>$BA$4</f>
        <v>45748</v>
      </c>
      <c r="BKI4" s="648"/>
      <c r="BKJ4" s="648"/>
      <c r="BKK4" s="648"/>
      <c r="BKL4" s="651">
        <f>BIE4</f>
        <v>5</v>
      </c>
      <c r="BKM4" s="651"/>
      <c r="BKN4" s="619" t="s">
        <v>247</v>
      </c>
      <c r="BKP4" s="695" t="s">
        <v>276</v>
      </c>
      <c r="BKQ4" s="696"/>
      <c r="BKR4" s="697"/>
      <c r="BKS4" s="629"/>
      <c r="BKT4" s="630"/>
      <c r="BKU4" s="630"/>
      <c r="BKV4" s="630"/>
      <c r="BKW4" s="630"/>
      <c r="BKX4" s="630"/>
      <c r="BKY4" s="630"/>
      <c r="BKZ4" s="630"/>
      <c r="BLA4" s="630"/>
      <c r="BLB4" s="630"/>
      <c r="BLC4" s="630"/>
      <c r="BLD4" s="630"/>
      <c r="BLE4" s="630"/>
      <c r="BLF4" s="630"/>
      <c r="BLG4" s="630"/>
      <c r="BLH4" s="630"/>
      <c r="BLI4" s="630"/>
      <c r="BLJ4" s="630"/>
      <c r="BLK4" s="630"/>
      <c r="BLL4" s="630"/>
      <c r="BLM4" s="630"/>
      <c r="BLN4" s="630"/>
      <c r="BLO4" s="630"/>
      <c r="BLP4" s="630"/>
      <c r="BLQ4" s="630"/>
      <c r="BLR4" s="630"/>
      <c r="BLS4" s="630"/>
      <c r="BLT4" s="630"/>
      <c r="BLU4" s="630"/>
      <c r="BLV4" s="630"/>
      <c r="BLW4" s="630"/>
      <c r="BLX4" s="630"/>
      <c r="BLY4" s="630"/>
      <c r="BLZ4" s="630"/>
      <c r="BMA4" s="630"/>
      <c r="BMB4" s="631"/>
      <c r="BMD4" s="635" t="s">
        <v>278</v>
      </c>
      <c r="BME4" s="636"/>
      <c r="BMF4" s="636"/>
      <c r="BMG4" s="636"/>
      <c r="BMH4" s="636"/>
      <c r="BMI4" s="637"/>
      <c r="BMJ4" s="629"/>
      <c r="BMK4" s="630"/>
      <c r="BML4" s="630"/>
      <c r="BMM4" s="631"/>
      <c r="BMN4" s="260"/>
      <c r="BMO4" s="647">
        <f>$BA$4</f>
        <v>45748</v>
      </c>
      <c r="BMP4" s="648"/>
      <c r="BMQ4" s="648"/>
      <c r="BMR4" s="648"/>
      <c r="BMS4" s="651">
        <f>BKL4</f>
        <v>5</v>
      </c>
      <c r="BMT4" s="651"/>
      <c r="BMU4" s="619" t="s">
        <v>247</v>
      </c>
      <c r="BMW4" s="695" t="s">
        <v>276</v>
      </c>
      <c r="BMX4" s="696"/>
      <c r="BMY4" s="697"/>
      <c r="BMZ4" s="629"/>
      <c r="BNA4" s="630"/>
      <c r="BNB4" s="630"/>
      <c r="BNC4" s="630"/>
      <c r="BND4" s="630"/>
      <c r="BNE4" s="630"/>
      <c r="BNF4" s="630"/>
      <c r="BNG4" s="630"/>
      <c r="BNH4" s="630"/>
      <c r="BNI4" s="630"/>
      <c r="BNJ4" s="630"/>
      <c r="BNK4" s="630"/>
      <c r="BNL4" s="630"/>
      <c r="BNM4" s="630"/>
      <c r="BNN4" s="630"/>
      <c r="BNO4" s="630"/>
      <c r="BNP4" s="630"/>
      <c r="BNQ4" s="630"/>
      <c r="BNR4" s="630"/>
      <c r="BNS4" s="630"/>
      <c r="BNT4" s="630"/>
      <c r="BNU4" s="630"/>
      <c r="BNV4" s="630"/>
      <c r="BNW4" s="630"/>
      <c r="BNX4" s="630"/>
      <c r="BNY4" s="630"/>
      <c r="BNZ4" s="630"/>
      <c r="BOA4" s="630"/>
      <c r="BOB4" s="630"/>
      <c r="BOC4" s="630"/>
      <c r="BOD4" s="630"/>
      <c r="BOE4" s="630"/>
      <c r="BOF4" s="630"/>
      <c r="BOG4" s="630"/>
      <c r="BOH4" s="630"/>
      <c r="BOI4" s="631"/>
      <c r="BOK4" s="635" t="s">
        <v>278</v>
      </c>
      <c r="BOL4" s="636"/>
      <c r="BOM4" s="636"/>
      <c r="BON4" s="636"/>
      <c r="BOO4" s="636"/>
      <c r="BOP4" s="637"/>
      <c r="BOQ4" s="629"/>
      <c r="BOR4" s="630"/>
      <c r="BOS4" s="630"/>
      <c r="BOT4" s="631"/>
      <c r="BOU4" s="260"/>
      <c r="BOV4" s="647">
        <f>$BA$4</f>
        <v>45748</v>
      </c>
      <c r="BOW4" s="648"/>
      <c r="BOX4" s="648"/>
      <c r="BOY4" s="648"/>
      <c r="BOZ4" s="651">
        <f>BMS4</f>
        <v>5</v>
      </c>
      <c r="BPA4" s="651"/>
      <c r="BPB4" s="619" t="s">
        <v>247</v>
      </c>
    </row>
    <row r="5" spans="1:1770" ht="12" customHeight="1">
      <c r="B5" s="628"/>
      <c r="C5" s="628"/>
      <c r="D5" s="628"/>
      <c r="E5" s="632"/>
      <c r="F5" s="633"/>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4"/>
      <c r="AP5" s="638"/>
      <c r="AQ5" s="639"/>
      <c r="AR5" s="639"/>
      <c r="AS5" s="639"/>
      <c r="AT5" s="639"/>
      <c r="AU5" s="640"/>
      <c r="AV5" s="632"/>
      <c r="AW5" s="633"/>
      <c r="AX5" s="633"/>
      <c r="AY5" s="634"/>
      <c r="AZ5" s="260"/>
      <c r="BA5" s="649"/>
      <c r="BB5" s="650"/>
      <c r="BC5" s="650"/>
      <c r="BD5" s="650"/>
      <c r="BE5" s="652"/>
      <c r="BF5" s="652"/>
      <c r="BG5" s="594"/>
      <c r="BI5" s="628"/>
      <c r="BJ5" s="628"/>
      <c r="BK5" s="628"/>
      <c r="BL5" s="632"/>
      <c r="BM5" s="633"/>
      <c r="BN5" s="633"/>
      <c r="BO5" s="633"/>
      <c r="BP5" s="633"/>
      <c r="BQ5" s="633"/>
      <c r="BR5" s="633"/>
      <c r="BS5" s="633"/>
      <c r="BT5" s="633"/>
      <c r="BU5" s="633"/>
      <c r="BV5" s="633"/>
      <c r="BW5" s="633"/>
      <c r="BX5" s="633"/>
      <c r="BY5" s="633"/>
      <c r="BZ5" s="633"/>
      <c r="CA5" s="633"/>
      <c r="CB5" s="633"/>
      <c r="CC5" s="633"/>
      <c r="CD5" s="633"/>
      <c r="CE5" s="633"/>
      <c r="CF5" s="633"/>
      <c r="CG5" s="633"/>
      <c r="CH5" s="633"/>
      <c r="CI5" s="633"/>
      <c r="CJ5" s="633"/>
      <c r="CK5" s="633"/>
      <c r="CL5" s="633"/>
      <c r="CM5" s="633"/>
      <c r="CN5" s="633"/>
      <c r="CO5" s="633"/>
      <c r="CP5" s="633"/>
      <c r="CQ5" s="633"/>
      <c r="CR5" s="633"/>
      <c r="CS5" s="633"/>
      <c r="CT5" s="633"/>
      <c r="CU5" s="634"/>
      <c r="CW5" s="638"/>
      <c r="CX5" s="639"/>
      <c r="CY5" s="639"/>
      <c r="CZ5" s="639"/>
      <c r="DA5" s="639"/>
      <c r="DB5" s="640"/>
      <c r="DC5" s="632"/>
      <c r="DD5" s="633"/>
      <c r="DE5" s="633"/>
      <c r="DF5" s="634"/>
      <c r="DG5" s="260"/>
      <c r="DH5" s="649"/>
      <c r="DI5" s="650"/>
      <c r="DJ5" s="650"/>
      <c r="DK5" s="650"/>
      <c r="DL5" s="652"/>
      <c r="DM5" s="652"/>
      <c r="DN5" s="594"/>
      <c r="DP5" s="628"/>
      <c r="DQ5" s="628"/>
      <c r="DR5" s="628"/>
      <c r="DS5" s="632"/>
      <c r="DT5" s="633"/>
      <c r="DU5" s="633"/>
      <c r="DV5" s="633"/>
      <c r="DW5" s="633"/>
      <c r="DX5" s="633"/>
      <c r="DY5" s="633"/>
      <c r="DZ5" s="633"/>
      <c r="EA5" s="633"/>
      <c r="EB5" s="633"/>
      <c r="EC5" s="633"/>
      <c r="ED5" s="633"/>
      <c r="EE5" s="633"/>
      <c r="EF5" s="633"/>
      <c r="EG5" s="633"/>
      <c r="EH5" s="633"/>
      <c r="EI5" s="633"/>
      <c r="EJ5" s="633"/>
      <c r="EK5" s="633"/>
      <c r="EL5" s="633"/>
      <c r="EM5" s="633"/>
      <c r="EN5" s="633"/>
      <c r="EO5" s="633"/>
      <c r="EP5" s="633"/>
      <c r="EQ5" s="633"/>
      <c r="ER5" s="633"/>
      <c r="ES5" s="633"/>
      <c r="ET5" s="633"/>
      <c r="EU5" s="633"/>
      <c r="EV5" s="633"/>
      <c r="EW5" s="633"/>
      <c r="EX5" s="633"/>
      <c r="EY5" s="633"/>
      <c r="EZ5" s="633"/>
      <c r="FA5" s="633"/>
      <c r="FB5" s="634"/>
      <c r="FD5" s="638"/>
      <c r="FE5" s="639"/>
      <c r="FF5" s="639"/>
      <c r="FG5" s="639"/>
      <c r="FH5" s="639"/>
      <c r="FI5" s="640"/>
      <c r="FJ5" s="632"/>
      <c r="FK5" s="633"/>
      <c r="FL5" s="633"/>
      <c r="FM5" s="634"/>
      <c r="FN5" s="260"/>
      <c r="FO5" s="649"/>
      <c r="FP5" s="650"/>
      <c r="FQ5" s="650"/>
      <c r="FR5" s="650"/>
      <c r="FS5" s="652"/>
      <c r="FT5" s="652"/>
      <c r="FU5" s="594"/>
      <c r="FW5" s="628"/>
      <c r="FX5" s="628"/>
      <c r="FY5" s="628"/>
      <c r="FZ5" s="632"/>
      <c r="GA5" s="633"/>
      <c r="GB5" s="633"/>
      <c r="GC5" s="633"/>
      <c r="GD5" s="633"/>
      <c r="GE5" s="633"/>
      <c r="GF5" s="633"/>
      <c r="GG5" s="633"/>
      <c r="GH5" s="633"/>
      <c r="GI5" s="633"/>
      <c r="GJ5" s="633"/>
      <c r="GK5" s="633"/>
      <c r="GL5" s="633"/>
      <c r="GM5" s="633"/>
      <c r="GN5" s="633"/>
      <c r="GO5" s="633"/>
      <c r="GP5" s="633"/>
      <c r="GQ5" s="633"/>
      <c r="GR5" s="633"/>
      <c r="GS5" s="633"/>
      <c r="GT5" s="633"/>
      <c r="GU5" s="633"/>
      <c r="GV5" s="633"/>
      <c r="GW5" s="633"/>
      <c r="GX5" s="633"/>
      <c r="GY5" s="633"/>
      <c r="GZ5" s="633"/>
      <c r="HA5" s="633"/>
      <c r="HB5" s="633"/>
      <c r="HC5" s="633"/>
      <c r="HD5" s="633"/>
      <c r="HE5" s="633"/>
      <c r="HF5" s="633"/>
      <c r="HG5" s="633"/>
      <c r="HH5" s="633"/>
      <c r="HI5" s="634"/>
      <c r="HK5" s="638"/>
      <c r="HL5" s="639"/>
      <c r="HM5" s="639"/>
      <c r="HN5" s="639"/>
      <c r="HO5" s="639"/>
      <c r="HP5" s="640"/>
      <c r="HQ5" s="632"/>
      <c r="HR5" s="633"/>
      <c r="HS5" s="633"/>
      <c r="HT5" s="634"/>
      <c r="HU5" s="260"/>
      <c r="HV5" s="649"/>
      <c r="HW5" s="650"/>
      <c r="HX5" s="650"/>
      <c r="HY5" s="650"/>
      <c r="HZ5" s="652"/>
      <c r="IA5" s="652"/>
      <c r="IB5" s="594"/>
      <c r="ID5" s="698"/>
      <c r="IE5" s="699"/>
      <c r="IF5" s="700"/>
      <c r="IG5" s="632"/>
      <c r="IH5" s="633"/>
      <c r="II5" s="633"/>
      <c r="IJ5" s="633"/>
      <c r="IK5" s="633"/>
      <c r="IL5" s="633"/>
      <c r="IM5" s="633"/>
      <c r="IN5" s="633"/>
      <c r="IO5" s="633"/>
      <c r="IP5" s="633"/>
      <c r="IQ5" s="633"/>
      <c r="IR5" s="633"/>
      <c r="IS5" s="633"/>
      <c r="IT5" s="633"/>
      <c r="IU5" s="633"/>
      <c r="IV5" s="633"/>
      <c r="IW5" s="633"/>
      <c r="IX5" s="633"/>
      <c r="IY5" s="633"/>
      <c r="IZ5" s="633"/>
      <c r="JA5" s="633"/>
      <c r="JB5" s="633"/>
      <c r="JC5" s="633"/>
      <c r="JD5" s="633"/>
      <c r="JE5" s="633"/>
      <c r="JF5" s="633"/>
      <c r="JG5" s="633"/>
      <c r="JH5" s="633"/>
      <c r="JI5" s="633"/>
      <c r="JJ5" s="633"/>
      <c r="JK5" s="633"/>
      <c r="JL5" s="633"/>
      <c r="JM5" s="633"/>
      <c r="JN5" s="633"/>
      <c r="JO5" s="633"/>
      <c r="JP5" s="634"/>
      <c r="JR5" s="638"/>
      <c r="JS5" s="639"/>
      <c r="JT5" s="639"/>
      <c r="JU5" s="639"/>
      <c r="JV5" s="639"/>
      <c r="JW5" s="640"/>
      <c r="JX5" s="632"/>
      <c r="JY5" s="633"/>
      <c r="JZ5" s="633"/>
      <c r="KA5" s="634"/>
      <c r="KB5" s="260"/>
      <c r="KC5" s="649"/>
      <c r="KD5" s="650"/>
      <c r="KE5" s="650"/>
      <c r="KF5" s="650"/>
      <c r="KG5" s="652"/>
      <c r="KH5" s="652"/>
      <c r="KI5" s="594"/>
      <c r="KK5" s="698"/>
      <c r="KL5" s="699"/>
      <c r="KM5" s="700"/>
      <c r="KN5" s="632"/>
      <c r="KO5" s="633"/>
      <c r="KP5" s="633"/>
      <c r="KQ5" s="633"/>
      <c r="KR5" s="633"/>
      <c r="KS5" s="633"/>
      <c r="KT5" s="633"/>
      <c r="KU5" s="633"/>
      <c r="KV5" s="633"/>
      <c r="KW5" s="633"/>
      <c r="KX5" s="633"/>
      <c r="KY5" s="633"/>
      <c r="KZ5" s="633"/>
      <c r="LA5" s="633"/>
      <c r="LB5" s="633"/>
      <c r="LC5" s="633"/>
      <c r="LD5" s="633"/>
      <c r="LE5" s="633"/>
      <c r="LF5" s="633"/>
      <c r="LG5" s="633"/>
      <c r="LH5" s="633"/>
      <c r="LI5" s="633"/>
      <c r="LJ5" s="633"/>
      <c r="LK5" s="633"/>
      <c r="LL5" s="633"/>
      <c r="LM5" s="633"/>
      <c r="LN5" s="633"/>
      <c r="LO5" s="633"/>
      <c r="LP5" s="633"/>
      <c r="LQ5" s="633"/>
      <c r="LR5" s="633"/>
      <c r="LS5" s="633"/>
      <c r="LT5" s="633"/>
      <c r="LU5" s="633"/>
      <c r="LV5" s="633"/>
      <c r="LW5" s="634"/>
      <c r="LY5" s="638"/>
      <c r="LZ5" s="639"/>
      <c r="MA5" s="639"/>
      <c r="MB5" s="639"/>
      <c r="MC5" s="639"/>
      <c r="MD5" s="640"/>
      <c r="ME5" s="632"/>
      <c r="MF5" s="633"/>
      <c r="MG5" s="633"/>
      <c r="MH5" s="634"/>
      <c r="MI5" s="260"/>
      <c r="MJ5" s="649"/>
      <c r="MK5" s="650"/>
      <c r="ML5" s="650"/>
      <c r="MM5" s="650"/>
      <c r="MN5" s="652"/>
      <c r="MO5" s="652"/>
      <c r="MP5" s="594"/>
      <c r="MR5" s="698"/>
      <c r="MS5" s="699"/>
      <c r="MT5" s="700"/>
      <c r="MU5" s="632"/>
      <c r="MV5" s="633"/>
      <c r="MW5" s="633"/>
      <c r="MX5" s="633"/>
      <c r="MY5" s="633"/>
      <c r="MZ5" s="633"/>
      <c r="NA5" s="633"/>
      <c r="NB5" s="633"/>
      <c r="NC5" s="633"/>
      <c r="ND5" s="633"/>
      <c r="NE5" s="633"/>
      <c r="NF5" s="633"/>
      <c r="NG5" s="633"/>
      <c r="NH5" s="633"/>
      <c r="NI5" s="633"/>
      <c r="NJ5" s="633"/>
      <c r="NK5" s="633"/>
      <c r="NL5" s="633"/>
      <c r="NM5" s="633"/>
      <c r="NN5" s="633"/>
      <c r="NO5" s="633"/>
      <c r="NP5" s="633"/>
      <c r="NQ5" s="633"/>
      <c r="NR5" s="633"/>
      <c r="NS5" s="633"/>
      <c r="NT5" s="633"/>
      <c r="NU5" s="633"/>
      <c r="NV5" s="633"/>
      <c r="NW5" s="633"/>
      <c r="NX5" s="633"/>
      <c r="NY5" s="633"/>
      <c r="NZ5" s="633"/>
      <c r="OA5" s="633"/>
      <c r="OB5" s="633"/>
      <c r="OC5" s="633"/>
      <c r="OD5" s="634"/>
      <c r="OF5" s="638"/>
      <c r="OG5" s="639"/>
      <c r="OH5" s="639"/>
      <c r="OI5" s="639"/>
      <c r="OJ5" s="639"/>
      <c r="OK5" s="640"/>
      <c r="OL5" s="632"/>
      <c r="OM5" s="633"/>
      <c r="ON5" s="633"/>
      <c r="OO5" s="634"/>
      <c r="OP5" s="260"/>
      <c r="OQ5" s="649"/>
      <c r="OR5" s="650"/>
      <c r="OS5" s="650"/>
      <c r="OT5" s="650"/>
      <c r="OU5" s="652"/>
      <c r="OV5" s="652"/>
      <c r="OW5" s="594"/>
      <c r="OY5" s="698"/>
      <c r="OZ5" s="699"/>
      <c r="PA5" s="700"/>
      <c r="PB5" s="632"/>
      <c r="PC5" s="633"/>
      <c r="PD5" s="633"/>
      <c r="PE5" s="633"/>
      <c r="PF5" s="633"/>
      <c r="PG5" s="633"/>
      <c r="PH5" s="633"/>
      <c r="PI5" s="633"/>
      <c r="PJ5" s="633"/>
      <c r="PK5" s="633"/>
      <c r="PL5" s="633"/>
      <c r="PM5" s="633"/>
      <c r="PN5" s="633"/>
      <c r="PO5" s="633"/>
      <c r="PP5" s="633"/>
      <c r="PQ5" s="633"/>
      <c r="PR5" s="633"/>
      <c r="PS5" s="633"/>
      <c r="PT5" s="633"/>
      <c r="PU5" s="633"/>
      <c r="PV5" s="633"/>
      <c r="PW5" s="633"/>
      <c r="PX5" s="633"/>
      <c r="PY5" s="633"/>
      <c r="PZ5" s="633"/>
      <c r="QA5" s="633"/>
      <c r="QB5" s="633"/>
      <c r="QC5" s="633"/>
      <c r="QD5" s="633"/>
      <c r="QE5" s="633"/>
      <c r="QF5" s="633"/>
      <c r="QG5" s="633"/>
      <c r="QH5" s="633"/>
      <c r="QI5" s="633"/>
      <c r="QJ5" s="633"/>
      <c r="QK5" s="634"/>
      <c r="QM5" s="638"/>
      <c r="QN5" s="639"/>
      <c r="QO5" s="639"/>
      <c r="QP5" s="639"/>
      <c r="QQ5" s="639"/>
      <c r="QR5" s="640"/>
      <c r="QS5" s="632"/>
      <c r="QT5" s="633"/>
      <c r="QU5" s="633"/>
      <c r="QV5" s="634"/>
      <c r="QW5" s="260"/>
      <c r="QX5" s="649"/>
      <c r="QY5" s="650"/>
      <c r="QZ5" s="650"/>
      <c r="RA5" s="650"/>
      <c r="RB5" s="652"/>
      <c r="RC5" s="652"/>
      <c r="RD5" s="594"/>
      <c r="RF5" s="698"/>
      <c r="RG5" s="699"/>
      <c r="RH5" s="700"/>
      <c r="RI5" s="632"/>
      <c r="RJ5" s="633"/>
      <c r="RK5" s="633"/>
      <c r="RL5" s="633"/>
      <c r="RM5" s="633"/>
      <c r="RN5" s="633"/>
      <c r="RO5" s="633"/>
      <c r="RP5" s="633"/>
      <c r="RQ5" s="633"/>
      <c r="RR5" s="633"/>
      <c r="RS5" s="633"/>
      <c r="RT5" s="633"/>
      <c r="RU5" s="633"/>
      <c r="RV5" s="633"/>
      <c r="RW5" s="633"/>
      <c r="RX5" s="633"/>
      <c r="RY5" s="633"/>
      <c r="RZ5" s="633"/>
      <c r="SA5" s="633"/>
      <c r="SB5" s="633"/>
      <c r="SC5" s="633"/>
      <c r="SD5" s="633"/>
      <c r="SE5" s="633"/>
      <c r="SF5" s="633"/>
      <c r="SG5" s="633"/>
      <c r="SH5" s="633"/>
      <c r="SI5" s="633"/>
      <c r="SJ5" s="633"/>
      <c r="SK5" s="633"/>
      <c r="SL5" s="633"/>
      <c r="SM5" s="633"/>
      <c r="SN5" s="633"/>
      <c r="SO5" s="633"/>
      <c r="SP5" s="633"/>
      <c r="SQ5" s="633"/>
      <c r="SR5" s="634"/>
      <c r="ST5" s="638"/>
      <c r="SU5" s="639"/>
      <c r="SV5" s="639"/>
      <c r="SW5" s="639"/>
      <c r="SX5" s="639"/>
      <c r="SY5" s="640"/>
      <c r="SZ5" s="632"/>
      <c r="TA5" s="633"/>
      <c r="TB5" s="633"/>
      <c r="TC5" s="634"/>
      <c r="TD5" s="260"/>
      <c r="TE5" s="649"/>
      <c r="TF5" s="650"/>
      <c r="TG5" s="650"/>
      <c r="TH5" s="650"/>
      <c r="TI5" s="652"/>
      <c r="TJ5" s="652"/>
      <c r="TK5" s="594"/>
      <c r="TM5" s="698"/>
      <c r="TN5" s="699"/>
      <c r="TO5" s="700"/>
      <c r="TP5" s="632"/>
      <c r="TQ5" s="633"/>
      <c r="TR5" s="633"/>
      <c r="TS5" s="633"/>
      <c r="TT5" s="633"/>
      <c r="TU5" s="633"/>
      <c r="TV5" s="633"/>
      <c r="TW5" s="633"/>
      <c r="TX5" s="633"/>
      <c r="TY5" s="633"/>
      <c r="TZ5" s="633"/>
      <c r="UA5" s="633"/>
      <c r="UB5" s="633"/>
      <c r="UC5" s="633"/>
      <c r="UD5" s="633"/>
      <c r="UE5" s="633"/>
      <c r="UF5" s="633"/>
      <c r="UG5" s="633"/>
      <c r="UH5" s="633"/>
      <c r="UI5" s="633"/>
      <c r="UJ5" s="633"/>
      <c r="UK5" s="633"/>
      <c r="UL5" s="633"/>
      <c r="UM5" s="633"/>
      <c r="UN5" s="633"/>
      <c r="UO5" s="633"/>
      <c r="UP5" s="633"/>
      <c r="UQ5" s="633"/>
      <c r="UR5" s="633"/>
      <c r="US5" s="633"/>
      <c r="UT5" s="633"/>
      <c r="UU5" s="633"/>
      <c r="UV5" s="633"/>
      <c r="UW5" s="633"/>
      <c r="UX5" s="633"/>
      <c r="UY5" s="634"/>
      <c r="VA5" s="638"/>
      <c r="VB5" s="639"/>
      <c r="VC5" s="639"/>
      <c r="VD5" s="639"/>
      <c r="VE5" s="639"/>
      <c r="VF5" s="640"/>
      <c r="VG5" s="632"/>
      <c r="VH5" s="633"/>
      <c r="VI5" s="633"/>
      <c r="VJ5" s="634"/>
      <c r="VK5" s="260"/>
      <c r="VL5" s="649"/>
      <c r="VM5" s="650"/>
      <c r="VN5" s="650"/>
      <c r="VO5" s="650"/>
      <c r="VP5" s="652"/>
      <c r="VQ5" s="652"/>
      <c r="VR5" s="594"/>
      <c r="VT5" s="698"/>
      <c r="VU5" s="699"/>
      <c r="VV5" s="700"/>
      <c r="VW5" s="632"/>
      <c r="VX5" s="633"/>
      <c r="VY5" s="633"/>
      <c r="VZ5" s="633"/>
      <c r="WA5" s="633"/>
      <c r="WB5" s="633"/>
      <c r="WC5" s="633"/>
      <c r="WD5" s="633"/>
      <c r="WE5" s="633"/>
      <c r="WF5" s="633"/>
      <c r="WG5" s="633"/>
      <c r="WH5" s="633"/>
      <c r="WI5" s="633"/>
      <c r="WJ5" s="633"/>
      <c r="WK5" s="633"/>
      <c r="WL5" s="633"/>
      <c r="WM5" s="633"/>
      <c r="WN5" s="633"/>
      <c r="WO5" s="633"/>
      <c r="WP5" s="633"/>
      <c r="WQ5" s="633"/>
      <c r="WR5" s="633"/>
      <c r="WS5" s="633"/>
      <c r="WT5" s="633"/>
      <c r="WU5" s="633"/>
      <c r="WV5" s="633"/>
      <c r="WW5" s="633"/>
      <c r="WX5" s="633"/>
      <c r="WY5" s="633"/>
      <c r="WZ5" s="633"/>
      <c r="XA5" s="633"/>
      <c r="XB5" s="633"/>
      <c r="XC5" s="633"/>
      <c r="XD5" s="633"/>
      <c r="XE5" s="633"/>
      <c r="XF5" s="634"/>
      <c r="XH5" s="638"/>
      <c r="XI5" s="639"/>
      <c r="XJ5" s="639"/>
      <c r="XK5" s="639"/>
      <c r="XL5" s="639"/>
      <c r="XM5" s="640"/>
      <c r="XN5" s="632"/>
      <c r="XO5" s="633"/>
      <c r="XP5" s="633"/>
      <c r="XQ5" s="634"/>
      <c r="XR5" s="260"/>
      <c r="XS5" s="649"/>
      <c r="XT5" s="650"/>
      <c r="XU5" s="650"/>
      <c r="XV5" s="650"/>
      <c r="XW5" s="652"/>
      <c r="XX5" s="652"/>
      <c r="XY5" s="594"/>
      <c r="YA5" s="698"/>
      <c r="YB5" s="699"/>
      <c r="YC5" s="700"/>
      <c r="YD5" s="632"/>
      <c r="YE5" s="633"/>
      <c r="YF5" s="633"/>
      <c r="YG5" s="633"/>
      <c r="YH5" s="633"/>
      <c r="YI5" s="633"/>
      <c r="YJ5" s="633"/>
      <c r="YK5" s="633"/>
      <c r="YL5" s="633"/>
      <c r="YM5" s="633"/>
      <c r="YN5" s="633"/>
      <c r="YO5" s="633"/>
      <c r="YP5" s="633"/>
      <c r="YQ5" s="633"/>
      <c r="YR5" s="633"/>
      <c r="YS5" s="633"/>
      <c r="YT5" s="633"/>
      <c r="YU5" s="633"/>
      <c r="YV5" s="633"/>
      <c r="YW5" s="633"/>
      <c r="YX5" s="633"/>
      <c r="YY5" s="633"/>
      <c r="YZ5" s="633"/>
      <c r="ZA5" s="633"/>
      <c r="ZB5" s="633"/>
      <c r="ZC5" s="633"/>
      <c r="ZD5" s="633"/>
      <c r="ZE5" s="633"/>
      <c r="ZF5" s="633"/>
      <c r="ZG5" s="633"/>
      <c r="ZH5" s="633"/>
      <c r="ZI5" s="633"/>
      <c r="ZJ5" s="633"/>
      <c r="ZK5" s="633"/>
      <c r="ZL5" s="633"/>
      <c r="ZM5" s="634"/>
      <c r="ZO5" s="638"/>
      <c r="ZP5" s="639"/>
      <c r="ZQ5" s="639"/>
      <c r="ZR5" s="639"/>
      <c r="ZS5" s="639"/>
      <c r="ZT5" s="640"/>
      <c r="ZU5" s="632"/>
      <c r="ZV5" s="633"/>
      <c r="ZW5" s="633"/>
      <c r="ZX5" s="634"/>
      <c r="ZY5" s="260"/>
      <c r="ZZ5" s="649"/>
      <c r="AAA5" s="650"/>
      <c r="AAB5" s="650"/>
      <c r="AAC5" s="650"/>
      <c r="AAD5" s="652"/>
      <c r="AAE5" s="652"/>
      <c r="AAF5" s="594"/>
      <c r="AAH5" s="698"/>
      <c r="AAI5" s="699"/>
      <c r="AAJ5" s="700"/>
      <c r="AAK5" s="632"/>
      <c r="AAL5" s="633"/>
      <c r="AAM5" s="633"/>
      <c r="AAN5" s="633"/>
      <c r="AAO5" s="633"/>
      <c r="AAP5" s="633"/>
      <c r="AAQ5" s="633"/>
      <c r="AAR5" s="633"/>
      <c r="AAS5" s="633"/>
      <c r="AAT5" s="633"/>
      <c r="AAU5" s="633"/>
      <c r="AAV5" s="633"/>
      <c r="AAW5" s="633"/>
      <c r="AAX5" s="633"/>
      <c r="AAY5" s="633"/>
      <c r="AAZ5" s="633"/>
      <c r="ABA5" s="633"/>
      <c r="ABB5" s="633"/>
      <c r="ABC5" s="633"/>
      <c r="ABD5" s="633"/>
      <c r="ABE5" s="633"/>
      <c r="ABF5" s="633"/>
      <c r="ABG5" s="633"/>
      <c r="ABH5" s="633"/>
      <c r="ABI5" s="633"/>
      <c r="ABJ5" s="633"/>
      <c r="ABK5" s="633"/>
      <c r="ABL5" s="633"/>
      <c r="ABM5" s="633"/>
      <c r="ABN5" s="633"/>
      <c r="ABO5" s="633"/>
      <c r="ABP5" s="633"/>
      <c r="ABQ5" s="633"/>
      <c r="ABR5" s="633"/>
      <c r="ABS5" s="633"/>
      <c r="ABT5" s="634"/>
      <c r="ABV5" s="638"/>
      <c r="ABW5" s="639"/>
      <c r="ABX5" s="639"/>
      <c r="ABY5" s="639"/>
      <c r="ABZ5" s="639"/>
      <c r="ACA5" s="640"/>
      <c r="ACB5" s="632"/>
      <c r="ACC5" s="633"/>
      <c r="ACD5" s="633"/>
      <c r="ACE5" s="634"/>
      <c r="ACF5" s="260"/>
      <c r="ACG5" s="649"/>
      <c r="ACH5" s="650"/>
      <c r="ACI5" s="650"/>
      <c r="ACJ5" s="650"/>
      <c r="ACK5" s="652"/>
      <c r="ACL5" s="652"/>
      <c r="ACM5" s="594"/>
      <c r="ACO5" s="698"/>
      <c r="ACP5" s="699"/>
      <c r="ACQ5" s="700"/>
      <c r="ACR5" s="632"/>
      <c r="ACS5" s="633"/>
      <c r="ACT5" s="633"/>
      <c r="ACU5" s="633"/>
      <c r="ACV5" s="633"/>
      <c r="ACW5" s="633"/>
      <c r="ACX5" s="633"/>
      <c r="ACY5" s="633"/>
      <c r="ACZ5" s="633"/>
      <c r="ADA5" s="633"/>
      <c r="ADB5" s="633"/>
      <c r="ADC5" s="633"/>
      <c r="ADD5" s="633"/>
      <c r="ADE5" s="633"/>
      <c r="ADF5" s="633"/>
      <c r="ADG5" s="633"/>
      <c r="ADH5" s="633"/>
      <c r="ADI5" s="633"/>
      <c r="ADJ5" s="633"/>
      <c r="ADK5" s="633"/>
      <c r="ADL5" s="633"/>
      <c r="ADM5" s="633"/>
      <c r="ADN5" s="633"/>
      <c r="ADO5" s="633"/>
      <c r="ADP5" s="633"/>
      <c r="ADQ5" s="633"/>
      <c r="ADR5" s="633"/>
      <c r="ADS5" s="633"/>
      <c r="ADT5" s="633"/>
      <c r="ADU5" s="633"/>
      <c r="ADV5" s="633"/>
      <c r="ADW5" s="633"/>
      <c r="ADX5" s="633"/>
      <c r="ADY5" s="633"/>
      <c r="ADZ5" s="633"/>
      <c r="AEA5" s="634"/>
      <c r="AEC5" s="638"/>
      <c r="AED5" s="639"/>
      <c r="AEE5" s="639"/>
      <c r="AEF5" s="639"/>
      <c r="AEG5" s="639"/>
      <c r="AEH5" s="640"/>
      <c r="AEI5" s="632"/>
      <c r="AEJ5" s="633"/>
      <c r="AEK5" s="633"/>
      <c r="AEL5" s="634"/>
      <c r="AEM5" s="260"/>
      <c r="AEN5" s="649"/>
      <c r="AEO5" s="650"/>
      <c r="AEP5" s="650"/>
      <c r="AEQ5" s="650"/>
      <c r="AER5" s="652"/>
      <c r="AES5" s="652"/>
      <c r="AET5" s="594"/>
      <c r="AEV5" s="698"/>
      <c r="AEW5" s="699"/>
      <c r="AEX5" s="700"/>
      <c r="AEY5" s="632"/>
      <c r="AEZ5" s="633"/>
      <c r="AFA5" s="633"/>
      <c r="AFB5" s="633"/>
      <c r="AFC5" s="633"/>
      <c r="AFD5" s="633"/>
      <c r="AFE5" s="633"/>
      <c r="AFF5" s="633"/>
      <c r="AFG5" s="633"/>
      <c r="AFH5" s="633"/>
      <c r="AFI5" s="633"/>
      <c r="AFJ5" s="633"/>
      <c r="AFK5" s="633"/>
      <c r="AFL5" s="633"/>
      <c r="AFM5" s="633"/>
      <c r="AFN5" s="633"/>
      <c r="AFO5" s="633"/>
      <c r="AFP5" s="633"/>
      <c r="AFQ5" s="633"/>
      <c r="AFR5" s="633"/>
      <c r="AFS5" s="633"/>
      <c r="AFT5" s="633"/>
      <c r="AFU5" s="633"/>
      <c r="AFV5" s="633"/>
      <c r="AFW5" s="633"/>
      <c r="AFX5" s="633"/>
      <c r="AFY5" s="633"/>
      <c r="AFZ5" s="633"/>
      <c r="AGA5" s="633"/>
      <c r="AGB5" s="633"/>
      <c r="AGC5" s="633"/>
      <c r="AGD5" s="633"/>
      <c r="AGE5" s="633"/>
      <c r="AGF5" s="633"/>
      <c r="AGG5" s="633"/>
      <c r="AGH5" s="634"/>
      <c r="AGJ5" s="638"/>
      <c r="AGK5" s="639"/>
      <c r="AGL5" s="639"/>
      <c r="AGM5" s="639"/>
      <c r="AGN5" s="639"/>
      <c r="AGO5" s="640"/>
      <c r="AGP5" s="632"/>
      <c r="AGQ5" s="633"/>
      <c r="AGR5" s="633"/>
      <c r="AGS5" s="634"/>
      <c r="AGT5" s="260"/>
      <c r="AGU5" s="649"/>
      <c r="AGV5" s="650"/>
      <c r="AGW5" s="650"/>
      <c r="AGX5" s="650"/>
      <c r="AGY5" s="652"/>
      <c r="AGZ5" s="652"/>
      <c r="AHA5" s="594"/>
      <c r="AHC5" s="698"/>
      <c r="AHD5" s="699"/>
      <c r="AHE5" s="700"/>
      <c r="AHF5" s="632"/>
      <c r="AHG5" s="633"/>
      <c r="AHH5" s="633"/>
      <c r="AHI5" s="633"/>
      <c r="AHJ5" s="633"/>
      <c r="AHK5" s="633"/>
      <c r="AHL5" s="633"/>
      <c r="AHM5" s="633"/>
      <c r="AHN5" s="633"/>
      <c r="AHO5" s="633"/>
      <c r="AHP5" s="633"/>
      <c r="AHQ5" s="633"/>
      <c r="AHR5" s="633"/>
      <c r="AHS5" s="633"/>
      <c r="AHT5" s="633"/>
      <c r="AHU5" s="633"/>
      <c r="AHV5" s="633"/>
      <c r="AHW5" s="633"/>
      <c r="AHX5" s="633"/>
      <c r="AHY5" s="633"/>
      <c r="AHZ5" s="633"/>
      <c r="AIA5" s="633"/>
      <c r="AIB5" s="633"/>
      <c r="AIC5" s="633"/>
      <c r="AID5" s="633"/>
      <c r="AIE5" s="633"/>
      <c r="AIF5" s="633"/>
      <c r="AIG5" s="633"/>
      <c r="AIH5" s="633"/>
      <c r="AII5" s="633"/>
      <c r="AIJ5" s="633"/>
      <c r="AIK5" s="633"/>
      <c r="AIL5" s="633"/>
      <c r="AIM5" s="633"/>
      <c r="AIN5" s="633"/>
      <c r="AIO5" s="634"/>
      <c r="AIQ5" s="638"/>
      <c r="AIR5" s="639"/>
      <c r="AIS5" s="639"/>
      <c r="AIT5" s="639"/>
      <c r="AIU5" s="639"/>
      <c r="AIV5" s="640"/>
      <c r="AIW5" s="632"/>
      <c r="AIX5" s="633"/>
      <c r="AIY5" s="633"/>
      <c r="AIZ5" s="634"/>
      <c r="AJA5" s="260"/>
      <c r="AJB5" s="649"/>
      <c r="AJC5" s="650"/>
      <c r="AJD5" s="650"/>
      <c r="AJE5" s="650"/>
      <c r="AJF5" s="652"/>
      <c r="AJG5" s="652"/>
      <c r="AJH5" s="594"/>
      <c r="AJJ5" s="698"/>
      <c r="AJK5" s="699"/>
      <c r="AJL5" s="700"/>
      <c r="AJM5" s="632"/>
      <c r="AJN5" s="633"/>
      <c r="AJO5" s="633"/>
      <c r="AJP5" s="633"/>
      <c r="AJQ5" s="633"/>
      <c r="AJR5" s="633"/>
      <c r="AJS5" s="633"/>
      <c r="AJT5" s="633"/>
      <c r="AJU5" s="633"/>
      <c r="AJV5" s="633"/>
      <c r="AJW5" s="633"/>
      <c r="AJX5" s="633"/>
      <c r="AJY5" s="633"/>
      <c r="AJZ5" s="633"/>
      <c r="AKA5" s="633"/>
      <c r="AKB5" s="633"/>
      <c r="AKC5" s="633"/>
      <c r="AKD5" s="633"/>
      <c r="AKE5" s="633"/>
      <c r="AKF5" s="633"/>
      <c r="AKG5" s="633"/>
      <c r="AKH5" s="633"/>
      <c r="AKI5" s="633"/>
      <c r="AKJ5" s="633"/>
      <c r="AKK5" s="633"/>
      <c r="AKL5" s="633"/>
      <c r="AKM5" s="633"/>
      <c r="AKN5" s="633"/>
      <c r="AKO5" s="633"/>
      <c r="AKP5" s="633"/>
      <c r="AKQ5" s="633"/>
      <c r="AKR5" s="633"/>
      <c r="AKS5" s="633"/>
      <c r="AKT5" s="633"/>
      <c r="AKU5" s="633"/>
      <c r="AKV5" s="634"/>
      <c r="AKX5" s="638"/>
      <c r="AKY5" s="639"/>
      <c r="AKZ5" s="639"/>
      <c r="ALA5" s="639"/>
      <c r="ALB5" s="639"/>
      <c r="ALC5" s="640"/>
      <c r="ALD5" s="632"/>
      <c r="ALE5" s="633"/>
      <c r="ALF5" s="633"/>
      <c r="ALG5" s="634"/>
      <c r="ALH5" s="260"/>
      <c r="ALI5" s="649"/>
      <c r="ALJ5" s="650"/>
      <c r="ALK5" s="650"/>
      <c r="ALL5" s="650"/>
      <c r="ALM5" s="652"/>
      <c r="ALN5" s="652"/>
      <c r="ALO5" s="594"/>
      <c r="ALQ5" s="698"/>
      <c r="ALR5" s="699"/>
      <c r="ALS5" s="700"/>
      <c r="ALT5" s="632"/>
      <c r="ALU5" s="633"/>
      <c r="ALV5" s="633"/>
      <c r="ALW5" s="633"/>
      <c r="ALX5" s="633"/>
      <c r="ALY5" s="633"/>
      <c r="ALZ5" s="633"/>
      <c r="AMA5" s="633"/>
      <c r="AMB5" s="633"/>
      <c r="AMC5" s="633"/>
      <c r="AMD5" s="633"/>
      <c r="AME5" s="633"/>
      <c r="AMF5" s="633"/>
      <c r="AMG5" s="633"/>
      <c r="AMH5" s="633"/>
      <c r="AMI5" s="633"/>
      <c r="AMJ5" s="633"/>
      <c r="AMK5" s="633"/>
      <c r="AML5" s="633"/>
      <c r="AMM5" s="633"/>
      <c r="AMN5" s="633"/>
      <c r="AMO5" s="633"/>
      <c r="AMP5" s="633"/>
      <c r="AMQ5" s="633"/>
      <c r="AMR5" s="633"/>
      <c r="AMS5" s="633"/>
      <c r="AMT5" s="633"/>
      <c r="AMU5" s="633"/>
      <c r="AMV5" s="633"/>
      <c r="AMW5" s="633"/>
      <c r="AMX5" s="633"/>
      <c r="AMY5" s="633"/>
      <c r="AMZ5" s="633"/>
      <c r="ANA5" s="633"/>
      <c r="ANB5" s="633"/>
      <c r="ANC5" s="634"/>
      <c r="ANE5" s="638"/>
      <c r="ANF5" s="639"/>
      <c r="ANG5" s="639"/>
      <c r="ANH5" s="639"/>
      <c r="ANI5" s="639"/>
      <c r="ANJ5" s="640"/>
      <c r="ANK5" s="632"/>
      <c r="ANL5" s="633"/>
      <c r="ANM5" s="633"/>
      <c r="ANN5" s="634"/>
      <c r="ANO5" s="260"/>
      <c r="ANP5" s="649"/>
      <c r="ANQ5" s="650"/>
      <c r="ANR5" s="650"/>
      <c r="ANS5" s="650"/>
      <c r="ANT5" s="652"/>
      <c r="ANU5" s="652"/>
      <c r="ANV5" s="594"/>
      <c r="ANX5" s="698"/>
      <c r="ANY5" s="699"/>
      <c r="ANZ5" s="700"/>
      <c r="AOA5" s="632"/>
      <c r="AOB5" s="633"/>
      <c r="AOC5" s="633"/>
      <c r="AOD5" s="633"/>
      <c r="AOE5" s="633"/>
      <c r="AOF5" s="633"/>
      <c r="AOG5" s="633"/>
      <c r="AOH5" s="633"/>
      <c r="AOI5" s="633"/>
      <c r="AOJ5" s="633"/>
      <c r="AOK5" s="633"/>
      <c r="AOL5" s="633"/>
      <c r="AOM5" s="633"/>
      <c r="AON5" s="633"/>
      <c r="AOO5" s="633"/>
      <c r="AOP5" s="633"/>
      <c r="AOQ5" s="633"/>
      <c r="AOR5" s="633"/>
      <c r="AOS5" s="633"/>
      <c r="AOT5" s="633"/>
      <c r="AOU5" s="633"/>
      <c r="AOV5" s="633"/>
      <c r="AOW5" s="633"/>
      <c r="AOX5" s="633"/>
      <c r="AOY5" s="633"/>
      <c r="AOZ5" s="633"/>
      <c r="APA5" s="633"/>
      <c r="APB5" s="633"/>
      <c r="APC5" s="633"/>
      <c r="APD5" s="633"/>
      <c r="APE5" s="633"/>
      <c r="APF5" s="633"/>
      <c r="APG5" s="633"/>
      <c r="APH5" s="633"/>
      <c r="API5" s="633"/>
      <c r="APJ5" s="634"/>
      <c r="APL5" s="638"/>
      <c r="APM5" s="639"/>
      <c r="APN5" s="639"/>
      <c r="APO5" s="639"/>
      <c r="APP5" s="639"/>
      <c r="APQ5" s="640"/>
      <c r="APR5" s="632"/>
      <c r="APS5" s="633"/>
      <c r="APT5" s="633"/>
      <c r="APU5" s="634"/>
      <c r="APV5" s="260"/>
      <c r="APW5" s="649"/>
      <c r="APX5" s="650"/>
      <c r="APY5" s="650"/>
      <c r="APZ5" s="650"/>
      <c r="AQA5" s="652"/>
      <c r="AQB5" s="652"/>
      <c r="AQC5" s="594"/>
      <c r="AQE5" s="698"/>
      <c r="AQF5" s="699"/>
      <c r="AQG5" s="700"/>
      <c r="AQH5" s="632"/>
      <c r="AQI5" s="633"/>
      <c r="AQJ5" s="633"/>
      <c r="AQK5" s="633"/>
      <c r="AQL5" s="633"/>
      <c r="AQM5" s="633"/>
      <c r="AQN5" s="633"/>
      <c r="AQO5" s="633"/>
      <c r="AQP5" s="633"/>
      <c r="AQQ5" s="633"/>
      <c r="AQR5" s="633"/>
      <c r="AQS5" s="633"/>
      <c r="AQT5" s="633"/>
      <c r="AQU5" s="633"/>
      <c r="AQV5" s="633"/>
      <c r="AQW5" s="633"/>
      <c r="AQX5" s="633"/>
      <c r="AQY5" s="633"/>
      <c r="AQZ5" s="633"/>
      <c r="ARA5" s="633"/>
      <c r="ARB5" s="633"/>
      <c r="ARC5" s="633"/>
      <c r="ARD5" s="633"/>
      <c r="ARE5" s="633"/>
      <c r="ARF5" s="633"/>
      <c r="ARG5" s="633"/>
      <c r="ARH5" s="633"/>
      <c r="ARI5" s="633"/>
      <c r="ARJ5" s="633"/>
      <c r="ARK5" s="633"/>
      <c r="ARL5" s="633"/>
      <c r="ARM5" s="633"/>
      <c r="ARN5" s="633"/>
      <c r="ARO5" s="633"/>
      <c r="ARP5" s="633"/>
      <c r="ARQ5" s="634"/>
      <c r="ARS5" s="638"/>
      <c r="ART5" s="639"/>
      <c r="ARU5" s="639"/>
      <c r="ARV5" s="639"/>
      <c r="ARW5" s="639"/>
      <c r="ARX5" s="640"/>
      <c r="ARY5" s="632"/>
      <c r="ARZ5" s="633"/>
      <c r="ASA5" s="633"/>
      <c r="ASB5" s="634"/>
      <c r="ASC5" s="260"/>
      <c r="ASD5" s="649"/>
      <c r="ASE5" s="650"/>
      <c r="ASF5" s="650"/>
      <c r="ASG5" s="650"/>
      <c r="ASH5" s="652"/>
      <c r="ASI5" s="652"/>
      <c r="ASJ5" s="594"/>
      <c r="ASL5" s="698"/>
      <c r="ASM5" s="699"/>
      <c r="ASN5" s="700"/>
      <c r="ASO5" s="632"/>
      <c r="ASP5" s="633"/>
      <c r="ASQ5" s="633"/>
      <c r="ASR5" s="633"/>
      <c r="ASS5" s="633"/>
      <c r="AST5" s="633"/>
      <c r="ASU5" s="633"/>
      <c r="ASV5" s="633"/>
      <c r="ASW5" s="633"/>
      <c r="ASX5" s="633"/>
      <c r="ASY5" s="633"/>
      <c r="ASZ5" s="633"/>
      <c r="ATA5" s="633"/>
      <c r="ATB5" s="633"/>
      <c r="ATC5" s="633"/>
      <c r="ATD5" s="633"/>
      <c r="ATE5" s="633"/>
      <c r="ATF5" s="633"/>
      <c r="ATG5" s="633"/>
      <c r="ATH5" s="633"/>
      <c r="ATI5" s="633"/>
      <c r="ATJ5" s="633"/>
      <c r="ATK5" s="633"/>
      <c r="ATL5" s="633"/>
      <c r="ATM5" s="633"/>
      <c r="ATN5" s="633"/>
      <c r="ATO5" s="633"/>
      <c r="ATP5" s="633"/>
      <c r="ATQ5" s="633"/>
      <c r="ATR5" s="633"/>
      <c r="ATS5" s="633"/>
      <c r="ATT5" s="633"/>
      <c r="ATU5" s="633"/>
      <c r="ATV5" s="633"/>
      <c r="ATW5" s="633"/>
      <c r="ATX5" s="634"/>
      <c r="ATZ5" s="638"/>
      <c r="AUA5" s="639"/>
      <c r="AUB5" s="639"/>
      <c r="AUC5" s="639"/>
      <c r="AUD5" s="639"/>
      <c r="AUE5" s="640"/>
      <c r="AUF5" s="632"/>
      <c r="AUG5" s="633"/>
      <c r="AUH5" s="633"/>
      <c r="AUI5" s="634"/>
      <c r="AUJ5" s="260"/>
      <c r="AUK5" s="649"/>
      <c r="AUL5" s="650"/>
      <c r="AUM5" s="650"/>
      <c r="AUN5" s="650"/>
      <c r="AUO5" s="652"/>
      <c r="AUP5" s="652"/>
      <c r="AUQ5" s="594"/>
      <c r="AUS5" s="698"/>
      <c r="AUT5" s="699"/>
      <c r="AUU5" s="700"/>
      <c r="AUV5" s="632"/>
      <c r="AUW5" s="633"/>
      <c r="AUX5" s="633"/>
      <c r="AUY5" s="633"/>
      <c r="AUZ5" s="633"/>
      <c r="AVA5" s="633"/>
      <c r="AVB5" s="633"/>
      <c r="AVC5" s="633"/>
      <c r="AVD5" s="633"/>
      <c r="AVE5" s="633"/>
      <c r="AVF5" s="633"/>
      <c r="AVG5" s="633"/>
      <c r="AVH5" s="633"/>
      <c r="AVI5" s="633"/>
      <c r="AVJ5" s="633"/>
      <c r="AVK5" s="633"/>
      <c r="AVL5" s="633"/>
      <c r="AVM5" s="633"/>
      <c r="AVN5" s="633"/>
      <c r="AVO5" s="633"/>
      <c r="AVP5" s="633"/>
      <c r="AVQ5" s="633"/>
      <c r="AVR5" s="633"/>
      <c r="AVS5" s="633"/>
      <c r="AVT5" s="633"/>
      <c r="AVU5" s="633"/>
      <c r="AVV5" s="633"/>
      <c r="AVW5" s="633"/>
      <c r="AVX5" s="633"/>
      <c r="AVY5" s="633"/>
      <c r="AVZ5" s="633"/>
      <c r="AWA5" s="633"/>
      <c r="AWB5" s="633"/>
      <c r="AWC5" s="633"/>
      <c r="AWD5" s="633"/>
      <c r="AWE5" s="634"/>
      <c r="AWG5" s="638"/>
      <c r="AWH5" s="639"/>
      <c r="AWI5" s="639"/>
      <c r="AWJ5" s="639"/>
      <c r="AWK5" s="639"/>
      <c r="AWL5" s="640"/>
      <c r="AWM5" s="632"/>
      <c r="AWN5" s="633"/>
      <c r="AWO5" s="633"/>
      <c r="AWP5" s="634"/>
      <c r="AWQ5" s="260"/>
      <c r="AWR5" s="649"/>
      <c r="AWS5" s="650"/>
      <c r="AWT5" s="650"/>
      <c r="AWU5" s="650"/>
      <c r="AWV5" s="652"/>
      <c r="AWW5" s="652"/>
      <c r="AWX5" s="594"/>
      <c r="AWZ5" s="698"/>
      <c r="AXA5" s="699"/>
      <c r="AXB5" s="700"/>
      <c r="AXC5" s="632"/>
      <c r="AXD5" s="633"/>
      <c r="AXE5" s="633"/>
      <c r="AXF5" s="633"/>
      <c r="AXG5" s="633"/>
      <c r="AXH5" s="633"/>
      <c r="AXI5" s="633"/>
      <c r="AXJ5" s="633"/>
      <c r="AXK5" s="633"/>
      <c r="AXL5" s="633"/>
      <c r="AXM5" s="633"/>
      <c r="AXN5" s="633"/>
      <c r="AXO5" s="633"/>
      <c r="AXP5" s="633"/>
      <c r="AXQ5" s="633"/>
      <c r="AXR5" s="633"/>
      <c r="AXS5" s="633"/>
      <c r="AXT5" s="633"/>
      <c r="AXU5" s="633"/>
      <c r="AXV5" s="633"/>
      <c r="AXW5" s="633"/>
      <c r="AXX5" s="633"/>
      <c r="AXY5" s="633"/>
      <c r="AXZ5" s="633"/>
      <c r="AYA5" s="633"/>
      <c r="AYB5" s="633"/>
      <c r="AYC5" s="633"/>
      <c r="AYD5" s="633"/>
      <c r="AYE5" s="633"/>
      <c r="AYF5" s="633"/>
      <c r="AYG5" s="633"/>
      <c r="AYH5" s="633"/>
      <c r="AYI5" s="633"/>
      <c r="AYJ5" s="633"/>
      <c r="AYK5" s="633"/>
      <c r="AYL5" s="634"/>
      <c r="AYN5" s="638"/>
      <c r="AYO5" s="639"/>
      <c r="AYP5" s="639"/>
      <c r="AYQ5" s="639"/>
      <c r="AYR5" s="639"/>
      <c r="AYS5" s="640"/>
      <c r="AYT5" s="632"/>
      <c r="AYU5" s="633"/>
      <c r="AYV5" s="633"/>
      <c r="AYW5" s="634"/>
      <c r="AYX5" s="260"/>
      <c r="AYY5" s="649"/>
      <c r="AYZ5" s="650"/>
      <c r="AZA5" s="650"/>
      <c r="AZB5" s="650"/>
      <c r="AZC5" s="652"/>
      <c r="AZD5" s="652"/>
      <c r="AZE5" s="594"/>
      <c r="AZG5" s="698"/>
      <c r="AZH5" s="699"/>
      <c r="AZI5" s="700"/>
      <c r="AZJ5" s="632"/>
      <c r="AZK5" s="633"/>
      <c r="AZL5" s="633"/>
      <c r="AZM5" s="633"/>
      <c r="AZN5" s="633"/>
      <c r="AZO5" s="633"/>
      <c r="AZP5" s="633"/>
      <c r="AZQ5" s="633"/>
      <c r="AZR5" s="633"/>
      <c r="AZS5" s="633"/>
      <c r="AZT5" s="633"/>
      <c r="AZU5" s="633"/>
      <c r="AZV5" s="633"/>
      <c r="AZW5" s="633"/>
      <c r="AZX5" s="633"/>
      <c r="AZY5" s="633"/>
      <c r="AZZ5" s="633"/>
      <c r="BAA5" s="633"/>
      <c r="BAB5" s="633"/>
      <c r="BAC5" s="633"/>
      <c r="BAD5" s="633"/>
      <c r="BAE5" s="633"/>
      <c r="BAF5" s="633"/>
      <c r="BAG5" s="633"/>
      <c r="BAH5" s="633"/>
      <c r="BAI5" s="633"/>
      <c r="BAJ5" s="633"/>
      <c r="BAK5" s="633"/>
      <c r="BAL5" s="633"/>
      <c r="BAM5" s="633"/>
      <c r="BAN5" s="633"/>
      <c r="BAO5" s="633"/>
      <c r="BAP5" s="633"/>
      <c r="BAQ5" s="633"/>
      <c r="BAR5" s="633"/>
      <c r="BAS5" s="634"/>
      <c r="BAU5" s="638"/>
      <c r="BAV5" s="639"/>
      <c r="BAW5" s="639"/>
      <c r="BAX5" s="639"/>
      <c r="BAY5" s="639"/>
      <c r="BAZ5" s="640"/>
      <c r="BBA5" s="632"/>
      <c r="BBB5" s="633"/>
      <c r="BBC5" s="633"/>
      <c r="BBD5" s="634"/>
      <c r="BBE5" s="260"/>
      <c r="BBF5" s="649"/>
      <c r="BBG5" s="650"/>
      <c r="BBH5" s="650"/>
      <c r="BBI5" s="650"/>
      <c r="BBJ5" s="652"/>
      <c r="BBK5" s="652"/>
      <c r="BBL5" s="594"/>
      <c r="BBN5" s="698"/>
      <c r="BBO5" s="699"/>
      <c r="BBP5" s="700"/>
      <c r="BBQ5" s="632"/>
      <c r="BBR5" s="633"/>
      <c r="BBS5" s="633"/>
      <c r="BBT5" s="633"/>
      <c r="BBU5" s="633"/>
      <c r="BBV5" s="633"/>
      <c r="BBW5" s="633"/>
      <c r="BBX5" s="633"/>
      <c r="BBY5" s="633"/>
      <c r="BBZ5" s="633"/>
      <c r="BCA5" s="633"/>
      <c r="BCB5" s="633"/>
      <c r="BCC5" s="633"/>
      <c r="BCD5" s="633"/>
      <c r="BCE5" s="633"/>
      <c r="BCF5" s="633"/>
      <c r="BCG5" s="633"/>
      <c r="BCH5" s="633"/>
      <c r="BCI5" s="633"/>
      <c r="BCJ5" s="633"/>
      <c r="BCK5" s="633"/>
      <c r="BCL5" s="633"/>
      <c r="BCM5" s="633"/>
      <c r="BCN5" s="633"/>
      <c r="BCO5" s="633"/>
      <c r="BCP5" s="633"/>
      <c r="BCQ5" s="633"/>
      <c r="BCR5" s="633"/>
      <c r="BCS5" s="633"/>
      <c r="BCT5" s="633"/>
      <c r="BCU5" s="633"/>
      <c r="BCV5" s="633"/>
      <c r="BCW5" s="633"/>
      <c r="BCX5" s="633"/>
      <c r="BCY5" s="633"/>
      <c r="BCZ5" s="634"/>
      <c r="BDB5" s="638"/>
      <c r="BDC5" s="639"/>
      <c r="BDD5" s="639"/>
      <c r="BDE5" s="639"/>
      <c r="BDF5" s="639"/>
      <c r="BDG5" s="640"/>
      <c r="BDH5" s="632"/>
      <c r="BDI5" s="633"/>
      <c r="BDJ5" s="633"/>
      <c r="BDK5" s="634"/>
      <c r="BDL5" s="260"/>
      <c r="BDM5" s="649"/>
      <c r="BDN5" s="650"/>
      <c r="BDO5" s="650"/>
      <c r="BDP5" s="650"/>
      <c r="BDQ5" s="652"/>
      <c r="BDR5" s="652"/>
      <c r="BDS5" s="594"/>
      <c r="BDU5" s="698"/>
      <c r="BDV5" s="699"/>
      <c r="BDW5" s="700"/>
      <c r="BDX5" s="632"/>
      <c r="BDY5" s="633"/>
      <c r="BDZ5" s="633"/>
      <c r="BEA5" s="633"/>
      <c r="BEB5" s="633"/>
      <c r="BEC5" s="633"/>
      <c r="BED5" s="633"/>
      <c r="BEE5" s="633"/>
      <c r="BEF5" s="633"/>
      <c r="BEG5" s="633"/>
      <c r="BEH5" s="633"/>
      <c r="BEI5" s="633"/>
      <c r="BEJ5" s="633"/>
      <c r="BEK5" s="633"/>
      <c r="BEL5" s="633"/>
      <c r="BEM5" s="633"/>
      <c r="BEN5" s="633"/>
      <c r="BEO5" s="633"/>
      <c r="BEP5" s="633"/>
      <c r="BEQ5" s="633"/>
      <c r="BER5" s="633"/>
      <c r="BES5" s="633"/>
      <c r="BET5" s="633"/>
      <c r="BEU5" s="633"/>
      <c r="BEV5" s="633"/>
      <c r="BEW5" s="633"/>
      <c r="BEX5" s="633"/>
      <c r="BEY5" s="633"/>
      <c r="BEZ5" s="633"/>
      <c r="BFA5" s="633"/>
      <c r="BFB5" s="633"/>
      <c r="BFC5" s="633"/>
      <c r="BFD5" s="633"/>
      <c r="BFE5" s="633"/>
      <c r="BFF5" s="633"/>
      <c r="BFG5" s="634"/>
      <c r="BFI5" s="638"/>
      <c r="BFJ5" s="639"/>
      <c r="BFK5" s="639"/>
      <c r="BFL5" s="639"/>
      <c r="BFM5" s="639"/>
      <c r="BFN5" s="640"/>
      <c r="BFO5" s="632"/>
      <c r="BFP5" s="633"/>
      <c r="BFQ5" s="633"/>
      <c r="BFR5" s="634"/>
      <c r="BFS5" s="260"/>
      <c r="BFT5" s="649"/>
      <c r="BFU5" s="650"/>
      <c r="BFV5" s="650"/>
      <c r="BFW5" s="650"/>
      <c r="BFX5" s="652"/>
      <c r="BFY5" s="652"/>
      <c r="BFZ5" s="594"/>
      <c r="BGB5" s="698"/>
      <c r="BGC5" s="699"/>
      <c r="BGD5" s="700"/>
      <c r="BGE5" s="632"/>
      <c r="BGF5" s="633"/>
      <c r="BGG5" s="633"/>
      <c r="BGH5" s="633"/>
      <c r="BGI5" s="633"/>
      <c r="BGJ5" s="633"/>
      <c r="BGK5" s="633"/>
      <c r="BGL5" s="633"/>
      <c r="BGM5" s="633"/>
      <c r="BGN5" s="633"/>
      <c r="BGO5" s="633"/>
      <c r="BGP5" s="633"/>
      <c r="BGQ5" s="633"/>
      <c r="BGR5" s="633"/>
      <c r="BGS5" s="633"/>
      <c r="BGT5" s="633"/>
      <c r="BGU5" s="633"/>
      <c r="BGV5" s="633"/>
      <c r="BGW5" s="633"/>
      <c r="BGX5" s="633"/>
      <c r="BGY5" s="633"/>
      <c r="BGZ5" s="633"/>
      <c r="BHA5" s="633"/>
      <c r="BHB5" s="633"/>
      <c r="BHC5" s="633"/>
      <c r="BHD5" s="633"/>
      <c r="BHE5" s="633"/>
      <c r="BHF5" s="633"/>
      <c r="BHG5" s="633"/>
      <c r="BHH5" s="633"/>
      <c r="BHI5" s="633"/>
      <c r="BHJ5" s="633"/>
      <c r="BHK5" s="633"/>
      <c r="BHL5" s="633"/>
      <c r="BHM5" s="633"/>
      <c r="BHN5" s="634"/>
      <c r="BHP5" s="638"/>
      <c r="BHQ5" s="639"/>
      <c r="BHR5" s="639"/>
      <c r="BHS5" s="639"/>
      <c r="BHT5" s="639"/>
      <c r="BHU5" s="640"/>
      <c r="BHV5" s="632"/>
      <c r="BHW5" s="633"/>
      <c r="BHX5" s="633"/>
      <c r="BHY5" s="634"/>
      <c r="BHZ5" s="260"/>
      <c r="BIA5" s="649"/>
      <c r="BIB5" s="650"/>
      <c r="BIC5" s="650"/>
      <c r="BID5" s="650"/>
      <c r="BIE5" s="652"/>
      <c r="BIF5" s="652"/>
      <c r="BIG5" s="594"/>
      <c r="BII5" s="698"/>
      <c r="BIJ5" s="699"/>
      <c r="BIK5" s="700"/>
      <c r="BIL5" s="632"/>
      <c r="BIM5" s="633"/>
      <c r="BIN5" s="633"/>
      <c r="BIO5" s="633"/>
      <c r="BIP5" s="633"/>
      <c r="BIQ5" s="633"/>
      <c r="BIR5" s="633"/>
      <c r="BIS5" s="633"/>
      <c r="BIT5" s="633"/>
      <c r="BIU5" s="633"/>
      <c r="BIV5" s="633"/>
      <c r="BIW5" s="633"/>
      <c r="BIX5" s="633"/>
      <c r="BIY5" s="633"/>
      <c r="BIZ5" s="633"/>
      <c r="BJA5" s="633"/>
      <c r="BJB5" s="633"/>
      <c r="BJC5" s="633"/>
      <c r="BJD5" s="633"/>
      <c r="BJE5" s="633"/>
      <c r="BJF5" s="633"/>
      <c r="BJG5" s="633"/>
      <c r="BJH5" s="633"/>
      <c r="BJI5" s="633"/>
      <c r="BJJ5" s="633"/>
      <c r="BJK5" s="633"/>
      <c r="BJL5" s="633"/>
      <c r="BJM5" s="633"/>
      <c r="BJN5" s="633"/>
      <c r="BJO5" s="633"/>
      <c r="BJP5" s="633"/>
      <c r="BJQ5" s="633"/>
      <c r="BJR5" s="633"/>
      <c r="BJS5" s="633"/>
      <c r="BJT5" s="633"/>
      <c r="BJU5" s="634"/>
      <c r="BJW5" s="638"/>
      <c r="BJX5" s="639"/>
      <c r="BJY5" s="639"/>
      <c r="BJZ5" s="639"/>
      <c r="BKA5" s="639"/>
      <c r="BKB5" s="640"/>
      <c r="BKC5" s="632"/>
      <c r="BKD5" s="633"/>
      <c r="BKE5" s="633"/>
      <c r="BKF5" s="634"/>
      <c r="BKG5" s="260"/>
      <c r="BKH5" s="649"/>
      <c r="BKI5" s="650"/>
      <c r="BKJ5" s="650"/>
      <c r="BKK5" s="650"/>
      <c r="BKL5" s="652"/>
      <c r="BKM5" s="652"/>
      <c r="BKN5" s="594"/>
      <c r="BKP5" s="698"/>
      <c r="BKQ5" s="699"/>
      <c r="BKR5" s="700"/>
      <c r="BKS5" s="632"/>
      <c r="BKT5" s="633"/>
      <c r="BKU5" s="633"/>
      <c r="BKV5" s="633"/>
      <c r="BKW5" s="633"/>
      <c r="BKX5" s="633"/>
      <c r="BKY5" s="633"/>
      <c r="BKZ5" s="633"/>
      <c r="BLA5" s="633"/>
      <c r="BLB5" s="633"/>
      <c r="BLC5" s="633"/>
      <c r="BLD5" s="633"/>
      <c r="BLE5" s="633"/>
      <c r="BLF5" s="633"/>
      <c r="BLG5" s="633"/>
      <c r="BLH5" s="633"/>
      <c r="BLI5" s="633"/>
      <c r="BLJ5" s="633"/>
      <c r="BLK5" s="633"/>
      <c r="BLL5" s="633"/>
      <c r="BLM5" s="633"/>
      <c r="BLN5" s="633"/>
      <c r="BLO5" s="633"/>
      <c r="BLP5" s="633"/>
      <c r="BLQ5" s="633"/>
      <c r="BLR5" s="633"/>
      <c r="BLS5" s="633"/>
      <c r="BLT5" s="633"/>
      <c r="BLU5" s="633"/>
      <c r="BLV5" s="633"/>
      <c r="BLW5" s="633"/>
      <c r="BLX5" s="633"/>
      <c r="BLY5" s="633"/>
      <c r="BLZ5" s="633"/>
      <c r="BMA5" s="633"/>
      <c r="BMB5" s="634"/>
      <c r="BMD5" s="638"/>
      <c r="BME5" s="639"/>
      <c r="BMF5" s="639"/>
      <c r="BMG5" s="639"/>
      <c r="BMH5" s="639"/>
      <c r="BMI5" s="640"/>
      <c r="BMJ5" s="632"/>
      <c r="BMK5" s="633"/>
      <c r="BML5" s="633"/>
      <c r="BMM5" s="634"/>
      <c r="BMN5" s="260"/>
      <c r="BMO5" s="649"/>
      <c r="BMP5" s="650"/>
      <c r="BMQ5" s="650"/>
      <c r="BMR5" s="650"/>
      <c r="BMS5" s="652"/>
      <c r="BMT5" s="652"/>
      <c r="BMU5" s="594"/>
      <c r="BMW5" s="698"/>
      <c r="BMX5" s="699"/>
      <c r="BMY5" s="700"/>
      <c r="BMZ5" s="632"/>
      <c r="BNA5" s="633"/>
      <c r="BNB5" s="633"/>
      <c r="BNC5" s="633"/>
      <c r="BND5" s="633"/>
      <c r="BNE5" s="633"/>
      <c r="BNF5" s="633"/>
      <c r="BNG5" s="633"/>
      <c r="BNH5" s="633"/>
      <c r="BNI5" s="633"/>
      <c r="BNJ5" s="633"/>
      <c r="BNK5" s="633"/>
      <c r="BNL5" s="633"/>
      <c r="BNM5" s="633"/>
      <c r="BNN5" s="633"/>
      <c r="BNO5" s="633"/>
      <c r="BNP5" s="633"/>
      <c r="BNQ5" s="633"/>
      <c r="BNR5" s="633"/>
      <c r="BNS5" s="633"/>
      <c r="BNT5" s="633"/>
      <c r="BNU5" s="633"/>
      <c r="BNV5" s="633"/>
      <c r="BNW5" s="633"/>
      <c r="BNX5" s="633"/>
      <c r="BNY5" s="633"/>
      <c r="BNZ5" s="633"/>
      <c r="BOA5" s="633"/>
      <c r="BOB5" s="633"/>
      <c r="BOC5" s="633"/>
      <c r="BOD5" s="633"/>
      <c r="BOE5" s="633"/>
      <c r="BOF5" s="633"/>
      <c r="BOG5" s="633"/>
      <c r="BOH5" s="633"/>
      <c r="BOI5" s="634"/>
      <c r="BOK5" s="638"/>
      <c r="BOL5" s="639"/>
      <c r="BOM5" s="639"/>
      <c r="BON5" s="639"/>
      <c r="BOO5" s="639"/>
      <c r="BOP5" s="640"/>
      <c r="BOQ5" s="632"/>
      <c r="BOR5" s="633"/>
      <c r="BOS5" s="633"/>
      <c r="BOT5" s="634"/>
      <c r="BOU5" s="260"/>
      <c r="BOV5" s="649"/>
      <c r="BOW5" s="650"/>
      <c r="BOX5" s="650"/>
      <c r="BOY5" s="650"/>
      <c r="BOZ5" s="652"/>
      <c r="BPA5" s="652"/>
      <c r="BPB5" s="594"/>
    </row>
    <row r="6" spans="1:1770" ht="15.75" customHeight="1"/>
    <row r="7" spans="1:1770" ht="26.25" customHeight="1">
      <c r="A7" s="621" t="s">
        <v>280</v>
      </c>
      <c r="B7" s="621"/>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c r="AL7" s="621"/>
      <c r="AM7" s="621"/>
      <c r="AN7" s="621"/>
      <c r="AO7" s="621"/>
      <c r="AP7" s="621"/>
      <c r="AQ7" s="621"/>
      <c r="AR7" s="621"/>
      <c r="AS7" s="621"/>
      <c r="AT7" s="621"/>
      <c r="AU7" s="621"/>
      <c r="AV7" s="621"/>
      <c r="AW7" s="621"/>
      <c r="AX7" s="621"/>
      <c r="AY7" s="621"/>
      <c r="AZ7" s="621"/>
      <c r="BA7" s="621"/>
      <c r="BB7" s="621"/>
      <c r="BC7" s="621"/>
      <c r="BD7" s="621"/>
      <c r="BE7" s="621"/>
      <c r="BF7" s="621"/>
      <c r="BG7" s="621"/>
      <c r="BH7" s="621" t="s">
        <v>280</v>
      </c>
      <c r="BI7" s="621"/>
      <c r="BJ7" s="621"/>
      <c r="BK7" s="621"/>
      <c r="BL7" s="621"/>
      <c r="BM7" s="621"/>
      <c r="BN7" s="621"/>
      <c r="BO7" s="621"/>
      <c r="BP7" s="621"/>
      <c r="BQ7" s="621"/>
      <c r="BR7" s="621"/>
      <c r="BS7" s="621"/>
      <c r="BT7" s="621"/>
      <c r="BU7" s="621"/>
      <c r="BV7" s="621"/>
      <c r="BW7" s="621"/>
      <c r="BX7" s="621"/>
      <c r="BY7" s="621"/>
      <c r="BZ7" s="621"/>
      <c r="CA7" s="621"/>
      <c r="CB7" s="621"/>
      <c r="CC7" s="621"/>
      <c r="CD7" s="621"/>
      <c r="CE7" s="621"/>
      <c r="CF7" s="621"/>
      <c r="CG7" s="621"/>
      <c r="CH7" s="621"/>
      <c r="CI7" s="621"/>
      <c r="CJ7" s="621"/>
      <c r="CK7" s="621"/>
      <c r="CL7" s="621"/>
      <c r="CM7" s="621"/>
      <c r="CN7" s="621"/>
      <c r="CO7" s="621"/>
      <c r="CP7" s="621"/>
      <c r="CQ7" s="621"/>
      <c r="CR7" s="621"/>
      <c r="CS7" s="621"/>
      <c r="CT7" s="621"/>
      <c r="CU7" s="621"/>
      <c r="CV7" s="621"/>
      <c r="CW7" s="621"/>
      <c r="CX7" s="621"/>
      <c r="CY7" s="621"/>
      <c r="CZ7" s="621"/>
      <c r="DA7" s="621"/>
      <c r="DB7" s="621"/>
      <c r="DC7" s="621"/>
      <c r="DD7" s="621"/>
      <c r="DE7" s="621"/>
      <c r="DF7" s="621"/>
      <c r="DG7" s="621"/>
      <c r="DH7" s="621"/>
      <c r="DI7" s="621"/>
      <c r="DJ7" s="621"/>
      <c r="DK7" s="621"/>
      <c r="DL7" s="621"/>
      <c r="DM7" s="621"/>
      <c r="DN7" s="621"/>
      <c r="DO7" s="621" t="s">
        <v>280</v>
      </c>
      <c r="DP7" s="621"/>
      <c r="DQ7" s="621"/>
      <c r="DR7" s="621"/>
      <c r="DS7" s="621"/>
      <c r="DT7" s="621"/>
      <c r="DU7" s="621"/>
      <c r="DV7" s="621"/>
      <c r="DW7" s="621"/>
      <c r="DX7" s="621"/>
      <c r="DY7" s="621"/>
      <c r="DZ7" s="621"/>
      <c r="EA7" s="621"/>
      <c r="EB7" s="621"/>
      <c r="EC7" s="621"/>
      <c r="ED7" s="621"/>
      <c r="EE7" s="621"/>
      <c r="EF7" s="621"/>
      <c r="EG7" s="621"/>
      <c r="EH7" s="621"/>
      <c r="EI7" s="621"/>
      <c r="EJ7" s="621"/>
      <c r="EK7" s="621"/>
      <c r="EL7" s="621"/>
      <c r="EM7" s="621"/>
      <c r="EN7" s="621"/>
      <c r="EO7" s="621"/>
      <c r="EP7" s="621"/>
      <c r="EQ7" s="621"/>
      <c r="ER7" s="621"/>
      <c r="ES7" s="621"/>
      <c r="ET7" s="621"/>
      <c r="EU7" s="621"/>
      <c r="EV7" s="621"/>
      <c r="EW7" s="621"/>
      <c r="EX7" s="621"/>
      <c r="EY7" s="621"/>
      <c r="EZ7" s="621"/>
      <c r="FA7" s="621"/>
      <c r="FB7" s="621"/>
      <c r="FC7" s="621"/>
      <c r="FD7" s="621"/>
      <c r="FE7" s="621"/>
      <c r="FF7" s="621"/>
      <c r="FG7" s="621"/>
      <c r="FH7" s="621"/>
      <c r="FI7" s="621"/>
      <c r="FJ7" s="621"/>
      <c r="FK7" s="621"/>
      <c r="FL7" s="621"/>
      <c r="FM7" s="621"/>
      <c r="FN7" s="621"/>
      <c r="FO7" s="621"/>
      <c r="FP7" s="621"/>
      <c r="FQ7" s="621"/>
      <c r="FR7" s="621"/>
      <c r="FS7" s="621"/>
      <c r="FT7" s="621"/>
      <c r="FU7" s="621"/>
      <c r="FV7" s="621" t="s">
        <v>280</v>
      </c>
      <c r="FW7" s="621"/>
      <c r="FX7" s="621"/>
      <c r="FY7" s="621"/>
      <c r="FZ7" s="621"/>
      <c r="GA7" s="621"/>
      <c r="GB7" s="621"/>
      <c r="GC7" s="621"/>
      <c r="GD7" s="621"/>
      <c r="GE7" s="621"/>
      <c r="GF7" s="621"/>
      <c r="GG7" s="621"/>
      <c r="GH7" s="621"/>
      <c r="GI7" s="621"/>
      <c r="GJ7" s="621"/>
      <c r="GK7" s="621"/>
      <c r="GL7" s="621"/>
      <c r="GM7" s="621"/>
      <c r="GN7" s="621"/>
      <c r="GO7" s="621"/>
      <c r="GP7" s="621"/>
      <c r="GQ7" s="621"/>
      <c r="GR7" s="621"/>
      <c r="GS7" s="621"/>
      <c r="GT7" s="621"/>
      <c r="GU7" s="621"/>
      <c r="GV7" s="621"/>
      <c r="GW7" s="621"/>
      <c r="GX7" s="621"/>
      <c r="GY7" s="621"/>
      <c r="GZ7" s="621"/>
      <c r="HA7" s="621"/>
      <c r="HB7" s="621"/>
      <c r="HC7" s="621"/>
      <c r="HD7" s="621"/>
      <c r="HE7" s="621"/>
      <c r="HF7" s="621"/>
      <c r="HG7" s="621"/>
      <c r="HH7" s="621"/>
      <c r="HI7" s="621"/>
      <c r="HJ7" s="621"/>
      <c r="HK7" s="621"/>
      <c r="HL7" s="621"/>
      <c r="HM7" s="621"/>
      <c r="HN7" s="621"/>
      <c r="HO7" s="621"/>
      <c r="HP7" s="621"/>
      <c r="HQ7" s="621"/>
      <c r="HR7" s="621"/>
      <c r="HS7" s="621"/>
      <c r="HT7" s="621"/>
      <c r="HU7" s="621"/>
      <c r="HV7" s="621"/>
      <c r="HW7" s="621"/>
      <c r="HX7" s="621"/>
      <c r="HY7" s="621"/>
      <c r="HZ7" s="621"/>
      <c r="IA7" s="621"/>
      <c r="IB7" s="621"/>
      <c r="IC7" s="621" t="s">
        <v>280</v>
      </c>
      <c r="ID7" s="621"/>
      <c r="IE7" s="621"/>
      <c r="IF7" s="621"/>
      <c r="IG7" s="621"/>
      <c r="IH7" s="621"/>
      <c r="II7" s="621"/>
      <c r="IJ7" s="621"/>
      <c r="IK7" s="621"/>
      <c r="IL7" s="621"/>
      <c r="IM7" s="621"/>
      <c r="IN7" s="621"/>
      <c r="IO7" s="621"/>
      <c r="IP7" s="621"/>
      <c r="IQ7" s="621"/>
      <c r="IR7" s="621"/>
      <c r="IS7" s="621"/>
      <c r="IT7" s="621"/>
      <c r="IU7" s="621"/>
      <c r="IV7" s="621"/>
      <c r="IW7" s="621"/>
      <c r="IX7" s="621"/>
      <c r="IY7" s="621"/>
      <c r="IZ7" s="621"/>
      <c r="JA7" s="621"/>
      <c r="JB7" s="621"/>
      <c r="JC7" s="621"/>
      <c r="JD7" s="621"/>
      <c r="JE7" s="621"/>
      <c r="JF7" s="621"/>
      <c r="JG7" s="621"/>
      <c r="JH7" s="621"/>
      <c r="JI7" s="621"/>
      <c r="JJ7" s="621"/>
      <c r="JK7" s="621"/>
      <c r="JL7" s="621"/>
      <c r="JM7" s="621"/>
      <c r="JN7" s="621"/>
      <c r="JO7" s="621"/>
      <c r="JP7" s="621"/>
      <c r="JQ7" s="621"/>
      <c r="JR7" s="621"/>
      <c r="JS7" s="621"/>
      <c r="JT7" s="621"/>
      <c r="JU7" s="621"/>
      <c r="JV7" s="621"/>
      <c r="JW7" s="621"/>
      <c r="JX7" s="621"/>
      <c r="JY7" s="621"/>
      <c r="JZ7" s="621"/>
      <c r="KA7" s="621"/>
      <c r="KB7" s="621"/>
      <c r="KC7" s="621"/>
      <c r="KD7" s="621"/>
      <c r="KE7" s="621"/>
      <c r="KF7" s="621"/>
      <c r="KG7" s="621"/>
      <c r="KH7" s="621"/>
      <c r="KI7" s="621"/>
      <c r="KJ7" s="621" t="s">
        <v>280</v>
      </c>
      <c r="KK7" s="621"/>
      <c r="KL7" s="621"/>
      <c r="KM7" s="621"/>
      <c r="KN7" s="621"/>
      <c r="KO7" s="621"/>
      <c r="KP7" s="621"/>
      <c r="KQ7" s="621"/>
      <c r="KR7" s="621"/>
      <c r="KS7" s="621"/>
      <c r="KT7" s="621"/>
      <c r="KU7" s="621"/>
      <c r="KV7" s="621"/>
      <c r="KW7" s="621"/>
      <c r="KX7" s="621"/>
      <c r="KY7" s="621"/>
      <c r="KZ7" s="621"/>
      <c r="LA7" s="621"/>
      <c r="LB7" s="621"/>
      <c r="LC7" s="621"/>
      <c r="LD7" s="621"/>
      <c r="LE7" s="621"/>
      <c r="LF7" s="621"/>
      <c r="LG7" s="621"/>
      <c r="LH7" s="621"/>
      <c r="LI7" s="621"/>
      <c r="LJ7" s="621"/>
      <c r="LK7" s="621"/>
      <c r="LL7" s="621"/>
      <c r="LM7" s="621"/>
      <c r="LN7" s="621"/>
      <c r="LO7" s="621"/>
      <c r="LP7" s="621"/>
      <c r="LQ7" s="621"/>
      <c r="LR7" s="621"/>
      <c r="LS7" s="621"/>
      <c r="LT7" s="621"/>
      <c r="LU7" s="621"/>
      <c r="LV7" s="621"/>
      <c r="LW7" s="621"/>
      <c r="LX7" s="621"/>
      <c r="LY7" s="621"/>
      <c r="LZ7" s="621"/>
      <c r="MA7" s="621"/>
      <c r="MB7" s="621"/>
      <c r="MC7" s="621"/>
      <c r="MD7" s="621"/>
      <c r="ME7" s="621"/>
      <c r="MF7" s="621"/>
      <c r="MG7" s="621"/>
      <c r="MH7" s="621"/>
      <c r="MI7" s="621"/>
      <c r="MJ7" s="621"/>
      <c r="MK7" s="621"/>
      <c r="ML7" s="621"/>
      <c r="MM7" s="621"/>
      <c r="MN7" s="621"/>
      <c r="MO7" s="621"/>
      <c r="MP7" s="621"/>
      <c r="MQ7" s="621" t="s">
        <v>280</v>
      </c>
      <c r="MR7" s="621"/>
      <c r="MS7" s="621"/>
      <c r="MT7" s="621"/>
      <c r="MU7" s="621"/>
      <c r="MV7" s="621"/>
      <c r="MW7" s="621"/>
      <c r="MX7" s="621"/>
      <c r="MY7" s="621"/>
      <c r="MZ7" s="621"/>
      <c r="NA7" s="621"/>
      <c r="NB7" s="621"/>
      <c r="NC7" s="621"/>
      <c r="ND7" s="621"/>
      <c r="NE7" s="621"/>
      <c r="NF7" s="621"/>
      <c r="NG7" s="621"/>
      <c r="NH7" s="621"/>
      <c r="NI7" s="621"/>
      <c r="NJ7" s="621"/>
      <c r="NK7" s="621"/>
      <c r="NL7" s="621"/>
      <c r="NM7" s="621"/>
      <c r="NN7" s="621"/>
      <c r="NO7" s="621"/>
      <c r="NP7" s="621"/>
      <c r="NQ7" s="621"/>
      <c r="NR7" s="621"/>
      <c r="NS7" s="621"/>
      <c r="NT7" s="621"/>
      <c r="NU7" s="621"/>
      <c r="NV7" s="621"/>
      <c r="NW7" s="621"/>
      <c r="NX7" s="621"/>
      <c r="NY7" s="621"/>
      <c r="NZ7" s="621"/>
      <c r="OA7" s="621"/>
      <c r="OB7" s="621"/>
      <c r="OC7" s="621"/>
      <c r="OD7" s="621"/>
      <c r="OE7" s="621"/>
      <c r="OF7" s="621"/>
      <c r="OG7" s="621"/>
      <c r="OH7" s="621"/>
      <c r="OI7" s="621"/>
      <c r="OJ7" s="621"/>
      <c r="OK7" s="621"/>
      <c r="OL7" s="621"/>
      <c r="OM7" s="621"/>
      <c r="ON7" s="621"/>
      <c r="OO7" s="621"/>
      <c r="OP7" s="621"/>
      <c r="OQ7" s="621"/>
      <c r="OR7" s="621"/>
      <c r="OS7" s="621"/>
      <c r="OT7" s="621"/>
      <c r="OU7" s="621"/>
      <c r="OV7" s="621"/>
      <c r="OW7" s="621"/>
      <c r="OX7" s="621" t="s">
        <v>280</v>
      </c>
      <c r="OY7" s="621"/>
      <c r="OZ7" s="621"/>
      <c r="PA7" s="621"/>
      <c r="PB7" s="621"/>
      <c r="PC7" s="621"/>
      <c r="PD7" s="621"/>
      <c r="PE7" s="621"/>
      <c r="PF7" s="621"/>
      <c r="PG7" s="621"/>
      <c r="PH7" s="621"/>
      <c r="PI7" s="621"/>
      <c r="PJ7" s="621"/>
      <c r="PK7" s="621"/>
      <c r="PL7" s="621"/>
      <c r="PM7" s="621"/>
      <c r="PN7" s="621"/>
      <c r="PO7" s="621"/>
      <c r="PP7" s="621"/>
      <c r="PQ7" s="621"/>
      <c r="PR7" s="621"/>
      <c r="PS7" s="621"/>
      <c r="PT7" s="621"/>
      <c r="PU7" s="621"/>
      <c r="PV7" s="621"/>
      <c r="PW7" s="621"/>
      <c r="PX7" s="621"/>
      <c r="PY7" s="621"/>
      <c r="PZ7" s="621"/>
      <c r="QA7" s="621"/>
      <c r="QB7" s="621"/>
      <c r="QC7" s="621"/>
      <c r="QD7" s="621"/>
      <c r="QE7" s="621"/>
      <c r="QF7" s="621"/>
      <c r="QG7" s="621"/>
      <c r="QH7" s="621"/>
      <c r="QI7" s="621"/>
      <c r="QJ7" s="621"/>
      <c r="QK7" s="621"/>
      <c r="QL7" s="621"/>
      <c r="QM7" s="621"/>
      <c r="QN7" s="621"/>
      <c r="QO7" s="621"/>
      <c r="QP7" s="621"/>
      <c r="QQ7" s="621"/>
      <c r="QR7" s="621"/>
      <c r="QS7" s="621"/>
      <c r="QT7" s="621"/>
      <c r="QU7" s="621"/>
      <c r="QV7" s="621"/>
      <c r="QW7" s="621"/>
      <c r="QX7" s="621"/>
      <c r="QY7" s="621"/>
      <c r="QZ7" s="621"/>
      <c r="RA7" s="621"/>
      <c r="RB7" s="621"/>
      <c r="RC7" s="621"/>
      <c r="RD7" s="621"/>
      <c r="RE7" s="621" t="s">
        <v>280</v>
      </c>
      <c r="RF7" s="621"/>
      <c r="RG7" s="621"/>
      <c r="RH7" s="621"/>
      <c r="RI7" s="621"/>
      <c r="RJ7" s="621"/>
      <c r="RK7" s="621"/>
      <c r="RL7" s="621"/>
      <c r="RM7" s="621"/>
      <c r="RN7" s="621"/>
      <c r="RO7" s="621"/>
      <c r="RP7" s="621"/>
      <c r="RQ7" s="621"/>
      <c r="RR7" s="621"/>
      <c r="RS7" s="621"/>
      <c r="RT7" s="621"/>
      <c r="RU7" s="621"/>
      <c r="RV7" s="621"/>
      <c r="RW7" s="621"/>
      <c r="RX7" s="621"/>
      <c r="RY7" s="621"/>
      <c r="RZ7" s="621"/>
      <c r="SA7" s="621"/>
      <c r="SB7" s="621"/>
      <c r="SC7" s="621"/>
      <c r="SD7" s="621"/>
      <c r="SE7" s="621"/>
      <c r="SF7" s="621"/>
      <c r="SG7" s="621"/>
      <c r="SH7" s="621"/>
      <c r="SI7" s="621"/>
      <c r="SJ7" s="621"/>
      <c r="SK7" s="621"/>
      <c r="SL7" s="621"/>
      <c r="SM7" s="621"/>
      <c r="SN7" s="621"/>
      <c r="SO7" s="621"/>
      <c r="SP7" s="621"/>
      <c r="SQ7" s="621"/>
      <c r="SR7" s="621"/>
      <c r="SS7" s="621"/>
      <c r="ST7" s="621"/>
      <c r="SU7" s="621"/>
      <c r="SV7" s="621"/>
      <c r="SW7" s="621"/>
      <c r="SX7" s="621"/>
      <c r="SY7" s="621"/>
      <c r="SZ7" s="621"/>
      <c r="TA7" s="621"/>
      <c r="TB7" s="621"/>
      <c r="TC7" s="621"/>
      <c r="TD7" s="621"/>
      <c r="TE7" s="621"/>
      <c r="TF7" s="621"/>
      <c r="TG7" s="621"/>
      <c r="TH7" s="621"/>
      <c r="TI7" s="621"/>
      <c r="TJ7" s="621"/>
      <c r="TK7" s="621"/>
      <c r="TL7" s="621" t="s">
        <v>280</v>
      </c>
      <c r="TM7" s="621"/>
      <c r="TN7" s="621"/>
      <c r="TO7" s="621"/>
      <c r="TP7" s="621"/>
      <c r="TQ7" s="621"/>
      <c r="TR7" s="621"/>
      <c r="TS7" s="621"/>
      <c r="TT7" s="621"/>
      <c r="TU7" s="621"/>
      <c r="TV7" s="621"/>
      <c r="TW7" s="621"/>
      <c r="TX7" s="621"/>
      <c r="TY7" s="621"/>
      <c r="TZ7" s="621"/>
      <c r="UA7" s="621"/>
      <c r="UB7" s="621"/>
      <c r="UC7" s="621"/>
      <c r="UD7" s="621"/>
      <c r="UE7" s="621"/>
      <c r="UF7" s="621"/>
      <c r="UG7" s="621"/>
      <c r="UH7" s="621"/>
      <c r="UI7" s="621"/>
      <c r="UJ7" s="621"/>
      <c r="UK7" s="621"/>
      <c r="UL7" s="621"/>
      <c r="UM7" s="621"/>
      <c r="UN7" s="621"/>
      <c r="UO7" s="621"/>
      <c r="UP7" s="621"/>
      <c r="UQ7" s="621"/>
      <c r="UR7" s="621"/>
      <c r="US7" s="621"/>
      <c r="UT7" s="621"/>
      <c r="UU7" s="621"/>
      <c r="UV7" s="621"/>
      <c r="UW7" s="621"/>
      <c r="UX7" s="621"/>
      <c r="UY7" s="621"/>
      <c r="UZ7" s="621"/>
      <c r="VA7" s="621"/>
      <c r="VB7" s="621"/>
      <c r="VC7" s="621"/>
      <c r="VD7" s="621"/>
      <c r="VE7" s="621"/>
      <c r="VF7" s="621"/>
      <c r="VG7" s="621"/>
      <c r="VH7" s="621"/>
      <c r="VI7" s="621"/>
      <c r="VJ7" s="621"/>
      <c r="VK7" s="621"/>
      <c r="VL7" s="621"/>
      <c r="VM7" s="621"/>
      <c r="VN7" s="621"/>
      <c r="VO7" s="621"/>
      <c r="VP7" s="621"/>
      <c r="VQ7" s="621"/>
      <c r="VR7" s="621"/>
      <c r="VS7" s="621" t="s">
        <v>280</v>
      </c>
      <c r="VT7" s="621"/>
      <c r="VU7" s="621"/>
      <c r="VV7" s="621"/>
      <c r="VW7" s="621"/>
      <c r="VX7" s="621"/>
      <c r="VY7" s="621"/>
      <c r="VZ7" s="621"/>
      <c r="WA7" s="621"/>
      <c r="WB7" s="621"/>
      <c r="WC7" s="621"/>
      <c r="WD7" s="621"/>
      <c r="WE7" s="621"/>
      <c r="WF7" s="621"/>
      <c r="WG7" s="621"/>
      <c r="WH7" s="621"/>
      <c r="WI7" s="621"/>
      <c r="WJ7" s="621"/>
      <c r="WK7" s="621"/>
      <c r="WL7" s="621"/>
      <c r="WM7" s="621"/>
      <c r="WN7" s="621"/>
      <c r="WO7" s="621"/>
      <c r="WP7" s="621"/>
      <c r="WQ7" s="621"/>
      <c r="WR7" s="621"/>
      <c r="WS7" s="621"/>
      <c r="WT7" s="621"/>
      <c r="WU7" s="621"/>
      <c r="WV7" s="621"/>
      <c r="WW7" s="621"/>
      <c r="WX7" s="621"/>
      <c r="WY7" s="621"/>
      <c r="WZ7" s="621"/>
      <c r="XA7" s="621"/>
      <c r="XB7" s="621"/>
      <c r="XC7" s="621"/>
      <c r="XD7" s="621"/>
      <c r="XE7" s="621"/>
      <c r="XF7" s="621"/>
      <c r="XG7" s="621"/>
      <c r="XH7" s="621"/>
      <c r="XI7" s="621"/>
      <c r="XJ7" s="621"/>
      <c r="XK7" s="621"/>
      <c r="XL7" s="621"/>
      <c r="XM7" s="621"/>
      <c r="XN7" s="621"/>
      <c r="XO7" s="621"/>
      <c r="XP7" s="621"/>
      <c r="XQ7" s="621"/>
      <c r="XR7" s="621"/>
      <c r="XS7" s="621"/>
      <c r="XT7" s="621"/>
      <c r="XU7" s="621"/>
      <c r="XV7" s="621"/>
      <c r="XW7" s="621"/>
      <c r="XX7" s="621"/>
      <c r="XY7" s="621"/>
      <c r="XZ7" s="621" t="s">
        <v>280</v>
      </c>
      <c r="YA7" s="621"/>
      <c r="YB7" s="621"/>
      <c r="YC7" s="621"/>
      <c r="YD7" s="621"/>
      <c r="YE7" s="621"/>
      <c r="YF7" s="621"/>
      <c r="YG7" s="621"/>
      <c r="YH7" s="621"/>
      <c r="YI7" s="621"/>
      <c r="YJ7" s="621"/>
      <c r="YK7" s="621"/>
      <c r="YL7" s="621"/>
      <c r="YM7" s="621"/>
      <c r="YN7" s="621"/>
      <c r="YO7" s="621"/>
      <c r="YP7" s="621"/>
      <c r="YQ7" s="621"/>
      <c r="YR7" s="621"/>
      <c r="YS7" s="621"/>
      <c r="YT7" s="621"/>
      <c r="YU7" s="621"/>
      <c r="YV7" s="621"/>
      <c r="YW7" s="621"/>
      <c r="YX7" s="621"/>
      <c r="YY7" s="621"/>
      <c r="YZ7" s="621"/>
      <c r="ZA7" s="621"/>
      <c r="ZB7" s="621"/>
      <c r="ZC7" s="621"/>
      <c r="ZD7" s="621"/>
      <c r="ZE7" s="621"/>
      <c r="ZF7" s="621"/>
      <c r="ZG7" s="621"/>
      <c r="ZH7" s="621"/>
      <c r="ZI7" s="621"/>
      <c r="ZJ7" s="621"/>
      <c r="ZK7" s="621"/>
      <c r="ZL7" s="621"/>
      <c r="ZM7" s="621"/>
      <c r="ZN7" s="621"/>
      <c r="ZO7" s="621"/>
      <c r="ZP7" s="621"/>
      <c r="ZQ7" s="621"/>
      <c r="ZR7" s="621"/>
      <c r="ZS7" s="621"/>
      <c r="ZT7" s="621"/>
      <c r="ZU7" s="621"/>
      <c r="ZV7" s="621"/>
      <c r="ZW7" s="621"/>
      <c r="ZX7" s="621"/>
      <c r="ZY7" s="621"/>
      <c r="ZZ7" s="621"/>
      <c r="AAA7" s="621"/>
      <c r="AAB7" s="621"/>
      <c r="AAC7" s="621"/>
      <c r="AAD7" s="621"/>
      <c r="AAE7" s="621"/>
      <c r="AAF7" s="621"/>
      <c r="AAG7" s="621" t="s">
        <v>280</v>
      </c>
      <c r="AAH7" s="621"/>
      <c r="AAI7" s="621"/>
      <c r="AAJ7" s="621"/>
      <c r="AAK7" s="621"/>
      <c r="AAL7" s="621"/>
      <c r="AAM7" s="621"/>
      <c r="AAN7" s="621"/>
      <c r="AAO7" s="621"/>
      <c r="AAP7" s="621"/>
      <c r="AAQ7" s="621"/>
      <c r="AAR7" s="621"/>
      <c r="AAS7" s="621"/>
      <c r="AAT7" s="621"/>
      <c r="AAU7" s="621"/>
      <c r="AAV7" s="621"/>
      <c r="AAW7" s="621"/>
      <c r="AAX7" s="621"/>
      <c r="AAY7" s="621"/>
      <c r="AAZ7" s="621"/>
      <c r="ABA7" s="621"/>
      <c r="ABB7" s="621"/>
      <c r="ABC7" s="621"/>
      <c r="ABD7" s="621"/>
      <c r="ABE7" s="621"/>
      <c r="ABF7" s="621"/>
      <c r="ABG7" s="621"/>
      <c r="ABH7" s="621"/>
      <c r="ABI7" s="621"/>
      <c r="ABJ7" s="621"/>
      <c r="ABK7" s="621"/>
      <c r="ABL7" s="621"/>
      <c r="ABM7" s="621"/>
      <c r="ABN7" s="621"/>
      <c r="ABO7" s="621"/>
      <c r="ABP7" s="621"/>
      <c r="ABQ7" s="621"/>
      <c r="ABR7" s="621"/>
      <c r="ABS7" s="621"/>
      <c r="ABT7" s="621"/>
      <c r="ABU7" s="621"/>
      <c r="ABV7" s="621"/>
      <c r="ABW7" s="621"/>
      <c r="ABX7" s="621"/>
      <c r="ABY7" s="621"/>
      <c r="ABZ7" s="621"/>
      <c r="ACA7" s="621"/>
      <c r="ACB7" s="621"/>
      <c r="ACC7" s="621"/>
      <c r="ACD7" s="621"/>
      <c r="ACE7" s="621"/>
      <c r="ACF7" s="621"/>
      <c r="ACG7" s="621"/>
      <c r="ACH7" s="621"/>
      <c r="ACI7" s="621"/>
      <c r="ACJ7" s="621"/>
      <c r="ACK7" s="621"/>
      <c r="ACL7" s="621"/>
      <c r="ACM7" s="621"/>
      <c r="ACN7" s="621" t="s">
        <v>280</v>
      </c>
      <c r="ACO7" s="621"/>
      <c r="ACP7" s="621"/>
      <c r="ACQ7" s="621"/>
      <c r="ACR7" s="621"/>
      <c r="ACS7" s="621"/>
      <c r="ACT7" s="621"/>
      <c r="ACU7" s="621"/>
      <c r="ACV7" s="621"/>
      <c r="ACW7" s="621"/>
      <c r="ACX7" s="621"/>
      <c r="ACY7" s="621"/>
      <c r="ACZ7" s="621"/>
      <c r="ADA7" s="621"/>
      <c r="ADB7" s="621"/>
      <c r="ADC7" s="621"/>
      <c r="ADD7" s="621"/>
      <c r="ADE7" s="621"/>
      <c r="ADF7" s="621"/>
      <c r="ADG7" s="621"/>
      <c r="ADH7" s="621"/>
      <c r="ADI7" s="621"/>
      <c r="ADJ7" s="621"/>
      <c r="ADK7" s="621"/>
      <c r="ADL7" s="621"/>
      <c r="ADM7" s="621"/>
      <c r="ADN7" s="621"/>
      <c r="ADO7" s="621"/>
      <c r="ADP7" s="621"/>
      <c r="ADQ7" s="621"/>
      <c r="ADR7" s="621"/>
      <c r="ADS7" s="621"/>
      <c r="ADT7" s="621"/>
      <c r="ADU7" s="621"/>
      <c r="ADV7" s="621"/>
      <c r="ADW7" s="621"/>
      <c r="ADX7" s="621"/>
      <c r="ADY7" s="621"/>
      <c r="ADZ7" s="621"/>
      <c r="AEA7" s="621"/>
      <c r="AEB7" s="621"/>
      <c r="AEC7" s="621"/>
      <c r="AED7" s="621"/>
      <c r="AEE7" s="621"/>
      <c r="AEF7" s="621"/>
      <c r="AEG7" s="621"/>
      <c r="AEH7" s="621"/>
      <c r="AEI7" s="621"/>
      <c r="AEJ7" s="621"/>
      <c r="AEK7" s="621"/>
      <c r="AEL7" s="621"/>
      <c r="AEM7" s="621"/>
      <c r="AEN7" s="621"/>
      <c r="AEO7" s="621"/>
      <c r="AEP7" s="621"/>
      <c r="AEQ7" s="621"/>
      <c r="AER7" s="621"/>
      <c r="AES7" s="621"/>
      <c r="AET7" s="621"/>
      <c r="AEU7" s="621" t="s">
        <v>280</v>
      </c>
      <c r="AEV7" s="621"/>
      <c r="AEW7" s="621"/>
      <c r="AEX7" s="621"/>
      <c r="AEY7" s="621"/>
      <c r="AEZ7" s="621"/>
      <c r="AFA7" s="621"/>
      <c r="AFB7" s="621"/>
      <c r="AFC7" s="621"/>
      <c r="AFD7" s="621"/>
      <c r="AFE7" s="621"/>
      <c r="AFF7" s="621"/>
      <c r="AFG7" s="621"/>
      <c r="AFH7" s="621"/>
      <c r="AFI7" s="621"/>
      <c r="AFJ7" s="621"/>
      <c r="AFK7" s="621"/>
      <c r="AFL7" s="621"/>
      <c r="AFM7" s="621"/>
      <c r="AFN7" s="621"/>
      <c r="AFO7" s="621"/>
      <c r="AFP7" s="621"/>
      <c r="AFQ7" s="621"/>
      <c r="AFR7" s="621"/>
      <c r="AFS7" s="621"/>
      <c r="AFT7" s="621"/>
      <c r="AFU7" s="621"/>
      <c r="AFV7" s="621"/>
      <c r="AFW7" s="621"/>
      <c r="AFX7" s="621"/>
      <c r="AFY7" s="621"/>
      <c r="AFZ7" s="621"/>
      <c r="AGA7" s="621"/>
      <c r="AGB7" s="621"/>
      <c r="AGC7" s="621"/>
      <c r="AGD7" s="621"/>
      <c r="AGE7" s="621"/>
      <c r="AGF7" s="621"/>
      <c r="AGG7" s="621"/>
      <c r="AGH7" s="621"/>
      <c r="AGI7" s="621"/>
      <c r="AGJ7" s="621"/>
      <c r="AGK7" s="621"/>
      <c r="AGL7" s="621"/>
      <c r="AGM7" s="621"/>
      <c r="AGN7" s="621"/>
      <c r="AGO7" s="621"/>
      <c r="AGP7" s="621"/>
      <c r="AGQ7" s="621"/>
      <c r="AGR7" s="621"/>
      <c r="AGS7" s="621"/>
      <c r="AGT7" s="621"/>
      <c r="AGU7" s="621"/>
      <c r="AGV7" s="621"/>
      <c r="AGW7" s="621"/>
      <c r="AGX7" s="621"/>
      <c r="AGY7" s="621"/>
      <c r="AGZ7" s="621"/>
      <c r="AHA7" s="621"/>
      <c r="AHB7" s="621" t="s">
        <v>280</v>
      </c>
      <c r="AHC7" s="621"/>
      <c r="AHD7" s="621"/>
      <c r="AHE7" s="621"/>
      <c r="AHF7" s="621"/>
      <c r="AHG7" s="621"/>
      <c r="AHH7" s="621"/>
      <c r="AHI7" s="621"/>
      <c r="AHJ7" s="621"/>
      <c r="AHK7" s="621"/>
      <c r="AHL7" s="621"/>
      <c r="AHM7" s="621"/>
      <c r="AHN7" s="621"/>
      <c r="AHO7" s="621"/>
      <c r="AHP7" s="621"/>
      <c r="AHQ7" s="621"/>
      <c r="AHR7" s="621"/>
      <c r="AHS7" s="621"/>
      <c r="AHT7" s="621"/>
      <c r="AHU7" s="621"/>
      <c r="AHV7" s="621"/>
      <c r="AHW7" s="621"/>
      <c r="AHX7" s="621"/>
      <c r="AHY7" s="621"/>
      <c r="AHZ7" s="621"/>
      <c r="AIA7" s="621"/>
      <c r="AIB7" s="621"/>
      <c r="AIC7" s="621"/>
      <c r="AID7" s="621"/>
      <c r="AIE7" s="621"/>
      <c r="AIF7" s="621"/>
      <c r="AIG7" s="621"/>
      <c r="AIH7" s="621"/>
      <c r="AII7" s="621"/>
      <c r="AIJ7" s="621"/>
      <c r="AIK7" s="621"/>
      <c r="AIL7" s="621"/>
      <c r="AIM7" s="621"/>
      <c r="AIN7" s="621"/>
      <c r="AIO7" s="621"/>
      <c r="AIP7" s="621"/>
      <c r="AIQ7" s="621"/>
      <c r="AIR7" s="621"/>
      <c r="AIS7" s="621"/>
      <c r="AIT7" s="621"/>
      <c r="AIU7" s="621"/>
      <c r="AIV7" s="621"/>
      <c r="AIW7" s="621"/>
      <c r="AIX7" s="621"/>
      <c r="AIY7" s="621"/>
      <c r="AIZ7" s="621"/>
      <c r="AJA7" s="621"/>
      <c r="AJB7" s="621"/>
      <c r="AJC7" s="621"/>
      <c r="AJD7" s="621"/>
      <c r="AJE7" s="621"/>
      <c r="AJF7" s="621"/>
      <c r="AJG7" s="621"/>
      <c r="AJH7" s="621"/>
      <c r="AJI7" s="621" t="s">
        <v>280</v>
      </c>
      <c r="AJJ7" s="621"/>
      <c r="AJK7" s="621"/>
      <c r="AJL7" s="621"/>
      <c r="AJM7" s="621"/>
      <c r="AJN7" s="621"/>
      <c r="AJO7" s="621"/>
      <c r="AJP7" s="621"/>
      <c r="AJQ7" s="621"/>
      <c r="AJR7" s="621"/>
      <c r="AJS7" s="621"/>
      <c r="AJT7" s="621"/>
      <c r="AJU7" s="621"/>
      <c r="AJV7" s="621"/>
      <c r="AJW7" s="621"/>
      <c r="AJX7" s="621"/>
      <c r="AJY7" s="621"/>
      <c r="AJZ7" s="621"/>
      <c r="AKA7" s="621"/>
      <c r="AKB7" s="621"/>
      <c r="AKC7" s="621"/>
      <c r="AKD7" s="621"/>
      <c r="AKE7" s="621"/>
      <c r="AKF7" s="621"/>
      <c r="AKG7" s="621"/>
      <c r="AKH7" s="621"/>
      <c r="AKI7" s="621"/>
      <c r="AKJ7" s="621"/>
      <c r="AKK7" s="621"/>
      <c r="AKL7" s="621"/>
      <c r="AKM7" s="621"/>
      <c r="AKN7" s="621"/>
      <c r="AKO7" s="621"/>
      <c r="AKP7" s="621"/>
      <c r="AKQ7" s="621"/>
      <c r="AKR7" s="621"/>
      <c r="AKS7" s="621"/>
      <c r="AKT7" s="621"/>
      <c r="AKU7" s="621"/>
      <c r="AKV7" s="621"/>
      <c r="AKW7" s="621"/>
      <c r="AKX7" s="621"/>
      <c r="AKY7" s="621"/>
      <c r="AKZ7" s="621"/>
      <c r="ALA7" s="621"/>
      <c r="ALB7" s="621"/>
      <c r="ALC7" s="621"/>
      <c r="ALD7" s="621"/>
      <c r="ALE7" s="621"/>
      <c r="ALF7" s="621"/>
      <c r="ALG7" s="621"/>
      <c r="ALH7" s="621"/>
      <c r="ALI7" s="621"/>
      <c r="ALJ7" s="621"/>
      <c r="ALK7" s="621"/>
      <c r="ALL7" s="621"/>
      <c r="ALM7" s="621"/>
      <c r="ALN7" s="621"/>
      <c r="ALO7" s="621"/>
      <c r="ALP7" s="621" t="s">
        <v>280</v>
      </c>
      <c r="ALQ7" s="621"/>
      <c r="ALR7" s="621"/>
      <c r="ALS7" s="621"/>
      <c r="ALT7" s="621"/>
      <c r="ALU7" s="621"/>
      <c r="ALV7" s="621"/>
      <c r="ALW7" s="621"/>
      <c r="ALX7" s="621"/>
      <c r="ALY7" s="621"/>
      <c r="ALZ7" s="621"/>
      <c r="AMA7" s="621"/>
      <c r="AMB7" s="621"/>
      <c r="AMC7" s="621"/>
      <c r="AMD7" s="621"/>
      <c r="AME7" s="621"/>
      <c r="AMF7" s="621"/>
      <c r="AMG7" s="621"/>
      <c r="AMH7" s="621"/>
      <c r="AMI7" s="621"/>
      <c r="AMJ7" s="621"/>
      <c r="AMK7" s="621"/>
      <c r="AML7" s="621"/>
      <c r="AMM7" s="621"/>
      <c r="AMN7" s="621"/>
      <c r="AMO7" s="621"/>
      <c r="AMP7" s="621"/>
      <c r="AMQ7" s="621"/>
      <c r="AMR7" s="621"/>
      <c r="AMS7" s="621"/>
      <c r="AMT7" s="621"/>
      <c r="AMU7" s="621"/>
      <c r="AMV7" s="621"/>
      <c r="AMW7" s="621"/>
      <c r="AMX7" s="621"/>
      <c r="AMY7" s="621"/>
      <c r="AMZ7" s="621"/>
      <c r="ANA7" s="621"/>
      <c r="ANB7" s="621"/>
      <c r="ANC7" s="621"/>
      <c r="AND7" s="621"/>
      <c r="ANE7" s="621"/>
      <c r="ANF7" s="621"/>
      <c r="ANG7" s="621"/>
      <c r="ANH7" s="621"/>
      <c r="ANI7" s="621"/>
      <c r="ANJ7" s="621"/>
      <c r="ANK7" s="621"/>
      <c r="ANL7" s="621"/>
      <c r="ANM7" s="621"/>
      <c r="ANN7" s="621"/>
      <c r="ANO7" s="621"/>
      <c r="ANP7" s="621"/>
      <c r="ANQ7" s="621"/>
      <c r="ANR7" s="621"/>
      <c r="ANS7" s="621"/>
      <c r="ANT7" s="621"/>
      <c r="ANU7" s="621"/>
      <c r="ANV7" s="621"/>
      <c r="ANW7" s="621" t="s">
        <v>280</v>
      </c>
      <c r="ANX7" s="621"/>
      <c r="ANY7" s="621"/>
      <c r="ANZ7" s="621"/>
      <c r="AOA7" s="621"/>
      <c r="AOB7" s="621"/>
      <c r="AOC7" s="621"/>
      <c r="AOD7" s="621"/>
      <c r="AOE7" s="621"/>
      <c r="AOF7" s="621"/>
      <c r="AOG7" s="621"/>
      <c r="AOH7" s="621"/>
      <c r="AOI7" s="621"/>
      <c r="AOJ7" s="621"/>
      <c r="AOK7" s="621"/>
      <c r="AOL7" s="621"/>
      <c r="AOM7" s="621"/>
      <c r="AON7" s="621"/>
      <c r="AOO7" s="621"/>
      <c r="AOP7" s="621"/>
      <c r="AOQ7" s="621"/>
      <c r="AOR7" s="621"/>
      <c r="AOS7" s="621"/>
      <c r="AOT7" s="621"/>
      <c r="AOU7" s="621"/>
      <c r="AOV7" s="621"/>
      <c r="AOW7" s="621"/>
      <c r="AOX7" s="621"/>
      <c r="AOY7" s="621"/>
      <c r="AOZ7" s="621"/>
      <c r="APA7" s="621"/>
      <c r="APB7" s="621"/>
      <c r="APC7" s="621"/>
      <c r="APD7" s="621"/>
      <c r="APE7" s="621"/>
      <c r="APF7" s="621"/>
      <c r="APG7" s="621"/>
      <c r="APH7" s="621"/>
      <c r="API7" s="621"/>
      <c r="APJ7" s="621"/>
      <c r="APK7" s="621"/>
      <c r="APL7" s="621"/>
      <c r="APM7" s="621"/>
      <c r="APN7" s="621"/>
      <c r="APO7" s="621"/>
      <c r="APP7" s="621"/>
      <c r="APQ7" s="621"/>
      <c r="APR7" s="621"/>
      <c r="APS7" s="621"/>
      <c r="APT7" s="621"/>
      <c r="APU7" s="621"/>
      <c r="APV7" s="621"/>
      <c r="APW7" s="621"/>
      <c r="APX7" s="621"/>
      <c r="APY7" s="621"/>
      <c r="APZ7" s="621"/>
      <c r="AQA7" s="621"/>
      <c r="AQB7" s="621"/>
      <c r="AQC7" s="621"/>
      <c r="AQD7" s="621" t="s">
        <v>280</v>
      </c>
      <c r="AQE7" s="621"/>
      <c r="AQF7" s="621"/>
      <c r="AQG7" s="621"/>
      <c r="AQH7" s="621"/>
      <c r="AQI7" s="621"/>
      <c r="AQJ7" s="621"/>
      <c r="AQK7" s="621"/>
      <c r="AQL7" s="621"/>
      <c r="AQM7" s="621"/>
      <c r="AQN7" s="621"/>
      <c r="AQO7" s="621"/>
      <c r="AQP7" s="621"/>
      <c r="AQQ7" s="621"/>
      <c r="AQR7" s="621"/>
      <c r="AQS7" s="621"/>
      <c r="AQT7" s="621"/>
      <c r="AQU7" s="621"/>
      <c r="AQV7" s="621"/>
      <c r="AQW7" s="621"/>
      <c r="AQX7" s="621"/>
      <c r="AQY7" s="621"/>
      <c r="AQZ7" s="621"/>
      <c r="ARA7" s="621"/>
      <c r="ARB7" s="621"/>
      <c r="ARC7" s="621"/>
      <c r="ARD7" s="621"/>
      <c r="ARE7" s="621"/>
      <c r="ARF7" s="621"/>
      <c r="ARG7" s="621"/>
      <c r="ARH7" s="621"/>
      <c r="ARI7" s="621"/>
      <c r="ARJ7" s="621"/>
      <c r="ARK7" s="621"/>
      <c r="ARL7" s="621"/>
      <c r="ARM7" s="621"/>
      <c r="ARN7" s="621"/>
      <c r="ARO7" s="621"/>
      <c r="ARP7" s="621"/>
      <c r="ARQ7" s="621"/>
      <c r="ARR7" s="621"/>
      <c r="ARS7" s="621"/>
      <c r="ART7" s="621"/>
      <c r="ARU7" s="621"/>
      <c r="ARV7" s="621"/>
      <c r="ARW7" s="621"/>
      <c r="ARX7" s="621"/>
      <c r="ARY7" s="621"/>
      <c r="ARZ7" s="621"/>
      <c r="ASA7" s="621"/>
      <c r="ASB7" s="621"/>
      <c r="ASC7" s="621"/>
      <c r="ASD7" s="621"/>
      <c r="ASE7" s="621"/>
      <c r="ASF7" s="621"/>
      <c r="ASG7" s="621"/>
      <c r="ASH7" s="621"/>
      <c r="ASI7" s="621"/>
      <c r="ASJ7" s="621"/>
      <c r="ASK7" s="621" t="s">
        <v>280</v>
      </c>
      <c r="ASL7" s="621"/>
      <c r="ASM7" s="621"/>
      <c r="ASN7" s="621"/>
      <c r="ASO7" s="621"/>
      <c r="ASP7" s="621"/>
      <c r="ASQ7" s="621"/>
      <c r="ASR7" s="621"/>
      <c r="ASS7" s="621"/>
      <c r="AST7" s="621"/>
      <c r="ASU7" s="621"/>
      <c r="ASV7" s="621"/>
      <c r="ASW7" s="621"/>
      <c r="ASX7" s="621"/>
      <c r="ASY7" s="621"/>
      <c r="ASZ7" s="621"/>
      <c r="ATA7" s="621"/>
      <c r="ATB7" s="621"/>
      <c r="ATC7" s="621"/>
      <c r="ATD7" s="621"/>
      <c r="ATE7" s="621"/>
      <c r="ATF7" s="621"/>
      <c r="ATG7" s="621"/>
      <c r="ATH7" s="621"/>
      <c r="ATI7" s="621"/>
      <c r="ATJ7" s="621"/>
      <c r="ATK7" s="621"/>
      <c r="ATL7" s="621"/>
      <c r="ATM7" s="621"/>
      <c r="ATN7" s="621"/>
      <c r="ATO7" s="621"/>
      <c r="ATP7" s="621"/>
      <c r="ATQ7" s="621"/>
      <c r="ATR7" s="621"/>
      <c r="ATS7" s="621"/>
      <c r="ATT7" s="621"/>
      <c r="ATU7" s="621"/>
      <c r="ATV7" s="621"/>
      <c r="ATW7" s="621"/>
      <c r="ATX7" s="621"/>
      <c r="ATY7" s="621"/>
      <c r="ATZ7" s="621"/>
      <c r="AUA7" s="621"/>
      <c r="AUB7" s="621"/>
      <c r="AUC7" s="621"/>
      <c r="AUD7" s="621"/>
      <c r="AUE7" s="621"/>
      <c r="AUF7" s="621"/>
      <c r="AUG7" s="621"/>
      <c r="AUH7" s="621"/>
      <c r="AUI7" s="621"/>
      <c r="AUJ7" s="621"/>
      <c r="AUK7" s="621"/>
      <c r="AUL7" s="621"/>
      <c r="AUM7" s="621"/>
      <c r="AUN7" s="621"/>
      <c r="AUO7" s="621"/>
      <c r="AUP7" s="621"/>
      <c r="AUQ7" s="621"/>
      <c r="AUR7" s="621" t="s">
        <v>280</v>
      </c>
      <c r="AUS7" s="621"/>
      <c r="AUT7" s="621"/>
      <c r="AUU7" s="621"/>
      <c r="AUV7" s="621"/>
      <c r="AUW7" s="621"/>
      <c r="AUX7" s="621"/>
      <c r="AUY7" s="621"/>
      <c r="AUZ7" s="621"/>
      <c r="AVA7" s="621"/>
      <c r="AVB7" s="621"/>
      <c r="AVC7" s="621"/>
      <c r="AVD7" s="621"/>
      <c r="AVE7" s="621"/>
      <c r="AVF7" s="621"/>
      <c r="AVG7" s="621"/>
      <c r="AVH7" s="621"/>
      <c r="AVI7" s="621"/>
      <c r="AVJ7" s="621"/>
      <c r="AVK7" s="621"/>
      <c r="AVL7" s="621"/>
      <c r="AVM7" s="621"/>
      <c r="AVN7" s="621"/>
      <c r="AVO7" s="621"/>
      <c r="AVP7" s="621"/>
      <c r="AVQ7" s="621"/>
      <c r="AVR7" s="621"/>
      <c r="AVS7" s="621"/>
      <c r="AVT7" s="621"/>
      <c r="AVU7" s="621"/>
      <c r="AVV7" s="621"/>
      <c r="AVW7" s="621"/>
      <c r="AVX7" s="621"/>
      <c r="AVY7" s="621"/>
      <c r="AVZ7" s="621"/>
      <c r="AWA7" s="621"/>
      <c r="AWB7" s="621"/>
      <c r="AWC7" s="621"/>
      <c r="AWD7" s="621"/>
      <c r="AWE7" s="621"/>
      <c r="AWF7" s="621"/>
      <c r="AWG7" s="621"/>
      <c r="AWH7" s="621"/>
      <c r="AWI7" s="621"/>
      <c r="AWJ7" s="621"/>
      <c r="AWK7" s="621"/>
      <c r="AWL7" s="621"/>
      <c r="AWM7" s="621"/>
      <c r="AWN7" s="621"/>
      <c r="AWO7" s="621"/>
      <c r="AWP7" s="621"/>
      <c r="AWQ7" s="621"/>
      <c r="AWR7" s="621"/>
      <c r="AWS7" s="621"/>
      <c r="AWT7" s="621"/>
      <c r="AWU7" s="621"/>
      <c r="AWV7" s="621"/>
      <c r="AWW7" s="621"/>
      <c r="AWX7" s="621"/>
      <c r="AWY7" s="621" t="s">
        <v>280</v>
      </c>
      <c r="AWZ7" s="621"/>
      <c r="AXA7" s="621"/>
      <c r="AXB7" s="621"/>
      <c r="AXC7" s="621"/>
      <c r="AXD7" s="621"/>
      <c r="AXE7" s="621"/>
      <c r="AXF7" s="621"/>
      <c r="AXG7" s="621"/>
      <c r="AXH7" s="621"/>
      <c r="AXI7" s="621"/>
      <c r="AXJ7" s="621"/>
      <c r="AXK7" s="621"/>
      <c r="AXL7" s="621"/>
      <c r="AXM7" s="621"/>
      <c r="AXN7" s="621"/>
      <c r="AXO7" s="621"/>
      <c r="AXP7" s="621"/>
      <c r="AXQ7" s="621"/>
      <c r="AXR7" s="621"/>
      <c r="AXS7" s="621"/>
      <c r="AXT7" s="621"/>
      <c r="AXU7" s="621"/>
      <c r="AXV7" s="621"/>
      <c r="AXW7" s="621"/>
      <c r="AXX7" s="621"/>
      <c r="AXY7" s="621"/>
      <c r="AXZ7" s="621"/>
      <c r="AYA7" s="621"/>
      <c r="AYB7" s="621"/>
      <c r="AYC7" s="621"/>
      <c r="AYD7" s="621"/>
      <c r="AYE7" s="621"/>
      <c r="AYF7" s="621"/>
      <c r="AYG7" s="621"/>
      <c r="AYH7" s="621"/>
      <c r="AYI7" s="621"/>
      <c r="AYJ7" s="621"/>
      <c r="AYK7" s="621"/>
      <c r="AYL7" s="621"/>
      <c r="AYM7" s="621"/>
      <c r="AYN7" s="621"/>
      <c r="AYO7" s="621"/>
      <c r="AYP7" s="621"/>
      <c r="AYQ7" s="621"/>
      <c r="AYR7" s="621"/>
      <c r="AYS7" s="621"/>
      <c r="AYT7" s="621"/>
      <c r="AYU7" s="621"/>
      <c r="AYV7" s="621"/>
      <c r="AYW7" s="621"/>
      <c r="AYX7" s="621"/>
      <c r="AYY7" s="621"/>
      <c r="AYZ7" s="621"/>
      <c r="AZA7" s="621"/>
      <c r="AZB7" s="621"/>
      <c r="AZC7" s="621"/>
      <c r="AZD7" s="621"/>
      <c r="AZE7" s="621"/>
      <c r="AZF7" s="621" t="s">
        <v>280</v>
      </c>
      <c r="AZG7" s="621"/>
      <c r="AZH7" s="621"/>
      <c r="AZI7" s="621"/>
      <c r="AZJ7" s="621"/>
      <c r="AZK7" s="621"/>
      <c r="AZL7" s="621"/>
      <c r="AZM7" s="621"/>
      <c r="AZN7" s="621"/>
      <c r="AZO7" s="621"/>
      <c r="AZP7" s="621"/>
      <c r="AZQ7" s="621"/>
      <c r="AZR7" s="621"/>
      <c r="AZS7" s="621"/>
      <c r="AZT7" s="621"/>
      <c r="AZU7" s="621"/>
      <c r="AZV7" s="621"/>
      <c r="AZW7" s="621"/>
      <c r="AZX7" s="621"/>
      <c r="AZY7" s="621"/>
      <c r="AZZ7" s="621"/>
      <c r="BAA7" s="621"/>
      <c r="BAB7" s="621"/>
      <c r="BAC7" s="621"/>
      <c r="BAD7" s="621"/>
      <c r="BAE7" s="621"/>
      <c r="BAF7" s="621"/>
      <c r="BAG7" s="621"/>
      <c r="BAH7" s="621"/>
      <c r="BAI7" s="621"/>
      <c r="BAJ7" s="621"/>
      <c r="BAK7" s="621"/>
      <c r="BAL7" s="621"/>
      <c r="BAM7" s="621"/>
      <c r="BAN7" s="621"/>
      <c r="BAO7" s="621"/>
      <c r="BAP7" s="621"/>
      <c r="BAQ7" s="621"/>
      <c r="BAR7" s="621"/>
      <c r="BAS7" s="621"/>
      <c r="BAT7" s="621"/>
      <c r="BAU7" s="621"/>
      <c r="BAV7" s="621"/>
      <c r="BAW7" s="621"/>
      <c r="BAX7" s="621"/>
      <c r="BAY7" s="621"/>
      <c r="BAZ7" s="621"/>
      <c r="BBA7" s="621"/>
      <c r="BBB7" s="621"/>
      <c r="BBC7" s="621"/>
      <c r="BBD7" s="621"/>
      <c r="BBE7" s="621"/>
      <c r="BBF7" s="621"/>
      <c r="BBG7" s="621"/>
      <c r="BBH7" s="621"/>
      <c r="BBI7" s="621"/>
      <c r="BBJ7" s="621"/>
      <c r="BBK7" s="621"/>
      <c r="BBL7" s="621"/>
      <c r="BBM7" s="621" t="s">
        <v>280</v>
      </c>
      <c r="BBN7" s="621"/>
      <c r="BBO7" s="621"/>
      <c r="BBP7" s="621"/>
      <c r="BBQ7" s="621"/>
      <c r="BBR7" s="621"/>
      <c r="BBS7" s="621"/>
      <c r="BBT7" s="621"/>
      <c r="BBU7" s="621"/>
      <c r="BBV7" s="621"/>
      <c r="BBW7" s="621"/>
      <c r="BBX7" s="621"/>
      <c r="BBY7" s="621"/>
      <c r="BBZ7" s="621"/>
      <c r="BCA7" s="621"/>
      <c r="BCB7" s="621"/>
      <c r="BCC7" s="621"/>
      <c r="BCD7" s="621"/>
      <c r="BCE7" s="621"/>
      <c r="BCF7" s="621"/>
      <c r="BCG7" s="621"/>
      <c r="BCH7" s="621"/>
      <c r="BCI7" s="621"/>
      <c r="BCJ7" s="621"/>
      <c r="BCK7" s="621"/>
      <c r="BCL7" s="621"/>
      <c r="BCM7" s="621"/>
      <c r="BCN7" s="621"/>
      <c r="BCO7" s="621"/>
      <c r="BCP7" s="621"/>
      <c r="BCQ7" s="621"/>
      <c r="BCR7" s="621"/>
      <c r="BCS7" s="621"/>
      <c r="BCT7" s="621"/>
      <c r="BCU7" s="621"/>
      <c r="BCV7" s="621"/>
      <c r="BCW7" s="621"/>
      <c r="BCX7" s="621"/>
      <c r="BCY7" s="621"/>
      <c r="BCZ7" s="621"/>
      <c r="BDA7" s="621"/>
      <c r="BDB7" s="621"/>
      <c r="BDC7" s="621"/>
      <c r="BDD7" s="621"/>
      <c r="BDE7" s="621"/>
      <c r="BDF7" s="621"/>
      <c r="BDG7" s="621"/>
      <c r="BDH7" s="621"/>
      <c r="BDI7" s="621"/>
      <c r="BDJ7" s="621"/>
      <c r="BDK7" s="621"/>
      <c r="BDL7" s="621"/>
      <c r="BDM7" s="621"/>
      <c r="BDN7" s="621"/>
      <c r="BDO7" s="621"/>
      <c r="BDP7" s="621"/>
      <c r="BDQ7" s="621"/>
      <c r="BDR7" s="621"/>
      <c r="BDS7" s="621"/>
      <c r="BDT7" s="621" t="s">
        <v>280</v>
      </c>
      <c r="BDU7" s="621"/>
      <c r="BDV7" s="621"/>
      <c r="BDW7" s="621"/>
      <c r="BDX7" s="621"/>
      <c r="BDY7" s="621"/>
      <c r="BDZ7" s="621"/>
      <c r="BEA7" s="621"/>
      <c r="BEB7" s="621"/>
      <c r="BEC7" s="621"/>
      <c r="BED7" s="621"/>
      <c r="BEE7" s="621"/>
      <c r="BEF7" s="621"/>
      <c r="BEG7" s="621"/>
      <c r="BEH7" s="621"/>
      <c r="BEI7" s="621"/>
      <c r="BEJ7" s="621"/>
      <c r="BEK7" s="621"/>
      <c r="BEL7" s="621"/>
      <c r="BEM7" s="621"/>
      <c r="BEN7" s="621"/>
      <c r="BEO7" s="621"/>
      <c r="BEP7" s="621"/>
      <c r="BEQ7" s="621"/>
      <c r="BER7" s="621"/>
      <c r="BES7" s="621"/>
      <c r="BET7" s="621"/>
      <c r="BEU7" s="621"/>
      <c r="BEV7" s="621"/>
      <c r="BEW7" s="621"/>
      <c r="BEX7" s="621"/>
      <c r="BEY7" s="621"/>
      <c r="BEZ7" s="621"/>
      <c r="BFA7" s="621"/>
      <c r="BFB7" s="621"/>
      <c r="BFC7" s="621"/>
      <c r="BFD7" s="621"/>
      <c r="BFE7" s="621"/>
      <c r="BFF7" s="621"/>
      <c r="BFG7" s="621"/>
      <c r="BFH7" s="621"/>
      <c r="BFI7" s="621"/>
      <c r="BFJ7" s="621"/>
      <c r="BFK7" s="621"/>
      <c r="BFL7" s="621"/>
      <c r="BFM7" s="621"/>
      <c r="BFN7" s="621"/>
      <c r="BFO7" s="621"/>
      <c r="BFP7" s="621"/>
      <c r="BFQ7" s="621"/>
      <c r="BFR7" s="621"/>
      <c r="BFS7" s="621"/>
      <c r="BFT7" s="621"/>
      <c r="BFU7" s="621"/>
      <c r="BFV7" s="621"/>
      <c r="BFW7" s="621"/>
      <c r="BFX7" s="621"/>
      <c r="BFY7" s="621"/>
      <c r="BFZ7" s="621"/>
      <c r="BGA7" s="621" t="s">
        <v>280</v>
      </c>
      <c r="BGB7" s="621"/>
      <c r="BGC7" s="621"/>
      <c r="BGD7" s="621"/>
      <c r="BGE7" s="621"/>
      <c r="BGF7" s="621"/>
      <c r="BGG7" s="621"/>
      <c r="BGH7" s="621"/>
      <c r="BGI7" s="621"/>
      <c r="BGJ7" s="621"/>
      <c r="BGK7" s="621"/>
      <c r="BGL7" s="621"/>
      <c r="BGM7" s="621"/>
      <c r="BGN7" s="621"/>
      <c r="BGO7" s="621"/>
      <c r="BGP7" s="621"/>
      <c r="BGQ7" s="621"/>
      <c r="BGR7" s="621"/>
      <c r="BGS7" s="621"/>
      <c r="BGT7" s="621"/>
      <c r="BGU7" s="621"/>
      <c r="BGV7" s="621"/>
      <c r="BGW7" s="621"/>
      <c r="BGX7" s="621"/>
      <c r="BGY7" s="621"/>
      <c r="BGZ7" s="621"/>
      <c r="BHA7" s="621"/>
      <c r="BHB7" s="621"/>
      <c r="BHC7" s="621"/>
      <c r="BHD7" s="621"/>
      <c r="BHE7" s="621"/>
      <c r="BHF7" s="621"/>
      <c r="BHG7" s="621"/>
      <c r="BHH7" s="621"/>
      <c r="BHI7" s="621"/>
      <c r="BHJ7" s="621"/>
      <c r="BHK7" s="621"/>
      <c r="BHL7" s="621"/>
      <c r="BHM7" s="621"/>
      <c r="BHN7" s="621"/>
      <c r="BHO7" s="621"/>
      <c r="BHP7" s="621"/>
      <c r="BHQ7" s="621"/>
      <c r="BHR7" s="621"/>
      <c r="BHS7" s="621"/>
      <c r="BHT7" s="621"/>
      <c r="BHU7" s="621"/>
      <c r="BHV7" s="621"/>
      <c r="BHW7" s="621"/>
      <c r="BHX7" s="621"/>
      <c r="BHY7" s="621"/>
      <c r="BHZ7" s="621"/>
      <c r="BIA7" s="621"/>
      <c r="BIB7" s="621"/>
      <c r="BIC7" s="621"/>
      <c r="BID7" s="621"/>
      <c r="BIE7" s="621"/>
      <c r="BIF7" s="621"/>
      <c r="BIG7" s="621"/>
      <c r="BIH7" s="621" t="s">
        <v>280</v>
      </c>
      <c r="BII7" s="621"/>
      <c r="BIJ7" s="621"/>
      <c r="BIK7" s="621"/>
      <c r="BIL7" s="621"/>
      <c r="BIM7" s="621"/>
      <c r="BIN7" s="621"/>
      <c r="BIO7" s="621"/>
      <c r="BIP7" s="621"/>
      <c r="BIQ7" s="621"/>
      <c r="BIR7" s="621"/>
      <c r="BIS7" s="621"/>
      <c r="BIT7" s="621"/>
      <c r="BIU7" s="621"/>
      <c r="BIV7" s="621"/>
      <c r="BIW7" s="621"/>
      <c r="BIX7" s="621"/>
      <c r="BIY7" s="621"/>
      <c r="BIZ7" s="621"/>
      <c r="BJA7" s="621"/>
      <c r="BJB7" s="621"/>
      <c r="BJC7" s="621"/>
      <c r="BJD7" s="621"/>
      <c r="BJE7" s="621"/>
      <c r="BJF7" s="621"/>
      <c r="BJG7" s="621"/>
      <c r="BJH7" s="621"/>
      <c r="BJI7" s="621"/>
      <c r="BJJ7" s="621"/>
      <c r="BJK7" s="621"/>
      <c r="BJL7" s="621"/>
      <c r="BJM7" s="621"/>
      <c r="BJN7" s="621"/>
      <c r="BJO7" s="621"/>
      <c r="BJP7" s="621"/>
      <c r="BJQ7" s="621"/>
      <c r="BJR7" s="621"/>
      <c r="BJS7" s="621"/>
      <c r="BJT7" s="621"/>
      <c r="BJU7" s="621"/>
      <c r="BJV7" s="621"/>
      <c r="BJW7" s="621"/>
      <c r="BJX7" s="621"/>
      <c r="BJY7" s="621"/>
      <c r="BJZ7" s="621"/>
      <c r="BKA7" s="621"/>
      <c r="BKB7" s="621"/>
      <c r="BKC7" s="621"/>
      <c r="BKD7" s="621"/>
      <c r="BKE7" s="621"/>
      <c r="BKF7" s="621"/>
      <c r="BKG7" s="621"/>
      <c r="BKH7" s="621"/>
      <c r="BKI7" s="621"/>
      <c r="BKJ7" s="621"/>
      <c r="BKK7" s="621"/>
      <c r="BKL7" s="621"/>
      <c r="BKM7" s="621"/>
      <c r="BKN7" s="621"/>
      <c r="BKO7" s="621" t="s">
        <v>280</v>
      </c>
      <c r="BKP7" s="621"/>
      <c r="BKQ7" s="621"/>
      <c r="BKR7" s="621"/>
      <c r="BKS7" s="621"/>
      <c r="BKT7" s="621"/>
      <c r="BKU7" s="621"/>
      <c r="BKV7" s="621"/>
      <c r="BKW7" s="621"/>
      <c r="BKX7" s="621"/>
      <c r="BKY7" s="621"/>
      <c r="BKZ7" s="621"/>
      <c r="BLA7" s="621"/>
      <c r="BLB7" s="621"/>
      <c r="BLC7" s="621"/>
      <c r="BLD7" s="621"/>
      <c r="BLE7" s="621"/>
      <c r="BLF7" s="621"/>
      <c r="BLG7" s="621"/>
      <c r="BLH7" s="621"/>
      <c r="BLI7" s="621"/>
      <c r="BLJ7" s="621"/>
      <c r="BLK7" s="621"/>
      <c r="BLL7" s="621"/>
      <c r="BLM7" s="621"/>
      <c r="BLN7" s="621"/>
      <c r="BLO7" s="621"/>
      <c r="BLP7" s="621"/>
      <c r="BLQ7" s="621"/>
      <c r="BLR7" s="621"/>
      <c r="BLS7" s="621"/>
      <c r="BLT7" s="621"/>
      <c r="BLU7" s="621"/>
      <c r="BLV7" s="621"/>
      <c r="BLW7" s="621"/>
      <c r="BLX7" s="621"/>
      <c r="BLY7" s="621"/>
      <c r="BLZ7" s="621"/>
      <c r="BMA7" s="621"/>
      <c r="BMB7" s="621"/>
      <c r="BMC7" s="621"/>
      <c r="BMD7" s="621"/>
      <c r="BME7" s="621"/>
      <c r="BMF7" s="621"/>
      <c r="BMG7" s="621"/>
      <c r="BMH7" s="621"/>
      <c r="BMI7" s="621"/>
      <c r="BMJ7" s="621"/>
      <c r="BMK7" s="621"/>
      <c r="BML7" s="621"/>
      <c r="BMM7" s="621"/>
      <c r="BMN7" s="621"/>
      <c r="BMO7" s="621"/>
      <c r="BMP7" s="621"/>
      <c r="BMQ7" s="621"/>
      <c r="BMR7" s="621"/>
      <c r="BMS7" s="621"/>
      <c r="BMT7" s="621"/>
      <c r="BMU7" s="621"/>
      <c r="BMV7" s="621" t="s">
        <v>280</v>
      </c>
      <c r="BMW7" s="621"/>
      <c r="BMX7" s="621"/>
      <c r="BMY7" s="621"/>
      <c r="BMZ7" s="621"/>
      <c r="BNA7" s="621"/>
      <c r="BNB7" s="621"/>
      <c r="BNC7" s="621"/>
      <c r="BND7" s="621"/>
      <c r="BNE7" s="621"/>
      <c r="BNF7" s="621"/>
      <c r="BNG7" s="621"/>
      <c r="BNH7" s="621"/>
      <c r="BNI7" s="621"/>
      <c r="BNJ7" s="621"/>
      <c r="BNK7" s="621"/>
      <c r="BNL7" s="621"/>
      <c r="BNM7" s="621"/>
      <c r="BNN7" s="621"/>
      <c r="BNO7" s="621"/>
      <c r="BNP7" s="621"/>
      <c r="BNQ7" s="621"/>
      <c r="BNR7" s="621"/>
      <c r="BNS7" s="621"/>
      <c r="BNT7" s="621"/>
      <c r="BNU7" s="621"/>
      <c r="BNV7" s="621"/>
      <c r="BNW7" s="621"/>
      <c r="BNX7" s="621"/>
      <c r="BNY7" s="621"/>
      <c r="BNZ7" s="621"/>
      <c r="BOA7" s="621"/>
      <c r="BOB7" s="621"/>
      <c r="BOC7" s="621"/>
      <c r="BOD7" s="621"/>
      <c r="BOE7" s="621"/>
      <c r="BOF7" s="621"/>
      <c r="BOG7" s="621"/>
      <c r="BOH7" s="621"/>
      <c r="BOI7" s="621"/>
      <c r="BOJ7" s="621"/>
      <c r="BOK7" s="621"/>
      <c r="BOL7" s="621"/>
      <c r="BOM7" s="621"/>
      <c r="BON7" s="621"/>
      <c r="BOO7" s="621"/>
      <c r="BOP7" s="621"/>
      <c r="BOQ7" s="621"/>
      <c r="BOR7" s="621"/>
      <c r="BOS7" s="621"/>
      <c r="BOT7" s="621"/>
      <c r="BOU7" s="621"/>
      <c r="BOV7" s="621"/>
      <c r="BOW7" s="621"/>
      <c r="BOX7" s="621"/>
      <c r="BOY7" s="621"/>
      <c r="BOZ7" s="621"/>
      <c r="BPA7" s="621"/>
      <c r="BPB7" s="621"/>
    </row>
    <row r="8" spans="1:1770" ht="15" customHeight="1">
      <c r="A8" s="622" t="s">
        <v>281</v>
      </c>
      <c r="B8" s="624" t="s">
        <v>282</v>
      </c>
      <c r="C8" s="353" t="s">
        <v>313</v>
      </c>
      <c r="D8" s="626"/>
      <c r="E8" s="353" t="s">
        <v>314</v>
      </c>
      <c r="F8" s="626"/>
      <c r="G8" s="353" t="s">
        <v>315</v>
      </c>
      <c r="H8" s="626"/>
      <c r="I8" s="353" t="s">
        <v>316</v>
      </c>
      <c r="J8" s="626"/>
      <c r="K8" s="708" t="s">
        <v>122</v>
      </c>
      <c r="L8" s="708"/>
      <c r="M8" s="708"/>
      <c r="N8" s="708"/>
      <c r="O8" s="708"/>
      <c r="P8" s="708"/>
      <c r="Q8" s="708"/>
      <c r="R8" s="708"/>
      <c r="S8" s="708"/>
      <c r="T8" s="708"/>
      <c r="U8" s="708"/>
      <c r="V8" s="708"/>
      <c r="W8" s="707" t="s">
        <v>285</v>
      </c>
      <c r="X8" s="708"/>
      <c r="Y8" s="708"/>
      <c r="Z8" s="708"/>
      <c r="AA8" s="708"/>
      <c r="AB8" s="708"/>
      <c r="AC8" s="708"/>
      <c r="AD8" s="708"/>
      <c r="AE8" s="708"/>
      <c r="AF8" s="708"/>
      <c r="AG8" s="708"/>
      <c r="AH8" s="708"/>
      <c r="AI8" s="628" t="s">
        <v>286</v>
      </c>
      <c r="AJ8" s="628"/>
      <c r="AK8" s="628"/>
      <c r="AL8" s="628"/>
      <c r="AM8" s="628"/>
      <c r="AN8" s="628"/>
      <c r="AO8" s="628"/>
      <c r="AP8" s="628"/>
      <c r="AQ8" s="628"/>
      <c r="AR8" s="628"/>
      <c r="AS8" s="628"/>
      <c r="AT8" s="628"/>
      <c r="AU8" s="628"/>
      <c r="AV8" s="628"/>
      <c r="AW8" s="628"/>
      <c r="AX8" s="628"/>
      <c r="AY8" s="658" t="s">
        <v>287</v>
      </c>
      <c r="AZ8" s="659"/>
      <c r="BA8" s="659"/>
      <c r="BB8" s="659"/>
      <c r="BC8" s="659"/>
      <c r="BD8" s="653" t="s">
        <v>267</v>
      </c>
      <c r="BE8" s="654"/>
      <c r="BF8" s="654"/>
      <c r="BG8" s="619"/>
      <c r="BH8" s="622" t="s">
        <v>281</v>
      </c>
      <c r="BI8" s="624" t="s">
        <v>282</v>
      </c>
      <c r="BJ8" s="353" t="s">
        <v>313</v>
      </c>
      <c r="BK8" s="626"/>
      <c r="BL8" s="353" t="s">
        <v>314</v>
      </c>
      <c r="BM8" s="626"/>
      <c r="BN8" s="353" t="s">
        <v>315</v>
      </c>
      <c r="BO8" s="626"/>
      <c r="BP8" s="353" t="s">
        <v>316</v>
      </c>
      <c r="BQ8" s="626"/>
      <c r="BR8" s="708" t="s">
        <v>122</v>
      </c>
      <c r="BS8" s="708"/>
      <c r="BT8" s="708"/>
      <c r="BU8" s="708"/>
      <c r="BV8" s="708"/>
      <c r="BW8" s="708"/>
      <c r="BX8" s="708"/>
      <c r="BY8" s="708"/>
      <c r="BZ8" s="708"/>
      <c r="CA8" s="708"/>
      <c r="CB8" s="708"/>
      <c r="CC8" s="708"/>
      <c r="CD8" s="707" t="s">
        <v>285</v>
      </c>
      <c r="CE8" s="708"/>
      <c r="CF8" s="708"/>
      <c r="CG8" s="708"/>
      <c r="CH8" s="708"/>
      <c r="CI8" s="708"/>
      <c r="CJ8" s="708"/>
      <c r="CK8" s="708"/>
      <c r="CL8" s="708"/>
      <c r="CM8" s="708"/>
      <c r="CN8" s="708"/>
      <c r="CO8" s="708"/>
      <c r="CP8" s="628" t="s">
        <v>286</v>
      </c>
      <c r="CQ8" s="628"/>
      <c r="CR8" s="628"/>
      <c r="CS8" s="628"/>
      <c r="CT8" s="628"/>
      <c r="CU8" s="628"/>
      <c r="CV8" s="628"/>
      <c r="CW8" s="628"/>
      <c r="CX8" s="628"/>
      <c r="CY8" s="628"/>
      <c r="CZ8" s="628"/>
      <c r="DA8" s="628"/>
      <c r="DB8" s="628"/>
      <c r="DC8" s="628"/>
      <c r="DD8" s="628"/>
      <c r="DE8" s="628"/>
      <c r="DF8" s="658" t="s">
        <v>287</v>
      </c>
      <c r="DG8" s="659"/>
      <c r="DH8" s="659"/>
      <c r="DI8" s="659"/>
      <c r="DJ8" s="659"/>
      <c r="DK8" s="653" t="s">
        <v>267</v>
      </c>
      <c r="DL8" s="654"/>
      <c r="DM8" s="654"/>
      <c r="DN8" s="619"/>
      <c r="DO8" s="622" t="s">
        <v>281</v>
      </c>
      <c r="DP8" s="624" t="s">
        <v>282</v>
      </c>
      <c r="DQ8" s="353" t="s">
        <v>313</v>
      </c>
      <c r="DR8" s="626"/>
      <c r="DS8" s="353" t="s">
        <v>314</v>
      </c>
      <c r="DT8" s="626"/>
      <c r="DU8" s="353" t="s">
        <v>315</v>
      </c>
      <c r="DV8" s="626"/>
      <c r="DW8" s="353" t="s">
        <v>316</v>
      </c>
      <c r="DX8" s="626"/>
      <c r="DY8" s="708" t="s">
        <v>122</v>
      </c>
      <c r="DZ8" s="708"/>
      <c r="EA8" s="708"/>
      <c r="EB8" s="708"/>
      <c r="EC8" s="708"/>
      <c r="ED8" s="708"/>
      <c r="EE8" s="708"/>
      <c r="EF8" s="708"/>
      <c r="EG8" s="708"/>
      <c r="EH8" s="708"/>
      <c r="EI8" s="708"/>
      <c r="EJ8" s="708"/>
      <c r="EK8" s="707" t="s">
        <v>285</v>
      </c>
      <c r="EL8" s="708"/>
      <c r="EM8" s="708"/>
      <c r="EN8" s="708"/>
      <c r="EO8" s="708"/>
      <c r="EP8" s="708"/>
      <c r="EQ8" s="708"/>
      <c r="ER8" s="708"/>
      <c r="ES8" s="708"/>
      <c r="ET8" s="708"/>
      <c r="EU8" s="708"/>
      <c r="EV8" s="708"/>
      <c r="EW8" s="628" t="s">
        <v>286</v>
      </c>
      <c r="EX8" s="628"/>
      <c r="EY8" s="628"/>
      <c r="EZ8" s="628"/>
      <c r="FA8" s="628"/>
      <c r="FB8" s="628"/>
      <c r="FC8" s="628"/>
      <c r="FD8" s="628"/>
      <c r="FE8" s="628"/>
      <c r="FF8" s="628"/>
      <c r="FG8" s="628"/>
      <c r="FH8" s="628"/>
      <c r="FI8" s="628"/>
      <c r="FJ8" s="628"/>
      <c r="FK8" s="628"/>
      <c r="FL8" s="628"/>
      <c r="FM8" s="658" t="s">
        <v>287</v>
      </c>
      <c r="FN8" s="659"/>
      <c r="FO8" s="659"/>
      <c r="FP8" s="659"/>
      <c r="FQ8" s="659"/>
      <c r="FR8" s="653" t="s">
        <v>267</v>
      </c>
      <c r="FS8" s="654"/>
      <c r="FT8" s="654"/>
      <c r="FU8" s="619"/>
      <c r="FV8" s="622" t="s">
        <v>281</v>
      </c>
      <c r="FW8" s="624" t="s">
        <v>282</v>
      </c>
      <c r="FX8" s="353" t="s">
        <v>313</v>
      </c>
      <c r="FY8" s="626"/>
      <c r="FZ8" s="353" t="s">
        <v>314</v>
      </c>
      <c r="GA8" s="626"/>
      <c r="GB8" s="353" t="s">
        <v>315</v>
      </c>
      <c r="GC8" s="626"/>
      <c r="GD8" s="353" t="s">
        <v>316</v>
      </c>
      <c r="GE8" s="626"/>
      <c r="GF8" s="708" t="s">
        <v>122</v>
      </c>
      <c r="GG8" s="708"/>
      <c r="GH8" s="708"/>
      <c r="GI8" s="708"/>
      <c r="GJ8" s="708"/>
      <c r="GK8" s="708"/>
      <c r="GL8" s="708"/>
      <c r="GM8" s="708"/>
      <c r="GN8" s="708"/>
      <c r="GO8" s="708"/>
      <c r="GP8" s="708"/>
      <c r="GQ8" s="708"/>
      <c r="GR8" s="707" t="s">
        <v>285</v>
      </c>
      <c r="GS8" s="708"/>
      <c r="GT8" s="708"/>
      <c r="GU8" s="708"/>
      <c r="GV8" s="708"/>
      <c r="GW8" s="708"/>
      <c r="GX8" s="708"/>
      <c r="GY8" s="708"/>
      <c r="GZ8" s="708"/>
      <c r="HA8" s="708"/>
      <c r="HB8" s="708"/>
      <c r="HC8" s="708"/>
      <c r="HD8" s="628" t="s">
        <v>286</v>
      </c>
      <c r="HE8" s="628"/>
      <c r="HF8" s="628"/>
      <c r="HG8" s="628"/>
      <c r="HH8" s="628"/>
      <c r="HI8" s="628"/>
      <c r="HJ8" s="628"/>
      <c r="HK8" s="628"/>
      <c r="HL8" s="628"/>
      <c r="HM8" s="628"/>
      <c r="HN8" s="628"/>
      <c r="HO8" s="628"/>
      <c r="HP8" s="628"/>
      <c r="HQ8" s="628"/>
      <c r="HR8" s="628"/>
      <c r="HS8" s="628"/>
      <c r="HT8" s="658" t="s">
        <v>287</v>
      </c>
      <c r="HU8" s="659"/>
      <c r="HV8" s="659"/>
      <c r="HW8" s="659"/>
      <c r="HX8" s="659"/>
      <c r="HY8" s="653" t="s">
        <v>267</v>
      </c>
      <c r="HZ8" s="654"/>
      <c r="IA8" s="654"/>
      <c r="IB8" s="619"/>
      <c r="IC8" s="623" t="s">
        <v>281</v>
      </c>
      <c r="ID8" s="625" t="s">
        <v>282</v>
      </c>
      <c r="IE8" s="703" t="s">
        <v>313</v>
      </c>
      <c r="IF8" s="704"/>
      <c r="IG8" s="703" t="s">
        <v>314</v>
      </c>
      <c r="IH8" s="704"/>
      <c r="II8" s="703" t="s">
        <v>315</v>
      </c>
      <c r="IJ8" s="704"/>
      <c r="IK8" s="703" t="s">
        <v>316</v>
      </c>
      <c r="IL8" s="704"/>
      <c r="IM8" s="707" t="s">
        <v>122</v>
      </c>
      <c r="IN8" s="708"/>
      <c r="IO8" s="708"/>
      <c r="IP8" s="708"/>
      <c r="IQ8" s="708"/>
      <c r="IR8" s="708"/>
      <c r="IS8" s="708"/>
      <c r="IT8" s="708"/>
      <c r="IU8" s="708"/>
      <c r="IV8" s="708"/>
      <c r="IW8" s="708"/>
      <c r="IX8" s="709"/>
      <c r="IY8" s="707" t="s">
        <v>285</v>
      </c>
      <c r="IZ8" s="708"/>
      <c r="JA8" s="708"/>
      <c r="JB8" s="708"/>
      <c r="JC8" s="708"/>
      <c r="JD8" s="708"/>
      <c r="JE8" s="708"/>
      <c r="JF8" s="708"/>
      <c r="JG8" s="708"/>
      <c r="JH8" s="708"/>
      <c r="JI8" s="708"/>
      <c r="JJ8" s="709"/>
      <c r="JK8" s="710" t="s">
        <v>286</v>
      </c>
      <c r="JL8" s="711"/>
      <c r="JM8" s="711"/>
      <c r="JN8" s="711"/>
      <c r="JO8" s="711"/>
      <c r="JP8" s="711"/>
      <c r="JQ8" s="711"/>
      <c r="JR8" s="711"/>
      <c r="JS8" s="711"/>
      <c r="JT8" s="711"/>
      <c r="JU8" s="711"/>
      <c r="JV8" s="711"/>
      <c r="JW8" s="711"/>
      <c r="JX8" s="711"/>
      <c r="JY8" s="711"/>
      <c r="JZ8" s="712"/>
      <c r="KA8" s="658" t="s">
        <v>287</v>
      </c>
      <c r="KB8" s="659"/>
      <c r="KC8" s="659"/>
      <c r="KD8" s="659"/>
      <c r="KE8" s="713"/>
      <c r="KF8" s="653" t="s">
        <v>267</v>
      </c>
      <c r="KG8" s="654"/>
      <c r="KH8" s="654"/>
      <c r="KI8" s="619"/>
      <c r="KJ8" s="623" t="s">
        <v>281</v>
      </c>
      <c r="KK8" s="625" t="s">
        <v>282</v>
      </c>
      <c r="KL8" s="703" t="s">
        <v>313</v>
      </c>
      <c r="KM8" s="704"/>
      <c r="KN8" s="703" t="s">
        <v>314</v>
      </c>
      <c r="KO8" s="704"/>
      <c r="KP8" s="703" t="s">
        <v>315</v>
      </c>
      <c r="KQ8" s="704"/>
      <c r="KR8" s="703" t="s">
        <v>316</v>
      </c>
      <c r="KS8" s="704"/>
      <c r="KT8" s="707" t="s">
        <v>122</v>
      </c>
      <c r="KU8" s="708"/>
      <c r="KV8" s="708"/>
      <c r="KW8" s="708"/>
      <c r="KX8" s="708"/>
      <c r="KY8" s="708"/>
      <c r="KZ8" s="708"/>
      <c r="LA8" s="708"/>
      <c r="LB8" s="708"/>
      <c r="LC8" s="708"/>
      <c r="LD8" s="708"/>
      <c r="LE8" s="709"/>
      <c r="LF8" s="707" t="s">
        <v>285</v>
      </c>
      <c r="LG8" s="708"/>
      <c r="LH8" s="708"/>
      <c r="LI8" s="708"/>
      <c r="LJ8" s="708"/>
      <c r="LK8" s="708"/>
      <c r="LL8" s="708"/>
      <c r="LM8" s="708"/>
      <c r="LN8" s="708"/>
      <c r="LO8" s="708"/>
      <c r="LP8" s="708"/>
      <c r="LQ8" s="709"/>
      <c r="LR8" s="710" t="s">
        <v>286</v>
      </c>
      <c r="LS8" s="711"/>
      <c r="LT8" s="711"/>
      <c r="LU8" s="711"/>
      <c r="LV8" s="711"/>
      <c r="LW8" s="711"/>
      <c r="LX8" s="711"/>
      <c r="LY8" s="711"/>
      <c r="LZ8" s="711"/>
      <c r="MA8" s="711"/>
      <c r="MB8" s="711"/>
      <c r="MC8" s="711"/>
      <c r="MD8" s="711"/>
      <c r="ME8" s="711"/>
      <c r="MF8" s="711"/>
      <c r="MG8" s="712"/>
      <c r="MH8" s="658" t="s">
        <v>287</v>
      </c>
      <c r="MI8" s="659"/>
      <c r="MJ8" s="659"/>
      <c r="MK8" s="659"/>
      <c r="ML8" s="713"/>
      <c r="MM8" s="653" t="s">
        <v>267</v>
      </c>
      <c r="MN8" s="654"/>
      <c r="MO8" s="654"/>
      <c r="MP8" s="619"/>
      <c r="MQ8" s="623" t="s">
        <v>281</v>
      </c>
      <c r="MR8" s="625" t="s">
        <v>282</v>
      </c>
      <c r="MS8" s="703" t="s">
        <v>313</v>
      </c>
      <c r="MT8" s="704"/>
      <c r="MU8" s="703" t="s">
        <v>314</v>
      </c>
      <c r="MV8" s="704"/>
      <c r="MW8" s="703" t="s">
        <v>315</v>
      </c>
      <c r="MX8" s="704"/>
      <c r="MY8" s="703" t="s">
        <v>316</v>
      </c>
      <c r="MZ8" s="704"/>
      <c r="NA8" s="707" t="s">
        <v>122</v>
      </c>
      <c r="NB8" s="708"/>
      <c r="NC8" s="708"/>
      <c r="ND8" s="708"/>
      <c r="NE8" s="708"/>
      <c r="NF8" s="708"/>
      <c r="NG8" s="708"/>
      <c r="NH8" s="708"/>
      <c r="NI8" s="708"/>
      <c r="NJ8" s="708"/>
      <c r="NK8" s="708"/>
      <c r="NL8" s="709"/>
      <c r="NM8" s="707" t="s">
        <v>285</v>
      </c>
      <c r="NN8" s="708"/>
      <c r="NO8" s="708"/>
      <c r="NP8" s="708"/>
      <c r="NQ8" s="708"/>
      <c r="NR8" s="708"/>
      <c r="NS8" s="708"/>
      <c r="NT8" s="708"/>
      <c r="NU8" s="708"/>
      <c r="NV8" s="708"/>
      <c r="NW8" s="708"/>
      <c r="NX8" s="709"/>
      <c r="NY8" s="710" t="s">
        <v>286</v>
      </c>
      <c r="NZ8" s="711"/>
      <c r="OA8" s="711"/>
      <c r="OB8" s="711"/>
      <c r="OC8" s="711"/>
      <c r="OD8" s="711"/>
      <c r="OE8" s="711"/>
      <c r="OF8" s="711"/>
      <c r="OG8" s="711"/>
      <c r="OH8" s="711"/>
      <c r="OI8" s="711"/>
      <c r="OJ8" s="711"/>
      <c r="OK8" s="711"/>
      <c r="OL8" s="711"/>
      <c r="OM8" s="711"/>
      <c r="ON8" s="712"/>
      <c r="OO8" s="658" t="s">
        <v>287</v>
      </c>
      <c r="OP8" s="659"/>
      <c r="OQ8" s="659"/>
      <c r="OR8" s="659"/>
      <c r="OS8" s="713"/>
      <c r="OT8" s="653" t="s">
        <v>267</v>
      </c>
      <c r="OU8" s="654"/>
      <c r="OV8" s="654"/>
      <c r="OW8" s="619"/>
      <c r="OX8" s="623" t="s">
        <v>281</v>
      </c>
      <c r="OY8" s="625" t="s">
        <v>282</v>
      </c>
      <c r="OZ8" s="703" t="s">
        <v>313</v>
      </c>
      <c r="PA8" s="704"/>
      <c r="PB8" s="703" t="s">
        <v>314</v>
      </c>
      <c r="PC8" s="704"/>
      <c r="PD8" s="703" t="s">
        <v>315</v>
      </c>
      <c r="PE8" s="704"/>
      <c r="PF8" s="703" t="s">
        <v>316</v>
      </c>
      <c r="PG8" s="704"/>
      <c r="PH8" s="707" t="s">
        <v>122</v>
      </c>
      <c r="PI8" s="708"/>
      <c r="PJ8" s="708"/>
      <c r="PK8" s="708"/>
      <c r="PL8" s="708"/>
      <c r="PM8" s="708"/>
      <c r="PN8" s="708"/>
      <c r="PO8" s="708"/>
      <c r="PP8" s="708"/>
      <c r="PQ8" s="708"/>
      <c r="PR8" s="708"/>
      <c r="PS8" s="709"/>
      <c r="PT8" s="707" t="s">
        <v>285</v>
      </c>
      <c r="PU8" s="708"/>
      <c r="PV8" s="708"/>
      <c r="PW8" s="708"/>
      <c r="PX8" s="708"/>
      <c r="PY8" s="708"/>
      <c r="PZ8" s="708"/>
      <c r="QA8" s="708"/>
      <c r="QB8" s="708"/>
      <c r="QC8" s="708"/>
      <c r="QD8" s="708"/>
      <c r="QE8" s="709"/>
      <c r="QF8" s="710" t="s">
        <v>286</v>
      </c>
      <c r="QG8" s="711"/>
      <c r="QH8" s="711"/>
      <c r="QI8" s="711"/>
      <c r="QJ8" s="711"/>
      <c r="QK8" s="711"/>
      <c r="QL8" s="711"/>
      <c r="QM8" s="711"/>
      <c r="QN8" s="711"/>
      <c r="QO8" s="711"/>
      <c r="QP8" s="711"/>
      <c r="QQ8" s="711"/>
      <c r="QR8" s="711"/>
      <c r="QS8" s="711"/>
      <c r="QT8" s="711"/>
      <c r="QU8" s="712"/>
      <c r="QV8" s="658" t="s">
        <v>287</v>
      </c>
      <c r="QW8" s="659"/>
      <c r="QX8" s="659"/>
      <c r="QY8" s="659"/>
      <c r="QZ8" s="713"/>
      <c r="RA8" s="653" t="s">
        <v>267</v>
      </c>
      <c r="RB8" s="654"/>
      <c r="RC8" s="654"/>
      <c r="RD8" s="619"/>
      <c r="RE8" s="623" t="s">
        <v>281</v>
      </c>
      <c r="RF8" s="625" t="s">
        <v>282</v>
      </c>
      <c r="RG8" s="703" t="s">
        <v>313</v>
      </c>
      <c r="RH8" s="704"/>
      <c r="RI8" s="703" t="s">
        <v>314</v>
      </c>
      <c r="RJ8" s="704"/>
      <c r="RK8" s="703" t="s">
        <v>315</v>
      </c>
      <c r="RL8" s="704"/>
      <c r="RM8" s="703" t="s">
        <v>316</v>
      </c>
      <c r="RN8" s="704"/>
      <c r="RO8" s="707" t="s">
        <v>122</v>
      </c>
      <c r="RP8" s="708"/>
      <c r="RQ8" s="708"/>
      <c r="RR8" s="708"/>
      <c r="RS8" s="708"/>
      <c r="RT8" s="708"/>
      <c r="RU8" s="708"/>
      <c r="RV8" s="708"/>
      <c r="RW8" s="708"/>
      <c r="RX8" s="708"/>
      <c r="RY8" s="708"/>
      <c r="RZ8" s="709"/>
      <c r="SA8" s="707" t="s">
        <v>285</v>
      </c>
      <c r="SB8" s="708"/>
      <c r="SC8" s="708"/>
      <c r="SD8" s="708"/>
      <c r="SE8" s="708"/>
      <c r="SF8" s="708"/>
      <c r="SG8" s="708"/>
      <c r="SH8" s="708"/>
      <c r="SI8" s="708"/>
      <c r="SJ8" s="708"/>
      <c r="SK8" s="708"/>
      <c r="SL8" s="709"/>
      <c r="SM8" s="710" t="s">
        <v>286</v>
      </c>
      <c r="SN8" s="711"/>
      <c r="SO8" s="711"/>
      <c r="SP8" s="711"/>
      <c r="SQ8" s="711"/>
      <c r="SR8" s="711"/>
      <c r="SS8" s="711"/>
      <c r="ST8" s="711"/>
      <c r="SU8" s="711"/>
      <c r="SV8" s="711"/>
      <c r="SW8" s="711"/>
      <c r="SX8" s="711"/>
      <c r="SY8" s="711"/>
      <c r="SZ8" s="711"/>
      <c r="TA8" s="711"/>
      <c r="TB8" s="712"/>
      <c r="TC8" s="658" t="s">
        <v>287</v>
      </c>
      <c r="TD8" s="659"/>
      <c r="TE8" s="659"/>
      <c r="TF8" s="659"/>
      <c r="TG8" s="713"/>
      <c r="TH8" s="653" t="s">
        <v>267</v>
      </c>
      <c r="TI8" s="654"/>
      <c r="TJ8" s="654"/>
      <c r="TK8" s="619"/>
      <c r="TL8" s="623" t="s">
        <v>281</v>
      </c>
      <c r="TM8" s="625" t="s">
        <v>282</v>
      </c>
      <c r="TN8" s="703" t="s">
        <v>313</v>
      </c>
      <c r="TO8" s="704"/>
      <c r="TP8" s="703" t="s">
        <v>314</v>
      </c>
      <c r="TQ8" s="704"/>
      <c r="TR8" s="703" t="s">
        <v>315</v>
      </c>
      <c r="TS8" s="704"/>
      <c r="TT8" s="703" t="s">
        <v>316</v>
      </c>
      <c r="TU8" s="704"/>
      <c r="TV8" s="707" t="s">
        <v>122</v>
      </c>
      <c r="TW8" s="708"/>
      <c r="TX8" s="708"/>
      <c r="TY8" s="708"/>
      <c r="TZ8" s="708"/>
      <c r="UA8" s="708"/>
      <c r="UB8" s="708"/>
      <c r="UC8" s="708"/>
      <c r="UD8" s="708"/>
      <c r="UE8" s="708"/>
      <c r="UF8" s="708"/>
      <c r="UG8" s="709"/>
      <c r="UH8" s="707" t="s">
        <v>285</v>
      </c>
      <c r="UI8" s="708"/>
      <c r="UJ8" s="708"/>
      <c r="UK8" s="708"/>
      <c r="UL8" s="708"/>
      <c r="UM8" s="708"/>
      <c r="UN8" s="708"/>
      <c r="UO8" s="708"/>
      <c r="UP8" s="708"/>
      <c r="UQ8" s="708"/>
      <c r="UR8" s="708"/>
      <c r="US8" s="709"/>
      <c r="UT8" s="710" t="s">
        <v>286</v>
      </c>
      <c r="UU8" s="711"/>
      <c r="UV8" s="711"/>
      <c r="UW8" s="711"/>
      <c r="UX8" s="711"/>
      <c r="UY8" s="711"/>
      <c r="UZ8" s="711"/>
      <c r="VA8" s="711"/>
      <c r="VB8" s="711"/>
      <c r="VC8" s="711"/>
      <c r="VD8" s="711"/>
      <c r="VE8" s="711"/>
      <c r="VF8" s="711"/>
      <c r="VG8" s="711"/>
      <c r="VH8" s="711"/>
      <c r="VI8" s="712"/>
      <c r="VJ8" s="658" t="s">
        <v>287</v>
      </c>
      <c r="VK8" s="659"/>
      <c r="VL8" s="659"/>
      <c r="VM8" s="659"/>
      <c r="VN8" s="713"/>
      <c r="VO8" s="653" t="s">
        <v>267</v>
      </c>
      <c r="VP8" s="654"/>
      <c r="VQ8" s="654"/>
      <c r="VR8" s="619"/>
      <c r="VS8" s="623" t="s">
        <v>281</v>
      </c>
      <c r="VT8" s="625" t="s">
        <v>282</v>
      </c>
      <c r="VU8" s="703" t="s">
        <v>313</v>
      </c>
      <c r="VV8" s="704"/>
      <c r="VW8" s="703" t="s">
        <v>314</v>
      </c>
      <c r="VX8" s="704"/>
      <c r="VY8" s="703" t="s">
        <v>315</v>
      </c>
      <c r="VZ8" s="704"/>
      <c r="WA8" s="703" t="s">
        <v>316</v>
      </c>
      <c r="WB8" s="704"/>
      <c r="WC8" s="707" t="s">
        <v>122</v>
      </c>
      <c r="WD8" s="708"/>
      <c r="WE8" s="708"/>
      <c r="WF8" s="708"/>
      <c r="WG8" s="708"/>
      <c r="WH8" s="708"/>
      <c r="WI8" s="708"/>
      <c r="WJ8" s="708"/>
      <c r="WK8" s="708"/>
      <c r="WL8" s="708"/>
      <c r="WM8" s="708"/>
      <c r="WN8" s="709"/>
      <c r="WO8" s="707" t="s">
        <v>285</v>
      </c>
      <c r="WP8" s="708"/>
      <c r="WQ8" s="708"/>
      <c r="WR8" s="708"/>
      <c r="WS8" s="708"/>
      <c r="WT8" s="708"/>
      <c r="WU8" s="708"/>
      <c r="WV8" s="708"/>
      <c r="WW8" s="708"/>
      <c r="WX8" s="708"/>
      <c r="WY8" s="708"/>
      <c r="WZ8" s="709"/>
      <c r="XA8" s="710" t="s">
        <v>286</v>
      </c>
      <c r="XB8" s="711"/>
      <c r="XC8" s="711"/>
      <c r="XD8" s="711"/>
      <c r="XE8" s="711"/>
      <c r="XF8" s="711"/>
      <c r="XG8" s="711"/>
      <c r="XH8" s="711"/>
      <c r="XI8" s="711"/>
      <c r="XJ8" s="711"/>
      <c r="XK8" s="711"/>
      <c r="XL8" s="711"/>
      <c r="XM8" s="711"/>
      <c r="XN8" s="711"/>
      <c r="XO8" s="711"/>
      <c r="XP8" s="712"/>
      <c r="XQ8" s="658" t="s">
        <v>287</v>
      </c>
      <c r="XR8" s="659"/>
      <c r="XS8" s="659"/>
      <c r="XT8" s="659"/>
      <c r="XU8" s="713"/>
      <c r="XV8" s="653" t="s">
        <v>267</v>
      </c>
      <c r="XW8" s="654"/>
      <c r="XX8" s="654"/>
      <c r="XY8" s="619"/>
      <c r="XZ8" s="623" t="s">
        <v>281</v>
      </c>
      <c r="YA8" s="625" t="s">
        <v>282</v>
      </c>
      <c r="YB8" s="703" t="s">
        <v>313</v>
      </c>
      <c r="YC8" s="704"/>
      <c r="YD8" s="703" t="s">
        <v>314</v>
      </c>
      <c r="YE8" s="704"/>
      <c r="YF8" s="703" t="s">
        <v>315</v>
      </c>
      <c r="YG8" s="704"/>
      <c r="YH8" s="703" t="s">
        <v>316</v>
      </c>
      <c r="YI8" s="704"/>
      <c r="YJ8" s="707" t="s">
        <v>122</v>
      </c>
      <c r="YK8" s="708"/>
      <c r="YL8" s="708"/>
      <c r="YM8" s="708"/>
      <c r="YN8" s="708"/>
      <c r="YO8" s="708"/>
      <c r="YP8" s="708"/>
      <c r="YQ8" s="708"/>
      <c r="YR8" s="708"/>
      <c r="YS8" s="708"/>
      <c r="YT8" s="708"/>
      <c r="YU8" s="709"/>
      <c r="YV8" s="707" t="s">
        <v>285</v>
      </c>
      <c r="YW8" s="708"/>
      <c r="YX8" s="708"/>
      <c r="YY8" s="708"/>
      <c r="YZ8" s="708"/>
      <c r="ZA8" s="708"/>
      <c r="ZB8" s="708"/>
      <c r="ZC8" s="708"/>
      <c r="ZD8" s="708"/>
      <c r="ZE8" s="708"/>
      <c r="ZF8" s="708"/>
      <c r="ZG8" s="709"/>
      <c r="ZH8" s="710" t="s">
        <v>286</v>
      </c>
      <c r="ZI8" s="711"/>
      <c r="ZJ8" s="711"/>
      <c r="ZK8" s="711"/>
      <c r="ZL8" s="711"/>
      <c r="ZM8" s="711"/>
      <c r="ZN8" s="711"/>
      <c r="ZO8" s="711"/>
      <c r="ZP8" s="711"/>
      <c r="ZQ8" s="711"/>
      <c r="ZR8" s="711"/>
      <c r="ZS8" s="711"/>
      <c r="ZT8" s="711"/>
      <c r="ZU8" s="711"/>
      <c r="ZV8" s="711"/>
      <c r="ZW8" s="712"/>
      <c r="ZX8" s="658" t="s">
        <v>287</v>
      </c>
      <c r="ZY8" s="659"/>
      <c r="ZZ8" s="659"/>
      <c r="AAA8" s="659"/>
      <c r="AAB8" s="713"/>
      <c r="AAC8" s="653" t="s">
        <v>267</v>
      </c>
      <c r="AAD8" s="654"/>
      <c r="AAE8" s="654"/>
      <c r="AAF8" s="619"/>
      <c r="AAG8" s="623" t="s">
        <v>281</v>
      </c>
      <c r="AAH8" s="625" t="s">
        <v>282</v>
      </c>
      <c r="AAI8" s="703" t="s">
        <v>313</v>
      </c>
      <c r="AAJ8" s="704"/>
      <c r="AAK8" s="703" t="s">
        <v>314</v>
      </c>
      <c r="AAL8" s="704"/>
      <c r="AAM8" s="703" t="s">
        <v>315</v>
      </c>
      <c r="AAN8" s="704"/>
      <c r="AAO8" s="703" t="s">
        <v>316</v>
      </c>
      <c r="AAP8" s="704"/>
      <c r="AAQ8" s="707" t="s">
        <v>122</v>
      </c>
      <c r="AAR8" s="708"/>
      <c r="AAS8" s="708"/>
      <c r="AAT8" s="708"/>
      <c r="AAU8" s="708"/>
      <c r="AAV8" s="708"/>
      <c r="AAW8" s="708"/>
      <c r="AAX8" s="708"/>
      <c r="AAY8" s="708"/>
      <c r="AAZ8" s="708"/>
      <c r="ABA8" s="708"/>
      <c r="ABB8" s="709"/>
      <c r="ABC8" s="707" t="s">
        <v>285</v>
      </c>
      <c r="ABD8" s="708"/>
      <c r="ABE8" s="708"/>
      <c r="ABF8" s="708"/>
      <c r="ABG8" s="708"/>
      <c r="ABH8" s="708"/>
      <c r="ABI8" s="708"/>
      <c r="ABJ8" s="708"/>
      <c r="ABK8" s="708"/>
      <c r="ABL8" s="708"/>
      <c r="ABM8" s="708"/>
      <c r="ABN8" s="709"/>
      <c r="ABO8" s="710" t="s">
        <v>286</v>
      </c>
      <c r="ABP8" s="711"/>
      <c r="ABQ8" s="711"/>
      <c r="ABR8" s="711"/>
      <c r="ABS8" s="711"/>
      <c r="ABT8" s="711"/>
      <c r="ABU8" s="711"/>
      <c r="ABV8" s="711"/>
      <c r="ABW8" s="711"/>
      <c r="ABX8" s="711"/>
      <c r="ABY8" s="711"/>
      <c r="ABZ8" s="711"/>
      <c r="ACA8" s="711"/>
      <c r="ACB8" s="711"/>
      <c r="ACC8" s="711"/>
      <c r="ACD8" s="712"/>
      <c r="ACE8" s="658" t="s">
        <v>287</v>
      </c>
      <c r="ACF8" s="659"/>
      <c r="ACG8" s="659"/>
      <c r="ACH8" s="659"/>
      <c r="ACI8" s="713"/>
      <c r="ACJ8" s="653" t="s">
        <v>267</v>
      </c>
      <c r="ACK8" s="654"/>
      <c r="ACL8" s="654"/>
      <c r="ACM8" s="619"/>
      <c r="ACN8" s="623" t="s">
        <v>281</v>
      </c>
      <c r="ACO8" s="625" t="s">
        <v>282</v>
      </c>
      <c r="ACP8" s="703" t="s">
        <v>313</v>
      </c>
      <c r="ACQ8" s="704"/>
      <c r="ACR8" s="703" t="s">
        <v>314</v>
      </c>
      <c r="ACS8" s="704"/>
      <c r="ACT8" s="703" t="s">
        <v>315</v>
      </c>
      <c r="ACU8" s="704"/>
      <c r="ACV8" s="703" t="s">
        <v>316</v>
      </c>
      <c r="ACW8" s="704"/>
      <c r="ACX8" s="707" t="s">
        <v>122</v>
      </c>
      <c r="ACY8" s="708"/>
      <c r="ACZ8" s="708"/>
      <c r="ADA8" s="708"/>
      <c r="ADB8" s="708"/>
      <c r="ADC8" s="708"/>
      <c r="ADD8" s="708"/>
      <c r="ADE8" s="708"/>
      <c r="ADF8" s="708"/>
      <c r="ADG8" s="708"/>
      <c r="ADH8" s="708"/>
      <c r="ADI8" s="709"/>
      <c r="ADJ8" s="707" t="s">
        <v>285</v>
      </c>
      <c r="ADK8" s="708"/>
      <c r="ADL8" s="708"/>
      <c r="ADM8" s="708"/>
      <c r="ADN8" s="708"/>
      <c r="ADO8" s="708"/>
      <c r="ADP8" s="708"/>
      <c r="ADQ8" s="708"/>
      <c r="ADR8" s="708"/>
      <c r="ADS8" s="708"/>
      <c r="ADT8" s="708"/>
      <c r="ADU8" s="709"/>
      <c r="ADV8" s="710" t="s">
        <v>286</v>
      </c>
      <c r="ADW8" s="711"/>
      <c r="ADX8" s="711"/>
      <c r="ADY8" s="711"/>
      <c r="ADZ8" s="711"/>
      <c r="AEA8" s="711"/>
      <c r="AEB8" s="711"/>
      <c r="AEC8" s="711"/>
      <c r="AED8" s="711"/>
      <c r="AEE8" s="711"/>
      <c r="AEF8" s="711"/>
      <c r="AEG8" s="711"/>
      <c r="AEH8" s="711"/>
      <c r="AEI8" s="711"/>
      <c r="AEJ8" s="711"/>
      <c r="AEK8" s="712"/>
      <c r="AEL8" s="658" t="s">
        <v>287</v>
      </c>
      <c r="AEM8" s="659"/>
      <c r="AEN8" s="659"/>
      <c r="AEO8" s="659"/>
      <c r="AEP8" s="713"/>
      <c r="AEQ8" s="653" t="s">
        <v>267</v>
      </c>
      <c r="AER8" s="654"/>
      <c r="AES8" s="654"/>
      <c r="AET8" s="619"/>
      <c r="AEU8" s="623" t="s">
        <v>281</v>
      </c>
      <c r="AEV8" s="625" t="s">
        <v>282</v>
      </c>
      <c r="AEW8" s="703" t="s">
        <v>313</v>
      </c>
      <c r="AEX8" s="704"/>
      <c r="AEY8" s="703" t="s">
        <v>314</v>
      </c>
      <c r="AEZ8" s="704"/>
      <c r="AFA8" s="703" t="s">
        <v>315</v>
      </c>
      <c r="AFB8" s="704"/>
      <c r="AFC8" s="703" t="s">
        <v>316</v>
      </c>
      <c r="AFD8" s="704"/>
      <c r="AFE8" s="707" t="s">
        <v>122</v>
      </c>
      <c r="AFF8" s="708"/>
      <c r="AFG8" s="708"/>
      <c r="AFH8" s="708"/>
      <c r="AFI8" s="708"/>
      <c r="AFJ8" s="708"/>
      <c r="AFK8" s="708"/>
      <c r="AFL8" s="708"/>
      <c r="AFM8" s="708"/>
      <c r="AFN8" s="708"/>
      <c r="AFO8" s="708"/>
      <c r="AFP8" s="709"/>
      <c r="AFQ8" s="707" t="s">
        <v>285</v>
      </c>
      <c r="AFR8" s="708"/>
      <c r="AFS8" s="708"/>
      <c r="AFT8" s="708"/>
      <c r="AFU8" s="708"/>
      <c r="AFV8" s="708"/>
      <c r="AFW8" s="708"/>
      <c r="AFX8" s="708"/>
      <c r="AFY8" s="708"/>
      <c r="AFZ8" s="708"/>
      <c r="AGA8" s="708"/>
      <c r="AGB8" s="709"/>
      <c r="AGC8" s="710" t="s">
        <v>286</v>
      </c>
      <c r="AGD8" s="711"/>
      <c r="AGE8" s="711"/>
      <c r="AGF8" s="711"/>
      <c r="AGG8" s="711"/>
      <c r="AGH8" s="711"/>
      <c r="AGI8" s="711"/>
      <c r="AGJ8" s="711"/>
      <c r="AGK8" s="711"/>
      <c r="AGL8" s="711"/>
      <c r="AGM8" s="711"/>
      <c r="AGN8" s="711"/>
      <c r="AGO8" s="711"/>
      <c r="AGP8" s="711"/>
      <c r="AGQ8" s="711"/>
      <c r="AGR8" s="712"/>
      <c r="AGS8" s="658" t="s">
        <v>287</v>
      </c>
      <c r="AGT8" s="659"/>
      <c r="AGU8" s="659"/>
      <c r="AGV8" s="659"/>
      <c r="AGW8" s="713"/>
      <c r="AGX8" s="653" t="s">
        <v>267</v>
      </c>
      <c r="AGY8" s="654"/>
      <c r="AGZ8" s="654"/>
      <c r="AHA8" s="619"/>
      <c r="AHB8" s="623" t="s">
        <v>281</v>
      </c>
      <c r="AHC8" s="625" t="s">
        <v>282</v>
      </c>
      <c r="AHD8" s="703" t="s">
        <v>313</v>
      </c>
      <c r="AHE8" s="704"/>
      <c r="AHF8" s="703" t="s">
        <v>314</v>
      </c>
      <c r="AHG8" s="704"/>
      <c r="AHH8" s="703" t="s">
        <v>315</v>
      </c>
      <c r="AHI8" s="704"/>
      <c r="AHJ8" s="703" t="s">
        <v>316</v>
      </c>
      <c r="AHK8" s="704"/>
      <c r="AHL8" s="707" t="s">
        <v>122</v>
      </c>
      <c r="AHM8" s="708"/>
      <c r="AHN8" s="708"/>
      <c r="AHO8" s="708"/>
      <c r="AHP8" s="708"/>
      <c r="AHQ8" s="708"/>
      <c r="AHR8" s="708"/>
      <c r="AHS8" s="708"/>
      <c r="AHT8" s="708"/>
      <c r="AHU8" s="708"/>
      <c r="AHV8" s="708"/>
      <c r="AHW8" s="709"/>
      <c r="AHX8" s="707" t="s">
        <v>285</v>
      </c>
      <c r="AHY8" s="708"/>
      <c r="AHZ8" s="708"/>
      <c r="AIA8" s="708"/>
      <c r="AIB8" s="708"/>
      <c r="AIC8" s="708"/>
      <c r="AID8" s="708"/>
      <c r="AIE8" s="708"/>
      <c r="AIF8" s="708"/>
      <c r="AIG8" s="708"/>
      <c r="AIH8" s="708"/>
      <c r="AII8" s="709"/>
      <c r="AIJ8" s="710" t="s">
        <v>286</v>
      </c>
      <c r="AIK8" s="711"/>
      <c r="AIL8" s="711"/>
      <c r="AIM8" s="711"/>
      <c r="AIN8" s="711"/>
      <c r="AIO8" s="711"/>
      <c r="AIP8" s="711"/>
      <c r="AIQ8" s="711"/>
      <c r="AIR8" s="711"/>
      <c r="AIS8" s="711"/>
      <c r="AIT8" s="711"/>
      <c r="AIU8" s="711"/>
      <c r="AIV8" s="711"/>
      <c r="AIW8" s="711"/>
      <c r="AIX8" s="711"/>
      <c r="AIY8" s="712"/>
      <c r="AIZ8" s="658" t="s">
        <v>287</v>
      </c>
      <c r="AJA8" s="659"/>
      <c r="AJB8" s="659"/>
      <c r="AJC8" s="659"/>
      <c r="AJD8" s="713"/>
      <c r="AJE8" s="653" t="s">
        <v>267</v>
      </c>
      <c r="AJF8" s="654"/>
      <c r="AJG8" s="654"/>
      <c r="AJH8" s="619"/>
      <c r="AJI8" s="623" t="s">
        <v>281</v>
      </c>
      <c r="AJJ8" s="625" t="s">
        <v>282</v>
      </c>
      <c r="AJK8" s="703" t="s">
        <v>313</v>
      </c>
      <c r="AJL8" s="704"/>
      <c r="AJM8" s="703" t="s">
        <v>314</v>
      </c>
      <c r="AJN8" s="704"/>
      <c r="AJO8" s="703" t="s">
        <v>315</v>
      </c>
      <c r="AJP8" s="704"/>
      <c r="AJQ8" s="703" t="s">
        <v>316</v>
      </c>
      <c r="AJR8" s="704"/>
      <c r="AJS8" s="707" t="s">
        <v>122</v>
      </c>
      <c r="AJT8" s="708"/>
      <c r="AJU8" s="708"/>
      <c r="AJV8" s="708"/>
      <c r="AJW8" s="708"/>
      <c r="AJX8" s="708"/>
      <c r="AJY8" s="708"/>
      <c r="AJZ8" s="708"/>
      <c r="AKA8" s="708"/>
      <c r="AKB8" s="708"/>
      <c r="AKC8" s="708"/>
      <c r="AKD8" s="709"/>
      <c r="AKE8" s="707" t="s">
        <v>285</v>
      </c>
      <c r="AKF8" s="708"/>
      <c r="AKG8" s="708"/>
      <c r="AKH8" s="708"/>
      <c r="AKI8" s="708"/>
      <c r="AKJ8" s="708"/>
      <c r="AKK8" s="708"/>
      <c r="AKL8" s="708"/>
      <c r="AKM8" s="708"/>
      <c r="AKN8" s="708"/>
      <c r="AKO8" s="708"/>
      <c r="AKP8" s="709"/>
      <c r="AKQ8" s="710" t="s">
        <v>286</v>
      </c>
      <c r="AKR8" s="711"/>
      <c r="AKS8" s="711"/>
      <c r="AKT8" s="711"/>
      <c r="AKU8" s="711"/>
      <c r="AKV8" s="711"/>
      <c r="AKW8" s="711"/>
      <c r="AKX8" s="711"/>
      <c r="AKY8" s="711"/>
      <c r="AKZ8" s="711"/>
      <c r="ALA8" s="711"/>
      <c r="ALB8" s="711"/>
      <c r="ALC8" s="711"/>
      <c r="ALD8" s="711"/>
      <c r="ALE8" s="711"/>
      <c r="ALF8" s="712"/>
      <c r="ALG8" s="658" t="s">
        <v>287</v>
      </c>
      <c r="ALH8" s="659"/>
      <c r="ALI8" s="659"/>
      <c r="ALJ8" s="659"/>
      <c r="ALK8" s="713"/>
      <c r="ALL8" s="653" t="s">
        <v>267</v>
      </c>
      <c r="ALM8" s="654"/>
      <c r="ALN8" s="654"/>
      <c r="ALO8" s="619"/>
      <c r="ALP8" s="623" t="s">
        <v>281</v>
      </c>
      <c r="ALQ8" s="625" t="s">
        <v>282</v>
      </c>
      <c r="ALR8" s="703" t="s">
        <v>313</v>
      </c>
      <c r="ALS8" s="704"/>
      <c r="ALT8" s="703" t="s">
        <v>314</v>
      </c>
      <c r="ALU8" s="704"/>
      <c r="ALV8" s="703" t="s">
        <v>315</v>
      </c>
      <c r="ALW8" s="704"/>
      <c r="ALX8" s="703" t="s">
        <v>316</v>
      </c>
      <c r="ALY8" s="704"/>
      <c r="ALZ8" s="707" t="s">
        <v>122</v>
      </c>
      <c r="AMA8" s="708"/>
      <c r="AMB8" s="708"/>
      <c r="AMC8" s="708"/>
      <c r="AMD8" s="708"/>
      <c r="AME8" s="708"/>
      <c r="AMF8" s="708"/>
      <c r="AMG8" s="708"/>
      <c r="AMH8" s="708"/>
      <c r="AMI8" s="708"/>
      <c r="AMJ8" s="708"/>
      <c r="AMK8" s="709"/>
      <c r="AML8" s="707" t="s">
        <v>285</v>
      </c>
      <c r="AMM8" s="708"/>
      <c r="AMN8" s="708"/>
      <c r="AMO8" s="708"/>
      <c r="AMP8" s="708"/>
      <c r="AMQ8" s="708"/>
      <c r="AMR8" s="708"/>
      <c r="AMS8" s="708"/>
      <c r="AMT8" s="708"/>
      <c r="AMU8" s="708"/>
      <c r="AMV8" s="708"/>
      <c r="AMW8" s="709"/>
      <c r="AMX8" s="710" t="s">
        <v>286</v>
      </c>
      <c r="AMY8" s="711"/>
      <c r="AMZ8" s="711"/>
      <c r="ANA8" s="711"/>
      <c r="ANB8" s="711"/>
      <c r="ANC8" s="711"/>
      <c r="AND8" s="711"/>
      <c r="ANE8" s="711"/>
      <c r="ANF8" s="711"/>
      <c r="ANG8" s="711"/>
      <c r="ANH8" s="711"/>
      <c r="ANI8" s="711"/>
      <c r="ANJ8" s="711"/>
      <c r="ANK8" s="711"/>
      <c r="ANL8" s="711"/>
      <c r="ANM8" s="712"/>
      <c r="ANN8" s="658" t="s">
        <v>287</v>
      </c>
      <c r="ANO8" s="659"/>
      <c r="ANP8" s="659"/>
      <c r="ANQ8" s="659"/>
      <c r="ANR8" s="713"/>
      <c r="ANS8" s="653" t="s">
        <v>267</v>
      </c>
      <c r="ANT8" s="654"/>
      <c r="ANU8" s="654"/>
      <c r="ANV8" s="619"/>
      <c r="ANW8" s="623" t="s">
        <v>281</v>
      </c>
      <c r="ANX8" s="625" t="s">
        <v>282</v>
      </c>
      <c r="ANY8" s="703" t="s">
        <v>313</v>
      </c>
      <c r="ANZ8" s="704"/>
      <c r="AOA8" s="703" t="s">
        <v>314</v>
      </c>
      <c r="AOB8" s="704"/>
      <c r="AOC8" s="703" t="s">
        <v>315</v>
      </c>
      <c r="AOD8" s="704"/>
      <c r="AOE8" s="703" t="s">
        <v>316</v>
      </c>
      <c r="AOF8" s="704"/>
      <c r="AOG8" s="707" t="s">
        <v>122</v>
      </c>
      <c r="AOH8" s="708"/>
      <c r="AOI8" s="708"/>
      <c r="AOJ8" s="708"/>
      <c r="AOK8" s="708"/>
      <c r="AOL8" s="708"/>
      <c r="AOM8" s="708"/>
      <c r="AON8" s="708"/>
      <c r="AOO8" s="708"/>
      <c r="AOP8" s="708"/>
      <c r="AOQ8" s="708"/>
      <c r="AOR8" s="709"/>
      <c r="AOS8" s="707" t="s">
        <v>285</v>
      </c>
      <c r="AOT8" s="708"/>
      <c r="AOU8" s="708"/>
      <c r="AOV8" s="708"/>
      <c r="AOW8" s="708"/>
      <c r="AOX8" s="708"/>
      <c r="AOY8" s="708"/>
      <c r="AOZ8" s="708"/>
      <c r="APA8" s="708"/>
      <c r="APB8" s="708"/>
      <c r="APC8" s="708"/>
      <c r="APD8" s="709"/>
      <c r="APE8" s="710" t="s">
        <v>286</v>
      </c>
      <c r="APF8" s="711"/>
      <c r="APG8" s="711"/>
      <c r="APH8" s="711"/>
      <c r="API8" s="711"/>
      <c r="APJ8" s="711"/>
      <c r="APK8" s="711"/>
      <c r="APL8" s="711"/>
      <c r="APM8" s="711"/>
      <c r="APN8" s="711"/>
      <c r="APO8" s="711"/>
      <c r="APP8" s="711"/>
      <c r="APQ8" s="711"/>
      <c r="APR8" s="711"/>
      <c r="APS8" s="711"/>
      <c r="APT8" s="712"/>
      <c r="APU8" s="658" t="s">
        <v>287</v>
      </c>
      <c r="APV8" s="659"/>
      <c r="APW8" s="659"/>
      <c r="APX8" s="659"/>
      <c r="APY8" s="713"/>
      <c r="APZ8" s="653" t="s">
        <v>267</v>
      </c>
      <c r="AQA8" s="654"/>
      <c r="AQB8" s="654"/>
      <c r="AQC8" s="619"/>
      <c r="AQD8" s="623" t="s">
        <v>281</v>
      </c>
      <c r="AQE8" s="625" t="s">
        <v>282</v>
      </c>
      <c r="AQF8" s="703" t="s">
        <v>313</v>
      </c>
      <c r="AQG8" s="704"/>
      <c r="AQH8" s="703" t="s">
        <v>314</v>
      </c>
      <c r="AQI8" s="704"/>
      <c r="AQJ8" s="703" t="s">
        <v>315</v>
      </c>
      <c r="AQK8" s="704"/>
      <c r="AQL8" s="703" t="s">
        <v>316</v>
      </c>
      <c r="AQM8" s="704"/>
      <c r="AQN8" s="707" t="s">
        <v>122</v>
      </c>
      <c r="AQO8" s="708"/>
      <c r="AQP8" s="708"/>
      <c r="AQQ8" s="708"/>
      <c r="AQR8" s="708"/>
      <c r="AQS8" s="708"/>
      <c r="AQT8" s="708"/>
      <c r="AQU8" s="708"/>
      <c r="AQV8" s="708"/>
      <c r="AQW8" s="708"/>
      <c r="AQX8" s="708"/>
      <c r="AQY8" s="709"/>
      <c r="AQZ8" s="707" t="s">
        <v>285</v>
      </c>
      <c r="ARA8" s="708"/>
      <c r="ARB8" s="708"/>
      <c r="ARC8" s="708"/>
      <c r="ARD8" s="708"/>
      <c r="ARE8" s="708"/>
      <c r="ARF8" s="708"/>
      <c r="ARG8" s="708"/>
      <c r="ARH8" s="708"/>
      <c r="ARI8" s="708"/>
      <c r="ARJ8" s="708"/>
      <c r="ARK8" s="709"/>
      <c r="ARL8" s="710" t="s">
        <v>286</v>
      </c>
      <c r="ARM8" s="711"/>
      <c r="ARN8" s="711"/>
      <c r="ARO8" s="711"/>
      <c r="ARP8" s="711"/>
      <c r="ARQ8" s="711"/>
      <c r="ARR8" s="711"/>
      <c r="ARS8" s="711"/>
      <c r="ART8" s="711"/>
      <c r="ARU8" s="711"/>
      <c r="ARV8" s="711"/>
      <c r="ARW8" s="711"/>
      <c r="ARX8" s="711"/>
      <c r="ARY8" s="711"/>
      <c r="ARZ8" s="711"/>
      <c r="ASA8" s="712"/>
      <c r="ASB8" s="658" t="s">
        <v>287</v>
      </c>
      <c r="ASC8" s="659"/>
      <c r="ASD8" s="659"/>
      <c r="ASE8" s="659"/>
      <c r="ASF8" s="713"/>
      <c r="ASG8" s="653" t="s">
        <v>267</v>
      </c>
      <c r="ASH8" s="654"/>
      <c r="ASI8" s="654"/>
      <c r="ASJ8" s="619"/>
      <c r="ASK8" s="623" t="s">
        <v>281</v>
      </c>
      <c r="ASL8" s="625" t="s">
        <v>282</v>
      </c>
      <c r="ASM8" s="703" t="s">
        <v>313</v>
      </c>
      <c r="ASN8" s="704"/>
      <c r="ASO8" s="703" t="s">
        <v>314</v>
      </c>
      <c r="ASP8" s="704"/>
      <c r="ASQ8" s="703" t="s">
        <v>315</v>
      </c>
      <c r="ASR8" s="704"/>
      <c r="ASS8" s="703" t="s">
        <v>316</v>
      </c>
      <c r="AST8" s="704"/>
      <c r="ASU8" s="707" t="s">
        <v>122</v>
      </c>
      <c r="ASV8" s="708"/>
      <c r="ASW8" s="708"/>
      <c r="ASX8" s="708"/>
      <c r="ASY8" s="708"/>
      <c r="ASZ8" s="708"/>
      <c r="ATA8" s="708"/>
      <c r="ATB8" s="708"/>
      <c r="ATC8" s="708"/>
      <c r="ATD8" s="708"/>
      <c r="ATE8" s="708"/>
      <c r="ATF8" s="709"/>
      <c r="ATG8" s="707" t="s">
        <v>285</v>
      </c>
      <c r="ATH8" s="708"/>
      <c r="ATI8" s="708"/>
      <c r="ATJ8" s="708"/>
      <c r="ATK8" s="708"/>
      <c r="ATL8" s="708"/>
      <c r="ATM8" s="708"/>
      <c r="ATN8" s="708"/>
      <c r="ATO8" s="708"/>
      <c r="ATP8" s="708"/>
      <c r="ATQ8" s="708"/>
      <c r="ATR8" s="709"/>
      <c r="ATS8" s="710" t="s">
        <v>286</v>
      </c>
      <c r="ATT8" s="711"/>
      <c r="ATU8" s="711"/>
      <c r="ATV8" s="711"/>
      <c r="ATW8" s="711"/>
      <c r="ATX8" s="711"/>
      <c r="ATY8" s="711"/>
      <c r="ATZ8" s="711"/>
      <c r="AUA8" s="711"/>
      <c r="AUB8" s="711"/>
      <c r="AUC8" s="711"/>
      <c r="AUD8" s="711"/>
      <c r="AUE8" s="711"/>
      <c r="AUF8" s="711"/>
      <c r="AUG8" s="711"/>
      <c r="AUH8" s="712"/>
      <c r="AUI8" s="658" t="s">
        <v>287</v>
      </c>
      <c r="AUJ8" s="659"/>
      <c r="AUK8" s="659"/>
      <c r="AUL8" s="659"/>
      <c r="AUM8" s="713"/>
      <c r="AUN8" s="653" t="s">
        <v>267</v>
      </c>
      <c r="AUO8" s="654"/>
      <c r="AUP8" s="654"/>
      <c r="AUQ8" s="619"/>
      <c r="AUR8" s="623" t="s">
        <v>281</v>
      </c>
      <c r="AUS8" s="625" t="s">
        <v>282</v>
      </c>
      <c r="AUT8" s="703" t="s">
        <v>313</v>
      </c>
      <c r="AUU8" s="704"/>
      <c r="AUV8" s="703" t="s">
        <v>314</v>
      </c>
      <c r="AUW8" s="704"/>
      <c r="AUX8" s="703" t="s">
        <v>315</v>
      </c>
      <c r="AUY8" s="704"/>
      <c r="AUZ8" s="703" t="s">
        <v>316</v>
      </c>
      <c r="AVA8" s="704"/>
      <c r="AVB8" s="707" t="s">
        <v>122</v>
      </c>
      <c r="AVC8" s="708"/>
      <c r="AVD8" s="708"/>
      <c r="AVE8" s="708"/>
      <c r="AVF8" s="708"/>
      <c r="AVG8" s="708"/>
      <c r="AVH8" s="708"/>
      <c r="AVI8" s="708"/>
      <c r="AVJ8" s="708"/>
      <c r="AVK8" s="708"/>
      <c r="AVL8" s="708"/>
      <c r="AVM8" s="709"/>
      <c r="AVN8" s="707" t="s">
        <v>285</v>
      </c>
      <c r="AVO8" s="708"/>
      <c r="AVP8" s="708"/>
      <c r="AVQ8" s="708"/>
      <c r="AVR8" s="708"/>
      <c r="AVS8" s="708"/>
      <c r="AVT8" s="708"/>
      <c r="AVU8" s="708"/>
      <c r="AVV8" s="708"/>
      <c r="AVW8" s="708"/>
      <c r="AVX8" s="708"/>
      <c r="AVY8" s="709"/>
      <c r="AVZ8" s="710" t="s">
        <v>286</v>
      </c>
      <c r="AWA8" s="711"/>
      <c r="AWB8" s="711"/>
      <c r="AWC8" s="711"/>
      <c r="AWD8" s="711"/>
      <c r="AWE8" s="711"/>
      <c r="AWF8" s="711"/>
      <c r="AWG8" s="711"/>
      <c r="AWH8" s="711"/>
      <c r="AWI8" s="711"/>
      <c r="AWJ8" s="711"/>
      <c r="AWK8" s="711"/>
      <c r="AWL8" s="711"/>
      <c r="AWM8" s="711"/>
      <c r="AWN8" s="711"/>
      <c r="AWO8" s="712"/>
      <c r="AWP8" s="658" t="s">
        <v>287</v>
      </c>
      <c r="AWQ8" s="659"/>
      <c r="AWR8" s="659"/>
      <c r="AWS8" s="659"/>
      <c r="AWT8" s="713"/>
      <c r="AWU8" s="653" t="s">
        <v>267</v>
      </c>
      <c r="AWV8" s="654"/>
      <c r="AWW8" s="654"/>
      <c r="AWX8" s="619"/>
      <c r="AWY8" s="623" t="s">
        <v>281</v>
      </c>
      <c r="AWZ8" s="625" t="s">
        <v>282</v>
      </c>
      <c r="AXA8" s="703" t="s">
        <v>313</v>
      </c>
      <c r="AXB8" s="704"/>
      <c r="AXC8" s="703" t="s">
        <v>314</v>
      </c>
      <c r="AXD8" s="704"/>
      <c r="AXE8" s="703" t="s">
        <v>315</v>
      </c>
      <c r="AXF8" s="704"/>
      <c r="AXG8" s="703" t="s">
        <v>316</v>
      </c>
      <c r="AXH8" s="704"/>
      <c r="AXI8" s="707" t="s">
        <v>122</v>
      </c>
      <c r="AXJ8" s="708"/>
      <c r="AXK8" s="708"/>
      <c r="AXL8" s="708"/>
      <c r="AXM8" s="708"/>
      <c r="AXN8" s="708"/>
      <c r="AXO8" s="708"/>
      <c r="AXP8" s="708"/>
      <c r="AXQ8" s="708"/>
      <c r="AXR8" s="708"/>
      <c r="AXS8" s="708"/>
      <c r="AXT8" s="709"/>
      <c r="AXU8" s="707" t="s">
        <v>285</v>
      </c>
      <c r="AXV8" s="708"/>
      <c r="AXW8" s="708"/>
      <c r="AXX8" s="708"/>
      <c r="AXY8" s="708"/>
      <c r="AXZ8" s="708"/>
      <c r="AYA8" s="708"/>
      <c r="AYB8" s="708"/>
      <c r="AYC8" s="708"/>
      <c r="AYD8" s="708"/>
      <c r="AYE8" s="708"/>
      <c r="AYF8" s="709"/>
      <c r="AYG8" s="710" t="s">
        <v>286</v>
      </c>
      <c r="AYH8" s="711"/>
      <c r="AYI8" s="711"/>
      <c r="AYJ8" s="711"/>
      <c r="AYK8" s="711"/>
      <c r="AYL8" s="711"/>
      <c r="AYM8" s="711"/>
      <c r="AYN8" s="711"/>
      <c r="AYO8" s="711"/>
      <c r="AYP8" s="711"/>
      <c r="AYQ8" s="711"/>
      <c r="AYR8" s="711"/>
      <c r="AYS8" s="711"/>
      <c r="AYT8" s="711"/>
      <c r="AYU8" s="711"/>
      <c r="AYV8" s="712"/>
      <c r="AYW8" s="658" t="s">
        <v>287</v>
      </c>
      <c r="AYX8" s="659"/>
      <c r="AYY8" s="659"/>
      <c r="AYZ8" s="659"/>
      <c r="AZA8" s="713"/>
      <c r="AZB8" s="653" t="s">
        <v>267</v>
      </c>
      <c r="AZC8" s="654"/>
      <c r="AZD8" s="654"/>
      <c r="AZE8" s="619"/>
      <c r="AZF8" s="623" t="s">
        <v>281</v>
      </c>
      <c r="AZG8" s="625" t="s">
        <v>282</v>
      </c>
      <c r="AZH8" s="703" t="s">
        <v>313</v>
      </c>
      <c r="AZI8" s="704"/>
      <c r="AZJ8" s="703" t="s">
        <v>314</v>
      </c>
      <c r="AZK8" s="704"/>
      <c r="AZL8" s="703" t="s">
        <v>315</v>
      </c>
      <c r="AZM8" s="704"/>
      <c r="AZN8" s="703" t="s">
        <v>316</v>
      </c>
      <c r="AZO8" s="704"/>
      <c r="AZP8" s="707" t="s">
        <v>122</v>
      </c>
      <c r="AZQ8" s="708"/>
      <c r="AZR8" s="708"/>
      <c r="AZS8" s="708"/>
      <c r="AZT8" s="708"/>
      <c r="AZU8" s="708"/>
      <c r="AZV8" s="708"/>
      <c r="AZW8" s="708"/>
      <c r="AZX8" s="708"/>
      <c r="AZY8" s="708"/>
      <c r="AZZ8" s="708"/>
      <c r="BAA8" s="709"/>
      <c r="BAB8" s="707" t="s">
        <v>285</v>
      </c>
      <c r="BAC8" s="708"/>
      <c r="BAD8" s="708"/>
      <c r="BAE8" s="708"/>
      <c r="BAF8" s="708"/>
      <c r="BAG8" s="708"/>
      <c r="BAH8" s="708"/>
      <c r="BAI8" s="708"/>
      <c r="BAJ8" s="708"/>
      <c r="BAK8" s="708"/>
      <c r="BAL8" s="708"/>
      <c r="BAM8" s="709"/>
      <c r="BAN8" s="710" t="s">
        <v>286</v>
      </c>
      <c r="BAO8" s="711"/>
      <c r="BAP8" s="711"/>
      <c r="BAQ8" s="711"/>
      <c r="BAR8" s="711"/>
      <c r="BAS8" s="711"/>
      <c r="BAT8" s="711"/>
      <c r="BAU8" s="711"/>
      <c r="BAV8" s="711"/>
      <c r="BAW8" s="711"/>
      <c r="BAX8" s="711"/>
      <c r="BAY8" s="711"/>
      <c r="BAZ8" s="711"/>
      <c r="BBA8" s="711"/>
      <c r="BBB8" s="711"/>
      <c r="BBC8" s="712"/>
      <c r="BBD8" s="658" t="s">
        <v>287</v>
      </c>
      <c r="BBE8" s="659"/>
      <c r="BBF8" s="659"/>
      <c r="BBG8" s="659"/>
      <c r="BBH8" s="713"/>
      <c r="BBI8" s="653" t="s">
        <v>267</v>
      </c>
      <c r="BBJ8" s="654"/>
      <c r="BBK8" s="654"/>
      <c r="BBL8" s="619"/>
      <c r="BBM8" s="623" t="s">
        <v>281</v>
      </c>
      <c r="BBN8" s="625" t="s">
        <v>282</v>
      </c>
      <c r="BBO8" s="703" t="s">
        <v>313</v>
      </c>
      <c r="BBP8" s="704"/>
      <c r="BBQ8" s="703" t="s">
        <v>314</v>
      </c>
      <c r="BBR8" s="704"/>
      <c r="BBS8" s="703" t="s">
        <v>315</v>
      </c>
      <c r="BBT8" s="704"/>
      <c r="BBU8" s="703" t="s">
        <v>316</v>
      </c>
      <c r="BBV8" s="704"/>
      <c r="BBW8" s="707" t="s">
        <v>122</v>
      </c>
      <c r="BBX8" s="708"/>
      <c r="BBY8" s="708"/>
      <c r="BBZ8" s="708"/>
      <c r="BCA8" s="708"/>
      <c r="BCB8" s="708"/>
      <c r="BCC8" s="708"/>
      <c r="BCD8" s="708"/>
      <c r="BCE8" s="708"/>
      <c r="BCF8" s="708"/>
      <c r="BCG8" s="708"/>
      <c r="BCH8" s="709"/>
      <c r="BCI8" s="707" t="s">
        <v>285</v>
      </c>
      <c r="BCJ8" s="708"/>
      <c r="BCK8" s="708"/>
      <c r="BCL8" s="708"/>
      <c r="BCM8" s="708"/>
      <c r="BCN8" s="708"/>
      <c r="BCO8" s="708"/>
      <c r="BCP8" s="708"/>
      <c r="BCQ8" s="708"/>
      <c r="BCR8" s="708"/>
      <c r="BCS8" s="708"/>
      <c r="BCT8" s="709"/>
      <c r="BCU8" s="710" t="s">
        <v>286</v>
      </c>
      <c r="BCV8" s="711"/>
      <c r="BCW8" s="711"/>
      <c r="BCX8" s="711"/>
      <c r="BCY8" s="711"/>
      <c r="BCZ8" s="711"/>
      <c r="BDA8" s="711"/>
      <c r="BDB8" s="711"/>
      <c r="BDC8" s="711"/>
      <c r="BDD8" s="711"/>
      <c r="BDE8" s="711"/>
      <c r="BDF8" s="711"/>
      <c r="BDG8" s="711"/>
      <c r="BDH8" s="711"/>
      <c r="BDI8" s="711"/>
      <c r="BDJ8" s="712"/>
      <c r="BDK8" s="658" t="s">
        <v>287</v>
      </c>
      <c r="BDL8" s="659"/>
      <c r="BDM8" s="659"/>
      <c r="BDN8" s="659"/>
      <c r="BDO8" s="713"/>
      <c r="BDP8" s="653" t="s">
        <v>267</v>
      </c>
      <c r="BDQ8" s="654"/>
      <c r="BDR8" s="654"/>
      <c r="BDS8" s="619"/>
      <c r="BDT8" s="623" t="s">
        <v>281</v>
      </c>
      <c r="BDU8" s="625" t="s">
        <v>282</v>
      </c>
      <c r="BDV8" s="703" t="s">
        <v>313</v>
      </c>
      <c r="BDW8" s="704"/>
      <c r="BDX8" s="703" t="s">
        <v>314</v>
      </c>
      <c r="BDY8" s="704"/>
      <c r="BDZ8" s="703" t="s">
        <v>315</v>
      </c>
      <c r="BEA8" s="704"/>
      <c r="BEB8" s="703" t="s">
        <v>316</v>
      </c>
      <c r="BEC8" s="704"/>
      <c r="BED8" s="707" t="s">
        <v>122</v>
      </c>
      <c r="BEE8" s="708"/>
      <c r="BEF8" s="708"/>
      <c r="BEG8" s="708"/>
      <c r="BEH8" s="708"/>
      <c r="BEI8" s="708"/>
      <c r="BEJ8" s="708"/>
      <c r="BEK8" s="708"/>
      <c r="BEL8" s="708"/>
      <c r="BEM8" s="708"/>
      <c r="BEN8" s="708"/>
      <c r="BEO8" s="709"/>
      <c r="BEP8" s="707" t="s">
        <v>285</v>
      </c>
      <c r="BEQ8" s="708"/>
      <c r="BER8" s="708"/>
      <c r="BES8" s="708"/>
      <c r="BET8" s="708"/>
      <c r="BEU8" s="708"/>
      <c r="BEV8" s="708"/>
      <c r="BEW8" s="708"/>
      <c r="BEX8" s="708"/>
      <c r="BEY8" s="708"/>
      <c r="BEZ8" s="708"/>
      <c r="BFA8" s="709"/>
      <c r="BFB8" s="710" t="s">
        <v>286</v>
      </c>
      <c r="BFC8" s="711"/>
      <c r="BFD8" s="711"/>
      <c r="BFE8" s="711"/>
      <c r="BFF8" s="711"/>
      <c r="BFG8" s="711"/>
      <c r="BFH8" s="711"/>
      <c r="BFI8" s="711"/>
      <c r="BFJ8" s="711"/>
      <c r="BFK8" s="711"/>
      <c r="BFL8" s="711"/>
      <c r="BFM8" s="711"/>
      <c r="BFN8" s="711"/>
      <c r="BFO8" s="711"/>
      <c r="BFP8" s="711"/>
      <c r="BFQ8" s="712"/>
      <c r="BFR8" s="658" t="s">
        <v>287</v>
      </c>
      <c r="BFS8" s="659"/>
      <c r="BFT8" s="659"/>
      <c r="BFU8" s="659"/>
      <c r="BFV8" s="713"/>
      <c r="BFW8" s="653" t="s">
        <v>267</v>
      </c>
      <c r="BFX8" s="654"/>
      <c r="BFY8" s="654"/>
      <c r="BFZ8" s="619"/>
      <c r="BGA8" s="623" t="s">
        <v>281</v>
      </c>
      <c r="BGB8" s="625" t="s">
        <v>282</v>
      </c>
      <c r="BGC8" s="703" t="s">
        <v>313</v>
      </c>
      <c r="BGD8" s="704"/>
      <c r="BGE8" s="703" t="s">
        <v>314</v>
      </c>
      <c r="BGF8" s="704"/>
      <c r="BGG8" s="703" t="s">
        <v>315</v>
      </c>
      <c r="BGH8" s="704"/>
      <c r="BGI8" s="703" t="s">
        <v>316</v>
      </c>
      <c r="BGJ8" s="704"/>
      <c r="BGK8" s="707" t="s">
        <v>122</v>
      </c>
      <c r="BGL8" s="708"/>
      <c r="BGM8" s="708"/>
      <c r="BGN8" s="708"/>
      <c r="BGO8" s="708"/>
      <c r="BGP8" s="708"/>
      <c r="BGQ8" s="708"/>
      <c r="BGR8" s="708"/>
      <c r="BGS8" s="708"/>
      <c r="BGT8" s="708"/>
      <c r="BGU8" s="708"/>
      <c r="BGV8" s="709"/>
      <c r="BGW8" s="707" t="s">
        <v>285</v>
      </c>
      <c r="BGX8" s="708"/>
      <c r="BGY8" s="708"/>
      <c r="BGZ8" s="708"/>
      <c r="BHA8" s="708"/>
      <c r="BHB8" s="708"/>
      <c r="BHC8" s="708"/>
      <c r="BHD8" s="708"/>
      <c r="BHE8" s="708"/>
      <c r="BHF8" s="708"/>
      <c r="BHG8" s="708"/>
      <c r="BHH8" s="709"/>
      <c r="BHI8" s="710" t="s">
        <v>286</v>
      </c>
      <c r="BHJ8" s="711"/>
      <c r="BHK8" s="711"/>
      <c r="BHL8" s="711"/>
      <c r="BHM8" s="711"/>
      <c r="BHN8" s="711"/>
      <c r="BHO8" s="711"/>
      <c r="BHP8" s="711"/>
      <c r="BHQ8" s="711"/>
      <c r="BHR8" s="711"/>
      <c r="BHS8" s="711"/>
      <c r="BHT8" s="711"/>
      <c r="BHU8" s="711"/>
      <c r="BHV8" s="711"/>
      <c r="BHW8" s="711"/>
      <c r="BHX8" s="712"/>
      <c r="BHY8" s="658" t="s">
        <v>287</v>
      </c>
      <c r="BHZ8" s="659"/>
      <c r="BIA8" s="659"/>
      <c r="BIB8" s="659"/>
      <c r="BIC8" s="713"/>
      <c r="BID8" s="653" t="s">
        <v>267</v>
      </c>
      <c r="BIE8" s="654"/>
      <c r="BIF8" s="654"/>
      <c r="BIG8" s="619"/>
      <c r="BIH8" s="623" t="s">
        <v>281</v>
      </c>
      <c r="BII8" s="625" t="s">
        <v>282</v>
      </c>
      <c r="BIJ8" s="703" t="s">
        <v>313</v>
      </c>
      <c r="BIK8" s="704"/>
      <c r="BIL8" s="703" t="s">
        <v>314</v>
      </c>
      <c r="BIM8" s="704"/>
      <c r="BIN8" s="703" t="s">
        <v>315</v>
      </c>
      <c r="BIO8" s="704"/>
      <c r="BIP8" s="703" t="s">
        <v>316</v>
      </c>
      <c r="BIQ8" s="704"/>
      <c r="BIR8" s="707" t="s">
        <v>122</v>
      </c>
      <c r="BIS8" s="708"/>
      <c r="BIT8" s="708"/>
      <c r="BIU8" s="708"/>
      <c r="BIV8" s="708"/>
      <c r="BIW8" s="708"/>
      <c r="BIX8" s="708"/>
      <c r="BIY8" s="708"/>
      <c r="BIZ8" s="708"/>
      <c r="BJA8" s="708"/>
      <c r="BJB8" s="708"/>
      <c r="BJC8" s="709"/>
      <c r="BJD8" s="707" t="s">
        <v>285</v>
      </c>
      <c r="BJE8" s="708"/>
      <c r="BJF8" s="708"/>
      <c r="BJG8" s="708"/>
      <c r="BJH8" s="708"/>
      <c r="BJI8" s="708"/>
      <c r="BJJ8" s="708"/>
      <c r="BJK8" s="708"/>
      <c r="BJL8" s="708"/>
      <c r="BJM8" s="708"/>
      <c r="BJN8" s="708"/>
      <c r="BJO8" s="709"/>
      <c r="BJP8" s="710" t="s">
        <v>286</v>
      </c>
      <c r="BJQ8" s="711"/>
      <c r="BJR8" s="711"/>
      <c r="BJS8" s="711"/>
      <c r="BJT8" s="711"/>
      <c r="BJU8" s="711"/>
      <c r="BJV8" s="711"/>
      <c r="BJW8" s="711"/>
      <c r="BJX8" s="711"/>
      <c r="BJY8" s="711"/>
      <c r="BJZ8" s="711"/>
      <c r="BKA8" s="711"/>
      <c r="BKB8" s="711"/>
      <c r="BKC8" s="711"/>
      <c r="BKD8" s="711"/>
      <c r="BKE8" s="712"/>
      <c r="BKF8" s="658" t="s">
        <v>287</v>
      </c>
      <c r="BKG8" s="659"/>
      <c r="BKH8" s="659"/>
      <c r="BKI8" s="659"/>
      <c r="BKJ8" s="713"/>
      <c r="BKK8" s="653" t="s">
        <v>267</v>
      </c>
      <c r="BKL8" s="654"/>
      <c r="BKM8" s="654"/>
      <c r="BKN8" s="619"/>
      <c r="BKO8" s="623" t="s">
        <v>281</v>
      </c>
      <c r="BKP8" s="625" t="s">
        <v>282</v>
      </c>
      <c r="BKQ8" s="703" t="s">
        <v>313</v>
      </c>
      <c r="BKR8" s="704"/>
      <c r="BKS8" s="703" t="s">
        <v>314</v>
      </c>
      <c r="BKT8" s="704"/>
      <c r="BKU8" s="703" t="s">
        <v>315</v>
      </c>
      <c r="BKV8" s="704"/>
      <c r="BKW8" s="703" t="s">
        <v>316</v>
      </c>
      <c r="BKX8" s="704"/>
      <c r="BKY8" s="707" t="s">
        <v>122</v>
      </c>
      <c r="BKZ8" s="708"/>
      <c r="BLA8" s="708"/>
      <c r="BLB8" s="708"/>
      <c r="BLC8" s="708"/>
      <c r="BLD8" s="708"/>
      <c r="BLE8" s="708"/>
      <c r="BLF8" s="708"/>
      <c r="BLG8" s="708"/>
      <c r="BLH8" s="708"/>
      <c r="BLI8" s="708"/>
      <c r="BLJ8" s="709"/>
      <c r="BLK8" s="707" t="s">
        <v>285</v>
      </c>
      <c r="BLL8" s="708"/>
      <c r="BLM8" s="708"/>
      <c r="BLN8" s="708"/>
      <c r="BLO8" s="708"/>
      <c r="BLP8" s="708"/>
      <c r="BLQ8" s="708"/>
      <c r="BLR8" s="708"/>
      <c r="BLS8" s="708"/>
      <c r="BLT8" s="708"/>
      <c r="BLU8" s="708"/>
      <c r="BLV8" s="709"/>
      <c r="BLW8" s="710" t="s">
        <v>286</v>
      </c>
      <c r="BLX8" s="711"/>
      <c r="BLY8" s="711"/>
      <c r="BLZ8" s="711"/>
      <c r="BMA8" s="711"/>
      <c r="BMB8" s="711"/>
      <c r="BMC8" s="711"/>
      <c r="BMD8" s="711"/>
      <c r="BME8" s="711"/>
      <c r="BMF8" s="711"/>
      <c r="BMG8" s="711"/>
      <c r="BMH8" s="711"/>
      <c r="BMI8" s="711"/>
      <c r="BMJ8" s="711"/>
      <c r="BMK8" s="711"/>
      <c r="BML8" s="712"/>
      <c r="BMM8" s="658" t="s">
        <v>287</v>
      </c>
      <c r="BMN8" s="659"/>
      <c r="BMO8" s="659"/>
      <c r="BMP8" s="659"/>
      <c r="BMQ8" s="713"/>
      <c r="BMR8" s="653" t="s">
        <v>267</v>
      </c>
      <c r="BMS8" s="654"/>
      <c r="BMT8" s="654"/>
      <c r="BMU8" s="619"/>
      <c r="BMV8" s="623" t="s">
        <v>281</v>
      </c>
      <c r="BMW8" s="625" t="s">
        <v>282</v>
      </c>
      <c r="BMX8" s="703" t="s">
        <v>313</v>
      </c>
      <c r="BMY8" s="704"/>
      <c r="BMZ8" s="703" t="s">
        <v>314</v>
      </c>
      <c r="BNA8" s="704"/>
      <c r="BNB8" s="703" t="s">
        <v>315</v>
      </c>
      <c r="BNC8" s="704"/>
      <c r="BND8" s="703" t="s">
        <v>316</v>
      </c>
      <c r="BNE8" s="704"/>
      <c r="BNF8" s="707" t="s">
        <v>122</v>
      </c>
      <c r="BNG8" s="708"/>
      <c r="BNH8" s="708"/>
      <c r="BNI8" s="708"/>
      <c r="BNJ8" s="708"/>
      <c r="BNK8" s="708"/>
      <c r="BNL8" s="708"/>
      <c r="BNM8" s="708"/>
      <c r="BNN8" s="708"/>
      <c r="BNO8" s="708"/>
      <c r="BNP8" s="708"/>
      <c r="BNQ8" s="709"/>
      <c r="BNR8" s="707" t="s">
        <v>285</v>
      </c>
      <c r="BNS8" s="708"/>
      <c r="BNT8" s="708"/>
      <c r="BNU8" s="708"/>
      <c r="BNV8" s="708"/>
      <c r="BNW8" s="708"/>
      <c r="BNX8" s="708"/>
      <c r="BNY8" s="708"/>
      <c r="BNZ8" s="708"/>
      <c r="BOA8" s="708"/>
      <c r="BOB8" s="708"/>
      <c r="BOC8" s="709"/>
      <c r="BOD8" s="710" t="s">
        <v>286</v>
      </c>
      <c r="BOE8" s="711"/>
      <c r="BOF8" s="711"/>
      <c r="BOG8" s="711"/>
      <c r="BOH8" s="711"/>
      <c r="BOI8" s="711"/>
      <c r="BOJ8" s="711"/>
      <c r="BOK8" s="711"/>
      <c r="BOL8" s="711"/>
      <c r="BOM8" s="711"/>
      <c r="BON8" s="711"/>
      <c r="BOO8" s="711"/>
      <c r="BOP8" s="711"/>
      <c r="BOQ8" s="711"/>
      <c r="BOR8" s="711"/>
      <c r="BOS8" s="712"/>
      <c r="BOT8" s="658" t="s">
        <v>287</v>
      </c>
      <c r="BOU8" s="659"/>
      <c r="BOV8" s="659"/>
      <c r="BOW8" s="659"/>
      <c r="BOX8" s="713"/>
      <c r="BOY8" s="653" t="s">
        <v>267</v>
      </c>
      <c r="BOZ8" s="654"/>
      <c r="BPA8" s="654"/>
      <c r="BPB8" s="619"/>
    </row>
    <row r="9" spans="1:1770" ht="15" customHeight="1">
      <c r="A9" s="622"/>
      <c r="B9" s="624"/>
      <c r="C9" s="626"/>
      <c r="D9" s="626"/>
      <c r="E9" s="626"/>
      <c r="F9" s="626"/>
      <c r="G9" s="626"/>
      <c r="H9" s="626"/>
      <c r="I9" s="626"/>
      <c r="J9" s="626"/>
      <c r="K9" s="707" t="s">
        <v>125</v>
      </c>
      <c r="L9" s="708"/>
      <c r="M9" s="708"/>
      <c r="N9" s="708"/>
      <c r="O9" s="708"/>
      <c r="P9" s="709"/>
      <c r="Q9" s="707" t="s">
        <v>126</v>
      </c>
      <c r="R9" s="708"/>
      <c r="S9" s="708"/>
      <c r="T9" s="708"/>
      <c r="U9" s="708"/>
      <c r="V9" s="708"/>
      <c r="W9" s="707" t="s">
        <v>125</v>
      </c>
      <c r="X9" s="708"/>
      <c r="Y9" s="708"/>
      <c r="Z9" s="708"/>
      <c r="AA9" s="708"/>
      <c r="AB9" s="708"/>
      <c r="AC9" s="707" t="s">
        <v>126</v>
      </c>
      <c r="AD9" s="708"/>
      <c r="AE9" s="708"/>
      <c r="AF9" s="708"/>
      <c r="AG9" s="708"/>
      <c r="AH9" s="708"/>
      <c r="AI9" s="628" t="s">
        <v>125</v>
      </c>
      <c r="AJ9" s="628"/>
      <c r="AK9" s="628"/>
      <c r="AL9" s="628"/>
      <c r="AM9" s="628"/>
      <c r="AN9" s="628"/>
      <c r="AO9" s="628"/>
      <c r="AP9" s="628"/>
      <c r="AQ9" s="628" t="s">
        <v>126</v>
      </c>
      <c r="AR9" s="628"/>
      <c r="AS9" s="628"/>
      <c r="AT9" s="628"/>
      <c r="AU9" s="628"/>
      <c r="AV9" s="628"/>
      <c r="AW9" s="628"/>
      <c r="AX9" s="628"/>
      <c r="AY9" s="656" t="s">
        <v>288</v>
      </c>
      <c r="AZ9" s="657"/>
      <c r="BA9" s="657"/>
      <c r="BB9" s="657"/>
      <c r="BC9" s="657"/>
      <c r="BD9" s="620"/>
      <c r="BE9" s="382"/>
      <c r="BF9" s="382"/>
      <c r="BG9" s="655"/>
      <c r="BH9" s="622"/>
      <c r="BI9" s="624"/>
      <c r="BJ9" s="626"/>
      <c r="BK9" s="626"/>
      <c r="BL9" s="626"/>
      <c r="BM9" s="626"/>
      <c r="BN9" s="626"/>
      <c r="BO9" s="626"/>
      <c r="BP9" s="626"/>
      <c r="BQ9" s="626"/>
      <c r="BR9" s="707" t="s">
        <v>125</v>
      </c>
      <c r="BS9" s="708"/>
      <c r="BT9" s="708"/>
      <c r="BU9" s="708"/>
      <c r="BV9" s="708"/>
      <c r="BW9" s="709"/>
      <c r="BX9" s="707" t="s">
        <v>126</v>
      </c>
      <c r="BY9" s="708"/>
      <c r="BZ9" s="708"/>
      <c r="CA9" s="708"/>
      <c r="CB9" s="708"/>
      <c r="CC9" s="708"/>
      <c r="CD9" s="707" t="s">
        <v>125</v>
      </c>
      <c r="CE9" s="708"/>
      <c r="CF9" s="708"/>
      <c r="CG9" s="708"/>
      <c r="CH9" s="708"/>
      <c r="CI9" s="708"/>
      <c r="CJ9" s="707" t="s">
        <v>126</v>
      </c>
      <c r="CK9" s="708"/>
      <c r="CL9" s="708"/>
      <c r="CM9" s="708"/>
      <c r="CN9" s="708"/>
      <c r="CO9" s="708"/>
      <c r="CP9" s="628" t="s">
        <v>125</v>
      </c>
      <c r="CQ9" s="628"/>
      <c r="CR9" s="628"/>
      <c r="CS9" s="628"/>
      <c r="CT9" s="628"/>
      <c r="CU9" s="628"/>
      <c r="CV9" s="628"/>
      <c r="CW9" s="628"/>
      <c r="CX9" s="628" t="s">
        <v>126</v>
      </c>
      <c r="CY9" s="628"/>
      <c r="CZ9" s="628"/>
      <c r="DA9" s="628"/>
      <c r="DB9" s="628"/>
      <c r="DC9" s="628"/>
      <c r="DD9" s="628"/>
      <c r="DE9" s="628"/>
      <c r="DF9" s="656" t="s">
        <v>288</v>
      </c>
      <c r="DG9" s="657"/>
      <c r="DH9" s="657"/>
      <c r="DI9" s="657"/>
      <c r="DJ9" s="657"/>
      <c r="DK9" s="620"/>
      <c r="DL9" s="382"/>
      <c r="DM9" s="382"/>
      <c r="DN9" s="655"/>
      <c r="DO9" s="622"/>
      <c r="DP9" s="624"/>
      <c r="DQ9" s="626"/>
      <c r="DR9" s="626"/>
      <c r="DS9" s="626"/>
      <c r="DT9" s="626"/>
      <c r="DU9" s="626"/>
      <c r="DV9" s="626"/>
      <c r="DW9" s="626"/>
      <c r="DX9" s="626"/>
      <c r="DY9" s="707" t="s">
        <v>125</v>
      </c>
      <c r="DZ9" s="708"/>
      <c r="EA9" s="708"/>
      <c r="EB9" s="708"/>
      <c r="EC9" s="708"/>
      <c r="ED9" s="709"/>
      <c r="EE9" s="707" t="s">
        <v>126</v>
      </c>
      <c r="EF9" s="708"/>
      <c r="EG9" s="708"/>
      <c r="EH9" s="708"/>
      <c r="EI9" s="708"/>
      <c r="EJ9" s="708"/>
      <c r="EK9" s="707" t="s">
        <v>125</v>
      </c>
      <c r="EL9" s="708"/>
      <c r="EM9" s="708"/>
      <c r="EN9" s="708"/>
      <c r="EO9" s="708"/>
      <c r="EP9" s="708"/>
      <c r="EQ9" s="707" t="s">
        <v>126</v>
      </c>
      <c r="ER9" s="708"/>
      <c r="ES9" s="708"/>
      <c r="ET9" s="708"/>
      <c r="EU9" s="708"/>
      <c r="EV9" s="708"/>
      <c r="EW9" s="628" t="s">
        <v>125</v>
      </c>
      <c r="EX9" s="628"/>
      <c r="EY9" s="628"/>
      <c r="EZ9" s="628"/>
      <c r="FA9" s="628"/>
      <c r="FB9" s="628"/>
      <c r="FC9" s="628"/>
      <c r="FD9" s="628"/>
      <c r="FE9" s="628" t="s">
        <v>126</v>
      </c>
      <c r="FF9" s="628"/>
      <c r="FG9" s="628"/>
      <c r="FH9" s="628"/>
      <c r="FI9" s="628"/>
      <c r="FJ9" s="628"/>
      <c r="FK9" s="628"/>
      <c r="FL9" s="628"/>
      <c r="FM9" s="656" t="s">
        <v>288</v>
      </c>
      <c r="FN9" s="657"/>
      <c r="FO9" s="657"/>
      <c r="FP9" s="657"/>
      <c r="FQ9" s="657"/>
      <c r="FR9" s="620"/>
      <c r="FS9" s="382"/>
      <c r="FT9" s="382"/>
      <c r="FU9" s="655"/>
      <c r="FV9" s="622"/>
      <c r="FW9" s="624"/>
      <c r="FX9" s="626"/>
      <c r="FY9" s="626"/>
      <c r="FZ9" s="626"/>
      <c r="GA9" s="626"/>
      <c r="GB9" s="626"/>
      <c r="GC9" s="626"/>
      <c r="GD9" s="626"/>
      <c r="GE9" s="626"/>
      <c r="GF9" s="707" t="s">
        <v>125</v>
      </c>
      <c r="GG9" s="708"/>
      <c r="GH9" s="708"/>
      <c r="GI9" s="708"/>
      <c r="GJ9" s="708"/>
      <c r="GK9" s="709"/>
      <c r="GL9" s="707" t="s">
        <v>126</v>
      </c>
      <c r="GM9" s="708"/>
      <c r="GN9" s="708"/>
      <c r="GO9" s="708"/>
      <c r="GP9" s="708"/>
      <c r="GQ9" s="708"/>
      <c r="GR9" s="707" t="s">
        <v>125</v>
      </c>
      <c r="GS9" s="708"/>
      <c r="GT9" s="708"/>
      <c r="GU9" s="708"/>
      <c r="GV9" s="708"/>
      <c r="GW9" s="708"/>
      <c r="GX9" s="707" t="s">
        <v>126</v>
      </c>
      <c r="GY9" s="708"/>
      <c r="GZ9" s="708"/>
      <c r="HA9" s="708"/>
      <c r="HB9" s="708"/>
      <c r="HC9" s="708"/>
      <c r="HD9" s="628" t="s">
        <v>125</v>
      </c>
      <c r="HE9" s="628"/>
      <c r="HF9" s="628"/>
      <c r="HG9" s="628"/>
      <c r="HH9" s="628"/>
      <c r="HI9" s="628"/>
      <c r="HJ9" s="628"/>
      <c r="HK9" s="628"/>
      <c r="HL9" s="628" t="s">
        <v>126</v>
      </c>
      <c r="HM9" s="628"/>
      <c r="HN9" s="628"/>
      <c r="HO9" s="628"/>
      <c r="HP9" s="628"/>
      <c r="HQ9" s="628"/>
      <c r="HR9" s="628"/>
      <c r="HS9" s="628"/>
      <c r="HT9" s="656" t="s">
        <v>288</v>
      </c>
      <c r="HU9" s="657"/>
      <c r="HV9" s="657"/>
      <c r="HW9" s="657"/>
      <c r="HX9" s="657"/>
      <c r="HY9" s="620"/>
      <c r="HZ9" s="382"/>
      <c r="IA9" s="382"/>
      <c r="IB9" s="655"/>
      <c r="IC9" s="701"/>
      <c r="ID9" s="702"/>
      <c r="IE9" s="705"/>
      <c r="IF9" s="706"/>
      <c r="IG9" s="705"/>
      <c r="IH9" s="706"/>
      <c r="II9" s="705"/>
      <c r="IJ9" s="706"/>
      <c r="IK9" s="705"/>
      <c r="IL9" s="706"/>
      <c r="IM9" s="707" t="s">
        <v>125</v>
      </c>
      <c r="IN9" s="708"/>
      <c r="IO9" s="708"/>
      <c r="IP9" s="708"/>
      <c r="IQ9" s="708"/>
      <c r="IR9" s="709"/>
      <c r="IS9" s="707" t="s">
        <v>126</v>
      </c>
      <c r="IT9" s="708"/>
      <c r="IU9" s="708"/>
      <c r="IV9" s="708"/>
      <c r="IW9" s="708"/>
      <c r="IX9" s="709"/>
      <c r="IY9" s="707" t="s">
        <v>125</v>
      </c>
      <c r="IZ9" s="708"/>
      <c r="JA9" s="708"/>
      <c r="JB9" s="708"/>
      <c r="JC9" s="708"/>
      <c r="JD9" s="709"/>
      <c r="JE9" s="707" t="s">
        <v>126</v>
      </c>
      <c r="JF9" s="708"/>
      <c r="JG9" s="708"/>
      <c r="JH9" s="708"/>
      <c r="JI9" s="708"/>
      <c r="JJ9" s="709"/>
      <c r="JK9" s="710" t="s">
        <v>125</v>
      </c>
      <c r="JL9" s="711"/>
      <c r="JM9" s="711"/>
      <c r="JN9" s="711"/>
      <c r="JO9" s="711"/>
      <c r="JP9" s="711"/>
      <c r="JQ9" s="711"/>
      <c r="JR9" s="712"/>
      <c r="JS9" s="710" t="s">
        <v>126</v>
      </c>
      <c r="JT9" s="711"/>
      <c r="JU9" s="711"/>
      <c r="JV9" s="711"/>
      <c r="JW9" s="711"/>
      <c r="JX9" s="711"/>
      <c r="JY9" s="711"/>
      <c r="JZ9" s="712"/>
      <c r="KA9" s="656" t="s">
        <v>288</v>
      </c>
      <c r="KB9" s="657"/>
      <c r="KC9" s="657"/>
      <c r="KD9" s="657"/>
      <c r="KE9" s="714"/>
      <c r="KF9" s="620"/>
      <c r="KG9" s="382"/>
      <c r="KH9" s="382"/>
      <c r="KI9" s="655"/>
      <c r="KJ9" s="701"/>
      <c r="KK9" s="702"/>
      <c r="KL9" s="705"/>
      <c r="KM9" s="706"/>
      <c r="KN9" s="705"/>
      <c r="KO9" s="706"/>
      <c r="KP9" s="705"/>
      <c r="KQ9" s="706"/>
      <c r="KR9" s="705"/>
      <c r="KS9" s="706"/>
      <c r="KT9" s="707" t="s">
        <v>125</v>
      </c>
      <c r="KU9" s="708"/>
      <c r="KV9" s="708"/>
      <c r="KW9" s="708"/>
      <c r="KX9" s="708"/>
      <c r="KY9" s="709"/>
      <c r="KZ9" s="707" t="s">
        <v>126</v>
      </c>
      <c r="LA9" s="708"/>
      <c r="LB9" s="708"/>
      <c r="LC9" s="708"/>
      <c r="LD9" s="708"/>
      <c r="LE9" s="709"/>
      <c r="LF9" s="707" t="s">
        <v>125</v>
      </c>
      <c r="LG9" s="708"/>
      <c r="LH9" s="708"/>
      <c r="LI9" s="708"/>
      <c r="LJ9" s="708"/>
      <c r="LK9" s="709"/>
      <c r="LL9" s="707" t="s">
        <v>126</v>
      </c>
      <c r="LM9" s="708"/>
      <c r="LN9" s="708"/>
      <c r="LO9" s="708"/>
      <c r="LP9" s="708"/>
      <c r="LQ9" s="709"/>
      <c r="LR9" s="710" t="s">
        <v>125</v>
      </c>
      <c r="LS9" s="711"/>
      <c r="LT9" s="711"/>
      <c r="LU9" s="711"/>
      <c r="LV9" s="711"/>
      <c r="LW9" s="711"/>
      <c r="LX9" s="711"/>
      <c r="LY9" s="712"/>
      <c r="LZ9" s="710" t="s">
        <v>126</v>
      </c>
      <c r="MA9" s="711"/>
      <c r="MB9" s="711"/>
      <c r="MC9" s="711"/>
      <c r="MD9" s="711"/>
      <c r="ME9" s="711"/>
      <c r="MF9" s="711"/>
      <c r="MG9" s="712"/>
      <c r="MH9" s="656" t="s">
        <v>288</v>
      </c>
      <c r="MI9" s="657"/>
      <c r="MJ9" s="657"/>
      <c r="MK9" s="657"/>
      <c r="ML9" s="714"/>
      <c r="MM9" s="620"/>
      <c r="MN9" s="382"/>
      <c r="MO9" s="382"/>
      <c r="MP9" s="655"/>
      <c r="MQ9" s="701"/>
      <c r="MR9" s="702"/>
      <c r="MS9" s="705"/>
      <c r="MT9" s="706"/>
      <c r="MU9" s="705"/>
      <c r="MV9" s="706"/>
      <c r="MW9" s="705"/>
      <c r="MX9" s="706"/>
      <c r="MY9" s="705"/>
      <c r="MZ9" s="706"/>
      <c r="NA9" s="707" t="s">
        <v>125</v>
      </c>
      <c r="NB9" s="708"/>
      <c r="NC9" s="708"/>
      <c r="ND9" s="708"/>
      <c r="NE9" s="708"/>
      <c r="NF9" s="709"/>
      <c r="NG9" s="707" t="s">
        <v>126</v>
      </c>
      <c r="NH9" s="708"/>
      <c r="NI9" s="708"/>
      <c r="NJ9" s="708"/>
      <c r="NK9" s="708"/>
      <c r="NL9" s="709"/>
      <c r="NM9" s="707" t="s">
        <v>125</v>
      </c>
      <c r="NN9" s="708"/>
      <c r="NO9" s="708"/>
      <c r="NP9" s="708"/>
      <c r="NQ9" s="708"/>
      <c r="NR9" s="709"/>
      <c r="NS9" s="707" t="s">
        <v>126</v>
      </c>
      <c r="NT9" s="708"/>
      <c r="NU9" s="708"/>
      <c r="NV9" s="708"/>
      <c r="NW9" s="708"/>
      <c r="NX9" s="709"/>
      <c r="NY9" s="710" t="s">
        <v>125</v>
      </c>
      <c r="NZ9" s="711"/>
      <c r="OA9" s="711"/>
      <c r="OB9" s="711"/>
      <c r="OC9" s="711"/>
      <c r="OD9" s="711"/>
      <c r="OE9" s="711"/>
      <c r="OF9" s="712"/>
      <c r="OG9" s="710" t="s">
        <v>126</v>
      </c>
      <c r="OH9" s="711"/>
      <c r="OI9" s="711"/>
      <c r="OJ9" s="711"/>
      <c r="OK9" s="711"/>
      <c r="OL9" s="711"/>
      <c r="OM9" s="711"/>
      <c r="ON9" s="712"/>
      <c r="OO9" s="656" t="s">
        <v>288</v>
      </c>
      <c r="OP9" s="657"/>
      <c r="OQ9" s="657"/>
      <c r="OR9" s="657"/>
      <c r="OS9" s="714"/>
      <c r="OT9" s="620"/>
      <c r="OU9" s="382"/>
      <c r="OV9" s="382"/>
      <c r="OW9" s="655"/>
      <c r="OX9" s="701"/>
      <c r="OY9" s="702"/>
      <c r="OZ9" s="705"/>
      <c r="PA9" s="706"/>
      <c r="PB9" s="705"/>
      <c r="PC9" s="706"/>
      <c r="PD9" s="705"/>
      <c r="PE9" s="706"/>
      <c r="PF9" s="705"/>
      <c r="PG9" s="706"/>
      <c r="PH9" s="707" t="s">
        <v>125</v>
      </c>
      <c r="PI9" s="708"/>
      <c r="PJ9" s="708"/>
      <c r="PK9" s="708"/>
      <c r="PL9" s="708"/>
      <c r="PM9" s="709"/>
      <c r="PN9" s="707" t="s">
        <v>126</v>
      </c>
      <c r="PO9" s="708"/>
      <c r="PP9" s="708"/>
      <c r="PQ9" s="708"/>
      <c r="PR9" s="708"/>
      <c r="PS9" s="709"/>
      <c r="PT9" s="707" t="s">
        <v>125</v>
      </c>
      <c r="PU9" s="708"/>
      <c r="PV9" s="708"/>
      <c r="PW9" s="708"/>
      <c r="PX9" s="708"/>
      <c r="PY9" s="709"/>
      <c r="PZ9" s="707" t="s">
        <v>126</v>
      </c>
      <c r="QA9" s="708"/>
      <c r="QB9" s="708"/>
      <c r="QC9" s="708"/>
      <c r="QD9" s="708"/>
      <c r="QE9" s="709"/>
      <c r="QF9" s="710" t="s">
        <v>125</v>
      </c>
      <c r="QG9" s="711"/>
      <c r="QH9" s="711"/>
      <c r="QI9" s="711"/>
      <c r="QJ9" s="711"/>
      <c r="QK9" s="711"/>
      <c r="QL9" s="711"/>
      <c r="QM9" s="712"/>
      <c r="QN9" s="710" t="s">
        <v>126</v>
      </c>
      <c r="QO9" s="711"/>
      <c r="QP9" s="711"/>
      <c r="QQ9" s="711"/>
      <c r="QR9" s="711"/>
      <c r="QS9" s="711"/>
      <c r="QT9" s="711"/>
      <c r="QU9" s="712"/>
      <c r="QV9" s="656" t="s">
        <v>288</v>
      </c>
      <c r="QW9" s="657"/>
      <c r="QX9" s="657"/>
      <c r="QY9" s="657"/>
      <c r="QZ9" s="714"/>
      <c r="RA9" s="620"/>
      <c r="RB9" s="382"/>
      <c r="RC9" s="382"/>
      <c r="RD9" s="655"/>
      <c r="RE9" s="701"/>
      <c r="RF9" s="702"/>
      <c r="RG9" s="705"/>
      <c r="RH9" s="706"/>
      <c r="RI9" s="705"/>
      <c r="RJ9" s="706"/>
      <c r="RK9" s="705"/>
      <c r="RL9" s="706"/>
      <c r="RM9" s="705"/>
      <c r="RN9" s="706"/>
      <c r="RO9" s="707" t="s">
        <v>125</v>
      </c>
      <c r="RP9" s="708"/>
      <c r="RQ9" s="708"/>
      <c r="RR9" s="708"/>
      <c r="RS9" s="708"/>
      <c r="RT9" s="709"/>
      <c r="RU9" s="707" t="s">
        <v>126</v>
      </c>
      <c r="RV9" s="708"/>
      <c r="RW9" s="708"/>
      <c r="RX9" s="708"/>
      <c r="RY9" s="708"/>
      <c r="RZ9" s="709"/>
      <c r="SA9" s="707" t="s">
        <v>125</v>
      </c>
      <c r="SB9" s="708"/>
      <c r="SC9" s="708"/>
      <c r="SD9" s="708"/>
      <c r="SE9" s="708"/>
      <c r="SF9" s="709"/>
      <c r="SG9" s="707" t="s">
        <v>126</v>
      </c>
      <c r="SH9" s="708"/>
      <c r="SI9" s="708"/>
      <c r="SJ9" s="708"/>
      <c r="SK9" s="708"/>
      <c r="SL9" s="709"/>
      <c r="SM9" s="710" t="s">
        <v>125</v>
      </c>
      <c r="SN9" s="711"/>
      <c r="SO9" s="711"/>
      <c r="SP9" s="711"/>
      <c r="SQ9" s="711"/>
      <c r="SR9" s="711"/>
      <c r="SS9" s="711"/>
      <c r="ST9" s="712"/>
      <c r="SU9" s="710" t="s">
        <v>126</v>
      </c>
      <c r="SV9" s="711"/>
      <c r="SW9" s="711"/>
      <c r="SX9" s="711"/>
      <c r="SY9" s="711"/>
      <c r="SZ9" s="711"/>
      <c r="TA9" s="711"/>
      <c r="TB9" s="712"/>
      <c r="TC9" s="656" t="s">
        <v>288</v>
      </c>
      <c r="TD9" s="657"/>
      <c r="TE9" s="657"/>
      <c r="TF9" s="657"/>
      <c r="TG9" s="714"/>
      <c r="TH9" s="620"/>
      <c r="TI9" s="382"/>
      <c r="TJ9" s="382"/>
      <c r="TK9" s="655"/>
      <c r="TL9" s="701"/>
      <c r="TM9" s="702"/>
      <c r="TN9" s="705"/>
      <c r="TO9" s="706"/>
      <c r="TP9" s="705"/>
      <c r="TQ9" s="706"/>
      <c r="TR9" s="705"/>
      <c r="TS9" s="706"/>
      <c r="TT9" s="705"/>
      <c r="TU9" s="706"/>
      <c r="TV9" s="707" t="s">
        <v>125</v>
      </c>
      <c r="TW9" s="708"/>
      <c r="TX9" s="708"/>
      <c r="TY9" s="708"/>
      <c r="TZ9" s="708"/>
      <c r="UA9" s="709"/>
      <c r="UB9" s="707" t="s">
        <v>126</v>
      </c>
      <c r="UC9" s="708"/>
      <c r="UD9" s="708"/>
      <c r="UE9" s="708"/>
      <c r="UF9" s="708"/>
      <c r="UG9" s="709"/>
      <c r="UH9" s="707" t="s">
        <v>125</v>
      </c>
      <c r="UI9" s="708"/>
      <c r="UJ9" s="708"/>
      <c r="UK9" s="708"/>
      <c r="UL9" s="708"/>
      <c r="UM9" s="709"/>
      <c r="UN9" s="707" t="s">
        <v>126</v>
      </c>
      <c r="UO9" s="708"/>
      <c r="UP9" s="708"/>
      <c r="UQ9" s="708"/>
      <c r="UR9" s="708"/>
      <c r="US9" s="709"/>
      <c r="UT9" s="710" t="s">
        <v>125</v>
      </c>
      <c r="UU9" s="711"/>
      <c r="UV9" s="711"/>
      <c r="UW9" s="711"/>
      <c r="UX9" s="711"/>
      <c r="UY9" s="711"/>
      <c r="UZ9" s="711"/>
      <c r="VA9" s="712"/>
      <c r="VB9" s="710" t="s">
        <v>126</v>
      </c>
      <c r="VC9" s="711"/>
      <c r="VD9" s="711"/>
      <c r="VE9" s="711"/>
      <c r="VF9" s="711"/>
      <c r="VG9" s="711"/>
      <c r="VH9" s="711"/>
      <c r="VI9" s="712"/>
      <c r="VJ9" s="656" t="s">
        <v>288</v>
      </c>
      <c r="VK9" s="657"/>
      <c r="VL9" s="657"/>
      <c r="VM9" s="657"/>
      <c r="VN9" s="714"/>
      <c r="VO9" s="620"/>
      <c r="VP9" s="382"/>
      <c r="VQ9" s="382"/>
      <c r="VR9" s="655"/>
      <c r="VS9" s="701"/>
      <c r="VT9" s="702"/>
      <c r="VU9" s="705"/>
      <c r="VV9" s="706"/>
      <c r="VW9" s="705"/>
      <c r="VX9" s="706"/>
      <c r="VY9" s="705"/>
      <c r="VZ9" s="706"/>
      <c r="WA9" s="705"/>
      <c r="WB9" s="706"/>
      <c r="WC9" s="707" t="s">
        <v>125</v>
      </c>
      <c r="WD9" s="708"/>
      <c r="WE9" s="708"/>
      <c r="WF9" s="708"/>
      <c r="WG9" s="708"/>
      <c r="WH9" s="709"/>
      <c r="WI9" s="707" t="s">
        <v>126</v>
      </c>
      <c r="WJ9" s="708"/>
      <c r="WK9" s="708"/>
      <c r="WL9" s="708"/>
      <c r="WM9" s="708"/>
      <c r="WN9" s="709"/>
      <c r="WO9" s="707" t="s">
        <v>125</v>
      </c>
      <c r="WP9" s="708"/>
      <c r="WQ9" s="708"/>
      <c r="WR9" s="708"/>
      <c r="WS9" s="708"/>
      <c r="WT9" s="709"/>
      <c r="WU9" s="707" t="s">
        <v>126</v>
      </c>
      <c r="WV9" s="708"/>
      <c r="WW9" s="708"/>
      <c r="WX9" s="708"/>
      <c r="WY9" s="708"/>
      <c r="WZ9" s="709"/>
      <c r="XA9" s="710" t="s">
        <v>125</v>
      </c>
      <c r="XB9" s="711"/>
      <c r="XC9" s="711"/>
      <c r="XD9" s="711"/>
      <c r="XE9" s="711"/>
      <c r="XF9" s="711"/>
      <c r="XG9" s="711"/>
      <c r="XH9" s="712"/>
      <c r="XI9" s="710" t="s">
        <v>126</v>
      </c>
      <c r="XJ9" s="711"/>
      <c r="XK9" s="711"/>
      <c r="XL9" s="711"/>
      <c r="XM9" s="711"/>
      <c r="XN9" s="711"/>
      <c r="XO9" s="711"/>
      <c r="XP9" s="712"/>
      <c r="XQ9" s="656" t="s">
        <v>288</v>
      </c>
      <c r="XR9" s="657"/>
      <c r="XS9" s="657"/>
      <c r="XT9" s="657"/>
      <c r="XU9" s="714"/>
      <c r="XV9" s="620"/>
      <c r="XW9" s="382"/>
      <c r="XX9" s="382"/>
      <c r="XY9" s="655"/>
      <c r="XZ9" s="701"/>
      <c r="YA9" s="702"/>
      <c r="YB9" s="705"/>
      <c r="YC9" s="706"/>
      <c r="YD9" s="705"/>
      <c r="YE9" s="706"/>
      <c r="YF9" s="705"/>
      <c r="YG9" s="706"/>
      <c r="YH9" s="705"/>
      <c r="YI9" s="706"/>
      <c r="YJ9" s="707" t="s">
        <v>125</v>
      </c>
      <c r="YK9" s="708"/>
      <c r="YL9" s="708"/>
      <c r="YM9" s="708"/>
      <c r="YN9" s="708"/>
      <c r="YO9" s="709"/>
      <c r="YP9" s="707" t="s">
        <v>126</v>
      </c>
      <c r="YQ9" s="708"/>
      <c r="YR9" s="708"/>
      <c r="YS9" s="708"/>
      <c r="YT9" s="708"/>
      <c r="YU9" s="709"/>
      <c r="YV9" s="707" t="s">
        <v>125</v>
      </c>
      <c r="YW9" s="708"/>
      <c r="YX9" s="708"/>
      <c r="YY9" s="708"/>
      <c r="YZ9" s="708"/>
      <c r="ZA9" s="709"/>
      <c r="ZB9" s="707" t="s">
        <v>126</v>
      </c>
      <c r="ZC9" s="708"/>
      <c r="ZD9" s="708"/>
      <c r="ZE9" s="708"/>
      <c r="ZF9" s="708"/>
      <c r="ZG9" s="709"/>
      <c r="ZH9" s="710" t="s">
        <v>125</v>
      </c>
      <c r="ZI9" s="711"/>
      <c r="ZJ9" s="711"/>
      <c r="ZK9" s="711"/>
      <c r="ZL9" s="711"/>
      <c r="ZM9" s="711"/>
      <c r="ZN9" s="711"/>
      <c r="ZO9" s="712"/>
      <c r="ZP9" s="710" t="s">
        <v>126</v>
      </c>
      <c r="ZQ9" s="711"/>
      <c r="ZR9" s="711"/>
      <c r="ZS9" s="711"/>
      <c r="ZT9" s="711"/>
      <c r="ZU9" s="711"/>
      <c r="ZV9" s="711"/>
      <c r="ZW9" s="712"/>
      <c r="ZX9" s="656" t="s">
        <v>288</v>
      </c>
      <c r="ZY9" s="657"/>
      <c r="ZZ9" s="657"/>
      <c r="AAA9" s="657"/>
      <c r="AAB9" s="714"/>
      <c r="AAC9" s="620"/>
      <c r="AAD9" s="382"/>
      <c r="AAE9" s="382"/>
      <c r="AAF9" s="655"/>
      <c r="AAG9" s="701"/>
      <c r="AAH9" s="702"/>
      <c r="AAI9" s="705"/>
      <c r="AAJ9" s="706"/>
      <c r="AAK9" s="705"/>
      <c r="AAL9" s="706"/>
      <c r="AAM9" s="705"/>
      <c r="AAN9" s="706"/>
      <c r="AAO9" s="705"/>
      <c r="AAP9" s="706"/>
      <c r="AAQ9" s="707" t="s">
        <v>125</v>
      </c>
      <c r="AAR9" s="708"/>
      <c r="AAS9" s="708"/>
      <c r="AAT9" s="708"/>
      <c r="AAU9" s="708"/>
      <c r="AAV9" s="709"/>
      <c r="AAW9" s="707" t="s">
        <v>126</v>
      </c>
      <c r="AAX9" s="708"/>
      <c r="AAY9" s="708"/>
      <c r="AAZ9" s="708"/>
      <c r="ABA9" s="708"/>
      <c r="ABB9" s="709"/>
      <c r="ABC9" s="707" t="s">
        <v>125</v>
      </c>
      <c r="ABD9" s="708"/>
      <c r="ABE9" s="708"/>
      <c r="ABF9" s="708"/>
      <c r="ABG9" s="708"/>
      <c r="ABH9" s="709"/>
      <c r="ABI9" s="707" t="s">
        <v>126</v>
      </c>
      <c r="ABJ9" s="708"/>
      <c r="ABK9" s="708"/>
      <c r="ABL9" s="708"/>
      <c r="ABM9" s="708"/>
      <c r="ABN9" s="709"/>
      <c r="ABO9" s="710" t="s">
        <v>125</v>
      </c>
      <c r="ABP9" s="711"/>
      <c r="ABQ9" s="711"/>
      <c r="ABR9" s="711"/>
      <c r="ABS9" s="711"/>
      <c r="ABT9" s="711"/>
      <c r="ABU9" s="711"/>
      <c r="ABV9" s="712"/>
      <c r="ABW9" s="710" t="s">
        <v>126</v>
      </c>
      <c r="ABX9" s="711"/>
      <c r="ABY9" s="711"/>
      <c r="ABZ9" s="711"/>
      <c r="ACA9" s="711"/>
      <c r="ACB9" s="711"/>
      <c r="ACC9" s="711"/>
      <c r="ACD9" s="712"/>
      <c r="ACE9" s="656" t="s">
        <v>288</v>
      </c>
      <c r="ACF9" s="657"/>
      <c r="ACG9" s="657"/>
      <c r="ACH9" s="657"/>
      <c r="ACI9" s="714"/>
      <c r="ACJ9" s="620"/>
      <c r="ACK9" s="382"/>
      <c r="ACL9" s="382"/>
      <c r="ACM9" s="655"/>
      <c r="ACN9" s="701"/>
      <c r="ACO9" s="702"/>
      <c r="ACP9" s="705"/>
      <c r="ACQ9" s="706"/>
      <c r="ACR9" s="705"/>
      <c r="ACS9" s="706"/>
      <c r="ACT9" s="705"/>
      <c r="ACU9" s="706"/>
      <c r="ACV9" s="705"/>
      <c r="ACW9" s="706"/>
      <c r="ACX9" s="707" t="s">
        <v>125</v>
      </c>
      <c r="ACY9" s="708"/>
      <c r="ACZ9" s="708"/>
      <c r="ADA9" s="708"/>
      <c r="ADB9" s="708"/>
      <c r="ADC9" s="709"/>
      <c r="ADD9" s="707" t="s">
        <v>126</v>
      </c>
      <c r="ADE9" s="708"/>
      <c r="ADF9" s="708"/>
      <c r="ADG9" s="708"/>
      <c r="ADH9" s="708"/>
      <c r="ADI9" s="709"/>
      <c r="ADJ9" s="707" t="s">
        <v>125</v>
      </c>
      <c r="ADK9" s="708"/>
      <c r="ADL9" s="708"/>
      <c r="ADM9" s="708"/>
      <c r="ADN9" s="708"/>
      <c r="ADO9" s="709"/>
      <c r="ADP9" s="707" t="s">
        <v>126</v>
      </c>
      <c r="ADQ9" s="708"/>
      <c r="ADR9" s="708"/>
      <c r="ADS9" s="708"/>
      <c r="ADT9" s="708"/>
      <c r="ADU9" s="709"/>
      <c r="ADV9" s="710" t="s">
        <v>125</v>
      </c>
      <c r="ADW9" s="711"/>
      <c r="ADX9" s="711"/>
      <c r="ADY9" s="711"/>
      <c r="ADZ9" s="711"/>
      <c r="AEA9" s="711"/>
      <c r="AEB9" s="711"/>
      <c r="AEC9" s="712"/>
      <c r="AED9" s="710" t="s">
        <v>126</v>
      </c>
      <c r="AEE9" s="711"/>
      <c r="AEF9" s="711"/>
      <c r="AEG9" s="711"/>
      <c r="AEH9" s="711"/>
      <c r="AEI9" s="711"/>
      <c r="AEJ9" s="711"/>
      <c r="AEK9" s="712"/>
      <c r="AEL9" s="656" t="s">
        <v>288</v>
      </c>
      <c r="AEM9" s="657"/>
      <c r="AEN9" s="657"/>
      <c r="AEO9" s="657"/>
      <c r="AEP9" s="714"/>
      <c r="AEQ9" s="620"/>
      <c r="AER9" s="382"/>
      <c r="AES9" s="382"/>
      <c r="AET9" s="655"/>
      <c r="AEU9" s="701"/>
      <c r="AEV9" s="702"/>
      <c r="AEW9" s="705"/>
      <c r="AEX9" s="706"/>
      <c r="AEY9" s="705"/>
      <c r="AEZ9" s="706"/>
      <c r="AFA9" s="705"/>
      <c r="AFB9" s="706"/>
      <c r="AFC9" s="705"/>
      <c r="AFD9" s="706"/>
      <c r="AFE9" s="707" t="s">
        <v>125</v>
      </c>
      <c r="AFF9" s="708"/>
      <c r="AFG9" s="708"/>
      <c r="AFH9" s="708"/>
      <c r="AFI9" s="708"/>
      <c r="AFJ9" s="709"/>
      <c r="AFK9" s="707" t="s">
        <v>126</v>
      </c>
      <c r="AFL9" s="708"/>
      <c r="AFM9" s="708"/>
      <c r="AFN9" s="708"/>
      <c r="AFO9" s="708"/>
      <c r="AFP9" s="709"/>
      <c r="AFQ9" s="707" t="s">
        <v>125</v>
      </c>
      <c r="AFR9" s="708"/>
      <c r="AFS9" s="708"/>
      <c r="AFT9" s="708"/>
      <c r="AFU9" s="708"/>
      <c r="AFV9" s="709"/>
      <c r="AFW9" s="707" t="s">
        <v>126</v>
      </c>
      <c r="AFX9" s="708"/>
      <c r="AFY9" s="708"/>
      <c r="AFZ9" s="708"/>
      <c r="AGA9" s="708"/>
      <c r="AGB9" s="709"/>
      <c r="AGC9" s="710" t="s">
        <v>125</v>
      </c>
      <c r="AGD9" s="711"/>
      <c r="AGE9" s="711"/>
      <c r="AGF9" s="711"/>
      <c r="AGG9" s="711"/>
      <c r="AGH9" s="711"/>
      <c r="AGI9" s="711"/>
      <c r="AGJ9" s="712"/>
      <c r="AGK9" s="710" t="s">
        <v>126</v>
      </c>
      <c r="AGL9" s="711"/>
      <c r="AGM9" s="711"/>
      <c r="AGN9" s="711"/>
      <c r="AGO9" s="711"/>
      <c r="AGP9" s="711"/>
      <c r="AGQ9" s="711"/>
      <c r="AGR9" s="712"/>
      <c r="AGS9" s="656" t="s">
        <v>288</v>
      </c>
      <c r="AGT9" s="657"/>
      <c r="AGU9" s="657"/>
      <c r="AGV9" s="657"/>
      <c r="AGW9" s="714"/>
      <c r="AGX9" s="620"/>
      <c r="AGY9" s="382"/>
      <c r="AGZ9" s="382"/>
      <c r="AHA9" s="655"/>
      <c r="AHB9" s="701"/>
      <c r="AHC9" s="702"/>
      <c r="AHD9" s="705"/>
      <c r="AHE9" s="706"/>
      <c r="AHF9" s="705"/>
      <c r="AHG9" s="706"/>
      <c r="AHH9" s="705"/>
      <c r="AHI9" s="706"/>
      <c r="AHJ9" s="705"/>
      <c r="AHK9" s="706"/>
      <c r="AHL9" s="707" t="s">
        <v>125</v>
      </c>
      <c r="AHM9" s="708"/>
      <c r="AHN9" s="708"/>
      <c r="AHO9" s="708"/>
      <c r="AHP9" s="708"/>
      <c r="AHQ9" s="709"/>
      <c r="AHR9" s="707" t="s">
        <v>126</v>
      </c>
      <c r="AHS9" s="708"/>
      <c r="AHT9" s="708"/>
      <c r="AHU9" s="708"/>
      <c r="AHV9" s="708"/>
      <c r="AHW9" s="709"/>
      <c r="AHX9" s="707" t="s">
        <v>125</v>
      </c>
      <c r="AHY9" s="708"/>
      <c r="AHZ9" s="708"/>
      <c r="AIA9" s="708"/>
      <c r="AIB9" s="708"/>
      <c r="AIC9" s="709"/>
      <c r="AID9" s="707" t="s">
        <v>126</v>
      </c>
      <c r="AIE9" s="708"/>
      <c r="AIF9" s="708"/>
      <c r="AIG9" s="708"/>
      <c r="AIH9" s="708"/>
      <c r="AII9" s="709"/>
      <c r="AIJ9" s="710" t="s">
        <v>125</v>
      </c>
      <c r="AIK9" s="711"/>
      <c r="AIL9" s="711"/>
      <c r="AIM9" s="711"/>
      <c r="AIN9" s="711"/>
      <c r="AIO9" s="711"/>
      <c r="AIP9" s="711"/>
      <c r="AIQ9" s="712"/>
      <c r="AIR9" s="710" t="s">
        <v>126</v>
      </c>
      <c r="AIS9" s="711"/>
      <c r="AIT9" s="711"/>
      <c r="AIU9" s="711"/>
      <c r="AIV9" s="711"/>
      <c r="AIW9" s="711"/>
      <c r="AIX9" s="711"/>
      <c r="AIY9" s="712"/>
      <c r="AIZ9" s="656" t="s">
        <v>288</v>
      </c>
      <c r="AJA9" s="657"/>
      <c r="AJB9" s="657"/>
      <c r="AJC9" s="657"/>
      <c r="AJD9" s="714"/>
      <c r="AJE9" s="620"/>
      <c r="AJF9" s="382"/>
      <c r="AJG9" s="382"/>
      <c r="AJH9" s="655"/>
      <c r="AJI9" s="701"/>
      <c r="AJJ9" s="702"/>
      <c r="AJK9" s="705"/>
      <c r="AJL9" s="706"/>
      <c r="AJM9" s="705"/>
      <c r="AJN9" s="706"/>
      <c r="AJO9" s="705"/>
      <c r="AJP9" s="706"/>
      <c r="AJQ9" s="705"/>
      <c r="AJR9" s="706"/>
      <c r="AJS9" s="707" t="s">
        <v>125</v>
      </c>
      <c r="AJT9" s="708"/>
      <c r="AJU9" s="708"/>
      <c r="AJV9" s="708"/>
      <c r="AJW9" s="708"/>
      <c r="AJX9" s="709"/>
      <c r="AJY9" s="707" t="s">
        <v>126</v>
      </c>
      <c r="AJZ9" s="708"/>
      <c r="AKA9" s="708"/>
      <c r="AKB9" s="708"/>
      <c r="AKC9" s="708"/>
      <c r="AKD9" s="709"/>
      <c r="AKE9" s="707" t="s">
        <v>125</v>
      </c>
      <c r="AKF9" s="708"/>
      <c r="AKG9" s="708"/>
      <c r="AKH9" s="708"/>
      <c r="AKI9" s="708"/>
      <c r="AKJ9" s="709"/>
      <c r="AKK9" s="707" t="s">
        <v>126</v>
      </c>
      <c r="AKL9" s="708"/>
      <c r="AKM9" s="708"/>
      <c r="AKN9" s="708"/>
      <c r="AKO9" s="708"/>
      <c r="AKP9" s="709"/>
      <c r="AKQ9" s="710" t="s">
        <v>125</v>
      </c>
      <c r="AKR9" s="711"/>
      <c r="AKS9" s="711"/>
      <c r="AKT9" s="711"/>
      <c r="AKU9" s="711"/>
      <c r="AKV9" s="711"/>
      <c r="AKW9" s="711"/>
      <c r="AKX9" s="712"/>
      <c r="AKY9" s="710" t="s">
        <v>126</v>
      </c>
      <c r="AKZ9" s="711"/>
      <c r="ALA9" s="711"/>
      <c r="ALB9" s="711"/>
      <c r="ALC9" s="711"/>
      <c r="ALD9" s="711"/>
      <c r="ALE9" s="711"/>
      <c r="ALF9" s="712"/>
      <c r="ALG9" s="656" t="s">
        <v>288</v>
      </c>
      <c r="ALH9" s="657"/>
      <c r="ALI9" s="657"/>
      <c r="ALJ9" s="657"/>
      <c r="ALK9" s="714"/>
      <c r="ALL9" s="620"/>
      <c r="ALM9" s="382"/>
      <c r="ALN9" s="382"/>
      <c r="ALO9" s="655"/>
      <c r="ALP9" s="701"/>
      <c r="ALQ9" s="702"/>
      <c r="ALR9" s="705"/>
      <c r="ALS9" s="706"/>
      <c r="ALT9" s="705"/>
      <c r="ALU9" s="706"/>
      <c r="ALV9" s="705"/>
      <c r="ALW9" s="706"/>
      <c r="ALX9" s="705"/>
      <c r="ALY9" s="706"/>
      <c r="ALZ9" s="707" t="s">
        <v>125</v>
      </c>
      <c r="AMA9" s="708"/>
      <c r="AMB9" s="708"/>
      <c r="AMC9" s="708"/>
      <c r="AMD9" s="708"/>
      <c r="AME9" s="709"/>
      <c r="AMF9" s="707" t="s">
        <v>126</v>
      </c>
      <c r="AMG9" s="708"/>
      <c r="AMH9" s="708"/>
      <c r="AMI9" s="708"/>
      <c r="AMJ9" s="708"/>
      <c r="AMK9" s="709"/>
      <c r="AML9" s="707" t="s">
        <v>125</v>
      </c>
      <c r="AMM9" s="708"/>
      <c r="AMN9" s="708"/>
      <c r="AMO9" s="708"/>
      <c r="AMP9" s="708"/>
      <c r="AMQ9" s="709"/>
      <c r="AMR9" s="707" t="s">
        <v>126</v>
      </c>
      <c r="AMS9" s="708"/>
      <c r="AMT9" s="708"/>
      <c r="AMU9" s="708"/>
      <c r="AMV9" s="708"/>
      <c r="AMW9" s="709"/>
      <c r="AMX9" s="710" t="s">
        <v>125</v>
      </c>
      <c r="AMY9" s="711"/>
      <c r="AMZ9" s="711"/>
      <c r="ANA9" s="711"/>
      <c r="ANB9" s="711"/>
      <c r="ANC9" s="711"/>
      <c r="AND9" s="711"/>
      <c r="ANE9" s="712"/>
      <c r="ANF9" s="710" t="s">
        <v>126</v>
      </c>
      <c r="ANG9" s="711"/>
      <c r="ANH9" s="711"/>
      <c r="ANI9" s="711"/>
      <c r="ANJ9" s="711"/>
      <c r="ANK9" s="711"/>
      <c r="ANL9" s="711"/>
      <c r="ANM9" s="712"/>
      <c r="ANN9" s="656" t="s">
        <v>288</v>
      </c>
      <c r="ANO9" s="657"/>
      <c r="ANP9" s="657"/>
      <c r="ANQ9" s="657"/>
      <c r="ANR9" s="714"/>
      <c r="ANS9" s="620"/>
      <c r="ANT9" s="382"/>
      <c r="ANU9" s="382"/>
      <c r="ANV9" s="655"/>
      <c r="ANW9" s="701"/>
      <c r="ANX9" s="702"/>
      <c r="ANY9" s="705"/>
      <c r="ANZ9" s="706"/>
      <c r="AOA9" s="705"/>
      <c r="AOB9" s="706"/>
      <c r="AOC9" s="705"/>
      <c r="AOD9" s="706"/>
      <c r="AOE9" s="705"/>
      <c r="AOF9" s="706"/>
      <c r="AOG9" s="707" t="s">
        <v>125</v>
      </c>
      <c r="AOH9" s="708"/>
      <c r="AOI9" s="708"/>
      <c r="AOJ9" s="708"/>
      <c r="AOK9" s="708"/>
      <c r="AOL9" s="709"/>
      <c r="AOM9" s="707" t="s">
        <v>126</v>
      </c>
      <c r="AON9" s="708"/>
      <c r="AOO9" s="708"/>
      <c r="AOP9" s="708"/>
      <c r="AOQ9" s="708"/>
      <c r="AOR9" s="709"/>
      <c r="AOS9" s="707" t="s">
        <v>125</v>
      </c>
      <c r="AOT9" s="708"/>
      <c r="AOU9" s="708"/>
      <c r="AOV9" s="708"/>
      <c r="AOW9" s="708"/>
      <c r="AOX9" s="709"/>
      <c r="AOY9" s="707" t="s">
        <v>126</v>
      </c>
      <c r="AOZ9" s="708"/>
      <c r="APA9" s="708"/>
      <c r="APB9" s="708"/>
      <c r="APC9" s="708"/>
      <c r="APD9" s="709"/>
      <c r="APE9" s="710" t="s">
        <v>125</v>
      </c>
      <c r="APF9" s="711"/>
      <c r="APG9" s="711"/>
      <c r="APH9" s="711"/>
      <c r="API9" s="711"/>
      <c r="APJ9" s="711"/>
      <c r="APK9" s="711"/>
      <c r="APL9" s="712"/>
      <c r="APM9" s="710" t="s">
        <v>126</v>
      </c>
      <c r="APN9" s="711"/>
      <c r="APO9" s="711"/>
      <c r="APP9" s="711"/>
      <c r="APQ9" s="711"/>
      <c r="APR9" s="711"/>
      <c r="APS9" s="711"/>
      <c r="APT9" s="712"/>
      <c r="APU9" s="656" t="s">
        <v>288</v>
      </c>
      <c r="APV9" s="657"/>
      <c r="APW9" s="657"/>
      <c r="APX9" s="657"/>
      <c r="APY9" s="714"/>
      <c r="APZ9" s="620"/>
      <c r="AQA9" s="382"/>
      <c r="AQB9" s="382"/>
      <c r="AQC9" s="655"/>
      <c r="AQD9" s="701"/>
      <c r="AQE9" s="702"/>
      <c r="AQF9" s="705"/>
      <c r="AQG9" s="706"/>
      <c r="AQH9" s="705"/>
      <c r="AQI9" s="706"/>
      <c r="AQJ9" s="705"/>
      <c r="AQK9" s="706"/>
      <c r="AQL9" s="705"/>
      <c r="AQM9" s="706"/>
      <c r="AQN9" s="707" t="s">
        <v>125</v>
      </c>
      <c r="AQO9" s="708"/>
      <c r="AQP9" s="708"/>
      <c r="AQQ9" s="708"/>
      <c r="AQR9" s="708"/>
      <c r="AQS9" s="709"/>
      <c r="AQT9" s="707" t="s">
        <v>126</v>
      </c>
      <c r="AQU9" s="708"/>
      <c r="AQV9" s="708"/>
      <c r="AQW9" s="708"/>
      <c r="AQX9" s="708"/>
      <c r="AQY9" s="709"/>
      <c r="AQZ9" s="707" t="s">
        <v>125</v>
      </c>
      <c r="ARA9" s="708"/>
      <c r="ARB9" s="708"/>
      <c r="ARC9" s="708"/>
      <c r="ARD9" s="708"/>
      <c r="ARE9" s="709"/>
      <c r="ARF9" s="707" t="s">
        <v>126</v>
      </c>
      <c r="ARG9" s="708"/>
      <c r="ARH9" s="708"/>
      <c r="ARI9" s="708"/>
      <c r="ARJ9" s="708"/>
      <c r="ARK9" s="709"/>
      <c r="ARL9" s="710" t="s">
        <v>125</v>
      </c>
      <c r="ARM9" s="711"/>
      <c r="ARN9" s="711"/>
      <c r="ARO9" s="711"/>
      <c r="ARP9" s="711"/>
      <c r="ARQ9" s="711"/>
      <c r="ARR9" s="711"/>
      <c r="ARS9" s="712"/>
      <c r="ART9" s="710" t="s">
        <v>126</v>
      </c>
      <c r="ARU9" s="711"/>
      <c r="ARV9" s="711"/>
      <c r="ARW9" s="711"/>
      <c r="ARX9" s="711"/>
      <c r="ARY9" s="711"/>
      <c r="ARZ9" s="711"/>
      <c r="ASA9" s="712"/>
      <c r="ASB9" s="656" t="s">
        <v>288</v>
      </c>
      <c r="ASC9" s="657"/>
      <c r="ASD9" s="657"/>
      <c r="ASE9" s="657"/>
      <c r="ASF9" s="714"/>
      <c r="ASG9" s="620"/>
      <c r="ASH9" s="382"/>
      <c r="ASI9" s="382"/>
      <c r="ASJ9" s="655"/>
      <c r="ASK9" s="701"/>
      <c r="ASL9" s="702"/>
      <c r="ASM9" s="705"/>
      <c r="ASN9" s="706"/>
      <c r="ASO9" s="705"/>
      <c r="ASP9" s="706"/>
      <c r="ASQ9" s="705"/>
      <c r="ASR9" s="706"/>
      <c r="ASS9" s="705"/>
      <c r="AST9" s="706"/>
      <c r="ASU9" s="707" t="s">
        <v>125</v>
      </c>
      <c r="ASV9" s="708"/>
      <c r="ASW9" s="708"/>
      <c r="ASX9" s="708"/>
      <c r="ASY9" s="708"/>
      <c r="ASZ9" s="709"/>
      <c r="ATA9" s="707" t="s">
        <v>126</v>
      </c>
      <c r="ATB9" s="708"/>
      <c r="ATC9" s="708"/>
      <c r="ATD9" s="708"/>
      <c r="ATE9" s="708"/>
      <c r="ATF9" s="709"/>
      <c r="ATG9" s="707" t="s">
        <v>125</v>
      </c>
      <c r="ATH9" s="708"/>
      <c r="ATI9" s="708"/>
      <c r="ATJ9" s="708"/>
      <c r="ATK9" s="708"/>
      <c r="ATL9" s="709"/>
      <c r="ATM9" s="707" t="s">
        <v>126</v>
      </c>
      <c r="ATN9" s="708"/>
      <c r="ATO9" s="708"/>
      <c r="ATP9" s="708"/>
      <c r="ATQ9" s="708"/>
      <c r="ATR9" s="709"/>
      <c r="ATS9" s="710" t="s">
        <v>125</v>
      </c>
      <c r="ATT9" s="711"/>
      <c r="ATU9" s="711"/>
      <c r="ATV9" s="711"/>
      <c r="ATW9" s="711"/>
      <c r="ATX9" s="711"/>
      <c r="ATY9" s="711"/>
      <c r="ATZ9" s="712"/>
      <c r="AUA9" s="710" t="s">
        <v>126</v>
      </c>
      <c r="AUB9" s="711"/>
      <c r="AUC9" s="711"/>
      <c r="AUD9" s="711"/>
      <c r="AUE9" s="711"/>
      <c r="AUF9" s="711"/>
      <c r="AUG9" s="711"/>
      <c r="AUH9" s="712"/>
      <c r="AUI9" s="656" t="s">
        <v>288</v>
      </c>
      <c r="AUJ9" s="657"/>
      <c r="AUK9" s="657"/>
      <c r="AUL9" s="657"/>
      <c r="AUM9" s="714"/>
      <c r="AUN9" s="620"/>
      <c r="AUO9" s="382"/>
      <c r="AUP9" s="382"/>
      <c r="AUQ9" s="655"/>
      <c r="AUR9" s="701"/>
      <c r="AUS9" s="702"/>
      <c r="AUT9" s="705"/>
      <c r="AUU9" s="706"/>
      <c r="AUV9" s="705"/>
      <c r="AUW9" s="706"/>
      <c r="AUX9" s="705"/>
      <c r="AUY9" s="706"/>
      <c r="AUZ9" s="705"/>
      <c r="AVA9" s="706"/>
      <c r="AVB9" s="707" t="s">
        <v>125</v>
      </c>
      <c r="AVC9" s="708"/>
      <c r="AVD9" s="708"/>
      <c r="AVE9" s="708"/>
      <c r="AVF9" s="708"/>
      <c r="AVG9" s="709"/>
      <c r="AVH9" s="707" t="s">
        <v>126</v>
      </c>
      <c r="AVI9" s="708"/>
      <c r="AVJ9" s="708"/>
      <c r="AVK9" s="708"/>
      <c r="AVL9" s="708"/>
      <c r="AVM9" s="709"/>
      <c r="AVN9" s="707" t="s">
        <v>125</v>
      </c>
      <c r="AVO9" s="708"/>
      <c r="AVP9" s="708"/>
      <c r="AVQ9" s="708"/>
      <c r="AVR9" s="708"/>
      <c r="AVS9" s="709"/>
      <c r="AVT9" s="707" t="s">
        <v>126</v>
      </c>
      <c r="AVU9" s="708"/>
      <c r="AVV9" s="708"/>
      <c r="AVW9" s="708"/>
      <c r="AVX9" s="708"/>
      <c r="AVY9" s="709"/>
      <c r="AVZ9" s="710" t="s">
        <v>125</v>
      </c>
      <c r="AWA9" s="711"/>
      <c r="AWB9" s="711"/>
      <c r="AWC9" s="711"/>
      <c r="AWD9" s="711"/>
      <c r="AWE9" s="711"/>
      <c r="AWF9" s="711"/>
      <c r="AWG9" s="712"/>
      <c r="AWH9" s="710" t="s">
        <v>126</v>
      </c>
      <c r="AWI9" s="711"/>
      <c r="AWJ9" s="711"/>
      <c r="AWK9" s="711"/>
      <c r="AWL9" s="711"/>
      <c r="AWM9" s="711"/>
      <c r="AWN9" s="711"/>
      <c r="AWO9" s="712"/>
      <c r="AWP9" s="656" t="s">
        <v>288</v>
      </c>
      <c r="AWQ9" s="657"/>
      <c r="AWR9" s="657"/>
      <c r="AWS9" s="657"/>
      <c r="AWT9" s="714"/>
      <c r="AWU9" s="620"/>
      <c r="AWV9" s="382"/>
      <c r="AWW9" s="382"/>
      <c r="AWX9" s="655"/>
      <c r="AWY9" s="701"/>
      <c r="AWZ9" s="702"/>
      <c r="AXA9" s="705"/>
      <c r="AXB9" s="706"/>
      <c r="AXC9" s="705"/>
      <c r="AXD9" s="706"/>
      <c r="AXE9" s="705"/>
      <c r="AXF9" s="706"/>
      <c r="AXG9" s="705"/>
      <c r="AXH9" s="706"/>
      <c r="AXI9" s="707" t="s">
        <v>125</v>
      </c>
      <c r="AXJ9" s="708"/>
      <c r="AXK9" s="708"/>
      <c r="AXL9" s="708"/>
      <c r="AXM9" s="708"/>
      <c r="AXN9" s="709"/>
      <c r="AXO9" s="707" t="s">
        <v>126</v>
      </c>
      <c r="AXP9" s="708"/>
      <c r="AXQ9" s="708"/>
      <c r="AXR9" s="708"/>
      <c r="AXS9" s="708"/>
      <c r="AXT9" s="709"/>
      <c r="AXU9" s="707" t="s">
        <v>125</v>
      </c>
      <c r="AXV9" s="708"/>
      <c r="AXW9" s="708"/>
      <c r="AXX9" s="708"/>
      <c r="AXY9" s="708"/>
      <c r="AXZ9" s="709"/>
      <c r="AYA9" s="707" t="s">
        <v>126</v>
      </c>
      <c r="AYB9" s="708"/>
      <c r="AYC9" s="708"/>
      <c r="AYD9" s="708"/>
      <c r="AYE9" s="708"/>
      <c r="AYF9" s="709"/>
      <c r="AYG9" s="710" t="s">
        <v>125</v>
      </c>
      <c r="AYH9" s="711"/>
      <c r="AYI9" s="711"/>
      <c r="AYJ9" s="711"/>
      <c r="AYK9" s="711"/>
      <c r="AYL9" s="711"/>
      <c r="AYM9" s="711"/>
      <c r="AYN9" s="712"/>
      <c r="AYO9" s="710" t="s">
        <v>126</v>
      </c>
      <c r="AYP9" s="711"/>
      <c r="AYQ9" s="711"/>
      <c r="AYR9" s="711"/>
      <c r="AYS9" s="711"/>
      <c r="AYT9" s="711"/>
      <c r="AYU9" s="711"/>
      <c r="AYV9" s="712"/>
      <c r="AYW9" s="656" t="s">
        <v>288</v>
      </c>
      <c r="AYX9" s="657"/>
      <c r="AYY9" s="657"/>
      <c r="AYZ9" s="657"/>
      <c r="AZA9" s="714"/>
      <c r="AZB9" s="620"/>
      <c r="AZC9" s="382"/>
      <c r="AZD9" s="382"/>
      <c r="AZE9" s="655"/>
      <c r="AZF9" s="701"/>
      <c r="AZG9" s="702"/>
      <c r="AZH9" s="705"/>
      <c r="AZI9" s="706"/>
      <c r="AZJ9" s="705"/>
      <c r="AZK9" s="706"/>
      <c r="AZL9" s="705"/>
      <c r="AZM9" s="706"/>
      <c r="AZN9" s="705"/>
      <c r="AZO9" s="706"/>
      <c r="AZP9" s="707" t="s">
        <v>125</v>
      </c>
      <c r="AZQ9" s="708"/>
      <c r="AZR9" s="708"/>
      <c r="AZS9" s="708"/>
      <c r="AZT9" s="708"/>
      <c r="AZU9" s="709"/>
      <c r="AZV9" s="707" t="s">
        <v>126</v>
      </c>
      <c r="AZW9" s="708"/>
      <c r="AZX9" s="708"/>
      <c r="AZY9" s="708"/>
      <c r="AZZ9" s="708"/>
      <c r="BAA9" s="709"/>
      <c r="BAB9" s="707" t="s">
        <v>125</v>
      </c>
      <c r="BAC9" s="708"/>
      <c r="BAD9" s="708"/>
      <c r="BAE9" s="708"/>
      <c r="BAF9" s="708"/>
      <c r="BAG9" s="709"/>
      <c r="BAH9" s="707" t="s">
        <v>126</v>
      </c>
      <c r="BAI9" s="708"/>
      <c r="BAJ9" s="708"/>
      <c r="BAK9" s="708"/>
      <c r="BAL9" s="708"/>
      <c r="BAM9" s="709"/>
      <c r="BAN9" s="710" t="s">
        <v>125</v>
      </c>
      <c r="BAO9" s="711"/>
      <c r="BAP9" s="711"/>
      <c r="BAQ9" s="711"/>
      <c r="BAR9" s="711"/>
      <c r="BAS9" s="711"/>
      <c r="BAT9" s="711"/>
      <c r="BAU9" s="712"/>
      <c r="BAV9" s="710" t="s">
        <v>126</v>
      </c>
      <c r="BAW9" s="711"/>
      <c r="BAX9" s="711"/>
      <c r="BAY9" s="711"/>
      <c r="BAZ9" s="711"/>
      <c r="BBA9" s="711"/>
      <c r="BBB9" s="711"/>
      <c r="BBC9" s="712"/>
      <c r="BBD9" s="656" t="s">
        <v>288</v>
      </c>
      <c r="BBE9" s="657"/>
      <c r="BBF9" s="657"/>
      <c r="BBG9" s="657"/>
      <c r="BBH9" s="714"/>
      <c r="BBI9" s="620"/>
      <c r="BBJ9" s="382"/>
      <c r="BBK9" s="382"/>
      <c r="BBL9" s="655"/>
      <c r="BBM9" s="701"/>
      <c r="BBN9" s="702"/>
      <c r="BBO9" s="705"/>
      <c r="BBP9" s="706"/>
      <c r="BBQ9" s="705"/>
      <c r="BBR9" s="706"/>
      <c r="BBS9" s="705"/>
      <c r="BBT9" s="706"/>
      <c r="BBU9" s="705"/>
      <c r="BBV9" s="706"/>
      <c r="BBW9" s="707" t="s">
        <v>125</v>
      </c>
      <c r="BBX9" s="708"/>
      <c r="BBY9" s="708"/>
      <c r="BBZ9" s="708"/>
      <c r="BCA9" s="708"/>
      <c r="BCB9" s="709"/>
      <c r="BCC9" s="707" t="s">
        <v>126</v>
      </c>
      <c r="BCD9" s="708"/>
      <c r="BCE9" s="708"/>
      <c r="BCF9" s="708"/>
      <c r="BCG9" s="708"/>
      <c r="BCH9" s="709"/>
      <c r="BCI9" s="707" t="s">
        <v>125</v>
      </c>
      <c r="BCJ9" s="708"/>
      <c r="BCK9" s="708"/>
      <c r="BCL9" s="708"/>
      <c r="BCM9" s="708"/>
      <c r="BCN9" s="709"/>
      <c r="BCO9" s="707" t="s">
        <v>126</v>
      </c>
      <c r="BCP9" s="708"/>
      <c r="BCQ9" s="708"/>
      <c r="BCR9" s="708"/>
      <c r="BCS9" s="708"/>
      <c r="BCT9" s="709"/>
      <c r="BCU9" s="710" t="s">
        <v>125</v>
      </c>
      <c r="BCV9" s="711"/>
      <c r="BCW9" s="711"/>
      <c r="BCX9" s="711"/>
      <c r="BCY9" s="711"/>
      <c r="BCZ9" s="711"/>
      <c r="BDA9" s="711"/>
      <c r="BDB9" s="712"/>
      <c r="BDC9" s="710" t="s">
        <v>126</v>
      </c>
      <c r="BDD9" s="711"/>
      <c r="BDE9" s="711"/>
      <c r="BDF9" s="711"/>
      <c r="BDG9" s="711"/>
      <c r="BDH9" s="711"/>
      <c r="BDI9" s="711"/>
      <c r="BDJ9" s="712"/>
      <c r="BDK9" s="656" t="s">
        <v>288</v>
      </c>
      <c r="BDL9" s="657"/>
      <c r="BDM9" s="657"/>
      <c r="BDN9" s="657"/>
      <c r="BDO9" s="714"/>
      <c r="BDP9" s="620"/>
      <c r="BDQ9" s="382"/>
      <c r="BDR9" s="382"/>
      <c r="BDS9" s="655"/>
      <c r="BDT9" s="701"/>
      <c r="BDU9" s="702"/>
      <c r="BDV9" s="705"/>
      <c r="BDW9" s="706"/>
      <c r="BDX9" s="705"/>
      <c r="BDY9" s="706"/>
      <c r="BDZ9" s="705"/>
      <c r="BEA9" s="706"/>
      <c r="BEB9" s="705"/>
      <c r="BEC9" s="706"/>
      <c r="BED9" s="707" t="s">
        <v>125</v>
      </c>
      <c r="BEE9" s="708"/>
      <c r="BEF9" s="708"/>
      <c r="BEG9" s="708"/>
      <c r="BEH9" s="708"/>
      <c r="BEI9" s="709"/>
      <c r="BEJ9" s="707" t="s">
        <v>126</v>
      </c>
      <c r="BEK9" s="708"/>
      <c r="BEL9" s="708"/>
      <c r="BEM9" s="708"/>
      <c r="BEN9" s="708"/>
      <c r="BEO9" s="709"/>
      <c r="BEP9" s="707" t="s">
        <v>125</v>
      </c>
      <c r="BEQ9" s="708"/>
      <c r="BER9" s="708"/>
      <c r="BES9" s="708"/>
      <c r="BET9" s="708"/>
      <c r="BEU9" s="709"/>
      <c r="BEV9" s="707" t="s">
        <v>126</v>
      </c>
      <c r="BEW9" s="708"/>
      <c r="BEX9" s="708"/>
      <c r="BEY9" s="708"/>
      <c r="BEZ9" s="708"/>
      <c r="BFA9" s="709"/>
      <c r="BFB9" s="710" t="s">
        <v>125</v>
      </c>
      <c r="BFC9" s="711"/>
      <c r="BFD9" s="711"/>
      <c r="BFE9" s="711"/>
      <c r="BFF9" s="711"/>
      <c r="BFG9" s="711"/>
      <c r="BFH9" s="711"/>
      <c r="BFI9" s="712"/>
      <c r="BFJ9" s="710" t="s">
        <v>126</v>
      </c>
      <c r="BFK9" s="711"/>
      <c r="BFL9" s="711"/>
      <c r="BFM9" s="711"/>
      <c r="BFN9" s="711"/>
      <c r="BFO9" s="711"/>
      <c r="BFP9" s="711"/>
      <c r="BFQ9" s="712"/>
      <c r="BFR9" s="656" t="s">
        <v>288</v>
      </c>
      <c r="BFS9" s="657"/>
      <c r="BFT9" s="657"/>
      <c r="BFU9" s="657"/>
      <c r="BFV9" s="714"/>
      <c r="BFW9" s="620"/>
      <c r="BFX9" s="382"/>
      <c r="BFY9" s="382"/>
      <c r="BFZ9" s="655"/>
      <c r="BGA9" s="701"/>
      <c r="BGB9" s="702"/>
      <c r="BGC9" s="705"/>
      <c r="BGD9" s="706"/>
      <c r="BGE9" s="705"/>
      <c r="BGF9" s="706"/>
      <c r="BGG9" s="705"/>
      <c r="BGH9" s="706"/>
      <c r="BGI9" s="705"/>
      <c r="BGJ9" s="706"/>
      <c r="BGK9" s="707" t="s">
        <v>125</v>
      </c>
      <c r="BGL9" s="708"/>
      <c r="BGM9" s="708"/>
      <c r="BGN9" s="708"/>
      <c r="BGO9" s="708"/>
      <c r="BGP9" s="709"/>
      <c r="BGQ9" s="707" t="s">
        <v>126</v>
      </c>
      <c r="BGR9" s="708"/>
      <c r="BGS9" s="708"/>
      <c r="BGT9" s="708"/>
      <c r="BGU9" s="708"/>
      <c r="BGV9" s="709"/>
      <c r="BGW9" s="707" t="s">
        <v>125</v>
      </c>
      <c r="BGX9" s="708"/>
      <c r="BGY9" s="708"/>
      <c r="BGZ9" s="708"/>
      <c r="BHA9" s="708"/>
      <c r="BHB9" s="709"/>
      <c r="BHC9" s="707" t="s">
        <v>126</v>
      </c>
      <c r="BHD9" s="708"/>
      <c r="BHE9" s="708"/>
      <c r="BHF9" s="708"/>
      <c r="BHG9" s="708"/>
      <c r="BHH9" s="709"/>
      <c r="BHI9" s="710" t="s">
        <v>125</v>
      </c>
      <c r="BHJ9" s="711"/>
      <c r="BHK9" s="711"/>
      <c r="BHL9" s="711"/>
      <c r="BHM9" s="711"/>
      <c r="BHN9" s="711"/>
      <c r="BHO9" s="711"/>
      <c r="BHP9" s="712"/>
      <c r="BHQ9" s="710" t="s">
        <v>126</v>
      </c>
      <c r="BHR9" s="711"/>
      <c r="BHS9" s="711"/>
      <c r="BHT9" s="711"/>
      <c r="BHU9" s="711"/>
      <c r="BHV9" s="711"/>
      <c r="BHW9" s="711"/>
      <c r="BHX9" s="712"/>
      <c r="BHY9" s="656" t="s">
        <v>288</v>
      </c>
      <c r="BHZ9" s="657"/>
      <c r="BIA9" s="657"/>
      <c r="BIB9" s="657"/>
      <c r="BIC9" s="714"/>
      <c r="BID9" s="620"/>
      <c r="BIE9" s="382"/>
      <c r="BIF9" s="382"/>
      <c r="BIG9" s="655"/>
      <c r="BIH9" s="701"/>
      <c r="BII9" s="702"/>
      <c r="BIJ9" s="705"/>
      <c r="BIK9" s="706"/>
      <c r="BIL9" s="705"/>
      <c r="BIM9" s="706"/>
      <c r="BIN9" s="705"/>
      <c r="BIO9" s="706"/>
      <c r="BIP9" s="705"/>
      <c r="BIQ9" s="706"/>
      <c r="BIR9" s="707" t="s">
        <v>125</v>
      </c>
      <c r="BIS9" s="708"/>
      <c r="BIT9" s="708"/>
      <c r="BIU9" s="708"/>
      <c r="BIV9" s="708"/>
      <c r="BIW9" s="709"/>
      <c r="BIX9" s="707" t="s">
        <v>126</v>
      </c>
      <c r="BIY9" s="708"/>
      <c r="BIZ9" s="708"/>
      <c r="BJA9" s="708"/>
      <c r="BJB9" s="708"/>
      <c r="BJC9" s="709"/>
      <c r="BJD9" s="707" t="s">
        <v>125</v>
      </c>
      <c r="BJE9" s="708"/>
      <c r="BJF9" s="708"/>
      <c r="BJG9" s="708"/>
      <c r="BJH9" s="708"/>
      <c r="BJI9" s="709"/>
      <c r="BJJ9" s="707" t="s">
        <v>126</v>
      </c>
      <c r="BJK9" s="708"/>
      <c r="BJL9" s="708"/>
      <c r="BJM9" s="708"/>
      <c r="BJN9" s="708"/>
      <c r="BJO9" s="709"/>
      <c r="BJP9" s="710" t="s">
        <v>125</v>
      </c>
      <c r="BJQ9" s="711"/>
      <c r="BJR9" s="711"/>
      <c r="BJS9" s="711"/>
      <c r="BJT9" s="711"/>
      <c r="BJU9" s="711"/>
      <c r="BJV9" s="711"/>
      <c r="BJW9" s="712"/>
      <c r="BJX9" s="710" t="s">
        <v>126</v>
      </c>
      <c r="BJY9" s="711"/>
      <c r="BJZ9" s="711"/>
      <c r="BKA9" s="711"/>
      <c r="BKB9" s="711"/>
      <c r="BKC9" s="711"/>
      <c r="BKD9" s="711"/>
      <c r="BKE9" s="712"/>
      <c r="BKF9" s="656" t="s">
        <v>288</v>
      </c>
      <c r="BKG9" s="657"/>
      <c r="BKH9" s="657"/>
      <c r="BKI9" s="657"/>
      <c r="BKJ9" s="714"/>
      <c r="BKK9" s="620"/>
      <c r="BKL9" s="382"/>
      <c r="BKM9" s="382"/>
      <c r="BKN9" s="655"/>
      <c r="BKO9" s="701"/>
      <c r="BKP9" s="702"/>
      <c r="BKQ9" s="705"/>
      <c r="BKR9" s="706"/>
      <c r="BKS9" s="705"/>
      <c r="BKT9" s="706"/>
      <c r="BKU9" s="705"/>
      <c r="BKV9" s="706"/>
      <c r="BKW9" s="705"/>
      <c r="BKX9" s="706"/>
      <c r="BKY9" s="707" t="s">
        <v>125</v>
      </c>
      <c r="BKZ9" s="708"/>
      <c r="BLA9" s="708"/>
      <c r="BLB9" s="708"/>
      <c r="BLC9" s="708"/>
      <c r="BLD9" s="709"/>
      <c r="BLE9" s="707" t="s">
        <v>126</v>
      </c>
      <c r="BLF9" s="708"/>
      <c r="BLG9" s="708"/>
      <c r="BLH9" s="708"/>
      <c r="BLI9" s="708"/>
      <c r="BLJ9" s="709"/>
      <c r="BLK9" s="707" t="s">
        <v>125</v>
      </c>
      <c r="BLL9" s="708"/>
      <c r="BLM9" s="708"/>
      <c r="BLN9" s="708"/>
      <c r="BLO9" s="708"/>
      <c r="BLP9" s="709"/>
      <c r="BLQ9" s="707" t="s">
        <v>126</v>
      </c>
      <c r="BLR9" s="708"/>
      <c r="BLS9" s="708"/>
      <c r="BLT9" s="708"/>
      <c r="BLU9" s="708"/>
      <c r="BLV9" s="709"/>
      <c r="BLW9" s="710" t="s">
        <v>125</v>
      </c>
      <c r="BLX9" s="711"/>
      <c r="BLY9" s="711"/>
      <c r="BLZ9" s="711"/>
      <c r="BMA9" s="711"/>
      <c r="BMB9" s="711"/>
      <c r="BMC9" s="711"/>
      <c r="BMD9" s="712"/>
      <c r="BME9" s="710" t="s">
        <v>126</v>
      </c>
      <c r="BMF9" s="711"/>
      <c r="BMG9" s="711"/>
      <c r="BMH9" s="711"/>
      <c r="BMI9" s="711"/>
      <c r="BMJ9" s="711"/>
      <c r="BMK9" s="711"/>
      <c r="BML9" s="712"/>
      <c r="BMM9" s="656" t="s">
        <v>288</v>
      </c>
      <c r="BMN9" s="657"/>
      <c r="BMO9" s="657"/>
      <c r="BMP9" s="657"/>
      <c r="BMQ9" s="714"/>
      <c r="BMR9" s="620"/>
      <c r="BMS9" s="382"/>
      <c r="BMT9" s="382"/>
      <c r="BMU9" s="655"/>
      <c r="BMV9" s="701"/>
      <c r="BMW9" s="702"/>
      <c r="BMX9" s="705"/>
      <c r="BMY9" s="706"/>
      <c r="BMZ9" s="705"/>
      <c r="BNA9" s="706"/>
      <c r="BNB9" s="705"/>
      <c r="BNC9" s="706"/>
      <c r="BND9" s="705"/>
      <c r="BNE9" s="706"/>
      <c r="BNF9" s="707" t="s">
        <v>125</v>
      </c>
      <c r="BNG9" s="708"/>
      <c r="BNH9" s="708"/>
      <c r="BNI9" s="708"/>
      <c r="BNJ9" s="708"/>
      <c r="BNK9" s="709"/>
      <c r="BNL9" s="707" t="s">
        <v>126</v>
      </c>
      <c r="BNM9" s="708"/>
      <c r="BNN9" s="708"/>
      <c r="BNO9" s="708"/>
      <c r="BNP9" s="708"/>
      <c r="BNQ9" s="709"/>
      <c r="BNR9" s="707" t="s">
        <v>125</v>
      </c>
      <c r="BNS9" s="708"/>
      <c r="BNT9" s="708"/>
      <c r="BNU9" s="708"/>
      <c r="BNV9" s="708"/>
      <c r="BNW9" s="709"/>
      <c r="BNX9" s="707" t="s">
        <v>126</v>
      </c>
      <c r="BNY9" s="708"/>
      <c r="BNZ9" s="708"/>
      <c r="BOA9" s="708"/>
      <c r="BOB9" s="708"/>
      <c r="BOC9" s="709"/>
      <c r="BOD9" s="710" t="s">
        <v>125</v>
      </c>
      <c r="BOE9" s="711"/>
      <c r="BOF9" s="711"/>
      <c r="BOG9" s="711"/>
      <c r="BOH9" s="711"/>
      <c r="BOI9" s="711"/>
      <c r="BOJ9" s="711"/>
      <c r="BOK9" s="712"/>
      <c r="BOL9" s="710" t="s">
        <v>126</v>
      </c>
      <c r="BOM9" s="711"/>
      <c r="BON9" s="711"/>
      <c r="BOO9" s="711"/>
      <c r="BOP9" s="711"/>
      <c r="BOQ9" s="711"/>
      <c r="BOR9" s="711"/>
      <c r="BOS9" s="712"/>
      <c r="BOT9" s="656" t="s">
        <v>288</v>
      </c>
      <c r="BOU9" s="657"/>
      <c r="BOV9" s="657"/>
      <c r="BOW9" s="657"/>
      <c r="BOX9" s="714"/>
      <c r="BOY9" s="620"/>
      <c r="BOZ9" s="382"/>
      <c r="BPA9" s="382"/>
      <c r="BPB9" s="655"/>
    </row>
    <row r="10" spans="1:1770" ht="17.25" customHeight="1">
      <c r="A10" s="622"/>
      <c r="B10" s="624"/>
      <c r="C10" s="626"/>
      <c r="D10" s="626"/>
      <c r="E10" s="626"/>
      <c r="F10" s="626"/>
      <c r="G10" s="626"/>
      <c r="H10" s="626"/>
      <c r="I10" s="626"/>
      <c r="J10" s="626"/>
      <c r="K10" s="598" t="e">
        <f>'別表_個別勤務状況（1～60）'!$G$10</f>
        <v>#N/A</v>
      </c>
      <c r="L10" s="566"/>
      <c r="M10" s="566"/>
      <c r="N10" s="598" t="e">
        <f>'別表_個別勤務状況（1～60）'!$J$10</f>
        <v>#N/A</v>
      </c>
      <c r="O10" s="566"/>
      <c r="P10" s="566"/>
      <c r="Q10" s="598" t="e">
        <f>'別表_個別勤務状況（1～60）'!$M$10</f>
        <v>#N/A</v>
      </c>
      <c r="R10" s="566"/>
      <c r="S10" s="566"/>
      <c r="T10" s="598" t="e">
        <f>'別表_個別勤務状況（1～60）'!$P$10</f>
        <v>#N/A</v>
      </c>
      <c r="U10" s="566"/>
      <c r="V10" s="566"/>
      <c r="W10" s="598" t="e">
        <f>'別表_個別勤務状況（1～60）'!$S$10</f>
        <v>#N/A</v>
      </c>
      <c r="X10" s="566"/>
      <c r="Y10" s="566"/>
      <c r="Z10" s="598" t="e">
        <f>'別表_個別勤務状況（1～60）'!$V$10</f>
        <v>#N/A</v>
      </c>
      <c r="AA10" s="566"/>
      <c r="AB10" s="566"/>
      <c r="AC10" s="598" t="e">
        <f>'別表_個別勤務状況（1～60）'!$Y$10</f>
        <v>#N/A</v>
      </c>
      <c r="AD10" s="566"/>
      <c r="AE10" s="566"/>
      <c r="AF10" s="598" t="e">
        <f>'別表_個別勤務状況（1～60）'!$AB$10</f>
        <v>#N/A</v>
      </c>
      <c r="AG10" s="566"/>
      <c r="AH10" s="566"/>
      <c r="AI10" s="607" t="str">
        <f>IF(AV4="常勤",W10,IF(AV4="非常勤",K10," "))</f>
        <v xml:space="preserve"> </v>
      </c>
      <c r="AJ10" s="608"/>
      <c r="AK10" s="609"/>
      <c r="AL10" s="595" t="s">
        <v>289</v>
      </c>
      <c r="AM10" s="598" t="str">
        <f>IF(AV4="常勤",Z10,IF(AV4="非常勤",N10," "))</f>
        <v xml:space="preserve"> </v>
      </c>
      <c r="AN10" s="566"/>
      <c r="AO10" s="566"/>
      <c r="AP10" s="595" t="s">
        <v>289</v>
      </c>
      <c r="AQ10" s="598" t="str">
        <f>IF(AV4="常勤",AC10,IF(AV4="非常勤",Q10," "))</f>
        <v xml:space="preserve"> </v>
      </c>
      <c r="AR10" s="566"/>
      <c r="AS10" s="566"/>
      <c r="AT10" s="595" t="s">
        <v>289</v>
      </c>
      <c r="AU10" s="598" t="str">
        <f>IF(AV4="常勤",AF10,IF(AV4="非常勤",T10," "))</f>
        <v xml:space="preserve"> </v>
      </c>
      <c r="AV10" s="566"/>
      <c r="AW10" s="566"/>
      <c r="AX10" s="595" t="s">
        <v>289</v>
      </c>
      <c r="AY10" s="600" t="s">
        <v>290</v>
      </c>
      <c r="AZ10" s="601"/>
      <c r="BA10" s="600" t="s">
        <v>291</v>
      </c>
      <c r="BB10" s="604"/>
      <c r="BC10" s="604"/>
      <c r="BD10" s="620"/>
      <c r="BE10" s="382"/>
      <c r="BF10" s="382"/>
      <c r="BG10" s="655"/>
      <c r="BH10" s="622"/>
      <c r="BI10" s="624"/>
      <c r="BJ10" s="626"/>
      <c r="BK10" s="626"/>
      <c r="BL10" s="626"/>
      <c r="BM10" s="626"/>
      <c r="BN10" s="626"/>
      <c r="BO10" s="626"/>
      <c r="BP10" s="626"/>
      <c r="BQ10" s="626"/>
      <c r="BR10" s="598" t="e">
        <f>'別表_個別勤務状況（1～60）'!$G$10</f>
        <v>#N/A</v>
      </c>
      <c r="BS10" s="566"/>
      <c r="BT10" s="566"/>
      <c r="BU10" s="598" t="e">
        <f>'別表_個別勤務状況（1～60）'!$J$10</f>
        <v>#N/A</v>
      </c>
      <c r="BV10" s="566"/>
      <c r="BW10" s="566"/>
      <c r="BX10" s="598" t="e">
        <f>'別表_個別勤務状況（1～60）'!$M$10</f>
        <v>#N/A</v>
      </c>
      <c r="BY10" s="566"/>
      <c r="BZ10" s="566"/>
      <c r="CA10" s="598" t="e">
        <f>'別表_個別勤務状況（1～60）'!$P$10</f>
        <v>#N/A</v>
      </c>
      <c r="CB10" s="566"/>
      <c r="CC10" s="566"/>
      <c r="CD10" s="598" t="e">
        <f>'別表_個別勤務状況（1～60）'!$S$10</f>
        <v>#N/A</v>
      </c>
      <c r="CE10" s="566"/>
      <c r="CF10" s="566"/>
      <c r="CG10" s="598" t="e">
        <f>'別表_個別勤務状況（1～60）'!$V$10</f>
        <v>#N/A</v>
      </c>
      <c r="CH10" s="566"/>
      <c r="CI10" s="566"/>
      <c r="CJ10" s="598" t="e">
        <f>'別表_個別勤務状況（1～60）'!$Y$10</f>
        <v>#N/A</v>
      </c>
      <c r="CK10" s="566"/>
      <c r="CL10" s="566"/>
      <c r="CM10" s="598" t="e">
        <f>'別表_個別勤務状況（1～60）'!$AB$10</f>
        <v>#N/A</v>
      </c>
      <c r="CN10" s="566"/>
      <c r="CO10" s="566"/>
      <c r="CP10" s="607" t="str">
        <f>IF(DC4="常勤",CD10,IF(DC4="非常勤",BR10," "))</f>
        <v xml:space="preserve"> </v>
      </c>
      <c r="CQ10" s="608"/>
      <c r="CR10" s="609"/>
      <c r="CS10" s="595" t="s">
        <v>289</v>
      </c>
      <c r="CT10" s="598" t="str">
        <f>IF(DC4="常勤",CG10,IF(DC4="非常勤",BU10," "))</f>
        <v xml:space="preserve"> </v>
      </c>
      <c r="CU10" s="566"/>
      <c r="CV10" s="566"/>
      <c r="CW10" s="595" t="s">
        <v>289</v>
      </c>
      <c r="CX10" s="598" t="str">
        <f>IF(DC4="常勤",CJ10,IF(DC4="非常勤",BX10," "))</f>
        <v xml:space="preserve"> </v>
      </c>
      <c r="CY10" s="566"/>
      <c r="CZ10" s="566"/>
      <c r="DA10" s="595" t="s">
        <v>289</v>
      </c>
      <c r="DB10" s="598" t="str">
        <f>IF(DC4="常勤",CM10,IF(DC4="非常勤",CA10," "))</f>
        <v xml:space="preserve"> </v>
      </c>
      <c r="DC10" s="566"/>
      <c r="DD10" s="566"/>
      <c r="DE10" s="595" t="s">
        <v>289</v>
      </c>
      <c r="DF10" s="600" t="s">
        <v>290</v>
      </c>
      <c r="DG10" s="601"/>
      <c r="DH10" s="600" t="s">
        <v>291</v>
      </c>
      <c r="DI10" s="604"/>
      <c r="DJ10" s="604"/>
      <c r="DK10" s="620"/>
      <c r="DL10" s="382"/>
      <c r="DM10" s="382"/>
      <c r="DN10" s="655"/>
      <c r="DO10" s="622"/>
      <c r="DP10" s="624"/>
      <c r="DQ10" s="626"/>
      <c r="DR10" s="626"/>
      <c r="DS10" s="626"/>
      <c r="DT10" s="626"/>
      <c r="DU10" s="626"/>
      <c r="DV10" s="626"/>
      <c r="DW10" s="626"/>
      <c r="DX10" s="626"/>
      <c r="DY10" s="598" t="e">
        <f>'別表_個別勤務状況（1～60）'!$G$10</f>
        <v>#N/A</v>
      </c>
      <c r="DZ10" s="566"/>
      <c r="EA10" s="566"/>
      <c r="EB10" s="598" t="e">
        <f>'別表_個別勤務状況（1～60）'!$J$10</f>
        <v>#N/A</v>
      </c>
      <c r="EC10" s="566"/>
      <c r="ED10" s="566"/>
      <c r="EE10" s="598" t="e">
        <f>'別表_個別勤務状況（1～60）'!$M$10</f>
        <v>#N/A</v>
      </c>
      <c r="EF10" s="566"/>
      <c r="EG10" s="566"/>
      <c r="EH10" s="598" t="e">
        <f>'別表_個別勤務状況（1～60）'!$P$10</f>
        <v>#N/A</v>
      </c>
      <c r="EI10" s="566"/>
      <c r="EJ10" s="566"/>
      <c r="EK10" s="598" t="e">
        <f>'別表_個別勤務状況（1～60）'!$S$10</f>
        <v>#N/A</v>
      </c>
      <c r="EL10" s="566"/>
      <c r="EM10" s="566"/>
      <c r="EN10" s="598" t="e">
        <f>'別表_個別勤務状況（1～60）'!$V$10</f>
        <v>#N/A</v>
      </c>
      <c r="EO10" s="566"/>
      <c r="EP10" s="566"/>
      <c r="EQ10" s="598" t="e">
        <f>'別表_個別勤務状況（1～60）'!$Y$10</f>
        <v>#N/A</v>
      </c>
      <c r="ER10" s="566"/>
      <c r="ES10" s="566"/>
      <c r="ET10" s="598" t="e">
        <f>'別表_個別勤務状況（1～60）'!$AB$10</f>
        <v>#N/A</v>
      </c>
      <c r="EU10" s="566"/>
      <c r="EV10" s="566"/>
      <c r="EW10" s="607" t="str">
        <f>IF(FJ4="常勤",EK10,IF(FJ4="非常勤",DY10," "))</f>
        <v xml:space="preserve"> </v>
      </c>
      <c r="EX10" s="608"/>
      <c r="EY10" s="609"/>
      <c r="EZ10" s="595" t="s">
        <v>289</v>
      </c>
      <c r="FA10" s="598" t="str">
        <f>IF(FJ4="常勤",EN10,IF(FJ4="非常勤",EB10," "))</f>
        <v xml:space="preserve"> </v>
      </c>
      <c r="FB10" s="566"/>
      <c r="FC10" s="566"/>
      <c r="FD10" s="595" t="s">
        <v>289</v>
      </c>
      <c r="FE10" s="598" t="str">
        <f>IF(FJ4="常勤",EQ10,IF(FJ4="非常勤",EE10," "))</f>
        <v xml:space="preserve"> </v>
      </c>
      <c r="FF10" s="566"/>
      <c r="FG10" s="566"/>
      <c r="FH10" s="595" t="s">
        <v>289</v>
      </c>
      <c r="FI10" s="598" t="str">
        <f>IF(FJ4="常勤",ET10,IF(FJ4="非常勤",EH10," "))</f>
        <v xml:space="preserve"> </v>
      </c>
      <c r="FJ10" s="566"/>
      <c r="FK10" s="566"/>
      <c r="FL10" s="595" t="s">
        <v>289</v>
      </c>
      <c r="FM10" s="600" t="s">
        <v>290</v>
      </c>
      <c r="FN10" s="601"/>
      <c r="FO10" s="600" t="s">
        <v>291</v>
      </c>
      <c r="FP10" s="604"/>
      <c r="FQ10" s="604"/>
      <c r="FR10" s="620"/>
      <c r="FS10" s="382"/>
      <c r="FT10" s="382"/>
      <c r="FU10" s="655"/>
      <c r="FV10" s="622"/>
      <c r="FW10" s="624"/>
      <c r="FX10" s="626"/>
      <c r="FY10" s="626"/>
      <c r="FZ10" s="626"/>
      <c r="GA10" s="626"/>
      <c r="GB10" s="626"/>
      <c r="GC10" s="626"/>
      <c r="GD10" s="626"/>
      <c r="GE10" s="626"/>
      <c r="GF10" s="598" t="e">
        <f>'別表_個別勤務状況（1～60）'!$G$10</f>
        <v>#N/A</v>
      </c>
      <c r="GG10" s="566"/>
      <c r="GH10" s="566"/>
      <c r="GI10" s="598" t="e">
        <f>'別表_個別勤務状況（1～60）'!$J$10</f>
        <v>#N/A</v>
      </c>
      <c r="GJ10" s="566"/>
      <c r="GK10" s="566"/>
      <c r="GL10" s="598" t="e">
        <f>'別表_個別勤務状況（1～60）'!$M$10</f>
        <v>#N/A</v>
      </c>
      <c r="GM10" s="566"/>
      <c r="GN10" s="566"/>
      <c r="GO10" s="598" t="e">
        <f>'別表_個別勤務状況（1～60）'!$P$10</f>
        <v>#N/A</v>
      </c>
      <c r="GP10" s="566"/>
      <c r="GQ10" s="566"/>
      <c r="GR10" s="598" t="e">
        <f>'別表_個別勤務状況（1～60）'!$S$10</f>
        <v>#N/A</v>
      </c>
      <c r="GS10" s="566"/>
      <c r="GT10" s="566"/>
      <c r="GU10" s="598" t="e">
        <f>'別表_個別勤務状況（1～60）'!$V$10</f>
        <v>#N/A</v>
      </c>
      <c r="GV10" s="566"/>
      <c r="GW10" s="566"/>
      <c r="GX10" s="598" t="e">
        <f>'別表_個別勤務状況（1～60）'!$Y$10</f>
        <v>#N/A</v>
      </c>
      <c r="GY10" s="566"/>
      <c r="GZ10" s="566"/>
      <c r="HA10" s="598" t="e">
        <f>'別表_個別勤務状況（1～60）'!$AB$10</f>
        <v>#N/A</v>
      </c>
      <c r="HB10" s="566"/>
      <c r="HC10" s="566"/>
      <c r="HD10" s="607" t="str">
        <f>IF(HQ4="常勤",GR10,IF(HQ4="非常勤",GF10," "))</f>
        <v xml:space="preserve"> </v>
      </c>
      <c r="HE10" s="608"/>
      <c r="HF10" s="609"/>
      <c r="HG10" s="595" t="s">
        <v>289</v>
      </c>
      <c r="HH10" s="598" t="str">
        <f>IF(HQ4="常勤",GU10,IF(HQ4="非常勤",GI10," "))</f>
        <v xml:space="preserve"> </v>
      </c>
      <c r="HI10" s="566"/>
      <c r="HJ10" s="566"/>
      <c r="HK10" s="595" t="s">
        <v>289</v>
      </c>
      <c r="HL10" s="598" t="str">
        <f>IF(HQ4="常勤",GX10,IF(HQ4="非常勤",GL10," "))</f>
        <v xml:space="preserve"> </v>
      </c>
      <c r="HM10" s="566"/>
      <c r="HN10" s="566"/>
      <c r="HO10" s="595" t="s">
        <v>289</v>
      </c>
      <c r="HP10" s="598" t="str">
        <f>IF(HQ4="常勤",HA10,IF(HQ4="非常勤",GO10," "))</f>
        <v xml:space="preserve"> </v>
      </c>
      <c r="HQ10" s="566"/>
      <c r="HR10" s="566"/>
      <c r="HS10" s="595" t="s">
        <v>289</v>
      </c>
      <c r="HT10" s="600" t="s">
        <v>290</v>
      </c>
      <c r="HU10" s="601"/>
      <c r="HV10" s="600" t="s">
        <v>291</v>
      </c>
      <c r="HW10" s="604"/>
      <c r="HX10" s="604"/>
      <c r="HY10" s="620"/>
      <c r="HZ10" s="382"/>
      <c r="IA10" s="382"/>
      <c r="IB10" s="655"/>
      <c r="IC10" s="701"/>
      <c r="ID10" s="702"/>
      <c r="IE10" s="705"/>
      <c r="IF10" s="706"/>
      <c r="IG10" s="705"/>
      <c r="IH10" s="706"/>
      <c r="II10" s="705"/>
      <c r="IJ10" s="706"/>
      <c r="IK10" s="705"/>
      <c r="IL10" s="706"/>
      <c r="IM10" s="607" t="e">
        <f>'別表_個別勤務状況（1～60）'!$G$10</f>
        <v>#N/A</v>
      </c>
      <c r="IN10" s="608"/>
      <c r="IO10" s="609"/>
      <c r="IP10" s="607" t="e">
        <f>'別表_個別勤務状況（1～60）'!$J$10</f>
        <v>#N/A</v>
      </c>
      <c r="IQ10" s="608"/>
      <c r="IR10" s="609"/>
      <c r="IS10" s="607" t="e">
        <f>'別表_個別勤務状況（1～60）'!$M$10</f>
        <v>#N/A</v>
      </c>
      <c r="IT10" s="608"/>
      <c r="IU10" s="609"/>
      <c r="IV10" s="607" t="e">
        <f>'別表_個別勤務状況（1～60）'!$P$10</f>
        <v>#N/A</v>
      </c>
      <c r="IW10" s="608"/>
      <c r="IX10" s="609"/>
      <c r="IY10" s="607" t="e">
        <f>'別表_個別勤務状況（1～60）'!$S$10</f>
        <v>#N/A</v>
      </c>
      <c r="IZ10" s="608"/>
      <c r="JA10" s="609"/>
      <c r="JB10" s="607" t="e">
        <f>'別表_個別勤務状況（1～60）'!$V$10</f>
        <v>#N/A</v>
      </c>
      <c r="JC10" s="608"/>
      <c r="JD10" s="609"/>
      <c r="JE10" s="607" t="e">
        <f>'別表_個別勤務状況（1～60）'!$Y$10</f>
        <v>#N/A</v>
      </c>
      <c r="JF10" s="608"/>
      <c r="JG10" s="609"/>
      <c r="JH10" s="607" t="e">
        <f>'別表_個別勤務状況（1～60）'!$AB$10</f>
        <v>#N/A</v>
      </c>
      <c r="JI10" s="608"/>
      <c r="JJ10" s="609"/>
      <c r="JK10" s="607" t="str">
        <f>IF(JX4="常勤",IY10,IF(JX4="非常勤",IM10," "))</f>
        <v xml:space="preserve"> </v>
      </c>
      <c r="JL10" s="608"/>
      <c r="JM10" s="609"/>
      <c r="JN10" s="595" t="s">
        <v>289</v>
      </c>
      <c r="JO10" s="607" t="str">
        <f>IF(JX4="常勤",JB10,IF(JX4="非常勤",IP10," "))</f>
        <v xml:space="preserve"> </v>
      </c>
      <c r="JP10" s="608"/>
      <c r="JQ10" s="609"/>
      <c r="JR10" s="595" t="s">
        <v>289</v>
      </c>
      <c r="JS10" s="607" t="str">
        <f>IF(JX4="常勤",JE10,IF(JX4="非常勤",IS10," "))</f>
        <v xml:space="preserve"> </v>
      </c>
      <c r="JT10" s="608"/>
      <c r="JU10" s="609"/>
      <c r="JV10" s="595" t="s">
        <v>289</v>
      </c>
      <c r="JW10" s="607" t="str">
        <f>IF(JX4="常勤",JH10,IF(JX4="非常勤",IV10," "))</f>
        <v xml:space="preserve"> </v>
      </c>
      <c r="JX10" s="608"/>
      <c r="JY10" s="609"/>
      <c r="JZ10" s="595" t="s">
        <v>289</v>
      </c>
      <c r="KA10" s="600" t="s">
        <v>290</v>
      </c>
      <c r="KB10" s="601"/>
      <c r="KC10" s="600" t="s">
        <v>291</v>
      </c>
      <c r="KD10" s="604"/>
      <c r="KE10" s="601"/>
      <c r="KF10" s="620"/>
      <c r="KG10" s="382"/>
      <c r="KH10" s="382"/>
      <c r="KI10" s="655"/>
      <c r="KJ10" s="701"/>
      <c r="KK10" s="702"/>
      <c r="KL10" s="705"/>
      <c r="KM10" s="706"/>
      <c r="KN10" s="705"/>
      <c r="KO10" s="706"/>
      <c r="KP10" s="705"/>
      <c r="KQ10" s="706"/>
      <c r="KR10" s="705"/>
      <c r="KS10" s="706"/>
      <c r="KT10" s="607" t="e">
        <f>'別表_個別勤務状況（1～60）'!$G$10</f>
        <v>#N/A</v>
      </c>
      <c r="KU10" s="608"/>
      <c r="KV10" s="609"/>
      <c r="KW10" s="607" t="e">
        <f>'別表_個別勤務状況（1～60）'!$J$10</f>
        <v>#N/A</v>
      </c>
      <c r="KX10" s="608"/>
      <c r="KY10" s="609"/>
      <c r="KZ10" s="607" t="e">
        <f>'別表_個別勤務状況（1～60）'!$M$10</f>
        <v>#N/A</v>
      </c>
      <c r="LA10" s="608"/>
      <c r="LB10" s="609"/>
      <c r="LC10" s="607" t="e">
        <f>'別表_個別勤務状況（1～60）'!$P$10</f>
        <v>#N/A</v>
      </c>
      <c r="LD10" s="608"/>
      <c r="LE10" s="609"/>
      <c r="LF10" s="607" t="e">
        <f>'別表_個別勤務状況（1～60）'!$S$10</f>
        <v>#N/A</v>
      </c>
      <c r="LG10" s="608"/>
      <c r="LH10" s="609"/>
      <c r="LI10" s="607" t="e">
        <f>'別表_個別勤務状況（1～60）'!$V$10</f>
        <v>#N/A</v>
      </c>
      <c r="LJ10" s="608"/>
      <c r="LK10" s="609"/>
      <c r="LL10" s="607" t="e">
        <f>'別表_個別勤務状況（1～60）'!$Y$10</f>
        <v>#N/A</v>
      </c>
      <c r="LM10" s="608"/>
      <c r="LN10" s="609"/>
      <c r="LO10" s="607" t="e">
        <f>'別表_個別勤務状況（1～60）'!$AB$10</f>
        <v>#N/A</v>
      </c>
      <c r="LP10" s="608"/>
      <c r="LQ10" s="609"/>
      <c r="LR10" s="607" t="str">
        <f>IF(ME4="常勤",LF10,IF(ME4="非常勤",KT10," "))</f>
        <v xml:space="preserve"> </v>
      </c>
      <c r="LS10" s="608"/>
      <c r="LT10" s="609"/>
      <c r="LU10" s="595" t="s">
        <v>289</v>
      </c>
      <c r="LV10" s="607" t="str">
        <f>IF(ME4="常勤",LI10,IF(ME4="非常勤",KW10," "))</f>
        <v xml:space="preserve"> </v>
      </c>
      <c r="LW10" s="608"/>
      <c r="LX10" s="609"/>
      <c r="LY10" s="595" t="s">
        <v>289</v>
      </c>
      <c r="LZ10" s="607" t="str">
        <f>IF(ME4="常勤",LL10,IF(ME4="非常勤",KZ10," "))</f>
        <v xml:space="preserve"> </v>
      </c>
      <c r="MA10" s="608"/>
      <c r="MB10" s="609"/>
      <c r="MC10" s="595" t="s">
        <v>289</v>
      </c>
      <c r="MD10" s="607" t="str">
        <f>IF(ME4="常勤",LO10,IF(ME4="非常勤",LC10," "))</f>
        <v xml:space="preserve"> </v>
      </c>
      <c r="ME10" s="608"/>
      <c r="MF10" s="609"/>
      <c r="MG10" s="595" t="s">
        <v>289</v>
      </c>
      <c r="MH10" s="600" t="s">
        <v>290</v>
      </c>
      <c r="MI10" s="601"/>
      <c r="MJ10" s="600" t="s">
        <v>291</v>
      </c>
      <c r="MK10" s="604"/>
      <c r="ML10" s="601"/>
      <c r="MM10" s="620"/>
      <c r="MN10" s="382"/>
      <c r="MO10" s="382"/>
      <c r="MP10" s="655"/>
      <c r="MQ10" s="701"/>
      <c r="MR10" s="702"/>
      <c r="MS10" s="705"/>
      <c r="MT10" s="706"/>
      <c r="MU10" s="705"/>
      <c r="MV10" s="706"/>
      <c r="MW10" s="705"/>
      <c r="MX10" s="706"/>
      <c r="MY10" s="705"/>
      <c r="MZ10" s="706"/>
      <c r="NA10" s="607" t="e">
        <f>'別表_個別勤務状況（1～60）'!$G$10</f>
        <v>#N/A</v>
      </c>
      <c r="NB10" s="608"/>
      <c r="NC10" s="609"/>
      <c r="ND10" s="607" t="e">
        <f>'別表_個別勤務状況（1～60）'!$J$10</f>
        <v>#N/A</v>
      </c>
      <c r="NE10" s="608"/>
      <c r="NF10" s="609"/>
      <c r="NG10" s="607" t="e">
        <f>'別表_個別勤務状況（1～60）'!$M$10</f>
        <v>#N/A</v>
      </c>
      <c r="NH10" s="608"/>
      <c r="NI10" s="609"/>
      <c r="NJ10" s="607" t="e">
        <f>'別表_個別勤務状況（1～60）'!$P$10</f>
        <v>#N/A</v>
      </c>
      <c r="NK10" s="608"/>
      <c r="NL10" s="609"/>
      <c r="NM10" s="607" t="e">
        <f>'別表_個別勤務状況（1～60）'!$S$10</f>
        <v>#N/A</v>
      </c>
      <c r="NN10" s="608"/>
      <c r="NO10" s="609"/>
      <c r="NP10" s="607" t="e">
        <f>'別表_個別勤務状況（1～60）'!$V$10</f>
        <v>#N/A</v>
      </c>
      <c r="NQ10" s="608"/>
      <c r="NR10" s="609"/>
      <c r="NS10" s="607" t="e">
        <f>'別表_個別勤務状況（1～60）'!$Y$10</f>
        <v>#N/A</v>
      </c>
      <c r="NT10" s="608"/>
      <c r="NU10" s="609"/>
      <c r="NV10" s="607" t="e">
        <f>'別表_個別勤務状況（1～60）'!$AB$10</f>
        <v>#N/A</v>
      </c>
      <c r="NW10" s="608"/>
      <c r="NX10" s="609"/>
      <c r="NY10" s="607" t="str">
        <f>IF(OL4="常勤",NM10,IF(OL4="非常勤",NA10," "))</f>
        <v xml:space="preserve"> </v>
      </c>
      <c r="NZ10" s="608"/>
      <c r="OA10" s="609"/>
      <c r="OB10" s="595" t="s">
        <v>289</v>
      </c>
      <c r="OC10" s="607" t="str">
        <f>IF(OL4="常勤",NP10,IF(OL4="非常勤",ND10," "))</f>
        <v xml:space="preserve"> </v>
      </c>
      <c r="OD10" s="608"/>
      <c r="OE10" s="609"/>
      <c r="OF10" s="595" t="s">
        <v>289</v>
      </c>
      <c r="OG10" s="607" t="str">
        <f>IF(OL4="常勤",NS10,IF(OL4="非常勤",NG10," "))</f>
        <v xml:space="preserve"> </v>
      </c>
      <c r="OH10" s="608"/>
      <c r="OI10" s="609"/>
      <c r="OJ10" s="595" t="s">
        <v>289</v>
      </c>
      <c r="OK10" s="607" t="str">
        <f>IF(OL4="常勤",NV10,IF(OL4="非常勤",NJ10," "))</f>
        <v xml:space="preserve"> </v>
      </c>
      <c r="OL10" s="608"/>
      <c r="OM10" s="609"/>
      <c r="ON10" s="595" t="s">
        <v>289</v>
      </c>
      <c r="OO10" s="600" t="s">
        <v>290</v>
      </c>
      <c r="OP10" s="601"/>
      <c r="OQ10" s="600" t="s">
        <v>291</v>
      </c>
      <c r="OR10" s="604"/>
      <c r="OS10" s="601"/>
      <c r="OT10" s="620"/>
      <c r="OU10" s="382"/>
      <c r="OV10" s="382"/>
      <c r="OW10" s="655"/>
      <c r="OX10" s="701"/>
      <c r="OY10" s="702"/>
      <c r="OZ10" s="705"/>
      <c r="PA10" s="706"/>
      <c r="PB10" s="705"/>
      <c r="PC10" s="706"/>
      <c r="PD10" s="705"/>
      <c r="PE10" s="706"/>
      <c r="PF10" s="705"/>
      <c r="PG10" s="706"/>
      <c r="PH10" s="607" t="e">
        <f>'別表_個別勤務状況（1～60）'!$G$10</f>
        <v>#N/A</v>
      </c>
      <c r="PI10" s="608"/>
      <c r="PJ10" s="609"/>
      <c r="PK10" s="607" t="e">
        <f>'別表_個別勤務状況（1～60）'!$J$10</f>
        <v>#N/A</v>
      </c>
      <c r="PL10" s="608"/>
      <c r="PM10" s="609"/>
      <c r="PN10" s="607" t="e">
        <f>'別表_個別勤務状況（1～60）'!$M$10</f>
        <v>#N/A</v>
      </c>
      <c r="PO10" s="608"/>
      <c r="PP10" s="609"/>
      <c r="PQ10" s="607" t="e">
        <f>'別表_個別勤務状況（1～60）'!$P$10</f>
        <v>#N/A</v>
      </c>
      <c r="PR10" s="608"/>
      <c r="PS10" s="609"/>
      <c r="PT10" s="607" t="e">
        <f>'別表_個別勤務状況（1～60）'!$S$10</f>
        <v>#N/A</v>
      </c>
      <c r="PU10" s="608"/>
      <c r="PV10" s="609"/>
      <c r="PW10" s="607" t="e">
        <f>'別表_個別勤務状況（1～60）'!$V$10</f>
        <v>#N/A</v>
      </c>
      <c r="PX10" s="608"/>
      <c r="PY10" s="609"/>
      <c r="PZ10" s="607" t="e">
        <f>'別表_個別勤務状況（1～60）'!$Y$10</f>
        <v>#N/A</v>
      </c>
      <c r="QA10" s="608"/>
      <c r="QB10" s="609"/>
      <c r="QC10" s="607" t="e">
        <f>'別表_個別勤務状況（1～60）'!$AB$10</f>
        <v>#N/A</v>
      </c>
      <c r="QD10" s="608"/>
      <c r="QE10" s="609"/>
      <c r="QF10" s="607" t="str">
        <f>IF(QS4="常勤",PT10,IF(QS4="非常勤",PH10," "))</f>
        <v xml:space="preserve"> </v>
      </c>
      <c r="QG10" s="608"/>
      <c r="QH10" s="609"/>
      <c r="QI10" s="595" t="s">
        <v>289</v>
      </c>
      <c r="QJ10" s="607" t="str">
        <f>IF(QS4="常勤",PW10,IF(QS4="非常勤",PK10," "))</f>
        <v xml:space="preserve"> </v>
      </c>
      <c r="QK10" s="608"/>
      <c r="QL10" s="609"/>
      <c r="QM10" s="595" t="s">
        <v>289</v>
      </c>
      <c r="QN10" s="607" t="str">
        <f>IF(QS4="常勤",PZ10,IF(QS4="非常勤",PN10," "))</f>
        <v xml:space="preserve"> </v>
      </c>
      <c r="QO10" s="608"/>
      <c r="QP10" s="609"/>
      <c r="QQ10" s="595" t="s">
        <v>289</v>
      </c>
      <c r="QR10" s="607" t="str">
        <f>IF(QS4="常勤",QC10,IF(QS4="非常勤",PQ10," "))</f>
        <v xml:space="preserve"> </v>
      </c>
      <c r="QS10" s="608"/>
      <c r="QT10" s="609"/>
      <c r="QU10" s="595" t="s">
        <v>289</v>
      </c>
      <c r="QV10" s="600" t="s">
        <v>290</v>
      </c>
      <c r="QW10" s="601"/>
      <c r="QX10" s="600" t="s">
        <v>291</v>
      </c>
      <c r="QY10" s="604"/>
      <c r="QZ10" s="601"/>
      <c r="RA10" s="620"/>
      <c r="RB10" s="382"/>
      <c r="RC10" s="382"/>
      <c r="RD10" s="655"/>
      <c r="RE10" s="701"/>
      <c r="RF10" s="702"/>
      <c r="RG10" s="705"/>
      <c r="RH10" s="706"/>
      <c r="RI10" s="705"/>
      <c r="RJ10" s="706"/>
      <c r="RK10" s="705"/>
      <c r="RL10" s="706"/>
      <c r="RM10" s="705"/>
      <c r="RN10" s="706"/>
      <c r="RO10" s="607" t="e">
        <f>'別表_個別勤務状況（1～60）'!$G$10</f>
        <v>#N/A</v>
      </c>
      <c r="RP10" s="608"/>
      <c r="RQ10" s="609"/>
      <c r="RR10" s="607" t="e">
        <f>'別表_個別勤務状況（1～60）'!$J$10</f>
        <v>#N/A</v>
      </c>
      <c r="RS10" s="608"/>
      <c r="RT10" s="609"/>
      <c r="RU10" s="607" t="e">
        <f>'別表_個別勤務状況（1～60）'!$M$10</f>
        <v>#N/A</v>
      </c>
      <c r="RV10" s="608"/>
      <c r="RW10" s="609"/>
      <c r="RX10" s="607" t="e">
        <f>'別表_個別勤務状況（1～60）'!$P$10</f>
        <v>#N/A</v>
      </c>
      <c r="RY10" s="608"/>
      <c r="RZ10" s="609"/>
      <c r="SA10" s="607" t="e">
        <f>'別表_個別勤務状況（1～60）'!$S$10</f>
        <v>#N/A</v>
      </c>
      <c r="SB10" s="608"/>
      <c r="SC10" s="609"/>
      <c r="SD10" s="607" t="e">
        <f>'別表_個別勤務状況（1～60）'!$V$10</f>
        <v>#N/A</v>
      </c>
      <c r="SE10" s="608"/>
      <c r="SF10" s="609"/>
      <c r="SG10" s="607" t="e">
        <f>'別表_個別勤務状況（1～60）'!$Y$10</f>
        <v>#N/A</v>
      </c>
      <c r="SH10" s="608"/>
      <c r="SI10" s="609"/>
      <c r="SJ10" s="607" t="e">
        <f>'別表_個別勤務状況（1～60）'!$AB$10</f>
        <v>#N/A</v>
      </c>
      <c r="SK10" s="608"/>
      <c r="SL10" s="609"/>
      <c r="SM10" s="607" t="str">
        <f>IF(SZ4="常勤",SA10,IF(SZ4="非常勤",RO10," "))</f>
        <v xml:space="preserve"> </v>
      </c>
      <c r="SN10" s="608"/>
      <c r="SO10" s="609"/>
      <c r="SP10" s="595" t="s">
        <v>289</v>
      </c>
      <c r="SQ10" s="607" t="str">
        <f>IF(SZ4="常勤",SD10,IF(SZ4="非常勤",RR10," "))</f>
        <v xml:space="preserve"> </v>
      </c>
      <c r="SR10" s="608"/>
      <c r="SS10" s="609"/>
      <c r="ST10" s="595" t="s">
        <v>289</v>
      </c>
      <c r="SU10" s="607" t="str">
        <f>IF(SZ4="常勤",SG10,IF(SZ4="非常勤",RU10," "))</f>
        <v xml:space="preserve"> </v>
      </c>
      <c r="SV10" s="608"/>
      <c r="SW10" s="609"/>
      <c r="SX10" s="595" t="s">
        <v>289</v>
      </c>
      <c r="SY10" s="607" t="str">
        <f>IF(SZ4="常勤",SJ10,IF(SZ4="非常勤",RX10," "))</f>
        <v xml:space="preserve"> </v>
      </c>
      <c r="SZ10" s="608"/>
      <c r="TA10" s="609"/>
      <c r="TB10" s="595" t="s">
        <v>289</v>
      </c>
      <c r="TC10" s="600" t="s">
        <v>290</v>
      </c>
      <c r="TD10" s="601"/>
      <c r="TE10" s="600" t="s">
        <v>291</v>
      </c>
      <c r="TF10" s="604"/>
      <c r="TG10" s="601"/>
      <c r="TH10" s="620"/>
      <c r="TI10" s="382"/>
      <c r="TJ10" s="382"/>
      <c r="TK10" s="655"/>
      <c r="TL10" s="701"/>
      <c r="TM10" s="702"/>
      <c r="TN10" s="705"/>
      <c r="TO10" s="706"/>
      <c r="TP10" s="705"/>
      <c r="TQ10" s="706"/>
      <c r="TR10" s="705"/>
      <c r="TS10" s="706"/>
      <c r="TT10" s="705"/>
      <c r="TU10" s="706"/>
      <c r="TV10" s="607" t="e">
        <f>'別表_個別勤務状況（1～60）'!$G$10</f>
        <v>#N/A</v>
      </c>
      <c r="TW10" s="608"/>
      <c r="TX10" s="609"/>
      <c r="TY10" s="607" t="e">
        <f>'別表_個別勤務状況（1～60）'!$J$10</f>
        <v>#N/A</v>
      </c>
      <c r="TZ10" s="608"/>
      <c r="UA10" s="609"/>
      <c r="UB10" s="607" t="e">
        <f>'別表_個別勤務状況（1～60）'!$M$10</f>
        <v>#N/A</v>
      </c>
      <c r="UC10" s="608"/>
      <c r="UD10" s="609"/>
      <c r="UE10" s="607" t="e">
        <f>'別表_個別勤務状況（1～60）'!$P$10</f>
        <v>#N/A</v>
      </c>
      <c r="UF10" s="608"/>
      <c r="UG10" s="609"/>
      <c r="UH10" s="607" t="e">
        <f>'別表_個別勤務状況（1～60）'!$S$10</f>
        <v>#N/A</v>
      </c>
      <c r="UI10" s="608"/>
      <c r="UJ10" s="609"/>
      <c r="UK10" s="607" t="e">
        <f>'別表_個別勤務状況（1～60）'!$V$10</f>
        <v>#N/A</v>
      </c>
      <c r="UL10" s="608"/>
      <c r="UM10" s="609"/>
      <c r="UN10" s="607" t="e">
        <f>'別表_個別勤務状況（1～60）'!$Y$10</f>
        <v>#N/A</v>
      </c>
      <c r="UO10" s="608"/>
      <c r="UP10" s="609"/>
      <c r="UQ10" s="607" t="e">
        <f>'別表_個別勤務状況（1～60）'!$AB$10</f>
        <v>#N/A</v>
      </c>
      <c r="UR10" s="608"/>
      <c r="US10" s="609"/>
      <c r="UT10" s="607" t="str">
        <f>IF(VG4="常勤",UH10,IF(VG4="非常勤",TV10," "))</f>
        <v xml:space="preserve"> </v>
      </c>
      <c r="UU10" s="608"/>
      <c r="UV10" s="609"/>
      <c r="UW10" s="595" t="s">
        <v>289</v>
      </c>
      <c r="UX10" s="607" t="str">
        <f>IF(VG4="常勤",UK10,IF(VG4="非常勤",TY10," "))</f>
        <v xml:space="preserve"> </v>
      </c>
      <c r="UY10" s="608"/>
      <c r="UZ10" s="609"/>
      <c r="VA10" s="595" t="s">
        <v>289</v>
      </c>
      <c r="VB10" s="607" t="str">
        <f>IF(VG4="常勤",UN10,IF(VG4="非常勤",UB10," "))</f>
        <v xml:space="preserve"> </v>
      </c>
      <c r="VC10" s="608"/>
      <c r="VD10" s="609"/>
      <c r="VE10" s="595" t="s">
        <v>289</v>
      </c>
      <c r="VF10" s="607" t="str">
        <f>IF(VG4="常勤",UQ10,IF(VG4="非常勤",UE10," "))</f>
        <v xml:space="preserve"> </v>
      </c>
      <c r="VG10" s="608"/>
      <c r="VH10" s="609"/>
      <c r="VI10" s="595" t="s">
        <v>289</v>
      </c>
      <c r="VJ10" s="600" t="s">
        <v>290</v>
      </c>
      <c r="VK10" s="601"/>
      <c r="VL10" s="600" t="s">
        <v>291</v>
      </c>
      <c r="VM10" s="604"/>
      <c r="VN10" s="601"/>
      <c r="VO10" s="620"/>
      <c r="VP10" s="382"/>
      <c r="VQ10" s="382"/>
      <c r="VR10" s="655"/>
      <c r="VS10" s="701"/>
      <c r="VT10" s="702"/>
      <c r="VU10" s="705"/>
      <c r="VV10" s="706"/>
      <c r="VW10" s="705"/>
      <c r="VX10" s="706"/>
      <c r="VY10" s="705"/>
      <c r="VZ10" s="706"/>
      <c r="WA10" s="705"/>
      <c r="WB10" s="706"/>
      <c r="WC10" s="607" t="e">
        <f>'別表_個別勤務状況（1～60）'!$G$10</f>
        <v>#N/A</v>
      </c>
      <c r="WD10" s="608"/>
      <c r="WE10" s="609"/>
      <c r="WF10" s="607" t="e">
        <f>'別表_個別勤務状況（1～60）'!$J$10</f>
        <v>#N/A</v>
      </c>
      <c r="WG10" s="608"/>
      <c r="WH10" s="609"/>
      <c r="WI10" s="607" t="e">
        <f>'別表_個別勤務状況（1～60）'!$M$10</f>
        <v>#N/A</v>
      </c>
      <c r="WJ10" s="608"/>
      <c r="WK10" s="609"/>
      <c r="WL10" s="607" t="e">
        <f>'別表_個別勤務状況（1～60）'!$P$10</f>
        <v>#N/A</v>
      </c>
      <c r="WM10" s="608"/>
      <c r="WN10" s="609"/>
      <c r="WO10" s="607" t="e">
        <f>'別表_個別勤務状況（1～60）'!$S$10</f>
        <v>#N/A</v>
      </c>
      <c r="WP10" s="608"/>
      <c r="WQ10" s="609"/>
      <c r="WR10" s="607" t="e">
        <f>'別表_個別勤務状況（1～60）'!$V$10</f>
        <v>#N/A</v>
      </c>
      <c r="WS10" s="608"/>
      <c r="WT10" s="609"/>
      <c r="WU10" s="607" t="e">
        <f>'別表_個別勤務状況（1～60）'!$Y$10</f>
        <v>#N/A</v>
      </c>
      <c r="WV10" s="608"/>
      <c r="WW10" s="609"/>
      <c r="WX10" s="607" t="e">
        <f>'別表_個別勤務状況（1～60）'!$AB$10</f>
        <v>#N/A</v>
      </c>
      <c r="WY10" s="608"/>
      <c r="WZ10" s="609"/>
      <c r="XA10" s="607" t="str">
        <f>IF(XN4="常勤",WO10,IF(XN4="非常勤",WC10," "))</f>
        <v xml:space="preserve"> </v>
      </c>
      <c r="XB10" s="608"/>
      <c r="XC10" s="609"/>
      <c r="XD10" s="595" t="s">
        <v>289</v>
      </c>
      <c r="XE10" s="607" t="str">
        <f>IF(XN4="常勤",WR10,IF(XN4="非常勤",WF10," "))</f>
        <v xml:space="preserve"> </v>
      </c>
      <c r="XF10" s="608"/>
      <c r="XG10" s="609"/>
      <c r="XH10" s="595" t="s">
        <v>289</v>
      </c>
      <c r="XI10" s="607" t="str">
        <f>IF(XN4="常勤",WU10,IF(XN4="非常勤",WI10," "))</f>
        <v xml:space="preserve"> </v>
      </c>
      <c r="XJ10" s="608"/>
      <c r="XK10" s="609"/>
      <c r="XL10" s="595" t="s">
        <v>289</v>
      </c>
      <c r="XM10" s="607" t="str">
        <f>IF(XN4="常勤",WX10,IF(XN4="非常勤",WL10," "))</f>
        <v xml:space="preserve"> </v>
      </c>
      <c r="XN10" s="608"/>
      <c r="XO10" s="609"/>
      <c r="XP10" s="595" t="s">
        <v>289</v>
      </c>
      <c r="XQ10" s="600" t="s">
        <v>290</v>
      </c>
      <c r="XR10" s="601"/>
      <c r="XS10" s="600" t="s">
        <v>291</v>
      </c>
      <c r="XT10" s="604"/>
      <c r="XU10" s="601"/>
      <c r="XV10" s="620"/>
      <c r="XW10" s="382"/>
      <c r="XX10" s="382"/>
      <c r="XY10" s="655"/>
      <c r="XZ10" s="701"/>
      <c r="YA10" s="702"/>
      <c r="YB10" s="705"/>
      <c r="YC10" s="706"/>
      <c r="YD10" s="705"/>
      <c r="YE10" s="706"/>
      <c r="YF10" s="705"/>
      <c r="YG10" s="706"/>
      <c r="YH10" s="705"/>
      <c r="YI10" s="706"/>
      <c r="YJ10" s="607" t="e">
        <f>'別表_個別勤務状況（1～60）'!$G$10</f>
        <v>#N/A</v>
      </c>
      <c r="YK10" s="608"/>
      <c r="YL10" s="609"/>
      <c r="YM10" s="607" t="e">
        <f>'別表_個別勤務状況（1～60）'!$J$10</f>
        <v>#N/A</v>
      </c>
      <c r="YN10" s="608"/>
      <c r="YO10" s="609"/>
      <c r="YP10" s="607" t="e">
        <f>'別表_個別勤務状況（1～60）'!$M$10</f>
        <v>#N/A</v>
      </c>
      <c r="YQ10" s="608"/>
      <c r="YR10" s="609"/>
      <c r="YS10" s="607" t="e">
        <f>'別表_個別勤務状況（1～60）'!$P$10</f>
        <v>#N/A</v>
      </c>
      <c r="YT10" s="608"/>
      <c r="YU10" s="609"/>
      <c r="YV10" s="607" t="e">
        <f>'別表_個別勤務状況（1～60）'!$S$10</f>
        <v>#N/A</v>
      </c>
      <c r="YW10" s="608"/>
      <c r="YX10" s="609"/>
      <c r="YY10" s="607" t="e">
        <f>'別表_個別勤務状況（1～60）'!$V$10</f>
        <v>#N/A</v>
      </c>
      <c r="YZ10" s="608"/>
      <c r="ZA10" s="609"/>
      <c r="ZB10" s="607" t="e">
        <f>'別表_個別勤務状況（1～60）'!$Y$10</f>
        <v>#N/A</v>
      </c>
      <c r="ZC10" s="608"/>
      <c r="ZD10" s="609"/>
      <c r="ZE10" s="607" t="e">
        <f>'別表_個別勤務状況（1～60）'!$AB$10</f>
        <v>#N/A</v>
      </c>
      <c r="ZF10" s="608"/>
      <c r="ZG10" s="609"/>
      <c r="ZH10" s="607" t="str">
        <f>IF(ZU4="常勤",YV10,IF(ZU4="非常勤",YJ10," "))</f>
        <v xml:space="preserve"> </v>
      </c>
      <c r="ZI10" s="608"/>
      <c r="ZJ10" s="609"/>
      <c r="ZK10" s="595" t="s">
        <v>289</v>
      </c>
      <c r="ZL10" s="607" t="str">
        <f>IF(ZU4="常勤",YY10,IF(ZU4="非常勤",YM10," "))</f>
        <v xml:space="preserve"> </v>
      </c>
      <c r="ZM10" s="608"/>
      <c r="ZN10" s="609"/>
      <c r="ZO10" s="595" t="s">
        <v>289</v>
      </c>
      <c r="ZP10" s="607" t="str">
        <f>IF(ZU4="常勤",ZB10,IF(ZU4="非常勤",YP10," "))</f>
        <v xml:space="preserve"> </v>
      </c>
      <c r="ZQ10" s="608"/>
      <c r="ZR10" s="609"/>
      <c r="ZS10" s="595" t="s">
        <v>289</v>
      </c>
      <c r="ZT10" s="607" t="str">
        <f>IF(ZU4="常勤",ZE10,IF(ZU4="非常勤",YS10," "))</f>
        <v xml:space="preserve"> </v>
      </c>
      <c r="ZU10" s="608"/>
      <c r="ZV10" s="609"/>
      <c r="ZW10" s="595" t="s">
        <v>289</v>
      </c>
      <c r="ZX10" s="600" t="s">
        <v>290</v>
      </c>
      <c r="ZY10" s="601"/>
      <c r="ZZ10" s="600" t="s">
        <v>291</v>
      </c>
      <c r="AAA10" s="604"/>
      <c r="AAB10" s="601"/>
      <c r="AAC10" s="620"/>
      <c r="AAD10" s="382"/>
      <c r="AAE10" s="382"/>
      <c r="AAF10" s="655"/>
      <c r="AAG10" s="701"/>
      <c r="AAH10" s="702"/>
      <c r="AAI10" s="705"/>
      <c r="AAJ10" s="706"/>
      <c r="AAK10" s="705"/>
      <c r="AAL10" s="706"/>
      <c r="AAM10" s="705"/>
      <c r="AAN10" s="706"/>
      <c r="AAO10" s="705"/>
      <c r="AAP10" s="706"/>
      <c r="AAQ10" s="607" t="e">
        <f>'別表_個別勤務状況（1～60）'!$G$10</f>
        <v>#N/A</v>
      </c>
      <c r="AAR10" s="608"/>
      <c r="AAS10" s="609"/>
      <c r="AAT10" s="607" t="e">
        <f>'別表_個別勤務状況（1～60）'!$J$10</f>
        <v>#N/A</v>
      </c>
      <c r="AAU10" s="608"/>
      <c r="AAV10" s="609"/>
      <c r="AAW10" s="607" t="e">
        <f>'別表_個別勤務状況（1～60）'!$M$10</f>
        <v>#N/A</v>
      </c>
      <c r="AAX10" s="608"/>
      <c r="AAY10" s="609"/>
      <c r="AAZ10" s="607" t="e">
        <f>'別表_個別勤務状況（1～60）'!$P$10</f>
        <v>#N/A</v>
      </c>
      <c r="ABA10" s="608"/>
      <c r="ABB10" s="609"/>
      <c r="ABC10" s="607" t="e">
        <f>'別表_個別勤務状況（1～60）'!$S$10</f>
        <v>#N/A</v>
      </c>
      <c r="ABD10" s="608"/>
      <c r="ABE10" s="609"/>
      <c r="ABF10" s="607" t="e">
        <f>'別表_個別勤務状況（1～60）'!$V$10</f>
        <v>#N/A</v>
      </c>
      <c r="ABG10" s="608"/>
      <c r="ABH10" s="609"/>
      <c r="ABI10" s="607" t="e">
        <f>'別表_個別勤務状況（1～60）'!$Y$10</f>
        <v>#N/A</v>
      </c>
      <c r="ABJ10" s="608"/>
      <c r="ABK10" s="609"/>
      <c r="ABL10" s="607" t="e">
        <f>'別表_個別勤務状況（1～60）'!$AB$10</f>
        <v>#N/A</v>
      </c>
      <c r="ABM10" s="608"/>
      <c r="ABN10" s="609"/>
      <c r="ABO10" s="607" t="str">
        <f>IF(ACB4="常勤",ABC10,IF(ACB4="非常勤",AAQ10," "))</f>
        <v xml:space="preserve"> </v>
      </c>
      <c r="ABP10" s="608"/>
      <c r="ABQ10" s="609"/>
      <c r="ABR10" s="595" t="s">
        <v>289</v>
      </c>
      <c r="ABS10" s="607" t="str">
        <f>IF(ACB4="常勤",ABF10,IF(ACB4="非常勤",AAT10," "))</f>
        <v xml:space="preserve"> </v>
      </c>
      <c r="ABT10" s="608"/>
      <c r="ABU10" s="609"/>
      <c r="ABV10" s="595" t="s">
        <v>289</v>
      </c>
      <c r="ABW10" s="607" t="str">
        <f>IF(ACB4="常勤",ABI10,IF(ACB4="非常勤",AAW10," "))</f>
        <v xml:space="preserve"> </v>
      </c>
      <c r="ABX10" s="608"/>
      <c r="ABY10" s="609"/>
      <c r="ABZ10" s="595" t="s">
        <v>289</v>
      </c>
      <c r="ACA10" s="607" t="str">
        <f>IF(ACB4="常勤",ABL10,IF(ACB4="非常勤",AAZ10," "))</f>
        <v xml:space="preserve"> </v>
      </c>
      <c r="ACB10" s="608"/>
      <c r="ACC10" s="609"/>
      <c r="ACD10" s="595" t="s">
        <v>289</v>
      </c>
      <c r="ACE10" s="600" t="s">
        <v>290</v>
      </c>
      <c r="ACF10" s="601"/>
      <c r="ACG10" s="600" t="s">
        <v>291</v>
      </c>
      <c r="ACH10" s="604"/>
      <c r="ACI10" s="601"/>
      <c r="ACJ10" s="620"/>
      <c r="ACK10" s="382"/>
      <c r="ACL10" s="382"/>
      <c r="ACM10" s="655"/>
      <c r="ACN10" s="701"/>
      <c r="ACO10" s="702"/>
      <c r="ACP10" s="705"/>
      <c r="ACQ10" s="706"/>
      <c r="ACR10" s="705"/>
      <c r="ACS10" s="706"/>
      <c r="ACT10" s="705"/>
      <c r="ACU10" s="706"/>
      <c r="ACV10" s="705"/>
      <c r="ACW10" s="706"/>
      <c r="ACX10" s="607" t="e">
        <f>'別表_個別勤務状況（1～60）'!$G$10</f>
        <v>#N/A</v>
      </c>
      <c r="ACY10" s="608"/>
      <c r="ACZ10" s="609"/>
      <c r="ADA10" s="607" t="e">
        <f>'別表_個別勤務状況（1～60）'!$J$10</f>
        <v>#N/A</v>
      </c>
      <c r="ADB10" s="608"/>
      <c r="ADC10" s="609"/>
      <c r="ADD10" s="607" t="e">
        <f>'別表_個別勤務状況（1～60）'!$M$10</f>
        <v>#N/A</v>
      </c>
      <c r="ADE10" s="608"/>
      <c r="ADF10" s="609"/>
      <c r="ADG10" s="607" t="e">
        <f>'別表_個別勤務状況（1～60）'!$P$10</f>
        <v>#N/A</v>
      </c>
      <c r="ADH10" s="608"/>
      <c r="ADI10" s="609"/>
      <c r="ADJ10" s="607" t="e">
        <f>'別表_個別勤務状況（1～60）'!$S$10</f>
        <v>#N/A</v>
      </c>
      <c r="ADK10" s="608"/>
      <c r="ADL10" s="609"/>
      <c r="ADM10" s="607" t="e">
        <f>'別表_個別勤務状況（1～60）'!$V$10</f>
        <v>#N/A</v>
      </c>
      <c r="ADN10" s="608"/>
      <c r="ADO10" s="609"/>
      <c r="ADP10" s="607" t="e">
        <f>'別表_個別勤務状況（1～60）'!$Y$10</f>
        <v>#N/A</v>
      </c>
      <c r="ADQ10" s="608"/>
      <c r="ADR10" s="609"/>
      <c r="ADS10" s="607" t="e">
        <f>'別表_個別勤務状況（1～60）'!$AB$10</f>
        <v>#N/A</v>
      </c>
      <c r="ADT10" s="608"/>
      <c r="ADU10" s="609"/>
      <c r="ADV10" s="607" t="str">
        <f>IF(AEI4="常勤",ADJ10,IF(AEI4="非常勤",ACX10," "))</f>
        <v xml:space="preserve"> </v>
      </c>
      <c r="ADW10" s="608"/>
      <c r="ADX10" s="609"/>
      <c r="ADY10" s="595" t="s">
        <v>289</v>
      </c>
      <c r="ADZ10" s="607" t="str">
        <f>IF(AEI4="常勤",ADM10,IF(AEI4="非常勤",ADA10," "))</f>
        <v xml:space="preserve"> </v>
      </c>
      <c r="AEA10" s="608"/>
      <c r="AEB10" s="609"/>
      <c r="AEC10" s="595" t="s">
        <v>289</v>
      </c>
      <c r="AED10" s="607" t="str">
        <f>IF(AEI4="常勤",ADP10,IF(AEI4="非常勤",ADD10," "))</f>
        <v xml:space="preserve"> </v>
      </c>
      <c r="AEE10" s="608"/>
      <c r="AEF10" s="609"/>
      <c r="AEG10" s="595" t="s">
        <v>289</v>
      </c>
      <c r="AEH10" s="607" t="str">
        <f>IF(AEI4="常勤",ADS10,IF(AEI4="非常勤",ADG10," "))</f>
        <v xml:space="preserve"> </v>
      </c>
      <c r="AEI10" s="608"/>
      <c r="AEJ10" s="609"/>
      <c r="AEK10" s="595" t="s">
        <v>289</v>
      </c>
      <c r="AEL10" s="600" t="s">
        <v>290</v>
      </c>
      <c r="AEM10" s="601"/>
      <c r="AEN10" s="600" t="s">
        <v>291</v>
      </c>
      <c r="AEO10" s="604"/>
      <c r="AEP10" s="601"/>
      <c r="AEQ10" s="620"/>
      <c r="AER10" s="382"/>
      <c r="AES10" s="382"/>
      <c r="AET10" s="655"/>
      <c r="AEU10" s="701"/>
      <c r="AEV10" s="702"/>
      <c r="AEW10" s="705"/>
      <c r="AEX10" s="706"/>
      <c r="AEY10" s="705"/>
      <c r="AEZ10" s="706"/>
      <c r="AFA10" s="705"/>
      <c r="AFB10" s="706"/>
      <c r="AFC10" s="705"/>
      <c r="AFD10" s="706"/>
      <c r="AFE10" s="607" t="e">
        <f>'別表_個別勤務状況（1～60）'!$G$10</f>
        <v>#N/A</v>
      </c>
      <c r="AFF10" s="608"/>
      <c r="AFG10" s="609"/>
      <c r="AFH10" s="607" t="e">
        <f>'別表_個別勤務状況（1～60）'!$J$10</f>
        <v>#N/A</v>
      </c>
      <c r="AFI10" s="608"/>
      <c r="AFJ10" s="609"/>
      <c r="AFK10" s="607" t="e">
        <f>'別表_個別勤務状況（1～60）'!$M$10</f>
        <v>#N/A</v>
      </c>
      <c r="AFL10" s="608"/>
      <c r="AFM10" s="609"/>
      <c r="AFN10" s="607" t="e">
        <f>'別表_個別勤務状況（1～60）'!$P$10</f>
        <v>#N/A</v>
      </c>
      <c r="AFO10" s="608"/>
      <c r="AFP10" s="609"/>
      <c r="AFQ10" s="607" t="e">
        <f>'別表_個別勤務状況（1～60）'!$S$10</f>
        <v>#N/A</v>
      </c>
      <c r="AFR10" s="608"/>
      <c r="AFS10" s="609"/>
      <c r="AFT10" s="607" t="e">
        <f>'別表_個別勤務状況（1～60）'!$V$10</f>
        <v>#N/A</v>
      </c>
      <c r="AFU10" s="608"/>
      <c r="AFV10" s="609"/>
      <c r="AFW10" s="607" t="e">
        <f>'別表_個別勤務状況（1～60）'!$Y$10</f>
        <v>#N/A</v>
      </c>
      <c r="AFX10" s="608"/>
      <c r="AFY10" s="609"/>
      <c r="AFZ10" s="607" t="e">
        <f>'別表_個別勤務状況（1～60）'!$AB$10</f>
        <v>#N/A</v>
      </c>
      <c r="AGA10" s="608"/>
      <c r="AGB10" s="609"/>
      <c r="AGC10" s="607" t="str">
        <f>IF(AGP4="常勤",AFQ10,IF(AGP4="非常勤",AFE10," "))</f>
        <v xml:space="preserve"> </v>
      </c>
      <c r="AGD10" s="608"/>
      <c r="AGE10" s="609"/>
      <c r="AGF10" s="595" t="s">
        <v>289</v>
      </c>
      <c r="AGG10" s="607" t="str">
        <f>IF(AGP4="常勤",AFT10,IF(AGP4="非常勤",AFH10," "))</f>
        <v xml:space="preserve"> </v>
      </c>
      <c r="AGH10" s="608"/>
      <c r="AGI10" s="609"/>
      <c r="AGJ10" s="595" t="s">
        <v>289</v>
      </c>
      <c r="AGK10" s="607" t="str">
        <f>IF(AGP4="常勤",AFW10,IF(AGP4="非常勤",AFK10," "))</f>
        <v xml:space="preserve"> </v>
      </c>
      <c r="AGL10" s="608"/>
      <c r="AGM10" s="609"/>
      <c r="AGN10" s="595" t="s">
        <v>289</v>
      </c>
      <c r="AGO10" s="607" t="str">
        <f>IF(AGP4="常勤",AFZ10,IF(AGP4="非常勤",AFN10," "))</f>
        <v xml:space="preserve"> </v>
      </c>
      <c r="AGP10" s="608"/>
      <c r="AGQ10" s="609"/>
      <c r="AGR10" s="595" t="s">
        <v>289</v>
      </c>
      <c r="AGS10" s="600" t="s">
        <v>290</v>
      </c>
      <c r="AGT10" s="601"/>
      <c r="AGU10" s="600" t="s">
        <v>291</v>
      </c>
      <c r="AGV10" s="604"/>
      <c r="AGW10" s="601"/>
      <c r="AGX10" s="620"/>
      <c r="AGY10" s="382"/>
      <c r="AGZ10" s="382"/>
      <c r="AHA10" s="655"/>
      <c r="AHB10" s="701"/>
      <c r="AHC10" s="702"/>
      <c r="AHD10" s="705"/>
      <c r="AHE10" s="706"/>
      <c r="AHF10" s="705"/>
      <c r="AHG10" s="706"/>
      <c r="AHH10" s="705"/>
      <c r="AHI10" s="706"/>
      <c r="AHJ10" s="705"/>
      <c r="AHK10" s="706"/>
      <c r="AHL10" s="607" t="e">
        <f>'別表_個別勤務状況（1～60）'!$G$10</f>
        <v>#N/A</v>
      </c>
      <c r="AHM10" s="608"/>
      <c r="AHN10" s="609"/>
      <c r="AHO10" s="607" t="e">
        <f>'別表_個別勤務状況（1～60）'!$J$10</f>
        <v>#N/A</v>
      </c>
      <c r="AHP10" s="608"/>
      <c r="AHQ10" s="609"/>
      <c r="AHR10" s="607" t="e">
        <f>'別表_個別勤務状況（1～60）'!$M$10</f>
        <v>#N/A</v>
      </c>
      <c r="AHS10" s="608"/>
      <c r="AHT10" s="609"/>
      <c r="AHU10" s="607" t="e">
        <f>'別表_個別勤務状況（1～60）'!$P$10</f>
        <v>#N/A</v>
      </c>
      <c r="AHV10" s="608"/>
      <c r="AHW10" s="609"/>
      <c r="AHX10" s="607" t="e">
        <f>'別表_個別勤務状況（1～60）'!$S$10</f>
        <v>#N/A</v>
      </c>
      <c r="AHY10" s="608"/>
      <c r="AHZ10" s="609"/>
      <c r="AIA10" s="607" t="e">
        <f>'別表_個別勤務状況（1～60）'!$V$10</f>
        <v>#N/A</v>
      </c>
      <c r="AIB10" s="608"/>
      <c r="AIC10" s="609"/>
      <c r="AID10" s="607" t="e">
        <f>'別表_個別勤務状況（1～60）'!$Y$10</f>
        <v>#N/A</v>
      </c>
      <c r="AIE10" s="608"/>
      <c r="AIF10" s="609"/>
      <c r="AIG10" s="607" t="e">
        <f>'別表_個別勤務状況（1～60）'!$AB$10</f>
        <v>#N/A</v>
      </c>
      <c r="AIH10" s="608"/>
      <c r="AII10" s="609"/>
      <c r="AIJ10" s="607" t="str">
        <f>IF(AIW4="常勤",AHX10,IF(AIW4="非常勤",AHL10," "))</f>
        <v xml:space="preserve"> </v>
      </c>
      <c r="AIK10" s="608"/>
      <c r="AIL10" s="609"/>
      <c r="AIM10" s="595" t="s">
        <v>289</v>
      </c>
      <c r="AIN10" s="607" t="str">
        <f>IF(AIW4="常勤",AIA10,IF(AIW4="非常勤",AHO10," "))</f>
        <v xml:space="preserve"> </v>
      </c>
      <c r="AIO10" s="608"/>
      <c r="AIP10" s="609"/>
      <c r="AIQ10" s="595" t="s">
        <v>289</v>
      </c>
      <c r="AIR10" s="607" t="str">
        <f>IF(AIW4="常勤",AID10,IF(AIW4="非常勤",AHR10," "))</f>
        <v xml:space="preserve"> </v>
      </c>
      <c r="AIS10" s="608"/>
      <c r="AIT10" s="609"/>
      <c r="AIU10" s="595" t="s">
        <v>289</v>
      </c>
      <c r="AIV10" s="607" t="str">
        <f>IF(AIW4="常勤",AIG10,IF(AIW4="非常勤",AHU10," "))</f>
        <v xml:space="preserve"> </v>
      </c>
      <c r="AIW10" s="608"/>
      <c r="AIX10" s="609"/>
      <c r="AIY10" s="595" t="s">
        <v>289</v>
      </c>
      <c r="AIZ10" s="600" t="s">
        <v>290</v>
      </c>
      <c r="AJA10" s="601"/>
      <c r="AJB10" s="600" t="s">
        <v>291</v>
      </c>
      <c r="AJC10" s="604"/>
      <c r="AJD10" s="601"/>
      <c r="AJE10" s="620"/>
      <c r="AJF10" s="382"/>
      <c r="AJG10" s="382"/>
      <c r="AJH10" s="655"/>
      <c r="AJI10" s="701"/>
      <c r="AJJ10" s="702"/>
      <c r="AJK10" s="705"/>
      <c r="AJL10" s="706"/>
      <c r="AJM10" s="705"/>
      <c r="AJN10" s="706"/>
      <c r="AJO10" s="705"/>
      <c r="AJP10" s="706"/>
      <c r="AJQ10" s="705"/>
      <c r="AJR10" s="706"/>
      <c r="AJS10" s="607" t="e">
        <f>'別表_個別勤務状況（1～60）'!$G$10</f>
        <v>#N/A</v>
      </c>
      <c r="AJT10" s="608"/>
      <c r="AJU10" s="609"/>
      <c r="AJV10" s="607" t="e">
        <f>'別表_個別勤務状況（1～60）'!$J$10</f>
        <v>#N/A</v>
      </c>
      <c r="AJW10" s="608"/>
      <c r="AJX10" s="609"/>
      <c r="AJY10" s="607" t="e">
        <f>'別表_個別勤務状況（1～60）'!$M$10</f>
        <v>#N/A</v>
      </c>
      <c r="AJZ10" s="608"/>
      <c r="AKA10" s="609"/>
      <c r="AKB10" s="607" t="e">
        <f>'別表_個別勤務状況（1～60）'!$P$10</f>
        <v>#N/A</v>
      </c>
      <c r="AKC10" s="608"/>
      <c r="AKD10" s="609"/>
      <c r="AKE10" s="607" t="e">
        <f>'別表_個別勤務状況（1～60）'!$S$10</f>
        <v>#N/A</v>
      </c>
      <c r="AKF10" s="608"/>
      <c r="AKG10" s="609"/>
      <c r="AKH10" s="607" t="e">
        <f>'別表_個別勤務状況（1～60）'!$V$10</f>
        <v>#N/A</v>
      </c>
      <c r="AKI10" s="608"/>
      <c r="AKJ10" s="609"/>
      <c r="AKK10" s="607" t="e">
        <f>'別表_個別勤務状況（1～60）'!$Y$10</f>
        <v>#N/A</v>
      </c>
      <c r="AKL10" s="608"/>
      <c r="AKM10" s="609"/>
      <c r="AKN10" s="607" t="e">
        <f>'別表_個別勤務状況（1～60）'!$AB$10</f>
        <v>#N/A</v>
      </c>
      <c r="AKO10" s="608"/>
      <c r="AKP10" s="609"/>
      <c r="AKQ10" s="607" t="str">
        <f>IF(ALD4="常勤",AKE10,IF(ALD4="非常勤",AJS10," "))</f>
        <v xml:space="preserve"> </v>
      </c>
      <c r="AKR10" s="608"/>
      <c r="AKS10" s="609"/>
      <c r="AKT10" s="595" t="s">
        <v>289</v>
      </c>
      <c r="AKU10" s="607" t="str">
        <f>IF(ALD4="常勤",AKH10,IF(ALD4="非常勤",AJV10," "))</f>
        <v xml:space="preserve"> </v>
      </c>
      <c r="AKV10" s="608"/>
      <c r="AKW10" s="609"/>
      <c r="AKX10" s="595" t="s">
        <v>289</v>
      </c>
      <c r="AKY10" s="607" t="str">
        <f>IF(ALD4="常勤",AKK10,IF(ALD4="非常勤",AJY10," "))</f>
        <v xml:space="preserve"> </v>
      </c>
      <c r="AKZ10" s="608"/>
      <c r="ALA10" s="609"/>
      <c r="ALB10" s="595" t="s">
        <v>289</v>
      </c>
      <c r="ALC10" s="607" t="str">
        <f>IF(ALD4="常勤",AKN10,IF(ALD4="非常勤",AKB10," "))</f>
        <v xml:space="preserve"> </v>
      </c>
      <c r="ALD10" s="608"/>
      <c r="ALE10" s="609"/>
      <c r="ALF10" s="595" t="s">
        <v>289</v>
      </c>
      <c r="ALG10" s="600" t="s">
        <v>290</v>
      </c>
      <c r="ALH10" s="601"/>
      <c r="ALI10" s="600" t="s">
        <v>291</v>
      </c>
      <c r="ALJ10" s="604"/>
      <c r="ALK10" s="601"/>
      <c r="ALL10" s="620"/>
      <c r="ALM10" s="382"/>
      <c r="ALN10" s="382"/>
      <c r="ALO10" s="655"/>
      <c r="ALP10" s="701"/>
      <c r="ALQ10" s="702"/>
      <c r="ALR10" s="705"/>
      <c r="ALS10" s="706"/>
      <c r="ALT10" s="705"/>
      <c r="ALU10" s="706"/>
      <c r="ALV10" s="705"/>
      <c r="ALW10" s="706"/>
      <c r="ALX10" s="705"/>
      <c r="ALY10" s="706"/>
      <c r="ALZ10" s="607" t="e">
        <f>'別表_個別勤務状況（1～60）'!$G$10</f>
        <v>#N/A</v>
      </c>
      <c r="AMA10" s="608"/>
      <c r="AMB10" s="609"/>
      <c r="AMC10" s="607" t="e">
        <f>'別表_個別勤務状況（1～60）'!$J$10</f>
        <v>#N/A</v>
      </c>
      <c r="AMD10" s="608"/>
      <c r="AME10" s="609"/>
      <c r="AMF10" s="607" t="e">
        <f>'別表_個別勤務状況（1～60）'!$M$10</f>
        <v>#N/A</v>
      </c>
      <c r="AMG10" s="608"/>
      <c r="AMH10" s="609"/>
      <c r="AMI10" s="607" t="e">
        <f>'別表_個別勤務状況（1～60）'!$P$10</f>
        <v>#N/A</v>
      </c>
      <c r="AMJ10" s="608"/>
      <c r="AMK10" s="609"/>
      <c r="AML10" s="607" t="e">
        <f>'別表_個別勤務状況（1～60）'!$S$10</f>
        <v>#N/A</v>
      </c>
      <c r="AMM10" s="608"/>
      <c r="AMN10" s="609"/>
      <c r="AMO10" s="607" t="e">
        <f>'別表_個別勤務状況（1～60）'!$V$10</f>
        <v>#N/A</v>
      </c>
      <c r="AMP10" s="608"/>
      <c r="AMQ10" s="609"/>
      <c r="AMR10" s="607" t="e">
        <f>'別表_個別勤務状況（1～60）'!$Y$10</f>
        <v>#N/A</v>
      </c>
      <c r="AMS10" s="608"/>
      <c r="AMT10" s="609"/>
      <c r="AMU10" s="607" t="e">
        <f>'別表_個別勤務状況（1～60）'!$AB$10</f>
        <v>#N/A</v>
      </c>
      <c r="AMV10" s="608"/>
      <c r="AMW10" s="609"/>
      <c r="AMX10" s="607" t="str">
        <f>IF(ANK4="常勤",AML10,IF(ANK4="非常勤",ALZ10," "))</f>
        <v xml:space="preserve"> </v>
      </c>
      <c r="AMY10" s="608"/>
      <c r="AMZ10" s="609"/>
      <c r="ANA10" s="595" t="s">
        <v>289</v>
      </c>
      <c r="ANB10" s="607" t="str">
        <f>IF(ANK4="常勤",AMO10,IF(ANK4="非常勤",AMC10," "))</f>
        <v xml:space="preserve"> </v>
      </c>
      <c r="ANC10" s="608"/>
      <c r="AND10" s="609"/>
      <c r="ANE10" s="595" t="s">
        <v>289</v>
      </c>
      <c r="ANF10" s="607" t="str">
        <f>IF(ANK4="常勤",AMR10,IF(ANK4="非常勤",AMF10," "))</f>
        <v xml:space="preserve"> </v>
      </c>
      <c r="ANG10" s="608"/>
      <c r="ANH10" s="609"/>
      <c r="ANI10" s="595" t="s">
        <v>289</v>
      </c>
      <c r="ANJ10" s="607" t="str">
        <f>IF(ANK4="常勤",AMU10,IF(ANK4="非常勤",AMI10," "))</f>
        <v xml:space="preserve"> </v>
      </c>
      <c r="ANK10" s="608"/>
      <c r="ANL10" s="609"/>
      <c r="ANM10" s="595" t="s">
        <v>289</v>
      </c>
      <c r="ANN10" s="600" t="s">
        <v>290</v>
      </c>
      <c r="ANO10" s="601"/>
      <c r="ANP10" s="600" t="s">
        <v>291</v>
      </c>
      <c r="ANQ10" s="604"/>
      <c r="ANR10" s="601"/>
      <c r="ANS10" s="620"/>
      <c r="ANT10" s="382"/>
      <c r="ANU10" s="382"/>
      <c r="ANV10" s="655"/>
      <c r="ANW10" s="701"/>
      <c r="ANX10" s="702"/>
      <c r="ANY10" s="705"/>
      <c r="ANZ10" s="706"/>
      <c r="AOA10" s="705"/>
      <c r="AOB10" s="706"/>
      <c r="AOC10" s="705"/>
      <c r="AOD10" s="706"/>
      <c r="AOE10" s="705"/>
      <c r="AOF10" s="706"/>
      <c r="AOG10" s="607" t="e">
        <f>'別表_個別勤務状況（1～60）'!$G$10</f>
        <v>#N/A</v>
      </c>
      <c r="AOH10" s="608"/>
      <c r="AOI10" s="609"/>
      <c r="AOJ10" s="607" t="e">
        <f>'別表_個別勤務状況（1～60）'!$J$10</f>
        <v>#N/A</v>
      </c>
      <c r="AOK10" s="608"/>
      <c r="AOL10" s="609"/>
      <c r="AOM10" s="607" t="e">
        <f>'別表_個別勤務状況（1～60）'!$M$10</f>
        <v>#N/A</v>
      </c>
      <c r="AON10" s="608"/>
      <c r="AOO10" s="609"/>
      <c r="AOP10" s="607" t="e">
        <f>'別表_個別勤務状況（1～60）'!$P$10</f>
        <v>#N/A</v>
      </c>
      <c r="AOQ10" s="608"/>
      <c r="AOR10" s="609"/>
      <c r="AOS10" s="607" t="e">
        <f>'別表_個別勤務状況（1～60）'!$S$10</f>
        <v>#N/A</v>
      </c>
      <c r="AOT10" s="608"/>
      <c r="AOU10" s="609"/>
      <c r="AOV10" s="607" t="e">
        <f>'別表_個別勤務状況（1～60）'!$V$10</f>
        <v>#N/A</v>
      </c>
      <c r="AOW10" s="608"/>
      <c r="AOX10" s="609"/>
      <c r="AOY10" s="607" t="e">
        <f>'別表_個別勤務状況（1～60）'!$Y$10</f>
        <v>#N/A</v>
      </c>
      <c r="AOZ10" s="608"/>
      <c r="APA10" s="609"/>
      <c r="APB10" s="607" t="e">
        <f>'別表_個別勤務状況（1～60）'!$AB$10</f>
        <v>#N/A</v>
      </c>
      <c r="APC10" s="608"/>
      <c r="APD10" s="609"/>
      <c r="APE10" s="607" t="str">
        <f>IF(APR4="常勤",AOS10,IF(APR4="非常勤",AOG10," "))</f>
        <v xml:space="preserve"> </v>
      </c>
      <c r="APF10" s="608"/>
      <c r="APG10" s="609"/>
      <c r="APH10" s="595" t="s">
        <v>289</v>
      </c>
      <c r="API10" s="607" t="str">
        <f>IF(APR4="常勤",AOV10,IF(APR4="非常勤",AOJ10," "))</f>
        <v xml:space="preserve"> </v>
      </c>
      <c r="APJ10" s="608"/>
      <c r="APK10" s="609"/>
      <c r="APL10" s="595" t="s">
        <v>289</v>
      </c>
      <c r="APM10" s="607" t="str">
        <f>IF(APR4="常勤",AOY10,IF(APR4="非常勤",AOM10," "))</f>
        <v xml:space="preserve"> </v>
      </c>
      <c r="APN10" s="608"/>
      <c r="APO10" s="609"/>
      <c r="APP10" s="595" t="s">
        <v>289</v>
      </c>
      <c r="APQ10" s="607" t="str">
        <f>IF(APR4="常勤",APB10,IF(APR4="非常勤",AOP10," "))</f>
        <v xml:space="preserve"> </v>
      </c>
      <c r="APR10" s="608"/>
      <c r="APS10" s="609"/>
      <c r="APT10" s="595" t="s">
        <v>289</v>
      </c>
      <c r="APU10" s="600" t="s">
        <v>290</v>
      </c>
      <c r="APV10" s="601"/>
      <c r="APW10" s="600" t="s">
        <v>291</v>
      </c>
      <c r="APX10" s="604"/>
      <c r="APY10" s="601"/>
      <c r="APZ10" s="620"/>
      <c r="AQA10" s="382"/>
      <c r="AQB10" s="382"/>
      <c r="AQC10" s="655"/>
      <c r="AQD10" s="701"/>
      <c r="AQE10" s="702"/>
      <c r="AQF10" s="705"/>
      <c r="AQG10" s="706"/>
      <c r="AQH10" s="705"/>
      <c r="AQI10" s="706"/>
      <c r="AQJ10" s="705"/>
      <c r="AQK10" s="706"/>
      <c r="AQL10" s="705"/>
      <c r="AQM10" s="706"/>
      <c r="AQN10" s="607" t="e">
        <f>'別表_個別勤務状況（1～60）'!$G$10</f>
        <v>#N/A</v>
      </c>
      <c r="AQO10" s="608"/>
      <c r="AQP10" s="609"/>
      <c r="AQQ10" s="607" t="e">
        <f>'別表_個別勤務状況（1～60）'!$J$10</f>
        <v>#N/A</v>
      </c>
      <c r="AQR10" s="608"/>
      <c r="AQS10" s="609"/>
      <c r="AQT10" s="607" t="e">
        <f>'別表_個別勤務状況（1～60）'!$M$10</f>
        <v>#N/A</v>
      </c>
      <c r="AQU10" s="608"/>
      <c r="AQV10" s="609"/>
      <c r="AQW10" s="607" t="e">
        <f>'別表_個別勤務状況（1～60）'!$P$10</f>
        <v>#N/A</v>
      </c>
      <c r="AQX10" s="608"/>
      <c r="AQY10" s="609"/>
      <c r="AQZ10" s="607" t="e">
        <f>'別表_個別勤務状況（1～60）'!$S$10</f>
        <v>#N/A</v>
      </c>
      <c r="ARA10" s="608"/>
      <c r="ARB10" s="609"/>
      <c r="ARC10" s="607" t="e">
        <f>'別表_個別勤務状況（1～60）'!$V$10</f>
        <v>#N/A</v>
      </c>
      <c r="ARD10" s="608"/>
      <c r="ARE10" s="609"/>
      <c r="ARF10" s="607" t="e">
        <f>'別表_個別勤務状況（1～60）'!$Y$10</f>
        <v>#N/A</v>
      </c>
      <c r="ARG10" s="608"/>
      <c r="ARH10" s="609"/>
      <c r="ARI10" s="607" t="e">
        <f>'別表_個別勤務状況（1～60）'!$AB$10</f>
        <v>#N/A</v>
      </c>
      <c r="ARJ10" s="608"/>
      <c r="ARK10" s="609"/>
      <c r="ARL10" s="607" t="str">
        <f>IF(ARY4="常勤",AQZ10,IF(ARY4="非常勤",AQN10," "))</f>
        <v xml:space="preserve"> </v>
      </c>
      <c r="ARM10" s="608"/>
      <c r="ARN10" s="609"/>
      <c r="ARO10" s="595" t="s">
        <v>289</v>
      </c>
      <c r="ARP10" s="607" t="str">
        <f>IF(ARY4="常勤",ARC10,IF(ARY4="非常勤",AQQ10," "))</f>
        <v xml:space="preserve"> </v>
      </c>
      <c r="ARQ10" s="608"/>
      <c r="ARR10" s="609"/>
      <c r="ARS10" s="595" t="s">
        <v>289</v>
      </c>
      <c r="ART10" s="607" t="str">
        <f>IF(ARY4="常勤",ARF10,IF(ARY4="非常勤",AQT10," "))</f>
        <v xml:space="preserve"> </v>
      </c>
      <c r="ARU10" s="608"/>
      <c r="ARV10" s="609"/>
      <c r="ARW10" s="595" t="s">
        <v>289</v>
      </c>
      <c r="ARX10" s="607" t="str">
        <f>IF(ARY4="常勤",ARI10,IF(ARY4="非常勤",AQW10," "))</f>
        <v xml:space="preserve"> </v>
      </c>
      <c r="ARY10" s="608"/>
      <c r="ARZ10" s="609"/>
      <c r="ASA10" s="595" t="s">
        <v>289</v>
      </c>
      <c r="ASB10" s="600" t="s">
        <v>290</v>
      </c>
      <c r="ASC10" s="601"/>
      <c r="ASD10" s="600" t="s">
        <v>291</v>
      </c>
      <c r="ASE10" s="604"/>
      <c r="ASF10" s="601"/>
      <c r="ASG10" s="620"/>
      <c r="ASH10" s="382"/>
      <c r="ASI10" s="382"/>
      <c r="ASJ10" s="655"/>
      <c r="ASK10" s="701"/>
      <c r="ASL10" s="702"/>
      <c r="ASM10" s="705"/>
      <c r="ASN10" s="706"/>
      <c r="ASO10" s="705"/>
      <c r="ASP10" s="706"/>
      <c r="ASQ10" s="705"/>
      <c r="ASR10" s="706"/>
      <c r="ASS10" s="705"/>
      <c r="AST10" s="706"/>
      <c r="ASU10" s="607" t="e">
        <f>'別表_個別勤務状況（1～60）'!$G$10</f>
        <v>#N/A</v>
      </c>
      <c r="ASV10" s="608"/>
      <c r="ASW10" s="609"/>
      <c r="ASX10" s="607" t="e">
        <f>'別表_個別勤務状況（1～60）'!$J$10</f>
        <v>#N/A</v>
      </c>
      <c r="ASY10" s="608"/>
      <c r="ASZ10" s="609"/>
      <c r="ATA10" s="607" t="e">
        <f>'別表_個別勤務状況（1～60）'!$M$10</f>
        <v>#N/A</v>
      </c>
      <c r="ATB10" s="608"/>
      <c r="ATC10" s="609"/>
      <c r="ATD10" s="607" t="e">
        <f>'別表_個別勤務状況（1～60）'!$P$10</f>
        <v>#N/A</v>
      </c>
      <c r="ATE10" s="608"/>
      <c r="ATF10" s="609"/>
      <c r="ATG10" s="607" t="e">
        <f>'別表_個別勤務状況（1～60）'!$S$10</f>
        <v>#N/A</v>
      </c>
      <c r="ATH10" s="608"/>
      <c r="ATI10" s="609"/>
      <c r="ATJ10" s="607" t="e">
        <f>'別表_個別勤務状況（1～60）'!$V$10</f>
        <v>#N/A</v>
      </c>
      <c r="ATK10" s="608"/>
      <c r="ATL10" s="609"/>
      <c r="ATM10" s="607" t="e">
        <f>'別表_個別勤務状況（1～60）'!$Y$10</f>
        <v>#N/A</v>
      </c>
      <c r="ATN10" s="608"/>
      <c r="ATO10" s="609"/>
      <c r="ATP10" s="607" t="e">
        <f>'別表_個別勤務状況（1～60）'!$AB$10</f>
        <v>#N/A</v>
      </c>
      <c r="ATQ10" s="608"/>
      <c r="ATR10" s="609"/>
      <c r="ATS10" s="607" t="str">
        <f>IF(AUF4="常勤",ATG10,IF(AUF4="非常勤",ASU10," "))</f>
        <v xml:space="preserve"> </v>
      </c>
      <c r="ATT10" s="608"/>
      <c r="ATU10" s="609"/>
      <c r="ATV10" s="595" t="s">
        <v>289</v>
      </c>
      <c r="ATW10" s="607" t="str">
        <f>IF(AUF4="常勤",ATJ10,IF(AUF4="非常勤",ASX10," "))</f>
        <v xml:space="preserve"> </v>
      </c>
      <c r="ATX10" s="608"/>
      <c r="ATY10" s="609"/>
      <c r="ATZ10" s="595" t="s">
        <v>289</v>
      </c>
      <c r="AUA10" s="607" t="str">
        <f>IF(AUF4="常勤",ATM10,IF(AUF4="非常勤",ATA10," "))</f>
        <v xml:space="preserve"> </v>
      </c>
      <c r="AUB10" s="608"/>
      <c r="AUC10" s="609"/>
      <c r="AUD10" s="595" t="s">
        <v>289</v>
      </c>
      <c r="AUE10" s="607" t="str">
        <f>IF(AUF4="常勤",ATP10,IF(AUF4="非常勤",ATD10," "))</f>
        <v xml:space="preserve"> </v>
      </c>
      <c r="AUF10" s="608"/>
      <c r="AUG10" s="609"/>
      <c r="AUH10" s="595" t="s">
        <v>289</v>
      </c>
      <c r="AUI10" s="600" t="s">
        <v>290</v>
      </c>
      <c r="AUJ10" s="601"/>
      <c r="AUK10" s="600" t="s">
        <v>291</v>
      </c>
      <c r="AUL10" s="604"/>
      <c r="AUM10" s="601"/>
      <c r="AUN10" s="620"/>
      <c r="AUO10" s="382"/>
      <c r="AUP10" s="382"/>
      <c r="AUQ10" s="655"/>
      <c r="AUR10" s="701"/>
      <c r="AUS10" s="702"/>
      <c r="AUT10" s="705"/>
      <c r="AUU10" s="706"/>
      <c r="AUV10" s="705"/>
      <c r="AUW10" s="706"/>
      <c r="AUX10" s="705"/>
      <c r="AUY10" s="706"/>
      <c r="AUZ10" s="705"/>
      <c r="AVA10" s="706"/>
      <c r="AVB10" s="607" t="e">
        <f>'別表_個別勤務状況（1～60）'!$G$10</f>
        <v>#N/A</v>
      </c>
      <c r="AVC10" s="608"/>
      <c r="AVD10" s="609"/>
      <c r="AVE10" s="607" t="e">
        <f>'別表_個別勤務状況（1～60）'!$J$10</f>
        <v>#N/A</v>
      </c>
      <c r="AVF10" s="608"/>
      <c r="AVG10" s="609"/>
      <c r="AVH10" s="607" t="e">
        <f>'別表_個別勤務状況（1～60）'!$M$10</f>
        <v>#N/A</v>
      </c>
      <c r="AVI10" s="608"/>
      <c r="AVJ10" s="609"/>
      <c r="AVK10" s="607" t="e">
        <f>'別表_個別勤務状況（1～60）'!$P$10</f>
        <v>#N/A</v>
      </c>
      <c r="AVL10" s="608"/>
      <c r="AVM10" s="609"/>
      <c r="AVN10" s="607" t="e">
        <f>'別表_個別勤務状況（1～60）'!$S$10</f>
        <v>#N/A</v>
      </c>
      <c r="AVO10" s="608"/>
      <c r="AVP10" s="609"/>
      <c r="AVQ10" s="607" t="e">
        <f>'別表_個別勤務状況（1～60）'!$V$10</f>
        <v>#N/A</v>
      </c>
      <c r="AVR10" s="608"/>
      <c r="AVS10" s="609"/>
      <c r="AVT10" s="607" t="e">
        <f>'別表_個別勤務状況（1～60）'!$Y$10</f>
        <v>#N/A</v>
      </c>
      <c r="AVU10" s="608"/>
      <c r="AVV10" s="609"/>
      <c r="AVW10" s="607" t="e">
        <f>'別表_個別勤務状況（1～60）'!$AB$10</f>
        <v>#N/A</v>
      </c>
      <c r="AVX10" s="608"/>
      <c r="AVY10" s="609"/>
      <c r="AVZ10" s="607" t="str">
        <f>IF(AWM4="常勤",AVN10,IF(AWM4="非常勤",AVB10," "))</f>
        <v xml:space="preserve"> </v>
      </c>
      <c r="AWA10" s="608"/>
      <c r="AWB10" s="609"/>
      <c r="AWC10" s="595" t="s">
        <v>289</v>
      </c>
      <c r="AWD10" s="607" t="str">
        <f>IF(AWM4="常勤",AVQ10,IF(AWM4="非常勤",AVE10," "))</f>
        <v xml:space="preserve"> </v>
      </c>
      <c r="AWE10" s="608"/>
      <c r="AWF10" s="609"/>
      <c r="AWG10" s="595" t="s">
        <v>289</v>
      </c>
      <c r="AWH10" s="607" t="str">
        <f>IF(AWM4="常勤",AVT10,IF(AWM4="非常勤",AVH10," "))</f>
        <v xml:space="preserve"> </v>
      </c>
      <c r="AWI10" s="608"/>
      <c r="AWJ10" s="609"/>
      <c r="AWK10" s="595" t="s">
        <v>289</v>
      </c>
      <c r="AWL10" s="607" t="str">
        <f>IF(AWM4="常勤",AVW10,IF(AWM4="非常勤",AVK10," "))</f>
        <v xml:space="preserve"> </v>
      </c>
      <c r="AWM10" s="608"/>
      <c r="AWN10" s="609"/>
      <c r="AWO10" s="595" t="s">
        <v>289</v>
      </c>
      <c r="AWP10" s="600" t="s">
        <v>290</v>
      </c>
      <c r="AWQ10" s="601"/>
      <c r="AWR10" s="600" t="s">
        <v>291</v>
      </c>
      <c r="AWS10" s="604"/>
      <c r="AWT10" s="601"/>
      <c r="AWU10" s="620"/>
      <c r="AWV10" s="382"/>
      <c r="AWW10" s="382"/>
      <c r="AWX10" s="655"/>
      <c r="AWY10" s="701"/>
      <c r="AWZ10" s="702"/>
      <c r="AXA10" s="705"/>
      <c r="AXB10" s="706"/>
      <c r="AXC10" s="705"/>
      <c r="AXD10" s="706"/>
      <c r="AXE10" s="705"/>
      <c r="AXF10" s="706"/>
      <c r="AXG10" s="705"/>
      <c r="AXH10" s="706"/>
      <c r="AXI10" s="607" t="e">
        <f>'別表_個別勤務状況（1～60）'!$G$10</f>
        <v>#N/A</v>
      </c>
      <c r="AXJ10" s="608"/>
      <c r="AXK10" s="609"/>
      <c r="AXL10" s="607" t="e">
        <f>'別表_個別勤務状況（1～60）'!$J$10</f>
        <v>#N/A</v>
      </c>
      <c r="AXM10" s="608"/>
      <c r="AXN10" s="609"/>
      <c r="AXO10" s="607" t="e">
        <f>'別表_個別勤務状況（1～60）'!$M$10</f>
        <v>#N/A</v>
      </c>
      <c r="AXP10" s="608"/>
      <c r="AXQ10" s="609"/>
      <c r="AXR10" s="607" t="e">
        <f>'別表_個別勤務状況（1～60）'!$P$10</f>
        <v>#N/A</v>
      </c>
      <c r="AXS10" s="608"/>
      <c r="AXT10" s="609"/>
      <c r="AXU10" s="607" t="e">
        <f>'別表_個別勤務状況（1～60）'!$S$10</f>
        <v>#N/A</v>
      </c>
      <c r="AXV10" s="608"/>
      <c r="AXW10" s="609"/>
      <c r="AXX10" s="607" t="e">
        <f>'別表_個別勤務状況（1～60）'!$V$10</f>
        <v>#N/A</v>
      </c>
      <c r="AXY10" s="608"/>
      <c r="AXZ10" s="609"/>
      <c r="AYA10" s="607" t="e">
        <f>'別表_個別勤務状況（1～60）'!$Y$10</f>
        <v>#N/A</v>
      </c>
      <c r="AYB10" s="608"/>
      <c r="AYC10" s="609"/>
      <c r="AYD10" s="607" t="e">
        <f>'別表_個別勤務状況（1～60）'!$AB$10</f>
        <v>#N/A</v>
      </c>
      <c r="AYE10" s="608"/>
      <c r="AYF10" s="609"/>
      <c r="AYG10" s="607" t="str">
        <f>IF(AYT4="常勤",AXU10,IF(AYT4="非常勤",AXI10," "))</f>
        <v xml:space="preserve"> </v>
      </c>
      <c r="AYH10" s="608"/>
      <c r="AYI10" s="609"/>
      <c r="AYJ10" s="595" t="s">
        <v>289</v>
      </c>
      <c r="AYK10" s="607" t="str">
        <f>IF(AYT4="常勤",AXX10,IF(AYT4="非常勤",AXL10," "))</f>
        <v xml:space="preserve"> </v>
      </c>
      <c r="AYL10" s="608"/>
      <c r="AYM10" s="609"/>
      <c r="AYN10" s="595" t="s">
        <v>289</v>
      </c>
      <c r="AYO10" s="607" t="str">
        <f>IF(AYT4="常勤",AYA10,IF(AYT4="非常勤",AXO10," "))</f>
        <v xml:space="preserve"> </v>
      </c>
      <c r="AYP10" s="608"/>
      <c r="AYQ10" s="609"/>
      <c r="AYR10" s="595" t="s">
        <v>289</v>
      </c>
      <c r="AYS10" s="607" t="str">
        <f>IF(AYT4="常勤",AYD10,IF(AYT4="非常勤",AXR10," "))</f>
        <v xml:space="preserve"> </v>
      </c>
      <c r="AYT10" s="608"/>
      <c r="AYU10" s="609"/>
      <c r="AYV10" s="595" t="s">
        <v>289</v>
      </c>
      <c r="AYW10" s="600" t="s">
        <v>290</v>
      </c>
      <c r="AYX10" s="601"/>
      <c r="AYY10" s="600" t="s">
        <v>291</v>
      </c>
      <c r="AYZ10" s="604"/>
      <c r="AZA10" s="601"/>
      <c r="AZB10" s="620"/>
      <c r="AZC10" s="382"/>
      <c r="AZD10" s="382"/>
      <c r="AZE10" s="655"/>
      <c r="AZF10" s="701"/>
      <c r="AZG10" s="702"/>
      <c r="AZH10" s="705"/>
      <c r="AZI10" s="706"/>
      <c r="AZJ10" s="705"/>
      <c r="AZK10" s="706"/>
      <c r="AZL10" s="705"/>
      <c r="AZM10" s="706"/>
      <c r="AZN10" s="705"/>
      <c r="AZO10" s="706"/>
      <c r="AZP10" s="607" t="e">
        <f>'別表_個別勤務状況（1～60）'!$G$10</f>
        <v>#N/A</v>
      </c>
      <c r="AZQ10" s="608"/>
      <c r="AZR10" s="609"/>
      <c r="AZS10" s="607" t="e">
        <f>'別表_個別勤務状況（1～60）'!$J$10</f>
        <v>#N/A</v>
      </c>
      <c r="AZT10" s="608"/>
      <c r="AZU10" s="609"/>
      <c r="AZV10" s="607" t="e">
        <f>'別表_個別勤務状況（1～60）'!$M$10</f>
        <v>#N/A</v>
      </c>
      <c r="AZW10" s="608"/>
      <c r="AZX10" s="609"/>
      <c r="AZY10" s="607" t="e">
        <f>'別表_個別勤務状況（1～60）'!$P$10</f>
        <v>#N/A</v>
      </c>
      <c r="AZZ10" s="608"/>
      <c r="BAA10" s="609"/>
      <c r="BAB10" s="607" t="e">
        <f>'別表_個別勤務状況（1～60）'!$S$10</f>
        <v>#N/A</v>
      </c>
      <c r="BAC10" s="608"/>
      <c r="BAD10" s="609"/>
      <c r="BAE10" s="607" t="e">
        <f>'別表_個別勤務状況（1～60）'!$V$10</f>
        <v>#N/A</v>
      </c>
      <c r="BAF10" s="608"/>
      <c r="BAG10" s="609"/>
      <c r="BAH10" s="607" t="e">
        <f>'別表_個別勤務状況（1～60）'!$Y$10</f>
        <v>#N/A</v>
      </c>
      <c r="BAI10" s="608"/>
      <c r="BAJ10" s="609"/>
      <c r="BAK10" s="607" t="e">
        <f>'別表_個別勤務状況（1～60）'!$AB$10</f>
        <v>#N/A</v>
      </c>
      <c r="BAL10" s="608"/>
      <c r="BAM10" s="609"/>
      <c r="BAN10" s="607" t="str">
        <f>IF(BBA4="常勤",BAB10,IF(BBA4="非常勤",AZP10," "))</f>
        <v xml:space="preserve"> </v>
      </c>
      <c r="BAO10" s="608"/>
      <c r="BAP10" s="609"/>
      <c r="BAQ10" s="595" t="s">
        <v>289</v>
      </c>
      <c r="BAR10" s="607" t="str">
        <f>IF(BBA4="常勤",BAE10,IF(BBA4="非常勤",AZS10," "))</f>
        <v xml:space="preserve"> </v>
      </c>
      <c r="BAS10" s="608"/>
      <c r="BAT10" s="609"/>
      <c r="BAU10" s="595" t="s">
        <v>289</v>
      </c>
      <c r="BAV10" s="607" t="str">
        <f>IF(BBA4="常勤",BAH10,IF(BBA4="非常勤",AZV10," "))</f>
        <v xml:space="preserve"> </v>
      </c>
      <c r="BAW10" s="608"/>
      <c r="BAX10" s="609"/>
      <c r="BAY10" s="595" t="s">
        <v>289</v>
      </c>
      <c r="BAZ10" s="607" t="str">
        <f>IF(BBA4="常勤",BAK10,IF(BBA4="非常勤",AZY10," "))</f>
        <v xml:space="preserve"> </v>
      </c>
      <c r="BBA10" s="608"/>
      <c r="BBB10" s="609"/>
      <c r="BBC10" s="595" t="s">
        <v>289</v>
      </c>
      <c r="BBD10" s="600" t="s">
        <v>290</v>
      </c>
      <c r="BBE10" s="601"/>
      <c r="BBF10" s="600" t="s">
        <v>291</v>
      </c>
      <c r="BBG10" s="604"/>
      <c r="BBH10" s="601"/>
      <c r="BBI10" s="620"/>
      <c r="BBJ10" s="382"/>
      <c r="BBK10" s="382"/>
      <c r="BBL10" s="655"/>
      <c r="BBM10" s="701"/>
      <c r="BBN10" s="702"/>
      <c r="BBO10" s="705"/>
      <c r="BBP10" s="706"/>
      <c r="BBQ10" s="705"/>
      <c r="BBR10" s="706"/>
      <c r="BBS10" s="705"/>
      <c r="BBT10" s="706"/>
      <c r="BBU10" s="705"/>
      <c r="BBV10" s="706"/>
      <c r="BBW10" s="607" t="e">
        <f>'別表_個別勤務状況（1～60）'!$G$10</f>
        <v>#N/A</v>
      </c>
      <c r="BBX10" s="608"/>
      <c r="BBY10" s="609"/>
      <c r="BBZ10" s="607" t="e">
        <f>'別表_個別勤務状況（1～60）'!$J$10</f>
        <v>#N/A</v>
      </c>
      <c r="BCA10" s="608"/>
      <c r="BCB10" s="609"/>
      <c r="BCC10" s="607" t="e">
        <f>'別表_個別勤務状況（1～60）'!$M$10</f>
        <v>#N/A</v>
      </c>
      <c r="BCD10" s="608"/>
      <c r="BCE10" s="609"/>
      <c r="BCF10" s="607" t="e">
        <f>'別表_個別勤務状況（1～60）'!$P$10</f>
        <v>#N/A</v>
      </c>
      <c r="BCG10" s="608"/>
      <c r="BCH10" s="609"/>
      <c r="BCI10" s="607" t="e">
        <f>'別表_個別勤務状況（1～60）'!$S$10</f>
        <v>#N/A</v>
      </c>
      <c r="BCJ10" s="608"/>
      <c r="BCK10" s="609"/>
      <c r="BCL10" s="607" t="e">
        <f>'別表_個別勤務状況（1～60）'!$V$10</f>
        <v>#N/A</v>
      </c>
      <c r="BCM10" s="608"/>
      <c r="BCN10" s="609"/>
      <c r="BCO10" s="607" t="e">
        <f>'別表_個別勤務状況（1～60）'!$Y$10</f>
        <v>#N/A</v>
      </c>
      <c r="BCP10" s="608"/>
      <c r="BCQ10" s="609"/>
      <c r="BCR10" s="607" t="e">
        <f>'別表_個別勤務状況（1～60）'!$AB$10</f>
        <v>#N/A</v>
      </c>
      <c r="BCS10" s="608"/>
      <c r="BCT10" s="609"/>
      <c r="BCU10" s="607" t="str">
        <f>IF(BDH4="常勤",BCI10,IF(BDH4="非常勤",BBW10," "))</f>
        <v xml:space="preserve"> </v>
      </c>
      <c r="BCV10" s="608"/>
      <c r="BCW10" s="609"/>
      <c r="BCX10" s="595" t="s">
        <v>289</v>
      </c>
      <c r="BCY10" s="607" t="str">
        <f>IF(BDH4="常勤",BCL10,IF(BDH4="非常勤",BBZ10," "))</f>
        <v xml:space="preserve"> </v>
      </c>
      <c r="BCZ10" s="608"/>
      <c r="BDA10" s="609"/>
      <c r="BDB10" s="595" t="s">
        <v>289</v>
      </c>
      <c r="BDC10" s="607" t="str">
        <f>IF(BDH4="常勤",BCO10,IF(BDH4="非常勤",BCC10," "))</f>
        <v xml:space="preserve"> </v>
      </c>
      <c r="BDD10" s="608"/>
      <c r="BDE10" s="609"/>
      <c r="BDF10" s="595" t="s">
        <v>289</v>
      </c>
      <c r="BDG10" s="607" t="str">
        <f>IF(BDH4="常勤",BCR10,IF(BDH4="非常勤",BCF10," "))</f>
        <v xml:space="preserve"> </v>
      </c>
      <c r="BDH10" s="608"/>
      <c r="BDI10" s="609"/>
      <c r="BDJ10" s="595" t="s">
        <v>289</v>
      </c>
      <c r="BDK10" s="600" t="s">
        <v>290</v>
      </c>
      <c r="BDL10" s="601"/>
      <c r="BDM10" s="600" t="s">
        <v>291</v>
      </c>
      <c r="BDN10" s="604"/>
      <c r="BDO10" s="601"/>
      <c r="BDP10" s="620"/>
      <c r="BDQ10" s="382"/>
      <c r="BDR10" s="382"/>
      <c r="BDS10" s="655"/>
      <c r="BDT10" s="701"/>
      <c r="BDU10" s="702"/>
      <c r="BDV10" s="705"/>
      <c r="BDW10" s="706"/>
      <c r="BDX10" s="705"/>
      <c r="BDY10" s="706"/>
      <c r="BDZ10" s="705"/>
      <c r="BEA10" s="706"/>
      <c r="BEB10" s="705"/>
      <c r="BEC10" s="706"/>
      <c r="BED10" s="607" t="e">
        <f>'別表_個別勤務状況（1～60）'!$G$10</f>
        <v>#N/A</v>
      </c>
      <c r="BEE10" s="608"/>
      <c r="BEF10" s="609"/>
      <c r="BEG10" s="607" t="e">
        <f>'別表_個別勤務状況（1～60）'!$J$10</f>
        <v>#N/A</v>
      </c>
      <c r="BEH10" s="608"/>
      <c r="BEI10" s="609"/>
      <c r="BEJ10" s="607" t="e">
        <f>'別表_個別勤務状況（1～60）'!$M$10</f>
        <v>#N/A</v>
      </c>
      <c r="BEK10" s="608"/>
      <c r="BEL10" s="609"/>
      <c r="BEM10" s="607" t="e">
        <f>'別表_個別勤務状況（1～60）'!$P$10</f>
        <v>#N/A</v>
      </c>
      <c r="BEN10" s="608"/>
      <c r="BEO10" s="609"/>
      <c r="BEP10" s="607" t="e">
        <f>'別表_個別勤務状況（1～60）'!$S$10</f>
        <v>#N/A</v>
      </c>
      <c r="BEQ10" s="608"/>
      <c r="BER10" s="609"/>
      <c r="BES10" s="607" t="e">
        <f>'別表_個別勤務状況（1～60）'!$V$10</f>
        <v>#N/A</v>
      </c>
      <c r="BET10" s="608"/>
      <c r="BEU10" s="609"/>
      <c r="BEV10" s="607" t="e">
        <f>'別表_個別勤務状況（1～60）'!$Y$10</f>
        <v>#N/A</v>
      </c>
      <c r="BEW10" s="608"/>
      <c r="BEX10" s="609"/>
      <c r="BEY10" s="607" t="e">
        <f>'別表_個別勤務状況（1～60）'!$AB$10</f>
        <v>#N/A</v>
      </c>
      <c r="BEZ10" s="608"/>
      <c r="BFA10" s="609"/>
      <c r="BFB10" s="607" t="str">
        <f>IF(BFO4="常勤",BEP10,IF(BFO4="非常勤",BED10," "))</f>
        <v xml:space="preserve"> </v>
      </c>
      <c r="BFC10" s="608"/>
      <c r="BFD10" s="609"/>
      <c r="BFE10" s="595" t="s">
        <v>289</v>
      </c>
      <c r="BFF10" s="607" t="str">
        <f>IF(BFO4="常勤",BES10,IF(BFO4="非常勤",BEG10," "))</f>
        <v xml:space="preserve"> </v>
      </c>
      <c r="BFG10" s="608"/>
      <c r="BFH10" s="609"/>
      <c r="BFI10" s="595" t="s">
        <v>289</v>
      </c>
      <c r="BFJ10" s="607" t="str">
        <f>IF(BFO4="常勤",BEV10,IF(BFO4="非常勤",BEJ10," "))</f>
        <v xml:space="preserve"> </v>
      </c>
      <c r="BFK10" s="608"/>
      <c r="BFL10" s="609"/>
      <c r="BFM10" s="595" t="s">
        <v>289</v>
      </c>
      <c r="BFN10" s="607" t="str">
        <f>IF(BFO4="常勤",BEY10,IF(BFO4="非常勤",BEM10," "))</f>
        <v xml:space="preserve"> </v>
      </c>
      <c r="BFO10" s="608"/>
      <c r="BFP10" s="609"/>
      <c r="BFQ10" s="595" t="s">
        <v>289</v>
      </c>
      <c r="BFR10" s="600" t="s">
        <v>290</v>
      </c>
      <c r="BFS10" s="601"/>
      <c r="BFT10" s="600" t="s">
        <v>291</v>
      </c>
      <c r="BFU10" s="604"/>
      <c r="BFV10" s="601"/>
      <c r="BFW10" s="620"/>
      <c r="BFX10" s="382"/>
      <c r="BFY10" s="382"/>
      <c r="BFZ10" s="655"/>
      <c r="BGA10" s="701"/>
      <c r="BGB10" s="702"/>
      <c r="BGC10" s="705"/>
      <c r="BGD10" s="706"/>
      <c r="BGE10" s="705"/>
      <c r="BGF10" s="706"/>
      <c r="BGG10" s="705"/>
      <c r="BGH10" s="706"/>
      <c r="BGI10" s="705"/>
      <c r="BGJ10" s="706"/>
      <c r="BGK10" s="607" t="e">
        <f>'別表_個別勤務状況（1～60）'!$G$10</f>
        <v>#N/A</v>
      </c>
      <c r="BGL10" s="608"/>
      <c r="BGM10" s="609"/>
      <c r="BGN10" s="607" t="e">
        <f>'別表_個別勤務状況（1～60）'!$J$10</f>
        <v>#N/A</v>
      </c>
      <c r="BGO10" s="608"/>
      <c r="BGP10" s="609"/>
      <c r="BGQ10" s="607" t="e">
        <f>'別表_個別勤務状況（1～60）'!$M$10</f>
        <v>#N/A</v>
      </c>
      <c r="BGR10" s="608"/>
      <c r="BGS10" s="609"/>
      <c r="BGT10" s="607" t="e">
        <f>'別表_個別勤務状況（1～60）'!$P$10</f>
        <v>#N/A</v>
      </c>
      <c r="BGU10" s="608"/>
      <c r="BGV10" s="609"/>
      <c r="BGW10" s="607" t="e">
        <f>'別表_個別勤務状況（1～60）'!$S$10</f>
        <v>#N/A</v>
      </c>
      <c r="BGX10" s="608"/>
      <c r="BGY10" s="609"/>
      <c r="BGZ10" s="607" t="e">
        <f>'別表_個別勤務状況（1～60）'!$V$10</f>
        <v>#N/A</v>
      </c>
      <c r="BHA10" s="608"/>
      <c r="BHB10" s="609"/>
      <c r="BHC10" s="607" t="e">
        <f>'別表_個別勤務状況（1～60）'!$Y$10</f>
        <v>#N/A</v>
      </c>
      <c r="BHD10" s="608"/>
      <c r="BHE10" s="609"/>
      <c r="BHF10" s="607" t="e">
        <f>'別表_個別勤務状況（1～60）'!$AB$10</f>
        <v>#N/A</v>
      </c>
      <c r="BHG10" s="608"/>
      <c r="BHH10" s="609"/>
      <c r="BHI10" s="607" t="str">
        <f>IF(BHV4="常勤",BGW10,IF(BHV4="非常勤",BGK10," "))</f>
        <v xml:space="preserve"> </v>
      </c>
      <c r="BHJ10" s="608"/>
      <c r="BHK10" s="609"/>
      <c r="BHL10" s="595" t="s">
        <v>289</v>
      </c>
      <c r="BHM10" s="607" t="str">
        <f>IF(BHV4="常勤",BGZ10,IF(BHV4="非常勤",BGN10," "))</f>
        <v xml:space="preserve"> </v>
      </c>
      <c r="BHN10" s="608"/>
      <c r="BHO10" s="609"/>
      <c r="BHP10" s="595" t="s">
        <v>289</v>
      </c>
      <c r="BHQ10" s="607" t="str">
        <f>IF(BHV4="常勤",BHC10,IF(BHV4="非常勤",BGQ10," "))</f>
        <v xml:space="preserve"> </v>
      </c>
      <c r="BHR10" s="608"/>
      <c r="BHS10" s="609"/>
      <c r="BHT10" s="595" t="s">
        <v>289</v>
      </c>
      <c r="BHU10" s="607" t="str">
        <f>IF(BHV4="常勤",BHF10,IF(BHV4="非常勤",BGT10," "))</f>
        <v xml:space="preserve"> </v>
      </c>
      <c r="BHV10" s="608"/>
      <c r="BHW10" s="609"/>
      <c r="BHX10" s="595" t="s">
        <v>289</v>
      </c>
      <c r="BHY10" s="600" t="s">
        <v>290</v>
      </c>
      <c r="BHZ10" s="601"/>
      <c r="BIA10" s="600" t="s">
        <v>291</v>
      </c>
      <c r="BIB10" s="604"/>
      <c r="BIC10" s="601"/>
      <c r="BID10" s="620"/>
      <c r="BIE10" s="382"/>
      <c r="BIF10" s="382"/>
      <c r="BIG10" s="655"/>
      <c r="BIH10" s="701"/>
      <c r="BII10" s="702"/>
      <c r="BIJ10" s="705"/>
      <c r="BIK10" s="706"/>
      <c r="BIL10" s="705"/>
      <c r="BIM10" s="706"/>
      <c r="BIN10" s="705"/>
      <c r="BIO10" s="706"/>
      <c r="BIP10" s="705"/>
      <c r="BIQ10" s="706"/>
      <c r="BIR10" s="607" t="e">
        <f>'別表_個別勤務状況（1～60）'!$G$10</f>
        <v>#N/A</v>
      </c>
      <c r="BIS10" s="608"/>
      <c r="BIT10" s="609"/>
      <c r="BIU10" s="607" t="e">
        <f>'別表_個別勤務状況（1～60）'!$J$10</f>
        <v>#N/A</v>
      </c>
      <c r="BIV10" s="608"/>
      <c r="BIW10" s="609"/>
      <c r="BIX10" s="607" t="e">
        <f>'別表_個別勤務状況（1～60）'!$M$10</f>
        <v>#N/A</v>
      </c>
      <c r="BIY10" s="608"/>
      <c r="BIZ10" s="609"/>
      <c r="BJA10" s="607" t="e">
        <f>'別表_個別勤務状況（1～60）'!$P$10</f>
        <v>#N/A</v>
      </c>
      <c r="BJB10" s="608"/>
      <c r="BJC10" s="609"/>
      <c r="BJD10" s="607" t="e">
        <f>'別表_個別勤務状況（1～60）'!$S$10</f>
        <v>#N/A</v>
      </c>
      <c r="BJE10" s="608"/>
      <c r="BJF10" s="609"/>
      <c r="BJG10" s="607" t="e">
        <f>'別表_個別勤務状況（1～60）'!$V$10</f>
        <v>#N/A</v>
      </c>
      <c r="BJH10" s="608"/>
      <c r="BJI10" s="609"/>
      <c r="BJJ10" s="607" t="e">
        <f>'別表_個別勤務状況（1～60）'!$Y$10</f>
        <v>#N/A</v>
      </c>
      <c r="BJK10" s="608"/>
      <c r="BJL10" s="609"/>
      <c r="BJM10" s="607" t="e">
        <f>'別表_個別勤務状況（1～60）'!$AB$10</f>
        <v>#N/A</v>
      </c>
      <c r="BJN10" s="608"/>
      <c r="BJO10" s="609"/>
      <c r="BJP10" s="607" t="str">
        <f>IF(BKC4="常勤",BJD10,IF(BKC4="非常勤",BIR10," "))</f>
        <v xml:space="preserve"> </v>
      </c>
      <c r="BJQ10" s="608"/>
      <c r="BJR10" s="609"/>
      <c r="BJS10" s="595" t="s">
        <v>289</v>
      </c>
      <c r="BJT10" s="607" t="str">
        <f>IF(BKC4="常勤",BJG10,IF(BKC4="非常勤",BIU10," "))</f>
        <v xml:space="preserve"> </v>
      </c>
      <c r="BJU10" s="608"/>
      <c r="BJV10" s="609"/>
      <c r="BJW10" s="595" t="s">
        <v>289</v>
      </c>
      <c r="BJX10" s="607" t="str">
        <f>IF(BKC4="常勤",BJJ10,IF(BKC4="非常勤",BIX10," "))</f>
        <v xml:space="preserve"> </v>
      </c>
      <c r="BJY10" s="608"/>
      <c r="BJZ10" s="609"/>
      <c r="BKA10" s="595" t="s">
        <v>289</v>
      </c>
      <c r="BKB10" s="607" t="str">
        <f>IF(BKC4="常勤",BJM10,IF(BKC4="非常勤",BJA10," "))</f>
        <v xml:space="preserve"> </v>
      </c>
      <c r="BKC10" s="608"/>
      <c r="BKD10" s="609"/>
      <c r="BKE10" s="595" t="s">
        <v>289</v>
      </c>
      <c r="BKF10" s="600" t="s">
        <v>290</v>
      </c>
      <c r="BKG10" s="601"/>
      <c r="BKH10" s="600" t="s">
        <v>291</v>
      </c>
      <c r="BKI10" s="604"/>
      <c r="BKJ10" s="601"/>
      <c r="BKK10" s="620"/>
      <c r="BKL10" s="382"/>
      <c r="BKM10" s="382"/>
      <c r="BKN10" s="655"/>
      <c r="BKO10" s="701"/>
      <c r="BKP10" s="702"/>
      <c r="BKQ10" s="705"/>
      <c r="BKR10" s="706"/>
      <c r="BKS10" s="705"/>
      <c r="BKT10" s="706"/>
      <c r="BKU10" s="705"/>
      <c r="BKV10" s="706"/>
      <c r="BKW10" s="705"/>
      <c r="BKX10" s="706"/>
      <c r="BKY10" s="607" t="e">
        <f>'別表_個別勤務状況（1～60）'!$G$10</f>
        <v>#N/A</v>
      </c>
      <c r="BKZ10" s="608"/>
      <c r="BLA10" s="609"/>
      <c r="BLB10" s="607" t="e">
        <f>'別表_個別勤務状況（1～60）'!$J$10</f>
        <v>#N/A</v>
      </c>
      <c r="BLC10" s="608"/>
      <c r="BLD10" s="609"/>
      <c r="BLE10" s="607" t="e">
        <f>'別表_個別勤務状況（1～60）'!$M$10</f>
        <v>#N/A</v>
      </c>
      <c r="BLF10" s="608"/>
      <c r="BLG10" s="609"/>
      <c r="BLH10" s="607" t="e">
        <f>'別表_個別勤務状況（1～60）'!$P$10</f>
        <v>#N/A</v>
      </c>
      <c r="BLI10" s="608"/>
      <c r="BLJ10" s="609"/>
      <c r="BLK10" s="607" t="e">
        <f>'別表_個別勤務状況（1～60）'!$S$10</f>
        <v>#N/A</v>
      </c>
      <c r="BLL10" s="608"/>
      <c r="BLM10" s="609"/>
      <c r="BLN10" s="607" t="e">
        <f>'別表_個別勤務状況（1～60）'!$V$10</f>
        <v>#N/A</v>
      </c>
      <c r="BLO10" s="608"/>
      <c r="BLP10" s="609"/>
      <c r="BLQ10" s="607" t="e">
        <f>'別表_個別勤務状況（1～60）'!$Y$10</f>
        <v>#N/A</v>
      </c>
      <c r="BLR10" s="608"/>
      <c r="BLS10" s="609"/>
      <c r="BLT10" s="607" t="e">
        <f>'別表_個別勤務状況（1～60）'!$AB$10</f>
        <v>#N/A</v>
      </c>
      <c r="BLU10" s="608"/>
      <c r="BLV10" s="609"/>
      <c r="BLW10" s="607" t="str">
        <f>IF(BMJ4="常勤",BLK10,IF(BMJ4="非常勤",BKY10," "))</f>
        <v xml:space="preserve"> </v>
      </c>
      <c r="BLX10" s="608"/>
      <c r="BLY10" s="609"/>
      <c r="BLZ10" s="595" t="s">
        <v>289</v>
      </c>
      <c r="BMA10" s="607" t="str">
        <f>IF(BMJ4="常勤",BLN10,IF(BMJ4="非常勤",BLB10," "))</f>
        <v xml:space="preserve"> </v>
      </c>
      <c r="BMB10" s="608"/>
      <c r="BMC10" s="609"/>
      <c r="BMD10" s="595" t="s">
        <v>289</v>
      </c>
      <c r="BME10" s="607" t="str">
        <f>IF(BMJ4="常勤",BLQ10,IF(BMJ4="非常勤",BLE10," "))</f>
        <v xml:space="preserve"> </v>
      </c>
      <c r="BMF10" s="608"/>
      <c r="BMG10" s="609"/>
      <c r="BMH10" s="595" t="s">
        <v>289</v>
      </c>
      <c r="BMI10" s="607" t="str">
        <f>IF(BMJ4="常勤",BLT10,IF(BMJ4="非常勤",BLH10," "))</f>
        <v xml:space="preserve"> </v>
      </c>
      <c r="BMJ10" s="608"/>
      <c r="BMK10" s="609"/>
      <c r="BML10" s="595" t="s">
        <v>289</v>
      </c>
      <c r="BMM10" s="600" t="s">
        <v>290</v>
      </c>
      <c r="BMN10" s="601"/>
      <c r="BMO10" s="600" t="s">
        <v>291</v>
      </c>
      <c r="BMP10" s="604"/>
      <c r="BMQ10" s="601"/>
      <c r="BMR10" s="620"/>
      <c r="BMS10" s="382"/>
      <c r="BMT10" s="382"/>
      <c r="BMU10" s="655"/>
      <c r="BMV10" s="701"/>
      <c r="BMW10" s="702"/>
      <c r="BMX10" s="705"/>
      <c r="BMY10" s="706"/>
      <c r="BMZ10" s="705"/>
      <c r="BNA10" s="706"/>
      <c r="BNB10" s="705"/>
      <c r="BNC10" s="706"/>
      <c r="BND10" s="705"/>
      <c r="BNE10" s="706"/>
      <c r="BNF10" s="607" t="e">
        <f>'別表_個別勤務状況（1～60）'!$G$10</f>
        <v>#N/A</v>
      </c>
      <c r="BNG10" s="608"/>
      <c r="BNH10" s="609"/>
      <c r="BNI10" s="607" t="e">
        <f>'別表_個別勤務状況（1～60）'!$J$10</f>
        <v>#N/A</v>
      </c>
      <c r="BNJ10" s="608"/>
      <c r="BNK10" s="609"/>
      <c r="BNL10" s="607" t="e">
        <f>'別表_個別勤務状況（1～60）'!$M$10</f>
        <v>#N/A</v>
      </c>
      <c r="BNM10" s="608"/>
      <c r="BNN10" s="609"/>
      <c r="BNO10" s="607" t="e">
        <f>'別表_個別勤務状況（1～60）'!$P$10</f>
        <v>#N/A</v>
      </c>
      <c r="BNP10" s="608"/>
      <c r="BNQ10" s="609"/>
      <c r="BNR10" s="607" t="e">
        <f>'別表_個別勤務状況（1～60）'!$S$10</f>
        <v>#N/A</v>
      </c>
      <c r="BNS10" s="608"/>
      <c r="BNT10" s="609"/>
      <c r="BNU10" s="607" t="e">
        <f>'別表_個別勤務状況（1～60）'!$V$10</f>
        <v>#N/A</v>
      </c>
      <c r="BNV10" s="608"/>
      <c r="BNW10" s="609"/>
      <c r="BNX10" s="607" t="e">
        <f>'別表_個別勤務状況（1～60）'!$Y$10</f>
        <v>#N/A</v>
      </c>
      <c r="BNY10" s="608"/>
      <c r="BNZ10" s="609"/>
      <c r="BOA10" s="607" t="e">
        <f>'別表_個別勤務状況（1～60）'!$AB$10</f>
        <v>#N/A</v>
      </c>
      <c r="BOB10" s="608"/>
      <c r="BOC10" s="609"/>
      <c r="BOD10" s="607" t="str">
        <f>IF(BOQ4="常勤",BNR10,IF(BOQ4="非常勤",BNF10," "))</f>
        <v xml:space="preserve"> </v>
      </c>
      <c r="BOE10" s="608"/>
      <c r="BOF10" s="609"/>
      <c r="BOG10" s="595" t="s">
        <v>289</v>
      </c>
      <c r="BOH10" s="607" t="str">
        <f>IF(BOQ4="常勤",BNU10,IF(BOQ4="非常勤",BNI10," "))</f>
        <v xml:space="preserve"> </v>
      </c>
      <c r="BOI10" s="608"/>
      <c r="BOJ10" s="609"/>
      <c r="BOK10" s="595" t="s">
        <v>289</v>
      </c>
      <c r="BOL10" s="607" t="str">
        <f>IF(BOQ4="常勤",BNX10,IF(BOQ4="非常勤",BNL10," "))</f>
        <v xml:space="preserve"> </v>
      </c>
      <c r="BOM10" s="608"/>
      <c r="BON10" s="609"/>
      <c r="BOO10" s="595" t="s">
        <v>289</v>
      </c>
      <c r="BOP10" s="607" t="str">
        <f>IF(BOQ4="常勤",BOA10,IF(BOQ4="非常勤",BNO10," "))</f>
        <v xml:space="preserve"> </v>
      </c>
      <c r="BOQ10" s="608"/>
      <c r="BOR10" s="609"/>
      <c r="BOS10" s="595" t="s">
        <v>289</v>
      </c>
      <c r="BOT10" s="600" t="s">
        <v>290</v>
      </c>
      <c r="BOU10" s="601"/>
      <c r="BOV10" s="600" t="s">
        <v>291</v>
      </c>
      <c r="BOW10" s="604"/>
      <c r="BOX10" s="601"/>
      <c r="BOY10" s="620"/>
      <c r="BOZ10" s="382"/>
      <c r="BPA10" s="382"/>
      <c r="BPB10" s="655"/>
    </row>
    <row r="11" spans="1:1770" ht="17.25" customHeight="1">
      <c r="A11" s="622"/>
      <c r="B11" s="624"/>
      <c r="C11" s="626"/>
      <c r="D11" s="626"/>
      <c r="E11" s="626"/>
      <c r="F11" s="626"/>
      <c r="G11" s="626"/>
      <c r="H11" s="626"/>
      <c r="I11" s="626"/>
      <c r="J11" s="62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610"/>
      <c r="AJ11" s="611"/>
      <c r="AK11" s="612"/>
      <c r="AL11" s="596"/>
      <c r="AM11" s="566"/>
      <c r="AN11" s="566"/>
      <c r="AO11" s="566"/>
      <c r="AP11" s="596"/>
      <c r="AQ11" s="566"/>
      <c r="AR11" s="566"/>
      <c r="AS11" s="566"/>
      <c r="AT11" s="596"/>
      <c r="AU11" s="566"/>
      <c r="AV11" s="566"/>
      <c r="AW11" s="566"/>
      <c r="AX11" s="596"/>
      <c r="AY11" s="602"/>
      <c r="AZ11" s="603"/>
      <c r="BA11" s="602"/>
      <c r="BB11" s="605"/>
      <c r="BC11" s="605"/>
      <c r="BD11" s="620"/>
      <c r="BE11" s="382"/>
      <c r="BF11" s="382"/>
      <c r="BG11" s="655"/>
      <c r="BH11" s="622"/>
      <c r="BI11" s="624"/>
      <c r="BJ11" s="626"/>
      <c r="BK11" s="626"/>
      <c r="BL11" s="626"/>
      <c r="BM11" s="626"/>
      <c r="BN11" s="626"/>
      <c r="BO11" s="626"/>
      <c r="BP11" s="626"/>
      <c r="BQ11" s="626"/>
      <c r="BR11" s="566"/>
      <c r="BS11" s="566"/>
      <c r="BT11" s="566"/>
      <c r="BU11" s="566"/>
      <c r="BV11" s="566"/>
      <c r="BW11" s="566"/>
      <c r="BX11" s="566"/>
      <c r="BY11" s="566"/>
      <c r="BZ11" s="566"/>
      <c r="CA11" s="566"/>
      <c r="CB11" s="566"/>
      <c r="CC11" s="566"/>
      <c r="CD11" s="566"/>
      <c r="CE11" s="566"/>
      <c r="CF11" s="566"/>
      <c r="CG11" s="566"/>
      <c r="CH11" s="566"/>
      <c r="CI11" s="566"/>
      <c r="CJ11" s="566"/>
      <c r="CK11" s="566"/>
      <c r="CL11" s="566"/>
      <c r="CM11" s="566"/>
      <c r="CN11" s="566"/>
      <c r="CO11" s="566"/>
      <c r="CP11" s="610"/>
      <c r="CQ11" s="611"/>
      <c r="CR11" s="612"/>
      <c r="CS11" s="596"/>
      <c r="CT11" s="566"/>
      <c r="CU11" s="566"/>
      <c r="CV11" s="566"/>
      <c r="CW11" s="596"/>
      <c r="CX11" s="566"/>
      <c r="CY11" s="566"/>
      <c r="CZ11" s="566"/>
      <c r="DA11" s="596"/>
      <c r="DB11" s="566"/>
      <c r="DC11" s="566"/>
      <c r="DD11" s="566"/>
      <c r="DE11" s="596"/>
      <c r="DF11" s="602"/>
      <c r="DG11" s="603"/>
      <c r="DH11" s="602"/>
      <c r="DI11" s="605"/>
      <c r="DJ11" s="605"/>
      <c r="DK11" s="620"/>
      <c r="DL11" s="382"/>
      <c r="DM11" s="382"/>
      <c r="DN11" s="655"/>
      <c r="DO11" s="622"/>
      <c r="DP11" s="624"/>
      <c r="DQ11" s="626"/>
      <c r="DR11" s="626"/>
      <c r="DS11" s="626"/>
      <c r="DT11" s="626"/>
      <c r="DU11" s="626"/>
      <c r="DV11" s="626"/>
      <c r="DW11" s="626"/>
      <c r="DX11" s="626"/>
      <c r="DY11" s="566"/>
      <c r="DZ11" s="566"/>
      <c r="EA11" s="566"/>
      <c r="EB11" s="566"/>
      <c r="EC11" s="566"/>
      <c r="ED11" s="566"/>
      <c r="EE11" s="566"/>
      <c r="EF11" s="566"/>
      <c r="EG11" s="566"/>
      <c r="EH11" s="566"/>
      <c r="EI11" s="566"/>
      <c r="EJ11" s="566"/>
      <c r="EK11" s="566"/>
      <c r="EL11" s="566"/>
      <c r="EM11" s="566"/>
      <c r="EN11" s="566"/>
      <c r="EO11" s="566"/>
      <c r="EP11" s="566"/>
      <c r="EQ11" s="566"/>
      <c r="ER11" s="566"/>
      <c r="ES11" s="566"/>
      <c r="ET11" s="566"/>
      <c r="EU11" s="566"/>
      <c r="EV11" s="566"/>
      <c r="EW11" s="610"/>
      <c r="EX11" s="611"/>
      <c r="EY11" s="612"/>
      <c r="EZ11" s="596"/>
      <c r="FA11" s="566"/>
      <c r="FB11" s="566"/>
      <c r="FC11" s="566"/>
      <c r="FD11" s="596"/>
      <c r="FE11" s="566"/>
      <c r="FF11" s="566"/>
      <c r="FG11" s="566"/>
      <c r="FH11" s="596"/>
      <c r="FI11" s="566"/>
      <c r="FJ11" s="566"/>
      <c r="FK11" s="566"/>
      <c r="FL11" s="596"/>
      <c r="FM11" s="602"/>
      <c r="FN11" s="603"/>
      <c r="FO11" s="602"/>
      <c r="FP11" s="605"/>
      <c r="FQ11" s="605"/>
      <c r="FR11" s="620"/>
      <c r="FS11" s="382"/>
      <c r="FT11" s="382"/>
      <c r="FU11" s="655"/>
      <c r="FV11" s="622"/>
      <c r="FW11" s="624"/>
      <c r="FX11" s="626"/>
      <c r="FY11" s="626"/>
      <c r="FZ11" s="626"/>
      <c r="GA11" s="626"/>
      <c r="GB11" s="626"/>
      <c r="GC11" s="626"/>
      <c r="GD11" s="626"/>
      <c r="GE11" s="626"/>
      <c r="GF11" s="566"/>
      <c r="GG11" s="566"/>
      <c r="GH11" s="566"/>
      <c r="GI11" s="566"/>
      <c r="GJ11" s="566"/>
      <c r="GK11" s="566"/>
      <c r="GL11" s="566"/>
      <c r="GM11" s="566"/>
      <c r="GN11" s="566"/>
      <c r="GO11" s="566"/>
      <c r="GP11" s="566"/>
      <c r="GQ11" s="566"/>
      <c r="GR11" s="566"/>
      <c r="GS11" s="566"/>
      <c r="GT11" s="566"/>
      <c r="GU11" s="566"/>
      <c r="GV11" s="566"/>
      <c r="GW11" s="566"/>
      <c r="GX11" s="566"/>
      <c r="GY11" s="566"/>
      <c r="GZ11" s="566"/>
      <c r="HA11" s="566"/>
      <c r="HB11" s="566"/>
      <c r="HC11" s="566"/>
      <c r="HD11" s="610"/>
      <c r="HE11" s="611"/>
      <c r="HF11" s="612"/>
      <c r="HG11" s="596"/>
      <c r="HH11" s="566"/>
      <c r="HI11" s="566"/>
      <c r="HJ11" s="566"/>
      <c r="HK11" s="596"/>
      <c r="HL11" s="566"/>
      <c r="HM11" s="566"/>
      <c r="HN11" s="566"/>
      <c r="HO11" s="596"/>
      <c r="HP11" s="566"/>
      <c r="HQ11" s="566"/>
      <c r="HR11" s="566"/>
      <c r="HS11" s="596"/>
      <c r="HT11" s="602"/>
      <c r="HU11" s="603"/>
      <c r="HV11" s="602"/>
      <c r="HW11" s="605"/>
      <c r="HX11" s="605"/>
      <c r="HY11" s="620"/>
      <c r="HZ11" s="382"/>
      <c r="IA11" s="382"/>
      <c r="IB11" s="655"/>
      <c r="IC11" s="701"/>
      <c r="ID11" s="702"/>
      <c r="IE11" s="705"/>
      <c r="IF11" s="706"/>
      <c r="IG11" s="705"/>
      <c r="IH11" s="706"/>
      <c r="II11" s="705"/>
      <c r="IJ11" s="706"/>
      <c r="IK11" s="705"/>
      <c r="IL11" s="706"/>
      <c r="IM11" s="610"/>
      <c r="IN11" s="611"/>
      <c r="IO11" s="612"/>
      <c r="IP11" s="610"/>
      <c r="IQ11" s="611"/>
      <c r="IR11" s="612"/>
      <c r="IS11" s="610"/>
      <c r="IT11" s="611"/>
      <c r="IU11" s="612"/>
      <c r="IV11" s="610"/>
      <c r="IW11" s="611"/>
      <c r="IX11" s="612"/>
      <c r="IY11" s="610"/>
      <c r="IZ11" s="611"/>
      <c r="JA11" s="612"/>
      <c r="JB11" s="610"/>
      <c r="JC11" s="611"/>
      <c r="JD11" s="612"/>
      <c r="JE11" s="610"/>
      <c r="JF11" s="611"/>
      <c r="JG11" s="612"/>
      <c r="JH11" s="610"/>
      <c r="JI11" s="611"/>
      <c r="JJ11" s="612"/>
      <c r="JK11" s="610"/>
      <c r="JL11" s="611"/>
      <c r="JM11" s="612"/>
      <c r="JN11" s="596"/>
      <c r="JO11" s="610"/>
      <c r="JP11" s="611"/>
      <c r="JQ11" s="612"/>
      <c r="JR11" s="596"/>
      <c r="JS11" s="610"/>
      <c r="JT11" s="611"/>
      <c r="JU11" s="612"/>
      <c r="JV11" s="596"/>
      <c r="JW11" s="610"/>
      <c r="JX11" s="611"/>
      <c r="JY11" s="612"/>
      <c r="JZ11" s="596"/>
      <c r="KA11" s="602"/>
      <c r="KB11" s="603"/>
      <c r="KC11" s="602"/>
      <c r="KD11" s="605"/>
      <c r="KE11" s="603"/>
      <c r="KF11" s="620"/>
      <c r="KG11" s="382"/>
      <c r="KH11" s="382"/>
      <c r="KI11" s="655"/>
      <c r="KJ11" s="701"/>
      <c r="KK11" s="702"/>
      <c r="KL11" s="705"/>
      <c r="KM11" s="706"/>
      <c r="KN11" s="705"/>
      <c r="KO11" s="706"/>
      <c r="KP11" s="705"/>
      <c r="KQ11" s="706"/>
      <c r="KR11" s="705"/>
      <c r="KS11" s="706"/>
      <c r="KT11" s="610"/>
      <c r="KU11" s="611"/>
      <c r="KV11" s="612"/>
      <c r="KW11" s="610"/>
      <c r="KX11" s="611"/>
      <c r="KY11" s="612"/>
      <c r="KZ11" s="610"/>
      <c r="LA11" s="611"/>
      <c r="LB11" s="612"/>
      <c r="LC11" s="610"/>
      <c r="LD11" s="611"/>
      <c r="LE11" s="612"/>
      <c r="LF11" s="610"/>
      <c r="LG11" s="611"/>
      <c r="LH11" s="612"/>
      <c r="LI11" s="610"/>
      <c r="LJ11" s="611"/>
      <c r="LK11" s="612"/>
      <c r="LL11" s="610"/>
      <c r="LM11" s="611"/>
      <c r="LN11" s="612"/>
      <c r="LO11" s="610"/>
      <c r="LP11" s="611"/>
      <c r="LQ11" s="612"/>
      <c r="LR11" s="610"/>
      <c r="LS11" s="611"/>
      <c r="LT11" s="612"/>
      <c r="LU11" s="596"/>
      <c r="LV11" s="610"/>
      <c r="LW11" s="611"/>
      <c r="LX11" s="612"/>
      <c r="LY11" s="596"/>
      <c r="LZ11" s="610"/>
      <c r="MA11" s="611"/>
      <c r="MB11" s="612"/>
      <c r="MC11" s="596"/>
      <c r="MD11" s="610"/>
      <c r="ME11" s="611"/>
      <c r="MF11" s="612"/>
      <c r="MG11" s="596"/>
      <c r="MH11" s="602"/>
      <c r="MI11" s="603"/>
      <c r="MJ11" s="602"/>
      <c r="MK11" s="605"/>
      <c r="ML11" s="603"/>
      <c r="MM11" s="620"/>
      <c r="MN11" s="382"/>
      <c r="MO11" s="382"/>
      <c r="MP11" s="655"/>
      <c r="MQ11" s="701"/>
      <c r="MR11" s="702"/>
      <c r="MS11" s="705"/>
      <c r="MT11" s="706"/>
      <c r="MU11" s="705"/>
      <c r="MV11" s="706"/>
      <c r="MW11" s="705"/>
      <c r="MX11" s="706"/>
      <c r="MY11" s="705"/>
      <c r="MZ11" s="706"/>
      <c r="NA11" s="610"/>
      <c r="NB11" s="611"/>
      <c r="NC11" s="612"/>
      <c r="ND11" s="610"/>
      <c r="NE11" s="611"/>
      <c r="NF11" s="612"/>
      <c r="NG11" s="610"/>
      <c r="NH11" s="611"/>
      <c r="NI11" s="612"/>
      <c r="NJ11" s="610"/>
      <c r="NK11" s="611"/>
      <c r="NL11" s="612"/>
      <c r="NM11" s="610"/>
      <c r="NN11" s="611"/>
      <c r="NO11" s="612"/>
      <c r="NP11" s="610"/>
      <c r="NQ11" s="611"/>
      <c r="NR11" s="612"/>
      <c r="NS11" s="610"/>
      <c r="NT11" s="611"/>
      <c r="NU11" s="612"/>
      <c r="NV11" s="610"/>
      <c r="NW11" s="611"/>
      <c r="NX11" s="612"/>
      <c r="NY11" s="610"/>
      <c r="NZ11" s="611"/>
      <c r="OA11" s="612"/>
      <c r="OB11" s="596"/>
      <c r="OC11" s="610"/>
      <c r="OD11" s="611"/>
      <c r="OE11" s="612"/>
      <c r="OF11" s="596"/>
      <c r="OG11" s="610"/>
      <c r="OH11" s="611"/>
      <c r="OI11" s="612"/>
      <c r="OJ11" s="596"/>
      <c r="OK11" s="610"/>
      <c r="OL11" s="611"/>
      <c r="OM11" s="612"/>
      <c r="ON11" s="596"/>
      <c r="OO11" s="602"/>
      <c r="OP11" s="603"/>
      <c r="OQ11" s="602"/>
      <c r="OR11" s="605"/>
      <c r="OS11" s="603"/>
      <c r="OT11" s="620"/>
      <c r="OU11" s="382"/>
      <c r="OV11" s="382"/>
      <c r="OW11" s="655"/>
      <c r="OX11" s="701"/>
      <c r="OY11" s="702"/>
      <c r="OZ11" s="705"/>
      <c r="PA11" s="706"/>
      <c r="PB11" s="705"/>
      <c r="PC11" s="706"/>
      <c r="PD11" s="705"/>
      <c r="PE11" s="706"/>
      <c r="PF11" s="705"/>
      <c r="PG11" s="706"/>
      <c r="PH11" s="610"/>
      <c r="PI11" s="611"/>
      <c r="PJ11" s="612"/>
      <c r="PK11" s="610"/>
      <c r="PL11" s="611"/>
      <c r="PM11" s="612"/>
      <c r="PN11" s="610"/>
      <c r="PO11" s="611"/>
      <c r="PP11" s="612"/>
      <c r="PQ11" s="610"/>
      <c r="PR11" s="611"/>
      <c r="PS11" s="612"/>
      <c r="PT11" s="610"/>
      <c r="PU11" s="611"/>
      <c r="PV11" s="612"/>
      <c r="PW11" s="610"/>
      <c r="PX11" s="611"/>
      <c r="PY11" s="612"/>
      <c r="PZ11" s="610"/>
      <c r="QA11" s="611"/>
      <c r="QB11" s="612"/>
      <c r="QC11" s="610"/>
      <c r="QD11" s="611"/>
      <c r="QE11" s="612"/>
      <c r="QF11" s="610"/>
      <c r="QG11" s="611"/>
      <c r="QH11" s="612"/>
      <c r="QI11" s="596"/>
      <c r="QJ11" s="610"/>
      <c r="QK11" s="611"/>
      <c r="QL11" s="612"/>
      <c r="QM11" s="596"/>
      <c r="QN11" s="610"/>
      <c r="QO11" s="611"/>
      <c r="QP11" s="612"/>
      <c r="QQ11" s="596"/>
      <c r="QR11" s="610"/>
      <c r="QS11" s="611"/>
      <c r="QT11" s="612"/>
      <c r="QU11" s="596"/>
      <c r="QV11" s="602"/>
      <c r="QW11" s="603"/>
      <c r="QX11" s="602"/>
      <c r="QY11" s="605"/>
      <c r="QZ11" s="603"/>
      <c r="RA11" s="620"/>
      <c r="RB11" s="382"/>
      <c r="RC11" s="382"/>
      <c r="RD11" s="655"/>
      <c r="RE11" s="701"/>
      <c r="RF11" s="702"/>
      <c r="RG11" s="705"/>
      <c r="RH11" s="706"/>
      <c r="RI11" s="705"/>
      <c r="RJ11" s="706"/>
      <c r="RK11" s="705"/>
      <c r="RL11" s="706"/>
      <c r="RM11" s="705"/>
      <c r="RN11" s="706"/>
      <c r="RO11" s="610"/>
      <c r="RP11" s="611"/>
      <c r="RQ11" s="612"/>
      <c r="RR11" s="610"/>
      <c r="RS11" s="611"/>
      <c r="RT11" s="612"/>
      <c r="RU11" s="610"/>
      <c r="RV11" s="611"/>
      <c r="RW11" s="612"/>
      <c r="RX11" s="610"/>
      <c r="RY11" s="611"/>
      <c r="RZ11" s="612"/>
      <c r="SA11" s="610"/>
      <c r="SB11" s="611"/>
      <c r="SC11" s="612"/>
      <c r="SD11" s="610"/>
      <c r="SE11" s="611"/>
      <c r="SF11" s="612"/>
      <c r="SG11" s="610"/>
      <c r="SH11" s="611"/>
      <c r="SI11" s="612"/>
      <c r="SJ11" s="610"/>
      <c r="SK11" s="611"/>
      <c r="SL11" s="612"/>
      <c r="SM11" s="610"/>
      <c r="SN11" s="611"/>
      <c r="SO11" s="612"/>
      <c r="SP11" s="596"/>
      <c r="SQ11" s="610"/>
      <c r="SR11" s="611"/>
      <c r="SS11" s="612"/>
      <c r="ST11" s="596"/>
      <c r="SU11" s="610"/>
      <c r="SV11" s="611"/>
      <c r="SW11" s="612"/>
      <c r="SX11" s="596"/>
      <c r="SY11" s="610"/>
      <c r="SZ11" s="611"/>
      <c r="TA11" s="612"/>
      <c r="TB11" s="596"/>
      <c r="TC11" s="602"/>
      <c r="TD11" s="603"/>
      <c r="TE11" s="602"/>
      <c r="TF11" s="605"/>
      <c r="TG11" s="603"/>
      <c r="TH11" s="620"/>
      <c r="TI11" s="382"/>
      <c r="TJ11" s="382"/>
      <c r="TK11" s="655"/>
      <c r="TL11" s="701"/>
      <c r="TM11" s="702"/>
      <c r="TN11" s="705"/>
      <c r="TO11" s="706"/>
      <c r="TP11" s="705"/>
      <c r="TQ11" s="706"/>
      <c r="TR11" s="705"/>
      <c r="TS11" s="706"/>
      <c r="TT11" s="705"/>
      <c r="TU11" s="706"/>
      <c r="TV11" s="610"/>
      <c r="TW11" s="611"/>
      <c r="TX11" s="612"/>
      <c r="TY11" s="610"/>
      <c r="TZ11" s="611"/>
      <c r="UA11" s="612"/>
      <c r="UB11" s="610"/>
      <c r="UC11" s="611"/>
      <c r="UD11" s="612"/>
      <c r="UE11" s="610"/>
      <c r="UF11" s="611"/>
      <c r="UG11" s="612"/>
      <c r="UH11" s="610"/>
      <c r="UI11" s="611"/>
      <c r="UJ11" s="612"/>
      <c r="UK11" s="610"/>
      <c r="UL11" s="611"/>
      <c r="UM11" s="612"/>
      <c r="UN11" s="610"/>
      <c r="UO11" s="611"/>
      <c r="UP11" s="612"/>
      <c r="UQ11" s="610"/>
      <c r="UR11" s="611"/>
      <c r="US11" s="612"/>
      <c r="UT11" s="610"/>
      <c r="UU11" s="611"/>
      <c r="UV11" s="612"/>
      <c r="UW11" s="596"/>
      <c r="UX11" s="610"/>
      <c r="UY11" s="611"/>
      <c r="UZ11" s="612"/>
      <c r="VA11" s="596"/>
      <c r="VB11" s="610"/>
      <c r="VC11" s="611"/>
      <c r="VD11" s="612"/>
      <c r="VE11" s="596"/>
      <c r="VF11" s="610"/>
      <c r="VG11" s="611"/>
      <c r="VH11" s="612"/>
      <c r="VI11" s="596"/>
      <c r="VJ11" s="602"/>
      <c r="VK11" s="603"/>
      <c r="VL11" s="602"/>
      <c r="VM11" s="605"/>
      <c r="VN11" s="603"/>
      <c r="VO11" s="620"/>
      <c r="VP11" s="382"/>
      <c r="VQ11" s="382"/>
      <c r="VR11" s="655"/>
      <c r="VS11" s="701"/>
      <c r="VT11" s="702"/>
      <c r="VU11" s="705"/>
      <c r="VV11" s="706"/>
      <c r="VW11" s="705"/>
      <c r="VX11" s="706"/>
      <c r="VY11" s="705"/>
      <c r="VZ11" s="706"/>
      <c r="WA11" s="705"/>
      <c r="WB11" s="706"/>
      <c r="WC11" s="610"/>
      <c r="WD11" s="611"/>
      <c r="WE11" s="612"/>
      <c r="WF11" s="610"/>
      <c r="WG11" s="611"/>
      <c r="WH11" s="612"/>
      <c r="WI11" s="610"/>
      <c r="WJ11" s="611"/>
      <c r="WK11" s="612"/>
      <c r="WL11" s="610"/>
      <c r="WM11" s="611"/>
      <c r="WN11" s="612"/>
      <c r="WO11" s="610"/>
      <c r="WP11" s="611"/>
      <c r="WQ11" s="612"/>
      <c r="WR11" s="610"/>
      <c r="WS11" s="611"/>
      <c r="WT11" s="612"/>
      <c r="WU11" s="610"/>
      <c r="WV11" s="611"/>
      <c r="WW11" s="612"/>
      <c r="WX11" s="610"/>
      <c r="WY11" s="611"/>
      <c r="WZ11" s="612"/>
      <c r="XA11" s="610"/>
      <c r="XB11" s="611"/>
      <c r="XC11" s="612"/>
      <c r="XD11" s="596"/>
      <c r="XE11" s="610"/>
      <c r="XF11" s="611"/>
      <c r="XG11" s="612"/>
      <c r="XH11" s="596"/>
      <c r="XI11" s="610"/>
      <c r="XJ11" s="611"/>
      <c r="XK11" s="612"/>
      <c r="XL11" s="596"/>
      <c r="XM11" s="610"/>
      <c r="XN11" s="611"/>
      <c r="XO11" s="612"/>
      <c r="XP11" s="596"/>
      <c r="XQ11" s="602"/>
      <c r="XR11" s="603"/>
      <c r="XS11" s="602"/>
      <c r="XT11" s="605"/>
      <c r="XU11" s="603"/>
      <c r="XV11" s="620"/>
      <c r="XW11" s="382"/>
      <c r="XX11" s="382"/>
      <c r="XY11" s="655"/>
      <c r="XZ11" s="701"/>
      <c r="YA11" s="702"/>
      <c r="YB11" s="705"/>
      <c r="YC11" s="706"/>
      <c r="YD11" s="705"/>
      <c r="YE11" s="706"/>
      <c r="YF11" s="705"/>
      <c r="YG11" s="706"/>
      <c r="YH11" s="705"/>
      <c r="YI11" s="706"/>
      <c r="YJ11" s="610"/>
      <c r="YK11" s="611"/>
      <c r="YL11" s="612"/>
      <c r="YM11" s="610"/>
      <c r="YN11" s="611"/>
      <c r="YO11" s="612"/>
      <c r="YP11" s="610"/>
      <c r="YQ11" s="611"/>
      <c r="YR11" s="612"/>
      <c r="YS11" s="610"/>
      <c r="YT11" s="611"/>
      <c r="YU11" s="612"/>
      <c r="YV11" s="610"/>
      <c r="YW11" s="611"/>
      <c r="YX11" s="612"/>
      <c r="YY11" s="610"/>
      <c r="YZ11" s="611"/>
      <c r="ZA11" s="612"/>
      <c r="ZB11" s="610"/>
      <c r="ZC11" s="611"/>
      <c r="ZD11" s="612"/>
      <c r="ZE11" s="610"/>
      <c r="ZF11" s="611"/>
      <c r="ZG11" s="612"/>
      <c r="ZH11" s="610"/>
      <c r="ZI11" s="611"/>
      <c r="ZJ11" s="612"/>
      <c r="ZK11" s="596"/>
      <c r="ZL11" s="610"/>
      <c r="ZM11" s="611"/>
      <c r="ZN11" s="612"/>
      <c r="ZO11" s="596"/>
      <c r="ZP11" s="610"/>
      <c r="ZQ11" s="611"/>
      <c r="ZR11" s="612"/>
      <c r="ZS11" s="596"/>
      <c r="ZT11" s="610"/>
      <c r="ZU11" s="611"/>
      <c r="ZV11" s="612"/>
      <c r="ZW11" s="596"/>
      <c r="ZX11" s="602"/>
      <c r="ZY11" s="603"/>
      <c r="ZZ11" s="602"/>
      <c r="AAA11" s="605"/>
      <c r="AAB11" s="603"/>
      <c r="AAC11" s="620"/>
      <c r="AAD11" s="382"/>
      <c r="AAE11" s="382"/>
      <c r="AAF11" s="655"/>
      <c r="AAG11" s="701"/>
      <c r="AAH11" s="702"/>
      <c r="AAI11" s="705"/>
      <c r="AAJ11" s="706"/>
      <c r="AAK11" s="705"/>
      <c r="AAL11" s="706"/>
      <c r="AAM11" s="705"/>
      <c r="AAN11" s="706"/>
      <c r="AAO11" s="705"/>
      <c r="AAP11" s="706"/>
      <c r="AAQ11" s="610"/>
      <c r="AAR11" s="611"/>
      <c r="AAS11" s="612"/>
      <c r="AAT11" s="610"/>
      <c r="AAU11" s="611"/>
      <c r="AAV11" s="612"/>
      <c r="AAW11" s="610"/>
      <c r="AAX11" s="611"/>
      <c r="AAY11" s="612"/>
      <c r="AAZ11" s="610"/>
      <c r="ABA11" s="611"/>
      <c r="ABB11" s="612"/>
      <c r="ABC11" s="610"/>
      <c r="ABD11" s="611"/>
      <c r="ABE11" s="612"/>
      <c r="ABF11" s="610"/>
      <c r="ABG11" s="611"/>
      <c r="ABH11" s="612"/>
      <c r="ABI11" s="610"/>
      <c r="ABJ11" s="611"/>
      <c r="ABK11" s="612"/>
      <c r="ABL11" s="610"/>
      <c r="ABM11" s="611"/>
      <c r="ABN11" s="612"/>
      <c r="ABO11" s="610"/>
      <c r="ABP11" s="611"/>
      <c r="ABQ11" s="612"/>
      <c r="ABR11" s="596"/>
      <c r="ABS11" s="610"/>
      <c r="ABT11" s="611"/>
      <c r="ABU11" s="612"/>
      <c r="ABV11" s="596"/>
      <c r="ABW11" s="610"/>
      <c r="ABX11" s="611"/>
      <c r="ABY11" s="612"/>
      <c r="ABZ11" s="596"/>
      <c r="ACA11" s="610"/>
      <c r="ACB11" s="611"/>
      <c r="ACC11" s="612"/>
      <c r="ACD11" s="596"/>
      <c r="ACE11" s="602"/>
      <c r="ACF11" s="603"/>
      <c r="ACG11" s="602"/>
      <c r="ACH11" s="605"/>
      <c r="ACI11" s="603"/>
      <c r="ACJ11" s="620"/>
      <c r="ACK11" s="382"/>
      <c r="ACL11" s="382"/>
      <c r="ACM11" s="655"/>
      <c r="ACN11" s="701"/>
      <c r="ACO11" s="702"/>
      <c r="ACP11" s="705"/>
      <c r="ACQ11" s="706"/>
      <c r="ACR11" s="705"/>
      <c r="ACS11" s="706"/>
      <c r="ACT11" s="705"/>
      <c r="ACU11" s="706"/>
      <c r="ACV11" s="705"/>
      <c r="ACW11" s="706"/>
      <c r="ACX11" s="610"/>
      <c r="ACY11" s="611"/>
      <c r="ACZ11" s="612"/>
      <c r="ADA11" s="610"/>
      <c r="ADB11" s="611"/>
      <c r="ADC11" s="612"/>
      <c r="ADD11" s="610"/>
      <c r="ADE11" s="611"/>
      <c r="ADF11" s="612"/>
      <c r="ADG11" s="610"/>
      <c r="ADH11" s="611"/>
      <c r="ADI11" s="612"/>
      <c r="ADJ11" s="610"/>
      <c r="ADK11" s="611"/>
      <c r="ADL11" s="612"/>
      <c r="ADM11" s="610"/>
      <c r="ADN11" s="611"/>
      <c r="ADO11" s="612"/>
      <c r="ADP11" s="610"/>
      <c r="ADQ11" s="611"/>
      <c r="ADR11" s="612"/>
      <c r="ADS11" s="610"/>
      <c r="ADT11" s="611"/>
      <c r="ADU11" s="612"/>
      <c r="ADV11" s="610"/>
      <c r="ADW11" s="611"/>
      <c r="ADX11" s="612"/>
      <c r="ADY11" s="596"/>
      <c r="ADZ11" s="610"/>
      <c r="AEA11" s="611"/>
      <c r="AEB11" s="612"/>
      <c r="AEC11" s="596"/>
      <c r="AED11" s="610"/>
      <c r="AEE11" s="611"/>
      <c r="AEF11" s="612"/>
      <c r="AEG11" s="596"/>
      <c r="AEH11" s="610"/>
      <c r="AEI11" s="611"/>
      <c r="AEJ11" s="612"/>
      <c r="AEK11" s="596"/>
      <c r="AEL11" s="602"/>
      <c r="AEM11" s="603"/>
      <c r="AEN11" s="602"/>
      <c r="AEO11" s="605"/>
      <c r="AEP11" s="603"/>
      <c r="AEQ11" s="620"/>
      <c r="AER11" s="382"/>
      <c r="AES11" s="382"/>
      <c r="AET11" s="655"/>
      <c r="AEU11" s="701"/>
      <c r="AEV11" s="702"/>
      <c r="AEW11" s="705"/>
      <c r="AEX11" s="706"/>
      <c r="AEY11" s="705"/>
      <c r="AEZ11" s="706"/>
      <c r="AFA11" s="705"/>
      <c r="AFB11" s="706"/>
      <c r="AFC11" s="705"/>
      <c r="AFD11" s="706"/>
      <c r="AFE11" s="610"/>
      <c r="AFF11" s="611"/>
      <c r="AFG11" s="612"/>
      <c r="AFH11" s="610"/>
      <c r="AFI11" s="611"/>
      <c r="AFJ11" s="612"/>
      <c r="AFK11" s="610"/>
      <c r="AFL11" s="611"/>
      <c r="AFM11" s="612"/>
      <c r="AFN11" s="610"/>
      <c r="AFO11" s="611"/>
      <c r="AFP11" s="612"/>
      <c r="AFQ11" s="610"/>
      <c r="AFR11" s="611"/>
      <c r="AFS11" s="612"/>
      <c r="AFT11" s="610"/>
      <c r="AFU11" s="611"/>
      <c r="AFV11" s="612"/>
      <c r="AFW11" s="610"/>
      <c r="AFX11" s="611"/>
      <c r="AFY11" s="612"/>
      <c r="AFZ11" s="610"/>
      <c r="AGA11" s="611"/>
      <c r="AGB11" s="612"/>
      <c r="AGC11" s="610"/>
      <c r="AGD11" s="611"/>
      <c r="AGE11" s="612"/>
      <c r="AGF11" s="596"/>
      <c r="AGG11" s="610"/>
      <c r="AGH11" s="611"/>
      <c r="AGI11" s="612"/>
      <c r="AGJ11" s="596"/>
      <c r="AGK11" s="610"/>
      <c r="AGL11" s="611"/>
      <c r="AGM11" s="612"/>
      <c r="AGN11" s="596"/>
      <c r="AGO11" s="610"/>
      <c r="AGP11" s="611"/>
      <c r="AGQ11" s="612"/>
      <c r="AGR11" s="596"/>
      <c r="AGS11" s="602"/>
      <c r="AGT11" s="603"/>
      <c r="AGU11" s="602"/>
      <c r="AGV11" s="605"/>
      <c r="AGW11" s="603"/>
      <c r="AGX11" s="620"/>
      <c r="AGY11" s="382"/>
      <c r="AGZ11" s="382"/>
      <c r="AHA11" s="655"/>
      <c r="AHB11" s="701"/>
      <c r="AHC11" s="702"/>
      <c r="AHD11" s="705"/>
      <c r="AHE11" s="706"/>
      <c r="AHF11" s="705"/>
      <c r="AHG11" s="706"/>
      <c r="AHH11" s="705"/>
      <c r="AHI11" s="706"/>
      <c r="AHJ11" s="705"/>
      <c r="AHK11" s="706"/>
      <c r="AHL11" s="610"/>
      <c r="AHM11" s="611"/>
      <c r="AHN11" s="612"/>
      <c r="AHO11" s="610"/>
      <c r="AHP11" s="611"/>
      <c r="AHQ11" s="612"/>
      <c r="AHR11" s="610"/>
      <c r="AHS11" s="611"/>
      <c r="AHT11" s="612"/>
      <c r="AHU11" s="610"/>
      <c r="AHV11" s="611"/>
      <c r="AHW11" s="612"/>
      <c r="AHX11" s="610"/>
      <c r="AHY11" s="611"/>
      <c r="AHZ11" s="612"/>
      <c r="AIA11" s="610"/>
      <c r="AIB11" s="611"/>
      <c r="AIC11" s="612"/>
      <c r="AID11" s="610"/>
      <c r="AIE11" s="611"/>
      <c r="AIF11" s="612"/>
      <c r="AIG11" s="610"/>
      <c r="AIH11" s="611"/>
      <c r="AII11" s="612"/>
      <c r="AIJ11" s="610"/>
      <c r="AIK11" s="611"/>
      <c r="AIL11" s="612"/>
      <c r="AIM11" s="596"/>
      <c r="AIN11" s="610"/>
      <c r="AIO11" s="611"/>
      <c r="AIP11" s="612"/>
      <c r="AIQ11" s="596"/>
      <c r="AIR11" s="610"/>
      <c r="AIS11" s="611"/>
      <c r="AIT11" s="612"/>
      <c r="AIU11" s="596"/>
      <c r="AIV11" s="610"/>
      <c r="AIW11" s="611"/>
      <c r="AIX11" s="612"/>
      <c r="AIY11" s="596"/>
      <c r="AIZ11" s="602"/>
      <c r="AJA11" s="603"/>
      <c r="AJB11" s="602"/>
      <c r="AJC11" s="605"/>
      <c r="AJD11" s="603"/>
      <c r="AJE11" s="620"/>
      <c r="AJF11" s="382"/>
      <c r="AJG11" s="382"/>
      <c r="AJH11" s="655"/>
      <c r="AJI11" s="701"/>
      <c r="AJJ11" s="702"/>
      <c r="AJK11" s="705"/>
      <c r="AJL11" s="706"/>
      <c r="AJM11" s="705"/>
      <c r="AJN11" s="706"/>
      <c r="AJO11" s="705"/>
      <c r="AJP11" s="706"/>
      <c r="AJQ11" s="705"/>
      <c r="AJR11" s="706"/>
      <c r="AJS11" s="610"/>
      <c r="AJT11" s="611"/>
      <c r="AJU11" s="612"/>
      <c r="AJV11" s="610"/>
      <c r="AJW11" s="611"/>
      <c r="AJX11" s="612"/>
      <c r="AJY11" s="610"/>
      <c r="AJZ11" s="611"/>
      <c r="AKA11" s="612"/>
      <c r="AKB11" s="610"/>
      <c r="AKC11" s="611"/>
      <c r="AKD11" s="612"/>
      <c r="AKE11" s="610"/>
      <c r="AKF11" s="611"/>
      <c r="AKG11" s="612"/>
      <c r="AKH11" s="610"/>
      <c r="AKI11" s="611"/>
      <c r="AKJ11" s="612"/>
      <c r="AKK11" s="610"/>
      <c r="AKL11" s="611"/>
      <c r="AKM11" s="612"/>
      <c r="AKN11" s="610"/>
      <c r="AKO11" s="611"/>
      <c r="AKP11" s="612"/>
      <c r="AKQ11" s="610"/>
      <c r="AKR11" s="611"/>
      <c r="AKS11" s="612"/>
      <c r="AKT11" s="596"/>
      <c r="AKU11" s="610"/>
      <c r="AKV11" s="611"/>
      <c r="AKW11" s="612"/>
      <c r="AKX11" s="596"/>
      <c r="AKY11" s="610"/>
      <c r="AKZ11" s="611"/>
      <c r="ALA11" s="612"/>
      <c r="ALB11" s="596"/>
      <c r="ALC11" s="610"/>
      <c r="ALD11" s="611"/>
      <c r="ALE11" s="612"/>
      <c r="ALF11" s="596"/>
      <c r="ALG11" s="602"/>
      <c r="ALH11" s="603"/>
      <c r="ALI11" s="602"/>
      <c r="ALJ11" s="605"/>
      <c r="ALK11" s="603"/>
      <c r="ALL11" s="620"/>
      <c r="ALM11" s="382"/>
      <c r="ALN11" s="382"/>
      <c r="ALO11" s="655"/>
      <c r="ALP11" s="701"/>
      <c r="ALQ11" s="702"/>
      <c r="ALR11" s="705"/>
      <c r="ALS11" s="706"/>
      <c r="ALT11" s="705"/>
      <c r="ALU11" s="706"/>
      <c r="ALV11" s="705"/>
      <c r="ALW11" s="706"/>
      <c r="ALX11" s="705"/>
      <c r="ALY11" s="706"/>
      <c r="ALZ11" s="610"/>
      <c r="AMA11" s="611"/>
      <c r="AMB11" s="612"/>
      <c r="AMC11" s="610"/>
      <c r="AMD11" s="611"/>
      <c r="AME11" s="612"/>
      <c r="AMF11" s="610"/>
      <c r="AMG11" s="611"/>
      <c r="AMH11" s="612"/>
      <c r="AMI11" s="610"/>
      <c r="AMJ11" s="611"/>
      <c r="AMK11" s="612"/>
      <c r="AML11" s="610"/>
      <c r="AMM11" s="611"/>
      <c r="AMN11" s="612"/>
      <c r="AMO11" s="610"/>
      <c r="AMP11" s="611"/>
      <c r="AMQ11" s="612"/>
      <c r="AMR11" s="610"/>
      <c r="AMS11" s="611"/>
      <c r="AMT11" s="612"/>
      <c r="AMU11" s="610"/>
      <c r="AMV11" s="611"/>
      <c r="AMW11" s="612"/>
      <c r="AMX11" s="610"/>
      <c r="AMY11" s="611"/>
      <c r="AMZ11" s="612"/>
      <c r="ANA11" s="596"/>
      <c r="ANB11" s="610"/>
      <c r="ANC11" s="611"/>
      <c r="AND11" s="612"/>
      <c r="ANE11" s="596"/>
      <c r="ANF11" s="610"/>
      <c r="ANG11" s="611"/>
      <c r="ANH11" s="612"/>
      <c r="ANI11" s="596"/>
      <c r="ANJ11" s="610"/>
      <c r="ANK11" s="611"/>
      <c r="ANL11" s="612"/>
      <c r="ANM11" s="596"/>
      <c r="ANN11" s="602"/>
      <c r="ANO11" s="603"/>
      <c r="ANP11" s="602"/>
      <c r="ANQ11" s="605"/>
      <c r="ANR11" s="603"/>
      <c r="ANS11" s="620"/>
      <c r="ANT11" s="382"/>
      <c r="ANU11" s="382"/>
      <c r="ANV11" s="655"/>
      <c r="ANW11" s="701"/>
      <c r="ANX11" s="702"/>
      <c r="ANY11" s="705"/>
      <c r="ANZ11" s="706"/>
      <c r="AOA11" s="705"/>
      <c r="AOB11" s="706"/>
      <c r="AOC11" s="705"/>
      <c r="AOD11" s="706"/>
      <c r="AOE11" s="705"/>
      <c r="AOF11" s="706"/>
      <c r="AOG11" s="610"/>
      <c r="AOH11" s="611"/>
      <c r="AOI11" s="612"/>
      <c r="AOJ11" s="610"/>
      <c r="AOK11" s="611"/>
      <c r="AOL11" s="612"/>
      <c r="AOM11" s="610"/>
      <c r="AON11" s="611"/>
      <c r="AOO11" s="612"/>
      <c r="AOP11" s="610"/>
      <c r="AOQ11" s="611"/>
      <c r="AOR11" s="612"/>
      <c r="AOS11" s="610"/>
      <c r="AOT11" s="611"/>
      <c r="AOU11" s="612"/>
      <c r="AOV11" s="610"/>
      <c r="AOW11" s="611"/>
      <c r="AOX11" s="612"/>
      <c r="AOY11" s="610"/>
      <c r="AOZ11" s="611"/>
      <c r="APA11" s="612"/>
      <c r="APB11" s="610"/>
      <c r="APC11" s="611"/>
      <c r="APD11" s="612"/>
      <c r="APE11" s="610"/>
      <c r="APF11" s="611"/>
      <c r="APG11" s="612"/>
      <c r="APH11" s="596"/>
      <c r="API11" s="610"/>
      <c r="APJ11" s="611"/>
      <c r="APK11" s="612"/>
      <c r="APL11" s="596"/>
      <c r="APM11" s="610"/>
      <c r="APN11" s="611"/>
      <c r="APO11" s="612"/>
      <c r="APP11" s="596"/>
      <c r="APQ11" s="610"/>
      <c r="APR11" s="611"/>
      <c r="APS11" s="612"/>
      <c r="APT11" s="596"/>
      <c r="APU11" s="602"/>
      <c r="APV11" s="603"/>
      <c r="APW11" s="602"/>
      <c r="APX11" s="605"/>
      <c r="APY11" s="603"/>
      <c r="APZ11" s="620"/>
      <c r="AQA11" s="382"/>
      <c r="AQB11" s="382"/>
      <c r="AQC11" s="655"/>
      <c r="AQD11" s="701"/>
      <c r="AQE11" s="702"/>
      <c r="AQF11" s="705"/>
      <c r="AQG11" s="706"/>
      <c r="AQH11" s="705"/>
      <c r="AQI11" s="706"/>
      <c r="AQJ11" s="705"/>
      <c r="AQK11" s="706"/>
      <c r="AQL11" s="705"/>
      <c r="AQM11" s="706"/>
      <c r="AQN11" s="610"/>
      <c r="AQO11" s="611"/>
      <c r="AQP11" s="612"/>
      <c r="AQQ11" s="610"/>
      <c r="AQR11" s="611"/>
      <c r="AQS11" s="612"/>
      <c r="AQT11" s="610"/>
      <c r="AQU11" s="611"/>
      <c r="AQV11" s="612"/>
      <c r="AQW11" s="610"/>
      <c r="AQX11" s="611"/>
      <c r="AQY11" s="612"/>
      <c r="AQZ11" s="610"/>
      <c r="ARA11" s="611"/>
      <c r="ARB11" s="612"/>
      <c r="ARC11" s="610"/>
      <c r="ARD11" s="611"/>
      <c r="ARE11" s="612"/>
      <c r="ARF11" s="610"/>
      <c r="ARG11" s="611"/>
      <c r="ARH11" s="612"/>
      <c r="ARI11" s="610"/>
      <c r="ARJ11" s="611"/>
      <c r="ARK11" s="612"/>
      <c r="ARL11" s="610"/>
      <c r="ARM11" s="611"/>
      <c r="ARN11" s="612"/>
      <c r="ARO11" s="596"/>
      <c r="ARP11" s="610"/>
      <c r="ARQ11" s="611"/>
      <c r="ARR11" s="612"/>
      <c r="ARS11" s="596"/>
      <c r="ART11" s="610"/>
      <c r="ARU11" s="611"/>
      <c r="ARV11" s="612"/>
      <c r="ARW11" s="596"/>
      <c r="ARX11" s="610"/>
      <c r="ARY11" s="611"/>
      <c r="ARZ11" s="612"/>
      <c r="ASA11" s="596"/>
      <c r="ASB11" s="602"/>
      <c r="ASC11" s="603"/>
      <c r="ASD11" s="602"/>
      <c r="ASE11" s="605"/>
      <c r="ASF11" s="603"/>
      <c r="ASG11" s="620"/>
      <c r="ASH11" s="382"/>
      <c r="ASI11" s="382"/>
      <c r="ASJ11" s="655"/>
      <c r="ASK11" s="701"/>
      <c r="ASL11" s="702"/>
      <c r="ASM11" s="705"/>
      <c r="ASN11" s="706"/>
      <c r="ASO11" s="705"/>
      <c r="ASP11" s="706"/>
      <c r="ASQ11" s="705"/>
      <c r="ASR11" s="706"/>
      <c r="ASS11" s="705"/>
      <c r="AST11" s="706"/>
      <c r="ASU11" s="610"/>
      <c r="ASV11" s="611"/>
      <c r="ASW11" s="612"/>
      <c r="ASX11" s="610"/>
      <c r="ASY11" s="611"/>
      <c r="ASZ11" s="612"/>
      <c r="ATA11" s="610"/>
      <c r="ATB11" s="611"/>
      <c r="ATC11" s="612"/>
      <c r="ATD11" s="610"/>
      <c r="ATE11" s="611"/>
      <c r="ATF11" s="612"/>
      <c r="ATG11" s="610"/>
      <c r="ATH11" s="611"/>
      <c r="ATI11" s="612"/>
      <c r="ATJ11" s="610"/>
      <c r="ATK11" s="611"/>
      <c r="ATL11" s="612"/>
      <c r="ATM11" s="610"/>
      <c r="ATN11" s="611"/>
      <c r="ATO11" s="612"/>
      <c r="ATP11" s="610"/>
      <c r="ATQ11" s="611"/>
      <c r="ATR11" s="612"/>
      <c r="ATS11" s="610"/>
      <c r="ATT11" s="611"/>
      <c r="ATU11" s="612"/>
      <c r="ATV11" s="596"/>
      <c r="ATW11" s="610"/>
      <c r="ATX11" s="611"/>
      <c r="ATY11" s="612"/>
      <c r="ATZ11" s="596"/>
      <c r="AUA11" s="610"/>
      <c r="AUB11" s="611"/>
      <c r="AUC11" s="612"/>
      <c r="AUD11" s="596"/>
      <c r="AUE11" s="610"/>
      <c r="AUF11" s="611"/>
      <c r="AUG11" s="612"/>
      <c r="AUH11" s="596"/>
      <c r="AUI11" s="602"/>
      <c r="AUJ11" s="603"/>
      <c r="AUK11" s="602"/>
      <c r="AUL11" s="605"/>
      <c r="AUM11" s="603"/>
      <c r="AUN11" s="620"/>
      <c r="AUO11" s="382"/>
      <c r="AUP11" s="382"/>
      <c r="AUQ11" s="655"/>
      <c r="AUR11" s="701"/>
      <c r="AUS11" s="702"/>
      <c r="AUT11" s="705"/>
      <c r="AUU11" s="706"/>
      <c r="AUV11" s="705"/>
      <c r="AUW11" s="706"/>
      <c r="AUX11" s="705"/>
      <c r="AUY11" s="706"/>
      <c r="AUZ11" s="705"/>
      <c r="AVA11" s="706"/>
      <c r="AVB11" s="610"/>
      <c r="AVC11" s="611"/>
      <c r="AVD11" s="612"/>
      <c r="AVE11" s="610"/>
      <c r="AVF11" s="611"/>
      <c r="AVG11" s="612"/>
      <c r="AVH11" s="610"/>
      <c r="AVI11" s="611"/>
      <c r="AVJ11" s="612"/>
      <c r="AVK11" s="610"/>
      <c r="AVL11" s="611"/>
      <c r="AVM11" s="612"/>
      <c r="AVN11" s="610"/>
      <c r="AVO11" s="611"/>
      <c r="AVP11" s="612"/>
      <c r="AVQ11" s="610"/>
      <c r="AVR11" s="611"/>
      <c r="AVS11" s="612"/>
      <c r="AVT11" s="610"/>
      <c r="AVU11" s="611"/>
      <c r="AVV11" s="612"/>
      <c r="AVW11" s="610"/>
      <c r="AVX11" s="611"/>
      <c r="AVY11" s="612"/>
      <c r="AVZ11" s="610"/>
      <c r="AWA11" s="611"/>
      <c r="AWB11" s="612"/>
      <c r="AWC11" s="596"/>
      <c r="AWD11" s="610"/>
      <c r="AWE11" s="611"/>
      <c r="AWF11" s="612"/>
      <c r="AWG11" s="596"/>
      <c r="AWH11" s="610"/>
      <c r="AWI11" s="611"/>
      <c r="AWJ11" s="612"/>
      <c r="AWK11" s="596"/>
      <c r="AWL11" s="610"/>
      <c r="AWM11" s="611"/>
      <c r="AWN11" s="612"/>
      <c r="AWO11" s="596"/>
      <c r="AWP11" s="602"/>
      <c r="AWQ11" s="603"/>
      <c r="AWR11" s="602"/>
      <c r="AWS11" s="605"/>
      <c r="AWT11" s="603"/>
      <c r="AWU11" s="620"/>
      <c r="AWV11" s="382"/>
      <c r="AWW11" s="382"/>
      <c r="AWX11" s="655"/>
      <c r="AWY11" s="701"/>
      <c r="AWZ11" s="702"/>
      <c r="AXA11" s="705"/>
      <c r="AXB11" s="706"/>
      <c r="AXC11" s="705"/>
      <c r="AXD11" s="706"/>
      <c r="AXE11" s="705"/>
      <c r="AXF11" s="706"/>
      <c r="AXG11" s="705"/>
      <c r="AXH11" s="706"/>
      <c r="AXI11" s="610"/>
      <c r="AXJ11" s="611"/>
      <c r="AXK11" s="612"/>
      <c r="AXL11" s="610"/>
      <c r="AXM11" s="611"/>
      <c r="AXN11" s="612"/>
      <c r="AXO11" s="610"/>
      <c r="AXP11" s="611"/>
      <c r="AXQ11" s="612"/>
      <c r="AXR11" s="610"/>
      <c r="AXS11" s="611"/>
      <c r="AXT11" s="612"/>
      <c r="AXU11" s="610"/>
      <c r="AXV11" s="611"/>
      <c r="AXW11" s="612"/>
      <c r="AXX11" s="610"/>
      <c r="AXY11" s="611"/>
      <c r="AXZ11" s="612"/>
      <c r="AYA11" s="610"/>
      <c r="AYB11" s="611"/>
      <c r="AYC11" s="612"/>
      <c r="AYD11" s="610"/>
      <c r="AYE11" s="611"/>
      <c r="AYF11" s="612"/>
      <c r="AYG11" s="610"/>
      <c r="AYH11" s="611"/>
      <c r="AYI11" s="612"/>
      <c r="AYJ11" s="596"/>
      <c r="AYK11" s="610"/>
      <c r="AYL11" s="611"/>
      <c r="AYM11" s="612"/>
      <c r="AYN11" s="596"/>
      <c r="AYO11" s="610"/>
      <c r="AYP11" s="611"/>
      <c r="AYQ11" s="612"/>
      <c r="AYR11" s="596"/>
      <c r="AYS11" s="610"/>
      <c r="AYT11" s="611"/>
      <c r="AYU11" s="612"/>
      <c r="AYV11" s="596"/>
      <c r="AYW11" s="602"/>
      <c r="AYX11" s="603"/>
      <c r="AYY11" s="602"/>
      <c r="AYZ11" s="605"/>
      <c r="AZA11" s="603"/>
      <c r="AZB11" s="620"/>
      <c r="AZC11" s="382"/>
      <c r="AZD11" s="382"/>
      <c r="AZE11" s="655"/>
      <c r="AZF11" s="701"/>
      <c r="AZG11" s="702"/>
      <c r="AZH11" s="705"/>
      <c r="AZI11" s="706"/>
      <c r="AZJ11" s="705"/>
      <c r="AZK11" s="706"/>
      <c r="AZL11" s="705"/>
      <c r="AZM11" s="706"/>
      <c r="AZN11" s="705"/>
      <c r="AZO11" s="706"/>
      <c r="AZP11" s="610"/>
      <c r="AZQ11" s="611"/>
      <c r="AZR11" s="612"/>
      <c r="AZS11" s="610"/>
      <c r="AZT11" s="611"/>
      <c r="AZU11" s="612"/>
      <c r="AZV11" s="610"/>
      <c r="AZW11" s="611"/>
      <c r="AZX11" s="612"/>
      <c r="AZY11" s="610"/>
      <c r="AZZ11" s="611"/>
      <c r="BAA11" s="612"/>
      <c r="BAB11" s="610"/>
      <c r="BAC11" s="611"/>
      <c r="BAD11" s="612"/>
      <c r="BAE11" s="610"/>
      <c r="BAF11" s="611"/>
      <c r="BAG11" s="612"/>
      <c r="BAH11" s="610"/>
      <c r="BAI11" s="611"/>
      <c r="BAJ11" s="612"/>
      <c r="BAK11" s="610"/>
      <c r="BAL11" s="611"/>
      <c r="BAM11" s="612"/>
      <c r="BAN11" s="610"/>
      <c r="BAO11" s="611"/>
      <c r="BAP11" s="612"/>
      <c r="BAQ11" s="596"/>
      <c r="BAR11" s="610"/>
      <c r="BAS11" s="611"/>
      <c r="BAT11" s="612"/>
      <c r="BAU11" s="596"/>
      <c r="BAV11" s="610"/>
      <c r="BAW11" s="611"/>
      <c r="BAX11" s="612"/>
      <c r="BAY11" s="596"/>
      <c r="BAZ11" s="610"/>
      <c r="BBA11" s="611"/>
      <c r="BBB11" s="612"/>
      <c r="BBC11" s="596"/>
      <c r="BBD11" s="602"/>
      <c r="BBE11" s="603"/>
      <c r="BBF11" s="602"/>
      <c r="BBG11" s="605"/>
      <c r="BBH11" s="603"/>
      <c r="BBI11" s="620"/>
      <c r="BBJ11" s="382"/>
      <c r="BBK11" s="382"/>
      <c r="BBL11" s="655"/>
      <c r="BBM11" s="701"/>
      <c r="BBN11" s="702"/>
      <c r="BBO11" s="705"/>
      <c r="BBP11" s="706"/>
      <c r="BBQ11" s="705"/>
      <c r="BBR11" s="706"/>
      <c r="BBS11" s="705"/>
      <c r="BBT11" s="706"/>
      <c r="BBU11" s="705"/>
      <c r="BBV11" s="706"/>
      <c r="BBW11" s="610"/>
      <c r="BBX11" s="611"/>
      <c r="BBY11" s="612"/>
      <c r="BBZ11" s="610"/>
      <c r="BCA11" s="611"/>
      <c r="BCB11" s="612"/>
      <c r="BCC11" s="610"/>
      <c r="BCD11" s="611"/>
      <c r="BCE11" s="612"/>
      <c r="BCF11" s="610"/>
      <c r="BCG11" s="611"/>
      <c r="BCH11" s="612"/>
      <c r="BCI11" s="610"/>
      <c r="BCJ11" s="611"/>
      <c r="BCK11" s="612"/>
      <c r="BCL11" s="610"/>
      <c r="BCM11" s="611"/>
      <c r="BCN11" s="612"/>
      <c r="BCO11" s="610"/>
      <c r="BCP11" s="611"/>
      <c r="BCQ11" s="612"/>
      <c r="BCR11" s="610"/>
      <c r="BCS11" s="611"/>
      <c r="BCT11" s="612"/>
      <c r="BCU11" s="610"/>
      <c r="BCV11" s="611"/>
      <c r="BCW11" s="612"/>
      <c r="BCX11" s="596"/>
      <c r="BCY11" s="610"/>
      <c r="BCZ11" s="611"/>
      <c r="BDA11" s="612"/>
      <c r="BDB11" s="596"/>
      <c r="BDC11" s="610"/>
      <c r="BDD11" s="611"/>
      <c r="BDE11" s="612"/>
      <c r="BDF11" s="596"/>
      <c r="BDG11" s="610"/>
      <c r="BDH11" s="611"/>
      <c r="BDI11" s="612"/>
      <c r="BDJ11" s="596"/>
      <c r="BDK11" s="602"/>
      <c r="BDL11" s="603"/>
      <c r="BDM11" s="602"/>
      <c r="BDN11" s="605"/>
      <c r="BDO11" s="603"/>
      <c r="BDP11" s="620"/>
      <c r="BDQ11" s="382"/>
      <c r="BDR11" s="382"/>
      <c r="BDS11" s="655"/>
      <c r="BDT11" s="701"/>
      <c r="BDU11" s="702"/>
      <c r="BDV11" s="705"/>
      <c r="BDW11" s="706"/>
      <c r="BDX11" s="705"/>
      <c r="BDY11" s="706"/>
      <c r="BDZ11" s="705"/>
      <c r="BEA11" s="706"/>
      <c r="BEB11" s="705"/>
      <c r="BEC11" s="706"/>
      <c r="BED11" s="610"/>
      <c r="BEE11" s="611"/>
      <c r="BEF11" s="612"/>
      <c r="BEG11" s="610"/>
      <c r="BEH11" s="611"/>
      <c r="BEI11" s="612"/>
      <c r="BEJ11" s="610"/>
      <c r="BEK11" s="611"/>
      <c r="BEL11" s="612"/>
      <c r="BEM11" s="610"/>
      <c r="BEN11" s="611"/>
      <c r="BEO11" s="612"/>
      <c r="BEP11" s="610"/>
      <c r="BEQ11" s="611"/>
      <c r="BER11" s="612"/>
      <c r="BES11" s="610"/>
      <c r="BET11" s="611"/>
      <c r="BEU11" s="612"/>
      <c r="BEV11" s="610"/>
      <c r="BEW11" s="611"/>
      <c r="BEX11" s="612"/>
      <c r="BEY11" s="610"/>
      <c r="BEZ11" s="611"/>
      <c r="BFA11" s="612"/>
      <c r="BFB11" s="610"/>
      <c r="BFC11" s="611"/>
      <c r="BFD11" s="612"/>
      <c r="BFE11" s="596"/>
      <c r="BFF11" s="610"/>
      <c r="BFG11" s="611"/>
      <c r="BFH11" s="612"/>
      <c r="BFI11" s="596"/>
      <c r="BFJ11" s="610"/>
      <c r="BFK11" s="611"/>
      <c r="BFL11" s="612"/>
      <c r="BFM11" s="596"/>
      <c r="BFN11" s="610"/>
      <c r="BFO11" s="611"/>
      <c r="BFP11" s="612"/>
      <c r="BFQ11" s="596"/>
      <c r="BFR11" s="602"/>
      <c r="BFS11" s="603"/>
      <c r="BFT11" s="602"/>
      <c r="BFU11" s="605"/>
      <c r="BFV11" s="603"/>
      <c r="BFW11" s="620"/>
      <c r="BFX11" s="382"/>
      <c r="BFY11" s="382"/>
      <c r="BFZ11" s="655"/>
      <c r="BGA11" s="701"/>
      <c r="BGB11" s="702"/>
      <c r="BGC11" s="705"/>
      <c r="BGD11" s="706"/>
      <c r="BGE11" s="705"/>
      <c r="BGF11" s="706"/>
      <c r="BGG11" s="705"/>
      <c r="BGH11" s="706"/>
      <c r="BGI11" s="705"/>
      <c r="BGJ11" s="706"/>
      <c r="BGK11" s="610"/>
      <c r="BGL11" s="611"/>
      <c r="BGM11" s="612"/>
      <c r="BGN11" s="610"/>
      <c r="BGO11" s="611"/>
      <c r="BGP11" s="612"/>
      <c r="BGQ11" s="610"/>
      <c r="BGR11" s="611"/>
      <c r="BGS11" s="612"/>
      <c r="BGT11" s="610"/>
      <c r="BGU11" s="611"/>
      <c r="BGV11" s="612"/>
      <c r="BGW11" s="610"/>
      <c r="BGX11" s="611"/>
      <c r="BGY11" s="612"/>
      <c r="BGZ11" s="610"/>
      <c r="BHA11" s="611"/>
      <c r="BHB11" s="612"/>
      <c r="BHC11" s="610"/>
      <c r="BHD11" s="611"/>
      <c r="BHE11" s="612"/>
      <c r="BHF11" s="610"/>
      <c r="BHG11" s="611"/>
      <c r="BHH11" s="612"/>
      <c r="BHI11" s="610"/>
      <c r="BHJ11" s="611"/>
      <c r="BHK11" s="612"/>
      <c r="BHL11" s="596"/>
      <c r="BHM11" s="610"/>
      <c r="BHN11" s="611"/>
      <c r="BHO11" s="612"/>
      <c r="BHP11" s="596"/>
      <c r="BHQ11" s="610"/>
      <c r="BHR11" s="611"/>
      <c r="BHS11" s="612"/>
      <c r="BHT11" s="596"/>
      <c r="BHU11" s="610"/>
      <c r="BHV11" s="611"/>
      <c r="BHW11" s="612"/>
      <c r="BHX11" s="596"/>
      <c r="BHY11" s="602"/>
      <c r="BHZ11" s="603"/>
      <c r="BIA11" s="602"/>
      <c r="BIB11" s="605"/>
      <c r="BIC11" s="603"/>
      <c r="BID11" s="620"/>
      <c r="BIE11" s="382"/>
      <c r="BIF11" s="382"/>
      <c r="BIG11" s="655"/>
      <c r="BIH11" s="701"/>
      <c r="BII11" s="702"/>
      <c r="BIJ11" s="705"/>
      <c r="BIK11" s="706"/>
      <c r="BIL11" s="705"/>
      <c r="BIM11" s="706"/>
      <c r="BIN11" s="705"/>
      <c r="BIO11" s="706"/>
      <c r="BIP11" s="705"/>
      <c r="BIQ11" s="706"/>
      <c r="BIR11" s="610"/>
      <c r="BIS11" s="611"/>
      <c r="BIT11" s="612"/>
      <c r="BIU11" s="610"/>
      <c r="BIV11" s="611"/>
      <c r="BIW11" s="612"/>
      <c r="BIX11" s="610"/>
      <c r="BIY11" s="611"/>
      <c r="BIZ11" s="612"/>
      <c r="BJA11" s="610"/>
      <c r="BJB11" s="611"/>
      <c r="BJC11" s="612"/>
      <c r="BJD11" s="610"/>
      <c r="BJE11" s="611"/>
      <c r="BJF11" s="612"/>
      <c r="BJG11" s="610"/>
      <c r="BJH11" s="611"/>
      <c r="BJI11" s="612"/>
      <c r="BJJ11" s="610"/>
      <c r="BJK11" s="611"/>
      <c r="BJL11" s="612"/>
      <c r="BJM11" s="610"/>
      <c r="BJN11" s="611"/>
      <c r="BJO11" s="612"/>
      <c r="BJP11" s="610"/>
      <c r="BJQ11" s="611"/>
      <c r="BJR11" s="612"/>
      <c r="BJS11" s="596"/>
      <c r="BJT11" s="610"/>
      <c r="BJU11" s="611"/>
      <c r="BJV11" s="612"/>
      <c r="BJW11" s="596"/>
      <c r="BJX11" s="610"/>
      <c r="BJY11" s="611"/>
      <c r="BJZ11" s="612"/>
      <c r="BKA11" s="596"/>
      <c r="BKB11" s="610"/>
      <c r="BKC11" s="611"/>
      <c r="BKD11" s="612"/>
      <c r="BKE11" s="596"/>
      <c r="BKF11" s="602"/>
      <c r="BKG11" s="603"/>
      <c r="BKH11" s="602"/>
      <c r="BKI11" s="605"/>
      <c r="BKJ11" s="603"/>
      <c r="BKK11" s="620"/>
      <c r="BKL11" s="382"/>
      <c r="BKM11" s="382"/>
      <c r="BKN11" s="655"/>
      <c r="BKO11" s="701"/>
      <c r="BKP11" s="702"/>
      <c r="BKQ11" s="705"/>
      <c r="BKR11" s="706"/>
      <c r="BKS11" s="705"/>
      <c r="BKT11" s="706"/>
      <c r="BKU11" s="705"/>
      <c r="BKV11" s="706"/>
      <c r="BKW11" s="705"/>
      <c r="BKX11" s="706"/>
      <c r="BKY11" s="610"/>
      <c r="BKZ11" s="611"/>
      <c r="BLA11" s="612"/>
      <c r="BLB11" s="610"/>
      <c r="BLC11" s="611"/>
      <c r="BLD11" s="612"/>
      <c r="BLE11" s="610"/>
      <c r="BLF11" s="611"/>
      <c r="BLG11" s="612"/>
      <c r="BLH11" s="610"/>
      <c r="BLI11" s="611"/>
      <c r="BLJ11" s="612"/>
      <c r="BLK11" s="610"/>
      <c r="BLL11" s="611"/>
      <c r="BLM11" s="612"/>
      <c r="BLN11" s="610"/>
      <c r="BLO11" s="611"/>
      <c r="BLP11" s="612"/>
      <c r="BLQ11" s="610"/>
      <c r="BLR11" s="611"/>
      <c r="BLS11" s="612"/>
      <c r="BLT11" s="610"/>
      <c r="BLU11" s="611"/>
      <c r="BLV11" s="612"/>
      <c r="BLW11" s="610"/>
      <c r="BLX11" s="611"/>
      <c r="BLY11" s="612"/>
      <c r="BLZ11" s="596"/>
      <c r="BMA11" s="610"/>
      <c r="BMB11" s="611"/>
      <c r="BMC11" s="612"/>
      <c r="BMD11" s="596"/>
      <c r="BME11" s="610"/>
      <c r="BMF11" s="611"/>
      <c r="BMG11" s="612"/>
      <c r="BMH11" s="596"/>
      <c r="BMI11" s="610"/>
      <c r="BMJ11" s="611"/>
      <c r="BMK11" s="612"/>
      <c r="BML11" s="596"/>
      <c r="BMM11" s="602"/>
      <c r="BMN11" s="603"/>
      <c r="BMO11" s="602"/>
      <c r="BMP11" s="605"/>
      <c r="BMQ11" s="603"/>
      <c r="BMR11" s="620"/>
      <c r="BMS11" s="382"/>
      <c r="BMT11" s="382"/>
      <c r="BMU11" s="655"/>
      <c r="BMV11" s="701"/>
      <c r="BMW11" s="702"/>
      <c r="BMX11" s="705"/>
      <c r="BMY11" s="706"/>
      <c r="BMZ11" s="705"/>
      <c r="BNA11" s="706"/>
      <c r="BNB11" s="705"/>
      <c r="BNC11" s="706"/>
      <c r="BND11" s="705"/>
      <c r="BNE11" s="706"/>
      <c r="BNF11" s="610"/>
      <c r="BNG11" s="611"/>
      <c r="BNH11" s="612"/>
      <c r="BNI11" s="610"/>
      <c r="BNJ11" s="611"/>
      <c r="BNK11" s="612"/>
      <c r="BNL11" s="610"/>
      <c r="BNM11" s="611"/>
      <c r="BNN11" s="612"/>
      <c r="BNO11" s="610"/>
      <c r="BNP11" s="611"/>
      <c r="BNQ11" s="612"/>
      <c r="BNR11" s="610"/>
      <c r="BNS11" s="611"/>
      <c r="BNT11" s="612"/>
      <c r="BNU11" s="610"/>
      <c r="BNV11" s="611"/>
      <c r="BNW11" s="612"/>
      <c r="BNX11" s="610"/>
      <c r="BNY11" s="611"/>
      <c r="BNZ11" s="612"/>
      <c r="BOA11" s="610"/>
      <c r="BOB11" s="611"/>
      <c r="BOC11" s="612"/>
      <c r="BOD11" s="610"/>
      <c r="BOE11" s="611"/>
      <c r="BOF11" s="612"/>
      <c r="BOG11" s="596"/>
      <c r="BOH11" s="610"/>
      <c r="BOI11" s="611"/>
      <c r="BOJ11" s="612"/>
      <c r="BOK11" s="596"/>
      <c r="BOL11" s="610"/>
      <c r="BOM11" s="611"/>
      <c r="BON11" s="612"/>
      <c r="BOO11" s="596"/>
      <c r="BOP11" s="610"/>
      <c r="BOQ11" s="611"/>
      <c r="BOR11" s="612"/>
      <c r="BOS11" s="596"/>
      <c r="BOT11" s="602"/>
      <c r="BOU11" s="603"/>
      <c r="BOV11" s="602"/>
      <c r="BOW11" s="605"/>
      <c r="BOX11" s="603"/>
      <c r="BOY11" s="620"/>
      <c r="BOZ11" s="382"/>
      <c r="BPA11" s="382"/>
      <c r="BPB11" s="655"/>
    </row>
    <row r="12" spans="1:1770" ht="17.25" customHeight="1">
      <c r="A12" s="623"/>
      <c r="B12" s="625"/>
      <c r="C12" s="627"/>
      <c r="D12" s="627"/>
      <c r="E12" s="627"/>
      <c r="F12" s="627"/>
      <c r="G12" s="627"/>
      <c r="H12" s="627"/>
      <c r="I12" s="627"/>
      <c r="J12" s="627"/>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610"/>
      <c r="AJ12" s="611"/>
      <c r="AK12" s="612"/>
      <c r="AL12" s="596"/>
      <c r="AM12" s="599"/>
      <c r="AN12" s="599"/>
      <c r="AO12" s="599"/>
      <c r="AP12" s="596"/>
      <c r="AQ12" s="599"/>
      <c r="AR12" s="599"/>
      <c r="AS12" s="599"/>
      <c r="AT12" s="596"/>
      <c r="AU12" s="599"/>
      <c r="AV12" s="599"/>
      <c r="AW12" s="599"/>
      <c r="AX12" s="596"/>
      <c r="AY12" s="602"/>
      <c r="AZ12" s="603"/>
      <c r="BA12" s="602"/>
      <c r="BB12" s="605"/>
      <c r="BC12" s="605"/>
      <c r="BD12" s="620"/>
      <c r="BE12" s="382"/>
      <c r="BF12" s="382"/>
      <c r="BG12" s="655"/>
      <c r="BH12" s="623"/>
      <c r="BI12" s="625"/>
      <c r="BJ12" s="627"/>
      <c r="BK12" s="627"/>
      <c r="BL12" s="627"/>
      <c r="BM12" s="627"/>
      <c r="BN12" s="627"/>
      <c r="BO12" s="627"/>
      <c r="BP12" s="627"/>
      <c r="BQ12" s="627"/>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610"/>
      <c r="CQ12" s="611"/>
      <c r="CR12" s="612"/>
      <c r="CS12" s="596"/>
      <c r="CT12" s="599"/>
      <c r="CU12" s="599"/>
      <c r="CV12" s="599"/>
      <c r="CW12" s="596"/>
      <c r="CX12" s="599"/>
      <c r="CY12" s="599"/>
      <c r="CZ12" s="599"/>
      <c r="DA12" s="596"/>
      <c r="DB12" s="599"/>
      <c r="DC12" s="599"/>
      <c r="DD12" s="599"/>
      <c r="DE12" s="596"/>
      <c r="DF12" s="602"/>
      <c r="DG12" s="603"/>
      <c r="DH12" s="602"/>
      <c r="DI12" s="605"/>
      <c r="DJ12" s="605"/>
      <c r="DK12" s="620"/>
      <c r="DL12" s="382"/>
      <c r="DM12" s="382"/>
      <c r="DN12" s="655"/>
      <c r="DO12" s="623"/>
      <c r="DP12" s="625"/>
      <c r="DQ12" s="627"/>
      <c r="DR12" s="627"/>
      <c r="DS12" s="627"/>
      <c r="DT12" s="627"/>
      <c r="DU12" s="627"/>
      <c r="DV12" s="627"/>
      <c r="DW12" s="627"/>
      <c r="DX12" s="627"/>
      <c r="DY12" s="566"/>
      <c r="DZ12" s="566"/>
      <c r="EA12" s="566"/>
      <c r="EB12" s="566"/>
      <c r="EC12" s="566"/>
      <c r="ED12" s="566"/>
      <c r="EE12" s="566"/>
      <c r="EF12" s="566"/>
      <c r="EG12" s="566"/>
      <c r="EH12" s="566"/>
      <c r="EI12" s="566"/>
      <c r="EJ12" s="566"/>
      <c r="EK12" s="566"/>
      <c r="EL12" s="566"/>
      <c r="EM12" s="566"/>
      <c r="EN12" s="566"/>
      <c r="EO12" s="566"/>
      <c r="EP12" s="566"/>
      <c r="EQ12" s="566"/>
      <c r="ER12" s="566"/>
      <c r="ES12" s="566"/>
      <c r="ET12" s="566"/>
      <c r="EU12" s="566"/>
      <c r="EV12" s="566"/>
      <c r="EW12" s="610"/>
      <c r="EX12" s="611"/>
      <c r="EY12" s="612"/>
      <c r="EZ12" s="596"/>
      <c r="FA12" s="599"/>
      <c r="FB12" s="599"/>
      <c r="FC12" s="599"/>
      <c r="FD12" s="596"/>
      <c r="FE12" s="599"/>
      <c r="FF12" s="599"/>
      <c r="FG12" s="599"/>
      <c r="FH12" s="596"/>
      <c r="FI12" s="599"/>
      <c r="FJ12" s="599"/>
      <c r="FK12" s="599"/>
      <c r="FL12" s="596"/>
      <c r="FM12" s="602"/>
      <c r="FN12" s="603"/>
      <c r="FO12" s="602"/>
      <c r="FP12" s="605"/>
      <c r="FQ12" s="605"/>
      <c r="FR12" s="620"/>
      <c r="FS12" s="382"/>
      <c r="FT12" s="382"/>
      <c r="FU12" s="655"/>
      <c r="FV12" s="623"/>
      <c r="FW12" s="625"/>
      <c r="FX12" s="627"/>
      <c r="FY12" s="627"/>
      <c r="FZ12" s="627"/>
      <c r="GA12" s="627"/>
      <c r="GB12" s="627"/>
      <c r="GC12" s="627"/>
      <c r="GD12" s="627"/>
      <c r="GE12" s="627"/>
      <c r="GF12" s="566"/>
      <c r="GG12" s="566"/>
      <c r="GH12" s="566"/>
      <c r="GI12" s="566"/>
      <c r="GJ12" s="566"/>
      <c r="GK12" s="566"/>
      <c r="GL12" s="566"/>
      <c r="GM12" s="566"/>
      <c r="GN12" s="566"/>
      <c r="GO12" s="566"/>
      <c r="GP12" s="566"/>
      <c r="GQ12" s="566"/>
      <c r="GR12" s="566"/>
      <c r="GS12" s="566"/>
      <c r="GT12" s="566"/>
      <c r="GU12" s="566"/>
      <c r="GV12" s="566"/>
      <c r="GW12" s="566"/>
      <c r="GX12" s="566"/>
      <c r="GY12" s="566"/>
      <c r="GZ12" s="566"/>
      <c r="HA12" s="566"/>
      <c r="HB12" s="566"/>
      <c r="HC12" s="566"/>
      <c r="HD12" s="610"/>
      <c r="HE12" s="611"/>
      <c r="HF12" s="612"/>
      <c r="HG12" s="596"/>
      <c r="HH12" s="599"/>
      <c r="HI12" s="599"/>
      <c r="HJ12" s="599"/>
      <c r="HK12" s="596"/>
      <c r="HL12" s="599"/>
      <c r="HM12" s="599"/>
      <c r="HN12" s="599"/>
      <c r="HO12" s="596"/>
      <c r="HP12" s="599"/>
      <c r="HQ12" s="599"/>
      <c r="HR12" s="599"/>
      <c r="HS12" s="596"/>
      <c r="HT12" s="602"/>
      <c r="HU12" s="603"/>
      <c r="HV12" s="602"/>
      <c r="HW12" s="605"/>
      <c r="HX12" s="605"/>
      <c r="HY12" s="620"/>
      <c r="HZ12" s="382"/>
      <c r="IA12" s="382"/>
      <c r="IB12" s="655"/>
      <c r="IC12" s="701"/>
      <c r="ID12" s="702"/>
      <c r="IE12" s="705"/>
      <c r="IF12" s="706"/>
      <c r="IG12" s="705"/>
      <c r="IH12" s="706"/>
      <c r="II12" s="705"/>
      <c r="IJ12" s="706"/>
      <c r="IK12" s="705"/>
      <c r="IL12" s="706"/>
      <c r="IM12" s="715"/>
      <c r="IN12" s="716"/>
      <c r="IO12" s="717"/>
      <c r="IP12" s="715"/>
      <c r="IQ12" s="716"/>
      <c r="IR12" s="717"/>
      <c r="IS12" s="715"/>
      <c r="IT12" s="716"/>
      <c r="IU12" s="717"/>
      <c r="IV12" s="715"/>
      <c r="IW12" s="716"/>
      <c r="IX12" s="717"/>
      <c r="IY12" s="715"/>
      <c r="IZ12" s="716"/>
      <c r="JA12" s="717"/>
      <c r="JB12" s="715"/>
      <c r="JC12" s="716"/>
      <c r="JD12" s="717"/>
      <c r="JE12" s="715"/>
      <c r="JF12" s="716"/>
      <c r="JG12" s="717"/>
      <c r="JH12" s="715"/>
      <c r="JI12" s="716"/>
      <c r="JJ12" s="717"/>
      <c r="JK12" s="610"/>
      <c r="JL12" s="611"/>
      <c r="JM12" s="612"/>
      <c r="JN12" s="596"/>
      <c r="JO12" s="610"/>
      <c r="JP12" s="611"/>
      <c r="JQ12" s="612"/>
      <c r="JR12" s="596"/>
      <c r="JS12" s="610"/>
      <c r="JT12" s="611"/>
      <c r="JU12" s="612"/>
      <c r="JV12" s="596"/>
      <c r="JW12" s="610"/>
      <c r="JX12" s="611"/>
      <c r="JY12" s="612"/>
      <c r="JZ12" s="596"/>
      <c r="KA12" s="602"/>
      <c r="KB12" s="603"/>
      <c r="KC12" s="602"/>
      <c r="KD12" s="605"/>
      <c r="KE12" s="603"/>
      <c r="KF12" s="620"/>
      <c r="KG12" s="382"/>
      <c r="KH12" s="382"/>
      <c r="KI12" s="655"/>
      <c r="KJ12" s="701"/>
      <c r="KK12" s="702"/>
      <c r="KL12" s="705"/>
      <c r="KM12" s="706"/>
      <c r="KN12" s="705"/>
      <c r="KO12" s="706"/>
      <c r="KP12" s="705"/>
      <c r="KQ12" s="706"/>
      <c r="KR12" s="705"/>
      <c r="KS12" s="706"/>
      <c r="KT12" s="715"/>
      <c r="KU12" s="716"/>
      <c r="KV12" s="717"/>
      <c r="KW12" s="715"/>
      <c r="KX12" s="716"/>
      <c r="KY12" s="717"/>
      <c r="KZ12" s="715"/>
      <c r="LA12" s="716"/>
      <c r="LB12" s="717"/>
      <c r="LC12" s="715"/>
      <c r="LD12" s="716"/>
      <c r="LE12" s="717"/>
      <c r="LF12" s="715"/>
      <c r="LG12" s="716"/>
      <c r="LH12" s="717"/>
      <c r="LI12" s="715"/>
      <c r="LJ12" s="716"/>
      <c r="LK12" s="717"/>
      <c r="LL12" s="715"/>
      <c r="LM12" s="716"/>
      <c r="LN12" s="717"/>
      <c r="LO12" s="715"/>
      <c r="LP12" s="716"/>
      <c r="LQ12" s="717"/>
      <c r="LR12" s="610"/>
      <c r="LS12" s="611"/>
      <c r="LT12" s="612"/>
      <c r="LU12" s="596"/>
      <c r="LV12" s="610"/>
      <c r="LW12" s="611"/>
      <c r="LX12" s="612"/>
      <c r="LY12" s="596"/>
      <c r="LZ12" s="610"/>
      <c r="MA12" s="611"/>
      <c r="MB12" s="612"/>
      <c r="MC12" s="596"/>
      <c r="MD12" s="610"/>
      <c r="ME12" s="611"/>
      <c r="MF12" s="612"/>
      <c r="MG12" s="596"/>
      <c r="MH12" s="602"/>
      <c r="MI12" s="603"/>
      <c r="MJ12" s="602"/>
      <c r="MK12" s="605"/>
      <c r="ML12" s="603"/>
      <c r="MM12" s="620"/>
      <c r="MN12" s="382"/>
      <c r="MO12" s="382"/>
      <c r="MP12" s="655"/>
      <c r="MQ12" s="701"/>
      <c r="MR12" s="702"/>
      <c r="MS12" s="705"/>
      <c r="MT12" s="706"/>
      <c r="MU12" s="705"/>
      <c r="MV12" s="706"/>
      <c r="MW12" s="705"/>
      <c r="MX12" s="706"/>
      <c r="MY12" s="705"/>
      <c r="MZ12" s="706"/>
      <c r="NA12" s="715"/>
      <c r="NB12" s="716"/>
      <c r="NC12" s="717"/>
      <c r="ND12" s="715"/>
      <c r="NE12" s="716"/>
      <c r="NF12" s="717"/>
      <c r="NG12" s="715"/>
      <c r="NH12" s="716"/>
      <c r="NI12" s="717"/>
      <c r="NJ12" s="715"/>
      <c r="NK12" s="716"/>
      <c r="NL12" s="717"/>
      <c r="NM12" s="715"/>
      <c r="NN12" s="716"/>
      <c r="NO12" s="717"/>
      <c r="NP12" s="715"/>
      <c r="NQ12" s="716"/>
      <c r="NR12" s="717"/>
      <c r="NS12" s="715"/>
      <c r="NT12" s="716"/>
      <c r="NU12" s="717"/>
      <c r="NV12" s="715"/>
      <c r="NW12" s="716"/>
      <c r="NX12" s="717"/>
      <c r="NY12" s="610"/>
      <c r="NZ12" s="611"/>
      <c r="OA12" s="612"/>
      <c r="OB12" s="596"/>
      <c r="OC12" s="610"/>
      <c r="OD12" s="611"/>
      <c r="OE12" s="612"/>
      <c r="OF12" s="596"/>
      <c r="OG12" s="610"/>
      <c r="OH12" s="611"/>
      <c r="OI12" s="612"/>
      <c r="OJ12" s="596"/>
      <c r="OK12" s="610"/>
      <c r="OL12" s="611"/>
      <c r="OM12" s="612"/>
      <c r="ON12" s="596"/>
      <c r="OO12" s="602"/>
      <c r="OP12" s="603"/>
      <c r="OQ12" s="602"/>
      <c r="OR12" s="605"/>
      <c r="OS12" s="603"/>
      <c r="OT12" s="620"/>
      <c r="OU12" s="382"/>
      <c r="OV12" s="382"/>
      <c r="OW12" s="655"/>
      <c r="OX12" s="701"/>
      <c r="OY12" s="702"/>
      <c r="OZ12" s="705"/>
      <c r="PA12" s="706"/>
      <c r="PB12" s="705"/>
      <c r="PC12" s="706"/>
      <c r="PD12" s="705"/>
      <c r="PE12" s="706"/>
      <c r="PF12" s="705"/>
      <c r="PG12" s="706"/>
      <c r="PH12" s="715"/>
      <c r="PI12" s="716"/>
      <c r="PJ12" s="717"/>
      <c r="PK12" s="715"/>
      <c r="PL12" s="716"/>
      <c r="PM12" s="717"/>
      <c r="PN12" s="715"/>
      <c r="PO12" s="716"/>
      <c r="PP12" s="717"/>
      <c r="PQ12" s="715"/>
      <c r="PR12" s="716"/>
      <c r="PS12" s="717"/>
      <c r="PT12" s="715"/>
      <c r="PU12" s="716"/>
      <c r="PV12" s="717"/>
      <c r="PW12" s="715"/>
      <c r="PX12" s="716"/>
      <c r="PY12" s="717"/>
      <c r="PZ12" s="715"/>
      <c r="QA12" s="716"/>
      <c r="QB12" s="717"/>
      <c r="QC12" s="715"/>
      <c r="QD12" s="716"/>
      <c r="QE12" s="717"/>
      <c r="QF12" s="610"/>
      <c r="QG12" s="611"/>
      <c r="QH12" s="612"/>
      <c r="QI12" s="596"/>
      <c r="QJ12" s="610"/>
      <c r="QK12" s="611"/>
      <c r="QL12" s="612"/>
      <c r="QM12" s="596"/>
      <c r="QN12" s="610"/>
      <c r="QO12" s="611"/>
      <c r="QP12" s="612"/>
      <c r="QQ12" s="596"/>
      <c r="QR12" s="610"/>
      <c r="QS12" s="611"/>
      <c r="QT12" s="612"/>
      <c r="QU12" s="596"/>
      <c r="QV12" s="602"/>
      <c r="QW12" s="603"/>
      <c r="QX12" s="602"/>
      <c r="QY12" s="605"/>
      <c r="QZ12" s="603"/>
      <c r="RA12" s="620"/>
      <c r="RB12" s="382"/>
      <c r="RC12" s="382"/>
      <c r="RD12" s="655"/>
      <c r="RE12" s="701"/>
      <c r="RF12" s="702"/>
      <c r="RG12" s="705"/>
      <c r="RH12" s="706"/>
      <c r="RI12" s="705"/>
      <c r="RJ12" s="706"/>
      <c r="RK12" s="705"/>
      <c r="RL12" s="706"/>
      <c r="RM12" s="705"/>
      <c r="RN12" s="706"/>
      <c r="RO12" s="715"/>
      <c r="RP12" s="716"/>
      <c r="RQ12" s="717"/>
      <c r="RR12" s="715"/>
      <c r="RS12" s="716"/>
      <c r="RT12" s="717"/>
      <c r="RU12" s="715"/>
      <c r="RV12" s="716"/>
      <c r="RW12" s="717"/>
      <c r="RX12" s="715"/>
      <c r="RY12" s="716"/>
      <c r="RZ12" s="717"/>
      <c r="SA12" s="715"/>
      <c r="SB12" s="716"/>
      <c r="SC12" s="717"/>
      <c r="SD12" s="715"/>
      <c r="SE12" s="716"/>
      <c r="SF12" s="717"/>
      <c r="SG12" s="715"/>
      <c r="SH12" s="716"/>
      <c r="SI12" s="717"/>
      <c r="SJ12" s="715"/>
      <c r="SK12" s="716"/>
      <c r="SL12" s="717"/>
      <c r="SM12" s="610"/>
      <c r="SN12" s="611"/>
      <c r="SO12" s="612"/>
      <c r="SP12" s="596"/>
      <c r="SQ12" s="610"/>
      <c r="SR12" s="611"/>
      <c r="SS12" s="612"/>
      <c r="ST12" s="596"/>
      <c r="SU12" s="610"/>
      <c r="SV12" s="611"/>
      <c r="SW12" s="612"/>
      <c r="SX12" s="596"/>
      <c r="SY12" s="610"/>
      <c r="SZ12" s="611"/>
      <c r="TA12" s="612"/>
      <c r="TB12" s="596"/>
      <c r="TC12" s="602"/>
      <c r="TD12" s="603"/>
      <c r="TE12" s="602"/>
      <c r="TF12" s="605"/>
      <c r="TG12" s="603"/>
      <c r="TH12" s="620"/>
      <c r="TI12" s="382"/>
      <c r="TJ12" s="382"/>
      <c r="TK12" s="655"/>
      <c r="TL12" s="701"/>
      <c r="TM12" s="702"/>
      <c r="TN12" s="705"/>
      <c r="TO12" s="706"/>
      <c r="TP12" s="705"/>
      <c r="TQ12" s="706"/>
      <c r="TR12" s="705"/>
      <c r="TS12" s="706"/>
      <c r="TT12" s="705"/>
      <c r="TU12" s="706"/>
      <c r="TV12" s="715"/>
      <c r="TW12" s="716"/>
      <c r="TX12" s="717"/>
      <c r="TY12" s="715"/>
      <c r="TZ12" s="716"/>
      <c r="UA12" s="717"/>
      <c r="UB12" s="715"/>
      <c r="UC12" s="716"/>
      <c r="UD12" s="717"/>
      <c r="UE12" s="715"/>
      <c r="UF12" s="716"/>
      <c r="UG12" s="717"/>
      <c r="UH12" s="715"/>
      <c r="UI12" s="716"/>
      <c r="UJ12" s="717"/>
      <c r="UK12" s="715"/>
      <c r="UL12" s="716"/>
      <c r="UM12" s="717"/>
      <c r="UN12" s="715"/>
      <c r="UO12" s="716"/>
      <c r="UP12" s="717"/>
      <c r="UQ12" s="715"/>
      <c r="UR12" s="716"/>
      <c r="US12" s="717"/>
      <c r="UT12" s="610"/>
      <c r="UU12" s="611"/>
      <c r="UV12" s="612"/>
      <c r="UW12" s="596"/>
      <c r="UX12" s="610"/>
      <c r="UY12" s="611"/>
      <c r="UZ12" s="612"/>
      <c r="VA12" s="596"/>
      <c r="VB12" s="610"/>
      <c r="VC12" s="611"/>
      <c r="VD12" s="612"/>
      <c r="VE12" s="596"/>
      <c r="VF12" s="610"/>
      <c r="VG12" s="611"/>
      <c r="VH12" s="612"/>
      <c r="VI12" s="596"/>
      <c r="VJ12" s="602"/>
      <c r="VK12" s="603"/>
      <c r="VL12" s="602"/>
      <c r="VM12" s="605"/>
      <c r="VN12" s="603"/>
      <c r="VO12" s="620"/>
      <c r="VP12" s="382"/>
      <c r="VQ12" s="382"/>
      <c r="VR12" s="655"/>
      <c r="VS12" s="701"/>
      <c r="VT12" s="702"/>
      <c r="VU12" s="705"/>
      <c r="VV12" s="706"/>
      <c r="VW12" s="705"/>
      <c r="VX12" s="706"/>
      <c r="VY12" s="705"/>
      <c r="VZ12" s="706"/>
      <c r="WA12" s="705"/>
      <c r="WB12" s="706"/>
      <c r="WC12" s="715"/>
      <c r="WD12" s="716"/>
      <c r="WE12" s="717"/>
      <c r="WF12" s="715"/>
      <c r="WG12" s="716"/>
      <c r="WH12" s="717"/>
      <c r="WI12" s="715"/>
      <c r="WJ12" s="716"/>
      <c r="WK12" s="717"/>
      <c r="WL12" s="715"/>
      <c r="WM12" s="716"/>
      <c r="WN12" s="717"/>
      <c r="WO12" s="715"/>
      <c r="WP12" s="716"/>
      <c r="WQ12" s="717"/>
      <c r="WR12" s="715"/>
      <c r="WS12" s="716"/>
      <c r="WT12" s="717"/>
      <c r="WU12" s="715"/>
      <c r="WV12" s="716"/>
      <c r="WW12" s="717"/>
      <c r="WX12" s="715"/>
      <c r="WY12" s="716"/>
      <c r="WZ12" s="717"/>
      <c r="XA12" s="610"/>
      <c r="XB12" s="611"/>
      <c r="XC12" s="612"/>
      <c r="XD12" s="596"/>
      <c r="XE12" s="610"/>
      <c r="XF12" s="611"/>
      <c r="XG12" s="612"/>
      <c r="XH12" s="596"/>
      <c r="XI12" s="610"/>
      <c r="XJ12" s="611"/>
      <c r="XK12" s="612"/>
      <c r="XL12" s="596"/>
      <c r="XM12" s="610"/>
      <c r="XN12" s="611"/>
      <c r="XO12" s="612"/>
      <c r="XP12" s="596"/>
      <c r="XQ12" s="602"/>
      <c r="XR12" s="603"/>
      <c r="XS12" s="602"/>
      <c r="XT12" s="605"/>
      <c r="XU12" s="603"/>
      <c r="XV12" s="620"/>
      <c r="XW12" s="382"/>
      <c r="XX12" s="382"/>
      <c r="XY12" s="655"/>
      <c r="XZ12" s="701"/>
      <c r="YA12" s="702"/>
      <c r="YB12" s="705"/>
      <c r="YC12" s="706"/>
      <c r="YD12" s="705"/>
      <c r="YE12" s="706"/>
      <c r="YF12" s="705"/>
      <c r="YG12" s="706"/>
      <c r="YH12" s="705"/>
      <c r="YI12" s="706"/>
      <c r="YJ12" s="715"/>
      <c r="YK12" s="716"/>
      <c r="YL12" s="717"/>
      <c r="YM12" s="715"/>
      <c r="YN12" s="716"/>
      <c r="YO12" s="717"/>
      <c r="YP12" s="715"/>
      <c r="YQ12" s="716"/>
      <c r="YR12" s="717"/>
      <c r="YS12" s="715"/>
      <c r="YT12" s="716"/>
      <c r="YU12" s="717"/>
      <c r="YV12" s="715"/>
      <c r="YW12" s="716"/>
      <c r="YX12" s="717"/>
      <c r="YY12" s="715"/>
      <c r="YZ12" s="716"/>
      <c r="ZA12" s="717"/>
      <c r="ZB12" s="715"/>
      <c r="ZC12" s="716"/>
      <c r="ZD12" s="717"/>
      <c r="ZE12" s="715"/>
      <c r="ZF12" s="716"/>
      <c r="ZG12" s="717"/>
      <c r="ZH12" s="610"/>
      <c r="ZI12" s="611"/>
      <c r="ZJ12" s="612"/>
      <c r="ZK12" s="596"/>
      <c r="ZL12" s="610"/>
      <c r="ZM12" s="611"/>
      <c r="ZN12" s="612"/>
      <c r="ZO12" s="596"/>
      <c r="ZP12" s="610"/>
      <c r="ZQ12" s="611"/>
      <c r="ZR12" s="612"/>
      <c r="ZS12" s="596"/>
      <c r="ZT12" s="610"/>
      <c r="ZU12" s="611"/>
      <c r="ZV12" s="612"/>
      <c r="ZW12" s="596"/>
      <c r="ZX12" s="602"/>
      <c r="ZY12" s="603"/>
      <c r="ZZ12" s="602"/>
      <c r="AAA12" s="605"/>
      <c r="AAB12" s="603"/>
      <c r="AAC12" s="620"/>
      <c r="AAD12" s="382"/>
      <c r="AAE12" s="382"/>
      <c r="AAF12" s="655"/>
      <c r="AAG12" s="701"/>
      <c r="AAH12" s="702"/>
      <c r="AAI12" s="705"/>
      <c r="AAJ12" s="706"/>
      <c r="AAK12" s="705"/>
      <c r="AAL12" s="706"/>
      <c r="AAM12" s="705"/>
      <c r="AAN12" s="706"/>
      <c r="AAO12" s="705"/>
      <c r="AAP12" s="706"/>
      <c r="AAQ12" s="715"/>
      <c r="AAR12" s="716"/>
      <c r="AAS12" s="717"/>
      <c r="AAT12" s="715"/>
      <c r="AAU12" s="716"/>
      <c r="AAV12" s="717"/>
      <c r="AAW12" s="715"/>
      <c r="AAX12" s="716"/>
      <c r="AAY12" s="717"/>
      <c r="AAZ12" s="715"/>
      <c r="ABA12" s="716"/>
      <c r="ABB12" s="717"/>
      <c r="ABC12" s="715"/>
      <c r="ABD12" s="716"/>
      <c r="ABE12" s="717"/>
      <c r="ABF12" s="715"/>
      <c r="ABG12" s="716"/>
      <c r="ABH12" s="717"/>
      <c r="ABI12" s="715"/>
      <c r="ABJ12" s="716"/>
      <c r="ABK12" s="717"/>
      <c r="ABL12" s="715"/>
      <c r="ABM12" s="716"/>
      <c r="ABN12" s="717"/>
      <c r="ABO12" s="610"/>
      <c r="ABP12" s="611"/>
      <c r="ABQ12" s="612"/>
      <c r="ABR12" s="596"/>
      <c r="ABS12" s="610"/>
      <c r="ABT12" s="611"/>
      <c r="ABU12" s="612"/>
      <c r="ABV12" s="596"/>
      <c r="ABW12" s="610"/>
      <c r="ABX12" s="611"/>
      <c r="ABY12" s="612"/>
      <c r="ABZ12" s="596"/>
      <c r="ACA12" s="610"/>
      <c r="ACB12" s="611"/>
      <c r="ACC12" s="612"/>
      <c r="ACD12" s="596"/>
      <c r="ACE12" s="602"/>
      <c r="ACF12" s="603"/>
      <c r="ACG12" s="602"/>
      <c r="ACH12" s="605"/>
      <c r="ACI12" s="603"/>
      <c r="ACJ12" s="620"/>
      <c r="ACK12" s="382"/>
      <c r="ACL12" s="382"/>
      <c r="ACM12" s="655"/>
      <c r="ACN12" s="701"/>
      <c r="ACO12" s="702"/>
      <c r="ACP12" s="705"/>
      <c r="ACQ12" s="706"/>
      <c r="ACR12" s="705"/>
      <c r="ACS12" s="706"/>
      <c r="ACT12" s="705"/>
      <c r="ACU12" s="706"/>
      <c r="ACV12" s="705"/>
      <c r="ACW12" s="706"/>
      <c r="ACX12" s="715"/>
      <c r="ACY12" s="716"/>
      <c r="ACZ12" s="717"/>
      <c r="ADA12" s="715"/>
      <c r="ADB12" s="716"/>
      <c r="ADC12" s="717"/>
      <c r="ADD12" s="715"/>
      <c r="ADE12" s="716"/>
      <c r="ADF12" s="717"/>
      <c r="ADG12" s="715"/>
      <c r="ADH12" s="716"/>
      <c r="ADI12" s="717"/>
      <c r="ADJ12" s="715"/>
      <c r="ADK12" s="716"/>
      <c r="ADL12" s="717"/>
      <c r="ADM12" s="715"/>
      <c r="ADN12" s="716"/>
      <c r="ADO12" s="717"/>
      <c r="ADP12" s="715"/>
      <c r="ADQ12" s="716"/>
      <c r="ADR12" s="717"/>
      <c r="ADS12" s="715"/>
      <c r="ADT12" s="716"/>
      <c r="ADU12" s="717"/>
      <c r="ADV12" s="610"/>
      <c r="ADW12" s="611"/>
      <c r="ADX12" s="612"/>
      <c r="ADY12" s="596"/>
      <c r="ADZ12" s="610"/>
      <c r="AEA12" s="611"/>
      <c r="AEB12" s="612"/>
      <c r="AEC12" s="596"/>
      <c r="AED12" s="610"/>
      <c r="AEE12" s="611"/>
      <c r="AEF12" s="612"/>
      <c r="AEG12" s="596"/>
      <c r="AEH12" s="610"/>
      <c r="AEI12" s="611"/>
      <c r="AEJ12" s="612"/>
      <c r="AEK12" s="596"/>
      <c r="AEL12" s="602"/>
      <c r="AEM12" s="603"/>
      <c r="AEN12" s="602"/>
      <c r="AEO12" s="605"/>
      <c r="AEP12" s="603"/>
      <c r="AEQ12" s="620"/>
      <c r="AER12" s="382"/>
      <c r="AES12" s="382"/>
      <c r="AET12" s="655"/>
      <c r="AEU12" s="701"/>
      <c r="AEV12" s="702"/>
      <c r="AEW12" s="705"/>
      <c r="AEX12" s="706"/>
      <c r="AEY12" s="705"/>
      <c r="AEZ12" s="706"/>
      <c r="AFA12" s="705"/>
      <c r="AFB12" s="706"/>
      <c r="AFC12" s="705"/>
      <c r="AFD12" s="706"/>
      <c r="AFE12" s="715"/>
      <c r="AFF12" s="716"/>
      <c r="AFG12" s="717"/>
      <c r="AFH12" s="715"/>
      <c r="AFI12" s="716"/>
      <c r="AFJ12" s="717"/>
      <c r="AFK12" s="715"/>
      <c r="AFL12" s="716"/>
      <c r="AFM12" s="717"/>
      <c r="AFN12" s="715"/>
      <c r="AFO12" s="716"/>
      <c r="AFP12" s="717"/>
      <c r="AFQ12" s="715"/>
      <c r="AFR12" s="716"/>
      <c r="AFS12" s="717"/>
      <c r="AFT12" s="715"/>
      <c r="AFU12" s="716"/>
      <c r="AFV12" s="717"/>
      <c r="AFW12" s="715"/>
      <c r="AFX12" s="716"/>
      <c r="AFY12" s="717"/>
      <c r="AFZ12" s="715"/>
      <c r="AGA12" s="716"/>
      <c r="AGB12" s="717"/>
      <c r="AGC12" s="610"/>
      <c r="AGD12" s="611"/>
      <c r="AGE12" s="612"/>
      <c r="AGF12" s="596"/>
      <c r="AGG12" s="610"/>
      <c r="AGH12" s="611"/>
      <c r="AGI12" s="612"/>
      <c r="AGJ12" s="596"/>
      <c r="AGK12" s="610"/>
      <c r="AGL12" s="611"/>
      <c r="AGM12" s="612"/>
      <c r="AGN12" s="596"/>
      <c r="AGO12" s="610"/>
      <c r="AGP12" s="611"/>
      <c r="AGQ12" s="612"/>
      <c r="AGR12" s="596"/>
      <c r="AGS12" s="602"/>
      <c r="AGT12" s="603"/>
      <c r="AGU12" s="602"/>
      <c r="AGV12" s="605"/>
      <c r="AGW12" s="603"/>
      <c r="AGX12" s="620"/>
      <c r="AGY12" s="382"/>
      <c r="AGZ12" s="382"/>
      <c r="AHA12" s="655"/>
      <c r="AHB12" s="701"/>
      <c r="AHC12" s="702"/>
      <c r="AHD12" s="705"/>
      <c r="AHE12" s="706"/>
      <c r="AHF12" s="705"/>
      <c r="AHG12" s="706"/>
      <c r="AHH12" s="705"/>
      <c r="AHI12" s="706"/>
      <c r="AHJ12" s="705"/>
      <c r="AHK12" s="706"/>
      <c r="AHL12" s="715"/>
      <c r="AHM12" s="716"/>
      <c r="AHN12" s="717"/>
      <c r="AHO12" s="715"/>
      <c r="AHP12" s="716"/>
      <c r="AHQ12" s="717"/>
      <c r="AHR12" s="715"/>
      <c r="AHS12" s="716"/>
      <c r="AHT12" s="717"/>
      <c r="AHU12" s="715"/>
      <c r="AHV12" s="716"/>
      <c r="AHW12" s="717"/>
      <c r="AHX12" s="715"/>
      <c r="AHY12" s="716"/>
      <c r="AHZ12" s="717"/>
      <c r="AIA12" s="715"/>
      <c r="AIB12" s="716"/>
      <c r="AIC12" s="717"/>
      <c r="AID12" s="715"/>
      <c r="AIE12" s="716"/>
      <c r="AIF12" s="717"/>
      <c r="AIG12" s="715"/>
      <c r="AIH12" s="716"/>
      <c r="AII12" s="717"/>
      <c r="AIJ12" s="610"/>
      <c r="AIK12" s="611"/>
      <c r="AIL12" s="612"/>
      <c r="AIM12" s="596"/>
      <c r="AIN12" s="610"/>
      <c r="AIO12" s="611"/>
      <c r="AIP12" s="612"/>
      <c r="AIQ12" s="596"/>
      <c r="AIR12" s="610"/>
      <c r="AIS12" s="611"/>
      <c r="AIT12" s="612"/>
      <c r="AIU12" s="596"/>
      <c r="AIV12" s="610"/>
      <c r="AIW12" s="611"/>
      <c r="AIX12" s="612"/>
      <c r="AIY12" s="596"/>
      <c r="AIZ12" s="602"/>
      <c r="AJA12" s="603"/>
      <c r="AJB12" s="602"/>
      <c r="AJC12" s="605"/>
      <c r="AJD12" s="603"/>
      <c r="AJE12" s="620"/>
      <c r="AJF12" s="382"/>
      <c r="AJG12" s="382"/>
      <c r="AJH12" s="655"/>
      <c r="AJI12" s="701"/>
      <c r="AJJ12" s="702"/>
      <c r="AJK12" s="705"/>
      <c r="AJL12" s="706"/>
      <c r="AJM12" s="705"/>
      <c r="AJN12" s="706"/>
      <c r="AJO12" s="705"/>
      <c r="AJP12" s="706"/>
      <c r="AJQ12" s="705"/>
      <c r="AJR12" s="706"/>
      <c r="AJS12" s="715"/>
      <c r="AJT12" s="716"/>
      <c r="AJU12" s="717"/>
      <c r="AJV12" s="715"/>
      <c r="AJW12" s="716"/>
      <c r="AJX12" s="717"/>
      <c r="AJY12" s="715"/>
      <c r="AJZ12" s="716"/>
      <c r="AKA12" s="717"/>
      <c r="AKB12" s="715"/>
      <c r="AKC12" s="716"/>
      <c r="AKD12" s="717"/>
      <c r="AKE12" s="715"/>
      <c r="AKF12" s="716"/>
      <c r="AKG12" s="717"/>
      <c r="AKH12" s="715"/>
      <c r="AKI12" s="716"/>
      <c r="AKJ12" s="717"/>
      <c r="AKK12" s="715"/>
      <c r="AKL12" s="716"/>
      <c r="AKM12" s="717"/>
      <c r="AKN12" s="715"/>
      <c r="AKO12" s="716"/>
      <c r="AKP12" s="717"/>
      <c r="AKQ12" s="610"/>
      <c r="AKR12" s="611"/>
      <c r="AKS12" s="612"/>
      <c r="AKT12" s="596"/>
      <c r="AKU12" s="610"/>
      <c r="AKV12" s="611"/>
      <c r="AKW12" s="612"/>
      <c r="AKX12" s="596"/>
      <c r="AKY12" s="610"/>
      <c r="AKZ12" s="611"/>
      <c r="ALA12" s="612"/>
      <c r="ALB12" s="596"/>
      <c r="ALC12" s="610"/>
      <c r="ALD12" s="611"/>
      <c r="ALE12" s="612"/>
      <c r="ALF12" s="596"/>
      <c r="ALG12" s="602"/>
      <c r="ALH12" s="603"/>
      <c r="ALI12" s="602"/>
      <c r="ALJ12" s="605"/>
      <c r="ALK12" s="603"/>
      <c r="ALL12" s="620"/>
      <c r="ALM12" s="382"/>
      <c r="ALN12" s="382"/>
      <c r="ALO12" s="655"/>
      <c r="ALP12" s="701"/>
      <c r="ALQ12" s="702"/>
      <c r="ALR12" s="705"/>
      <c r="ALS12" s="706"/>
      <c r="ALT12" s="705"/>
      <c r="ALU12" s="706"/>
      <c r="ALV12" s="705"/>
      <c r="ALW12" s="706"/>
      <c r="ALX12" s="705"/>
      <c r="ALY12" s="706"/>
      <c r="ALZ12" s="715"/>
      <c r="AMA12" s="716"/>
      <c r="AMB12" s="717"/>
      <c r="AMC12" s="715"/>
      <c r="AMD12" s="716"/>
      <c r="AME12" s="717"/>
      <c r="AMF12" s="715"/>
      <c r="AMG12" s="716"/>
      <c r="AMH12" s="717"/>
      <c r="AMI12" s="715"/>
      <c r="AMJ12" s="716"/>
      <c r="AMK12" s="717"/>
      <c r="AML12" s="715"/>
      <c r="AMM12" s="716"/>
      <c r="AMN12" s="717"/>
      <c r="AMO12" s="715"/>
      <c r="AMP12" s="716"/>
      <c r="AMQ12" s="717"/>
      <c r="AMR12" s="715"/>
      <c r="AMS12" s="716"/>
      <c r="AMT12" s="717"/>
      <c r="AMU12" s="715"/>
      <c r="AMV12" s="716"/>
      <c r="AMW12" s="717"/>
      <c r="AMX12" s="610"/>
      <c r="AMY12" s="611"/>
      <c r="AMZ12" s="612"/>
      <c r="ANA12" s="596"/>
      <c r="ANB12" s="610"/>
      <c r="ANC12" s="611"/>
      <c r="AND12" s="612"/>
      <c r="ANE12" s="596"/>
      <c r="ANF12" s="610"/>
      <c r="ANG12" s="611"/>
      <c r="ANH12" s="612"/>
      <c r="ANI12" s="596"/>
      <c r="ANJ12" s="610"/>
      <c r="ANK12" s="611"/>
      <c r="ANL12" s="612"/>
      <c r="ANM12" s="596"/>
      <c r="ANN12" s="602"/>
      <c r="ANO12" s="603"/>
      <c r="ANP12" s="602"/>
      <c r="ANQ12" s="605"/>
      <c r="ANR12" s="603"/>
      <c r="ANS12" s="620"/>
      <c r="ANT12" s="382"/>
      <c r="ANU12" s="382"/>
      <c r="ANV12" s="655"/>
      <c r="ANW12" s="701"/>
      <c r="ANX12" s="702"/>
      <c r="ANY12" s="705"/>
      <c r="ANZ12" s="706"/>
      <c r="AOA12" s="705"/>
      <c r="AOB12" s="706"/>
      <c r="AOC12" s="705"/>
      <c r="AOD12" s="706"/>
      <c r="AOE12" s="705"/>
      <c r="AOF12" s="706"/>
      <c r="AOG12" s="715"/>
      <c r="AOH12" s="716"/>
      <c r="AOI12" s="717"/>
      <c r="AOJ12" s="715"/>
      <c r="AOK12" s="716"/>
      <c r="AOL12" s="717"/>
      <c r="AOM12" s="715"/>
      <c r="AON12" s="716"/>
      <c r="AOO12" s="717"/>
      <c r="AOP12" s="715"/>
      <c r="AOQ12" s="716"/>
      <c r="AOR12" s="717"/>
      <c r="AOS12" s="715"/>
      <c r="AOT12" s="716"/>
      <c r="AOU12" s="717"/>
      <c r="AOV12" s="715"/>
      <c r="AOW12" s="716"/>
      <c r="AOX12" s="717"/>
      <c r="AOY12" s="715"/>
      <c r="AOZ12" s="716"/>
      <c r="APA12" s="717"/>
      <c r="APB12" s="715"/>
      <c r="APC12" s="716"/>
      <c r="APD12" s="717"/>
      <c r="APE12" s="610"/>
      <c r="APF12" s="611"/>
      <c r="APG12" s="612"/>
      <c r="APH12" s="596"/>
      <c r="API12" s="610"/>
      <c r="APJ12" s="611"/>
      <c r="APK12" s="612"/>
      <c r="APL12" s="596"/>
      <c r="APM12" s="610"/>
      <c r="APN12" s="611"/>
      <c r="APO12" s="612"/>
      <c r="APP12" s="596"/>
      <c r="APQ12" s="610"/>
      <c r="APR12" s="611"/>
      <c r="APS12" s="612"/>
      <c r="APT12" s="596"/>
      <c r="APU12" s="602"/>
      <c r="APV12" s="603"/>
      <c r="APW12" s="602"/>
      <c r="APX12" s="605"/>
      <c r="APY12" s="603"/>
      <c r="APZ12" s="620"/>
      <c r="AQA12" s="382"/>
      <c r="AQB12" s="382"/>
      <c r="AQC12" s="655"/>
      <c r="AQD12" s="701"/>
      <c r="AQE12" s="702"/>
      <c r="AQF12" s="705"/>
      <c r="AQG12" s="706"/>
      <c r="AQH12" s="705"/>
      <c r="AQI12" s="706"/>
      <c r="AQJ12" s="705"/>
      <c r="AQK12" s="706"/>
      <c r="AQL12" s="705"/>
      <c r="AQM12" s="706"/>
      <c r="AQN12" s="715"/>
      <c r="AQO12" s="716"/>
      <c r="AQP12" s="717"/>
      <c r="AQQ12" s="715"/>
      <c r="AQR12" s="716"/>
      <c r="AQS12" s="717"/>
      <c r="AQT12" s="715"/>
      <c r="AQU12" s="716"/>
      <c r="AQV12" s="717"/>
      <c r="AQW12" s="715"/>
      <c r="AQX12" s="716"/>
      <c r="AQY12" s="717"/>
      <c r="AQZ12" s="715"/>
      <c r="ARA12" s="716"/>
      <c r="ARB12" s="717"/>
      <c r="ARC12" s="715"/>
      <c r="ARD12" s="716"/>
      <c r="ARE12" s="717"/>
      <c r="ARF12" s="715"/>
      <c r="ARG12" s="716"/>
      <c r="ARH12" s="717"/>
      <c r="ARI12" s="715"/>
      <c r="ARJ12" s="716"/>
      <c r="ARK12" s="717"/>
      <c r="ARL12" s="610"/>
      <c r="ARM12" s="611"/>
      <c r="ARN12" s="612"/>
      <c r="ARO12" s="596"/>
      <c r="ARP12" s="610"/>
      <c r="ARQ12" s="611"/>
      <c r="ARR12" s="612"/>
      <c r="ARS12" s="596"/>
      <c r="ART12" s="610"/>
      <c r="ARU12" s="611"/>
      <c r="ARV12" s="612"/>
      <c r="ARW12" s="596"/>
      <c r="ARX12" s="610"/>
      <c r="ARY12" s="611"/>
      <c r="ARZ12" s="612"/>
      <c r="ASA12" s="596"/>
      <c r="ASB12" s="602"/>
      <c r="ASC12" s="603"/>
      <c r="ASD12" s="602"/>
      <c r="ASE12" s="605"/>
      <c r="ASF12" s="603"/>
      <c r="ASG12" s="620"/>
      <c r="ASH12" s="382"/>
      <c r="ASI12" s="382"/>
      <c r="ASJ12" s="655"/>
      <c r="ASK12" s="701"/>
      <c r="ASL12" s="702"/>
      <c r="ASM12" s="705"/>
      <c r="ASN12" s="706"/>
      <c r="ASO12" s="705"/>
      <c r="ASP12" s="706"/>
      <c r="ASQ12" s="705"/>
      <c r="ASR12" s="706"/>
      <c r="ASS12" s="705"/>
      <c r="AST12" s="706"/>
      <c r="ASU12" s="715"/>
      <c r="ASV12" s="716"/>
      <c r="ASW12" s="717"/>
      <c r="ASX12" s="715"/>
      <c r="ASY12" s="716"/>
      <c r="ASZ12" s="717"/>
      <c r="ATA12" s="715"/>
      <c r="ATB12" s="716"/>
      <c r="ATC12" s="717"/>
      <c r="ATD12" s="715"/>
      <c r="ATE12" s="716"/>
      <c r="ATF12" s="717"/>
      <c r="ATG12" s="715"/>
      <c r="ATH12" s="716"/>
      <c r="ATI12" s="717"/>
      <c r="ATJ12" s="715"/>
      <c r="ATK12" s="716"/>
      <c r="ATL12" s="717"/>
      <c r="ATM12" s="715"/>
      <c r="ATN12" s="716"/>
      <c r="ATO12" s="717"/>
      <c r="ATP12" s="715"/>
      <c r="ATQ12" s="716"/>
      <c r="ATR12" s="717"/>
      <c r="ATS12" s="610"/>
      <c r="ATT12" s="611"/>
      <c r="ATU12" s="612"/>
      <c r="ATV12" s="596"/>
      <c r="ATW12" s="610"/>
      <c r="ATX12" s="611"/>
      <c r="ATY12" s="612"/>
      <c r="ATZ12" s="596"/>
      <c r="AUA12" s="610"/>
      <c r="AUB12" s="611"/>
      <c r="AUC12" s="612"/>
      <c r="AUD12" s="596"/>
      <c r="AUE12" s="610"/>
      <c r="AUF12" s="611"/>
      <c r="AUG12" s="612"/>
      <c r="AUH12" s="596"/>
      <c r="AUI12" s="602"/>
      <c r="AUJ12" s="603"/>
      <c r="AUK12" s="602"/>
      <c r="AUL12" s="605"/>
      <c r="AUM12" s="603"/>
      <c r="AUN12" s="620"/>
      <c r="AUO12" s="382"/>
      <c r="AUP12" s="382"/>
      <c r="AUQ12" s="655"/>
      <c r="AUR12" s="701"/>
      <c r="AUS12" s="702"/>
      <c r="AUT12" s="705"/>
      <c r="AUU12" s="706"/>
      <c r="AUV12" s="705"/>
      <c r="AUW12" s="706"/>
      <c r="AUX12" s="705"/>
      <c r="AUY12" s="706"/>
      <c r="AUZ12" s="705"/>
      <c r="AVA12" s="706"/>
      <c r="AVB12" s="715"/>
      <c r="AVC12" s="716"/>
      <c r="AVD12" s="717"/>
      <c r="AVE12" s="715"/>
      <c r="AVF12" s="716"/>
      <c r="AVG12" s="717"/>
      <c r="AVH12" s="715"/>
      <c r="AVI12" s="716"/>
      <c r="AVJ12" s="717"/>
      <c r="AVK12" s="715"/>
      <c r="AVL12" s="716"/>
      <c r="AVM12" s="717"/>
      <c r="AVN12" s="715"/>
      <c r="AVO12" s="716"/>
      <c r="AVP12" s="717"/>
      <c r="AVQ12" s="715"/>
      <c r="AVR12" s="716"/>
      <c r="AVS12" s="717"/>
      <c r="AVT12" s="715"/>
      <c r="AVU12" s="716"/>
      <c r="AVV12" s="717"/>
      <c r="AVW12" s="715"/>
      <c r="AVX12" s="716"/>
      <c r="AVY12" s="717"/>
      <c r="AVZ12" s="610"/>
      <c r="AWA12" s="611"/>
      <c r="AWB12" s="612"/>
      <c r="AWC12" s="596"/>
      <c r="AWD12" s="610"/>
      <c r="AWE12" s="611"/>
      <c r="AWF12" s="612"/>
      <c r="AWG12" s="596"/>
      <c r="AWH12" s="610"/>
      <c r="AWI12" s="611"/>
      <c r="AWJ12" s="612"/>
      <c r="AWK12" s="596"/>
      <c r="AWL12" s="610"/>
      <c r="AWM12" s="611"/>
      <c r="AWN12" s="612"/>
      <c r="AWO12" s="596"/>
      <c r="AWP12" s="602"/>
      <c r="AWQ12" s="603"/>
      <c r="AWR12" s="602"/>
      <c r="AWS12" s="605"/>
      <c r="AWT12" s="603"/>
      <c r="AWU12" s="620"/>
      <c r="AWV12" s="382"/>
      <c r="AWW12" s="382"/>
      <c r="AWX12" s="655"/>
      <c r="AWY12" s="701"/>
      <c r="AWZ12" s="702"/>
      <c r="AXA12" s="705"/>
      <c r="AXB12" s="706"/>
      <c r="AXC12" s="705"/>
      <c r="AXD12" s="706"/>
      <c r="AXE12" s="705"/>
      <c r="AXF12" s="706"/>
      <c r="AXG12" s="705"/>
      <c r="AXH12" s="706"/>
      <c r="AXI12" s="715"/>
      <c r="AXJ12" s="716"/>
      <c r="AXK12" s="717"/>
      <c r="AXL12" s="715"/>
      <c r="AXM12" s="716"/>
      <c r="AXN12" s="717"/>
      <c r="AXO12" s="715"/>
      <c r="AXP12" s="716"/>
      <c r="AXQ12" s="717"/>
      <c r="AXR12" s="715"/>
      <c r="AXS12" s="716"/>
      <c r="AXT12" s="717"/>
      <c r="AXU12" s="715"/>
      <c r="AXV12" s="716"/>
      <c r="AXW12" s="717"/>
      <c r="AXX12" s="715"/>
      <c r="AXY12" s="716"/>
      <c r="AXZ12" s="717"/>
      <c r="AYA12" s="715"/>
      <c r="AYB12" s="716"/>
      <c r="AYC12" s="717"/>
      <c r="AYD12" s="715"/>
      <c r="AYE12" s="716"/>
      <c r="AYF12" s="717"/>
      <c r="AYG12" s="610"/>
      <c r="AYH12" s="611"/>
      <c r="AYI12" s="612"/>
      <c r="AYJ12" s="596"/>
      <c r="AYK12" s="610"/>
      <c r="AYL12" s="611"/>
      <c r="AYM12" s="612"/>
      <c r="AYN12" s="596"/>
      <c r="AYO12" s="610"/>
      <c r="AYP12" s="611"/>
      <c r="AYQ12" s="612"/>
      <c r="AYR12" s="596"/>
      <c r="AYS12" s="610"/>
      <c r="AYT12" s="611"/>
      <c r="AYU12" s="612"/>
      <c r="AYV12" s="596"/>
      <c r="AYW12" s="602"/>
      <c r="AYX12" s="603"/>
      <c r="AYY12" s="602"/>
      <c r="AYZ12" s="605"/>
      <c r="AZA12" s="603"/>
      <c r="AZB12" s="620"/>
      <c r="AZC12" s="382"/>
      <c r="AZD12" s="382"/>
      <c r="AZE12" s="655"/>
      <c r="AZF12" s="701"/>
      <c r="AZG12" s="702"/>
      <c r="AZH12" s="705"/>
      <c r="AZI12" s="706"/>
      <c r="AZJ12" s="705"/>
      <c r="AZK12" s="706"/>
      <c r="AZL12" s="705"/>
      <c r="AZM12" s="706"/>
      <c r="AZN12" s="705"/>
      <c r="AZO12" s="706"/>
      <c r="AZP12" s="715"/>
      <c r="AZQ12" s="716"/>
      <c r="AZR12" s="717"/>
      <c r="AZS12" s="715"/>
      <c r="AZT12" s="716"/>
      <c r="AZU12" s="717"/>
      <c r="AZV12" s="715"/>
      <c r="AZW12" s="716"/>
      <c r="AZX12" s="717"/>
      <c r="AZY12" s="715"/>
      <c r="AZZ12" s="716"/>
      <c r="BAA12" s="717"/>
      <c r="BAB12" s="715"/>
      <c r="BAC12" s="716"/>
      <c r="BAD12" s="717"/>
      <c r="BAE12" s="715"/>
      <c r="BAF12" s="716"/>
      <c r="BAG12" s="717"/>
      <c r="BAH12" s="715"/>
      <c r="BAI12" s="716"/>
      <c r="BAJ12" s="717"/>
      <c r="BAK12" s="715"/>
      <c r="BAL12" s="716"/>
      <c r="BAM12" s="717"/>
      <c r="BAN12" s="610"/>
      <c r="BAO12" s="611"/>
      <c r="BAP12" s="612"/>
      <c r="BAQ12" s="596"/>
      <c r="BAR12" s="610"/>
      <c r="BAS12" s="611"/>
      <c r="BAT12" s="612"/>
      <c r="BAU12" s="596"/>
      <c r="BAV12" s="610"/>
      <c r="BAW12" s="611"/>
      <c r="BAX12" s="612"/>
      <c r="BAY12" s="596"/>
      <c r="BAZ12" s="610"/>
      <c r="BBA12" s="611"/>
      <c r="BBB12" s="612"/>
      <c r="BBC12" s="596"/>
      <c r="BBD12" s="602"/>
      <c r="BBE12" s="603"/>
      <c r="BBF12" s="602"/>
      <c r="BBG12" s="605"/>
      <c r="BBH12" s="603"/>
      <c r="BBI12" s="620"/>
      <c r="BBJ12" s="382"/>
      <c r="BBK12" s="382"/>
      <c r="BBL12" s="655"/>
      <c r="BBM12" s="701"/>
      <c r="BBN12" s="702"/>
      <c r="BBO12" s="705"/>
      <c r="BBP12" s="706"/>
      <c r="BBQ12" s="705"/>
      <c r="BBR12" s="706"/>
      <c r="BBS12" s="705"/>
      <c r="BBT12" s="706"/>
      <c r="BBU12" s="705"/>
      <c r="BBV12" s="706"/>
      <c r="BBW12" s="715"/>
      <c r="BBX12" s="716"/>
      <c r="BBY12" s="717"/>
      <c r="BBZ12" s="715"/>
      <c r="BCA12" s="716"/>
      <c r="BCB12" s="717"/>
      <c r="BCC12" s="715"/>
      <c r="BCD12" s="716"/>
      <c r="BCE12" s="717"/>
      <c r="BCF12" s="715"/>
      <c r="BCG12" s="716"/>
      <c r="BCH12" s="717"/>
      <c r="BCI12" s="715"/>
      <c r="BCJ12" s="716"/>
      <c r="BCK12" s="717"/>
      <c r="BCL12" s="715"/>
      <c r="BCM12" s="716"/>
      <c r="BCN12" s="717"/>
      <c r="BCO12" s="715"/>
      <c r="BCP12" s="716"/>
      <c r="BCQ12" s="717"/>
      <c r="BCR12" s="715"/>
      <c r="BCS12" s="716"/>
      <c r="BCT12" s="717"/>
      <c r="BCU12" s="610"/>
      <c r="BCV12" s="611"/>
      <c r="BCW12" s="612"/>
      <c r="BCX12" s="596"/>
      <c r="BCY12" s="610"/>
      <c r="BCZ12" s="611"/>
      <c r="BDA12" s="612"/>
      <c r="BDB12" s="596"/>
      <c r="BDC12" s="610"/>
      <c r="BDD12" s="611"/>
      <c r="BDE12" s="612"/>
      <c r="BDF12" s="596"/>
      <c r="BDG12" s="610"/>
      <c r="BDH12" s="611"/>
      <c r="BDI12" s="612"/>
      <c r="BDJ12" s="596"/>
      <c r="BDK12" s="602"/>
      <c r="BDL12" s="603"/>
      <c r="BDM12" s="602"/>
      <c r="BDN12" s="605"/>
      <c r="BDO12" s="603"/>
      <c r="BDP12" s="620"/>
      <c r="BDQ12" s="382"/>
      <c r="BDR12" s="382"/>
      <c r="BDS12" s="655"/>
      <c r="BDT12" s="701"/>
      <c r="BDU12" s="702"/>
      <c r="BDV12" s="705"/>
      <c r="BDW12" s="706"/>
      <c r="BDX12" s="705"/>
      <c r="BDY12" s="706"/>
      <c r="BDZ12" s="705"/>
      <c r="BEA12" s="706"/>
      <c r="BEB12" s="705"/>
      <c r="BEC12" s="706"/>
      <c r="BED12" s="715"/>
      <c r="BEE12" s="716"/>
      <c r="BEF12" s="717"/>
      <c r="BEG12" s="715"/>
      <c r="BEH12" s="716"/>
      <c r="BEI12" s="717"/>
      <c r="BEJ12" s="715"/>
      <c r="BEK12" s="716"/>
      <c r="BEL12" s="717"/>
      <c r="BEM12" s="715"/>
      <c r="BEN12" s="716"/>
      <c r="BEO12" s="717"/>
      <c r="BEP12" s="715"/>
      <c r="BEQ12" s="716"/>
      <c r="BER12" s="717"/>
      <c r="BES12" s="715"/>
      <c r="BET12" s="716"/>
      <c r="BEU12" s="717"/>
      <c r="BEV12" s="715"/>
      <c r="BEW12" s="716"/>
      <c r="BEX12" s="717"/>
      <c r="BEY12" s="715"/>
      <c r="BEZ12" s="716"/>
      <c r="BFA12" s="717"/>
      <c r="BFB12" s="610"/>
      <c r="BFC12" s="611"/>
      <c r="BFD12" s="612"/>
      <c r="BFE12" s="596"/>
      <c r="BFF12" s="610"/>
      <c r="BFG12" s="611"/>
      <c r="BFH12" s="612"/>
      <c r="BFI12" s="596"/>
      <c r="BFJ12" s="610"/>
      <c r="BFK12" s="611"/>
      <c r="BFL12" s="612"/>
      <c r="BFM12" s="596"/>
      <c r="BFN12" s="610"/>
      <c r="BFO12" s="611"/>
      <c r="BFP12" s="612"/>
      <c r="BFQ12" s="596"/>
      <c r="BFR12" s="602"/>
      <c r="BFS12" s="603"/>
      <c r="BFT12" s="602"/>
      <c r="BFU12" s="605"/>
      <c r="BFV12" s="603"/>
      <c r="BFW12" s="620"/>
      <c r="BFX12" s="382"/>
      <c r="BFY12" s="382"/>
      <c r="BFZ12" s="655"/>
      <c r="BGA12" s="701"/>
      <c r="BGB12" s="702"/>
      <c r="BGC12" s="705"/>
      <c r="BGD12" s="706"/>
      <c r="BGE12" s="705"/>
      <c r="BGF12" s="706"/>
      <c r="BGG12" s="705"/>
      <c r="BGH12" s="706"/>
      <c r="BGI12" s="705"/>
      <c r="BGJ12" s="706"/>
      <c r="BGK12" s="715"/>
      <c r="BGL12" s="716"/>
      <c r="BGM12" s="717"/>
      <c r="BGN12" s="715"/>
      <c r="BGO12" s="716"/>
      <c r="BGP12" s="717"/>
      <c r="BGQ12" s="715"/>
      <c r="BGR12" s="716"/>
      <c r="BGS12" s="717"/>
      <c r="BGT12" s="715"/>
      <c r="BGU12" s="716"/>
      <c r="BGV12" s="717"/>
      <c r="BGW12" s="715"/>
      <c r="BGX12" s="716"/>
      <c r="BGY12" s="717"/>
      <c r="BGZ12" s="715"/>
      <c r="BHA12" s="716"/>
      <c r="BHB12" s="717"/>
      <c r="BHC12" s="715"/>
      <c r="BHD12" s="716"/>
      <c r="BHE12" s="717"/>
      <c r="BHF12" s="715"/>
      <c r="BHG12" s="716"/>
      <c r="BHH12" s="717"/>
      <c r="BHI12" s="610"/>
      <c r="BHJ12" s="611"/>
      <c r="BHK12" s="612"/>
      <c r="BHL12" s="596"/>
      <c r="BHM12" s="610"/>
      <c r="BHN12" s="611"/>
      <c r="BHO12" s="612"/>
      <c r="BHP12" s="596"/>
      <c r="BHQ12" s="610"/>
      <c r="BHR12" s="611"/>
      <c r="BHS12" s="612"/>
      <c r="BHT12" s="596"/>
      <c r="BHU12" s="610"/>
      <c r="BHV12" s="611"/>
      <c r="BHW12" s="612"/>
      <c r="BHX12" s="596"/>
      <c r="BHY12" s="602"/>
      <c r="BHZ12" s="603"/>
      <c r="BIA12" s="602"/>
      <c r="BIB12" s="605"/>
      <c r="BIC12" s="603"/>
      <c r="BID12" s="620"/>
      <c r="BIE12" s="382"/>
      <c r="BIF12" s="382"/>
      <c r="BIG12" s="655"/>
      <c r="BIH12" s="701"/>
      <c r="BII12" s="702"/>
      <c r="BIJ12" s="705"/>
      <c r="BIK12" s="706"/>
      <c r="BIL12" s="705"/>
      <c r="BIM12" s="706"/>
      <c r="BIN12" s="705"/>
      <c r="BIO12" s="706"/>
      <c r="BIP12" s="705"/>
      <c r="BIQ12" s="706"/>
      <c r="BIR12" s="715"/>
      <c r="BIS12" s="716"/>
      <c r="BIT12" s="717"/>
      <c r="BIU12" s="715"/>
      <c r="BIV12" s="716"/>
      <c r="BIW12" s="717"/>
      <c r="BIX12" s="715"/>
      <c r="BIY12" s="716"/>
      <c r="BIZ12" s="717"/>
      <c r="BJA12" s="715"/>
      <c r="BJB12" s="716"/>
      <c r="BJC12" s="717"/>
      <c r="BJD12" s="715"/>
      <c r="BJE12" s="716"/>
      <c r="BJF12" s="717"/>
      <c r="BJG12" s="715"/>
      <c r="BJH12" s="716"/>
      <c r="BJI12" s="717"/>
      <c r="BJJ12" s="715"/>
      <c r="BJK12" s="716"/>
      <c r="BJL12" s="717"/>
      <c r="BJM12" s="715"/>
      <c r="BJN12" s="716"/>
      <c r="BJO12" s="717"/>
      <c r="BJP12" s="610"/>
      <c r="BJQ12" s="611"/>
      <c r="BJR12" s="612"/>
      <c r="BJS12" s="596"/>
      <c r="BJT12" s="610"/>
      <c r="BJU12" s="611"/>
      <c r="BJV12" s="612"/>
      <c r="BJW12" s="596"/>
      <c r="BJX12" s="610"/>
      <c r="BJY12" s="611"/>
      <c r="BJZ12" s="612"/>
      <c r="BKA12" s="596"/>
      <c r="BKB12" s="610"/>
      <c r="BKC12" s="611"/>
      <c r="BKD12" s="612"/>
      <c r="BKE12" s="596"/>
      <c r="BKF12" s="602"/>
      <c r="BKG12" s="603"/>
      <c r="BKH12" s="602"/>
      <c r="BKI12" s="605"/>
      <c r="BKJ12" s="603"/>
      <c r="BKK12" s="620"/>
      <c r="BKL12" s="382"/>
      <c r="BKM12" s="382"/>
      <c r="BKN12" s="655"/>
      <c r="BKO12" s="701"/>
      <c r="BKP12" s="702"/>
      <c r="BKQ12" s="705"/>
      <c r="BKR12" s="706"/>
      <c r="BKS12" s="705"/>
      <c r="BKT12" s="706"/>
      <c r="BKU12" s="705"/>
      <c r="BKV12" s="706"/>
      <c r="BKW12" s="705"/>
      <c r="BKX12" s="706"/>
      <c r="BKY12" s="715"/>
      <c r="BKZ12" s="716"/>
      <c r="BLA12" s="717"/>
      <c r="BLB12" s="715"/>
      <c r="BLC12" s="716"/>
      <c r="BLD12" s="717"/>
      <c r="BLE12" s="715"/>
      <c r="BLF12" s="716"/>
      <c r="BLG12" s="717"/>
      <c r="BLH12" s="715"/>
      <c r="BLI12" s="716"/>
      <c r="BLJ12" s="717"/>
      <c r="BLK12" s="715"/>
      <c r="BLL12" s="716"/>
      <c r="BLM12" s="717"/>
      <c r="BLN12" s="715"/>
      <c r="BLO12" s="716"/>
      <c r="BLP12" s="717"/>
      <c r="BLQ12" s="715"/>
      <c r="BLR12" s="716"/>
      <c r="BLS12" s="717"/>
      <c r="BLT12" s="715"/>
      <c r="BLU12" s="716"/>
      <c r="BLV12" s="717"/>
      <c r="BLW12" s="610"/>
      <c r="BLX12" s="611"/>
      <c r="BLY12" s="612"/>
      <c r="BLZ12" s="596"/>
      <c r="BMA12" s="610"/>
      <c r="BMB12" s="611"/>
      <c r="BMC12" s="612"/>
      <c r="BMD12" s="596"/>
      <c r="BME12" s="610"/>
      <c r="BMF12" s="611"/>
      <c r="BMG12" s="612"/>
      <c r="BMH12" s="596"/>
      <c r="BMI12" s="610"/>
      <c r="BMJ12" s="611"/>
      <c r="BMK12" s="612"/>
      <c r="BML12" s="596"/>
      <c r="BMM12" s="602"/>
      <c r="BMN12" s="603"/>
      <c r="BMO12" s="602"/>
      <c r="BMP12" s="605"/>
      <c r="BMQ12" s="603"/>
      <c r="BMR12" s="620"/>
      <c r="BMS12" s="382"/>
      <c r="BMT12" s="382"/>
      <c r="BMU12" s="655"/>
      <c r="BMV12" s="701"/>
      <c r="BMW12" s="702"/>
      <c r="BMX12" s="705"/>
      <c r="BMY12" s="706"/>
      <c r="BMZ12" s="705"/>
      <c r="BNA12" s="706"/>
      <c r="BNB12" s="705"/>
      <c r="BNC12" s="706"/>
      <c r="BND12" s="705"/>
      <c r="BNE12" s="706"/>
      <c r="BNF12" s="715"/>
      <c r="BNG12" s="716"/>
      <c r="BNH12" s="717"/>
      <c r="BNI12" s="715"/>
      <c r="BNJ12" s="716"/>
      <c r="BNK12" s="717"/>
      <c r="BNL12" s="715"/>
      <c r="BNM12" s="716"/>
      <c r="BNN12" s="717"/>
      <c r="BNO12" s="715"/>
      <c r="BNP12" s="716"/>
      <c r="BNQ12" s="717"/>
      <c r="BNR12" s="715"/>
      <c r="BNS12" s="716"/>
      <c r="BNT12" s="717"/>
      <c r="BNU12" s="715"/>
      <c r="BNV12" s="716"/>
      <c r="BNW12" s="717"/>
      <c r="BNX12" s="715"/>
      <c r="BNY12" s="716"/>
      <c r="BNZ12" s="717"/>
      <c r="BOA12" s="715"/>
      <c r="BOB12" s="716"/>
      <c r="BOC12" s="717"/>
      <c r="BOD12" s="610"/>
      <c r="BOE12" s="611"/>
      <c r="BOF12" s="612"/>
      <c r="BOG12" s="596"/>
      <c r="BOH12" s="610"/>
      <c r="BOI12" s="611"/>
      <c r="BOJ12" s="612"/>
      <c r="BOK12" s="596"/>
      <c r="BOL12" s="610"/>
      <c r="BOM12" s="611"/>
      <c r="BON12" s="612"/>
      <c r="BOO12" s="596"/>
      <c r="BOP12" s="610"/>
      <c r="BOQ12" s="611"/>
      <c r="BOR12" s="612"/>
      <c r="BOS12" s="596"/>
      <c r="BOT12" s="602"/>
      <c r="BOU12" s="603"/>
      <c r="BOV12" s="602"/>
      <c r="BOW12" s="605"/>
      <c r="BOX12" s="603"/>
      <c r="BOY12" s="620"/>
      <c r="BOZ12" s="382"/>
      <c r="BPA12" s="382"/>
      <c r="BPB12" s="655"/>
    </row>
    <row r="13" spans="1:1770" ht="15" customHeight="1">
      <c r="A13" s="261"/>
      <c r="B13" s="262" t="s">
        <v>292</v>
      </c>
      <c r="C13" s="606" t="s">
        <v>293</v>
      </c>
      <c r="D13" s="606"/>
      <c r="E13" s="606" t="s">
        <v>294</v>
      </c>
      <c r="F13" s="606"/>
      <c r="G13" s="606" t="s">
        <v>317</v>
      </c>
      <c r="H13" s="606"/>
      <c r="I13" s="606" t="s">
        <v>318</v>
      </c>
      <c r="J13" s="606"/>
      <c r="K13" s="289" t="e">
        <f>'別表_個別勤務状況（1～60）'!$G$13</f>
        <v>#N/A</v>
      </c>
      <c r="L13" s="290" t="e">
        <f>'別表_個別勤務状況（1～60）'!$H$13</f>
        <v>#N/A</v>
      </c>
      <c r="M13" s="291" t="e">
        <f>'別表_個別勤務状況（1～60）'!$I$13</f>
        <v>#N/A</v>
      </c>
      <c r="N13" s="289" t="e">
        <f>'別表_個別勤務状況（1～60）'!$J$13</f>
        <v>#N/A</v>
      </c>
      <c r="O13" s="292" t="e">
        <f>'別表_個別勤務状況（1～60）'!$K$13</f>
        <v>#N/A</v>
      </c>
      <c r="P13" s="291" t="e">
        <f>'別表_個別勤務状況（1～60）'!$L$13</f>
        <v>#N/A</v>
      </c>
      <c r="Q13" s="289" t="e">
        <f>'別表_個別勤務状況（1～60）'!$M$13</f>
        <v>#N/A</v>
      </c>
      <c r="R13" s="290" t="e">
        <f>'別表_個別勤務状況（1～60）'!$N$13</f>
        <v>#N/A</v>
      </c>
      <c r="S13" s="291" t="e">
        <f>'別表_個別勤務状況（1～60）'!$O$13</f>
        <v>#N/A</v>
      </c>
      <c r="T13" s="289" t="e">
        <f>'別表_個別勤務状況（1～60）'!$P$13</f>
        <v>#N/A</v>
      </c>
      <c r="U13" s="290" t="str">
        <f>'別表_個別勤務状況（1～60）'!$Q$13</f>
        <v/>
      </c>
      <c r="V13" s="291" t="e">
        <f>'別表_個別勤務状況（1～60）'!$R$13</f>
        <v>#VALUE!</v>
      </c>
      <c r="W13" s="289" t="e">
        <f>'別表_個別勤務状況（1～60）'!$S$13</f>
        <v>#N/A</v>
      </c>
      <c r="X13" s="290" t="e">
        <f>'別表_個別勤務状況（1～60）'!$T$13</f>
        <v>#N/A</v>
      </c>
      <c r="Y13" s="291" t="e">
        <f>'別表_個別勤務状況（1～60）'!$U$13</f>
        <v>#N/A</v>
      </c>
      <c r="Z13" s="289" t="e">
        <f>'別表_個別勤務状況（1～60）'!$V$13</f>
        <v>#N/A</v>
      </c>
      <c r="AA13" s="290" t="e">
        <f>'別表_個別勤務状況（1～60）'!$W$13</f>
        <v>#N/A</v>
      </c>
      <c r="AB13" s="291" t="e">
        <f>'別表_個別勤務状況（1～60）'!$X$13</f>
        <v>#N/A</v>
      </c>
      <c r="AC13" s="294" t="e">
        <f>'別表_個別勤務状況（1～60）'!$Y$13</f>
        <v>#N/A</v>
      </c>
      <c r="AD13" s="290" t="e">
        <f>'別表_個別勤務状況（1～60）'!$Z$13</f>
        <v>#N/A</v>
      </c>
      <c r="AE13" s="291" t="e">
        <f>'別表_個別勤務状況（1～60）'!$AA$13</f>
        <v>#N/A</v>
      </c>
      <c r="AF13" s="289" t="e">
        <f>'別表_個別勤務状況（1～60）'!$AB$13</f>
        <v>#N/A</v>
      </c>
      <c r="AG13" s="290" t="str">
        <f>'別表_個別勤務状況（1～60）'!$AC$13</f>
        <v/>
      </c>
      <c r="AH13" s="291" t="e">
        <f>'別表_個別勤務状況（1～60）'!$AD$13</f>
        <v>#VALUE!</v>
      </c>
      <c r="AI13" s="592" t="s">
        <v>319</v>
      </c>
      <c r="AJ13" s="593"/>
      <c r="AK13" s="594"/>
      <c r="AL13" s="597"/>
      <c r="AM13" s="592" t="s">
        <v>320</v>
      </c>
      <c r="AN13" s="593"/>
      <c r="AO13" s="594"/>
      <c r="AP13" s="597"/>
      <c r="AQ13" s="592" t="s">
        <v>321</v>
      </c>
      <c r="AR13" s="593"/>
      <c r="AS13" s="594"/>
      <c r="AT13" s="597"/>
      <c r="AU13" s="592" t="s">
        <v>322</v>
      </c>
      <c r="AV13" s="593"/>
      <c r="AW13" s="594"/>
      <c r="AX13" s="597"/>
      <c r="AY13" s="589" t="s">
        <v>323</v>
      </c>
      <c r="AZ13" s="589"/>
      <c r="BA13" s="590" t="s">
        <v>324</v>
      </c>
      <c r="BB13" s="590"/>
      <c r="BC13" s="591"/>
      <c r="BD13" s="592" t="s">
        <v>325</v>
      </c>
      <c r="BE13" s="593"/>
      <c r="BF13" s="593"/>
      <c r="BG13" s="594"/>
      <c r="BH13" s="261"/>
      <c r="BI13" s="262" t="s">
        <v>292</v>
      </c>
      <c r="BJ13" s="606" t="s">
        <v>293</v>
      </c>
      <c r="BK13" s="606"/>
      <c r="BL13" s="606" t="s">
        <v>294</v>
      </c>
      <c r="BM13" s="606"/>
      <c r="BN13" s="606" t="s">
        <v>317</v>
      </c>
      <c r="BO13" s="606"/>
      <c r="BP13" s="606" t="s">
        <v>318</v>
      </c>
      <c r="BQ13" s="606"/>
      <c r="BR13" s="289" t="e">
        <f>'別表_個別勤務状況（1～60）'!$G$13</f>
        <v>#N/A</v>
      </c>
      <c r="BS13" s="290" t="e">
        <f>'別表_個別勤務状況（1～60）'!$H$13</f>
        <v>#N/A</v>
      </c>
      <c r="BT13" s="291" t="e">
        <f>'別表_個別勤務状況（1～60）'!$I$13</f>
        <v>#N/A</v>
      </c>
      <c r="BU13" s="289" t="e">
        <f>'別表_個別勤務状況（1～60）'!$J$13</f>
        <v>#N/A</v>
      </c>
      <c r="BV13" s="292" t="e">
        <f>'別表_個別勤務状況（1～60）'!$K$13</f>
        <v>#N/A</v>
      </c>
      <c r="BW13" s="291" t="e">
        <f>'別表_個別勤務状況（1～60）'!$L$13</f>
        <v>#N/A</v>
      </c>
      <c r="BX13" s="289" t="e">
        <f>'別表_個別勤務状況（1～60）'!$M$13</f>
        <v>#N/A</v>
      </c>
      <c r="BY13" s="290" t="e">
        <f>'別表_個別勤務状況（1～60）'!$N$13</f>
        <v>#N/A</v>
      </c>
      <c r="BZ13" s="291" t="e">
        <f>'別表_個別勤務状況（1～60）'!$O$13</f>
        <v>#N/A</v>
      </c>
      <c r="CA13" s="289" t="e">
        <f>'別表_個別勤務状況（1～60）'!$P$13</f>
        <v>#N/A</v>
      </c>
      <c r="CB13" s="290" t="str">
        <f>'別表_個別勤務状況（1～60）'!$Q$13</f>
        <v/>
      </c>
      <c r="CC13" s="291" t="e">
        <f>'別表_個別勤務状況（1～60）'!$R$13</f>
        <v>#VALUE!</v>
      </c>
      <c r="CD13" s="289" t="e">
        <f>'別表_個別勤務状況（1～60）'!$S$13</f>
        <v>#N/A</v>
      </c>
      <c r="CE13" s="290" t="e">
        <f>'別表_個別勤務状況（1～60）'!$T$13</f>
        <v>#N/A</v>
      </c>
      <c r="CF13" s="291" t="e">
        <f>'別表_個別勤務状況（1～60）'!$U$13</f>
        <v>#N/A</v>
      </c>
      <c r="CG13" s="289" t="e">
        <f>'別表_個別勤務状況（1～60）'!$V$13</f>
        <v>#N/A</v>
      </c>
      <c r="CH13" s="290" t="e">
        <f>'別表_個別勤務状況（1～60）'!$W$13</f>
        <v>#N/A</v>
      </c>
      <c r="CI13" s="291" t="e">
        <f>'別表_個別勤務状況（1～60）'!$X$13</f>
        <v>#N/A</v>
      </c>
      <c r="CJ13" s="294" t="e">
        <f>'別表_個別勤務状況（1～60）'!$Y$13</f>
        <v>#N/A</v>
      </c>
      <c r="CK13" s="290" t="e">
        <f>'別表_個別勤務状況（1～60）'!$Z$13</f>
        <v>#N/A</v>
      </c>
      <c r="CL13" s="291" t="e">
        <f>'別表_個別勤務状況（1～60）'!$AA$13</f>
        <v>#N/A</v>
      </c>
      <c r="CM13" s="289" t="e">
        <f>'別表_個別勤務状況（1～60）'!$AB$13</f>
        <v>#N/A</v>
      </c>
      <c r="CN13" s="290" t="str">
        <f>'別表_個別勤務状況（1～60）'!$AC$13</f>
        <v/>
      </c>
      <c r="CO13" s="291" t="e">
        <f>'別表_個別勤務状況（1～60）'!$AD$13</f>
        <v>#VALUE!</v>
      </c>
      <c r="CP13" s="592" t="s">
        <v>319</v>
      </c>
      <c r="CQ13" s="593"/>
      <c r="CR13" s="594"/>
      <c r="CS13" s="597"/>
      <c r="CT13" s="592" t="s">
        <v>320</v>
      </c>
      <c r="CU13" s="593"/>
      <c r="CV13" s="594"/>
      <c r="CW13" s="597"/>
      <c r="CX13" s="592" t="s">
        <v>321</v>
      </c>
      <c r="CY13" s="593"/>
      <c r="CZ13" s="594"/>
      <c r="DA13" s="597"/>
      <c r="DB13" s="592" t="s">
        <v>322</v>
      </c>
      <c r="DC13" s="593"/>
      <c r="DD13" s="594"/>
      <c r="DE13" s="597"/>
      <c r="DF13" s="589" t="s">
        <v>323</v>
      </c>
      <c r="DG13" s="589"/>
      <c r="DH13" s="590" t="s">
        <v>324</v>
      </c>
      <c r="DI13" s="590"/>
      <c r="DJ13" s="591"/>
      <c r="DK13" s="592" t="s">
        <v>325</v>
      </c>
      <c r="DL13" s="593"/>
      <c r="DM13" s="593"/>
      <c r="DN13" s="594"/>
      <c r="DO13" s="261"/>
      <c r="DP13" s="262" t="s">
        <v>292</v>
      </c>
      <c r="DQ13" s="606" t="s">
        <v>293</v>
      </c>
      <c r="DR13" s="606"/>
      <c r="DS13" s="606" t="s">
        <v>294</v>
      </c>
      <c r="DT13" s="606"/>
      <c r="DU13" s="606" t="s">
        <v>317</v>
      </c>
      <c r="DV13" s="606"/>
      <c r="DW13" s="606" t="s">
        <v>318</v>
      </c>
      <c r="DX13" s="606"/>
      <c r="DY13" s="289" t="e">
        <f>'別表_個別勤務状況（1～60）'!$G$13</f>
        <v>#N/A</v>
      </c>
      <c r="DZ13" s="290" t="e">
        <f>'別表_個別勤務状況（1～60）'!$H$13</f>
        <v>#N/A</v>
      </c>
      <c r="EA13" s="291" t="e">
        <f>'別表_個別勤務状況（1～60）'!$I$13</f>
        <v>#N/A</v>
      </c>
      <c r="EB13" s="289" t="e">
        <f>'別表_個別勤務状況（1～60）'!$J$13</f>
        <v>#N/A</v>
      </c>
      <c r="EC13" s="292" t="e">
        <f>'別表_個別勤務状況（1～60）'!$K$13</f>
        <v>#N/A</v>
      </c>
      <c r="ED13" s="291" t="e">
        <f>'別表_個別勤務状況（1～60）'!$L$13</f>
        <v>#N/A</v>
      </c>
      <c r="EE13" s="289" t="e">
        <f>'別表_個別勤務状況（1～60）'!$M$13</f>
        <v>#N/A</v>
      </c>
      <c r="EF13" s="290" t="e">
        <f>'別表_個別勤務状況（1～60）'!$N$13</f>
        <v>#N/A</v>
      </c>
      <c r="EG13" s="291" t="e">
        <f>'別表_個別勤務状況（1～60）'!$O$13</f>
        <v>#N/A</v>
      </c>
      <c r="EH13" s="289" t="e">
        <f>'別表_個別勤務状況（1～60）'!$P$13</f>
        <v>#N/A</v>
      </c>
      <c r="EI13" s="290" t="str">
        <f>'別表_個別勤務状況（1～60）'!$Q$13</f>
        <v/>
      </c>
      <c r="EJ13" s="291" t="e">
        <f>'別表_個別勤務状況（1～60）'!$R$13</f>
        <v>#VALUE!</v>
      </c>
      <c r="EK13" s="289" t="e">
        <f>'別表_個別勤務状況（1～60）'!$S$13</f>
        <v>#N/A</v>
      </c>
      <c r="EL13" s="290" t="e">
        <f>'別表_個別勤務状況（1～60）'!$T$13</f>
        <v>#N/A</v>
      </c>
      <c r="EM13" s="291" t="e">
        <f>'別表_個別勤務状況（1～60）'!$U$13</f>
        <v>#N/A</v>
      </c>
      <c r="EN13" s="289" t="e">
        <f>'別表_個別勤務状況（1～60）'!$V$13</f>
        <v>#N/A</v>
      </c>
      <c r="EO13" s="290" t="e">
        <f>'別表_個別勤務状況（1～60）'!$W$13</f>
        <v>#N/A</v>
      </c>
      <c r="EP13" s="291" t="e">
        <f>'別表_個別勤務状況（1～60）'!$X$13</f>
        <v>#N/A</v>
      </c>
      <c r="EQ13" s="294" t="e">
        <f>'別表_個別勤務状況（1～60）'!$Y$13</f>
        <v>#N/A</v>
      </c>
      <c r="ER13" s="290" t="e">
        <f>'別表_個別勤務状況（1～60）'!$Z$13</f>
        <v>#N/A</v>
      </c>
      <c r="ES13" s="291" t="e">
        <f>'別表_個別勤務状況（1～60）'!$AA$13</f>
        <v>#N/A</v>
      </c>
      <c r="ET13" s="289" t="e">
        <f>'別表_個別勤務状況（1～60）'!$AB$13</f>
        <v>#N/A</v>
      </c>
      <c r="EU13" s="290" t="str">
        <f>'別表_個別勤務状況（1～60）'!$AC$13</f>
        <v/>
      </c>
      <c r="EV13" s="291" t="e">
        <f>'別表_個別勤務状況（1～60）'!$AD$13</f>
        <v>#VALUE!</v>
      </c>
      <c r="EW13" s="592" t="s">
        <v>319</v>
      </c>
      <c r="EX13" s="593"/>
      <c r="EY13" s="594"/>
      <c r="EZ13" s="597"/>
      <c r="FA13" s="592" t="s">
        <v>320</v>
      </c>
      <c r="FB13" s="593"/>
      <c r="FC13" s="594"/>
      <c r="FD13" s="597"/>
      <c r="FE13" s="592" t="s">
        <v>321</v>
      </c>
      <c r="FF13" s="593"/>
      <c r="FG13" s="594"/>
      <c r="FH13" s="597"/>
      <c r="FI13" s="592" t="s">
        <v>322</v>
      </c>
      <c r="FJ13" s="593"/>
      <c r="FK13" s="594"/>
      <c r="FL13" s="597"/>
      <c r="FM13" s="589" t="s">
        <v>323</v>
      </c>
      <c r="FN13" s="589"/>
      <c r="FO13" s="590" t="s">
        <v>324</v>
      </c>
      <c r="FP13" s="590"/>
      <c r="FQ13" s="591"/>
      <c r="FR13" s="592" t="s">
        <v>325</v>
      </c>
      <c r="FS13" s="593"/>
      <c r="FT13" s="593"/>
      <c r="FU13" s="594"/>
      <c r="FV13" s="261"/>
      <c r="FW13" s="262" t="s">
        <v>292</v>
      </c>
      <c r="FX13" s="606" t="s">
        <v>293</v>
      </c>
      <c r="FY13" s="606"/>
      <c r="FZ13" s="606" t="s">
        <v>294</v>
      </c>
      <c r="GA13" s="606"/>
      <c r="GB13" s="606" t="s">
        <v>317</v>
      </c>
      <c r="GC13" s="606"/>
      <c r="GD13" s="606" t="s">
        <v>318</v>
      </c>
      <c r="GE13" s="606"/>
      <c r="GF13" s="289" t="e">
        <f>'別表_個別勤務状況（1～60）'!$G$13</f>
        <v>#N/A</v>
      </c>
      <c r="GG13" s="290" t="e">
        <f>'別表_個別勤務状況（1～60）'!$H$13</f>
        <v>#N/A</v>
      </c>
      <c r="GH13" s="291" t="e">
        <f>'別表_個別勤務状況（1～60）'!$I$13</f>
        <v>#N/A</v>
      </c>
      <c r="GI13" s="289" t="e">
        <f>'別表_個別勤務状況（1～60）'!$J$13</f>
        <v>#N/A</v>
      </c>
      <c r="GJ13" s="292" t="e">
        <f>'別表_個別勤務状況（1～60）'!$K$13</f>
        <v>#N/A</v>
      </c>
      <c r="GK13" s="291" t="e">
        <f>'別表_個別勤務状況（1～60）'!$L$13</f>
        <v>#N/A</v>
      </c>
      <c r="GL13" s="289" t="e">
        <f>'別表_個別勤務状況（1～60）'!$M$13</f>
        <v>#N/A</v>
      </c>
      <c r="GM13" s="290" t="e">
        <f>'別表_個別勤務状況（1～60）'!$N$13</f>
        <v>#N/A</v>
      </c>
      <c r="GN13" s="291" t="e">
        <f>'別表_個別勤務状況（1～60）'!$O$13</f>
        <v>#N/A</v>
      </c>
      <c r="GO13" s="289" t="e">
        <f>'別表_個別勤務状況（1～60）'!$P$13</f>
        <v>#N/A</v>
      </c>
      <c r="GP13" s="290" t="str">
        <f>'別表_個別勤務状況（1～60）'!$Q$13</f>
        <v/>
      </c>
      <c r="GQ13" s="291" t="e">
        <f>'別表_個別勤務状況（1～60）'!$R$13</f>
        <v>#VALUE!</v>
      </c>
      <c r="GR13" s="289" t="e">
        <f>'別表_個別勤務状況（1～60）'!$S$13</f>
        <v>#N/A</v>
      </c>
      <c r="GS13" s="290" t="e">
        <f>'別表_個別勤務状況（1～60）'!$T$13</f>
        <v>#N/A</v>
      </c>
      <c r="GT13" s="291" t="e">
        <f>'別表_個別勤務状況（1～60）'!$U$13</f>
        <v>#N/A</v>
      </c>
      <c r="GU13" s="289" t="e">
        <f>'別表_個別勤務状況（1～60）'!$V$13</f>
        <v>#N/A</v>
      </c>
      <c r="GV13" s="290" t="e">
        <f>'別表_個別勤務状況（1～60）'!$W$13</f>
        <v>#N/A</v>
      </c>
      <c r="GW13" s="291" t="e">
        <f>'別表_個別勤務状況（1～60）'!$X$13</f>
        <v>#N/A</v>
      </c>
      <c r="GX13" s="294" t="e">
        <f>'別表_個別勤務状況（1～60）'!$Y$13</f>
        <v>#N/A</v>
      </c>
      <c r="GY13" s="290" t="e">
        <f>'別表_個別勤務状況（1～60）'!$Z$13</f>
        <v>#N/A</v>
      </c>
      <c r="GZ13" s="291" t="e">
        <f>'別表_個別勤務状況（1～60）'!$AA$13</f>
        <v>#N/A</v>
      </c>
      <c r="HA13" s="289" t="e">
        <f>'別表_個別勤務状況（1～60）'!$AB$13</f>
        <v>#N/A</v>
      </c>
      <c r="HB13" s="290" t="str">
        <f>'別表_個別勤務状況（1～60）'!$AC$13</f>
        <v/>
      </c>
      <c r="HC13" s="291" t="e">
        <f>'別表_個別勤務状況（1～60）'!$AD$13</f>
        <v>#VALUE!</v>
      </c>
      <c r="HD13" s="592" t="s">
        <v>319</v>
      </c>
      <c r="HE13" s="593"/>
      <c r="HF13" s="594"/>
      <c r="HG13" s="597"/>
      <c r="HH13" s="592" t="s">
        <v>320</v>
      </c>
      <c r="HI13" s="593"/>
      <c r="HJ13" s="594"/>
      <c r="HK13" s="597"/>
      <c r="HL13" s="592" t="s">
        <v>321</v>
      </c>
      <c r="HM13" s="593"/>
      <c r="HN13" s="594"/>
      <c r="HO13" s="597"/>
      <c r="HP13" s="592" t="s">
        <v>322</v>
      </c>
      <c r="HQ13" s="593"/>
      <c r="HR13" s="594"/>
      <c r="HS13" s="597"/>
      <c r="HT13" s="589" t="s">
        <v>323</v>
      </c>
      <c r="HU13" s="589"/>
      <c r="HV13" s="590" t="s">
        <v>324</v>
      </c>
      <c r="HW13" s="590"/>
      <c r="HX13" s="591"/>
      <c r="HY13" s="592" t="s">
        <v>325</v>
      </c>
      <c r="HZ13" s="593"/>
      <c r="IA13" s="593"/>
      <c r="IB13" s="594"/>
      <c r="IC13" s="261"/>
      <c r="ID13" s="262" t="s">
        <v>292</v>
      </c>
      <c r="IE13" s="698" t="s">
        <v>293</v>
      </c>
      <c r="IF13" s="700"/>
      <c r="IG13" s="698" t="s">
        <v>294</v>
      </c>
      <c r="IH13" s="700"/>
      <c r="II13" s="698" t="s">
        <v>317</v>
      </c>
      <c r="IJ13" s="700"/>
      <c r="IK13" s="698" t="s">
        <v>318</v>
      </c>
      <c r="IL13" s="700"/>
      <c r="IM13" s="289" t="e">
        <f>'別表_個別勤務状況（1～60）'!$G$13</f>
        <v>#N/A</v>
      </c>
      <c r="IN13" s="290" t="e">
        <f>'別表_個別勤務状況（1～60）'!$H$13</f>
        <v>#N/A</v>
      </c>
      <c r="IO13" s="291" t="e">
        <f>'別表_個別勤務状況（1～60）'!$I$13</f>
        <v>#N/A</v>
      </c>
      <c r="IP13" s="289" t="e">
        <f>'別表_個別勤務状況（1～60）'!$J$13</f>
        <v>#N/A</v>
      </c>
      <c r="IQ13" s="292" t="e">
        <f>'別表_個別勤務状況（1～60）'!$K$13</f>
        <v>#N/A</v>
      </c>
      <c r="IR13" s="291" t="e">
        <f>'別表_個別勤務状況（1～60）'!$L$13</f>
        <v>#N/A</v>
      </c>
      <c r="IS13" s="289" t="e">
        <f>'別表_個別勤務状況（1～60）'!$M$13</f>
        <v>#N/A</v>
      </c>
      <c r="IT13" s="290" t="e">
        <f>'別表_個別勤務状況（1～60）'!$N$13</f>
        <v>#N/A</v>
      </c>
      <c r="IU13" s="291" t="e">
        <f>'別表_個別勤務状況（1～60）'!$O$13</f>
        <v>#N/A</v>
      </c>
      <c r="IV13" s="289" t="e">
        <f>'別表_個別勤務状況（1～60）'!$P$13</f>
        <v>#N/A</v>
      </c>
      <c r="IW13" s="290" t="str">
        <f>'別表_個別勤務状況（1～60）'!$Q$13</f>
        <v/>
      </c>
      <c r="IX13" s="291" t="e">
        <f>'別表_個別勤務状況（1～60）'!$R$13</f>
        <v>#VALUE!</v>
      </c>
      <c r="IY13" s="289" t="e">
        <f>'別表_個別勤務状況（1～60）'!$S$13</f>
        <v>#N/A</v>
      </c>
      <c r="IZ13" s="290" t="e">
        <f>'別表_個別勤務状況（1～60）'!$T$13</f>
        <v>#N/A</v>
      </c>
      <c r="JA13" s="291" t="e">
        <f>'別表_個別勤務状況（1～60）'!$U$13</f>
        <v>#N/A</v>
      </c>
      <c r="JB13" s="289" t="e">
        <f>'別表_個別勤務状況（1～60）'!$V$13</f>
        <v>#N/A</v>
      </c>
      <c r="JC13" s="290" t="e">
        <f>'別表_個別勤務状況（1～60）'!$W$13</f>
        <v>#N/A</v>
      </c>
      <c r="JD13" s="291" t="e">
        <f>'別表_個別勤務状況（1～60）'!$X$13</f>
        <v>#N/A</v>
      </c>
      <c r="JE13" s="294" t="e">
        <f>'別表_個別勤務状況（1～60）'!$Y$13</f>
        <v>#N/A</v>
      </c>
      <c r="JF13" s="290" t="e">
        <f>'別表_個別勤務状況（1～60）'!$Z$13</f>
        <v>#N/A</v>
      </c>
      <c r="JG13" s="291" t="e">
        <f>'別表_個別勤務状況（1～60）'!$AA$13</f>
        <v>#N/A</v>
      </c>
      <c r="JH13" s="289" t="e">
        <f>'別表_個別勤務状況（1～60）'!$AB$13</f>
        <v>#N/A</v>
      </c>
      <c r="JI13" s="290" t="str">
        <f>'別表_個別勤務状況（1～60）'!$AC$13</f>
        <v/>
      </c>
      <c r="JJ13" s="291" t="e">
        <f>'別表_個別勤務状況（1～60）'!$AD$13</f>
        <v>#VALUE!</v>
      </c>
      <c r="JK13" s="592" t="s">
        <v>319</v>
      </c>
      <c r="JL13" s="593"/>
      <c r="JM13" s="594"/>
      <c r="JN13" s="597"/>
      <c r="JO13" s="592" t="s">
        <v>320</v>
      </c>
      <c r="JP13" s="593"/>
      <c r="JQ13" s="594"/>
      <c r="JR13" s="597"/>
      <c r="JS13" s="592" t="s">
        <v>321</v>
      </c>
      <c r="JT13" s="593"/>
      <c r="JU13" s="594"/>
      <c r="JV13" s="597"/>
      <c r="JW13" s="592" t="s">
        <v>322</v>
      </c>
      <c r="JX13" s="593"/>
      <c r="JY13" s="594"/>
      <c r="JZ13" s="597"/>
      <c r="KA13" s="592" t="s">
        <v>323</v>
      </c>
      <c r="KB13" s="594"/>
      <c r="KC13" s="591" t="s">
        <v>324</v>
      </c>
      <c r="KD13" s="718"/>
      <c r="KE13" s="719"/>
      <c r="KF13" s="592" t="s">
        <v>325</v>
      </c>
      <c r="KG13" s="593"/>
      <c r="KH13" s="593"/>
      <c r="KI13" s="594"/>
      <c r="KJ13" s="261"/>
      <c r="KK13" s="262" t="s">
        <v>292</v>
      </c>
      <c r="KL13" s="698" t="s">
        <v>293</v>
      </c>
      <c r="KM13" s="700"/>
      <c r="KN13" s="698" t="s">
        <v>294</v>
      </c>
      <c r="KO13" s="700"/>
      <c r="KP13" s="698" t="s">
        <v>317</v>
      </c>
      <c r="KQ13" s="700"/>
      <c r="KR13" s="698" t="s">
        <v>318</v>
      </c>
      <c r="KS13" s="700"/>
      <c r="KT13" s="289" t="e">
        <f>'別表_個別勤務状況（1～60）'!$G$13</f>
        <v>#N/A</v>
      </c>
      <c r="KU13" s="290" t="e">
        <f>'別表_個別勤務状況（1～60）'!$H$13</f>
        <v>#N/A</v>
      </c>
      <c r="KV13" s="291" t="e">
        <f>'別表_個別勤務状況（1～60）'!$I$13</f>
        <v>#N/A</v>
      </c>
      <c r="KW13" s="289" t="e">
        <f>'別表_個別勤務状況（1～60）'!$J$13</f>
        <v>#N/A</v>
      </c>
      <c r="KX13" s="292" t="e">
        <f>'別表_個別勤務状況（1～60）'!$K$13</f>
        <v>#N/A</v>
      </c>
      <c r="KY13" s="291" t="e">
        <f>'別表_個別勤務状況（1～60）'!$L$13</f>
        <v>#N/A</v>
      </c>
      <c r="KZ13" s="289" t="e">
        <f>'別表_個別勤務状況（1～60）'!$M$13</f>
        <v>#N/A</v>
      </c>
      <c r="LA13" s="290" t="e">
        <f>'別表_個別勤務状況（1～60）'!$N$13</f>
        <v>#N/A</v>
      </c>
      <c r="LB13" s="291" t="e">
        <f>'別表_個別勤務状況（1～60）'!$O$13</f>
        <v>#N/A</v>
      </c>
      <c r="LC13" s="289" t="e">
        <f>'別表_個別勤務状況（1～60）'!$P$13</f>
        <v>#N/A</v>
      </c>
      <c r="LD13" s="290" t="str">
        <f>'別表_個別勤務状況（1～60）'!$Q$13</f>
        <v/>
      </c>
      <c r="LE13" s="291" t="e">
        <f>'別表_個別勤務状況（1～60）'!$R$13</f>
        <v>#VALUE!</v>
      </c>
      <c r="LF13" s="289" t="e">
        <f>'別表_個別勤務状況（1～60）'!$S$13</f>
        <v>#N/A</v>
      </c>
      <c r="LG13" s="290" t="e">
        <f>'別表_個別勤務状況（1～60）'!$T$13</f>
        <v>#N/A</v>
      </c>
      <c r="LH13" s="291" t="e">
        <f>'別表_個別勤務状況（1～60）'!$U$13</f>
        <v>#N/A</v>
      </c>
      <c r="LI13" s="289" t="e">
        <f>'別表_個別勤務状況（1～60）'!$V$13</f>
        <v>#N/A</v>
      </c>
      <c r="LJ13" s="290" t="e">
        <f>'別表_個別勤務状況（1～60）'!$W$13</f>
        <v>#N/A</v>
      </c>
      <c r="LK13" s="291" t="e">
        <f>'別表_個別勤務状況（1～60）'!$X$13</f>
        <v>#N/A</v>
      </c>
      <c r="LL13" s="294" t="e">
        <f>'別表_個別勤務状況（1～60）'!$Y$13</f>
        <v>#N/A</v>
      </c>
      <c r="LM13" s="290" t="e">
        <f>'別表_個別勤務状況（1～60）'!$Z$13</f>
        <v>#N/A</v>
      </c>
      <c r="LN13" s="291" t="e">
        <f>'別表_個別勤務状況（1～60）'!$AA$13</f>
        <v>#N/A</v>
      </c>
      <c r="LO13" s="289" t="e">
        <f>'別表_個別勤務状況（1～60）'!$AB$13</f>
        <v>#N/A</v>
      </c>
      <c r="LP13" s="290" t="str">
        <f>'別表_個別勤務状況（1～60）'!$AC$13</f>
        <v/>
      </c>
      <c r="LQ13" s="291" t="e">
        <f>'別表_個別勤務状況（1～60）'!$AD$13</f>
        <v>#VALUE!</v>
      </c>
      <c r="LR13" s="592" t="s">
        <v>319</v>
      </c>
      <c r="LS13" s="593"/>
      <c r="LT13" s="594"/>
      <c r="LU13" s="597"/>
      <c r="LV13" s="592" t="s">
        <v>320</v>
      </c>
      <c r="LW13" s="593"/>
      <c r="LX13" s="594"/>
      <c r="LY13" s="597"/>
      <c r="LZ13" s="592" t="s">
        <v>321</v>
      </c>
      <c r="MA13" s="593"/>
      <c r="MB13" s="594"/>
      <c r="MC13" s="597"/>
      <c r="MD13" s="592" t="s">
        <v>322</v>
      </c>
      <c r="ME13" s="593"/>
      <c r="MF13" s="594"/>
      <c r="MG13" s="597"/>
      <c r="MH13" s="592" t="s">
        <v>323</v>
      </c>
      <c r="MI13" s="594"/>
      <c r="MJ13" s="591" t="s">
        <v>324</v>
      </c>
      <c r="MK13" s="718"/>
      <c r="ML13" s="719"/>
      <c r="MM13" s="592" t="s">
        <v>325</v>
      </c>
      <c r="MN13" s="593"/>
      <c r="MO13" s="593"/>
      <c r="MP13" s="594"/>
      <c r="MQ13" s="261"/>
      <c r="MR13" s="262" t="s">
        <v>292</v>
      </c>
      <c r="MS13" s="698" t="s">
        <v>293</v>
      </c>
      <c r="MT13" s="700"/>
      <c r="MU13" s="698" t="s">
        <v>294</v>
      </c>
      <c r="MV13" s="700"/>
      <c r="MW13" s="698" t="s">
        <v>317</v>
      </c>
      <c r="MX13" s="700"/>
      <c r="MY13" s="698" t="s">
        <v>318</v>
      </c>
      <c r="MZ13" s="700"/>
      <c r="NA13" s="289" t="e">
        <f>'別表_個別勤務状況（1～60）'!$G$13</f>
        <v>#N/A</v>
      </c>
      <c r="NB13" s="290" t="e">
        <f>'別表_個別勤務状況（1～60）'!$H$13</f>
        <v>#N/A</v>
      </c>
      <c r="NC13" s="291" t="e">
        <f>'別表_個別勤務状況（1～60）'!$I$13</f>
        <v>#N/A</v>
      </c>
      <c r="ND13" s="289" t="e">
        <f>'別表_個別勤務状況（1～60）'!$J$13</f>
        <v>#N/A</v>
      </c>
      <c r="NE13" s="292" t="e">
        <f>'別表_個別勤務状況（1～60）'!$K$13</f>
        <v>#N/A</v>
      </c>
      <c r="NF13" s="291" t="e">
        <f>'別表_個別勤務状況（1～60）'!$L$13</f>
        <v>#N/A</v>
      </c>
      <c r="NG13" s="289" t="e">
        <f>'別表_個別勤務状況（1～60）'!$M$13</f>
        <v>#N/A</v>
      </c>
      <c r="NH13" s="290" t="e">
        <f>'別表_個別勤務状況（1～60）'!$N$13</f>
        <v>#N/A</v>
      </c>
      <c r="NI13" s="291" t="e">
        <f>'別表_個別勤務状況（1～60）'!$O$13</f>
        <v>#N/A</v>
      </c>
      <c r="NJ13" s="289" t="e">
        <f>'別表_個別勤務状況（1～60）'!$P$13</f>
        <v>#N/A</v>
      </c>
      <c r="NK13" s="290" t="str">
        <f>'別表_個別勤務状況（1～60）'!$Q$13</f>
        <v/>
      </c>
      <c r="NL13" s="291" t="e">
        <f>'別表_個別勤務状況（1～60）'!$R$13</f>
        <v>#VALUE!</v>
      </c>
      <c r="NM13" s="289" t="e">
        <f>'別表_個別勤務状況（1～60）'!$S$13</f>
        <v>#N/A</v>
      </c>
      <c r="NN13" s="290" t="e">
        <f>'別表_個別勤務状況（1～60）'!$T$13</f>
        <v>#N/A</v>
      </c>
      <c r="NO13" s="291" t="e">
        <f>'別表_個別勤務状況（1～60）'!$U$13</f>
        <v>#N/A</v>
      </c>
      <c r="NP13" s="289" t="e">
        <f>'別表_個別勤務状況（1～60）'!$V$13</f>
        <v>#N/A</v>
      </c>
      <c r="NQ13" s="290" t="e">
        <f>'別表_個別勤務状況（1～60）'!$W$13</f>
        <v>#N/A</v>
      </c>
      <c r="NR13" s="291" t="e">
        <f>'別表_個別勤務状況（1～60）'!$X$13</f>
        <v>#N/A</v>
      </c>
      <c r="NS13" s="294" t="e">
        <f>'別表_個別勤務状況（1～60）'!$Y$13</f>
        <v>#N/A</v>
      </c>
      <c r="NT13" s="290" t="e">
        <f>'別表_個別勤務状況（1～60）'!$Z$13</f>
        <v>#N/A</v>
      </c>
      <c r="NU13" s="291" t="e">
        <f>'別表_個別勤務状況（1～60）'!$AA$13</f>
        <v>#N/A</v>
      </c>
      <c r="NV13" s="289" t="e">
        <f>'別表_個別勤務状況（1～60）'!$AB$13</f>
        <v>#N/A</v>
      </c>
      <c r="NW13" s="290" t="str">
        <f>'別表_個別勤務状況（1～60）'!$AC$13</f>
        <v/>
      </c>
      <c r="NX13" s="291" t="e">
        <f>'別表_個別勤務状況（1～60）'!$AD$13</f>
        <v>#VALUE!</v>
      </c>
      <c r="NY13" s="592" t="s">
        <v>319</v>
      </c>
      <c r="NZ13" s="593"/>
      <c r="OA13" s="594"/>
      <c r="OB13" s="597"/>
      <c r="OC13" s="592" t="s">
        <v>320</v>
      </c>
      <c r="OD13" s="593"/>
      <c r="OE13" s="594"/>
      <c r="OF13" s="597"/>
      <c r="OG13" s="592" t="s">
        <v>321</v>
      </c>
      <c r="OH13" s="593"/>
      <c r="OI13" s="594"/>
      <c r="OJ13" s="597"/>
      <c r="OK13" s="592" t="s">
        <v>322</v>
      </c>
      <c r="OL13" s="593"/>
      <c r="OM13" s="594"/>
      <c r="ON13" s="597"/>
      <c r="OO13" s="592" t="s">
        <v>323</v>
      </c>
      <c r="OP13" s="594"/>
      <c r="OQ13" s="591" t="s">
        <v>324</v>
      </c>
      <c r="OR13" s="718"/>
      <c r="OS13" s="719"/>
      <c r="OT13" s="592" t="s">
        <v>325</v>
      </c>
      <c r="OU13" s="593"/>
      <c r="OV13" s="593"/>
      <c r="OW13" s="594"/>
      <c r="OX13" s="261"/>
      <c r="OY13" s="262" t="s">
        <v>292</v>
      </c>
      <c r="OZ13" s="698" t="s">
        <v>293</v>
      </c>
      <c r="PA13" s="700"/>
      <c r="PB13" s="698" t="s">
        <v>294</v>
      </c>
      <c r="PC13" s="700"/>
      <c r="PD13" s="698" t="s">
        <v>317</v>
      </c>
      <c r="PE13" s="700"/>
      <c r="PF13" s="698" t="s">
        <v>318</v>
      </c>
      <c r="PG13" s="700"/>
      <c r="PH13" s="289" t="e">
        <f>'別表_個別勤務状況（1～60）'!$G$13</f>
        <v>#N/A</v>
      </c>
      <c r="PI13" s="290" t="e">
        <f>'別表_個別勤務状況（1～60）'!$H$13</f>
        <v>#N/A</v>
      </c>
      <c r="PJ13" s="291" t="e">
        <f>'別表_個別勤務状況（1～60）'!$I$13</f>
        <v>#N/A</v>
      </c>
      <c r="PK13" s="289" t="e">
        <f>'別表_個別勤務状況（1～60）'!$J$13</f>
        <v>#N/A</v>
      </c>
      <c r="PL13" s="292" t="e">
        <f>'別表_個別勤務状況（1～60）'!$K$13</f>
        <v>#N/A</v>
      </c>
      <c r="PM13" s="291" t="e">
        <f>'別表_個別勤務状況（1～60）'!$L$13</f>
        <v>#N/A</v>
      </c>
      <c r="PN13" s="289" t="e">
        <f>'別表_個別勤務状況（1～60）'!$M$13</f>
        <v>#N/A</v>
      </c>
      <c r="PO13" s="290" t="e">
        <f>'別表_個別勤務状況（1～60）'!$N$13</f>
        <v>#N/A</v>
      </c>
      <c r="PP13" s="291" t="e">
        <f>'別表_個別勤務状況（1～60）'!$O$13</f>
        <v>#N/A</v>
      </c>
      <c r="PQ13" s="289" t="e">
        <f>'別表_個別勤務状況（1～60）'!$P$13</f>
        <v>#N/A</v>
      </c>
      <c r="PR13" s="290" t="str">
        <f>'別表_個別勤務状況（1～60）'!$Q$13</f>
        <v/>
      </c>
      <c r="PS13" s="291" t="e">
        <f>'別表_個別勤務状況（1～60）'!$R$13</f>
        <v>#VALUE!</v>
      </c>
      <c r="PT13" s="289" t="e">
        <f>'別表_個別勤務状況（1～60）'!$S$13</f>
        <v>#N/A</v>
      </c>
      <c r="PU13" s="290" t="e">
        <f>'別表_個別勤務状況（1～60）'!$T$13</f>
        <v>#N/A</v>
      </c>
      <c r="PV13" s="291" t="e">
        <f>'別表_個別勤務状況（1～60）'!$U$13</f>
        <v>#N/A</v>
      </c>
      <c r="PW13" s="289" t="e">
        <f>'別表_個別勤務状況（1～60）'!$V$13</f>
        <v>#N/A</v>
      </c>
      <c r="PX13" s="290" t="e">
        <f>'別表_個別勤務状況（1～60）'!$W$13</f>
        <v>#N/A</v>
      </c>
      <c r="PY13" s="291" t="e">
        <f>'別表_個別勤務状況（1～60）'!$X$13</f>
        <v>#N/A</v>
      </c>
      <c r="PZ13" s="294" t="e">
        <f>'別表_個別勤務状況（1～60）'!$Y$13</f>
        <v>#N/A</v>
      </c>
      <c r="QA13" s="290" t="e">
        <f>'別表_個別勤務状況（1～60）'!$Z$13</f>
        <v>#N/A</v>
      </c>
      <c r="QB13" s="291" t="e">
        <f>'別表_個別勤務状況（1～60）'!$AA$13</f>
        <v>#N/A</v>
      </c>
      <c r="QC13" s="289" t="e">
        <f>'別表_個別勤務状況（1～60）'!$AB$13</f>
        <v>#N/A</v>
      </c>
      <c r="QD13" s="290" t="str">
        <f>'別表_個別勤務状況（1～60）'!$AC$13</f>
        <v/>
      </c>
      <c r="QE13" s="291" t="e">
        <f>'別表_個別勤務状況（1～60）'!$AD$13</f>
        <v>#VALUE!</v>
      </c>
      <c r="QF13" s="592" t="s">
        <v>319</v>
      </c>
      <c r="QG13" s="593"/>
      <c r="QH13" s="594"/>
      <c r="QI13" s="597"/>
      <c r="QJ13" s="592" t="s">
        <v>320</v>
      </c>
      <c r="QK13" s="593"/>
      <c r="QL13" s="594"/>
      <c r="QM13" s="597"/>
      <c r="QN13" s="592" t="s">
        <v>321</v>
      </c>
      <c r="QO13" s="593"/>
      <c r="QP13" s="594"/>
      <c r="QQ13" s="597"/>
      <c r="QR13" s="592" t="s">
        <v>322</v>
      </c>
      <c r="QS13" s="593"/>
      <c r="QT13" s="594"/>
      <c r="QU13" s="597"/>
      <c r="QV13" s="592" t="s">
        <v>323</v>
      </c>
      <c r="QW13" s="594"/>
      <c r="QX13" s="591" t="s">
        <v>324</v>
      </c>
      <c r="QY13" s="718"/>
      <c r="QZ13" s="719"/>
      <c r="RA13" s="592" t="s">
        <v>325</v>
      </c>
      <c r="RB13" s="593"/>
      <c r="RC13" s="593"/>
      <c r="RD13" s="594"/>
      <c r="RE13" s="261"/>
      <c r="RF13" s="262" t="s">
        <v>292</v>
      </c>
      <c r="RG13" s="698" t="s">
        <v>293</v>
      </c>
      <c r="RH13" s="700"/>
      <c r="RI13" s="698" t="s">
        <v>294</v>
      </c>
      <c r="RJ13" s="700"/>
      <c r="RK13" s="698" t="s">
        <v>317</v>
      </c>
      <c r="RL13" s="700"/>
      <c r="RM13" s="698" t="s">
        <v>318</v>
      </c>
      <c r="RN13" s="700"/>
      <c r="RO13" s="289" t="e">
        <f>'別表_個別勤務状況（1～60）'!$G$13</f>
        <v>#N/A</v>
      </c>
      <c r="RP13" s="290" t="e">
        <f>'別表_個別勤務状況（1～60）'!$H$13</f>
        <v>#N/A</v>
      </c>
      <c r="RQ13" s="291" t="e">
        <f>'別表_個別勤務状況（1～60）'!$I$13</f>
        <v>#N/A</v>
      </c>
      <c r="RR13" s="289" t="e">
        <f>'別表_個別勤務状況（1～60）'!$J$13</f>
        <v>#N/A</v>
      </c>
      <c r="RS13" s="292" t="e">
        <f>'別表_個別勤務状況（1～60）'!$K$13</f>
        <v>#N/A</v>
      </c>
      <c r="RT13" s="291" t="e">
        <f>'別表_個別勤務状況（1～60）'!$L$13</f>
        <v>#N/A</v>
      </c>
      <c r="RU13" s="289" t="e">
        <f>'別表_個別勤務状況（1～60）'!$M$13</f>
        <v>#N/A</v>
      </c>
      <c r="RV13" s="290" t="e">
        <f>'別表_個別勤務状況（1～60）'!$N$13</f>
        <v>#N/A</v>
      </c>
      <c r="RW13" s="291" t="e">
        <f>'別表_個別勤務状況（1～60）'!$O$13</f>
        <v>#N/A</v>
      </c>
      <c r="RX13" s="289" t="e">
        <f>'別表_個別勤務状況（1～60）'!$P$13</f>
        <v>#N/A</v>
      </c>
      <c r="RY13" s="290" t="str">
        <f>'別表_個別勤務状況（1～60）'!$Q$13</f>
        <v/>
      </c>
      <c r="RZ13" s="291" t="e">
        <f>'別表_個別勤務状況（1～60）'!$R$13</f>
        <v>#VALUE!</v>
      </c>
      <c r="SA13" s="289" t="e">
        <f>'別表_個別勤務状況（1～60）'!$S$13</f>
        <v>#N/A</v>
      </c>
      <c r="SB13" s="290" t="e">
        <f>'別表_個別勤務状況（1～60）'!$T$13</f>
        <v>#N/A</v>
      </c>
      <c r="SC13" s="291" t="e">
        <f>'別表_個別勤務状況（1～60）'!$U$13</f>
        <v>#N/A</v>
      </c>
      <c r="SD13" s="289" t="e">
        <f>'別表_個別勤務状況（1～60）'!$V$13</f>
        <v>#N/A</v>
      </c>
      <c r="SE13" s="290" t="e">
        <f>'別表_個別勤務状況（1～60）'!$W$13</f>
        <v>#N/A</v>
      </c>
      <c r="SF13" s="291" t="e">
        <f>'別表_個別勤務状況（1～60）'!$X$13</f>
        <v>#N/A</v>
      </c>
      <c r="SG13" s="294" t="e">
        <f>'別表_個別勤務状況（1～60）'!$Y$13</f>
        <v>#N/A</v>
      </c>
      <c r="SH13" s="290" t="e">
        <f>'別表_個別勤務状況（1～60）'!$Z$13</f>
        <v>#N/A</v>
      </c>
      <c r="SI13" s="291" t="e">
        <f>'別表_個別勤務状況（1～60）'!$AA$13</f>
        <v>#N/A</v>
      </c>
      <c r="SJ13" s="289" t="e">
        <f>'別表_個別勤務状況（1～60）'!$AB$13</f>
        <v>#N/A</v>
      </c>
      <c r="SK13" s="290" t="str">
        <f>'別表_個別勤務状況（1～60）'!$AC$13</f>
        <v/>
      </c>
      <c r="SL13" s="291" t="e">
        <f>'別表_個別勤務状況（1～60）'!$AD$13</f>
        <v>#VALUE!</v>
      </c>
      <c r="SM13" s="592" t="s">
        <v>319</v>
      </c>
      <c r="SN13" s="593"/>
      <c r="SO13" s="594"/>
      <c r="SP13" s="597"/>
      <c r="SQ13" s="592" t="s">
        <v>320</v>
      </c>
      <c r="SR13" s="593"/>
      <c r="SS13" s="594"/>
      <c r="ST13" s="597"/>
      <c r="SU13" s="592" t="s">
        <v>321</v>
      </c>
      <c r="SV13" s="593"/>
      <c r="SW13" s="594"/>
      <c r="SX13" s="597"/>
      <c r="SY13" s="592" t="s">
        <v>322</v>
      </c>
      <c r="SZ13" s="593"/>
      <c r="TA13" s="594"/>
      <c r="TB13" s="597"/>
      <c r="TC13" s="592" t="s">
        <v>323</v>
      </c>
      <c r="TD13" s="594"/>
      <c r="TE13" s="591" t="s">
        <v>324</v>
      </c>
      <c r="TF13" s="718"/>
      <c r="TG13" s="719"/>
      <c r="TH13" s="592" t="s">
        <v>325</v>
      </c>
      <c r="TI13" s="593"/>
      <c r="TJ13" s="593"/>
      <c r="TK13" s="594"/>
      <c r="TL13" s="261"/>
      <c r="TM13" s="262" t="s">
        <v>292</v>
      </c>
      <c r="TN13" s="698" t="s">
        <v>293</v>
      </c>
      <c r="TO13" s="700"/>
      <c r="TP13" s="698" t="s">
        <v>294</v>
      </c>
      <c r="TQ13" s="700"/>
      <c r="TR13" s="698" t="s">
        <v>317</v>
      </c>
      <c r="TS13" s="700"/>
      <c r="TT13" s="698" t="s">
        <v>318</v>
      </c>
      <c r="TU13" s="700"/>
      <c r="TV13" s="289" t="e">
        <f>'別表_個別勤務状況（1～60）'!$G$13</f>
        <v>#N/A</v>
      </c>
      <c r="TW13" s="290" t="e">
        <f>'別表_個別勤務状況（1～60）'!$H$13</f>
        <v>#N/A</v>
      </c>
      <c r="TX13" s="291" t="e">
        <f>'別表_個別勤務状況（1～60）'!$I$13</f>
        <v>#N/A</v>
      </c>
      <c r="TY13" s="289" t="e">
        <f>'別表_個別勤務状況（1～60）'!$J$13</f>
        <v>#N/A</v>
      </c>
      <c r="TZ13" s="292" t="e">
        <f>'別表_個別勤務状況（1～60）'!$K$13</f>
        <v>#N/A</v>
      </c>
      <c r="UA13" s="291" t="e">
        <f>'別表_個別勤務状況（1～60）'!$L$13</f>
        <v>#N/A</v>
      </c>
      <c r="UB13" s="289" t="e">
        <f>'別表_個別勤務状況（1～60）'!$M$13</f>
        <v>#N/A</v>
      </c>
      <c r="UC13" s="290" t="e">
        <f>'別表_個別勤務状況（1～60）'!$N$13</f>
        <v>#N/A</v>
      </c>
      <c r="UD13" s="291" t="e">
        <f>'別表_個別勤務状況（1～60）'!$O$13</f>
        <v>#N/A</v>
      </c>
      <c r="UE13" s="289" t="e">
        <f>'別表_個別勤務状況（1～60）'!$P$13</f>
        <v>#N/A</v>
      </c>
      <c r="UF13" s="290" t="str">
        <f>'別表_個別勤務状況（1～60）'!$Q$13</f>
        <v/>
      </c>
      <c r="UG13" s="291" t="e">
        <f>'別表_個別勤務状況（1～60）'!$R$13</f>
        <v>#VALUE!</v>
      </c>
      <c r="UH13" s="289" t="e">
        <f>'別表_個別勤務状況（1～60）'!$S$13</f>
        <v>#N/A</v>
      </c>
      <c r="UI13" s="290" t="e">
        <f>'別表_個別勤務状況（1～60）'!$T$13</f>
        <v>#N/A</v>
      </c>
      <c r="UJ13" s="291" t="e">
        <f>'別表_個別勤務状況（1～60）'!$U$13</f>
        <v>#N/A</v>
      </c>
      <c r="UK13" s="289" t="e">
        <f>'別表_個別勤務状況（1～60）'!$V$13</f>
        <v>#N/A</v>
      </c>
      <c r="UL13" s="290" t="e">
        <f>'別表_個別勤務状況（1～60）'!$W$13</f>
        <v>#N/A</v>
      </c>
      <c r="UM13" s="291" t="e">
        <f>'別表_個別勤務状況（1～60）'!$X$13</f>
        <v>#N/A</v>
      </c>
      <c r="UN13" s="294" t="e">
        <f>'別表_個別勤務状況（1～60）'!$Y$13</f>
        <v>#N/A</v>
      </c>
      <c r="UO13" s="290" t="e">
        <f>'別表_個別勤務状況（1～60）'!$Z$13</f>
        <v>#N/A</v>
      </c>
      <c r="UP13" s="291" t="e">
        <f>'別表_個別勤務状況（1～60）'!$AA$13</f>
        <v>#N/A</v>
      </c>
      <c r="UQ13" s="289" t="e">
        <f>'別表_個別勤務状況（1～60）'!$AB$13</f>
        <v>#N/A</v>
      </c>
      <c r="UR13" s="290" t="str">
        <f>'別表_個別勤務状況（1～60）'!$AC$13</f>
        <v/>
      </c>
      <c r="US13" s="291" t="e">
        <f>'別表_個別勤務状況（1～60）'!$AD$13</f>
        <v>#VALUE!</v>
      </c>
      <c r="UT13" s="592" t="s">
        <v>319</v>
      </c>
      <c r="UU13" s="593"/>
      <c r="UV13" s="594"/>
      <c r="UW13" s="597"/>
      <c r="UX13" s="592" t="s">
        <v>320</v>
      </c>
      <c r="UY13" s="593"/>
      <c r="UZ13" s="594"/>
      <c r="VA13" s="597"/>
      <c r="VB13" s="592" t="s">
        <v>321</v>
      </c>
      <c r="VC13" s="593"/>
      <c r="VD13" s="594"/>
      <c r="VE13" s="597"/>
      <c r="VF13" s="592" t="s">
        <v>322</v>
      </c>
      <c r="VG13" s="593"/>
      <c r="VH13" s="594"/>
      <c r="VI13" s="597"/>
      <c r="VJ13" s="592" t="s">
        <v>323</v>
      </c>
      <c r="VK13" s="594"/>
      <c r="VL13" s="591" t="s">
        <v>324</v>
      </c>
      <c r="VM13" s="718"/>
      <c r="VN13" s="719"/>
      <c r="VO13" s="592" t="s">
        <v>325</v>
      </c>
      <c r="VP13" s="593"/>
      <c r="VQ13" s="593"/>
      <c r="VR13" s="594"/>
      <c r="VS13" s="261"/>
      <c r="VT13" s="262" t="s">
        <v>292</v>
      </c>
      <c r="VU13" s="698" t="s">
        <v>293</v>
      </c>
      <c r="VV13" s="700"/>
      <c r="VW13" s="698" t="s">
        <v>294</v>
      </c>
      <c r="VX13" s="700"/>
      <c r="VY13" s="698" t="s">
        <v>317</v>
      </c>
      <c r="VZ13" s="700"/>
      <c r="WA13" s="698" t="s">
        <v>318</v>
      </c>
      <c r="WB13" s="700"/>
      <c r="WC13" s="289" t="e">
        <f>'別表_個別勤務状況（1～60）'!$G$13</f>
        <v>#N/A</v>
      </c>
      <c r="WD13" s="290" t="e">
        <f>'別表_個別勤務状況（1～60）'!$H$13</f>
        <v>#N/A</v>
      </c>
      <c r="WE13" s="291" t="e">
        <f>'別表_個別勤務状況（1～60）'!$I$13</f>
        <v>#N/A</v>
      </c>
      <c r="WF13" s="289" t="e">
        <f>'別表_個別勤務状況（1～60）'!$J$13</f>
        <v>#N/A</v>
      </c>
      <c r="WG13" s="292" t="e">
        <f>'別表_個別勤務状況（1～60）'!$K$13</f>
        <v>#N/A</v>
      </c>
      <c r="WH13" s="291" t="e">
        <f>'別表_個別勤務状況（1～60）'!$L$13</f>
        <v>#N/A</v>
      </c>
      <c r="WI13" s="289" t="e">
        <f>'別表_個別勤務状況（1～60）'!$M$13</f>
        <v>#N/A</v>
      </c>
      <c r="WJ13" s="290" t="e">
        <f>'別表_個別勤務状況（1～60）'!$N$13</f>
        <v>#N/A</v>
      </c>
      <c r="WK13" s="291" t="e">
        <f>'別表_個別勤務状況（1～60）'!$O$13</f>
        <v>#N/A</v>
      </c>
      <c r="WL13" s="289" t="e">
        <f>'別表_個別勤務状況（1～60）'!$P$13</f>
        <v>#N/A</v>
      </c>
      <c r="WM13" s="290" t="str">
        <f>'別表_個別勤務状況（1～60）'!$Q$13</f>
        <v/>
      </c>
      <c r="WN13" s="291" t="e">
        <f>'別表_個別勤務状況（1～60）'!$R$13</f>
        <v>#VALUE!</v>
      </c>
      <c r="WO13" s="289" t="e">
        <f>'別表_個別勤務状況（1～60）'!$S$13</f>
        <v>#N/A</v>
      </c>
      <c r="WP13" s="290" t="e">
        <f>'別表_個別勤務状況（1～60）'!$T$13</f>
        <v>#N/A</v>
      </c>
      <c r="WQ13" s="291" t="e">
        <f>'別表_個別勤務状況（1～60）'!$U$13</f>
        <v>#N/A</v>
      </c>
      <c r="WR13" s="289" t="e">
        <f>'別表_個別勤務状況（1～60）'!$V$13</f>
        <v>#N/A</v>
      </c>
      <c r="WS13" s="290" t="e">
        <f>'別表_個別勤務状況（1～60）'!$W$13</f>
        <v>#N/A</v>
      </c>
      <c r="WT13" s="291" t="e">
        <f>'別表_個別勤務状況（1～60）'!$X$13</f>
        <v>#N/A</v>
      </c>
      <c r="WU13" s="294" t="e">
        <f>'別表_個別勤務状況（1～60）'!$Y$13</f>
        <v>#N/A</v>
      </c>
      <c r="WV13" s="290" t="e">
        <f>'別表_個別勤務状況（1～60）'!$Z$13</f>
        <v>#N/A</v>
      </c>
      <c r="WW13" s="291" t="e">
        <f>'別表_個別勤務状況（1～60）'!$AA$13</f>
        <v>#N/A</v>
      </c>
      <c r="WX13" s="289" t="e">
        <f>'別表_個別勤務状況（1～60）'!$AB$13</f>
        <v>#N/A</v>
      </c>
      <c r="WY13" s="290" t="str">
        <f>'別表_個別勤務状況（1～60）'!$AC$13</f>
        <v/>
      </c>
      <c r="WZ13" s="291" t="e">
        <f>'別表_個別勤務状況（1～60）'!$AD$13</f>
        <v>#VALUE!</v>
      </c>
      <c r="XA13" s="592" t="s">
        <v>319</v>
      </c>
      <c r="XB13" s="593"/>
      <c r="XC13" s="594"/>
      <c r="XD13" s="597"/>
      <c r="XE13" s="592" t="s">
        <v>320</v>
      </c>
      <c r="XF13" s="593"/>
      <c r="XG13" s="594"/>
      <c r="XH13" s="597"/>
      <c r="XI13" s="592" t="s">
        <v>321</v>
      </c>
      <c r="XJ13" s="593"/>
      <c r="XK13" s="594"/>
      <c r="XL13" s="597"/>
      <c r="XM13" s="592" t="s">
        <v>322</v>
      </c>
      <c r="XN13" s="593"/>
      <c r="XO13" s="594"/>
      <c r="XP13" s="597"/>
      <c r="XQ13" s="592" t="s">
        <v>323</v>
      </c>
      <c r="XR13" s="594"/>
      <c r="XS13" s="591" t="s">
        <v>324</v>
      </c>
      <c r="XT13" s="718"/>
      <c r="XU13" s="719"/>
      <c r="XV13" s="592" t="s">
        <v>325</v>
      </c>
      <c r="XW13" s="593"/>
      <c r="XX13" s="593"/>
      <c r="XY13" s="594"/>
      <c r="XZ13" s="261"/>
      <c r="YA13" s="262" t="s">
        <v>292</v>
      </c>
      <c r="YB13" s="698" t="s">
        <v>293</v>
      </c>
      <c r="YC13" s="700"/>
      <c r="YD13" s="698" t="s">
        <v>294</v>
      </c>
      <c r="YE13" s="700"/>
      <c r="YF13" s="698" t="s">
        <v>317</v>
      </c>
      <c r="YG13" s="700"/>
      <c r="YH13" s="698" t="s">
        <v>318</v>
      </c>
      <c r="YI13" s="700"/>
      <c r="YJ13" s="289" t="e">
        <f>'別表_個別勤務状況（1～60）'!$G$13</f>
        <v>#N/A</v>
      </c>
      <c r="YK13" s="290" t="e">
        <f>'別表_個別勤務状況（1～60）'!$H$13</f>
        <v>#N/A</v>
      </c>
      <c r="YL13" s="291" t="e">
        <f>'別表_個別勤務状況（1～60）'!$I$13</f>
        <v>#N/A</v>
      </c>
      <c r="YM13" s="289" t="e">
        <f>'別表_個別勤務状況（1～60）'!$J$13</f>
        <v>#N/A</v>
      </c>
      <c r="YN13" s="292" t="e">
        <f>'別表_個別勤務状況（1～60）'!$K$13</f>
        <v>#N/A</v>
      </c>
      <c r="YO13" s="291" t="e">
        <f>'別表_個別勤務状況（1～60）'!$L$13</f>
        <v>#N/A</v>
      </c>
      <c r="YP13" s="289" t="e">
        <f>'別表_個別勤務状況（1～60）'!$M$13</f>
        <v>#N/A</v>
      </c>
      <c r="YQ13" s="290" t="e">
        <f>'別表_個別勤務状況（1～60）'!$N$13</f>
        <v>#N/A</v>
      </c>
      <c r="YR13" s="291" t="e">
        <f>'別表_個別勤務状況（1～60）'!$O$13</f>
        <v>#N/A</v>
      </c>
      <c r="YS13" s="289" t="e">
        <f>'別表_個別勤務状況（1～60）'!$P$13</f>
        <v>#N/A</v>
      </c>
      <c r="YT13" s="290" t="str">
        <f>'別表_個別勤務状況（1～60）'!$Q$13</f>
        <v/>
      </c>
      <c r="YU13" s="291" t="e">
        <f>'別表_個別勤務状況（1～60）'!$R$13</f>
        <v>#VALUE!</v>
      </c>
      <c r="YV13" s="289" t="e">
        <f>'別表_個別勤務状況（1～60）'!$S$13</f>
        <v>#N/A</v>
      </c>
      <c r="YW13" s="290" t="e">
        <f>'別表_個別勤務状況（1～60）'!$T$13</f>
        <v>#N/A</v>
      </c>
      <c r="YX13" s="291" t="e">
        <f>'別表_個別勤務状況（1～60）'!$U$13</f>
        <v>#N/A</v>
      </c>
      <c r="YY13" s="289" t="e">
        <f>'別表_個別勤務状況（1～60）'!$V$13</f>
        <v>#N/A</v>
      </c>
      <c r="YZ13" s="290" t="e">
        <f>'別表_個別勤務状況（1～60）'!$W$13</f>
        <v>#N/A</v>
      </c>
      <c r="ZA13" s="291" t="e">
        <f>'別表_個別勤務状況（1～60）'!$X$13</f>
        <v>#N/A</v>
      </c>
      <c r="ZB13" s="294" t="e">
        <f>'別表_個別勤務状況（1～60）'!$Y$13</f>
        <v>#N/A</v>
      </c>
      <c r="ZC13" s="290" t="e">
        <f>'別表_個別勤務状況（1～60）'!$Z$13</f>
        <v>#N/A</v>
      </c>
      <c r="ZD13" s="291" t="e">
        <f>'別表_個別勤務状況（1～60）'!$AA$13</f>
        <v>#N/A</v>
      </c>
      <c r="ZE13" s="289" t="e">
        <f>'別表_個別勤務状況（1～60）'!$AB$13</f>
        <v>#N/A</v>
      </c>
      <c r="ZF13" s="290" t="str">
        <f>'別表_個別勤務状況（1～60）'!$AC$13</f>
        <v/>
      </c>
      <c r="ZG13" s="291" t="e">
        <f>'別表_個別勤務状況（1～60）'!$AD$13</f>
        <v>#VALUE!</v>
      </c>
      <c r="ZH13" s="592" t="s">
        <v>319</v>
      </c>
      <c r="ZI13" s="593"/>
      <c r="ZJ13" s="594"/>
      <c r="ZK13" s="597"/>
      <c r="ZL13" s="592" t="s">
        <v>320</v>
      </c>
      <c r="ZM13" s="593"/>
      <c r="ZN13" s="594"/>
      <c r="ZO13" s="597"/>
      <c r="ZP13" s="592" t="s">
        <v>321</v>
      </c>
      <c r="ZQ13" s="593"/>
      <c r="ZR13" s="594"/>
      <c r="ZS13" s="597"/>
      <c r="ZT13" s="592" t="s">
        <v>322</v>
      </c>
      <c r="ZU13" s="593"/>
      <c r="ZV13" s="594"/>
      <c r="ZW13" s="597"/>
      <c r="ZX13" s="592" t="s">
        <v>323</v>
      </c>
      <c r="ZY13" s="594"/>
      <c r="ZZ13" s="591" t="s">
        <v>324</v>
      </c>
      <c r="AAA13" s="718"/>
      <c r="AAB13" s="719"/>
      <c r="AAC13" s="592" t="s">
        <v>325</v>
      </c>
      <c r="AAD13" s="593"/>
      <c r="AAE13" s="593"/>
      <c r="AAF13" s="594"/>
      <c r="AAG13" s="261"/>
      <c r="AAH13" s="262" t="s">
        <v>292</v>
      </c>
      <c r="AAI13" s="698" t="s">
        <v>293</v>
      </c>
      <c r="AAJ13" s="700"/>
      <c r="AAK13" s="698" t="s">
        <v>294</v>
      </c>
      <c r="AAL13" s="700"/>
      <c r="AAM13" s="698" t="s">
        <v>317</v>
      </c>
      <c r="AAN13" s="700"/>
      <c r="AAO13" s="698" t="s">
        <v>318</v>
      </c>
      <c r="AAP13" s="700"/>
      <c r="AAQ13" s="289" t="e">
        <f>'別表_個別勤務状況（1～60）'!$G$13</f>
        <v>#N/A</v>
      </c>
      <c r="AAR13" s="290" t="e">
        <f>'別表_個別勤務状況（1～60）'!$H$13</f>
        <v>#N/A</v>
      </c>
      <c r="AAS13" s="291" t="e">
        <f>'別表_個別勤務状況（1～60）'!$I$13</f>
        <v>#N/A</v>
      </c>
      <c r="AAT13" s="289" t="e">
        <f>'別表_個別勤務状況（1～60）'!$J$13</f>
        <v>#N/A</v>
      </c>
      <c r="AAU13" s="292" t="e">
        <f>'別表_個別勤務状況（1～60）'!$K$13</f>
        <v>#N/A</v>
      </c>
      <c r="AAV13" s="291" t="e">
        <f>'別表_個別勤務状況（1～60）'!$L$13</f>
        <v>#N/A</v>
      </c>
      <c r="AAW13" s="289" t="e">
        <f>'別表_個別勤務状況（1～60）'!$M$13</f>
        <v>#N/A</v>
      </c>
      <c r="AAX13" s="290" t="e">
        <f>'別表_個別勤務状況（1～60）'!$N$13</f>
        <v>#N/A</v>
      </c>
      <c r="AAY13" s="291" t="e">
        <f>'別表_個別勤務状況（1～60）'!$O$13</f>
        <v>#N/A</v>
      </c>
      <c r="AAZ13" s="289" t="e">
        <f>'別表_個別勤務状況（1～60）'!$P$13</f>
        <v>#N/A</v>
      </c>
      <c r="ABA13" s="290" t="str">
        <f>'別表_個別勤務状況（1～60）'!$Q$13</f>
        <v/>
      </c>
      <c r="ABB13" s="291" t="e">
        <f>'別表_個別勤務状況（1～60）'!$R$13</f>
        <v>#VALUE!</v>
      </c>
      <c r="ABC13" s="289" t="e">
        <f>'別表_個別勤務状況（1～60）'!$S$13</f>
        <v>#N/A</v>
      </c>
      <c r="ABD13" s="290" t="e">
        <f>'別表_個別勤務状況（1～60）'!$T$13</f>
        <v>#N/A</v>
      </c>
      <c r="ABE13" s="291" t="e">
        <f>'別表_個別勤務状況（1～60）'!$U$13</f>
        <v>#N/A</v>
      </c>
      <c r="ABF13" s="289" t="e">
        <f>'別表_個別勤務状況（1～60）'!$V$13</f>
        <v>#N/A</v>
      </c>
      <c r="ABG13" s="290" t="e">
        <f>'別表_個別勤務状況（1～60）'!$W$13</f>
        <v>#N/A</v>
      </c>
      <c r="ABH13" s="291" t="e">
        <f>'別表_個別勤務状況（1～60）'!$X$13</f>
        <v>#N/A</v>
      </c>
      <c r="ABI13" s="294" t="e">
        <f>'別表_個別勤務状況（1～60）'!$Y$13</f>
        <v>#N/A</v>
      </c>
      <c r="ABJ13" s="290" t="e">
        <f>'別表_個別勤務状況（1～60）'!$Z$13</f>
        <v>#N/A</v>
      </c>
      <c r="ABK13" s="291" t="e">
        <f>'別表_個別勤務状況（1～60）'!$AA$13</f>
        <v>#N/A</v>
      </c>
      <c r="ABL13" s="289" t="e">
        <f>'別表_個別勤務状況（1～60）'!$AB$13</f>
        <v>#N/A</v>
      </c>
      <c r="ABM13" s="290" t="str">
        <f>'別表_個別勤務状況（1～60）'!$AC$13</f>
        <v/>
      </c>
      <c r="ABN13" s="291" t="e">
        <f>'別表_個別勤務状況（1～60）'!$AD$13</f>
        <v>#VALUE!</v>
      </c>
      <c r="ABO13" s="592" t="s">
        <v>319</v>
      </c>
      <c r="ABP13" s="593"/>
      <c r="ABQ13" s="594"/>
      <c r="ABR13" s="597"/>
      <c r="ABS13" s="592" t="s">
        <v>320</v>
      </c>
      <c r="ABT13" s="593"/>
      <c r="ABU13" s="594"/>
      <c r="ABV13" s="597"/>
      <c r="ABW13" s="592" t="s">
        <v>321</v>
      </c>
      <c r="ABX13" s="593"/>
      <c r="ABY13" s="594"/>
      <c r="ABZ13" s="597"/>
      <c r="ACA13" s="592" t="s">
        <v>322</v>
      </c>
      <c r="ACB13" s="593"/>
      <c r="ACC13" s="594"/>
      <c r="ACD13" s="597"/>
      <c r="ACE13" s="592" t="s">
        <v>323</v>
      </c>
      <c r="ACF13" s="594"/>
      <c r="ACG13" s="591" t="s">
        <v>324</v>
      </c>
      <c r="ACH13" s="718"/>
      <c r="ACI13" s="719"/>
      <c r="ACJ13" s="592" t="s">
        <v>325</v>
      </c>
      <c r="ACK13" s="593"/>
      <c r="ACL13" s="593"/>
      <c r="ACM13" s="594"/>
      <c r="ACN13" s="261"/>
      <c r="ACO13" s="262" t="s">
        <v>292</v>
      </c>
      <c r="ACP13" s="698" t="s">
        <v>293</v>
      </c>
      <c r="ACQ13" s="700"/>
      <c r="ACR13" s="698" t="s">
        <v>294</v>
      </c>
      <c r="ACS13" s="700"/>
      <c r="ACT13" s="698" t="s">
        <v>317</v>
      </c>
      <c r="ACU13" s="700"/>
      <c r="ACV13" s="698" t="s">
        <v>318</v>
      </c>
      <c r="ACW13" s="700"/>
      <c r="ACX13" s="289" t="e">
        <f>'別表_個別勤務状況（1～60）'!$G$13</f>
        <v>#N/A</v>
      </c>
      <c r="ACY13" s="290" t="e">
        <f>'別表_個別勤務状況（1～60）'!$H$13</f>
        <v>#N/A</v>
      </c>
      <c r="ACZ13" s="291" t="e">
        <f>'別表_個別勤務状況（1～60）'!$I$13</f>
        <v>#N/A</v>
      </c>
      <c r="ADA13" s="289" t="e">
        <f>'別表_個別勤務状況（1～60）'!$J$13</f>
        <v>#N/A</v>
      </c>
      <c r="ADB13" s="292" t="e">
        <f>'別表_個別勤務状況（1～60）'!$K$13</f>
        <v>#N/A</v>
      </c>
      <c r="ADC13" s="291" t="e">
        <f>'別表_個別勤務状況（1～60）'!$L$13</f>
        <v>#N/A</v>
      </c>
      <c r="ADD13" s="289" t="e">
        <f>'別表_個別勤務状況（1～60）'!$M$13</f>
        <v>#N/A</v>
      </c>
      <c r="ADE13" s="290" t="e">
        <f>'別表_個別勤務状況（1～60）'!$N$13</f>
        <v>#N/A</v>
      </c>
      <c r="ADF13" s="291" t="e">
        <f>'別表_個別勤務状況（1～60）'!$O$13</f>
        <v>#N/A</v>
      </c>
      <c r="ADG13" s="289" t="e">
        <f>'別表_個別勤務状況（1～60）'!$P$13</f>
        <v>#N/A</v>
      </c>
      <c r="ADH13" s="290" t="str">
        <f>'別表_個別勤務状況（1～60）'!$Q$13</f>
        <v/>
      </c>
      <c r="ADI13" s="291" t="e">
        <f>'別表_個別勤務状況（1～60）'!$R$13</f>
        <v>#VALUE!</v>
      </c>
      <c r="ADJ13" s="289" t="e">
        <f>'別表_個別勤務状況（1～60）'!$S$13</f>
        <v>#N/A</v>
      </c>
      <c r="ADK13" s="290" t="e">
        <f>'別表_個別勤務状況（1～60）'!$T$13</f>
        <v>#N/A</v>
      </c>
      <c r="ADL13" s="291" t="e">
        <f>'別表_個別勤務状況（1～60）'!$U$13</f>
        <v>#N/A</v>
      </c>
      <c r="ADM13" s="289" t="e">
        <f>'別表_個別勤務状況（1～60）'!$V$13</f>
        <v>#N/A</v>
      </c>
      <c r="ADN13" s="290" t="e">
        <f>'別表_個別勤務状況（1～60）'!$W$13</f>
        <v>#N/A</v>
      </c>
      <c r="ADO13" s="291" t="e">
        <f>'別表_個別勤務状況（1～60）'!$X$13</f>
        <v>#N/A</v>
      </c>
      <c r="ADP13" s="294" t="e">
        <f>'別表_個別勤務状況（1～60）'!$Y$13</f>
        <v>#N/A</v>
      </c>
      <c r="ADQ13" s="290" t="e">
        <f>'別表_個別勤務状況（1～60）'!$Z$13</f>
        <v>#N/A</v>
      </c>
      <c r="ADR13" s="291" t="e">
        <f>'別表_個別勤務状況（1～60）'!$AA$13</f>
        <v>#N/A</v>
      </c>
      <c r="ADS13" s="289" t="e">
        <f>'別表_個別勤務状況（1～60）'!$AB$13</f>
        <v>#N/A</v>
      </c>
      <c r="ADT13" s="290" t="str">
        <f>'別表_個別勤務状況（1～60）'!$AC$13</f>
        <v/>
      </c>
      <c r="ADU13" s="291" t="e">
        <f>'別表_個別勤務状況（1～60）'!$AD$13</f>
        <v>#VALUE!</v>
      </c>
      <c r="ADV13" s="592" t="s">
        <v>319</v>
      </c>
      <c r="ADW13" s="593"/>
      <c r="ADX13" s="594"/>
      <c r="ADY13" s="597"/>
      <c r="ADZ13" s="592" t="s">
        <v>320</v>
      </c>
      <c r="AEA13" s="593"/>
      <c r="AEB13" s="594"/>
      <c r="AEC13" s="597"/>
      <c r="AED13" s="592" t="s">
        <v>321</v>
      </c>
      <c r="AEE13" s="593"/>
      <c r="AEF13" s="594"/>
      <c r="AEG13" s="597"/>
      <c r="AEH13" s="592" t="s">
        <v>322</v>
      </c>
      <c r="AEI13" s="593"/>
      <c r="AEJ13" s="594"/>
      <c r="AEK13" s="597"/>
      <c r="AEL13" s="592" t="s">
        <v>323</v>
      </c>
      <c r="AEM13" s="594"/>
      <c r="AEN13" s="591" t="s">
        <v>324</v>
      </c>
      <c r="AEO13" s="718"/>
      <c r="AEP13" s="719"/>
      <c r="AEQ13" s="592" t="s">
        <v>325</v>
      </c>
      <c r="AER13" s="593"/>
      <c r="AES13" s="593"/>
      <c r="AET13" s="594"/>
      <c r="AEU13" s="261"/>
      <c r="AEV13" s="262" t="s">
        <v>292</v>
      </c>
      <c r="AEW13" s="698" t="s">
        <v>293</v>
      </c>
      <c r="AEX13" s="700"/>
      <c r="AEY13" s="698" t="s">
        <v>294</v>
      </c>
      <c r="AEZ13" s="700"/>
      <c r="AFA13" s="698" t="s">
        <v>317</v>
      </c>
      <c r="AFB13" s="700"/>
      <c r="AFC13" s="698" t="s">
        <v>318</v>
      </c>
      <c r="AFD13" s="700"/>
      <c r="AFE13" s="289" t="e">
        <f>'別表_個別勤務状況（1～60）'!$G$13</f>
        <v>#N/A</v>
      </c>
      <c r="AFF13" s="290" t="e">
        <f>'別表_個別勤務状況（1～60）'!$H$13</f>
        <v>#N/A</v>
      </c>
      <c r="AFG13" s="291" t="e">
        <f>'別表_個別勤務状況（1～60）'!$I$13</f>
        <v>#N/A</v>
      </c>
      <c r="AFH13" s="289" t="e">
        <f>'別表_個別勤務状況（1～60）'!$J$13</f>
        <v>#N/A</v>
      </c>
      <c r="AFI13" s="292" t="e">
        <f>'別表_個別勤務状況（1～60）'!$K$13</f>
        <v>#N/A</v>
      </c>
      <c r="AFJ13" s="291" t="e">
        <f>'別表_個別勤務状況（1～60）'!$L$13</f>
        <v>#N/A</v>
      </c>
      <c r="AFK13" s="289" t="e">
        <f>'別表_個別勤務状況（1～60）'!$M$13</f>
        <v>#N/A</v>
      </c>
      <c r="AFL13" s="290" t="e">
        <f>'別表_個別勤務状況（1～60）'!$N$13</f>
        <v>#N/A</v>
      </c>
      <c r="AFM13" s="291" t="e">
        <f>'別表_個別勤務状況（1～60）'!$O$13</f>
        <v>#N/A</v>
      </c>
      <c r="AFN13" s="289" t="e">
        <f>'別表_個別勤務状況（1～60）'!$P$13</f>
        <v>#N/A</v>
      </c>
      <c r="AFO13" s="290" t="str">
        <f>'別表_個別勤務状況（1～60）'!$Q$13</f>
        <v/>
      </c>
      <c r="AFP13" s="291" t="e">
        <f>'別表_個別勤務状況（1～60）'!$R$13</f>
        <v>#VALUE!</v>
      </c>
      <c r="AFQ13" s="289" t="e">
        <f>'別表_個別勤務状況（1～60）'!$S$13</f>
        <v>#N/A</v>
      </c>
      <c r="AFR13" s="290" t="e">
        <f>'別表_個別勤務状況（1～60）'!$T$13</f>
        <v>#N/A</v>
      </c>
      <c r="AFS13" s="291" t="e">
        <f>'別表_個別勤務状況（1～60）'!$U$13</f>
        <v>#N/A</v>
      </c>
      <c r="AFT13" s="289" t="e">
        <f>'別表_個別勤務状況（1～60）'!$V$13</f>
        <v>#N/A</v>
      </c>
      <c r="AFU13" s="290" t="e">
        <f>'別表_個別勤務状況（1～60）'!$W$13</f>
        <v>#N/A</v>
      </c>
      <c r="AFV13" s="291" t="e">
        <f>'別表_個別勤務状況（1～60）'!$X$13</f>
        <v>#N/A</v>
      </c>
      <c r="AFW13" s="294" t="e">
        <f>'別表_個別勤務状況（1～60）'!$Y$13</f>
        <v>#N/A</v>
      </c>
      <c r="AFX13" s="290" t="e">
        <f>'別表_個別勤務状況（1～60）'!$Z$13</f>
        <v>#N/A</v>
      </c>
      <c r="AFY13" s="291" t="e">
        <f>'別表_個別勤務状況（1～60）'!$AA$13</f>
        <v>#N/A</v>
      </c>
      <c r="AFZ13" s="289" t="e">
        <f>'別表_個別勤務状況（1～60）'!$AB$13</f>
        <v>#N/A</v>
      </c>
      <c r="AGA13" s="290" t="str">
        <f>'別表_個別勤務状況（1～60）'!$AC$13</f>
        <v/>
      </c>
      <c r="AGB13" s="291" t="e">
        <f>'別表_個別勤務状況（1～60）'!$AD$13</f>
        <v>#VALUE!</v>
      </c>
      <c r="AGC13" s="592" t="s">
        <v>319</v>
      </c>
      <c r="AGD13" s="593"/>
      <c r="AGE13" s="594"/>
      <c r="AGF13" s="597"/>
      <c r="AGG13" s="592" t="s">
        <v>320</v>
      </c>
      <c r="AGH13" s="593"/>
      <c r="AGI13" s="594"/>
      <c r="AGJ13" s="597"/>
      <c r="AGK13" s="592" t="s">
        <v>321</v>
      </c>
      <c r="AGL13" s="593"/>
      <c r="AGM13" s="594"/>
      <c r="AGN13" s="597"/>
      <c r="AGO13" s="592" t="s">
        <v>322</v>
      </c>
      <c r="AGP13" s="593"/>
      <c r="AGQ13" s="594"/>
      <c r="AGR13" s="597"/>
      <c r="AGS13" s="592" t="s">
        <v>323</v>
      </c>
      <c r="AGT13" s="594"/>
      <c r="AGU13" s="591" t="s">
        <v>324</v>
      </c>
      <c r="AGV13" s="718"/>
      <c r="AGW13" s="719"/>
      <c r="AGX13" s="592" t="s">
        <v>325</v>
      </c>
      <c r="AGY13" s="593"/>
      <c r="AGZ13" s="593"/>
      <c r="AHA13" s="594"/>
      <c r="AHB13" s="261"/>
      <c r="AHC13" s="262" t="s">
        <v>292</v>
      </c>
      <c r="AHD13" s="698" t="s">
        <v>293</v>
      </c>
      <c r="AHE13" s="700"/>
      <c r="AHF13" s="698" t="s">
        <v>294</v>
      </c>
      <c r="AHG13" s="700"/>
      <c r="AHH13" s="698" t="s">
        <v>317</v>
      </c>
      <c r="AHI13" s="700"/>
      <c r="AHJ13" s="698" t="s">
        <v>318</v>
      </c>
      <c r="AHK13" s="700"/>
      <c r="AHL13" s="289" t="e">
        <f>'別表_個別勤務状況（1～60）'!$G$13</f>
        <v>#N/A</v>
      </c>
      <c r="AHM13" s="290" t="e">
        <f>'別表_個別勤務状況（1～60）'!$H$13</f>
        <v>#N/A</v>
      </c>
      <c r="AHN13" s="291" t="e">
        <f>'別表_個別勤務状況（1～60）'!$I$13</f>
        <v>#N/A</v>
      </c>
      <c r="AHO13" s="289" t="e">
        <f>'別表_個別勤務状況（1～60）'!$J$13</f>
        <v>#N/A</v>
      </c>
      <c r="AHP13" s="292" t="e">
        <f>'別表_個別勤務状況（1～60）'!$K$13</f>
        <v>#N/A</v>
      </c>
      <c r="AHQ13" s="291" t="e">
        <f>'別表_個別勤務状況（1～60）'!$L$13</f>
        <v>#N/A</v>
      </c>
      <c r="AHR13" s="289" t="e">
        <f>'別表_個別勤務状況（1～60）'!$M$13</f>
        <v>#N/A</v>
      </c>
      <c r="AHS13" s="290" t="e">
        <f>'別表_個別勤務状況（1～60）'!$N$13</f>
        <v>#N/A</v>
      </c>
      <c r="AHT13" s="291" t="e">
        <f>'別表_個別勤務状況（1～60）'!$O$13</f>
        <v>#N/A</v>
      </c>
      <c r="AHU13" s="289" t="e">
        <f>'別表_個別勤務状況（1～60）'!$P$13</f>
        <v>#N/A</v>
      </c>
      <c r="AHV13" s="290" t="str">
        <f>'別表_個別勤務状況（1～60）'!$Q$13</f>
        <v/>
      </c>
      <c r="AHW13" s="291" t="e">
        <f>'別表_個別勤務状況（1～60）'!$R$13</f>
        <v>#VALUE!</v>
      </c>
      <c r="AHX13" s="289" t="e">
        <f>'別表_個別勤務状況（1～60）'!$S$13</f>
        <v>#N/A</v>
      </c>
      <c r="AHY13" s="290" t="e">
        <f>'別表_個別勤務状況（1～60）'!$T$13</f>
        <v>#N/A</v>
      </c>
      <c r="AHZ13" s="291" t="e">
        <f>'別表_個別勤務状況（1～60）'!$U$13</f>
        <v>#N/A</v>
      </c>
      <c r="AIA13" s="289" t="e">
        <f>'別表_個別勤務状況（1～60）'!$V$13</f>
        <v>#N/A</v>
      </c>
      <c r="AIB13" s="290" t="e">
        <f>'別表_個別勤務状況（1～60）'!$W$13</f>
        <v>#N/A</v>
      </c>
      <c r="AIC13" s="291" t="e">
        <f>'別表_個別勤務状況（1～60）'!$X$13</f>
        <v>#N/A</v>
      </c>
      <c r="AID13" s="294" t="e">
        <f>'別表_個別勤務状況（1～60）'!$Y$13</f>
        <v>#N/A</v>
      </c>
      <c r="AIE13" s="290" t="e">
        <f>'別表_個別勤務状況（1～60）'!$Z$13</f>
        <v>#N/A</v>
      </c>
      <c r="AIF13" s="291" t="e">
        <f>'別表_個別勤務状況（1～60）'!$AA$13</f>
        <v>#N/A</v>
      </c>
      <c r="AIG13" s="289" t="e">
        <f>'別表_個別勤務状況（1～60）'!$AB$13</f>
        <v>#N/A</v>
      </c>
      <c r="AIH13" s="290" t="str">
        <f>'別表_個別勤務状況（1～60）'!$AC$13</f>
        <v/>
      </c>
      <c r="AII13" s="291" t="e">
        <f>'別表_個別勤務状況（1～60）'!$AD$13</f>
        <v>#VALUE!</v>
      </c>
      <c r="AIJ13" s="592" t="s">
        <v>319</v>
      </c>
      <c r="AIK13" s="593"/>
      <c r="AIL13" s="594"/>
      <c r="AIM13" s="597"/>
      <c r="AIN13" s="592" t="s">
        <v>320</v>
      </c>
      <c r="AIO13" s="593"/>
      <c r="AIP13" s="594"/>
      <c r="AIQ13" s="597"/>
      <c r="AIR13" s="592" t="s">
        <v>321</v>
      </c>
      <c r="AIS13" s="593"/>
      <c r="AIT13" s="594"/>
      <c r="AIU13" s="597"/>
      <c r="AIV13" s="592" t="s">
        <v>322</v>
      </c>
      <c r="AIW13" s="593"/>
      <c r="AIX13" s="594"/>
      <c r="AIY13" s="597"/>
      <c r="AIZ13" s="592" t="s">
        <v>323</v>
      </c>
      <c r="AJA13" s="594"/>
      <c r="AJB13" s="591" t="s">
        <v>324</v>
      </c>
      <c r="AJC13" s="718"/>
      <c r="AJD13" s="719"/>
      <c r="AJE13" s="592" t="s">
        <v>325</v>
      </c>
      <c r="AJF13" s="593"/>
      <c r="AJG13" s="593"/>
      <c r="AJH13" s="594"/>
      <c r="AJI13" s="261"/>
      <c r="AJJ13" s="262" t="s">
        <v>292</v>
      </c>
      <c r="AJK13" s="698" t="s">
        <v>293</v>
      </c>
      <c r="AJL13" s="700"/>
      <c r="AJM13" s="698" t="s">
        <v>294</v>
      </c>
      <c r="AJN13" s="700"/>
      <c r="AJO13" s="698" t="s">
        <v>317</v>
      </c>
      <c r="AJP13" s="700"/>
      <c r="AJQ13" s="698" t="s">
        <v>318</v>
      </c>
      <c r="AJR13" s="700"/>
      <c r="AJS13" s="289" t="e">
        <f>'別表_個別勤務状況（1～60）'!$G$13</f>
        <v>#N/A</v>
      </c>
      <c r="AJT13" s="290" t="e">
        <f>'別表_個別勤務状況（1～60）'!$H$13</f>
        <v>#N/A</v>
      </c>
      <c r="AJU13" s="291" t="e">
        <f>'別表_個別勤務状況（1～60）'!$I$13</f>
        <v>#N/A</v>
      </c>
      <c r="AJV13" s="289" t="e">
        <f>'別表_個別勤務状況（1～60）'!$J$13</f>
        <v>#N/A</v>
      </c>
      <c r="AJW13" s="292" t="e">
        <f>'別表_個別勤務状況（1～60）'!$K$13</f>
        <v>#N/A</v>
      </c>
      <c r="AJX13" s="291" t="e">
        <f>'別表_個別勤務状況（1～60）'!$L$13</f>
        <v>#N/A</v>
      </c>
      <c r="AJY13" s="289" t="e">
        <f>'別表_個別勤務状況（1～60）'!$M$13</f>
        <v>#N/A</v>
      </c>
      <c r="AJZ13" s="290" t="e">
        <f>'別表_個別勤務状況（1～60）'!$N$13</f>
        <v>#N/A</v>
      </c>
      <c r="AKA13" s="291" t="e">
        <f>'別表_個別勤務状況（1～60）'!$O$13</f>
        <v>#N/A</v>
      </c>
      <c r="AKB13" s="289" t="e">
        <f>'別表_個別勤務状況（1～60）'!$P$13</f>
        <v>#N/A</v>
      </c>
      <c r="AKC13" s="290" t="str">
        <f>'別表_個別勤務状況（1～60）'!$Q$13</f>
        <v/>
      </c>
      <c r="AKD13" s="291" t="e">
        <f>'別表_個別勤務状況（1～60）'!$R$13</f>
        <v>#VALUE!</v>
      </c>
      <c r="AKE13" s="289" t="e">
        <f>'別表_個別勤務状況（1～60）'!$S$13</f>
        <v>#N/A</v>
      </c>
      <c r="AKF13" s="290" t="e">
        <f>'別表_個別勤務状況（1～60）'!$T$13</f>
        <v>#N/A</v>
      </c>
      <c r="AKG13" s="291" t="e">
        <f>'別表_個別勤務状況（1～60）'!$U$13</f>
        <v>#N/A</v>
      </c>
      <c r="AKH13" s="289" t="e">
        <f>'別表_個別勤務状況（1～60）'!$V$13</f>
        <v>#N/A</v>
      </c>
      <c r="AKI13" s="290" t="e">
        <f>'別表_個別勤務状況（1～60）'!$W$13</f>
        <v>#N/A</v>
      </c>
      <c r="AKJ13" s="291" t="e">
        <f>'別表_個別勤務状況（1～60）'!$X$13</f>
        <v>#N/A</v>
      </c>
      <c r="AKK13" s="294" t="e">
        <f>'別表_個別勤務状況（1～60）'!$Y$13</f>
        <v>#N/A</v>
      </c>
      <c r="AKL13" s="290" t="e">
        <f>'別表_個別勤務状況（1～60）'!$Z$13</f>
        <v>#N/A</v>
      </c>
      <c r="AKM13" s="291" t="e">
        <f>'別表_個別勤務状況（1～60）'!$AA$13</f>
        <v>#N/A</v>
      </c>
      <c r="AKN13" s="289" t="e">
        <f>'別表_個別勤務状況（1～60）'!$AB$13</f>
        <v>#N/A</v>
      </c>
      <c r="AKO13" s="290" t="str">
        <f>'別表_個別勤務状況（1～60）'!$AC$13</f>
        <v/>
      </c>
      <c r="AKP13" s="291" t="e">
        <f>'別表_個別勤務状況（1～60）'!$AD$13</f>
        <v>#VALUE!</v>
      </c>
      <c r="AKQ13" s="592" t="s">
        <v>319</v>
      </c>
      <c r="AKR13" s="593"/>
      <c r="AKS13" s="594"/>
      <c r="AKT13" s="597"/>
      <c r="AKU13" s="592" t="s">
        <v>320</v>
      </c>
      <c r="AKV13" s="593"/>
      <c r="AKW13" s="594"/>
      <c r="AKX13" s="597"/>
      <c r="AKY13" s="592" t="s">
        <v>321</v>
      </c>
      <c r="AKZ13" s="593"/>
      <c r="ALA13" s="594"/>
      <c r="ALB13" s="597"/>
      <c r="ALC13" s="592" t="s">
        <v>322</v>
      </c>
      <c r="ALD13" s="593"/>
      <c r="ALE13" s="594"/>
      <c r="ALF13" s="597"/>
      <c r="ALG13" s="592" t="s">
        <v>323</v>
      </c>
      <c r="ALH13" s="594"/>
      <c r="ALI13" s="591" t="s">
        <v>324</v>
      </c>
      <c r="ALJ13" s="718"/>
      <c r="ALK13" s="719"/>
      <c r="ALL13" s="592" t="s">
        <v>325</v>
      </c>
      <c r="ALM13" s="593"/>
      <c r="ALN13" s="593"/>
      <c r="ALO13" s="594"/>
      <c r="ALP13" s="261"/>
      <c r="ALQ13" s="262" t="s">
        <v>292</v>
      </c>
      <c r="ALR13" s="698" t="s">
        <v>293</v>
      </c>
      <c r="ALS13" s="700"/>
      <c r="ALT13" s="698" t="s">
        <v>294</v>
      </c>
      <c r="ALU13" s="700"/>
      <c r="ALV13" s="698" t="s">
        <v>317</v>
      </c>
      <c r="ALW13" s="700"/>
      <c r="ALX13" s="698" t="s">
        <v>318</v>
      </c>
      <c r="ALY13" s="700"/>
      <c r="ALZ13" s="289" t="e">
        <f>'別表_個別勤務状況（1～60）'!$G$13</f>
        <v>#N/A</v>
      </c>
      <c r="AMA13" s="290" t="e">
        <f>'別表_個別勤務状況（1～60）'!$H$13</f>
        <v>#N/A</v>
      </c>
      <c r="AMB13" s="291" t="e">
        <f>'別表_個別勤務状況（1～60）'!$I$13</f>
        <v>#N/A</v>
      </c>
      <c r="AMC13" s="289" t="e">
        <f>'別表_個別勤務状況（1～60）'!$J$13</f>
        <v>#N/A</v>
      </c>
      <c r="AMD13" s="292" t="e">
        <f>'別表_個別勤務状況（1～60）'!$K$13</f>
        <v>#N/A</v>
      </c>
      <c r="AME13" s="291" t="e">
        <f>'別表_個別勤務状況（1～60）'!$L$13</f>
        <v>#N/A</v>
      </c>
      <c r="AMF13" s="289" t="e">
        <f>'別表_個別勤務状況（1～60）'!$M$13</f>
        <v>#N/A</v>
      </c>
      <c r="AMG13" s="290" t="e">
        <f>'別表_個別勤務状況（1～60）'!$N$13</f>
        <v>#N/A</v>
      </c>
      <c r="AMH13" s="291" t="e">
        <f>'別表_個別勤務状況（1～60）'!$O$13</f>
        <v>#N/A</v>
      </c>
      <c r="AMI13" s="289" t="e">
        <f>'別表_個別勤務状況（1～60）'!$P$13</f>
        <v>#N/A</v>
      </c>
      <c r="AMJ13" s="290" t="str">
        <f>'別表_個別勤務状況（1～60）'!$Q$13</f>
        <v/>
      </c>
      <c r="AMK13" s="291" t="e">
        <f>'別表_個別勤務状況（1～60）'!$R$13</f>
        <v>#VALUE!</v>
      </c>
      <c r="AML13" s="289" t="e">
        <f>'別表_個別勤務状況（1～60）'!$S$13</f>
        <v>#N/A</v>
      </c>
      <c r="AMM13" s="290" t="e">
        <f>'別表_個別勤務状況（1～60）'!$T$13</f>
        <v>#N/A</v>
      </c>
      <c r="AMN13" s="291" t="e">
        <f>'別表_個別勤務状況（1～60）'!$U$13</f>
        <v>#N/A</v>
      </c>
      <c r="AMO13" s="289" t="e">
        <f>'別表_個別勤務状況（1～60）'!$V$13</f>
        <v>#N/A</v>
      </c>
      <c r="AMP13" s="290" t="e">
        <f>'別表_個別勤務状況（1～60）'!$W$13</f>
        <v>#N/A</v>
      </c>
      <c r="AMQ13" s="291" t="e">
        <f>'別表_個別勤務状況（1～60）'!$X$13</f>
        <v>#N/A</v>
      </c>
      <c r="AMR13" s="294" t="e">
        <f>'別表_個別勤務状況（1～60）'!$Y$13</f>
        <v>#N/A</v>
      </c>
      <c r="AMS13" s="290" t="e">
        <f>'別表_個別勤務状況（1～60）'!$Z$13</f>
        <v>#N/A</v>
      </c>
      <c r="AMT13" s="291" t="e">
        <f>'別表_個別勤務状況（1～60）'!$AA$13</f>
        <v>#N/A</v>
      </c>
      <c r="AMU13" s="289" t="e">
        <f>'別表_個別勤務状況（1～60）'!$AB$13</f>
        <v>#N/A</v>
      </c>
      <c r="AMV13" s="290" t="str">
        <f>'別表_個別勤務状況（1～60）'!$AC$13</f>
        <v/>
      </c>
      <c r="AMW13" s="291" t="e">
        <f>'別表_個別勤務状況（1～60）'!$AD$13</f>
        <v>#VALUE!</v>
      </c>
      <c r="AMX13" s="592" t="s">
        <v>319</v>
      </c>
      <c r="AMY13" s="593"/>
      <c r="AMZ13" s="594"/>
      <c r="ANA13" s="597"/>
      <c r="ANB13" s="592" t="s">
        <v>320</v>
      </c>
      <c r="ANC13" s="593"/>
      <c r="AND13" s="594"/>
      <c r="ANE13" s="597"/>
      <c r="ANF13" s="592" t="s">
        <v>321</v>
      </c>
      <c r="ANG13" s="593"/>
      <c r="ANH13" s="594"/>
      <c r="ANI13" s="597"/>
      <c r="ANJ13" s="592" t="s">
        <v>322</v>
      </c>
      <c r="ANK13" s="593"/>
      <c r="ANL13" s="594"/>
      <c r="ANM13" s="597"/>
      <c r="ANN13" s="592" t="s">
        <v>323</v>
      </c>
      <c r="ANO13" s="594"/>
      <c r="ANP13" s="591" t="s">
        <v>324</v>
      </c>
      <c r="ANQ13" s="718"/>
      <c r="ANR13" s="719"/>
      <c r="ANS13" s="592" t="s">
        <v>325</v>
      </c>
      <c r="ANT13" s="593"/>
      <c r="ANU13" s="593"/>
      <c r="ANV13" s="594"/>
      <c r="ANW13" s="261"/>
      <c r="ANX13" s="262" t="s">
        <v>292</v>
      </c>
      <c r="ANY13" s="698" t="s">
        <v>293</v>
      </c>
      <c r="ANZ13" s="700"/>
      <c r="AOA13" s="698" t="s">
        <v>294</v>
      </c>
      <c r="AOB13" s="700"/>
      <c r="AOC13" s="698" t="s">
        <v>317</v>
      </c>
      <c r="AOD13" s="700"/>
      <c r="AOE13" s="698" t="s">
        <v>318</v>
      </c>
      <c r="AOF13" s="700"/>
      <c r="AOG13" s="289" t="e">
        <f>'別表_個別勤務状況（1～60）'!$G$13</f>
        <v>#N/A</v>
      </c>
      <c r="AOH13" s="290" t="e">
        <f>'別表_個別勤務状況（1～60）'!$H$13</f>
        <v>#N/A</v>
      </c>
      <c r="AOI13" s="291" t="e">
        <f>'別表_個別勤務状況（1～60）'!$I$13</f>
        <v>#N/A</v>
      </c>
      <c r="AOJ13" s="289" t="e">
        <f>'別表_個別勤務状況（1～60）'!$J$13</f>
        <v>#N/A</v>
      </c>
      <c r="AOK13" s="292" t="e">
        <f>'別表_個別勤務状況（1～60）'!$K$13</f>
        <v>#N/A</v>
      </c>
      <c r="AOL13" s="291" t="e">
        <f>'別表_個別勤務状況（1～60）'!$L$13</f>
        <v>#N/A</v>
      </c>
      <c r="AOM13" s="289" t="e">
        <f>'別表_個別勤務状況（1～60）'!$M$13</f>
        <v>#N/A</v>
      </c>
      <c r="AON13" s="290" t="e">
        <f>'別表_個別勤務状況（1～60）'!$N$13</f>
        <v>#N/A</v>
      </c>
      <c r="AOO13" s="291" t="e">
        <f>'別表_個別勤務状況（1～60）'!$O$13</f>
        <v>#N/A</v>
      </c>
      <c r="AOP13" s="289" t="e">
        <f>'別表_個別勤務状況（1～60）'!$P$13</f>
        <v>#N/A</v>
      </c>
      <c r="AOQ13" s="290" t="str">
        <f>'別表_個別勤務状況（1～60）'!$Q$13</f>
        <v/>
      </c>
      <c r="AOR13" s="291" t="e">
        <f>'別表_個別勤務状況（1～60）'!$R$13</f>
        <v>#VALUE!</v>
      </c>
      <c r="AOS13" s="289" t="e">
        <f>'別表_個別勤務状況（1～60）'!$S$13</f>
        <v>#N/A</v>
      </c>
      <c r="AOT13" s="290" t="e">
        <f>'別表_個別勤務状況（1～60）'!$T$13</f>
        <v>#N/A</v>
      </c>
      <c r="AOU13" s="291" t="e">
        <f>'別表_個別勤務状況（1～60）'!$U$13</f>
        <v>#N/A</v>
      </c>
      <c r="AOV13" s="289" t="e">
        <f>'別表_個別勤務状況（1～60）'!$V$13</f>
        <v>#N/A</v>
      </c>
      <c r="AOW13" s="290" t="e">
        <f>'別表_個別勤務状況（1～60）'!$W$13</f>
        <v>#N/A</v>
      </c>
      <c r="AOX13" s="291" t="e">
        <f>'別表_個別勤務状況（1～60）'!$X$13</f>
        <v>#N/A</v>
      </c>
      <c r="AOY13" s="294" t="e">
        <f>'別表_個別勤務状況（1～60）'!$Y$13</f>
        <v>#N/A</v>
      </c>
      <c r="AOZ13" s="290" t="e">
        <f>'別表_個別勤務状況（1～60）'!$Z$13</f>
        <v>#N/A</v>
      </c>
      <c r="APA13" s="291" t="e">
        <f>'別表_個別勤務状況（1～60）'!$AA$13</f>
        <v>#N/A</v>
      </c>
      <c r="APB13" s="289" t="e">
        <f>'別表_個別勤務状況（1～60）'!$AB$13</f>
        <v>#N/A</v>
      </c>
      <c r="APC13" s="290" t="str">
        <f>'別表_個別勤務状況（1～60）'!$AC$13</f>
        <v/>
      </c>
      <c r="APD13" s="291" t="e">
        <f>'別表_個別勤務状況（1～60）'!$AD$13</f>
        <v>#VALUE!</v>
      </c>
      <c r="APE13" s="592" t="s">
        <v>319</v>
      </c>
      <c r="APF13" s="593"/>
      <c r="APG13" s="594"/>
      <c r="APH13" s="597"/>
      <c r="API13" s="592" t="s">
        <v>320</v>
      </c>
      <c r="APJ13" s="593"/>
      <c r="APK13" s="594"/>
      <c r="APL13" s="597"/>
      <c r="APM13" s="592" t="s">
        <v>321</v>
      </c>
      <c r="APN13" s="593"/>
      <c r="APO13" s="594"/>
      <c r="APP13" s="597"/>
      <c r="APQ13" s="592" t="s">
        <v>322</v>
      </c>
      <c r="APR13" s="593"/>
      <c r="APS13" s="594"/>
      <c r="APT13" s="597"/>
      <c r="APU13" s="592" t="s">
        <v>323</v>
      </c>
      <c r="APV13" s="594"/>
      <c r="APW13" s="591" t="s">
        <v>324</v>
      </c>
      <c r="APX13" s="718"/>
      <c r="APY13" s="719"/>
      <c r="APZ13" s="592" t="s">
        <v>325</v>
      </c>
      <c r="AQA13" s="593"/>
      <c r="AQB13" s="593"/>
      <c r="AQC13" s="594"/>
      <c r="AQD13" s="261"/>
      <c r="AQE13" s="262" t="s">
        <v>292</v>
      </c>
      <c r="AQF13" s="698" t="s">
        <v>293</v>
      </c>
      <c r="AQG13" s="700"/>
      <c r="AQH13" s="698" t="s">
        <v>294</v>
      </c>
      <c r="AQI13" s="700"/>
      <c r="AQJ13" s="698" t="s">
        <v>317</v>
      </c>
      <c r="AQK13" s="700"/>
      <c r="AQL13" s="698" t="s">
        <v>318</v>
      </c>
      <c r="AQM13" s="700"/>
      <c r="AQN13" s="289" t="e">
        <f>'別表_個別勤務状況（1～60）'!$G$13</f>
        <v>#N/A</v>
      </c>
      <c r="AQO13" s="290" t="e">
        <f>'別表_個別勤務状況（1～60）'!$H$13</f>
        <v>#N/A</v>
      </c>
      <c r="AQP13" s="291" t="e">
        <f>'別表_個別勤務状況（1～60）'!$I$13</f>
        <v>#N/A</v>
      </c>
      <c r="AQQ13" s="289" t="e">
        <f>'別表_個別勤務状況（1～60）'!$J$13</f>
        <v>#N/A</v>
      </c>
      <c r="AQR13" s="292" t="e">
        <f>'別表_個別勤務状況（1～60）'!$K$13</f>
        <v>#N/A</v>
      </c>
      <c r="AQS13" s="291" t="e">
        <f>'別表_個別勤務状況（1～60）'!$L$13</f>
        <v>#N/A</v>
      </c>
      <c r="AQT13" s="289" t="e">
        <f>'別表_個別勤務状況（1～60）'!$M$13</f>
        <v>#N/A</v>
      </c>
      <c r="AQU13" s="290" t="e">
        <f>'別表_個別勤務状況（1～60）'!$N$13</f>
        <v>#N/A</v>
      </c>
      <c r="AQV13" s="291" t="e">
        <f>'別表_個別勤務状況（1～60）'!$O$13</f>
        <v>#N/A</v>
      </c>
      <c r="AQW13" s="289" t="e">
        <f>'別表_個別勤務状況（1～60）'!$P$13</f>
        <v>#N/A</v>
      </c>
      <c r="AQX13" s="290" t="str">
        <f>'別表_個別勤務状況（1～60）'!$Q$13</f>
        <v/>
      </c>
      <c r="AQY13" s="291" t="e">
        <f>'別表_個別勤務状況（1～60）'!$R$13</f>
        <v>#VALUE!</v>
      </c>
      <c r="AQZ13" s="289" t="e">
        <f>'別表_個別勤務状況（1～60）'!$S$13</f>
        <v>#N/A</v>
      </c>
      <c r="ARA13" s="290" t="e">
        <f>'別表_個別勤務状況（1～60）'!$T$13</f>
        <v>#N/A</v>
      </c>
      <c r="ARB13" s="291" t="e">
        <f>'別表_個別勤務状況（1～60）'!$U$13</f>
        <v>#N/A</v>
      </c>
      <c r="ARC13" s="289" t="e">
        <f>'別表_個別勤務状況（1～60）'!$V$13</f>
        <v>#N/A</v>
      </c>
      <c r="ARD13" s="290" t="e">
        <f>'別表_個別勤務状況（1～60）'!$W$13</f>
        <v>#N/A</v>
      </c>
      <c r="ARE13" s="291" t="e">
        <f>'別表_個別勤務状況（1～60）'!$X$13</f>
        <v>#N/A</v>
      </c>
      <c r="ARF13" s="294" t="e">
        <f>'別表_個別勤務状況（1～60）'!$Y$13</f>
        <v>#N/A</v>
      </c>
      <c r="ARG13" s="290" t="e">
        <f>'別表_個別勤務状況（1～60）'!$Z$13</f>
        <v>#N/A</v>
      </c>
      <c r="ARH13" s="291" t="e">
        <f>'別表_個別勤務状況（1～60）'!$AA$13</f>
        <v>#N/A</v>
      </c>
      <c r="ARI13" s="289" t="e">
        <f>'別表_個別勤務状況（1～60）'!$AB$13</f>
        <v>#N/A</v>
      </c>
      <c r="ARJ13" s="290" t="str">
        <f>'別表_個別勤務状況（1～60）'!$AC$13</f>
        <v/>
      </c>
      <c r="ARK13" s="291" t="e">
        <f>'別表_個別勤務状況（1～60）'!$AD$13</f>
        <v>#VALUE!</v>
      </c>
      <c r="ARL13" s="592" t="s">
        <v>319</v>
      </c>
      <c r="ARM13" s="593"/>
      <c r="ARN13" s="594"/>
      <c r="ARO13" s="597"/>
      <c r="ARP13" s="592" t="s">
        <v>320</v>
      </c>
      <c r="ARQ13" s="593"/>
      <c r="ARR13" s="594"/>
      <c r="ARS13" s="597"/>
      <c r="ART13" s="592" t="s">
        <v>321</v>
      </c>
      <c r="ARU13" s="593"/>
      <c r="ARV13" s="594"/>
      <c r="ARW13" s="597"/>
      <c r="ARX13" s="592" t="s">
        <v>322</v>
      </c>
      <c r="ARY13" s="593"/>
      <c r="ARZ13" s="594"/>
      <c r="ASA13" s="597"/>
      <c r="ASB13" s="592" t="s">
        <v>323</v>
      </c>
      <c r="ASC13" s="594"/>
      <c r="ASD13" s="591" t="s">
        <v>324</v>
      </c>
      <c r="ASE13" s="718"/>
      <c r="ASF13" s="719"/>
      <c r="ASG13" s="592" t="s">
        <v>325</v>
      </c>
      <c r="ASH13" s="593"/>
      <c r="ASI13" s="593"/>
      <c r="ASJ13" s="594"/>
      <c r="ASK13" s="261"/>
      <c r="ASL13" s="262" t="s">
        <v>292</v>
      </c>
      <c r="ASM13" s="698" t="s">
        <v>293</v>
      </c>
      <c r="ASN13" s="700"/>
      <c r="ASO13" s="698" t="s">
        <v>294</v>
      </c>
      <c r="ASP13" s="700"/>
      <c r="ASQ13" s="698" t="s">
        <v>317</v>
      </c>
      <c r="ASR13" s="700"/>
      <c r="ASS13" s="698" t="s">
        <v>318</v>
      </c>
      <c r="AST13" s="700"/>
      <c r="ASU13" s="289" t="e">
        <f>'別表_個別勤務状況（1～60）'!$G$13</f>
        <v>#N/A</v>
      </c>
      <c r="ASV13" s="290" t="e">
        <f>'別表_個別勤務状況（1～60）'!$H$13</f>
        <v>#N/A</v>
      </c>
      <c r="ASW13" s="291" t="e">
        <f>'別表_個別勤務状況（1～60）'!$I$13</f>
        <v>#N/A</v>
      </c>
      <c r="ASX13" s="289" t="e">
        <f>'別表_個別勤務状況（1～60）'!$J$13</f>
        <v>#N/A</v>
      </c>
      <c r="ASY13" s="292" t="e">
        <f>'別表_個別勤務状況（1～60）'!$K$13</f>
        <v>#N/A</v>
      </c>
      <c r="ASZ13" s="291" t="e">
        <f>'別表_個別勤務状況（1～60）'!$L$13</f>
        <v>#N/A</v>
      </c>
      <c r="ATA13" s="289" t="e">
        <f>'別表_個別勤務状況（1～60）'!$M$13</f>
        <v>#N/A</v>
      </c>
      <c r="ATB13" s="290" t="e">
        <f>'別表_個別勤務状況（1～60）'!$N$13</f>
        <v>#N/A</v>
      </c>
      <c r="ATC13" s="291" t="e">
        <f>'別表_個別勤務状況（1～60）'!$O$13</f>
        <v>#N/A</v>
      </c>
      <c r="ATD13" s="289" t="e">
        <f>'別表_個別勤務状況（1～60）'!$P$13</f>
        <v>#N/A</v>
      </c>
      <c r="ATE13" s="290" t="str">
        <f>'別表_個別勤務状況（1～60）'!$Q$13</f>
        <v/>
      </c>
      <c r="ATF13" s="291" t="e">
        <f>'別表_個別勤務状況（1～60）'!$R$13</f>
        <v>#VALUE!</v>
      </c>
      <c r="ATG13" s="289" t="e">
        <f>'別表_個別勤務状況（1～60）'!$S$13</f>
        <v>#N/A</v>
      </c>
      <c r="ATH13" s="290" t="e">
        <f>'別表_個別勤務状況（1～60）'!$T$13</f>
        <v>#N/A</v>
      </c>
      <c r="ATI13" s="291" t="e">
        <f>'別表_個別勤務状況（1～60）'!$U$13</f>
        <v>#N/A</v>
      </c>
      <c r="ATJ13" s="289" t="e">
        <f>'別表_個別勤務状況（1～60）'!$V$13</f>
        <v>#N/A</v>
      </c>
      <c r="ATK13" s="290" t="e">
        <f>'別表_個別勤務状況（1～60）'!$W$13</f>
        <v>#N/A</v>
      </c>
      <c r="ATL13" s="291" t="e">
        <f>'別表_個別勤務状況（1～60）'!$X$13</f>
        <v>#N/A</v>
      </c>
      <c r="ATM13" s="294" t="e">
        <f>'別表_個別勤務状況（1～60）'!$Y$13</f>
        <v>#N/A</v>
      </c>
      <c r="ATN13" s="290" t="e">
        <f>'別表_個別勤務状況（1～60）'!$Z$13</f>
        <v>#N/A</v>
      </c>
      <c r="ATO13" s="291" t="e">
        <f>'別表_個別勤務状況（1～60）'!$AA$13</f>
        <v>#N/A</v>
      </c>
      <c r="ATP13" s="289" t="e">
        <f>'別表_個別勤務状況（1～60）'!$AB$13</f>
        <v>#N/A</v>
      </c>
      <c r="ATQ13" s="290" t="str">
        <f>'別表_個別勤務状況（1～60）'!$AC$13</f>
        <v/>
      </c>
      <c r="ATR13" s="291" t="e">
        <f>'別表_個別勤務状況（1～60）'!$AD$13</f>
        <v>#VALUE!</v>
      </c>
      <c r="ATS13" s="592" t="s">
        <v>319</v>
      </c>
      <c r="ATT13" s="593"/>
      <c r="ATU13" s="594"/>
      <c r="ATV13" s="597"/>
      <c r="ATW13" s="592" t="s">
        <v>320</v>
      </c>
      <c r="ATX13" s="593"/>
      <c r="ATY13" s="594"/>
      <c r="ATZ13" s="597"/>
      <c r="AUA13" s="592" t="s">
        <v>321</v>
      </c>
      <c r="AUB13" s="593"/>
      <c r="AUC13" s="594"/>
      <c r="AUD13" s="597"/>
      <c r="AUE13" s="592" t="s">
        <v>322</v>
      </c>
      <c r="AUF13" s="593"/>
      <c r="AUG13" s="594"/>
      <c r="AUH13" s="597"/>
      <c r="AUI13" s="592" t="s">
        <v>323</v>
      </c>
      <c r="AUJ13" s="594"/>
      <c r="AUK13" s="591" t="s">
        <v>324</v>
      </c>
      <c r="AUL13" s="718"/>
      <c r="AUM13" s="719"/>
      <c r="AUN13" s="592" t="s">
        <v>325</v>
      </c>
      <c r="AUO13" s="593"/>
      <c r="AUP13" s="593"/>
      <c r="AUQ13" s="594"/>
      <c r="AUR13" s="261"/>
      <c r="AUS13" s="262" t="s">
        <v>292</v>
      </c>
      <c r="AUT13" s="698" t="s">
        <v>293</v>
      </c>
      <c r="AUU13" s="700"/>
      <c r="AUV13" s="698" t="s">
        <v>294</v>
      </c>
      <c r="AUW13" s="700"/>
      <c r="AUX13" s="698" t="s">
        <v>317</v>
      </c>
      <c r="AUY13" s="700"/>
      <c r="AUZ13" s="698" t="s">
        <v>318</v>
      </c>
      <c r="AVA13" s="700"/>
      <c r="AVB13" s="289" t="e">
        <f>'別表_個別勤務状況（1～60）'!$G$13</f>
        <v>#N/A</v>
      </c>
      <c r="AVC13" s="290" t="e">
        <f>'別表_個別勤務状況（1～60）'!$H$13</f>
        <v>#N/A</v>
      </c>
      <c r="AVD13" s="291" t="e">
        <f>'別表_個別勤務状況（1～60）'!$I$13</f>
        <v>#N/A</v>
      </c>
      <c r="AVE13" s="289" t="e">
        <f>'別表_個別勤務状況（1～60）'!$J$13</f>
        <v>#N/A</v>
      </c>
      <c r="AVF13" s="292" t="e">
        <f>'別表_個別勤務状況（1～60）'!$K$13</f>
        <v>#N/A</v>
      </c>
      <c r="AVG13" s="291" t="e">
        <f>'別表_個別勤務状況（1～60）'!$L$13</f>
        <v>#N/A</v>
      </c>
      <c r="AVH13" s="289" t="e">
        <f>'別表_個別勤務状況（1～60）'!$M$13</f>
        <v>#N/A</v>
      </c>
      <c r="AVI13" s="290" t="e">
        <f>'別表_個別勤務状況（1～60）'!$N$13</f>
        <v>#N/A</v>
      </c>
      <c r="AVJ13" s="291" t="e">
        <f>'別表_個別勤務状況（1～60）'!$O$13</f>
        <v>#N/A</v>
      </c>
      <c r="AVK13" s="289" t="e">
        <f>'別表_個別勤務状況（1～60）'!$P$13</f>
        <v>#N/A</v>
      </c>
      <c r="AVL13" s="290" t="str">
        <f>'別表_個別勤務状況（1～60）'!$Q$13</f>
        <v/>
      </c>
      <c r="AVM13" s="291" t="e">
        <f>'別表_個別勤務状況（1～60）'!$R$13</f>
        <v>#VALUE!</v>
      </c>
      <c r="AVN13" s="289" t="e">
        <f>'別表_個別勤務状況（1～60）'!$S$13</f>
        <v>#N/A</v>
      </c>
      <c r="AVO13" s="290" t="e">
        <f>'別表_個別勤務状況（1～60）'!$T$13</f>
        <v>#N/A</v>
      </c>
      <c r="AVP13" s="291" t="e">
        <f>'別表_個別勤務状況（1～60）'!$U$13</f>
        <v>#N/A</v>
      </c>
      <c r="AVQ13" s="289" t="e">
        <f>'別表_個別勤務状況（1～60）'!$V$13</f>
        <v>#N/A</v>
      </c>
      <c r="AVR13" s="290" t="e">
        <f>'別表_個別勤務状況（1～60）'!$W$13</f>
        <v>#N/A</v>
      </c>
      <c r="AVS13" s="291" t="e">
        <f>'別表_個別勤務状況（1～60）'!$X$13</f>
        <v>#N/A</v>
      </c>
      <c r="AVT13" s="294" t="e">
        <f>'別表_個別勤務状況（1～60）'!$Y$13</f>
        <v>#N/A</v>
      </c>
      <c r="AVU13" s="290" t="e">
        <f>'別表_個別勤務状況（1～60）'!$Z$13</f>
        <v>#N/A</v>
      </c>
      <c r="AVV13" s="291" t="e">
        <f>'別表_個別勤務状況（1～60）'!$AA$13</f>
        <v>#N/A</v>
      </c>
      <c r="AVW13" s="289" t="e">
        <f>'別表_個別勤務状況（1～60）'!$AB$13</f>
        <v>#N/A</v>
      </c>
      <c r="AVX13" s="290" t="str">
        <f>'別表_個別勤務状況（1～60）'!$AC$13</f>
        <v/>
      </c>
      <c r="AVY13" s="291" t="e">
        <f>'別表_個別勤務状況（1～60）'!$AD$13</f>
        <v>#VALUE!</v>
      </c>
      <c r="AVZ13" s="592" t="s">
        <v>319</v>
      </c>
      <c r="AWA13" s="593"/>
      <c r="AWB13" s="594"/>
      <c r="AWC13" s="597"/>
      <c r="AWD13" s="592" t="s">
        <v>320</v>
      </c>
      <c r="AWE13" s="593"/>
      <c r="AWF13" s="594"/>
      <c r="AWG13" s="597"/>
      <c r="AWH13" s="592" t="s">
        <v>321</v>
      </c>
      <c r="AWI13" s="593"/>
      <c r="AWJ13" s="594"/>
      <c r="AWK13" s="597"/>
      <c r="AWL13" s="592" t="s">
        <v>322</v>
      </c>
      <c r="AWM13" s="593"/>
      <c r="AWN13" s="594"/>
      <c r="AWO13" s="597"/>
      <c r="AWP13" s="592" t="s">
        <v>323</v>
      </c>
      <c r="AWQ13" s="594"/>
      <c r="AWR13" s="591" t="s">
        <v>324</v>
      </c>
      <c r="AWS13" s="718"/>
      <c r="AWT13" s="719"/>
      <c r="AWU13" s="592" t="s">
        <v>325</v>
      </c>
      <c r="AWV13" s="593"/>
      <c r="AWW13" s="593"/>
      <c r="AWX13" s="594"/>
      <c r="AWY13" s="261"/>
      <c r="AWZ13" s="262" t="s">
        <v>292</v>
      </c>
      <c r="AXA13" s="698" t="s">
        <v>293</v>
      </c>
      <c r="AXB13" s="700"/>
      <c r="AXC13" s="698" t="s">
        <v>294</v>
      </c>
      <c r="AXD13" s="700"/>
      <c r="AXE13" s="698" t="s">
        <v>317</v>
      </c>
      <c r="AXF13" s="700"/>
      <c r="AXG13" s="698" t="s">
        <v>318</v>
      </c>
      <c r="AXH13" s="700"/>
      <c r="AXI13" s="289" t="e">
        <f>'別表_個別勤務状況（1～60）'!$G$13</f>
        <v>#N/A</v>
      </c>
      <c r="AXJ13" s="290" t="e">
        <f>'別表_個別勤務状況（1～60）'!$H$13</f>
        <v>#N/A</v>
      </c>
      <c r="AXK13" s="291" t="e">
        <f>'別表_個別勤務状況（1～60）'!$I$13</f>
        <v>#N/A</v>
      </c>
      <c r="AXL13" s="289" t="e">
        <f>'別表_個別勤務状況（1～60）'!$J$13</f>
        <v>#N/A</v>
      </c>
      <c r="AXM13" s="292" t="e">
        <f>'別表_個別勤務状況（1～60）'!$K$13</f>
        <v>#N/A</v>
      </c>
      <c r="AXN13" s="291" t="e">
        <f>'別表_個別勤務状況（1～60）'!$L$13</f>
        <v>#N/A</v>
      </c>
      <c r="AXO13" s="289" t="e">
        <f>'別表_個別勤務状況（1～60）'!$M$13</f>
        <v>#N/A</v>
      </c>
      <c r="AXP13" s="290" t="e">
        <f>'別表_個別勤務状況（1～60）'!$N$13</f>
        <v>#N/A</v>
      </c>
      <c r="AXQ13" s="291" t="e">
        <f>'別表_個別勤務状況（1～60）'!$O$13</f>
        <v>#N/A</v>
      </c>
      <c r="AXR13" s="289" t="e">
        <f>'別表_個別勤務状況（1～60）'!$P$13</f>
        <v>#N/A</v>
      </c>
      <c r="AXS13" s="290" t="str">
        <f>'別表_個別勤務状況（1～60）'!$Q$13</f>
        <v/>
      </c>
      <c r="AXT13" s="291" t="e">
        <f>'別表_個別勤務状況（1～60）'!$R$13</f>
        <v>#VALUE!</v>
      </c>
      <c r="AXU13" s="289" t="e">
        <f>'別表_個別勤務状況（1～60）'!$S$13</f>
        <v>#N/A</v>
      </c>
      <c r="AXV13" s="290" t="e">
        <f>'別表_個別勤務状況（1～60）'!$T$13</f>
        <v>#N/A</v>
      </c>
      <c r="AXW13" s="291" t="e">
        <f>'別表_個別勤務状況（1～60）'!$U$13</f>
        <v>#N/A</v>
      </c>
      <c r="AXX13" s="289" t="e">
        <f>'別表_個別勤務状況（1～60）'!$V$13</f>
        <v>#N/A</v>
      </c>
      <c r="AXY13" s="290" t="e">
        <f>'別表_個別勤務状況（1～60）'!$W$13</f>
        <v>#N/A</v>
      </c>
      <c r="AXZ13" s="291" t="e">
        <f>'別表_個別勤務状況（1～60）'!$X$13</f>
        <v>#N/A</v>
      </c>
      <c r="AYA13" s="294" t="e">
        <f>'別表_個別勤務状況（1～60）'!$Y$13</f>
        <v>#N/A</v>
      </c>
      <c r="AYB13" s="290" t="e">
        <f>'別表_個別勤務状況（1～60）'!$Z$13</f>
        <v>#N/A</v>
      </c>
      <c r="AYC13" s="291" t="e">
        <f>'別表_個別勤務状況（1～60）'!$AA$13</f>
        <v>#N/A</v>
      </c>
      <c r="AYD13" s="289" t="e">
        <f>'別表_個別勤務状況（1～60）'!$AB$13</f>
        <v>#N/A</v>
      </c>
      <c r="AYE13" s="290" t="str">
        <f>'別表_個別勤務状況（1～60）'!$AC$13</f>
        <v/>
      </c>
      <c r="AYF13" s="291" t="e">
        <f>'別表_個別勤務状況（1～60）'!$AD$13</f>
        <v>#VALUE!</v>
      </c>
      <c r="AYG13" s="592" t="s">
        <v>319</v>
      </c>
      <c r="AYH13" s="593"/>
      <c r="AYI13" s="594"/>
      <c r="AYJ13" s="597"/>
      <c r="AYK13" s="592" t="s">
        <v>320</v>
      </c>
      <c r="AYL13" s="593"/>
      <c r="AYM13" s="594"/>
      <c r="AYN13" s="597"/>
      <c r="AYO13" s="592" t="s">
        <v>321</v>
      </c>
      <c r="AYP13" s="593"/>
      <c r="AYQ13" s="594"/>
      <c r="AYR13" s="597"/>
      <c r="AYS13" s="592" t="s">
        <v>322</v>
      </c>
      <c r="AYT13" s="593"/>
      <c r="AYU13" s="594"/>
      <c r="AYV13" s="597"/>
      <c r="AYW13" s="592" t="s">
        <v>323</v>
      </c>
      <c r="AYX13" s="594"/>
      <c r="AYY13" s="591" t="s">
        <v>324</v>
      </c>
      <c r="AYZ13" s="718"/>
      <c r="AZA13" s="719"/>
      <c r="AZB13" s="592" t="s">
        <v>325</v>
      </c>
      <c r="AZC13" s="593"/>
      <c r="AZD13" s="593"/>
      <c r="AZE13" s="594"/>
      <c r="AZF13" s="261"/>
      <c r="AZG13" s="262" t="s">
        <v>292</v>
      </c>
      <c r="AZH13" s="698" t="s">
        <v>293</v>
      </c>
      <c r="AZI13" s="700"/>
      <c r="AZJ13" s="698" t="s">
        <v>294</v>
      </c>
      <c r="AZK13" s="700"/>
      <c r="AZL13" s="698" t="s">
        <v>317</v>
      </c>
      <c r="AZM13" s="700"/>
      <c r="AZN13" s="698" t="s">
        <v>318</v>
      </c>
      <c r="AZO13" s="700"/>
      <c r="AZP13" s="289" t="e">
        <f>'別表_個別勤務状況（1～60）'!$G$13</f>
        <v>#N/A</v>
      </c>
      <c r="AZQ13" s="290" t="e">
        <f>'別表_個別勤務状況（1～60）'!$H$13</f>
        <v>#N/A</v>
      </c>
      <c r="AZR13" s="291" t="e">
        <f>'別表_個別勤務状況（1～60）'!$I$13</f>
        <v>#N/A</v>
      </c>
      <c r="AZS13" s="289" t="e">
        <f>'別表_個別勤務状況（1～60）'!$J$13</f>
        <v>#N/A</v>
      </c>
      <c r="AZT13" s="292" t="e">
        <f>'別表_個別勤務状況（1～60）'!$K$13</f>
        <v>#N/A</v>
      </c>
      <c r="AZU13" s="291" t="e">
        <f>'別表_個別勤務状況（1～60）'!$L$13</f>
        <v>#N/A</v>
      </c>
      <c r="AZV13" s="289" t="e">
        <f>'別表_個別勤務状況（1～60）'!$M$13</f>
        <v>#N/A</v>
      </c>
      <c r="AZW13" s="290" t="e">
        <f>'別表_個別勤務状況（1～60）'!$N$13</f>
        <v>#N/A</v>
      </c>
      <c r="AZX13" s="291" t="e">
        <f>'別表_個別勤務状況（1～60）'!$O$13</f>
        <v>#N/A</v>
      </c>
      <c r="AZY13" s="289" t="e">
        <f>'別表_個別勤務状況（1～60）'!$P$13</f>
        <v>#N/A</v>
      </c>
      <c r="AZZ13" s="290" t="str">
        <f>'別表_個別勤務状況（1～60）'!$Q$13</f>
        <v/>
      </c>
      <c r="BAA13" s="291" t="e">
        <f>'別表_個別勤務状況（1～60）'!$R$13</f>
        <v>#VALUE!</v>
      </c>
      <c r="BAB13" s="289" t="e">
        <f>'別表_個別勤務状況（1～60）'!$S$13</f>
        <v>#N/A</v>
      </c>
      <c r="BAC13" s="290" t="e">
        <f>'別表_個別勤務状況（1～60）'!$T$13</f>
        <v>#N/A</v>
      </c>
      <c r="BAD13" s="291" t="e">
        <f>'別表_個別勤務状況（1～60）'!$U$13</f>
        <v>#N/A</v>
      </c>
      <c r="BAE13" s="289" t="e">
        <f>'別表_個別勤務状況（1～60）'!$V$13</f>
        <v>#N/A</v>
      </c>
      <c r="BAF13" s="290" t="e">
        <f>'別表_個別勤務状況（1～60）'!$W$13</f>
        <v>#N/A</v>
      </c>
      <c r="BAG13" s="291" t="e">
        <f>'別表_個別勤務状況（1～60）'!$X$13</f>
        <v>#N/A</v>
      </c>
      <c r="BAH13" s="294" t="e">
        <f>'別表_個別勤務状況（1～60）'!$Y$13</f>
        <v>#N/A</v>
      </c>
      <c r="BAI13" s="290" t="e">
        <f>'別表_個別勤務状況（1～60）'!$Z$13</f>
        <v>#N/A</v>
      </c>
      <c r="BAJ13" s="291" t="e">
        <f>'別表_個別勤務状況（1～60）'!$AA$13</f>
        <v>#N/A</v>
      </c>
      <c r="BAK13" s="289" t="e">
        <f>'別表_個別勤務状況（1～60）'!$AB$13</f>
        <v>#N/A</v>
      </c>
      <c r="BAL13" s="290" t="str">
        <f>'別表_個別勤務状況（1～60）'!$AC$13</f>
        <v/>
      </c>
      <c r="BAM13" s="291" t="e">
        <f>'別表_個別勤務状況（1～60）'!$AD$13</f>
        <v>#VALUE!</v>
      </c>
      <c r="BAN13" s="592" t="s">
        <v>319</v>
      </c>
      <c r="BAO13" s="593"/>
      <c r="BAP13" s="594"/>
      <c r="BAQ13" s="597"/>
      <c r="BAR13" s="592" t="s">
        <v>320</v>
      </c>
      <c r="BAS13" s="593"/>
      <c r="BAT13" s="594"/>
      <c r="BAU13" s="597"/>
      <c r="BAV13" s="592" t="s">
        <v>321</v>
      </c>
      <c r="BAW13" s="593"/>
      <c r="BAX13" s="594"/>
      <c r="BAY13" s="597"/>
      <c r="BAZ13" s="592" t="s">
        <v>322</v>
      </c>
      <c r="BBA13" s="593"/>
      <c r="BBB13" s="594"/>
      <c r="BBC13" s="597"/>
      <c r="BBD13" s="592" t="s">
        <v>323</v>
      </c>
      <c r="BBE13" s="594"/>
      <c r="BBF13" s="591" t="s">
        <v>324</v>
      </c>
      <c r="BBG13" s="718"/>
      <c r="BBH13" s="719"/>
      <c r="BBI13" s="592" t="s">
        <v>325</v>
      </c>
      <c r="BBJ13" s="593"/>
      <c r="BBK13" s="593"/>
      <c r="BBL13" s="594"/>
      <c r="BBM13" s="261"/>
      <c r="BBN13" s="262" t="s">
        <v>292</v>
      </c>
      <c r="BBO13" s="698" t="s">
        <v>293</v>
      </c>
      <c r="BBP13" s="700"/>
      <c r="BBQ13" s="698" t="s">
        <v>294</v>
      </c>
      <c r="BBR13" s="700"/>
      <c r="BBS13" s="698" t="s">
        <v>317</v>
      </c>
      <c r="BBT13" s="700"/>
      <c r="BBU13" s="698" t="s">
        <v>318</v>
      </c>
      <c r="BBV13" s="700"/>
      <c r="BBW13" s="289" t="e">
        <f>'別表_個別勤務状況（1～60）'!$G$13</f>
        <v>#N/A</v>
      </c>
      <c r="BBX13" s="290" t="e">
        <f>'別表_個別勤務状況（1～60）'!$H$13</f>
        <v>#N/A</v>
      </c>
      <c r="BBY13" s="291" t="e">
        <f>'別表_個別勤務状況（1～60）'!$I$13</f>
        <v>#N/A</v>
      </c>
      <c r="BBZ13" s="289" t="e">
        <f>'別表_個別勤務状況（1～60）'!$J$13</f>
        <v>#N/A</v>
      </c>
      <c r="BCA13" s="292" t="e">
        <f>'別表_個別勤務状況（1～60）'!$K$13</f>
        <v>#N/A</v>
      </c>
      <c r="BCB13" s="291" t="e">
        <f>'別表_個別勤務状況（1～60）'!$L$13</f>
        <v>#N/A</v>
      </c>
      <c r="BCC13" s="289" t="e">
        <f>'別表_個別勤務状況（1～60）'!$M$13</f>
        <v>#N/A</v>
      </c>
      <c r="BCD13" s="290" t="e">
        <f>'別表_個別勤務状況（1～60）'!$N$13</f>
        <v>#N/A</v>
      </c>
      <c r="BCE13" s="291" t="e">
        <f>'別表_個別勤務状況（1～60）'!$O$13</f>
        <v>#N/A</v>
      </c>
      <c r="BCF13" s="289" t="e">
        <f>'別表_個別勤務状況（1～60）'!$P$13</f>
        <v>#N/A</v>
      </c>
      <c r="BCG13" s="290" t="str">
        <f>'別表_個別勤務状況（1～60）'!$Q$13</f>
        <v/>
      </c>
      <c r="BCH13" s="291" t="e">
        <f>'別表_個別勤務状況（1～60）'!$R$13</f>
        <v>#VALUE!</v>
      </c>
      <c r="BCI13" s="289" t="e">
        <f>'別表_個別勤務状況（1～60）'!$S$13</f>
        <v>#N/A</v>
      </c>
      <c r="BCJ13" s="290" t="e">
        <f>'別表_個別勤務状況（1～60）'!$T$13</f>
        <v>#N/A</v>
      </c>
      <c r="BCK13" s="291" t="e">
        <f>'別表_個別勤務状況（1～60）'!$U$13</f>
        <v>#N/A</v>
      </c>
      <c r="BCL13" s="289" t="e">
        <f>'別表_個別勤務状況（1～60）'!$V$13</f>
        <v>#N/A</v>
      </c>
      <c r="BCM13" s="290" t="e">
        <f>'別表_個別勤務状況（1～60）'!$W$13</f>
        <v>#N/A</v>
      </c>
      <c r="BCN13" s="291" t="e">
        <f>'別表_個別勤務状況（1～60）'!$X$13</f>
        <v>#N/A</v>
      </c>
      <c r="BCO13" s="294" t="e">
        <f>'別表_個別勤務状況（1～60）'!$Y$13</f>
        <v>#N/A</v>
      </c>
      <c r="BCP13" s="290" t="e">
        <f>'別表_個別勤務状況（1～60）'!$Z$13</f>
        <v>#N/A</v>
      </c>
      <c r="BCQ13" s="291" t="e">
        <f>'別表_個別勤務状況（1～60）'!$AA$13</f>
        <v>#N/A</v>
      </c>
      <c r="BCR13" s="289" t="e">
        <f>'別表_個別勤務状況（1～60）'!$AB$13</f>
        <v>#N/A</v>
      </c>
      <c r="BCS13" s="290" t="str">
        <f>'別表_個別勤務状況（1～60）'!$AC$13</f>
        <v/>
      </c>
      <c r="BCT13" s="291" t="e">
        <f>'別表_個別勤務状況（1～60）'!$AD$13</f>
        <v>#VALUE!</v>
      </c>
      <c r="BCU13" s="592" t="s">
        <v>319</v>
      </c>
      <c r="BCV13" s="593"/>
      <c r="BCW13" s="594"/>
      <c r="BCX13" s="597"/>
      <c r="BCY13" s="592" t="s">
        <v>320</v>
      </c>
      <c r="BCZ13" s="593"/>
      <c r="BDA13" s="594"/>
      <c r="BDB13" s="597"/>
      <c r="BDC13" s="592" t="s">
        <v>321</v>
      </c>
      <c r="BDD13" s="593"/>
      <c r="BDE13" s="594"/>
      <c r="BDF13" s="597"/>
      <c r="BDG13" s="592" t="s">
        <v>322</v>
      </c>
      <c r="BDH13" s="593"/>
      <c r="BDI13" s="594"/>
      <c r="BDJ13" s="597"/>
      <c r="BDK13" s="592" t="s">
        <v>323</v>
      </c>
      <c r="BDL13" s="594"/>
      <c r="BDM13" s="591" t="s">
        <v>324</v>
      </c>
      <c r="BDN13" s="718"/>
      <c r="BDO13" s="719"/>
      <c r="BDP13" s="592" t="s">
        <v>325</v>
      </c>
      <c r="BDQ13" s="593"/>
      <c r="BDR13" s="593"/>
      <c r="BDS13" s="594"/>
      <c r="BDT13" s="261"/>
      <c r="BDU13" s="262" t="s">
        <v>292</v>
      </c>
      <c r="BDV13" s="698" t="s">
        <v>293</v>
      </c>
      <c r="BDW13" s="700"/>
      <c r="BDX13" s="698" t="s">
        <v>294</v>
      </c>
      <c r="BDY13" s="700"/>
      <c r="BDZ13" s="698" t="s">
        <v>317</v>
      </c>
      <c r="BEA13" s="700"/>
      <c r="BEB13" s="698" t="s">
        <v>318</v>
      </c>
      <c r="BEC13" s="700"/>
      <c r="BED13" s="289" t="e">
        <f>'別表_個別勤務状況（1～60）'!$G$13</f>
        <v>#N/A</v>
      </c>
      <c r="BEE13" s="290" t="e">
        <f>'別表_個別勤務状況（1～60）'!$H$13</f>
        <v>#N/A</v>
      </c>
      <c r="BEF13" s="291" t="e">
        <f>'別表_個別勤務状況（1～60）'!$I$13</f>
        <v>#N/A</v>
      </c>
      <c r="BEG13" s="289" t="e">
        <f>'別表_個別勤務状況（1～60）'!$J$13</f>
        <v>#N/A</v>
      </c>
      <c r="BEH13" s="292" t="e">
        <f>'別表_個別勤務状況（1～60）'!$K$13</f>
        <v>#N/A</v>
      </c>
      <c r="BEI13" s="291" t="e">
        <f>'別表_個別勤務状況（1～60）'!$L$13</f>
        <v>#N/A</v>
      </c>
      <c r="BEJ13" s="289" t="e">
        <f>'別表_個別勤務状況（1～60）'!$M$13</f>
        <v>#N/A</v>
      </c>
      <c r="BEK13" s="290" t="e">
        <f>'別表_個別勤務状況（1～60）'!$N$13</f>
        <v>#N/A</v>
      </c>
      <c r="BEL13" s="291" t="e">
        <f>'別表_個別勤務状況（1～60）'!$O$13</f>
        <v>#N/A</v>
      </c>
      <c r="BEM13" s="289" t="e">
        <f>'別表_個別勤務状況（1～60）'!$P$13</f>
        <v>#N/A</v>
      </c>
      <c r="BEN13" s="290" t="str">
        <f>'別表_個別勤務状況（1～60）'!$Q$13</f>
        <v/>
      </c>
      <c r="BEO13" s="291" t="e">
        <f>'別表_個別勤務状況（1～60）'!$R$13</f>
        <v>#VALUE!</v>
      </c>
      <c r="BEP13" s="289" t="e">
        <f>'別表_個別勤務状況（1～60）'!$S$13</f>
        <v>#N/A</v>
      </c>
      <c r="BEQ13" s="290" t="e">
        <f>'別表_個別勤務状況（1～60）'!$T$13</f>
        <v>#N/A</v>
      </c>
      <c r="BER13" s="291" t="e">
        <f>'別表_個別勤務状況（1～60）'!$U$13</f>
        <v>#N/A</v>
      </c>
      <c r="BES13" s="289" t="e">
        <f>'別表_個別勤務状況（1～60）'!$V$13</f>
        <v>#N/A</v>
      </c>
      <c r="BET13" s="290" t="e">
        <f>'別表_個別勤務状況（1～60）'!$W$13</f>
        <v>#N/A</v>
      </c>
      <c r="BEU13" s="291" t="e">
        <f>'別表_個別勤務状況（1～60）'!$X$13</f>
        <v>#N/A</v>
      </c>
      <c r="BEV13" s="294" t="e">
        <f>'別表_個別勤務状況（1～60）'!$Y$13</f>
        <v>#N/A</v>
      </c>
      <c r="BEW13" s="290" t="e">
        <f>'別表_個別勤務状況（1～60）'!$Z$13</f>
        <v>#N/A</v>
      </c>
      <c r="BEX13" s="291" t="e">
        <f>'別表_個別勤務状況（1～60）'!$AA$13</f>
        <v>#N/A</v>
      </c>
      <c r="BEY13" s="289" t="e">
        <f>'別表_個別勤務状況（1～60）'!$AB$13</f>
        <v>#N/A</v>
      </c>
      <c r="BEZ13" s="290" t="str">
        <f>'別表_個別勤務状況（1～60）'!$AC$13</f>
        <v/>
      </c>
      <c r="BFA13" s="291" t="e">
        <f>'別表_個別勤務状況（1～60）'!$AD$13</f>
        <v>#VALUE!</v>
      </c>
      <c r="BFB13" s="592" t="s">
        <v>319</v>
      </c>
      <c r="BFC13" s="593"/>
      <c r="BFD13" s="594"/>
      <c r="BFE13" s="597"/>
      <c r="BFF13" s="592" t="s">
        <v>320</v>
      </c>
      <c r="BFG13" s="593"/>
      <c r="BFH13" s="594"/>
      <c r="BFI13" s="597"/>
      <c r="BFJ13" s="592" t="s">
        <v>321</v>
      </c>
      <c r="BFK13" s="593"/>
      <c r="BFL13" s="594"/>
      <c r="BFM13" s="597"/>
      <c r="BFN13" s="592" t="s">
        <v>322</v>
      </c>
      <c r="BFO13" s="593"/>
      <c r="BFP13" s="594"/>
      <c r="BFQ13" s="597"/>
      <c r="BFR13" s="592" t="s">
        <v>323</v>
      </c>
      <c r="BFS13" s="594"/>
      <c r="BFT13" s="591" t="s">
        <v>324</v>
      </c>
      <c r="BFU13" s="718"/>
      <c r="BFV13" s="719"/>
      <c r="BFW13" s="592" t="s">
        <v>325</v>
      </c>
      <c r="BFX13" s="593"/>
      <c r="BFY13" s="593"/>
      <c r="BFZ13" s="594"/>
      <c r="BGA13" s="261"/>
      <c r="BGB13" s="262" t="s">
        <v>292</v>
      </c>
      <c r="BGC13" s="698" t="s">
        <v>293</v>
      </c>
      <c r="BGD13" s="700"/>
      <c r="BGE13" s="698" t="s">
        <v>294</v>
      </c>
      <c r="BGF13" s="700"/>
      <c r="BGG13" s="698" t="s">
        <v>317</v>
      </c>
      <c r="BGH13" s="700"/>
      <c r="BGI13" s="698" t="s">
        <v>318</v>
      </c>
      <c r="BGJ13" s="700"/>
      <c r="BGK13" s="289" t="e">
        <f>'別表_個別勤務状況（1～60）'!$G$13</f>
        <v>#N/A</v>
      </c>
      <c r="BGL13" s="290" t="e">
        <f>'別表_個別勤務状況（1～60）'!$H$13</f>
        <v>#N/A</v>
      </c>
      <c r="BGM13" s="291" t="e">
        <f>'別表_個別勤務状況（1～60）'!$I$13</f>
        <v>#N/A</v>
      </c>
      <c r="BGN13" s="289" t="e">
        <f>'別表_個別勤務状況（1～60）'!$J$13</f>
        <v>#N/A</v>
      </c>
      <c r="BGO13" s="292" t="e">
        <f>'別表_個別勤務状況（1～60）'!$K$13</f>
        <v>#N/A</v>
      </c>
      <c r="BGP13" s="291" t="e">
        <f>'別表_個別勤務状況（1～60）'!$L$13</f>
        <v>#N/A</v>
      </c>
      <c r="BGQ13" s="289" t="e">
        <f>'別表_個別勤務状況（1～60）'!$M$13</f>
        <v>#N/A</v>
      </c>
      <c r="BGR13" s="290" t="e">
        <f>'別表_個別勤務状況（1～60）'!$N$13</f>
        <v>#N/A</v>
      </c>
      <c r="BGS13" s="291" t="e">
        <f>'別表_個別勤務状況（1～60）'!$O$13</f>
        <v>#N/A</v>
      </c>
      <c r="BGT13" s="289" t="e">
        <f>'別表_個別勤務状況（1～60）'!$P$13</f>
        <v>#N/A</v>
      </c>
      <c r="BGU13" s="290" t="str">
        <f>'別表_個別勤務状況（1～60）'!$Q$13</f>
        <v/>
      </c>
      <c r="BGV13" s="291" t="e">
        <f>'別表_個別勤務状況（1～60）'!$R$13</f>
        <v>#VALUE!</v>
      </c>
      <c r="BGW13" s="289" t="e">
        <f>'別表_個別勤務状況（1～60）'!$S$13</f>
        <v>#N/A</v>
      </c>
      <c r="BGX13" s="290" t="e">
        <f>'別表_個別勤務状況（1～60）'!$T$13</f>
        <v>#N/A</v>
      </c>
      <c r="BGY13" s="291" t="e">
        <f>'別表_個別勤務状況（1～60）'!$U$13</f>
        <v>#N/A</v>
      </c>
      <c r="BGZ13" s="289" t="e">
        <f>'別表_個別勤務状況（1～60）'!$V$13</f>
        <v>#N/A</v>
      </c>
      <c r="BHA13" s="290" t="e">
        <f>'別表_個別勤務状況（1～60）'!$W$13</f>
        <v>#N/A</v>
      </c>
      <c r="BHB13" s="291" t="e">
        <f>'別表_個別勤務状況（1～60）'!$X$13</f>
        <v>#N/A</v>
      </c>
      <c r="BHC13" s="294" t="e">
        <f>'別表_個別勤務状況（1～60）'!$Y$13</f>
        <v>#N/A</v>
      </c>
      <c r="BHD13" s="290" t="e">
        <f>'別表_個別勤務状況（1～60）'!$Z$13</f>
        <v>#N/A</v>
      </c>
      <c r="BHE13" s="291" t="e">
        <f>'別表_個別勤務状況（1～60）'!$AA$13</f>
        <v>#N/A</v>
      </c>
      <c r="BHF13" s="289" t="e">
        <f>'別表_個別勤務状況（1～60）'!$AB$13</f>
        <v>#N/A</v>
      </c>
      <c r="BHG13" s="290" t="str">
        <f>'別表_個別勤務状況（1～60）'!$AC$13</f>
        <v/>
      </c>
      <c r="BHH13" s="291" t="e">
        <f>'別表_個別勤務状況（1～60）'!$AD$13</f>
        <v>#VALUE!</v>
      </c>
      <c r="BHI13" s="592" t="s">
        <v>319</v>
      </c>
      <c r="BHJ13" s="593"/>
      <c r="BHK13" s="594"/>
      <c r="BHL13" s="597"/>
      <c r="BHM13" s="592" t="s">
        <v>320</v>
      </c>
      <c r="BHN13" s="593"/>
      <c r="BHO13" s="594"/>
      <c r="BHP13" s="597"/>
      <c r="BHQ13" s="592" t="s">
        <v>321</v>
      </c>
      <c r="BHR13" s="593"/>
      <c r="BHS13" s="594"/>
      <c r="BHT13" s="597"/>
      <c r="BHU13" s="592" t="s">
        <v>322</v>
      </c>
      <c r="BHV13" s="593"/>
      <c r="BHW13" s="594"/>
      <c r="BHX13" s="597"/>
      <c r="BHY13" s="592" t="s">
        <v>323</v>
      </c>
      <c r="BHZ13" s="594"/>
      <c r="BIA13" s="591" t="s">
        <v>324</v>
      </c>
      <c r="BIB13" s="718"/>
      <c r="BIC13" s="719"/>
      <c r="BID13" s="592" t="s">
        <v>325</v>
      </c>
      <c r="BIE13" s="593"/>
      <c r="BIF13" s="593"/>
      <c r="BIG13" s="594"/>
      <c r="BIH13" s="261"/>
      <c r="BII13" s="262" t="s">
        <v>292</v>
      </c>
      <c r="BIJ13" s="698" t="s">
        <v>293</v>
      </c>
      <c r="BIK13" s="700"/>
      <c r="BIL13" s="698" t="s">
        <v>294</v>
      </c>
      <c r="BIM13" s="700"/>
      <c r="BIN13" s="698" t="s">
        <v>317</v>
      </c>
      <c r="BIO13" s="700"/>
      <c r="BIP13" s="698" t="s">
        <v>318</v>
      </c>
      <c r="BIQ13" s="700"/>
      <c r="BIR13" s="289" t="e">
        <f>'別表_個別勤務状況（1～60）'!$G$13</f>
        <v>#N/A</v>
      </c>
      <c r="BIS13" s="290" t="e">
        <f>'別表_個別勤務状況（1～60）'!$H$13</f>
        <v>#N/A</v>
      </c>
      <c r="BIT13" s="291" t="e">
        <f>'別表_個別勤務状況（1～60）'!$I$13</f>
        <v>#N/A</v>
      </c>
      <c r="BIU13" s="289" t="e">
        <f>'別表_個別勤務状況（1～60）'!$J$13</f>
        <v>#N/A</v>
      </c>
      <c r="BIV13" s="292" t="e">
        <f>'別表_個別勤務状況（1～60）'!$K$13</f>
        <v>#N/A</v>
      </c>
      <c r="BIW13" s="291" t="e">
        <f>'別表_個別勤務状況（1～60）'!$L$13</f>
        <v>#N/A</v>
      </c>
      <c r="BIX13" s="289" t="e">
        <f>'別表_個別勤務状況（1～60）'!$M$13</f>
        <v>#N/A</v>
      </c>
      <c r="BIY13" s="290" t="e">
        <f>'別表_個別勤務状況（1～60）'!$N$13</f>
        <v>#N/A</v>
      </c>
      <c r="BIZ13" s="291" t="e">
        <f>'別表_個別勤務状況（1～60）'!$O$13</f>
        <v>#N/A</v>
      </c>
      <c r="BJA13" s="289" t="e">
        <f>'別表_個別勤務状況（1～60）'!$P$13</f>
        <v>#N/A</v>
      </c>
      <c r="BJB13" s="290" t="str">
        <f>'別表_個別勤務状況（1～60）'!$Q$13</f>
        <v/>
      </c>
      <c r="BJC13" s="291" t="e">
        <f>'別表_個別勤務状況（1～60）'!$R$13</f>
        <v>#VALUE!</v>
      </c>
      <c r="BJD13" s="289" t="e">
        <f>'別表_個別勤務状況（1～60）'!$S$13</f>
        <v>#N/A</v>
      </c>
      <c r="BJE13" s="290" t="e">
        <f>'別表_個別勤務状況（1～60）'!$T$13</f>
        <v>#N/A</v>
      </c>
      <c r="BJF13" s="291" t="e">
        <f>'別表_個別勤務状況（1～60）'!$U$13</f>
        <v>#N/A</v>
      </c>
      <c r="BJG13" s="289" t="e">
        <f>'別表_個別勤務状況（1～60）'!$V$13</f>
        <v>#N/A</v>
      </c>
      <c r="BJH13" s="290" t="e">
        <f>'別表_個別勤務状況（1～60）'!$W$13</f>
        <v>#N/A</v>
      </c>
      <c r="BJI13" s="291" t="e">
        <f>'別表_個別勤務状況（1～60）'!$X$13</f>
        <v>#N/A</v>
      </c>
      <c r="BJJ13" s="294" t="e">
        <f>'別表_個別勤務状況（1～60）'!$Y$13</f>
        <v>#N/A</v>
      </c>
      <c r="BJK13" s="290" t="e">
        <f>'別表_個別勤務状況（1～60）'!$Z$13</f>
        <v>#N/A</v>
      </c>
      <c r="BJL13" s="291" t="e">
        <f>'別表_個別勤務状況（1～60）'!$AA$13</f>
        <v>#N/A</v>
      </c>
      <c r="BJM13" s="289" t="e">
        <f>'別表_個別勤務状況（1～60）'!$AB$13</f>
        <v>#N/A</v>
      </c>
      <c r="BJN13" s="290" t="str">
        <f>'別表_個別勤務状況（1～60）'!$AC$13</f>
        <v/>
      </c>
      <c r="BJO13" s="291" t="e">
        <f>'別表_個別勤務状況（1～60）'!$AD$13</f>
        <v>#VALUE!</v>
      </c>
      <c r="BJP13" s="592" t="s">
        <v>319</v>
      </c>
      <c r="BJQ13" s="593"/>
      <c r="BJR13" s="594"/>
      <c r="BJS13" s="597"/>
      <c r="BJT13" s="592" t="s">
        <v>320</v>
      </c>
      <c r="BJU13" s="593"/>
      <c r="BJV13" s="594"/>
      <c r="BJW13" s="597"/>
      <c r="BJX13" s="592" t="s">
        <v>321</v>
      </c>
      <c r="BJY13" s="593"/>
      <c r="BJZ13" s="594"/>
      <c r="BKA13" s="597"/>
      <c r="BKB13" s="592" t="s">
        <v>322</v>
      </c>
      <c r="BKC13" s="593"/>
      <c r="BKD13" s="594"/>
      <c r="BKE13" s="597"/>
      <c r="BKF13" s="592" t="s">
        <v>323</v>
      </c>
      <c r="BKG13" s="594"/>
      <c r="BKH13" s="591" t="s">
        <v>324</v>
      </c>
      <c r="BKI13" s="718"/>
      <c r="BKJ13" s="719"/>
      <c r="BKK13" s="592" t="s">
        <v>325</v>
      </c>
      <c r="BKL13" s="593"/>
      <c r="BKM13" s="593"/>
      <c r="BKN13" s="594"/>
      <c r="BKO13" s="261"/>
      <c r="BKP13" s="262" t="s">
        <v>292</v>
      </c>
      <c r="BKQ13" s="698" t="s">
        <v>293</v>
      </c>
      <c r="BKR13" s="700"/>
      <c r="BKS13" s="698" t="s">
        <v>294</v>
      </c>
      <c r="BKT13" s="700"/>
      <c r="BKU13" s="698" t="s">
        <v>317</v>
      </c>
      <c r="BKV13" s="700"/>
      <c r="BKW13" s="698" t="s">
        <v>318</v>
      </c>
      <c r="BKX13" s="700"/>
      <c r="BKY13" s="289" t="e">
        <f>'別表_個別勤務状況（1～60）'!$G$13</f>
        <v>#N/A</v>
      </c>
      <c r="BKZ13" s="290" t="e">
        <f>'別表_個別勤務状況（1～60）'!$H$13</f>
        <v>#N/A</v>
      </c>
      <c r="BLA13" s="291" t="e">
        <f>'別表_個別勤務状況（1～60）'!$I$13</f>
        <v>#N/A</v>
      </c>
      <c r="BLB13" s="289" t="e">
        <f>'別表_個別勤務状況（1～60）'!$J$13</f>
        <v>#N/A</v>
      </c>
      <c r="BLC13" s="292" t="e">
        <f>'別表_個別勤務状況（1～60）'!$K$13</f>
        <v>#N/A</v>
      </c>
      <c r="BLD13" s="291" t="e">
        <f>'別表_個別勤務状況（1～60）'!$L$13</f>
        <v>#N/A</v>
      </c>
      <c r="BLE13" s="289" t="e">
        <f>'別表_個別勤務状況（1～60）'!$M$13</f>
        <v>#N/A</v>
      </c>
      <c r="BLF13" s="290" t="e">
        <f>'別表_個別勤務状況（1～60）'!$N$13</f>
        <v>#N/A</v>
      </c>
      <c r="BLG13" s="291" t="e">
        <f>'別表_個別勤務状況（1～60）'!$O$13</f>
        <v>#N/A</v>
      </c>
      <c r="BLH13" s="289" t="e">
        <f>'別表_個別勤務状況（1～60）'!$P$13</f>
        <v>#N/A</v>
      </c>
      <c r="BLI13" s="290" t="str">
        <f>'別表_個別勤務状況（1～60）'!$Q$13</f>
        <v/>
      </c>
      <c r="BLJ13" s="291" t="e">
        <f>'別表_個別勤務状況（1～60）'!$R$13</f>
        <v>#VALUE!</v>
      </c>
      <c r="BLK13" s="289" t="e">
        <f>'別表_個別勤務状況（1～60）'!$S$13</f>
        <v>#N/A</v>
      </c>
      <c r="BLL13" s="290" t="e">
        <f>'別表_個別勤務状況（1～60）'!$T$13</f>
        <v>#N/A</v>
      </c>
      <c r="BLM13" s="291" t="e">
        <f>'別表_個別勤務状況（1～60）'!$U$13</f>
        <v>#N/A</v>
      </c>
      <c r="BLN13" s="289" t="e">
        <f>'別表_個別勤務状況（1～60）'!$V$13</f>
        <v>#N/A</v>
      </c>
      <c r="BLO13" s="290" t="e">
        <f>'別表_個別勤務状況（1～60）'!$W$13</f>
        <v>#N/A</v>
      </c>
      <c r="BLP13" s="291" t="e">
        <f>'別表_個別勤務状況（1～60）'!$X$13</f>
        <v>#N/A</v>
      </c>
      <c r="BLQ13" s="294" t="e">
        <f>'別表_個別勤務状況（1～60）'!$Y$13</f>
        <v>#N/A</v>
      </c>
      <c r="BLR13" s="290" t="e">
        <f>'別表_個別勤務状況（1～60）'!$Z$13</f>
        <v>#N/A</v>
      </c>
      <c r="BLS13" s="291" t="e">
        <f>'別表_個別勤務状況（1～60）'!$AA$13</f>
        <v>#N/A</v>
      </c>
      <c r="BLT13" s="289" t="e">
        <f>'別表_個別勤務状況（1～60）'!$AB$13</f>
        <v>#N/A</v>
      </c>
      <c r="BLU13" s="290" t="str">
        <f>'別表_個別勤務状況（1～60）'!$AC$13</f>
        <v/>
      </c>
      <c r="BLV13" s="291" t="e">
        <f>'別表_個別勤務状況（1～60）'!$AD$13</f>
        <v>#VALUE!</v>
      </c>
      <c r="BLW13" s="592" t="s">
        <v>319</v>
      </c>
      <c r="BLX13" s="593"/>
      <c r="BLY13" s="594"/>
      <c r="BLZ13" s="597"/>
      <c r="BMA13" s="592" t="s">
        <v>320</v>
      </c>
      <c r="BMB13" s="593"/>
      <c r="BMC13" s="594"/>
      <c r="BMD13" s="597"/>
      <c r="BME13" s="592" t="s">
        <v>321</v>
      </c>
      <c r="BMF13" s="593"/>
      <c r="BMG13" s="594"/>
      <c r="BMH13" s="597"/>
      <c r="BMI13" s="592" t="s">
        <v>322</v>
      </c>
      <c r="BMJ13" s="593"/>
      <c r="BMK13" s="594"/>
      <c r="BML13" s="597"/>
      <c r="BMM13" s="592" t="s">
        <v>323</v>
      </c>
      <c r="BMN13" s="594"/>
      <c r="BMO13" s="591" t="s">
        <v>324</v>
      </c>
      <c r="BMP13" s="718"/>
      <c r="BMQ13" s="719"/>
      <c r="BMR13" s="592" t="s">
        <v>325</v>
      </c>
      <c r="BMS13" s="593"/>
      <c r="BMT13" s="593"/>
      <c r="BMU13" s="594"/>
      <c r="BMV13" s="261"/>
      <c r="BMW13" s="262" t="s">
        <v>292</v>
      </c>
      <c r="BMX13" s="698" t="s">
        <v>293</v>
      </c>
      <c r="BMY13" s="700"/>
      <c r="BMZ13" s="698" t="s">
        <v>294</v>
      </c>
      <c r="BNA13" s="700"/>
      <c r="BNB13" s="698" t="s">
        <v>317</v>
      </c>
      <c r="BNC13" s="700"/>
      <c r="BND13" s="698" t="s">
        <v>318</v>
      </c>
      <c r="BNE13" s="700"/>
      <c r="BNF13" s="289" t="e">
        <f>'別表_個別勤務状況（1～60）'!$G$13</f>
        <v>#N/A</v>
      </c>
      <c r="BNG13" s="290" t="e">
        <f>'別表_個別勤務状況（1～60）'!$H$13</f>
        <v>#N/A</v>
      </c>
      <c r="BNH13" s="291" t="e">
        <f>'別表_個別勤務状況（1～60）'!$I$13</f>
        <v>#N/A</v>
      </c>
      <c r="BNI13" s="289" t="e">
        <f>'別表_個別勤務状況（1～60）'!$J$13</f>
        <v>#N/A</v>
      </c>
      <c r="BNJ13" s="292" t="e">
        <f>'別表_個別勤務状況（1～60）'!$K$13</f>
        <v>#N/A</v>
      </c>
      <c r="BNK13" s="291" t="e">
        <f>'別表_個別勤務状況（1～60）'!$L$13</f>
        <v>#N/A</v>
      </c>
      <c r="BNL13" s="289" t="e">
        <f>'別表_個別勤務状況（1～60）'!$M$13</f>
        <v>#N/A</v>
      </c>
      <c r="BNM13" s="290" t="e">
        <f>'別表_個別勤務状況（1～60）'!$N$13</f>
        <v>#N/A</v>
      </c>
      <c r="BNN13" s="291" t="e">
        <f>'別表_個別勤務状況（1～60）'!$O$13</f>
        <v>#N/A</v>
      </c>
      <c r="BNO13" s="289" t="e">
        <f>'別表_個別勤務状況（1～60）'!$P$13</f>
        <v>#N/A</v>
      </c>
      <c r="BNP13" s="290" t="str">
        <f>'別表_個別勤務状況（1～60）'!$Q$13</f>
        <v/>
      </c>
      <c r="BNQ13" s="291" t="e">
        <f>'別表_個別勤務状況（1～60）'!$R$13</f>
        <v>#VALUE!</v>
      </c>
      <c r="BNR13" s="289" t="e">
        <f>'別表_個別勤務状況（1～60）'!$S$13</f>
        <v>#N/A</v>
      </c>
      <c r="BNS13" s="290" t="e">
        <f>'別表_個別勤務状況（1～60）'!$T$13</f>
        <v>#N/A</v>
      </c>
      <c r="BNT13" s="291" t="e">
        <f>'別表_個別勤務状況（1～60）'!$U$13</f>
        <v>#N/A</v>
      </c>
      <c r="BNU13" s="289" t="e">
        <f>'別表_個別勤務状況（1～60）'!$V$13</f>
        <v>#N/A</v>
      </c>
      <c r="BNV13" s="290" t="e">
        <f>'別表_個別勤務状況（1～60）'!$W$13</f>
        <v>#N/A</v>
      </c>
      <c r="BNW13" s="291" t="e">
        <f>'別表_個別勤務状況（1～60）'!$X$13</f>
        <v>#N/A</v>
      </c>
      <c r="BNX13" s="294" t="e">
        <f>'別表_個別勤務状況（1～60）'!$Y$13</f>
        <v>#N/A</v>
      </c>
      <c r="BNY13" s="290" t="e">
        <f>'別表_個別勤務状況（1～60）'!$Z$13</f>
        <v>#N/A</v>
      </c>
      <c r="BNZ13" s="291" t="e">
        <f>'別表_個別勤務状況（1～60）'!$AA$13</f>
        <v>#N/A</v>
      </c>
      <c r="BOA13" s="289" t="e">
        <f>'別表_個別勤務状況（1～60）'!$AB$13</f>
        <v>#N/A</v>
      </c>
      <c r="BOB13" s="290" t="str">
        <f>'別表_個別勤務状況（1～60）'!$AC$13</f>
        <v/>
      </c>
      <c r="BOC13" s="291" t="e">
        <f>'別表_個別勤務状況（1～60）'!$AD$13</f>
        <v>#VALUE!</v>
      </c>
      <c r="BOD13" s="592" t="s">
        <v>319</v>
      </c>
      <c r="BOE13" s="593"/>
      <c r="BOF13" s="594"/>
      <c r="BOG13" s="597"/>
      <c r="BOH13" s="592" t="s">
        <v>320</v>
      </c>
      <c r="BOI13" s="593"/>
      <c r="BOJ13" s="594"/>
      <c r="BOK13" s="597"/>
      <c r="BOL13" s="592" t="s">
        <v>321</v>
      </c>
      <c r="BOM13" s="593"/>
      <c r="BON13" s="594"/>
      <c r="BOO13" s="597"/>
      <c r="BOP13" s="592" t="s">
        <v>322</v>
      </c>
      <c r="BOQ13" s="593"/>
      <c r="BOR13" s="594"/>
      <c r="BOS13" s="597"/>
      <c r="BOT13" s="592" t="s">
        <v>323</v>
      </c>
      <c r="BOU13" s="594"/>
      <c r="BOV13" s="591" t="s">
        <v>324</v>
      </c>
      <c r="BOW13" s="718"/>
      <c r="BOX13" s="719"/>
      <c r="BOY13" s="592" t="s">
        <v>325</v>
      </c>
      <c r="BOZ13" s="593"/>
      <c r="BPA13" s="593"/>
      <c r="BPB13" s="594"/>
    </row>
    <row r="14" spans="1:1770" ht="15" hidden="1" customHeight="1">
      <c r="A14" s="261"/>
      <c r="B14" s="262"/>
      <c r="C14" s="276"/>
      <c r="D14" s="276"/>
      <c r="E14" s="276"/>
      <c r="F14" s="276"/>
      <c r="G14" s="276"/>
      <c r="H14" s="276"/>
      <c r="I14" s="276"/>
      <c r="J14" s="276"/>
      <c r="K14" s="296" t="e">
        <f>'別表_個別勤務状況（1～60）'!$G$14</f>
        <v>#N/A</v>
      </c>
      <c r="L14" s="296" t="e">
        <f>'別表_個別勤務状況（1～60）'!$H$14</f>
        <v>#N/A</v>
      </c>
      <c r="M14" s="291"/>
      <c r="N14" s="296" t="e">
        <f>'別表_個別勤務状況（1～60）'!$J$14</f>
        <v>#N/A</v>
      </c>
      <c r="O14" s="296" t="e">
        <f>'別表_個別勤務状況（1～60）'!$K$14</f>
        <v>#N/A</v>
      </c>
      <c r="P14" s="291"/>
      <c r="Q14" s="296" t="e">
        <f>'別表_個別勤務状況（1～60）'!$M$14</f>
        <v>#N/A</v>
      </c>
      <c r="R14" s="296" t="e">
        <f>'別表_個別勤務状況（1～60）'!$N$14</f>
        <v>#N/A</v>
      </c>
      <c r="S14" s="291"/>
      <c r="T14" s="296" t="e">
        <f>'別表_個別勤務状況（1～60）'!$P$14</f>
        <v>#N/A</v>
      </c>
      <c r="U14" s="296" t="e">
        <f>'別表_個別勤務状況（1～60）'!$Q$14</f>
        <v>#VALUE!</v>
      </c>
      <c r="V14" s="291"/>
      <c r="W14" s="296" t="e">
        <f>'別表_個別勤務状況（1～60）'!$S$14</f>
        <v>#N/A</v>
      </c>
      <c r="X14" s="296" t="e">
        <f>'別表_個別勤務状況（1～60）'!$T$14</f>
        <v>#N/A</v>
      </c>
      <c r="Y14" s="291"/>
      <c r="Z14" s="296" t="e">
        <f>'別表_個別勤務状況（1～60）'!$V$14</f>
        <v>#N/A</v>
      </c>
      <c r="AA14" s="296" t="e">
        <f>'別表_個別勤務状況（1～60）'!$W$14</f>
        <v>#N/A</v>
      </c>
      <c r="AB14" s="291"/>
      <c r="AC14" s="296" t="e">
        <f>'別表_個別勤務状況（1～60）'!$Y$14</f>
        <v>#N/A</v>
      </c>
      <c r="AD14" s="296" t="e">
        <f>'別表_個別勤務状況（1～60）'!$Z$14</f>
        <v>#N/A</v>
      </c>
      <c r="AE14" s="291"/>
      <c r="AF14" s="296" t="e">
        <f>'別表_個別勤務状況（1～60）'!$AB$14</f>
        <v>#N/A</v>
      </c>
      <c r="AG14" s="296" t="e">
        <f>'別表_個別勤務状況（1～60）'!$AC$14</f>
        <v>#VALUE!</v>
      </c>
      <c r="AH14" s="291"/>
      <c r="AI14" s="277"/>
      <c r="AJ14" s="275"/>
      <c r="AK14" s="278"/>
      <c r="AL14" s="279"/>
      <c r="AM14" s="277"/>
      <c r="AN14" s="275"/>
      <c r="AO14" s="278"/>
      <c r="AP14" s="279"/>
      <c r="AQ14" s="277"/>
      <c r="AR14" s="275"/>
      <c r="AS14" s="278"/>
      <c r="AT14" s="279"/>
      <c r="AU14" s="277"/>
      <c r="AV14" s="275"/>
      <c r="AW14" s="275"/>
      <c r="AX14" s="279"/>
      <c r="AY14" s="106"/>
      <c r="AZ14" s="106"/>
      <c r="BA14" s="280"/>
      <c r="BB14" s="295"/>
      <c r="BC14" s="295"/>
      <c r="BD14" s="277"/>
      <c r="BE14" s="275"/>
      <c r="BF14" s="275"/>
      <c r="BG14" s="278"/>
      <c r="BH14" s="261"/>
      <c r="BI14" s="262"/>
      <c r="BJ14" s="276"/>
      <c r="BK14" s="276"/>
      <c r="BL14" s="276"/>
      <c r="BM14" s="276"/>
      <c r="BN14" s="276"/>
      <c r="BO14" s="276"/>
      <c r="BP14" s="276"/>
      <c r="BQ14" s="276"/>
      <c r="BR14" s="296" t="e">
        <f>'別表_個別勤務状況（1～60）'!$G$14</f>
        <v>#N/A</v>
      </c>
      <c r="BS14" s="296" t="e">
        <f>'別表_個別勤務状況（1～60）'!$H$14</f>
        <v>#N/A</v>
      </c>
      <c r="BT14" s="291"/>
      <c r="BU14" s="296" t="e">
        <f>'別表_個別勤務状況（1～60）'!$J$14</f>
        <v>#N/A</v>
      </c>
      <c r="BV14" s="296" t="e">
        <f>'別表_個別勤務状況（1～60）'!$K$14</f>
        <v>#N/A</v>
      </c>
      <c r="BW14" s="291"/>
      <c r="BX14" s="296" t="e">
        <f>'別表_個別勤務状況（1～60）'!$M$14</f>
        <v>#N/A</v>
      </c>
      <c r="BY14" s="296" t="e">
        <f>'別表_個別勤務状況（1～60）'!$N$14</f>
        <v>#N/A</v>
      </c>
      <c r="BZ14" s="291"/>
      <c r="CA14" s="296" t="e">
        <f>'別表_個別勤務状況（1～60）'!$P$14</f>
        <v>#N/A</v>
      </c>
      <c r="CB14" s="296" t="e">
        <f>'別表_個別勤務状況（1～60）'!$Q$14</f>
        <v>#VALUE!</v>
      </c>
      <c r="CC14" s="291"/>
      <c r="CD14" s="296" t="e">
        <f>'別表_個別勤務状況（1～60）'!$S$14</f>
        <v>#N/A</v>
      </c>
      <c r="CE14" s="296" t="e">
        <f>'別表_個別勤務状況（1～60）'!$T$14</f>
        <v>#N/A</v>
      </c>
      <c r="CF14" s="291"/>
      <c r="CG14" s="296" t="e">
        <f>'別表_個別勤務状況（1～60）'!$V$14</f>
        <v>#N/A</v>
      </c>
      <c r="CH14" s="296" t="e">
        <f>'別表_個別勤務状況（1～60）'!$W$14</f>
        <v>#N/A</v>
      </c>
      <c r="CI14" s="291"/>
      <c r="CJ14" s="296" t="e">
        <f>'別表_個別勤務状況（1～60）'!$Y$14</f>
        <v>#N/A</v>
      </c>
      <c r="CK14" s="296" t="e">
        <f>'別表_個別勤務状況（1～60）'!$Z$14</f>
        <v>#N/A</v>
      </c>
      <c r="CL14" s="291"/>
      <c r="CM14" s="296" t="e">
        <f>'別表_個別勤務状況（1～60）'!$AB$14</f>
        <v>#N/A</v>
      </c>
      <c r="CN14" s="296" t="e">
        <f>'別表_個別勤務状況（1～60）'!$AC$14</f>
        <v>#VALUE!</v>
      </c>
      <c r="CO14" s="291"/>
      <c r="CP14" s="277"/>
      <c r="CQ14" s="275"/>
      <c r="CR14" s="278"/>
      <c r="CS14" s="279"/>
      <c r="CT14" s="277"/>
      <c r="CU14" s="275"/>
      <c r="CV14" s="278"/>
      <c r="CW14" s="279"/>
      <c r="CX14" s="277"/>
      <c r="CY14" s="275"/>
      <c r="CZ14" s="278"/>
      <c r="DA14" s="279"/>
      <c r="DB14" s="277"/>
      <c r="DC14" s="275"/>
      <c r="DD14" s="275"/>
      <c r="DE14" s="279"/>
      <c r="DF14" s="106"/>
      <c r="DG14" s="106"/>
      <c r="DH14" s="280"/>
      <c r="DI14" s="295"/>
      <c r="DJ14" s="295"/>
      <c r="DK14" s="277"/>
      <c r="DL14" s="275"/>
      <c r="DM14" s="275"/>
      <c r="DN14" s="278"/>
      <c r="DO14" s="261"/>
      <c r="DP14" s="262"/>
      <c r="DQ14" s="276"/>
      <c r="DR14" s="276"/>
      <c r="DS14" s="276"/>
      <c r="DT14" s="276"/>
      <c r="DU14" s="276"/>
      <c r="DV14" s="276"/>
      <c r="DW14" s="276"/>
      <c r="DX14" s="276"/>
      <c r="DY14" s="296" t="e">
        <f>'別表_個別勤務状況（1～60）'!$G$14</f>
        <v>#N/A</v>
      </c>
      <c r="DZ14" s="296" t="e">
        <f>'別表_個別勤務状況（1～60）'!$H$14</f>
        <v>#N/A</v>
      </c>
      <c r="EA14" s="291"/>
      <c r="EB14" s="296" t="e">
        <f>'別表_個別勤務状況（1～60）'!$J$14</f>
        <v>#N/A</v>
      </c>
      <c r="EC14" s="296" t="e">
        <f>'別表_個別勤務状況（1～60）'!$K$14</f>
        <v>#N/A</v>
      </c>
      <c r="ED14" s="291"/>
      <c r="EE14" s="296" t="e">
        <f>'別表_個別勤務状況（1～60）'!$M$14</f>
        <v>#N/A</v>
      </c>
      <c r="EF14" s="296" t="e">
        <f>'別表_個別勤務状況（1～60）'!$N$14</f>
        <v>#N/A</v>
      </c>
      <c r="EG14" s="291"/>
      <c r="EH14" s="296" t="e">
        <f>'別表_個別勤務状況（1～60）'!$P$14</f>
        <v>#N/A</v>
      </c>
      <c r="EI14" s="296" t="e">
        <f>'別表_個別勤務状況（1～60）'!$Q$14</f>
        <v>#VALUE!</v>
      </c>
      <c r="EJ14" s="291"/>
      <c r="EK14" s="296" t="e">
        <f>'別表_個別勤務状況（1～60）'!$S$14</f>
        <v>#N/A</v>
      </c>
      <c r="EL14" s="296" t="e">
        <f>'別表_個別勤務状況（1～60）'!$T$14</f>
        <v>#N/A</v>
      </c>
      <c r="EM14" s="291"/>
      <c r="EN14" s="296" t="e">
        <f>'別表_個別勤務状況（1～60）'!$V$14</f>
        <v>#N/A</v>
      </c>
      <c r="EO14" s="296" t="e">
        <f>'別表_個別勤務状況（1～60）'!$W$14</f>
        <v>#N/A</v>
      </c>
      <c r="EP14" s="291"/>
      <c r="EQ14" s="296" t="e">
        <f>'別表_個別勤務状況（1～60）'!$Y$14</f>
        <v>#N/A</v>
      </c>
      <c r="ER14" s="296" t="e">
        <f>'別表_個別勤務状況（1～60）'!$Z$14</f>
        <v>#N/A</v>
      </c>
      <c r="ES14" s="291"/>
      <c r="ET14" s="296" t="e">
        <f>'別表_個別勤務状況（1～60）'!$AB$14</f>
        <v>#N/A</v>
      </c>
      <c r="EU14" s="296" t="e">
        <f>'別表_個別勤務状況（1～60）'!$AC$14</f>
        <v>#VALUE!</v>
      </c>
      <c r="EV14" s="291"/>
      <c r="EW14" s="277"/>
      <c r="EX14" s="275"/>
      <c r="EY14" s="278"/>
      <c r="EZ14" s="279"/>
      <c r="FA14" s="277"/>
      <c r="FB14" s="275"/>
      <c r="FC14" s="278"/>
      <c r="FD14" s="279"/>
      <c r="FE14" s="277"/>
      <c r="FF14" s="275"/>
      <c r="FG14" s="278"/>
      <c r="FH14" s="279"/>
      <c r="FI14" s="277"/>
      <c r="FJ14" s="275"/>
      <c r="FK14" s="275"/>
      <c r="FL14" s="279"/>
      <c r="FM14" s="106"/>
      <c r="FN14" s="106"/>
      <c r="FO14" s="280"/>
      <c r="FP14" s="295"/>
      <c r="FQ14" s="295"/>
      <c r="FR14" s="277"/>
      <c r="FS14" s="275"/>
      <c r="FT14" s="275"/>
      <c r="FU14" s="278"/>
      <c r="FV14" s="261"/>
      <c r="FW14" s="262"/>
      <c r="FX14" s="276"/>
      <c r="FY14" s="276"/>
      <c r="FZ14" s="276"/>
      <c r="GA14" s="276"/>
      <c r="GB14" s="276"/>
      <c r="GC14" s="276"/>
      <c r="GD14" s="276"/>
      <c r="GE14" s="276"/>
      <c r="GF14" s="296" t="e">
        <f>'別表_個別勤務状況（1～60）'!$G$14</f>
        <v>#N/A</v>
      </c>
      <c r="GG14" s="296" t="e">
        <f>'別表_個別勤務状況（1～60）'!$H$14</f>
        <v>#N/A</v>
      </c>
      <c r="GH14" s="291"/>
      <c r="GI14" s="296" t="e">
        <f>'別表_個別勤務状況（1～60）'!$J$14</f>
        <v>#N/A</v>
      </c>
      <c r="GJ14" s="296" t="e">
        <f>'別表_個別勤務状況（1～60）'!$K$14</f>
        <v>#N/A</v>
      </c>
      <c r="GK14" s="291"/>
      <c r="GL14" s="296" t="e">
        <f>'別表_個別勤務状況（1～60）'!$M$14</f>
        <v>#N/A</v>
      </c>
      <c r="GM14" s="296" t="e">
        <f>'別表_個別勤務状況（1～60）'!$N$14</f>
        <v>#N/A</v>
      </c>
      <c r="GN14" s="291"/>
      <c r="GO14" s="296" t="e">
        <f>'別表_個別勤務状況（1～60）'!$P$14</f>
        <v>#N/A</v>
      </c>
      <c r="GP14" s="296" t="e">
        <f>'別表_個別勤務状況（1～60）'!$Q$14</f>
        <v>#VALUE!</v>
      </c>
      <c r="GQ14" s="291"/>
      <c r="GR14" s="296" t="e">
        <f>'別表_個別勤務状況（1～60）'!$S$14</f>
        <v>#N/A</v>
      </c>
      <c r="GS14" s="296" t="e">
        <f>'別表_個別勤務状況（1～60）'!$T$14</f>
        <v>#N/A</v>
      </c>
      <c r="GT14" s="291"/>
      <c r="GU14" s="296" t="e">
        <f>'別表_個別勤務状況（1～60）'!$V$14</f>
        <v>#N/A</v>
      </c>
      <c r="GV14" s="296" t="e">
        <f>'別表_個別勤務状況（1～60）'!$W$14</f>
        <v>#N/A</v>
      </c>
      <c r="GW14" s="291"/>
      <c r="GX14" s="296" t="e">
        <f>'別表_個別勤務状況（1～60）'!$Y$14</f>
        <v>#N/A</v>
      </c>
      <c r="GY14" s="296" t="e">
        <f>'別表_個別勤務状況（1～60）'!$Z$14</f>
        <v>#N/A</v>
      </c>
      <c r="GZ14" s="291"/>
      <c r="HA14" s="296" t="e">
        <f>'別表_個別勤務状況（1～60）'!$AB$14</f>
        <v>#N/A</v>
      </c>
      <c r="HB14" s="296" t="e">
        <f>'別表_個別勤務状況（1～60）'!$AC$14</f>
        <v>#VALUE!</v>
      </c>
      <c r="HC14" s="291"/>
      <c r="HD14" s="277"/>
      <c r="HE14" s="275"/>
      <c r="HF14" s="278"/>
      <c r="HG14" s="279"/>
      <c r="HH14" s="277"/>
      <c r="HI14" s="275"/>
      <c r="HJ14" s="278"/>
      <c r="HK14" s="279"/>
      <c r="HL14" s="277"/>
      <c r="HM14" s="275"/>
      <c r="HN14" s="278"/>
      <c r="HO14" s="279"/>
      <c r="HP14" s="277"/>
      <c r="HQ14" s="275"/>
      <c r="HR14" s="275"/>
      <c r="HS14" s="279"/>
      <c r="HT14" s="106"/>
      <c r="HU14" s="106"/>
      <c r="HV14" s="280"/>
      <c r="HW14" s="295"/>
      <c r="HX14" s="295"/>
      <c r="HY14" s="277"/>
      <c r="HZ14" s="275"/>
      <c r="IA14" s="275"/>
      <c r="IB14" s="278"/>
      <c r="IC14" s="261"/>
      <c r="ID14" s="262"/>
      <c r="IE14" s="276"/>
      <c r="IF14" s="276"/>
      <c r="IG14" s="276"/>
      <c r="IH14" s="276"/>
      <c r="II14" s="276"/>
      <c r="IJ14" s="276"/>
      <c r="IK14" s="276"/>
      <c r="IL14" s="276"/>
      <c r="IM14" s="296" t="e">
        <f>'別表_個別勤務状況（1～60）'!$G$14</f>
        <v>#N/A</v>
      </c>
      <c r="IN14" s="296" t="e">
        <f>'別表_個別勤務状況（1～60）'!$H$14</f>
        <v>#N/A</v>
      </c>
      <c r="IO14" s="291"/>
      <c r="IP14" s="296" t="e">
        <f>'別表_個別勤務状況（1～60）'!$J$14</f>
        <v>#N/A</v>
      </c>
      <c r="IQ14" s="296" t="e">
        <f>'別表_個別勤務状況（1～60）'!$K$14</f>
        <v>#N/A</v>
      </c>
      <c r="IR14" s="291"/>
      <c r="IS14" s="296" t="e">
        <f>'別表_個別勤務状況（1～60）'!$M$14</f>
        <v>#N/A</v>
      </c>
      <c r="IT14" s="296" t="e">
        <f>'別表_個別勤務状況（1～60）'!$N$14</f>
        <v>#N/A</v>
      </c>
      <c r="IU14" s="291"/>
      <c r="IV14" s="296" t="e">
        <f>'別表_個別勤務状況（1～60）'!$P$14</f>
        <v>#N/A</v>
      </c>
      <c r="IW14" s="296" t="e">
        <f>'別表_個別勤務状況（1～60）'!$Q$14</f>
        <v>#VALUE!</v>
      </c>
      <c r="IX14" s="291"/>
      <c r="IY14" s="296" t="e">
        <f>'別表_個別勤務状況（1～60）'!$S$14</f>
        <v>#N/A</v>
      </c>
      <c r="IZ14" s="296" t="e">
        <f>'別表_個別勤務状況（1～60）'!$T$14</f>
        <v>#N/A</v>
      </c>
      <c r="JA14" s="291"/>
      <c r="JB14" s="296" t="e">
        <f>'別表_個別勤務状況（1～60）'!$V$14</f>
        <v>#N/A</v>
      </c>
      <c r="JC14" s="296" t="e">
        <f>'別表_個別勤務状況（1～60）'!$W$14</f>
        <v>#N/A</v>
      </c>
      <c r="JD14" s="291"/>
      <c r="JE14" s="296" t="e">
        <f>'別表_個別勤務状況（1～60）'!$Y$14</f>
        <v>#N/A</v>
      </c>
      <c r="JF14" s="296" t="e">
        <f>'別表_個別勤務状況（1～60）'!$Z$14</f>
        <v>#N/A</v>
      </c>
      <c r="JG14" s="291"/>
      <c r="JH14" s="296" t="e">
        <f>'別表_個別勤務状況（1～60）'!$AB$14</f>
        <v>#N/A</v>
      </c>
      <c r="JI14" s="296" t="e">
        <f>'別表_個別勤務状況（1～60）'!$AC$14</f>
        <v>#VALUE!</v>
      </c>
      <c r="JJ14" s="291"/>
      <c r="JK14" s="277"/>
      <c r="JL14" s="275"/>
      <c r="JM14" s="278"/>
      <c r="JN14" s="279"/>
      <c r="JO14" s="277"/>
      <c r="JP14" s="275"/>
      <c r="JQ14" s="278"/>
      <c r="JR14" s="279"/>
      <c r="JS14" s="277"/>
      <c r="JT14" s="275"/>
      <c r="JU14" s="278"/>
      <c r="JV14" s="279"/>
      <c r="JW14" s="277"/>
      <c r="JX14" s="275"/>
      <c r="JY14" s="275"/>
      <c r="JZ14" s="279"/>
      <c r="KA14" s="106"/>
      <c r="KB14" s="106"/>
      <c r="KC14" s="280"/>
      <c r="KD14" s="295"/>
      <c r="KE14" s="295"/>
      <c r="KF14" s="277"/>
      <c r="KG14" s="275"/>
      <c r="KH14" s="275"/>
      <c r="KI14" s="278"/>
      <c r="KJ14" s="261"/>
      <c r="KK14" s="262"/>
      <c r="KL14" s="276"/>
      <c r="KM14" s="276"/>
      <c r="KN14" s="276"/>
      <c r="KO14" s="276"/>
      <c r="KP14" s="276"/>
      <c r="KQ14" s="276"/>
      <c r="KR14" s="276"/>
      <c r="KS14" s="276"/>
      <c r="KT14" s="296" t="e">
        <f>'別表_個別勤務状況（1～60）'!$G$14</f>
        <v>#N/A</v>
      </c>
      <c r="KU14" s="296" t="e">
        <f>'別表_個別勤務状況（1～60）'!$H$14</f>
        <v>#N/A</v>
      </c>
      <c r="KV14" s="291"/>
      <c r="KW14" s="296" t="e">
        <f>'別表_個別勤務状況（1～60）'!$J$14</f>
        <v>#N/A</v>
      </c>
      <c r="KX14" s="296" t="e">
        <f>'別表_個別勤務状況（1～60）'!$K$14</f>
        <v>#N/A</v>
      </c>
      <c r="KY14" s="291"/>
      <c r="KZ14" s="296" t="e">
        <f>'別表_個別勤務状況（1～60）'!$M$14</f>
        <v>#N/A</v>
      </c>
      <c r="LA14" s="296" t="e">
        <f>'別表_個別勤務状況（1～60）'!$N$14</f>
        <v>#N/A</v>
      </c>
      <c r="LB14" s="291"/>
      <c r="LC14" s="296" t="e">
        <f>'別表_個別勤務状況（1～60）'!$P$14</f>
        <v>#N/A</v>
      </c>
      <c r="LD14" s="296" t="e">
        <f>'別表_個別勤務状況（1～60）'!$Q$14</f>
        <v>#VALUE!</v>
      </c>
      <c r="LE14" s="291"/>
      <c r="LF14" s="296" t="e">
        <f>'別表_個別勤務状況（1～60）'!$S$14</f>
        <v>#N/A</v>
      </c>
      <c r="LG14" s="296" t="e">
        <f>'別表_個別勤務状況（1～60）'!$T$14</f>
        <v>#N/A</v>
      </c>
      <c r="LH14" s="291"/>
      <c r="LI14" s="296" t="e">
        <f>'別表_個別勤務状況（1～60）'!$V$14</f>
        <v>#N/A</v>
      </c>
      <c r="LJ14" s="296" t="e">
        <f>'別表_個別勤務状況（1～60）'!$W$14</f>
        <v>#N/A</v>
      </c>
      <c r="LK14" s="291"/>
      <c r="LL14" s="296" t="e">
        <f>'別表_個別勤務状況（1～60）'!$Y$14</f>
        <v>#N/A</v>
      </c>
      <c r="LM14" s="296" t="e">
        <f>'別表_個別勤務状況（1～60）'!$Z$14</f>
        <v>#N/A</v>
      </c>
      <c r="LN14" s="291"/>
      <c r="LO14" s="296" t="e">
        <f>'別表_個別勤務状況（1～60）'!$AB$14</f>
        <v>#N/A</v>
      </c>
      <c r="LP14" s="296" t="e">
        <f>'別表_個別勤務状況（1～60）'!$AC$14</f>
        <v>#VALUE!</v>
      </c>
      <c r="LQ14" s="291"/>
      <c r="LR14" s="277"/>
      <c r="LS14" s="275"/>
      <c r="LT14" s="278"/>
      <c r="LU14" s="279"/>
      <c r="LV14" s="277"/>
      <c r="LW14" s="275"/>
      <c r="LX14" s="278"/>
      <c r="LY14" s="279"/>
      <c r="LZ14" s="277"/>
      <c r="MA14" s="275"/>
      <c r="MB14" s="278"/>
      <c r="MC14" s="279"/>
      <c r="MD14" s="277"/>
      <c r="ME14" s="275"/>
      <c r="MF14" s="275"/>
      <c r="MG14" s="279"/>
      <c r="MH14" s="106"/>
      <c r="MI14" s="106"/>
      <c r="MJ14" s="280"/>
      <c r="MK14" s="295"/>
      <c r="ML14" s="295"/>
      <c r="MM14" s="277"/>
      <c r="MN14" s="275"/>
      <c r="MO14" s="275"/>
      <c r="MP14" s="278"/>
      <c r="MQ14" s="261"/>
      <c r="MR14" s="262"/>
      <c r="MS14" s="276"/>
      <c r="MT14" s="276"/>
      <c r="MU14" s="276"/>
      <c r="MV14" s="276"/>
      <c r="MW14" s="276"/>
      <c r="MX14" s="276"/>
      <c r="MY14" s="276"/>
      <c r="MZ14" s="276"/>
      <c r="NA14" s="296" t="e">
        <f>'別表_個別勤務状況（1～60）'!$G$14</f>
        <v>#N/A</v>
      </c>
      <c r="NB14" s="296" t="e">
        <f>'別表_個別勤務状況（1～60）'!$H$14</f>
        <v>#N/A</v>
      </c>
      <c r="NC14" s="291"/>
      <c r="ND14" s="296" t="e">
        <f>'別表_個別勤務状況（1～60）'!$J$14</f>
        <v>#N/A</v>
      </c>
      <c r="NE14" s="296" t="e">
        <f>'別表_個別勤務状況（1～60）'!$K$14</f>
        <v>#N/A</v>
      </c>
      <c r="NF14" s="291"/>
      <c r="NG14" s="296" t="e">
        <f>'別表_個別勤務状況（1～60）'!$M$14</f>
        <v>#N/A</v>
      </c>
      <c r="NH14" s="296" t="e">
        <f>'別表_個別勤務状況（1～60）'!$N$14</f>
        <v>#N/A</v>
      </c>
      <c r="NI14" s="291"/>
      <c r="NJ14" s="296" t="e">
        <f>'別表_個別勤務状況（1～60）'!$P$14</f>
        <v>#N/A</v>
      </c>
      <c r="NK14" s="296" t="e">
        <f>'別表_個別勤務状況（1～60）'!$Q$14</f>
        <v>#VALUE!</v>
      </c>
      <c r="NL14" s="291"/>
      <c r="NM14" s="296" t="e">
        <f>'別表_個別勤務状況（1～60）'!$S$14</f>
        <v>#N/A</v>
      </c>
      <c r="NN14" s="296" t="e">
        <f>'別表_個別勤務状況（1～60）'!$T$14</f>
        <v>#N/A</v>
      </c>
      <c r="NO14" s="291"/>
      <c r="NP14" s="296" t="e">
        <f>'別表_個別勤務状況（1～60）'!$V$14</f>
        <v>#N/A</v>
      </c>
      <c r="NQ14" s="296" t="e">
        <f>'別表_個別勤務状況（1～60）'!$W$14</f>
        <v>#N/A</v>
      </c>
      <c r="NR14" s="291"/>
      <c r="NS14" s="296" t="e">
        <f>'別表_個別勤務状況（1～60）'!$Y$14</f>
        <v>#N/A</v>
      </c>
      <c r="NT14" s="296" t="e">
        <f>'別表_個別勤務状況（1～60）'!$Z$14</f>
        <v>#N/A</v>
      </c>
      <c r="NU14" s="291"/>
      <c r="NV14" s="296" t="e">
        <f>'別表_個別勤務状況（1～60）'!$AB$14</f>
        <v>#N/A</v>
      </c>
      <c r="NW14" s="296" t="e">
        <f>'別表_個別勤務状況（1～60）'!$AC$14</f>
        <v>#VALUE!</v>
      </c>
      <c r="NX14" s="291"/>
      <c r="NY14" s="277"/>
      <c r="NZ14" s="275"/>
      <c r="OA14" s="278"/>
      <c r="OB14" s="279"/>
      <c r="OC14" s="277"/>
      <c r="OD14" s="275"/>
      <c r="OE14" s="278"/>
      <c r="OF14" s="279"/>
      <c r="OG14" s="277"/>
      <c r="OH14" s="275"/>
      <c r="OI14" s="278"/>
      <c r="OJ14" s="279"/>
      <c r="OK14" s="277"/>
      <c r="OL14" s="275"/>
      <c r="OM14" s="275"/>
      <c r="ON14" s="279"/>
      <c r="OO14" s="106"/>
      <c r="OP14" s="106"/>
      <c r="OQ14" s="280"/>
      <c r="OR14" s="295"/>
      <c r="OS14" s="295"/>
      <c r="OT14" s="277"/>
      <c r="OU14" s="275"/>
      <c r="OV14" s="275"/>
      <c r="OW14" s="278"/>
      <c r="OX14" s="261"/>
      <c r="OY14" s="262"/>
      <c r="OZ14" s="276"/>
      <c r="PA14" s="276"/>
      <c r="PB14" s="276"/>
      <c r="PC14" s="276"/>
      <c r="PD14" s="276"/>
      <c r="PE14" s="276"/>
      <c r="PF14" s="276"/>
      <c r="PG14" s="276"/>
      <c r="PH14" s="296" t="e">
        <f>'別表_個別勤務状況（1～60）'!$G$14</f>
        <v>#N/A</v>
      </c>
      <c r="PI14" s="296" t="e">
        <f>'別表_個別勤務状況（1～60）'!$H$14</f>
        <v>#N/A</v>
      </c>
      <c r="PJ14" s="291"/>
      <c r="PK14" s="296" t="e">
        <f>'別表_個別勤務状況（1～60）'!$J$14</f>
        <v>#N/A</v>
      </c>
      <c r="PL14" s="296" t="e">
        <f>'別表_個別勤務状況（1～60）'!$K$14</f>
        <v>#N/A</v>
      </c>
      <c r="PM14" s="291"/>
      <c r="PN14" s="296" t="e">
        <f>'別表_個別勤務状況（1～60）'!$M$14</f>
        <v>#N/A</v>
      </c>
      <c r="PO14" s="296" t="e">
        <f>'別表_個別勤務状況（1～60）'!$N$14</f>
        <v>#N/A</v>
      </c>
      <c r="PP14" s="291"/>
      <c r="PQ14" s="296" t="e">
        <f>'別表_個別勤務状況（1～60）'!$P$14</f>
        <v>#N/A</v>
      </c>
      <c r="PR14" s="296" t="e">
        <f>'別表_個別勤務状況（1～60）'!$Q$14</f>
        <v>#VALUE!</v>
      </c>
      <c r="PS14" s="291"/>
      <c r="PT14" s="296" t="e">
        <f>'別表_個別勤務状況（1～60）'!$S$14</f>
        <v>#N/A</v>
      </c>
      <c r="PU14" s="296" t="e">
        <f>'別表_個別勤務状況（1～60）'!$T$14</f>
        <v>#N/A</v>
      </c>
      <c r="PV14" s="291"/>
      <c r="PW14" s="296" t="e">
        <f>'別表_個別勤務状況（1～60）'!$V$14</f>
        <v>#N/A</v>
      </c>
      <c r="PX14" s="296" t="e">
        <f>'別表_個別勤務状況（1～60）'!$W$14</f>
        <v>#N/A</v>
      </c>
      <c r="PY14" s="291"/>
      <c r="PZ14" s="296" t="e">
        <f>'別表_個別勤務状況（1～60）'!$Y$14</f>
        <v>#N/A</v>
      </c>
      <c r="QA14" s="296" t="e">
        <f>'別表_個別勤務状況（1～60）'!$Z$14</f>
        <v>#N/A</v>
      </c>
      <c r="QB14" s="291"/>
      <c r="QC14" s="296" t="e">
        <f>'別表_個別勤務状況（1～60）'!$AB$14</f>
        <v>#N/A</v>
      </c>
      <c r="QD14" s="296" t="e">
        <f>'別表_個別勤務状況（1～60）'!$AC$14</f>
        <v>#VALUE!</v>
      </c>
      <c r="QE14" s="291"/>
      <c r="QF14" s="277"/>
      <c r="QG14" s="275"/>
      <c r="QH14" s="278"/>
      <c r="QI14" s="279"/>
      <c r="QJ14" s="277"/>
      <c r="QK14" s="275"/>
      <c r="QL14" s="278"/>
      <c r="QM14" s="279"/>
      <c r="QN14" s="277"/>
      <c r="QO14" s="275"/>
      <c r="QP14" s="278"/>
      <c r="QQ14" s="279"/>
      <c r="QR14" s="277"/>
      <c r="QS14" s="275"/>
      <c r="QT14" s="275"/>
      <c r="QU14" s="279"/>
      <c r="QV14" s="106"/>
      <c r="QW14" s="106"/>
      <c r="QX14" s="280"/>
      <c r="QY14" s="295"/>
      <c r="QZ14" s="295"/>
      <c r="RA14" s="277"/>
      <c r="RB14" s="275"/>
      <c r="RC14" s="275"/>
      <c r="RD14" s="278"/>
      <c r="RE14" s="261"/>
      <c r="RF14" s="262"/>
      <c r="RG14" s="276"/>
      <c r="RH14" s="276"/>
      <c r="RI14" s="276"/>
      <c r="RJ14" s="276"/>
      <c r="RK14" s="276"/>
      <c r="RL14" s="276"/>
      <c r="RM14" s="276"/>
      <c r="RN14" s="276"/>
      <c r="RO14" s="296" t="e">
        <f>'別表_個別勤務状況（1～60）'!$G$14</f>
        <v>#N/A</v>
      </c>
      <c r="RP14" s="296" t="e">
        <f>'別表_個別勤務状況（1～60）'!$H$14</f>
        <v>#N/A</v>
      </c>
      <c r="RQ14" s="291"/>
      <c r="RR14" s="296" t="e">
        <f>'別表_個別勤務状況（1～60）'!$J$14</f>
        <v>#N/A</v>
      </c>
      <c r="RS14" s="296" t="e">
        <f>'別表_個別勤務状況（1～60）'!$K$14</f>
        <v>#N/A</v>
      </c>
      <c r="RT14" s="291"/>
      <c r="RU14" s="296" t="e">
        <f>'別表_個別勤務状況（1～60）'!$M$14</f>
        <v>#N/A</v>
      </c>
      <c r="RV14" s="296" t="e">
        <f>'別表_個別勤務状況（1～60）'!$N$14</f>
        <v>#N/A</v>
      </c>
      <c r="RW14" s="291"/>
      <c r="RX14" s="296" t="e">
        <f>'別表_個別勤務状況（1～60）'!$P$14</f>
        <v>#N/A</v>
      </c>
      <c r="RY14" s="296" t="e">
        <f>'別表_個別勤務状況（1～60）'!$Q$14</f>
        <v>#VALUE!</v>
      </c>
      <c r="RZ14" s="291"/>
      <c r="SA14" s="296" t="e">
        <f>'別表_個別勤務状況（1～60）'!$S$14</f>
        <v>#N/A</v>
      </c>
      <c r="SB14" s="296" t="e">
        <f>'別表_個別勤務状況（1～60）'!$T$14</f>
        <v>#N/A</v>
      </c>
      <c r="SC14" s="291"/>
      <c r="SD14" s="296" t="e">
        <f>'別表_個別勤務状況（1～60）'!$V$14</f>
        <v>#N/A</v>
      </c>
      <c r="SE14" s="296" t="e">
        <f>'別表_個別勤務状況（1～60）'!$W$14</f>
        <v>#N/A</v>
      </c>
      <c r="SF14" s="291"/>
      <c r="SG14" s="296" t="e">
        <f>'別表_個別勤務状況（1～60）'!$Y$14</f>
        <v>#N/A</v>
      </c>
      <c r="SH14" s="296" t="e">
        <f>'別表_個別勤務状況（1～60）'!$Z$14</f>
        <v>#N/A</v>
      </c>
      <c r="SI14" s="291"/>
      <c r="SJ14" s="296" t="e">
        <f>'別表_個別勤務状況（1～60）'!$AB$14</f>
        <v>#N/A</v>
      </c>
      <c r="SK14" s="296" t="e">
        <f>'別表_個別勤務状況（1～60）'!$AC$14</f>
        <v>#VALUE!</v>
      </c>
      <c r="SL14" s="291"/>
      <c r="SM14" s="277"/>
      <c r="SN14" s="275"/>
      <c r="SO14" s="278"/>
      <c r="SP14" s="279"/>
      <c r="SQ14" s="277"/>
      <c r="SR14" s="275"/>
      <c r="SS14" s="278"/>
      <c r="ST14" s="279"/>
      <c r="SU14" s="277"/>
      <c r="SV14" s="275"/>
      <c r="SW14" s="278"/>
      <c r="SX14" s="279"/>
      <c r="SY14" s="277"/>
      <c r="SZ14" s="275"/>
      <c r="TA14" s="275"/>
      <c r="TB14" s="279"/>
      <c r="TC14" s="106"/>
      <c r="TD14" s="106"/>
      <c r="TE14" s="280"/>
      <c r="TF14" s="295"/>
      <c r="TG14" s="295"/>
      <c r="TH14" s="277"/>
      <c r="TI14" s="275"/>
      <c r="TJ14" s="275"/>
      <c r="TK14" s="278"/>
      <c r="TL14" s="261"/>
      <c r="TM14" s="262"/>
      <c r="TN14" s="276"/>
      <c r="TO14" s="276"/>
      <c r="TP14" s="276"/>
      <c r="TQ14" s="276"/>
      <c r="TR14" s="276"/>
      <c r="TS14" s="276"/>
      <c r="TT14" s="276"/>
      <c r="TU14" s="276"/>
      <c r="TV14" s="296" t="e">
        <f>'別表_個別勤務状況（1～60）'!$G$14</f>
        <v>#N/A</v>
      </c>
      <c r="TW14" s="296" t="e">
        <f>'別表_個別勤務状況（1～60）'!$H$14</f>
        <v>#N/A</v>
      </c>
      <c r="TX14" s="291"/>
      <c r="TY14" s="296" t="e">
        <f>'別表_個別勤務状況（1～60）'!$J$14</f>
        <v>#N/A</v>
      </c>
      <c r="TZ14" s="296" t="e">
        <f>'別表_個別勤務状況（1～60）'!$K$14</f>
        <v>#N/A</v>
      </c>
      <c r="UA14" s="291"/>
      <c r="UB14" s="296" t="e">
        <f>'別表_個別勤務状況（1～60）'!$M$14</f>
        <v>#N/A</v>
      </c>
      <c r="UC14" s="296" t="e">
        <f>'別表_個別勤務状況（1～60）'!$N$14</f>
        <v>#N/A</v>
      </c>
      <c r="UD14" s="291"/>
      <c r="UE14" s="296" t="e">
        <f>'別表_個別勤務状況（1～60）'!$P$14</f>
        <v>#N/A</v>
      </c>
      <c r="UF14" s="296" t="e">
        <f>'別表_個別勤務状況（1～60）'!$Q$14</f>
        <v>#VALUE!</v>
      </c>
      <c r="UG14" s="291"/>
      <c r="UH14" s="296" t="e">
        <f>'別表_個別勤務状況（1～60）'!$S$14</f>
        <v>#N/A</v>
      </c>
      <c r="UI14" s="296" t="e">
        <f>'別表_個別勤務状況（1～60）'!$T$14</f>
        <v>#N/A</v>
      </c>
      <c r="UJ14" s="291"/>
      <c r="UK14" s="296" t="e">
        <f>'別表_個別勤務状況（1～60）'!$V$14</f>
        <v>#N/A</v>
      </c>
      <c r="UL14" s="296" t="e">
        <f>'別表_個別勤務状況（1～60）'!$W$14</f>
        <v>#N/A</v>
      </c>
      <c r="UM14" s="291"/>
      <c r="UN14" s="296" t="e">
        <f>'別表_個別勤務状況（1～60）'!$Y$14</f>
        <v>#N/A</v>
      </c>
      <c r="UO14" s="296" t="e">
        <f>'別表_個別勤務状況（1～60）'!$Z$14</f>
        <v>#N/A</v>
      </c>
      <c r="UP14" s="291"/>
      <c r="UQ14" s="296" t="e">
        <f>'別表_個別勤務状況（1～60）'!$AB$14</f>
        <v>#N/A</v>
      </c>
      <c r="UR14" s="296" t="e">
        <f>'別表_個別勤務状況（1～60）'!$AC$14</f>
        <v>#VALUE!</v>
      </c>
      <c r="US14" s="291"/>
      <c r="UT14" s="277"/>
      <c r="UU14" s="275"/>
      <c r="UV14" s="278"/>
      <c r="UW14" s="279"/>
      <c r="UX14" s="277"/>
      <c r="UY14" s="275"/>
      <c r="UZ14" s="278"/>
      <c r="VA14" s="279"/>
      <c r="VB14" s="277"/>
      <c r="VC14" s="275"/>
      <c r="VD14" s="278"/>
      <c r="VE14" s="279"/>
      <c r="VF14" s="277"/>
      <c r="VG14" s="275"/>
      <c r="VH14" s="275"/>
      <c r="VI14" s="279"/>
      <c r="VJ14" s="106"/>
      <c r="VK14" s="106"/>
      <c r="VL14" s="280"/>
      <c r="VM14" s="295"/>
      <c r="VN14" s="295"/>
      <c r="VO14" s="277"/>
      <c r="VP14" s="275"/>
      <c r="VQ14" s="275"/>
      <c r="VR14" s="278"/>
      <c r="VS14" s="261"/>
      <c r="VT14" s="262"/>
      <c r="VU14" s="276"/>
      <c r="VV14" s="276"/>
      <c r="VW14" s="276"/>
      <c r="VX14" s="276"/>
      <c r="VY14" s="276"/>
      <c r="VZ14" s="276"/>
      <c r="WA14" s="276"/>
      <c r="WB14" s="276"/>
      <c r="WC14" s="296" t="e">
        <f>'別表_個別勤務状況（1～60）'!$G$14</f>
        <v>#N/A</v>
      </c>
      <c r="WD14" s="296" t="e">
        <f>'別表_個別勤務状況（1～60）'!$H$14</f>
        <v>#N/A</v>
      </c>
      <c r="WE14" s="291"/>
      <c r="WF14" s="296" t="e">
        <f>'別表_個別勤務状況（1～60）'!$J$14</f>
        <v>#N/A</v>
      </c>
      <c r="WG14" s="296" t="e">
        <f>'別表_個別勤務状況（1～60）'!$K$14</f>
        <v>#N/A</v>
      </c>
      <c r="WH14" s="291"/>
      <c r="WI14" s="296" t="e">
        <f>'別表_個別勤務状況（1～60）'!$M$14</f>
        <v>#N/A</v>
      </c>
      <c r="WJ14" s="296" t="e">
        <f>'別表_個別勤務状況（1～60）'!$N$14</f>
        <v>#N/A</v>
      </c>
      <c r="WK14" s="291"/>
      <c r="WL14" s="296" t="e">
        <f>'別表_個別勤務状況（1～60）'!$P$14</f>
        <v>#N/A</v>
      </c>
      <c r="WM14" s="296" t="e">
        <f>'別表_個別勤務状況（1～60）'!$Q$14</f>
        <v>#VALUE!</v>
      </c>
      <c r="WN14" s="291"/>
      <c r="WO14" s="296" t="e">
        <f>'別表_個別勤務状況（1～60）'!$S$14</f>
        <v>#N/A</v>
      </c>
      <c r="WP14" s="296" t="e">
        <f>'別表_個別勤務状況（1～60）'!$T$14</f>
        <v>#N/A</v>
      </c>
      <c r="WQ14" s="291"/>
      <c r="WR14" s="296" t="e">
        <f>'別表_個別勤務状況（1～60）'!$V$14</f>
        <v>#N/A</v>
      </c>
      <c r="WS14" s="296" t="e">
        <f>'別表_個別勤務状況（1～60）'!$W$14</f>
        <v>#N/A</v>
      </c>
      <c r="WT14" s="291"/>
      <c r="WU14" s="296" t="e">
        <f>'別表_個別勤務状況（1～60）'!$Y$14</f>
        <v>#N/A</v>
      </c>
      <c r="WV14" s="296" t="e">
        <f>'別表_個別勤務状況（1～60）'!$Z$14</f>
        <v>#N/A</v>
      </c>
      <c r="WW14" s="291"/>
      <c r="WX14" s="296" t="e">
        <f>'別表_個別勤務状況（1～60）'!$AB$14</f>
        <v>#N/A</v>
      </c>
      <c r="WY14" s="296" t="e">
        <f>'別表_個別勤務状況（1～60）'!$AC$14</f>
        <v>#VALUE!</v>
      </c>
      <c r="WZ14" s="291"/>
      <c r="XA14" s="277"/>
      <c r="XB14" s="275"/>
      <c r="XC14" s="278"/>
      <c r="XD14" s="279"/>
      <c r="XE14" s="277"/>
      <c r="XF14" s="275"/>
      <c r="XG14" s="278"/>
      <c r="XH14" s="279"/>
      <c r="XI14" s="277"/>
      <c r="XJ14" s="275"/>
      <c r="XK14" s="278"/>
      <c r="XL14" s="279"/>
      <c r="XM14" s="277"/>
      <c r="XN14" s="275"/>
      <c r="XO14" s="275"/>
      <c r="XP14" s="279"/>
      <c r="XQ14" s="106"/>
      <c r="XR14" s="106"/>
      <c r="XS14" s="280"/>
      <c r="XT14" s="295"/>
      <c r="XU14" s="295"/>
      <c r="XV14" s="277"/>
      <c r="XW14" s="275"/>
      <c r="XX14" s="275"/>
      <c r="XY14" s="278"/>
      <c r="XZ14" s="261"/>
      <c r="YA14" s="262"/>
      <c r="YB14" s="276"/>
      <c r="YC14" s="276"/>
      <c r="YD14" s="276"/>
      <c r="YE14" s="276"/>
      <c r="YF14" s="276"/>
      <c r="YG14" s="276"/>
      <c r="YH14" s="276"/>
      <c r="YI14" s="276"/>
      <c r="YJ14" s="296" t="e">
        <f>'別表_個別勤務状況（1～60）'!$G$14</f>
        <v>#N/A</v>
      </c>
      <c r="YK14" s="296" t="e">
        <f>'別表_個別勤務状況（1～60）'!$H$14</f>
        <v>#N/A</v>
      </c>
      <c r="YL14" s="291"/>
      <c r="YM14" s="296" t="e">
        <f>'別表_個別勤務状況（1～60）'!$J$14</f>
        <v>#N/A</v>
      </c>
      <c r="YN14" s="296" t="e">
        <f>'別表_個別勤務状況（1～60）'!$K$14</f>
        <v>#N/A</v>
      </c>
      <c r="YO14" s="291"/>
      <c r="YP14" s="296" t="e">
        <f>'別表_個別勤務状況（1～60）'!$M$14</f>
        <v>#N/A</v>
      </c>
      <c r="YQ14" s="296" t="e">
        <f>'別表_個別勤務状況（1～60）'!$N$14</f>
        <v>#N/A</v>
      </c>
      <c r="YR14" s="291"/>
      <c r="YS14" s="296" t="e">
        <f>'別表_個別勤務状況（1～60）'!$P$14</f>
        <v>#N/A</v>
      </c>
      <c r="YT14" s="296" t="e">
        <f>'別表_個別勤務状況（1～60）'!$Q$14</f>
        <v>#VALUE!</v>
      </c>
      <c r="YU14" s="291"/>
      <c r="YV14" s="296" t="e">
        <f>'別表_個別勤務状況（1～60）'!$S$14</f>
        <v>#N/A</v>
      </c>
      <c r="YW14" s="296" t="e">
        <f>'別表_個別勤務状況（1～60）'!$T$14</f>
        <v>#N/A</v>
      </c>
      <c r="YX14" s="291"/>
      <c r="YY14" s="296" t="e">
        <f>'別表_個別勤務状況（1～60）'!$V$14</f>
        <v>#N/A</v>
      </c>
      <c r="YZ14" s="296" t="e">
        <f>'別表_個別勤務状況（1～60）'!$W$14</f>
        <v>#N/A</v>
      </c>
      <c r="ZA14" s="291"/>
      <c r="ZB14" s="296" t="e">
        <f>'別表_個別勤務状況（1～60）'!$Y$14</f>
        <v>#N/A</v>
      </c>
      <c r="ZC14" s="296" t="e">
        <f>'別表_個別勤務状況（1～60）'!$Z$14</f>
        <v>#N/A</v>
      </c>
      <c r="ZD14" s="291"/>
      <c r="ZE14" s="296" t="e">
        <f>'別表_個別勤務状況（1～60）'!$AB$14</f>
        <v>#N/A</v>
      </c>
      <c r="ZF14" s="296" t="e">
        <f>'別表_個別勤務状況（1～60）'!$AC$14</f>
        <v>#VALUE!</v>
      </c>
      <c r="ZG14" s="291"/>
      <c r="ZH14" s="277"/>
      <c r="ZI14" s="275"/>
      <c r="ZJ14" s="278"/>
      <c r="ZK14" s="279"/>
      <c r="ZL14" s="277"/>
      <c r="ZM14" s="275"/>
      <c r="ZN14" s="278"/>
      <c r="ZO14" s="279"/>
      <c r="ZP14" s="277"/>
      <c r="ZQ14" s="275"/>
      <c r="ZR14" s="278"/>
      <c r="ZS14" s="279"/>
      <c r="ZT14" s="277"/>
      <c r="ZU14" s="275"/>
      <c r="ZV14" s="275"/>
      <c r="ZW14" s="279"/>
      <c r="ZX14" s="106"/>
      <c r="ZY14" s="106"/>
      <c r="ZZ14" s="280"/>
      <c r="AAA14" s="295"/>
      <c r="AAB14" s="295"/>
      <c r="AAC14" s="277"/>
      <c r="AAD14" s="275"/>
      <c r="AAE14" s="275"/>
      <c r="AAF14" s="278"/>
      <c r="AAG14" s="261"/>
      <c r="AAH14" s="262"/>
      <c r="AAI14" s="276"/>
      <c r="AAJ14" s="276"/>
      <c r="AAK14" s="276"/>
      <c r="AAL14" s="276"/>
      <c r="AAM14" s="276"/>
      <c r="AAN14" s="276"/>
      <c r="AAO14" s="276"/>
      <c r="AAP14" s="276"/>
      <c r="AAQ14" s="296" t="e">
        <f>'別表_個別勤務状況（1～60）'!$G$14</f>
        <v>#N/A</v>
      </c>
      <c r="AAR14" s="296" t="e">
        <f>'別表_個別勤務状況（1～60）'!$H$14</f>
        <v>#N/A</v>
      </c>
      <c r="AAS14" s="291"/>
      <c r="AAT14" s="296" t="e">
        <f>'別表_個別勤務状況（1～60）'!$J$14</f>
        <v>#N/A</v>
      </c>
      <c r="AAU14" s="296" t="e">
        <f>'別表_個別勤務状況（1～60）'!$K$14</f>
        <v>#N/A</v>
      </c>
      <c r="AAV14" s="291"/>
      <c r="AAW14" s="296" t="e">
        <f>'別表_個別勤務状況（1～60）'!$M$14</f>
        <v>#N/A</v>
      </c>
      <c r="AAX14" s="296" t="e">
        <f>'別表_個別勤務状況（1～60）'!$N$14</f>
        <v>#N/A</v>
      </c>
      <c r="AAY14" s="291"/>
      <c r="AAZ14" s="296" t="e">
        <f>'別表_個別勤務状況（1～60）'!$P$14</f>
        <v>#N/A</v>
      </c>
      <c r="ABA14" s="296" t="e">
        <f>'別表_個別勤務状況（1～60）'!$Q$14</f>
        <v>#VALUE!</v>
      </c>
      <c r="ABB14" s="291"/>
      <c r="ABC14" s="296" t="e">
        <f>'別表_個別勤務状況（1～60）'!$S$14</f>
        <v>#N/A</v>
      </c>
      <c r="ABD14" s="296" t="e">
        <f>'別表_個別勤務状況（1～60）'!$T$14</f>
        <v>#N/A</v>
      </c>
      <c r="ABE14" s="291"/>
      <c r="ABF14" s="296" t="e">
        <f>'別表_個別勤務状況（1～60）'!$V$14</f>
        <v>#N/A</v>
      </c>
      <c r="ABG14" s="296" t="e">
        <f>'別表_個別勤務状況（1～60）'!$W$14</f>
        <v>#N/A</v>
      </c>
      <c r="ABH14" s="291"/>
      <c r="ABI14" s="296" t="e">
        <f>'別表_個別勤務状況（1～60）'!$Y$14</f>
        <v>#N/A</v>
      </c>
      <c r="ABJ14" s="296" t="e">
        <f>'別表_個別勤務状況（1～60）'!$Z$14</f>
        <v>#N/A</v>
      </c>
      <c r="ABK14" s="291"/>
      <c r="ABL14" s="296" t="e">
        <f>'別表_個別勤務状況（1～60）'!$AB$14</f>
        <v>#N/A</v>
      </c>
      <c r="ABM14" s="296" t="e">
        <f>'別表_個別勤務状況（1～60）'!$AC$14</f>
        <v>#VALUE!</v>
      </c>
      <c r="ABN14" s="291"/>
      <c r="ABO14" s="277"/>
      <c r="ABP14" s="275"/>
      <c r="ABQ14" s="278"/>
      <c r="ABR14" s="279"/>
      <c r="ABS14" s="277"/>
      <c r="ABT14" s="275"/>
      <c r="ABU14" s="278"/>
      <c r="ABV14" s="279"/>
      <c r="ABW14" s="277"/>
      <c r="ABX14" s="275"/>
      <c r="ABY14" s="278"/>
      <c r="ABZ14" s="279"/>
      <c r="ACA14" s="277"/>
      <c r="ACB14" s="275"/>
      <c r="ACC14" s="275"/>
      <c r="ACD14" s="279"/>
      <c r="ACE14" s="106"/>
      <c r="ACF14" s="106"/>
      <c r="ACG14" s="280"/>
      <c r="ACH14" s="295"/>
      <c r="ACI14" s="295"/>
      <c r="ACJ14" s="277"/>
      <c r="ACK14" s="275"/>
      <c r="ACL14" s="275"/>
      <c r="ACM14" s="278"/>
      <c r="ACN14" s="261"/>
      <c r="ACO14" s="262"/>
      <c r="ACP14" s="276"/>
      <c r="ACQ14" s="276"/>
      <c r="ACR14" s="276"/>
      <c r="ACS14" s="276"/>
      <c r="ACT14" s="276"/>
      <c r="ACU14" s="276"/>
      <c r="ACV14" s="276"/>
      <c r="ACW14" s="276"/>
      <c r="ACX14" s="296" t="e">
        <f>'別表_個別勤務状況（1～60）'!$G$14</f>
        <v>#N/A</v>
      </c>
      <c r="ACY14" s="296" t="e">
        <f>'別表_個別勤務状況（1～60）'!$H$14</f>
        <v>#N/A</v>
      </c>
      <c r="ACZ14" s="291"/>
      <c r="ADA14" s="296" t="e">
        <f>'別表_個別勤務状況（1～60）'!$J$14</f>
        <v>#N/A</v>
      </c>
      <c r="ADB14" s="296" t="e">
        <f>'別表_個別勤務状況（1～60）'!$K$14</f>
        <v>#N/A</v>
      </c>
      <c r="ADC14" s="291"/>
      <c r="ADD14" s="296" t="e">
        <f>'別表_個別勤務状況（1～60）'!$M$14</f>
        <v>#N/A</v>
      </c>
      <c r="ADE14" s="296" t="e">
        <f>'別表_個別勤務状況（1～60）'!$N$14</f>
        <v>#N/A</v>
      </c>
      <c r="ADF14" s="291"/>
      <c r="ADG14" s="296" t="e">
        <f>'別表_個別勤務状況（1～60）'!$P$14</f>
        <v>#N/A</v>
      </c>
      <c r="ADH14" s="296" t="e">
        <f>'別表_個別勤務状況（1～60）'!$Q$14</f>
        <v>#VALUE!</v>
      </c>
      <c r="ADI14" s="291"/>
      <c r="ADJ14" s="296" t="e">
        <f>'別表_個別勤務状況（1～60）'!$S$14</f>
        <v>#N/A</v>
      </c>
      <c r="ADK14" s="296" t="e">
        <f>'別表_個別勤務状況（1～60）'!$T$14</f>
        <v>#N/A</v>
      </c>
      <c r="ADL14" s="291"/>
      <c r="ADM14" s="296" t="e">
        <f>'別表_個別勤務状況（1～60）'!$V$14</f>
        <v>#N/A</v>
      </c>
      <c r="ADN14" s="296" t="e">
        <f>'別表_個別勤務状況（1～60）'!$W$14</f>
        <v>#N/A</v>
      </c>
      <c r="ADO14" s="291"/>
      <c r="ADP14" s="296" t="e">
        <f>'別表_個別勤務状況（1～60）'!$Y$14</f>
        <v>#N/A</v>
      </c>
      <c r="ADQ14" s="296" t="e">
        <f>'別表_個別勤務状況（1～60）'!$Z$14</f>
        <v>#N/A</v>
      </c>
      <c r="ADR14" s="291"/>
      <c r="ADS14" s="296" t="e">
        <f>'別表_個別勤務状況（1～60）'!$AB$14</f>
        <v>#N/A</v>
      </c>
      <c r="ADT14" s="296" t="e">
        <f>'別表_個別勤務状況（1～60）'!$AC$14</f>
        <v>#VALUE!</v>
      </c>
      <c r="ADU14" s="291"/>
      <c r="ADV14" s="277"/>
      <c r="ADW14" s="275"/>
      <c r="ADX14" s="278"/>
      <c r="ADY14" s="279"/>
      <c r="ADZ14" s="277"/>
      <c r="AEA14" s="275"/>
      <c r="AEB14" s="278"/>
      <c r="AEC14" s="279"/>
      <c r="AED14" s="277"/>
      <c r="AEE14" s="275"/>
      <c r="AEF14" s="278"/>
      <c r="AEG14" s="279"/>
      <c r="AEH14" s="277"/>
      <c r="AEI14" s="275"/>
      <c r="AEJ14" s="275"/>
      <c r="AEK14" s="279"/>
      <c r="AEL14" s="106"/>
      <c r="AEM14" s="106"/>
      <c r="AEN14" s="280"/>
      <c r="AEO14" s="295"/>
      <c r="AEP14" s="295"/>
      <c r="AEQ14" s="277"/>
      <c r="AER14" s="275"/>
      <c r="AES14" s="275"/>
      <c r="AET14" s="278"/>
      <c r="AEU14" s="261"/>
      <c r="AEV14" s="262"/>
      <c r="AEW14" s="276"/>
      <c r="AEX14" s="276"/>
      <c r="AEY14" s="276"/>
      <c r="AEZ14" s="276"/>
      <c r="AFA14" s="276"/>
      <c r="AFB14" s="276"/>
      <c r="AFC14" s="276"/>
      <c r="AFD14" s="276"/>
      <c r="AFE14" s="296" t="e">
        <f>'別表_個別勤務状況（1～60）'!$G$14</f>
        <v>#N/A</v>
      </c>
      <c r="AFF14" s="296" t="e">
        <f>'別表_個別勤務状況（1～60）'!$H$14</f>
        <v>#N/A</v>
      </c>
      <c r="AFG14" s="291"/>
      <c r="AFH14" s="296" t="e">
        <f>'別表_個別勤務状況（1～60）'!$J$14</f>
        <v>#N/A</v>
      </c>
      <c r="AFI14" s="296" t="e">
        <f>'別表_個別勤務状況（1～60）'!$K$14</f>
        <v>#N/A</v>
      </c>
      <c r="AFJ14" s="291"/>
      <c r="AFK14" s="296" t="e">
        <f>'別表_個別勤務状況（1～60）'!$M$14</f>
        <v>#N/A</v>
      </c>
      <c r="AFL14" s="296" t="e">
        <f>'別表_個別勤務状況（1～60）'!$N$14</f>
        <v>#N/A</v>
      </c>
      <c r="AFM14" s="291"/>
      <c r="AFN14" s="296" t="e">
        <f>'別表_個別勤務状況（1～60）'!$P$14</f>
        <v>#N/A</v>
      </c>
      <c r="AFO14" s="296" t="e">
        <f>'別表_個別勤務状況（1～60）'!$Q$14</f>
        <v>#VALUE!</v>
      </c>
      <c r="AFP14" s="291"/>
      <c r="AFQ14" s="296" t="e">
        <f>'別表_個別勤務状況（1～60）'!$S$14</f>
        <v>#N/A</v>
      </c>
      <c r="AFR14" s="296" t="e">
        <f>'別表_個別勤務状況（1～60）'!$T$14</f>
        <v>#N/A</v>
      </c>
      <c r="AFS14" s="291"/>
      <c r="AFT14" s="296" t="e">
        <f>'別表_個別勤務状況（1～60）'!$V$14</f>
        <v>#N/A</v>
      </c>
      <c r="AFU14" s="296" t="e">
        <f>'別表_個別勤務状況（1～60）'!$W$14</f>
        <v>#N/A</v>
      </c>
      <c r="AFV14" s="291"/>
      <c r="AFW14" s="296" t="e">
        <f>'別表_個別勤務状況（1～60）'!$Y$14</f>
        <v>#N/A</v>
      </c>
      <c r="AFX14" s="296" t="e">
        <f>'別表_個別勤務状況（1～60）'!$Z$14</f>
        <v>#N/A</v>
      </c>
      <c r="AFY14" s="291"/>
      <c r="AFZ14" s="296" t="e">
        <f>'別表_個別勤務状況（1～60）'!$AB$14</f>
        <v>#N/A</v>
      </c>
      <c r="AGA14" s="296" t="e">
        <f>'別表_個別勤務状況（1～60）'!$AC$14</f>
        <v>#VALUE!</v>
      </c>
      <c r="AGB14" s="291"/>
      <c r="AGC14" s="277"/>
      <c r="AGD14" s="275"/>
      <c r="AGE14" s="278"/>
      <c r="AGF14" s="279"/>
      <c r="AGG14" s="277"/>
      <c r="AGH14" s="275"/>
      <c r="AGI14" s="278"/>
      <c r="AGJ14" s="279"/>
      <c r="AGK14" s="277"/>
      <c r="AGL14" s="275"/>
      <c r="AGM14" s="278"/>
      <c r="AGN14" s="279"/>
      <c r="AGO14" s="277"/>
      <c r="AGP14" s="275"/>
      <c r="AGQ14" s="275"/>
      <c r="AGR14" s="279"/>
      <c r="AGS14" s="106"/>
      <c r="AGT14" s="106"/>
      <c r="AGU14" s="280"/>
      <c r="AGV14" s="295"/>
      <c r="AGW14" s="295"/>
      <c r="AGX14" s="277"/>
      <c r="AGY14" s="275"/>
      <c r="AGZ14" s="275"/>
      <c r="AHA14" s="278"/>
      <c r="AHB14" s="261"/>
      <c r="AHC14" s="262"/>
      <c r="AHD14" s="276"/>
      <c r="AHE14" s="276"/>
      <c r="AHF14" s="276"/>
      <c r="AHG14" s="276"/>
      <c r="AHH14" s="276"/>
      <c r="AHI14" s="276"/>
      <c r="AHJ14" s="276"/>
      <c r="AHK14" s="276"/>
      <c r="AHL14" s="296" t="e">
        <f>'別表_個別勤務状況（1～60）'!$G$14</f>
        <v>#N/A</v>
      </c>
      <c r="AHM14" s="296" t="e">
        <f>'別表_個別勤務状況（1～60）'!$H$14</f>
        <v>#N/A</v>
      </c>
      <c r="AHN14" s="291"/>
      <c r="AHO14" s="296" t="e">
        <f>'別表_個別勤務状況（1～60）'!$J$14</f>
        <v>#N/A</v>
      </c>
      <c r="AHP14" s="296" t="e">
        <f>'別表_個別勤務状況（1～60）'!$K$14</f>
        <v>#N/A</v>
      </c>
      <c r="AHQ14" s="291"/>
      <c r="AHR14" s="296" t="e">
        <f>'別表_個別勤務状況（1～60）'!$M$14</f>
        <v>#N/A</v>
      </c>
      <c r="AHS14" s="296" t="e">
        <f>'別表_個別勤務状況（1～60）'!$N$14</f>
        <v>#N/A</v>
      </c>
      <c r="AHT14" s="291"/>
      <c r="AHU14" s="296" t="e">
        <f>'別表_個別勤務状況（1～60）'!$P$14</f>
        <v>#N/A</v>
      </c>
      <c r="AHV14" s="296" t="e">
        <f>'別表_個別勤務状況（1～60）'!$Q$14</f>
        <v>#VALUE!</v>
      </c>
      <c r="AHW14" s="291"/>
      <c r="AHX14" s="296" t="e">
        <f>'別表_個別勤務状況（1～60）'!$S$14</f>
        <v>#N/A</v>
      </c>
      <c r="AHY14" s="296" t="e">
        <f>'別表_個別勤務状況（1～60）'!$T$14</f>
        <v>#N/A</v>
      </c>
      <c r="AHZ14" s="291"/>
      <c r="AIA14" s="296" t="e">
        <f>'別表_個別勤務状況（1～60）'!$V$14</f>
        <v>#N/A</v>
      </c>
      <c r="AIB14" s="296" t="e">
        <f>'別表_個別勤務状況（1～60）'!$W$14</f>
        <v>#N/A</v>
      </c>
      <c r="AIC14" s="291"/>
      <c r="AID14" s="296" t="e">
        <f>'別表_個別勤務状況（1～60）'!$Y$14</f>
        <v>#N/A</v>
      </c>
      <c r="AIE14" s="296" t="e">
        <f>'別表_個別勤務状況（1～60）'!$Z$14</f>
        <v>#N/A</v>
      </c>
      <c r="AIF14" s="291"/>
      <c r="AIG14" s="296" t="e">
        <f>'別表_個別勤務状況（1～60）'!$AB$14</f>
        <v>#N/A</v>
      </c>
      <c r="AIH14" s="296" t="e">
        <f>'別表_個別勤務状況（1～60）'!$AC$14</f>
        <v>#VALUE!</v>
      </c>
      <c r="AII14" s="291"/>
      <c r="AIJ14" s="277"/>
      <c r="AIK14" s="275"/>
      <c r="AIL14" s="278"/>
      <c r="AIM14" s="279"/>
      <c r="AIN14" s="277"/>
      <c r="AIO14" s="275"/>
      <c r="AIP14" s="278"/>
      <c r="AIQ14" s="279"/>
      <c r="AIR14" s="277"/>
      <c r="AIS14" s="275"/>
      <c r="AIT14" s="278"/>
      <c r="AIU14" s="279"/>
      <c r="AIV14" s="277"/>
      <c r="AIW14" s="275"/>
      <c r="AIX14" s="275"/>
      <c r="AIY14" s="279"/>
      <c r="AIZ14" s="106"/>
      <c r="AJA14" s="106"/>
      <c r="AJB14" s="280"/>
      <c r="AJC14" s="295"/>
      <c r="AJD14" s="295"/>
      <c r="AJE14" s="277"/>
      <c r="AJF14" s="275"/>
      <c r="AJG14" s="275"/>
      <c r="AJH14" s="278"/>
      <c r="AJI14" s="261"/>
      <c r="AJJ14" s="262"/>
      <c r="AJK14" s="276"/>
      <c r="AJL14" s="276"/>
      <c r="AJM14" s="276"/>
      <c r="AJN14" s="276"/>
      <c r="AJO14" s="276"/>
      <c r="AJP14" s="276"/>
      <c r="AJQ14" s="276"/>
      <c r="AJR14" s="276"/>
      <c r="AJS14" s="296" t="e">
        <f>'別表_個別勤務状況（1～60）'!$G$14</f>
        <v>#N/A</v>
      </c>
      <c r="AJT14" s="296" t="e">
        <f>'別表_個別勤務状況（1～60）'!$H$14</f>
        <v>#N/A</v>
      </c>
      <c r="AJU14" s="291"/>
      <c r="AJV14" s="296" t="e">
        <f>'別表_個別勤務状況（1～60）'!$J$14</f>
        <v>#N/A</v>
      </c>
      <c r="AJW14" s="296" t="e">
        <f>'別表_個別勤務状況（1～60）'!$K$14</f>
        <v>#N/A</v>
      </c>
      <c r="AJX14" s="291"/>
      <c r="AJY14" s="296" t="e">
        <f>'別表_個別勤務状況（1～60）'!$M$14</f>
        <v>#N/A</v>
      </c>
      <c r="AJZ14" s="296" t="e">
        <f>'別表_個別勤務状況（1～60）'!$N$14</f>
        <v>#N/A</v>
      </c>
      <c r="AKA14" s="291"/>
      <c r="AKB14" s="296" t="e">
        <f>'別表_個別勤務状況（1～60）'!$P$14</f>
        <v>#N/A</v>
      </c>
      <c r="AKC14" s="296" t="e">
        <f>'別表_個別勤務状況（1～60）'!$Q$14</f>
        <v>#VALUE!</v>
      </c>
      <c r="AKD14" s="291"/>
      <c r="AKE14" s="296" t="e">
        <f>'別表_個別勤務状況（1～60）'!$S$14</f>
        <v>#N/A</v>
      </c>
      <c r="AKF14" s="296" t="e">
        <f>'別表_個別勤務状況（1～60）'!$T$14</f>
        <v>#N/A</v>
      </c>
      <c r="AKG14" s="291"/>
      <c r="AKH14" s="296" t="e">
        <f>'別表_個別勤務状況（1～60）'!$V$14</f>
        <v>#N/A</v>
      </c>
      <c r="AKI14" s="296" t="e">
        <f>'別表_個別勤務状況（1～60）'!$W$14</f>
        <v>#N/A</v>
      </c>
      <c r="AKJ14" s="291"/>
      <c r="AKK14" s="296" t="e">
        <f>'別表_個別勤務状況（1～60）'!$Y$14</f>
        <v>#N/A</v>
      </c>
      <c r="AKL14" s="296" t="e">
        <f>'別表_個別勤務状況（1～60）'!$Z$14</f>
        <v>#N/A</v>
      </c>
      <c r="AKM14" s="291"/>
      <c r="AKN14" s="296" t="e">
        <f>'別表_個別勤務状況（1～60）'!$AB$14</f>
        <v>#N/A</v>
      </c>
      <c r="AKO14" s="296" t="e">
        <f>'別表_個別勤務状況（1～60）'!$AC$14</f>
        <v>#VALUE!</v>
      </c>
      <c r="AKP14" s="291"/>
      <c r="AKQ14" s="277"/>
      <c r="AKR14" s="275"/>
      <c r="AKS14" s="278"/>
      <c r="AKT14" s="279"/>
      <c r="AKU14" s="277"/>
      <c r="AKV14" s="275"/>
      <c r="AKW14" s="278"/>
      <c r="AKX14" s="279"/>
      <c r="AKY14" s="277"/>
      <c r="AKZ14" s="275"/>
      <c r="ALA14" s="278"/>
      <c r="ALB14" s="279"/>
      <c r="ALC14" s="277"/>
      <c r="ALD14" s="275"/>
      <c r="ALE14" s="275"/>
      <c r="ALF14" s="279"/>
      <c r="ALG14" s="106"/>
      <c r="ALH14" s="106"/>
      <c r="ALI14" s="280"/>
      <c r="ALJ14" s="295"/>
      <c r="ALK14" s="295"/>
      <c r="ALL14" s="277"/>
      <c r="ALM14" s="275"/>
      <c r="ALN14" s="275"/>
      <c r="ALO14" s="278"/>
      <c r="ALP14" s="261"/>
      <c r="ALQ14" s="262"/>
      <c r="ALR14" s="276"/>
      <c r="ALS14" s="276"/>
      <c r="ALT14" s="276"/>
      <c r="ALU14" s="276"/>
      <c r="ALV14" s="276"/>
      <c r="ALW14" s="276"/>
      <c r="ALX14" s="276"/>
      <c r="ALY14" s="276"/>
      <c r="ALZ14" s="296" t="e">
        <f>'別表_個別勤務状況（1～60）'!$G$14</f>
        <v>#N/A</v>
      </c>
      <c r="AMA14" s="296" t="e">
        <f>'別表_個別勤務状況（1～60）'!$H$14</f>
        <v>#N/A</v>
      </c>
      <c r="AMB14" s="291"/>
      <c r="AMC14" s="296" t="e">
        <f>'別表_個別勤務状況（1～60）'!$J$14</f>
        <v>#N/A</v>
      </c>
      <c r="AMD14" s="296" t="e">
        <f>'別表_個別勤務状況（1～60）'!$K$14</f>
        <v>#N/A</v>
      </c>
      <c r="AME14" s="291"/>
      <c r="AMF14" s="296" t="e">
        <f>'別表_個別勤務状況（1～60）'!$M$14</f>
        <v>#N/A</v>
      </c>
      <c r="AMG14" s="296" t="e">
        <f>'別表_個別勤務状況（1～60）'!$N$14</f>
        <v>#N/A</v>
      </c>
      <c r="AMH14" s="291"/>
      <c r="AMI14" s="296" t="e">
        <f>'別表_個別勤務状況（1～60）'!$P$14</f>
        <v>#N/A</v>
      </c>
      <c r="AMJ14" s="296" t="e">
        <f>'別表_個別勤務状況（1～60）'!$Q$14</f>
        <v>#VALUE!</v>
      </c>
      <c r="AMK14" s="291"/>
      <c r="AML14" s="296" t="e">
        <f>'別表_個別勤務状況（1～60）'!$S$14</f>
        <v>#N/A</v>
      </c>
      <c r="AMM14" s="296" t="e">
        <f>'別表_個別勤務状況（1～60）'!$T$14</f>
        <v>#N/A</v>
      </c>
      <c r="AMN14" s="291"/>
      <c r="AMO14" s="296" t="e">
        <f>'別表_個別勤務状況（1～60）'!$V$14</f>
        <v>#N/A</v>
      </c>
      <c r="AMP14" s="296" t="e">
        <f>'別表_個別勤務状況（1～60）'!$W$14</f>
        <v>#N/A</v>
      </c>
      <c r="AMQ14" s="291"/>
      <c r="AMR14" s="296" t="e">
        <f>'別表_個別勤務状況（1～60）'!$Y$14</f>
        <v>#N/A</v>
      </c>
      <c r="AMS14" s="296" t="e">
        <f>'別表_個別勤務状況（1～60）'!$Z$14</f>
        <v>#N/A</v>
      </c>
      <c r="AMT14" s="291"/>
      <c r="AMU14" s="296" t="e">
        <f>'別表_個別勤務状況（1～60）'!$AB$14</f>
        <v>#N/A</v>
      </c>
      <c r="AMV14" s="296" t="e">
        <f>'別表_個別勤務状況（1～60）'!$AC$14</f>
        <v>#VALUE!</v>
      </c>
      <c r="AMW14" s="291"/>
      <c r="AMX14" s="277"/>
      <c r="AMY14" s="275"/>
      <c r="AMZ14" s="278"/>
      <c r="ANA14" s="279"/>
      <c r="ANB14" s="277"/>
      <c r="ANC14" s="275"/>
      <c r="AND14" s="278"/>
      <c r="ANE14" s="279"/>
      <c r="ANF14" s="277"/>
      <c r="ANG14" s="275"/>
      <c r="ANH14" s="278"/>
      <c r="ANI14" s="279"/>
      <c r="ANJ14" s="277"/>
      <c r="ANK14" s="275"/>
      <c r="ANL14" s="275"/>
      <c r="ANM14" s="279"/>
      <c r="ANN14" s="106"/>
      <c r="ANO14" s="106"/>
      <c r="ANP14" s="280"/>
      <c r="ANQ14" s="295"/>
      <c r="ANR14" s="295"/>
      <c r="ANS14" s="277"/>
      <c r="ANT14" s="275"/>
      <c r="ANU14" s="275"/>
      <c r="ANV14" s="278"/>
      <c r="ANW14" s="261"/>
      <c r="ANX14" s="262"/>
      <c r="ANY14" s="276"/>
      <c r="ANZ14" s="276"/>
      <c r="AOA14" s="276"/>
      <c r="AOB14" s="276"/>
      <c r="AOC14" s="276"/>
      <c r="AOD14" s="276"/>
      <c r="AOE14" s="276"/>
      <c r="AOF14" s="276"/>
      <c r="AOG14" s="296" t="e">
        <f>'別表_個別勤務状況（1～60）'!$G$14</f>
        <v>#N/A</v>
      </c>
      <c r="AOH14" s="296" t="e">
        <f>'別表_個別勤務状況（1～60）'!$H$14</f>
        <v>#N/A</v>
      </c>
      <c r="AOI14" s="291"/>
      <c r="AOJ14" s="296" t="e">
        <f>'別表_個別勤務状況（1～60）'!$J$14</f>
        <v>#N/A</v>
      </c>
      <c r="AOK14" s="296" t="e">
        <f>'別表_個別勤務状況（1～60）'!$K$14</f>
        <v>#N/A</v>
      </c>
      <c r="AOL14" s="291"/>
      <c r="AOM14" s="296" t="e">
        <f>'別表_個別勤務状況（1～60）'!$M$14</f>
        <v>#N/A</v>
      </c>
      <c r="AON14" s="296" t="e">
        <f>'別表_個別勤務状況（1～60）'!$N$14</f>
        <v>#N/A</v>
      </c>
      <c r="AOO14" s="291"/>
      <c r="AOP14" s="296" t="e">
        <f>'別表_個別勤務状況（1～60）'!$P$14</f>
        <v>#N/A</v>
      </c>
      <c r="AOQ14" s="296" t="e">
        <f>'別表_個別勤務状況（1～60）'!$Q$14</f>
        <v>#VALUE!</v>
      </c>
      <c r="AOR14" s="291"/>
      <c r="AOS14" s="296" t="e">
        <f>'別表_個別勤務状況（1～60）'!$S$14</f>
        <v>#N/A</v>
      </c>
      <c r="AOT14" s="296" t="e">
        <f>'別表_個別勤務状況（1～60）'!$T$14</f>
        <v>#N/A</v>
      </c>
      <c r="AOU14" s="291"/>
      <c r="AOV14" s="296" t="e">
        <f>'別表_個別勤務状況（1～60）'!$V$14</f>
        <v>#N/A</v>
      </c>
      <c r="AOW14" s="296" t="e">
        <f>'別表_個別勤務状況（1～60）'!$W$14</f>
        <v>#N/A</v>
      </c>
      <c r="AOX14" s="291"/>
      <c r="AOY14" s="296" t="e">
        <f>'別表_個別勤務状況（1～60）'!$Y$14</f>
        <v>#N/A</v>
      </c>
      <c r="AOZ14" s="296" t="e">
        <f>'別表_個別勤務状況（1～60）'!$Z$14</f>
        <v>#N/A</v>
      </c>
      <c r="APA14" s="291"/>
      <c r="APB14" s="296" t="e">
        <f>'別表_個別勤務状況（1～60）'!$AB$14</f>
        <v>#N/A</v>
      </c>
      <c r="APC14" s="296" t="e">
        <f>'別表_個別勤務状況（1～60）'!$AC$14</f>
        <v>#VALUE!</v>
      </c>
      <c r="APD14" s="291"/>
      <c r="APE14" s="277"/>
      <c r="APF14" s="275"/>
      <c r="APG14" s="278"/>
      <c r="APH14" s="279"/>
      <c r="API14" s="277"/>
      <c r="APJ14" s="275"/>
      <c r="APK14" s="278"/>
      <c r="APL14" s="279"/>
      <c r="APM14" s="277"/>
      <c r="APN14" s="275"/>
      <c r="APO14" s="278"/>
      <c r="APP14" s="279"/>
      <c r="APQ14" s="277"/>
      <c r="APR14" s="275"/>
      <c r="APS14" s="275"/>
      <c r="APT14" s="279"/>
      <c r="APU14" s="106"/>
      <c r="APV14" s="106"/>
      <c r="APW14" s="280"/>
      <c r="APX14" s="295"/>
      <c r="APY14" s="295"/>
      <c r="APZ14" s="277"/>
      <c r="AQA14" s="275"/>
      <c r="AQB14" s="275"/>
      <c r="AQC14" s="278"/>
      <c r="AQD14" s="261"/>
      <c r="AQE14" s="262"/>
      <c r="AQF14" s="276"/>
      <c r="AQG14" s="276"/>
      <c r="AQH14" s="276"/>
      <c r="AQI14" s="276"/>
      <c r="AQJ14" s="276"/>
      <c r="AQK14" s="276"/>
      <c r="AQL14" s="276"/>
      <c r="AQM14" s="276"/>
      <c r="AQN14" s="296" t="e">
        <f>'別表_個別勤務状況（1～60）'!$G$14</f>
        <v>#N/A</v>
      </c>
      <c r="AQO14" s="296" t="e">
        <f>'別表_個別勤務状況（1～60）'!$H$14</f>
        <v>#N/A</v>
      </c>
      <c r="AQP14" s="291"/>
      <c r="AQQ14" s="296" t="e">
        <f>'別表_個別勤務状況（1～60）'!$J$14</f>
        <v>#N/A</v>
      </c>
      <c r="AQR14" s="296" t="e">
        <f>'別表_個別勤務状況（1～60）'!$K$14</f>
        <v>#N/A</v>
      </c>
      <c r="AQS14" s="291"/>
      <c r="AQT14" s="296" t="e">
        <f>'別表_個別勤務状況（1～60）'!$M$14</f>
        <v>#N/A</v>
      </c>
      <c r="AQU14" s="296" t="e">
        <f>'別表_個別勤務状況（1～60）'!$N$14</f>
        <v>#N/A</v>
      </c>
      <c r="AQV14" s="291"/>
      <c r="AQW14" s="296" t="e">
        <f>'別表_個別勤務状況（1～60）'!$P$14</f>
        <v>#N/A</v>
      </c>
      <c r="AQX14" s="296" t="e">
        <f>'別表_個別勤務状況（1～60）'!$Q$14</f>
        <v>#VALUE!</v>
      </c>
      <c r="AQY14" s="291"/>
      <c r="AQZ14" s="296" t="e">
        <f>'別表_個別勤務状況（1～60）'!$S$14</f>
        <v>#N/A</v>
      </c>
      <c r="ARA14" s="296" t="e">
        <f>'別表_個別勤務状況（1～60）'!$T$14</f>
        <v>#N/A</v>
      </c>
      <c r="ARB14" s="291"/>
      <c r="ARC14" s="296" t="e">
        <f>'別表_個別勤務状況（1～60）'!$V$14</f>
        <v>#N/A</v>
      </c>
      <c r="ARD14" s="296" t="e">
        <f>'別表_個別勤務状況（1～60）'!$W$14</f>
        <v>#N/A</v>
      </c>
      <c r="ARE14" s="291"/>
      <c r="ARF14" s="296" t="e">
        <f>'別表_個別勤務状況（1～60）'!$Y$14</f>
        <v>#N/A</v>
      </c>
      <c r="ARG14" s="296" t="e">
        <f>'別表_個別勤務状況（1～60）'!$Z$14</f>
        <v>#N/A</v>
      </c>
      <c r="ARH14" s="291"/>
      <c r="ARI14" s="296" t="e">
        <f>'別表_個別勤務状況（1～60）'!$AB$14</f>
        <v>#N/A</v>
      </c>
      <c r="ARJ14" s="296" t="e">
        <f>'別表_個別勤務状況（1～60）'!$AC$14</f>
        <v>#VALUE!</v>
      </c>
      <c r="ARK14" s="291"/>
      <c r="ARL14" s="277"/>
      <c r="ARM14" s="275"/>
      <c r="ARN14" s="278"/>
      <c r="ARO14" s="279"/>
      <c r="ARP14" s="277"/>
      <c r="ARQ14" s="275"/>
      <c r="ARR14" s="278"/>
      <c r="ARS14" s="279"/>
      <c r="ART14" s="277"/>
      <c r="ARU14" s="275"/>
      <c r="ARV14" s="278"/>
      <c r="ARW14" s="279"/>
      <c r="ARX14" s="277"/>
      <c r="ARY14" s="275"/>
      <c r="ARZ14" s="275"/>
      <c r="ASA14" s="279"/>
      <c r="ASB14" s="106"/>
      <c r="ASC14" s="106"/>
      <c r="ASD14" s="280"/>
      <c r="ASE14" s="295"/>
      <c r="ASF14" s="295"/>
      <c r="ASG14" s="277"/>
      <c r="ASH14" s="275"/>
      <c r="ASI14" s="275"/>
      <c r="ASJ14" s="278"/>
      <c r="ASK14" s="261"/>
      <c r="ASL14" s="262"/>
      <c r="ASM14" s="276"/>
      <c r="ASN14" s="276"/>
      <c r="ASO14" s="276"/>
      <c r="ASP14" s="276"/>
      <c r="ASQ14" s="276"/>
      <c r="ASR14" s="276"/>
      <c r="ASS14" s="276"/>
      <c r="AST14" s="276"/>
      <c r="ASU14" s="296" t="e">
        <f>'別表_個別勤務状況（1～60）'!$G$14</f>
        <v>#N/A</v>
      </c>
      <c r="ASV14" s="296" t="e">
        <f>'別表_個別勤務状況（1～60）'!$H$14</f>
        <v>#N/A</v>
      </c>
      <c r="ASW14" s="291"/>
      <c r="ASX14" s="296" t="e">
        <f>'別表_個別勤務状況（1～60）'!$J$14</f>
        <v>#N/A</v>
      </c>
      <c r="ASY14" s="296" t="e">
        <f>'別表_個別勤務状況（1～60）'!$K$14</f>
        <v>#N/A</v>
      </c>
      <c r="ASZ14" s="291"/>
      <c r="ATA14" s="296" t="e">
        <f>'別表_個別勤務状況（1～60）'!$M$14</f>
        <v>#N/A</v>
      </c>
      <c r="ATB14" s="296" t="e">
        <f>'別表_個別勤務状況（1～60）'!$N$14</f>
        <v>#N/A</v>
      </c>
      <c r="ATC14" s="291"/>
      <c r="ATD14" s="296" t="e">
        <f>'別表_個別勤務状況（1～60）'!$P$14</f>
        <v>#N/A</v>
      </c>
      <c r="ATE14" s="296" t="e">
        <f>'別表_個別勤務状況（1～60）'!$Q$14</f>
        <v>#VALUE!</v>
      </c>
      <c r="ATF14" s="291"/>
      <c r="ATG14" s="296" t="e">
        <f>'別表_個別勤務状況（1～60）'!$S$14</f>
        <v>#N/A</v>
      </c>
      <c r="ATH14" s="296" t="e">
        <f>'別表_個別勤務状況（1～60）'!$T$14</f>
        <v>#N/A</v>
      </c>
      <c r="ATI14" s="291"/>
      <c r="ATJ14" s="296" t="e">
        <f>'別表_個別勤務状況（1～60）'!$V$14</f>
        <v>#N/A</v>
      </c>
      <c r="ATK14" s="296" t="e">
        <f>'別表_個別勤務状況（1～60）'!$W$14</f>
        <v>#N/A</v>
      </c>
      <c r="ATL14" s="291"/>
      <c r="ATM14" s="296" t="e">
        <f>'別表_個別勤務状況（1～60）'!$Y$14</f>
        <v>#N/A</v>
      </c>
      <c r="ATN14" s="296" t="e">
        <f>'別表_個別勤務状況（1～60）'!$Z$14</f>
        <v>#N/A</v>
      </c>
      <c r="ATO14" s="291"/>
      <c r="ATP14" s="296" t="e">
        <f>'別表_個別勤務状況（1～60）'!$AB$14</f>
        <v>#N/A</v>
      </c>
      <c r="ATQ14" s="296" t="e">
        <f>'別表_個別勤務状況（1～60）'!$AC$14</f>
        <v>#VALUE!</v>
      </c>
      <c r="ATR14" s="291"/>
      <c r="ATS14" s="277"/>
      <c r="ATT14" s="275"/>
      <c r="ATU14" s="278"/>
      <c r="ATV14" s="279"/>
      <c r="ATW14" s="277"/>
      <c r="ATX14" s="275"/>
      <c r="ATY14" s="278"/>
      <c r="ATZ14" s="279"/>
      <c r="AUA14" s="277"/>
      <c r="AUB14" s="275"/>
      <c r="AUC14" s="278"/>
      <c r="AUD14" s="279"/>
      <c r="AUE14" s="277"/>
      <c r="AUF14" s="275"/>
      <c r="AUG14" s="275"/>
      <c r="AUH14" s="279"/>
      <c r="AUI14" s="106"/>
      <c r="AUJ14" s="106"/>
      <c r="AUK14" s="280"/>
      <c r="AUL14" s="295"/>
      <c r="AUM14" s="295"/>
      <c r="AUN14" s="277"/>
      <c r="AUO14" s="275"/>
      <c r="AUP14" s="275"/>
      <c r="AUQ14" s="278"/>
      <c r="AUR14" s="261"/>
      <c r="AUS14" s="262"/>
      <c r="AUT14" s="276"/>
      <c r="AUU14" s="276"/>
      <c r="AUV14" s="276"/>
      <c r="AUW14" s="276"/>
      <c r="AUX14" s="276"/>
      <c r="AUY14" s="276"/>
      <c r="AUZ14" s="276"/>
      <c r="AVA14" s="276"/>
      <c r="AVB14" s="296" t="e">
        <f>'別表_個別勤務状況（1～60）'!$G$14</f>
        <v>#N/A</v>
      </c>
      <c r="AVC14" s="296" t="e">
        <f>'別表_個別勤務状況（1～60）'!$H$14</f>
        <v>#N/A</v>
      </c>
      <c r="AVD14" s="291"/>
      <c r="AVE14" s="296" t="e">
        <f>'別表_個別勤務状況（1～60）'!$J$14</f>
        <v>#N/A</v>
      </c>
      <c r="AVF14" s="296" t="e">
        <f>'別表_個別勤務状況（1～60）'!$K$14</f>
        <v>#N/A</v>
      </c>
      <c r="AVG14" s="291"/>
      <c r="AVH14" s="296" t="e">
        <f>'別表_個別勤務状況（1～60）'!$M$14</f>
        <v>#N/A</v>
      </c>
      <c r="AVI14" s="296" t="e">
        <f>'別表_個別勤務状況（1～60）'!$N$14</f>
        <v>#N/A</v>
      </c>
      <c r="AVJ14" s="291"/>
      <c r="AVK14" s="296" t="e">
        <f>'別表_個別勤務状況（1～60）'!$P$14</f>
        <v>#N/A</v>
      </c>
      <c r="AVL14" s="296" t="e">
        <f>'別表_個別勤務状況（1～60）'!$Q$14</f>
        <v>#VALUE!</v>
      </c>
      <c r="AVM14" s="291"/>
      <c r="AVN14" s="296" t="e">
        <f>'別表_個別勤務状況（1～60）'!$S$14</f>
        <v>#N/A</v>
      </c>
      <c r="AVO14" s="296" t="e">
        <f>'別表_個別勤務状況（1～60）'!$T$14</f>
        <v>#N/A</v>
      </c>
      <c r="AVP14" s="291"/>
      <c r="AVQ14" s="296" t="e">
        <f>'別表_個別勤務状況（1～60）'!$V$14</f>
        <v>#N/A</v>
      </c>
      <c r="AVR14" s="296" t="e">
        <f>'別表_個別勤務状況（1～60）'!$W$14</f>
        <v>#N/A</v>
      </c>
      <c r="AVS14" s="291"/>
      <c r="AVT14" s="296" t="e">
        <f>'別表_個別勤務状況（1～60）'!$Y$14</f>
        <v>#N/A</v>
      </c>
      <c r="AVU14" s="296" t="e">
        <f>'別表_個別勤務状況（1～60）'!$Z$14</f>
        <v>#N/A</v>
      </c>
      <c r="AVV14" s="291"/>
      <c r="AVW14" s="296" t="e">
        <f>'別表_個別勤務状況（1～60）'!$AB$14</f>
        <v>#N/A</v>
      </c>
      <c r="AVX14" s="296" t="e">
        <f>'別表_個別勤務状況（1～60）'!$AC$14</f>
        <v>#VALUE!</v>
      </c>
      <c r="AVY14" s="291"/>
      <c r="AVZ14" s="277"/>
      <c r="AWA14" s="275"/>
      <c r="AWB14" s="278"/>
      <c r="AWC14" s="279"/>
      <c r="AWD14" s="277"/>
      <c r="AWE14" s="275"/>
      <c r="AWF14" s="278"/>
      <c r="AWG14" s="279"/>
      <c r="AWH14" s="277"/>
      <c r="AWI14" s="275"/>
      <c r="AWJ14" s="278"/>
      <c r="AWK14" s="279"/>
      <c r="AWL14" s="277"/>
      <c r="AWM14" s="275"/>
      <c r="AWN14" s="275"/>
      <c r="AWO14" s="279"/>
      <c r="AWP14" s="106"/>
      <c r="AWQ14" s="106"/>
      <c r="AWR14" s="280"/>
      <c r="AWS14" s="295"/>
      <c r="AWT14" s="295"/>
      <c r="AWU14" s="277"/>
      <c r="AWV14" s="275"/>
      <c r="AWW14" s="275"/>
      <c r="AWX14" s="278"/>
      <c r="AWY14" s="261"/>
      <c r="AWZ14" s="262"/>
      <c r="AXA14" s="276"/>
      <c r="AXB14" s="276"/>
      <c r="AXC14" s="276"/>
      <c r="AXD14" s="276"/>
      <c r="AXE14" s="276"/>
      <c r="AXF14" s="276"/>
      <c r="AXG14" s="276"/>
      <c r="AXH14" s="276"/>
      <c r="AXI14" s="296" t="e">
        <f>'別表_個別勤務状況（1～60）'!$G$14</f>
        <v>#N/A</v>
      </c>
      <c r="AXJ14" s="296" t="e">
        <f>'別表_個別勤務状況（1～60）'!$H$14</f>
        <v>#N/A</v>
      </c>
      <c r="AXK14" s="291"/>
      <c r="AXL14" s="296" t="e">
        <f>'別表_個別勤務状況（1～60）'!$J$14</f>
        <v>#N/A</v>
      </c>
      <c r="AXM14" s="296" t="e">
        <f>'別表_個別勤務状況（1～60）'!$K$14</f>
        <v>#N/A</v>
      </c>
      <c r="AXN14" s="291"/>
      <c r="AXO14" s="296" t="e">
        <f>'別表_個別勤務状況（1～60）'!$M$14</f>
        <v>#N/A</v>
      </c>
      <c r="AXP14" s="296" t="e">
        <f>'別表_個別勤務状況（1～60）'!$N$14</f>
        <v>#N/A</v>
      </c>
      <c r="AXQ14" s="291"/>
      <c r="AXR14" s="296" t="e">
        <f>'別表_個別勤務状況（1～60）'!$P$14</f>
        <v>#N/A</v>
      </c>
      <c r="AXS14" s="296" t="e">
        <f>'別表_個別勤務状況（1～60）'!$Q$14</f>
        <v>#VALUE!</v>
      </c>
      <c r="AXT14" s="291"/>
      <c r="AXU14" s="296" t="e">
        <f>'別表_個別勤務状況（1～60）'!$S$14</f>
        <v>#N/A</v>
      </c>
      <c r="AXV14" s="296" t="e">
        <f>'別表_個別勤務状況（1～60）'!$T$14</f>
        <v>#N/A</v>
      </c>
      <c r="AXW14" s="291"/>
      <c r="AXX14" s="296" t="e">
        <f>'別表_個別勤務状況（1～60）'!$V$14</f>
        <v>#N/A</v>
      </c>
      <c r="AXY14" s="296" t="e">
        <f>'別表_個別勤務状況（1～60）'!$W$14</f>
        <v>#N/A</v>
      </c>
      <c r="AXZ14" s="291"/>
      <c r="AYA14" s="296" t="e">
        <f>'別表_個別勤務状況（1～60）'!$Y$14</f>
        <v>#N/A</v>
      </c>
      <c r="AYB14" s="296" t="e">
        <f>'別表_個別勤務状況（1～60）'!$Z$14</f>
        <v>#N/A</v>
      </c>
      <c r="AYC14" s="291"/>
      <c r="AYD14" s="296" t="e">
        <f>'別表_個別勤務状況（1～60）'!$AB$14</f>
        <v>#N/A</v>
      </c>
      <c r="AYE14" s="296" t="e">
        <f>'別表_個別勤務状況（1～60）'!$AC$14</f>
        <v>#VALUE!</v>
      </c>
      <c r="AYF14" s="291"/>
      <c r="AYG14" s="277"/>
      <c r="AYH14" s="275"/>
      <c r="AYI14" s="278"/>
      <c r="AYJ14" s="279"/>
      <c r="AYK14" s="277"/>
      <c r="AYL14" s="275"/>
      <c r="AYM14" s="278"/>
      <c r="AYN14" s="279"/>
      <c r="AYO14" s="277"/>
      <c r="AYP14" s="275"/>
      <c r="AYQ14" s="278"/>
      <c r="AYR14" s="279"/>
      <c r="AYS14" s="277"/>
      <c r="AYT14" s="275"/>
      <c r="AYU14" s="275"/>
      <c r="AYV14" s="279"/>
      <c r="AYW14" s="106"/>
      <c r="AYX14" s="106"/>
      <c r="AYY14" s="280"/>
      <c r="AYZ14" s="295"/>
      <c r="AZA14" s="295"/>
      <c r="AZB14" s="277"/>
      <c r="AZC14" s="275"/>
      <c r="AZD14" s="275"/>
      <c r="AZE14" s="278"/>
      <c r="AZF14" s="261"/>
      <c r="AZG14" s="262"/>
      <c r="AZH14" s="276"/>
      <c r="AZI14" s="276"/>
      <c r="AZJ14" s="276"/>
      <c r="AZK14" s="276"/>
      <c r="AZL14" s="276"/>
      <c r="AZM14" s="276"/>
      <c r="AZN14" s="276"/>
      <c r="AZO14" s="276"/>
      <c r="AZP14" s="296" t="e">
        <f>'別表_個別勤務状況（1～60）'!$G$14</f>
        <v>#N/A</v>
      </c>
      <c r="AZQ14" s="296" t="e">
        <f>'別表_個別勤務状況（1～60）'!$H$14</f>
        <v>#N/A</v>
      </c>
      <c r="AZR14" s="291"/>
      <c r="AZS14" s="296" t="e">
        <f>'別表_個別勤務状況（1～60）'!$J$14</f>
        <v>#N/A</v>
      </c>
      <c r="AZT14" s="296" t="e">
        <f>'別表_個別勤務状況（1～60）'!$K$14</f>
        <v>#N/A</v>
      </c>
      <c r="AZU14" s="291"/>
      <c r="AZV14" s="296" t="e">
        <f>'別表_個別勤務状況（1～60）'!$M$14</f>
        <v>#N/A</v>
      </c>
      <c r="AZW14" s="296" t="e">
        <f>'別表_個別勤務状況（1～60）'!$N$14</f>
        <v>#N/A</v>
      </c>
      <c r="AZX14" s="291"/>
      <c r="AZY14" s="296" t="e">
        <f>'別表_個別勤務状況（1～60）'!$P$14</f>
        <v>#N/A</v>
      </c>
      <c r="AZZ14" s="296" t="e">
        <f>'別表_個別勤務状況（1～60）'!$Q$14</f>
        <v>#VALUE!</v>
      </c>
      <c r="BAA14" s="291"/>
      <c r="BAB14" s="296" t="e">
        <f>'別表_個別勤務状況（1～60）'!$S$14</f>
        <v>#N/A</v>
      </c>
      <c r="BAC14" s="296" t="e">
        <f>'別表_個別勤務状況（1～60）'!$T$14</f>
        <v>#N/A</v>
      </c>
      <c r="BAD14" s="291"/>
      <c r="BAE14" s="296" t="e">
        <f>'別表_個別勤務状況（1～60）'!$V$14</f>
        <v>#N/A</v>
      </c>
      <c r="BAF14" s="296" t="e">
        <f>'別表_個別勤務状況（1～60）'!$W$14</f>
        <v>#N/A</v>
      </c>
      <c r="BAG14" s="291"/>
      <c r="BAH14" s="296" t="e">
        <f>'別表_個別勤務状況（1～60）'!$Y$14</f>
        <v>#N/A</v>
      </c>
      <c r="BAI14" s="296" t="e">
        <f>'別表_個別勤務状況（1～60）'!$Z$14</f>
        <v>#N/A</v>
      </c>
      <c r="BAJ14" s="291"/>
      <c r="BAK14" s="296" t="e">
        <f>'別表_個別勤務状況（1～60）'!$AB$14</f>
        <v>#N/A</v>
      </c>
      <c r="BAL14" s="296" t="e">
        <f>'別表_個別勤務状況（1～60）'!$AC$14</f>
        <v>#VALUE!</v>
      </c>
      <c r="BAM14" s="291"/>
      <c r="BAN14" s="277"/>
      <c r="BAO14" s="275"/>
      <c r="BAP14" s="278"/>
      <c r="BAQ14" s="279"/>
      <c r="BAR14" s="277"/>
      <c r="BAS14" s="275"/>
      <c r="BAT14" s="278"/>
      <c r="BAU14" s="279"/>
      <c r="BAV14" s="277"/>
      <c r="BAW14" s="275"/>
      <c r="BAX14" s="278"/>
      <c r="BAY14" s="279"/>
      <c r="BAZ14" s="277"/>
      <c r="BBA14" s="275"/>
      <c r="BBB14" s="275"/>
      <c r="BBC14" s="279"/>
      <c r="BBD14" s="106"/>
      <c r="BBE14" s="106"/>
      <c r="BBF14" s="280"/>
      <c r="BBG14" s="295"/>
      <c r="BBH14" s="295"/>
      <c r="BBI14" s="277"/>
      <c r="BBJ14" s="275"/>
      <c r="BBK14" s="275"/>
      <c r="BBL14" s="278"/>
      <c r="BBM14" s="261"/>
      <c r="BBN14" s="262"/>
      <c r="BBO14" s="276"/>
      <c r="BBP14" s="276"/>
      <c r="BBQ14" s="276"/>
      <c r="BBR14" s="276"/>
      <c r="BBS14" s="276"/>
      <c r="BBT14" s="276"/>
      <c r="BBU14" s="276"/>
      <c r="BBV14" s="276"/>
      <c r="BBW14" s="296" t="e">
        <f>'別表_個別勤務状況（1～60）'!$G$14</f>
        <v>#N/A</v>
      </c>
      <c r="BBX14" s="296" t="e">
        <f>'別表_個別勤務状況（1～60）'!$H$14</f>
        <v>#N/A</v>
      </c>
      <c r="BBY14" s="291"/>
      <c r="BBZ14" s="296" t="e">
        <f>'別表_個別勤務状況（1～60）'!$J$14</f>
        <v>#N/A</v>
      </c>
      <c r="BCA14" s="296" t="e">
        <f>'別表_個別勤務状況（1～60）'!$K$14</f>
        <v>#N/A</v>
      </c>
      <c r="BCB14" s="291"/>
      <c r="BCC14" s="296" t="e">
        <f>'別表_個別勤務状況（1～60）'!$M$14</f>
        <v>#N/A</v>
      </c>
      <c r="BCD14" s="296" t="e">
        <f>'別表_個別勤務状況（1～60）'!$N$14</f>
        <v>#N/A</v>
      </c>
      <c r="BCE14" s="291"/>
      <c r="BCF14" s="296" t="e">
        <f>'別表_個別勤務状況（1～60）'!$P$14</f>
        <v>#N/A</v>
      </c>
      <c r="BCG14" s="296" t="e">
        <f>'別表_個別勤務状況（1～60）'!$Q$14</f>
        <v>#VALUE!</v>
      </c>
      <c r="BCH14" s="291"/>
      <c r="BCI14" s="296" t="e">
        <f>'別表_個別勤務状況（1～60）'!$S$14</f>
        <v>#N/A</v>
      </c>
      <c r="BCJ14" s="296" t="e">
        <f>'別表_個別勤務状況（1～60）'!$T$14</f>
        <v>#N/A</v>
      </c>
      <c r="BCK14" s="291"/>
      <c r="BCL14" s="296" t="e">
        <f>'別表_個別勤務状況（1～60）'!$V$14</f>
        <v>#N/A</v>
      </c>
      <c r="BCM14" s="296" t="e">
        <f>'別表_個別勤務状況（1～60）'!$W$14</f>
        <v>#N/A</v>
      </c>
      <c r="BCN14" s="291"/>
      <c r="BCO14" s="296" t="e">
        <f>'別表_個別勤務状況（1～60）'!$Y$14</f>
        <v>#N/A</v>
      </c>
      <c r="BCP14" s="296" t="e">
        <f>'別表_個別勤務状況（1～60）'!$Z$14</f>
        <v>#N/A</v>
      </c>
      <c r="BCQ14" s="291"/>
      <c r="BCR14" s="296" t="e">
        <f>'別表_個別勤務状況（1～60）'!$AB$14</f>
        <v>#N/A</v>
      </c>
      <c r="BCS14" s="296" t="e">
        <f>'別表_個別勤務状況（1～60）'!$AC$14</f>
        <v>#VALUE!</v>
      </c>
      <c r="BCT14" s="291"/>
      <c r="BCU14" s="277"/>
      <c r="BCV14" s="275"/>
      <c r="BCW14" s="278"/>
      <c r="BCX14" s="279"/>
      <c r="BCY14" s="277"/>
      <c r="BCZ14" s="275"/>
      <c r="BDA14" s="278"/>
      <c r="BDB14" s="279"/>
      <c r="BDC14" s="277"/>
      <c r="BDD14" s="275"/>
      <c r="BDE14" s="278"/>
      <c r="BDF14" s="279"/>
      <c r="BDG14" s="277"/>
      <c r="BDH14" s="275"/>
      <c r="BDI14" s="275"/>
      <c r="BDJ14" s="279"/>
      <c r="BDK14" s="106"/>
      <c r="BDL14" s="106"/>
      <c r="BDM14" s="280"/>
      <c r="BDN14" s="295"/>
      <c r="BDO14" s="295"/>
      <c r="BDP14" s="277"/>
      <c r="BDQ14" s="275"/>
      <c r="BDR14" s="275"/>
      <c r="BDS14" s="278"/>
      <c r="BDT14" s="261"/>
      <c r="BDU14" s="262"/>
      <c r="BDV14" s="276"/>
      <c r="BDW14" s="276"/>
      <c r="BDX14" s="276"/>
      <c r="BDY14" s="276"/>
      <c r="BDZ14" s="276"/>
      <c r="BEA14" s="276"/>
      <c r="BEB14" s="276"/>
      <c r="BEC14" s="276"/>
      <c r="BED14" s="296" t="e">
        <f>'別表_個別勤務状況（1～60）'!$G$14</f>
        <v>#N/A</v>
      </c>
      <c r="BEE14" s="296" t="e">
        <f>'別表_個別勤務状況（1～60）'!$H$14</f>
        <v>#N/A</v>
      </c>
      <c r="BEF14" s="291"/>
      <c r="BEG14" s="296" t="e">
        <f>'別表_個別勤務状況（1～60）'!$J$14</f>
        <v>#N/A</v>
      </c>
      <c r="BEH14" s="296" t="e">
        <f>'別表_個別勤務状況（1～60）'!$K$14</f>
        <v>#N/A</v>
      </c>
      <c r="BEI14" s="291"/>
      <c r="BEJ14" s="296" t="e">
        <f>'別表_個別勤務状況（1～60）'!$M$14</f>
        <v>#N/A</v>
      </c>
      <c r="BEK14" s="296" t="e">
        <f>'別表_個別勤務状況（1～60）'!$N$14</f>
        <v>#N/A</v>
      </c>
      <c r="BEL14" s="291"/>
      <c r="BEM14" s="296" t="e">
        <f>'別表_個別勤務状況（1～60）'!$P$14</f>
        <v>#N/A</v>
      </c>
      <c r="BEN14" s="296" t="e">
        <f>'別表_個別勤務状況（1～60）'!$Q$14</f>
        <v>#VALUE!</v>
      </c>
      <c r="BEO14" s="291"/>
      <c r="BEP14" s="296" t="e">
        <f>'別表_個別勤務状況（1～60）'!$S$14</f>
        <v>#N/A</v>
      </c>
      <c r="BEQ14" s="296" t="e">
        <f>'別表_個別勤務状況（1～60）'!$T$14</f>
        <v>#N/A</v>
      </c>
      <c r="BER14" s="291"/>
      <c r="BES14" s="296" t="e">
        <f>'別表_個別勤務状況（1～60）'!$V$14</f>
        <v>#N/A</v>
      </c>
      <c r="BET14" s="296" t="e">
        <f>'別表_個別勤務状況（1～60）'!$W$14</f>
        <v>#N/A</v>
      </c>
      <c r="BEU14" s="291"/>
      <c r="BEV14" s="296" t="e">
        <f>'別表_個別勤務状況（1～60）'!$Y$14</f>
        <v>#N/A</v>
      </c>
      <c r="BEW14" s="296" t="e">
        <f>'別表_個別勤務状況（1～60）'!$Z$14</f>
        <v>#N/A</v>
      </c>
      <c r="BEX14" s="291"/>
      <c r="BEY14" s="296" t="e">
        <f>'別表_個別勤務状況（1～60）'!$AB$14</f>
        <v>#N/A</v>
      </c>
      <c r="BEZ14" s="296" t="e">
        <f>'別表_個別勤務状況（1～60）'!$AC$14</f>
        <v>#VALUE!</v>
      </c>
      <c r="BFA14" s="291"/>
      <c r="BFB14" s="277"/>
      <c r="BFC14" s="275"/>
      <c r="BFD14" s="278"/>
      <c r="BFE14" s="279"/>
      <c r="BFF14" s="277"/>
      <c r="BFG14" s="275"/>
      <c r="BFH14" s="278"/>
      <c r="BFI14" s="279"/>
      <c r="BFJ14" s="277"/>
      <c r="BFK14" s="275"/>
      <c r="BFL14" s="278"/>
      <c r="BFM14" s="279"/>
      <c r="BFN14" s="277"/>
      <c r="BFO14" s="275"/>
      <c r="BFP14" s="275"/>
      <c r="BFQ14" s="279"/>
      <c r="BFR14" s="106"/>
      <c r="BFS14" s="106"/>
      <c r="BFT14" s="280"/>
      <c r="BFU14" s="295"/>
      <c r="BFV14" s="295"/>
      <c r="BFW14" s="277"/>
      <c r="BFX14" s="275"/>
      <c r="BFY14" s="275"/>
      <c r="BFZ14" s="278"/>
      <c r="BGA14" s="261"/>
      <c r="BGB14" s="262"/>
      <c r="BGC14" s="276"/>
      <c r="BGD14" s="276"/>
      <c r="BGE14" s="276"/>
      <c r="BGF14" s="276"/>
      <c r="BGG14" s="276"/>
      <c r="BGH14" s="276"/>
      <c r="BGI14" s="276"/>
      <c r="BGJ14" s="276"/>
      <c r="BGK14" s="296" t="e">
        <f>'別表_個別勤務状況（1～60）'!$G$14</f>
        <v>#N/A</v>
      </c>
      <c r="BGL14" s="296" t="e">
        <f>'別表_個別勤務状況（1～60）'!$H$14</f>
        <v>#N/A</v>
      </c>
      <c r="BGM14" s="291"/>
      <c r="BGN14" s="296" t="e">
        <f>'別表_個別勤務状況（1～60）'!$J$14</f>
        <v>#N/A</v>
      </c>
      <c r="BGO14" s="296" t="e">
        <f>'別表_個別勤務状況（1～60）'!$K$14</f>
        <v>#N/A</v>
      </c>
      <c r="BGP14" s="291"/>
      <c r="BGQ14" s="296" t="e">
        <f>'別表_個別勤務状況（1～60）'!$M$14</f>
        <v>#N/A</v>
      </c>
      <c r="BGR14" s="296" t="e">
        <f>'別表_個別勤務状況（1～60）'!$N$14</f>
        <v>#N/A</v>
      </c>
      <c r="BGS14" s="291"/>
      <c r="BGT14" s="296" t="e">
        <f>'別表_個別勤務状況（1～60）'!$P$14</f>
        <v>#N/A</v>
      </c>
      <c r="BGU14" s="296" t="e">
        <f>'別表_個別勤務状況（1～60）'!$Q$14</f>
        <v>#VALUE!</v>
      </c>
      <c r="BGV14" s="291"/>
      <c r="BGW14" s="296" t="e">
        <f>'別表_個別勤務状況（1～60）'!$S$14</f>
        <v>#N/A</v>
      </c>
      <c r="BGX14" s="296" t="e">
        <f>'別表_個別勤務状況（1～60）'!$T$14</f>
        <v>#N/A</v>
      </c>
      <c r="BGY14" s="291"/>
      <c r="BGZ14" s="296" t="e">
        <f>'別表_個別勤務状況（1～60）'!$V$14</f>
        <v>#N/A</v>
      </c>
      <c r="BHA14" s="296" t="e">
        <f>'別表_個別勤務状況（1～60）'!$W$14</f>
        <v>#N/A</v>
      </c>
      <c r="BHB14" s="291"/>
      <c r="BHC14" s="296" t="e">
        <f>'別表_個別勤務状況（1～60）'!$Y$14</f>
        <v>#N/A</v>
      </c>
      <c r="BHD14" s="296" t="e">
        <f>'別表_個別勤務状況（1～60）'!$Z$14</f>
        <v>#N/A</v>
      </c>
      <c r="BHE14" s="291"/>
      <c r="BHF14" s="296" t="e">
        <f>'別表_個別勤務状況（1～60）'!$AB$14</f>
        <v>#N/A</v>
      </c>
      <c r="BHG14" s="296" t="e">
        <f>'別表_個別勤務状況（1～60）'!$AC$14</f>
        <v>#VALUE!</v>
      </c>
      <c r="BHH14" s="291"/>
      <c r="BHI14" s="277"/>
      <c r="BHJ14" s="275"/>
      <c r="BHK14" s="278"/>
      <c r="BHL14" s="279"/>
      <c r="BHM14" s="277"/>
      <c r="BHN14" s="275"/>
      <c r="BHO14" s="278"/>
      <c r="BHP14" s="279"/>
      <c r="BHQ14" s="277"/>
      <c r="BHR14" s="275"/>
      <c r="BHS14" s="278"/>
      <c r="BHT14" s="279"/>
      <c r="BHU14" s="277"/>
      <c r="BHV14" s="275"/>
      <c r="BHW14" s="275"/>
      <c r="BHX14" s="279"/>
      <c r="BHY14" s="106"/>
      <c r="BHZ14" s="106"/>
      <c r="BIA14" s="280"/>
      <c r="BIB14" s="295"/>
      <c r="BIC14" s="295"/>
      <c r="BID14" s="277"/>
      <c r="BIE14" s="275"/>
      <c r="BIF14" s="275"/>
      <c r="BIG14" s="278"/>
      <c r="BIH14" s="261"/>
      <c r="BII14" s="262"/>
      <c r="BIJ14" s="276"/>
      <c r="BIK14" s="276"/>
      <c r="BIL14" s="276"/>
      <c r="BIM14" s="276"/>
      <c r="BIN14" s="276"/>
      <c r="BIO14" s="276"/>
      <c r="BIP14" s="276"/>
      <c r="BIQ14" s="276"/>
      <c r="BIR14" s="296" t="e">
        <f>'別表_個別勤務状況（1～60）'!$G$14</f>
        <v>#N/A</v>
      </c>
      <c r="BIS14" s="296" t="e">
        <f>'別表_個別勤務状況（1～60）'!$H$14</f>
        <v>#N/A</v>
      </c>
      <c r="BIT14" s="291"/>
      <c r="BIU14" s="296" t="e">
        <f>'別表_個別勤務状況（1～60）'!$J$14</f>
        <v>#N/A</v>
      </c>
      <c r="BIV14" s="296" t="e">
        <f>'別表_個別勤務状況（1～60）'!$K$14</f>
        <v>#N/A</v>
      </c>
      <c r="BIW14" s="291"/>
      <c r="BIX14" s="296" t="e">
        <f>'別表_個別勤務状況（1～60）'!$M$14</f>
        <v>#N/A</v>
      </c>
      <c r="BIY14" s="296" t="e">
        <f>'別表_個別勤務状況（1～60）'!$N$14</f>
        <v>#N/A</v>
      </c>
      <c r="BIZ14" s="291"/>
      <c r="BJA14" s="296" t="e">
        <f>'別表_個別勤務状況（1～60）'!$P$14</f>
        <v>#N/A</v>
      </c>
      <c r="BJB14" s="296" t="e">
        <f>'別表_個別勤務状況（1～60）'!$Q$14</f>
        <v>#VALUE!</v>
      </c>
      <c r="BJC14" s="291"/>
      <c r="BJD14" s="296" t="e">
        <f>'別表_個別勤務状況（1～60）'!$S$14</f>
        <v>#N/A</v>
      </c>
      <c r="BJE14" s="296" t="e">
        <f>'別表_個別勤務状況（1～60）'!$T$14</f>
        <v>#N/A</v>
      </c>
      <c r="BJF14" s="291"/>
      <c r="BJG14" s="296" t="e">
        <f>'別表_個別勤務状況（1～60）'!$V$14</f>
        <v>#N/A</v>
      </c>
      <c r="BJH14" s="296" t="e">
        <f>'別表_個別勤務状況（1～60）'!$W$14</f>
        <v>#N/A</v>
      </c>
      <c r="BJI14" s="291"/>
      <c r="BJJ14" s="296" t="e">
        <f>'別表_個別勤務状況（1～60）'!$Y$14</f>
        <v>#N/A</v>
      </c>
      <c r="BJK14" s="296" t="e">
        <f>'別表_個別勤務状況（1～60）'!$Z$14</f>
        <v>#N/A</v>
      </c>
      <c r="BJL14" s="291"/>
      <c r="BJM14" s="296" t="e">
        <f>'別表_個別勤務状況（1～60）'!$AB$14</f>
        <v>#N/A</v>
      </c>
      <c r="BJN14" s="296" t="e">
        <f>'別表_個別勤務状況（1～60）'!$AC$14</f>
        <v>#VALUE!</v>
      </c>
      <c r="BJO14" s="291"/>
      <c r="BJP14" s="277"/>
      <c r="BJQ14" s="275"/>
      <c r="BJR14" s="278"/>
      <c r="BJS14" s="279"/>
      <c r="BJT14" s="277"/>
      <c r="BJU14" s="275"/>
      <c r="BJV14" s="278"/>
      <c r="BJW14" s="279"/>
      <c r="BJX14" s="277"/>
      <c r="BJY14" s="275"/>
      <c r="BJZ14" s="278"/>
      <c r="BKA14" s="279"/>
      <c r="BKB14" s="277"/>
      <c r="BKC14" s="275"/>
      <c r="BKD14" s="275"/>
      <c r="BKE14" s="279"/>
      <c r="BKF14" s="106"/>
      <c r="BKG14" s="106"/>
      <c r="BKH14" s="280"/>
      <c r="BKI14" s="295"/>
      <c r="BKJ14" s="295"/>
      <c r="BKK14" s="277"/>
      <c r="BKL14" s="275"/>
      <c r="BKM14" s="275"/>
      <c r="BKN14" s="278"/>
      <c r="BKO14" s="261"/>
      <c r="BKP14" s="262"/>
      <c r="BKQ14" s="276"/>
      <c r="BKR14" s="276"/>
      <c r="BKS14" s="276"/>
      <c r="BKT14" s="276"/>
      <c r="BKU14" s="276"/>
      <c r="BKV14" s="276"/>
      <c r="BKW14" s="276"/>
      <c r="BKX14" s="276"/>
      <c r="BKY14" s="296" t="e">
        <f>'別表_個別勤務状況（1～60）'!$G$14</f>
        <v>#N/A</v>
      </c>
      <c r="BKZ14" s="296" t="e">
        <f>'別表_個別勤務状況（1～60）'!$H$14</f>
        <v>#N/A</v>
      </c>
      <c r="BLA14" s="291"/>
      <c r="BLB14" s="296" t="e">
        <f>'別表_個別勤務状況（1～60）'!$J$14</f>
        <v>#N/A</v>
      </c>
      <c r="BLC14" s="296" t="e">
        <f>'別表_個別勤務状況（1～60）'!$K$14</f>
        <v>#N/A</v>
      </c>
      <c r="BLD14" s="291"/>
      <c r="BLE14" s="296" t="e">
        <f>'別表_個別勤務状況（1～60）'!$M$14</f>
        <v>#N/A</v>
      </c>
      <c r="BLF14" s="296" t="e">
        <f>'別表_個別勤務状況（1～60）'!$N$14</f>
        <v>#N/A</v>
      </c>
      <c r="BLG14" s="291"/>
      <c r="BLH14" s="296" t="e">
        <f>'別表_個別勤務状況（1～60）'!$P$14</f>
        <v>#N/A</v>
      </c>
      <c r="BLI14" s="296" t="e">
        <f>'別表_個別勤務状況（1～60）'!$Q$14</f>
        <v>#VALUE!</v>
      </c>
      <c r="BLJ14" s="291"/>
      <c r="BLK14" s="296" t="e">
        <f>'別表_個別勤務状況（1～60）'!$S$14</f>
        <v>#N/A</v>
      </c>
      <c r="BLL14" s="296" t="e">
        <f>'別表_個別勤務状況（1～60）'!$T$14</f>
        <v>#N/A</v>
      </c>
      <c r="BLM14" s="291"/>
      <c r="BLN14" s="296" t="e">
        <f>'別表_個別勤務状況（1～60）'!$V$14</f>
        <v>#N/A</v>
      </c>
      <c r="BLO14" s="296" t="e">
        <f>'別表_個別勤務状況（1～60）'!$W$14</f>
        <v>#N/A</v>
      </c>
      <c r="BLP14" s="291"/>
      <c r="BLQ14" s="296" t="e">
        <f>'別表_個別勤務状況（1～60）'!$Y$14</f>
        <v>#N/A</v>
      </c>
      <c r="BLR14" s="296" t="e">
        <f>'別表_個別勤務状況（1～60）'!$Z$14</f>
        <v>#N/A</v>
      </c>
      <c r="BLS14" s="291"/>
      <c r="BLT14" s="296" t="e">
        <f>'別表_個別勤務状況（1～60）'!$AB$14</f>
        <v>#N/A</v>
      </c>
      <c r="BLU14" s="296" t="e">
        <f>'別表_個別勤務状況（1～60）'!$AC$14</f>
        <v>#VALUE!</v>
      </c>
      <c r="BLV14" s="291"/>
      <c r="BLW14" s="277"/>
      <c r="BLX14" s="275"/>
      <c r="BLY14" s="278"/>
      <c r="BLZ14" s="279"/>
      <c r="BMA14" s="277"/>
      <c r="BMB14" s="275"/>
      <c r="BMC14" s="278"/>
      <c r="BMD14" s="279"/>
      <c r="BME14" s="277"/>
      <c r="BMF14" s="275"/>
      <c r="BMG14" s="278"/>
      <c r="BMH14" s="279"/>
      <c r="BMI14" s="277"/>
      <c r="BMJ14" s="275"/>
      <c r="BMK14" s="275"/>
      <c r="BML14" s="279"/>
      <c r="BMM14" s="106"/>
      <c r="BMN14" s="106"/>
      <c r="BMO14" s="280"/>
      <c r="BMP14" s="295"/>
      <c r="BMQ14" s="295"/>
      <c r="BMR14" s="277"/>
      <c r="BMS14" s="275"/>
      <c r="BMT14" s="275"/>
      <c r="BMU14" s="278"/>
      <c r="BMV14" s="261"/>
      <c r="BMW14" s="262"/>
      <c r="BMX14" s="276"/>
      <c r="BMY14" s="276"/>
      <c r="BMZ14" s="276"/>
      <c r="BNA14" s="276"/>
      <c r="BNB14" s="276"/>
      <c r="BNC14" s="276"/>
      <c r="BND14" s="276"/>
      <c r="BNE14" s="276"/>
      <c r="BNF14" s="296" t="e">
        <f>'別表_個別勤務状況（1～60）'!$G$14</f>
        <v>#N/A</v>
      </c>
      <c r="BNG14" s="296" t="e">
        <f>'別表_個別勤務状況（1～60）'!$H$14</f>
        <v>#N/A</v>
      </c>
      <c r="BNH14" s="291"/>
      <c r="BNI14" s="296" t="e">
        <f>'別表_個別勤務状況（1～60）'!$J$14</f>
        <v>#N/A</v>
      </c>
      <c r="BNJ14" s="296" t="e">
        <f>'別表_個別勤務状況（1～60）'!$K$14</f>
        <v>#N/A</v>
      </c>
      <c r="BNK14" s="291"/>
      <c r="BNL14" s="296" t="e">
        <f>'別表_個別勤務状況（1～60）'!$M$14</f>
        <v>#N/A</v>
      </c>
      <c r="BNM14" s="296" t="e">
        <f>'別表_個別勤務状況（1～60）'!$N$14</f>
        <v>#N/A</v>
      </c>
      <c r="BNN14" s="291"/>
      <c r="BNO14" s="296" t="e">
        <f>'別表_個別勤務状況（1～60）'!$P$14</f>
        <v>#N/A</v>
      </c>
      <c r="BNP14" s="296" t="e">
        <f>'別表_個別勤務状況（1～60）'!$Q$14</f>
        <v>#VALUE!</v>
      </c>
      <c r="BNQ14" s="291"/>
      <c r="BNR14" s="296" t="e">
        <f>'別表_個別勤務状況（1～60）'!$S$14</f>
        <v>#N/A</v>
      </c>
      <c r="BNS14" s="296" t="e">
        <f>'別表_個別勤務状況（1～60）'!$T$14</f>
        <v>#N/A</v>
      </c>
      <c r="BNT14" s="291"/>
      <c r="BNU14" s="296" t="e">
        <f>'別表_個別勤務状況（1～60）'!$V$14</f>
        <v>#N/A</v>
      </c>
      <c r="BNV14" s="296" t="e">
        <f>'別表_個別勤務状況（1～60）'!$W$14</f>
        <v>#N/A</v>
      </c>
      <c r="BNW14" s="291"/>
      <c r="BNX14" s="296" t="e">
        <f>'別表_個別勤務状況（1～60）'!$Y$14</f>
        <v>#N/A</v>
      </c>
      <c r="BNY14" s="296" t="e">
        <f>'別表_個別勤務状況（1～60）'!$Z$14</f>
        <v>#N/A</v>
      </c>
      <c r="BNZ14" s="291"/>
      <c r="BOA14" s="296" t="e">
        <f>'別表_個別勤務状況（1～60）'!$AB$14</f>
        <v>#N/A</v>
      </c>
      <c r="BOB14" s="296" t="e">
        <f>'別表_個別勤務状況（1～60）'!$AC$14</f>
        <v>#VALUE!</v>
      </c>
      <c r="BOC14" s="291"/>
      <c r="BOD14" s="277"/>
      <c r="BOE14" s="275"/>
      <c r="BOF14" s="278"/>
      <c r="BOG14" s="279"/>
      <c r="BOH14" s="277"/>
      <c r="BOI14" s="275"/>
      <c r="BOJ14" s="278"/>
      <c r="BOK14" s="279"/>
      <c r="BOL14" s="277"/>
      <c r="BOM14" s="275"/>
      <c r="BON14" s="278"/>
      <c r="BOO14" s="279"/>
      <c r="BOP14" s="277"/>
      <c r="BOQ14" s="275"/>
      <c r="BOR14" s="275"/>
      <c r="BOS14" s="279"/>
      <c r="BOT14" s="106"/>
      <c r="BOU14" s="106"/>
      <c r="BOV14" s="280"/>
      <c r="BOW14" s="295"/>
      <c r="BOX14" s="295"/>
      <c r="BOY14" s="277"/>
      <c r="BOZ14" s="275"/>
      <c r="BPA14" s="275"/>
      <c r="BPB14" s="278"/>
    </row>
    <row r="15" spans="1:1770" ht="15" customHeight="1">
      <c r="A15" s="263">
        <f>'別表_個別勤務状況（1～60）'!$A$15</f>
        <v>1</v>
      </c>
      <c r="B15" s="264" t="str">
        <f>'別表_個別勤務状況（1～60）'!$B$15</f>
        <v>木</v>
      </c>
      <c r="C15" s="660"/>
      <c r="D15" s="661"/>
      <c r="E15" s="660"/>
      <c r="F15" s="661"/>
      <c r="G15" s="575"/>
      <c r="H15" s="575"/>
      <c r="I15" s="575"/>
      <c r="J15" s="575"/>
      <c r="K15" s="662" t="str">
        <f>IFERROR(IF(OR(B15="日",B15="祝",B15=0,C15=""),"　",MAX(IF(AND(C15&lt;=K14,E15&gt;L14),L14-K14,IF(AND(C15&gt;K14,E15&lt;=L14),E15-C15,IF(AND(C15&lt;=K14,E15&lt;=L14),E15-K14,IF(AND(C15&gt;K14,E15&gt;L14),L14-C15,0)))),0)),0)</f>
        <v>　</v>
      </c>
      <c r="L15" s="663"/>
      <c r="M15" s="664"/>
      <c r="N15" s="662" t="str">
        <f>IFERROR(IF(OR(B15="日",B15="祝",B15=0,G15=""),"　",MAX(IF(AND(G15&gt;Q14,I15&gt;O14),0,IF(AND(G15&lt;=Q14,G15&gt;N14,I15&gt;O14),Q14-G15,IF(AND(G15&lt;=Q14,G15&lt;=N14,I15&gt;O14),Q14-N14,IF(AND(G15&gt;N14,I15&lt;=O14),I15-G15,IF(AND(G15&lt;=N14,I15&lt;=O14),I15-N14,0))))),0)),0)</f>
        <v>　</v>
      </c>
      <c r="O15" s="663"/>
      <c r="P15" s="664"/>
      <c r="Q15" s="662" t="str">
        <f>IFERROR(IF(OR(B15="日",B15="祝",B15=0,G15=0),"　",MAX(IF(AND(G15&lt;=Q14,I15&gt;R14),R14-Q14,IF(I15&lt;=R14,0,IF(AND(G15&gt;Q14,I15&gt;R14),R14-G15,0))),0)),0)</f>
        <v>　</v>
      </c>
      <c r="R15" s="663"/>
      <c r="S15" s="664"/>
      <c r="T15" s="662" t="str">
        <f>IFERROR(IF(OR(B15="日",B15="祝",B15=0,G15=0),"　",MAX(IF(G15&gt;T14,I15-G15,IF(G15&lt;=T14,I15-T14,0)),0)),0)</f>
        <v>　</v>
      </c>
      <c r="U15" s="663"/>
      <c r="V15" s="664"/>
      <c r="W15" s="662" t="str">
        <f>IFERROR(IF(OR(B15="日",B15="祝",B15=0,C15=""),"　",MAX(IF(AND(C15&lt;=W14,E15&gt;X14),X14-W14,IF(AND(C15&gt;W14,E15&lt;=X14),E15-C15,IF(AND(C15&lt;=W14,E15&lt;=X14),E15-W14,IF(AND(C15&gt;W14,E15&gt;X14),X14-C15,0)))),0)),0)</f>
        <v>　</v>
      </c>
      <c r="X15" s="663"/>
      <c r="Y15" s="664"/>
      <c r="Z15" s="662" t="str">
        <f>IFERROR(IF(OR(B15="日",B15="祝",B15=0,G15=0),"　",MAX(IF(AND(G15&gt;AC14,I15&gt;AA14),0,IF(AND(G15&lt;=AC14,G15&gt;Z14,I15&gt;AA14),AC14-G15,IF(AND(G15&lt;=AC14,G15&lt;=Z14,I15&gt;AA14),AC14-Z14,IF(AND(G15&gt;Z14,I15&lt;=AA14),I15-G15,IF(AND(G15&lt;=Z14,I15&lt;=AA14),I15-Z14,0))))),0)),0)</f>
        <v>　</v>
      </c>
      <c r="AA15" s="663"/>
      <c r="AB15" s="664"/>
      <c r="AC15" s="662" t="str">
        <f>IFERROR(IF(OR(B15="日",B15="祝",B15=0,G15=0),"　",MAX(IF(AND(G15&lt;=AC14,I15&gt;AD14),AD14-AC14,IF(I15&lt;=AD14,0,IF(AND(G15&gt;AC14,I15&gt;AD14),AD14-G15,0))),0)),0)</f>
        <v>　</v>
      </c>
      <c r="AD15" s="663"/>
      <c r="AE15" s="664"/>
      <c r="AF15" s="662" t="str">
        <f>T15</f>
        <v>　</v>
      </c>
      <c r="AG15" s="663"/>
      <c r="AH15" s="664"/>
      <c r="AI15" s="565" t="str">
        <f>IF(AL15="×",TIME(0,0,0),IF(AV4="非常勤",K15,W15))</f>
        <v>　</v>
      </c>
      <c r="AJ15" s="566"/>
      <c r="AK15" s="566"/>
      <c r="AL15" s="265"/>
      <c r="AM15" s="565" t="str">
        <f>IF(AP15="×",TIME(0,0,0),IF(AV4="非常勤",N15,Z15))</f>
        <v>　</v>
      </c>
      <c r="AN15" s="566"/>
      <c r="AO15" s="566"/>
      <c r="AP15" s="265"/>
      <c r="AQ15" s="565" t="str">
        <f>IF(AT15="×",TIME(0,0,0),IF(AV4="非常勤",Q15,AC15))</f>
        <v>　</v>
      </c>
      <c r="AR15" s="566"/>
      <c r="AS15" s="566"/>
      <c r="AT15" s="265"/>
      <c r="AU15" s="565" t="str">
        <f>IF(AX15="×",TIME(0,0,0),IF(AV4="非常勤",T15,AF15))</f>
        <v>　</v>
      </c>
      <c r="AV15" s="566"/>
      <c r="AW15" s="567"/>
      <c r="AX15" s="265"/>
      <c r="AY15" s="720"/>
      <c r="AZ15" s="720"/>
      <c r="BA15" s="668"/>
      <c r="BB15" s="670"/>
      <c r="BC15" s="669"/>
      <c r="BD15" s="671"/>
      <c r="BE15" s="672"/>
      <c r="BF15" s="672"/>
      <c r="BG15" s="673"/>
      <c r="BH15" s="263">
        <f>'別表_個別勤務状況（1～60）'!$A$15</f>
        <v>1</v>
      </c>
      <c r="BI15" s="264" t="str">
        <f>'別表_個別勤務状況（1～60）'!$B$15</f>
        <v>木</v>
      </c>
      <c r="BJ15" s="575"/>
      <c r="BK15" s="575"/>
      <c r="BL15" s="575"/>
      <c r="BM15" s="575"/>
      <c r="BN15" s="575"/>
      <c r="BO15" s="575"/>
      <c r="BP15" s="575"/>
      <c r="BQ15" s="575"/>
      <c r="BR15" s="662" t="str">
        <f>IFERROR(IF(OR(BI15="日",BI15="祝",BI15=0,BJ15=""),"　",MAX(IF(AND(BJ15&lt;=BR14,BL15&gt;BS14),BS14-BR14,IF(AND(BJ15&gt;BR14,BL15&lt;=BS14),BL15-BJ15,IF(AND(BJ15&lt;=BR14,BL15&lt;=BS14),BL15-BR14,IF(AND(BJ15&gt;BR14,BL15&gt;BS14),BS14-BJ15,0)))),0)),0)</f>
        <v>　</v>
      </c>
      <c r="BS15" s="663"/>
      <c r="BT15" s="664"/>
      <c r="BU15" s="662" t="str">
        <f>IFERROR(IF(OR(BI15="日",BI15="祝",BI15=0,BN15=""),"　",MAX(IF(AND(BN15&gt;BX14,BP15&gt;BV14),0,IF(AND(BN15&lt;=BX14,BN15&gt;BU14,BP15&gt;BV14),BX14-BN15,IF(AND(BN15&lt;=BX14,BN15&lt;=BU14,BP15&gt;BV14),BX14-BU14,IF(AND(BN15&gt;BU14,BP15&lt;=BV14),BP15-BN15,IF(AND(BN15&lt;=BU14,BP15&lt;=BV14),BP15-BU14,0))))),0)),0)</f>
        <v>　</v>
      </c>
      <c r="BV15" s="663"/>
      <c r="BW15" s="664"/>
      <c r="BX15" s="662" t="str">
        <f>IFERROR(IF(OR(BI15="日",BI15="祝",BI15=0,BN15=0),"　",MAX(IF(AND(BN15&lt;=BX14,BP15&gt;BY14),BY14-BX14,IF(BP15&lt;=BY14,0,IF(AND(BN15&gt;BX14,BP15&gt;BY14),BY14-BN15,0))),0)),0)</f>
        <v>　</v>
      </c>
      <c r="BY15" s="663"/>
      <c r="BZ15" s="664"/>
      <c r="CA15" s="662" t="str">
        <f>IFERROR(IF(OR(BI15="日",BI15="祝",BI15=0,BN15=0),"　",MAX(IF(BN15&gt;CA14,BP15-BN15,IF(BN15&lt;=CA14,BP15-CA14,0)),0)),0)</f>
        <v>　</v>
      </c>
      <c r="CB15" s="663"/>
      <c r="CC15" s="664"/>
      <c r="CD15" s="662" t="str">
        <f>IFERROR(IF(OR(BI15="日",BI15="祝",BI15=0,BJ15=""),"　",MAX(IF(AND(BJ15&lt;=CD14,BL15&gt;CE14),CE14-CD14,IF(AND(BJ15&gt;CD14,BL15&lt;=CE14),BL15-BJ15,IF(AND(BJ15&lt;=CD14,BL15&lt;=CE14),BL15-CD14,IF(AND(BJ15&gt;CD14,BL15&gt;CE14),CE14-BJ15,0)))),0)),0)</f>
        <v>　</v>
      </c>
      <c r="CE15" s="663"/>
      <c r="CF15" s="664"/>
      <c r="CG15" s="662" t="str">
        <f>IFERROR(IF(OR(BI15="日",BI15="祝",BI15=0,BN15=0),"　",MAX(IF(AND(BN15&gt;CJ14,BP15&gt;CH14),0,IF(AND(BN15&lt;=CJ14,BN15&gt;CG14,BP15&gt;CH14),CJ14-BN15,IF(AND(BN15&lt;=CJ14,BN15&lt;=CG14,BP15&gt;CH14),CJ14-CG14,IF(AND(BN15&gt;CG14,BP15&lt;=CH14),BP15-BN15,IF(AND(BN15&lt;=CG14,BP15&lt;=CH14),BP15-CG14,0))))),0)),0)</f>
        <v>　</v>
      </c>
      <c r="CH15" s="663"/>
      <c r="CI15" s="664"/>
      <c r="CJ15" s="662" t="str">
        <f>IFERROR(IF(OR(BI15="日",BI15="祝",BI15=0,BN15=0),"　",MAX(IF(AND(BN15&lt;=CJ14,BP15&gt;CK14),CK14-CJ14,IF(BP15&lt;=CK14,0,IF(AND(BN15&gt;CJ14,BP15&gt;CK14),CK14-BN15,0))),0)),0)</f>
        <v>　</v>
      </c>
      <c r="CK15" s="663"/>
      <c r="CL15" s="664"/>
      <c r="CM15" s="662" t="str">
        <f>CA15</f>
        <v>　</v>
      </c>
      <c r="CN15" s="663"/>
      <c r="CO15" s="664"/>
      <c r="CP15" s="565" t="str">
        <f>IF(CS15="×",TIME(0,0,0),IF(DC4="非常勤",BR15,CD15))</f>
        <v>　</v>
      </c>
      <c r="CQ15" s="566"/>
      <c r="CR15" s="566"/>
      <c r="CS15" s="265"/>
      <c r="CT15" s="565" t="str">
        <f>IF(CW15="×",TIME(0,0,0),IF(DC4="非常勤",BU15,CG15))</f>
        <v>　</v>
      </c>
      <c r="CU15" s="566"/>
      <c r="CV15" s="566"/>
      <c r="CW15" s="265"/>
      <c r="CX15" s="565" t="str">
        <f>IF(DA15="×",TIME(0,0,0),IF(DC4="非常勤",BX15,CJ15))</f>
        <v>　</v>
      </c>
      <c r="CY15" s="566"/>
      <c r="CZ15" s="566"/>
      <c r="DA15" s="265"/>
      <c r="DB15" s="565" t="str">
        <f>IF(DE15="×",TIME(0,0,0),IF(DC4="非常勤",CA15,CM15))</f>
        <v>　</v>
      </c>
      <c r="DC15" s="566"/>
      <c r="DD15" s="567"/>
      <c r="DE15" s="265"/>
      <c r="DF15" s="720"/>
      <c r="DG15" s="720"/>
      <c r="DH15" s="668"/>
      <c r="DI15" s="670"/>
      <c r="DJ15" s="669"/>
      <c r="DK15" s="671"/>
      <c r="DL15" s="672"/>
      <c r="DM15" s="672"/>
      <c r="DN15" s="673"/>
      <c r="DO15" s="263">
        <f>'別表_個別勤務状況（1～60）'!$A$15</f>
        <v>1</v>
      </c>
      <c r="DP15" s="264" t="str">
        <f>'別表_個別勤務状況（1～60）'!$B$15</f>
        <v>木</v>
      </c>
      <c r="DQ15" s="575"/>
      <c r="DR15" s="575"/>
      <c r="DS15" s="575"/>
      <c r="DT15" s="575"/>
      <c r="DU15" s="575"/>
      <c r="DV15" s="575"/>
      <c r="DW15" s="575"/>
      <c r="DX15" s="575"/>
      <c r="DY15" s="662" t="str">
        <f>IFERROR(IF(OR(DP15="日",DP15="祝",DP15=0,DQ15=""),"　",MAX(IF(AND(DQ15&lt;=DY14,DS15&gt;DZ14),DZ14-DY14,IF(AND(DQ15&gt;DY14,DS15&lt;=DZ14),DS15-DQ15,IF(AND(DQ15&lt;=DY14,DS15&lt;=DZ14),DS15-DY14,IF(AND(DQ15&gt;DY14,DS15&gt;DZ14),DZ14-DQ15,0)))),0)),0)</f>
        <v>　</v>
      </c>
      <c r="DZ15" s="663"/>
      <c r="EA15" s="664"/>
      <c r="EB15" s="662" t="str">
        <f>IFERROR(IF(OR(DP15="日",DP15="祝",DP15=0,DU15=""),"　",MAX(IF(AND(DU15&gt;EE14,DW15&gt;EC14),0,IF(AND(DU15&lt;=EE14,DU15&gt;EB14,DW15&gt;EC14),EE14-DU15,IF(AND(DU15&lt;=EE14,DU15&lt;=EB14,DW15&gt;EC14),EE14-EB14,IF(AND(DU15&gt;EB14,DW15&lt;=EC14),DW15-DU15,IF(AND(DU15&lt;=EB14,DW15&lt;=EC14),DW15-EB14,0))))),0)),0)</f>
        <v>　</v>
      </c>
      <c r="EC15" s="663"/>
      <c r="ED15" s="664"/>
      <c r="EE15" s="662" t="str">
        <f>IFERROR(IF(OR(DP15="日",DP15="祝",DP15=0,DU15=0),"　",MAX(IF(AND(DU15&lt;=EE14,DW15&gt;EF14),EF14-EE14,IF(DW15&lt;=EF14,0,IF(AND(DU15&gt;EE14,DW15&gt;EF14),EF14-DU15,0))),0)),0)</f>
        <v>　</v>
      </c>
      <c r="EF15" s="663"/>
      <c r="EG15" s="664"/>
      <c r="EH15" s="662" t="str">
        <f>IFERROR(IF(OR(DP15="日",DP15="祝",DP15=0,DU15=0),"　",MAX(IF(DU15&gt;EH14,DW15-DU15,IF(DU15&lt;=EH14,DW15-EH14,0)),0)),0)</f>
        <v>　</v>
      </c>
      <c r="EI15" s="663"/>
      <c r="EJ15" s="664"/>
      <c r="EK15" s="662" t="str">
        <f>IFERROR(IF(OR(DP15="日",DP15="祝",DP15=0,DQ15=""),"　",MAX(IF(AND(DQ15&lt;=EK14,DS15&gt;EL14),EL14-EK14,IF(AND(DQ15&gt;EK14,DS15&lt;=EL14),DS15-DQ15,IF(AND(DQ15&lt;=EK14,DS15&lt;=EL14),DS15-EK14,IF(AND(DQ15&gt;EK14,DS15&gt;EL14),EL14-DQ15,0)))),0)),0)</f>
        <v>　</v>
      </c>
      <c r="EL15" s="663"/>
      <c r="EM15" s="664"/>
      <c r="EN15" s="662" t="str">
        <f>IFERROR(IF(OR(DP15="日",DP15="祝",DP15=0,DU15=0),"　",MAX(IF(AND(DU15&gt;EQ14,DW15&gt;EO14),0,IF(AND(DU15&lt;=EQ14,DU15&gt;EN14,DW15&gt;EO14),EQ14-DU15,IF(AND(DU15&lt;=EQ14,DU15&lt;=EN14,DW15&gt;EO14),EQ14-EN14,IF(AND(DU15&gt;EN14,DW15&lt;=EO14),DW15-DU15,IF(AND(DU15&lt;=EN14,DW15&lt;=EO14),DW15-EN14,0))))),0)),0)</f>
        <v>　</v>
      </c>
      <c r="EO15" s="663"/>
      <c r="EP15" s="664"/>
      <c r="EQ15" s="662" t="str">
        <f>IFERROR(IF(OR(DP15="日",DP15="祝",DP15=0,DU15=0),"　",MAX(IF(AND(DU15&lt;=EQ14,DW15&gt;ER14),ER14-EQ14,IF(DW15&lt;=ER14,0,IF(AND(DU15&gt;EQ14,DW15&gt;ER14),ER14-DU15,0))),0)),0)</f>
        <v>　</v>
      </c>
      <c r="ER15" s="663"/>
      <c r="ES15" s="664"/>
      <c r="ET15" s="662" t="str">
        <f>EH15</f>
        <v>　</v>
      </c>
      <c r="EU15" s="663"/>
      <c r="EV15" s="664"/>
      <c r="EW15" s="565" t="str">
        <f>IF(EZ15="×",TIME(0,0,0),IF(FJ4="非常勤",DY15,EK15))</f>
        <v>　</v>
      </c>
      <c r="EX15" s="566"/>
      <c r="EY15" s="566"/>
      <c r="EZ15" s="265"/>
      <c r="FA15" s="565" t="str">
        <f>IF(FD15="×",TIME(0,0,0),IF(FJ4="非常勤",EB15,EN15))</f>
        <v>　</v>
      </c>
      <c r="FB15" s="566"/>
      <c r="FC15" s="566"/>
      <c r="FD15" s="265"/>
      <c r="FE15" s="565" t="str">
        <f>IF(FH15="×",TIME(0,0,0),IF(FJ4="非常勤",EE15,EQ15))</f>
        <v>　</v>
      </c>
      <c r="FF15" s="566"/>
      <c r="FG15" s="566"/>
      <c r="FH15" s="265"/>
      <c r="FI15" s="565" t="str">
        <f>IF(FL15="×",TIME(0,0,0),IF(FJ4="非常勤",EH15,ET15))</f>
        <v>　</v>
      </c>
      <c r="FJ15" s="566"/>
      <c r="FK15" s="567"/>
      <c r="FL15" s="265"/>
      <c r="FM15" s="720"/>
      <c r="FN15" s="720"/>
      <c r="FO15" s="668"/>
      <c r="FP15" s="670"/>
      <c r="FQ15" s="669"/>
      <c r="FR15" s="671"/>
      <c r="FS15" s="672"/>
      <c r="FT15" s="672"/>
      <c r="FU15" s="673"/>
      <c r="FV15" s="263">
        <f>'別表_個別勤務状況（1～60）'!$A$15</f>
        <v>1</v>
      </c>
      <c r="FW15" s="264" t="str">
        <f>'別表_個別勤務状況（1～60）'!$B$15</f>
        <v>木</v>
      </c>
      <c r="FX15" s="575"/>
      <c r="FY15" s="575"/>
      <c r="FZ15" s="660"/>
      <c r="GA15" s="661"/>
      <c r="GB15" s="660"/>
      <c r="GC15" s="661"/>
      <c r="GD15" s="660"/>
      <c r="GE15" s="661"/>
      <c r="GF15" s="662" t="str">
        <f>IFERROR(IF(OR(FW15="日",FW15="祝",FW15=0,FX15=""),"　",MAX(IF(AND(FX15&lt;=GF14,FZ15&gt;GG14),GG14-GF14,IF(AND(FX15&gt;GF14,FZ15&lt;=GG14),FZ15-FX15,IF(AND(FX15&lt;=GF14,FZ15&lt;=GG14),FZ15-GF14,IF(AND(FX15&gt;GF14,FZ15&gt;GG14),GG14-FX15,0)))),0)),0)</f>
        <v>　</v>
      </c>
      <c r="GG15" s="663"/>
      <c r="GH15" s="664"/>
      <c r="GI15" s="662" t="str">
        <f>IFERROR(IF(OR(FW15="日",FW15="祝",FW15=0,GB15=""),"　",MAX(IF(AND(GB15&gt;GL14,GD15&gt;GJ14),0,IF(AND(GB15&lt;=GL14,GB15&gt;GI14,GD15&gt;GJ14),GL14-GB15,IF(AND(GB15&lt;=GL14,GB15&lt;=GI14,GD15&gt;GJ14),GL14-GI14,IF(AND(GB15&gt;GI14,GD15&lt;=GJ14),GD15-GB15,IF(AND(GB15&lt;=GI14,GD15&lt;=GJ14),GD15-GI14,0))))),0)),0)</f>
        <v>　</v>
      </c>
      <c r="GJ15" s="663"/>
      <c r="GK15" s="664"/>
      <c r="GL15" s="662" t="str">
        <f>IFERROR(IF(OR(FW15="日",FW15="祝",FW15=0,GB15=0),"　",MAX(IF(AND(GB15&lt;=GL14,GD15&gt;GM14),GM14-GL14,IF(GD15&lt;=GM14,0,IF(AND(GB15&gt;GL14,GD15&gt;GM14),GM14-GB15,0))),0)),0)</f>
        <v>　</v>
      </c>
      <c r="GM15" s="663"/>
      <c r="GN15" s="664"/>
      <c r="GO15" s="662" t="str">
        <f>IFERROR(IF(OR(FW15="日",FW15="祝",FW15=0,GB15=0),"　",MAX(IF(GB15&gt;GO14,GD15-GB15,IF(GB15&lt;=GO14,GD15-GO14,0)),0)),0)</f>
        <v>　</v>
      </c>
      <c r="GP15" s="663"/>
      <c r="GQ15" s="664"/>
      <c r="GR15" s="662" t="str">
        <f>IFERROR(IF(OR(FW15="日",FW15="祝",FW15=0,FX15=""),"　",MAX(IF(AND(FX15&lt;=GR14,FZ15&gt;GS14),GS14-GR14,IF(AND(FX15&gt;GR14,FZ15&lt;=GS14),FZ15-FX15,IF(AND(FX15&lt;=GR14,FZ15&lt;=GS14),FZ15-GR14,IF(AND(FX15&gt;GR14,FZ15&gt;GS14),GS14-FX15,0)))),0)),0)</f>
        <v>　</v>
      </c>
      <c r="GS15" s="663"/>
      <c r="GT15" s="664"/>
      <c r="GU15" s="662" t="str">
        <f>IFERROR(IF(OR(FW15="日",FW15="祝",FW15=0,GB15=0),"　",MAX(IF(AND(GB15&gt;GX14,GD15&gt;GV14),0,IF(AND(GB15&lt;=GX14,GB15&gt;GU14,GD15&gt;GV14),GX14-GB15,IF(AND(GB15&lt;=GX14,GB15&lt;=GU14,GD15&gt;GV14),GX14-GU14,IF(AND(GB15&gt;GU14,GD15&lt;=GV14),GD15-GB15,IF(AND(GB15&lt;=GU14,GD15&lt;=GV14),GD15-GU14,0))))),0)),0)</f>
        <v>　</v>
      </c>
      <c r="GV15" s="663"/>
      <c r="GW15" s="664"/>
      <c r="GX15" s="662" t="str">
        <f>IFERROR(IF(OR(FW15="日",FW15="祝",FW15=0,GB15=0),"　",MAX(IF(AND(GB15&lt;=GX14,GD15&gt;GY14),GY14-GX14,IF(GD15&lt;=GY14,0,IF(AND(GB15&gt;GX14,GD15&gt;GY14),GY14-GB15,0))),0)),0)</f>
        <v>　</v>
      </c>
      <c r="GY15" s="663"/>
      <c r="GZ15" s="664"/>
      <c r="HA15" s="662" t="str">
        <f>GO15</f>
        <v>　</v>
      </c>
      <c r="HB15" s="663"/>
      <c r="HC15" s="664"/>
      <c r="HD15" s="565" t="str">
        <f>IF(HG15="×",TIME(0,0,0),IF(HQ4="非常勤",GF15,GR15))</f>
        <v>　</v>
      </c>
      <c r="HE15" s="566"/>
      <c r="HF15" s="566"/>
      <c r="HG15" s="265"/>
      <c r="HH15" s="565" t="str">
        <f>IF(HK15="×",TIME(0,0,0),IF(HQ4="非常勤",GI15,GU15))</f>
        <v>　</v>
      </c>
      <c r="HI15" s="566"/>
      <c r="HJ15" s="566"/>
      <c r="HK15" s="265"/>
      <c r="HL15" s="565" t="str">
        <f>IF(HO15="×",TIME(0,0,0),IF(HQ4="非常勤",GL15,GX15))</f>
        <v>　</v>
      </c>
      <c r="HM15" s="566"/>
      <c r="HN15" s="566"/>
      <c r="HO15" s="265"/>
      <c r="HP15" s="565" t="str">
        <f>IF(HS15="×",TIME(0,0,0),IF(HQ4="非常勤",GO15,HA15))</f>
        <v>　</v>
      </c>
      <c r="HQ15" s="566"/>
      <c r="HR15" s="567"/>
      <c r="HS15" s="265"/>
      <c r="HT15" s="720"/>
      <c r="HU15" s="720"/>
      <c r="HV15" s="668"/>
      <c r="HW15" s="670"/>
      <c r="HX15" s="669"/>
      <c r="HY15" s="671"/>
      <c r="HZ15" s="672"/>
      <c r="IA15" s="672"/>
      <c r="IB15" s="673"/>
      <c r="IC15" s="263">
        <f>'別表_個別勤務状況（1～60）'!$A$15</f>
        <v>1</v>
      </c>
      <c r="ID15" s="264" t="str">
        <f>'別表_個別勤務状況（1～60）'!$B$15</f>
        <v>木</v>
      </c>
      <c r="IE15" s="660"/>
      <c r="IF15" s="661"/>
      <c r="IG15" s="660"/>
      <c r="IH15" s="661"/>
      <c r="II15" s="660"/>
      <c r="IJ15" s="661"/>
      <c r="IK15" s="660"/>
      <c r="IL15" s="661"/>
      <c r="IM15" s="662" t="str">
        <f>IFERROR(IF(OR(ID15="日",ID15="祝",ID15=0,IE15=""),"　",MAX(IF(AND(IE15&lt;=IM14,IG15&gt;IN14),IN14-IM14,IF(AND(IE15&gt;IM14,IG15&lt;=IN14),IG15-IE15,IF(AND(IE15&lt;=IM14,IG15&lt;=IN14),IG15-IM14,IF(AND(IE15&gt;IM14,IG15&gt;IN14),IN14-IE15,0)))),0)),0)</f>
        <v>　</v>
      </c>
      <c r="IN15" s="663"/>
      <c r="IO15" s="664"/>
      <c r="IP15" s="662" t="str">
        <f>IFERROR(IF(OR(ID15="日",ID15="祝",ID15=0,II15=""),"　",MAX(IF(AND(II15&gt;IS14,IK15&gt;IQ14),0,IF(AND(II15&lt;=IS14,II15&gt;IP14,IK15&gt;IQ14),IS14-II15,IF(AND(II15&lt;=IS14,II15&lt;=IP14,IK15&gt;IQ14),IS14-IP14,IF(AND(II15&gt;IP14,IK15&lt;=IQ14),IK15-II15,IF(AND(II15&lt;=IP14,IK15&lt;=IQ14),IK15-IP14,0))))),0)),0)</f>
        <v>　</v>
      </c>
      <c r="IQ15" s="663"/>
      <c r="IR15" s="664"/>
      <c r="IS15" s="662" t="str">
        <f>IFERROR(IF(OR(ID15="日",ID15="祝",ID15=0,II15=0),"　",MAX(IF(AND(II15&lt;=IS14,IK15&gt;IT14),IT14-IS14,IF(IK15&lt;=IT14,0,IF(AND(II15&gt;IS14,IK15&gt;IT14),IT14-II15,0))),0)),0)</f>
        <v>　</v>
      </c>
      <c r="IT15" s="663"/>
      <c r="IU15" s="664"/>
      <c r="IV15" s="662" t="str">
        <f>IFERROR(IF(OR(ID15="日",ID15="祝",ID15=0,II15=0),"　",MAX(IF(II15&gt;IV14,IK15-II15,IF(II15&lt;=IV14,IK15-IV14,0)),0)),0)</f>
        <v>　</v>
      </c>
      <c r="IW15" s="663"/>
      <c r="IX15" s="664"/>
      <c r="IY15" s="662" t="str">
        <f>IFERROR(IF(OR(ID15="日",ID15="祝",ID15=0,IE15=""),"　",MAX(IF(AND(IE15&lt;=IY14,IG15&gt;IZ14),IZ14-IY14,IF(AND(IE15&gt;IY14,IG15&lt;=IZ14),IG15-IE15,IF(AND(IE15&lt;=IY14,IG15&lt;=IZ14),IG15-IY14,IF(AND(IE15&gt;IY14,IG15&gt;IZ14),IZ14-IE15,0)))),0)),0)</f>
        <v>　</v>
      </c>
      <c r="IZ15" s="663"/>
      <c r="JA15" s="664"/>
      <c r="JB15" s="662" t="str">
        <f>IFERROR(IF(OR(ID15="日",ID15="祝",ID15=0,II15=0),"　",MAX(IF(AND(II15&gt;JE14,IK15&gt;JC14),0,IF(AND(II15&lt;=JE14,II15&gt;JB14,IK15&gt;JC14),JE14-II15,IF(AND(II15&lt;=JE14,II15&lt;=JB14,IK15&gt;JC14),JE14-JB14,IF(AND(II15&gt;JB14,IK15&lt;=JC14),IK15-II15,IF(AND(II15&lt;=JB14,IK15&lt;=JC14),IK15-JB14,0))))),0)),0)</f>
        <v>　</v>
      </c>
      <c r="JC15" s="663"/>
      <c r="JD15" s="664"/>
      <c r="JE15" s="662" t="str">
        <f>IFERROR(IF(OR(ID15="日",ID15="祝",ID15=0,II15=0),"　",MAX(IF(AND(II15&lt;=JE14,IK15&gt;JF14),JF14-JE14,IF(IK15&lt;=JF14,0,IF(AND(II15&gt;JE14,IK15&gt;JF14),JF14-II15,0))),0)),0)</f>
        <v>　</v>
      </c>
      <c r="JF15" s="663"/>
      <c r="JG15" s="664"/>
      <c r="JH15" s="662" t="str">
        <f>IV15</f>
        <v>　</v>
      </c>
      <c r="JI15" s="663"/>
      <c r="JJ15" s="664"/>
      <c r="JK15" s="665" t="str">
        <f>IF(JN15="×",TIME(0,0,0),IF(JX4="非常勤",IM15,IY15))</f>
        <v>　</v>
      </c>
      <c r="JL15" s="666"/>
      <c r="JM15" s="667"/>
      <c r="JN15" s="265"/>
      <c r="JO15" s="665" t="str">
        <f>IF(JR15="×",TIME(0,0,0),IF(JX4="非常勤",IP15,JB15))</f>
        <v>　</v>
      </c>
      <c r="JP15" s="666"/>
      <c r="JQ15" s="667"/>
      <c r="JR15" s="265"/>
      <c r="JS15" s="665" t="str">
        <f>IF(JV15="×",TIME(0,0,0),IF(JX4="非常勤",IS15,JE15))</f>
        <v>　</v>
      </c>
      <c r="JT15" s="666"/>
      <c r="JU15" s="667"/>
      <c r="JV15" s="265"/>
      <c r="JW15" s="665" t="str">
        <f>IF(JZ15="×",TIME(0,0,0),IF(JX4="非常勤",IV15,JH15))</f>
        <v>　</v>
      </c>
      <c r="JX15" s="666"/>
      <c r="JY15" s="667"/>
      <c r="JZ15" s="265"/>
      <c r="KA15" s="720"/>
      <c r="KB15" s="720"/>
      <c r="KC15" s="668"/>
      <c r="KD15" s="670"/>
      <c r="KE15" s="669"/>
      <c r="KF15" s="671"/>
      <c r="KG15" s="672"/>
      <c r="KH15" s="672"/>
      <c r="KI15" s="673"/>
      <c r="KJ15" s="263">
        <f>'別表_個別勤務状況（1～60）'!$A$15</f>
        <v>1</v>
      </c>
      <c r="KK15" s="264" t="str">
        <f>'別表_個別勤務状況（1～60）'!$B$15</f>
        <v>木</v>
      </c>
      <c r="KL15" s="660"/>
      <c r="KM15" s="661"/>
      <c r="KN15" s="660"/>
      <c r="KO15" s="661"/>
      <c r="KP15" s="660"/>
      <c r="KQ15" s="661"/>
      <c r="KR15" s="660"/>
      <c r="KS15" s="661"/>
      <c r="KT15" s="662" t="str">
        <f>IFERROR(IF(OR(KK15="日",KK15="祝",KK15=0,KL15=""),"　",MAX(IF(AND(KL15&lt;=KT14,KN15&gt;KU14),KU14-KT14,IF(AND(KL15&gt;KT14,KN15&lt;=KU14),KN15-KL15,IF(AND(KL15&lt;=KT14,KN15&lt;=KU14),KN15-KT14,IF(AND(KL15&gt;KT14,KN15&gt;KU14),KU14-KL15,0)))),0)),0)</f>
        <v>　</v>
      </c>
      <c r="KU15" s="663"/>
      <c r="KV15" s="664"/>
      <c r="KW15" s="662" t="str">
        <f>IFERROR(IF(OR(KK15="日",KK15="祝",KK15=0,KP15=""),"　",MAX(IF(AND(KP15&gt;KZ14,KR15&gt;KX14),0,IF(AND(KP15&lt;=KZ14,KP15&gt;KW14,KR15&gt;KX14),KZ14-KP15,IF(AND(KP15&lt;=KZ14,KP15&lt;=KW14,KR15&gt;KX14),KZ14-KW14,IF(AND(KP15&gt;KW14,KR15&lt;=KX14),KR15-KP15,IF(AND(KP15&lt;=KW14,KR15&lt;=KX14),KR15-KW14,0))))),0)),0)</f>
        <v>　</v>
      </c>
      <c r="KX15" s="663"/>
      <c r="KY15" s="664"/>
      <c r="KZ15" s="662" t="str">
        <f>IFERROR(IF(OR(KK15="日",KK15="祝",KK15=0,KP15=0),"　",MAX(IF(AND(KP15&lt;=KZ14,KR15&gt;LA14),LA14-KZ14,IF(KR15&lt;=LA14,0,IF(AND(KP15&gt;KZ14,KR15&gt;LA14),LA14-KP15,0))),0)),0)</f>
        <v>　</v>
      </c>
      <c r="LA15" s="663"/>
      <c r="LB15" s="664"/>
      <c r="LC15" s="662" t="str">
        <f>IFERROR(IF(OR(KK15="日",KK15="祝",KK15=0,KP15=0),"　",MAX(IF(KP15&gt;LC14,KR15-KP15,IF(KP15&lt;=LC14,KR15-LC14,0)),0)),0)</f>
        <v>　</v>
      </c>
      <c r="LD15" s="663"/>
      <c r="LE15" s="664"/>
      <c r="LF15" s="662" t="str">
        <f>IFERROR(IF(OR(KK15="日",KK15="祝",KK15=0,KL15=""),"　",MAX(IF(AND(KL15&lt;=LF14,KN15&gt;LG14),LG14-LF14,IF(AND(KL15&gt;LF14,KN15&lt;=LG14),KN15-KL15,IF(AND(KL15&lt;=LF14,KN15&lt;=LG14),KN15-LF14,IF(AND(KL15&gt;LF14,KN15&gt;LG14),LG14-KL15,0)))),0)),0)</f>
        <v>　</v>
      </c>
      <c r="LG15" s="663"/>
      <c r="LH15" s="664"/>
      <c r="LI15" s="662" t="str">
        <f>IFERROR(IF(OR(KK15="日",KK15="祝",KK15=0,KP15=0),"　",MAX(IF(AND(KP15&gt;LL14,KR15&gt;LJ14),0,IF(AND(KP15&lt;=LL14,KP15&gt;LI14,KR15&gt;LJ14),LL14-KP15,IF(AND(KP15&lt;=LL14,KP15&lt;=LI14,KR15&gt;LJ14),LL14-LI14,IF(AND(KP15&gt;LI14,KR15&lt;=LJ14),KR15-KP15,IF(AND(KP15&lt;=LI14,KR15&lt;=LJ14),KR15-LI14,0))))),0)),0)</f>
        <v>　</v>
      </c>
      <c r="LJ15" s="663"/>
      <c r="LK15" s="664"/>
      <c r="LL15" s="662" t="str">
        <f>IFERROR(IF(OR(KK15="日",KK15="祝",KK15=0,KP15=0),"　",MAX(IF(AND(KP15&lt;=LL14,KR15&gt;LM14),LM14-LL14,IF(KR15&lt;=LM14,0,IF(AND(KP15&gt;LL14,KR15&gt;LM14),LM14-KP15,0))),0)),0)</f>
        <v>　</v>
      </c>
      <c r="LM15" s="663"/>
      <c r="LN15" s="664"/>
      <c r="LO15" s="662" t="str">
        <f>LC15</f>
        <v>　</v>
      </c>
      <c r="LP15" s="663"/>
      <c r="LQ15" s="664"/>
      <c r="LR15" s="665" t="str">
        <f>IF(LU15="×",TIME(0,0,0),IF(ME4="非常勤",KT15,LF15))</f>
        <v>　</v>
      </c>
      <c r="LS15" s="666"/>
      <c r="LT15" s="667"/>
      <c r="LU15" s="265"/>
      <c r="LV15" s="665" t="str">
        <f>IF(LY15="×",TIME(0,0,0),IF(ME4="非常勤",KW15,LI15))</f>
        <v>　</v>
      </c>
      <c r="LW15" s="666"/>
      <c r="LX15" s="667"/>
      <c r="LY15" s="265"/>
      <c r="LZ15" s="665" t="str">
        <f>IF(MC15="×",TIME(0,0,0),IF(ME4="非常勤",KZ15,LL15))</f>
        <v>　</v>
      </c>
      <c r="MA15" s="666"/>
      <c r="MB15" s="667"/>
      <c r="MC15" s="265"/>
      <c r="MD15" s="665" t="str">
        <f>IF(MG15="×",TIME(0,0,0),IF(ME4="非常勤",LC15,LO15))</f>
        <v>　</v>
      </c>
      <c r="ME15" s="666"/>
      <c r="MF15" s="667"/>
      <c r="MG15" s="265"/>
      <c r="MH15" s="720"/>
      <c r="MI15" s="720"/>
      <c r="MJ15" s="668"/>
      <c r="MK15" s="670"/>
      <c r="ML15" s="669"/>
      <c r="MM15" s="671"/>
      <c r="MN15" s="672"/>
      <c r="MO15" s="672"/>
      <c r="MP15" s="673"/>
      <c r="MQ15" s="263">
        <f>'別表_個別勤務状況（1～60）'!$A$15</f>
        <v>1</v>
      </c>
      <c r="MR15" s="264" t="str">
        <f>'別表_個別勤務状況（1～60）'!$B$15</f>
        <v>木</v>
      </c>
      <c r="MS15" s="660"/>
      <c r="MT15" s="661"/>
      <c r="MU15" s="660"/>
      <c r="MV15" s="661"/>
      <c r="MW15" s="660"/>
      <c r="MX15" s="661"/>
      <c r="MY15" s="660"/>
      <c r="MZ15" s="661"/>
      <c r="NA15" s="662" t="str">
        <f>IFERROR(IF(OR(MR15="日",MR15="祝",MR15=0,MS15=""),"　",MAX(IF(AND(MS15&lt;=NA14,MU15&gt;NB14),NB14-NA14,IF(AND(MS15&gt;NA14,MU15&lt;=NB14),MU15-MS15,IF(AND(MS15&lt;=NA14,MU15&lt;=NB14),MU15-NA14,IF(AND(MS15&gt;NA14,MU15&gt;NB14),NB14-MS15,0)))),0)),0)</f>
        <v>　</v>
      </c>
      <c r="NB15" s="663"/>
      <c r="NC15" s="664"/>
      <c r="ND15" s="662" t="str">
        <f>IFERROR(IF(OR(MR15="日",MR15="祝",MR15=0,MW15=""),"　",MAX(IF(AND(MW15&gt;NG14,MY15&gt;NE14),0,IF(AND(MW15&lt;=NG14,MW15&gt;ND14,MY15&gt;NE14),NG14-MW15,IF(AND(MW15&lt;=NG14,MW15&lt;=ND14,MY15&gt;NE14),NG14-ND14,IF(AND(MW15&gt;ND14,MY15&lt;=NE14),MY15-MW15,IF(AND(MW15&lt;=ND14,MY15&lt;=NE14),MY15-ND14,0))))),0)),0)</f>
        <v>　</v>
      </c>
      <c r="NE15" s="663"/>
      <c r="NF15" s="664"/>
      <c r="NG15" s="662" t="str">
        <f>IFERROR(IF(OR(MR15="日",MR15="祝",MR15=0,MW15=0),"　",MAX(IF(AND(MW15&lt;=NG14,MY15&gt;NH14),NH14-NG14,IF(MY15&lt;=NH14,0,IF(AND(MW15&gt;NG14,MY15&gt;NH14),NH14-MW15,0))),0)),0)</f>
        <v>　</v>
      </c>
      <c r="NH15" s="663"/>
      <c r="NI15" s="664"/>
      <c r="NJ15" s="662" t="str">
        <f>IFERROR(IF(OR(MR15="日",MR15="祝",MR15=0,MW15=0),"　",MAX(IF(MW15&gt;NJ14,MY15-MW15,IF(MW15&lt;=NJ14,MY15-NJ14,0)),0)),0)</f>
        <v>　</v>
      </c>
      <c r="NK15" s="663"/>
      <c r="NL15" s="664"/>
      <c r="NM15" s="662" t="str">
        <f>IFERROR(IF(OR(MR15="日",MR15="祝",MR15=0,MS15=""),"　",MAX(IF(AND(MS15&lt;=NM14,MU15&gt;NN14),NN14-NM14,IF(AND(MS15&gt;NM14,MU15&lt;=NN14),MU15-MS15,IF(AND(MS15&lt;=NM14,MU15&lt;=NN14),MU15-NM14,IF(AND(MS15&gt;NM14,MU15&gt;NN14),NN14-MS15,0)))),0)),0)</f>
        <v>　</v>
      </c>
      <c r="NN15" s="663"/>
      <c r="NO15" s="664"/>
      <c r="NP15" s="662" t="str">
        <f>IFERROR(IF(OR(MR15="日",MR15="祝",MR15=0,MW15=0),"　",MAX(IF(AND(MW15&gt;NS14,MY15&gt;NQ14),0,IF(AND(MW15&lt;=NS14,MW15&gt;NP14,MY15&gt;NQ14),NS14-MW15,IF(AND(MW15&lt;=NS14,MW15&lt;=NP14,MY15&gt;NQ14),NS14-NP14,IF(AND(MW15&gt;NP14,MY15&lt;=NQ14),MY15-MW15,IF(AND(MW15&lt;=NP14,MY15&lt;=NQ14),MY15-NP14,0))))),0)),0)</f>
        <v>　</v>
      </c>
      <c r="NQ15" s="663"/>
      <c r="NR15" s="664"/>
      <c r="NS15" s="662" t="str">
        <f>IFERROR(IF(OR(MR15="日",MR15="祝",MR15=0,MW15=0),"　",MAX(IF(AND(MW15&lt;=NS14,MY15&gt;NT14),NT14-NS14,IF(MY15&lt;=NT14,0,IF(AND(MW15&gt;NS14,MY15&gt;NT14),NT14-MW15,0))),0)),0)</f>
        <v>　</v>
      </c>
      <c r="NT15" s="663"/>
      <c r="NU15" s="664"/>
      <c r="NV15" s="662" t="str">
        <f>NJ15</f>
        <v>　</v>
      </c>
      <c r="NW15" s="663"/>
      <c r="NX15" s="664"/>
      <c r="NY15" s="665" t="str">
        <f>IF(OB15="×",TIME(0,0,0),IF(OL4="非常勤",NA15,NM15))</f>
        <v>　</v>
      </c>
      <c r="NZ15" s="666"/>
      <c r="OA15" s="667"/>
      <c r="OB15" s="265"/>
      <c r="OC15" s="665" t="str">
        <f>IF(OF15="×",TIME(0,0,0),IF(OL4="非常勤",ND15,NP15))</f>
        <v>　</v>
      </c>
      <c r="OD15" s="666"/>
      <c r="OE15" s="667"/>
      <c r="OF15" s="265"/>
      <c r="OG15" s="665" t="str">
        <f>IF(OJ15="×",TIME(0,0,0),IF(OL4="非常勤",NG15,NS15))</f>
        <v>　</v>
      </c>
      <c r="OH15" s="666"/>
      <c r="OI15" s="667"/>
      <c r="OJ15" s="265"/>
      <c r="OK15" s="665" t="str">
        <f>IF(ON15="×",TIME(0,0,0),IF(OL4="非常勤",NJ15,NV15))</f>
        <v>　</v>
      </c>
      <c r="OL15" s="666"/>
      <c r="OM15" s="667"/>
      <c r="ON15" s="265"/>
      <c r="OO15" s="720"/>
      <c r="OP15" s="720"/>
      <c r="OQ15" s="668"/>
      <c r="OR15" s="670"/>
      <c r="OS15" s="669"/>
      <c r="OT15" s="671"/>
      <c r="OU15" s="672"/>
      <c r="OV15" s="672"/>
      <c r="OW15" s="673"/>
      <c r="OX15" s="263">
        <f>'別表_個別勤務状況（1～60）'!$A$15</f>
        <v>1</v>
      </c>
      <c r="OY15" s="264" t="str">
        <f>'別表_個別勤務状況（1～60）'!$B$15</f>
        <v>木</v>
      </c>
      <c r="OZ15" s="660"/>
      <c r="PA15" s="661"/>
      <c r="PB15" s="660"/>
      <c r="PC15" s="661"/>
      <c r="PD15" s="660"/>
      <c r="PE15" s="661"/>
      <c r="PF15" s="660"/>
      <c r="PG15" s="661"/>
      <c r="PH15" s="662" t="str">
        <f>IFERROR(IF(OR(OY15="日",OY15="祝",OY15=0,OZ15=""),"　",MAX(IF(AND(OZ15&lt;=PH14,PB15&gt;PI14),PI14-PH14,IF(AND(OZ15&gt;PH14,PB15&lt;=PI14),PB15-OZ15,IF(AND(OZ15&lt;=PH14,PB15&lt;=PI14),PB15-PH14,IF(AND(OZ15&gt;PH14,PB15&gt;PI14),PI14-OZ15,0)))),0)),0)</f>
        <v>　</v>
      </c>
      <c r="PI15" s="663"/>
      <c r="PJ15" s="664"/>
      <c r="PK15" s="662" t="str">
        <f>IFERROR(IF(OR(OY15="日",OY15="祝",OY15=0,PD15=""),"　",MAX(IF(AND(PD15&gt;PN14,PF15&gt;PL14),0,IF(AND(PD15&lt;=PN14,PD15&gt;PK14,PF15&gt;PL14),PN14-PD15,IF(AND(PD15&lt;=PN14,PD15&lt;=PK14,PF15&gt;PL14),PN14-PK14,IF(AND(PD15&gt;PK14,PF15&lt;=PL14),PF15-PD15,IF(AND(PD15&lt;=PK14,PF15&lt;=PL14),PF15-PK14,0))))),0)),0)</f>
        <v>　</v>
      </c>
      <c r="PL15" s="663"/>
      <c r="PM15" s="664"/>
      <c r="PN15" s="662" t="str">
        <f>IFERROR(IF(OR(OY15="日",OY15="祝",OY15=0,PD15=0),"　",MAX(IF(AND(PD15&lt;=PN14,PF15&gt;PO14),PO14-PN14,IF(PF15&lt;=PO14,0,IF(AND(PD15&gt;PN14,PF15&gt;PO14),PO14-PD15,0))),0)),0)</f>
        <v>　</v>
      </c>
      <c r="PO15" s="663"/>
      <c r="PP15" s="664"/>
      <c r="PQ15" s="662" t="str">
        <f>IFERROR(IF(OR(OY15="日",OY15="祝",OY15=0,PD15=0),"　",MAX(IF(PD15&gt;PQ14,PF15-PD15,IF(PD15&lt;=PQ14,PF15-PQ14,0)),0)),0)</f>
        <v>　</v>
      </c>
      <c r="PR15" s="663"/>
      <c r="PS15" s="664"/>
      <c r="PT15" s="662" t="str">
        <f>IFERROR(IF(OR(OY15="日",OY15="祝",OY15=0,OZ15=""),"　",MAX(IF(AND(OZ15&lt;=PT14,PB15&gt;PU14),PU14-PT14,IF(AND(OZ15&gt;PT14,PB15&lt;=PU14),PB15-OZ15,IF(AND(OZ15&lt;=PT14,PB15&lt;=PU14),PB15-PT14,IF(AND(OZ15&gt;PT14,PB15&gt;PU14),PU14-OZ15,0)))),0)),0)</f>
        <v>　</v>
      </c>
      <c r="PU15" s="663"/>
      <c r="PV15" s="664"/>
      <c r="PW15" s="662" t="str">
        <f>IFERROR(IF(OR(OY15="日",OY15="祝",OY15=0,PD15=0),"　",MAX(IF(AND(PD15&gt;PZ14,PF15&gt;PX14),0,IF(AND(PD15&lt;=PZ14,PD15&gt;PW14,PF15&gt;PX14),PZ14-PD15,IF(AND(PD15&lt;=PZ14,PD15&lt;=PW14,PF15&gt;PX14),PZ14-PW14,IF(AND(PD15&gt;PW14,PF15&lt;=PX14),PF15-PD15,IF(AND(PD15&lt;=PW14,PF15&lt;=PX14),PF15-PW14,0))))),0)),0)</f>
        <v>　</v>
      </c>
      <c r="PX15" s="663"/>
      <c r="PY15" s="664"/>
      <c r="PZ15" s="662" t="str">
        <f>IFERROR(IF(OR(OY15="日",OY15="祝",OY15=0,PD15=0),"　",MAX(IF(AND(PD15&lt;=PZ14,PF15&gt;QA14),QA14-PZ14,IF(PF15&lt;=QA14,0,IF(AND(PD15&gt;PZ14,PF15&gt;QA14),QA14-PD15,0))),0)),0)</f>
        <v>　</v>
      </c>
      <c r="QA15" s="663"/>
      <c r="QB15" s="664"/>
      <c r="QC15" s="662" t="str">
        <f>PQ15</f>
        <v>　</v>
      </c>
      <c r="QD15" s="663"/>
      <c r="QE15" s="664"/>
      <c r="QF15" s="665" t="str">
        <f>IF(QI15="×",TIME(0,0,0),IF(QS4="非常勤",PH15,PT15))</f>
        <v>　</v>
      </c>
      <c r="QG15" s="666"/>
      <c r="QH15" s="667"/>
      <c r="QI15" s="265"/>
      <c r="QJ15" s="665" t="str">
        <f>IF(QM15="×",TIME(0,0,0),IF(QS4="非常勤",PK15,PW15))</f>
        <v>　</v>
      </c>
      <c r="QK15" s="666"/>
      <c r="QL15" s="667"/>
      <c r="QM15" s="265"/>
      <c r="QN15" s="665" t="str">
        <f>IF(QQ15="×",TIME(0,0,0),IF(QS4="非常勤",PN15,PZ15))</f>
        <v>　</v>
      </c>
      <c r="QO15" s="666"/>
      <c r="QP15" s="667"/>
      <c r="QQ15" s="265"/>
      <c r="QR15" s="665" t="str">
        <f>IF(QU15="×",TIME(0,0,0),IF(QS4="非常勤",PQ15,QC15))</f>
        <v>　</v>
      </c>
      <c r="QS15" s="666"/>
      <c r="QT15" s="667"/>
      <c r="QU15" s="265"/>
      <c r="QV15" s="720"/>
      <c r="QW15" s="720"/>
      <c r="QX15" s="668"/>
      <c r="QY15" s="670"/>
      <c r="QZ15" s="669"/>
      <c r="RA15" s="671"/>
      <c r="RB15" s="672"/>
      <c r="RC15" s="672"/>
      <c r="RD15" s="673"/>
      <c r="RE15" s="263">
        <f>'別表_個別勤務状況（1～60）'!$A$15</f>
        <v>1</v>
      </c>
      <c r="RF15" s="264" t="str">
        <f>'別表_個別勤務状況（1～60）'!$B$15</f>
        <v>木</v>
      </c>
      <c r="RG15" s="660"/>
      <c r="RH15" s="661"/>
      <c r="RI15" s="660"/>
      <c r="RJ15" s="661"/>
      <c r="RK15" s="660"/>
      <c r="RL15" s="661"/>
      <c r="RM15" s="660"/>
      <c r="RN15" s="661"/>
      <c r="RO15" s="662" t="str">
        <f>IFERROR(IF(OR(RF15="日",RF15="祝",RF15=0,RG15=""),"　",MAX(IF(AND(RG15&lt;=RO14,RI15&gt;RP14),RP14-RO14,IF(AND(RG15&gt;RO14,RI15&lt;=RP14),RI15-RG15,IF(AND(RG15&lt;=RO14,RI15&lt;=RP14),RI15-RO14,IF(AND(RG15&gt;RO14,RI15&gt;RP14),RP14-RG15,0)))),0)),0)</f>
        <v>　</v>
      </c>
      <c r="RP15" s="663"/>
      <c r="RQ15" s="664"/>
      <c r="RR15" s="662" t="str">
        <f>IFERROR(IF(OR(RF15="日",RF15="祝",RF15=0,RK15=""),"　",MAX(IF(AND(RK15&gt;RU14,RM15&gt;RS14),0,IF(AND(RK15&lt;=RU14,RK15&gt;RR14,RM15&gt;RS14),RU14-RK15,IF(AND(RK15&lt;=RU14,RK15&lt;=RR14,RM15&gt;RS14),RU14-RR14,IF(AND(RK15&gt;RR14,RM15&lt;=RS14),RM15-RK15,IF(AND(RK15&lt;=RR14,RM15&lt;=RS14),RM15-RR14,0))))),0)),0)</f>
        <v>　</v>
      </c>
      <c r="RS15" s="663"/>
      <c r="RT15" s="664"/>
      <c r="RU15" s="662" t="str">
        <f>IFERROR(IF(OR(RF15="日",RF15="祝",RF15=0,RK15=0),"　",MAX(IF(AND(RK15&lt;=RU14,RM15&gt;RV14),RV14-RU14,IF(RM15&lt;=RV14,0,IF(AND(RK15&gt;RU14,RM15&gt;RV14),RV14-RK15,0))),0)),0)</f>
        <v>　</v>
      </c>
      <c r="RV15" s="663"/>
      <c r="RW15" s="664"/>
      <c r="RX15" s="662" t="str">
        <f>IFERROR(IF(OR(RF15="日",RF15="祝",RF15=0,RK15=0),"　",MAX(IF(RK15&gt;RX14,RM15-RK15,IF(RK15&lt;=RX14,RM15-RX14,0)),0)),0)</f>
        <v>　</v>
      </c>
      <c r="RY15" s="663"/>
      <c r="RZ15" s="664"/>
      <c r="SA15" s="662" t="str">
        <f>IFERROR(IF(OR(RF15="日",RF15="祝",RF15=0,RG15=""),"　",MAX(IF(AND(RG15&lt;=SA14,RI15&gt;SB14),SB14-SA14,IF(AND(RG15&gt;SA14,RI15&lt;=SB14),RI15-RG15,IF(AND(RG15&lt;=SA14,RI15&lt;=SB14),RI15-SA14,IF(AND(RG15&gt;SA14,RI15&gt;SB14),SB14-RG15,0)))),0)),0)</f>
        <v>　</v>
      </c>
      <c r="SB15" s="663"/>
      <c r="SC15" s="664"/>
      <c r="SD15" s="662" t="str">
        <f>IFERROR(IF(OR(RF15="日",RF15="祝",RF15=0,RK15=0),"　",MAX(IF(AND(RK15&gt;SG14,RM15&gt;SE14),0,IF(AND(RK15&lt;=SG14,RK15&gt;SD14,RM15&gt;SE14),SG14-RK15,IF(AND(RK15&lt;=SG14,RK15&lt;=SD14,RM15&gt;SE14),SG14-SD14,IF(AND(RK15&gt;SD14,RM15&lt;=SE14),RM15-RK15,IF(AND(RK15&lt;=SD14,RM15&lt;=SE14),RM15-SD14,0))))),0)),0)</f>
        <v>　</v>
      </c>
      <c r="SE15" s="663"/>
      <c r="SF15" s="664"/>
      <c r="SG15" s="662" t="str">
        <f>IFERROR(IF(OR(RF15="日",RF15="祝",RF15=0,RK15=0),"　",MAX(IF(AND(RK15&lt;=SG14,RM15&gt;SH14),SH14-SG14,IF(RM15&lt;=SH14,0,IF(AND(RK15&gt;SG14,RM15&gt;SH14),SH14-RK15,0))),0)),0)</f>
        <v>　</v>
      </c>
      <c r="SH15" s="663"/>
      <c r="SI15" s="664"/>
      <c r="SJ15" s="662" t="str">
        <f>RX15</f>
        <v>　</v>
      </c>
      <c r="SK15" s="663"/>
      <c r="SL15" s="664"/>
      <c r="SM15" s="665" t="str">
        <f>IF(SP15="×",TIME(0,0,0),IF(SZ4="非常勤",RO15,SA15))</f>
        <v>　</v>
      </c>
      <c r="SN15" s="666"/>
      <c r="SO15" s="667"/>
      <c r="SP15" s="265"/>
      <c r="SQ15" s="665" t="str">
        <f>IF(ST15="×",TIME(0,0,0),IF(SZ4="非常勤",RR15,SD15))</f>
        <v>　</v>
      </c>
      <c r="SR15" s="666"/>
      <c r="SS15" s="667"/>
      <c r="ST15" s="265"/>
      <c r="SU15" s="665" t="str">
        <f>IF(SX15="×",TIME(0,0,0),IF(SZ4="非常勤",RU15,SG15))</f>
        <v>　</v>
      </c>
      <c r="SV15" s="666"/>
      <c r="SW15" s="667"/>
      <c r="SX15" s="265"/>
      <c r="SY15" s="665" t="str">
        <f>IF(TB15="×",TIME(0,0,0),IF(SZ4="非常勤",RX15,SJ15))</f>
        <v>　</v>
      </c>
      <c r="SZ15" s="666"/>
      <c r="TA15" s="667"/>
      <c r="TB15" s="265"/>
      <c r="TC15" s="720"/>
      <c r="TD15" s="720"/>
      <c r="TE15" s="668"/>
      <c r="TF15" s="670"/>
      <c r="TG15" s="669"/>
      <c r="TH15" s="671"/>
      <c r="TI15" s="672"/>
      <c r="TJ15" s="672"/>
      <c r="TK15" s="673"/>
      <c r="TL15" s="263">
        <f>'別表_個別勤務状況（1～60）'!$A$15</f>
        <v>1</v>
      </c>
      <c r="TM15" s="264" t="str">
        <f>'別表_個別勤務状況（1～60）'!$B$15</f>
        <v>木</v>
      </c>
      <c r="TN15" s="660"/>
      <c r="TO15" s="661"/>
      <c r="TP15" s="660"/>
      <c r="TQ15" s="661"/>
      <c r="TR15" s="660"/>
      <c r="TS15" s="661"/>
      <c r="TT15" s="660"/>
      <c r="TU15" s="661"/>
      <c r="TV15" s="662" t="str">
        <f>IFERROR(IF(OR(TM15="日",TM15="祝",TM15=0,TN15=""),"　",MAX(IF(AND(TN15&lt;=TV14,TP15&gt;TW14),TW14-TV14,IF(AND(TN15&gt;TV14,TP15&lt;=TW14),TP15-TN15,IF(AND(TN15&lt;=TV14,TP15&lt;=TW14),TP15-TV14,IF(AND(TN15&gt;TV14,TP15&gt;TW14),TW14-TN15,0)))),0)),0)</f>
        <v>　</v>
      </c>
      <c r="TW15" s="663"/>
      <c r="TX15" s="664"/>
      <c r="TY15" s="662" t="str">
        <f>IFERROR(IF(OR(TM15="日",TM15="祝",TM15=0,TR15=""),"　",MAX(IF(AND(TR15&gt;UB14,TT15&gt;TZ14),0,IF(AND(TR15&lt;=UB14,TR15&gt;TY14,TT15&gt;TZ14),UB14-TR15,IF(AND(TR15&lt;=UB14,TR15&lt;=TY14,TT15&gt;TZ14),UB14-TY14,IF(AND(TR15&gt;TY14,TT15&lt;=TZ14),TT15-TR15,IF(AND(TR15&lt;=TY14,TT15&lt;=TZ14),TT15-TY14,0))))),0)),0)</f>
        <v>　</v>
      </c>
      <c r="TZ15" s="663"/>
      <c r="UA15" s="664"/>
      <c r="UB15" s="662" t="str">
        <f>IFERROR(IF(OR(TM15="日",TM15="祝",TM15=0,TR15=0),"　",MAX(IF(AND(TR15&lt;=UB14,TT15&gt;UC14),UC14-UB14,IF(TT15&lt;=UC14,0,IF(AND(TR15&gt;UB14,TT15&gt;UC14),UC14-TR15,0))),0)),0)</f>
        <v>　</v>
      </c>
      <c r="UC15" s="663"/>
      <c r="UD15" s="664"/>
      <c r="UE15" s="662" t="str">
        <f>IFERROR(IF(OR(TM15="日",TM15="祝",TM15=0,TR15=0),"　",MAX(IF(TR15&gt;UE14,TT15-TR15,IF(TR15&lt;=UE14,TT15-UE14,0)),0)),0)</f>
        <v>　</v>
      </c>
      <c r="UF15" s="663"/>
      <c r="UG15" s="664"/>
      <c r="UH15" s="662" t="str">
        <f>IFERROR(IF(OR(TM15="日",TM15="祝",TM15=0,TN15=""),"　",MAX(IF(AND(TN15&lt;=UH14,TP15&gt;UI14),UI14-UH14,IF(AND(TN15&gt;UH14,TP15&lt;=UI14),TP15-TN15,IF(AND(TN15&lt;=UH14,TP15&lt;=UI14),TP15-UH14,IF(AND(TN15&gt;UH14,TP15&gt;UI14),UI14-TN15,0)))),0)),0)</f>
        <v>　</v>
      </c>
      <c r="UI15" s="663"/>
      <c r="UJ15" s="664"/>
      <c r="UK15" s="662" t="str">
        <f>IFERROR(IF(OR(TM15="日",TM15="祝",TM15=0,TR15=0),"　",MAX(IF(AND(TR15&gt;UN14,TT15&gt;UL14),0,IF(AND(TR15&lt;=UN14,TR15&gt;UK14,TT15&gt;UL14),UN14-TR15,IF(AND(TR15&lt;=UN14,TR15&lt;=UK14,TT15&gt;UL14),UN14-UK14,IF(AND(TR15&gt;UK14,TT15&lt;=UL14),TT15-TR15,IF(AND(TR15&lt;=UK14,TT15&lt;=UL14),TT15-UK14,0))))),0)),0)</f>
        <v>　</v>
      </c>
      <c r="UL15" s="663"/>
      <c r="UM15" s="664"/>
      <c r="UN15" s="662" t="str">
        <f>IFERROR(IF(OR(TM15="日",TM15="祝",TM15=0,TR15=0),"　",MAX(IF(AND(TR15&lt;=UN14,TT15&gt;UO14),UO14-UN14,IF(TT15&lt;=UO14,0,IF(AND(TR15&gt;UN14,TT15&gt;UO14),UO14-TR15,0))),0)),0)</f>
        <v>　</v>
      </c>
      <c r="UO15" s="663"/>
      <c r="UP15" s="664"/>
      <c r="UQ15" s="662" t="str">
        <f>UE15</f>
        <v>　</v>
      </c>
      <c r="UR15" s="663"/>
      <c r="US15" s="664"/>
      <c r="UT15" s="665" t="str">
        <f>IF(UW15="×",TIME(0,0,0),IF(VG4="非常勤",TV15,UH15))</f>
        <v>　</v>
      </c>
      <c r="UU15" s="666"/>
      <c r="UV15" s="667"/>
      <c r="UW15" s="265"/>
      <c r="UX15" s="665" t="str">
        <f>IF(VA15="×",TIME(0,0,0),IF(VG4="非常勤",TY15,UK15))</f>
        <v>　</v>
      </c>
      <c r="UY15" s="666"/>
      <c r="UZ15" s="667"/>
      <c r="VA15" s="265"/>
      <c r="VB15" s="665" t="str">
        <f>IF(VE15="×",TIME(0,0,0),IF(VG4="非常勤",UB15,UN15))</f>
        <v>　</v>
      </c>
      <c r="VC15" s="666"/>
      <c r="VD15" s="667"/>
      <c r="VE15" s="265"/>
      <c r="VF15" s="665" t="str">
        <f>IF(VI15="×",TIME(0,0,0),IF(VG4="非常勤",UE15,UQ15))</f>
        <v>　</v>
      </c>
      <c r="VG15" s="666"/>
      <c r="VH15" s="667"/>
      <c r="VI15" s="265"/>
      <c r="VJ15" s="720"/>
      <c r="VK15" s="720"/>
      <c r="VL15" s="668"/>
      <c r="VM15" s="670"/>
      <c r="VN15" s="669"/>
      <c r="VO15" s="671"/>
      <c r="VP15" s="672"/>
      <c r="VQ15" s="672"/>
      <c r="VR15" s="673"/>
      <c r="VS15" s="263">
        <f>'別表_個別勤務状況（1～60）'!$A$15</f>
        <v>1</v>
      </c>
      <c r="VT15" s="264" t="str">
        <f>'別表_個別勤務状況（1～60）'!$B$15</f>
        <v>木</v>
      </c>
      <c r="VU15" s="660"/>
      <c r="VV15" s="661"/>
      <c r="VW15" s="660"/>
      <c r="VX15" s="661"/>
      <c r="VY15" s="660"/>
      <c r="VZ15" s="661"/>
      <c r="WA15" s="660"/>
      <c r="WB15" s="661"/>
      <c r="WC15" s="662" t="str">
        <f>IFERROR(IF(OR(VT15="日",VT15="祝",VT15=0,VU15=""),"　",MAX(IF(AND(VU15&lt;=WC14,VW15&gt;WD14),WD14-WC14,IF(AND(VU15&gt;WC14,VW15&lt;=WD14),VW15-VU15,IF(AND(VU15&lt;=WC14,VW15&lt;=WD14),VW15-WC14,IF(AND(VU15&gt;WC14,VW15&gt;WD14),WD14-VU15,0)))),0)),0)</f>
        <v>　</v>
      </c>
      <c r="WD15" s="663"/>
      <c r="WE15" s="664"/>
      <c r="WF15" s="662" t="str">
        <f>IFERROR(IF(OR(VT15="日",VT15="祝",VT15=0,VY15=""),"　",MAX(IF(AND(VY15&gt;WI14,WA15&gt;WG14),0,IF(AND(VY15&lt;=WI14,VY15&gt;WF14,WA15&gt;WG14),WI14-VY15,IF(AND(VY15&lt;=WI14,VY15&lt;=WF14,WA15&gt;WG14),WI14-WF14,IF(AND(VY15&gt;WF14,WA15&lt;=WG14),WA15-VY15,IF(AND(VY15&lt;=WF14,WA15&lt;=WG14),WA15-WF14,0))))),0)),0)</f>
        <v>　</v>
      </c>
      <c r="WG15" s="663"/>
      <c r="WH15" s="664"/>
      <c r="WI15" s="662" t="str">
        <f>IFERROR(IF(OR(VT15="日",VT15="祝",VT15=0,VY15=0),"　",MAX(IF(AND(VY15&lt;=WI14,WA15&gt;WJ14),WJ14-WI14,IF(WA15&lt;=WJ14,0,IF(AND(VY15&gt;WI14,WA15&gt;WJ14),WJ14-VY15,0))),0)),0)</f>
        <v>　</v>
      </c>
      <c r="WJ15" s="663"/>
      <c r="WK15" s="664"/>
      <c r="WL15" s="662" t="str">
        <f>IFERROR(IF(OR(VT15="日",VT15="祝",VT15=0,VY15=0),"　",MAX(IF(VY15&gt;WL14,WA15-VY15,IF(VY15&lt;=WL14,WA15-WL14,0)),0)),0)</f>
        <v>　</v>
      </c>
      <c r="WM15" s="663"/>
      <c r="WN15" s="664"/>
      <c r="WO15" s="662" t="str">
        <f>IFERROR(IF(OR(VT15="日",VT15="祝",VT15=0,VU15=""),"　",MAX(IF(AND(VU15&lt;=WO14,VW15&gt;WP14),WP14-WO14,IF(AND(VU15&gt;WO14,VW15&lt;=WP14),VW15-VU15,IF(AND(VU15&lt;=WO14,VW15&lt;=WP14),VW15-WO14,IF(AND(VU15&gt;WO14,VW15&gt;WP14),WP14-VU15,0)))),0)),0)</f>
        <v>　</v>
      </c>
      <c r="WP15" s="663"/>
      <c r="WQ15" s="664"/>
      <c r="WR15" s="662" t="str">
        <f>IFERROR(IF(OR(VT15="日",VT15="祝",VT15=0,VY15=0),"　",MAX(IF(AND(VY15&gt;WU14,WA15&gt;WS14),0,IF(AND(VY15&lt;=WU14,VY15&gt;WR14,WA15&gt;WS14),WU14-VY15,IF(AND(VY15&lt;=WU14,VY15&lt;=WR14,WA15&gt;WS14),WU14-WR14,IF(AND(VY15&gt;WR14,WA15&lt;=WS14),WA15-VY15,IF(AND(VY15&lt;=WR14,WA15&lt;=WS14),WA15-WR14,0))))),0)),0)</f>
        <v>　</v>
      </c>
      <c r="WS15" s="663"/>
      <c r="WT15" s="664"/>
      <c r="WU15" s="662" t="str">
        <f>IFERROR(IF(OR(VT15="日",VT15="祝",VT15=0,VY15=0),"　",MAX(IF(AND(VY15&lt;=WU14,WA15&gt;WV14),WV14-WU14,IF(WA15&lt;=WV14,0,IF(AND(VY15&gt;WU14,WA15&gt;WV14),WV14-VY15,0))),0)),0)</f>
        <v>　</v>
      </c>
      <c r="WV15" s="663"/>
      <c r="WW15" s="664"/>
      <c r="WX15" s="662" t="str">
        <f>WL15</f>
        <v>　</v>
      </c>
      <c r="WY15" s="663"/>
      <c r="WZ15" s="664"/>
      <c r="XA15" s="665" t="str">
        <f>IF(XD15="×",TIME(0,0,0),IF(XN4="非常勤",WC15,WO15))</f>
        <v>　</v>
      </c>
      <c r="XB15" s="666"/>
      <c r="XC15" s="667"/>
      <c r="XD15" s="265"/>
      <c r="XE15" s="665" t="str">
        <f>IF(XH15="×",TIME(0,0,0),IF(XN4="非常勤",WF15,WR15))</f>
        <v>　</v>
      </c>
      <c r="XF15" s="666"/>
      <c r="XG15" s="667"/>
      <c r="XH15" s="265"/>
      <c r="XI15" s="665" t="str">
        <f>IF(XL15="×",TIME(0,0,0),IF(XN4="非常勤",WI15,WU15))</f>
        <v>　</v>
      </c>
      <c r="XJ15" s="666"/>
      <c r="XK15" s="667"/>
      <c r="XL15" s="265"/>
      <c r="XM15" s="665" t="str">
        <f>IF(XP15="×",TIME(0,0,0),IF(XN4="非常勤",WL15,WX15))</f>
        <v>　</v>
      </c>
      <c r="XN15" s="666"/>
      <c r="XO15" s="667"/>
      <c r="XP15" s="265"/>
      <c r="XQ15" s="720"/>
      <c r="XR15" s="720"/>
      <c r="XS15" s="668"/>
      <c r="XT15" s="670"/>
      <c r="XU15" s="669"/>
      <c r="XV15" s="671"/>
      <c r="XW15" s="672"/>
      <c r="XX15" s="672"/>
      <c r="XY15" s="673"/>
      <c r="XZ15" s="263">
        <f>'別表_個別勤務状況（1～60）'!$A$15</f>
        <v>1</v>
      </c>
      <c r="YA15" s="264" t="str">
        <f>'別表_個別勤務状況（1～60）'!$B$15</f>
        <v>木</v>
      </c>
      <c r="YB15" s="660"/>
      <c r="YC15" s="661"/>
      <c r="YD15" s="660"/>
      <c r="YE15" s="661"/>
      <c r="YF15" s="660"/>
      <c r="YG15" s="661"/>
      <c r="YH15" s="660"/>
      <c r="YI15" s="661"/>
      <c r="YJ15" s="662" t="str">
        <f>IFERROR(IF(OR(YA15="日",YA15="祝",YA15=0,YB15=""),"　",MAX(IF(AND(YB15&lt;=YJ14,YD15&gt;YK14),YK14-YJ14,IF(AND(YB15&gt;YJ14,YD15&lt;=YK14),YD15-YB15,IF(AND(YB15&lt;=YJ14,YD15&lt;=YK14),YD15-YJ14,IF(AND(YB15&gt;YJ14,YD15&gt;YK14),YK14-YB15,0)))),0)),0)</f>
        <v>　</v>
      </c>
      <c r="YK15" s="663"/>
      <c r="YL15" s="664"/>
      <c r="YM15" s="662" t="str">
        <f>IFERROR(IF(OR(YA15="日",YA15="祝",YA15=0,YF15=""),"　",MAX(IF(AND(YF15&gt;YP14,YH15&gt;YN14),0,IF(AND(YF15&lt;=YP14,YF15&gt;YM14,YH15&gt;YN14),YP14-YF15,IF(AND(YF15&lt;=YP14,YF15&lt;=YM14,YH15&gt;YN14),YP14-YM14,IF(AND(YF15&gt;YM14,YH15&lt;=YN14),YH15-YF15,IF(AND(YF15&lt;=YM14,YH15&lt;=YN14),YH15-YM14,0))))),0)),0)</f>
        <v>　</v>
      </c>
      <c r="YN15" s="663"/>
      <c r="YO15" s="664"/>
      <c r="YP15" s="662" t="str">
        <f>IFERROR(IF(OR(YA15="日",YA15="祝",YA15=0,YF15=0),"　",MAX(IF(AND(YF15&lt;=YP14,YH15&gt;YQ14),YQ14-YP14,IF(YH15&lt;=YQ14,0,IF(AND(YF15&gt;YP14,YH15&gt;YQ14),YQ14-YF15,0))),0)),0)</f>
        <v>　</v>
      </c>
      <c r="YQ15" s="663"/>
      <c r="YR15" s="664"/>
      <c r="YS15" s="662" t="str">
        <f>IFERROR(IF(OR(YA15="日",YA15="祝",YA15=0,YF15=0),"　",MAX(IF(YF15&gt;YS14,YH15-YF15,IF(YF15&lt;=YS14,YH15-YS14,0)),0)),0)</f>
        <v>　</v>
      </c>
      <c r="YT15" s="663"/>
      <c r="YU15" s="664"/>
      <c r="YV15" s="662" t="str">
        <f>IFERROR(IF(OR(YA15="日",YA15="祝",YA15=0,YB15=""),"　",MAX(IF(AND(YB15&lt;=YV14,YD15&gt;YW14),YW14-YV14,IF(AND(YB15&gt;YV14,YD15&lt;=YW14),YD15-YB15,IF(AND(YB15&lt;=YV14,YD15&lt;=YW14),YD15-YV14,IF(AND(YB15&gt;YV14,YD15&gt;YW14),YW14-YB15,0)))),0)),0)</f>
        <v>　</v>
      </c>
      <c r="YW15" s="663"/>
      <c r="YX15" s="664"/>
      <c r="YY15" s="662" t="str">
        <f>IFERROR(IF(OR(YA15="日",YA15="祝",YA15=0,YF15=0),"　",MAX(IF(AND(YF15&gt;ZB14,YH15&gt;YZ14),0,IF(AND(YF15&lt;=ZB14,YF15&gt;YY14,YH15&gt;YZ14),ZB14-YF15,IF(AND(YF15&lt;=ZB14,YF15&lt;=YY14,YH15&gt;YZ14),ZB14-YY14,IF(AND(YF15&gt;YY14,YH15&lt;=YZ14),YH15-YF15,IF(AND(YF15&lt;=YY14,YH15&lt;=YZ14),YH15-YY14,0))))),0)),0)</f>
        <v>　</v>
      </c>
      <c r="YZ15" s="663"/>
      <c r="ZA15" s="664"/>
      <c r="ZB15" s="662" t="str">
        <f>IFERROR(IF(OR(YA15="日",YA15="祝",YA15=0,YF15=0),"　",MAX(IF(AND(YF15&lt;=ZB14,YH15&gt;ZC14),ZC14-ZB14,IF(YH15&lt;=ZC14,0,IF(AND(YF15&gt;ZB14,YH15&gt;ZC14),ZC14-YF15,0))),0)),0)</f>
        <v>　</v>
      </c>
      <c r="ZC15" s="663"/>
      <c r="ZD15" s="664"/>
      <c r="ZE15" s="662" t="str">
        <f>YS15</f>
        <v>　</v>
      </c>
      <c r="ZF15" s="663"/>
      <c r="ZG15" s="664"/>
      <c r="ZH15" s="665" t="str">
        <f>IF(ZK15="×",TIME(0,0,0),IF(ZU4="非常勤",YJ15,YV15))</f>
        <v>　</v>
      </c>
      <c r="ZI15" s="666"/>
      <c r="ZJ15" s="667"/>
      <c r="ZK15" s="265"/>
      <c r="ZL15" s="665" t="str">
        <f>IF(ZO15="×",TIME(0,0,0),IF(ZU4="非常勤",YM15,YY15))</f>
        <v>　</v>
      </c>
      <c r="ZM15" s="666"/>
      <c r="ZN15" s="667"/>
      <c r="ZO15" s="265"/>
      <c r="ZP15" s="665" t="str">
        <f>IF(ZS15="×",TIME(0,0,0),IF(ZU4="非常勤",YP15,ZB15))</f>
        <v>　</v>
      </c>
      <c r="ZQ15" s="666"/>
      <c r="ZR15" s="667"/>
      <c r="ZS15" s="265"/>
      <c r="ZT15" s="665" t="str">
        <f>IF(ZW15="×",TIME(0,0,0),IF(ZU4="非常勤",YS15,ZE15))</f>
        <v>　</v>
      </c>
      <c r="ZU15" s="666"/>
      <c r="ZV15" s="667"/>
      <c r="ZW15" s="265"/>
      <c r="ZX15" s="720"/>
      <c r="ZY15" s="720"/>
      <c r="ZZ15" s="668"/>
      <c r="AAA15" s="670"/>
      <c r="AAB15" s="669"/>
      <c r="AAC15" s="671"/>
      <c r="AAD15" s="672"/>
      <c r="AAE15" s="672"/>
      <c r="AAF15" s="673"/>
      <c r="AAG15" s="263">
        <f>'別表_個別勤務状況（1～60）'!$A$15</f>
        <v>1</v>
      </c>
      <c r="AAH15" s="264" t="str">
        <f>'別表_個別勤務状況（1～60）'!$B$15</f>
        <v>木</v>
      </c>
      <c r="AAI15" s="660"/>
      <c r="AAJ15" s="661"/>
      <c r="AAK15" s="660"/>
      <c r="AAL15" s="661"/>
      <c r="AAM15" s="660"/>
      <c r="AAN15" s="661"/>
      <c r="AAO15" s="660"/>
      <c r="AAP15" s="661"/>
      <c r="AAQ15" s="662" t="str">
        <f>IFERROR(IF(OR(AAH15="日",AAH15="祝",AAH15=0,AAI15=""),"　",MAX(IF(AND(AAI15&lt;=AAQ14,AAK15&gt;AAR14),AAR14-AAQ14,IF(AND(AAI15&gt;AAQ14,AAK15&lt;=AAR14),AAK15-AAI15,IF(AND(AAI15&lt;=AAQ14,AAK15&lt;=AAR14),AAK15-AAQ14,IF(AND(AAI15&gt;AAQ14,AAK15&gt;AAR14),AAR14-AAI15,0)))),0)),0)</f>
        <v>　</v>
      </c>
      <c r="AAR15" s="663"/>
      <c r="AAS15" s="664"/>
      <c r="AAT15" s="662" t="str">
        <f>IFERROR(IF(OR(AAH15="日",AAH15="祝",AAH15=0,AAM15=""),"　",MAX(IF(AND(AAM15&gt;AAW14,AAO15&gt;AAU14),0,IF(AND(AAM15&lt;=AAW14,AAM15&gt;AAT14,AAO15&gt;AAU14),AAW14-AAM15,IF(AND(AAM15&lt;=AAW14,AAM15&lt;=AAT14,AAO15&gt;AAU14),AAW14-AAT14,IF(AND(AAM15&gt;AAT14,AAO15&lt;=AAU14),AAO15-AAM15,IF(AND(AAM15&lt;=AAT14,AAO15&lt;=AAU14),AAO15-AAT14,0))))),0)),0)</f>
        <v>　</v>
      </c>
      <c r="AAU15" s="663"/>
      <c r="AAV15" s="664"/>
      <c r="AAW15" s="662" t="str">
        <f>IFERROR(IF(OR(AAH15="日",AAH15="祝",AAH15=0,AAM15=0),"　",MAX(IF(AND(AAM15&lt;=AAW14,AAO15&gt;AAX14),AAX14-AAW14,IF(AAO15&lt;=AAX14,0,IF(AND(AAM15&gt;AAW14,AAO15&gt;AAX14),AAX14-AAM15,0))),0)),0)</f>
        <v>　</v>
      </c>
      <c r="AAX15" s="663"/>
      <c r="AAY15" s="664"/>
      <c r="AAZ15" s="662" t="str">
        <f>IFERROR(IF(OR(AAH15="日",AAH15="祝",AAH15=0,AAM15=0),"　",MAX(IF(AAM15&gt;AAZ14,AAO15-AAM15,IF(AAM15&lt;=AAZ14,AAO15-AAZ14,0)),0)),0)</f>
        <v>　</v>
      </c>
      <c r="ABA15" s="663"/>
      <c r="ABB15" s="664"/>
      <c r="ABC15" s="662" t="str">
        <f>IFERROR(IF(OR(AAH15="日",AAH15="祝",AAH15=0,AAI15=""),"　",MAX(IF(AND(AAI15&lt;=ABC14,AAK15&gt;ABD14),ABD14-ABC14,IF(AND(AAI15&gt;ABC14,AAK15&lt;=ABD14),AAK15-AAI15,IF(AND(AAI15&lt;=ABC14,AAK15&lt;=ABD14),AAK15-ABC14,IF(AND(AAI15&gt;ABC14,AAK15&gt;ABD14),ABD14-AAI15,0)))),0)),0)</f>
        <v>　</v>
      </c>
      <c r="ABD15" s="663"/>
      <c r="ABE15" s="664"/>
      <c r="ABF15" s="662" t="str">
        <f>IFERROR(IF(OR(AAH15="日",AAH15="祝",AAH15=0,AAM15=0),"　",MAX(IF(AND(AAM15&gt;ABI14,AAO15&gt;ABG14),0,IF(AND(AAM15&lt;=ABI14,AAM15&gt;ABF14,AAO15&gt;ABG14),ABI14-AAM15,IF(AND(AAM15&lt;=ABI14,AAM15&lt;=ABF14,AAO15&gt;ABG14),ABI14-ABF14,IF(AND(AAM15&gt;ABF14,AAO15&lt;=ABG14),AAO15-AAM15,IF(AND(AAM15&lt;=ABF14,AAO15&lt;=ABG14),AAO15-ABF14,0))))),0)),0)</f>
        <v>　</v>
      </c>
      <c r="ABG15" s="663"/>
      <c r="ABH15" s="664"/>
      <c r="ABI15" s="662" t="str">
        <f>IFERROR(IF(OR(AAH15="日",AAH15="祝",AAH15=0,AAM15=0),"　",MAX(IF(AND(AAM15&lt;=ABI14,AAO15&gt;ABJ14),ABJ14-ABI14,IF(AAO15&lt;=ABJ14,0,IF(AND(AAM15&gt;ABI14,AAO15&gt;ABJ14),ABJ14-AAM15,0))),0)),0)</f>
        <v>　</v>
      </c>
      <c r="ABJ15" s="663"/>
      <c r="ABK15" s="664"/>
      <c r="ABL15" s="662" t="str">
        <f>AAZ15</f>
        <v>　</v>
      </c>
      <c r="ABM15" s="663"/>
      <c r="ABN15" s="664"/>
      <c r="ABO15" s="665" t="str">
        <f>IF(ABR15="×",TIME(0,0,0),IF(ACB4="非常勤",AAQ15,ABC15))</f>
        <v>　</v>
      </c>
      <c r="ABP15" s="666"/>
      <c r="ABQ15" s="667"/>
      <c r="ABR15" s="265"/>
      <c r="ABS15" s="665" t="str">
        <f>IF(ABV15="×",TIME(0,0,0),IF(ACB4="非常勤",AAT15,ABF15))</f>
        <v>　</v>
      </c>
      <c r="ABT15" s="666"/>
      <c r="ABU15" s="667"/>
      <c r="ABV15" s="265"/>
      <c r="ABW15" s="665" t="str">
        <f>IF(ABZ15="×",TIME(0,0,0),IF(ACB4="非常勤",AAW15,ABI15))</f>
        <v>　</v>
      </c>
      <c r="ABX15" s="666"/>
      <c r="ABY15" s="667"/>
      <c r="ABZ15" s="265"/>
      <c r="ACA15" s="665" t="str">
        <f>IF(ACD15="×",TIME(0,0,0),IF(ACB4="非常勤",AAZ15,ABL15))</f>
        <v>　</v>
      </c>
      <c r="ACB15" s="666"/>
      <c r="ACC15" s="667"/>
      <c r="ACD15" s="265"/>
      <c r="ACE15" s="720"/>
      <c r="ACF15" s="720"/>
      <c r="ACG15" s="668"/>
      <c r="ACH15" s="670"/>
      <c r="ACI15" s="669"/>
      <c r="ACJ15" s="671"/>
      <c r="ACK15" s="672"/>
      <c r="ACL15" s="672"/>
      <c r="ACM15" s="673"/>
      <c r="ACN15" s="263">
        <f>'別表_個別勤務状況（1～60）'!$A$15</f>
        <v>1</v>
      </c>
      <c r="ACO15" s="264" t="str">
        <f>'別表_個別勤務状況（1～60）'!$B$15</f>
        <v>木</v>
      </c>
      <c r="ACP15" s="660"/>
      <c r="ACQ15" s="661"/>
      <c r="ACR15" s="660"/>
      <c r="ACS15" s="661"/>
      <c r="ACT15" s="660"/>
      <c r="ACU15" s="661"/>
      <c r="ACV15" s="660"/>
      <c r="ACW15" s="661"/>
      <c r="ACX15" s="662" t="str">
        <f>IFERROR(IF(OR(ACO15="日",ACO15="祝",ACO15=0,ACP15=""),"　",MAX(IF(AND(ACP15&lt;=ACX14,ACR15&gt;ACY14),ACY14-ACX14,IF(AND(ACP15&gt;ACX14,ACR15&lt;=ACY14),ACR15-ACP15,IF(AND(ACP15&lt;=ACX14,ACR15&lt;=ACY14),ACR15-ACX14,IF(AND(ACP15&gt;ACX14,ACR15&gt;ACY14),ACY14-ACP15,0)))),0)),0)</f>
        <v>　</v>
      </c>
      <c r="ACY15" s="663"/>
      <c r="ACZ15" s="664"/>
      <c r="ADA15" s="662" t="str">
        <f>IFERROR(IF(OR(ACO15="日",ACO15="祝",ACO15=0,ACT15=""),"　",MAX(IF(AND(ACT15&gt;ADD14,ACV15&gt;ADB14),0,IF(AND(ACT15&lt;=ADD14,ACT15&gt;ADA14,ACV15&gt;ADB14),ADD14-ACT15,IF(AND(ACT15&lt;=ADD14,ACT15&lt;=ADA14,ACV15&gt;ADB14),ADD14-ADA14,IF(AND(ACT15&gt;ADA14,ACV15&lt;=ADB14),ACV15-ACT15,IF(AND(ACT15&lt;=ADA14,ACV15&lt;=ADB14),ACV15-ADA14,0))))),0)),0)</f>
        <v>　</v>
      </c>
      <c r="ADB15" s="663"/>
      <c r="ADC15" s="664"/>
      <c r="ADD15" s="662" t="str">
        <f>IFERROR(IF(OR(ACO15="日",ACO15="祝",ACO15=0,ACT15=0),"　",MAX(IF(AND(ACT15&lt;=ADD14,ACV15&gt;ADE14),ADE14-ADD14,IF(ACV15&lt;=ADE14,0,IF(AND(ACT15&gt;ADD14,ACV15&gt;ADE14),ADE14-ACT15,0))),0)),0)</f>
        <v>　</v>
      </c>
      <c r="ADE15" s="663"/>
      <c r="ADF15" s="664"/>
      <c r="ADG15" s="662" t="str">
        <f>IFERROR(IF(OR(ACO15="日",ACO15="祝",ACO15=0,ACT15=0),"　",MAX(IF(ACT15&gt;ADG14,ACV15-ACT15,IF(ACT15&lt;=ADG14,ACV15-ADG14,0)),0)),0)</f>
        <v>　</v>
      </c>
      <c r="ADH15" s="663"/>
      <c r="ADI15" s="664"/>
      <c r="ADJ15" s="662" t="str">
        <f>IFERROR(IF(OR(ACO15="日",ACO15="祝",ACO15=0,ACP15=""),"　",MAX(IF(AND(ACP15&lt;=ADJ14,ACR15&gt;ADK14),ADK14-ADJ14,IF(AND(ACP15&gt;ADJ14,ACR15&lt;=ADK14),ACR15-ACP15,IF(AND(ACP15&lt;=ADJ14,ACR15&lt;=ADK14),ACR15-ADJ14,IF(AND(ACP15&gt;ADJ14,ACR15&gt;ADK14),ADK14-ACP15,0)))),0)),0)</f>
        <v>　</v>
      </c>
      <c r="ADK15" s="663"/>
      <c r="ADL15" s="664"/>
      <c r="ADM15" s="662" t="str">
        <f>IFERROR(IF(OR(ACO15="日",ACO15="祝",ACO15=0,ACT15=0),"　",MAX(IF(AND(ACT15&gt;ADP14,ACV15&gt;ADN14),0,IF(AND(ACT15&lt;=ADP14,ACT15&gt;ADM14,ACV15&gt;ADN14),ADP14-ACT15,IF(AND(ACT15&lt;=ADP14,ACT15&lt;=ADM14,ACV15&gt;ADN14),ADP14-ADM14,IF(AND(ACT15&gt;ADM14,ACV15&lt;=ADN14),ACV15-ACT15,IF(AND(ACT15&lt;=ADM14,ACV15&lt;=ADN14),ACV15-ADM14,0))))),0)),0)</f>
        <v>　</v>
      </c>
      <c r="ADN15" s="663"/>
      <c r="ADO15" s="664"/>
      <c r="ADP15" s="662" t="str">
        <f>IFERROR(IF(OR(ACO15="日",ACO15="祝",ACO15=0,ACT15=0),"　",MAX(IF(AND(ACT15&lt;=ADP14,ACV15&gt;ADQ14),ADQ14-ADP14,IF(ACV15&lt;=ADQ14,0,IF(AND(ACT15&gt;ADP14,ACV15&gt;ADQ14),ADQ14-ACT15,0))),0)),0)</f>
        <v>　</v>
      </c>
      <c r="ADQ15" s="663"/>
      <c r="ADR15" s="664"/>
      <c r="ADS15" s="662" t="str">
        <f>ADG15</f>
        <v>　</v>
      </c>
      <c r="ADT15" s="663"/>
      <c r="ADU15" s="664"/>
      <c r="ADV15" s="665" t="str">
        <f>IF(ADY15="×",TIME(0,0,0),IF(AEI4="非常勤",ACX15,ADJ15))</f>
        <v>　</v>
      </c>
      <c r="ADW15" s="666"/>
      <c r="ADX15" s="667"/>
      <c r="ADY15" s="265"/>
      <c r="ADZ15" s="665" t="str">
        <f>IF(AEC15="×",TIME(0,0,0),IF(AEI4="非常勤",ADA15,ADM15))</f>
        <v>　</v>
      </c>
      <c r="AEA15" s="666"/>
      <c r="AEB15" s="667"/>
      <c r="AEC15" s="265"/>
      <c r="AED15" s="665" t="str">
        <f>IF(AEG15="×",TIME(0,0,0),IF(AEI4="非常勤",ADD15,ADP15))</f>
        <v>　</v>
      </c>
      <c r="AEE15" s="666"/>
      <c r="AEF15" s="667"/>
      <c r="AEG15" s="265"/>
      <c r="AEH15" s="665" t="str">
        <f>IF(AEK15="×",TIME(0,0,0),IF(AEI4="非常勤",ADG15,ADS15))</f>
        <v>　</v>
      </c>
      <c r="AEI15" s="666"/>
      <c r="AEJ15" s="667"/>
      <c r="AEK15" s="265"/>
      <c r="AEL15" s="720"/>
      <c r="AEM15" s="720"/>
      <c r="AEN15" s="668"/>
      <c r="AEO15" s="670"/>
      <c r="AEP15" s="669"/>
      <c r="AEQ15" s="671"/>
      <c r="AER15" s="672"/>
      <c r="AES15" s="672"/>
      <c r="AET15" s="673"/>
      <c r="AEU15" s="263">
        <f>'別表_個別勤務状況（1～60）'!$A$15</f>
        <v>1</v>
      </c>
      <c r="AEV15" s="264" t="str">
        <f>'別表_個別勤務状況（1～60）'!$B$15</f>
        <v>木</v>
      </c>
      <c r="AEW15" s="660"/>
      <c r="AEX15" s="661"/>
      <c r="AEY15" s="660"/>
      <c r="AEZ15" s="661"/>
      <c r="AFA15" s="660"/>
      <c r="AFB15" s="661"/>
      <c r="AFC15" s="660"/>
      <c r="AFD15" s="661"/>
      <c r="AFE15" s="662" t="str">
        <f>IFERROR(IF(OR(AEV15="日",AEV15="祝",AEV15=0,AEW15=""),"　",MAX(IF(AND(AEW15&lt;=AFE14,AEY15&gt;AFF14),AFF14-AFE14,IF(AND(AEW15&gt;AFE14,AEY15&lt;=AFF14),AEY15-AEW15,IF(AND(AEW15&lt;=AFE14,AEY15&lt;=AFF14),AEY15-AFE14,IF(AND(AEW15&gt;AFE14,AEY15&gt;AFF14),AFF14-AEW15,0)))),0)),0)</f>
        <v>　</v>
      </c>
      <c r="AFF15" s="663"/>
      <c r="AFG15" s="664"/>
      <c r="AFH15" s="662" t="str">
        <f>IFERROR(IF(OR(AEV15="日",AEV15="祝",AEV15=0,AFA15=""),"　",MAX(IF(AND(AFA15&gt;AFK14,AFC15&gt;AFI14),0,IF(AND(AFA15&lt;=AFK14,AFA15&gt;AFH14,AFC15&gt;AFI14),AFK14-AFA15,IF(AND(AFA15&lt;=AFK14,AFA15&lt;=AFH14,AFC15&gt;AFI14),AFK14-AFH14,IF(AND(AFA15&gt;AFH14,AFC15&lt;=AFI14),AFC15-AFA15,IF(AND(AFA15&lt;=AFH14,AFC15&lt;=AFI14),AFC15-AFH14,0))))),0)),0)</f>
        <v>　</v>
      </c>
      <c r="AFI15" s="663"/>
      <c r="AFJ15" s="664"/>
      <c r="AFK15" s="662" t="str">
        <f>IFERROR(IF(OR(AEV15="日",AEV15="祝",AEV15=0,AFA15=0),"　",MAX(IF(AND(AFA15&lt;=AFK14,AFC15&gt;AFL14),AFL14-AFK14,IF(AFC15&lt;=AFL14,0,IF(AND(AFA15&gt;AFK14,AFC15&gt;AFL14),AFL14-AFA15,0))),0)),0)</f>
        <v>　</v>
      </c>
      <c r="AFL15" s="663"/>
      <c r="AFM15" s="664"/>
      <c r="AFN15" s="662" t="str">
        <f>IFERROR(IF(OR(AEV15="日",AEV15="祝",AEV15=0,AFA15=0),"　",MAX(IF(AFA15&gt;AFN14,AFC15-AFA15,IF(AFA15&lt;=AFN14,AFC15-AFN14,0)),0)),0)</f>
        <v>　</v>
      </c>
      <c r="AFO15" s="663"/>
      <c r="AFP15" s="664"/>
      <c r="AFQ15" s="662" t="str">
        <f>IFERROR(IF(OR(AEV15="日",AEV15="祝",AEV15=0,AEW15=""),"　",MAX(IF(AND(AEW15&lt;=AFQ14,AEY15&gt;AFR14),AFR14-AFQ14,IF(AND(AEW15&gt;AFQ14,AEY15&lt;=AFR14),AEY15-AEW15,IF(AND(AEW15&lt;=AFQ14,AEY15&lt;=AFR14),AEY15-AFQ14,IF(AND(AEW15&gt;AFQ14,AEY15&gt;AFR14),AFR14-AEW15,0)))),0)),0)</f>
        <v>　</v>
      </c>
      <c r="AFR15" s="663"/>
      <c r="AFS15" s="664"/>
      <c r="AFT15" s="662" t="str">
        <f>IFERROR(IF(OR(AEV15="日",AEV15="祝",AEV15=0,AFA15=0),"　",MAX(IF(AND(AFA15&gt;AFW14,AFC15&gt;AFU14),0,IF(AND(AFA15&lt;=AFW14,AFA15&gt;AFT14,AFC15&gt;AFU14),AFW14-AFA15,IF(AND(AFA15&lt;=AFW14,AFA15&lt;=AFT14,AFC15&gt;AFU14),AFW14-AFT14,IF(AND(AFA15&gt;AFT14,AFC15&lt;=AFU14),AFC15-AFA15,IF(AND(AFA15&lt;=AFT14,AFC15&lt;=AFU14),AFC15-AFT14,0))))),0)),0)</f>
        <v>　</v>
      </c>
      <c r="AFU15" s="663"/>
      <c r="AFV15" s="664"/>
      <c r="AFW15" s="662" t="str">
        <f>IFERROR(IF(OR(AEV15="日",AEV15="祝",AEV15=0,AFA15=0),"　",MAX(IF(AND(AFA15&lt;=AFW14,AFC15&gt;AFX14),AFX14-AFW14,IF(AFC15&lt;=AFX14,0,IF(AND(AFA15&gt;AFW14,AFC15&gt;AFX14),AFX14-AFA15,0))),0)),0)</f>
        <v>　</v>
      </c>
      <c r="AFX15" s="663"/>
      <c r="AFY15" s="664"/>
      <c r="AFZ15" s="662" t="str">
        <f>AFN15</f>
        <v>　</v>
      </c>
      <c r="AGA15" s="663"/>
      <c r="AGB15" s="664"/>
      <c r="AGC15" s="665" t="str">
        <f>IF(AGF15="×",TIME(0,0,0),IF(AGP4="非常勤",AFE15,AFQ15))</f>
        <v>　</v>
      </c>
      <c r="AGD15" s="666"/>
      <c r="AGE15" s="667"/>
      <c r="AGF15" s="265"/>
      <c r="AGG15" s="665" t="str">
        <f>IF(AGJ15="×",TIME(0,0,0),IF(AGP4="非常勤",AFH15,AFT15))</f>
        <v>　</v>
      </c>
      <c r="AGH15" s="666"/>
      <c r="AGI15" s="667"/>
      <c r="AGJ15" s="265"/>
      <c r="AGK15" s="665" t="str">
        <f>IF(AGN15="×",TIME(0,0,0),IF(AGP4="非常勤",AFK15,AFW15))</f>
        <v>　</v>
      </c>
      <c r="AGL15" s="666"/>
      <c r="AGM15" s="667"/>
      <c r="AGN15" s="265"/>
      <c r="AGO15" s="665" t="str">
        <f>IF(AGR15="×",TIME(0,0,0),IF(AGP4="非常勤",AFN15,AFZ15))</f>
        <v>　</v>
      </c>
      <c r="AGP15" s="666"/>
      <c r="AGQ15" s="667"/>
      <c r="AGR15" s="265"/>
      <c r="AGS15" s="720"/>
      <c r="AGT15" s="720"/>
      <c r="AGU15" s="668"/>
      <c r="AGV15" s="670"/>
      <c r="AGW15" s="669"/>
      <c r="AGX15" s="671"/>
      <c r="AGY15" s="672"/>
      <c r="AGZ15" s="672"/>
      <c r="AHA15" s="673"/>
      <c r="AHB15" s="263">
        <f>'別表_個別勤務状況（1～60）'!$A$15</f>
        <v>1</v>
      </c>
      <c r="AHC15" s="264" t="str">
        <f>'別表_個別勤務状況（1～60）'!$B$15</f>
        <v>木</v>
      </c>
      <c r="AHD15" s="660"/>
      <c r="AHE15" s="661"/>
      <c r="AHF15" s="660"/>
      <c r="AHG15" s="661"/>
      <c r="AHH15" s="660"/>
      <c r="AHI15" s="661"/>
      <c r="AHJ15" s="660"/>
      <c r="AHK15" s="661"/>
      <c r="AHL15" s="662" t="str">
        <f>IFERROR(IF(OR(AHC15="日",AHC15="祝",AHC15=0,AHD15=""),"　",MAX(IF(AND(AHD15&lt;=AHL14,AHF15&gt;AHM14),AHM14-AHL14,IF(AND(AHD15&gt;AHL14,AHF15&lt;=AHM14),AHF15-AHD15,IF(AND(AHD15&lt;=AHL14,AHF15&lt;=AHM14),AHF15-AHL14,IF(AND(AHD15&gt;AHL14,AHF15&gt;AHM14),AHM14-AHD15,0)))),0)),0)</f>
        <v>　</v>
      </c>
      <c r="AHM15" s="663"/>
      <c r="AHN15" s="664"/>
      <c r="AHO15" s="662" t="str">
        <f>IFERROR(IF(OR(AHC15="日",AHC15="祝",AHC15=0,AHH15=""),"　",MAX(IF(AND(AHH15&gt;AHR14,AHJ15&gt;AHP14),0,IF(AND(AHH15&lt;=AHR14,AHH15&gt;AHO14,AHJ15&gt;AHP14),AHR14-AHH15,IF(AND(AHH15&lt;=AHR14,AHH15&lt;=AHO14,AHJ15&gt;AHP14),AHR14-AHO14,IF(AND(AHH15&gt;AHO14,AHJ15&lt;=AHP14),AHJ15-AHH15,IF(AND(AHH15&lt;=AHO14,AHJ15&lt;=AHP14),AHJ15-AHO14,0))))),0)),0)</f>
        <v>　</v>
      </c>
      <c r="AHP15" s="663"/>
      <c r="AHQ15" s="664"/>
      <c r="AHR15" s="662" t="str">
        <f>IFERROR(IF(OR(AHC15="日",AHC15="祝",AHC15=0,AHH15=0),"　",MAX(IF(AND(AHH15&lt;=AHR14,AHJ15&gt;AHS14),AHS14-AHR14,IF(AHJ15&lt;=AHS14,0,IF(AND(AHH15&gt;AHR14,AHJ15&gt;AHS14),AHS14-AHH15,0))),0)),0)</f>
        <v>　</v>
      </c>
      <c r="AHS15" s="663"/>
      <c r="AHT15" s="664"/>
      <c r="AHU15" s="662" t="str">
        <f>IFERROR(IF(OR(AHC15="日",AHC15="祝",AHC15=0,AHH15=0),"　",MAX(IF(AHH15&gt;AHU14,AHJ15-AHH15,IF(AHH15&lt;=AHU14,AHJ15-AHU14,0)),0)),0)</f>
        <v>　</v>
      </c>
      <c r="AHV15" s="663"/>
      <c r="AHW15" s="664"/>
      <c r="AHX15" s="662" t="str">
        <f>IFERROR(IF(OR(AHC15="日",AHC15="祝",AHC15=0,AHD15=""),"　",MAX(IF(AND(AHD15&lt;=AHX14,AHF15&gt;AHY14),AHY14-AHX14,IF(AND(AHD15&gt;AHX14,AHF15&lt;=AHY14),AHF15-AHD15,IF(AND(AHD15&lt;=AHX14,AHF15&lt;=AHY14),AHF15-AHX14,IF(AND(AHD15&gt;AHX14,AHF15&gt;AHY14),AHY14-AHD15,0)))),0)),0)</f>
        <v>　</v>
      </c>
      <c r="AHY15" s="663"/>
      <c r="AHZ15" s="664"/>
      <c r="AIA15" s="662" t="str">
        <f>IFERROR(IF(OR(AHC15="日",AHC15="祝",AHC15=0,AHH15=0),"　",MAX(IF(AND(AHH15&gt;AID14,AHJ15&gt;AIB14),0,IF(AND(AHH15&lt;=AID14,AHH15&gt;AIA14,AHJ15&gt;AIB14),AID14-AHH15,IF(AND(AHH15&lt;=AID14,AHH15&lt;=AIA14,AHJ15&gt;AIB14),AID14-AIA14,IF(AND(AHH15&gt;AIA14,AHJ15&lt;=AIB14),AHJ15-AHH15,IF(AND(AHH15&lt;=AIA14,AHJ15&lt;=AIB14),AHJ15-AIA14,0))))),0)),0)</f>
        <v>　</v>
      </c>
      <c r="AIB15" s="663"/>
      <c r="AIC15" s="664"/>
      <c r="AID15" s="662" t="str">
        <f>IFERROR(IF(OR(AHC15="日",AHC15="祝",AHC15=0,AHH15=0),"　",MAX(IF(AND(AHH15&lt;=AID14,AHJ15&gt;AIE14),AIE14-AID14,IF(AHJ15&lt;=AIE14,0,IF(AND(AHH15&gt;AID14,AHJ15&gt;AIE14),AIE14-AHH15,0))),0)),0)</f>
        <v>　</v>
      </c>
      <c r="AIE15" s="663"/>
      <c r="AIF15" s="664"/>
      <c r="AIG15" s="662" t="str">
        <f>AHU15</f>
        <v>　</v>
      </c>
      <c r="AIH15" s="663"/>
      <c r="AII15" s="664"/>
      <c r="AIJ15" s="665" t="str">
        <f>IF(AIM15="×",TIME(0,0,0),IF(AIW4="非常勤",AHL15,AHX15))</f>
        <v>　</v>
      </c>
      <c r="AIK15" s="666"/>
      <c r="AIL15" s="667"/>
      <c r="AIM15" s="265"/>
      <c r="AIN15" s="665" t="str">
        <f>IF(AIQ15="×",TIME(0,0,0),IF(AIW4="非常勤",AHO15,AIA15))</f>
        <v>　</v>
      </c>
      <c r="AIO15" s="666"/>
      <c r="AIP15" s="667"/>
      <c r="AIQ15" s="265"/>
      <c r="AIR15" s="665" t="str">
        <f>IF(AIU15="×",TIME(0,0,0),IF(AIW4="非常勤",AHR15,AID15))</f>
        <v>　</v>
      </c>
      <c r="AIS15" s="666"/>
      <c r="AIT15" s="667"/>
      <c r="AIU15" s="265"/>
      <c r="AIV15" s="665" t="str">
        <f>IF(AIY15="×",TIME(0,0,0),IF(AIW4="非常勤",AHU15,AIG15))</f>
        <v>　</v>
      </c>
      <c r="AIW15" s="666"/>
      <c r="AIX15" s="667"/>
      <c r="AIY15" s="265"/>
      <c r="AIZ15" s="720"/>
      <c r="AJA15" s="720"/>
      <c r="AJB15" s="668"/>
      <c r="AJC15" s="670"/>
      <c r="AJD15" s="669"/>
      <c r="AJE15" s="671"/>
      <c r="AJF15" s="672"/>
      <c r="AJG15" s="672"/>
      <c r="AJH15" s="673"/>
      <c r="AJI15" s="263">
        <f>'別表_個別勤務状況（1～60）'!$A$15</f>
        <v>1</v>
      </c>
      <c r="AJJ15" s="264" t="str">
        <f>'別表_個別勤務状況（1～60）'!$B$15</f>
        <v>木</v>
      </c>
      <c r="AJK15" s="660"/>
      <c r="AJL15" s="661"/>
      <c r="AJM15" s="660"/>
      <c r="AJN15" s="661"/>
      <c r="AJO15" s="660"/>
      <c r="AJP15" s="661"/>
      <c r="AJQ15" s="660"/>
      <c r="AJR15" s="661"/>
      <c r="AJS15" s="662" t="str">
        <f>IFERROR(IF(OR(AJJ15="日",AJJ15="祝",AJJ15=0,AJK15=""),"　",MAX(IF(AND(AJK15&lt;=AJS14,AJM15&gt;AJT14),AJT14-AJS14,IF(AND(AJK15&gt;AJS14,AJM15&lt;=AJT14),AJM15-AJK15,IF(AND(AJK15&lt;=AJS14,AJM15&lt;=AJT14),AJM15-AJS14,IF(AND(AJK15&gt;AJS14,AJM15&gt;AJT14),AJT14-AJK15,0)))),0)),0)</f>
        <v>　</v>
      </c>
      <c r="AJT15" s="663"/>
      <c r="AJU15" s="664"/>
      <c r="AJV15" s="662" t="str">
        <f>IFERROR(IF(OR(AJJ15="日",AJJ15="祝",AJJ15=0,AJO15=""),"　",MAX(IF(AND(AJO15&gt;AJY14,AJQ15&gt;AJW14),0,IF(AND(AJO15&lt;=AJY14,AJO15&gt;AJV14,AJQ15&gt;AJW14),AJY14-AJO15,IF(AND(AJO15&lt;=AJY14,AJO15&lt;=AJV14,AJQ15&gt;AJW14),AJY14-AJV14,IF(AND(AJO15&gt;AJV14,AJQ15&lt;=AJW14),AJQ15-AJO15,IF(AND(AJO15&lt;=AJV14,AJQ15&lt;=AJW14),AJQ15-AJV14,0))))),0)),0)</f>
        <v>　</v>
      </c>
      <c r="AJW15" s="663"/>
      <c r="AJX15" s="664"/>
      <c r="AJY15" s="662" t="str">
        <f>IFERROR(IF(OR(AJJ15="日",AJJ15="祝",AJJ15=0,AJO15=0),"　",MAX(IF(AND(AJO15&lt;=AJY14,AJQ15&gt;AJZ14),AJZ14-AJY14,IF(AJQ15&lt;=AJZ14,0,IF(AND(AJO15&gt;AJY14,AJQ15&gt;AJZ14),AJZ14-AJO15,0))),0)),0)</f>
        <v>　</v>
      </c>
      <c r="AJZ15" s="663"/>
      <c r="AKA15" s="664"/>
      <c r="AKB15" s="662" t="str">
        <f>IFERROR(IF(OR(AJJ15="日",AJJ15="祝",AJJ15=0,AJO15=0),"　",MAX(IF(AJO15&gt;AKB14,AJQ15-AJO15,IF(AJO15&lt;=AKB14,AJQ15-AKB14,0)),0)),0)</f>
        <v>　</v>
      </c>
      <c r="AKC15" s="663"/>
      <c r="AKD15" s="664"/>
      <c r="AKE15" s="662" t="str">
        <f>IFERROR(IF(OR(AJJ15="日",AJJ15="祝",AJJ15=0,AJK15=""),"　",MAX(IF(AND(AJK15&lt;=AKE14,AJM15&gt;AKF14),AKF14-AKE14,IF(AND(AJK15&gt;AKE14,AJM15&lt;=AKF14),AJM15-AJK15,IF(AND(AJK15&lt;=AKE14,AJM15&lt;=AKF14),AJM15-AKE14,IF(AND(AJK15&gt;AKE14,AJM15&gt;AKF14),AKF14-AJK15,0)))),0)),0)</f>
        <v>　</v>
      </c>
      <c r="AKF15" s="663"/>
      <c r="AKG15" s="664"/>
      <c r="AKH15" s="662" t="str">
        <f>IFERROR(IF(OR(AJJ15="日",AJJ15="祝",AJJ15=0,AJO15=0),"　",MAX(IF(AND(AJO15&gt;AKK14,AJQ15&gt;AKI14),0,IF(AND(AJO15&lt;=AKK14,AJO15&gt;AKH14,AJQ15&gt;AKI14),AKK14-AJO15,IF(AND(AJO15&lt;=AKK14,AJO15&lt;=AKH14,AJQ15&gt;AKI14),AKK14-AKH14,IF(AND(AJO15&gt;AKH14,AJQ15&lt;=AKI14),AJQ15-AJO15,IF(AND(AJO15&lt;=AKH14,AJQ15&lt;=AKI14),AJQ15-AKH14,0))))),0)),0)</f>
        <v>　</v>
      </c>
      <c r="AKI15" s="663"/>
      <c r="AKJ15" s="664"/>
      <c r="AKK15" s="662" t="str">
        <f>IFERROR(IF(OR(AJJ15="日",AJJ15="祝",AJJ15=0,AJO15=0),"　",MAX(IF(AND(AJO15&lt;=AKK14,AJQ15&gt;AKL14),AKL14-AKK14,IF(AJQ15&lt;=AKL14,0,IF(AND(AJO15&gt;AKK14,AJQ15&gt;AKL14),AKL14-AJO15,0))),0)),0)</f>
        <v>　</v>
      </c>
      <c r="AKL15" s="663"/>
      <c r="AKM15" s="664"/>
      <c r="AKN15" s="662" t="str">
        <f>AKB15</f>
        <v>　</v>
      </c>
      <c r="AKO15" s="663"/>
      <c r="AKP15" s="664"/>
      <c r="AKQ15" s="665" t="str">
        <f>IF(AKT15="×",TIME(0,0,0),IF(ALD4="非常勤",AJS15,AKE15))</f>
        <v>　</v>
      </c>
      <c r="AKR15" s="666"/>
      <c r="AKS15" s="667"/>
      <c r="AKT15" s="265"/>
      <c r="AKU15" s="665" t="str">
        <f>IF(AKX15="×",TIME(0,0,0),IF(ALD4="非常勤",AJV15,AKH15))</f>
        <v>　</v>
      </c>
      <c r="AKV15" s="666"/>
      <c r="AKW15" s="667"/>
      <c r="AKX15" s="265"/>
      <c r="AKY15" s="665" t="str">
        <f>IF(ALB15="×",TIME(0,0,0),IF(ALD4="非常勤",AJY15,AKK15))</f>
        <v>　</v>
      </c>
      <c r="AKZ15" s="666"/>
      <c r="ALA15" s="667"/>
      <c r="ALB15" s="265"/>
      <c r="ALC15" s="665" t="str">
        <f>IF(ALF15="×",TIME(0,0,0),IF(ALD4="非常勤",AKB15,AKN15))</f>
        <v>　</v>
      </c>
      <c r="ALD15" s="666"/>
      <c r="ALE15" s="667"/>
      <c r="ALF15" s="265"/>
      <c r="ALG15" s="720"/>
      <c r="ALH15" s="720"/>
      <c r="ALI15" s="668"/>
      <c r="ALJ15" s="670"/>
      <c r="ALK15" s="669"/>
      <c r="ALL15" s="671"/>
      <c r="ALM15" s="672"/>
      <c r="ALN15" s="672"/>
      <c r="ALO15" s="673"/>
      <c r="ALP15" s="263">
        <f>'別表_個別勤務状況（1～60）'!$A$15</f>
        <v>1</v>
      </c>
      <c r="ALQ15" s="264" t="str">
        <f>'別表_個別勤務状況（1～60）'!$B$15</f>
        <v>木</v>
      </c>
      <c r="ALR15" s="660"/>
      <c r="ALS15" s="661"/>
      <c r="ALT15" s="660"/>
      <c r="ALU15" s="661"/>
      <c r="ALV15" s="660"/>
      <c r="ALW15" s="661"/>
      <c r="ALX15" s="660"/>
      <c r="ALY15" s="661"/>
      <c r="ALZ15" s="662" t="str">
        <f>IFERROR(IF(OR(ALQ15="日",ALQ15="祝",ALQ15=0,ALR15=""),"　",MAX(IF(AND(ALR15&lt;=ALZ14,ALT15&gt;AMA14),AMA14-ALZ14,IF(AND(ALR15&gt;ALZ14,ALT15&lt;=AMA14),ALT15-ALR15,IF(AND(ALR15&lt;=ALZ14,ALT15&lt;=AMA14),ALT15-ALZ14,IF(AND(ALR15&gt;ALZ14,ALT15&gt;AMA14),AMA14-ALR15,0)))),0)),0)</f>
        <v>　</v>
      </c>
      <c r="AMA15" s="663"/>
      <c r="AMB15" s="664"/>
      <c r="AMC15" s="662" t="str">
        <f>IFERROR(IF(OR(ALQ15="日",ALQ15="祝",ALQ15=0,ALV15=""),"　",MAX(IF(AND(ALV15&gt;AMF14,ALX15&gt;AMD14),0,IF(AND(ALV15&lt;=AMF14,ALV15&gt;AMC14,ALX15&gt;AMD14),AMF14-ALV15,IF(AND(ALV15&lt;=AMF14,ALV15&lt;=AMC14,ALX15&gt;AMD14),AMF14-AMC14,IF(AND(ALV15&gt;AMC14,ALX15&lt;=AMD14),ALX15-ALV15,IF(AND(ALV15&lt;=AMC14,ALX15&lt;=AMD14),ALX15-AMC14,0))))),0)),0)</f>
        <v>　</v>
      </c>
      <c r="AMD15" s="663"/>
      <c r="AME15" s="664"/>
      <c r="AMF15" s="662" t="str">
        <f>IFERROR(IF(OR(ALQ15="日",ALQ15="祝",ALQ15=0,ALV15=0),"　",MAX(IF(AND(ALV15&lt;=AMF14,ALX15&gt;AMG14),AMG14-AMF14,IF(ALX15&lt;=AMG14,0,IF(AND(ALV15&gt;AMF14,ALX15&gt;AMG14),AMG14-ALV15,0))),0)),0)</f>
        <v>　</v>
      </c>
      <c r="AMG15" s="663"/>
      <c r="AMH15" s="664"/>
      <c r="AMI15" s="662" t="str">
        <f>IFERROR(IF(OR(ALQ15="日",ALQ15="祝",ALQ15=0,ALV15=0),"　",MAX(IF(ALV15&gt;AMI14,ALX15-ALV15,IF(ALV15&lt;=AMI14,ALX15-AMI14,0)),0)),0)</f>
        <v>　</v>
      </c>
      <c r="AMJ15" s="663"/>
      <c r="AMK15" s="664"/>
      <c r="AML15" s="662" t="str">
        <f>IFERROR(IF(OR(ALQ15="日",ALQ15="祝",ALQ15=0,ALR15=""),"　",MAX(IF(AND(ALR15&lt;=AML14,ALT15&gt;AMM14),AMM14-AML14,IF(AND(ALR15&gt;AML14,ALT15&lt;=AMM14),ALT15-ALR15,IF(AND(ALR15&lt;=AML14,ALT15&lt;=AMM14),ALT15-AML14,IF(AND(ALR15&gt;AML14,ALT15&gt;AMM14),AMM14-ALR15,0)))),0)),0)</f>
        <v>　</v>
      </c>
      <c r="AMM15" s="663"/>
      <c r="AMN15" s="664"/>
      <c r="AMO15" s="662" t="str">
        <f>IFERROR(IF(OR(ALQ15="日",ALQ15="祝",ALQ15=0,ALV15=0),"　",MAX(IF(AND(ALV15&gt;AMR14,ALX15&gt;AMP14),0,IF(AND(ALV15&lt;=AMR14,ALV15&gt;AMO14,ALX15&gt;AMP14),AMR14-ALV15,IF(AND(ALV15&lt;=AMR14,ALV15&lt;=AMO14,ALX15&gt;AMP14),AMR14-AMO14,IF(AND(ALV15&gt;AMO14,ALX15&lt;=AMP14),ALX15-ALV15,IF(AND(ALV15&lt;=AMO14,ALX15&lt;=AMP14),ALX15-AMO14,0))))),0)),0)</f>
        <v>　</v>
      </c>
      <c r="AMP15" s="663"/>
      <c r="AMQ15" s="664"/>
      <c r="AMR15" s="662" t="str">
        <f>IFERROR(IF(OR(ALQ15="日",ALQ15="祝",ALQ15=0,ALV15=0),"　",MAX(IF(AND(ALV15&lt;=AMR14,ALX15&gt;AMS14),AMS14-AMR14,IF(ALX15&lt;=AMS14,0,IF(AND(ALV15&gt;AMR14,ALX15&gt;AMS14),AMS14-ALV15,0))),0)),0)</f>
        <v>　</v>
      </c>
      <c r="AMS15" s="663"/>
      <c r="AMT15" s="664"/>
      <c r="AMU15" s="662" t="str">
        <f>AMI15</f>
        <v>　</v>
      </c>
      <c r="AMV15" s="663"/>
      <c r="AMW15" s="664"/>
      <c r="AMX15" s="665" t="str">
        <f>IF(ANA15="×",TIME(0,0,0),IF(ANK4="非常勤",ALZ15,AML15))</f>
        <v>　</v>
      </c>
      <c r="AMY15" s="666"/>
      <c r="AMZ15" s="667"/>
      <c r="ANA15" s="265"/>
      <c r="ANB15" s="665" t="str">
        <f>IF(ANE15="×",TIME(0,0,0),IF(ANK4="非常勤",AMC15,AMO15))</f>
        <v>　</v>
      </c>
      <c r="ANC15" s="666"/>
      <c r="AND15" s="667"/>
      <c r="ANE15" s="265"/>
      <c r="ANF15" s="665" t="str">
        <f>IF(ANI15="×",TIME(0,0,0),IF(ANK4="非常勤",AMF15,AMR15))</f>
        <v>　</v>
      </c>
      <c r="ANG15" s="666"/>
      <c r="ANH15" s="667"/>
      <c r="ANI15" s="265"/>
      <c r="ANJ15" s="665" t="str">
        <f>IF(ANM15="×",TIME(0,0,0),IF(ANK4="非常勤",AMI15,AMU15))</f>
        <v>　</v>
      </c>
      <c r="ANK15" s="666"/>
      <c r="ANL15" s="667"/>
      <c r="ANM15" s="265"/>
      <c r="ANN15" s="720"/>
      <c r="ANO15" s="720"/>
      <c r="ANP15" s="668"/>
      <c r="ANQ15" s="670"/>
      <c r="ANR15" s="669"/>
      <c r="ANS15" s="671"/>
      <c r="ANT15" s="672"/>
      <c r="ANU15" s="672"/>
      <c r="ANV15" s="673"/>
      <c r="ANW15" s="263">
        <f>'別表_個別勤務状況（1～60）'!$A$15</f>
        <v>1</v>
      </c>
      <c r="ANX15" s="264" t="str">
        <f>'別表_個別勤務状況（1～60）'!$B$15</f>
        <v>木</v>
      </c>
      <c r="ANY15" s="660"/>
      <c r="ANZ15" s="661"/>
      <c r="AOA15" s="660"/>
      <c r="AOB15" s="661"/>
      <c r="AOC15" s="660"/>
      <c r="AOD15" s="661"/>
      <c r="AOE15" s="660"/>
      <c r="AOF15" s="661"/>
      <c r="AOG15" s="662" t="str">
        <f>IFERROR(IF(OR(ANX15="日",ANX15="祝",ANX15=0,ANY15=""),"　",MAX(IF(AND(ANY15&lt;=AOG14,AOA15&gt;AOH14),AOH14-AOG14,IF(AND(ANY15&gt;AOG14,AOA15&lt;=AOH14),AOA15-ANY15,IF(AND(ANY15&lt;=AOG14,AOA15&lt;=AOH14),AOA15-AOG14,IF(AND(ANY15&gt;AOG14,AOA15&gt;AOH14),AOH14-ANY15,0)))),0)),0)</f>
        <v>　</v>
      </c>
      <c r="AOH15" s="663"/>
      <c r="AOI15" s="664"/>
      <c r="AOJ15" s="662" t="str">
        <f>IFERROR(IF(OR(ANX15="日",ANX15="祝",ANX15=0,AOC15=""),"　",MAX(IF(AND(AOC15&gt;AOM14,AOE15&gt;AOK14),0,IF(AND(AOC15&lt;=AOM14,AOC15&gt;AOJ14,AOE15&gt;AOK14),AOM14-AOC15,IF(AND(AOC15&lt;=AOM14,AOC15&lt;=AOJ14,AOE15&gt;AOK14),AOM14-AOJ14,IF(AND(AOC15&gt;AOJ14,AOE15&lt;=AOK14),AOE15-AOC15,IF(AND(AOC15&lt;=AOJ14,AOE15&lt;=AOK14),AOE15-AOJ14,0))))),0)),0)</f>
        <v>　</v>
      </c>
      <c r="AOK15" s="663"/>
      <c r="AOL15" s="664"/>
      <c r="AOM15" s="662" t="str">
        <f>IFERROR(IF(OR(ANX15="日",ANX15="祝",ANX15=0,AOC15=0),"　",MAX(IF(AND(AOC15&lt;=AOM14,AOE15&gt;AON14),AON14-AOM14,IF(AOE15&lt;=AON14,0,IF(AND(AOC15&gt;AOM14,AOE15&gt;AON14),AON14-AOC15,0))),0)),0)</f>
        <v>　</v>
      </c>
      <c r="AON15" s="663"/>
      <c r="AOO15" s="664"/>
      <c r="AOP15" s="662" t="str">
        <f>IFERROR(IF(OR(ANX15="日",ANX15="祝",ANX15=0,AOC15=0),"　",MAX(IF(AOC15&gt;AOP14,AOE15-AOC15,IF(AOC15&lt;=AOP14,AOE15-AOP14,0)),0)),0)</f>
        <v>　</v>
      </c>
      <c r="AOQ15" s="663"/>
      <c r="AOR15" s="664"/>
      <c r="AOS15" s="662" t="str">
        <f>IFERROR(IF(OR(ANX15="日",ANX15="祝",ANX15=0,ANY15=""),"　",MAX(IF(AND(ANY15&lt;=AOS14,AOA15&gt;AOT14),AOT14-AOS14,IF(AND(ANY15&gt;AOS14,AOA15&lt;=AOT14),AOA15-ANY15,IF(AND(ANY15&lt;=AOS14,AOA15&lt;=AOT14),AOA15-AOS14,IF(AND(ANY15&gt;AOS14,AOA15&gt;AOT14),AOT14-ANY15,0)))),0)),0)</f>
        <v>　</v>
      </c>
      <c r="AOT15" s="663"/>
      <c r="AOU15" s="664"/>
      <c r="AOV15" s="662" t="str">
        <f>IFERROR(IF(OR(ANX15="日",ANX15="祝",ANX15=0,AOC15=0),"　",MAX(IF(AND(AOC15&gt;AOY14,AOE15&gt;AOW14),0,IF(AND(AOC15&lt;=AOY14,AOC15&gt;AOV14,AOE15&gt;AOW14),AOY14-AOC15,IF(AND(AOC15&lt;=AOY14,AOC15&lt;=AOV14,AOE15&gt;AOW14),AOY14-AOV14,IF(AND(AOC15&gt;AOV14,AOE15&lt;=AOW14),AOE15-AOC15,IF(AND(AOC15&lt;=AOV14,AOE15&lt;=AOW14),AOE15-AOV14,0))))),0)),0)</f>
        <v>　</v>
      </c>
      <c r="AOW15" s="663"/>
      <c r="AOX15" s="664"/>
      <c r="AOY15" s="662" t="str">
        <f>IFERROR(IF(OR(ANX15="日",ANX15="祝",ANX15=0,AOC15=0),"　",MAX(IF(AND(AOC15&lt;=AOY14,AOE15&gt;AOZ14),AOZ14-AOY14,IF(AOE15&lt;=AOZ14,0,IF(AND(AOC15&gt;AOY14,AOE15&gt;AOZ14),AOZ14-AOC15,0))),0)),0)</f>
        <v>　</v>
      </c>
      <c r="AOZ15" s="663"/>
      <c r="APA15" s="664"/>
      <c r="APB15" s="662" t="str">
        <f>AOP15</f>
        <v>　</v>
      </c>
      <c r="APC15" s="663"/>
      <c r="APD15" s="664"/>
      <c r="APE15" s="665" t="str">
        <f>IF(APH15="×",TIME(0,0,0),IF(APR4="非常勤",AOG15,AOS15))</f>
        <v>　</v>
      </c>
      <c r="APF15" s="666"/>
      <c r="APG15" s="667"/>
      <c r="APH15" s="265"/>
      <c r="API15" s="665" t="str">
        <f>IF(APL15="×",TIME(0,0,0),IF(APR4="非常勤",AOJ15,AOV15))</f>
        <v>　</v>
      </c>
      <c r="APJ15" s="666"/>
      <c r="APK15" s="667"/>
      <c r="APL15" s="265"/>
      <c r="APM15" s="665" t="str">
        <f>IF(APP15="×",TIME(0,0,0),IF(APR4="非常勤",AOM15,AOY15))</f>
        <v>　</v>
      </c>
      <c r="APN15" s="666"/>
      <c r="APO15" s="667"/>
      <c r="APP15" s="265"/>
      <c r="APQ15" s="665" t="str">
        <f>IF(APT15="×",TIME(0,0,0),IF(APR4="非常勤",AOP15,APB15))</f>
        <v>　</v>
      </c>
      <c r="APR15" s="666"/>
      <c r="APS15" s="667"/>
      <c r="APT15" s="265"/>
      <c r="APU15" s="720"/>
      <c r="APV15" s="720"/>
      <c r="APW15" s="668"/>
      <c r="APX15" s="670"/>
      <c r="APY15" s="669"/>
      <c r="APZ15" s="671"/>
      <c r="AQA15" s="672"/>
      <c r="AQB15" s="672"/>
      <c r="AQC15" s="673"/>
      <c r="AQD15" s="263">
        <f>'別表_個別勤務状況（1～60）'!$A$15</f>
        <v>1</v>
      </c>
      <c r="AQE15" s="264" t="str">
        <f>'別表_個別勤務状況（1～60）'!$B$15</f>
        <v>木</v>
      </c>
      <c r="AQF15" s="660"/>
      <c r="AQG15" s="661"/>
      <c r="AQH15" s="660"/>
      <c r="AQI15" s="661"/>
      <c r="AQJ15" s="660"/>
      <c r="AQK15" s="661"/>
      <c r="AQL15" s="660"/>
      <c r="AQM15" s="661"/>
      <c r="AQN15" s="662" t="str">
        <f>IFERROR(IF(OR(AQE15="日",AQE15="祝",AQE15=0,AQF15=""),"　",MAX(IF(AND(AQF15&lt;=AQN14,AQH15&gt;AQO14),AQO14-AQN14,IF(AND(AQF15&gt;AQN14,AQH15&lt;=AQO14),AQH15-AQF15,IF(AND(AQF15&lt;=AQN14,AQH15&lt;=AQO14),AQH15-AQN14,IF(AND(AQF15&gt;AQN14,AQH15&gt;AQO14),AQO14-AQF15,0)))),0)),0)</f>
        <v>　</v>
      </c>
      <c r="AQO15" s="663"/>
      <c r="AQP15" s="664"/>
      <c r="AQQ15" s="662" t="str">
        <f>IFERROR(IF(OR(AQE15="日",AQE15="祝",AQE15=0,AQJ15=""),"　",MAX(IF(AND(AQJ15&gt;AQT14,AQL15&gt;AQR14),0,IF(AND(AQJ15&lt;=AQT14,AQJ15&gt;AQQ14,AQL15&gt;AQR14),AQT14-AQJ15,IF(AND(AQJ15&lt;=AQT14,AQJ15&lt;=AQQ14,AQL15&gt;AQR14),AQT14-AQQ14,IF(AND(AQJ15&gt;AQQ14,AQL15&lt;=AQR14),AQL15-AQJ15,IF(AND(AQJ15&lt;=AQQ14,AQL15&lt;=AQR14),AQL15-AQQ14,0))))),0)),0)</f>
        <v>　</v>
      </c>
      <c r="AQR15" s="663"/>
      <c r="AQS15" s="664"/>
      <c r="AQT15" s="662" t="str">
        <f>IFERROR(IF(OR(AQE15="日",AQE15="祝",AQE15=0,AQJ15=0),"　",MAX(IF(AND(AQJ15&lt;=AQT14,AQL15&gt;AQU14),AQU14-AQT14,IF(AQL15&lt;=AQU14,0,IF(AND(AQJ15&gt;AQT14,AQL15&gt;AQU14),AQU14-AQJ15,0))),0)),0)</f>
        <v>　</v>
      </c>
      <c r="AQU15" s="663"/>
      <c r="AQV15" s="664"/>
      <c r="AQW15" s="662" t="str">
        <f>IFERROR(IF(OR(AQE15="日",AQE15="祝",AQE15=0,AQJ15=0),"　",MAX(IF(AQJ15&gt;AQW14,AQL15-AQJ15,IF(AQJ15&lt;=AQW14,AQL15-AQW14,0)),0)),0)</f>
        <v>　</v>
      </c>
      <c r="AQX15" s="663"/>
      <c r="AQY15" s="664"/>
      <c r="AQZ15" s="662" t="str">
        <f>IFERROR(IF(OR(AQE15="日",AQE15="祝",AQE15=0,AQF15=""),"　",MAX(IF(AND(AQF15&lt;=AQZ14,AQH15&gt;ARA14),ARA14-AQZ14,IF(AND(AQF15&gt;AQZ14,AQH15&lt;=ARA14),AQH15-AQF15,IF(AND(AQF15&lt;=AQZ14,AQH15&lt;=ARA14),AQH15-AQZ14,IF(AND(AQF15&gt;AQZ14,AQH15&gt;ARA14),ARA14-AQF15,0)))),0)),0)</f>
        <v>　</v>
      </c>
      <c r="ARA15" s="663"/>
      <c r="ARB15" s="664"/>
      <c r="ARC15" s="662" t="str">
        <f>IFERROR(IF(OR(AQE15="日",AQE15="祝",AQE15=0,AQJ15=0),"　",MAX(IF(AND(AQJ15&gt;ARF14,AQL15&gt;ARD14),0,IF(AND(AQJ15&lt;=ARF14,AQJ15&gt;ARC14,AQL15&gt;ARD14),ARF14-AQJ15,IF(AND(AQJ15&lt;=ARF14,AQJ15&lt;=ARC14,AQL15&gt;ARD14),ARF14-ARC14,IF(AND(AQJ15&gt;ARC14,AQL15&lt;=ARD14),AQL15-AQJ15,IF(AND(AQJ15&lt;=ARC14,AQL15&lt;=ARD14),AQL15-ARC14,0))))),0)),0)</f>
        <v>　</v>
      </c>
      <c r="ARD15" s="663"/>
      <c r="ARE15" s="664"/>
      <c r="ARF15" s="662" t="str">
        <f>IFERROR(IF(OR(AQE15="日",AQE15="祝",AQE15=0,AQJ15=0),"　",MAX(IF(AND(AQJ15&lt;=ARF14,AQL15&gt;ARG14),ARG14-ARF14,IF(AQL15&lt;=ARG14,0,IF(AND(AQJ15&gt;ARF14,AQL15&gt;ARG14),ARG14-AQJ15,0))),0)),0)</f>
        <v>　</v>
      </c>
      <c r="ARG15" s="663"/>
      <c r="ARH15" s="664"/>
      <c r="ARI15" s="662" t="str">
        <f>AQW15</f>
        <v>　</v>
      </c>
      <c r="ARJ15" s="663"/>
      <c r="ARK15" s="664"/>
      <c r="ARL15" s="665" t="str">
        <f>IF(ARO15="×",TIME(0,0,0),IF(ARY4="非常勤",AQN15,AQZ15))</f>
        <v>　</v>
      </c>
      <c r="ARM15" s="666"/>
      <c r="ARN15" s="667"/>
      <c r="ARO15" s="265"/>
      <c r="ARP15" s="665" t="str">
        <f>IF(ARS15="×",TIME(0,0,0),IF(ARY4="非常勤",AQQ15,ARC15))</f>
        <v>　</v>
      </c>
      <c r="ARQ15" s="666"/>
      <c r="ARR15" s="667"/>
      <c r="ARS15" s="265"/>
      <c r="ART15" s="665" t="str">
        <f>IF(ARW15="×",TIME(0,0,0),IF(ARY4="非常勤",AQT15,ARF15))</f>
        <v>　</v>
      </c>
      <c r="ARU15" s="666"/>
      <c r="ARV15" s="667"/>
      <c r="ARW15" s="265"/>
      <c r="ARX15" s="665" t="str">
        <f>IF(ASA15="×",TIME(0,0,0),IF(ARY4="非常勤",AQW15,ARI15))</f>
        <v>　</v>
      </c>
      <c r="ARY15" s="666"/>
      <c r="ARZ15" s="667"/>
      <c r="ASA15" s="265"/>
      <c r="ASB15" s="720"/>
      <c r="ASC15" s="720"/>
      <c r="ASD15" s="668"/>
      <c r="ASE15" s="670"/>
      <c r="ASF15" s="669"/>
      <c r="ASG15" s="671"/>
      <c r="ASH15" s="672"/>
      <c r="ASI15" s="672"/>
      <c r="ASJ15" s="673"/>
      <c r="ASK15" s="263">
        <f>'別表_個別勤務状況（1～60）'!$A$15</f>
        <v>1</v>
      </c>
      <c r="ASL15" s="264" t="str">
        <f>'別表_個別勤務状況（1～60）'!$B$15</f>
        <v>木</v>
      </c>
      <c r="ASM15" s="660"/>
      <c r="ASN15" s="661"/>
      <c r="ASO15" s="660"/>
      <c r="ASP15" s="661"/>
      <c r="ASQ15" s="660"/>
      <c r="ASR15" s="661"/>
      <c r="ASS15" s="660"/>
      <c r="AST15" s="661"/>
      <c r="ASU15" s="662" t="str">
        <f>IFERROR(IF(OR(ASL15="日",ASL15="祝",ASL15=0,ASM15=""),"　",MAX(IF(AND(ASM15&lt;=ASU14,ASO15&gt;ASV14),ASV14-ASU14,IF(AND(ASM15&gt;ASU14,ASO15&lt;=ASV14),ASO15-ASM15,IF(AND(ASM15&lt;=ASU14,ASO15&lt;=ASV14),ASO15-ASU14,IF(AND(ASM15&gt;ASU14,ASO15&gt;ASV14),ASV14-ASM15,0)))),0)),0)</f>
        <v>　</v>
      </c>
      <c r="ASV15" s="663"/>
      <c r="ASW15" s="664"/>
      <c r="ASX15" s="662" t="str">
        <f>IFERROR(IF(OR(ASL15="日",ASL15="祝",ASL15=0,ASQ15=""),"　",MAX(IF(AND(ASQ15&gt;ATA14,ASS15&gt;ASY14),0,IF(AND(ASQ15&lt;=ATA14,ASQ15&gt;ASX14,ASS15&gt;ASY14),ATA14-ASQ15,IF(AND(ASQ15&lt;=ATA14,ASQ15&lt;=ASX14,ASS15&gt;ASY14),ATA14-ASX14,IF(AND(ASQ15&gt;ASX14,ASS15&lt;=ASY14),ASS15-ASQ15,IF(AND(ASQ15&lt;=ASX14,ASS15&lt;=ASY14),ASS15-ASX14,0))))),0)),0)</f>
        <v>　</v>
      </c>
      <c r="ASY15" s="663"/>
      <c r="ASZ15" s="664"/>
      <c r="ATA15" s="662" t="str">
        <f>IFERROR(IF(OR(ASL15="日",ASL15="祝",ASL15=0,ASQ15=0),"　",MAX(IF(AND(ASQ15&lt;=ATA14,ASS15&gt;ATB14),ATB14-ATA14,IF(ASS15&lt;=ATB14,0,IF(AND(ASQ15&gt;ATA14,ASS15&gt;ATB14),ATB14-ASQ15,0))),0)),0)</f>
        <v>　</v>
      </c>
      <c r="ATB15" s="663"/>
      <c r="ATC15" s="664"/>
      <c r="ATD15" s="662" t="str">
        <f>IFERROR(IF(OR(ASL15="日",ASL15="祝",ASL15=0,ASQ15=0),"　",MAX(IF(ASQ15&gt;ATD14,ASS15-ASQ15,IF(ASQ15&lt;=ATD14,ASS15-ATD14,0)),0)),0)</f>
        <v>　</v>
      </c>
      <c r="ATE15" s="663"/>
      <c r="ATF15" s="664"/>
      <c r="ATG15" s="662" t="str">
        <f>IFERROR(IF(OR(ASL15="日",ASL15="祝",ASL15=0,ASM15=""),"　",MAX(IF(AND(ASM15&lt;=ATG14,ASO15&gt;ATH14),ATH14-ATG14,IF(AND(ASM15&gt;ATG14,ASO15&lt;=ATH14),ASO15-ASM15,IF(AND(ASM15&lt;=ATG14,ASO15&lt;=ATH14),ASO15-ATG14,IF(AND(ASM15&gt;ATG14,ASO15&gt;ATH14),ATH14-ASM15,0)))),0)),0)</f>
        <v>　</v>
      </c>
      <c r="ATH15" s="663"/>
      <c r="ATI15" s="664"/>
      <c r="ATJ15" s="662" t="str">
        <f>IFERROR(IF(OR(ASL15="日",ASL15="祝",ASL15=0,ASQ15=0),"　",MAX(IF(AND(ASQ15&gt;ATM14,ASS15&gt;ATK14),0,IF(AND(ASQ15&lt;=ATM14,ASQ15&gt;ATJ14,ASS15&gt;ATK14),ATM14-ASQ15,IF(AND(ASQ15&lt;=ATM14,ASQ15&lt;=ATJ14,ASS15&gt;ATK14),ATM14-ATJ14,IF(AND(ASQ15&gt;ATJ14,ASS15&lt;=ATK14),ASS15-ASQ15,IF(AND(ASQ15&lt;=ATJ14,ASS15&lt;=ATK14),ASS15-ATJ14,0))))),0)),0)</f>
        <v>　</v>
      </c>
      <c r="ATK15" s="663"/>
      <c r="ATL15" s="664"/>
      <c r="ATM15" s="662" t="str">
        <f>IFERROR(IF(OR(ASL15="日",ASL15="祝",ASL15=0,ASQ15=0),"　",MAX(IF(AND(ASQ15&lt;=ATM14,ASS15&gt;ATN14),ATN14-ATM14,IF(ASS15&lt;=ATN14,0,IF(AND(ASQ15&gt;ATM14,ASS15&gt;ATN14),ATN14-ASQ15,0))),0)),0)</f>
        <v>　</v>
      </c>
      <c r="ATN15" s="663"/>
      <c r="ATO15" s="664"/>
      <c r="ATP15" s="662" t="str">
        <f>ATD15</f>
        <v>　</v>
      </c>
      <c r="ATQ15" s="663"/>
      <c r="ATR15" s="664"/>
      <c r="ATS15" s="665" t="str">
        <f>IF(ATV15="×",TIME(0,0,0),IF(AUF4="非常勤",ASU15,ATG15))</f>
        <v>　</v>
      </c>
      <c r="ATT15" s="666"/>
      <c r="ATU15" s="667"/>
      <c r="ATV15" s="265"/>
      <c r="ATW15" s="665" t="str">
        <f>IF(ATZ15="×",TIME(0,0,0),IF(AUF4="非常勤",ASX15,ATJ15))</f>
        <v>　</v>
      </c>
      <c r="ATX15" s="666"/>
      <c r="ATY15" s="667"/>
      <c r="ATZ15" s="265"/>
      <c r="AUA15" s="665" t="str">
        <f>IF(AUD15="×",TIME(0,0,0),IF(AUF4="非常勤",ATA15,ATM15))</f>
        <v>　</v>
      </c>
      <c r="AUB15" s="666"/>
      <c r="AUC15" s="667"/>
      <c r="AUD15" s="265"/>
      <c r="AUE15" s="665" t="str">
        <f>IF(AUH15="×",TIME(0,0,0),IF(AUF4="非常勤",ATD15,ATP15))</f>
        <v>　</v>
      </c>
      <c r="AUF15" s="666"/>
      <c r="AUG15" s="667"/>
      <c r="AUH15" s="265"/>
      <c r="AUI15" s="720"/>
      <c r="AUJ15" s="720"/>
      <c r="AUK15" s="668"/>
      <c r="AUL15" s="670"/>
      <c r="AUM15" s="669"/>
      <c r="AUN15" s="671"/>
      <c r="AUO15" s="672"/>
      <c r="AUP15" s="672"/>
      <c r="AUQ15" s="673"/>
      <c r="AUR15" s="263">
        <f>'別表_個別勤務状況（1～60）'!$A$15</f>
        <v>1</v>
      </c>
      <c r="AUS15" s="264" t="str">
        <f>'別表_個別勤務状況（1～60）'!$B$15</f>
        <v>木</v>
      </c>
      <c r="AUT15" s="660"/>
      <c r="AUU15" s="661"/>
      <c r="AUV15" s="660"/>
      <c r="AUW15" s="661"/>
      <c r="AUX15" s="660"/>
      <c r="AUY15" s="661"/>
      <c r="AUZ15" s="660"/>
      <c r="AVA15" s="661"/>
      <c r="AVB15" s="662" t="str">
        <f>IFERROR(IF(OR(AUS15="日",AUS15="祝",AUS15=0,AUT15=""),"　",MAX(IF(AND(AUT15&lt;=AVB14,AUV15&gt;AVC14),AVC14-AVB14,IF(AND(AUT15&gt;AVB14,AUV15&lt;=AVC14),AUV15-AUT15,IF(AND(AUT15&lt;=AVB14,AUV15&lt;=AVC14),AUV15-AVB14,IF(AND(AUT15&gt;AVB14,AUV15&gt;AVC14),AVC14-AUT15,0)))),0)),0)</f>
        <v>　</v>
      </c>
      <c r="AVC15" s="663"/>
      <c r="AVD15" s="664"/>
      <c r="AVE15" s="662" t="str">
        <f>IFERROR(IF(OR(AUS15="日",AUS15="祝",AUS15=0,AUX15=""),"　",MAX(IF(AND(AUX15&gt;AVH14,AUZ15&gt;AVF14),0,IF(AND(AUX15&lt;=AVH14,AUX15&gt;AVE14,AUZ15&gt;AVF14),AVH14-AUX15,IF(AND(AUX15&lt;=AVH14,AUX15&lt;=AVE14,AUZ15&gt;AVF14),AVH14-AVE14,IF(AND(AUX15&gt;AVE14,AUZ15&lt;=AVF14),AUZ15-AUX15,IF(AND(AUX15&lt;=AVE14,AUZ15&lt;=AVF14),AUZ15-AVE14,0))))),0)),0)</f>
        <v>　</v>
      </c>
      <c r="AVF15" s="663"/>
      <c r="AVG15" s="664"/>
      <c r="AVH15" s="662" t="str">
        <f>IFERROR(IF(OR(AUS15="日",AUS15="祝",AUS15=0,AUX15=0),"　",MAX(IF(AND(AUX15&lt;=AVH14,AUZ15&gt;AVI14),AVI14-AVH14,IF(AUZ15&lt;=AVI14,0,IF(AND(AUX15&gt;AVH14,AUZ15&gt;AVI14),AVI14-AUX15,0))),0)),0)</f>
        <v>　</v>
      </c>
      <c r="AVI15" s="663"/>
      <c r="AVJ15" s="664"/>
      <c r="AVK15" s="662" t="str">
        <f>IFERROR(IF(OR(AUS15="日",AUS15="祝",AUS15=0,AUX15=0),"　",MAX(IF(AUX15&gt;AVK14,AUZ15-AUX15,IF(AUX15&lt;=AVK14,AUZ15-AVK14,0)),0)),0)</f>
        <v>　</v>
      </c>
      <c r="AVL15" s="663"/>
      <c r="AVM15" s="664"/>
      <c r="AVN15" s="662" t="str">
        <f>IFERROR(IF(OR(AUS15="日",AUS15="祝",AUS15=0,AUT15=""),"　",MAX(IF(AND(AUT15&lt;=AVN14,AUV15&gt;AVO14),AVO14-AVN14,IF(AND(AUT15&gt;AVN14,AUV15&lt;=AVO14),AUV15-AUT15,IF(AND(AUT15&lt;=AVN14,AUV15&lt;=AVO14),AUV15-AVN14,IF(AND(AUT15&gt;AVN14,AUV15&gt;AVO14),AVO14-AUT15,0)))),0)),0)</f>
        <v>　</v>
      </c>
      <c r="AVO15" s="663"/>
      <c r="AVP15" s="664"/>
      <c r="AVQ15" s="662" t="str">
        <f>IFERROR(IF(OR(AUS15="日",AUS15="祝",AUS15=0,AUX15=0),"　",MAX(IF(AND(AUX15&gt;AVT14,AUZ15&gt;AVR14),0,IF(AND(AUX15&lt;=AVT14,AUX15&gt;AVQ14,AUZ15&gt;AVR14),AVT14-AUX15,IF(AND(AUX15&lt;=AVT14,AUX15&lt;=AVQ14,AUZ15&gt;AVR14),AVT14-AVQ14,IF(AND(AUX15&gt;AVQ14,AUZ15&lt;=AVR14),AUZ15-AUX15,IF(AND(AUX15&lt;=AVQ14,AUZ15&lt;=AVR14),AUZ15-AVQ14,0))))),0)),0)</f>
        <v>　</v>
      </c>
      <c r="AVR15" s="663"/>
      <c r="AVS15" s="664"/>
      <c r="AVT15" s="662" t="str">
        <f>IFERROR(IF(OR(AUS15="日",AUS15="祝",AUS15=0,AUX15=0),"　",MAX(IF(AND(AUX15&lt;=AVT14,AUZ15&gt;AVU14),AVU14-AVT14,IF(AUZ15&lt;=AVU14,0,IF(AND(AUX15&gt;AVT14,AUZ15&gt;AVU14),AVU14-AUX15,0))),0)),0)</f>
        <v>　</v>
      </c>
      <c r="AVU15" s="663"/>
      <c r="AVV15" s="664"/>
      <c r="AVW15" s="662" t="str">
        <f>AVK15</f>
        <v>　</v>
      </c>
      <c r="AVX15" s="663"/>
      <c r="AVY15" s="664"/>
      <c r="AVZ15" s="665" t="str">
        <f>IF(AWC15="×",TIME(0,0,0),IF(AWM4="非常勤",AVB15,AVN15))</f>
        <v>　</v>
      </c>
      <c r="AWA15" s="666"/>
      <c r="AWB15" s="667"/>
      <c r="AWC15" s="265"/>
      <c r="AWD15" s="665" t="str">
        <f>IF(AWG15="×",TIME(0,0,0),IF(AWM4="非常勤",AVE15,AVQ15))</f>
        <v>　</v>
      </c>
      <c r="AWE15" s="666"/>
      <c r="AWF15" s="667"/>
      <c r="AWG15" s="265"/>
      <c r="AWH15" s="665" t="str">
        <f>IF(AWK15="×",TIME(0,0,0),IF(AWM4="非常勤",AVH15,AVT15))</f>
        <v>　</v>
      </c>
      <c r="AWI15" s="666"/>
      <c r="AWJ15" s="667"/>
      <c r="AWK15" s="265"/>
      <c r="AWL15" s="665" t="str">
        <f>IF(AWO15="×",TIME(0,0,0),IF(AWM4="非常勤",AVK15,AVW15))</f>
        <v>　</v>
      </c>
      <c r="AWM15" s="666"/>
      <c r="AWN15" s="667"/>
      <c r="AWO15" s="265"/>
      <c r="AWP15" s="720"/>
      <c r="AWQ15" s="720"/>
      <c r="AWR15" s="668"/>
      <c r="AWS15" s="670"/>
      <c r="AWT15" s="669"/>
      <c r="AWU15" s="671"/>
      <c r="AWV15" s="672"/>
      <c r="AWW15" s="672"/>
      <c r="AWX15" s="673"/>
      <c r="AWY15" s="263">
        <f>'別表_個別勤務状況（1～60）'!$A$15</f>
        <v>1</v>
      </c>
      <c r="AWZ15" s="264" t="str">
        <f>'別表_個別勤務状況（1～60）'!$B$15</f>
        <v>木</v>
      </c>
      <c r="AXA15" s="660"/>
      <c r="AXB15" s="661"/>
      <c r="AXC15" s="660"/>
      <c r="AXD15" s="661"/>
      <c r="AXE15" s="660"/>
      <c r="AXF15" s="661"/>
      <c r="AXG15" s="660"/>
      <c r="AXH15" s="661"/>
      <c r="AXI15" s="662" t="str">
        <f>IFERROR(IF(OR(AWZ15="日",AWZ15="祝",AWZ15=0,AXA15=""),"　",MAX(IF(AND(AXA15&lt;=AXI14,AXC15&gt;AXJ14),AXJ14-AXI14,IF(AND(AXA15&gt;AXI14,AXC15&lt;=AXJ14),AXC15-AXA15,IF(AND(AXA15&lt;=AXI14,AXC15&lt;=AXJ14),AXC15-AXI14,IF(AND(AXA15&gt;AXI14,AXC15&gt;AXJ14),AXJ14-AXA15,0)))),0)),0)</f>
        <v>　</v>
      </c>
      <c r="AXJ15" s="663"/>
      <c r="AXK15" s="664"/>
      <c r="AXL15" s="662" t="str">
        <f>IFERROR(IF(OR(AWZ15="日",AWZ15="祝",AWZ15=0,AXE15=""),"　",MAX(IF(AND(AXE15&gt;AXO14,AXG15&gt;AXM14),0,IF(AND(AXE15&lt;=AXO14,AXE15&gt;AXL14,AXG15&gt;AXM14),AXO14-AXE15,IF(AND(AXE15&lt;=AXO14,AXE15&lt;=AXL14,AXG15&gt;AXM14),AXO14-AXL14,IF(AND(AXE15&gt;AXL14,AXG15&lt;=AXM14),AXG15-AXE15,IF(AND(AXE15&lt;=AXL14,AXG15&lt;=AXM14),AXG15-AXL14,0))))),0)),0)</f>
        <v>　</v>
      </c>
      <c r="AXM15" s="663"/>
      <c r="AXN15" s="664"/>
      <c r="AXO15" s="662" t="str">
        <f>IFERROR(IF(OR(AWZ15="日",AWZ15="祝",AWZ15=0,AXE15=0),"　",MAX(IF(AND(AXE15&lt;=AXO14,AXG15&gt;AXP14),AXP14-AXO14,IF(AXG15&lt;=AXP14,0,IF(AND(AXE15&gt;AXO14,AXG15&gt;AXP14),AXP14-AXE15,0))),0)),0)</f>
        <v>　</v>
      </c>
      <c r="AXP15" s="663"/>
      <c r="AXQ15" s="664"/>
      <c r="AXR15" s="662" t="str">
        <f>IFERROR(IF(OR(AWZ15="日",AWZ15="祝",AWZ15=0,AXE15=0),"　",MAX(IF(AXE15&gt;AXR14,AXG15-AXE15,IF(AXE15&lt;=AXR14,AXG15-AXR14,0)),0)),0)</f>
        <v>　</v>
      </c>
      <c r="AXS15" s="663"/>
      <c r="AXT15" s="664"/>
      <c r="AXU15" s="662" t="str">
        <f>IFERROR(IF(OR(AWZ15="日",AWZ15="祝",AWZ15=0,AXA15=""),"　",MAX(IF(AND(AXA15&lt;=AXU14,AXC15&gt;AXV14),AXV14-AXU14,IF(AND(AXA15&gt;AXU14,AXC15&lt;=AXV14),AXC15-AXA15,IF(AND(AXA15&lt;=AXU14,AXC15&lt;=AXV14),AXC15-AXU14,IF(AND(AXA15&gt;AXU14,AXC15&gt;AXV14),AXV14-AXA15,0)))),0)),0)</f>
        <v>　</v>
      </c>
      <c r="AXV15" s="663"/>
      <c r="AXW15" s="664"/>
      <c r="AXX15" s="662" t="str">
        <f>IFERROR(IF(OR(AWZ15="日",AWZ15="祝",AWZ15=0,AXE15=0),"　",MAX(IF(AND(AXE15&gt;AYA14,AXG15&gt;AXY14),0,IF(AND(AXE15&lt;=AYA14,AXE15&gt;AXX14,AXG15&gt;AXY14),AYA14-AXE15,IF(AND(AXE15&lt;=AYA14,AXE15&lt;=AXX14,AXG15&gt;AXY14),AYA14-AXX14,IF(AND(AXE15&gt;AXX14,AXG15&lt;=AXY14),AXG15-AXE15,IF(AND(AXE15&lt;=AXX14,AXG15&lt;=AXY14),AXG15-AXX14,0))))),0)),0)</f>
        <v>　</v>
      </c>
      <c r="AXY15" s="663"/>
      <c r="AXZ15" s="664"/>
      <c r="AYA15" s="662" t="str">
        <f>IFERROR(IF(OR(AWZ15="日",AWZ15="祝",AWZ15=0,AXE15=0),"　",MAX(IF(AND(AXE15&lt;=AYA14,AXG15&gt;AYB14),AYB14-AYA14,IF(AXG15&lt;=AYB14,0,IF(AND(AXE15&gt;AYA14,AXG15&gt;AYB14),AYB14-AXE15,0))),0)),0)</f>
        <v>　</v>
      </c>
      <c r="AYB15" s="663"/>
      <c r="AYC15" s="664"/>
      <c r="AYD15" s="662" t="str">
        <f>AXR15</f>
        <v>　</v>
      </c>
      <c r="AYE15" s="663"/>
      <c r="AYF15" s="664"/>
      <c r="AYG15" s="665" t="str">
        <f>IF(AYJ15="×",TIME(0,0,0),IF(AYT4="非常勤",AXI15,AXU15))</f>
        <v>　</v>
      </c>
      <c r="AYH15" s="666"/>
      <c r="AYI15" s="667"/>
      <c r="AYJ15" s="265"/>
      <c r="AYK15" s="665" t="str">
        <f>IF(AYN15="×",TIME(0,0,0),IF(AYT4="非常勤",AXL15,AXX15))</f>
        <v>　</v>
      </c>
      <c r="AYL15" s="666"/>
      <c r="AYM15" s="667"/>
      <c r="AYN15" s="265"/>
      <c r="AYO15" s="665" t="str">
        <f>IF(AYR15="×",TIME(0,0,0),IF(AYT4="非常勤",AXO15,AYA15))</f>
        <v>　</v>
      </c>
      <c r="AYP15" s="666"/>
      <c r="AYQ15" s="667"/>
      <c r="AYR15" s="265"/>
      <c r="AYS15" s="665" t="str">
        <f>IF(AYV15="×",TIME(0,0,0),IF(AYT4="非常勤",AXR15,AYD15))</f>
        <v>　</v>
      </c>
      <c r="AYT15" s="666"/>
      <c r="AYU15" s="667"/>
      <c r="AYV15" s="265"/>
      <c r="AYW15" s="720"/>
      <c r="AYX15" s="720"/>
      <c r="AYY15" s="668"/>
      <c r="AYZ15" s="670"/>
      <c r="AZA15" s="669"/>
      <c r="AZB15" s="671"/>
      <c r="AZC15" s="672"/>
      <c r="AZD15" s="672"/>
      <c r="AZE15" s="673"/>
      <c r="AZF15" s="263">
        <f>'別表_個別勤務状況（1～60）'!$A$15</f>
        <v>1</v>
      </c>
      <c r="AZG15" s="264" t="str">
        <f>'別表_個別勤務状況（1～60）'!$B$15</f>
        <v>木</v>
      </c>
      <c r="AZH15" s="660"/>
      <c r="AZI15" s="661"/>
      <c r="AZJ15" s="660"/>
      <c r="AZK15" s="661"/>
      <c r="AZL15" s="660"/>
      <c r="AZM15" s="661"/>
      <c r="AZN15" s="660"/>
      <c r="AZO15" s="661"/>
      <c r="AZP15" s="662" t="str">
        <f>IFERROR(IF(OR(AZG15="日",AZG15="祝",AZG15=0,AZH15=""),"　",MAX(IF(AND(AZH15&lt;=AZP14,AZJ15&gt;AZQ14),AZQ14-AZP14,IF(AND(AZH15&gt;AZP14,AZJ15&lt;=AZQ14),AZJ15-AZH15,IF(AND(AZH15&lt;=AZP14,AZJ15&lt;=AZQ14),AZJ15-AZP14,IF(AND(AZH15&gt;AZP14,AZJ15&gt;AZQ14),AZQ14-AZH15,0)))),0)),0)</f>
        <v>　</v>
      </c>
      <c r="AZQ15" s="663"/>
      <c r="AZR15" s="664"/>
      <c r="AZS15" s="662" t="str">
        <f>IFERROR(IF(OR(AZG15="日",AZG15="祝",AZG15=0,AZL15=""),"　",MAX(IF(AND(AZL15&gt;AZV14,AZN15&gt;AZT14),0,IF(AND(AZL15&lt;=AZV14,AZL15&gt;AZS14,AZN15&gt;AZT14),AZV14-AZL15,IF(AND(AZL15&lt;=AZV14,AZL15&lt;=AZS14,AZN15&gt;AZT14),AZV14-AZS14,IF(AND(AZL15&gt;AZS14,AZN15&lt;=AZT14),AZN15-AZL15,IF(AND(AZL15&lt;=AZS14,AZN15&lt;=AZT14),AZN15-AZS14,0))))),0)),0)</f>
        <v>　</v>
      </c>
      <c r="AZT15" s="663"/>
      <c r="AZU15" s="664"/>
      <c r="AZV15" s="662" t="str">
        <f>IFERROR(IF(OR(AZG15="日",AZG15="祝",AZG15=0,AZL15=0),"　",MAX(IF(AND(AZL15&lt;=AZV14,AZN15&gt;AZW14),AZW14-AZV14,IF(AZN15&lt;=AZW14,0,IF(AND(AZL15&gt;AZV14,AZN15&gt;AZW14),AZW14-AZL15,0))),0)),0)</f>
        <v>　</v>
      </c>
      <c r="AZW15" s="663"/>
      <c r="AZX15" s="664"/>
      <c r="AZY15" s="662" t="str">
        <f>IFERROR(IF(OR(AZG15="日",AZG15="祝",AZG15=0,AZL15=0),"　",MAX(IF(AZL15&gt;AZY14,AZN15-AZL15,IF(AZL15&lt;=AZY14,AZN15-AZY14,0)),0)),0)</f>
        <v>　</v>
      </c>
      <c r="AZZ15" s="663"/>
      <c r="BAA15" s="664"/>
      <c r="BAB15" s="662" t="str">
        <f>IFERROR(IF(OR(AZG15="日",AZG15="祝",AZG15=0,AZH15=""),"　",MAX(IF(AND(AZH15&lt;=BAB14,AZJ15&gt;BAC14),BAC14-BAB14,IF(AND(AZH15&gt;BAB14,AZJ15&lt;=BAC14),AZJ15-AZH15,IF(AND(AZH15&lt;=BAB14,AZJ15&lt;=BAC14),AZJ15-BAB14,IF(AND(AZH15&gt;BAB14,AZJ15&gt;BAC14),BAC14-AZH15,0)))),0)),0)</f>
        <v>　</v>
      </c>
      <c r="BAC15" s="663"/>
      <c r="BAD15" s="664"/>
      <c r="BAE15" s="662" t="str">
        <f>IFERROR(IF(OR(AZG15="日",AZG15="祝",AZG15=0,AZL15=0),"　",MAX(IF(AND(AZL15&gt;BAH14,AZN15&gt;BAF14),0,IF(AND(AZL15&lt;=BAH14,AZL15&gt;BAE14,AZN15&gt;BAF14),BAH14-AZL15,IF(AND(AZL15&lt;=BAH14,AZL15&lt;=BAE14,AZN15&gt;BAF14),BAH14-BAE14,IF(AND(AZL15&gt;BAE14,AZN15&lt;=BAF14),AZN15-AZL15,IF(AND(AZL15&lt;=BAE14,AZN15&lt;=BAF14),AZN15-BAE14,0))))),0)),0)</f>
        <v>　</v>
      </c>
      <c r="BAF15" s="663"/>
      <c r="BAG15" s="664"/>
      <c r="BAH15" s="662" t="str">
        <f>IFERROR(IF(OR(AZG15="日",AZG15="祝",AZG15=0,AZL15=0),"　",MAX(IF(AND(AZL15&lt;=BAH14,AZN15&gt;BAI14),BAI14-BAH14,IF(AZN15&lt;=BAI14,0,IF(AND(AZL15&gt;BAH14,AZN15&gt;BAI14),BAI14-AZL15,0))),0)),0)</f>
        <v>　</v>
      </c>
      <c r="BAI15" s="663"/>
      <c r="BAJ15" s="664"/>
      <c r="BAK15" s="662" t="str">
        <f>AZY15</f>
        <v>　</v>
      </c>
      <c r="BAL15" s="663"/>
      <c r="BAM15" s="664"/>
      <c r="BAN15" s="665" t="str">
        <f>IF(BAQ15="×",TIME(0,0,0),IF(BBA4="非常勤",AZP15,BAB15))</f>
        <v>　</v>
      </c>
      <c r="BAO15" s="666"/>
      <c r="BAP15" s="667"/>
      <c r="BAQ15" s="265"/>
      <c r="BAR15" s="665" t="str">
        <f>IF(BAU15="×",TIME(0,0,0),IF(BBA4="非常勤",AZS15,BAE15))</f>
        <v>　</v>
      </c>
      <c r="BAS15" s="666"/>
      <c r="BAT15" s="667"/>
      <c r="BAU15" s="265"/>
      <c r="BAV15" s="665" t="str">
        <f>IF(BAY15="×",TIME(0,0,0),IF(BBA4="非常勤",AZV15,BAH15))</f>
        <v>　</v>
      </c>
      <c r="BAW15" s="666"/>
      <c r="BAX15" s="667"/>
      <c r="BAY15" s="265"/>
      <c r="BAZ15" s="665" t="str">
        <f>IF(BBC15="×",TIME(0,0,0),IF(BBA4="非常勤",AZY15,BAK15))</f>
        <v>　</v>
      </c>
      <c r="BBA15" s="666"/>
      <c r="BBB15" s="667"/>
      <c r="BBC15" s="265"/>
      <c r="BBD15" s="720"/>
      <c r="BBE15" s="720"/>
      <c r="BBF15" s="668"/>
      <c r="BBG15" s="670"/>
      <c r="BBH15" s="669"/>
      <c r="BBI15" s="671"/>
      <c r="BBJ15" s="672"/>
      <c r="BBK15" s="672"/>
      <c r="BBL15" s="673"/>
      <c r="BBM15" s="263">
        <f>'別表_個別勤務状況（1～60）'!$A$15</f>
        <v>1</v>
      </c>
      <c r="BBN15" s="264" t="str">
        <f>'別表_個別勤務状況（1～60）'!$B$15</f>
        <v>木</v>
      </c>
      <c r="BBO15" s="660"/>
      <c r="BBP15" s="661"/>
      <c r="BBQ15" s="660"/>
      <c r="BBR15" s="661"/>
      <c r="BBS15" s="660"/>
      <c r="BBT15" s="661"/>
      <c r="BBU15" s="660"/>
      <c r="BBV15" s="661"/>
      <c r="BBW15" s="662" t="str">
        <f>IFERROR(IF(OR(BBN15="日",BBN15="祝",BBN15=0,BBO15=""),"　",MAX(IF(AND(BBO15&lt;=BBW14,BBQ15&gt;BBX14),BBX14-BBW14,IF(AND(BBO15&gt;BBW14,BBQ15&lt;=BBX14),BBQ15-BBO15,IF(AND(BBO15&lt;=BBW14,BBQ15&lt;=BBX14),BBQ15-BBW14,IF(AND(BBO15&gt;BBW14,BBQ15&gt;BBX14),BBX14-BBO15,0)))),0)),0)</f>
        <v>　</v>
      </c>
      <c r="BBX15" s="663"/>
      <c r="BBY15" s="664"/>
      <c r="BBZ15" s="662" t="str">
        <f>IFERROR(IF(OR(BBN15="日",BBN15="祝",BBN15=0,BBS15=""),"　",MAX(IF(AND(BBS15&gt;BCC14,BBU15&gt;BCA14),0,IF(AND(BBS15&lt;=BCC14,BBS15&gt;BBZ14,BBU15&gt;BCA14),BCC14-BBS15,IF(AND(BBS15&lt;=BCC14,BBS15&lt;=BBZ14,BBU15&gt;BCA14),BCC14-BBZ14,IF(AND(BBS15&gt;BBZ14,BBU15&lt;=BCA14),BBU15-BBS15,IF(AND(BBS15&lt;=BBZ14,BBU15&lt;=BCA14),BBU15-BBZ14,0))))),0)),0)</f>
        <v>　</v>
      </c>
      <c r="BCA15" s="663"/>
      <c r="BCB15" s="664"/>
      <c r="BCC15" s="662" t="str">
        <f>IFERROR(IF(OR(BBN15="日",BBN15="祝",BBN15=0,BBS15=0),"　",MAX(IF(AND(BBS15&lt;=BCC14,BBU15&gt;BCD14),BCD14-BCC14,IF(BBU15&lt;=BCD14,0,IF(AND(BBS15&gt;BCC14,BBU15&gt;BCD14),BCD14-BBS15,0))),0)),0)</f>
        <v>　</v>
      </c>
      <c r="BCD15" s="663"/>
      <c r="BCE15" s="664"/>
      <c r="BCF15" s="662" t="str">
        <f>IFERROR(IF(OR(BBN15="日",BBN15="祝",BBN15=0,BBS15=0),"　",MAX(IF(BBS15&gt;BCF14,BBU15-BBS15,IF(BBS15&lt;=BCF14,BBU15-BCF14,0)),0)),0)</f>
        <v>　</v>
      </c>
      <c r="BCG15" s="663"/>
      <c r="BCH15" s="664"/>
      <c r="BCI15" s="662" t="str">
        <f>IFERROR(IF(OR(BBN15="日",BBN15="祝",BBN15=0,BBO15=""),"　",MAX(IF(AND(BBO15&lt;=BCI14,BBQ15&gt;BCJ14),BCJ14-BCI14,IF(AND(BBO15&gt;BCI14,BBQ15&lt;=BCJ14),BBQ15-BBO15,IF(AND(BBO15&lt;=BCI14,BBQ15&lt;=BCJ14),BBQ15-BCI14,IF(AND(BBO15&gt;BCI14,BBQ15&gt;BCJ14),BCJ14-BBO15,0)))),0)),0)</f>
        <v>　</v>
      </c>
      <c r="BCJ15" s="663"/>
      <c r="BCK15" s="664"/>
      <c r="BCL15" s="662" t="str">
        <f>IFERROR(IF(OR(BBN15="日",BBN15="祝",BBN15=0,BBS15=0),"　",MAX(IF(AND(BBS15&gt;BCO14,BBU15&gt;BCM14),0,IF(AND(BBS15&lt;=BCO14,BBS15&gt;BCL14,BBU15&gt;BCM14),BCO14-BBS15,IF(AND(BBS15&lt;=BCO14,BBS15&lt;=BCL14,BBU15&gt;BCM14),BCO14-BCL14,IF(AND(BBS15&gt;BCL14,BBU15&lt;=BCM14),BBU15-BBS15,IF(AND(BBS15&lt;=BCL14,BBU15&lt;=BCM14),BBU15-BCL14,0))))),0)),0)</f>
        <v>　</v>
      </c>
      <c r="BCM15" s="663"/>
      <c r="BCN15" s="664"/>
      <c r="BCO15" s="662" t="str">
        <f>IFERROR(IF(OR(BBN15="日",BBN15="祝",BBN15=0,BBS15=0),"　",MAX(IF(AND(BBS15&lt;=BCO14,BBU15&gt;BCP14),BCP14-BCO14,IF(BBU15&lt;=BCP14,0,IF(AND(BBS15&gt;BCO14,BBU15&gt;BCP14),BCP14-BBS15,0))),0)),0)</f>
        <v>　</v>
      </c>
      <c r="BCP15" s="663"/>
      <c r="BCQ15" s="664"/>
      <c r="BCR15" s="662" t="str">
        <f>BCF15</f>
        <v>　</v>
      </c>
      <c r="BCS15" s="663"/>
      <c r="BCT15" s="664"/>
      <c r="BCU15" s="665" t="str">
        <f>IF(BCX15="×",TIME(0,0,0),IF(BDH4="非常勤",BBW15,BCI15))</f>
        <v>　</v>
      </c>
      <c r="BCV15" s="666"/>
      <c r="BCW15" s="667"/>
      <c r="BCX15" s="265"/>
      <c r="BCY15" s="665" t="str">
        <f>IF(BDB15="×",TIME(0,0,0),IF(BDH4="非常勤",BBZ15,BCL15))</f>
        <v>　</v>
      </c>
      <c r="BCZ15" s="666"/>
      <c r="BDA15" s="667"/>
      <c r="BDB15" s="265"/>
      <c r="BDC15" s="665" t="str">
        <f>IF(BDF15="×",TIME(0,0,0),IF(BDH4="非常勤",BCC15,BCO15))</f>
        <v>　</v>
      </c>
      <c r="BDD15" s="666"/>
      <c r="BDE15" s="667"/>
      <c r="BDF15" s="265"/>
      <c r="BDG15" s="665" t="str">
        <f>IF(BDJ15="×",TIME(0,0,0),IF(BDH4="非常勤",BCF15,BCR15))</f>
        <v>　</v>
      </c>
      <c r="BDH15" s="666"/>
      <c r="BDI15" s="667"/>
      <c r="BDJ15" s="265"/>
      <c r="BDK15" s="720"/>
      <c r="BDL15" s="720"/>
      <c r="BDM15" s="668"/>
      <c r="BDN15" s="670"/>
      <c r="BDO15" s="669"/>
      <c r="BDP15" s="671"/>
      <c r="BDQ15" s="672"/>
      <c r="BDR15" s="672"/>
      <c r="BDS15" s="673"/>
      <c r="BDT15" s="263">
        <f>'別表_個別勤務状況（1～60）'!$A$15</f>
        <v>1</v>
      </c>
      <c r="BDU15" s="264" t="str">
        <f>'別表_個別勤務状況（1～60）'!$B$15</f>
        <v>木</v>
      </c>
      <c r="BDV15" s="660"/>
      <c r="BDW15" s="661"/>
      <c r="BDX15" s="660"/>
      <c r="BDY15" s="661"/>
      <c r="BDZ15" s="660"/>
      <c r="BEA15" s="661"/>
      <c r="BEB15" s="660"/>
      <c r="BEC15" s="661"/>
      <c r="BED15" s="662" t="str">
        <f>IFERROR(IF(OR(BDU15="日",BDU15="祝",BDU15=0,BDV15=""),"　",MAX(IF(AND(BDV15&lt;=BED14,BDX15&gt;BEE14),BEE14-BED14,IF(AND(BDV15&gt;BED14,BDX15&lt;=BEE14),BDX15-BDV15,IF(AND(BDV15&lt;=BED14,BDX15&lt;=BEE14),BDX15-BED14,IF(AND(BDV15&gt;BED14,BDX15&gt;BEE14),BEE14-BDV15,0)))),0)),0)</f>
        <v>　</v>
      </c>
      <c r="BEE15" s="663"/>
      <c r="BEF15" s="664"/>
      <c r="BEG15" s="662" t="str">
        <f>IFERROR(IF(OR(BDU15="日",BDU15="祝",BDU15=0,BDZ15=""),"　",MAX(IF(AND(BDZ15&gt;BEJ14,BEB15&gt;BEH14),0,IF(AND(BDZ15&lt;=BEJ14,BDZ15&gt;BEG14,BEB15&gt;BEH14),BEJ14-BDZ15,IF(AND(BDZ15&lt;=BEJ14,BDZ15&lt;=BEG14,BEB15&gt;BEH14),BEJ14-BEG14,IF(AND(BDZ15&gt;BEG14,BEB15&lt;=BEH14),BEB15-BDZ15,IF(AND(BDZ15&lt;=BEG14,BEB15&lt;=BEH14),BEB15-BEG14,0))))),0)),0)</f>
        <v>　</v>
      </c>
      <c r="BEH15" s="663"/>
      <c r="BEI15" s="664"/>
      <c r="BEJ15" s="662" t="str">
        <f>IFERROR(IF(OR(BDU15="日",BDU15="祝",BDU15=0,BDZ15=0),"　",MAX(IF(AND(BDZ15&lt;=BEJ14,BEB15&gt;BEK14),BEK14-BEJ14,IF(BEB15&lt;=BEK14,0,IF(AND(BDZ15&gt;BEJ14,BEB15&gt;BEK14),BEK14-BDZ15,0))),0)),0)</f>
        <v>　</v>
      </c>
      <c r="BEK15" s="663"/>
      <c r="BEL15" s="664"/>
      <c r="BEM15" s="662" t="str">
        <f>IFERROR(IF(OR(BDU15="日",BDU15="祝",BDU15=0,BDZ15=0),"　",MAX(IF(BDZ15&gt;BEM14,BEB15-BDZ15,IF(BDZ15&lt;=BEM14,BEB15-BEM14,0)),0)),0)</f>
        <v>　</v>
      </c>
      <c r="BEN15" s="663"/>
      <c r="BEO15" s="664"/>
      <c r="BEP15" s="662" t="str">
        <f>IFERROR(IF(OR(BDU15="日",BDU15="祝",BDU15=0,BDV15=""),"　",MAX(IF(AND(BDV15&lt;=BEP14,BDX15&gt;BEQ14),BEQ14-BEP14,IF(AND(BDV15&gt;BEP14,BDX15&lt;=BEQ14),BDX15-BDV15,IF(AND(BDV15&lt;=BEP14,BDX15&lt;=BEQ14),BDX15-BEP14,IF(AND(BDV15&gt;BEP14,BDX15&gt;BEQ14),BEQ14-BDV15,0)))),0)),0)</f>
        <v>　</v>
      </c>
      <c r="BEQ15" s="663"/>
      <c r="BER15" s="664"/>
      <c r="BES15" s="662" t="str">
        <f>IFERROR(IF(OR(BDU15="日",BDU15="祝",BDU15=0,BDZ15=0),"　",MAX(IF(AND(BDZ15&gt;BEV14,BEB15&gt;BET14),0,IF(AND(BDZ15&lt;=BEV14,BDZ15&gt;BES14,BEB15&gt;BET14),BEV14-BDZ15,IF(AND(BDZ15&lt;=BEV14,BDZ15&lt;=BES14,BEB15&gt;BET14),BEV14-BES14,IF(AND(BDZ15&gt;BES14,BEB15&lt;=BET14),BEB15-BDZ15,IF(AND(BDZ15&lt;=BES14,BEB15&lt;=BET14),BEB15-BES14,0))))),0)),0)</f>
        <v>　</v>
      </c>
      <c r="BET15" s="663"/>
      <c r="BEU15" s="664"/>
      <c r="BEV15" s="662" t="str">
        <f>IFERROR(IF(OR(BDU15="日",BDU15="祝",BDU15=0,BDZ15=0),"　",MAX(IF(AND(BDZ15&lt;=BEV14,BEB15&gt;BEW14),BEW14-BEV14,IF(BEB15&lt;=BEW14,0,IF(AND(BDZ15&gt;BEV14,BEB15&gt;BEW14),BEW14-BDZ15,0))),0)),0)</f>
        <v>　</v>
      </c>
      <c r="BEW15" s="663"/>
      <c r="BEX15" s="664"/>
      <c r="BEY15" s="662" t="str">
        <f>BEM15</f>
        <v>　</v>
      </c>
      <c r="BEZ15" s="663"/>
      <c r="BFA15" s="664"/>
      <c r="BFB15" s="665" t="str">
        <f>IF(BFE15="×",TIME(0,0,0),IF(BFO4="非常勤",BED15,BEP15))</f>
        <v>　</v>
      </c>
      <c r="BFC15" s="666"/>
      <c r="BFD15" s="667"/>
      <c r="BFE15" s="265"/>
      <c r="BFF15" s="665" t="str">
        <f>IF(BFI15="×",TIME(0,0,0),IF(BFO4="非常勤",BEG15,BES15))</f>
        <v>　</v>
      </c>
      <c r="BFG15" s="666"/>
      <c r="BFH15" s="667"/>
      <c r="BFI15" s="265"/>
      <c r="BFJ15" s="665" t="str">
        <f>IF(BFM15="×",TIME(0,0,0),IF(BFO4="非常勤",BEJ15,BEV15))</f>
        <v>　</v>
      </c>
      <c r="BFK15" s="666"/>
      <c r="BFL15" s="667"/>
      <c r="BFM15" s="265"/>
      <c r="BFN15" s="665" t="str">
        <f>IF(BFQ15="×",TIME(0,0,0),IF(BFO4="非常勤",BEM15,BEY15))</f>
        <v>　</v>
      </c>
      <c r="BFO15" s="666"/>
      <c r="BFP15" s="667"/>
      <c r="BFQ15" s="265"/>
      <c r="BFR15" s="720"/>
      <c r="BFS15" s="720"/>
      <c r="BFT15" s="668"/>
      <c r="BFU15" s="670"/>
      <c r="BFV15" s="669"/>
      <c r="BFW15" s="671"/>
      <c r="BFX15" s="672"/>
      <c r="BFY15" s="672"/>
      <c r="BFZ15" s="673"/>
      <c r="BGA15" s="263">
        <f>'別表_個別勤務状況（1～60）'!$A$15</f>
        <v>1</v>
      </c>
      <c r="BGB15" s="264" t="str">
        <f>'別表_個別勤務状況（1～60）'!$B$15</f>
        <v>木</v>
      </c>
      <c r="BGC15" s="660"/>
      <c r="BGD15" s="661"/>
      <c r="BGE15" s="660"/>
      <c r="BGF15" s="661"/>
      <c r="BGG15" s="660"/>
      <c r="BGH15" s="661"/>
      <c r="BGI15" s="660"/>
      <c r="BGJ15" s="661"/>
      <c r="BGK15" s="662" t="str">
        <f>IFERROR(IF(OR(BGB15="日",BGB15="祝",BGB15=0,BGC15=""),"　",MAX(IF(AND(BGC15&lt;=BGK14,BGE15&gt;BGL14),BGL14-BGK14,IF(AND(BGC15&gt;BGK14,BGE15&lt;=BGL14),BGE15-BGC15,IF(AND(BGC15&lt;=BGK14,BGE15&lt;=BGL14),BGE15-BGK14,IF(AND(BGC15&gt;BGK14,BGE15&gt;BGL14),BGL14-BGC15,0)))),0)),0)</f>
        <v>　</v>
      </c>
      <c r="BGL15" s="663"/>
      <c r="BGM15" s="664"/>
      <c r="BGN15" s="662" t="str">
        <f>IFERROR(IF(OR(BGB15="日",BGB15="祝",BGB15=0,BGG15=""),"　",MAX(IF(AND(BGG15&gt;BGQ14,BGI15&gt;BGO14),0,IF(AND(BGG15&lt;=BGQ14,BGG15&gt;BGN14,BGI15&gt;BGO14),BGQ14-BGG15,IF(AND(BGG15&lt;=BGQ14,BGG15&lt;=BGN14,BGI15&gt;BGO14),BGQ14-BGN14,IF(AND(BGG15&gt;BGN14,BGI15&lt;=BGO14),BGI15-BGG15,IF(AND(BGG15&lt;=BGN14,BGI15&lt;=BGO14),BGI15-BGN14,0))))),0)),0)</f>
        <v>　</v>
      </c>
      <c r="BGO15" s="663"/>
      <c r="BGP15" s="664"/>
      <c r="BGQ15" s="662" t="str">
        <f>IFERROR(IF(OR(BGB15="日",BGB15="祝",BGB15=0,BGG15=0),"　",MAX(IF(AND(BGG15&lt;=BGQ14,BGI15&gt;BGR14),BGR14-BGQ14,IF(BGI15&lt;=BGR14,0,IF(AND(BGG15&gt;BGQ14,BGI15&gt;BGR14),BGR14-BGG15,0))),0)),0)</f>
        <v>　</v>
      </c>
      <c r="BGR15" s="663"/>
      <c r="BGS15" s="664"/>
      <c r="BGT15" s="662" t="str">
        <f>IFERROR(IF(OR(BGB15="日",BGB15="祝",BGB15=0,BGG15=0),"　",MAX(IF(BGG15&gt;BGT14,BGI15-BGG15,IF(BGG15&lt;=BGT14,BGI15-BGT14,0)),0)),0)</f>
        <v>　</v>
      </c>
      <c r="BGU15" s="663"/>
      <c r="BGV15" s="664"/>
      <c r="BGW15" s="662" t="str">
        <f>IFERROR(IF(OR(BGB15="日",BGB15="祝",BGB15=0,BGC15=""),"　",MAX(IF(AND(BGC15&lt;=BGW14,BGE15&gt;BGX14),BGX14-BGW14,IF(AND(BGC15&gt;BGW14,BGE15&lt;=BGX14),BGE15-BGC15,IF(AND(BGC15&lt;=BGW14,BGE15&lt;=BGX14),BGE15-BGW14,IF(AND(BGC15&gt;BGW14,BGE15&gt;BGX14),BGX14-BGC15,0)))),0)),0)</f>
        <v>　</v>
      </c>
      <c r="BGX15" s="663"/>
      <c r="BGY15" s="664"/>
      <c r="BGZ15" s="662" t="str">
        <f>IFERROR(IF(OR(BGB15="日",BGB15="祝",BGB15=0,BGG15=0),"　",MAX(IF(AND(BGG15&gt;BHC14,BGI15&gt;BHA14),0,IF(AND(BGG15&lt;=BHC14,BGG15&gt;BGZ14,BGI15&gt;BHA14),BHC14-BGG15,IF(AND(BGG15&lt;=BHC14,BGG15&lt;=BGZ14,BGI15&gt;BHA14),BHC14-BGZ14,IF(AND(BGG15&gt;BGZ14,BGI15&lt;=BHA14),BGI15-BGG15,IF(AND(BGG15&lt;=BGZ14,BGI15&lt;=BHA14),BGI15-BGZ14,0))))),0)),0)</f>
        <v>　</v>
      </c>
      <c r="BHA15" s="663"/>
      <c r="BHB15" s="664"/>
      <c r="BHC15" s="662" t="str">
        <f>IFERROR(IF(OR(BGB15="日",BGB15="祝",BGB15=0,BGG15=0),"　",MAX(IF(AND(BGG15&lt;=BHC14,BGI15&gt;BHD14),BHD14-BHC14,IF(BGI15&lt;=BHD14,0,IF(AND(BGG15&gt;BHC14,BGI15&gt;BHD14),BHD14-BGG15,0))),0)),0)</f>
        <v>　</v>
      </c>
      <c r="BHD15" s="663"/>
      <c r="BHE15" s="664"/>
      <c r="BHF15" s="662" t="str">
        <f>BGT15</f>
        <v>　</v>
      </c>
      <c r="BHG15" s="663"/>
      <c r="BHH15" s="664"/>
      <c r="BHI15" s="665" t="str">
        <f>IF(BHL15="×",TIME(0,0,0),IF(BHV4="非常勤",BGK15,BGW15))</f>
        <v>　</v>
      </c>
      <c r="BHJ15" s="666"/>
      <c r="BHK15" s="667"/>
      <c r="BHL15" s="265"/>
      <c r="BHM15" s="665" t="str">
        <f>IF(BHP15="×",TIME(0,0,0),IF(BHV4="非常勤",BGN15,BGZ15))</f>
        <v>　</v>
      </c>
      <c r="BHN15" s="666"/>
      <c r="BHO15" s="667"/>
      <c r="BHP15" s="265"/>
      <c r="BHQ15" s="665" t="str">
        <f>IF(BHT15="×",TIME(0,0,0),IF(BHV4="非常勤",BGQ15,BHC15))</f>
        <v>　</v>
      </c>
      <c r="BHR15" s="666"/>
      <c r="BHS15" s="667"/>
      <c r="BHT15" s="265"/>
      <c r="BHU15" s="665" t="str">
        <f>IF(BHX15="×",TIME(0,0,0),IF(BHV4="非常勤",BGT15,BHF15))</f>
        <v>　</v>
      </c>
      <c r="BHV15" s="666"/>
      <c r="BHW15" s="667"/>
      <c r="BHX15" s="265"/>
      <c r="BHY15" s="720"/>
      <c r="BHZ15" s="720"/>
      <c r="BIA15" s="668"/>
      <c r="BIB15" s="670"/>
      <c r="BIC15" s="669"/>
      <c r="BID15" s="671"/>
      <c r="BIE15" s="672"/>
      <c r="BIF15" s="672"/>
      <c r="BIG15" s="673"/>
      <c r="BIH15" s="263">
        <f>'別表_個別勤務状況（1～60）'!$A$15</f>
        <v>1</v>
      </c>
      <c r="BII15" s="264" t="str">
        <f>'別表_個別勤務状況（1～60）'!$B$15</f>
        <v>木</v>
      </c>
      <c r="BIJ15" s="660"/>
      <c r="BIK15" s="661"/>
      <c r="BIL15" s="660"/>
      <c r="BIM15" s="661"/>
      <c r="BIN15" s="660"/>
      <c r="BIO15" s="661"/>
      <c r="BIP15" s="660"/>
      <c r="BIQ15" s="661"/>
      <c r="BIR15" s="662" t="str">
        <f>IFERROR(IF(OR(BII15="日",BII15="祝",BII15=0,BIJ15=""),"　",MAX(IF(AND(BIJ15&lt;=BIR14,BIL15&gt;BIS14),BIS14-BIR14,IF(AND(BIJ15&gt;BIR14,BIL15&lt;=BIS14),BIL15-BIJ15,IF(AND(BIJ15&lt;=BIR14,BIL15&lt;=BIS14),BIL15-BIR14,IF(AND(BIJ15&gt;BIR14,BIL15&gt;BIS14),BIS14-BIJ15,0)))),0)),0)</f>
        <v>　</v>
      </c>
      <c r="BIS15" s="663"/>
      <c r="BIT15" s="664"/>
      <c r="BIU15" s="662" t="str">
        <f>IFERROR(IF(OR(BII15="日",BII15="祝",BII15=0,BIN15=""),"　",MAX(IF(AND(BIN15&gt;BIX14,BIP15&gt;BIV14),0,IF(AND(BIN15&lt;=BIX14,BIN15&gt;BIU14,BIP15&gt;BIV14),BIX14-BIN15,IF(AND(BIN15&lt;=BIX14,BIN15&lt;=BIU14,BIP15&gt;BIV14),BIX14-BIU14,IF(AND(BIN15&gt;BIU14,BIP15&lt;=BIV14),BIP15-BIN15,IF(AND(BIN15&lt;=BIU14,BIP15&lt;=BIV14),BIP15-BIU14,0))))),0)),0)</f>
        <v>　</v>
      </c>
      <c r="BIV15" s="663"/>
      <c r="BIW15" s="664"/>
      <c r="BIX15" s="662" t="str">
        <f>IFERROR(IF(OR(BII15="日",BII15="祝",BII15=0,BIN15=0),"　",MAX(IF(AND(BIN15&lt;=BIX14,BIP15&gt;BIY14),BIY14-BIX14,IF(BIP15&lt;=BIY14,0,IF(AND(BIN15&gt;BIX14,BIP15&gt;BIY14),BIY14-BIN15,0))),0)),0)</f>
        <v>　</v>
      </c>
      <c r="BIY15" s="663"/>
      <c r="BIZ15" s="664"/>
      <c r="BJA15" s="662" t="str">
        <f>IFERROR(IF(OR(BII15="日",BII15="祝",BII15=0,BIN15=0),"　",MAX(IF(BIN15&gt;BJA14,BIP15-BIN15,IF(BIN15&lt;=BJA14,BIP15-BJA14,0)),0)),0)</f>
        <v>　</v>
      </c>
      <c r="BJB15" s="663"/>
      <c r="BJC15" s="664"/>
      <c r="BJD15" s="662" t="str">
        <f>IFERROR(IF(OR(BII15="日",BII15="祝",BII15=0,BIJ15=""),"　",MAX(IF(AND(BIJ15&lt;=BJD14,BIL15&gt;BJE14),BJE14-BJD14,IF(AND(BIJ15&gt;BJD14,BIL15&lt;=BJE14),BIL15-BIJ15,IF(AND(BIJ15&lt;=BJD14,BIL15&lt;=BJE14),BIL15-BJD14,IF(AND(BIJ15&gt;BJD14,BIL15&gt;BJE14),BJE14-BIJ15,0)))),0)),0)</f>
        <v>　</v>
      </c>
      <c r="BJE15" s="663"/>
      <c r="BJF15" s="664"/>
      <c r="BJG15" s="662" t="str">
        <f>IFERROR(IF(OR(BII15="日",BII15="祝",BII15=0,BIN15=0),"　",MAX(IF(AND(BIN15&gt;BJJ14,BIP15&gt;BJH14),0,IF(AND(BIN15&lt;=BJJ14,BIN15&gt;BJG14,BIP15&gt;BJH14),BJJ14-BIN15,IF(AND(BIN15&lt;=BJJ14,BIN15&lt;=BJG14,BIP15&gt;BJH14),BJJ14-BJG14,IF(AND(BIN15&gt;BJG14,BIP15&lt;=BJH14),BIP15-BIN15,IF(AND(BIN15&lt;=BJG14,BIP15&lt;=BJH14),BIP15-BJG14,0))))),0)),0)</f>
        <v>　</v>
      </c>
      <c r="BJH15" s="663"/>
      <c r="BJI15" s="664"/>
      <c r="BJJ15" s="662" t="str">
        <f>IFERROR(IF(OR(BII15="日",BII15="祝",BII15=0,BIN15=0),"　",MAX(IF(AND(BIN15&lt;=BJJ14,BIP15&gt;BJK14),BJK14-BJJ14,IF(BIP15&lt;=BJK14,0,IF(AND(BIN15&gt;BJJ14,BIP15&gt;BJK14),BJK14-BIN15,0))),0)),0)</f>
        <v>　</v>
      </c>
      <c r="BJK15" s="663"/>
      <c r="BJL15" s="664"/>
      <c r="BJM15" s="662" t="str">
        <f>BJA15</f>
        <v>　</v>
      </c>
      <c r="BJN15" s="663"/>
      <c r="BJO15" s="664"/>
      <c r="BJP15" s="665" t="str">
        <f>IF(BJS15="×",TIME(0,0,0),IF(BKC4="非常勤",BIR15,BJD15))</f>
        <v>　</v>
      </c>
      <c r="BJQ15" s="666"/>
      <c r="BJR15" s="667"/>
      <c r="BJS15" s="265"/>
      <c r="BJT15" s="665" t="str">
        <f>IF(BJW15="×",TIME(0,0,0),IF(BKC4="非常勤",BIU15,BJG15))</f>
        <v>　</v>
      </c>
      <c r="BJU15" s="666"/>
      <c r="BJV15" s="667"/>
      <c r="BJW15" s="265"/>
      <c r="BJX15" s="665" t="str">
        <f>IF(BKA15="×",TIME(0,0,0),IF(BKC4="非常勤",BIX15,BJJ15))</f>
        <v>　</v>
      </c>
      <c r="BJY15" s="666"/>
      <c r="BJZ15" s="667"/>
      <c r="BKA15" s="265"/>
      <c r="BKB15" s="665" t="str">
        <f>IF(BKE15="×",TIME(0,0,0),IF(BKC4="非常勤",BJA15,BJM15))</f>
        <v>　</v>
      </c>
      <c r="BKC15" s="666"/>
      <c r="BKD15" s="667"/>
      <c r="BKE15" s="265"/>
      <c r="BKF15" s="720"/>
      <c r="BKG15" s="720"/>
      <c r="BKH15" s="668"/>
      <c r="BKI15" s="670"/>
      <c r="BKJ15" s="669"/>
      <c r="BKK15" s="671"/>
      <c r="BKL15" s="672"/>
      <c r="BKM15" s="672"/>
      <c r="BKN15" s="673"/>
      <c r="BKO15" s="263">
        <f>'別表_個別勤務状況（1～60）'!$A$15</f>
        <v>1</v>
      </c>
      <c r="BKP15" s="264" t="str">
        <f>'別表_個別勤務状況（1～60）'!$B$15</f>
        <v>木</v>
      </c>
      <c r="BKQ15" s="660"/>
      <c r="BKR15" s="661"/>
      <c r="BKS15" s="660"/>
      <c r="BKT15" s="661"/>
      <c r="BKU15" s="660"/>
      <c r="BKV15" s="661"/>
      <c r="BKW15" s="660"/>
      <c r="BKX15" s="661"/>
      <c r="BKY15" s="662" t="str">
        <f>IFERROR(IF(OR(BKP15="日",BKP15="祝",BKP15=0,BKQ15=""),"　",MAX(IF(AND(BKQ15&lt;=BKY14,BKS15&gt;BKZ14),BKZ14-BKY14,IF(AND(BKQ15&gt;BKY14,BKS15&lt;=BKZ14),BKS15-BKQ15,IF(AND(BKQ15&lt;=BKY14,BKS15&lt;=BKZ14),BKS15-BKY14,IF(AND(BKQ15&gt;BKY14,BKS15&gt;BKZ14),BKZ14-BKQ15,0)))),0)),0)</f>
        <v>　</v>
      </c>
      <c r="BKZ15" s="663"/>
      <c r="BLA15" s="664"/>
      <c r="BLB15" s="662" t="str">
        <f>IFERROR(IF(OR(BKP15="日",BKP15="祝",BKP15=0,BKU15=""),"　",MAX(IF(AND(BKU15&gt;BLE14,BKW15&gt;BLC14),0,IF(AND(BKU15&lt;=BLE14,BKU15&gt;BLB14,BKW15&gt;BLC14),BLE14-BKU15,IF(AND(BKU15&lt;=BLE14,BKU15&lt;=BLB14,BKW15&gt;BLC14),BLE14-BLB14,IF(AND(BKU15&gt;BLB14,BKW15&lt;=BLC14),BKW15-BKU15,IF(AND(BKU15&lt;=BLB14,BKW15&lt;=BLC14),BKW15-BLB14,0))))),0)),0)</f>
        <v>　</v>
      </c>
      <c r="BLC15" s="663"/>
      <c r="BLD15" s="664"/>
      <c r="BLE15" s="662" t="str">
        <f>IFERROR(IF(OR(BKP15="日",BKP15="祝",BKP15=0,BKU15=0),"　",MAX(IF(AND(BKU15&lt;=BLE14,BKW15&gt;BLF14),BLF14-BLE14,IF(BKW15&lt;=BLF14,0,IF(AND(BKU15&gt;BLE14,BKW15&gt;BLF14),BLF14-BKU15,0))),0)),0)</f>
        <v>　</v>
      </c>
      <c r="BLF15" s="663"/>
      <c r="BLG15" s="664"/>
      <c r="BLH15" s="662" t="str">
        <f>IFERROR(IF(OR(BKP15="日",BKP15="祝",BKP15=0,BKU15=0),"　",MAX(IF(BKU15&gt;BLH14,BKW15-BKU15,IF(BKU15&lt;=BLH14,BKW15-BLH14,0)),0)),0)</f>
        <v>　</v>
      </c>
      <c r="BLI15" s="663"/>
      <c r="BLJ15" s="664"/>
      <c r="BLK15" s="662" t="str">
        <f>IFERROR(IF(OR(BKP15="日",BKP15="祝",BKP15=0,BKQ15=""),"　",MAX(IF(AND(BKQ15&lt;=BLK14,BKS15&gt;BLL14),BLL14-BLK14,IF(AND(BKQ15&gt;BLK14,BKS15&lt;=BLL14),BKS15-BKQ15,IF(AND(BKQ15&lt;=BLK14,BKS15&lt;=BLL14),BKS15-BLK14,IF(AND(BKQ15&gt;BLK14,BKS15&gt;BLL14),BLL14-BKQ15,0)))),0)),0)</f>
        <v>　</v>
      </c>
      <c r="BLL15" s="663"/>
      <c r="BLM15" s="664"/>
      <c r="BLN15" s="662" t="str">
        <f>IFERROR(IF(OR(BKP15="日",BKP15="祝",BKP15=0,BKU15=0),"　",MAX(IF(AND(BKU15&gt;BLQ14,BKW15&gt;BLO14),0,IF(AND(BKU15&lt;=BLQ14,BKU15&gt;BLN14,BKW15&gt;BLO14),BLQ14-BKU15,IF(AND(BKU15&lt;=BLQ14,BKU15&lt;=BLN14,BKW15&gt;BLO14),BLQ14-BLN14,IF(AND(BKU15&gt;BLN14,BKW15&lt;=BLO14),BKW15-BKU15,IF(AND(BKU15&lt;=BLN14,BKW15&lt;=BLO14),BKW15-BLN14,0))))),0)),0)</f>
        <v>　</v>
      </c>
      <c r="BLO15" s="663"/>
      <c r="BLP15" s="664"/>
      <c r="BLQ15" s="662" t="str">
        <f>IFERROR(IF(OR(BKP15="日",BKP15="祝",BKP15=0,BKU15=0),"　",MAX(IF(AND(BKU15&lt;=BLQ14,BKW15&gt;BLR14),BLR14-BLQ14,IF(BKW15&lt;=BLR14,0,IF(AND(BKU15&gt;BLQ14,BKW15&gt;BLR14),BLR14-BKU15,0))),0)),0)</f>
        <v>　</v>
      </c>
      <c r="BLR15" s="663"/>
      <c r="BLS15" s="664"/>
      <c r="BLT15" s="662" t="str">
        <f>BLH15</f>
        <v>　</v>
      </c>
      <c r="BLU15" s="663"/>
      <c r="BLV15" s="664"/>
      <c r="BLW15" s="665" t="str">
        <f>IF(BLZ15="×",TIME(0,0,0),IF(BMJ4="非常勤",BKY15,BLK15))</f>
        <v>　</v>
      </c>
      <c r="BLX15" s="666"/>
      <c r="BLY15" s="667"/>
      <c r="BLZ15" s="265"/>
      <c r="BMA15" s="665" t="str">
        <f>IF(BMD15="×",TIME(0,0,0),IF(BMJ4="非常勤",BLB15,BLN15))</f>
        <v>　</v>
      </c>
      <c r="BMB15" s="666"/>
      <c r="BMC15" s="667"/>
      <c r="BMD15" s="265"/>
      <c r="BME15" s="665" t="str">
        <f>IF(BMH15="×",TIME(0,0,0),IF(BMJ4="非常勤",BLE15,BLQ15))</f>
        <v>　</v>
      </c>
      <c r="BMF15" s="666"/>
      <c r="BMG15" s="667"/>
      <c r="BMH15" s="265"/>
      <c r="BMI15" s="665" t="str">
        <f>IF(BML15="×",TIME(0,0,0),IF(BMJ4="非常勤",BLH15,BLT15))</f>
        <v>　</v>
      </c>
      <c r="BMJ15" s="666"/>
      <c r="BMK15" s="667"/>
      <c r="BML15" s="265"/>
      <c r="BMM15" s="720"/>
      <c r="BMN15" s="720"/>
      <c r="BMO15" s="668"/>
      <c r="BMP15" s="670"/>
      <c r="BMQ15" s="669"/>
      <c r="BMR15" s="671"/>
      <c r="BMS15" s="672"/>
      <c r="BMT15" s="672"/>
      <c r="BMU15" s="673"/>
      <c r="BMV15" s="263">
        <f>'別表_個別勤務状況（1～60）'!$A$15</f>
        <v>1</v>
      </c>
      <c r="BMW15" s="264" t="str">
        <f>'別表_個別勤務状況（1～60）'!$B$15</f>
        <v>木</v>
      </c>
      <c r="BMX15" s="660"/>
      <c r="BMY15" s="661"/>
      <c r="BMZ15" s="660"/>
      <c r="BNA15" s="661"/>
      <c r="BNB15" s="660"/>
      <c r="BNC15" s="661"/>
      <c r="BND15" s="660"/>
      <c r="BNE15" s="661"/>
      <c r="BNF15" s="662" t="str">
        <f>IFERROR(IF(OR(BMW15="日",BMW15="祝",BMW15=0,BMX15=""),"　",MAX(IF(AND(BMX15&lt;=BNF14,BMZ15&gt;BNG14),BNG14-BNF14,IF(AND(BMX15&gt;BNF14,BMZ15&lt;=BNG14),BMZ15-BMX15,IF(AND(BMX15&lt;=BNF14,BMZ15&lt;=BNG14),BMZ15-BNF14,IF(AND(BMX15&gt;BNF14,BMZ15&gt;BNG14),BNG14-BMX15,0)))),0)),0)</f>
        <v>　</v>
      </c>
      <c r="BNG15" s="663"/>
      <c r="BNH15" s="664"/>
      <c r="BNI15" s="662" t="str">
        <f>IFERROR(IF(OR(BMW15="日",BMW15="祝",BMW15=0,BNB15=""),"　",MAX(IF(AND(BNB15&gt;BNL14,BND15&gt;BNJ14),0,IF(AND(BNB15&lt;=BNL14,BNB15&gt;BNI14,BND15&gt;BNJ14),BNL14-BNB15,IF(AND(BNB15&lt;=BNL14,BNB15&lt;=BNI14,BND15&gt;BNJ14),BNL14-BNI14,IF(AND(BNB15&gt;BNI14,BND15&lt;=BNJ14),BND15-BNB15,IF(AND(BNB15&lt;=BNI14,BND15&lt;=BNJ14),BND15-BNI14,0))))),0)),0)</f>
        <v>　</v>
      </c>
      <c r="BNJ15" s="663"/>
      <c r="BNK15" s="664"/>
      <c r="BNL15" s="662" t="str">
        <f>IFERROR(IF(OR(BMW15="日",BMW15="祝",BMW15=0,BNB15=0),"　",MAX(IF(AND(BNB15&lt;=BNL14,BND15&gt;BNM14),BNM14-BNL14,IF(BND15&lt;=BNM14,0,IF(AND(BNB15&gt;BNL14,BND15&gt;BNM14),BNM14-BNB15,0))),0)),0)</f>
        <v>　</v>
      </c>
      <c r="BNM15" s="663"/>
      <c r="BNN15" s="664"/>
      <c r="BNO15" s="662" t="str">
        <f>IFERROR(IF(OR(BMW15="日",BMW15="祝",BMW15=0,BNB15=0),"　",MAX(IF(BNB15&gt;BNO14,BND15-BNB15,IF(BNB15&lt;=BNO14,BND15-BNO14,0)),0)),0)</f>
        <v>　</v>
      </c>
      <c r="BNP15" s="663"/>
      <c r="BNQ15" s="664"/>
      <c r="BNR15" s="662" t="str">
        <f>IFERROR(IF(OR(BMW15="日",BMW15="祝",BMW15=0,BMX15=""),"　",MAX(IF(AND(BMX15&lt;=BNR14,BMZ15&gt;BNS14),BNS14-BNR14,IF(AND(BMX15&gt;BNR14,BMZ15&lt;=BNS14),BMZ15-BMX15,IF(AND(BMX15&lt;=BNR14,BMZ15&lt;=BNS14),BMZ15-BNR14,IF(AND(BMX15&gt;BNR14,BMZ15&gt;BNS14),BNS14-BMX15,0)))),0)),0)</f>
        <v>　</v>
      </c>
      <c r="BNS15" s="663"/>
      <c r="BNT15" s="664"/>
      <c r="BNU15" s="662" t="str">
        <f>IFERROR(IF(OR(BMW15="日",BMW15="祝",BMW15=0,BNB15=0),"　",MAX(IF(AND(BNB15&gt;BNX14,BND15&gt;BNV14),0,IF(AND(BNB15&lt;=BNX14,BNB15&gt;BNU14,BND15&gt;BNV14),BNX14-BNB15,IF(AND(BNB15&lt;=BNX14,BNB15&lt;=BNU14,BND15&gt;BNV14),BNX14-BNU14,IF(AND(BNB15&gt;BNU14,BND15&lt;=BNV14),BND15-BNB15,IF(AND(BNB15&lt;=BNU14,BND15&lt;=BNV14),BND15-BNU14,0))))),0)),0)</f>
        <v>　</v>
      </c>
      <c r="BNV15" s="663"/>
      <c r="BNW15" s="664"/>
      <c r="BNX15" s="662" t="str">
        <f>IFERROR(IF(OR(BMW15="日",BMW15="祝",BMW15=0,BNB15=0),"　",MAX(IF(AND(BNB15&lt;=BNX14,BND15&gt;BNY14),BNY14-BNX14,IF(BND15&lt;=BNY14,0,IF(AND(BNB15&gt;BNX14,BND15&gt;BNY14),BNY14-BNB15,0))),0)),0)</f>
        <v>　</v>
      </c>
      <c r="BNY15" s="663"/>
      <c r="BNZ15" s="664"/>
      <c r="BOA15" s="662" t="str">
        <f>BNO15</f>
        <v>　</v>
      </c>
      <c r="BOB15" s="663"/>
      <c r="BOC15" s="664"/>
      <c r="BOD15" s="665" t="str">
        <f>IF(BOG15="×",TIME(0,0,0),IF(BOQ4="非常勤",BNF15,BNR15))</f>
        <v>　</v>
      </c>
      <c r="BOE15" s="666"/>
      <c r="BOF15" s="667"/>
      <c r="BOG15" s="265"/>
      <c r="BOH15" s="665" t="str">
        <f>IF(BOK15="×",TIME(0,0,0),IF(BOQ4="非常勤",BNI15,BNU15))</f>
        <v>　</v>
      </c>
      <c r="BOI15" s="666"/>
      <c r="BOJ15" s="667"/>
      <c r="BOK15" s="265"/>
      <c r="BOL15" s="665" t="str">
        <f>IF(BOO15="×",TIME(0,0,0),IF(BOQ4="非常勤",BNL15,BNX15))</f>
        <v>　</v>
      </c>
      <c r="BOM15" s="666"/>
      <c r="BON15" s="667"/>
      <c r="BOO15" s="265"/>
      <c r="BOP15" s="665" t="str">
        <f>IF(BOS15="×",TIME(0,0,0),IF(BOQ4="非常勤",BNO15,BOA15))</f>
        <v>　</v>
      </c>
      <c r="BOQ15" s="666"/>
      <c r="BOR15" s="667"/>
      <c r="BOS15" s="265"/>
      <c r="BOT15" s="720"/>
      <c r="BOU15" s="720"/>
      <c r="BOV15" s="668"/>
      <c r="BOW15" s="670"/>
      <c r="BOX15" s="669"/>
      <c r="BOY15" s="671"/>
      <c r="BOZ15" s="672"/>
      <c r="BPA15" s="672"/>
      <c r="BPB15" s="673"/>
    </row>
    <row r="16" spans="1:1770" ht="15" customHeight="1">
      <c r="A16" s="263">
        <f>'別表_個別勤務状況（1～60）'!$A$16</f>
        <v>2</v>
      </c>
      <c r="B16" s="264" t="str">
        <f>'別表_個別勤務状況（1～60）'!$B$16</f>
        <v>金</v>
      </c>
      <c r="C16" s="575"/>
      <c r="D16" s="575"/>
      <c r="E16" s="575"/>
      <c r="F16" s="575"/>
      <c r="G16" s="575"/>
      <c r="H16" s="575"/>
      <c r="I16" s="575"/>
      <c r="J16" s="575"/>
      <c r="K16" s="662" t="str">
        <f>IFERROR(IF(OR(B16="日",B16="祝",B16=0,C16=""),"　",MAX(IF(AND(C16&lt;=K14,E16&gt;L14),L14-K14,IF(AND(C16&gt;K14,E16&lt;=L14),E16-C16,IF(AND(C16&lt;=K14,E16&lt;=L14),E16-K14,IF(AND(C16&gt;K14,E16&gt;L14),L14-C16,0)))),0)),0)</f>
        <v>　</v>
      </c>
      <c r="L16" s="663"/>
      <c r="M16" s="664"/>
      <c r="N16" s="662" t="str">
        <f>IFERROR(IF(OR(B16="日",B16="祝",B16=0,G16=""),"　",MAX(IF(AND(G16&gt;Q14,I16&gt;O14),0,IF(AND(G16&lt;=Q14,G16&gt;N14,I16&gt;O14),Q14-G16,IF(AND(G16&lt;=Q14,G16&lt;=N14,I16&gt;O14),Q14-N14,IF(AND(G16&gt;N14,I16&lt;=O14),I16-G16,IF(AND(G16&lt;=N14,I16&lt;=O14),I16-N14,0))))),0)),0)</f>
        <v>　</v>
      </c>
      <c r="O16" s="663"/>
      <c r="P16" s="664"/>
      <c r="Q16" s="662" t="str">
        <f>IFERROR(IF(OR(B16="日",B16="祝",B16=0,G16=0),"　",MAX(IF(AND(G16&lt;=Q14,I16&gt;R14),R14-Q14,IF(I16&lt;=R14,0,IF(AND(G16&gt;Q14,I16&gt;R14),R14-G16,0))),0)),0)</f>
        <v>　</v>
      </c>
      <c r="R16" s="663"/>
      <c r="S16" s="664"/>
      <c r="T16" s="662" t="str">
        <f>IFERROR(IF(OR(B16="日",B16="祝",B16=0,G16=0),"　",MAX(IF(G16&gt;T14,I16-G16,IF(G16&lt;=T14,I16-T14,0)),0)),0)</f>
        <v>　</v>
      </c>
      <c r="U16" s="663"/>
      <c r="V16" s="664"/>
      <c r="W16" s="662" t="str">
        <f>IFERROR(IF(OR(B16="日",B16="祝",B16=0,C16=""),"　",MAX(IF(AND(C16&lt;=W14,E16&gt;X14),X14-W14,IF(AND(C16&gt;W14,E16&lt;=X14),E16-C16,IF(AND(C16&lt;=W14,E16&lt;=X14),E16-W14,IF(AND(C16&gt;W14,E16&gt;X14),X14-C16,0)))),0)),0)</f>
        <v>　</v>
      </c>
      <c r="X16" s="663"/>
      <c r="Y16" s="664"/>
      <c r="Z16" s="662" t="str">
        <f>IFERROR(IF(OR(B16="日",B16="祝",B16=0,G16=0),"　",MAX(IF(AND(G16&gt;AC14,I16&gt;AA14),0,IF(AND(G16&lt;=AC14,G16&gt;Z14,I16&gt;AA14),AC14-G16,IF(AND(G16&lt;=AC14,G16&lt;=Z14,I16&gt;AA14),AC14-Z14,IF(AND(G16&gt;Z14,I16&lt;=AA14),I16-G16,IF(AND(G16&lt;=Z14,I16&lt;=AA14),I16-Z14,0))))),0)),0)</f>
        <v>　</v>
      </c>
      <c r="AA16" s="663"/>
      <c r="AB16" s="664"/>
      <c r="AC16" s="662" t="str">
        <f>IFERROR(IF(OR(B16="日",B16="祝",B16=0,G16=0),"　",MAX(IF(AND(G16&lt;=AC14,I16&gt;AD14),AD14-AC14,IF(I16&lt;=AD14,0,IF(AND(G16&gt;AC14,I16&gt;AD14),AD14-G16,0))),0)),0)</f>
        <v>　</v>
      </c>
      <c r="AD16" s="663"/>
      <c r="AE16" s="664"/>
      <c r="AF16" s="662" t="str">
        <f t="shared" ref="AF16:AF45" si="0">T16</f>
        <v>　</v>
      </c>
      <c r="AG16" s="663"/>
      <c r="AH16" s="664"/>
      <c r="AI16" s="565" t="str">
        <f>IF(AL16="×",TIME(0,0,0),IF(AV4="非常勤",K16,W16))</f>
        <v>　</v>
      </c>
      <c r="AJ16" s="566"/>
      <c r="AK16" s="566"/>
      <c r="AL16" s="265"/>
      <c r="AM16" s="565" t="str">
        <f>IF(AP16="×",TIME(0,0,0),IF(AV4="非常勤",N16,Z16))</f>
        <v>　</v>
      </c>
      <c r="AN16" s="566"/>
      <c r="AO16" s="566"/>
      <c r="AP16" s="265"/>
      <c r="AQ16" s="565" t="str">
        <f>IF(AT16="×",TIME(0,0,0),IF(AV4="非常勤",Q16,AC16))</f>
        <v>　</v>
      </c>
      <c r="AR16" s="566"/>
      <c r="AS16" s="566"/>
      <c r="AT16" s="265"/>
      <c r="AU16" s="565" t="str">
        <f>IF(AX16="×",TIME(0,0,0),IF(AV4="非常勤",T16,AF16))</f>
        <v>　</v>
      </c>
      <c r="AV16" s="566"/>
      <c r="AW16" s="567"/>
      <c r="AX16" s="265"/>
      <c r="AY16" s="720"/>
      <c r="AZ16" s="720"/>
      <c r="BA16" s="668"/>
      <c r="BB16" s="670"/>
      <c r="BC16" s="669"/>
      <c r="BD16" s="671"/>
      <c r="BE16" s="672"/>
      <c r="BF16" s="672"/>
      <c r="BG16" s="673"/>
      <c r="BH16" s="263">
        <f>'別表_個別勤務状況（1～60）'!$A$16</f>
        <v>2</v>
      </c>
      <c r="BI16" s="264" t="str">
        <f>'別表_個別勤務状況（1～60）'!$B$16</f>
        <v>金</v>
      </c>
      <c r="BJ16" s="575"/>
      <c r="BK16" s="575"/>
      <c r="BL16" s="575"/>
      <c r="BM16" s="575"/>
      <c r="BN16" s="575"/>
      <c r="BO16" s="575"/>
      <c r="BP16" s="575"/>
      <c r="BQ16" s="575"/>
      <c r="BR16" s="662" t="str">
        <f>IFERROR(IF(OR(BI16="日",BI16="祝",BI16=0,BJ16=""),"　",MAX(IF(AND(BJ16&lt;=BR14,BL16&gt;BS14),BS14-BR14,IF(AND(BJ16&gt;BR14,BL16&lt;=BS14),BL16-BJ16,IF(AND(BJ16&lt;=BR14,BL16&lt;=BS14),BL16-BR14,IF(AND(BJ16&gt;BR14,BL16&gt;BS14),BS14-BJ16,0)))),0)),0)</f>
        <v>　</v>
      </c>
      <c r="BS16" s="663"/>
      <c r="BT16" s="664"/>
      <c r="BU16" s="662" t="str">
        <f>IFERROR(IF(OR(BI16="日",BI16="祝",BI16=0,BN16=""),"　",MAX(IF(AND(BN16&gt;BX14,BP16&gt;BV14),0,IF(AND(BN16&lt;=BX14,BN16&gt;BU14,BP16&gt;BV14),BX14-BN16,IF(AND(BN16&lt;=BX14,BN16&lt;=BU14,BP16&gt;BV14),BX14-BU14,IF(AND(BN16&gt;BU14,BP16&lt;=BV14),BP16-BN16,IF(AND(BN16&lt;=BU14,BP16&lt;=BV14),BP16-BU14,0))))),0)),0)</f>
        <v>　</v>
      </c>
      <c r="BV16" s="663"/>
      <c r="BW16" s="664"/>
      <c r="BX16" s="662" t="str">
        <f>IFERROR(IF(OR(BI16="日",BI16="祝",BI16=0,BN16=0),"　",MAX(IF(AND(BN16&lt;=BX14,BP16&gt;BY14),BY14-BX14,IF(BP16&lt;=BY14,0,IF(AND(BN16&gt;BX14,BP16&gt;BY14),BY14-BN16,0))),0)),0)</f>
        <v>　</v>
      </c>
      <c r="BY16" s="663"/>
      <c r="BZ16" s="664"/>
      <c r="CA16" s="662" t="str">
        <f>IFERROR(IF(OR(BI16="日",BI16="祝",BI16=0,BN16=0),"　",MAX(IF(BN16&gt;CA14,BP16-BN16,IF(BN16&lt;=CA14,BP16-CA14,0)),0)),0)</f>
        <v>　</v>
      </c>
      <c r="CB16" s="663"/>
      <c r="CC16" s="664"/>
      <c r="CD16" s="662" t="str">
        <f>IFERROR(IF(OR(BI16="日",BI16="祝",BI16=0,BJ16=""),"　",MAX(IF(AND(BJ16&lt;=CD14,BL16&gt;CE14),CE14-CD14,IF(AND(BJ16&gt;CD14,BL16&lt;=CE14),BL16-BJ16,IF(AND(BJ16&lt;=CD14,BL16&lt;=CE14),BL16-CD14,IF(AND(BJ16&gt;CD14,BL16&gt;CE14),CE14-BJ16,0)))),0)),0)</f>
        <v>　</v>
      </c>
      <c r="CE16" s="663"/>
      <c r="CF16" s="664"/>
      <c r="CG16" s="662" t="str">
        <f>IFERROR(IF(OR(BI16="日",BI16="祝",BI16=0,BN16=0),"　",MAX(IF(AND(BN16&gt;CJ14,BP16&gt;CH14),0,IF(AND(BN16&lt;=CJ14,BN16&gt;CG14,BP16&gt;CH14),CJ14-BN16,IF(AND(BN16&lt;=CJ14,BN16&lt;=CG14,BP16&gt;CH14),CJ14-CG14,IF(AND(BN16&gt;CG14,BP16&lt;=CH14),BP16-BN16,IF(AND(BN16&lt;=CG14,BP16&lt;=CH14),BP16-CG14,0))))),0)),0)</f>
        <v>　</v>
      </c>
      <c r="CH16" s="663"/>
      <c r="CI16" s="664"/>
      <c r="CJ16" s="662" t="str">
        <f>IFERROR(IF(OR(BI16="日",BI16="祝",BI16=0,BN16=0),"　",MAX(IF(AND(BN16&lt;=CJ14,BP16&gt;CK14),CK14-CJ14,IF(BP16&lt;=CK14,0,IF(AND(BN16&gt;CJ14,BP16&gt;CK14),CK14-BN16,0))),0)),0)</f>
        <v>　</v>
      </c>
      <c r="CK16" s="663"/>
      <c r="CL16" s="664"/>
      <c r="CM16" s="662" t="str">
        <f t="shared" ref="CM16:CM45" si="1">CA16</f>
        <v>　</v>
      </c>
      <c r="CN16" s="663"/>
      <c r="CO16" s="664"/>
      <c r="CP16" s="565" t="str">
        <f>IF(CS16="×",TIME(0,0,0),IF(DC4="非常勤",BR16,CD16))</f>
        <v>　</v>
      </c>
      <c r="CQ16" s="566"/>
      <c r="CR16" s="566"/>
      <c r="CS16" s="265"/>
      <c r="CT16" s="565" t="str">
        <f>IF(CW16="×",TIME(0,0,0),IF(DC4="非常勤",BU16,CG16))</f>
        <v>　</v>
      </c>
      <c r="CU16" s="566"/>
      <c r="CV16" s="566"/>
      <c r="CW16" s="265"/>
      <c r="CX16" s="565" t="str">
        <f>IF(DA16="×",TIME(0,0,0),IF(DC4="非常勤",BX16,CJ16))</f>
        <v>　</v>
      </c>
      <c r="CY16" s="566"/>
      <c r="CZ16" s="566"/>
      <c r="DA16" s="265"/>
      <c r="DB16" s="565" t="str">
        <f>IF(DE16="×",TIME(0,0,0),IF(DC4="非常勤",CA16,CM16))</f>
        <v>　</v>
      </c>
      <c r="DC16" s="566"/>
      <c r="DD16" s="567"/>
      <c r="DE16" s="265"/>
      <c r="DF16" s="720"/>
      <c r="DG16" s="720"/>
      <c r="DH16" s="668"/>
      <c r="DI16" s="670"/>
      <c r="DJ16" s="669"/>
      <c r="DK16" s="671"/>
      <c r="DL16" s="672"/>
      <c r="DM16" s="672"/>
      <c r="DN16" s="673"/>
      <c r="DO16" s="263">
        <f>'別表_個別勤務状況（1～60）'!$A$16</f>
        <v>2</v>
      </c>
      <c r="DP16" s="264" t="str">
        <f>'別表_個別勤務状況（1～60）'!$B$16</f>
        <v>金</v>
      </c>
      <c r="DQ16" s="575"/>
      <c r="DR16" s="575"/>
      <c r="DS16" s="575"/>
      <c r="DT16" s="575"/>
      <c r="DU16" s="575"/>
      <c r="DV16" s="575"/>
      <c r="DW16" s="575"/>
      <c r="DX16" s="575"/>
      <c r="DY16" s="662" t="str">
        <f>IFERROR(IF(OR(DP16="日",DP16="祝",DP16=0,DQ16=""),"　",MAX(IF(AND(DQ16&lt;=DY14,DS16&gt;DZ14),DZ14-DY14,IF(AND(DQ16&gt;DY14,DS16&lt;=DZ14),DS16-DQ16,IF(AND(DQ16&lt;=DY14,DS16&lt;=DZ14),DS16-DY14,IF(AND(DQ16&gt;DY14,DS16&gt;DZ14),DZ14-DQ16,0)))),0)),0)</f>
        <v>　</v>
      </c>
      <c r="DZ16" s="663"/>
      <c r="EA16" s="664"/>
      <c r="EB16" s="662" t="str">
        <f>IFERROR(IF(OR(DP16="日",DP16="祝",DP16=0,DU16=""),"　",MAX(IF(AND(DU16&gt;EE14,DW16&gt;EC14),0,IF(AND(DU16&lt;=EE14,DU16&gt;EB14,DW16&gt;EC14),EE14-DU16,IF(AND(DU16&lt;=EE14,DU16&lt;=EB14,DW16&gt;EC14),EE14-EB14,IF(AND(DU16&gt;EB14,DW16&lt;=EC14),DW16-DU16,IF(AND(DU16&lt;=EB14,DW16&lt;=EC14),DW16-EB14,0))))),0)),0)</f>
        <v>　</v>
      </c>
      <c r="EC16" s="663"/>
      <c r="ED16" s="664"/>
      <c r="EE16" s="662" t="str">
        <f>IFERROR(IF(OR(DP16="日",DP16="祝",DP16=0,DU16=0),"　",MAX(IF(AND(DU16&lt;=EE14,DW16&gt;EF14),EF14-EE14,IF(DW16&lt;=EF14,0,IF(AND(DU16&gt;EE14,DW16&gt;EF14),EF14-DU16,0))),0)),0)</f>
        <v>　</v>
      </c>
      <c r="EF16" s="663"/>
      <c r="EG16" s="664"/>
      <c r="EH16" s="662" t="str">
        <f>IFERROR(IF(OR(DP16="日",DP16="祝",DP16=0,DU16=0),"　",MAX(IF(DU16&gt;EH14,DW16-DU16,IF(DU16&lt;=EH14,DW16-EH14,0)),0)),0)</f>
        <v>　</v>
      </c>
      <c r="EI16" s="663"/>
      <c r="EJ16" s="664"/>
      <c r="EK16" s="662" t="str">
        <f>IFERROR(IF(OR(DP16="日",DP16="祝",DP16=0,DQ16=""),"　",MAX(IF(AND(DQ16&lt;=EK14,DS16&gt;EL14),EL14-EK14,IF(AND(DQ16&gt;EK14,DS16&lt;=EL14),DS16-DQ16,IF(AND(DQ16&lt;=EK14,DS16&lt;=EL14),DS16-EK14,IF(AND(DQ16&gt;EK14,DS16&gt;EL14),EL14-DQ16,0)))),0)),0)</f>
        <v>　</v>
      </c>
      <c r="EL16" s="663"/>
      <c r="EM16" s="664"/>
      <c r="EN16" s="662" t="str">
        <f>IFERROR(IF(OR(DP16="日",DP16="祝",DP16=0,DU16=0),"　",MAX(IF(AND(DU16&gt;EQ14,DW16&gt;EO14),0,IF(AND(DU16&lt;=EQ14,DU16&gt;EN14,DW16&gt;EO14),EQ14-DU16,IF(AND(DU16&lt;=EQ14,DU16&lt;=EN14,DW16&gt;EO14),EQ14-EN14,IF(AND(DU16&gt;EN14,DW16&lt;=EO14),DW16-DU16,IF(AND(DU16&lt;=EN14,DW16&lt;=EO14),DW16-EN14,0))))),0)),0)</f>
        <v>　</v>
      </c>
      <c r="EO16" s="663"/>
      <c r="EP16" s="664"/>
      <c r="EQ16" s="662" t="str">
        <f>IFERROR(IF(OR(DP16="日",DP16="祝",DP16=0,DU16=0),"　",MAX(IF(AND(DU16&lt;=EQ14,DW16&gt;ER14),ER14-EQ14,IF(DW16&lt;=ER14,0,IF(AND(DU16&gt;EQ14,DW16&gt;ER14),ER14-DU16,0))),0)),0)</f>
        <v>　</v>
      </c>
      <c r="ER16" s="663"/>
      <c r="ES16" s="664"/>
      <c r="ET16" s="662" t="str">
        <f t="shared" ref="ET16:ET45" si="2">EH16</f>
        <v>　</v>
      </c>
      <c r="EU16" s="663"/>
      <c r="EV16" s="664"/>
      <c r="EW16" s="565" t="str">
        <f>IF(EZ16="×",TIME(0,0,0),IF(FJ4="非常勤",DY16,EK16))</f>
        <v>　</v>
      </c>
      <c r="EX16" s="566"/>
      <c r="EY16" s="566"/>
      <c r="EZ16" s="265"/>
      <c r="FA16" s="565" t="str">
        <f>IF(FD16="×",TIME(0,0,0),IF(FJ4="非常勤",EB16,EN16))</f>
        <v>　</v>
      </c>
      <c r="FB16" s="566"/>
      <c r="FC16" s="566"/>
      <c r="FD16" s="265"/>
      <c r="FE16" s="565" t="str">
        <f>IF(FH16="×",TIME(0,0,0),IF(FJ4="非常勤",EE16,EQ16))</f>
        <v>　</v>
      </c>
      <c r="FF16" s="566"/>
      <c r="FG16" s="566"/>
      <c r="FH16" s="265"/>
      <c r="FI16" s="565" t="str">
        <f>IF(FL16="×",TIME(0,0,0),IF(FJ4="非常勤",EH16,ET16))</f>
        <v>　</v>
      </c>
      <c r="FJ16" s="566"/>
      <c r="FK16" s="567"/>
      <c r="FL16" s="265"/>
      <c r="FM16" s="720"/>
      <c r="FN16" s="720"/>
      <c r="FO16" s="668"/>
      <c r="FP16" s="670"/>
      <c r="FQ16" s="669"/>
      <c r="FR16" s="671"/>
      <c r="FS16" s="672"/>
      <c r="FT16" s="672"/>
      <c r="FU16" s="673"/>
      <c r="FV16" s="263">
        <f>'別表_個別勤務状況（1～60）'!$A$16</f>
        <v>2</v>
      </c>
      <c r="FW16" s="264" t="str">
        <f>'別表_個別勤務状況（1～60）'!$B$16</f>
        <v>金</v>
      </c>
      <c r="FX16" s="575"/>
      <c r="FY16" s="575"/>
      <c r="FZ16" s="660"/>
      <c r="GA16" s="661"/>
      <c r="GB16" s="660"/>
      <c r="GC16" s="661"/>
      <c r="GD16" s="660"/>
      <c r="GE16" s="661"/>
      <c r="GF16" s="662" t="str">
        <f>IFERROR(IF(OR(FW16="日",FW16="祝",FW16=0,FX16=""),"　",MAX(IF(AND(FX16&lt;=GF14,FZ16&gt;GG14),GG14-GF14,IF(AND(FX16&gt;GF14,FZ16&lt;=GG14),FZ16-FX16,IF(AND(FX16&lt;=GF14,FZ16&lt;=GG14),FZ16-GF14,IF(AND(FX16&gt;GF14,FZ16&gt;GG14),GG14-FX16,0)))),0)),0)</f>
        <v>　</v>
      </c>
      <c r="GG16" s="663"/>
      <c r="GH16" s="664"/>
      <c r="GI16" s="662" t="str">
        <f>IFERROR(IF(OR(FW16="日",FW16="祝",FW16=0,GB16=""),"　",MAX(IF(AND(GB16&gt;GL14,GD16&gt;GJ14),0,IF(AND(GB16&lt;=GL14,GB16&gt;GI14,GD16&gt;GJ14),GL14-GB16,IF(AND(GB16&lt;=GL14,GB16&lt;=GI14,GD16&gt;GJ14),GL14-GI14,IF(AND(GB16&gt;GI14,GD16&lt;=GJ14),GD16-GB16,IF(AND(GB16&lt;=GI14,GD16&lt;=GJ14),GD16-GI14,0))))),0)),0)</f>
        <v>　</v>
      </c>
      <c r="GJ16" s="663"/>
      <c r="GK16" s="664"/>
      <c r="GL16" s="662" t="str">
        <f>IFERROR(IF(OR(FW16="日",FW16="祝",FW16=0,GB16=0),"　",MAX(IF(AND(GB16&lt;=GL14,GD16&gt;GM14),GM14-GL14,IF(GD16&lt;=GM14,0,IF(AND(GB16&gt;GL14,GD16&gt;GM14),GM14-GB16,0))),0)),0)</f>
        <v>　</v>
      </c>
      <c r="GM16" s="663"/>
      <c r="GN16" s="664"/>
      <c r="GO16" s="662" t="str">
        <f>IFERROR(IF(OR(FW16="日",FW16="祝",FW16=0,GB16=0),"　",MAX(IF(GB16&gt;GO14,GD16-GB16,IF(GB16&lt;=GO14,GD16-GO14,0)),0)),0)</f>
        <v>　</v>
      </c>
      <c r="GP16" s="663"/>
      <c r="GQ16" s="664"/>
      <c r="GR16" s="662" t="str">
        <f>IFERROR(IF(OR(FW16="日",FW16="祝",FW16=0,FX16=""),"　",MAX(IF(AND(FX16&lt;=GR14,FZ16&gt;GS14),GS14-GR14,IF(AND(FX16&gt;GR14,FZ16&lt;=GS14),FZ16-FX16,IF(AND(FX16&lt;=GR14,FZ16&lt;=GS14),FZ16-GR14,IF(AND(FX16&gt;GR14,FZ16&gt;GS14),GS14-FX16,0)))),0)),0)</f>
        <v>　</v>
      </c>
      <c r="GS16" s="663"/>
      <c r="GT16" s="664"/>
      <c r="GU16" s="662" t="str">
        <f>IFERROR(IF(OR(FW16="日",FW16="祝",FW16=0,GB16=0),"　",MAX(IF(AND(GB16&gt;GX14,GD16&gt;GV14),0,IF(AND(GB16&lt;=GX14,GB16&gt;GU14,GD16&gt;GV14),GX14-GB16,IF(AND(GB16&lt;=GX14,GB16&lt;=GU14,GD16&gt;GV14),GX14-GU14,IF(AND(GB16&gt;GU14,GD16&lt;=GV14),GD16-GB16,IF(AND(GB16&lt;=GU14,GD16&lt;=GV14),GD16-GU14,0))))),0)),0)</f>
        <v>　</v>
      </c>
      <c r="GV16" s="663"/>
      <c r="GW16" s="664"/>
      <c r="GX16" s="662" t="str">
        <f>IFERROR(IF(OR(FW16="日",FW16="祝",FW16=0,GB16=0),"　",MAX(IF(AND(GB16&lt;=GX14,GD16&gt;GY14),GY14-GX14,IF(GD16&lt;=GY14,0,IF(AND(GB16&gt;GX14,GD16&gt;GY14),GY14-GB16,0))),0)),0)</f>
        <v>　</v>
      </c>
      <c r="GY16" s="663"/>
      <c r="GZ16" s="664"/>
      <c r="HA16" s="662" t="str">
        <f t="shared" ref="HA16:HA45" si="3">GO16</f>
        <v>　</v>
      </c>
      <c r="HB16" s="663"/>
      <c r="HC16" s="664"/>
      <c r="HD16" s="565" t="str">
        <f>IF(HG16="×",TIME(0,0,0),IF(HQ4="非常勤",GF16,GR16))</f>
        <v>　</v>
      </c>
      <c r="HE16" s="566"/>
      <c r="HF16" s="566"/>
      <c r="HG16" s="265"/>
      <c r="HH16" s="565" t="str">
        <f>IF(HK16="×",TIME(0,0,0),IF(HQ4="非常勤",GI16,GU16))</f>
        <v>　</v>
      </c>
      <c r="HI16" s="566"/>
      <c r="HJ16" s="566"/>
      <c r="HK16" s="265"/>
      <c r="HL16" s="565" t="str">
        <f>IF(HO16="×",TIME(0,0,0),IF(HQ4="非常勤",GL16,GX16))</f>
        <v>　</v>
      </c>
      <c r="HM16" s="566"/>
      <c r="HN16" s="566"/>
      <c r="HO16" s="265"/>
      <c r="HP16" s="565" t="str">
        <f>IF(HS16="×",TIME(0,0,0),IF(HQ4="非常勤",GO16,HA16))</f>
        <v>　</v>
      </c>
      <c r="HQ16" s="566"/>
      <c r="HR16" s="567"/>
      <c r="HS16" s="265"/>
      <c r="HT16" s="720"/>
      <c r="HU16" s="720"/>
      <c r="HV16" s="668"/>
      <c r="HW16" s="670"/>
      <c r="HX16" s="669"/>
      <c r="HY16" s="671"/>
      <c r="HZ16" s="672"/>
      <c r="IA16" s="672"/>
      <c r="IB16" s="673"/>
      <c r="IC16" s="263">
        <f>'別表_個別勤務状況（1～60）'!$A$16</f>
        <v>2</v>
      </c>
      <c r="ID16" s="264" t="str">
        <f>'別表_個別勤務状況（1～60）'!$B$16</f>
        <v>金</v>
      </c>
      <c r="IE16" s="660"/>
      <c r="IF16" s="661"/>
      <c r="IG16" s="660"/>
      <c r="IH16" s="661"/>
      <c r="II16" s="660"/>
      <c r="IJ16" s="661"/>
      <c r="IK16" s="660"/>
      <c r="IL16" s="661"/>
      <c r="IM16" s="662" t="str">
        <f>IFERROR(IF(OR(ID16="日",ID16="祝",ID16=0,IE16=""),"　",MAX(IF(AND(IE16&lt;=IM14,IG16&gt;IN14),IN14-IM14,IF(AND(IE16&gt;IM14,IG16&lt;=IN14),IG16-IE16,IF(AND(IE16&lt;=IM14,IG16&lt;=IN14),IG16-IM14,IF(AND(IE16&gt;IM14,IG16&gt;IN14),IN14-IE16,0)))),0)),0)</f>
        <v>　</v>
      </c>
      <c r="IN16" s="663"/>
      <c r="IO16" s="664"/>
      <c r="IP16" s="662" t="str">
        <f>IFERROR(IF(OR(ID16="日",ID16="祝",ID16=0,II16=""),"　",MAX(IF(AND(II16&gt;IS14,IK16&gt;IQ14),0,IF(AND(II16&lt;=IS14,II16&gt;IP14,IK16&gt;IQ14),IS14-II16,IF(AND(II16&lt;=IS14,II16&lt;=IP14,IK16&gt;IQ14),IS14-IP14,IF(AND(II16&gt;IP14,IK16&lt;=IQ14),IK16-II16,IF(AND(II16&lt;=IP14,IK16&lt;=IQ14),IK16-IP14,0))))),0)),0)</f>
        <v>　</v>
      </c>
      <c r="IQ16" s="663"/>
      <c r="IR16" s="664"/>
      <c r="IS16" s="662" t="str">
        <f>IFERROR(IF(OR(ID16="日",ID16="祝",ID16=0,II16=0),"　",MAX(IF(AND(II16&lt;=IS14,IK16&gt;IT14),IT14-IS14,IF(IK16&lt;=IT14,0,IF(AND(II16&gt;IS14,IK16&gt;IT14),IT14-II16,0))),0)),0)</f>
        <v>　</v>
      </c>
      <c r="IT16" s="663"/>
      <c r="IU16" s="664"/>
      <c r="IV16" s="662" t="str">
        <f>IFERROR(IF(OR(ID16="日",ID16="祝",ID16=0,II16=0),"　",MAX(IF(II16&gt;IV14,IK16-II16,IF(II16&lt;=IV14,IK16-IV14,0)),0)),0)</f>
        <v>　</v>
      </c>
      <c r="IW16" s="663"/>
      <c r="IX16" s="664"/>
      <c r="IY16" s="662" t="str">
        <f>IFERROR(IF(OR(ID16="日",ID16="祝",ID16=0,IE16=""),"　",MAX(IF(AND(IE16&lt;=IY14,IG16&gt;IZ14),IZ14-IY14,IF(AND(IE16&gt;IY14,IG16&lt;=IZ14),IG16-IE16,IF(AND(IE16&lt;=IY14,IG16&lt;=IZ14),IG16-IY14,IF(AND(IE16&gt;IY14,IG16&gt;IZ14),IZ14-IE16,0)))),0)),0)</f>
        <v>　</v>
      </c>
      <c r="IZ16" s="663"/>
      <c r="JA16" s="664"/>
      <c r="JB16" s="662" t="str">
        <f>IFERROR(IF(OR(ID16="日",ID16="祝",ID16=0,II16=0),"　",MAX(IF(AND(II16&gt;JE14,IK16&gt;JC14),0,IF(AND(II16&lt;=JE14,II16&gt;JB14,IK16&gt;JC14),JE14-II16,IF(AND(II16&lt;=JE14,II16&lt;=JB14,IK16&gt;JC14),JE14-JB14,IF(AND(II16&gt;JB14,IK16&lt;=JC14),IK16-II16,IF(AND(II16&lt;=JB14,IK16&lt;=JC14),IK16-JB14,0))))),0)),0)</f>
        <v>　</v>
      </c>
      <c r="JC16" s="663"/>
      <c r="JD16" s="664"/>
      <c r="JE16" s="662" t="str">
        <f>IFERROR(IF(OR(ID16="日",ID16="祝",ID16=0,II16=0),"　",MAX(IF(AND(II16&lt;=JE14,IK16&gt;JF14),JF14-JE14,IF(IK16&lt;=JF14,0,IF(AND(II16&gt;JE14,IK16&gt;JF14),JF14-II16,0))),0)),0)</f>
        <v>　</v>
      </c>
      <c r="JF16" s="663"/>
      <c r="JG16" s="664"/>
      <c r="JH16" s="662" t="str">
        <f t="shared" ref="JH16:JH45" si="4">IV16</f>
        <v>　</v>
      </c>
      <c r="JI16" s="663"/>
      <c r="JJ16" s="664"/>
      <c r="JK16" s="665" t="str">
        <f>IF(JN16="×",TIME(0,0,0),IF(JX4="非常勤",IM16,IY16))</f>
        <v>　</v>
      </c>
      <c r="JL16" s="666"/>
      <c r="JM16" s="667"/>
      <c r="JN16" s="265"/>
      <c r="JO16" s="665" t="str">
        <f>IF(JR16="×",TIME(0,0,0),IF(JX4="非常勤",IP16,JB16))</f>
        <v>　</v>
      </c>
      <c r="JP16" s="666"/>
      <c r="JQ16" s="667"/>
      <c r="JR16" s="265"/>
      <c r="JS16" s="665" t="str">
        <f>IF(JV16="×",TIME(0,0,0),IF(JX4="非常勤",IS16,JE16))</f>
        <v>　</v>
      </c>
      <c r="JT16" s="666"/>
      <c r="JU16" s="667"/>
      <c r="JV16" s="265"/>
      <c r="JW16" s="665" t="str">
        <f>IF(JZ16="×",TIME(0,0,0),IF(JX4="非常勤",IV16,JH16))</f>
        <v>　</v>
      </c>
      <c r="JX16" s="666"/>
      <c r="JY16" s="667"/>
      <c r="JZ16" s="265"/>
      <c r="KA16" s="720"/>
      <c r="KB16" s="720"/>
      <c r="KC16" s="668"/>
      <c r="KD16" s="670"/>
      <c r="KE16" s="669"/>
      <c r="KF16" s="671"/>
      <c r="KG16" s="672"/>
      <c r="KH16" s="672"/>
      <c r="KI16" s="673"/>
      <c r="KJ16" s="263">
        <f>'別表_個別勤務状況（1～60）'!$A$16</f>
        <v>2</v>
      </c>
      <c r="KK16" s="264" t="str">
        <f>'別表_個別勤務状況（1～60）'!$B$16</f>
        <v>金</v>
      </c>
      <c r="KL16" s="660"/>
      <c r="KM16" s="661"/>
      <c r="KN16" s="660"/>
      <c r="KO16" s="661"/>
      <c r="KP16" s="660"/>
      <c r="KQ16" s="661"/>
      <c r="KR16" s="660"/>
      <c r="KS16" s="661"/>
      <c r="KT16" s="662" t="str">
        <f>IFERROR(IF(OR(KK16="日",KK16="祝",KK16=0,KL16=""),"　",MAX(IF(AND(KL16&lt;=KT14,KN16&gt;KU14),KU14-KT14,IF(AND(KL16&gt;KT14,KN16&lt;=KU14),KN16-KL16,IF(AND(KL16&lt;=KT14,KN16&lt;=KU14),KN16-KT14,IF(AND(KL16&gt;KT14,KN16&gt;KU14),KU14-KL16,0)))),0)),0)</f>
        <v>　</v>
      </c>
      <c r="KU16" s="663"/>
      <c r="KV16" s="664"/>
      <c r="KW16" s="662" t="str">
        <f>IFERROR(IF(OR(KK16="日",KK16="祝",KK16=0,KP16=""),"　",MAX(IF(AND(KP16&gt;KZ14,KR16&gt;KX14),0,IF(AND(KP16&lt;=KZ14,KP16&gt;KW14,KR16&gt;KX14),KZ14-KP16,IF(AND(KP16&lt;=KZ14,KP16&lt;=KW14,KR16&gt;KX14),KZ14-KW14,IF(AND(KP16&gt;KW14,KR16&lt;=KX14),KR16-KP16,IF(AND(KP16&lt;=KW14,KR16&lt;=KX14),KR16-KW14,0))))),0)),0)</f>
        <v>　</v>
      </c>
      <c r="KX16" s="663"/>
      <c r="KY16" s="664"/>
      <c r="KZ16" s="662" t="str">
        <f>IFERROR(IF(OR(KK16="日",KK16="祝",KK16=0,KP16=0),"　",MAX(IF(AND(KP16&lt;=KZ14,KR16&gt;LA14),LA14-KZ14,IF(KR16&lt;=LA14,0,IF(AND(KP16&gt;KZ14,KR16&gt;LA14),LA14-KP16,0))),0)),0)</f>
        <v>　</v>
      </c>
      <c r="LA16" s="663"/>
      <c r="LB16" s="664"/>
      <c r="LC16" s="662" t="str">
        <f>IFERROR(IF(OR(KK16="日",KK16="祝",KK16=0,KP16=0),"　",MAX(IF(KP16&gt;LC14,KR16-KP16,IF(KP16&lt;=LC14,KR16-LC14,0)),0)),0)</f>
        <v>　</v>
      </c>
      <c r="LD16" s="663"/>
      <c r="LE16" s="664"/>
      <c r="LF16" s="662" t="str">
        <f>IFERROR(IF(OR(KK16="日",KK16="祝",KK16=0,KL16=""),"　",MAX(IF(AND(KL16&lt;=LF14,KN16&gt;LG14),LG14-LF14,IF(AND(KL16&gt;LF14,KN16&lt;=LG14),KN16-KL16,IF(AND(KL16&lt;=LF14,KN16&lt;=LG14),KN16-LF14,IF(AND(KL16&gt;LF14,KN16&gt;LG14),LG14-KL16,0)))),0)),0)</f>
        <v>　</v>
      </c>
      <c r="LG16" s="663"/>
      <c r="LH16" s="664"/>
      <c r="LI16" s="662" t="str">
        <f>IFERROR(IF(OR(KK16="日",KK16="祝",KK16=0,KP16=0),"　",MAX(IF(AND(KP16&gt;LL14,KR16&gt;LJ14),0,IF(AND(KP16&lt;=LL14,KP16&gt;LI14,KR16&gt;LJ14),LL14-KP16,IF(AND(KP16&lt;=LL14,KP16&lt;=LI14,KR16&gt;LJ14),LL14-LI14,IF(AND(KP16&gt;LI14,KR16&lt;=LJ14),KR16-KP16,IF(AND(KP16&lt;=LI14,KR16&lt;=LJ14),KR16-LI14,0))))),0)),0)</f>
        <v>　</v>
      </c>
      <c r="LJ16" s="663"/>
      <c r="LK16" s="664"/>
      <c r="LL16" s="662" t="str">
        <f>IFERROR(IF(OR(KK16="日",KK16="祝",KK16=0,KP16=0),"　",MAX(IF(AND(KP16&lt;=LL14,KR16&gt;LM14),LM14-LL14,IF(KR16&lt;=LM14,0,IF(AND(KP16&gt;LL14,KR16&gt;LM14),LM14-KP16,0))),0)),0)</f>
        <v>　</v>
      </c>
      <c r="LM16" s="663"/>
      <c r="LN16" s="664"/>
      <c r="LO16" s="662" t="str">
        <f t="shared" ref="LO16:LO45" si="5">LC16</f>
        <v>　</v>
      </c>
      <c r="LP16" s="663"/>
      <c r="LQ16" s="664"/>
      <c r="LR16" s="665" t="str">
        <f>IF(LU16="×",TIME(0,0,0),IF(ME4="非常勤",KT16,LF16))</f>
        <v>　</v>
      </c>
      <c r="LS16" s="666"/>
      <c r="LT16" s="667"/>
      <c r="LU16" s="265"/>
      <c r="LV16" s="665" t="str">
        <f>IF(LY16="×",TIME(0,0,0),IF(ME4="非常勤",KW16,LI16))</f>
        <v>　</v>
      </c>
      <c r="LW16" s="666"/>
      <c r="LX16" s="667"/>
      <c r="LY16" s="265"/>
      <c r="LZ16" s="665" t="str">
        <f>IF(MC16="×",TIME(0,0,0),IF(ME4="非常勤",KZ16,LL16))</f>
        <v>　</v>
      </c>
      <c r="MA16" s="666"/>
      <c r="MB16" s="667"/>
      <c r="MC16" s="265"/>
      <c r="MD16" s="665" t="str">
        <f>IF(MG16="×",TIME(0,0,0),IF(ME4="非常勤",LC16,LO16))</f>
        <v>　</v>
      </c>
      <c r="ME16" s="666"/>
      <c r="MF16" s="667"/>
      <c r="MG16" s="265"/>
      <c r="MH16" s="720"/>
      <c r="MI16" s="720"/>
      <c r="MJ16" s="668"/>
      <c r="MK16" s="670"/>
      <c r="ML16" s="669"/>
      <c r="MM16" s="671"/>
      <c r="MN16" s="672"/>
      <c r="MO16" s="672"/>
      <c r="MP16" s="673"/>
      <c r="MQ16" s="263">
        <f>'別表_個別勤務状況（1～60）'!$A$16</f>
        <v>2</v>
      </c>
      <c r="MR16" s="264" t="str">
        <f>'別表_個別勤務状況（1～60）'!$B$16</f>
        <v>金</v>
      </c>
      <c r="MS16" s="660"/>
      <c r="MT16" s="661"/>
      <c r="MU16" s="660"/>
      <c r="MV16" s="661"/>
      <c r="MW16" s="660"/>
      <c r="MX16" s="661"/>
      <c r="MY16" s="660"/>
      <c r="MZ16" s="661"/>
      <c r="NA16" s="662" t="str">
        <f>IFERROR(IF(OR(MR16="日",MR16="祝",MR16=0,MS16=""),"　",MAX(IF(AND(MS16&lt;=NA14,MU16&gt;NB14),NB14-NA14,IF(AND(MS16&gt;NA14,MU16&lt;=NB14),MU16-MS16,IF(AND(MS16&lt;=NA14,MU16&lt;=NB14),MU16-NA14,IF(AND(MS16&gt;NA14,MU16&gt;NB14),NB14-MS16,0)))),0)),0)</f>
        <v>　</v>
      </c>
      <c r="NB16" s="663"/>
      <c r="NC16" s="664"/>
      <c r="ND16" s="662" t="str">
        <f>IFERROR(IF(OR(MR16="日",MR16="祝",MR16=0,MW16=""),"　",MAX(IF(AND(MW16&gt;NG14,MY16&gt;NE14),0,IF(AND(MW16&lt;=NG14,MW16&gt;ND14,MY16&gt;NE14),NG14-MW16,IF(AND(MW16&lt;=NG14,MW16&lt;=ND14,MY16&gt;NE14),NG14-ND14,IF(AND(MW16&gt;ND14,MY16&lt;=NE14),MY16-MW16,IF(AND(MW16&lt;=ND14,MY16&lt;=NE14),MY16-ND14,0))))),0)),0)</f>
        <v>　</v>
      </c>
      <c r="NE16" s="663"/>
      <c r="NF16" s="664"/>
      <c r="NG16" s="662" t="str">
        <f>IFERROR(IF(OR(MR16="日",MR16="祝",MR16=0,MW16=0),"　",MAX(IF(AND(MW16&lt;=NG14,MY16&gt;NH14),NH14-NG14,IF(MY16&lt;=NH14,0,IF(AND(MW16&gt;NG14,MY16&gt;NH14),NH14-MW16,0))),0)),0)</f>
        <v>　</v>
      </c>
      <c r="NH16" s="663"/>
      <c r="NI16" s="664"/>
      <c r="NJ16" s="662" t="str">
        <f>IFERROR(IF(OR(MR16="日",MR16="祝",MR16=0,MW16=0),"　",MAX(IF(MW16&gt;NJ14,MY16-MW16,IF(MW16&lt;=NJ14,MY16-NJ14,0)),0)),0)</f>
        <v>　</v>
      </c>
      <c r="NK16" s="663"/>
      <c r="NL16" s="664"/>
      <c r="NM16" s="662" t="str">
        <f>IFERROR(IF(OR(MR16="日",MR16="祝",MR16=0,MS16=""),"　",MAX(IF(AND(MS16&lt;=NM14,MU16&gt;NN14),NN14-NM14,IF(AND(MS16&gt;NM14,MU16&lt;=NN14),MU16-MS16,IF(AND(MS16&lt;=NM14,MU16&lt;=NN14),MU16-NM14,IF(AND(MS16&gt;NM14,MU16&gt;NN14),NN14-MS16,0)))),0)),0)</f>
        <v>　</v>
      </c>
      <c r="NN16" s="663"/>
      <c r="NO16" s="664"/>
      <c r="NP16" s="662" t="str">
        <f>IFERROR(IF(OR(MR16="日",MR16="祝",MR16=0,MW16=0),"　",MAX(IF(AND(MW16&gt;NS14,MY16&gt;NQ14),0,IF(AND(MW16&lt;=NS14,MW16&gt;NP14,MY16&gt;NQ14),NS14-MW16,IF(AND(MW16&lt;=NS14,MW16&lt;=NP14,MY16&gt;NQ14),NS14-NP14,IF(AND(MW16&gt;NP14,MY16&lt;=NQ14),MY16-MW16,IF(AND(MW16&lt;=NP14,MY16&lt;=NQ14),MY16-NP14,0))))),0)),0)</f>
        <v>　</v>
      </c>
      <c r="NQ16" s="663"/>
      <c r="NR16" s="664"/>
      <c r="NS16" s="662" t="str">
        <f>IFERROR(IF(OR(MR16="日",MR16="祝",MR16=0,MW16=0),"　",MAX(IF(AND(MW16&lt;=NS14,MY16&gt;NT14),NT14-NS14,IF(MY16&lt;=NT14,0,IF(AND(MW16&gt;NS14,MY16&gt;NT14),NT14-MW16,0))),0)),0)</f>
        <v>　</v>
      </c>
      <c r="NT16" s="663"/>
      <c r="NU16" s="664"/>
      <c r="NV16" s="662" t="str">
        <f t="shared" ref="NV16:NV45" si="6">NJ16</f>
        <v>　</v>
      </c>
      <c r="NW16" s="663"/>
      <c r="NX16" s="664"/>
      <c r="NY16" s="665" t="str">
        <f>IF(OB16="×",TIME(0,0,0),IF(OL4="非常勤",NA16,NM16))</f>
        <v>　</v>
      </c>
      <c r="NZ16" s="666"/>
      <c r="OA16" s="667"/>
      <c r="OB16" s="265"/>
      <c r="OC16" s="665" t="str">
        <f>IF(OF16="×",TIME(0,0,0),IF(OL4="非常勤",ND16,NP16))</f>
        <v>　</v>
      </c>
      <c r="OD16" s="666"/>
      <c r="OE16" s="667"/>
      <c r="OF16" s="265"/>
      <c r="OG16" s="665" t="str">
        <f>IF(OJ16="×",TIME(0,0,0),IF(OL4="非常勤",NG16,NS16))</f>
        <v>　</v>
      </c>
      <c r="OH16" s="666"/>
      <c r="OI16" s="667"/>
      <c r="OJ16" s="265"/>
      <c r="OK16" s="665" t="str">
        <f>IF(ON16="×",TIME(0,0,0),IF(OL4="非常勤",NJ16,NV16))</f>
        <v>　</v>
      </c>
      <c r="OL16" s="666"/>
      <c r="OM16" s="667"/>
      <c r="ON16" s="265"/>
      <c r="OO16" s="720"/>
      <c r="OP16" s="720"/>
      <c r="OQ16" s="668"/>
      <c r="OR16" s="670"/>
      <c r="OS16" s="669"/>
      <c r="OT16" s="671"/>
      <c r="OU16" s="672"/>
      <c r="OV16" s="672"/>
      <c r="OW16" s="673"/>
      <c r="OX16" s="263">
        <f>'別表_個別勤務状況（1～60）'!$A$16</f>
        <v>2</v>
      </c>
      <c r="OY16" s="264" t="str">
        <f>'別表_個別勤務状況（1～60）'!$B$16</f>
        <v>金</v>
      </c>
      <c r="OZ16" s="660"/>
      <c r="PA16" s="661"/>
      <c r="PB16" s="660"/>
      <c r="PC16" s="661"/>
      <c r="PD16" s="660"/>
      <c r="PE16" s="661"/>
      <c r="PF16" s="660"/>
      <c r="PG16" s="661"/>
      <c r="PH16" s="662" t="str">
        <f>IFERROR(IF(OR(OY16="日",OY16="祝",OY16=0,OZ16=""),"　",MAX(IF(AND(OZ16&lt;=PH14,PB16&gt;PI14),PI14-PH14,IF(AND(OZ16&gt;PH14,PB16&lt;=PI14),PB16-OZ16,IF(AND(OZ16&lt;=PH14,PB16&lt;=PI14),PB16-PH14,IF(AND(OZ16&gt;PH14,PB16&gt;PI14),PI14-OZ16,0)))),0)),0)</f>
        <v>　</v>
      </c>
      <c r="PI16" s="663"/>
      <c r="PJ16" s="664"/>
      <c r="PK16" s="662" t="str">
        <f>IFERROR(IF(OR(OY16="日",OY16="祝",OY16=0,PD16=""),"　",MAX(IF(AND(PD16&gt;PN14,PF16&gt;PL14),0,IF(AND(PD16&lt;=PN14,PD16&gt;PK14,PF16&gt;PL14),PN14-PD16,IF(AND(PD16&lt;=PN14,PD16&lt;=PK14,PF16&gt;PL14),PN14-PK14,IF(AND(PD16&gt;PK14,PF16&lt;=PL14),PF16-PD16,IF(AND(PD16&lt;=PK14,PF16&lt;=PL14),PF16-PK14,0))))),0)),0)</f>
        <v>　</v>
      </c>
      <c r="PL16" s="663"/>
      <c r="PM16" s="664"/>
      <c r="PN16" s="662" t="str">
        <f>IFERROR(IF(OR(OY16="日",OY16="祝",OY16=0,PD16=0),"　",MAX(IF(AND(PD16&lt;=PN14,PF16&gt;PO14),PO14-PN14,IF(PF16&lt;=PO14,0,IF(AND(PD16&gt;PN14,PF16&gt;PO14),PO14-PD16,0))),0)),0)</f>
        <v>　</v>
      </c>
      <c r="PO16" s="663"/>
      <c r="PP16" s="664"/>
      <c r="PQ16" s="662" t="str">
        <f>IFERROR(IF(OR(OY16="日",OY16="祝",OY16=0,PD16=0),"　",MAX(IF(PD16&gt;PQ14,PF16-PD16,IF(PD16&lt;=PQ14,PF16-PQ14,0)),0)),0)</f>
        <v>　</v>
      </c>
      <c r="PR16" s="663"/>
      <c r="PS16" s="664"/>
      <c r="PT16" s="662" t="str">
        <f>IFERROR(IF(OR(OY16="日",OY16="祝",OY16=0,OZ16=""),"　",MAX(IF(AND(OZ16&lt;=PT14,PB16&gt;PU14),PU14-PT14,IF(AND(OZ16&gt;PT14,PB16&lt;=PU14),PB16-OZ16,IF(AND(OZ16&lt;=PT14,PB16&lt;=PU14),PB16-PT14,IF(AND(OZ16&gt;PT14,PB16&gt;PU14),PU14-OZ16,0)))),0)),0)</f>
        <v>　</v>
      </c>
      <c r="PU16" s="663"/>
      <c r="PV16" s="664"/>
      <c r="PW16" s="662" t="str">
        <f>IFERROR(IF(OR(OY16="日",OY16="祝",OY16=0,PD16=0),"　",MAX(IF(AND(PD16&gt;PZ14,PF16&gt;PX14),0,IF(AND(PD16&lt;=PZ14,PD16&gt;PW14,PF16&gt;PX14),PZ14-PD16,IF(AND(PD16&lt;=PZ14,PD16&lt;=PW14,PF16&gt;PX14),PZ14-PW14,IF(AND(PD16&gt;PW14,PF16&lt;=PX14),PF16-PD16,IF(AND(PD16&lt;=PW14,PF16&lt;=PX14),PF16-PW14,0))))),0)),0)</f>
        <v>　</v>
      </c>
      <c r="PX16" s="663"/>
      <c r="PY16" s="664"/>
      <c r="PZ16" s="662" t="str">
        <f>IFERROR(IF(OR(OY16="日",OY16="祝",OY16=0,PD16=0),"　",MAX(IF(AND(PD16&lt;=PZ14,PF16&gt;QA14),QA14-PZ14,IF(PF16&lt;=QA14,0,IF(AND(PD16&gt;PZ14,PF16&gt;QA14),QA14-PD16,0))),0)),0)</f>
        <v>　</v>
      </c>
      <c r="QA16" s="663"/>
      <c r="QB16" s="664"/>
      <c r="QC16" s="662" t="str">
        <f t="shared" ref="QC16:QC45" si="7">PQ16</f>
        <v>　</v>
      </c>
      <c r="QD16" s="663"/>
      <c r="QE16" s="664"/>
      <c r="QF16" s="665" t="str">
        <f>IF(QI16="×",TIME(0,0,0),IF(QS4="非常勤",PH16,PT16))</f>
        <v>　</v>
      </c>
      <c r="QG16" s="666"/>
      <c r="QH16" s="667"/>
      <c r="QI16" s="265"/>
      <c r="QJ16" s="665" t="str">
        <f>IF(QM16="×",TIME(0,0,0),IF(QS4="非常勤",PK16,PW16))</f>
        <v>　</v>
      </c>
      <c r="QK16" s="666"/>
      <c r="QL16" s="667"/>
      <c r="QM16" s="265"/>
      <c r="QN16" s="665" t="str">
        <f>IF(QQ16="×",TIME(0,0,0),IF(QS4="非常勤",PN16,PZ16))</f>
        <v>　</v>
      </c>
      <c r="QO16" s="666"/>
      <c r="QP16" s="667"/>
      <c r="QQ16" s="265"/>
      <c r="QR16" s="665" t="str">
        <f>IF(QU16="×",TIME(0,0,0),IF(QS4="非常勤",PQ16,QC16))</f>
        <v>　</v>
      </c>
      <c r="QS16" s="666"/>
      <c r="QT16" s="667"/>
      <c r="QU16" s="265"/>
      <c r="QV16" s="720"/>
      <c r="QW16" s="720"/>
      <c r="QX16" s="668"/>
      <c r="QY16" s="670"/>
      <c r="QZ16" s="669"/>
      <c r="RA16" s="671"/>
      <c r="RB16" s="672"/>
      <c r="RC16" s="672"/>
      <c r="RD16" s="673"/>
      <c r="RE16" s="263">
        <f>'別表_個別勤務状況（1～60）'!$A$16</f>
        <v>2</v>
      </c>
      <c r="RF16" s="264" t="str">
        <f>'別表_個別勤務状況（1～60）'!$B$16</f>
        <v>金</v>
      </c>
      <c r="RG16" s="660"/>
      <c r="RH16" s="661"/>
      <c r="RI16" s="660"/>
      <c r="RJ16" s="661"/>
      <c r="RK16" s="660"/>
      <c r="RL16" s="661"/>
      <c r="RM16" s="660"/>
      <c r="RN16" s="661"/>
      <c r="RO16" s="662" t="str">
        <f>IFERROR(IF(OR(RF16="日",RF16="祝",RF16=0,RG16=""),"　",MAX(IF(AND(RG16&lt;=RO14,RI16&gt;RP14),RP14-RO14,IF(AND(RG16&gt;RO14,RI16&lt;=RP14),RI16-RG16,IF(AND(RG16&lt;=RO14,RI16&lt;=RP14),RI16-RO14,IF(AND(RG16&gt;RO14,RI16&gt;RP14),RP14-RG16,0)))),0)),0)</f>
        <v>　</v>
      </c>
      <c r="RP16" s="663"/>
      <c r="RQ16" s="664"/>
      <c r="RR16" s="662" t="str">
        <f>IFERROR(IF(OR(RF16="日",RF16="祝",RF16=0,RK16=""),"　",MAX(IF(AND(RK16&gt;RU14,RM16&gt;RS14),0,IF(AND(RK16&lt;=RU14,RK16&gt;RR14,RM16&gt;RS14),RU14-RK16,IF(AND(RK16&lt;=RU14,RK16&lt;=RR14,RM16&gt;RS14),RU14-RR14,IF(AND(RK16&gt;RR14,RM16&lt;=RS14),RM16-RK16,IF(AND(RK16&lt;=RR14,RM16&lt;=RS14),RM16-RR14,0))))),0)),0)</f>
        <v>　</v>
      </c>
      <c r="RS16" s="663"/>
      <c r="RT16" s="664"/>
      <c r="RU16" s="662" t="str">
        <f>IFERROR(IF(OR(RF16="日",RF16="祝",RF16=0,RK16=0),"　",MAX(IF(AND(RK16&lt;=RU14,RM16&gt;RV14),RV14-RU14,IF(RM16&lt;=RV14,0,IF(AND(RK16&gt;RU14,RM16&gt;RV14),RV14-RK16,0))),0)),0)</f>
        <v>　</v>
      </c>
      <c r="RV16" s="663"/>
      <c r="RW16" s="664"/>
      <c r="RX16" s="662" t="str">
        <f>IFERROR(IF(OR(RF16="日",RF16="祝",RF16=0,RK16=0),"　",MAX(IF(RK16&gt;RX14,RM16-RK16,IF(RK16&lt;=RX14,RM16-RX14,0)),0)),0)</f>
        <v>　</v>
      </c>
      <c r="RY16" s="663"/>
      <c r="RZ16" s="664"/>
      <c r="SA16" s="662" t="str">
        <f>IFERROR(IF(OR(RF16="日",RF16="祝",RF16=0,RG16=""),"　",MAX(IF(AND(RG16&lt;=SA14,RI16&gt;SB14),SB14-SA14,IF(AND(RG16&gt;SA14,RI16&lt;=SB14),RI16-RG16,IF(AND(RG16&lt;=SA14,RI16&lt;=SB14),RI16-SA14,IF(AND(RG16&gt;SA14,RI16&gt;SB14),SB14-RG16,0)))),0)),0)</f>
        <v>　</v>
      </c>
      <c r="SB16" s="663"/>
      <c r="SC16" s="664"/>
      <c r="SD16" s="662" t="str">
        <f>IFERROR(IF(OR(RF16="日",RF16="祝",RF16=0,RK16=0),"　",MAX(IF(AND(RK16&gt;SG14,RM16&gt;SE14),0,IF(AND(RK16&lt;=SG14,RK16&gt;SD14,RM16&gt;SE14),SG14-RK16,IF(AND(RK16&lt;=SG14,RK16&lt;=SD14,RM16&gt;SE14),SG14-SD14,IF(AND(RK16&gt;SD14,RM16&lt;=SE14),RM16-RK16,IF(AND(RK16&lt;=SD14,RM16&lt;=SE14),RM16-SD14,0))))),0)),0)</f>
        <v>　</v>
      </c>
      <c r="SE16" s="663"/>
      <c r="SF16" s="664"/>
      <c r="SG16" s="662" t="str">
        <f>IFERROR(IF(OR(RF16="日",RF16="祝",RF16=0,RK16=0),"　",MAX(IF(AND(RK16&lt;=SG14,RM16&gt;SH14),SH14-SG14,IF(RM16&lt;=SH14,0,IF(AND(RK16&gt;SG14,RM16&gt;SH14),SH14-RK16,0))),0)),0)</f>
        <v>　</v>
      </c>
      <c r="SH16" s="663"/>
      <c r="SI16" s="664"/>
      <c r="SJ16" s="662" t="str">
        <f t="shared" ref="SJ16:SJ45" si="8">RX16</f>
        <v>　</v>
      </c>
      <c r="SK16" s="663"/>
      <c r="SL16" s="664"/>
      <c r="SM16" s="665" t="str">
        <f>IF(SP16="×",TIME(0,0,0),IF(SZ4="非常勤",RO16,SA16))</f>
        <v>　</v>
      </c>
      <c r="SN16" s="666"/>
      <c r="SO16" s="667"/>
      <c r="SP16" s="265"/>
      <c r="SQ16" s="665" t="str">
        <f>IF(ST16="×",TIME(0,0,0),IF(SZ4="非常勤",RR16,SD16))</f>
        <v>　</v>
      </c>
      <c r="SR16" s="666"/>
      <c r="SS16" s="667"/>
      <c r="ST16" s="265"/>
      <c r="SU16" s="665" t="str">
        <f>IF(SX16="×",TIME(0,0,0),IF(SZ4="非常勤",RU16,SG16))</f>
        <v>　</v>
      </c>
      <c r="SV16" s="666"/>
      <c r="SW16" s="667"/>
      <c r="SX16" s="265"/>
      <c r="SY16" s="665" t="str">
        <f>IF(TB16="×",TIME(0,0,0),IF(SZ4="非常勤",RX16,SJ16))</f>
        <v>　</v>
      </c>
      <c r="SZ16" s="666"/>
      <c r="TA16" s="667"/>
      <c r="TB16" s="265"/>
      <c r="TC16" s="720"/>
      <c r="TD16" s="720"/>
      <c r="TE16" s="668"/>
      <c r="TF16" s="670"/>
      <c r="TG16" s="669"/>
      <c r="TH16" s="671"/>
      <c r="TI16" s="672"/>
      <c r="TJ16" s="672"/>
      <c r="TK16" s="673"/>
      <c r="TL16" s="263">
        <f>'別表_個別勤務状況（1～60）'!$A$16</f>
        <v>2</v>
      </c>
      <c r="TM16" s="264" t="str">
        <f>'別表_個別勤務状況（1～60）'!$B$16</f>
        <v>金</v>
      </c>
      <c r="TN16" s="660"/>
      <c r="TO16" s="661"/>
      <c r="TP16" s="660"/>
      <c r="TQ16" s="661"/>
      <c r="TR16" s="660"/>
      <c r="TS16" s="661"/>
      <c r="TT16" s="660"/>
      <c r="TU16" s="661"/>
      <c r="TV16" s="662" t="str">
        <f>IFERROR(IF(OR(TM16="日",TM16="祝",TM16=0,TN16=""),"　",MAX(IF(AND(TN16&lt;=TV14,TP16&gt;TW14),TW14-TV14,IF(AND(TN16&gt;TV14,TP16&lt;=TW14),TP16-TN16,IF(AND(TN16&lt;=TV14,TP16&lt;=TW14),TP16-TV14,IF(AND(TN16&gt;TV14,TP16&gt;TW14),TW14-TN16,0)))),0)),0)</f>
        <v>　</v>
      </c>
      <c r="TW16" s="663"/>
      <c r="TX16" s="664"/>
      <c r="TY16" s="662" t="str">
        <f>IFERROR(IF(OR(TM16="日",TM16="祝",TM16=0,TR16=""),"　",MAX(IF(AND(TR16&gt;UB14,TT16&gt;TZ14),0,IF(AND(TR16&lt;=UB14,TR16&gt;TY14,TT16&gt;TZ14),UB14-TR16,IF(AND(TR16&lt;=UB14,TR16&lt;=TY14,TT16&gt;TZ14),UB14-TY14,IF(AND(TR16&gt;TY14,TT16&lt;=TZ14),TT16-TR16,IF(AND(TR16&lt;=TY14,TT16&lt;=TZ14),TT16-TY14,0))))),0)),0)</f>
        <v>　</v>
      </c>
      <c r="TZ16" s="663"/>
      <c r="UA16" s="664"/>
      <c r="UB16" s="662" t="str">
        <f>IFERROR(IF(OR(TM16="日",TM16="祝",TM16=0,TR16=0),"　",MAX(IF(AND(TR16&lt;=UB14,TT16&gt;UC14),UC14-UB14,IF(TT16&lt;=UC14,0,IF(AND(TR16&gt;UB14,TT16&gt;UC14),UC14-TR16,0))),0)),0)</f>
        <v>　</v>
      </c>
      <c r="UC16" s="663"/>
      <c r="UD16" s="664"/>
      <c r="UE16" s="662" t="str">
        <f>IFERROR(IF(OR(TM16="日",TM16="祝",TM16=0,TR16=0),"　",MAX(IF(TR16&gt;UE14,TT16-TR16,IF(TR16&lt;=UE14,TT16-UE14,0)),0)),0)</f>
        <v>　</v>
      </c>
      <c r="UF16" s="663"/>
      <c r="UG16" s="664"/>
      <c r="UH16" s="662" t="str">
        <f>IFERROR(IF(OR(TM16="日",TM16="祝",TM16=0,TN16=""),"　",MAX(IF(AND(TN16&lt;=UH14,TP16&gt;UI14),UI14-UH14,IF(AND(TN16&gt;UH14,TP16&lt;=UI14),TP16-TN16,IF(AND(TN16&lt;=UH14,TP16&lt;=UI14),TP16-UH14,IF(AND(TN16&gt;UH14,TP16&gt;UI14),UI14-TN16,0)))),0)),0)</f>
        <v>　</v>
      </c>
      <c r="UI16" s="663"/>
      <c r="UJ16" s="664"/>
      <c r="UK16" s="662" t="str">
        <f>IFERROR(IF(OR(TM16="日",TM16="祝",TM16=0,TR16=0),"　",MAX(IF(AND(TR16&gt;UN14,TT16&gt;UL14),0,IF(AND(TR16&lt;=UN14,TR16&gt;UK14,TT16&gt;UL14),UN14-TR16,IF(AND(TR16&lt;=UN14,TR16&lt;=UK14,TT16&gt;UL14),UN14-UK14,IF(AND(TR16&gt;UK14,TT16&lt;=UL14),TT16-TR16,IF(AND(TR16&lt;=UK14,TT16&lt;=UL14),TT16-UK14,0))))),0)),0)</f>
        <v>　</v>
      </c>
      <c r="UL16" s="663"/>
      <c r="UM16" s="664"/>
      <c r="UN16" s="662" t="str">
        <f>IFERROR(IF(OR(TM16="日",TM16="祝",TM16=0,TR16=0),"　",MAX(IF(AND(TR16&lt;=UN14,TT16&gt;UO14),UO14-UN14,IF(TT16&lt;=UO14,0,IF(AND(TR16&gt;UN14,TT16&gt;UO14),UO14-TR16,0))),0)),0)</f>
        <v>　</v>
      </c>
      <c r="UO16" s="663"/>
      <c r="UP16" s="664"/>
      <c r="UQ16" s="662" t="str">
        <f t="shared" ref="UQ16:UQ45" si="9">UE16</f>
        <v>　</v>
      </c>
      <c r="UR16" s="663"/>
      <c r="US16" s="664"/>
      <c r="UT16" s="665" t="str">
        <f>IF(UW16="×",TIME(0,0,0),IF(VG4="非常勤",TV16,UH16))</f>
        <v>　</v>
      </c>
      <c r="UU16" s="666"/>
      <c r="UV16" s="667"/>
      <c r="UW16" s="265"/>
      <c r="UX16" s="665" t="str">
        <f>IF(VA16="×",TIME(0,0,0),IF(VG4="非常勤",TY16,UK16))</f>
        <v>　</v>
      </c>
      <c r="UY16" s="666"/>
      <c r="UZ16" s="667"/>
      <c r="VA16" s="265"/>
      <c r="VB16" s="665" t="str">
        <f>IF(VE16="×",TIME(0,0,0),IF(VG4="非常勤",UB16,UN16))</f>
        <v>　</v>
      </c>
      <c r="VC16" s="666"/>
      <c r="VD16" s="667"/>
      <c r="VE16" s="265"/>
      <c r="VF16" s="665" t="str">
        <f>IF(VI16="×",TIME(0,0,0),IF(VG4="非常勤",UE16,UQ16))</f>
        <v>　</v>
      </c>
      <c r="VG16" s="666"/>
      <c r="VH16" s="667"/>
      <c r="VI16" s="265"/>
      <c r="VJ16" s="720"/>
      <c r="VK16" s="720"/>
      <c r="VL16" s="668"/>
      <c r="VM16" s="670"/>
      <c r="VN16" s="669"/>
      <c r="VO16" s="671"/>
      <c r="VP16" s="672"/>
      <c r="VQ16" s="672"/>
      <c r="VR16" s="673"/>
      <c r="VS16" s="263">
        <f>'別表_個別勤務状況（1～60）'!$A$16</f>
        <v>2</v>
      </c>
      <c r="VT16" s="264" t="str">
        <f>'別表_個別勤務状況（1～60）'!$B$16</f>
        <v>金</v>
      </c>
      <c r="VU16" s="660"/>
      <c r="VV16" s="661"/>
      <c r="VW16" s="660"/>
      <c r="VX16" s="661"/>
      <c r="VY16" s="660"/>
      <c r="VZ16" s="661"/>
      <c r="WA16" s="660"/>
      <c r="WB16" s="661"/>
      <c r="WC16" s="662" t="str">
        <f>IFERROR(IF(OR(VT16="日",VT16="祝",VT16=0,VU16=""),"　",MAX(IF(AND(VU16&lt;=WC14,VW16&gt;WD14),WD14-WC14,IF(AND(VU16&gt;WC14,VW16&lt;=WD14),VW16-VU16,IF(AND(VU16&lt;=WC14,VW16&lt;=WD14),VW16-WC14,IF(AND(VU16&gt;WC14,VW16&gt;WD14),WD14-VU16,0)))),0)),0)</f>
        <v>　</v>
      </c>
      <c r="WD16" s="663"/>
      <c r="WE16" s="664"/>
      <c r="WF16" s="662" t="str">
        <f>IFERROR(IF(OR(VT16="日",VT16="祝",VT16=0,VY16=""),"　",MAX(IF(AND(VY16&gt;WI14,WA16&gt;WG14),0,IF(AND(VY16&lt;=WI14,VY16&gt;WF14,WA16&gt;WG14),WI14-VY16,IF(AND(VY16&lt;=WI14,VY16&lt;=WF14,WA16&gt;WG14),WI14-WF14,IF(AND(VY16&gt;WF14,WA16&lt;=WG14),WA16-VY16,IF(AND(VY16&lt;=WF14,WA16&lt;=WG14),WA16-WF14,0))))),0)),0)</f>
        <v>　</v>
      </c>
      <c r="WG16" s="663"/>
      <c r="WH16" s="664"/>
      <c r="WI16" s="662" t="str">
        <f>IFERROR(IF(OR(VT16="日",VT16="祝",VT16=0,VY16=0),"　",MAX(IF(AND(VY16&lt;=WI14,WA16&gt;WJ14),WJ14-WI14,IF(WA16&lt;=WJ14,0,IF(AND(VY16&gt;WI14,WA16&gt;WJ14),WJ14-VY16,0))),0)),0)</f>
        <v>　</v>
      </c>
      <c r="WJ16" s="663"/>
      <c r="WK16" s="664"/>
      <c r="WL16" s="662" t="str">
        <f>IFERROR(IF(OR(VT16="日",VT16="祝",VT16=0,VY16=0),"　",MAX(IF(VY16&gt;WL14,WA16-VY16,IF(VY16&lt;=WL14,WA16-WL14,0)),0)),0)</f>
        <v>　</v>
      </c>
      <c r="WM16" s="663"/>
      <c r="WN16" s="664"/>
      <c r="WO16" s="662" t="str">
        <f>IFERROR(IF(OR(VT16="日",VT16="祝",VT16=0,VU16=""),"　",MAX(IF(AND(VU16&lt;=WO14,VW16&gt;WP14),WP14-WO14,IF(AND(VU16&gt;WO14,VW16&lt;=WP14),VW16-VU16,IF(AND(VU16&lt;=WO14,VW16&lt;=WP14),VW16-WO14,IF(AND(VU16&gt;WO14,VW16&gt;WP14),WP14-VU16,0)))),0)),0)</f>
        <v>　</v>
      </c>
      <c r="WP16" s="663"/>
      <c r="WQ16" s="664"/>
      <c r="WR16" s="662" t="str">
        <f>IFERROR(IF(OR(VT16="日",VT16="祝",VT16=0,VY16=0),"　",MAX(IF(AND(VY16&gt;WU14,WA16&gt;WS14),0,IF(AND(VY16&lt;=WU14,VY16&gt;WR14,WA16&gt;WS14),WU14-VY16,IF(AND(VY16&lt;=WU14,VY16&lt;=WR14,WA16&gt;WS14),WU14-WR14,IF(AND(VY16&gt;WR14,WA16&lt;=WS14),WA16-VY16,IF(AND(VY16&lt;=WR14,WA16&lt;=WS14),WA16-WR14,0))))),0)),0)</f>
        <v>　</v>
      </c>
      <c r="WS16" s="663"/>
      <c r="WT16" s="664"/>
      <c r="WU16" s="662" t="str">
        <f>IFERROR(IF(OR(VT16="日",VT16="祝",VT16=0,VY16=0),"　",MAX(IF(AND(VY16&lt;=WU14,WA16&gt;WV14),WV14-WU14,IF(WA16&lt;=WV14,0,IF(AND(VY16&gt;WU14,WA16&gt;WV14),WV14-VY16,0))),0)),0)</f>
        <v>　</v>
      </c>
      <c r="WV16" s="663"/>
      <c r="WW16" s="664"/>
      <c r="WX16" s="662" t="str">
        <f t="shared" ref="WX16:WX45" si="10">WL16</f>
        <v>　</v>
      </c>
      <c r="WY16" s="663"/>
      <c r="WZ16" s="664"/>
      <c r="XA16" s="665" t="str">
        <f>IF(XD16="×",TIME(0,0,0),IF(XN4="非常勤",WC16,WO16))</f>
        <v>　</v>
      </c>
      <c r="XB16" s="666"/>
      <c r="XC16" s="667"/>
      <c r="XD16" s="265"/>
      <c r="XE16" s="665" t="str">
        <f>IF(XH16="×",TIME(0,0,0),IF(XN4="非常勤",WF16,WR16))</f>
        <v>　</v>
      </c>
      <c r="XF16" s="666"/>
      <c r="XG16" s="667"/>
      <c r="XH16" s="265"/>
      <c r="XI16" s="665" t="str">
        <f>IF(XL16="×",TIME(0,0,0),IF(XN4="非常勤",WI16,WU16))</f>
        <v>　</v>
      </c>
      <c r="XJ16" s="666"/>
      <c r="XK16" s="667"/>
      <c r="XL16" s="265"/>
      <c r="XM16" s="665" t="str">
        <f>IF(XP16="×",TIME(0,0,0),IF(XN4="非常勤",WL16,WX16))</f>
        <v>　</v>
      </c>
      <c r="XN16" s="666"/>
      <c r="XO16" s="667"/>
      <c r="XP16" s="265"/>
      <c r="XQ16" s="720"/>
      <c r="XR16" s="720"/>
      <c r="XS16" s="668"/>
      <c r="XT16" s="670"/>
      <c r="XU16" s="669"/>
      <c r="XV16" s="671"/>
      <c r="XW16" s="672"/>
      <c r="XX16" s="672"/>
      <c r="XY16" s="673"/>
      <c r="XZ16" s="263">
        <f>'別表_個別勤務状況（1～60）'!$A$16</f>
        <v>2</v>
      </c>
      <c r="YA16" s="264" t="str">
        <f>'別表_個別勤務状況（1～60）'!$B$16</f>
        <v>金</v>
      </c>
      <c r="YB16" s="660"/>
      <c r="YC16" s="661"/>
      <c r="YD16" s="660"/>
      <c r="YE16" s="661"/>
      <c r="YF16" s="660"/>
      <c r="YG16" s="661"/>
      <c r="YH16" s="660"/>
      <c r="YI16" s="661"/>
      <c r="YJ16" s="662" t="str">
        <f>IFERROR(IF(OR(YA16="日",YA16="祝",YA16=0,YB16=""),"　",MAX(IF(AND(YB16&lt;=YJ14,YD16&gt;YK14),YK14-YJ14,IF(AND(YB16&gt;YJ14,YD16&lt;=YK14),YD16-YB16,IF(AND(YB16&lt;=YJ14,YD16&lt;=YK14),YD16-YJ14,IF(AND(YB16&gt;YJ14,YD16&gt;YK14),YK14-YB16,0)))),0)),0)</f>
        <v>　</v>
      </c>
      <c r="YK16" s="663"/>
      <c r="YL16" s="664"/>
      <c r="YM16" s="662" t="str">
        <f>IFERROR(IF(OR(YA16="日",YA16="祝",YA16=0,YF16=""),"　",MAX(IF(AND(YF16&gt;YP14,YH16&gt;YN14),0,IF(AND(YF16&lt;=YP14,YF16&gt;YM14,YH16&gt;YN14),YP14-YF16,IF(AND(YF16&lt;=YP14,YF16&lt;=YM14,YH16&gt;YN14),YP14-YM14,IF(AND(YF16&gt;YM14,YH16&lt;=YN14),YH16-YF16,IF(AND(YF16&lt;=YM14,YH16&lt;=YN14),YH16-YM14,0))))),0)),0)</f>
        <v>　</v>
      </c>
      <c r="YN16" s="663"/>
      <c r="YO16" s="664"/>
      <c r="YP16" s="662" t="str">
        <f>IFERROR(IF(OR(YA16="日",YA16="祝",YA16=0,YF16=0),"　",MAX(IF(AND(YF16&lt;=YP14,YH16&gt;YQ14),YQ14-YP14,IF(YH16&lt;=YQ14,0,IF(AND(YF16&gt;YP14,YH16&gt;YQ14),YQ14-YF16,0))),0)),0)</f>
        <v>　</v>
      </c>
      <c r="YQ16" s="663"/>
      <c r="YR16" s="664"/>
      <c r="YS16" s="662" t="str">
        <f>IFERROR(IF(OR(YA16="日",YA16="祝",YA16=0,YF16=0),"　",MAX(IF(YF16&gt;YS14,YH16-YF16,IF(YF16&lt;=YS14,YH16-YS14,0)),0)),0)</f>
        <v>　</v>
      </c>
      <c r="YT16" s="663"/>
      <c r="YU16" s="664"/>
      <c r="YV16" s="662" t="str">
        <f>IFERROR(IF(OR(YA16="日",YA16="祝",YA16=0,YB16=""),"　",MAX(IF(AND(YB16&lt;=YV14,YD16&gt;YW14),YW14-YV14,IF(AND(YB16&gt;YV14,YD16&lt;=YW14),YD16-YB16,IF(AND(YB16&lt;=YV14,YD16&lt;=YW14),YD16-YV14,IF(AND(YB16&gt;YV14,YD16&gt;YW14),YW14-YB16,0)))),0)),0)</f>
        <v>　</v>
      </c>
      <c r="YW16" s="663"/>
      <c r="YX16" s="664"/>
      <c r="YY16" s="662" t="str">
        <f>IFERROR(IF(OR(YA16="日",YA16="祝",YA16=0,YF16=0),"　",MAX(IF(AND(YF16&gt;ZB14,YH16&gt;YZ14),0,IF(AND(YF16&lt;=ZB14,YF16&gt;YY14,YH16&gt;YZ14),ZB14-YF16,IF(AND(YF16&lt;=ZB14,YF16&lt;=YY14,YH16&gt;YZ14),ZB14-YY14,IF(AND(YF16&gt;YY14,YH16&lt;=YZ14),YH16-YF16,IF(AND(YF16&lt;=YY14,YH16&lt;=YZ14),YH16-YY14,0))))),0)),0)</f>
        <v>　</v>
      </c>
      <c r="YZ16" s="663"/>
      <c r="ZA16" s="664"/>
      <c r="ZB16" s="662" t="str">
        <f>IFERROR(IF(OR(YA16="日",YA16="祝",YA16=0,YF16=0),"　",MAX(IF(AND(YF16&lt;=ZB14,YH16&gt;ZC14),ZC14-ZB14,IF(YH16&lt;=ZC14,0,IF(AND(YF16&gt;ZB14,YH16&gt;ZC14),ZC14-YF16,0))),0)),0)</f>
        <v>　</v>
      </c>
      <c r="ZC16" s="663"/>
      <c r="ZD16" s="664"/>
      <c r="ZE16" s="662" t="str">
        <f t="shared" ref="ZE16:ZE45" si="11">YS16</f>
        <v>　</v>
      </c>
      <c r="ZF16" s="663"/>
      <c r="ZG16" s="664"/>
      <c r="ZH16" s="665" t="str">
        <f>IF(ZK16="×",TIME(0,0,0),IF(ZU4="非常勤",YJ16,YV16))</f>
        <v>　</v>
      </c>
      <c r="ZI16" s="666"/>
      <c r="ZJ16" s="667"/>
      <c r="ZK16" s="265"/>
      <c r="ZL16" s="665" t="str">
        <f>IF(ZO16="×",TIME(0,0,0),IF(ZU4="非常勤",YM16,YY16))</f>
        <v>　</v>
      </c>
      <c r="ZM16" s="666"/>
      <c r="ZN16" s="667"/>
      <c r="ZO16" s="265"/>
      <c r="ZP16" s="665" t="str">
        <f>IF(ZS16="×",TIME(0,0,0),IF(ZU4="非常勤",YP16,ZB16))</f>
        <v>　</v>
      </c>
      <c r="ZQ16" s="666"/>
      <c r="ZR16" s="667"/>
      <c r="ZS16" s="265"/>
      <c r="ZT16" s="665" t="str">
        <f>IF(ZW16="×",TIME(0,0,0),IF(ZU4="非常勤",YS16,ZE16))</f>
        <v>　</v>
      </c>
      <c r="ZU16" s="666"/>
      <c r="ZV16" s="667"/>
      <c r="ZW16" s="265"/>
      <c r="ZX16" s="720"/>
      <c r="ZY16" s="720"/>
      <c r="ZZ16" s="668"/>
      <c r="AAA16" s="670"/>
      <c r="AAB16" s="669"/>
      <c r="AAC16" s="671"/>
      <c r="AAD16" s="672"/>
      <c r="AAE16" s="672"/>
      <c r="AAF16" s="673"/>
      <c r="AAG16" s="263">
        <f>'別表_個別勤務状況（1～60）'!$A$16</f>
        <v>2</v>
      </c>
      <c r="AAH16" s="264" t="str">
        <f>'別表_個別勤務状況（1～60）'!$B$16</f>
        <v>金</v>
      </c>
      <c r="AAI16" s="660"/>
      <c r="AAJ16" s="661"/>
      <c r="AAK16" s="660"/>
      <c r="AAL16" s="661"/>
      <c r="AAM16" s="660"/>
      <c r="AAN16" s="661"/>
      <c r="AAO16" s="660"/>
      <c r="AAP16" s="661"/>
      <c r="AAQ16" s="662" t="str">
        <f>IFERROR(IF(OR(AAH16="日",AAH16="祝",AAH16=0,AAI16=""),"　",MAX(IF(AND(AAI16&lt;=AAQ14,AAK16&gt;AAR14),AAR14-AAQ14,IF(AND(AAI16&gt;AAQ14,AAK16&lt;=AAR14),AAK16-AAI16,IF(AND(AAI16&lt;=AAQ14,AAK16&lt;=AAR14),AAK16-AAQ14,IF(AND(AAI16&gt;AAQ14,AAK16&gt;AAR14),AAR14-AAI16,0)))),0)),0)</f>
        <v>　</v>
      </c>
      <c r="AAR16" s="663"/>
      <c r="AAS16" s="664"/>
      <c r="AAT16" s="662" t="str">
        <f>IFERROR(IF(OR(AAH16="日",AAH16="祝",AAH16=0,AAM16=""),"　",MAX(IF(AND(AAM16&gt;AAW14,AAO16&gt;AAU14),0,IF(AND(AAM16&lt;=AAW14,AAM16&gt;AAT14,AAO16&gt;AAU14),AAW14-AAM16,IF(AND(AAM16&lt;=AAW14,AAM16&lt;=AAT14,AAO16&gt;AAU14),AAW14-AAT14,IF(AND(AAM16&gt;AAT14,AAO16&lt;=AAU14),AAO16-AAM16,IF(AND(AAM16&lt;=AAT14,AAO16&lt;=AAU14),AAO16-AAT14,0))))),0)),0)</f>
        <v>　</v>
      </c>
      <c r="AAU16" s="663"/>
      <c r="AAV16" s="664"/>
      <c r="AAW16" s="662" t="str">
        <f>IFERROR(IF(OR(AAH16="日",AAH16="祝",AAH16=0,AAM16=0),"　",MAX(IF(AND(AAM16&lt;=AAW14,AAO16&gt;AAX14),AAX14-AAW14,IF(AAO16&lt;=AAX14,0,IF(AND(AAM16&gt;AAW14,AAO16&gt;AAX14),AAX14-AAM16,0))),0)),0)</f>
        <v>　</v>
      </c>
      <c r="AAX16" s="663"/>
      <c r="AAY16" s="664"/>
      <c r="AAZ16" s="662" t="str">
        <f>IFERROR(IF(OR(AAH16="日",AAH16="祝",AAH16=0,AAM16=0),"　",MAX(IF(AAM16&gt;AAZ14,AAO16-AAM16,IF(AAM16&lt;=AAZ14,AAO16-AAZ14,0)),0)),0)</f>
        <v>　</v>
      </c>
      <c r="ABA16" s="663"/>
      <c r="ABB16" s="664"/>
      <c r="ABC16" s="662" t="str">
        <f>IFERROR(IF(OR(AAH16="日",AAH16="祝",AAH16=0,AAI16=""),"　",MAX(IF(AND(AAI16&lt;=ABC14,AAK16&gt;ABD14),ABD14-ABC14,IF(AND(AAI16&gt;ABC14,AAK16&lt;=ABD14),AAK16-AAI16,IF(AND(AAI16&lt;=ABC14,AAK16&lt;=ABD14),AAK16-ABC14,IF(AND(AAI16&gt;ABC14,AAK16&gt;ABD14),ABD14-AAI16,0)))),0)),0)</f>
        <v>　</v>
      </c>
      <c r="ABD16" s="663"/>
      <c r="ABE16" s="664"/>
      <c r="ABF16" s="662" t="str">
        <f>IFERROR(IF(OR(AAH16="日",AAH16="祝",AAH16=0,AAM16=0),"　",MAX(IF(AND(AAM16&gt;ABI14,AAO16&gt;ABG14),0,IF(AND(AAM16&lt;=ABI14,AAM16&gt;ABF14,AAO16&gt;ABG14),ABI14-AAM16,IF(AND(AAM16&lt;=ABI14,AAM16&lt;=ABF14,AAO16&gt;ABG14),ABI14-ABF14,IF(AND(AAM16&gt;ABF14,AAO16&lt;=ABG14),AAO16-AAM16,IF(AND(AAM16&lt;=ABF14,AAO16&lt;=ABG14),AAO16-ABF14,0))))),0)),0)</f>
        <v>　</v>
      </c>
      <c r="ABG16" s="663"/>
      <c r="ABH16" s="664"/>
      <c r="ABI16" s="662" t="str">
        <f>IFERROR(IF(OR(AAH16="日",AAH16="祝",AAH16=0,AAM16=0),"　",MAX(IF(AND(AAM16&lt;=ABI14,AAO16&gt;ABJ14),ABJ14-ABI14,IF(AAO16&lt;=ABJ14,0,IF(AND(AAM16&gt;ABI14,AAO16&gt;ABJ14),ABJ14-AAM16,0))),0)),0)</f>
        <v>　</v>
      </c>
      <c r="ABJ16" s="663"/>
      <c r="ABK16" s="664"/>
      <c r="ABL16" s="662" t="str">
        <f t="shared" ref="ABL16:ABL45" si="12">AAZ16</f>
        <v>　</v>
      </c>
      <c r="ABM16" s="663"/>
      <c r="ABN16" s="664"/>
      <c r="ABO16" s="665" t="str">
        <f>IF(ABR16="×",TIME(0,0,0),IF(ACB4="非常勤",AAQ16,ABC16))</f>
        <v>　</v>
      </c>
      <c r="ABP16" s="666"/>
      <c r="ABQ16" s="667"/>
      <c r="ABR16" s="265"/>
      <c r="ABS16" s="665" t="str">
        <f>IF(ABV16="×",TIME(0,0,0),IF(ACB4="非常勤",AAT16,ABF16))</f>
        <v>　</v>
      </c>
      <c r="ABT16" s="666"/>
      <c r="ABU16" s="667"/>
      <c r="ABV16" s="265"/>
      <c r="ABW16" s="665" t="str">
        <f>IF(ABZ16="×",TIME(0,0,0),IF(ACB4="非常勤",AAW16,ABI16))</f>
        <v>　</v>
      </c>
      <c r="ABX16" s="666"/>
      <c r="ABY16" s="667"/>
      <c r="ABZ16" s="265"/>
      <c r="ACA16" s="665" t="str">
        <f>IF(ACD16="×",TIME(0,0,0),IF(ACB4="非常勤",AAZ16,ABL16))</f>
        <v>　</v>
      </c>
      <c r="ACB16" s="666"/>
      <c r="ACC16" s="667"/>
      <c r="ACD16" s="265"/>
      <c r="ACE16" s="720"/>
      <c r="ACF16" s="720"/>
      <c r="ACG16" s="668"/>
      <c r="ACH16" s="670"/>
      <c r="ACI16" s="669"/>
      <c r="ACJ16" s="671"/>
      <c r="ACK16" s="672"/>
      <c r="ACL16" s="672"/>
      <c r="ACM16" s="673"/>
      <c r="ACN16" s="263">
        <f>'別表_個別勤務状況（1～60）'!$A$16</f>
        <v>2</v>
      </c>
      <c r="ACO16" s="264" t="str">
        <f>'別表_個別勤務状況（1～60）'!$B$16</f>
        <v>金</v>
      </c>
      <c r="ACP16" s="660"/>
      <c r="ACQ16" s="661"/>
      <c r="ACR16" s="660"/>
      <c r="ACS16" s="661"/>
      <c r="ACT16" s="660"/>
      <c r="ACU16" s="661"/>
      <c r="ACV16" s="660"/>
      <c r="ACW16" s="661"/>
      <c r="ACX16" s="662" t="str">
        <f>IFERROR(IF(OR(ACO16="日",ACO16="祝",ACO16=0,ACP16=""),"　",MAX(IF(AND(ACP16&lt;=ACX14,ACR16&gt;ACY14),ACY14-ACX14,IF(AND(ACP16&gt;ACX14,ACR16&lt;=ACY14),ACR16-ACP16,IF(AND(ACP16&lt;=ACX14,ACR16&lt;=ACY14),ACR16-ACX14,IF(AND(ACP16&gt;ACX14,ACR16&gt;ACY14),ACY14-ACP16,0)))),0)),0)</f>
        <v>　</v>
      </c>
      <c r="ACY16" s="663"/>
      <c r="ACZ16" s="664"/>
      <c r="ADA16" s="662" t="str">
        <f>IFERROR(IF(OR(ACO16="日",ACO16="祝",ACO16=0,ACT16=""),"　",MAX(IF(AND(ACT16&gt;ADD14,ACV16&gt;ADB14),0,IF(AND(ACT16&lt;=ADD14,ACT16&gt;ADA14,ACV16&gt;ADB14),ADD14-ACT16,IF(AND(ACT16&lt;=ADD14,ACT16&lt;=ADA14,ACV16&gt;ADB14),ADD14-ADA14,IF(AND(ACT16&gt;ADA14,ACV16&lt;=ADB14),ACV16-ACT16,IF(AND(ACT16&lt;=ADA14,ACV16&lt;=ADB14),ACV16-ADA14,0))))),0)),0)</f>
        <v>　</v>
      </c>
      <c r="ADB16" s="663"/>
      <c r="ADC16" s="664"/>
      <c r="ADD16" s="662" t="str">
        <f>IFERROR(IF(OR(ACO16="日",ACO16="祝",ACO16=0,ACT16=0),"　",MAX(IF(AND(ACT16&lt;=ADD14,ACV16&gt;ADE14),ADE14-ADD14,IF(ACV16&lt;=ADE14,0,IF(AND(ACT16&gt;ADD14,ACV16&gt;ADE14),ADE14-ACT16,0))),0)),0)</f>
        <v>　</v>
      </c>
      <c r="ADE16" s="663"/>
      <c r="ADF16" s="664"/>
      <c r="ADG16" s="662" t="str">
        <f>IFERROR(IF(OR(ACO16="日",ACO16="祝",ACO16=0,ACT16=0),"　",MAX(IF(ACT16&gt;ADG14,ACV16-ACT16,IF(ACT16&lt;=ADG14,ACV16-ADG14,0)),0)),0)</f>
        <v>　</v>
      </c>
      <c r="ADH16" s="663"/>
      <c r="ADI16" s="664"/>
      <c r="ADJ16" s="662" t="str">
        <f>IFERROR(IF(OR(ACO16="日",ACO16="祝",ACO16=0,ACP16=""),"　",MAX(IF(AND(ACP16&lt;=ADJ14,ACR16&gt;ADK14),ADK14-ADJ14,IF(AND(ACP16&gt;ADJ14,ACR16&lt;=ADK14),ACR16-ACP16,IF(AND(ACP16&lt;=ADJ14,ACR16&lt;=ADK14),ACR16-ADJ14,IF(AND(ACP16&gt;ADJ14,ACR16&gt;ADK14),ADK14-ACP16,0)))),0)),0)</f>
        <v>　</v>
      </c>
      <c r="ADK16" s="663"/>
      <c r="ADL16" s="664"/>
      <c r="ADM16" s="662" t="str">
        <f>IFERROR(IF(OR(ACO16="日",ACO16="祝",ACO16=0,ACT16=0),"　",MAX(IF(AND(ACT16&gt;ADP14,ACV16&gt;ADN14),0,IF(AND(ACT16&lt;=ADP14,ACT16&gt;ADM14,ACV16&gt;ADN14),ADP14-ACT16,IF(AND(ACT16&lt;=ADP14,ACT16&lt;=ADM14,ACV16&gt;ADN14),ADP14-ADM14,IF(AND(ACT16&gt;ADM14,ACV16&lt;=ADN14),ACV16-ACT16,IF(AND(ACT16&lt;=ADM14,ACV16&lt;=ADN14),ACV16-ADM14,0))))),0)),0)</f>
        <v>　</v>
      </c>
      <c r="ADN16" s="663"/>
      <c r="ADO16" s="664"/>
      <c r="ADP16" s="662" t="str">
        <f>IFERROR(IF(OR(ACO16="日",ACO16="祝",ACO16=0,ACT16=0),"　",MAX(IF(AND(ACT16&lt;=ADP14,ACV16&gt;ADQ14),ADQ14-ADP14,IF(ACV16&lt;=ADQ14,0,IF(AND(ACT16&gt;ADP14,ACV16&gt;ADQ14),ADQ14-ACT16,0))),0)),0)</f>
        <v>　</v>
      </c>
      <c r="ADQ16" s="663"/>
      <c r="ADR16" s="664"/>
      <c r="ADS16" s="662" t="str">
        <f t="shared" ref="ADS16:ADS45" si="13">ADG16</f>
        <v>　</v>
      </c>
      <c r="ADT16" s="663"/>
      <c r="ADU16" s="664"/>
      <c r="ADV16" s="665" t="str">
        <f>IF(ADY16="×",TIME(0,0,0),IF(AEI4="非常勤",ACX16,ADJ16))</f>
        <v>　</v>
      </c>
      <c r="ADW16" s="666"/>
      <c r="ADX16" s="667"/>
      <c r="ADY16" s="265"/>
      <c r="ADZ16" s="665" t="str">
        <f>IF(AEC16="×",TIME(0,0,0),IF(AEI4="非常勤",ADA16,ADM16))</f>
        <v>　</v>
      </c>
      <c r="AEA16" s="666"/>
      <c r="AEB16" s="667"/>
      <c r="AEC16" s="265"/>
      <c r="AED16" s="665" t="str">
        <f>IF(AEG16="×",TIME(0,0,0),IF(AEI4="非常勤",ADD16,ADP16))</f>
        <v>　</v>
      </c>
      <c r="AEE16" s="666"/>
      <c r="AEF16" s="667"/>
      <c r="AEG16" s="265"/>
      <c r="AEH16" s="665" t="str">
        <f>IF(AEK16="×",TIME(0,0,0),IF(AEI4="非常勤",ADG16,ADS16))</f>
        <v>　</v>
      </c>
      <c r="AEI16" s="666"/>
      <c r="AEJ16" s="667"/>
      <c r="AEK16" s="265"/>
      <c r="AEL16" s="720"/>
      <c r="AEM16" s="720"/>
      <c r="AEN16" s="668"/>
      <c r="AEO16" s="670"/>
      <c r="AEP16" s="669"/>
      <c r="AEQ16" s="671"/>
      <c r="AER16" s="672"/>
      <c r="AES16" s="672"/>
      <c r="AET16" s="673"/>
      <c r="AEU16" s="263">
        <f>'別表_個別勤務状況（1～60）'!$A$16</f>
        <v>2</v>
      </c>
      <c r="AEV16" s="264" t="str">
        <f>'別表_個別勤務状況（1～60）'!$B$16</f>
        <v>金</v>
      </c>
      <c r="AEW16" s="660"/>
      <c r="AEX16" s="661"/>
      <c r="AEY16" s="660"/>
      <c r="AEZ16" s="661"/>
      <c r="AFA16" s="660"/>
      <c r="AFB16" s="661"/>
      <c r="AFC16" s="660"/>
      <c r="AFD16" s="661"/>
      <c r="AFE16" s="662" t="str">
        <f>IFERROR(IF(OR(AEV16="日",AEV16="祝",AEV16=0,AEW16=""),"　",MAX(IF(AND(AEW16&lt;=AFE14,AEY16&gt;AFF14),AFF14-AFE14,IF(AND(AEW16&gt;AFE14,AEY16&lt;=AFF14),AEY16-AEW16,IF(AND(AEW16&lt;=AFE14,AEY16&lt;=AFF14),AEY16-AFE14,IF(AND(AEW16&gt;AFE14,AEY16&gt;AFF14),AFF14-AEW16,0)))),0)),0)</f>
        <v>　</v>
      </c>
      <c r="AFF16" s="663"/>
      <c r="AFG16" s="664"/>
      <c r="AFH16" s="662" t="str">
        <f>IFERROR(IF(OR(AEV16="日",AEV16="祝",AEV16=0,AFA16=""),"　",MAX(IF(AND(AFA16&gt;AFK14,AFC16&gt;AFI14),0,IF(AND(AFA16&lt;=AFK14,AFA16&gt;AFH14,AFC16&gt;AFI14),AFK14-AFA16,IF(AND(AFA16&lt;=AFK14,AFA16&lt;=AFH14,AFC16&gt;AFI14),AFK14-AFH14,IF(AND(AFA16&gt;AFH14,AFC16&lt;=AFI14),AFC16-AFA16,IF(AND(AFA16&lt;=AFH14,AFC16&lt;=AFI14),AFC16-AFH14,0))))),0)),0)</f>
        <v>　</v>
      </c>
      <c r="AFI16" s="663"/>
      <c r="AFJ16" s="664"/>
      <c r="AFK16" s="662" t="str">
        <f>IFERROR(IF(OR(AEV16="日",AEV16="祝",AEV16=0,AFA16=0),"　",MAX(IF(AND(AFA16&lt;=AFK14,AFC16&gt;AFL14),AFL14-AFK14,IF(AFC16&lt;=AFL14,0,IF(AND(AFA16&gt;AFK14,AFC16&gt;AFL14),AFL14-AFA16,0))),0)),0)</f>
        <v>　</v>
      </c>
      <c r="AFL16" s="663"/>
      <c r="AFM16" s="664"/>
      <c r="AFN16" s="662" t="str">
        <f>IFERROR(IF(OR(AEV16="日",AEV16="祝",AEV16=0,AFA16=0),"　",MAX(IF(AFA16&gt;AFN14,AFC16-AFA16,IF(AFA16&lt;=AFN14,AFC16-AFN14,0)),0)),0)</f>
        <v>　</v>
      </c>
      <c r="AFO16" s="663"/>
      <c r="AFP16" s="664"/>
      <c r="AFQ16" s="662" t="str">
        <f>IFERROR(IF(OR(AEV16="日",AEV16="祝",AEV16=0,AEW16=""),"　",MAX(IF(AND(AEW16&lt;=AFQ14,AEY16&gt;AFR14),AFR14-AFQ14,IF(AND(AEW16&gt;AFQ14,AEY16&lt;=AFR14),AEY16-AEW16,IF(AND(AEW16&lt;=AFQ14,AEY16&lt;=AFR14),AEY16-AFQ14,IF(AND(AEW16&gt;AFQ14,AEY16&gt;AFR14),AFR14-AEW16,0)))),0)),0)</f>
        <v>　</v>
      </c>
      <c r="AFR16" s="663"/>
      <c r="AFS16" s="664"/>
      <c r="AFT16" s="662" t="str">
        <f>IFERROR(IF(OR(AEV16="日",AEV16="祝",AEV16=0,AFA16=0),"　",MAX(IF(AND(AFA16&gt;AFW14,AFC16&gt;AFU14),0,IF(AND(AFA16&lt;=AFW14,AFA16&gt;AFT14,AFC16&gt;AFU14),AFW14-AFA16,IF(AND(AFA16&lt;=AFW14,AFA16&lt;=AFT14,AFC16&gt;AFU14),AFW14-AFT14,IF(AND(AFA16&gt;AFT14,AFC16&lt;=AFU14),AFC16-AFA16,IF(AND(AFA16&lt;=AFT14,AFC16&lt;=AFU14),AFC16-AFT14,0))))),0)),0)</f>
        <v>　</v>
      </c>
      <c r="AFU16" s="663"/>
      <c r="AFV16" s="664"/>
      <c r="AFW16" s="662" t="str">
        <f>IFERROR(IF(OR(AEV16="日",AEV16="祝",AEV16=0,AFA16=0),"　",MAX(IF(AND(AFA16&lt;=AFW14,AFC16&gt;AFX14),AFX14-AFW14,IF(AFC16&lt;=AFX14,0,IF(AND(AFA16&gt;AFW14,AFC16&gt;AFX14),AFX14-AFA16,0))),0)),0)</f>
        <v>　</v>
      </c>
      <c r="AFX16" s="663"/>
      <c r="AFY16" s="664"/>
      <c r="AFZ16" s="662" t="str">
        <f t="shared" ref="AFZ16:AFZ45" si="14">AFN16</f>
        <v>　</v>
      </c>
      <c r="AGA16" s="663"/>
      <c r="AGB16" s="664"/>
      <c r="AGC16" s="665" t="str">
        <f>IF(AGF16="×",TIME(0,0,0),IF(AGP4="非常勤",AFE16,AFQ16))</f>
        <v>　</v>
      </c>
      <c r="AGD16" s="666"/>
      <c r="AGE16" s="667"/>
      <c r="AGF16" s="265"/>
      <c r="AGG16" s="665" t="str">
        <f>IF(AGJ16="×",TIME(0,0,0),IF(AGP4="非常勤",AFH16,AFT16))</f>
        <v>　</v>
      </c>
      <c r="AGH16" s="666"/>
      <c r="AGI16" s="667"/>
      <c r="AGJ16" s="265"/>
      <c r="AGK16" s="665" t="str">
        <f>IF(AGN16="×",TIME(0,0,0),IF(AGP4="非常勤",AFK16,AFW16))</f>
        <v>　</v>
      </c>
      <c r="AGL16" s="666"/>
      <c r="AGM16" s="667"/>
      <c r="AGN16" s="265"/>
      <c r="AGO16" s="665" t="str">
        <f>IF(AGR16="×",TIME(0,0,0),IF(AGP4="非常勤",AFN16,AFZ16))</f>
        <v>　</v>
      </c>
      <c r="AGP16" s="666"/>
      <c r="AGQ16" s="667"/>
      <c r="AGR16" s="265"/>
      <c r="AGS16" s="720"/>
      <c r="AGT16" s="720"/>
      <c r="AGU16" s="668"/>
      <c r="AGV16" s="670"/>
      <c r="AGW16" s="669"/>
      <c r="AGX16" s="671"/>
      <c r="AGY16" s="672"/>
      <c r="AGZ16" s="672"/>
      <c r="AHA16" s="673"/>
      <c r="AHB16" s="263">
        <f>'別表_個別勤務状況（1～60）'!$A$16</f>
        <v>2</v>
      </c>
      <c r="AHC16" s="264" t="str">
        <f>'別表_個別勤務状況（1～60）'!$B$16</f>
        <v>金</v>
      </c>
      <c r="AHD16" s="660"/>
      <c r="AHE16" s="661"/>
      <c r="AHF16" s="660"/>
      <c r="AHG16" s="661"/>
      <c r="AHH16" s="660"/>
      <c r="AHI16" s="661"/>
      <c r="AHJ16" s="660"/>
      <c r="AHK16" s="661"/>
      <c r="AHL16" s="662" t="str">
        <f>IFERROR(IF(OR(AHC16="日",AHC16="祝",AHC16=0,AHD16=""),"　",MAX(IF(AND(AHD16&lt;=AHL14,AHF16&gt;AHM14),AHM14-AHL14,IF(AND(AHD16&gt;AHL14,AHF16&lt;=AHM14),AHF16-AHD16,IF(AND(AHD16&lt;=AHL14,AHF16&lt;=AHM14),AHF16-AHL14,IF(AND(AHD16&gt;AHL14,AHF16&gt;AHM14),AHM14-AHD16,0)))),0)),0)</f>
        <v>　</v>
      </c>
      <c r="AHM16" s="663"/>
      <c r="AHN16" s="664"/>
      <c r="AHO16" s="662" t="str">
        <f>IFERROR(IF(OR(AHC16="日",AHC16="祝",AHC16=0,AHH16=""),"　",MAX(IF(AND(AHH16&gt;AHR14,AHJ16&gt;AHP14),0,IF(AND(AHH16&lt;=AHR14,AHH16&gt;AHO14,AHJ16&gt;AHP14),AHR14-AHH16,IF(AND(AHH16&lt;=AHR14,AHH16&lt;=AHO14,AHJ16&gt;AHP14),AHR14-AHO14,IF(AND(AHH16&gt;AHO14,AHJ16&lt;=AHP14),AHJ16-AHH16,IF(AND(AHH16&lt;=AHO14,AHJ16&lt;=AHP14),AHJ16-AHO14,0))))),0)),0)</f>
        <v>　</v>
      </c>
      <c r="AHP16" s="663"/>
      <c r="AHQ16" s="664"/>
      <c r="AHR16" s="662" t="str">
        <f>IFERROR(IF(OR(AHC16="日",AHC16="祝",AHC16=0,AHH16=0),"　",MAX(IF(AND(AHH16&lt;=AHR14,AHJ16&gt;AHS14),AHS14-AHR14,IF(AHJ16&lt;=AHS14,0,IF(AND(AHH16&gt;AHR14,AHJ16&gt;AHS14),AHS14-AHH16,0))),0)),0)</f>
        <v>　</v>
      </c>
      <c r="AHS16" s="663"/>
      <c r="AHT16" s="664"/>
      <c r="AHU16" s="662" t="str">
        <f>IFERROR(IF(OR(AHC16="日",AHC16="祝",AHC16=0,AHH16=0),"　",MAX(IF(AHH16&gt;AHU14,AHJ16-AHH16,IF(AHH16&lt;=AHU14,AHJ16-AHU14,0)),0)),0)</f>
        <v>　</v>
      </c>
      <c r="AHV16" s="663"/>
      <c r="AHW16" s="664"/>
      <c r="AHX16" s="662" t="str">
        <f>IFERROR(IF(OR(AHC16="日",AHC16="祝",AHC16=0,AHD16=""),"　",MAX(IF(AND(AHD16&lt;=AHX14,AHF16&gt;AHY14),AHY14-AHX14,IF(AND(AHD16&gt;AHX14,AHF16&lt;=AHY14),AHF16-AHD16,IF(AND(AHD16&lt;=AHX14,AHF16&lt;=AHY14),AHF16-AHX14,IF(AND(AHD16&gt;AHX14,AHF16&gt;AHY14),AHY14-AHD16,0)))),0)),0)</f>
        <v>　</v>
      </c>
      <c r="AHY16" s="663"/>
      <c r="AHZ16" s="664"/>
      <c r="AIA16" s="662" t="str">
        <f>IFERROR(IF(OR(AHC16="日",AHC16="祝",AHC16=0,AHH16=0),"　",MAX(IF(AND(AHH16&gt;AID14,AHJ16&gt;AIB14),0,IF(AND(AHH16&lt;=AID14,AHH16&gt;AIA14,AHJ16&gt;AIB14),AID14-AHH16,IF(AND(AHH16&lt;=AID14,AHH16&lt;=AIA14,AHJ16&gt;AIB14),AID14-AIA14,IF(AND(AHH16&gt;AIA14,AHJ16&lt;=AIB14),AHJ16-AHH16,IF(AND(AHH16&lt;=AIA14,AHJ16&lt;=AIB14),AHJ16-AIA14,0))))),0)),0)</f>
        <v>　</v>
      </c>
      <c r="AIB16" s="663"/>
      <c r="AIC16" s="664"/>
      <c r="AID16" s="662" t="str">
        <f>IFERROR(IF(OR(AHC16="日",AHC16="祝",AHC16=0,AHH16=0),"　",MAX(IF(AND(AHH16&lt;=AID14,AHJ16&gt;AIE14),AIE14-AID14,IF(AHJ16&lt;=AIE14,0,IF(AND(AHH16&gt;AID14,AHJ16&gt;AIE14),AIE14-AHH16,0))),0)),0)</f>
        <v>　</v>
      </c>
      <c r="AIE16" s="663"/>
      <c r="AIF16" s="664"/>
      <c r="AIG16" s="662" t="str">
        <f t="shared" ref="AIG16:AIG45" si="15">AHU16</f>
        <v>　</v>
      </c>
      <c r="AIH16" s="663"/>
      <c r="AII16" s="664"/>
      <c r="AIJ16" s="665" t="str">
        <f>IF(AIM16="×",TIME(0,0,0),IF(AIW4="非常勤",AHL16,AHX16))</f>
        <v>　</v>
      </c>
      <c r="AIK16" s="666"/>
      <c r="AIL16" s="667"/>
      <c r="AIM16" s="265"/>
      <c r="AIN16" s="665" t="str">
        <f>IF(AIQ16="×",TIME(0,0,0),IF(AIW4="非常勤",AHO16,AIA16))</f>
        <v>　</v>
      </c>
      <c r="AIO16" s="666"/>
      <c r="AIP16" s="667"/>
      <c r="AIQ16" s="265"/>
      <c r="AIR16" s="665" t="str">
        <f>IF(AIU16="×",TIME(0,0,0),IF(AIW4="非常勤",AHR16,AID16))</f>
        <v>　</v>
      </c>
      <c r="AIS16" s="666"/>
      <c r="AIT16" s="667"/>
      <c r="AIU16" s="265"/>
      <c r="AIV16" s="665" t="str">
        <f>IF(AIY16="×",TIME(0,0,0),IF(AIW4="非常勤",AHU16,AIG16))</f>
        <v>　</v>
      </c>
      <c r="AIW16" s="666"/>
      <c r="AIX16" s="667"/>
      <c r="AIY16" s="265"/>
      <c r="AIZ16" s="720"/>
      <c r="AJA16" s="720"/>
      <c r="AJB16" s="668"/>
      <c r="AJC16" s="670"/>
      <c r="AJD16" s="669"/>
      <c r="AJE16" s="671"/>
      <c r="AJF16" s="672"/>
      <c r="AJG16" s="672"/>
      <c r="AJH16" s="673"/>
      <c r="AJI16" s="263">
        <f>'別表_個別勤務状況（1～60）'!$A$16</f>
        <v>2</v>
      </c>
      <c r="AJJ16" s="264" t="str">
        <f>'別表_個別勤務状況（1～60）'!$B$16</f>
        <v>金</v>
      </c>
      <c r="AJK16" s="660"/>
      <c r="AJL16" s="661"/>
      <c r="AJM16" s="660"/>
      <c r="AJN16" s="661"/>
      <c r="AJO16" s="660"/>
      <c r="AJP16" s="661"/>
      <c r="AJQ16" s="660"/>
      <c r="AJR16" s="661"/>
      <c r="AJS16" s="662" t="str">
        <f>IFERROR(IF(OR(AJJ16="日",AJJ16="祝",AJJ16=0,AJK16=""),"　",MAX(IF(AND(AJK16&lt;=AJS14,AJM16&gt;AJT14),AJT14-AJS14,IF(AND(AJK16&gt;AJS14,AJM16&lt;=AJT14),AJM16-AJK16,IF(AND(AJK16&lt;=AJS14,AJM16&lt;=AJT14),AJM16-AJS14,IF(AND(AJK16&gt;AJS14,AJM16&gt;AJT14),AJT14-AJK16,0)))),0)),0)</f>
        <v>　</v>
      </c>
      <c r="AJT16" s="663"/>
      <c r="AJU16" s="664"/>
      <c r="AJV16" s="662" t="str">
        <f>IFERROR(IF(OR(AJJ16="日",AJJ16="祝",AJJ16=0,AJO16=""),"　",MAX(IF(AND(AJO16&gt;AJY14,AJQ16&gt;AJW14),0,IF(AND(AJO16&lt;=AJY14,AJO16&gt;AJV14,AJQ16&gt;AJW14),AJY14-AJO16,IF(AND(AJO16&lt;=AJY14,AJO16&lt;=AJV14,AJQ16&gt;AJW14),AJY14-AJV14,IF(AND(AJO16&gt;AJV14,AJQ16&lt;=AJW14),AJQ16-AJO16,IF(AND(AJO16&lt;=AJV14,AJQ16&lt;=AJW14),AJQ16-AJV14,0))))),0)),0)</f>
        <v>　</v>
      </c>
      <c r="AJW16" s="663"/>
      <c r="AJX16" s="664"/>
      <c r="AJY16" s="662" t="str">
        <f>IFERROR(IF(OR(AJJ16="日",AJJ16="祝",AJJ16=0,AJO16=0),"　",MAX(IF(AND(AJO16&lt;=AJY14,AJQ16&gt;AJZ14),AJZ14-AJY14,IF(AJQ16&lt;=AJZ14,0,IF(AND(AJO16&gt;AJY14,AJQ16&gt;AJZ14),AJZ14-AJO16,0))),0)),0)</f>
        <v>　</v>
      </c>
      <c r="AJZ16" s="663"/>
      <c r="AKA16" s="664"/>
      <c r="AKB16" s="662" t="str">
        <f>IFERROR(IF(OR(AJJ16="日",AJJ16="祝",AJJ16=0,AJO16=0),"　",MAX(IF(AJO16&gt;AKB14,AJQ16-AJO16,IF(AJO16&lt;=AKB14,AJQ16-AKB14,0)),0)),0)</f>
        <v>　</v>
      </c>
      <c r="AKC16" s="663"/>
      <c r="AKD16" s="664"/>
      <c r="AKE16" s="662" t="str">
        <f>IFERROR(IF(OR(AJJ16="日",AJJ16="祝",AJJ16=0,AJK16=""),"　",MAX(IF(AND(AJK16&lt;=AKE14,AJM16&gt;AKF14),AKF14-AKE14,IF(AND(AJK16&gt;AKE14,AJM16&lt;=AKF14),AJM16-AJK16,IF(AND(AJK16&lt;=AKE14,AJM16&lt;=AKF14),AJM16-AKE14,IF(AND(AJK16&gt;AKE14,AJM16&gt;AKF14),AKF14-AJK16,0)))),0)),0)</f>
        <v>　</v>
      </c>
      <c r="AKF16" s="663"/>
      <c r="AKG16" s="664"/>
      <c r="AKH16" s="662" t="str">
        <f>IFERROR(IF(OR(AJJ16="日",AJJ16="祝",AJJ16=0,AJO16=0),"　",MAX(IF(AND(AJO16&gt;AKK14,AJQ16&gt;AKI14),0,IF(AND(AJO16&lt;=AKK14,AJO16&gt;AKH14,AJQ16&gt;AKI14),AKK14-AJO16,IF(AND(AJO16&lt;=AKK14,AJO16&lt;=AKH14,AJQ16&gt;AKI14),AKK14-AKH14,IF(AND(AJO16&gt;AKH14,AJQ16&lt;=AKI14),AJQ16-AJO16,IF(AND(AJO16&lt;=AKH14,AJQ16&lt;=AKI14),AJQ16-AKH14,0))))),0)),0)</f>
        <v>　</v>
      </c>
      <c r="AKI16" s="663"/>
      <c r="AKJ16" s="664"/>
      <c r="AKK16" s="662" t="str">
        <f>IFERROR(IF(OR(AJJ16="日",AJJ16="祝",AJJ16=0,AJO16=0),"　",MAX(IF(AND(AJO16&lt;=AKK14,AJQ16&gt;AKL14),AKL14-AKK14,IF(AJQ16&lt;=AKL14,0,IF(AND(AJO16&gt;AKK14,AJQ16&gt;AKL14),AKL14-AJO16,0))),0)),0)</f>
        <v>　</v>
      </c>
      <c r="AKL16" s="663"/>
      <c r="AKM16" s="664"/>
      <c r="AKN16" s="662" t="str">
        <f t="shared" ref="AKN16:AKN45" si="16">AKB16</f>
        <v>　</v>
      </c>
      <c r="AKO16" s="663"/>
      <c r="AKP16" s="664"/>
      <c r="AKQ16" s="665" t="str">
        <f>IF(AKT16="×",TIME(0,0,0),IF(ALD4="非常勤",AJS16,AKE16))</f>
        <v>　</v>
      </c>
      <c r="AKR16" s="666"/>
      <c r="AKS16" s="667"/>
      <c r="AKT16" s="265"/>
      <c r="AKU16" s="665" t="str">
        <f>IF(AKX16="×",TIME(0,0,0),IF(ALD4="非常勤",AJV16,AKH16))</f>
        <v>　</v>
      </c>
      <c r="AKV16" s="666"/>
      <c r="AKW16" s="667"/>
      <c r="AKX16" s="265"/>
      <c r="AKY16" s="665" t="str">
        <f>IF(ALB16="×",TIME(0,0,0),IF(ALD4="非常勤",AJY16,AKK16))</f>
        <v>　</v>
      </c>
      <c r="AKZ16" s="666"/>
      <c r="ALA16" s="667"/>
      <c r="ALB16" s="265"/>
      <c r="ALC16" s="665" t="str">
        <f>IF(ALF16="×",TIME(0,0,0),IF(ALD4="非常勤",AKB16,AKN16))</f>
        <v>　</v>
      </c>
      <c r="ALD16" s="666"/>
      <c r="ALE16" s="667"/>
      <c r="ALF16" s="265"/>
      <c r="ALG16" s="720"/>
      <c r="ALH16" s="720"/>
      <c r="ALI16" s="668"/>
      <c r="ALJ16" s="670"/>
      <c r="ALK16" s="669"/>
      <c r="ALL16" s="671"/>
      <c r="ALM16" s="672"/>
      <c r="ALN16" s="672"/>
      <c r="ALO16" s="673"/>
      <c r="ALP16" s="263">
        <f>'別表_個別勤務状況（1～60）'!$A$16</f>
        <v>2</v>
      </c>
      <c r="ALQ16" s="264" t="str">
        <f>'別表_個別勤務状況（1～60）'!$B$16</f>
        <v>金</v>
      </c>
      <c r="ALR16" s="660"/>
      <c r="ALS16" s="661"/>
      <c r="ALT16" s="660"/>
      <c r="ALU16" s="661"/>
      <c r="ALV16" s="660"/>
      <c r="ALW16" s="661"/>
      <c r="ALX16" s="660"/>
      <c r="ALY16" s="661"/>
      <c r="ALZ16" s="662" t="str">
        <f>IFERROR(IF(OR(ALQ16="日",ALQ16="祝",ALQ16=0,ALR16=""),"　",MAX(IF(AND(ALR16&lt;=ALZ14,ALT16&gt;AMA14),AMA14-ALZ14,IF(AND(ALR16&gt;ALZ14,ALT16&lt;=AMA14),ALT16-ALR16,IF(AND(ALR16&lt;=ALZ14,ALT16&lt;=AMA14),ALT16-ALZ14,IF(AND(ALR16&gt;ALZ14,ALT16&gt;AMA14),AMA14-ALR16,0)))),0)),0)</f>
        <v>　</v>
      </c>
      <c r="AMA16" s="663"/>
      <c r="AMB16" s="664"/>
      <c r="AMC16" s="662" t="str">
        <f>IFERROR(IF(OR(ALQ16="日",ALQ16="祝",ALQ16=0,ALV16=""),"　",MAX(IF(AND(ALV16&gt;AMF14,ALX16&gt;AMD14),0,IF(AND(ALV16&lt;=AMF14,ALV16&gt;AMC14,ALX16&gt;AMD14),AMF14-ALV16,IF(AND(ALV16&lt;=AMF14,ALV16&lt;=AMC14,ALX16&gt;AMD14),AMF14-AMC14,IF(AND(ALV16&gt;AMC14,ALX16&lt;=AMD14),ALX16-ALV16,IF(AND(ALV16&lt;=AMC14,ALX16&lt;=AMD14),ALX16-AMC14,0))))),0)),0)</f>
        <v>　</v>
      </c>
      <c r="AMD16" s="663"/>
      <c r="AME16" s="664"/>
      <c r="AMF16" s="662" t="str">
        <f>IFERROR(IF(OR(ALQ16="日",ALQ16="祝",ALQ16=0,ALV16=0),"　",MAX(IF(AND(ALV16&lt;=AMF14,ALX16&gt;AMG14),AMG14-AMF14,IF(ALX16&lt;=AMG14,0,IF(AND(ALV16&gt;AMF14,ALX16&gt;AMG14),AMG14-ALV16,0))),0)),0)</f>
        <v>　</v>
      </c>
      <c r="AMG16" s="663"/>
      <c r="AMH16" s="664"/>
      <c r="AMI16" s="662" t="str">
        <f>IFERROR(IF(OR(ALQ16="日",ALQ16="祝",ALQ16=0,ALV16=0),"　",MAX(IF(ALV16&gt;AMI14,ALX16-ALV16,IF(ALV16&lt;=AMI14,ALX16-AMI14,0)),0)),0)</f>
        <v>　</v>
      </c>
      <c r="AMJ16" s="663"/>
      <c r="AMK16" s="664"/>
      <c r="AML16" s="662" t="str">
        <f>IFERROR(IF(OR(ALQ16="日",ALQ16="祝",ALQ16=0,ALR16=""),"　",MAX(IF(AND(ALR16&lt;=AML14,ALT16&gt;AMM14),AMM14-AML14,IF(AND(ALR16&gt;AML14,ALT16&lt;=AMM14),ALT16-ALR16,IF(AND(ALR16&lt;=AML14,ALT16&lt;=AMM14),ALT16-AML14,IF(AND(ALR16&gt;AML14,ALT16&gt;AMM14),AMM14-ALR16,0)))),0)),0)</f>
        <v>　</v>
      </c>
      <c r="AMM16" s="663"/>
      <c r="AMN16" s="664"/>
      <c r="AMO16" s="662" t="str">
        <f>IFERROR(IF(OR(ALQ16="日",ALQ16="祝",ALQ16=0,ALV16=0),"　",MAX(IF(AND(ALV16&gt;AMR14,ALX16&gt;AMP14),0,IF(AND(ALV16&lt;=AMR14,ALV16&gt;AMO14,ALX16&gt;AMP14),AMR14-ALV16,IF(AND(ALV16&lt;=AMR14,ALV16&lt;=AMO14,ALX16&gt;AMP14),AMR14-AMO14,IF(AND(ALV16&gt;AMO14,ALX16&lt;=AMP14),ALX16-ALV16,IF(AND(ALV16&lt;=AMO14,ALX16&lt;=AMP14),ALX16-AMO14,0))))),0)),0)</f>
        <v>　</v>
      </c>
      <c r="AMP16" s="663"/>
      <c r="AMQ16" s="664"/>
      <c r="AMR16" s="662" t="str">
        <f>IFERROR(IF(OR(ALQ16="日",ALQ16="祝",ALQ16=0,ALV16=0),"　",MAX(IF(AND(ALV16&lt;=AMR14,ALX16&gt;AMS14),AMS14-AMR14,IF(ALX16&lt;=AMS14,0,IF(AND(ALV16&gt;AMR14,ALX16&gt;AMS14),AMS14-ALV16,0))),0)),0)</f>
        <v>　</v>
      </c>
      <c r="AMS16" s="663"/>
      <c r="AMT16" s="664"/>
      <c r="AMU16" s="662" t="str">
        <f t="shared" ref="AMU16:AMU45" si="17">AMI16</f>
        <v>　</v>
      </c>
      <c r="AMV16" s="663"/>
      <c r="AMW16" s="664"/>
      <c r="AMX16" s="665" t="str">
        <f>IF(ANA16="×",TIME(0,0,0),IF(ANK4="非常勤",ALZ16,AML16))</f>
        <v>　</v>
      </c>
      <c r="AMY16" s="666"/>
      <c r="AMZ16" s="667"/>
      <c r="ANA16" s="265"/>
      <c r="ANB16" s="665" t="str">
        <f>IF(ANE16="×",TIME(0,0,0),IF(ANK4="非常勤",AMC16,AMO16))</f>
        <v>　</v>
      </c>
      <c r="ANC16" s="666"/>
      <c r="AND16" s="667"/>
      <c r="ANE16" s="265"/>
      <c r="ANF16" s="665" t="str">
        <f>IF(ANI16="×",TIME(0,0,0),IF(ANK4="非常勤",AMF16,AMR16))</f>
        <v>　</v>
      </c>
      <c r="ANG16" s="666"/>
      <c r="ANH16" s="667"/>
      <c r="ANI16" s="265"/>
      <c r="ANJ16" s="665" t="str">
        <f>IF(ANM16="×",TIME(0,0,0),IF(ANK4="非常勤",AMI16,AMU16))</f>
        <v>　</v>
      </c>
      <c r="ANK16" s="666"/>
      <c r="ANL16" s="667"/>
      <c r="ANM16" s="265"/>
      <c r="ANN16" s="720"/>
      <c r="ANO16" s="720"/>
      <c r="ANP16" s="668"/>
      <c r="ANQ16" s="670"/>
      <c r="ANR16" s="669"/>
      <c r="ANS16" s="671"/>
      <c r="ANT16" s="672"/>
      <c r="ANU16" s="672"/>
      <c r="ANV16" s="673"/>
      <c r="ANW16" s="263">
        <f>'別表_個別勤務状況（1～60）'!$A$16</f>
        <v>2</v>
      </c>
      <c r="ANX16" s="264" t="str">
        <f>'別表_個別勤務状況（1～60）'!$B$16</f>
        <v>金</v>
      </c>
      <c r="ANY16" s="660"/>
      <c r="ANZ16" s="661"/>
      <c r="AOA16" s="660"/>
      <c r="AOB16" s="661"/>
      <c r="AOC16" s="660"/>
      <c r="AOD16" s="661"/>
      <c r="AOE16" s="660"/>
      <c r="AOF16" s="661"/>
      <c r="AOG16" s="662" t="str">
        <f>IFERROR(IF(OR(ANX16="日",ANX16="祝",ANX16=0,ANY16=""),"　",MAX(IF(AND(ANY16&lt;=AOG14,AOA16&gt;AOH14),AOH14-AOG14,IF(AND(ANY16&gt;AOG14,AOA16&lt;=AOH14),AOA16-ANY16,IF(AND(ANY16&lt;=AOG14,AOA16&lt;=AOH14),AOA16-AOG14,IF(AND(ANY16&gt;AOG14,AOA16&gt;AOH14),AOH14-ANY16,0)))),0)),0)</f>
        <v>　</v>
      </c>
      <c r="AOH16" s="663"/>
      <c r="AOI16" s="664"/>
      <c r="AOJ16" s="662" t="str">
        <f>IFERROR(IF(OR(ANX16="日",ANX16="祝",ANX16=0,AOC16=""),"　",MAX(IF(AND(AOC16&gt;AOM14,AOE16&gt;AOK14),0,IF(AND(AOC16&lt;=AOM14,AOC16&gt;AOJ14,AOE16&gt;AOK14),AOM14-AOC16,IF(AND(AOC16&lt;=AOM14,AOC16&lt;=AOJ14,AOE16&gt;AOK14),AOM14-AOJ14,IF(AND(AOC16&gt;AOJ14,AOE16&lt;=AOK14),AOE16-AOC16,IF(AND(AOC16&lt;=AOJ14,AOE16&lt;=AOK14),AOE16-AOJ14,0))))),0)),0)</f>
        <v>　</v>
      </c>
      <c r="AOK16" s="663"/>
      <c r="AOL16" s="664"/>
      <c r="AOM16" s="662" t="str">
        <f>IFERROR(IF(OR(ANX16="日",ANX16="祝",ANX16=0,AOC16=0),"　",MAX(IF(AND(AOC16&lt;=AOM14,AOE16&gt;AON14),AON14-AOM14,IF(AOE16&lt;=AON14,0,IF(AND(AOC16&gt;AOM14,AOE16&gt;AON14),AON14-AOC16,0))),0)),0)</f>
        <v>　</v>
      </c>
      <c r="AON16" s="663"/>
      <c r="AOO16" s="664"/>
      <c r="AOP16" s="662" t="str">
        <f>IFERROR(IF(OR(ANX16="日",ANX16="祝",ANX16=0,AOC16=0),"　",MAX(IF(AOC16&gt;AOP14,AOE16-AOC16,IF(AOC16&lt;=AOP14,AOE16-AOP14,0)),0)),0)</f>
        <v>　</v>
      </c>
      <c r="AOQ16" s="663"/>
      <c r="AOR16" s="664"/>
      <c r="AOS16" s="662" t="str">
        <f>IFERROR(IF(OR(ANX16="日",ANX16="祝",ANX16=0,ANY16=""),"　",MAX(IF(AND(ANY16&lt;=AOS14,AOA16&gt;AOT14),AOT14-AOS14,IF(AND(ANY16&gt;AOS14,AOA16&lt;=AOT14),AOA16-ANY16,IF(AND(ANY16&lt;=AOS14,AOA16&lt;=AOT14),AOA16-AOS14,IF(AND(ANY16&gt;AOS14,AOA16&gt;AOT14),AOT14-ANY16,0)))),0)),0)</f>
        <v>　</v>
      </c>
      <c r="AOT16" s="663"/>
      <c r="AOU16" s="664"/>
      <c r="AOV16" s="662" t="str">
        <f>IFERROR(IF(OR(ANX16="日",ANX16="祝",ANX16=0,AOC16=0),"　",MAX(IF(AND(AOC16&gt;AOY14,AOE16&gt;AOW14),0,IF(AND(AOC16&lt;=AOY14,AOC16&gt;AOV14,AOE16&gt;AOW14),AOY14-AOC16,IF(AND(AOC16&lt;=AOY14,AOC16&lt;=AOV14,AOE16&gt;AOW14),AOY14-AOV14,IF(AND(AOC16&gt;AOV14,AOE16&lt;=AOW14),AOE16-AOC16,IF(AND(AOC16&lt;=AOV14,AOE16&lt;=AOW14),AOE16-AOV14,0))))),0)),0)</f>
        <v>　</v>
      </c>
      <c r="AOW16" s="663"/>
      <c r="AOX16" s="664"/>
      <c r="AOY16" s="662" t="str">
        <f>IFERROR(IF(OR(ANX16="日",ANX16="祝",ANX16=0,AOC16=0),"　",MAX(IF(AND(AOC16&lt;=AOY14,AOE16&gt;AOZ14),AOZ14-AOY14,IF(AOE16&lt;=AOZ14,0,IF(AND(AOC16&gt;AOY14,AOE16&gt;AOZ14),AOZ14-AOC16,0))),0)),0)</f>
        <v>　</v>
      </c>
      <c r="AOZ16" s="663"/>
      <c r="APA16" s="664"/>
      <c r="APB16" s="662" t="str">
        <f t="shared" ref="APB16:APB45" si="18">AOP16</f>
        <v>　</v>
      </c>
      <c r="APC16" s="663"/>
      <c r="APD16" s="664"/>
      <c r="APE16" s="665" t="str">
        <f>IF(APH16="×",TIME(0,0,0),IF(APR4="非常勤",AOG16,AOS16))</f>
        <v>　</v>
      </c>
      <c r="APF16" s="666"/>
      <c r="APG16" s="667"/>
      <c r="APH16" s="265"/>
      <c r="API16" s="665" t="str">
        <f>IF(APL16="×",TIME(0,0,0),IF(APR4="非常勤",AOJ16,AOV16))</f>
        <v>　</v>
      </c>
      <c r="APJ16" s="666"/>
      <c r="APK16" s="667"/>
      <c r="APL16" s="265"/>
      <c r="APM16" s="665" t="str">
        <f>IF(APP16="×",TIME(0,0,0),IF(APR4="非常勤",AOM16,AOY16))</f>
        <v>　</v>
      </c>
      <c r="APN16" s="666"/>
      <c r="APO16" s="667"/>
      <c r="APP16" s="265"/>
      <c r="APQ16" s="665" t="str">
        <f>IF(APT16="×",TIME(0,0,0),IF(APR4="非常勤",AOP16,APB16))</f>
        <v>　</v>
      </c>
      <c r="APR16" s="666"/>
      <c r="APS16" s="667"/>
      <c r="APT16" s="265"/>
      <c r="APU16" s="720"/>
      <c r="APV16" s="720"/>
      <c r="APW16" s="668"/>
      <c r="APX16" s="670"/>
      <c r="APY16" s="669"/>
      <c r="APZ16" s="671"/>
      <c r="AQA16" s="672"/>
      <c r="AQB16" s="672"/>
      <c r="AQC16" s="673"/>
      <c r="AQD16" s="263">
        <f>'別表_個別勤務状況（1～60）'!$A$16</f>
        <v>2</v>
      </c>
      <c r="AQE16" s="264" t="str">
        <f>'別表_個別勤務状況（1～60）'!$B$16</f>
        <v>金</v>
      </c>
      <c r="AQF16" s="660"/>
      <c r="AQG16" s="661"/>
      <c r="AQH16" s="660"/>
      <c r="AQI16" s="661"/>
      <c r="AQJ16" s="660"/>
      <c r="AQK16" s="661"/>
      <c r="AQL16" s="660"/>
      <c r="AQM16" s="661"/>
      <c r="AQN16" s="662" t="str">
        <f>IFERROR(IF(OR(AQE16="日",AQE16="祝",AQE16=0,AQF16=""),"　",MAX(IF(AND(AQF16&lt;=AQN14,AQH16&gt;AQO14),AQO14-AQN14,IF(AND(AQF16&gt;AQN14,AQH16&lt;=AQO14),AQH16-AQF16,IF(AND(AQF16&lt;=AQN14,AQH16&lt;=AQO14),AQH16-AQN14,IF(AND(AQF16&gt;AQN14,AQH16&gt;AQO14),AQO14-AQF16,0)))),0)),0)</f>
        <v>　</v>
      </c>
      <c r="AQO16" s="663"/>
      <c r="AQP16" s="664"/>
      <c r="AQQ16" s="662" t="str">
        <f>IFERROR(IF(OR(AQE16="日",AQE16="祝",AQE16=0,AQJ16=""),"　",MAX(IF(AND(AQJ16&gt;AQT14,AQL16&gt;AQR14),0,IF(AND(AQJ16&lt;=AQT14,AQJ16&gt;AQQ14,AQL16&gt;AQR14),AQT14-AQJ16,IF(AND(AQJ16&lt;=AQT14,AQJ16&lt;=AQQ14,AQL16&gt;AQR14),AQT14-AQQ14,IF(AND(AQJ16&gt;AQQ14,AQL16&lt;=AQR14),AQL16-AQJ16,IF(AND(AQJ16&lt;=AQQ14,AQL16&lt;=AQR14),AQL16-AQQ14,0))))),0)),0)</f>
        <v>　</v>
      </c>
      <c r="AQR16" s="663"/>
      <c r="AQS16" s="664"/>
      <c r="AQT16" s="662" t="str">
        <f>IFERROR(IF(OR(AQE16="日",AQE16="祝",AQE16=0,AQJ16=0),"　",MAX(IF(AND(AQJ16&lt;=AQT14,AQL16&gt;AQU14),AQU14-AQT14,IF(AQL16&lt;=AQU14,0,IF(AND(AQJ16&gt;AQT14,AQL16&gt;AQU14),AQU14-AQJ16,0))),0)),0)</f>
        <v>　</v>
      </c>
      <c r="AQU16" s="663"/>
      <c r="AQV16" s="664"/>
      <c r="AQW16" s="662" t="str">
        <f>IFERROR(IF(OR(AQE16="日",AQE16="祝",AQE16=0,AQJ16=0),"　",MAX(IF(AQJ16&gt;AQW14,AQL16-AQJ16,IF(AQJ16&lt;=AQW14,AQL16-AQW14,0)),0)),0)</f>
        <v>　</v>
      </c>
      <c r="AQX16" s="663"/>
      <c r="AQY16" s="664"/>
      <c r="AQZ16" s="662" t="str">
        <f>IFERROR(IF(OR(AQE16="日",AQE16="祝",AQE16=0,AQF16=""),"　",MAX(IF(AND(AQF16&lt;=AQZ14,AQH16&gt;ARA14),ARA14-AQZ14,IF(AND(AQF16&gt;AQZ14,AQH16&lt;=ARA14),AQH16-AQF16,IF(AND(AQF16&lt;=AQZ14,AQH16&lt;=ARA14),AQH16-AQZ14,IF(AND(AQF16&gt;AQZ14,AQH16&gt;ARA14),ARA14-AQF16,0)))),0)),0)</f>
        <v>　</v>
      </c>
      <c r="ARA16" s="663"/>
      <c r="ARB16" s="664"/>
      <c r="ARC16" s="662" t="str">
        <f>IFERROR(IF(OR(AQE16="日",AQE16="祝",AQE16=0,AQJ16=0),"　",MAX(IF(AND(AQJ16&gt;ARF14,AQL16&gt;ARD14),0,IF(AND(AQJ16&lt;=ARF14,AQJ16&gt;ARC14,AQL16&gt;ARD14),ARF14-AQJ16,IF(AND(AQJ16&lt;=ARF14,AQJ16&lt;=ARC14,AQL16&gt;ARD14),ARF14-ARC14,IF(AND(AQJ16&gt;ARC14,AQL16&lt;=ARD14),AQL16-AQJ16,IF(AND(AQJ16&lt;=ARC14,AQL16&lt;=ARD14),AQL16-ARC14,0))))),0)),0)</f>
        <v>　</v>
      </c>
      <c r="ARD16" s="663"/>
      <c r="ARE16" s="664"/>
      <c r="ARF16" s="662" t="str">
        <f>IFERROR(IF(OR(AQE16="日",AQE16="祝",AQE16=0,AQJ16=0),"　",MAX(IF(AND(AQJ16&lt;=ARF14,AQL16&gt;ARG14),ARG14-ARF14,IF(AQL16&lt;=ARG14,0,IF(AND(AQJ16&gt;ARF14,AQL16&gt;ARG14),ARG14-AQJ16,0))),0)),0)</f>
        <v>　</v>
      </c>
      <c r="ARG16" s="663"/>
      <c r="ARH16" s="664"/>
      <c r="ARI16" s="662" t="str">
        <f t="shared" ref="ARI16:ARI45" si="19">AQW16</f>
        <v>　</v>
      </c>
      <c r="ARJ16" s="663"/>
      <c r="ARK16" s="664"/>
      <c r="ARL16" s="665" t="str">
        <f>IF(ARO16="×",TIME(0,0,0),IF(ARY4="非常勤",AQN16,AQZ16))</f>
        <v>　</v>
      </c>
      <c r="ARM16" s="666"/>
      <c r="ARN16" s="667"/>
      <c r="ARO16" s="265"/>
      <c r="ARP16" s="665" t="str">
        <f>IF(ARS16="×",TIME(0,0,0),IF(ARY4="非常勤",AQQ16,ARC16))</f>
        <v>　</v>
      </c>
      <c r="ARQ16" s="666"/>
      <c r="ARR16" s="667"/>
      <c r="ARS16" s="265"/>
      <c r="ART16" s="665" t="str">
        <f>IF(ARW16="×",TIME(0,0,0),IF(ARY4="非常勤",AQT16,ARF16))</f>
        <v>　</v>
      </c>
      <c r="ARU16" s="666"/>
      <c r="ARV16" s="667"/>
      <c r="ARW16" s="265"/>
      <c r="ARX16" s="665" t="str">
        <f>IF(ASA16="×",TIME(0,0,0),IF(ARY4="非常勤",AQW16,ARI16))</f>
        <v>　</v>
      </c>
      <c r="ARY16" s="666"/>
      <c r="ARZ16" s="667"/>
      <c r="ASA16" s="265"/>
      <c r="ASB16" s="720"/>
      <c r="ASC16" s="720"/>
      <c r="ASD16" s="668"/>
      <c r="ASE16" s="670"/>
      <c r="ASF16" s="669"/>
      <c r="ASG16" s="671"/>
      <c r="ASH16" s="672"/>
      <c r="ASI16" s="672"/>
      <c r="ASJ16" s="673"/>
      <c r="ASK16" s="263">
        <f>'別表_個別勤務状況（1～60）'!$A$16</f>
        <v>2</v>
      </c>
      <c r="ASL16" s="264" t="str">
        <f>'別表_個別勤務状況（1～60）'!$B$16</f>
        <v>金</v>
      </c>
      <c r="ASM16" s="660"/>
      <c r="ASN16" s="661"/>
      <c r="ASO16" s="660"/>
      <c r="ASP16" s="661"/>
      <c r="ASQ16" s="660"/>
      <c r="ASR16" s="661"/>
      <c r="ASS16" s="660"/>
      <c r="AST16" s="661"/>
      <c r="ASU16" s="662" t="str">
        <f>IFERROR(IF(OR(ASL16="日",ASL16="祝",ASL16=0,ASM16=""),"　",MAX(IF(AND(ASM16&lt;=ASU14,ASO16&gt;ASV14),ASV14-ASU14,IF(AND(ASM16&gt;ASU14,ASO16&lt;=ASV14),ASO16-ASM16,IF(AND(ASM16&lt;=ASU14,ASO16&lt;=ASV14),ASO16-ASU14,IF(AND(ASM16&gt;ASU14,ASO16&gt;ASV14),ASV14-ASM16,0)))),0)),0)</f>
        <v>　</v>
      </c>
      <c r="ASV16" s="663"/>
      <c r="ASW16" s="664"/>
      <c r="ASX16" s="662" t="str">
        <f>IFERROR(IF(OR(ASL16="日",ASL16="祝",ASL16=0,ASQ16=""),"　",MAX(IF(AND(ASQ16&gt;ATA14,ASS16&gt;ASY14),0,IF(AND(ASQ16&lt;=ATA14,ASQ16&gt;ASX14,ASS16&gt;ASY14),ATA14-ASQ16,IF(AND(ASQ16&lt;=ATA14,ASQ16&lt;=ASX14,ASS16&gt;ASY14),ATA14-ASX14,IF(AND(ASQ16&gt;ASX14,ASS16&lt;=ASY14),ASS16-ASQ16,IF(AND(ASQ16&lt;=ASX14,ASS16&lt;=ASY14),ASS16-ASX14,0))))),0)),0)</f>
        <v>　</v>
      </c>
      <c r="ASY16" s="663"/>
      <c r="ASZ16" s="664"/>
      <c r="ATA16" s="662" t="str">
        <f>IFERROR(IF(OR(ASL16="日",ASL16="祝",ASL16=0,ASQ16=0),"　",MAX(IF(AND(ASQ16&lt;=ATA14,ASS16&gt;ATB14),ATB14-ATA14,IF(ASS16&lt;=ATB14,0,IF(AND(ASQ16&gt;ATA14,ASS16&gt;ATB14),ATB14-ASQ16,0))),0)),0)</f>
        <v>　</v>
      </c>
      <c r="ATB16" s="663"/>
      <c r="ATC16" s="664"/>
      <c r="ATD16" s="662" t="str">
        <f>IFERROR(IF(OR(ASL16="日",ASL16="祝",ASL16=0,ASQ16=0),"　",MAX(IF(ASQ16&gt;ATD14,ASS16-ASQ16,IF(ASQ16&lt;=ATD14,ASS16-ATD14,0)),0)),0)</f>
        <v>　</v>
      </c>
      <c r="ATE16" s="663"/>
      <c r="ATF16" s="664"/>
      <c r="ATG16" s="662" t="str">
        <f>IFERROR(IF(OR(ASL16="日",ASL16="祝",ASL16=0,ASM16=""),"　",MAX(IF(AND(ASM16&lt;=ATG14,ASO16&gt;ATH14),ATH14-ATG14,IF(AND(ASM16&gt;ATG14,ASO16&lt;=ATH14),ASO16-ASM16,IF(AND(ASM16&lt;=ATG14,ASO16&lt;=ATH14),ASO16-ATG14,IF(AND(ASM16&gt;ATG14,ASO16&gt;ATH14),ATH14-ASM16,0)))),0)),0)</f>
        <v>　</v>
      </c>
      <c r="ATH16" s="663"/>
      <c r="ATI16" s="664"/>
      <c r="ATJ16" s="662" t="str">
        <f>IFERROR(IF(OR(ASL16="日",ASL16="祝",ASL16=0,ASQ16=0),"　",MAX(IF(AND(ASQ16&gt;ATM14,ASS16&gt;ATK14),0,IF(AND(ASQ16&lt;=ATM14,ASQ16&gt;ATJ14,ASS16&gt;ATK14),ATM14-ASQ16,IF(AND(ASQ16&lt;=ATM14,ASQ16&lt;=ATJ14,ASS16&gt;ATK14),ATM14-ATJ14,IF(AND(ASQ16&gt;ATJ14,ASS16&lt;=ATK14),ASS16-ASQ16,IF(AND(ASQ16&lt;=ATJ14,ASS16&lt;=ATK14),ASS16-ATJ14,0))))),0)),0)</f>
        <v>　</v>
      </c>
      <c r="ATK16" s="663"/>
      <c r="ATL16" s="664"/>
      <c r="ATM16" s="662" t="str">
        <f>IFERROR(IF(OR(ASL16="日",ASL16="祝",ASL16=0,ASQ16=0),"　",MAX(IF(AND(ASQ16&lt;=ATM14,ASS16&gt;ATN14),ATN14-ATM14,IF(ASS16&lt;=ATN14,0,IF(AND(ASQ16&gt;ATM14,ASS16&gt;ATN14),ATN14-ASQ16,0))),0)),0)</f>
        <v>　</v>
      </c>
      <c r="ATN16" s="663"/>
      <c r="ATO16" s="664"/>
      <c r="ATP16" s="662" t="str">
        <f t="shared" ref="ATP16:ATP45" si="20">ATD16</f>
        <v>　</v>
      </c>
      <c r="ATQ16" s="663"/>
      <c r="ATR16" s="664"/>
      <c r="ATS16" s="665" t="str">
        <f>IF(ATV16="×",TIME(0,0,0),IF(AUF4="非常勤",ASU16,ATG16))</f>
        <v>　</v>
      </c>
      <c r="ATT16" s="666"/>
      <c r="ATU16" s="667"/>
      <c r="ATV16" s="265"/>
      <c r="ATW16" s="665" t="str">
        <f>IF(ATZ16="×",TIME(0,0,0),IF(AUF4="非常勤",ASX16,ATJ16))</f>
        <v>　</v>
      </c>
      <c r="ATX16" s="666"/>
      <c r="ATY16" s="667"/>
      <c r="ATZ16" s="265"/>
      <c r="AUA16" s="665" t="str">
        <f>IF(AUD16="×",TIME(0,0,0),IF(AUF4="非常勤",ATA16,ATM16))</f>
        <v>　</v>
      </c>
      <c r="AUB16" s="666"/>
      <c r="AUC16" s="667"/>
      <c r="AUD16" s="265"/>
      <c r="AUE16" s="665" t="str">
        <f>IF(AUH16="×",TIME(0,0,0),IF(AUF4="非常勤",ATD16,ATP16))</f>
        <v>　</v>
      </c>
      <c r="AUF16" s="666"/>
      <c r="AUG16" s="667"/>
      <c r="AUH16" s="265"/>
      <c r="AUI16" s="720"/>
      <c r="AUJ16" s="720"/>
      <c r="AUK16" s="668"/>
      <c r="AUL16" s="670"/>
      <c r="AUM16" s="669"/>
      <c r="AUN16" s="671"/>
      <c r="AUO16" s="672"/>
      <c r="AUP16" s="672"/>
      <c r="AUQ16" s="673"/>
      <c r="AUR16" s="263">
        <f>'別表_個別勤務状況（1～60）'!$A$16</f>
        <v>2</v>
      </c>
      <c r="AUS16" s="264" t="str">
        <f>'別表_個別勤務状況（1～60）'!$B$16</f>
        <v>金</v>
      </c>
      <c r="AUT16" s="660"/>
      <c r="AUU16" s="661"/>
      <c r="AUV16" s="660"/>
      <c r="AUW16" s="661"/>
      <c r="AUX16" s="660"/>
      <c r="AUY16" s="661"/>
      <c r="AUZ16" s="660"/>
      <c r="AVA16" s="661"/>
      <c r="AVB16" s="662" t="str">
        <f>IFERROR(IF(OR(AUS16="日",AUS16="祝",AUS16=0,AUT16=""),"　",MAX(IF(AND(AUT16&lt;=AVB14,AUV16&gt;AVC14),AVC14-AVB14,IF(AND(AUT16&gt;AVB14,AUV16&lt;=AVC14),AUV16-AUT16,IF(AND(AUT16&lt;=AVB14,AUV16&lt;=AVC14),AUV16-AVB14,IF(AND(AUT16&gt;AVB14,AUV16&gt;AVC14),AVC14-AUT16,0)))),0)),0)</f>
        <v>　</v>
      </c>
      <c r="AVC16" s="663"/>
      <c r="AVD16" s="664"/>
      <c r="AVE16" s="662" t="str">
        <f>IFERROR(IF(OR(AUS16="日",AUS16="祝",AUS16=0,AUX16=""),"　",MAX(IF(AND(AUX16&gt;AVH14,AUZ16&gt;AVF14),0,IF(AND(AUX16&lt;=AVH14,AUX16&gt;AVE14,AUZ16&gt;AVF14),AVH14-AUX16,IF(AND(AUX16&lt;=AVH14,AUX16&lt;=AVE14,AUZ16&gt;AVF14),AVH14-AVE14,IF(AND(AUX16&gt;AVE14,AUZ16&lt;=AVF14),AUZ16-AUX16,IF(AND(AUX16&lt;=AVE14,AUZ16&lt;=AVF14),AUZ16-AVE14,0))))),0)),0)</f>
        <v>　</v>
      </c>
      <c r="AVF16" s="663"/>
      <c r="AVG16" s="664"/>
      <c r="AVH16" s="662" t="str">
        <f>IFERROR(IF(OR(AUS16="日",AUS16="祝",AUS16=0,AUX16=0),"　",MAX(IF(AND(AUX16&lt;=AVH14,AUZ16&gt;AVI14),AVI14-AVH14,IF(AUZ16&lt;=AVI14,0,IF(AND(AUX16&gt;AVH14,AUZ16&gt;AVI14),AVI14-AUX16,0))),0)),0)</f>
        <v>　</v>
      </c>
      <c r="AVI16" s="663"/>
      <c r="AVJ16" s="664"/>
      <c r="AVK16" s="662" t="str">
        <f>IFERROR(IF(OR(AUS16="日",AUS16="祝",AUS16=0,AUX16=0),"　",MAX(IF(AUX16&gt;AVK14,AUZ16-AUX16,IF(AUX16&lt;=AVK14,AUZ16-AVK14,0)),0)),0)</f>
        <v>　</v>
      </c>
      <c r="AVL16" s="663"/>
      <c r="AVM16" s="664"/>
      <c r="AVN16" s="662" t="str">
        <f>IFERROR(IF(OR(AUS16="日",AUS16="祝",AUS16=0,AUT16=""),"　",MAX(IF(AND(AUT16&lt;=AVN14,AUV16&gt;AVO14),AVO14-AVN14,IF(AND(AUT16&gt;AVN14,AUV16&lt;=AVO14),AUV16-AUT16,IF(AND(AUT16&lt;=AVN14,AUV16&lt;=AVO14),AUV16-AVN14,IF(AND(AUT16&gt;AVN14,AUV16&gt;AVO14),AVO14-AUT16,0)))),0)),0)</f>
        <v>　</v>
      </c>
      <c r="AVO16" s="663"/>
      <c r="AVP16" s="664"/>
      <c r="AVQ16" s="662" t="str">
        <f>IFERROR(IF(OR(AUS16="日",AUS16="祝",AUS16=0,AUX16=0),"　",MAX(IF(AND(AUX16&gt;AVT14,AUZ16&gt;AVR14),0,IF(AND(AUX16&lt;=AVT14,AUX16&gt;AVQ14,AUZ16&gt;AVR14),AVT14-AUX16,IF(AND(AUX16&lt;=AVT14,AUX16&lt;=AVQ14,AUZ16&gt;AVR14),AVT14-AVQ14,IF(AND(AUX16&gt;AVQ14,AUZ16&lt;=AVR14),AUZ16-AUX16,IF(AND(AUX16&lt;=AVQ14,AUZ16&lt;=AVR14),AUZ16-AVQ14,0))))),0)),0)</f>
        <v>　</v>
      </c>
      <c r="AVR16" s="663"/>
      <c r="AVS16" s="664"/>
      <c r="AVT16" s="662" t="str">
        <f>IFERROR(IF(OR(AUS16="日",AUS16="祝",AUS16=0,AUX16=0),"　",MAX(IF(AND(AUX16&lt;=AVT14,AUZ16&gt;AVU14),AVU14-AVT14,IF(AUZ16&lt;=AVU14,0,IF(AND(AUX16&gt;AVT14,AUZ16&gt;AVU14),AVU14-AUX16,0))),0)),0)</f>
        <v>　</v>
      </c>
      <c r="AVU16" s="663"/>
      <c r="AVV16" s="664"/>
      <c r="AVW16" s="662" t="str">
        <f t="shared" ref="AVW16:AVW45" si="21">AVK16</f>
        <v>　</v>
      </c>
      <c r="AVX16" s="663"/>
      <c r="AVY16" s="664"/>
      <c r="AVZ16" s="665" t="str">
        <f>IF(AWC16="×",TIME(0,0,0),IF(AWM4="非常勤",AVB16,AVN16))</f>
        <v>　</v>
      </c>
      <c r="AWA16" s="666"/>
      <c r="AWB16" s="667"/>
      <c r="AWC16" s="265"/>
      <c r="AWD16" s="665" t="str">
        <f>IF(AWG16="×",TIME(0,0,0),IF(AWM4="非常勤",AVE16,AVQ16))</f>
        <v>　</v>
      </c>
      <c r="AWE16" s="666"/>
      <c r="AWF16" s="667"/>
      <c r="AWG16" s="265"/>
      <c r="AWH16" s="665" t="str">
        <f>IF(AWK16="×",TIME(0,0,0),IF(AWM4="非常勤",AVH16,AVT16))</f>
        <v>　</v>
      </c>
      <c r="AWI16" s="666"/>
      <c r="AWJ16" s="667"/>
      <c r="AWK16" s="265"/>
      <c r="AWL16" s="665" t="str">
        <f>IF(AWO16="×",TIME(0,0,0),IF(AWM4="非常勤",AVK16,AVW16))</f>
        <v>　</v>
      </c>
      <c r="AWM16" s="666"/>
      <c r="AWN16" s="667"/>
      <c r="AWO16" s="265"/>
      <c r="AWP16" s="720"/>
      <c r="AWQ16" s="720"/>
      <c r="AWR16" s="668"/>
      <c r="AWS16" s="670"/>
      <c r="AWT16" s="669"/>
      <c r="AWU16" s="671"/>
      <c r="AWV16" s="672"/>
      <c r="AWW16" s="672"/>
      <c r="AWX16" s="673"/>
      <c r="AWY16" s="263">
        <f>'別表_個別勤務状況（1～60）'!$A$16</f>
        <v>2</v>
      </c>
      <c r="AWZ16" s="264" t="str">
        <f>'別表_個別勤務状況（1～60）'!$B$16</f>
        <v>金</v>
      </c>
      <c r="AXA16" s="660"/>
      <c r="AXB16" s="661"/>
      <c r="AXC16" s="660"/>
      <c r="AXD16" s="661"/>
      <c r="AXE16" s="660"/>
      <c r="AXF16" s="661"/>
      <c r="AXG16" s="660"/>
      <c r="AXH16" s="661"/>
      <c r="AXI16" s="662" t="str">
        <f>IFERROR(IF(OR(AWZ16="日",AWZ16="祝",AWZ16=0,AXA16=""),"　",MAX(IF(AND(AXA16&lt;=AXI14,AXC16&gt;AXJ14),AXJ14-AXI14,IF(AND(AXA16&gt;AXI14,AXC16&lt;=AXJ14),AXC16-AXA16,IF(AND(AXA16&lt;=AXI14,AXC16&lt;=AXJ14),AXC16-AXI14,IF(AND(AXA16&gt;AXI14,AXC16&gt;AXJ14),AXJ14-AXA16,0)))),0)),0)</f>
        <v>　</v>
      </c>
      <c r="AXJ16" s="663"/>
      <c r="AXK16" s="664"/>
      <c r="AXL16" s="662" t="str">
        <f>IFERROR(IF(OR(AWZ16="日",AWZ16="祝",AWZ16=0,AXE16=""),"　",MAX(IF(AND(AXE16&gt;AXO14,AXG16&gt;AXM14),0,IF(AND(AXE16&lt;=AXO14,AXE16&gt;AXL14,AXG16&gt;AXM14),AXO14-AXE16,IF(AND(AXE16&lt;=AXO14,AXE16&lt;=AXL14,AXG16&gt;AXM14),AXO14-AXL14,IF(AND(AXE16&gt;AXL14,AXG16&lt;=AXM14),AXG16-AXE16,IF(AND(AXE16&lt;=AXL14,AXG16&lt;=AXM14),AXG16-AXL14,0))))),0)),0)</f>
        <v>　</v>
      </c>
      <c r="AXM16" s="663"/>
      <c r="AXN16" s="664"/>
      <c r="AXO16" s="662" t="str">
        <f>IFERROR(IF(OR(AWZ16="日",AWZ16="祝",AWZ16=0,AXE16=0),"　",MAX(IF(AND(AXE16&lt;=AXO14,AXG16&gt;AXP14),AXP14-AXO14,IF(AXG16&lt;=AXP14,0,IF(AND(AXE16&gt;AXO14,AXG16&gt;AXP14),AXP14-AXE16,0))),0)),0)</f>
        <v>　</v>
      </c>
      <c r="AXP16" s="663"/>
      <c r="AXQ16" s="664"/>
      <c r="AXR16" s="662" t="str">
        <f>IFERROR(IF(OR(AWZ16="日",AWZ16="祝",AWZ16=0,AXE16=0),"　",MAX(IF(AXE16&gt;AXR14,AXG16-AXE16,IF(AXE16&lt;=AXR14,AXG16-AXR14,0)),0)),0)</f>
        <v>　</v>
      </c>
      <c r="AXS16" s="663"/>
      <c r="AXT16" s="664"/>
      <c r="AXU16" s="662" t="str">
        <f>IFERROR(IF(OR(AWZ16="日",AWZ16="祝",AWZ16=0,AXA16=""),"　",MAX(IF(AND(AXA16&lt;=AXU14,AXC16&gt;AXV14),AXV14-AXU14,IF(AND(AXA16&gt;AXU14,AXC16&lt;=AXV14),AXC16-AXA16,IF(AND(AXA16&lt;=AXU14,AXC16&lt;=AXV14),AXC16-AXU14,IF(AND(AXA16&gt;AXU14,AXC16&gt;AXV14),AXV14-AXA16,0)))),0)),0)</f>
        <v>　</v>
      </c>
      <c r="AXV16" s="663"/>
      <c r="AXW16" s="664"/>
      <c r="AXX16" s="662" t="str">
        <f>IFERROR(IF(OR(AWZ16="日",AWZ16="祝",AWZ16=0,AXE16=0),"　",MAX(IF(AND(AXE16&gt;AYA14,AXG16&gt;AXY14),0,IF(AND(AXE16&lt;=AYA14,AXE16&gt;AXX14,AXG16&gt;AXY14),AYA14-AXE16,IF(AND(AXE16&lt;=AYA14,AXE16&lt;=AXX14,AXG16&gt;AXY14),AYA14-AXX14,IF(AND(AXE16&gt;AXX14,AXG16&lt;=AXY14),AXG16-AXE16,IF(AND(AXE16&lt;=AXX14,AXG16&lt;=AXY14),AXG16-AXX14,0))))),0)),0)</f>
        <v>　</v>
      </c>
      <c r="AXY16" s="663"/>
      <c r="AXZ16" s="664"/>
      <c r="AYA16" s="662" t="str">
        <f>IFERROR(IF(OR(AWZ16="日",AWZ16="祝",AWZ16=0,AXE16=0),"　",MAX(IF(AND(AXE16&lt;=AYA14,AXG16&gt;AYB14),AYB14-AYA14,IF(AXG16&lt;=AYB14,0,IF(AND(AXE16&gt;AYA14,AXG16&gt;AYB14),AYB14-AXE16,0))),0)),0)</f>
        <v>　</v>
      </c>
      <c r="AYB16" s="663"/>
      <c r="AYC16" s="664"/>
      <c r="AYD16" s="662" t="str">
        <f t="shared" ref="AYD16:AYD45" si="22">AXR16</f>
        <v>　</v>
      </c>
      <c r="AYE16" s="663"/>
      <c r="AYF16" s="664"/>
      <c r="AYG16" s="665" t="str">
        <f>IF(AYJ16="×",TIME(0,0,0),IF(AYT4="非常勤",AXI16,AXU16))</f>
        <v>　</v>
      </c>
      <c r="AYH16" s="666"/>
      <c r="AYI16" s="667"/>
      <c r="AYJ16" s="265"/>
      <c r="AYK16" s="665" t="str">
        <f>IF(AYN16="×",TIME(0,0,0),IF(AYT4="非常勤",AXL16,AXX16))</f>
        <v>　</v>
      </c>
      <c r="AYL16" s="666"/>
      <c r="AYM16" s="667"/>
      <c r="AYN16" s="265"/>
      <c r="AYO16" s="665" t="str">
        <f>IF(AYR16="×",TIME(0,0,0),IF(AYT4="非常勤",AXO16,AYA16))</f>
        <v>　</v>
      </c>
      <c r="AYP16" s="666"/>
      <c r="AYQ16" s="667"/>
      <c r="AYR16" s="265"/>
      <c r="AYS16" s="665" t="str">
        <f>IF(AYV16="×",TIME(0,0,0),IF(AYT4="非常勤",AXR16,AYD16))</f>
        <v>　</v>
      </c>
      <c r="AYT16" s="666"/>
      <c r="AYU16" s="667"/>
      <c r="AYV16" s="265"/>
      <c r="AYW16" s="720"/>
      <c r="AYX16" s="720"/>
      <c r="AYY16" s="668"/>
      <c r="AYZ16" s="670"/>
      <c r="AZA16" s="669"/>
      <c r="AZB16" s="671"/>
      <c r="AZC16" s="672"/>
      <c r="AZD16" s="672"/>
      <c r="AZE16" s="673"/>
      <c r="AZF16" s="263">
        <f>'別表_個別勤務状況（1～60）'!$A$16</f>
        <v>2</v>
      </c>
      <c r="AZG16" s="264" t="str">
        <f>'別表_個別勤務状況（1～60）'!$B$16</f>
        <v>金</v>
      </c>
      <c r="AZH16" s="660"/>
      <c r="AZI16" s="661"/>
      <c r="AZJ16" s="660"/>
      <c r="AZK16" s="661"/>
      <c r="AZL16" s="660"/>
      <c r="AZM16" s="661"/>
      <c r="AZN16" s="660"/>
      <c r="AZO16" s="661"/>
      <c r="AZP16" s="662" t="str">
        <f>IFERROR(IF(OR(AZG16="日",AZG16="祝",AZG16=0,AZH16=""),"　",MAX(IF(AND(AZH16&lt;=AZP14,AZJ16&gt;AZQ14),AZQ14-AZP14,IF(AND(AZH16&gt;AZP14,AZJ16&lt;=AZQ14),AZJ16-AZH16,IF(AND(AZH16&lt;=AZP14,AZJ16&lt;=AZQ14),AZJ16-AZP14,IF(AND(AZH16&gt;AZP14,AZJ16&gt;AZQ14),AZQ14-AZH16,0)))),0)),0)</f>
        <v>　</v>
      </c>
      <c r="AZQ16" s="663"/>
      <c r="AZR16" s="664"/>
      <c r="AZS16" s="662" t="str">
        <f>IFERROR(IF(OR(AZG16="日",AZG16="祝",AZG16=0,AZL16=""),"　",MAX(IF(AND(AZL16&gt;AZV14,AZN16&gt;AZT14),0,IF(AND(AZL16&lt;=AZV14,AZL16&gt;AZS14,AZN16&gt;AZT14),AZV14-AZL16,IF(AND(AZL16&lt;=AZV14,AZL16&lt;=AZS14,AZN16&gt;AZT14),AZV14-AZS14,IF(AND(AZL16&gt;AZS14,AZN16&lt;=AZT14),AZN16-AZL16,IF(AND(AZL16&lt;=AZS14,AZN16&lt;=AZT14),AZN16-AZS14,0))))),0)),0)</f>
        <v>　</v>
      </c>
      <c r="AZT16" s="663"/>
      <c r="AZU16" s="664"/>
      <c r="AZV16" s="662" t="str">
        <f>IFERROR(IF(OR(AZG16="日",AZG16="祝",AZG16=0,AZL16=0),"　",MAX(IF(AND(AZL16&lt;=AZV14,AZN16&gt;AZW14),AZW14-AZV14,IF(AZN16&lt;=AZW14,0,IF(AND(AZL16&gt;AZV14,AZN16&gt;AZW14),AZW14-AZL16,0))),0)),0)</f>
        <v>　</v>
      </c>
      <c r="AZW16" s="663"/>
      <c r="AZX16" s="664"/>
      <c r="AZY16" s="662" t="str">
        <f>IFERROR(IF(OR(AZG16="日",AZG16="祝",AZG16=0,AZL16=0),"　",MAX(IF(AZL16&gt;AZY14,AZN16-AZL16,IF(AZL16&lt;=AZY14,AZN16-AZY14,0)),0)),0)</f>
        <v>　</v>
      </c>
      <c r="AZZ16" s="663"/>
      <c r="BAA16" s="664"/>
      <c r="BAB16" s="662" t="str">
        <f>IFERROR(IF(OR(AZG16="日",AZG16="祝",AZG16=0,AZH16=""),"　",MAX(IF(AND(AZH16&lt;=BAB14,AZJ16&gt;BAC14),BAC14-BAB14,IF(AND(AZH16&gt;BAB14,AZJ16&lt;=BAC14),AZJ16-AZH16,IF(AND(AZH16&lt;=BAB14,AZJ16&lt;=BAC14),AZJ16-BAB14,IF(AND(AZH16&gt;BAB14,AZJ16&gt;BAC14),BAC14-AZH16,0)))),0)),0)</f>
        <v>　</v>
      </c>
      <c r="BAC16" s="663"/>
      <c r="BAD16" s="664"/>
      <c r="BAE16" s="662" t="str">
        <f>IFERROR(IF(OR(AZG16="日",AZG16="祝",AZG16=0,AZL16=0),"　",MAX(IF(AND(AZL16&gt;BAH14,AZN16&gt;BAF14),0,IF(AND(AZL16&lt;=BAH14,AZL16&gt;BAE14,AZN16&gt;BAF14),BAH14-AZL16,IF(AND(AZL16&lt;=BAH14,AZL16&lt;=BAE14,AZN16&gt;BAF14),BAH14-BAE14,IF(AND(AZL16&gt;BAE14,AZN16&lt;=BAF14),AZN16-AZL16,IF(AND(AZL16&lt;=BAE14,AZN16&lt;=BAF14),AZN16-BAE14,0))))),0)),0)</f>
        <v>　</v>
      </c>
      <c r="BAF16" s="663"/>
      <c r="BAG16" s="664"/>
      <c r="BAH16" s="662" t="str">
        <f>IFERROR(IF(OR(AZG16="日",AZG16="祝",AZG16=0,AZL16=0),"　",MAX(IF(AND(AZL16&lt;=BAH14,AZN16&gt;BAI14),BAI14-BAH14,IF(AZN16&lt;=BAI14,0,IF(AND(AZL16&gt;BAH14,AZN16&gt;BAI14),BAI14-AZL16,0))),0)),0)</f>
        <v>　</v>
      </c>
      <c r="BAI16" s="663"/>
      <c r="BAJ16" s="664"/>
      <c r="BAK16" s="662" t="str">
        <f t="shared" ref="BAK16:BAK45" si="23">AZY16</f>
        <v>　</v>
      </c>
      <c r="BAL16" s="663"/>
      <c r="BAM16" s="664"/>
      <c r="BAN16" s="665" t="str">
        <f>IF(BAQ16="×",TIME(0,0,0),IF(BBA4="非常勤",AZP16,BAB16))</f>
        <v>　</v>
      </c>
      <c r="BAO16" s="666"/>
      <c r="BAP16" s="667"/>
      <c r="BAQ16" s="265"/>
      <c r="BAR16" s="665" t="str">
        <f>IF(BAU16="×",TIME(0,0,0),IF(BBA4="非常勤",AZS16,BAE16))</f>
        <v>　</v>
      </c>
      <c r="BAS16" s="666"/>
      <c r="BAT16" s="667"/>
      <c r="BAU16" s="265"/>
      <c r="BAV16" s="665" t="str">
        <f>IF(BAY16="×",TIME(0,0,0),IF(BBA4="非常勤",AZV16,BAH16))</f>
        <v>　</v>
      </c>
      <c r="BAW16" s="666"/>
      <c r="BAX16" s="667"/>
      <c r="BAY16" s="265"/>
      <c r="BAZ16" s="665" t="str">
        <f>IF(BBC16="×",TIME(0,0,0),IF(BBA4="非常勤",AZY16,BAK16))</f>
        <v>　</v>
      </c>
      <c r="BBA16" s="666"/>
      <c r="BBB16" s="667"/>
      <c r="BBC16" s="265"/>
      <c r="BBD16" s="720"/>
      <c r="BBE16" s="720"/>
      <c r="BBF16" s="668"/>
      <c r="BBG16" s="670"/>
      <c r="BBH16" s="669"/>
      <c r="BBI16" s="671"/>
      <c r="BBJ16" s="672"/>
      <c r="BBK16" s="672"/>
      <c r="BBL16" s="673"/>
      <c r="BBM16" s="263">
        <f>'別表_個別勤務状況（1～60）'!$A$16</f>
        <v>2</v>
      </c>
      <c r="BBN16" s="264" t="str">
        <f>'別表_個別勤務状況（1～60）'!$B$16</f>
        <v>金</v>
      </c>
      <c r="BBO16" s="660"/>
      <c r="BBP16" s="661"/>
      <c r="BBQ16" s="660"/>
      <c r="BBR16" s="661"/>
      <c r="BBS16" s="660"/>
      <c r="BBT16" s="661"/>
      <c r="BBU16" s="660"/>
      <c r="BBV16" s="661"/>
      <c r="BBW16" s="662" t="str">
        <f>IFERROR(IF(OR(BBN16="日",BBN16="祝",BBN16=0,BBO16=""),"　",MAX(IF(AND(BBO16&lt;=BBW14,BBQ16&gt;BBX14),BBX14-BBW14,IF(AND(BBO16&gt;BBW14,BBQ16&lt;=BBX14),BBQ16-BBO16,IF(AND(BBO16&lt;=BBW14,BBQ16&lt;=BBX14),BBQ16-BBW14,IF(AND(BBO16&gt;BBW14,BBQ16&gt;BBX14),BBX14-BBO16,0)))),0)),0)</f>
        <v>　</v>
      </c>
      <c r="BBX16" s="663"/>
      <c r="BBY16" s="664"/>
      <c r="BBZ16" s="662" t="str">
        <f>IFERROR(IF(OR(BBN16="日",BBN16="祝",BBN16=0,BBS16=""),"　",MAX(IF(AND(BBS16&gt;BCC14,BBU16&gt;BCA14),0,IF(AND(BBS16&lt;=BCC14,BBS16&gt;BBZ14,BBU16&gt;BCA14),BCC14-BBS16,IF(AND(BBS16&lt;=BCC14,BBS16&lt;=BBZ14,BBU16&gt;BCA14),BCC14-BBZ14,IF(AND(BBS16&gt;BBZ14,BBU16&lt;=BCA14),BBU16-BBS16,IF(AND(BBS16&lt;=BBZ14,BBU16&lt;=BCA14),BBU16-BBZ14,0))))),0)),0)</f>
        <v>　</v>
      </c>
      <c r="BCA16" s="663"/>
      <c r="BCB16" s="664"/>
      <c r="BCC16" s="662" t="str">
        <f>IFERROR(IF(OR(BBN16="日",BBN16="祝",BBN16=0,BBS16=0),"　",MAX(IF(AND(BBS16&lt;=BCC14,BBU16&gt;BCD14),BCD14-BCC14,IF(BBU16&lt;=BCD14,0,IF(AND(BBS16&gt;BCC14,BBU16&gt;BCD14),BCD14-BBS16,0))),0)),0)</f>
        <v>　</v>
      </c>
      <c r="BCD16" s="663"/>
      <c r="BCE16" s="664"/>
      <c r="BCF16" s="662" t="str">
        <f>IFERROR(IF(OR(BBN16="日",BBN16="祝",BBN16=0,BBS16=0),"　",MAX(IF(BBS16&gt;BCF14,BBU16-BBS16,IF(BBS16&lt;=BCF14,BBU16-BCF14,0)),0)),0)</f>
        <v>　</v>
      </c>
      <c r="BCG16" s="663"/>
      <c r="BCH16" s="664"/>
      <c r="BCI16" s="662" t="str">
        <f>IFERROR(IF(OR(BBN16="日",BBN16="祝",BBN16=0,BBO16=""),"　",MAX(IF(AND(BBO16&lt;=BCI14,BBQ16&gt;BCJ14),BCJ14-BCI14,IF(AND(BBO16&gt;BCI14,BBQ16&lt;=BCJ14),BBQ16-BBO16,IF(AND(BBO16&lt;=BCI14,BBQ16&lt;=BCJ14),BBQ16-BCI14,IF(AND(BBO16&gt;BCI14,BBQ16&gt;BCJ14),BCJ14-BBO16,0)))),0)),0)</f>
        <v>　</v>
      </c>
      <c r="BCJ16" s="663"/>
      <c r="BCK16" s="664"/>
      <c r="BCL16" s="662" t="str">
        <f>IFERROR(IF(OR(BBN16="日",BBN16="祝",BBN16=0,BBS16=0),"　",MAX(IF(AND(BBS16&gt;BCO14,BBU16&gt;BCM14),0,IF(AND(BBS16&lt;=BCO14,BBS16&gt;BCL14,BBU16&gt;BCM14),BCO14-BBS16,IF(AND(BBS16&lt;=BCO14,BBS16&lt;=BCL14,BBU16&gt;BCM14),BCO14-BCL14,IF(AND(BBS16&gt;BCL14,BBU16&lt;=BCM14),BBU16-BBS16,IF(AND(BBS16&lt;=BCL14,BBU16&lt;=BCM14),BBU16-BCL14,0))))),0)),0)</f>
        <v>　</v>
      </c>
      <c r="BCM16" s="663"/>
      <c r="BCN16" s="664"/>
      <c r="BCO16" s="662" t="str">
        <f>IFERROR(IF(OR(BBN16="日",BBN16="祝",BBN16=0,BBS16=0),"　",MAX(IF(AND(BBS16&lt;=BCO14,BBU16&gt;BCP14),BCP14-BCO14,IF(BBU16&lt;=BCP14,0,IF(AND(BBS16&gt;BCO14,BBU16&gt;BCP14),BCP14-BBS16,0))),0)),0)</f>
        <v>　</v>
      </c>
      <c r="BCP16" s="663"/>
      <c r="BCQ16" s="664"/>
      <c r="BCR16" s="662" t="str">
        <f t="shared" ref="BCR16:BCR45" si="24">BCF16</f>
        <v>　</v>
      </c>
      <c r="BCS16" s="663"/>
      <c r="BCT16" s="664"/>
      <c r="BCU16" s="665" t="str">
        <f>IF(BCX16="×",TIME(0,0,0),IF(BDH4="非常勤",BBW16,BCI16))</f>
        <v>　</v>
      </c>
      <c r="BCV16" s="666"/>
      <c r="BCW16" s="667"/>
      <c r="BCX16" s="265"/>
      <c r="BCY16" s="665" t="str">
        <f>IF(BDB16="×",TIME(0,0,0),IF(BDH4="非常勤",BBZ16,BCL16))</f>
        <v>　</v>
      </c>
      <c r="BCZ16" s="666"/>
      <c r="BDA16" s="667"/>
      <c r="BDB16" s="265"/>
      <c r="BDC16" s="665" t="str">
        <f>IF(BDF16="×",TIME(0,0,0),IF(BDH4="非常勤",BCC16,BCO16))</f>
        <v>　</v>
      </c>
      <c r="BDD16" s="666"/>
      <c r="BDE16" s="667"/>
      <c r="BDF16" s="265"/>
      <c r="BDG16" s="665" t="str">
        <f>IF(BDJ16="×",TIME(0,0,0),IF(BDH4="非常勤",BCF16,BCR16))</f>
        <v>　</v>
      </c>
      <c r="BDH16" s="666"/>
      <c r="BDI16" s="667"/>
      <c r="BDJ16" s="265"/>
      <c r="BDK16" s="720"/>
      <c r="BDL16" s="720"/>
      <c r="BDM16" s="668"/>
      <c r="BDN16" s="670"/>
      <c r="BDO16" s="669"/>
      <c r="BDP16" s="671"/>
      <c r="BDQ16" s="672"/>
      <c r="BDR16" s="672"/>
      <c r="BDS16" s="673"/>
      <c r="BDT16" s="263">
        <f>'別表_個別勤務状況（1～60）'!$A$16</f>
        <v>2</v>
      </c>
      <c r="BDU16" s="264" t="str">
        <f>'別表_個別勤務状況（1～60）'!$B$16</f>
        <v>金</v>
      </c>
      <c r="BDV16" s="660"/>
      <c r="BDW16" s="661"/>
      <c r="BDX16" s="660"/>
      <c r="BDY16" s="661"/>
      <c r="BDZ16" s="660"/>
      <c r="BEA16" s="661"/>
      <c r="BEB16" s="660"/>
      <c r="BEC16" s="661"/>
      <c r="BED16" s="662" t="str">
        <f>IFERROR(IF(OR(BDU16="日",BDU16="祝",BDU16=0,BDV16=""),"　",MAX(IF(AND(BDV16&lt;=BED14,BDX16&gt;BEE14),BEE14-BED14,IF(AND(BDV16&gt;BED14,BDX16&lt;=BEE14),BDX16-BDV16,IF(AND(BDV16&lt;=BED14,BDX16&lt;=BEE14),BDX16-BED14,IF(AND(BDV16&gt;BED14,BDX16&gt;BEE14),BEE14-BDV16,0)))),0)),0)</f>
        <v>　</v>
      </c>
      <c r="BEE16" s="663"/>
      <c r="BEF16" s="664"/>
      <c r="BEG16" s="662" t="str">
        <f>IFERROR(IF(OR(BDU16="日",BDU16="祝",BDU16=0,BDZ16=""),"　",MAX(IF(AND(BDZ16&gt;BEJ14,BEB16&gt;BEH14),0,IF(AND(BDZ16&lt;=BEJ14,BDZ16&gt;BEG14,BEB16&gt;BEH14),BEJ14-BDZ16,IF(AND(BDZ16&lt;=BEJ14,BDZ16&lt;=BEG14,BEB16&gt;BEH14),BEJ14-BEG14,IF(AND(BDZ16&gt;BEG14,BEB16&lt;=BEH14),BEB16-BDZ16,IF(AND(BDZ16&lt;=BEG14,BEB16&lt;=BEH14),BEB16-BEG14,0))))),0)),0)</f>
        <v>　</v>
      </c>
      <c r="BEH16" s="663"/>
      <c r="BEI16" s="664"/>
      <c r="BEJ16" s="662" t="str">
        <f>IFERROR(IF(OR(BDU16="日",BDU16="祝",BDU16=0,BDZ16=0),"　",MAX(IF(AND(BDZ16&lt;=BEJ14,BEB16&gt;BEK14),BEK14-BEJ14,IF(BEB16&lt;=BEK14,0,IF(AND(BDZ16&gt;BEJ14,BEB16&gt;BEK14),BEK14-BDZ16,0))),0)),0)</f>
        <v>　</v>
      </c>
      <c r="BEK16" s="663"/>
      <c r="BEL16" s="664"/>
      <c r="BEM16" s="662" t="str">
        <f>IFERROR(IF(OR(BDU16="日",BDU16="祝",BDU16=0,BDZ16=0),"　",MAX(IF(BDZ16&gt;BEM14,BEB16-BDZ16,IF(BDZ16&lt;=BEM14,BEB16-BEM14,0)),0)),0)</f>
        <v>　</v>
      </c>
      <c r="BEN16" s="663"/>
      <c r="BEO16" s="664"/>
      <c r="BEP16" s="662" t="str">
        <f>IFERROR(IF(OR(BDU16="日",BDU16="祝",BDU16=0,BDV16=""),"　",MAX(IF(AND(BDV16&lt;=BEP14,BDX16&gt;BEQ14),BEQ14-BEP14,IF(AND(BDV16&gt;BEP14,BDX16&lt;=BEQ14),BDX16-BDV16,IF(AND(BDV16&lt;=BEP14,BDX16&lt;=BEQ14),BDX16-BEP14,IF(AND(BDV16&gt;BEP14,BDX16&gt;BEQ14),BEQ14-BDV16,0)))),0)),0)</f>
        <v>　</v>
      </c>
      <c r="BEQ16" s="663"/>
      <c r="BER16" s="664"/>
      <c r="BES16" s="662" t="str">
        <f>IFERROR(IF(OR(BDU16="日",BDU16="祝",BDU16=0,BDZ16=0),"　",MAX(IF(AND(BDZ16&gt;BEV14,BEB16&gt;BET14),0,IF(AND(BDZ16&lt;=BEV14,BDZ16&gt;BES14,BEB16&gt;BET14),BEV14-BDZ16,IF(AND(BDZ16&lt;=BEV14,BDZ16&lt;=BES14,BEB16&gt;BET14),BEV14-BES14,IF(AND(BDZ16&gt;BES14,BEB16&lt;=BET14),BEB16-BDZ16,IF(AND(BDZ16&lt;=BES14,BEB16&lt;=BET14),BEB16-BES14,0))))),0)),0)</f>
        <v>　</v>
      </c>
      <c r="BET16" s="663"/>
      <c r="BEU16" s="664"/>
      <c r="BEV16" s="662" t="str">
        <f>IFERROR(IF(OR(BDU16="日",BDU16="祝",BDU16=0,BDZ16=0),"　",MAX(IF(AND(BDZ16&lt;=BEV14,BEB16&gt;BEW14),BEW14-BEV14,IF(BEB16&lt;=BEW14,0,IF(AND(BDZ16&gt;BEV14,BEB16&gt;BEW14),BEW14-BDZ16,0))),0)),0)</f>
        <v>　</v>
      </c>
      <c r="BEW16" s="663"/>
      <c r="BEX16" s="664"/>
      <c r="BEY16" s="662" t="str">
        <f t="shared" ref="BEY16:BEY45" si="25">BEM16</f>
        <v>　</v>
      </c>
      <c r="BEZ16" s="663"/>
      <c r="BFA16" s="664"/>
      <c r="BFB16" s="665" t="str">
        <f>IF(BFE16="×",TIME(0,0,0),IF(BFO4="非常勤",BED16,BEP16))</f>
        <v>　</v>
      </c>
      <c r="BFC16" s="666"/>
      <c r="BFD16" s="667"/>
      <c r="BFE16" s="265"/>
      <c r="BFF16" s="665" t="str">
        <f>IF(BFI16="×",TIME(0,0,0),IF(BFO4="非常勤",BEG16,BES16))</f>
        <v>　</v>
      </c>
      <c r="BFG16" s="666"/>
      <c r="BFH16" s="667"/>
      <c r="BFI16" s="265"/>
      <c r="BFJ16" s="665" t="str">
        <f>IF(BFM16="×",TIME(0,0,0),IF(BFO4="非常勤",BEJ16,BEV16))</f>
        <v>　</v>
      </c>
      <c r="BFK16" s="666"/>
      <c r="BFL16" s="667"/>
      <c r="BFM16" s="265"/>
      <c r="BFN16" s="665" t="str">
        <f>IF(BFQ16="×",TIME(0,0,0),IF(BFO4="非常勤",BEM16,BEY16))</f>
        <v>　</v>
      </c>
      <c r="BFO16" s="666"/>
      <c r="BFP16" s="667"/>
      <c r="BFQ16" s="265"/>
      <c r="BFR16" s="720"/>
      <c r="BFS16" s="720"/>
      <c r="BFT16" s="668"/>
      <c r="BFU16" s="670"/>
      <c r="BFV16" s="669"/>
      <c r="BFW16" s="671"/>
      <c r="BFX16" s="672"/>
      <c r="BFY16" s="672"/>
      <c r="BFZ16" s="673"/>
      <c r="BGA16" s="263">
        <f>'別表_個別勤務状況（1～60）'!$A$16</f>
        <v>2</v>
      </c>
      <c r="BGB16" s="264" t="str">
        <f>'別表_個別勤務状況（1～60）'!$B$16</f>
        <v>金</v>
      </c>
      <c r="BGC16" s="660"/>
      <c r="BGD16" s="661"/>
      <c r="BGE16" s="660"/>
      <c r="BGF16" s="661"/>
      <c r="BGG16" s="660"/>
      <c r="BGH16" s="661"/>
      <c r="BGI16" s="660"/>
      <c r="BGJ16" s="661"/>
      <c r="BGK16" s="662" t="str">
        <f>IFERROR(IF(OR(BGB16="日",BGB16="祝",BGB16=0,BGC16=""),"　",MAX(IF(AND(BGC16&lt;=BGK14,BGE16&gt;BGL14),BGL14-BGK14,IF(AND(BGC16&gt;BGK14,BGE16&lt;=BGL14),BGE16-BGC16,IF(AND(BGC16&lt;=BGK14,BGE16&lt;=BGL14),BGE16-BGK14,IF(AND(BGC16&gt;BGK14,BGE16&gt;BGL14),BGL14-BGC16,0)))),0)),0)</f>
        <v>　</v>
      </c>
      <c r="BGL16" s="663"/>
      <c r="BGM16" s="664"/>
      <c r="BGN16" s="662" t="str">
        <f>IFERROR(IF(OR(BGB16="日",BGB16="祝",BGB16=0,BGG16=""),"　",MAX(IF(AND(BGG16&gt;BGQ14,BGI16&gt;BGO14),0,IF(AND(BGG16&lt;=BGQ14,BGG16&gt;BGN14,BGI16&gt;BGO14),BGQ14-BGG16,IF(AND(BGG16&lt;=BGQ14,BGG16&lt;=BGN14,BGI16&gt;BGO14),BGQ14-BGN14,IF(AND(BGG16&gt;BGN14,BGI16&lt;=BGO14),BGI16-BGG16,IF(AND(BGG16&lt;=BGN14,BGI16&lt;=BGO14),BGI16-BGN14,0))))),0)),0)</f>
        <v>　</v>
      </c>
      <c r="BGO16" s="663"/>
      <c r="BGP16" s="664"/>
      <c r="BGQ16" s="662" t="str">
        <f>IFERROR(IF(OR(BGB16="日",BGB16="祝",BGB16=0,BGG16=0),"　",MAX(IF(AND(BGG16&lt;=BGQ14,BGI16&gt;BGR14),BGR14-BGQ14,IF(BGI16&lt;=BGR14,0,IF(AND(BGG16&gt;BGQ14,BGI16&gt;BGR14),BGR14-BGG16,0))),0)),0)</f>
        <v>　</v>
      </c>
      <c r="BGR16" s="663"/>
      <c r="BGS16" s="664"/>
      <c r="BGT16" s="662" t="str">
        <f>IFERROR(IF(OR(BGB16="日",BGB16="祝",BGB16=0,BGG16=0),"　",MAX(IF(BGG16&gt;BGT14,BGI16-BGG16,IF(BGG16&lt;=BGT14,BGI16-BGT14,0)),0)),0)</f>
        <v>　</v>
      </c>
      <c r="BGU16" s="663"/>
      <c r="BGV16" s="664"/>
      <c r="BGW16" s="662" t="str">
        <f>IFERROR(IF(OR(BGB16="日",BGB16="祝",BGB16=0,BGC16=""),"　",MAX(IF(AND(BGC16&lt;=BGW14,BGE16&gt;BGX14),BGX14-BGW14,IF(AND(BGC16&gt;BGW14,BGE16&lt;=BGX14),BGE16-BGC16,IF(AND(BGC16&lt;=BGW14,BGE16&lt;=BGX14),BGE16-BGW14,IF(AND(BGC16&gt;BGW14,BGE16&gt;BGX14),BGX14-BGC16,0)))),0)),0)</f>
        <v>　</v>
      </c>
      <c r="BGX16" s="663"/>
      <c r="BGY16" s="664"/>
      <c r="BGZ16" s="662" t="str">
        <f>IFERROR(IF(OR(BGB16="日",BGB16="祝",BGB16=0,BGG16=0),"　",MAX(IF(AND(BGG16&gt;BHC14,BGI16&gt;BHA14),0,IF(AND(BGG16&lt;=BHC14,BGG16&gt;BGZ14,BGI16&gt;BHA14),BHC14-BGG16,IF(AND(BGG16&lt;=BHC14,BGG16&lt;=BGZ14,BGI16&gt;BHA14),BHC14-BGZ14,IF(AND(BGG16&gt;BGZ14,BGI16&lt;=BHA14),BGI16-BGG16,IF(AND(BGG16&lt;=BGZ14,BGI16&lt;=BHA14),BGI16-BGZ14,0))))),0)),0)</f>
        <v>　</v>
      </c>
      <c r="BHA16" s="663"/>
      <c r="BHB16" s="664"/>
      <c r="BHC16" s="662" t="str">
        <f>IFERROR(IF(OR(BGB16="日",BGB16="祝",BGB16=0,BGG16=0),"　",MAX(IF(AND(BGG16&lt;=BHC14,BGI16&gt;BHD14),BHD14-BHC14,IF(BGI16&lt;=BHD14,0,IF(AND(BGG16&gt;BHC14,BGI16&gt;BHD14),BHD14-BGG16,0))),0)),0)</f>
        <v>　</v>
      </c>
      <c r="BHD16" s="663"/>
      <c r="BHE16" s="664"/>
      <c r="BHF16" s="662" t="str">
        <f t="shared" ref="BHF16:BHF45" si="26">BGT16</f>
        <v>　</v>
      </c>
      <c r="BHG16" s="663"/>
      <c r="BHH16" s="664"/>
      <c r="BHI16" s="665" t="str">
        <f>IF(BHL16="×",TIME(0,0,0),IF(BHV4="非常勤",BGK16,BGW16))</f>
        <v>　</v>
      </c>
      <c r="BHJ16" s="666"/>
      <c r="BHK16" s="667"/>
      <c r="BHL16" s="265"/>
      <c r="BHM16" s="665" t="str">
        <f>IF(BHP16="×",TIME(0,0,0),IF(BHV4="非常勤",BGN16,BGZ16))</f>
        <v>　</v>
      </c>
      <c r="BHN16" s="666"/>
      <c r="BHO16" s="667"/>
      <c r="BHP16" s="265"/>
      <c r="BHQ16" s="665" t="str">
        <f>IF(BHT16="×",TIME(0,0,0),IF(BHV4="非常勤",BGQ16,BHC16))</f>
        <v>　</v>
      </c>
      <c r="BHR16" s="666"/>
      <c r="BHS16" s="667"/>
      <c r="BHT16" s="265"/>
      <c r="BHU16" s="665" t="str">
        <f>IF(BHX16="×",TIME(0,0,0),IF(BHV4="非常勤",BGT16,BHF16))</f>
        <v>　</v>
      </c>
      <c r="BHV16" s="666"/>
      <c r="BHW16" s="667"/>
      <c r="BHX16" s="265"/>
      <c r="BHY16" s="720"/>
      <c r="BHZ16" s="720"/>
      <c r="BIA16" s="668"/>
      <c r="BIB16" s="670"/>
      <c r="BIC16" s="669"/>
      <c r="BID16" s="671"/>
      <c r="BIE16" s="672"/>
      <c r="BIF16" s="672"/>
      <c r="BIG16" s="673"/>
      <c r="BIH16" s="263">
        <f>'別表_個別勤務状況（1～60）'!$A$16</f>
        <v>2</v>
      </c>
      <c r="BII16" s="264" t="str">
        <f>'別表_個別勤務状況（1～60）'!$B$16</f>
        <v>金</v>
      </c>
      <c r="BIJ16" s="660"/>
      <c r="BIK16" s="661"/>
      <c r="BIL16" s="660"/>
      <c r="BIM16" s="661"/>
      <c r="BIN16" s="660"/>
      <c r="BIO16" s="661"/>
      <c r="BIP16" s="660"/>
      <c r="BIQ16" s="661"/>
      <c r="BIR16" s="662" t="str">
        <f>IFERROR(IF(OR(BII16="日",BII16="祝",BII16=0,BIJ16=""),"　",MAX(IF(AND(BIJ16&lt;=BIR14,BIL16&gt;BIS14),BIS14-BIR14,IF(AND(BIJ16&gt;BIR14,BIL16&lt;=BIS14),BIL16-BIJ16,IF(AND(BIJ16&lt;=BIR14,BIL16&lt;=BIS14),BIL16-BIR14,IF(AND(BIJ16&gt;BIR14,BIL16&gt;BIS14),BIS14-BIJ16,0)))),0)),0)</f>
        <v>　</v>
      </c>
      <c r="BIS16" s="663"/>
      <c r="BIT16" s="664"/>
      <c r="BIU16" s="662" t="str">
        <f>IFERROR(IF(OR(BII16="日",BII16="祝",BII16=0,BIN16=""),"　",MAX(IF(AND(BIN16&gt;BIX14,BIP16&gt;BIV14),0,IF(AND(BIN16&lt;=BIX14,BIN16&gt;BIU14,BIP16&gt;BIV14),BIX14-BIN16,IF(AND(BIN16&lt;=BIX14,BIN16&lt;=BIU14,BIP16&gt;BIV14),BIX14-BIU14,IF(AND(BIN16&gt;BIU14,BIP16&lt;=BIV14),BIP16-BIN16,IF(AND(BIN16&lt;=BIU14,BIP16&lt;=BIV14),BIP16-BIU14,0))))),0)),0)</f>
        <v>　</v>
      </c>
      <c r="BIV16" s="663"/>
      <c r="BIW16" s="664"/>
      <c r="BIX16" s="662" t="str">
        <f>IFERROR(IF(OR(BII16="日",BII16="祝",BII16=0,BIN16=0),"　",MAX(IF(AND(BIN16&lt;=BIX14,BIP16&gt;BIY14),BIY14-BIX14,IF(BIP16&lt;=BIY14,0,IF(AND(BIN16&gt;BIX14,BIP16&gt;BIY14),BIY14-BIN16,0))),0)),0)</f>
        <v>　</v>
      </c>
      <c r="BIY16" s="663"/>
      <c r="BIZ16" s="664"/>
      <c r="BJA16" s="662" t="str">
        <f>IFERROR(IF(OR(BII16="日",BII16="祝",BII16=0,BIN16=0),"　",MAX(IF(BIN16&gt;BJA14,BIP16-BIN16,IF(BIN16&lt;=BJA14,BIP16-BJA14,0)),0)),0)</f>
        <v>　</v>
      </c>
      <c r="BJB16" s="663"/>
      <c r="BJC16" s="664"/>
      <c r="BJD16" s="662" t="str">
        <f>IFERROR(IF(OR(BII16="日",BII16="祝",BII16=0,BIJ16=""),"　",MAX(IF(AND(BIJ16&lt;=BJD14,BIL16&gt;BJE14),BJE14-BJD14,IF(AND(BIJ16&gt;BJD14,BIL16&lt;=BJE14),BIL16-BIJ16,IF(AND(BIJ16&lt;=BJD14,BIL16&lt;=BJE14),BIL16-BJD14,IF(AND(BIJ16&gt;BJD14,BIL16&gt;BJE14),BJE14-BIJ16,0)))),0)),0)</f>
        <v>　</v>
      </c>
      <c r="BJE16" s="663"/>
      <c r="BJF16" s="664"/>
      <c r="BJG16" s="662" t="str">
        <f>IFERROR(IF(OR(BII16="日",BII16="祝",BII16=0,BIN16=0),"　",MAX(IF(AND(BIN16&gt;BJJ14,BIP16&gt;BJH14),0,IF(AND(BIN16&lt;=BJJ14,BIN16&gt;BJG14,BIP16&gt;BJH14),BJJ14-BIN16,IF(AND(BIN16&lt;=BJJ14,BIN16&lt;=BJG14,BIP16&gt;BJH14),BJJ14-BJG14,IF(AND(BIN16&gt;BJG14,BIP16&lt;=BJH14),BIP16-BIN16,IF(AND(BIN16&lt;=BJG14,BIP16&lt;=BJH14),BIP16-BJG14,0))))),0)),0)</f>
        <v>　</v>
      </c>
      <c r="BJH16" s="663"/>
      <c r="BJI16" s="664"/>
      <c r="BJJ16" s="662" t="str">
        <f>IFERROR(IF(OR(BII16="日",BII16="祝",BII16=0,BIN16=0),"　",MAX(IF(AND(BIN16&lt;=BJJ14,BIP16&gt;BJK14),BJK14-BJJ14,IF(BIP16&lt;=BJK14,0,IF(AND(BIN16&gt;BJJ14,BIP16&gt;BJK14),BJK14-BIN16,0))),0)),0)</f>
        <v>　</v>
      </c>
      <c r="BJK16" s="663"/>
      <c r="BJL16" s="664"/>
      <c r="BJM16" s="662" t="str">
        <f t="shared" ref="BJM16:BJM45" si="27">BJA16</f>
        <v>　</v>
      </c>
      <c r="BJN16" s="663"/>
      <c r="BJO16" s="664"/>
      <c r="BJP16" s="665" t="str">
        <f>IF(BJS16="×",TIME(0,0,0),IF(BKC4="非常勤",BIR16,BJD16))</f>
        <v>　</v>
      </c>
      <c r="BJQ16" s="666"/>
      <c r="BJR16" s="667"/>
      <c r="BJS16" s="265"/>
      <c r="BJT16" s="665" t="str">
        <f>IF(BJW16="×",TIME(0,0,0),IF(BKC4="非常勤",BIU16,BJG16))</f>
        <v>　</v>
      </c>
      <c r="BJU16" s="666"/>
      <c r="BJV16" s="667"/>
      <c r="BJW16" s="265"/>
      <c r="BJX16" s="665" t="str">
        <f>IF(BKA16="×",TIME(0,0,0),IF(BKC4="非常勤",BIX16,BJJ16))</f>
        <v>　</v>
      </c>
      <c r="BJY16" s="666"/>
      <c r="BJZ16" s="667"/>
      <c r="BKA16" s="265"/>
      <c r="BKB16" s="665" t="str">
        <f>IF(BKE16="×",TIME(0,0,0),IF(BKC4="非常勤",BJA16,BJM16))</f>
        <v>　</v>
      </c>
      <c r="BKC16" s="666"/>
      <c r="BKD16" s="667"/>
      <c r="BKE16" s="265"/>
      <c r="BKF16" s="720"/>
      <c r="BKG16" s="720"/>
      <c r="BKH16" s="668"/>
      <c r="BKI16" s="670"/>
      <c r="BKJ16" s="669"/>
      <c r="BKK16" s="671"/>
      <c r="BKL16" s="672"/>
      <c r="BKM16" s="672"/>
      <c r="BKN16" s="673"/>
      <c r="BKO16" s="263">
        <f>'別表_個別勤務状況（1～60）'!$A$16</f>
        <v>2</v>
      </c>
      <c r="BKP16" s="264" t="str">
        <f>'別表_個別勤務状況（1～60）'!$B$16</f>
        <v>金</v>
      </c>
      <c r="BKQ16" s="660"/>
      <c r="BKR16" s="661"/>
      <c r="BKS16" s="660"/>
      <c r="BKT16" s="661"/>
      <c r="BKU16" s="660"/>
      <c r="BKV16" s="661"/>
      <c r="BKW16" s="660"/>
      <c r="BKX16" s="661"/>
      <c r="BKY16" s="662" t="str">
        <f>IFERROR(IF(OR(BKP16="日",BKP16="祝",BKP16=0,BKQ16=""),"　",MAX(IF(AND(BKQ16&lt;=BKY14,BKS16&gt;BKZ14),BKZ14-BKY14,IF(AND(BKQ16&gt;BKY14,BKS16&lt;=BKZ14),BKS16-BKQ16,IF(AND(BKQ16&lt;=BKY14,BKS16&lt;=BKZ14),BKS16-BKY14,IF(AND(BKQ16&gt;BKY14,BKS16&gt;BKZ14),BKZ14-BKQ16,0)))),0)),0)</f>
        <v>　</v>
      </c>
      <c r="BKZ16" s="663"/>
      <c r="BLA16" s="664"/>
      <c r="BLB16" s="662" t="str">
        <f>IFERROR(IF(OR(BKP16="日",BKP16="祝",BKP16=0,BKU16=""),"　",MAX(IF(AND(BKU16&gt;BLE14,BKW16&gt;BLC14),0,IF(AND(BKU16&lt;=BLE14,BKU16&gt;BLB14,BKW16&gt;BLC14),BLE14-BKU16,IF(AND(BKU16&lt;=BLE14,BKU16&lt;=BLB14,BKW16&gt;BLC14),BLE14-BLB14,IF(AND(BKU16&gt;BLB14,BKW16&lt;=BLC14),BKW16-BKU16,IF(AND(BKU16&lt;=BLB14,BKW16&lt;=BLC14),BKW16-BLB14,0))))),0)),0)</f>
        <v>　</v>
      </c>
      <c r="BLC16" s="663"/>
      <c r="BLD16" s="664"/>
      <c r="BLE16" s="662" t="str">
        <f>IFERROR(IF(OR(BKP16="日",BKP16="祝",BKP16=0,BKU16=0),"　",MAX(IF(AND(BKU16&lt;=BLE14,BKW16&gt;BLF14),BLF14-BLE14,IF(BKW16&lt;=BLF14,0,IF(AND(BKU16&gt;BLE14,BKW16&gt;BLF14),BLF14-BKU16,0))),0)),0)</f>
        <v>　</v>
      </c>
      <c r="BLF16" s="663"/>
      <c r="BLG16" s="664"/>
      <c r="BLH16" s="662" t="str">
        <f>IFERROR(IF(OR(BKP16="日",BKP16="祝",BKP16=0,BKU16=0),"　",MAX(IF(BKU16&gt;BLH14,BKW16-BKU16,IF(BKU16&lt;=BLH14,BKW16-BLH14,0)),0)),0)</f>
        <v>　</v>
      </c>
      <c r="BLI16" s="663"/>
      <c r="BLJ16" s="664"/>
      <c r="BLK16" s="662" t="str">
        <f>IFERROR(IF(OR(BKP16="日",BKP16="祝",BKP16=0,BKQ16=""),"　",MAX(IF(AND(BKQ16&lt;=BLK14,BKS16&gt;BLL14),BLL14-BLK14,IF(AND(BKQ16&gt;BLK14,BKS16&lt;=BLL14),BKS16-BKQ16,IF(AND(BKQ16&lt;=BLK14,BKS16&lt;=BLL14),BKS16-BLK14,IF(AND(BKQ16&gt;BLK14,BKS16&gt;BLL14),BLL14-BKQ16,0)))),0)),0)</f>
        <v>　</v>
      </c>
      <c r="BLL16" s="663"/>
      <c r="BLM16" s="664"/>
      <c r="BLN16" s="662" t="str">
        <f>IFERROR(IF(OR(BKP16="日",BKP16="祝",BKP16=0,BKU16=0),"　",MAX(IF(AND(BKU16&gt;BLQ14,BKW16&gt;BLO14),0,IF(AND(BKU16&lt;=BLQ14,BKU16&gt;BLN14,BKW16&gt;BLO14),BLQ14-BKU16,IF(AND(BKU16&lt;=BLQ14,BKU16&lt;=BLN14,BKW16&gt;BLO14),BLQ14-BLN14,IF(AND(BKU16&gt;BLN14,BKW16&lt;=BLO14),BKW16-BKU16,IF(AND(BKU16&lt;=BLN14,BKW16&lt;=BLO14),BKW16-BLN14,0))))),0)),0)</f>
        <v>　</v>
      </c>
      <c r="BLO16" s="663"/>
      <c r="BLP16" s="664"/>
      <c r="BLQ16" s="662" t="str">
        <f>IFERROR(IF(OR(BKP16="日",BKP16="祝",BKP16=0,BKU16=0),"　",MAX(IF(AND(BKU16&lt;=BLQ14,BKW16&gt;BLR14),BLR14-BLQ14,IF(BKW16&lt;=BLR14,0,IF(AND(BKU16&gt;BLQ14,BKW16&gt;BLR14),BLR14-BKU16,0))),0)),0)</f>
        <v>　</v>
      </c>
      <c r="BLR16" s="663"/>
      <c r="BLS16" s="664"/>
      <c r="BLT16" s="662" t="str">
        <f t="shared" ref="BLT16:BLT45" si="28">BLH16</f>
        <v>　</v>
      </c>
      <c r="BLU16" s="663"/>
      <c r="BLV16" s="664"/>
      <c r="BLW16" s="665" t="str">
        <f>IF(BLZ16="×",TIME(0,0,0),IF(BMJ4="非常勤",BKY16,BLK16))</f>
        <v>　</v>
      </c>
      <c r="BLX16" s="666"/>
      <c r="BLY16" s="667"/>
      <c r="BLZ16" s="265"/>
      <c r="BMA16" s="665" t="str">
        <f>IF(BMD16="×",TIME(0,0,0),IF(BMJ4="非常勤",BLB16,BLN16))</f>
        <v>　</v>
      </c>
      <c r="BMB16" s="666"/>
      <c r="BMC16" s="667"/>
      <c r="BMD16" s="265"/>
      <c r="BME16" s="665" t="str">
        <f>IF(BMH16="×",TIME(0,0,0),IF(BMJ4="非常勤",BLE16,BLQ16))</f>
        <v>　</v>
      </c>
      <c r="BMF16" s="666"/>
      <c r="BMG16" s="667"/>
      <c r="BMH16" s="265"/>
      <c r="BMI16" s="665" t="str">
        <f>IF(BML16="×",TIME(0,0,0),IF(BMJ4="非常勤",BLH16,BLT16))</f>
        <v>　</v>
      </c>
      <c r="BMJ16" s="666"/>
      <c r="BMK16" s="667"/>
      <c r="BML16" s="265"/>
      <c r="BMM16" s="720"/>
      <c r="BMN16" s="720"/>
      <c r="BMO16" s="668"/>
      <c r="BMP16" s="670"/>
      <c r="BMQ16" s="669"/>
      <c r="BMR16" s="671"/>
      <c r="BMS16" s="672"/>
      <c r="BMT16" s="672"/>
      <c r="BMU16" s="673"/>
      <c r="BMV16" s="263">
        <f>'別表_個別勤務状況（1～60）'!$A$16</f>
        <v>2</v>
      </c>
      <c r="BMW16" s="264" t="str">
        <f>'別表_個別勤務状況（1～60）'!$B$16</f>
        <v>金</v>
      </c>
      <c r="BMX16" s="660"/>
      <c r="BMY16" s="661"/>
      <c r="BMZ16" s="660"/>
      <c r="BNA16" s="661"/>
      <c r="BNB16" s="660"/>
      <c r="BNC16" s="661"/>
      <c r="BND16" s="660"/>
      <c r="BNE16" s="661"/>
      <c r="BNF16" s="662" t="str">
        <f>IFERROR(IF(OR(BMW16="日",BMW16="祝",BMW16=0,BMX16=""),"　",MAX(IF(AND(BMX16&lt;=BNF14,BMZ16&gt;BNG14),BNG14-BNF14,IF(AND(BMX16&gt;BNF14,BMZ16&lt;=BNG14),BMZ16-BMX16,IF(AND(BMX16&lt;=BNF14,BMZ16&lt;=BNG14),BMZ16-BNF14,IF(AND(BMX16&gt;BNF14,BMZ16&gt;BNG14),BNG14-BMX16,0)))),0)),0)</f>
        <v>　</v>
      </c>
      <c r="BNG16" s="663"/>
      <c r="BNH16" s="664"/>
      <c r="BNI16" s="662" t="str">
        <f>IFERROR(IF(OR(BMW16="日",BMW16="祝",BMW16=0,BNB16=""),"　",MAX(IF(AND(BNB16&gt;BNL14,BND16&gt;BNJ14),0,IF(AND(BNB16&lt;=BNL14,BNB16&gt;BNI14,BND16&gt;BNJ14),BNL14-BNB16,IF(AND(BNB16&lt;=BNL14,BNB16&lt;=BNI14,BND16&gt;BNJ14),BNL14-BNI14,IF(AND(BNB16&gt;BNI14,BND16&lt;=BNJ14),BND16-BNB16,IF(AND(BNB16&lt;=BNI14,BND16&lt;=BNJ14),BND16-BNI14,0))))),0)),0)</f>
        <v>　</v>
      </c>
      <c r="BNJ16" s="663"/>
      <c r="BNK16" s="664"/>
      <c r="BNL16" s="662" t="str">
        <f>IFERROR(IF(OR(BMW16="日",BMW16="祝",BMW16=0,BNB16=0),"　",MAX(IF(AND(BNB16&lt;=BNL14,BND16&gt;BNM14),BNM14-BNL14,IF(BND16&lt;=BNM14,0,IF(AND(BNB16&gt;BNL14,BND16&gt;BNM14),BNM14-BNB16,0))),0)),0)</f>
        <v>　</v>
      </c>
      <c r="BNM16" s="663"/>
      <c r="BNN16" s="664"/>
      <c r="BNO16" s="662" t="str">
        <f>IFERROR(IF(OR(BMW16="日",BMW16="祝",BMW16=0,BNB16=0),"　",MAX(IF(BNB16&gt;BNO14,BND16-BNB16,IF(BNB16&lt;=BNO14,BND16-BNO14,0)),0)),0)</f>
        <v>　</v>
      </c>
      <c r="BNP16" s="663"/>
      <c r="BNQ16" s="664"/>
      <c r="BNR16" s="662" t="str">
        <f>IFERROR(IF(OR(BMW16="日",BMW16="祝",BMW16=0,BMX16=""),"　",MAX(IF(AND(BMX16&lt;=BNR14,BMZ16&gt;BNS14),BNS14-BNR14,IF(AND(BMX16&gt;BNR14,BMZ16&lt;=BNS14),BMZ16-BMX16,IF(AND(BMX16&lt;=BNR14,BMZ16&lt;=BNS14),BMZ16-BNR14,IF(AND(BMX16&gt;BNR14,BMZ16&gt;BNS14),BNS14-BMX16,0)))),0)),0)</f>
        <v>　</v>
      </c>
      <c r="BNS16" s="663"/>
      <c r="BNT16" s="664"/>
      <c r="BNU16" s="662" t="str">
        <f>IFERROR(IF(OR(BMW16="日",BMW16="祝",BMW16=0,BNB16=0),"　",MAX(IF(AND(BNB16&gt;BNX14,BND16&gt;BNV14),0,IF(AND(BNB16&lt;=BNX14,BNB16&gt;BNU14,BND16&gt;BNV14),BNX14-BNB16,IF(AND(BNB16&lt;=BNX14,BNB16&lt;=BNU14,BND16&gt;BNV14),BNX14-BNU14,IF(AND(BNB16&gt;BNU14,BND16&lt;=BNV14),BND16-BNB16,IF(AND(BNB16&lt;=BNU14,BND16&lt;=BNV14),BND16-BNU14,0))))),0)),0)</f>
        <v>　</v>
      </c>
      <c r="BNV16" s="663"/>
      <c r="BNW16" s="664"/>
      <c r="BNX16" s="662" t="str">
        <f>IFERROR(IF(OR(BMW16="日",BMW16="祝",BMW16=0,BNB16=0),"　",MAX(IF(AND(BNB16&lt;=BNX14,BND16&gt;BNY14),BNY14-BNX14,IF(BND16&lt;=BNY14,0,IF(AND(BNB16&gt;BNX14,BND16&gt;BNY14),BNY14-BNB16,0))),0)),0)</f>
        <v>　</v>
      </c>
      <c r="BNY16" s="663"/>
      <c r="BNZ16" s="664"/>
      <c r="BOA16" s="662" t="str">
        <f t="shared" ref="BOA16:BOA45" si="29">BNO16</f>
        <v>　</v>
      </c>
      <c r="BOB16" s="663"/>
      <c r="BOC16" s="664"/>
      <c r="BOD16" s="665" t="str">
        <f>IF(BOG16="×",TIME(0,0,0),IF(BOQ4="非常勤",BNF16,BNR16))</f>
        <v>　</v>
      </c>
      <c r="BOE16" s="666"/>
      <c r="BOF16" s="667"/>
      <c r="BOG16" s="265"/>
      <c r="BOH16" s="665" t="str">
        <f>IF(BOK16="×",TIME(0,0,0),IF(BOQ4="非常勤",BNI16,BNU16))</f>
        <v>　</v>
      </c>
      <c r="BOI16" s="666"/>
      <c r="BOJ16" s="667"/>
      <c r="BOK16" s="265"/>
      <c r="BOL16" s="665" t="str">
        <f>IF(BOO16="×",TIME(0,0,0),IF(BOQ4="非常勤",BNL16,BNX16))</f>
        <v>　</v>
      </c>
      <c r="BOM16" s="666"/>
      <c r="BON16" s="667"/>
      <c r="BOO16" s="265"/>
      <c r="BOP16" s="665" t="str">
        <f>IF(BOS16="×",TIME(0,0,0),IF(BOQ4="非常勤",BNO16,BOA16))</f>
        <v>　</v>
      </c>
      <c r="BOQ16" s="666"/>
      <c r="BOR16" s="667"/>
      <c r="BOS16" s="265"/>
      <c r="BOT16" s="720"/>
      <c r="BOU16" s="720"/>
      <c r="BOV16" s="668"/>
      <c r="BOW16" s="670"/>
      <c r="BOX16" s="669"/>
      <c r="BOY16" s="671"/>
      <c r="BOZ16" s="672"/>
      <c r="BPA16" s="672"/>
      <c r="BPB16" s="673"/>
    </row>
    <row r="17" spans="1:1770" ht="15" customHeight="1">
      <c r="A17" s="263">
        <f>'別表_個別勤務状況（1～60）'!$A$17</f>
        <v>3</v>
      </c>
      <c r="B17" s="264" t="str">
        <f>'別表_個別勤務状況（1～60）'!$B$17</f>
        <v>祝</v>
      </c>
      <c r="C17" s="575"/>
      <c r="D17" s="575"/>
      <c r="E17" s="575"/>
      <c r="F17" s="575"/>
      <c r="G17" s="575"/>
      <c r="H17" s="575"/>
      <c r="I17" s="575"/>
      <c r="J17" s="575"/>
      <c r="K17" s="662" t="str">
        <f>IFERROR(IF(OR(B17="日",B17="祝",B17=0,C17=""),"　",MAX(IF(AND(C17&lt;=K14,E17&gt;L14),L14-K14,IF(AND(C17&gt;K14,E17&lt;=L14),E17-C17,IF(AND(C17&lt;=K14,E17&lt;=L14),E17-K14,IF(AND(C17&gt;K14,E17&gt;L14),L14-C17,0)))),0)),0)</f>
        <v>　</v>
      </c>
      <c r="L17" s="663"/>
      <c r="M17" s="664"/>
      <c r="N17" s="662" t="str">
        <f>IFERROR(IF(OR(B17="日",B17="祝",B17=0,G17=""),"　",MAX(IF(AND(G17&gt;Q14,I17&gt;O14),0,IF(AND(G17&lt;=Q14,G17&gt;N14,I17&gt;O14),Q14-G17,IF(AND(G17&lt;=Q14,G17&lt;=N14,I17&gt;O14),Q14-N14,IF(AND(G17&gt;N14,I17&lt;=O14),I17-G17,IF(AND(G17&lt;=N14,I17&lt;=O14),I17-N14,0))))),0)),0)</f>
        <v>　</v>
      </c>
      <c r="O17" s="663"/>
      <c r="P17" s="664"/>
      <c r="Q17" s="662" t="str">
        <f>IFERROR(IF(OR(B17="日",B17="祝",B17=0,G17=0),"　",MAX(IF(AND(G17&lt;=Q14,I17&gt;R14),R14-Q14,IF(I17&lt;=R14,0,IF(AND(G17&gt;Q14,I17&gt;R14),R14-G17,0))),0)),0)</f>
        <v>　</v>
      </c>
      <c r="R17" s="663"/>
      <c r="S17" s="664"/>
      <c r="T17" s="662" t="str">
        <f>IFERROR(IF(OR(B17="日",B17="祝",B17=0,G17=0),"　",MAX(IF(G17&gt;T14,I17-G17,IF(G17&lt;=T14,I17-T14,0)),0)),0)</f>
        <v>　</v>
      </c>
      <c r="U17" s="663"/>
      <c r="V17" s="664"/>
      <c r="W17" s="662" t="str">
        <f>IFERROR(IF(OR(B17="日",B17="祝",B17=0,C17=""),"　",MAX(IF(AND(C17&lt;=W14,E17&gt;X14),X14-W14,IF(AND(C17&gt;W14,E17&lt;=X14),E17-C17,IF(AND(C17&lt;=W14,E17&lt;=X14),E17-W14,IF(AND(C17&gt;W14,E17&gt;X14),X14-C17,0)))),0)),0)</f>
        <v>　</v>
      </c>
      <c r="X17" s="663"/>
      <c r="Y17" s="664"/>
      <c r="Z17" s="662" t="str">
        <f>IFERROR(IF(OR(B17="日",B17="祝",B17=0,G17=0),"　",MAX(IF(AND(G17&gt;AC14,I17&gt;AA14),0,IF(AND(G17&lt;=AC14,G17&gt;Z14,I17&gt;AA14),AC14-G17,IF(AND(G17&lt;=AC14,G17&lt;=Z14,I17&gt;AA14),AC14-Z14,IF(AND(G17&gt;Z14,I17&lt;=AA14),I17-G17,IF(AND(G17&lt;=Z14,I17&lt;=AA14),I17-Z14,0))))),0)),0)</f>
        <v>　</v>
      </c>
      <c r="AA17" s="663"/>
      <c r="AB17" s="664"/>
      <c r="AC17" s="662" t="str">
        <f>IFERROR(IF(OR(B17="日",B17="祝",B17=0,G17=0),"　",MAX(IF(AND(G17&lt;=AC14,I17&gt;AD14),AD14-AC14,IF(I17&lt;=AD14,0,IF(AND(G17&gt;AC14,I17&gt;AD14),AD14-G17,0))),0)),0)</f>
        <v>　</v>
      </c>
      <c r="AD17" s="663"/>
      <c r="AE17" s="664"/>
      <c r="AF17" s="662" t="str">
        <f t="shared" si="0"/>
        <v>　</v>
      </c>
      <c r="AG17" s="663"/>
      <c r="AH17" s="664"/>
      <c r="AI17" s="565" t="str">
        <f>IF(AL17="×",TIME(0,0,0),IF(AV4="非常勤",K17,W17))</f>
        <v>　</v>
      </c>
      <c r="AJ17" s="566"/>
      <c r="AK17" s="566"/>
      <c r="AL17" s="265"/>
      <c r="AM17" s="565" t="str">
        <f>IF(AP17="×",TIME(0,0,0),IF(AV4="非常勤",N17,Z17))</f>
        <v>　</v>
      </c>
      <c r="AN17" s="566"/>
      <c r="AO17" s="566"/>
      <c r="AP17" s="265"/>
      <c r="AQ17" s="565" t="str">
        <f>IF(AT17="×",TIME(0,0,0),IF(AV4="非常勤",Q17,AC17))</f>
        <v>　</v>
      </c>
      <c r="AR17" s="566"/>
      <c r="AS17" s="566"/>
      <c r="AT17" s="265"/>
      <c r="AU17" s="565" t="str">
        <f>IF(AX17="×",TIME(0,0,0),IF(AV4="非常勤",T17,AF17))</f>
        <v>　</v>
      </c>
      <c r="AV17" s="566"/>
      <c r="AW17" s="567"/>
      <c r="AX17" s="265"/>
      <c r="AY17" s="720"/>
      <c r="AZ17" s="720"/>
      <c r="BA17" s="668"/>
      <c r="BB17" s="670"/>
      <c r="BC17" s="669"/>
      <c r="BD17" s="671"/>
      <c r="BE17" s="672"/>
      <c r="BF17" s="672"/>
      <c r="BG17" s="673"/>
      <c r="BH17" s="263">
        <f>'別表_個別勤務状況（1～60）'!$A$17</f>
        <v>3</v>
      </c>
      <c r="BI17" s="264" t="str">
        <f>'別表_個別勤務状況（1～60）'!$B$17</f>
        <v>祝</v>
      </c>
      <c r="BJ17" s="575"/>
      <c r="BK17" s="575"/>
      <c r="BL17" s="575"/>
      <c r="BM17" s="575"/>
      <c r="BN17" s="575"/>
      <c r="BO17" s="575"/>
      <c r="BP17" s="575"/>
      <c r="BQ17" s="575"/>
      <c r="BR17" s="662" t="str">
        <f>IFERROR(IF(OR(BI17="日",BI17="祝",BI17=0,BJ17=""),"　",MAX(IF(AND(BJ17&lt;=BR14,BL17&gt;BS14),BS14-BR14,IF(AND(BJ17&gt;BR14,BL17&lt;=BS14),BL17-BJ17,IF(AND(BJ17&lt;=BR14,BL17&lt;=BS14),BL17-BR14,IF(AND(BJ17&gt;BR14,BL17&gt;BS14),BS14-BJ17,0)))),0)),0)</f>
        <v>　</v>
      </c>
      <c r="BS17" s="663"/>
      <c r="BT17" s="664"/>
      <c r="BU17" s="662" t="str">
        <f>IFERROR(IF(OR(BI17="日",BI17="祝",BI17=0,BN17=""),"　",MAX(IF(AND(BN17&gt;BX14,BP17&gt;BV14),0,IF(AND(BN17&lt;=BX14,BN17&gt;BU14,BP17&gt;BV14),BX14-BN17,IF(AND(BN17&lt;=BX14,BN17&lt;=BU14,BP17&gt;BV14),BX14-BU14,IF(AND(BN17&gt;BU14,BP17&lt;=BV14),BP17-BN17,IF(AND(BN17&lt;=BU14,BP17&lt;=BV14),BP17-BU14,0))))),0)),0)</f>
        <v>　</v>
      </c>
      <c r="BV17" s="663"/>
      <c r="BW17" s="664"/>
      <c r="BX17" s="662" t="str">
        <f>IFERROR(IF(OR(BI17="日",BI17="祝",BI17=0,BN17=0),"　",MAX(IF(AND(BN17&lt;=BX14,BP17&gt;BY14),BY14-BX14,IF(BP17&lt;=BY14,0,IF(AND(BN17&gt;BX14,BP17&gt;BY14),BY14-BN17,0))),0)),0)</f>
        <v>　</v>
      </c>
      <c r="BY17" s="663"/>
      <c r="BZ17" s="664"/>
      <c r="CA17" s="662" t="str">
        <f>IFERROR(IF(OR(BI17="日",BI17="祝",BI17=0,BN17=0),"　",MAX(IF(BN17&gt;CA14,BP17-BN17,IF(BN17&lt;=CA14,BP17-CA14,0)),0)),0)</f>
        <v>　</v>
      </c>
      <c r="CB17" s="663"/>
      <c r="CC17" s="664"/>
      <c r="CD17" s="662" t="str">
        <f>IFERROR(IF(OR(BI17="日",BI17="祝",BI17=0,BJ17=""),"　",MAX(IF(AND(BJ17&lt;=CD14,BL17&gt;CE14),CE14-CD14,IF(AND(BJ17&gt;CD14,BL17&lt;=CE14),BL17-BJ17,IF(AND(BJ17&lt;=CD14,BL17&lt;=CE14),BL17-CD14,IF(AND(BJ17&gt;CD14,BL17&gt;CE14),CE14-BJ17,0)))),0)),0)</f>
        <v>　</v>
      </c>
      <c r="CE17" s="663"/>
      <c r="CF17" s="664"/>
      <c r="CG17" s="662" t="str">
        <f>IFERROR(IF(OR(BI17="日",BI17="祝",BI17=0,BN17=0),"　",MAX(IF(AND(BN17&gt;CJ14,BP17&gt;CH14),0,IF(AND(BN17&lt;=CJ14,BN17&gt;CG14,BP17&gt;CH14),CJ14-BN17,IF(AND(BN17&lt;=CJ14,BN17&lt;=CG14,BP17&gt;CH14),CJ14-CG14,IF(AND(BN17&gt;CG14,BP17&lt;=CH14),BP17-BN17,IF(AND(BN17&lt;=CG14,BP17&lt;=CH14),BP17-CG14,0))))),0)),0)</f>
        <v>　</v>
      </c>
      <c r="CH17" s="663"/>
      <c r="CI17" s="664"/>
      <c r="CJ17" s="662" t="str">
        <f>IFERROR(IF(OR(BI17="日",BI17="祝",BI17=0,BN17=0),"　",MAX(IF(AND(BN17&lt;=CJ14,BP17&gt;CK14),CK14-CJ14,IF(BP17&lt;=CK14,0,IF(AND(BN17&gt;CJ14,BP17&gt;CK14),CK14-BN17,0))),0)),0)</f>
        <v>　</v>
      </c>
      <c r="CK17" s="663"/>
      <c r="CL17" s="664"/>
      <c r="CM17" s="662" t="str">
        <f t="shared" si="1"/>
        <v>　</v>
      </c>
      <c r="CN17" s="663"/>
      <c r="CO17" s="664"/>
      <c r="CP17" s="565" t="str">
        <f>IF(CS17="×",TIME(0,0,0),IF(DC4="非常勤",BR17,CD17))</f>
        <v>　</v>
      </c>
      <c r="CQ17" s="566"/>
      <c r="CR17" s="566"/>
      <c r="CS17" s="265"/>
      <c r="CT17" s="565" t="str">
        <f>IF(CW17="×",TIME(0,0,0),IF(DC4="非常勤",BU17,CG17))</f>
        <v>　</v>
      </c>
      <c r="CU17" s="566"/>
      <c r="CV17" s="566"/>
      <c r="CW17" s="265"/>
      <c r="CX17" s="565" t="str">
        <f>IF(DA17="×",TIME(0,0,0),IF(DC4="非常勤",BX17,CJ17))</f>
        <v>　</v>
      </c>
      <c r="CY17" s="566"/>
      <c r="CZ17" s="566"/>
      <c r="DA17" s="265"/>
      <c r="DB17" s="565" t="str">
        <f>IF(DE17="×",TIME(0,0,0),IF(DC4="非常勤",CA17,CM17))</f>
        <v>　</v>
      </c>
      <c r="DC17" s="566"/>
      <c r="DD17" s="567"/>
      <c r="DE17" s="265"/>
      <c r="DF17" s="720"/>
      <c r="DG17" s="720"/>
      <c r="DH17" s="668"/>
      <c r="DI17" s="670"/>
      <c r="DJ17" s="669"/>
      <c r="DK17" s="671"/>
      <c r="DL17" s="672"/>
      <c r="DM17" s="672"/>
      <c r="DN17" s="673"/>
      <c r="DO17" s="263">
        <f>'別表_個別勤務状況（1～60）'!$A$17</f>
        <v>3</v>
      </c>
      <c r="DP17" s="264" t="str">
        <f>'別表_個別勤務状況（1～60）'!$B$17</f>
        <v>祝</v>
      </c>
      <c r="DQ17" s="575"/>
      <c r="DR17" s="575"/>
      <c r="DS17" s="575"/>
      <c r="DT17" s="575"/>
      <c r="DU17" s="575"/>
      <c r="DV17" s="575"/>
      <c r="DW17" s="575"/>
      <c r="DX17" s="575"/>
      <c r="DY17" s="662" t="str">
        <f>IFERROR(IF(OR(DP17="日",DP17="祝",DP17=0,DQ17=""),"　",MAX(IF(AND(DQ17&lt;=DY14,DS17&gt;DZ14),DZ14-DY14,IF(AND(DQ17&gt;DY14,DS17&lt;=DZ14),DS17-DQ17,IF(AND(DQ17&lt;=DY14,DS17&lt;=DZ14),DS17-DY14,IF(AND(DQ17&gt;DY14,DS17&gt;DZ14),DZ14-DQ17,0)))),0)),0)</f>
        <v>　</v>
      </c>
      <c r="DZ17" s="663"/>
      <c r="EA17" s="664"/>
      <c r="EB17" s="662" t="str">
        <f>IFERROR(IF(OR(DP17="日",DP17="祝",DP17=0,DU17=""),"　",MAX(IF(AND(DU17&gt;EE14,DW17&gt;EC14),0,IF(AND(DU17&lt;=EE14,DU17&gt;EB14,DW17&gt;EC14),EE14-DU17,IF(AND(DU17&lt;=EE14,DU17&lt;=EB14,DW17&gt;EC14),EE14-EB14,IF(AND(DU17&gt;EB14,DW17&lt;=EC14),DW17-DU17,IF(AND(DU17&lt;=EB14,DW17&lt;=EC14),DW17-EB14,0))))),0)),0)</f>
        <v>　</v>
      </c>
      <c r="EC17" s="663"/>
      <c r="ED17" s="664"/>
      <c r="EE17" s="662" t="str">
        <f>IFERROR(IF(OR(DP17="日",DP17="祝",DP17=0,DU17=0),"　",MAX(IF(AND(DU17&lt;=EE14,DW17&gt;EF14),EF14-EE14,IF(DW17&lt;=EF14,0,IF(AND(DU17&gt;EE14,DW17&gt;EF14),EF14-DU17,0))),0)),0)</f>
        <v>　</v>
      </c>
      <c r="EF17" s="663"/>
      <c r="EG17" s="664"/>
      <c r="EH17" s="662" t="str">
        <f>IFERROR(IF(OR(DP17="日",DP17="祝",DP17=0,DU17=0),"　",MAX(IF(DU17&gt;EH14,DW17-DU17,IF(DU17&lt;=EH14,DW17-EH14,0)),0)),0)</f>
        <v>　</v>
      </c>
      <c r="EI17" s="663"/>
      <c r="EJ17" s="664"/>
      <c r="EK17" s="662" t="str">
        <f>IFERROR(IF(OR(DP17="日",DP17="祝",DP17=0,DQ17=""),"　",MAX(IF(AND(DQ17&lt;=EK14,DS17&gt;EL14),EL14-EK14,IF(AND(DQ17&gt;EK14,DS17&lt;=EL14),DS17-DQ17,IF(AND(DQ17&lt;=EK14,DS17&lt;=EL14),DS17-EK14,IF(AND(DQ17&gt;EK14,DS17&gt;EL14),EL14-DQ17,0)))),0)),0)</f>
        <v>　</v>
      </c>
      <c r="EL17" s="663"/>
      <c r="EM17" s="664"/>
      <c r="EN17" s="662" t="str">
        <f>IFERROR(IF(OR(DP17="日",DP17="祝",DP17=0,DU17=0),"　",MAX(IF(AND(DU17&gt;EQ14,DW17&gt;EO14),0,IF(AND(DU17&lt;=EQ14,DU17&gt;EN14,DW17&gt;EO14),EQ14-DU17,IF(AND(DU17&lt;=EQ14,DU17&lt;=EN14,DW17&gt;EO14),EQ14-EN14,IF(AND(DU17&gt;EN14,DW17&lt;=EO14),DW17-DU17,IF(AND(DU17&lt;=EN14,DW17&lt;=EO14),DW17-EN14,0))))),0)),0)</f>
        <v>　</v>
      </c>
      <c r="EO17" s="663"/>
      <c r="EP17" s="664"/>
      <c r="EQ17" s="662" t="str">
        <f>IFERROR(IF(OR(DP17="日",DP17="祝",DP17=0,DU17=0),"　",MAX(IF(AND(DU17&lt;=EQ14,DW17&gt;ER14),ER14-EQ14,IF(DW17&lt;=ER14,0,IF(AND(DU17&gt;EQ14,DW17&gt;ER14),ER14-DU17,0))),0)),0)</f>
        <v>　</v>
      </c>
      <c r="ER17" s="663"/>
      <c r="ES17" s="664"/>
      <c r="ET17" s="662" t="str">
        <f t="shared" si="2"/>
        <v>　</v>
      </c>
      <c r="EU17" s="663"/>
      <c r="EV17" s="664"/>
      <c r="EW17" s="565" t="str">
        <f>IF(EZ17="×",TIME(0,0,0),IF(FJ4="非常勤",DY17,EK17))</f>
        <v>　</v>
      </c>
      <c r="EX17" s="566"/>
      <c r="EY17" s="566"/>
      <c r="EZ17" s="265"/>
      <c r="FA17" s="565" t="str">
        <f>IF(FD17="×",TIME(0,0,0),IF(FJ4="非常勤",EB17,EN17))</f>
        <v>　</v>
      </c>
      <c r="FB17" s="566"/>
      <c r="FC17" s="566"/>
      <c r="FD17" s="265"/>
      <c r="FE17" s="565" t="str">
        <f>IF(FH17="×",TIME(0,0,0),IF(FJ4="非常勤",EE17,EQ17))</f>
        <v>　</v>
      </c>
      <c r="FF17" s="566"/>
      <c r="FG17" s="566"/>
      <c r="FH17" s="265"/>
      <c r="FI17" s="565" t="str">
        <f>IF(FL17="×",TIME(0,0,0),IF(FJ4="非常勤",EH17,ET17))</f>
        <v>　</v>
      </c>
      <c r="FJ17" s="566"/>
      <c r="FK17" s="567"/>
      <c r="FL17" s="265"/>
      <c r="FM17" s="720"/>
      <c r="FN17" s="720"/>
      <c r="FO17" s="668"/>
      <c r="FP17" s="670"/>
      <c r="FQ17" s="669"/>
      <c r="FR17" s="671"/>
      <c r="FS17" s="672"/>
      <c r="FT17" s="672"/>
      <c r="FU17" s="673"/>
      <c r="FV17" s="263">
        <f>'別表_個別勤務状況（1～60）'!$A$17</f>
        <v>3</v>
      </c>
      <c r="FW17" s="264" t="str">
        <f>'別表_個別勤務状況（1～60）'!$B$17</f>
        <v>祝</v>
      </c>
      <c r="FX17" s="575"/>
      <c r="FY17" s="575"/>
      <c r="FZ17" s="660"/>
      <c r="GA17" s="661"/>
      <c r="GB17" s="660"/>
      <c r="GC17" s="661"/>
      <c r="GD17" s="660"/>
      <c r="GE17" s="661"/>
      <c r="GF17" s="662" t="str">
        <f>IFERROR(IF(OR(FW17="日",FW17="祝",FW17=0,FX17=""),"　",MAX(IF(AND(FX17&lt;=GF14,FZ17&gt;GG14),GG14-GF14,IF(AND(FX17&gt;GF14,FZ17&lt;=GG14),FZ17-FX17,IF(AND(FX17&lt;=GF14,FZ17&lt;=GG14),FZ17-GF14,IF(AND(FX17&gt;GF14,FZ17&gt;GG14),GG14-FX17,0)))),0)),0)</f>
        <v>　</v>
      </c>
      <c r="GG17" s="663"/>
      <c r="GH17" s="664"/>
      <c r="GI17" s="662" t="str">
        <f>IFERROR(IF(OR(FW17="日",FW17="祝",FW17=0,GB17=""),"　",MAX(IF(AND(GB17&gt;GL14,GD17&gt;GJ14),0,IF(AND(GB17&lt;=GL14,GB17&gt;GI14,GD17&gt;GJ14),GL14-GB17,IF(AND(GB17&lt;=GL14,GB17&lt;=GI14,GD17&gt;GJ14),GL14-GI14,IF(AND(GB17&gt;GI14,GD17&lt;=GJ14),GD17-GB17,IF(AND(GB17&lt;=GI14,GD17&lt;=GJ14),GD17-GI14,0))))),0)),0)</f>
        <v>　</v>
      </c>
      <c r="GJ17" s="663"/>
      <c r="GK17" s="664"/>
      <c r="GL17" s="662" t="str">
        <f>IFERROR(IF(OR(FW17="日",FW17="祝",FW17=0,GB17=0),"　",MAX(IF(AND(GB17&lt;=GL14,GD17&gt;GM14),GM14-GL14,IF(GD17&lt;=GM14,0,IF(AND(GB17&gt;GL14,GD17&gt;GM14),GM14-GB17,0))),0)),0)</f>
        <v>　</v>
      </c>
      <c r="GM17" s="663"/>
      <c r="GN17" s="664"/>
      <c r="GO17" s="662" t="str">
        <f>IFERROR(IF(OR(FW17="日",FW17="祝",FW17=0,GB17=0),"　",MAX(IF(GB17&gt;GO14,GD17-GB17,IF(GB17&lt;=GO14,GD17-GO14,0)),0)),0)</f>
        <v>　</v>
      </c>
      <c r="GP17" s="663"/>
      <c r="GQ17" s="664"/>
      <c r="GR17" s="662" t="str">
        <f>IFERROR(IF(OR(FW17="日",FW17="祝",FW17=0,FX17=""),"　",MAX(IF(AND(FX17&lt;=GR14,FZ17&gt;GS14),GS14-GR14,IF(AND(FX17&gt;GR14,FZ17&lt;=GS14),FZ17-FX17,IF(AND(FX17&lt;=GR14,FZ17&lt;=GS14),FZ17-GR14,IF(AND(FX17&gt;GR14,FZ17&gt;GS14),GS14-FX17,0)))),0)),0)</f>
        <v>　</v>
      </c>
      <c r="GS17" s="663"/>
      <c r="GT17" s="664"/>
      <c r="GU17" s="662" t="str">
        <f>IFERROR(IF(OR(FW17="日",FW17="祝",FW17=0,GB17=0),"　",MAX(IF(AND(GB17&gt;GX14,GD17&gt;GV14),0,IF(AND(GB17&lt;=GX14,GB17&gt;GU14,GD17&gt;GV14),GX14-GB17,IF(AND(GB17&lt;=GX14,GB17&lt;=GU14,GD17&gt;GV14),GX14-GU14,IF(AND(GB17&gt;GU14,GD17&lt;=GV14),GD17-GB17,IF(AND(GB17&lt;=GU14,GD17&lt;=GV14),GD17-GU14,0))))),0)),0)</f>
        <v>　</v>
      </c>
      <c r="GV17" s="663"/>
      <c r="GW17" s="664"/>
      <c r="GX17" s="662" t="str">
        <f>IFERROR(IF(OR(FW17="日",FW17="祝",FW17=0,GB17=0),"　",MAX(IF(AND(GB17&lt;=GX14,GD17&gt;GY14),GY14-GX14,IF(GD17&lt;=GY14,0,IF(AND(GB17&gt;GX14,GD17&gt;GY14),GY14-GB17,0))),0)),0)</f>
        <v>　</v>
      </c>
      <c r="GY17" s="663"/>
      <c r="GZ17" s="664"/>
      <c r="HA17" s="662" t="str">
        <f t="shared" si="3"/>
        <v>　</v>
      </c>
      <c r="HB17" s="663"/>
      <c r="HC17" s="664"/>
      <c r="HD17" s="565" t="str">
        <f>IF(HG17="×",TIME(0,0,0),IF(HQ4="非常勤",GF17,GR17))</f>
        <v>　</v>
      </c>
      <c r="HE17" s="566"/>
      <c r="HF17" s="566"/>
      <c r="HG17" s="265"/>
      <c r="HH17" s="565" t="str">
        <f>IF(HK17="×",TIME(0,0,0),IF(HQ4="非常勤",GI17,GU17))</f>
        <v>　</v>
      </c>
      <c r="HI17" s="566"/>
      <c r="HJ17" s="566"/>
      <c r="HK17" s="265"/>
      <c r="HL17" s="565" t="str">
        <f>IF(HO17="×",TIME(0,0,0),IF(HQ4="非常勤",GL17,GX17))</f>
        <v>　</v>
      </c>
      <c r="HM17" s="566"/>
      <c r="HN17" s="566"/>
      <c r="HO17" s="265"/>
      <c r="HP17" s="565" t="str">
        <f>IF(HS17="×",TIME(0,0,0),IF(HQ4="非常勤",GO17,HA17))</f>
        <v>　</v>
      </c>
      <c r="HQ17" s="566"/>
      <c r="HR17" s="567"/>
      <c r="HS17" s="265"/>
      <c r="HT17" s="720"/>
      <c r="HU17" s="720"/>
      <c r="HV17" s="668"/>
      <c r="HW17" s="670"/>
      <c r="HX17" s="669"/>
      <c r="HY17" s="671"/>
      <c r="HZ17" s="672"/>
      <c r="IA17" s="672"/>
      <c r="IB17" s="673"/>
      <c r="IC17" s="263">
        <f>'別表_個別勤務状況（1～60）'!$A$17</f>
        <v>3</v>
      </c>
      <c r="ID17" s="264" t="str">
        <f>'別表_個別勤務状況（1～60）'!$B$17</f>
        <v>祝</v>
      </c>
      <c r="IE17" s="660"/>
      <c r="IF17" s="661"/>
      <c r="IG17" s="660"/>
      <c r="IH17" s="661"/>
      <c r="II17" s="660"/>
      <c r="IJ17" s="661"/>
      <c r="IK17" s="660"/>
      <c r="IL17" s="661"/>
      <c r="IM17" s="662" t="str">
        <f>IFERROR(IF(OR(ID17="日",ID17="祝",ID17=0,IE17=""),"　",MAX(IF(AND(IE17&lt;=IM14,IG17&gt;IN14),IN14-IM14,IF(AND(IE17&gt;IM14,IG17&lt;=IN14),IG17-IE17,IF(AND(IE17&lt;=IM14,IG17&lt;=IN14),IG17-IM14,IF(AND(IE17&gt;IM14,IG17&gt;IN14),IN14-IE17,0)))),0)),0)</f>
        <v>　</v>
      </c>
      <c r="IN17" s="663"/>
      <c r="IO17" s="664"/>
      <c r="IP17" s="662" t="str">
        <f>IFERROR(IF(OR(ID17="日",ID17="祝",ID17=0,II17=""),"　",MAX(IF(AND(II17&gt;IS14,IK17&gt;IQ14),0,IF(AND(II17&lt;=IS14,II17&gt;IP14,IK17&gt;IQ14),IS14-II17,IF(AND(II17&lt;=IS14,II17&lt;=IP14,IK17&gt;IQ14),IS14-IP14,IF(AND(II17&gt;IP14,IK17&lt;=IQ14),IK17-II17,IF(AND(II17&lt;=IP14,IK17&lt;=IQ14),IK17-IP14,0))))),0)),0)</f>
        <v>　</v>
      </c>
      <c r="IQ17" s="663"/>
      <c r="IR17" s="664"/>
      <c r="IS17" s="662" t="str">
        <f>IFERROR(IF(OR(ID17="日",ID17="祝",ID17=0,II17=0),"　",MAX(IF(AND(II17&lt;=IS14,IK17&gt;IT14),IT14-IS14,IF(IK17&lt;=IT14,0,IF(AND(II17&gt;IS14,IK17&gt;IT14),IT14-II17,0))),0)),0)</f>
        <v>　</v>
      </c>
      <c r="IT17" s="663"/>
      <c r="IU17" s="664"/>
      <c r="IV17" s="662" t="str">
        <f>IFERROR(IF(OR(ID17="日",ID17="祝",ID17=0,II17=0),"　",MAX(IF(II17&gt;IV14,IK17-II17,IF(II17&lt;=IV14,IK17-IV14,0)),0)),0)</f>
        <v>　</v>
      </c>
      <c r="IW17" s="663"/>
      <c r="IX17" s="664"/>
      <c r="IY17" s="662" t="str">
        <f>IFERROR(IF(OR(ID17="日",ID17="祝",ID17=0,IE17=""),"　",MAX(IF(AND(IE17&lt;=IY14,IG17&gt;IZ14),IZ14-IY14,IF(AND(IE17&gt;IY14,IG17&lt;=IZ14),IG17-IE17,IF(AND(IE17&lt;=IY14,IG17&lt;=IZ14),IG17-IY14,IF(AND(IE17&gt;IY14,IG17&gt;IZ14),IZ14-IE17,0)))),0)),0)</f>
        <v>　</v>
      </c>
      <c r="IZ17" s="663"/>
      <c r="JA17" s="664"/>
      <c r="JB17" s="662" t="str">
        <f>IFERROR(IF(OR(ID17="日",ID17="祝",ID17=0,II17=0),"　",MAX(IF(AND(II17&gt;JE14,IK17&gt;JC14),0,IF(AND(II17&lt;=JE14,II17&gt;JB14,IK17&gt;JC14),JE14-II17,IF(AND(II17&lt;=JE14,II17&lt;=JB14,IK17&gt;JC14),JE14-JB14,IF(AND(II17&gt;JB14,IK17&lt;=JC14),IK17-II17,IF(AND(II17&lt;=JB14,IK17&lt;=JC14),IK17-JB14,0))))),0)),0)</f>
        <v>　</v>
      </c>
      <c r="JC17" s="663"/>
      <c r="JD17" s="664"/>
      <c r="JE17" s="662" t="str">
        <f>IFERROR(IF(OR(ID17="日",ID17="祝",ID17=0,II17=0),"　",MAX(IF(AND(II17&lt;=JE14,IK17&gt;JF14),JF14-JE14,IF(IK17&lt;=JF14,0,IF(AND(II17&gt;JE14,IK17&gt;JF14),JF14-II17,0))),0)),0)</f>
        <v>　</v>
      </c>
      <c r="JF17" s="663"/>
      <c r="JG17" s="664"/>
      <c r="JH17" s="662" t="str">
        <f t="shared" si="4"/>
        <v>　</v>
      </c>
      <c r="JI17" s="663"/>
      <c r="JJ17" s="664"/>
      <c r="JK17" s="665" t="str">
        <f>IF(JN17="×",TIME(0,0,0),IF(JX4="非常勤",IM17,IY17))</f>
        <v>　</v>
      </c>
      <c r="JL17" s="666"/>
      <c r="JM17" s="667"/>
      <c r="JN17" s="265"/>
      <c r="JO17" s="665" t="str">
        <f>IF(JR17="×",TIME(0,0,0),IF(JX4="非常勤",IP17,JB17))</f>
        <v>　</v>
      </c>
      <c r="JP17" s="666"/>
      <c r="JQ17" s="667"/>
      <c r="JR17" s="265"/>
      <c r="JS17" s="665" t="str">
        <f>IF(JV17="×",TIME(0,0,0),IF(JX4="非常勤",IS17,JE17))</f>
        <v>　</v>
      </c>
      <c r="JT17" s="666"/>
      <c r="JU17" s="667"/>
      <c r="JV17" s="265"/>
      <c r="JW17" s="665" t="str">
        <f>IF(JZ17="×",TIME(0,0,0),IF(JX4="非常勤",IV17,JH17))</f>
        <v>　</v>
      </c>
      <c r="JX17" s="666"/>
      <c r="JY17" s="667"/>
      <c r="JZ17" s="265"/>
      <c r="KA17" s="720"/>
      <c r="KB17" s="720"/>
      <c r="KC17" s="668"/>
      <c r="KD17" s="670"/>
      <c r="KE17" s="669"/>
      <c r="KF17" s="671"/>
      <c r="KG17" s="672"/>
      <c r="KH17" s="672"/>
      <c r="KI17" s="673"/>
      <c r="KJ17" s="263">
        <f>'別表_個別勤務状況（1～60）'!$A$17</f>
        <v>3</v>
      </c>
      <c r="KK17" s="264" t="str">
        <f>'別表_個別勤務状況（1～60）'!$B$17</f>
        <v>祝</v>
      </c>
      <c r="KL17" s="660"/>
      <c r="KM17" s="661"/>
      <c r="KN17" s="660"/>
      <c r="KO17" s="661"/>
      <c r="KP17" s="660"/>
      <c r="KQ17" s="661"/>
      <c r="KR17" s="660"/>
      <c r="KS17" s="661"/>
      <c r="KT17" s="662" t="str">
        <f>IFERROR(IF(OR(KK17="日",KK17="祝",KK17=0,KL17=""),"　",MAX(IF(AND(KL17&lt;=KT14,KN17&gt;KU14),KU14-KT14,IF(AND(KL17&gt;KT14,KN17&lt;=KU14),KN17-KL17,IF(AND(KL17&lt;=KT14,KN17&lt;=KU14),KN17-KT14,IF(AND(KL17&gt;KT14,KN17&gt;KU14),KU14-KL17,0)))),0)),0)</f>
        <v>　</v>
      </c>
      <c r="KU17" s="663"/>
      <c r="KV17" s="664"/>
      <c r="KW17" s="662" t="str">
        <f>IFERROR(IF(OR(KK17="日",KK17="祝",KK17=0,KP17=""),"　",MAX(IF(AND(KP17&gt;KZ14,KR17&gt;KX14),0,IF(AND(KP17&lt;=KZ14,KP17&gt;KW14,KR17&gt;KX14),KZ14-KP17,IF(AND(KP17&lt;=KZ14,KP17&lt;=KW14,KR17&gt;KX14),KZ14-KW14,IF(AND(KP17&gt;KW14,KR17&lt;=KX14),KR17-KP17,IF(AND(KP17&lt;=KW14,KR17&lt;=KX14),KR17-KW14,0))))),0)),0)</f>
        <v>　</v>
      </c>
      <c r="KX17" s="663"/>
      <c r="KY17" s="664"/>
      <c r="KZ17" s="662" t="str">
        <f>IFERROR(IF(OR(KK17="日",KK17="祝",KK17=0,KP17=0),"　",MAX(IF(AND(KP17&lt;=KZ14,KR17&gt;LA14),LA14-KZ14,IF(KR17&lt;=LA14,0,IF(AND(KP17&gt;KZ14,KR17&gt;LA14),LA14-KP17,0))),0)),0)</f>
        <v>　</v>
      </c>
      <c r="LA17" s="663"/>
      <c r="LB17" s="664"/>
      <c r="LC17" s="662" t="str">
        <f>IFERROR(IF(OR(KK17="日",KK17="祝",KK17=0,KP17=0),"　",MAX(IF(KP17&gt;LC14,KR17-KP17,IF(KP17&lt;=LC14,KR17-LC14,0)),0)),0)</f>
        <v>　</v>
      </c>
      <c r="LD17" s="663"/>
      <c r="LE17" s="664"/>
      <c r="LF17" s="662" t="str">
        <f>IFERROR(IF(OR(KK17="日",KK17="祝",KK17=0,KL17=""),"　",MAX(IF(AND(KL17&lt;=LF14,KN17&gt;LG14),LG14-LF14,IF(AND(KL17&gt;LF14,KN17&lt;=LG14),KN17-KL17,IF(AND(KL17&lt;=LF14,KN17&lt;=LG14),KN17-LF14,IF(AND(KL17&gt;LF14,KN17&gt;LG14),LG14-KL17,0)))),0)),0)</f>
        <v>　</v>
      </c>
      <c r="LG17" s="663"/>
      <c r="LH17" s="664"/>
      <c r="LI17" s="662" t="str">
        <f>IFERROR(IF(OR(KK17="日",KK17="祝",KK17=0,KP17=0),"　",MAX(IF(AND(KP17&gt;LL14,KR17&gt;LJ14),0,IF(AND(KP17&lt;=LL14,KP17&gt;LI14,KR17&gt;LJ14),LL14-KP17,IF(AND(KP17&lt;=LL14,KP17&lt;=LI14,KR17&gt;LJ14),LL14-LI14,IF(AND(KP17&gt;LI14,KR17&lt;=LJ14),KR17-KP17,IF(AND(KP17&lt;=LI14,KR17&lt;=LJ14),KR17-LI14,0))))),0)),0)</f>
        <v>　</v>
      </c>
      <c r="LJ17" s="663"/>
      <c r="LK17" s="664"/>
      <c r="LL17" s="662" t="str">
        <f>IFERROR(IF(OR(KK17="日",KK17="祝",KK17=0,KP17=0),"　",MAX(IF(AND(KP17&lt;=LL14,KR17&gt;LM14),LM14-LL14,IF(KR17&lt;=LM14,0,IF(AND(KP17&gt;LL14,KR17&gt;LM14),LM14-KP17,0))),0)),0)</f>
        <v>　</v>
      </c>
      <c r="LM17" s="663"/>
      <c r="LN17" s="664"/>
      <c r="LO17" s="662" t="str">
        <f t="shared" si="5"/>
        <v>　</v>
      </c>
      <c r="LP17" s="663"/>
      <c r="LQ17" s="664"/>
      <c r="LR17" s="665" t="str">
        <f>IF(LU17="×",TIME(0,0,0),IF(ME4="非常勤",KT17,LF17))</f>
        <v>　</v>
      </c>
      <c r="LS17" s="666"/>
      <c r="LT17" s="667"/>
      <c r="LU17" s="265"/>
      <c r="LV17" s="665" t="str">
        <f>IF(LY17="×",TIME(0,0,0),IF(ME4="非常勤",KW17,LI17))</f>
        <v>　</v>
      </c>
      <c r="LW17" s="666"/>
      <c r="LX17" s="667"/>
      <c r="LY17" s="265"/>
      <c r="LZ17" s="665" t="str">
        <f>IF(MC17="×",TIME(0,0,0),IF(ME4="非常勤",KZ17,LL17))</f>
        <v>　</v>
      </c>
      <c r="MA17" s="666"/>
      <c r="MB17" s="667"/>
      <c r="MC17" s="265"/>
      <c r="MD17" s="665" t="str">
        <f>IF(MG17="×",TIME(0,0,0),IF(ME4="非常勤",LC17,LO17))</f>
        <v>　</v>
      </c>
      <c r="ME17" s="666"/>
      <c r="MF17" s="667"/>
      <c r="MG17" s="265"/>
      <c r="MH17" s="720"/>
      <c r="MI17" s="720"/>
      <c r="MJ17" s="668"/>
      <c r="MK17" s="670"/>
      <c r="ML17" s="669"/>
      <c r="MM17" s="671"/>
      <c r="MN17" s="672"/>
      <c r="MO17" s="672"/>
      <c r="MP17" s="673"/>
      <c r="MQ17" s="263">
        <f>'別表_個別勤務状況（1～60）'!$A$17</f>
        <v>3</v>
      </c>
      <c r="MR17" s="264" t="str">
        <f>'別表_個別勤務状況（1～60）'!$B$17</f>
        <v>祝</v>
      </c>
      <c r="MS17" s="660"/>
      <c r="MT17" s="661"/>
      <c r="MU17" s="660"/>
      <c r="MV17" s="661"/>
      <c r="MW17" s="660"/>
      <c r="MX17" s="661"/>
      <c r="MY17" s="660"/>
      <c r="MZ17" s="661"/>
      <c r="NA17" s="662" t="str">
        <f>IFERROR(IF(OR(MR17="日",MR17="祝",MR17=0,MS17=""),"　",MAX(IF(AND(MS17&lt;=NA14,MU17&gt;NB14),NB14-NA14,IF(AND(MS17&gt;NA14,MU17&lt;=NB14),MU17-MS17,IF(AND(MS17&lt;=NA14,MU17&lt;=NB14),MU17-NA14,IF(AND(MS17&gt;NA14,MU17&gt;NB14),NB14-MS17,0)))),0)),0)</f>
        <v>　</v>
      </c>
      <c r="NB17" s="663"/>
      <c r="NC17" s="664"/>
      <c r="ND17" s="662" t="str">
        <f>IFERROR(IF(OR(MR17="日",MR17="祝",MR17=0,MW17=""),"　",MAX(IF(AND(MW17&gt;NG14,MY17&gt;NE14),0,IF(AND(MW17&lt;=NG14,MW17&gt;ND14,MY17&gt;NE14),NG14-MW17,IF(AND(MW17&lt;=NG14,MW17&lt;=ND14,MY17&gt;NE14),NG14-ND14,IF(AND(MW17&gt;ND14,MY17&lt;=NE14),MY17-MW17,IF(AND(MW17&lt;=ND14,MY17&lt;=NE14),MY17-ND14,0))))),0)),0)</f>
        <v>　</v>
      </c>
      <c r="NE17" s="663"/>
      <c r="NF17" s="664"/>
      <c r="NG17" s="662" t="str">
        <f>IFERROR(IF(OR(MR17="日",MR17="祝",MR17=0,MW17=0),"　",MAX(IF(AND(MW17&lt;=NG14,MY17&gt;NH14),NH14-NG14,IF(MY17&lt;=NH14,0,IF(AND(MW17&gt;NG14,MY17&gt;NH14),NH14-MW17,0))),0)),0)</f>
        <v>　</v>
      </c>
      <c r="NH17" s="663"/>
      <c r="NI17" s="664"/>
      <c r="NJ17" s="662" t="str">
        <f>IFERROR(IF(OR(MR17="日",MR17="祝",MR17=0,MW17=0),"　",MAX(IF(MW17&gt;NJ14,MY17-MW17,IF(MW17&lt;=NJ14,MY17-NJ14,0)),0)),0)</f>
        <v>　</v>
      </c>
      <c r="NK17" s="663"/>
      <c r="NL17" s="664"/>
      <c r="NM17" s="662" t="str">
        <f>IFERROR(IF(OR(MR17="日",MR17="祝",MR17=0,MS17=""),"　",MAX(IF(AND(MS17&lt;=NM14,MU17&gt;NN14),NN14-NM14,IF(AND(MS17&gt;NM14,MU17&lt;=NN14),MU17-MS17,IF(AND(MS17&lt;=NM14,MU17&lt;=NN14),MU17-NM14,IF(AND(MS17&gt;NM14,MU17&gt;NN14),NN14-MS17,0)))),0)),0)</f>
        <v>　</v>
      </c>
      <c r="NN17" s="663"/>
      <c r="NO17" s="664"/>
      <c r="NP17" s="662" t="str">
        <f>IFERROR(IF(OR(MR17="日",MR17="祝",MR17=0,MW17=0),"　",MAX(IF(AND(MW17&gt;NS14,MY17&gt;NQ14),0,IF(AND(MW17&lt;=NS14,MW17&gt;NP14,MY17&gt;NQ14),NS14-MW17,IF(AND(MW17&lt;=NS14,MW17&lt;=NP14,MY17&gt;NQ14),NS14-NP14,IF(AND(MW17&gt;NP14,MY17&lt;=NQ14),MY17-MW17,IF(AND(MW17&lt;=NP14,MY17&lt;=NQ14),MY17-NP14,0))))),0)),0)</f>
        <v>　</v>
      </c>
      <c r="NQ17" s="663"/>
      <c r="NR17" s="664"/>
      <c r="NS17" s="662" t="str">
        <f>IFERROR(IF(OR(MR17="日",MR17="祝",MR17=0,MW17=0),"　",MAX(IF(AND(MW17&lt;=NS14,MY17&gt;NT14),NT14-NS14,IF(MY17&lt;=NT14,0,IF(AND(MW17&gt;NS14,MY17&gt;NT14),NT14-MW17,0))),0)),0)</f>
        <v>　</v>
      </c>
      <c r="NT17" s="663"/>
      <c r="NU17" s="664"/>
      <c r="NV17" s="662" t="str">
        <f t="shared" si="6"/>
        <v>　</v>
      </c>
      <c r="NW17" s="663"/>
      <c r="NX17" s="664"/>
      <c r="NY17" s="665" t="str">
        <f>IF(OB17="×",TIME(0,0,0),IF(OL4="非常勤",NA17,NM17))</f>
        <v>　</v>
      </c>
      <c r="NZ17" s="666"/>
      <c r="OA17" s="667"/>
      <c r="OB17" s="265"/>
      <c r="OC17" s="665" t="str">
        <f>IF(OF17="×",TIME(0,0,0),IF(OL4="非常勤",ND17,NP17))</f>
        <v>　</v>
      </c>
      <c r="OD17" s="666"/>
      <c r="OE17" s="667"/>
      <c r="OF17" s="265"/>
      <c r="OG17" s="665" t="str">
        <f>IF(OJ17="×",TIME(0,0,0),IF(OL4="非常勤",NG17,NS17))</f>
        <v>　</v>
      </c>
      <c r="OH17" s="666"/>
      <c r="OI17" s="667"/>
      <c r="OJ17" s="265"/>
      <c r="OK17" s="665" t="str">
        <f>IF(ON17="×",TIME(0,0,0),IF(OL4="非常勤",NJ17,NV17))</f>
        <v>　</v>
      </c>
      <c r="OL17" s="666"/>
      <c r="OM17" s="667"/>
      <c r="ON17" s="265"/>
      <c r="OO17" s="720"/>
      <c r="OP17" s="720"/>
      <c r="OQ17" s="668"/>
      <c r="OR17" s="670"/>
      <c r="OS17" s="669"/>
      <c r="OT17" s="671"/>
      <c r="OU17" s="672"/>
      <c r="OV17" s="672"/>
      <c r="OW17" s="673"/>
      <c r="OX17" s="263">
        <f>'別表_個別勤務状況（1～60）'!$A$17</f>
        <v>3</v>
      </c>
      <c r="OY17" s="264" t="str">
        <f>'別表_個別勤務状況（1～60）'!$B$17</f>
        <v>祝</v>
      </c>
      <c r="OZ17" s="660"/>
      <c r="PA17" s="661"/>
      <c r="PB17" s="660"/>
      <c r="PC17" s="661"/>
      <c r="PD17" s="660"/>
      <c r="PE17" s="661"/>
      <c r="PF17" s="660"/>
      <c r="PG17" s="661"/>
      <c r="PH17" s="662" t="str">
        <f>IFERROR(IF(OR(OY17="日",OY17="祝",OY17=0,OZ17=""),"　",MAX(IF(AND(OZ17&lt;=PH14,PB17&gt;PI14),PI14-PH14,IF(AND(OZ17&gt;PH14,PB17&lt;=PI14),PB17-OZ17,IF(AND(OZ17&lt;=PH14,PB17&lt;=PI14),PB17-PH14,IF(AND(OZ17&gt;PH14,PB17&gt;PI14),PI14-OZ17,0)))),0)),0)</f>
        <v>　</v>
      </c>
      <c r="PI17" s="663"/>
      <c r="PJ17" s="664"/>
      <c r="PK17" s="662" t="str">
        <f>IFERROR(IF(OR(OY17="日",OY17="祝",OY17=0,PD17=""),"　",MAX(IF(AND(PD17&gt;PN14,PF17&gt;PL14),0,IF(AND(PD17&lt;=PN14,PD17&gt;PK14,PF17&gt;PL14),PN14-PD17,IF(AND(PD17&lt;=PN14,PD17&lt;=PK14,PF17&gt;PL14),PN14-PK14,IF(AND(PD17&gt;PK14,PF17&lt;=PL14),PF17-PD17,IF(AND(PD17&lt;=PK14,PF17&lt;=PL14),PF17-PK14,0))))),0)),0)</f>
        <v>　</v>
      </c>
      <c r="PL17" s="663"/>
      <c r="PM17" s="664"/>
      <c r="PN17" s="662" t="str">
        <f>IFERROR(IF(OR(OY17="日",OY17="祝",OY17=0,PD17=0),"　",MAX(IF(AND(PD17&lt;=PN14,PF17&gt;PO14),PO14-PN14,IF(PF17&lt;=PO14,0,IF(AND(PD17&gt;PN14,PF17&gt;PO14),PO14-PD17,0))),0)),0)</f>
        <v>　</v>
      </c>
      <c r="PO17" s="663"/>
      <c r="PP17" s="664"/>
      <c r="PQ17" s="662" t="str">
        <f>IFERROR(IF(OR(OY17="日",OY17="祝",OY17=0,PD17=0),"　",MAX(IF(PD17&gt;PQ14,PF17-PD17,IF(PD17&lt;=PQ14,PF17-PQ14,0)),0)),0)</f>
        <v>　</v>
      </c>
      <c r="PR17" s="663"/>
      <c r="PS17" s="664"/>
      <c r="PT17" s="662" t="str">
        <f>IFERROR(IF(OR(OY17="日",OY17="祝",OY17=0,OZ17=""),"　",MAX(IF(AND(OZ17&lt;=PT14,PB17&gt;PU14),PU14-PT14,IF(AND(OZ17&gt;PT14,PB17&lt;=PU14),PB17-OZ17,IF(AND(OZ17&lt;=PT14,PB17&lt;=PU14),PB17-PT14,IF(AND(OZ17&gt;PT14,PB17&gt;PU14),PU14-OZ17,0)))),0)),0)</f>
        <v>　</v>
      </c>
      <c r="PU17" s="663"/>
      <c r="PV17" s="664"/>
      <c r="PW17" s="662" t="str">
        <f>IFERROR(IF(OR(OY17="日",OY17="祝",OY17=0,PD17=0),"　",MAX(IF(AND(PD17&gt;PZ14,PF17&gt;PX14),0,IF(AND(PD17&lt;=PZ14,PD17&gt;PW14,PF17&gt;PX14),PZ14-PD17,IF(AND(PD17&lt;=PZ14,PD17&lt;=PW14,PF17&gt;PX14),PZ14-PW14,IF(AND(PD17&gt;PW14,PF17&lt;=PX14),PF17-PD17,IF(AND(PD17&lt;=PW14,PF17&lt;=PX14),PF17-PW14,0))))),0)),0)</f>
        <v>　</v>
      </c>
      <c r="PX17" s="663"/>
      <c r="PY17" s="664"/>
      <c r="PZ17" s="662" t="str">
        <f>IFERROR(IF(OR(OY17="日",OY17="祝",OY17=0,PD17=0),"　",MAX(IF(AND(PD17&lt;=PZ14,PF17&gt;QA14),QA14-PZ14,IF(PF17&lt;=QA14,0,IF(AND(PD17&gt;PZ14,PF17&gt;QA14),QA14-PD17,0))),0)),0)</f>
        <v>　</v>
      </c>
      <c r="QA17" s="663"/>
      <c r="QB17" s="664"/>
      <c r="QC17" s="662" t="str">
        <f t="shared" si="7"/>
        <v>　</v>
      </c>
      <c r="QD17" s="663"/>
      <c r="QE17" s="664"/>
      <c r="QF17" s="665" t="str">
        <f>IF(QI17="×",TIME(0,0,0),IF(QS4="非常勤",PH17,PT17))</f>
        <v>　</v>
      </c>
      <c r="QG17" s="666"/>
      <c r="QH17" s="667"/>
      <c r="QI17" s="265"/>
      <c r="QJ17" s="665" t="str">
        <f>IF(QM17="×",TIME(0,0,0),IF(QS4="非常勤",PK17,PW17))</f>
        <v>　</v>
      </c>
      <c r="QK17" s="666"/>
      <c r="QL17" s="667"/>
      <c r="QM17" s="265"/>
      <c r="QN17" s="665" t="str">
        <f>IF(QQ17="×",TIME(0,0,0),IF(QS4="非常勤",PN17,PZ17))</f>
        <v>　</v>
      </c>
      <c r="QO17" s="666"/>
      <c r="QP17" s="667"/>
      <c r="QQ17" s="265"/>
      <c r="QR17" s="665" t="str">
        <f>IF(QU17="×",TIME(0,0,0),IF(QS4="非常勤",PQ17,QC17))</f>
        <v>　</v>
      </c>
      <c r="QS17" s="666"/>
      <c r="QT17" s="667"/>
      <c r="QU17" s="265"/>
      <c r="QV17" s="720"/>
      <c r="QW17" s="720"/>
      <c r="QX17" s="668"/>
      <c r="QY17" s="670"/>
      <c r="QZ17" s="669"/>
      <c r="RA17" s="671"/>
      <c r="RB17" s="672"/>
      <c r="RC17" s="672"/>
      <c r="RD17" s="673"/>
      <c r="RE17" s="263">
        <f>'別表_個別勤務状況（1～60）'!$A$17</f>
        <v>3</v>
      </c>
      <c r="RF17" s="264" t="str">
        <f>'別表_個別勤務状況（1～60）'!$B$17</f>
        <v>祝</v>
      </c>
      <c r="RG17" s="660"/>
      <c r="RH17" s="661"/>
      <c r="RI17" s="660"/>
      <c r="RJ17" s="661"/>
      <c r="RK17" s="660"/>
      <c r="RL17" s="661"/>
      <c r="RM17" s="660"/>
      <c r="RN17" s="661"/>
      <c r="RO17" s="662" t="str">
        <f>IFERROR(IF(OR(RF17="日",RF17="祝",RF17=0,RG17=""),"　",MAX(IF(AND(RG17&lt;=RO14,RI17&gt;RP14),RP14-RO14,IF(AND(RG17&gt;RO14,RI17&lt;=RP14),RI17-RG17,IF(AND(RG17&lt;=RO14,RI17&lt;=RP14),RI17-RO14,IF(AND(RG17&gt;RO14,RI17&gt;RP14),RP14-RG17,0)))),0)),0)</f>
        <v>　</v>
      </c>
      <c r="RP17" s="663"/>
      <c r="RQ17" s="664"/>
      <c r="RR17" s="662" t="str">
        <f>IFERROR(IF(OR(RF17="日",RF17="祝",RF17=0,RK17=""),"　",MAX(IF(AND(RK17&gt;RU14,RM17&gt;RS14),0,IF(AND(RK17&lt;=RU14,RK17&gt;RR14,RM17&gt;RS14),RU14-RK17,IF(AND(RK17&lt;=RU14,RK17&lt;=RR14,RM17&gt;RS14),RU14-RR14,IF(AND(RK17&gt;RR14,RM17&lt;=RS14),RM17-RK17,IF(AND(RK17&lt;=RR14,RM17&lt;=RS14),RM17-RR14,0))))),0)),0)</f>
        <v>　</v>
      </c>
      <c r="RS17" s="663"/>
      <c r="RT17" s="664"/>
      <c r="RU17" s="662" t="str">
        <f>IFERROR(IF(OR(RF17="日",RF17="祝",RF17=0,RK17=0),"　",MAX(IF(AND(RK17&lt;=RU14,RM17&gt;RV14),RV14-RU14,IF(RM17&lt;=RV14,0,IF(AND(RK17&gt;RU14,RM17&gt;RV14),RV14-RK17,0))),0)),0)</f>
        <v>　</v>
      </c>
      <c r="RV17" s="663"/>
      <c r="RW17" s="664"/>
      <c r="RX17" s="662" t="str">
        <f>IFERROR(IF(OR(RF17="日",RF17="祝",RF17=0,RK17=0),"　",MAX(IF(RK17&gt;RX14,RM17-RK17,IF(RK17&lt;=RX14,RM17-RX14,0)),0)),0)</f>
        <v>　</v>
      </c>
      <c r="RY17" s="663"/>
      <c r="RZ17" s="664"/>
      <c r="SA17" s="662" t="str">
        <f>IFERROR(IF(OR(RF17="日",RF17="祝",RF17=0,RG17=""),"　",MAX(IF(AND(RG17&lt;=SA14,RI17&gt;SB14),SB14-SA14,IF(AND(RG17&gt;SA14,RI17&lt;=SB14),RI17-RG17,IF(AND(RG17&lt;=SA14,RI17&lt;=SB14),RI17-SA14,IF(AND(RG17&gt;SA14,RI17&gt;SB14),SB14-RG17,0)))),0)),0)</f>
        <v>　</v>
      </c>
      <c r="SB17" s="663"/>
      <c r="SC17" s="664"/>
      <c r="SD17" s="662" t="str">
        <f>IFERROR(IF(OR(RF17="日",RF17="祝",RF17=0,RK17=0),"　",MAX(IF(AND(RK17&gt;SG14,RM17&gt;SE14),0,IF(AND(RK17&lt;=SG14,RK17&gt;SD14,RM17&gt;SE14),SG14-RK17,IF(AND(RK17&lt;=SG14,RK17&lt;=SD14,RM17&gt;SE14),SG14-SD14,IF(AND(RK17&gt;SD14,RM17&lt;=SE14),RM17-RK17,IF(AND(RK17&lt;=SD14,RM17&lt;=SE14),RM17-SD14,0))))),0)),0)</f>
        <v>　</v>
      </c>
      <c r="SE17" s="663"/>
      <c r="SF17" s="664"/>
      <c r="SG17" s="662" t="str">
        <f>IFERROR(IF(OR(RF17="日",RF17="祝",RF17=0,RK17=0),"　",MAX(IF(AND(RK17&lt;=SG14,RM17&gt;SH14),SH14-SG14,IF(RM17&lt;=SH14,0,IF(AND(RK17&gt;SG14,RM17&gt;SH14),SH14-RK17,0))),0)),0)</f>
        <v>　</v>
      </c>
      <c r="SH17" s="663"/>
      <c r="SI17" s="664"/>
      <c r="SJ17" s="662" t="str">
        <f t="shared" si="8"/>
        <v>　</v>
      </c>
      <c r="SK17" s="663"/>
      <c r="SL17" s="664"/>
      <c r="SM17" s="665" t="str">
        <f>IF(SP17="×",TIME(0,0,0),IF(SZ4="非常勤",RO17,SA17))</f>
        <v>　</v>
      </c>
      <c r="SN17" s="666"/>
      <c r="SO17" s="667"/>
      <c r="SP17" s="265"/>
      <c r="SQ17" s="665" t="str">
        <f>IF(ST17="×",TIME(0,0,0),IF(SZ4="非常勤",RR17,SD17))</f>
        <v>　</v>
      </c>
      <c r="SR17" s="666"/>
      <c r="SS17" s="667"/>
      <c r="ST17" s="265"/>
      <c r="SU17" s="665" t="str">
        <f>IF(SX17="×",TIME(0,0,0),IF(SZ4="非常勤",RU17,SG17))</f>
        <v>　</v>
      </c>
      <c r="SV17" s="666"/>
      <c r="SW17" s="667"/>
      <c r="SX17" s="265"/>
      <c r="SY17" s="665" t="str">
        <f>IF(TB17="×",TIME(0,0,0),IF(SZ4="非常勤",RX17,SJ17))</f>
        <v>　</v>
      </c>
      <c r="SZ17" s="666"/>
      <c r="TA17" s="667"/>
      <c r="TB17" s="265"/>
      <c r="TC17" s="720"/>
      <c r="TD17" s="720"/>
      <c r="TE17" s="668"/>
      <c r="TF17" s="670"/>
      <c r="TG17" s="669"/>
      <c r="TH17" s="671"/>
      <c r="TI17" s="672"/>
      <c r="TJ17" s="672"/>
      <c r="TK17" s="673"/>
      <c r="TL17" s="263">
        <f>'別表_個別勤務状況（1～60）'!$A$17</f>
        <v>3</v>
      </c>
      <c r="TM17" s="264" t="str">
        <f>'別表_個別勤務状況（1～60）'!$B$17</f>
        <v>祝</v>
      </c>
      <c r="TN17" s="660"/>
      <c r="TO17" s="661"/>
      <c r="TP17" s="660"/>
      <c r="TQ17" s="661"/>
      <c r="TR17" s="660"/>
      <c r="TS17" s="661"/>
      <c r="TT17" s="660"/>
      <c r="TU17" s="661"/>
      <c r="TV17" s="662" t="str">
        <f>IFERROR(IF(OR(TM17="日",TM17="祝",TM17=0,TN17=""),"　",MAX(IF(AND(TN17&lt;=TV14,TP17&gt;TW14),TW14-TV14,IF(AND(TN17&gt;TV14,TP17&lt;=TW14),TP17-TN17,IF(AND(TN17&lt;=TV14,TP17&lt;=TW14),TP17-TV14,IF(AND(TN17&gt;TV14,TP17&gt;TW14),TW14-TN17,0)))),0)),0)</f>
        <v>　</v>
      </c>
      <c r="TW17" s="663"/>
      <c r="TX17" s="664"/>
      <c r="TY17" s="662" t="str">
        <f>IFERROR(IF(OR(TM17="日",TM17="祝",TM17=0,TR17=""),"　",MAX(IF(AND(TR17&gt;UB14,TT17&gt;TZ14),0,IF(AND(TR17&lt;=UB14,TR17&gt;TY14,TT17&gt;TZ14),UB14-TR17,IF(AND(TR17&lt;=UB14,TR17&lt;=TY14,TT17&gt;TZ14),UB14-TY14,IF(AND(TR17&gt;TY14,TT17&lt;=TZ14),TT17-TR17,IF(AND(TR17&lt;=TY14,TT17&lt;=TZ14),TT17-TY14,0))))),0)),0)</f>
        <v>　</v>
      </c>
      <c r="TZ17" s="663"/>
      <c r="UA17" s="664"/>
      <c r="UB17" s="662" t="str">
        <f>IFERROR(IF(OR(TM17="日",TM17="祝",TM17=0,TR17=0),"　",MAX(IF(AND(TR17&lt;=UB14,TT17&gt;UC14),UC14-UB14,IF(TT17&lt;=UC14,0,IF(AND(TR17&gt;UB14,TT17&gt;UC14),UC14-TR17,0))),0)),0)</f>
        <v>　</v>
      </c>
      <c r="UC17" s="663"/>
      <c r="UD17" s="664"/>
      <c r="UE17" s="662" t="str">
        <f>IFERROR(IF(OR(TM17="日",TM17="祝",TM17=0,TR17=0),"　",MAX(IF(TR17&gt;UE14,TT17-TR17,IF(TR17&lt;=UE14,TT17-UE14,0)),0)),0)</f>
        <v>　</v>
      </c>
      <c r="UF17" s="663"/>
      <c r="UG17" s="664"/>
      <c r="UH17" s="662" t="str">
        <f>IFERROR(IF(OR(TM17="日",TM17="祝",TM17=0,TN17=""),"　",MAX(IF(AND(TN17&lt;=UH14,TP17&gt;UI14),UI14-UH14,IF(AND(TN17&gt;UH14,TP17&lt;=UI14),TP17-TN17,IF(AND(TN17&lt;=UH14,TP17&lt;=UI14),TP17-UH14,IF(AND(TN17&gt;UH14,TP17&gt;UI14),UI14-TN17,0)))),0)),0)</f>
        <v>　</v>
      </c>
      <c r="UI17" s="663"/>
      <c r="UJ17" s="664"/>
      <c r="UK17" s="662" t="str">
        <f>IFERROR(IF(OR(TM17="日",TM17="祝",TM17=0,TR17=0),"　",MAX(IF(AND(TR17&gt;UN14,TT17&gt;UL14),0,IF(AND(TR17&lt;=UN14,TR17&gt;UK14,TT17&gt;UL14),UN14-TR17,IF(AND(TR17&lt;=UN14,TR17&lt;=UK14,TT17&gt;UL14),UN14-UK14,IF(AND(TR17&gt;UK14,TT17&lt;=UL14),TT17-TR17,IF(AND(TR17&lt;=UK14,TT17&lt;=UL14),TT17-UK14,0))))),0)),0)</f>
        <v>　</v>
      </c>
      <c r="UL17" s="663"/>
      <c r="UM17" s="664"/>
      <c r="UN17" s="662" t="str">
        <f>IFERROR(IF(OR(TM17="日",TM17="祝",TM17=0,TR17=0),"　",MAX(IF(AND(TR17&lt;=UN14,TT17&gt;UO14),UO14-UN14,IF(TT17&lt;=UO14,0,IF(AND(TR17&gt;UN14,TT17&gt;UO14),UO14-TR17,0))),0)),0)</f>
        <v>　</v>
      </c>
      <c r="UO17" s="663"/>
      <c r="UP17" s="664"/>
      <c r="UQ17" s="662" t="str">
        <f t="shared" si="9"/>
        <v>　</v>
      </c>
      <c r="UR17" s="663"/>
      <c r="US17" s="664"/>
      <c r="UT17" s="665" t="str">
        <f>IF(UW17="×",TIME(0,0,0),IF(VG4="非常勤",TV17,UH17))</f>
        <v>　</v>
      </c>
      <c r="UU17" s="666"/>
      <c r="UV17" s="667"/>
      <c r="UW17" s="265"/>
      <c r="UX17" s="665" t="str">
        <f>IF(VA17="×",TIME(0,0,0),IF(VG4="非常勤",TY17,UK17))</f>
        <v>　</v>
      </c>
      <c r="UY17" s="666"/>
      <c r="UZ17" s="667"/>
      <c r="VA17" s="265"/>
      <c r="VB17" s="665" t="str">
        <f>IF(VE17="×",TIME(0,0,0),IF(VG4="非常勤",UB17,UN17))</f>
        <v>　</v>
      </c>
      <c r="VC17" s="666"/>
      <c r="VD17" s="667"/>
      <c r="VE17" s="265"/>
      <c r="VF17" s="665" t="str">
        <f>IF(VI17="×",TIME(0,0,0),IF(VG4="非常勤",UE17,UQ17))</f>
        <v>　</v>
      </c>
      <c r="VG17" s="666"/>
      <c r="VH17" s="667"/>
      <c r="VI17" s="265"/>
      <c r="VJ17" s="720"/>
      <c r="VK17" s="720"/>
      <c r="VL17" s="668"/>
      <c r="VM17" s="670"/>
      <c r="VN17" s="669"/>
      <c r="VO17" s="671"/>
      <c r="VP17" s="672"/>
      <c r="VQ17" s="672"/>
      <c r="VR17" s="673"/>
      <c r="VS17" s="263">
        <f>'別表_個別勤務状況（1～60）'!$A$17</f>
        <v>3</v>
      </c>
      <c r="VT17" s="264" t="str">
        <f>'別表_個別勤務状況（1～60）'!$B$17</f>
        <v>祝</v>
      </c>
      <c r="VU17" s="660"/>
      <c r="VV17" s="661"/>
      <c r="VW17" s="660"/>
      <c r="VX17" s="661"/>
      <c r="VY17" s="660"/>
      <c r="VZ17" s="661"/>
      <c r="WA17" s="660"/>
      <c r="WB17" s="661"/>
      <c r="WC17" s="662" t="str">
        <f>IFERROR(IF(OR(VT17="日",VT17="祝",VT17=0,VU17=""),"　",MAX(IF(AND(VU17&lt;=WC14,VW17&gt;WD14),WD14-WC14,IF(AND(VU17&gt;WC14,VW17&lt;=WD14),VW17-VU17,IF(AND(VU17&lt;=WC14,VW17&lt;=WD14),VW17-WC14,IF(AND(VU17&gt;WC14,VW17&gt;WD14),WD14-VU17,0)))),0)),0)</f>
        <v>　</v>
      </c>
      <c r="WD17" s="663"/>
      <c r="WE17" s="664"/>
      <c r="WF17" s="662" t="str">
        <f>IFERROR(IF(OR(VT17="日",VT17="祝",VT17=0,VY17=""),"　",MAX(IF(AND(VY17&gt;WI14,WA17&gt;WG14),0,IF(AND(VY17&lt;=WI14,VY17&gt;WF14,WA17&gt;WG14),WI14-VY17,IF(AND(VY17&lt;=WI14,VY17&lt;=WF14,WA17&gt;WG14),WI14-WF14,IF(AND(VY17&gt;WF14,WA17&lt;=WG14),WA17-VY17,IF(AND(VY17&lt;=WF14,WA17&lt;=WG14),WA17-WF14,0))))),0)),0)</f>
        <v>　</v>
      </c>
      <c r="WG17" s="663"/>
      <c r="WH17" s="664"/>
      <c r="WI17" s="662" t="str">
        <f>IFERROR(IF(OR(VT17="日",VT17="祝",VT17=0,VY17=0),"　",MAX(IF(AND(VY17&lt;=WI14,WA17&gt;WJ14),WJ14-WI14,IF(WA17&lt;=WJ14,0,IF(AND(VY17&gt;WI14,WA17&gt;WJ14),WJ14-VY17,0))),0)),0)</f>
        <v>　</v>
      </c>
      <c r="WJ17" s="663"/>
      <c r="WK17" s="664"/>
      <c r="WL17" s="662" t="str">
        <f>IFERROR(IF(OR(VT17="日",VT17="祝",VT17=0,VY17=0),"　",MAX(IF(VY17&gt;WL14,WA17-VY17,IF(VY17&lt;=WL14,WA17-WL14,0)),0)),0)</f>
        <v>　</v>
      </c>
      <c r="WM17" s="663"/>
      <c r="WN17" s="664"/>
      <c r="WO17" s="662" t="str">
        <f>IFERROR(IF(OR(VT17="日",VT17="祝",VT17=0,VU17=""),"　",MAX(IF(AND(VU17&lt;=WO14,VW17&gt;WP14),WP14-WO14,IF(AND(VU17&gt;WO14,VW17&lt;=WP14),VW17-VU17,IF(AND(VU17&lt;=WO14,VW17&lt;=WP14),VW17-WO14,IF(AND(VU17&gt;WO14,VW17&gt;WP14),WP14-VU17,0)))),0)),0)</f>
        <v>　</v>
      </c>
      <c r="WP17" s="663"/>
      <c r="WQ17" s="664"/>
      <c r="WR17" s="662" t="str">
        <f>IFERROR(IF(OR(VT17="日",VT17="祝",VT17=0,VY17=0),"　",MAX(IF(AND(VY17&gt;WU14,WA17&gt;WS14),0,IF(AND(VY17&lt;=WU14,VY17&gt;WR14,WA17&gt;WS14),WU14-VY17,IF(AND(VY17&lt;=WU14,VY17&lt;=WR14,WA17&gt;WS14),WU14-WR14,IF(AND(VY17&gt;WR14,WA17&lt;=WS14),WA17-VY17,IF(AND(VY17&lt;=WR14,WA17&lt;=WS14),WA17-WR14,0))))),0)),0)</f>
        <v>　</v>
      </c>
      <c r="WS17" s="663"/>
      <c r="WT17" s="664"/>
      <c r="WU17" s="662" t="str">
        <f>IFERROR(IF(OR(VT17="日",VT17="祝",VT17=0,VY17=0),"　",MAX(IF(AND(VY17&lt;=WU14,WA17&gt;WV14),WV14-WU14,IF(WA17&lt;=WV14,0,IF(AND(VY17&gt;WU14,WA17&gt;WV14),WV14-VY17,0))),0)),0)</f>
        <v>　</v>
      </c>
      <c r="WV17" s="663"/>
      <c r="WW17" s="664"/>
      <c r="WX17" s="662" t="str">
        <f t="shared" si="10"/>
        <v>　</v>
      </c>
      <c r="WY17" s="663"/>
      <c r="WZ17" s="664"/>
      <c r="XA17" s="665" t="str">
        <f>IF(XD17="×",TIME(0,0,0),IF(XN4="非常勤",WC17,WO17))</f>
        <v>　</v>
      </c>
      <c r="XB17" s="666"/>
      <c r="XC17" s="667"/>
      <c r="XD17" s="265"/>
      <c r="XE17" s="665" t="str">
        <f>IF(XH17="×",TIME(0,0,0),IF(XN4="非常勤",WF17,WR17))</f>
        <v>　</v>
      </c>
      <c r="XF17" s="666"/>
      <c r="XG17" s="667"/>
      <c r="XH17" s="265"/>
      <c r="XI17" s="665" t="str">
        <f>IF(XL17="×",TIME(0,0,0),IF(XN4="非常勤",WI17,WU17))</f>
        <v>　</v>
      </c>
      <c r="XJ17" s="666"/>
      <c r="XK17" s="667"/>
      <c r="XL17" s="265"/>
      <c r="XM17" s="665" t="str">
        <f>IF(XP17="×",TIME(0,0,0),IF(XN4="非常勤",WL17,WX17))</f>
        <v>　</v>
      </c>
      <c r="XN17" s="666"/>
      <c r="XO17" s="667"/>
      <c r="XP17" s="265"/>
      <c r="XQ17" s="720"/>
      <c r="XR17" s="720"/>
      <c r="XS17" s="668"/>
      <c r="XT17" s="670"/>
      <c r="XU17" s="669"/>
      <c r="XV17" s="671"/>
      <c r="XW17" s="672"/>
      <c r="XX17" s="672"/>
      <c r="XY17" s="673"/>
      <c r="XZ17" s="263">
        <f>'別表_個別勤務状況（1～60）'!$A$17</f>
        <v>3</v>
      </c>
      <c r="YA17" s="264" t="str">
        <f>'別表_個別勤務状況（1～60）'!$B$17</f>
        <v>祝</v>
      </c>
      <c r="YB17" s="660"/>
      <c r="YC17" s="661"/>
      <c r="YD17" s="660"/>
      <c r="YE17" s="661"/>
      <c r="YF17" s="660"/>
      <c r="YG17" s="661"/>
      <c r="YH17" s="660"/>
      <c r="YI17" s="661"/>
      <c r="YJ17" s="662" t="str">
        <f>IFERROR(IF(OR(YA17="日",YA17="祝",YA17=0,YB17=""),"　",MAX(IF(AND(YB17&lt;=YJ14,YD17&gt;YK14),YK14-YJ14,IF(AND(YB17&gt;YJ14,YD17&lt;=YK14),YD17-YB17,IF(AND(YB17&lt;=YJ14,YD17&lt;=YK14),YD17-YJ14,IF(AND(YB17&gt;YJ14,YD17&gt;YK14),YK14-YB17,0)))),0)),0)</f>
        <v>　</v>
      </c>
      <c r="YK17" s="663"/>
      <c r="YL17" s="664"/>
      <c r="YM17" s="662" t="str">
        <f>IFERROR(IF(OR(YA17="日",YA17="祝",YA17=0,YF17=""),"　",MAX(IF(AND(YF17&gt;YP14,YH17&gt;YN14),0,IF(AND(YF17&lt;=YP14,YF17&gt;YM14,YH17&gt;YN14),YP14-YF17,IF(AND(YF17&lt;=YP14,YF17&lt;=YM14,YH17&gt;YN14),YP14-YM14,IF(AND(YF17&gt;YM14,YH17&lt;=YN14),YH17-YF17,IF(AND(YF17&lt;=YM14,YH17&lt;=YN14),YH17-YM14,0))))),0)),0)</f>
        <v>　</v>
      </c>
      <c r="YN17" s="663"/>
      <c r="YO17" s="664"/>
      <c r="YP17" s="662" t="str">
        <f>IFERROR(IF(OR(YA17="日",YA17="祝",YA17=0,YF17=0),"　",MAX(IF(AND(YF17&lt;=YP14,YH17&gt;YQ14),YQ14-YP14,IF(YH17&lt;=YQ14,0,IF(AND(YF17&gt;YP14,YH17&gt;YQ14),YQ14-YF17,0))),0)),0)</f>
        <v>　</v>
      </c>
      <c r="YQ17" s="663"/>
      <c r="YR17" s="664"/>
      <c r="YS17" s="662" t="str">
        <f>IFERROR(IF(OR(YA17="日",YA17="祝",YA17=0,YF17=0),"　",MAX(IF(YF17&gt;YS14,YH17-YF17,IF(YF17&lt;=YS14,YH17-YS14,0)),0)),0)</f>
        <v>　</v>
      </c>
      <c r="YT17" s="663"/>
      <c r="YU17" s="664"/>
      <c r="YV17" s="662" t="str">
        <f>IFERROR(IF(OR(YA17="日",YA17="祝",YA17=0,YB17=""),"　",MAX(IF(AND(YB17&lt;=YV14,YD17&gt;YW14),YW14-YV14,IF(AND(YB17&gt;YV14,YD17&lt;=YW14),YD17-YB17,IF(AND(YB17&lt;=YV14,YD17&lt;=YW14),YD17-YV14,IF(AND(YB17&gt;YV14,YD17&gt;YW14),YW14-YB17,0)))),0)),0)</f>
        <v>　</v>
      </c>
      <c r="YW17" s="663"/>
      <c r="YX17" s="664"/>
      <c r="YY17" s="662" t="str">
        <f>IFERROR(IF(OR(YA17="日",YA17="祝",YA17=0,YF17=0),"　",MAX(IF(AND(YF17&gt;ZB14,YH17&gt;YZ14),0,IF(AND(YF17&lt;=ZB14,YF17&gt;YY14,YH17&gt;YZ14),ZB14-YF17,IF(AND(YF17&lt;=ZB14,YF17&lt;=YY14,YH17&gt;YZ14),ZB14-YY14,IF(AND(YF17&gt;YY14,YH17&lt;=YZ14),YH17-YF17,IF(AND(YF17&lt;=YY14,YH17&lt;=YZ14),YH17-YY14,0))))),0)),0)</f>
        <v>　</v>
      </c>
      <c r="YZ17" s="663"/>
      <c r="ZA17" s="664"/>
      <c r="ZB17" s="662" t="str">
        <f>IFERROR(IF(OR(YA17="日",YA17="祝",YA17=0,YF17=0),"　",MAX(IF(AND(YF17&lt;=ZB14,YH17&gt;ZC14),ZC14-ZB14,IF(YH17&lt;=ZC14,0,IF(AND(YF17&gt;ZB14,YH17&gt;ZC14),ZC14-YF17,0))),0)),0)</f>
        <v>　</v>
      </c>
      <c r="ZC17" s="663"/>
      <c r="ZD17" s="664"/>
      <c r="ZE17" s="662" t="str">
        <f t="shared" si="11"/>
        <v>　</v>
      </c>
      <c r="ZF17" s="663"/>
      <c r="ZG17" s="664"/>
      <c r="ZH17" s="665" t="str">
        <f>IF(ZK17="×",TIME(0,0,0),IF(ZU4="非常勤",YJ17,YV17))</f>
        <v>　</v>
      </c>
      <c r="ZI17" s="666"/>
      <c r="ZJ17" s="667"/>
      <c r="ZK17" s="265"/>
      <c r="ZL17" s="665" t="str">
        <f>IF(ZO17="×",TIME(0,0,0),IF(ZU4="非常勤",YM17,YY17))</f>
        <v>　</v>
      </c>
      <c r="ZM17" s="666"/>
      <c r="ZN17" s="667"/>
      <c r="ZO17" s="265"/>
      <c r="ZP17" s="665" t="str">
        <f>IF(ZS17="×",TIME(0,0,0),IF(ZU4="非常勤",YP17,ZB17))</f>
        <v>　</v>
      </c>
      <c r="ZQ17" s="666"/>
      <c r="ZR17" s="667"/>
      <c r="ZS17" s="265"/>
      <c r="ZT17" s="665" t="str">
        <f>IF(ZW17="×",TIME(0,0,0),IF(ZU4="非常勤",YS17,ZE17))</f>
        <v>　</v>
      </c>
      <c r="ZU17" s="666"/>
      <c r="ZV17" s="667"/>
      <c r="ZW17" s="265"/>
      <c r="ZX17" s="720"/>
      <c r="ZY17" s="720"/>
      <c r="ZZ17" s="668"/>
      <c r="AAA17" s="670"/>
      <c r="AAB17" s="669"/>
      <c r="AAC17" s="671"/>
      <c r="AAD17" s="672"/>
      <c r="AAE17" s="672"/>
      <c r="AAF17" s="673"/>
      <c r="AAG17" s="263">
        <f>'別表_個別勤務状況（1～60）'!$A$17</f>
        <v>3</v>
      </c>
      <c r="AAH17" s="264" t="str">
        <f>'別表_個別勤務状況（1～60）'!$B$17</f>
        <v>祝</v>
      </c>
      <c r="AAI17" s="660"/>
      <c r="AAJ17" s="661"/>
      <c r="AAK17" s="660"/>
      <c r="AAL17" s="661"/>
      <c r="AAM17" s="660"/>
      <c r="AAN17" s="661"/>
      <c r="AAO17" s="660"/>
      <c r="AAP17" s="661"/>
      <c r="AAQ17" s="662" t="str">
        <f>IFERROR(IF(OR(AAH17="日",AAH17="祝",AAH17=0,AAI17=""),"　",MAX(IF(AND(AAI17&lt;=AAQ14,AAK17&gt;AAR14),AAR14-AAQ14,IF(AND(AAI17&gt;AAQ14,AAK17&lt;=AAR14),AAK17-AAI17,IF(AND(AAI17&lt;=AAQ14,AAK17&lt;=AAR14),AAK17-AAQ14,IF(AND(AAI17&gt;AAQ14,AAK17&gt;AAR14),AAR14-AAI17,0)))),0)),0)</f>
        <v>　</v>
      </c>
      <c r="AAR17" s="663"/>
      <c r="AAS17" s="664"/>
      <c r="AAT17" s="662" t="str">
        <f>IFERROR(IF(OR(AAH17="日",AAH17="祝",AAH17=0,AAM17=""),"　",MAX(IF(AND(AAM17&gt;AAW14,AAO17&gt;AAU14),0,IF(AND(AAM17&lt;=AAW14,AAM17&gt;AAT14,AAO17&gt;AAU14),AAW14-AAM17,IF(AND(AAM17&lt;=AAW14,AAM17&lt;=AAT14,AAO17&gt;AAU14),AAW14-AAT14,IF(AND(AAM17&gt;AAT14,AAO17&lt;=AAU14),AAO17-AAM17,IF(AND(AAM17&lt;=AAT14,AAO17&lt;=AAU14),AAO17-AAT14,0))))),0)),0)</f>
        <v>　</v>
      </c>
      <c r="AAU17" s="663"/>
      <c r="AAV17" s="664"/>
      <c r="AAW17" s="662" t="str">
        <f>IFERROR(IF(OR(AAH17="日",AAH17="祝",AAH17=0,AAM17=0),"　",MAX(IF(AND(AAM17&lt;=AAW14,AAO17&gt;AAX14),AAX14-AAW14,IF(AAO17&lt;=AAX14,0,IF(AND(AAM17&gt;AAW14,AAO17&gt;AAX14),AAX14-AAM17,0))),0)),0)</f>
        <v>　</v>
      </c>
      <c r="AAX17" s="663"/>
      <c r="AAY17" s="664"/>
      <c r="AAZ17" s="662" t="str">
        <f>IFERROR(IF(OR(AAH17="日",AAH17="祝",AAH17=0,AAM17=0),"　",MAX(IF(AAM17&gt;AAZ14,AAO17-AAM17,IF(AAM17&lt;=AAZ14,AAO17-AAZ14,0)),0)),0)</f>
        <v>　</v>
      </c>
      <c r="ABA17" s="663"/>
      <c r="ABB17" s="664"/>
      <c r="ABC17" s="662" t="str">
        <f>IFERROR(IF(OR(AAH17="日",AAH17="祝",AAH17=0,AAI17=""),"　",MAX(IF(AND(AAI17&lt;=ABC14,AAK17&gt;ABD14),ABD14-ABC14,IF(AND(AAI17&gt;ABC14,AAK17&lt;=ABD14),AAK17-AAI17,IF(AND(AAI17&lt;=ABC14,AAK17&lt;=ABD14),AAK17-ABC14,IF(AND(AAI17&gt;ABC14,AAK17&gt;ABD14),ABD14-AAI17,0)))),0)),0)</f>
        <v>　</v>
      </c>
      <c r="ABD17" s="663"/>
      <c r="ABE17" s="664"/>
      <c r="ABF17" s="662" t="str">
        <f>IFERROR(IF(OR(AAH17="日",AAH17="祝",AAH17=0,AAM17=0),"　",MAX(IF(AND(AAM17&gt;ABI14,AAO17&gt;ABG14),0,IF(AND(AAM17&lt;=ABI14,AAM17&gt;ABF14,AAO17&gt;ABG14),ABI14-AAM17,IF(AND(AAM17&lt;=ABI14,AAM17&lt;=ABF14,AAO17&gt;ABG14),ABI14-ABF14,IF(AND(AAM17&gt;ABF14,AAO17&lt;=ABG14),AAO17-AAM17,IF(AND(AAM17&lt;=ABF14,AAO17&lt;=ABG14),AAO17-ABF14,0))))),0)),0)</f>
        <v>　</v>
      </c>
      <c r="ABG17" s="663"/>
      <c r="ABH17" s="664"/>
      <c r="ABI17" s="662" t="str">
        <f>IFERROR(IF(OR(AAH17="日",AAH17="祝",AAH17=0,AAM17=0),"　",MAX(IF(AND(AAM17&lt;=ABI14,AAO17&gt;ABJ14),ABJ14-ABI14,IF(AAO17&lt;=ABJ14,0,IF(AND(AAM17&gt;ABI14,AAO17&gt;ABJ14),ABJ14-AAM17,0))),0)),0)</f>
        <v>　</v>
      </c>
      <c r="ABJ17" s="663"/>
      <c r="ABK17" s="664"/>
      <c r="ABL17" s="662" t="str">
        <f t="shared" si="12"/>
        <v>　</v>
      </c>
      <c r="ABM17" s="663"/>
      <c r="ABN17" s="664"/>
      <c r="ABO17" s="665" t="str">
        <f>IF(ABR17="×",TIME(0,0,0),IF(ACB4="非常勤",AAQ17,ABC17))</f>
        <v>　</v>
      </c>
      <c r="ABP17" s="666"/>
      <c r="ABQ17" s="667"/>
      <c r="ABR17" s="265"/>
      <c r="ABS17" s="665" t="str">
        <f>IF(ABV17="×",TIME(0,0,0),IF(ACB4="非常勤",AAT17,ABF17))</f>
        <v>　</v>
      </c>
      <c r="ABT17" s="666"/>
      <c r="ABU17" s="667"/>
      <c r="ABV17" s="265"/>
      <c r="ABW17" s="665" t="str">
        <f>IF(ABZ17="×",TIME(0,0,0),IF(ACB4="非常勤",AAW17,ABI17))</f>
        <v>　</v>
      </c>
      <c r="ABX17" s="666"/>
      <c r="ABY17" s="667"/>
      <c r="ABZ17" s="265"/>
      <c r="ACA17" s="665" t="str">
        <f>IF(ACD17="×",TIME(0,0,0),IF(ACB4="非常勤",AAZ17,ABL17))</f>
        <v>　</v>
      </c>
      <c r="ACB17" s="666"/>
      <c r="ACC17" s="667"/>
      <c r="ACD17" s="265"/>
      <c r="ACE17" s="720"/>
      <c r="ACF17" s="720"/>
      <c r="ACG17" s="668"/>
      <c r="ACH17" s="670"/>
      <c r="ACI17" s="669"/>
      <c r="ACJ17" s="671"/>
      <c r="ACK17" s="672"/>
      <c r="ACL17" s="672"/>
      <c r="ACM17" s="673"/>
      <c r="ACN17" s="263">
        <f>'別表_個別勤務状況（1～60）'!$A$17</f>
        <v>3</v>
      </c>
      <c r="ACO17" s="264" t="str">
        <f>'別表_個別勤務状況（1～60）'!$B$17</f>
        <v>祝</v>
      </c>
      <c r="ACP17" s="660"/>
      <c r="ACQ17" s="661"/>
      <c r="ACR17" s="660"/>
      <c r="ACS17" s="661"/>
      <c r="ACT17" s="660"/>
      <c r="ACU17" s="661"/>
      <c r="ACV17" s="660"/>
      <c r="ACW17" s="661"/>
      <c r="ACX17" s="662" t="str">
        <f>IFERROR(IF(OR(ACO17="日",ACO17="祝",ACO17=0,ACP17=""),"　",MAX(IF(AND(ACP17&lt;=ACX14,ACR17&gt;ACY14),ACY14-ACX14,IF(AND(ACP17&gt;ACX14,ACR17&lt;=ACY14),ACR17-ACP17,IF(AND(ACP17&lt;=ACX14,ACR17&lt;=ACY14),ACR17-ACX14,IF(AND(ACP17&gt;ACX14,ACR17&gt;ACY14),ACY14-ACP17,0)))),0)),0)</f>
        <v>　</v>
      </c>
      <c r="ACY17" s="663"/>
      <c r="ACZ17" s="664"/>
      <c r="ADA17" s="662" t="str">
        <f>IFERROR(IF(OR(ACO17="日",ACO17="祝",ACO17=0,ACT17=""),"　",MAX(IF(AND(ACT17&gt;ADD14,ACV17&gt;ADB14),0,IF(AND(ACT17&lt;=ADD14,ACT17&gt;ADA14,ACV17&gt;ADB14),ADD14-ACT17,IF(AND(ACT17&lt;=ADD14,ACT17&lt;=ADA14,ACV17&gt;ADB14),ADD14-ADA14,IF(AND(ACT17&gt;ADA14,ACV17&lt;=ADB14),ACV17-ACT17,IF(AND(ACT17&lt;=ADA14,ACV17&lt;=ADB14),ACV17-ADA14,0))))),0)),0)</f>
        <v>　</v>
      </c>
      <c r="ADB17" s="663"/>
      <c r="ADC17" s="664"/>
      <c r="ADD17" s="662" t="str">
        <f>IFERROR(IF(OR(ACO17="日",ACO17="祝",ACO17=0,ACT17=0),"　",MAX(IF(AND(ACT17&lt;=ADD14,ACV17&gt;ADE14),ADE14-ADD14,IF(ACV17&lt;=ADE14,0,IF(AND(ACT17&gt;ADD14,ACV17&gt;ADE14),ADE14-ACT17,0))),0)),0)</f>
        <v>　</v>
      </c>
      <c r="ADE17" s="663"/>
      <c r="ADF17" s="664"/>
      <c r="ADG17" s="662" t="str">
        <f>IFERROR(IF(OR(ACO17="日",ACO17="祝",ACO17=0,ACT17=0),"　",MAX(IF(ACT17&gt;ADG14,ACV17-ACT17,IF(ACT17&lt;=ADG14,ACV17-ADG14,0)),0)),0)</f>
        <v>　</v>
      </c>
      <c r="ADH17" s="663"/>
      <c r="ADI17" s="664"/>
      <c r="ADJ17" s="662" t="str">
        <f>IFERROR(IF(OR(ACO17="日",ACO17="祝",ACO17=0,ACP17=""),"　",MAX(IF(AND(ACP17&lt;=ADJ14,ACR17&gt;ADK14),ADK14-ADJ14,IF(AND(ACP17&gt;ADJ14,ACR17&lt;=ADK14),ACR17-ACP17,IF(AND(ACP17&lt;=ADJ14,ACR17&lt;=ADK14),ACR17-ADJ14,IF(AND(ACP17&gt;ADJ14,ACR17&gt;ADK14),ADK14-ACP17,0)))),0)),0)</f>
        <v>　</v>
      </c>
      <c r="ADK17" s="663"/>
      <c r="ADL17" s="664"/>
      <c r="ADM17" s="662" t="str">
        <f>IFERROR(IF(OR(ACO17="日",ACO17="祝",ACO17=0,ACT17=0),"　",MAX(IF(AND(ACT17&gt;ADP14,ACV17&gt;ADN14),0,IF(AND(ACT17&lt;=ADP14,ACT17&gt;ADM14,ACV17&gt;ADN14),ADP14-ACT17,IF(AND(ACT17&lt;=ADP14,ACT17&lt;=ADM14,ACV17&gt;ADN14),ADP14-ADM14,IF(AND(ACT17&gt;ADM14,ACV17&lt;=ADN14),ACV17-ACT17,IF(AND(ACT17&lt;=ADM14,ACV17&lt;=ADN14),ACV17-ADM14,0))))),0)),0)</f>
        <v>　</v>
      </c>
      <c r="ADN17" s="663"/>
      <c r="ADO17" s="664"/>
      <c r="ADP17" s="662" t="str">
        <f>IFERROR(IF(OR(ACO17="日",ACO17="祝",ACO17=0,ACT17=0),"　",MAX(IF(AND(ACT17&lt;=ADP14,ACV17&gt;ADQ14),ADQ14-ADP14,IF(ACV17&lt;=ADQ14,0,IF(AND(ACT17&gt;ADP14,ACV17&gt;ADQ14),ADQ14-ACT17,0))),0)),0)</f>
        <v>　</v>
      </c>
      <c r="ADQ17" s="663"/>
      <c r="ADR17" s="664"/>
      <c r="ADS17" s="662" t="str">
        <f t="shared" si="13"/>
        <v>　</v>
      </c>
      <c r="ADT17" s="663"/>
      <c r="ADU17" s="664"/>
      <c r="ADV17" s="665" t="str">
        <f>IF(ADY17="×",TIME(0,0,0),IF(AEI4="非常勤",ACX17,ADJ17))</f>
        <v>　</v>
      </c>
      <c r="ADW17" s="666"/>
      <c r="ADX17" s="667"/>
      <c r="ADY17" s="265"/>
      <c r="ADZ17" s="665" t="str">
        <f>IF(AEC17="×",TIME(0,0,0),IF(AEI4="非常勤",ADA17,ADM17))</f>
        <v>　</v>
      </c>
      <c r="AEA17" s="666"/>
      <c r="AEB17" s="667"/>
      <c r="AEC17" s="265"/>
      <c r="AED17" s="665" t="str">
        <f>IF(AEG17="×",TIME(0,0,0),IF(AEI4="非常勤",ADD17,ADP17))</f>
        <v>　</v>
      </c>
      <c r="AEE17" s="666"/>
      <c r="AEF17" s="667"/>
      <c r="AEG17" s="265"/>
      <c r="AEH17" s="665" t="str">
        <f>IF(AEK17="×",TIME(0,0,0),IF(AEI4="非常勤",ADG17,ADS17))</f>
        <v>　</v>
      </c>
      <c r="AEI17" s="666"/>
      <c r="AEJ17" s="667"/>
      <c r="AEK17" s="265"/>
      <c r="AEL17" s="720"/>
      <c r="AEM17" s="720"/>
      <c r="AEN17" s="668"/>
      <c r="AEO17" s="670"/>
      <c r="AEP17" s="669"/>
      <c r="AEQ17" s="671"/>
      <c r="AER17" s="672"/>
      <c r="AES17" s="672"/>
      <c r="AET17" s="673"/>
      <c r="AEU17" s="263">
        <f>'別表_個別勤務状況（1～60）'!$A$17</f>
        <v>3</v>
      </c>
      <c r="AEV17" s="264" t="str">
        <f>'別表_個別勤務状況（1～60）'!$B$17</f>
        <v>祝</v>
      </c>
      <c r="AEW17" s="660"/>
      <c r="AEX17" s="661"/>
      <c r="AEY17" s="660"/>
      <c r="AEZ17" s="661"/>
      <c r="AFA17" s="660"/>
      <c r="AFB17" s="661"/>
      <c r="AFC17" s="660"/>
      <c r="AFD17" s="661"/>
      <c r="AFE17" s="662" t="str">
        <f>IFERROR(IF(OR(AEV17="日",AEV17="祝",AEV17=0,AEW17=""),"　",MAX(IF(AND(AEW17&lt;=AFE14,AEY17&gt;AFF14),AFF14-AFE14,IF(AND(AEW17&gt;AFE14,AEY17&lt;=AFF14),AEY17-AEW17,IF(AND(AEW17&lt;=AFE14,AEY17&lt;=AFF14),AEY17-AFE14,IF(AND(AEW17&gt;AFE14,AEY17&gt;AFF14),AFF14-AEW17,0)))),0)),0)</f>
        <v>　</v>
      </c>
      <c r="AFF17" s="663"/>
      <c r="AFG17" s="664"/>
      <c r="AFH17" s="662" t="str">
        <f>IFERROR(IF(OR(AEV17="日",AEV17="祝",AEV17=0,AFA17=""),"　",MAX(IF(AND(AFA17&gt;AFK14,AFC17&gt;AFI14),0,IF(AND(AFA17&lt;=AFK14,AFA17&gt;AFH14,AFC17&gt;AFI14),AFK14-AFA17,IF(AND(AFA17&lt;=AFK14,AFA17&lt;=AFH14,AFC17&gt;AFI14),AFK14-AFH14,IF(AND(AFA17&gt;AFH14,AFC17&lt;=AFI14),AFC17-AFA17,IF(AND(AFA17&lt;=AFH14,AFC17&lt;=AFI14),AFC17-AFH14,0))))),0)),0)</f>
        <v>　</v>
      </c>
      <c r="AFI17" s="663"/>
      <c r="AFJ17" s="664"/>
      <c r="AFK17" s="662" t="str">
        <f>IFERROR(IF(OR(AEV17="日",AEV17="祝",AEV17=0,AFA17=0),"　",MAX(IF(AND(AFA17&lt;=AFK14,AFC17&gt;AFL14),AFL14-AFK14,IF(AFC17&lt;=AFL14,0,IF(AND(AFA17&gt;AFK14,AFC17&gt;AFL14),AFL14-AFA17,0))),0)),0)</f>
        <v>　</v>
      </c>
      <c r="AFL17" s="663"/>
      <c r="AFM17" s="664"/>
      <c r="AFN17" s="662" t="str">
        <f>IFERROR(IF(OR(AEV17="日",AEV17="祝",AEV17=0,AFA17=0),"　",MAX(IF(AFA17&gt;AFN14,AFC17-AFA17,IF(AFA17&lt;=AFN14,AFC17-AFN14,0)),0)),0)</f>
        <v>　</v>
      </c>
      <c r="AFO17" s="663"/>
      <c r="AFP17" s="664"/>
      <c r="AFQ17" s="662" t="str">
        <f>IFERROR(IF(OR(AEV17="日",AEV17="祝",AEV17=0,AEW17=""),"　",MAX(IF(AND(AEW17&lt;=AFQ14,AEY17&gt;AFR14),AFR14-AFQ14,IF(AND(AEW17&gt;AFQ14,AEY17&lt;=AFR14),AEY17-AEW17,IF(AND(AEW17&lt;=AFQ14,AEY17&lt;=AFR14),AEY17-AFQ14,IF(AND(AEW17&gt;AFQ14,AEY17&gt;AFR14),AFR14-AEW17,0)))),0)),0)</f>
        <v>　</v>
      </c>
      <c r="AFR17" s="663"/>
      <c r="AFS17" s="664"/>
      <c r="AFT17" s="662" t="str">
        <f>IFERROR(IF(OR(AEV17="日",AEV17="祝",AEV17=0,AFA17=0),"　",MAX(IF(AND(AFA17&gt;AFW14,AFC17&gt;AFU14),0,IF(AND(AFA17&lt;=AFW14,AFA17&gt;AFT14,AFC17&gt;AFU14),AFW14-AFA17,IF(AND(AFA17&lt;=AFW14,AFA17&lt;=AFT14,AFC17&gt;AFU14),AFW14-AFT14,IF(AND(AFA17&gt;AFT14,AFC17&lt;=AFU14),AFC17-AFA17,IF(AND(AFA17&lt;=AFT14,AFC17&lt;=AFU14),AFC17-AFT14,0))))),0)),0)</f>
        <v>　</v>
      </c>
      <c r="AFU17" s="663"/>
      <c r="AFV17" s="664"/>
      <c r="AFW17" s="662" t="str">
        <f>IFERROR(IF(OR(AEV17="日",AEV17="祝",AEV17=0,AFA17=0),"　",MAX(IF(AND(AFA17&lt;=AFW14,AFC17&gt;AFX14),AFX14-AFW14,IF(AFC17&lt;=AFX14,0,IF(AND(AFA17&gt;AFW14,AFC17&gt;AFX14),AFX14-AFA17,0))),0)),0)</f>
        <v>　</v>
      </c>
      <c r="AFX17" s="663"/>
      <c r="AFY17" s="664"/>
      <c r="AFZ17" s="662" t="str">
        <f t="shared" si="14"/>
        <v>　</v>
      </c>
      <c r="AGA17" s="663"/>
      <c r="AGB17" s="664"/>
      <c r="AGC17" s="665" t="str">
        <f>IF(AGF17="×",TIME(0,0,0),IF(AGP4="非常勤",AFE17,AFQ17))</f>
        <v>　</v>
      </c>
      <c r="AGD17" s="666"/>
      <c r="AGE17" s="667"/>
      <c r="AGF17" s="265"/>
      <c r="AGG17" s="665" t="str">
        <f>IF(AGJ17="×",TIME(0,0,0),IF(AGP4="非常勤",AFH17,AFT17))</f>
        <v>　</v>
      </c>
      <c r="AGH17" s="666"/>
      <c r="AGI17" s="667"/>
      <c r="AGJ17" s="265"/>
      <c r="AGK17" s="665" t="str">
        <f>IF(AGN17="×",TIME(0,0,0),IF(AGP4="非常勤",AFK17,AFW17))</f>
        <v>　</v>
      </c>
      <c r="AGL17" s="666"/>
      <c r="AGM17" s="667"/>
      <c r="AGN17" s="265"/>
      <c r="AGO17" s="665" t="str">
        <f>IF(AGR17="×",TIME(0,0,0),IF(AGP4="非常勤",AFN17,AFZ17))</f>
        <v>　</v>
      </c>
      <c r="AGP17" s="666"/>
      <c r="AGQ17" s="667"/>
      <c r="AGR17" s="265"/>
      <c r="AGS17" s="720"/>
      <c r="AGT17" s="720"/>
      <c r="AGU17" s="668"/>
      <c r="AGV17" s="670"/>
      <c r="AGW17" s="669"/>
      <c r="AGX17" s="671"/>
      <c r="AGY17" s="672"/>
      <c r="AGZ17" s="672"/>
      <c r="AHA17" s="673"/>
      <c r="AHB17" s="263">
        <f>'別表_個別勤務状況（1～60）'!$A$17</f>
        <v>3</v>
      </c>
      <c r="AHC17" s="264" t="str">
        <f>'別表_個別勤務状況（1～60）'!$B$17</f>
        <v>祝</v>
      </c>
      <c r="AHD17" s="660"/>
      <c r="AHE17" s="661"/>
      <c r="AHF17" s="660"/>
      <c r="AHG17" s="661"/>
      <c r="AHH17" s="660"/>
      <c r="AHI17" s="661"/>
      <c r="AHJ17" s="660"/>
      <c r="AHK17" s="661"/>
      <c r="AHL17" s="662" t="str">
        <f>IFERROR(IF(OR(AHC17="日",AHC17="祝",AHC17=0,AHD17=""),"　",MAX(IF(AND(AHD17&lt;=AHL14,AHF17&gt;AHM14),AHM14-AHL14,IF(AND(AHD17&gt;AHL14,AHF17&lt;=AHM14),AHF17-AHD17,IF(AND(AHD17&lt;=AHL14,AHF17&lt;=AHM14),AHF17-AHL14,IF(AND(AHD17&gt;AHL14,AHF17&gt;AHM14),AHM14-AHD17,0)))),0)),0)</f>
        <v>　</v>
      </c>
      <c r="AHM17" s="663"/>
      <c r="AHN17" s="664"/>
      <c r="AHO17" s="662" t="str">
        <f>IFERROR(IF(OR(AHC17="日",AHC17="祝",AHC17=0,AHH17=""),"　",MAX(IF(AND(AHH17&gt;AHR14,AHJ17&gt;AHP14),0,IF(AND(AHH17&lt;=AHR14,AHH17&gt;AHO14,AHJ17&gt;AHP14),AHR14-AHH17,IF(AND(AHH17&lt;=AHR14,AHH17&lt;=AHO14,AHJ17&gt;AHP14),AHR14-AHO14,IF(AND(AHH17&gt;AHO14,AHJ17&lt;=AHP14),AHJ17-AHH17,IF(AND(AHH17&lt;=AHO14,AHJ17&lt;=AHP14),AHJ17-AHO14,0))))),0)),0)</f>
        <v>　</v>
      </c>
      <c r="AHP17" s="663"/>
      <c r="AHQ17" s="664"/>
      <c r="AHR17" s="662" t="str">
        <f>IFERROR(IF(OR(AHC17="日",AHC17="祝",AHC17=0,AHH17=0),"　",MAX(IF(AND(AHH17&lt;=AHR14,AHJ17&gt;AHS14),AHS14-AHR14,IF(AHJ17&lt;=AHS14,0,IF(AND(AHH17&gt;AHR14,AHJ17&gt;AHS14),AHS14-AHH17,0))),0)),0)</f>
        <v>　</v>
      </c>
      <c r="AHS17" s="663"/>
      <c r="AHT17" s="664"/>
      <c r="AHU17" s="662" t="str">
        <f>IFERROR(IF(OR(AHC17="日",AHC17="祝",AHC17=0,AHH17=0),"　",MAX(IF(AHH17&gt;AHU14,AHJ17-AHH17,IF(AHH17&lt;=AHU14,AHJ17-AHU14,0)),0)),0)</f>
        <v>　</v>
      </c>
      <c r="AHV17" s="663"/>
      <c r="AHW17" s="664"/>
      <c r="AHX17" s="662" t="str">
        <f>IFERROR(IF(OR(AHC17="日",AHC17="祝",AHC17=0,AHD17=""),"　",MAX(IF(AND(AHD17&lt;=AHX14,AHF17&gt;AHY14),AHY14-AHX14,IF(AND(AHD17&gt;AHX14,AHF17&lt;=AHY14),AHF17-AHD17,IF(AND(AHD17&lt;=AHX14,AHF17&lt;=AHY14),AHF17-AHX14,IF(AND(AHD17&gt;AHX14,AHF17&gt;AHY14),AHY14-AHD17,0)))),0)),0)</f>
        <v>　</v>
      </c>
      <c r="AHY17" s="663"/>
      <c r="AHZ17" s="664"/>
      <c r="AIA17" s="662" t="str">
        <f>IFERROR(IF(OR(AHC17="日",AHC17="祝",AHC17=0,AHH17=0),"　",MAX(IF(AND(AHH17&gt;AID14,AHJ17&gt;AIB14),0,IF(AND(AHH17&lt;=AID14,AHH17&gt;AIA14,AHJ17&gt;AIB14),AID14-AHH17,IF(AND(AHH17&lt;=AID14,AHH17&lt;=AIA14,AHJ17&gt;AIB14),AID14-AIA14,IF(AND(AHH17&gt;AIA14,AHJ17&lt;=AIB14),AHJ17-AHH17,IF(AND(AHH17&lt;=AIA14,AHJ17&lt;=AIB14),AHJ17-AIA14,0))))),0)),0)</f>
        <v>　</v>
      </c>
      <c r="AIB17" s="663"/>
      <c r="AIC17" s="664"/>
      <c r="AID17" s="662" t="str">
        <f>IFERROR(IF(OR(AHC17="日",AHC17="祝",AHC17=0,AHH17=0),"　",MAX(IF(AND(AHH17&lt;=AID14,AHJ17&gt;AIE14),AIE14-AID14,IF(AHJ17&lt;=AIE14,0,IF(AND(AHH17&gt;AID14,AHJ17&gt;AIE14),AIE14-AHH17,0))),0)),0)</f>
        <v>　</v>
      </c>
      <c r="AIE17" s="663"/>
      <c r="AIF17" s="664"/>
      <c r="AIG17" s="662" t="str">
        <f t="shared" si="15"/>
        <v>　</v>
      </c>
      <c r="AIH17" s="663"/>
      <c r="AII17" s="664"/>
      <c r="AIJ17" s="665" t="str">
        <f>IF(AIM17="×",TIME(0,0,0),IF(AIW4="非常勤",AHL17,AHX17))</f>
        <v>　</v>
      </c>
      <c r="AIK17" s="666"/>
      <c r="AIL17" s="667"/>
      <c r="AIM17" s="265"/>
      <c r="AIN17" s="665" t="str">
        <f>IF(AIQ17="×",TIME(0,0,0),IF(AIW4="非常勤",AHO17,AIA17))</f>
        <v>　</v>
      </c>
      <c r="AIO17" s="666"/>
      <c r="AIP17" s="667"/>
      <c r="AIQ17" s="265"/>
      <c r="AIR17" s="665" t="str">
        <f>IF(AIU17="×",TIME(0,0,0),IF(AIW4="非常勤",AHR17,AID17))</f>
        <v>　</v>
      </c>
      <c r="AIS17" s="666"/>
      <c r="AIT17" s="667"/>
      <c r="AIU17" s="265"/>
      <c r="AIV17" s="665" t="str">
        <f>IF(AIY17="×",TIME(0,0,0),IF(AIW4="非常勤",AHU17,AIG17))</f>
        <v>　</v>
      </c>
      <c r="AIW17" s="666"/>
      <c r="AIX17" s="667"/>
      <c r="AIY17" s="265"/>
      <c r="AIZ17" s="720"/>
      <c r="AJA17" s="720"/>
      <c r="AJB17" s="668"/>
      <c r="AJC17" s="670"/>
      <c r="AJD17" s="669"/>
      <c r="AJE17" s="671"/>
      <c r="AJF17" s="672"/>
      <c r="AJG17" s="672"/>
      <c r="AJH17" s="673"/>
      <c r="AJI17" s="263">
        <f>'別表_個別勤務状況（1～60）'!$A$17</f>
        <v>3</v>
      </c>
      <c r="AJJ17" s="264" t="str">
        <f>'別表_個別勤務状況（1～60）'!$B$17</f>
        <v>祝</v>
      </c>
      <c r="AJK17" s="660"/>
      <c r="AJL17" s="661"/>
      <c r="AJM17" s="660"/>
      <c r="AJN17" s="661"/>
      <c r="AJO17" s="660"/>
      <c r="AJP17" s="661"/>
      <c r="AJQ17" s="660"/>
      <c r="AJR17" s="661"/>
      <c r="AJS17" s="662" t="str">
        <f>IFERROR(IF(OR(AJJ17="日",AJJ17="祝",AJJ17=0,AJK17=""),"　",MAX(IF(AND(AJK17&lt;=AJS14,AJM17&gt;AJT14),AJT14-AJS14,IF(AND(AJK17&gt;AJS14,AJM17&lt;=AJT14),AJM17-AJK17,IF(AND(AJK17&lt;=AJS14,AJM17&lt;=AJT14),AJM17-AJS14,IF(AND(AJK17&gt;AJS14,AJM17&gt;AJT14),AJT14-AJK17,0)))),0)),0)</f>
        <v>　</v>
      </c>
      <c r="AJT17" s="663"/>
      <c r="AJU17" s="664"/>
      <c r="AJV17" s="662" t="str">
        <f>IFERROR(IF(OR(AJJ17="日",AJJ17="祝",AJJ17=0,AJO17=""),"　",MAX(IF(AND(AJO17&gt;AJY14,AJQ17&gt;AJW14),0,IF(AND(AJO17&lt;=AJY14,AJO17&gt;AJV14,AJQ17&gt;AJW14),AJY14-AJO17,IF(AND(AJO17&lt;=AJY14,AJO17&lt;=AJV14,AJQ17&gt;AJW14),AJY14-AJV14,IF(AND(AJO17&gt;AJV14,AJQ17&lt;=AJW14),AJQ17-AJO17,IF(AND(AJO17&lt;=AJV14,AJQ17&lt;=AJW14),AJQ17-AJV14,0))))),0)),0)</f>
        <v>　</v>
      </c>
      <c r="AJW17" s="663"/>
      <c r="AJX17" s="664"/>
      <c r="AJY17" s="662" t="str">
        <f>IFERROR(IF(OR(AJJ17="日",AJJ17="祝",AJJ17=0,AJO17=0),"　",MAX(IF(AND(AJO17&lt;=AJY14,AJQ17&gt;AJZ14),AJZ14-AJY14,IF(AJQ17&lt;=AJZ14,0,IF(AND(AJO17&gt;AJY14,AJQ17&gt;AJZ14),AJZ14-AJO17,0))),0)),0)</f>
        <v>　</v>
      </c>
      <c r="AJZ17" s="663"/>
      <c r="AKA17" s="664"/>
      <c r="AKB17" s="662" t="str">
        <f>IFERROR(IF(OR(AJJ17="日",AJJ17="祝",AJJ17=0,AJO17=0),"　",MAX(IF(AJO17&gt;AKB14,AJQ17-AJO17,IF(AJO17&lt;=AKB14,AJQ17-AKB14,0)),0)),0)</f>
        <v>　</v>
      </c>
      <c r="AKC17" s="663"/>
      <c r="AKD17" s="664"/>
      <c r="AKE17" s="662" t="str">
        <f>IFERROR(IF(OR(AJJ17="日",AJJ17="祝",AJJ17=0,AJK17=""),"　",MAX(IF(AND(AJK17&lt;=AKE14,AJM17&gt;AKF14),AKF14-AKE14,IF(AND(AJK17&gt;AKE14,AJM17&lt;=AKF14),AJM17-AJK17,IF(AND(AJK17&lt;=AKE14,AJM17&lt;=AKF14),AJM17-AKE14,IF(AND(AJK17&gt;AKE14,AJM17&gt;AKF14),AKF14-AJK17,0)))),0)),0)</f>
        <v>　</v>
      </c>
      <c r="AKF17" s="663"/>
      <c r="AKG17" s="664"/>
      <c r="AKH17" s="662" t="str">
        <f>IFERROR(IF(OR(AJJ17="日",AJJ17="祝",AJJ17=0,AJO17=0),"　",MAX(IF(AND(AJO17&gt;AKK14,AJQ17&gt;AKI14),0,IF(AND(AJO17&lt;=AKK14,AJO17&gt;AKH14,AJQ17&gt;AKI14),AKK14-AJO17,IF(AND(AJO17&lt;=AKK14,AJO17&lt;=AKH14,AJQ17&gt;AKI14),AKK14-AKH14,IF(AND(AJO17&gt;AKH14,AJQ17&lt;=AKI14),AJQ17-AJO17,IF(AND(AJO17&lt;=AKH14,AJQ17&lt;=AKI14),AJQ17-AKH14,0))))),0)),0)</f>
        <v>　</v>
      </c>
      <c r="AKI17" s="663"/>
      <c r="AKJ17" s="664"/>
      <c r="AKK17" s="662" t="str">
        <f>IFERROR(IF(OR(AJJ17="日",AJJ17="祝",AJJ17=0,AJO17=0),"　",MAX(IF(AND(AJO17&lt;=AKK14,AJQ17&gt;AKL14),AKL14-AKK14,IF(AJQ17&lt;=AKL14,0,IF(AND(AJO17&gt;AKK14,AJQ17&gt;AKL14),AKL14-AJO17,0))),0)),0)</f>
        <v>　</v>
      </c>
      <c r="AKL17" s="663"/>
      <c r="AKM17" s="664"/>
      <c r="AKN17" s="662" t="str">
        <f t="shared" si="16"/>
        <v>　</v>
      </c>
      <c r="AKO17" s="663"/>
      <c r="AKP17" s="664"/>
      <c r="AKQ17" s="665" t="str">
        <f>IF(AKT17="×",TIME(0,0,0),IF(ALD4="非常勤",AJS17,AKE17))</f>
        <v>　</v>
      </c>
      <c r="AKR17" s="666"/>
      <c r="AKS17" s="667"/>
      <c r="AKT17" s="265"/>
      <c r="AKU17" s="665" t="str">
        <f>IF(AKX17="×",TIME(0,0,0),IF(ALD4="非常勤",AJV17,AKH17))</f>
        <v>　</v>
      </c>
      <c r="AKV17" s="666"/>
      <c r="AKW17" s="667"/>
      <c r="AKX17" s="265"/>
      <c r="AKY17" s="665" t="str">
        <f>IF(ALB17="×",TIME(0,0,0),IF(ALD4="非常勤",AJY17,AKK17))</f>
        <v>　</v>
      </c>
      <c r="AKZ17" s="666"/>
      <c r="ALA17" s="667"/>
      <c r="ALB17" s="265"/>
      <c r="ALC17" s="665" t="str">
        <f>IF(ALF17="×",TIME(0,0,0),IF(ALD4="非常勤",AKB17,AKN17))</f>
        <v>　</v>
      </c>
      <c r="ALD17" s="666"/>
      <c r="ALE17" s="667"/>
      <c r="ALF17" s="265"/>
      <c r="ALG17" s="720"/>
      <c r="ALH17" s="720"/>
      <c r="ALI17" s="668"/>
      <c r="ALJ17" s="670"/>
      <c r="ALK17" s="669"/>
      <c r="ALL17" s="671"/>
      <c r="ALM17" s="672"/>
      <c r="ALN17" s="672"/>
      <c r="ALO17" s="673"/>
      <c r="ALP17" s="263">
        <f>'別表_個別勤務状況（1～60）'!$A$17</f>
        <v>3</v>
      </c>
      <c r="ALQ17" s="264" t="str">
        <f>'別表_個別勤務状況（1～60）'!$B$17</f>
        <v>祝</v>
      </c>
      <c r="ALR17" s="660"/>
      <c r="ALS17" s="661"/>
      <c r="ALT17" s="660"/>
      <c r="ALU17" s="661"/>
      <c r="ALV17" s="660"/>
      <c r="ALW17" s="661"/>
      <c r="ALX17" s="660"/>
      <c r="ALY17" s="661"/>
      <c r="ALZ17" s="662" t="str">
        <f>IFERROR(IF(OR(ALQ17="日",ALQ17="祝",ALQ17=0,ALR17=""),"　",MAX(IF(AND(ALR17&lt;=ALZ14,ALT17&gt;AMA14),AMA14-ALZ14,IF(AND(ALR17&gt;ALZ14,ALT17&lt;=AMA14),ALT17-ALR17,IF(AND(ALR17&lt;=ALZ14,ALT17&lt;=AMA14),ALT17-ALZ14,IF(AND(ALR17&gt;ALZ14,ALT17&gt;AMA14),AMA14-ALR17,0)))),0)),0)</f>
        <v>　</v>
      </c>
      <c r="AMA17" s="663"/>
      <c r="AMB17" s="664"/>
      <c r="AMC17" s="662" t="str">
        <f>IFERROR(IF(OR(ALQ17="日",ALQ17="祝",ALQ17=0,ALV17=""),"　",MAX(IF(AND(ALV17&gt;AMF14,ALX17&gt;AMD14),0,IF(AND(ALV17&lt;=AMF14,ALV17&gt;AMC14,ALX17&gt;AMD14),AMF14-ALV17,IF(AND(ALV17&lt;=AMF14,ALV17&lt;=AMC14,ALX17&gt;AMD14),AMF14-AMC14,IF(AND(ALV17&gt;AMC14,ALX17&lt;=AMD14),ALX17-ALV17,IF(AND(ALV17&lt;=AMC14,ALX17&lt;=AMD14),ALX17-AMC14,0))))),0)),0)</f>
        <v>　</v>
      </c>
      <c r="AMD17" s="663"/>
      <c r="AME17" s="664"/>
      <c r="AMF17" s="662" t="str">
        <f>IFERROR(IF(OR(ALQ17="日",ALQ17="祝",ALQ17=0,ALV17=0),"　",MAX(IF(AND(ALV17&lt;=AMF14,ALX17&gt;AMG14),AMG14-AMF14,IF(ALX17&lt;=AMG14,0,IF(AND(ALV17&gt;AMF14,ALX17&gt;AMG14),AMG14-ALV17,0))),0)),0)</f>
        <v>　</v>
      </c>
      <c r="AMG17" s="663"/>
      <c r="AMH17" s="664"/>
      <c r="AMI17" s="662" t="str">
        <f>IFERROR(IF(OR(ALQ17="日",ALQ17="祝",ALQ17=0,ALV17=0),"　",MAX(IF(ALV17&gt;AMI14,ALX17-ALV17,IF(ALV17&lt;=AMI14,ALX17-AMI14,0)),0)),0)</f>
        <v>　</v>
      </c>
      <c r="AMJ17" s="663"/>
      <c r="AMK17" s="664"/>
      <c r="AML17" s="662" t="str">
        <f>IFERROR(IF(OR(ALQ17="日",ALQ17="祝",ALQ17=0,ALR17=""),"　",MAX(IF(AND(ALR17&lt;=AML14,ALT17&gt;AMM14),AMM14-AML14,IF(AND(ALR17&gt;AML14,ALT17&lt;=AMM14),ALT17-ALR17,IF(AND(ALR17&lt;=AML14,ALT17&lt;=AMM14),ALT17-AML14,IF(AND(ALR17&gt;AML14,ALT17&gt;AMM14),AMM14-ALR17,0)))),0)),0)</f>
        <v>　</v>
      </c>
      <c r="AMM17" s="663"/>
      <c r="AMN17" s="664"/>
      <c r="AMO17" s="662" t="str">
        <f>IFERROR(IF(OR(ALQ17="日",ALQ17="祝",ALQ17=0,ALV17=0),"　",MAX(IF(AND(ALV17&gt;AMR14,ALX17&gt;AMP14),0,IF(AND(ALV17&lt;=AMR14,ALV17&gt;AMO14,ALX17&gt;AMP14),AMR14-ALV17,IF(AND(ALV17&lt;=AMR14,ALV17&lt;=AMO14,ALX17&gt;AMP14),AMR14-AMO14,IF(AND(ALV17&gt;AMO14,ALX17&lt;=AMP14),ALX17-ALV17,IF(AND(ALV17&lt;=AMO14,ALX17&lt;=AMP14),ALX17-AMO14,0))))),0)),0)</f>
        <v>　</v>
      </c>
      <c r="AMP17" s="663"/>
      <c r="AMQ17" s="664"/>
      <c r="AMR17" s="662" t="str">
        <f>IFERROR(IF(OR(ALQ17="日",ALQ17="祝",ALQ17=0,ALV17=0),"　",MAX(IF(AND(ALV17&lt;=AMR14,ALX17&gt;AMS14),AMS14-AMR14,IF(ALX17&lt;=AMS14,0,IF(AND(ALV17&gt;AMR14,ALX17&gt;AMS14),AMS14-ALV17,0))),0)),0)</f>
        <v>　</v>
      </c>
      <c r="AMS17" s="663"/>
      <c r="AMT17" s="664"/>
      <c r="AMU17" s="662" t="str">
        <f t="shared" si="17"/>
        <v>　</v>
      </c>
      <c r="AMV17" s="663"/>
      <c r="AMW17" s="664"/>
      <c r="AMX17" s="665" t="str">
        <f>IF(ANA17="×",TIME(0,0,0),IF(ANK4="非常勤",ALZ17,AML17))</f>
        <v>　</v>
      </c>
      <c r="AMY17" s="666"/>
      <c r="AMZ17" s="667"/>
      <c r="ANA17" s="265"/>
      <c r="ANB17" s="665" t="str">
        <f>IF(ANE17="×",TIME(0,0,0),IF(ANK4="非常勤",AMC17,AMO17))</f>
        <v>　</v>
      </c>
      <c r="ANC17" s="666"/>
      <c r="AND17" s="667"/>
      <c r="ANE17" s="265"/>
      <c r="ANF17" s="665" t="str">
        <f>IF(ANI17="×",TIME(0,0,0),IF(ANK4="非常勤",AMF17,AMR17))</f>
        <v>　</v>
      </c>
      <c r="ANG17" s="666"/>
      <c r="ANH17" s="667"/>
      <c r="ANI17" s="265"/>
      <c r="ANJ17" s="665" t="str">
        <f>IF(ANM17="×",TIME(0,0,0),IF(ANK4="非常勤",AMI17,AMU17))</f>
        <v>　</v>
      </c>
      <c r="ANK17" s="666"/>
      <c r="ANL17" s="667"/>
      <c r="ANM17" s="265"/>
      <c r="ANN17" s="720"/>
      <c r="ANO17" s="720"/>
      <c r="ANP17" s="668"/>
      <c r="ANQ17" s="670"/>
      <c r="ANR17" s="669"/>
      <c r="ANS17" s="671"/>
      <c r="ANT17" s="672"/>
      <c r="ANU17" s="672"/>
      <c r="ANV17" s="673"/>
      <c r="ANW17" s="263">
        <f>'別表_個別勤務状況（1～60）'!$A$17</f>
        <v>3</v>
      </c>
      <c r="ANX17" s="264" t="str">
        <f>'別表_個別勤務状況（1～60）'!$B$17</f>
        <v>祝</v>
      </c>
      <c r="ANY17" s="660"/>
      <c r="ANZ17" s="661"/>
      <c r="AOA17" s="660"/>
      <c r="AOB17" s="661"/>
      <c r="AOC17" s="660"/>
      <c r="AOD17" s="661"/>
      <c r="AOE17" s="660"/>
      <c r="AOF17" s="661"/>
      <c r="AOG17" s="662" t="str">
        <f>IFERROR(IF(OR(ANX17="日",ANX17="祝",ANX17=0,ANY17=""),"　",MAX(IF(AND(ANY17&lt;=AOG14,AOA17&gt;AOH14),AOH14-AOG14,IF(AND(ANY17&gt;AOG14,AOA17&lt;=AOH14),AOA17-ANY17,IF(AND(ANY17&lt;=AOG14,AOA17&lt;=AOH14),AOA17-AOG14,IF(AND(ANY17&gt;AOG14,AOA17&gt;AOH14),AOH14-ANY17,0)))),0)),0)</f>
        <v>　</v>
      </c>
      <c r="AOH17" s="663"/>
      <c r="AOI17" s="664"/>
      <c r="AOJ17" s="662" t="str">
        <f>IFERROR(IF(OR(ANX17="日",ANX17="祝",ANX17=0,AOC17=""),"　",MAX(IF(AND(AOC17&gt;AOM14,AOE17&gt;AOK14),0,IF(AND(AOC17&lt;=AOM14,AOC17&gt;AOJ14,AOE17&gt;AOK14),AOM14-AOC17,IF(AND(AOC17&lt;=AOM14,AOC17&lt;=AOJ14,AOE17&gt;AOK14),AOM14-AOJ14,IF(AND(AOC17&gt;AOJ14,AOE17&lt;=AOK14),AOE17-AOC17,IF(AND(AOC17&lt;=AOJ14,AOE17&lt;=AOK14),AOE17-AOJ14,0))))),0)),0)</f>
        <v>　</v>
      </c>
      <c r="AOK17" s="663"/>
      <c r="AOL17" s="664"/>
      <c r="AOM17" s="662" t="str">
        <f>IFERROR(IF(OR(ANX17="日",ANX17="祝",ANX17=0,AOC17=0),"　",MAX(IF(AND(AOC17&lt;=AOM14,AOE17&gt;AON14),AON14-AOM14,IF(AOE17&lt;=AON14,0,IF(AND(AOC17&gt;AOM14,AOE17&gt;AON14),AON14-AOC17,0))),0)),0)</f>
        <v>　</v>
      </c>
      <c r="AON17" s="663"/>
      <c r="AOO17" s="664"/>
      <c r="AOP17" s="662" t="str">
        <f>IFERROR(IF(OR(ANX17="日",ANX17="祝",ANX17=0,AOC17=0),"　",MAX(IF(AOC17&gt;AOP14,AOE17-AOC17,IF(AOC17&lt;=AOP14,AOE17-AOP14,0)),0)),0)</f>
        <v>　</v>
      </c>
      <c r="AOQ17" s="663"/>
      <c r="AOR17" s="664"/>
      <c r="AOS17" s="662" t="str">
        <f>IFERROR(IF(OR(ANX17="日",ANX17="祝",ANX17=0,ANY17=""),"　",MAX(IF(AND(ANY17&lt;=AOS14,AOA17&gt;AOT14),AOT14-AOS14,IF(AND(ANY17&gt;AOS14,AOA17&lt;=AOT14),AOA17-ANY17,IF(AND(ANY17&lt;=AOS14,AOA17&lt;=AOT14),AOA17-AOS14,IF(AND(ANY17&gt;AOS14,AOA17&gt;AOT14),AOT14-ANY17,0)))),0)),0)</f>
        <v>　</v>
      </c>
      <c r="AOT17" s="663"/>
      <c r="AOU17" s="664"/>
      <c r="AOV17" s="662" t="str">
        <f>IFERROR(IF(OR(ANX17="日",ANX17="祝",ANX17=0,AOC17=0),"　",MAX(IF(AND(AOC17&gt;AOY14,AOE17&gt;AOW14),0,IF(AND(AOC17&lt;=AOY14,AOC17&gt;AOV14,AOE17&gt;AOW14),AOY14-AOC17,IF(AND(AOC17&lt;=AOY14,AOC17&lt;=AOV14,AOE17&gt;AOW14),AOY14-AOV14,IF(AND(AOC17&gt;AOV14,AOE17&lt;=AOW14),AOE17-AOC17,IF(AND(AOC17&lt;=AOV14,AOE17&lt;=AOW14),AOE17-AOV14,0))))),0)),0)</f>
        <v>　</v>
      </c>
      <c r="AOW17" s="663"/>
      <c r="AOX17" s="664"/>
      <c r="AOY17" s="662" t="str">
        <f>IFERROR(IF(OR(ANX17="日",ANX17="祝",ANX17=0,AOC17=0),"　",MAX(IF(AND(AOC17&lt;=AOY14,AOE17&gt;AOZ14),AOZ14-AOY14,IF(AOE17&lt;=AOZ14,0,IF(AND(AOC17&gt;AOY14,AOE17&gt;AOZ14),AOZ14-AOC17,0))),0)),0)</f>
        <v>　</v>
      </c>
      <c r="AOZ17" s="663"/>
      <c r="APA17" s="664"/>
      <c r="APB17" s="662" t="str">
        <f t="shared" si="18"/>
        <v>　</v>
      </c>
      <c r="APC17" s="663"/>
      <c r="APD17" s="664"/>
      <c r="APE17" s="665" t="str">
        <f>IF(APH17="×",TIME(0,0,0),IF(APR4="非常勤",AOG17,AOS17))</f>
        <v>　</v>
      </c>
      <c r="APF17" s="666"/>
      <c r="APG17" s="667"/>
      <c r="APH17" s="265"/>
      <c r="API17" s="665" t="str">
        <f>IF(APL17="×",TIME(0,0,0),IF(APR4="非常勤",AOJ17,AOV17))</f>
        <v>　</v>
      </c>
      <c r="APJ17" s="666"/>
      <c r="APK17" s="667"/>
      <c r="APL17" s="265"/>
      <c r="APM17" s="665" t="str">
        <f>IF(APP17="×",TIME(0,0,0),IF(APR4="非常勤",AOM17,AOY17))</f>
        <v>　</v>
      </c>
      <c r="APN17" s="666"/>
      <c r="APO17" s="667"/>
      <c r="APP17" s="265"/>
      <c r="APQ17" s="665" t="str">
        <f>IF(APT17="×",TIME(0,0,0),IF(APR4="非常勤",AOP17,APB17))</f>
        <v>　</v>
      </c>
      <c r="APR17" s="666"/>
      <c r="APS17" s="667"/>
      <c r="APT17" s="265"/>
      <c r="APU17" s="720"/>
      <c r="APV17" s="720"/>
      <c r="APW17" s="668"/>
      <c r="APX17" s="670"/>
      <c r="APY17" s="669"/>
      <c r="APZ17" s="671"/>
      <c r="AQA17" s="672"/>
      <c r="AQB17" s="672"/>
      <c r="AQC17" s="673"/>
      <c r="AQD17" s="263">
        <f>'別表_個別勤務状況（1～60）'!$A$17</f>
        <v>3</v>
      </c>
      <c r="AQE17" s="264" t="str">
        <f>'別表_個別勤務状況（1～60）'!$B$17</f>
        <v>祝</v>
      </c>
      <c r="AQF17" s="660"/>
      <c r="AQG17" s="661"/>
      <c r="AQH17" s="660"/>
      <c r="AQI17" s="661"/>
      <c r="AQJ17" s="660"/>
      <c r="AQK17" s="661"/>
      <c r="AQL17" s="660"/>
      <c r="AQM17" s="661"/>
      <c r="AQN17" s="662" t="str">
        <f>IFERROR(IF(OR(AQE17="日",AQE17="祝",AQE17=0,AQF17=""),"　",MAX(IF(AND(AQF17&lt;=AQN14,AQH17&gt;AQO14),AQO14-AQN14,IF(AND(AQF17&gt;AQN14,AQH17&lt;=AQO14),AQH17-AQF17,IF(AND(AQF17&lt;=AQN14,AQH17&lt;=AQO14),AQH17-AQN14,IF(AND(AQF17&gt;AQN14,AQH17&gt;AQO14),AQO14-AQF17,0)))),0)),0)</f>
        <v>　</v>
      </c>
      <c r="AQO17" s="663"/>
      <c r="AQP17" s="664"/>
      <c r="AQQ17" s="662" t="str">
        <f>IFERROR(IF(OR(AQE17="日",AQE17="祝",AQE17=0,AQJ17=""),"　",MAX(IF(AND(AQJ17&gt;AQT14,AQL17&gt;AQR14),0,IF(AND(AQJ17&lt;=AQT14,AQJ17&gt;AQQ14,AQL17&gt;AQR14),AQT14-AQJ17,IF(AND(AQJ17&lt;=AQT14,AQJ17&lt;=AQQ14,AQL17&gt;AQR14),AQT14-AQQ14,IF(AND(AQJ17&gt;AQQ14,AQL17&lt;=AQR14),AQL17-AQJ17,IF(AND(AQJ17&lt;=AQQ14,AQL17&lt;=AQR14),AQL17-AQQ14,0))))),0)),0)</f>
        <v>　</v>
      </c>
      <c r="AQR17" s="663"/>
      <c r="AQS17" s="664"/>
      <c r="AQT17" s="662" t="str">
        <f>IFERROR(IF(OR(AQE17="日",AQE17="祝",AQE17=0,AQJ17=0),"　",MAX(IF(AND(AQJ17&lt;=AQT14,AQL17&gt;AQU14),AQU14-AQT14,IF(AQL17&lt;=AQU14,0,IF(AND(AQJ17&gt;AQT14,AQL17&gt;AQU14),AQU14-AQJ17,0))),0)),0)</f>
        <v>　</v>
      </c>
      <c r="AQU17" s="663"/>
      <c r="AQV17" s="664"/>
      <c r="AQW17" s="662" t="str">
        <f>IFERROR(IF(OR(AQE17="日",AQE17="祝",AQE17=0,AQJ17=0),"　",MAX(IF(AQJ17&gt;AQW14,AQL17-AQJ17,IF(AQJ17&lt;=AQW14,AQL17-AQW14,0)),0)),0)</f>
        <v>　</v>
      </c>
      <c r="AQX17" s="663"/>
      <c r="AQY17" s="664"/>
      <c r="AQZ17" s="662" t="str">
        <f>IFERROR(IF(OR(AQE17="日",AQE17="祝",AQE17=0,AQF17=""),"　",MAX(IF(AND(AQF17&lt;=AQZ14,AQH17&gt;ARA14),ARA14-AQZ14,IF(AND(AQF17&gt;AQZ14,AQH17&lt;=ARA14),AQH17-AQF17,IF(AND(AQF17&lt;=AQZ14,AQH17&lt;=ARA14),AQH17-AQZ14,IF(AND(AQF17&gt;AQZ14,AQH17&gt;ARA14),ARA14-AQF17,0)))),0)),0)</f>
        <v>　</v>
      </c>
      <c r="ARA17" s="663"/>
      <c r="ARB17" s="664"/>
      <c r="ARC17" s="662" t="str">
        <f>IFERROR(IF(OR(AQE17="日",AQE17="祝",AQE17=0,AQJ17=0),"　",MAX(IF(AND(AQJ17&gt;ARF14,AQL17&gt;ARD14),0,IF(AND(AQJ17&lt;=ARF14,AQJ17&gt;ARC14,AQL17&gt;ARD14),ARF14-AQJ17,IF(AND(AQJ17&lt;=ARF14,AQJ17&lt;=ARC14,AQL17&gt;ARD14),ARF14-ARC14,IF(AND(AQJ17&gt;ARC14,AQL17&lt;=ARD14),AQL17-AQJ17,IF(AND(AQJ17&lt;=ARC14,AQL17&lt;=ARD14),AQL17-ARC14,0))))),0)),0)</f>
        <v>　</v>
      </c>
      <c r="ARD17" s="663"/>
      <c r="ARE17" s="664"/>
      <c r="ARF17" s="662" t="str">
        <f>IFERROR(IF(OR(AQE17="日",AQE17="祝",AQE17=0,AQJ17=0),"　",MAX(IF(AND(AQJ17&lt;=ARF14,AQL17&gt;ARG14),ARG14-ARF14,IF(AQL17&lt;=ARG14,0,IF(AND(AQJ17&gt;ARF14,AQL17&gt;ARG14),ARG14-AQJ17,0))),0)),0)</f>
        <v>　</v>
      </c>
      <c r="ARG17" s="663"/>
      <c r="ARH17" s="664"/>
      <c r="ARI17" s="662" t="str">
        <f t="shared" si="19"/>
        <v>　</v>
      </c>
      <c r="ARJ17" s="663"/>
      <c r="ARK17" s="664"/>
      <c r="ARL17" s="665" t="str">
        <f>IF(ARO17="×",TIME(0,0,0),IF(ARY4="非常勤",AQN17,AQZ17))</f>
        <v>　</v>
      </c>
      <c r="ARM17" s="666"/>
      <c r="ARN17" s="667"/>
      <c r="ARO17" s="265"/>
      <c r="ARP17" s="665" t="str">
        <f>IF(ARS17="×",TIME(0,0,0),IF(ARY4="非常勤",AQQ17,ARC17))</f>
        <v>　</v>
      </c>
      <c r="ARQ17" s="666"/>
      <c r="ARR17" s="667"/>
      <c r="ARS17" s="265"/>
      <c r="ART17" s="665" t="str">
        <f>IF(ARW17="×",TIME(0,0,0),IF(ARY4="非常勤",AQT17,ARF17))</f>
        <v>　</v>
      </c>
      <c r="ARU17" s="666"/>
      <c r="ARV17" s="667"/>
      <c r="ARW17" s="265"/>
      <c r="ARX17" s="665" t="str">
        <f>IF(ASA17="×",TIME(0,0,0),IF(ARY4="非常勤",AQW17,ARI17))</f>
        <v>　</v>
      </c>
      <c r="ARY17" s="666"/>
      <c r="ARZ17" s="667"/>
      <c r="ASA17" s="265"/>
      <c r="ASB17" s="720"/>
      <c r="ASC17" s="720"/>
      <c r="ASD17" s="668"/>
      <c r="ASE17" s="670"/>
      <c r="ASF17" s="669"/>
      <c r="ASG17" s="671"/>
      <c r="ASH17" s="672"/>
      <c r="ASI17" s="672"/>
      <c r="ASJ17" s="673"/>
      <c r="ASK17" s="263">
        <f>'別表_個別勤務状況（1～60）'!$A$17</f>
        <v>3</v>
      </c>
      <c r="ASL17" s="264" t="str">
        <f>'別表_個別勤務状況（1～60）'!$B$17</f>
        <v>祝</v>
      </c>
      <c r="ASM17" s="660"/>
      <c r="ASN17" s="661"/>
      <c r="ASO17" s="660"/>
      <c r="ASP17" s="661"/>
      <c r="ASQ17" s="660"/>
      <c r="ASR17" s="661"/>
      <c r="ASS17" s="660"/>
      <c r="AST17" s="661"/>
      <c r="ASU17" s="662" t="str">
        <f>IFERROR(IF(OR(ASL17="日",ASL17="祝",ASL17=0,ASM17=""),"　",MAX(IF(AND(ASM17&lt;=ASU14,ASO17&gt;ASV14),ASV14-ASU14,IF(AND(ASM17&gt;ASU14,ASO17&lt;=ASV14),ASO17-ASM17,IF(AND(ASM17&lt;=ASU14,ASO17&lt;=ASV14),ASO17-ASU14,IF(AND(ASM17&gt;ASU14,ASO17&gt;ASV14),ASV14-ASM17,0)))),0)),0)</f>
        <v>　</v>
      </c>
      <c r="ASV17" s="663"/>
      <c r="ASW17" s="664"/>
      <c r="ASX17" s="662" t="str">
        <f>IFERROR(IF(OR(ASL17="日",ASL17="祝",ASL17=0,ASQ17=""),"　",MAX(IF(AND(ASQ17&gt;ATA14,ASS17&gt;ASY14),0,IF(AND(ASQ17&lt;=ATA14,ASQ17&gt;ASX14,ASS17&gt;ASY14),ATA14-ASQ17,IF(AND(ASQ17&lt;=ATA14,ASQ17&lt;=ASX14,ASS17&gt;ASY14),ATA14-ASX14,IF(AND(ASQ17&gt;ASX14,ASS17&lt;=ASY14),ASS17-ASQ17,IF(AND(ASQ17&lt;=ASX14,ASS17&lt;=ASY14),ASS17-ASX14,0))))),0)),0)</f>
        <v>　</v>
      </c>
      <c r="ASY17" s="663"/>
      <c r="ASZ17" s="664"/>
      <c r="ATA17" s="662" t="str">
        <f>IFERROR(IF(OR(ASL17="日",ASL17="祝",ASL17=0,ASQ17=0),"　",MAX(IF(AND(ASQ17&lt;=ATA14,ASS17&gt;ATB14),ATB14-ATA14,IF(ASS17&lt;=ATB14,0,IF(AND(ASQ17&gt;ATA14,ASS17&gt;ATB14),ATB14-ASQ17,0))),0)),0)</f>
        <v>　</v>
      </c>
      <c r="ATB17" s="663"/>
      <c r="ATC17" s="664"/>
      <c r="ATD17" s="662" t="str">
        <f>IFERROR(IF(OR(ASL17="日",ASL17="祝",ASL17=0,ASQ17=0),"　",MAX(IF(ASQ17&gt;ATD14,ASS17-ASQ17,IF(ASQ17&lt;=ATD14,ASS17-ATD14,0)),0)),0)</f>
        <v>　</v>
      </c>
      <c r="ATE17" s="663"/>
      <c r="ATF17" s="664"/>
      <c r="ATG17" s="662" t="str">
        <f>IFERROR(IF(OR(ASL17="日",ASL17="祝",ASL17=0,ASM17=""),"　",MAX(IF(AND(ASM17&lt;=ATG14,ASO17&gt;ATH14),ATH14-ATG14,IF(AND(ASM17&gt;ATG14,ASO17&lt;=ATH14),ASO17-ASM17,IF(AND(ASM17&lt;=ATG14,ASO17&lt;=ATH14),ASO17-ATG14,IF(AND(ASM17&gt;ATG14,ASO17&gt;ATH14),ATH14-ASM17,0)))),0)),0)</f>
        <v>　</v>
      </c>
      <c r="ATH17" s="663"/>
      <c r="ATI17" s="664"/>
      <c r="ATJ17" s="662" t="str">
        <f>IFERROR(IF(OR(ASL17="日",ASL17="祝",ASL17=0,ASQ17=0),"　",MAX(IF(AND(ASQ17&gt;ATM14,ASS17&gt;ATK14),0,IF(AND(ASQ17&lt;=ATM14,ASQ17&gt;ATJ14,ASS17&gt;ATK14),ATM14-ASQ17,IF(AND(ASQ17&lt;=ATM14,ASQ17&lt;=ATJ14,ASS17&gt;ATK14),ATM14-ATJ14,IF(AND(ASQ17&gt;ATJ14,ASS17&lt;=ATK14),ASS17-ASQ17,IF(AND(ASQ17&lt;=ATJ14,ASS17&lt;=ATK14),ASS17-ATJ14,0))))),0)),0)</f>
        <v>　</v>
      </c>
      <c r="ATK17" s="663"/>
      <c r="ATL17" s="664"/>
      <c r="ATM17" s="662" t="str">
        <f>IFERROR(IF(OR(ASL17="日",ASL17="祝",ASL17=0,ASQ17=0),"　",MAX(IF(AND(ASQ17&lt;=ATM14,ASS17&gt;ATN14),ATN14-ATM14,IF(ASS17&lt;=ATN14,0,IF(AND(ASQ17&gt;ATM14,ASS17&gt;ATN14),ATN14-ASQ17,0))),0)),0)</f>
        <v>　</v>
      </c>
      <c r="ATN17" s="663"/>
      <c r="ATO17" s="664"/>
      <c r="ATP17" s="662" t="str">
        <f t="shared" si="20"/>
        <v>　</v>
      </c>
      <c r="ATQ17" s="663"/>
      <c r="ATR17" s="664"/>
      <c r="ATS17" s="665" t="str">
        <f>IF(ATV17="×",TIME(0,0,0),IF(AUF4="非常勤",ASU17,ATG17))</f>
        <v>　</v>
      </c>
      <c r="ATT17" s="666"/>
      <c r="ATU17" s="667"/>
      <c r="ATV17" s="265"/>
      <c r="ATW17" s="665" t="str">
        <f>IF(ATZ17="×",TIME(0,0,0),IF(AUF4="非常勤",ASX17,ATJ17))</f>
        <v>　</v>
      </c>
      <c r="ATX17" s="666"/>
      <c r="ATY17" s="667"/>
      <c r="ATZ17" s="265"/>
      <c r="AUA17" s="665" t="str">
        <f>IF(AUD17="×",TIME(0,0,0),IF(AUF4="非常勤",ATA17,ATM17))</f>
        <v>　</v>
      </c>
      <c r="AUB17" s="666"/>
      <c r="AUC17" s="667"/>
      <c r="AUD17" s="265"/>
      <c r="AUE17" s="665" t="str">
        <f>IF(AUH17="×",TIME(0,0,0),IF(AUF4="非常勤",ATD17,ATP17))</f>
        <v>　</v>
      </c>
      <c r="AUF17" s="666"/>
      <c r="AUG17" s="667"/>
      <c r="AUH17" s="265"/>
      <c r="AUI17" s="720"/>
      <c r="AUJ17" s="720"/>
      <c r="AUK17" s="668"/>
      <c r="AUL17" s="670"/>
      <c r="AUM17" s="669"/>
      <c r="AUN17" s="671"/>
      <c r="AUO17" s="672"/>
      <c r="AUP17" s="672"/>
      <c r="AUQ17" s="673"/>
      <c r="AUR17" s="263">
        <f>'別表_個別勤務状況（1～60）'!$A$17</f>
        <v>3</v>
      </c>
      <c r="AUS17" s="264" t="str">
        <f>'別表_個別勤務状況（1～60）'!$B$17</f>
        <v>祝</v>
      </c>
      <c r="AUT17" s="660"/>
      <c r="AUU17" s="661"/>
      <c r="AUV17" s="660"/>
      <c r="AUW17" s="661"/>
      <c r="AUX17" s="660"/>
      <c r="AUY17" s="661"/>
      <c r="AUZ17" s="660"/>
      <c r="AVA17" s="661"/>
      <c r="AVB17" s="662" t="str">
        <f>IFERROR(IF(OR(AUS17="日",AUS17="祝",AUS17=0,AUT17=""),"　",MAX(IF(AND(AUT17&lt;=AVB14,AUV17&gt;AVC14),AVC14-AVB14,IF(AND(AUT17&gt;AVB14,AUV17&lt;=AVC14),AUV17-AUT17,IF(AND(AUT17&lt;=AVB14,AUV17&lt;=AVC14),AUV17-AVB14,IF(AND(AUT17&gt;AVB14,AUV17&gt;AVC14),AVC14-AUT17,0)))),0)),0)</f>
        <v>　</v>
      </c>
      <c r="AVC17" s="663"/>
      <c r="AVD17" s="664"/>
      <c r="AVE17" s="662" t="str">
        <f>IFERROR(IF(OR(AUS17="日",AUS17="祝",AUS17=0,AUX17=""),"　",MAX(IF(AND(AUX17&gt;AVH14,AUZ17&gt;AVF14),0,IF(AND(AUX17&lt;=AVH14,AUX17&gt;AVE14,AUZ17&gt;AVF14),AVH14-AUX17,IF(AND(AUX17&lt;=AVH14,AUX17&lt;=AVE14,AUZ17&gt;AVF14),AVH14-AVE14,IF(AND(AUX17&gt;AVE14,AUZ17&lt;=AVF14),AUZ17-AUX17,IF(AND(AUX17&lt;=AVE14,AUZ17&lt;=AVF14),AUZ17-AVE14,0))))),0)),0)</f>
        <v>　</v>
      </c>
      <c r="AVF17" s="663"/>
      <c r="AVG17" s="664"/>
      <c r="AVH17" s="662" t="str">
        <f>IFERROR(IF(OR(AUS17="日",AUS17="祝",AUS17=0,AUX17=0),"　",MAX(IF(AND(AUX17&lt;=AVH14,AUZ17&gt;AVI14),AVI14-AVH14,IF(AUZ17&lt;=AVI14,0,IF(AND(AUX17&gt;AVH14,AUZ17&gt;AVI14),AVI14-AUX17,0))),0)),0)</f>
        <v>　</v>
      </c>
      <c r="AVI17" s="663"/>
      <c r="AVJ17" s="664"/>
      <c r="AVK17" s="662" t="str">
        <f>IFERROR(IF(OR(AUS17="日",AUS17="祝",AUS17=0,AUX17=0),"　",MAX(IF(AUX17&gt;AVK14,AUZ17-AUX17,IF(AUX17&lt;=AVK14,AUZ17-AVK14,0)),0)),0)</f>
        <v>　</v>
      </c>
      <c r="AVL17" s="663"/>
      <c r="AVM17" s="664"/>
      <c r="AVN17" s="662" t="str">
        <f>IFERROR(IF(OR(AUS17="日",AUS17="祝",AUS17=0,AUT17=""),"　",MAX(IF(AND(AUT17&lt;=AVN14,AUV17&gt;AVO14),AVO14-AVN14,IF(AND(AUT17&gt;AVN14,AUV17&lt;=AVO14),AUV17-AUT17,IF(AND(AUT17&lt;=AVN14,AUV17&lt;=AVO14),AUV17-AVN14,IF(AND(AUT17&gt;AVN14,AUV17&gt;AVO14),AVO14-AUT17,0)))),0)),0)</f>
        <v>　</v>
      </c>
      <c r="AVO17" s="663"/>
      <c r="AVP17" s="664"/>
      <c r="AVQ17" s="662" t="str">
        <f>IFERROR(IF(OR(AUS17="日",AUS17="祝",AUS17=0,AUX17=0),"　",MAX(IF(AND(AUX17&gt;AVT14,AUZ17&gt;AVR14),0,IF(AND(AUX17&lt;=AVT14,AUX17&gt;AVQ14,AUZ17&gt;AVR14),AVT14-AUX17,IF(AND(AUX17&lt;=AVT14,AUX17&lt;=AVQ14,AUZ17&gt;AVR14),AVT14-AVQ14,IF(AND(AUX17&gt;AVQ14,AUZ17&lt;=AVR14),AUZ17-AUX17,IF(AND(AUX17&lt;=AVQ14,AUZ17&lt;=AVR14),AUZ17-AVQ14,0))))),0)),0)</f>
        <v>　</v>
      </c>
      <c r="AVR17" s="663"/>
      <c r="AVS17" s="664"/>
      <c r="AVT17" s="662" t="str">
        <f>IFERROR(IF(OR(AUS17="日",AUS17="祝",AUS17=0,AUX17=0),"　",MAX(IF(AND(AUX17&lt;=AVT14,AUZ17&gt;AVU14),AVU14-AVT14,IF(AUZ17&lt;=AVU14,0,IF(AND(AUX17&gt;AVT14,AUZ17&gt;AVU14),AVU14-AUX17,0))),0)),0)</f>
        <v>　</v>
      </c>
      <c r="AVU17" s="663"/>
      <c r="AVV17" s="664"/>
      <c r="AVW17" s="662" t="str">
        <f t="shared" si="21"/>
        <v>　</v>
      </c>
      <c r="AVX17" s="663"/>
      <c r="AVY17" s="664"/>
      <c r="AVZ17" s="665" t="str">
        <f>IF(AWC17="×",TIME(0,0,0),IF(AWM4="非常勤",AVB17,AVN17))</f>
        <v>　</v>
      </c>
      <c r="AWA17" s="666"/>
      <c r="AWB17" s="667"/>
      <c r="AWC17" s="265"/>
      <c r="AWD17" s="665" t="str">
        <f>IF(AWG17="×",TIME(0,0,0),IF(AWM4="非常勤",AVE17,AVQ17))</f>
        <v>　</v>
      </c>
      <c r="AWE17" s="666"/>
      <c r="AWF17" s="667"/>
      <c r="AWG17" s="265"/>
      <c r="AWH17" s="665" t="str">
        <f>IF(AWK17="×",TIME(0,0,0),IF(AWM4="非常勤",AVH17,AVT17))</f>
        <v>　</v>
      </c>
      <c r="AWI17" s="666"/>
      <c r="AWJ17" s="667"/>
      <c r="AWK17" s="265"/>
      <c r="AWL17" s="665" t="str">
        <f>IF(AWO17="×",TIME(0,0,0),IF(AWM4="非常勤",AVK17,AVW17))</f>
        <v>　</v>
      </c>
      <c r="AWM17" s="666"/>
      <c r="AWN17" s="667"/>
      <c r="AWO17" s="265"/>
      <c r="AWP17" s="720"/>
      <c r="AWQ17" s="720"/>
      <c r="AWR17" s="668"/>
      <c r="AWS17" s="670"/>
      <c r="AWT17" s="669"/>
      <c r="AWU17" s="671"/>
      <c r="AWV17" s="672"/>
      <c r="AWW17" s="672"/>
      <c r="AWX17" s="673"/>
      <c r="AWY17" s="263">
        <f>'別表_個別勤務状況（1～60）'!$A$17</f>
        <v>3</v>
      </c>
      <c r="AWZ17" s="264" t="str">
        <f>'別表_個別勤務状況（1～60）'!$B$17</f>
        <v>祝</v>
      </c>
      <c r="AXA17" s="660"/>
      <c r="AXB17" s="661"/>
      <c r="AXC17" s="660"/>
      <c r="AXD17" s="661"/>
      <c r="AXE17" s="660"/>
      <c r="AXF17" s="661"/>
      <c r="AXG17" s="660"/>
      <c r="AXH17" s="661"/>
      <c r="AXI17" s="662" t="str">
        <f>IFERROR(IF(OR(AWZ17="日",AWZ17="祝",AWZ17=0,AXA17=""),"　",MAX(IF(AND(AXA17&lt;=AXI14,AXC17&gt;AXJ14),AXJ14-AXI14,IF(AND(AXA17&gt;AXI14,AXC17&lt;=AXJ14),AXC17-AXA17,IF(AND(AXA17&lt;=AXI14,AXC17&lt;=AXJ14),AXC17-AXI14,IF(AND(AXA17&gt;AXI14,AXC17&gt;AXJ14),AXJ14-AXA17,0)))),0)),0)</f>
        <v>　</v>
      </c>
      <c r="AXJ17" s="663"/>
      <c r="AXK17" s="664"/>
      <c r="AXL17" s="662" t="str">
        <f>IFERROR(IF(OR(AWZ17="日",AWZ17="祝",AWZ17=0,AXE17=""),"　",MAX(IF(AND(AXE17&gt;AXO14,AXG17&gt;AXM14),0,IF(AND(AXE17&lt;=AXO14,AXE17&gt;AXL14,AXG17&gt;AXM14),AXO14-AXE17,IF(AND(AXE17&lt;=AXO14,AXE17&lt;=AXL14,AXG17&gt;AXM14),AXO14-AXL14,IF(AND(AXE17&gt;AXL14,AXG17&lt;=AXM14),AXG17-AXE17,IF(AND(AXE17&lt;=AXL14,AXG17&lt;=AXM14),AXG17-AXL14,0))))),0)),0)</f>
        <v>　</v>
      </c>
      <c r="AXM17" s="663"/>
      <c r="AXN17" s="664"/>
      <c r="AXO17" s="662" t="str">
        <f>IFERROR(IF(OR(AWZ17="日",AWZ17="祝",AWZ17=0,AXE17=0),"　",MAX(IF(AND(AXE17&lt;=AXO14,AXG17&gt;AXP14),AXP14-AXO14,IF(AXG17&lt;=AXP14,0,IF(AND(AXE17&gt;AXO14,AXG17&gt;AXP14),AXP14-AXE17,0))),0)),0)</f>
        <v>　</v>
      </c>
      <c r="AXP17" s="663"/>
      <c r="AXQ17" s="664"/>
      <c r="AXR17" s="662" t="str">
        <f>IFERROR(IF(OR(AWZ17="日",AWZ17="祝",AWZ17=0,AXE17=0),"　",MAX(IF(AXE17&gt;AXR14,AXG17-AXE17,IF(AXE17&lt;=AXR14,AXG17-AXR14,0)),0)),0)</f>
        <v>　</v>
      </c>
      <c r="AXS17" s="663"/>
      <c r="AXT17" s="664"/>
      <c r="AXU17" s="662" t="str">
        <f>IFERROR(IF(OR(AWZ17="日",AWZ17="祝",AWZ17=0,AXA17=""),"　",MAX(IF(AND(AXA17&lt;=AXU14,AXC17&gt;AXV14),AXV14-AXU14,IF(AND(AXA17&gt;AXU14,AXC17&lt;=AXV14),AXC17-AXA17,IF(AND(AXA17&lt;=AXU14,AXC17&lt;=AXV14),AXC17-AXU14,IF(AND(AXA17&gt;AXU14,AXC17&gt;AXV14),AXV14-AXA17,0)))),0)),0)</f>
        <v>　</v>
      </c>
      <c r="AXV17" s="663"/>
      <c r="AXW17" s="664"/>
      <c r="AXX17" s="662" t="str">
        <f>IFERROR(IF(OR(AWZ17="日",AWZ17="祝",AWZ17=0,AXE17=0),"　",MAX(IF(AND(AXE17&gt;AYA14,AXG17&gt;AXY14),0,IF(AND(AXE17&lt;=AYA14,AXE17&gt;AXX14,AXG17&gt;AXY14),AYA14-AXE17,IF(AND(AXE17&lt;=AYA14,AXE17&lt;=AXX14,AXG17&gt;AXY14),AYA14-AXX14,IF(AND(AXE17&gt;AXX14,AXG17&lt;=AXY14),AXG17-AXE17,IF(AND(AXE17&lt;=AXX14,AXG17&lt;=AXY14),AXG17-AXX14,0))))),0)),0)</f>
        <v>　</v>
      </c>
      <c r="AXY17" s="663"/>
      <c r="AXZ17" s="664"/>
      <c r="AYA17" s="662" t="str">
        <f>IFERROR(IF(OR(AWZ17="日",AWZ17="祝",AWZ17=0,AXE17=0),"　",MAX(IF(AND(AXE17&lt;=AYA14,AXG17&gt;AYB14),AYB14-AYA14,IF(AXG17&lt;=AYB14,0,IF(AND(AXE17&gt;AYA14,AXG17&gt;AYB14),AYB14-AXE17,0))),0)),0)</f>
        <v>　</v>
      </c>
      <c r="AYB17" s="663"/>
      <c r="AYC17" s="664"/>
      <c r="AYD17" s="662" t="str">
        <f t="shared" si="22"/>
        <v>　</v>
      </c>
      <c r="AYE17" s="663"/>
      <c r="AYF17" s="664"/>
      <c r="AYG17" s="665" t="str">
        <f>IF(AYJ17="×",TIME(0,0,0),IF(AYT4="非常勤",AXI17,AXU17))</f>
        <v>　</v>
      </c>
      <c r="AYH17" s="666"/>
      <c r="AYI17" s="667"/>
      <c r="AYJ17" s="265"/>
      <c r="AYK17" s="665" t="str">
        <f>IF(AYN17="×",TIME(0,0,0),IF(AYT4="非常勤",AXL17,AXX17))</f>
        <v>　</v>
      </c>
      <c r="AYL17" s="666"/>
      <c r="AYM17" s="667"/>
      <c r="AYN17" s="265"/>
      <c r="AYO17" s="665" t="str">
        <f>IF(AYR17="×",TIME(0,0,0),IF(AYT4="非常勤",AXO17,AYA17))</f>
        <v>　</v>
      </c>
      <c r="AYP17" s="666"/>
      <c r="AYQ17" s="667"/>
      <c r="AYR17" s="265"/>
      <c r="AYS17" s="665" t="str">
        <f>IF(AYV17="×",TIME(0,0,0),IF(AYT4="非常勤",AXR17,AYD17))</f>
        <v>　</v>
      </c>
      <c r="AYT17" s="666"/>
      <c r="AYU17" s="667"/>
      <c r="AYV17" s="265"/>
      <c r="AYW17" s="720"/>
      <c r="AYX17" s="720"/>
      <c r="AYY17" s="668"/>
      <c r="AYZ17" s="670"/>
      <c r="AZA17" s="669"/>
      <c r="AZB17" s="671"/>
      <c r="AZC17" s="672"/>
      <c r="AZD17" s="672"/>
      <c r="AZE17" s="673"/>
      <c r="AZF17" s="263">
        <f>'別表_個別勤務状況（1～60）'!$A$17</f>
        <v>3</v>
      </c>
      <c r="AZG17" s="264" t="str">
        <f>'別表_個別勤務状況（1～60）'!$B$17</f>
        <v>祝</v>
      </c>
      <c r="AZH17" s="660"/>
      <c r="AZI17" s="661"/>
      <c r="AZJ17" s="660"/>
      <c r="AZK17" s="661"/>
      <c r="AZL17" s="660"/>
      <c r="AZM17" s="661"/>
      <c r="AZN17" s="660"/>
      <c r="AZO17" s="661"/>
      <c r="AZP17" s="662" t="str">
        <f>IFERROR(IF(OR(AZG17="日",AZG17="祝",AZG17=0,AZH17=""),"　",MAX(IF(AND(AZH17&lt;=AZP14,AZJ17&gt;AZQ14),AZQ14-AZP14,IF(AND(AZH17&gt;AZP14,AZJ17&lt;=AZQ14),AZJ17-AZH17,IF(AND(AZH17&lt;=AZP14,AZJ17&lt;=AZQ14),AZJ17-AZP14,IF(AND(AZH17&gt;AZP14,AZJ17&gt;AZQ14),AZQ14-AZH17,0)))),0)),0)</f>
        <v>　</v>
      </c>
      <c r="AZQ17" s="663"/>
      <c r="AZR17" s="664"/>
      <c r="AZS17" s="662" t="str">
        <f>IFERROR(IF(OR(AZG17="日",AZG17="祝",AZG17=0,AZL17=""),"　",MAX(IF(AND(AZL17&gt;AZV14,AZN17&gt;AZT14),0,IF(AND(AZL17&lt;=AZV14,AZL17&gt;AZS14,AZN17&gt;AZT14),AZV14-AZL17,IF(AND(AZL17&lt;=AZV14,AZL17&lt;=AZS14,AZN17&gt;AZT14),AZV14-AZS14,IF(AND(AZL17&gt;AZS14,AZN17&lt;=AZT14),AZN17-AZL17,IF(AND(AZL17&lt;=AZS14,AZN17&lt;=AZT14),AZN17-AZS14,0))))),0)),0)</f>
        <v>　</v>
      </c>
      <c r="AZT17" s="663"/>
      <c r="AZU17" s="664"/>
      <c r="AZV17" s="662" t="str">
        <f>IFERROR(IF(OR(AZG17="日",AZG17="祝",AZG17=0,AZL17=0),"　",MAX(IF(AND(AZL17&lt;=AZV14,AZN17&gt;AZW14),AZW14-AZV14,IF(AZN17&lt;=AZW14,0,IF(AND(AZL17&gt;AZV14,AZN17&gt;AZW14),AZW14-AZL17,0))),0)),0)</f>
        <v>　</v>
      </c>
      <c r="AZW17" s="663"/>
      <c r="AZX17" s="664"/>
      <c r="AZY17" s="662" t="str">
        <f>IFERROR(IF(OR(AZG17="日",AZG17="祝",AZG17=0,AZL17=0),"　",MAX(IF(AZL17&gt;AZY14,AZN17-AZL17,IF(AZL17&lt;=AZY14,AZN17-AZY14,0)),0)),0)</f>
        <v>　</v>
      </c>
      <c r="AZZ17" s="663"/>
      <c r="BAA17" s="664"/>
      <c r="BAB17" s="662" t="str">
        <f>IFERROR(IF(OR(AZG17="日",AZG17="祝",AZG17=0,AZH17=""),"　",MAX(IF(AND(AZH17&lt;=BAB14,AZJ17&gt;BAC14),BAC14-BAB14,IF(AND(AZH17&gt;BAB14,AZJ17&lt;=BAC14),AZJ17-AZH17,IF(AND(AZH17&lt;=BAB14,AZJ17&lt;=BAC14),AZJ17-BAB14,IF(AND(AZH17&gt;BAB14,AZJ17&gt;BAC14),BAC14-AZH17,0)))),0)),0)</f>
        <v>　</v>
      </c>
      <c r="BAC17" s="663"/>
      <c r="BAD17" s="664"/>
      <c r="BAE17" s="662" t="str">
        <f>IFERROR(IF(OR(AZG17="日",AZG17="祝",AZG17=0,AZL17=0),"　",MAX(IF(AND(AZL17&gt;BAH14,AZN17&gt;BAF14),0,IF(AND(AZL17&lt;=BAH14,AZL17&gt;BAE14,AZN17&gt;BAF14),BAH14-AZL17,IF(AND(AZL17&lt;=BAH14,AZL17&lt;=BAE14,AZN17&gt;BAF14),BAH14-BAE14,IF(AND(AZL17&gt;BAE14,AZN17&lt;=BAF14),AZN17-AZL17,IF(AND(AZL17&lt;=BAE14,AZN17&lt;=BAF14),AZN17-BAE14,0))))),0)),0)</f>
        <v>　</v>
      </c>
      <c r="BAF17" s="663"/>
      <c r="BAG17" s="664"/>
      <c r="BAH17" s="662" t="str">
        <f>IFERROR(IF(OR(AZG17="日",AZG17="祝",AZG17=0,AZL17=0),"　",MAX(IF(AND(AZL17&lt;=BAH14,AZN17&gt;BAI14),BAI14-BAH14,IF(AZN17&lt;=BAI14,0,IF(AND(AZL17&gt;BAH14,AZN17&gt;BAI14),BAI14-AZL17,0))),0)),0)</f>
        <v>　</v>
      </c>
      <c r="BAI17" s="663"/>
      <c r="BAJ17" s="664"/>
      <c r="BAK17" s="662" t="str">
        <f t="shared" si="23"/>
        <v>　</v>
      </c>
      <c r="BAL17" s="663"/>
      <c r="BAM17" s="664"/>
      <c r="BAN17" s="665" t="str">
        <f>IF(BAQ17="×",TIME(0,0,0),IF(BBA4="非常勤",AZP17,BAB17))</f>
        <v>　</v>
      </c>
      <c r="BAO17" s="666"/>
      <c r="BAP17" s="667"/>
      <c r="BAQ17" s="265"/>
      <c r="BAR17" s="665" t="str">
        <f>IF(BAU17="×",TIME(0,0,0),IF(BBA4="非常勤",AZS17,BAE17))</f>
        <v>　</v>
      </c>
      <c r="BAS17" s="666"/>
      <c r="BAT17" s="667"/>
      <c r="BAU17" s="265"/>
      <c r="BAV17" s="665" t="str">
        <f>IF(BAY17="×",TIME(0,0,0),IF(BBA4="非常勤",AZV17,BAH17))</f>
        <v>　</v>
      </c>
      <c r="BAW17" s="666"/>
      <c r="BAX17" s="667"/>
      <c r="BAY17" s="265"/>
      <c r="BAZ17" s="665" t="str">
        <f>IF(BBC17="×",TIME(0,0,0),IF(BBA4="非常勤",AZY17,BAK17))</f>
        <v>　</v>
      </c>
      <c r="BBA17" s="666"/>
      <c r="BBB17" s="667"/>
      <c r="BBC17" s="265"/>
      <c r="BBD17" s="720"/>
      <c r="BBE17" s="720"/>
      <c r="BBF17" s="668"/>
      <c r="BBG17" s="670"/>
      <c r="BBH17" s="669"/>
      <c r="BBI17" s="671"/>
      <c r="BBJ17" s="672"/>
      <c r="BBK17" s="672"/>
      <c r="BBL17" s="673"/>
      <c r="BBM17" s="263">
        <f>'別表_個別勤務状況（1～60）'!$A$17</f>
        <v>3</v>
      </c>
      <c r="BBN17" s="264" t="str">
        <f>'別表_個別勤務状況（1～60）'!$B$17</f>
        <v>祝</v>
      </c>
      <c r="BBO17" s="660"/>
      <c r="BBP17" s="661"/>
      <c r="BBQ17" s="660"/>
      <c r="BBR17" s="661"/>
      <c r="BBS17" s="660"/>
      <c r="BBT17" s="661"/>
      <c r="BBU17" s="660"/>
      <c r="BBV17" s="661"/>
      <c r="BBW17" s="662" t="str">
        <f>IFERROR(IF(OR(BBN17="日",BBN17="祝",BBN17=0,BBO17=""),"　",MAX(IF(AND(BBO17&lt;=BBW14,BBQ17&gt;BBX14),BBX14-BBW14,IF(AND(BBO17&gt;BBW14,BBQ17&lt;=BBX14),BBQ17-BBO17,IF(AND(BBO17&lt;=BBW14,BBQ17&lt;=BBX14),BBQ17-BBW14,IF(AND(BBO17&gt;BBW14,BBQ17&gt;BBX14),BBX14-BBO17,0)))),0)),0)</f>
        <v>　</v>
      </c>
      <c r="BBX17" s="663"/>
      <c r="BBY17" s="664"/>
      <c r="BBZ17" s="662" t="str">
        <f>IFERROR(IF(OR(BBN17="日",BBN17="祝",BBN17=0,BBS17=""),"　",MAX(IF(AND(BBS17&gt;BCC14,BBU17&gt;BCA14),0,IF(AND(BBS17&lt;=BCC14,BBS17&gt;BBZ14,BBU17&gt;BCA14),BCC14-BBS17,IF(AND(BBS17&lt;=BCC14,BBS17&lt;=BBZ14,BBU17&gt;BCA14),BCC14-BBZ14,IF(AND(BBS17&gt;BBZ14,BBU17&lt;=BCA14),BBU17-BBS17,IF(AND(BBS17&lt;=BBZ14,BBU17&lt;=BCA14),BBU17-BBZ14,0))))),0)),0)</f>
        <v>　</v>
      </c>
      <c r="BCA17" s="663"/>
      <c r="BCB17" s="664"/>
      <c r="BCC17" s="662" t="str">
        <f>IFERROR(IF(OR(BBN17="日",BBN17="祝",BBN17=0,BBS17=0),"　",MAX(IF(AND(BBS17&lt;=BCC14,BBU17&gt;BCD14),BCD14-BCC14,IF(BBU17&lt;=BCD14,0,IF(AND(BBS17&gt;BCC14,BBU17&gt;BCD14),BCD14-BBS17,0))),0)),0)</f>
        <v>　</v>
      </c>
      <c r="BCD17" s="663"/>
      <c r="BCE17" s="664"/>
      <c r="BCF17" s="662" t="str">
        <f>IFERROR(IF(OR(BBN17="日",BBN17="祝",BBN17=0,BBS17=0),"　",MAX(IF(BBS17&gt;BCF14,BBU17-BBS17,IF(BBS17&lt;=BCF14,BBU17-BCF14,0)),0)),0)</f>
        <v>　</v>
      </c>
      <c r="BCG17" s="663"/>
      <c r="BCH17" s="664"/>
      <c r="BCI17" s="662" t="str">
        <f>IFERROR(IF(OR(BBN17="日",BBN17="祝",BBN17=0,BBO17=""),"　",MAX(IF(AND(BBO17&lt;=BCI14,BBQ17&gt;BCJ14),BCJ14-BCI14,IF(AND(BBO17&gt;BCI14,BBQ17&lt;=BCJ14),BBQ17-BBO17,IF(AND(BBO17&lt;=BCI14,BBQ17&lt;=BCJ14),BBQ17-BCI14,IF(AND(BBO17&gt;BCI14,BBQ17&gt;BCJ14),BCJ14-BBO17,0)))),0)),0)</f>
        <v>　</v>
      </c>
      <c r="BCJ17" s="663"/>
      <c r="BCK17" s="664"/>
      <c r="BCL17" s="662" t="str">
        <f>IFERROR(IF(OR(BBN17="日",BBN17="祝",BBN17=0,BBS17=0),"　",MAX(IF(AND(BBS17&gt;BCO14,BBU17&gt;BCM14),0,IF(AND(BBS17&lt;=BCO14,BBS17&gt;BCL14,BBU17&gt;BCM14),BCO14-BBS17,IF(AND(BBS17&lt;=BCO14,BBS17&lt;=BCL14,BBU17&gt;BCM14),BCO14-BCL14,IF(AND(BBS17&gt;BCL14,BBU17&lt;=BCM14),BBU17-BBS17,IF(AND(BBS17&lt;=BCL14,BBU17&lt;=BCM14),BBU17-BCL14,0))))),0)),0)</f>
        <v>　</v>
      </c>
      <c r="BCM17" s="663"/>
      <c r="BCN17" s="664"/>
      <c r="BCO17" s="662" t="str">
        <f>IFERROR(IF(OR(BBN17="日",BBN17="祝",BBN17=0,BBS17=0),"　",MAX(IF(AND(BBS17&lt;=BCO14,BBU17&gt;BCP14),BCP14-BCO14,IF(BBU17&lt;=BCP14,0,IF(AND(BBS17&gt;BCO14,BBU17&gt;BCP14),BCP14-BBS17,0))),0)),0)</f>
        <v>　</v>
      </c>
      <c r="BCP17" s="663"/>
      <c r="BCQ17" s="664"/>
      <c r="BCR17" s="662" t="str">
        <f t="shared" si="24"/>
        <v>　</v>
      </c>
      <c r="BCS17" s="663"/>
      <c r="BCT17" s="664"/>
      <c r="BCU17" s="665" t="str">
        <f>IF(BCX17="×",TIME(0,0,0),IF(BDH4="非常勤",BBW17,BCI17))</f>
        <v>　</v>
      </c>
      <c r="BCV17" s="666"/>
      <c r="BCW17" s="667"/>
      <c r="BCX17" s="265"/>
      <c r="BCY17" s="665" t="str">
        <f>IF(BDB17="×",TIME(0,0,0),IF(BDH4="非常勤",BBZ17,BCL17))</f>
        <v>　</v>
      </c>
      <c r="BCZ17" s="666"/>
      <c r="BDA17" s="667"/>
      <c r="BDB17" s="265"/>
      <c r="BDC17" s="665" t="str">
        <f>IF(BDF17="×",TIME(0,0,0),IF(BDH4="非常勤",BCC17,BCO17))</f>
        <v>　</v>
      </c>
      <c r="BDD17" s="666"/>
      <c r="BDE17" s="667"/>
      <c r="BDF17" s="265"/>
      <c r="BDG17" s="665" t="str">
        <f>IF(BDJ17="×",TIME(0,0,0),IF(BDH4="非常勤",BCF17,BCR17))</f>
        <v>　</v>
      </c>
      <c r="BDH17" s="666"/>
      <c r="BDI17" s="667"/>
      <c r="BDJ17" s="265"/>
      <c r="BDK17" s="720"/>
      <c r="BDL17" s="720"/>
      <c r="BDM17" s="668"/>
      <c r="BDN17" s="670"/>
      <c r="BDO17" s="669"/>
      <c r="BDP17" s="671"/>
      <c r="BDQ17" s="672"/>
      <c r="BDR17" s="672"/>
      <c r="BDS17" s="673"/>
      <c r="BDT17" s="263">
        <f>'別表_個別勤務状況（1～60）'!$A$17</f>
        <v>3</v>
      </c>
      <c r="BDU17" s="264" t="str">
        <f>'別表_個別勤務状況（1～60）'!$B$17</f>
        <v>祝</v>
      </c>
      <c r="BDV17" s="660"/>
      <c r="BDW17" s="661"/>
      <c r="BDX17" s="660"/>
      <c r="BDY17" s="661"/>
      <c r="BDZ17" s="660"/>
      <c r="BEA17" s="661"/>
      <c r="BEB17" s="660"/>
      <c r="BEC17" s="661"/>
      <c r="BED17" s="662" t="str">
        <f>IFERROR(IF(OR(BDU17="日",BDU17="祝",BDU17=0,BDV17=""),"　",MAX(IF(AND(BDV17&lt;=BED14,BDX17&gt;BEE14),BEE14-BED14,IF(AND(BDV17&gt;BED14,BDX17&lt;=BEE14),BDX17-BDV17,IF(AND(BDV17&lt;=BED14,BDX17&lt;=BEE14),BDX17-BED14,IF(AND(BDV17&gt;BED14,BDX17&gt;BEE14),BEE14-BDV17,0)))),0)),0)</f>
        <v>　</v>
      </c>
      <c r="BEE17" s="663"/>
      <c r="BEF17" s="664"/>
      <c r="BEG17" s="662" t="str">
        <f>IFERROR(IF(OR(BDU17="日",BDU17="祝",BDU17=0,BDZ17=""),"　",MAX(IF(AND(BDZ17&gt;BEJ14,BEB17&gt;BEH14),0,IF(AND(BDZ17&lt;=BEJ14,BDZ17&gt;BEG14,BEB17&gt;BEH14),BEJ14-BDZ17,IF(AND(BDZ17&lt;=BEJ14,BDZ17&lt;=BEG14,BEB17&gt;BEH14),BEJ14-BEG14,IF(AND(BDZ17&gt;BEG14,BEB17&lt;=BEH14),BEB17-BDZ17,IF(AND(BDZ17&lt;=BEG14,BEB17&lt;=BEH14),BEB17-BEG14,0))))),0)),0)</f>
        <v>　</v>
      </c>
      <c r="BEH17" s="663"/>
      <c r="BEI17" s="664"/>
      <c r="BEJ17" s="662" t="str">
        <f>IFERROR(IF(OR(BDU17="日",BDU17="祝",BDU17=0,BDZ17=0),"　",MAX(IF(AND(BDZ17&lt;=BEJ14,BEB17&gt;BEK14),BEK14-BEJ14,IF(BEB17&lt;=BEK14,0,IF(AND(BDZ17&gt;BEJ14,BEB17&gt;BEK14),BEK14-BDZ17,0))),0)),0)</f>
        <v>　</v>
      </c>
      <c r="BEK17" s="663"/>
      <c r="BEL17" s="664"/>
      <c r="BEM17" s="662" t="str">
        <f>IFERROR(IF(OR(BDU17="日",BDU17="祝",BDU17=0,BDZ17=0),"　",MAX(IF(BDZ17&gt;BEM14,BEB17-BDZ17,IF(BDZ17&lt;=BEM14,BEB17-BEM14,0)),0)),0)</f>
        <v>　</v>
      </c>
      <c r="BEN17" s="663"/>
      <c r="BEO17" s="664"/>
      <c r="BEP17" s="662" t="str">
        <f>IFERROR(IF(OR(BDU17="日",BDU17="祝",BDU17=0,BDV17=""),"　",MAX(IF(AND(BDV17&lt;=BEP14,BDX17&gt;BEQ14),BEQ14-BEP14,IF(AND(BDV17&gt;BEP14,BDX17&lt;=BEQ14),BDX17-BDV17,IF(AND(BDV17&lt;=BEP14,BDX17&lt;=BEQ14),BDX17-BEP14,IF(AND(BDV17&gt;BEP14,BDX17&gt;BEQ14),BEQ14-BDV17,0)))),0)),0)</f>
        <v>　</v>
      </c>
      <c r="BEQ17" s="663"/>
      <c r="BER17" s="664"/>
      <c r="BES17" s="662" t="str">
        <f>IFERROR(IF(OR(BDU17="日",BDU17="祝",BDU17=0,BDZ17=0),"　",MAX(IF(AND(BDZ17&gt;BEV14,BEB17&gt;BET14),0,IF(AND(BDZ17&lt;=BEV14,BDZ17&gt;BES14,BEB17&gt;BET14),BEV14-BDZ17,IF(AND(BDZ17&lt;=BEV14,BDZ17&lt;=BES14,BEB17&gt;BET14),BEV14-BES14,IF(AND(BDZ17&gt;BES14,BEB17&lt;=BET14),BEB17-BDZ17,IF(AND(BDZ17&lt;=BES14,BEB17&lt;=BET14),BEB17-BES14,0))))),0)),0)</f>
        <v>　</v>
      </c>
      <c r="BET17" s="663"/>
      <c r="BEU17" s="664"/>
      <c r="BEV17" s="662" t="str">
        <f>IFERROR(IF(OR(BDU17="日",BDU17="祝",BDU17=0,BDZ17=0),"　",MAX(IF(AND(BDZ17&lt;=BEV14,BEB17&gt;BEW14),BEW14-BEV14,IF(BEB17&lt;=BEW14,0,IF(AND(BDZ17&gt;BEV14,BEB17&gt;BEW14),BEW14-BDZ17,0))),0)),0)</f>
        <v>　</v>
      </c>
      <c r="BEW17" s="663"/>
      <c r="BEX17" s="664"/>
      <c r="BEY17" s="662" t="str">
        <f t="shared" si="25"/>
        <v>　</v>
      </c>
      <c r="BEZ17" s="663"/>
      <c r="BFA17" s="664"/>
      <c r="BFB17" s="665" t="str">
        <f>IF(BFE17="×",TIME(0,0,0),IF(BFO4="非常勤",BED17,BEP17))</f>
        <v>　</v>
      </c>
      <c r="BFC17" s="666"/>
      <c r="BFD17" s="667"/>
      <c r="BFE17" s="265"/>
      <c r="BFF17" s="665" t="str">
        <f>IF(BFI17="×",TIME(0,0,0),IF(BFO4="非常勤",BEG17,BES17))</f>
        <v>　</v>
      </c>
      <c r="BFG17" s="666"/>
      <c r="BFH17" s="667"/>
      <c r="BFI17" s="265"/>
      <c r="BFJ17" s="665" t="str">
        <f>IF(BFM17="×",TIME(0,0,0),IF(BFO4="非常勤",BEJ17,BEV17))</f>
        <v>　</v>
      </c>
      <c r="BFK17" s="666"/>
      <c r="BFL17" s="667"/>
      <c r="BFM17" s="265"/>
      <c r="BFN17" s="665" t="str">
        <f>IF(BFQ17="×",TIME(0,0,0),IF(BFO4="非常勤",BEM17,BEY17))</f>
        <v>　</v>
      </c>
      <c r="BFO17" s="666"/>
      <c r="BFP17" s="667"/>
      <c r="BFQ17" s="265"/>
      <c r="BFR17" s="720"/>
      <c r="BFS17" s="720"/>
      <c r="BFT17" s="668"/>
      <c r="BFU17" s="670"/>
      <c r="BFV17" s="669"/>
      <c r="BFW17" s="671"/>
      <c r="BFX17" s="672"/>
      <c r="BFY17" s="672"/>
      <c r="BFZ17" s="673"/>
      <c r="BGA17" s="263">
        <f>'別表_個別勤務状況（1～60）'!$A$17</f>
        <v>3</v>
      </c>
      <c r="BGB17" s="264" t="str">
        <f>'別表_個別勤務状況（1～60）'!$B$17</f>
        <v>祝</v>
      </c>
      <c r="BGC17" s="660"/>
      <c r="BGD17" s="661"/>
      <c r="BGE17" s="660"/>
      <c r="BGF17" s="661"/>
      <c r="BGG17" s="660"/>
      <c r="BGH17" s="661"/>
      <c r="BGI17" s="660"/>
      <c r="BGJ17" s="661"/>
      <c r="BGK17" s="662" t="str">
        <f>IFERROR(IF(OR(BGB17="日",BGB17="祝",BGB17=0,BGC17=""),"　",MAX(IF(AND(BGC17&lt;=BGK14,BGE17&gt;BGL14),BGL14-BGK14,IF(AND(BGC17&gt;BGK14,BGE17&lt;=BGL14),BGE17-BGC17,IF(AND(BGC17&lt;=BGK14,BGE17&lt;=BGL14),BGE17-BGK14,IF(AND(BGC17&gt;BGK14,BGE17&gt;BGL14),BGL14-BGC17,0)))),0)),0)</f>
        <v>　</v>
      </c>
      <c r="BGL17" s="663"/>
      <c r="BGM17" s="664"/>
      <c r="BGN17" s="662" t="str">
        <f>IFERROR(IF(OR(BGB17="日",BGB17="祝",BGB17=0,BGG17=""),"　",MAX(IF(AND(BGG17&gt;BGQ14,BGI17&gt;BGO14),0,IF(AND(BGG17&lt;=BGQ14,BGG17&gt;BGN14,BGI17&gt;BGO14),BGQ14-BGG17,IF(AND(BGG17&lt;=BGQ14,BGG17&lt;=BGN14,BGI17&gt;BGO14),BGQ14-BGN14,IF(AND(BGG17&gt;BGN14,BGI17&lt;=BGO14),BGI17-BGG17,IF(AND(BGG17&lt;=BGN14,BGI17&lt;=BGO14),BGI17-BGN14,0))))),0)),0)</f>
        <v>　</v>
      </c>
      <c r="BGO17" s="663"/>
      <c r="BGP17" s="664"/>
      <c r="BGQ17" s="662" t="str">
        <f>IFERROR(IF(OR(BGB17="日",BGB17="祝",BGB17=0,BGG17=0),"　",MAX(IF(AND(BGG17&lt;=BGQ14,BGI17&gt;BGR14),BGR14-BGQ14,IF(BGI17&lt;=BGR14,0,IF(AND(BGG17&gt;BGQ14,BGI17&gt;BGR14),BGR14-BGG17,0))),0)),0)</f>
        <v>　</v>
      </c>
      <c r="BGR17" s="663"/>
      <c r="BGS17" s="664"/>
      <c r="BGT17" s="662" t="str">
        <f>IFERROR(IF(OR(BGB17="日",BGB17="祝",BGB17=0,BGG17=0),"　",MAX(IF(BGG17&gt;BGT14,BGI17-BGG17,IF(BGG17&lt;=BGT14,BGI17-BGT14,0)),0)),0)</f>
        <v>　</v>
      </c>
      <c r="BGU17" s="663"/>
      <c r="BGV17" s="664"/>
      <c r="BGW17" s="662" t="str">
        <f>IFERROR(IF(OR(BGB17="日",BGB17="祝",BGB17=0,BGC17=""),"　",MAX(IF(AND(BGC17&lt;=BGW14,BGE17&gt;BGX14),BGX14-BGW14,IF(AND(BGC17&gt;BGW14,BGE17&lt;=BGX14),BGE17-BGC17,IF(AND(BGC17&lt;=BGW14,BGE17&lt;=BGX14),BGE17-BGW14,IF(AND(BGC17&gt;BGW14,BGE17&gt;BGX14),BGX14-BGC17,0)))),0)),0)</f>
        <v>　</v>
      </c>
      <c r="BGX17" s="663"/>
      <c r="BGY17" s="664"/>
      <c r="BGZ17" s="662" t="str">
        <f>IFERROR(IF(OR(BGB17="日",BGB17="祝",BGB17=0,BGG17=0),"　",MAX(IF(AND(BGG17&gt;BHC14,BGI17&gt;BHA14),0,IF(AND(BGG17&lt;=BHC14,BGG17&gt;BGZ14,BGI17&gt;BHA14),BHC14-BGG17,IF(AND(BGG17&lt;=BHC14,BGG17&lt;=BGZ14,BGI17&gt;BHA14),BHC14-BGZ14,IF(AND(BGG17&gt;BGZ14,BGI17&lt;=BHA14),BGI17-BGG17,IF(AND(BGG17&lt;=BGZ14,BGI17&lt;=BHA14),BGI17-BGZ14,0))))),0)),0)</f>
        <v>　</v>
      </c>
      <c r="BHA17" s="663"/>
      <c r="BHB17" s="664"/>
      <c r="BHC17" s="662" t="str">
        <f>IFERROR(IF(OR(BGB17="日",BGB17="祝",BGB17=0,BGG17=0),"　",MAX(IF(AND(BGG17&lt;=BHC14,BGI17&gt;BHD14),BHD14-BHC14,IF(BGI17&lt;=BHD14,0,IF(AND(BGG17&gt;BHC14,BGI17&gt;BHD14),BHD14-BGG17,0))),0)),0)</f>
        <v>　</v>
      </c>
      <c r="BHD17" s="663"/>
      <c r="BHE17" s="664"/>
      <c r="BHF17" s="662" t="str">
        <f t="shared" si="26"/>
        <v>　</v>
      </c>
      <c r="BHG17" s="663"/>
      <c r="BHH17" s="664"/>
      <c r="BHI17" s="665" t="str">
        <f>IF(BHL17="×",TIME(0,0,0),IF(BHV4="非常勤",BGK17,BGW17))</f>
        <v>　</v>
      </c>
      <c r="BHJ17" s="666"/>
      <c r="BHK17" s="667"/>
      <c r="BHL17" s="265"/>
      <c r="BHM17" s="665" t="str">
        <f>IF(BHP17="×",TIME(0,0,0),IF(BHV4="非常勤",BGN17,BGZ17))</f>
        <v>　</v>
      </c>
      <c r="BHN17" s="666"/>
      <c r="BHO17" s="667"/>
      <c r="BHP17" s="265"/>
      <c r="BHQ17" s="665" t="str">
        <f>IF(BHT17="×",TIME(0,0,0),IF(BHV4="非常勤",BGQ17,BHC17))</f>
        <v>　</v>
      </c>
      <c r="BHR17" s="666"/>
      <c r="BHS17" s="667"/>
      <c r="BHT17" s="265"/>
      <c r="BHU17" s="665" t="str">
        <f>IF(BHX17="×",TIME(0,0,0),IF(BHV4="非常勤",BGT17,BHF17))</f>
        <v>　</v>
      </c>
      <c r="BHV17" s="666"/>
      <c r="BHW17" s="667"/>
      <c r="BHX17" s="265"/>
      <c r="BHY17" s="720"/>
      <c r="BHZ17" s="720"/>
      <c r="BIA17" s="668"/>
      <c r="BIB17" s="670"/>
      <c r="BIC17" s="669"/>
      <c r="BID17" s="671"/>
      <c r="BIE17" s="672"/>
      <c r="BIF17" s="672"/>
      <c r="BIG17" s="673"/>
      <c r="BIH17" s="263">
        <f>'別表_個別勤務状況（1～60）'!$A$17</f>
        <v>3</v>
      </c>
      <c r="BII17" s="264" t="str">
        <f>'別表_個別勤務状況（1～60）'!$B$17</f>
        <v>祝</v>
      </c>
      <c r="BIJ17" s="660"/>
      <c r="BIK17" s="661"/>
      <c r="BIL17" s="660"/>
      <c r="BIM17" s="661"/>
      <c r="BIN17" s="660"/>
      <c r="BIO17" s="661"/>
      <c r="BIP17" s="660"/>
      <c r="BIQ17" s="661"/>
      <c r="BIR17" s="662" t="str">
        <f>IFERROR(IF(OR(BII17="日",BII17="祝",BII17=0,BIJ17=""),"　",MAX(IF(AND(BIJ17&lt;=BIR14,BIL17&gt;BIS14),BIS14-BIR14,IF(AND(BIJ17&gt;BIR14,BIL17&lt;=BIS14),BIL17-BIJ17,IF(AND(BIJ17&lt;=BIR14,BIL17&lt;=BIS14),BIL17-BIR14,IF(AND(BIJ17&gt;BIR14,BIL17&gt;BIS14),BIS14-BIJ17,0)))),0)),0)</f>
        <v>　</v>
      </c>
      <c r="BIS17" s="663"/>
      <c r="BIT17" s="664"/>
      <c r="BIU17" s="662" t="str">
        <f>IFERROR(IF(OR(BII17="日",BII17="祝",BII17=0,BIN17=""),"　",MAX(IF(AND(BIN17&gt;BIX14,BIP17&gt;BIV14),0,IF(AND(BIN17&lt;=BIX14,BIN17&gt;BIU14,BIP17&gt;BIV14),BIX14-BIN17,IF(AND(BIN17&lt;=BIX14,BIN17&lt;=BIU14,BIP17&gt;BIV14),BIX14-BIU14,IF(AND(BIN17&gt;BIU14,BIP17&lt;=BIV14),BIP17-BIN17,IF(AND(BIN17&lt;=BIU14,BIP17&lt;=BIV14),BIP17-BIU14,0))))),0)),0)</f>
        <v>　</v>
      </c>
      <c r="BIV17" s="663"/>
      <c r="BIW17" s="664"/>
      <c r="BIX17" s="662" t="str">
        <f>IFERROR(IF(OR(BII17="日",BII17="祝",BII17=0,BIN17=0),"　",MAX(IF(AND(BIN17&lt;=BIX14,BIP17&gt;BIY14),BIY14-BIX14,IF(BIP17&lt;=BIY14,0,IF(AND(BIN17&gt;BIX14,BIP17&gt;BIY14),BIY14-BIN17,0))),0)),0)</f>
        <v>　</v>
      </c>
      <c r="BIY17" s="663"/>
      <c r="BIZ17" s="664"/>
      <c r="BJA17" s="662" t="str">
        <f>IFERROR(IF(OR(BII17="日",BII17="祝",BII17=0,BIN17=0),"　",MAX(IF(BIN17&gt;BJA14,BIP17-BIN17,IF(BIN17&lt;=BJA14,BIP17-BJA14,0)),0)),0)</f>
        <v>　</v>
      </c>
      <c r="BJB17" s="663"/>
      <c r="BJC17" s="664"/>
      <c r="BJD17" s="662" t="str">
        <f>IFERROR(IF(OR(BII17="日",BII17="祝",BII17=0,BIJ17=""),"　",MAX(IF(AND(BIJ17&lt;=BJD14,BIL17&gt;BJE14),BJE14-BJD14,IF(AND(BIJ17&gt;BJD14,BIL17&lt;=BJE14),BIL17-BIJ17,IF(AND(BIJ17&lt;=BJD14,BIL17&lt;=BJE14),BIL17-BJD14,IF(AND(BIJ17&gt;BJD14,BIL17&gt;BJE14),BJE14-BIJ17,0)))),0)),0)</f>
        <v>　</v>
      </c>
      <c r="BJE17" s="663"/>
      <c r="BJF17" s="664"/>
      <c r="BJG17" s="662" t="str">
        <f>IFERROR(IF(OR(BII17="日",BII17="祝",BII17=0,BIN17=0),"　",MAX(IF(AND(BIN17&gt;BJJ14,BIP17&gt;BJH14),0,IF(AND(BIN17&lt;=BJJ14,BIN17&gt;BJG14,BIP17&gt;BJH14),BJJ14-BIN17,IF(AND(BIN17&lt;=BJJ14,BIN17&lt;=BJG14,BIP17&gt;BJH14),BJJ14-BJG14,IF(AND(BIN17&gt;BJG14,BIP17&lt;=BJH14),BIP17-BIN17,IF(AND(BIN17&lt;=BJG14,BIP17&lt;=BJH14),BIP17-BJG14,0))))),0)),0)</f>
        <v>　</v>
      </c>
      <c r="BJH17" s="663"/>
      <c r="BJI17" s="664"/>
      <c r="BJJ17" s="662" t="str">
        <f>IFERROR(IF(OR(BII17="日",BII17="祝",BII17=0,BIN17=0),"　",MAX(IF(AND(BIN17&lt;=BJJ14,BIP17&gt;BJK14),BJK14-BJJ14,IF(BIP17&lt;=BJK14,0,IF(AND(BIN17&gt;BJJ14,BIP17&gt;BJK14),BJK14-BIN17,0))),0)),0)</f>
        <v>　</v>
      </c>
      <c r="BJK17" s="663"/>
      <c r="BJL17" s="664"/>
      <c r="BJM17" s="662" t="str">
        <f t="shared" si="27"/>
        <v>　</v>
      </c>
      <c r="BJN17" s="663"/>
      <c r="BJO17" s="664"/>
      <c r="BJP17" s="665" t="str">
        <f>IF(BJS17="×",TIME(0,0,0),IF(BKC4="非常勤",BIR17,BJD17))</f>
        <v>　</v>
      </c>
      <c r="BJQ17" s="666"/>
      <c r="BJR17" s="667"/>
      <c r="BJS17" s="265"/>
      <c r="BJT17" s="665" t="str">
        <f>IF(BJW17="×",TIME(0,0,0),IF(BKC4="非常勤",BIU17,BJG17))</f>
        <v>　</v>
      </c>
      <c r="BJU17" s="666"/>
      <c r="BJV17" s="667"/>
      <c r="BJW17" s="265"/>
      <c r="BJX17" s="665" t="str">
        <f>IF(BKA17="×",TIME(0,0,0),IF(BKC4="非常勤",BIX17,BJJ17))</f>
        <v>　</v>
      </c>
      <c r="BJY17" s="666"/>
      <c r="BJZ17" s="667"/>
      <c r="BKA17" s="265"/>
      <c r="BKB17" s="665" t="str">
        <f>IF(BKE17="×",TIME(0,0,0),IF(BKC4="非常勤",BJA17,BJM17))</f>
        <v>　</v>
      </c>
      <c r="BKC17" s="666"/>
      <c r="BKD17" s="667"/>
      <c r="BKE17" s="265"/>
      <c r="BKF17" s="720"/>
      <c r="BKG17" s="720"/>
      <c r="BKH17" s="668"/>
      <c r="BKI17" s="670"/>
      <c r="BKJ17" s="669"/>
      <c r="BKK17" s="671"/>
      <c r="BKL17" s="672"/>
      <c r="BKM17" s="672"/>
      <c r="BKN17" s="673"/>
      <c r="BKO17" s="263">
        <f>'別表_個別勤務状況（1～60）'!$A$17</f>
        <v>3</v>
      </c>
      <c r="BKP17" s="264" t="str">
        <f>'別表_個別勤務状況（1～60）'!$B$17</f>
        <v>祝</v>
      </c>
      <c r="BKQ17" s="660"/>
      <c r="BKR17" s="661"/>
      <c r="BKS17" s="660"/>
      <c r="BKT17" s="661"/>
      <c r="BKU17" s="660"/>
      <c r="BKV17" s="661"/>
      <c r="BKW17" s="660"/>
      <c r="BKX17" s="661"/>
      <c r="BKY17" s="662" t="str">
        <f>IFERROR(IF(OR(BKP17="日",BKP17="祝",BKP17=0,BKQ17=""),"　",MAX(IF(AND(BKQ17&lt;=BKY14,BKS17&gt;BKZ14),BKZ14-BKY14,IF(AND(BKQ17&gt;BKY14,BKS17&lt;=BKZ14),BKS17-BKQ17,IF(AND(BKQ17&lt;=BKY14,BKS17&lt;=BKZ14),BKS17-BKY14,IF(AND(BKQ17&gt;BKY14,BKS17&gt;BKZ14),BKZ14-BKQ17,0)))),0)),0)</f>
        <v>　</v>
      </c>
      <c r="BKZ17" s="663"/>
      <c r="BLA17" s="664"/>
      <c r="BLB17" s="662" t="str">
        <f>IFERROR(IF(OR(BKP17="日",BKP17="祝",BKP17=0,BKU17=""),"　",MAX(IF(AND(BKU17&gt;BLE14,BKW17&gt;BLC14),0,IF(AND(BKU17&lt;=BLE14,BKU17&gt;BLB14,BKW17&gt;BLC14),BLE14-BKU17,IF(AND(BKU17&lt;=BLE14,BKU17&lt;=BLB14,BKW17&gt;BLC14),BLE14-BLB14,IF(AND(BKU17&gt;BLB14,BKW17&lt;=BLC14),BKW17-BKU17,IF(AND(BKU17&lt;=BLB14,BKW17&lt;=BLC14),BKW17-BLB14,0))))),0)),0)</f>
        <v>　</v>
      </c>
      <c r="BLC17" s="663"/>
      <c r="BLD17" s="664"/>
      <c r="BLE17" s="662" t="str">
        <f>IFERROR(IF(OR(BKP17="日",BKP17="祝",BKP17=0,BKU17=0),"　",MAX(IF(AND(BKU17&lt;=BLE14,BKW17&gt;BLF14),BLF14-BLE14,IF(BKW17&lt;=BLF14,0,IF(AND(BKU17&gt;BLE14,BKW17&gt;BLF14),BLF14-BKU17,0))),0)),0)</f>
        <v>　</v>
      </c>
      <c r="BLF17" s="663"/>
      <c r="BLG17" s="664"/>
      <c r="BLH17" s="662" t="str">
        <f>IFERROR(IF(OR(BKP17="日",BKP17="祝",BKP17=0,BKU17=0),"　",MAX(IF(BKU17&gt;BLH14,BKW17-BKU17,IF(BKU17&lt;=BLH14,BKW17-BLH14,0)),0)),0)</f>
        <v>　</v>
      </c>
      <c r="BLI17" s="663"/>
      <c r="BLJ17" s="664"/>
      <c r="BLK17" s="662" t="str">
        <f>IFERROR(IF(OR(BKP17="日",BKP17="祝",BKP17=0,BKQ17=""),"　",MAX(IF(AND(BKQ17&lt;=BLK14,BKS17&gt;BLL14),BLL14-BLK14,IF(AND(BKQ17&gt;BLK14,BKS17&lt;=BLL14),BKS17-BKQ17,IF(AND(BKQ17&lt;=BLK14,BKS17&lt;=BLL14),BKS17-BLK14,IF(AND(BKQ17&gt;BLK14,BKS17&gt;BLL14),BLL14-BKQ17,0)))),0)),0)</f>
        <v>　</v>
      </c>
      <c r="BLL17" s="663"/>
      <c r="BLM17" s="664"/>
      <c r="BLN17" s="662" t="str">
        <f>IFERROR(IF(OR(BKP17="日",BKP17="祝",BKP17=0,BKU17=0),"　",MAX(IF(AND(BKU17&gt;BLQ14,BKW17&gt;BLO14),0,IF(AND(BKU17&lt;=BLQ14,BKU17&gt;BLN14,BKW17&gt;BLO14),BLQ14-BKU17,IF(AND(BKU17&lt;=BLQ14,BKU17&lt;=BLN14,BKW17&gt;BLO14),BLQ14-BLN14,IF(AND(BKU17&gt;BLN14,BKW17&lt;=BLO14),BKW17-BKU17,IF(AND(BKU17&lt;=BLN14,BKW17&lt;=BLO14),BKW17-BLN14,0))))),0)),0)</f>
        <v>　</v>
      </c>
      <c r="BLO17" s="663"/>
      <c r="BLP17" s="664"/>
      <c r="BLQ17" s="662" t="str">
        <f>IFERROR(IF(OR(BKP17="日",BKP17="祝",BKP17=0,BKU17=0),"　",MAX(IF(AND(BKU17&lt;=BLQ14,BKW17&gt;BLR14),BLR14-BLQ14,IF(BKW17&lt;=BLR14,0,IF(AND(BKU17&gt;BLQ14,BKW17&gt;BLR14),BLR14-BKU17,0))),0)),0)</f>
        <v>　</v>
      </c>
      <c r="BLR17" s="663"/>
      <c r="BLS17" s="664"/>
      <c r="BLT17" s="662" t="str">
        <f t="shared" si="28"/>
        <v>　</v>
      </c>
      <c r="BLU17" s="663"/>
      <c r="BLV17" s="664"/>
      <c r="BLW17" s="665" t="str">
        <f>IF(BLZ17="×",TIME(0,0,0),IF(BMJ4="非常勤",BKY17,BLK17))</f>
        <v>　</v>
      </c>
      <c r="BLX17" s="666"/>
      <c r="BLY17" s="667"/>
      <c r="BLZ17" s="265"/>
      <c r="BMA17" s="665" t="str">
        <f>IF(BMD17="×",TIME(0,0,0),IF(BMJ4="非常勤",BLB17,BLN17))</f>
        <v>　</v>
      </c>
      <c r="BMB17" s="666"/>
      <c r="BMC17" s="667"/>
      <c r="BMD17" s="265"/>
      <c r="BME17" s="665" t="str">
        <f>IF(BMH17="×",TIME(0,0,0),IF(BMJ4="非常勤",BLE17,BLQ17))</f>
        <v>　</v>
      </c>
      <c r="BMF17" s="666"/>
      <c r="BMG17" s="667"/>
      <c r="BMH17" s="265"/>
      <c r="BMI17" s="665" t="str">
        <f>IF(BML17="×",TIME(0,0,0),IF(BMJ4="非常勤",BLH17,BLT17))</f>
        <v>　</v>
      </c>
      <c r="BMJ17" s="666"/>
      <c r="BMK17" s="667"/>
      <c r="BML17" s="265"/>
      <c r="BMM17" s="720"/>
      <c r="BMN17" s="720"/>
      <c r="BMO17" s="668"/>
      <c r="BMP17" s="670"/>
      <c r="BMQ17" s="669"/>
      <c r="BMR17" s="671"/>
      <c r="BMS17" s="672"/>
      <c r="BMT17" s="672"/>
      <c r="BMU17" s="673"/>
      <c r="BMV17" s="263">
        <f>'別表_個別勤務状況（1～60）'!$A$17</f>
        <v>3</v>
      </c>
      <c r="BMW17" s="264" t="str">
        <f>'別表_個別勤務状況（1～60）'!$B$17</f>
        <v>祝</v>
      </c>
      <c r="BMX17" s="660"/>
      <c r="BMY17" s="661"/>
      <c r="BMZ17" s="660"/>
      <c r="BNA17" s="661"/>
      <c r="BNB17" s="660"/>
      <c r="BNC17" s="661"/>
      <c r="BND17" s="660"/>
      <c r="BNE17" s="661"/>
      <c r="BNF17" s="662" t="str">
        <f>IFERROR(IF(OR(BMW17="日",BMW17="祝",BMW17=0,BMX17=""),"　",MAX(IF(AND(BMX17&lt;=BNF14,BMZ17&gt;BNG14),BNG14-BNF14,IF(AND(BMX17&gt;BNF14,BMZ17&lt;=BNG14),BMZ17-BMX17,IF(AND(BMX17&lt;=BNF14,BMZ17&lt;=BNG14),BMZ17-BNF14,IF(AND(BMX17&gt;BNF14,BMZ17&gt;BNG14),BNG14-BMX17,0)))),0)),0)</f>
        <v>　</v>
      </c>
      <c r="BNG17" s="663"/>
      <c r="BNH17" s="664"/>
      <c r="BNI17" s="662" t="str">
        <f>IFERROR(IF(OR(BMW17="日",BMW17="祝",BMW17=0,BNB17=""),"　",MAX(IF(AND(BNB17&gt;BNL14,BND17&gt;BNJ14),0,IF(AND(BNB17&lt;=BNL14,BNB17&gt;BNI14,BND17&gt;BNJ14),BNL14-BNB17,IF(AND(BNB17&lt;=BNL14,BNB17&lt;=BNI14,BND17&gt;BNJ14),BNL14-BNI14,IF(AND(BNB17&gt;BNI14,BND17&lt;=BNJ14),BND17-BNB17,IF(AND(BNB17&lt;=BNI14,BND17&lt;=BNJ14),BND17-BNI14,0))))),0)),0)</f>
        <v>　</v>
      </c>
      <c r="BNJ17" s="663"/>
      <c r="BNK17" s="664"/>
      <c r="BNL17" s="662" t="str">
        <f>IFERROR(IF(OR(BMW17="日",BMW17="祝",BMW17=0,BNB17=0),"　",MAX(IF(AND(BNB17&lt;=BNL14,BND17&gt;BNM14),BNM14-BNL14,IF(BND17&lt;=BNM14,0,IF(AND(BNB17&gt;BNL14,BND17&gt;BNM14),BNM14-BNB17,0))),0)),0)</f>
        <v>　</v>
      </c>
      <c r="BNM17" s="663"/>
      <c r="BNN17" s="664"/>
      <c r="BNO17" s="662" t="str">
        <f>IFERROR(IF(OR(BMW17="日",BMW17="祝",BMW17=0,BNB17=0),"　",MAX(IF(BNB17&gt;BNO14,BND17-BNB17,IF(BNB17&lt;=BNO14,BND17-BNO14,0)),0)),0)</f>
        <v>　</v>
      </c>
      <c r="BNP17" s="663"/>
      <c r="BNQ17" s="664"/>
      <c r="BNR17" s="662" t="str">
        <f>IFERROR(IF(OR(BMW17="日",BMW17="祝",BMW17=0,BMX17=""),"　",MAX(IF(AND(BMX17&lt;=BNR14,BMZ17&gt;BNS14),BNS14-BNR14,IF(AND(BMX17&gt;BNR14,BMZ17&lt;=BNS14),BMZ17-BMX17,IF(AND(BMX17&lt;=BNR14,BMZ17&lt;=BNS14),BMZ17-BNR14,IF(AND(BMX17&gt;BNR14,BMZ17&gt;BNS14),BNS14-BMX17,0)))),0)),0)</f>
        <v>　</v>
      </c>
      <c r="BNS17" s="663"/>
      <c r="BNT17" s="664"/>
      <c r="BNU17" s="662" t="str">
        <f>IFERROR(IF(OR(BMW17="日",BMW17="祝",BMW17=0,BNB17=0),"　",MAX(IF(AND(BNB17&gt;BNX14,BND17&gt;BNV14),0,IF(AND(BNB17&lt;=BNX14,BNB17&gt;BNU14,BND17&gt;BNV14),BNX14-BNB17,IF(AND(BNB17&lt;=BNX14,BNB17&lt;=BNU14,BND17&gt;BNV14),BNX14-BNU14,IF(AND(BNB17&gt;BNU14,BND17&lt;=BNV14),BND17-BNB17,IF(AND(BNB17&lt;=BNU14,BND17&lt;=BNV14),BND17-BNU14,0))))),0)),0)</f>
        <v>　</v>
      </c>
      <c r="BNV17" s="663"/>
      <c r="BNW17" s="664"/>
      <c r="BNX17" s="662" t="str">
        <f>IFERROR(IF(OR(BMW17="日",BMW17="祝",BMW17=0,BNB17=0),"　",MAX(IF(AND(BNB17&lt;=BNX14,BND17&gt;BNY14),BNY14-BNX14,IF(BND17&lt;=BNY14,0,IF(AND(BNB17&gt;BNX14,BND17&gt;BNY14),BNY14-BNB17,0))),0)),0)</f>
        <v>　</v>
      </c>
      <c r="BNY17" s="663"/>
      <c r="BNZ17" s="664"/>
      <c r="BOA17" s="662" t="str">
        <f t="shared" si="29"/>
        <v>　</v>
      </c>
      <c r="BOB17" s="663"/>
      <c r="BOC17" s="664"/>
      <c r="BOD17" s="665" t="str">
        <f>IF(BOG17="×",TIME(0,0,0),IF(BOQ4="非常勤",BNF17,BNR17))</f>
        <v>　</v>
      </c>
      <c r="BOE17" s="666"/>
      <c r="BOF17" s="667"/>
      <c r="BOG17" s="265"/>
      <c r="BOH17" s="665" t="str">
        <f>IF(BOK17="×",TIME(0,0,0),IF(BOQ4="非常勤",BNI17,BNU17))</f>
        <v>　</v>
      </c>
      <c r="BOI17" s="666"/>
      <c r="BOJ17" s="667"/>
      <c r="BOK17" s="265"/>
      <c r="BOL17" s="665" t="str">
        <f>IF(BOO17="×",TIME(0,0,0),IF(BOQ4="非常勤",BNL17,BNX17))</f>
        <v>　</v>
      </c>
      <c r="BOM17" s="666"/>
      <c r="BON17" s="667"/>
      <c r="BOO17" s="265"/>
      <c r="BOP17" s="665" t="str">
        <f>IF(BOS17="×",TIME(0,0,0),IF(BOQ4="非常勤",BNO17,BOA17))</f>
        <v>　</v>
      </c>
      <c r="BOQ17" s="666"/>
      <c r="BOR17" s="667"/>
      <c r="BOS17" s="265"/>
      <c r="BOT17" s="720"/>
      <c r="BOU17" s="720"/>
      <c r="BOV17" s="668"/>
      <c r="BOW17" s="670"/>
      <c r="BOX17" s="669"/>
      <c r="BOY17" s="671"/>
      <c r="BOZ17" s="672"/>
      <c r="BPA17" s="672"/>
      <c r="BPB17" s="673"/>
    </row>
    <row r="18" spans="1:1770" ht="15" customHeight="1">
      <c r="A18" s="263">
        <f>'別表_個別勤務状況（1～60）'!$A$18</f>
        <v>4</v>
      </c>
      <c r="B18" s="264" t="str">
        <f>'別表_個別勤務状況（1～60）'!$B$18</f>
        <v>祝</v>
      </c>
      <c r="C18" s="575"/>
      <c r="D18" s="575"/>
      <c r="E18" s="575"/>
      <c r="F18" s="575"/>
      <c r="G18" s="575"/>
      <c r="H18" s="575"/>
      <c r="I18" s="575"/>
      <c r="J18" s="575"/>
      <c r="K18" s="662" t="str">
        <f>IFERROR(IF(OR(B18="日",B18="祝",B18=0,C18=""),"　",MAX(IF(AND(C18&lt;=K14,E18&gt;L14),L14-K14,IF(AND(C18&gt;K14,E18&lt;=L14),E18-C18,IF(AND(C18&lt;=K14,E18&lt;=L14),E18-K14,IF(AND(C18&gt;K14,E18&gt;L14),L14-C18,0)))),0)),0)</f>
        <v>　</v>
      </c>
      <c r="L18" s="663"/>
      <c r="M18" s="664"/>
      <c r="N18" s="662" t="str">
        <f>IFERROR(IF(OR(B18="日",B18="祝",B18=0,G18=""),"　",MAX(IF(AND(G18&gt;Q14,I18&gt;O14),0,IF(AND(G18&lt;=Q14,G18&gt;N14,I18&gt;O14),Q14-G18,IF(AND(G18&lt;=Q14,G18&lt;=N14,I18&gt;O14),Q14-N14,IF(AND(G18&gt;N14,I18&lt;=O14),I18-G18,IF(AND(G18&lt;=N14,I18&lt;=O14),I18-N14,0))))),0)),0)</f>
        <v>　</v>
      </c>
      <c r="O18" s="663"/>
      <c r="P18" s="664"/>
      <c r="Q18" s="662" t="str">
        <f>IFERROR(IF(OR(B18="日",B18="祝",B18=0,G18=0),"　",MAX(IF(AND(G18&lt;=Q14,I18&gt;R14),R14-Q14,IF(I18&lt;=R14,0,IF(AND(G18&gt;Q14,I18&gt;R14),R14-G18,0))),0)),0)</f>
        <v>　</v>
      </c>
      <c r="R18" s="663"/>
      <c r="S18" s="664"/>
      <c r="T18" s="662" t="str">
        <f>IFERROR(IF(OR(B18="日",B18="祝",B18=0,G18=0),"　",MAX(IF(G18&gt;T14,I18-G18,IF(G18&lt;=T14,I18-T14,0)),0)),0)</f>
        <v>　</v>
      </c>
      <c r="U18" s="663"/>
      <c r="V18" s="664"/>
      <c r="W18" s="730" t="str">
        <f>IFERROR(IF(OR(B18="日",B18="祝",B18=0,C18=""),"　",MAX(IF(AND(C18&lt;=W14,E18&gt;X14),X14-W14,IF(AND(C18&gt;W14,E18&lt;=X14),E18-C18,IF(AND(C18&lt;=W14,E18&lt;=X14),E18-W14,IF(AND(C18&gt;W14,E18&gt;X14),X14-C18,0)))),0)),0)</f>
        <v>　</v>
      </c>
      <c r="X18" s="731"/>
      <c r="Y18" s="731"/>
      <c r="Z18" s="730" t="str">
        <f>IFERROR(IF(OR(B18="日",B18="祝",B18=0,G18=0),"　",MAX(IF(AND(G18&gt;AC14,I18&gt;AA14),0,IF(AND(G18&lt;=AC14,G18&gt;Z14,I18&gt;AA14),AC14-G18,IF(AND(G18&lt;=AC14,G18&lt;=Z14,I18&gt;AA14),AC14-Z14,IF(AND(G18&gt;Z14,I18&lt;=AA14),I18-G18,IF(AND(G18&lt;=Z14,I18&lt;=AA14),I18-Z14,0))))),0)),0)</f>
        <v>　</v>
      </c>
      <c r="AA18" s="730"/>
      <c r="AB18" s="730"/>
      <c r="AC18" s="730" t="str">
        <f>IFERROR(IF(OR(B18="日",B18="祝",B18=0,G18=0),"　",MAX(IF(AND(G18&lt;=AC14,I18&gt;AD14),AD14-AC14,IF(I18&lt;=AD14,0,IF(AND(G18&gt;AC14,I18&gt;AD14),AD14-G18,0))),0)),0)</f>
        <v>　</v>
      </c>
      <c r="AD18" s="731"/>
      <c r="AE18" s="731"/>
      <c r="AF18" s="730" t="str">
        <f t="shared" si="0"/>
        <v>　</v>
      </c>
      <c r="AG18" s="731"/>
      <c r="AH18" s="731"/>
      <c r="AI18" s="565" t="str">
        <f>IF(AL18="×",TIME(0,0,0),IF(AV4="非常勤",K18,W18))</f>
        <v>　</v>
      </c>
      <c r="AJ18" s="566"/>
      <c r="AK18" s="566"/>
      <c r="AL18" s="265"/>
      <c r="AM18" s="565" t="str">
        <f>IF(AP18="×",TIME(0,0,0),IF(AV4="非常勤",N18,Z18))</f>
        <v>　</v>
      </c>
      <c r="AN18" s="566"/>
      <c r="AO18" s="566"/>
      <c r="AP18" s="265"/>
      <c r="AQ18" s="565" t="str">
        <f>IF(AT18="×",TIME(0,0,0),IF(AV4="非常勤",Q18,AC18))</f>
        <v>　</v>
      </c>
      <c r="AR18" s="566"/>
      <c r="AS18" s="566"/>
      <c r="AT18" s="265"/>
      <c r="AU18" s="565" t="str">
        <f>IF(AX18="×",TIME(0,0,0),IF(AV4="非常勤",T18,AF18))</f>
        <v>　</v>
      </c>
      <c r="AV18" s="566"/>
      <c r="AW18" s="567"/>
      <c r="AX18" s="265"/>
      <c r="AY18" s="720"/>
      <c r="AZ18" s="720"/>
      <c r="BA18" s="668"/>
      <c r="BB18" s="670"/>
      <c r="BC18" s="669"/>
      <c r="BD18" s="671"/>
      <c r="BE18" s="672"/>
      <c r="BF18" s="672"/>
      <c r="BG18" s="673"/>
      <c r="BH18" s="263">
        <f>'別表_個別勤務状況（1～60）'!$A$18</f>
        <v>4</v>
      </c>
      <c r="BI18" s="264" t="str">
        <f>'別表_個別勤務状況（1～60）'!$B$18</f>
        <v>祝</v>
      </c>
      <c r="BJ18" s="575"/>
      <c r="BK18" s="575"/>
      <c r="BL18" s="575"/>
      <c r="BM18" s="575"/>
      <c r="BN18" s="575"/>
      <c r="BO18" s="575"/>
      <c r="BP18" s="575"/>
      <c r="BQ18" s="575"/>
      <c r="BR18" s="662" t="str">
        <f>IFERROR(IF(OR(BI18="日",BI18="祝",BI18=0,BJ18=""),"　",MAX(IF(AND(BJ18&lt;=BR14,BL18&gt;BS14),BS14-BR14,IF(AND(BJ18&gt;BR14,BL18&lt;=BS14),BL18-BJ18,IF(AND(BJ18&lt;=BR14,BL18&lt;=BS14),BL18-BR14,IF(AND(BJ18&gt;BR14,BL18&gt;BS14),BS14-BJ18,0)))),0)),0)</f>
        <v>　</v>
      </c>
      <c r="BS18" s="663"/>
      <c r="BT18" s="664"/>
      <c r="BU18" s="662" t="str">
        <f>IFERROR(IF(OR(BI18="日",BI18="祝",BI18=0,BN18=""),"　",MAX(IF(AND(BN18&gt;BX14,BP18&gt;BV14),0,IF(AND(BN18&lt;=BX14,BN18&gt;BU14,BP18&gt;BV14),BX14-BN18,IF(AND(BN18&lt;=BX14,BN18&lt;=BU14,BP18&gt;BV14),BX14-BU14,IF(AND(BN18&gt;BU14,BP18&lt;=BV14),BP18-BN18,IF(AND(BN18&lt;=BU14,BP18&lt;=BV14),BP18-BU14,0))))),0)),0)</f>
        <v>　</v>
      </c>
      <c r="BV18" s="663"/>
      <c r="BW18" s="664"/>
      <c r="BX18" s="662" t="str">
        <f>IFERROR(IF(OR(BI18="日",BI18="祝",BI18=0,BN18=0),"　",MAX(IF(AND(BN18&lt;=BX14,BP18&gt;BY14),BY14-BX14,IF(BP18&lt;=BY14,0,IF(AND(BN18&gt;BX14,BP18&gt;BY14),BY14-BN18,0))),0)),0)</f>
        <v>　</v>
      </c>
      <c r="BY18" s="663"/>
      <c r="BZ18" s="664"/>
      <c r="CA18" s="662" t="str">
        <f>IFERROR(IF(OR(BI18="日",BI18="祝",BI18=0,BN18=0),"　",MAX(IF(BN18&gt;CA14,BP18-BN18,IF(BN18&lt;=CA14,BP18-CA14,0)),0)),0)</f>
        <v>　</v>
      </c>
      <c r="CB18" s="663"/>
      <c r="CC18" s="664"/>
      <c r="CD18" s="730" t="str">
        <f>IFERROR(IF(OR(BI18="日",BI18="祝",BI18=0,BJ18=""),"　",MAX(IF(AND(BJ18&lt;=CD14,BL18&gt;CE14),CE14-CD14,IF(AND(BJ18&gt;CD14,BL18&lt;=CE14),BL18-BJ18,IF(AND(BJ18&lt;=CD14,BL18&lt;=CE14),BL18-CD14,IF(AND(BJ18&gt;CD14,BL18&gt;CE14),CE14-BJ18,0)))),0)),0)</f>
        <v>　</v>
      </c>
      <c r="CE18" s="731"/>
      <c r="CF18" s="731"/>
      <c r="CG18" s="730" t="str">
        <f>IFERROR(IF(OR(BI18="日",BI18="祝",BI18=0,BN18=0),"　",MAX(IF(AND(BN18&gt;CJ14,BP18&gt;CH14),0,IF(AND(BN18&lt;=CJ14,BN18&gt;CG14,BP18&gt;CH14),CJ14-BN18,IF(AND(BN18&lt;=CJ14,BN18&lt;=CG14,BP18&gt;CH14),CJ14-CG14,IF(AND(BN18&gt;CG14,BP18&lt;=CH14),BP18-BN18,IF(AND(BN18&lt;=CG14,BP18&lt;=CH14),BP18-CG14,0))))),0)),0)</f>
        <v>　</v>
      </c>
      <c r="CH18" s="730"/>
      <c r="CI18" s="730"/>
      <c r="CJ18" s="730" t="str">
        <f>IFERROR(IF(OR(BI18="日",BI18="祝",BI18=0,BN18=0),"　",MAX(IF(AND(BN18&lt;=CJ14,BP18&gt;CK14),CK14-CJ14,IF(BP18&lt;=CK14,0,IF(AND(BN18&gt;CJ14,BP18&gt;CK14),CK14-BN18,0))),0)),0)</f>
        <v>　</v>
      </c>
      <c r="CK18" s="731"/>
      <c r="CL18" s="731"/>
      <c r="CM18" s="730" t="str">
        <f t="shared" si="1"/>
        <v>　</v>
      </c>
      <c r="CN18" s="731"/>
      <c r="CO18" s="731"/>
      <c r="CP18" s="565" t="str">
        <f>IF(CS18="×",TIME(0,0,0),IF(DC4="非常勤",BR18,CD18))</f>
        <v>　</v>
      </c>
      <c r="CQ18" s="566"/>
      <c r="CR18" s="566"/>
      <c r="CS18" s="265"/>
      <c r="CT18" s="565" t="str">
        <f>IF(CW18="×",TIME(0,0,0),IF(DC4="非常勤",BU18,CG18))</f>
        <v>　</v>
      </c>
      <c r="CU18" s="566"/>
      <c r="CV18" s="566"/>
      <c r="CW18" s="265"/>
      <c r="CX18" s="565" t="str">
        <f>IF(DA18="×",TIME(0,0,0),IF(DC4="非常勤",BX18,CJ18))</f>
        <v>　</v>
      </c>
      <c r="CY18" s="566"/>
      <c r="CZ18" s="566"/>
      <c r="DA18" s="265"/>
      <c r="DB18" s="565" t="str">
        <f>IF(DE18="×",TIME(0,0,0),IF(DC4="非常勤",CA18,CM18))</f>
        <v>　</v>
      </c>
      <c r="DC18" s="566"/>
      <c r="DD18" s="567"/>
      <c r="DE18" s="265"/>
      <c r="DF18" s="720"/>
      <c r="DG18" s="720"/>
      <c r="DH18" s="668"/>
      <c r="DI18" s="670"/>
      <c r="DJ18" s="669"/>
      <c r="DK18" s="671"/>
      <c r="DL18" s="672"/>
      <c r="DM18" s="672"/>
      <c r="DN18" s="673"/>
      <c r="DO18" s="263">
        <f>'別表_個別勤務状況（1～60）'!$A$18</f>
        <v>4</v>
      </c>
      <c r="DP18" s="264" t="str">
        <f>'別表_個別勤務状況（1～60）'!$B$18</f>
        <v>祝</v>
      </c>
      <c r="DQ18" s="575"/>
      <c r="DR18" s="575"/>
      <c r="DS18" s="575"/>
      <c r="DT18" s="575"/>
      <c r="DU18" s="575"/>
      <c r="DV18" s="575"/>
      <c r="DW18" s="575"/>
      <c r="DX18" s="575"/>
      <c r="DY18" s="662" t="str">
        <f>IFERROR(IF(OR(DP18="日",DP18="祝",DP18=0,DQ18=""),"　",MAX(IF(AND(DQ18&lt;=DY14,DS18&gt;DZ14),DZ14-DY14,IF(AND(DQ18&gt;DY14,DS18&lt;=DZ14),DS18-DQ18,IF(AND(DQ18&lt;=DY14,DS18&lt;=DZ14),DS18-DY14,IF(AND(DQ18&gt;DY14,DS18&gt;DZ14),DZ14-DQ18,0)))),0)),0)</f>
        <v>　</v>
      </c>
      <c r="DZ18" s="663"/>
      <c r="EA18" s="664"/>
      <c r="EB18" s="662" t="str">
        <f>IFERROR(IF(OR(DP18="日",DP18="祝",DP18=0,DU18=""),"　",MAX(IF(AND(DU18&gt;EE14,DW18&gt;EC14),0,IF(AND(DU18&lt;=EE14,DU18&gt;EB14,DW18&gt;EC14),EE14-DU18,IF(AND(DU18&lt;=EE14,DU18&lt;=EB14,DW18&gt;EC14),EE14-EB14,IF(AND(DU18&gt;EB14,DW18&lt;=EC14),DW18-DU18,IF(AND(DU18&lt;=EB14,DW18&lt;=EC14),DW18-EB14,0))))),0)),0)</f>
        <v>　</v>
      </c>
      <c r="EC18" s="663"/>
      <c r="ED18" s="664"/>
      <c r="EE18" s="662" t="str">
        <f>IFERROR(IF(OR(DP18="日",DP18="祝",DP18=0,DU18=0),"　",MAX(IF(AND(DU18&lt;=EE14,DW18&gt;EF14),EF14-EE14,IF(DW18&lt;=EF14,0,IF(AND(DU18&gt;EE14,DW18&gt;EF14),EF14-DU18,0))),0)),0)</f>
        <v>　</v>
      </c>
      <c r="EF18" s="663"/>
      <c r="EG18" s="664"/>
      <c r="EH18" s="662" t="str">
        <f>IFERROR(IF(OR(DP18="日",DP18="祝",DP18=0,DU18=0),"　",MAX(IF(DU18&gt;EH14,DW18-DU18,IF(DU18&lt;=EH14,DW18-EH14,0)),0)),0)</f>
        <v>　</v>
      </c>
      <c r="EI18" s="663"/>
      <c r="EJ18" s="664"/>
      <c r="EK18" s="730" t="str">
        <f>IFERROR(IF(OR(DP18="日",DP18="祝",DP18=0,DQ18=""),"　",MAX(IF(AND(DQ18&lt;=EK14,DS18&gt;EL14),EL14-EK14,IF(AND(DQ18&gt;EK14,DS18&lt;=EL14),DS18-DQ18,IF(AND(DQ18&lt;=EK14,DS18&lt;=EL14),DS18-EK14,IF(AND(DQ18&gt;EK14,DS18&gt;EL14),EL14-DQ18,0)))),0)),0)</f>
        <v>　</v>
      </c>
      <c r="EL18" s="731"/>
      <c r="EM18" s="731"/>
      <c r="EN18" s="730" t="str">
        <f>IFERROR(IF(OR(DP18="日",DP18="祝",DP18=0,DU18=0),"　",MAX(IF(AND(DU18&gt;EQ14,DW18&gt;EO14),0,IF(AND(DU18&lt;=EQ14,DU18&gt;EN14,DW18&gt;EO14),EQ14-DU18,IF(AND(DU18&lt;=EQ14,DU18&lt;=EN14,DW18&gt;EO14),EQ14-EN14,IF(AND(DU18&gt;EN14,DW18&lt;=EO14),DW18-DU18,IF(AND(DU18&lt;=EN14,DW18&lt;=EO14),DW18-EN14,0))))),0)),0)</f>
        <v>　</v>
      </c>
      <c r="EO18" s="730"/>
      <c r="EP18" s="730"/>
      <c r="EQ18" s="730" t="str">
        <f>IFERROR(IF(OR(DP18="日",DP18="祝",DP18=0,DU18=0),"　",MAX(IF(AND(DU18&lt;=EQ14,DW18&gt;ER14),ER14-EQ14,IF(DW18&lt;=ER14,0,IF(AND(DU18&gt;EQ14,DW18&gt;ER14),ER14-DU18,0))),0)),0)</f>
        <v>　</v>
      </c>
      <c r="ER18" s="731"/>
      <c r="ES18" s="731"/>
      <c r="ET18" s="730" t="str">
        <f t="shared" si="2"/>
        <v>　</v>
      </c>
      <c r="EU18" s="731"/>
      <c r="EV18" s="731"/>
      <c r="EW18" s="565" t="str">
        <f>IF(EZ18="×",TIME(0,0,0),IF(FJ4="非常勤",DY18,EK18))</f>
        <v>　</v>
      </c>
      <c r="EX18" s="566"/>
      <c r="EY18" s="566"/>
      <c r="EZ18" s="265"/>
      <c r="FA18" s="565" t="str">
        <f>IF(FD18="×",TIME(0,0,0),IF(FJ4="非常勤",EB18,EN18))</f>
        <v>　</v>
      </c>
      <c r="FB18" s="566"/>
      <c r="FC18" s="566"/>
      <c r="FD18" s="265"/>
      <c r="FE18" s="565" t="str">
        <f>IF(FH18="×",TIME(0,0,0),IF(FJ4="非常勤",EE18,EQ18))</f>
        <v>　</v>
      </c>
      <c r="FF18" s="566"/>
      <c r="FG18" s="566"/>
      <c r="FH18" s="265"/>
      <c r="FI18" s="565" t="str">
        <f>IF(FL18="×",TIME(0,0,0),IF(FJ4="非常勤",EH18,ET18))</f>
        <v>　</v>
      </c>
      <c r="FJ18" s="566"/>
      <c r="FK18" s="567"/>
      <c r="FL18" s="265"/>
      <c r="FM18" s="720"/>
      <c r="FN18" s="720"/>
      <c r="FO18" s="668"/>
      <c r="FP18" s="670"/>
      <c r="FQ18" s="669"/>
      <c r="FR18" s="671"/>
      <c r="FS18" s="672"/>
      <c r="FT18" s="672"/>
      <c r="FU18" s="673"/>
      <c r="FV18" s="263">
        <f>'別表_個別勤務状況（1～60）'!$A$18</f>
        <v>4</v>
      </c>
      <c r="FW18" s="264" t="str">
        <f>'別表_個別勤務状況（1～60）'!$B$18</f>
        <v>祝</v>
      </c>
      <c r="FX18" s="575"/>
      <c r="FY18" s="575"/>
      <c r="FZ18" s="660"/>
      <c r="GA18" s="661"/>
      <c r="GB18" s="660"/>
      <c r="GC18" s="661"/>
      <c r="GD18" s="660"/>
      <c r="GE18" s="661"/>
      <c r="GF18" s="662" t="str">
        <f>IFERROR(IF(OR(FW18="日",FW18="祝",FW18=0,FX18=""),"　",MAX(IF(AND(FX18&lt;=GF14,FZ18&gt;GG14),GG14-GF14,IF(AND(FX18&gt;GF14,FZ18&lt;=GG14),FZ18-FX18,IF(AND(FX18&lt;=GF14,FZ18&lt;=GG14),FZ18-GF14,IF(AND(FX18&gt;GF14,FZ18&gt;GG14),GG14-FX18,0)))),0)),0)</f>
        <v>　</v>
      </c>
      <c r="GG18" s="663"/>
      <c r="GH18" s="664"/>
      <c r="GI18" s="662" t="str">
        <f>IFERROR(IF(OR(FW18="日",FW18="祝",FW18=0,GB18=""),"　",MAX(IF(AND(GB18&gt;GL14,GD18&gt;GJ14),0,IF(AND(GB18&lt;=GL14,GB18&gt;GI14,GD18&gt;GJ14),GL14-GB18,IF(AND(GB18&lt;=GL14,GB18&lt;=GI14,GD18&gt;GJ14),GL14-GI14,IF(AND(GB18&gt;GI14,GD18&lt;=GJ14),GD18-GB18,IF(AND(GB18&lt;=GI14,GD18&lt;=GJ14),GD18-GI14,0))))),0)),0)</f>
        <v>　</v>
      </c>
      <c r="GJ18" s="663"/>
      <c r="GK18" s="664"/>
      <c r="GL18" s="662" t="str">
        <f>IFERROR(IF(OR(FW18="日",FW18="祝",FW18=0,GB18=0),"　",MAX(IF(AND(GB18&lt;=GL14,GD18&gt;GM14),GM14-GL14,IF(GD18&lt;=GM14,0,IF(AND(GB18&gt;GL14,GD18&gt;GM14),GM14-GB18,0))),0)),0)</f>
        <v>　</v>
      </c>
      <c r="GM18" s="663"/>
      <c r="GN18" s="664"/>
      <c r="GO18" s="662" t="str">
        <f>IFERROR(IF(OR(FW18="日",FW18="祝",FW18=0,GB18=0),"　",MAX(IF(GB18&gt;GO14,GD18-GB18,IF(GB18&lt;=GO14,GD18-GO14,0)),0)),0)</f>
        <v>　</v>
      </c>
      <c r="GP18" s="663"/>
      <c r="GQ18" s="664"/>
      <c r="GR18" s="730" t="str">
        <f>IFERROR(IF(OR(FW18="日",FW18="祝",FW18=0,FX18=""),"　",MAX(IF(AND(FX18&lt;=GR14,FZ18&gt;GS14),GS14-GR14,IF(AND(FX18&gt;GR14,FZ18&lt;=GS14),FZ18-FX18,IF(AND(FX18&lt;=GR14,FZ18&lt;=GS14),FZ18-GR14,IF(AND(FX18&gt;GR14,FZ18&gt;GS14),GS14-FX18,0)))),0)),0)</f>
        <v>　</v>
      </c>
      <c r="GS18" s="731"/>
      <c r="GT18" s="731"/>
      <c r="GU18" s="730" t="str">
        <f>IFERROR(IF(OR(FW18="日",FW18="祝",FW18=0,GB18=0),"　",MAX(IF(AND(GB18&gt;GX14,GD18&gt;GV14),0,IF(AND(GB18&lt;=GX14,GB18&gt;GU14,GD18&gt;GV14),GX14-GB18,IF(AND(GB18&lt;=GX14,GB18&lt;=GU14,GD18&gt;GV14),GX14-GU14,IF(AND(GB18&gt;GU14,GD18&lt;=GV14),GD18-GB18,IF(AND(GB18&lt;=GU14,GD18&lt;=GV14),GD18-GU14,0))))),0)),0)</f>
        <v>　</v>
      </c>
      <c r="GV18" s="730"/>
      <c r="GW18" s="730"/>
      <c r="GX18" s="730" t="str">
        <f>IFERROR(IF(OR(FW18="日",FW18="祝",FW18=0,GB18=0),"　",MAX(IF(AND(GB18&lt;=GX14,GD18&gt;GY14),GY14-GX14,IF(GD18&lt;=GY14,0,IF(AND(GB18&gt;GX14,GD18&gt;GY14),GY14-GB18,0))),0)),0)</f>
        <v>　</v>
      </c>
      <c r="GY18" s="731"/>
      <c r="GZ18" s="731"/>
      <c r="HA18" s="730" t="str">
        <f t="shared" si="3"/>
        <v>　</v>
      </c>
      <c r="HB18" s="731"/>
      <c r="HC18" s="731"/>
      <c r="HD18" s="565" t="str">
        <f>IF(HG18="×",TIME(0,0,0),IF(HQ4="非常勤",GF18,GR18))</f>
        <v>　</v>
      </c>
      <c r="HE18" s="566"/>
      <c r="HF18" s="566"/>
      <c r="HG18" s="265"/>
      <c r="HH18" s="565" t="str">
        <f>IF(HK18="×",TIME(0,0,0),IF(HQ4="非常勤",GI18,GU18))</f>
        <v>　</v>
      </c>
      <c r="HI18" s="566"/>
      <c r="HJ18" s="566"/>
      <c r="HK18" s="265"/>
      <c r="HL18" s="565" t="str">
        <f>IF(HO18="×",TIME(0,0,0),IF(HQ4="非常勤",GL18,GX18))</f>
        <v>　</v>
      </c>
      <c r="HM18" s="566"/>
      <c r="HN18" s="566"/>
      <c r="HO18" s="265"/>
      <c r="HP18" s="565" t="str">
        <f>IF(HS18="×",TIME(0,0,0),IF(HQ4="非常勤",GO18,HA18))</f>
        <v>　</v>
      </c>
      <c r="HQ18" s="566"/>
      <c r="HR18" s="567"/>
      <c r="HS18" s="265"/>
      <c r="HT18" s="720"/>
      <c r="HU18" s="720"/>
      <c r="HV18" s="668"/>
      <c r="HW18" s="670"/>
      <c r="HX18" s="669"/>
      <c r="HY18" s="671"/>
      <c r="HZ18" s="672"/>
      <c r="IA18" s="672"/>
      <c r="IB18" s="673"/>
      <c r="IC18" s="263">
        <f>'別表_個別勤務状況（1～60）'!$A$18</f>
        <v>4</v>
      </c>
      <c r="ID18" s="264" t="str">
        <f>'別表_個別勤務状況（1～60）'!$B$18</f>
        <v>祝</v>
      </c>
      <c r="IE18" s="660"/>
      <c r="IF18" s="661"/>
      <c r="IG18" s="660"/>
      <c r="IH18" s="661"/>
      <c r="II18" s="660"/>
      <c r="IJ18" s="661"/>
      <c r="IK18" s="660"/>
      <c r="IL18" s="661"/>
      <c r="IM18" s="662" t="str">
        <f>IFERROR(IF(OR(ID18="日",ID18="祝",ID18=0,IE18=""),"　",MAX(IF(AND(IE18&lt;=IM14,IG18&gt;IN14),IN14-IM14,IF(AND(IE18&gt;IM14,IG18&lt;=IN14),IG18-IE18,IF(AND(IE18&lt;=IM14,IG18&lt;=IN14),IG18-IM14,IF(AND(IE18&gt;IM14,IG18&gt;IN14),IN14-IE18,0)))),0)),0)</f>
        <v>　</v>
      </c>
      <c r="IN18" s="663"/>
      <c r="IO18" s="664"/>
      <c r="IP18" s="662" t="str">
        <f>IFERROR(IF(OR(ID18="日",ID18="祝",ID18=0,II18=""),"　",MAX(IF(AND(II18&gt;IS14,IK18&gt;IQ14),0,IF(AND(II18&lt;=IS14,II18&gt;IP14,IK18&gt;IQ14),IS14-II18,IF(AND(II18&lt;=IS14,II18&lt;=IP14,IK18&gt;IQ14),IS14-IP14,IF(AND(II18&gt;IP14,IK18&lt;=IQ14),IK18-II18,IF(AND(II18&lt;=IP14,IK18&lt;=IQ14),IK18-IP14,0))))),0)),0)</f>
        <v>　</v>
      </c>
      <c r="IQ18" s="663"/>
      <c r="IR18" s="664"/>
      <c r="IS18" s="662" t="str">
        <f>IFERROR(IF(OR(ID18="日",ID18="祝",ID18=0,II18=0),"　",MAX(IF(AND(II18&lt;=IS14,IK18&gt;IT14),IT14-IS14,IF(IK18&lt;=IT14,0,IF(AND(II18&gt;IS14,IK18&gt;IT14),IT14-II18,0))),0)),0)</f>
        <v>　</v>
      </c>
      <c r="IT18" s="663"/>
      <c r="IU18" s="664"/>
      <c r="IV18" s="662" t="str">
        <f>IFERROR(IF(OR(ID18="日",ID18="祝",ID18=0,II18=0),"　",MAX(IF(II18&gt;IV14,IK18-II18,IF(II18&lt;=IV14,IK18-IV14,0)),0)),0)</f>
        <v>　</v>
      </c>
      <c r="IW18" s="663"/>
      <c r="IX18" s="664"/>
      <c r="IY18" s="662" t="str">
        <f>IFERROR(IF(OR(ID18="日",ID18="祝",ID18=0,IE18=""),"　",MAX(IF(AND(IE18&lt;=IY14,IG18&gt;IZ14),IZ14-IY14,IF(AND(IE18&gt;IY14,IG18&lt;=IZ14),IG18-IE18,IF(AND(IE18&lt;=IY14,IG18&lt;=IZ14),IG18-IY14,IF(AND(IE18&gt;IY14,IG18&gt;IZ14),IZ14-IE18,0)))),0)),0)</f>
        <v>　</v>
      </c>
      <c r="IZ18" s="663"/>
      <c r="JA18" s="664"/>
      <c r="JB18" s="662" t="str">
        <f>IFERROR(IF(OR(ID18="日",ID18="祝",ID18=0,II18=0),"　",MAX(IF(AND(II18&gt;JE14,IK18&gt;JC14),0,IF(AND(II18&lt;=JE14,II18&gt;JB14,IK18&gt;JC14),JE14-II18,IF(AND(II18&lt;=JE14,II18&lt;=JB14,IK18&gt;JC14),JE14-JB14,IF(AND(II18&gt;JB14,IK18&lt;=JC14),IK18-II18,IF(AND(II18&lt;=JB14,IK18&lt;=JC14),IK18-JB14,0))))),0)),0)</f>
        <v>　</v>
      </c>
      <c r="JC18" s="663"/>
      <c r="JD18" s="664"/>
      <c r="JE18" s="662" t="str">
        <f>IFERROR(IF(OR(ID18="日",ID18="祝",ID18=0,II18=0),"　",MAX(IF(AND(II18&lt;=JE14,IK18&gt;JF14),JF14-JE14,IF(IK18&lt;=JF14,0,IF(AND(II18&gt;JE14,IK18&gt;JF14),JF14-II18,0))),0)),0)</f>
        <v>　</v>
      </c>
      <c r="JF18" s="663"/>
      <c r="JG18" s="664"/>
      <c r="JH18" s="662" t="str">
        <f t="shared" si="4"/>
        <v>　</v>
      </c>
      <c r="JI18" s="663"/>
      <c r="JJ18" s="664"/>
      <c r="JK18" s="665" t="str">
        <f>IF(JN18="×",TIME(0,0,0),IF(JX4="非常勤",IM18,IY18))</f>
        <v>　</v>
      </c>
      <c r="JL18" s="666"/>
      <c r="JM18" s="667"/>
      <c r="JN18" s="265"/>
      <c r="JO18" s="665" t="str">
        <f>IF(JR18="×",TIME(0,0,0),IF(JX4="非常勤",IP18,JB18))</f>
        <v>　</v>
      </c>
      <c r="JP18" s="666"/>
      <c r="JQ18" s="667"/>
      <c r="JR18" s="265"/>
      <c r="JS18" s="665" t="str">
        <f>IF(JV18="×",TIME(0,0,0),IF(JX4="非常勤",IS18,JE18))</f>
        <v>　</v>
      </c>
      <c r="JT18" s="666"/>
      <c r="JU18" s="667"/>
      <c r="JV18" s="265"/>
      <c r="JW18" s="665" t="str">
        <f>IF(JZ18="×",TIME(0,0,0),IF(JX4="非常勤",IV18,JH18))</f>
        <v>　</v>
      </c>
      <c r="JX18" s="666"/>
      <c r="JY18" s="667"/>
      <c r="JZ18" s="265"/>
      <c r="KA18" s="720"/>
      <c r="KB18" s="720"/>
      <c r="KC18" s="668"/>
      <c r="KD18" s="670"/>
      <c r="KE18" s="669"/>
      <c r="KF18" s="671"/>
      <c r="KG18" s="672"/>
      <c r="KH18" s="672"/>
      <c r="KI18" s="673"/>
      <c r="KJ18" s="263">
        <f>'別表_個別勤務状況（1～60）'!$A$18</f>
        <v>4</v>
      </c>
      <c r="KK18" s="264" t="str">
        <f>'別表_個別勤務状況（1～60）'!$B$18</f>
        <v>祝</v>
      </c>
      <c r="KL18" s="660"/>
      <c r="KM18" s="661"/>
      <c r="KN18" s="660"/>
      <c r="KO18" s="661"/>
      <c r="KP18" s="660"/>
      <c r="KQ18" s="661"/>
      <c r="KR18" s="660"/>
      <c r="KS18" s="661"/>
      <c r="KT18" s="662" t="str">
        <f>IFERROR(IF(OR(KK18="日",KK18="祝",KK18=0,KL18=""),"　",MAX(IF(AND(KL18&lt;=KT14,KN18&gt;KU14),KU14-KT14,IF(AND(KL18&gt;KT14,KN18&lt;=KU14),KN18-KL18,IF(AND(KL18&lt;=KT14,KN18&lt;=KU14),KN18-KT14,IF(AND(KL18&gt;KT14,KN18&gt;KU14),KU14-KL18,0)))),0)),0)</f>
        <v>　</v>
      </c>
      <c r="KU18" s="663"/>
      <c r="KV18" s="664"/>
      <c r="KW18" s="662" t="str">
        <f>IFERROR(IF(OR(KK18="日",KK18="祝",KK18=0,KP18=""),"　",MAX(IF(AND(KP18&gt;KZ14,KR18&gt;KX14),0,IF(AND(KP18&lt;=KZ14,KP18&gt;KW14,KR18&gt;KX14),KZ14-KP18,IF(AND(KP18&lt;=KZ14,KP18&lt;=KW14,KR18&gt;KX14),KZ14-KW14,IF(AND(KP18&gt;KW14,KR18&lt;=KX14),KR18-KP18,IF(AND(KP18&lt;=KW14,KR18&lt;=KX14),KR18-KW14,0))))),0)),0)</f>
        <v>　</v>
      </c>
      <c r="KX18" s="663"/>
      <c r="KY18" s="664"/>
      <c r="KZ18" s="662" t="str">
        <f>IFERROR(IF(OR(KK18="日",KK18="祝",KK18=0,KP18=0),"　",MAX(IF(AND(KP18&lt;=KZ14,KR18&gt;LA14),LA14-KZ14,IF(KR18&lt;=LA14,0,IF(AND(KP18&gt;KZ14,KR18&gt;LA14),LA14-KP18,0))),0)),0)</f>
        <v>　</v>
      </c>
      <c r="LA18" s="663"/>
      <c r="LB18" s="664"/>
      <c r="LC18" s="662" t="str">
        <f>IFERROR(IF(OR(KK18="日",KK18="祝",KK18=0,KP18=0),"　",MAX(IF(KP18&gt;LC14,KR18-KP18,IF(KP18&lt;=LC14,KR18-LC14,0)),0)),0)</f>
        <v>　</v>
      </c>
      <c r="LD18" s="663"/>
      <c r="LE18" s="664"/>
      <c r="LF18" s="662" t="str">
        <f>IFERROR(IF(OR(KK18="日",KK18="祝",KK18=0,KL18=""),"　",MAX(IF(AND(KL18&lt;=LF14,KN18&gt;LG14),LG14-LF14,IF(AND(KL18&gt;LF14,KN18&lt;=LG14),KN18-KL18,IF(AND(KL18&lt;=LF14,KN18&lt;=LG14),KN18-LF14,IF(AND(KL18&gt;LF14,KN18&gt;LG14),LG14-KL18,0)))),0)),0)</f>
        <v>　</v>
      </c>
      <c r="LG18" s="663"/>
      <c r="LH18" s="664"/>
      <c r="LI18" s="662" t="str">
        <f>IFERROR(IF(OR(KK18="日",KK18="祝",KK18=0,KP18=0),"　",MAX(IF(AND(KP18&gt;LL14,KR18&gt;LJ14),0,IF(AND(KP18&lt;=LL14,KP18&gt;LI14,KR18&gt;LJ14),LL14-KP18,IF(AND(KP18&lt;=LL14,KP18&lt;=LI14,KR18&gt;LJ14),LL14-LI14,IF(AND(KP18&gt;LI14,KR18&lt;=LJ14),KR18-KP18,IF(AND(KP18&lt;=LI14,KR18&lt;=LJ14),KR18-LI14,0))))),0)),0)</f>
        <v>　</v>
      </c>
      <c r="LJ18" s="663"/>
      <c r="LK18" s="664"/>
      <c r="LL18" s="662" t="str">
        <f>IFERROR(IF(OR(KK18="日",KK18="祝",KK18=0,KP18=0),"　",MAX(IF(AND(KP18&lt;=LL14,KR18&gt;LM14),LM14-LL14,IF(KR18&lt;=LM14,0,IF(AND(KP18&gt;LL14,KR18&gt;LM14),LM14-KP18,0))),0)),0)</f>
        <v>　</v>
      </c>
      <c r="LM18" s="663"/>
      <c r="LN18" s="664"/>
      <c r="LO18" s="662" t="str">
        <f t="shared" si="5"/>
        <v>　</v>
      </c>
      <c r="LP18" s="663"/>
      <c r="LQ18" s="664"/>
      <c r="LR18" s="665" t="str">
        <f>IF(LU18="×",TIME(0,0,0),IF(ME4="非常勤",KT18,LF18))</f>
        <v>　</v>
      </c>
      <c r="LS18" s="666"/>
      <c r="LT18" s="667"/>
      <c r="LU18" s="265"/>
      <c r="LV18" s="665" t="str">
        <f>IF(LY18="×",TIME(0,0,0),IF(ME4="非常勤",KW18,LI18))</f>
        <v>　</v>
      </c>
      <c r="LW18" s="666"/>
      <c r="LX18" s="667"/>
      <c r="LY18" s="265"/>
      <c r="LZ18" s="665" t="str">
        <f>IF(MC18="×",TIME(0,0,0),IF(ME4="非常勤",KZ18,LL18))</f>
        <v>　</v>
      </c>
      <c r="MA18" s="666"/>
      <c r="MB18" s="667"/>
      <c r="MC18" s="265"/>
      <c r="MD18" s="665" t="str">
        <f>IF(MG18="×",TIME(0,0,0),IF(ME4="非常勤",LC18,LO18))</f>
        <v>　</v>
      </c>
      <c r="ME18" s="666"/>
      <c r="MF18" s="667"/>
      <c r="MG18" s="265"/>
      <c r="MH18" s="720"/>
      <c r="MI18" s="720"/>
      <c r="MJ18" s="668"/>
      <c r="MK18" s="670"/>
      <c r="ML18" s="669"/>
      <c r="MM18" s="671"/>
      <c r="MN18" s="672"/>
      <c r="MO18" s="672"/>
      <c r="MP18" s="673"/>
      <c r="MQ18" s="263">
        <f>'別表_個別勤務状況（1～60）'!$A$18</f>
        <v>4</v>
      </c>
      <c r="MR18" s="264" t="str">
        <f>'別表_個別勤務状況（1～60）'!$B$18</f>
        <v>祝</v>
      </c>
      <c r="MS18" s="660"/>
      <c r="MT18" s="661"/>
      <c r="MU18" s="660"/>
      <c r="MV18" s="661"/>
      <c r="MW18" s="660"/>
      <c r="MX18" s="661"/>
      <c r="MY18" s="660"/>
      <c r="MZ18" s="661"/>
      <c r="NA18" s="662" t="str">
        <f>IFERROR(IF(OR(MR18="日",MR18="祝",MR18=0,MS18=""),"　",MAX(IF(AND(MS18&lt;=NA14,MU18&gt;NB14),NB14-NA14,IF(AND(MS18&gt;NA14,MU18&lt;=NB14),MU18-MS18,IF(AND(MS18&lt;=NA14,MU18&lt;=NB14),MU18-NA14,IF(AND(MS18&gt;NA14,MU18&gt;NB14),NB14-MS18,0)))),0)),0)</f>
        <v>　</v>
      </c>
      <c r="NB18" s="663"/>
      <c r="NC18" s="664"/>
      <c r="ND18" s="662" t="str">
        <f>IFERROR(IF(OR(MR18="日",MR18="祝",MR18=0,MW18=""),"　",MAX(IF(AND(MW18&gt;NG14,MY18&gt;NE14),0,IF(AND(MW18&lt;=NG14,MW18&gt;ND14,MY18&gt;NE14),NG14-MW18,IF(AND(MW18&lt;=NG14,MW18&lt;=ND14,MY18&gt;NE14),NG14-ND14,IF(AND(MW18&gt;ND14,MY18&lt;=NE14),MY18-MW18,IF(AND(MW18&lt;=ND14,MY18&lt;=NE14),MY18-ND14,0))))),0)),0)</f>
        <v>　</v>
      </c>
      <c r="NE18" s="663"/>
      <c r="NF18" s="664"/>
      <c r="NG18" s="662" t="str">
        <f>IFERROR(IF(OR(MR18="日",MR18="祝",MR18=0,MW18=0),"　",MAX(IF(AND(MW18&lt;=NG14,MY18&gt;NH14),NH14-NG14,IF(MY18&lt;=NH14,0,IF(AND(MW18&gt;NG14,MY18&gt;NH14),NH14-MW18,0))),0)),0)</f>
        <v>　</v>
      </c>
      <c r="NH18" s="663"/>
      <c r="NI18" s="664"/>
      <c r="NJ18" s="662" t="str">
        <f>IFERROR(IF(OR(MR18="日",MR18="祝",MR18=0,MW18=0),"　",MAX(IF(MW18&gt;NJ14,MY18-MW18,IF(MW18&lt;=NJ14,MY18-NJ14,0)),0)),0)</f>
        <v>　</v>
      </c>
      <c r="NK18" s="663"/>
      <c r="NL18" s="664"/>
      <c r="NM18" s="662" t="str">
        <f>IFERROR(IF(OR(MR18="日",MR18="祝",MR18=0,MS18=""),"　",MAX(IF(AND(MS18&lt;=NM14,MU18&gt;NN14),NN14-NM14,IF(AND(MS18&gt;NM14,MU18&lt;=NN14),MU18-MS18,IF(AND(MS18&lt;=NM14,MU18&lt;=NN14),MU18-NM14,IF(AND(MS18&gt;NM14,MU18&gt;NN14),NN14-MS18,0)))),0)),0)</f>
        <v>　</v>
      </c>
      <c r="NN18" s="663"/>
      <c r="NO18" s="664"/>
      <c r="NP18" s="662" t="str">
        <f>IFERROR(IF(OR(MR18="日",MR18="祝",MR18=0,MW18=0),"　",MAX(IF(AND(MW18&gt;NS14,MY18&gt;NQ14),0,IF(AND(MW18&lt;=NS14,MW18&gt;NP14,MY18&gt;NQ14),NS14-MW18,IF(AND(MW18&lt;=NS14,MW18&lt;=NP14,MY18&gt;NQ14),NS14-NP14,IF(AND(MW18&gt;NP14,MY18&lt;=NQ14),MY18-MW18,IF(AND(MW18&lt;=NP14,MY18&lt;=NQ14),MY18-NP14,0))))),0)),0)</f>
        <v>　</v>
      </c>
      <c r="NQ18" s="663"/>
      <c r="NR18" s="664"/>
      <c r="NS18" s="662" t="str">
        <f>IFERROR(IF(OR(MR18="日",MR18="祝",MR18=0,MW18=0),"　",MAX(IF(AND(MW18&lt;=NS14,MY18&gt;NT14),NT14-NS14,IF(MY18&lt;=NT14,0,IF(AND(MW18&gt;NS14,MY18&gt;NT14),NT14-MW18,0))),0)),0)</f>
        <v>　</v>
      </c>
      <c r="NT18" s="663"/>
      <c r="NU18" s="664"/>
      <c r="NV18" s="662" t="str">
        <f t="shared" si="6"/>
        <v>　</v>
      </c>
      <c r="NW18" s="663"/>
      <c r="NX18" s="664"/>
      <c r="NY18" s="665" t="str">
        <f>IF(OB18="×",TIME(0,0,0),IF(OL4="非常勤",NA18,NM18))</f>
        <v>　</v>
      </c>
      <c r="NZ18" s="666"/>
      <c r="OA18" s="667"/>
      <c r="OB18" s="265"/>
      <c r="OC18" s="665" t="str">
        <f>IF(OF18="×",TIME(0,0,0),IF(OL4="非常勤",ND18,NP18))</f>
        <v>　</v>
      </c>
      <c r="OD18" s="666"/>
      <c r="OE18" s="667"/>
      <c r="OF18" s="265"/>
      <c r="OG18" s="665" t="str">
        <f>IF(OJ18="×",TIME(0,0,0),IF(OL4="非常勤",NG18,NS18))</f>
        <v>　</v>
      </c>
      <c r="OH18" s="666"/>
      <c r="OI18" s="667"/>
      <c r="OJ18" s="265"/>
      <c r="OK18" s="665" t="str">
        <f>IF(ON18="×",TIME(0,0,0),IF(OL4="非常勤",NJ18,NV18))</f>
        <v>　</v>
      </c>
      <c r="OL18" s="666"/>
      <c r="OM18" s="667"/>
      <c r="ON18" s="265"/>
      <c r="OO18" s="720"/>
      <c r="OP18" s="720"/>
      <c r="OQ18" s="668"/>
      <c r="OR18" s="670"/>
      <c r="OS18" s="669"/>
      <c r="OT18" s="671"/>
      <c r="OU18" s="672"/>
      <c r="OV18" s="672"/>
      <c r="OW18" s="673"/>
      <c r="OX18" s="263">
        <f>'別表_個別勤務状況（1～60）'!$A$18</f>
        <v>4</v>
      </c>
      <c r="OY18" s="264" t="str">
        <f>'別表_個別勤務状況（1～60）'!$B$18</f>
        <v>祝</v>
      </c>
      <c r="OZ18" s="660"/>
      <c r="PA18" s="661"/>
      <c r="PB18" s="660"/>
      <c r="PC18" s="661"/>
      <c r="PD18" s="660"/>
      <c r="PE18" s="661"/>
      <c r="PF18" s="660"/>
      <c r="PG18" s="661"/>
      <c r="PH18" s="662" t="str">
        <f>IFERROR(IF(OR(OY18="日",OY18="祝",OY18=0,OZ18=""),"　",MAX(IF(AND(OZ18&lt;=PH14,PB18&gt;PI14),PI14-PH14,IF(AND(OZ18&gt;PH14,PB18&lt;=PI14),PB18-OZ18,IF(AND(OZ18&lt;=PH14,PB18&lt;=PI14),PB18-PH14,IF(AND(OZ18&gt;PH14,PB18&gt;PI14),PI14-OZ18,0)))),0)),0)</f>
        <v>　</v>
      </c>
      <c r="PI18" s="663"/>
      <c r="PJ18" s="664"/>
      <c r="PK18" s="662" t="str">
        <f>IFERROR(IF(OR(OY18="日",OY18="祝",OY18=0,PD18=""),"　",MAX(IF(AND(PD18&gt;PN14,PF18&gt;PL14),0,IF(AND(PD18&lt;=PN14,PD18&gt;PK14,PF18&gt;PL14),PN14-PD18,IF(AND(PD18&lt;=PN14,PD18&lt;=PK14,PF18&gt;PL14),PN14-PK14,IF(AND(PD18&gt;PK14,PF18&lt;=PL14),PF18-PD18,IF(AND(PD18&lt;=PK14,PF18&lt;=PL14),PF18-PK14,0))))),0)),0)</f>
        <v>　</v>
      </c>
      <c r="PL18" s="663"/>
      <c r="PM18" s="664"/>
      <c r="PN18" s="662" t="str">
        <f>IFERROR(IF(OR(OY18="日",OY18="祝",OY18=0,PD18=0),"　",MAX(IF(AND(PD18&lt;=PN14,PF18&gt;PO14),PO14-PN14,IF(PF18&lt;=PO14,0,IF(AND(PD18&gt;PN14,PF18&gt;PO14),PO14-PD18,0))),0)),0)</f>
        <v>　</v>
      </c>
      <c r="PO18" s="663"/>
      <c r="PP18" s="664"/>
      <c r="PQ18" s="662" t="str">
        <f>IFERROR(IF(OR(OY18="日",OY18="祝",OY18=0,PD18=0),"　",MAX(IF(PD18&gt;PQ14,PF18-PD18,IF(PD18&lt;=PQ14,PF18-PQ14,0)),0)),0)</f>
        <v>　</v>
      </c>
      <c r="PR18" s="663"/>
      <c r="PS18" s="664"/>
      <c r="PT18" s="662" t="str">
        <f>IFERROR(IF(OR(OY18="日",OY18="祝",OY18=0,OZ18=""),"　",MAX(IF(AND(OZ18&lt;=PT14,PB18&gt;PU14),PU14-PT14,IF(AND(OZ18&gt;PT14,PB18&lt;=PU14),PB18-OZ18,IF(AND(OZ18&lt;=PT14,PB18&lt;=PU14),PB18-PT14,IF(AND(OZ18&gt;PT14,PB18&gt;PU14),PU14-OZ18,0)))),0)),0)</f>
        <v>　</v>
      </c>
      <c r="PU18" s="663"/>
      <c r="PV18" s="664"/>
      <c r="PW18" s="662" t="str">
        <f>IFERROR(IF(OR(OY18="日",OY18="祝",OY18=0,PD18=0),"　",MAX(IF(AND(PD18&gt;PZ14,PF18&gt;PX14),0,IF(AND(PD18&lt;=PZ14,PD18&gt;PW14,PF18&gt;PX14),PZ14-PD18,IF(AND(PD18&lt;=PZ14,PD18&lt;=PW14,PF18&gt;PX14),PZ14-PW14,IF(AND(PD18&gt;PW14,PF18&lt;=PX14),PF18-PD18,IF(AND(PD18&lt;=PW14,PF18&lt;=PX14),PF18-PW14,0))))),0)),0)</f>
        <v>　</v>
      </c>
      <c r="PX18" s="663"/>
      <c r="PY18" s="664"/>
      <c r="PZ18" s="662" t="str">
        <f>IFERROR(IF(OR(OY18="日",OY18="祝",OY18=0,PD18=0),"　",MAX(IF(AND(PD18&lt;=PZ14,PF18&gt;QA14),QA14-PZ14,IF(PF18&lt;=QA14,0,IF(AND(PD18&gt;PZ14,PF18&gt;QA14),QA14-PD18,0))),0)),0)</f>
        <v>　</v>
      </c>
      <c r="QA18" s="663"/>
      <c r="QB18" s="664"/>
      <c r="QC18" s="662" t="str">
        <f t="shared" si="7"/>
        <v>　</v>
      </c>
      <c r="QD18" s="663"/>
      <c r="QE18" s="664"/>
      <c r="QF18" s="665" t="str">
        <f>IF(QI18="×",TIME(0,0,0),IF(QS4="非常勤",PH18,PT18))</f>
        <v>　</v>
      </c>
      <c r="QG18" s="666"/>
      <c r="QH18" s="667"/>
      <c r="QI18" s="265"/>
      <c r="QJ18" s="665" t="str">
        <f>IF(QM18="×",TIME(0,0,0),IF(QS4="非常勤",PK18,PW18))</f>
        <v>　</v>
      </c>
      <c r="QK18" s="666"/>
      <c r="QL18" s="667"/>
      <c r="QM18" s="265"/>
      <c r="QN18" s="665" t="str">
        <f>IF(QQ18="×",TIME(0,0,0),IF(QS4="非常勤",PN18,PZ18))</f>
        <v>　</v>
      </c>
      <c r="QO18" s="666"/>
      <c r="QP18" s="667"/>
      <c r="QQ18" s="265"/>
      <c r="QR18" s="665" t="str">
        <f>IF(QU18="×",TIME(0,0,0),IF(QS4="非常勤",PQ18,QC18))</f>
        <v>　</v>
      </c>
      <c r="QS18" s="666"/>
      <c r="QT18" s="667"/>
      <c r="QU18" s="265"/>
      <c r="QV18" s="720"/>
      <c r="QW18" s="720"/>
      <c r="QX18" s="668"/>
      <c r="QY18" s="670"/>
      <c r="QZ18" s="669"/>
      <c r="RA18" s="671"/>
      <c r="RB18" s="672"/>
      <c r="RC18" s="672"/>
      <c r="RD18" s="673"/>
      <c r="RE18" s="263">
        <f>'別表_個別勤務状況（1～60）'!$A$18</f>
        <v>4</v>
      </c>
      <c r="RF18" s="264" t="str">
        <f>'別表_個別勤務状況（1～60）'!$B$18</f>
        <v>祝</v>
      </c>
      <c r="RG18" s="660"/>
      <c r="RH18" s="661"/>
      <c r="RI18" s="660"/>
      <c r="RJ18" s="661"/>
      <c r="RK18" s="660"/>
      <c r="RL18" s="661"/>
      <c r="RM18" s="660"/>
      <c r="RN18" s="661"/>
      <c r="RO18" s="662" t="str">
        <f>IFERROR(IF(OR(RF18="日",RF18="祝",RF18=0,RG18=""),"　",MAX(IF(AND(RG18&lt;=RO14,RI18&gt;RP14),RP14-RO14,IF(AND(RG18&gt;RO14,RI18&lt;=RP14),RI18-RG18,IF(AND(RG18&lt;=RO14,RI18&lt;=RP14),RI18-RO14,IF(AND(RG18&gt;RO14,RI18&gt;RP14),RP14-RG18,0)))),0)),0)</f>
        <v>　</v>
      </c>
      <c r="RP18" s="663"/>
      <c r="RQ18" s="664"/>
      <c r="RR18" s="662" t="str">
        <f>IFERROR(IF(OR(RF18="日",RF18="祝",RF18=0,RK18=""),"　",MAX(IF(AND(RK18&gt;RU14,RM18&gt;RS14),0,IF(AND(RK18&lt;=RU14,RK18&gt;RR14,RM18&gt;RS14),RU14-RK18,IF(AND(RK18&lt;=RU14,RK18&lt;=RR14,RM18&gt;RS14),RU14-RR14,IF(AND(RK18&gt;RR14,RM18&lt;=RS14),RM18-RK18,IF(AND(RK18&lt;=RR14,RM18&lt;=RS14),RM18-RR14,0))))),0)),0)</f>
        <v>　</v>
      </c>
      <c r="RS18" s="663"/>
      <c r="RT18" s="664"/>
      <c r="RU18" s="662" t="str">
        <f>IFERROR(IF(OR(RF18="日",RF18="祝",RF18=0,RK18=0),"　",MAX(IF(AND(RK18&lt;=RU14,RM18&gt;RV14),RV14-RU14,IF(RM18&lt;=RV14,0,IF(AND(RK18&gt;RU14,RM18&gt;RV14),RV14-RK18,0))),0)),0)</f>
        <v>　</v>
      </c>
      <c r="RV18" s="663"/>
      <c r="RW18" s="664"/>
      <c r="RX18" s="662" t="str">
        <f>IFERROR(IF(OR(RF18="日",RF18="祝",RF18=0,RK18=0),"　",MAX(IF(RK18&gt;RX14,RM18-RK18,IF(RK18&lt;=RX14,RM18-RX14,0)),0)),0)</f>
        <v>　</v>
      </c>
      <c r="RY18" s="663"/>
      <c r="RZ18" s="664"/>
      <c r="SA18" s="662" t="str">
        <f>IFERROR(IF(OR(RF18="日",RF18="祝",RF18=0,RG18=""),"　",MAX(IF(AND(RG18&lt;=SA14,RI18&gt;SB14),SB14-SA14,IF(AND(RG18&gt;SA14,RI18&lt;=SB14),RI18-RG18,IF(AND(RG18&lt;=SA14,RI18&lt;=SB14),RI18-SA14,IF(AND(RG18&gt;SA14,RI18&gt;SB14),SB14-RG18,0)))),0)),0)</f>
        <v>　</v>
      </c>
      <c r="SB18" s="663"/>
      <c r="SC18" s="664"/>
      <c r="SD18" s="662" t="str">
        <f>IFERROR(IF(OR(RF18="日",RF18="祝",RF18=0,RK18=0),"　",MAX(IF(AND(RK18&gt;SG14,RM18&gt;SE14),0,IF(AND(RK18&lt;=SG14,RK18&gt;SD14,RM18&gt;SE14),SG14-RK18,IF(AND(RK18&lt;=SG14,RK18&lt;=SD14,RM18&gt;SE14),SG14-SD14,IF(AND(RK18&gt;SD14,RM18&lt;=SE14),RM18-RK18,IF(AND(RK18&lt;=SD14,RM18&lt;=SE14),RM18-SD14,0))))),0)),0)</f>
        <v>　</v>
      </c>
      <c r="SE18" s="663"/>
      <c r="SF18" s="664"/>
      <c r="SG18" s="662" t="str">
        <f>IFERROR(IF(OR(RF18="日",RF18="祝",RF18=0,RK18=0),"　",MAX(IF(AND(RK18&lt;=SG14,RM18&gt;SH14),SH14-SG14,IF(RM18&lt;=SH14,0,IF(AND(RK18&gt;SG14,RM18&gt;SH14),SH14-RK18,0))),0)),0)</f>
        <v>　</v>
      </c>
      <c r="SH18" s="663"/>
      <c r="SI18" s="664"/>
      <c r="SJ18" s="662" t="str">
        <f t="shared" si="8"/>
        <v>　</v>
      </c>
      <c r="SK18" s="663"/>
      <c r="SL18" s="664"/>
      <c r="SM18" s="665" t="str">
        <f>IF(SP18="×",TIME(0,0,0),IF(SZ4="非常勤",RO18,SA18))</f>
        <v>　</v>
      </c>
      <c r="SN18" s="666"/>
      <c r="SO18" s="667"/>
      <c r="SP18" s="265"/>
      <c r="SQ18" s="665" t="str">
        <f>IF(ST18="×",TIME(0,0,0),IF(SZ4="非常勤",RR18,SD18))</f>
        <v>　</v>
      </c>
      <c r="SR18" s="666"/>
      <c r="SS18" s="667"/>
      <c r="ST18" s="265"/>
      <c r="SU18" s="665" t="str">
        <f>IF(SX18="×",TIME(0,0,0),IF(SZ4="非常勤",RU18,SG18))</f>
        <v>　</v>
      </c>
      <c r="SV18" s="666"/>
      <c r="SW18" s="667"/>
      <c r="SX18" s="265"/>
      <c r="SY18" s="665" t="str">
        <f>IF(TB18="×",TIME(0,0,0),IF(SZ4="非常勤",RX18,SJ18))</f>
        <v>　</v>
      </c>
      <c r="SZ18" s="666"/>
      <c r="TA18" s="667"/>
      <c r="TB18" s="265"/>
      <c r="TC18" s="720"/>
      <c r="TD18" s="720"/>
      <c r="TE18" s="668"/>
      <c r="TF18" s="670"/>
      <c r="TG18" s="669"/>
      <c r="TH18" s="671"/>
      <c r="TI18" s="672"/>
      <c r="TJ18" s="672"/>
      <c r="TK18" s="673"/>
      <c r="TL18" s="263">
        <f>'別表_個別勤務状況（1～60）'!$A$18</f>
        <v>4</v>
      </c>
      <c r="TM18" s="264" t="str">
        <f>'別表_個別勤務状況（1～60）'!$B$18</f>
        <v>祝</v>
      </c>
      <c r="TN18" s="660"/>
      <c r="TO18" s="661"/>
      <c r="TP18" s="660"/>
      <c r="TQ18" s="661"/>
      <c r="TR18" s="660"/>
      <c r="TS18" s="661"/>
      <c r="TT18" s="660"/>
      <c r="TU18" s="661"/>
      <c r="TV18" s="662" t="str">
        <f>IFERROR(IF(OR(TM18="日",TM18="祝",TM18=0,TN18=""),"　",MAX(IF(AND(TN18&lt;=TV14,TP18&gt;TW14),TW14-TV14,IF(AND(TN18&gt;TV14,TP18&lt;=TW14),TP18-TN18,IF(AND(TN18&lt;=TV14,TP18&lt;=TW14),TP18-TV14,IF(AND(TN18&gt;TV14,TP18&gt;TW14),TW14-TN18,0)))),0)),0)</f>
        <v>　</v>
      </c>
      <c r="TW18" s="663"/>
      <c r="TX18" s="664"/>
      <c r="TY18" s="662" t="str">
        <f>IFERROR(IF(OR(TM18="日",TM18="祝",TM18=0,TR18=""),"　",MAX(IF(AND(TR18&gt;UB14,TT18&gt;TZ14),0,IF(AND(TR18&lt;=UB14,TR18&gt;TY14,TT18&gt;TZ14),UB14-TR18,IF(AND(TR18&lt;=UB14,TR18&lt;=TY14,TT18&gt;TZ14),UB14-TY14,IF(AND(TR18&gt;TY14,TT18&lt;=TZ14),TT18-TR18,IF(AND(TR18&lt;=TY14,TT18&lt;=TZ14),TT18-TY14,0))))),0)),0)</f>
        <v>　</v>
      </c>
      <c r="TZ18" s="663"/>
      <c r="UA18" s="664"/>
      <c r="UB18" s="662" t="str">
        <f>IFERROR(IF(OR(TM18="日",TM18="祝",TM18=0,TR18=0),"　",MAX(IF(AND(TR18&lt;=UB14,TT18&gt;UC14),UC14-UB14,IF(TT18&lt;=UC14,0,IF(AND(TR18&gt;UB14,TT18&gt;UC14),UC14-TR18,0))),0)),0)</f>
        <v>　</v>
      </c>
      <c r="UC18" s="663"/>
      <c r="UD18" s="664"/>
      <c r="UE18" s="662" t="str">
        <f>IFERROR(IF(OR(TM18="日",TM18="祝",TM18=0,TR18=0),"　",MAX(IF(TR18&gt;UE14,TT18-TR18,IF(TR18&lt;=UE14,TT18-UE14,0)),0)),0)</f>
        <v>　</v>
      </c>
      <c r="UF18" s="663"/>
      <c r="UG18" s="664"/>
      <c r="UH18" s="662" t="str">
        <f>IFERROR(IF(OR(TM18="日",TM18="祝",TM18=0,TN18=""),"　",MAX(IF(AND(TN18&lt;=UH14,TP18&gt;UI14),UI14-UH14,IF(AND(TN18&gt;UH14,TP18&lt;=UI14),TP18-TN18,IF(AND(TN18&lt;=UH14,TP18&lt;=UI14),TP18-UH14,IF(AND(TN18&gt;UH14,TP18&gt;UI14),UI14-TN18,0)))),0)),0)</f>
        <v>　</v>
      </c>
      <c r="UI18" s="663"/>
      <c r="UJ18" s="664"/>
      <c r="UK18" s="662" t="str">
        <f>IFERROR(IF(OR(TM18="日",TM18="祝",TM18=0,TR18=0),"　",MAX(IF(AND(TR18&gt;UN14,TT18&gt;UL14),0,IF(AND(TR18&lt;=UN14,TR18&gt;UK14,TT18&gt;UL14),UN14-TR18,IF(AND(TR18&lt;=UN14,TR18&lt;=UK14,TT18&gt;UL14),UN14-UK14,IF(AND(TR18&gt;UK14,TT18&lt;=UL14),TT18-TR18,IF(AND(TR18&lt;=UK14,TT18&lt;=UL14),TT18-UK14,0))))),0)),0)</f>
        <v>　</v>
      </c>
      <c r="UL18" s="663"/>
      <c r="UM18" s="664"/>
      <c r="UN18" s="662" t="str">
        <f>IFERROR(IF(OR(TM18="日",TM18="祝",TM18=0,TR18=0),"　",MAX(IF(AND(TR18&lt;=UN14,TT18&gt;UO14),UO14-UN14,IF(TT18&lt;=UO14,0,IF(AND(TR18&gt;UN14,TT18&gt;UO14),UO14-TR18,0))),0)),0)</f>
        <v>　</v>
      </c>
      <c r="UO18" s="663"/>
      <c r="UP18" s="664"/>
      <c r="UQ18" s="662" t="str">
        <f t="shared" si="9"/>
        <v>　</v>
      </c>
      <c r="UR18" s="663"/>
      <c r="US18" s="664"/>
      <c r="UT18" s="665" t="str">
        <f>IF(UW18="×",TIME(0,0,0),IF(VG4="非常勤",TV18,UH18))</f>
        <v>　</v>
      </c>
      <c r="UU18" s="666"/>
      <c r="UV18" s="667"/>
      <c r="UW18" s="265"/>
      <c r="UX18" s="665" t="str">
        <f>IF(VA18="×",TIME(0,0,0),IF(VG4="非常勤",TY18,UK18))</f>
        <v>　</v>
      </c>
      <c r="UY18" s="666"/>
      <c r="UZ18" s="667"/>
      <c r="VA18" s="265"/>
      <c r="VB18" s="665" t="str">
        <f>IF(VE18="×",TIME(0,0,0),IF(VG4="非常勤",UB18,UN18))</f>
        <v>　</v>
      </c>
      <c r="VC18" s="666"/>
      <c r="VD18" s="667"/>
      <c r="VE18" s="265"/>
      <c r="VF18" s="665" t="str">
        <f>IF(VI18="×",TIME(0,0,0),IF(VG4="非常勤",UE18,UQ18))</f>
        <v>　</v>
      </c>
      <c r="VG18" s="666"/>
      <c r="VH18" s="667"/>
      <c r="VI18" s="265"/>
      <c r="VJ18" s="720"/>
      <c r="VK18" s="720"/>
      <c r="VL18" s="668"/>
      <c r="VM18" s="670"/>
      <c r="VN18" s="669"/>
      <c r="VO18" s="671"/>
      <c r="VP18" s="672"/>
      <c r="VQ18" s="672"/>
      <c r="VR18" s="673"/>
      <c r="VS18" s="263">
        <f>'別表_個別勤務状況（1～60）'!$A$18</f>
        <v>4</v>
      </c>
      <c r="VT18" s="264" t="str">
        <f>'別表_個別勤務状況（1～60）'!$B$18</f>
        <v>祝</v>
      </c>
      <c r="VU18" s="660"/>
      <c r="VV18" s="661"/>
      <c r="VW18" s="660"/>
      <c r="VX18" s="661"/>
      <c r="VY18" s="660"/>
      <c r="VZ18" s="661"/>
      <c r="WA18" s="660"/>
      <c r="WB18" s="661"/>
      <c r="WC18" s="662" t="str">
        <f>IFERROR(IF(OR(VT18="日",VT18="祝",VT18=0,VU18=""),"　",MAX(IF(AND(VU18&lt;=WC14,VW18&gt;WD14),WD14-WC14,IF(AND(VU18&gt;WC14,VW18&lt;=WD14),VW18-VU18,IF(AND(VU18&lt;=WC14,VW18&lt;=WD14),VW18-WC14,IF(AND(VU18&gt;WC14,VW18&gt;WD14),WD14-VU18,0)))),0)),0)</f>
        <v>　</v>
      </c>
      <c r="WD18" s="663"/>
      <c r="WE18" s="664"/>
      <c r="WF18" s="662" t="str">
        <f>IFERROR(IF(OR(VT18="日",VT18="祝",VT18=0,VY18=""),"　",MAX(IF(AND(VY18&gt;WI14,WA18&gt;WG14),0,IF(AND(VY18&lt;=WI14,VY18&gt;WF14,WA18&gt;WG14),WI14-VY18,IF(AND(VY18&lt;=WI14,VY18&lt;=WF14,WA18&gt;WG14),WI14-WF14,IF(AND(VY18&gt;WF14,WA18&lt;=WG14),WA18-VY18,IF(AND(VY18&lt;=WF14,WA18&lt;=WG14),WA18-WF14,0))))),0)),0)</f>
        <v>　</v>
      </c>
      <c r="WG18" s="663"/>
      <c r="WH18" s="664"/>
      <c r="WI18" s="662" t="str">
        <f>IFERROR(IF(OR(VT18="日",VT18="祝",VT18=0,VY18=0),"　",MAX(IF(AND(VY18&lt;=WI14,WA18&gt;WJ14),WJ14-WI14,IF(WA18&lt;=WJ14,0,IF(AND(VY18&gt;WI14,WA18&gt;WJ14),WJ14-VY18,0))),0)),0)</f>
        <v>　</v>
      </c>
      <c r="WJ18" s="663"/>
      <c r="WK18" s="664"/>
      <c r="WL18" s="662" t="str">
        <f>IFERROR(IF(OR(VT18="日",VT18="祝",VT18=0,VY18=0),"　",MAX(IF(VY18&gt;WL14,WA18-VY18,IF(VY18&lt;=WL14,WA18-WL14,0)),0)),0)</f>
        <v>　</v>
      </c>
      <c r="WM18" s="663"/>
      <c r="WN18" s="664"/>
      <c r="WO18" s="662" t="str">
        <f>IFERROR(IF(OR(VT18="日",VT18="祝",VT18=0,VU18=""),"　",MAX(IF(AND(VU18&lt;=WO14,VW18&gt;WP14),WP14-WO14,IF(AND(VU18&gt;WO14,VW18&lt;=WP14),VW18-VU18,IF(AND(VU18&lt;=WO14,VW18&lt;=WP14),VW18-WO14,IF(AND(VU18&gt;WO14,VW18&gt;WP14),WP14-VU18,0)))),0)),0)</f>
        <v>　</v>
      </c>
      <c r="WP18" s="663"/>
      <c r="WQ18" s="664"/>
      <c r="WR18" s="662" t="str">
        <f>IFERROR(IF(OR(VT18="日",VT18="祝",VT18=0,VY18=0),"　",MAX(IF(AND(VY18&gt;WU14,WA18&gt;WS14),0,IF(AND(VY18&lt;=WU14,VY18&gt;WR14,WA18&gt;WS14),WU14-VY18,IF(AND(VY18&lt;=WU14,VY18&lt;=WR14,WA18&gt;WS14),WU14-WR14,IF(AND(VY18&gt;WR14,WA18&lt;=WS14),WA18-VY18,IF(AND(VY18&lt;=WR14,WA18&lt;=WS14),WA18-WR14,0))))),0)),0)</f>
        <v>　</v>
      </c>
      <c r="WS18" s="663"/>
      <c r="WT18" s="664"/>
      <c r="WU18" s="662" t="str">
        <f>IFERROR(IF(OR(VT18="日",VT18="祝",VT18=0,VY18=0),"　",MAX(IF(AND(VY18&lt;=WU14,WA18&gt;WV14),WV14-WU14,IF(WA18&lt;=WV14,0,IF(AND(VY18&gt;WU14,WA18&gt;WV14),WV14-VY18,0))),0)),0)</f>
        <v>　</v>
      </c>
      <c r="WV18" s="663"/>
      <c r="WW18" s="664"/>
      <c r="WX18" s="662" t="str">
        <f t="shared" si="10"/>
        <v>　</v>
      </c>
      <c r="WY18" s="663"/>
      <c r="WZ18" s="664"/>
      <c r="XA18" s="665" t="str">
        <f>IF(XD18="×",TIME(0,0,0),IF(XN4="非常勤",WC18,WO18))</f>
        <v>　</v>
      </c>
      <c r="XB18" s="666"/>
      <c r="XC18" s="667"/>
      <c r="XD18" s="265"/>
      <c r="XE18" s="665" t="str">
        <f>IF(XH18="×",TIME(0,0,0),IF(XN4="非常勤",WF18,WR18))</f>
        <v>　</v>
      </c>
      <c r="XF18" s="666"/>
      <c r="XG18" s="667"/>
      <c r="XH18" s="265"/>
      <c r="XI18" s="665" t="str">
        <f>IF(XL18="×",TIME(0,0,0),IF(XN4="非常勤",WI18,WU18))</f>
        <v>　</v>
      </c>
      <c r="XJ18" s="666"/>
      <c r="XK18" s="667"/>
      <c r="XL18" s="265"/>
      <c r="XM18" s="665" t="str">
        <f>IF(XP18="×",TIME(0,0,0),IF(XN4="非常勤",WL18,WX18))</f>
        <v>　</v>
      </c>
      <c r="XN18" s="666"/>
      <c r="XO18" s="667"/>
      <c r="XP18" s="265"/>
      <c r="XQ18" s="720"/>
      <c r="XR18" s="720"/>
      <c r="XS18" s="668"/>
      <c r="XT18" s="670"/>
      <c r="XU18" s="669"/>
      <c r="XV18" s="671"/>
      <c r="XW18" s="672"/>
      <c r="XX18" s="672"/>
      <c r="XY18" s="673"/>
      <c r="XZ18" s="263">
        <f>'別表_個別勤務状況（1～60）'!$A$18</f>
        <v>4</v>
      </c>
      <c r="YA18" s="264" t="str">
        <f>'別表_個別勤務状況（1～60）'!$B$18</f>
        <v>祝</v>
      </c>
      <c r="YB18" s="660"/>
      <c r="YC18" s="661"/>
      <c r="YD18" s="660"/>
      <c r="YE18" s="661"/>
      <c r="YF18" s="660"/>
      <c r="YG18" s="661"/>
      <c r="YH18" s="660"/>
      <c r="YI18" s="661"/>
      <c r="YJ18" s="662" t="str">
        <f>IFERROR(IF(OR(YA18="日",YA18="祝",YA18=0,YB18=""),"　",MAX(IF(AND(YB18&lt;=YJ14,YD18&gt;YK14),YK14-YJ14,IF(AND(YB18&gt;YJ14,YD18&lt;=YK14),YD18-YB18,IF(AND(YB18&lt;=YJ14,YD18&lt;=YK14),YD18-YJ14,IF(AND(YB18&gt;YJ14,YD18&gt;YK14),YK14-YB18,0)))),0)),0)</f>
        <v>　</v>
      </c>
      <c r="YK18" s="663"/>
      <c r="YL18" s="664"/>
      <c r="YM18" s="662" t="str">
        <f>IFERROR(IF(OR(YA18="日",YA18="祝",YA18=0,YF18=""),"　",MAX(IF(AND(YF18&gt;YP14,YH18&gt;YN14),0,IF(AND(YF18&lt;=YP14,YF18&gt;YM14,YH18&gt;YN14),YP14-YF18,IF(AND(YF18&lt;=YP14,YF18&lt;=YM14,YH18&gt;YN14),YP14-YM14,IF(AND(YF18&gt;YM14,YH18&lt;=YN14),YH18-YF18,IF(AND(YF18&lt;=YM14,YH18&lt;=YN14),YH18-YM14,0))))),0)),0)</f>
        <v>　</v>
      </c>
      <c r="YN18" s="663"/>
      <c r="YO18" s="664"/>
      <c r="YP18" s="662" t="str">
        <f>IFERROR(IF(OR(YA18="日",YA18="祝",YA18=0,YF18=0),"　",MAX(IF(AND(YF18&lt;=YP14,YH18&gt;YQ14),YQ14-YP14,IF(YH18&lt;=YQ14,0,IF(AND(YF18&gt;YP14,YH18&gt;YQ14),YQ14-YF18,0))),0)),0)</f>
        <v>　</v>
      </c>
      <c r="YQ18" s="663"/>
      <c r="YR18" s="664"/>
      <c r="YS18" s="662" t="str">
        <f>IFERROR(IF(OR(YA18="日",YA18="祝",YA18=0,YF18=0),"　",MAX(IF(YF18&gt;YS14,YH18-YF18,IF(YF18&lt;=YS14,YH18-YS14,0)),0)),0)</f>
        <v>　</v>
      </c>
      <c r="YT18" s="663"/>
      <c r="YU18" s="664"/>
      <c r="YV18" s="662" t="str">
        <f>IFERROR(IF(OR(YA18="日",YA18="祝",YA18=0,YB18=""),"　",MAX(IF(AND(YB18&lt;=YV14,YD18&gt;YW14),YW14-YV14,IF(AND(YB18&gt;YV14,YD18&lt;=YW14),YD18-YB18,IF(AND(YB18&lt;=YV14,YD18&lt;=YW14),YD18-YV14,IF(AND(YB18&gt;YV14,YD18&gt;YW14),YW14-YB18,0)))),0)),0)</f>
        <v>　</v>
      </c>
      <c r="YW18" s="663"/>
      <c r="YX18" s="664"/>
      <c r="YY18" s="662" t="str">
        <f>IFERROR(IF(OR(YA18="日",YA18="祝",YA18=0,YF18=0),"　",MAX(IF(AND(YF18&gt;ZB14,YH18&gt;YZ14),0,IF(AND(YF18&lt;=ZB14,YF18&gt;YY14,YH18&gt;YZ14),ZB14-YF18,IF(AND(YF18&lt;=ZB14,YF18&lt;=YY14,YH18&gt;YZ14),ZB14-YY14,IF(AND(YF18&gt;YY14,YH18&lt;=YZ14),YH18-YF18,IF(AND(YF18&lt;=YY14,YH18&lt;=YZ14),YH18-YY14,0))))),0)),0)</f>
        <v>　</v>
      </c>
      <c r="YZ18" s="663"/>
      <c r="ZA18" s="664"/>
      <c r="ZB18" s="662" t="str">
        <f>IFERROR(IF(OR(YA18="日",YA18="祝",YA18=0,YF18=0),"　",MAX(IF(AND(YF18&lt;=ZB14,YH18&gt;ZC14),ZC14-ZB14,IF(YH18&lt;=ZC14,0,IF(AND(YF18&gt;ZB14,YH18&gt;ZC14),ZC14-YF18,0))),0)),0)</f>
        <v>　</v>
      </c>
      <c r="ZC18" s="663"/>
      <c r="ZD18" s="664"/>
      <c r="ZE18" s="662" t="str">
        <f t="shared" si="11"/>
        <v>　</v>
      </c>
      <c r="ZF18" s="663"/>
      <c r="ZG18" s="664"/>
      <c r="ZH18" s="665" t="str">
        <f>IF(ZK18="×",TIME(0,0,0),IF(ZU4="非常勤",YJ18,YV18))</f>
        <v>　</v>
      </c>
      <c r="ZI18" s="666"/>
      <c r="ZJ18" s="667"/>
      <c r="ZK18" s="265"/>
      <c r="ZL18" s="665" t="str">
        <f>IF(ZO18="×",TIME(0,0,0),IF(ZU4="非常勤",YM18,YY18))</f>
        <v>　</v>
      </c>
      <c r="ZM18" s="666"/>
      <c r="ZN18" s="667"/>
      <c r="ZO18" s="265"/>
      <c r="ZP18" s="665" t="str">
        <f>IF(ZS18="×",TIME(0,0,0),IF(ZU4="非常勤",YP18,ZB18))</f>
        <v>　</v>
      </c>
      <c r="ZQ18" s="666"/>
      <c r="ZR18" s="667"/>
      <c r="ZS18" s="265"/>
      <c r="ZT18" s="665" t="str">
        <f>IF(ZW18="×",TIME(0,0,0),IF(ZU4="非常勤",YS18,ZE18))</f>
        <v>　</v>
      </c>
      <c r="ZU18" s="666"/>
      <c r="ZV18" s="667"/>
      <c r="ZW18" s="265"/>
      <c r="ZX18" s="720"/>
      <c r="ZY18" s="720"/>
      <c r="ZZ18" s="668"/>
      <c r="AAA18" s="670"/>
      <c r="AAB18" s="669"/>
      <c r="AAC18" s="671"/>
      <c r="AAD18" s="672"/>
      <c r="AAE18" s="672"/>
      <c r="AAF18" s="673"/>
      <c r="AAG18" s="263">
        <f>'別表_個別勤務状況（1～60）'!$A$18</f>
        <v>4</v>
      </c>
      <c r="AAH18" s="264" t="str">
        <f>'別表_個別勤務状況（1～60）'!$B$18</f>
        <v>祝</v>
      </c>
      <c r="AAI18" s="660"/>
      <c r="AAJ18" s="661"/>
      <c r="AAK18" s="660"/>
      <c r="AAL18" s="661"/>
      <c r="AAM18" s="660"/>
      <c r="AAN18" s="661"/>
      <c r="AAO18" s="660"/>
      <c r="AAP18" s="661"/>
      <c r="AAQ18" s="662" t="str">
        <f>IFERROR(IF(OR(AAH18="日",AAH18="祝",AAH18=0,AAI18=""),"　",MAX(IF(AND(AAI18&lt;=AAQ14,AAK18&gt;AAR14),AAR14-AAQ14,IF(AND(AAI18&gt;AAQ14,AAK18&lt;=AAR14),AAK18-AAI18,IF(AND(AAI18&lt;=AAQ14,AAK18&lt;=AAR14),AAK18-AAQ14,IF(AND(AAI18&gt;AAQ14,AAK18&gt;AAR14),AAR14-AAI18,0)))),0)),0)</f>
        <v>　</v>
      </c>
      <c r="AAR18" s="663"/>
      <c r="AAS18" s="664"/>
      <c r="AAT18" s="662" t="str">
        <f>IFERROR(IF(OR(AAH18="日",AAH18="祝",AAH18=0,AAM18=""),"　",MAX(IF(AND(AAM18&gt;AAW14,AAO18&gt;AAU14),0,IF(AND(AAM18&lt;=AAW14,AAM18&gt;AAT14,AAO18&gt;AAU14),AAW14-AAM18,IF(AND(AAM18&lt;=AAW14,AAM18&lt;=AAT14,AAO18&gt;AAU14),AAW14-AAT14,IF(AND(AAM18&gt;AAT14,AAO18&lt;=AAU14),AAO18-AAM18,IF(AND(AAM18&lt;=AAT14,AAO18&lt;=AAU14),AAO18-AAT14,0))))),0)),0)</f>
        <v>　</v>
      </c>
      <c r="AAU18" s="663"/>
      <c r="AAV18" s="664"/>
      <c r="AAW18" s="662" t="str">
        <f>IFERROR(IF(OR(AAH18="日",AAH18="祝",AAH18=0,AAM18=0),"　",MAX(IF(AND(AAM18&lt;=AAW14,AAO18&gt;AAX14),AAX14-AAW14,IF(AAO18&lt;=AAX14,0,IF(AND(AAM18&gt;AAW14,AAO18&gt;AAX14),AAX14-AAM18,0))),0)),0)</f>
        <v>　</v>
      </c>
      <c r="AAX18" s="663"/>
      <c r="AAY18" s="664"/>
      <c r="AAZ18" s="662" t="str">
        <f>IFERROR(IF(OR(AAH18="日",AAH18="祝",AAH18=0,AAM18=0),"　",MAX(IF(AAM18&gt;AAZ14,AAO18-AAM18,IF(AAM18&lt;=AAZ14,AAO18-AAZ14,0)),0)),0)</f>
        <v>　</v>
      </c>
      <c r="ABA18" s="663"/>
      <c r="ABB18" s="664"/>
      <c r="ABC18" s="662" t="str">
        <f>IFERROR(IF(OR(AAH18="日",AAH18="祝",AAH18=0,AAI18=""),"　",MAX(IF(AND(AAI18&lt;=ABC14,AAK18&gt;ABD14),ABD14-ABC14,IF(AND(AAI18&gt;ABC14,AAK18&lt;=ABD14),AAK18-AAI18,IF(AND(AAI18&lt;=ABC14,AAK18&lt;=ABD14),AAK18-ABC14,IF(AND(AAI18&gt;ABC14,AAK18&gt;ABD14),ABD14-AAI18,0)))),0)),0)</f>
        <v>　</v>
      </c>
      <c r="ABD18" s="663"/>
      <c r="ABE18" s="664"/>
      <c r="ABF18" s="662" t="str">
        <f>IFERROR(IF(OR(AAH18="日",AAH18="祝",AAH18=0,AAM18=0),"　",MAX(IF(AND(AAM18&gt;ABI14,AAO18&gt;ABG14),0,IF(AND(AAM18&lt;=ABI14,AAM18&gt;ABF14,AAO18&gt;ABG14),ABI14-AAM18,IF(AND(AAM18&lt;=ABI14,AAM18&lt;=ABF14,AAO18&gt;ABG14),ABI14-ABF14,IF(AND(AAM18&gt;ABF14,AAO18&lt;=ABG14),AAO18-AAM18,IF(AND(AAM18&lt;=ABF14,AAO18&lt;=ABG14),AAO18-ABF14,0))))),0)),0)</f>
        <v>　</v>
      </c>
      <c r="ABG18" s="663"/>
      <c r="ABH18" s="664"/>
      <c r="ABI18" s="662" t="str">
        <f>IFERROR(IF(OR(AAH18="日",AAH18="祝",AAH18=0,AAM18=0),"　",MAX(IF(AND(AAM18&lt;=ABI14,AAO18&gt;ABJ14),ABJ14-ABI14,IF(AAO18&lt;=ABJ14,0,IF(AND(AAM18&gt;ABI14,AAO18&gt;ABJ14),ABJ14-AAM18,0))),0)),0)</f>
        <v>　</v>
      </c>
      <c r="ABJ18" s="663"/>
      <c r="ABK18" s="664"/>
      <c r="ABL18" s="662" t="str">
        <f t="shared" si="12"/>
        <v>　</v>
      </c>
      <c r="ABM18" s="663"/>
      <c r="ABN18" s="664"/>
      <c r="ABO18" s="665" t="str">
        <f>IF(ABR18="×",TIME(0,0,0),IF(ACB4="非常勤",AAQ18,ABC18))</f>
        <v>　</v>
      </c>
      <c r="ABP18" s="666"/>
      <c r="ABQ18" s="667"/>
      <c r="ABR18" s="265"/>
      <c r="ABS18" s="665" t="str">
        <f>IF(ABV18="×",TIME(0,0,0),IF(ACB4="非常勤",AAT18,ABF18))</f>
        <v>　</v>
      </c>
      <c r="ABT18" s="666"/>
      <c r="ABU18" s="667"/>
      <c r="ABV18" s="265"/>
      <c r="ABW18" s="665" t="str">
        <f>IF(ABZ18="×",TIME(0,0,0),IF(ACB4="非常勤",AAW18,ABI18))</f>
        <v>　</v>
      </c>
      <c r="ABX18" s="666"/>
      <c r="ABY18" s="667"/>
      <c r="ABZ18" s="265"/>
      <c r="ACA18" s="665" t="str">
        <f>IF(ACD18="×",TIME(0,0,0),IF(ACB4="非常勤",AAZ18,ABL18))</f>
        <v>　</v>
      </c>
      <c r="ACB18" s="666"/>
      <c r="ACC18" s="667"/>
      <c r="ACD18" s="265"/>
      <c r="ACE18" s="720"/>
      <c r="ACF18" s="720"/>
      <c r="ACG18" s="668"/>
      <c r="ACH18" s="670"/>
      <c r="ACI18" s="669"/>
      <c r="ACJ18" s="671"/>
      <c r="ACK18" s="672"/>
      <c r="ACL18" s="672"/>
      <c r="ACM18" s="673"/>
      <c r="ACN18" s="263">
        <f>'別表_個別勤務状況（1～60）'!$A$18</f>
        <v>4</v>
      </c>
      <c r="ACO18" s="264" t="str">
        <f>'別表_個別勤務状況（1～60）'!$B$18</f>
        <v>祝</v>
      </c>
      <c r="ACP18" s="660"/>
      <c r="ACQ18" s="661"/>
      <c r="ACR18" s="660"/>
      <c r="ACS18" s="661"/>
      <c r="ACT18" s="660"/>
      <c r="ACU18" s="661"/>
      <c r="ACV18" s="660"/>
      <c r="ACW18" s="661"/>
      <c r="ACX18" s="662" t="str">
        <f>IFERROR(IF(OR(ACO18="日",ACO18="祝",ACO18=0,ACP18=""),"　",MAX(IF(AND(ACP18&lt;=ACX14,ACR18&gt;ACY14),ACY14-ACX14,IF(AND(ACP18&gt;ACX14,ACR18&lt;=ACY14),ACR18-ACP18,IF(AND(ACP18&lt;=ACX14,ACR18&lt;=ACY14),ACR18-ACX14,IF(AND(ACP18&gt;ACX14,ACR18&gt;ACY14),ACY14-ACP18,0)))),0)),0)</f>
        <v>　</v>
      </c>
      <c r="ACY18" s="663"/>
      <c r="ACZ18" s="664"/>
      <c r="ADA18" s="662" t="str">
        <f>IFERROR(IF(OR(ACO18="日",ACO18="祝",ACO18=0,ACT18=""),"　",MAX(IF(AND(ACT18&gt;ADD14,ACV18&gt;ADB14),0,IF(AND(ACT18&lt;=ADD14,ACT18&gt;ADA14,ACV18&gt;ADB14),ADD14-ACT18,IF(AND(ACT18&lt;=ADD14,ACT18&lt;=ADA14,ACV18&gt;ADB14),ADD14-ADA14,IF(AND(ACT18&gt;ADA14,ACV18&lt;=ADB14),ACV18-ACT18,IF(AND(ACT18&lt;=ADA14,ACV18&lt;=ADB14),ACV18-ADA14,0))))),0)),0)</f>
        <v>　</v>
      </c>
      <c r="ADB18" s="663"/>
      <c r="ADC18" s="664"/>
      <c r="ADD18" s="662" t="str">
        <f>IFERROR(IF(OR(ACO18="日",ACO18="祝",ACO18=0,ACT18=0),"　",MAX(IF(AND(ACT18&lt;=ADD14,ACV18&gt;ADE14),ADE14-ADD14,IF(ACV18&lt;=ADE14,0,IF(AND(ACT18&gt;ADD14,ACV18&gt;ADE14),ADE14-ACT18,0))),0)),0)</f>
        <v>　</v>
      </c>
      <c r="ADE18" s="663"/>
      <c r="ADF18" s="664"/>
      <c r="ADG18" s="662" t="str">
        <f>IFERROR(IF(OR(ACO18="日",ACO18="祝",ACO18=0,ACT18=0),"　",MAX(IF(ACT18&gt;ADG14,ACV18-ACT18,IF(ACT18&lt;=ADG14,ACV18-ADG14,0)),0)),0)</f>
        <v>　</v>
      </c>
      <c r="ADH18" s="663"/>
      <c r="ADI18" s="664"/>
      <c r="ADJ18" s="662" t="str">
        <f>IFERROR(IF(OR(ACO18="日",ACO18="祝",ACO18=0,ACP18=""),"　",MAX(IF(AND(ACP18&lt;=ADJ14,ACR18&gt;ADK14),ADK14-ADJ14,IF(AND(ACP18&gt;ADJ14,ACR18&lt;=ADK14),ACR18-ACP18,IF(AND(ACP18&lt;=ADJ14,ACR18&lt;=ADK14),ACR18-ADJ14,IF(AND(ACP18&gt;ADJ14,ACR18&gt;ADK14),ADK14-ACP18,0)))),0)),0)</f>
        <v>　</v>
      </c>
      <c r="ADK18" s="663"/>
      <c r="ADL18" s="664"/>
      <c r="ADM18" s="662" t="str">
        <f>IFERROR(IF(OR(ACO18="日",ACO18="祝",ACO18=0,ACT18=0),"　",MAX(IF(AND(ACT18&gt;ADP14,ACV18&gt;ADN14),0,IF(AND(ACT18&lt;=ADP14,ACT18&gt;ADM14,ACV18&gt;ADN14),ADP14-ACT18,IF(AND(ACT18&lt;=ADP14,ACT18&lt;=ADM14,ACV18&gt;ADN14),ADP14-ADM14,IF(AND(ACT18&gt;ADM14,ACV18&lt;=ADN14),ACV18-ACT18,IF(AND(ACT18&lt;=ADM14,ACV18&lt;=ADN14),ACV18-ADM14,0))))),0)),0)</f>
        <v>　</v>
      </c>
      <c r="ADN18" s="663"/>
      <c r="ADO18" s="664"/>
      <c r="ADP18" s="662" t="str">
        <f>IFERROR(IF(OR(ACO18="日",ACO18="祝",ACO18=0,ACT18=0),"　",MAX(IF(AND(ACT18&lt;=ADP14,ACV18&gt;ADQ14),ADQ14-ADP14,IF(ACV18&lt;=ADQ14,0,IF(AND(ACT18&gt;ADP14,ACV18&gt;ADQ14),ADQ14-ACT18,0))),0)),0)</f>
        <v>　</v>
      </c>
      <c r="ADQ18" s="663"/>
      <c r="ADR18" s="664"/>
      <c r="ADS18" s="662" t="str">
        <f t="shared" si="13"/>
        <v>　</v>
      </c>
      <c r="ADT18" s="663"/>
      <c r="ADU18" s="664"/>
      <c r="ADV18" s="665" t="str">
        <f>IF(ADY18="×",TIME(0,0,0),IF(AEI4="非常勤",ACX18,ADJ18))</f>
        <v>　</v>
      </c>
      <c r="ADW18" s="666"/>
      <c r="ADX18" s="667"/>
      <c r="ADY18" s="265"/>
      <c r="ADZ18" s="665" t="str">
        <f>IF(AEC18="×",TIME(0,0,0),IF(AEI4="非常勤",ADA18,ADM18))</f>
        <v>　</v>
      </c>
      <c r="AEA18" s="666"/>
      <c r="AEB18" s="667"/>
      <c r="AEC18" s="265"/>
      <c r="AED18" s="665" t="str">
        <f>IF(AEG18="×",TIME(0,0,0),IF(AEI4="非常勤",ADD18,ADP18))</f>
        <v>　</v>
      </c>
      <c r="AEE18" s="666"/>
      <c r="AEF18" s="667"/>
      <c r="AEG18" s="265"/>
      <c r="AEH18" s="665" t="str">
        <f>IF(AEK18="×",TIME(0,0,0),IF(AEI4="非常勤",ADG18,ADS18))</f>
        <v>　</v>
      </c>
      <c r="AEI18" s="666"/>
      <c r="AEJ18" s="667"/>
      <c r="AEK18" s="265"/>
      <c r="AEL18" s="720"/>
      <c r="AEM18" s="720"/>
      <c r="AEN18" s="668"/>
      <c r="AEO18" s="670"/>
      <c r="AEP18" s="669"/>
      <c r="AEQ18" s="671"/>
      <c r="AER18" s="672"/>
      <c r="AES18" s="672"/>
      <c r="AET18" s="673"/>
      <c r="AEU18" s="263">
        <f>'別表_個別勤務状況（1～60）'!$A$18</f>
        <v>4</v>
      </c>
      <c r="AEV18" s="264" t="str">
        <f>'別表_個別勤務状況（1～60）'!$B$18</f>
        <v>祝</v>
      </c>
      <c r="AEW18" s="660"/>
      <c r="AEX18" s="661"/>
      <c r="AEY18" s="660"/>
      <c r="AEZ18" s="661"/>
      <c r="AFA18" s="660"/>
      <c r="AFB18" s="661"/>
      <c r="AFC18" s="660"/>
      <c r="AFD18" s="661"/>
      <c r="AFE18" s="662" t="str">
        <f>IFERROR(IF(OR(AEV18="日",AEV18="祝",AEV18=0,AEW18=""),"　",MAX(IF(AND(AEW18&lt;=AFE14,AEY18&gt;AFF14),AFF14-AFE14,IF(AND(AEW18&gt;AFE14,AEY18&lt;=AFF14),AEY18-AEW18,IF(AND(AEW18&lt;=AFE14,AEY18&lt;=AFF14),AEY18-AFE14,IF(AND(AEW18&gt;AFE14,AEY18&gt;AFF14),AFF14-AEW18,0)))),0)),0)</f>
        <v>　</v>
      </c>
      <c r="AFF18" s="663"/>
      <c r="AFG18" s="664"/>
      <c r="AFH18" s="662" t="str">
        <f>IFERROR(IF(OR(AEV18="日",AEV18="祝",AEV18=0,AFA18=""),"　",MAX(IF(AND(AFA18&gt;AFK14,AFC18&gt;AFI14),0,IF(AND(AFA18&lt;=AFK14,AFA18&gt;AFH14,AFC18&gt;AFI14),AFK14-AFA18,IF(AND(AFA18&lt;=AFK14,AFA18&lt;=AFH14,AFC18&gt;AFI14),AFK14-AFH14,IF(AND(AFA18&gt;AFH14,AFC18&lt;=AFI14),AFC18-AFA18,IF(AND(AFA18&lt;=AFH14,AFC18&lt;=AFI14),AFC18-AFH14,0))))),0)),0)</f>
        <v>　</v>
      </c>
      <c r="AFI18" s="663"/>
      <c r="AFJ18" s="664"/>
      <c r="AFK18" s="662" t="str">
        <f>IFERROR(IF(OR(AEV18="日",AEV18="祝",AEV18=0,AFA18=0),"　",MAX(IF(AND(AFA18&lt;=AFK14,AFC18&gt;AFL14),AFL14-AFK14,IF(AFC18&lt;=AFL14,0,IF(AND(AFA18&gt;AFK14,AFC18&gt;AFL14),AFL14-AFA18,0))),0)),0)</f>
        <v>　</v>
      </c>
      <c r="AFL18" s="663"/>
      <c r="AFM18" s="664"/>
      <c r="AFN18" s="662" t="str">
        <f>IFERROR(IF(OR(AEV18="日",AEV18="祝",AEV18=0,AFA18=0),"　",MAX(IF(AFA18&gt;AFN14,AFC18-AFA18,IF(AFA18&lt;=AFN14,AFC18-AFN14,0)),0)),0)</f>
        <v>　</v>
      </c>
      <c r="AFO18" s="663"/>
      <c r="AFP18" s="664"/>
      <c r="AFQ18" s="662" t="str">
        <f>IFERROR(IF(OR(AEV18="日",AEV18="祝",AEV18=0,AEW18=""),"　",MAX(IF(AND(AEW18&lt;=AFQ14,AEY18&gt;AFR14),AFR14-AFQ14,IF(AND(AEW18&gt;AFQ14,AEY18&lt;=AFR14),AEY18-AEW18,IF(AND(AEW18&lt;=AFQ14,AEY18&lt;=AFR14),AEY18-AFQ14,IF(AND(AEW18&gt;AFQ14,AEY18&gt;AFR14),AFR14-AEW18,0)))),0)),0)</f>
        <v>　</v>
      </c>
      <c r="AFR18" s="663"/>
      <c r="AFS18" s="664"/>
      <c r="AFT18" s="662" t="str">
        <f>IFERROR(IF(OR(AEV18="日",AEV18="祝",AEV18=0,AFA18=0),"　",MAX(IF(AND(AFA18&gt;AFW14,AFC18&gt;AFU14),0,IF(AND(AFA18&lt;=AFW14,AFA18&gt;AFT14,AFC18&gt;AFU14),AFW14-AFA18,IF(AND(AFA18&lt;=AFW14,AFA18&lt;=AFT14,AFC18&gt;AFU14),AFW14-AFT14,IF(AND(AFA18&gt;AFT14,AFC18&lt;=AFU14),AFC18-AFA18,IF(AND(AFA18&lt;=AFT14,AFC18&lt;=AFU14),AFC18-AFT14,0))))),0)),0)</f>
        <v>　</v>
      </c>
      <c r="AFU18" s="663"/>
      <c r="AFV18" s="664"/>
      <c r="AFW18" s="662" t="str">
        <f>IFERROR(IF(OR(AEV18="日",AEV18="祝",AEV18=0,AFA18=0),"　",MAX(IF(AND(AFA18&lt;=AFW14,AFC18&gt;AFX14),AFX14-AFW14,IF(AFC18&lt;=AFX14,0,IF(AND(AFA18&gt;AFW14,AFC18&gt;AFX14),AFX14-AFA18,0))),0)),0)</f>
        <v>　</v>
      </c>
      <c r="AFX18" s="663"/>
      <c r="AFY18" s="664"/>
      <c r="AFZ18" s="662" t="str">
        <f t="shared" si="14"/>
        <v>　</v>
      </c>
      <c r="AGA18" s="663"/>
      <c r="AGB18" s="664"/>
      <c r="AGC18" s="665" t="str">
        <f>IF(AGF18="×",TIME(0,0,0),IF(AGP4="非常勤",AFE18,AFQ18))</f>
        <v>　</v>
      </c>
      <c r="AGD18" s="666"/>
      <c r="AGE18" s="667"/>
      <c r="AGF18" s="265"/>
      <c r="AGG18" s="665" t="str">
        <f>IF(AGJ18="×",TIME(0,0,0),IF(AGP4="非常勤",AFH18,AFT18))</f>
        <v>　</v>
      </c>
      <c r="AGH18" s="666"/>
      <c r="AGI18" s="667"/>
      <c r="AGJ18" s="265"/>
      <c r="AGK18" s="665" t="str">
        <f>IF(AGN18="×",TIME(0,0,0),IF(AGP4="非常勤",AFK18,AFW18))</f>
        <v>　</v>
      </c>
      <c r="AGL18" s="666"/>
      <c r="AGM18" s="667"/>
      <c r="AGN18" s="265"/>
      <c r="AGO18" s="665" t="str">
        <f>IF(AGR18="×",TIME(0,0,0),IF(AGP4="非常勤",AFN18,AFZ18))</f>
        <v>　</v>
      </c>
      <c r="AGP18" s="666"/>
      <c r="AGQ18" s="667"/>
      <c r="AGR18" s="265"/>
      <c r="AGS18" s="720"/>
      <c r="AGT18" s="720"/>
      <c r="AGU18" s="668"/>
      <c r="AGV18" s="670"/>
      <c r="AGW18" s="669"/>
      <c r="AGX18" s="671"/>
      <c r="AGY18" s="672"/>
      <c r="AGZ18" s="672"/>
      <c r="AHA18" s="673"/>
      <c r="AHB18" s="263">
        <f>'別表_個別勤務状況（1～60）'!$A$18</f>
        <v>4</v>
      </c>
      <c r="AHC18" s="264" t="str">
        <f>'別表_個別勤務状況（1～60）'!$B$18</f>
        <v>祝</v>
      </c>
      <c r="AHD18" s="660"/>
      <c r="AHE18" s="661"/>
      <c r="AHF18" s="660"/>
      <c r="AHG18" s="661"/>
      <c r="AHH18" s="660"/>
      <c r="AHI18" s="661"/>
      <c r="AHJ18" s="660"/>
      <c r="AHK18" s="661"/>
      <c r="AHL18" s="662" t="str">
        <f>IFERROR(IF(OR(AHC18="日",AHC18="祝",AHC18=0,AHD18=""),"　",MAX(IF(AND(AHD18&lt;=AHL14,AHF18&gt;AHM14),AHM14-AHL14,IF(AND(AHD18&gt;AHL14,AHF18&lt;=AHM14),AHF18-AHD18,IF(AND(AHD18&lt;=AHL14,AHF18&lt;=AHM14),AHF18-AHL14,IF(AND(AHD18&gt;AHL14,AHF18&gt;AHM14),AHM14-AHD18,0)))),0)),0)</f>
        <v>　</v>
      </c>
      <c r="AHM18" s="663"/>
      <c r="AHN18" s="664"/>
      <c r="AHO18" s="662" t="str">
        <f>IFERROR(IF(OR(AHC18="日",AHC18="祝",AHC18=0,AHH18=""),"　",MAX(IF(AND(AHH18&gt;AHR14,AHJ18&gt;AHP14),0,IF(AND(AHH18&lt;=AHR14,AHH18&gt;AHO14,AHJ18&gt;AHP14),AHR14-AHH18,IF(AND(AHH18&lt;=AHR14,AHH18&lt;=AHO14,AHJ18&gt;AHP14),AHR14-AHO14,IF(AND(AHH18&gt;AHO14,AHJ18&lt;=AHP14),AHJ18-AHH18,IF(AND(AHH18&lt;=AHO14,AHJ18&lt;=AHP14),AHJ18-AHO14,0))))),0)),0)</f>
        <v>　</v>
      </c>
      <c r="AHP18" s="663"/>
      <c r="AHQ18" s="664"/>
      <c r="AHR18" s="662" t="str">
        <f>IFERROR(IF(OR(AHC18="日",AHC18="祝",AHC18=0,AHH18=0),"　",MAX(IF(AND(AHH18&lt;=AHR14,AHJ18&gt;AHS14),AHS14-AHR14,IF(AHJ18&lt;=AHS14,0,IF(AND(AHH18&gt;AHR14,AHJ18&gt;AHS14),AHS14-AHH18,0))),0)),0)</f>
        <v>　</v>
      </c>
      <c r="AHS18" s="663"/>
      <c r="AHT18" s="664"/>
      <c r="AHU18" s="662" t="str">
        <f>IFERROR(IF(OR(AHC18="日",AHC18="祝",AHC18=0,AHH18=0),"　",MAX(IF(AHH18&gt;AHU14,AHJ18-AHH18,IF(AHH18&lt;=AHU14,AHJ18-AHU14,0)),0)),0)</f>
        <v>　</v>
      </c>
      <c r="AHV18" s="663"/>
      <c r="AHW18" s="664"/>
      <c r="AHX18" s="662" t="str">
        <f>IFERROR(IF(OR(AHC18="日",AHC18="祝",AHC18=0,AHD18=""),"　",MAX(IF(AND(AHD18&lt;=AHX14,AHF18&gt;AHY14),AHY14-AHX14,IF(AND(AHD18&gt;AHX14,AHF18&lt;=AHY14),AHF18-AHD18,IF(AND(AHD18&lt;=AHX14,AHF18&lt;=AHY14),AHF18-AHX14,IF(AND(AHD18&gt;AHX14,AHF18&gt;AHY14),AHY14-AHD18,0)))),0)),0)</f>
        <v>　</v>
      </c>
      <c r="AHY18" s="663"/>
      <c r="AHZ18" s="664"/>
      <c r="AIA18" s="662" t="str">
        <f>IFERROR(IF(OR(AHC18="日",AHC18="祝",AHC18=0,AHH18=0),"　",MAX(IF(AND(AHH18&gt;AID14,AHJ18&gt;AIB14),0,IF(AND(AHH18&lt;=AID14,AHH18&gt;AIA14,AHJ18&gt;AIB14),AID14-AHH18,IF(AND(AHH18&lt;=AID14,AHH18&lt;=AIA14,AHJ18&gt;AIB14),AID14-AIA14,IF(AND(AHH18&gt;AIA14,AHJ18&lt;=AIB14),AHJ18-AHH18,IF(AND(AHH18&lt;=AIA14,AHJ18&lt;=AIB14),AHJ18-AIA14,0))))),0)),0)</f>
        <v>　</v>
      </c>
      <c r="AIB18" s="663"/>
      <c r="AIC18" s="664"/>
      <c r="AID18" s="662" t="str">
        <f>IFERROR(IF(OR(AHC18="日",AHC18="祝",AHC18=0,AHH18=0),"　",MAX(IF(AND(AHH18&lt;=AID14,AHJ18&gt;AIE14),AIE14-AID14,IF(AHJ18&lt;=AIE14,0,IF(AND(AHH18&gt;AID14,AHJ18&gt;AIE14),AIE14-AHH18,0))),0)),0)</f>
        <v>　</v>
      </c>
      <c r="AIE18" s="663"/>
      <c r="AIF18" s="664"/>
      <c r="AIG18" s="662" t="str">
        <f t="shared" si="15"/>
        <v>　</v>
      </c>
      <c r="AIH18" s="663"/>
      <c r="AII18" s="664"/>
      <c r="AIJ18" s="665" t="str">
        <f>IF(AIM18="×",TIME(0,0,0),IF(AIW4="非常勤",AHL18,AHX18))</f>
        <v>　</v>
      </c>
      <c r="AIK18" s="666"/>
      <c r="AIL18" s="667"/>
      <c r="AIM18" s="265"/>
      <c r="AIN18" s="665" t="str">
        <f>IF(AIQ18="×",TIME(0,0,0),IF(AIW4="非常勤",AHO18,AIA18))</f>
        <v>　</v>
      </c>
      <c r="AIO18" s="666"/>
      <c r="AIP18" s="667"/>
      <c r="AIQ18" s="265"/>
      <c r="AIR18" s="665" t="str">
        <f>IF(AIU18="×",TIME(0,0,0),IF(AIW4="非常勤",AHR18,AID18))</f>
        <v>　</v>
      </c>
      <c r="AIS18" s="666"/>
      <c r="AIT18" s="667"/>
      <c r="AIU18" s="265"/>
      <c r="AIV18" s="665" t="str">
        <f>IF(AIY18="×",TIME(0,0,0),IF(AIW4="非常勤",AHU18,AIG18))</f>
        <v>　</v>
      </c>
      <c r="AIW18" s="666"/>
      <c r="AIX18" s="667"/>
      <c r="AIY18" s="265"/>
      <c r="AIZ18" s="720"/>
      <c r="AJA18" s="720"/>
      <c r="AJB18" s="668"/>
      <c r="AJC18" s="670"/>
      <c r="AJD18" s="669"/>
      <c r="AJE18" s="671"/>
      <c r="AJF18" s="672"/>
      <c r="AJG18" s="672"/>
      <c r="AJH18" s="673"/>
      <c r="AJI18" s="263">
        <f>'別表_個別勤務状況（1～60）'!$A$18</f>
        <v>4</v>
      </c>
      <c r="AJJ18" s="264" t="str">
        <f>'別表_個別勤務状況（1～60）'!$B$18</f>
        <v>祝</v>
      </c>
      <c r="AJK18" s="660"/>
      <c r="AJL18" s="661"/>
      <c r="AJM18" s="660"/>
      <c r="AJN18" s="661"/>
      <c r="AJO18" s="660"/>
      <c r="AJP18" s="661"/>
      <c r="AJQ18" s="660"/>
      <c r="AJR18" s="661"/>
      <c r="AJS18" s="662" t="str">
        <f>IFERROR(IF(OR(AJJ18="日",AJJ18="祝",AJJ18=0,AJK18=""),"　",MAX(IF(AND(AJK18&lt;=AJS14,AJM18&gt;AJT14),AJT14-AJS14,IF(AND(AJK18&gt;AJS14,AJM18&lt;=AJT14),AJM18-AJK18,IF(AND(AJK18&lt;=AJS14,AJM18&lt;=AJT14),AJM18-AJS14,IF(AND(AJK18&gt;AJS14,AJM18&gt;AJT14),AJT14-AJK18,0)))),0)),0)</f>
        <v>　</v>
      </c>
      <c r="AJT18" s="663"/>
      <c r="AJU18" s="664"/>
      <c r="AJV18" s="662" t="str">
        <f>IFERROR(IF(OR(AJJ18="日",AJJ18="祝",AJJ18=0,AJO18=""),"　",MAX(IF(AND(AJO18&gt;AJY14,AJQ18&gt;AJW14),0,IF(AND(AJO18&lt;=AJY14,AJO18&gt;AJV14,AJQ18&gt;AJW14),AJY14-AJO18,IF(AND(AJO18&lt;=AJY14,AJO18&lt;=AJV14,AJQ18&gt;AJW14),AJY14-AJV14,IF(AND(AJO18&gt;AJV14,AJQ18&lt;=AJW14),AJQ18-AJO18,IF(AND(AJO18&lt;=AJV14,AJQ18&lt;=AJW14),AJQ18-AJV14,0))))),0)),0)</f>
        <v>　</v>
      </c>
      <c r="AJW18" s="663"/>
      <c r="AJX18" s="664"/>
      <c r="AJY18" s="662" t="str">
        <f>IFERROR(IF(OR(AJJ18="日",AJJ18="祝",AJJ18=0,AJO18=0),"　",MAX(IF(AND(AJO18&lt;=AJY14,AJQ18&gt;AJZ14),AJZ14-AJY14,IF(AJQ18&lt;=AJZ14,0,IF(AND(AJO18&gt;AJY14,AJQ18&gt;AJZ14),AJZ14-AJO18,0))),0)),0)</f>
        <v>　</v>
      </c>
      <c r="AJZ18" s="663"/>
      <c r="AKA18" s="664"/>
      <c r="AKB18" s="662" t="str">
        <f>IFERROR(IF(OR(AJJ18="日",AJJ18="祝",AJJ18=0,AJO18=0),"　",MAX(IF(AJO18&gt;AKB14,AJQ18-AJO18,IF(AJO18&lt;=AKB14,AJQ18-AKB14,0)),0)),0)</f>
        <v>　</v>
      </c>
      <c r="AKC18" s="663"/>
      <c r="AKD18" s="664"/>
      <c r="AKE18" s="662" t="str">
        <f>IFERROR(IF(OR(AJJ18="日",AJJ18="祝",AJJ18=0,AJK18=""),"　",MAX(IF(AND(AJK18&lt;=AKE14,AJM18&gt;AKF14),AKF14-AKE14,IF(AND(AJK18&gt;AKE14,AJM18&lt;=AKF14),AJM18-AJK18,IF(AND(AJK18&lt;=AKE14,AJM18&lt;=AKF14),AJM18-AKE14,IF(AND(AJK18&gt;AKE14,AJM18&gt;AKF14),AKF14-AJK18,0)))),0)),0)</f>
        <v>　</v>
      </c>
      <c r="AKF18" s="663"/>
      <c r="AKG18" s="664"/>
      <c r="AKH18" s="662" t="str">
        <f>IFERROR(IF(OR(AJJ18="日",AJJ18="祝",AJJ18=0,AJO18=0),"　",MAX(IF(AND(AJO18&gt;AKK14,AJQ18&gt;AKI14),0,IF(AND(AJO18&lt;=AKK14,AJO18&gt;AKH14,AJQ18&gt;AKI14),AKK14-AJO18,IF(AND(AJO18&lt;=AKK14,AJO18&lt;=AKH14,AJQ18&gt;AKI14),AKK14-AKH14,IF(AND(AJO18&gt;AKH14,AJQ18&lt;=AKI14),AJQ18-AJO18,IF(AND(AJO18&lt;=AKH14,AJQ18&lt;=AKI14),AJQ18-AKH14,0))))),0)),0)</f>
        <v>　</v>
      </c>
      <c r="AKI18" s="663"/>
      <c r="AKJ18" s="664"/>
      <c r="AKK18" s="662" t="str">
        <f>IFERROR(IF(OR(AJJ18="日",AJJ18="祝",AJJ18=0,AJO18=0),"　",MAX(IF(AND(AJO18&lt;=AKK14,AJQ18&gt;AKL14),AKL14-AKK14,IF(AJQ18&lt;=AKL14,0,IF(AND(AJO18&gt;AKK14,AJQ18&gt;AKL14),AKL14-AJO18,0))),0)),0)</f>
        <v>　</v>
      </c>
      <c r="AKL18" s="663"/>
      <c r="AKM18" s="664"/>
      <c r="AKN18" s="662" t="str">
        <f t="shared" si="16"/>
        <v>　</v>
      </c>
      <c r="AKO18" s="663"/>
      <c r="AKP18" s="664"/>
      <c r="AKQ18" s="665" t="str">
        <f>IF(AKT18="×",TIME(0,0,0),IF(ALD4="非常勤",AJS18,AKE18))</f>
        <v>　</v>
      </c>
      <c r="AKR18" s="666"/>
      <c r="AKS18" s="667"/>
      <c r="AKT18" s="265"/>
      <c r="AKU18" s="665" t="str">
        <f>IF(AKX18="×",TIME(0,0,0),IF(ALD4="非常勤",AJV18,AKH18))</f>
        <v>　</v>
      </c>
      <c r="AKV18" s="666"/>
      <c r="AKW18" s="667"/>
      <c r="AKX18" s="265"/>
      <c r="AKY18" s="665" t="str">
        <f>IF(ALB18="×",TIME(0,0,0),IF(ALD4="非常勤",AJY18,AKK18))</f>
        <v>　</v>
      </c>
      <c r="AKZ18" s="666"/>
      <c r="ALA18" s="667"/>
      <c r="ALB18" s="265"/>
      <c r="ALC18" s="665" t="str">
        <f>IF(ALF18="×",TIME(0,0,0),IF(ALD4="非常勤",AKB18,AKN18))</f>
        <v>　</v>
      </c>
      <c r="ALD18" s="666"/>
      <c r="ALE18" s="667"/>
      <c r="ALF18" s="265"/>
      <c r="ALG18" s="720"/>
      <c r="ALH18" s="720"/>
      <c r="ALI18" s="668"/>
      <c r="ALJ18" s="670"/>
      <c r="ALK18" s="669"/>
      <c r="ALL18" s="671"/>
      <c r="ALM18" s="672"/>
      <c r="ALN18" s="672"/>
      <c r="ALO18" s="673"/>
      <c r="ALP18" s="263">
        <f>'別表_個別勤務状況（1～60）'!$A$18</f>
        <v>4</v>
      </c>
      <c r="ALQ18" s="264" t="str">
        <f>'別表_個別勤務状況（1～60）'!$B$18</f>
        <v>祝</v>
      </c>
      <c r="ALR18" s="660"/>
      <c r="ALS18" s="661"/>
      <c r="ALT18" s="660"/>
      <c r="ALU18" s="661"/>
      <c r="ALV18" s="660"/>
      <c r="ALW18" s="661"/>
      <c r="ALX18" s="660"/>
      <c r="ALY18" s="661"/>
      <c r="ALZ18" s="662" t="str">
        <f>IFERROR(IF(OR(ALQ18="日",ALQ18="祝",ALQ18=0,ALR18=""),"　",MAX(IF(AND(ALR18&lt;=ALZ14,ALT18&gt;AMA14),AMA14-ALZ14,IF(AND(ALR18&gt;ALZ14,ALT18&lt;=AMA14),ALT18-ALR18,IF(AND(ALR18&lt;=ALZ14,ALT18&lt;=AMA14),ALT18-ALZ14,IF(AND(ALR18&gt;ALZ14,ALT18&gt;AMA14),AMA14-ALR18,0)))),0)),0)</f>
        <v>　</v>
      </c>
      <c r="AMA18" s="663"/>
      <c r="AMB18" s="664"/>
      <c r="AMC18" s="662" t="str">
        <f>IFERROR(IF(OR(ALQ18="日",ALQ18="祝",ALQ18=0,ALV18=""),"　",MAX(IF(AND(ALV18&gt;AMF14,ALX18&gt;AMD14),0,IF(AND(ALV18&lt;=AMF14,ALV18&gt;AMC14,ALX18&gt;AMD14),AMF14-ALV18,IF(AND(ALV18&lt;=AMF14,ALV18&lt;=AMC14,ALX18&gt;AMD14),AMF14-AMC14,IF(AND(ALV18&gt;AMC14,ALX18&lt;=AMD14),ALX18-ALV18,IF(AND(ALV18&lt;=AMC14,ALX18&lt;=AMD14),ALX18-AMC14,0))))),0)),0)</f>
        <v>　</v>
      </c>
      <c r="AMD18" s="663"/>
      <c r="AME18" s="664"/>
      <c r="AMF18" s="662" t="str">
        <f>IFERROR(IF(OR(ALQ18="日",ALQ18="祝",ALQ18=0,ALV18=0),"　",MAX(IF(AND(ALV18&lt;=AMF14,ALX18&gt;AMG14),AMG14-AMF14,IF(ALX18&lt;=AMG14,0,IF(AND(ALV18&gt;AMF14,ALX18&gt;AMG14),AMG14-ALV18,0))),0)),0)</f>
        <v>　</v>
      </c>
      <c r="AMG18" s="663"/>
      <c r="AMH18" s="664"/>
      <c r="AMI18" s="662" t="str">
        <f>IFERROR(IF(OR(ALQ18="日",ALQ18="祝",ALQ18=0,ALV18=0),"　",MAX(IF(ALV18&gt;AMI14,ALX18-ALV18,IF(ALV18&lt;=AMI14,ALX18-AMI14,0)),0)),0)</f>
        <v>　</v>
      </c>
      <c r="AMJ18" s="663"/>
      <c r="AMK18" s="664"/>
      <c r="AML18" s="662" t="str">
        <f>IFERROR(IF(OR(ALQ18="日",ALQ18="祝",ALQ18=0,ALR18=""),"　",MAX(IF(AND(ALR18&lt;=AML14,ALT18&gt;AMM14),AMM14-AML14,IF(AND(ALR18&gt;AML14,ALT18&lt;=AMM14),ALT18-ALR18,IF(AND(ALR18&lt;=AML14,ALT18&lt;=AMM14),ALT18-AML14,IF(AND(ALR18&gt;AML14,ALT18&gt;AMM14),AMM14-ALR18,0)))),0)),0)</f>
        <v>　</v>
      </c>
      <c r="AMM18" s="663"/>
      <c r="AMN18" s="664"/>
      <c r="AMO18" s="662" t="str">
        <f>IFERROR(IF(OR(ALQ18="日",ALQ18="祝",ALQ18=0,ALV18=0),"　",MAX(IF(AND(ALV18&gt;AMR14,ALX18&gt;AMP14),0,IF(AND(ALV18&lt;=AMR14,ALV18&gt;AMO14,ALX18&gt;AMP14),AMR14-ALV18,IF(AND(ALV18&lt;=AMR14,ALV18&lt;=AMO14,ALX18&gt;AMP14),AMR14-AMO14,IF(AND(ALV18&gt;AMO14,ALX18&lt;=AMP14),ALX18-ALV18,IF(AND(ALV18&lt;=AMO14,ALX18&lt;=AMP14),ALX18-AMO14,0))))),0)),0)</f>
        <v>　</v>
      </c>
      <c r="AMP18" s="663"/>
      <c r="AMQ18" s="664"/>
      <c r="AMR18" s="662" t="str">
        <f>IFERROR(IF(OR(ALQ18="日",ALQ18="祝",ALQ18=0,ALV18=0),"　",MAX(IF(AND(ALV18&lt;=AMR14,ALX18&gt;AMS14),AMS14-AMR14,IF(ALX18&lt;=AMS14,0,IF(AND(ALV18&gt;AMR14,ALX18&gt;AMS14),AMS14-ALV18,0))),0)),0)</f>
        <v>　</v>
      </c>
      <c r="AMS18" s="663"/>
      <c r="AMT18" s="664"/>
      <c r="AMU18" s="662" t="str">
        <f t="shared" si="17"/>
        <v>　</v>
      </c>
      <c r="AMV18" s="663"/>
      <c r="AMW18" s="664"/>
      <c r="AMX18" s="665" t="str">
        <f>IF(ANA18="×",TIME(0,0,0),IF(ANK4="非常勤",ALZ18,AML18))</f>
        <v>　</v>
      </c>
      <c r="AMY18" s="666"/>
      <c r="AMZ18" s="667"/>
      <c r="ANA18" s="265"/>
      <c r="ANB18" s="665" t="str">
        <f>IF(ANE18="×",TIME(0,0,0),IF(ANK4="非常勤",AMC18,AMO18))</f>
        <v>　</v>
      </c>
      <c r="ANC18" s="666"/>
      <c r="AND18" s="667"/>
      <c r="ANE18" s="265"/>
      <c r="ANF18" s="665" t="str">
        <f>IF(ANI18="×",TIME(0,0,0),IF(ANK4="非常勤",AMF18,AMR18))</f>
        <v>　</v>
      </c>
      <c r="ANG18" s="666"/>
      <c r="ANH18" s="667"/>
      <c r="ANI18" s="265"/>
      <c r="ANJ18" s="665" t="str">
        <f>IF(ANM18="×",TIME(0,0,0),IF(ANK4="非常勤",AMI18,AMU18))</f>
        <v>　</v>
      </c>
      <c r="ANK18" s="666"/>
      <c r="ANL18" s="667"/>
      <c r="ANM18" s="265"/>
      <c r="ANN18" s="720"/>
      <c r="ANO18" s="720"/>
      <c r="ANP18" s="668"/>
      <c r="ANQ18" s="670"/>
      <c r="ANR18" s="669"/>
      <c r="ANS18" s="671"/>
      <c r="ANT18" s="672"/>
      <c r="ANU18" s="672"/>
      <c r="ANV18" s="673"/>
      <c r="ANW18" s="263">
        <f>'別表_個別勤務状況（1～60）'!$A$18</f>
        <v>4</v>
      </c>
      <c r="ANX18" s="264" t="str">
        <f>'別表_個別勤務状況（1～60）'!$B$18</f>
        <v>祝</v>
      </c>
      <c r="ANY18" s="660"/>
      <c r="ANZ18" s="661"/>
      <c r="AOA18" s="660"/>
      <c r="AOB18" s="661"/>
      <c r="AOC18" s="660"/>
      <c r="AOD18" s="661"/>
      <c r="AOE18" s="660"/>
      <c r="AOF18" s="661"/>
      <c r="AOG18" s="662" t="str">
        <f>IFERROR(IF(OR(ANX18="日",ANX18="祝",ANX18=0,ANY18=""),"　",MAX(IF(AND(ANY18&lt;=AOG14,AOA18&gt;AOH14),AOH14-AOG14,IF(AND(ANY18&gt;AOG14,AOA18&lt;=AOH14),AOA18-ANY18,IF(AND(ANY18&lt;=AOG14,AOA18&lt;=AOH14),AOA18-AOG14,IF(AND(ANY18&gt;AOG14,AOA18&gt;AOH14),AOH14-ANY18,0)))),0)),0)</f>
        <v>　</v>
      </c>
      <c r="AOH18" s="663"/>
      <c r="AOI18" s="664"/>
      <c r="AOJ18" s="662" t="str">
        <f>IFERROR(IF(OR(ANX18="日",ANX18="祝",ANX18=0,AOC18=""),"　",MAX(IF(AND(AOC18&gt;AOM14,AOE18&gt;AOK14),0,IF(AND(AOC18&lt;=AOM14,AOC18&gt;AOJ14,AOE18&gt;AOK14),AOM14-AOC18,IF(AND(AOC18&lt;=AOM14,AOC18&lt;=AOJ14,AOE18&gt;AOK14),AOM14-AOJ14,IF(AND(AOC18&gt;AOJ14,AOE18&lt;=AOK14),AOE18-AOC18,IF(AND(AOC18&lt;=AOJ14,AOE18&lt;=AOK14),AOE18-AOJ14,0))))),0)),0)</f>
        <v>　</v>
      </c>
      <c r="AOK18" s="663"/>
      <c r="AOL18" s="664"/>
      <c r="AOM18" s="662" t="str">
        <f>IFERROR(IF(OR(ANX18="日",ANX18="祝",ANX18=0,AOC18=0),"　",MAX(IF(AND(AOC18&lt;=AOM14,AOE18&gt;AON14),AON14-AOM14,IF(AOE18&lt;=AON14,0,IF(AND(AOC18&gt;AOM14,AOE18&gt;AON14),AON14-AOC18,0))),0)),0)</f>
        <v>　</v>
      </c>
      <c r="AON18" s="663"/>
      <c r="AOO18" s="664"/>
      <c r="AOP18" s="662" t="str">
        <f>IFERROR(IF(OR(ANX18="日",ANX18="祝",ANX18=0,AOC18=0),"　",MAX(IF(AOC18&gt;AOP14,AOE18-AOC18,IF(AOC18&lt;=AOP14,AOE18-AOP14,0)),0)),0)</f>
        <v>　</v>
      </c>
      <c r="AOQ18" s="663"/>
      <c r="AOR18" s="664"/>
      <c r="AOS18" s="662" t="str">
        <f>IFERROR(IF(OR(ANX18="日",ANX18="祝",ANX18=0,ANY18=""),"　",MAX(IF(AND(ANY18&lt;=AOS14,AOA18&gt;AOT14),AOT14-AOS14,IF(AND(ANY18&gt;AOS14,AOA18&lt;=AOT14),AOA18-ANY18,IF(AND(ANY18&lt;=AOS14,AOA18&lt;=AOT14),AOA18-AOS14,IF(AND(ANY18&gt;AOS14,AOA18&gt;AOT14),AOT14-ANY18,0)))),0)),0)</f>
        <v>　</v>
      </c>
      <c r="AOT18" s="663"/>
      <c r="AOU18" s="664"/>
      <c r="AOV18" s="662" t="str">
        <f>IFERROR(IF(OR(ANX18="日",ANX18="祝",ANX18=0,AOC18=0),"　",MAX(IF(AND(AOC18&gt;AOY14,AOE18&gt;AOW14),0,IF(AND(AOC18&lt;=AOY14,AOC18&gt;AOV14,AOE18&gt;AOW14),AOY14-AOC18,IF(AND(AOC18&lt;=AOY14,AOC18&lt;=AOV14,AOE18&gt;AOW14),AOY14-AOV14,IF(AND(AOC18&gt;AOV14,AOE18&lt;=AOW14),AOE18-AOC18,IF(AND(AOC18&lt;=AOV14,AOE18&lt;=AOW14),AOE18-AOV14,0))))),0)),0)</f>
        <v>　</v>
      </c>
      <c r="AOW18" s="663"/>
      <c r="AOX18" s="664"/>
      <c r="AOY18" s="662" t="str">
        <f>IFERROR(IF(OR(ANX18="日",ANX18="祝",ANX18=0,AOC18=0),"　",MAX(IF(AND(AOC18&lt;=AOY14,AOE18&gt;AOZ14),AOZ14-AOY14,IF(AOE18&lt;=AOZ14,0,IF(AND(AOC18&gt;AOY14,AOE18&gt;AOZ14),AOZ14-AOC18,0))),0)),0)</f>
        <v>　</v>
      </c>
      <c r="AOZ18" s="663"/>
      <c r="APA18" s="664"/>
      <c r="APB18" s="662" t="str">
        <f t="shared" si="18"/>
        <v>　</v>
      </c>
      <c r="APC18" s="663"/>
      <c r="APD18" s="664"/>
      <c r="APE18" s="665" t="str">
        <f>IF(APH18="×",TIME(0,0,0),IF(APR4="非常勤",AOG18,AOS18))</f>
        <v>　</v>
      </c>
      <c r="APF18" s="666"/>
      <c r="APG18" s="667"/>
      <c r="APH18" s="265"/>
      <c r="API18" s="665" t="str">
        <f>IF(APL18="×",TIME(0,0,0),IF(APR4="非常勤",AOJ18,AOV18))</f>
        <v>　</v>
      </c>
      <c r="APJ18" s="666"/>
      <c r="APK18" s="667"/>
      <c r="APL18" s="265"/>
      <c r="APM18" s="665" t="str">
        <f>IF(APP18="×",TIME(0,0,0),IF(APR4="非常勤",AOM18,AOY18))</f>
        <v>　</v>
      </c>
      <c r="APN18" s="666"/>
      <c r="APO18" s="667"/>
      <c r="APP18" s="265"/>
      <c r="APQ18" s="665" t="str">
        <f>IF(APT18="×",TIME(0,0,0),IF(APR4="非常勤",AOP18,APB18))</f>
        <v>　</v>
      </c>
      <c r="APR18" s="666"/>
      <c r="APS18" s="667"/>
      <c r="APT18" s="265"/>
      <c r="APU18" s="720"/>
      <c r="APV18" s="720"/>
      <c r="APW18" s="668"/>
      <c r="APX18" s="670"/>
      <c r="APY18" s="669"/>
      <c r="APZ18" s="671"/>
      <c r="AQA18" s="672"/>
      <c r="AQB18" s="672"/>
      <c r="AQC18" s="673"/>
      <c r="AQD18" s="263">
        <f>'別表_個別勤務状況（1～60）'!$A$18</f>
        <v>4</v>
      </c>
      <c r="AQE18" s="264" t="str">
        <f>'別表_個別勤務状況（1～60）'!$B$18</f>
        <v>祝</v>
      </c>
      <c r="AQF18" s="660"/>
      <c r="AQG18" s="661"/>
      <c r="AQH18" s="660"/>
      <c r="AQI18" s="661"/>
      <c r="AQJ18" s="660"/>
      <c r="AQK18" s="661"/>
      <c r="AQL18" s="660"/>
      <c r="AQM18" s="661"/>
      <c r="AQN18" s="662" t="str">
        <f>IFERROR(IF(OR(AQE18="日",AQE18="祝",AQE18=0,AQF18=""),"　",MAX(IF(AND(AQF18&lt;=AQN14,AQH18&gt;AQO14),AQO14-AQN14,IF(AND(AQF18&gt;AQN14,AQH18&lt;=AQO14),AQH18-AQF18,IF(AND(AQF18&lt;=AQN14,AQH18&lt;=AQO14),AQH18-AQN14,IF(AND(AQF18&gt;AQN14,AQH18&gt;AQO14),AQO14-AQF18,0)))),0)),0)</f>
        <v>　</v>
      </c>
      <c r="AQO18" s="663"/>
      <c r="AQP18" s="664"/>
      <c r="AQQ18" s="662" t="str">
        <f>IFERROR(IF(OR(AQE18="日",AQE18="祝",AQE18=0,AQJ18=""),"　",MAX(IF(AND(AQJ18&gt;AQT14,AQL18&gt;AQR14),0,IF(AND(AQJ18&lt;=AQT14,AQJ18&gt;AQQ14,AQL18&gt;AQR14),AQT14-AQJ18,IF(AND(AQJ18&lt;=AQT14,AQJ18&lt;=AQQ14,AQL18&gt;AQR14),AQT14-AQQ14,IF(AND(AQJ18&gt;AQQ14,AQL18&lt;=AQR14),AQL18-AQJ18,IF(AND(AQJ18&lt;=AQQ14,AQL18&lt;=AQR14),AQL18-AQQ14,0))))),0)),0)</f>
        <v>　</v>
      </c>
      <c r="AQR18" s="663"/>
      <c r="AQS18" s="664"/>
      <c r="AQT18" s="662" t="str">
        <f>IFERROR(IF(OR(AQE18="日",AQE18="祝",AQE18=0,AQJ18=0),"　",MAX(IF(AND(AQJ18&lt;=AQT14,AQL18&gt;AQU14),AQU14-AQT14,IF(AQL18&lt;=AQU14,0,IF(AND(AQJ18&gt;AQT14,AQL18&gt;AQU14),AQU14-AQJ18,0))),0)),0)</f>
        <v>　</v>
      </c>
      <c r="AQU18" s="663"/>
      <c r="AQV18" s="664"/>
      <c r="AQW18" s="662" t="str">
        <f>IFERROR(IF(OR(AQE18="日",AQE18="祝",AQE18=0,AQJ18=0),"　",MAX(IF(AQJ18&gt;AQW14,AQL18-AQJ18,IF(AQJ18&lt;=AQW14,AQL18-AQW14,0)),0)),0)</f>
        <v>　</v>
      </c>
      <c r="AQX18" s="663"/>
      <c r="AQY18" s="664"/>
      <c r="AQZ18" s="662" t="str">
        <f>IFERROR(IF(OR(AQE18="日",AQE18="祝",AQE18=0,AQF18=""),"　",MAX(IF(AND(AQF18&lt;=AQZ14,AQH18&gt;ARA14),ARA14-AQZ14,IF(AND(AQF18&gt;AQZ14,AQH18&lt;=ARA14),AQH18-AQF18,IF(AND(AQF18&lt;=AQZ14,AQH18&lt;=ARA14),AQH18-AQZ14,IF(AND(AQF18&gt;AQZ14,AQH18&gt;ARA14),ARA14-AQF18,0)))),0)),0)</f>
        <v>　</v>
      </c>
      <c r="ARA18" s="663"/>
      <c r="ARB18" s="664"/>
      <c r="ARC18" s="662" t="str">
        <f>IFERROR(IF(OR(AQE18="日",AQE18="祝",AQE18=0,AQJ18=0),"　",MAX(IF(AND(AQJ18&gt;ARF14,AQL18&gt;ARD14),0,IF(AND(AQJ18&lt;=ARF14,AQJ18&gt;ARC14,AQL18&gt;ARD14),ARF14-AQJ18,IF(AND(AQJ18&lt;=ARF14,AQJ18&lt;=ARC14,AQL18&gt;ARD14),ARF14-ARC14,IF(AND(AQJ18&gt;ARC14,AQL18&lt;=ARD14),AQL18-AQJ18,IF(AND(AQJ18&lt;=ARC14,AQL18&lt;=ARD14),AQL18-ARC14,0))))),0)),0)</f>
        <v>　</v>
      </c>
      <c r="ARD18" s="663"/>
      <c r="ARE18" s="664"/>
      <c r="ARF18" s="662" t="str">
        <f>IFERROR(IF(OR(AQE18="日",AQE18="祝",AQE18=0,AQJ18=0),"　",MAX(IF(AND(AQJ18&lt;=ARF14,AQL18&gt;ARG14),ARG14-ARF14,IF(AQL18&lt;=ARG14,0,IF(AND(AQJ18&gt;ARF14,AQL18&gt;ARG14),ARG14-AQJ18,0))),0)),0)</f>
        <v>　</v>
      </c>
      <c r="ARG18" s="663"/>
      <c r="ARH18" s="664"/>
      <c r="ARI18" s="662" t="str">
        <f t="shared" si="19"/>
        <v>　</v>
      </c>
      <c r="ARJ18" s="663"/>
      <c r="ARK18" s="664"/>
      <c r="ARL18" s="665" t="str">
        <f>IF(ARO18="×",TIME(0,0,0),IF(ARY4="非常勤",AQN18,AQZ18))</f>
        <v>　</v>
      </c>
      <c r="ARM18" s="666"/>
      <c r="ARN18" s="667"/>
      <c r="ARO18" s="265"/>
      <c r="ARP18" s="665" t="str">
        <f>IF(ARS18="×",TIME(0,0,0),IF(ARY4="非常勤",AQQ18,ARC18))</f>
        <v>　</v>
      </c>
      <c r="ARQ18" s="666"/>
      <c r="ARR18" s="667"/>
      <c r="ARS18" s="265"/>
      <c r="ART18" s="665" t="str">
        <f>IF(ARW18="×",TIME(0,0,0),IF(ARY4="非常勤",AQT18,ARF18))</f>
        <v>　</v>
      </c>
      <c r="ARU18" s="666"/>
      <c r="ARV18" s="667"/>
      <c r="ARW18" s="265"/>
      <c r="ARX18" s="665" t="str">
        <f>IF(ASA18="×",TIME(0,0,0),IF(ARY4="非常勤",AQW18,ARI18))</f>
        <v>　</v>
      </c>
      <c r="ARY18" s="666"/>
      <c r="ARZ18" s="667"/>
      <c r="ASA18" s="265"/>
      <c r="ASB18" s="720"/>
      <c r="ASC18" s="720"/>
      <c r="ASD18" s="668"/>
      <c r="ASE18" s="670"/>
      <c r="ASF18" s="669"/>
      <c r="ASG18" s="671"/>
      <c r="ASH18" s="672"/>
      <c r="ASI18" s="672"/>
      <c r="ASJ18" s="673"/>
      <c r="ASK18" s="263">
        <f>'別表_個別勤務状況（1～60）'!$A$18</f>
        <v>4</v>
      </c>
      <c r="ASL18" s="264" t="str">
        <f>'別表_個別勤務状況（1～60）'!$B$18</f>
        <v>祝</v>
      </c>
      <c r="ASM18" s="660"/>
      <c r="ASN18" s="661"/>
      <c r="ASO18" s="660"/>
      <c r="ASP18" s="661"/>
      <c r="ASQ18" s="660"/>
      <c r="ASR18" s="661"/>
      <c r="ASS18" s="660"/>
      <c r="AST18" s="661"/>
      <c r="ASU18" s="662" t="str">
        <f>IFERROR(IF(OR(ASL18="日",ASL18="祝",ASL18=0,ASM18=""),"　",MAX(IF(AND(ASM18&lt;=ASU14,ASO18&gt;ASV14),ASV14-ASU14,IF(AND(ASM18&gt;ASU14,ASO18&lt;=ASV14),ASO18-ASM18,IF(AND(ASM18&lt;=ASU14,ASO18&lt;=ASV14),ASO18-ASU14,IF(AND(ASM18&gt;ASU14,ASO18&gt;ASV14),ASV14-ASM18,0)))),0)),0)</f>
        <v>　</v>
      </c>
      <c r="ASV18" s="663"/>
      <c r="ASW18" s="664"/>
      <c r="ASX18" s="662" t="str">
        <f>IFERROR(IF(OR(ASL18="日",ASL18="祝",ASL18=0,ASQ18=""),"　",MAX(IF(AND(ASQ18&gt;ATA14,ASS18&gt;ASY14),0,IF(AND(ASQ18&lt;=ATA14,ASQ18&gt;ASX14,ASS18&gt;ASY14),ATA14-ASQ18,IF(AND(ASQ18&lt;=ATA14,ASQ18&lt;=ASX14,ASS18&gt;ASY14),ATA14-ASX14,IF(AND(ASQ18&gt;ASX14,ASS18&lt;=ASY14),ASS18-ASQ18,IF(AND(ASQ18&lt;=ASX14,ASS18&lt;=ASY14),ASS18-ASX14,0))))),0)),0)</f>
        <v>　</v>
      </c>
      <c r="ASY18" s="663"/>
      <c r="ASZ18" s="664"/>
      <c r="ATA18" s="662" t="str">
        <f>IFERROR(IF(OR(ASL18="日",ASL18="祝",ASL18=0,ASQ18=0),"　",MAX(IF(AND(ASQ18&lt;=ATA14,ASS18&gt;ATB14),ATB14-ATA14,IF(ASS18&lt;=ATB14,0,IF(AND(ASQ18&gt;ATA14,ASS18&gt;ATB14),ATB14-ASQ18,0))),0)),0)</f>
        <v>　</v>
      </c>
      <c r="ATB18" s="663"/>
      <c r="ATC18" s="664"/>
      <c r="ATD18" s="662" t="str">
        <f>IFERROR(IF(OR(ASL18="日",ASL18="祝",ASL18=0,ASQ18=0),"　",MAX(IF(ASQ18&gt;ATD14,ASS18-ASQ18,IF(ASQ18&lt;=ATD14,ASS18-ATD14,0)),0)),0)</f>
        <v>　</v>
      </c>
      <c r="ATE18" s="663"/>
      <c r="ATF18" s="664"/>
      <c r="ATG18" s="662" t="str">
        <f>IFERROR(IF(OR(ASL18="日",ASL18="祝",ASL18=0,ASM18=""),"　",MAX(IF(AND(ASM18&lt;=ATG14,ASO18&gt;ATH14),ATH14-ATG14,IF(AND(ASM18&gt;ATG14,ASO18&lt;=ATH14),ASO18-ASM18,IF(AND(ASM18&lt;=ATG14,ASO18&lt;=ATH14),ASO18-ATG14,IF(AND(ASM18&gt;ATG14,ASO18&gt;ATH14),ATH14-ASM18,0)))),0)),0)</f>
        <v>　</v>
      </c>
      <c r="ATH18" s="663"/>
      <c r="ATI18" s="664"/>
      <c r="ATJ18" s="662" t="str">
        <f>IFERROR(IF(OR(ASL18="日",ASL18="祝",ASL18=0,ASQ18=0),"　",MAX(IF(AND(ASQ18&gt;ATM14,ASS18&gt;ATK14),0,IF(AND(ASQ18&lt;=ATM14,ASQ18&gt;ATJ14,ASS18&gt;ATK14),ATM14-ASQ18,IF(AND(ASQ18&lt;=ATM14,ASQ18&lt;=ATJ14,ASS18&gt;ATK14),ATM14-ATJ14,IF(AND(ASQ18&gt;ATJ14,ASS18&lt;=ATK14),ASS18-ASQ18,IF(AND(ASQ18&lt;=ATJ14,ASS18&lt;=ATK14),ASS18-ATJ14,0))))),0)),0)</f>
        <v>　</v>
      </c>
      <c r="ATK18" s="663"/>
      <c r="ATL18" s="664"/>
      <c r="ATM18" s="662" t="str">
        <f>IFERROR(IF(OR(ASL18="日",ASL18="祝",ASL18=0,ASQ18=0),"　",MAX(IF(AND(ASQ18&lt;=ATM14,ASS18&gt;ATN14),ATN14-ATM14,IF(ASS18&lt;=ATN14,0,IF(AND(ASQ18&gt;ATM14,ASS18&gt;ATN14),ATN14-ASQ18,0))),0)),0)</f>
        <v>　</v>
      </c>
      <c r="ATN18" s="663"/>
      <c r="ATO18" s="664"/>
      <c r="ATP18" s="662" t="str">
        <f t="shared" si="20"/>
        <v>　</v>
      </c>
      <c r="ATQ18" s="663"/>
      <c r="ATR18" s="664"/>
      <c r="ATS18" s="665" t="str">
        <f>IF(ATV18="×",TIME(0,0,0),IF(AUF4="非常勤",ASU18,ATG18))</f>
        <v>　</v>
      </c>
      <c r="ATT18" s="666"/>
      <c r="ATU18" s="667"/>
      <c r="ATV18" s="265"/>
      <c r="ATW18" s="665" t="str">
        <f>IF(ATZ18="×",TIME(0,0,0),IF(AUF4="非常勤",ASX18,ATJ18))</f>
        <v>　</v>
      </c>
      <c r="ATX18" s="666"/>
      <c r="ATY18" s="667"/>
      <c r="ATZ18" s="265"/>
      <c r="AUA18" s="665" t="str">
        <f>IF(AUD18="×",TIME(0,0,0),IF(AUF4="非常勤",ATA18,ATM18))</f>
        <v>　</v>
      </c>
      <c r="AUB18" s="666"/>
      <c r="AUC18" s="667"/>
      <c r="AUD18" s="265"/>
      <c r="AUE18" s="665" t="str">
        <f>IF(AUH18="×",TIME(0,0,0),IF(AUF4="非常勤",ATD18,ATP18))</f>
        <v>　</v>
      </c>
      <c r="AUF18" s="666"/>
      <c r="AUG18" s="667"/>
      <c r="AUH18" s="265"/>
      <c r="AUI18" s="720"/>
      <c r="AUJ18" s="720"/>
      <c r="AUK18" s="668"/>
      <c r="AUL18" s="670"/>
      <c r="AUM18" s="669"/>
      <c r="AUN18" s="671"/>
      <c r="AUO18" s="672"/>
      <c r="AUP18" s="672"/>
      <c r="AUQ18" s="673"/>
      <c r="AUR18" s="263">
        <f>'別表_個別勤務状況（1～60）'!$A$18</f>
        <v>4</v>
      </c>
      <c r="AUS18" s="264" t="str">
        <f>'別表_個別勤務状況（1～60）'!$B$18</f>
        <v>祝</v>
      </c>
      <c r="AUT18" s="660"/>
      <c r="AUU18" s="661"/>
      <c r="AUV18" s="660"/>
      <c r="AUW18" s="661"/>
      <c r="AUX18" s="660"/>
      <c r="AUY18" s="661"/>
      <c r="AUZ18" s="660"/>
      <c r="AVA18" s="661"/>
      <c r="AVB18" s="662" t="str">
        <f>IFERROR(IF(OR(AUS18="日",AUS18="祝",AUS18=0,AUT18=""),"　",MAX(IF(AND(AUT18&lt;=AVB14,AUV18&gt;AVC14),AVC14-AVB14,IF(AND(AUT18&gt;AVB14,AUV18&lt;=AVC14),AUV18-AUT18,IF(AND(AUT18&lt;=AVB14,AUV18&lt;=AVC14),AUV18-AVB14,IF(AND(AUT18&gt;AVB14,AUV18&gt;AVC14),AVC14-AUT18,0)))),0)),0)</f>
        <v>　</v>
      </c>
      <c r="AVC18" s="663"/>
      <c r="AVD18" s="664"/>
      <c r="AVE18" s="662" t="str">
        <f>IFERROR(IF(OR(AUS18="日",AUS18="祝",AUS18=0,AUX18=""),"　",MAX(IF(AND(AUX18&gt;AVH14,AUZ18&gt;AVF14),0,IF(AND(AUX18&lt;=AVH14,AUX18&gt;AVE14,AUZ18&gt;AVF14),AVH14-AUX18,IF(AND(AUX18&lt;=AVH14,AUX18&lt;=AVE14,AUZ18&gt;AVF14),AVH14-AVE14,IF(AND(AUX18&gt;AVE14,AUZ18&lt;=AVF14),AUZ18-AUX18,IF(AND(AUX18&lt;=AVE14,AUZ18&lt;=AVF14),AUZ18-AVE14,0))))),0)),0)</f>
        <v>　</v>
      </c>
      <c r="AVF18" s="663"/>
      <c r="AVG18" s="664"/>
      <c r="AVH18" s="662" t="str">
        <f>IFERROR(IF(OR(AUS18="日",AUS18="祝",AUS18=0,AUX18=0),"　",MAX(IF(AND(AUX18&lt;=AVH14,AUZ18&gt;AVI14),AVI14-AVH14,IF(AUZ18&lt;=AVI14,0,IF(AND(AUX18&gt;AVH14,AUZ18&gt;AVI14),AVI14-AUX18,0))),0)),0)</f>
        <v>　</v>
      </c>
      <c r="AVI18" s="663"/>
      <c r="AVJ18" s="664"/>
      <c r="AVK18" s="662" t="str">
        <f>IFERROR(IF(OR(AUS18="日",AUS18="祝",AUS18=0,AUX18=0),"　",MAX(IF(AUX18&gt;AVK14,AUZ18-AUX18,IF(AUX18&lt;=AVK14,AUZ18-AVK14,0)),0)),0)</f>
        <v>　</v>
      </c>
      <c r="AVL18" s="663"/>
      <c r="AVM18" s="664"/>
      <c r="AVN18" s="662" t="str">
        <f>IFERROR(IF(OR(AUS18="日",AUS18="祝",AUS18=0,AUT18=""),"　",MAX(IF(AND(AUT18&lt;=AVN14,AUV18&gt;AVO14),AVO14-AVN14,IF(AND(AUT18&gt;AVN14,AUV18&lt;=AVO14),AUV18-AUT18,IF(AND(AUT18&lt;=AVN14,AUV18&lt;=AVO14),AUV18-AVN14,IF(AND(AUT18&gt;AVN14,AUV18&gt;AVO14),AVO14-AUT18,0)))),0)),0)</f>
        <v>　</v>
      </c>
      <c r="AVO18" s="663"/>
      <c r="AVP18" s="664"/>
      <c r="AVQ18" s="662" t="str">
        <f>IFERROR(IF(OR(AUS18="日",AUS18="祝",AUS18=0,AUX18=0),"　",MAX(IF(AND(AUX18&gt;AVT14,AUZ18&gt;AVR14),0,IF(AND(AUX18&lt;=AVT14,AUX18&gt;AVQ14,AUZ18&gt;AVR14),AVT14-AUX18,IF(AND(AUX18&lt;=AVT14,AUX18&lt;=AVQ14,AUZ18&gt;AVR14),AVT14-AVQ14,IF(AND(AUX18&gt;AVQ14,AUZ18&lt;=AVR14),AUZ18-AUX18,IF(AND(AUX18&lt;=AVQ14,AUZ18&lt;=AVR14),AUZ18-AVQ14,0))))),0)),0)</f>
        <v>　</v>
      </c>
      <c r="AVR18" s="663"/>
      <c r="AVS18" s="664"/>
      <c r="AVT18" s="662" t="str">
        <f>IFERROR(IF(OR(AUS18="日",AUS18="祝",AUS18=0,AUX18=0),"　",MAX(IF(AND(AUX18&lt;=AVT14,AUZ18&gt;AVU14),AVU14-AVT14,IF(AUZ18&lt;=AVU14,0,IF(AND(AUX18&gt;AVT14,AUZ18&gt;AVU14),AVU14-AUX18,0))),0)),0)</f>
        <v>　</v>
      </c>
      <c r="AVU18" s="663"/>
      <c r="AVV18" s="664"/>
      <c r="AVW18" s="662" t="str">
        <f t="shared" si="21"/>
        <v>　</v>
      </c>
      <c r="AVX18" s="663"/>
      <c r="AVY18" s="664"/>
      <c r="AVZ18" s="665" t="str">
        <f>IF(AWC18="×",TIME(0,0,0),IF(AWM4="非常勤",AVB18,AVN18))</f>
        <v>　</v>
      </c>
      <c r="AWA18" s="666"/>
      <c r="AWB18" s="667"/>
      <c r="AWC18" s="265"/>
      <c r="AWD18" s="665" t="str">
        <f>IF(AWG18="×",TIME(0,0,0),IF(AWM4="非常勤",AVE18,AVQ18))</f>
        <v>　</v>
      </c>
      <c r="AWE18" s="666"/>
      <c r="AWF18" s="667"/>
      <c r="AWG18" s="265"/>
      <c r="AWH18" s="665" t="str">
        <f>IF(AWK18="×",TIME(0,0,0),IF(AWM4="非常勤",AVH18,AVT18))</f>
        <v>　</v>
      </c>
      <c r="AWI18" s="666"/>
      <c r="AWJ18" s="667"/>
      <c r="AWK18" s="265"/>
      <c r="AWL18" s="665" t="str">
        <f>IF(AWO18="×",TIME(0,0,0),IF(AWM4="非常勤",AVK18,AVW18))</f>
        <v>　</v>
      </c>
      <c r="AWM18" s="666"/>
      <c r="AWN18" s="667"/>
      <c r="AWO18" s="265"/>
      <c r="AWP18" s="720"/>
      <c r="AWQ18" s="720"/>
      <c r="AWR18" s="668"/>
      <c r="AWS18" s="670"/>
      <c r="AWT18" s="669"/>
      <c r="AWU18" s="671"/>
      <c r="AWV18" s="672"/>
      <c r="AWW18" s="672"/>
      <c r="AWX18" s="673"/>
      <c r="AWY18" s="263">
        <f>'別表_個別勤務状況（1～60）'!$A$18</f>
        <v>4</v>
      </c>
      <c r="AWZ18" s="264" t="str">
        <f>'別表_個別勤務状況（1～60）'!$B$18</f>
        <v>祝</v>
      </c>
      <c r="AXA18" s="660"/>
      <c r="AXB18" s="661"/>
      <c r="AXC18" s="660"/>
      <c r="AXD18" s="661"/>
      <c r="AXE18" s="660"/>
      <c r="AXF18" s="661"/>
      <c r="AXG18" s="660"/>
      <c r="AXH18" s="661"/>
      <c r="AXI18" s="662" t="str">
        <f>IFERROR(IF(OR(AWZ18="日",AWZ18="祝",AWZ18=0,AXA18=""),"　",MAX(IF(AND(AXA18&lt;=AXI14,AXC18&gt;AXJ14),AXJ14-AXI14,IF(AND(AXA18&gt;AXI14,AXC18&lt;=AXJ14),AXC18-AXA18,IF(AND(AXA18&lt;=AXI14,AXC18&lt;=AXJ14),AXC18-AXI14,IF(AND(AXA18&gt;AXI14,AXC18&gt;AXJ14),AXJ14-AXA18,0)))),0)),0)</f>
        <v>　</v>
      </c>
      <c r="AXJ18" s="663"/>
      <c r="AXK18" s="664"/>
      <c r="AXL18" s="662" t="str">
        <f>IFERROR(IF(OR(AWZ18="日",AWZ18="祝",AWZ18=0,AXE18=""),"　",MAX(IF(AND(AXE18&gt;AXO14,AXG18&gt;AXM14),0,IF(AND(AXE18&lt;=AXO14,AXE18&gt;AXL14,AXG18&gt;AXM14),AXO14-AXE18,IF(AND(AXE18&lt;=AXO14,AXE18&lt;=AXL14,AXG18&gt;AXM14),AXO14-AXL14,IF(AND(AXE18&gt;AXL14,AXG18&lt;=AXM14),AXG18-AXE18,IF(AND(AXE18&lt;=AXL14,AXG18&lt;=AXM14),AXG18-AXL14,0))))),0)),0)</f>
        <v>　</v>
      </c>
      <c r="AXM18" s="663"/>
      <c r="AXN18" s="664"/>
      <c r="AXO18" s="662" t="str">
        <f>IFERROR(IF(OR(AWZ18="日",AWZ18="祝",AWZ18=0,AXE18=0),"　",MAX(IF(AND(AXE18&lt;=AXO14,AXG18&gt;AXP14),AXP14-AXO14,IF(AXG18&lt;=AXP14,0,IF(AND(AXE18&gt;AXO14,AXG18&gt;AXP14),AXP14-AXE18,0))),0)),0)</f>
        <v>　</v>
      </c>
      <c r="AXP18" s="663"/>
      <c r="AXQ18" s="664"/>
      <c r="AXR18" s="662" t="str">
        <f>IFERROR(IF(OR(AWZ18="日",AWZ18="祝",AWZ18=0,AXE18=0),"　",MAX(IF(AXE18&gt;AXR14,AXG18-AXE18,IF(AXE18&lt;=AXR14,AXG18-AXR14,0)),0)),0)</f>
        <v>　</v>
      </c>
      <c r="AXS18" s="663"/>
      <c r="AXT18" s="664"/>
      <c r="AXU18" s="662" t="str">
        <f>IFERROR(IF(OR(AWZ18="日",AWZ18="祝",AWZ18=0,AXA18=""),"　",MAX(IF(AND(AXA18&lt;=AXU14,AXC18&gt;AXV14),AXV14-AXU14,IF(AND(AXA18&gt;AXU14,AXC18&lt;=AXV14),AXC18-AXA18,IF(AND(AXA18&lt;=AXU14,AXC18&lt;=AXV14),AXC18-AXU14,IF(AND(AXA18&gt;AXU14,AXC18&gt;AXV14),AXV14-AXA18,0)))),0)),0)</f>
        <v>　</v>
      </c>
      <c r="AXV18" s="663"/>
      <c r="AXW18" s="664"/>
      <c r="AXX18" s="662" t="str">
        <f>IFERROR(IF(OR(AWZ18="日",AWZ18="祝",AWZ18=0,AXE18=0),"　",MAX(IF(AND(AXE18&gt;AYA14,AXG18&gt;AXY14),0,IF(AND(AXE18&lt;=AYA14,AXE18&gt;AXX14,AXG18&gt;AXY14),AYA14-AXE18,IF(AND(AXE18&lt;=AYA14,AXE18&lt;=AXX14,AXG18&gt;AXY14),AYA14-AXX14,IF(AND(AXE18&gt;AXX14,AXG18&lt;=AXY14),AXG18-AXE18,IF(AND(AXE18&lt;=AXX14,AXG18&lt;=AXY14),AXG18-AXX14,0))))),0)),0)</f>
        <v>　</v>
      </c>
      <c r="AXY18" s="663"/>
      <c r="AXZ18" s="664"/>
      <c r="AYA18" s="662" t="str">
        <f>IFERROR(IF(OR(AWZ18="日",AWZ18="祝",AWZ18=0,AXE18=0),"　",MAX(IF(AND(AXE18&lt;=AYA14,AXG18&gt;AYB14),AYB14-AYA14,IF(AXG18&lt;=AYB14,0,IF(AND(AXE18&gt;AYA14,AXG18&gt;AYB14),AYB14-AXE18,0))),0)),0)</f>
        <v>　</v>
      </c>
      <c r="AYB18" s="663"/>
      <c r="AYC18" s="664"/>
      <c r="AYD18" s="662" t="str">
        <f t="shared" si="22"/>
        <v>　</v>
      </c>
      <c r="AYE18" s="663"/>
      <c r="AYF18" s="664"/>
      <c r="AYG18" s="665" t="str">
        <f>IF(AYJ18="×",TIME(0,0,0),IF(AYT4="非常勤",AXI18,AXU18))</f>
        <v>　</v>
      </c>
      <c r="AYH18" s="666"/>
      <c r="AYI18" s="667"/>
      <c r="AYJ18" s="265"/>
      <c r="AYK18" s="665" t="str">
        <f>IF(AYN18="×",TIME(0,0,0),IF(AYT4="非常勤",AXL18,AXX18))</f>
        <v>　</v>
      </c>
      <c r="AYL18" s="666"/>
      <c r="AYM18" s="667"/>
      <c r="AYN18" s="265"/>
      <c r="AYO18" s="665" t="str">
        <f>IF(AYR18="×",TIME(0,0,0),IF(AYT4="非常勤",AXO18,AYA18))</f>
        <v>　</v>
      </c>
      <c r="AYP18" s="666"/>
      <c r="AYQ18" s="667"/>
      <c r="AYR18" s="265"/>
      <c r="AYS18" s="665" t="str">
        <f>IF(AYV18="×",TIME(0,0,0),IF(AYT4="非常勤",AXR18,AYD18))</f>
        <v>　</v>
      </c>
      <c r="AYT18" s="666"/>
      <c r="AYU18" s="667"/>
      <c r="AYV18" s="265"/>
      <c r="AYW18" s="720"/>
      <c r="AYX18" s="720"/>
      <c r="AYY18" s="668"/>
      <c r="AYZ18" s="670"/>
      <c r="AZA18" s="669"/>
      <c r="AZB18" s="671"/>
      <c r="AZC18" s="672"/>
      <c r="AZD18" s="672"/>
      <c r="AZE18" s="673"/>
      <c r="AZF18" s="263">
        <f>'別表_個別勤務状況（1～60）'!$A$18</f>
        <v>4</v>
      </c>
      <c r="AZG18" s="264" t="str">
        <f>'別表_個別勤務状況（1～60）'!$B$18</f>
        <v>祝</v>
      </c>
      <c r="AZH18" s="660"/>
      <c r="AZI18" s="661"/>
      <c r="AZJ18" s="660"/>
      <c r="AZK18" s="661"/>
      <c r="AZL18" s="660"/>
      <c r="AZM18" s="661"/>
      <c r="AZN18" s="660"/>
      <c r="AZO18" s="661"/>
      <c r="AZP18" s="662" t="str">
        <f>IFERROR(IF(OR(AZG18="日",AZG18="祝",AZG18=0,AZH18=""),"　",MAX(IF(AND(AZH18&lt;=AZP14,AZJ18&gt;AZQ14),AZQ14-AZP14,IF(AND(AZH18&gt;AZP14,AZJ18&lt;=AZQ14),AZJ18-AZH18,IF(AND(AZH18&lt;=AZP14,AZJ18&lt;=AZQ14),AZJ18-AZP14,IF(AND(AZH18&gt;AZP14,AZJ18&gt;AZQ14),AZQ14-AZH18,0)))),0)),0)</f>
        <v>　</v>
      </c>
      <c r="AZQ18" s="663"/>
      <c r="AZR18" s="664"/>
      <c r="AZS18" s="662" t="str">
        <f>IFERROR(IF(OR(AZG18="日",AZG18="祝",AZG18=0,AZL18=""),"　",MAX(IF(AND(AZL18&gt;AZV14,AZN18&gt;AZT14),0,IF(AND(AZL18&lt;=AZV14,AZL18&gt;AZS14,AZN18&gt;AZT14),AZV14-AZL18,IF(AND(AZL18&lt;=AZV14,AZL18&lt;=AZS14,AZN18&gt;AZT14),AZV14-AZS14,IF(AND(AZL18&gt;AZS14,AZN18&lt;=AZT14),AZN18-AZL18,IF(AND(AZL18&lt;=AZS14,AZN18&lt;=AZT14),AZN18-AZS14,0))))),0)),0)</f>
        <v>　</v>
      </c>
      <c r="AZT18" s="663"/>
      <c r="AZU18" s="664"/>
      <c r="AZV18" s="662" t="str">
        <f>IFERROR(IF(OR(AZG18="日",AZG18="祝",AZG18=0,AZL18=0),"　",MAX(IF(AND(AZL18&lt;=AZV14,AZN18&gt;AZW14),AZW14-AZV14,IF(AZN18&lt;=AZW14,0,IF(AND(AZL18&gt;AZV14,AZN18&gt;AZW14),AZW14-AZL18,0))),0)),0)</f>
        <v>　</v>
      </c>
      <c r="AZW18" s="663"/>
      <c r="AZX18" s="664"/>
      <c r="AZY18" s="662" t="str">
        <f>IFERROR(IF(OR(AZG18="日",AZG18="祝",AZG18=0,AZL18=0),"　",MAX(IF(AZL18&gt;AZY14,AZN18-AZL18,IF(AZL18&lt;=AZY14,AZN18-AZY14,0)),0)),0)</f>
        <v>　</v>
      </c>
      <c r="AZZ18" s="663"/>
      <c r="BAA18" s="664"/>
      <c r="BAB18" s="662" t="str">
        <f>IFERROR(IF(OR(AZG18="日",AZG18="祝",AZG18=0,AZH18=""),"　",MAX(IF(AND(AZH18&lt;=BAB14,AZJ18&gt;BAC14),BAC14-BAB14,IF(AND(AZH18&gt;BAB14,AZJ18&lt;=BAC14),AZJ18-AZH18,IF(AND(AZH18&lt;=BAB14,AZJ18&lt;=BAC14),AZJ18-BAB14,IF(AND(AZH18&gt;BAB14,AZJ18&gt;BAC14),BAC14-AZH18,0)))),0)),0)</f>
        <v>　</v>
      </c>
      <c r="BAC18" s="663"/>
      <c r="BAD18" s="664"/>
      <c r="BAE18" s="662" t="str">
        <f>IFERROR(IF(OR(AZG18="日",AZG18="祝",AZG18=0,AZL18=0),"　",MAX(IF(AND(AZL18&gt;BAH14,AZN18&gt;BAF14),0,IF(AND(AZL18&lt;=BAH14,AZL18&gt;BAE14,AZN18&gt;BAF14),BAH14-AZL18,IF(AND(AZL18&lt;=BAH14,AZL18&lt;=BAE14,AZN18&gt;BAF14),BAH14-BAE14,IF(AND(AZL18&gt;BAE14,AZN18&lt;=BAF14),AZN18-AZL18,IF(AND(AZL18&lt;=BAE14,AZN18&lt;=BAF14),AZN18-BAE14,0))))),0)),0)</f>
        <v>　</v>
      </c>
      <c r="BAF18" s="663"/>
      <c r="BAG18" s="664"/>
      <c r="BAH18" s="662" t="str">
        <f>IFERROR(IF(OR(AZG18="日",AZG18="祝",AZG18=0,AZL18=0),"　",MAX(IF(AND(AZL18&lt;=BAH14,AZN18&gt;BAI14),BAI14-BAH14,IF(AZN18&lt;=BAI14,0,IF(AND(AZL18&gt;BAH14,AZN18&gt;BAI14),BAI14-AZL18,0))),0)),0)</f>
        <v>　</v>
      </c>
      <c r="BAI18" s="663"/>
      <c r="BAJ18" s="664"/>
      <c r="BAK18" s="662" t="str">
        <f t="shared" si="23"/>
        <v>　</v>
      </c>
      <c r="BAL18" s="663"/>
      <c r="BAM18" s="664"/>
      <c r="BAN18" s="665" t="str">
        <f>IF(BAQ18="×",TIME(0,0,0),IF(BBA4="非常勤",AZP18,BAB18))</f>
        <v>　</v>
      </c>
      <c r="BAO18" s="666"/>
      <c r="BAP18" s="667"/>
      <c r="BAQ18" s="265"/>
      <c r="BAR18" s="665" t="str">
        <f>IF(BAU18="×",TIME(0,0,0),IF(BBA4="非常勤",AZS18,BAE18))</f>
        <v>　</v>
      </c>
      <c r="BAS18" s="666"/>
      <c r="BAT18" s="667"/>
      <c r="BAU18" s="265"/>
      <c r="BAV18" s="665" t="str">
        <f>IF(BAY18="×",TIME(0,0,0),IF(BBA4="非常勤",AZV18,BAH18))</f>
        <v>　</v>
      </c>
      <c r="BAW18" s="666"/>
      <c r="BAX18" s="667"/>
      <c r="BAY18" s="265"/>
      <c r="BAZ18" s="665" t="str">
        <f>IF(BBC18="×",TIME(0,0,0),IF(BBA4="非常勤",AZY18,BAK18))</f>
        <v>　</v>
      </c>
      <c r="BBA18" s="666"/>
      <c r="BBB18" s="667"/>
      <c r="BBC18" s="265"/>
      <c r="BBD18" s="720"/>
      <c r="BBE18" s="720"/>
      <c r="BBF18" s="668"/>
      <c r="BBG18" s="670"/>
      <c r="BBH18" s="669"/>
      <c r="BBI18" s="671"/>
      <c r="BBJ18" s="672"/>
      <c r="BBK18" s="672"/>
      <c r="BBL18" s="673"/>
      <c r="BBM18" s="263">
        <f>'別表_個別勤務状況（1～60）'!$A$18</f>
        <v>4</v>
      </c>
      <c r="BBN18" s="264" t="str">
        <f>'別表_個別勤務状況（1～60）'!$B$18</f>
        <v>祝</v>
      </c>
      <c r="BBO18" s="660"/>
      <c r="BBP18" s="661"/>
      <c r="BBQ18" s="660"/>
      <c r="BBR18" s="661"/>
      <c r="BBS18" s="660"/>
      <c r="BBT18" s="661"/>
      <c r="BBU18" s="660"/>
      <c r="BBV18" s="661"/>
      <c r="BBW18" s="662" t="str">
        <f>IFERROR(IF(OR(BBN18="日",BBN18="祝",BBN18=0,BBO18=""),"　",MAX(IF(AND(BBO18&lt;=BBW14,BBQ18&gt;BBX14),BBX14-BBW14,IF(AND(BBO18&gt;BBW14,BBQ18&lt;=BBX14),BBQ18-BBO18,IF(AND(BBO18&lt;=BBW14,BBQ18&lt;=BBX14),BBQ18-BBW14,IF(AND(BBO18&gt;BBW14,BBQ18&gt;BBX14),BBX14-BBO18,0)))),0)),0)</f>
        <v>　</v>
      </c>
      <c r="BBX18" s="663"/>
      <c r="BBY18" s="664"/>
      <c r="BBZ18" s="662" t="str">
        <f>IFERROR(IF(OR(BBN18="日",BBN18="祝",BBN18=0,BBS18=""),"　",MAX(IF(AND(BBS18&gt;BCC14,BBU18&gt;BCA14),0,IF(AND(BBS18&lt;=BCC14,BBS18&gt;BBZ14,BBU18&gt;BCA14),BCC14-BBS18,IF(AND(BBS18&lt;=BCC14,BBS18&lt;=BBZ14,BBU18&gt;BCA14),BCC14-BBZ14,IF(AND(BBS18&gt;BBZ14,BBU18&lt;=BCA14),BBU18-BBS18,IF(AND(BBS18&lt;=BBZ14,BBU18&lt;=BCA14),BBU18-BBZ14,0))))),0)),0)</f>
        <v>　</v>
      </c>
      <c r="BCA18" s="663"/>
      <c r="BCB18" s="664"/>
      <c r="BCC18" s="662" t="str">
        <f>IFERROR(IF(OR(BBN18="日",BBN18="祝",BBN18=0,BBS18=0),"　",MAX(IF(AND(BBS18&lt;=BCC14,BBU18&gt;BCD14),BCD14-BCC14,IF(BBU18&lt;=BCD14,0,IF(AND(BBS18&gt;BCC14,BBU18&gt;BCD14),BCD14-BBS18,0))),0)),0)</f>
        <v>　</v>
      </c>
      <c r="BCD18" s="663"/>
      <c r="BCE18" s="664"/>
      <c r="BCF18" s="662" t="str">
        <f>IFERROR(IF(OR(BBN18="日",BBN18="祝",BBN18=0,BBS18=0),"　",MAX(IF(BBS18&gt;BCF14,BBU18-BBS18,IF(BBS18&lt;=BCF14,BBU18-BCF14,0)),0)),0)</f>
        <v>　</v>
      </c>
      <c r="BCG18" s="663"/>
      <c r="BCH18" s="664"/>
      <c r="BCI18" s="662" t="str">
        <f>IFERROR(IF(OR(BBN18="日",BBN18="祝",BBN18=0,BBO18=""),"　",MAX(IF(AND(BBO18&lt;=BCI14,BBQ18&gt;BCJ14),BCJ14-BCI14,IF(AND(BBO18&gt;BCI14,BBQ18&lt;=BCJ14),BBQ18-BBO18,IF(AND(BBO18&lt;=BCI14,BBQ18&lt;=BCJ14),BBQ18-BCI14,IF(AND(BBO18&gt;BCI14,BBQ18&gt;BCJ14),BCJ14-BBO18,0)))),0)),0)</f>
        <v>　</v>
      </c>
      <c r="BCJ18" s="663"/>
      <c r="BCK18" s="664"/>
      <c r="BCL18" s="662" t="str">
        <f>IFERROR(IF(OR(BBN18="日",BBN18="祝",BBN18=0,BBS18=0),"　",MAX(IF(AND(BBS18&gt;BCO14,BBU18&gt;BCM14),0,IF(AND(BBS18&lt;=BCO14,BBS18&gt;BCL14,BBU18&gt;BCM14),BCO14-BBS18,IF(AND(BBS18&lt;=BCO14,BBS18&lt;=BCL14,BBU18&gt;BCM14),BCO14-BCL14,IF(AND(BBS18&gt;BCL14,BBU18&lt;=BCM14),BBU18-BBS18,IF(AND(BBS18&lt;=BCL14,BBU18&lt;=BCM14),BBU18-BCL14,0))))),0)),0)</f>
        <v>　</v>
      </c>
      <c r="BCM18" s="663"/>
      <c r="BCN18" s="664"/>
      <c r="BCO18" s="662" t="str">
        <f>IFERROR(IF(OR(BBN18="日",BBN18="祝",BBN18=0,BBS18=0),"　",MAX(IF(AND(BBS18&lt;=BCO14,BBU18&gt;BCP14),BCP14-BCO14,IF(BBU18&lt;=BCP14,0,IF(AND(BBS18&gt;BCO14,BBU18&gt;BCP14),BCP14-BBS18,0))),0)),0)</f>
        <v>　</v>
      </c>
      <c r="BCP18" s="663"/>
      <c r="BCQ18" s="664"/>
      <c r="BCR18" s="662" t="str">
        <f t="shared" si="24"/>
        <v>　</v>
      </c>
      <c r="BCS18" s="663"/>
      <c r="BCT18" s="664"/>
      <c r="BCU18" s="665" t="str">
        <f>IF(BCX18="×",TIME(0,0,0),IF(BDH4="非常勤",BBW18,BCI18))</f>
        <v>　</v>
      </c>
      <c r="BCV18" s="666"/>
      <c r="BCW18" s="667"/>
      <c r="BCX18" s="265"/>
      <c r="BCY18" s="665" t="str">
        <f>IF(BDB18="×",TIME(0,0,0),IF(BDH4="非常勤",BBZ18,BCL18))</f>
        <v>　</v>
      </c>
      <c r="BCZ18" s="666"/>
      <c r="BDA18" s="667"/>
      <c r="BDB18" s="265"/>
      <c r="BDC18" s="665" t="str">
        <f>IF(BDF18="×",TIME(0,0,0),IF(BDH4="非常勤",BCC18,BCO18))</f>
        <v>　</v>
      </c>
      <c r="BDD18" s="666"/>
      <c r="BDE18" s="667"/>
      <c r="BDF18" s="265"/>
      <c r="BDG18" s="665" t="str">
        <f>IF(BDJ18="×",TIME(0,0,0),IF(BDH4="非常勤",BCF18,BCR18))</f>
        <v>　</v>
      </c>
      <c r="BDH18" s="666"/>
      <c r="BDI18" s="667"/>
      <c r="BDJ18" s="265"/>
      <c r="BDK18" s="720"/>
      <c r="BDL18" s="720"/>
      <c r="BDM18" s="668"/>
      <c r="BDN18" s="670"/>
      <c r="BDO18" s="669"/>
      <c r="BDP18" s="671"/>
      <c r="BDQ18" s="672"/>
      <c r="BDR18" s="672"/>
      <c r="BDS18" s="673"/>
      <c r="BDT18" s="263">
        <f>'別表_個別勤務状況（1～60）'!$A$18</f>
        <v>4</v>
      </c>
      <c r="BDU18" s="264" t="str">
        <f>'別表_個別勤務状況（1～60）'!$B$18</f>
        <v>祝</v>
      </c>
      <c r="BDV18" s="660"/>
      <c r="BDW18" s="661"/>
      <c r="BDX18" s="660"/>
      <c r="BDY18" s="661"/>
      <c r="BDZ18" s="660"/>
      <c r="BEA18" s="661"/>
      <c r="BEB18" s="660"/>
      <c r="BEC18" s="661"/>
      <c r="BED18" s="662" t="str">
        <f>IFERROR(IF(OR(BDU18="日",BDU18="祝",BDU18=0,BDV18=""),"　",MAX(IF(AND(BDV18&lt;=BED14,BDX18&gt;BEE14),BEE14-BED14,IF(AND(BDV18&gt;BED14,BDX18&lt;=BEE14),BDX18-BDV18,IF(AND(BDV18&lt;=BED14,BDX18&lt;=BEE14),BDX18-BED14,IF(AND(BDV18&gt;BED14,BDX18&gt;BEE14),BEE14-BDV18,0)))),0)),0)</f>
        <v>　</v>
      </c>
      <c r="BEE18" s="663"/>
      <c r="BEF18" s="664"/>
      <c r="BEG18" s="662" t="str">
        <f>IFERROR(IF(OR(BDU18="日",BDU18="祝",BDU18=0,BDZ18=""),"　",MAX(IF(AND(BDZ18&gt;BEJ14,BEB18&gt;BEH14),0,IF(AND(BDZ18&lt;=BEJ14,BDZ18&gt;BEG14,BEB18&gt;BEH14),BEJ14-BDZ18,IF(AND(BDZ18&lt;=BEJ14,BDZ18&lt;=BEG14,BEB18&gt;BEH14),BEJ14-BEG14,IF(AND(BDZ18&gt;BEG14,BEB18&lt;=BEH14),BEB18-BDZ18,IF(AND(BDZ18&lt;=BEG14,BEB18&lt;=BEH14),BEB18-BEG14,0))))),0)),0)</f>
        <v>　</v>
      </c>
      <c r="BEH18" s="663"/>
      <c r="BEI18" s="664"/>
      <c r="BEJ18" s="662" t="str">
        <f>IFERROR(IF(OR(BDU18="日",BDU18="祝",BDU18=0,BDZ18=0),"　",MAX(IF(AND(BDZ18&lt;=BEJ14,BEB18&gt;BEK14),BEK14-BEJ14,IF(BEB18&lt;=BEK14,0,IF(AND(BDZ18&gt;BEJ14,BEB18&gt;BEK14),BEK14-BDZ18,0))),0)),0)</f>
        <v>　</v>
      </c>
      <c r="BEK18" s="663"/>
      <c r="BEL18" s="664"/>
      <c r="BEM18" s="662" t="str">
        <f>IFERROR(IF(OR(BDU18="日",BDU18="祝",BDU18=0,BDZ18=0),"　",MAX(IF(BDZ18&gt;BEM14,BEB18-BDZ18,IF(BDZ18&lt;=BEM14,BEB18-BEM14,0)),0)),0)</f>
        <v>　</v>
      </c>
      <c r="BEN18" s="663"/>
      <c r="BEO18" s="664"/>
      <c r="BEP18" s="662" t="str">
        <f>IFERROR(IF(OR(BDU18="日",BDU18="祝",BDU18=0,BDV18=""),"　",MAX(IF(AND(BDV18&lt;=BEP14,BDX18&gt;BEQ14),BEQ14-BEP14,IF(AND(BDV18&gt;BEP14,BDX18&lt;=BEQ14),BDX18-BDV18,IF(AND(BDV18&lt;=BEP14,BDX18&lt;=BEQ14),BDX18-BEP14,IF(AND(BDV18&gt;BEP14,BDX18&gt;BEQ14),BEQ14-BDV18,0)))),0)),0)</f>
        <v>　</v>
      </c>
      <c r="BEQ18" s="663"/>
      <c r="BER18" s="664"/>
      <c r="BES18" s="662" t="str">
        <f>IFERROR(IF(OR(BDU18="日",BDU18="祝",BDU18=0,BDZ18=0),"　",MAX(IF(AND(BDZ18&gt;BEV14,BEB18&gt;BET14),0,IF(AND(BDZ18&lt;=BEV14,BDZ18&gt;BES14,BEB18&gt;BET14),BEV14-BDZ18,IF(AND(BDZ18&lt;=BEV14,BDZ18&lt;=BES14,BEB18&gt;BET14),BEV14-BES14,IF(AND(BDZ18&gt;BES14,BEB18&lt;=BET14),BEB18-BDZ18,IF(AND(BDZ18&lt;=BES14,BEB18&lt;=BET14),BEB18-BES14,0))))),0)),0)</f>
        <v>　</v>
      </c>
      <c r="BET18" s="663"/>
      <c r="BEU18" s="664"/>
      <c r="BEV18" s="662" t="str">
        <f>IFERROR(IF(OR(BDU18="日",BDU18="祝",BDU18=0,BDZ18=0),"　",MAX(IF(AND(BDZ18&lt;=BEV14,BEB18&gt;BEW14),BEW14-BEV14,IF(BEB18&lt;=BEW14,0,IF(AND(BDZ18&gt;BEV14,BEB18&gt;BEW14),BEW14-BDZ18,0))),0)),0)</f>
        <v>　</v>
      </c>
      <c r="BEW18" s="663"/>
      <c r="BEX18" s="664"/>
      <c r="BEY18" s="662" t="str">
        <f t="shared" si="25"/>
        <v>　</v>
      </c>
      <c r="BEZ18" s="663"/>
      <c r="BFA18" s="664"/>
      <c r="BFB18" s="665" t="str">
        <f>IF(BFE18="×",TIME(0,0,0),IF(BFO4="非常勤",BED18,BEP18))</f>
        <v>　</v>
      </c>
      <c r="BFC18" s="666"/>
      <c r="BFD18" s="667"/>
      <c r="BFE18" s="265"/>
      <c r="BFF18" s="665" t="str">
        <f>IF(BFI18="×",TIME(0,0,0),IF(BFO4="非常勤",BEG18,BES18))</f>
        <v>　</v>
      </c>
      <c r="BFG18" s="666"/>
      <c r="BFH18" s="667"/>
      <c r="BFI18" s="265"/>
      <c r="BFJ18" s="665" t="str">
        <f>IF(BFM18="×",TIME(0,0,0),IF(BFO4="非常勤",BEJ18,BEV18))</f>
        <v>　</v>
      </c>
      <c r="BFK18" s="666"/>
      <c r="BFL18" s="667"/>
      <c r="BFM18" s="265"/>
      <c r="BFN18" s="665" t="str">
        <f>IF(BFQ18="×",TIME(0,0,0),IF(BFO4="非常勤",BEM18,BEY18))</f>
        <v>　</v>
      </c>
      <c r="BFO18" s="666"/>
      <c r="BFP18" s="667"/>
      <c r="BFQ18" s="265"/>
      <c r="BFR18" s="720"/>
      <c r="BFS18" s="720"/>
      <c r="BFT18" s="668"/>
      <c r="BFU18" s="670"/>
      <c r="BFV18" s="669"/>
      <c r="BFW18" s="671"/>
      <c r="BFX18" s="672"/>
      <c r="BFY18" s="672"/>
      <c r="BFZ18" s="673"/>
      <c r="BGA18" s="263">
        <f>'別表_個別勤務状況（1～60）'!$A$18</f>
        <v>4</v>
      </c>
      <c r="BGB18" s="264" t="str">
        <f>'別表_個別勤務状況（1～60）'!$B$18</f>
        <v>祝</v>
      </c>
      <c r="BGC18" s="660"/>
      <c r="BGD18" s="661"/>
      <c r="BGE18" s="660"/>
      <c r="BGF18" s="661"/>
      <c r="BGG18" s="660"/>
      <c r="BGH18" s="661"/>
      <c r="BGI18" s="660"/>
      <c r="BGJ18" s="661"/>
      <c r="BGK18" s="662" t="str">
        <f>IFERROR(IF(OR(BGB18="日",BGB18="祝",BGB18=0,BGC18=""),"　",MAX(IF(AND(BGC18&lt;=BGK14,BGE18&gt;BGL14),BGL14-BGK14,IF(AND(BGC18&gt;BGK14,BGE18&lt;=BGL14),BGE18-BGC18,IF(AND(BGC18&lt;=BGK14,BGE18&lt;=BGL14),BGE18-BGK14,IF(AND(BGC18&gt;BGK14,BGE18&gt;BGL14),BGL14-BGC18,0)))),0)),0)</f>
        <v>　</v>
      </c>
      <c r="BGL18" s="663"/>
      <c r="BGM18" s="664"/>
      <c r="BGN18" s="662" t="str">
        <f>IFERROR(IF(OR(BGB18="日",BGB18="祝",BGB18=0,BGG18=""),"　",MAX(IF(AND(BGG18&gt;BGQ14,BGI18&gt;BGO14),0,IF(AND(BGG18&lt;=BGQ14,BGG18&gt;BGN14,BGI18&gt;BGO14),BGQ14-BGG18,IF(AND(BGG18&lt;=BGQ14,BGG18&lt;=BGN14,BGI18&gt;BGO14),BGQ14-BGN14,IF(AND(BGG18&gt;BGN14,BGI18&lt;=BGO14),BGI18-BGG18,IF(AND(BGG18&lt;=BGN14,BGI18&lt;=BGO14),BGI18-BGN14,0))))),0)),0)</f>
        <v>　</v>
      </c>
      <c r="BGO18" s="663"/>
      <c r="BGP18" s="664"/>
      <c r="BGQ18" s="662" t="str">
        <f>IFERROR(IF(OR(BGB18="日",BGB18="祝",BGB18=0,BGG18=0),"　",MAX(IF(AND(BGG18&lt;=BGQ14,BGI18&gt;BGR14),BGR14-BGQ14,IF(BGI18&lt;=BGR14,0,IF(AND(BGG18&gt;BGQ14,BGI18&gt;BGR14),BGR14-BGG18,0))),0)),0)</f>
        <v>　</v>
      </c>
      <c r="BGR18" s="663"/>
      <c r="BGS18" s="664"/>
      <c r="BGT18" s="662" t="str">
        <f>IFERROR(IF(OR(BGB18="日",BGB18="祝",BGB18=0,BGG18=0),"　",MAX(IF(BGG18&gt;BGT14,BGI18-BGG18,IF(BGG18&lt;=BGT14,BGI18-BGT14,0)),0)),0)</f>
        <v>　</v>
      </c>
      <c r="BGU18" s="663"/>
      <c r="BGV18" s="664"/>
      <c r="BGW18" s="662" t="str">
        <f>IFERROR(IF(OR(BGB18="日",BGB18="祝",BGB18=0,BGC18=""),"　",MAX(IF(AND(BGC18&lt;=BGW14,BGE18&gt;BGX14),BGX14-BGW14,IF(AND(BGC18&gt;BGW14,BGE18&lt;=BGX14),BGE18-BGC18,IF(AND(BGC18&lt;=BGW14,BGE18&lt;=BGX14),BGE18-BGW14,IF(AND(BGC18&gt;BGW14,BGE18&gt;BGX14),BGX14-BGC18,0)))),0)),0)</f>
        <v>　</v>
      </c>
      <c r="BGX18" s="663"/>
      <c r="BGY18" s="664"/>
      <c r="BGZ18" s="662" t="str">
        <f>IFERROR(IF(OR(BGB18="日",BGB18="祝",BGB18=0,BGG18=0),"　",MAX(IF(AND(BGG18&gt;BHC14,BGI18&gt;BHA14),0,IF(AND(BGG18&lt;=BHC14,BGG18&gt;BGZ14,BGI18&gt;BHA14),BHC14-BGG18,IF(AND(BGG18&lt;=BHC14,BGG18&lt;=BGZ14,BGI18&gt;BHA14),BHC14-BGZ14,IF(AND(BGG18&gt;BGZ14,BGI18&lt;=BHA14),BGI18-BGG18,IF(AND(BGG18&lt;=BGZ14,BGI18&lt;=BHA14),BGI18-BGZ14,0))))),0)),0)</f>
        <v>　</v>
      </c>
      <c r="BHA18" s="663"/>
      <c r="BHB18" s="664"/>
      <c r="BHC18" s="662" t="str">
        <f>IFERROR(IF(OR(BGB18="日",BGB18="祝",BGB18=0,BGG18=0),"　",MAX(IF(AND(BGG18&lt;=BHC14,BGI18&gt;BHD14),BHD14-BHC14,IF(BGI18&lt;=BHD14,0,IF(AND(BGG18&gt;BHC14,BGI18&gt;BHD14),BHD14-BGG18,0))),0)),0)</f>
        <v>　</v>
      </c>
      <c r="BHD18" s="663"/>
      <c r="BHE18" s="664"/>
      <c r="BHF18" s="662" t="str">
        <f t="shared" si="26"/>
        <v>　</v>
      </c>
      <c r="BHG18" s="663"/>
      <c r="BHH18" s="664"/>
      <c r="BHI18" s="665" t="str">
        <f>IF(BHL18="×",TIME(0,0,0),IF(BHV4="非常勤",BGK18,BGW18))</f>
        <v>　</v>
      </c>
      <c r="BHJ18" s="666"/>
      <c r="BHK18" s="667"/>
      <c r="BHL18" s="265"/>
      <c r="BHM18" s="665" t="str">
        <f>IF(BHP18="×",TIME(0,0,0),IF(BHV4="非常勤",BGN18,BGZ18))</f>
        <v>　</v>
      </c>
      <c r="BHN18" s="666"/>
      <c r="BHO18" s="667"/>
      <c r="BHP18" s="265"/>
      <c r="BHQ18" s="665" t="str">
        <f>IF(BHT18="×",TIME(0,0,0),IF(BHV4="非常勤",BGQ18,BHC18))</f>
        <v>　</v>
      </c>
      <c r="BHR18" s="666"/>
      <c r="BHS18" s="667"/>
      <c r="BHT18" s="265"/>
      <c r="BHU18" s="665" t="str">
        <f>IF(BHX18="×",TIME(0,0,0),IF(BHV4="非常勤",BGT18,BHF18))</f>
        <v>　</v>
      </c>
      <c r="BHV18" s="666"/>
      <c r="BHW18" s="667"/>
      <c r="BHX18" s="265"/>
      <c r="BHY18" s="720"/>
      <c r="BHZ18" s="720"/>
      <c r="BIA18" s="668"/>
      <c r="BIB18" s="670"/>
      <c r="BIC18" s="669"/>
      <c r="BID18" s="671"/>
      <c r="BIE18" s="672"/>
      <c r="BIF18" s="672"/>
      <c r="BIG18" s="673"/>
      <c r="BIH18" s="263">
        <f>'別表_個別勤務状況（1～60）'!$A$18</f>
        <v>4</v>
      </c>
      <c r="BII18" s="264" t="str">
        <f>'別表_個別勤務状況（1～60）'!$B$18</f>
        <v>祝</v>
      </c>
      <c r="BIJ18" s="660"/>
      <c r="BIK18" s="661"/>
      <c r="BIL18" s="660"/>
      <c r="BIM18" s="661"/>
      <c r="BIN18" s="660"/>
      <c r="BIO18" s="661"/>
      <c r="BIP18" s="660"/>
      <c r="BIQ18" s="661"/>
      <c r="BIR18" s="662" t="str">
        <f>IFERROR(IF(OR(BII18="日",BII18="祝",BII18=0,BIJ18=""),"　",MAX(IF(AND(BIJ18&lt;=BIR14,BIL18&gt;BIS14),BIS14-BIR14,IF(AND(BIJ18&gt;BIR14,BIL18&lt;=BIS14),BIL18-BIJ18,IF(AND(BIJ18&lt;=BIR14,BIL18&lt;=BIS14),BIL18-BIR14,IF(AND(BIJ18&gt;BIR14,BIL18&gt;BIS14),BIS14-BIJ18,0)))),0)),0)</f>
        <v>　</v>
      </c>
      <c r="BIS18" s="663"/>
      <c r="BIT18" s="664"/>
      <c r="BIU18" s="662" t="str">
        <f>IFERROR(IF(OR(BII18="日",BII18="祝",BII18=0,BIN18=""),"　",MAX(IF(AND(BIN18&gt;BIX14,BIP18&gt;BIV14),0,IF(AND(BIN18&lt;=BIX14,BIN18&gt;BIU14,BIP18&gt;BIV14),BIX14-BIN18,IF(AND(BIN18&lt;=BIX14,BIN18&lt;=BIU14,BIP18&gt;BIV14),BIX14-BIU14,IF(AND(BIN18&gt;BIU14,BIP18&lt;=BIV14),BIP18-BIN18,IF(AND(BIN18&lt;=BIU14,BIP18&lt;=BIV14),BIP18-BIU14,0))))),0)),0)</f>
        <v>　</v>
      </c>
      <c r="BIV18" s="663"/>
      <c r="BIW18" s="664"/>
      <c r="BIX18" s="662" t="str">
        <f>IFERROR(IF(OR(BII18="日",BII18="祝",BII18=0,BIN18=0),"　",MAX(IF(AND(BIN18&lt;=BIX14,BIP18&gt;BIY14),BIY14-BIX14,IF(BIP18&lt;=BIY14,0,IF(AND(BIN18&gt;BIX14,BIP18&gt;BIY14),BIY14-BIN18,0))),0)),0)</f>
        <v>　</v>
      </c>
      <c r="BIY18" s="663"/>
      <c r="BIZ18" s="664"/>
      <c r="BJA18" s="662" t="str">
        <f>IFERROR(IF(OR(BII18="日",BII18="祝",BII18=0,BIN18=0),"　",MAX(IF(BIN18&gt;BJA14,BIP18-BIN18,IF(BIN18&lt;=BJA14,BIP18-BJA14,0)),0)),0)</f>
        <v>　</v>
      </c>
      <c r="BJB18" s="663"/>
      <c r="BJC18" s="664"/>
      <c r="BJD18" s="662" t="str">
        <f>IFERROR(IF(OR(BII18="日",BII18="祝",BII18=0,BIJ18=""),"　",MAX(IF(AND(BIJ18&lt;=BJD14,BIL18&gt;BJE14),BJE14-BJD14,IF(AND(BIJ18&gt;BJD14,BIL18&lt;=BJE14),BIL18-BIJ18,IF(AND(BIJ18&lt;=BJD14,BIL18&lt;=BJE14),BIL18-BJD14,IF(AND(BIJ18&gt;BJD14,BIL18&gt;BJE14),BJE14-BIJ18,0)))),0)),0)</f>
        <v>　</v>
      </c>
      <c r="BJE18" s="663"/>
      <c r="BJF18" s="664"/>
      <c r="BJG18" s="662" t="str">
        <f>IFERROR(IF(OR(BII18="日",BII18="祝",BII18=0,BIN18=0),"　",MAX(IF(AND(BIN18&gt;BJJ14,BIP18&gt;BJH14),0,IF(AND(BIN18&lt;=BJJ14,BIN18&gt;BJG14,BIP18&gt;BJH14),BJJ14-BIN18,IF(AND(BIN18&lt;=BJJ14,BIN18&lt;=BJG14,BIP18&gt;BJH14),BJJ14-BJG14,IF(AND(BIN18&gt;BJG14,BIP18&lt;=BJH14),BIP18-BIN18,IF(AND(BIN18&lt;=BJG14,BIP18&lt;=BJH14),BIP18-BJG14,0))))),0)),0)</f>
        <v>　</v>
      </c>
      <c r="BJH18" s="663"/>
      <c r="BJI18" s="664"/>
      <c r="BJJ18" s="662" t="str">
        <f>IFERROR(IF(OR(BII18="日",BII18="祝",BII18=0,BIN18=0),"　",MAX(IF(AND(BIN18&lt;=BJJ14,BIP18&gt;BJK14),BJK14-BJJ14,IF(BIP18&lt;=BJK14,0,IF(AND(BIN18&gt;BJJ14,BIP18&gt;BJK14),BJK14-BIN18,0))),0)),0)</f>
        <v>　</v>
      </c>
      <c r="BJK18" s="663"/>
      <c r="BJL18" s="664"/>
      <c r="BJM18" s="662" t="str">
        <f t="shared" si="27"/>
        <v>　</v>
      </c>
      <c r="BJN18" s="663"/>
      <c r="BJO18" s="664"/>
      <c r="BJP18" s="665" t="str">
        <f>IF(BJS18="×",TIME(0,0,0),IF(BKC4="非常勤",BIR18,BJD18))</f>
        <v>　</v>
      </c>
      <c r="BJQ18" s="666"/>
      <c r="BJR18" s="667"/>
      <c r="BJS18" s="265"/>
      <c r="BJT18" s="665" t="str">
        <f>IF(BJW18="×",TIME(0,0,0),IF(BKC4="非常勤",BIU18,BJG18))</f>
        <v>　</v>
      </c>
      <c r="BJU18" s="666"/>
      <c r="BJV18" s="667"/>
      <c r="BJW18" s="265"/>
      <c r="BJX18" s="665" t="str">
        <f>IF(BKA18="×",TIME(0,0,0),IF(BKC4="非常勤",BIX18,BJJ18))</f>
        <v>　</v>
      </c>
      <c r="BJY18" s="666"/>
      <c r="BJZ18" s="667"/>
      <c r="BKA18" s="265"/>
      <c r="BKB18" s="665" t="str">
        <f>IF(BKE18="×",TIME(0,0,0),IF(BKC4="非常勤",BJA18,BJM18))</f>
        <v>　</v>
      </c>
      <c r="BKC18" s="666"/>
      <c r="BKD18" s="667"/>
      <c r="BKE18" s="265"/>
      <c r="BKF18" s="720"/>
      <c r="BKG18" s="720"/>
      <c r="BKH18" s="668"/>
      <c r="BKI18" s="670"/>
      <c r="BKJ18" s="669"/>
      <c r="BKK18" s="671"/>
      <c r="BKL18" s="672"/>
      <c r="BKM18" s="672"/>
      <c r="BKN18" s="673"/>
      <c r="BKO18" s="263">
        <f>'別表_個別勤務状況（1～60）'!$A$18</f>
        <v>4</v>
      </c>
      <c r="BKP18" s="264" t="str">
        <f>'別表_個別勤務状況（1～60）'!$B$18</f>
        <v>祝</v>
      </c>
      <c r="BKQ18" s="660"/>
      <c r="BKR18" s="661"/>
      <c r="BKS18" s="660"/>
      <c r="BKT18" s="661"/>
      <c r="BKU18" s="660"/>
      <c r="BKV18" s="661"/>
      <c r="BKW18" s="660"/>
      <c r="BKX18" s="661"/>
      <c r="BKY18" s="662" t="str">
        <f>IFERROR(IF(OR(BKP18="日",BKP18="祝",BKP18=0,BKQ18=""),"　",MAX(IF(AND(BKQ18&lt;=BKY14,BKS18&gt;BKZ14),BKZ14-BKY14,IF(AND(BKQ18&gt;BKY14,BKS18&lt;=BKZ14),BKS18-BKQ18,IF(AND(BKQ18&lt;=BKY14,BKS18&lt;=BKZ14),BKS18-BKY14,IF(AND(BKQ18&gt;BKY14,BKS18&gt;BKZ14),BKZ14-BKQ18,0)))),0)),0)</f>
        <v>　</v>
      </c>
      <c r="BKZ18" s="663"/>
      <c r="BLA18" s="664"/>
      <c r="BLB18" s="662" t="str">
        <f>IFERROR(IF(OR(BKP18="日",BKP18="祝",BKP18=0,BKU18=""),"　",MAX(IF(AND(BKU18&gt;BLE14,BKW18&gt;BLC14),0,IF(AND(BKU18&lt;=BLE14,BKU18&gt;BLB14,BKW18&gt;BLC14),BLE14-BKU18,IF(AND(BKU18&lt;=BLE14,BKU18&lt;=BLB14,BKW18&gt;BLC14),BLE14-BLB14,IF(AND(BKU18&gt;BLB14,BKW18&lt;=BLC14),BKW18-BKU18,IF(AND(BKU18&lt;=BLB14,BKW18&lt;=BLC14),BKW18-BLB14,0))))),0)),0)</f>
        <v>　</v>
      </c>
      <c r="BLC18" s="663"/>
      <c r="BLD18" s="664"/>
      <c r="BLE18" s="662" t="str">
        <f>IFERROR(IF(OR(BKP18="日",BKP18="祝",BKP18=0,BKU18=0),"　",MAX(IF(AND(BKU18&lt;=BLE14,BKW18&gt;BLF14),BLF14-BLE14,IF(BKW18&lt;=BLF14,0,IF(AND(BKU18&gt;BLE14,BKW18&gt;BLF14),BLF14-BKU18,0))),0)),0)</f>
        <v>　</v>
      </c>
      <c r="BLF18" s="663"/>
      <c r="BLG18" s="664"/>
      <c r="BLH18" s="662" t="str">
        <f>IFERROR(IF(OR(BKP18="日",BKP18="祝",BKP18=0,BKU18=0),"　",MAX(IF(BKU18&gt;BLH14,BKW18-BKU18,IF(BKU18&lt;=BLH14,BKW18-BLH14,0)),0)),0)</f>
        <v>　</v>
      </c>
      <c r="BLI18" s="663"/>
      <c r="BLJ18" s="664"/>
      <c r="BLK18" s="662" t="str">
        <f>IFERROR(IF(OR(BKP18="日",BKP18="祝",BKP18=0,BKQ18=""),"　",MAX(IF(AND(BKQ18&lt;=BLK14,BKS18&gt;BLL14),BLL14-BLK14,IF(AND(BKQ18&gt;BLK14,BKS18&lt;=BLL14),BKS18-BKQ18,IF(AND(BKQ18&lt;=BLK14,BKS18&lt;=BLL14),BKS18-BLK14,IF(AND(BKQ18&gt;BLK14,BKS18&gt;BLL14),BLL14-BKQ18,0)))),0)),0)</f>
        <v>　</v>
      </c>
      <c r="BLL18" s="663"/>
      <c r="BLM18" s="664"/>
      <c r="BLN18" s="662" t="str">
        <f>IFERROR(IF(OR(BKP18="日",BKP18="祝",BKP18=0,BKU18=0),"　",MAX(IF(AND(BKU18&gt;BLQ14,BKW18&gt;BLO14),0,IF(AND(BKU18&lt;=BLQ14,BKU18&gt;BLN14,BKW18&gt;BLO14),BLQ14-BKU18,IF(AND(BKU18&lt;=BLQ14,BKU18&lt;=BLN14,BKW18&gt;BLO14),BLQ14-BLN14,IF(AND(BKU18&gt;BLN14,BKW18&lt;=BLO14),BKW18-BKU18,IF(AND(BKU18&lt;=BLN14,BKW18&lt;=BLO14),BKW18-BLN14,0))))),0)),0)</f>
        <v>　</v>
      </c>
      <c r="BLO18" s="663"/>
      <c r="BLP18" s="664"/>
      <c r="BLQ18" s="662" t="str">
        <f>IFERROR(IF(OR(BKP18="日",BKP18="祝",BKP18=0,BKU18=0),"　",MAX(IF(AND(BKU18&lt;=BLQ14,BKW18&gt;BLR14),BLR14-BLQ14,IF(BKW18&lt;=BLR14,0,IF(AND(BKU18&gt;BLQ14,BKW18&gt;BLR14),BLR14-BKU18,0))),0)),0)</f>
        <v>　</v>
      </c>
      <c r="BLR18" s="663"/>
      <c r="BLS18" s="664"/>
      <c r="BLT18" s="662" t="str">
        <f t="shared" si="28"/>
        <v>　</v>
      </c>
      <c r="BLU18" s="663"/>
      <c r="BLV18" s="664"/>
      <c r="BLW18" s="665" t="str">
        <f>IF(BLZ18="×",TIME(0,0,0),IF(BMJ4="非常勤",BKY18,BLK18))</f>
        <v>　</v>
      </c>
      <c r="BLX18" s="666"/>
      <c r="BLY18" s="667"/>
      <c r="BLZ18" s="265"/>
      <c r="BMA18" s="665" t="str">
        <f>IF(BMD18="×",TIME(0,0,0),IF(BMJ4="非常勤",BLB18,BLN18))</f>
        <v>　</v>
      </c>
      <c r="BMB18" s="666"/>
      <c r="BMC18" s="667"/>
      <c r="BMD18" s="265"/>
      <c r="BME18" s="665" t="str">
        <f>IF(BMH18="×",TIME(0,0,0),IF(BMJ4="非常勤",BLE18,BLQ18))</f>
        <v>　</v>
      </c>
      <c r="BMF18" s="666"/>
      <c r="BMG18" s="667"/>
      <c r="BMH18" s="265"/>
      <c r="BMI18" s="665" t="str">
        <f>IF(BML18="×",TIME(0,0,0),IF(BMJ4="非常勤",BLH18,BLT18))</f>
        <v>　</v>
      </c>
      <c r="BMJ18" s="666"/>
      <c r="BMK18" s="667"/>
      <c r="BML18" s="265"/>
      <c r="BMM18" s="720"/>
      <c r="BMN18" s="720"/>
      <c r="BMO18" s="668"/>
      <c r="BMP18" s="670"/>
      <c r="BMQ18" s="669"/>
      <c r="BMR18" s="671"/>
      <c r="BMS18" s="672"/>
      <c r="BMT18" s="672"/>
      <c r="BMU18" s="673"/>
      <c r="BMV18" s="263">
        <f>'別表_個別勤務状況（1～60）'!$A$18</f>
        <v>4</v>
      </c>
      <c r="BMW18" s="264" t="str">
        <f>'別表_個別勤務状況（1～60）'!$B$18</f>
        <v>祝</v>
      </c>
      <c r="BMX18" s="660"/>
      <c r="BMY18" s="661"/>
      <c r="BMZ18" s="660"/>
      <c r="BNA18" s="661"/>
      <c r="BNB18" s="660"/>
      <c r="BNC18" s="661"/>
      <c r="BND18" s="660"/>
      <c r="BNE18" s="661"/>
      <c r="BNF18" s="662" t="str">
        <f>IFERROR(IF(OR(BMW18="日",BMW18="祝",BMW18=0,BMX18=""),"　",MAX(IF(AND(BMX18&lt;=BNF14,BMZ18&gt;BNG14),BNG14-BNF14,IF(AND(BMX18&gt;BNF14,BMZ18&lt;=BNG14),BMZ18-BMX18,IF(AND(BMX18&lt;=BNF14,BMZ18&lt;=BNG14),BMZ18-BNF14,IF(AND(BMX18&gt;BNF14,BMZ18&gt;BNG14),BNG14-BMX18,0)))),0)),0)</f>
        <v>　</v>
      </c>
      <c r="BNG18" s="663"/>
      <c r="BNH18" s="664"/>
      <c r="BNI18" s="662" t="str">
        <f>IFERROR(IF(OR(BMW18="日",BMW18="祝",BMW18=0,BNB18=""),"　",MAX(IF(AND(BNB18&gt;BNL14,BND18&gt;BNJ14),0,IF(AND(BNB18&lt;=BNL14,BNB18&gt;BNI14,BND18&gt;BNJ14),BNL14-BNB18,IF(AND(BNB18&lt;=BNL14,BNB18&lt;=BNI14,BND18&gt;BNJ14),BNL14-BNI14,IF(AND(BNB18&gt;BNI14,BND18&lt;=BNJ14),BND18-BNB18,IF(AND(BNB18&lt;=BNI14,BND18&lt;=BNJ14),BND18-BNI14,0))))),0)),0)</f>
        <v>　</v>
      </c>
      <c r="BNJ18" s="663"/>
      <c r="BNK18" s="664"/>
      <c r="BNL18" s="662" t="str">
        <f>IFERROR(IF(OR(BMW18="日",BMW18="祝",BMW18=0,BNB18=0),"　",MAX(IF(AND(BNB18&lt;=BNL14,BND18&gt;BNM14),BNM14-BNL14,IF(BND18&lt;=BNM14,0,IF(AND(BNB18&gt;BNL14,BND18&gt;BNM14),BNM14-BNB18,0))),0)),0)</f>
        <v>　</v>
      </c>
      <c r="BNM18" s="663"/>
      <c r="BNN18" s="664"/>
      <c r="BNO18" s="662" t="str">
        <f>IFERROR(IF(OR(BMW18="日",BMW18="祝",BMW18=0,BNB18=0),"　",MAX(IF(BNB18&gt;BNO14,BND18-BNB18,IF(BNB18&lt;=BNO14,BND18-BNO14,0)),0)),0)</f>
        <v>　</v>
      </c>
      <c r="BNP18" s="663"/>
      <c r="BNQ18" s="664"/>
      <c r="BNR18" s="662" t="str">
        <f>IFERROR(IF(OR(BMW18="日",BMW18="祝",BMW18=0,BMX18=""),"　",MAX(IF(AND(BMX18&lt;=BNR14,BMZ18&gt;BNS14),BNS14-BNR14,IF(AND(BMX18&gt;BNR14,BMZ18&lt;=BNS14),BMZ18-BMX18,IF(AND(BMX18&lt;=BNR14,BMZ18&lt;=BNS14),BMZ18-BNR14,IF(AND(BMX18&gt;BNR14,BMZ18&gt;BNS14),BNS14-BMX18,0)))),0)),0)</f>
        <v>　</v>
      </c>
      <c r="BNS18" s="663"/>
      <c r="BNT18" s="664"/>
      <c r="BNU18" s="662" t="str">
        <f>IFERROR(IF(OR(BMW18="日",BMW18="祝",BMW18=0,BNB18=0),"　",MAX(IF(AND(BNB18&gt;BNX14,BND18&gt;BNV14),0,IF(AND(BNB18&lt;=BNX14,BNB18&gt;BNU14,BND18&gt;BNV14),BNX14-BNB18,IF(AND(BNB18&lt;=BNX14,BNB18&lt;=BNU14,BND18&gt;BNV14),BNX14-BNU14,IF(AND(BNB18&gt;BNU14,BND18&lt;=BNV14),BND18-BNB18,IF(AND(BNB18&lt;=BNU14,BND18&lt;=BNV14),BND18-BNU14,0))))),0)),0)</f>
        <v>　</v>
      </c>
      <c r="BNV18" s="663"/>
      <c r="BNW18" s="664"/>
      <c r="BNX18" s="662" t="str">
        <f>IFERROR(IF(OR(BMW18="日",BMW18="祝",BMW18=0,BNB18=0),"　",MAX(IF(AND(BNB18&lt;=BNX14,BND18&gt;BNY14),BNY14-BNX14,IF(BND18&lt;=BNY14,0,IF(AND(BNB18&gt;BNX14,BND18&gt;BNY14),BNY14-BNB18,0))),0)),0)</f>
        <v>　</v>
      </c>
      <c r="BNY18" s="663"/>
      <c r="BNZ18" s="664"/>
      <c r="BOA18" s="662" t="str">
        <f t="shared" si="29"/>
        <v>　</v>
      </c>
      <c r="BOB18" s="663"/>
      <c r="BOC18" s="664"/>
      <c r="BOD18" s="665" t="str">
        <f>IF(BOG18="×",TIME(0,0,0),IF(BOQ4="非常勤",BNF18,BNR18))</f>
        <v>　</v>
      </c>
      <c r="BOE18" s="666"/>
      <c r="BOF18" s="667"/>
      <c r="BOG18" s="265"/>
      <c r="BOH18" s="665" t="str">
        <f>IF(BOK18="×",TIME(0,0,0),IF(BOQ4="非常勤",BNI18,BNU18))</f>
        <v>　</v>
      </c>
      <c r="BOI18" s="666"/>
      <c r="BOJ18" s="667"/>
      <c r="BOK18" s="265"/>
      <c r="BOL18" s="665" t="str">
        <f>IF(BOO18="×",TIME(0,0,0),IF(BOQ4="非常勤",BNL18,BNX18))</f>
        <v>　</v>
      </c>
      <c r="BOM18" s="666"/>
      <c r="BON18" s="667"/>
      <c r="BOO18" s="265"/>
      <c r="BOP18" s="665" t="str">
        <f>IF(BOS18="×",TIME(0,0,0),IF(BOQ4="非常勤",BNO18,BOA18))</f>
        <v>　</v>
      </c>
      <c r="BOQ18" s="666"/>
      <c r="BOR18" s="667"/>
      <c r="BOS18" s="265"/>
      <c r="BOT18" s="720"/>
      <c r="BOU18" s="720"/>
      <c r="BOV18" s="668"/>
      <c r="BOW18" s="670"/>
      <c r="BOX18" s="669"/>
      <c r="BOY18" s="671"/>
      <c r="BOZ18" s="672"/>
      <c r="BPA18" s="672"/>
      <c r="BPB18" s="673"/>
    </row>
    <row r="19" spans="1:1770" ht="15" customHeight="1">
      <c r="A19" s="263">
        <f>'別表_個別勤務状況（1～60）'!$A$19</f>
        <v>5</v>
      </c>
      <c r="B19" s="264" t="str">
        <f>'別表_個別勤務状況（1～60）'!$B$19</f>
        <v>祝</v>
      </c>
      <c r="C19" s="575"/>
      <c r="D19" s="575"/>
      <c r="E19" s="575"/>
      <c r="F19" s="575"/>
      <c r="G19" s="575"/>
      <c r="H19" s="575"/>
      <c r="I19" s="575"/>
      <c r="J19" s="575"/>
      <c r="K19" s="662" t="str">
        <f>IFERROR(IF(OR(B19="日",B19="祝",B19=0,C19=""),"　",MAX(IF(AND(C19&lt;=K14,E19&gt;L14),L14-K14,IF(AND(C19&gt;K14,E19&lt;=L14),E19-C19,IF(AND(C19&lt;=K14,E19&lt;=L14),E19-K14,IF(AND(C19&gt;K14,E19&gt;L14),L14-C19,0)))),0)),0)</f>
        <v>　</v>
      </c>
      <c r="L19" s="663"/>
      <c r="M19" s="664"/>
      <c r="N19" s="662" t="str">
        <f>IFERROR(IF(OR(B19="日",B19="祝",B19=0,G19=""),"　",MAX(IF(AND(G19&gt;Q14,I19&gt;O14),0,IF(AND(G19&lt;=Q14,G19&gt;N14,I19&gt;O14),Q14-G19,IF(AND(G19&lt;=Q14,G19&lt;=N14,I19&gt;O14),Q14-N14,IF(AND(G19&gt;N14,I19&lt;=O14),I19-G19,IF(AND(G19&lt;=N14,I19&lt;=O14),I19-N14,0))))),0)),0)</f>
        <v>　</v>
      </c>
      <c r="O19" s="663"/>
      <c r="P19" s="664"/>
      <c r="Q19" s="662" t="str">
        <f>IFERROR(IF(OR(B19="日",B19="祝",B19=0,G19=0),"　",MAX(IF(AND(G19&lt;=Q14,I19&gt;R14),R14-Q14,IF(I19&lt;=R14,0,IF(AND(G19&gt;Q14,I19&gt;R14),R14-G19,0))),0)),0)</f>
        <v>　</v>
      </c>
      <c r="R19" s="663"/>
      <c r="S19" s="664"/>
      <c r="T19" s="662" t="str">
        <f>IFERROR(IF(OR(B19="日",B19="祝",B19=0,G19=0),"　",MAX(IF(G19&gt;T14,I19-G19,IF(G19&lt;=T14,I19-T14,0)),0)),0)</f>
        <v>　</v>
      </c>
      <c r="U19" s="663"/>
      <c r="V19" s="664"/>
      <c r="W19" s="730" t="str">
        <f>IFERROR(IF(OR(B19="日",B19="祝",B19=0,C19=""),"　",MAX(IF(AND(C19&lt;=W14,E19&gt;X14),X14-W14,IF(AND(C19&gt;W14,E19&lt;=X14),E19-C19,IF(AND(C19&lt;=W14,E19&lt;=X14),E19-W14,IF(AND(C19&gt;W14,E19&gt;X14),X14-C19,0)))),0)),0)</f>
        <v>　</v>
      </c>
      <c r="X19" s="731"/>
      <c r="Y19" s="731"/>
      <c r="Z19" s="730" t="str">
        <f>IFERROR(IF(OR(B19="日",B19="祝",B19=0,G19=0),"　",MAX(IF(AND(G19&gt;AC14,I19&gt;AA14),0,IF(AND(G19&lt;=AC14,G19&gt;Z14,I19&gt;AA14),AC14-G19,IF(AND(G19&lt;=AC14,G19&lt;=Z14,I19&gt;AA14),AC14-Z14,IF(AND(G19&gt;Z14,I19&lt;=AA14),I19-G19,IF(AND(G19&lt;=Z14,I19&lt;=AA14),I19-Z14,0))))),0)),0)</f>
        <v>　</v>
      </c>
      <c r="AA19" s="730"/>
      <c r="AB19" s="730"/>
      <c r="AC19" s="730" t="str">
        <f>IFERROR(IF(OR(B19="日",B19="祝",B19=0,G19=0),"　",MAX(IF(AND(G19&lt;=AC14,I19&gt;AD14),AD14-AC14,IF(I19&lt;=AD14,0,IF(AND(G19&gt;AC14,I19&gt;AD14),AD14-G19,0))),0)),0)</f>
        <v>　</v>
      </c>
      <c r="AD19" s="731"/>
      <c r="AE19" s="731"/>
      <c r="AF19" s="730" t="str">
        <f t="shared" si="0"/>
        <v>　</v>
      </c>
      <c r="AG19" s="731"/>
      <c r="AH19" s="731"/>
      <c r="AI19" s="565" t="str">
        <f>IF(AL19="×",TIME(0,0,0),IF(AV4="非常勤",K19,W19))</f>
        <v>　</v>
      </c>
      <c r="AJ19" s="566"/>
      <c r="AK19" s="566"/>
      <c r="AL19" s="265"/>
      <c r="AM19" s="565" t="str">
        <f>IF(AP19="×",TIME(0,0,0),IF(AV4="非常勤",N19,Z19))</f>
        <v>　</v>
      </c>
      <c r="AN19" s="566"/>
      <c r="AO19" s="566"/>
      <c r="AP19" s="265"/>
      <c r="AQ19" s="565" t="str">
        <f>IF(AT19="×",TIME(0,0,0),IF(AV4="非常勤",Q19,AC19))</f>
        <v>　</v>
      </c>
      <c r="AR19" s="566"/>
      <c r="AS19" s="566"/>
      <c r="AT19" s="265"/>
      <c r="AU19" s="565" t="str">
        <f>IF(AX19="×",TIME(0,0,0),IF(AV4="非常勤",T19,AF19))</f>
        <v>　</v>
      </c>
      <c r="AV19" s="566"/>
      <c r="AW19" s="567"/>
      <c r="AX19" s="265"/>
      <c r="AY19" s="720"/>
      <c r="AZ19" s="720"/>
      <c r="BA19" s="668"/>
      <c r="BB19" s="670"/>
      <c r="BC19" s="669"/>
      <c r="BD19" s="671"/>
      <c r="BE19" s="672"/>
      <c r="BF19" s="672"/>
      <c r="BG19" s="673"/>
      <c r="BH19" s="263">
        <f>'別表_個別勤務状況（1～60）'!$A$19</f>
        <v>5</v>
      </c>
      <c r="BI19" s="264" t="str">
        <f>'別表_個別勤務状況（1～60）'!$B$19</f>
        <v>祝</v>
      </c>
      <c r="BJ19" s="575"/>
      <c r="BK19" s="575"/>
      <c r="BL19" s="575"/>
      <c r="BM19" s="575"/>
      <c r="BN19" s="575"/>
      <c r="BO19" s="575"/>
      <c r="BP19" s="575"/>
      <c r="BQ19" s="575"/>
      <c r="BR19" s="662" t="str">
        <f>IFERROR(IF(OR(BI19="日",BI19="祝",BI19=0,BJ19=""),"　",MAX(IF(AND(BJ19&lt;=BR14,BL19&gt;BS14),BS14-BR14,IF(AND(BJ19&gt;BR14,BL19&lt;=BS14),BL19-BJ19,IF(AND(BJ19&lt;=BR14,BL19&lt;=BS14),BL19-BR14,IF(AND(BJ19&gt;BR14,BL19&gt;BS14),BS14-BJ19,0)))),0)),0)</f>
        <v>　</v>
      </c>
      <c r="BS19" s="663"/>
      <c r="BT19" s="664"/>
      <c r="BU19" s="662" t="str">
        <f>IFERROR(IF(OR(BI19="日",BI19="祝",BI19=0,BN19=""),"　",MAX(IF(AND(BN19&gt;BX14,BP19&gt;BV14),0,IF(AND(BN19&lt;=BX14,BN19&gt;BU14,BP19&gt;BV14),BX14-BN19,IF(AND(BN19&lt;=BX14,BN19&lt;=BU14,BP19&gt;BV14),BX14-BU14,IF(AND(BN19&gt;BU14,BP19&lt;=BV14),BP19-BN19,IF(AND(BN19&lt;=BU14,BP19&lt;=BV14),BP19-BU14,0))))),0)),0)</f>
        <v>　</v>
      </c>
      <c r="BV19" s="663"/>
      <c r="BW19" s="664"/>
      <c r="BX19" s="662" t="str">
        <f>IFERROR(IF(OR(BI19="日",BI19="祝",BI19=0,BN19=0),"　",MAX(IF(AND(BN19&lt;=BX14,BP19&gt;BY14),BY14-BX14,IF(BP19&lt;=BY14,0,IF(AND(BN19&gt;BX14,BP19&gt;BY14),BY14-BN19,0))),0)),0)</f>
        <v>　</v>
      </c>
      <c r="BY19" s="663"/>
      <c r="BZ19" s="664"/>
      <c r="CA19" s="662" t="str">
        <f>IFERROR(IF(OR(BI19="日",BI19="祝",BI19=0,BN19=0),"　",MAX(IF(BN19&gt;CA14,BP19-BN19,IF(BN19&lt;=CA14,BP19-CA14,0)),0)),0)</f>
        <v>　</v>
      </c>
      <c r="CB19" s="663"/>
      <c r="CC19" s="664"/>
      <c r="CD19" s="730" t="str">
        <f>IFERROR(IF(OR(BI19="日",BI19="祝",BI19=0,BJ19=""),"　",MAX(IF(AND(BJ19&lt;=CD14,BL19&gt;CE14),CE14-CD14,IF(AND(BJ19&gt;CD14,BL19&lt;=CE14),BL19-BJ19,IF(AND(BJ19&lt;=CD14,BL19&lt;=CE14),BL19-CD14,IF(AND(BJ19&gt;CD14,BL19&gt;CE14),CE14-BJ19,0)))),0)),0)</f>
        <v>　</v>
      </c>
      <c r="CE19" s="731"/>
      <c r="CF19" s="731"/>
      <c r="CG19" s="730" t="str">
        <f>IFERROR(IF(OR(BI19="日",BI19="祝",BI19=0,BN19=0),"　",MAX(IF(AND(BN19&gt;CJ14,BP19&gt;CH14),0,IF(AND(BN19&lt;=CJ14,BN19&gt;CG14,BP19&gt;CH14),CJ14-BN19,IF(AND(BN19&lt;=CJ14,BN19&lt;=CG14,BP19&gt;CH14),CJ14-CG14,IF(AND(BN19&gt;CG14,BP19&lt;=CH14),BP19-BN19,IF(AND(BN19&lt;=CG14,BP19&lt;=CH14),BP19-CG14,0))))),0)),0)</f>
        <v>　</v>
      </c>
      <c r="CH19" s="730"/>
      <c r="CI19" s="730"/>
      <c r="CJ19" s="730" t="str">
        <f>IFERROR(IF(OR(BI19="日",BI19="祝",BI19=0,BN19=0),"　",MAX(IF(AND(BN19&lt;=CJ14,BP19&gt;CK14),CK14-CJ14,IF(BP19&lt;=CK14,0,IF(AND(BN19&gt;CJ14,BP19&gt;CK14),CK14-BN19,0))),0)),0)</f>
        <v>　</v>
      </c>
      <c r="CK19" s="731"/>
      <c r="CL19" s="731"/>
      <c r="CM19" s="730" t="str">
        <f t="shared" si="1"/>
        <v>　</v>
      </c>
      <c r="CN19" s="731"/>
      <c r="CO19" s="731"/>
      <c r="CP19" s="565" t="str">
        <f>IF(CS19="×",TIME(0,0,0),IF(DC4="非常勤",BR19,CD19))</f>
        <v>　</v>
      </c>
      <c r="CQ19" s="566"/>
      <c r="CR19" s="566"/>
      <c r="CS19" s="265"/>
      <c r="CT19" s="565" t="str">
        <f>IF(CW19="×",TIME(0,0,0),IF(DC4="非常勤",BU19,CG19))</f>
        <v>　</v>
      </c>
      <c r="CU19" s="566"/>
      <c r="CV19" s="566"/>
      <c r="CW19" s="265"/>
      <c r="CX19" s="565" t="str">
        <f>IF(DA19="×",TIME(0,0,0),IF(DC4="非常勤",BX19,CJ19))</f>
        <v>　</v>
      </c>
      <c r="CY19" s="566"/>
      <c r="CZ19" s="566"/>
      <c r="DA19" s="265"/>
      <c r="DB19" s="565" t="str">
        <f>IF(DE19="×",TIME(0,0,0),IF(DC4="非常勤",CA19,CM19))</f>
        <v>　</v>
      </c>
      <c r="DC19" s="566"/>
      <c r="DD19" s="567"/>
      <c r="DE19" s="265"/>
      <c r="DF19" s="720"/>
      <c r="DG19" s="720"/>
      <c r="DH19" s="668"/>
      <c r="DI19" s="670"/>
      <c r="DJ19" s="669"/>
      <c r="DK19" s="671"/>
      <c r="DL19" s="672"/>
      <c r="DM19" s="672"/>
      <c r="DN19" s="673"/>
      <c r="DO19" s="263">
        <f>'別表_個別勤務状況（1～60）'!$A$19</f>
        <v>5</v>
      </c>
      <c r="DP19" s="264" t="str">
        <f>'別表_個別勤務状況（1～60）'!$B$19</f>
        <v>祝</v>
      </c>
      <c r="DQ19" s="575"/>
      <c r="DR19" s="575"/>
      <c r="DS19" s="575"/>
      <c r="DT19" s="575"/>
      <c r="DU19" s="575"/>
      <c r="DV19" s="575"/>
      <c r="DW19" s="575"/>
      <c r="DX19" s="575"/>
      <c r="DY19" s="662" t="str">
        <f>IFERROR(IF(OR(DP19="日",DP19="祝",DP19=0,DQ19=""),"　",MAX(IF(AND(DQ19&lt;=DY14,DS19&gt;DZ14),DZ14-DY14,IF(AND(DQ19&gt;DY14,DS19&lt;=DZ14),DS19-DQ19,IF(AND(DQ19&lt;=DY14,DS19&lt;=DZ14),DS19-DY14,IF(AND(DQ19&gt;DY14,DS19&gt;DZ14),DZ14-DQ19,0)))),0)),0)</f>
        <v>　</v>
      </c>
      <c r="DZ19" s="663"/>
      <c r="EA19" s="664"/>
      <c r="EB19" s="662" t="str">
        <f>IFERROR(IF(OR(DP19="日",DP19="祝",DP19=0,DU19=""),"　",MAX(IF(AND(DU19&gt;EE14,DW19&gt;EC14),0,IF(AND(DU19&lt;=EE14,DU19&gt;EB14,DW19&gt;EC14),EE14-DU19,IF(AND(DU19&lt;=EE14,DU19&lt;=EB14,DW19&gt;EC14),EE14-EB14,IF(AND(DU19&gt;EB14,DW19&lt;=EC14),DW19-DU19,IF(AND(DU19&lt;=EB14,DW19&lt;=EC14),DW19-EB14,0))))),0)),0)</f>
        <v>　</v>
      </c>
      <c r="EC19" s="663"/>
      <c r="ED19" s="664"/>
      <c r="EE19" s="662" t="str">
        <f>IFERROR(IF(OR(DP19="日",DP19="祝",DP19=0,DU19=0),"　",MAX(IF(AND(DU19&lt;=EE14,DW19&gt;EF14),EF14-EE14,IF(DW19&lt;=EF14,0,IF(AND(DU19&gt;EE14,DW19&gt;EF14),EF14-DU19,0))),0)),0)</f>
        <v>　</v>
      </c>
      <c r="EF19" s="663"/>
      <c r="EG19" s="664"/>
      <c r="EH19" s="662" t="str">
        <f>IFERROR(IF(OR(DP19="日",DP19="祝",DP19=0,DU19=0),"　",MAX(IF(DU19&gt;EH14,DW19-DU19,IF(DU19&lt;=EH14,DW19-EH14,0)),0)),0)</f>
        <v>　</v>
      </c>
      <c r="EI19" s="663"/>
      <c r="EJ19" s="664"/>
      <c r="EK19" s="730" t="str">
        <f>IFERROR(IF(OR(DP19="日",DP19="祝",DP19=0,DQ19=""),"　",MAX(IF(AND(DQ19&lt;=EK14,DS19&gt;EL14),EL14-EK14,IF(AND(DQ19&gt;EK14,DS19&lt;=EL14),DS19-DQ19,IF(AND(DQ19&lt;=EK14,DS19&lt;=EL14),DS19-EK14,IF(AND(DQ19&gt;EK14,DS19&gt;EL14),EL14-DQ19,0)))),0)),0)</f>
        <v>　</v>
      </c>
      <c r="EL19" s="731"/>
      <c r="EM19" s="731"/>
      <c r="EN19" s="730" t="str">
        <f>IFERROR(IF(OR(DP19="日",DP19="祝",DP19=0,DU19=0),"　",MAX(IF(AND(DU19&gt;EQ14,DW19&gt;EO14),0,IF(AND(DU19&lt;=EQ14,DU19&gt;EN14,DW19&gt;EO14),EQ14-DU19,IF(AND(DU19&lt;=EQ14,DU19&lt;=EN14,DW19&gt;EO14),EQ14-EN14,IF(AND(DU19&gt;EN14,DW19&lt;=EO14),DW19-DU19,IF(AND(DU19&lt;=EN14,DW19&lt;=EO14),DW19-EN14,0))))),0)),0)</f>
        <v>　</v>
      </c>
      <c r="EO19" s="730"/>
      <c r="EP19" s="730"/>
      <c r="EQ19" s="730" t="str">
        <f>IFERROR(IF(OR(DP19="日",DP19="祝",DP19=0,DU19=0),"　",MAX(IF(AND(DU19&lt;=EQ14,DW19&gt;ER14),ER14-EQ14,IF(DW19&lt;=ER14,0,IF(AND(DU19&gt;EQ14,DW19&gt;ER14),ER14-DU19,0))),0)),0)</f>
        <v>　</v>
      </c>
      <c r="ER19" s="731"/>
      <c r="ES19" s="731"/>
      <c r="ET19" s="730" t="str">
        <f t="shared" si="2"/>
        <v>　</v>
      </c>
      <c r="EU19" s="731"/>
      <c r="EV19" s="731"/>
      <c r="EW19" s="565" t="str">
        <f>IF(EZ19="×",TIME(0,0,0),IF(FJ4="非常勤",DY19,EK19))</f>
        <v>　</v>
      </c>
      <c r="EX19" s="566"/>
      <c r="EY19" s="566"/>
      <c r="EZ19" s="265"/>
      <c r="FA19" s="565" t="str">
        <f>IF(FD19="×",TIME(0,0,0),IF(FJ4="非常勤",EB19,EN19))</f>
        <v>　</v>
      </c>
      <c r="FB19" s="566"/>
      <c r="FC19" s="566"/>
      <c r="FD19" s="265"/>
      <c r="FE19" s="565" t="str">
        <f>IF(FH19="×",TIME(0,0,0),IF(FJ4="非常勤",EE19,EQ19))</f>
        <v>　</v>
      </c>
      <c r="FF19" s="566"/>
      <c r="FG19" s="566"/>
      <c r="FH19" s="265"/>
      <c r="FI19" s="565" t="str">
        <f>IF(FL19="×",TIME(0,0,0),IF(FJ4="非常勤",EH19,ET19))</f>
        <v>　</v>
      </c>
      <c r="FJ19" s="566"/>
      <c r="FK19" s="567"/>
      <c r="FL19" s="265"/>
      <c r="FM19" s="720"/>
      <c r="FN19" s="720"/>
      <c r="FO19" s="668"/>
      <c r="FP19" s="670"/>
      <c r="FQ19" s="669"/>
      <c r="FR19" s="671"/>
      <c r="FS19" s="672"/>
      <c r="FT19" s="672"/>
      <c r="FU19" s="673"/>
      <c r="FV19" s="263">
        <f>'別表_個別勤務状況（1～60）'!$A$19</f>
        <v>5</v>
      </c>
      <c r="FW19" s="264" t="str">
        <f>'別表_個別勤務状況（1～60）'!$B$19</f>
        <v>祝</v>
      </c>
      <c r="FX19" s="575"/>
      <c r="FY19" s="575"/>
      <c r="FZ19" s="660"/>
      <c r="GA19" s="661"/>
      <c r="GB19" s="660"/>
      <c r="GC19" s="661"/>
      <c r="GD19" s="660"/>
      <c r="GE19" s="661"/>
      <c r="GF19" s="662" t="str">
        <f>IFERROR(IF(OR(FW19="日",FW19="祝",FW19=0,FX19=""),"　",MAX(IF(AND(FX19&lt;=GF14,FZ19&gt;GG14),GG14-GF14,IF(AND(FX19&gt;GF14,FZ19&lt;=GG14),FZ19-FX19,IF(AND(FX19&lt;=GF14,FZ19&lt;=GG14),FZ19-GF14,IF(AND(FX19&gt;GF14,FZ19&gt;GG14),GG14-FX19,0)))),0)),0)</f>
        <v>　</v>
      </c>
      <c r="GG19" s="663"/>
      <c r="GH19" s="664"/>
      <c r="GI19" s="662" t="str">
        <f>IFERROR(IF(OR(FW19="日",FW19="祝",FW19=0,GB19=""),"　",MAX(IF(AND(GB19&gt;GL14,GD19&gt;GJ14),0,IF(AND(GB19&lt;=GL14,GB19&gt;GI14,GD19&gt;GJ14),GL14-GB19,IF(AND(GB19&lt;=GL14,GB19&lt;=GI14,GD19&gt;GJ14),GL14-GI14,IF(AND(GB19&gt;GI14,GD19&lt;=GJ14),GD19-GB19,IF(AND(GB19&lt;=GI14,GD19&lt;=GJ14),GD19-GI14,0))))),0)),0)</f>
        <v>　</v>
      </c>
      <c r="GJ19" s="663"/>
      <c r="GK19" s="664"/>
      <c r="GL19" s="662" t="str">
        <f>IFERROR(IF(OR(FW19="日",FW19="祝",FW19=0,GB19=0),"　",MAX(IF(AND(GB19&lt;=GL14,GD19&gt;GM14),GM14-GL14,IF(GD19&lt;=GM14,0,IF(AND(GB19&gt;GL14,GD19&gt;GM14),GM14-GB19,0))),0)),0)</f>
        <v>　</v>
      </c>
      <c r="GM19" s="663"/>
      <c r="GN19" s="664"/>
      <c r="GO19" s="662" t="str">
        <f>IFERROR(IF(OR(FW19="日",FW19="祝",FW19=0,GB19=0),"　",MAX(IF(GB19&gt;GO14,GD19-GB19,IF(GB19&lt;=GO14,GD19-GO14,0)),0)),0)</f>
        <v>　</v>
      </c>
      <c r="GP19" s="663"/>
      <c r="GQ19" s="664"/>
      <c r="GR19" s="730" t="str">
        <f>IFERROR(IF(OR(FW19="日",FW19="祝",FW19=0,FX19=""),"　",MAX(IF(AND(FX19&lt;=GR14,FZ19&gt;GS14),GS14-GR14,IF(AND(FX19&gt;GR14,FZ19&lt;=GS14),FZ19-FX19,IF(AND(FX19&lt;=GR14,FZ19&lt;=GS14),FZ19-GR14,IF(AND(FX19&gt;GR14,FZ19&gt;GS14),GS14-FX19,0)))),0)),0)</f>
        <v>　</v>
      </c>
      <c r="GS19" s="731"/>
      <c r="GT19" s="731"/>
      <c r="GU19" s="730" t="str">
        <f>IFERROR(IF(OR(FW19="日",FW19="祝",FW19=0,GB19=0),"　",MAX(IF(AND(GB19&gt;GX14,GD19&gt;GV14),0,IF(AND(GB19&lt;=GX14,GB19&gt;GU14,GD19&gt;GV14),GX14-GB19,IF(AND(GB19&lt;=GX14,GB19&lt;=GU14,GD19&gt;GV14),GX14-GU14,IF(AND(GB19&gt;GU14,GD19&lt;=GV14),GD19-GB19,IF(AND(GB19&lt;=GU14,GD19&lt;=GV14),GD19-GU14,0))))),0)),0)</f>
        <v>　</v>
      </c>
      <c r="GV19" s="730"/>
      <c r="GW19" s="730"/>
      <c r="GX19" s="730" t="str">
        <f>IFERROR(IF(OR(FW19="日",FW19="祝",FW19=0,GB19=0),"　",MAX(IF(AND(GB19&lt;=GX14,GD19&gt;GY14),GY14-GX14,IF(GD19&lt;=GY14,0,IF(AND(GB19&gt;GX14,GD19&gt;GY14),GY14-GB19,0))),0)),0)</f>
        <v>　</v>
      </c>
      <c r="GY19" s="731"/>
      <c r="GZ19" s="731"/>
      <c r="HA19" s="730" t="str">
        <f t="shared" si="3"/>
        <v>　</v>
      </c>
      <c r="HB19" s="731"/>
      <c r="HC19" s="731"/>
      <c r="HD19" s="565" t="str">
        <f>IF(HG19="×",TIME(0,0,0),IF(HQ4="非常勤",GF19,GR19))</f>
        <v>　</v>
      </c>
      <c r="HE19" s="566"/>
      <c r="HF19" s="566"/>
      <c r="HG19" s="265"/>
      <c r="HH19" s="565" t="str">
        <f>IF(HK19="×",TIME(0,0,0),IF(HQ4="非常勤",GI19,GU19))</f>
        <v>　</v>
      </c>
      <c r="HI19" s="566"/>
      <c r="HJ19" s="566"/>
      <c r="HK19" s="265"/>
      <c r="HL19" s="565" t="str">
        <f>IF(HO19="×",TIME(0,0,0),IF(HQ4="非常勤",GL19,GX19))</f>
        <v>　</v>
      </c>
      <c r="HM19" s="566"/>
      <c r="HN19" s="566"/>
      <c r="HO19" s="265"/>
      <c r="HP19" s="565" t="str">
        <f>IF(HS19="×",TIME(0,0,0),IF(HQ4="非常勤",GO19,HA19))</f>
        <v>　</v>
      </c>
      <c r="HQ19" s="566"/>
      <c r="HR19" s="567"/>
      <c r="HS19" s="265"/>
      <c r="HT19" s="720"/>
      <c r="HU19" s="720"/>
      <c r="HV19" s="668"/>
      <c r="HW19" s="670"/>
      <c r="HX19" s="669"/>
      <c r="HY19" s="671"/>
      <c r="HZ19" s="672"/>
      <c r="IA19" s="672"/>
      <c r="IB19" s="673"/>
      <c r="IC19" s="263">
        <f>'別表_個別勤務状況（1～60）'!$A$19</f>
        <v>5</v>
      </c>
      <c r="ID19" s="264" t="str">
        <f>'別表_個別勤務状況（1～60）'!$B$19</f>
        <v>祝</v>
      </c>
      <c r="IE19" s="660"/>
      <c r="IF19" s="661"/>
      <c r="IG19" s="660"/>
      <c r="IH19" s="661"/>
      <c r="II19" s="660"/>
      <c r="IJ19" s="661"/>
      <c r="IK19" s="660"/>
      <c r="IL19" s="661"/>
      <c r="IM19" s="662" t="str">
        <f>IFERROR(IF(OR(ID19="日",ID19="祝",ID19=0,IE19=""),"　",MAX(IF(AND(IE19&lt;=IM14,IG19&gt;IN14),IN14-IM14,IF(AND(IE19&gt;IM14,IG19&lt;=IN14),IG19-IE19,IF(AND(IE19&lt;=IM14,IG19&lt;=IN14),IG19-IM14,IF(AND(IE19&gt;IM14,IG19&gt;IN14),IN14-IE19,0)))),0)),0)</f>
        <v>　</v>
      </c>
      <c r="IN19" s="663"/>
      <c r="IO19" s="664"/>
      <c r="IP19" s="662" t="str">
        <f>IFERROR(IF(OR(ID19="日",ID19="祝",ID19=0,II19=""),"　",MAX(IF(AND(II19&gt;IS14,IK19&gt;IQ14),0,IF(AND(II19&lt;=IS14,II19&gt;IP14,IK19&gt;IQ14),IS14-II19,IF(AND(II19&lt;=IS14,II19&lt;=IP14,IK19&gt;IQ14),IS14-IP14,IF(AND(II19&gt;IP14,IK19&lt;=IQ14),IK19-II19,IF(AND(II19&lt;=IP14,IK19&lt;=IQ14),IK19-IP14,0))))),0)),0)</f>
        <v>　</v>
      </c>
      <c r="IQ19" s="663"/>
      <c r="IR19" s="664"/>
      <c r="IS19" s="662" t="str">
        <f>IFERROR(IF(OR(ID19="日",ID19="祝",ID19=0,II19=0),"　",MAX(IF(AND(II19&lt;=IS14,IK19&gt;IT14),IT14-IS14,IF(IK19&lt;=IT14,0,IF(AND(II19&gt;IS14,IK19&gt;IT14),IT14-II19,0))),0)),0)</f>
        <v>　</v>
      </c>
      <c r="IT19" s="663"/>
      <c r="IU19" s="664"/>
      <c r="IV19" s="662" t="str">
        <f>IFERROR(IF(OR(ID19="日",ID19="祝",ID19=0,II19=0),"　",MAX(IF(II19&gt;IV14,IK19-II19,IF(II19&lt;=IV14,IK19-IV14,0)),0)),0)</f>
        <v>　</v>
      </c>
      <c r="IW19" s="663"/>
      <c r="IX19" s="664"/>
      <c r="IY19" s="662" t="str">
        <f>IFERROR(IF(OR(ID19="日",ID19="祝",ID19=0,IE19=""),"　",MAX(IF(AND(IE19&lt;=IY14,IG19&gt;IZ14),IZ14-IY14,IF(AND(IE19&gt;IY14,IG19&lt;=IZ14),IG19-IE19,IF(AND(IE19&lt;=IY14,IG19&lt;=IZ14),IG19-IY14,IF(AND(IE19&gt;IY14,IG19&gt;IZ14),IZ14-IE19,0)))),0)),0)</f>
        <v>　</v>
      </c>
      <c r="IZ19" s="663"/>
      <c r="JA19" s="664"/>
      <c r="JB19" s="662" t="str">
        <f>IFERROR(IF(OR(ID19="日",ID19="祝",ID19=0,II19=0),"　",MAX(IF(AND(II19&gt;JE14,IK19&gt;JC14),0,IF(AND(II19&lt;=JE14,II19&gt;JB14,IK19&gt;JC14),JE14-II19,IF(AND(II19&lt;=JE14,II19&lt;=JB14,IK19&gt;JC14),JE14-JB14,IF(AND(II19&gt;JB14,IK19&lt;=JC14),IK19-II19,IF(AND(II19&lt;=JB14,IK19&lt;=JC14),IK19-JB14,0))))),0)),0)</f>
        <v>　</v>
      </c>
      <c r="JC19" s="663"/>
      <c r="JD19" s="664"/>
      <c r="JE19" s="662" t="str">
        <f>IFERROR(IF(OR(ID19="日",ID19="祝",ID19=0,II19=0),"　",MAX(IF(AND(II19&lt;=JE14,IK19&gt;JF14),JF14-JE14,IF(IK19&lt;=JF14,0,IF(AND(II19&gt;JE14,IK19&gt;JF14),JF14-II19,0))),0)),0)</f>
        <v>　</v>
      </c>
      <c r="JF19" s="663"/>
      <c r="JG19" s="664"/>
      <c r="JH19" s="662" t="str">
        <f t="shared" si="4"/>
        <v>　</v>
      </c>
      <c r="JI19" s="663"/>
      <c r="JJ19" s="664"/>
      <c r="JK19" s="665" t="str">
        <f>IF(JN19="×",TIME(0,0,0),IF(JX4="非常勤",IM19,IY19))</f>
        <v>　</v>
      </c>
      <c r="JL19" s="666"/>
      <c r="JM19" s="667"/>
      <c r="JN19" s="265"/>
      <c r="JO19" s="665" t="str">
        <f>IF(JR19="×",TIME(0,0,0),IF(JX4="非常勤",IP19,JB19))</f>
        <v>　</v>
      </c>
      <c r="JP19" s="666"/>
      <c r="JQ19" s="667"/>
      <c r="JR19" s="265"/>
      <c r="JS19" s="665" t="str">
        <f>IF(JV19="×",TIME(0,0,0),IF(JX4="非常勤",IS19,JE19))</f>
        <v>　</v>
      </c>
      <c r="JT19" s="666"/>
      <c r="JU19" s="667"/>
      <c r="JV19" s="265"/>
      <c r="JW19" s="665" t="str">
        <f>IF(JZ19="×",TIME(0,0,0),IF(JX4="非常勤",IV19,JH19))</f>
        <v>　</v>
      </c>
      <c r="JX19" s="666"/>
      <c r="JY19" s="667"/>
      <c r="JZ19" s="265"/>
      <c r="KA19" s="720"/>
      <c r="KB19" s="720"/>
      <c r="KC19" s="668"/>
      <c r="KD19" s="670"/>
      <c r="KE19" s="669"/>
      <c r="KF19" s="671"/>
      <c r="KG19" s="672"/>
      <c r="KH19" s="672"/>
      <c r="KI19" s="673"/>
      <c r="KJ19" s="263">
        <f>'別表_個別勤務状況（1～60）'!$A$19</f>
        <v>5</v>
      </c>
      <c r="KK19" s="264" t="str">
        <f>'別表_個別勤務状況（1～60）'!$B$19</f>
        <v>祝</v>
      </c>
      <c r="KL19" s="660"/>
      <c r="KM19" s="661"/>
      <c r="KN19" s="660"/>
      <c r="KO19" s="661"/>
      <c r="KP19" s="660"/>
      <c r="KQ19" s="661"/>
      <c r="KR19" s="660"/>
      <c r="KS19" s="661"/>
      <c r="KT19" s="662" t="str">
        <f>IFERROR(IF(OR(KK19="日",KK19="祝",KK19=0,KL19=""),"　",MAX(IF(AND(KL19&lt;=KT14,KN19&gt;KU14),KU14-KT14,IF(AND(KL19&gt;KT14,KN19&lt;=KU14),KN19-KL19,IF(AND(KL19&lt;=KT14,KN19&lt;=KU14),KN19-KT14,IF(AND(KL19&gt;KT14,KN19&gt;KU14),KU14-KL19,0)))),0)),0)</f>
        <v>　</v>
      </c>
      <c r="KU19" s="663"/>
      <c r="KV19" s="664"/>
      <c r="KW19" s="662" t="str">
        <f>IFERROR(IF(OR(KK19="日",KK19="祝",KK19=0,KP19=""),"　",MAX(IF(AND(KP19&gt;KZ14,KR19&gt;KX14),0,IF(AND(KP19&lt;=KZ14,KP19&gt;KW14,KR19&gt;KX14),KZ14-KP19,IF(AND(KP19&lt;=KZ14,KP19&lt;=KW14,KR19&gt;KX14),KZ14-KW14,IF(AND(KP19&gt;KW14,KR19&lt;=KX14),KR19-KP19,IF(AND(KP19&lt;=KW14,KR19&lt;=KX14),KR19-KW14,0))))),0)),0)</f>
        <v>　</v>
      </c>
      <c r="KX19" s="663"/>
      <c r="KY19" s="664"/>
      <c r="KZ19" s="662" t="str">
        <f>IFERROR(IF(OR(KK19="日",KK19="祝",KK19=0,KP19=0),"　",MAX(IF(AND(KP19&lt;=KZ14,KR19&gt;LA14),LA14-KZ14,IF(KR19&lt;=LA14,0,IF(AND(KP19&gt;KZ14,KR19&gt;LA14),LA14-KP19,0))),0)),0)</f>
        <v>　</v>
      </c>
      <c r="LA19" s="663"/>
      <c r="LB19" s="664"/>
      <c r="LC19" s="662" t="str">
        <f>IFERROR(IF(OR(KK19="日",KK19="祝",KK19=0,KP19=0),"　",MAX(IF(KP19&gt;LC14,KR19-KP19,IF(KP19&lt;=LC14,KR19-LC14,0)),0)),0)</f>
        <v>　</v>
      </c>
      <c r="LD19" s="663"/>
      <c r="LE19" s="664"/>
      <c r="LF19" s="662" t="str">
        <f>IFERROR(IF(OR(KK19="日",KK19="祝",KK19=0,KL19=""),"　",MAX(IF(AND(KL19&lt;=LF14,KN19&gt;LG14),LG14-LF14,IF(AND(KL19&gt;LF14,KN19&lt;=LG14),KN19-KL19,IF(AND(KL19&lt;=LF14,KN19&lt;=LG14),KN19-LF14,IF(AND(KL19&gt;LF14,KN19&gt;LG14),LG14-KL19,0)))),0)),0)</f>
        <v>　</v>
      </c>
      <c r="LG19" s="663"/>
      <c r="LH19" s="664"/>
      <c r="LI19" s="662" t="str">
        <f>IFERROR(IF(OR(KK19="日",KK19="祝",KK19=0,KP19=0),"　",MAX(IF(AND(KP19&gt;LL14,KR19&gt;LJ14),0,IF(AND(KP19&lt;=LL14,KP19&gt;LI14,KR19&gt;LJ14),LL14-KP19,IF(AND(KP19&lt;=LL14,KP19&lt;=LI14,KR19&gt;LJ14),LL14-LI14,IF(AND(KP19&gt;LI14,KR19&lt;=LJ14),KR19-KP19,IF(AND(KP19&lt;=LI14,KR19&lt;=LJ14),KR19-LI14,0))))),0)),0)</f>
        <v>　</v>
      </c>
      <c r="LJ19" s="663"/>
      <c r="LK19" s="664"/>
      <c r="LL19" s="662" t="str">
        <f>IFERROR(IF(OR(KK19="日",KK19="祝",KK19=0,KP19=0),"　",MAX(IF(AND(KP19&lt;=LL14,KR19&gt;LM14),LM14-LL14,IF(KR19&lt;=LM14,0,IF(AND(KP19&gt;LL14,KR19&gt;LM14),LM14-KP19,0))),0)),0)</f>
        <v>　</v>
      </c>
      <c r="LM19" s="663"/>
      <c r="LN19" s="664"/>
      <c r="LO19" s="662" t="str">
        <f t="shared" si="5"/>
        <v>　</v>
      </c>
      <c r="LP19" s="663"/>
      <c r="LQ19" s="664"/>
      <c r="LR19" s="665" t="str">
        <f>IF(LU19="×",TIME(0,0,0),IF(ME4="非常勤",KT19,LF19))</f>
        <v>　</v>
      </c>
      <c r="LS19" s="666"/>
      <c r="LT19" s="667"/>
      <c r="LU19" s="265"/>
      <c r="LV19" s="665" t="str">
        <f>IF(LY19="×",TIME(0,0,0),IF(ME4="非常勤",KW19,LI19))</f>
        <v>　</v>
      </c>
      <c r="LW19" s="666"/>
      <c r="LX19" s="667"/>
      <c r="LY19" s="265"/>
      <c r="LZ19" s="665" t="str">
        <f>IF(MC19="×",TIME(0,0,0),IF(ME4="非常勤",KZ19,LL19))</f>
        <v>　</v>
      </c>
      <c r="MA19" s="666"/>
      <c r="MB19" s="667"/>
      <c r="MC19" s="265"/>
      <c r="MD19" s="665" t="str">
        <f>IF(MG19="×",TIME(0,0,0),IF(ME4="非常勤",LC19,LO19))</f>
        <v>　</v>
      </c>
      <c r="ME19" s="666"/>
      <c r="MF19" s="667"/>
      <c r="MG19" s="265"/>
      <c r="MH19" s="720"/>
      <c r="MI19" s="720"/>
      <c r="MJ19" s="668"/>
      <c r="MK19" s="670"/>
      <c r="ML19" s="669"/>
      <c r="MM19" s="671"/>
      <c r="MN19" s="672"/>
      <c r="MO19" s="672"/>
      <c r="MP19" s="673"/>
      <c r="MQ19" s="263">
        <f>'別表_個別勤務状況（1～60）'!$A$19</f>
        <v>5</v>
      </c>
      <c r="MR19" s="264" t="str">
        <f>'別表_個別勤務状況（1～60）'!$B$19</f>
        <v>祝</v>
      </c>
      <c r="MS19" s="660"/>
      <c r="MT19" s="661"/>
      <c r="MU19" s="660"/>
      <c r="MV19" s="661"/>
      <c r="MW19" s="660"/>
      <c r="MX19" s="661"/>
      <c r="MY19" s="660"/>
      <c r="MZ19" s="661"/>
      <c r="NA19" s="662" t="str">
        <f>IFERROR(IF(OR(MR19="日",MR19="祝",MR19=0,MS19=""),"　",MAX(IF(AND(MS19&lt;=NA14,MU19&gt;NB14),NB14-NA14,IF(AND(MS19&gt;NA14,MU19&lt;=NB14),MU19-MS19,IF(AND(MS19&lt;=NA14,MU19&lt;=NB14),MU19-NA14,IF(AND(MS19&gt;NA14,MU19&gt;NB14),NB14-MS19,0)))),0)),0)</f>
        <v>　</v>
      </c>
      <c r="NB19" s="663"/>
      <c r="NC19" s="664"/>
      <c r="ND19" s="662" t="str">
        <f>IFERROR(IF(OR(MR19="日",MR19="祝",MR19=0,MW19=""),"　",MAX(IF(AND(MW19&gt;NG14,MY19&gt;NE14),0,IF(AND(MW19&lt;=NG14,MW19&gt;ND14,MY19&gt;NE14),NG14-MW19,IF(AND(MW19&lt;=NG14,MW19&lt;=ND14,MY19&gt;NE14),NG14-ND14,IF(AND(MW19&gt;ND14,MY19&lt;=NE14),MY19-MW19,IF(AND(MW19&lt;=ND14,MY19&lt;=NE14),MY19-ND14,0))))),0)),0)</f>
        <v>　</v>
      </c>
      <c r="NE19" s="663"/>
      <c r="NF19" s="664"/>
      <c r="NG19" s="662" t="str">
        <f>IFERROR(IF(OR(MR19="日",MR19="祝",MR19=0,MW19=0),"　",MAX(IF(AND(MW19&lt;=NG14,MY19&gt;NH14),NH14-NG14,IF(MY19&lt;=NH14,0,IF(AND(MW19&gt;NG14,MY19&gt;NH14),NH14-MW19,0))),0)),0)</f>
        <v>　</v>
      </c>
      <c r="NH19" s="663"/>
      <c r="NI19" s="664"/>
      <c r="NJ19" s="662" t="str">
        <f>IFERROR(IF(OR(MR19="日",MR19="祝",MR19=0,MW19=0),"　",MAX(IF(MW19&gt;NJ14,MY19-MW19,IF(MW19&lt;=NJ14,MY19-NJ14,0)),0)),0)</f>
        <v>　</v>
      </c>
      <c r="NK19" s="663"/>
      <c r="NL19" s="664"/>
      <c r="NM19" s="662" t="str">
        <f>IFERROR(IF(OR(MR19="日",MR19="祝",MR19=0,MS19=""),"　",MAX(IF(AND(MS19&lt;=NM14,MU19&gt;NN14),NN14-NM14,IF(AND(MS19&gt;NM14,MU19&lt;=NN14),MU19-MS19,IF(AND(MS19&lt;=NM14,MU19&lt;=NN14),MU19-NM14,IF(AND(MS19&gt;NM14,MU19&gt;NN14),NN14-MS19,0)))),0)),0)</f>
        <v>　</v>
      </c>
      <c r="NN19" s="663"/>
      <c r="NO19" s="664"/>
      <c r="NP19" s="662" t="str">
        <f>IFERROR(IF(OR(MR19="日",MR19="祝",MR19=0,MW19=0),"　",MAX(IF(AND(MW19&gt;NS14,MY19&gt;NQ14),0,IF(AND(MW19&lt;=NS14,MW19&gt;NP14,MY19&gt;NQ14),NS14-MW19,IF(AND(MW19&lt;=NS14,MW19&lt;=NP14,MY19&gt;NQ14),NS14-NP14,IF(AND(MW19&gt;NP14,MY19&lt;=NQ14),MY19-MW19,IF(AND(MW19&lt;=NP14,MY19&lt;=NQ14),MY19-NP14,0))))),0)),0)</f>
        <v>　</v>
      </c>
      <c r="NQ19" s="663"/>
      <c r="NR19" s="664"/>
      <c r="NS19" s="662" t="str">
        <f>IFERROR(IF(OR(MR19="日",MR19="祝",MR19=0,MW19=0),"　",MAX(IF(AND(MW19&lt;=NS14,MY19&gt;NT14),NT14-NS14,IF(MY19&lt;=NT14,0,IF(AND(MW19&gt;NS14,MY19&gt;NT14),NT14-MW19,0))),0)),0)</f>
        <v>　</v>
      </c>
      <c r="NT19" s="663"/>
      <c r="NU19" s="664"/>
      <c r="NV19" s="662" t="str">
        <f t="shared" si="6"/>
        <v>　</v>
      </c>
      <c r="NW19" s="663"/>
      <c r="NX19" s="664"/>
      <c r="NY19" s="665" t="str">
        <f>IF(OB19="×",TIME(0,0,0),IF(OL4="非常勤",NA19,NM19))</f>
        <v>　</v>
      </c>
      <c r="NZ19" s="666"/>
      <c r="OA19" s="667"/>
      <c r="OB19" s="265"/>
      <c r="OC19" s="665" t="str">
        <f>IF(OF19="×",TIME(0,0,0),IF(OL4="非常勤",ND19,NP19))</f>
        <v>　</v>
      </c>
      <c r="OD19" s="666"/>
      <c r="OE19" s="667"/>
      <c r="OF19" s="265"/>
      <c r="OG19" s="665" t="str">
        <f>IF(OJ19="×",TIME(0,0,0),IF(OL4="非常勤",NG19,NS19))</f>
        <v>　</v>
      </c>
      <c r="OH19" s="666"/>
      <c r="OI19" s="667"/>
      <c r="OJ19" s="265"/>
      <c r="OK19" s="665" t="str">
        <f>IF(ON19="×",TIME(0,0,0),IF(OL4="非常勤",NJ19,NV19))</f>
        <v>　</v>
      </c>
      <c r="OL19" s="666"/>
      <c r="OM19" s="667"/>
      <c r="ON19" s="265"/>
      <c r="OO19" s="720"/>
      <c r="OP19" s="720"/>
      <c r="OQ19" s="668"/>
      <c r="OR19" s="670"/>
      <c r="OS19" s="669"/>
      <c r="OT19" s="671"/>
      <c r="OU19" s="672"/>
      <c r="OV19" s="672"/>
      <c r="OW19" s="673"/>
      <c r="OX19" s="263">
        <f>'別表_個別勤務状況（1～60）'!$A$19</f>
        <v>5</v>
      </c>
      <c r="OY19" s="264" t="str">
        <f>'別表_個別勤務状況（1～60）'!$B$19</f>
        <v>祝</v>
      </c>
      <c r="OZ19" s="660"/>
      <c r="PA19" s="661"/>
      <c r="PB19" s="660"/>
      <c r="PC19" s="661"/>
      <c r="PD19" s="660"/>
      <c r="PE19" s="661"/>
      <c r="PF19" s="660"/>
      <c r="PG19" s="661"/>
      <c r="PH19" s="662" t="str">
        <f>IFERROR(IF(OR(OY19="日",OY19="祝",OY19=0,OZ19=""),"　",MAX(IF(AND(OZ19&lt;=PH14,PB19&gt;PI14),PI14-PH14,IF(AND(OZ19&gt;PH14,PB19&lt;=PI14),PB19-OZ19,IF(AND(OZ19&lt;=PH14,PB19&lt;=PI14),PB19-PH14,IF(AND(OZ19&gt;PH14,PB19&gt;PI14),PI14-OZ19,0)))),0)),0)</f>
        <v>　</v>
      </c>
      <c r="PI19" s="663"/>
      <c r="PJ19" s="664"/>
      <c r="PK19" s="662" t="str">
        <f>IFERROR(IF(OR(OY19="日",OY19="祝",OY19=0,PD19=""),"　",MAX(IF(AND(PD19&gt;PN14,PF19&gt;PL14),0,IF(AND(PD19&lt;=PN14,PD19&gt;PK14,PF19&gt;PL14),PN14-PD19,IF(AND(PD19&lt;=PN14,PD19&lt;=PK14,PF19&gt;PL14),PN14-PK14,IF(AND(PD19&gt;PK14,PF19&lt;=PL14),PF19-PD19,IF(AND(PD19&lt;=PK14,PF19&lt;=PL14),PF19-PK14,0))))),0)),0)</f>
        <v>　</v>
      </c>
      <c r="PL19" s="663"/>
      <c r="PM19" s="664"/>
      <c r="PN19" s="662" t="str">
        <f>IFERROR(IF(OR(OY19="日",OY19="祝",OY19=0,PD19=0),"　",MAX(IF(AND(PD19&lt;=PN14,PF19&gt;PO14),PO14-PN14,IF(PF19&lt;=PO14,0,IF(AND(PD19&gt;PN14,PF19&gt;PO14),PO14-PD19,0))),0)),0)</f>
        <v>　</v>
      </c>
      <c r="PO19" s="663"/>
      <c r="PP19" s="664"/>
      <c r="PQ19" s="662" t="str">
        <f>IFERROR(IF(OR(OY19="日",OY19="祝",OY19=0,PD19=0),"　",MAX(IF(PD19&gt;PQ14,PF19-PD19,IF(PD19&lt;=PQ14,PF19-PQ14,0)),0)),0)</f>
        <v>　</v>
      </c>
      <c r="PR19" s="663"/>
      <c r="PS19" s="664"/>
      <c r="PT19" s="662" t="str">
        <f>IFERROR(IF(OR(OY19="日",OY19="祝",OY19=0,OZ19=""),"　",MAX(IF(AND(OZ19&lt;=PT14,PB19&gt;PU14),PU14-PT14,IF(AND(OZ19&gt;PT14,PB19&lt;=PU14),PB19-OZ19,IF(AND(OZ19&lt;=PT14,PB19&lt;=PU14),PB19-PT14,IF(AND(OZ19&gt;PT14,PB19&gt;PU14),PU14-OZ19,0)))),0)),0)</f>
        <v>　</v>
      </c>
      <c r="PU19" s="663"/>
      <c r="PV19" s="664"/>
      <c r="PW19" s="662" t="str">
        <f>IFERROR(IF(OR(OY19="日",OY19="祝",OY19=0,PD19=0),"　",MAX(IF(AND(PD19&gt;PZ14,PF19&gt;PX14),0,IF(AND(PD19&lt;=PZ14,PD19&gt;PW14,PF19&gt;PX14),PZ14-PD19,IF(AND(PD19&lt;=PZ14,PD19&lt;=PW14,PF19&gt;PX14),PZ14-PW14,IF(AND(PD19&gt;PW14,PF19&lt;=PX14),PF19-PD19,IF(AND(PD19&lt;=PW14,PF19&lt;=PX14),PF19-PW14,0))))),0)),0)</f>
        <v>　</v>
      </c>
      <c r="PX19" s="663"/>
      <c r="PY19" s="664"/>
      <c r="PZ19" s="662" t="str">
        <f>IFERROR(IF(OR(OY19="日",OY19="祝",OY19=0,PD19=0),"　",MAX(IF(AND(PD19&lt;=PZ14,PF19&gt;QA14),QA14-PZ14,IF(PF19&lt;=QA14,0,IF(AND(PD19&gt;PZ14,PF19&gt;QA14),QA14-PD19,0))),0)),0)</f>
        <v>　</v>
      </c>
      <c r="QA19" s="663"/>
      <c r="QB19" s="664"/>
      <c r="QC19" s="662" t="str">
        <f t="shared" si="7"/>
        <v>　</v>
      </c>
      <c r="QD19" s="663"/>
      <c r="QE19" s="664"/>
      <c r="QF19" s="665" t="str">
        <f>IF(QI19="×",TIME(0,0,0),IF(QS4="非常勤",PH19,PT19))</f>
        <v>　</v>
      </c>
      <c r="QG19" s="666"/>
      <c r="QH19" s="667"/>
      <c r="QI19" s="265"/>
      <c r="QJ19" s="665" t="str">
        <f>IF(QM19="×",TIME(0,0,0),IF(QS4="非常勤",PK19,PW19))</f>
        <v>　</v>
      </c>
      <c r="QK19" s="666"/>
      <c r="QL19" s="667"/>
      <c r="QM19" s="265"/>
      <c r="QN19" s="665" t="str">
        <f>IF(QQ19="×",TIME(0,0,0),IF(QS4="非常勤",PN19,PZ19))</f>
        <v>　</v>
      </c>
      <c r="QO19" s="666"/>
      <c r="QP19" s="667"/>
      <c r="QQ19" s="265"/>
      <c r="QR19" s="665" t="str">
        <f>IF(QU19="×",TIME(0,0,0),IF(QS4="非常勤",PQ19,QC19))</f>
        <v>　</v>
      </c>
      <c r="QS19" s="666"/>
      <c r="QT19" s="667"/>
      <c r="QU19" s="265"/>
      <c r="QV19" s="720"/>
      <c r="QW19" s="720"/>
      <c r="QX19" s="668"/>
      <c r="QY19" s="670"/>
      <c r="QZ19" s="669"/>
      <c r="RA19" s="671"/>
      <c r="RB19" s="672"/>
      <c r="RC19" s="672"/>
      <c r="RD19" s="673"/>
      <c r="RE19" s="263">
        <f>'別表_個別勤務状況（1～60）'!$A$19</f>
        <v>5</v>
      </c>
      <c r="RF19" s="264" t="str">
        <f>'別表_個別勤務状況（1～60）'!$B$19</f>
        <v>祝</v>
      </c>
      <c r="RG19" s="660"/>
      <c r="RH19" s="661"/>
      <c r="RI19" s="660"/>
      <c r="RJ19" s="661"/>
      <c r="RK19" s="660"/>
      <c r="RL19" s="661"/>
      <c r="RM19" s="660"/>
      <c r="RN19" s="661"/>
      <c r="RO19" s="662" t="str">
        <f>IFERROR(IF(OR(RF19="日",RF19="祝",RF19=0,RG19=""),"　",MAX(IF(AND(RG19&lt;=RO14,RI19&gt;RP14),RP14-RO14,IF(AND(RG19&gt;RO14,RI19&lt;=RP14),RI19-RG19,IF(AND(RG19&lt;=RO14,RI19&lt;=RP14),RI19-RO14,IF(AND(RG19&gt;RO14,RI19&gt;RP14),RP14-RG19,0)))),0)),0)</f>
        <v>　</v>
      </c>
      <c r="RP19" s="663"/>
      <c r="RQ19" s="664"/>
      <c r="RR19" s="662" t="str">
        <f>IFERROR(IF(OR(RF19="日",RF19="祝",RF19=0,RK19=""),"　",MAX(IF(AND(RK19&gt;RU14,RM19&gt;RS14),0,IF(AND(RK19&lt;=RU14,RK19&gt;RR14,RM19&gt;RS14),RU14-RK19,IF(AND(RK19&lt;=RU14,RK19&lt;=RR14,RM19&gt;RS14),RU14-RR14,IF(AND(RK19&gt;RR14,RM19&lt;=RS14),RM19-RK19,IF(AND(RK19&lt;=RR14,RM19&lt;=RS14),RM19-RR14,0))))),0)),0)</f>
        <v>　</v>
      </c>
      <c r="RS19" s="663"/>
      <c r="RT19" s="664"/>
      <c r="RU19" s="662" t="str">
        <f>IFERROR(IF(OR(RF19="日",RF19="祝",RF19=0,RK19=0),"　",MAX(IF(AND(RK19&lt;=RU14,RM19&gt;RV14),RV14-RU14,IF(RM19&lt;=RV14,0,IF(AND(RK19&gt;RU14,RM19&gt;RV14),RV14-RK19,0))),0)),0)</f>
        <v>　</v>
      </c>
      <c r="RV19" s="663"/>
      <c r="RW19" s="664"/>
      <c r="RX19" s="662" t="str">
        <f>IFERROR(IF(OR(RF19="日",RF19="祝",RF19=0,RK19=0),"　",MAX(IF(RK19&gt;RX14,RM19-RK19,IF(RK19&lt;=RX14,RM19-RX14,0)),0)),0)</f>
        <v>　</v>
      </c>
      <c r="RY19" s="663"/>
      <c r="RZ19" s="664"/>
      <c r="SA19" s="662" t="str">
        <f>IFERROR(IF(OR(RF19="日",RF19="祝",RF19=0,RG19=""),"　",MAX(IF(AND(RG19&lt;=SA14,RI19&gt;SB14),SB14-SA14,IF(AND(RG19&gt;SA14,RI19&lt;=SB14),RI19-RG19,IF(AND(RG19&lt;=SA14,RI19&lt;=SB14),RI19-SA14,IF(AND(RG19&gt;SA14,RI19&gt;SB14),SB14-RG19,0)))),0)),0)</f>
        <v>　</v>
      </c>
      <c r="SB19" s="663"/>
      <c r="SC19" s="664"/>
      <c r="SD19" s="662" t="str">
        <f>IFERROR(IF(OR(RF19="日",RF19="祝",RF19=0,RK19=0),"　",MAX(IF(AND(RK19&gt;SG14,RM19&gt;SE14),0,IF(AND(RK19&lt;=SG14,RK19&gt;SD14,RM19&gt;SE14),SG14-RK19,IF(AND(RK19&lt;=SG14,RK19&lt;=SD14,RM19&gt;SE14),SG14-SD14,IF(AND(RK19&gt;SD14,RM19&lt;=SE14),RM19-RK19,IF(AND(RK19&lt;=SD14,RM19&lt;=SE14),RM19-SD14,0))))),0)),0)</f>
        <v>　</v>
      </c>
      <c r="SE19" s="663"/>
      <c r="SF19" s="664"/>
      <c r="SG19" s="662" t="str">
        <f>IFERROR(IF(OR(RF19="日",RF19="祝",RF19=0,RK19=0),"　",MAX(IF(AND(RK19&lt;=SG14,RM19&gt;SH14),SH14-SG14,IF(RM19&lt;=SH14,0,IF(AND(RK19&gt;SG14,RM19&gt;SH14),SH14-RK19,0))),0)),0)</f>
        <v>　</v>
      </c>
      <c r="SH19" s="663"/>
      <c r="SI19" s="664"/>
      <c r="SJ19" s="662" t="str">
        <f t="shared" si="8"/>
        <v>　</v>
      </c>
      <c r="SK19" s="663"/>
      <c r="SL19" s="664"/>
      <c r="SM19" s="665" t="str">
        <f>IF(SP19="×",TIME(0,0,0),IF(SZ4="非常勤",RO19,SA19))</f>
        <v>　</v>
      </c>
      <c r="SN19" s="666"/>
      <c r="SO19" s="667"/>
      <c r="SP19" s="265"/>
      <c r="SQ19" s="665" t="str">
        <f>IF(ST19="×",TIME(0,0,0),IF(SZ4="非常勤",RR19,SD19))</f>
        <v>　</v>
      </c>
      <c r="SR19" s="666"/>
      <c r="SS19" s="667"/>
      <c r="ST19" s="265"/>
      <c r="SU19" s="665" t="str">
        <f>IF(SX19="×",TIME(0,0,0),IF(SZ4="非常勤",RU19,SG19))</f>
        <v>　</v>
      </c>
      <c r="SV19" s="666"/>
      <c r="SW19" s="667"/>
      <c r="SX19" s="265"/>
      <c r="SY19" s="665" t="str">
        <f>IF(TB19="×",TIME(0,0,0),IF(SZ4="非常勤",RX19,SJ19))</f>
        <v>　</v>
      </c>
      <c r="SZ19" s="666"/>
      <c r="TA19" s="667"/>
      <c r="TB19" s="265"/>
      <c r="TC19" s="720"/>
      <c r="TD19" s="720"/>
      <c r="TE19" s="668"/>
      <c r="TF19" s="670"/>
      <c r="TG19" s="669"/>
      <c r="TH19" s="671"/>
      <c r="TI19" s="672"/>
      <c r="TJ19" s="672"/>
      <c r="TK19" s="673"/>
      <c r="TL19" s="263">
        <f>'別表_個別勤務状況（1～60）'!$A$19</f>
        <v>5</v>
      </c>
      <c r="TM19" s="264" t="str">
        <f>'別表_個別勤務状況（1～60）'!$B$19</f>
        <v>祝</v>
      </c>
      <c r="TN19" s="660"/>
      <c r="TO19" s="661"/>
      <c r="TP19" s="660"/>
      <c r="TQ19" s="661"/>
      <c r="TR19" s="660"/>
      <c r="TS19" s="661"/>
      <c r="TT19" s="660"/>
      <c r="TU19" s="661"/>
      <c r="TV19" s="662" t="str">
        <f>IFERROR(IF(OR(TM19="日",TM19="祝",TM19=0,TN19=""),"　",MAX(IF(AND(TN19&lt;=TV14,TP19&gt;TW14),TW14-TV14,IF(AND(TN19&gt;TV14,TP19&lt;=TW14),TP19-TN19,IF(AND(TN19&lt;=TV14,TP19&lt;=TW14),TP19-TV14,IF(AND(TN19&gt;TV14,TP19&gt;TW14),TW14-TN19,0)))),0)),0)</f>
        <v>　</v>
      </c>
      <c r="TW19" s="663"/>
      <c r="TX19" s="664"/>
      <c r="TY19" s="662" t="str">
        <f>IFERROR(IF(OR(TM19="日",TM19="祝",TM19=0,TR19=""),"　",MAX(IF(AND(TR19&gt;UB14,TT19&gt;TZ14),0,IF(AND(TR19&lt;=UB14,TR19&gt;TY14,TT19&gt;TZ14),UB14-TR19,IF(AND(TR19&lt;=UB14,TR19&lt;=TY14,TT19&gt;TZ14),UB14-TY14,IF(AND(TR19&gt;TY14,TT19&lt;=TZ14),TT19-TR19,IF(AND(TR19&lt;=TY14,TT19&lt;=TZ14),TT19-TY14,0))))),0)),0)</f>
        <v>　</v>
      </c>
      <c r="TZ19" s="663"/>
      <c r="UA19" s="664"/>
      <c r="UB19" s="662" t="str">
        <f>IFERROR(IF(OR(TM19="日",TM19="祝",TM19=0,TR19=0),"　",MAX(IF(AND(TR19&lt;=UB14,TT19&gt;UC14),UC14-UB14,IF(TT19&lt;=UC14,0,IF(AND(TR19&gt;UB14,TT19&gt;UC14),UC14-TR19,0))),0)),0)</f>
        <v>　</v>
      </c>
      <c r="UC19" s="663"/>
      <c r="UD19" s="664"/>
      <c r="UE19" s="662" t="str">
        <f>IFERROR(IF(OR(TM19="日",TM19="祝",TM19=0,TR19=0),"　",MAX(IF(TR19&gt;UE14,TT19-TR19,IF(TR19&lt;=UE14,TT19-UE14,0)),0)),0)</f>
        <v>　</v>
      </c>
      <c r="UF19" s="663"/>
      <c r="UG19" s="664"/>
      <c r="UH19" s="662" t="str">
        <f>IFERROR(IF(OR(TM19="日",TM19="祝",TM19=0,TN19=""),"　",MAX(IF(AND(TN19&lt;=UH14,TP19&gt;UI14),UI14-UH14,IF(AND(TN19&gt;UH14,TP19&lt;=UI14),TP19-TN19,IF(AND(TN19&lt;=UH14,TP19&lt;=UI14),TP19-UH14,IF(AND(TN19&gt;UH14,TP19&gt;UI14),UI14-TN19,0)))),0)),0)</f>
        <v>　</v>
      </c>
      <c r="UI19" s="663"/>
      <c r="UJ19" s="664"/>
      <c r="UK19" s="662" t="str">
        <f>IFERROR(IF(OR(TM19="日",TM19="祝",TM19=0,TR19=0),"　",MAX(IF(AND(TR19&gt;UN14,TT19&gt;UL14),0,IF(AND(TR19&lt;=UN14,TR19&gt;UK14,TT19&gt;UL14),UN14-TR19,IF(AND(TR19&lt;=UN14,TR19&lt;=UK14,TT19&gt;UL14),UN14-UK14,IF(AND(TR19&gt;UK14,TT19&lt;=UL14),TT19-TR19,IF(AND(TR19&lt;=UK14,TT19&lt;=UL14),TT19-UK14,0))))),0)),0)</f>
        <v>　</v>
      </c>
      <c r="UL19" s="663"/>
      <c r="UM19" s="664"/>
      <c r="UN19" s="662" t="str">
        <f>IFERROR(IF(OR(TM19="日",TM19="祝",TM19=0,TR19=0),"　",MAX(IF(AND(TR19&lt;=UN14,TT19&gt;UO14),UO14-UN14,IF(TT19&lt;=UO14,0,IF(AND(TR19&gt;UN14,TT19&gt;UO14),UO14-TR19,0))),0)),0)</f>
        <v>　</v>
      </c>
      <c r="UO19" s="663"/>
      <c r="UP19" s="664"/>
      <c r="UQ19" s="662" t="str">
        <f t="shared" si="9"/>
        <v>　</v>
      </c>
      <c r="UR19" s="663"/>
      <c r="US19" s="664"/>
      <c r="UT19" s="665" t="str">
        <f>IF(UW19="×",TIME(0,0,0),IF(VG4="非常勤",TV19,UH19))</f>
        <v>　</v>
      </c>
      <c r="UU19" s="666"/>
      <c r="UV19" s="667"/>
      <c r="UW19" s="265"/>
      <c r="UX19" s="665" t="str">
        <f>IF(VA19="×",TIME(0,0,0),IF(VG4="非常勤",TY19,UK19))</f>
        <v>　</v>
      </c>
      <c r="UY19" s="666"/>
      <c r="UZ19" s="667"/>
      <c r="VA19" s="265"/>
      <c r="VB19" s="665" t="str">
        <f>IF(VE19="×",TIME(0,0,0),IF(VG4="非常勤",UB19,UN19))</f>
        <v>　</v>
      </c>
      <c r="VC19" s="666"/>
      <c r="VD19" s="667"/>
      <c r="VE19" s="265"/>
      <c r="VF19" s="665" t="str">
        <f>IF(VI19="×",TIME(0,0,0),IF(VG4="非常勤",UE19,UQ19))</f>
        <v>　</v>
      </c>
      <c r="VG19" s="666"/>
      <c r="VH19" s="667"/>
      <c r="VI19" s="265"/>
      <c r="VJ19" s="720"/>
      <c r="VK19" s="720"/>
      <c r="VL19" s="668"/>
      <c r="VM19" s="670"/>
      <c r="VN19" s="669"/>
      <c r="VO19" s="671"/>
      <c r="VP19" s="672"/>
      <c r="VQ19" s="672"/>
      <c r="VR19" s="673"/>
      <c r="VS19" s="263">
        <f>'別表_個別勤務状況（1～60）'!$A$19</f>
        <v>5</v>
      </c>
      <c r="VT19" s="264" t="str">
        <f>'別表_個別勤務状況（1～60）'!$B$19</f>
        <v>祝</v>
      </c>
      <c r="VU19" s="660"/>
      <c r="VV19" s="661"/>
      <c r="VW19" s="660"/>
      <c r="VX19" s="661"/>
      <c r="VY19" s="660"/>
      <c r="VZ19" s="661"/>
      <c r="WA19" s="660"/>
      <c r="WB19" s="661"/>
      <c r="WC19" s="662" t="str">
        <f>IFERROR(IF(OR(VT19="日",VT19="祝",VT19=0,VU19=""),"　",MAX(IF(AND(VU19&lt;=WC14,VW19&gt;WD14),WD14-WC14,IF(AND(VU19&gt;WC14,VW19&lt;=WD14),VW19-VU19,IF(AND(VU19&lt;=WC14,VW19&lt;=WD14),VW19-WC14,IF(AND(VU19&gt;WC14,VW19&gt;WD14),WD14-VU19,0)))),0)),0)</f>
        <v>　</v>
      </c>
      <c r="WD19" s="663"/>
      <c r="WE19" s="664"/>
      <c r="WF19" s="662" t="str">
        <f>IFERROR(IF(OR(VT19="日",VT19="祝",VT19=0,VY19=""),"　",MAX(IF(AND(VY19&gt;WI14,WA19&gt;WG14),0,IF(AND(VY19&lt;=WI14,VY19&gt;WF14,WA19&gt;WG14),WI14-VY19,IF(AND(VY19&lt;=WI14,VY19&lt;=WF14,WA19&gt;WG14),WI14-WF14,IF(AND(VY19&gt;WF14,WA19&lt;=WG14),WA19-VY19,IF(AND(VY19&lt;=WF14,WA19&lt;=WG14),WA19-WF14,0))))),0)),0)</f>
        <v>　</v>
      </c>
      <c r="WG19" s="663"/>
      <c r="WH19" s="664"/>
      <c r="WI19" s="662" t="str">
        <f>IFERROR(IF(OR(VT19="日",VT19="祝",VT19=0,VY19=0),"　",MAX(IF(AND(VY19&lt;=WI14,WA19&gt;WJ14),WJ14-WI14,IF(WA19&lt;=WJ14,0,IF(AND(VY19&gt;WI14,WA19&gt;WJ14),WJ14-VY19,0))),0)),0)</f>
        <v>　</v>
      </c>
      <c r="WJ19" s="663"/>
      <c r="WK19" s="664"/>
      <c r="WL19" s="662" t="str">
        <f>IFERROR(IF(OR(VT19="日",VT19="祝",VT19=0,VY19=0),"　",MAX(IF(VY19&gt;WL14,WA19-VY19,IF(VY19&lt;=WL14,WA19-WL14,0)),0)),0)</f>
        <v>　</v>
      </c>
      <c r="WM19" s="663"/>
      <c r="WN19" s="664"/>
      <c r="WO19" s="662" t="str">
        <f>IFERROR(IF(OR(VT19="日",VT19="祝",VT19=0,VU19=""),"　",MAX(IF(AND(VU19&lt;=WO14,VW19&gt;WP14),WP14-WO14,IF(AND(VU19&gt;WO14,VW19&lt;=WP14),VW19-VU19,IF(AND(VU19&lt;=WO14,VW19&lt;=WP14),VW19-WO14,IF(AND(VU19&gt;WO14,VW19&gt;WP14),WP14-VU19,0)))),0)),0)</f>
        <v>　</v>
      </c>
      <c r="WP19" s="663"/>
      <c r="WQ19" s="664"/>
      <c r="WR19" s="662" t="str">
        <f>IFERROR(IF(OR(VT19="日",VT19="祝",VT19=0,VY19=0),"　",MAX(IF(AND(VY19&gt;WU14,WA19&gt;WS14),0,IF(AND(VY19&lt;=WU14,VY19&gt;WR14,WA19&gt;WS14),WU14-VY19,IF(AND(VY19&lt;=WU14,VY19&lt;=WR14,WA19&gt;WS14),WU14-WR14,IF(AND(VY19&gt;WR14,WA19&lt;=WS14),WA19-VY19,IF(AND(VY19&lt;=WR14,WA19&lt;=WS14),WA19-WR14,0))))),0)),0)</f>
        <v>　</v>
      </c>
      <c r="WS19" s="663"/>
      <c r="WT19" s="664"/>
      <c r="WU19" s="662" t="str">
        <f>IFERROR(IF(OR(VT19="日",VT19="祝",VT19=0,VY19=0),"　",MAX(IF(AND(VY19&lt;=WU14,WA19&gt;WV14),WV14-WU14,IF(WA19&lt;=WV14,0,IF(AND(VY19&gt;WU14,WA19&gt;WV14),WV14-VY19,0))),0)),0)</f>
        <v>　</v>
      </c>
      <c r="WV19" s="663"/>
      <c r="WW19" s="664"/>
      <c r="WX19" s="662" t="str">
        <f t="shared" si="10"/>
        <v>　</v>
      </c>
      <c r="WY19" s="663"/>
      <c r="WZ19" s="664"/>
      <c r="XA19" s="665" t="str">
        <f>IF(XD19="×",TIME(0,0,0),IF(XN4="非常勤",WC19,WO19))</f>
        <v>　</v>
      </c>
      <c r="XB19" s="666"/>
      <c r="XC19" s="667"/>
      <c r="XD19" s="265"/>
      <c r="XE19" s="665" t="str">
        <f>IF(XH19="×",TIME(0,0,0),IF(XN4="非常勤",WF19,WR19))</f>
        <v>　</v>
      </c>
      <c r="XF19" s="666"/>
      <c r="XG19" s="667"/>
      <c r="XH19" s="265"/>
      <c r="XI19" s="665" t="str">
        <f>IF(XL19="×",TIME(0,0,0),IF(XN4="非常勤",WI19,WU19))</f>
        <v>　</v>
      </c>
      <c r="XJ19" s="666"/>
      <c r="XK19" s="667"/>
      <c r="XL19" s="265"/>
      <c r="XM19" s="665" t="str">
        <f>IF(XP19="×",TIME(0,0,0),IF(XN4="非常勤",WL19,WX19))</f>
        <v>　</v>
      </c>
      <c r="XN19" s="666"/>
      <c r="XO19" s="667"/>
      <c r="XP19" s="265"/>
      <c r="XQ19" s="720"/>
      <c r="XR19" s="720"/>
      <c r="XS19" s="668"/>
      <c r="XT19" s="670"/>
      <c r="XU19" s="669"/>
      <c r="XV19" s="671"/>
      <c r="XW19" s="672"/>
      <c r="XX19" s="672"/>
      <c r="XY19" s="673"/>
      <c r="XZ19" s="263">
        <f>'別表_個別勤務状況（1～60）'!$A$19</f>
        <v>5</v>
      </c>
      <c r="YA19" s="264" t="str">
        <f>'別表_個別勤務状況（1～60）'!$B$19</f>
        <v>祝</v>
      </c>
      <c r="YB19" s="660"/>
      <c r="YC19" s="661"/>
      <c r="YD19" s="660"/>
      <c r="YE19" s="661"/>
      <c r="YF19" s="660"/>
      <c r="YG19" s="661"/>
      <c r="YH19" s="660"/>
      <c r="YI19" s="661"/>
      <c r="YJ19" s="662" t="str">
        <f>IFERROR(IF(OR(YA19="日",YA19="祝",YA19=0,YB19=""),"　",MAX(IF(AND(YB19&lt;=YJ14,YD19&gt;YK14),YK14-YJ14,IF(AND(YB19&gt;YJ14,YD19&lt;=YK14),YD19-YB19,IF(AND(YB19&lt;=YJ14,YD19&lt;=YK14),YD19-YJ14,IF(AND(YB19&gt;YJ14,YD19&gt;YK14),YK14-YB19,0)))),0)),0)</f>
        <v>　</v>
      </c>
      <c r="YK19" s="663"/>
      <c r="YL19" s="664"/>
      <c r="YM19" s="662" t="str">
        <f>IFERROR(IF(OR(YA19="日",YA19="祝",YA19=0,YF19=""),"　",MAX(IF(AND(YF19&gt;YP14,YH19&gt;YN14),0,IF(AND(YF19&lt;=YP14,YF19&gt;YM14,YH19&gt;YN14),YP14-YF19,IF(AND(YF19&lt;=YP14,YF19&lt;=YM14,YH19&gt;YN14),YP14-YM14,IF(AND(YF19&gt;YM14,YH19&lt;=YN14),YH19-YF19,IF(AND(YF19&lt;=YM14,YH19&lt;=YN14),YH19-YM14,0))))),0)),0)</f>
        <v>　</v>
      </c>
      <c r="YN19" s="663"/>
      <c r="YO19" s="664"/>
      <c r="YP19" s="662" t="str">
        <f>IFERROR(IF(OR(YA19="日",YA19="祝",YA19=0,YF19=0),"　",MAX(IF(AND(YF19&lt;=YP14,YH19&gt;YQ14),YQ14-YP14,IF(YH19&lt;=YQ14,0,IF(AND(YF19&gt;YP14,YH19&gt;YQ14),YQ14-YF19,0))),0)),0)</f>
        <v>　</v>
      </c>
      <c r="YQ19" s="663"/>
      <c r="YR19" s="664"/>
      <c r="YS19" s="662" t="str">
        <f>IFERROR(IF(OR(YA19="日",YA19="祝",YA19=0,YF19=0),"　",MAX(IF(YF19&gt;YS14,YH19-YF19,IF(YF19&lt;=YS14,YH19-YS14,0)),0)),0)</f>
        <v>　</v>
      </c>
      <c r="YT19" s="663"/>
      <c r="YU19" s="664"/>
      <c r="YV19" s="662" t="str">
        <f>IFERROR(IF(OR(YA19="日",YA19="祝",YA19=0,YB19=""),"　",MAX(IF(AND(YB19&lt;=YV14,YD19&gt;YW14),YW14-YV14,IF(AND(YB19&gt;YV14,YD19&lt;=YW14),YD19-YB19,IF(AND(YB19&lt;=YV14,YD19&lt;=YW14),YD19-YV14,IF(AND(YB19&gt;YV14,YD19&gt;YW14),YW14-YB19,0)))),0)),0)</f>
        <v>　</v>
      </c>
      <c r="YW19" s="663"/>
      <c r="YX19" s="664"/>
      <c r="YY19" s="662" t="str">
        <f>IFERROR(IF(OR(YA19="日",YA19="祝",YA19=0,YF19=0),"　",MAX(IF(AND(YF19&gt;ZB14,YH19&gt;YZ14),0,IF(AND(YF19&lt;=ZB14,YF19&gt;YY14,YH19&gt;YZ14),ZB14-YF19,IF(AND(YF19&lt;=ZB14,YF19&lt;=YY14,YH19&gt;YZ14),ZB14-YY14,IF(AND(YF19&gt;YY14,YH19&lt;=YZ14),YH19-YF19,IF(AND(YF19&lt;=YY14,YH19&lt;=YZ14),YH19-YY14,0))))),0)),0)</f>
        <v>　</v>
      </c>
      <c r="YZ19" s="663"/>
      <c r="ZA19" s="664"/>
      <c r="ZB19" s="662" t="str">
        <f>IFERROR(IF(OR(YA19="日",YA19="祝",YA19=0,YF19=0),"　",MAX(IF(AND(YF19&lt;=ZB14,YH19&gt;ZC14),ZC14-ZB14,IF(YH19&lt;=ZC14,0,IF(AND(YF19&gt;ZB14,YH19&gt;ZC14),ZC14-YF19,0))),0)),0)</f>
        <v>　</v>
      </c>
      <c r="ZC19" s="663"/>
      <c r="ZD19" s="664"/>
      <c r="ZE19" s="662" t="str">
        <f t="shared" si="11"/>
        <v>　</v>
      </c>
      <c r="ZF19" s="663"/>
      <c r="ZG19" s="664"/>
      <c r="ZH19" s="665" t="str">
        <f>IF(ZK19="×",TIME(0,0,0),IF(ZU4="非常勤",YJ19,YV19))</f>
        <v>　</v>
      </c>
      <c r="ZI19" s="666"/>
      <c r="ZJ19" s="667"/>
      <c r="ZK19" s="265"/>
      <c r="ZL19" s="665" t="str">
        <f>IF(ZO19="×",TIME(0,0,0),IF(ZU4="非常勤",YM19,YY19))</f>
        <v>　</v>
      </c>
      <c r="ZM19" s="666"/>
      <c r="ZN19" s="667"/>
      <c r="ZO19" s="265"/>
      <c r="ZP19" s="665" t="str">
        <f>IF(ZS19="×",TIME(0,0,0),IF(ZU4="非常勤",YP19,ZB19))</f>
        <v>　</v>
      </c>
      <c r="ZQ19" s="666"/>
      <c r="ZR19" s="667"/>
      <c r="ZS19" s="265"/>
      <c r="ZT19" s="665" t="str">
        <f>IF(ZW19="×",TIME(0,0,0),IF(ZU4="非常勤",YS19,ZE19))</f>
        <v>　</v>
      </c>
      <c r="ZU19" s="666"/>
      <c r="ZV19" s="667"/>
      <c r="ZW19" s="265"/>
      <c r="ZX19" s="720"/>
      <c r="ZY19" s="720"/>
      <c r="ZZ19" s="668"/>
      <c r="AAA19" s="670"/>
      <c r="AAB19" s="669"/>
      <c r="AAC19" s="671"/>
      <c r="AAD19" s="672"/>
      <c r="AAE19" s="672"/>
      <c r="AAF19" s="673"/>
      <c r="AAG19" s="263">
        <f>'別表_個別勤務状況（1～60）'!$A$19</f>
        <v>5</v>
      </c>
      <c r="AAH19" s="264" t="str">
        <f>'別表_個別勤務状況（1～60）'!$B$19</f>
        <v>祝</v>
      </c>
      <c r="AAI19" s="660"/>
      <c r="AAJ19" s="661"/>
      <c r="AAK19" s="660"/>
      <c r="AAL19" s="661"/>
      <c r="AAM19" s="660"/>
      <c r="AAN19" s="661"/>
      <c r="AAO19" s="660"/>
      <c r="AAP19" s="661"/>
      <c r="AAQ19" s="662" t="str">
        <f>IFERROR(IF(OR(AAH19="日",AAH19="祝",AAH19=0,AAI19=""),"　",MAX(IF(AND(AAI19&lt;=AAQ14,AAK19&gt;AAR14),AAR14-AAQ14,IF(AND(AAI19&gt;AAQ14,AAK19&lt;=AAR14),AAK19-AAI19,IF(AND(AAI19&lt;=AAQ14,AAK19&lt;=AAR14),AAK19-AAQ14,IF(AND(AAI19&gt;AAQ14,AAK19&gt;AAR14),AAR14-AAI19,0)))),0)),0)</f>
        <v>　</v>
      </c>
      <c r="AAR19" s="663"/>
      <c r="AAS19" s="664"/>
      <c r="AAT19" s="662" t="str">
        <f>IFERROR(IF(OR(AAH19="日",AAH19="祝",AAH19=0,AAM19=""),"　",MAX(IF(AND(AAM19&gt;AAW14,AAO19&gt;AAU14),0,IF(AND(AAM19&lt;=AAW14,AAM19&gt;AAT14,AAO19&gt;AAU14),AAW14-AAM19,IF(AND(AAM19&lt;=AAW14,AAM19&lt;=AAT14,AAO19&gt;AAU14),AAW14-AAT14,IF(AND(AAM19&gt;AAT14,AAO19&lt;=AAU14),AAO19-AAM19,IF(AND(AAM19&lt;=AAT14,AAO19&lt;=AAU14),AAO19-AAT14,0))))),0)),0)</f>
        <v>　</v>
      </c>
      <c r="AAU19" s="663"/>
      <c r="AAV19" s="664"/>
      <c r="AAW19" s="662" t="str">
        <f>IFERROR(IF(OR(AAH19="日",AAH19="祝",AAH19=0,AAM19=0),"　",MAX(IF(AND(AAM19&lt;=AAW14,AAO19&gt;AAX14),AAX14-AAW14,IF(AAO19&lt;=AAX14,0,IF(AND(AAM19&gt;AAW14,AAO19&gt;AAX14),AAX14-AAM19,0))),0)),0)</f>
        <v>　</v>
      </c>
      <c r="AAX19" s="663"/>
      <c r="AAY19" s="664"/>
      <c r="AAZ19" s="662" t="str">
        <f>IFERROR(IF(OR(AAH19="日",AAH19="祝",AAH19=0,AAM19=0),"　",MAX(IF(AAM19&gt;AAZ14,AAO19-AAM19,IF(AAM19&lt;=AAZ14,AAO19-AAZ14,0)),0)),0)</f>
        <v>　</v>
      </c>
      <c r="ABA19" s="663"/>
      <c r="ABB19" s="664"/>
      <c r="ABC19" s="662" t="str">
        <f>IFERROR(IF(OR(AAH19="日",AAH19="祝",AAH19=0,AAI19=""),"　",MAX(IF(AND(AAI19&lt;=ABC14,AAK19&gt;ABD14),ABD14-ABC14,IF(AND(AAI19&gt;ABC14,AAK19&lt;=ABD14),AAK19-AAI19,IF(AND(AAI19&lt;=ABC14,AAK19&lt;=ABD14),AAK19-ABC14,IF(AND(AAI19&gt;ABC14,AAK19&gt;ABD14),ABD14-AAI19,0)))),0)),0)</f>
        <v>　</v>
      </c>
      <c r="ABD19" s="663"/>
      <c r="ABE19" s="664"/>
      <c r="ABF19" s="662" t="str">
        <f>IFERROR(IF(OR(AAH19="日",AAH19="祝",AAH19=0,AAM19=0),"　",MAX(IF(AND(AAM19&gt;ABI14,AAO19&gt;ABG14),0,IF(AND(AAM19&lt;=ABI14,AAM19&gt;ABF14,AAO19&gt;ABG14),ABI14-AAM19,IF(AND(AAM19&lt;=ABI14,AAM19&lt;=ABF14,AAO19&gt;ABG14),ABI14-ABF14,IF(AND(AAM19&gt;ABF14,AAO19&lt;=ABG14),AAO19-AAM19,IF(AND(AAM19&lt;=ABF14,AAO19&lt;=ABG14),AAO19-ABF14,0))))),0)),0)</f>
        <v>　</v>
      </c>
      <c r="ABG19" s="663"/>
      <c r="ABH19" s="664"/>
      <c r="ABI19" s="662" t="str">
        <f>IFERROR(IF(OR(AAH19="日",AAH19="祝",AAH19=0,AAM19=0),"　",MAX(IF(AND(AAM19&lt;=ABI14,AAO19&gt;ABJ14),ABJ14-ABI14,IF(AAO19&lt;=ABJ14,0,IF(AND(AAM19&gt;ABI14,AAO19&gt;ABJ14),ABJ14-AAM19,0))),0)),0)</f>
        <v>　</v>
      </c>
      <c r="ABJ19" s="663"/>
      <c r="ABK19" s="664"/>
      <c r="ABL19" s="662" t="str">
        <f t="shared" si="12"/>
        <v>　</v>
      </c>
      <c r="ABM19" s="663"/>
      <c r="ABN19" s="664"/>
      <c r="ABO19" s="665" t="str">
        <f>IF(ABR19="×",TIME(0,0,0),IF(ACB4="非常勤",AAQ19,ABC19))</f>
        <v>　</v>
      </c>
      <c r="ABP19" s="666"/>
      <c r="ABQ19" s="667"/>
      <c r="ABR19" s="265"/>
      <c r="ABS19" s="665" t="str">
        <f>IF(ABV19="×",TIME(0,0,0),IF(ACB4="非常勤",AAT19,ABF19))</f>
        <v>　</v>
      </c>
      <c r="ABT19" s="666"/>
      <c r="ABU19" s="667"/>
      <c r="ABV19" s="265"/>
      <c r="ABW19" s="665" t="str">
        <f>IF(ABZ19="×",TIME(0,0,0),IF(ACB4="非常勤",AAW19,ABI19))</f>
        <v>　</v>
      </c>
      <c r="ABX19" s="666"/>
      <c r="ABY19" s="667"/>
      <c r="ABZ19" s="265"/>
      <c r="ACA19" s="665" t="str">
        <f>IF(ACD19="×",TIME(0,0,0),IF(ACB4="非常勤",AAZ19,ABL19))</f>
        <v>　</v>
      </c>
      <c r="ACB19" s="666"/>
      <c r="ACC19" s="667"/>
      <c r="ACD19" s="265"/>
      <c r="ACE19" s="720"/>
      <c r="ACF19" s="720"/>
      <c r="ACG19" s="668"/>
      <c r="ACH19" s="670"/>
      <c r="ACI19" s="669"/>
      <c r="ACJ19" s="671"/>
      <c r="ACK19" s="672"/>
      <c r="ACL19" s="672"/>
      <c r="ACM19" s="673"/>
      <c r="ACN19" s="263">
        <f>'別表_個別勤務状況（1～60）'!$A$19</f>
        <v>5</v>
      </c>
      <c r="ACO19" s="264" t="str">
        <f>'別表_個別勤務状況（1～60）'!$B$19</f>
        <v>祝</v>
      </c>
      <c r="ACP19" s="660"/>
      <c r="ACQ19" s="661"/>
      <c r="ACR19" s="660"/>
      <c r="ACS19" s="661"/>
      <c r="ACT19" s="660"/>
      <c r="ACU19" s="661"/>
      <c r="ACV19" s="660"/>
      <c r="ACW19" s="661"/>
      <c r="ACX19" s="662" t="str">
        <f>IFERROR(IF(OR(ACO19="日",ACO19="祝",ACO19=0,ACP19=""),"　",MAX(IF(AND(ACP19&lt;=ACX14,ACR19&gt;ACY14),ACY14-ACX14,IF(AND(ACP19&gt;ACX14,ACR19&lt;=ACY14),ACR19-ACP19,IF(AND(ACP19&lt;=ACX14,ACR19&lt;=ACY14),ACR19-ACX14,IF(AND(ACP19&gt;ACX14,ACR19&gt;ACY14),ACY14-ACP19,0)))),0)),0)</f>
        <v>　</v>
      </c>
      <c r="ACY19" s="663"/>
      <c r="ACZ19" s="664"/>
      <c r="ADA19" s="662" t="str">
        <f>IFERROR(IF(OR(ACO19="日",ACO19="祝",ACO19=0,ACT19=""),"　",MAX(IF(AND(ACT19&gt;ADD14,ACV19&gt;ADB14),0,IF(AND(ACT19&lt;=ADD14,ACT19&gt;ADA14,ACV19&gt;ADB14),ADD14-ACT19,IF(AND(ACT19&lt;=ADD14,ACT19&lt;=ADA14,ACV19&gt;ADB14),ADD14-ADA14,IF(AND(ACT19&gt;ADA14,ACV19&lt;=ADB14),ACV19-ACT19,IF(AND(ACT19&lt;=ADA14,ACV19&lt;=ADB14),ACV19-ADA14,0))))),0)),0)</f>
        <v>　</v>
      </c>
      <c r="ADB19" s="663"/>
      <c r="ADC19" s="664"/>
      <c r="ADD19" s="662" t="str">
        <f>IFERROR(IF(OR(ACO19="日",ACO19="祝",ACO19=0,ACT19=0),"　",MAX(IF(AND(ACT19&lt;=ADD14,ACV19&gt;ADE14),ADE14-ADD14,IF(ACV19&lt;=ADE14,0,IF(AND(ACT19&gt;ADD14,ACV19&gt;ADE14),ADE14-ACT19,0))),0)),0)</f>
        <v>　</v>
      </c>
      <c r="ADE19" s="663"/>
      <c r="ADF19" s="664"/>
      <c r="ADG19" s="662" t="str">
        <f>IFERROR(IF(OR(ACO19="日",ACO19="祝",ACO19=0,ACT19=0),"　",MAX(IF(ACT19&gt;ADG14,ACV19-ACT19,IF(ACT19&lt;=ADG14,ACV19-ADG14,0)),0)),0)</f>
        <v>　</v>
      </c>
      <c r="ADH19" s="663"/>
      <c r="ADI19" s="664"/>
      <c r="ADJ19" s="662" t="str">
        <f>IFERROR(IF(OR(ACO19="日",ACO19="祝",ACO19=0,ACP19=""),"　",MAX(IF(AND(ACP19&lt;=ADJ14,ACR19&gt;ADK14),ADK14-ADJ14,IF(AND(ACP19&gt;ADJ14,ACR19&lt;=ADK14),ACR19-ACP19,IF(AND(ACP19&lt;=ADJ14,ACR19&lt;=ADK14),ACR19-ADJ14,IF(AND(ACP19&gt;ADJ14,ACR19&gt;ADK14),ADK14-ACP19,0)))),0)),0)</f>
        <v>　</v>
      </c>
      <c r="ADK19" s="663"/>
      <c r="ADL19" s="664"/>
      <c r="ADM19" s="662" t="str">
        <f>IFERROR(IF(OR(ACO19="日",ACO19="祝",ACO19=0,ACT19=0),"　",MAX(IF(AND(ACT19&gt;ADP14,ACV19&gt;ADN14),0,IF(AND(ACT19&lt;=ADP14,ACT19&gt;ADM14,ACV19&gt;ADN14),ADP14-ACT19,IF(AND(ACT19&lt;=ADP14,ACT19&lt;=ADM14,ACV19&gt;ADN14),ADP14-ADM14,IF(AND(ACT19&gt;ADM14,ACV19&lt;=ADN14),ACV19-ACT19,IF(AND(ACT19&lt;=ADM14,ACV19&lt;=ADN14),ACV19-ADM14,0))))),0)),0)</f>
        <v>　</v>
      </c>
      <c r="ADN19" s="663"/>
      <c r="ADO19" s="664"/>
      <c r="ADP19" s="662" t="str">
        <f>IFERROR(IF(OR(ACO19="日",ACO19="祝",ACO19=0,ACT19=0),"　",MAX(IF(AND(ACT19&lt;=ADP14,ACV19&gt;ADQ14),ADQ14-ADP14,IF(ACV19&lt;=ADQ14,0,IF(AND(ACT19&gt;ADP14,ACV19&gt;ADQ14),ADQ14-ACT19,0))),0)),0)</f>
        <v>　</v>
      </c>
      <c r="ADQ19" s="663"/>
      <c r="ADR19" s="664"/>
      <c r="ADS19" s="662" t="str">
        <f t="shared" si="13"/>
        <v>　</v>
      </c>
      <c r="ADT19" s="663"/>
      <c r="ADU19" s="664"/>
      <c r="ADV19" s="665" t="str">
        <f>IF(ADY19="×",TIME(0,0,0),IF(AEI4="非常勤",ACX19,ADJ19))</f>
        <v>　</v>
      </c>
      <c r="ADW19" s="666"/>
      <c r="ADX19" s="667"/>
      <c r="ADY19" s="265"/>
      <c r="ADZ19" s="665" t="str">
        <f>IF(AEC19="×",TIME(0,0,0),IF(AEI4="非常勤",ADA19,ADM19))</f>
        <v>　</v>
      </c>
      <c r="AEA19" s="666"/>
      <c r="AEB19" s="667"/>
      <c r="AEC19" s="265"/>
      <c r="AED19" s="665" t="str">
        <f>IF(AEG19="×",TIME(0,0,0),IF(AEI4="非常勤",ADD19,ADP19))</f>
        <v>　</v>
      </c>
      <c r="AEE19" s="666"/>
      <c r="AEF19" s="667"/>
      <c r="AEG19" s="265"/>
      <c r="AEH19" s="665" t="str">
        <f>IF(AEK19="×",TIME(0,0,0),IF(AEI4="非常勤",ADG19,ADS19))</f>
        <v>　</v>
      </c>
      <c r="AEI19" s="666"/>
      <c r="AEJ19" s="667"/>
      <c r="AEK19" s="265"/>
      <c r="AEL19" s="720"/>
      <c r="AEM19" s="720"/>
      <c r="AEN19" s="668"/>
      <c r="AEO19" s="670"/>
      <c r="AEP19" s="669"/>
      <c r="AEQ19" s="671"/>
      <c r="AER19" s="672"/>
      <c r="AES19" s="672"/>
      <c r="AET19" s="673"/>
      <c r="AEU19" s="263">
        <f>'別表_個別勤務状況（1～60）'!$A$19</f>
        <v>5</v>
      </c>
      <c r="AEV19" s="264" t="str">
        <f>'別表_個別勤務状況（1～60）'!$B$19</f>
        <v>祝</v>
      </c>
      <c r="AEW19" s="660"/>
      <c r="AEX19" s="661"/>
      <c r="AEY19" s="660"/>
      <c r="AEZ19" s="661"/>
      <c r="AFA19" s="660"/>
      <c r="AFB19" s="661"/>
      <c r="AFC19" s="660"/>
      <c r="AFD19" s="661"/>
      <c r="AFE19" s="662" t="str">
        <f>IFERROR(IF(OR(AEV19="日",AEV19="祝",AEV19=0,AEW19=""),"　",MAX(IF(AND(AEW19&lt;=AFE14,AEY19&gt;AFF14),AFF14-AFE14,IF(AND(AEW19&gt;AFE14,AEY19&lt;=AFF14),AEY19-AEW19,IF(AND(AEW19&lt;=AFE14,AEY19&lt;=AFF14),AEY19-AFE14,IF(AND(AEW19&gt;AFE14,AEY19&gt;AFF14),AFF14-AEW19,0)))),0)),0)</f>
        <v>　</v>
      </c>
      <c r="AFF19" s="663"/>
      <c r="AFG19" s="664"/>
      <c r="AFH19" s="662" t="str">
        <f>IFERROR(IF(OR(AEV19="日",AEV19="祝",AEV19=0,AFA19=""),"　",MAX(IF(AND(AFA19&gt;AFK14,AFC19&gt;AFI14),0,IF(AND(AFA19&lt;=AFK14,AFA19&gt;AFH14,AFC19&gt;AFI14),AFK14-AFA19,IF(AND(AFA19&lt;=AFK14,AFA19&lt;=AFH14,AFC19&gt;AFI14),AFK14-AFH14,IF(AND(AFA19&gt;AFH14,AFC19&lt;=AFI14),AFC19-AFA19,IF(AND(AFA19&lt;=AFH14,AFC19&lt;=AFI14),AFC19-AFH14,0))))),0)),0)</f>
        <v>　</v>
      </c>
      <c r="AFI19" s="663"/>
      <c r="AFJ19" s="664"/>
      <c r="AFK19" s="662" t="str">
        <f>IFERROR(IF(OR(AEV19="日",AEV19="祝",AEV19=0,AFA19=0),"　",MAX(IF(AND(AFA19&lt;=AFK14,AFC19&gt;AFL14),AFL14-AFK14,IF(AFC19&lt;=AFL14,0,IF(AND(AFA19&gt;AFK14,AFC19&gt;AFL14),AFL14-AFA19,0))),0)),0)</f>
        <v>　</v>
      </c>
      <c r="AFL19" s="663"/>
      <c r="AFM19" s="664"/>
      <c r="AFN19" s="662" t="str">
        <f>IFERROR(IF(OR(AEV19="日",AEV19="祝",AEV19=0,AFA19=0),"　",MAX(IF(AFA19&gt;AFN14,AFC19-AFA19,IF(AFA19&lt;=AFN14,AFC19-AFN14,0)),0)),0)</f>
        <v>　</v>
      </c>
      <c r="AFO19" s="663"/>
      <c r="AFP19" s="664"/>
      <c r="AFQ19" s="662" t="str">
        <f>IFERROR(IF(OR(AEV19="日",AEV19="祝",AEV19=0,AEW19=""),"　",MAX(IF(AND(AEW19&lt;=AFQ14,AEY19&gt;AFR14),AFR14-AFQ14,IF(AND(AEW19&gt;AFQ14,AEY19&lt;=AFR14),AEY19-AEW19,IF(AND(AEW19&lt;=AFQ14,AEY19&lt;=AFR14),AEY19-AFQ14,IF(AND(AEW19&gt;AFQ14,AEY19&gt;AFR14),AFR14-AEW19,0)))),0)),0)</f>
        <v>　</v>
      </c>
      <c r="AFR19" s="663"/>
      <c r="AFS19" s="664"/>
      <c r="AFT19" s="662" t="str">
        <f>IFERROR(IF(OR(AEV19="日",AEV19="祝",AEV19=0,AFA19=0),"　",MAX(IF(AND(AFA19&gt;AFW14,AFC19&gt;AFU14),0,IF(AND(AFA19&lt;=AFW14,AFA19&gt;AFT14,AFC19&gt;AFU14),AFW14-AFA19,IF(AND(AFA19&lt;=AFW14,AFA19&lt;=AFT14,AFC19&gt;AFU14),AFW14-AFT14,IF(AND(AFA19&gt;AFT14,AFC19&lt;=AFU14),AFC19-AFA19,IF(AND(AFA19&lt;=AFT14,AFC19&lt;=AFU14),AFC19-AFT14,0))))),0)),0)</f>
        <v>　</v>
      </c>
      <c r="AFU19" s="663"/>
      <c r="AFV19" s="664"/>
      <c r="AFW19" s="662" t="str">
        <f>IFERROR(IF(OR(AEV19="日",AEV19="祝",AEV19=0,AFA19=0),"　",MAX(IF(AND(AFA19&lt;=AFW14,AFC19&gt;AFX14),AFX14-AFW14,IF(AFC19&lt;=AFX14,0,IF(AND(AFA19&gt;AFW14,AFC19&gt;AFX14),AFX14-AFA19,0))),0)),0)</f>
        <v>　</v>
      </c>
      <c r="AFX19" s="663"/>
      <c r="AFY19" s="664"/>
      <c r="AFZ19" s="662" t="str">
        <f t="shared" si="14"/>
        <v>　</v>
      </c>
      <c r="AGA19" s="663"/>
      <c r="AGB19" s="664"/>
      <c r="AGC19" s="665" t="str">
        <f>IF(AGF19="×",TIME(0,0,0),IF(AGP4="非常勤",AFE19,AFQ19))</f>
        <v>　</v>
      </c>
      <c r="AGD19" s="666"/>
      <c r="AGE19" s="667"/>
      <c r="AGF19" s="265"/>
      <c r="AGG19" s="665" t="str">
        <f>IF(AGJ19="×",TIME(0,0,0),IF(AGP4="非常勤",AFH19,AFT19))</f>
        <v>　</v>
      </c>
      <c r="AGH19" s="666"/>
      <c r="AGI19" s="667"/>
      <c r="AGJ19" s="265"/>
      <c r="AGK19" s="665" t="str">
        <f>IF(AGN19="×",TIME(0,0,0),IF(AGP4="非常勤",AFK19,AFW19))</f>
        <v>　</v>
      </c>
      <c r="AGL19" s="666"/>
      <c r="AGM19" s="667"/>
      <c r="AGN19" s="265"/>
      <c r="AGO19" s="665" t="str">
        <f>IF(AGR19="×",TIME(0,0,0),IF(AGP4="非常勤",AFN19,AFZ19))</f>
        <v>　</v>
      </c>
      <c r="AGP19" s="666"/>
      <c r="AGQ19" s="667"/>
      <c r="AGR19" s="265"/>
      <c r="AGS19" s="720"/>
      <c r="AGT19" s="720"/>
      <c r="AGU19" s="668"/>
      <c r="AGV19" s="670"/>
      <c r="AGW19" s="669"/>
      <c r="AGX19" s="671"/>
      <c r="AGY19" s="672"/>
      <c r="AGZ19" s="672"/>
      <c r="AHA19" s="673"/>
      <c r="AHB19" s="263">
        <f>'別表_個別勤務状況（1～60）'!$A$19</f>
        <v>5</v>
      </c>
      <c r="AHC19" s="264" t="str">
        <f>'別表_個別勤務状況（1～60）'!$B$19</f>
        <v>祝</v>
      </c>
      <c r="AHD19" s="660"/>
      <c r="AHE19" s="661"/>
      <c r="AHF19" s="660"/>
      <c r="AHG19" s="661"/>
      <c r="AHH19" s="660"/>
      <c r="AHI19" s="661"/>
      <c r="AHJ19" s="660"/>
      <c r="AHK19" s="661"/>
      <c r="AHL19" s="662" t="str">
        <f>IFERROR(IF(OR(AHC19="日",AHC19="祝",AHC19=0,AHD19=""),"　",MAX(IF(AND(AHD19&lt;=AHL14,AHF19&gt;AHM14),AHM14-AHL14,IF(AND(AHD19&gt;AHL14,AHF19&lt;=AHM14),AHF19-AHD19,IF(AND(AHD19&lt;=AHL14,AHF19&lt;=AHM14),AHF19-AHL14,IF(AND(AHD19&gt;AHL14,AHF19&gt;AHM14),AHM14-AHD19,0)))),0)),0)</f>
        <v>　</v>
      </c>
      <c r="AHM19" s="663"/>
      <c r="AHN19" s="664"/>
      <c r="AHO19" s="662" t="str">
        <f>IFERROR(IF(OR(AHC19="日",AHC19="祝",AHC19=0,AHH19=""),"　",MAX(IF(AND(AHH19&gt;AHR14,AHJ19&gt;AHP14),0,IF(AND(AHH19&lt;=AHR14,AHH19&gt;AHO14,AHJ19&gt;AHP14),AHR14-AHH19,IF(AND(AHH19&lt;=AHR14,AHH19&lt;=AHO14,AHJ19&gt;AHP14),AHR14-AHO14,IF(AND(AHH19&gt;AHO14,AHJ19&lt;=AHP14),AHJ19-AHH19,IF(AND(AHH19&lt;=AHO14,AHJ19&lt;=AHP14),AHJ19-AHO14,0))))),0)),0)</f>
        <v>　</v>
      </c>
      <c r="AHP19" s="663"/>
      <c r="AHQ19" s="664"/>
      <c r="AHR19" s="662" t="str">
        <f>IFERROR(IF(OR(AHC19="日",AHC19="祝",AHC19=0,AHH19=0),"　",MAX(IF(AND(AHH19&lt;=AHR14,AHJ19&gt;AHS14),AHS14-AHR14,IF(AHJ19&lt;=AHS14,0,IF(AND(AHH19&gt;AHR14,AHJ19&gt;AHS14),AHS14-AHH19,0))),0)),0)</f>
        <v>　</v>
      </c>
      <c r="AHS19" s="663"/>
      <c r="AHT19" s="664"/>
      <c r="AHU19" s="662" t="str">
        <f>IFERROR(IF(OR(AHC19="日",AHC19="祝",AHC19=0,AHH19=0),"　",MAX(IF(AHH19&gt;AHU14,AHJ19-AHH19,IF(AHH19&lt;=AHU14,AHJ19-AHU14,0)),0)),0)</f>
        <v>　</v>
      </c>
      <c r="AHV19" s="663"/>
      <c r="AHW19" s="664"/>
      <c r="AHX19" s="662" t="str">
        <f>IFERROR(IF(OR(AHC19="日",AHC19="祝",AHC19=0,AHD19=""),"　",MAX(IF(AND(AHD19&lt;=AHX14,AHF19&gt;AHY14),AHY14-AHX14,IF(AND(AHD19&gt;AHX14,AHF19&lt;=AHY14),AHF19-AHD19,IF(AND(AHD19&lt;=AHX14,AHF19&lt;=AHY14),AHF19-AHX14,IF(AND(AHD19&gt;AHX14,AHF19&gt;AHY14),AHY14-AHD19,0)))),0)),0)</f>
        <v>　</v>
      </c>
      <c r="AHY19" s="663"/>
      <c r="AHZ19" s="664"/>
      <c r="AIA19" s="662" t="str">
        <f>IFERROR(IF(OR(AHC19="日",AHC19="祝",AHC19=0,AHH19=0),"　",MAX(IF(AND(AHH19&gt;AID14,AHJ19&gt;AIB14),0,IF(AND(AHH19&lt;=AID14,AHH19&gt;AIA14,AHJ19&gt;AIB14),AID14-AHH19,IF(AND(AHH19&lt;=AID14,AHH19&lt;=AIA14,AHJ19&gt;AIB14),AID14-AIA14,IF(AND(AHH19&gt;AIA14,AHJ19&lt;=AIB14),AHJ19-AHH19,IF(AND(AHH19&lt;=AIA14,AHJ19&lt;=AIB14),AHJ19-AIA14,0))))),0)),0)</f>
        <v>　</v>
      </c>
      <c r="AIB19" s="663"/>
      <c r="AIC19" s="664"/>
      <c r="AID19" s="662" t="str">
        <f>IFERROR(IF(OR(AHC19="日",AHC19="祝",AHC19=0,AHH19=0),"　",MAX(IF(AND(AHH19&lt;=AID14,AHJ19&gt;AIE14),AIE14-AID14,IF(AHJ19&lt;=AIE14,0,IF(AND(AHH19&gt;AID14,AHJ19&gt;AIE14),AIE14-AHH19,0))),0)),0)</f>
        <v>　</v>
      </c>
      <c r="AIE19" s="663"/>
      <c r="AIF19" s="664"/>
      <c r="AIG19" s="662" t="str">
        <f t="shared" si="15"/>
        <v>　</v>
      </c>
      <c r="AIH19" s="663"/>
      <c r="AII19" s="664"/>
      <c r="AIJ19" s="665" t="str">
        <f>IF(AIM19="×",TIME(0,0,0),IF(AIW4="非常勤",AHL19,AHX19))</f>
        <v>　</v>
      </c>
      <c r="AIK19" s="666"/>
      <c r="AIL19" s="667"/>
      <c r="AIM19" s="265"/>
      <c r="AIN19" s="665" t="str">
        <f>IF(AIQ19="×",TIME(0,0,0),IF(AIW4="非常勤",AHO19,AIA19))</f>
        <v>　</v>
      </c>
      <c r="AIO19" s="666"/>
      <c r="AIP19" s="667"/>
      <c r="AIQ19" s="265"/>
      <c r="AIR19" s="665" t="str">
        <f>IF(AIU19="×",TIME(0,0,0),IF(AIW4="非常勤",AHR19,AID19))</f>
        <v>　</v>
      </c>
      <c r="AIS19" s="666"/>
      <c r="AIT19" s="667"/>
      <c r="AIU19" s="265"/>
      <c r="AIV19" s="665" t="str">
        <f>IF(AIY19="×",TIME(0,0,0),IF(AIW4="非常勤",AHU19,AIG19))</f>
        <v>　</v>
      </c>
      <c r="AIW19" s="666"/>
      <c r="AIX19" s="667"/>
      <c r="AIY19" s="265"/>
      <c r="AIZ19" s="720"/>
      <c r="AJA19" s="720"/>
      <c r="AJB19" s="668"/>
      <c r="AJC19" s="670"/>
      <c r="AJD19" s="669"/>
      <c r="AJE19" s="671"/>
      <c r="AJF19" s="672"/>
      <c r="AJG19" s="672"/>
      <c r="AJH19" s="673"/>
      <c r="AJI19" s="263">
        <f>'別表_個別勤務状況（1～60）'!$A$19</f>
        <v>5</v>
      </c>
      <c r="AJJ19" s="264" t="str">
        <f>'別表_個別勤務状況（1～60）'!$B$19</f>
        <v>祝</v>
      </c>
      <c r="AJK19" s="660"/>
      <c r="AJL19" s="661"/>
      <c r="AJM19" s="660"/>
      <c r="AJN19" s="661"/>
      <c r="AJO19" s="660"/>
      <c r="AJP19" s="661"/>
      <c r="AJQ19" s="660"/>
      <c r="AJR19" s="661"/>
      <c r="AJS19" s="662" t="str">
        <f>IFERROR(IF(OR(AJJ19="日",AJJ19="祝",AJJ19=0,AJK19=""),"　",MAX(IF(AND(AJK19&lt;=AJS14,AJM19&gt;AJT14),AJT14-AJS14,IF(AND(AJK19&gt;AJS14,AJM19&lt;=AJT14),AJM19-AJK19,IF(AND(AJK19&lt;=AJS14,AJM19&lt;=AJT14),AJM19-AJS14,IF(AND(AJK19&gt;AJS14,AJM19&gt;AJT14),AJT14-AJK19,0)))),0)),0)</f>
        <v>　</v>
      </c>
      <c r="AJT19" s="663"/>
      <c r="AJU19" s="664"/>
      <c r="AJV19" s="662" t="str">
        <f>IFERROR(IF(OR(AJJ19="日",AJJ19="祝",AJJ19=0,AJO19=""),"　",MAX(IF(AND(AJO19&gt;AJY14,AJQ19&gt;AJW14),0,IF(AND(AJO19&lt;=AJY14,AJO19&gt;AJV14,AJQ19&gt;AJW14),AJY14-AJO19,IF(AND(AJO19&lt;=AJY14,AJO19&lt;=AJV14,AJQ19&gt;AJW14),AJY14-AJV14,IF(AND(AJO19&gt;AJV14,AJQ19&lt;=AJW14),AJQ19-AJO19,IF(AND(AJO19&lt;=AJV14,AJQ19&lt;=AJW14),AJQ19-AJV14,0))))),0)),0)</f>
        <v>　</v>
      </c>
      <c r="AJW19" s="663"/>
      <c r="AJX19" s="664"/>
      <c r="AJY19" s="662" t="str">
        <f>IFERROR(IF(OR(AJJ19="日",AJJ19="祝",AJJ19=0,AJO19=0),"　",MAX(IF(AND(AJO19&lt;=AJY14,AJQ19&gt;AJZ14),AJZ14-AJY14,IF(AJQ19&lt;=AJZ14,0,IF(AND(AJO19&gt;AJY14,AJQ19&gt;AJZ14),AJZ14-AJO19,0))),0)),0)</f>
        <v>　</v>
      </c>
      <c r="AJZ19" s="663"/>
      <c r="AKA19" s="664"/>
      <c r="AKB19" s="662" t="str">
        <f>IFERROR(IF(OR(AJJ19="日",AJJ19="祝",AJJ19=0,AJO19=0),"　",MAX(IF(AJO19&gt;AKB14,AJQ19-AJO19,IF(AJO19&lt;=AKB14,AJQ19-AKB14,0)),0)),0)</f>
        <v>　</v>
      </c>
      <c r="AKC19" s="663"/>
      <c r="AKD19" s="664"/>
      <c r="AKE19" s="662" t="str">
        <f>IFERROR(IF(OR(AJJ19="日",AJJ19="祝",AJJ19=0,AJK19=""),"　",MAX(IF(AND(AJK19&lt;=AKE14,AJM19&gt;AKF14),AKF14-AKE14,IF(AND(AJK19&gt;AKE14,AJM19&lt;=AKF14),AJM19-AJK19,IF(AND(AJK19&lt;=AKE14,AJM19&lt;=AKF14),AJM19-AKE14,IF(AND(AJK19&gt;AKE14,AJM19&gt;AKF14),AKF14-AJK19,0)))),0)),0)</f>
        <v>　</v>
      </c>
      <c r="AKF19" s="663"/>
      <c r="AKG19" s="664"/>
      <c r="AKH19" s="662" t="str">
        <f>IFERROR(IF(OR(AJJ19="日",AJJ19="祝",AJJ19=0,AJO19=0),"　",MAX(IF(AND(AJO19&gt;AKK14,AJQ19&gt;AKI14),0,IF(AND(AJO19&lt;=AKK14,AJO19&gt;AKH14,AJQ19&gt;AKI14),AKK14-AJO19,IF(AND(AJO19&lt;=AKK14,AJO19&lt;=AKH14,AJQ19&gt;AKI14),AKK14-AKH14,IF(AND(AJO19&gt;AKH14,AJQ19&lt;=AKI14),AJQ19-AJO19,IF(AND(AJO19&lt;=AKH14,AJQ19&lt;=AKI14),AJQ19-AKH14,0))))),0)),0)</f>
        <v>　</v>
      </c>
      <c r="AKI19" s="663"/>
      <c r="AKJ19" s="664"/>
      <c r="AKK19" s="662" t="str">
        <f>IFERROR(IF(OR(AJJ19="日",AJJ19="祝",AJJ19=0,AJO19=0),"　",MAX(IF(AND(AJO19&lt;=AKK14,AJQ19&gt;AKL14),AKL14-AKK14,IF(AJQ19&lt;=AKL14,0,IF(AND(AJO19&gt;AKK14,AJQ19&gt;AKL14),AKL14-AJO19,0))),0)),0)</f>
        <v>　</v>
      </c>
      <c r="AKL19" s="663"/>
      <c r="AKM19" s="664"/>
      <c r="AKN19" s="662" t="str">
        <f t="shared" si="16"/>
        <v>　</v>
      </c>
      <c r="AKO19" s="663"/>
      <c r="AKP19" s="664"/>
      <c r="AKQ19" s="665" t="str">
        <f>IF(AKT19="×",TIME(0,0,0),IF(ALD4="非常勤",AJS19,AKE19))</f>
        <v>　</v>
      </c>
      <c r="AKR19" s="666"/>
      <c r="AKS19" s="667"/>
      <c r="AKT19" s="265"/>
      <c r="AKU19" s="665" t="str">
        <f>IF(AKX19="×",TIME(0,0,0),IF(ALD4="非常勤",AJV19,AKH19))</f>
        <v>　</v>
      </c>
      <c r="AKV19" s="666"/>
      <c r="AKW19" s="667"/>
      <c r="AKX19" s="265"/>
      <c r="AKY19" s="665" t="str">
        <f>IF(ALB19="×",TIME(0,0,0),IF(ALD4="非常勤",AJY19,AKK19))</f>
        <v>　</v>
      </c>
      <c r="AKZ19" s="666"/>
      <c r="ALA19" s="667"/>
      <c r="ALB19" s="265"/>
      <c r="ALC19" s="665" t="str">
        <f>IF(ALF19="×",TIME(0,0,0),IF(ALD4="非常勤",AKB19,AKN19))</f>
        <v>　</v>
      </c>
      <c r="ALD19" s="666"/>
      <c r="ALE19" s="667"/>
      <c r="ALF19" s="265"/>
      <c r="ALG19" s="720"/>
      <c r="ALH19" s="720"/>
      <c r="ALI19" s="668"/>
      <c r="ALJ19" s="670"/>
      <c r="ALK19" s="669"/>
      <c r="ALL19" s="671"/>
      <c r="ALM19" s="672"/>
      <c r="ALN19" s="672"/>
      <c r="ALO19" s="673"/>
      <c r="ALP19" s="263">
        <f>'別表_個別勤務状況（1～60）'!$A$19</f>
        <v>5</v>
      </c>
      <c r="ALQ19" s="264" t="str">
        <f>'別表_個別勤務状況（1～60）'!$B$19</f>
        <v>祝</v>
      </c>
      <c r="ALR19" s="660"/>
      <c r="ALS19" s="661"/>
      <c r="ALT19" s="660"/>
      <c r="ALU19" s="661"/>
      <c r="ALV19" s="660"/>
      <c r="ALW19" s="661"/>
      <c r="ALX19" s="660"/>
      <c r="ALY19" s="661"/>
      <c r="ALZ19" s="662" t="str">
        <f>IFERROR(IF(OR(ALQ19="日",ALQ19="祝",ALQ19=0,ALR19=""),"　",MAX(IF(AND(ALR19&lt;=ALZ14,ALT19&gt;AMA14),AMA14-ALZ14,IF(AND(ALR19&gt;ALZ14,ALT19&lt;=AMA14),ALT19-ALR19,IF(AND(ALR19&lt;=ALZ14,ALT19&lt;=AMA14),ALT19-ALZ14,IF(AND(ALR19&gt;ALZ14,ALT19&gt;AMA14),AMA14-ALR19,0)))),0)),0)</f>
        <v>　</v>
      </c>
      <c r="AMA19" s="663"/>
      <c r="AMB19" s="664"/>
      <c r="AMC19" s="662" t="str">
        <f>IFERROR(IF(OR(ALQ19="日",ALQ19="祝",ALQ19=0,ALV19=""),"　",MAX(IF(AND(ALV19&gt;AMF14,ALX19&gt;AMD14),0,IF(AND(ALV19&lt;=AMF14,ALV19&gt;AMC14,ALX19&gt;AMD14),AMF14-ALV19,IF(AND(ALV19&lt;=AMF14,ALV19&lt;=AMC14,ALX19&gt;AMD14),AMF14-AMC14,IF(AND(ALV19&gt;AMC14,ALX19&lt;=AMD14),ALX19-ALV19,IF(AND(ALV19&lt;=AMC14,ALX19&lt;=AMD14),ALX19-AMC14,0))))),0)),0)</f>
        <v>　</v>
      </c>
      <c r="AMD19" s="663"/>
      <c r="AME19" s="664"/>
      <c r="AMF19" s="662" t="str">
        <f>IFERROR(IF(OR(ALQ19="日",ALQ19="祝",ALQ19=0,ALV19=0),"　",MAX(IF(AND(ALV19&lt;=AMF14,ALX19&gt;AMG14),AMG14-AMF14,IF(ALX19&lt;=AMG14,0,IF(AND(ALV19&gt;AMF14,ALX19&gt;AMG14),AMG14-ALV19,0))),0)),0)</f>
        <v>　</v>
      </c>
      <c r="AMG19" s="663"/>
      <c r="AMH19" s="664"/>
      <c r="AMI19" s="662" t="str">
        <f>IFERROR(IF(OR(ALQ19="日",ALQ19="祝",ALQ19=0,ALV19=0),"　",MAX(IF(ALV19&gt;AMI14,ALX19-ALV19,IF(ALV19&lt;=AMI14,ALX19-AMI14,0)),0)),0)</f>
        <v>　</v>
      </c>
      <c r="AMJ19" s="663"/>
      <c r="AMK19" s="664"/>
      <c r="AML19" s="662" t="str">
        <f>IFERROR(IF(OR(ALQ19="日",ALQ19="祝",ALQ19=0,ALR19=""),"　",MAX(IF(AND(ALR19&lt;=AML14,ALT19&gt;AMM14),AMM14-AML14,IF(AND(ALR19&gt;AML14,ALT19&lt;=AMM14),ALT19-ALR19,IF(AND(ALR19&lt;=AML14,ALT19&lt;=AMM14),ALT19-AML14,IF(AND(ALR19&gt;AML14,ALT19&gt;AMM14),AMM14-ALR19,0)))),0)),0)</f>
        <v>　</v>
      </c>
      <c r="AMM19" s="663"/>
      <c r="AMN19" s="664"/>
      <c r="AMO19" s="662" t="str">
        <f>IFERROR(IF(OR(ALQ19="日",ALQ19="祝",ALQ19=0,ALV19=0),"　",MAX(IF(AND(ALV19&gt;AMR14,ALX19&gt;AMP14),0,IF(AND(ALV19&lt;=AMR14,ALV19&gt;AMO14,ALX19&gt;AMP14),AMR14-ALV19,IF(AND(ALV19&lt;=AMR14,ALV19&lt;=AMO14,ALX19&gt;AMP14),AMR14-AMO14,IF(AND(ALV19&gt;AMO14,ALX19&lt;=AMP14),ALX19-ALV19,IF(AND(ALV19&lt;=AMO14,ALX19&lt;=AMP14),ALX19-AMO14,0))))),0)),0)</f>
        <v>　</v>
      </c>
      <c r="AMP19" s="663"/>
      <c r="AMQ19" s="664"/>
      <c r="AMR19" s="662" t="str">
        <f>IFERROR(IF(OR(ALQ19="日",ALQ19="祝",ALQ19=0,ALV19=0),"　",MAX(IF(AND(ALV19&lt;=AMR14,ALX19&gt;AMS14),AMS14-AMR14,IF(ALX19&lt;=AMS14,0,IF(AND(ALV19&gt;AMR14,ALX19&gt;AMS14),AMS14-ALV19,0))),0)),0)</f>
        <v>　</v>
      </c>
      <c r="AMS19" s="663"/>
      <c r="AMT19" s="664"/>
      <c r="AMU19" s="662" t="str">
        <f t="shared" si="17"/>
        <v>　</v>
      </c>
      <c r="AMV19" s="663"/>
      <c r="AMW19" s="664"/>
      <c r="AMX19" s="665" t="str">
        <f>IF(ANA19="×",TIME(0,0,0),IF(ANK4="非常勤",ALZ19,AML19))</f>
        <v>　</v>
      </c>
      <c r="AMY19" s="666"/>
      <c r="AMZ19" s="667"/>
      <c r="ANA19" s="265"/>
      <c r="ANB19" s="665" t="str">
        <f>IF(ANE19="×",TIME(0,0,0),IF(ANK4="非常勤",AMC19,AMO19))</f>
        <v>　</v>
      </c>
      <c r="ANC19" s="666"/>
      <c r="AND19" s="667"/>
      <c r="ANE19" s="265"/>
      <c r="ANF19" s="665" t="str">
        <f>IF(ANI19="×",TIME(0,0,0),IF(ANK4="非常勤",AMF19,AMR19))</f>
        <v>　</v>
      </c>
      <c r="ANG19" s="666"/>
      <c r="ANH19" s="667"/>
      <c r="ANI19" s="265"/>
      <c r="ANJ19" s="665" t="str">
        <f>IF(ANM19="×",TIME(0,0,0),IF(ANK4="非常勤",AMI19,AMU19))</f>
        <v>　</v>
      </c>
      <c r="ANK19" s="666"/>
      <c r="ANL19" s="667"/>
      <c r="ANM19" s="265"/>
      <c r="ANN19" s="720"/>
      <c r="ANO19" s="720"/>
      <c r="ANP19" s="668"/>
      <c r="ANQ19" s="670"/>
      <c r="ANR19" s="669"/>
      <c r="ANS19" s="671"/>
      <c r="ANT19" s="672"/>
      <c r="ANU19" s="672"/>
      <c r="ANV19" s="673"/>
      <c r="ANW19" s="263">
        <f>'別表_個別勤務状況（1～60）'!$A$19</f>
        <v>5</v>
      </c>
      <c r="ANX19" s="264" t="str">
        <f>'別表_個別勤務状況（1～60）'!$B$19</f>
        <v>祝</v>
      </c>
      <c r="ANY19" s="660"/>
      <c r="ANZ19" s="661"/>
      <c r="AOA19" s="660"/>
      <c r="AOB19" s="661"/>
      <c r="AOC19" s="660"/>
      <c r="AOD19" s="661"/>
      <c r="AOE19" s="660"/>
      <c r="AOF19" s="661"/>
      <c r="AOG19" s="662" t="str">
        <f>IFERROR(IF(OR(ANX19="日",ANX19="祝",ANX19=0,ANY19=""),"　",MAX(IF(AND(ANY19&lt;=AOG14,AOA19&gt;AOH14),AOH14-AOG14,IF(AND(ANY19&gt;AOG14,AOA19&lt;=AOH14),AOA19-ANY19,IF(AND(ANY19&lt;=AOG14,AOA19&lt;=AOH14),AOA19-AOG14,IF(AND(ANY19&gt;AOG14,AOA19&gt;AOH14),AOH14-ANY19,0)))),0)),0)</f>
        <v>　</v>
      </c>
      <c r="AOH19" s="663"/>
      <c r="AOI19" s="664"/>
      <c r="AOJ19" s="662" t="str">
        <f>IFERROR(IF(OR(ANX19="日",ANX19="祝",ANX19=0,AOC19=""),"　",MAX(IF(AND(AOC19&gt;AOM14,AOE19&gt;AOK14),0,IF(AND(AOC19&lt;=AOM14,AOC19&gt;AOJ14,AOE19&gt;AOK14),AOM14-AOC19,IF(AND(AOC19&lt;=AOM14,AOC19&lt;=AOJ14,AOE19&gt;AOK14),AOM14-AOJ14,IF(AND(AOC19&gt;AOJ14,AOE19&lt;=AOK14),AOE19-AOC19,IF(AND(AOC19&lt;=AOJ14,AOE19&lt;=AOK14),AOE19-AOJ14,0))))),0)),0)</f>
        <v>　</v>
      </c>
      <c r="AOK19" s="663"/>
      <c r="AOL19" s="664"/>
      <c r="AOM19" s="662" t="str">
        <f>IFERROR(IF(OR(ANX19="日",ANX19="祝",ANX19=0,AOC19=0),"　",MAX(IF(AND(AOC19&lt;=AOM14,AOE19&gt;AON14),AON14-AOM14,IF(AOE19&lt;=AON14,0,IF(AND(AOC19&gt;AOM14,AOE19&gt;AON14),AON14-AOC19,0))),0)),0)</f>
        <v>　</v>
      </c>
      <c r="AON19" s="663"/>
      <c r="AOO19" s="664"/>
      <c r="AOP19" s="662" t="str">
        <f>IFERROR(IF(OR(ANX19="日",ANX19="祝",ANX19=0,AOC19=0),"　",MAX(IF(AOC19&gt;AOP14,AOE19-AOC19,IF(AOC19&lt;=AOP14,AOE19-AOP14,0)),0)),0)</f>
        <v>　</v>
      </c>
      <c r="AOQ19" s="663"/>
      <c r="AOR19" s="664"/>
      <c r="AOS19" s="662" t="str">
        <f>IFERROR(IF(OR(ANX19="日",ANX19="祝",ANX19=0,ANY19=""),"　",MAX(IF(AND(ANY19&lt;=AOS14,AOA19&gt;AOT14),AOT14-AOS14,IF(AND(ANY19&gt;AOS14,AOA19&lt;=AOT14),AOA19-ANY19,IF(AND(ANY19&lt;=AOS14,AOA19&lt;=AOT14),AOA19-AOS14,IF(AND(ANY19&gt;AOS14,AOA19&gt;AOT14),AOT14-ANY19,0)))),0)),0)</f>
        <v>　</v>
      </c>
      <c r="AOT19" s="663"/>
      <c r="AOU19" s="664"/>
      <c r="AOV19" s="662" t="str">
        <f>IFERROR(IF(OR(ANX19="日",ANX19="祝",ANX19=0,AOC19=0),"　",MAX(IF(AND(AOC19&gt;AOY14,AOE19&gt;AOW14),0,IF(AND(AOC19&lt;=AOY14,AOC19&gt;AOV14,AOE19&gt;AOW14),AOY14-AOC19,IF(AND(AOC19&lt;=AOY14,AOC19&lt;=AOV14,AOE19&gt;AOW14),AOY14-AOV14,IF(AND(AOC19&gt;AOV14,AOE19&lt;=AOW14),AOE19-AOC19,IF(AND(AOC19&lt;=AOV14,AOE19&lt;=AOW14),AOE19-AOV14,0))))),0)),0)</f>
        <v>　</v>
      </c>
      <c r="AOW19" s="663"/>
      <c r="AOX19" s="664"/>
      <c r="AOY19" s="662" t="str">
        <f>IFERROR(IF(OR(ANX19="日",ANX19="祝",ANX19=0,AOC19=0),"　",MAX(IF(AND(AOC19&lt;=AOY14,AOE19&gt;AOZ14),AOZ14-AOY14,IF(AOE19&lt;=AOZ14,0,IF(AND(AOC19&gt;AOY14,AOE19&gt;AOZ14),AOZ14-AOC19,0))),0)),0)</f>
        <v>　</v>
      </c>
      <c r="AOZ19" s="663"/>
      <c r="APA19" s="664"/>
      <c r="APB19" s="662" t="str">
        <f t="shared" si="18"/>
        <v>　</v>
      </c>
      <c r="APC19" s="663"/>
      <c r="APD19" s="664"/>
      <c r="APE19" s="665" t="str">
        <f>IF(APH19="×",TIME(0,0,0),IF(APR4="非常勤",AOG19,AOS19))</f>
        <v>　</v>
      </c>
      <c r="APF19" s="666"/>
      <c r="APG19" s="667"/>
      <c r="APH19" s="265"/>
      <c r="API19" s="665" t="str">
        <f>IF(APL19="×",TIME(0,0,0),IF(APR4="非常勤",AOJ19,AOV19))</f>
        <v>　</v>
      </c>
      <c r="APJ19" s="666"/>
      <c r="APK19" s="667"/>
      <c r="APL19" s="265"/>
      <c r="APM19" s="665" t="str">
        <f>IF(APP19="×",TIME(0,0,0),IF(APR4="非常勤",AOM19,AOY19))</f>
        <v>　</v>
      </c>
      <c r="APN19" s="666"/>
      <c r="APO19" s="667"/>
      <c r="APP19" s="265"/>
      <c r="APQ19" s="665" t="str">
        <f>IF(APT19="×",TIME(0,0,0),IF(APR4="非常勤",AOP19,APB19))</f>
        <v>　</v>
      </c>
      <c r="APR19" s="666"/>
      <c r="APS19" s="667"/>
      <c r="APT19" s="265"/>
      <c r="APU19" s="720"/>
      <c r="APV19" s="720"/>
      <c r="APW19" s="668"/>
      <c r="APX19" s="670"/>
      <c r="APY19" s="669"/>
      <c r="APZ19" s="671"/>
      <c r="AQA19" s="672"/>
      <c r="AQB19" s="672"/>
      <c r="AQC19" s="673"/>
      <c r="AQD19" s="263">
        <f>'別表_個別勤務状況（1～60）'!$A$19</f>
        <v>5</v>
      </c>
      <c r="AQE19" s="264" t="str">
        <f>'別表_個別勤務状況（1～60）'!$B$19</f>
        <v>祝</v>
      </c>
      <c r="AQF19" s="660"/>
      <c r="AQG19" s="661"/>
      <c r="AQH19" s="660"/>
      <c r="AQI19" s="661"/>
      <c r="AQJ19" s="660"/>
      <c r="AQK19" s="661"/>
      <c r="AQL19" s="660"/>
      <c r="AQM19" s="661"/>
      <c r="AQN19" s="662" t="str">
        <f>IFERROR(IF(OR(AQE19="日",AQE19="祝",AQE19=0,AQF19=""),"　",MAX(IF(AND(AQF19&lt;=AQN14,AQH19&gt;AQO14),AQO14-AQN14,IF(AND(AQF19&gt;AQN14,AQH19&lt;=AQO14),AQH19-AQF19,IF(AND(AQF19&lt;=AQN14,AQH19&lt;=AQO14),AQH19-AQN14,IF(AND(AQF19&gt;AQN14,AQH19&gt;AQO14),AQO14-AQF19,0)))),0)),0)</f>
        <v>　</v>
      </c>
      <c r="AQO19" s="663"/>
      <c r="AQP19" s="664"/>
      <c r="AQQ19" s="662" t="str">
        <f>IFERROR(IF(OR(AQE19="日",AQE19="祝",AQE19=0,AQJ19=""),"　",MAX(IF(AND(AQJ19&gt;AQT14,AQL19&gt;AQR14),0,IF(AND(AQJ19&lt;=AQT14,AQJ19&gt;AQQ14,AQL19&gt;AQR14),AQT14-AQJ19,IF(AND(AQJ19&lt;=AQT14,AQJ19&lt;=AQQ14,AQL19&gt;AQR14),AQT14-AQQ14,IF(AND(AQJ19&gt;AQQ14,AQL19&lt;=AQR14),AQL19-AQJ19,IF(AND(AQJ19&lt;=AQQ14,AQL19&lt;=AQR14),AQL19-AQQ14,0))))),0)),0)</f>
        <v>　</v>
      </c>
      <c r="AQR19" s="663"/>
      <c r="AQS19" s="664"/>
      <c r="AQT19" s="662" t="str">
        <f>IFERROR(IF(OR(AQE19="日",AQE19="祝",AQE19=0,AQJ19=0),"　",MAX(IF(AND(AQJ19&lt;=AQT14,AQL19&gt;AQU14),AQU14-AQT14,IF(AQL19&lt;=AQU14,0,IF(AND(AQJ19&gt;AQT14,AQL19&gt;AQU14),AQU14-AQJ19,0))),0)),0)</f>
        <v>　</v>
      </c>
      <c r="AQU19" s="663"/>
      <c r="AQV19" s="664"/>
      <c r="AQW19" s="662" t="str">
        <f>IFERROR(IF(OR(AQE19="日",AQE19="祝",AQE19=0,AQJ19=0),"　",MAX(IF(AQJ19&gt;AQW14,AQL19-AQJ19,IF(AQJ19&lt;=AQW14,AQL19-AQW14,0)),0)),0)</f>
        <v>　</v>
      </c>
      <c r="AQX19" s="663"/>
      <c r="AQY19" s="664"/>
      <c r="AQZ19" s="662" t="str">
        <f>IFERROR(IF(OR(AQE19="日",AQE19="祝",AQE19=0,AQF19=""),"　",MAX(IF(AND(AQF19&lt;=AQZ14,AQH19&gt;ARA14),ARA14-AQZ14,IF(AND(AQF19&gt;AQZ14,AQH19&lt;=ARA14),AQH19-AQF19,IF(AND(AQF19&lt;=AQZ14,AQH19&lt;=ARA14),AQH19-AQZ14,IF(AND(AQF19&gt;AQZ14,AQH19&gt;ARA14),ARA14-AQF19,0)))),0)),0)</f>
        <v>　</v>
      </c>
      <c r="ARA19" s="663"/>
      <c r="ARB19" s="664"/>
      <c r="ARC19" s="662" t="str">
        <f>IFERROR(IF(OR(AQE19="日",AQE19="祝",AQE19=0,AQJ19=0),"　",MAX(IF(AND(AQJ19&gt;ARF14,AQL19&gt;ARD14),0,IF(AND(AQJ19&lt;=ARF14,AQJ19&gt;ARC14,AQL19&gt;ARD14),ARF14-AQJ19,IF(AND(AQJ19&lt;=ARF14,AQJ19&lt;=ARC14,AQL19&gt;ARD14),ARF14-ARC14,IF(AND(AQJ19&gt;ARC14,AQL19&lt;=ARD14),AQL19-AQJ19,IF(AND(AQJ19&lt;=ARC14,AQL19&lt;=ARD14),AQL19-ARC14,0))))),0)),0)</f>
        <v>　</v>
      </c>
      <c r="ARD19" s="663"/>
      <c r="ARE19" s="664"/>
      <c r="ARF19" s="662" t="str">
        <f>IFERROR(IF(OR(AQE19="日",AQE19="祝",AQE19=0,AQJ19=0),"　",MAX(IF(AND(AQJ19&lt;=ARF14,AQL19&gt;ARG14),ARG14-ARF14,IF(AQL19&lt;=ARG14,0,IF(AND(AQJ19&gt;ARF14,AQL19&gt;ARG14),ARG14-AQJ19,0))),0)),0)</f>
        <v>　</v>
      </c>
      <c r="ARG19" s="663"/>
      <c r="ARH19" s="664"/>
      <c r="ARI19" s="662" t="str">
        <f t="shared" si="19"/>
        <v>　</v>
      </c>
      <c r="ARJ19" s="663"/>
      <c r="ARK19" s="664"/>
      <c r="ARL19" s="665" t="str">
        <f>IF(ARO19="×",TIME(0,0,0),IF(ARY4="非常勤",AQN19,AQZ19))</f>
        <v>　</v>
      </c>
      <c r="ARM19" s="666"/>
      <c r="ARN19" s="667"/>
      <c r="ARO19" s="265"/>
      <c r="ARP19" s="665" t="str">
        <f>IF(ARS19="×",TIME(0,0,0),IF(ARY4="非常勤",AQQ19,ARC19))</f>
        <v>　</v>
      </c>
      <c r="ARQ19" s="666"/>
      <c r="ARR19" s="667"/>
      <c r="ARS19" s="265"/>
      <c r="ART19" s="665" t="str">
        <f>IF(ARW19="×",TIME(0,0,0),IF(ARY4="非常勤",AQT19,ARF19))</f>
        <v>　</v>
      </c>
      <c r="ARU19" s="666"/>
      <c r="ARV19" s="667"/>
      <c r="ARW19" s="265"/>
      <c r="ARX19" s="665" t="str">
        <f>IF(ASA19="×",TIME(0,0,0),IF(ARY4="非常勤",AQW19,ARI19))</f>
        <v>　</v>
      </c>
      <c r="ARY19" s="666"/>
      <c r="ARZ19" s="667"/>
      <c r="ASA19" s="265"/>
      <c r="ASB19" s="720"/>
      <c r="ASC19" s="720"/>
      <c r="ASD19" s="668"/>
      <c r="ASE19" s="670"/>
      <c r="ASF19" s="669"/>
      <c r="ASG19" s="671"/>
      <c r="ASH19" s="672"/>
      <c r="ASI19" s="672"/>
      <c r="ASJ19" s="673"/>
      <c r="ASK19" s="263">
        <f>'別表_個別勤務状況（1～60）'!$A$19</f>
        <v>5</v>
      </c>
      <c r="ASL19" s="264" t="str">
        <f>'別表_個別勤務状況（1～60）'!$B$19</f>
        <v>祝</v>
      </c>
      <c r="ASM19" s="660"/>
      <c r="ASN19" s="661"/>
      <c r="ASO19" s="660"/>
      <c r="ASP19" s="661"/>
      <c r="ASQ19" s="660"/>
      <c r="ASR19" s="661"/>
      <c r="ASS19" s="660"/>
      <c r="AST19" s="661"/>
      <c r="ASU19" s="662" t="str">
        <f>IFERROR(IF(OR(ASL19="日",ASL19="祝",ASL19=0,ASM19=""),"　",MAX(IF(AND(ASM19&lt;=ASU14,ASO19&gt;ASV14),ASV14-ASU14,IF(AND(ASM19&gt;ASU14,ASO19&lt;=ASV14),ASO19-ASM19,IF(AND(ASM19&lt;=ASU14,ASO19&lt;=ASV14),ASO19-ASU14,IF(AND(ASM19&gt;ASU14,ASO19&gt;ASV14),ASV14-ASM19,0)))),0)),0)</f>
        <v>　</v>
      </c>
      <c r="ASV19" s="663"/>
      <c r="ASW19" s="664"/>
      <c r="ASX19" s="662" t="str">
        <f>IFERROR(IF(OR(ASL19="日",ASL19="祝",ASL19=0,ASQ19=""),"　",MAX(IF(AND(ASQ19&gt;ATA14,ASS19&gt;ASY14),0,IF(AND(ASQ19&lt;=ATA14,ASQ19&gt;ASX14,ASS19&gt;ASY14),ATA14-ASQ19,IF(AND(ASQ19&lt;=ATA14,ASQ19&lt;=ASX14,ASS19&gt;ASY14),ATA14-ASX14,IF(AND(ASQ19&gt;ASX14,ASS19&lt;=ASY14),ASS19-ASQ19,IF(AND(ASQ19&lt;=ASX14,ASS19&lt;=ASY14),ASS19-ASX14,0))))),0)),0)</f>
        <v>　</v>
      </c>
      <c r="ASY19" s="663"/>
      <c r="ASZ19" s="664"/>
      <c r="ATA19" s="662" t="str">
        <f>IFERROR(IF(OR(ASL19="日",ASL19="祝",ASL19=0,ASQ19=0),"　",MAX(IF(AND(ASQ19&lt;=ATA14,ASS19&gt;ATB14),ATB14-ATA14,IF(ASS19&lt;=ATB14,0,IF(AND(ASQ19&gt;ATA14,ASS19&gt;ATB14),ATB14-ASQ19,0))),0)),0)</f>
        <v>　</v>
      </c>
      <c r="ATB19" s="663"/>
      <c r="ATC19" s="664"/>
      <c r="ATD19" s="662" t="str">
        <f>IFERROR(IF(OR(ASL19="日",ASL19="祝",ASL19=0,ASQ19=0),"　",MAX(IF(ASQ19&gt;ATD14,ASS19-ASQ19,IF(ASQ19&lt;=ATD14,ASS19-ATD14,0)),0)),0)</f>
        <v>　</v>
      </c>
      <c r="ATE19" s="663"/>
      <c r="ATF19" s="664"/>
      <c r="ATG19" s="662" t="str">
        <f>IFERROR(IF(OR(ASL19="日",ASL19="祝",ASL19=0,ASM19=""),"　",MAX(IF(AND(ASM19&lt;=ATG14,ASO19&gt;ATH14),ATH14-ATG14,IF(AND(ASM19&gt;ATG14,ASO19&lt;=ATH14),ASO19-ASM19,IF(AND(ASM19&lt;=ATG14,ASO19&lt;=ATH14),ASO19-ATG14,IF(AND(ASM19&gt;ATG14,ASO19&gt;ATH14),ATH14-ASM19,0)))),0)),0)</f>
        <v>　</v>
      </c>
      <c r="ATH19" s="663"/>
      <c r="ATI19" s="664"/>
      <c r="ATJ19" s="662" t="str">
        <f>IFERROR(IF(OR(ASL19="日",ASL19="祝",ASL19=0,ASQ19=0),"　",MAX(IF(AND(ASQ19&gt;ATM14,ASS19&gt;ATK14),0,IF(AND(ASQ19&lt;=ATM14,ASQ19&gt;ATJ14,ASS19&gt;ATK14),ATM14-ASQ19,IF(AND(ASQ19&lt;=ATM14,ASQ19&lt;=ATJ14,ASS19&gt;ATK14),ATM14-ATJ14,IF(AND(ASQ19&gt;ATJ14,ASS19&lt;=ATK14),ASS19-ASQ19,IF(AND(ASQ19&lt;=ATJ14,ASS19&lt;=ATK14),ASS19-ATJ14,0))))),0)),0)</f>
        <v>　</v>
      </c>
      <c r="ATK19" s="663"/>
      <c r="ATL19" s="664"/>
      <c r="ATM19" s="662" t="str">
        <f>IFERROR(IF(OR(ASL19="日",ASL19="祝",ASL19=0,ASQ19=0),"　",MAX(IF(AND(ASQ19&lt;=ATM14,ASS19&gt;ATN14),ATN14-ATM14,IF(ASS19&lt;=ATN14,0,IF(AND(ASQ19&gt;ATM14,ASS19&gt;ATN14),ATN14-ASQ19,0))),0)),0)</f>
        <v>　</v>
      </c>
      <c r="ATN19" s="663"/>
      <c r="ATO19" s="664"/>
      <c r="ATP19" s="662" t="str">
        <f t="shared" si="20"/>
        <v>　</v>
      </c>
      <c r="ATQ19" s="663"/>
      <c r="ATR19" s="664"/>
      <c r="ATS19" s="665" t="str">
        <f>IF(ATV19="×",TIME(0,0,0),IF(AUF4="非常勤",ASU19,ATG19))</f>
        <v>　</v>
      </c>
      <c r="ATT19" s="666"/>
      <c r="ATU19" s="667"/>
      <c r="ATV19" s="265"/>
      <c r="ATW19" s="665" t="str">
        <f>IF(ATZ19="×",TIME(0,0,0),IF(AUF4="非常勤",ASX19,ATJ19))</f>
        <v>　</v>
      </c>
      <c r="ATX19" s="666"/>
      <c r="ATY19" s="667"/>
      <c r="ATZ19" s="265"/>
      <c r="AUA19" s="665" t="str">
        <f>IF(AUD19="×",TIME(0,0,0),IF(AUF4="非常勤",ATA19,ATM19))</f>
        <v>　</v>
      </c>
      <c r="AUB19" s="666"/>
      <c r="AUC19" s="667"/>
      <c r="AUD19" s="265"/>
      <c r="AUE19" s="665" t="str">
        <f>IF(AUH19="×",TIME(0,0,0),IF(AUF4="非常勤",ATD19,ATP19))</f>
        <v>　</v>
      </c>
      <c r="AUF19" s="666"/>
      <c r="AUG19" s="667"/>
      <c r="AUH19" s="265"/>
      <c r="AUI19" s="720"/>
      <c r="AUJ19" s="720"/>
      <c r="AUK19" s="668"/>
      <c r="AUL19" s="670"/>
      <c r="AUM19" s="669"/>
      <c r="AUN19" s="671"/>
      <c r="AUO19" s="672"/>
      <c r="AUP19" s="672"/>
      <c r="AUQ19" s="673"/>
      <c r="AUR19" s="263">
        <f>'別表_個別勤務状況（1～60）'!$A$19</f>
        <v>5</v>
      </c>
      <c r="AUS19" s="264" t="str">
        <f>'別表_個別勤務状況（1～60）'!$B$19</f>
        <v>祝</v>
      </c>
      <c r="AUT19" s="660"/>
      <c r="AUU19" s="661"/>
      <c r="AUV19" s="660"/>
      <c r="AUW19" s="661"/>
      <c r="AUX19" s="660"/>
      <c r="AUY19" s="661"/>
      <c r="AUZ19" s="660"/>
      <c r="AVA19" s="661"/>
      <c r="AVB19" s="662" t="str">
        <f>IFERROR(IF(OR(AUS19="日",AUS19="祝",AUS19=0,AUT19=""),"　",MAX(IF(AND(AUT19&lt;=AVB14,AUV19&gt;AVC14),AVC14-AVB14,IF(AND(AUT19&gt;AVB14,AUV19&lt;=AVC14),AUV19-AUT19,IF(AND(AUT19&lt;=AVB14,AUV19&lt;=AVC14),AUV19-AVB14,IF(AND(AUT19&gt;AVB14,AUV19&gt;AVC14),AVC14-AUT19,0)))),0)),0)</f>
        <v>　</v>
      </c>
      <c r="AVC19" s="663"/>
      <c r="AVD19" s="664"/>
      <c r="AVE19" s="662" t="str">
        <f>IFERROR(IF(OR(AUS19="日",AUS19="祝",AUS19=0,AUX19=""),"　",MAX(IF(AND(AUX19&gt;AVH14,AUZ19&gt;AVF14),0,IF(AND(AUX19&lt;=AVH14,AUX19&gt;AVE14,AUZ19&gt;AVF14),AVH14-AUX19,IF(AND(AUX19&lt;=AVH14,AUX19&lt;=AVE14,AUZ19&gt;AVF14),AVH14-AVE14,IF(AND(AUX19&gt;AVE14,AUZ19&lt;=AVF14),AUZ19-AUX19,IF(AND(AUX19&lt;=AVE14,AUZ19&lt;=AVF14),AUZ19-AVE14,0))))),0)),0)</f>
        <v>　</v>
      </c>
      <c r="AVF19" s="663"/>
      <c r="AVG19" s="664"/>
      <c r="AVH19" s="662" t="str">
        <f>IFERROR(IF(OR(AUS19="日",AUS19="祝",AUS19=0,AUX19=0),"　",MAX(IF(AND(AUX19&lt;=AVH14,AUZ19&gt;AVI14),AVI14-AVH14,IF(AUZ19&lt;=AVI14,0,IF(AND(AUX19&gt;AVH14,AUZ19&gt;AVI14),AVI14-AUX19,0))),0)),0)</f>
        <v>　</v>
      </c>
      <c r="AVI19" s="663"/>
      <c r="AVJ19" s="664"/>
      <c r="AVK19" s="662" t="str">
        <f>IFERROR(IF(OR(AUS19="日",AUS19="祝",AUS19=0,AUX19=0),"　",MAX(IF(AUX19&gt;AVK14,AUZ19-AUX19,IF(AUX19&lt;=AVK14,AUZ19-AVK14,0)),0)),0)</f>
        <v>　</v>
      </c>
      <c r="AVL19" s="663"/>
      <c r="AVM19" s="664"/>
      <c r="AVN19" s="662" t="str">
        <f>IFERROR(IF(OR(AUS19="日",AUS19="祝",AUS19=0,AUT19=""),"　",MAX(IF(AND(AUT19&lt;=AVN14,AUV19&gt;AVO14),AVO14-AVN14,IF(AND(AUT19&gt;AVN14,AUV19&lt;=AVO14),AUV19-AUT19,IF(AND(AUT19&lt;=AVN14,AUV19&lt;=AVO14),AUV19-AVN14,IF(AND(AUT19&gt;AVN14,AUV19&gt;AVO14),AVO14-AUT19,0)))),0)),0)</f>
        <v>　</v>
      </c>
      <c r="AVO19" s="663"/>
      <c r="AVP19" s="664"/>
      <c r="AVQ19" s="662" t="str">
        <f>IFERROR(IF(OR(AUS19="日",AUS19="祝",AUS19=0,AUX19=0),"　",MAX(IF(AND(AUX19&gt;AVT14,AUZ19&gt;AVR14),0,IF(AND(AUX19&lt;=AVT14,AUX19&gt;AVQ14,AUZ19&gt;AVR14),AVT14-AUX19,IF(AND(AUX19&lt;=AVT14,AUX19&lt;=AVQ14,AUZ19&gt;AVR14),AVT14-AVQ14,IF(AND(AUX19&gt;AVQ14,AUZ19&lt;=AVR14),AUZ19-AUX19,IF(AND(AUX19&lt;=AVQ14,AUZ19&lt;=AVR14),AUZ19-AVQ14,0))))),0)),0)</f>
        <v>　</v>
      </c>
      <c r="AVR19" s="663"/>
      <c r="AVS19" s="664"/>
      <c r="AVT19" s="662" t="str">
        <f>IFERROR(IF(OR(AUS19="日",AUS19="祝",AUS19=0,AUX19=0),"　",MAX(IF(AND(AUX19&lt;=AVT14,AUZ19&gt;AVU14),AVU14-AVT14,IF(AUZ19&lt;=AVU14,0,IF(AND(AUX19&gt;AVT14,AUZ19&gt;AVU14),AVU14-AUX19,0))),0)),0)</f>
        <v>　</v>
      </c>
      <c r="AVU19" s="663"/>
      <c r="AVV19" s="664"/>
      <c r="AVW19" s="662" t="str">
        <f t="shared" si="21"/>
        <v>　</v>
      </c>
      <c r="AVX19" s="663"/>
      <c r="AVY19" s="664"/>
      <c r="AVZ19" s="665" t="str">
        <f>IF(AWC19="×",TIME(0,0,0),IF(AWM4="非常勤",AVB19,AVN19))</f>
        <v>　</v>
      </c>
      <c r="AWA19" s="666"/>
      <c r="AWB19" s="667"/>
      <c r="AWC19" s="265"/>
      <c r="AWD19" s="665" t="str">
        <f>IF(AWG19="×",TIME(0,0,0),IF(AWM4="非常勤",AVE19,AVQ19))</f>
        <v>　</v>
      </c>
      <c r="AWE19" s="666"/>
      <c r="AWF19" s="667"/>
      <c r="AWG19" s="265"/>
      <c r="AWH19" s="665" t="str">
        <f>IF(AWK19="×",TIME(0,0,0),IF(AWM4="非常勤",AVH19,AVT19))</f>
        <v>　</v>
      </c>
      <c r="AWI19" s="666"/>
      <c r="AWJ19" s="667"/>
      <c r="AWK19" s="265"/>
      <c r="AWL19" s="665" t="str">
        <f>IF(AWO19="×",TIME(0,0,0),IF(AWM4="非常勤",AVK19,AVW19))</f>
        <v>　</v>
      </c>
      <c r="AWM19" s="666"/>
      <c r="AWN19" s="667"/>
      <c r="AWO19" s="265"/>
      <c r="AWP19" s="720"/>
      <c r="AWQ19" s="720"/>
      <c r="AWR19" s="668"/>
      <c r="AWS19" s="670"/>
      <c r="AWT19" s="669"/>
      <c r="AWU19" s="671"/>
      <c r="AWV19" s="672"/>
      <c r="AWW19" s="672"/>
      <c r="AWX19" s="673"/>
      <c r="AWY19" s="263">
        <f>'別表_個別勤務状況（1～60）'!$A$19</f>
        <v>5</v>
      </c>
      <c r="AWZ19" s="264" t="str">
        <f>'別表_個別勤務状況（1～60）'!$B$19</f>
        <v>祝</v>
      </c>
      <c r="AXA19" s="660"/>
      <c r="AXB19" s="661"/>
      <c r="AXC19" s="660"/>
      <c r="AXD19" s="661"/>
      <c r="AXE19" s="660"/>
      <c r="AXF19" s="661"/>
      <c r="AXG19" s="660"/>
      <c r="AXH19" s="661"/>
      <c r="AXI19" s="662" t="str">
        <f>IFERROR(IF(OR(AWZ19="日",AWZ19="祝",AWZ19=0,AXA19=""),"　",MAX(IF(AND(AXA19&lt;=AXI14,AXC19&gt;AXJ14),AXJ14-AXI14,IF(AND(AXA19&gt;AXI14,AXC19&lt;=AXJ14),AXC19-AXA19,IF(AND(AXA19&lt;=AXI14,AXC19&lt;=AXJ14),AXC19-AXI14,IF(AND(AXA19&gt;AXI14,AXC19&gt;AXJ14),AXJ14-AXA19,0)))),0)),0)</f>
        <v>　</v>
      </c>
      <c r="AXJ19" s="663"/>
      <c r="AXK19" s="664"/>
      <c r="AXL19" s="662" t="str">
        <f>IFERROR(IF(OR(AWZ19="日",AWZ19="祝",AWZ19=0,AXE19=""),"　",MAX(IF(AND(AXE19&gt;AXO14,AXG19&gt;AXM14),0,IF(AND(AXE19&lt;=AXO14,AXE19&gt;AXL14,AXG19&gt;AXM14),AXO14-AXE19,IF(AND(AXE19&lt;=AXO14,AXE19&lt;=AXL14,AXG19&gt;AXM14),AXO14-AXL14,IF(AND(AXE19&gt;AXL14,AXG19&lt;=AXM14),AXG19-AXE19,IF(AND(AXE19&lt;=AXL14,AXG19&lt;=AXM14),AXG19-AXL14,0))))),0)),0)</f>
        <v>　</v>
      </c>
      <c r="AXM19" s="663"/>
      <c r="AXN19" s="664"/>
      <c r="AXO19" s="662" t="str">
        <f>IFERROR(IF(OR(AWZ19="日",AWZ19="祝",AWZ19=0,AXE19=0),"　",MAX(IF(AND(AXE19&lt;=AXO14,AXG19&gt;AXP14),AXP14-AXO14,IF(AXG19&lt;=AXP14,0,IF(AND(AXE19&gt;AXO14,AXG19&gt;AXP14),AXP14-AXE19,0))),0)),0)</f>
        <v>　</v>
      </c>
      <c r="AXP19" s="663"/>
      <c r="AXQ19" s="664"/>
      <c r="AXR19" s="662" t="str">
        <f>IFERROR(IF(OR(AWZ19="日",AWZ19="祝",AWZ19=0,AXE19=0),"　",MAX(IF(AXE19&gt;AXR14,AXG19-AXE19,IF(AXE19&lt;=AXR14,AXG19-AXR14,0)),0)),0)</f>
        <v>　</v>
      </c>
      <c r="AXS19" s="663"/>
      <c r="AXT19" s="664"/>
      <c r="AXU19" s="662" t="str">
        <f>IFERROR(IF(OR(AWZ19="日",AWZ19="祝",AWZ19=0,AXA19=""),"　",MAX(IF(AND(AXA19&lt;=AXU14,AXC19&gt;AXV14),AXV14-AXU14,IF(AND(AXA19&gt;AXU14,AXC19&lt;=AXV14),AXC19-AXA19,IF(AND(AXA19&lt;=AXU14,AXC19&lt;=AXV14),AXC19-AXU14,IF(AND(AXA19&gt;AXU14,AXC19&gt;AXV14),AXV14-AXA19,0)))),0)),0)</f>
        <v>　</v>
      </c>
      <c r="AXV19" s="663"/>
      <c r="AXW19" s="664"/>
      <c r="AXX19" s="662" t="str">
        <f>IFERROR(IF(OR(AWZ19="日",AWZ19="祝",AWZ19=0,AXE19=0),"　",MAX(IF(AND(AXE19&gt;AYA14,AXG19&gt;AXY14),0,IF(AND(AXE19&lt;=AYA14,AXE19&gt;AXX14,AXG19&gt;AXY14),AYA14-AXE19,IF(AND(AXE19&lt;=AYA14,AXE19&lt;=AXX14,AXG19&gt;AXY14),AYA14-AXX14,IF(AND(AXE19&gt;AXX14,AXG19&lt;=AXY14),AXG19-AXE19,IF(AND(AXE19&lt;=AXX14,AXG19&lt;=AXY14),AXG19-AXX14,0))))),0)),0)</f>
        <v>　</v>
      </c>
      <c r="AXY19" s="663"/>
      <c r="AXZ19" s="664"/>
      <c r="AYA19" s="662" t="str">
        <f>IFERROR(IF(OR(AWZ19="日",AWZ19="祝",AWZ19=0,AXE19=0),"　",MAX(IF(AND(AXE19&lt;=AYA14,AXG19&gt;AYB14),AYB14-AYA14,IF(AXG19&lt;=AYB14,0,IF(AND(AXE19&gt;AYA14,AXG19&gt;AYB14),AYB14-AXE19,0))),0)),0)</f>
        <v>　</v>
      </c>
      <c r="AYB19" s="663"/>
      <c r="AYC19" s="664"/>
      <c r="AYD19" s="662" t="str">
        <f t="shared" si="22"/>
        <v>　</v>
      </c>
      <c r="AYE19" s="663"/>
      <c r="AYF19" s="664"/>
      <c r="AYG19" s="665" t="str">
        <f>IF(AYJ19="×",TIME(0,0,0),IF(AYT4="非常勤",AXI19,AXU19))</f>
        <v>　</v>
      </c>
      <c r="AYH19" s="666"/>
      <c r="AYI19" s="667"/>
      <c r="AYJ19" s="265"/>
      <c r="AYK19" s="665" t="str">
        <f>IF(AYN19="×",TIME(0,0,0),IF(AYT4="非常勤",AXL19,AXX19))</f>
        <v>　</v>
      </c>
      <c r="AYL19" s="666"/>
      <c r="AYM19" s="667"/>
      <c r="AYN19" s="265"/>
      <c r="AYO19" s="665" t="str">
        <f>IF(AYR19="×",TIME(0,0,0),IF(AYT4="非常勤",AXO19,AYA19))</f>
        <v>　</v>
      </c>
      <c r="AYP19" s="666"/>
      <c r="AYQ19" s="667"/>
      <c r="AYR19" s="265"/>
      <c r="AYS19" s="665" t="str">
        <f>IF(AYV19="×",TIME(0,0,0),IF(AYT4="非常勤",AXR19,AYD19))</f>
        <v>　</v>
      </c>
      <c r="AYT19" s="666"/>
      <c r="AYU19" s="667"/>
      <c r="AYV19" s="265"/>
      <c r="AYW19" s="720"/>
      <c r="AYX19" s="720"/>
      <c r="AYY19" s="668"/>
      <c r="AYZ19" s="670"/>
      <c r="AZA19" s="669"/>
      <c r="AZB19" s="671"/>
      <c r="AZC19" s="672"/>
      <c r="AZD19" s="672"/>
      <c r="AZE19" s="673"/>
      <c r="AZF19" s="263">
        <f>'別表_個別勤務状況（1～60）'!$A$19</f>
        <v>5</v>
      </c>
      <c r="AZG19" s="264" t="str">
        <f>'別表_個別勤務状況（1～60）'!$B$19</f>
        <v>祝</v>
      </c>
      <c r="AZH19" s="660"/>
      <c r="AZI19" s="661"/>
      <c r="AZJ19" s="660"/>
      <c r="AZK19" s="661"/>
      <c r="AZL19" s="660"/>
      <c r="AZM19" s="661"/>
      <c r="AZN19" s="660"/>
      <c r="AZO19" s="661"/>
      <c r="AZP19" s="662" t="str">
        <f>IFERROR(IF(OR(AZG19="日",AZG19="祝",AZG19=0,AZH19=""),"　",MAX(IF(AND(AZH19&lt;=AZP14,AZJ19&gt;AZQ14),AZQ14-AZP14,IF(AND(AZH19&gt;AZP14,AZJ19&lt;=AZQ14),AZJ19-AZH19,IF(AND(AZH19&lt;=AZP14,AZJ19&lt;=AZQ14),AZJ19-AZP14,IF(AND(AZH19&gt;AZP14,AZJ19&gt;AZQ14),AZQ14-AZH19,0)))),0)),0)</f>
        <v>　</v>
      </c>
      <c r="AZQ19" s="663"/>
      <c r="AZR19" s="664"/>
      <c r="AZS19" s="662" t="str">
        <f>IFERROR(IF(OR(AZG19="日",AZG19="祝",AZG19=0,AZL19=""),"　",MAX(IF(AND(AZL19&gt;AZV14,AZN19&gt;AZT14),0,IF(AND(AZL19&lt;=AZV14,AZL19&gt;AZS14,AZN19&gt;AZT14),AZV14-AZL19,IF(AND(AZL19&lt;=AZV14,AZL19&lt;=AZS14,AZN19&gt;AZT14),AZV14-AZS14,IF(AND(AZL19&gt;AZS14,AZN19&lt;=AZT14),AZN19-AZL19,IF(AND(AZL19&lt;=AZS14,AZN19&lt;=AZT14),AZN19-AZS14,0))))),0)),0)</f>
        <v>　</v>
      </c>
      <c r="AZT19" s="663"/>
      <c r="AZU19" s="664"/>
      <c r="AZV19" s="662" t="str">
        <f>IFERROR(IF(OR(AZG19="日",AZG19="祝",AZG19=0,AZL19=0),"　",MAX(IF(AND(AZL19&lt;=AZV14,AZN19&gt;AZW14),AZW14-AZV14,IF(AZN19&lt;=AZW14,0,IF(AND(AZL19&gt;AZV14,AZN19&gt;AZW14),AZW14-AZL19,0))),0)),0)</f>
        <v>　</v>
      </c>
      <c r="AZW19" s="663"/>
      <c r="AZX19" s="664"/>
      <c r="AZY19" s="662" t="str">
        <f>IFERROR(IF(OR(AZG19="日",AZG19="祝",AZG19=0,AZL19=0),"　",MAX(IF(AZL19&gt;AZY14,AZN19-AZL19,IF(AZL19&lt;=AZY14,AZN19-AZY14,0)),0)),0)</f>
        <v>　</v>
      </c>
      <c r="AZZ19" s="663"/>
      <c r="BAA19" s="664"/>
      <c r="BAB19" s="662" t="str">
        <f>IFERROR(IF(OR(AZG19="日",AZG19="祝",AZG19=0,AZH19=""),"　",MAX(IF(AND(AZH19&lt;=BAB14,AZJ19&gt;BAC14),BAC14-BAB14,IF(AND(AZH19&gt;BAB14,AZJ19&lt;=BAC14),AZJ19-AZH19,IF(AND(AZH19&lt;=BAB14,AZJ19&lt;=BAC14),AZJ19-BAB14,IF(AND(AZH19&gt;BAB14,AZJ19&gt;BAC14),BAC14-AZH19,0)))),0)),0)</f>
        <v>　</v>
      </c>
      <c r="BAC19" s="663"/>
      <c r="BAD19" s="664"/>
      <c r="BAE19" s="662" t="str">
        <f>IFERROR(IF(OR(AZG19="日",AZG19="祝",AZG19=0,AZL19=0),"　",MAX(IF(AND(AZL19&gt;BAH14,AZN19&gt;BAF14),0,IF(AND(AZL19&lt;=BAH14,AZL19&gt;BAE14,AZN19&gt;BAF14),BAH14-AZL19,IF(AND(AZL19&lt;=BAH14,AZL19&lt;=BAE14,AZN19&gt;BAF14),BAH14-BAE14,IF(AND(AZL19&gt;BAE14,AZN19&lt;=BAF14),AZN19-AZL19,IF(AND(AZL19&lt;=BAE14,AZN19&lt;=BAF14),AZN19-BAE14,0))))),0)),0)</f>
        <v>　</v>
      </c>
      <c r="BAF19" s="663"/>
      <c r="BAG19" s="664"/>
      <c r="BAH19" s="662" t="str">
        <f>IFERROR(IF(OR(AZG19="日",AZG19="祝",AZG19=0,AZL19=0),"　",MAX(IF(AND(AZL19&lt;=BAH14,AZN19&gt;BAI14),BAI14-BAH14,IF(AZN19&lt;=BAI14,0,IF(AND(AZL19&gt;BAH14,AZN19&gt;BAI14),BAI14-AZL19,0))),0)),0)</f>
        <v>　</v>
      </c>
      <c r="BAI19" s="663"/>
      <c r="BAJ19" s="664"/>
      <c r="BAK19" s="662" t="str">
        <f t="shared" si="23"/>
        <v>　</v>
      </c>
      <c r="BAL19" s="663"/>
      <c r="BAM19" s="664"/>
      <c r="BAN19" s="665" t="str">
        <f>IF(BAQ19="×",TIME(0,0,0),IF(BBA4="非常勤",AZP19,BAB19))</f>
        <v>　</v>
      </c>
      <c r="BAO19" s="666"/>
      <c r="BAP19" s="667"/>
      <c r="BAQ19" s="265"/>
      <c r="BAR19" s="665" t="str">
        <f>IF(BAU19="×",TIME(0,0,0),IF(BBA4="非常勤",AZS19,BAE19))</f>
        <v>　</v>
      </c>
      <c r="BAS19" s="666"/>
      <c r="BAT19" s="667"/>
      <c r="BAU19" s="265"/>
      <c r="BAV19" s="665" t="str">
        <f>IF(BAY19="×",TIME(0,0,0),IF(BBA4="非常勤",AZV19,BAH19))</f>
        <v>　</v>
      </c>
      <c r="BAW19" s="666"/>
      <c r="BAX19" s="667"/>
      <c r="BAY19" s="265"/>
      <c r="BAZ19" s="665" t="str">
        <f>IF(BBC19="×",TIME(0,0,0),IF(BBA4="非常勤",AZY19,BAK19))</f>
        <v>　</v>
      </c>
      <c r="BBA19" s="666"/>
      <c r="BBB19" s="667"/>
      <c r="BBC19" s="265"/>
      <c r="BBD19" s="720"/>
      <c r="BBE19" s="720"/>
      <c r="BBF19" s="668"/>
      <c r="BBG19" s="670"/>
      <c r="BBH19" s="669"/>
      <c r="BBI19" s="671"/>
      <c r="BBJ19" s="672"/>
      <c r="BBK19" s="672"/>
      <c r="BBL19" s="673"/>
      <c r="BBM19" s="263">
        <f>'別表_個別勤務状況（1～60）'!$A$19</f>
        <v>5</v>
      </c>
      <c r="BBN19" s="264" t="str">
        <f>'別表_個別勤務状況（1～60）'!$B$19</f>
        <v>祝</v>
      </c>
      <c r="BBO19" s="660"/>
      <c r="BBP19" s="661"/>
      <c r="BBQ19" s="660"/>
      <c r="BBR19" s="661"/>
      <c r="BBS19" s="660"/>
      <c r="BBT19" s="661"/>
      <c r="BBU19" s="660"/>
      <c r="BBV19" s="661"/>
      <c r="BBW19" s="662" t="str">
        <f>IFERROR(IF(OR(BBN19="日",BBN19="祝",BBN19=0,BBO19=""),"　",MAX(IF(AND(BBO19&lt;=BBW14,BBQ19&gt;BBX14),BBX14-BBW14,IF(AND(BBO19&gt;BBW14,BBQ19&lt;=BBX14),BBQ19-BBO19,IF(AND(BBO19&lt;=BBW14,BBQ19&lt;=BBX14),BBQ19-BBW14,IF(AND(BBO19&gt;BBW14,BBQ19&gt;BBX14),BBX14-BBO19,0)))),0)),0)</f>
        <v>　</v>
      </c>
      <c r="BBX19" s="663"/>
      <c r="BBY19" s="664"/>
      <c r="BBZ19" s="662" t="str">
        <f>IFERROR(IF(OR(BBN19="日",BBN19="祝",BBN19=0,BBS19=""),"　",MAX(IF(AND(BBS19&gt;BCC14,BBU19&gt;BCA14),0,IF(AND(BBS19&lt;=BCC14,BBS19&gt;BBZ14,BBU19&gt;BCA14),BCC14-BBS19,IF(AND(BBS19&lt;=BCC14,BBS19&lt;=BBZ14,BBU19&gt;BCA14),BCC14-BBZ14,IF(AND(BBS19&gt;BBZ14,BBU19&lt;=BCA14),BBU19-BBS19,IF(AND(BBS19&lt;=BBZ14,BBU19&lt;=BCA14),BBU19-BBZ14,0))))),0)),0)</f>
        <v>　</v>
      </c>
      <c r="BCA19" s="663"/>
      <c r="BCB19" s="664"/>
      <c r="BCC19" s="662" t="str">
        <f>IFERROR(IF(OR(BBN19="日",BBN19="祝",BBN19=0,BBS19=0),"　",MAX(IF(AND(BBS19&lt;=BCC14,BBU19&gt;BCD14),BCD14-BCC14,IF(BBU19&lt;=BCD14,0,IF(AND(BBS19&gt;BCC14,BBU19&gt;BCD14),BCD14-BBS19,0))),0)),0)</f>
        <v>　</v>
      </c>
      <c r="BCD19" s="663"/>
      <c r="BCE19" s="664"/>
      <c r="BCF19" s="662" t="str">
        <f>IFERROR(IF(OR(BBN19="日",BBN19="祝",BBN19=0,BBS19=0),"　",MAX(IF(BBS19&gt;BCF14,BBU19-BBS19,IF(BBS19&lt;=BCF14,BBU19-BCF14,0)),0)),0)</f>
        <v>　</v>
      </c>
      <c r="BCG19" s="663"/>
      <c r="BCH19" s="664"/>
      <c r="BCI19" s="662" t="str">
        <f>IFERROR(IF(OR(BBN19="日",BBN19="祝",BBN19=0,BBO19=""),"　",MAX(IF(AND(BBO19&lt;=BCI14,BBQ19&gt;BCJ14),BCJ14-BCI14,IF(AND(BBO19&gt;BCI14,BBQ19&lt;=BCJ14),BBQ19-BBO19,IF(AND(BBO19&lt;=BCI14,BBQ19&lt;=BCJ14),BBQ19-BCI14,IF(AND(BBO19&gt;BCI14,BBQ19&gt;BCJ14),BCJ14-BBO19,0)))),0)),0)</f>
        <v>　</v>
      </c>
      <c r="BCJ19" s="663"/>
      <c r="BCK19" s="664"/>
      <c r="BCL19" s="662" t="str">
        <f>IFERROR(IF(OR(BBN19="日",BBN19="祝",BBN19=0,BBS19=0),"　",MAX(IF(AND(BBS19&gt;BCO14,BBU19&gt;BCM14),0,IF(AND(BBS19&lt;=BCO14,BBS19&gt;BCL14,BBU19&gt;BCM14),BCO14-BBS19,IF(AND(BBS19&lt;=BCO14,BBS19&lt;=BCL14,BBU19&gt;BCM14),BCO14-BCL14,IF(AND(BBS19&gt;BCL14,BBU19&lt;=BCM14),BBU19-BBS19,IF(AND(BBS19&lt;=BCL14,BBU19&lt;=BCM14),BBU19-BCL14,0))))),0)),0)</f>
        <v>　</v>
      </c>
      <c r="BCM19" s="663"/>
      <c r="BCN19" s="664"/>
      <c r="BCO19" s="662" t="str">
        <f>IFERROR(IF(OR(BBN19="日",BBN19="祝",BBN19=0,BBS19=0),"　",MAX(IF(AND(BBS19&lt;=BCO14,BBU19&gt;BCP14),BCP14-BCO14,IF(BBU19&lt;=BCP14,0,IF(AND(BBS19&gt;BCO14,BBU19&gt;BCP14),BCP14-BBS19,0))),0)),0)</f>
        <v>　</v>
      </c>
      <c r="BCP19" s="663"/>
      <c r="BCQ19" s="664"/>
      <c r="BCR19" s="662" t="str">
        <f t="shared" si="24"/>
        <v>　</v>
      </c>
      <c r="BCS19" s="663"/>
      <c r="BCT19" s="664"/>
      <c r="BCU19" s="665" t="str">
        <f>IF(BCX19="×",TIME(0,0,0),IF(BDH4="非常勤",BBW19,BCI19))</f>
        <v>　</v>
      </c>
      <c r="BCV19" s="666"/>
      <c r="BCW19" s="667"/>
      <c r="BCX19" s="265"/>
      <c r="BCY19" s="665" t="str">
        <f>IF(BDB19="×",TIME(0,0,0),IF(BDH4="非常勤",BBZ19,BCL19))</f>
        <v>　</v>
      </c>
      <c r="BCZ19" s="666"/>
      <c r="BDA19" s="667"/>
      <c r="BDB19" s="265"/>
      <c r="BDC19" s="665" t="str">
        <f>IF(BDF19="×",TIME(0,0,0),IF(BDH4="非常勤",BCC19,BCO19))</f>
        <v>　</v>
      </c>
      <c r="BDD19" s="666"/>
      <c r="BDE19" s="667"/>
      <c r="BDF19" s="265"/>
      <c r="BDG19" s="665" t="str">
        <f>IF(BDJ19="×",TIME(0,0,0),IF(BDH4="非常勤",BCF19,BCR19))</f>
        <v>　</v>
      </c>
      <c r="BDH19" s="666"/>
      <c r="BDI19" s="667"/>
      <c r="BDJ19" s="265"/>
      <c r="BDK19" s="720"/>
      <c r="BDL19" s="720"/>
      <c r="BDM19" s="668"/>
      <c r="BDN19" s="670"/>
      <c r="BDO19" s="669"/>
      <c r="BDP19" s="671"/>
      <c r="BDQ19" s="672"/>
      <c r="BDR19" s="672"/>
      <c r="BDS19" s="673"/>
      <c r="BDT19" s="263">
        <f>'別表_個別勤務状況（1～60）'!$A$19</f>
        <v>5</v>
      </c>
      <c r="BDU19" s="264" t="str">
        <f>'別表_個別勤務状況（1～60）'!$B$19</f>
        <v>祝</v>
      </c>
      <c r="BDV19" s="660"/>
      <c r="BDW19" s="661"/>
      <c r="BDX19" s="660"/>
      <c r="BDY19" s="661"/>
      <c r="BDZ19" s="660"/>
      <c r="BEA19" s="661"/>
      <c r="BEB19" s="660"/>
      <c r="BEC19" s="661"/>
      <c r="BED19" s="662" t="str">
        <f>IFERROR(IF(OR(BDU19="日",BDU19="祝",BDU19=0,BDV19=""),"　",MAX(IF(AND(BDV19&lt;=BED14,BDX19&gt;BEE14),BEE14-BED14,IF(AND(BDV19&gt;BED14,BDX19&lt;=BEE14),BDX19-BDV19,IF(AND(BDV19&lt;=BED14,BDX19&lt;=BEE14),BDX19-BED14,IF(AND(BDV19&gt;BED14,BDX19&gt;BEE14),BEE14-BDV19,0)))),0)),0)</f>
        <v>　</v>
      </c>
      <c r="BEE19" s="663"/>
      <c r="BEF19" s="664"/>
      <c r="BEG19" s="662" t="str">
        <f>IFERROR(IF(OR(BDU19="日",BDU19="祝",BDU19=0,BDZ19=""),"　",MAX(IF(AND(BDZ19&gt;BEJ14,BEB19&gt;BEH14),0,IF(AND(BDZ19&lt;=BEJ14,BDZ19&gt;BEG14,BEB19&gt;BEH14),BEJ14-BDZ19,IF(AND(BDZ19&lt;=BEJ14,BDZ19&lt;=BEG14,BEB19&gt;BEH14),BEJ14-BEG14,IF(AND(BDZ19&gt;BEG14,BEB19&lt;=BEH14),BEB19-BDZ19,IF(AND(BDZ19&lt;=BEG14,BEB19&lt;=BEH14),BEB19-BEG14,0))))),0)),0)</f>
        <v>　</v>
      </c>
      <c r="BEH19" s="663"/>
      <c r="BEI19" s="664"/>
      <c r="BEJ19" s="662" t="str">
        <f>IFERROR(IF(OR(BDU19="日",BDU19="祝",BDU19=0,BDZ19=0),"　",MAX(IF(AND(BDZ19&lt;=BEJ14,BEB19&gt;BEK14),BEK14-BEJ14,IF(BEB19&lt;=BEK14,0,IF(AND(BDZ19&gt;BEJ14,BEB19&gt;BEK14),BEK14-BDZ19,0))),0)),0)</f>
        <v>　</v>
      </c>
      <c r="BEK19" s="663"/>
      <c r="BEL19" s="664"/>
      <c r="BEM19" s="662" t="str">
        <f>IFERROR(IF(OR(BDU19="日",BDU19="祝",BDU19=0,BDZ19=0),"　",MAX(IF(BDZ19&gt;BEM14,BEB19-BDZ19,IF(BDZ19&lt;=BEM14,BEB19-BEM14,0)),0)),0)</f>
        <v>　</v>
      </c>
      <c r="BEN19" s="663"/>
      <c r="BEO19" s="664"/>
      <c r="BEP19" s="662" t="str">
        <f>IFERROR(IF(OR(BDU19="日",BDU19="祝",BDU19=0,BDV19=""),"　",MAX(IF(AND(BDV19&lt;=BEP14,BDX19&gt;BEQ14),BEQ14-BEP14,IF(AND(BDV19&gt;BEP14,BDX19&lt;=BEQ14),BDX19-BDV19,IF(AND(BDV19&lt;=BEP14,BDX19&lt;=BEQ14),BDX19-BEP14,IF(AND(BDV19&gt;BEP14,BDX19&gt;BEQ14),BEQ14-BDV19,0)))),0)),0)</f>
        <v>　</v>
      </c>
      <c r="BEQ19" s="663"/>
      <c r="BER19" s="664"/>
      <c r="BES19" s="662" t="str">
        <f>IFERROR(IF(OR(BDU19="日",BDU19="祝",BDU19=0,BDZ19=0),"　",MAX(IF(AND(BDZ19&gt;BEV14,BEB19&gt;BET14),0,IF(AND(BDZ19&lt;=BEV14,BDZ19&gt;BES14,BEB19&gt;BET14),BEV14-BDZ19,IF(AND(BDZ19&lt;=BEV14,BDZ19&lt;=BES14,BEB19&gt;BET14),BEV14-BES14,IF(AND(BDZ19&gt;BES14,BEB19&lt;=BET14),BEB19-BDZ19,IF(AND(BDZ19&lt;=BES14,BEB19&lt;=BET14),BEB19-BES14,0))))),0)),0)</f>
        <v>　</v>
      </c>
      <c r="BET19" s="663"/>
      <c r="BEU19" s="664"/>
      <c r="BEV19" s="662" t="str">
        <f>IFERROR(IF(OR(BDU19="日",BDU19="祝",BDU19=0,BDZ19=0),"　",MAX(IF(AND(BDZ19&lt;=BEV14,BEB19&gt;BEW14),BEW14-BEV14,IF(BEB19&lt;=BEW14,0,IF(AND(BDZ19&gt;BEV14,BEB19&gt;BEW14),BEW14-BDZ19,0))),0)),0)</f>
        <v>　</v>
      </c>
      <c r="BEW19" s="663"/>
      <c r="BEX19" s="664"/>
      <c r="BEY19" s="662" t="str">
        <f t="shared" si="25"/>
        <v>　</v>
      </c>
      <c r="BEZ19" s="663"/>
      <c r="BFA19" s="664"/>
      <c r="BFB19" s="665" t="str">
        <f>IF(BFE19="×",TIME(0,0,0),IF(BFO4="非常勤",BED19,BEP19))</f>
        <v>　</v>
      </c>
      <c r="BFC19" s="666"/>
      <c r="BFD19" s="667"/>
      <c r="BFE19" s="265"/>
      <c r="BFF19" s="665" t="str">
        <f>IF(BFI19="×",TIME(0,0,0),IF(BFO4="非常勤",BEG19,BES19))</f>
        <v>　</v>
      </c>
      <c r="BFG19" s="666"/>
      <c r="BFH19" s="667"/>
      <c r="BFI19" s="265"/>
      <c r="BFJ19" s="665" t="str">
        <f>IF(BFM19="×",TIME(0,0,0),IF(BFO4="非常勤",BEJ19,BEV19))</f>
        <v>　</v>
      </c>
      <c r="BFK19" s="666"/>
      <c r="BFL19" s="667"/>
      <c r="BFM19" s="265"/>
      <c r="BFN19" s="665" t="str">
        <f>IF(BFQ19="×",TIME(0,0,0),IF(BFO4="非常勤",BEM19,BEY19))</f>
        <v>　</v>
      </c>
      <c r="BFO19" s="666"/>
      <c r="BFP19" s="667"/>
      <c r="BFQ19" s="265"/>
      <c r="BFR19" s="720"/>
      <c r="BFS19" s="720"/>
      <c r="BFT19" s="668"/>
      <c r="BFU19" s="670"/>
      <c r="BFV19" s="669"/>
      <c r="BFW19" s="671"/>
      <c r="BFX19" s="672"/>
      <c r="BFY19" s="672"/>
      <c r="BFZ19" s="673"/>
      <c r="BGA19" s="263">
        <f>'別表_個別勤務状況（1～60）'!$A$19</f>
        <v>5</v>
      </c>
      <c r="BGB19" s="264" t="str">
        <f>'別表_個別勤務状況（1～60）'!$B$19</f>
        <v>祝</v>
      </c>
      <c r="BGC19" s="660"/>
      <c r="BGD19" s="661"/>
      <c r="BGE19" s="660"/>
      <c r="BGF19" s="661"/>
      <c r="BGG19" s="660"/>
      <c r="BGH19" s="661"/>
      <c r="BGI19" s="660"/>
      <c r="BGJ19" s="661"/>
      <c r="BGK19" s="662" t="str">
        <f>IFERROR(IF(OR(BGB19="日",BGB19="祝",BGB19=0,BGC19=""),"　",MAX(IF(AND(BGC19&lt;=BGK14,BGE19&gt;BGL14),BGL14-BGK14,IF(AND(BGC19&gt;BGK14,BGE19&lt;=BGL14),BGE19-BGC19,IF(AND(BGC19&lt;=BGK14,BGE19&lt;=BGL14),BGE19-BGK14,IF(AND(BGC19&gt;BGK14,BGE19&gt;BGL14),BGL14-BGC19,0)))),0)),0)</f>
        <v>　</v>
      </c>
      <c r="BGL19" s="663"/>
      <c r="BGM19" s="664"/>
      <c r="BGN19" s="662" t="str">
        <f>IFERROR(IF(OR(BGB19="日",BGB19="祝",BGB19=0,BGG19=""),"　",MAX(IF(AND(BGG19&gt;BGQ14,BGI19&gt;BGO14),0,IF(AND(BGG19&lt;=BGQ14,BGG19&gt;BGN14,BGI19&gt;BGO14),BGQ14-BGG19,IF(AND(BGG19&lt;=BGQ14,BGG19&lt;=BGN14,BGI19&gt;BGO14),BGQ14-BGN14,IF(AND(BGG19&gt;BGN14,BGI19&lt;=BGO14),BGI19-BGG19,IF(AND(BGG19&lt;=BGN14,BGI19&lt;=BGO14),BGI19-BGN14,0))))),0)),0)</f>
        <v>　</v>
      </c>
      <c r="BGO19" s="663"/>
      <c r="BGP19" s="664"/>
      <c r="BGQ19" s="662" t="str">
        <f>IFERROR(IF(OR(BGB19="日",BGB19="祝",BGB19=0,BGG19=0),"　",MAX(IF(AND(BGG19&lt;=BGQ14,BGI19&gt;BGR14),BGR14-BGQ14,IF(BGI19&lt;=BGR14,0,IF(AND(BGG19&gt;BGQ14,BGI19&gt;BGR14),BGR14-BGG19,0))),0)),0)</f>
        <v>　</v>
      </c>
      <c r="BGR19" s="663"/>
      <c r="BGS19" s="664"/>
      <c r="BGT19" s="662" t="str">
        <f>IFERROR(IF(OR(BGB19="日",BGB19="祝",BGB19=0,BGG19=0),"　",MAX(IF(BGG19&gt;BGT14,BGI19-BGG19,IF(BGG19&lt;=BGT14,BGI19-BGT14,0)),0)),0)</f>
        <v>　</v>
      </c>
      <c r="BGU19" s="663"/>
      <c r="BGV19" s="664"/>
      <c r="BGW19" s="662" t="str">
        <f>IFERROR(IF(OR(BGB19="日",BGB19="祝",BGB19=0,BGC19=""),"　",MAX(IF(AND(BGC19&lt;=BGW14,BGE19&gt;BGX14),BGX14-BGW14,IF(AND(BGC19&gt;BGW14,BGE19&lt;=BGX14),BGE19-BGC19,IF(AND(BGC19&lt;=BGW14,BGE19&lt;=BGX14),BGE19-BGW14,IF(AND(BGC19&gt;BGW14,BGE19&gt;BGX14),BGX14-BGC19,0)))),0)),0)</f>
        <v>　</v>
      </c>
      <c r="BGX19" s="663"/>
      <c r="BGY19" s="664"/>
      <c r="BGZ19" s="662" t="str">
        <f>IFERROR(IF(OR(BGB19="日",BGB19="祝",BGB19=0,BGG19=0),"　",MAX(IF(AND(BGG19&gt;BHC14,BGI19&gt;BHA14),0,IF(AND(BGG19&lt;=BHC14,BGG19&gt;BGZ14,BGI19&gt;BHA14),BHC14-BGG19,IF(AND(BGG19&lt;=BHC14,BGG19&lt;=BGZ14,BGI19&gt;BHA14),BHC14-BGZ14,IF(AND(BGG19&gt;BGZ14,BGI19&lt;=BHA14),BGI19-BGG19,IF(AND(BGG19&lt;=BGZ14,BGI19&lt;=BHA14),BGI19-BGZ14,0))))),0)),0)</f>
        <v>　</v>
      </c>
      <c r="BHA19" s="663"/>
      <c r="BHB19" s="664"/>
      <c r="BHC19" s="662" t="str">
        <f>IFERROR(IF(OR(BGB19="日",BGB19="祝",BGB19=0,BGG19=0),"　",MAX(IF(AND(BGG19&lt;=BHC14,BGI19&gt;BHD14),BHD14-BHC14,IF(BGI19&lt;=BHD14,0,IF(AND(BGG19&gt;BHC14,BGI19&gt;BHD14),BHD14-BGG19,0))),0)),0)</f>
        <v>　</v>
      </c>
      <c r="BHD19" s="663"/>
      <c r="BHE19" s="664"/>
      <c r="BHF19" s="662" t="str">
        <f t="shared" si="26"/>
        <v>　</v>
      </c>
      <c r="BHG19" s="663"/>
      <c r="BHH19" s="664"/>
      <c r="BHI19" s="665" t="str">
        <f>IF(BHL19="×",TIME(0,0,0),IF(BHV4="非常勤",BGK19,BGW19))</f>
        <v>　</v>
      </c>
      <c r="BHJ19" s="666"/>
      <c r="BHK19" s="667"/>
      <c r="BHL19" s="265"/>
      <c r="BHM19" s="665" t="str">
        <f>IF(BHP19="×",TIME(0,0,0),IF(BHV4="非常勤",BGN19,BGZ19))</f>
        <v>　</v>
      </c>
      <c r="BHN19" s="666"/>
      <c r="BHO19" s="667"/>
      <c r="BHP19" s="265"/>
      <c r="BHQ19" s="665" t="str">
        <f>IF(BHT19="×",TIME(0,0,0),IF(BHV4="非常勤",BGQ19,BHC19))</f>
        <v>　</v>
      </c>
      <c r="BHR19" s="666"/>
      <c r="BHS19" s="667"/>
      <c r="BHT19" s="265"/>
      <c r="BHU19" s="665" t="str">
        <f>IF(BHX19="×",TIME(0,0,0),IF(BHV4="非常勤",BGT19,BHF19))</f>
        <v>　</v>
      </c>
      <c r="BHV19" s="666"/>
      <c r="BHW19" s="667"/>
      <c r="BHX19" s="265"/>
      <c r="BHY19" s="720"/>
      <c r="BHZ19" s="720"/>
      <c r="BIA19" s="668"/>
      <c r="BIB19" s="670"/>
      <c r="BIC19" s="669"/>
      <c r="BID19" s="671"/>
      <c r="BIE19" s="672"/>
      <c r="BIF19" s="672"/>
      <c r="BIG19" s="673"/>
      <c r="BIH19" s="263">
        <f>'別表_個別勤務状況（1～60）'!$A$19</f>
        <v>5</v>
      </c>
      <c r="BII19" s="264" t="str">
        <f>'別表_個別勤務状況（1～60）'!$B$19</f>
        <v>祝</v>
      </c>
      <c r="BIJ19" s="660"/>
      <c r="BIK19" s="661"/>
      <c r="BIL19" s="660"/>
      <c r="BIM19" s="661"/>
      <c r="BIN19" s="660"/>
      <c r="BIO19" s="661"/>
      <c r="BIP19" s="660"/>
      <c r="BIQ19" s="661"/>
      <c r="BIR19" s="662" t="str">
        <f>IFERROR(IF(OR(BII19="日",BII19="祝",BII19=0,BIJ19=""),"　",MAX(IF(AND(BIJ19&lt;=BIR14,BIL19&gt;BIS14),BIS14-BIR14,IF(AND(BIJ19&gt;BIR14,BIL19&lt;=BIS14),BIL19-BIJ19,IF(AND(BIJ19&lt;=BIR14,BIL19&lt;=BIS14),BIL19-BIR14,IF(AND(BIJ19&gt;BIR14,BIL19&gt;BIS14),BIS14-BIJ19,0)))),0)),0)</f>
        <v>　</v>
      </c>
      <c r="BIS19" s="663"/>
      <c r="BIT19" s="664"/>
      <c r="BIU19" s="662" t="str">
        <f>IFERROR(IF(OR(BII19="日",BII19="祝",BII19=0,BIN19=""),"　",MAX(IF(AND(BIN19&gt;BIX14,BIP19&gt;BIV14),0,IF(AND(BIN19&lt;=BIX14,BIN19&gt;BIU14,BIP19&gt;BIV14),BIX14-BIN19,IF(AND(BIN19&lt;=BIX14,BIN19&lt;=BIU14,BIP19&gt;BIV14),BIX14-BIU14,IF(AND(BIN19&gt;BIU14,BIP19&lt;=BIV14),BIP19-BIN19,IF(AND(BIN19&lt;=BIU14,BIP19&lt;=BIV14),BIP19-BIU14,0))))),0)),0)</f>
        <v>　</v>
      </c>
      <c r="BIV19" s="663"/>
      <c r="BIW19" s="664"/>
      <c r="BIX19" s="662" t="str">
        <f>IFERROR(IF(OR(BII19="日",BII19="祝",BII19=0,BIN19=0),"　",MAX(IF(AND(BIN19&lt;=BIX14,BIP19&gt;BIY14),BIY14-BIX14,IF(BIP19&lt;=BIY14,0,IF(AND(BIN19&gt;BIX14,BIP19&gt;BIY14),BIY14-BIN19,0))),0)),0)</f>
        <v>　</v>
      </c>
      <c r="BIY19" s="663"/>
      <c r="BIZ19" s="664"/>
      <c r="BJA19" s="662" t="str">
        <f>IFERROR(IF(OR(BII19="日",BII19="祝",BII19=0,BIN19=0),"　",MAX(IF(BIN19&gt;BJA14,BIP19-BIN19,IF(BIN19&lt;=BJA14,BIP19-BJA14,0)),0)),0)</f>
        <v>　</v>
      </c>
      <c r="BJB19" s="663"/>
      <c r="BJC19" s="664"/>
      <c r="BJD19" s="662" t="str">
        <f>IFERROR(IF(OR(BII19="日",BII19="祝",BII19=0,BIJ19=""),"　",MAX(IF(AND(BIJ19&lt;=BJD14,BIL19&gt;BJE14),BJE14-BJD14,IF(AND(BIJ19&gt;BJD14,BIL19&lt;=BJE14),BIL19-BIJ19,IF(AND(BIJ19&lt;=BJD14,BIL19&lt;=BJE14),BIL19-BJD14,IF(AND(BIJ19&gt;BJD14,BIL19&gt;BJE14),BJE14-BIJ19,0)))),0)),0)</f>
        <v>　</v>
      </c>
      <c r="BJE19" s="663"/>
      <c r="BJF19" s="664"/>
      <c r="BJG19" s="662" t="str">
        <f>IFERROR(IF(OR(BII19="日",BII19="祝",BII19=0,BIN19=0),"　",MAX(IF(AND(BIN19&gt;BJJ14,BIP19&gt;BJH14),0,IF(AND(BIN19&lt;=BJJ14,BIN19&gt;BJG14,BIP19&gt;BJH14),BJJ14-BIN19,IF(AND(BIN19&lt;=BJJ14,BIN19&lt;=BJG14,BIP19&gt;BJH14),BJJ14-BJG14,IF(AND(BIN19&gt;BJG14,BIP19&lt;=BJH14),BIP19-BIN19,IF(AND(BIN19&lt;=BJG14,BIP19&lt;=BJH14),BIP19-BJG14,0))))),0)),0)</f>
        <v>　</v>
      </c>
      <c r="BJH19" s="663"/>
      <c r="BJI19" s="664"/>
      <c r="BJJ19" s="662" t="str">
        <f>IFERROR(IF(OR(BII19="日",BII19="祝",BII19=0,BIN19=0),"　",MAX(IF(AND(BIN19&lt;=BJJ14,BIP19&gt;BJK14),BJK14-BJJ14,IF(BIP19&lt;=BJK14,0,IF(AND(BIN19&gt;BJJ14,BIP19&gt;BJK14),BJK14-BIN19,0))),0)),0)</f>
        <v>　</v>
      </c>
      <c r="BJK19" s="663"/>
      <c r="BJL19" s="664"/>
      <c r="BJM19" s="662" t="str">
        <f t="shared" si="27"/>
        <v>　</v>
      </c>
      <c r="BJN19" s="663"/>
      <c r="BJO19" s="664"/>
      <c r="BJP19" s="665" t="str">
        <f>IF(BJS19="×",TIME(0,0,0),IF(BKC4="非常勤",BIR19,BJD19))</f>
        <v>　</v>
      </c>
      <c r="BJQ19" s="666"/>
      <c r="BJR19" s="667"/>
      <c r="BJS19" s="265"/>
      <c r="BJT19" s="665" t="str">
        <f>IF(BJW19="×",TIME(0,0,0),IF(BKC4="非常勤",BIU19,BJG19))</f>
        <v>　</v>
      </c>
      <c r="BJU19" s="666"/>
      <c r="BJV19" s="667"/>
      <c r="BJW19" s="265"/>
      <c r="BJX19" s="665" t="str">
        <f>IF(BKA19="×",TIME(0,0,0),IF(BKC4="非常勤",BIX19,BJJ19))</f>
        <v>　</v>
      </c>
      <c r="BJY19" s="666"/>
      <c r="BJZ19" s="667"/>
      <c r="BKA19" s="265"/>
      <c r="BKB19" s="665" t="str">
        <f>IF(BKE19="×",TIME(0,0,0),IF(BKC4="非常勤",BJA19,BJM19))</f>
        <v>　</v>
      </c>
      <c r="BKC19" s="666"/>
      <c r="BKD19" s="667"/>
      <c r="BKE19" s="265"/>
      <c r="BKF19" s="720"/>
      <c r="BKG19" s="720"/>
      <c r="BKH19" s="668"/>
      <c r="BKI19" s="670"/>
      <c r="BKJ19" s="669"/>
      <c r="BKK19" s="671"/>
      <c r="BKL19" s="672"/>
      <c r="BKM19" s="672"/>
      <c r="BKN19" s="673"/>
      <c r="BKO19" s="263">
        <f>'別表_個別勤務状況（1～60）'!$A$19</f>
        <v>5</v>
      </c>
      <c r="BKP19" s="264" t="str">
        <f>'別表_個別勤務状況（1～60）'!$B$19</f>
        <v>祝</v>
      </c>
      <c r="BKQ19" s="660"/>
      <c r="BKR19" s="661"/>
      <c r="BKS19" s="660"/>
      <c r="BKT19" s="661"/>
      <c r="BKU19" s="660"/>
      <c r="BKV19" s="661"/>
      <c r="BKW19" s="660"/>
      <c r="BKX19" s="661"/>
      <c r="BKY19" s="662" t="str">
        <f>IFERROR(IF(OR(BKP19="日",BKP19="祝",BKP19=0,BKQ19=""),"　",MAX(IF(AND(BKQ19&lt;=BKY14,BKS19&gt;BKZ14),BKZ14-BKY14,IF(AND(BKQ19&gt;BKY14,BKS19&lt;=BKZ14),BKS19-BKQ19,IF(AND(BKQ19&lt;=BKY14,BKS19&lt;=BKZ14),BKS19-BKY14,IF(AND(BKQ19&gt;BKY14,BKS19&gt;BKZ14),BKZ14-BKQ19,0)))),0)),0)</f>
        <v>　</v>
      </c>
      <c r="BKZ19" s="663"/>
      <c r="BLA19" s="664"/>
      <c r="BLB19" s="662" t="str">
        <f>IFERROR(IF(OR(BKP19="日",BKP19="祝",BKP19=0,BKU19=""),"　",MAX(IF(AND(BKU19&gt;BLE14,BKW19&gt;BLC14),0,IF(AND(BKU19&lt;=BLE14,BKU19&gt;BLB14,BKW19&gt;BLC14),BLE14-BKU19,IF(AND(BKU19&lt;=BLE14,BKU19&lt;=BLB14,BKW19&gt;BLC14),BLE14-BLB14,IF(AND(BKU19&gt;BLB14,BKW19&lt;=BLC14),BKW19-BKU19,IF(AND(BKU19&lt;=BLB14,BKW19&lt;=BLC14),BKW19-BLB14,0))))),0)),0)</f>
        <v>　</v>
      </c>
      <c r="BLC19" s="663"/>
      <c r="BLD19" s="664"/>
      <c r="BLE19" s="662" t="str">
        <f>IFERROR(IF(OR(BKP19="日",BKP19="祝",BKP19=0,BKU19=0),"　",MAX(IF(AND(BKU19&lt;=BLE14,BKW19&gt;BLF14),BLF14-BLE14,IF(BKW19&lt;=BLF14,0,IF(AND(BKU19&gt;BLE14,BKW19&gt;BLF14),BLF14-BKU19,0))),0)),0)</f>
        <v>　</v>
      </c>
      <c r="BLF19" s="663"/>
      <c r="BLG19" s="664"/>
      <c r="BLH19" s="662" t="str">
        <f>IFERROR(IF(OR(BKP19="日",BKP19="祝",BKP19=0,BKU19=0),"　",MAX(IF(BKU19&gt;BLH14,BKW19-BKU19,IF(BKU19&lt;=BLH14,BKW19-BLH14,0)),0)),0)</f>
        <v>　</v>
      </c>
      <c r="BLI19" s="663"/>
      <c r="BLJ19" s="664"/>
      <c r="BLK19" s="662" t="str">
        <f>IFERROR(IF(OR(BKP19="日",BKP19="祝",BKP19=0,BKQ19=""),"　",MAX(IF(AND(BKQ19&lt;=BLK14,BKS19&gt;BLL14),BLL14-BLK14,IF(AND(BKQ19&gt;BLK14,BKS19&lt;=BLL14),BKS19-BKQ19,IF(AND(BKQ19&lt;=BLK14,BKS19&lt;=BLL14),BKS19-BLK14,IF(AND(BKQ19&gt;BLK14,BKS19&gt;BLL14),BLL14-BKQ19,0)))),0)),0)</f>
        <v>　</v>
      </c>
      <c r="BLL19" s="663"/>
      <c r="BLM19" s="664"/>
      <c r="BLN19" s="662" t="str">
        <f>IFERROR(IF(OR(BKP19="日",BKP19="祝",BKP19=0,BKU19=0),"　",MAX(IF(AND(BKU19&gt;BLQ14,BKW19&gt;BLO14),0,IF(AND(BKU19&lt;=BLQ14,BKU19&gt;BLN14,BKW19&gt;BLO14),BLQ14-BKU19,IF(AND(BKU19&lt;=BLQ14,BKU19&lt;=BLN14,BKW19&gt;BLO14),BLQ14-BLN14,IF(AND(BKU19&gt;BLN14,BKW19&lt;=BLO14),BKW19-BKU19,IF(AND(BKU19&lt;=BLN14,BKW19&lt;=BLO14),BKW19-BLN14,0))))),0)),0)</f>
        <v>　</v>
      </c>
      <c r="BLO19" s="663"/>
      <c r="BLP19" s="664"/>
      <c r="BLQ19" s="662" t="str">
        <f>IFERROR(IF(OR(BKP19="日",BKP19="祝",BKP19=0,BKU19=0),"　",MAX(IF(AND(BKU19&lt;=BLQ14,BKW19&gt;BLR14),BLR14-BLQ14,IF(BKW19&lt;=BLR14,0,IF(AND(BKU19&gt;BLQ14,BKW19&gt;BLR14),BLR14-BKU19,0))),0)),0)</f>
        <v>　</v>
      </c>
      <c r="BLR19" s="663"/>
      <c r="BLS19" s="664"/>
      <c r="BLT19" s="662" t="str">
        <f t="shared" si="28"/>
        <v>　</v>
      </c>
      <c r="BLU19" s="663"/>
      <c r="BLV19" s="664"/>
      <c r="BLW19" s="665" t="str">
        <f>IF(BLZ19="×",TIME(0,0,0),IF(BMJ4="非常勤",BKY19,BLK19))</f>
        <v>　</v>
      </c>
      <c r="BLX19" s="666"/>
      <c r="BLY19" s="667"/>
      <c r="BLZ19" s="265"/>
      <c r="BMA19" s="665" t="str">
        <f>IF(BMD19="×",TIME(0,0,0),IF(BMJ4="非常勤",BLB19,BLN19))</f>
        <v>　</v>
      </c>
      <c r="BMB19" s="666"/>
      <c r="BMC19" s="667"/>
      <c r="BMD19" s="265"/>
      <c r="BME19" s="665" t="str">
        <f>IF(BMH19="×",TIME(0,0,0),IF(BMJ4="非常勤",BLE19,BLQ19))</f>
        <v>　</v>
      </c>
      <c r="BMF19" s="666"/>
      <c r="BMG19" s="667"/>
      <c r="BMH19" s="265"/>
      <c r="BMI19" s="665" t="str">
        <f>IF(BML19="×",TIME(0,0,0),IF(BMJ4="非常勤",BLH19,BLT19))</f>
        <v>　</v>
      </c>
      <c r="BMJ19" s="666"/>
      <c r="BMK19" s="667"/>
      <c r="BML19" s="265"/>
      <c r="BMM19" s="720"/>
      <c r="BMN19" s="720"/>
      <c r="BMO19" s="668"/>
      <c r="BMP19" s="670"/>
      <c r="BMQ19" s="669"/>
      <c r="BMR19" s="671"/>
      <c r="BMS19" s="672"/>
      <c r="BMT19" s="672"/>
      <c r="BMU19" s="673"/>
      <c r="BMV19" s="263">
        <f>'別表_個別勤務状況（1～60）'!$A$19</f>
        <v>5</v>
      </c>
      <c r="BMW19" s="264" t="str">
        <f>'別表_個別勤務状況（1～60）'!$B$19</f>
        <v>祝</v>
      </c>
      <c r="BMX19" s="660"/>
      <c r="BMY19" s="661"/>
      <c r="BMZ19" s="660"/>
      <c r="BNA19" s="661"/>
      <c r="BNB19" s="660"/>
      <c r="BNC19" s="661"/>
      <c r="BND19" s="660"/>
      <c r="BNE19" s="661"/>
      <c r="BNF19" s="662" t="str">
        <f>IFERROR(IF(OR(BMW19="日",BMW19="祝",BMW19=0,BMX19=""),"　",MAX(IF(AND(BMX19&lt;=BNF14,BMZ19&gt;BNG14),BNG14-BNF14,IF(AND(BMX19&gt;BNF14,BMZ19&lt;=BNG14),BMZ19-BMX19,IF(AND(BMX19&lt;=BNF14,BMZ19&lt;=BNG14),BMZ19-BNF14,IF(AND(BMX19&gt;BNF14,BMZ19&gt;BNG14),BNG14-BMX19,0)))),0)),0)</f>
        <v>　</v>
      </c>
      <c r="BNG19" s="663"/>
      <c r="BNH19" s="664"/>
      <c r="BNI19" s="662" t="str">
        <f>IFERROR(IF(OR(BMW19="日",BMW19="祝",BMW19=0,BNB19=""),"　",MAX(IF(AND(BNB19&gt;BNL14,BND19&gt;BNJ14),0,IF(AND(BNB19&lt;=BNL14,BNB19&gt;BNI14,BND19&gt;BNJ14),BNL14-BNB19,IF(AND(BNB19&lt;=BNL14,BNB19&lt;=BNI14,BND19&gt;BNJ14),BNL14-BNI14,IF(AND(BNB19&gt;BNI14,BND19&lt;=BNJ14),BND19-BNB19,IF(AND(BNB19&lt;=BNI14,BND19&lt;=BNJ14),BND19-BNI14,0))))),0)),0)</f>
        <v>　</v>
      </c>
      <c r="BNJ19" s="663"/>
      <c r="BNK19" s="664"/>
      <c r="BNL19" s="662" t="str">
        <f>IFERROR(IF(OR(BMW19="日",BMW19="祝",BMW19=0,BNB19=0),"　",MAX(IF(AND(BNB19&lt;=BNL14,BND19&gt;BNM14),BNM14-BNL14,IF(BND19&lt;=BNM14,0,IF(AND(BNB19&gt;BNL14,BND19&gt;BNM14),BNM14-BNB19,0))),0)),0)</f>
        <v>　</v>
      </c>
      <c r="BNM19" s="663"/>
      <c r="BNN19" s="664"/>
      <c r="BNO19" s="662" t="str">
        <f>IFERROR(IF(OR(BMW19="日",BMW19="祝",BMW19=0,BNB19=0),"　",MAX(IF(BNB19&gt;BNO14,BND19-BNB19,IF(BNB19&lt;=BNO14,BND19-BNO14,0)),0)),0)</f>
        <v>　</v>
      </c>
      <c r="BNP19" s="663"/>
      <c r="BNQ19" s="664"/>
      <c r="BNR19" s="662" t="str">
        <f>IFERROR(IF(OR(BMW19="日",BMW19="祝",BMW19=0,BMX19=""),"　",MAX(IF(AND(BMX19&lt;=BNR14,BMZ19&gt;BNS14),BNS14-BNR14,IF(AND(BMX19&gt;BNR14,BMZ19&lt;=BNS14),BMZ19-BMX19,IF(AND(BMX19&lt;=BNR14,BMZ19&lt;=BNS14),BMZ19-BNR14,IF(AND(BMX19&gt;BNR14,BMZ19&gt;BNS14),BNS14-BMX19,0)))),0)),0)</f>
        <v>　</v>
      </c>
      <c r="BNS19" s="663"/>
      <c r="BNT19" s="664"/>
      <c r="BNU19" s="662" t="str">
        <f>IFERROR(IF(OR(BMW19="日",BMW19="祝",BMW19=0,BNB19=0),"　",MAX(IF(AND(BNB19&gt;BNX14,BND19&gt;BNV14),0,IF(AND(BNB19&lt;=BNX14,BNB19&gt;BNU14,BND19&gt;BNV14),BNX14-BNB19,IF(AND(BNB19&lt;=BNX14,BNB19&lt;=BNU14,BND19&gt;BNV14),BNX14-BNU14,IF(AND(BNB19&gt;BNU14,BND19&lt;=BNV14),BND19-BNB19,IF(AND(BNB19&lt;=BNU14,BND19&lt;=BNV14),BND19-BNU14,0))))),0)),0)</f>
        <v>　</v>
      </c>
      <c r="BNV19" s="663"/>
      <c r="BNW19" s="664"/>
      <c r="BNX19" s="662" t="str">
        <f>IFERROR(IF(OR(BMW19="日",BMW19="祝",BMW19=0,BNB19=0),"　",MAX(IF(AND(BNB19&lt;=BNX14,BND19&gt;BNY14),BNY14-BNX14,IF(BND19&lt;=BNY14,0,IF(AND(BNB19&gt;BNX14,BND19&gt;BNY14),BNY14-BNB19,0))),0)),0)</f>
        <v>　</v>
      </c>
      <c r="BNY19" s="663"/>
      <c r="BNZ19" s="664"/>
      <c r="BOA19" s="662" t="str">
        <f t="shared" si="29"/>
        <v>　</v>
      </c>
      <c r="BOB19" s="663"/>
      <c r="BOC19" s="664"/>
      <c r="BOD19" s="665" t="str">
        <f>IF(BOG19="×",TIME(0,0,0),IF(BOQ4="非常勤",BNF19,BNR19))</f>
        <v>　</v>
      </c>
      <c r="BOE19" s="666"/>
      <c r="BOF19" s="667"/>
      <c r="BOG19" s="265"/>
      <c r="BOH19" s="665" t="str">
        <f>IF(BOK19="×",TIME(0,0,0),IF(BOQ4="非常勤",BNI19,BNU19))</f>
        <v>　</v>
      </c>
      <c r="BOI19" s="666"/>
      <c r="BOJ19" s="667"/>
      <c r="BOK19" s="265"/>
      <c r="BOL19" s="665" t="str">
        <f>IF(BOO19="×",TIME(0,0,0),IF(BOQ4="非常勤",BNL19,BNX19))</f>
        <v>　</v>
      </c>
      <c r="BOM19" s="666"/>
      <c r="BON19" s="667"/>
      <c r="BOO19" s="265"/>
      <c r="BOP19" s="665" t="str">
        <f>IF(BOS19="×",TIME(0,0,0),IF(BOQ4="非常勤",BNO19,BOA19))</f>
        <v>　</v>
      </c>
      <c r="BOQ19" s="666"/>
      <c r="BOR19" s="667"/>
      <c r="BOS19" s="265"/>
      <c r="BOT19" s="720"/>
      <c r="BOU19" s="720"/>
      <c r="BOV19" s="668"/>
      <c r="BOW19" s="670"/>
      <c r="BOX19" s="669"/>
      <c r="BOY19" s="671"/>
      <c r="BOZ19" s="672"/>
      <c r="BPA19" s="672"/>
      <c r="BPB19" s="673"/>
    </row>
    <row r="20" spans="1:1770" ht="15" customHeight="1">
      <c r="A20" s="263">
        <f>'別表_個別勤務状況（1～60）'!$A$20</f>
        <v>6</v>
      </c>
      <c r="B20" s="264" t="str">
        <f>'別表_個別勤務状況（1～60）'!$B$20</f>
        <v>祝</v>
      </c>
      <c r="C20" s="575"/>
      <c r="D20" s="575"/>
      <c r="E20" s="575"/>
      <c r="F20" s="575"/>
      <c r="G20" s="575"/>
      <c r="H20" s="575"/>
      <c r="I20" s="575"/>
      <c r="J20" s="575"/>
      <c r="K20" s="662" t="str">
        <f>IFERROR(IF(OR(B20="日",B20="祝",B20=0,C20=""),"　",MAX(IF(AND(C20&lt;=K14,E20&gt;L14),L14-K14,IF(AND(C20&gt;K14,E20&lt;=L14),E20-C20,IF(AND(C20&lt;=K14,E20&lt;=L14),E20-K14,IF(AND(C20&gt;K14,E20&gt;L14),L14-C20,0)))),0)),0)</f>
        <v>　</v>
      </c>
      <c r="L20" s="663"/>
      <c r="M20" s="664"/>
      <c r="N20" s="662" t="str">
        <f>IFERROR(IF(OR(B20="日",B20="祝",B20=0,G20=""),"　",MAX(IF(AND(G20&gt;Q14,I20&gt;O14),0,IF(AND(G20&lt;=Q14,G20&gt;N14,I20&gt;O14),Q14-G20,IF(AND(G20&lt;=Q14,G20&lt;=N14,I20&gt;O14),Q14-N14,IF(AND(G20&gt;N14,I20&lt;=O14),I20-G20,IF(AND(G20&lt;=N14,I20&lt;=O14),I20-N14,0))))),0)),0)</f>
        <v>　</v>
      </c>
      <c r="O20" s="663"/>
      <c r="P20" s="664"/>
      <c r="Q20" s="662" t="str">
        <f>IFERROR(IF(OR(B20="日",B20="祝",B20=0,G20=0),"　",MAX(IF(AND(G20&lt;=Q14,I20&gt;R14),R14-Q14,IF(I20&lt;=R14,0,IF(AND(G20&gt;Q14,I20&gt;R14),R14-G20,0))),0)),0)</f>
        <v>　</v>
      </c>
      <c r="R20" s="663"/>
      <c r="S20" s="664"/>
      <c r="T20" s="662" t="str">
        <f>IFERROR(IF(OR(B20="日",B20="祝",B20=0,G20=0),"　",MAX(IF(G20&gt;T14,I20-G20,IF(G20&lt;=T14,I20-T14,0)),0)),0)</f>
        <v>　</v>
      </c>
      <c r="U20" s="663"/>
      <c r="V20" s="664"/>
      <c r="W20" s="730" t="str">
        <f>IFERROR(IF(OR(B20="日",B20="祝",B20=0,C20=""),"　",MAX(IF(AND(C20&lt;=W14,E20&gt;X14),X14-W14,IF(AND(C20&gt;W14,E20&lt;=X14),E20-C20,IF(AND(C20&lt;=W14,E20&lt;=X14),E20-W14,IF(AND(C20&gt;W14,E20&gt;X14),X14-C20,0)))),0)),0)</f>
        <v>　</v>
      </c>
      <c r="X20" s="731"/>
      <c r="Y20" s="731"/>
      <c r="Z20" s="730" t="str">
        <f>IFERROR(IF(OR(B20="日",B20="祝",B20=0,G20=0),"　",MAX(IF(AND(G20&gt;AC14,I20&gt;AA14),0,IF(AND(G20&lt;=AC14,G20&gt;Z14,I20&gt;AA14),AC14-G20,IF(AND(G20&lt;=AC14,G20&lt;=Z14,I20&gt;AA14),AC14-Z14,IF(AND(G20&gt;Z14,I20&lt;=AA14),I20-G20,IF(AND(G20&lt;=Z14,I20&lt;=AA14),I20-Z14,0))))),0)),0)</f>
        <v>　</v>
      </c>
      <c r="AA20" s="730"/>
      <c r="AB20" s="730"/>
      <c r="AC20" s="730" t="str">
        <f>IFERROR(IF(OR(B20="日",B20="祝",B20=0,G20=0),"　",MAX(IF(AND(G20&lt;=AC14,I20&gt;AD14),AD14-AC14,IF(I20&lt;=AD14,0,IF(AND(G20&gt;AC14,I20&gt;AD14),AD14-G20,0))),0)),0)</f>
        <v>　</v>
      </c>
      <c r="AD20" s="731"/>
      <c r="AE20" s="731"/>
      <c r="AF20" s="730" t="str">
        <f t="shared" si="0"/>
        <v>　</v>
      </c>
      <c r="AG20" s="731"/>
      <c r="AH20" s="731"/>
      <c r="AI20" s="565" t="str">
        <f>IF(AL20="×",TIME(0,0,0),IF(AV4="非常勤",K20,W20))</f>
        <v>　</v>
      </c>
      <c r="AJ20" s="566"/>
      <c r="AK20" s="566"/>
      <c r="AL20" s="265"/>
      <c r="AM20" s="565" t="str">
        <f>IF(AP20="×",TIME(0,0,0),IF(AV4="非常勤",N20,Z20))</f>
        <v>　</v>
      </c>
      <c r="AN20" s="566"/>
      <c r="AO20" s="566"/>
      <c r="AP20" s="265"/>
      <c r="AQ20" s="565" t="str">
        <f>IF(AT20="×",TIME(0,0,0),IF(AV4="非常勤",Q20,AC20))</f>
        <v>　</v>
      </c>
      <c r="AR20" s="566"/>
      <c r="AS20" s="566"/>
      <c r="AT20" s="265"/>
      <c r="AU20" s="565" t="str">
        <f>IF(AX20="×",TIME(0,0,0),IF(AV4="非常勤",T20,AF20))</f>
        <v>　</v>
      </c>
      <c r="AV20" s="566"/>
      <c r="AW20" s="567"/>
      <c r="AX20" s="265"/>
      <c r="AY20" s="720"/>
      <c r="AZ20" s="720"/>
      <c r="BA20" s="668"/>
      <c r="BB20" s="670"/>
      <c r="BC20" s="669"/>
      <c r="BD20" s="671"/>
      <c r="BE20" s="672"/>
      <c r="BF20" s="672"/>
      <c r="BG20" s="673"/>
      <c r="BH20" s="263">
        <f>'別表_個別勤務状況（1～60）'!$A$20</f>
        <v>6</v>
      </c>
      <c r="BI20" s="264" t="str">
        <f>'別表_個別勤務状況（1～60）'!$B$20</f>
        <v>祝</v>
      </c>
      <c r="BJ20" s="575"/>
      <c r="BK20" s="575"/>
      <c r="BL20" s="575"/>
      <c r="BM20" s="575"/>
      <c r="BN20" s="575"/>
      <c r="BO20" s="575"/>
      <c r="BP20" s="575"/>
      <c r="BQ20" s="575"/>
      <c r="BR20" s="662" t="str">
        <f>IFERROR(IF(OR(BI20="日",BI20="祝",BI20=0,BJ20=""),"　",MAX(IF(AND(BJ20&lt;=BR14,BL20&gt;BS14),BS14-BR14,IF(AND(BJ20&gt;BR14,BL20&lt;=BS14),BL20-BJ20,IF(AND(BJ20&lt;=BR14,BL20&lt;=BS14),BL20-BR14,IF(AND(BJ20&gt;BR14,BL20&gt;BS14),BS14-BJ20,0)))),0)),0)</f>
        <v>　</v>
      </c>
      <c r="BS20" s="663"/>
      <c r="BT20" s="664"/>
      <c r="BU20" s="662" t="str">
        <f>IFERROR(IF(OR(BI20="日",BI20="祝",BI20=0,BN20=""),"　",MAX(IF(AND(BN20&gt;BX14,BP20&gt;BV14),0,IF(AND(BN20&lt;=BX14,BN20&gt;BU14,BP20&gt;BV14),BX14-BN20,IF(AND(BN20&lt;=BX14,BN20&lt;=BU14,BP20&gt;BV14),BX14-BU14,IF(AND(BN20&gt;BU14,BP20&lt;=BV14),BP20-BN20,IF(AND(BN20&lt;=BU14,BP20&lt;=BV14),BP20-BU14,0))))),0)),0)</f>
        <v>　</v>
      </c>
      <c r="BV20" s="663"/>
      <c r="BW20" s="664"/>
      <c r="BX20" s="662" t="str">
        <f>IFERROR(IF(OR(BI20="日",BI20="祝",BI20=0,BN20=0),"　",MAX(IF(AND(BN20&lt;=BX14,BP20&gt;BY14),BY14-BX14,IF(BP20&lt;=BY14,0,IF(AND(BN20&gt;BX14,BP20&gt;BY14),BY14-BN20,0))),0)),0)</f>
        <v>　</v>
      </c>
      <c r="BY20" s="663"/>
      <c r="BZ20" s="664"/>
      <c r="CA20" s="662" t="str">
        <f>IFERROR(IF(OR(BI20="日",BI20="祝",BI20=0,BN20=0),"　",MAX(IF(BN20&gt;CA14,BP20-BN20,IF(BN20&lt;=CA14,BP20-CA14,0)),0)),0)</f>
        <v>　</v>
      </c>
      <c r="CB20" s="663"/>
      <c r="CC20" s="664"/>
      <c r="CD20" s="730" t="str">
        <f>IFERROR(IF(OR(BI20="日",BI20="祝",BI20=0,BJ20=""),"　",MAX(IF(AND(BJ20&lt;=CD14,BL20&gt;CE14),CE14-CD14,IF(AND(BJ20&gt;CD14,BL20&lt;=CE14),BL20-BJ20,IF(AND(BJ20&lt;=CD14,BL20&lt;=CE14),BL20-CD14,IF(AND(BJ20&gt;CD14,BL20&gt;CE14),CE14-BJ20,0)))),0)),0)</f>
        <v>　</v>
      </c>
      <c r="CE20" s="731"/>
      <c r="CF20" s="731"/>
      <c r="CG20" s="730" t="str">
        <f>IFERROR(IF(OR(BI20="日",BI20="祝",BI20=0,BN20=0),"　",MAX(IF(AND(BN20&gt;CJ14,BP20&gt;CH14),0,IF(AND(BN20&lt;=CJ14,BN20&gt;CG14,BP20&gt;CH14),CJ14-BN20,IF(AND(BN20&lt;=CJ14,BN20&lt;=CG14,BP20&gt;CH14),CJ14-CG14,IF(AND(BN20&gt;CG14,BP20&lt;=CH14),BP20-BN20,IF(AND(BN20&lt;=CG14,BP20&lt;=CH14),BP20-CG14,0))))),0)),0)</f>
        <v>　</v>
      </c>
      <c r="CH20" s="730"/>
      <c r="CI20" s="730"/>
      <c r="CJ20" s="730" t="str">
        <f>IFERROR(IF(OR(BI20="日",BI20="祝",BI20=0,BN20=0),"　",MAX(IF(AND(BN20&lt;=CJ14,BP20&gt;CK14),CK14-CJ14,IF(BP20&lt;=CK14,0,IF(AND(BN20&gt;CJ14,BP20&gt;CK14),CK14-BN20,0))),0)),0)</f>
        <v>　</v>
      </c>
      <c r="CK20" s="731"/>
      <c r="CL20" s="731"/>
      <c r="CM20" s="730" t="str">
        <f t="shared" si="1"/>
        <v>　</v>
      </c>
      <c r="CN20" s="731"/>
      <c r="CO20" s="731"/>
      <c r="CP20" s="565" t="str">
        <f>IF(CS20="×",TIME(0,0,0),IF(DC4="非常勤",BR20,CD20))</f>
        <v>　</v>
      </c>
      <c r="CQ20" s="566"/>
      <c r="CR20" s="566"/>
      <c r="CS20" s="265"/>
      <c r="CT20" s="565" t="str">
        <f>IF(CW20="×",TIME(0,0,0),IF(DC4="非常勤",BU20,CG20))</f>
        <v>　</v>
      </c>
      <c r="CU20" s="566"/>
      <c r="CV20" s="566"/>
      <c r="CW20" s="265"/>
      <c r="CX20" s="565" t="str">
        <f>IF(DA20="×",TIME(0,0,0),IF(DC4="非常勤",BX20,CJ20))</f>
        <v>　</v>
      </c>
      <c r="CY20" s="566"/>
      <c r="CZ20" s="566"/>
      <c r="DA20" s="265"/>
      <c r="DB20" s="565" t="str">
        <f>IF(DE20="×",TIME(0,0,0),IF(DC4="非常勤",CA20,CM20))</f>
        <v>　</v>
      </c>
      <c r="DC20" s="566"/>
      <c r="DD20" s="567"/>
      <c r="DE20" s="265"/>
      <c r="DF20" s="720"/>
      <c r="DG20" s="720"/>
      <c r="DH20" s="668"/>
      <c r="DI20" s="670"/>
      <c r="DJ20" s="669"/>
      <c r="DK20" s="671"/>
      <c r="DL20" s="672"/>
      <c r="DM20" s="672"/>
      <c r="DN20" s="673"/>
      <c r="DO20" s="263">
        <f>'別表_個別勤務状況（1～60）'!$A$20</f>
        <v>6</v>
      </c>
      <c r="DP20" s="264" t="str">
        <f>'別表_個別勤務状況（1～60）'!$B$20</f>
        <v>祝</v>
      </c>
      <c r="DQ20" s="575"/>
      <c r="DR20" s="575"/>
      <c r="DS20" s="575"/>
      <c r="DT20" s="575"/>
      <c r="DU20" s="575"/>
      <c r="DV20" s="575"/>
      <c r="DW20" s="575"/>
      <c r="DX20" s="575"/>
      <c r="DY20" s="662" t="str">
        <f>IFERROR(IF(OR(DP20="日",DP20="祝",DP20=0,DQ20=""),"　",MAX(IF(AND(DQ20&lt;=DY14,DS20&gt;DZ14),DZ14-DY14,IF(AND(DQ20&gt;DY14,DS20&lt;=DZ14),DS20-DQ20,IF(AND(DQ20&lt;=DY14,DS20&lt;=DZ14),DS20-DY14,IF(AND(DQ20&gt;DY14,DS20&gt;DZ14),DZ14-DQ20,0)))),0)),0)</f>
        <v>　</v>
      </c>
      <c r="DZ20" s="663"/>
      <c r="EA20" s="664"/>
      <c r="EB20" s="662" t="str">
        <f>IFERROR(IF(OR(DP20="日",DP20="祝",DP20=0,DU20=""),"　",MAX(IF(AND(DU20&gt;EE14,DW20&gt;EC14),0,IF(AND(DU20&lt;=EE14,DU20&gt;EB14,DW20&gt;EC14),EE14-DU20,IF(AND(DU20&lt;=EE14,DU20&lt;=EB14,DW20&gt;EC14),EE14-EB14,IF(AND(DU20&gt;EB14,DW20&lt;=EC14),DW20-DU20,IF(AND(DU20&lt;=EB14,DW20&lt;=EC14),DW20-EB14,0))))),0)),0)</f>
        <v>　</v>
      </c>
      <c r="EC20" s="663"/>
      <c r="ED20" s="664"/>
      <c r="EE20" s="662" t="str">
        <f>IFERROR(IF(OR(DP20="日",DP20="祝",DP20=0,DU20=0),"　",MAX(IF(AND(DU20&lt;=EE14,DW20&gt;EF14),EF14-EE14,IF(DW20&lt;=EF14,0,IF(AND(DU20&gt;EE14,DW20&gt;EF14),EF14-DU20,0))),0)),0)</f>
        <v>　</v>
      </c>
      <c r="EF20" s="663"/>
      <c r="EG20" s="664"/>
      <c r="EH20" s="662" t="str">
        <f>IFERROR(IF(OR(DP20="日",DP20="祝",DP20=0,DU20=0),"　",MAX(IF(DU20&gt;EH14,DW20-DU20,IF(DU20&lt;=EH14,DW20-EH14,0)),0)),0)</f>
        <v>　</v>
      </c>
      <c r="EI20" s="663"/>
      <c r="EJ20" s="664"/>
      <c r="EK20" s="730" t="str">
        <f>IFERROR(IF(OR(DP20="日",DP20="祝",DP20=0,DQ20=""),"　",MAX(IF(AND(DQ20&lt;=EK14,DS20&gt;EL14),EL14-EK14,IF(AND(DQ20&gt;EK14,DS20&lt;=EL14),DS20-DQ20,IF(AND(DQ20&lt;=EK14,DS20&lt;=EL14),DS20-EK14,IF(AND(DQ20&gt;EK14,DS20&gt;EL14),EL14-DQ20,0)))),0)),0)</f>
        <v>　</v>
      </c>
      <c r="EL20" s="731"/>
      <c r="EM20" s="731"/>
      <c r="EN20" s="730" t="str">
        <f>IFERROR(IF(OR(DP20="日",DP20="祝",DP20=0,DU20=0),"　",MAX(IF(AND(DU20&gt;EQ14,DW20&gt;EO14),0,IF(AND(DU20&lt;=EQ14,DU20&gt;EN14,DW20&gt;EO14),EQ14-DU20,IF(AND(DU20&lt;=EQ14,DU20&lt;=EN14,DW20&gt;EO14),EQ14-EN14,IF(AND(DU20&gt;EN14,DW20&lt;=EO14),DW20-DU20,IF(AND(DU20&lt;=EN14,DW20&lt;=EO14),DW20-EN14,0))))),0)),0)</f>
        <v>　</v>
      </c>
      <c r="EO20" s="730"/>
      <c r="EP20" s="730"/>
      <c r="EQ20" s="730" t="str">
        <f>IFERROR(IF(OR(DP20="日",DP20="祝",DP20=0,DU20=0),"　",MAX(IF(AND(DU20&lt;=EQ14,DW20&gt;ER14),ER14-EQ14,IF(DW20&lt;=ER14,0,IF(AND(DU20&gt;EQ14,DW20&gt;ER14),ER14-DU20,0))),0)),0)</f>
        <v>　</v>
      </c>
      <c r="ER20" s="731"/>
      <c r="ES20" s="731"/>
      <c r="ET20" s="730" t="str">
        <f t="shared" si="2"/>
        <v>　</v>
      </c>
      <c r="EU20" s="731"/>
      <c r="EV20" s="731"/>
      <c r="EW20" s="565" t="str">
        <f>IF(EZ20="×",TIME(0,0,0),IF(FJ4="非常勤",DY20,EK20))</f>
        <v>　</v>
      </c>
      <c r="EX20" s="566"/>
      <c r="EY20" s="566"/>
      <c r="EZ20" s="265"/>
      <c r="FA20" s="565" t="str">
        <f>IF(FD20="×",TIME(0,0,0),IF(FJ4="非常勤",EB20,EN20))</f>
        <v>　</v>
      </c>
      <c r="FB20" s="566"/>
      <c r="FC20" s="566"/>
      <c r="FD20" s="265"/>
      <c r="FE20" s="565" t="str">
        <f>IF(FH20="×",TIME(0,0,0),IF(FJ4="非常勤",EE20,EQ20))</f>
        <v>　</v>
      </c>
      <c r="FF20" s="566"/>
      <c r="FG20" s="566"/>
      <c r="FH20" s="265"/>
      <c r="FI20" s="565" t="str">
        <f>IF(FL20="×",TIME(0,0,0),IF(FJ4="非常勤",EH20,ET20))</f>
        <v>　</v>
      </c>
      <c r="FJ20" s="566"/>
      <c r="FK20" s="567"/>
      <c r="FL20" s="265"/>
      <c r="FM20" s="720"/>
      <c r="FN20" s="720"/>
      <c r="FO20" s="668"/>
      <c r="FP20" s="670"/>
      <c r="FQ20" s="669"/>
      <c r="FR20" s="671"/>
      <c r="FS20" s="672"/>
      <c r="FT20" s="672"/>
      <c r="FU20" s="673"/>
      <c r="FV20" s="263">
        <f>'別表_個別勤務状況（1～60）'!$A$20</f>
        <v>6</v>
      </c>
      <c r="FW20" s="264" t="str">
        <f>'別表_個別勤務状況（1～60）'!$B$20</f>
        <v>祝</v>
      </c>
      <c r="FX20" s="575"/>
      <c r="FY20" s="575"/>
      <c r="FZ20" s="660"/>
      <c r="GA20" s="661"/>
      <c r="GB20" s="660"/>
      <c r="GC20" s="661"/>
      <c r="GD20" s="660"/>
      <c r="GE20" s="661"/>
      <c r="GF20" s="662" t="str">
        <f>IFERROR(IF(OR(FW20="日",FW20="祝",FW20=0,FX20=""),"　",MAX(IF(AND(FX20&lt;=GF14,FZ20&gt;GG14),GG14-GF14,IF(AND(FX20&gt;GF14,FZ20&lt;=GG14),FZ20-FX20,IF(AND(FX20&lt;=GF14,FZ20&lt;=GG14),FZ20-GF14,IF(AND(FX20&gt;GF14,FZ20&gt;GG14),GG14-FX20,0)))),0)),0)</f>
        <v>　</v>
      </c>
      <c r="GG20" s="663"/>
      <c r="GH20" s="664"/>
      <c r="GI20" s="662" t="str">
        <f>IFERROR(IF(OR(FW20="日",FW20="祝",FW20=0,GB20=""),"　",MAX(IF(AND(GB20&gt;GL14,GD20&gt;GJ14),0,IF(AND(GB20&lt;=GL14,GB20&gt;GI14,GD20&gt;GJ14),GL14-GB20,IF(AND(GB20&lt;=GL14,GB20&lt;=GI14,GD20&gt;GJ14),GL14-GI14,IF(AND(GB20&gt;GI14,GD20&lt;=GJ14),GD20-GB20,IF(AND(GB20&lt;=GI14,GD20&lt;=GJ14),GD20-GI14,0))))),0)),0)</f>
        <v>　</v>
      </c>
      <c r="GJ20" s="663"/>
      <c r="GK20" s="664"/>
      <c r="GL20" s="662" t="str">
        <f>IFERROR(IF(OR(FW20="日",FW20="祝",FW20=0,GB20=0),"　",MAX(IF(AND(GB20&lt;=GL14,GD20&gt;GM14),GM14-GL14,IF(GD20&lt;=GM14,0,IF(AND(GB20&gt;GL14,GD20&gt;GM14),GM14-GB20,0))),0)),0)</f>
        <v>　</v>
      </c>
      <c r="GM20" s="663"/>
      <c r="GN20" s="664"/>
      <c r="GO20" s="662" t="str">
        <f>IFERROR(IF(OR(FW20="日",FW20="祝",FW20=0,GB20=0),"　",MAX(IF(GB20&gt;GO14,GD20-GB20,IF(GB20&lt;=GO14,GD20-GO14,0)),0)),0)</f>
        <v>　</v>
      </c>
      <c r="GP20" s="663"/>
      <c r="GQ20" s="664"/>
      <c r="GR20" s="730" t="str">
        <f>IFERROR(IF(OR(FW20="日",FW20="祝",FW20=0,FX20=""),"　",MAX(IF(AND(FX20&lt;=GR14,FZ20&gt;GS14),GS14-GR14,IF(AND(FX20&gt;GR14,FZ20&lt;=GS14),FZ20-FX20,IF(AND(FX20&lt;=GR14,FZ20&lt;=GS14),FZ20-GR14,IF(AND(FX20&gt;GR14,FZ20&gt;GS14),GS14-FX20,0)))),0)),0)</f>
        <v>　</v>
      </c>
      <c r="GS20" s="731"/>
      <c r="GT20" s="731"/>
      <c r="GU20" s="730" t="str">
        <f>IFERROR(IF(OR(FW20="日",FW20="祝",FW20=0,GB20=0),"　",MAX(IF(AND(GB20&gt;GX14,GD20&gt;GV14),0,IF(AND(GB20&lt;=GX14,GB20&gt;GU14,GD20&gt;GV14),GX14-GB20,IF(AND(GB20&lt;=GX14,GB20&lt;=GU14,GD20&gt;GV14),GX14-GU14,IF(AND(GB20&gt;GU14,GD20&lt;=GV14),GD20-GB20,IF(AND(GB20&lt;=GU14,GD20&lt;=GV14),GD20-GU14,0))))),0)),0)</f>
        <v>　</v>
      </c>
      <c r="GV20" s="730"/>
      <c r="GW20" s="730"/>
      <c r="GX20" s="730" t="str">
        <f>IFERROR(IF(OR(FW20="日",FW20="祝",FW20=0,GB20=0),"　",MAX(IF(AND(GB20&lt;=GX14,GD20&gt;GY14),GY14-GX14,IF(GD20&lt;=GY14,0,IF(AND(GB20&gt;GX14,GD20&gt;GY14),GY14-GB20,0))),0)),0)</f>
        <v>　</v>
      </c>
      <c r="GY20" s="731"/>
      <c r="GZ20" s="731"/>
      <c r="HA20" s="730" t="str">
        <f t="shared" si="3"/>
        <v>　</v>
      </c>
      <c r="HB20" s="731"/>
      <c r="HC20" s="731"/>
      <c r="HD20" s="565" t="str">
        <f>IF(HG20="×",TIME(0,0,0),IF(HQ4="非常勤",GF20,GR20))</f>
        <v>　</v>
      </c>
      <c r="HE20" s="566"/>
      <c r="HF20" s="566"/>
      <c r="HG20" s="265"/>
      <c r="HH20" s="565" t="str">
        <f>IF(HK20="×",TIME(0,0,0),IF(HQ4="非常勤",GI20,GU20))</f>
        <v>　</v>
      </c>
      <c r="HI20" s="566"/>
      <c r="HJ20" s="566"/>
      <c r="HK20" s="265"/>
      <c r="HL20" s="565" t="str">
        <f>IF(HO20="×",TIME(0,0,0),IF(HQ4="非常勤",GL20,GX20))</f>
        <v>　</v>
      </c>
      <c r="HM20" s="566"/>
      <c r="HN20" s="566"/>
      <c r="HO20" s="265"/>
      <c r="HP20" s="565" t="str">
        <f>IF(HS20="×",TIME(0,0,0),IF(HQ4="非常勤",GO20,HA20))</f>
        <v>　</v>
      </c>
      <c r="HQ20" s="566"/>
      <c r="HR20" s="567"/>
      <c r="HS20" s="265"/>
      <c r="HT20" s="720"/>
      <c r="HU20" s="720"/>
      <c r="HV20" s="668"/>
      <c r="HW20" s="670"/>
      <c r="HX20" s="669"/>
      <c r="HY20" s="671"/>
      <c r="HZ20" s="672"/>
      <c r="IA20" s="672"/>
      <c r="IB20" s="673"/>
      <c r="IC20" s="263">
        <f>'別表_個別勤務状況（1～60）'!$A$20</f>
        <v>6</v>
      </c>
      <c r="ID20" s="264" t="str">
        <f>'別表_個別勤務状況（1～60）'!$B$20</f>
        <v>祝</v>
      </c>
      <c r="IE20" s="660"/>
      <c r="IF20" s="661"/>
      <c r="IG20" s="660"/>
      <c r="IH20" s="661"/>
      <c r="II20" s="660"/>
      <c r="IJ20" s="661"/>
      <c r="IK20" s="660"/>
      <c r="IL20" s="661"/>
      <c r="IM20" s="662" t="str">
        <f>IFERROR(IF(OR(ID20="日",ID20="祝",ID20=0,IE20=""),"　",MAX(IF(AND(IE20&lt;=IM14,IG20&gt;IN14),IN14-IM14,IF(AND(IE20&gt;IM14,IG20&lt;=IN14),IG20-IE20,IF(AND(IE20&lt;=IM14,IG20&lt;=IN14),IG20-IM14,IF(AND(IE20&gt;IM14,IG20&gt;IN14),IN14-IE20,0)))),0)),0)</f>
        <v>　</v>
      </c>
      <c r="IN20" s="663"/>
      <c r="IO20" s="664"/>
      <c r="IP20" s="662" t="str">
        <f>IFERROR(IF(OR(ID20="日",ID20="祝",ID20=0,II20=""),"　",MAX(IF(AND(II20&gt;IS14,IK20&gt;IQ14),0,IF(AND(II20&lt;=IS14,II20&gt;IP14,IK20&gt;IQ14),IS14-II20,IF(AND(II20&lt;=IS14,II20&lt;=IP14,IK20&gt;IQ14),IS14-IP14,IF(AND(II20&gt;IP14,IK20&lt;=IQ14),IK20-II20,IF(AND(II20&lt;=IP14,IK20&lt;=IQ14),IK20-IP14,0))))),0)),0)</f>
        <v>　</v>
      </c>
      <c r="IQ20" s="663"/>
      <c r="IR20" s="664"/>
      <c r="IS20" s="662" t="str">
        <f>IFERROR(IF(OR(ID20="日",ID20="祝",ID20=0,II20=0),"　",MAX(IF(AND(II20&lt;=IS14,IK20&gt;IT14),IT14-IS14,IF(IK20&lt;=IT14,0,IF(AND(II20&gt;IS14,IK20&gt;IT14),IT14-II20,0))),0)),0)</f>
        <v>　</v>
      </c>
      <c r="IT20" s="663"/>
      <c r="IU20" s="664"/>
      <c r="IV20" s="662" t="str">
        <f>IFERROR(IF(OR(ID20="日",ID20="祝",ID20=0,II20=0),"　",MAX(IF(II20&gt;IV14,IK20-II20,IF(II20&lt;=IV14,IK20-IV14,0)),0)),0)</f>
        <v>　</v>
      </c>
      <c r="IW20" s="663"/>
      <c r="IX20" s="664"/>
      <c r="IY20" s="662" t="str">
        <f>IFERROR(IF(OR(ID20="日",ID20="祝",ID20=0,IE20=""),"　",MAX(IF(AND(IE20&lt;=IY14,IG20&gt;IZ14),IZ14-IY14,IF(AND(IE20&gt;IY14,IG20&lt;=IZ14),IG20-IE20,IF(AND(IE20&lt;=IY14,IG20&lt;=IZ14),IG20-IY14,IF(AND(IE20&gt;IY14,IG20&gt;IZ14),IZ14-IE20,0)))),0)),0)</f>
        <v>　</v>
      </c>
      <c r="IZ20" s="663"/>
      <c r="JA20" s="664"/>
      <c r="JB20" s="662" t="str">
        <f>IFERROR(IF(OR(ID20="日",ID20="祝",ID20=0,II20=0),"　",MAX(IF(AND(II20&gt;JE14,IK20&gt;JC14),0,IF(AND(II20&lt;=JE14,II20&gt;JB14,IK20&gt;JC14),JE14-II20,IF(AND(II20&lt;=JE14,II20&lt;=JB14,IK20&gt;JC14),JE14-JB14,IF(AND(II20&gt;JB14,IK20&lt;=JC14),IK20-II20,IF(AND(II20&lt;=JB14,IK20&lt;=JC14),IK20-JB14,0))))),0)),0)</f>
        <v>　</v>
      </c>
      <c r="JC20" s="663"/>
      <c r="JD20" s="664"/>
      <c r="JE20" s="662" t="str">
        <f>IFERROR(IF(OR(ID20="日",ID20="祝",ID20=0,II20=0),"　",MAX(IF(AND(II20&lt;=JE14,IK20&gt;JF14),JF14-JE14,IF(IK20&lt;=JF14,0,IF(AND(II20&gt;JE14,IK20&gt;JF14),JF14-II20,0))),0)),0)</f>
        <v>　</v>
      </c>
      <c r="JF20" s="663"/>
      <c r="JG20" s="664"/>
      <c r="JH20" s="662" t="str">
        <f t="shared" si="4"/>
        <v>　</v>
      </c>
      <c r="JI20" s="663"/>
      <c r="JJ20" s="664"/>
      <c r="JK20" s="665" t="str">
        <f>IF(JN20="×",TIME(0,0,0),IF(JX4="非常勤",IM20,IY20))</f>
        <v>　</v>
      </c>
      <c r="JL20" s="666"/>
      <c r="JM20" s="667"/>
      <c r="JN20" s="265"/>
      <c r="JO20" s="665" t="str">
        <f>IF(JR20="×",TIME(0,0,0),IF(JX4="非常勤",IP20,JB20))</f>
        <v>　</v>
      </c>
      <c r="JP20" s="666"/>
      <c r="JQ20" s="667"/>
      <c r="JR20" s="265"/>
      <c r="JS20" s="665" t="str">
        <f>IF(JV20="×",TIME(0,0,0),IF(JX4="非常勤",IS20,JE20))</f>
        <v>　</v>
      </c>
      <c r="JT20" s="666"/>
      <c r="JU20" s="667"/>
      <c r="JV20" s="265"/>
      <c r="JW20" s="665" t="str">
        <f>IF(JZ20="×",TIME(0,0,0),IF(JX4="非常勤",IV20,JH20))</f>
        <v>　</v>
      </c>
      <c r="JX20" s="666"/>
      <c r="JY20" s="667"/>
      <c r="JZ20" s="265"/>
      <c r="KA20" s="720"/>
      <c r="KB20" s="720"/>
      <c r="KC20" s="668"/>
      <c r="KD20" s="670"/>
      <c r="KE20" s="669"/>
      <c r="KF20" s="671"/>
      <c r="KG20" s="672"/>
      <c r="KH20" s="672"/>
      <c r="KI20" s="673"/>
      <c r="KJ20" s="263">
        <f>'別表_個別勤務状況（1～60）'!$A$20</f>
        <v>6</v>
      </c>
      <c r="KK20" s="264" t="str">
        <f>'別表_個別勤務状況（1～60）'!$B$20</f>
        <v>祝</v>
      </c>
      <c r="KL20" s="660"/>
      <c r="KM20" s="661"/>
      <c r="KN20" s="660"/>
      <c r="KO20" s="661"/>
      <c r="KP20" s="660"/>
      <c r="KQ20" s="661"/>
      <c r="KR20" s="660"/>
      <c r="KS20" s="661"/>
      <c r="KT20" s="662" t="str">
        <f>IFERROR(IF(OR(KK20="日",KK20="祝",KK20=0,KL20=""),"　",MAX(IF(AND(KL20&lt;=KT14,KN20&gt;KU14),KU14-KT14,IF(AND(KL20&gt;KT14,KN20&lt;=KU14),KN20-KL20,IF(AND(KL20&lt;=KT14,KN20&lt;=KU14),KN20-KT14,IF(AND(KL20&gt;KT14,KN20&gt;KU14),KU14-KL20,0)))),0)),0)</f>
        <v>　</v>
      </c>
      <c r="KU20" s="663"/>
      <c r="KV20" s="664"/>
      <c r="KW20" s="662" t="str">
        <f>IFERROR(IF(OR(KK20="日",KK20="祝",KK20=0,KP20=""),"　",MAX(IF(AND(KP20&gt;KZ14,KR20&gt;KX14),0,IF(AND(KP20&lt;=KZ14,KP20&gt;KW14,KR20&gt;KX14),KZ14-KP20,IF(AND(KP20&lt;=KZ14,KP20&lt;=KW14,KR20&gt;KX14),KZ14-KW14,IF(AND(KP20&gt;KW14,KR20&lt;=KX14),KR20-KP20,IF(AND(KP20&lt;=KW14,KR20&lt;=KX14),KR20-KW14,0))))),0)),0)</f>
        <v>　</v>
      </c>
      <c r="KX20" s="663"/>
      <c r="KY20" s="664"/>
      <c r="KZ20" s="662" t="str">
        <f>IFERROR(IF(OR(KK20="日",KK20="祝",KK20=0,KP20=0),"　",MAX(IF(AND(KP20&lt;=KZ14,KR20&gt;LA14),LA14-KZ14,IF(KR20&lt;=LA14,0,IF(AND(KP20&gt;KZ14,KR20&gt;LA14),LA14-KP20,0))),0)),0)</f>
        <v>　</v>
      </c>
      <c r="LA20" s="663"/>
      <c r="LB20" s="664"/>
      <c r="LC20" s="662" t="str">
        <f>IFERROR(IF(OR(KK20="日",KK20="祝",KK20=0,KP20=0),"　",MAX(IF(KP20&gt;LC14,KR20-KP20,IF(KP20&lt;=LC14,KR20-LC14,0)),0)),0)</f>
        <v>　</v>
      </c>
      <c r="LD20" s="663"/>
      <c r="LE20" s="664"/>
      <c r="LF20" s="662" t="str">
        <f>IFERROR(IF(OR(KK20="日",KK20="祝",KK20=0,KL20=""),"　",MAX(IF(AND(KL20&lt;=LF14,KN20&gt;LG14),LG14-LF14,IF(AND(KL20&gt;LF14,KN20&lt;=LG14),KN20-KL20,IF(AND(KL20&lt;=LF14,KN20&lt;=LG14),KN20-LF14,IF(AND(KL20&gt;LF14,KN20&gt;LG14),LG14-KL20,0)))),0)),0)</f>
        <v>　</v>
      </c>
      <c r="LG20" s="663"/>
      <c r="LH20" s="664"/>
      <c r="LI20" s="662" t="str">
        <f>IFERROR(IF(OR(KK20="日",KK20="祝",KK20=0,KP20=0),"　",MAX(IF(AND(KP20&gt;LL14,KR20&gt;LJ14),0,IF(AND(KP20&lt;=LL14,KP20&gt;LI14,KR20&gt;LJ14),LL14-KP20,IF(AND(KP20&lt;=LL14,KP20&lt;=LI14,KR20&gt;LJ14),LL14-LI14,IF(AND(KP20&gt;LI14,KR20&lt;=LJ14),KR20-KP20,IF(AND(KP20&lt;=LI14,KR20&lt;=LJ14),KR20-LI14,0))))),0)),0)</f>
        <v>　</v>
      </c>
      <c r="LJ20" s="663"/>
      <c r="LK20" s="664"/>
      <c r="LL20" s="662" t="str">
        <f>IFERROR(IF(OR(KK20="日",KK20="祝",KK20=0,KP20=0),"　",MAX(IF(AND(KP20&lt;=LL14,KR20&gt;LM14),LM14-LL14,IF(KR20&lt;=LM14,0,IF(AND(KP20&gt;LL14,KR20&gt;LM14),LM14-KP20,0))),0)),0)</f>
        <v>　</v>
      </c>
      <c r="LM20" s="663"/>
      <c r="LN20" s="664"/>
      <c r="LO20" s="662" t="str">
        <f t="shared" si="5"/>
        <v>　</v>
      </c>
      <c r="LP20" s="663"/>
      <c r="LQ20" s="664"/>
      <c r="LR20" s="665" t="str">
        <f>IF(LU20="×",TIME(0,0,0),IF(ME4="非常勤",KT20,LF20))</f>
        <v>　</v>
      </c>
      <c r="LS20" s="666"/>
      <c r="LT20" s="667"/>
      <c r="LU20" s="265"/>
      <c r="LV20" s="665" t="str">
        <f>IF(LY20="×",TIME(0,0,0),IF(ME4="非常勤",KW20,LI20))</f>
        <v>　</v>
      </c>
      <c r="LW20" s="666"/>
      <c r="LX20" s="667"/>
      <c r="LY20" s="265"/>
      <c r="LZ20" s="665" t="str">
        <f>IF(MC20="×",TIME(0,0,0),IF(ME4="非常勤",KZ20,LL20))</f>
        <v>　</v>
      </c>
      <c r="MA20" s="666"/>
      <c r="MB20" s="667"/>
      <c r="MC20" s="265"/>
      <c r="MD20" s="665" t="str">
        <f>IF(MG20="×",TIME(0,0,0),IF(ME4="非常勤",LC20,LO20))</f>
        <v>　</v>
      </c>
      <c r="ME20" s="666"/>
      <c r="MF20" s="667"/>
      <c r="MG20" s="265"/>
      <c r="MH20" s="720"/>
      <c r="MI20" s="720"/>
      <c r="MJ20" s="668"/>
      <c r="MK20" s="670"/>
      <c r="ML20" s="669"/>
      <c r="MM20" s="671"/>
      <c r="MN20" s="672"/>
      <c r="MO20" s="672"/>
      <c r="MP20" s="673"/>
      <c r="MQ20" s="263">
        <f>'別表_個別勤務状況（1～60）'!$A$20</f>
        <v>6</v>
      </c>
      <c r="MR20" s="264" t="str">
        <f>'別表_個別勤務状況（1～60）'!$B$20</f>
        <v>祝</v>
      </c>
      <c r="MS20" s="660"/>
      <c r="MT20" s="661"/>
      <c r="MU20" s="660"/>
      <c r="MV20" s="661"/>
      <c r="MW20" s="660"/>
      <c r="MX20" s="661"/>
      <c r="MY20" s="660"/>
      <c r="MZ20" s="661"/>
      <c r="NA20" s="662" t="str">
        <f>IFERROR(IF(OR(MR20="日",MR20="祝",MR20=0,MS20=""),"　",MAX(IF(AND(MS20&lt;=NA14,MU20&gt;NB14),NB14-NA14,IF(AND(MS20&gt;NA14,MU20&lt;=NB14),MU20-MS20,IF(AND(MS20&lt;=NA14,MU20&lt;=NB14),MU20-NA14,IF(AND(MS20&gt;NA14,MU20&gt;NB14),NB14-MS20,0)))),0)),0)</f>
        <v>　</v>
      </c>
      <c r="NB20" s="663"/>
      <c r="NC20" s="664"/>
      <c r="ND20" s="662" t="str">
        <f>IFERROR(IF(OR(MR20="日",MR20="祝",MR20=0,MW20=""),"　",MAX(IF(AND(MW20&gt;NG14,MY20&gt;NE14),0,IF(AND(MW20&lt;=NG14,MW20&gt;ND14,MY20&gt;NE14),NG14-MW20,IF(AND(MW20&lt;=NG14,MW20&lt;=ND14,MY20&gt;NE14),NG14-ND14,IF(AND(MW20&gt;ND14,MY20&lt;=NE14),MY20-MW20,IF(AND(MW20&lt;=ND14,MY20&lt;=NE14),MY20-ND14,0))))),0)),0)</f>
        <v>　</v>
      </c>
      <c r="NE20" s="663"/>
      <c r="NF20" s="664"/>
      <c r="NG20" s="662" t="str">
        <f>IFERROR(IF(OR(MR20="日",MR20="祝",MR20=0,MW20=0),"　",MAX(IF(AND(MW20&lt;=NG14,MY20&gt;NH14),NH14-NG14,IF(MY20&lt;=NH14,0,IF(AND(MW20&gt;NG14,MY20&gt;NH14),NH14-MW20,0))),0)),0)</f>
        <v>　</v>
      </c>
      <c r="NH20" s="663"/>
      <c r="NI20" s="664"/>
      <c r="NJ20" s="662" t="str">
        <f>IFERROR(IF(OR(MR20="日",MR20="祝",MR20=0,MW20=0),"　",MAX(IF(MW20&gt;NJ14,MY20-MW20,IF(MW20&lt;=NJ14,MY20-NJ14,0)),0)),0)</f>
        <v>　</v>
      </c>
      <c r="NK20" s="663"/>
      <c r="NL20" s="664"/>
      <c r="NM20" s="662" t="str">
        <f>IFERROR(IF(OR(MR20="日",MR20="祝",MR20=0,MS20=""),"　",MAX(IF(AND(MS20&lt;=NM14,MU20&gt;NN14),NN14-NM14,IF(AND(MS20&gt;NM14,MU20&lt;=NN14),MU20-MS20,IF(AND(MS20&lt;=NM14,MU20&lt;=NN14),MU20-NM14,IF(AND(MS20&gt;NM14,MU20&gt;NN14),NN14-MS20,0)))),0)),0)</f>
        <v>　</v>
      </c>
      <c r="NN20" s="663"/>
      <c r="NO20" s="664"/>
      <c r="NP20" s="662" t="str">
        <f>IFERROR(IF(OR(MR20="日",MR20="祝",MR20=0,MW20=0),"　",MAX(IF(AND(MW20&gt;NS14,MY20&gt;NQ14),0,IF(AND(MW20&lt;=NS14,MW20&gt;NP14,MY20&gt;NQ14),NS14-MW20,IF(AND(MW20&lt;=NS14,MW20&lt;=NP14,MY20&gt;NQ14),NS14-NP14,IF(AND(MW20&gt;NP14,MY20&lt;=NQ14),MY20-MW20,IF(AND(MW20&lt;=NP14,MY20&lt;=NQ14),MY20-NP14,0))))),0)),0)</f>
        <v>　</v>
      </c>
      <c r="NQ20" s="663"/>
      <c r="NR20" s="664"/>
      <c r="NS20" s="662" t="str">
        <f>IFERROR(IF(OR(MR20="日",MR20="祝",MR20=0,MW20=0),"　",MAX(IF(AND(MW20&lt;=NS14,MY20&gt;NT14),NT14-NS14,IF(MY20&lt;=NT14,0,IF(AND(MW20&gt;NS14,MY20&gt;NT14),NT14-MW20,0))),0)),0)</f>
        <v>　</v>
      </c>
      <c r="NT20" s="663"/>
      <c r="NU20" s="664"/>
      <c r="NV20" s="662" t="str">
        <f t="shared" si="6"/>
        <v>　</v>
      </c>
      <c r="NW20" s="663"/>
      <c r="NX20" s="664"/>
      <c r="NY20" s="665" t="str">
        <f>IF(OB20="×",TIME(0,0,0),IF(OL4="非常勤",NA20,NM20))</f>
        <v>　</v>
      </c>
      <c r="NZ20" s="666"/>
      <c r="OA20" s="667"/>
      <c r="OB20" s="265"/>
      <c r="OC20" s="665" t="str">
        <f>IF(OF20="×",TIME(0,0,0),IF(OL4="非常勤",ND20,NP20))</f>
        <v>　</v>
      </c>
      <c r="OD20" s="666"/>
      <c r="OE20" s="667"/>
      <c r="OF20" s="265"/>
      <c r="OG20" s="665" t="str">
        <f>IF(OJ20="×",TIME(0,0,0),IF(OL4="非常勤",NG20,NS20))</f>
        <v>　</v>
      </c>
      <c r="OH20" s="666"/>
      <c r="OI20" s="667"/>
      <c r="OJ20" s="265"/>
      <c r="OK20" s="665" t="str">
        <f>IF(ON20="×",TIME(0,0,0),IF(OL4="非常勤",NJ20,NV20))</f>
        <v>　</v>
      </c>
      <c r="OL20" s="666"/>
      <c r="OM20" s="667"/>
      <c r="ON20" s="265"/>
      <c r="OO20" s="720"/>
      <c r="OP20" s="720"/>
      <c r="OQ20" s="668"/>
      <c r="OR20" s="670"/>
      <c r="OS20" s="669"/>
      <c r="OT20" s="671"/>
      <c r="OU20" s="672"/>
      <c r="OV20" s="672"/>
      <c r="OW20" s="673"/>
      <c r="OX20" s="263">
        <f>'別表_個別勤務状況（1～60）'!$A$20</f>
        <v>6</v>
      </c>
      <c r="OY20" s="264" t="str">
        <f>'別表_個別勤務状況（1～60）'!$B$20</f>
        <v>祝</v>
      </c>
      <c r="OZ20" s="660"/>
      <c r="PA20" s="661"/>
      <c r="PB20" s="660"/>
      <c r="PC20" s="661"/>
      <c r="PD20" s="660"/>
      <c r="PE20" s="661"/>
      <c r="PF20" s="660"/>
      <c r="PG20" s="661"/>
      <c r="PH20" s="662" t="str">
        <f>IFERROR(IF(OR(OY20="日",OY20="祝",OY20=0,OZ20=""),"　",MAX(IF(AND(OZ20&lt;=PH14,PB20&gt;PI14),PI14-PH14,IF(AND(OZ20&gt;PH14,PB20&lt;=PI14),PB20-OZ20,IF(AND(OZ20&lt;=PH14,PB20&lt;=PI14),PB20-PH14,IF(AND(OZ20&gt;PH14,PB20&gt;PI14),PI14-OZ20,0)))),0)),0)</f>
        <v>　</v>
      </c>
      <c r="PI20" s="663"/>
      <c r="PJ20" s="664"/>
      <c r="PK20" s="662" t="str">
        <f>IFERROR(IF(OR(OY20="日",OY20="祝",OY20=0,PD20=""),"　",MAX(IF(AND(PD20&gt;PN14,PF20&gt;PL14),0,IF(AND(PD20&lt;=PN14,PD20&gt;PK14,PF20&gt;PL14),PN14-PD20,IF(AND(PD20&lt;=PN14,PD20&lt;=PK14,PF20&gt;PL14),PN14-PK14,IF(AND(PD20&gt;PK14,PF20&lt;=PL14),PF20-PD20,IF(AND(PD20&lt;=PK14,PF20&lt;=PL14),PF20-PK14,0))))),0)),0)</f>
        <v>　</v>
      </c>
      <c r="PL20" s="663"/>
      <c r="PM20" s="664"/>
      <c r="PN20" s="662" t="str">
        <f>IFERROR(IF(OR(OY20="日",OY20="祝",OY20=0,PD20=0),"　",MAX(IF(AND(PD20&lt;=PN14,PF20&gt;PO14),PO14-PN14,IF(PF20&lt;=PO14,0,IF(AND(PD20&gt;PN14,PF20&gt;PO14),PO14-PD20,0))),0)),0)</f>
        <v>　</v>
      </c>
      <c r="PO20" s="663"/>
      <c r="PP20" s="664"/>
      <c r="PQ20" s="662" t="str">
        <f>IFERROR(IF(OR(OY20="日",OY20="祝",OY20=0,PD20=0),"　",MAX(IF(PD20&gt;PQ14,PF20-PD20,IF(PD20&lt;=PQ14,PF20-PQ14,0)),0)),0)</f>
        <v>　</v>
      </c>
      <c r="PR20" s="663"/>
      <c r="PS20" s="664"/>
      <c r="PT20" s="662" t="str">
        <f>IFERROR(IF(OR(OY20="日",OY20="祝",OY20=0,OZ20=""),"　",MAX(IF(AND(OZ20&lt;=PT14,PB20&gt;PU14),PU14-PT14,IF(AND(OZ20&gt;PT14,PB20&lt;=PU14),PB20-OZ20,IF(AND(OZ20&lt;=PT14,PB20&lt;=PU14),PB20-PT14,IF(AND(OZ20&gt;PT14,PB20&gt;PU14),PU14-OZ20,0)))),0)),0)</f>
        <v>　</v>
      </c>
      <c r="PU20" s="663"/>
      <c r="PV20" s="664"/>
      <c r="PW20" s="662" t="str">
        <f>IFERROR(IF(OR(OY20="日",OY20="祝",OY20=0,PD20=0),"　",MAX(IF(AND(PD20&gt;PZ14,PF20&gt;PX14),0,IF(AND(PD20&lt;=PZ14,PD20&gt;PW14,PF20&gt;PX14),PZ14-PD20,IF(AND(PD20&lt;=PZ14,PD20&lt;=PW14,PF20&gt;PX14),PZ14-PW14,IF(AND(PD20&gt;PW14,PF20&lt;=PX14),PF20-PD20,IF(AND(PD20&lt;=PW14,PF20&lt;=PX14),PF20-PW14,0))))),0)),0)</f>
        <v>　</v>
      </c>
      <c r="PX20" s="663"/>
      <c r="PY20" s="664"/>
      <c r="PZ20" s="662" t="str">
        <f>IFERROR(IF(OR(OY20="日",OY20="祝",OY20=0,PD20=0),"　",MAX(IF(AND(PD20&lt;=PZ14,PF20&gt;QA14),QA14-PZ14,IF(PF20&lt;=QA14,0,IF(AND(PD20&gt;PZ14,PF20&gt;QA14),QA14-PD20,0))),0)),0)</f>
        <v>　</v>
      </c>
      <c r="QA20" s="663"/>
      <c r="QB20" s="664"/>
      <c r="QC20" s="662" t="str">
        <f t="shared" si="7"/>
        <v>　</v>
      </c>
      <c r="QD20" s="663"/>
      <c r="QE20" s="664"/>
      <c r="QF20" s="665" t="str">
        <f>IF(QI20="×",TIME(0,0,0),IF(QS4="非常勤",PH20,PT20))</f>
        <v>　</v>
      </c>
      <c r="QG20" s="666"/>
      <c r="QH20" s="667"/>
      <c r="QI20" s="265"/>
      <c r="QJ20" s="665" t="str">
        <f>IF(QM20="×",TIME(0,0,0),IF(QS4="非常勤",PK20,PW20))</f>
        <v>　</v>
      </c>
      <c r="QK20" s="666"/>
      <c r="QL20" s="667"/>
      <c r="QM20" s="265"/>
      <c r="QN20" s="665" t="str">
        <f>IF(QQ20="×",TIME(0,0,0),IF(QS4="非常勤",PN20,PZ20))</f>
        <v>　</v>
      </c>
      <c r="QO20" s="666"/>
      <c r="QP20" s="667"/>
      <c r="QQ20" s="265"/>
      <c r="QR20" s="665" t="str">
        <f>IF(QU20="×",TIME(0,0,0),IF(QS4="非常勤",PQ20,QC20))</f>
        <v>　</v>
      </c>
      <c r="QS20" s="666"/>
      <c r="QT20" s="667"/>
      <c r="QU20" s="265"/>
      <c r="QV20" s="720"/>
      <c r="QW20" s="720"/>
      <c r="QX20" s="668"/>
      <c r="QY20" s="670"/>
      <c r="QZ20" s="669"/>
      <c r="RA20" s="671"/>
      <c r="RB20" s="672"/>
      <c r="RC20" s="672"/>
      <c r="RD20" s="673"/>
      <c r="RE20" s="263">
        <f>'別表_個別勤務状況（1～60）'!$A$20</f>
        <v>6</v>
      </c>
      <c r="RF20" s="264" t="str">
        <f>'別表_個別勤務状況（1～60）'!$B$20</f>
        <v>祝</v>
      </c>
      <c r="RG20" s="660"/>
      <c r="RH20" s="661"/>
      <c r="RI20" s="660"/>
      <c r="RJ20" s="661"/>
      <c r="RK20" s="660"/>
      <c r="RL20" s="661"/>
      <c r="RM20" s="660"/>
      <c r="RN20" s="661"/>
      <c r="RO20" s="662" t="str">
        <f>IFERROR(IF(OR(RF20="日",RF20="祝",RF20=0,RG20=""),"　",MAX(IF(AND(RG20&lt;=RO14,RI20&gt;RP14),RP14-RO14,IF(AND(RG20&gt;RO14,RI20&lt;=RP14),RI20-RG20,IF(AND(RG20&lt;=RO14,RI20&lt;=RP14),RI20-RO14,IF(AND(RG20&gt;RO14,RI20&gt;RP14),RP14-RG20,0)))),0)),0)</f>
        <v>　</v>
      </c>
      <c r="RP20" s="663"/>
      <c r="RQ20" s="664"/>
      <c r="RR20" s="662" t="str">
        <f>IFERROR(IF(OR(RF20="日",RF20="祝",RF20=0,RK20=""),"　",MAX(IF(AND(RK20&gt;RU14,RM20&gt;RS14),0,IF(AND(RK20&lt;=RU14,RK20&gt;RR14,RM20&gt;RS14),RU14-RK20,IF(AND(RK20&lt;=RU14,RK20&lt;=RR14,RM20&gt;RS14),RU14-RR14,IF(AND(RK20&gt;RR14,RM20&lt;=RS14),RM20-RK20,IF(AND(RK20&lt;=RR14,RM20&lt;=RS14),RM20-RR14,0))))),0)),0)</f>
        <v>　</v>
      </c>
      <c r="RS20" s="663"/>
      <c r="RT20" s="664"/>
      <c r="RU20" s="662" t="str">
        <f>IFERROR(IF(OR(RF20="日",RF20="祝",RF20=0,RK20=0),"　",MAX(IF(AND(RK20&lt;=RU14,RM20&gt;RV14),RV14-RU14,IF(RM20&lt;=RV14,0,IF(AND(RK20&gt;RU14,RM20&gt;RV14),RV14-RK20,0))),0)),0)</f>
        <v>　</v>
      </c>
      <c r="RV20" s="663"/>
      <c r="RW20" s="664"/>
      <c r="RX20" s="662" t="str">
        <f>IFERROR(IF(OR(RF20="日",RF20="祝",RF20=0,RK20=0),"　",MAX(IF(RK20&gt;RX14,RM20-RK20,IF(RK20&lt;=RX14,RM20-RX14,0)),0)),0)</f>
        <v>　</v>
      </c>
      <c r="RY20" s="663"/>
      <c r="RZ20" s="664"/>
      <c r="SA20" s="662" t="str">
        <f>IFERROR(IF(OR(RF20="日",RF20="祝",RF20=0,RG20=""),"　",MAX(IF(AND(RG20&lt;=SA14,RI20&gt;SB14),SB14-SA14,IF(AND(RG20&gt;SA14,RI20&lt;=SB14),RI20-RG20,IF(AND(RG20&lt;=SA14,RI20&lt;=SB14),RI20-SA14,IF(AND(RG20&gt;SA14,RI20&gt;SB14),SB14-RG20,0)))),0)),0)</f>
        <v>　</v>
      </c>
      <c r="SB20" s="663"/>
      <c r="SC20" s="664"/>
      <c r="SD20" s="662" t="str">
        <f>IFERROR(IF(OR(RF20="日",RF20="祝",RF20=0,RK20=0),"　",MAX(IF(AND(RK20&gt;SG14,RM20&gt;SE14),0,IF(AND(RK20&lt;=SG14,RK20&gt;SD14,RM20&gt;SE14),SG14-RK20,IF(AND(RK20&lt;=SG14,RK20&lt;=SD14,RM20&gt;SE14),SG14-SD14,IF(AND(RK20&gt;SD14,RM20&lt;=SE14),RM20-RK20,IF(AND(RK20&lt;=SD14,RM20&lt;=SE14),RM20-SD14,0))))),0)),0)</f>
        <v>　</v>
      </c>
      <c r="SE20" s="663"/>
      <c r="SF20" s="664"/>
      <c r="SG20" s="662" t="str">
        <f>IFERROR(IF(OR(RF20="日",RF20="祝",RF20=0,RK20=0),"　",MAX(IF(AND(RK20&lt;=SG14,RM20&gt;SH14),SH14-SG14,IF(RM20&lt;=SH14,0,IF(AND(RK20&gt;SG14,RM20&gt;SH14),SH14-RK20,0))),0)),0)</f>
        <v>　</v>
      </c>
      <c r="SH20" s="663"/>
      <c r="SI20" s="664"/>
      <c r="SJ20" s="662" t="str">
        <f t="shared" si="8"/>
        <v>　</v>
      </c>
      <c r="SK20" s="663"/>
      <c r="SL20" s="664"/>
      <c r="SM20" s="665" t="str">
        <f>IF(SP20="×",TIME(0,0,0),IF(SZ4="非常勤",RO20,SA20))</f>
        <v>　</v>
      </c>
      <c r="SN20" s="666"/>
      <c r="SO20" s="667"/>
      <c r="SP20" s="265"/>
      <c r="SQ20" s="665" t="str">
        <f>IF(ST20="×",TIME(0,0,0),IF(SZ4="非常勤",RR20,SD20))</f>
        <v>　</v>
      </c>
      <c r="SR20" s="666"/>
      <c r="SS20" s="667"/>
      <c r="ST20" s="265"/>
      <c r="SU20" s="665" t="str">
        <f>IF(SX20="×",TIME(0,0,0),IF(SZ4="非常勤",RU20,SG20))</f>
        <v>　</v>
      </c>
      <c r="SV20" s="666"/>
      <c r="SW20" s="667"/>
      <c r="SX20" s="265"/>
      <c r="SY20" s="665" t="str">
        <f>IF(TB20="×",TIME(0,0,0),IF(SZ4="非常勤",RX20,SJ20))</f>
        <v>　</v>
      </c>
      <c r="SZ20" s="666"/>
      <c r="TA20" s="667"/>
      <c r="TB20" s="265"/>
      <c r="TC20" s="720"/>
      <c r="TD20" s="720"/>
      <c r="TE20" s="668"/>
      <c r="TF20" s="670"/>
      <c r="TG20" s="669"/>
      <c r="TH20" s="671"/>
      <c r="TI20" s="672"/>
      <c r="TJ20" s="672"/>
      <c r="TK20" s="673"/>
      <c r="TL20" s="263">
        <f>'別表_個別勤務状況（1～60）'!$A$20</f>
        <v>6</v>
      </c>
      <c r="TM20" s="264" t="str">
        <f>'別表_個別勤務状況（1～60）'!$B$20</f>
        <v>祝</v>
      </c>
      <c r="TN20" s="660"/>
      <c r="TO20" s="661"/>
      <c r="TP20" s="660"/>
      <c r="TQ20" s="661"/>
      <c r="TR20" s="660"/>
      <c r="TS20" s="661"/>
      <c r="TT20" s="660"/>
      <c r="TU20" s="661"/>
      <c r="TV20" s="662" t="str">
        <f>IFERROR(IF(OR(TM20="日",TM20="祝",TM20=0,TN20=""),"　",MAX(IF(AND(TN20&lt;=TV14,TP20&gt;TW14),TW14-TV14,IF(AND(TN20&gt;TV14,TP20&lt;=TW14),TP20-TN20,IF(AND(TN20&lt;=TV14,TP20&lt;=TW14),TP20-TV14,IF(AND(TN20&gt;TV14,TP20&gt;TW14),TW14-TN20,0)))),0)),0)</f>
        <v>　</v>
      </c>
      <c r="TW20" s="663"/>
      <c r="TX20" s="664"/>
      <c r="TY20" s="662" t="str">
        <f>IFERROR(IF(OR(TM20="日",TM20="祝",TM20=0,TR20=""),"　",MAX(IF(AND(TR20&gt;UB14,TT20&gt;TZ14),0,IF(AND(TR20&lt;=UB14,TR20&gt;TY14,TT20&gt;TZ14),UB14-TR20,IF(AND(TR20&lt;=UB14,TR20&lt;=TY14,TT20&gt;TZ14),UB14-TY14,IF(AND(TR20&gt;TY14,TT20&lt;=TZ14),TT20-TR20,IF(AND(TR20&lt;=TY14,TT20&lt;=TZ14),TT20-TY14,0))))),0)),0)</f>
        <v>　</v>
      </c>
      <c r="TZ20" s="663"/>
      <c r="UA20" s="664"/>
      <c r="UB20" s="662" t="str">
        <f>IFERROR(IF(OR(TM20="日",TM20="祝",TM20=0,TR20=0),"　",MAX(IF(AND(TR20&lt;=UB14,TT20&gt;UC14),UC14-UB14,IF(TT20&lt;=UC14,0,IF(AND(TR20&gt;UB14,TT20&gt;UC14),UC14-TR20,0))),0)),0)</f>
        <v>　</v>
      </c>
      <c r="UC20" s="663"/>
      <c r="UD20" s="664"/>
      <c r="UE20" s="662" t="str">
        <f>IFERROR(IF(OR(TM20="日",TM20="祝",TM20=0,TR20=0),"　",MAX(IF(TR20&gt;UE14,TT20-TR20,IF(TR20&lt;=UE14,TT20-UE14,0)),0)),0)</f>
        <v>　</v>
      </c>
      <c r="UF20" s="663"/>
      <c r="UG20" s="664"/>
      <c r="UH20" s="662" t="str">
        <f>IFERROR(IF(OR(TM20="日",TM20="祝",TM20=0,TN20=""),"　",MAX(IF(AND(TN20&lt;=UH14,TP20&gt;UI14),UI14-UH14,IF(AND(TN20&gt;UH14,TP20&lt;=UI14),TP20-TN20,IF(AND(TN20&lt;=UH14,TP20&lt;=UI14),TP20-UH14,IF(AND(TN20&gt;UH14,TP20&gt;UI14),UI14-TN20,0)))),0)),0)</f>
        <v>　</v>
      </c>
      <c r="UI20" s="663"/>
      <c r="UJ20" s="664"/>
      <c r="UK20" s="662" t="str">
        <f>IFERROR(IF(OR(TM20="日",TM20="祝",TM20=0,TR20=0),"　",MAX(IF(AND(TR20&gt;UN14,TT20&gt;UL14),0,IF(AND(TR20&lt;=UN14,TR20&gt;UK14,TT20&gt;UL14),UN14-TR20,IF(AND(TR20&lt;=UN14,TR20&lt;=UK14,TT20&gt;UL14),UN14-UK14,IF(AND(TR20&gt;UK14,TT20&lt;=UL14),TT20-TR20,IF(AND(TR20&lt;=UK14,TT20&lt;=UL14),TT20-UK14,0))))),0)),0)</f>
        <v>　</v>
      </c>
      <c r="UL20" s="663"/>
      <c r="UM20" s="664"/>
      <c r="UN20" s="662" t="str">
        <f>IFERROR(IF(OR(TM20="日",TM20="祝",TM20=0,TR20=0),"　",MAX(IF(AND(TR20&lt;=UN14,TT20&gt;UO14),UO14-UN14,IF(TT20&lt;=UO14,0,IF(AND(TR20&gt;UN14,TT20&gt;UO14),UO14-TR20,0))),0)),0)</f>
        <v>　</v>
      </c>
      <c r="UO20" s="663"/>
      <c r="UP20" s="664"/>
      <c r="UQ20" s="662" t="str">
        <f t="shared" si="9"/>
        <v>　</v>
      </c>
      <c r="UR20" s="663"/>
      <c r="US20" s="664"/>
      <c r="UT20" s="665" t="str">
        <f>IF(UW20="×",TIME(0,0,0),IF(VG4="非常勤",TV20,UH20))</f>
        <v>　</v>
      </c>
      <c r="UU20" s="666"/>
      <c r="UV20" s="667"/>
      <c r="UW20" s="265"/>
      <c r="UX20" s="665" t="str">
        <f>IF(VA20="×",TIME(0,0,0),IF(VG4="非常勤",TY20,UK20))</f>
        <v>　</v>
      </c>
      <c r="UY20" s="666"/>
      <c r="UZ20" s="667"/>
      <c r="VA20" s="265"/>
      <c r="VB20" s="665" t="str">
        <f>IF(VE20="×",TIME(0,0,0),IF(VG4="非常勤",UB20,UN20))</f>
        <v>　</v>
      </c>
      <c r="VC20" s="666"/>
      <c r="VD20" s="667"/>
      <c r="VE20" s="265"/>
      <c r="VF20" s="665" t="str">
        <f>IF(VI20="×",TIME(0,0,0),IF(VG4="非常勤",UE20,UQ20))</f>
        <v>　</v>
      </c>
      <c r="VG20" s="666"/>
      <c r="VH20" s="667"/>
      <c r="VI20" s="265"/>
      <c r="VJ20" s="720"/>
      <c r="VK20" s="720"/>
      <c r="VL20" s="668"/>
      <c r="VM20" s="670"/>
      <c r="VN20" s="669"/>
      <c r="VO20" s="671"/>
      <c r="VP20" s="672"/>
      <c r="VQ20" s="672"/>
      <c r="VR20" s="673"/>
      <c r="VS20" s="263">
        <f>'別表_個別勤務状況（1～60）'!$A$20</f>
        <v>6</v>
      </c>
      <c r="VT20" s="264" t="str">
        <f>'別表_個別勤務状況（1～60）'!$B$20</f>
        <v>祝</v>
      </c>
      <c r="VU20" s="660"/>
      <c r="VV20" s="661"/>
      <c r="VW20" s="660"/>
      <c r="VX20" s="661"/>
      <c r="VY20" s="660"/>
      <c r="VZ20" s="661"/>
      <c r="WA20" s="660"/>
      <c r="WB20" s="661"/>
      <c r="WC20" s="662" t="str">
        <f>IFERROR(IF(OR(VT20="日",VT20="祝",VT20=0,VU20=""),"　",MAX(IF(AND(VU20&lt;=WC14,VW20&gt;WD14),WD14-WC14,IF(AND(VU20&gt;WC14,VW20&lt;=WD14),VW20-VU20,IF(AND(VU20&lt;=WC14,VW20&lt;=WD14),VW20-WC14,IF(AND(VU20&gt;WC14,VW20&gt;WD14),WD14-VU20,0)))),0)),0)</f>
        <v>　</v>
      </c>
      <c r="WD20" s="663"/>
      <c r="WE20" s="664"/>
      <c r="WF20" s="662" t="str">
        <f>IFERROR(IF(OR(VT20="日",VT20="祝",VT20=0,VY20=""),"　",MAX(IF(AND(VY20&gt;WI14,WA20&gt;WG14),0,IF(AND(VY20&lt;=WI14,VY20&gt;WF14,WA20&gt;WG14),WI14-VY20,IF(AND(VY20&lt;=WI14,VY20&lt;=WF14,WA20&gt;WG14),WI14-WF14,IF(AND(VY20&gt;WF14,WA20&lt;=WG14),WA20-VY20,IF(AND(VY20&lt;=WF14,WA20&lt;=WG14),WA20-WF14,0))))),0)),0)</f>
        <v>　</v>
      </c>
      <c r="WG20" s="663"/>
      <c r="WH20" s="664"/>
      <c r="WI20" s="662" t="str">
        <f>IFERROR(IF(OR(VT20="日",VT20="祝",VT20=0,VY20=0),"　",MAX(IF(AND(VY20&lt;=WI14,WA20&gt;WJ14),WJ14-WI14,IF(WA20&lt;=WJ14,0,IF(AND(VY20&gt;WI14,WA20&gt;WJ14),WJ14-VY20,0))),0)),0)</f>
        <v>　</v>
      </c>
      <c r="WJ20" s="663"/>
      <c r="WK20" s="664"/>
      <c r="WL20" s="662" t="str">
        <f>IFERROR(IF(OR(VT20="日",VT20="祝",VT20=0,VY20=0),"　",MAX(IF(VY20&gt;WL14,WA20-VY20,IF(VY20&lt;=WL14,WA20-WL14,0)),0)),0)</f>
        <v>　</v>
      </c>
      <c r="WM20" s="663"/>
      <c r="WN20" s="664"/>
      <c r="WO20" s="662" t="str">
        <f>IFERROR(IF(OR(VT20="日",VT20="祝",VT20=0,VU20=""),"　",MAX(IF(AND(VU20&lt;=WO14,VW20&gt;WP14),WP14-WO14,IF(AND(VU20&gt;WO14,VW20&lt;=WP14),VW20-VU20,IF(AND(VU20&lt;=WO14,VW20&lt;=WP14),VW20-WO14,IF(AND(VU20&gt;WO14,VW20&gt;WP14),WP14-VU20,0)))),0)),0)</f>
        <v>　</v>
      </c>
      <c r="WP20" s="663"/>
      <c r="WQ20" s="664"/>
      <c r="WR20" s="662" t="str">
        <f>IFERROR(IF(OR(VT20="日",VT20="祝",VT20=0,VY20=0),"　",MAX(IF(AND(VY20&gt;WU14,WA20&gt;WS14),0,IF(AND(VY20&lt;=WU14,VY20&gt;WR14,WA20&gt;WS14),WU14-VY20,IF(AND(VY20&lt;=WU14,VY20&lt;=WR14,WA20&gt;WS14),WU14-WR14,IF(AND(VY20&gt;WR14,WA20&lt;=WS14),WA20-VY20,IF(AND(VY20&lt;=WR14,WA20&lt;=WS14),WA20-WR14,0))))),0)),0)</f>
        <v>　</v>
      </c>
      <c r="WS20" s="663"/>
      <c r="WT20" s="664"/>
      <c r="WU20" s="662" t="str">
        <f>IFERROR(IF(OR(VT20="日",VT20="祝",VT20=0,VY20=0),"　",MAX(IF(AND(VY20&lt;=WU14,WA20&gt;WV14),WV14-WU14,IF(WA20&lt;=WV14,0,IF(AND(VY20&gt;WU14,WA20&gt;WV14),WV14-VY20,0))),0)),0)</f>
        <v>　</v>
      </c>
      <c r="WV20" s="663"/>
      <c r="WW20" s="664"/>
      <c r="WX20" s="662" t="str">
        <f t="shared" si="10"/>
        <v>　</v>
      </c>
      <c r="WY20" s="663"/>
      <c r="WZ20" s="664"/>
      <c r="XA20" s="665" t="str">
        <f>IF(XD20="×",TIME(0,0,0),IF(XN4="非常勤",WC20,WO20))</f>
        <v>　</v>
      </c>
      <c r="XB20" s="666"/>
      <c r="XC20" s="667"/>
      <c r="XD20" s="265"/>
      <c r="XE20" s="665" t="str">
        <f>IF(XH20="×",TIME(0,0,0),IF(XN4="非常勤",WF20,WR20))</f>
        <v>　</v>
      </c>
      <c r="XF20" s="666"/>
      <c r="XG20" s="667"/>
      <c r="XH20" s="265"/>
      <c r="XI20" s="665" t="str">
        <f>IF(XL20="×",TIME(0,0,0),IF(XN4="非常勤",WI20,WU20))</f>
        <v>　</v>
      </c>
      <c r="XJ20" s="666"/>
      <c r="XK20" s="667"/>
      <c r="XL20" s="265"/>
      <c r="XM20" s="665" t="str">
        <f>IF(XP20="×",TIME(0,0,0),IF(XN4="非常勤",WL20,WX20))</f>
        <v>　</v>
      </c>
      <c r="XN20" s="666"/>
      <c r="XO20" s="667"/>
      <c r="XP20" s="265"/>
      <c r="XQ20" s="720"/>
      <c r="XR20" s="720"/>
      <c r="XS20" s="668"/>
      <c r="XT20" s="670"/>
      <c r="XU20" s="669"/>
      <c r="XV20" s="671"/>
      <c r="XW20" s="672"/>
      <c r="XX20" s="672"/>
      <c r="XY20" s="673"/>
      <c r="XZ20" s="263">
        <f>'別表_個別勤務状況（1～60）'!$A$20</f>
        <v>6</v>
      </c>
      <c r="YA20" s="264" t="str">
        <f>'別表_個別勤務状況（1～60）'!$B$20</f>
        <v>祝</v>
      </c>
      <c r="YB20" s="660"/>
      <c r="YC20" s="661"/>
      <c r="YD20" s="660"/>
      <c r="YE20" s="661"/>
      <c r="YF20" s="660"/>
      <c r="YG20" s="661"/>
      <c r="YH20" s="660"/>
      <c r="YI20" s="661"/>
      <c r="YJ20" s="662" t="str">
        <f>IFERROR(IF(OR(YA20="日",YA20="祝",YA20=0,YB20=""),"　",MAX(IF(AND(YB20&lt;=YJ14,YD20&gt;YK14),YK14-YJ14,IF(AND(YB20&gt;YJ14,YD20&lt;=YK14),YD20-YB20,IF(AND(YB20&lt;=YJ14,YD20&lt;=YK14),YD20-YJ14,IF(AND(YB20&gt;YJ14,YD20&gt;YK14),YK14-YB20,0)))),0)),0)</f>
        <v>　</v>
      </c>
      <c r="YK20" s="663"/>
      <c r="YL20" s="664"/>
      <c r="YM20" s="662" t="str">
        <f>IFERROR(IF(OR(YA20="日",YA20="祝",YA20=0,YF20=""),"　",MAX(IF(AND(YF20&gt;YP14,YH20&gt;YN14),0,IF(AND(YF20&lt;=YP14,YF20&gt;YM14,YH20&gt;YN14),YP14-YF20,IF(AND(YF20&lt;=YP14,YF20&lt;=YM14,YH20&gt;YN14),YP14-YM14,IF(AND(YF20&gt;YM14,YH20&lt;=YN14),YH20-YF20,IF(AND(YF20&lt;=YM14,YH20&lt;=YN14),YH20-YM14,0))))),0)),0)</f>
        <v>　</v>
      </c>
      <c r="YN20" s="663"/>
      <c r="YO20" s="664"/>
      <c r="YP20" s="662" t="str">
        <f>IFERROR(IF(OR(YA20="日",YA20="祝",YA20=0,YF20=0),"　",MAX(IF(AND(YF20&lt;=YP14,YH20&gt;YQ14),YQ14-YP14,IF(YH20&lt;=YQ14,0,IF(AND(YF20&gt;YP14,YH20&gt;YQ14),YQ14-YF20,0))),0)),0)</f>
        <v>　</v>
      </c>
      <c r="YQ20" s="663"/>
      <c r="YR20" s="664"/>
      <c r="YS20" s="662" t="str">
        <f>IFERROR(IF(OR(YA20="日",YA20="祝",YA20=0,YF20=0),"　",MAX(IF(YF20&gt;YS14,YH20-YF20,IF(YF20&lt;=YS14,YH20-YS14,0)),0)),0)</f>
        <v>　</v>
      </c>
      <c r="YT20" s="663"/>
      <c r="YU20" s="664"/>
      <c r="YV20" s="662" t="str">
        <f>IFERROR(IF(OR(YA20="日",YA20="祝",YA20=0,YB20=""),"　",MAX(IF(AND(YB20&lt;=YV14,YD20&gt;YW14),YW14-YV14,IF(AND(YB20&gt;YV14,YD20&lt;=YW14),YD20-YB20,IF(AND(YB20&lt;=YV14,YD20&lt;=YW14),YD20-YV14,IF(AND(YB20&gt;YV14,YD20&gt;YW14),YW14-YB20,0)))),0)),0)</f>
        <v>　</v>
      </c>
      <c r="YW20" s="663"/>
      <c r="YX20" s="664"/>
      <c r="YY20" s="662" t="str">
        <f>IFERROR(IF(OR(YA20="日",YA20="祝",YA20=0,YF20=0),"　",MAX(IF(AND(YF20&gt;ZB14,YH20&gt;YZ14),0,IF(AND(YF20&lt;=ZB14,YF20&gt;YY14,YH20&gt;YZ14),ZB14-YF20,IF(AND(YF20&lt;=ZB14,YF20&lt;=YY14,YH20&gt;YZ14),ZB14-YY14,IF(AND(YF20&gt;YY14,YH20&lt;=YZ14),YH20-YF20,IF(AND(YF20&lt;=YY14,YH20&lt;=YZ14),YH20-YY14,0))))),0)),0)</f>
        <v>　</v>
      </c>
      <c r="YZ20" s="663"/>
      <c r="ZA20" s="664"/>
      <c r="ZB20" s="662" t="str">
        <f>IFERROR(IF(OR(YA20="日",YA20="祝",YA20=0,YF20=0),"　",MAX(IF(AND(YF20&lt;=ZB14,YH20&gt;ZC14),ZC14-ZB14,IF(YH20&lt;=ZC14,0,IF(AND(YF20&gt;ZB14,YH20&gt;ZC14),ZC14-YF20,0))),0)),0)</f>
        <v>　</v>
      </c>
      <c r="ZC20" s="663"/>
      <c r="ZD20" s="664"/>
      <c r="ZE20" s="662" t="str">
        <f t="shared" si="11"/>
        <v>　</v>
      </c>
      <c r="ZF20" s="663"/>
      <c r="ZG20" s="664"/>
      <c r="ZH20" s="665" t="str">
        <f>IF(ZK20="×",TIME(0,0,0),IF(ZU4="非常勤",YJ20,YV20))</f>
        <v>　</v>
      </c>
      <c r="ZI20" s="666"/>
      <c r="ZJ20" s="667"/>
      <c r="ZK20" s="265"/>
      <c r="ZL20" s="665" t="str">
        <f>IF(ZO20="×",TIME(0,0,0),IF(ZU4="非常勤",YM20,YY20))</f>
        <v>　</v>
      </c>
      <c r="ZM20" s="666"/>
      <c r="ZN20" s="667"/>
      <c r="ZO20" s="265"/>
      <c r="ZP20" s="665" t="str">
        <f>IF(ZS20="×",TIME(0,0,0),IF(ZU4="非常勤",YP20,ZB20))</f>
        <v>　</v>
      </c>
      <c r="ZQ20" s="666"/>
      <c r="ZR20" s="667"/>
      <c r="ZS20" s="265"/>
      <c r="ZT20" s="665" t="str">
        <f>IF(ZW20="×",TIME(0,0,0),IF(ZU4="非常勤",YS20,ZE20))</f>
        <v>　</v>
      </c>
      <c r="ZU20" s="666"/>
      <c r="ZV20" s="667"/>
      <c r="ZW20" s="265"/>
      <c r="ZX20" s="720"/>
      <c r="ZY20" s="720"/>
      <c r="ZZ20" s="668"/>
      <c r="AAA20" s="670"/>
      <c r="AAB20" s="669"/>
      <c r="AAC20" s="671"/>
      <c r="AAD20" s="672"/>
      <c r="AAE20" s="672"/>
      <c r="AAF20" s="673"/>
      <c r="AAG20" s="263">
        <f>'別表_個別勤務状況（1～60）'!$A$20</f>
        <v>6</v>
      </c>
      <c r="AAH20" s="264" t="str">
        <f>'別表_個別勤務状況（1～60）'!$B$20</f>
        <v>祝</v>
      </c>
      <c r="AAI20" s="660"/>
      <c r="AAJ20" s="661"/>
      <c r="AAK20" s="660"/>
      <c r="AAL20" s="661"/>
      <c r="AAM20" s="660"/>
      <c r="AAN20" s="661"/>
      <c r="AAO20" s="660"/>
      <c r="AAP20" s="661"/>
      <c r="AAQ20" s="662" t="str">
        <f>IFERROR(IF(OR(AAH20="日",AAH20="祝",AAH20=0,AAI20=""),"　",MAX(IF(AND(AAI20&lt;=AAQ14,AAK20&gt;AAR14),AAR14-AAQ14,IF(AND(AAI20&gt;AAQ14,AAK20&lt;=AAR14),AAK20-AAI20,IF(AND(AAI20&lt;=AAQ14,AAK20&lt;=AAR14),AAK20-AAQ14,IF(AND(AAI20&gt;AAQ14,AAK20&gt;AAR14),AAR14-AAI20,0)))),0)),0)</f>
        <v>　</v>
      </c>
      <c r="AAR20" s="663"/>
      <c r="AAS20" s="664"/>
      <c r="AAT20" s="662" t="str">
        <f>IFERROR(IF(OR(AAH20="日",AAH20="祝",AAH20=0,AAM20=""),"　",MAX(IF(AND(AAM20&gt;AAW14,AAO20&gt;AAU14),0,IF(AND(AAM20&lt;=AAW14,AAM20&gt;AAT14,AAO20&gt;AAU14),AAW14-AAM20,IF(AND(AAM20&lt;=AAW14,AAM20&lt;=AAT14,AAO20&gt;AAU14),AAW14-AAT14,IF(AND(AAM20&gt;AAT14,AAO20&lt;=AAU14),AAO20-AAM20,IF(AND(AAM20&lt;=AAT14,AAO20&lt;=AAU14),AAO20-AAT14,0))))),0)),0)</f>
        <v>　</v>
      </c>
      <c r="AAU20" s="663"/>
      <c r="AAV20" s="664"/>
      <c r="AAW20" s="662" t="str">
        <f>IFERROR(IF(OR(AAH20="日",AAH20="祝",AAH20=0,AAM20=0),"　",MAX(IF(AND(AAM20&lt;=AAW14,AAO20&gt;AAX14),AAX14-AAW14,IF(AAO20&lt;=AAX14,0,IF(AND(AAM20&gt;AAW14,AAO20&gt;AAX14),AAX14-AAM20,0))),0)),0)</f>
        <v>　</v>
      </c>
      <c r="AAX20" s="663"/>
      <c r="AAY20" s="664"/>
      <c r="AAZ20" s="662" t="str">
        <f>IFERROR(IF(OR(AAH20="日",AAH20="祝",AAH20=0,AAM20=0),"　",MAX(IF(AAM20&gt;AAZ14,AAO20-AAM20,IF(AAM20&lt;=AAZ14,AAO20-AAZ14,0)),0)),0)</f>
        <v>　</v>
      </c>
      <c r="ABA20" s="663"/>
      <c r="ABB20" s="664"/>
      <c r="ABC20" s="662" t="str">
        <f>IFERROR(IF(OR(AAH20="日",AAH20="祝",AAH20=0,AAI20=""),"　",MAX(IF(AND(AAI20&lt;=ABC14,AAK20&gt;ABD14),ABD14-ABC14,IF(AND(AAI20&gt;ABC14,AAK20&lt;=ABD14),AAK20-AAI20,IF(AND(AAI20&lt;=ABC14,AAK20&lt;=ABD14),AAK20-ABC14,IF(AND(AAI20&gt;ABC14,AAK20&gt;ABD14),ABD14-AAI20,0)))),0)),0)</f>
        <v>　</v>
      </c>
      <c r="ABD20" s="663"/>
      <c r="ABE20" s="664"/>
      <c r="ABF20" s="662" t="str">
        <f>IFERROR(IF(OR(AAH20="日",AAH20="祝",AAH20=0,AAM20=0),"　",MAX(IF(AND(AAM20&gt;ABI14,AAO20&gt;ABG14),0,IF(AND(AAM20&lt;=ABI14,AAM20&gt;ABF14,AAO20&gt;ABG14),ABI14-AAM20,IF(AND(AAM20&lt;=ABI14,AAM20&lt;=ABF14,AAO20&gt;ABG14),ABI14-ABF14,IF(AND(AAM20&gt;ABF14,AAO20&lt;=ABG14),AAO20-AAM20,IF(AND(AAM20&lt;=ABF14,AAO20&lt;=ABG14),AAO20-ABF14,0))))),0)),0)</f>
        <v>　</v>
      </c>
      <c r="ABG20" s="663"/>
      <c r="ABH20" s="664"/>
      <c r="ABI20" s="662" t="str">
        <f>IFERROR(IF(OR(AAH20="日",AAH20="祝",AAH20=0,AAM20=0),"　",MAX(IF(AND(AAM20&lt;=ABI14,AAO20&gt;ABJ14),ABJ14-ABI14,IF(AAO20&lt;=ABJ14,0,IF(AND(AAM20&gt;ABI14,AAO20&gt;ABJ14),ABJ14-AAM20,0))),0)),0)</f>
        <v>　</v>
      </c>
      <c r="ABJ20" s="663"/>
      <c r="ABK20" s="664"/>
      <c r="ABL20" s="662" t="str">
        <f t="shared" si="12"/>
        <v>　</v>
      </c>
      <c r="ABM20" s="663"/>
      <c r="ABN20" s="664"/>
      <c r="ABO20" s="665" t="str">
        <f>IF(ABR20="×",TIME(0,0,0),IF(ACB4="非常勤",AAQ20,ABC20))</f>
        <v>　</v>
      </c>
      <c r="ABP20" s="666"/>
      <c r="ABQ20" s="667"/>
      <c r="ABR20" s="265"/>
      <c r="ABS20" s="665" t="str">
        <f>IF(ABV20="×",TIME(0,0,0),IF(ACB4="非常勤",AAT20,ABF20))</f>
        <v>　</v>
      </c>
      <c r="ABT20" s="666"/>
      <c r="ABU20" s="667"/>
      <c r="ABV20" s="265"/>
      <c r="ABW20" s="665" t="str">
        <f>IF(ABZ20="×",TIME(0,0,0),IF(ACB4="非常勤",AAW20,ABI20))</f>
        <v>　</v>
      </c>
      <c r="ABX20" s="666"/>
      <c r="ABY20" s="667"/>
      <c r="ABZ20" s="265"/>
      <c r="ACA20" s="665" t="str">
        <f>IF(ACD20="×",TIME(0,0,0),IF(ACB4="非常勤",AAZ20,ABL20))</f>
        <v>　</v>
      </c>
      <c r="ACB20" s="666"/>
      <c r="ACC20" s="667"/>
      <c r="ACD20" s="265"/>
      <c r="ACE20" s="720"/>
      <c r="ACF20" s="720"/>
      <c r="ACG20" s="668"/>
      <c r="ACH20" s="670"/>
      <c r="ACI20" s="669"/>
      <c r="ACJ20" s="671"/>
      <c r="ACK20" s="672"/>
      <c r="ACL20" s="672"/>
      <c r="ACM20" s="673"/>
      <c r="ACN20" s="263">
        <f>'別表_個別勤務状況（1～60）'!$A$20</f>
        <v>6</v>
      </c>
      <c r="ACO20" s="264" t="str">
        <f>'別表_個別勤務状況（1～60）'!$B$20</f>
        <v>祝</v>
      </c>
      <c r="ACP20" s="660"/>
      <c r="ACQ20" s="661"/>
      <c r="ACR20" s="660"/>
      <c r="ACS20" s="661"/>
      <c r="ACT20" s="660"/>
      <c r="ACU20" s="661"/>
      <c r="ACV20" s="660"/>
      <c r="ACW20" s="661"/>
      <c r="ACX20" s="662" t="str">
        <f>IFERROR(IF(OR(ACO20="日",ACO20="祝",ACO20=0,ACP20=""),"　",MAX(IF(AND(ACP20&lt;=ACX14,ACR20&gt;ACY14),ACY14-ACX14,IF(AND(ACP20&gt;ACX14,ACR20&lt;=ACY14),ACR20-ACP20,IF(AND(ACP20&lt;=ACX14,ACR20&lt;=ACY14),ACR20-ACX14,IF(AND(ACP20&gt;ACX14,ACR20&gt;ACY14),ACY14-ACP20,0)))),0)),0)</f>
        <v>　</v>
      </c>
      <c r="ACY20" s="663"/>
      <c r="ACZ20" s="664"/>
      <c r="ADA20" s="662" t="str">
        <f>IFERROR(IF(OR(ACO20="日",ACO20="祝",ACO20=0,ACT20=""),"　",MAX(IF(AND(ACT20&gt;ADD14,ACV20&gt;ADB14),0,IF(AND(ACT20&lt;=ADD14,ACT20&gt;ADA14,ACV20&gt;ADB14),ADD14-ACT20,IF(AND(ACT20&lt;=ADD14,ACT20&lt;=ADA14,ACV20&gt;ADB14),ADD14-ADA14,IF(AND(ACT20&gt;ADA14,ACV20&lt;=ADB14),ACV20-ACT20,IF(AND(ACT20&lt;=ADA14,ACV20&lt;=ADB14),ACV20-ADA14,0))))),0)),0)</f>
        <v>　</v>
      </c>
      <c r="ADB20" s="663"/>
      <c r="ADC20" s="664"/>
      <c r="ADD20" s="662" t="str">
        <f>IFERROR(IF(OR(ACO20="日",ACO20="祝",ACO20=0,ACT20=0),"　",MAX(IF(AND(ACT20&lt;=ADD14,ACV20&gt;ADE14),ADE14-ADD14,IF(ACV20&lt;=ADE14,0,IF(AND(ACT20&gt;ADD14,ACV20&gt;ADE14),ADE14-ACT20,0))),0)),0)</f>
        <v>　</v>
      </c>
      <c r="ADE20" s="663"/>
      <c r="ADF20" s="664"/>
      <c r="ADG20" s="662" t="str">
        <f>IFERROR(IF(OR(ACO20="日",ACO20="祝",ACO20=0,ACT20=0),"　",MAX(IF(ACT20&gt;ADG14,ACV20-ACT20,IF(ACT20&lt;=ADG14,ACV20-ADG14,0)),0)),0)</f>
        <v>　</v>
      </c>
      <c r="ADH20" s="663"/>
      <c r="ADI20" s="664"/>
      <c r="ADJ20" s="662" t="str">
        <f>IFERROR(IF(OR(ACO20="日",ACO20="祝",ACO20=0,ACP20=""),"　",MAX(IF(AND(ACP20&lt;=ADJ14,ACR20&gt;ADK14),ADK14-ADJ14,IF(AND(ACP20&gt;ADJ14,ACR20&lt;=ADK14),ACR20-ACP20,IF(AND(ACP20&lt;=ADJ14,ACR20&lt;=ADK14),ACR20-ADJ14,IF(AND(ACP20&gt;ADJ14,ACR20&gt;ADK14),ADK14-ACP20,0)))),0)),0)</f>
        <v>　</v>
      </c>
      <c r="ADK20" s="663"/>
      <c r="ADL20" s="664"/>
      <c r="ADM20" s="662" t="str">
        <f>IFERROR(IF(OR(ACO20="日",ACO20="祝",ACO20=0,ACT20=0),"　",MAX(IF(AND(ACT20&gt;ADP14,ACV20&gt;ADN14),0,IF(AND(ACT20&lt;=ADP14,ACT20&gt;ADM14,ACV20&gt;ADN14),ADP14-ACT20,IF(AND(ACT20&lt;=ADP14,ACT20&lt;=ADM14,ACV20&gt;ADN14),ADP14-ADM14,IF(AND(ACT20&gt;ADM14,ACV20&lt;=ADN14),ACV20-ACT20,IF(AND(ACT20&lt;=ADM14,ACV20&lt;=ADN14),ACV20-ADM14,0))))),0)),0)</f>
        <v>　</v>
      </c>
      <c r="ADN20" s="663"/>
      <c r="ADO20" s="664"/>
      <c r="ADP20" s="662" t="str">
        <f>IFERROR(IF(OR(ACO20="日",ACO20="祝",ACO20=0,ACT20=0),"　",MAX(IF(AND(ACT20&lt;=ADP14,ACV20&gt;ADQ14),ADQ14-ADP14,IF(ACV20&lt;=ADQ14,0,IF(AND(ACT20&gt;ADP14,ACV20&gt;ADQ14),ADQ14-ACT20,0))),0)),0)</f>
        <v>　</v>
      </c>
      <c r="ADQ20" s="663"/>
      <c r="ADR20" s="664"/>
      <c r="ADS20" s="662" t="str">
        <f t="shared" si="13"/>
        <v>　</v>
      </c>
      <c r="ADT20" s="663"/>
      <c r="ADU20" s="664"/>
      <c r="ADV20" s="665" t="str">
        <f>IF(ADY20="×",TIME(0,0,0),IF(AEI4="非常勤",ACX20,ADJ20))</f>
        <v>　</v>
      </c>
      <c r="ADW20" s="666"/>
      <c r="ADX20" s="667"/>
      <c r="ADY20" s="265"/>
      <c r="ADZ20" s="665" t="str">
        <f>IF(AEC20="×",TIME(0,0,0),IF(AEI4="非常勤",ADA20,ADM20))</f>
        <v>　</v>
      </c>
      <c r="AEA20" s="666"/>
      <c r="AEB20" s="667"/>
      <c r="AEC20" s="265"/>
      <c r="AED20" s="665" t="str">
        <f>IF(AEG20="×",TIME(0,0,0),IF(AEI4="非常勤",ADD20,ADP20))</f>
        <v>　</v>
      </c>
      <c r="AEE20" s="666"/>
      <c r="AEF20" s="667"/>
      <c r="AEG20" s="265"/>
      <c r="AEH20" s="665" t="str">
        <f>IF(AEK20="×",TIME(0,0,0),IF(AEI4="非常勤",ADG20,ADS20))</f>
        <v>　</v>
      </c>
      <c r="AEI20" s="666"/>
      <c r="AEJ20" s="667"/>
      <c r="AEK20" s="265"/>
      <c r="AEL20" s="720"/>
      <c r="AEM20" s="720"/>
      <c r="AEN20" s="668"/>
      <c r="AEO20" s="670"/>
      <c r="AEP20" s="669"/>
      <c r="AEQ20" s="671"/>
      <c r="AER20" s="672"/>
      <c r="AES20" s="672"/>
      <c r="AET20" s="673"/>
      <c r="AEU20" s="263">
        <f>'別表_個別勤務状況（1～60）'!$A$20</f>
        <v>6</v>
      </c>
      <c r="AEV20" s="264" t="str">
        <f>'別表_個別勤務状況（1～60）'!$B$20</f>
        <v>祝</v>
      </c>
      <c r="AEW20" s="660"/>
      <c r="AEX20" s="661"/>
      <c r="AEY20" s="660"/>
      <c r="AEZ20" s="661"/>
      <c r="AFA20" s="660"/>
      <c r="AFB20" s="661"/>
      <c r="AFC20" s="660"/>
      <c r="AFD20" s="661"/>
      <c r="AFE20" s="662" t="str">
        <f>IFERROR(IF(OR(AEV20="日",AEV20="祝",AEV20=0,AEW20=""),"　",MAX(IF(AND(AEW20&lt;=AFE14,AEY20&gt;AFF14),AFF14-AFE14,IF(AND(AEW20&gt;AFE14,AEY20&lt;=AFF14),AEY20-AEW20,IF(AND(AEW20&lt;=AFE14,AEY20&lt;=AFF14),AEY20-AFE14,IF(AND(AEW20&gt;AFE14,AEY20&gt;AFF14),AFF14-AEW20,0)))),0)),0)</f>
        <v>　</v>
      </c>
      <c r="AFF20" s="663"/>
      <c r="AFG20" s="664"/>
      <c r="AFH20" s="662" t="str">
        <f>IFERROR(IF(OR(AEV20="日",AEV20="祝",AEV20=0,AFA20=""),"　",MAX(IF(AND(AFA20&gt;AFK14,AFC20&gt;AFI14),0,IF(AND(AFA20&lt;=AFK14,AFA20&gt;AFH14,AFC20&gt;AFI14),AFK14-AFA20,IF(AND(AFA20&lt;=AFK14,AFA20&lt;=AFH14,AFC20&gt;AFI14),AFK14-AFH14,IF(AND(AFA20&gt;AFH14,AFC20&lt;=AFI14),AFC20-AFA20,IF(AND(AFA20&lt;=AFH14,AFC20&lt;=AFI14),AFC20-AFH14,0))))),0)),0)</f>
        <v>　</v>
      </c>
      <c r="AFI20" s="663"/>
      <c r="AFJ20" s="664"/>
      <c r="AFK20" s="662" t="str">
        <f>IFERROR(IF(OR(AEV20="日",AEV20="祝",AEV20=0,AFA20=0),"　",MAX(IF(AND(AFA20&lt;=AFK14,AFC20&gt;AFL14),AFL14-AFK14,IF(AFC20&lt;=AFL14,0,IF(AND(AFA20&gt;AFK14,AFC20&gt;AFL14),AFL14-AFA20,0))),0)),0)</f>
        <v>　</v>
      </c>
      <c r="AFL20" s="663"/>
      <c r="AFM20" s="664"/>
      <c r="AFN20" s="662" t="str">
        <f>IFERROR(IF(OR(AEV20="日",AEV20="祝",AEV20=0,AFA20=0),"　",MAX(IF(AFA20&gt;AFN14,AFC20-AFA20,IF(AFA20&lt;=AFN14,AFC20-AFN14,0)),0)),0)</f>
        <v>　</v>
      </c>
      <c r="AFO20" s="663"/>
      <c r="AFP20" s="664"/>
      <c r="AFQ20" s="662" t="str">
        <f>IFERROR(IF(OR(AEV20="日",AEV20="祝",AEV20=0,AEW20=""),"　",MAX(IF(AND(AEW20&lt;=AFQ14,AEY20&gt;AFR14),AFR14-AFQ14,IF(AND(AEW20&gt;AFQ14,AEY20&lt;=AFR14),AEY20-AEW20,IF(AND(AEW20&lt;=AFQ14,AEY20&lt;=AFR14),AEY20-AFQ14,IF(AND(AEW20&gt;AFQ14,AEY20&gt;AFR14),AFR14-AEW20,0)))),0)),0)</f>
        <v>　</v>
      </c>
      <c r="AFR20" s="663"/>
      <c r="AFS20" s="664"/>
      <c r="AFT20" s="662" t="str">
        <f>IFERROR(IF(OR(AEV20="日",AEV20="祝",AEV20=0,AFA20=0),"　",MAX(IF(AND(AFA20&gt;AFW14,AFC20&gt;AFU14),0,IF(AND(AFA20&lt;=AFW14,AFA20&gt;AFT14,AFC20&gt;AFU14),AFW14-AFA20,IF(AND(AFA20&lt;=AFW14,AFA20&lt;=AFT14,AFC20&gt;AFU14),AFW14-AFT14,IF(AND(AFA20&gt;AFT14,AFC20&lt;=AFU14),AFC20-AFA20,IF(AND(AFA20&lt;=AFT14,AFC20&lt;=AFU14),AFC20-AFT14,0))))),0)),0)</f>
        <v>　</v>
      </c>
      <c r="AFU20" s="663"/>
      <c r="AFV20" s="664"/>
      <c r="AFW20" s="662" t="str">
        <f>IFERROR(IF(OR(AEV20="日",AEV20="祝",AEV20=0,AFA20=0),"　",MAX(IF(AND(AFA20&lt;=AFW14,AFC20&gt;AFX14),AFX14-AFW14,IF(AFC20&lt;=AFX14,0,IF(AND(AFA20&gt;AFW14,AFC20&gt;AFX14),AFX14-AFA20,0))),0)),0)</f>
        <v>　</v>
      </c>
      <c r="AFX20" s="663"/>
      <c r="AFY20" s="664"/>
      <c r="AFZ20" s="662" t="str">
        <f t="shared" si="14"/>
        <v>　</v>
      </c>
      <c r="AGA20" s="663"/>
      <c r="AGB20" s="664"/>
      <c r="AGC20" s="665" t="str">
        <f>IF(AGF20="×",TIME(0,0,0),IF(AGP4="非常勤",AFE20,AFQ20))</f>
        <v>　</v>
      </c>
      <c r="AGD20" s="666"/>
      <c r="AGE20" s="667"/>
      <c r="AGF20" s="265"/>
      <c r="AGG20" s="665" t="str">
        <f>IF(AGJ20="×",TIME(0,0,0),IF(AGP4="非常勤",AFH20,AFT20))</f>
        <v>　</v>
      </c>
      <c r="AGH20" s="666"/>
      <c r="AGI20" s="667"/>
      <c r="AGJ20" s="265"/>
      <c r="AGK20" s="665" t="str">
        <f>IF(AGN20="×",TIME(0,0,0),IF(AGP4="非常勤",AFK20,AFW20))</f>
        <v>　</v>
      </c>
      <c r="AGL20" s="666"/>
      <c r="AGM20" s="667"/>
      <c r="AGN20" s="265"/>
      <c r="AGO20" s="665" t="str">
        <f>IF(AGR20="×",TIME(0,0,0),IF(AGP4="非常勤",AFN20,AFZ20))</f>
        <v>　</v>
      </c>
      <c r="AGP20" s="666"/>
      <c r="AGQ20" s="667"/>
      <c r="AGR20" s="265"/>
      <c r="AGS20" s="720"/>
      <c r="AGT20" s="720"/>
      <c r="AGU20" s="668"/>
      <c r="AGV20" s="670"/>
      <c r="AGW20" s="669"/>
      <c r="AGX20" s="671"/>
      <c r="AGY20" s="672"/>
      <c r="AGZ20" s="672"/>
      <c r="AHA20" s="673"/>
      <c r="AHB20" s="263">
        <f>'別表_個別勤務状況（1～60）'!$A$20</f>
        <v>6</v>
      </c>
      <c r="AHC20" s="264" t="str">
        <f>'別表_個別勤務状況（1～60）'!$B$20</f>
        <v>祝</v>
      </c>
      <c r="AHD20" s="660"/>
      <c r="AHE20" s="661"/>
      <c r="AHF20" s="660"/>
      <c r="AHG20" s="661"/>
      <c r="AHH20" s="660"/>
      <c r="AHI20" s="661"/>
      <c r="AHJ20" s="660"/>
      <c r="AHK20" s="661"/>
      <c r="AHL20" s="662" t="str">
        <f>IFERROR(IF(OR(AHC20="日",AHC20="祝",AHC20=0,AHD20=""),"　",MAX(IF(AND(AHD20&lt;=AHL14,AHF20&gt;AHM14),AHM14-AHL14,IF(AND(AHD20&gt;AHL14,AHF20&lt;=AHM14),AHF20-AHD20,IF(AND(AHD20&lt;=AHL14,AHF20&lt;=AHM14),AHF20-AHL14,IF(AND(AHD20&gt;AHL14,AHF20&gt;AHM14),AHM14-AHD20,0)))),0)),0)</f>
        <v>　</v>
      </c>
      <c r="AHM20" s="663"/>
      <c r="AHN20" s="664"/>
      <c r="AHO20" s="662" t="str">
        <f>IFERROR(IF(OR(AHC20="日",AHC20="祝",AHC20=0,AHH20=""),"　",MAX(IF(AND(AHH20&gt;AHR14,AHJ20&gt;AHP14),0,IF(AND(AHH20&lt;=AHR14,AHH20&gt;AHO14,AHJ20&gt;AHP14),AHR14-AHH20,IF(AND(AHH20&lt;=AHR14,AHH20&lt;=AHO14,AHJ20&gt;AHP14),AHR14-AHO14,IF(AND(AHH20&gt;AHO14,AHJ20&lt;=AHP14),AHJ20-AHH20,IF(AND(AHH20&lt;=AHO14,AHJ20&lt;=AHP14),AHJ20-AHO14,0))))),0)),0)</f>
        <v>　</v>
      </c>
      <c r="AHP20" s="663"/>
      <c r="AHQ20" s="664"/>
      <c r="AHR20" s="662" t="str">
        <f>IFERROR(IF(OR(AHC20="日",AHC20="祝",AHC20=0,AHH20=0),"　",MAX(IF(AND(AHH20&lt;=AHR14,AHJ20&gt;AHS14),AHS14-AHR14,IF(AHJ20&lt;=AHS14,0,IF(AND(AHH20&gt;AHR14,AHJ20&gt;AHS14),AHS14-AHH20,0))),0)),0)</f>
        <v>　</v>
      </c>
      <c r="AHS20" s="663"/>
      <c r="AHT20" s="664"/>
      <c r="AHU20" s="662" t="str">
        <f>IFERROR(IF(OR(AHC20="日",AHC20="祝",AHC20=0,AHH20=0),"　",MAX(IF(AHH20&gt;AHU14,AHJ20-AHH20,IF(AHH20&lt;=AHU14,AHJ20-AHU14,0)),0)),0)</f>
        <v>　</v>
      </c>
      <c r="AHV20" s="663"/>
      <c r="AHW20" s="664"/>
      <c r="AHX20" s="662" t="str">
        <f>IFERROR(IF(OR(AHC20="日",AHC20="祝",AHC20=0,AHD20=""),"　",MAX(IF(AND(AHD20&lt;=AHX14,AHF20&gt;AHY14),AHY14-AHX14,IF(AND(AHD20&gt;AHX14,AHF20&lt;=AHY14),AHF20-AHD20,IF(AND(AHD20&lt;=AHX14,AHF20&lt;=AHY14),AHF20-AHX14,IF(AND(AHD20&gt;AHX14,AHF20&gt;AHY14),AHY14-AHD20,0)))),0)),0)</f>
        <v>　</v>
      </c>
      <c r="AHY20" s="663"/>
      <c r="AHZ20" s="664"/>
      <c r="AIA20" s="662" t="str">
        <f>IFERROR(IF(OR(AHC20="日",AHC20="祝",AHC20=0,AHH20=0),"　",MAX(IF(AND(AHH20&gt;AID14,AHJ20&gt;AIB14),0,IF(AND(AHH20&lt;=AID14,AHH20&gt;AIA14,AHJ20&gt;AIB14),AID14-AHH20,IF(AND(AHH20&lt;=AID14,AHH20&lt;=AIA14,AHJ20&gt;AIB14),AID14-AIA14,IF(AND(AHH20&gt;AIA14,AHJ20&lt;=AIB14),AHJ20-AHH20,IF(AND(AHH20&lt;=AIA14,AHJ20&lt;=AIB14),AHJ20-AIA14,0))))),0)),0)</f>
        <v>　</v>
      </c>
      <c r="AIB20" s="663"/>
      <c r="AIC20" s="664"/>
      <c r="AID20" s="662" t="str">
        <f>IFERROR(IF(OR(AHC20="日",AHC20="祝",AHC20=0,AHH20=0),"　",MAX(IF(AND(AHH20&lt;=AID14,AHJ20&gt;AIE14),AIE14-AID14,IF(AHJ20&lt;=AIE14,0,IF(AND(AHH20&gt;AID14,AHJ20&gt;AIE14),AIE14-AHH20,0))),0)),0)</f>
        <v>　</v>
      </c>
      <c r="AIE20" s="663"/>
      <c r="AIF20" s="664"/>
      <c r="AIG20" s="662" t="str">
        <f t="shared" si="15"/>
        <v>　</v>
      </c>
      <c r="AIH20" s="663"/>
      <c r="AII20" s="664"/>
      <c r="AIJ20" s="665" t="str">
        <f>IF(AIM20="×",TIME(0,0,0),IF(AIW4="非常勤",AHL20,AHX20))</f>
        <v>　</v>
      </c>
      <c r="AIK20" s="666"/>
      <c r="AIL20" s="667"/>
      <c r="AIM20" s="265"/>
      <c r="AIN20" s="665" t="str">
        <f>IF(AIQ20="×",TIME(0,0,0),IF(AIW4="非常勤",AHO20,AIA20))</f>
        <v>　</v>
      </c>
      <c r="AIO20" s="666"/>
      <c r="AIP20" s="667"/>
      <c r="AIQ20" s="265"/>
      <c r="AIR20" s="665" t="str">
        <f>IF(AIU20="×",TIME(0,0,0),IF(AIW4="非常勤",AHR20,AID20))</f>
        <v>　</v>
      </c>
      <c r="AIS20" s="666"/>
      <c r="AIT20" s="667"/>
      <c r="AIU20" s="265"/>
      <c r="AIV20" s="665" t="str">
        <f>IF(AIY20="×",TIME(0,0,0),IF(AIW4="非常勤",AHU20,AIG20))</f>
        <v>　</v>
      </c>
      <c r="AIW20" s="666"/>
      <c r="AIX20" s="667"/>
      <c r="AIY20" s="265"/>
      <c r="AIZ20" s="720"/>
      <c r="AJA20" s="720"/>
      <c r="AJB20" s="668"/>
      <c r="AJC20" s="670"/>
      <c r="AJD20" s="669"/>
      <c r="AJE20" s="671"/>
      <c r="AJF20" s="672"/>
      <c r="AJG20" s="672"/>
      <c r="AJH20" s="673"/>
      <c r="AJI20" s="263">
        <f>'別表_個別勤務状況（1～60）'!$A$20</f>
        <v>6</v>
      </c>
      <c r="AJJ20" s="264" t="str">
        <f>'別表_個別勤務状況（1～60）'!$B$20</f>
        <v>祝</v>
      </c>
      <c r="AJK20" s="660"/>
      <c r="AJL20" s="661"/>
      <c r="AJM20" s="660"/>
      <c r="AJN20" s="661"/>
      <c r="AJO20" s="660"/>
      <c r="AJP20" s="661"/>
      <c r="AJQ20" s="660"/>
      <c r="AJR20" s="661"/>
      <c r="AJS20" s="662" t="str">
        <f>IFERROR(IF(OR(AJJ20="日",AJJ20="祝",AJJ20=0,AJK20=""),"　",MAX(IF(AND(AJK20&lt;=AJS14,AJM20&gt;AJT14),AJT14-AJS14,IF(AND(AJK20&gt;AJS14,AJM20&lt;=AJT14),AJM20-AJK20,IF(AND(AJK20&lt;=AJS14,AJM20&lt;=AJT14),AJM20-AJS14,IF(AND(AJK20&gt;AJS14,AJM20&gt;AJT14),AJT14-AJK20,0)))),0)),0)</f>
        <v>　</v>
      </c>
      <c r="AJT20" s="663"/>
      <c r="AJU20" s="664"/>
      <c r="AJV20" s="662" t="str">
        <f>IFERROR(IF(OR(AJJ20="日",AJJ20="祝",AJJ20=0,AJO20=""),"　",MAX(IF(AND(AJO20&gt;AJY14,AJQ20&gt;AJW14),0,IF(AND(AJO20&lt;=AJY14,AJO20&gt;AJV14,AJQ20&gt;AJW14),AJY14-AJO20,IF(AND(AJO20&lt;=AJY14,AJO20&lt;=AJV14,AJQ20&gt;AJW14),AJY14-AJV14,IF(AND(AJO20&gt;AJV14,AJQ20&lt;=AJW14),AJQ20-AJO20,IF(AND(AJO20&lt;=AJV14,AJQ20&lt;=AJW14),AJQ20-AJV14,0))))),0)),0)</f>
        <v>　</v>
      </c>
      <c r="AJW20" s="663"/>
      <c r="AJX20" s="664"/>
      <c r="AJY20" s="662" t="str">
        <f>IFERROR(IF(OR(AJJ20="日",AJJ20="祝",AJJ20=0,AJO20=0),"　",MAX(IF(AND(AJO20&lt;=AJY14,AJQ20&gt;AJZ14),AJZ14-AJY14,IF(AJQ20&lt;=AJZ14,0,IF(AND(AJO20&gt;AJY14,AJQ20&gt;AJZ14),AJZ14-AJO20,0))),0)),0)</f>
        <v>　</v>
      </c>
      <c r="AJZ20" s="663"/>
      <c r="AKA20" s="664"/>
      <c r="AKB20" s="662" t="str">
        <f>IFERROR(IF(OR(AJJ20="日",AJJ20="祝",AJJ20=0,AJO20=0),"　",MAX(IF(AJO20&gt;AKB14,AJQ20-AJO20,IF(AJO20&lt;=AKB14,AJQ20-AKB14,0)),0)),0)</f>
        <v>　</v>
      </c>
      <c r="AKC20" s="663"/>
      <c r="AKD20" s="664"/>
      <c r="AKE20" s="662" t="str">
        <f>IFERROR(IF(OR(AJJ20="日",AJJ20="祝",AJJ20=0,AJK20=""),"　",MAX(IF(AND(AJK20&lt;=AKE14,AJM20&gt;AKF14),AKF14-AKE14,IF(AND(AJK20&gt;AKE14,AJM20&lt;=AKF14),AJM20-AJK20,IF(AND(AJK20&lt;=AKE14,AJM20&lt;=AKF14),AJM20-AKE14,IF(AND(AJK20&gt;AKE14,AJM20&gt;AKF14),AKF14-AJK20,0)))),0)),0)</f>
        <v>　</v>
      </c>
      <c r="AKF20" s="663"/>
      <c r="AKG20" s="664"/>
      <c r="AKH20" s="662" t="str">
        <f>IFERROR(IF(OR(AJJ20="日",AJJ20="祝",AJJ20=0,AJO20=0),"　",MAX(IF(AND(AJO20&gt;AKK14,AJQ20&gt;AKI14),0,IF(AND(AJO20&lt;=AKK14,AJO20&gt;AKH14,AJQ20&gt;AKI14),AKK14-AJO20,IF(AND(AJO20&lt;=AKK14,AJO20&lt;=AKH14,AJQ20&gt;AKI14),AKK14-AKH14,IF(AND(AJO20&gt;AKH14,AJQ20&lt;=AKI14),AJQ20-AJO20,IF(AND(AJO20&lt;=AKH14,AJQ20&lt;=AKI14),AJQ20-AKH14,0))))),0)),0)</f>
        <v>　</v>
      </c>
      <c r="AKI20" s="663"/>
      <c r="AKJ20" s="664"/>
      <c r="AKK20" s="662" t="str">
        <f>IFERROR(IF(OR(AJJ20="日",AJJ20="祝",AJJ20=0,AJO20=0),"　",MAX(IF(AND(AJO20&lt;=AKK14,AJQ20&gt;AKL14),AKL14-AKK14,IF(AJQ20&lt;=AKL14,0,IF(AND(AJO20&gt;AKK14,AJQ20&gt;AKL14),AKL14-AJO20,0))),0)),0)</f>
        <v>　</v>
      </c>
      <c r="AKL20" s="663"/>
      <c r="AKM20" s="664"/>
      <c r="AKN20" s="662" t="str">
        <f t="shared" si="16"/>
        <v>　</v>
      </c>
      <c r="AKO20" s="663"/>
      <c r="AKP20" s="664"/>
      <c r="AKQ20" s="665" t="str">
        <f>IF(AKT20="×",TIME(0,0,0),IF(ALD4="非常勤",AJS20,AKE20))</f>
        <v>　</v>
      </c>
      <c r="AKR20" s="666"/>
      <c r="AKS20" s="667"/>
      <c r="AKT20" s="265"/>
      <c r="AKU20" s="665" t="str">
        <f>IF(AKX20="×",TIME(0,0,0),IF(ALD4="非常勤",AJV20,AKH20))</f>
        <v>　</v>
      </c>
      <c r="AKV20" s="666"/>
      <c r="AKW20" s="667"/>
      <c r="AKX20" s="265"/>
      <c r="AKY20" s="665" t="str">
        <f>IF(ALB20="×",TIME(0,0,0),IF(ALD4="非常勤",AJY20,AKK20))</f>
        <v>　</v>
      </c>
      <c r="AKZ20" s="666"/>
      <c r="ALA20" s="667"/>
      <c r="ALB20" s="265"/>
      <c r="ALC20" s="665" t="str">
        <f>IF(ALF20="×",TIME(0,0,0),IF(ALD4="非常勤",AKB20,AKN20))</f>
        <v>　</v>
      </c>
      <c r="ALD20" s="666"/>
      <c r="ALE20" s="667"/>
      <c r="ALF20" s="265"/>
      <c r="ALG20" s="720"/>
      <c r="ALH20" s="720"/>
      <c r="ALI20" s="668"/>
      <c r="ALJ20" s="670"/>
      <c r="ALK20" s="669"/>
      <c r="ALL20" s="671"/>
      <c r="ALM20" s="672"/>
      <c r="ALN20" s="672"/>
      <c r="ALO20" s="673"/>
      <c r="ALP20" s="263">
        <f>'別表_個別勤務状況（1～60）'!$A$20</f>
        <v>6</v>
      </c>
      <c r="ALQ20" s="264" t="str">
        <f>'別表_個別勤務状況（1～60）'!$B$20</f>
        <v>祝</v>
      </c>
      <c r="ALR20" s="660"/>
      <c r="ALS20" s="661"/>
      <c r="ALT20" s="660"/>
      <c r="ALU20" s="661"/>
      <c r="ALV20" s="660"/>
      <c r="ALW20" s="661"/>
      <c r="ALX20" s="660"/>
      <c r="ALY20" s="661"/>
      <c r="ALZ20" s="662" t="str">
        <f>IFERROR(IF(OR(ALQ20="日",ALQ20="祝",ALQ20=0,ALR20=""),"　",MAX(IF(AND(ALR20&lt;=ALZ14,ALT20&gt;AMA14),AMA14-ALZ14,IF(AND(ALR20&gt;ALZ14,ALT20&lt;=AMA14),ALT20-ALR20,IF(AND(ALR20&lt;=ALZ14,ALT20&lt;=AMA14),ALT20-ALZ14,IF(AND(ALR20&gt;ALZ14,ALT20&gt;AMA14),AMA14-ALR20,0)))),0)),0)</f>
        <v>　</v>
      </c>
      <c r="AMA20" s="663"/>
      <c r="AMB20" s="664"/>
      <c r="AMC20" s="662" t="str">
        <f>IFERROR(IF(OR(ALQ20="日",ALQ20="祝",ALQ20=0,ALV20=""),"　",MAX(IF(AND(ALV20&gt;AMF14,ALX20&gt;AMD14),0,IF(AND(ALV20&lt;=AMF14,ALV20&gt;AMC14,ALX20&gt;AMD14),AMF14-ALV20,IF(AND(ALV20&lt;=AMF14,ALV20&lt;=AMC14,ALX20&gt;AMD14),AMF14-AMC14,IF(AND(ALV20&gt;AMC14,ALX20&lt;=AMD14),ALX20-ALV20,IF(AND(ALV20&lt;=AMC14,ALX20&lt;=AMD14),ALX20-AMC14,0))))),0)),0)</f>
        <v>　</v>
      </c>
      <c r="AMD20" s="663"/>
      <c r="AME20" s="664"/>
      <c r="AMF20" s="662" t="str">
        <f>IFERROR(IF(OR(ALQ20="日",ALQ20="祝",ALQ20=0,ALV20=0),"　",MAX(IF(AND(ALV20&lt;=AMF14,ALX20&gt;AMG14),AMG14-AMF14,IF(ALX20&lt;=AMG14,0,IF(AND(ALV20&gt;AMF14,ALX20&gt;AMG14),AMG14-ALV20,0))),0)),0)</f>
        <v>　</v>
      </c>
      <c r="AMG20" s="663"/>
      <c r="AMH20" s="664"/>
      <c r="AMI20" s="662" t="str">
        <f>IFERROR(IF(OR(ALQ20="日",ALQ20="祝",ALQ20=0,ALV20=0),"　",MAX(IF(ALV20&gt;AMI14,ALX20-ALV20,IF(ALV20&lt;=AMI14,ALX20-AMI14,0)),0)),0)</f>
        <v>　</v>
      </c>
      <c r="AMJ20" s="663"/>
      <c r="AMK20" s="664"/>
      <c r="AML20" s="662" t="str">
        <f>IFERROR(IF(OR(ALQ20="日",ALQ20="祝",ALQ20=0,ALR20=""),"　",MAX(IF(AND(ALR20&lt;=AML14,ALT20&gt;AMM14),AMM14-AML14,IF(AND(ALR20&gt;AML14,ALT20&lt;=AMM14),ALT20-ALR20,IF(AND(ALR20&lt;=AML14,ALT20&lt;=AMM14),ALT20-AML14,IF(AND(ALR20&gt;AML14,ALT20&gt;AMM14),AMM14-ALR20,0)))),0)),0)</f>
        <v>　</v>
      </c>
      <c r="AMM20" s="663"/>
      <c r="AMN20" s="664"/>
      <c r="AMO20" s="662" t="str">
        <f>IFERROR(IF(OR(ALQ20="日",ALQ20="祝",ALQ20=0,ALV20=0),"　",MAX(IF(AND(ALV20&gt;AMR14,ALX20&gt;AMP14),0,IF(AND(ALV20&lt;=AMR14,ALV20&gt;AMO14,ALX20&gt;AMP14),AMR14-ALV20,IF(AND(ALV20&lt;=AMR14,ALV20&lt;=AMO14,ALX20&gt;AMP14),AMR14-AMO14,IF(AND(ALV20&gt;AMO14,ALX20&lt;=AMP14),ALX20-ALV20,IF(AND(ALV20&lt;=AMO14,ALX20&lt;=AMP14),ALX20-AMO14,0))))),0)),0)</f>
        <v>　</v>
      </c>
      <c r="AMP20" s="663"/>
      <c r="AMQ20" s="664"/>
      <c r="AMR20" s="662" t="str">
        <f>IFERROR(IF(OR(ALQ20="日",ALQ20="祝",ALQ20=0,ALV20=0),"　",MAX(IF(AND(ALV20&lt;=AMR14,ALX20&gt;AMS14),AMS14-AMR14,IF(ALX20&lt;=AMS14,0,IF(AND(ALV20&gt;AMR14,ALX20&gt;AMS14),AMS14-ALV20,0))),0)),0)</f>
        <v>　</v>
      </c>
      <c r="AMS20" s="663"/>
      <c r="AMT20" s="664"/>
      <c r="AMU20" s="662" t="str">
        <f t="shared" si="17"/>
        <v>　</v>
      </c>
      <c r="AMV20" s="663"/>
      <c r="AMW20" s="664"/>
      <c r="AMX20" s="665" t="str">
        <f>IF(ANA20="×",TIME(0,0,0),IF(ANK4="非常勤",ALZ20,AML20))</f>
        <v>　</v>
      </c>
      <c r="AMY20" s="666"/>
      <c r="AMZ20" s="667"/>
      <c r="ANA20" s="265"/>
      <c r="ANB20" s="665" t="str">
        <f>IF(ANE20="×",TIME(0,0,0),IF(ANK4="非常勤",AMC20,AMO20))</f>
        <v>　</v>
      </c>
      <c r="ANC20" s="666"/>
      <c r="AND20" s="667"/>
      <c r="ANE20" s="265"/>
      <c r="ANF20" s="665" t="str">
        <f>IF(ANI20="×",TIME(0,0,0),IF(ANK4="非常勤",AMF20,AMR20))</f>
        <v>　</v>
      </c>
      <c r="ANG20" s="666"/>
      <c r="ANH20" s="667"/>
      <c r="ANI20" s="265"/>
      <c r="ANJ20" s="665" t="str">
        <f>IF(ANM20="×",TIME(0,0,0),IF(ANK4="非常勤",AMI20,AMU20))</f>
        <v>　</v>
      </c>
      <c r="ANK20" s="666"/>
      <c r="ANL20" s="667"/>
      <c r="ANM20" s="265"/>
      <c r="ANN20" s="720"/>
      <c r="ANO20" s="720"/>
      <c r="ANP20" s="668"/>
      <c r="ANQ20" s="670"/>
      <c r="ANR20" s="669"/>
      <c r="ANS20" s="671"/>
      <c r="ANT20" s="672"/>
      <c r="ANU20" s="672"/>
      <c r="ANV20" s="673"/>
      <c r="ANW20" s="263">
        <f>'別表_個別勤務状況（1～60）'!$A$20</f>
        <v>6</v>
      </c>
      <c r="ANX20" s="264" t="str">
        <f>'別表_個別勤務状況（1～60）'!$B$20</f>
        <v>祝</v>
      </c>
      <c r="ANY20" s="660"/>
      <c r="ANZ20" s="661"/>
      <c r="AOA20" s="660"/>
      <c r="AOB20" s="661"/>
      <c r="AOC20" s="660"/>
      <c r="AOD20" s="661"/>
      <c r="AOE20" s="660"/>
      <c r="AOF20" s="661"/>
      <c r="AOG20" s="662" t="str">
        <f>IFERROR(IF(OR(ANX20="日",ANX20="祝",ANX20=0,ANY20=""),"　",MAX(IF(AND(ANY20&lt;=AOG14,AOA20&gt;AOH14),AOH14-AOG14,IF(AND(ANY20&gt;AOG14,AOA20&lt;=AOH14),AOA20-ANY20,IF(AND(ANY20&lt;=AOG14,AOA20&lt;=AOH14),AOA20-AOG14,IF(AND(ANY20&gt;AOG14,AOA20&gt;AOH14),AOH14-ANY20,0)))),0)),0)</f>
        <v>　</v>
      </c>
      <c r="AOH20" s="663"/>
      <c r="AOI20" s="664"/>
      <c r="AOJ20" s="662" t="str">
        <f>IFERROR(IF(OR(ANX20="日",ANX20="祝",ANX20=0,AOC20=""),"　",MAX(IF(AND(AOC20&gt;AOM14,AOE20&gt;AOK14),0,IF(AND(AOC20&lt;=AOM14,AOC20&gt;AOJ14,AOE20&gt;AOK14),AOM14-AOC20,IF(AND(AOC20&lt;=AOM14,AOC20&lt;=AOJ14,AOE20&gt;AOK14),AOM14-AOJ14,IF(AND(AOC20&gt;AOJ14,AOE20&lt;=AOK14),AOE20-AOC20,IF(AND(AOC20&lt;=AOJ14,AOE20&lt;=AOK14),AOE20-AOJ14,0))))),0)),0)</f>
        <v>　</v>
      </c>
      <c r="AOK20" s="663"/>
      <c r="AOL20" s="664"/>
      <c r="AOM20" s="662" t="str">
        <f>IFERROR(IF(OR(ANX20="日",ANX20="祝",ANX20=0,AOC20=0),"　",MAX(IF(AND(AOC20&lt;=AOM14,AOE20&gt;AON14),AON14-AOM14,IF(AOE20&lt;=AON14,0,IF(AND(AOC20&gt;AOM14,AOE20&gt;AON14),AON14-AOC20,0))),0)),0)</f>
        <v>　</v>
      </c>
      <c r="AON20" s="663"/>
      <c r="AOO20" s="664"/>
      <c r="AOP20" s="662" t="str">
        <f>IFERROR(IF(OR(ANX20="日",ANX20="祝",ANX20=0,AOC20=0),"　",MAX(IF(AOC20&gt;AOP14,AOE20-AOC20,IF(AOC20&lt;=AOP14,AOE20-AOP14,0)),0)),0)</f>
        <v>　</v>
      </c>
      <c r="AOQ20" s="663"/>
      <c r="AOR20" s="664"/>
      <c r="AOS20" s="662" t="str">
        <f>IFERROR(IF(OR(ANX20="日",ANX20="祝",ANX20=0,ANY20=""),"　",MAX(IF(AND(ANY20&lt;=AOS14,AOA20&gt;AOT14),AOT14-AOS14,IF(AND(ANY20&gt;AOS14,AOA20&lt;=AOT14),AOA20-ANY20,IF(AND(ANY20&lt;=AOS14,AOA20&lt;=AOT14),AOA20-AOS14,IF(AND(ANY20&gt;AOS14,AOA20&gt;AOT14),AOT14-ANY20,0)))),0)),0)</f>
        <v>　</v>
      </c>
      <c r="AOT20" s="663"/>
      <c r="AOU20" s="664"/>
      <c r="AOV20" s="662" t="str">
        <f>IFERROR(IF(OR(ANX20="日",ANX20="祝",ANX20=0,AOC20=0),"　",MAX(IF(AND(AOC20&gt;AOY14,AOE20&gt;AOW14),0,IF(AND(AOC20&lt;=AOY14,AOC20&gt;AOV14,AOE20&gt;AOW14),AOY14-AOC20,IF(AND(AOC20&lt;=AOY14,AOC20&lt;=AOV14,AOE20&gt;AOW14),AOY14-AOV14,IF(AND(AOC20&gt;AOV14,AOE20&lt;=AOW14),AOE20-AOC20,IF(AND(AOC20&lt;=AOV14,AOE20&lt;=AOW14),AOE20-AOV14,0))))),0)),0)</f>
        <v>　</v>
      </c>
      <c r="AOW20" s="663"/>
      <c r="AOX20" s="664"/>
      <c r="AOY20" s="662" t="str">
        <f>IFERROR(IF(OR(ANX20="日",ANX20="祝",ANX20=0,AOC20=0),"　",MAX(IF(AND(AOC20&lt;=AOY14,AOE20&gt;AOZ14),AOZ14-AOY14,IF(AOE20&lt;=AOZ14,0,IF(AND(AOC20&gt;AOY14,AOE20&gt;AOZ14),AOZ14-AOC20,0))),0)),0)</f>
        <v>　</v>
      </c>
      <c r="AOZ20" s="663"/>
      <c r="APA20" s="664"/>
      <c r="APB20" s="662" t="str">
        <f t="shared" si="18"/>
        <v>　</v>
      </c>
      <c r="APC20" s="663"/>
      <c r="APD20" s="664"/>
      <c r="APE20" s="665" t="str">
        <f>IF(APH20="×",TIME(0,0,0),IF(APR4="非常勤",AOG20,AOS20))</f>
        <v>　</v>
      </c>
      <c r="APF20" s="666"/>
      <c r="APG20" s="667"/>
      <c r="APH20" s="265"/>
      <c r="API20" s="665" t="str">
        <f>IF(APL20="×",TIME(0,0,0),IF(APR4="非常勤",AOJ20,AOV20))</f>
        <v>　</v>
      </c>
      <c r="APJ20" s="666"/>
      <c r="APK20" s="667"/>
      <c r="APL20" s="265"/>
      <c r="APM20" s="665" t="str">
        <f>IF(APP20="×",TIME(0,0,0),IF(APR4="非常勤",AOM20,AOY20))</f>
        <v>　</v>
      </c>
      <c r="APN20" s="666"/>
      <c r="APO20" s="667"/>
      <c r="APP20" s="265"/>
      <c r="APQ20" s="665" t="str">
        <f>IF(APT20="×",TIME(0,0,0),IF(APR4="非常勤",AOP20,APB20))</f>
        <v>　</v>
      </c>
      <c r="APR20" s="666"/>
      <c r="APS20" s="667"/>
      <c r="APT20" s="265"/>
      <c r="APU20" s="720"/>
      <c r="APV20" s="720"/>
      <c r="APW20" s="668"/>
      <c r="APX20" s="670"/>
      <c r="APY20" s="669"/>
      <c r="APZ20" s="671"/>
      <c r="AQA20" s="672"/>
      <c r="AQB20" s="672"/>
      <c r="AQC20" s="673"/>
      <c r="AQD20" s="263">
        <f>'別表_個別勤務状況（1～60）'!$A$20</f>
        <v>6</v>
      </c>
      <c r="AQE20" s="264" t="str">
        <f>'別表_個別勤務状況（1～60）'!$B$20</f>
        <v>祝</v>
      </c>
      <c r="AQF20" s="660"/>
      <c r="AQG20" s="661"/>
      <c r="AQH20" s="660"/>
      <c r="AQI20" s="661"/>
      <c r="AQJ20" s="660"/>
      <c r="AQK20" s="661"/>
      <c r="AQL20" s="660"/>
      <c r="AQM20" s="661"/>
      <c r="AQN20" s="662" t="str">
        <f>IFERROR(IF(OR(AQE20="日",AQE20="祝",AQE20=0,AQF20=""),"　",MAX(IF(AND(AQF20&lt;=AQN14,AQH20&gt;AQO14),AQO14-AQN14,IF(AND(AQF20&gt;AQN14,AQH20&lt;=AQO14),AQH20-AQF20,IF(AND(AQF20&lt;=AQN14,AQH20&lt;=AQO14),AQH20-AQN14,IF(AND(AQF20&gt;AQN14,AQH20&gt;AQO14),AQO14-AQF20,0)))),0)),0)</f>
        <v>　</v>
      </c>
      <c r="AQO20" s="663"/>
      <c r="AQP20" s="664"/>
      <c r="AQQ20" s="662" t="str">
        <f>IFERROR(IF(OR(AQE20="日",AQE20="祝",AQE20=0,AQJ20=""),"　",MAX(IF(AND(AQJ20&gt;AQT14,AQL20&gt;AQR14),0,IF(AND(AQJ20&lt;=AQT14,AQJ20&gt;AQQ14,AQL20&gt;AQR14),AQT14-AQJ20,IF(AND(AQJ20&lt;=AQT14,AQJ20&lt;=AQQ14,AQL20&gt;AQR14),AQT14-AQQ14,IF(AND(AQJ20&gt;AQQ14,AQL20&lt;=AQR14),AQL20-AQJ20,IF(AND(AQJ20&lt;=AQQ14,AQL20&lt;=AQR14),AQL20-AQQ14,0))))),0)),0)</f>
        <v>　</v>
      </c>
      <c r="AQR20" s="663"/>
      <c r="AQS20" s="664"/>
      <c r="AQT20" s="662" t="str">
        <f>IFERROR(IF(OR(AQE20="日",AQE20="祝",AQE20=0,AQJ20=0),"　",MAX(IF(AND(AQJ20&lt;=AQT14,AQL20&gt;AQU14),AQU14-AQT14,IF(AQL20&lt;=AQU14,0,IF(AND(AQJ20&gt;AQT14,AQL20&gt;AQU14),AQU14-AQJ20,0))),0)),0)</f>
        <v>　</v>
      </c>
      <c r="AQU20" s="663"/>
      <c r="AQV20" s="664"/>
      <c r="AQW20" s="662" t="str">
        <f>IFERROR(IF(OR(AQE20="日",AQE20="祝",AQE20=0,AQJ20=0),"　",MAX(IF(AQJ20&gt;AQW14,AQL20-AQJ20,IF(AQJ20&lt;=AQW14,AQL20-AQW14,0)),0)),0)</f>
        <v>　</v>
      </c>
      <c r="AQX20" s="663"/>
      <c r="AQY20" s="664"/>
      <c r="AQZ20" s="662" t="str">
        <f>IFERROR(IF(OR(AQE20="日",AQE20="祝",AQE20=0,AQF20=""),"　",MAX(IF(AND(AQF20&lt;=AQZ14,AQH20&gt;ARA14),ARA14-AQZ14,IF(AND(AQF20&gt;AQZ14,AQH20&lt;=ARA14),AQH20-AQF20,IF(AND(AQF20&lt;=AQZ14,AQH20&lt;=ARA14),AQH20-AQZ14,IF(AND(AQF20&gt;AQZ14,AQH20&gt;ARA14),ARA14-AQF20,0)))),0)),0)</f>
        <v>　</v>
      </c>
      <c r="ARA20" s="663"/>
      <c r="ARB20" s="664"/>
      <c r="ARC20" s="662" t="str">
        <f>IFERROR(IF(OR(AQE20="日",AQE20="祝",AQE20=0,AQJ20=0),"　",MAX(IF(AND(AQJ20&gt;ARF14,AQL20&gt;ARD14),0,IF(AND(AQJ20&lt;=ARF14,AQJ20&gt;ARC14,AQL20&gt;ARD14),ARF14-AQJ20,IF(AND(AQJ20&lt;=ARF14,AQJ20&lt;=ARC14,AQL20&gt;ARD14),ARF14-ARC14,IF(AND(AQJ20&gt;ARC14,AQL20&lt;=ARD14),AQL20-AQJ20,IF(AND(AQJ20&lt;=ARC14,AQL20&lt;=ARD14),AQL20-ARC14,0))))),0)),0)</f>
        <v>　</v>
      </c>
      <c r="ARD20" s="663"/>
      <c r="ARE20" s="664"/>
      <c r="ARF20" s="662" t="str">
        <f>IFERROR(IF(OR(AQE20="日",AQE20="祝",AQE20=0,AQJ20=0),"　",MAX(IF(AND(AQJ20&lt;=ARF14,AQL20&gt;ARG14),ARG14-ARF14,IF(AQL20&lt;=ARG14,0,IF(AND(AQJ20&gt;ARF14,AQL20&gt;ARG14),ARG14-AQJ20,0))),0)),0)</f>
        <v>　</v>
      </c>
      <c r="ARG20" s="663"/>
      <c r="ARH20" s="664"/>
      <c r="ARI20" s="662" t="str">
        <f t="shared" si="19"/>
        <v>　</v>
      </c>
      <c r="ARJ20" s="663"/>
      <c r="ARK20" s="664"/>
      <c r="ARL20" s="665" t="str">
        <f>IF(ARO20="×",TIME(0,0,0),IF(ARY4="非常勤",AQN20,AQZ20))</f>
        <v>　</v>
      </c>
      <c r="ARM20" s="666"/>
      <c r="ARN20" s="667"/>
      <c r="ARO20" s="265"/>
      <c r="ARP20" s="665" t="str">
        <f>IF(ARS20="×",TIME(0,0,0),IF(ARY4="非常勤",AQQ20,ARC20))</f>
        <v>　</v>
      </c>
      <c r="ARQ20" s="666"/>
      <c r="ARR20" s="667"/>
      <c r="ARS20" s="265"/>
      <c r="ART20" s="665" t="str">
        <f>IF(ARW20="×",TIME(0,0,0),IF(ARY4="非常勤",AQT20,ARF20))</f>
        <v>　</v>
      </c>
      <c r="ARU20" s="666"/>
      <c r="ARV20" s="667"/>
      <c r="ARW20" s="265"/>
      <c r="ARX20" s="665" t="str">
        <f>IF(ASA20="×",TIME(0,0,0),IF(ARY4="非常勤",AQW20,ARI20))</f>
        <v>　</v>
      </c>
      <c r="ARY20" s="666"/>
      <c r="ARZ20" s="667"/>
      <c r="ASA20" s="265"/>
      <c r="ASB20" s="720"/>
      <c r="ASC20" s="720"/>
      <c r="ASD20" s="668"/>
      <c r="ASE20" s="670"/>
      <c r="ASF20" s="669"/>
      <c r="ASG20" s="671"/>
      <c r="ASH20" s="672"/>
      <c r="ASI20" s="672"/>
      <c r="ASJ20" s="673"/>
      <c r="ASK20" s="263">
        <f>'別表_個別勤務状況（1～60）'!$A$20</f>
        <v>6</v>
      </c>
      <c r="ASL20" s="264" t="str">
        <f>'別表_個別勤務状況（1～60）'!$B$20</f>
        <v>祝</v>
      </c>
      <c r="ASM20" s="660"/>
      <c r="ASN20" s="661"/>
      <c r="ASO20" s="660"/>
      <c r="ASP20" s="661"/>
      <c r="ASQ20" s="660"/>
      <c r="ASR20" s="661"/>
      <c r="ASS20" s="660"/>
      <c r="AST20" s="661"/>
      <c r="ASU20" s="662" t="str">
        <f>IFERROR(IF(OR(ASL20="日",ASL20="祝",ASL20=0,ASM20=""),"　",MAX(IF(AND(ASM20&lt;=ASU14,ASO20&gt;ASV14),ASV14-ASU14,IF(AND(ASM20&gt;ASU14,ASO20&lt;=ASV14),ASO20-ASM20,IF(AND(ASM20&lt;=ASU14,ASO20&lt;=ASV14),ASO20-ASU14,IF(AND(ASM20&gt;ASU14,ASO20&gt;ASV14),ASV14-ASM20,0)))),0)),0)</f>
        <v>　</v>
      </c>
      <c r="ASV20" s="663"/>
      <c r="ASW20" s="664"/>
      <c r="ASX20" s="662" t="str">
        <f>IFERROR(IF(OR(ASL20="日",ASL20="祝",ASL20=0,ASQ20=""),"　",MAX(IF(AND(ASQ20&gt;ATA14,ASS20&gt;ASY14),0,IF(AND(ASQ20&lt;=ATA14,ASQ20&gt;ASX14,ASS20&gt;ASY14),ATA14-ASQ20,IF(AND(ASQ20&lt;=ATA14,ASQ20&lt;=ASX14,ASS20&gt;ASY14),ATA14-ASX14,IF(AND(ASQ20&gt;ASX14,ASS20&lt;=ASY14),ASS20-ASQ20,IF(AND(ASQ20&lt;=ASX14,ASS20&lt;=ASY14),ASS20-ASX14,0))))),0)),0)</f>
        <v>　</v>
      </c>
      <c r="ASY20" s="663"/>
      <c r="ASZ20" s="664"/>
      <c r="ATA20" s="662" t="str">
        <f>IFERROR(IF(OR(ASL20="日",ASL20="祝",ASL20=0,ASQ20=0),"　",MAX(IF(AND(ASQ20&lt;=ATA14,ASS20&gt;ATB14),ATB14-ATA14,IF(ASS20&lt;=ATB14,0,IF(AND(ASQ20&gt;ATA14,ASS20&gt;ATB14),ATB14-ASQ20,0))),0)),0)</f>
        <v>　</v>
      </c>
      <c r="ATB20" s="663"/>
      <c r="ATC20" s="664"/>
      <c r="ATD20" s="662" t="str">
        <f>IFERROR(IF(OR(ASL20="日",ASL20="祝",ASL20=0,ASQ20=0),"　",MAX(IF(ASQ20&gt;ATD14,ASS20-ASQ20,IF(ASQ20&lt;=ATD14,ASS20-ATD14,0)),0)),0)</f>
        <v>　</v>
      </c>
      <c r="ATE20" s="663"/>
      <c r="ATF20" s="664"/>
      <c r="ATG20" s="662" t="str">
        <f>IFERROR(IF(OR(ASL20="日",ASL20="祝",ASL20=0,ASM20=""),"　",MAX(IF(AND(ASM20&lt;=ATG14,ASO20&gt;ATH14),ATH14-ATG14,IF(AND(ASM20&gt;ATG14,ASO20&lt;=ATH14),ASO20-ASM20,IF(AND(ASM20&lt;=ATG14,ASO20&lt;=ATH14),ASO20-ATG14,IF(AND(ASM20&gt;ATG14,ASO20&gt;ATH14),ATH14-ASM20,0)))),0)),0)</f>
        <v>　</v>
      </c>
      <c r="ATH20" s="663"/>
      <c r="ATI20" s="664"/>
      <c r="ATJ20" s="662" t="str">
        <f>IFERROR(IF(OR(ASL20="日",ASL20="祝",ASL20=0,ASQ20=0),"　",MAX(IF(AND(ASQ20&gt;ATM14,ASS20&gt;ATK14),0,IF(AND(ASQ20&lt;=ATM14,ASQ20&gt;ATJ14,ASS20&gt;ATK14),ATM14-ASQ20,IF(AND(ASQ20&lt;=ATM14,ASQ20&lt;=ATJ14,ASS20&gt;ATK14),ATM14-ATJ14,IF(AND(ASQ20&gt;ATJ14,ASS20&lt;=ATK14),ASS20-ASQ20,IF(AND(ASQ20&lt;=ATJ14,ASS20&lt;=ATK14),ASS20-ATJ14,0))))),0)),0)</f>
        <v>　</v>
      </c>
      <c r="ATK20" s="663"/>
      <c r="ATL20" s="664"/>
      <c r="ATM20" s="662" t="str">
        <f>IFERROR(IF(OR(ASL20="日",ASL20="祝",ASL20=0,ASQ20=0),"　",MAX(IF(AND(ASQ20&lt;=ATM14,ASS20&gt;ATN14),ATN14-ATM14,IF(ASS20&lt;=ATN14,0,IF(AND(ASQ20&gt;ATM14,ASS20&gt;ATN14),ATN14-ASQ20,0))),0)),0)</f>
        <v>　</v>
      </c>
      <c r="ATN20" s="663"/>
      <c r="ATO20" s="664"/>
      <c r="ATP20" s="662" t="str">
        <f t="shared" si="20"/>
        <v>　</v>
      </c>
      <c r="ATQ20" s="663"/>
      <c r="ATR20" s="664"/>
      <c r="ATS20" s="665" t="str">
        <f>IF(ATV20="×",TIME(0,0,0),IF(AUF4="非常勤",ASU20,ATG20))</f>
        <v>　</v>
      </c>
      <c r="ATT20" s="666"/>
      <c r="ATU20" s="667"/>
      <c r="ATV20" s="265"/>
      <c r="ATW20" s="665" t="str">
        <f>IF(ATZ20="×",TIME(0,0,0),IF(AUF4="非常勤",ASX20,ATJ20))</f>
        <v>　</v>
      </c>
      <c r="ATX20" s="666"/>
      <c r="ATY20" s="667"/>
      <c r="ATZ20" s="265"/>
      <c r="AUA20" s="665" t="str">
        <f>IF(AUD20="×",TIME(0,0,0),IF(AUF4="非常勤",ATA20,ATM20))</f>
        <v>　</v>
      </c>
      <c r="AUB20" s="666"/>
      <c r="AUC20" s="667"/>
      <c r="AUD20" s="265"/>
      <c r="AUE20" s="665" t="str">
        <f>IF(AUH20="×",TIME(0,0,0),IF(AUF4="非常勤",ATD20,ATP20))</f>
        <v>　</v>
      </c>
      <c r="AUF20" s="666"/>
      <c r="AUG20" s="667"/>
      <c r="AUH20" s="265"/>
      <c r="AUI20" s="720"/>
      <c r="AUJ20" s="720"/>
      <c r="AUK20" s="668"/>
      <c r="AUL20" s="670"/>
      <c r="AUM20" s="669"/>
      <c r="AUN20" s="671"/>
      <c r="AUO20" s="672"/>
      <c r="AUP20" s="672"/>
      <c r="AUQ20" s="673"/>
      <c r="AUR20" s="263">
        <f>'別表_個別勤務状況（1～60）'!$A$20</f>
        <v>6</v>
      </c>
      <c r="AUS20" s="264" t="str">
        <f>'別表_個別勤務状況（1～60）'!$B$20</f>
        <v>祝</v>
      </c>
      <c r="AUT20" s="660"/>
      <c r="AUU20" s="661"/>
      <c r="AUV20" s="660"/>
      <c r="AUW20" s="661"/>
      <c r="AUX20" s="660"/>
      <c r="AUY20" s="661"/>
      <c r="AUZ20" s="660"/>
      <c r="AVA20" s="661"/>
      <c r="AVB20" s="662" t="str">
        <f>IFERROR(IF(OR(AUS20="日",AUS20="祝",AUS20=0,AUT20=""),"　",MAX(IF(AND(AUT20&lt;=AVB14,AUV20&gt;AVC14),AVC14-AVB14,IF(AND(AUT20&gt;AVB14,AUV20&lt;=AVC14),AUV20-AUT20,IF(AND(AUT20&lt;=AVB14,AUV20&lt;=AVC14),AUV20-AVB14,IF(AND(AUT20&gt;AVB14,AUV20&gt;AVC14),AVC14-AUT20,0)))),0)),0)</f>
        <v>　</v>
      </c>
      <c r="AVC20" s="663"/>
      <c r="AVD20" s="664"/>
      <c r="AVE20" s="662" t="str">
        <f>IFERROR(IF(OR(AUS20="日",AUS20="祝",AUS20=0,AUX20=""),"　",MAX(IF(AND(AUX20&gt;AVH14,AUZ20&gt;AVF14),0,IF(AND(AUX20&lt;=AVH14,AUX20&gt;AVE14,AUZ20&gt;AVF14),AVH14-AUX20,IF(AND(AUX20&lt;=AVH14,AUX20&lt;=AVE14,AUZ20&gt;AVF14),AVH14-AVE14,IF(AND(AUX20&gt;AVE14,AUZ20&lt;=AVF14),AUZ20-AUX20,IF(AND(AUX20&lt;=AVE14,AUZ20&lt;=AVF14),AUZ20-AVE14,0))))),0)),0)</f>
        <v>　</v>
      </c>
      <c r="AVF20" s="663"/>
      <c r="AVG20" s="664"/>
      <c r="AVH20" s="662" t="str">
        <f>IFERROR(IF(OR(AUS20="日",AUS20="祝",AUS20=0,AUX20=0),"　",MAX(IF(AND(AUX20&lt;=AVH14,AUZ20&gt;AVI14),AVI14-AVH14,IF(AUZ20&lt;=AVI14,0,IF(AND(AUX20&gt;AVH14,AUZ20&gt;AVI14),AVI14-AUX20,0))),0)),0)</f>
        <v>　</v>
      </c>
      <c r="AVI20" s="663"/>
      <c r="AVJ20" s="664"/>
      <c r="AVK20" s="662" t="str">
        <f>IFERROR(IF(OR(AUS20="日",AUS20="祝",AUS20=0,AUX20=0),"　",MAX(IF(AUX20&gt;AVK14,AUZ20-AUX20,IF(AUX20&lt;=AVK14,AUZ20-AVK14,0)),0)),0)</f>
        <v>　</v>
      </c>
      <c r="AVL20" s="663"/>
      <c r="AVM20" s="664"/>
      <c r="AVN20" s="662" t="str">
        <f>IFERROR(IF(OR(AUS20="日",AUS20="祝",AUS20=0,AUT20=""),"　",MAX(IF(AND(AUT20&lt;=AVN14,AUV20&gt;AVO14),AVO14-AVN14,IF(AND(AUT20&gt;AVN14,AUV20&lt;=AVO14),AUV20-AUT20,IF(AND(AUT20&lt;=AVN14,AUV20&lt;=AVO14),AUV20-AVN14,IF(AND(AUT20&gt;AVN14,AUV20&gt;AVO14),AVO14-AUT20,0)))),0)),0)</f>
        <v>　</v>
      </c>
      <c r="AVO20" s="663"/>
      <c r="AVP20" s="664"/>
      <c r="AVQ20" s="662" t="str">
        <f>IFERROR(IF(OR(AUS20="日",AUS20="祝",AUS20=0,AUX20=0),"　",MAX(IF(AND(AUX20&gt;AVT14,AUZ20&gt;AVR14),0,IF(AND(AUX20&lt;=AVT14,AUX20&gt;AVQ14,AUZ20&gt;AVR14),AVT14-AUX20,IF(AND(AUX20&lt;=AVT14,AUX20&lt;=AVQ14,AUZ20&gt;AVR14),AVT14-AVQ14,IF(AND(AUX20&gt;AVQ14,AUZ20&lt;=AVR14),AUZ20-AUX20,IF(AND(AUX20&lt;=AVQ14,AUZ20&lt;=AVR14),AUZ20-AVQ14,0))))),0)),0)</f>
        <v>　</v>
      </c>
      <c r="AVR20" s="663"/>
      <c r="AVS20" s="664"/>
      <c r="AVT20" s="662" t="str">
        <f>IFERROR(IF(OR(AUS20="日",AUS20="祝",AUS20=0,AUX20=0),"　",MAX(IF(AND(AUX20&lt;=AVT14,AUZ20&gt;AVU14),AVU14-AVT14,IF(AUZ20&lt;=AVU14,0,IF(AND(AUX20&gt;AVT14,AUZ20&gt;AVU14),AVU14-AUX20,0))),0)),0)</f>
        <v>　</v>
      </c>
      <c r="AVU20" s="663"/>
      <c r="AVV20" s="664"/>
      <c r="AVW20" s="662" t="str">
        <f t="shared" si="21"/>
        <v>　</v>
      </c>
      <c r="AVX20" s="663"/>
      <c r="AVY20" s="664"/>
      <c r="AVZ20" s="665" t="str">
        <f>IF(AWC20="×",TIME(0,0,0),IF(AWM4="非常勤",AVB20,AVN20))</f>
        <v>　</v>
      </c>
      <c r="AWA20" s="666"/>
      <c r="AWB20" s="667"/>
      <c r="AWC20" s="265"/>
      <c r="AWD20" s="665" t="str">
        <f>IF(AWG20="×",TIME(0,0,0),IF(AWM4="非常勤",AVE20,AVQ20))</f>
        <v>　</v>
      </c>
      <c r="AWE20" s="666"/>
      <c r="AWF20" s="667"/>
      <c r="AWG20" s="265"/>
      <c r="AWH20" s="665" t="str">
        <f>IF(AWK20="×",TIME(0,0,0),IF(AWM4="非常勤",AVH20,AVT20))</f>
        <v>　</v>
      </c>
      <c r="AWI20" s="666"/>
      <c r="AWJ20" s="667"/>
      <c r="AWK20" s="265"/>
      <c r="AWL20" s="665" t="str">
        <f>IF(AWO20="×",TIME(0,0,0),IF(AWM4="非常勤",AVK20,AVW20))</f>
        <v>　</v>
      </c>
      <c r="AWM20" s="666"/>
      <c r="AWN20" s="667"/>
      <c r="AWO20" s="265"/>
      <c r="AWP20" s="720"/>
      <c r="AWQ20" s="720"/>
      <c r="AWR20" s="668"/>
      <c r="AWS20" s="670"/>
      <c r="AWT20" s="669"/>
      <c r="AWU20" s="671"/>
      <c r="AWV20" s="672"/>
      <c r="AWW20" s="672"/>
      <c r="AWX20" s="673"/>
      <c r="AWY20" s="263">
        <f>'別表_個別勤務状況（1～60）'!$A$20</f>
        <v>6</v>
      </c>
      <c r="AWZ20" s="264" t="str">
        <f>'別表_個別勤務状況（1～60）'!$B$20</f>
        <v>祝</v>
      </c>
      <c r="AXA20" s="660"/>
      <c r="AXB20" s="661"/>
      <c r="AXC20" s="660"/>
      <c r="AXD20" s="661"/>
      <c r="AXE20" s="660"/>
      <c r="AXF20" s="661"/>
      <c r="AXG20" s="660"/>
      <c r="AXH20" s="661"/>
      <c r="AXI20" s="662" t="str">
        <f>IFERROR(IF(OR(AWZ20="日",AWZ20="祝",AWZ20=0,AXA20=""),"　",MAX(IF(AND(AXA20&lt;=AXI14,AXC20&gt;AXJ14),AXJ14-AXI14,IF(AND(AXA20&gt;AXI14,AXC20&lt;=AXJ14),AXC20-AXA20,IF(AND(AXA20&lt;=AXI14,AXC20&lt;=AXJ14),AXC20-AXI14,IF(AND(AXA20&gt;AXI14,AXC20&gt;AXJ14),AXJ14-AXA20,0)))),0)),0)</f>
        <v>　</v>
      </c>
      <c r="AXJ20" s="663"/>
      <c r="AXK20" s="664"/>
      <c r="AXL20" s="662" t="str">
        <f>IFERROR(IF(OR(AWZ20="日",AWZ20="祝",AWZ20=0,AXE20=""),"　",MAX(IF(AND(AXE20&gt;AXO14,AXG20&gt;AXM14),0,IF(AND(AXE20&lt;=AXO14,AXE20&gt;AXL14,AXG20&gt;AXM14),AXO14-AXE20,IF(AND(AXE20&lt;=AXO14,AXE20&lt;=AXL14,AXG20&gt;AXM14),AXO14-AXL14,IF(AND(AXE20&gt;AXL14,AXG20&lt;=AXM14),AXG20-AXE20,IF(AND(AXE20&lt;=AXL14,AXG20&lt;=AXM14),AXG20-AXL14,0))))),0)),0)</f>
        <v>　</v>
      </c>
      <c r="AXM20" s="663"/>
      <c r="AXN20" s="664"/>
      <c r="AXO20" s="662" t="str">
        <f>IFERROR(IF(OR(AWZ20="日",AWZ20="祝",AWZ20=0,AXE20=0),"　",MAX(IF(AND(AXE20&lt;=AXO14,AXG20&gt;AXP14),AXP14-AXO14,IF(AXG20&lt;=AXP14,0,IF(AND(AXE20&gt;AXO14,AXG20&gt;AXP14),AXP14-AXE20,0))),0)),0)</f>
        <v>　</v>
      </c>
      <c r="AXP20" s="663"/>
      <c r="AXQ20" s="664"/>
      <c r="AXR20" s="662" t="str">
        <f>IFERROR(IF(OR(AWZ20="日",AWZ20="祝",AWZ20=0,AXE20=0),"　",MAX(IF(AXE20&gt;AXR14,AXG20-AXE20,IF(AXE20&lt;=AXR14,AXG20-AXR14,0)),0)),0)</f>
        <v>　</v>
      </c>
      <c r="AXS20" s="663"/>
      <c r="AXT20" s="664"/>
      <c r="AXU20" s="662" t="str">
        <f>IFERROR(IF(OR(AWZ20="日",AWZ20="祝",AWZ20=0,AXA20=""),"　",MAX(IF(AND(AXA20&lt;=AXU14,AXC20&gt;AXV14),AXV14-AXU14,IF(AND(AXA20&gt;AXU14,AXC20&lt;=AXV14),AXC20-AXA20,IF(AND(AXA20&lt;=AXU14,AXC20&lt;=AXV14),AXC20-AXU14,IF(AND(AXA20&gt;AXU14,AXC20&gt;AXV14),AXV14-AXA20,0)))),0)),0)</f>
        <v>　</v>
      </c>
      <c r="AXV20" s="663"/>
      <c r="AXW20" s="664"/>
      <c r="AXX20" s="662" t="str">
        <f>IFERROR(IF(OR(AWZ20="日",AWZ20="祝",AWZ20=0,AXE20=0),"　",MAX(IF(AND(AXE20&gt;AYA14,AXG20&gt;AXY14),0,IF(AND(AXE20&lt;=AYA14,AXE20&gt;AXX14,AXG20&gt;AXY14),AYA14-AXE20,IF(AND(AXE20&lt;=AYA14,AXE20&lt;=AXX14,AXG20&gt;AXY14),AYA14-AXX14,IF(AND(AXE20&gt;AXX14,AXG20&lt;=AXY14),AXG20-AXE20,IF(AND(AXE20&lt;=AXX14,AXG20&lt;=AXY14),AXG20-AXX14,0))))),0)),0)</f>
        <v>　</v>
      </c>
      <c r="AXY20" s="663"/>
      <c r="AXZ20" s="664"/>
      <c r="AYA20" s="662" t="str">
        <f>IFERROR(IF(OR(AWZ20="日",AWZ20="祝",AWZ20=0,AXE20=0),"　",MAX(IF(AND(AXE20&lt;=AYA14,AXG20&gt;AYB14),AYB14-AYA14,IF(AXG20&lt;=AYB14,0,IF(AND(AXE20&gt;AYA14,AXG20&gt;AYB14),AYB14-AXE20,0))),0)),0)</f>
        <v>　</v>
      </c>
      <c r="AYB20" s="663"/>
      <c r="AYC20" s="664"/>
      <c r="AYD20" s="662" t="str">
        <f t="shared" si="22"/>
        <v>　</v>
      </c>
      <c r="AYE20" s="663"/>
      <c r="AYF20" s="664"/>
      <c r="AYG20" s="665" t="str">
        <f>IF(AYJ20="×",TIME(0,0,0),IF(AYT4="非常勤",AXI20,AXU20))</f>
        <v>　</v>
      </c>
      <c r="AYH20" s="666"/>
      <c r="AYI20" s="667"/>
      <c r="AYJ20" s="265"/>
      <c r="AYK20" s="665" t="str">
        <f>IF(AYN20="×",TIME(0,0,0),IF(AYT4="非常勤",AXL20,AXX20))</f>
        <v>　</v>
      </c>
      <c r="AYL20" s="666"/>
      <c r="AYM20" s="667"/>
      <c r="AYN20" s="265"/>
      <c r="AYO20" s="665" t="str">
        <f>IF(AYR20="×",TIME(0,0,0),IF(AYT4="非常勤",AXO20,AYA20))</f>
        <v>　</v>
      </c>
      <c r="AYP20" s="666"/>
      <c r="AYQ20" s="667"/>
      <c r="AYR20" s="265"/>
      <c r="AYS20" s="665" t="str">
        <f>IF(AYV20="×",TIME(0,0,0),IF(AYT4="非常勤",AXR20,AYD20))</f>
        <v>　</v>
      </c>
      <c r="AYT20" s="666"/>
      <c r="AYU20" s="667"/>
      <c r="AYV20" s="265"/>
      <c r="AYW20" s="720"/>
      <c r="AYX20" s="720"/>
      <c r="AYY20" s="668"/>
      <c r="AYZ20" s="670"/>
      <c r="AZA20" s="669"/>
      <c r="AZB20" s="671"/>
      <c r="AZC20" s="672"/>
      <c r="AZD20" s="672"/>
      <c r="AZE20" s="673"/>
      <c r="AZF20" s="263">
        <f>'別表_個別勤務状況（1～60）'!$A$20</f>
        <v>6</v>
      </c>
      <c r="AZG20" s="264" t="str">
        <f>'別表_個別勤務状況（1～60）'!$B$20</f>
        <v>祝</v>
      </c>
      <c r="AZH20" s="660"/>
      <c r="AZI20" s="661"/>
      <c r="AZJ20" s="660"/>
      <c r="AZK20" s="661"/>
      <c r="AZL20" s="660"/>
      <c r="AZM20" s="661"/>
      <c r="AZN20" s="660"/>
      <c r="AZO20" s="661"/>
      <c r="AZP20" s="662" t="str">
        <f>IFERROR(IF(OR(AZG20="日",AZG20="祝",AZG20=0,AZH20=""),"　",MAX(IF(AND(AZH20&lt;=AZP14,AZJ20&gt;AZQ14),AZQ14-AZP14,IF(AND(AZH20&gt;AZP14,AZJ20&lt;=AZQ14),AZJ20-AZH20,IF(AND(AZH20&lt;=AZP14,AZJ20&lt;=AZQ14),AZJ20-AZP14,IF(AND(AZH20&gt;AZP14,AZJ20&gt;AZQ14),AZQ14-AZH20,0)))),0)),0)</f>
        <v>　</v>
      </c>
      <c r="AZQ20" s="663"/>
      <c r="AZR20" s="664"/>
      <c r="AZS20" s="662" t="str">
        <f>IFERROR(IF(OR(AZG20="日",AZG20="祝",AZG20=0,AZL20=""),"　",MAX(IF(AND(AZL20&gt;AZV14,AZN20&gt;AZT14),0,IF(AND(AZL20&lt;=AZV14,AZL20&gt;AZS14,AZN20&gt;AZT14),AZV14-AZL20,IF(AND(AZL20&lt;=AZV14,AZL20&lt;=AZS14,AZN20&gt;AZT14),AZV14-AZS14,IF(AND(AZL20&gt;AZS14,AZN20&lt;=AZT14),AZN20-AZL20,IF(AND(AZL20&lt;=AZS14,AZN20&lt;=AZT14),AZN20-AZS14,0))))),0)),0)</f>
        <v>　</v>
      </c>
      <c r="AZT20" s="663"/>
      <c r="AZU20" s="664"/>
      <c r="AZV20" s="662" t="str">
        <f>IFERROR(IF(OR(AZG20="日",AZG20="祝",AZG20=0,AZL20=0),"　",MAX(IF(AND(AZL20&lt;=AZV14,AZN20&gt;AZW14),AZW14-AZV14,IF(AZN20&lt;=AZW14,0,IF(AND(AZL20&gt;AZV14,AZN20&gt;AZW14),AZW14-AZL20,0))),0)),0)</f>
        <v>　</v>
      </c>
      <c r="AZW20" s="663"/>
      <c r="AZX20" s="664"/>
      <c r="AZY20" s="662" t="str">
        <f>IFERROR(IF(OR(AZG20="日",AZG20="祝",AZG20=0,AZL20=0),"　",MAX(IF(AZL20&gt;AZY14,AZN20-AZL20,IF(AZL20&lt;=AZY14,AZN20-AZY14,0)),0)),0)</f>
        <v>　</v>
      </c>
      <c r="AZZ20" s="663"/>
      <c r="BAA20" s="664"/>
      <c r="BAB20" s="662" t="str">
        <f>IFERROR(IF(OR(AZG20="日",AZG20="祝",AZG20=0,AZH20=""),"　",MAX(IF(AND(AZH20&lt;=BAB14,AZJ20&gt;BAC14),BAC14-BAB14,IF(AND(AZH20&gt;BAB14,AZJ20&lt;=BAC14),AZJ20-AZH20,IF(AND(AZH20&lt;=BAB14,AZJ20&lt;=BAC14),AZJ20-BAB14,IF(AND(AZH20&gt;BAB14,AZJ20&gt;BAC14),BAC14-AZH20,0)))),0)),0)</f>
        <v>　</v>
      </c>
      <c r="BAC20" s="663"/>
      <c r="BAD20" s="664"/>
      <c r="BAE20" s="662" t="str">
        <f>IFERROR(IF(OR(AZG20="日",AZG20="祝",AZG20=0,AZL20=0),"　",MAX(IF(AND(AZL20&gt;BAH14,AZN20&gt;BAF14),0,IF(AND(AZL20&lt;=BAH14,AZL20&gt;BAE14,AZN20&gt;BAF14),BAH14-AZL20,IF(AND(AZL20&lt;=BAH14,AZL20&lt;=BAE14,AZN20&gt;BAF14),BAH14-BAE14,IF(AND(AZL20&gt;BAE14,AZN20&lt;=BAF14),AZN20-AZL20,IF(AND(AZL20&lt;=BAE14,AZN20&lt;=BAF14),AZN20-BAE14,0))))),0)),0)</f>
        <v>　</v>
      </c>
      <c r="BAF20" s="663"/>
      <c r="BAG20" s="664"/>
      <c r="BAH20" s="662" t="str">
        <f>IFERROR(IF(OR(AZG20="日",AZG20="祝",AZG20=0,AZL20=0),"　",MAX(IF(AND(AZL20&lt;=BAH14,AZN20&gt;BAI14),BAI14-BAH14,IF(AZN20&lt;=BAI14,0,IF(AND(AZL20&gt;BAH14,AZN20&gt;BAI14),BAI14-AZL20,0))),0)),0)</f>
        <v>　</v>
      </c>
      <c r="BAI20" s="663"/>
      <c r="BAJ20" s="664"/>
      <c r="BAK20" s="662" t="str">
        <f t="shared" si="23"/>
        <v>　</v>
      </c>
      <c r="BAL20" s="663"/>
      <c r="BAM20" s="664"/>
      <c r="BAN20" s="665" t="str">
        <f>IF(BAQ20="×",TIME(0,0,0),IF(BBA4="非常勤",AZP20,BAB20))</f>
        <v>　</v>
      </c>
      <c r="BAO20" s="666"/>
      <c r="BAP20" s="667"/>
      <c r="BAQ20" s="265"/>
      <c r="BAR20" s="665" t="str">
        <f>IF(BAU20="×",TIME(0,0,0),IF(BBA4="非常勤",AZS20,BAE20))</f>
        <v>　</v>
      </c>
      <c r="BAS20" s="666"/>
      <c r="BAT20" s="667"/>
      <c r="BAU20" s="265"/>
      <c r="BAV20" s="665" t="str">
        <f>IF(BAY20="×",TIME(0,0,0),IF(BBA4="非常勤",AZV20,BAH20))</f>
        <v>　</v>
      </c>
      <c r="BAW20" s="666"/>
      <c r="BAX20" s="667"/>
      <c r="BAY20" s="265"/>
      <c r="BAZ20" s="665" t="str">
        <f>IF(BBC20="×",TIME(0,0,0),IF(BBA4="非常勤",AZY20,BAK20))</f>
        <v>　</v>
      </c>
      <c r="BBA20" s="666"/>
      <c r="BBB20" s="667"/>
      <c r="BBC20" s="265"/>
      <c r="BBD20" s="720"/>
      <c r="BBE20" s="720"/>
      <c r="BBF20" s="668"/>
      <c r="BBG20" s="670"/>
      <c r="BBH20" s="669"/>
      <c r="BBI20" s="671"/>
      <c r="BBJ20" s="672"/>
      <c r="BBK20" s="672"/>
      <c r="BBL20" s="673"/>
      <c r="BBM20" s="263">
        <f>'別表_個別勤務状況（1～60）'!$A$20</f>
        <v>6</v>
      </c>
      <c r="BBN20" s="264" t="str">
        <f>'別表_個別勤務状況（1～60）'!$B$20</f>
        <v>祝</v>
      </c>
      <c r="BBO20" s="660"/>
      <c r="BBP20" s="661"/>
      <c r="BBQ20" s="660"/>
      <c r="BBR20" s="661"/>
      <c r="BBS20" s="660"/>
      <c r="BBT20" s="661"/>
      <c r="BBU20" s="660"/>
      <c r="BBV20" s="661"/>
      <c r="BBW20" s="662" t="str">
        <f>IFERROR(IF(OR(BBN20="日",BBN20="祝",BBN20=0,BBO20=""),"　",MAX(IF(AND(BBO20&lt;=BBW14,BBQ20&gt;BBX14),BBX14-BBW14,IF(AND(BBO20&gt;BBW14,BBQ20&lt;=BBX14),BBQ20-BBO20,IF(AND(BBO20&lt;=BBW14,BBQ20&lt;=BBX14),BBQ20-BBW14,IF(AND(BBO20&gt;BBW14,BBQ20&gt;BBX14),BBX14-BBO20,0)))),0)),0)</f>
        <v>　</v>
      </c>
      <c r="BBX20" s="663"/>
      <c r="BBY20" s="664"/>
      <c r="BBZ20" s="662" t="str">
        <f>IFERROR(IF(OR(BBN20="日",BBN20="祝",BBN20=0,BBS20=""),"　",MAX(IF(AND(BBS20&gt;BCC14,BBU20&gt;BCA14),0,IF(AND(BBS20&lt;=BCC14,BBS20&gt;BBZ14,BBU20&gt;BCA14),BCC14-BBS20,IF(AND(BBS20&lt;=BCC14,BBS20&lt;=BBZ14,BBU20&gt;BCA14),BCC14-BBZ14,IF(AND(BBS20&gt;BBZ14,BBU20&lt;=BCA14),BBU20-BBS20,IF(AND(BBS20&lt;=BBZ14,BBU20&lt;=BCA14),BBU20-BBZ14,0))))),0)),0)</f>
        <v>　</v>
      </c>
      <c r="BCA20" s="663"/>
      <c r="BCB20" s="664"/>
      <c r="BCC20" s="662" t="str">
        <f>IFERROR(IF(OR(BBN20="日",BBN20="祝",BBN20=0,BBS20=0),"　",MAX(IF(AND(BBS20&lt;=BCC14,BBU20&gt;BCD14),BCD14-BCC14,IF(BBU20&lt;=BCD14,0,IF(AND(BBS20&gt;BCC14,BBU20&gt;BCD14),BCD14-BBS20,0))),0)),0)</f>
        <v>　</v>
      </c>
      <c r="BCD20" s="663"/>
      <c r="BCE20" s="664"/>
      <c r="BCF20" s="662" t="str">
        <f>IFERROR(IF(OR(BBN20="日",BBN20="祝",BBN20=0,BBS20=0),"　",MAX(IF(BBS20&gt;BCF14,BBU20-BBS20,IF(BBS20&lt;=BCF14,BBU20-BCF14,0)),0)),0)</f>
        <v>　</v>
      </c>
      <c r="BCG20" s="663"/>
      <c r="BCH20" s="664"/>
      <c r="BCI20" s="662" t="str">
        <f>IFERROR(IF(OR(BBN20="日",BBN20="祝",BBN20=0,BBO20=""),"　",MAX(IF(AND(BBO20&lt;=BCI14,BBQ20&gt;BCJ14),BCJ14-BCI14,IF(AND(BBO20&gt;BCI14,BBQ20&lt;=BCJ14),BBQ20-BBO20,IF(AND(BBO20&lt;=BCI14,BBQ20&lt;=BCJ14),BBQ20-BCI14,IF(AND(BBO20&gt;BCI14,BBQ20&gt;BCJ14),BCJ14-BBO20,0)))),0)),0)</f>
        <v>　</v>
      </c>
      <c r="BCJ20" s="663"/>
      <c r="BCK20" s="664"/>
      <c r="BCL20" s="662" t="str">
        <f>IFERROR(IF(OR(BBN20="日",BBN20="祝",BBN20=0,BBS20=0),"　",MAX(IF(AND(BBS20&gt;BCO14,BBU20&gt;BCM14),0,IF(AND(BBS20&lt;=BCO14,BBS20&gt;BCL14,BBU20&gt;BCM14),BCO14-BBS20,IF(AND(BBS20&lt;=BCO14,BBS20&lt;=BCL14,BBU20&gt;BCM14),BCO14-BCL14,IF(AND(BBS20&gt;BCL14,BBU20&lt;=BCM14),BBU20-BBS20,IF(AND(BBS20&lt;=BCL14,BBU20&lt;=BCM14),BBU20-BCL14,0))))),0)),0)</f>
        <v>　</v>
      </c>
      <c r="BCM20" s="663"/>
      <c r="BCN20" s="664"/>
      <c r="BCO20" s="662" t="str">
        <f>IFERROR(IF(OR(BBN20="日",BBN20="祝",BBN20=0,BBS20=0),"　",MAX(IF(AND(BBS20&lt;=BCO14,BBU20&gt;BCP14),BCP14-BCO14,IF(BBU20&lt;=BCP14,0,IF(AND(BBS20&gt;BCO14,BBU20&gt;BCP14),BCP14-BBS20,0))),0)),0)</f>
        <v>　</v>
      </c>
      <c r="BCP20" s="663"/>
      <c r="BCQ20" s="664"/>
      <c r="BCR20" s="662" t="str">
        <f t="shared" si="24"/>
        <v>　</v>
      </c>
      <c r="BCS20" s="663"/>
      <c r="BCT20" s="664"/>
      <c r="BCU20" s="665" t="str">
        <f>IF(BCX20="×",TIME(0,0,0),IF(BDH4="非常勤",BBW20,BCI20))</f>
        <v>　</v>
      </c>
      <c r="BCV20" s="666"/>
      <c r="BCW20" s="667"/>
      <c r="BCX20" s="265"/>
      <c r="BCY20" s="665" t="str">
        <f>IF(BDB20="×",TIME(0,0,0),IF(BDH4="非常勤",BBZ20,BCL20))</f>
        <v>　</v>
      </c>
      <c r="BCZ20" s="666"/>
      <c r="BDA20" s="667"/>
      <c r="BDB20" s="265"/>
      <c r="BDC20" s="665" t="str">
        <f>IF(BDF20="×",TIME(0,0,0),IF(BDH4="非常勤",BCC20,BCO20))</f>
        <v>　</v>
      </c>
      <c r="BDD20" s="666"/>
      <c r="BDE20" s="667"/>
      <c r="BDF20" s="265"/>
      <c r="BDG20" s="665" t="str">
        <f>IF(BDJ20="×",TIME(0,0,0),IF(BDH4="非常勤",BCF20,BCR20))</f>
        <v>　</v>
      </c>
      <c r="BDH20" s="666"/>
      <c r="BDI20" s="667"/>
      <c r="BDJ20" s="265"/>
      <c r="BDK20" s="720"/>
      <c r="BDL20" s="720"/>
      <c r="BDM20" s="668"/>
      <c r="BDN20" s="670"/>
      <c r="BDO20" s="669"/>
      <c r="BDP20" s="671"/>
      <c r="BDQ20" s="672"/>
      <c r="BDR20" s="672"/>
      <c r="BDS20" s="673"/>
      <c r="BDT20" s="263">
        <f>'別表_個別勤務状況（1～60）'!$A$20</f>
        <v>6</v>
      </c>
      <c r="BDU20" s="264" t="str">
        <f>'別表_個別勤務状況（1～60）'!$B$20</f>
        <v>祝</v>
      </c>
      <c r="BDV20" s="660"/>
      <c r="BDW20" s="661"/>
      <c r="BDX20" s="660"/>
      <c r="BDY20" s="661"/>
      <c r="BDZ20" s="660"/>
      <c r="BEA20" s="661"/>
      <c r="BEB20" s="660"/>
      <c r="BEC20" s="661"/>
      <c r="BED20" s="662" t="str">
        <f>IFERROR(IF(OR(BDU20="日",BDU20="祝",BDU20=0,BDV20=""),"　",MAX(IF(AND(BDV20&lt;=BED14,BDX20&gt;BEE14),BEE14-BED14,IF(AND(BDV20&gt;BED14,BDX20&lt;=BEE14),BDX20-BDV20,IF(AND(BDV20&lt;=BED14,BDX20&lt;=BEE14),BDX20-BED14,IF(AND(BDV20&gt;BED14,BDX20&gt;BEE14),BEE14-BDV20,0)))),0)),0)</f>
        <v>　</v>
      </c>
      <c r="BEE20" s="663"/>
      <c r="BEF20" s="664"/>
      <c r="BEG20" s="662" t="str">
        <f>IFERROR(IF(OR(BDU20="日",BDU20="祝",BDU20=0,BDZ20=""),"　",MAX(IF(AND(BDZ20&gt;BEJ14,BEB20&gt;BEH14),0,IF(AND(BDZ20&lt;=BEJ14,BDZ20&gt;BEG14,BEB20&gt;BEH14),BEJ14-BDZ20,IF(AND(BDZ20&lt;=BEJ14,BDZ20&lt;=BEG14,BEB20&gt;BEH14),BEJ14-BEG14,IF(AND(BDZ20&gt;BEG14,BEB20&lt;=BEH14),BEB20-BDZ20,IF(AND(BDZ20&lt;=BEG14,BEB20&lt;=BEH14),BEB20-BEG14,0))))),0)),0)</f>
        <v>　</v>
      </c>
      <c r="BEH20" s="663"/>
      <c r="BEI20" s="664"/>
      <c r="BEJ20" s="662" t="str">
        <f>IFERROR(IF(OR(BDU20="日",BDU20="祝",BDU20=0,BDZ20=0),"　",MAX(IF(AND(BDZ20&lt;=BEJ14,BEB20&gt;BEK14),BEK14-BEJ14,IF(BEB20&lt;=BEK14,0,IF(AND(BDZ20&gt;BEJ14,BEB20&gt;BEK14),BEK14-BDZ20,0))),0)),0)</f>
        <v>　</v>
      </c>
      <c r="BEK20" s="663"/>
      <c r="BEL20" s="664"/>
      <c r="BEM20" s="662" t="str">
        <f>IFERROR(IF(OR(BDU20="日",BDU20="祝",BDU20=0,BDZ20=0),"　",MAX(IF(BDZ20&gt;BEM14,BEB20-BDZ20,IF(BDZ20&lt;=BEM14,BEB20-BEM14,0)),0)),0)</f>
        <v>　</v>
      </c>
      <c r="BEN20" s="663"/>
      <c r="BEO20" s="664"/>
      <c r="BEP20" s="662" t="str">
        <f>IFERROR(IF(OR(BDU20="日",BDU20="祝",BDU20=0,BDV20=""),"　",MAX(IF(AND(BDV20&lt;=BEP14,BDX20&gt;BEQ14),BEQ14-BEP14,IF(AND(BDV20&gt;BEP14,BDX20&lt;=BEQ14),BDX20-BDV20,IF(AND(BDV20&lt;=BEP14,BDX20&lt;=BEQ14),BDX20-BEP14,IF(AND(BDV20&gt;BEP14,BDX20&gt;BEQ14),BEQ14-BDV20,0)))),0)),0)</f>
        <v>　</v>
      </c>
      <c r="BEQ20" s="663"/>
      <c r="BER20" s="664"/>
      <c r="BES20" s="662" t="str">
        <f>IFERROR(IF(OR(BDU20="日",BDU20="祝",BDU20=0,BDZ20=0),"　",MAX(IF(AND(BDZ20&gt;BEV14,BEB20&gt;BET14),0,IF(AND(BDZ20&lt;=BEV14,BDZ20&gt;BES14,BEB20&gt;BET14),BEV14-BDZ20,IF(AND(BDZ20&lt;=BEV14,BDZ20&lt;=BES14,BEB20&gt;BET14),BEV14-BES14,IF(AND(BDZ20&gt;BES14,BEB20&lt;=BET14),BEB20-BDZ20,IF(AND(BDZ20&lt;=BES14,BEB20&lt;=BET14),BEB20-BES14,0))))),0)),0)</f>
        <v>　</v>
      </c>
      <c r="BET20" s="663"/>
      <c r="BEU20" s="664"/>
      <c r="BEV20" s="662" t="str">
        <f>IFERROR(IF(OR(BDU20="日",BDU20="祝",BDU20=0,BDZ20=0),"　",MAX(IF(AND(BDZ20&lt;=BEV14,BEB20&gt;BEW14),BEW14-BEV14,IF(BEB20&lt;=BEW14,0,IF(AND(BDZ20&gt;BEV14,BEB20&gt;BEW14),BEW14-BDZ20,0))),0)),0)</f>
        <v>　</v>
      </c>
      <c r="BEW20" s="663"/>
      <c r="BEX20" s="664"/>
      <c r="BEY20" s="662" t="str">
        <f t="shared" si="25"/>
        <v>　</v>
      </c>
      <c r="BEZ20" s="663"/>
      <c r="BFA20" s="664"/>
      <c r="BFB20" s="665" t="str">
        <f>IF(BFE20="×",TIME(0,0,0),IF(BFO4="非常勤",BED20,BEP20))</f>
        <v>　</v>
      </c>
      <c r="BFC20" s="666"/>
      <c r="BFD20" s="667"/>
      <c r="BFE20" s="265"/>
      <c r="BFF20" s="665" t="str">
        <f>IF(BFI20="×",TIME(0,0,0),IF(BFO4="非常勤",BEG20,BES20))</f>
        <v>　</v>
      </c>
      <c r="BFG20" s="666"/>
      <c r="BFH20" s="667"/>
      <c r="BFI20" s="265"/>
      <c r="BFJ20" s="665" t="str">
        <f>IF(BFM20="×",TIME(0,0,0),IF(BFO4="非常勤",BEJ20,BEV20))</f>
        <v>　</v>
      </c>
      <c r="BFK20" s="666"/>
      <c r="BFL20" s="667"/>
      <c r="BFM20" s="265"/>
      <c r="BFN20" s="665" t="str">
        <f>IF(BFQ20="×",TIME(0,0,0),IF(BFO4="非常勤",BEM20,BEY20))</f>
        <v>　</v>
      </c>
      <c r="BFO20" s="666"/>
      <c r="BFP20" s="667"/>
      <c r="BFQ20" s="265"/>
      <c r="BFR20" s="720"/>
      <c r="BFS20" s="720"/>
      <c r="BFT20" s="668"/>
      <c r="BFU20" s="670"/>
      <c r="BFV20" s="669"/>
      <c r="BFW20" s="671"/>
      <c r="BFX20" s="672"/>
      <c r="BFY20" s="672"/>
      <c r="BFZ20" s="673"/>
      <c r="BGA20" s="263">
        <f>'別表_個別勤務状況（1～60）'!$A$20</f>
        <v>6</v>
      </c>
      <c r="BGB20" s="264" t="str">
        <f>'別表_個別勤務状況（1～60）'!$B$20</f>
        <v>祝</v>
      </c>
      <c r="BGC20" s="660"/>
      <c r="BGD20" s="661"/>
      <c r="BGE20" s="660"/>
      <c r="BGF20" s="661"/>
      <c r="BGG20" s="660"/>
      <c r="BGH20" s="661"/>
      <c r="BGI20" s="660"/>
      <c r="BGJ20" s="661"/>
      <c r="BGK20" s="662" t="str">
        <f>IFERROR(IF(OR(BGB20="日",BGB20="祝",BGB20=0,BGC20=""),"　",MAX(IF(AND(BGC20&lt;=BGK14,BGE20&gt;BGL14),BGL14-BGK14,IF(AND(BGC20&gt;BGK14,BGE20&lt;=BGL14),BGE20-BGC20,IF(AND(BGC20&lt;=BGK14,BGE20&lt;=BGL14),BGE20-BGK14,IF(AND(BGC20&gt;BGK14,BGE20&gt;BGL14),BGL14-BGC20,0)))),0)),0)</f>
        <v>　</v>
      </c>
      <c r="BGL20" s="663"/>
      <c r="BGM20" s="664"/>
      <c r="BGN20" s="662" t="str">
        <f>IFERROR(IF(OR(BGB20="日",BGB20="祝",BGB20=0,BGG20=""),"　",MAX(IF(AND(BGG20&gt;BGQ14,BGI20&gt;BGO14),0,IF(AND(BGG20&lt;=BGQ14,BGG20&gt;BGN14,BGI20&gt;BGO14),BGQ14-BGG20,IF(AND(BGG20&lt;=BGQ14,BGG20&lt;=BGN14,BGI20&gt;BGO14),BGQ14-BGN14,IF(AND(BGG20&gt;BGN14,BGI20&lt;=BGO14),BGI20-BGG20,IF(AND(BGG20&lt;=BGN14,BGI20&lt;=BGO14),BGI20-BGN14,0))))),0)),0)</f>
        <v>　</v>
      </c>
      <c r="BGO20" s="663"/>
      <c r="BGP20" s="664"/>
      <c r="BGQ20" s="662" t="str">
        <f>IFERROR(IF(OR(BGB20="日",BGB20="祝",BGB20=0,BGG20=0),"　",MAX(IF(AND(BGG20&lt;=BGQ14,BGI20&gt;BGR14),BGR14-BGQ14,IF(BGI20&lt;=BGR14,0,IF(AND(BGG20&gt;BGQ14,BGI20&gt;BGR14),BGR14-BGG20,0))),0)),0)</f>
        <v>　</v>
      </c>
      <c r="BGR20" s="663"/>
      <c r="BGS20" s="664"/>
      <c r="BGT20" s="662" t="str">
        <f>IFERROR(IF(OR(BGB20="日",BGB20="祝",BGB20=0,BGG20=0),"　",MAX(IF(BGG20&gt;BGT14,BGI20-BGG20,IF(BGG20&lt;=BGT14,BGI20-BGT14,0)),0)),0)</f>
        <v>　</v>
      </c>
      <c r="BGU20" s="663"/>
      <c r="BGV20" s="664"/>
      <c r="BGW20" s="662" t="str">
        <f>IFERROR(IF(OR(BGB20="日",BGB20="祝",BGB20=0,BGC20=""),"　",MAX(IF(AND(BGC20&lt;=BGW14,BGE20&gt;BGX14),BGX14-BGW14,IF(AND(BGC20&gt;BGW14,BGE20&lt;=BGX14),BGE20-BGC20,IF(AND(BGC20&lt;=BGW14,BGE20&lt;=BGX14),BGE20-BGW14,IF(AND(BGC20&gt;BGW14,BGE20&gt;BGX14),BGX14-BGC20,0)))),0)),0)</f>
        <v>　</v>
      </c>
      <c r="BGX20" s="663"/>
      <c r="BGY20" s="664"/>
      <c r="BGZ20" s="662" t="str">
        <f>IFERROR(IF(OR(BGB20="日",BGB20="祝",BGB20=0,BGG20=0),"　",MAX(IF(AND(BGG20&gt;BHC14,BGI20&gt;BHA14),0,IF(AND(BGG20&lt;=BHC14,BGG20&gt;BGZ14,BGI20&gt;BHA14),BHC14-BGG20,IF(AND(BGG20&lt;=BHC14,BGG20&lt;=BGZ14,BGI20&gt;BHA14),BHC14-BGZ14,IF(AND(BGG20&gt;BGZ14,BGI20&lt;=BHA14),BGI20-BGG20,IF(AND(BGG20&lt;=BGZ14,BGI20&lt;=BHA14),BGI20-BGZ14,0))))),0)),0)</f>
        <v>　</v>
      </c>
      <c r="BHA20" s="663"/>
      <c r="BHB20" s="664"/>
      <c r="BHC20" s="662" t="str">
        <f>IFERROR(IF(OR(BGB20="日",BGB20="祝",BGB20=0,BGG20=0),"　",MAX(IF(AND(BGG20&lt;=BHC14,BGI20&gt;BHD14),BHD14-BHC14,IF(BGI20&lt;=BHD14,0,IF(AND(BGG20&gt;BHC14,BGI20&gt;BHD14),BHD14-BGG20,0))),0)),0)</f>
        <v>　</v>
      </c>
      <c r="BHD20" s="663"/>
      <c r="BHE20" s="664"/>
      <c r="BHF20" s="662" t="str">
        <f t="shared" si="26"/>
        <v>　</v>
      </c>
      <c r="BHG20" s="663"/>
      <c r="BHH20" s="664"/>
      <c r="BHI20" s="665" t="str">
        <f>IF(BHL20="×",TIME(0,0,0),IF(BHV4="非常勤",BGK20,BGW20))</f>
        <v>　</v>
      </c>
      <c r="BHJ20" s="666"/>
      <c r="BHK20" s="667"/>
      <c r="BHL20" s="265"/>
      <c r="BHM20" s="665" t="str">
        <f>IF(BHP20="×",TIME(0,0,0),IF(BHV4="非常勤",BGN20,BGZ20))</f>
        <v>　</v>
      </c>
      <c r="BHN20" s="666"/>
      <c r="BHO20" s="667"/>
      <c r="BHP20" s="265"/>
      <c r="BHQ20" s="665" t="str">
        <f>IF(BHT20="×",TIME(0,0,0),IF(BHV4="非常勤",BGQ20,BHC20))</f>
        <v>　</v>
      </c>
      <c r="BHR20" s="666"/>
      <c r="BHS20" s="667"/>
      <c r="BHT20" s="265"/>
      <c r="BHU20" s="665" t="str">
        <f>IF(BHX20="×",TIME(0,0,0),IF(BHV4="非常勤",BGT20,BHF20))</f>
        <v>　</v>
      </c>
      <c r="BHV20" s="666"/>
      <c r="BHW20" s="667"/>
      <c r="BHX20" s="265"/>
      <c r="BHY20" s="720"/>
      <c r="BHZ20" s="720"/>
      <c r="BIA20" s="668"/>
      <c r="BIB20" s="670"/>
      <c r="BIC20" s="669"/>
      <c r="BID20" s="671"/>
      <c r="BIE20" s="672"/>
      <c r="BIF20" s="672"/>
      <c r="BIG20" s="673"/>
      <c r="BIH20" s="263">
        <f>'別表_個別勤務状況（1～60）'!$A$20</f>
        <v>6</v>
      </c>
      <c r="BII20" s="264" t="str">
        <f>'別表_個別勤務状況（1～60）'!$B$20</f>
        <v>祝</v>
      </c>
      <c r="BIJ20" s="660"/>
      <c r="BIK20" s="661"/>
      <c r="BIL20" s="660"/>
      <c r="BIM20" s="661"/>
      <c r="BIN20" s="660"/>
      <c r="BIO20" s="661"/>
      <c r="BIP20" s="660"/>
      <c r="BIQ20" s="661"/>
      <c r="BIR20" s="662" t="str">
        <f>IFERROR(IF(OR(BII20="日",BII20="祝",BII20=0,BIJ20=""),"　",MAX(IF(AND(BIJ20&lt;=BIR14,BIL20&gt;BIS14),BIS14-BIR14,IF(AND(BIJ20&gt;BIR14,BIL20&lt;=BIS14),BIL20-BIJ20,IF(AND(BIJ20&lt;=BIR14,BIL20&lt;=BIS14),BIL20-BIR14,IF(AND(BIJ20&gt;BIR14,BIL20&gt;BIS14),BIS14-BIJ20,0)))),0)),0)</f>
        <v>　</v>
      </c>
      <c r="BIS20" s="663"/>
      <c r="BIT20" s="664"/>
      <c r="BIU20" s="662" t="str">
        <f>IFERROR(IF(OR(BII20="日",BII20="祝",BII20=0,BIN20=""),"　",MAX(IF(AND(BIN20&gt;BIX14,BIP20&gt;BIV14),0,IF(AND(BIN20&lt;=BIX14,BIN20&gt;BIU14,BIP20&gt;BIV14),BIX14-BIN20,IF(AND(BIN20&lt;=BIX14,BIN20&lt;=BIU14,BIP20&gt;BIV14),BIX14-BIU14,IF(AND(BIN20&gt;BIU14,BIP20&lt;=BIV14),BIP20-BIN20,IF(AND(BIN20&lt;=BIU14,BIP20&lt;=BIV14),BIP20-BIU14,0))))),0)),0)</f>
        <v>　</v>
      </c>
      <c r="BIV20" s="663"/>
      <c r="BIW20" s="664"/>
      <c r="BIX20" s="662" t="str">
        <f>IFERROR(IF(OR(BII20="日",BII20="祝",BII20=0,BIN20=0),"　",MAX(IF(AND(BIN20&lt;=BIX14,BIP20&gt;BIY14),BIY14-BIX14,IF(BIP20&lt;=BIY14,0,IF(AND(BIN20&gt;BIX14,BIP20&gt;BIY14),BIY14-BIN20,0))),0)),0)</f>
        <v>　</v>
      </c>
      <c r="BIY20" s="663"/>
      <c r="BIZ20" s="664"/>
      <c r="BJA20" s="662" t="str">
        <f>IFERROR(IF(OR(BII20="日",BII20="祝",BII20=0,BIN20=0),"　",MAX(IF(BIN20&gt;BJA14,BIP20-BIN20,IF(BIN20&lt;=BJA14,BIP20-BJA14,0)),0)),0)</f>
        <v>　</v>
      </c>
      <c r="BJB20" s="663"/>
      <c r="BJC20" s="664"/>
      <c r="BJD20" s="662" t="str">
        <f>IFERROR(IF(OR(BII20="日",BII20="祝",BII20=0,BIJ20=""),"　",MAX(IF(AND(BIJ20&lt;=BJD14,BIL20&gt;BJE14),BJE14-BJD14,IF(AND(BIJ20&gt;BJD14,BIL20&lt;=BJE14),BIL20-BIJ20,IF(AND(BIJ20&lt;=BJD14,BIL20&lt;=BJE14),BIL20-BJD14,IF(AND(BIJ20&gt;BJD14,BIL20&gt;BJE14),BJE14-BIJ20,0)))),0)),0)</f>
        <v>　</v>
      </c>
      <c r="BJE20" s="663"/>
      <c r="BJF20" s="664"/>
      <c r="BJG20" s="662" t="str">
        <f>IFERROR(IF(OR(BII20="日",BII20="祝",BII20=0,BIN20=0),"　",MAX(IF(AND(BIN20&gt;BJJ14,BIP20&gt;BJH14),0,IF(AND(BIN20&lt;=BJJ14,BIN20&gt;BJG14,BIP20&gt;BJH14),BJJ14-BIN20,IF(AND(BIN20&lt;=BJJ14,BIN20&lt;=BJG14,BIP20&gt;BJH14),BJJ14-BJG14,IF(AND(BIN20&gt;BJG14,BIP20&lt;=BJH14),BIP20-BIN20,IF(AND(BIN20&lt;=BJG14,BIP20&lt;=BJH14),BIP20-BJG14,0))))),0)),0)</f>
        <v>　</v>
      </c>
      <c r="BJH20" s="663"/>
      <c r="BJI20" s="664"/>
      <c r="BJJ20" s="662" t="str">
        <f>IFERROR(IF(OR(BII20="日",BII20="祝",BII20=0,BIN20=0),"　",MAX(IF(AND(BIN20&lt;=BJJ14,BIP20&gt;BJK14),BJK14-BJJ14,IF(BIP20&lt;=BJK14,0,IF(AND(BIN20&gt;BJJ14,BIP20&gt;BJK14),BJK14-BIN20,0))),0)),0)</f>
        <v>　</v>
      </c>
      <c r="BJK20" s="663"/>
      <c r="BJL20" s="664"/>
      <c r="BJM20" s="662" t="str">
        <f t="shared" si="27"/>
        <v>　</v>
      </c>
      <c r="BJN20" s="663"/>
      <c r="BJO20" s="664"/>
      <c r="BJP20" s="665" t="str">
        <f>IF(BJS20="×",TIME(0,0,0),IF(BKC4="非常勤",BIR20,BJD20))</f>
        <v>　</v>
      </c>
      <c r="BJQ20" s="666"/>
      <c r="BJR20" s="667"/>
      <c r="BJS20" s="265"/>
      <c r="BJT20" s="665" t="str">
        <f>IF(BJW20="×",TIME(0,0,0),IF(BKC4="非常勤",BIU20,BJG20))</f>
        <v>　</v>
      </c>
      <c r="BJU20" s="666"/>
      <c r="BJV20" s="667"/>
      <c r="BJW20" s="265"/>
      <c r="BJX20" s="665" t="str">
        <f>IF(BKA20="×",TIME(0,0,0),IF(BKC4="非常勤",BIX20,BJJ20))</f>
        <v>　</v>
      </c>
      <c r="BJY20" s="666"/>
      <c r="BJZ20" s="667"/>
      <c r="BKA20" s="265"/>
      <c r="BKB20" s="665" t="str">
        <f>IF(BKE20="×",TIME(0,0,0),IF(BKC4="非常勤",BJA20,BJM20))</f>
        <v>　</v>
      </c>
      <c r="BKC20" s="666"/>
      <c r="BKD20" s="667"/>
      <c r="BKE20" s="265"/>
      <c r="BKF20" s="720"/>
      <c r="BKG20" s="720"/>
      <c r="BKH20" s="668"/>
      <c r="BKI20" s="670"/>
      <c r="BKJ20" s="669"/>
      <c r="BKK20" s="671"/>
      <c r="BKL20" s="672"/>
      <c r="BKM20" s="672"/>
      <c r="BKN20" s="673"/>
      <c r="BKO20" s="263">
        <f>'別表_個別勤務状況（1～60）'!$A$20</f>
        <v>6</v>
      </c>
      <c r="BKP20" s="264" t="str">
        <f>'別表_個別勤務状況（1～60）'!$B$20</f>
        <v>祝</v>
      </c>
      <c r="BKQ20" s="660"/>
      <c r="BKR20" s="661"/>
      <c r="BKS20" s="660"/>
      <c r="BKT20" s="661"/>
      <c r="BKU20" s="660"/>
      <c r="BKV20" s="661"/>
      <c r="BKW20" s="660"/>
      <c r="BKX20" s="661"/>
      <c r="BKY20" s="662" t="str">
        <f>IFERROR(IF(OR(BKP20="日",BKP20="祝",BKP20=0,BKQ20=""),"　",MAX(IF(AND(BKQ20&lt;=BKY14,BKS20&gt;BKZ14),BKZ14-BKY14,IF(AND(BKQ20&gt;BKY14,BKS20&lt;=BKZ14),BKS20-BKQ20,IF(AND(BKQ20&lt;=BKY14,BKS20&lt;=BKZ14),BKS20-BKY14,IF(AND(BKQ20&gt;BKY14,BKS20&gt;BKZ14),BKZ14-BKQ20,0)))),0)),0)</f>
        <v>　</v>
      </c>
      <c r="BKZ20" s="663"/>
      <c r="BLA20" s="664"/>
      <c r="BLB20" s="662" t="str">
        <f>IFERROR(IF(OR(BKP20="日",BKP20="祝",BKP20=0,BKU20=""),"　",MAX(IF(AND(BKU20&gt;BLE14,BKW20&gt;BLC14),0,IF(AND(BKU20&lt;=BLE14,BKU20&gt;BLB14,BKW20&gt;BLC14),BLE14-BKU20,IF(AND(BKU20&lt;=BLE14,BKU20&lt;=BLB14,BKW20&gt;BLC14),BLE14-BLB14,IF(AND(BKU20&gt;BLB14,BKW20&lt;=BLC14),BKW20-BKU20,IF(AND(BKU20&lt;=BLB14,BKW20&lt;=BLC14),BKW20-BLB14,0))))),0)),0)</f>
        <v>　</v>
      </c>
      <c r="BLC20" s="663"/>
      <c r="BLD20" s="664"/>
      <c r="BLE20" s="662" t="str">
        <f>IFERROR(IF(OR(BKP20="日",BKP20="祝",BKP20=0,BKU20=0),"　",MAX(IF(AND(BKU20&lt;=BLE14,BKW20&gt;BLF14),BLF14-BLE14,IF(BKW20&lt;=BLF14,0,IF(AND(BKU20&gt;BLE14,BKW20&gt;BLF14),BLF14-BKU20,0))),0)),0)</f>
        <v>　</v>
      </c>
      <c r="BLF20" s="663"/>
      <c r="BLG20" s="664"/>
      <c r="BLH20" s="662" t="str">
        <f>IFERROR(IF(OR(BKP20="日",BKP20="祝",BKP20=0,BKU20=0),"　",MAX(IF(BKU20&gt;BLH14,BKW20-BKU20,IF(BKU20&lt;=BLH14,BKW20-BLH14,0)),0)),0)</f>
        <v>　</v>
      </c>
      <c r="BLI20" s="663"/>
      <c r="BLJ20" s="664"/>
      <c r="BLK20" s="662" t="str">
        <f>IFERROR(IF(OR(BKP20="日",BKP20="祝",BKP20=0,BKQ20=""),"　",MAX(IF(AND(BKQ20&lt;=BLK14,BKS20&gt;BLL14),BLL14-BLK14,IF(AND(BKQ20&gt;BLK14,BKS20&lt;=BLL14),BKS20-BKQ20,IF(AND(BKQ20&lt;=BLK14,BKS20&lt;=BLL14),BKS20-BLK14,IF(AND(BKQ20&gt;BLK14,BKS20&gt;BLL14),BLL14-BKQ20,0)))),0)),0)</f>
        <v>　</v>
      </c>
      <c r="BLL20" s="663"/>
      <c r="BLM20" s="664"/>
      <c r="BLN20" s="662" t="str">
        <f>IFERROR(IF(OR(BKP20="日",BKP20="祝",BKP20=0,BKU20=0),"　",MAX(IF(AND(BKU20&gt;BLQ14,BKW20&gt;BLO14),0,IF(AND(BKU20&lt;=BLQ14,BKU20&gt;BLN14,BKW20&gt;BLO14),BLQ14-BKU20,IF(AND(BKU20&lt;=BLQ14,BKU20&lt;=BLN14,BKW20&gt;BLO14),BLQ14-BLN14,IF(AND(BKU20&gt;BLN14,BKW20&lt;=BLO14),BKW20-BKU20,IF(AND(BKU20&lt;=BLN14,BKW20&lt;=BLO14),BKW20-BLN14,0))))),0)),0)</f>
        <v>　</v>
      </c>
      <c r="BLO20" s="663"/>
      <c r="BLP20" s="664"/>
      <c r="BLQ20" s="662" t="str">
        <f>IFERROR(IF(OR(BKP20="日",BKP20="祝",BKP20=0,BKU20=0),"　",MAX(IF(AND(BKU20&lt;=BLQ14,BKW20&gt;BLR14),BLR14-BLQ14,IF(BKW20&lt;=BLR14,0,IF(AND(BKU20&gt;BLQ14,BKW20&gt;BLR14),BLR14-BKU20,0))),0)),0)</f>
        <v>　</v>
      </c>
      <c r="BLR20" s="663"/>
      <c r="BLS20" s="664"/>
      <c r="BLT20" s="662" t="str">
        <f t="shared" si="28"/>
        <v>　</v>
      </c>
      <c r="BLU20" s="663"/>
      <c r="BLV20" s="664"/>
      <c r="BLW20" s="665" t="str">
        <f>IF(BLZ20="×",TIME(0,0,0),IF(BMJ4="非常勤",BKY20,BLK20))</f>
        <v>　</v>
      </c>
      <c r="BLX20" s="666"/>
      <c r="BLY20" s="667"/>
      <c r="BLZ20" s="265"/>
      <c r="BMA20" s="665" t="str">
        <f>IF(BMD20="×",TIME(0,0,0),IF(BMJ4="非常勤",BLB20,BLN20))</f>
        <v>　</v>
      </c>
      <c r="BMB20" s="666"/>
      <c r="BMC20" s="667"/>
      <c r="BMD20" s="265"/>
      <c r="BME20" s="665" t="str">
        <f>IF(BMH20="×",TIME(0,0,0),IF(BMJ4="非常勤",BLE20,BLQ20))</f>
        <v>　</v>
      </c>
      <c r="BMF20" s="666"/>
      <c r="BMG20" s="667"/>
      <c r="BMH20" s="265"/>
      <c r="BMI20" s="665" t="str">
        <f>IF(BML20="×",TIME(0,0,0),IF(BMJ4="非常勤",BLH20,BLT20))</f>
        <v>　</v>
      </c>
      <c r="BMJ20" s="666"/>
      <c r="BMK20" s="667"/>
      <c r="BML20" s="265"/>
      <c r="BMM20" s="720"/>
      <c r="BMN20" s="720"/>
      <c r="BMO20" s="668"/>
      <c r="BMP20" s="670"/>
      <c r="BMQ20" s="669"/>
      <c r="BMR20" s="671"/>
      <c r="BMS20" s="672"/>
      <c r="BMT20" s="672"/>
      <c r="BMU20" s="673"/>
      <c r="BMV20" s="263">
        <f>'別表_個別勤務状況（1～60）'!$A$20</f>
        <v>6</v>
      </c>
      <c r="BMW20" s="264" t="str">
        <f>'別表_個別勤務状況（1～60）'!$B$20</f>
        <v>祝</v>
      </c>
      <c r="BMX20" s="660"/>
      <c r="BMY20" s="661"/>
      <c r="BMZ20" s="660"/>
      <c r="BNA20" s="661"/>
      <c r="BNB20" s="660"/>
      <c r="BNC20" s="661"/>
      <c r="BND20" s="660"/>
      <c r="BNE20" s="661"/>
      <c r="BNF20" s="662" t="str">
        <f>IFERROR(IF(OR(BMW20="日",BMW20="祝",BMW20=0,BMX20=""),"　",MAX(IF(AND(BMX20&lt;=BNF14,BMZ20&gt;BNG14),BNG14-BNF14,IF(AND(BMX20&gt;BNF14,BMZ20&lt;=BNG14),BMZ20-BMX20,IF(AND(BMX20&lt;=BNF14,BMZ20&lt;=BNG14),BMZ20-BNF14,IF(AND(BMX20&gt;BNF14,BMZ20&gt;BNG14),BNG14-BMX20,0)))),0)),0)</f>
        <v>　</v>
      </c>
      <c r="BNG20" s="663"/>
      <c r="BNH20" s="664"/>
      <c r="BNI20" s="662" t="str">
        <f>IFERROR(IF(OR(BMW20="日",BMW20="祝",BMW20=0,BNB20=""),"　",MAX(IF(AND(BNB20&gt;BNL14,BND20&gt;BNJ14),0,IF(AND(BNB20&lt;=BNL14,BNB20&gt;BNI14,BND20&gt;BNJ14),BNL14-BNB20,IF(AND(BNB20&lt;=BNL14,BNB20&lt;=BNI14,BND20&gt;BNJ14),BNL14-BNI14,IF(AND(BNB20&gt;BNI14,BND20&lt;=BNJ14),BND20-BNB20,IF(AND(BNB20&lt;=BNI14,BND20&lt;=BNJ14),BND20-BNI14,0))))),0)),0)</f>
        <v>　</v>
      </c>
      <c r="BNJ20" s="663"/>
      <c r="BNK20" s="664"/>
      <c r="BNL20" s="662" t="str">
        <f>IFERROR(IF(OR(BMW20="日",BMW20="祝",BMW20=0,BNB20=0),"　",MAX(IF(AND(BNB20&lt;=BNL14,BND20&gt;BNM14),BNM14-BNL14,IF(BND20&lt;=BNM14,0,IF(AND(BNB20&gt;BNL14,BND20&gt;BNM14),BNM14-BNB20,0))),0)),0)</f>
        <v>　</v>
      </c>
      <c r="BNM20" s="663"/>
      <c r="BNN20" s="664"/>
      <c r="BNO20" s="662" t="str">
        <f>IFERROR(IF(OR(BMW20="日",BMW20="祝",BMW20=0,BNB20=0),"　",MAX(IF(BNB20&gt;BNO14,BND20-BNB20,IF(BNB20&lt;=BNO14,BND20-BNO14,0)),0)),0)</f>
        <v>　</v>
      </c>
      <c r="BNP20" s="663"/>
      <c r="BNQ20" s="664"/>
      <c r="BNR20" s="662" t="str">
        <f>IFERROR(IF(OR(BMW20="日",BMW20="祝",BMW20=0,BMX20=""),"　",MAX(IF(AND(BMX20&lt;=BNR14,BMZ20&gt;BNS14),BNS14-BNR14,IF(AND(BMX20&gt;BNR14,BMZ20&lt;=BNS14),BMZ20-BMX20,IF(AND(BMX20&lt;=BNR14,BMZ20&lt;=BNS14),BMZ20-BNR14,IF(AND(BMX20&gt;BNR14,BMZ20&gt;BNS14),BNS14-BMX20,0)))),0)),0)</f>
        <v>　</v>
      </c>
      <c r="BNS20" s="663"/>
      <c r="BNT20" s="664"/>
      <c r="BNU20" s="662" t="str">
        <f>IFERROR(IF(OR(BMW20="日",BMW20="祝",BMW20=0,BNB20=0),"　",MAX(IF(AND(BNB20&gt;BNX14,BND20&gt;BNV14),0,IF(AND(BNB20&lt;=BNX14,BNB20&gt;BNU14,BND20&gt;BNV14),BNX14-BNB20,IF(AND(BNB20&lt;=BNX14,BNB20&lt;=BNU14,BND20&gt;BNV14),BNX14-BNU14,IF(AND(BNB20&gt;BNU14,BND20&lt;=BNV14),BND20-BNB20,IF(AND(BNB20&lt;=BNU14,BND20&lt;=BNV14),BND20-BNU14,0))))),0)),0)</f>
        <v>　</v>
      </c>
      <c r="BNV20" s="663"/>
      <c r="BNW20" s="664"/>
      <c r="BNX20" s="662" t="str">
        <f>IFERROR(IF(OR(BMW20="日",BMW20="祝",BMW20=0,BNB20=0),"　",MAX(IF(AND(BNB20&lt;=BNX14,BND20&gt;BNY14),BNY14-BNX14,IF(BND20&lt;=BNY14,0,IF(AND(BNB20&gt;BNX14,BND20&gt;BNY14),BNY14-BNB20,0))),0)),0)</f>
        <v>　</v>
      </c>
      <c r="BNY20" s="663"/>
      <c r="BNZ20" s="664"/>
      <c r="BOA20" s="662" t="str">
        <f t="shared" si="29"/>
        <v>　</v>
      </c>
      <c r="BOB20" s="663"/>
      <c r="BOC20" s="664"/>
      <c r="BOD20" s="665" t="str">
        <f>IF(BOG20="×",TIME(0,0,0),IF(BOQ4="非常勤",BNF20,BNR20))</f>
        <v>　</v>
      </c>
      <c r="BOE20" s="666"/>
      <c r="BOF20" s="667"/>
      <c r="BOG20" s="265"/>
      <c r="BOH20" s="665" t="str">
        <f>IF(BOK20="×",TIME(0,0,0),IF(BOQ4="非常勤",BNI20,BNU20))</f>
        <v>　</v>
      </c>
      <c r="BOI20" s="666"/>
      <c r="BOJ20" s="667"/>
      <c r="BOK20" s="265"/>
      <c r="BOL20" s="665" t="str">
        <f>IF(BOO20="×",TIME(0,0,0),IF(BOQ4="非常勤",BNL20,BNX20))</f>
        <v>　</v>
      </c>
      <c r="BOM20" s="666"/>
      <c r="BON20" s="667"/>
      <c r="BOO20" s="265"/>
      <c r="BOP20" s="665" t="str">
        <f>IF(BOS20="×",TIME(0,0,0),IF(BOQ4="非常勤",BNO20,BOA20))</f>
        <v>　</v>
      </c>
      <c r="BOQ20" s="666"/>
      <c r="BOR20" s="667"/>
      <c r="BOS20" s="265"/>
      <c r="BOT20" s="720"/>
      <c r="BOU20" s="720"/>
      <c r="BOV20" s="668"/>
      <c r="BOW20" s="670"/>
      <c r="BOX20" s="669"/>
      <c r="BOY20" s="671"/>
      <c r="BOZ20" s="672"/>
      <c r="BPA20" s="672"/>
      <c r="BPB20" s="673"/>
    </row>
    <row r="21" spans="1:1770" ht="15" customHeight="1">
      <c r="A21" s="263">
        <f>'別表_個別勤務状況（1～60）'!$A$21</f>
        <v>7</v>
      </c>
      <c r="B21" s="264" t="str">
        <f>'別表_個別勤務状況（1～60）'!$B$21</f>
        <v>水</v>
      </c>
      <c r="C21" s="575"/>
      <c r="D21" s="575"/>
      <c r="E21" s="575"/>
      <c r="F21" s="575"/>
      <c r="G21" s="575"/>
      <c r="H21" s="575"/>
      <c r="I21" s="575"/>
      <c r="J21" s="575"/>
      <c r="K21" s="662" t="str">
        <f>IFERROR(IF(OR(B21="日",B21="祝",B21=0,C21=""),"　",MAX(IF(AND(C21&lt;=K14,E21&gt;L14),L14-K14,IF(AND(C21&gt;K14,E21&lt;=L14),E21-C21,IF(AND(C21&lt;=K14,E21&lt;=L14),E21-K14,IF(AND(C21&gt;K14,E21&gt;L14),L14-C21,0)))),0)),0)</f>
        <v>　</v>
      </c>
      <c r="L21" s="663"/>
      <c r="M21" s="664"/>
      <c r="N21" s="662" t="str">
        <f>IFERROR(IF(OR(B21="日",B21="祝",B21=0,G21=""),"　",MAX(IF(AND(G21&gt;Q14,I21&gt;O14),0,IF(AND(G21&lt;=Q14,G21&gt;N14,I21&gt;O14),Q14-G21,IF(AND(G21&lt;=Q14,G21&lt;=N14,I21&gt;O14),Q14-N14,IF(AND(G21&gt;N14,I21&lt;=O14),I21-G21,IF(AND(G21&lt;=N14,I21&lt;=O14),I21-N14,0))))),0)),0)</f>
        <v>　</v>
      </c>
      <c r="O21" s="663"/>
      <c r="P21" s="664"/>
      <c r="Q21" s="662" t="str">
        <f>IFERROR(IF(OR(B21="日",B21="祝",B21=0,G21=0),"　",MAX(IF(AND(G21&lt;=Q14,I21&gt;R14),R14-Q14,IF(I21&lt;=R14,0,IF(AND(G21&gt;Q14,I21&gt;R14),R14-G21,0))),0)),0)</f>
        <v>　</v>
      </c>
      <c r="R21" s="663"/>
      <c r="S21" s="664"/>
      <c r="T21" s="662" t="str">
        <f>IFERROR(IF(OR(B21="日",B21="祝",B21=0,G21=0),"　",MAX(IF(G21&gt;T14,I21-G21,IF(G21&lt;=T14,I21-T14,0)),0)),0)</f>
        <v>　</v>
      </c>
      <c r="U21" s="663"/>
      <c r="V21" s="664"/>
      <c r="W21" s="730" t="str">
        <f>IFERROR(IF(OR(B21="日",B21="祝",B21=0,C21=""),"　",MAX(IF(AND(C21&lt;=W14,E21&gt;X14),X14-W14,IF(AND(C21&gt;W14,E21&lt;=X14),E21-C21,IF(AND(C21&lt;=W14,E21&lt;=X14),E21-W14,IF(AND(C21&gt;W14,E21&gt;X14),X14-C21,0)))),0)),0)</f>
        <v>　</v>
      </c>
      <c r="X21" s="731"/>
      <c r="Y21" s="731"/>
      <c r="Z21" s="730" t="str">
        <f>IFERROR(IF(OR(B21="日",B21="祝",B21=0,G21=0),"　",MAX(IF(AND(G21&gt;AC14,I21&gt;AA14),0,IF(AND(G21&lt;=AC14,G21&gt;Z14,I21&gt;AA14),AC14-G21,IF(AND(G21&lt;=AC14,G21&lt;=Z14,I21&gt;AA14),AC14-Z14,IF(AND(G21&gt;Z14,I21&lt;=AA14),I21-G21,IF(AND(G21&lt;=Z14,I21&lt;=AA14),I21-Z14,0))))),0)),0)</f>
        <v>　</v>
      </c>
      <c r="AA21" s="730"/>
      <c r="AB21" s="730"/>
      <c r="AC21" s="730" t="str">
        <f>IFERROR(IF(OR(B21="日",B21="祝",B21=0,G21=0),"　",MAX(IF(AND(G21&lt;=AC14,I21&gt;AD14),AD14-AC14,IF(I21&lt;=AD14,0,IF(AND(G21&gt;AC14,I21&gt;AD14),AD14-G21,0))),0)),0)</f>
        <v>　</v>
      </c>
      <c r="AD21" s="731"/>
      <c r="AE21" s="731"/>
      <c r="AF21" s="730" t="str">
        <f t="shared" si="0"/>
        <v>　</v>
      </c>
      <c r="AG21" s="731"/>
      <c r="AH21" s="731"/>
      <c r="AI21" s="565" t="str">
        <f>IF(AL21="×",TIME(0,0,0),IF(AV4="非常勤",K21,W21))</f>
        <v>　</v>
      </c>
      <c r="AJ21" s="566"/>
      <c r="AK21" s="566"/>
      <c r="AL21" s="265"/>
      <c r="AM21" s="565" t="str">
        <f>IF(AP21="×",TIME(0,0,0),IF(AV4="非常勤",N21,Z21))</f>
        <v>　</v>
      </c>
      <c r="AN21" s="566"/>
      <c r="AO21" s="566"/>
      <c r="AP21" s="265"/>
      <c r="AQ21" s="565" t="str">
        <f>IF(AT21="×",TIME(0,0,0),IF(AV4="非常勤",Q21,AC21))</f>
        <v>　</v>
      </c>
      <c r="AR21" s="566"/>
      <c r="AS21" s="566"/>
      <c r="AT21" s="265"/>
      <c r="AU21" s="565" t="str">
        <f>IF(AX21="×",TIME(0,0,0),IF(AV4="非常勤",T21,AF21))</f>
        <v>　</v>
      </c>
      <c r="AV21" s="566"/>
      <c r="AW21" s="567"/>
      <c r="AX21" s="265"/>
      <c r="AY21" s="720"/>
      <c r="AZ21" s="720"/>
      <c r="BA21" s="668"/>
      <c r="BB21" s="670"/>
      <c r="BC21" s="669"/>
      <c r="BD21" s="671"/>
      <c r="BE21" s="672"/>
      <c r="BF21" s="672"/>
      <c r="BG21" s="673"/>
      <c r="BH21" s="263">
        <f>'別表_個別勤務状況（1～60）'!$A$21</f>
        <v>7</v>
      </c>
      <c r="BI21" s="264" t="str">
        <f>'別表_個別勤務状況（1～60）'!$B$21</f>
        <v>水</v>
      </c>
      <c r="BJ21" s="575"/>
      <c r="BK21" s="575"/>
      <c r="BL21" s="575"/>
      <c r="BM21" s="575"/>
      <c r="BN21" s="575"/>
      <c r="BO21" s="575"/>
      <c r="BP21" s="575"/>
      <c r="BQ21" s="575"/>
      <c r="BR21" s="662" t="str">
        <f>IFERROR(IF(OR(BI21="日",BI21="祝",BI21=0,BJ21=""),"　",MAX(IF(AND(BJ21&lt;=BR14,BL21&gt;BS14),BS14-BR14,IF(AND(BJ21&gt;BR14,BL21&lt;=BS14),BL21-BJ21,IF(AND(BJ21&lt;=BR14,BL21&lt;=BS14),BL21-BR14,IF(AND(BJ21&gt;BR14,BL21&gt;BS14),BS14-BJ21,0)))),0)),0)</f>
        <v>　</v>
      </c>
      <c r="BS21" s="663"/>
      <c r="BT21" s="664"/>
      <c r="BU21" s="662" t="str">
        <f>IFERROR(IF(OR(BI21="日",BI21="祝",BI21=0,BN21=""),"　",MAX(IF(AND(BN21&gt;BX14,BP21&gt;BV14),0,IF(AND(BN21&lt;=BX14,BN21&gt;BU14,BP21&gt;BV14),BX14-BN21,IF(AND(BN21&lt;=BX14,BN21&lt;=BU14,BP21&gt;BV14),BX14-BU14,IF(AND(BN21&gt;BU14,BP21&lt;=BV14),BP21-BN21,IF(AND(BN21&lt;=BU14,BP21&lt;=BV14),BP21-BU14,0))))),0)),0)</f>
        <v>　</v>
      </c>
      <c r="BV21" s="663"/>
      <c r="BW21" s="664"/>
      <c r="BX21" s="662" t="str">
        <f>IFERROR(IF(OR(BI21="日",BI21="祝",BI21=0,BN21=0),"　",MAX(IF(AND(BN21&lt;=BX14,BP21&gt;BY14),BY14-BX14,IF(BP21&lt;=BY14,0,IF(AND(BN21&gt;BX14,BP21&gt;BY14),BY14-BN21,0))),0)),0)</f>
        <v>　</v>
      </c>
      <c r="BY21" s="663"/>
      <c r="BZ21" s="664"/>
      <c r="CA21" s="662" t="str">
        <f>IFERROR(IF(OR(BI21="日",BI21="祝",BI21=0,BN21=0),"　",MAX(IF(BN21&gt;CA14,BP21-BN21,IF(BN21&lt;=CA14,BP21-CA14,0)),0)),0)</f>
        <v>　</v>
      </c>
      <c r="CB21" s="663"/>
      <c r="CC21" s="664"/>
      <c r="CD21" s="730" t="str">
        <f>IFERROR(IF(OR(BI21="日",BI21="祝",BI21=0,BJ21=""),"　",MAX(IF(AND(BJ21&lt;=CD14,BL21&gt;CE14),CE14-CD14,IF(AND(BJ21&gt;CD14,BL21&lt;=CE14),BL21-BJ21,IF(AND(BJ21&lt;=CD14,BL21&lt;=CE14),BL21-CD14,IF(AND(BJ21&gt;CD14,BL21&gt;CE14),CE14-BJ21,0)))),0)),0)</f>
        <v>　</v>
      </c>
      <c r="CE21" s="731"/>
      <c r="CF21" s="731"/>
      <c r="CG21" s="730" t="str">
        <f>IFERROR(IF(OR(BI21="日",BI21="祝",BI21=0,BN21=0),"　",MAX(IF(AND(BN21&gt;CJ14,BP21&gt;CH14),0,IF(AND(BN21&lt;=CJ14,BN21&gt;CG14,BP21&gt;CH14),CJ14-BN21,IF(AND(BN21&lt;=CJ14,BN21&lt;=CG14,BP21&gt;CH14),CJ14-CG14,IF(AND(BN21&gt;CG14,BP21&lt;=CH14),BP21-BN21,IF(AND(BN21&lt;=CG14,BP21&lt;=CH14),BP21-CG14,0))))),0)),0)</f>
        <v>　</v>
      </c>
      <c r="CH21" s="730"/>
      <c r="CI21" s="730"/>
      <c r="CJ21" s="730" t="str">
        <f>IFERROR(IF(OR(BI21="日",BI21="祝",BI21=0,BN21=0),"　",MAX(IF(AND(BN21&lt;=CJ14,BP21&gt;CK14),CK14-CJ14,IF(BP21&lt;=CK14,0,IF(AND(BN21&gt;CJ14,BP21&gt;CK14),CK14-BN21,0))),0)),0)</f>
        <v>　</v>
      </c>
      <c r="CK21" s="731"/>
      <c r="CL21" s="731"/>
      <c r="CM21" s="730" t="str">
        <f t="shared" si="1"/>
        <v>　</v>
      </c>
      <c r="CN21" s="731"/>
      <c r="CO21" s="731"/>
      <c r="CP21" s="565" t="str">
        <f>IF(CS21="×",TIME(0,0,0),IF(DC4="非常勤",BR21,CD21))</f>
        <v>　</v>
      </c>
      <c r="CQ21" s="566"/>
      <c r="CR21" s="566"/>
      <c r="CS21" s="265"/>
      <c r="CT21" s="565" t="str">
        <f>IF(CW21="×",TIME(0,0,0),IF(DC4="非常勤",BU21,CG21))</f>
        <v>　</v>
      </c>
      <c r="CU21" s="566"/>
      <c r="CV21" s="566"/>
      <c r="CW21" s="265"/>
      <c r="CX21" s="565" t="str">
        <f>IF(DA21="×",TIME(0,0,0),IF(DC4="非常勤",BX21,CJ21))</f>
        <v>　</v>
      </c>
      <c r="CY21" s="566"/>
      <c r="CZ21" s="566"/>
      <c r="DA21" s="265"/>
      <c r="DB21" s="565" t="str">
        <f>IF(DE21="×",TIME(0,0,0),IF(DC4="非常勤",CA21,CM21))</f>
        <v>　</v>
      </c>
      <c r="DC21" s="566"/>
      <c r="DD21" s="567"/>
      <c r="DE21" s="265"/>
      <c r="DF21" s="720"/>
      <c r="DG21" s="720"/>
      <c r="DH21" s="668"/>
      <c r="DI21" s="670"/>
      <c r="DJ21" s="669"/>
      <c r="DK21" s="671"/>
      <c r="DL21" s="672"/>
      <c r="DM21" s="672"/>
      <c r="DN21" s="673"/>
      <c r="DO21" s="263">
        <f>'別表_個別勤務状況（1～60）'!$A$21</f>
        <v>7</v>
      </c>
      <c r="DP21" s="264" t="str">
        <f>'別表_個別勤務状況（1～60）'!$B$21</f>
        <v>水</v>
      </c>
      <c r="DQ21" s="575"/>
      <c r="DR21" s="575"/>
      <c r="DS21" s="575"/>
      <c r="DT21" s="575"/>
      <c r="DU21" s="575"/>
      <c r="DV21" s="575"/>
      <c r="DW21" s="575"/>
      <c r="DX21" s="575"/>
      <c r="DY21" s="662" t="str">
        <f>IFERROR(IF(OR(DP21="日",DP21="祝",DP21=0,DQ21=""),"　",MAX(IF(AND(DQ21&lt;=DY14,DS21&gt;DZ14),DZ14-DY14,IF(AND(DQ21&gt;DY14,DS21&lt;=DZ14),DS21-DQ21,IF(AND(DQ21&lt;=DY14,DS21&lt;=DZ14),DS21-DY14,IF(AND(DQ21&gt;DY14,DS21&gt;DZ14),DZ14-DQ21,0)))),0)),0)</f>
        <v>　</v>
      </c>
      <c r="DZ21" s="663"/>
      <c r="EA21" s="664"/>
      <c r="EB21" s="662" t="str">
        <f>IFERROR(IF(OR(DP21="日",DP21="祝",DP21=0,DU21=""),"　",MAX(IF(AND(DU21&gt;EE14,DW21&gt;EC14),0,IF(AND(DU21&lt;=EE14,DU21&gt;EB14,DW21&gt;EC14),EE14-DU21,IF(AND(DU21&lt;=EE14,DU21&lt;=EB14,DW21&gt;EC14),EE14-EB14,IF(AND(DU21&gt;EB14,DW21&lt;=EC14),DW21-DU21,IF(AND(DU21&lt;=EB14,DW21&lt;=EC14),DW21-EB14,0))))),0)),0)</f>
        <v>　</v>
      </c>
      <c r="EC21" s="663"/>
      <c r="ED21" s="664"/>
      <c r="EE21" s="662" t="str">
        <f>IFERROR(IF(OR(DP21="日",DP21="祝",DP21=0,DU21=0),"　",MAX(IF(AND(DU21&lt;=EE14,DW21&gt;EF14),EF14-EE14,IF(DW21&lt;=EF14,0,IF(AND(DU21&gt;EE14,DW21&gt;EF14),EF14-DU21,0))),0)),0)</f>
        <v>　</v>
      </c>
      <c r="EF21" s="663"/>
      <c r="EG21" s="664"/>
      <c r="EH21" s="662" t="str">
        <f>IFERROR(IF(OR(DP21="日",DP21="祝",DP21=0,DU21=0),"　",MAX(IF(DU21&gt;EH14,DW21-DU21,IF(DU21&lt;=EH14,DW21-EH14,0)),0)),0)</f>
        <v>　</v>
      </c>
      <c r="EI21" s="663"/>
      <c r="EJ21" s="664"/>
      <c r="EK21" s="730" t="str">
        <f>IFERROR(IF(OR(DP21="日",DP21="祝",DP21=0,DQ21=""),"　",MAX(IF(AND(DQ21&lt;=EK14,DS21&gt;EL14),EL14-EK14,IF(AND(DQ21&gt;EK14,DS21&lt;=EL14),DS21-DQ21,IF(AND(DQ21&lt;=EK14,DS21&lt;=EL14),DS21-EK14,IF(AND(DQ21&gt;EK14,DS21&gt;EL14),EL14-DQ21,0)))),0)),0)</f>
        <v>　</v>
      </c>
      <c r="EL21" s="731"/>
      <c r="EM21" s="731"/>
      <c r="EN21" s="730" t="str">
        <f>IFERROR(IF(OR(DP21="日",DP21="祝",DP21=0,DU21=0),"　",MAX(IF(AND(DU21&gt;EQ14,DW21&gt;EO14),0,IF(AND(DU21&lt;=EQ14,DU21&gt;EN14,DW21&gt;EO14),EQ14-DU21,IF(AND(DU21&lt;=EQ14,DU21&lt;=EN14,DW21&gt;EO14),EQ14-EN14,IF(AND(DU21&gt;EN14,DW21&lt;=EO14),DW21-DU21,IF(AND(DU21&lt;=EN14,DW21&lt;=EO14),DW21-EN14,0))))),0)),0)</f>
        <v>　</v>
      </c>
      <c r="EO21" s="730"/>
      <c r="EP21" s="730"/>
      <c r="EQ21" s="730" t="str">
        <f>IFERROR(IF(OR(DP21="日",DP21="祝",DP21=0,DU21=0),"　",MAX(IF(AND(DU21&lt;=EQ14,DW21&gt;ER14),ER14-EQ14,IF(DW21&lt;=ER14,0,IF(AND(DU21&gt;EQ14,DW21&gt;ER14),ER14-DU21,0))),0)),0)</f>
        <v>　</v>
      </c>
      <c r="ER21" s="731"/>
      <c r="ES21" s="731"/>
      <c r="ET21" s="730" t="str">
        <f t="shared" si="2"/>
        <v>　</v>
      </c>
      <c r="EU21" s="731"/>
      <c r="EV21" s="731"/>
      <c r="EW21" s="565" t="str">
        <f>IF(EZ21="×",TIME(0,0,0),IF(FJ4="非常勤",DY21,EK21))</f>
        <v>　</v>
      </c>
      <c r="EX21" s="566"/>
      <c r="EY21" s="566"/>
      <c r="EZ21" s="265"/>
      <c r="FA21" s="565" t="str">
        <f>IF(FD21="×",TIME(0,0,0),IF(FJ4="非常勤",EB21,EN21))</f>
        <v>　</v>
      </c>
      <c r="FB21" s="566"/>
      <c r="FC21" s="566"/>
      <c r="FD21" s="265"/>
      <c r="FE21" s="565" t="str">
        <f>IF(FH21="×",TIME(0,0,0),IF(FJ4="非常勤",EE21,EQ21))</f>
        <v>　</v>
      </c>
      <c r="FF21" s="566"/>
      <c r="FG21" s="566"/>
      <c r="FH21" s="265"/>
      <c r="FI21" s="565" t="str">
        <f>IF(FL21="×",TIME(0,0,0),IF(FJ4="非常勤",EH21,ET21))</f>
        <v>　</v>
      </c>
      <c r="FJ21" s="566"/>
      <c r="FK21" s="567"/>
      <c r="FL21" s="265"/>
      <c r="FM21" s="720"/>
      <c r="FN21" s="720"/>
      <c r="FO21" s="668"/>
      <c r="FP21" s="670"/>
      <c r="FQ21" s="669"/>
      <c r="FR21" s="671"/>
      <c r="FS21" s="672"/>
      <c r="FT21" s="672"/>
      <c r="FU21" s="673"/>
      <c r="FV21" s="263">
        <f>'別表_個別勤務状況（1～60）'!$A$21</f>
        <v>7</v>
      </c>
      <c r="FW21" s="264" t="str">
        <f>'別表_個別勤務状況（1～60）'!$B$21</f>
        <v>水</v>
      </c>
      <c r="FX21" s="575"/>
      <c r="FY21" s="575"/>
      <c r="FZ21" s="660"/>
      <c r="GA21" s="661"/>
      <c r="GB21" s="660"/>
      <c r="GC21" s="661"/>
      <c r="GD21" s="660"/>
      <c r="GE21" s="661"/>
      <c r="GF21" s="662" t="str">
        <f>IFERROR(IF(OR(FW21="日",FW21="祝",FW21=0,FX21=""),"　",MAX(IF(AND(FX21&lt;=GF14,FZ21&gt;GG14),GG14-GF14,IF(AND(FX21&gt;GF14,FZ21&lt;=GG14),FZ21-FX21,IF(AND(FX21&lt;=GF14,FZ21&lt;=GG14),FZ21-GF14,IF(AND(FX21&gt;GF14,FZ21&gt;GG14),GG14-FX21,0)))),0)),0)</f>
        <v>　</v>
      </c>
      <c r="GG21" s="663"/>
      <c r="GH21" s="664"/>
      <c r="GI21" s="662" t="str">
        <f>IFERROR(IF(OR(FW21="日",FW21="祝",FW21=0,GB21=""),"　",MAX(IF(AND(GB21&gt;GL14,GD21&gt;GJ14),0,IF(AND(GB21&lt;=GL14,GB21&gt;GI14,GD21&gt;GJ14),GL14-GB21,IF(AND(GB21&lt;=GL14,GB21&lt;=GI14,GD21&gt;GJ14),GL14-GI14,IF(AND(GB21&gt;GI14,GD21&lt;=GJ14),GD21-GB21,IF(AND(GB21&lt;=GI14,GD21&lt;=GJ14),GD21-GI14,0))))),0)),0)</f>
        <v>　</v>
      </c>
      <c r="GJ21" s="663"/>
      <c r="GK21" s="664"/>
      <c r="GL21" s="662" t="str">
        <f>IFERROR(IF(OR(FW21="日",FW21="祝",FW21=0,GB21=0),"　",MAX(IF(AND(GB21&lt;=GL14,GD21&gt;GM14),GM14-GL14,IF(GD21&lt;=GM14,0,IF(AND(GB21&gt;GL14,GD21&gt;GM14),GM14-GB21,0))),0)),0)</f>
        <v>　</v>
      </c>
      <c r="GM21" s="663"/>
      <c r="GN21" s="664"/>
      <c r="GO21" s="662" t="str">
        <f>IFERROR(IF(OR(FW21="日",FW21="祝",FW21=0,GB21=0),"　",MAX(IF(GB21&gt;GO14,GD21-GB21,IF(GB21&lt;=GO14,GD21-GO14,0)),0)),0)</f>
        <v>　</v>
      </c>
      <c r="GP21" s="663"/>
      <c r="GQ21" s="664"/>
      <c r="GR21" s="730" t="str">
        <f>IFERROR(IF(OR(FW21="日",FW21="祝",FW21=0,FX21=""),"　",MAX(IF(AND(FX21&lt;=GR14,FZ21&gt;GS14),GS14-GR14,IF(AND(FX21&gt;GR14,FZ21&lt;=GS14),FZ21-FX21,IF(AND(FX21&lt;=GR14,FZ21&lt;=GS14),FZ21-GR14,IF(AND(FX21&gt;GR14,FZ21&gt;GS14),GS14-FX21,0)))),0)),0)</f>
        <v>　</v>
      </c>
      <c r="GS21" s="731"/>
      <c r="GT21" s="731"/>
      <c r="GU21" s="730" t="str">
        <f>IFERROR(IF(OR(FW21="日",FW21="祝",FW21=0,GB21=0),"　",MAX(IF(AND(GB21&gt;GX14,GD21&gt;GV14),0,IF(AND(GB21&lt;=GX14,GB21&gt;GU14,GD21&gt;GV14),GX14-GB21,IF(AND(GB21&lt;=GX14,GB21&lt;=GU14,GD21&gt;GV14),GX14-GU14,IF(AND(GB21&gt;GU14,GD21&lt;=GV14),GD21-GB21,IF(AND(GB21&lt;=GU14,GD21&lt;=GV14),GD21-GU14,0))))),0)),0)</f>
        <v>　</v>
      </c>
      <c r="GV21" s="730"/>
      <c r="GW21" s="730"/>
      <c r="GX21" s="730" t="str">
        <f>IFERROR(IF(OR(FW21="日",FW21="祝",FW21=0,GB21=0),"　",MAX(IF(AND(GB21&lt;=GX14,GD21&gt;GY14),GY14-GX14,IF(GD21&lt;=GY14,0,IF(AND(GB21&gt;GX14,GD21&gt;GY14),GY14-GB21,0))),0)),0)</f>
        <v>　</v>
      </c>
      <c r="GY21" s="731"/>
      <c r="GZ21" s="731"/>
      <c r="HA21" s="730" t="str">
        <f t="shared" si="3"/>
        <v>　</v>
      </c>
      <c r="HB21" s="731"/>
      <c r="HC21" s="731"/>
      <c r="HD21" s="565" t="str">
        <f>IF(HG21="×",TIME(0,0,0),IF(HQ4="非常勤",GF21,GR21))</f>
        <v>　</v>
      </c>
      <c r="HE21" s="566"/>
      <c r="HF21" s="566"/>
      <c r="HG21" s="265"/>
      <c r="HH21" s="565" t="str">
        <f>IF(HK21="×",TIME(0,0,0),IF(HQ4="非常勤",GI21,GU21))</f>
        <v>　</v>
      </c>
      <c r="HI21" s="566"/>
      <c r="HJ21" s="566"/>
      <c r="HK21" s="265"/>
      <c r="HL21" s="565" t="str">
        <f>IF(HO21="×",TIME(0,0,0),IF(HQ4="非常勤",GL21,GX21))</f>
        <v>　</v>
      </c>
      <c r="HM21" s="566"/>
      <c r="HN21" s="566"/>
      <c r="HO21" s="265"/>
      <c r="HP21" s="565" t="str">
        <f>IF(HS21="×",TIME(0,0,0),IF(HQ4="非常勤",GO21,HA21))</f>
        <v>　</v>
      </c>
      <c r="HQ21" s="566"/>
      <c r="HR21" s="567"/>
      <c r="HS21" s="265"/>
      <c r="HT21" s="720"/>
      <c r="HU21" s="720"/>
      <c r="HV21" s="668"/>
      <c r="HW21" s="670"/>
      <c r="HX21" s="669"/>
      <c r="HY21" s="671"/>
      <c r="HZ21" s="672"/>
      <c r="IA21" s="672"/>
      <c r="IB21" s="673"/>
      <c r="IC21" s="263">
        <f>'別表_個別勤務状況（1～60）'!$A$21</f>
        <v>7</v>
      </c>
      <c r="ID21" s="264" t="str">
        <f>'別表_個別勤務状況（1～60）'!$B$21</f>
        <v>水</v>
      </c>
      <c r="IE21" s="660"/>
      <c r="IF21" s="661"/>
      <c r="IG21" s="660"/>
      <c r="IH21" s="661"/>
      <c r="II21" s="660"/>
      <c r="IJ21" s="661"/>
      <c r="IK21" s="660"/>
      <c r="IL21" s="661"/>
      <c r="IM21" s="662" t="str">
        <f>IFERROR(IF(OR(ID21="日",ID21="祝",ID21=0,IE21=""),"　",MAX(IF(AND(IE21&lt;=IM14,IG21&gt;IN14),IN14-IM14,IF(AND(IE21&gt;IM14,IG21&lt;=IN14),IG21-IE21,IF(AND(IE21&lt;=IM14,IG21&lt;=IN14),IG21-IM14,IF(AND(IE21&gt;IM14,IG21&gt;IN14),IN14-IE21,0)))),0)),0)</f>
        <v>　</v>
      </c>
      <c r="IN21" s="663"/>
      <c r="IO21" s="664"/>
      <c r="IP21" s="662" t="str">
        <f>IFERROR(IF(OR(ID21="日",ID21="祝",ID21=0,II21=""),"　",MAX(IF(AND(II21&gt;IS14,IK21&gt;IQ14),0,IF(AND(II21&lt;=IS14,II21&gt;IP14,IK21&gt;IQ14),IS14-II21,IF(AND(II21&lt;=IS14,II21&lt;=IP14,IK21&gt;IQ14),IS14-IP14,IF(AND(II21&gt;IP14,IK21&lt;=IQ14),IK21-II21,IF(AND(II21&lt;=IP14,IK21&lt;=IQ14),IK21-IP14,0))))),0)),0)</f>
        <v>　</v>
      </c>
      <c r="IQ21" s="663"/>
      <c r="IR21" s="664"/>
      <c r="IS21" s="662" t="str">
        <f>IFERROR(IF(OR(ID21="日",ID21="祝",ID21=0,II21=0),"　",MAX(IF(AND(II21&lt;=IS14,IK21&gt;IT14),IT14-IS14,IF(IK21&lt;=IT14,0,IF(AND(II21&gt;IS14,IK21&gt;IT14),IT14-II21,0))),0)),0)</f>
        <v>　</v>
      </c>
      <c r="IT21" s="663"/>
      <c r="IU21" s="664"/>
      <c r="IV21" s="662" t="str">
        <f>IFERROR(IF(OR(ID21="日",ID21="祝",ID21=0,II21=0),"　",MAX(IF(II21&gt;IV14,IK21-II21,IF(II21&lt;=IV14,IK21-IV14,0)),0)),0)</f>
        <v>　</v>
      </c>
      <c r="IW21" s="663"/>
      <c r="IX21" s="664"/>
      <c r="IY21" s="662" t="str">
        <f>IFERROR(IF(OR(ID21="日",ID21="祝",ID21=0,IE21=""),"　",MAX(IF(AND(IE21&lt;=IY14,IG21&gt;IZ14),IZ14-IY14,IF(AND(IE21&gt;IY14,IG21&lt;=IZ14),IG21-IE21,IF(AND(IE21&lt;=IY14,IG21&lt;=IZ14),IG21-IY14,IF(AND(IE21&gt;IY14,IG21&gt;IZ14),IZ14-IE21,0)))),0)),0)</f>
        <v>　</v>
      </c>
      <c r="IZ21" s="663"/>
      <c r="JA21" s="664"/>
      <c r="JB21" s="662" t="str">
        <f>IFERROR(IF(OR(ID21="日",ID21="祝",ID21=0,II21=0),"　",MAX(IF(AND(II21&gt;JE14,IK21&gt;JC14),0,IF(AND(II21&lt;=JE14,II21&gt;JB14,IK21&gt;JC14),JE14-II21,IF(AND(II21&lt;=JE14,II21&lt;=JB14,IK21&gt;JC14),JE14-JB14,IF(AND(II21&gt;JB14,IK21&lt;=JC14),IK21-II21,IF(AND(II21&lt;=JB14,IK21&lt;=JC14),IK21-JB14,0))))),0)),0)</f>
        <v>　</v>
      </c>
      <c r="JC21" s="663"/>
      <c r="JD21" s="664"/>
      <c r="JE21" s="662" t="str">
        <f>IFERROR(IF(OR(ID21="日",ID21="祝",ID21=0,II21=0),"　",MAX(IF(AND(II21&lt;=JE14,IK21&gt;JF14),JF14-JE14,IF(IK21&lt;=JF14,0,IF(AND(II21&gt;JE14,IK21&gt;JF14),JF14-II21,0))),0)),0)</f>
        <v>　</v>
      </c>
      <c r="JF21" s="663"/>
      <c r="JG21" s="664"/>
      <c r="JH21" s="662" t="str">
        <f t="shared" si="4"/>
        <v>　</v>
      </c>
      <c r="JI21" s="663"/>
      <c r="JJ21" s="664"/>
      <c r="JK21" s="665" t="str">
        <f>IF(JN21="×",TIME(0,0,0),IF(JX4="非常勤",IM21,IY21))</f>
        <v>　</v>
      </c>
      <c r="JL21" s="666"/>
      <c r="JM21" s="667"/>
      <c r="JN21" s="265"/>
      <c r="JO21" s="665" t="str">
        <f>IF(JR21="×",TIME(0,0,0),IF(JX4="非常勤",IP21,JB21))</f>
        <v>　</v>
      </c>
      <c r="JP21" s="666"/>
      <c r="JQ21" s="667"/>
      <c r="JR21" s="265"/>
      <c r="JS21" s="665" t="str">
        <f>IF(JV21="×",TIME(0,0,0),IF(JX4="非常勤",IS21,JE21))</f>
        <v>　</v>
      </c>
      <c r="JT21" s="666"/>
      <c r="JU21" s="667"/>
      <c r="JV21" s="265"/>
      <c r="JW21" s="665" t="str">
        <f>IF(JZ21="×",TIME(0,0,0),IF(JX4="非常勤",IV21,JH21))</f>
        <v>　</v>
      </c>
      <c r="JX21" s="666"/>
      <c r="JY21" s="667"/>
      <c r="JZ21" s="265"/>
      <c r="KA21" s="720"/>
      <c r="KB21" s="720"/>
      <c r="KC21" s="668"/>
      <c r="KD21" s="670"/>
      <c r="KE21" s="669"/>
      <c r="KF21" s="671"/>
      <c r="KG21" s="672"/>
      <c r="KH21" s="672"/>
      <c r="KI21" s="673"/>
      <c r="KJ21" s="263">
        <f>'別表_個別勤務状況（1～60）'!$A$21</f>
        <v>7</v>
      </c>
      <c r="KK21" s="264" t="str">
        <f>'別表_個別勤務状況（1～60）'!$B$21</f>
        <v>水</v>
      </c>
      <c r="KL21" s="660"/>
      <c r="KM21" s="661"/>
      <c r="KN21" s="660"/>
      <c r="KO21" s="661"/>
      <c r="KP21" s="660"/>
      <c r="KQ21" s="661"/>
      <c r="KR21" s="660"/>
      <c r="KS21" s="661"/>
      <c r="KT21" s="662" t="str">
        <f>IFERROR(IF(OR(KK21="日",KK21="祝",KK21=0,KL21=""),"　",MAX(IF(AND(KL21&lt;=KT14,KN21&gt;KU14),KU14-KT14,IF(AND(KL21&gt;KT14,KN21&lt;=KU14),KN21-KL21,IF(AND(KL21&lt;=KT14,KN21&lt;=KU14),KN21-KT14,IF(AND(KL21&gt;KT14,KN21&gt;KU14),KU14-KL21,0)))),0)),0)</f>
        <v>　</v>
      </c>
      <c r="KU21" s="663"/>
      <c r="KV21" s="664"/>
      <c r="KW21" s="662" t="str">
        <f>IFERROR(IF(OR(KK21="日",KK21="祝",KK21=0,KP21=""),"　",MAX(IF(AND(KP21&gt;KZ14,KR21&gt;KX14),0,IF(AND(KP21&lt;=KZ14,KP21&gt;KW14,KR21&gt;KX14),KZ14-KP21,IF(AND(KP21&lt;=KZ14,KP21&lt;=KW14,KR21&gt;KX14),KZ14-KW14,IF(AND(KP21&gt;KW14,KR21&lt;=KX14),KR21-KP21,IF(AND(KP21&lt;=KW14,KR21&lt;=KX14),KR21-KW14,0))))),0)),0)</f>
        <v>　</v>
      </c>
      <c r="KX21" s="663"/>
      <c r="KY21" s="664"/>
      <c r="KZ21" s="662" t="str">
        <f>IFERROR(IF(OR(KK21="日",KK21="祝",KK21=0,KP21=0),"　",MAX(IF(AND(KP21&lt;=KZ14,KR21&gt;LA14),LA14-KZ14,IF(KR21&lt;=LA14,0,IF(AND(KP21&gt;KZ14,KR21&gt;LA14),LA14-KP21,0))),0)),0)</f>
        <v>　</v>
      </c>
      <c r="LA21" s="663"/>
      <c r="LB21" s="664"/>
      <c r="LC21" s="662" t="str">
        <f>IFERROR(IF(OR(KK21="日",KK21="祝",KK21=0,KP21=0),"　",MAX(IF(KP21&gt;LC14,KR21-KP21,IF(KP21&lt;=LC14,KR21-LC14,0)),0)),0)</f>
        <v>　</v>
      </c>
      <c r="LD21" s="663"/>
      <c r="LE21" s="664"/>
      <c r="LF21" s="662" t="str">
        <f>IFERROR(IF(OR(KK21="日",KK21="祝",KK21=0,KL21=""),"　",MAX(IF(AND(KL21&lt;=LF14,KN21&gt;LG14),LG14-LF14,IF(AND(KL21&gt;LF14,KN21&lt;=LG14),KN21-KL21,IF(AND(KL21&lt;=LF14,KN21&lt;=LG14),KN21-LF14,IF(AND(KL21&gt;LF14,KN21&gt;LG14),LG14-KL21,0)))),0)),0)</f>
        <v>　</v>
      </c>
      <c r="LG21" s="663"/>
      <c r="LH21" s="664"/>
      <c r="LI21" s="662" t="str">
        <f>IFERROR(IF(OR(KK21="日",KK21="祝",KK21=0,KP21=0),"　",MAX(IF(AND(KP21&gt;LL14,KR21&gt;LJ14),0,IF(AND(KP21&lt;=LL14,KP21&gt;LI14,KR21&gt;LJ14),LL14-KP21,IF(AND(KP21&lt;=LL14,KP21&lt;=LI14,KR21&gt;LJ14),LL14-LI14,IF(AND(KP21&gt;LI14,KR21&lt;=LJ14),KR21-KP21,IF(AND(KP21&lt;=LI14,KR21&lt;=LJ14),KR21-LI14,0))))),0)),0)</f>
        <v>　</v>
      </c>
      <c r="LJ21" s="663"/>
      <c r="LK21" s="664"/>
      <c r="LL21" s="662" t="str">
        <f>IFERROR(IF(OR(KK21="日",KK21="祝",KK21=0,KP21=0),"　",MAX(IF(AND(KP21&lt;=LL14,KR21&gt;LM14),LM14-LL14,IF(KR21&lt;=LM14,0,IF(AND(KP21&gt;LL14,KR21&gt;LM14),LM14-KP21,0))),0)),0)</f>
        <v>　</v>
      </c>
      <c r="LM21" s="663"/>
      <c r="LN21" s="664"/>
      <c r="LO21" s="662" t="str">
        <f t="shared" si="5"/>
        <v>　</v>
      </c>
      <c r="LP21" s="663"/>
      <c r="LQ21" s="664"/>
      <c r="LR21" s="665" t="str">
        <f>IF(LU21="×",TIME(0,0,0),IF(ME4="非常勤",KT21,LF21))</f>
        <v>　</v>
      </c>
      <c r="LS21" s="666"/>
      <c r="LT21" s="667"/>
      <c r="LU21" s="265"/>
      <c r="LV21" s="665" t="str">
        <f>IF(LY21="×",TIME(0,0,0),IF(ME4="非常勤",KW21,LI21))</f>
        <v>　</v>
      </c>
      <c r="LW21" s="666"/>
      <c r="LX21" s="667"/>
      <c r="LY21" s="265"/>
      <c r="LZ21" s="665" t="str">
        <f>IF(MC21="×",TIME(0,0,0),IF(ME4="非常勤",KZ21,LL21))</f>
        <v>　</v>
      </c>
      <c r="MA21" s="666"/>
      <c r="MB21" s="667"/>
      <c r="MC21" s="265"/>
      <c r="MD21" s="665" t="str">
        <f>IF(MG21="×",TIME(0,0,0),IF(ME4="非常勤",LC21,LO21))</f>
        <v>　</v>
      </c>
      <c r="ME21" s="666"/>
      <c r="MF21" s="667"/>
      <c r="MG21" s="265"/>
      <c r="MH21" s="720"/>
      <c r="MI21" s="720"/>
      <c r="MJ21" s="668"/>
      <c r="MK21" s="670"/>
      <c r="ML21" s="669"/>
      <c r="MM21" s="671"/>
      <c r="MN21" s="672"/>
      <c r="MO21" s="672"/>
      <c r="MP21" s="673"/>
      <c r="MQ21" s="263">
        <f>'別表_個別勤務状況（1～60）'!$A$21</f>
        <v>7</v>
      </c>
      <c r="MR21" s="264" t="str">
        <f>'別表_個別勤務状況（1～60）'!$B$21</f>
        <v>水</v>
      </c>
      <c r="MS21" s="660"/>
      <c r="MT21" s="661"/>
      <c r="MU21" s="660"/>
      <c r="MV21" s="661"/>
      <c r="MW21" s="660"/>
      <c r="MX21" s="661"/>
      <c r="MY21" s="660"/>
      <c r="MZ21" s="661"/>
      <c r="NA21" s="662" t="str">
        <f>IFERROR(IF(OR(MR21="日",MR21="祝",MR21=0,MS21=""),"　",MAX(IF(AND(MS21&lt;=NA14,MU21&gt;NB14),NB14-NA14,IF(AND(MS21&gt;NA14,MU21&lt;=NB14),MU21-MS21,IF(AND(MS21&lt;=NA14,MU21&lt;=NB14),MU21-NA14,IF(AND(MS21&gt;NA14,MU21&gt;NB14),NB14-MS21,0)))),0)),0)</f>
        <v>　</v>
      </c>
      <c r="NB21" s="663"/>
      <c r="NC21" s="664"/>
      <c r="ND21" s="662" t="str">
        <f>IFERROR(IF(OR(MR21="日",MR21="祝",MR21=0,MW21=""),"　",MAX(IF(AND(MW21&gt;NG14,MY21&gt;NE14),0,IF(AND(MW21&lt;=NG14,MW21&gt;ND14,MY21&gt;NE14),NG14-MW21,IF(AND(MW21&lt;=NG14,MW21&lt;=ND14,MY21&gt;NE14),NG14-ND14,IF(AND(MW21&gt;ND14,MY21&lt;=NE14),MY21-MW21,IF(AND(MW21&lt;=ND14,MY21&lt;=NE14),MY21-ND14,0))))),0)),0)</f>
        <v>　</v>
      </c>
      <c r="NE21" s="663"/>
      <c r="NF21" s="664"/>
      <c r="NG21" s="662" t="str">
        <f>IFERROR(IF(OR(MR21="日",MR21="祝",MR21=0,MW21=0),"　",MAX(IF(AND(MW21&lt;=NG14,MY21&gt;NH14),NH14-NG14,IF(MY21&lt;=NH14,0,IF(AND(MW21&gt;NG14,MY21&gt;NH14),NH14-MW21,0))),0)),0)</f>
        <v>　</v>
      </c>
      <c r="NH21" s="663"/>
      <c r="NI21" s="664"/>
      <c r="NJ21" s="662" t="str">
        <f>IFERROR(IF(OR(MR21="日",MR21="祝",MR21=0,MW21=0),"　",MAX(IF(MW21&gt;NJ14,MY21-MW21,IF(MW21&lt;=NJ14,MY21-NJ14,0)),0)),0)</f>
        <v>　</v>
      </c>
      <c r="NK21" s="663"/>
      <c r="NL21" s="664"/>
      <c r="NM21" s="662" t="str">
        <f>IFERROR(IF(OR(MR21="日",MR21="祝",MR21=0,MS21=""),"　",MAX(IF(AND(MS21&lt;=NM14,MU21&gt;NN14),NN14-NM14,IF(AND(MS21&gt;NM14,MU21&lt;=NN14),MU21-MS21,IF(AND(MS21&lt;=NM14,MU21&lt;=NN14),MU21-NM14,IF(AND(MS21&gt;NM14,MU21&gt;NN14),NN14-MS21,0)))),0)),0)</f>
        <v>　</v>
      </c>
      <c r="NN21" s="663"/>
      <c r="NO21" s="664"/>
      <c r="NP21" s="662" t="str">
        <f>IFERROR(IF(OR(MR21="日",MR21="祝",MR21=0,MW21=0),"　",MAX(IF(AND(MW21&gt;NS14,MY21&gt;NQ14),0,IF(AND(MW21&lt;=NS14,MW21&gt;NP14,MY21&gt;NQ14),NS14-MW21,IF(AND(MW21&lt;=NS14,MW21&lt;=NP14,MY21&gt;NQ14),NS14-NP14,IF(AND(MW21&gt;NP14,MY21&lt;=NQ14),MY21-MW21,IF(AND(MW21&lt;=NP14,MY21&lt;=NQ14),MY21-NP14,0))))),0)),0)</f>
        <v>　</v>
      </c>
      <c r="NQ21" s="663"/>
      <c r="NR21" s="664"/>
      <c r="NS21" s="662" t="str">
        <f>IFERROR(IF(OR(MR21="日",MR21="祝",MR21=0,MW21=0),"　",MAX(IF(AND(MW21&lt;=NS14,MY21&gt;NT14),NT14-NS14,IF(MY21&lt;=NT14,0,IF(AND(MW21&gt;NS14,MY21&gt;NT14),NT14-MW21,0))),0)),0)</f>
        <v>　</v>
      </c>
      <c r="NT21" s="663"/>
      <c r="NU21" s="664"/>
      <c r="NV21" s="662" t="str">
        <f t="shared" si="6"/>
        <v>　</v>
      </c>
      <c r="NW21" s="663"/>
      <c r="NX21" s="664"/>
      <c r="NY21" s="665" t="str">
        <f>IF(OB21="×",TIME(0,0,0),IF(OL4="非常勤",NA21,NM21))</f>
        <v>　</v>
      </c>
      <c r="NZ21" s="666"/>
      <c r="OA21" s="667"/>
      <c r="OB21" s="265"/>
      <c r="OC21" s="665" t="str">
        <f>IF(OF21="×",TIME(0,0,0),IF(OL4="非常勤",ND21,NP21))</f>
        <v>　</v>
      </c>
      <c r="OD21" s="666"/>
      <c r="OE21" s="667"/>
      <c r="OF21" s="265"/>
      <c r="OG21" s="665" t="str">
        <f>IF(OJ21="×",TIME(0,0,0),IF(OL4="非常勤",NG21,NS21))</f>
        <v>　</v>
      </c>
      <c r="OH21" s="666"/>
      <c r="OI21" s="667"/>
      <c r="OJ21" s="265"/>
      <c r="OK21" s="665" t="str">
        <f>IF(ON21="×",TIME(0,0,0),IF(OL4="非常勤",NJ21,NV21))</f>
        <v>　</v>
      </c>
      <c r="OL21" s="666"/>
      <c r="OM21" s="667"/>
      <c r="ON21" s="265"/>
      <c r="OO21" s="720"/>
      <c r="OP21" s="720"/>
      <c r="OQ21" s="668"/>
      <c r="OR21" s="670"/>
      <c r="OS21" s="669"/>
      <c r="OT21" s="671"/>
      <c r="OU21" s="672"/>
      <c r="OV21" s="672"/>
      <c r="OW21" s="673"/>
      <c r="OX21" s="263">
        <f>'別表_個別勤務状況（1～60）'!$A$21</f>
        <v>7</v>
      </c>
      <c r="OY21" s="264" t="str">
        <f>'別表_個別勤務状況（1～60）'!$B$21</f>
        <v>水</v>
      </c>
      <c r="OZ21" s="660"/>
      <c r="PA21" s="661"/>
      <c r="PB21" s="660"/>
      <c r="PC21" s="661"/>
      <c r="PD21" s="660"/>
      <c r="PE21" s="661"/>
      <c r="PF21" s="660"/>
      <c r="PG21" s="661"/>
      <c r="PH21" s="662" t="str">
        <f>IFERROR(IF(OR(OY21="日",OY21="祝",OY21=0,OZ21=""),"　",MAX(IF(AND(OZ21&lt;=PH14,PB21&gt;PI14),PI14-PH14,IF(AND(OZ21&gt;PH14,PB21&lt;=PI14),PB21-OZ21,IF(AND(OZ21&lt;=PH14,PB21&lt;=PI14),PB21-PH14,IF(AND(OZ21&gt;PH14,PB21&gt;PI14),PI14-OZ21,0)))),0)),0)</f>
        <v>　</v>
      </c>
      <c r="PI21" s="663"/>
      <c r="PJ21" s="664"/>
      <c r="PK21" s="662" t="str">
        <f>IFERROR(IF(OR(OY21="日",OY21="祝",OY21=0,PD21=""),"　",MAX(IF(AND(PD21&gt;PN14,PF21&gt;PL14),0,IF(AND(PD21&lt;=PN14,PD21&gt;PK14,PF21&gt;PL14),PN14-PD21,IF(AND(PD21&lt;=PN14,PD21&lt;=PK14,PF21&gt;PL14),PN14-PK14,IF(AND(PD21&gt;PK14,PF21&lt;=PL14),PF21-PD21,IF(AND(PD21&lt;=PK14,PF21&lt;=PL14),PF21-PK14,0))))),0)),0)</f>
        <v>　</v>
      </c>
      <c r="PL21" s="663"/>
      <c r="PM21" s="664"/>
      <c r="PN21" s="662" t="str">
        <f>IFERROR(IF(OR(OY21="日",OY21="祝",OY21=0,PD21=0),"　",MAX(IF(AND(PD21&lt;=PN14,PF21&gt;PO14),PO14-PN14,IF(PF21&lt;=PO14,0,IF(AND(PD21&gt;PN14,PF21&gt;PO14),PO14-PD21,0))),0)),0)</f>
        <v>　</v>
      </c>
      <c r="PO21" s="663"/>
      <c r="PP21" s="664"/>
      <c r="PQ21" s="662" t="str">
        <f>IFERROR(IF(OR(OY21="日",OY21="祝",OY21=0,PD21=0),"　",MAX(IF(PD21&gt;PQ14,PF21-PD21,IF(PD21&lt;=PQ14,PF21-PQ14,0)),0)),0)</f>
        <v>　</v>
      </c>
      <c r="PR21" s="663"/>
      <c r="PS21" s="664"/>
      <c r="PT21" s="662" t="str">
        <f>IFERROR(IF(OR(OY21="日",OY21="祝",OY21=0,OZ21=""),"　",MAX(IF(AND(OZ21&lt;=PT14,PB21&gt;PU14),PU14-PT14,IF(AND(OZ21&gt;PT14,PB21&lt;=PU14),PB21-OZ21,IF(AND(OZ21&lt;=PT14,PB21&lt;=PU14),PB21-PT14,IF(AND(OZ21&gt;PT14,PB21&gt;PU14),PU14-OZ21,0)))),0)),0)</f>
        <v>　</v>
      </c>
      <c r="PU21" s="663"/>
      <c r="PV21" s="664"/>
      <c r="PW21" s="662" t="str">
        <f>IFERROR(IF(OR(OY21="日",OY21="祝",OY21=0,PD21=0),"　",MAX(IF(AND(PD21&gt;PZ14,PF21&gt;PX14),0,IF(AND(PD21&lt;=PZ14,PD21&gt;PW14,PF21&gt;PX14),PZ14-PD21,IF(AND(PD21&lt;=PZ14,PD21&lt;=PW14,PF21&gt;PX14),PZ14-PW14,IF(AND(PD21&gt;PW14,PF21&lt;=PX14),PF21-PD21,IF(AND(PD21&lt;=PW14,PF21&lt;=PX14),PF21-PW14,0))))),0)),0)</f>
        <v>　</v>
      </c>
      <c r="PX21" s="663"/>
      <c r="PY21" s="664"/>
      <c r="PZ21" s="662" t="str">
        <f>IFERROR(IF(OR(OY21="日",OY21="祝",OY21=0,PD21=0),"　",MAX(IF(AND(PD21&lt;=PZ14,PF21&gt;QA14),QA14-PZ14,IF(PF21&lt;=QA14,0,IF(AND(PD21&gt;PZ14,PF21&gt;QA14),QA14-PD21,0))),0)),0)</f>
        <v>　</v>
      </c>
      <c r="QA21" s="663"/>
      <c r="QB21" s="664"/>
      <c r="QC21" s="662" t="str">
        <f t="shared" si="7"/>
        <v>　</v>
      </c>
      <c r="QD21" s="663"/>
      <c r="QE21" s="664"/>
      <c r="QF21" s="665" t="str">
        <f>IF(QI21="×",TIME(0,0,0),IF(QS4="非常勤",PH21,PT21))</f>
        <v>　</v>
      </c>
      <c r="QG21" s="666"/>
      <c r="QH21" s="667"/>
      <c r="QI21" s="265"/>
      <c r="QJ21" s="665" t="str">
        <f>IF(QM21="×",TIME(0,0,0),IF(QS4="非常勤",PK21,PW21))</f>
        <v>　</v>
      </c>
      <c r="QK21" s="666"/>
      <c r="QL21" s="667"/>
      <c r="QM21" s="265"/>
      <c r="QN21" s="665" t="str">
        <f>IF(QQ21="×",TIME(0,0,0),IF(QS4="非常勤",PN21,PZ21))</f>
        <v>　</v>
      </c>
      <c r="QO21" s="666"/>
      <c r="QP21" s="667"/>
      <c r="QQ21" s="265"/>
      <c r="QR21" s="665" t="str">
        <f>IF(QU21="×",TIME(0,0,0),IF(QS4="非常勤",PQ21,QC21))</f>
        <v>　</v>
      </c>
      <c r="QS21" s="666"/>
      <c r="QT21" s="667"/>
      <c r="QU21" s="265"/>
      <c r="QV21" s="720"/>
      <c r="QW21" s="720"/>
      <c r="QX21" s="668"/>
      <c r="QY21" s="670"/>
      <c r="QZ21" s="669"/>
      <c r="RA21" s="671"/>
      <c r="RB21" s="672"/>
      <c r="RC21" s="672"/>
      <c r="RD21" s="673"/>
      <c r="RE21" s="263">
        <f>'別表_個別勤務状況（1～60）'!$A$21</f>
        <v>7</v>
      </c>
      <c r="RF21" s="264" t="str">
        <f>'別表_個別勤務状況（1～60）'!$B$21</f>
        <v>水</v>
      </c>
      <c r="RG21" s="660"/>
      <c r="RH21" s="661"/>
      <c r="RI21" s="660"/>
      <c r="RJ21" s="661"/>
      <c r="RK21" s="660"/>
      <c r="RL21" s="661"/>
      <c r="RM21" s="660"/>
      <c r="RN21" s="661"/>
      <c r="RO21" s="662" t="str">
        <f>IFERROR(IF(OR(RF21="日",RF21="祝",RF21=0,RG21=""),"　",MAX(IF(AND(RG21&lt;=RO14,RI21&gt;RP14),RP14-RO14,IF(AND(RG21&gt;RO14,RI21&lt;=RP14),RI21-RG21,IF(AND(RG21&lt;=RO14,RI21&lt;=RP14),RI21-RO14,IF(AND(RG21&gt;RO14,RI21&gt;RP14),RP14-RG21,0)))),0)),0)</f>
        <v>　</v>
      </c>
      <c r="RP21" s="663"/>
      <c r="RQ21" s="664"/>
      <c r="RR21" s="662" t="str">
        <f>IFERROR(IF(OR(RF21="日",RF21="祝",RF21=0,RK21=""),"　",MAX(IF(AND(RK21&gt;RU14,RM21&gt;RS14),0,IF(AND(RK21&lt;=RU14,RK21&gt;RR14,RM21&gt;RS14),RU14-RK21,IF(AND(RK21&lt;=RU14,RK21&lt;=RR14,RM21&gt;RS14),RU14-RR14,IF(AND(RK21&gt;RR14,RM21&lt;=RS14),RM21-RK21,IF(AND(RK21&lt;=RR14,RM21&lt;=RS14),RM21-RR14,0))))),0)),0)</f>
        <v>　</v>
      </c>
      <c r="RS21" s="663"/>
      <c r="RT21" s="664"/>
      <c r="RU21" s="662" t="str">
        <f>IFERROR(IF(OR(RF21="日",RF21="祝",RF21=0,RK21=0),"　",MAX(IF(AND(RK21&lt;=RU14,RM21&gt;RV14),RV14-RU14,IF(RM21&lt;=RV14,0,IF(AND(RK21&gt;RU14,RM21&gt;RV14),RV14-RK21,0))),0)),0)</f>
        <v>　</v>
      </c>
      <c r="RV21" s="663"/>
      <c r="RW21" s="664"/>
      <c r="RX21" s="662" t="str">
        <f>IFERROR(IF(OR(RF21="日",RF21="祝",RF21=0,RK21=0),"　",MAX(IF(RK21&gt;RX14,RM21-RK21,IF(RK21&lt;=RX14,RM21-RX14,0)),0)),0)</f>
        <v>　</v>
      </c>
      <c r="RY21" s="663"/>
      <c r="RZ21" s="664"/>
      <c r="SA21" s="662" t="str">
        <f>IFERROR(IF(OR(RF21="日",RF21="祝",RF21=0,RG21=""),"　",MAX(IF(AND(RG21&lt;=SA14,RI21&gt;SB14),SB14-SA14,IF(AND(RG21&gt;SA14,RI21&lt;=SB14),RI21-RG21,IF(AND(RG21&lt;=SA14,RI21&lt;=SB14),RI21-SA14,IF(AND(RG21&gt;SA14,RI21&gt;SB14),SB14-RG21,0)))),0)),0)</f>
        <v>　</v>
      </c>
      <c r="SB21" s="663"/>
      <c r="SC21" s="664"/>
      <c r="SD21" s="662" t="str">
        <f>IFERROR(IF(OR(RF21="日",RF21="祝",RF21=0,RK21=0),"　",MAX(IF(AND(RK21&gt;SG14,RM21&gt;SE14),0,IF(AND(RK21&lt;=SG14,RK21&gt;SD14,RM21&gt;SE14),SG14-RK21,IF(AND(RK21&lt;=SG14,RK21&lt;=SD14,RM21&gt;SE14),SG14-SD14,IF(AND(RK21&gt;SD14,RM21&lt;=SE14),RM21-RK21,IF(AND(RK21&lt;=SD14,RM21&lt;=SE14),RM21-SD14,0))))),0)),0)</f>
        <v>　</v>
      </c>
      <c r="SE21" s="663"/>
      <c r="SF21" s="664"/>
      <c r="SG21" s="662" t="str">
        <f>IFERROR(IF(OR(RF21="日",RF21="祝",RF21=0,RK21=0),"　",MAX(IF(AND(RK21&lt;=SG14,RM21&gt;SH14),SH14-SG14,IF(RM21&lt;=SH14,0,IF(AND(RK21&gt;SG14,RM21&gt;SH14),SH14-RK21,0))),0)),0)</f>
        <v>　</v>
      </c>
      <c r="SH21" s="663"/>
      <c r="SI21" s="664"/>
      <c r="SJ21" s="662" t="str">
        <f t="shared" si="8"/>
        <v>　</v>
      </c>
      <c r="SK21" s="663"/>
      <c r="SL21" s="664"/>
      <c r="SM21" s="665" t="str">
        <f>IF(SP21="×",TIME(0,0,0),IF(SZ4="非常勤",RO21,SA21))</f>
        <v>　</v>
      </c>
      <c r="SN21" s="666"/>
      <c r="SO21" s="667"/>
      <c r="SP21" s="265"/>
      <c r="SQ21" s="665" t="str">
        <f>IF(ST21="×",TIME(0,0,0),IF(SZ4="非常勤",RR21,SD21))</f>
        <v>　</v>
      </c>
      <c r="SR21" s="666"/>
      <c r="SS21" s="667"/>
      <c r="ST21" s="265"/>
      <c r="SU21" s="665" t="str">
        <f>IF(SX21="×",TIME(0,0,0),IF(SZ4="非常勤",RU21,SG21))</f>
        <v>　</v>
      </c>
      <c r="SV21" s="666"/>
      <c r="SW21" s="667"/>
      <c r="SX21" s="265"/>
      <c r="SY21" s="665" t="str">
        <f>IF(TB21="×",TIME(0,0,0),IF(SZ4="非常勤",RX21,SJ21))</f>
        <v>　</v>
      </c>
      <c r="SZ21" s="666"/>
      <c r="TA21" s="667"/>
      <c r="TB21" s="265"/>
      <c r="TC21" s="720"/>
      <c r="TD21" s="720"/>
      <c r="TE21" s="668"/>
      <c r="TF21" s="670"/>
      <c r="TG21" s="669"/>
      <c r="TH21" s="671"/>
      <c r="TI21" s="672"/>
      <c r="TJ21" s="672"/>
      <c r="TK21" s="673"/>
      <c r="TL21" s="263">
        <f>'別表_個別勤務状況（1～60）'!$A$21</f>
        <v>7</v>
      </c>
      <c r="TM21" s="264" t="str">
        <f>'別表_個別勤務状況（1～60）'!$B$21</f>
        <v>水</v>
      </c>
      <c r="TN21" s="660"/>
      <c r="TO21" s="661"/>
      <c r="TP21" s="660"/>
      <c r="TQ21" s="661"/>
      <c r="TR21" s="660"/>
      <c r="TS21" s="661"/>
      <c r="TT21" s="660"/>
      <c r="TU21" s="661"/>
      <c r="TV21" s="662" t="str">
        <f>IFERROR(IF(OR(TM21="日",TM21="祝",TM21=0,TN21=""),"　",MAX(IF(AND(TN21&lt;=TV14,TP21&gt;TW14),TW14-TV14,IF(AND(TN21&gt;TV14,TP21&lt;=TW14),TP21-TN21,IF(AND(TN21&lt;=TV14,TP21&lt;=TW14),TP21-TV14,IF(AND(TN21&gt;TV14,TP21&gt;TW14),TW14-TN21,0)))),0)),0)</f>
        <v>　</v>
      </c>
      <c r="TW21" s="663"/>
      <c r="TX21" s="664"/>
      <c r="TY21" s="662" t="str">
        <f>IFERROR(IF(OR(TM21="日",TM21="祝",TM21=0,TR21=""),"　",MAX(IF(AND(TR21&gt;UB14,TT21&gt;TZ14),0,IF(AND(TR21&lt;=UB14,TR21&gt;TY14,TT21&gt;TZ14),UB14-TR21,IF(AND(TR21&lt;=UB14,TR21&lt;=TY14,TT21&gt;TZ14),UB14-TY14,IF(AND(TR21&gt;TY14,TT21&lt;=TZ14),TT21-TR21,IF(AND(TR21&lt;=TY14,TT21&lt;=TZ14),TT21-TY14,0))))),0)),0)</f>
        <v>　</v>
      </c>
      <c r="TZ21" s="663"/>
      <c r="UA21" s="664"/>
      <c r="UB21" s="662" t="str">
        <f>IFERROR(IF(OR(TM21="日",TM21="祝",TM21=0,TR21=0),"　",MAX(IF(AND(TR21&lt;=UB14,TT21&gt;UC14),UC14-UB14,IF(TT21&lt;=UC14,0,IF(AND(TR21&gt;UB14,TT21&gt;UC14),UC14-TR21,0))),0)),0)</f>
        <v>　</v>
      </c>
      <c r="UC21" s="663"/>
      <c r="UD21" s="664"/>
      <c r="UE21" s="662" t="str">
        <f>IFERROR(IF(OR(TM21="日",TM21="祝",TM21=0,TR21=0),"　",MAX(IF(TR21&gt;UE14,TT21-TR21,IF(TR21&lt;=UE14,TT21-UE14,0)),0)),0)</f>
        <v>　</v>
      </c>
      <c r="UF21" s="663"/>
      <c r="UG21" s="664"/>
      <c r="UH21" s="662" t="str">
        <f>IFERROR(IF(OR(TM21="日",TM21="祝",TM21=0,TN21=""),"　",MAX(IF(AND(TN21&lt;=UH14,TP21&gt;UI14),UI14-UH14,IF(AND(TN21&gt;UH14,TP21&lt;=UI14),TP21-TN21,IF(AND(TN21&lt;=UH14,TP21&lt;=UI14),TP21-UH14,IF(AND(TN21&gt;UH14,TP21&gt;UI14),UI14-TN21,0)))),0)),0)</f>
        <v>　</v>
      </c>
      <c r="UI21" s="663"/>
      <c r="UJ21" s="664"/>
      <c r="UK21" s="662" t="str">
        <f>IFERROR(IF(OR(TM21="日",TM21="祝",TM21=0,TR21=0),"　",MAX(IF(AND(TR21&gt;UN14,TT21&gt;UL14),0,IF(AND(TR21&lt;=UN14,TR21&gt;UK14,TT21&gt;UL14),UN14-TR21,IF(AND(TR21&lt;=UN14,TR21&lt;=UK14,TT21&gt;UL14),UN14-UK14,IF(AND(TR21&gt;UK14,TT21&lt;=UL14),TT21-TR21,IF(AND(TR21&lt;=UK14,TT21&lt;=UL14),TT21-UK14,0))))),0)),0)</f>
        <v>　</v>
      </c>
      <c r="UL21" s="663"/>
      <c r="UM21" s="664"/>
      <c r="UN21" s="662" t="str">
        <f>IFERROR(IF(OR(TM21="日",TM21="祝",TM21=0,TR21=0),"　",MAX(IF(AND(TR21&lt;=UN14,TT21&gt;UO14),UO14-UN14,IF(TT21&lt;=UO14,0,IF(AND(TR21&gt;UN14,TT21&gt;UO14),UO14-TR21,0))),0)),0)</f>
        <v>　</v>
      </c>
      <c r="UO21" s="663"/>
      <c r="UP21" s="664"/>
      <c r="UQ21" s="662" t="str">
        <f t="shared" si="9"/>
        <v>　</v>
      </c>
      <c r="UR21" s="663"/>
      <c r="US21" s="664"/>
      <c r="UT21" s="665" t="str">
        <f>IF(UW21="×",TIME(0,0,0),IF(VG4="非常勤",TV21,UH21))</f>
        <v>　</v>
      </c>
      <c r="UU21" s="666"/>
      <c r="UV21" s="667"/>
      <c r="UW21" s="265"/>
      <c r="UX21" s="665" t="str">
        <f>IF(VA21="×",TIME(0,0,0),IF(VG4="非常勤",TY21,UK21))</f>
        <v>　</v>
      </c>
      <c r="UY21" s="666"/>
      <c r="UZ21" s="667"/>
      <c r="VA21" s="265"/>
      <c r="VB21" s="665" t="str">
        <f>IF(VE21="×",TIME(0,0,0),IF(VG4="非常勤",UB21,UN21))</f>
        <v>　</v>
      </c>
      <c r="VC21" s="666"/>
      <c r="VD21" s="667"/>
      <c r="VE21" s="265"/>
      <c r="VF21" s="665" t="str">
        <f>IF(VI21="×",TIME(0,0,0),IF(VG4="非常勤",UE21,UQ21))</f>
        <v>　</v>
      </c>
      <c r="VG21" s="666"/>
      <c r="VH21" s="667"/>
      <c r="VI21" s="265"/>
      <c r="VJ21" s="720"/>
      <c r="VK21" s="720"/>
      <c r="VL21" s="668"/>
      <c r="VM21" s="670"/>
      <c r="VN21" s="669"/>
      <c r="VO21" s="671"/>
      <c r="VP21" s="672"/>
      <c r="VQ21" s="672"/>
      <c r="VR21" s="673"/>
      <c r="VS21" s="263">
        <f>'別表_個別勤務状況（1～60）'!$A$21</f>
        <v>7</v>
      </c>
      <c r="VT21" s="264" t="str">
        <f>'別表_個別勤務状況（1～60）'!$B$21</f>
        <v>水</v>
      </c>
      <c r="VU21" s="660"/>
      <c r="VV21" s="661"/>
      <c r="VW21" s="660"/>
      <c r="VX21" s="661"/>
      <c r="VY21" s="660"/>
      <c r="VZ21" s="661"/>
      <c r="WA21" s="660"/>
      <c r="WB21" s="661"/>
      <c r="WC21" s="662" t="str">
        <f>IFERROR(IF(OR(VT21="日",VT21="祝",VT21=0,VU21=""),"　",MAX(IF(AND(VU21&lt;=WC14,VW21&gt;WD14),WD14-WC14,IF(AND(VU21&gt;WC14,VW21&lt;=WD14),VW21-VU21,IF(AND(VU21&lt;=WC14,VW21&lt;=WD14),VW21-WC14,IF(AND(VU21&gt;WC14,VW21&gt;WD14),WD14-VU21,0)))),0)),0)</f>
        <v>　</v>
      </c>
      <c r="WD21" s="663"/>
      <c r="WE21" s="664"/>
      <c r="WF21" s="662" t="str">
        <f>IFERROR(IF(OR(VT21="日",VT21="祝",VT21=0,VY21=""),"　",MAX(IF(AND(VY21&gt;WI14,WA21&gt;WG14),0,IF(AND(VY21&lt;=WI14,VY21&gt;WF14,WA21&gt;WG14),WI14-VY21,IF(AND(VY21&lt;=WI14,VY21&lt;=WF14,WA21&gt;WG14),WI14-WF14,IF(AND(VY21&gt;WF14,WA21&lt;=WG14),WA21-VY21,IF(AND(VY21&lt;=WF14,WA21&lt;=WG14),WA21-WF14,0))))),0)),0)</f>
        <v>　</v>
      </c>
      <c r="WG21" s="663"/>
      <c r="WH21" s="664"/>
      <c r="WI21" s="662" t="str">
        <f>IFERROR(IF(OR(VT21="日",VT21="祝",VT21=0,VY21=0),"　",MAX(IF(AND(VY21&lt;=WI14,WA21&gt;WJ14),WJ14-WI14,IF(WA21&lt;=WJ14,0,IF(AND(VY21&gt;WI14,WA21&gt;WJ14),WJ14-VY21,0))),0)),0)</f>
        <v>　</v>
      </c>
      <c r="WJ21" s="663"/>
      <c r="WK21" s="664"/>
      <c r="WL21" s="662" t="str">
        <f>IFERROR(IF(OR(VT21="日",VT21="祝",VT21=0,VY21=0),"　",MAX(IF(VY21&gt;WL14,WA21-VY21,IF(VY21&lt;=WL14,WA21-WL14,0)),0)),0)</f>
        <v>　</v>
      </c>
      <c r="WM21" s="663"/>
      <c r="WN21" s="664"/>
      <c r="WO21" s="662" t="str">
        <f>IFERROR(IF(OR(VT21="日",VT21="祝",VT21=0,VU21=""),"　",MAX(IF(AND(VU21&lt;=WO14,VW21&gt;WP14),WP14-WO14,IF(AND(VU21&gt;WO14,VW21&lt;=WP14),VW21-VU21,IF(AND(VU21&lt;=WO14,VW21&lt;=WP14),VW21-WO14,IF(AND(VU21&gt;WO14,VW21&gt;WP14),WP14-VU21,0)))),0)),0)</f>
        <v>　</v>
      </c>
      <c r="WP21" s="663"/>
      <c r="WQ21" s="664"/>
      <c r="WR21" s="662" t="str">
        <f>IFERROR(IF(OR(VT21="日",VT21="祝",VT21=0,VY21=0),"　",MAX(IF(AND(VY21&gt;WU14,WA21&gt;WS14),0,IF(AND(VY21&lt;=WU14,VY21&gt;WR14,WA21&gt;WS14),WU14-VY21,IF(AND(VY21&lt;=WU14,VY21&lt;=WR14,WA21&gt;WS14),WU14-WR14,IF(AND(VY21&gt;WR14,WA21&lt;=WS14),WA21-VY21,IF(AND(VY21&lt;=WR14,WA21&lt;=WS14),WA21-WR14,0))))),0)),0)</f>
        <v>　</v>
      </c>
      <c r="WS21" s="663"/>
      <c r="WT21" s="664"/>
      <c r="WU21" s="662" t="str">
        <f>IFERROR(IF(OR(VT21="日",VT21="祝",VT21=0,VY21=0),"　",MAX(IF(AND(VY21&lt;=WU14,WA21&gt;WV14),WV14-WU14,IF(WA21&lt;=WV14,0,IF(AND(VY21&gt;WU14,WA21&gt;WV14),WV14-VY21,0))),0)),0)</f>
        <v>　</v>
      </c>
      <c r="WV21" s="663"/>
      <c r="WW21" s="664"/>
      <c r="WX21" s="662" t="str">
        <f t="shared" si="10"/>
        <v>　</v>
      </c>
      <c r="WY21" s="663"/>
      <c r="WZ21" s="664"/>
      <c r="XA21" s="665" t="str">
        <f>IF(XD21="×",TIME(0,0,0),IF(XN4="非常勤",WC21,WO21))</f>
        <v>　</v>
      </c>
      <c r="XB21" s="666"/>
      <c r="XC21" s="667"/>
      <c r="XD21" s="265"/>
      <c r="XE21" s="665" t="str">
        <f>IF(XH21="×",TIME(0,0,0),IF(XN4="非常勤",WF21,WR21))</f>
        <v>　</v>
      </c>
      <c r="XF21" s="666"/>
      <c r="XG21" s="667"/>
      <c r="XH21" s="265"/>
      <c r="XI21" s="665" t="str">
        <f>IF(XL21="×",TIME(0,0,0),IF(XN4="非常勤",WI21,WU21))</f>
        <v>　</v>
      </c>
      <c r="XJ21" s="666"/>
      <c r="XK21" s="667"/>
      <c r="XL21" s="265"/>
      <c r="XM21" s="665" t="str">
        <f>IF(XP21="×",TIME(0,0,0),IF(XN4="非常勤",WL21,WX21))</f>
        <v>　</v>
      </c>
      <c r="XN21" s="666"/>
      <c r="XO21" s="667"/>
      <c r="XP21" s="265"/>
      <c r="XQ21" s="720"/>
      <c r="XR21" s="720"/>
      <c r="XS21" s="668"/>
      <c r="XT21" s="670"/>
      <c r="XU21" s="669"/>
      <c r="XV21" s="671"/>
      <c r="XW21" s="672"/>
      <c r="XX21" s="672"/>
      <c r="XY21" s="673"/>
      <c r="XZ21" s="263">
        <f>'別表_個別勤務状況（1～60）'!$A$21</f>
        <v>7</v>
      </c>
      <c r="YA21" s="264" t="str">
        <f>'別表_個別勤務状況（1～60）'!$B$21</f>
        <v>水</v>
      </c>
      <c r="YB21" s="660"/>
      <c r="YC21" s="661"/>
      <c r="YD21" s="660"/>
      <c r="YE21" s="661"/>
      <c r="YF21" s="660"/>
      <c r="YG21" s="661"/>
      <c r="YH21" s="660"/>
      <c r="YI21" s="661"/>
      <c r="YJ21" s="662" t="str">
        <f>IFERROR(IF(OR(YA21="日",YA21="祝",YA21=0,YB21=""),"　",MAX(IF(AND(YB21&lt;=YJ14,YD21&gt;YK14),YK14-YJ14,IF(AND(YB21&gt;YJ14,YD21&lt;=YK14),YD21-YB21,IF(AND(YB21&lt;=YJ14,YD21&lt;=YK14),YD21-YJ14,IF(AND(YB21&gt;YJ14,YD21&gt;YK14),YK14-YB21,0)))),0)),0)</f>
        <v>　</v>
      </c>
      <c r="YK21" s="663"/>
      <c r="YL21" s="664"/>
      <c r="YM21" s="662" t="str">
        <f>IFERROR(IF(OR(YA21="日",YA21="祝",YA21=0,YF21=""),"　",MAX(IF(AND(YF21&gt;YP14,YH21&gt;YN14),0,IF(AND(YF21&lt;=YP14,YF21&gt;YM14,YH21&gt;YN14),YP14-YF21,IF(AND(YF21&lt;=YP14,YF21&lt;=YM14,YH21&gt;YN14),YP14-YM14,IF(AND(YF21&gt;YM14,YH21&lt;=YN14),YH21-YF21,IF(AND(YF21&lt;=YM14,YH21&lt;=YN14),YH21-YM14,0))))),0)),0)</f>
        <v>　</v>
      </c>
      <c r="YN21" s="663"/>
      <c r="YO21" s="664"/>
      <c r="YP21" s="662" t="str">
        <f>IFERROR(IF(OR(YA21="日",YA21="祝",YA21=0,YF21=0),"　",MAX(IF(AND(YF21&lt;=YP14,YH21&gt;YQ14),YQ14-YP14,IF(YH21&lt;=YQ14,0,IF(AND(YF21&gt;YP14,YH21&gt;YQ14),YQ14-YF21,0))),0)),0)</f>
        <v>　</v>
      </c>
      <c r="YQ21" s="663"/>
      <c r="YR21" s="664"/>
      <c r="YS21" s="662" t="str">
        <f>IFERROR(IF(OR(YA21="日",YA21="祝",YA21=0,YF21=0),"　",MAX(IF(YF21&gt;YS14,YH21-YF21,IF(YF21&lt;=YS14,YH21-YS14,0)),0)),0)</f>
        <v>　</v>
      </c>
      <c r="YT21" s="663"/>
      <c r="YU21" s="664"/>
      <c r="YV21" s="662" t="str">
        <f>IFERROR(IF(OR(YA21="日",YA21="祝",YA21=0,YB21=""),"　",MAX(IF(AND(YB21&lt;=YV14,YD21&gt;YW14),YW14-YV14,IF(AND(YB21&gt;YV14,YD21&lt;=YW14),YD21-YB21,IF(AND(YB21&lt;=YV14,YD21&lt;=YW14),YD21-YV14,IF(AND(YB21&gt;YV14,YD21&gt;YW14),YW14-YB21,0)))),0)),0)</f>
        <v>　</v>
      </c>
      <c r="YW21" s="663"/>
      <c r="YX21" s="664"/>
      <c r="YY21" s="662" t="str">
        <f>IFERROR(IF(OR(YA21="日",YA21="祝",YA21=0,YF21=0),"　",MAX(IF(AND(YF21&gt;ZB14,YH21&gt;YZ14),0,IF(AND(YF21&lt;=ZB14,YF21&gt;YY14,YH21&gt;YZ14),ZB14-YF21,IF(AND(YF21&lt;=ZB14,YF21&lt;=YY14,YH21&gt;YZ14),ZB14-YY14,IF(AND(YF21&gt;YY14,YH21&lt;=YZ14),YH21-YF21,IF(AND(YF21&lt;=YY14,YH21&lt;=YZ14),YH21-YY14,0))))),0)),0)</f>
        <v>　</v>
      </c>
      <c r="YZ21" s="663"/>
      <c r="ZA21" s="664"/>
      <c r="ZB21" s="662" t="str">
        <f>IFERROR(IF(OR(YA21="日",YA21="祝",YA21=0,YF21=0),"　",MAX(IF(AND(YF21&lt;=ZB14,YH21&gt;ZC14),ZC14-ZB14,IF(YH21&lt;=ZC14,0,IF(AND(YF21&gt;ZB14,YH21&gt;ZC14),ZC14-YF21,0))),0)),0)</f>
        <v>　</v>
      </c>
      <c r="ZC21" s="663"/>
      <c r="ZD21" s="664"/>
      <c r="ZE21" s="662" t="str">
        <f t="shared" si="11"/>
        <v>　</v>
      </c>
      <c r="ZF21" s="663"/>
      <c r="ZG21" s="664"/>
      <c r="ZH21" s="665" t="str">
        <f>IF(ZK21="×",TIME(0,0,0),IF(ZU4="非常勤",YJ21,YV21))</f>
        <v>　</v>
      </c>
      <c r="ZI21" s="666"/>
      <c r="ZJ21" s="667"/>
      <c r="ZK21" s="265"/>
      <c r="ZL21" s="665" t="str">
        <f>IF(ZO21="×",TIME(0,0,0),IF(ZU4="非常勤",YM21,YY21))</f>
        <v>　</v>
      </c>
      <c r="ZM21" s="666"/>
      <c r="ZN21" s="667"/>
      <c r="ZO21" s="265"/>
      <c r="ZP21" s="665" t="str">
        <f>IF(ZS21="×",TIME(0,0,0),IF(ZU4="非常勤",YP21,ZB21))</f>
        <v>　</v>
      </c>
      <c r="ZQ21" s="666"/>
      <c r="ZR21" s="667"/>
      <c r="ZS21" s="265"/>
      <c r="ZT21" s="665" t="str">
        <f>IF(ZW21="×",TIME(0,0,0),IF(ZU4="非常勤",YS21,ZE21))</f>
        <v>　</v>
      </c>
      <c r="ZU21" s="666"/>
      <c r="ZV21" s="667"/>
      <c r="ZW21" s="265"/>
      <c r="ZX21" s="720"/>
      <c r="ZY21" s="720"/>
      <c r="ZZ21" s="668"/>
      <c r="AAA21" s="670"/>
      <c r="AAB21" s="669"/>
      <c r="AAC21" s="671"/>
      <c r="AAD21" s="672"/>
      <c r="AAE21" s="672"/>
      <c r="AAF21" s="673"/>
      <c r="AAG21" s="263">
        <f>'別表_個別勤務状況（1～60）'!$A$21</f>
        <v>7</v>
      </c>
      <c r="AAH21" s="264" t="str">
        <f>'別表_個別勤務状況（1～60）'!$B$21</f>
        <v>水</v>
      </c>
      <c r="AAI21" s="660"/>
      <c r="AAJ21" s="661"/>
      <c r="AAK21" s="660"/>
      <c r="AAL21" s="661"/>
      <c r="AAM21" s="660"/>
      <c r="AAN21" s="661"/>
      <c r="AAO21" s="660"/>
      <c r="AAP21" s="661"/>
      <c r="AAQ21" s="662" t="str">
        <f>IFERROR(IF(OR(AAH21="日",AAH21="祝",AAH21=0,AAI21=""),"　",MAX(IF(AND(AAI21&lt;=AAQ14,AAK21&gt;AAR14),AAR14-AAQ14,IF(AND(AAI21&gt;AAQ14,AAK21&lt;=AAR14),AAK21-AAI21,IF(AND(AAI21&lt;=AAQ14,AAK21&lt;=AAR14),AAK21-AAQ14,IF(AND(AAI21&gt;AAQ14,AAK21&gt;AAR14),AAR14-AAI21,0)))),0)),0)</f>
        <v>　</v>
      </c>
      <c r="AAR21" s="663"/>
      <c r="AAS21" s="664"/>
      <c r="AAT21" s="662" t="str">
        <f>IFERROR(IF(OR(AAH21="日",AAH21="祝",AAH21=0,AAM21=""),"　",MAX(IF(AND(AAM21&gt;AAW14,AAO21&gt;AAU14),0,IF(AND(AAM21&lt;=AAW14,AAM21&gt;AAT14,AAO21&gt;AAU14),AAW14-AAM21,IF(AND(AAM21&lt;=AAW14,AAM21&lt;=AAT14,AAO21&gt;AAU14),AAW14-AAT14,IF(AND(AAM21&gt;AAT14,AAO21&lt;=AAU14),AAO21-AAM21,IF(AND(AAM21&lt;=AAT14,AAO21&lt;=AAU14),AAO21-AAT14,0))))),0)),0)</f>
        <v>　</v>
      </c>
      <c r="AAU21" s="663"/>
      <c r="AAV21" s="664"/>
      <c r="AAW21" s="662" t="str">
        <f>IFERROR(IF(OR(AAH21="日",AAH21="祝",AAH21=0,AAM21=0),"　",MAX(IF(AND(AAM21&lt;=AAW14,AAO21&gt;AAX14),AAX14-AAW14,IF(AAO21&lt;=AAX14,0,IF(AND(AAM21&gt;AAW14,AAO21&gt;AAX14),AAX14-AAM21,0))),0)),0)</f>
        <v>　</v>
      </c>
      <c r="AAX21" s="663"/>
      <c r="AAY21" s="664"/>
      <c r="AAZ21" s="662" t="str">
        <f>IFERROR(IF(OR(AAH21="日",AAH21="祝",AAH21=0,AAM21=0),"　",MAX(IF(AAM21&gt;AAZ14,AAO21-AAM21,IF(AAM21&lt;=AAZ14,AAO21-AAZ14,0)),0)),0)</f>
        <v>　</v>
      </c>
      <c r="ABA21" s="663"/>
      <c r="ABB21" s="664"/>
      <c r="ABC21" s="662" t="str">
        <f>IFERROR(IF(OR(AAH21="日",AAH21="祝",AAH21=0,AAI21=""),"　",MAX(IF(AND(AAI21&lt;=ABC14,AAK21&gt;ABD14),ABD14-ABC14,IF(AND(AAI21&gt;ABC14,AAK21&lt;=ABD14),AAK21-AAI21,IF(AND(AAI21&lt;=ABC14,AAK21&lt;=ABD14),AAK21-ABC14,IF(AND(AAI21&gt;ABC14,AAK21&gt;ABD14),ABD14-AAI21,0)))),0)),0)</f>
        <v>　</v>
      </c>
      <c r="ABD21" s="663"/>
      <c r="ABE21" s="664"/>
      <c r="ABF21" s="662" t="str">
        <f>IFERROR(IF(OR(AAH21="日",AAH21="祝",AAH21=0,AAM21=0),"　",MAX(IF(AND(AAM21&gt;ABI14,AAO21&gt;ABG14),0,IF(AND(AAM21&lt;=ABI14,AAM21&gt;ABF14,AAO21&gt;ABG14),ABI14-AAM21,IF(AND(AAM21&lt;=ABI14,AAM21&lt;=ABF14,AAO21&gt;ABG14),ABI14-ABF14,IF(AND(AAM21&gt;ABF14,AAO21&lt;=ABG14),AAO21-AAM21,IF(AND(AAM21&lt;=ABF14,AAO21&lt;=ABG14),AAO21-ABF14,0))))),0)),0)</f>
        <v>　</v>
      </c>
      <c r="ABG21" s="663"/>
      <c r="ABH21" s="664"/>
      <c r="ABI21" s="662" t="str">
        <f>IFERROR(IF(OR(AAH21="日",AAH21="祝",AAH21=0,AAM21=0),"　",MAX(IF(AND(AAM21&lt;=ABI14,AAO21&gt;ABJ14),ABJ14-ABI14,IF(AAO21&lt;=ABJ14,0,IF(AND(AAM21&gt;ABI14,AAO21&gt;ABJ14),ABJ14-AAM21,0))),0)),0)</f>
        <v>　</v>
      </c>
      <c r="ABJ21" s="663"/>
      <c r="ABK21" s="664"/>
      <c r="ABL21" s="662" t="str">
        <f t="shared" si="12"/>
        <v>　</v>
      </c>
      <c r="ABM21" s="663"/>
      <c r="ABN21" s="664"/>
      <c r="ABO21" s="665" t="str">
        <f>IF(ABR21="×",TIME(0,0,0),IF(ACB4="非常勤",AAQ21,ABC21))</f>
        <v>　</v>
      </c>
      <c r="ABP21" s="666"/>
      <c r="ABQ21" s="667"/>
      <c r="ABR21" s="265"/>
      <c r="ABS21" s="665" t="str">
        <f>IF(ABV21="×",TIME(0,0,0),IF(ACB4="非常勤",AAT21,ABF21))</f>
        <v>　</v>
      </c>
      <c r="ABT21" s="666"/>
      <c r="ABU21" s="667"/>
      <c r="ABV21" s="265"/>
      <c r="ABW21" s="665" t="str">
        <f>IF(ABZ21="×",TIME(0,0,0),IF(ACB4="非常勤",AAW21,ABI21))</f>
        <v>　</v>
      </c>
      <c r="ABX21" s="666"/>
      <c r="ABY21" s="667"/>
      <c r="ABZ21" s="265"/>
      <c r="ACA21" s="665" t="str">
        <f>IF(ACD21="×",TIME(0,0,0),IF(ACB4="非常勤",AAZ21,ABL21))</f>
        <v>　</v>
      </c>
      <c r="ACB21" s="666"/>
      <c r="ACC21" s="667"/>
      <c r="ACD21" s="265"/>
      <c r="ACE21" s="720"/>
      <c r="ACF21" s="720"/>
      <c r="ACG21" s="668"/>
      <c r="ACH21" s="670"/>
      <c r="ACI21" s="669"/>
      <c r="ACJ21" s="671"/>
      <c r="ACK21" s="672"/>
      <c r="ACL21" s="672"/>
      <c r="ACM21" s="673"/>
      <c r="ACN21" s="263">
        <f>'別表_個別勤務状況（1～60）'!$A$21</f>
        <v>7</v>
      </c>
      <c r="ACO21" s="264" t="str">
        <f>'別表_個別勤務状況（1～60）'!$B$21</f>
        <v>水</v>
      </c>
      <c r="ACP21" s="660"/>
      <c r="ACQ21" s="661"/>
      <c r="ACR21" s="660"/>
      <c r="ACS21" s="661"/>
      <c r="ACT21" s="660"/>
      <c r="ACU21" s="661"/>
      <c r="ACV21" s="660"/>
      <c r="ACW21" s="661"/>
      <c r="ACX21" s="662" t="str">
        <f>IFERROR(IF(OR(ACO21="日",ACO21="祝",ACO21=0,ACP21=""),"　",MAX(IF(AND(ACP21&lt;=ACX14,ACR21&gt;ACY14),ACY14-ACX14,IF(AND(ACP21&gt;ACX14,ACR21&lt;=ACY14),ACR21-ACP21,IF(AND(ACP21&lt;=ACX14,ACR21&lt;=ACY14),ACR21-ACX14,IF(AND(ACP21&gt;ACX14,ACR21&gt;ACY14),ACY14-ACP21,0)))),0)),0)</f>
        <v>　</v>
      </c>
      <c r="ACY21" s="663"/>
      <c r="ACZ21" s="664"/>
      <c r="ADA21" s="662" t="str">
        <f>IFERROR(IF(OR(ACO21="日",ACO21="祝",ACO21=0,ACT21=""),"　",MAX(IF(AND(ACT21&gt;ADD14,ACV21&gt;ADB14),0,IF(AND(ACT21&lt;=ADD14,ACT21&gt;ADA14,ACV21&gt;ADB14),ADD14-ACT21,IF(AND(ACT21&lt;=ADD14,ACT21&lt;=ADA14,ACV21&gt;ADB14),ADD14-ADA14,IF(AND(ACT21&gt;ADA14,ACV21&lt;=ADB14),ACV21-ACT21,IF(AND(ACT21&lt;=ADA14,ACV21&lt;=ADB14),ACV21-ADA14,0))))),0)),0)</f>
        <v>　</v>
      </c>
      <c r="ADB21" s="663"/>
      <c r="ADC21" s="664"/>
      <c r="ADD21" s="662" t="str">
        <f>IFERROR(IF(OR(ACO21="日",ACO21="祝",ACO21=0,ACT21=0),"　",MAX(IF(AND(ACT21&lt;=ADD14,ACV21&gt;ADE14),ADE14-ADD14,IF(ACV21&lt;=ADE14,0,IF(AND(ACT21&gt;ADD14,ACV21&gt;ADE14),ADE14-ACT21,0))),0)),0)</f>
        <v>　</v>
      </c>
      <c r="ADE21" s="663"/>
      <c r="ADF21" s="664"/>
      <c r="ADG21" s="662" t="str">
        <f>IFERROR(IF(OR(ACO21="日",ACO21="祝",ACO21=0,ACT21=0),"　",MAX(IF(ACT21&gt;ADG14,ACV21-ACT21,IF(ACT21&lt;=ADG14,ACV21-ADG14,0)),0)),0)</f>
        <v>　</v>
      </c>
      <c r="ADH21" s="663"/>
      <c r="ADI21" s="664"/>
      <c r="ADJ21" s="662" t="str">
        <f>IFERROR(IF(OR(ACO21="日",ACO21="祝",ACO21=0,ACP21=""),"　",MAX(IF(AND(ACP21&lt;=ADJ14,ACR21&gt;ADK14),ADK14-ADJ14,IF(AND(ACP21&gt;ADJ14,ACR21&lt;=ADK14),ACR21-ACP21,IF(AND(ACP21&lt;=ADJ14,ACR21&lt;=ADK14),ACR21-ADJ14,IF(AND(ACP21&gt;ADJ14,ACR21&gt;ADK14),ADK14-ACP21,0)))),0)),0)</f>
        <v>　</v>
      </c>
      <c r="ADK21" s="663"/>
      <c r="ADL21" s="664"/>
      <c r="ADM21" s="662" t="str">
        <f>IFERROR(IF(OR(ACO21="日",ACO21="祝",ACO21=0,ACT21=0),"　",MAX(IF(AND(ACT21&gt;ADP14,ACV21&gt;ADN14),0,IF(AND(ACT21&lt;=ADP14,ACT21&gt;ADM14,ACV21&gt;ADN14),ADP14-ACT21,IF(AND(ACT21&lt;=ADP14,ACT21&lt;=ADM14,ACV21&gt;ADN14),ADP14-ADM14,IF(AND(ACT21&gt;ADM14,ACV21&lt;=ADN14),ACV21-ACT21,IF(AND(ACT21&lt;=ADM14,ACV21&lt;=ADN14),ACV21-ADM14,0))))),0)),0)</f>
        <v>　</v>
      </c>
      <c r="ADN21" s="663"/>
      <c r="ADO21" s="664"/>
      <c r="ADP21" s="662" t="str">
        <f>IFERROR(IF(OR(ACO21="日",ACO21="祝",ACO21=0,ACT21=0),"　",MAX(IF(AND(ACT21&lt;=ADP14,ACV21&gt;ADQ14),ADQ14-ADP14,IF(ACV21&lt;=ADQ14,0,IF(AND(ACT21&gt;ADP14,ACV21&gt;ADQ14),ADQ14-ACT21,0))),0)),0)</f>
        <v>　</v>
      </c>
      <c r="ADQ21" s="663"/>
      <c r="ADR21" s="664"/>
      <c r="ADS21" s="662" t="str">
        <f t="shared" si="13"/>
        <v>　</v>
      </c>
      <c r="ADT21" s="663"/>
      <c r="ADU21" s="664"/>
      <c r="ADV21" s="665" t="str">
        <f>IF(ADY21="×",TIME(0,0,0),IF(AEI4="非常勤",ACX21,ADJ21))</f>
        <v>　</v>
      </c>
      <c r="ADW21" s="666"/>
      <c r="ADX21" s="667"/>
      <c r="ADY21" s="265"/>
      <c r="ADZ21" s="665" t="str">
        <f>IF(AEC21="×",TIME(0,0,0),IF(AEI4="非常勤",ADA21,ADM21))</f>
        <v>　</v>
      </c>
      <c r="AEA21" s="666"/>
      <c r="AEB21" s="667"/>
      <c r="AEC21" s="265"/>
      <c r="AED21" s="665" t="str">
        <f>IF(AEG21="×",TIME(0,0,0),IF(AEI4="非常勤",ADD21,ADP21))</f>
        <v>　</v>
      </c>
      <c r="AEE21" s="666"/>
      <c r="AEF21" s="667"/>
      <c r="AEG21" s="265"/>
      <c r="AEH21" s="665" t="str">
        <f>IF(AEK21="×",TIME(0,0,0),IF(AEI4="非常勤",ADG21,ADS21))</f>
        <v>　</v>
      </c>
      <c r="AEI21" s="666"/>
      <c r="AEJ21" s="667"/>
      <c r="AEK21" s="265"/>
      <c r="AEL21" s="720"/>
      <c r="AEM21" s="720"/>
      <c r="AEN21" s="668"/>
      <c r="AEO21" s="670"/>
      <c r="AEP21" s="669"/>
      <c r="AEQ21" s="671"/>
      <c r="AER21" s="672"/>
      <c r="AES21" s="672"/>
      <c r="AET21" s="673"/>
      <c r="AEU21" s="263">
        <f>'別表_個別勤務状況（1～60）'!$A$21</f>
        <v>7</v>
      </c>
      <c r="AEV21" s="264" t="str">
        <f>'別表_個別勤務状況（1～60）'!$B$21</f>
        <v>水</v>
      </c>
      <c r="AEW21" s="660"/>
      <c r="AEX21" s="661"/>
      <c r="AEY21" s="660"/>
      <c r="AEZ21" s="661"/>
      <c r="AFA21" s="660"/>
      <c r="AFB21" s="661"/>
      <c r="AFC21" s="660"/>
      <c r="AFD21" s="661"/>
      <c r="AFE21" s="662" t="str">
        <f>IFERROR(IF(OR(AEV21="日",AEV21="祝",AEV21=0,AEW21=""),"　",MAX(IF(AND(AEW21&lt;=AFE14,AEY21&gt;AFF14),AFF14-AFE14,IF(AND(AEW21&gt;AFE14,AEY21&lt;=AFF14),AEY21-AEW21,IF(AND(AEW21&lt;=AFE14,AEY21&lt;=AFF14),AEY21-AFE14,IF(AND(AEW21&gt;AFE14,AEY21&gt;AFF14),AFF14-AEW21,0)))),0)),0)</f>
        <v>　</v>
      </c>
      <c r="AFF21" s="663"/>
      <c r="AFG21" s="664"/>
      <c r="AFH21" s="662" t="str">
        <f>IFERROR(IF(OR(AEV21="日",AEV21="祝",AEV21=0,AFA21=""),"　",MAX(IF(AND(AFA21&gt;AFK14,AFC21&gt;AFI14),0,IF(AND(AFA21&lt;=AFK14,AFA21&gt;AFH14,AFC21&gt;AFI14),AFK14-AFA21,IF(AND(AFA21&lt;=AFK14,AFA21&lt;=AFH14,AFC21&gt;AFI14),AFK14-AFH14,IF(AND(AFA21&gt;AFH14,AFC21&lt;=AFI14),AFC21-AFA21,IF(AND(AFA21&lt;=AFH14,AFC21&lt;=AFI14),AFC21-AFH14,0))))),0)),0)</f>
        <v>　</v>
      </c>
      <c r="AFI21" s="663"/>
      <c r="AFJ21" s="664"/>
      <c r="AFK21" s="662" t="str">
        <f>IFERROR(IF(OR(AEV21="日",AEV21="祝",AEV21=0,AFA21=0),"　",MAX(IF(AND(AFA21&lt;=AFK14,AFC21&gt;AFL14),AFL14-AFK14,IF(AFC21&lt;=AFL14,0,IF(AND(AFA21&gt;AFK14,AFC21&gt;AFL14),AFL14-AFA21,0))),0)),0)</f>
        <v>　</v>
      </c>
      <c r="AFL21" s="663"/>
      <c r="AFM21" s="664"/>
      <c r="AFN21" s="662" t="str">
        <f>IFERROR(IF(OR(AEV21="日",AEV21="祝",AEV21=0,AFA21=0),"　",MAX(IF(AFA21&gt;AFN14,AFC21-AFA21,IF(AFA21&lt;=AFN14,AFC21-AFN14,0)),0)),0)</f>
        <v>　</v>
      </c>
      <c r="AFO21" s="663"/>
      <c r="AFP21" s="664"/>
      <c r="AFQ21" s="662" t="str">
        <f>IFERROR(IF(OR(AEV21="日",AEV21="祝",AEV21=0,AEW21=""),"　",MAX(IF(AND(AEW21&lt;=AFQ14,AEY21&gt;AFR14),AFR14-AFQ14,IF(AND(AEW21&gt;AFQ14,AEY21&lt;=AFR14),AEY21-AEW21,IF(AND(AEW21&lt;=AFQ14,AEY21&lt;=AFR14),AEY21-AFQ14,IF(AND(AEW21&gt;AFQ14,AEY21&gt;AFR14),AFR14-AEW21,0)))),0)),0)</f>
        <v>　</v>
      </c>
      <c r="AFR21" s="663"/>
      <c r="AFS21" s="664"/>
      <c r="AFT21" s="662" t="str">
        <f>IFERROR(IF(OR(AEV21="日",AEV21="祝",AEV21=0,AFA21=0),"　",MAX(IF(AND(AFA21&gt;AFW14,AFC21&gt;AFU14),0,IF(AND(AFA21&lt;=AFW14,AFA21&gt;AFT14,AFC21&gt;AFU14),AFW14-AFA21,IF(AND(AFA21&lt;=AFW14,AFA21&lt;=AFT14,AFC21&gt;AFU14),AFW14-AFT14,IF(AND(AFA21&gt;AFT14,AFC21&lt;=AFU14),AFC21-AFA21,IF(AND(AFA21&lt;=AFT14,AFC21&lt;=AFU14),AFC21-AFT14,0))))),0)),0)</f>
        <v>　</v>
      </c>
      <c r="AFU21" s="663"/>
      <c r="AFV21" s="664"/>
      <c r="AFW21" s="662" t="str">
        <f>IFERROR(IF(OR(AEV21="日",AEV21="祝",AEV21=0,AFA21=0),"　",MAX(IF(AND(AFA21&lt;=AFW14,AFC21&gt;AFX14),AFX14-AFW14,IF(AFC21&lt;=AFX14,0,IF(AND(AFA21&gt;AFW14,AFC21&gt;AFX14),AFX14-AFA21,0))),0)),0)</f>
        <v>　</v>
      </c>
      <c r="AFX21" s="663"/>
      <c r="AFY21" s="664"/>
      <c r="AFZ21" s="662" t="str">
        <f t="shared" si="14"/>
        <v>　</v>
      </c>
      <c r="AGA21" s="663"/>
      <c r="AGB21" s="664"/>
      <c r="AGC21" s="665" t="str">
        <f>IF(AGF21="×",TIME(0,0,0),IF(AGP4="非常勤",AFE21,AFQ21))</f>
        <v>　</v>
      </c>
      <c r="AGD21" s="666"/>
      <c r="AGE21" s="667"/>
      <c r="AGF21" s="265"/>
      <c r="AGG21" s="665" t="str">
        <f>IF(AGJ21="×",TIME(0,0,0),IF(AGP4="非常勤",AFH21,AFT21))</f>
        <v>　</v>
      </c>
      <c r="AGH21" s="666"/>
      <c r="AGI21" s="667"/>
      <c r="AGJ21" s="265"/>
      <c r="AGK21" s="665" t="str">
        <f>IF(AGN21="×",TIME(0,0,0),IF(AGP4="非常勤",AFK21,AFW21))</f>
        <v>　</v>
      </c>
      <c r="AGL21" s="666"/>
      <c r="AGM21" s="667"/>
      <c r="AGN21" s="265"/>
      <c r="AGO21" s="665" t="str">
        <f>IF(AGR21="×",TIME(0,0,0),IF(AGP4="非常勤",AFN21,AFZ21))</f>
        <v>　</v>
      </c>
      <c r="AGP21" s="666"/>
      <c r="AGQ21" s="667"/>
      <c r="AGR21" s="265"/>
      <c r="AGS21" s="720"/>
      <c r="AGT21" s="720"/>
      <c r="AGU21" s="668"/>
      <c r="AGV21" s="670"/>
      <c r="AGW21" s="669"/>
      <c r="AGX21" s="671"/>
      <c r="AGY21" s="672"/>
      <c r="AGZ21" s="672"/>
      <c r="AHA21" s="673"/>
      <c r="AHB21" s="263">
        <f>'別表_個別勤務状況（1～60）'!$A$21</f>
        <v>7</v>
      </c>
      <c r="AHC21" s="264" t="str">
        <f>'別表_個別勤務状況（1～60）'!$B$21</f>
        <v>水</v>
      </c>
      <c r="AHD21" s="660"/>
      <c r="AHE21" s="661"/>
      <c r="AHF21" s="660"/>
      <c r="AHG21" s="661"/>
      <c r="AHH21" s="660"/>
      <c r="AHI21" s="661"/>
      <c r="AHJ21" s="660"/>
      <c r="AHK21" s="661"/>
      <c r="AHL21" s="662" t="str">
        <f>IFERROR(IF(OR(AHC21="日",AHC21="祝",AHC21=0,AHD21=""),"　",MAX(IF(AND(AHD21&lt;=AHL14,AHF21&gt;AHM14),AHM14-AHL14,IF(AND(AHD21&gt;AHL14,AHF21&lt;=AHM14),AHF21-AHD21,IF(AND(AHD21&lt;=AHL14,AHF21&lt;=AHM14),AHF21-AHL14,IF(AND(AHD21&gt;AHL14,AHF21&gt;AHM14),AHM14-AHD21,0)))),0)),0)</f>
        <v>　</v>
      </c>
      <c r="AHM21" s="663"/>
      <c r="AHN21" s="664"/>
      <c r="AHO21" s="662" t="str">
        <f>IFERROR(IF(OR(AHC21="日",AHC21="祝",AHC21=0,AHH21=""),"　",MAX(IF(AND(AHH21&gt;AHR14,AHJ21&gt;AHP14),0,IF(AND(AHH21&lt;=AHR14,AHH21&gt;AHO14,AHJ21&gt;AHP14),AHR14-AHH21,IF(AND(AHH21&lt;=AHR14,AHH21&lt;=AHO14,AHJ21&gt;AHP14),AHR14-AHO14,IF(AND(AHH21&gt;AHO14,AHJ21&lt;=AHP14),AHJ21-AHH21,IF(AND(AHH21&lt;=AHO14,AHJ21&lt;=AHP14),AHJ21-AHO14,0))))),0)),0)</f>
        <v>　</v>
      </c>
      <c r="AHP21" s="663"/>
      <c r="AHQ21" s="664"/>
      <c r="AHR21" s="662" t="str">
        <f>IFERROR(IF(OR(AHC21="日",AHC21="祝",AHC21=0,AHH21=0),"　",MAX(IF(AND(AHH21&lt;=AHR14,AHJ21&gt;AHS14),AHS14-AHR14,IF(AHJ21&lt;=AHS14,0,IF(AND(AHH21&gt;AHR14,AHJ21&gt;AHS14),AHS14-AHH21,0))),0)),0)</f>
        <v>　</v>
      </c>
      <c r="AHS21" s="663"/>
      <c r="AHT21" s="664"/>
      <c r="AHU21" s="662" t="str">
        <f>IFERROR(IF(OR(AHC21="日",AHC21="祝",AHC21=0,AHH21=0),"　",MAX(IF(AHH21&gt;AHU14,AHJ21-AHH21,IF(AHH21&lt;=AHU14,AHJ21-AHU14,0)),0)),0)</f>
        <v>　</v>
      </c>
      <c r="AHV21" s="663"/>
      <c r="AHW21" s="664"/>
      <c r="AHX21" s="662" t="str">
        <f>IFERROR(IF(OR(AHC21="日",AHC21="祝",AHC21=0,AHD21=""),"　",MAX(IF(AND(AHD21&lt;=AHX14,AHF21&gt;AHY14),AHY14-AHX14,IF(AND(AHD21&gt;AHX14,AHF21&lt;=AHY14),AHF21-AHD21,IF(AND(AHD21&lt;=AHX14,AHF21&lt;=AHY14),AHF21-AHX14,IF(AND(AHD21&gt;AHX14,AHF21&gt;AHY14),AHY14-AHD21,0)))),0)),0)</f>
        <v>　</v>
      </c>
      <c r="AHY21" s="663"/>
      <c r="AHZ21" s="664"/>
      <c r="AIA21" s="662" t="str">
        <f>IFERROR(IF(OR(AHC21="日",AHC21="祝",AHC21=0,AHH21=0),"　",MAX(IF(AND(AHH21&gt;AID14,AHJ21&gt;AIB14),0,IF(AND(AHH21&lt;=AID14,AHH21&gt;AIA14,AHJ21&gt;AIB14),AID14-AHH21,IF(AND(AHH21&lt;=AID14,AHH21&lt;=AIA14,AHJ21&gt;AIB14),AID14-AIA14,IF(AND(AHH21&gt;AIA14,AHJ21&lt;=AIB14),AHJ21-AHH21,IF(AND(AHH21&lt;=AIA14,AHJ21&lt;=AIB14),AHJ21-AIA14,0))))),0)),0)</f>
        <v>　</v>
      </c>
      <c r="AIB21" s="663"/>
      <c r="AIC21" s="664"/>
      <c r="AID21" s="662" t="str">
        <f>IFERROR(IF(OR(AHC21="日",AHC21="祝",AHC21=0,AHH21=0),"　",MAX(IF(AND(AHH21&lt;=AID14,AHJ21&gt;AIE14),AIE14-AID14,IF(AHJ21&lt;=AIE14,0,IF(AND(AHH21&gt;AID14,AHJ21&gt;AIE14),AIE14-AHH21,0))),0)),0)</f>
        <v>　</v>
      </c>
      <c r="AIE21" s="663"/>
      <c r="AIF21" s="664"/>
      <c r="AIG21" s="662" t="str">
        <f t="shared" si="15"/>
        <v>　</v>
      </c>
      <c r="AIH21" s="663"/>
      <c r="AII21" s="664"/>
      <c r="AIJ21" s="665" t="str">
        <f>IF(AIM21="×",TIME(0,0,0),IF(AIW4="非常勤",AHL21,AHX21))</f>
        <v>　</v>
      </c>
      <c r="AIK21" s="666"/>
      <c r="AIL21" s="667"/>
      <c r="AIM21" s="265"/>
      <c r="AIN21" s="665" t="str">
        <f>IF(AIQ21="×",TIME(0,0,0),IF(AIW4="非常勤",AHO21,AIA21))</f>
        <v>　</v>
      </c>
      <c r="AIO21" s="666"/>
      <c r="AIP21" s="667"/>
      <c r="AIQ21" s="265"/>
      <c r="AIR21" s="665" t="str">
        <f>IF(AIU21="×",TIME(0,0,0),IF(AIW4="非常勤",AHR21,AID21))</f>
        <v>　</v>
      </c>
      <c r="AIS21" s="666"/>
      <c r="AIT21" s="667"/>
      <c r="AIU21" s="265"/>
      <c r="AIV21" s="665" t="str">
        <f>IF(AIY21="×",TIME(0,0,0),IF(AIW4="非常勤",AHU21,AIG21))</f>
        <v>　</v>
      </c>
      <c r="AIW21" s="666"/>
      <c r="AIX21" s="667"/>
      <c r="AIY21" s="265"/>
      <c r="AIZ21" s="720"/>
      <c r="AJA21" s="720"/>
      <c r="AJB21" s="668"/>
      <c r="AJC21" s="670"/>
      <c r="AJD21" s="669"/>
      <c r="AJE21" s="671"/>
      <c r="AJF21" s="672"/>
      <c r="AJG21" s="672"/>
      <c r="AJH21" s="673"/>
      <c r="AJI21" s="263">
        <f>'別表_個別勤務状況（1～60）'!$A$21</f>
        <v>7</v>
      </c>
      <c r="AJJ21" s="264" t="str">
        <f>'別表_個別勤務状況（1～60）'!$B$21</f>
        <v>水</v>
      </c>
      <c r="AJK21" s="660"/>
      <c r="AJL21" s="661"/>
      <c r="AJM21" s="660"/>
      <c r="AJN21" s="661"/>
      <c r="AJO21" s="660"/>
      <c r="AJP21" s="661"/>
      <c r="AJQ21" s="660"/>
      <c r="AJR21" s="661"/>
      <c r="AJS21" s="662" t="str">
        <f>IFERROR(IF(OR(AJJ21="日",AJJ21="祝",AJJ21=0,AJK21=""),"　",MAX(IF(AND(AJK21&lt;=AJS14,AJM21&gt;AJT14),AJT14-AJS14,IF(AND(AJK21&gt;AJS14,AJM21&lt;=AJT14),AJM21-AJK21,IF(AND(AJK21&lt;=AJS14,AJM21&lt;=AJT14),AJM21-AJS14,IF(AND(AJK21&gt;AJS14,AJM21&gt;AJT14),AJT14-AJK21,0)))),0)),0)</f>
        <v>　</v>
      </c>
      <c r="AJT21" s="663"/>
      <c r="AJU21" s="664"/>
      <c r="AJV21" s="662" t="str">
        <f>IFERROR(IF(OR(AJJ21="日",AJJ21="祝",AJJ21=0,AJO21=""),"　",MAX(IF(AND(AJO21&gt;AJY14,AJQ21&gt;AJW14),0,IF(AND(AJO21&lt;=AJY14,AJO21&gt;AJV14,AJQ21&gt;AJW14),AJY14-AJO21,IF(AND(AJO21&lt;=AJY14,AJO21&lt;=AJV14,AJQ21&gt;AJW14),AJY14-AJV14,IF(AND(AJO21&gt;AJV14,AJQ21&lt;=AJW14),AJQ21-AJO21,IF(AND(AJO21&lt;=AJV14,AJQ21&lt;=AJW14),AJQ21-AJV14,0))))),0)),0)</f>
        <v>　</v>
      </c>
      <c r="AJW21" s="663"/>
      <c r="AJX21" s="664"/>
      <c r="AJY21" s="662" t="str">
        <f>IFERROR(IF(OR(AJJ21="日",AJJ21="祝",AJJ21=0,AJO21=0),"　",MAX(IF(AND(AJO21&lt;=AJY14,AJQ21&gt;AJZ14),AJZ14-AJY14,IF(AJQ21&lt;=AJZ14,0,IF(AND(AJO21&gt;AJY14,AJQ21&gt;AJZ14),AJZ14-AJO21,0))),0)),0)</f>
        <v>　</v>
      </c>
      <c r="AJZ21" s="663"/>
      <c r="AKA21" s="664"/>
      <c r="AKB21" s="662" t="str">
        <f>IFERROR(IF(OR(AJJ21="日",AJJ21="祝",AJJ21=0,AJO21=0),"　",MAX(IF(AJO21&gt;AKB14,AJQ21-AJO21,IF(AJO21&lt;=AKB14,AJQ21-AKB14,0)),0)),0)</f>
        <v>　</v>
      </c>
      <c r="AKC21" s="663"/>
      <c r="AKD21" s="664"/>
      <c r="AKE21" s="662" t="str">
        <f>IFERROR(IF(OR(AJJ21="日",AJJ21="祝",AJJ21=0,AJK21=""),"　",MAX(IF(AND(AJK21&lt;=AKE14,AJM21&gt;AKF14),AKF14-AKE14,IF(AND(AJK21&gt;AKE14,AJM21&lt;=AKF14),AJM21-AJK21,IF(AND(AJK21&lt;=AKE14,AJM21&lt;=AKF14),AJM21-AKE14,IF(AND(AJK21&gt;AKE14,AJM21&gt;AKF14),AKF14-AJK21,0)))),0)),0)</f>
        <v>　</v>
      </c>
      <c r="AKF21" s="663"/>
      <c r="AKG21" s="664"/>
      <c r="AKH21" s="662" t="str">
        <f>IFERROR(IF(OR(AJJ21="日",AJJ21="祝",AJJ21=0,AJO21=0),"　",MAX(IF(AND(AJO21&gt;AKK14,AJQ21&gt;AKI14),0,IF(AND(AJO21&lt;=AKK14,AJO21&gt;AKH14,AJQ21&gt;AKI14),AKK14-AJO21,IF(AND(AJO21&lt;=AKK14,AJO21&lt;=AKH14,AJQ21&gt;AKI14),AKK14-AKH14,IF(AND(AJO21&gt;AKH14,AJQ21&lt;=AKI14),AJQ21-AJO21,IF(AND(AJO21&lt;=AKH14,AJQ21&lt;=AKI14),AJQ21-AKH14,0))))),0)),0)</f>
        <v>　</v>
      </c>
      <c r="AKI21" s="663"/>
      <c r="AKJ21" s="664"/>
      <c r="AKK21" s="662" t="str">
        <f>IFERROR(IF(OR(AJJ21="日",AJJ21="祝",AJJ21=0,AJO21=0),"　",MAX(IF(AND(AJO21&lt;=AKK14,AJQ21&gt;AKL14),AKL14-AKK14,IF(AJQ21&lt;=AKL14,0,IF(AND(AJO21&gt;AKK14,AJQ21&gt;AKL14),AKL14-AJO21,0))),0)),0)</f>
        <v>　</v>
      </c>
      <c r="AKL21" s="663"/>
      <c r="AKM21" s="664"/>
      <c r="AKN21" s="662" t="str">
        <f t="shared" si="16"/>
        <v>　</v>
      </c>
      <c r="AKO21" s="663"/>
      <c r="AKP21" s="664"/>
      <c r="AKQ21" s="665" t="str">
        <f>IF(AKT21="×",TIME(0,0,0),IF(ALD4="非常勤",AJS21,AKE21))</f>
        <v>　</v>
      </c>
      <c r="AKR21" s="666"/>
      <c r="AKS21" s="667"/>
      <c r="AKT21" s="265"/>
      <c r="AKU21" s="665" t="str">
        <f>IF(AKX21="×",TIME(0,0,0),IF(ALD4="非常勤",AJV21,AKH21))</f>
        <v>　</v>
      </c>
      <c r="AKV21" s="666"/>
      <c r="AKW21" s="667"/>
      <c r="AKX21" s="265"/>
      <c r="AKY21" s="665" t="str">
        <f>IF(ALB21="×",TIME(0,0,0),IF(ALD4="非常勤",AJY21,AKK21))</f>
        <v>　</v>
      </c>
      <c r="AKZ21" s="666"/>
      <c r="ALA21" s="667"/>
      <c r="ALB21" s="265"/>
      <c r="ALC21" s="665" t="str">
        <f>IF(ALF21="×",TIME(0,0,0),IF(ALD4="非常勤",AKB21,AKN21))</f>
        <v>　</v>
      </c>
      <c r="ALD21" s="666"/>
      <c r="ALE21" s="667"/>
      <c r="ALF21" s="265"/>
      <c r="ALG21" s="720"/>
      <c r="ALH21" s="720"/>
      <c r="ALI21" s="668"/>
      <c r="ALJ21" s="670"/>
      <c r="ALK21" s="669"/>
      <c r="ALL21" s="671"/>
      <c r="ALM21" s="672"/>
      <c r="ALN21" s="672"/>
      <c r="ALO21" s="673"/>
      <c r="ALP21" s="263">
        <f>'別表_個別勤務状況（1～60）'!$A$21</f>
        <v>7</v>
      </c>
      <c r="ALQ21" s="264" t="str">
        <f>'別表_個別勤務状況（1～60）'!$B$21</f>
        <v>水</v>
      </c>
      <c r="ALR21" s="660"/>
      <c r="ALS21" s="661"/>
      <c r="ALT21" s="660"/>
      <c r="ALU21" s="661"/>
      <c r="ALV21" s="660"/>
      <c r="ALW21" s="661"/>
      <c r="ALX21" s="660"/>
      <c r="ALY21" s="661"/>
      <c r="ALZ21" s="662" t="str">
        <f>IFERROR(IF(OR(ALQ21="日",ALQ21="祝",ALQ21=0,ALR21=""),"　",MAX(IF(AND(ALR21&lt;=ALZ14,ALT21&gt;AMA14),AMA14-ALZ14,IF(AND(ALR21&gt;ALZ14,ALT21&lt;=AMA14),ALT21-ALR21,IF(AND(ALR21&lt;=ALZ14,ALT21&lt;=AMA14),ALT21-ALZ14,IF(AND(ALR21&gt;ALZ14,ALT21&gt;AMA14),AMA14-ALR21,0)))),0)),0)</f>
        <v>　</v>
      </c>
      <c r="AMA21" s="663"/>
      <c r="AMB21" s="664"/>
      <c r="AMC21" s="662" t="str">
        <f>IFERROR(IF(OR(ALQ21="日",ALQ21="祝",ALQ21=0,ALV21=""),"　",MAX(IF(AND(ALV21&gt;AMF14,ALX21&gt;AMD14),0,IF(AND(ALV21&lt;=AMF14,ALV21&gt;AMC14,ALX21&gt;AMD14),AMF14-ALV21,IF(AND(ALV21&lt;=AMF14,ALV21&lt;=AMC14,ALX21&gt;AMD14),AMF14-AMC14,IF(AND(ALV21&gt;AMC14,ALX21&lt;=AMD14),ALX21-ALV21,IF(AND(ALV21&lt;=AMC14,ALX21&lt;=AMD14),ALX21-AMC14,0))))),0)),0)</f>
        <v>　</v>
      </c>
      <c r="AMD21" s="663"/>
      <c r="AME21" s="664"/>
      <c r="AMF21" s="662" t="str">
        <f>IFERROR(IF(OR(ALQ21="日",ALQ21="祝",ALQ21=0,ALV21=0),"　",MAX(IF(AND(ALV21&lt;=AMF14,ALX21&gt;AMG14),AMG14-AMF14,IF(ALX21&lt;=AMG14,0,IF(AND(ALV21&gt;AMF14,ALX21&gt;AMG14),AMG14-ALV21,0))),0)),0)</f>
        <v>　</v>
      </c>
      <c r="AMG21" s="663"/>
      <c r="AMH21" s="664"/>
      <c r="AMI21" s="662" t="str">
        <f>IFERROR(IF(OR(ALQ21="日",ALQ21="祝",ALQ21=0,ALV21=0),"　",MAX(IF(ALV21&gt;AMI14,ALX21-ALV21,IF(ALV21&lt;=AMI14,ALX21-AMI14,0)),0)),0)</f>
        <v>　</v>
      </c>
      <c r="AMJ21" s="663"/>
      <c r="AMK21" s="664"/>
      <c r="AML21" s="662" t="str">
        <f>IFERROR(IF(OR(ALQ21="日",ALQ21="祝",ALQ21=0,ALR21=""),"　",MAX(IF(AND(ALR21&lt;=AML14,ALT21&gt;AMM14),AMM14-AML14,IF(AND(ALR21&gt;AML14,ALT21&lt;=AMM14),ALT21-ALR21,IF(AND(ALR21&lt;=AML14,ALT21&lt;=AMM14),ALT21-AML14,IF(AND(ALR21&gt;AML14,ALT21&gt;AMM14),AMM14-ALR21,0)))),0)),0)</f>
        <v>　</v>
      </c>
      <c r="AMM21" s="663"/>
      <c r="AMN21" s="664"/>
      <c r="AMO21" s="662" t="str">
        <f>IFERROR(IF(OR(ALQ21="日",ALQ21="祝",ALQ21=0,ALV21=0),"　",MAX(IF(AND(ALV21&gt;AMR14,ALX21&gt;AMP14),0,IF(AND(ALV21&lt;=AMR14,ALV21&gt;AMO14,ALX21&gt;AMP14),AMR14-ALV21,IF(AND(ALV21&lt;=AMR14,ALV21&lt;=AMO14,ALX21&gt;AMP14),AMR14-AMO14,IF(AND(ALV21&gt;AMO14,ALX21&lt;=AMP14),ALX21-ALV21,IF(AND(ALV21&lt;=AMO14,ALX21&lt;=AMP14),ALX21-AMO14,0))))),0)),0)</f>
        <v>　</v>
      </c>
      <c r="AMP21" s="663"/>
      <c r="AMQ21" s="664"/>
      <c r="AMR21" s="662" t="str">
        <f>IFERROR(IF(OR(ALQ21="日",ALQ21="祝",ALQ21=0,ALV21=0),"　",MAX(IF(AND(ALV21&lt;=AMR14,ALX21&gt;AMS14),AMS14-AMR14,IF(ALX21&lt;=AMS14,0,IF(AND(ALV21&gt;AMR14,ALX21&gt;AMS14),AMS14-ALV21,0))),0)),0)</f>
        <v>　</v>
      </c>
      <c r="AMS21" s="663"/>
      <c r="AMT21" s="664"/>
      <c r="AMU21" s="662" t="str">
        <f t="shared" si="17"/>
        <v>　</v>
      </c>
      <c r="AMV21" s="663"/>
      <c r="AMW21" s="664"/>
      <c r="AMX21" s="665" t="str">
        <f>IF(ANA21="×",TIME(0,0,0),IF(ANK4="非常勤",ALZ21,AML21))</f>
        <v>　</v>
      </c>
      <c r="AMY21" s="666"/>
      <c r="AMZ21" s="667"/>
      <c r="ANA21" s="265"/>
      <c r="ANB21" s="665" t="str">
        <f>IF(ANE21="×",TIME(0,0,0),IF(ANK4="非常勤",AMC21,AMO21))</f>
        <v>　</v>
      </c>
      <c r="ANC21" s="666"/>
      <c r="AND21" s="667"/>
      <c r="ANE21" s="265"/>
      <c r="ANF21" s="665" t="str">
        <f>IF(ANI21="×",TIME(0,0,0),IF(ANK4="非常勤",AMF21,AMR21))</f>
        <v>　</v>
      </c>
      <c r="ANG21" s="666"/>
      <c r="ANH21" s="667"/>
      <c r="ANI21" s="265"/>
      <c r="ANJ21" s="665" t="str">
        <f>IF(ANM21="×",TIME(0,0,0),IF(ANK4="非常勤",AMI21,AMU21))</f>
        <v>　</v>
      </c>
      <c r="ANK21" s="666"/>
      <c r="ANL21" s="667"/>
      <c r="ANM21" s="265"/>
      <c r="ANN21" s="720"/>
      <c r="ANO21" s="720"/>
      <c r="ANP21" s="668"/>
      <c r="ANQ21" s="670"/>
      <c r="ANR21" s="669"/>
      <c r="ANS21" s="671"/>
      <c r="ANT21" s="672"/>
      <c r="ANU21" s="672"/>
      <c r="ANV21" s="673"/>
      <c r="ANW21" s="263">
        <f>'別表_個別勤務状況（1～60）'!$A$21</f>
        <v>7</v>
      </c>
      <c r="ANX21" s="264" t="str">
        <f>'別表_個別勤務状況（1～60）'!$B$21</f>
        <v>水</v>
      </c>
      <c r="ANY21" s="660"/>
      <c r="ANZ21" s="661"/>
      <c r="AOA21" s="660"/>
      <c r="AOB21" s="661"/>
      <c r="AOC21" s="660"/>
      <c r="AOD21" s="661"/>
      <c r="AOE21" s="660"/>
      <c r="AOF21" s="661"/>
      <c r="AOG21" s="662" t="str">
        <f>IFERROR(IF(OR(ANX21="日",ANX21="祝",ANX21=0,ANY21=""),"　",MAX(IF(AND(ANY21&lt;=AOG14,AOA21&gt;AOH14),AOH14-AOG14,IF(AND(ANY21&gt;AOG14,AOA21&lt;=AOH14),AOA21-ANY21,IF(AND(ANY21&lt;=AOG14,AOA21&lt;=AOH14),AOA21-AOG14,IF(AND(ANY21&gt;AOG14,AOA21&gt;AOH14),AOH14-ANY21,0)))),0)),0)</f>
        <v>　</v>
      </c>
      <c r="AOH21" s="663"/>
      <c r="AOI21" s="664"/>
      <c r="AOJ21" s="662" t="str">
        <f>IFERROR(IF(OR(ANX21="日",ANX21="祝",ANX21=0,AOC21=""),"　",MAX(IF(AND(AOC21&gt;AOM14,AOE21&gt;AOK14),0,IF(AND(AOC21&lt;=AOM14,AOC21&gt;AOJ14,AOE21&gt;AOK14),AOM14-AOC21,IF(AND(AOC21&lt;=AOM14,AOC21&lt;=AOJ14,AOE21&gt;AOK14),AOM14-AOJ14,IF(AND(AOC21&gt;AOJ14,AOE21&lt;=AOK14),AOE21-AOC21,IF(AND(AOC21&lt;=AOJ14,AOE21&lt;=AOK14),AOE21-AOJ14,0))))),0)),0)</f>
        <v>　</v>
      </c>
      <c r="AOK21" s="663"/>
      <c r="AOL21" s="664"/>
      <c r="AOM21" s="662" t="str">
        <f>IFERROR(IF(OR(ANX21="日",ANX21="祝",ANX21=0,AOC21=0),"　",MAX(IF(AND(AOC21&lt;=AOM14,AOE21&gt;AON14),AON14-AOM14,IF(AOE21&lt;=AON14,0,IF(AND(AOC21&gt;AOM14,AOE21&gt;AON14),AON14-AOC21,0))),0)),0)</f>
        <v>　</v>
      </c>
      <c r="AON21" s="663"/>
      <c r="AOO21" s="664"/>
      <c r="AOP21" s="662" t="str">
        <f>IFERROR(IF(OR(ANX21="日",ANX21="祝",ANX21=0,AOC21=0),"　",MAX(IF(AOC21&gt;AOP14,AOE21-AOC21,IF(AOC21&lt;=AOP14,AOE21-AOP14,0)),0)),0)</f>
        <v>　</v>
      </c>
      <c r="AOQ21" s="663"/>
      <c r="AOR21" s="664"/>
      <c r="AOS21" s="662" t="str">
        <f>IFERROR(IF(OR(ANX21="日",ANX21="祝",ANX21=0,ANY21=""),"　",MAX(IF(AND(ANY21&lt;=AOS14,AOA21&gt;AOT14),AOT14-AOS14,IF(AND(ANY21&gt;AOS14,AOA21&lt;=AOT14),AOA21-ANY21,IF(AND(ANY21&lt;=AOS14,AOA21&lt;=AOT14),AOA21-AOS14,IF(AND(ANY21&gt;AOS14,AOA21&gt;AOT14),AOT14-ANY21,0)))),0)),0)</f>
        <v>　</v>
      </c>
      <c r="AOT21" s="663"/>
      <c r="AOU21" s="664"/>
      <c r="AOV21" s="662" t="str">
        <f>IFERROR(IF(OR(ANX21="日",ANX21="祝",ANX21=0,AOC21=0),"　",MAX(IF(AND(AOC21&gt;AOY14,AOE21&gt;AOW14),0,IF(AND(AOC21&lt;=AOY14,AOC21&gt;AOV14,AOE21&gt;AOW14),AOY14-AOC21,IF(AND(AOC21&lt;=AOY14,AOC21&lt;=AOV14,AOE21&gt;AOW14),AOY14-AOV14,IF(AND(AOC21&gt;AOV14,AOE21&lt;=AOW14),AOE21-AOC21,IF(AND(AOC21&lt;=AOV14,AOE21&lt;=AOW14),AOE21-AOV14,0))))),0)),0)</f>
        <v>　</v>
      </c>
      <c r="AOW21" s="663"/>
      <c r="AOX21" s="664"/>
      <c r="AOY21" s="662" t="str">
        <f>IFERROR(IF(OR(ANX21="日",ANX21="祝",ANX21=0,AOC21=0),"　",MAX(IF(AND(AOC21&lt;=AOY14,AOE21&gt;AOZ14),AOZ14-AOY14,IF(AOE21&lt;=AOZ14,0,IF(AND(AOC21&gt;AOY14,AOE21&gt;AOZ14),AOZ14-AOC21,0))),0)),0)</f>
        <v>　</v>
      </c>
      <c r="AOZ21" s="663"/>
      <c r="APA21" s="664"/>
      <c r="APB21" s="662" t="str">
        <f t="shared" si="18"/>
        <v>　</v>
      </c>
      <c r="APC21" s="663"/>
      <c r="APD21" s="664"/>
      <c r="APE21" s="665" t="str">
        <f>IF(APH21="×",TIME(0,0,0),IF(APR4="非常勤",AOG21,AOS21))</f>
        <v>　</v>
      </c>
      <c r="APF21" s="666"/>
      <c r="APG21" s="667"/>
      <c r="APH21" s="265"/>
      <c r="API21" s="665" t="str">
        <f>IF(APL21="×",TIME(0,0,0),IF(APR4="非常勤",AOJ21,AOV21))</f>
        <v>　</v>
      </c>
      <c r="APJ21" s="666"/>
      <c r="APK21" s="667"/>
      <c r="APL21" s="265"/>
      <c r="APM21" s="665" t="str">
        <f>IF(APP21="×",TIME(0,0,0),IF(APR4="非常勤",AOM21,AOY21))</f>
        <v>　</v>
      </c>
      <c r="APN21" s="666"/>
      <c r="APO21" s="667"/>
      <c r="APP21" s="265"/>
      <c r="APQ21" s="665" t="str">
        <f>IF(APT21="×",TIME(0,0,0),IF(APR4="非常勤",AOP21,APB21))</f>
        <v>　</v>
      </c>
      <c r="APR21" s="666"/>
      <c r="APS21" s="667"/>
      <c r="APT21" s="265"/>
      <c r="APU21" s="720"/>
      <c r="APV21" s="720"/>
      <c r="APW21" s="668"/>
      <c r="APX21" s="670"/>
      <c r="APY21" s="669"/>
      <c r="APZ21" s="671"/>
      <c r="AQA21" s="672"/>
      <c r="AQB21" s="672"/>
      <c r="AQC21" s="673"/>
      <c r="AQD21" s="263">
        <f>'別表_個別勤務状況（1～60）'!$A$21</f>
        <v>7</v>
      </c>
      <c r="AQE21" s="264" t="str">
        <f>'別表_個別勤務状況（1～60）'!$B$21</f>
        <v>水</v>
      </c>
      <c r="AQF21" s="660"/>
      <c r="AQG21" s="661"/>
      <c r="AQH21" s="660"/>
      <c r="AQI21" s="661"/>
      <c r="AQJ21" s="660"/>
      <c r="AQK21" s="661"/>
      <c r="AQL21" s="660"/>
      <c r="AQM21" s="661"/>
      <c r="AQN21" s="662" t="str">
        <f>IFERROR(IF(OR(AQE21="日",AQE21="祝",AQE21=0,AQF21=""),"　",MAX(IF(AND(AQF21&lt;=AQN14,AQH21&gt;AQO14),AQO14-AQN14,IF(AND(AQF21&gt;AQN14,AQH21&lt;=AQO14),AQH21-AQF21,IF(AND(AQF21&lt;=AQN14,AQH21&lt;=AQO14),AQH21-AQN14,IF(AND(AQF21&gt;AQN14,AQH21&gt;AQO14),AQO14-AQF21,0)))),0)),0)</f>
        <v>　</v>
      </c>
      <c r="AQO21" s="663"/>
      <c r="AQP21" s="664"/>
      <c r="AQQ21" s="662" t="str">
        <f>IFERROR(IF(OR(AQE21="日",AQE21="祝",AQE21=0,AQJ21=""),"　",MAX(IF(AND(AQJ21&gt;AQT14,AQL21&gt;AQR14),0,IF(AND(AQJ21&lt;=AQT14,AQJ21&gt;AQQ14,AQL21&gt;AQR14),AQT14-AQJ21,IF(AND(AQJ21&lt;=AQT14,AQJ21&lt;=AQQ14,AQL21&gt;AQR14),AQT14-AQQ14,IF(AND(AQJ21&gt;AQQ14,AQL21&lt;=AQR14),AQL21-AQJ21,IF(AND(AQJ21&lt;=AQQ14,AQL21&lt;=AQR14),AQL21-AQQ14,0))))),0)),0)</f>
        <v>　</v>
      </c>
      <c r="AQR21" s="663"/>
      <c r="AQS21" s="664"/>
      <c r="AQT21" s="662" t="str">
        <f>IFERROR(IF(OR(AQE21="日",AQE21="祝",AQE21=0,AQJ21=0),"　",MAX(IF(AND(AQJ21&lt;=AQT14,AQL21&gt;AQU14),AQU14-AQT14,IF(AQL21&lt;=AQU14,0,IF(AND(AQJ21&gt;AQT14,AQL21&gt;AQU14),AQU14-AQJ21,0))),0)),0)</f>
        <v>　</v>
      </c>
      <c r="AQU21" s="663"/>
      <c r="AQV21" s="664"/>
      <c r="AQW21" s="662" t="str">
        <f>IFERROR(IF(OR(AQE21="日",AQE21="祝",AQE21=0,AQJ21=0),"　",MAX(IF(AQJ21&gt;AQW14,AQL21-AQJ21,IF(AQJ21&lt;=AQW14,AQL21-AQW14,0)),0)),0)</f>
        <v>　</v>
      </c>
      <c r="AQX21" s="663"/>
      <c r="AQY21" s="664"/>
      <c r="AQZ21" s="662" t="str">
        <f>IFERROR(IF(OR(AQE21="日",AQE21="祝",AQE21=0,AQF21=""),"　",MAX(IF(AND(AQF21&lt;=AQZ14,AQH21&gt;ARA14),ARA14-AQZ14,IF(AND(AQF21&gt;AQZ14,AQH21&lt;=ARA14),AQH21-AQF21,IF(AND(AQF21&lt;=AQZ14,AQH21&lt;=ARA14),AQH21-AQZ14,IF(AND(AQF21&gt;AQZ14,AQH21&gt;ARA14),ARA14-AQF21,0)))),0)),0)</f>
        <v>　</v>
      </c>
      <c r="ARA21" s="663"/>
      <c r="ARB21" s="664"/>
      <c r="ARC21" s="662" t="str">
        <f>IFERROR(IF(OR(AQE21="日",AQE21="祝",AQE21=0,AQJ21=0),"　",MAX(IF(AND(AQJ21&gt;ARF14,AQL21&gt;ARD14),0,IF(AND(AQJ21&lt;=ARF14,AQJ21&gt;ARC14,AQL21&gt;ARD14),ARF14-AQJ21,IF(AND(AQJ21&lt;=ARF14,AQJ21&lt;=ARC14,AQL21&gt;ARD14),ARF14-ARC14,IF(AND(AQJ21&gt;ARC14,AQL21&lt;=ARD14),AQL21-AQJ21,IF(AND(AQJ21&lt;=ARC14,AQL21&lt;=ARD14),AQL21-ARC14,0))))),0)),0)</f>
        <v>　</v>
      </c>
      <c r="ARD21" s="663"/>
      <c r="ARE21" s="664"/>
      <c r="ARF21" s="662" t="str">
        <f>IFERROR(IF(OR(AQE21="日",AQE21="祝",AQE21=0,AQJ21=0),"　",MAX(IF(AND(AQJ21&lt;=ARF14,AQL21&gt;ARG14),ARG14-ARF14,IF(AQL21&lt;=ARG14,0,IF(AND(AQJ21&gt;ARF14,AQL21&gt;ARG14),ARG14-AQJ21,0))),0)),0)</f>
        <v>　</v>
      </c>
      <c r="ARG21" s="663"/>
      <c r="ARH21" s="664"/>
      <c r="ARI21" s="662" t="str">
        <f t="shared" si="19"/>
        <v>　</v>
      </c>
      <c r="ARJ21" s="663"/>
      <c r="ARK21" s="664"/>
      <c r="ARL21" s="665" t="str">
        <f>IF(ARO21="×",TIME(0,0,0),IF(ARY4="非常勤",AQN21,AQZ21))</f>
        <v>　</v>
      </c>
      <c r="ARM21" s="666"/>
      <c r="ARN21" s="667"/>
      <c r="ARO21" s="265"/>
      <c r="ARP21" s="665" t="str">
        <f>IF(ARS21="×",TIME(0,0,0),IF(ARY4="非常勤",AQQ21,ARC21))</f>
        <v>　</v>
      </c>
      <c r="ARQ21" s="666"/>
      <c r="ARR21" s="667"/>
      <c r="ARS21" s="265"/>
      <c r="ART21" s="665" t="str">
        <f>IF(ARW21="×",TIME(0,0,0),IF(ARY4="非常勤",AQT21,ARF21))</f>
        <v>　</v>
      </c>
      <c r="ARU21" s="666"/>
      <c r="ARV21" s="667"/>
      <c r="ARW21" s="265"/>
      <c r="ARX21" s="665" t="str">
        <f>IF(ASA21="×",TIME(0,0,0),IF(ARY4="非常勤",AQW21,ARI21))</f>
        <v>　</v>
      </c>
      <c r="ARY21" s="666"/>
      <c r="ARZ21" s="667"/>
      <c r="ASA21" s="265"/>
      <c r="ASB21" s="720"/>
      <c r="ASC21" s="720"/>
      <c r="ASD21" s="668"/>
      <c r="ASE21" s="670"/>
      <c r="ASF21" s="669"/>
      <c r="ASG21" s="671"/>
      <c r="ASH21" s="672"/>
      <c r="ASI21" s="672"/>
      <c r="ASJ21" s="673"/>
      <c r="ASK21" s="263">
        <f>'別表_個別勤務状況（1～60）'!$A$21</f>
        <v>7</v>
      </c>
      <c r="ASL21" s="264" t="str">
        <f>'別表_個別勤務状況（1～60）'!$B$21</f>
        <v>水</v>
      </c>
      <c r="ASM21" s="660"/>
      <c r="ASN21" s="661"/>
      <c r="ASO21" s="660"/>
      <c r="ASP21" s="661"/>
      <c r="ASQ21" s="660"/>
      <c r="ASR21" s="661"/>
      <c r="ASS21" s="660"/>
      <c r="AST21" s="661"/>
      <c r="ASU21" s="662" t="str">
        <f>IFERROR(IF(OR(ASL21="日",ASL21="祝",ASL21=0,ASM21=""),"　",MAX(IF(AND(ASM21&lt;=ASU14,ASO21&gt;ASV14),ASV14-ASU14,IF(AND(ASM21&gt;ASU14,ASO21&lt;=ASV14),ASO21-ASM21,IF(AND(ASM21&lt;=ASU14,ASO21&lt;=ASV14),ASO21-ASU14,IF(AND(ASM21&gt;ASU14,ASO21&gt;ASV14),ASV14-ASM21,0)))),0)),0)</f>
        <v>　</v>
      </c>
      <c r="ASV21" s="663"/>
      <c r="ASW21" s="664"/>
      <c r="ASX21" s="662" t="str">
        <f>IFERROR(IF(OR(ASL21="日",ASL21="祝",ASL21=0,ASQ21=""),"　",MAX(IF(AND(ASQ21&gt;ATA14,ASS21&gt;ASY14),0,IF(AND(ASQ21&lt;=ATA14,ASQ21&gt;ASX14,ASS21&gt;ASY14),ATA14-ASQ21,IF(AND(ASQ21&lt;=ATA14,ASQ21&lt;=ASX14,ASS21&gt;ASY14),ATA14-ASX14,IF(AND(ASQ21&gt;ASX14,ASS21&lt;=ASY14),ASS21-ASQ21,IF(AND(ASQ21&lt;=ASX14,ASS21&lt;=ASY14),ASS21-ASX14,0))))),0)),0)</f>
        <v>　</v>
      </c>
      <c r="ASY21" s="663"/>
      <c r="ASZ21" s="664"/>
      <c r="ATA21" s="662" t="str">
        <f>IFERROR(IF(OR(ASL21="日",ASL21="祝",ASL21=0,ASQ21=0),"　",MAX(IF(AND(ASQ21&lt;=ATA14,ASS21&gt;ATB14),ATB14-ATA14,IF(ASS21&lt;=ATB14,0,IF(AND(ASQ21&gt;ATA14,ASS21&gt;ATB14),ATB14-ASQ21,0))),0)),0)</f>
        <v>　</v>
      </c>
      <c r="ATB21" s="663"/>
      <c r="ATC21" s="664"/>
      <c r="ATD21" s="662" t="str">
        <f>IFERROR(IF(OR(ASL21="日",ASL21="祝",ASL21=0,ASQ21=0),"　",MAX(IF(ASQ21&gt;ATD14,ASS21-ASQ21,IF(ASQ21&lt;=ATD14,ASS21-ATD14,0)),0)),0)</f>
        <v>　</v>
      </c>
      <c r="ATE21" s="663"/>
      <c r="ATF21" s="664"/>
      <c r="ATG21" s="662" t="str">
        <f>IFERROR(IF(OR(ASL21="日",ASL21="祝",ASL21=0,ASM21=""),"　",MAX(IF(AND(ASM21&lt;=ATG14,ASO21&gt;ATH14),ATH14-ATG14,IF(AND(ASM21&gt;ATG14,ASO21&lt;=ATH14),ASO21-ASM21,IF(AND(ASM21&lt;=ATG14,ASO21&lt;=ATH14),ASO21-ATG14,IF(AND(ASM21&gt;ATG14,ASO21&gt;ATH14),ATH14-ASM21,0)))),0)),0)</f>
        <v>　</v>
      </c>
      <c r="ATH21" s="663"/>
      <c r="ATI21" s="664"/>
      <c r="ATJ21" s="662" t="str">
        <f>IFERROR(IF(OR(ASL21="日",ASL21="祝",ASL21=0,ASQ21=0),"　",MAX(IF(AND(ASQ21&gt;ATM14,ASS21&gt;ATK14),0,IF(AND(ASQ21&lt;=ATM14,ASQ21&gt;ATJ14,ASS21&gt;ATK14),ATM14-ASQ21,IF(AND(ASQ21&lt;=ATM14,ASQ21&lt;=ATJ14,ASS21&gt;ATK14),ATM14-ATJ14,IF(AND(ASQ21&gt;ATJ14,ASS21&lt;=ATK14),ASS21-ASQ21,IF(AND(ASQ21&lt;=ATJ14,ASS21&lt;=ATK14),ASS21-ATJ14,0))))),0)),0)</f>
        <v>　</v>
      </c>
      <c r="ATK21" s="663"/>
      <c r="ATL21" s="664"/>
      <c r="ATM21" s="662" t="str">
        <f>IFERROR(IF(OR(ASL21="日",ASL21="祝",ASL21=0,ASQ21=0),"　",MAX(IF(AND(ASQ21&lt;=ATM14,ASS21&gt;ATN14),ATN14-ATM14,IF(ASS21&lt;=ATN14,0,IF(AND(ASQ21&gt;ATM14,ASS21&gt;ATN14),ATN14-ASQ21,0))),0)),0)</f>
        <v>　</v>
      </c>
      <c r="ATN21" s="663"/>
      <c r="ATO21" s="664"/>
      <c r="ATP21" s="662" t="str">
        <f t="shared" si="20"/>
        <v>　</v>
      </c>
      <c r="ATQ21" s="663"/>
      <c r="ATR21" s="664"/>
      <c r="ATS21" s="665" t="str">
        <f>IF(ATV21="×",TIME(0,0,0),IF(AUF4="非常勤",ASU21,ATG21))</f>
        <v>　</v>
      </c>
      <c r="ATT21" s="666"/>
      <c r="ATU21" s="667"/>
      <c r="ATV21" s="265"/>
      <c r="ATW21" s="665" t="str">
        <f>IF(ATZ21="×",TIME(0,0,0),IF(AUF4="非常勤",ASX21,ATJ21))</f>
        <v>　</v>
      </c>
      <c r="ATX21" s="666"/>
      <c r="ATY21" s="667"/>
      <c r="ATZ21" s="265"/>
      <c r="AUA21" s="665" t="str">
        <f>IF(AUD21="×",TIME(0,0,0),IF(AUF4="非常勤",ATA21,ATM21))</f>
        <v>　</v>
      </c>
      <c r="AUB21" s="666"/>
      <c r="AUC21" s="667"/>
      <c r="AUD21" s="265"/>
      <c r="AUE21" s="665" t="str">
        <f>IF(AUH21="×",TIME(0,0,0),IF(AUF4="非常勤",ATD21,ATP21))</f>
        <v>　</v>
      </c>
      <c r="AUF21" s="666"/>
      <c r="AUG21" s="667"/>
      <c r="AUH21" s="265"/>
      <c r="AUI21" s="720"/>
      <c r="AUJ21" s="720"/>
      <c r="AUK21" s="668"/>
      <c r="AUL21" s="670"/>
      <c r="AUM21" s="669"/>
      <c r="AUN21" s="671"/>
      <c r="AUO21" s="672"/>
      <c r="AUP21" s="672"/>
      <c r="AUQ21" s="673"/>
      <c r="AUR21" s="263">
        <f>'別表_個別勤務状況（1～60）'!$A$21</f>
        <v>7</v>
      </c>
      <c r="AUS21" s="264" t="str">
        <f>'別表_個別勤務状況（1～60）'!$B$21</f>
        <v>水</v>
      </c>
      <c r="AUT21" s="660"/>
      <c r="AUU21" s="661"/>
      <c r="AUV21" s="660"/>
      <c r="AUW21" s="661"/>
      <c r="AUX21" s="660"/>
      <c r="AUY21" s="661"/>
      <c r="AUZ21" s="660"/>
      <c r="AVA21" s="661"/>
      <c r="AVB21" s="662" t="str">
        <f>IFERROR(IF(OR(AUS21="日",AUS21="祝",AUS21=0,AUT21=""),"　",MAX(IF(AND(AUT21&lt;=AVB14,AUV21&gt;AVC14),AVC14-AVB14,IF(AND(AUT21&gt;AVB14,AUV21&lt;=AVC14),AUV21-AUT21,IF(AND(AUT21&lt;=AVB14,AUV21&lt;=AVC14),AUV21-AVB14,IF(AND(AUT21&gt;AVB14,AUV21&gt;AVC14),AVC14-AUT21,0)))),0)),0)</f>
        <v>　</v>
      </c>
      <c r="AVC21" s="663"/>
      <c r="AVD21" s="664"/>
      <c r="AVE21" s="662" t="str">
        <f>IFERROR(IF(OR(AUS21="日",AUS21="祝",AUS21=0,AUX21=""),"　",MAX(IF(AND(AUX21&gt;AVH14,AUZ21&gt;AVF14),0,IF(AND(AUX21&lt;=AVH14,AUX21&gt;AVE14,AUZ21&gt;AVF14),AVH14-AUX21,IF(AND(AUX21&lt;=AVH14,AUX21&lt;=AVE14,AUZ21&gt;AVF14),AVH14-AVE14,IF(AND(AUX21&gt;AVE14,AUZ21&lt;=AVF14),AUZ21-AUX21,IF(AND(AUX21&lt;=AVE14,AUZ21&lt;=AVF14),AUZ21-AVE14,0))))),0)),0)</f>
        <v>　</v>
      </c>
      <c r="AVF21" s="663"/>
      <c r="AVG21" s="664"/>
      <c r="AVH21" s="662" t="str">
        <f>IFERROR(IF(OR(AUS21="日",AUS21="祝",AUS21=0,AUX21=0),"　",MAX(IF(AND(AUX21&lt;=AVH14,AUZ21&gt;AVI14),AVI14-AVH14,IF(AUZ21&lt;=AVI14,0,IF(AND(AUX21&gt;AVH14,AUZ21&gt;AVI14),AVI14-AUX21,0))),0)),0)</f>
        <v>　</v>
      </c>
      <c r="AVI21" s="663"/>
      <c r="AVJ21" s="664"/>
      <c r="AVK21" s="662" t="str">
        <f>IFERROR(IF(OR(AUS21="日",AUS21="祝",AUS21=0,AUX21=0),"　",MAX(IF(AUX21&gt;AVK14,AUZ21-AUX21,IF(AUX21&lt;=AVK14,AUZ21-AVK14,0)),0)),0)</f>
        <v>　</v>
      </c>
      <c r="AVL21" s="663"/>
      <c r="AVM21" s="664"/>
      <c r="AVN21" s="662" t="str">
        <f>IFERROR(IF(OR(AUS21="日",AUS21="祝",AUS21=0,AUT21=""),"　",MAX(IF(AND(AUT21&lt;=AVN14,AUV21&gt;AVO14),AVO14-AVN14,IF(AND(AUT21&gt;AVN14,AUV21&lt;=AVO14),AUV21-AUT21,IF(AND(AUT21&lt;=AVN14,AUV21&lt;=AVO14),AUV21-AVN14,IF(AND(AUT21&gt;AVN14,AUV21&gt;AVO14),AVO14-AUT21,0)))),0)),0)</f>
        <v>　</v>
      </c>
      <c r="AVO21" s="663"/>
      <c r="AVP21" s="664"/>
      <c r="AVQ21" s="662" t="str">
        <f>IFERROR(IF(OR(AUS21="日",AUS21="祝",AUS21=0,AUX21=0),"　",MAX(IF(AND(AUX21&gt;AVT14,AUZ21&gt;AVR14),0,IF(AND(AUX21&lt;=AVT14,AUX21&gt;AVQ14,AUZ21&gt;AVR14),AVT14-AUX21,IF(AND(AUX21&lt;=AVT14,AUX21&lt;=AVQ14,AUZ21&gt;AVR14),AVT14-AVQ14,IF(AND(AUX21&gt;AVQ14,AUZ21&lt;=AVR14),AUZ21-AUX21,IF(AND(AUX21&lt;=AVQ14,AUZ21&lt;=AVR14),AUZ21-AVQ14,0))))),0)),0)</f>
        <v>　</v>
      </c>
      <c r="AVR21" s="663"/>
      <c r="AVS21" s="664"/>
      <c r="AVT21" s="662" t="str">
        <f>IFERROR(IF(OR(AUS21="日",AUS21="祝",AUS21=0,AUX21=0),"　",MAX(IF(AND(AUX21&lt;=AVT14,AUZ21&gt;AVU14),AVU14-AVT14,IF(AUZ21&lt;=AVU14,0,IF(AND(AUX21&gt;AVT14,AUZ21&gt;AVU14),AVU14-AUX21,0))),0)),0)</f>
        <v>　</v>
      </c>
      <c r="AVU21" s="663"/>
      <c r="AVV21" s="664"/>
      <c r="AVW21" s="662" t="str">
        <f t="shared" si="21"/>
        <v>　</v>
      </c>
      <c r="AVX21" s="663"/>
      <c r="AVY21" s="664"/>
      <c r="AVZ21" s="665" t="str">
        <f>IF(AWC21="×",TIME(0,0,0),IF(AWM4="非常勤",AVB21,AVN21))</f>
        <v>　</v>
      </c>
      <c r="AWA21" s="666"/>
      <c r="AWB21" s="667"/>
      <c r="AWC21" s="265"/>
      <c r="AWD21" s="665" t="str">
        <f>IF(AWG21="×",TIME(0,0,0),IF(AWM4="非常勤",AVE21,AVQ21))</f>
        <v>　</v>
      </c>
      <c r="AWE21" s="666"/>
      <c r="AWF21" s="667"/>
      <c r="AWG21" s="265"/>
      <c r="AWH21" s="665" t="str">
        <f>IF(AWK21="×",TIME(0,0,0),IF(AWM4="非常勤",AVH21,AVT21))</f>
        <v>　</v>
      </c>
      <c r="AWI21" s="666"/>
      <c r="AWJ21" s="667"/>
      <c r="AWK21" s="265"/>
      <c r="AWL21" s="665" t="str">
        <f>IF(AWO21="×",TIME(0,0,0),IF(AWM4="非常勤",AVK21,AVW21))</f>
        <v>　</v>
      </c>
      <c r="AWM21" s="666"/>
      <c r="AWN21" s="667"/>
      <c r="AWO21" s="265"/>
      <c r="AWP21" s="720"/>
      <c r="AWQ21" s="720"/>
      <c r="AWR21" s="668"/>
      <c r="AWS21" s="670"/>
      <c r="AWT21" s="669"/>
      <c r="AWU21" s="671"/>
      <c r="AWV21" s="672"/>
      <c r="AWW21" s="672"/>
      <c r="AWX21" s="673"/>
      <c r="AWY21" s="263">
        <f>'別表_個別勤務状況（1～60）'!$A$21</f>
        <v>7</v>
      </c>
      <c r="AWZ21" s="264" t="str">
        <f>'別表_個別勤務状況（1～60）'!$B$21</f>
        <v>水</v>
      </c>
      <c r="AXA21" s="660"/>
      <c r="AXB21" s="661"/>
      <c r="AXC21" s="660"/>
      <c r="AXD21" s="661"/>
      <c r="AXE21" s="660"/>
      <c r="AXF21" s="661"/>
      <c r="AXG21" s="660"/>
      <c r="AXH21" s="661"/>
      <c r="AXI21" s="662" t="str">
        <f>IFERROR(IF(OR(AWZ21="日",AWZ21="祝",AWZ21=0,AXA21=""),"　",MAX(IF(AND(AXA21&lt;=AXI14,AXC21&gt;AXJ14),AXJ14-AXI14,IF(AND(AXA21&gt;AXI14,AXC21&lt;=AXJ14),AXC21-AXA21,IF(AND(AXA21&lt;=AXI14,AXC21&lt;=AXJ14),AXC21-AXI14,IF(AND(AXA21&gt;AXI14,AXC21&gt;AXJ14),AXJ14-AXA21,0)))),0)),0)</f>
        <v>　</v>
      </c>
      <c r="AXJ21" s="663"/>
      <c r="AXK21" s="664"/>
      <c r="AXL21" s="662" t="str">
        <f>IFERROR(IF(OR(AWZ21="日",AWZ21="祝",AWZ21=0,AXE21=""),"　",MAX(IF(AND(AXE21&gt;AXO14,AXG21&gt;AXM14),0,IF(AND(AXE21&lt;=AXO14,AXE21&gt;AXL14,AXG21&gt;AXM14),AXO14-AXE21,IF(AND(AXE21&lt;=AXO14,AXE21&lt;=AXL14,AXG21&gt;AXM14),AXO14-AXL14,IF(AND(AXE21&gt;AXL14,AXG21&lt;=AXM14),AXG21-AXE21,IF(AND(AXE21&lt;=AXL14,AXG21&lt;=AXM14),AXG21-AXL14,0))))),0)),0)</f>
        <v>　</v>
      </c>
      <c r="AXM21" s="663"/>
      <c r="AXN21" s="664"/>
      <c r="AXO21" s="662" t="str">
        <f>IFERROR(IF(OR(AWZ21="日",AWZ21="祝",AWZ21=0,AXE21=0),"　",MAX(IF(AND(AXE21&lt;=AXO14,AXG21&gt;AXP14),AXP14-AXO14,IF(AXG21&lt;=AXP14,0,IF(AND(AXE21&gt;AXO14,AXG21&gt;AXP14),AXP14-AXE21,0))),0)),0)</f>
        <v>　</v>
      </c>
      <c r="AXP21" s="663"/>
      <c r="AXQ21" s="664"/>
      <c r="AXR21" s="662" t="str">
        <f>IFERROR(IF(OR(AWZ21="日",AWZ21="祝",AWZ21=0,AXE21=0),"　",MAX(IF(AXE21&gt;AXR14,AXG21-AXE21,IF(AXE21&lt;=AXR14,AXG21-AXR14,0)),0)),0)</f>
        <v>　</v>
      </c>
      <c r="AXS21" s="663"/>
      <c r="AXT21" s="664"/>
      <c r="AXU21" s="662" t="str">
        <f>IFERROR(IF(OR(AWZ21="日",AWZ21="祝",AWZ21=0,AXA21=""),"　",MAX(IF(AND(AXA21&lt;=AXU14,AXC21&gt;AXV14),AXV14-AXU14,IF(AND(AXA21&gt;AXU14,AXC21&lt;=AXV14),AXC21-AXA21,IF(AND(AXA21&lt;=AXU14,AXC21&lt;=AXV14),AXC21-AXU14,IF(AND(AXA21&gt;AXU14,AXC21&gt;AXV14),AXV14-AXA21,0)))),0)),0)</f>
        <v>　</v>
      </c>
      <c r="AXV21" s="663"/>
      <c r="AXW21" s="664"/>
      <c r="AXX21" s="662" t="str">
        <f>IFERROR(IF(OR(AWZ21="日",AWZ21="祝",AWZ21=0,AXE21=0),"　",MAX(IF(AND(AXE21&gt;AYA14,AXG21&gt;AXY14),0,IF(AND(AXE21&lt;=AYA14,AXE21&gt;AXX14,AXG21&gt;AXY14),AYA14-AXE21,IF(AND(AXE21&lt;=AYA14,AXE21&lt;=AXX14,AXG21&gt;AXY14),AYA14-AXX14,IF(AND(AXE21&gt;AXX14,AXG21&lt;=AXY14),AXG21-AXE21,IF(AND(AXE21&lt;=AXX14,AXG21&lt;=AXY14),AXG21-AXX14,0))))),0)),0)</f>
        <v>　</v>
      </c>
      <c r="AXY21" s="663"/>
      <c r="AXZ21" s="664"/>
      <c r="AYA21" s="662" t="str">
        <f>IFERROR(IF(OR(AWZ21="日",AWZ21="祝",AWZ21=0,AXE21=0),"　",MAX(IF(AND(AXE21&lt;=AYA14,AXG21&gt;AYB14),AYB14-AYA14,IF(AXG21&lt;=AYB14,0,IF(AND(AXE21&gt;AYA14,AXG21&gt;AYB14),AYB14-AXE21,0))),0)),0)</f>
        <v>　</v>
      </c>
      <c r="AYB21" s="663"/>
      <c r="AYC21" s="664"/>
      <c r="AYD21" s="662" t="str">
        <f t="shared" si="22"/>
        <v>　</v>
      </c>
      <c r="AYE21" s="663"/>
      <c r="AYF21" s="664"/>
      <c r="AYG21" s="665" t="str">
        <f>IF(AYJ21="×",TIME(0,0,0),IF(AYT4="非常勤",AXI21,AXU21))</f>
        <v>　</v>
      </c>
      <c r="AYH21" s="666"/>
      <c r="AYI21" s="667"/>
      <c r="AYJ21" s="265"/>
      <c r="AYK21" s="665" t="str">
        <f>IF(AYN21="×",TIME(0,0,0),IF(AYT4="非常勤",AXL21,AXX21))</f>
        <v>　</v>
      </c>
      <c r="AYL21" s="666"/>
      <c r="AYM21" s="667"/>
      <c r="AYN21" s="265"/>
      <c r="AYO21" s="665" t="str">
        <f>IF(AYR21="×",TIME(0,0,0),IF(AYT4="非常勤",AXO21,AYA21))</f>
        <v>　</v>
      </c>
      <c r="AYP21" s="666"/>
      <c r="AYQ21" s="667"/>
      <c r="AYR21" s="265"/>
      <c r="AYS21" s="665" t="str">
        <f>IF(AYV21="×",TIME(0,0,0),IF(AYT4="非常勤",AXR21,AYD21))</f>
        <v>　</v>
      </c>
      <c r="AYT21" s="666"/>
      <c r="AYU21" s="667"/>
      <c r="AYV21" s="265"/>
      <c r="AYW21" s="720"/>
      <c r="AYX21" s="720"/>
      <c r="AYY21" s="668"/>
      <c r="AYZ21" s="670"/>
      <c r="AZA21" s="669"/>
      <c r="AZB21" s="671"/>
      <c r="AZC21" s="672"/>
      <c r="AZD21" s="672"/>
      <c r="AZE21" s="673"/>
      <c r="AZF21" s="263">
        <f>'別表_個別勤務状況（1～60）'!$A$21</f>
        <v>7</v>
      </c>
      <c r="AZG21" s="264" t="str">
        <f>'別表_個別勤務状況（1～60）'!$B$21</f>
        <v>水</v>
      </c>
      <c r="AZH21" s="660"/>
      <c r="AZI21" s="661"/>
      <c r="AZJ21" s="660"/>
      <c r="AZK21" s="661"/>
      <c r="AZL21" s="660"/>
      <c r="AZM21" s="661"/>
      <c r="AZN21" s="660"/>
      <c r="AZO21" s="661"/>
      <c r="AZP21" s="662" t="str">
        <f>IFERROR(IF(OR(AZG21="日",AZG21="祝",AZG21=0,AZH21=""),"　",MAX(IF(AND(AZH21&lt;=AZP14,AZJ21&gt;AZQ14),AZQ14-AZP14,IF(AND(AZH21&gt;AZP14,AZJ21&lt;=AZQ14),AZJ21-AZH21,IF(AND(AZH21&lt;=AZP14,AZJ21&lt;=AZQ14),AZJ21-AZP14,IF(AND(AZH21&gt;AZP14,AZJ21&gt;AZQ14),AZQ14-AZH21,0)))),0)),0)</f>
        <v>　</v>
      </c>
      <c r="AZQ21" s="663"/>
      <c r="AZR21" s="664"/>
      <c r="AZS21" s="662" t="str">
        <f>IFERROR(IF(OR(AZG21="日",AZG21="祝",AZG21=0,AZL21=""),"　",MAX(IF(AND(AZL21&gt;AZV14,AZN21&gt;AZT14),0,IF(AND(AZL21&lt;=AZV14,AZL21&gt;AZS14,AZN21&gt;AZT14),AZV14-AZL21,IF(AND(AZL21&lt;=AZV14,AZL21&lt;=AZS14,AZN21&gt;AZT14),AZV14-AZS14,IF(AND(AZL21&gt;AZS14,AZN21&lt;=AZT14),AZN21-AZL21,IF(AND(AZL21&lt;=AZS14,AZN21&lt;=AZT14),AZN21-AZS14,0))))),0)),0)</f>
        <v>　</v>
      </c>
      <c r="AZT21" s="663"/>
      <c r="AZU21" s="664"/>
      <c r="AZV21" s="662" t="str">
        <f>IFERROR(IF(OR(AZG21="日",AZG21="祝",AZG21=0,AZL21=0),"　",MAX(IF(AND(AZL21&lt;=AZV14,AZN21&gt;AZW14),AZW14-AZV14,IF(AZN21&lt;=AZW14,0,IF(AND(AZL21&gt;AZV14,AZN21&gt;AZW14),AZW14-AZL21,0))),0)),0)</f>
        <v>　</v>
      </c>
      <c r="AZW21" s="663"/>
      <c r="AZX21" s="664"/>
      <c r="AZY21" s="662" t="str">
        <f>IFERROR(IF(OR(AZG21="日",AZG21="祝",AZG21=0,AZL21=0),"　",MAX(IF(AZL21&gt;AZY14,AZN21-AZL21,IF(AZL21&lt;=AZY14,AZN21-AZY14,0)),0)),0)</f>
        <v>　</v>
      </c>
      <c r="AZZ21" s="663"/>
      <c r="BAA21" s="664"/>
      <c r="BAB21" s="662" t="str">
        <f>IFERROR(IF(OR(AZG21="日",AZG21="祝",AZG21=0,AZH21=""),"　",MAX(IF(AND(AZH21&lt;=BAB14,AZJ21&gt;BAC14),BAC14-BAB14,IF(AND(AZH21&gt;BAB14,AZJ21&lt;=BAC14),AZJ21-AZH21,IF(AND(AZH21&lt;=BAB14,AZJ21&lt;=BAC14),AZJ21-BAB14,IF(AND(AZH21&gt;BAB14,AZJ21&gt;BAC14),BAC14-AZH21,0)))),0)),0)</f>
        <v>　</v>
      </c>
      <c r="BAC21" s="663"/>
      <c r="BAD21" s="664"/>
      <c r="BAE21" s="662" t="str">
        <f>IFERROR(IF(OR(AZG21="日",AZG21="祝",AZG21=0,AZL21=0),"　",MAX(IF(AND(AZL21&gt;BAH14,AZN21&gt;BAF14),0,IF(AND(AZL21&lt;=BAH14,AZL21&gt;BAE14,AZN21&gt;BAF14),BAH14-AZL21,IF(AND(AZL21&lt;=BAH14,AZL21&lt;=BAE14,AZN21&gt;BAF14),BAH14-BAE14,IF(AND(AZL21&gt;BAE14,AZN21&lt;=BAF14),AZN21-AZL21,IF(AND(AZL21&lt;=BAE14,AZN21&lt;=BAF14),AZN21-BAE14,0))))),0)),0)</f>
        <v>　</v>
      </c>
      <c r="BAF21" s="663"/>
      <c r="BAG21" s="664"/>
      <c r="BAH21" s="662" t="str">
        <f>IFERROR(IF(OR(AZG21="日",AZG21="祝",AZG21=0,AZL21=0),"　",MAX(IF(AND(AZL21&lt;=BAH14,AZN21&gt;BAI14),BAI14-BAH14,IF(AZN21&lt;=BAI14,0,IF(AND(AZL21&gt;BAH14,AZN21&gt;BAI14),BAI14-AZL21,0))),0)),0)</f>
        <v>　</v>
      </c>
      <c r="BAI21" s="663"/>
      <c r="BAJ21" s="664"/>
      <c r="BAK21" s="662" t="str">
        <f t="shared" si="23"/>
        <v>　</v>
      </c>
      <c r="BAL21" s="663"/>
      <c r="BAM21" s="664"/>
      <c r="BAN21" s="665" t="str">
        <f>IF(BAQ21="×",TIME(0,0,0),IF(BBA4="非常勤",AZP21,BAB21))</f>
        <v>　</v>
      </c>
      <c r="BAO21" s="666"/>
      <c r="BAP21" s="667"/>
      <c r="BAQ21" s="265"/>
      <c r="BAR21" s="665" t="str">
        <f>IF(BAU21="×",TIME(0,0,0),IF(BBA4="非常勤",AZS21,BAE21))</f>
        <v>　</v>
      </c>
      <c r="BAS21" s="666"/>
      <c r="BAT21" s="667"/>
      <c r="BAU21" s="265"/>
      <c r="BAV21" s="665" t="str">
        <f>IF(BAY21="×",TIME(0,0,0),IF(BBA4="非常勤",AZV21,BAH21))</f>
        <v>　</v>
      </c>
      <c r="BAW21" s="666"/>
      <c r="BAX21" s="667"/>
      <c r="BAY21" s="265"/>
      <c r="BAZ21" s="665" t="str">
        <f>IF(BBC21="×",TIME(0,0,0),IF(BBA4="非常勤",AZY21,BAK21))</f>
        <v>　</v>
      </c>
      <c r="BBA21" s="666"/>
      <c r="BBB21" s="667"/>
      <c r="BBC21" s="265"/>
      <c r="BBD21" s="720"/>
      <c r="BBE21" s="720"/>
      <c r="BBF21" s="668"/>
      <c r="BBG21" s="670"/>
      <c r="BBH21" s="669"/>
      <c r="BBI21" s="671"/>
      <c r="BBJ21" s="672"/>
      <c r="BBK21" s="672"/>
      <c r="BBL21" s="673"/>
      <c r="BBM21" s="263">
        <f>'別表_個別勤務状況（1～60）'!$A$21</f>
        <v>7</v>
      </c>
      <c r="BBN21" s="264" t="str">
        <f>'別表_個別勤務状況（1～60）'!$B$21</f>
        <v>水</v>
      </c>
      <c r="BBO21" s="660"/>
      <c r="BBP21" s="661"/>
      <c r="BBQ21" s="660"/>
      <c r="BBR21" s="661"/>
      <c r="BBS21" s="660"/>
      <c r="BBT21" s="661"/>
      <c r="BBU21" s="660"/>
      <c r="BBV21" s="661"/>
      <c r="BBW21" s="662" t="str">
        <f>IFERROR(IF(OR(BBN21="日",BBN21="祝",BBN21=0,BBO21=""),"　",MAX(IF(AND(BBO21&lt;=BBW14,BBQ21&gt;BBX14),BBX14-BBW14,IF(AND(BBO21&gt;BBW14,BBQ21&lt;=BBX14),BBQ21-BBO21,IF(AND(BBO21&lt;=BBW14,BBQ21&lt;=BBX14),BBQ21-BBW14,IF(AND(BBO21&gt;BBW14,BBQ21&gt;BBX14),BBX14-BBO21,0)))),0)),0)</f>
        <v>　</v>
      </c>
      <c r="BBX21" s="663"/>
      <c r="BBY21" s="664"/>
      <c r="BBZ21" s="662" t="str">
        <f>IFERROR(IF(OR(BBN21="日",BBN21="祝",BBN21=0,BBS21=""),"　",MAX(IF(AND(BBS21&gt;BCC14,BBU21&gt;BCA14),0,IF(AND(BBS21&lt;=BCC14,BBS21&gt;BBZ14,BBU21&gt;BCA14),BCC14-BBS21,IF(AND(BBS21&lt;=BCC14,BBS21&lt;=BBZ14,BBU21&gt;BCA14),BCC14-BBZ14,IF(AND(BBS21&gt;BBZ14,BBU21&lt;=BCA14),BBU21-BBS21,IF(AND(BBS21&lt;=BBZ14,BBU21&lt;=BCA14),BBU21-BBZ14,0))))),0)),0)</f>
        <v>　</v>
      </c>
      <c r="BCA21" s="663"/>
      <c r="BCB21" s="664"/>
      <c r="BCC21" s="662" t="str">
        <f>IFERROR(IF(OR(BBN21="日",BBN21="祝",BBN21=0,BBS21=0),"　",MAX(IF(AND(BBS21&lt;=BCC14,BBU21&gt;BCD14),BCD14-BCC14,IF(BBU21&lt;=BCD14,0,IF(AND(BBS21&gt;BCC14,BBU21&gt;BCD14),BCD14-BBS21,0))),0)),0)</f>
        <v>　</v>
      </c>
      <c r="BCD21" s="663"/>
      <c r="BCE21" s="664"/>
      <c r="BCF21" s="662" t="str">
        <f>IFERROR(IF(OR(BBN21="日",BBN21="祝",BBN21=0,BBS21=0),"　",MAX(IF(BBS21&gt;BCF14,BBU21-BBS21,IF(BBS21&lt;=BCF14,BBU21-BCF14,0)),0)),0)</f>
        <v>　</v>
      </c>
      <c r="BCG21" s="663"/>
      <c r="BCH21" s="664"/>
      <c r="BCI21" s="662" t="str">
        <f>IFERROR(IF(OR(BBN21="日",BBN21="祝",BBN21=0,BBO21=""),"　",MAX(IF(AND(BBO21&lt;=BCI14,BBQ21&gt;BCJ14),BCJ14-BCI14,IF(AND(BBO21&gt;BCI14,BBQ21&lt;=BCJ14),BBQ21-BBO21,IF(AND(BBO21&lt;=BCI14,BBQ21&lt;=BCJ14),BBQ21-BCI14,IF(AND(BBO21&gt;BCI14,BBQ21&gt;BCJ14),BCJ14-BBO21,0)))),0)),0)</f>
        <v>　</v>
      </c>
      <c r="BCJ21" s="663"/>
      <c r="BCK21" s="664"/>
      <c r="BCL21" s="662" t="str">
        <f>IFERROR(IF(OR(BBN21="日",BBN21="祝",BBN21=0,BBS21=0),"　",MAX(IF(AND(BBS21&gt;BCO14,BBU21&gt;BCM14),0,IF(AND(BBS21&lt;=BCO14,BBS21&gt;BCL14,BBU21&gt;BCM14),BCO14-BBS21,IF(AND(BBS21&lt;=BCO14,BBS21&lt;=BCL14,BBU21&gt;BCM14),BCO14-BCL14,IF(AND(BBS21&gt;BCL14,BBU21&lt;=BCM14),BBU21-BBS21,IF(AND(BBS21&lt;=BCL14,BBU21&lt;=BCM14),BBU21-BCL14,0))))),0)),0)</f>
        <v>　</v>
      </c>
      <c r="BCM21" s="663"/>
      <c r="BCN21" s="664"/>
      <c r="BCO21" s="662" t="str">
        <f>IFERROR(IF(OR(BBN21="日",BBN21="祝",BBN21=0,BBS21=0),"　",MAX(IF(AND(BBS21&lt;=BCO14,BBU21&gt;BCP14),BCP14-BCO14,IF(BBU21&lt;=BCP14,0,IF(AND(BBS21&gt;BCO14,BBU21&gt;BCP14),BCP14-BBS21,0))),0)),0)</f>
        <v>　</v>
      </c>
      <c r="BCP21" s="663"/>
      <c r="BCQ21" s="664"/>
      <c r="BCR21" s="662" t="str">
        <f t="shared" si="24"/>
        <v>　</v>
      </c>
      <c r="BCS21" s="663"/>
      <c r="BCT21" s="664"/>
      <c r="BCU21" s="665" t="str">
        <f>IF(BCX21="×",TIME(0,0,0),IF(BDH4="非常勤",BBW21,BCI21))</f>
        <v>　</v>
      </c>
      <c r="BCV21" s="666"/>
      <c r="BCW21" s="667"/>
      <c r="BCX21" s="265"/>
      <c r="BCY21" s="665" t="str">
        <f>IF(BDB21="×",TIME(0,0,0),IF(BDH4="非常勤",BBZ21,BCL21))</f>
        <v>　</v>
      </c>
      <c r="BCZ21" s="666"/>
      <c r="BDA21" s="667"/>
      <c r="BDB21" s="265"/>
      <c r="BDC21" s="665" t="str">
        <f>IF(BDF21="×",TIME(0,0,0),IF(BDH4="非常勤",BCC21,BCO21))</f>
        <v>　</v>
      </c>
      <c r="BDD21" s="666"/>
      <c r="BDE21" s="667"/>
      <c r="BDF21" s="265"/>
      <c r="BDG21" s="665" t="str">
        <f>IF(BDJ21="×",TIME(0,0,0),IF(BDH4="非常勤",BCF21,BCR21))</f>
        <v>　</v>
      </c>
      <c r="BDH21" s="666"/>
      <c r="BDI21" s="667"/>
      <c r="BDJ21" s="265"/>
      <c r="BDK21" s="720"/>
      <c r="BDL21" s="720"/>
      <c r="BDM21" s="668"/>
      <c r="BDN21" s="670"/>
      <c r="BDO21" s="669"/>
      <c r="BDP21" s="671"/>
      <c r="BDQ21" s="672"/>
      <c r="BDR21" s="672"/>
      <c r="BDS21" s="673"/>
      <c r="BDT21" s="263">
        <f>'別表_個別勤務状況（1～60）'!$A$21</f>
        <v>7</v>
      </c>
      <c r="BDU21" s="264" t="str">
        <f>'別表_個別勤務状況（1～60）'!$B$21</f>
        <v>水</v>
      </c>
      <c r="BDV21" s="660"/>
      <c r="BDW21" s="661"/>
      <c r="BDX21" s="660"/>
      <c r="BDY21" s="661"/>
      <c r="BDZ21" s="660"/>
      <c r="BEA21" s="661"/>
      <c r="BEB21" s="660"/>
      <c r="BEC21" s="661"/>
      <c r="BED21" s="662" t="str">
        <f>IFERROR(IF(OR(BDU21="日",BDU21="祝",BDU21=0,BDV21=""),"　",MAX(IF(AND(BDV21&lt;=BED14,BDX21&gt;BEE14),BEE14-BED14,IF(AND(BDV21&gt;BED14,BDX21&lt;=BEE14),BDX21-BDV21,IF(AND(BDV21&lt;=BED14,BDX21&lt;=BEE14),BDX21-BED14,IF(AND(BDV21&gt;BED14,BDX21&gt;BEE14),BEE14-BDV21,0)))),0)),0)</f>
        <v>　</v>
      </c>
      <c r="BEE21" s="663"/>
      <c r="BEF21" s="664"/>
      <c r="BEG21" s="662" t="str">
        <f>IFERROR(IF(OR(BDU21="日",BDU21="祝",BDU21=0,BDZ21=""),"　",MAX(IF(AND(BDZ21&gt;BEJ14,BEB21&gt;BEH14),0,IF(AND(BDZ21&lt;=BEJ14,BDZ21&gt;BEG14,BEB21&gt;BEH14),BEJ14-BDZ21,IF(AND(BDZ21&lt;=BEJ14,BDZ21&lt;=BEG14,BEB21&gt;BEH14),BEJ14-BEG14,IF(AND(BDZ21&gt;BEG14,BEB21&lt;=BEH14),BEB21-BDZ21,IF(AND(BDZ21&lt;=BEG14,BEB21&lt;=BEH14),BEB21-BEG14,0))))),0)),0)</f>
        <v>　</v>
      </c>
      <c r="BEH21" s="663"/>
      <c r="BEI21" s="664"/>
      <c r="BEJ21" s="662" t="str">
        <f>IFERROR(IF(OR(BDU21="日",BDU21="祝",BDU21=0,BDZ21=0),"　",MAX(IF(AND(BDZ21&lt;=BEJ14,BEB21&gt;BEK14),BEK14-BEJ14,IF(BEB21&lt;=BEK14,0,IF(AND(BDZ21&gt;BEJ14,BEB21&gt;BEK14),BEK14-BDZ21,0))),0)),0)</f>
        <v>　</v>
      </c>
      <c r="BEK21" s="663"/>
      <c r="BEL21" s="664"/>
      <c r="BEM21" s="662" t="str">
        <f>IFERROR(IF(OR(BDU21="日",BDU21="祝",BDU21=0,BDZ21=0),"　",MAX(IF(BDZ21&gt;BEM14,BEB21-BDZ21,IF(BDZ21&lt;=BEM14,BEB21-BEM14,0)),0)),0)</f>
        <v>　</v>
      </c>
      <c r="BEN21" s="663"/>
      <c r="BEO21" s="664"/>
      <c r="BEP21" s="662" t="str">
        <f>IFERROR(IF(OR(BDU21="日",BDU21="祝",BDU21=0,BDV21=""),"　",MAX(IF(AND(BDV21&lt;=BEP14,BDX21&gt;BEQ14),BEQ14-BEP14,IF(AND(BDV21&gt;BEP14,BDX21&lt;=BEQ14),BDX21-BDV21,IF(AND(BDV21&lt;=BEP14,BDX21&lt;=BEQ14),BDX21-BEP14,IF(AND(BDV21&gt;BEP14,BDX21&gt;BEQ14),BEQ14-BDV21,0)))),0)),0)</f>
        <v>　</v>
      </c>
      <c r="BEQ21" s="663"/>
      <c r="BER21" s="664"/>
      <c r="BES21" s="662" t="str">
        <f>IFERROR(IF(OR(BDU21="日",BDU21="祝",BDU21=0,BDZ21=0),"　",MAX(IF(AND(BDZ21&gt;BEV14,BEB21&gt;BET14),0,IF(AND(BDZ21&lt;=BEV14,BDZ21&gt;BES14,BEB21&gt;BET14),BEV14-BDZ21,IF(AND(BDZ21&lt;=BEV14,BDZ21&lt;=BES14,BEB21&gt;BET14),BEV14-BES14,IF(AND(BDZ21&gt;BES14,BEB21&lt;=BET14),BEB21-BDZ21,IF(AND(BDZ21&lt;=BES14,BEB21&lt;=BET14),BEB21-BES14,0))))),0)),0)</f>
        <v>　</v>
      </c>
      <c r="BET21" s="663"/>
      <c r="BEU21" s="664"/>
      <c r="BEV21" s="662" t="str">
        <f>IFERROR(IF(OR(BDU21="日",BDU21="祝",BDU21=0,BDZ21=0),"　",MAX(IF(AND(BDZ21&lt;=BEV14,BEB21&gt;BEW14),BEW14-BEV14,IF(BEB21&lt;=BEW14,0,IF(AND(BDZ21&gt;BEV14,BEB21&gt;BEW14),BEW14-BDZ21,0))),0)),0)</f>
        <v>　</v>
      </c>
      <c r="BEW21" s="663"/>
      <c r="BEX21" s="664"/>
      <c r="BEY21" s="662" t="str">
        <f t="shared" si="25"/>
        <v>　</v>
      </c>
      <c r="BEZ21" s="663"/>
      <c r="BFA21" s="664"/>
      <c r="BFB21" s="665" t="str">
        <f>IF(BFE21="×",TIME(0,0,0),IF(BFO4="非常勤",BED21,BEP21))</f>
        <v>　</v>
      </c>
      <c r="BFC21" s="666"/>
      <c r="BFD21" s="667"/>
      <c r="BFE21" s="265"/>
      <c r="BFF21" s="665" t="str">
        <f>IF(BFI21="×",TIME(0,0,0),IF(BFO4="非常勤",BEG21,BES21))</f>
        <v>　</v>
      </c>
      <c r="BFG21" s="666"/>
      <c r="BFH21" s="667"/>
      <c r="BFI21" s="265"/>
      <c r="BFJ21" s="665" t="str">
        <f>IF(BFM21="×",TIME(0,0,0),IF(BFO4="非常勤",BEJ21,BEV21))</f>
        <v>　</v>
      </c>
      <c r="BFK21" s="666"/>
      <c r="BFL21" s="667"/>
      <c r="BFM21" s="265"/>
      <c r="BFN21" s="665" t="str">
        <f>IF(BFQ21="×",TIME(0,0,0),IF(BFO4="非常勤",BEM21,BEY21))</f>
        <v>　</v>
      </c>
      <c r="BFO21" s="666"/>
      <c r="BFP21" s="667"/>
      <c r="BFQ21" s="265"/>
      <c r="BFR21" s="720"/>
      <c r="BFS21" s="720"/>
      <c r="BFT21" s="668"/>
      <c r="BFU21" s="670"/>
      <c r="BFV21" s="669"/>
      <c r="BFW21" s="671"/>
      <c r="BFX21" s="672"/>
      <c r="BFY21" s="672"/>
      <c r="BFZ21" s="673"/>
      <c r="BGA21" s="263">
        <f>'別表_個別勤務状況（1～60）'!$A$21</f>
        <v>7</v>
      </c>
      <c r="BGB21" s="264" t="str">
        <f>'別表_個別勤務状況（1～60）'!$B$21</f>
        <v>水</v>
      </c>
      <c r="BGC21" s="660"/>
      <c r="BGD21" s="661"/>
      <c r="BGE21" s="660"/>
      <c r="BGF21" s="661"/>
      <c r="BGG21" s="660"/>
      <c r="BGH21" s="661"/>
      <c r="BGI21" s="660"/>
      <c r="BGJ21" s="661"/>
      <c r="BGK21" s="662" t="str">
        <f>IFERROR(IF(OR(BGB21="日",BGB21="祝",BGB21=0,BGC21=""),"　",MAX(IF(AND(BGC21&lt;=BGK14,BGE21&gt;BGL14),BGL14-BGK14,IF(AND(BGC21&gt;BGK14,BGE21&lt;=BGL14),BGE21-BGC21,IF(AND(BGC21&lt;=BGK14,BGE21&lt;=BGL14),BGE21-BGK14,IF(AND(BGC21&gt;BGK14,BGE21&gt;BGL14),BGL14-BGC21,0)))),0)),0)</f>
        <v>　</v>
      </c>
      <c r="BGL21" s="663"/>
      <c r="BGM21" s="664"/>
      <c r="BGN21" s="662" t="str">
        <f>IFERROR(IF(OR(BGB21="日",BGB21="祝",BGB21=0,BGG21=""),"　",MAX(IF(AND(BGG21&gt;BGQ14,BGI21&gt;BGO14),0,IF(AND(BGG21&lt;=BGQ14,BGG21&gt;BGN14,BGI21&gt;BGO14),BGQ14-BGG21,IF(AND(BGG21&lt;=BGQ14,BGG21&lt;=BGN14,BGI21&gt;BGO14),BGQ14-BGN14,IF(AND(BGG21&gt;BGN14,BGI21&lt;=BGO14),BGI21-BGG21,IF(AND(BGG21&lt;=BGN14,BGI21&lt;=BGO14),BGI21-BGN14,0))))),0)),0)</f>
        <v>　</v>
      </c>
      <c r="BGO21" s="663"/>
      <c r="BGP21" s="664"/>
      <c r="BGQ21" s="662" t="str">
        <f>IFERROR(IF(OR(BGB21="日",BGB21="祝",BGB21=0,BGG21=0),"　",MAX(IF(AND(BGG21&lt;=BGQ14,BGI21&gt;BGR14),BGR14-BGQ14,IF(BGI21&lt;=BGR14,0,IF(AND(BGG21&gt;BGQ14,BGI21&gt;BGR14),BGR14-BGG21,0))),0)),0)</f>
        <v>　</v>
      </c>
      <c r="BGR21" s="663"/>
      <c r="BGS21" s="664"/>
      <c r="BGT21" s="662" t="str">
        <f>IFERROR(IF(OR(BGB21="日",BGB21="祝",BGB21=0,BGG21=0),"　",MAX(IF(BGG21&gt;BGT14,BGI21-BGG21,IF(BGG21&lt;=BGT14,BGI21-BGT14,0)),0)),0)</f>
        <v>　</v>
      </c>
      <c r="BGU21" s="663"/>
      <c r="BGV21" s="664"/>
      <c r="BGW21" s="662" t="str">
        <f>IFERROR(IF(OR(BGB21="日",BGB21="祝",BGB21=0,BGC21=""),"　",MAX(IF(AND(BGC21&lt;=BGW14,BGE21&gt;BGX14),BGX14-BGW14,IF(AND(BGC21&gt;BGW14,BGE21&lt;=BGX14),BGE21-BGC21,IF(AND(BGC21&lt;=BGW14,BGE21&lt;=BGX14),BGE21-BGW14,IF(AND(BGC21&gt;BGW14,BGE21&gt;BGX14),BGX14-BGC21,0)))),0)),0)</f>
        <v>　</v>
      </c>
      <c r="BGX21" s="663"/>
      <c r="BGY21" s="664"/>
      <c r="BGZ21" s="662" t="str">
        <f>IFERROR(IF(OR(BGB21="日",BGB21="祝",BGB21=0,BGG21=0),"　",MAX(IF(AND(BGG21&gt;BHC14,BGI21&gt;BHA14),0,IF(AND(BGG21&lt;=BHC14,BGG21&gt;BGZ14,BGI21&gt;BHA14),BHC14-BGG21,IF(AND(BGG21&lt;=BHC14,BGG21&lt;=BGZ14,BGI21&gt;BHA14),BHC14-BGZ14,IF(AND(BGG21&gt;BGZ14,BGI21&lt;=BHA14),BGI21-BGG21,IF(AND(BGG21&lt;=BGZ14,BGI21&lt;=BHA14),BGI21-BGZ14,0))))),0)),0)</f>
        <v>　</v>
      </c>
      <c r="BHA21" s="663"/>
      <c r="BHB21" s="664"/>
      <c r="BHC21" s="662" t="str">
        <f>IFERROR(IF(OR(BGB21="日",BGB21="祝",BGB21=0,BGG21=0),"　",MAX(IF(AND(BGG21&lt;=BHC14,BGI21&gt;BHD14),BHD14-BHC14,IF(BGI21&lt;=BHD14,0,IF(AND(BGG21&gt;BHC14,BGI21&gt;BHD14),BHD14-BGG21,0))),0)),0)</f>
        <v>　</v>
      </c>
      <c r="BHD21" s="663"/>
      <c r="BHE21" s="664"/>
      <c r="BHF21" s="662" t="str">
        <f t="shared" si="26"/>
        <v>　</v>
      </c>
      <c r="BHG21" s="663"/>
      <c r="BHH21" s="664"/>
      <c r="BHI21" s="665" t="str">
        <f>IF(BHL21="×",TIME(0,0,0),IF(BHV4="非常勤",BGK21,BGW21))</f>
        <v>　</v>
      </c>
      <c r="BHJ21" s="666"/>
      <c r="BHK21" s="667"/>
      <c r="BHL21" s="265"/>
      <c r="BHM21" s="665" t="str">
        <f>IF(BHP21="×",TIME(0,0,0),IF(BHV4="非常勤",BGN21,BGZ21))</f>
        <v>　</v>
      </c>
      <c r="BHN21" s="666"/>
      <c r="BHO21" s="667"/>
      <c r="BHP21" s="265"/>
      <c r="BHQ21" s="665" t="str">
        <f>IF(BHT21="×",TIME(0,0,0),IF(BHV4="非常勤",BGQ21,BHC21))</f>
        <v>　</v>
      </c>
      <c r="BHR21" s="666"/>
      <c r="BHS21" s="667"/>
      <c r="BHT21" s="265"/>
      <c r="BHU21" s="665" t="str">
        <f>IF(BHX21="×",TIME(0,0,0),IF(BHV4="非常勤",BGT21,BHF21))</f>
        <v>　</v>
      </c>
      <c r="BHV21" s="666"/>
      <c r="BHW21" s="667"/>
      <c r="BHX21" s="265"/>
      <c r="BHY21" s="720"/>
      <c r="BHZ21" s="720"/>
      <c r="BIA21" s="668"/>
      <c r="BIB21" s="670"/>
      <c r="BIC21" s="669"/>
      <c r="BID21" s="671"/>
      <c r="BIE21" s="672"/>
      <c r="BIF21" s="672"/>
      <c r="BIG21" s="673"/>
      <c r="BIH21" s="263">
        <f>'別表_個別勤務状況（1～60）'!$A$21</f>
        <v>7</v>
      </c>
      <c r="BII21" s="264" t="str">
        <f>'別表_個別勤務状況（1～60）'!$B$21</f>
        <v>水</v>
      </c>
      <c r="BIJ21" s="660"/>
      <c r="BIK21" s="661"/>
      <c r="BIL21" s="660"/>
      <c r="BIM21" s="661"/>
      <c r="BIN21" s="660"/>
      <c r="BIO21" s="661"/>
      <c r="BIP21" s="660"/>
      <c r="BIQ21" s="661"/>
      <c r="BIR21" s="662" t="str">
        <f>IFERROR(IF(OR(BII21="日",BII21="祝",BII21=0,BIJ21=""),"　",MAX(IF(AND(BIJ21&lt;=BIR14,BIL21&gt;BIS14),BIS14-BIR14,IF(AND(BIJ21&gt;BIR14,BIL21&lt;=BIS14),BIL21-BIJ21,IF(AND(BIJ21&lt;=BIR14,BIL21&lt;=BIS14),BIL21-BIR14,IF(AND(BIJ21&gt;BIR14,BIL21&gt;BIS14),BIS14-BIJ21,0)))),0)),0)</f>
        <v>　</v>
      </c>
      <c r="BIS21" s="663"/>
      <c r="BIT21" s="664"/>
      <c r="BIU21" s="662" t="str">
        <f>IFERROR(IF(OR(BII21="日",BII21="祝",BII21=0,BIN21=""),"　",MAX(IF(AND(BIN21&gt;BIX14,BIP21&gt;BIV14),0,IF(AND(BIN21&lt;=BIX14,BIN21&gt;BIU14,BIP21&gt;BIV14),BIX14-BIN21,IF(AND(BIN21&lt;=BIX14,BIN21&lt;=BIU14,BIP21&gt;BIV14),BIX14-BIU14,IF(AND(BIN21&gt;BIU14,BIP21&lt;=BIV14),BIP21-BIN21,IF(AND(BIN21&lt;=BIU14,BIP21&lt;=BIV14),BIP21-BIU14,0))))),0)),0)</f>
        <v>　</v>
      </c>
      <c r="BIV21" s="663"/>
      <c r="BIW21" s="664"/>
      <c r="BIX21" s="662" t="str">
        <f>IFERROR(IF(OR(BII21="日",BII21="祝",BII21=0,BIN21=0),"　",MAX(IF(AND(BIN21&lt;=BIX14,BIP21&gt;BIY14),BIY14-BIX14,IF(BIP21&lt;=BIY14,0,IF(AND(BIN21&gt;BIX14,BIP21&gt;BIY14),BIY14-BIN21,0))),0)),0)</f>
        <v>　</v>
      </c>
      <c r="BIY21" s="663"/>
      <c r="BIZ21" s="664"/>
      <c r="BJA21" s="662" t="str">
        <f>IFERROR(IF(OR(BII21="日",BII21="祝",BII21=0,BIN21=0),"　",MAX(IF(BIN21&gt;BJA14,BIP21-BIN21,IF(BIN21&lt;=BJA14,BIP21-BJA14,0)),0)),0)</f>
        <v>　</v>
      </c>
      <c r="BJB21" s="663"/>
      <c r="BJC21" s="664"/>
      <c r="BJD21" s="662" t="str">
        <f>IFERROR(IF(OR(BII21="日",BII21="祝",BII21=0,BIJ21=""),"　",MAX(IF(AND(BIJ21&lt;=BJD14,BIL21&gt;BJE14),BJE14-BJD14,IF(AND(BIJ21&gt;BJD14,BIL21&lt;=BJE14),BIL21-BIJ21,IF(AND(BIJ21&lt;=BJD14,BIL21&lt;=BJE14),BIL21-BJD14,IF(AND(BIJ21&gt;BJD14,BIL21&gt;BJE14),BJE14-BIJ21,0)))),0)),0)</f>
        <v>　</v>
      </c>
      <c r="BJE21" s="663"/>
      <c r="BJF21" s="664"/>
      <c r="BJG21" s="662" t="str">
        <f>IFERROR(IF(OR(BII21="日",BII21="祝",BII21=0,BIN21=0),"　",MAX(IF(AND(BIN21&gt;BJJ14,BIP21&gt;BJH14),0,IF(AND(BIN21&lt;=BJJ14,BIN21&gt;BJG14,BIP21&gt;BJH14),BJJ14-BIN21,IF(AND(BIN21&lt;=BJJ14,BIN21&lt;=BJG14,BIP21&gt;BJH14),BJJ14-BJG14,IF(AND(BIN21&gt;BJG14,BIP21&lt;=BJH14),BIP21-BIN21,IF(AND(BIN21&lt;=BJG14,BIP21&lt;=BJH14),BIP21-BJG14,0))))),0)),0)</f>
        <v>　</v>
      </c>
      <c r="BJH21" s="663"/>
      <c r="BJI21" s="664"/>
      <c r="BJJ21" s="662" t="str">
        <f>IFERROR(IF(OR(BII21="日",BII21="祝",BII21=0,BIN21=0),"　",MAX(IF(AND(BIN21&lt;=BJJ14,BIP21&gt;BJK14),BJK14-BJJ14,IF(BIP21&lt;=BJK14,0,IF(AND(BIN21&gt;BJJ14,BIP21&gt;BJK14),BJK14-BIN21,0))),0)),0)</f>
        <v>　</v>
      </c>
      <c r="BJK21" s="663"/>
      <c r="BJL21" s="664"/>
      <c r="BJM21" s="662" t="str">
        <f t="shared" si="27"/>
        <v>　</v>
      </c>
      <c r="BJN21" s="663"/>
      <c r="BJO21" s="664"/>
      <c r="BJP21" s="665" t="str">
        <f>IF(BJS21="×",TIME(0,0,0),IF(BKC4="非常勤",BIR21,BJD21))</f>
        <v>　</v>
      </c>
      <c r="BJQ21" s="666"/>
      <c r="BJR21" s="667"/>
      <c r="BJS21" s="265"/>
      <c r="BJT21" s="665" t="str">
        <f>IF(BJW21="×",TIME(0,0,0),IF(BKC4="非常勤",BIU21,BJG21))</f>
        <v>　</v>
      </c>
      <c r="BJU21" s="666"/>
      <c r="BJV21" s="667"/>
      <c r="BJW21" s="265"/>
      <c r="BJX21" s="665" t="str">
        <f>IF(BKA21="×",TIME(0,0,0),IF(BKC4="非常勤",BIX21,BJJ21))</f>
        <v>　</v>
      </c>
      <c r="BJY21" s="666"/>
      <c r="BJZ21" s="667"/>
      <c r="BKA21" s="265"/>
      <c r="BKB21" s="665" t="str">
        <f>IF(BKE21="×",TIME(0,0,0),IF(BKC4="非常勤",BJA21,BJM21))</f>
        <v>　</v>
      </c>
      <c r="BKC21" s="666"/>
      <c r="BKD21" s="667"/>
      <c r="BKE21" s="265"/>
      <c r="BKF21" s="720"/>
      <c r="BKG21" s="720"/>
      <c r="BKH21" s="668"/>
      <c r="BKI21" s="670"/>
      <c r="BKJ21" s="669"/>
      <c r="BKK21" s="671"/>
      <c r="BKL21" s="672"/>
      <c r="BKM21" s="672"/>
      <c r="BKN21" s="673"/>
      <c r="BKO21" s="263">
        <f>'別表_個別勤務状況（1～60）'!$A$21</f>
        <v>7</v>
      </c>
      <c r="BKP21" s="264" t="str">
        <f>'別表_個別勤務状況（1～60）'!$B$21</f>
        <v>水</v>
      </c>
      <c r="BKQ21" s="660"/>
      <c r="BKR21" s="661"/>
      <c r="BKS21" s="660"/>
      <c r="BKT21" s="661"/>
      <c r="BKU21" s="660"/>
      <c r="BKV21" s="661"/>
      <c r="BKW21" s="660"/>
      <c r="BKX21" s="661"/>
      <c r="BKY21" s="662" t="str">
        <f>IFERROR(IF(OR(BKP21="日",BKP21="祝",BKP21=0,BKQ21=""),"　",MAX(IF(AND(BKQ21&lt;=BKY14,BKS21&gt;BKZ14),BKZ14-BKY14,IF(AND(BKQ21&gt;BKY14,BKS21&lt;=BKZ14),BKS21-BKQ21,IF(AND(BKQ21&lt;=BKY14,BKS21&lt;=BKZ14),BKS21-BKY14,IF(AND(BKQ21&gt;BKY14,BKS21&gt;BKZ14),BKZ14-BKQ21,0)))),0)),0)</f>
        <v>　</v>
      </c>
      <c r="BKZ21" s="663"/>
      <c r="BLA21" s="664"/>
      <c r="BLB21" s="662" t="str">
        <f>IFERROR(IF(OR(BKP21="日",BKP21="祝",BKP21=0,BKU21=""),"　",MAX(IF(AND(BKU21&gt;BLE14,BKW21&gt;BLC14),0,IF(AND(BKU21&lt;=BLE14,BKU21&gt;BLB14,BKW21&gt;BLC14),BLE14-BKU21,IF(AND(BKU21&lt;=BLE14,BKU21&lt;=BLB14,BKW21&gt;BLC14),BLE14-BLB14,IF(AND(BKU21&gt;BLB14,BKW21&lt;=BLC14),BKW21-BKU21,IF(AND(BKU21&lt;=BLB14,BKW21&lt;=BLC14),BKW21-BLB14,0))))),0)),0)</f>
        <v>　</v>
      </c>
      <c r="BLC21" s="663"/>
      <c r="BLD21" s="664"/>
      <c r="BLE21" s="662" t="str">
        <f>IFERROR(IF(OR(BKP21="日",BKP21="祝",BKP21=0,BKU21=0),"　",MAX(IF(AND(BKU21&lt;=BLE14,BKW21&gt;BLF14),BLF14-BLE14,IF(BKW21&lt;=BLF14,0,IF(AND(BKU21&gt;BLE14,BKW21&gt;BLF14),BLF14-BKU21,0))),0)),0)</f>
        <v>　</v>
      </c>
      <c r="BLF21" s="663"/>
      <c r="BLG21" s="664"/>
      <c r="BLH21" s="662" t="str">
        <f>IFERROR(IF(OR(BKP21="日",BKP21="祝",BKP21=0,BKU21=0),"　",MAX(IF(BKU21&gt;BLH14,BKW21-BKU21,IF(BKU21&lt;=BLH14,BKW21-BLH14,0)),0)),0)</f>
        <v>　</v>
      </c>
      <c r="BLI21" s="663"/>
      <c r="BLJ21" s="664"/>
      <c r="BLK21" s="662" t="str">
        <f>IFERROR(IF(OR(BKP21="日",BKP21="祝",BKP21=0,BKQ21=""),"　",MAX(IF(AND(BKQ21&lt;=BLK14,BKS21&gt;BLL14),BLL14-BLK14,IF(AND(BKQ21&gt;BLK14,BKS21&lt;=BLL14),BKS21-BKQ21,IF(AND(BKQ21&lt;=BLK14,BKS21&lt;=BLL14),BKS21-BLK14,IF(AND(BKQ21&gt;BLK14,BKS21&gt;BLL14),BLL14-BKQ21,0)))),0)),0)</f>
        <v>　</v>
      </c>
      <c r="BLL21" s="663"/>
      <c r="BLM21" s="664"/>
      <c r="BLN21" s="662" t="str">
        <f>IFERROR(IF(OR(BKP21="日",BKP21="祝",BKP21=0,BKU21=0),"　",MAX(IF(AND(BKU21&gt;BLQ14,BKW21&gt;BLO14),0,IF(AND(BKU21&lt;=BLQ14,BKU21&gt;BLN14,BKW21&gt;BLO14),BLQ14-BKU21,IF(AND(BKU21&lt;=BLQ14,BKU21&lt;=BLN14,BKW21&gt;BLO14),BLQ14-BLN14,IF(AND(BKU21&gt;BLN14,BKW21&lt;=BLO14),BKW21-BKU21,IF(AND(BKU21&lt;=BLN14,BKW21&lt;=BLO14),BKW21-BLN14,0))))),0)),0)</f>
        <v>　</v>
      </c>
      <c r="BLO21" s="663"/>
      <c r="BLP21" s="664"/>
      <c r="BLQ21" s="662" t="str">
        <f>IFERROR(IF(OR(BKP21="日",BKP21="祝",BKP21=0,BKU21=0),"　",MAX(IF(AND(BKU21&lt;=BLQ14,BKW21&gt;BLR14),BLR14-BLQ14,IF(BKW21&lt;=BLR14,0,IF(AND(BKU21&gt;BLQ14,BKW21&gt;BLR14),BLR14-BKU21,0))),0)),0)</f>
        <v>　</v>
      </c>
      <c r="BLR21" s="663"/>
      <c r="BLS21" s="664"/>
      <c r="BLT21" s="662" t="str">
        <f t="shared" si="28"/>
        <v>　</v>
      </c>
      <c r="BLU21" s="663"/>
      <c r="BLV21" s="664"/>
      <c r="BLW21" s="665" t="str">
        <f>IF(BLZ21="×",TIME(0,0,0),IF(BMJ4="非常勤",BKY21,BLK21))</f>
        <v>　</v>
      </c>
      <c r="BLX21" s="666"/>
      <c r="BLY21" s="667"/>
      <c r="BLZ21" s="265"/>
      <c r="BMA21" s="665" t="str">
        <f>IF(BMD21="×",TIME(0,0,0),IF(BMJ4="非常勤",BLB21,BLN21))</f>
        <v>　</v>
      </c>
      <c r="BMB21" s="666"/>
      <c r="BMC21" s="667"/>
      <c r="BMD21" s="265"/>
      <c r="BME21" s="665" t="str">
        <f>IF(BMH21="×",TIME(0,0,0),IF(BMJ4="非常勤",BLE21,BLQ21))</f>
        <v>　</v>
      </c>
      <c r="BMF21" s="666"/>
      <c r="BMG21" s="667"/>
      <c r="BMH21" s="265"/>
      <c r="BMI21" s="665" t="str">
        <f>IF(BML21="×",TIME(0,0,0),IF(BMJ4="非常勤",BLH21,BLT21))</f>
        <v>　</v>
      </c>
      <c r="BMJ21" s="666"/>
      <c r="BMK21" s="667"/>
      <c r="BML21" s="265"/>
      <c r="BMM21" s="720"/>
      <c r="BMN21" s="720"/>
      <c r="BMO21" s="668"/>
      <c r="BMP21" s="670"/>
      <c r="BMQ21" s="669"/>
      <c r="BMR21" s="671"/>
      <c r="BMS21" s="672"/>
      <c r="BMT21" s="672"/>
      <c r="BMU21" s="673"/>
      <c r="BMV21" s="263">
        <f>'別表_個別勤務状況（1～60）'!$A$21</f>
        <v>7</v>
      </c>
      <c r="BMW21" s="264" t="str">
        <f>'別表_個別勤務状況（1～60）'!$B$21</f>
        <v>水</v>
      </c>
      <c r="BMX21" s="660"/>
      <c r="BMY21" s="661"/>
      <c r="BMZ21" s="660"/>
      <c r="BNA21" s="661"/>
      <c r="BNB21" s="660"/>
      <c r="BNC21" s="661"/>
      <c r="BND21" s="660"/>
      <c r="BNE21" s="661"/>
      <c r="BNF21" s="662" t="str">
        <f>IFERROR(IF(OR(BMW21="日",BMW21="祝",BMW21=0,BMX21=""),"　",MAX(IF(AND(BMX21&lt;=BNF14,BMZ21&gt;BNG14),BNG14-BNF14,IF(AND(BMX21&gt;BNF14,BMZ21&lt;=BNG14),BMZ21-BMX21,IF(AND(BMX21&lt;=BNF14,BMZ21&lt;=BNG14),BMZ21-BNF14,IF(AND(BMX21&gt;BNF14,BMZ21&gt;BNG14),BNG14-BMX21,0)))),0)),0)</f>
        <v>　</v>
      </c>
      <c r="BNG21" s="663"/>
      <c r="BNH21" s="664"/>
      <c r="BNI21" s="662" t="str">
        <f>IFERROR(IF(OR(BMW21="日",BMW21="祝",BMW21=0,BNB21=""),"　",MAX(IF(AND(BNB21&gt;BNL14,BND21&gt;BNJ14),0,IF(AND(BNB21&lt;=BNL14,BNB21&gt;BNI14,BND21&gt;BNJ14),BNL14-BNB21,IF(AND(BNB21&lt;=BNL14,BNB21&lt;=BNI14,BND21&gt;BNJ14),BNL14-BNI14,IF(AND(BNB21&gt;BNI14,BND21&lt;=BNJ14),BND21-BNB21,IF(AND(BNB21&lt;=BNI14,BND21&lt;=BNJ14),BND21-BNI14,0))))),0)),0)</f>
        <v>　</v>
      </c>
      <c r="BNJ21" s="663"/>
      <c r="BNK21" s="664"/>
      <c r="BNL21" s="662" t="str">
        <f>IFERROR(IF(OR(BMW21="日",BMW21="祝",BMW21=0,BNB21=0),"　",MAX(IF(AND(BNB21&lt;=BNL14,BND21&gt;BNM14),BNM14-BNL14,IF(BND21&lt;=BNM14,0,IF(AND(BNB21&gt;BNL14,BND21&gt;BNM14),BNM14-BNB21,0))),0)),0)</f>
        <v>　</v>
      </c>
      <c r="BNM21" s="663"/>
      <c r="BNN21" s="664"/>
      <c r="BNO21" s="662" t="str">
        <f>IFERROR(IF(OR(BMW21="日",BMW21="祝",BMW21=0,BNB21=0),"　",MAX(IF(BNB21&gt;BNO14,BND21-BNB21,IF(BNB21&lt;=BNO14,BND21-BNO14,0)),0)),0)</f>
        <v>　</v>
      </c>
      <c r="BNP21" s="663"/>
      <c r="BNQ21" s="664"/>
      <c r="BNR21" s="662" t="str">
        <f>IFERROR(IF(OR(BMW21="日",BMW21="祝",BMW21=0,BMX21=""),"　",MAX(IF(AND(BMX21&lt;=BNR14,BMZ21&gt;BNS14),BNS14-BNR14,IF(AND(BMX21&gt;BNR14,BMZ21&lt;=BNS14),BMZ21-BMX21,IF(AND(BMX21&lt;=BNR14,BMZ21&lt;=BNS14),BMZ21-BNR14,IF(AND(BMX21&gt;BNR14,BMZ21&gt;BNS14),BNS14-BMX21,0)))),0)),0)</f>
        <v>　</v>
      </c>
      <c r="BNS21" s="663"/>
      <c r="BNT21" s="664"/>
      <c r="BNU21" s="662" t="str">
        <f>IFERROR(IF(OR(BMW21="日",BMW21="祝",BMW21=0,BNB21=0),"　",MAX(IF(AND(BNB21&gt;BNX14,BND21&gt;BNV14),0,IF(AND(BNB21&lt;=BNX14,BNB21&gt;BNU14,BND21&gt;BNV14),BNX14-BNB21,IF(AND(BNB21&lt;=BNX14,BNB21&lt;=BNU14,BND21&gt;BNV14),BNX14-BNU14,IF(AND(BNB21&gt;BNU14,BND21&lt;=BNV14),BND21-BNB21,IF(AND(BNB21&lt;=BNU14,BND21&lt;=BNV14),BND21-BNU14,0))))),0)),0)</f>
        <v>　</v>
      </c>
      <c r="BNV21" s="663"/>
      <c r="BNW21" s="664"/>
      <c r="BNX21" s="662" t="str">
        <f>IFERROR(IF(OR(BMW21="日",BMW21="祝",BMW21=0,BNB21=0),"　",MAX(IF(AND(BNB21&lt;=BNX14,BND21&gt;BNY14),BNY14-BNX14,IF(BND21&lt;=BNY14,0,IF(AND(BNB21&gt;BNX14,BND21&gt;BNY14),BNY14-BNB21,0))),0)),0)</f>
        <v>　</v>
      </c>
      <c r="BNY21" s="663"/>
      <c r="BNZ21" s="664"/>
      <c r="BOA21" s="662" t="str">
        <f t="shared" si="29"/>
        <v>　</v>
      </c>
      <c r="BOB21" s="663"/>
      <c r="BOC21" s="664"/>
      <c r="BOD21" s="665" t="str">
        <f>IF(BOG21="×",TIME(0,0,0),IF(BOQ4="非常勤",BNF21,BNR21))</f>
        <v>　</v>
      </c>
      <c r="BOE21" s="666"/>
      <c r="BOF21" s="667"/>
      <c r="BOG21" s="265"/>
      <c r="BOH21" s="665" t="str">
        <f>IF(BOK21="×",TIME(0,0,0),IF(BOQ4="非常勤",BNI21,BNU21))</f>
        <v>　</v>
      </c>
      <c r="BOI21" s="666"/>
      <c r="BOJ21" s="667"/>
      <c r="BOK21" s="265"/>
      <c r="BOL21" s="665" t="str">
        <f>IF(BOO21="×",TIME(0,0,0),IF(BOQ4="非常勤",BNL21,BNX21))</f>
        <v>　</v>
      </c>
      <c r="BOM21" s="666"/>
      <c r="BON21" s="667"/>
      <c r="BOO21" s="265"/>
      <c r="BOP21" s="665" t="str">
        <f>IF(BOS21="×",TIME(0,0,0),IF(BOQ4="非常勤",BNO21,BOA21))</f>
        <v>　</v>
      </c>
      <c r="BOQ21" s="666"/>
      <c r="BOR21" s="667"/>
      <c r="BOS21" s="265"/>
      <c r="BOT21" s="720"/>
      <c r="BOU21" s="720"/>
      <c r="BOV21" s="668"/>
      <c r="BOW21" s="670"/>
      <c r="BOX21" s="669"/>
      <c r="BOY21" s="671"/>
      <c r="BOZ21" s="672"/>
      <c r="BPA21" s="672"/>
      <c r="BPB21" s="673"/>
    </row>
    <row r="22" spans="1:1770" ht="15" customHeight="1">
      <c r="A22" s="263">
        <f>'別表_個別勤務状況（1～60）'!$A$22</f>
        <v>8</v>
      </c>
      <c r="B22" s="264" t="str">
        <f>'別表_個別勤務状況（1～60）'!$B$22</f>
        <v>木</v>
      </c>
      <c r="C22" s="575"/>
      <c r="D22" s="575"/>
      <c r="E22" s="575"/>
      <c r="F22" s="575"/>
      <c r="G22" s="575"/>
      <c r="H22" s="575"/>
      <c r="I22" s="575"/>
      <c r="J22" s="575"/>
      <c r="K22" s="662" t="str">
        <f>IFERROR(IF(OR(B22="日",B22="祝",B22=0,C22=""),"　",MAX(IF(AND(C22&lt;=K14,E22&gt;L14),L14-K14,IF(AND(C22&gt;K14,E22&lt;=L14),E22-C22,IF(AND(C22&lt;=K14,E22&lt;=L14),E22-K14,IF(AND(C22&gt;K14,E22&gt;L14),L14-C22,0)))),0)),0)</f>
        <v>　</v>
      </c>
      <c r="L22" s="663"/>
      <c r="M22" s="664"/>
      <c r="N22" s="662" t="str">
        <f>IFERROR(IF(OR(B22="日",B22="祝",B22=0,G22=""),"　",MAX(IF(AND(G22&gt;Q14,I22&gt;O14),0,IF(AND(G22&lt;=Q14,G22&gt;N14,I22&gt;O14),Q14-G22,IF(AND(G22&lt;=Q14,G22&lt;=N14,I22&gt;O14),Q14-N14,IF(AND(G22&gt;N14,I22&lt;=O14),I22-G22,IF(AND(G22&lt;=N14,I22&lt;=O14),I22-N14,0))))),0)),0)</f>
        <v>　</v>
      </c>
      <c r="O22" s="663"/>
      <c r="P22" s="664"/>
      <c r="Q22" s="662" t="str">
        <f>IFERROR(IF(OR(B22="日",B22="祝",B22=0,G22=0),"　",MAX(IF(AND(G22&lt;=Q14,I22&gt;R14),R14-Q14,IF(I22&lt;=R14,0,IF(AND(G22&gt;Q14,I22&gt;R14),R14-G22,0))),0)),0)</f>
        <v>　</v>
      </c>
      <c r="R22" s="663"/>
      <c r="S22" s="664"/>
      <c r="T22" s="662" t="str">
        <f>IFERROR(IF(OR(B22="日",B22="祝",B22=0,G22=0),"　",MAX(IF(G22&gt;T14,I22-G22,IF(G22&lt;=T14,I22-T14,0)),0)),0)</f>
        <v>　</v>
      </c>
      <c r="U22" s="663"/>
      <c r="V22" s="664"/>
      <c r="W22" s="730" t="str">
        <f>IFERROR(IF(OR(B22="日",B22="祝",B22=0,C22=""),"　",MAX(IF(AND(C22&lt;=W14,E22&gt;X14),X14-W14,IF(AND(C22&gt;W14,E22&lt;=X14),E22-C22,IF(AND(C22&lt;=W14,E22&lt;=X14),E22-W14,IF(AND(C22&gt;W14,E22&gt;X14),X14-C22,0)))),0)),0)</f>
        <v>　</v>
      </c>
      <c r="X22" s="731"/>
      <c r="Y22" s="731"/>
      <c r="Z22" s="730" t="str">
        <f>IFERROR(IF(OR(B22="日",B22="祝",B22=0,G22=0),"　",MAX(IF(AND(G22&gt;AC14,I22&gt;AA14),0,IF(AND(G22&lt;=AC14,G22&gt;Z14,I22&gt;AA14),AC14-G22,IF(AND(G22&lt;=AC14,G22&lt;=Z14,I22&gt;AA14),AC14-Z14,IF(AND(G22&gt;Z14,I22&lt;=AA14),I22-G22,IF(AND(G22&lt;=Z14,I22&lt;=AA14),I22-Z14,0))))),0)),0)</f>
        <v>　</v>
      </c>
      <c r="AA22" s="730"/>
      <c r="AB22" s="730"/>
      <c r="AC22" s="730" t="str">
        <f>IFERROR(IF(OR(B22="日",B22="祝",B22=0,G22=0),"　",MAX(IF(AND(G22&lt;=AC14,I22&gt;AD14),AD14-AC14,IF(I22&lt;=AD14,0,IF(AND(G22&gt;AC14,I22&gt;AD14),AD14-G22,0))),0)),0)</f>
        <v>　</v>
      </c>
      <c r="AD22" s="731"/>
      <c r="AE22" s="731"/>
      <c r="AF22" s="730" t="str">
        <f t="shared" si="0"/>
        <v>　</v>
      </c>
      <c r="AG22" s="731"/>
      <c r="AH22" s="731"/>
      <c r="AI22" s="565" t="str">
        <f>IF(AL22="×",TIME(0,0,0),IF(AV4="非常勤",K22,W22))</f>
        <v>　</v>
      </c>
      <c r="AJ22" s="566"/>
      <c r="AK22" s="566"/>
      <c r="AL22" s="265"/>
      <c r="AM22" s="565" t="str">
        <f>IF(AP22="×",TIME(0,0,0),IF(AV4="非常勤",N22,Z22))</f>
        <v>　</v>
      </c>
      <c r="AN22" s="566"/>
      <c r="AO22" s="566"/>
      <c r="AP22" s="265"/>
      <c r="AQ22" s="565" t="str">
        <f>IF(AT22="×",TIME(0,0,0),IF(AV4="非常勤",Q22,AC22))</f>
        <v>　</v>
      </c>
      <c r="AR22" s="566"/>
      <c r="AS22" s="566"/>
      <c r="AT22" s="265"/>
      <c r="AU22" s="565" t="str">
        <f>IF(AX22="×",TIME(0,0,0),IF(AV4="非常勤",T22,AF22))</f>
        <v>　</v>
      </c>
      <c r="AV22" s="566"/>
      <c r="AW22" s="567"/>
      <c r="AX22" s="265"/>
      <c r="AY22" s="720"/>
      <c r="AZ22" s="720"/>
      <c r="BA22" s="668"/>
      <c r="BB22" s="670"/>
      <c r="BC22" s="669"/>
      <c r="BD22" s="671"/>
      <c r="BE22" s="672"/>
      <c r="BF22" s="672"/>
      <c r="BG22" s="673"/>
      <c r="BH22" s="263">
        <f>'別表_個別勤務状況（1～60）'!$A$22</f>
        <v>8</v>
      </c>
      <c r="BI22" s="264" t="str">
        <f>'別表_個別勤務状況（1～60）'!$B$22</f>
        <v>木</v>
      </c>
      <c r="BJ22" s="575"/>
      <c r="BK22" s="575"/>
      <c r="BL22" s="575"/>
      <c r="BM22" s="575"/>
      <c r="BN22" s="575"/>
      <c r="BO22" s="575"/>
      <c r="BP22" s="575"/>
      <c r="BQ22" s="575"/>
      <c r="BR22" s="662" t="str">
        <f>IFERROR(IF(OR(BI22="日",BI22="祝",BI22=0,BJ22=""),"　",MAX(IF(AND(BJ22&lt;=BR14,BL22&gt;BS14),BS14-BR14,IF(AND(BJ22&gt;BR14,BL22&lt;=BS14),BL22-BJ22,IF(AND(BJ22&lt;=BR14,BL22&lt;=BS14),BL22-BR14,IF(AND(BJ22&gt;BR14,BL22&gt;BS14),BS14-BJ22,0)))),0)),0)</f>
        <v>　</v>
      </c>
      <c r="BS22" s="663"/>
      <c r="BT22" s="664"/>
      <c r="BU22" s="662" t="str">
        <f>IFERROR(IF(OR(BI22="日",BI22="祝",BI22=0,BN22=""),"　",MAX(IF(AND(BN22&gt;BX14,BP22&gt;BV14),0,IF(AND(BN22&lt;=BX14,BN22&gt;BU14,BP22&gt;BV14),BX14-BN22,IF(AND(BN22&lt;=BX14,BN22&lt;=BU14,BP22&gt;BV14),BX14-BU14,IF(AND(BN22&gt;BU14,BP22&lt;=BV14),BP22-BN22,IF(AND(BN22&lt;=BU14,BP22&lt;=BV14),BP22-BU14,0))))),0)),0)</f>
        <v>　</v>
      </c>
      <c r="BV22" s="663"/>
      <c r="BW22" s="664"/>
      <c r="BX22" s="662" t="str">
        <f>IFERROR(IF(OR(BI22="日",BI22="祝",BI22=0,BN22=0),"　",MAX(IF(AND(BN22&lt;=BX14,BP22&gt;BY14),BY14-BX14,IF(BP22&lt;=BY14,0,IF(AND(BN22&gt;BX14,BP22&gt;BY14),BY14-BN22,0))),0)),0)</f>
        <v>　</v>
      </c>
      <c r="BY22" s="663"/>
      <c r="BZ22" s="664"/>
      <c r="CA22" s="662" t="str">
        <f>IFERROR(IF(OR(BI22="日",BI22="祝",BI22=0,BN22=0),"　",MAX(IF(BN22&gt;CA14,BP22-BN22,IF(BN22&lt;=CA14,BP22-CA14,0)),0)),0)</f>
        <v>　</v>
      </c>
      <c r="CB22" s="663"/>
      <c r="CC22" s="664"/>
      <c r="CD22" s="730" t="str">
        <f>IFERROR(IF(OR(BI22="日",BI22="祝",BI22=0,BJ22=""),"　",MAX(IF(AND(BJ22&lt;=CD14,BL22&gt;CE14),CE14-CD14,IF(AND(BJ22&gt;CD14,BL22&lt;=CE14),BL22-BJ22,IF(AND(BJ22&lt;=CD14,BL22&lt;=CE14),BL22-CD14,IF(AND(BJ22&gt;CD14,BL22&gt;CE14),CE14-BJ22,0)))),0)),0)</f>
        <v>　</v>
      </c>
      <c r="CE22" s="731"/>
      <c r="CF22" s="731"/>
      <c r="CG22" s="730" t="str">
        <f>IFERROR(IF(OR(BI22="日",BI22="祝",BI22=0,BN22=0),"　",MAX(IF(AND(BN22&gt;CJ14,BP22&gt;CH14),0,IF(AND(BN22&lt;=CJ14,BN22&gt;CG14,BP22&gt;CH14),CJ14-BN22,IF(AND(BN22&lt;=CJ14,BN22&lt;=CG14,BP22&gt;CH14),CJ14-CG14,IF(AND(BN22&gt;CG14,BP22&lt;=CH14),BP22-BN22,IF(AND(BN22&lt;=CG14,BP22&lt;=CH14),BP22-CG14,0))))),0)),0)</f>
        <v>　</v>
      </c>
      <c r="CH22" s="730"/>
      <c r="CI22" s="730"/>
      <c r="CJ22" s="730" t="str">
        <f>IFERROR(IF(OR(BI22="日",BI22="祝",BI22=0,BN22=0),"　",MAX(IF(AND(BN22&lt;=CJ14,BP22&gt;CK14),CK14-CJ14,IF(BP22&lt;=CK14,0,IF(AND(BN22&gt;CJ14,BP22&gt;CK14),CK14-BN22,0))),0)),0)</f>
        <v>　</v>
      </c>
      <c r="CK22" s="731"/>
      <c r="CL22" s="731"/>
      <c r="CM22" s="730" t="str">
        <f t="shared" si="1"/>
        <v>　</v>
      </c>
      <c r="CN22" s="731"/>
      <c r="CO22" s="731"/>
      <c r="CP22" s="565" t="str">
        <f>IF(CS22="×",TIME(0,0,0),IF(DC4="非常勤",BR22,CD22))</f>
        <v>　</v>
      </c>
      <c r="CQ22" s="566"/>
      <c r="CR22" s="566"/>
      <c r="CS22" s="265"/>
      <c r="CT22" s="565" t="str">
        <f>IF(CW22="×",TIME(0,0,0),IF(DC4="非常勤",BU22,CG22))</f>
        <v>　</v>
      </c>
      <c r="CU22" s="566"/>
      <c r="CV22" s="566"/>
      <c r="CW22" s="265"/>
      <c r="CX22" s="565" t="str">
        <f>IF(DA22="×",TIME(0,0,0),IF(DC4="非常勤",BX22,CJ22))</f>
        <v>　</v>
      </c>
      <c r="CY22" s="566"/>
      <c r="CZ22" s="566"/>
      <c r="DA22" s="265"/>
      <c r="DB22" s="565" t="str">
        <f>IF(DE22="×",TIME(0,0,0),IF(DC4="非常勤",CA22,CM22))</f>
        <v>　</v>
      </c>
      <c r="DC22" s="566"/>
      <c r="DD22" s="567"/>
      <c r="DE22" s="265"/>
      <c r="DF22" s="720"/>
      <c r="DG22" s="720"/>
      <c r="DH22" s="668"/>
      <c r="DI22" s="670"/>
      <c r="DJ22" s="669"/>
      <c r="DK22" s="671"/>
      <c r="DL22" s="672"/>
      <c r="DM22" s="672"/>
      <c r="DN22" s="673"/>
      <c r="DO22" s="263">
        <f>'別表_個別勤務状況（1～60）'!$A$22</f>
        <v>8</v>
      </c>
      <c r="DP22" s="264" t="str">
        <f>'別表_個別勤務状況（1～60）'!$B$22</f>
        <v>木</v>
      </c>
      <c r="DQ22" s="575"/>
      <c r="DR22" s="575"/>
      <c r="DS22" s="575"/>
      <c r="DT22" s="575"/>
      <c r="DU22" s="575"/>
      <c r="DV22" s="575"/>
      <c r="DW22" s="575"/>
      <c r="DX22" s="575"/>
      <c r="DY22" s="662" t="str">
        <f>IFERROR(IF(OR(DP22="日",DP22="祝",DP22=0,DQ22=""),"　",MAX(IF(AND(DQ22&lt;=DY14,DS22&gt;DZ14),DZ14-DY14,IF(AND(DQ22&gt;DY14,DS22&lt;=DZ14),DS22-DQ22,IF(AND(DQ22&lt;=DY14,DS22&lt;=DZ14),DS22-DY14,IF(AND(DQ22&gt;DY14,DS22&gt;DZ14),DZ14-DQ22,0)))),0)),0)</f>
        <v>　</v>
      </c>
      <c r="DZ22" s="663"/>
      <c r="EA22" s="664"/>
      <c r="EB22" s="662" t="str">
        <f>IFERROR(IF(OR(DP22="日",DP22="祝",DP22=0,DU22=""),"　",MAX(IF(AND(DU22&gt;EE14,DW22&gt;EC14),0,IF(AND(DU22&lt;=EE14,DU22&gt;EB14,DW22&gt;EC14),EE14-DU22,IF(AND(DU22&lt;=EE14,DU22&lt;=EB14,DW22&gt;EC14),EE14-EB14,IF(AND(DU22&gt;EB14,DW22&lt;=EC14),DW22-DU22,IF(AND(DU22&lt;=EB14,DW22&lt;=EC14),DW22-EB14,0))))),0)),0)</f>
        <v>　</v>
      </c>
      <c r="EC22" s="663"/>
      <c r="ED22" s="664"/>
      <c r="EE22" s="662" t="str">
        <f>IFERROR(IF(OR(DP22="日",DP22="祝",DP22=0,DU22=0),"　",MAX(IF(AND(DU22&lt;=EE14,DW22&gt;EF14),EF14-EE14,IF(DW22&lt;=EF14,0,IF(AND(DU22&gt;EE14,DW22&gt;EF14),EF14-DU22,0))),0)),0)</f>
        <v>　</v>
      </c>
      <c r="EF22" s="663"/>
      <c r="EG22" s="664"/>
      <c r="EH22" s="662" t="str">
        <f>IFERROR(IF(OR(DP22="日",DP22="祝",DP22=0,DU22=0),"　",MAX(IF(DU22&gt;EH14,DW22-DU22,IF(DU22&lt;=EH14,DW22-EH14,0)),0)),0)</f>
        <v>　</v>
      </c>
      <c r="EI22" s="663"/>
      <c r="EJ22" s="664"/>
      <c r="EK22" s="730" t="str">
        <f>IFERROR(IF(OR(DP22="日",DP22="祝",DP22=0,DQ22=""),"　",MAX(IF(AND(DQ22&lt;=EK14,DS22&gt;EL14),EL14-EK14,IF(AND(DQ22&gt;EK14,DS22&lt;=EL14),DS22-DQ22,IF(AND(DQ22&lt;=EK14,DS22&lt;=EL14),DS22-EK14,IF(AND(DQ22&gt;EK14,DS22&gt;EL14),EL14-DQ22,0)))),0)),0)</f>
        <v>　</v>
      </c>
      <c r="EL22" s="731"/>
      <c r="EM22" s="731"/>
      <c r="EN22" s="730" t="str">
        <f>IFERROR(IF(OR(DP22="日",DP22="祝",DP22=0,DU22=0),"　",MAX(IF(AND(DU22&gt;EQ14,DW22&gt;EO14),0,IF(AND(DU22&lt;=EQ14,DU22&gt;EN14,DW22&gt;EO14),EQ14-DU22,IF(AND(DU22&lt;=EQ14,DU22&lt;=EN14,DW22&gt;EO14),EQ14-EN14,IF(AND(DU22&gt;EN14,DW22&lt;=EO14),DW22-DU22,IF(AND(DU22&lt;=EN14,DW22&lt;=EO14),DW22-EN14,0))))),0)),0)</f>
        <v>　</v>
      </c>
      <c r="EO22" s="730"/>
      <c r="EP22" s="730"/>
      <c r="EQ22" s="730" t="str">
        <f>IFERROR(IF(OR(DP22="日",DP22="祝",DP22=0,DU22=0),"　",MAX(IF(AND(DU22&lt;=EQ14,DW22&gt;ER14),ER14-EQ14,IF(DW22&lt;=ER14,0,IF(AND(DU22&gt;EQ14,DW22&gt;ER14),ER14-DU22,0))),0)),0)</f>
        <v>　</v>
      </c>
      <c r="ER22" s="731"/>
      <c r="ES22" s="731"/>
      <c r="ET22" s="730" t="str">
        <f t="shared" si="2"/>
        <v>　</v>
      </c>
      <c r="EU22" s="731"/>
      <c r="EV22" s="731"/>
      <c r="EW22" s="565" t="str">
        <f>IF(EZ22="×",TIME(0,0,0),IF(FJ4="非常勤",DY22,EK22))</f>
        <v>　</v>
      </c>
      <c r="EX22" s="566"/>
      <c r="EY22" s="566"/>
      <c r="EZ22" s="265"/>
      <c r="FA22" s="565" t="str">
        <f>IF(FD22="×",TIME(0,0,0),IF(FJ4="非常勤",EB22,EN22))</f>
        <v>　</v>
      </c>
      <c r="FB22" s="566"/>
      <c r="FC22" s="566"/>
      <c r="FD22" s="265"/>
      <c r="FE22" s="565" t="str">
        <f>IF(FH22="×",TIME(0,0,0),IF(FJ4="非常勤",EE22,EQ22))</f>
        <v>　</v>
      </c>
      <c r="FF22" s="566"/>
      <c r="FG22" s="566"/>
      <c r="FH22" s="265"/>
      <c r="FI22" s="565" t="str">
        <f>IF(FL22="×",TIME(0,0,0),IF(FJ4="非常勤",EH22,ET22))</f>
        <v>　</v>
      </c>
      <c r="FJ22" s="566"/>
      <c r="FK22" s="567"/>
      <c r="FL22" s="265"/>
      <c r="FM22" s="720"/>
      <c r="FN22" s="720"/>
      <c r="FO22" s="668"/>
      <c r="FP22" s="670"/>
      <c r="FQ22" s="669"/>
      <c r="FR22" s="671"/>
      <c r="FS22" s="672"/>
      <c r="FT22" s="672"/>
      <c r="FU22" s="673"/>
      <c r="FV22" s="263">
        <f>'別表_個別勤務状況（1～60）'!$A$22</f>
        <v>8</v>
      </c>
      <c r="FW22" s="264" t="str">
        <f>'別表_個別勤務状況（1～60）'!$B$22</f>
        <v>木</v>
      </c>
      <c r="FX22" s="575"/>
      <c r="FY22" s="575"/>
      <c r="FZ22" s="660"/>
      <c r="GA22" s="661"/>
      <c r="GB22" s="660"/>
      <c r="GC22" s="661"/>
      <c r="GD22" s="660"/>
      <c r="GE22" s="661"/>
      <c r="GF22" s="662" t="str">
        <f>IFERROR(IF(OR(FW22="日",FW22="祝",FW22=0,FX22=""),"　",MAX(IF(AND(FX22&lt;=GF14,FZ22&gt;GG14),GG14-GF14,IF(AND(FX22&gt;GF14,FZ22&lt;=GG14),FZ22-FX22,IF(AND(FX22&lt;=GF14,FZ22&lt;=GG14),FZ22-GF14,IF(AND(FX22&gt;GF14,FZ22&gt;GG14),GG14-FX22,0)))),0)),0)</f>
        <v>　</v>
      </c>
      <c r="GG22" s="663"/>
      <c r="GH22" s="664"/>
      <c r="GI22" s="662" t="str">
        <f>IFERROR(IF(OR(FW22="日",FW22="祝",FW22=0,GB22=""),"　",MAX(IF(AND(GB22&gt;GL14,GD22&gt;GJ14),0,IF(AND(GB22&lt;=GL14,GB22&gt;GI14,GD22&gt;GJ14),GL14-GB22,IF(AND(GB22&lt;=GL14,GB22&lt;=GI14,GD22&gt;GJ14),GL14-GI14,IF(AND(GB22&gt;GI14,GD22&lt;=GJ14),GD22-GB22,IF(AND(GB22&lt;=GI14,GD22&lt;=GJ14),GD22-GI14,0))))),0)),0)</f>
        <v>　</v>
      </c>
      <c r="GJ22" s="663"/>
      <c r="GK22" s="664"/>
      <c r="GL22" s="662" t="str">
        <f>IFERROR(IF(OR(FW22="日",FW22="祝",FW22=0,GB22=0),"　",MAX(IF(AND(GB22&lt;=GL14,GD22&gt;GM14),GM14-GL14,IF(GD22&lt;=GM14,0,IF(AND(GB22&gt;GL14,GD22&gt;GM14),GM14-GB22,0))),0)),0)</f>
        <v>　</v>
      </c>
      <c r="GM22" s="663"/>
      <c r="GN22" s="664"/>
      <c r="GO22" s="662" t="str">
        <f>IFERROR(IF(OR(FW22="日",FW22="祝",FW22=0,GB22=0),"　",MAX(IF(GB22&gt;GO14,GD22-GB22,IF(GB22&lt;=GO14,GD22-GO14,0)),0)),0)</f>
        <v>　</v>
      </c>
      <c r="GP22" s="663"/>
      <c r="GQ22" s="664"/>
      <c r="GR22" s="730" t="str">
        <f>IFERROR(IF(OR(FW22="日",FW22="祝",FW22=0,FX22=""),"　",MAX(IF(AND(FX22&lt;=GR14,FZ22&gt;GS14),GS14-GR14,IF(AND(FX22&gt;GR14,FZ22&lt;=GS14),FZ22-FX22,IF(AND(FX22&lt;=GR14,FZ22&lt;=GS14),FZ22-GR14,IF(AND(FX22&gt;GR14,FZ22&gt;GS14),GS14-FX22,0)))),0)),0)</f>
        <v>　</v>
      </c>
      <c r="GS22" s="731"/>
      <c r="GT22" s="731"/>
      <c r="GU22" s="730" t="str">
        <f>IFERROR(IF(OR(FW22="日",FW22="祝",FW22=0,GB22=0),"　",MAX(IF(AND(GB22&gt;GX14,GD22&gt;GV14),0,IF(AND(GB22&lt;=GX14,GB22&gt;GU14,GD22&gt;GV14),GX14-GB22,IF(AND(GB22&lt;=GX14,GB22&lt;=GU14,GD22&gt;GV14),GX14-GU14,IF(AND(GB22&gt;GU14,GD22&lt;=GV14),GD22-GB22,IF(AND(GB22&lt;=GU14,GD22&lt;=GV14),GD22-GU14,0))))),0)),0)</f>
        <v>　</v>
      </c>
      <c r="GV22" s="730"/>
      <c r="GW22" s="730"/>
      <c r="GX22" s="730" t="str">
        <f>IFERROR(IF(OR(FW22="日",FW22="祝",FW22=0,GB22=0),"　",MAX(IF(AND(GB22&lt;=GX14,GD22&gt;GY14),GY14-GX14,IF(GD22&lt;=GY14,0,IF(AND(GB22&gt;GX14,GD22&gt;GY14),GY14-GB22,0))),0)),0)</f>
        <v>　</v>
      </c>
      <c r="GY22" s="731"/>
      <c r="GZ22" s="731"/>
      <c r="HA22" s="730" t="str">
        <f t="shared" si="3"/>
        <v>　</v>
      </c>
      <c r="HB22" s="731"/>
      <c r="HC22" s="731"/>
      <c r="HD22" s="565" t="str">
        <f>IF(HG22="×",TIME(0,0,0),IF(HQ4="非常勤",GF22,GR22))</f>
        <v>　</v>
      </c>
      <c r="HE22" s="566"/>
      <c r="HF22" s="566"/>
      <c r="HG22" s="265"/>
      <c r="HH22" s="565" t="str">
        <f>IF(HK22="×",TIME(0,0,0),IF(HQ4="非常勤",GI22,GU22))</f>
        <v>　</v>
      </c>
      <c r="HI22" s="566"/>
      <c r="HJ22" s="566"/>
      <c r="HK22" s="265"/>
      <c r="HL22" s="565" t="str">
        <f>IF(HO22="×",TIME(0,0,0),IF(HQ4="非常勤",GL22,GX22))</f>
        <v>　</v>
      </c>
      <c r="HM22" s="566"/>
      <c r="HN22" s="566"/>
      <c r="HO22" s="265"/>
      <c r="HP22" s="565" t="str">
        <f>IF(HS22="×",TIME(0,0,0),IF(HQ4="非常勤",GO22,HA22))</f>
        <v>　</v>
      </c>
      <c r="HQ22" s="566"/>
      <c r="HR22" s="567"/>
      <c r="HS22" s="265"/>
      <c r="HT22" s="720"/>
      <c r="HU22" s="720"/>
      <c r="HV22" s="668"/>
      <c r="HW22" s="670"/>
      <c r="HX22" s="669"/>
      <c r="HY22" s="671"/>
      <c r="HZ22" s="672"/>
      <c r="IA22" s="672"/>
      <c r="IB22" s="673"/>
      <c r="IC22" s="263">
        <f>'別表_個別勤務状況（1～60）'!$A$22</f>
        <v>8</v>
      </c>
      <c r="ID22" s="264" t="str">
        <f>'別表_個別勤務状況（1～60）'!$B$22</f>
        <v>木</v>
      </c>
      <c r="IE22" s="660"/>
      <c r="IF22" s="661"/>
      <c r="IG22" s="660"/>
      <c r="IH22" s="661"/>
      <c r="II22" s="660"/>
      <c r="IJ22" s="661"/>
      <c r="IK22" s="660"/>
      <c r="IL22" s="661"/>
      <c r="IM22" s="662" t="str">
        <f>IFERROR(IF(OR(ID22="日",ID22="祝",ID22=0,IE22=""),"　",MAX(IF(AND(IE22&lt;=IM14,IG22&gt;IN14),IN14-IM14,IF(AND(IE22&gt;IM14,IG22&lt;=IN14),IG22-IE22,IF(AND(IE22&lt;=IM14,IG22&lt;=IN14),IG22-IM14,IF(AND(IE22&gt;IM14,IG22&gt;IN14),IN14-IE22,0)))),0)),0)</f>
        <v>　</v>
      </c>
      <c r="IN22" s="663"/>
      <c r="IO22" s="664"/>
      <c r="IP22" s="662" t="str">
        <f>IFERROR(IF(OR(ID22="日",ID22="祝",ID22=0,II22=""),"　",MAX(IF(AND(II22&gt;IS14,IK22&gt;IQ14),0,IF(AND(II22&lt;=IS14,II22&gt;IP14,IK22&gt;IQ14),IS14-II22,IF(AND(II22&lt;=IS14,II22&lt;=IP14,IK22&gt;IQ14),IS14-IP14,IF(AND(II22&gt;IP14,IK22&lt;=IQ14),IK22-II22,IF(AND(II22&lt;=IP14,IK22&lt;=IQ14),IK22-IP14,0))))),0)),0)</f>
        <v>　</v>
      </c>
      <c r="IQ22" s="663"/>
      <c r="IR22" s="664"/>
      <c r="IS22" s="662" t="str">
        <f>IFERROR(IF(OR(ID22="日",ID22="祝",ID22=0,II22=0),"　",MAX(IF(AND(II22&lt;=IS14,IK22&gt;IT14),IT14-IS14,IF(IK22&lt;=IT14,0,IF(AND(II22&gt;IS14,IK22&gt;IT14),IT14-II22,0))),0)),0)</f>
        <v>　</v>
      </c>
      <c r="IT22" s="663"/>
      <c r="IU22" s="664"/>
      <c r="IV22" s="662" t="str">
        <f>IFERROR(IF(OR(ID22="日",ID22="祝",ID22=0,II22=0),"　",MAX(IF(II22&gt;IV14,IK22-II22,IF(II22&lt;=IV14,IK22-IV14,0)),0)),0)</f>
        <v>　</v>
      </c>
      <c r="IW22" s="663"/>
      <c r="IX22" s="664"/>
      <c r="IY22" s="662" t="str">
        <f>IFERROR(IF(OR(ID22="日",ID22="祝",ID22=0,IE22=""),"　",MAX(IF(AND(IE22&lt;=IY14,IG22&gt;IZ14),IZ14-IY14,IF(AND(IE22&gt;IY14,IG22&lt;=IZ14),IG22-IE22,IF(AND(IE22&lt;=IY14,IG22&lt;=IZ14),IG22-IY14,IF(AND(IE22&gt;IY14,IG22&gt;IZ14),IZ14-IE22,0)))),0)),0)</f>
        <v>　</v>
      </c>
      <c r="IZ22" s="663"/>
      <c r="JA22" s="664"/>
      <c r="JB22" s="662" t="str">
        <f>IFERROR(IF(OR(ID22="日",ID22="祝",ID22=0,II22=0),"　",MAX(IF(AND(II22&gt;JE14,IK22&gt;JC14),0,IF(AND(II22&lt;=JE14,II22&gt;JB14,IK22&gt;JC14),JE14-II22,IF(AND(II22&lt;=JE14,II22&lt;=JB14,IK22&gt;JC14),JE14-JB14,IF(AND(II22&gt;JB14,IK22&lt;=JC14),IK22-II22,IF(AND(II22&lt;=JB14,IK22&lt;=JC14),IK22-JB14,0))))),0)),0)</f>
        <v>　</v>
      </c>
      <c r="JC22" s="663"/>
      <c r="JD22" s="664"/>
      <c r="JE22" s="662" t="str">
        <f>IFERROR(IF(OR(ID22="日",ID22="祝",ID22=0,II22=0),"　",MAX(IF(AND(II22&lt;=JE14,IK22&gt;JF14),JF14-JE14,IF(IK22&lt;=JF14,0,IF(AND(II22&gt;JE14,IK22&gt;JF14),JF14-II22,0))),0)),0)</f>
        <v>　</v>
      </c>
      <c r="JF22" s="663"/>
      <c r="JG22" s="664"/>
      <c r="JH22" s="662" t="str">
        <f t="shared" si="4"/>
        <v>　</v>
      </c>
      <c r="JI22" s="663"/>
      <c r="JJ22" s="664"/>
      <c r="JK22" s="665" t="str">
        <f>IF(JN22="×",TIME(0,0,0),IF(JX4="非常勤",IM22,IY22))</f>
        <v>　</v>
      </c>
      <c r="JL22" s="666"/>
      <c r="JM22" s="667"/>
      <c r="JN22" s="265"/>
      <c r="JO22" s="665" t="str">
        <f>IF(JR22="×",TIME(0,0,0),IF(JX4="非常勤",IP22,JB22))</f>
        <v>　</v>
      </c>
      <c r="JP22" s="666"/>
      <c r="JQ22" s="667"/>
      <c r="JR22" s="265"/>
      <c r="JS22" s="665" t="str">
        <f>IF(JV22="×",TIME(0,0,0),IF(JX4="非常勤",IS22,JE22))</f>
        <v>　</v>
      </c>
      <c r="JT22" s="666"/>
      <c r="JU22" s="667"/>
      <c r="JV22" s="265"/>
      <c r="JW22" s="665" t="str">
        <f>IF(JZ22="×",TIME(0,0,0),IF(JX4="非常勤",IV22,JH22))</f>
        <v>　</v>
      </c>
      <c r="JX22" s="666"/>
      <c r="JY22" s="667"/>
      <c r="JZ22" s="265"/>
      <c r="KA22" s="720"/>
      <c r="KB22" s="720"/>
      <c r="KC22" s="668"/>
      <c r="KD22" s="670"/>
      <c r="KE22" s="669"/>
      <c r="KF22" s="671"/>
      <c r="KG22" s="672"/>
      <c r="KH22" s="672"/>
      <c r="KI22" s="673"/>
      <c r="KJ22" s="263">
        <f>'別表_個別勤務状況（1～60）'!$A$22</f>
        <v>8</v>
      </c>
      <c r="KK22" s="264" t="str">
        <f>'別表_個別勤務状況（1～60）'!$B$22</f>
        <v>木</v>
      </c>
      <c r="KL22" s="660"/>
      <c r="KM22" s="661"/>
      <c r="KN22" s="660"/>
      <c r="KO22" s="661"/>
      <c r="KP22" s="660"/>
      <c r="KQ22" s="661"/>
      <c r="KR22" s="660"/>
      <c r="KS22" s="661"/>
      <c r="KT22" s="662" t="str">
        <f>IFERROR(IF(OR(KK22="日",KK22="祝",KK22=0,KL22=""),"　",MAX(IF(AND(KL22&lt;=KT14,KN22&gt;KU14),KU14-KT14,IF(AND(KL22&gt;KT14,KN22&lt;=KU14),KN22-KL22,IF(AND(KL22&lt;=KT14,KN22&lt;=KU14),KN22-KT14,IF(AND(KL22&gt;KT14,KN22&gt;KU14),KU14-KL22,0)))),0)),0)</f>
        <v>　</v>
      </c>
      <c r="KU22" s="663"/>
      <c r="KV22" s="664"/>
      <c r="KW22" s="662" t="str">
        <f>IFERROR(IF(OR(KK22="日",KK22="祝",KK22=0,KP22=""),"　",MAX(IF(AND(KP22&gt;KZ14,KR22&gt;KX14),0,IF(AND(KP22&lt;=KZ14,KP22&gt;KW14,KR22&gt;KX14),KZ14-KP22,IF(AND(KP22&lt;=KZ14,KP22&lt;=KW14,KR22&gt;KX14),KZ14-KW14,IF(AND(KP22&gt;KW14,KR22&lt;=KX14),KR22-KP22,IF(AND(KP22&lt;=KW14,KR22&lt;=KX14),KR22-KW14,0))))),0)),0)</f>
        <v>　</v>
      </c>
      <c r="KX22" s="663"/>
      <c r="KY22" s="664"/>
      <c r="KZ22" s="662" t="str">
        <f>IFERROR(IF(OR(KK22="日",KK22="祝",KK22=0,KP22=0),"　",MAX(IF(AND(KP22&lt;=KZ14,KR22&gt;LA14),LA14-KZ14,IF(KR22&lt;=LA14,0,IF(AND(KP22&gt;KZ14,KR22&gt;LA14),LA14-KP22,0))),0)),0)</f>
        <v>　</v>
      </c>
      <c r="LA22" s="663"/>
      <c r="LB22" s="664"/>
      <c r="LC22" s="662" t="str">
        <f>IFERROR(IF(OR(KK22="日",KK22="祝",KK22=0,KP22=0),"　",MAX(IF(KP22&gt;LC14,KR22-KP22,IF(KP22&lt;=LC14,KR22-LC14,0)),0)),0)</f>
        <v>　</v>
      </c>
      <c r="LD22" s="663"/>
      <c r="LE22" s="664"/>
      <c r="LF22" s="662" t="str">
        <f>IFERROR(IF(OR(KK22="日",KK22="祝",KK22=0,KL22=""),"　",MAX(IF(AND(KL22&lt;=LF14,KN22&gt;LG14),LG14-LF14,IF(AND(KL22&gt;LF14,KN22&lt;=LG14),KN22-KL22,IF(AND(KL22&lt;=LF14,KN22&lt;=LG14),KN22-LF14,IF(AND(KL22&gt;LF14,KN22&gt;LG14),LG14-KL22,0)))),0)),0)</f>
        <v>　</v>
      </c>
      <c r="LG22" s="663"/>
      <c r="LH22" s="664"/>
      <c r="LI22" s="662" t="str">
        <f>IFERROR(IF(OR(KK22="日",KK22="祝",KK22=0,KP22=0),"　",MAX(IF(AND(KP22&gt;LL14,KR22&gt;LJ14),0,IF(AND(KP22&lt;=LL14,KP22&gt;LI14,KR22&gt;LJ14),LL14-KP22,IF(AND(KP22&lt;=LL14,KP22&lt;=LI14,KR22&gt;LJ14),LL14-LI14,IF(AND(KP22&gt;LI14,KR22&lt;=LJ14),KR22-KP22,IF(AND(KP22&lt;=LI14,KR22&lt;=LJ14),KR22-LI14,0))))),0)),0)</f>
        <v>　</v>
      </c>
      <c r="LJ22" s="663"/>
      <c r="LK22" s="664"/>
      <c r="LL22" s="662" t="str">
        <f>IFERROR(IF(OR(KK22="日",KK22="祝",KK22=0,KP22=0),"　",MAX(IF(AND(KP22&lt;=LL14,KR22&gt;LM14),LM14-LL14,IF(KR22&lt;=LM14,0,IF(AND(KP22&gt;LL14,KR22&gt;LM14),LM14-KP22,0))),0)),0)</f>
        <v>　</v>
      </c>
      <c r="LM22" s="663"/>
      <c r="LN22" s="664"/>
      <c r="LO22" s="662" t="str">
        <f t="shared" si="5"/>
        <v>　</v>
      </c>
      <c r="LP22" s="663"/>
      <c r="LQ22" s="664"/>
      <c r="LR22" s="665" t="str">
        <f>IF(LU22="×",TIME(0,0,0),IF(ME4="非常勤",KT22,LF22))</f>
        <v>　</v>
      </c>
      <c r="LS22" s="666"/>
      <c r="LT22" s="667"/>
      <c r="LU22" s="265"/>
      <c r="LV22" s="665" t="str">
        <f>IF(LY22="×",TIME(0,0,0),IF(ME4="非常勤",KW22,LI22))</f>
        <v>　</v>
      </c>
      <c r="LW22" s="666"/>
      <c r="LX22" s="667"/>
      <c r="LY22" s="265"/>
      <c r="LZ22" s="665" t="str">
        <f>IF(MC22="×",TIME(0,0,0),IF(ME4="非常勤",KZ22,LL22))</f>
        <v>　</v>
      </c>
      <c r="MA22" s="666"/>
      <c r="MB22" s="667"/>
      <c r="MC22" s="265"/>
      <c r="MD22" s="665" t="str">
        <f>IF(MG22="×",TIME(0,0,0),IF(ME4="非常勤",LC22,LO22))</f>
        <v>　</v>
      </c>
      <c r="ME22" s="666"/>
      <c r="MF22" s="667"/>
      <c r="MG22" s="265"/>
      <c r="MH22" s="720"/>
      <c r="MI22" s="720"/>
      <c r="MJ22" s="668"/>
      <c r="MK22" s="670"/>
      <c r="ML22" s="669"/>
      <c r="MM22" s="671"/>
      <c r="MN22" s="672"/>
      <c r="MO22" s="672"/>
      <c r="MP22" s="673"/>
      <c r="MQ22" s="263">
        <f>'別表_個別勤務状況（1～60）'!$A$22</f>
        <v>8</v>
      </c>
      <c r="MR22" s="264" t="str">
        <f>'別表_個別勤務状況（1～60）'!$B$22</f>
        <v>木</v>
      </c>
      <c r="MS22" s="660"/>
      <c r="MT22" s="661"/>
      <c r="MU22" s="660"/>
      <c r="MV22" s="661"/>
      <c r="MW22" s="660"/>
      <c r="MX22" s="661"/>
      <c r="MY22" s="660"/>
      <c r="MZ22" s="661"/>
      <c r="NA22" s="662" t="str">
        <f>IFERROR(IF(OR(MR22="日",MR22="祝",MR22=0,MS22=""),"　",MAX(IF(AND(MS22&lt;=NA14,MU22&gt;NB14),NB14-NA14,IF(AND(MS22&gt;NA14,MU22&lt;=NB14),MU22-MS22,IF(AND(MS22&lt;=NA14,MU22&lt;=NB14),MU22-NA14,IF(AND(MS22&gt;NA14,MU22&gt;NB14),NB14-MS22,0)))),0)),0)</f>
        <v>　</v>
      </c>
      <c r="NB22" s="663"/>
      <c r="NC22" s="664"/>
      <c r="ND22" s="662" t="str">
        <f>IFERROR(IF(OR(MR22="日",MR22="祝",MR22=0,MW22=""),"　",MAX(IF(AND(MW22&gt;NG14,MY22&gt;NE14),0,IF(AND(MW22&lt;=NG14,MW22&gt;ND14,MY22&gt;NE14),NG14-MW22,IF(AND(MW22&lt;=NG14,MW22&lt;=ND14,MY22&gt;NE14),NG14-ND14,IF(AND(MW22&gt;ND14,MY22&lt;=NE14),MY22-MW22,IF(AND(MW22&lt;=ND14,MY22&lt;=NE14),MY22-ND14,0))))),0)),0)</f>
        <v>　</v>
      </c>
      <c r="NE22" s="663"/>
      <c r="NF22" s="664"/>
      <c r="NG22" s="662" t="str">
        <f>IFERROR(IF(OR(MR22="日",MR22="祝",MR22=0,MW22=0),"　",MAX(IF(AND(MW22&lt;=NG14,MY22&gt;NH14),NH14-NG14,IF(MY22&lt;=NH14,0,IF(AND(MW22&gt;NG14,MY22&gt;NH14),NH14-MW22,0))),0)),0)</f>
        <v>　</v>
      </c>
      <c r="NH22" s="663"/>
      <c r="NI22" s="664"/>
      <c r="NJ22" s="662" t="str">
        <f>IFERROR(IF(OR(MR22="日",MR22="祝",MR22=0,MW22=0),"　",MAX(IF(MW22&gt;NJ14,MY22-MW22,IF(MW22&lt;=NJ14,MY22-NJ14,0)),0)),0)</f>
        <v>　</v>
      </c>
      <c r="NK22" s="663"/>
      <c r="NL22" s="664"/>
      <c r="NM22" s="662" t="str">
        <f>IFERROR(IF(OR(MR22="日",MR22="祝",MR22=0,MS22=""),"　",MAX(IF(AND(MS22&lt;=NM14,MU22&gt;NN14),NN14-NM14,IF(AND(MS22&gt;NM14,MU22&lt;=NN14),MU22-MS22,IF(AND(MS22&lt;=NM14,MU22&lt;=NN14),MU22-NM14,IF(AND(MS22&gt;NM14,MU22&gt;NN14),NN14-MS22,0)))),0)),0)</f>
        <v>　</v>
      </c>
      <c r="NN22" s="663"/>
      <c r="NO22" s="664"/>
      <c r="NP22" s="662" t="str">
        <f>IFERROR(IF(OR(MR22="日",MR22="祝",MR22=0,MW22=0),"　",MAX(IF(AND(MW22&gt;NS14,MY22&gt;NQ14),0,IF(AND(MW22&lt;=NS14,MW22&gt;NP14,MY22&gt;NQ14),NS14-MW22,IF(AND(MW22&lt;=NS14,MW22&lt;=NP14,MY22&gt;NQ14),NS14-NP14,IF(AND(MW22&gt;NP14,MY22&lt;=NQ14),MY22-MW22,IF(AND(MW22&lt;=NP14,MY22&lt;=NQ14),MY22-NP14,0))))),0)),0)</f>
        <v>　</v>
      </c>
      <c r="NQ22" s="663"/>
      <c r="NR22" s="664"/>
      <c r="NS22" s="662" t="str">
        <f>IFERROR(IF(OR(MR22="日",MR22="祝",MR22=0,MW22=0),"　",MAX(IF(AND(MW22&lt;=NS14,MY22&gt;NT14),NT14-NS14,IF(MY22&lt;=NT14,0,IF(AND(MW22&gt;NS14,MY22&gt;NT14),NT14-MW22,0))),0)),0)</f>
        <v>　</v>
      </c>
      <c r="NT22" s="663"/>
      <c r="NU22" s="664"/>
      <c r="NV22" s="662" t="str">
        <f t="shared" si="6"/>
        <v>　</v>
      </c>
      <c r="NW22" s="663"/>
      <c r="NX22" s="664"/>
      <c r="NY22" s="665" t="str">
        <f>IF(OB22="×",TIME(0,0,0),IF(OL4="非常勤",NA22,NM22))</f>
        <v>　</v>
      </c>
      <c r="NZ22" s="666"/>
      <c r="OA22" s="667"/>
      <c r="OB22" s="265"/>
      <c r="OC22" s="665" t="str">
        <f>IF(OF22="×",TIME(0,0,0),IF(OL4="非常勤",ND22,NP22))</f>
        <v>　</v>
      </c>
      <c r="OD22" s="666"/>
      <c r="OE22" s="667"/>
      <c r="OF22" s="265"/>
      <c r="OG22" s="665" t="str">
        <f>IF(OJ22="×",TIME(0,0,0),IF(OL4="非常勤",NG22,NS22))</f>
        <v>　</v>
      </c>
      <c r="OH22" s="666"/>
      <c r="OI22" s="667"/>
      <c r="OJ22" s="265"/>
      <c r="OK22" s="665" t="str">
        <f>IF(ON22="×",TIME(0,0,0),IF(OL4="非常勤",NJ22,NV22))</f>
        <v>　</v>
      </c>
      <c r="OL22" s="666"/>
      <c r="OM22" s="667"/>
      <c r="ON22" s="265"/>
      <c r="OO22" s="720"/>
      <c r="OP22" s="720"/>
      <c r="OQ22" s="668"/>
      <c r="OR22" s="670"/>
      <c r="OS22" s="669"/>
      <c r="OT22" s="671"/>
      <c r="OU22" s="672"/>
      <c r="OV22" s="672"/>
      <c r="OW22" s="673"/>
      <c r="OX22" s="263">
        <f>'別表_個別勤務状況（1～60）'!$A$22</f>
        <v>8</v>
      </c>
      <c r="OY22" s="264" t="str">
        <f>'別表_個別勤務状況（1～60）'!$B$22</f>
        <v>木</v>
      </c>
      <c r="OZ22" s="660"/>
      <c r="PA22" s="661"/>
      <c r="PB22" s="660"/>
      <c r="PC22" s="661"/>
      <c r="PD22" s="660"/>
      <c r="PE22" s="661"/>
      <c r="PF22" s="660"/>
      <c r="PG22" s="661"/>
      <c r="PH22" s="662" t="str">
        <f>IFERROR(IF(OR(OY22="日",OY22="祝",OY22=0,OZ22=""),"　",MAX(IF(AND(OZ22&lt;=PH14,PB22&gt;PI14),PI14-PH14,IF(AND(OZ22&gt;PH14,PB22&lt;=PI14),PB22-OZ22,IF(AND(OZ22&lt;=PH14,PB22&lt;=PI14),PB22-PH14,IF(AND(OZ22&gt;PH14,PB22&gt;PI14),PI14-OZ22,0)))),0)),0)</f>
        <v>　</v>
      </c>
      <c r="PI22" s="663"/>
      <c r="PJ22" s="664"/>
      <c r="PK22" s="662" t="str">
        <f>IFERROR(IF(OR(OY22="日",OY22="祝",OY22=0,PD22=""),"　",MAX(IF(AND(PD22&gt;PN14,PF22&gt;PL14),0,IF(AND(PD22&lt;=PN14,PD22&gt;PK14,PF22&gt;PL14),PN14-PD22,IF(AND(PD22&lt;=PN14,PD22&lt;=PK14,PF22&gt;PL14),PN14-PK14,IF(AND(PD22&gt;PK14,PF22&lt;=PL14),PF22-PD22,IF(AND(PD22&lt;=PK14,PF22&lt;=PL14),PF22-PK14,0))))),0)),0)</f>
        <v>　</v>
      </c>
      <c r="PL22" s="663"/>
      <c r="PM22" s="664"/>
      <c r="PN22" s="662" t="str">
        <f>IFERROR(IF(OR(OY22="日",OY22="祝",OY22=0,PD22=0),"　",MAX(IF(AND(PD22&lt;=PN14,PF22&gt;PO14),PO14-PN14,IF(PF22&lt;=PO14,0,IF(AND(PD22&gt;PN14,PF22&gt;PO14),PO14-PD22,0))),0)),0)</f>
        <v>　</v>
      </c>
      <c r="PO22" s="663"/>
      <c r="PP22" s="664"/>
      <c r="PQ22" s="662" t="str">
        <f>IFERROR(IF(OR(OY22="日",OY22="祝",OY22=0,PD22=0),"　",MAX(IF(PD22&gt;PQ14,PF22-PD22,IF(PD22&lt;=PQ14,PF22-PQ14,0)),0)),0)</f>
        <v>　</v>
      </c>
      <c r="PR22" s="663"/>
      <c r="PS22" s="664"/>
      <c r="PT22" s="662" t="str">
        <f>IFERROR(IF(OR(OY22="日",OY22="祝",OY22=0,OZ22=""),"　",MAX(IF(AND(OZ22&lt;=PT14,PB22&gt;PU14),PU14-PT14,IF(AND(OZ22&gt;PT14,PB22&lt;=PU14),PB22-OZ22,IF(AND(OZ22&lt;=PT14,PB22&lt;=PU14),PB22-PT14,IF(AND(OZ22&gt;PT14,PB22&gt;PU14),PU14-OZ22,0)))),0)),0)</f>
        <v>　</v>
      </c>
      <c r="PU22" s="663"/>
      <c r="PV22" s="664"/>
      <c r="PW22" s="662" t="str">
        <f>IFERROR(IF(OR(OY22="日",OY22="祝",OY22=0,PD22=0),"　",MAX(IF(AND(PD22&gt;PZ14,PF22&gt;PX14),0,IF(AND(PD22&lt;=PZ14,PD22&gt;PW14,PF22&gt;PX14),PZ14-PD22,IF(AND(PD22&lt;=PZ14,PD22&lt;=PW14,PF22&gt;PX14),PZ14-PW14,IF(AND(PD22&gt;PW14,PF22&lt;=PX14),PF22-PD22,IF(AND(PD22&lt;=PW14,PF22&lt;=PX14),PF22-PW14,0))))),0)),0)</f>
        <v>　</v>
      </c>
      <c r="PX22" s="663"/>
      <c r="PY22" s="664"/>
      <c r="PZ22" s="662" t="str">
        <f>IFERROR(IF(OR(OY22="日",OY22="祝",OY22=0,PD22=0),"　",MAX(IF(AND(PD22&lt;=PZ14,PF22&gt;QA14),QA14-PZ14,IF(PF22&lt;=QA14,0,IF(AND(PD22&gt;PZ14,PF22&gt;QA14),QA14-PD22,0))),0)),0)</f>
        <v>　</v>
      </c>
      <c r="QA22" s="663"/>
      <c r="QB22" s="664"/>
      <c r="QC22" s="662" t="str">
        <f t="shared" si="7"/>
        <v>　</v>
      </c>
      <c r="QD22" s="663"/>
      <c r="QE22" s="664"/>
      <c r="QF22" s="665" t="str">
        <f>IF(QI22="×",TIME(0,0,0),IF(QS4="非常勤",PH22,PT22))</f>
        <v>　</v>
      </c>
      <c r="QG22" s="666"/>
      <c r="QH22" s="667"/>
      <c r="QI22" s="265"/>
      <c r="QJ22" s="665" t="str">
        <f>IF(QM22="×",TIME(0,0,0),IF(QS4="非常勤",PK22,PW22))</f>
        <v>　</v>
      </c>
      <c r="QK22" s="666"/>
      <c r="QL22" s="667"/>
      <c r="QM22" s="265"/>
      <c r="QN22" s="665" t="str">
        <f>IF(QQ22="×",TIME(0,0,0),IF(QS4="非常勤",PN22,PZ22))</f>
        <v>　</v>
      </c>
      <c r="QO22" s="666"/>
      <c r="QP22" s="667"/>
      <c r="QQ22" s="265"/>
      <c r="QR22" s="665" t="str">
        <f>IF(QU22="×",TIME(0,0,0),IF(QS4="非常勤",PQ22,QC22))</f>
        <v>　</v>
      </c>
      <c r="QS22" s="666"/>
      <c r="QT22" s="667"/>
      <c r="QU22" s="265"/>
      <c r="QV22" s="720"/>
      <c r="QW22" s="720"/>
      <c r="QX22" s="668"/>
      <c r="QY22" s="670"/>
      <c r="QZ22" s="669"/>
      <c r="RA22" s="671"/>
      <c r="RB22" s="672"/>
      <c r="RC22" s="672"/>
      <c r="RD22" s="673"/>
      <c r="RE22" s="263">
        <f>'別表_個別勤務状況（1～60）'!$A$22</f>
        <v>8</v>
      </c>
      <c r="RF22" s="264" t="str">
        <f>'別表_個別勤務状況（1～60）'!$B$22</f>
        <v>木</v>
      </c>
      <c r="RG22" s="660"/>
      <c r="RH22" s="661"/>
      <c r="RI22" s="660"/>
      <c r="RJ22" s="661"/>
      <c r="RK22" s="660"/>
      <c r="RL22" s="661"/>
      <c r="RM22" s="660"/>
      <c r="RN22" s="661"/>
      <c r="RO22" s="662" t="str">
        <f>IFERROR(IF(OR(RF22="日",RF22="祝",RF22=0,RG22=""),"　",MAX(IF(AND(RG22&lt;=RO14,RI22&gt;RP14),RP14-RO14,IF(AND(RG22&gt;RO14,RI22&lt;=RP14),RI22-RG22,IF(AND(RG22&lt;=RO14,RI22&lt;=RP14),RI22-RO14,IF(AND(RG22&gt;RO14,RI22&gt;RP14),RP14-RG22,0)))),0)),0)</f>
        <v>　</v>
      </c>
      <c r="RP22" s="663"/>
      <c r="RQ22" s="664"/>
      <c r="RR22" s="662" t="str">
        <f>IFERROR(IF(OR(RF22="日",RF22="祝",RF22=0,RK22=""),"　",MAX(IF(AND(RK22&gt;RU14,RM22&gt;RS14),0,IF(AND(RK22&lt;=RU14,RK22&gt;RR14,RM22&gt;RS14),RU14-RK22,IF(AND(RK22&lt;=RU14,RK22&lt;=RR14,RM22&gt;RS14),RU14-RR14,IF(AND(RK22&gt;RR14,RM22&lt;=RS14),RM22-RK22,IF(AND(RK22&lt;=RR14,RM22&lt;=RS14),RM22-RR14,0))))),0)),0)</f>
        <v>　</v>
      </c>
      <c r="RS22" s="663"/>
      <c r="RT22" s="664"/>
      <c r="RU22" s="662" t="str">
        <f>IFERROR(IF(OR(RF22="日",RF22="祝",RF22=0,RK22=0),"　",MAX(IF(AND(RK22&lt;=RU14,RM22&gt;RV14),RV14-RU14,IF(RM22&lt;=RV14,0,IF(AND(RK22&gt;RU14,RM22&gt;RV14),RV14-RK22,0))),0)),0)</f>
        <v>　</v>
      </c>
      <c r="RV22" s="663"/>
      <c r="RW22" s="664"/>
      <c r="RX22" s="662" t="str">
        <f>IFERROR(IF(OR(RF22="日",RF22="祝",RF22=0,RK22=0),"　",MAX(IF(RK22&gt;RX14,RM22-RK22,IF(RK22&lt;=RX14,RM22-RX14,0)),0)),0)</f>
        <v>　</v>
      </c>
      <c r="RY22" s="663"/>
      <c r="RZ22" s="664"/>
      <c r="SA22" s="662" t="str">
        <f>IFERROR(IF(OR(RF22="日",RF22="祝",RF22=0,RG22=""),"　",MAX(IF(AND(RG22&lt;=SA14,RI22&gt;SB14),SB14-SA14,IF(AND(RG22&gt;SA14,RI22&lt;=SB14),RI22-RG22,IF(AND(RG22&lt;=SA14,RI22&lt;=SB14),RI22-SA14,IF(AND(RG22&gt;SA14,RI22&gt;SB14),SB14-RG22,0)))),0)),0)</f>
        <v>　</v>
      </c>
      <c r="SB22" s="663"/>
      <c r="SC22" s="664"/>
      <c r="SD22" s="662" t="str">
        <f>IFERROR(IF(OR(RF22="日",RF22="祝",RF22=0,RK22=0),"　",MAX(IF(AND(RK22&gt;SG14,RM22&gt;SE14),0,IF(AND(RK22&lt;=SG14,RK22&gt;SD14,RM22&gt;SE14),SG14-RK22,IF(AND(RK22&lt;=SG14,RK22&lt;=SD14,RM22&gt;SE14),SG14-SD14,IF(AND(RK22&gt;SD14,RM22&lt;=SE14),RM22-RK22,IF(AND(RK22&lt;=SD14,RM22&lt;=SE14),RM22-SD14,0))))),0)),0)</f>
        <v>　</v>
      </c>
      <c r="SE22" s="663"/>
      <c r="SF22" s="664"/>
      <c r="SG22" s="662" t="str">
        <f>IFERROR(IF(OR(RF22="日",RF22="祝",RF22=0,RK22=0),"　",MAX(IF(AND(RK22&lt;=SG14,RM22&gt;SH14),SH14-SG14,IF(RM22&lt;=SH14,0,IF(AND(RK22&gt;SG14,RM22&gt;SH14),SH14-RK22,0))),0)),0)</f>
        <v>　</v>
      </c>
      <c r="SH22" s="663"/>
      <c r="SI22" s="664"/>
      <c r="SJ22" s="662" t="str">
        <f t="shared" si="8"/>
        <v>　</v>
      </c>
      <c r="SK22" s="663"/>
      <c r="SL22" s="664"/>
      <c r="SM22" s="665" t="str">
        <f>IF(SP22="×",TIME(0,0,0),IF(SZ4="非常勤",RO22,SA22))</f>
        <v>　</v>
      </c>
      <c r="SN22" s="666"/>
      <c r="SO22" s="667"/>
      <c r="SP22" s="265"/>
      <c r="SQ22" s="665" t="str">
        <f>IF(ST22="×",TIME(0,0,0),IF(SZ4="非常勤",RR22,SD22))</f>
        <v>　</v>
      </c>
      <c r="SR22" s="666"/>
      <c r="SS22" s="667"/>
      <c r="ST22" s="265"/>
      <c r="SU22" s="665" t="str">
        <f>IF(SX22="×",TIME(0,0,0),IF(SZ4="非常勤",RU22,SG22))</f>
        <v>　</v>
      </c>
      <c r="SV22" s="666"/>
      <c r="SW22" s="667"/>
      <c r="SX22" s="265"/>
      <c r="SY22" s="665" t="str">
        <f>IF(TB22="×",TIME(0,0,0),IF(SZ4="非常勤",RX22,SJ22))</f>
        <v>　</v>
      </c>
      <c r="SZ22" s="666"/>
      <c r="TA22" s="667"/>
      <c r="TB22" s="265"/>
      <c r="TC22" s="720"/>
      <c r="TD22" s="720"/>
      <c r="TE22" s="668"/>
      <c r="TF22" s="670"/>
      <c r="TG22" s="669"/>
      <c r="TH22" s="671"/>
      <c r="TI22" s="672"/>
      <c r="TJ22" s="672"/>
      <c r="TK22" s="673"/>
      <c r="TL22" s="263">
        <f>'別表_個別勤務状況（1～60）'!$A$22</f>
        <v>8</v>
      </c>
      <c r="TM22" s="264" t="str">
        <f>'別表_個別勤務状況（1～60）'!$B$22</f>
        <v>木</v>
      </c>
      <c r="TN22" s="660"/>
      <c r="TO22" s="661"/>
      <c r="TP22" s="660"/>
      <c r="TQ22" s="661"/>
      <c r="TR22" s="660"/>
      <c r="TS22" s="661"/>
      <c r="TT22" s="660"/>
      <c r="TU22" s="661"/>
      <c r="TV22" s="662" t="str">
        <f>IFERROR(IF(OR(TM22="日",TM22="祝",TM22=0,TN22=""),"　",MAX(IF(AND(TN22&lt;=TV14,TP22&gt;TW14),TW14-TV14,IF(AND(TN22&gt;TV14,TP22&lt;=TW14),TP22-TN22,IF(AND(TN22&lt;=TV14,TP22&lt;=TW14),TP22-TV14,IF(AND(TN22&gt;TV14,TP22&gt;TW14),TW14-TN22,0)))),0)),0)</f>
        <v>　</v>
      </c>
      <c r="TW22" s="663"/>
      <c r="TX22" s="664"/>
      <c r="TY22" s="662" t="str">
        <f>IFERROR(IF(OR(TM22="日",TM22="祝",TM22=0,TR22=""),"　",MAX(IF(AND(TR22&gt;UB14,TT22&gt;TZ14),0,IF(AND(TR22&lt;=UB14,TR22&gt;TY14,TT22&gt;TZ14),UB14-TR22,IF(AND(TR22&lt;=UB14,TR22&lt;=TY14,TT22&gt;TZ14),UB14-TY14,IF(AND(TR22&gt;TY14,TT22&lt;=TZ14),TT22-TR22,IF(AND(TR22&lt;=TY14,TT22&lt;=TZ14),TT22-TY14,0))))),0)),0)</f>
        <v>　</v>
      </c>
      <c r="TZ22" s="663"/>
      <c r="UA22" s="664"/>
      <c r="UB22" s="662" t="str">
        <f>IFERROR(IF(OR(TM22="日",TM22="祝",TM22=0,TR22=0),"　",MAX(IF(AND(TR22&lt;=UB14,TT22&gt;UC14),UC14-UB14,IF(TT22&lt;=UC14,0,IF(AND(TR22&gt;UB14,TT22&gt;UC14),UC14-TR22,0))),0)),0)</f>
        <v>　</v>
      </c>
      <c r="UC22" s="663"/>
      <c r="UD22" s="664"/>
      <c r="UE22" s="662" t="str">
        <f>IFERROR(IF(OR(TM22="日",TM22="祝",TM22=0,TR22=0),"　",MAX(IF(TR22&gt;UE14,TT22-TR22,IF(TR22&lt;=UE14,TT22-UE14,0)),0)),0)</f>
        <v>　</v>
      </c>
      <c r="UF22" s="663"/>
      <c r="UG22" s="664"/>
      <c r="UH22" s="662" t="str">
        <f>IFERROR(IF(OR(TM22="日",TM22="祝",TM22=0,TN22=""),"　",MAX(IF(AND(TN22&lt;=UH14,TP22&gt;UI14),UI14-UH14,IF(AND(TN22&gt;UH14,TP22&lt;=UI14),TP22-TN22,IF(AND(TN22&lt;=UH14,TP22&lt;=UI14),TP22-UH14,IF(AND(TN22&gt;UH14,TP22&gt;UI14),UI14-TN22,0)))),0)),0)</f>
        <v>　</v>
      </c>
      <c r="UI22" s="663"/>
      <c r="UJ22" s="664"/>
      <c r="UK22" s="662" t="str">
        <f>IFERROR(IF(OR(TM22="日",TM22="祝",TM22=0,TR22=0),"　",MAX(IF(AND(TR22&gt;UN14,TT22&gt;UL14),0,IF(AND(TR22&lt;=UN14,TR22&gt;UK14,TT22&gt;UL14),UN14-TR22,IF(AND(TR22&lt;=UN14,TR22&lt;=UK14,TT22&gt;UL14),UN14-UK14,IF(AND(TR22&gt;UK14,TT22&lt;=UL14),TT22-TR22,IF(AND(TR22&lt;=UK14,TT22&lt;=UL14),TT22-UK14,0))))),0)),0)</f>
        <v>　</v>
      </c>
      <c r="UL22" s="663"/>
      <c r="UM22" s="664"/>
      <c r="UN22" s="662" t="str">
        <f>IFERROR(IF(OR(TM22="日",TM22="祝",TM22=0,TR22=0),"　",MAX(IF(AND(TR22&lt;=UN14,TT22&gt;UO14),UO14-UN14,IF(TT22&lt;=UO14,0,IF(AND(TR22&gt;UN14,TT22&gt;UO14),UO14-TR22,0))),0)),0)</f>
        <v>　</v>
      </c>
      <c r="UO22" s="663"/>
      <c r="UP22" s="664"/>
      <c r="UQ22" s="662" t="str">
        <f t="shared" si="9"/>
        <v>　</v>
      </c>
      <c r="UR22" s="663"/>
      <c r="US22" s="664"/>
      <c r="UT22" s="665" t="str">
        <f>IF(UW22="×",TIME(0,0,0),IF(VG4="非常勤",TV22,UH22))</f>
        <v>　</v>
      </c>
      <c r="UU22" s="666"/>
      <c r="UV22" s="667"/>
      <c r="UW22" s="265"/>
      <c r="UX22" s="665" t="str">
        <f>IF(VA22="×",TIME(0,0,0),IF(VG4="非常勤",TY22,UK22))</f>
        <v>　</v>
      </c>
      <c r="UY22" s="666"/>
      <c r="UZ22" s="667"/>
      <c r="VA22" s="265"/>
      <c r="VB22" s="665" t="str">
        <f>IF(VE22="×",TIME(0,0,0),IF(VG4="非常勤",UB22,UN22))</f>
        <v>　</v>
      </c>
      <c r="VC22" s="666"/>
      <c r="VD22" s="667"/>
      <c r="VE22" s="265"/>
      <c r="VF22" s="665" t="str">
        <f>IF(VI22="×",TIME(0,0,0),IF(VG4="非常勤",UE22,UQ22))</f>
        <v>　</v>
      </c>
      <c r="VG22" s="666"/>
      <c r="VH22" s="667"/>
      <c r="VI22" s="265"/>
      <c r="VJ22" s="720"/>
      <c r="VK22" s="720"/>
      <c r="VL22" s="668"/>
      <c r="VM22" s="670"/>
      <c r="VN22" s="669"/>
      <c r="VO22" s="671"/>
      <c r="VP22" s="672"/>
      <c r="VQ22" s="672"/>
      <c r="VR22" s="673"/>
      <c r="VS22" s="263">
        <f>'別表_個別勤務状況（1～60）'!$A$22</f>
        <v>8</v>
      </c>
      <c r="VT22" s="264" t="str">
        <f>'別表_個別勤務状況（1～60）'!$B$22</f>
        <v>木</v>
      </c>
      <c r="VU22" s="660"/>
      <c r="VV22" s="661"/>
      <c r="VW22" s="660"/>
      <c r="VX22" s="661"/>
      <c r="VY22" s="660"/>
      <c r="VZ22" s="661"/>
      <c r="WA22" s="660"/>
      <c r="WB22" s="661"/>
      <c r="WC22" s="662" t="str">
        <f>IFERROR(IF(OR(VT22="日",VT22="祝",VT22=0,VU22=""),"　",MAX(IF(AND(VU22&lt;=WC14,VW22&gt;WD14),WD14-WC14,IF(AND(VU22&gt;WC14,VW22&lt;=WD14),VW22-VU22,IF(AND(VU22&lt;=WC14,VW22&lt;=WD14),VW22-WC14,IF(AND(VU22&gt;WC14,VW22&gt;WD14),WD14-VU22,0)))),0)),0)</f>
        <v>　</v>
      </c>
      <c r="WD22" s="663"/>
      <c r="WE22" s="664"/>
      <c r="WF22" s="662" t="str">
        <f>IFERROR(IF(OR(VT22="日",VT22="祝",VT22=0,VY22=""),"　",MAX(IF(AND(VY22&gt;WI14,WA22&gt;WG14),0,IF(AND(VY22&lt;=WI14,VY22&gt;WF14,WA22&gt;WG14),WI14-VY22,IF(AND(VY22&lt;=WI14,VY22&lt;=WF14,WA22&gt;WG14),WI14-WF14,IF(AND(VY22&gt;WF14,WA22&lt;=WG14),WA22-VY22,IF(AND(VY22&lt;=WF14,WA22&lt;=WG14),WA22-WF14,0))))),0)),0)</f>
        <v>　</v>
      </c>
      <c r="WG22" s="663"/>
      <c r="WH22" s="664"/>
      <c r="WI22" s="662" t="str">
        <f>IFERROR(IF(OR(VT22="日",VT22="祝",VT22=0,VY22=0),"　",MAX(IF(AND(VY22&lt;=WI14,WA22&gt;WJ14),WJ14-WI14,IF(WA22&lt;=WJ14,0,IF(AND(VY22&gt;WI14,WA22&gt;WJ14),WJ14-VY22,0))),0)),0)</f>
        <v>　</v>
      </c>
      <c r="WJ22" s="663"/>
      <c r="WK22" s="664"/>
      <c r="WL22" s="662" t="str">
        <f>IFERROR(IF(OR(VT22="日",VT22="祝",VT22=0,VY22=0),"　",MAX(IF(VY22&gt;WL14,WA22-VY22,IF(VY22&lt;=WL14,WA22-WL14,0)),0)),0)</f>
        <v>　</v>
      </c>
      <c r="WM22" s="663"/>
      <c r="WN22" s="664"/>
      <c r="WO22" s="662" t="str">
        <f>IFERROR(IF(OR(VT22="日",VT22="祝",VT22=0,VU22=""),"　",MAX(IF(AND(VU22&lt;=WO14,VW22&gt;WP14),WP14-WO14,IF(AND(VU22&gt;WO14,VW22&lt;=WP14),VW22-VU22,IF(AND(VU22&lt;=WO14,VW22&lt;=WP14),VW22-WO14,IF(AND(VU22&gt;WO14,VW22&gt;WP14),WP14-VU22,0)))),0)),0)</f>
        <v>　</v>
      </c>
      <c r="WP22" s="663"/>
      <c r="WQ22" s="664"/>
      <c r="WR22" s="662" t="str">
        <f>IFERROR(IF(OR(VT22="日",VT22="祝",VT22=0,VY22=0),"　",MAX(IF(AND(VY22&gt;WU14,WA22&gt;WS14),0,IF(AND(VY22&lt;=WU14,VY22&gt;WR14,WA22&gt;WS14),WU14-VY22,IF(AND(VY22&lt;=WU14,VY22&lt;=WR14,WA22&gt;WS14),WU14-WR14,IF(AND(VY22&gt;WR14,WA22&lt;=WS14),WA22-VY22,IF(AND(VY22&lt;=WR14,WA22&lt;=WS14),WA22-WR14,0))))),0)),0)</f>
        <v>　</v>
      </c>
      <c r="WS22" s="663"/>
      <c r="WT22" s="664"/>
      <c r="WU22" s="662" t="str">
        <f>IFERROR(IF(OR(VT22="日",VT22="祝",VT22=0,VY22=0),"　",MAX(IF(AND(VY22&lt;=WU14,WA22&gt;WV14),WV14-WU14,IF(WA22&lt;=WV14,0,IF(AND(VY22&gt;WU14,WA22&gt;WV14),WV14-VY22,0))),0)),0)</f>
        <v>　</v>
      </c>
      <c r="WV22" s="663"/>
      <c r="WW22" s="664"/>
      <c r="WX22" s="662" t="str">
        <f t="shared" si="10"/>
        <v>　</v>
      </c>
      <c r="WY22" s="663"/>
      <c r="WZ22" s="664"/>
      <c r="XA22" s="665" t="str">
        <f>IF(XD22="×",TIME(0,0,0),IF(XN4="非常勤",WC22,WO22))</f>
        <v>　</v>
      </c>
      <c r="XB22" s="666"/>
      <c r="XC22" s="667"/>
      <c r="XD22" s="265"/>
      <c r="XE22" s="665" t="str">
        <f>IF(XH22="×",TIME(0,0,0),IF(XN4="非常勤",WF22,WR22))</f>
        <v>　</v>
      </c>
      <c r="XF22" s="666"/>
      <c r="XG22" s="667"/>
      <c r="XH22" s="265"/>
      <c r="XI22" s="665" t="str">
        <f>IF(XL22="×",TIME(0,0,0),IF(XN4="非常勤",WI22,WU22))</f>
        <v>　</v>
      </c>
      <c r="XJ22" s="666"/>
      <c r="XK22" s="667"/>
      <c r="XL22" s="265"/>
      <c r="XM22" s="665" t="str">
        <f>IF(XP22="×",TIME(0,0,0),IF(XN4="非常勤",WL22,WX22))</f>
        <v>　</v>
      </c>
      <c r="XN22" s="666"/>
      <c r="XO22" s="667"/>
      <c r="XP22" s="265"/>
      <c r="XQ22" s="720"/>
      <c r="XR22" s="720"/>
      <c r="XS22" s="668"/>
      <c r="XT22" s="670"/>
      <c r="XU22" s="669"/>
      <c r="XV22" s="671"/>
      <c r="XW22" s="672"/>
      <c r="XX22" s="672"/>
      <c r="XY22" s="673"/>
      <c r="XZ22" s="263">
        <f>'別表_個別勤務状況（1～60）'!$A$22</f>
        <v>8</v>
      </c>
      <c r="YA22" s="264" t="str">
        <f>'別表_個別勤務状況（1～60）'!$B$22</f>
        <v>木</v>
      </c>
      <c r="YB22" s="660"/>
      <c r="YC22" s="661"/>
      <c r="YD22" s="660"/>
      <c r="YE22" s="661"/>
      <c r="YF22" s="660"/>
      <c r="YG22" s="661"/>
      <c r="YH22" s="660"/>
      <c r="YI22" s="661"/>
      <c r="YJ22" s="662" t="str">
        <f>IFERROR(IF(OR(YA22="日",YA22="祝",YA22=0,YB22=""),"　",MAX(IF(AND(YB22&lt;=YJ14,YD22&gt;YK14),YK14-YJ14,IF(AND(YB22&gt;YJ14,YD22&lt;=YK14),YD22-YB22,IF(AND(YB22&lt;=YJ14,YD22&lt;=YK14),YD22-YJ14,IF(AND(YB22&gt;YJ14,YD22&gt;YK14),YK14-YB22,0)))),0)),0)</f>
        <v>　</v>
      </c>
      <c r="YK22" s="663"/>
      <c r="YL22" s="664"/>
      <c r="YM22" s="662" t="str">
        <f>IFERROR(IF(OR(YA22="日",YA22="祝",YA22=0,YF22=""),"　",MAX(IF(AND(YF22&gt;YP14,YH22&gt;YN14),0,IF(AND(YF22&lt;=YP14,YF22&gt;YM14,YH22&gt;YN14),YP14-YF22,IF(AND(YF22&lt;=YP14,YF22&lt;=YM14,YH22&gt;YN14),YP14-YM14,IF(AND(YF22&gt;YM14,YH22&lt;=YN14),YH22-YF22,IF(AND(YF22&lt;=YM14,YH22&lt;=YN14),YH22-YM14,0))))),0)),0)</f>
        <v>　</v>
      </c>
      <c r="YN22" s="663"/>
      <c r="YO22" s="664"/>
      <c r="YP22" s="662" t="str">
        <f>IFERROR(IF(OR(YA22="日",YA22="祝",YA22=0,YF22=0),"　",MAX(IF(AND(YF22&lt;=YP14,YH22&gt;YQ14),YQ14-YP14,IF(YH22&lt;=YQ14,0,IF(AND(YF22&gt;YP14,YH22&gt;YQ14),YQ14-YF22,0))),0)),0)</f>
        <v>　</v>
      </c>
      <c r="YQ22" s="663"/>
      <c r="YR22" s="664"/>
      <c r="YS22" s="662" t="str">
        <f>IFERROR(IF(OR(YA22="日",YA22="祝",YA22=0,YF22=0),"　",MAX(IF(YF22&gt;YS14,YH22-YF22,IF(YF22&lt;=YS14,YH22-YS14,0)),0)),0)</f>
        <v>　</v>
      </c>
      <c r="YT22" s="663"/>
      <c r="YU22" s="664"/>
      <c r="YV22" s="662" t="str">
        <f>IFERROR(IF(OR(YA22="日",YA22="祝",YA22=0,YB22=""),"　",MAX(IF(AND(YB22&lt;=YV14,YD22&gt;YW14),YW14-YV14,IF(AND(YB22&gt;YV14,YD22&lt;=YW14),YD22-YB22,IF(AND(YB22&lt;=YV14,YD22&lt;=YW14),YD22-YV14,IF(AND(YB22&gt;YV14,YD22&gt;YW14),YW14-YB22,0)))),0)),0)</f>
        <v>　</v>
      </c>
      <c r="YW22" s="663"/>
      <c r="YX22" s="664"/>
      <c r="YY22" s="662" t="str">
        <f>IFERROR(IF(OR(YA22="日",YA22="祝",YA22=0,YF22=0),"　",MAX(IF(AND(YF22&gt;ZB14,YH22&gt;YZ14),0,IF(AND(YF22&lt;=ZB14,YF22&gt;YY14,YH22&gt;YZ14),ZB14-YF22,IF(AND(YF22&lt;=ZB14,YF22&lt;=YY14,YH22&gt;YZ14),ZB14-YY14,IF(AND(YF22&gt;YY14,YH22&lt;=YZ14),YH22-YF22,IF(AND(YF22&lt;=YY14,YH22&lt;=YZ14),YH22-YY14,0))))),0)),0)</f>
        <v>　</v>
      </c>
      <c r="YZ22" s="663"/>
      <c r="ZA22" s="664"/>
      <c r="ZB22" s="662" t="str">
        <f>IFERROR(IF(OR(YA22="日",YA22="祝",YA22=0,YF22=0),"　",MAX(IF(AND(YF22&lt;=ZB14,YH22&gt;ZC14),ZC14-ZB14,IF(YH22&lt;=ZC14,0,IF(AND(YF22&gt;ZB14,YH22&gt;ZC14),ZC14-YF22,0))),0)),0)</f>
        <v>　</v>
      </c>
      <c r="ZC22" s="663"/>
      <c r="ZD22" s="664"/>
      <c r="ZE22" s="662" t="str">
        <f t="shared" si="11"/>
        <v>　</v>
      </c>
      <c r="ZF22" s="663"/>
      <c r="ZG22" s="664"/>
      <c r="ZH22" s="665" t="str">
        <f>IF(ZK22="×",TIME(0,0,0),IF(ZU4="非常勤",YJ22,YV22))</f>
        <v>　</v>
      </c>
      <c r="ZI22" s="666"/>
      <c r="ZJ22" s="667"/>
      <c r="ZK22" s="265"/>
      <c r="ZL22" s="665" t="str">
        <f>IF(ZO22="×",TIME(0,0,0),IF(ZU4="非常勤",YM22,YY22))</f>
        <v>　</v>
      </c>
      <c r="ZM22" s="666"/>
      <c r="ZN22" s="667"/>
      <c r="ZO22" s="265"/>
      <c r="ZP22" s="665" t="str">
        <f>IF(ZS22="×",TIME(0,0,0),IF(ZU4="非常勤",YP22,ZB22))</f>
        <v>　</v>
      </c>
      <c r="ZQ22" s="666"/>
      <c r="ZR22" s="667"/>
      <c r="ZS22" s="265"/>
      <c r="ZT22" s="665" t="str">
        <f>IF(ZW22="×",TIME(0,0,0),IF(ZU4="非常勤",YS22,ZE22))</f>
        <v>　</v>
      </c>
      <c r="ZU22" s="666"/>
      <c r="ZV22" s="667"/>
      <c r="ZW22" s="265"/>
      <c r="ZX22" s="720"/>
      <c r="ZY22" s="720"/>
      <c r="ZZ22" s="668"/>
      <c r="AAA22" s="670"/>
      <c r="AAB22" s="669"/>
      <c r="AAC22" s="671"/>
      <c r="AAD22" s="672"/>
      <c r="AAE22" s="672"/>
      <c r="AAF22" s="673"/>
      <c r="AAG22" s="263">
        <f>'別表_個別勤務状況（1～60）'!$A$22</f>
        <v>8</v>
      </c>
      <c r="AAH22" s="264" t="str">
        <f>'別表_個別勤務状況（1～60）'!$B$22</f>
        <v>木</v>
      </c>
      <c r="AAI22" s="660"/>
      <c r="AAJ22" s="661"/>
      <c r="AAK22" s="660"/>
      <c r="AAL22" s="661"/>
      <c r="AAM22" s="660"/>
      <c r="AAN22" s="661"/>
      <c r="AAO22" s="660"/>
      <c r="AAP22" s="661"/>
      <c r="AAQ22" s="662" t="str">
        <f>IFERROR(IF(OR(AAH22="日",AAH22="祝",AAH22=0,AAI22=""),"　",MAX(IF(AND(AAI22&lt;=AAQ14,AAK22&gt;AAR14),AAR14-AAQ14,IF(AND(AAI22&gt;AAQ14,AAK22&lt;=AAR14),AAK22-AAI22,IF(AND(AAI22&lt;=AAQ14,AAK22&lt;=AAR14),AAK22-AAQ14,IF(AND(AAI22&gt;AAQ14,AAK22&gt;AAR14),AAR14-AAI22,0)))),0)),0)</f>
        <v>　</v>
      </c>
      <c r="AAR22" s="663"/>
      <c r="AAS22" s="664"/>
      <c r="AAT22" s="662" t="str">
        <f>IFERROR(IF(OR(AAH22="日",AAH22="祝",AAH22=0,AAM22=""),"　",MAX(IF(AND(AAM22&gt;AAW14,AAO22&gt;AAU14),0,IF(AND(AAM22&lt;=AAW14,AAM22&gt;AAT14,AAO22&gt;AAU14),AAW14-AAM22,IF(AND(AAM22&lt;=AAW14,AAM22&lt;=AAT14,AAO22&gt;AAU14),AAW14-AAT14,IF(AND(AAM22&gt;AAT14,AAO22&lt;=AAU14),AAO22-AAM22,IF(AND(AAM22&lt;=AAT14,AAO22&lt;=AAU14),AAO22-AAT14,0))))),0)),0)</f>
        <v>　</v>
      </c>
      <c r="AAU22" s="663"/>
      <c r="AAV22" s="664"/>
      <c r="AAW22" s="662" t="str">
        <f>IFERROR(IF(OR(AAH22="日",AAH22="祝",AAH22=0,AAM22=0),"　",MAX(IF(AND(AAM22&lt;=AAW14,AAO22&gt;AAX14),AAX14-AAW14,IF(AAO22&lt;=AAX14,0,IF(AND(AAM22&gt;AAW14,AAO22&gt;AAX14),AAX14-AAM22,0))),0)),0)</f>
        <v>　</v>
      </c>
      <c r="AAX22" s="663"/>
      <c r="AAY22" s="664"/>
      <c r="AAZ22" s="662" t="str">
        <f>IFERROR(IF(OR(AAH22="日",AAH22="祝",AAH22=0,AAM22=0),"　",MAX(IF(AAM22&gt;AAZ14,AAO22-AAM22,IF(AAM22&lt;=AAZ14,AAO22-AAZ14,0)),0)),0)</f>
        <v>　</v>
      </c>
      <c r="ABA22" s="663"/>
      <c r="ABB22" s="664"/>
      <c r="ABC22" s="662" t="str">
        <f>IFERROR(IF(OR(AAH22="日",AAH22="祝",AAH22=0,AAI22=""),"　",MAX(IF(AND(AAI22&lt;=ABC14,AAK22&gt;ABD14),ABD14-ABC14,IF(AND(AAI22&gt;ABC14,AAK22&lt;=ABD14),AAK22-AAI22,IF(AND(AAI22&lt;=ABC14,AAK22&lt;=ABD14),AAK22-ABC14,IF(AND(AAI22&gt;ABC14,AAK22&gt;ABD14),ABD14-AAI22,0)))),0)),0)</f>
        <v>　</v>
      </c>
      <c r="ABD22" s="663"/>
      <c r="ABE22" s="664"/>
      <c r="ABF22" s="662" t="str">
        <f>IFERROR(IF(OR(AAH22="日",AAH22="祝",AAH22=0,AAM22=0),"　",MAX(IF(AND(AAM22&gt;ABI14,AAO22&gt;ABG14),0,IF(AND(AAM22&lt;=ABI14,AAM22&gt;ABF14,AAO22&gt;ABG14),ABI14-AAM22,IF(AND(AAM22&lt;=ABI14,AAM22&lt;=ABF14,AAO22&gt;ABG14),ABI14-ABF14,IF(AND(AAM22&gt;ABF14,AAO22&lt;=ABG14),AAO22-AAM22,IF(AND(AAM22&lt;=ABF14,AAO22&lt;=ABG14),AAO22-ABF14,0))))),0)),0)</f>
        <v>　</v>
      </c>
      <c r="ABG22" s="663"/>
      <c r="ABH22" s="664"/>
      <c r="ABI22" s="662" t="str">
        <f>IFERROR(IF(OR(AAH22="日",AAH22="祝",AAH22=0,AAM22=0),"　",MAX(IF(AND(AAM22&lt;=ABI14,AAO22&gt;ABJ14),ABJ14-ABI14,IF(AAO22&lt;=ABJ14,0,IF(AND(AAM22&gt;ABI14,AAO22&gt;ABJ14),ABJ14-AAM22,0))),0)),0)</f>
        <v>　</v>
      </c>
      <c r="ABJ22" s="663"/>
      <c r="ABK22" s="664"/>
      <c r="ABL22" s="662" t="str">
        <f t="shared" si="12"/>
        <v>　</v>
      </c>
      <c r="ABM22" s="663"/>
      <c r="ABN22" s="664"/>
      <c r="ABO22" s="665" t="str">
        <f>IF(ABR22="×",TIME(0,0,0),IF(ACB4="非常勤",AAQ22,ABC22))</f>
        <v>　</v>
      </c>
      <c r="ABP22" s="666"/>
      <c r="ABQ22" s="667"/>
      <c r="ABR22" s="265"/>
      <c r="ABS22" s="665" t="str">
        <f>IF(ABV22="×",TIME(0,0,0),IF(ACB4="非常勤",AAT22,ABF22))</f>
        <v>　</v>
      </c>
      <c r="ABT22" s="666"/>
      <c r="ABU22" s="667"/>
      <c r="ABV22" s="265"/>
      <c r="ABW22" s="665" t="str">
        <f>IF(ABZ22="×",TIME(0,0,0),IF(ACB4="非常勤",AAW22,ABI22))</f>
        <v>　</v>
      </c>
      <c r="ABX22" s="666"/>
      <c r="ABY22" s="667"/>
      <c r="ABZ22" s="265"/>
      <c r="ACA22" s="665" t="str">
        <f>IF(ACD22="×",TIME(0,0,0),IF(ACB4="非常勤",AAZ22,ABL22))</f>
        <v>　</v>
      </c>
      <c r="ACB22" s="666"/>
      <c r="ACC22" s="667"/>
      <c r="ACD22" s="265"/>
      <c r="ACE22" s="720"/>
      <c r="ACF22" s="720"/>
      <c r="ACG22" s="668"/>
      <c r="ACH22" s="670"/>
      <c r="ACI22" s="669"/>
      <c r="ACJ22" s="671"/>
      <c r="ACK22" s="672"/>
      <c r="ACL22" s="672"/>
      <c r="ACM22" s="673"/>
      <c r="ACN22" s="263">
        <f>'別表_個別勤務状況（1～60）'!$A$22</f>
        <v>8</v>
      </c>
      <c r="ACO22" s="264" t="str">
        <f>'別表_個別勤務状況（1～60）'!$B$22</f>
        <v>木</v>
      </c>
      <c r="ACP22" s="660"/>
      <c r="ACQ22" s="661"/>
      <c r="ACR22" s="660"/>
      <c r="ACS22" s="661"/>
      <c r="ACT22" s="660"/>
      <c r="ACU22" s="661"/>
      <c r="ACV22" s="660"/>
      <c r="ACW22" s="661"/>
      <c r="ACX22" s="662" t="str">
        <f>IFERROR(IF(OR(ACO22="日",ACO22="祝",ACO22=0,ACP22=""),"　",MAX(IF(AND(ACP22&lt;=ACX14,ACR22&gt;ACY14),ACY14-ACX14,IF(AND(ACP22&gt;ACX14,ACR22&lt;=ACY14),ACR22-ACP22,IF(AND(ACP22&lt;=ACX14,ACR22&lt;=ACY14),ACR22-ACX14,IF(AND(ACP22&gt;ACX14,ACR22&gt;ACY14),ACY14-ACP22,0)))),0)),0)</f>
        <v>　</v>
      </c>
      <c r="ACY22" s="663"/>
      <c r="ACZ22" s="664"/>
      <c r="ADA22" s="662" t="str">
        <f>IFERROR(IF(OR(ACO22="日",ACO22="祝",ACO22=0,ACT22=""),"　",MAX(IF(AND(ACT22&gt;ADD14,ACV22&gt;ADB14),0,IF(AND(ACT22&lt;=ADD14,ACT22&gt;ADA14,ACV22&gt;ADB14),ADD14-ACT22,IF(AND(ACT22&lt;=ADD14,ACT22&lt;=ADA14,ACV22&gt;ADB14),ADD14-ADA14,IF(AND(ACT22&gt;ADA14,ACV22&lt;=ADB14),ACV22-ACT22,IF(AND(ACT22&lt;=ADA14,ACV22&lt;=ADB14),ACV22-ADA14,0))))),0)),0)</f>
        <v>　</v>
      </c>
      <c r="ADB22" s="663"/>
      <c r="ADC22" s="664"/>
      <c r="ADD22" s="662" t="str">
        <f>IFERROR(IF(OR(ACO22="日",ACO22="祝",ACO22=0,ACT22=0),"　",MAX(IF(AND(ACT22&lt;=ADD14,ACV22&gt;ADE14),ADE14-ADD14,IF(ACV22&lt;=ADE14,0,IF(AND(ACT22&gt;ADD14,ACV22&gt;ADE14),ADE14-ACT22,0))),0)),0)</f>
        <v>　</v>
      </c>
      <c r="ADE22" s="663"/>
      <c r="ADF22" s="664"/>
      <c r="ADG22" s="662" t="str">
        <f>IFERROR(IF(OR(ACO22="日",ACO22="祝",ACO22=0,ACT22=0),"　",MAX(IF(ACT22&gt;ADG14,ACV22-ACT22,IF(ACT22&lt;=ADG14,ACV22-ADG14,0)),0)),0)</f>
        <v>　</v>
      </c>
      <c r="ADH22" s="663"/>
      <c r="ADI22" s="664"/>
      <c r="ADJ22" s="662" t="str">
        <f>IFERROR(IF(OR(ACO22="日",ACO22="祝",ACO22=0,ACP22=""),"　",MAX(IF(AND(ACP22&lt;=ADJ14,ACR22&gt;ADK14),ADK14-ADJ14,IF(AND(ACP22&gt;ADJ14,ACR22&lt;=ADK14),ACR22-ACP22,IF(AND(ACP22&lt;=ADJ14,ACR22&lt;=ADK14),ACR22-ADJ14,IF(AND(ACP22&gt;ADJ14,ACR22&gt;ADK14),ADK14-ACP22,0)))),0)),0)</f>
        <v>　</v>
      </c>
      <c r="ADK22" s="663"/>
      <c r="ADL22" s="664"/>
      <c r="ADM22" s="662" t="str">
        <f>IFERROR(IF(OR(ACO22="日",ACO22="祝",ACO22=0,ACT22=0),"　",MAX(IF(AND(ACT22&gt;ADP14,ACV22&gt;ADN14),0,IF(AND(ACT22&lt;=ADP14,ACT22&gt;ADM14,ACV22&gt;ADN14),ADP14-ACT22,IF(AND(ACT22&lt;=ADP14,ACT22&lt;=ADM14,ACV22&gt;ADN14),ADP14-ADM14,IF(AND(ACT22&gt;ADM14,ACV22&lt;=ADN14),ACV22-ACT22,IF(AND(ACT22&lt;=ADM14,ACV22&lt;=ADN14),ACV22-ADM14,0))))),0)),0)</f>
        <v>　</v>
      </c>
      <c r="ADN22" s="663"/>
      <c r="ADO22" s="664"/>
      <c r="ADP22" s="662" t="str">
        <f>IFERROR(IF(OR(ACO22="日",ACO22="祝",ACO22=0,ACT22=0),"　",MAX(IF(AND(ACT22&lt;=ADP14,ACV22&gt;ADQ14),ADQ14-ADP14,IF(ACV22&lt;=ADQ14,0,IF(AND(ACT22&gt;ADP14,ACV22&gt;ADQ14),ADQ14-ACT22,0))),0)),0)</f>
        <v>　</v>
      </c>
      <c r="ADQ22" s="663"/>
      <c r="ADR22" s="664"/>
      <c r="ADS22" s="662" t="str">
        <f t="shared" si="13"/>
        <v>　</v>
      </c>
      <c r="ADT22" s="663"/>
      <c r="ADU22" s="664"/>
      <c r="ADV22" s="665" t="str">
        <f>IF(ADY22="×",TIME(0,0,0),IF(AEI4="非常勤",ACX22,ADJ22))</f>
        <v>　</v>
      </c>
      <c r="ADW22" s="666"/>
      <c r="ADX22" s="667"/>
      <c r="ADY22" s="265"/>
      <c r="ADZ22" s="665" t="str">
        <f>IF(AEC22="×",TIME(0,0,0),IF(AEI4="非常勤",ADA22,ADM22))</f>
        <v>　</v>
      </c>
      <c r="AEA22" s="666"/>
      <c r="AEB22" s="667"/>
      <c r="AEC22" s="265"/>
      <c r="AED22" s="665" t="str">
        <f>IF(AEG22="×",TIME(0,0,0),IF(AEI4="非常勤",ADD22,ADP22))</f>
        <v>　</v>
      </c>
      <c r="AEE22" s="666"/>
      <c r="AEF22" s="667"/>
      <c r="AEG22" s="265"/>
      <c r="AEH22" s="665" t="str">
        <f>IF(AEK22="×",TIME(0,0,0),IF(AEI4="非常勤",ADG22,ADS22))</f>
        <v>　</v>
      </c>
      <c r="AEI22" s="666"/>
      <c r="AEJ22" s="667"/>
      <c r="AEK22" s="265"/>
      <c r="AEL22" s="720"/>
      <c r="AEM22" s="720"/>
      <c r="AEN22" s="668"/>
      <c r="AEO22" s="670"/>
      <c r="AEP22" s="669"/>
      <c r="AEQ22" s="671"/>
      <c r="AER22" s="672"/>
      <c r="AES22" s="672"/>
      <c r="AET22" s="673"/>
      <c r="AEU22" s="263">
        <f>'別表_個別勤務状況（1～60）'!$A$22</f>
        <v>8</v>
      </c>
      <c r="AEV22" s="264" t="str">
        <f>'別表_個別勤務状況（1～60）'!$B$22</f>
        <v>木</v>
      </c>
      <c r="AEW22" s="660"/>
      <c r="AEX22" s="661"/>
      <c r="AEY22" s="660"/>
      <c r="AEZ22" s="661"/>
      <c r="AFA22" s="660"/>
      <c r="AFB22" s="661"/>
      <c r="AFC22" s="660"/>
      <c r="AFD22" s="661"/>
      <c r="AFE22" s="662" t="str">
        <f>IFERROR(IF(OR(AEV22="日",AEV22="祝",AEV22=0,AEW22=""),"　",MAX(IF(AND(AEW22&lt;=AFE14,AEY22&gt;AFF14),AFF14-AFE14,IF(AND(AEW22&gt;AFE14,AEY22&lt;=AFF14),AEY22-AEW22,IF(AND(AEW22&lt;=AFE14,AEY22&lt;=AFF14),AEY22-AFE14,IF(AND(AEW22&gt;AFE14,AEY22&gt;AFF14),AFF14-AEW22,0)))),0)),0)</f>
        <v>　</v>
      </c>
      <c r="AFF22" s="663"/>
      <c r="AFG22" s="664"/>
      <c r="AFH22" s="662" t="str">
        <f>IFERROR(IF(OR(AEV22="日",AEV22="祝",AEV22=0,AFA22=""),"　",MAX(IF(AND(AFA22&gt;AFK14,AFC22&gt;AFI14),0,IF(AND(AFA22&lt;=AFK14,AFA22&gt;AFH14,AFC22&gt;AFI14),AFK14-AFA22,IF(AND(AFA22&lt;=AFK14,AFA22&lt;=AFH14,AFC22&gt;AFI14),AFK14-AFH14,IF(AND(AFA22&gt;AFH14,AFC22&lt;=AFI14),AFC22-AFA22,IF(AND(AFA22&lt;=AFH14,AFC22&lt;=AFI14),AFC22-AFH14,0))))),0)),0)</f>
        <v>　</v>
      </c>
      <c r="AFI22" s="663"/>
      <c r="AFJ22" s="664"/>
      <c r="AFK22" s="662" t="str">
        <f>IFERROR(IF(OR(AEV22="日",AEV22="祝",AEV22=0,AFA22=0),"　",MAX(IF(AND(AFA22&lt;=AFK14,AFC22&gt;AFL14),AFL14-AFK14,IF(AFC22&lt;=AFL14,0,IF(AND(AFA22&gt;AFK14,AFC22&gt;AFL14),AFL14-AFA22,0))),0)),0)</f>
        <v>　</v>
      </c>
      <c r="AFL22" s="663"/>
      <c r="AFM22" s="664"/>
      <c r="AFN22" s="662" t="str">
        <f>IFERROR(IF(OR(AEV22="日",AEV22="祝",AEV22=0,AFA22=0),"　",MAX(IF(AFA22&gt;AFN14,AFC22-AFA22,IF(AFA22&lt;=AFN14,AFC22-AFN14,0)),0)),0)</f>
        <v>　</v>
      </c>
      <c r="AFO22" s="663"/>
      <c r="AFP22" s="664"/>
      <c r="AFQ22" s="662" t="str">
        <f>IFERROR(IF(OR(AEV22="日",AEV22="祝",AEV22=0,AEW22=""),"　",MAX(IF(AND(AEW22&lt;=AFQ14,AEY22&gt;AFR14),AFR14-AFQ14,IF(AND(AEW22&gt;AFQ14,AEY22&lt;=AFR14),AEY22-AEW22,IF(AND(AEW22&lt;=AFQ14,AEY22&lt;=AFR14),AEY22-AFQ14,IF(AND(AEW22&gt;AFQ14,AEY22&gt;AFR14),AFR14-AEW22,0)))),0)),0)</f>
        <v>　</v>
      </c>
      <c r="AFR22" s="663"/>
      <c r="AFS22" s="664"/>
      <c r="AFT22" s="662" t="str">
        <f>IFERROR(IF(OR(AEV22="日",AEV22="祝",AEV22=0,AFA22=0),"　",MAX(IF(AND(AFA22&gt;AFW14,AFC22&gt;AFU14),0,IF(AND(AFA22&lt;=AFW14,AFA22&gt;AFT14,AFC22&gt;AFU14),AFW14-AFA22,IF(AND(AFA22&lt;=AFW14,AFA22&lt;=AFT14,AFC22&gt;AFU14),AFW14-AFT14,IF(AND(AFA22&gt;AFT14,AFC22&lt;=AFU14),AFC22-AFA22,IF(AND(AFA22&lt;=AFT14,AFC22&lt;=AFU14),AFC22-AFT14,0))))),0)),0)</f>
        <v>　</v>
      </c>
      <c r="AFU22" s="663"/>
      <c r="AFV22" s="664"/>
      <c r="AFW22" s="662" t="str">
        <f>IFERROR(IF(OR(AEV22="日",AEV22="祝",AEV22=0,AFA22=0),"　",MAX(IF(AND(AFA22&lt;=AFW14,AFC22&gt;AFX14),AFX14-AFW14,IF(AFC22&lt;=AFX14,0,IF(AND(AFA22&gt;AFW14,AFC22&gt;AFX14),AFX14-AFA22,0))),0)),0)</f>
        <v>　</v>
      </c>
      <c r="AFX22" s="663"/>
      <c r="AFY22" s="664"/>
      <c r="AFZ22" s="662" t="str">
        <f t="shared" si="14"/>
        <v>　</v>
      </c>
      <c r="AGA22" s="663"/>
      <c r="AGB22" s="664"/>
      <c r="AGC22" s="665" t="str">
        <f>IF(AGF22="×",TIME(0,0,0),IF(AGP4="非常勤",AFE22,AFQ22))</f>
        <v>　</v>
      </c>
      <c r="AGD22" s="666"/>
      <c r="AGE22" s="667"/>
      <c r="AGF22" s="265"/>
      <c r="AGG22" s="665" t="str">
        <f>IF(AGJ22="×",TIME(0,0,0),IF(AGP4="非常勤",AFH22,AFT22))</f>
        <v>　</v>
      </c>
      <c r="AGH22" s="666"/>
      <c r="AGI22" s="667"/>
      <c r="AGJ22" s="265"/>
      <c r="AGK22" s="665" t="str">
        <f>IF(AGN22="×",TIME(0,0,0),IF(AGP4="非常勤",AFK22,AFW22))</f>
        <v>　</v>
      </c>
      <c r="AGL22" s="666"/>
      <c r="AGM22" s="667"/>
      <c r="AGN22" s="265"/>
      <c r="AGO22" s="665" t="str">
        <f>IF(AGR22="×",TIME(0,0,0),IF(AGP4="非常勤",AFN22,AFZ22))</f>
        <v>　</v>
      </c>
      <c r="AGP22" s="666"/>
      <c r="AGQ22" s="667"/>
      <c r="AGR22" s="265"/>
      <c r="AGS22" s="720"/>
      <c r="AGT22" s="720"/>
      <c r="AGU22" s="668"/>
      <c r="AGV22" s="670"/>
      <c r="AGW22" s="669"/>
      <c r="AGX22" s="671"/>
      <c r="AGY22" s="672"/>
      <c r="AGZ22" s="672"/>
      <c r="AHA22" s="673"/>
      <c r="AHB22" s="263">
        <f>'別表_個別勤務状況（1～60）'!$A$22</f>
        <v>8</v>
      </c>
      <c r="AHC22" s="264" t="str">
        <f>'別表_個別勤務状況（1～60）'!$B$22</f>
        <v>木</v>
      </c>
      <c r="AHD22" s="660"/>
      <c r="AHE22" s="661"/>
      <c r="AHF22" s="660"/>
      <c r="AHG22" s="661"/>
      <c r="AHH22" s="660"/>
      <c r="AHI22" s="661"/>
      <c r="AHJ22" s="660"/>
      <c r="AHK22" s="661"/>
      <c r="AHL22" s="662" t="str">
        <f>IFERROR(IF(OR(AHC22="日",AHC22="祝",AHC22=0,AHD22=""),"　",MAX(IF(AND(AHD22&lt;=AHL14,AHF22&gt;AHM14),AHM14-AHL14,IF(AND(AHD22&gt;AHL14,AHF22&lt;=AHM14),AHF22-AHD22,IF(AND(AHD22&lt;=AHL14,AHF22&lt;=AHM14),AHF22-AHL14,IF(AND(AHD22&gt;AHL14,AHF22&gt;AHM14),AHM14-AHD22,0)))),0)),0)</f>
        <v>　</v>
      </c>
      <c r="AHM22" s="663"/>
      <c r="AHN22" s="664"/>
      <c r="AHO22" s="662" t="str">
        <f>IFERROR(IF(OR(AHC22="日",AHC22="祝",AHC22=0,AHH22=""),"　",MAX(IF(AND(AHH22&gt;AHR14,AHJ22&gt;AHP14),0,IF(AND(AHH22&lt;=AHR14,AHH22&gt;AHO14,AHJ22&gt;AHP14),AHR14-AHH22,IF(AND(AHH22&lt;=AHR14,AHH22&lt;=AHO14,AHJ22&gt;AHP14),AHR14-AHO14,IF(AND(AHH22&gt;AHO14,AHJ22&lt;=AHP14),AHJ22-AHH22,IF(AND(AHH22&lt;=AHO14,AHJ22&lt;=AHP14),AHJ22-AHO14,0))))),0)),0)</f>
        <v>　</v>
      </c>
      <c r="AHP22" s="663"/>
      <c r="AHQ22" s="664"/>
      <c r="AHR22" s="662" t="str">
        <f>IFERROR(IF(OR(AHC22="日",AHC22="祝",AHC22=0,AHH22=0),"　",MAX(IF(AND(AHH22&lt;=AHR14,AHJ22&gt;AHS14),AHS14-AHR14,IF(AHJ22&lt;=AHS14,0,IF(AND(AHH22&gt;AHR14,AHJ22&gt;AHS14),AHS14-AHH22,0))),0)),0)</f>
        <v>　</v>
      </c>
      <c r="AHS22" s="663"/>
      <c r="AHT22" s="664"/>
      <c r="AHU22" s="662" t="str">
        <f>IFERROR(IF(OR(AHC22="日",AHC22="祝",AHC22=0,AHH22=0),"　",MAX(IF(AHH22&gt;AHU14,AHJ22-AHH22,IF(AHH22&lt;=AHU14,AHJ22-AHU14,0)),0)),0)</f>
        <v>　</v>
      </c>
      <c r="AHV22" s="663"/>
      <c r="AHW22" s="664"/>
      <c r="AHX22" s="662" t="str">
        <f>IFERROR(IF(OR(AHC22="日",AHC22="祝",AHC22=0,AHD22=""),"　",MAX(IF(AND(AHD22&lt;=AHX14,AHF22&gt;AHY14),AHY14-AHX14,IF(AND(AHD22&gt;AHX14,AHF22&lt;=AHY14),AHF22-AHD22,IF(AND(AHD22&lt;=AHX14,AHF22&lt;=AHY14),AHF22-AHX14,IF(AND(AHD22&gt;AHX14,AHF22&gt;AHY14),AHY14-AHD22,0)))),0)),0)</f>
        <v>　</v>
      </c>
      <c r="AHY22" s="663"/>
      <c r="AHZ22" s="664"/>
      <c r="AIA22" s="662" t="str">
        <f>IFERROR(IF(OR(AHC22="日",AHC22="祝",AHC22=0,AHH22=0),"　",MAX(IF(AND(AHH22&gt;AID14,AHJ22&gt;AIB14),0,IF(AND(AHH22&lt;=AID14,AHH22&gt;AIA14,AHJ22&gt;AIB14),AID14-AHH22,IF(AND(AHH22&lt;=AID14,AHH22&lt;=AIA14,AHJ22&gt;AIB14),AID14-AIA14,IF(AND(AHH22&gt;AIA14,AHJ22&lt;=AIB14),AHJ22-AHH22,IF(AND(AHH22&lt;=AIA14,AHJ22&lt;=AIB14),AHJ22-AIA14,0))))),0)),0)</f>
        <v>　</v>
      </c>
      <c r="AIB22" s="663"/>
      <c r="AIC22" s="664"/>
      <c r="AID22" s="662" t="str">
        <f>IFERROR(IF(OR(AHC22="日",AHC22="祝",AHC22=0,AHH22=0),"　",MAX(IF(AND(AHH22&lt;=AID14,AHJ22&gt;AIE14),AIE14-AID14,IF(AHJ22&lt;=AIE14,0,IF(AND(AHH22&gt;AID14,AHJ22&gt;AIE14),AIE14-AHH22,0))),0)),0)</f>
        <v>　</v>
      </c>
      <c r="AIE22" s="663"/>
      <c r="AIF22" s="664"/>
      <c r="AIG22" s="662" t="str">
        <f t="shared" si="15"/>
        <v>　</v>
      </c>
      <c r="AIH22" s="663"/>
      <c r="AII22" s="664"/>
      <c r="AIJ22" s="665" t="str">
        <f>IF(AIM22="×",TIME(0,0,0),IF(AIW4="非常勤",AHL22,AHX22))</f>
        <v>　</v>
      </c>
      <c r="AIK22" s="666"/>
      <c r="AIL22" s="667"/>
      <c r="AIM22" s="265"/>
      <c r="AIN22" s="665" t="str">
        <f>IF(AIQ22="×",TIME(0,0,0),IF(AIW4="非常勤",AHO22,AIA22))</f>
        <v>　</v>
      </c>
      <c r="AIO22" s="666"/>
      <c r="AIP22" s="667"/>
      <c r="AIQ22" s="265"/>
      <c r="AIR22" s="665" t="str">
        <f>IF(AIU22="×",TIME(0,0,0),IF(AIW4="非常勤",AHR22,AID22))</f>
        <v>　</v>
      </c>
      <c r="AIS22" s="666"/>
      <c r="AIT22" s="667"/>
      <c r="AIU22" s="265"/>
      <c r="AIV22" s="665" t="str">
        <f>IF(AIY22="×",TIME(0,0,0),IF(AIW4="非常勤",AHU22,AIG22))</f>
        <v>　</v>
      </c>
      <c r="AIW22" s="666"/>
      <c r="AIX22" s="667"/>
      <c r="AIY22" s="265"/>
      <c r="AIZ22" s="720"/>
      <c r="AJA22" s="720"/>
      <c r="AJB22" s="668"/>
      <c r="AJC22" s="670"/>
      <c r="AJD22" s="669"/>
      <c r="AJE22" s="671"/>
      <c r="AJF22" s="672"/>
      <c r="AJG22" s="672"/>
      <c r="AJH22" s="673"/>
      <c r="AJI22" s="263">
        <f>'別表_個別勤務状況（1～60）'!$A$22</f>
        <v>8</v>
      </c>
      <c r="AJJ22" s="264" t="str">
        <f>'別表_個別勤務状況（1～60）'!$B$22</f>
        <v>木</v>
      </c>
      <c r="AJK22" s="660"/>
      <c r="AJL22" s="661"/>
      <c r="AJM22" s="660"/>
      <c r="AJN22" s="661"/>
      <c r="AJO22" s="660"/>
      <c r="AJP22" s="661"/>
      <c r="AJQ22" s="660"/>
      <c r="AJR22" s="661"/>
      <c r="AJS22" s="662" t="str">
        <f>IFERROR(IF(OR(AJJ22="日",AJJ22="祝",AJJ22=0,AJK22=""),"　",MAX(IF(AND(AJK22&lt;=AJS14,AJM22&gt;AJT14),AJT14-AJS14,IF(AND(AJK22&gt;AJS14,AJM22&lt;=AJT14),AJM22-AJK22,IF(AND(AJK22&lt;=AJS14,AJM22&lt;=AJT14),AJM22-AJS14,IF(AND(AJK22&gt;AJS14,AJM22&gt;AJT14),AJT14-AJK22,0)))),0)),0)</f>
        <v>　</v>
      </c>
      <c r="AJT22" s="663"/>
      <c r="AJU22" s="664"/>
      <c r="AJV22" s="662" t="str">
        <f>IFERROR(IF(OR(AJJ22="日",AJJ22="祝",AJJ22=0,AJO22=""),"　",MAX(IF(AND(AJO22&gt;AJY14,AJQ22&gt;AJW14),0,IF(AND(AJO22&lt;=AJY14,AJO22&gt;AJV14,AJQ22&gt;AJW14),AJY14-AJO22,IF(AND(AJO22&lt;=AJY14,AJO22&lt;=AJV14,AJQ22&gt;AJW14),AJY14-AJV14,IF(AND(AJO22&gt;AJV14,AJQ22&lt;=AJW14),AJQ22-AJO22,IF(AND(AJO22&lt;=AJV14,AJQ22&lt;=AJW14),AJQ22-AJV14,0))))),0)),0)</f>
        <v>　</v>
      </c>
      <c r="AJW22" s="663"/>
      <c r="AJX22" s="664"/>
      <c r="AJY22" s="662" t="str">
        <f>IFERROR(IF(OR(AJJ22="日",AJJ22="祝",AJJ22=0,AJO22=0),"　",MAX(IF(AND(AJO22&lt;=AJY14,AJQ22&gt;AJZ14),AJZ14-AJY14,IF(AJQ22&lt;=AJZ14,0,IF(AND(AJO22&gt;AJY14,AJQ22&gt;AJZ14),AJZ14-AJO22,0))),0)),0)</f>
        <v>　</v>
      </c>
      <c r="AJZ22" s="663"/>
      <c r="AKA22" s="664"/>
      <c r="AKB22" s="662" t="str">
        <f>IFERROR(IF(OR(AJJ22="日",AJJ22="祝",AJJ22=0,AJO22=0),"　",MAX(IF(AJO22&gt;AKB14,AJQ22-AJO22,IF(AJO22&lt;=AKB14,AJQ22-AKB14,0)),0)),0)</f>
        <v>　</v>
      </c>
      <c r="AKC22" s="663"/>
      <c r="AKD22" s="664"/>
      <c r="AKE22" s="662" t="str">
        <f>IFERROR(IF(OR(AJJ22="日",AJJ22="祝",AJJ22=0,AJK22=""),"　",MAX(IF(AND(AJK22&lt;=AKE14,AJM22&gt;AKF14),AKF14-AKE14,IF(AND(AJK22&gt;AKE14,AJM22&lt;=AKF14),AJM22-AJK22,IF(AND(AJK22&lt;=AKE14,AJM22&lt;=AKF14),AJM22-AKE14,IF(AND(AJK22&gt;AKE14,AJM22&gt;AKF14),AKF14-AJK22,0)))),0)),0)</f>
        <v>　</v>
      </c>
      <c r="AKF22" s="663"/>
      <c r="AKG22" s="664"/>
      <c r="AKH22" s="662" t="str">
        <f>IFERROR(IF(OR(AJJ22="日",AJJ22="祝",AJJ22=0,AJO22=0),"　",MAX(IF(AND(AJO22&gt;AKK14,AJQ22&gt;AKI14),0,IF(AND(AJO22&lt;=AKK14,AJO22&gt;AKH14,AJQ22&gt;AKI14),AKK14-AJO22,IF(AND(AJO22&lt;=AKK14,AJO22&lt;=AKH14,AJQ22&gt;AKI14),AKK14-AKH14,IF(AND(AJO22&gt;AKH14,AJQ22&lt;=AKI14),AJQ22-AJO22,IF(AND(AJO22&lt;=AKH14,AJQ22&lt;=AKI14),AJQ22-AKH14,0))))),0)),0)</f>
        <v>　</v>
      </c>
      <c r="AKI22" s="663"/>
      <c r="AKJ22" s="664"/>
      <c r="AKK22" s="662" t="str">
        <f>IFERROR(IF(OR(AJJ22="日",AJJ22="祝",AJJ22=0,AJO22=0),"　",MAX(IF(AND(AJO22&lt;=AKK14,AJQ22&gt;AKL14),AKL14-AKK14,IF(AJQ22&lt;=AKL14,0,IF(AND(AJO22&gt;AKK14,AJQ22&gt;AKL14),AKL14-AJO22,0))),0)),0)</f>
        <v>　</v>
      </c>
      <c r="AKL22" s="663"/>
      <c r="AKM22" s="664"/>
      <c r="AKN22" s="662" t="str">
        <f t="shared" si="16"/>
        <v>　</v>
      </c>
      <c r="AKO22" s="663"/>
      <c r="AKP22" s="664"/>
      <c r="AKQ22" s="665" t="str">
        <f>IF(AKT22="×",TIME(0,0,0),IF(ALD4="非常勤",AJS22,AKE22))</f>
        <v>　</v>
      </c>
      <c r="AKR22" s="666"/>
      <c r="AKS22" s="667"/>
      <c r="AKT22" s="265"/>
      <c r="AKU22" s="665" t="str">
        <f>IF(AKX22="×",TIME(0,0,0),IF(ALD4="非常勤",AJV22,AKH22))</f>
        <v>　</v>
      </c>
      <c r="AKV22" s="666"/>
      <c r="AKW22" s="667"/>
      <c r="AKX22" s="265"/>
      <c r="AKY22" s="665" t="str">
        <f>IF(ALB22="×",TIME(0,0,0),IF(ALD4="非常勤",AJY22,AKK22))</f>
        <v>　</v>
      </c>
      <c r="AKZ22" s="666"/>
      <c r="ALA22" s="667"/>
      <c r="ALB22" s="265"/>
      <c r="ALC22" s="665" t="str">
        <f>IF(ALF22="×",TIME(0,0,0),IF(ALD4="非常勤",AKB22,AKN22))</f>
        <v>　</v>
      </c>
      <c r="ALD22" s="666"/>
      <c r="ALE22" s="667"/>
      <c r="ALF22" s="265"/>
      <c r="ALG22" s="720"/>
      <c r="ALH22" s="720"/>
      <c r="ALI22" s="668"/>
      <c r="ALJ22" s="670"/>
      <c r="ALK22" s="669"/>
      <c r="ALL22" s="671"/>
      <c r="ALM22" s="672"/>
      <c r="ALN22" s="672"/>
      <c r="ALO22" s="673"/>
      <c r="ALP22" s="263">
        <f>'別表_個別勤務状況（1～60）'!$A$22</f>
        <v>8</v>
      </c>
      <c r="ALQ22" s="264" t="str">
        <f>'別表_個別勤務状況（1～60）'!$B$22</f>
        <v>木</v>
      </c>
      <c r="ALR22" s="660"/>
      <c r="ALS22" s="661"/>
      <c r="ALT22" s="660"/>
      <c r="ALU22" s="661"/>
      <c r="ALV22" s="660"/>
      <c r="ALW22" s="661"/>
      <c r="ALX22" s="660"/>
      <c r="ALY22" s="661"/>
      <c r="ALZ22" s="662" t="str">
        <f>IFERROR(IF(OR(ALQ22="日",ALQ22="祝",ALQ22=0,ALR22=""),"　",MAX(IF(AND(ALR22&lt;=ALZ14,ALT22&gt;AMA14),AMA14-ALZ14,IF(AND(ALR22&gt;ALZ14,ALT22&lt;=AMA14),ALT22-ALR22,IF(AND(ALR22&lt;=ALZ14,ALT22&lt;=AMA14),ALT22-ALZ14,IF(AND(ALR22&gt;ALZ14,ALT22&gt;AMA14),AMA14-ALR22,0)))),0)),0)</f>
        <v>　</v>
      </c>
      <c r="AMA22" s="663"/>
      <c r="AMB22" s="664"/>
      <c r="AMC22" s="662" t="str">
        <f>IFERROR(IF(OR(ALQ22="日",ALQ22="祝",ALQ22=0,ALV22=""),"　",MAX(IF(AND(ALV22&gt;AMF14,ALX22&gt;AMD14),0,IF(AND(ALV22&lt;=AMF14,ALV22&gt;AMC14,ALX22&gt;AMD14),AMF14-ALV22,IF(AND(ALV22&lt;=AMF14,ALV22&lt;=AMC14,ALX22&gt;AMD14),AMF14-AMC14,IF(AND(ALV22&gt;AMC14,ALX22&lt;=AMD14),ALX22-ALV22,IF(AND(ALV22&lt;=AMC14,ALX22&lt;=AMD14),ALX22-AMC14,0))))),0)),0)</f>
        <v>　</v>
      </c>
      <c r="AMD22" s="663"/>
      <c r="AME22" s="664"/>
      <c r="AMF22" s="662" t="str">
        <f>IFERROR(IF(OR(ALQ22="日",ALQ22="祝",ALQ22=0,ALV22=0),"　",MAX(IF(AND(ALV22&lt;=AMF14,ALX22&gt;AMG14),AMG14-AMF14,IF(ALX22&lt;=AMG14,0,IF(AND(ALV22&gt;AMF14,ALX22&gt;AMG14),AMG14-ALV22,0))),0)),0)</f>
        <v>　</v>
      </c>
      <c r="AMG22" s="663"/>
      <c r="AMH22" s="664"/>
      <c r="AMI22" s="662" t="str">
        <f>IFERROR(IF(OR(ALQ22="日",ALQ22="祝",ALQ22=0,ALV22=0),"　",MAX(IF(ALV22&gt;AMI14,ALX22-ALV22,IF(ALV22&lt;=AMI14,ALX22-AMI14,0)),0)),0)</f>
        <v>　</v>
      </c>
      <c r="AMJ22" s="663"/>
      <c r="AMK22" s="664"/>
      <c r="AML22" s="662" t="str">
        <f>IFERROR(IF(OR(ALQ22="日",ALQ22="祝",ALQ22=0,ALR22=""),"　",MAX(IF(AND(ALR22&lt;=AML14,ALT22&gt;AMM14),AMM14-AML14,IF(AND(ALR22&gt;AML14,ALT22&lt;=AMM14),ALT22-ALR22,IF(AND(ALR22&lt;=AML14,ALT22&lt;=AMM14),ALT22-AML14,IF(AND(ALR22&gt;AML14,ALT22&gt;AMM14),AMM14-ALR22,0)))),0)),0)</f>
        <v>　</v>
      </c>
      <c r="AMM22" s="663"/>
      <c r="AMN22" s="664"/>
      <c r="AMO22" s="662" t="str">
        <f>IFERROR(IF(OR(ALQ22="日",ALQ22="祝",ALQ22=0,ALV22=0),"　",MAX(IF(AND(ALV22&gt;AMR14,ALX22&gt;AMP14),0,IF(AND(ALV22&lt;=AMR14,ALV22&gt;AMO14,ALX22&gt;AMP14),AMR14-ALV22,IF(AND(ALV22&lt;=AMR14,ALV22&lt;=AMO14,ALX22&gt;AMP14),AMR14-AMO14,IF(AND(ALV22&gt;AMO14,ALX22&lt;=AMP14),ALX22-ALV22,IF(AND(ALV22&lt;=AMO14,ALX22&lt;=AMP14),ALX22-AMO14,0))))),0)),0)</f>
        <v>　</v>
      </c>
      <c r="AMP22" s="663"/>
      <c r="AMQ22" s="664"/>
      <c r="AMR22" s="662" t="str">
        <f>IFERROR(IF(OR(ALQ22="日",ALQ22="祝",ALQ22=0,ALV22=0),"　",MAX(IF(AND(ALV22&lt;=AMR14,ALX22&gt;AMS14),AMS14-AMR14,IF(ALX22&lt;=AMS14,0,IF(AND(ALV22&gt;AMR14,ALX22&gt;AMS14),AMS14-ALV22,0))),0)),0)</f>
        <v>　</v>
      </c>
      <c r="AMS22" s="663"/>
      <c r="AMT22" s="664"/>
      <c r="AMU22" s="662" t="str">
        <f t="shared" si="17"/>
        <v>　</v>
      </c>
      <c r="AMV22" s="663"/>
      <c r="AMW22" s="664"/>
      <c r="AMX22" s="665" t="str">
        <f>IF(ANA22="×",TIME(0,0,0),IF(ANK4="非常勤",ALZ22,AML22))</f>
        <v>　</v>
      </c>
      <c r="AMY22" s="666"/>
      <c r="AMZ22" s="667"/>
      <c r="ANA22" s="265"/>
      <c r="ANB22" s="665" t="str">
        <f>IF(ANE22="×",TIME(0,0,0),IF(ANK4="非常勤",AMC22,AMO22))</f>
        <v>　</v>
      </c>
      <c r="ANC22" s="666"/>
      <c r="AND22" s="667"/>
      <c r="ANE22" s="265"/>
      <c r="ANF22" s="665" t="str">
        <f>IF(ANI22="×",TIME(0,0,0),IF(ANK4="非常勤",AMF22,AMR22))</f>
        <v>　</v>
      </c>
      <c r="ANG22" s="666"/>
      <c r="ANH22" s="667"/>
      <c r="ANI22" s="265"/>
      <c r="ANJ22" s="665" t="str">
        <f>IF(ANM22="×",TIME(0,0,0),IF(ANK4="非常勤",AMI22,AMU22))</f>
        <v>　</v>
      </c>
      <c r="ANK22" s="666"/>
      <c r="ANL22" s="667"/>
      <c r="ANM22" s="265"/>
      <c r="ANN22" s="720"/>
      <c r="ANO22" s="720"/>
      <c r="ANP22" s="668"/>
      <c r="ANQ22" s="670"/>
      <c r="ANR22" s="669"/>
      <c r="ANS22" s="671"/>
      <c r="ANT22" s="672"/>
      <c r="ANU22" s="672"/>
      <c r="ANV22" s="673"/>
      <c r="ANW22" s="263">
        <f>'別表_個別勤務状況（1～60）'!$A$22</f>
        <v>8</v>
      </c>
      <c r="ANX22" s="264" t="str">
        <f>'別表_個別勤務状況（1～60）'!$B$22</f>
        <v>木</v>
      </c>
      <c r="ANY22" s="660"/>
      <c r="ANZ22" s="661"/>
      <c r="AOA22" s="660"/>
      <c r="AOB22" s="661"/>
      <c r="AOC22" s="660"/>
      <c r="AOD22" s="661"/>
      <c r="AOE22" s="660"/>
      <c r="AOF22" s="661"/>
      <c r="AOG22" s="662" t="str">
        <f>IFERROR(IF(OR(ANX22="日",ANX22="祝",ANX22=0,ANY22=""),"　",MAX(IF(AND(ANY22&lt;=AOG14,AOA22&gt;AOH14),AOH14-AOG14,IF(AND(ANY22&gt;AOG14,AOA22&lt;=AOH14),AOA22-ANY22,IF(AND(ANY22&lt;=AOG14,AOA22&lt;=AOH14),AOA22-AOG14,IF(AND(ANY22&gt;AOG14,AOA22&gt;AOH14),AOH14-ANY22,0)))),0)),0)</f>
        <v>　</v>
      </c>
      <c r="AOH22" s="663"/>
      <c r="AOI22" s="664"/>
      <c r="AOJ22" s="662" t="str">
        <f>IFERROR(IF(OR(ANX22="日",ANX22="祝",ANX22=0,AOC22=""),"　",MAX(IF(AND(AOC22&gt;AOM14,AOE22&gt;AOK14),0,IF(AND(AOC22&lt;=AOM14,AOC22&gt;AOJ14,AOE22&gt;AOK14),AOM14-AOC22,IF(AND(AOC22&lt;=AOM14,AOC22&lt;=AOJ14,AOE22&gt;AOK14),AOM14-AOJ14,IF(AND(AOC22&gt;AOJ14,AOE22&lt;=AOK14),AOE22-AOC22,IF(AND(AOC22&lt;=AOJ14,AOE22&lt;=AOK14),AOE22-AOJ14,0))))),0)),0)</f>
        <v>　</v>
      </c>
      <c r="AOK22" s="663"/>
      <c r="AOL22" s="664"/>
      <c r="AOM22" s="662" t="str">
        <f>IFERROR(IF(OR(ANX22="日",ANX22="祝",ANX22=0,AOC22=0),"　",MAX(IF(AND(AOC22&lt;=AOM14,AOE22&gt;AON14),AON14-AOM14,IF(AOE22&lt;=AON14,0,IF(AND(AOC22&gt;AOM14,AOE22&gt;AON14),AON14-AOC22,0))),0)),0)</f>
        <v>　</v>
      </c>
      <c r="AON22" s="663"/>
      <c r="AOO22" s="664"/>
      <c r="AOP22" s="662" t="str">
        <f>IFERROR(IF(OR(ANX22="日",ANX22="祝",ANX22=0,AOC22=0),"　",MAX(IF(AOC22&gt;AOP14,AOE22-AOC22,IF(AOC22&lt;=AOP14,AOE22-AOP14,0)),0)),0)</f>
        <v>　</v>
      </c>
      <c r="AOQ22" s="663"/>
      <c r="AOR22" s="664"/>
      <c r="AOS22" s="662" t="str">
        <f>IFERROR(IF(OR(ANX22="日",ANX22="祝",ANX22=0,ANY22=""),"　",MAX(IF(AND(ANY22&lt;=AOS14,AOA22&gt;AOT14),AOT14-AOS14,IF(AND(ANY22&gt;AOS14,AOA22&lt;=AOT14),AOA22-ANY22,IF(AND(ANY22&lt;=AOS14,AOA22&lt;=AOT14),AOA22-AOS14,IF(AND(ANY22&gt;AOS14,AOA22&gt;AOT14),AOT14-ANY22,0)))),0)),0)</f>
        <v>　</v>
      </c>
      <c r="AOT22" s="663"/>
      <c r="AOU22" s="664"/>
      <c r="AOV22" s="662" t="str">
        <f>IFERROR(IF(OR(ANX22="日",ANX22="祝",ANX22=0,AOC22=0),"　",MAX(IF(AND(AOC22&gt;AOY14,AOE22&gt;AOW14),0,IF(AND(AOC22&lt;=AOY14,AOC22&gt;AOV14,AOE22&gt;AOW14),AOY14-AOC22,IF(AND(AOC22&lt;=AOY14,AOC22&lt;=AOV14,AOE22&gt;AOW14),AOY14-AOV14,IF(AND(AOC22&gt;AOV14,AOE22&lt;=AOW14),AOE22-AOC22,IF(AND(AOC22&lt;=AOV14,AOE22&lt;=AOW14),AOE22-AOV14,0))))),0)),0)</f>
        <v>　</v>
      </c>
      <c r="AOW22" s="663"/>
      <c r="AOX22" s="664"/>
      <c r="AOY22" s="662" t="str">
        <f>IFERROR(IF(OR(ANX22="日",ANX22="祝",ANX22=0,AOC22=0),"　",MAX(IF(AND(AOC22&lt;=AOY14,AOE22&gt;AOZ14),AOZ14-AOY14,IF(AOE22&lt;=AOZ14,0,IF(AND(AOC22&gt;AOY14,AOE22&gt;AOZ14),AOZ14-AOC22,0))),0)),0)</f>
        <v>　</v>
      </c>
      <c r="AOZ22" s="663"/>
      <c r="APA22" s="664"/>
      <c r="APB22" s="662" t="str">
        <f t="shared" si="18"/>
        <v>　</v>
      </c>
      <c r="APC22" s="663"/>
      <c r="APD22" s="664"/>
      <c r="APE22" s="665" t="str">
        <f>IF(APH22="×",TIME(0,0,0),IF(APR4="非常勤",AOG22,AOS22))</f>
        <v>　</v>
      </c>
      <c r="APF22" s="666"/>
      <c r="APG22" s="667"/>
      <c r="APH22" s="265"/>
      <c r="API22" s="665" t="str">
        <f>IF(APL22="×",TIME(0,0,0),IF(APR4="非常勤",AOJ22,AOV22))</f>
        <v>　</v>
      </c>
      <c r="APJ22" s="666"/>
      <c r="APK22" s="667"/>
      <c r="APL22" s="265"/>
      <c r="APM22" s="665" t="str">
        <f>IF(APP22="×",TIME(0,0,0),IF(APR4="非常勤",AOM22,AOY22))</f>
        <v>　</v>
      </c>
      <c r="APN22" s="666"/>
      <c r="APO22" s="667"/>
      <c r="APP22" s="265"/>
      <c r="APQ22" s="665" t="str">
        <f>IF(APT22="×",TIME(0,0,0),IF(APR4="非常勤",AOP22,APB22))</f>
        <v>　</v>
      </c>
      <c r="APR22" s="666"/>
      <c r="APS22" s="667"/>
      <c r="APT22" s="265"/>
      <c r="APU22" s="720"/>
      <c r="APV22" s="720"/>
      <c r="APW22" s="668"/>
      <c r="APX22" s="670"/>
      <c r="APY22" s="669"/>
      <c r="APZ22" s="671"/>
      <c r="AQA22" s="672"/>
      <c r="AQB22" s="672"/>
      <c r="AQC22" s="673"/>
      <c r="AQD22" s="263">
        <f>'別表_個別勤務状況（1～60）'!$A$22</f>
        <v>8</v>
      </c>
      <c r="AQE22" s="264" t="str">
        <f>'別表_個別勤務状況（1～60）'!$B$22</f>
        <v>木</v>
      </c>
      <c r="AQF22" s="660"/>
      <c r="AQG22" s="661"/>
      <c r="AQH22" s="660"/>
      <c r="AQI22" s="661"/>
      <c r="AQJ22" s="660"/>
      <c r="AQK22" s="661"/>
      <c r="AQL22" s="660"/>
      <c r="AQM22" s="661"/>
      <c r="AQN22" s="662" t="str">
        <f>IFERROR(IF(OR(AQE22="日",AQE22="祝",AQE22=0,AQF22=""),"　",MAX(IF(AND(AQF22&lt;=AQN14,AQH22&gt;AQO14),AQO14-AQN14,IF(AND(AQF22&gt;AQN14,AQH22&lt;=AQO14),AQH22-AQF22,IF(AND(AQF22&lt;=AQN14,AQH22&lt;=AQO14),AQH22-AQN14,IF(AND(AQF22&gt;AQN14,AQH22&gt;AQO14),AQO14-AQF22,0)))),0)),0)</f>
        <v>　</v>
      </c>
      <c r="AQO22" s="663"/>
      <c r="AQP22" s="664"/>
      <c r="AQQ22" s="662" t="str">
        <f>IFERROR(IF(OR(AQE22="日",AQE22="祝",AQE22=0,AQJ22=""),"　",MAX(IF(AND(AQJ22&gt;AQT14,AQL22&gt;AQR14),0,IF(AND(AQJ22&lt;=AQT14,AQJ22&gt;AQQ14,AQL22&gt;AQR14),AQT14-AQJ22,IF(AND(AQJ22&lt;=AQT14,AQJ22&lt;=AQQ14,AQL22&gt;AQR14),AQT14-AQQ14,IF(AND(AQJ22&gt;AQQ14,AQL22&lt;=AQR14),AQL22-AQJ22,IF(AND(AQJ22&lt;=AQQ14,AQL22&lt;=AQR14),AQL22-AQQ14,0))))),0)),0)</f>
        <v>　</v>
      </c>
      <c r="AQR22" s="663"/>
      <c r="AQS22" s="664"/>
      <c r="AQT22" s="662" t="str">
        <f>IFERROR(IF(OR(AQE22="日",AQE22="祝",AQE22=0,AQJ22=0),"　",MAX(IF(AND(AQJ22&lt;=AQT14,AQL22&gt;AQU14),AQU14-AQT14,IF(AQL22&lt;=AQU14,0,IF(AND(AQJ22&gt;AQT14,AQL22&gt;AQU14),AQU14-AQJ22,0))),0)),0)</f>
        <v>　</v>
      </c>
      <c r="AQU22" s="663"/>
      <c r="AQV22" s="664"/>
      <c r="AQW22" s="662" t="str">
        <f>IFERROR(IF(OR(AQE22="日",AQE22="祝",AQE22=0,AQJ22=0),"　",MAX(IF(AQJ22&gt;AQW14,AQL22-AQJ22,IF(AQJ22&lt;=AQW14,AQL22-AQW14,0)),0)),0)</f>
        <v>　</v>
      </c>
      <c r="AQX22" s="663"/>
      <c r="AQY22" s="664"/>
      <c r="AQZ22" s="662" t="str">
        <f>IFERROR(IF(OR(AQE22="日",AQE22="祝",AQE22=0,AQF22=""),"　",MAX(IF(AND(AQF22&lt;=AQZ14,AQH22&gt;ARA14),ARA14-AQZ14,IF(AND(AQF22&gt;AQZ14,AQH22&lt;=ARA14),AQH22-AQF22,IF(AND(AQF22&lt;=AQZ14,AQH22&lt;=ARA14),AQH22-AQZ14,IF(AND(AQF22&gt;AQZ14,AQH22&gt;ARA14),ARA14-AQF22,0)))),0)),0)</f>
        <v>　</v>
      </c>
      <c r="ARA22" s="663"/>
      <c r="ARB22" s="664"/>
      <c r="ARC22" s="662" t="str">
        <f>IFERROR(IF(OR(AQE22="日",AQE22="祝",AQE22=0,AQJ22=0),"　",MAX(IF(AND(AQJ22&gt;ARF14,AQL22&gt;ARD14),0,IF(AND(AQJ22&lt;=ARF14,AQJ22&gt;ARC14,AQL22&gt;ARD14),ARF14-AQJ22,IF(AND(AQJ22&lt;=ARF14,AQJ22&lt;=ARC14,AQL22&gt;ARD14),ARF14-ARC14,IF(AND(AQJ22&gt;ARC14,AQL22&lt;=ARD14),AQL22-AQJ22,IF(AND(AQJ22&lt;=ARC14,AQL22&lt;=ARD14),AQL22-ARC14,0))))),0)),0)</f>
        <v>　</v>
      </c>
      <c r="ARD22" s="663"/>
      <c r="ARE22" s="664"/>
      <c r="ARF22" s="662" t="str">
        <f>IFERROR(IF(OR(AQE22="日",AQE22="祝",AQE22=0,AQJ22=0),"　",MAX(IF(AND(AQJ22&lt;=ARF14,AQL22&gt;ARG14),ARG14-ARF14,IF(AQL22&lt;=ARG14,0,IF(AND(AQJ22&gt;ARF14,AQL22&gt;ARG14),ARG14-AQJ22,0))),0)),0)</f>
        <v>　</v>
      </c>
      <c r="ARG22" s="663"/>
      <c r="ARH22" s="664"/>
      <c r="ARI22" s="662" t="str">
        <f t="shared" si="19"/>
        <v>　</v>
      </c>
      <c r="ARJ22" s="663"/>
      <c r="ARK22" s="664"/>
      <c r="ARL22" s="665" t="str">
        <f>IF(ARO22="×",TIME(0,0,0),IF(ARY4="非常勤",AQN22,AQZ22))</f>
        <v>　</v>
      </c>
      <c r="ARM22" s="666"/>
      <c r="ARN22" s="667"/>
      <c r="ARO22" s="265"/>
      <c r="ARP22" s="665" t="str">
        <f>IF(ARS22="×",TIME(0,0,0),IF(ARY4="非常勤",AQQ22,ARC22))</f>
        <v>　</v>
      </c>
      <c r="ARQ22" s="666"/>
      <c r="ARR22" s="667"/>
      <c r="ARS22" s="265"/>
      <c r="ART22" s="665" t="str">
        <f>IF(ARW22="×",TIME(0,0,0),IF(ARY4="非常勤",AQT22,ARF22))</f>
        <v>　</v>
      </c>
      <c r="ARU22" s="666"/>
      <c r="ARV22" s="667"/>
      <c r="ARW22" s="265"/>
      <c r="ARX22" s="665" t="str">
        <f>IF(ASA22="×",TIME(0,0,0),IF(ARY4="非常勤",AQW22,ARI22))</f>
        <v>　</v>
      </c>
      <c r="ARY22" s="666"/>
      <c r="ARZ22" s="667"/>
      <c r="ASA22" s="265"/>
      <c r="ASB22" s="720"/>
      <c r="ASC22" s="720"/>
      <c r="ASD22" s="668"/>
      <c r="ASE22" s="670"/>
      <c r="ASF22" s="669"/>
      <c r="ASG22" s="671"/>
      <c r="ASH22" s="672"/>
      <c r="ASI22" s="672"/>
      <c r="ASJ22" s="673"/>
      <c r="ASK22" s="263">
        <f>'別表_個別勤務状況（1～60）'!$A$22</f>
        <v>8</v>
      </c>
      <c r="ASL22" s="264" t="str">
        <f>'別表_個別勤務状況（1～60）'!$B$22</f>
        <v>木</v>
      </c>
      <c r="ASM22" s="660"/>
      <c r="ASN22" s="661"/>
      <c r="ASO22" s="660"/>
      <c r="ASP22" s="661"/>
      <c r="ASQ22" s="660"/>
      <c r="ASR22" s="661"/>
      <c r="ASS22" s="660"/>
      <c r="AST22" s="661"/>
      <c r="ASU22" s="662" t="str">
        <f>IFERROR(IF(OR(ASL22="日",ASL22="祝",ASL22=0,ASM22=""),"　",MAX(IF(AND(ASM22&lt;=ASU14,ASO22&gt;ASV14),ASV14-ASU14,IF(AND(ASM22&gt;ASU14,ASO22&lt;=ASV14),ASO22-ASM22,IF(AND(ASM22&lt;=ASU14,ASO22&lt;=ASV14),ASO22-ASU14,IF(AND(ASM22&gt;ASU14,ASO22&gt;ASV14),ASV14-ASM22,0)))),0)),0)</f>
        <v>　</v>
      </c>
      <c r="ASV22" s="663"/>
      <c r="ASW22" s="664"/>
      <c r="ASX22" s="662" t="str">
        <f>IFERROR(IF(OR(ASL22="日",ASL22="祝",ASL22=0,ASQ22=""),"　",MAX(IF(AND(ASQ22&gt;ATA14,ASS22&gt;ASY14),0,IF(AND(ASQ22&lt;=ATA14,ASQ22&gt;ASX14,ASS22&gt;ASY14),ATA14-ASQ22,IF(AND(ASQ22&lt;=ATA14,ASQ22&lt;=ASX14,ASS22&gt;ASY14),ATA14-ASX14,IF(AND(ASQ22&gt;ASX14,ASS22&lt;=ASY14),ASS22-ASQ22,IF(AND(ASQ22&lt;=ASX14,ASS22&lt;=ASY14),ASS22-ASX14,0))))),0)),0)</f>
        <v>　</v>
      </c>
      <c r="ASY22" s="663"/>
      <c r="ASZ22" s="664"/>
      <c r="ATA22" s="662" t="str">
        <f>IFERROR(IF(OR(ASL22="日",ASL22="祝",ASL22=0,ASQ22=0),"　",MAX(IF(AND(ASQ22&lt;=ATA14,ASS22&gt;ATB14),ATB14-ATA14,IF(ASS22&lt;=ATB14,0,IF(AND(ASQ22&gt;ATA14,ASS22&gt;ATB14),ATB14-ASQ22,0))),0)),0)</f>
        <v>　</v>
      </c>
      <c r="ATB22" s="663"/>
      <c r="ATC22" s="664"/>
      <c r="ATD22" s="662" t="str">
        <f>IFERROR(IF(OR(ASL22="日",ASL22="祝",ASL22=0,ASQ22=0),"　",MAX(IF(ASQ22&gt;ATD14,ASS22-ASQ22,IF(ASQ22&lt;=ATD14,ASS22-ATD14,0)),0)),0)</f>
        <v>　</v>
      </c>
      <c r="ATE22" s="663"/>
      <c r="ATF22" s="664"/>
      <c r="ATG22" s="662" t="str">
        <f>IFERROR(IF(OR(ASL22="日",ASL22="祝",ASL22=0,ASM22=""),"　",MAX(IF(AND(ASM22&lt;=ATG14,ASO22&gt;ATH14),ATH14-ATG14,IF(AND(ASM22&gt;ATG14,ASO22&lt;=ATH14),ASO22-ASM22,IF(AND(ASM22&lt;=ATG14,ASO22&lt;=ATH14),ASO22-ATG14,IF(AND(ASM22&gt;ATG14,ASO22&gt;ATH14),ATH14-ASM22,0)))),0)),0)</f>
        <v>　</v>
      </c>
      <c r="ATH22" s="663"/>
      <c r="ATI22" s="664"/>
      <c r="ATJ22" s="662" t="str">
        <f>IFERROR(IF(OR(ASL22="日",ASL22="祝",ASL22=0,ASQ22=0),"　",MAX(IF(AND(ASQ22&gt;ATM14,ASS22&gt;ATK14),0,IF(AND(ASQ22&lt;=ATM14,ASQ22&gt;ATJ14,ASS22&gt;ATK14),ATM14-ASQ22,IF(AND(ASQ22&lt;=ATM14,ASQ22&lt;=ATJ14,ASS22&gt;ATK14),ATM14-ATJ14,IF(AND(ASQ22&gt;ATJ14,ASS22&lt;=ATK14),ASS22-ASQ22,IF(AND(ASQ22&lt;=ATJ14,ASS22&lt;=ATK14),ASS22-ATJ14,0))))),0)),0)</f>
        <v>　</v>
      </c>
      <c r="ATK22" s="663"/>
      <c r="ATL22" s="664"/>
      <c r="ATM22" s="662" t="str">
        <f>IFERROR(IF(OR(ASL22="日",ASL22="祝",ASL22=0,ASQ22=0),"　",MAX(IF(AND(ASQ22&lt;=ATM14,ASS22&gt;ATN14),ATN14-ATM14,IF(ASS22&lt;=ATN14,0,IF(AND(ASQ22&gt;ATM14,ASS22&gt;ATN14),ATN14-ASQ22,0))),0)),0)</f>
        <v>　</v>
      </c>
      <c r="ATN22" s="663"/>
      <c r="ATO22" s="664"/>
      <c r="ATP22" s="662" t="str">
        <f t="shared" si="20"/>
        <v>　</v>
      </c>
      <c r="ATQ22" s="663"/>
      <c r="ATR22" s="664"/>
      <c r="ATS22" s="665" t="str">
        <f>IF(ATV22="×",TIME(0,0,0),IF(AUF4="非常勤",ASU22,ATG22))</f>
        <v>　</v>
      </c>
      <c r="ATT22" s="666"/>
      <c r="ATU22" s="667"/>
      <c r="ATV22" s="265"/>
      <c r="ATW22" s="665" t="str">
        <f>IF(ATZ22="×",TIME(0,0,0),IF(AUF4="非常勤",ASX22,ATJ22))</f>
        <v>　</v>
      </c>
      <c r="ATX22" s="666"/>
      <c r="ATY22" s="667"/>
      <c r="ATZ22" s="265"/>
      <c r="AUA22" s="665" t="str">
        <f>IF(AUD22="×",TIME(0,0,0),IF(AUF4="非常勤",ATA22,ATM22))</f>
        <v>　</v>
      </c>
      <c r="AUB22" s="666"/>
      <c r="AUC22" s="667"/>
      <c r="AUD22" s="265"/>
      <c r="AUE22" s="665" t="str">
        <f>IF(AUH22="×",TIME(0,0,0),IF(AUF4="非常勤",ATD22,ATP22))</f>
        <v>　</v>
      </c>
      <c r="AUF22" s="666"/>
      <c r="AUG22" s="667"/>
      <c r="AUH22" s="265"/>
      <c r="AUI22" s="720"/>
      <c r="AUJ22" s="720"/>
      <c r="AUK22" s="668"/>
      <c r="AUL22" s="670"/>
      <c r="AUM22" s="669"/>
      <c r="AUN22" s="671"/>
      <c r="AUO22" s="672"/>
      <c r="AUP22" s="672"/>
      <c r="AUQ22" s="673"/>
      <c r="AUR22" s="263">
        <f>'別表_個別勤務状況（1～60）'!$A$22</f>
        <v>8</v>
      </c>
      <c r="AUS22" s="264" t="str">
        <f>'別表_個別勤務状況（1～60）'!$B$22</f>
        <v>木</v>
      </c>
      <c r="AUT22" s="660"/>
      <c r="AUU22" s="661"/>
      <c r="AUV22" s="660"/>
      <c r="AUW22" s="661"/>
      <c r="AUX22" s="660"/>
      <c r="AUY22" s="661"/>
      <c r="AUZ22" s="660"/>
      <c r="AVA22" s="661"/>
      <c r="AVB22" s="662" t="str">
        <f>IFERROR(IF(OR(AUS22="日",AUS22="祝",AUS22=0,AUT22=""),"　",MAX(IF(AND(AUT22&lt;=AVB14,AUV22&gt;AVC14),AVC14-AVB14,IF(AND(AUT22&gt;AVB14,AUV22&lt;=AVC14),AUV22-AUT22,IF(AND(AUT22&lt;=AVB14,AUV22&lt;=AVC14),AUV22-AVB14,IF(AND(AUT22&gt;AVB14,AUV22&gt;AVC14),AVC14-AUT22,0)))),0)),0)</f>
        <v>　</v>
      </c>
      <c r="AVC22" s="663"/>
      <c r="AVD22" s="664"/>
      <c r="AVE22" s="662" t="str">
        <f>IFERROR(IF(OR(AUS22="日",AUS22="祝",AUS22=0,AUX22=""),"　",MAX(IF(AND(AUX22&gt;AVH14,AUZ22&gt;AVF14),0,IF(AND(AUX22&lt;=AVH14,AUX22&gt;AVE14,AUZ22&gt;AVF14),AVH14-AUX22,IF(AND(AUX22&lt;=AVH14,AUX22&lt;=AVE14,AUZ22&gt;AVF14),AVH14-AVE14,IF(AND(AUX22&gt;AVE14,AUZ22&lt;=AVF14),AUZ22-AUX22,IF(AND(AUX22&lt;=AVE14,AUZ22&lt;=AVF14),AUZ22-AVE14,0))))),0)),0)</f>
        <v>　</v>
      </c>
      <c r="AVF22" s="663"/>
      <c r="AVG22" s="664"/>
      <c r="AVH22" s="662" t="str">
        <f>IFERROR(IF(OR(AUS22="日",AUS22="祝",AUS22=0,AUX22=0),"　",MAX(IF(AND(AUX22&lt;=AVH14,AUZ22&gt;AVI14),AVI14-AVH14,IF(AUZ22&lt;=AVI14,0,IF(AND(AUX22&gt;AVH14,AUZ22&gt;AVI14),AVI14-AUX22,0))),0)),0)</f>
        <v>　</v>
      </c>
      <c r="AVI22" s="663"/>
      <c r="AVJ22" s="664"/>
      <c r="AVK22" s="662" t="str">
        <f>IFERROR(IF(OR(AUS22="日",AUS22="祝",AUS22=0,AUX22=0),"　",MAX(IF(AUX22&gt;AVK14,AUZ22-AUX22,IF(AUX22&lt;=AVK14,AUZ22-AVK14,0)),0)),0)</f>
        <v>　</v>
      </c>
      <c r="AVL22" s="663"/>
      <c r="AVM22" s="664"/>
      <c r="AVN22" s="662" t="str">
        <f>IFERROR(IF(OR(AUS22="日",AUS22="祝",AUS22=0,AUT22=""),"　",MAX(IF(AND(AUT22&lt;=AVN14,AUV22&gt;AVO14),AVO14-AVN14,IF(AND(AUT22&gt;AVN14,AUV22&lt;=AVO14),AUV22-AUT22,IF(AND(AUT22&lt;=AVN14,AUV22&lt;=AVO14),AUV22-AVN14,IF(AND(AUT22&gt;AVN14,AUV22&gt;AVO14),AVO14-AUT22,0)))),0)),0)</f>
        <v>　</v>
      </c>
      <c r="AVO22" s="663"/>
      <c r="AVP22" s="664"/>
      <c r="AVQ22" s="662" t="str">
        <f>IFERROR(IF(OR(AUS22="日",AUS22="祝",AUS22=0,AUX22=0),"　",MAX(IF(AND(AUX22&gt;AVT14,AUZ22&gt;AVR14),0,IF(AND(AUX22&lt;=AVT14,AUX22&gt;AVQ14,AUZ22&gt;AVR14),AVT14-AUX22,IF(AND(AUX22&lt;=AVT14,AUX22&lt;=AVQ14,AUZ22&gt;AVR14),AVT14-AVQ14,IF(AND(AUX22&gt;AVQ14,AUZ22&lt;=AVR14),AUZ22-AUX22,IF(AND(AUX22&lt;=AVQ14,AUZ22&lt;=AVR14),AUZ22-AVQ14,0))))),0)),0)</f>
        <v>　</v>
      </c>
      <c r="AVR22" s="663"/>
      <c r="AVS22" s="664"/>
      <c r="AVT22" s="662" t="str">
        <f>IFERROR(IF(OR(AUS22="日",AUS22="祝",AUS22=0,AUX22=0),"　",MAX(IF(AND(AUX22&lt;=AVT14,AUZ22&gt;AVU14),AVU14-AVT14,IF(AUZ22&lt;=AVU14,0,IF(AND(AUX22&gt;AVT14,AUZ22&gt;AVU14),AVU14-AUX22,0))),0)),0)</f>
        <v>　</v>
      </c>
      <c r="AVU22" s="663"/>
      <c r="AVV22" s="664"/>
      <c r="AVW22" s="662" t="str">
        <f t="shared" si="21"/>
        <v>　</v>
      </c>
      <c r="AVX22" s="663"/>
      <c r="AVY22" s="664"/>
      <c r="AVZ22" s="665" t="str">
        <f>IF(AWC22="×",TIME(0,0,0),IF(AWM4="非常勤",AVB22,AVN22))</f>
        <v>　</v>
      </c>
      <c r="AWA22" s="666"/>
      <c r="AWB22" s="667"/>
      <c r="AWC22" s="265"/>
      <c r="AWD22" s="665" t="str">
        <f>IF(AWG22="×",TIME(0,0,0),IF(AWM4="非常勤",AVE22,AVQ22))</f>
        <v>　</v>
      </c>
      <c r="AWE22" s="666"/>
      <c r="AWF22" s="667"/>
      <c r="AWG22" s="265"/>
      <c r="AWH22" s="665" t="str">
        <f>IF(AWK22="×",TIME(0,0,0),IF(AWM4="非常勤",AVH22,AVT22))</f>
        <v>　</v>
      </c>
      <c r="AWI22" s="666"/>
      <c r="AWJ22" s="667"/>
      <c r="AWK22" s="265"/>
      <c r="AWL22" s="665" t="str">
        <f>IF(AWO22="×",TIME(0,0,0),IF(AWM4="非常勤",AVK22,AVW22))</f>
        <v>　</v>
      </c>
      <c r="AWM22" s="666"/>
      <c r="AWN22" s="667"/>
      <c r="AWO22" s="265"/>
      <c r="AWP22" s="720"/>
      <c r="AWQ22" s="720"/>
      <c r="AWR22" s="668"/>
      <c r="AWS22" s="670"/>
      <c r="AWT22" s="669"/>
      <c r="AWU22" s="671"/>
      <c r="AWV22" s="672"/>
      <c r="AWW22" s="672"/>
      <c r="AWX22" s="673"/>
      <c r="AWY22" s="263">
        <f>'別表_個別勤務状況（1～60）'!$A$22</f>
        <v>8</v>
      </c>
      <c r="AWZ22" s="264" t="str">
        <f>'別表_個別勤務状況（1～60）'!$B$22</f>
        <v>木</v>
      </c>
      <c r="AXA22" s="660"/>
      <c r="AXB22" s="661"/>
      <c r="AXC22" s="660"/>
      <c r="AXD22" s="661"/>
      <c r="AXE22" s="660"/>
      <c r="AXF22" s="661"/>
      <c r="AXG22" s="660"/>
      <c r="AXH22" s="661"/>
      <c r="AXI22" s="662" t="str">
        <f>IFERROR(IF(OR(AWZ22="日",AWZ22="祝",AWZ22=0,AXA22=""),"　",MAX(IF(AND(AXA22&lt;=AXI14,AXC22&gt;AXJ14),AXJ14-AXI14,IF(AND(AXA22&gt;AXI14,AXC22&lt;=AXJ14),AXC22-AXA22,IF(AND(AXA22&lt;=AXI14,AXC22&lt;=AXJ14),AXC22-AXI14,IF(AND(AXA22&gt;AXI14,AXC22&gt;AXJ14),AXJ14-AXA22,0)))),0)),0)</f>
        <v>　</v>
      </c>
      <c r="AXJ22" s="663"/>
      <c r="AXK22" s="664"/>
      <c r="AXL22" s="662" t="str">
        <f>IFERROR(IF(OR(AWZ22="日",AWZ22="祝",AWZ22=0,AXE22=""),"　",MAX(IF(AND(AXE22&gt;AXO14,AXG22&gt;AXM14),0,IF(AND(AXE22&lt;=AXO14,AXE22&gt;AXL14,AXG22&gt;AXM14),AXO14-AXE22,IF(AND(AXE22&lt;=AXO14,AXE22&lt;=AXL14,AXG22&gt;AXM14),AXO14-AXL14,IF(AND(AXE22&gt;AXL14,AXG22&lt;=AXM14),AXG22-AXE22,IF(AND(AXE22&lt;=AXL14,AXG22&lt;=AXM14),AXG22-AXL14,0))))),0)),0)</f>
        <v>　</v>
      </c>
      <c r="AXM22" s="663"/>
      <c r="AXN22" s="664"/>
      <c r="AXO22" s="662" t="str">
        <f>IFERROR(IF(OR(AWZ22="日",AWZ22="祝",AWZ22=0,AXE22=0),"　",MAX(IF(AND(AXE22&lt;=AXO14,AXG22&gt;AXP14),AXP14-AXO14,IF(AXG22&lt;=AXP14,0,IF(AND(AXE22&gt;AXO14,AXG22&gt;AXP14),AXP14-AXE22,0))),0)),0)</f>
        <v>　</v>
      </c>
      <c r="AXP22" s="663"/>
      <c r="AXQ22" s="664"/>
      <c r="AXR22" s="662" t="str">
        <f>IFERROR(IF(OR(AWZ22="日",AWZ22="祝",AWZ22=0,AXE22=0),"　",MAX(IF(AXE22&gt;AXR14,AXG22-AXE22,IF(AXE22&lt;=AXR14,AXG22-AXR14,0)),0)),0)</f>
        <v>　</v>
      </c>
      <c r="AXS22" s="663"/>
      <c r="AXT22" s="664"/>
      <c r="AXU22" s="662" t="str">
        <f>IFERROR(IF(OR(AWZ22="日",AWZ22="祝",AWZ22=0,AXA22=""),"　",MAX(IF(AND(AXA22&lt;=AXU14,AXC22&gt;AXV14),AXV14-AXU14,IF(AND(AXA22&gt;AXU14,AXC22&lt;=AXV14),AXC22-AXA22,IF(AND(AXA22&lt;=AXU14,AXC22&lt;=AXV14),AXC22-AXU14,IF(AND(AXA22&gt;AXU14,AXC22&gt;AXV14),AXV14-AXA22,0)))),0)),0)</f>
        <v>　</v>
      </c>
      <c r="AXV22" s="663"/>
      <c r="AXW22" s="664"/>
      <c r="AXX22" s="662" t="str">
        <f>IFERROR(IF(OR(AWZ22="日",AWZ22="祝",AWZ22=0,AXE22=0),"　",MAX(IF(AND(AXE22&gt;AYA14,AXG22&gt;AXY14),0,IF(AND(AXE22&lt;=AYA14,AXE22&gt;AXX14,AXG22&gt;AXY14),AYA14-AXE22,IF(AND(AXE22&lt;=AYA14,AXE22&lt;=AXX14,AXG22&gt;AXY14),AYA14-AXX14,IF(AND(AXE22&gt;AXX14,AXG22&lt;=AXY14),AXG22-AXE22,IF(AND(AXE22&lt;=AXX14,AXG22&lt;=AXY14),AXG22-AXX14,0))))),0)),0)</f>
        <v>　</v>
      </c>
      <c r="AXY22" s="663"/>
      <c r="AXZ22" s="664"/>
      <c r="AYA22" s="662" t="str">
        <f>IFERROR(IF(OR(AWZ22="日",AWZ22="祝",AWZ22=0,AXE22=0),"　",MAX(IF(AND(AXE22&lt;=AYA14,AXG22&gt;AYB14),AYB14-AYA14,IF(AXG22&lt;=AYB14,0,IF(AND(AXE22&gt;AYA14,AXG22&gt;AYB14),AYB14-AXE22,0))),0)),0)</f>
        <v>　</v>
      </c>
      <c r="AYB22" s="663"/>
      <c r="AYC22" s="664"/>
      <c r="AYD22" s="662" t="str">
        <f t="shared" si="22"/>
        <v>　</v>
      </c>
      <c r="AYE22" s="663"/>
      <c r="AYF22" s="664"/>
      <c r="AYG22" s="665" t="str">
        <f>IF(AYJ22="×",TIME(0,0,0),IF(AYT4="非常勤",AXI22,AXU22))</f>
        <v>　</v>
      </c>
      <c r="AYH22" s="666"/>
      <c r="AYI22" s="667"/>
      <c r="AYJ22" s="265"/>
      <c r="AYK22" s="665" t="str">
        <f>IF(AYN22="×",TIME(0,0,0),IF(AYT4="非常勤",AXL22,AXX22))</f>
        <v>　</v>
      </c>
      <c r="AYL22" s="666"/>
      <c r="AYM22" s="667"/>
      <c r="AYN22" s="265"/>
      <c r="AYO22" s="665" t="str">
        <f>IF(AYR22="×",TIME(0,0,0),IF(AYT4="非常勤",AXO22,AYA22))</f>
        <v>　</v>
      </c>
      <c r="AYP22" s="666"/>
      <c r="AYQ22" s="667"/>
      <c r="AYR22" s="265"/>
      <c r="AYS22" s="665" t="str">
        <f>IF(AYV22="×",TIME(0,0,0),IF(AYT4="非常勤",AXR22,AYD22))</f>
        <v>　</v>
      </c>
      <c r="AYT22" s="666"/>
      <c r="AYU22" s="667"/>
      <c r="AYV22" s="265"/>
      <c r="AYW22" s="720"/>
      <c r="AYX22" s="720"/>
      <c r="AYY22" s="668"/>
      <c r="AYZ22" s="670"/>
      <c r="AZA22" s="669"/>
      <c r="AZB22" s="671"/>
      <c r="AZC22" s="672"/>
      <c r="AZD22" s="672"/>
      <c r="AZE22" s="673"/>
      <c r="AZF22" s="263">
        <f>'別表_個別勤務状況（1～60）'!$A$22</f>
        <v>8</v>
      </c>
      <c r="AZG22" s="264" t="str">
        <f>'別表_個別勤務状況（1～60）'!$B$22</f>
        <v>木</v>
      </c>
      <c r="AZH22" s="660"/>
      <c r="AZI22" s="661"/>
      <c r="AZJ22" s="660"/>
      <c r="AZK22" s="661"/>
      <c r="AZL22" s="660"/>
      <c r="AZM22" s="661"/>
      <c r="AZN22" s="660"/>
      <c r="AZO22" s="661"/>
      <c r="AZP22" s="662" t="str">
        <f>IFERROR(IF(OR(AZG22="日",AZG22="祝",AZG22=0,AZH22=""),"　",MAX(IF(AND(AZH22&lt;=AZP14,AZJ22&gt;AZQ14),AZQ14-AZP14,IF(AND(AZH22&gt;AZP14,AZJ22&lt;=AZQ14),AZJ22-AZH22,IF(AND(AZH22&lt;=AZP14,AZJ22&lt;=AZQ14),AZJ22-AZP14,IF(AND(AZH22&gt;AZP14,AZJ22&gt;AZQ14),AZQ14-AZH22,0)))),0)),0)</f>
        <v>　</v>
      </c>
      <c r="AZQ22" s="663"/>
      <c r="AZR22" s="664"/>
      <c r="AZS22" s="662" t="str">
        <f>IFERROR(IF(OR(AZG22="日",AZG22="祝",AZG22=0,AZL22=""),"　",MAX(IF(AND(AZL22&gt;AZV14,AZN22&gt;AZT14),0,IF(AND(AZL22&lt;=AZV14,AZL22&gt;AZS14,AZN22&gt;AZT14),AZV14-AZL22,IF(AND(AZL22&lt;=AZV14,AZL22&lt;=AZS14,AZN22&gt;AZT14),AZV14-AZS14,IF(AND(AZL22&gt;AZS14,AZN22&lt;=AZT14),AZN22-AZL22,IF(AND(AZL22&lt;=AZS14,AZN22&lt;=AZT14),AZN22-AZS14,0))))),0)),0)</f>
        <v>　</v>
      </c>
      <c r="AZT22" s="663"/>
      <c r="AZU22" s="664"/>
      <c r="AZV22" s="662" t="str">
        <f>IFERROR(IF(OR(AZG22="日",AZG22="祝",AZG22=0,AZL22=0),"　",MAX(IF(AND(AZL22&lt;=AZV14,AZN22&gt;AZW14),AZW14-AZV14,IF(AZN22&lt;=AZW14,0,IF(AND(AZL22&gt;AZV14,AZN22&gt;AZW14),AZW14-AZL22,0))),0)),0)</f>
        <v>　</v>
      </c>
      <c r="AZW22" s="663"/>
      <c r="AZX22" s="664"/>
      <c r="AZY22" s="662" t="str">
        <f>IFERROR(IF(OR(AZG22="日",AZG22="祝",AZG22=0,AZL22=0),"　",MAX(IF(AZL22&gt;AZY14,AZN22-AZL22,IF(AZL22&lt;=AZY14,AZN22-AZY14,0)),0)),0)</f>
        <v>　</v>
      </c>
      <c r="AZZ22" s="663"/>
      <c r="BAA22" s="664"/>
      <c r="BAB22" s="662" t="str">
        <f>IFERROR(IF(OR(AZG22="日",AZG22="祝",AZG22=0,AZH22=""),"　",MAX(IF(AND(AZH22&lt;=BAB14,AZJ22&gt;BAC14),BAC14-BAB14,IF(AND(AZH22&gt;BAB14,AZJ22&lt;=BAC14),AZJ22-AZH22,IF(AND(AZH22&lt;=BAB14,AZJ22&lt;=BAC14),AZJ22-BAB14,IF(AND(AZH22&gt;BAB14,AZJ22&gt;BAC14),BAC14-AZH22,0)))),0)),0)</f>
        <v>　</v>
      </c>
      <c r="BAC22" s="663"/>
      <c r="BAD22" s="664"/>
      <c r="BAE22" s="662" t="str">
        <f>IFERROR(IF(OR(AZG22="日",AZG22="祝",AZG22=0,AZL22=0),"　",MAX(IF(AND(AZL22&gt;BAH14,AZN22&gt;BAF14),0,IF(AND(AZL22&lt;=BAH14,AZL22&gt;BAE14,AZN22&gt;BAF14),BAH14-AZL22,IF(AND(AZL22&lt;=BAH14,AZL22&lt;=BAE14,AZN22&gt;BAF14),BAH14-BAE14,IF(AND(AZL22&gt;BAE14,AZN22&lt;=BAF14),AZN22-AZL22,IF(AND(AZL22&lt;=BAE14,AZN22&lt;=BAF14),AZN22-BAE14,0))))),0)),0)</f>
        <v>　</v>
      </c>
      <c r="BAF22" s="663"/>
      <c r="BAG22" s="664"/>
      <c r="BAH22" s="662" t="str">
        <f>IFERROR(IF(OR(AZG22="日",AZG22="祝",AZG22=0,AZL22=0),"　",MAX(IF(AND(AZL22&lt;=BAH14,AZN22&gt;BAI14),BAI14-BAH14,IF(AZN22&lt;=BAI14,0,IF(AND(AZL22&gt;BAH14,AZN22&gt;BAI14),BAI14-AZL22,0))),0)),0)</f>
        <v>　</v>
      </c>
      <c r="BAI22" s="663"/>
      <c r="BAJ22" s="664"/>
      <c r="BAK22" s="662" t="str">
        <f t="shared" si="23"/>
        <v>　</v>
      </c>
      <c r="BAL22" s="663"/>
      <c r="BAM22" s="664"/>
      <c r="BAN22" s="665" t="str">
        <f>IF(BAQ22="×",TIME(0,0,0),IF(BBA4="非常勤",AZP22,BAB22))</f>
        <v>　</v>
      </c>
      <c r="BAO22" s="666"/>
      <c r="BAP22" s="667"/>
      <c r="BAQ22" s="265"/>
      <c r="BAR22" s="665" t="str">
        <f>IF(BAU22="×",TIME(0,0,0),IF(BBA4="非常勤",AZS22,BAE22))</f>
        <v>　</v>
      </c>
      <c r="BAS22" s="666"/>
      <c r="BAT22" s="667"/>
      <c r="BAU22" s="265"/>
      <c r="BAV22" s="665" t="str">
        <f>IF(BAY22="×",TIME(0,0,0),IF(BBA4="非常勤",AZV22,BAH22))</f>
        <v>　</v>
      </c>
      <c r="BAW22" s="666"/>
      <c r="BAX22" s="667"/>
      <c r="BAY22" s="265"/>
      <c r="BAZ22" s="665" t="str">
        <f>IF(BBC22="×",TIME(0,0,0),IF(BBA4="非常勤",AZY22,BAK22))</f>
        <v>　</v>
      </c>
      <c r="BBA22" s="666"/>
      <c r="BBB22" s="667"/>
      <c r="BBC22" s="265"/>
      <c r="BBD22" s="720"/>
      <c r="BBE22" s="720"/>
      <c r="BBF22" s="668"/>
      <c r="BBG22" s="670"/>
      <c r="BBH22" s="669"/>
      <c r="BBI22" s="671"/>
      <c r="BBJ22" s="672"/>
      <c r="BBK22" s="672"/>
      <c r="BBL22" s="673"/>
      <c r="BBM22" s="263">
        <f>'別表_個別勤務状況（1～60）'!$A$22</f>
        <v>8</v>
      </c>
      <c r="BBN22" s="264" t="str">
        <f>'別表_個別勤務状況（1～60）'!$B$22</f>
        <v>木</v>
      </c>
      <c r="BBO22" s="660"/>
      <c r="BBP22" s="661"/>
      <c r="BBQ22" s="660"/>
      <c r="BBR22" s="661"/>
      <c r="BBS22" s="660"/>
      <c r="BBT22" s="661"/>
      <c r="BBU22" s="660"/>
      <c r="BBV22" s="661"/>
      <c r="BBW22" s="662" t="str">
        <f>IFERROR(IF(OR(BBN22="日",BBN22="祝",BBN22=0,BBO22=""),"　",MAX(IF(AND(BBO22&lt;=BBW14,BBQ22&gt;BBX14),BBX14-BBW14,IF(AND(BBO22&gt;BBW14,BBQ22&lt;=BBX14),BBQ22-BBO22,IF(AND(BBO22&lt;=BBW14,BBQ22&lt;=BBX14),BBQ22-BBW14,IF(AND(BBO22&gt;BBW14,BBQ22&gt;BBX14),BBX14-BBO22,0)))),0)),0)</f>
        <v>　</v>
      </c>
      <c r="BBX22" s="663"/>
      <c r="BBY22" s="664"/>
      <c r="BBZ22" s="662" t="str">
        <f>IFERROR(IF(OR(BBN22="日",BBN22="祝",BBN22=0,BBS22=""),"　",MAX(IF(AND(BBS22&gt;BCC14,BBU22&gt;BCA14),0,IF(AND(BBS22&lt;=BCC14,BBS22&gt;BBZ14,BBU22&gt;BCA14),BCC14-BBS22,IF(AND(BBS22&lt;=BCC14,BBS22&lt;=BBZ14,BBU22&gt;BCA14),BCC14-BBZ14,IF(AND(BBS22&gt;BBZ14,BBU22&lt;=BCA14),BBU22-BBS22,IF(AND(BBS22&lt;=BBZ14,BBU22&lt;=BCA14),BBU22-BBZ14,0))))),0)),0)</f>
        <v>　</v>
      </c>
      <c r="BCA22" s="663"/>
      <c r="BCB22" s="664"/>
      <c r="BCC22" s="662" t="str">
        <f>IFERROR(IF(OR(BBN22="日",BBN22="祝",BBN22=0,BBS22=0),"　",MAX(IF(AND(BBS22&lt;=BCC14,BBU22&gt;BCD14),BCD14-BCC14,IF(BBU22&lt;=BCD14,0,IF(AND(BBS22&gt;BCC14,BBU22&gt;BCD14),BCD14-BBS22,0))),0)),0)</f>
        <v>　</v>
      </c>
      <c r="BCD22" s="663"/>
      <c r="BCE22" s="664"/>
      <c r="BCF22" s="662" t="str">
        <f>IFERROR(IF(OR(BBN22="日",BBN22="祝",BBN22=0,BBS22=0),"　",MAX(IF(BBS22&gt;BCF14,BBU22-BBS22,IF(BBS22&lt;=BCF14,BBU22-BCF14,0)),0)),0)</f>
        <v>　</v>
      </c>
      <c r="BCG22" s="663"/>
      <c r="BCH22" s="664"/>
      <c r="BCI22" s="662" t="str">
        <f>IFERROR(IF(OR(BBN22="日",BBN22="祝",BBN22=0,BBO22=""),"　",MAX(IF(AND(BBO22&lt;=BCI14,BBQ22&gt;BCJ14),BCJ14-BCI14,IF(AND(BBO22&gt;BCI14,BBQ22&lt;=BCJ14),BBQ22-BBO22,IF(AND(BBO22&lt;=BCI14,BBQ22&lt;=BCJ14),BBQ22-BCI14,IF(AND(BBO22&gt;BCI14,BBQ22&gt;BCJ14),BCJ14-BBO22,0)))),0)),0)</f>
        <v>　</v>
      </c>
      <c r="BCJ22" s="663"/>
      <c r="BCK22" s="664"/>
      <c r="BCL22" s="662" t="str">
        <f>IFERROR(IF(OR(BBN22="日",BBN22="祝",BBN22=0,BBS22=0),"　",MAX(IF(AND(BBS22&gt;BCO14,BBU22&gt;BCM14),0,IF(AND(BBS22&lt;=BCO14,BBS22&gt;BCL14,BBU22&gt;BCM14),BCO14-BBS22,IF(AND(BBS22&lt;=BCO14,BBS22&lt;=BCL14,BBU22&gt;BCM14),BCO14-BCL14,IF(AND(BBS22&gt;BCL14,BBU22&lt;=BCM14),BBU22-BBS22,IF(AND(BBS22&lt;=BCL14,BBU22&lt;=BCM14),BBU22-BCL14,0))))),0)),0)</f>
        <v>　</v>
      </c>
      <c r="BCM22" s="663"/>
      <c r="BCN22" s="664"/>
      <c r="BCO22" s="662" t="str">
        <f>IFERROR(IF(OR(BBN22="日",BBN22="祝",BBN22=0,BBS22=0),"　",MAX(IF(AND(BBS22&lt;=BCO14,BBU22&gt;BCP14),BCP14-BCO14,IF(BBU22&lt;=BCP14,0,IF(AND(BBS22&gt;BCO14,BBU22&gt;BCP14),BCP14-BBS22,0))),0)),0)</f>
        <v>　</v>
      </c>
      <c r="BCP22" s="663"/>
      <c r="BCQ22" s="664"/>
      <c r="BCR22" s="662" t="str">
        <f t="shared" si="24"/>
        <v>　</v>
      </c>
      <c r="BCS22" s="663"/>
      <c r="BCT22" s="664"/>
      <c r="BCU22" s="665" t="str">
        <f>IF(BCX22="×",TIME(0,0,0),IF(BDH4="非常勤",BBW22,BCI22))</f>
        <v>　</v>
      </c>
      <c r="BCV22" s="666"/>
      <c r="BCW22" s="667"/>
      <c r="BCX22" s="265"/>
      <c r="BCY22" s="665" t="str">
        <f>IF(BDB22="×",TIME(0,0,0),IF(BDH4="非常勤",BBZ22,BCL22))</f>
        <v>　</v>
      </c>
      <c r="BCZ22" s="666"/>
      <c r="BDA22" s="667"/>
      <c r="BDB22" s="265"/>
      <c r="BDC22" s="665" t="str">
        <f>IF(BDF22="×",TIME(0,0,0),IF(BDH4="非常勤",BCC22,BCO22))</f>
        <v>　</v>
      </c>
      <c r="BDD22" s="666"/>
      <c r="BDE22" s="667"/>
      <c r="BDF22" s="265"/>
      <c r="BDG22" s="665" t="str">
        <f>IF(BDJ22="×",TIME(0,0,0),IF(BDH4="非常勤",BCF22,BCR22))</f>
        <v>　</v>
      </c>
      <c r="BDH22" s="666"/>
      <c r="BDI22" s="667"/>
      <c r="BDJ22" s="265"/>
      <c r="BDK22" s="720"/>
      <c r="BDL22" s="720"/>
      <c r="BDM22" s="668"/>
      <c r="BDN22" s="670"/>
      <c r="BDO22" s="669"/>
      <c r="BDP22" s="671"/>
      <c r="BDQ22" s="672"/>
      <c r="BDR22" s="672"/>
      <c r="BDS22" s="673"/>
      <c r="BDT22" s="263">
        <f>'別表_個別勤務状況（1～60）'!$A$22</f>
        <v>8</v>
      </c>
      <c r="BDU22" s="264" t="str">
        <f>'別表_個別勤務状況（1～60）'!$B$22</f>
        <v>木</v>
      </c>
      <c r="BDV22" s="660"/>
      <c r="BDW22" s="661"/>
      <c r="BDX22" s="660"/>
      <c r="BDY22" s="661"/>
      <c r="BDZ22" s="660"/>
      <c r="BEA22" s="661"/>
      <c r="BEB22" s="660"/>
      <c r="BEC22" s="661"/>
      <c r="BED22" s="662" t="str">
        <f>IFERROR(IF(OR(BDU22="日",BDU22="祝",BDU22=0,BDV22=""),"　",MAX(IF(AND(BDV22&lt;=BED14,BDX22&gt;BEE14),BEE14-BED14,IF(AND(BDV22&gt;BED14,BDX22&lt;=BEE14),BDX22-BDV22,IF(AND(BDV22&lt;=BED14,BDX22&lt;=BEE14),BDX22-BED14,IF(AND(BDV22&gt;BED14,BDX22&gt;BEE14),BEE14-BDV22,0)))),0)),0)</f>
        <v>　</v>
      </c>
      <c r="BEE22" s="663"/>
      <c r="BEF22" s="664"/>
      <c r="BEG22" s="662" t="str">
        <f>IFERROR(IF(OR(BDU22="日",BDU22="祝",BDU22=0,BDZ22=""),"　",MAX(IF(AND(BDZ22&gt;BEJ14,BEB22&gt;BEH14),0,IF(AND(BDZ22&lt;=BEJ14,BDZ22&gt;BEG14,BEB22&gt;BEH14),BEJ14-BDZ22,IF(AND(BDZ22&lt;=BEJ14,BDZ22&lt;=BEG14,BEB22&gt;BEH14),BEJ14-BEG14,IF(AND(BDZ22&gt;BEG14,BEB22&lt;=BEH14),BEB22-BDZ22,IF(AND(BDZ22&lt;=BEG14,BEB22&lt;=BEH14),BEB22-BEG14,0))))),0)),0)</f>
        <v>　</v>
      </c>
      <c r="BEH22" s="663"/>
      <c r="BEI22" s="664"/>
      <c r="BEJ22" s="662" t="str">
        <f>IFERROR(IF(OR(BDU22="日",BDU22="祝",BDU22=0,BDZ22=0),"　",MAX(IF(AND(BDZ22&lt;=BEJ14,BEB22&gt;BEK14),BEK14-BEJ14,IF(BEB22&lt;=BEK14,0,IF(AND(BDZ22&gt;BEJ14,BEB22&gt;BEK14),BEK14-BDZ22,0))),0)),0)</f>
        <v>　</v>
      </c>
      <c r="BEK22" s="663"/>
      <c r="BEL22" s="664"/>
      <c r="BEM22" s="662" t="str">
        <f>IFERROR(IF(OR(BDU22="日",BDU22="祝",BDU22=0,BDZ22=0),"　",MAX(IF(BDZ22&gt;BEM14,BEB22-BDZ22,IF(BDZ22&lt;=BEM14,BEB22-BEM14,0)),0)),0)</f>
        <v>　</v>
      </c>
      <c r="BEN22" s="663"/>
      <c r="BEO22" s="664"/>
      <c r="BEP22" s="662" t="str">
        <f>IFERROR(IF(OR(BDU22="日",BDU22="祝",BDU22=0,BDV22=""),"　",MAX(IF(AND(BDV22&lt;=BEP14,BDX22&gt;BEQ14),BEQ14-BEP14,IF(AND(BDV22&gt;BEP14,BDX22&lt;=BEQ14),BDX22-BDV22,IF(AND(BDV22&lt;=BEP14,BDX22&lt;=BEQ14),BDX22-BEP14,IF(AND(BDV22&gt;BEP14,BDX22&gt;BEQ14),BEQ14-BDV22,0)))),0)),0)</f>
        <v>　</v>
      </c>
      <c r="BEQ22" s="663"/>
      <c r="BER22" s="664"/>
      <c r="BES22" s="662" t="str">
        <f>IFERROR(IF(OR(BDU22="日",BDU22="祝",BDU22=0,BDZ22=0),"　",MAX(IF(AND(BDZ22&gt;BEV14,BEB22&gt;BET14),0,IF(AND(BDZ22&lt;=BEV14,BDZ22&gt;BES14,BEB22&gt;BET14),BEV14-BDZ22,IF(AND(BDZ22&lt;=BEV14,BDZ22&lt;=BES14,BEB22&gt;BET14),BEV14-BES14,IF(AND(BDZ22&gt;BES14,BEB22&lt;=BET14),BEB22-BDZ22,IF(AND(BDZ22&lt;=BES14,BEB22&lt;=BET14),BEB22-BES14,0))))),0)),0)</f>
        <v>　</v>
      </c>
      <c r="BET22" s="663"/>
      <c r="BEU22" s="664"/>
      <c r="BEV22" s="662" t="str">
        <f>IFERROR(IF(OR(BDU22="日",BDU22="祝",BDU22=0,BDZ22=0),"　",MAX(IF(AND(BDZ22&lt;=BEV14,BEB22&gt;BEW14),BEW14-BEV14,IF(BEB22&lt;=BEW14,0,IF(AND(BDZ22&gt;BEV14,BEB22&gt;BEW14),BEW14-BDZ22,0))),0)),0)</f>
        <v>　</v>
      </c>
      <c r="BEW22" s="663"/>
      <c r="BEX22" s="664"/>
      <c r="BEY22" s="662" t="str">
        <f t="shared" si="25"/>
        <v>　</v>
      </c>
      <c r="BEZ22" s="663"/>
      <c r="BFA22" s="664"/>
      <c r="BFB22" s="665" t="str">
        <f>IF(BFE22="×",TIME(0,0,0),IF(BFO4="非常勤",BED22,BEP22))</f>
        <v>　</v>
      </c>
      <c r="BFC22" s="666"/>
      <c r="BFD22" s="667"/>
      <c r="BFE22" s="265"/>
      <c r="BFF22" s="665" t="str">
        <f>IF(BFI22="×",TIME(0,0,0),IF(BFO4="非常勤",BEG22,BES22))</f>
        <v>　</v>
      </c>
      <c r="BFG22" s="666"/>
      <c r="BFH22" s="667"/>
      <c r="BFI22" s="265"/>
      <c r="BFJ22" s="665" t="str">
        <f>IF(BFM22="×",TIME(0,0,0),IF(BFO4="非常勤",BEJ22,BEV22))</f>
        <v>　</v>
      </c>
      <c r="BFK22" s="666"/>
      <c r="BFL22" s="667"/>
      <c r="BFM22" s="265"/>
      <c r="BFN22" s="665" t="str">
        <f>IF(BFQ22="×",TIME(0,0,0),IF(BFO4="非常勤",BEM22,BEY22))</f>
        <v>　</v>
      </c>
      <c r="BFO22" s="666"/>
      <c r="BFP22" s="667"/>
      <c r="BFQ22" s="265"/>
      <c r="BFR22" s="720"/>
      <c r="BFS22" s="720"/>
      <c r="BFT22" s="668"/>
      <c r="BFU22" s="670"/>
      <c r="BFV22" s="669"/>
      <c r="BFW22" s="671"/>
      <c r="BFX22" s="672"/>
      <c r="BFY22" s="672"/>
      <c r="BFZ22" s="673"/>
      <c r="BGA22" s="263">
        <f>'別表_個別勤務状況（1～60）'!$A$22</f>
        <v>8</v>
      </c>
      <c r="BGB22" s="264" t="str">
        <f>'別表_個別勤務状況（1～60）'!$B$22</f>
        <v>木</v>
      </c>
      <c r="BGC22" s="660"/>
      <c r="BGD22" s="661"/>
      <c r="BGE22" s="660"/>
      <c r="BGF22" s="661"/>
      <c r="BGG22" s="660"/>
      <c r="BGH22" s="661"/>
      <c r="BGI22" s="660"/>
      <c r="BGJ22" s="661"/>
      <c r="BGK22" s="662" t="str">
        <f>IFERROR(IF(OR(BGB22="日",BGB22="祝",BGB22=0,BGC22=""),"　",MAX(IF(AND(BGC22&lt;=BGK14,BGE22&gt;BGL14),BGL14-BGK14,IF(AND(BGC22&gt;BGK14,BGE22&lt;=BGL14),BGE22-BGC22,IF(AND(BGC22&lt;=BGK14,BGE22&lt;=BGL14),BGE22-BGK14,IF(AND(BGC22&gt;BGK14,BGE22&gt;BGL14),BGL14-BGC22,0)))),0)),0)</f>
        <v>　</v>
      </c>
      <c r="BGL22" s="663"/>
      <c r="BGM22" s="664"/>
      <c r="BGN22" s="662" t="str">
        <f>IFERROR(IF(OR(BGB22="日",BGB22="祝",BGB22=0,BGG22=""),"　",MAX(IF(AND(BGG22&gt;BGQ14,BGI22&gt;BGO14),0,IF(AND(BGG22&lt;=BGQ14,BGG22&gt;BGN14,BGI22&gt;BGO14),BGQ14-BGG22,IF(AND(BGG22&lt;=BGQ14,BGG22&lt;=BGN14,BGI22&gt;BGO14),BGQ14-BGN14,IF(AND(BGG22&gt;BGN14,BGI22&lt;=BGO14),BGI22-BGG22,IF(AND(BGG22&lt;=BGN14,BGI22&lt;=BGO14),BGI22-BGN14,0))))),0)),0)</f>
        <v>　</v>
      </c>
      <c r="BGO22" s="663"/>
      <c r="BGP22" s="664"/>
      <c r="BGQ22" s="662" t="str">
        <f>IFERROR(IF(OR(BGB22="日",BGB22="祝",BGB22=0,BGG22=0),"　",MAX(IF(AND(BGG22&lt;=BGQ14,BGI22&gt;BGR14),BGR14-BGQ14,IF(BGI22&lt;=BGR14,0,IF(AND(BGG22&gt;BGQ14,BGI22&gt;BGR14),BGR14-BGG22,0))),0)),0)</f>
        <v>　</v>
      </c>
      <c r="BGR22" s="663"/>
      <c r="BGS22" s="664"/>
      <c r="BGT22" s="662" t="str">
        <f>IFERROR(IF(OR(BGB22="日",BGB22="祝",BGB22=0,BGG22=0),"　",MAX(IF(BGG22&gt;BGT14,BGI22-BGG22,IF(BGG22&lt;=BGT14,BGI22-BGT14,0)),0)),0)</f>
        <v>　</v>
      </c>
      <c r="BGU22" s="663"/>
      <c r="BGV22" s="664"/>
      <c r="BGW22" s="662" t="str">
        <f>IFERROR(IF(OR(BGB22="日",BGB22="祝",BGB22=0,BGC22=""),"　",MAX(IF(AND(BGC22&lt;=BGW14,BGE22&gt;BGX14),BGX14-BGW14,IF(AND(BGC22&gt;BGW14,BGE22&lt;=BGX14),BGE22-BGC22,IF(AND(BGC22&lt;=BGW14,BGE22&lt;=BGX14),BGE22-BGW14,IF(AND(BGC22&gt;BGW14,BGE22&gt;BGX14),BGX14-BGC22,0)))),0)),0)</f>
        <v>　</v>
      </c>
      <c r="BGX22" s="663"/>
      <c r="BGY22" s="664"/>
      <c r="BGZ22" s="662" t="str">
        <f>IFERROR(IF(OR(BGB22="日",BGB22="祝",BGB22=0,BGG22=0),"　",MAX(IF(AND(BGG22&gt;BHC14,BGI22&gt;BHA14),0,IF(AND(BGG22&lt;=BHC14,BGG22&gt;BGZ14,BGI22&gt;BHA14),BHC14-BGG22,IF(AND(BGG22&lt;=BHC14,BGG22&lt;=BGZ14,BGI22&gt;BHA14),BHC14-BGZ14,IF(AND(BGG22&gt;BGZ14,BGI22&lt;=BHA14),BGI22-BGG22,IF(AND(BGG22&lt;=BGZ14,BGI22&lt;=BHA14),BGI22-BGZ14,0))))),0)),0)</f>
        <v>　</v>
      </c>
      <c r="BHA22" s="663"/>
      <c r="BHB22" s="664"/>
      <c r="BHC22" s="662" t="str">
        <f>IFERROR(IF(OR(BGB22="日",BGB22="祝",BGB22=0,BGG22=0),"　",MAX(IF(AND(BGG22&lt;=BHC14,BGI22&gt;BHD14),BHD14-BHC14,IF(BGI22&lt;=BHD14,0,IF(AND(BGG22&gt;BHC14,BGI22&gt;BHD14),BHD14-BGG22,0))),0)),0)</f>
        <v>　</v>
      </c>
      <c r="BHD22" s="663"/>
      <c r="BHE22" s="664"/>
      <c r="BHF22" s="662" t="str">
        <f t="shared" si="26"/>
        <v>　</v>
      </c>
      <c r="BHG22" s="663"/>
      <c r="BHH22" s="664"/>
      <c r="BHI22" s="665" t="str">
        <f>IF(BHL22="×",TIME(0,0,0),IF(BHV4="非常勤",BGK22,BGW22))</f>
        <v>　</v>
      </c>
      <c r="BHJ22" s="666"/>
      <c r="BHK22" s="667"/>
      <c r="BHL22" s="265"/>
      <c r="BHM22" s="665" t="str">
        <f>IF(BHP22="×",TIME(0,0,0),IF(BHV4="非常勤",BGN22,BGZ22))</f>
        <v>　</v>
      </c>
      <c r="BHN22" s="666"/>
      <c r="BHO22" s="667"/>
      <c r="BHP22" s="265"/>
      <c r="BHQ22" s="665" t="str">
        <f>IF(BHT22="×",TIME(0,0,0),IF(BHV4="非常勤",BGQ22,BHC22))</f>
        <v>　</v>
      </c>
      <c r="BHR22" s="666"/>
      <c r="BHS22" s="667"/>
      <c r="BHT22" s="265"/>
      <c r="BHU22" s="665" t="str">
        <f>IF(BHX22="×",TIME(0,0,0),IF(BHV4="非常勤",BGT22,BHF22))</f>
        <v>　</v>
      </c>
      <c r="BHV22" s="666"/>
      <c r="BHW22" s="667"/>
      <c r="BHX22" s="265"/>
      <c r="BHY22" s="720"/>
      <c r="BHZ22" s="720"/>
      <c r="BIA22" s="668"/>
      <c r="BIB22" s="670"/>
      <c r="BIC22" s="669"/>
      <c r="BID22" s="671"/>
      <c r="BIE22" s="672"/>
      <c r="BIF22" s="672"/>
      <c r="BIG22" s="673"/>
      <c r="BIH22" s="263">
        <f>'別表_個別勤務状況（1～60）'!$A$22</f>
        <v>8</v>
      </c>
      <c r="BII22" s="264" t="str">
        <f>'別表_個別勤務状況（1～60）'!$B$22</f>
        <v>木</v>
      </c>
      <c r="BIJ22" s="660"/>
      <c r="BIK22" s="661"/>
      <c r="BIL22" s="660"/>
      <c r="BIM22" s="661"/>
      <c r="BIN22" s="660"/>
      <c r="BIO22" s="661"/>
      <c r="BIP22" s="660"/>
      <c r="BIQ22" s="661"/>
      <c r="BIR22" s="662" t="str">
        <f>IFERROR(IF(OR(BII22="日",BII22="祝",BII22=0,BIJ22=""),"　",MAX(IF(AND(BIJ22&lt;=BIR14,BIL22&gt;BIS14),BIS14-BIR14,IF(AND(BIJ22&gt;BIR14,BIL22&lt;=BIS14),BIL22-BIJ22,IF(AND(BIJ22&lt;=BIR14,BIL22&lt;=BIS14),BIL22-BIR14,IF(AND(BIJ22&gt;BIR14,BIL22&gt;BIS14),BIS14-BIJ22,0)))),0)),0)</f>
        <v>　</v>
      </c>
      <c r="BIS22" s="663"/>
      <c r="BIT22" s="664"/>
      <c r="BIU22" s="662" t="str">
        <f>IFERROR(IF(OR(BII22="日",BII22="祝",BII22=0,BIN22=""),"　",MAX(IF(AND(BIN22&gt;BIX14,BIP22&gt;BIV14),0,IF(AND(BIN22&lt;=BIX14,BIN22&gt;BIU14,BIP22&gt;BIV14),BIX14-BIN22,IF(AND(BIN22&lt;=BIX14,BIN22&lt;=BIU14,BIP22&gt;BIV14),BIX14-BIU14,IF(AND(BIN22&gt;BIU14,BIP22&lt;=BIV14),BIP22-BIN22,IF(AND(BIN22&lt;=BIU14,BIP22&lt;=BIV14),BIP22-BIU14,0))))),0)),0)</f>
        <v>　</v>
      </c>
      <c r="BIV22" s="663"/>
      <c r="BIW22" s="664"/>
      <c r="BIX22" s="662" t="str">
        <f>IFERROR(IF(OR(BII22="日",BII22="祝",BII22=0,BIN22=0),"　",MAX(IF(AND(BIN22&lt;=BIX14,BIP22&gt;BIY14),BIY14-BIX14,IF(BIP22&lt;=BIY14,0,IF(AND(BIN22&gt;BIX14,BIP22&gt;BIY14),BIY14-BIN22,0))),0)),0)</f>
        <v>　</v>
      </c>
      <c r="BIY22" s="663"/>
      <c r="BIZ22" s="664"/>
      <c r="BJA22" s="662" t="str">
        <f>IFERROR(IF(OR(BII22="日",BII22="祝",BII22=0,BIN22=0),"　",MAX(IF(BIN22&gt;BJA14,BIP22-BIN22,IF(BIN22&lt;=BJA14,BIP22-BJA14,0)),0)),0)</f>
        <v>　</v>
      </c>
      <c r="BJB22" s="663"/>
      <c r="BJC22" s="664"/>
      <c r="BJD22" s="662" t="str">
        <f>IFERROR(IF(OR(BII22="日",BII22="祝",BII22=0,BIJ22=""),"　",MAX(IF(AND(BIJ22&lt;=BJD14,BIL22&gt;BJE14),BJE14-BJD14,IF(AND(BIJ22&gt;BJD14,BIL22&lt;=BJE14),BIL22-BIJ22,IF(AND(BIJ22&lt;=BJD14,BIL22&lt;=BJE14),BIL22-BJD14,IF(AND(BIJ22&gt;BJD14,BIL22&gt;BJE14),BJE14-BIJ22,0)))),0)),0)</f>
        <v>　</v>
      </c>
      <c r="BJE22" s="663"/>
      <c r="BJF22" s="664"/>
      <c r="BJG22" s="662" t="str">
        <f>IFERROR(IF(OR(BII22="日",BII22="祝",BII22=0,BIN22=0),"　",MAX(IF(AND(BIN22&gt;BJJ14,BIP22&gt;BJH14),0,IF(AND(BIN22&lt;=BJJ14,BIN22&gt;BJG14,BIP22&gt;BJH14),BJJ14-BIN22,IF(AND(BIN22&lt;=BJJ14,BIN22&lt;=BJG14,BIP22&gt;BJH14),BJJ14-BJG14,IF(AND(BIN22&gt;BJG14,BIP22&lt;=BJH14),BIP22-BIN22,IF(AND(BIN22&lt;=BJG14,BIP22&lt;=BJH14),BIP22-BJG14,0))))),0)),0)</f>
        <v>　</v>
      </c>
      <c r="BJH22" s="663"/>
      <c r="BJI22" s="664"/>
      <c r="BJJ22" s="662" t="str">
        <f>IFERROR(IF(OR(BII22="日",BII22="祝",BII22=0,BIN22=0),"　",MAX(IF(AND(BIN22&lt;=BJJ14,BIP22&gt;BJK14),BJK14-BJJ14,IF(BIP22&lt;=BJK14,0,IF(AND(BIN22&gt;BJJ14,BIP22&gt;BJK14),BJK14-BIN22,0))),0)),0)</f>
        <v>　</v>
      </c>
      <c r="BJK22" s="663"/>
      <c r="BJL22" s="664"/>
      <c r="BJM22" s="662" t="str">
        <f t="shared" si="27"/>
        <v>　</v>
      </c>
      <c r="BJN22" s="663"/>
      <c r="BJO22" s="664"/>
      <c r="BJP22" s="665" t="str">
        <f>IF(BJS22="×",TIME(0,0,0),IF(BKC4="非常勤",BIR22,BJD22))</f>
        <v>　</v>
      </c>
      <c r="BJQ22" s="666"/>
      <c r="BJR22" s="667"/>
      <c r="BJS22" s="265"/>
      <c r="BJT22" s="665" t="str">
        <f>IF(BJW22="×",TIME(0,0,0),IF(BKC4="非常勤",BIU22,BJG22))</f>
        <v>　</v>
      </c>
      <c r="BJU22" s="666"/>
      <c r="BJV22" s="667"/>
      <c r="BJW22" s="265"/>
      <c r="BJX22" s="665" t="str">
        <f>IF(BKA22="×",TIME(0,0,0),IF(BKC4="非常勤",BIX22,BJJ22))</f>
        <v>　</v>
      </c>
      <c r="BJY22" s="666"/>
      <c r="BJZ22" s="667"/>
      <c r="BKA22" s="265"/>
      <c r="BKB22" s="665" t="str">
        <f>IF(BKE22="×",TIME(0,0,0),IF(BKC4="非常勤",BJA22,BJM22))</f>
        <v>　</v>
      </c>
      <c r="BKC22" s="666"/>
      <c r="BKD22" s="667"/>
      <c r="BKE22" s="265"/>
      <c r="BKF22" s="720"/>
      <c r="BKG22" s="720"/>
      <c r="BKH22" s="668"/>
      <c r="BKI22" s="670"/>
      <c r="BKJ22" s="669"/>
      <c r="BKK22" s="671"/>
      <c r="BKL22" s="672"/>
      <c r="BKM22" s="672"/>
      <c r="BKN22" s="673"/>
      <c r="BKO22" s="263">
        <f>'別表_個別勤務状況（1～60）'!$A$22</f>
        <v>8</v>
      </c>
      <c r="BKP22" s="264" t="str">
        <f>'別表_個別勤務状況（1～60）'!$B$22</f>
        <v>木</v>
      </c>
      <c r="BKQ22" s="660"/>
      <c r="BKR22" s="661"/>
      <c r="BKS22" s="660"/>
      <c r="BKT22" s="661"/>
      <c r="BKU22" s="660"/>
      <c r="BKV22" s="661"/>
      <c r="BKW22" s="660"/>
      <c r="BKX22" s="661"/>
      <c r="BKY22" s="662" t="str">
        <f>IFERROR(IF(OR(BKP22="日",BKP22="祝",BKP22=0,BKQ22=""),"　",MAX(IF(AND(BKQ22&lt;=BKY14,BKS22&gt;BKZ14),BKZ14-BKY14,IF(AND(BKQ22&gt;BKY14,BKS22&lt;=BKZ14),BKS22-BKQ22,IF(AND(BKQ22&lt;=BKY14,BKS22&lt;=BKZ14),BKS22-BKY14,IF(AND(BKQ22&gt;BKY14,BKS22&gt;BKZ14),BKZ14-BKQ22,0)))),0)),0)</f>
        <v>　</v>
      </c>
      <c r="BKZ22" s="663"/>
      <c r="BLA22" s="664"/>
      <c r="BLB22" s="662" t="str">
        <f>IFERROR(IF(OR(BKP22="日",BKP22="祝",BKP22=0,BKU22=""),"　",MAX(IF(AND(BKU22&gt;BLE14,BKW22&gt;BLC14),0,IF(AND(BKU22&lt;=BLE14,BKU22&gt;BLB14,BKW22&gt;BLC14),BLE14-BKU22,IF(AND(BKU22&lt;=BLE14,BKU22&lt;=BLB14,BKW22&gt;BLC14),BLE14-BLB14,IF(AND(BKU22&gt;BLB14,BKW22&lt;=BLC14),BKW22-BKU22,IF(AND(BKU22&lt;=BLB14,BKW22&lt;=BLC14),BKW22-BLB14,0))))),0)),0)</f>
        <v>　</v>
      </c>
      <c r="BLC22" s="663"/>
      <c r="BLD22" s="664"/>
      <c r="BLE22" s="662" t="str">
        <f>IFERROR(IF(OR(BKP22="日",BKP22="祝",BKP22=0,BKU22=0),"　",MAX(IF(AND(BKU22&lt;=BLE14,BKW22&gt;BLF14),BLF14-BLE14,IF(BKW22&lt;=BLF14,0,IF(AND(BKU22&gt;BLE14,BKW22&gt;BLF14),BLF14-BKU22,0))),0)),0)</f>
        <v>　</v>
      </c>
      <c r="BLF22" s="663"/>
      <c r="BLG22" s="664"/>
      <c r="BLH22" s="662" t="str">
        <f>IFERROR(IF(OR(BKP22="日",BKP22="祝",BKP22=0,BKU22=0),"　",MAX(IF(BKU22&gt;BLH14,BKW22-BKU22,IF(BKU22&lt;=BLH14,BKW22-BLH14,0)),0)),0)</f>
        <v>　</v>
      </c>
      <c r="BLI22" s="663"/>
      <c r="BLJ22" s="664"/>
      <c r="BLK22" s="662" t="str">
        <f>IFERROR(IF(OR(BKP22="日",BKP22="祝",BKP22=0,BKQ22=""),"　",MAX(IF(AND(BKQ22&lt;=BLK14,BKS22&gt;BLL14),BLL14-BLK14,IF(AND(BKQ22&gt;BLK14,BKS22&lt;=BLL14),BKS22-BKQ22,IF(AND(BKQ22&lt;=BLK14,BKS22&lt;=BLL14),BKS22-BLK14,IF(AND(BKQ22&gt;BLK14,BKS22&gt;BLL14),BLL14-BKQ22,0)))),0)),0)</f>
        <v>　</v>
      </c>
      <c r="BLL22" s="663"/>
      <c r="BLM22" s="664"/>
      <c r="BLN22" s="662" t="str">
        <f>IFERROR(IF(OR(BKP22="日",BKP22="祝",BKP22=0,BKU22=0),"　",MAX(IF(AND(BKU22&gt;BLQ14,BKW22&gt;BLO14),0,IF(AND(BKU22&lt;=BLQ14,BKU22&gt;BLN14,BKW22&gt;BLO14),BLQ14-BKU22,IF(AND(BKU22&lt;=BLQ14,BKU22&lt;=BLN14,BKW22&gt;BLO14),BLQ14-BLN14,IF(AND(BKU22&gt;BLN14,BKW22&lt;=BLO14),BKW22-BKU22,IF(AND(BKU22&lt;=BLN14,BKW22&lt;=BLO14),BKW22-BLN14,0))))),0)),0)</f>
        <v>　</v>
      </c>
      <c r="BLO22" s="663"/>
      <c r="BLP22" s="664"/>
      <c r="BLQ22" s="662" t="str">
        <f>IFERROR(IF(OR(BKP22="日",BKP22="祝",BKP22=0,BKU22=0),"　",MAX(IF(AND(BKU22&lt;=BLQ14,BKW22&gt;BLR14),BLR14-BLQ14,IF(BKW22&lt;=BLR14,0,IF(AND(BKU22&gt;BLQ14,BKW22&gt;BLR14),BLR14-BKU22,0))),0)),0)</f>
        <v>　</v>
      </c>
      <c r="BLR22" s="663"/>
      <c r="BLS22" s="664"/>
      <c r="BLT22" s="662" t="str">
        <f t="shared" si="28"/>
        <v>　</v>
      </c>
      <c r="BLU22" s="663"/>
      <c r="BLV22" s="664"/>
      <c r="BLW22" s="665" t="str">
        <f>IF(BLZ22="×",TIME(0,0,0),IF(BMJ4="非常勤",BKY22,BLK22))</f>
        <v>　</v>
      </c>
      <c r="BLX22" s="666"/>
      <c r="BLY22" s="667"/>
      <c r="BLZ22" s="265"/>
      <c r="BMA22" s="665" t="str">
        <f>IF(BMD22="×",TIME(0,0,0),IF(BMJ4="非常勤",BLB22,BLN22))</f>
        <v>　</v>
      </c>
      <c r="BMB22" s="666"/>
      <c r="BMC22" s="667"/>
      <c r="BMD22" s="265"/>
      <c r="BME22" s="665" t="str">
        <f>IF(BMH22="×",TIME(0,0,0),IF(BMJ4="非常勤",BLE22,BLQ22))</f>
        <v>　</v>
      </c>
      <c r="BMF22" s="666"/>
      <c r="BMG22" s="667"/>
      <c r="BMH22" s="265"/>
      <c r="BMI22" s="665" t="str">
        <f>IF(BML22="×",TIME(0,0,0),IF(BMJ4="非常勤",BLH22,BLT22))</f>
        <v>　</v>
      </c>
      <c r="BMJ22" s="666"/>
      <c r="BMK22" s="667"/>
      <c r="BML22" s="265"/>
      <c r="BMM22" s="720"/>
      <c r="BMN22" s="720"/>
      <c r="BMO22" s="668"/>
      <c r="BMP22" s="670"/>
      <c r="BMQ22" s="669"/>
      <c r="BMR22" s="671"/>
      <c r="BMS22" s="672"/>
      <c r="BMT22" s="672"/>
      <c r="BMU22" s="673"/>
      <c r="BMV22" s="263">
        <f>'別表_個別勤務状況（1～60）'!$A$22</f>
        <v>8</v>
      </c>
      <c r="BMW22" s="264" t="str">
        <f>'別表_個別勤務状況（1～60）'!$B$22</f>
        <v>木</v>
      </c>
      <c r="BMX22" s="660"/>
      <c r="BMY22" s="661"/>
      <c r="BMZ22" s="660"/>
      <c r="BNA22" s="661"/>
      <c r="BNB22" s="660"/>
      <c r="BNC22" s="661"/>
      <c r="BND22" s="660"/>
      <c r="BNE22" s="661"/>
      <c r="BNF22" s="662" t="str">
        <f>IFERROR(IF(OR(BMW22="日",BMW22="祝",BMW22=0,BMX22=""),"　",MAX(IF(AND(BMX22&lt;=BNF14,BMZ22&gt;BNG14),BNG14-BNF14,IF(AND(BMX22&gt;BNF14,BMZ22&lt;=BNG14),BMZ22-BMX22,IF(AND(BMX22&lt;=BNF14,BMZ22&lt;=BNG14),BMZ22-BNF14,IF(AND(BMX22&gt;BNF14,BMZ22&gt;BNG14),BNG14-BMX22,0)))),0)),0)</f>
        <v>　</v>
      </c>
      <c r="BNG22" s="663"/>
      <c r="BNH22" s="664"/>
      <c r="BNI22" s="662" t="str">
        <f>IFERROR(IF(OR(BMW22="日",BMW22="祝",BMW22=0,BNB22=""),"　",MAX(IF(AND(BNB22&gt;BNL14,BND22&gt;BNJ14),0,IF(AND(BNB22&lt;=BNL14,BNB22&gt;BNI14,BND22&gt;BNJ14),BNL14-BNB22,IF(AND(BNB22&lt;=BNL14,BNB22&lt;=BNI14,BND22&gt;BNJ14),BNL14-BNI14,IF(AND(BNB22&gt;BNI14,BND22&lt;=BNJ14),BND22-BNB22,IF(AND(BNB22&lt;=BNI14,BND22&lt;=BNJ14),BND22-BNI14,0))))),0)),0)</f>
        <v>　</v>
      </c>
      <c r="BNJ22" s="663"/>
      <c r="BNK22" s="664"/>
      <c r="BNL22" s="662" t="str">
        <f>IFERROR(IF(OR(BMW22="日",BMW22="祝",BMW22=0,BNB22=0),"　",MAX(IF(AND(BNB22&lt;=BNL14,BND22&gt;BNM14),BNM14-BNL14,IF(BND22&lt;=BNM14,0,IF(AND(BNB22&gt;BNL14,BND22&gt;BNM14),BNM14-BNB22,0))),0)),0)</f>
        <v>　</v>
      </c>
      <c r="BNM22" s="663"/>
      <c r="BNN22" s="664"/>
      <c r="BNO22" s="662" t="str">
        <f>IFERROR(IF(OR(BMW22="日",BMW22="祝",BMW22=0,BNB22=0),"　",MAX(IF(BNB22&gt;BNO14,BND22-BNB22,IF(BNB22&lt;=BNO14,BND22-BNO14,0)),0)),0)</f>
        <v>　</v>
      </c>
      <c r="BNP22" s="663"/>
      <c r="BNQ22" s="664"/>
      <c r="BNR22" s="662" t="str">
        <f>IFERROR(IF(OR(BMW22="日",BMW22="祝",BMW22=0,BMX22=""),"　",MAX(IF(AND(BMX22&lt;=BNR14,BMZ22&gt;BNS14),BNS14-BNR14,IF(AND(BMX22&gt;BNR14,BMZ22&lt;=BNS14),BMZ22-BMX22,IF(AND(BMX22&lt;=BNR14,BMZ22&lt;=BNS14),BMZ22-BNR14,IF(AND(BMX22&gt;BNR14,BMZ22&gt;BNS14),BNS14-BMX22,0)))),0)),0)</f>
        <v>　</v>
      </c>
      <c r="BNS22" s="663"/>
      <c r="BNT22" s="664"/>
      <c r="BNU22" s="662" t="str">
        <f>IFERROR(IF(OR(BMW22="日",BMW22="祝",BMW22=0,BNB22=0),"　",MAX(IF(AND(BNB22&gt;BNX14,BND22&gt;BNV14),0,IF(AND(BNB22&lt;=BNX14,BNB22&gt;BNU14,BND22&gt;BNV14),BNX14-BNB22,IF(AND(BNB22&lt;=BNX14,BNB22&lt;=BNU14,BND22&gt;BNV14),BNX14-BNU14,IF(AND(BNB22&gt;BNU14,BND22&lt;=BNV14),BND22-BNB22,IF(AND(BNB22&lt;=BNU14,BND22&lt;=BNV14),BND22-BNU14,0))))),0)),0)</f>
        <v>　</v>
      </c>
      <c r="BNV22" s="663"/>
      <c r="BNW22" s="664"/>
      <c r="BNX22" s="662" t="str">
        <f>IFERROR(IF(OR(BMW22="日",BMW22="祝",BMW22=0,BNB22=0),"　",MAX(IF(AND(BNB22&lt;=BNX14,BND22&gt;BNY14),BNY14-BNX14,IF(BND22&lt;=BNY14,0,IF(AND(BNB22&gt;BNX14,BND22&gt;BNY14),BNY14-BNB22,0))),0)),0)</f>
        <v>　</v>
      </c>
      <c r="BNY22" s="663"/>
      <c r="BNZ22" s="664"/>
      <c r="BOA22" s="662" t="str">
        <f t="shared" si="29"/>
        <v>　</v>
      </c>
      <c r="BOB22" s="663"/>
      <c r="BOC22" s="664"/>
      <c r="BOD22" s="665" t="str">
        <f>IF(BOG22="×",TIME(0,0,0),IF(BOQ4="非常勤",BNF22,BNR22))</f>
        <v>　</v>
      </c>
      <c r="BOE22" s="666"/>
      <c r="BOF22" s="667"/>
      <c r="BOG22" s="265"/>
      <c r="BOH22" s="665" t="str">
        <f>IF(BOK22="×",TIME(0,0,0),IF(BOQ4="非常勤",BNI22,BNU22))</f>
        <v>　</v>
      </c>
      <c r="BOI22" s="666"/>
      <c r="BOJ22" s="667"/>
      <c r="BOK22" s="265"/>
      <c r="BOL22" s="665" t="str">
        <f>IF(BOO22="×",TIME(0,0,0),IF(BOQ4="非常勤",BNL22,BNX22))</f>
        <v>　</v>
      </c>
      <c r="BOM22" s="666"/>
      <c r="BON22" s="667"/>
      <c r="BOO22" s="265"/>
      <c r="BOP22" s="665" t="str">
        <f>IF(BOS22="×",TIME(0,0,0),IF(BOQ4="非常勤",BNO22,BOA22))</f>
        <v>　</v>
      </c>
      <c r="BOQ22" s="666"/>
      <c r="BOR22" s="667"/>
      <c r="BOS22" s="265"/>
      <c r="BOT22" s="720"/>
      <c r="BOU22" s="720"/>
      <c r="BOV22" s="668"/>
      <c r="BOW22" s="670"/>
      <c r="BOX22" s="669"/>
      <c r="BOY22" s="671"/>
      <c r="BOZ22" s="672"/>
      <c r="BPA22" s="672"/>
      <c r="BPB22" s="673"/>
    </row>
    <row r="23" spans="1:1770" ht="15" customHeight="1">
      <c r="A23" s="263">
        <f>'別表_個別勤務状況（1～60）'!$A$23</f>
        <v>9</v>
      </c>
      <c r="B23" s="264" t="str">
        <f>'別表_個別勤務状況（1～60）'!$B$23</f>
        <v>金</v>
      </c>
      <c r="C23" s="575"/>
      <c r="D23" s="575"/>
      <c r="E23" s="575"/>
      <c r="F23" s="575"/>
      <c r="G23" s="575"/>
      <c r="H23" s="575"/>
      <c r="I23" s="575"/>
      <c r="J23" s="575"/>
      <c r="K23" s="662" t="str">
        <f>IFERROR(IF(OR(B23="日",B23="祝",B23=0,C23=""),"　",MAX(IF(AND(C23&lt;=K14,E23&gt;L14),L14-K14,IF(AND(C23&gt;K14,E23&lt;=L14),E23-C23,IF(AND(C23&lt;=K14,E23&lt;=L14),E23-K14,IF(AND(C23&gt;K14,E23&gt;L14),L14-C23,0)))),0)),0)</f>
        <v>　</v>
      </c>
      <c r="L23" s="663"/>
      <c r="M23" s="664"/>
      <c r="N23" s="662" t="str">
        <f>IFERROR(IF(OR(B23="日",B23="祝",B23=0,G23=""),"　",MAX(IF(AND(G23&gt;Q14,I23&gt;O14),0,IF(AND(G23&lt;=Q14,G23&gt;N14,I23&gt;O14),Q14-G23,IF(AND(G23&lt;=Q14,G23&lt;=N14,I23&gt;O14),Q14-N14,IF(AND(G23&gt;N14,I23&lt;=O14),I23-G23,IF(AND(G23&lt;=N14,I23&lt;=O14),I23-N14,0))))),0)),0)</f>
        <v>　</v>
      </c>
      <c r="O23" s="663"/>
      <c r="P23" s="664"/>
      <c r="Q23" s="662" t="str">
        <f>IFERROR(IF(OR(B23="日",B23="祝",B23=0,G23=0),"　",MAX(IF(AND(G23&lt;=Q14,I23&gt;R14),R14-Q14,IF(I23&lt;=R14,0,IF(AND(G23&gt;Q14,I23&gt;R14),R14-G23,0))),0)),0)</f>
        <v>　</v>
      </c>
      <c r="R23" s="663"/>
      <c r="S23" s="664"/>
      <c r="T23" s="662" t="str">
        <f>IFERROR(IF(OR(B23="日",B23="祝",B23=0,G23=0),"　",MAX(IF(G23&gt;T14,I23-G23,IF(G23&lt;=T14,I23-T14,0)),0)),0)</f>
        <v>　</v>
      </c>
      <c r="U23" s="663"/>
      <c r="V23" s="664"/>
      <c r="W23" s="730" t="str">
        <f>IFERROR(IF(OR(B23="日",B23="祝",B23=0,C23=""),"　",MAX(IF(AND(C23&lt;=W14,E23&gt;X14),X14-W14,IF(AND(C23&gt;W14,E23&lt;=X14),E23-C23,IF(AND(C23&lt;=W14,E23&lt;=X14),E23-W14,IF(AND(C23&gt;W14,E23&gt;X14),X14-C23,0)))),0)),0)</f>
        <v>　</v>
      </c>
      <c r="X23" s="731"/>
      <c r="Y23" s="731"/>
      <c r="Z23" s="730" t="str">
        <f>IFERROR(IF(OR(B23="日",B23="祝",B23=0,G23=0),"　",MAX(IF(AND(G23&gt;AC14,I23&gt;AA14),0,IF(AND(G23&lt;=AC14,G23&gt;Z14,I23&gt;AA14),AC14-G23,IF(AND(G23&lt;=AC14,G23&lt;=Z14,I23&gt;AA14),AC14-Z14,IF(AND(G23&gt;Z14,I23&lt;=AA14),I23-G23,IF(AND(G23&lt;=Z14,I23&lt;=AA14),I23-Z14,0))))),0)),0)</f>
        <v>　</v>
      </c>
      <c r="AA23" s="730"/>
      <c r="AB23" s="730"/>
      <c r="AC23" s="730" t="str">
        <f>IFERROR(IF(OR(B23="日",B23="祝",B23=0,G23=0),"　",MAX(IF(AND(G23&lt;=AC14,I23&gt;AD14),AD14-AC14,IF(I23&lt;=AD14,0,IF(AND(G23&gt;AC14,I23&gt;AD14),AD14-G23,0))),0)),0)</f>
        <v>　</v>
      </c>
      <c r="AD23" s="731"/>
      <c r="AE23" s="731"/>
      <c r="AF23" s="730" t="str">
        <f t="shared" si="0"/>
        <v>　</v>
      </c>
      <c r="AG23" s="731"/>
      <c r="AH23" s="731"/>
      <c r="AI23" s="565" t="str">
        <f>IF(AL23="×",TIME(0,0,0),IF(AV4="非常勤",K23,W23))</f>
        <v>　</v>
      </c>
      <c r="AJ23" s="566"/>
      <c r="AK23" s="566"/>
      <c r="AL23" s="265"/>
      <c r="AM23" s="565" t="str">
        <f>IF(AP23="×",TIME(0,0,0),IF(AV4="非常勤",N23,Z23))</f>
        <v>　</v>
      </c>
      <c r="AN23" s="566"/>
      <c r="AO23" s="566"/>
      <c r="AP23" s="265"/>
      <c r="AQ23" s="565" t="str">
        <f>IF(AT23="×",TIME(0,0,0),IF(AV4="非常勤",Q23,AC23))</f>
        <v>　</v>
      </c>
      <c r="AR23" s="566"/>
      <c r="AS23" s="566"/>
      <c r="AT23" s="265"/>
      <c r="AU23" s="565" t="str">
        <f>IF(AX23="×",TIME(0,0,0),IF(AV4="非常勤",T23,AF23))</f>
        <v>　</v>
      </c>
      <c r="AV23" s="566"/>
      <c r="AW23" s="567"/>
      <c r="AX23" s="265"/>
      <c r="AY23" s="720"/>
      <c r="AZ23" s="720"/>
      <c r="BA23" s="668"/>
      <c r="BB23" s="670"/>
      <c r="BC23" s="669"/>
      <c r="BD23" s="671"/>
      <c r="BE23" s="672"/>
      <c r="BF23" s="672"/>
      <c r="BG23" s="673"/>
      <c r="BH23" s="263">
        <f>'別表_個別勤務状況（1～60）'!$A$23</f>
        <v>9</v>
      </c>
      <c r="BI23" s="264" t="str">
        <f>'別表_個別勤務状況（1～60）'!$B$23</f>
        <v>金</v>
      </c>
      <c r="BJ23" s="575"/>
      <c r="BK23" s="575"/>
      <c r="BL23" s="575"/>
      <c r="BM23" s="575"/>
      <c r="BN23" s="575"/>
      <c r="BO23" s="575"/>
      <c r="BP23" s="575"/>
      <c r="BQ23" s="575"/>
      <c r="BR23" s="662" t="str">
        <f>IFERROR(IF(OR(BI23="日",BI23="祝",BI23=0,BJ23=""),"　",MAX(IF(AND(BJ23&lt;=BR14,BL23&gt;BS14),BS14-BR14,IF(AND(BJ23&gt;BR14,BL23&lt;=BS14),BL23-BJ23,IF(AND(BJ23&lt;=BR14,BL23&lt;=BS14),BL23-BR14,IF(AND(BJ23&gt;BR14,BL23&gt;BS14),BS14-BJ23,0)))),0)),0)</f>
        <v>　</v>
      </c>
      <c r="BS23" s="663"/>
      <c r="BT23" s="664"/>
      <c r="BU23" s="662" t="str">
        <f>IFERROR(IF(OR(BI23="日",BI23="祝",BI23=0,BN23=""),"　",MAX(IF(AND(BN23&gt;BX14,BP23&gt;BV14),0,IF(AND(BN23&lt;=BX14,BN23&gt;BU14,BP23&gt;BV14),BX14-BN23,IF(AND(BN23&lt;=BX14,BN23&lt;=BU14,BP23&gt;BV14),BX14-BU14,IF(AND(BN23&gt;BU14,BP23&lt;=BV14),BP23-BN23,IF(AND(BN23&lt;=BU14,BP23&lt;=BV14),BP23-BU14,0))))),0)),0)</f>
        <v>　</v>
      </c>
      <c r="BV23" s="663"/>
      <c r="BW23" s="664"/>
      <c r="BX23" s="662" t="str">
        <f>IFERROR(IF(OR(BI23="日",BI23="祝",BI23=0,BN23=0),"　",MAX(IF(AND(BN23&lt;=BX14,BP23&gt;BY14),BY14-BX14,IF(BP23&lt;=BY14,0,IF(AND(BN23&gt;BX14,BP23&gt;BY14),BY14-BN23,0))),0)),0)</f>
        <v>　</v>
      </c>
      <c r="BY23" s="663"/>
      <c r="BZ23" s="664"/>
      <c r="CA23" s="662" t="str">
        <f>IFERROR(IF(OR(BI23="日",BI23="祝",BI23=0,BN23=0),"　",MAX(IF(BN23&gt;CA14,BP23-BN23,IF(BN23&lt;=CA14,BP23-CA14,0)),0)),0)</f>
        <v>　</v>
      </c>
      <c r="CB23" s="663"/>
      <c r="CC23" s="664"/>
      <c r="CD23" s="730" t="str">
        <f>IFERROR(IF(OR(BI23="日",BI23="祝",BI23=0,BJ23=""),"　",MAX(IF(AND(BJ23&lt;=CD14,BL23&gt;CE14),CE14-CD14,IF(AND(BJ23&gt;CD14,BL23&lt;=CE14),BL23-BJ23,IF(AND(BJ23&lt;=CD14,BL23&lt;=CE14),BL23-CD14,IF(AND(BJ23&gt;CD14,BL23&gt;CE14),CE14-BJ23,0)))),0)),0)</f>
        <v>　</v>
      </c>
      <c r="CE23" s="731"/>
      <c r="CF23" s="731"/>
      <c r="CG23" s="730" t="str">
        <f>IFERROR(IF(OR(BI23="日",BI23="祝",BI23=0,BN23=0),"　",MAX(IF(AND(BN23&gt;CJ14,BP23&gt;CH14),0,IF(AND(BN23&lt;=CJ14,BN23&gt;CG14,BP23&gt;CH14),CJ14-BN23,IF(AND(BN23&lt;=CJ14,BN23&lt;=CG14,BP23&gt;CH14),CJ14-CG14,IF(AND(BN23&gt;CG14,BP23&lt;=CH14),BP23-BN23,IF(AND(BN23&lt;=CG14,BP23&lt;=CH14),BP23-CG14,0))))),0)),0)</f>
        <v>　</v>
      </c>
      <c r="CH23" s="730"/>
      <c r="CI23" s="730"/>
      <c r="CJ23" s="730" t="str">
        <f>IFERROR(IF(OR(BI23="日",BI23="祝",BI23=0,BN23=0),"　",MAX(IF(AND(BN23&lt;=CJ14,BP23&gt;CK14),CK14-CJ14,IF(BP23&lt;=CK14,0,IF(AND(BN23&gt;CJ14,BP23&gt;CK14),CK14-BN23,0))),0)),0)</f>
        <v>　</v>
      </c>
      <c r="CK23" s="731"/>
      <c r="CL23" s="731"/>
      <c r="CM23" s="730" t="str">
        <f t="shared" si="1"/>
        <v>　</v>
      </c>
      <c r="CN23" s="731"/>
      <c r="CO23" s="731"/>
      <c r="CP23" s="565" t="str">
        <f>IF(CS23="×",TIME(0,0,0),IF(DC4="非常勤",BR23,CD23))</f>
        <v>　</v>
      </c>
      <c r="CQ23" s="566"/>
      <c r="CR23" s="566"/>
      <c r="CS23" s="265"/>
      <c r="CT23" s="565" t="str">
        <f>IF(CW23="×",TIME(0,0,0),IF(DC4="非常勤",BU23,CG23))</f>
        <v>　</v>
      </c>
      <c r="CU23" s="566"/>
      <c r="CV23" s="566"/>
      <c r="CW23" s="265"/>
      <c r="CX23" s="565" t="str">
        <f>IF(DA23="×",TIME(0,0,0),IF(DC4="非常勤",BX23,CJ23))</f>
        <v>　</v>
      </c>
      <c r="CY23" s="566"/>
      <c r="CZ23" s="566"/>
      <c r="DA23" s="265"/>
      <c r="DB23" s="565" t="str">
        <f>IF(DE23="×",TIME(0,0,0),IF(DC4="非常勤",CA23,CM23))</f>
        <v>　</v>
      </c>
      <c r="DC23" s="566"/>
      <c r="DD23" s="567"/>
      <c r="DE23" s="265"/>
      <c r="DF23" s="720"/>
      <c r="DG23" s="720"/>
      <c r="DH23" s="668"/>
      <c r="DI23" s="670"/>
      <c r="DJ23" s="669"/>
      <c r="DK23" s="671"/>
      <c r="DL23" s="672"/>
      <c r="DM23" s="672"/>
      <c r="DN23" s="673"/>
      <c r="DO23" s="263">
        <f>'別表_個別勤務状況（1～60）'!$A$23</f>
        <v>9</v>
      </c>
      <c r="DP23" s="264" t="str">
        <f>'別表_個別勤務状況（1～60）'!$B$23</f>
        <v>金</v>
      </c>
      <c r="DQ23" s="575"/>
      <c r="DR23" s="575"/>
      <c r="DS23" s="575"/>
      <c r="DT23" s="575"/>
      <c r="DU23" s="575"/>
      <c r="DV23" s="575"/>
      <c r="DW23" s="575"/>
      <c r="DX23" s="575"/>
      <c r="DY23" s="662" t="str">
        <f>IFERROR(IF(OR(DP23="日",DP23="祝",DP23=0,DQ23=""),"　",MAX(IF(AND(DQ23&lt;=DY14,DS23&gt;DZ14),DZ14-DY14,IF(AND(DQ23&gt;DY14,DS23&lt;=DZ14),DS23-DQ23,IF(AND(DQ23&lt;=DY14,DS23&lt;=DZ14),DS23-DY14,IF(AND(DQ23&gt;DY14,DS23&gt;DZ14),DZ14-DQ23,0)))),0)),0)</f>
        <v>　</v>
      </c>
      <c r="DZ23" s="663"/>
      <c r="EA23" s="664"/>
      <c r="EB23" s="662" t="str">
        <f>IFERROR(IF(OR(DP23="日",DP23="祝",DP23=0,DU23=""),"　",MAX(IF(AND(DU23&gt;EE14,DW23&gt;EC14),0,IF(AND(DU23&lt;=EE14,DU23&gt;EB14,DW23&gt;EC14),EE14-DU23,IF(AND(DU23&lt;=EE14,DU23&lt;=EB14,DW23&gt;EC14),EE14-EB14,IF(AND(DU23&gt;EB14,DW23&lt;=EC14),DW23-DU23,IF(AND(DU23&lt;=EB14,DW23&lt;=EC14),DW23-EB14,0))))),0)),0)</f>
        <v>　</v>
      </c>
      <c r="EC23" s="663"/>
      <c r="ED23" s="664"/>
      <c r="EE23" s="662" t="str">
        <f>IFERROR(IF(OR(DP23="日",DP23="祝",DP23=0,DU23=0),"　",MAX(IF(AND(DU23&lt;=EE14,DW23&gt;EF14),EF14-EE14,IF(DW23&lt;=EF14,0,IF(AND(DU23&gt;EE14,DW23&gt;EF14),EF14-DU23,0))),0)),0)</f>
        <v>　</v>
      </c>
      <c r="EF23" s="663"/>
      <c r="EG23" s="664"/>
      <c r="EH23" s="662" t="str">
        <f>IFERROR(IF(OR(DP23="日",DP23="祝",DP23=0,DU23=0),"　",MAX(IF(DU23&gt;EH14,DW23-DU23,IF(DU23&lt;=EH14,DW23-EH14,0)),0)),0)</f>
        <v>　</v>
      </c>
      <c r="EI23" s="663"/>
      <c r="EJ23" s="664"/>
      <c r="EK23" s="730" t="str">
        <f>IFERROR(IF(OR(DP23="日",DP23="祝",DP23=0,DQ23=""),"　",MAX(IF(AND(DQ23&lt;=EK14,DS23&gt;EL14),EL14-EK14,IF(AND(DQ23&gt;EK14,DS23&lt;=EL14),DS23-DQ23,IF(AND(DQ23&lt;=EK14,DS23&lt;=EL14),DS23-EK14,IF(AND(DQ23&gt;EK14,DS23&gt;EL14),EL14-DQ23,0)))),0)),0)</f>
        <v>　</v>
      </c>
      <c r="EL23" s="731"/>
      <c r="EM23" s="731"/>
      <c r="EN23" s="730" t="str">
        <f>IFERROR(IF(OR(DP23="日",DP23="祝",DP23=0,DU23=0),"　",MAX(IF(AND(DU23&gt;EQ14,DW23&gt;EO14),0,IF(AND(DU23&lt;=EQ14,DU23&gt;EN14,DW23&gt;EO14),EQ14-DU23,IF(AND(DU23&lt;=EQ14,DU23&lt;=EN14,DW23&gt;EO14),EQ14-EN14,IF(AND(DU23&gt;EN14,DW23&lt;=EO14),DW23-DU23,IF(AND(DU23&lt;=EN14,DW23&lt;=EO14),DW23-EN14,0))))),0)),0)</f>
        <v>　</v>
      </c>
      <c r="EO23" s="730"/>
      <c r="EP23" s="730"/>
      <c r="EQ23" s="730" t="str">
        <f>IFERROR(IF(OR(DP23="日",DP23="祝",DP23=0,DU23=0),"　",MAX(IF(AND(DU23&lt;=EQ14,DW23&gt;ER14),ER14-EQ14,IF(DW23&lt;=ER14,0,IF(AND(DU23&gt;EQ14,DW23&gt;ER14),ER14-DU23,0))),0)),0)</f>
        <v>　</v>
      </c>
      <c r="ER23" s="731"/>
      <c r="ES23" s="731"/>
      <c r="ET23" s="730" t="str">
        <f t="shared" si="2"/>
        <v>　</v>
      </c>
      <c r="EU23" s="731"/>
      <c r="EV23" s="731"/>
      <c r="EW23" s="565" t="str">
        <f>IF(EZ23="×",TIME(0,0,0),IF(FJ4="非常勤",DY23,EK23))</f>
        <v>　</v>
      </c>
      <c r="EX23" s="566"/>
      <c r="EY23" s="566"/>
      <c r="EZ23" s="265"/>
      <c r="FA23" s="565" t="str">
        <f>IF(FD23="×",TIME(0,0,0),IF(FJ4="非常勤",EB23,EN23))</f>
        <v>　</v>
      </c>
      <c r="FB23" s="566"/>
      <c r="FC23" s="566"/>
      <c r="FD23" s="265"/>
      <c r="FE23" s="565" t="str">
        <f>IF(FH23="×",TIME(0,0,0),IF(FJ4="非常勤",EE23,EQ23))</f>
        <v>　</v>
      </c>
      <c r="FF23" s="566"/>
      <c r="FG23" s="566"/>
      <c r="FH23" s="265"/>
      <c r="FI23" s="565" t="str">
        <f>IF(FL23="×",TIME(0,0,0),IF(FJ4="非常勤",EH23,ET23))</f>
        <v>　</v>
      </c>
      <c r="FJ23" s="566"/>
      <c r="FK23" s="567"/>
      <c r="FL23" s="265"/>
      <c r="FM23" s="720"/>
      <c r="FN23" s="720"/>
      <c r="FO23" s="668"/>
      <c r="FP23" s="670"/>
      <c r="FQ23" s="669"/>
      <c r="FR23" s="671"/>
      <c r="FS23" s="672"/>
      <c r="FT23" s="672"/>
      <c r="FU23" s="673"/>
      <c r="FV23" s="263">
        <f>'別表_個別勤務状況（1～60）'!$A$23</f>
        <v>9</v>
      </c>
      <c r="FW23" s="264" t="str">
        <f>'別表_個別勤務状況（1～60）'!$B$23</f>
        <v>金</v>
      </c>
      <c r="FX23" s="575"/>
      <c r="FY23" s="575"/>
      <c r="FZ23" s="660"/>
      <c r="GA23" s="661"/>
      <c r="GB23" s="660"/>
      <c r="GC23" s="661"/>
      <c r="GD23" s="660"/>
      <c r="GE23" s="661"/>
      <c r="GF23" s="662" t="str">
        <f>IFERROR(IF(OR(FW23="日",FW23="祝",FW23=0,FX23=""),"　",MAX(IF(AND(FX23&lt;=GF14,FZ23&gt;GG14),GG14-GF14,IF(AND(FX23&gt;GF14,FZ23&lt;=GG14),FZ23-FX23,IF(AND(FX23&lt;=GF14,FZ23&lt;=GG14),FZ23-GF14,IF(AND(FX23&gt;GF14,FZ23&gt;GG14),GG14-FX23,0)))),0)),0)</f>
        <v>　</v>
      </c>
      <c r="GG23" s="663"/>
      <c r="GH23" s="664"/>
      <c r="GI23" s="662" t="str">
        <f>IFERROR(IF(OR(FW23="日",FW23="祝",FW23=0,GB23=""),"　",MAX(IF(AND(GB23&gt;GL14,GD23&gt;GJ14),0,IF(AND(GB23&lt;=GL14,GB23&gt;GI14,GD23&gt;GJ14),GL14-GB23,IF(AND(GB23&lt;=GL14,GB23&lt;=GI14,GD23&gt;GJ14),GL14-GI14,IF(AND(GB23&gt;GI14,GD23&lt;=GJ14),GD23-GB23,IF(AND(GB23&lt;=GI14,GD23&lt;=GJ14),GD23-GI14,0))))),0)),0)</f>
        <v>　</v>
      </c>
      <c r="GJ23" s="663"/>
      <c r="GK23" s="664"/>
      <c r="GL23" s="662" t="str">
        <f>IFERROR(IF(OR(FW23="日",FW23="祝",FW23=0,GB23=0),"　",MAX(IF(AND(GB23&lt;=GL14,GD23&gt;GM14),GM14-GL14,IF(GD23&lt;=GM14,0,IF(AND(GB23&gt;GL14,GD23&gt;GM14),GM14-GB23,0))),0)),0)</f>
        <v>　</v>
      </c>
      <c r="GM23" s="663"/>
      <c r="GN23" s="664"/>
      <c r="GO23" s="662" t="str">
        <f>IFERROR(IF(OR(FW23="日",FW23="祝",FW23=0,GB23=0),"　",MAX(IF(GB23&gt;GO14,GD23-GB23,IF(GB23&lt;=GO14,GD23-GO14,0)),0)),0)</f>
        <v>　</v>
      </c>
      <c r="GP23" s="663"/>
      <c r="GQ23" s="664"/>
      <c r="GR23" s="730" t="str">
        <f>IFERROR(IF(OR(FW23="日",FW23="祝",FW23=0,FX23=""),"　",MAX(IF(AND(FX23&lt;=GR14,FZ23&gt;GS14),GS14-GR14,IF(AND(FX23&gt;GR14,FZ23&lt;=GS14),FZ23-FX23,IF(AND(FX23&lt;=GR14,FZ23&lt;=GS14),FZ23-GR14,IF(AND(FX23&gt;GR14,FZ23&gt;GS14),GS14-FX23,0)))),0)),0)</f>
        <v>　</v>
      </c>
      <c r="GS23" s="731"/>
      <c r="GT23" s="731"/>
      <c r="GU23" s="730" t="str">
        <f>IFERROR(IF(OR(FW23="日",FW23="祝",FW23=0,GB23=0),"　",MAX(IF(AND(GB23&gt;GX14,GD23&gt;GV14),0,IF(AND(GB23&lt;=GX14,GB23&gt;GU14,GD23&gt;GV14),GX14-GB23,IF(AND(GB23&lt;=GX14,GB23&lt;=GU14,GD23&gt;GV14),GX14-GU14,IF(AND(GB23&gt;GU14,GD23&lt;=GV14),GD23-GB23,IF(AND(GB23&lt;=GU14,GD23&lt;=GV14),GD23-GU14,0))))),0)),0)</f>
        <v>　</v>
      </c>
      <c r="GV23" s="730"/>
      <c r="GW23" s="730"/>
      <c r="GX23" s="730" t="str">
        <f>IFERROR(IF(OR(FW23="日",FW23="祝",FW23=0,GB23=0),"　",MAX(IF(AND(GB23&lt;=GX14,GD23&gt;GY14),GY14-GX14,IF(GD23&lt;=GY14,0,IF(AND(GB23&gt;GX14,GD23&gt;GY14),GY14-GB23,0))),0)),0)</f>
        <v>　</v>
      </c>
      <c r="GY23" s="731"/>
      <c r="GZ23" s="731"/>
      <c r="HA23" s="730" t="str">
        <f t="shared" si="3"/>
        <v>　</v>
      </c>
      <c r="HB23" s="731"/>
      <c r="HC23" s="731"/>
      <c r="HD23" s="565" t="str">
        <f>IF(HG23="×",TIME(0,0,0),IF(HQ4="非常勤",GF23,GR23))</f>
        <v>　</v>
      </c>
      <c r="HE23" s="566"/>
      <c r="HF23" s="566"/>
      <c r="HG23" s="265"/>
      <c r="HH23" s="565" t="str">
        <f>IF(HK23="×",TIME(0,0,0),IF(HQ4="非常勤",GI23,GU23))</f>
        <v>　</v>
      </c>
      <c r="HI23" s="566"/>
      <c r="HJ23" s="566"/>
      <c r="HK23" s="265"/>
      <c r="HL23" s="565" t="str">
        <f>IF(HO23="×",TIME(0,0,0),IF(HQ4="非常勤",GL23,GX23))</f>
        <v>　</v>
      </c>
      <c r="HM23" s="566"/>
      <c r="HN23" s="566"/>
      <c r="HO23" s="265"/>
      <c r="HP23" s="565" t="str">
        <f>IF(HS23="×",TIME(0,0,0),IF(HQ4="非常勤",GO23,HA23))</f>
        <v>　</v>
      </c>
      <c r="HQ23" s="566"/>
      <c r="HR23" s="567"/>
      <c r="HS23" s="265"/>
      <c r="HT23" s="720"/>
      <c r="HU23" s="720"/>
      <c r="HV23" s="668"/>
      <c r="HW23" s="670"/>
      <c r="HX23" s="669"/>
      <c r="HY23" s="671"/>
      <c r="HZ23" s="672"/>
      <c r="IA23" s="672"/>
      <c r="IB23" s="673"/>
      <c r="IC23" s="263">
        <f>'別表_個別勤務状況（1～60）'!$A$23</f>
        <v>9</v>
      </c>
      <c r="ID23" s="264" t="str">
        <f>'別表_個別勤務状況（1～60）'!$B$23</f>
        <v>金</v>
      </c>
      <c r="IE23" s="660"/>
      <c r="IF23" s="661"/>
      <c r="IG23" s="660"/>
      <c r="IH23" s="661"/>
      <c r="II23" s="660"/>
      <c r="IJ23" s="661"/>
      <c r="IK23" s="660"/>
      <c r="IL23" s="661"/>
      <c r="IM23" s="662" t="str">
        <f>IFERROR(IF(OR(ID23="日",ID23="祝",ID23=0,IE23=""),"　",MAX(IF(AND(IE23&lt;=IM14,IG23&gt;IN14),IN14-IM14,IF(AND(IE23&gt;IM14,IG23&lt;=IN14),IG23-IE23,IF(AND(IE23&lt;=IM14,IG23&lt;=IN14),IG23-IM14,IF(AND(IE23&gt;IM14,IG23&gt;IN14),IN14-IE23,0)))),0)),0)</f>
        <v>　</v>
      </c>
      <c r="IN23" s="663"/>
      <c r="IO23" s="664"/>
      <c r="IP23" s="662" t="str">
        <f>IFERROR(IF(OR(ID23="日",ID23="祝",ID23=0,II23=""),"　",MAX(IF(AND(II23&gt;IS14,IK23&gt;IQ14),0,IF(AND(II23&lt;=IS14,II23&gt;IP14,IK23&gt;IQ14),IS14-II23,IF(AND(II23&lt;=IS14,II23&lt;=IP14,IK23&gt;IQ14),IS14-IP14,IF(AND(II23&gt;IP14,IK23&lt;=IQ14),IK23-II23,IF(AND(II23&lt;=IP14,IK23&lt;=IQ14),IK23-IP14,0))))),0)),0)</f>
        <v>　</v>
      </c>
      <c r="IQ23" s="663"/>
      <c r="IR23" s="664"/>
      <c r="IS23" s="662" t="str">
        <f>IFERROR(IF(OR(ID23="日",ID23="祝",ID23=0,II23=0),"　",MAX(IF(AND(II23&lt;=IS14,IK23&gt;IT14),IT14-IS14,IF(IK23&lt;=IT14,0,IF(AND(II23&gt;IS14,IK23&gt;IT14),IT14-II23,0))),0)),0)</f>
        <v>　</v>
      </c>
      <c r="IT23" s="663"/>
      <c r="IU23" s="664"/>
      <c r="IV23" s="662" t="str">
        <f>IFERROR(IF(OR(ID23="日",ID23="祝",ID23=0,II23=0),"　",MAX(IF(II23&gt;IV14,IK23-II23,IF(II23&lt;=IV14,IK23-IV14,0)),0)),0)</f>
        <v>　</v>
      </c>
      <c r="IW23" s="663"/>
      <c r="IX23" s="664"/>
      <c r="IY23" s="662" t="str">
        <f>IFERROR(IF(OR(ID23="日",ID23="祝",ID23=0,IE23=""),"　",MAX(IF(AND(IE23&lt;=IY14,IG23&gt;IZ14),IZ14-IY14,IF(AND(IE23&gt;IY14,IG23&lt;=IZ14),IG23-IE23,IF(AND(IE23&lt;=IY14,IG23&lt;=IZ14),IG23-IY14,IF(AND(IE23&gt;IY14,IG23&gt;IZ14),IZ14-IE23,0)))),0)),0)</f>
        <v>　</v>
      </c>
      <c r="IZ23" s="663"/>
      <c r="JA23" s="664"/>
      <c r="JB23" s="662" t="str">
        <f>IFERROR(IF(OR(ID23="日",ID23="祝",ID23=0,II23=0),"　",MAX(IF(AND(II23&gt;JE14,IK23&gt;JC14),0,IF(AND(II23&lt;=JE14,II23&gt;JB14,IK23&gt;JC14),JE14-II23,IF(AND(II23&lt;=JE14,II23&lt;=JB14,IK23&gt;JC14),JE14-JB14,IF(AND(II23&gt;JB14,IK23&lt;=JC14),IK23-II23,IF(AND(II23&lt;=JB14,IK23&lt;=JC14),IK23-JB14,0))))),0)),0)</f>
        <v>　</v>
      </c>
      <c r="JC23" s="663"/>
      <c r="JD23" s="664"/>
      <c r="JE23" s="662" t="str">
        <f>IFERROR(IF(OR(ID23="日",ID23="祝",ID23=0,II23=0),"　",MAX(IF(AND(II23&lt;=JE14,IK23&gt;JF14),JF14-JE14,IF(IK23&lt;=JF14,0,IF(AND(II23&gt;JE14,IK23&gt;JF14),JF14-II23,0))),0)),0)</f>
        <v>　</v>
      </c>
      <c r="JF23" s="663"/>
      <c r="JG23" s="664"/>
      <c r="JH23" s="662" t="str">
        <f t="shared" si="4"/>
        <v>　</v>
      </c>
      <c r="JI23" s="663"/>
      <c r="JJ23" s="664"/>
      <c r="JK23" s="665" t="str">
        <f>IF(JN23="×",TIME(0,0,0),IF(JX4="非常勤",IM23,IY23))</f>
        <v>　</v>
      </c>
      <c r="JL23" s="666"/>
      <c r="JM23" s="667"/>
      <c r="JN23" s="265"/>
      <c r="JO23" s="665" t="str">
        <f>IF(JR23="×",TIME(0,0,0),IF(JX4="非常勤",IP23,JB23))</f>
        <v>　</v>
      </c>
      <c r="JP23" s="666"/>
      <c r="JQ23" s="667"/>
      <c r="JR23" s="265"/>
      <c r="JS23" s="665" t="str">
        <f>IF(JV23="×",TIME(0,0,0),IF(JX4="非常勤",IS23,JE23))</f>
        <v>　</v>
      </c>
      <c r="JT23" s="666"/>
      <c r="JU23" s="667"/>
      <c r="JV23" s="265"/>
      <c r="JW23" s="665" t="str">
        <f>IF(JZ23="×",TIME(0,0,0),IF(JX4="非常勤",IV23,JH23))</f>
        <v>　</v>
      </c>
      <c r="JX23" s="666"/>
      <c r="JY23" s="667"/>
      <c r="JZ23" s="265"/>
      <c r="KA23" s="720"/>
      <c r="KB23" s="720"/>
      <c r="KC23" s="668"/>
      <c r="KD23" s="670"/>
      <c r="KE23" s="669"/>
      <c r="KF23" s="671"/>
      <c r="KG23" s="672"/>
      <c r="KH23" s="672"/>
      <c r="KI23" s="673"/>
      <c r="KJ23" s="263">
        <f>'別表_個別勤務状況（1～60）'!$A$23</f>
        <v>9</v>
      </c>
      <c r="KK23" s="264" t="str">
        <f>'別表_個別勤務状況（1～60）'!$B$23</f>
        <v>金</v>
      </c>
      <c r="KL23" s="660"/>
      <c r="KM23" s="661"/>
      <c r="KN23" s="660"/>
      <c r="KO23" s="661"/>
      <c r="KP23" s="660"/>
      <c r="KQ23" s="661"/>
      <c r="KR23" s="660"/>
      <c r="KS23" s="661"/>
      <c r="KT23" s="662" t="str">
        <f>IFERROR(IF(OR(KK23="日",KK23="祝",KK23=0,KL23=""),"　",MAX(IF(AND(KL23&lt;=KT14,KN23&gt;KU14),KU14-KT14,IF(AND(KL23&gt;KT14,KN23&lt;=KU14),KN23-KL23,IF(AND(KL23&lt;=KT14,KN23&lt;=KU14),KN23-KT14,IF(AND(KL23&gt;KT14,KN23&gt;KU14),KU14-KL23,0)))),0)),0)</f>
        <v>　</v>
      </c>
      <c r="KU23" s="663"/>
      <c r="KV23" s="664"/>
      <c r="KW23" s="662" t="str">
        <f>IFERROR(IF(OR(KK23="日",KK23="祝",KK23=0,KP23=""),"　",MAX(IF(AND(KP23&gt;KZ14,KR23&gt;KX14),0,IF(AND(KP23&lt;=KZ14,KP23&gt;KW14,KR23&gt;KX14),KZ14-KP23,IF(AND(KP23&lt;=KZ14,KP23&lt;=KW14,KR23&gt;KX14),KZ14-KW14,IF(AND(KP23&gt;KW14,KR23&lt;=KX14),KR23-KP23,IF(AND(KP23&lt;=KW14,KR23&lt;=KX14),KR23-KW14,0))))),0)),0)</f>
        <v>　</v>
      </c>
      <c r="KX23" s="663"/>
      <c r="KY23" s="664"/>
      <c r="KZ23" s="662" t="str">
        <f>IFERROR(IF(OR(KK23="日",KK23="祝",KK23=0,KP23=0),"　",MAX(IF(AND(KP23&lt;=KZ14,KR23&gt;LA14),LA14-KZ14,IF(KR23&lt;=LA14,0,IF(AND(KP23&gt;KZ14,KR23&gt;LA14),LA14-KP23,0))),0)),0)</f>
        <v>　</v>
      </c>
      <c r="LA23" s="663"/>
      <c r="LB23" s="664"/>
      <c r="LC23" s="662" t="str">
        <f>IFERROR(IF(OR(KK23="日",KK23="祝",KK23=0,KP23=0),"　",MAX(IF(KP23&gt;LC14,KR23-KP23,IF(KP23&lt;=LC14,KR23-LC14,0)),0)),0)</f>
        <v>　</v>
      </c>
      <c r="LD23" s="663"/>
      <c r="LE23" s="664"/>
      <c r="LF23" s="662" t="str">
        <f>IFERROR(IF(OR(KK23="日",KK23="祝",KK23=0,KL23=""),"　",MAX(IF(AND(KL23&lt;=LF14,KN23&gt;LG14),LG14-LF14,IF(AND(KL23&gt;LF14,KN23&lt;=LG14),KN23-KL23,IF(AND(KL23&lt;=LF14,KN23&lt;=LG14),KN23-LF14,IF(AND(KL23&gt;LF14,KN23&gt;LG14),LG14-KL23,0)))),0)),0)</f>
        <v>　</v>
      </c>
      <c r="LG23" s="663"/>
      <c r="LH23" s="664"/>
      <c r="LI23" s="662" t="str">
        <f>IFERROR(IF(OR(KK23="日",KK23="祝",KK23=0,KP23=0),"　",MAX(IF(AND(KP23&gt;LL14,KR23&gt;LJ14),0,IF(AND(KP23&lt;=LL14,KP23&gt;LI14,KR23&gt;LJ14),LL14-KP23,IF(AND(KP23&lt;=LL14,KP23&lt;=LI14,KR23&gt;LJ14),LL14-LI14,IF(AND(KP23&gt;LI14,KR23&lt;=LJ14),KR23-KP23,IF(AND(KP23&lt;=LI14,KR23&lt;=LJ14),KR23-LI14,0))))),0)),0)</f>
        <v>　</v>
      </c>
      <c r="LJ23" s="663"/>
      <c r="LK23" s="664"/>
      <c r="LL23" s="662" t="str">
        <f>IFERROR(IF(OR(KK23="日",KK23="祝",KK23=0,KP23=0),"　",MAX(IF(AND(KP23&lt;=LL14,KR23&gt;LM14),LM14-LL14,IF(KR23&lt;=LM14,0,IF(AND(KP23&gt;LL14,KR23&gt;LM14),LM14-KP23,0))),0)),0)</f>
        <v>　</v>
      </c>
      <c r="LM23" s="663"/>
      <c r="LN23" s="664"/>
      <c r="LO23" s="662" t="str">
        <f t="shared" si="5"/>
        <v>　</v>
      </c>
      <c r="LP23" s="663"/>
      <c r="LQ23" s="664"/>
      <c r="LR23" s="665" t="str">
        <f>IF(LU23="×",TIME(0,0,0),IF(ME4="非常勤",KT23,LF23))</f>
        <v>　</v>
      </c>
      <c r="LS23" s="666"/>
      <c r="LT23" s="667"/>
      <c r="LU23" s="265"/>
      <c r="LV23" s="665" t="str">
        <f>IF(LY23="×",TIME(0,0,0),IF(ME4="非常勤",KW23,LI23))</f>
        <v>　</v>
      </c>
      <c r="LW23" s="666"/>
      <c r="LX23" s="667"/>
      <c r="LY23" s="265"/>
      <c r="LZ23" s="665" t="str">
        <f>IF(MC23="×",TIME(0,0,0),IF(ME4="非常勤",KZ23,LL23))</f>
        <v>　</v>
      </c>
      <c r="MA23" s="666"/>
      <c r="MB23" s="667"/>
      <c r="MC23" s="265"/>
      <c r="MD23" s="665" t="str">
        <f>IF(MG23="×",TIME(0,0,0),IF(ME4="非常勤",LC23,LO23))</f>
        <v>　</v>
      </c>
      <c r="ME23" s="666"/>
      <c r="MF23" s="667"/>
      <c r="MG23" s="265"/>
      <c r="MH23" s="720"/>
      <c r="MI23" s="720"/>
      <c r="MJ23" s="668"/>
      <c r="MK23" s="670"/>
      <c r="ML23" s="669"/>
      <c r="MM23" s="671"/>
      <c r="MN23" s="672"/>
      <c r="MO23" s="672"/>
      <c r="MP23" s="673"/>
      <c r="MQ23" s="263">
        <f>'別表_個別勤務状況（1～60）'!$A$23</f>
        <v>9</v>
      </c>
      <c r="MR23" s="264" t="str">
        <f>'別表_個別勤務状況（1～60）'!$B$23</f>
        <v>金</v>
      </c>
      <c r="MS23" s="660"/>
      <c r="MT23" s="661"/>
      <c r="MU23" s="660"/>
      <c r="MV23" s="661"/>
      <c r="MW23" s="660"/>
      <c r="MX23" s="661"/>
      <c r="MY23" s="660"/>
      <c r="MZ23" s="661"/>
      <c r="NA23" s="662" t="str">
        <f>IFERROR(IF(OR(MR23="日",MR23="祝",MR23=0,MS23=""),"　",MAX(IF(AND(MS23&lt;=NA14,MU23&gt;NB14),NB14-NA14,IF(AND(MS23&gt;NA14,MU23&lt;=NB14),MU23-MS23,IF(AND(MS23&lt;=NA14,MU23&lt;=NB14),MU23-NA14,IF(AND(MS23&gt;NA14,MU23&gt;NB14),NB14-MS23,0)))),0)),0)</f>
        <v>　</v>
      </c>
      <c r="NB23" s="663"/>
      <c r="NC23" s="664"/>
      <c r="ND23" s="662" t="str">
        <f>IFERROR(IF(OR(MR23="日",MR23="祝",MR23=0,MW23=""),"　",MAX(IF(AND(MW23&gt;NG14,MY23&gt;NE14),0,IF(AND(MW23&lt;=NG14,MW23&gt;ND14,MY23&gt;NE14),NG14-MW23,IF(AND(MW23&lt;=NG14,MW23&lt;=ND14,MY23&gt;NE14),NG14-ND14,IF(AND(MW23&gt;ND14,MY23&lt;=NE14),MY23-MW23,IF(AND(MW23&lt;=ND14,MY23&lt;=NE14),MY23-ND14,0))))),0)),0)</f>
        <v>　</v>
      </c>
      <c r="NE23" s="663"/>
      <c r="NF23" s="664"/>
      <c r="NG23" s="662" t="str">
        <f>IFERROR(IF(OR(MR23="日",MR23="祝",MR23=0,MW23=0),"　",MAX(IF(AND(MW23&lt;=NG14,MY23&gt;NH14),NH14-NG14,IF(MY23&lt;=NH14,0,IF(AND(MW23&gt;NG14,MY23&gt;NH14),NH14-MW23,0))),0)),0)</f>
        <v>　</v>
      </c>
      <c r="NH23" s="663"/>
      <c r="NI23" s="664"/>
      <c r="NJ23" s="662" t="str">
        <f>IFERROR(IF(OR(MR23="日",MR23="祝",MR23=0,MW23=0),"　",MAX(IF(MW23&gt;NJ14,MY23-MW23,IF(MW23&lt;=NJ14,MY23-NJ14,0)),0)),0)</f>
        <v>　</v>
      </c>
      <c r="NK23" s="663"/>
      <c r="NL23" s="664"/>
      <c r="NM23" s="662" t="str">
        <f>IFERROR(IF(OR(MR23="日",MR23="祝",MR23=0,MS23=""),"　",MAX(IF(AND(MS23&lt;=NM14,MU23&gt;NN14),NN14-NM14,IF(AND(MS23&gt;NM14,MU23&lt;=NN14),MU23-MS23,IF(AND(MS23&lt;=NM14,MU23&lt;=NN14),MU23-NM14,IF(AND(MS23&gt;NM14,MU23&gt;NN14),NN14-MS23,0)))),0)),0)</f>
        <v>　</v>
      </c>
      <c r="NN23" s="663"/>
      <c r="NO23" s="664"/>
      <c r="NP23" s="662" t="str">
        <f>IFERROR(IF(OR(MR23="日",MR23="祝",MR23=0,MW23=0),"　",MAX(IF(AND(MW23&gt;NS14,MY23&gt;NQ14),0,IF(AND(MW23&lt;=NS14,MW23&gt;NP14,MY23&gt;NQ14),NS14-MW23,IF(AND(MW23&lt;=NS14,MW23&lt;=NP14,MY23&gt;NQ14),NS14-NP14,IF(AND(MW23&gt;NP14,MY23&lt;=NQ14),MY23-MW23,IF(AND(MW23&lt;=NP14,MY23&lt;=NQ14),MY23-NP14,0))))),0)),0)</f>
        <v>　</v>
      </c>
      <c r="NQ23" s="663"/>
      <c r="NR23" s="664"/>
      <c r="NS23" s="662" t="str">
        <f>IFERROR(IF(OR(MR23="日",MR23="祝",MR23=0,MW23=0),"　",MAX(IF(AND(MW23&lt;=NS14,MY23&gt;NT14),NT14-NS14,IF(MY23&lt;=NT14,0,IF(AND(MW23&gt;NS14,MY23&gt;NT14),NT14-MW23,0))),0)),0)</f>
        <v>　</v>
      </c>
      <c r="NT23" s="663"/>
      <c r="NU23" s="664"/>
      <c r="NV23" s="662" t="str">
        <f t="shared" si="6"/>
        <v>　</v>
      </c>
      <c r="NW23" s="663"/>
      <c r="NX23" s="664"/>
      <c r="NY23" s="665" t="str">
        <f>IF(OB23="×",TIME(0,0,0),IF(OL4="非常勤",NA23,NM23))</f>
        <v>　</v>
      </c>
      <c r="NZ23" s="666"/>
      <c r="OA23" s="667"/>
      <c r="OB23" s="265"/>
      <c r="OC23" s="665" t="str">
        <f>IF(OF23="×",TIME(0,0,0),IF(OL4="非常勤",ND23,NP23))</f>
        <v>　</v>
      </c>
      <c r="OD23" s="666"/>
      <c r="OE23" s="667"/>
      <c r="OF23" s="265"/>
      <c r="OG23" s="665" t="str">
        <f>IF(OJ23="×",TIME(0,0,0),IF(OL4="非常勤",NG23,NS23))</f>
        <v>　</v>
      </c>
      <c r="OH23" s="666"/>
      <c r="OI23" s="667"/>
      <c r="OJ23" s="265"/>
      <c r="OK23" s="665" t="str">
        <f>IF(ON23="×",TIME(0,0,0),IF(OL4="非常勤",NJ23,NV23))</f>
        <v>　</v>
      </c>
      <c r="OL23" s="666"/>
      <c r="OM23" s="667"/>
      <c r="ON23" s="265"/>
      <c r="OO23" s="720"/>
      <c r="OP23" s="720"/>
      <c r="OQ23" s="668"/>
      <c r="OR23" s="670"/>
      <c r="OS23" s="669"/>
      <c r="OT23" s="671"/>
      <c r="OU23" s="672"/>
      <c r="OV23" s="672"/>
      <c r="OW23" s="673"/>
      <c r="OX23" s="263">
        <f>'別表_個別勤務状況（1～60）'!$A$23</f>
        <v>9</v>
      </c>
      <c r="OY23" s="264" t="str">
        <f>'別表_個別勤務状況（1～60）'!$B$23</f>
        <v>金</v>
      </c>
      <c r="OZ23" s="660"/>
      <c r="PA23" s="661"/>
      <c r="PB23" s="660"/>
      <c r="PC23" s="661"/>
      <c r="PD23" s="660"/>
      <c r="PE23" s="661"/>
      <c r="PF23" s="660"/>
      <c r="PG23" s="661"/>
      <c r="PH23" s="662" t="str">
        <f>IFERROR(IF(OR(OY23="日",OY23="祝",OY23=0,OZ23=""),"　",MAX(IF(AND(OZ23&lt;=PH14,PB23&gt;PI14),PI14-PH14,IF(AND(OZ23&gt;PH14,PB23&lt;=PI14),PB23-OZ23,IF(AND(OZ23&lt;=PH14,PB23&lt;=PI14),PB23-PH14,IF(AND(OZ23&gt;PH14,PB23&gt;PI14),PI14-OZ23,0)))),0)),0)</f>
        <v>　</v>
      </c>
      <c r="PI23" s="663"/>
      <c r="PJ23" s="664"/>
      <c r="PK23" s="662" t="str">
        <f>IFERROR(IF(OR(OY23="日",OY23="祝",OY23=0,PD23=""),"　",MAX(IF(AND(PD23&gt;PN14,PF23&gt;PL14),0,IF(AND(PD23&lt;=PN14,PD23&gt;PK14,PF23&gt;PL14),PN14-PD23,IF(AND(PD23&lt;=PN14,PD23&lt;=PK14,PF23&gt;PL14),PN14-PK14,IF(AND(PD23&gt;PK14,PF23&lt;=PL14),PF23-PD23,IF(AND(PD23&lt;=PK14,PF23&lt;=PL14),PF23-PK14,0))))),0)),0)</f>
        <v>　</v>
      </c>
      <c r="PL23" s="663"/>
      <c r="PM23" s="664"/>
      <c r="PN23" s="662" t="str">
        <f>IFERROR(IF(OR(OY23="日",OY23="祝",OY23=0,PD23=0),"　",MAX(IF(AND(PD23&lt;=PN14,PF23&gt;PO14),PO14-PN14,IF(PF23&lt;=PO14,0,IF(AND(PD23&gt;PN14,PF23&gt;PO14),PO14-PD23,0))),0)),0)</f>
        <v>　</v>
      </c>
      <c r="PO23" s="663"/>
      <c r="PP23" s="664"/>
      <c r="PQ23" s="662" t="str">
        <f>IFERROR(IF(OR(OY23="日",OY23="祝",OY23=0,PD23=0),"　",MAX(IF(PD23&gt;PQ14,PF23-PD23,IF(PD23&lt;=PQ14,PF23-PQ14,0)),0)),0)</f>
        <v>　</v>
      </c>
      <c r="PR23" s="663"/>
      <c r="PS23" s="664"/>
      <c r="PT23" s="662" t="str">
        <f>IFERROR(IF(OR(OY23="日",OY23="祝",OY23=0,OZ23=""),"　",MAX(IF(AND(OZ23&lt;=PT14,PB23&gt;PU14),PU14-PT14,IF(AND(OZ23&gt;PT14,PB23&lt;=PU14),PB23-OZ23,IF(AND(OZ23&lt;=PT14,PB23&lt;=PU14),PB23-PT14,IF(AND(OZ23&gt;PT14,PB23&gt;PU14),PU14-OZ23,0)))),0)),0)</f>
        <v>　</v>
      </c>
      <c r="PU23" s="663"/>
      <c r="PV23" s="664"/>
      <c r="PW23" s="662" t="str">
        <f>IFERROR(IF(OR(OY23="日",OY23="祝",OY23=0,PD23=0),"　",MAX(IF(AND(PD23&gt;PZ14,PF23&gt;PX14),0,IF(AND(PD23&lt;=PZ14,PD23&gt;PW14,PF23&gt;PX14),PZ14-PD23,IF(AND(PD23&lt;=PZ14,PD23&lt;=PW14,PF23&gt;PX14),PZ14-PW14,IF(AND(PD23&gt;PW14,PF23&lt;=PX14),PF23-PD23,IF(AND(PD23&lt;=PW14,PF23&lt;=PX14),PF23-PW14,0))))),0)),0)</f>
        <v>　</v>
      </c>
      <c r="PX23" s="663"/>
      <c r="PY23" s="664"/>
      <c r="PZ23" s="662" t="str">
        <f>IFERROR(IF(OR(OY23="日",OY23="祝",OY23=0,PD23=0),"　",MAX(IF(AND(PD23&lt;=PZ14,PF23&gt;QA14),QA14-PZ14,IF(PF23&lt;=QA14,0,IF(AND(PD23&gt;PZ14,PF23&gt;QA14),QA14-PD23,0))),0)),0)</f>
        <v>　</v>
      </c>
      <c r="QA23" s="663"/>
      <c r="QB23" s="664"/>
      <c r="QC23" s="662" t="str">
        <f t="shared" si="7"/>
        <v>　</v>
      </c>
      <c r="QD23" s="663"/>
      <c r="QE23" s="664"/>
      <c r="QF23" s="665" t="str">
        <f>IF(QI23="×",TIME(0,0,0),IF(QS4="非常勤",PH23,PT23))</f>
        <v>　</v>
      </c>
      <c r="QG23" s="666"/>
      <c r="QH23" s="667"/>
      <c r="QI23" s="265"/>
      <c r="QJ23" s="665" t="str">
        <f>IF(QM23="×",TIME(0,0,0),IF(QS4="非常勤",PK23,PW23))</f>
        <v>　</v>
      </c>
      <c r="QK23" s="666"/>
      <c r="QL23" s="667"/>
      <c r="QM23" s="265"/>
      <c r="QN23" s="665" t="str">
        <f>IF(QQ23="×",TIME(0,0,0),IF(QS4="非常勤",PN23,PZ23))</f>
        <v>　</v>
      </c>
      <c r="QO23" s="666"/>
      <c r="QP23" s="667"/>
      <c r="QQ23" s="265"/>
      <c r="QR23" s="665" t="str">
        <f>IF(QU23="×",TIME(0,0,0),IF(QS4="非常勤",PQ23,QC23))</f>
        <v>　</v>
      </c>
      <c r="QS23" s="666"/>
      <c r="QT23" s="667"/>
      <c r="QU23" s="265"/>
      <c r="QV23" s="720"/>
      <c r="QW23" s="720"/>
      <c r="QX23" s="668"/>
      <c r="QY23" s="670"/>
      <c r="QZ23" s="669"/>
      <c r="RA23" s="671"/>
      <c r="RB23" s="672"/>
      <c r="RC23" s="672"/>
      <c r="RD23" s="673"/>
      <c r="RE23" s="263">
        <f>'別表_個別勤務状況（1～60）'!$A$23</f>
        <v>9</v>
      </c>
      <c r="RF23" s="264" t="str">
        <f>'別表_個別勤務状況（1～60）'!$B$23</f>
        <v>金</v>
      </c>
      <c r="RG23" s="660"/>
      <c r="RH23" s="661"/>
      <c r="RI23" s="660"/>
      <c r="RJ23" s="661"/>
      <c r="RK23" s="660"/>
      <c r="RL23" s="661"/>
      <c r="RM23" s="660"/>
      <c r="RN23" s="661"/>
      <c r="RO23" s="662" t="str">
        <f>IFERROR(IF(OR(RF23="日",RF23="祝",RF23=0,RG23=""),"　",MAX(IF(AND(RG23&lt;=RO14,RI23&gt;RP14),RP14-RO14,IF(AND(RG23&gt;RO14,RI23&lt;=RP14),RI23-RG23,IF(AND(RG23&lt;=RO14,RI23&lt;=RP14),RI23-RO14,IF(AND(RG23&gt;RO14,RI23&gt;RP14),RP14-RG23,0)))),0)),0)</f>
        <v>　</v>
      </c>
      <c r="RP23" s="663"/>
      <c r="RQ23" s="664"/>
      <c r="RR23" s="662" t="str">
        <f>IFERROR(IF(OR(RF23="日",RF23="祝",RF23=0,RK23=""),"　",MAX(IF(AND(RK23&gt;RU14,RM23&gt;RS14),0,IF(AND(RK23&lt;=RU14,RK23&gt;RR14,RM23&gt;RS14),RU14-RK23,IF(AND(RK23&lt;=RU14,RK23&lt;=RR14,RM23&gt;RS14),RU14-RR14,IF(AND(RK23&gt;RR14,RM23&lt;=RS14),RM23-RK23,IF(AND(RK23&lt;=RR14,RM23&lt;=RS14),RM23-RR14,0))))),0)),0)</f>
        <v>　</v>
      </c>
      <c r="RS23" s="663"/>
      <c r="RT23" s="664"/>
      <c r="RU23" s="662" t="str">
        <f>IFERROR(IF(OR(RF23="日",RF23="祝",RF23=0,RK23=0),"　",MAX(IF(AND(RK23&lt;=RU14,RM23&gt;RV14),RV14-RU14,IF(RM23&lt;=RV14,0,IF(AND(RK23&gt;RU14,RM23&gt;RV14),RV14-RK23,0))),0)),0)</f>
        <v>　</v>
      </c>
      <c r="RV23" s="663"/>
      <c r="RW23" s="664"/>
      <c r="RX23" s="662" t="str">
        <f>IFERROR(IF(OR(RF23="日",RF23="祝",RF23=0,RK23=0),"　",MAX(IF(RK23&gt;RX14,RM23-RK23,IF(RK23&lt;=RX14,RM23-RX14,0)),0)),0)</f>
        <v>　</v>
      </c>
      <c r="RY23" s="663"/>
      <c r="RZ23" s="664"/>
      <c r="SA23" s="662" t="str">
        <f>IFERROR(IF(OR(RF23="日",RF23="祝",RF23=0,RG23=""),"　",MAX(IF(AND(RG23&lt;=SA14,RI23&gt;SB14),SB14-SA14,IF(AND(RG23&gt;SA14,RI23&lt;=SB14),RI23-RG23,IF(AND(RG23&lt;=SA14,RI23&lt;=SB14),RI23-SA14,IF(AND(RG23&gt;SA14,RI23&gt;SB14),SB14-RG23,0)))),0)),0)</f>
        <v>　</v>
      </c>
      <c r="SB23" s="663"/>
      <c r="SC23" s="664"/>
      <c r="SD23" s="662" t="str">
        <f>IFERROR(IF(OR(RF23="日",RF23="祝",RF23=0,RK23=0),"　",MAX(IF(AND(RK23&gt;SG14,RM23&gt;SE14),0,IF(AND(RK23&lt;=SG14,RK23&gt;SD14,RM23&gt;SE14),SG14-RK23,IF(AND(RK23&lt;=SG14,RK23&lt;=SD14,RM23&gt;SE14),SG14-SD14,IF(AND(RK23&gt;SD14,RM23&lt;=SE14),RM23-RK23,IF(AND(RK23&lt;=SD14,RM23&lt;=SE14),RM23-SD14,0))))),0)),0)</f>
        <v>　</v>
      </c>
      <c r="SE23" s="663"/>
      <c r="SF23" s="664"/>
      <c r="SG23" s="662" t="str">
        <f>IFERROR(IF(OR(RF23="日",RF23="祝",RF23=0,RK23=0),"　",MAX(IF(AND(RK23&lt;=SG14,RM23&gt;SH14),SH14-SG14,IF(RM23&lt;=SH14,0,IF(AND(RK23&gt;SG14,RM23&gt;SH14),SH14-RK23,0))),0)),0)</f>
        <v>　</v>
      </c>
      <c r="SH23" s="663"/>
      <c r="SI23" s="664"/>
      <c r="SJ23" s="662" t="str">
        <f t="shared" si="8"/>
        <v>　</v>
      </c>
      <c r="SK23" s="663"/>
      <c r="SL23" s="664"/>
      <c r="SM23" s="665" t="str">
        <f>IF(SP23="×",TIME(0,0,0),IF(SZ4="非常勤",RO23,SA23))</f>
        <v>　</v>
      </c>
      <c r="SN23" s="666"/>
      <c r="SO23" s="667"/>
      <c r="SP23" s="265"/>
      <c r="SQ23" s="665" t="str">
        <f>IF(ST23="×",TIME(0,0,0),IF(SZ4="非常勤",RR23,SD23))</f>
        <v>　</v>
      </c>
      <c r="SR23" s="666"/>
      <c r="SS23" s="667"/>
      <c r="ST23" s="265"/>
      <c r="SU23" s="665" t="str">
        <f>IF(SX23="×",TIME(0,0,0),IF(SZ4="非常勤",RU23,SG23))</f>
        <v>　</v>
      </c>
      <c r="SV23" s="666"/>
      <c r="SW23" s="667"/>
      <c r="SX23" s="265"/>
      <c r="SY23" s="665" t="str">
        <f>IF(TB23="×",TIME(0,0,0),IF(SZ4="非常勤",RX23,SJ23))</f>
        <v>　</v>
      </c>
      <c r="SZ23" s="666"/>
      <c r="TA23" s="667"/>
      <c r="TB23" s="265"/>
      <c r="TC23" s="720"/>
      <c r="TD23" s="720"/>
      <c r="TE23" s="668"/>
      <c r="TF23" s="670"/>
      <c r="TG23" s="669"/>
      <c r="TH23" s="671"/>
      <c r="TI23" s="672"/>
      <c r="TJ23" s="672"/>
      <c r="TK23" s="673"/>
      <c r="TL23" s="263">
        <f>'別表_個別勤務状況（1～60）'!$A$23</f>
        <v>9</v>
      </c>
      <c r="TM23" s="264" t="str">
        <f>'別表_個別勤務状況（1～60）'!$B$23</f>
        <v>金</v>
      </c>
      <c r="TN23" s="660"/>
      <c r="TO23" s="661"/>
      <c r="TP23" s="660"/>
      <c r="TQ23" s="661"/>
      <c r="TR23" s="660"/>
      <c r="TS23" s="661"/>
      <c r="TT23" s="660"/>
      <c r="TU23" s="661"/>
      <c r="TV23" s="662" t="str">
        <f>IFERROR(IF(OR(TM23="日",TM23="祝",TM23=0,TN23=""),"　",MAX(IF(AND(TN23&lt;=TV14,TP23&gt;TW14),TW14-TV14,IF(AND(TN23&gt;TV14,TP23&lt;=TW14),TP23-TN23,IF(AND(TN23&lt;=TV14,TP23&lt;=TW14),TP23-TV14,IF(AND(TN23&gt;TV14,TP23&gt;TW14),TW14-TN23,0)))),0)),0)</f>
        <v>　</v>
      </c>
      <c r="TW23" s="663"/>
      <c r="TX23" s="664"/>
      <c r="TY23" s="662" t="str">
        <f>IFERROR(IF(OR(TM23="日",TM23="祝",TM23=0,TR23=""),"　",MAX(IF(AND(TR23&gt;UB14,TT23&gt;TZ14),0,IF(AND(TR23&lt;=UB14,TR23&gt;TY14,TT23&gt;TZ14),UB14-TR23,IF(AND(TR23&lt;=UB14,TR23&lt;=TY14,TT23&gt;TZ14),UB14-TY14,IF(AND(TR23&gt;TY14,TT23&lt;=TZ14),TT23-TR23,IF(AND(TR23&lt;=TY14,TT23&lt;=TZ14),TT23-TY14,0))))),0)),0)</f>
        <v>　</v>
      </c>
      <c r="TZ23" s="663"/>
      <c r="UA23" s="664"/>
      <c r="UB23" s="662" t="str">
        <f>IFERROR(IF(OR(TM23="日",TM23="祝",TM23=0,TR23=0),"　",MAX(IF(AND(TR23&lt;=UB14,TT23&gt;UC14),UC14-UB14,IF(TT23&lt;=UC14,0,IF(AND(TR23&gt;UB14,TT23&gt;UC14),UC14-TR23,0))),0)),0)</f>
        <v>　</v>
      </c>
      <c r="UC23" s="663"/>
      <c r="UD23" s="664"/>
      <c r="UE23" s="662" t="str">
        <f>IFERROR(IF(OR(TM23="日",TM23="祝",TM23=0,TR23=0),"　",MAX(IF(TR23&gt;UE14,TT23-TR23,IF(TR23&lt;=UE14,TT23-UE14,0)),0)),0)</f>
        <v>　</v>
      </c>
      <c r="UF23" s="663"/>
      <c r="UG23" s="664"/>
      <c r="UH23" s="662" t="str">
        <f>IFERROR(IF(OR(TM23="日",TM23="祝",TM23=0,TN23=""),"　",MAX(IF(AND(TN23&lt;=UH14,TP23&gt;UI14),UI14-UH14,IF(AND(TN23&gt;UH14,TP23&lt;=UI14),TP23-TN23,IF(AND(TN23&lt;=UH14,TP23&lt;=UI14),TP23-UH14,IF(AND(TN23&gt;UH14,TP23&gt;UI14),UI14-TN23,0)))),0)),0)</f>
        <v>　</v>
      </c>
      <c r="UI23" s="663"/>
      <c r="UJ23" s="664"/>
      <c r="UK23" s="662" t="str">
        <f>IFERROR(IF(OR(TM23="日",TM23="祝",TM23=0,TR23=0),"　",MAX(IF(AND(TR23&gt;UN14,TT23&gt;UL14),0,IF(AND(TR23&lt;=UN14,TR23&gt;UK14,TT23&gt;UL14),UN14-TR23,IF(AND(TR23&lt;=UN14,TR23&lt;=UK14,TT23&gt;UL14),UN14-UK14,IF(AND(TR23&gt;UK14,TT23&lt;=UL14),TT23-TR23,IF(AND(TR23&lt;=UK14,TT23&lt;=UL14),TT23-UK14,0))))),0)),0)</f>
        <v>　</v>
      </c>
      <c r="UL23" s="663"/>
      <c r="UM23" s="664"/>
      <c r="UN23" s="662" t="str">
        <f>IFERROR(IF(OR(TM23="日",TM23="祝",TM23=0,TR23=0),"　",MAX(IF(AND(TR23&lt;=UN14,TT23&gt;UO14),UO14-UN14,IF(TT23&lt;=UO14,0,IF(AND(TR23&gt;UN14,TT23&gt;UO14),UO14-TR23,0))),0)),0)</f>
        <v>　</v>
      </c>
      <c r="UO23" s="663"/>
      <c r="UP23" s="664"/>
      <c r="UQ23" s="662" t="str">
        <f t="shared" si="9"/>
        <v>　</v>
      </c>
      <c r="UR23" s="663"/>
      <c r="US23" s="664"/>
      <c r="UT23" s="665" t="str">
        <f>IF(UW23="×",TIME(0,0,0),IF(VG4="非常勤",TV23,UH23))</f>
        <v>　</v>
      </c>
      <c r="UU23" s="666"/>
      <c r="UV23" s="667"/>
      <c r="UW23" s="265"/>
      <c r="UX23" s="665" t="str">
        <f>IF(VA23="×",TIME(0,0,0),IF(VG4="非常勤",TY23,UK23))</f>
        <v>　</v>
      </c>
      <c r="UY23" s="666"/>
      <c r="UZ23" s="667"/>
      <c r="VA23" s="265"/>
      <c r="VB23" s="665" t="str">
        <f>IF(VE23="×",TIME(0,0,0),IF(VG4="非常勤",UB23,UN23))</f>
        <v>　</v>
      </c>
      <c r="VC23" s="666"/>
      <c r="VD23" s="667"/>
      <c r="VE23" s="265"/>
      <c r="VF23" s="665" t="str">
        <f>IF(VI23="×",TIME(0,0,0),IF(VG4="非常勤",UE23,UQ23))</f>
        <v>　</v>
      </c>
      <c r="VG23" s="666"/>
      <c r="VH23" s="667"/>
      <c r="VI23" s="265"/>
      <c r="VJ23" s="720"/>
      <c r="VK23" s="720"/>
      <c r="VL23" s="668"/>
      <c r="VM23" s="670"/>
      <c r="VN23" s="669"/>
      <c r="VO23" s="671"/>
      <c r="VP23" s="672"/>
      <c r="VQ23" s="672"/>
      <c r="VR23" s="673"/>
      <c r="VS23" s="263">
        <f>'別表_個別勤務状況（1～60）'!$A$23</f>
        <v>9</v>
      </c>
      <c r="VT23" s="264" t="str">
        <f>'別表_個別勤務状況（1～60）'!$B$23</f>
        <v>金</v>
      </c>
      <c r="VU23" s="660"/>
      <c r="VV23" s="661"/>
      <c r="VW23" s="660"/>
      <c r="VX23" s="661"/>
      <c r="VY23" s="660"/>
      <c r="VZ23" s="661"/>
      <c r="WA23" s="660"/>
      <c r="WB23" s="661"/>
      <c r="WC23" s="662" t="str">
        <f>IFERROR(IF(OR(VT23="日",VT23="祝",VT23=0,VU23=""),"　",MAX(IF(AND(VU23&lt;=WC14,VW23&gt;WD14),WD14-WC14,IF(AND(VU23&gt;WC14,VW23&lt;=WD14),VW23-VU23,IF(AND(VU23&lt;=WC14,VW23&lt;=WD14),VW23-WC14,IF(AND(VU23&gt;WC14,VW23&gt;WD14),WD14-VU23,0)))),0)),0)</f>
        <v>　</v>
      </c>
      <c r="WD23" s="663"/>
      <c r="WE23" s="664"/>
      <c r="WF23" s="662" t="str">
        <f>IFERROR(IF(OR(VT23="日",VT23="祝",VT23=0,VY23=""),"　",MAX(IF(AND(VY23&gt;WI14,WA23&gt;WG14),0,IF(AND(VY23&lt;=WI14,VY23&gt;WF14,WA23&gt;WG14),WI14-VY23,IF(AND(VY23&lt;=WI14,VY23&lt;=WF14,WA23&gt;WG14),WI14-WF14,IF(AND(VY23&gt;WF14,WA23&lt;=WG14),WA23-VY23,IF(AND(VY23&lt;=WF14,WA23&lt;=WG14),WA23-WF14,0))))),0)),0)</f>
        <v>　</v>
      </c>
      <c r="WG23" s="663"/>
      <c r="WH23" s="664"/>
      <c r="WI23" s="662" t="str">
        <f>IFERROR(IF(OR(VT23="日",VT23="祝",VT23=0,VY23=0),"　",MAX(IF(AND(VY23&lt;=WI14,WA23&gt;WJ14),WJ14-WI14,IF(WA23&lt;=WJ14,0,IF(AND(VY23&gt;WI14,WA23&gt;WJ14),WJ14-VY23,0))),0)),0)</f>
        <v>　</v>
      </c>
      <c r="WJ23" s="663"/>
      <c r="WK23" s="664"/>
      <c r="WL23" s="662" t="str">
        <f>IFERROR(IF(OR(VT23="日",VT23="祝",VT23=0,VY23=0),"　",MAX(IF(VY23&gt;WL14,WA23-VY23,IF(VY23&lt;=WL14,WA23-WL14,0)),0)),0)</f>
        <v>　</v>
      </c>
      <c r="WM23" s="663"/>
      <c r="WN23" s="664"/>
      <c r="WO23" s="662" t="str">
        <f>IFERROR(IF(OR(VT23="日",VT23="祝",VT23=0,VU23=""),"　",MAX(IF(AND(VU23&lt;=WO14,VW23&gt;WP14),WP14-WO14,IF(AND(VU23&gt;WO14,VW23&lt;=WP14),VW23-VU23,IF(AND(VU23&lt;=WO14,VW23&lt;=WP14),VW23-WO14,IF(AND(VU23&gt;WO14,VW23&gt;WP14),WP14-VU23,0)))),0)),0)</f>
        <v>　</v>
      </c>
      <c r="WP23" s="663"/>
      <c r="WQ23" s="664"/>
      <c r="WR23" s="662" t="str">
        <f>IFERROR(IF(OR(VT23="日",VT23="祝",VT23=0,VY23=0),"　",MAX(IF(AND(VY23&gt;WU14,WA23&gt;WS14),0,IF(AND(VY23&lt;=WU14,VY23&gt;WR14,WA23&gt;WS14),WU14-VY23,IF(AND(VY23&lt;=WU14,VY23&lt;=WR14,WA23&gt;WS14),WU14-WR14,IF(AND(VY23&gt;WR14,WA23&lt;=WS14),WA23-VY23,IF(AND(VY23&lt;=WR14,WA23&lt;=WS14),WA23-WR14,0))))),0)),0)</f>
        <v>　</v>
      </c>
      <c r="WS23" s="663"/>
      <c r="WT23" s="664"/>
      <c r="WU23" s="662" t="str">
        <f>IFERROR(IF(OR(VT23="日",VT23="祝",VT23=0,VY23=0),"　",MAX(IF(AND(VY23&lt;=WU14,WA23&gt;WV14),WV14-WU14,IF(WA23&lt;=WV14,0,IF(AND(VY23&gt;WU14,WA23&gt;WV14),WV14-VY23,0))),0)),0)</f>
        <v>　</v>
      </c>
      <c r="WV23" s="663"/>
      <c r="WW23" s="664"/>
      <c r="WX23" s="662" t="str">
        <f t="shared" si="10"/>
        <v>　</v>
      </c>
      <c r="WY23" s="663"/>
      <c r="WZ23" s="664"/>
      <c r="XA23" s="665" t="str">
        <f>IF(XD23="×",TIME(0,0,0),IF(XN4="非常勤",WC23,WO23))</f>
        <v>　</v>
      </c>
      <c r="XB23" s="666"/>
      <c r="XC23" s="667"/>
      <c r="XD23" s="265"/>
      <c r="XE23" s="665" t="str">
        <f>IF(XH23="×",TIME(0,0,0),IF(XN4="非常勤",WF23,WR23))</f>
        <v>　</v>
      </c>
      <c r="XF23" s="666"/>
      <c r="XG23" s="667"/>
      <c r="XH23" s="265"/>
      <c r="XI23" s="665" t="str">
        <f>IF(XL23="×",TIME(0,0,0),IF(XN4="非常勤",WI23,WU23))</f>
        <v>　</v>
      </c>
      <c r="XJ23" s="666"/>
      <c r="XK23" s="667"/>
      <c r="XL23" s="265"/>
      <c r="XM23" s="665" t="str">
        <f>IF(XP23="×",TIME(0,0,0),IF(XN4="非常勤",WL23,WX23))</f>
        <v>　</v>
      </c>
      <c r="XN23" s="666"/>
      <c r="XO23" s="667"/>
      <c r="XP23" s="265"/>
      <c r="XQ23" s="720"/>
      <c r="XR23" s="720"/>
      <c r="XS23" s="668"/>
      <c r="XT23" s="670"/>
      <c r="XU23" s="669"/>
      <c r="XV23" s="671"/>
      <c r="XW23" s="672"/>
      <c r="XX23" s="672"/>
      <c r="XY23" s="673"/>
      <c r="XZ23" s="263">
        <f>'別表_個別勤務状況（1～60）'!$A$23</f>
        <v>9</v>
      </c>
      <c r="YA23" s="264" t="str">
        <f>'別表_個別勤務状況（1～60）'!$B$23</f>
        <v>金</v>
      </c>
      <c r="YB23" s="660"/>
      <c r="YC23" s="661"/>
      <c r="YD23" s="660"/>
      <c r="YE23" s="661"/>
      <c r="YF23" s="660"/>
      <c r="YG23" s="661"/>
      <c r="YH23" s="660"/>
      <c r="YI23" s="661"/>
      <c r="YJ23" s="662" t="str">
        <f>IFERROR(IF(OR(YA23="日",YA23="祝",YA23=0,YB23=""),"　",MAX(IF(AND(YB23&lt;=YJ14,YD23&gt;YK14),YK14-YJ14,IF(AND(YB23&gt;YJ14,YD23&lt;=YK14),YD23-YB23,IF(AND(YB23&lt;=YJ14,YD23&lt;=YK14),YD23-YJ14,IF(AND(YB23&gt;YJ14,YD23&gt;YK14),YK14-YB23,0)))),0)),0)</f>
        <v>　</v>
      </c>
      <c r="YK23" s="663"/>
      <c r="YL23" s="664"/>
      <c r="YM23" s="662" t="str">
        <f>IFERROR(IF(OR(YA23="日",YA23="祝",YA23=0,YF23=""),"　",MAX(IF(AND(YF23&gt;YP14,YH23&gt;YN14),0,IF(AND(YF23&lt;=YP14,YF23&gt;YM14,YH23&gt;YN14),YP14-YF23,IF(AND(YF23&lt;=YP14,YF23&lt;=YM14,YH23&gt;YN14),YP14-YM14,IF(AND(YF23&gt;YM14,YH23&lt;=YN14),YH23-YF23,IF(AND(YF23&lt;=YM14,YH23&lt;=YN14),YH23-YM14,0))))),0)),0)</f>
        <v>　</v>
      </c>
      <c r="YN23" s="663"/>
      <c r="YO23" s="664"/>
      <c r="YP23" s="662" t="str">
        <f>IFERROR(IF(OR(YA23="日",YA23="祝",YA23=0,YF23=0),"　",MAX(IF(AND(YF23&lt;=YP14,YH23&gt;YQ14),YQ14-YP14,IF(YH23&lt;=YQ14,0,IF(AND(YF23&gt;YP14,YH23&gt;YQ14),YQ14-YF23,0))),0)),0)</f>
        <v>　</v>
      </c>
      <c r="YQ23" s="663"/>
      <c r="YR23" s="664"/>
      <c r="YS23" s="662" t="str">
        <f>IFERROR(IF(OR(YA23="日",YA23="祝",YA23=0,YF23=0),"　",MAX(IF(YF23&gt;YS14,YH23-YF23,IF(YF23&lt;=YS14,YH23-YS14,0)),0)),0)</f>
        <v>　</v>
      </c>
      <c r="YT23" s="663"/>
      <c r="YU23" s="664"/>
      <c r="YV23" s="662" t="str">
        <f>IFERROR(IF(OR(YA23="日",YA23="祝",YA23=0,YB23=""),"　",MAX(IF(AND(YB23&lt;=YV14,YD23&gt;YW14),YW14-YV14,IF(AND(YB23&gt;YV14,YD23&lt;=YW14),YD23-YB23,IF(AND(YB23&lt;=YV14,YD23&lt;=YW14),YD23-YV14,IF(AND(YB23&gt;YV14,YD23&gt;YW14),YW14-YB23,0)))),0)),0)</f>
        <v>　</v>
      </c>
      <c r="YW23" s="663"/>
      <c r="YX23" s="664"/>
      <c r="YY23" s="662" t="str">
        <f>IFERROR(IF(OR(YA23="日",YA23="祝",YA23=0,YF23=0),"　",MAX(IF(AND(YF23&gt;ZB14,YH23&gt;YZ14),0,IF(AND(YF23&lt;=ZB14,YF23&gt;YY14,YH23&gt;YZ14),ZB14-YF23,IF(AND(YF23&lt;=ZB14,YF23&lt;=YY14,YH23&gt;YZ14),ZB14-YY14,IF(AND(YF23&gt;YY14,YH23&lt;=YZ14),YH23-YF23,IF(AND(YF23&lt;=YY14,YH23&lt;=YZ14),YH23-YY14,0))))),0)),0)</f>
        <v>　</v>
      </c>
      <c r="YZ23" s="663"/>
      <c r="ZA23" s="664"/>
      <c r="ZB23" s="662" t="str">
        <f>IFERROR(IF(OR(YA23="日",YA23="祝",YA23=0,YF23=0),"　",MAX(IF(AND(YF23&lt;=ZB14,YH23&gt;ZC14),ZC14-ZB14,IF(YH23&lt;=ZC14,0,IF(AND(YF23&gt;ZB14,YH23&gt;ZC14),ZC14-YF23,0))),0)),0)</f>
        <v>　</v>
      </c>
      <c r="ZC23" s="663"/>
      <c r="ZD23" s="664"/>
      <c r="ZE23" s="662" t="str">
        <f t="shared" si="11"/>
        <v>　</v>
      </c>
      <c r="ZF23" s="663"/>
      <c r="ZG23" s="664"/>
      <c r="ZH23" s="665" t="str">
        <f>IF(ZK23="×",TIME(0,0,0),IF(ZU4="非常勤",YJ23,YV23))</f>
        <v>　</v>
      </c>
      <c r="ZI23" s="666"/>
      <c r="ZJ23" s="667"/>
      <c r="ZK23" s="265"/>
      <c r="ZL23" s="665" t="str">
        <f>IF(ZO23="×",TIME(0,0,0),IF(ZU4="非常勤",YM23,YY23))</f>
        <v>　</v>
      </c>
      <c r="ZM23" s="666"/>
      <c r="ZN23" s="667"/>
      <c r="ZO23" s="265"/>
      <c r="ZP23" s="665" t="str">
        <f>IF(ZS23="×",TIME(0,0,0),IF(ZU4="非常勤",YP23,ZB23))</f>
        <v>　</v>
      </c>
      <c r="ZQ23" s="666"/>
      <c r="ZR23" s="667"/>
      <c r="ZS23" s="265"/>
      <c r="ZT23" s="665" t="str">
        <f>IF(ZW23="×",TIME(0,0,0),IF(ZU4="非常勤",YS23,ZE23))</f>
        <v>　</v>
      </c>
      <c r="ZU23" s="666"/>
      <c r="ZV23" s="667"/>
      <c r="ZW23" s="265"/>
      <c r="ZX23" s="720"/>
      <c r="ZY23" s="720"/>
      <c r="ZZ23" s="668"/>
      <c r="AAA23" s="670"/>
      <c r="AAB23" s="669"/>
      <c r="AAC23" s="671"/>
      <c r="AAD23" s="672"/>
      <c r="AAE23" s="672"/>
      <c r="AAF23" s="673"/>
      <c r="AAG23" s="263">
        <f>'別表_個別勤務状況（1～60）'!$A$23</f>
        <v>9</v>
      </c>
      <c r="AAH23" s="264" t="str">
        <f>'別表_個別勤務状況（1～60）'!$B$23</f>
        <v>金</v>
      </c>
      <c r="AAI23" s="660"/>
      <c r="AAJ23" s="661"/>
      <c r="AAK23" s="660"/>
      <c r="AAL23" s="661"/>
      <c r="AAM23" s="660"/>
      <c r="AAN23" s="661"/>
      <c r="AAO23" s="660"/>
      <c r="AAP23" s="661"/>
      <c r="AAQ23" s="662" t="str">
        <f>IFERROR(IF(OR(AAH23="日",AAH23="祝",AAH23=0,AAI23=""),"　",MAX(IF(AND(AAI23&lt;=AAQ14,AAK23&gt;AAR14),AAR14-AAQ14,IF(AND(AAI23&gt;AAQ14,AAK23&lt;=AAR14),AAK23-AAI23,IF(AND(AAI23&lt;=AAQ14,AAK23&lt;=AAR14),AAK23-AAQ14,IF(AND(AAI23&gt;AAQ14,AAK23&gt;AAR14),AAR14-AAI23,0)))),0)),0)</f>
        <v>　</v>
      </c>
      <c r="AAR23" s="663"/>
      <c r="AAS23" s="664"/>
      <c r="AAT23" s="662" t="str">
        <f>IFERROR(IF(OR(AAH23="日",AAH23="祝",AAH23=0,AAM23=""),"　",MAX(IF(AND(AAM23&gt;AAW14,AAO23&gt;AAU14),0,IF(AND(AAM23&lt;=AAW14,AAM23&gt;AAT14,AAO23&gt;AAU14),AAW14-AAM23,IF(AND(AAM23&lt;=AAW14,AAM23&lt;=AAT14,AAO23&gt;AAU14),AAW14-AAT14,IF(AND(AAM23&gt;AAT14,AAO23&lt;=AAU14),AAO23-AAM23,IF(AND(AAM23&lt;=AAT14,AAO23&lt;=AAU14),AAO23-AAT14,0))))),0)),0)</f>
        <v>　</v>
      </c>
      <c r="AAU23" s="663"/>
      <c r="AAV23" s="664"/>
      <c r="AAW23" s="662" t="str">
        <f>IFERROR(IF(OR(AAH23="日",AAH23="祝",AAH23=0,AAM23=0),"　",MAX(IF(AND(AAM23&lt;=AAW14,AAO23&gt;AAX14),AAX14-AAW14,IF(AAO23&lt;=AAX14,0,IF(AND(AAM23&gt;AAW14,AAO23&gt;AAX14),AAX14-AAM23,0))),0)),0)</f>
        <v>　</v>
      </c>
      <c r="AAX23" s="663"/>
      <c r="AAY23" s="664"/>
      <c r="AAZ23" s="662" t="str">
        <f>IFERROR(IF(OR(AAH23="日",AAH23="祝",AAH23=0,AAM23=0),"　",MAX(IF(AAM23&gt;AAZ14,AAO23-AAM23,IF(AAM23&lt;=AAZ14,AAO23-AAZ14,0)),0)),0)</f>
        <v>　</v>
      </c>
      <c r="ABA23" s="663"/>
      <c r="ABB23" s="664"/>
      <c r="ABC23" s="662" t="str">
        <f>IFERROR(IF(OR(AAH23="日",AAH23="祝",AAH23=0,AAI23=""),"　",MAX(IF(AND(AAI23&lt;=ABC14,AAK23&gt;ABD14),ABD14-ABC14,IF(AND(AAI23&gt;ABC14,AAK23&lt;=ABD14),AAK23-AAI23,IF(AND(AAI23&lt;=ABC14,AAK23&lt;=ABD14),AAK23-ABC14,IF(AND(AAI23&gt;ABC14,AAK23&gt;ABD14),ABD14-AAI23,0)))),0)),0)</f>
        <v>　</v>
      </c>
      <c r="ABD23" s="663"/>
      <c r="ABE23" s="664"/>
      <c r="ABF23" s="662" t="str">
        <f>IFERROR(IF(OR(AAH23="日",AAH23="祝",AAH23=0,AAM23=0),"　",MAX(IF(AND(AAM23&gt;ABI14,AAO23&gt;ABG14),0,IF(AND(AAM23&lt;=ABI14,AAM23&gt;ABF14,AAO23&gt;ABG14),ABI14-AAM23,IF(AND(AAM23&lt;=ABI14,AAM23&lt;=ABF14,AAO23&gt;ABG14),ABI14-ABF14,IF(AND(AAM23&gt;ABF14,AAO23&lt;=ABG14),AAO23-AAM23,IF(AND(AAM23&lt;=ABF14,AAO23&lt;=ABG14),AAO23-ABF14,0))))),0)),0)</f>
        <v>　</v>
      </c>
      <c r="ABG23" s="663"/>
      <c r="ABH23" s="664"/>
      <c r="ABI23" s="662" t="str">
        <f>IFERROR(IF(OR(AAH23="日",AAH23="祝",AAH23=0,AAM23=0),"　",MAX(IF(AND(AAM23&lt;=ABI14,AAO23&gt;ABJ14),ABJ14-ABI14,IF(AAO23&lt;=ABJ14,0,IF(AND(AAM23&gt;ABI14,AAO23&gt;ABJ14),ABJ14-AAM23,0))),0)),0)</f>
        <v>　</v>
      </c>
      <c r="ABJ23" s="663"/>
      <c r="ABK23" s="664"/>
      <c r="ABL23" s="662" t="str">
        <f t="shared" si="12"/>
        <v>　</v>
      </c>
      <c r="ABM23" s="663"/>
      <c r="ABN23" s="664"/>
      <c r="ABO23" s="665" t="str">
        <f>IF(ABR23="×",TIME(0,0,0),IF(ACB4="非常勤",AAQ23,ABC23))</f>
        <v>　</v>
      </c>
      <c r="ABP23" s="666"/>
      <c r="ABQ23" s="667"/>
      <c r="ABR23" s="265"/>
      <c r="ABS23" s="665" t="str">
        <f>IF(ABV23="×",TIME(0,0,0),IF(ACB4="非常勤",AAT23,ABF23))</f>
        <v>　</v>
      </c>
      <c r="ABT23" s="666"/>
      <c r="ABU23" s="667"/>
      <c r="ABV23" s="265"/>
      <c r="ABW23" s="665" t="str">
        <f>IF(ABZ23="×",TIME(0,0,0),IF(ACB4="非常勤",AAW23,ABI23))</f>
        <v>　</v>
      </c>
      <c r="ABX23" s="666"/>
      <c r="ABY23" s="667"/>
      <c r="ABZ23" s="265"/>
      <c r="ACA23" s="665" t="str">
        <f>IF(ACD23="×",TIME(0,0,0),IF(ACB4="非常勤",AAZ23,ABL23))</f>
        <v>　</v>
      </c>
      <c r="ACB23" s="666"/>
      <c r="ACC23" s="667"/>
      <c r="ACD23" s="265"/>
      <c r="ACE23" s="720"/>
      <c r="ACF23" s="720"/>
      <c r="ACG23" s="668"/>
      <c r="ACH23" s="670"/>
      <c r="ACI23" s="669"/>
      <c r="ACJ23" s="671"/>
      <c r="ACK23" s="672"/>
      <c r="ACL23" s="672"/>
      <c r="ACM23" s="673"/>
      <c r="ACN23" s="263">
        <f>'別表_個別勤務状況（1～60）'!$A$23</f>
        <v>9</v>
      </c>
      <c r="ACO23" s="264" t="str">
        <f>'別表_個別勤務状況（1～60）'!$B$23</f>
        <v>金</v>
      </c>
      <c r="ACP23" s="660"/>
      <c r="ACQ23" s="661"/>
      <c r="ACR23" s="660"/>
      <c r="ACS23" s="661"/>
      <c r="ACT23" s="660"/>
      <c r="ACU23" s="661"/>
      <c r="ACV23" s="660"/>
      <c r="ACW23" s="661"/>
      <c r="ACX23" s="662" t="str">
        <f>IFERROR(IF(OR(ACO23="日",ACO23="祝",ACO23=0,ACP23=""),"　",MAX(IF(AND(ACP23&lt;=ACX14,ACR23&gt;ACY14),ACY14-ACX14,IF(AND(ACP23&gt;ACX14,ACR23&lt;=ACY14),ACR23-ACP23,IF(AND(ACP23&lt;=ACX14,ACR23&lt;=ACY14),ACR23-ACX14,IF(AND(ACP23&gt;ACX14,ACR23&gt;ACY14),ACY14-ACP23,0)))),0)),0)</f>
        <v>　</v>
      </c>
      <c r="ACY23" s="663"/>
      <c r="ACZ23" s="664"/>
      <c r="ADA23" s="662" t="str">
        <f>IFERROR(IF(OR(ACO23="日",ACO23="祝",ACO23=0,ACT23=""),"　",MAX(IF(AND(ACT23&gt;ADD14,ACV23&gt;ADB14),0,IF(AND(ACT23&lt;=ADD14,ACT23&gt;ADA14,ACV23&gt;ADB14),ADD14-ACT23,IF(AND(ACT23&lt;=ADD14,ACT23&lt;=ADA14,ACV23&gt;ADB14),ADD14-ADA14,IF(AND(ACT23&gt;ADA14,ACV23&lt;=ADB14),ACV23-ACT23,IF(AND(ACT23&lt;=ADA14,ACV23&lt;=ADB14),ACV23-ADA14,0))))),0)),0)</f>
        <v>　</v>
      </c>
      <c r="ADB23" s="663"/>
      <c r="ADC23" s="664"/>
      <c r="ADD23" s="662" t="str">
        <f>IFERROR(IF(OR(ACO23="日",ACO23="祝",ACO23=0,ACT23=0),"　",MAX(IF(AND(ACT23&lt;=ADD14,ACV23&gt;ADE14),ADE14-ADD14,IF(ACV23&lt;=ADE14,0,IF(AND(ACT23&gt;ADD14,ACV23&gt;ADE14),ADE14-ACT23,0))),0)),0)</f>
        <v>　</v>
      </c>
      <c r="ADE23" s="663"/>
      <c r="ADF23" s="664"/>
      <c r="ADG23" s="662" t="str">
        <f>IFERROR(IF(OR(ACO23="日",ACO23="祝",ACO23=0,ACT23=0),"　",MAX(IF(ACT23&gt;ADG14,ACV23-ACT23,IF(ACT23&lt;=ADG14,ACV23-ADG14,0)),0)),0)</f>
        <v>　</v>
      </c>
      <c r="ADH23" s="663"/>
      <c r="ADI23" s="664"/>
      <c r="ADJ23" s="662" t="str">
        <f>IFERROR(IF(OR(ACO23="日",ACO23="祝",ACO23=0,ACP23=""),"　",MAX(IF(AND(ACP23&lt;=ADJ14,ACR23&gt;ADK14),ADK14-ADJ14,IF(AND(ACP23&gt;ADJ14,ACR23&lt;=ADK14),ACR23-ACP23,IF(AND(ACP23&lt;=ADJ14,ACR23&lt;=ADK14),ACR23-ADJ14,IF(AND(ACP23&gt;ADJ14,ACR23&gt;ADK14),ADK14-ACP23,0)))),0)),0)</f>
        <v>　</v>
      </c>
      <c r="ADK23" s="663"/>
      <c r="ADL23" s="664"/>
      <c r="ADM23" s="662" t="str">
        <f>IFERROR(IF(OR(ACO23="日",ACO23="祝",ACO23=0,ACT23=0),"　",MAX(IF(AND(ACT23&gt;ADP14,ACV23&gt;ADN14),0,IF(AND(ACT23&lt;=ADP14,ACT23&gt;ADM14,ACV23&gt;ADN14),ADP14-ACT23,IF(AND(ACT23&lt;=ADP14,ACT23&lt;=ADM14,ACV23&gt;ADN14),ADP14-ADM14,IF(AND(ACT23&gt;ADM14,ACV23&lt;=ADN14),ACV23-ACT23,IF(AND(ACT23&lt;=ADM14,ACV23&lt;=ADN14),ACV23-ADM14,0))))),0)),0)</f>
        <v>　</v>
      </c>
      <c r="ADN23" s="663"/>
      <c r="ADO23" s="664"/>
      <c r="ADP23" s="662" t="str">
        <f>IFERROR(IF(OR(ACO23="日",ACO23="祝",ACO23=0,ACT23=0),"　",MAX(IF(AND(ACT23&lt;=ADP14,ACV23&gt;ADQ14),ADQ14-ADP14,IF(ACV23&lt;=ADQ14,0,IF(AND(ACT23&gt;ADP14,ACV23&gt;ADQ14),ADQ14-ACT23,0))),0)),0)</f>
        <v>　</v>
      </c>
      <c r="ADQ23" s="663"/>
      <c r="ADR23" s="664"/>
      <c r="ADS23" s="662" t="str">
        <f t="shared" si="13"/>
        <v>　</v>
      </c>
      <c r="ADT23" s="663"/>
      <c r="ADU23" s="664"/>
      <c r="ADV23" s="665" t="str">
        <f>IF(ADY23="×",TIME(0,0,0),IF(AEI4="非常勤",ACX23,ADJ23))</f>
        <v>　</v>
      </c>
      <c r="ADW23" s="666"/>
      <c r="ADX23" s="667"/>
      <c r="ADY23" s="265"/>
      <c r="ADZ23" s="665" t="str">
        <f>IF(AEC23="×",TIME(0,0,0),IF(AEI4="非常勤",ADA23,ADM23))</f>
        <v>　</v>
      </c>
      <c r="AEA23" s="666"/>
      <c r="AEB23" s="667"/>
      <c r="AEC23" s="265"/>
      <c r="AED23" s="665" t="str">
        <f>IF(AEG23="×",TIME(0,0,0),IF(AEI4="非常勤",ADD23,ADP23))</f>
        <v>　</v>
      </c>
      <c r="AEE23" s="666"/>
      <c r="AEF23" s="667"/>
      <c r="AEG23" s="265"/>
      <c r="AEH23" s="665" t="str">
        <f>IF(AEK23="×",TIME(0,0,0),IF(AEI4="非常勤",ADG23,ADS23))</f>
        <v>　</v>
      </c>
      <c r="AEI23" s="666"/>
      <c r="AEJ23" s="667"/>
      <c r="AEK23" s="265"/>
      <c r="AEL23" s="720"/>
      <c r="AEM23" s="720"/>
      <c r="AEN23" s="668"/>
      <c r="AEO23" s="670"/>
      <c r="AEP23" s="669"/>
      <c r="AEQ23" s="671"/>
      <c r="AER23" s="672"/>
      <c r="AES23" s="672"/>
      <c r="AET23" s="673"/>
      <c r="AEU23" s="263">
        <f>'別表_個別勤務状況（1～60）'!$A$23</f>
        <v>9</v>
      </c>
      <c r="AEV23" s="264" t="str">
        <f>'別表_個別勤務状況（1～60）'!$B$23</f>
        <v>金</v>
      </c>
      <c r="AEW23" s="660"/>
      <c r="AEX23" s="661"/>
      <c r="AEY23" s="660"/>
      <c r="AEZ23" s="661"/>
      <c r="AFA23" s="660"/>
      <c r="AFB23" s="661"/>
      <c r="AFC23" s="660"/>
      <c r="AFD23" s="661"/>
      <c r="AFE23" s="662" t="str">
        <f>IFERROR(IF(OR(AEV23="日",AEV23="祝",AEV23=0,AEW23=""),"　",MAX(IF(AND(AEW23&lt;=AFE14,AEY23&gt;AFF14),AFF14-AFE14,IF(AND(AEW23&gt;AFE14,AEY23&lt;=AFF14),AEY23-AEW23,IF(AND(AEW23&lt;=AFE14,AEY23&lt;=AFF14),AEY23-AFE14,IF(AND(AEW23&gt;AFE14,AEY23&gt;AFF14),AFF14-AEW23,0)))),0)),0)</f>
        <v>　</v>
      </c>
      <c r="AFF23" s="663"/>
      <c r="AFG23" s="664"/>
      <c r="AFH23" s="662" t="str">
        <f>IFERROR(IF(OR(AEV23="日",AEV23="祝",AEV23=0,AFA23=""),"　",MAX(IF(AND(AFA23&gt;AFK14,AFC23&gt;AFI14),0,IF(AND(AFA23&lt;=AFK14,AFA23&gt;AFH14,AFC23&gt;AFI14),AFK14-AFA23,IF(AND(AFA23&lt;=AFK14,AFA23&lt;=AFH14,AFC23&gt;AFI14),AFK14-AFH14,IF(AND(AFA23&gt;AFH14,AFC23&lt;=AFI14),AFC23-AFA23,IF(AND(AFA23&lt;=AFH14,AFC23&lt;=AFI14),AFC23-AFH14,0))))),0)),0)</f>
        <v>　</v>
      </c>
      <c r="AFI23" s="663"/>
      <c r="AFJ23" s="664"/>
      <c r="AFK23" s="662" t="str">
        <f>IFERROR(IF(OR(AEV23="日",AEV23="祝",AEV23=0,AFA23=0),"　",MAX(IF(AND(AFA23&lt;=AFK14,AFC23&gt;AFL14),AFL14-AFK14,IF(AFC23&lt;=AFL14,0,IF(AND(AFA23&gt;AFK14,AFC23&gt;AFL14),AFL14-AFA23,0))),0)),0)</f>
        <v>　</v>
      </c>
      <c r="AFL23" s="663"/>
      <c r="AFM23" s="664"/>
      <c r="AFN23" s="662" t="str">
        <f>IFERROR(IF(OR(AEV23="日",AEV23="祝",AEV23=0,AFA23=0),"　",MAX(IF(AFA23&gt;AFN14,AFC23-AFA23,IF(AFA23&lt;=AFN14,AFC23-AFN14,0)),0)),0)</f>
        <v>　</v>
      </c>
      <c r="AFO23" s="663"/>
      <c r="AFP23" s="664"/>
      <c r="AFQ23" s="662" t="str">
        <f>IFERROR(IF(OR(AEV23="日",AEV23="祝",AEV23=0,AEW23=""),"　",MAX(IF(AND(AEW23&lt;=AFQ14,AEY23&gt;AFR14),AFR14-AFQ14,IF(AND(AEW23&gt;AFQ14,AEY23&lt;=AFR14),AEY23-AEW23,IF(AND(AEW23&lt;=AFQ14,AEY23&lt;=AFR14),AEY23-AFQ14,IF(AND(AEW23&gt;AFQ14,AEY23&gt;AFR14),AFR14-AEW23,0)))),0)),0)</f>
        <v>　</v>
      </c>
      <c r="AFR23" s="663"/>
      <c r="AFS23" s="664"/>
      <c r="AFT23" s="662" t="str">
        <f>IFERROR(IF(OR(AEV23="日",AEV23="祝",AEV23=0,AFA23=0),"　",MAX(IF(AND(AFA23&gt;AFW14,AFC23&gt;AFU14),0,IF(AND(AFA23&lt;=AFW14,AFA23&gt;AFT14,AFC23&gt;AFU14),AFW14-AFA23,IF(AND(AFA23&lt;=AFW14,AFA23&lt;=AFT14,AFC23&gt;AFU14),AFW14-AFT14,IF(AND(AFA23&gt;AFT14,AFC23&lt;=AFU14),AFC23-AFA23,IF(AND(AFA23&lt;=AFT14,AFC23&lt;=AFU14),AFC23-AFT14,0))))),0)),0)</f>
        <v>　</v>
      </c>
      <c r="AFU23" s="663"/>
      <c r="AFV23" s="664"/>
      <c r="AFW23" s="662" t="str">
        <f>IFERROR(IF(OR(AEV23="日",AEV23="祝",AEV23=0,AFA23=0),"　",MAX(IF(AND(AFA23&lt;=AFW14,AFC23&gt;AFX14),AFX14-AFW14,IF(AFC23&lt;=AFX14,0,IF(AND(AFA23&gt;AFW14,AFC23&gt;AFX14),AFX14-AFA23,0))),0)),0)</f>
        <v>　</v>
      </c>
      <c r="AFX23" s="663"/>
      <c r="AFY23" s="664"/>
      <c r="AFZ23" s="662" t="str">
        <f t="shared" si="14"/>
        <v>　</v>
      </c>
      <c r="AGA23" s="663"/>
      <c r="AGB23" s="664"/>
      <c r="AGC23" s="665" t="str">
        <f>IF(AGF23="×",TIME(0,0,0),IF(AGP4="非常勤",AFE23,AFQ23))</f>
        <v>　</v>
      </c>
      <c r="AGD23" s="666"/>
      <c r="AGE23" s="667"/>
      <c r="AGF23" s="265"/>
      <c r="AGG23" s="665" t="str">
        <f>IF(AGJ23="×",TIME(0,0,0),IF(AGP4="非常勤",AFH23,AFT23))</f>
        <v>　</v>
      </c>
      <c r="AGH23" s="666"/>
      <c r="AGI23" s="667"/>
      <c r="AGJ23" s="265"/>
      <c r="AGK23" s="665" t="str">
        <f>IF(AGN23="×",TIME(0,0,0),IF(AGP4="非常勤",AFK23,AFW23))</f>
        <v>　</v>
      </c>
      <c r="AGL23" s="666"/>
      <c r="AGM23" s="667"/>
      <c r="AGN23" s="265"/>
      <c r="AGO23" s="665" t="str">
        <f>IF(AGR23="×",TIME(0,0,0),IF(AGP4="非常勤",AFN23,AFZ23))</f>
        <v>　</v>
      </c>
      <c r="AGP23" s="666"/>
      <c r="AGQ23" s="667"/>
      <c r="AGR23" s="265"/>
      <c r="AGS23" s="720"/>
      <c r="AGT23" s="720"/>
      <c r="AGU23" s="668"/>
      <c r="AGV23" s="670"/>
      <c r="AGW23" s="669"/>
      <c r="AGX23" s="671"/>
      <c r="AGY23" s="672"/>
      <c r="AGZ23" s="672"/>
      <c r="AHA23" s="673"/>
      <c r="AHB23" s="263">
        <f>'別表_個別勤務状況（1～60）'!$A$23</f>
        <v>9</v>
      </c>
      <c r="AHC23" s="264" t="str">
        <f>'別表_個別勤務状況（1～60）'!$B$23</f>
        <v>金</v>
      </c>
      <c r="AHD23" s="660"/>
      <c r="AHE23" s="661"/>
      <c r="AHF23" s="660"/>
      <c r="AHG23" s="661"/>
      <c r="AHH23" s="660"/>
      <c r="AHI23" s="661"/>
      <c r="AHJ23" s="660"/>
      <c r="AHK23" s="661"/>
      <c r="AHL23" s="662" t="str">
        <f>IFERROR(IF(OR(AHC23="日",AHC23="祝",AHC23=0,AHD23=""),"　",MAX(IF(AND(AHD23&lt;=AHL14,AHF23&gt;AHM14),AHM14-AHL14,IF(AND(AHD23&gt;AHL14,AHF23&lt;=AHM14),AHF23-AHD23,IF(AND(AHD23&lt;=AHL14,AHF23&lt;=AHM14),AHF23-AHL14,IF(AND(AHD23&gt;AHL14,AHF23&gt;AHM14),AHM14-AHD23,0)))),0)),0)</f>
        <v>　</v>
      </c>
      <c r="AHM23" s="663"/>
      <c r="AHN23" s="664"/>
      <c r="AHO23" s="662" t="str">
        <f>IFERROR(IF(OR(AHC23="日",AHC23="祝",AHC23=0,AHH23=""),"　",MAX(IF(AND(AHH23&gt;AHR14,AHJ23&gt;AHP14),0,IF(AND(AHH23&lt;=AHR14,AHH23&gt;AHO14,AHJ23&gt;AHP14),AHR14-AHH23,IF(AND(AHH23&lt;=AHR14,AHH23&lt;=AHO14,AHJ23&gt;AHP14),AHR14-AHO14,IF(AND(AHH23&gt;AHO14,AHJ23&lt;=AHP14),AHJ23-AHH23,IF(AND(AHH23&lt;=AHO14,AHJ23&lt;=AHP14),AHJ23-AHO14,0))))),0)),0)</f>
        <v>　</v>
      </c>
      <c r="AHP23" s="663"/>
      <c r="AHQ23" s="664"/>
      <c r="AHR23" s="662" t="str">
        <f>IFERROR(IF(OR(AHC23="日",AHC23="祝",AHC23=0,AHH23=0),"　",MAX(IF(AND(AHH23&lt;=AHR14,AHJ23&gt;AHS14),AHS14-AHR14,IF(AHJ23&lt;=AHS14,0,IF(AND(AHH23&gt;AHR14,AHJ23&gt;AHS14),AHS14-AHH23,0))),0)),0)</f>
        <v>　</v>
      </c>
      <c r="AHS23" s="663"/>
      <c r="AHT23" s="664"/>
      <c r="AHU23" s="662" t="str">
        <f>IFERROR(IF(OR(AHC23="日",AHC23="祝",AHC23=0,AHH23=0),"　",MAX(IF(AHH23&gt;AHU14,AHJ23-AHH23,IF(AHH23&lt;=AHU14,AHJ23-AHU14,0)),0)),0)</f>
        <v>　</v>
      </c>
      <c r="AHV23" s="663"/>
      <c r="AHW23" s="664"/>
      <c r="AHX23" s="662" t="str">
        <f>IFERROR(IF(OR(AHC23="日",AHC23="祝",AHC23=0,AHD23=""),"　",MAX(IF(AND(AHD23&lt;=AHX14,AHF23&gt;AHY14),AHY14-AHX14,IF(AND(AHD23&gt;AHX14,AHF23&lt;=AHY14),AHF23-AHD23,IF(AND(AHD23&lt;=AHX14,AHF23&lt;=AHY14),AHF23-AHX14,IF(AND(AHD23&gt;AHX14,AHF23&gt;AHY14),AHY14-AHD23,0)))),0)),0)</f>
        <v>　</v>
      </c>
      <c r="AHY23" s="663"/>
      <c r="AHZ23" s="664"/>
      <c r="AIA23" s="662" t="str">
        <f>IFERROR(IF(OR(AHC23="日",AHC23="祝",AHC23=0,AHH23=0),"　",MAX(IF(AND(AHH23&gt;AID14,AHJ23&gt;AIB14),0,IF(AND(AHH23&lt;=AID14,AHH23&gt;AIA14,AHJ23&gt;AIB14),AID14-AHH23,IF(AND(AHH23&lt;=AID14,AHH23&lt;=AIA14,AHJ23&gt;AIB14),AID14-AIA14,IF(AND(AHH23&gt;AIA14,AHJ23&lt;=AIB14),AHJ23-AHH23,IF(AND(AHH23&lt;=AIA14,AHJ23&lt;=AIB14),AHJ23-AIA14,0))))),0)),0)</f>
        <v>　</v>
      </c>
      <c r="AIB23" s="663"/>
      <c r="AIC23" s="664"/>
      <c r="AID23" s="662" t="str">
        <f>IFERROR(IF(OR(AHC23="日",AHC23="祝",AHC23=0,AHH23=0),"　",MAX(IF(AND(AHH23&lt;=AID14,AHJ23&gt;AIE14),AIE14-AID14,IF(AHJ23&lt;=AIE14,0,IF(AND(AHH23&gt;AID14,AHJ23&gt;AIE14),AIE14-AHH23,0))),0)),0)</f>
        <v>　</v>
      </c>
      <c r="AIE23" s="663"/>
      <c r="AIF23" s="664"/>
      <c r="AIG23" s="662" t="str">
        <f t="shared" si="15"/>
        <v>　</v>
      </c>
      <c r="AIH23" s="663"/>
      <c r="AII23" s="664"/>
      <c r="AIJ23" s="665" t="str">
        <f>IF(AIM23="×",TIME(0,0,0),IF(AIW4="非常勤",AHL23,AHX23))</f>
        <v>　</v>
      </c>
      <c r="AIK23" s="666"/>
      <c r="AIL23" s="667"/>
      <c r="AIM23" s="265"/>
      <c r="AIN23" s="665" t="str">
        <f>IF(AIQ23="×",TIME(0,0,0),IF(AIW4="非常勤",AHO23,AIA23))</f>
        <v>　</v>
      </c>
      <c r="AIO23" s="666"/>
      <c r="AIP23" s="667"/>
      <c r="AIQ23" s="265"/>
      <c r="AIR23" s="665" t="str">
        <f>IF(AIU23="×",TIME(0,0,0),IF(AIW4="非常勤",AHR23,AID23))</f>
        <v>　</v>
      </c>
      <c r="AIS23" s="666"/>
      <c r="AIT23" s="667"/>
      <c r="AIU23" s="265"/>
      <c r="AIV23" s="665" t="str">
        <f>IF(AIY23="×",TIME(0,0,0),IF(AIW4="非常勤",AHU23,AIG23))</f>
        <v>　</v>
      </c>
      <c r="AIW23" s="666"/>
      <c r="AIX23" s="667"/>
      <c r="AIY23" s="265"/>
      <c r="AIZ23" s="720"/>
      <c r="AJA23" s="720"/>
      <c r="AJB23" s="668"/>
      <c r="AJC23" s="670"/>
      <c r="AJD23" s="669"/>
      <c r="AJE23" s="671"/>
      <c r="AJF23" s="672"/>
      <c r="AJG23" s="672"/>
      <c r="AJH23" s="673"/>
      <c r="AJI23" s="263">
        <f>'別表_個別勤務状況（1～60）'!$A$23</f>
        <v>9</v>
      </c>
      <c r="AJJ23" s="264" t="str">
        <f>'別表_個別勤務状況（1～60）'!$B$23</f>
        <v>金</v>
      </c>
      <c r="AJK23" s="660"/>
      <c r="AJL23" s="661"/>
      <c r="AJM23" s="660"/>
      <c r="AJN23" s="661"/>
      <c r="AJO23" s="660"/>
      <c r="AJP23" s="661"/>
      <c r="AJQ23" s="660"/>
      <c r="AJR23" s="661"/>
      <c r="AJS23" s="662" t="str">
        <f>IFERROR(IF(OR(AJJ23="日",AJJ23="祝",AJJ23=0,AJK23=""),"　",MAX(IF(AND(AJK23&lt;=AJS14,AJM23&gt;AJT14),AJT14-AJS14,IF(AND(AJK23&gt;AJS14,AJM23&lt;=AJT14),AJM23-AJK23,IF(AND(AJK23&lt;=AJS14,AJM23&lt;=AJT14),AJM23-AJS14,IF(AND(AJK23&gt;AJS14,AJM23&gt;AJT14),AJT14-AJK23,0)))),0)),0)</f>
        <v>　</v>
      </c>
      <c r="AJT23" s="663"/>
      <c r="AJU23" s="664"/>
      <c r="AJV23" s="662" t="str">
        <f>IFERROR(IF(OR(AJJ23="日",AJJ23="祝",AJJ23=0,AJO23=""),"　",MAX(IF(AND(AJO23&gt;AJY14,AJQ23&gt;AJW14),0,IF(AND(AJO23&lt;=AJY14,AJO23&gt;AJV14,AJQ23&gt;AJW14),AJY14-AJO23,IF(AND(AJO23&lt;=AJY14,AJO23&lt;=AJV14,AJQ23&gt;AJW14),AJY14-AJV14,IF(AND(AJO23&gt;AJV14,AJQ23&lt;=AJW14),AJQ23-AJO23,IF(AND(AJO23&lt;=AJV14,AJQ23&lt;=AJW14),AJQ23-AJV14,0))))),0)),0)</f>
        <v>　</v>
      </c>
      <c r="AJW23" s="663"/>
      <c r="AJX23" s="664"/>
      <c r="AJY23" s="662" t="str">
        <f>IFERROR(IF(OR(AJJ23="日",AJJ23="祝",AJJ23=0,AJO23=0),"　",MAX(IF(AND(AJO23&lt;=AJY14,AJQ23&gt;AJZ14),AJZ14-AJY14,IF(AJQ23&lt;=AJZ14,0,IF(AND(AJO23&gt;AJY14,AJQ23&gt;AJZ14),AJZ14-AJO23,0))),0)),0)</f>
        <v>　</v>
      </c>
      <c r="AJZ23" s="663"/>
      <c r="AKA23" s="664"/>
      <c r="AKB23" s="662" t="str">
        <f>IFERROR(IF(OR(AJJ23="日",AJJ23="祝",AJJ23=0,AJO23=0),"　",MAX(IF(AJO23&gt;AKB14,AJQ23-AJO23,IF(AJO23&lt;=AKB14,AJQ23-AKB14,0)),0)),0)</f>
        <v>　</v>
      </c>
      <c r="AKC23" s="663"/>
      <c r="AKD23" s="664"/>
      <c r="AKE23" s="662" t="str">
        <f>IFERROR(IF(OR(AJJ23="日",AJJ23="祝",AJJ23=0,AJK23=""),"　",MAX(IF(AND(AJK23&lt;=AKE14,AJM23&gt;AKF14),AKF14-AKE14,IF(AND(AJK23&gt;AKE14,AJM23&lt;=AKF14),AJM23-AJK23,IF(AND(AJK23&lt;=AKE14,AJM23&lt;=AKF14),AJM23-AKE14,IF(AND(AJK23&gt;AKE14,AJM23&gt;AKF14),AKF14-AJK23,0)))),0)),0)</f>
        <v>　</v>
      </c>
      <c r="AKF23" s="663"/>
      <c r="AKG23" s="664"/>
      <c r="AKH23" s="662" t="str">
        <f>IFERROR(IF(OR(AJJ23="日",AJJ23="祝",AJJ23=0,AJO23=0),"　",MAX(IF(AND(AJO23&gt;AKK14,AJQ23&gt;AKI14),0,IF(AND(AJO23&lt;=AKK14,AJO23&gt;AKH14,AJQ23&gt;AKI14),AKK14-AJO23,IF(AND(AJO23&lt;=AKK14,AJO23&lt;=AKH14,AJQ23&gt;AKI14),AKK14-AKH14,IF(AND(AJO23&gt;AKH14,AJQ23&lt;=AKI14),AJQ23-AJO23,IF(AND(AJO23&lt;=AKH14,AJQ23&lt;=AKI14),AJQ23-AKH14,0))))),0)),0)</f>
        <v>　</v>
      </c>
      <c r="AKI23" s="663"/>
      <c r="AKJ23" s="664"/>
      <c r="AKK23" s="662" t="str">
        <f>IFERROR(IF(OR(AJJ23="日",AJJ23="祝",AJJ23=0,AJO23=0),"　",MAX(IF(AND(AJO23&lt;=AKK14,AJQ23&gt;AKL14),AKL14-AKK14,IF(AJQ23&lt;=AKL14,0,IF(AND(AJO23&gt;AKK14,AJQ23&gt;AKL14),AKL14-AJO23,0))),0)),0)</f>
        <v>　</v>
      </c>
      <c r="AKL23" s="663"/>
      <c r="AKM23" s="664"/>
      <c r="AKN23" s="662" t="str">
        <f t="shared" si="16"/>
        <v>　</v>
      </c>
      <c r="AKO23" s="663"/>
      <c r="AKP23" s="664"/>
      <c r="AKQ23" s="665" t="str">
        <f>IF(AKT23="×",TIME(0,0,0),IF(ALD4="非常勤",AJS23,AKE23))</f>
        <v>　</v>
      </c>
      <c r="AKR23" s="666"/>
      <c r="AKS23" s="667"/>
      <c r="AKT23" s="265"/>
      <c r="AKU23" s="665" t="str">
        <f>IF(AKX23="×",TIME(0,0,0),IF(ALD4="非常勤",AJV23,AKH23))</f>
        <v>　</v>
      </c>
      <c r="AKV23" s="666"/>
      <c r="AKW23" s="667"/>
      <c r="AKX23" s="265"/>
      <c r="AKY23" s="665" t="str">
        <f>IF(ALB23="×",TIME(0,0,0),IF(ALD4="非常勤",AJY23,AKK23))</f>
        <v>　</v>
      </c>
      <c r="AKZ23" s="666"/>
      <c r="ALA23" s="667"/>
      <c r="ALB23" s="265"/>
      <c r="ALC23" s="665" t="str">
        <f>IF(ALF23="×",TIME(0,0,0),IF(ALD4="非常勤",AKB23,AKN23))</f>
        <v>　</v>
      </c>
      <c r="ALD23" s="666"/>
      <c r="ALE23" s="667"/>
      <c r="ALF23" s="265"/>
      <c r="ALG23" s="720"/>
      <c r="ALH23" s="720"/>
      <c r="ALI23" s="668"/>
      <c r="ALJ23" s="670"/>
      <c r="ALK23" s="669"/>
      <c r="ALL23" s="671"/>
      <c r="ALM23" s="672"/>
      <c r="ALN23" s="672"/>
      <c r="ALO23" s="673"/>
      <c r="ALP23" s="263">
        <f>'別表_個別勤務状況（1～60）'!$A$23</f>
        <v>9</v>
      </c>
      <c r="ALQ23" s="264" t="str">
        <f>'別表_個別勤務状況（1～60）'!$B$23</f>
        <v>金</v>
      </c>
      <c r="ALR23" s="660"/>
      <c r="ALS23" s="661"/>
      <c r="ALT23" s="660"/>
      <c r="ALU23" s="661"/>
      <c r="ALV23" s="660"/>
      <c r="ALW23" s="661"/>
      <c r="ALX23" s="660"/>
      <c r="ALY23" s="661"/>
      <c r="ALZ23" s="662" t="str">
        <f>IFERROR(IF(OR(ALQ23="日",ALQ23="祝",ALQ23=0,ALR23=""),"　",MAX(IF(AND(ALR23&lt;=ALZ14,ALT23&gt;AMA14),AMA14-ALZ14,IF(AND(ALR23&gt;ALZ14,ALT23&lt;=AMA14),ALT23-ALR23,IF(AND(ALR23&lt;=ALZ14,ALT23&lt;=AMA14),ALT23-ALZ14,IF(AND(ALR23&gt;ALZ14,ALT23&gt;AMA14),AMA14-ALR23,0)))),0)),0)</f>
        <v>　</v>
      </c>
      <c r="AMA23" s="663"/>
      <c r="AMB23" s="664"/>
      <c r="AMC23" s="662" t="str">
        <f>IFERROR(IF(OR(ALQ23="日",ALQ23="祝",ALQ23=0,ALV23=""),"　",MAX(IF(AND(ALV23&gt;AMF14,ALX23&gt;AMD14),0,IF(AND(ALV23&lt;=AMF14,ALV23&gt;AMC14,ALX23&gt;AMD14),AMF14-ALV23,IF(AND(ALV23&lt;=AMF14,ALV23&lt;=AMC14,ALX23&gt;AMD14),AMF14-AMC14,IF(AND(ALV23&gt;AMC14,ALX23&lt;=AMD14),ALX23-ALV23,IF(AND(ALV23&lt;=AMC14,ALX23&lt;=AMD14),ALX23-AMC14,0))))),0)),0)</f>
        <v>　</v>
      </c>
      <c r="AMD23" s="663"/>
      <c r="AME23" s="664"/>
      <c r="AMF23" s="662" t="str">
        <f>IFERROR(IF(OR(ALQ23="日",ALQ23="祝",ALQ23=0,ALV23=0),"　",MAX(IF(AND(ALV23&lt;=AMF14,ALX23&gt;AMG14),AMG14-AMF14,IF(ALX23&lt;=AMG14,0,IF(AND(ALV23&gt;AMF14,ALX23&gt;AMG14),AMG14-ALV23,0))),0)),0)</f>
        <v>　</v>
      </c>
      <c r="AMG23" s="663"/>
      <c r="AMH23" s="664"/>
      <c r="AMI23" s="662" t="str">
        <f>IFERROR(IF(OR(ALQ23="日",ALQ23="祝",ALQ23=0,ALV23=0),"　",MAX(IF(ALV23&gt;AMI14,ALX23-ALV23,IF(ALV23&lt;=AMI14,ALX23-AMI14,0)),0)),0)</f>
        <v>　</v>
      </c>
      <c r="AMJ23" s="663"/>
      <c r="AMK23" s="664"/>
      <c r="AML23" s="662" t="str">
        <f>IFERROR(IF(OR(ALQ23="日",ALQ23="祝",ALQ23=0,ALR23=""),"　",MAX(IF(AND(ALR23&lt;=AML14,ALT23&gt;AMM14),AMM14-AML14,IF(AND(ALR23&gt;AML14,ALT23&lt;=AMM14),ALT23-ALR23,IF(AND(ALR23&lt;=AML14,ALT23&lt;=AMM14),ALT23-AML14,IF(AND(ALR23&gt;AML14,ALT23&gt;AMM14),AMM14-ALR23,0)))),0)),0)</f>
        <v>　</v>
      </c>
      <c r="AMM23" s="663"/>
      <c r="AMN23" s="664"/>
      <c r="AMO23" s="662" t="str">
        <f>IFERROR(IF(OR(ALQ23="日",ALQ23="祝",ALQ23=0,ALV23=0),"　",MAX(IF(AND(ALV23&gt;AMR14,ALX23&gt;AMP14),0,IF(AND(ALV23&lt;=AMR14,ALV23&gt;AMO14,ALX23&gt;AMP14),AMR14-ALV23,IF(AND(ALV23&lt;=AMR14,ALV23&lt;=AMO14,ALX23&gt;AMP14),AMR14-AMO14,IF(AND(ALV23&gt;AMO14,ALX23&lt;=AMP14),ALX23-ALV23,IF(AND(ALV23&lt;=AMO14,ALX23&lt;=AMP14),ALX23-AMO14,0))))),0)),0)</f>
        <v>　</v>
      </c>
      <c r="AMP23" s="663"/>
      <c r="AMQ23" s="664"/>
      <c r="AMR23" s="662" t="str">
        <f>IFERROR(IF(OR(ALQ23="日",ALQ23="祝",ALQ23=0,ALV23=0),"　",MAX(IF(AND(ALV23&lt;=AMR14,ALX23&gt;AMS14),AMS14-AMR14,IF(ALX23&lt;=AMS14,0,IF(AND(ALV23&gt;AMR14,ALX23&gt;AMS14),AMS14-ALV23,0))),0)),0)</f>
        <v>　</v>
      </c>
      <c r="AMS23" s="663"/>
      <c r="AMT23" s="664"/>
      <c r="AMU23" s="662" t="str">
        <f t="shared" si="17"/>
        <v>　</v>
      </c>
      <c r="AMV23" s="663"/>
      <c r="AMW23" s="664"/>
      <c r="AMX23" s="665" t="str">
        <f>IF(ANA23="×",TIME(0,0,0),IF(ANK4="非常勤",ALZ23,AML23))</f>
        <v>　</v>
      </c>
      <c r="AMY23" s="666"/>
      <c r="AMZ23" s="667"/>
      <c r="ANA23" s="265"/>
      <c r="ANB23" s="665" t="str">
        <f>IF(ANE23="×",TIME(0,0,0),IF(ANK4="非常勤",AMC23,AMO23))</f>
        <v>　</v>
      </c>
      <c r="ANC23" s="666"/>
      <c r="AND23" s="667"/>
      <c r="ANE23" s="265"/>
      <c r="ANF23" s="665" t="str">
        <f>IF(ANI23="×",TIME(0,0,0),IF(ANK4="非常勤",AMF23,AMR23))</f>
        <v>　</v>
      </c>
      <c r="ANG23" s="666"/>
      <c r="ANH23" s="667"/>
      <c r="ANI23" s="265"/>
      <c r="ANJ23" s="665" t="str">
        <f>IF(ANM23="×",TIME(0,0,0),IF(ANK4="非常勤",AMI23,AMU23))</f>
        <v>　</v>
      </c>
      <c r="ANK23" s="666"/>
      <c r="ANL23" s="667"/>
      <c r="ANM23" s="265"/>
      <c r="ANN23" s="720"/>
      <c r="ANO23" s="720"/>
      <c r="ANP23" s="668"/>
      <c r="ANQ23" s="670"/>
      <c r="ANR23" s="669"/>
      <c r="ANS23" s="671"/>
      <c r="ANT23" s="672"/>
      <c r="ANU23" s="672"/>
      <c r="ANV23" s="673"/>
      <c r="ANW23" s="263">
        <f>'別表_個別勤務状況（1～60）'!$A$23</f>
        <v>9</v>
      </c>
      <c r="ANX23" s="264" t="str">
        <f>'別表_個別勤務状況（1～60）'!$B$23</f>
        <v>金</v>
      </c>
      <c r="ANY23" s="660"/>
      <c r="ANZ23" s="661"/>
      <c r="AOA23" s="660"/>
      <c r="AOB23" s="661"/>
      <c r="AOC23" s="660"/>
      <c r="AOD23" s="661"/>
      <c r="AOE23" s="660"/>
      <c r="AOF23" s="661"/>
      <c r="AOG23" s="662" t="str">
        <f>IFERROR(IF(OR(ANX23="日",ANX23="祝",ANX23=0,ANY23=""),"　",MAX(IF(AND(ANY23&lt;=AOG14,AOA23&gt;AOH14),AOH14-AOG14,IF(AND(ANY23&gt;AOG14,AOA23&lt;=AOH14),AOA23-ANY23,IF(AND(ANY23&lt;=AOG14,AOA23&lt;=AOH14),AOA23-AOG14,IF(AND(ANY23&gt;AOG14,AOA23&gt;AOH14),AOH14-ANY23,0)))),0)),0)</f>
        <v>　</v>
      </c>
      <c r="AOH23" s="663"/>
      <c r="AOI23" s="664"/>
      <c r="AOJ23" s="662" t="str">
        <f>IFERROR(IF(OR(ANX23="日",ANX23="祝",ANX23=0,AOC23=""),"　",MAX(IF(AND(AOC23&gt;AOM14,AOE23&gt;AOK14),0,IF(AND(AOC23&lt;=AOM14,AOC23&gt;AOJ14,AOE23&gt;AOK14),AOM14-AOC23,IF(AND(AOC23&lt;=AOM14,AOC23&lt;=AOJ14,AOE23&gt;AOK14),AOM14-AOJ14,IF(AND(AOC23&gt;AOJ14,AOE23&lt;=AOK14),AOE23-AOC23,IF(AND(AOC23&lt;=AOJ14,AOE23&lt;=AOK14),AOE23-AOJ14,0))))),0)),0)</f>
        <v>　</v>
      </c>
      <c r="AOK23" s="663"/>
      <c r="AOL23" s="664"/>
      <c r="AOM23" s="662" t="str">
        <f>IFERROR(IF(OR(ANX23="日",ANX23="祝",ANX23=0,AOC23=0),"　",MAX(IF(AND(AOC23&lt;=AOM14,AOE23&gt;AON14),AON14-AOM14,IF(AOE23&lt;=AON14,0,IF(AND(AOC23&gt;AOM14,AOE23&gt;AON14),AON14-AOC23,0))),0)),0)</f>
        <v>　</v>
      </c>
      <c r="AON23" s="663"/>
      <c r="AOO23" s="664"/>
      <c r="AOP23" s="662" t="str">
        <f>IFERROR(IF(OR(ANX23="日",ANX23="祝",ANX23=0,AOC23=0),"　",MAX(IF(AOC23&gt;AOP14,AOE23-AOC23,IF(AOC23&lt;=AOP14,AOE23-AOP14,0)),0)),0)</f>
        <v>　</v>
      </c>
      <c r="AOQ23" s="663"/>
      <c r="AOR23" s="664"/>
      <c r="AOS23" s="662" t="str">
        <f>IFERROR(IF(OR(ANX23="日",ANX23="祝",ANX23=0,ANY23=""),"　",MAX(IF(AND(ANY23&lt;=AOS14,AOA23&gt;AOT14),AOT14-AOS14,IF(AND(ANY23&gt;AOS14,AOA23&lt;=AOT14),AOA23-ANY23,IF(AND(ANY23&lt;=AOS14,AOA23&lt;=AOT14),AOA23-AOS14,IF(AND(ANY23&gt;AOS14,AOA23&gt;AOT14),AOT14-ANY23,0)))),0)),0)</f>
        <v>　</v>
      </c>
      <c r="AOT23" s="663"/>
      <c r="AOU23" s="664"/>
      <c r="AOV23" s="662" t="str">
        <f>IFERROR(IF(OR(ANX23="日",ANX23="祝",ANX23=0,AOC23=0),"　",MAX(IF(AND(AOC23&gt;AOY14,AOE23&gt;AOW14),0,IF(AND(AOC23&lt;=AOY14,AOC23&gt;AOV14,AOE23&gt;AOW14),AOY14-AOC23,IF(AND(AOC23&lt;=AOY14,AOC23&lt;=AOV14,AOE23&gt;AOW14),AOY14-AOV14,IF(AND(AOC23&gt;AOV14,AOE23&lt;=AOW14),AOE23-AOC23,IF(AND(AOC23&lt;=AOV14,AOE23&lt;=AOW14),AOE23-AOV14,0))))),0)),0)</f>
        <v>　</v>
      </c>
      <c r="AOW23" s="663"/>
      <c r="AOX23" s="664"/>
      <c r="AOY23" s="662" t="str">
        <f>IFERROR(IF(OR(ANX23="日",ANX23="祝",ANX23=0,AOC23=0),"　",MAX(IF(AND(AOC23&lt;=AOY14,AOE23&gt;AOZ14),AOZ14-AOY14,IF(AOE23&lt;=AOZ14,0,IF(AND(AOC23&gt;AOY14,AOE23&gt;AOZ14),AOZ14-AOC23,0))),0)),0)</f>
        <v>　</v>
      </c>
      <c r="AOZ23" s="663"/>
      <c r="APA23" s="664"/>
      <c r="APB23" s="662" t="str">
        <f t="shared" si="18"/>
        <v>　</v>
      </c>
      <c r="APC23" s="663"/>
      <c r="APD23" s="664"/>
      <c r="APE23" s="665" t="str">
        <f>IF(APH23="×",TIME(0,0,0),IF(APR4="非常勤",AOG23,AOS23))</f>
        <v>　</v>
      </c>
      <c r="APF23" s="666"/>
      <c r="APG23" s="667"/>
      <c r="APH23" s="265"/>
      <c r="API23" s="665" t="str">
        <f>IF(APL23="×",TIME(0,0,0),IF(APR4="非常勤",AOJ23,AOV23))</f>
        <v>　</v>
      </c>
      <c r="APJ23" s="666"/>
      <c r="APK23" s="667"/>
      <c r="APL23" s="265"/>
      <c r="APM23" s="665" t="str">
        <f>IF(APP23="×",TIME(0,0,0),IF(APR4="非常勤",AOM23,AOY23))</f>
        <v>　</v>
      </c>
      <c r="APN23" s="666"/>
      <c r="APO23" s="667"/>
      <c r="APP23" s="265"/>
      <c r="APQ23" s="665" t="str">
        <f>IF(APT23="×",TIME(0,0,0),IF(APR4="非常勤",AOP23,APB23))</f>
        <v>　</v>
      </c>
      <c r="APR23" s="666"/>
      <c r="APS23" s="667"/>
      <c r="APT23" s="265"/>
      <c r="APU23" s="720"/>
      <c r="APV23" s="720"/>
      <c r="APW23" s="668"/>
      <c r="APX23" s="670"/>
      <c r="APY23" s="669"/>
      <c r="APZ23" s="671"/>
      <c r="AQA23" s="672"/>
      <c r="AQB23" s="672"/>
      <c r="AQC23" s="673"/>
      <c r="AQD23" s="263">
        <f>'別表_個別勤務状況（1～60）'!$A$23</f>
        <v>9</v>
      </c>
      <c r="AQE23" s="264" t="str">
        <f>'別表_個別勤務状況（1～60）'!$B$23</f>
        <v>金</v>
      </c>
      <c r="AQF23" s="660"/>
      <c r="AQG23" s="661"/>
      <c r="AQH23" s="660"/>
      <c r="AQI23" s="661"/>
      <c r="AQJ23" s="660"/>
      <c r="AQK23" s="661"/>
      <c r="AQL23" s="660"/>
      <c r="AQM23" s="661"/>
      <c r="AQN23" s="662" t="str">
        <f>IFERROR(IF(OR(AQE23="日",AQE23="祝",AQE23=0,AQF23=""),"　",MAX(IF(AND(AQF23&lt;=AQN14,AQH23&gt;AQO14),AQO14-AQN14,IF(AND(AQF23&gt;AQN14,AQH23&lt;=AQO14),AQH23-AQF23,IF(AND(AQF23&lt;=AQN14,AQH23&lt;=AQO14),AQH23-AQN14,IF(AND(AQF23&gt;AQN14,AQH23&gt;AQO14),AQO14-AQF23,0)))),0)),0)</f>
        <v>　</v>
      </c>
      <c r="AQO23" s="663"/>
      <c r="AQP23" s="664"/>
      <c r="AQQ23" s="662" t="str">
        <f>IFERROR(IF(OR(AQE23="日",AQE23="祝",AQE23=0,AQJ23=""),"　",MAX(IF(AND(AQJ23&gt;AQT14,AQL23&gt;AQR14),0,IF(AND(AQJ23&lt;=AQT14,AQJ23&gt;AQQ14,AQL23&gt;AQR14),AQT14-AQJ23,IF(AND(AQJ23&lt;=AQT14,AQJ23&lt;=AQQ14,AQL23&gt;AQR14),AQT14-AQQ14,IF(AND(AQJ23&gt;AQQ14,AQL23&lt;=AQR14),AQL23-AQJ23,IF(AND(AQJ23&lt;=AQQ14,AQL23&lt;=AQR14),AQL23-AQQ14,0))))),0)),0)</f>
        <v>　</v>
      </c>
      <c r="AQR23" s="663"/>
      <c r="AQS23" s="664"/>
      <c r="AQT23" s="662" t="str">
        <f>IFERROR(IF(OR(AQE23="日",AQE23="祝",AQE23=0,AQJ23=0),"　",MAX(IF(AND(AQJ23&lt;=AQT14,AQL23&gt;AQU14),AQU14-AQT14,IF(AQL23&lt;=AQU14,0,IF(AND(AQJ23&gt;AQT14,AQL23&gt;AQU14),AQU14-AQJ23,0))),0)),0)</f>
        <v>　</v>
      </c>
      <c r="AQU23" s="663"/>
      <c r="AQV23" s="664"/>
      <c r="AQW23" s="662" t="str">
        <f>IFERROR(IF(OR(AQE23="日",AQE23="祝",AQE23=0,AQJ23=0),"　",MAX(IF(AQJ23&gt;AQW14,AQL23-AQJ23,IF(AQJ23&lt;=AQW14,AQL23-AQW14,0)),0)),0)</f>
        <v>　</v>
      </c>
      <c r="AQX23" s="663"/>
      <c r="AQY23" s="664"/>
      <c r="AQZ23" s="662" t="str">
        <f>IFERROR(IF(OR(AQE23="日",AQE23="祝",AQE23=0,AQF23=""),"　",MAX(IF(AND(AQF23&lt;=AQZ14,AQH23&gt;ARA14),ARA14-AQZ14,IF(AND(AQF23&gt;AQZ14,AQH23&lt;=ARA14),AQH23-AQF23,IF(AND(AQF23&lt;=AQZ14,AQH23&lt;=ARA14),AQH23-AQZ14,IF(AND(AQF23&gt;AQZ14,AQH23&gt;ARA14),ARA14-AQF23,0)))),0)),0)</f>
        <v>　</v>
      </c>
      <c r="ARA23" s="663"/>
      <c r="ARB23" s="664"/>
      <c r="ARC23" s="662" t="str">
        <f>IFERROR(IF(OR(AQE23="日",AQE23="祝",AQE23=0,AQJ23=0),"　",MAX(IF(AND(AQJ23&gt;ARF14,AQL23&gt;ARD14),0,IF(AND(AQJ23&lt;=ARF14,AQJ23&gt;ARC14,AQL23&gt;ARD14),ARF14-AQJ23,IF(AND(AQJ23&lt;=ARF14,AQJ23&lt;=ARC14,AQL23&gt;ARD14),ARF14-ARC14,IF(AND(AQJ23&gt;ARC14,AQL23&lt;=ARD14),AQL23-AQJ23,IF(AND(AQJ23&lt;=ARC14,AQL23&lt;=ARD14),AQL23-ARC14,0))))),0)),0)</f>
        <v>　</v>
      </c>
      <c r="ARD23" s="663"/>
      <c r="ARE23" s="664"/>
      <c r="ARF23" s="662" t="str">
        <f>IFERROR(IF(OR(AQE23="日",AQE23="祝",AQE23=0,AQJ23=0),"　",MAX(IF(AND(AQJ23&lt;=ARF14,AQL23&gt;ARG14),ARG14-ARF14,IF(AQL23&lt;=ARG14,0,IF(AND(AQJ23&gt;ARF14,AQL23&gt;ARG14),ARG14-AQJ23,0))),0)),0)</f>
        <v>　</v>
      </c>
      <c r="ARG23" s="663"/>
      <c r="ARH23" s="664"/>
      <c r="ARI23" s="662" t="str">
        <f t="shared" si="19"/>
        <v>　</v>
      </c>
      <c r="ARJ23" s="663"/>
      <c r="ARK23" s="664"/>
      <c r="ARL23" s="665" t="str">
        <f>IF(ARO23="×",TIME(0,0,0),IF(ARY4="非常勤",AQN23,AQZ23))</f>
        <v>　</v>
      </c>
      <c r="ARM23" s="666"/>
      <c r="ARN23" s="667"/>
      <c r="ARO23" s="265"/>
      <c r="ARP23" s="665" t="str">
        <f>IF(ARS23="×",TIME(0,0,0),IF(ARY4="非常勤",AQQ23,ARC23))</f>
        <v>　</v>
      </c>
      <c r="ARQ23" s="666"/>
      <c r="ARR23" s="667"/>
      <c r="ARS23" s="265"/>
      <c r="ART23" s="665" t="str">
        <f>IF(ARW23="×",TIME(0,0,0),IF(ARY4="非常勤",AQT23,ARF23))</f>
        <v>　</v>
      </c>
      <c r="ARU23" s="666"/>
      <c r="ARV23" s="667"/>
      <c r="ARW23" s="265"/>
      <c r="ARX23" s="665" t="str">
        <f>IF(ASA23="×",TIME(0,0,0),IF(ARY4="非常勤",AQW23,ARI23))</f>
        <v>　</v>
      </c>
      <c r="ARY23" s="666"/>
      <c r="ARZ23" s="667"/>
      <c r="ASA23" s="265"/>
      <c r="ASB23" s="720"/>
      <c r="ASC23" s="720"/>
      <c r="ASD23" s="668"/>
      <c r="ASE23" s="670"/>
      <c r="ASF23" s="669"/>
      <c r="ASG23" s="671"/>
      <c r="ASH23" s="672"/>
      <c r="ASI23" s="672"/>
      <c r="ASJ23" s="673"/>
      <c r="ASK23" s="263">
        <f>'別表_個別勤務状況（1～60）'!$A$23</f>
        <v>9</v>
      </c>
      <c r="ASL23" s="264" t="str">
        <f>'別表_個別勤務状況（1～60）'!$B$23</f>
        <v>金</v>
      </c>
      <c r="ASM23" s="660"/>
      <c r="ASN23" s="661"/>
      <c r="ASO23" s="660"/>
      <c r="ASP23" s="661"/>
      <c r="ASQ23" s="660"/>
      <c r="ASR23" s="661"/>
      <c r="ASS23" s="660"/>
      <c r="AST23" s="661"/>
      <c r="ASU23" s="662" t="str">
        <f>IFERROR(IF(OR(ASL23="日",ASL23="祝",ASL23=0,ASM23=""),"　",MAX(IF(AND(ASM23&lt;=ASU14,ASO23&gt;ASV14),ASV14-ASU14,IF(AND(ASM23&gt;ASU14,ASO23&lt;=ASV14),ASO23-ASM23,IF(AND(ASM23&lt;=ASU14,ASO23&lt;=ASV14),ASO23-ASU14,IF(AND(ASM23&gt;ASU14,ASO23&gt;ASV14),ASV14-ASM23,0)))),0)),0)</f>
        <v>　</v>
      </c>
      <c r="ASV23" s="663"/>
      <c r="ASW23" s="664"/>
      <c r="ASX23" s="662" t="str">
        <f>IFERROR(IF(OR(ASL23="日",ASL23="祝",ASL23=0,ASQ23=""),"　",MAX(IF(AND(ASQ23&gt;ATA14,ASS23&gt;ASY14),0,IF(AND(ASQ23&lt;=ATA14,ASQ23&gt;ASX14,ASS23&gt;ASY14),ATA14-ASQ23,IF(AND(ASQ23&lt;=ATA14,ASQ23&lt;=ASX14,ASS23&gt;ASY14),ATA14-ASX14,IF(AND(ASQ23&gt;ASX14,ASS23&lt;=ASY14),ASS23-ASQ23,IF(AND(ASQ23&lt;=ASX14,ASS23&lt;=ASY14),ASS23-ASX14,0))))),0)),0)</f>
        <v>　</v>
      </c>
      <c r="ASY23" s="663"/>
      <c r="ASZ23" s="664"/>
      <c r="ATA23" s="662" t="str">
        <f>IFERROR(IF(OR(ASL23="日",ASL23="祝",ASL23=0,ASQ23=0),"　",MAX(IF(AND(ASQ23&lt;=ATA14,ASS23&gt;ATB14),ATB14-ATA14,IF(ASS23&lt;=ATB14,0,IF(AND(ASQ23&gt;ATA14,ASS23&gt;ATB14),ATB14-ASQ23,0))),0)),0)</f>
        <v>　</v>
      </c>
      <c r="ATB23" s="663"/>
      <c r="ATC23" s="664"/>
      <c r="ATD23" s="662" t="str">
        <f>IFERROR(IF(OR(ASL23="日",ASL23="祝",ASL23=0,ASQ23=0),"　",MAX(IF(ASQ23&gt;ATD14,ASS23-ASQ23,IF(ASQ23&lt;=ATD14,ASS23-ATD14,0)),0)),0)</f>
        <v>　</v>
      </c>
      <c r="ATE23" s="663"/>
      <c r="ATF23" s="664"/>
      <c r="ATG23" s="662" t="str">
        <f>IFERROR(IF(OR(ASL23="日",ASL23="祝",ASL23=0,ASM23=""),"　",MAX(IF(AND(ASM23&lt;=ATG14,ASO23&gt;ATH14),ATH14-ATG14,IF(AND(ASM23&gt;ATG14,ASO23&lt;=ATH14),ASO23-ASM23,IF(AND(ASM23&lt;=ATG14,ASO23&lt;=ATH14),ASO23-ATG14,IF(AND(ASM23&gt;ATG14,ASO23&gt;ATH14),ATH14-ASM23,0)))),0)),0)</f>
        <v>　</v>
      </c>
      <c r="ATH23" s="663"/>
      <c r="ATI23" s="664"/>
      <c r="ATJ23" s="662" t="str">
        <f>IFERROR(IF(OR(ASL23="日",ASL23="祝",ASL23=0,ASQ23=0),"　",MAX(IF(AND(ASQ23&gt;ATM14,ASS23&gt;ATK14),0,IF(AND(ASQ23&lt;=ATM14,ASQ23&gt;ATJ14,ASS23&gt;ATK14),ATM14-ASQ23,IF(AND(ASQ23&lt;=ATM14,ASQ23&lt;=ATJ14,ASS23&gt;ATK14),ATM14-ATJ14,IF(AND(ASQ23&gt;ATJ14,ASS23&lt;=ATK14),ASS23-ASQ23,IF(AND(ASQ23&lt;=ATJ14,ASS23&lt;=ATK14),ASS23-ATJ14,0))))),0)),0)</f>
        <v>　</v>
      </c>
      <c r="ATK23" s="663"/>
      <c r="ATL23" s="664"/>
      <c r="ATM23" s="662" t="str">
        <f>IFERROR(IF(OR(ASL23="日",ASL23="祝",ASL23=0,ASQ23=0),"　",MAX(IF(AND(ASQ23&lt;=ATM14,ASS23&gt;ATN14),ATN14-ATM14,IF(ASS23&lt;=ATN14,0,IF(AND(ASQ23&gt;ATM14,ASS23&gt;ATN14),ATN14-ASQ23,0))),0)),0)</f>
        <v>　</v>
      </c>
      <c r="ATN23" s="663"/>
      <c r="ATO23" s="664"/>
      <c r="ATP23" s="662" t="str">
        <f t="shared" si="20"/>
        <v>　</v>
      </c>
      <c r="ATQ23" s="663"/>
      <c r="ATR23" s="664"/>
      <c r="ATS23" s="665" t="str">
        <f>IF(ATV23="×",TIME(0,0,0),IF(AUF4="非常勤",ASU23,ATG23))</f>
        <v>　</v>
      </c>
      <c r="ATT23" s="666"/>
      <c r="ATU23" s="667"/>
      <c r="ATV23" s="265"/>
      <c r="ATW23" s="665" t="str">
        <f>IF(ATZ23="×",TIME(0,0,0),IF(AUF4="非常勤",ASX23,ATJ23))</f>
        <v>　</v>
      </c>
      <c r="ATX23" s="666"/>
      <c r="ATY23" s="667"/>
      <c r="ATZ23" s="265"/>
      <c r="AUA23" s="665" t="str">
        <f>IF(AUD23="×",TIME(0,0,0),IF(AUF4="非常勤",ATA23,ATM23))</f>
        <v>　</v>
      </c>
      <c r="AUB23" s="666"/>
      <c r="AUC23" s="667"/>
      <c r="AUD23" s="265"/>
      <c r="AUE23" s="665" t="str">
        <f>IF(AUH23="×",TIME(0,0,0),IF(AUF4="非常勤",ATD23,ATP23))</f>
        <v>　</v>
      </c>
      <c r="AUF23" s="666"/>
      <c r="AUG23" s="667"/>
      <c r="AUH23" s="265"/>
      <c r="AUI23" s="720"/>
      <c r="AUJ23" s="720"/>
      <c r="AUK23" s="668"/>
      <c r="AUL23" s="670"/>
      <c r="AUM23" s="669"/>
      <c r="AUN23" s="671"/>
      <c r="AUO23" s="672"/>
      <c r="AUP23" s="672"/>
      <c r="AUQ23" s="673"/>
      <c r="AUR23" s="263">
        <f>'別表_個別勤務状況（1～60）'!$A$23</f>
        <v>9</v>
      </c>
      <c r="AUS23" s="264" t="str">
        <f>'別表_個別勤務状況（1～60）'!$B$23</f>
        <v>金</v>
      </c>
      <c r="AUT23" s="660"/>
      <c r="AUU23" s="661"/>
      <c r="AUV23" s="660"/>
      <c r="AUW23" s="661"/>
      <c r="AUX23" s="660"/>
      <c r="AUY23" s="661"/>
      <c r="AUZ23" s="660"/>
      <c r="AVA23" s="661"/>
      <c r="AVB23" s="662" t="str">
        <f>IFERROR(IF(OR(AUS23="日",AUS23="祝",AUS23=0,AUT23=""),"　",MAX(IF(AND(AUT23&lt;=AVB14,AUV23&gt;AVC14),AVC14-AVB14,IF(AND(AUT23&gt;AVB14,AUV23&lt;=AVC14),AUV23-AUT23,IF(AND(AUT23&lt;=AVB14,AUV23&lt;=AVC14),AUV23-AVB14,IF(AND(AUT23&gt;AVB14,AUV23&gt;AVC14),AVC14-AUT23,0)))),0)),0)</f>
        <v>　</v>
      </c>
      <c r="AVC23" s="663"/>
      <c r="AVD23" s="664"/>
      <c r="AVE23" s="662" t="str">
        <f>IFERROR(IF(OR(AUS23="日",AUS23="祝",AUS23=0,AUX23=""),"　",MAX(IF(AND(AUX23&gt;AVH14,AUZ23&gt;AVF14),0,IF(AND(AUX23&lt;=AVH14,AUX23&gt;AVE14,AUZ23&gt;AVF14),AVH14-AUX23,IF(AND(AUX23&lt;=AVH14,AUX23&lt;=AVE14,AUZ23&gt;AVF14),AVH14-AVE14,IF(AND(AUX23&gt;AVE14,AUZ23&lt;=AVF14),AUZ23-AUX23,IF(AND(AUX23&lt;=AVE14,AUZ23&lt;=AVF14),AUZ23-AVE14,0))))),0)),0)</f>
        <v>　</v>
      </c>
      <c r="AVF23" s="663"/>
      <c r="AVG23" s="664"/>
      <c r="AVH23" s="662" t="str">
        <f>IFERROR(IF(OR(AUS23="日",AUS23="祝",AUS23=0,AUX23=0),"　",MAX(IF(AND(AUX23&lt;=AVH14,AUZ23&gt;AVI14),AVI14-AVH14,IF(AUZ23&lt;=AVI14,0,IF(AND(AUX23&gt;AVH14,AUZ23&gt;AVI14),AVI14-AUX23,0))),0)),0)</f>
        <v>　</v>
      </c>
      <c r="AVI23" s="663"/>
      <c r="AVJ23" s="664"/>
      <c r="AVK23" s="662" t="str">
        <f>IFERROR(IF(OR(AUS23="日",AUS23="祝",AUS23=0,AUX23=0),"　",MAX(IF(AUX23&gt;AVK14,AUZ23-AUX23,IF(AUX23&lt;=AVK14,AUZ23-AVK14,0)),0)),0)</f>
        <v>　</v>
      </c>
      <c r="AVL23" s="663"/>
      <c r="AVM23" s="664"/>
      <c r="AVN23" s="662" t="str">
        <f>IFERROR(IF(OR(AUS23="日",AUS23="祝",AUS23=0,AUT23=""),"　",MAX(IF(AND(AUT23&lt;=AVN14,AUV23&gt;AVO14),AVO14-AVN14,IF(AND(AUT23&gt;AVN14,AUV23&lt;=AVO14),AUV23-AUT23,IF(AND(AUT23&lt;=AVN14,AUV23&lt;=AVO14),AUV23-AVN14,IF(AND(AUT23&gt;AVN14,AUV23&gt;AVO14),AVO14-AUT23,0)))),0)),0)</f>
        <v>　</v>
      </c>
      <c r="AVO23" s="663"/>
      <c r="AVP23" s="664"/>
      <c r="AVQ23" s="662" t="str">
        <f>IFERROR(IF(OR(AUS23="日",AUS23="祝",AUS23=0,AUX23=0),"　",MAX(IF(AND(AUX23&gt;AVT14,AUZ23&gt;AVR14),0,IF(AND(AUX23&lt;=AVT14,AUX23&gt;AVQ14,AUZ23&gt;AVR14),AVT14-AUX23,IF(AND(AUX23&lt;=AVT14,AUX23&lt;=AVQ14,AUZ23&gt;AVR14),AVT14-AVQ14,IF(AND(AUX23&gt;AVQ14,AUZ23&lt;=AVR14),AUZ23-AUX23,IF(AND(AUX23&lt;=AVQ14,AUZ23&lt;=AVR14),AUZ23-AVQ14,0))))),0)),0)</f>
        <v>　</v>
      </c>
      <c r="AVR23" s="663"/>
      <c r="AVS23" s="664"/>
      <c r="AVT23" s="662" t="str">
        <f>IFERROR(IF(OR(AUS23="日",AUS23="祝",AUS23=0,AUX23=0),"　",MAX(IF(AND(AUX23&lt;=AVT14,AUZ23&gt;AVU14),AVU14-AVT14,IF(AUZ23&lt;=AVU14,0,IF(AND(AUX23&gt;AVT14,AUZ23&gt;AVU14),AVU14-AUX23,0))),0)),0)</f>
        <v>　</v>
      </c>
      <c r="AVU23" s="663"/>
      <c r="AVV23" s="664"/>
      <c r="AVW23" s="662" t="str">
        <f t="shared" si="21"/>
        <v>　</v>
      </c>
      <c r="AVX23" s="663"/>
      <c r="AVY23" s="664"/>
      <c r="AVZ23" s="665" t="str">
        <f>IF(AWC23="×",TIME(0,0,0),IF(AWM4="非常勤",AVB23,AVN23))</f>
        <v>　</v>
      </c>
      <c r="AWA23" s="666"/>
      <c r="AWB23" s="667"/>
      <c r="AWC23" s="265"/>
      <c r="AWD23" s="665" t="str">
        <f>IF(AWG23="×",TIME(0,0,0),IF(AWM4="非常勤",AVE23,AVQ23))</f>
        <v>　</v>
      </c>
      <c r="AWE23" s="666"/>
      <c r="AWF23" s="667"/>
      <c r="AWG23" s="265"/>
      <c r="AWH23" s="665" t="str">
        <f>IF(AWK23="×",TIME(0,0,0),IF(AWM4="非常勤",AVH23,AVT23))</f>
        <v>　</v>
      </c>
      <c r="AWI23" s="666"/>
      <c r="AWJ23" s="667"/>
      <c r="AWK23" s="265"/>
      <c r="AWL23" s="665" t="str">
        <f>IF(AWO23="×",TIME(0,0,0),IF(AWM4="非常勤",AVK23,AVW23))</f>
        <v>　</v>
      </c>
      <c r="AWM23" s="666"/>
      <c r="AWN23" s="667"/>
      <c r="AWO23" s="265"/>
      <c r="AWP23" s="720"/>
      <c r="AWQ23" s="720"/>
      <c r="AWR23" s="668"/>
      <c r="AWS23" s="670"/>
      <c r="AWT23" s="669"/>
      <c r="AWU23" s="671"/>
      <c r="AWV23" s="672"/>
      <c r="AWW23" s="672"/>
      <c r="AWX23" s="673"/>
      <c r="AWY23" s="263">
        <f>'別表_個別勤務状況（1～60）'!$A$23</f>
        <v>9</v>
      </c>
      <c r="AWZ23" s="264" t="str">
        <f>'別表_個別勤務状況（1～60）'!$B$23</f>
        <v>金</v>
      </c>
      <c r="AXA23" s="660"/>
      <c r="AXB23" s="661"/>
      <c r="AXC23" s="660"/>
      <c r="AXD23" s="661"/>
      <c r="AXE23" s="660"/>
      <c r="AXF23" s="661"/>
      <c r="AXG23" s="660"/>
      <c r="AXH23" s="661"/>
      <c r="AXI23" s="662" t="str">
        <f>IFERROR(IF(OR(AWZ23="日",AWZ23="祝",AWZ23=0,AXA23=""),"　",MAX(IF(AND(AXA23&lt;=AXI14,AXC23&gt;AXJ14),AXJ14-AXI14,IF(AND(AXA23&gt;AXI14,AXC23&lt;=AXJ14),AXC23-AXA23,IF(AND(AXA23&lt;=AXI14,AXC23&lt;=AXJ14),AXC23-AXI14,IF(AND(AXA23&gt;AXI14,AXC23&gt;AXJ14),AXJ14-AXA23,0)))),0)),0)</f>
        <v>　</v>
      </c>
      <c r="AXJ23" s="663"/>
      <c r="AXK23" s="664"/>
      <c r="AXL23" s="662" t="str">
        <f>IFERROR(IF(OR(AWZ23="日",AWZ23="祝",AWZ23=0,AXE23=""),"　",MAX(IF(AND(AXE23&gt;AXO14,AXG23&gt;AXM14),0,IF(AND(AXE23&lt;=AXO14,AXE23&gt;AXL14,AXG23&gt;AXM14),AXO14-AXE23,IF(AND(AXE23&lt;=AXO14,AXE23&lt;=AXL14,AXG23&gt;AXM14),AXO14-AXL14,IF(AND(AXE23&gt;AXL14,AXG23&lt;=AXM14),AXG23-AXE23,IF(AND(AXE23&lt;=AXL14,AXG23&lt;=AXM14),AXG23-AXL14,0))))),0)),0)</f>
        <v>　</v>
      </c>
      <c r="AXM23" s="663"/>
      <c r="AXN23" s="664"/>
      <c r="AXO23" s="662" t="str">
        <f>IFERROR(IF(OR(AWZ23="日",AWZ23="祝",AWZ23=0,AXE23=0),"　",MAX(IF(AND(AXE23&lt;=AXO14,AXG23&gt;AXP14),AXP14-AXO14,IF(AXG23&lt;=AXP14,0,IF(AND(AXE23&gt;AXO14,AXG23&gt;AXP14),AXP14-AXE23,0))),0)),0)</f>
        <v>　</v>
      </c>
      <c r="AXP23" s="663"/>
      <c r="AXQ23" s="664"/>
      <c r="AXR23" s="662" t="str">
        <f>IFERROR(IF(OR(AWZ23="日",AWZ23="祝",AWZ23=0,AXE23=0),"　",MAX(IF(AXE23&gt;AXR14,AXG23-AXE23,IF(AXE23&lt;=AXR14,AXG23-AXR14,0)),0)),0)</f>
        <v>　</v>
      </c>
      <c r="AXS23" s="663"/>
      <c r="AXT23" s="664"/>
      <c r="AXU23" s="662" t="str">
        <f>IFERROR(IF(OR(AWZ23="日",AWZ23="祝",AWZ23=0,AXA23=""),"　",MAX(IF(AND(AXA23&lt;=AXU14,AXC23&gt;AXV14),AXV14-AXU14,IF(AND(AXA23&gt;AXU14,AXC23&lt;=AXV14),AXC23-AXA23,IF(AND(AXA23&lt;=AXU14,AXC23&lt;=AXV14),AXC23-AXU14,IF(AND(AXA23&gt;AXU14,AXC23&gt;AXV14),AXV14-AXA23,0)))),0)),0)</f>
        <v>　</v>
      </c>
      <c r="AXV23" s="663"/>
      <c r="AXW23" s="664"/>
      <c r="AXX23" s="662" t="str">
        <f>IFERROR(IF(OR(AWZ23="日",AWZ23="祝",AWZ23=0,AXE23=0),"　",MAX(IF(AND(AXE23&gt;AYA14,AXG23&gt;AXY14),0,IF(AND(AXE23&lt;=AYA14,AXE23&gt;AXX14,AXG23&gt;AXY14),AYA14-AXE23,IF(AND(AXE23&lt;=AYA14,AXE23&lt;=AXX14,AXG23&gt;AXY14),AYA14-AXX14,IF(AND(AXE23&gt;AXX14,AXG23&lt;=AXY14),AXG23-AXE23,IF(AND(AXE23&lt;=AXX14,AXG23&lt;=AXY14),AXG23-AXX14,0))))),0)),0)</f>
        <v>　</v>
      </c>
      <c r="AXY23" s="663"/>
      <c r="AXZ23" s="664"/>
      <c r="AYA23" s="662" t="str">
        <f>IFERROR(IF(OR(AWZ23="日",AWZ23="祝",AWZ23=0,AXE23=0),"　",MAX(IF(AND(AXE23&lt;=AYA14,AXG23&gt;AYB14),AYB14-AYA14,IF(AXG23&lt;=AYB14,0,IF(AND(AXE23&gt;AYA14,AXG23&gt;AYB14),AYB14-AXE23,0))),0)),0)</f>
        <v>　</v>
      </c>
      <c r="AYB23" s="663"/>
      <c r="AYC23" s="664"/>
      <c r="AYD23" s="662" t="str">
        <f t="shared" si="22"/>
        <v>　</v>
      </c>
      <c r="AYE23" s="663"/>
      <c r="AYF23" s="664"/>
      <c r="AYG23" s="665" t="str">
        <f>IF(AYJ23="×",TIME(0,0,0),IF(AYT4="非常勤",AXI23,AXU23))</f>
        <v>　</v>
      </c>
      <c r="AYH23" s="666"/>
      <c r="AYI23" s="667"/>
      <c r="AYJ23" s="265"/>
      <c r="AYK23" s="665" t="str">
        <f>IF(AYN23="×",TIME(0,0,0),IF(AYT4="非常勤",AXL23,AXX23))</f>
        <v>　</v>
      </c>
      <c r="AYL23" s="666"/>
      <c r="AYM23" s="667"/>
      <c r="AYN23" s="265"/>
      <c r="AYO23" s="665" t="str">
        <f>IF(AYR23="×",TIME(0,0,0),IF(AYT4="非常勤",AXO23,AYA23))</f>
        <v>　</v>
      </c>
      <c r="AYP23" s="666"/>
      <c r="AYQ23" s="667"/>
      <c r="AYR23" s="265"/>
      <c r="AYS23" s="665" t="str">
        <f>IF(AYV23="×",TIME(0,0,0),IF(AYT4="非常勤",AXR23,AYD23))</f>
        <v>　</v>
      </c>
      <c r="AYT23" s="666"/>
      <c r="AYU23" s="667"/>
      <c r="AYV23" s="265"/>
      <c r="AYW23" s="720"/>
      <c r="AYX23" s="720"/>
      <c r="AYY23" s="668"/>
      <c r="AYZ23" s="670"/>
      <c r="AZA23" s="669"/>
      <c r="AZB23" s="671"/>
      <c r="AZC23" s="672"/>
      <c r="AZD23" s="672"/>
      <c r="AZE23" s="673"/>
      <c r="AZF23" s="263">
        <f>'別表_個別勤務状況（1～60）'!$A$23</f>
        <v>9</v>
      </c>
      <c r="AZG23" s="264" t="str">
        <f>'別表_個別勤務状況（1～60）'!$B$23</f>
        <v>金</v>
      </c>
      <c r="AZH23" s="660"/>
      <c r="AZI23" s="661"/>
      <c r="AZJ23" s="660"/>
      <c r="AZK23" s="661"/>
      <c r="AZL23" s="660"/>
      <c r="AZM23" s="661"/>
      <c r="AZN23" s="660"/>
      <c r="AZO23" s="661"/>
      <c r="AZP23" s="662" t="str">
        <f>IFERROR(IF(OR(AZG23="日",AZG23="祝",AZG23=0,AZH23=""),"　",MAX(IF(AND(AZH23&lt;=AZP14,AZJ23&gt;AZQ14),AZQ14-AZP14,IF(AND(AZH23&gt;AZP14,AZJ23&lt;=AZQ14),AZJ23-AZH23,IF(AND(AZH23&lt;=AZP14,AZJ23&lt;=AZQ14),AZJ23-AZP14,IF(AND(AZH23&gt;AZP14,AZJ23&gt;AZQ14),AZQ14-AZH23,0)))),0)),0)</f>
        <v>　</v>
      </c>
      <c r="AZQ23" s="663"/>
      <c r="AZR23" s="664"/>
      <c r="AZS23" s="662" t="str">
        <f>IFERROR(IF(OR(AZG23="日",AZG23="祝",AZG23=0,AZL23=""),"　",MAX(IF(AND(AZL23&gt;AZV14,AZN23&gt;AZT14),0,IF(AND(AZL23&lt;=AZV14,AZL23&gt;AZS14,AZN23&gt;AZT14),AZV14-AZL23,IF(AND(AZL23&lt;=AZV14,AZL23&lt;=AZS14,AZN23&gt;AZT14),AZV14-AZS14,IF(AND(AZL23&gt;AZS14,AZN23&lt;=AZT14),AZN23-AZL23,IF(AND(AZL23&lt;=AZS14,AZN23&lt;=AZT14),AZN23-AZS14,0))))),0)),0)</f>
        <v>　</v>
      </c>
      <c r="AZT23" s="663"/>
      <c r="AZU23" s="664"/>
      <c r="AZV23" s="662" t="str">
        <f>IFERROR(IF(OR(AZG23="日",AZG23="祝",AZG23=0,AZL23=0),"　",MAX(IF(AND(AZL23&lt;=AZV14,AZN23&gt;AZW14),AZW14-AZV14,IF(AZN23&lt;=AZW14,0,IF(AND(AZL23&gt;AZV14,AZN23&gt;AZW14),AZW14-AZL23,0))),0)),0)</f>
        <v>　</v>
      </c>
      <c r="AZW23" s="663"/>
      <c r="AZX23" s="664"/>
      <c r="AZY23" s="662" t="str">
        <f>IFERROR(IF(OR(AZG23="日",AZG23="祝",AZG23=0,AZL23=0),"　",MAX(IF(AZL23&gt;AZY14,AZN23-AZL23,IF(AZL23&lt;=AZY14,AZN23-AZY14,0)),0)),0)</f>
        <v>　</v>
      </c>
      <c r="AZZ23" s="663"/>
      <c r="BAA23" s="664"/>
      <c r="BAB23" s="662" t="str">
        <f>IFERROR(IF(OR(AZG23="日",AZG23="祝",AZG23=0,AZH23=""),"　",MAX(IF(AND(AZH23&lt;=BAB14,AZJ23&gt;BAC14),BAC14-BAB14,IF(AND(AZH23&gt;BAB14,AZJ23&lt;=BAC14),AZJ23-AZH23,IF(AND(AZH23&lt;=BAB14,AZJ23&lt;=BAC14),AZJ23-BAB14,IF(AND(AZH23&gt;BAB14,AZJ23&gt;BAC14),BAC14-AZH23,0)))),0)),0)</f>
        <v>　</v>
      </c>
      <c r="BAC23" s="663"/>
      <c r="BAD23" s="664"/>
      <c r="BAE23" s="662" t="str">
        <f>IFERROR(IF(OR(AZG23="日",AZG23="祝",AZG23=0,AZL23=0),"　",MAX(IF(AND(AZL23&gt;BAH14,AZN23&gt;BAF14),0,IF(AND(AZL23&lt;=BAH14,AZL23&gt;BAE14,AZN23&gt;BAF14),BAH14-AZL23,IF(AND(AZL23&lt;=BAH14,AZL23&lt;=BAE14,AZN23&gt;BAF14),BAH14-BAE14,IF(AND(AZL23&gt;BAE14,AZN23&lt;=BAF14),AZN23-AZL23,IF(AND(AZL23&lt;=BAE14,AZN23&lt;=BAF14),AZN23-BAE14,0))))),0)),0)</f>
        <v>　</v>
      </c>
      <c r="BAF23" s="663"/>
      <c r="BAG23" s="664"/>
      <c r="BAH23" s="662" t="str">
        <f>IFERROR(IF(OR(AZG23="日",AZG23="祝",AZG23=0,AZL23=0),"　",MAX(IF(AND(AZL23&lt;=BAH14,AZN23&gt;BAI14),BAI14-BAH14,IF(AZN23&lt;=BAI14,0,IF(AND(AZL23&gt;BAH14,AZN23&gt;BAI14),BAI14-AZL23,0))),0)),0)</f>
        <v>　</v>
      </c>
      <c r="BAI23" s="663"/>
      <c r="BAJ23" s="664"/>
      <c r="BAK23" s="662" t="str">
        <f t="shared" si="23"/>
        <v>　</v>
      </c>
      <c r="BAL23" s="663"/>
      <c r="BAM23" s="664"/>
      <c r="BAN23" s="665" t="str">
        <f>IF(BAQ23="×",TIME(0,0,0),IF(BBA4="非常勤",AZP23,BAB23))</f>
        <v>　</v>
      </c>
      <c r="BAO23" s="666"/>
      <c r="BAP23" s="667"/>
      <c r="BAQ23" s="265"/>
      <c r="BAR23" s="665" t="str">
        <f>IF(BAU23="×",TIME(0,0,0),IF(BBA4="非常勤",AZS23,BAE23))</f>
        <v>　</v>
      </c>
      <c r="BAS23" s="666"/>
      <c r="BAT23" s="667"/>
      <c r="BAU23" s="265"/>
      <c r="BAV23" s="665" t="str">
        <f>IF(BAY23="×",TIME(0,0,0),IF(BBA4="非常勤",AZV23,BAH23))</f>
        <v>　</v>
      </c>
      <c r="BAW23" s="666"/>
      <c r="BAX23" s="667"/>
      <c r="BAY23" s="265"/>
      <c r="BAZ23" s="665" t="str">
        <f>IF(BBC23="×",TIME(0,0,0),IF(BBA4="非常勤",AZY23,BAK23))</f>
        <v>　</v>
      </c>
      <c r="BBA23" s="666"/>
      <c r="BBB23" s="667"/>
      <c r="BBC23" s="265"/>
      <c r="BBD23" s="720"/>
      <c r="BBE23" s="720"/>
      <c r="BBF23" s="668"/>
      <c r="BBG23" s="670"/>
      <c r="BBH23" s="669"/>
      <c r="BBI23" s="671"/>
      <c r="BBJ23" s="672"/>
      <c r="BBK23" s="672"/>
      <c r="BBL23" s="673"/>
      <c r="BBM23" s="263">
        <f>'別表_個別勤務状況（1～60）'!$A$23</f>
        <v>9</v>
      </c>
      <c r="BBN23" s="264" t="str">
        <f>'別表_個別勤務状況（1～60）'!$B$23</f>
        <v>金</v>
      </c>
      <c r="BBO23" s="660"/>
      <c r="BBP23" s="661"/>
      <c r="BBQ23" s="660"/>
      <c r="BBR23" s="661"/>
      <c r="BBS23" s="660"/>
      <c r="BBT23" s="661"/>
      <c r="BBU23" s="660"/>
      <c r="BBV23" s="661"/>
      <c r="BBW23" s="662" t="str">
        <f>IFERROR(IF(OR(BBN23="日",BBN23="祝",BBN23=0,BBO23=""),"　",MAX(IF(AND(BBO23&lt;=BBW14,BBQ23&gt;BBX14),BBX14-BBW14,IF(AND(BBO23&gt;BBW14,BBQ23&lt;=BBX14),BBQ23-BBO23,IF(AND(BBO23&lt;=BBW14,BBQ23&lt;=BBX14),BBQ23-BBW14,IF(AND(BBO23&gt;BBW14,BBQ23&gt;BBX14),BBX14-BBO23,0)))),0)),0)</f>
        <v>　</v>
      </c>
      <c r="BBX23" s="663"/>
      <c r="BBY23" s="664"/>
      <c r="BBZ23" s="662" t="str">
        <f>IFERROR(IF(OR(BBN23="日",BBN23="祝",BBN23=0,BBS23=""),"　",MAX(IF(AND(BBS23&gt;BCC14,BBU23&gt;BCA14),0,IF(AND(BBS23&lt;=BCC14,BBS23&gt;BBZ14,BBU23&gt;BCA14),BCC14-BBS23,IF(AND(BBS23&lt;=BCC14,BBS23&lt;=BBZ14,BBU23&gt;BCA14),BCC14-BBZ14,IF(AND(BBS23&gt;BBZ14,BBU23&lt;=BCA14),BBU23-BBS23,IF(AND(BBS23&lt;=BBZ14,BBU23&lt;=BCA14),BBU23-BBZ14,0))))),0)),0)</f>
        <v>　</v>
      </c>
      <c r="BCA23" s="663"/>
      <c r="BCB23" s="664"/>
      <c r="BCC23" s="662" t="str">
        <f>IFERROR(IF(OR(BBN23="日",BBN23="祝",BBN23=0,BBS23=0),"　",MAX(IF(AND(BBS23&lt;=BCC14,BBU23&gt;BCD14),BCD14-BCC14,IF(BBU23&lt;=BCD14,0,IF(AND(BBS23&gt;BCC14,BBU23&gt;BCD14),BCD14-BBS23,0))),0)),0)</f>
        <v>　</v>
      </c>
      <c r="BCD23" s="663"/>
      <c r="BCE23" s="664"/>
      <c r="BCF23" s="662" t="str">
        <f>IFERROR(IF(OR(BBN23="日",BBN23="祝",BBN23=0,BBS23=0),"　",MAX(IF(BBS23&gt;BCF14,BBU23-BBS23,IF(BBS23&lt;=BCF14,BBU23-BCF14,0)),0)),0)</f>
        <v>　</v>
      </c>
      <c r="BCG23" s="663"/>
      <c r="BCH23" s="664"/>
      <c r="BCI23" s="662" t="str">
        <f>IFERROR(IF(OR(BBN23="日",BBN23="祝",BBN23=0,BBO23=""),"　",MAX(IF(AND(BBO23&lt;=BCI14,BBQ23&gt;BCJ14),BCJ14-BCI14,IF(AND(BBO23&gt;BCI14,BBQ23&lt;=BCJ14),BBQ23-BBO23,IF(AND(BBO23&lt;=BCI14,BBQ23&lt;=BCJ14),BBQ23-BCI14,IF(AND(BBO23&gt;BCI14,BBQ23&gt;BCJ14),BCJ14-BBO23,0)))),0)),0)</f>
        <v>　</v>
      </c>
      <c r="BCJ23" s="663"/>
      <c r="BCK23" s="664"/>
      <c r="BCL23" s="662" t="str">
        <f>IFERROR(IF(OR(BBN23="日",BBN23="祝",BBN23=0,BBS23=0),"　",MAX(IF(AND(BBS23&gt;BCO14,BBU23&gt;BCM14),0,IF(AND(BBS23&lt;=BCO14,BBS23&gt;BCL14,BBU23&gt;BCM14),BCO14-BBS23,IF(AND(BBS23&lt;=BCO14,BBS23&lt;=BCL14,BBU23&gt;BCM14),BCO14-BCL14,IF(AND(BBS23&gt;BCL14,BBU23&lt;=BCM14),BBU23-BBS23,IF(AND(BBS23&lt;=BCL14,BBU23&lt;=BCM14),BBU23-BCL14,0))))),0)),0)</f>
        <v>　</v>
      </c>
      <c r="BCM23" s="663"/>
      <c r="BCN23" s="664"/>
      <c r="BCO23" s="662" t="str">
        <f>IFERROR(IF(OR(BBN23="日",BBN23="祝",BBN23=0,BBS23=0),"　",MAX(IF(AND(BBS23&lt;=BCO14,BBU23&gt;BCP14),BCP14-BCO14,IF(BBU23&lt;=BCP14,0,IF(AND(BBS23&gt;BCO14,BBU23&gt;BCP14),BCP14-BBS23,0))),0)),0)</f>
        <v>　</v>
      </c>
      <c r="BCP23" s="663"/>
      <c r="BCQ23" s="664"/>
      <c r="BCR23" s="662" t="str">
        <f t="shared" si="24"/>
        <v>　</v>
      </c>
      <c r="BCS23" s="663"/>
      <c r="BCT23" s="664"/>
      <c r="BCU23" s="665" t="str">
        <f>IF(BCX23="×",TIME(0,0,0),IF(BDH4="非常勤",BBW23,BCI23))</f>
        <v>　</v>
      </c>
      <c r="BCV23" s="666"/>
      <c r="BCW23" s="667"/>
      <c r="BCX23" s="265"/>
      <c r="BCY23" s="665" t="str">
        <f>IF(BDB23="×",TIME(0,0,0),IF(BDH4="非常勤",BBZ23,BCL23))</f>
        <v>　</v>
      </c>
      <c r="BCZ23" s="666"/>
      <c r="BDA23" s="667"/>
      <c r="BDB23" s="265"/>
      <c r="BDC23" s="665" t="str">
        <f>IF(BDF23="×",TIME(0,0,0),IF(BDH4="非常勤",BCC23,BCO23))</f>
        <v>　</v>
      </c>
      <c r="BDD23" s="666"/>
      <c r="BDE23" s="667"/>
      <c r="BDF23" s="265"/>
      <c r="BDG23" s="665" t="str">
        <f>IF(BDJ23="×",TIME(0,0,0),IF(BDH4="非常勤",BCF23,BCR23))</f>
        <v>　</v>
      </c>
      <c r="BDH23" s="666"/>
      <c r="BDI23" s="667"/>
      <c r="BDJ23" s="265"/>
      <c r="BDK23" s="720"/>
      <c r="BDL23" s="720"/>
      <c r="BDM23" s="668"/>
      <c r="BDN23" s="670"/>
      <c r="BDO23" s="669"/>
      <c r="BDP23" s="671"/>
      <c r="BDQ23" s="672"/>
      <c r="BDR23" s="672"/>
      <c r="BDS23" s="673"/>
      <c r="BDT23" s="263">
        <f>'別表_個別勤務状況（1～60）'!$A$23</f>
        <v>9</v>
      </c>
      <c r="BDU23" s="264" t="str">
        <f>'別表_個別勤務状況（1～60）'!$B$23</f>
        <v>金</v>
      </c>
      <c r="BDV23" s="660"/>
      <c r="BDW23" s="661"/>
      <c r="BDX23" s="660"/>
      <c r="BDY23" s="661"/>
      <c r="BDZ23" s="660"/>
      <c r="BEA23" s="661"/>
      <c r="BEB23" s="660"/>
      <c r="BEC23" s="661"/>
      <c r="BED23" s="662" t="str">
        <f>IFERROR(IF(OR(BDU23="日",BDU23="祝",BDU23=0,BDV23=""),"　",MAX(IF(AND(BDV23&lt;=BED14,BDX23&gt;BEE14),BEE14-BED14,IF(AND(BDV23&gt;BED14,BDX23&lt;=BEE14),BDX23-BDV23,IF(AND(BDV23&lt;=BED14,BDX23&lt;=BEE14),BDX23-BED14,IF(AND(BDV23&gt;BED14,BDX23&gt;BEE14),BEE14-BDV23,0)))),0)),0)</f>
        <v>　</v>
      </c>
      <c r="BEE23" s="663"/>
      <c r="BEF23" s="664"/>
      <c r="BEG23" s="662" t="str">
        <f>IFERROR(IF(OR(BDU23="日",BDU23="祝",BDU23=0,BDZ23=""),"　",MAX(IF(AND(BDZ23&gt;BEJ14,BEB23&gt;BEH14),0,IF(AND(BDZ23&lt;=BEJ14,BDZ23&gt;BEG14,BEB23&gt;BEH14),BEJ14-BDZ23,IF(AND(BDZ23&lt;=BEJ14,BDZ23&lt;=BEG14,BEB23&gt;BEH14),BEJ14-BEG14,IF(AND(BDZ23&gt;BEG14,BEB23&lt;=BEH14),BEB23-BDZ23,IF(AND(BDZ23&lt;=BEG14,BEB23&lt;=BEH14),BEB23-BEG14,0))))),0)),0)</f>
        <v>　</v>
      </c>
      <c r="BEH23" s="663"/>
      <c r="BEI23" s="664"/>
      <c r="BEJ23" s="662" t="str">
        <f>IFERROR(IF(OR(BDU23="日",BDU23="祝",BDU23=0,BDZ23=0),"　",MAX(IF(AND(BDZ23&lt;=BEJ14,BEB23&gt;BEK14),BEK14-BEJ14,IF(BEB23&lt;=BEK14,0,IF(AND(BDZ23&gt;BEJ14,BEB23&gt;BEK14),BEK14-BDZ23,0))),0)),0)</f>
        <v>　</v>
      </c>
      <c r="BEK23" s="663"/>
      <c r="BEL23" s="664"/>
      <c r="BEM23" s="662" t="str">
        <f>IFERROR(IF(OR(BDU23="日",BDU23="祝",BDU23=0,BDZ23=0),"　",MAX(IF(BDZ23&gt;BEM14,BEB23-BDZ23,IF(BDZ23&lt;=BEM14,BEB23-BEM14,0)),0)),0)</f>
        <v>　</v>
      </c>
      <c r="BEN23" s="663"/>
      <c r="BEO23" s="664"/>
      <c r="BEP23" s="662" t="str">
        <f>IFERROR(IF(OR(BDU23="日",BDU23="祝",BDU23=0,BDV23=""),"　",MAX(IF(AND(BDV23&lt;=BEP14,BDX23&gt;BEQ14),BEQ14-BEP14,IF(AND(BDV23&gt;BEP14,BDX23&lt;=BEQ14),BDX23-BDV23,IF(AND(BDV23&lt;=BEP14,BDX23&lt;=BEQ14),BDX23-BEP14,IF(AND(BDV23&gt;BEP14,BDX23&gt;BEQ14),BEQ14-BDV23,0)))),0)),0)</f>
        <v>　</v>
      </c>
      <c r="BEQ23" s="663"/>
      <c r="BER23" s="664"/>
      <c r="BES23" s="662" t="str">
        <f>IFERROR(IF(OR(BDU23="日",BDU23="祝",BDU23=0,BDZ23=0),"　",MAX(IF(AND(BDZ23&gt;BEV14,BEB23&gt;BET14),0,IF(AND(BDZ23&lt;=BEV14,BDZ23&gt;BES14,BEB23&gt;BET14),BEV14-BDZ23,IF(AND(BDZ23&lt;=BEV14,BDZ23&lt;=BES14,BEB23&gt;BET14),BEV14-BES14,IF(AND(BDZ23&gt;BES14,BEB23&lt;=BET14),BEB23-BDZ23,IF(AND(BDZ23&lt;=BES14,BEB23&lt;=BET14),BEB23-BES14,0))))),0)),0)</f>
        <v>　</v>
      </c>
      <c r="BET23" s="663"/>
      <c r="BEU23" s="664"/>
      <c r="BEV23" s="662" t="str">
        <f>IFERROR(IF(OR(BDU23="日",BDU23="祝",BDU23=0,BDZ23=0),"　",MAX(IF(AND(BDZ23&lt;=BEV14,BEB23&gt;BEW14),BEW14-BEV14,IF(BEB23&lt;=BEW14,0,IF(AND(BDZ23&gt;BEV14,BEB23&gt;BEW14),BEW14-BDZ23,0))),0)),0)</f>
        <v>　</v>
      </c>
      <c r="BEW23" s="663"/>
      <c r="BEX23" s="664"/>
      <c r="BEY23" s="662" t="str">
        <f t="shared" si="25"/>
        <v>　</v>
      </c>
      <c r="BEZ23" s="663"/>
      <c r="BFA23" s="664"/>
      <c r="BFB23" s="665" t="str">
        <f>IF(BFE23="×",TIME(0,0,0),IF(BFO4="非常勤",BED23,BEP23))</f>
        <v>　</v>
      </c>
      <c r="BFC23" s="666"/>
      <c r="BFD23" s="667"/>
      <c r="BFE23" s="265"/>
      <c r="BFF23" s="665" t="str">
        <f>IF(BFI23="×",TIME(0,0,0),IF(BFO4="非常勤",BEG23,BES23))</f>
        <v>　</v>
      </c>
      <c r="BFG23" s="666"/>
      <c r="BFH23" s="667"/>
      <c r="BFI23" s="265"/>
      <c r="BFJ23" s="665" t="str">
        <f>IF(BFM23="×",TIME(0,0,0),IF(BFO4="非常勤",BEJ23,BEV23))</f>
        <v>　</v>
      </c>
      <c r="BFK23" s="666"/>
      <c r="BFL23" s="667"/>
      <c r="BFM23" s="265"/>
      <c r="BFN23" s="665" t="str">
        <f>IF(BFQ23="×",TIME(0,0,0),IF(BFO4="非常勤",BEM23,BEY23))</f>
        <v>　</v>
      </c>
      <c r="BFO23" s="666"/>
      <c r="BFP23" s="667"/>
      <c r="BFQ23" s="265"/>
      <c r="BFR23" s="720"/>
      <c r="BFS23" s="720"/>
      <c r="BFT23" s="668"/>
      <c r="BFU23" s="670"/>
      <c r="BFV23" s="669"/>
      <c r="BFW23" s="671"/>
      <c r="BFX23" s="672"/>
      <c r="BFY23" s="672"/>
      <c r="BFZ23" s="673"/>
      <c r="BGA23" s="263">
        <f>'別表_個別勤務状況（1～60）'!$A$23</f>
        <v>9</v>
      </c>
      <c r="BGB23" s="264" t="str">
        <f>'別表_個別勤務状況（1～60）'!$B$23</f>
        <v>金</v>
      </c>
      <c r="BGC23" s="660"/>
      <c r="BGD23" s="661"/>
      <c r="BGE23" s="660"/>
      <c r="BGF23" s="661"/>
      <c r="BGG23" s="660"/>
      <c r="BGH23" s="661"/>
      <c r="BGI23" s="660"/>
      <c r="BGJ23" s="661"/>
      <c r="BGK23" s="662" t="str">
        <f>IFERROR(IF(OR(BGB23="日",BGB23="祝",BGB23=0,BGC23=""),"　",MAX(IF(AND(BGC23&lt;=BGK14,BGE23&gt;BGL14),BGL14-BGK14,IF(AND(BGC23&gt;BGK14,BGE23&lt;=BGL14),BGE23-BGC23,IF(AND(BGC23&lt;=BGK14,BGE23&lt;=BGL14),BGE23-BGK14,IF(AND(BGC23&gt;BGK14,BGE23&gt;BGL14),BGL14-BGC23,0)))),0)),0)</f>
        <v>　</v>
      </c>
      <c r="BGL23" s="663"/>
      <c r="BGM23" s="664"/>
      <c r="BGN23" s="662" t="str">
        <f>IFERROR(IF(OR(BGB23="日",BGB23="祝",BGB23=0,BGG23=""),"　",MAX(IF(AND(BGG23&gt;BGQ14,BGI23&gt;BGO14),0,IF(AND(BGG23&lt;=BGQ14,BGG23&gt;BGN14,BGI23&gt;BGO14),BGQ14-BGG23,IF(AND(BGG23&lt;=BGQ14,BGG23&lt;=BGN14,BGI23&gt;BGO14),BGQ14-BGN14,IF(AND(BGG23&gt;BGN14,BGI23&lt;=BGO14),BGI23-BGG23,IF(AND(BGG23&lt;=BGN14,BGI23&lt;=BGO14),BGI23-BGN14,0))))),0)),0)</f>
        <v>　</v>
      </c>
      <c r="BGO23" s="663"/>
      <c r="BGP23" s="664"/>
      <c r="BGQ23" s="662" t="str">
        <f>IFERROR(IF(OR(BGB23="日",BGB23="祝",BGB23=0,BGG23=0),"　",MAX(IF(AND(BGG23&lt;=BGQ14,BGI23&gt;BGR14),BGR14-BGQ14,IF(BGI23&lt;=BGR14,0,IF(AND(BGG23&gt;BGQ14,BGI23&gt;BGR14),BGR14-BGG23,0))),0)),0)</f>
        <v>　</v>
      </c>
      <c r="BGR23" s="663"/>
      <c r="BGS23" s="664"/>
      <c r="BGT23" s="662" t="str">
        <f>IFERROR(IF(OR(BGB23="日",BGB23="祝",BGB23=0,BGG23=0),"　",MAX(IF(BGG23&gt;BGT14,BGI23-BGG23,IF(BGG23&lt;=BGT14,BGI23-BGT14,0)),0)),0)</f>
        <v>　</v>
      </c>
      <c r="BGU23" s="663"/>
      <c r="BGV23" s="664"/>
      <c r="BGW23" s="662" t="str">
        <f>IFERROR(IF(OR(BGB23="日",BGB23="祝",BGB23=0,BGC23=""),"　",MAX(IF(AND(BGC23&lt;=BGW14,BGE23&gt;BGX14),BGX14-BGW14,IF(AND(BGC23&gt;BGW14,BGE23&lt;=BGX14),BGE23-BGC23,IF(AND(BGC23&lt;=BGW14,BGE23&lt;=BGX14),BGE23-BGW14,IF(AND(BGC23&gt;BGW14,BGE23&gt;BGX14),BGX14-BGC23,0)))),0)),0)</f>
        <v>　</v>
      </c>
      <c r="BGX23" s="663"/>
      <c r="BGY23" s="664"/>
      <c r="BGZ23" s="662" t="str">
        <f>IFERROR(IF(OR(BGB23="日",BGB23="祝",BGB23=0,BGG23=0),"　",MAX(IF(AND(BGG23&gt;BHC14,BGI23&gt;BHA14),0,IF(AND(BGG23&lt;=BHC14,BGG23&gt;BGZ14,BGI23&gt;BHA14),BHC14-BGG23,IF(AND(BGG23&lt;=BHC14,BGG23&lt;=BGZ14,BGI23&gt;BHA14),BHC14-BGZ14,IF(AND(BGG23&gt;BGZ14,BGI23&lt;=BHA14),BGI23-BGG23,IF(AND(BGG23&lt;=BGZ14,BGI23&lt;=BHA14),BGI23-BGZ14,0))))),0)),0)</f>
        <v>　</v>
      </c>
      <c r="BHA23" s="663"/>
      <c r="BHB23" s="664"/>
      <c r="BHC23" s="662" t="str">
        <f>IFERROR(IF(OR(BGB23="日",BGB23="祝",BGB23=0,BGG23=0),"　",MAX(IF(AND(BGG23&lt;=BHC14,BGI23&gt;BHD14),BHD14-BHC14,IF(BGI23&lt;=BHD14,0,IF(AND(BGG23&gt;BHC14,BGI23&gt;BHD14),BHD14-BGG23,0))),0)),0)</f>
        <v>　</v>
      </c>
      <c r="BHD23" s="663"/>
      <c r="BHE23" s="664"/>
      <c r="BHF23" s="662" t="str">
        <f t="shared" si="26"/>
        <v>　</v>
      </c>
      <c r="BHG23" s="663"/>
      <c r="BHH23" s="664"/>
      <c r="BHI23" s="665" t="str">
        <f>IF(BHL23="×",TIME(0,0,0),IF(BHV4="非常勤",BGK23,BGW23))</f>
        <v>　</v>
      </c>
      <c r="BHJ23" s="666"/>
      <c r="BHK23" s="667"/>
      <c r="BHL23" s="265"/>
      <c r="BHM23" s="665" t="str">
        <f>IF(BHP23="×",TIME(0,0,0),IF(BHV4="非常勤",BGN23,BGZ23))</f>
        <v>　</v>
      </c>
      <c r="BHN23" s="666"/>
      <c r="BHO23" s="667"/>
      <c r="BHP23" s="265"/>
      <c r="BHQ23" s="665" t="str">
        <f>IF(BHT23="×",TIME(0,0,0),IF(BHV4="非常勤",BGQ23,BHC23))</f>
        <v>　</v>
      </c>
      <c r="BHR23" s="666"/>
      <c r="BHS23" s="667"/>
      <c r="BHT23" s="265"/>
      <c r="BHU23" s="665" t="str">
        <f>IF(BHX23="×",TIME(0,0,0),IF(BHV4="非常勤",BGT23,BHF23))</f>
        <v>　</v>
      </c>
      <c r="BHV23" s="666"/>
      <c r="BHW23" s="667"/>
      <c r="BHX23" s="265"/>
      <c r="BHY23" s="720"/>
      <c r="BHZ23" s="720"/>
      <c r="BIA23" s="668"/>
      <c r="BIB23" s="670"/>
      <c r="BIC23" s="669"/>
      <c r="BID23" s="671"/>
      <c r="BIE23" s="672"/>
      <c r="BIF23" s="672"/>
      <c r="BIG23" s="673"/>
      <c r="BIH23" s="263">
        <f>'別表_個別勤務状況（1～60）'!$A$23</f>
        <v>9</v>
      </c>
      <c r="BII23" s="264" t="str">
        <f>'別表_個別勤務状況（1～60）'!$B$23</f>
        <v>金</v>
      </c>
      <c r="BIJ23" s="660"/>
      <c r="BIK23" s="661"/>
      <c r="BIL23" s="660"/>
      <c r="BIM23" s="661"/>
      <c r="BIN23" s="660"/>
      <c r="BIO23" s="661"/>
      <c r="BIP23" s="660"/>
      <c r="BIQ23" s="661"/>
      <c r="BIR23" s="662" t="str">
        <f>IFERROR(IF(OR(BII23="日",BII23="祝",BII23=0,BIJ23=""),"　",MAX(IF(AND(BIJ23&lt;=BIR14,BIL23&gt;BIS14),BIS14-BIR14,IF(AND(BIJ23&gt;BIR14,BIL23&lt;=BIS14),BIL23-BIJ23,IF(AND(BIJ23&lt;=BIR14,BIL23&lt;=BIS14),BIL23-BIR14,IF(AND(BIJ23&gt;BIR14,BIL23&gt;BIS14),BIS14-BIJ23,0)))),0)),0)</f>
        <v>　</v>
      </c>
      <c r="BIS23" s="663"/>
      <c r="BIT23" s="664"/>
      <c r="BIU23" s="662" t="str">
        <f>IFERROR(IF(OR(BII23="日",BII23="祝",BII23=0,BIN23=""),"　",MAX(IF(AND(BIN23&gt;BIX14,BIP23&gt;BIV14),0,IF(AND(BIN23&lt;=BIX14,BIN23&gt;BIU14,BIP23&gt;BIV14),BIX14-BIN23,IF(AND(BIN23&lt;=BIX14,BIN23&lt;=BIU14,BIP23&gt;BIV14),BIX14-BIU14,IF(AND(BIN23&gt;BIU14,BIP23&lt;=BIV14),BIP23-BIN23,IF(AND(BIN23&lt;=BIU14,BIP23&lt;=BIV14),BIP23-BIU14,0))))),0)),0)</f>
        <v>　</v>
      </c>
      <c r="BIV23" s="663"/>
      <c r="BIW23" s="664"/>
      <c r="BIX23" s="662" t="str">
        <f>IFERROR(IF(OR(BII23="日",BII23="祝",BII23=0,BIN23=0),"　",MAX(IF(AND(BIN23&lt;=BIX14,BIP23&gt;BIY14),BIY14-BIX14,IF(BIP23&lt;=BIY14,0,IF(AND(BIN23&gt;BIX14,BIP23&gt;BIY14),BIY14-BIN23,0))),0)),0)</f>
        <v>　</v>
      </c>
      <c r="BIY23" s="663"/>
      <c r="BIZ23" s="664"/>
      <c r="BJA23" s="662" t="str">
        <f>IFERROR(IF(OR(BII23="日",BII23="祝",BII23=0,BIN23=0),"　",MAX(IF(BIN23&gt;BJA14,BIP23-BIN23,IF(BIN23&lt;=BJA14,BIP23-BJA14,0)),0)),0)</f>
        <v>　</v>
      </c>
      <c r="BJB23" s="663"/>
      <c r="BJC23" s="664"/>
      <c r="BJD23" s="662" t="str">
        <f>IFERROR(IF(OR(BII23="日",BII23="祝",BII23=0,BIJ23=""),"　",MAX(IF(AND(BIJ23&lt;=BJD14,BIL23&gt;BJE14),BJE14-BJD14,IF(AND(BIJ23&gt;BJD14,BIL23&lt;=BJE14),BIL23-BIJ23,IF(AND(BIJ23&lt;=BJD14,BIL23&lt;=BJE14),BIL23-BJD14,IF(AND(BIJ23&gt;BJD14,BIL23&gt;BJE14),BJE14-BIJ23,0)))),0)),0)</f>
        <v>　</v>
      </c>
      <c r="BJE23" s="663"/>
      <c r="BJF23" s="664"/>
      <c r="BJG23" s="662" t="str">
        <f>IFERROR(IF(OR(BII23="日",BII23="祝",BII23=0,BIN23=0),"　",MAX(IF(AND(BIN23&gt;BJJ14,BIP23&gt;BJH14),0,IF(AND(BIN23&lt;=BJJ14,BIN23&gt;BJG14,BIP23&gt;BJH14),BJJ14-BIN23,IF(AND(BIN23&lt;=BJJ14,BIN23&lt;=BJG14,BIP23&gt;BJH14),BJJ14-BJG14,IF(AND(BIN23&gt;BJG14,BIP23&lt;=BJH14),BIP23-BIN23,IF(AND(BIN23&lt;=BJG14,BIP23&lt;=BJH14),BIP23-BJG14,0))))),0)),0)</f>
        <v>　</v>
      </c>
      <c r="BJH23" s="663"/>
      <c r="BJI23" s="664"/>
      <c r="BJJ23" s="662" t="str">
        <f>IFERROR(IF(OR(BII23="日",BII23="祝",BII23=0,BIN23=0),"　",MAX(IF(AND(BIN23&lt;=BJJ14,BIP23&gt;BJK14),BJK14-BJJ14,IF(BIP23&lt;=BJK14,0,IF(AND(BIN23&gt;BJJ14,BIP23&gt;BJK14),BJK14-BIN23,0))),0)),0)</f>
        <v>　</v>
      </c>
      <c r="BJK23" s="663"/>
      <c r="BJL23" s="664"/>
      <c r="BJM23" s="662" t="str">
        <f t="shared" si="27"/>
        <v>　</v>
      </c>
      <c r="BJN23" s="663"/>
      <c r="BJO23" s="664"/>
      <c r="BJP23" s="665" t="str">
        <f>IF(BJS23="×",TIME(0,0,0),IF(BKC4="非常勤",BIR23,BJD23))</f>
        <v>　</v>
      </c>
      <c r="BJQ23" s="666"/>
      <c r="BJR23" s="667"/>
      <c r="BJS23" s="265"/>
      <c r="BJT23" s="665" t="str">
        <f>IF(BJW23="×",TIME(0,0,0),IF(BKC4="非常勤",BIU23,BJG23))</f>
        <v>　</v>
      </c>
      <c r="BJU23" s="666"/>
      <c r="BJV23" s="667"/>
      <c r="BJW23" s="265"/>
      <c r="BJX23" s="665" t="str">
        <f>IF(BKA23="×",TIME(0,0,0),IF(BKC4="非常勤",BIX23,BJJ23))</f>
        <v>　</v>
      </c>
      <c r="BJY23" s="666"/>
      <c r="BJZ23" s="667"/>
      <c r="BKA23" s="265"/>
      <c r="BKB23" s="665" t="str">
        <f>IF(BKE23="×",TIME(0,0,0),IF(BKC4="非常勤",BJA23,BJM23))</f>
        <v>　</v>
      </c>
      <c r="BKC23" s="666"/>
      <c r="BKD23" s="667"/>
      <c r="BKE23" s="265"/>
      <c r="BKF23" s="720"/>
      <c r="BKG23" s="720"/>
      <c r="BKH23" s="668"/>
      <c r="BKI23" s="670"/>
      <c r="BKJ23" s="669"/>
      <c r="BKK23" s="671"/>
      <c r="BKL23" s="672"/>
      <c r="BKM23" s="672"/>
      <c r="BKN23" s="673"/>
      <c r="BKO23" s="263">
        <f>'別表_個別勤務状況（1～60）'!$A$23</f>
        <v>9</v>
      </c>
      <c r="BKP23" s="264" t="str">
        <f>'別表_個別勤務状況（1～60）'!$B$23</f>
        <v>金</v>
      </c>
      <c r="BKQ23" s="660"/>
      <c r="BKR23" s="661"/>
      <c r="BKS23" s="660"/>
      <c r="BKT23" s="661"/>
      <c r="BKU23" s="660"/>
      <c r="BKV23" s="661"/>
      <c r="BKW23" s="660"/>
      <c r="BKX23" s="661"/>
      <c r="BKY23" s="662" t="str">
        <f>IFERROR(IF(OR(BKP23="日",BKP23="祝",BKP23=0,BKQ23=""),"　",MAX(IF(AND(BKQ23&lt;=BKY14,BKS23&gt;BKZ14),BKZ14-BKY14,IF(AND(BKQ23&gt;BKY14,BKS23&lt;=BKZ14),BKS23-BKQ23,IF(AND(BKQ23&lt;=BKY14,BKS23&lt;=BKZ14),BKS23-BKY14,IF(AND(BKQ23&gt;BKY14,BKS23&gt;BKZ14),BKZ14-BKQ23,0)))),0)),0)</f>
        <v>　</v>
      </c>
      <c r="BKZ23" s="663"/>
      <c r="BLA23" s="664"/>
      <c r="BLB23" s="662" t="str">
        <f>IFERROR(IF(OR(BKP23="日",BKP23="祝",BKP23=0,BKU23=""),"　",MAX(IF(AND(BKU23&gt;BLE14,BKW23&gt;BLC14),0,IF(AND(BKU23&lt;=BLE14,BKU23&gt;BLB14,BKW23&gt;BLC14),BLE14-BKU23,IF(AND(BKU23&lt;=BLE14,BKU23&lt;=BLB14,BKW23&gt;BLC14),BLE14-BLB14,IF(AND(BKU23&gt;BLB14,BKW23&lt;=BLC14),BKW23-BKU23,IF(AND(BKU23&lt;=BLB14,BKW23&lt;=BLC14),BKW23-BLB14,0))))),0)),0)</f>
        <v>　</v>
      </c>
      <c r="BLC23" s="663"/>
      <c r="BLD23" s="664"/>
      <c r="BLE23" s="662" t="str">
        <f>IFERROR(IF(OR(BKP23="日",BKP23="祝",BKP23=0,BKU23=0),"　",MAX(IF(AND(BKU23&lt;=BLE14,BKW23&gt;BLF14),BLF14-BLE14,IF(BKW23&lt;=BLF14,0,IF(AND(BKU23&gt;BLE14,BKW23&gt;BLF14),BLF14-BKU23,0))),0)),0)</f>
        <v>　</v>
      </c>
      <c r="BLF23" s="663"/>
      <c r="BLG23" s="664"/>
      <c r="BLH23" s="662" t="str">
        <f>IFERROR(IF(OR(BKP23="日",BKP23="祝",BKP23=0,BKU23=0),"　",MAX(IF(BKU23&gt;BLH14,BKW23-BKU23,IF(BKU23&lt;=BLH14,BKW23-BLH14,0)),0)),0)</f>
        <v>　</v>
      </c>
      <c r="BLI23" s="663"/>
      <c r="BLJ23" s="664"/>
      <c r="BLK23" s="662" t="str">
        <f>IFERROR(IF(OR(BKP23="日",BKP23="祝",BKP23=0,BKQ23=""),"　",MAX(IF(AND(BKQ23&lt;=BLK14,BKS23&gt;BLL14),BLL14-BLK14,IF(AND(BKQ23&gt;BLK14,BKS23&lt;=BLL14),BKS23-BKQ23,IF(AND(BKQ23&lt;=BLK14,BKS23&lt;=BLL14),BKS23-BLK14,IF(AND(BKQ23&gt;BLK14,BKS23&gt;BLL14),BLL14-BKQ23,0)))),0)),0)</f>
        <v>　</v>
      </c>
      <c r="BLL23" s="663"/>
      <c r="BLM23" s="664"/>
      <c r="BLN23" s="662" t="str">
        <f>IFERROR(IF(OR(BKP23="日",BKP23="祝",BKP23=0,BKU23=0),"　",MAX(IF(AND(BKU23&gt;BLQ14,BKW23&gt;BLO14),0,IF(AND(BKU23&lt;=BLQ14,BKU23&gt;BLN14,BKW23&gt;BLO14),BLQ14-BKU23,IF(AND(BKU23&lt;=BLQ14,BKU23&lt;=BLN14,BKW23&gt;BLO14),BLQ14-BLN14,IF(AND(BKU23&gt;BLN14,BKW23&lt;=BLO14),BKW23-BKU23,IF(AND(BKU23&lt;=BLN14,BKW23&lt;=BLO14),BKW23-BLN14,0))))),0)),0)</f>
        <v>　</v>
      </c>
      <c r="BLO23" s="663"/>
      <c r="BLP23" s="664"/>
      <c r="BLQ23" s="662" t="str">
        <f>IFERROR(IF(OR(BKP23="日",BKP23="祝",BKP23=0,BKU23=0),"　",MAX(IF(AND(BKU23&lt;=BLQ14,BKW23&gt;BLR14),BLR14-BLQ14,IF(BKW23&lt;=BLR14,0,IF(AND(BKU23&gt;BLQ14,BKW23&gt;BLR14),BLR14-BKU23,0))),0)),0)</f>
        <v>　</v>
      </c>
      <c r="BLR23" s="663"/>
      <c r="BLS23" s="664"/>
      <c r="BLT23" s="662" t="str">
        <f t="shared" si="28"/>
        <v>　</v>
      </c>
      <c r="BLU23" s="663"/>
      <c r="BLV23" s="664"/>
      <c r="BLW23" s="665" t="str">
        <f>IF(BLZ23="×",TIME(0,0,0),IF(BMJ4="非常勤",BKY23,BLK23))</f>
        <v>　</v>
      </c>
      <c r="BLX23" s="666"/>
      <c r="BLY23" s="667"/>
      <c r="BLZ23" s="265"/>
      <c r="BMA23" s="665" t="str">
        <f>IF(BMD23="×",TIME(0,0,0),IF(BMJ4="非常勤",BLB23,BLN23))</f>
        <v>　</v>
      </c>
      <c r="BMB23" s="666"/>
      <c r="BMC23" s="667"/>
      <c r="BMD23" s="265"/>
      <c r="BME23" s="665" t="str">
        <f>IF(BMH23="×",TIME(0,0,0),IF(BMJ4="非常勤",BLE23,BLQ23))</f>
        <v>　</v>
      </c>
      <c r="BMF23" s="666"/>
      <c r="BMG23" s="667"/>
      <c r="BMH23" s="265"/>
      <c r="BMI23" s="665" t="str">
        <f>IF(BML23="×",TIME(0,0,0),IF(BMJ4="非常勤",BLH23,BLT23))</f>
        <v>　</v>
      </c>
      <c r="BMJ23" s="666"/>
      <c r="BMK23" s="667"/>
      <c r="BML23" s="265"/>
      <c r="BMM23" s="720"/>
      <c r="BMN23" s="720"/>
      <c r="BMO23" s="668"/>
      <c r="BMP23" s="670"/>
      <c r="BMQ23" s="669"/>
      <c r="BMR23" s="671"/>
      <c r="BMS23" s="672"/>
      <c r="BMT23" s="672"/>
      <c r="BMU23" s="673"/>
      <c r="BMV23" s="263">
        <f>'別表_個別勤務状況（1～60）'!$A$23</f>
        <v>9</v>
      </c>
      <c r="BMW23" s="264" t="str">
        <f>'別表_個別勤務状況（1～60）'!$B$23</f>
        <v>金</v>
      </c>
      <c r="BMX23" s="660"/>
      <c r="BMY23" s="661"/>
      <c r="BMZ23" s="660"/>
      <c r="BNA23" s="661"/>
      <c r="BNB23" s="660"/>
      <c r="BNC23" s="661"/>
      <c r="BND23" s="660"/>
      <c r="BNE23" s="661"/>
      <c r="BNF23" s="662" t="str">
        <f>IFERROR(IF(OR(BMW23="日",BMW23="祝",BMW23=0,BMX23=""),"　",MAX(IF(AND(BMX23&lt;=BNF14,BMZ23&gt;BNG14),BNG14-BNF14,IF(AND(BMX23&gt;BNF14,BMZ23&lt;=BNG14),BMZ23-BMX23,IF(AND(BMX23&lt;=BNF14,BMZ23&lt;=BNG14),BMZ23-BNF14,IF(AND(BMX23&gt;BNF14,BMZ23&gt;BNG14),BNG14-BMX23,0)))),0)),0)</f>
        <v>　</v>
      </c>
      <c r="BNG23" s="663"/>
      <c r="BNH23" s="664"/>
      <c r="BNI23" s="662" t="str">
        <f>IFERROR(IF(OR(BMW23="日",BMW23="祝",BMW23=0,BNB23=""),"　",MAX(IF(AND(BNB23&gt;BNL14,BND23&gt;BNJ14),0,IF(AND(BNB23&lt;=BNL14,BNB23&gt;BNI14,BND23&gt;BNJ14),BNL14-BNB23,IF(AND(BNB23&lt;=BNL14,BNB23&lt;=BNI14,BND23&gt;BNJ14),BNL14-BNI14,IF(AND(BNB23&gt;BNI14,BND23&lt;=BNJ14),BND23-BNB23,IF(AND(BNB23&lt;=BNI14,BND23&lt;=BNJ14),BND23-BNI14,0))))),0)),0)</f>
        <v>　</v>
      </c>
      <c r="BNJ23" s="663"/>
      <c r="BNK23" s="664"/>
      <c r="BNL23" s="662" t="str">
        <f>IFERROR(IF(OR(BMW23="日",BMW23="祝",BMW23=0,BNB23=0),"　",MAX(IF(AND(BNB23&lt;=BNL14,BND23&gt;BNM14),BNM14-BNL14,IF(BND23&lt;=BNM14,0,IF(AND(BNB23&gt;BNL14,BND23&gt;BNM14),BNM14-BNB23,0))),0)),0)</f>
        <v>　</v>
      </c>
      <c r="BNM23" s="663"/>
      <c r="BNN23" s="664"/>
      <c r="BNO23" s="662" t="str">
        <f>IFERROR(IF(OR(BMW23="日",BMW23="祝",BMW23=0,BNB23=0),"　",MAX(IF(BNB23&gt;BNO14,BND23-BNB23,IF(BNB23&lt;=BNO14,BND23-BNO14,0)),0)),0)</f>
        <v>　</v>
      </c>
      <c r="BNP23" s="663"/>
      <c r="BNQ23" s="664"/>
      <c r="BNR23" s="662" t="str">
        <f>IFERROR(IF(OR(BMW23="日",BMW23="祝",BMW23=0,BMX23=""),"　",MAX(IF(AND(BMX23&lt;=BNR14,BMZ23&gt;BNS14),BNS14-BNR14,IF(AND(BMX23&gt;BNR14,BMZ23&lt;=BNS14),BMZ23-BMX23,IF(AND(BMX23&lt;=BNR14,BMZ23&lt;=BNS14),BMZ23-BNR14,IF(AND(BMX23&gt;BNR14,BMZ23&gt;BNS14),BNS14-BMX23,0)))),0)),0)</f>
        <v>　</v>
      </c>
      <c r="BNS23" s="663"/>
      <c r="BNT23" s="664"/>
      <c r="BNU23" s="662" t="str">
        <f>IFERROR(IF(OR(BMW23="日",BMW23="祝",BMW23=0,BNB23=0),"　",MAX(IF(AND(BNB23&gt;BNX14,BND23&gt;BNV14),0,IF(AND(BNB23&lt;=BNX14,BNB23&gt;BNU14,BND23&gt;BNV14),BNX14-BNB23,IF(AND(BNB23&lt;=BNX14,BNB23&lt;=BNU14,BND23&gt;BNV14),BNX14-BNU14,IF(AND(BNB23&gt;BNU14,BND23&lt;=BNV14),BND23-BNB23,IF(AND(BNB23&lt;=BNU14,BND23&lt;=BNV14),BND23-BNU14,0))))),0)),0)</f>
        <v>　</v>
      </c>
      <c r="BNV23" s="663"/>
      <c r="BNW23" s="664"/>
      <c r="BNX23" s="662" t="str">
        <f>IFERROR(IF(OR(BMW23="日",BMW23="祝",BMW23=0,BNB23=0),"　",MAX(IF(AND(BNB23&lt;=BNX14,BND23&gt;BNY14),BNY14-BNX14,IF(BND23&lt;=BNY14,0,IF(AND(BNB23&gt;BNX14,BND23&gt;BNY14),BNY14-BNB23,0))),0)),0)</f>
        <v>　</v>
      </c>
      <c r="BNY23" s="663"/>
      <c r="BNZ23" s="664"/>
      <c r="BOA23" s="662" t="str">
        <f t="shared" si="29"/>
        <v>　</v>
      </c>
      <c r="BOB23" s="663"/>
      <c r="BOC23" s="664"/>
      <c r="BOD23" s="665" t="str">
        <f>IF(BOG23="×",TIME(0,0,0),IF(BOQ4="非常勤",BNF23,BNR23))</f>
        <v>　</v>
      </c>
      <c r="BOE23" s="666"/>
      <c r="BOF23" s="667"/>
      <c r="BOG23" s="265"/>
      <c r="BOH23" s="665" t="str">
        <f>IF(BOK23="×",TIME(0,0,0),IF(BOQ4="非常勤",BNI23,BNU23))</f>
        <v>　</v>
      </c>
      <c r="BOI23" s="666"/>
      <c r="BOJ23" s="667"/>
      <c r="BOK23" s="265"/>
      <c r="BOL23" s="665" t="str">
        <f>IF(BOO23="×",TIME(0,0,0),IF(BOQ4="非常勤",BNL23,BNX23))</f>
        <v>　</v>
      </c>
      <c r="BOM23" s="666"/>
      <c r="BON23" s="667"/>
      <c r="BOO23" s="265"/>
      <c r="BOP23" s="665" t="str">
        <f>IF(BOS23="×",TIME(0,0,0),IF(BOQ4="非常勤",BNO23,BOA23))</f>
        <v>　</v>
      </c>
      <c r="BOQ23" s="666"/>
      <c r="BOR23" s="667"/>
      <c r="BOS23" s="265"/>
      <c r="BOT23" s="720"/>
      <c r="BOU23" s="720"/>
      <c r="BOV23" s="668"/>
      <c r="BOW23" s="670"/>
      <c r="BOX23" s="669"/>
      <c r="BOY23" s="671"/>
      <c r="BOZ23" s="672"/>
      <c r="BPA23" s="672"/>
      <c r="BPB23" s="673"/>
    </row>
    <row r="24" spans="1:1770" ht="15" customHeight="1">
      <c r="A24" s="263">
        <f>'別表_個別勤務状況（1～60）'!$A$24</f>
        <v>10</v>
      </c>
      <c r="B24" s="264" t="str">
        <f>'別表_個別勤務状況（1～60）'!$B$24</f>
        <v>土</v>
      </c>
      <c r="C24" s="575"/>
      <c r="D24" s="575"/>
      <c r="E24" s="575"/>
      <c r="F24" s="575"/>
      <c r="G24" s="575"/>
      <c r="H24" s="575"/>
      <c r="I24" s="575"/>
      <c r="J24" s="575"/>
      <c r="K24" s="662" t="str">
        <f>IFERROR(IF(OR(B24="日",B24="祝",B24=0,C24=""),"　",MAX(IF(AND(C24&lt;=K14,E24&gt;L14),L14-K14,IF(AND(C24&gt;K14,E24&lt;=L14),E24-C24,IF(AND(C24&lt;=K14,E24&lt;=L14),E24-K14,IF(AND(C24&gt;K14,E24&gt;L14),L14-C24,0)))),0)),0)</f>
        <v>　</v>
      </c>
      <c r="L24" s="663"/>
      <c r="M24" s="664"/>
      <c r="N24" s="662" t="str">
        <f>IFERROR(IF(OR(B24="日",B24="祝",B24=0,G24=""),"　",MAX(IF(AND(G24&gt;Q14,I24&gt;O14),0,IF(AND(G24&lt;=Q14,G24&gt;N14,I24&gt;O14),Q14-G24,IF(AND(G24&lt;=Q14,G24&lt;=N14,I24&gt;O14),Q14-N14,IF(AND(G24&gt;N14,I24&lt;=O14),I24-G24,IF(AND(G24&lt;=N14,I24&lt;=O14),I24-N14,0))))),0)),0)</f>
        <v>　</v>
      </c>
      <c r="O24" s="663"/>
      <c r="P24" s="664"/>
      <c r="Q24" s="662" t="str">
        <f>IFERROR(IF(OR(B24="日",B24="祝",B24=0,G24=0),"　",MAX(IF(AND(G24&lt;=Q14,I24&gt;R14),R14-Q14,IF(I24&lt;=R14,0,IF(AND(G24&gt;Q14,I24&gt;R14),R14-G24,0))),0)),0)</f>
        <v>　</v>
      </c>
      <c r="R24" s="663"/>
      <c r="S24" s="664"/>
      <c r="T24" s="662" t="str">
        <f>IFERROR(IF(OR(B24="日",B24="祝",B24=0,G24=0),"　",MAX(IF(G24&gt;T14,I24-G24,IF(G24&lt;=T14,I24-T14,0)),0)),0)</f>
        <v>　</v>
      </c>
      <c r="U24" s="663"/>
      <c r="V24" s="664"/>
      <c r="W24" s="730" t="str">
        <f>IFERROR(IF(OR(B24="日",B24="祝",B24=0,C24=""),"　",MAX(IF(AND(C24&lt;=W14,E24&gt;X14),X14-W14,IF(AND(C24&gt;W14,E24&lt;=X14),E24-C24,IF(AND(C24&lt;=W14,E24&lt;=X14),E24-W14,IF(AND(C24&gt;W14,E24&gt;X14),X14-C24,0)))),0)),0)</f>
        <v>　</v>
      </c>
      <c r="X24" s="731"/>
      <c r="Y24" s="731"/>
      <c r="Z24" s="730" t="str">
        <f>IFERROR(IF(OR(B24="日",B24="祝",B24=0,G24=0),"　",MAX(IF(AND(G24&gt;AC14,I24&gt;AA14),0,IF(AND(G24&lt;=AC14,G24&gt;Z14,I24&gt;AA14),AC14-G24,IF(AND(G24&lt;=AC14,G24&lt;=Z14,I24&gt;AA14),AC14-Z14,IF(AND(G24&gt;Z14,I24&lt;=AA14),I24-G24,IF(AND(G24&lt;=Z14,I24&lt;=AA14),I24-Z14,0))))),0)),0)</f>
        <v>　</v>
      </c>
      <c r="AA24" s="730"/>
      <c r="AB24" s="730"/>
      <c r="AC24" s="730" t="str">
        <f>IFERROR(IF(OR(B24="日",B24="祝",B24=0,G24=0),"　",MAX(IF(AND(G24&lt;=AC14,I24&gt;AD14),AD14-AC14,IF(I24&lt;=AD14,0,IF(AND(G24&gt;AC14,I24&gt;AD14),AD14-G24,0))),0)),0)</f>
        <v>　</v>
      </c>
      <c r="AD24" s="731"/>
      <c r="AE24" s="731"/>
      <c r="AF24" s="730" t="str">
        <f t="shared" si="0"/>
        <v>　</v>
      </c>
      <c r="AG24" s="731"/>
      <c r="AH24" s="731"/>
      <c r="AI24" s="565" t="str">
        <f>IF(AL24="×",TIME(0,0,0),IF(AV4="非常勤",K24,W24))</f>
        <v>　</v>
      </c>
      <c r="AJ24" s="566"/>
      <c r="AK24" s="566"/>
      <c r="AL24" s="265"/>
      <c r="AM24" s="565" t="str">
        <f>IF(AP24="×",TIME(0,0,0),IF(AV4="非常勤",N24,Z24))</f>
        <v>　</v>
      </c>
      <c r="AN24" s="566"/>
      <c r="AO24" s="566"/>
      <c r="AP24" s="265"/>
      <c r="AQ24" s="565" t="str">
        <f>IF(AT24="×",TIME(0,0,0),IF(AV4="非常勤",Q24,AC24))</f>
        <v>　</v>
      </c>
      <c r="AR24" s="566"/>
      <c r="AS24" s="566"/>
      <c r="AT24" s="265"/>
      <c r="AU24" s="565" t="str">
        <f>IF(AX24="×",TIME(0,0,0),IF(AV4="非常勤",T24,AF24))</f>
        <v>　</v>
      </c>
      <c r="AV24" s="566"/>
      <c r="AW24" s="567"/>
      <c r="AX24" s="265"/>
      <c r="AY24" s="720"/>
      <c r="AZ24" s="720"/>
      <c r="BA24" s="668"/>
      <c r="BB24" s="670"/>
      <c r="BC24" s="669"/>
      <c r="BD24" s="671"/>
      <c r="BE24" s="672"/>
      <c r="BF24" s="672"/>
      <c r="BG24" s="673"/>
      <c r="BH24" s="263">
        <f>'別表_個別勤務状況（1～60）'!$A$24</f>
        <v>10</v>
      </c>
      <c r="BI24" s="264" t="str">
        <f>'別表_個別勤務状況（1～60）'!$B$24</f>
        <v>土</v>
      </c>
      <c r="BJ24" s="575"/>
      <c r="BK24" s="575"/>
      <c r="BL24" s="575"/>
      <c r="BM24" s="575"/>
      <c r="BN24" s="575"/>
      <c r="BO24" s="575"/>
      <c r="BP24" s="575"/>
      <c r="BQ24" s="575"/>
      <c r="BR24" s="662" t="str">
        <f>IFERROR(IF(OR(BI24="日",BI24="祝",BI24=0,BJ24=""),"　",MAX(IF(AND(BJ24&lt;=BR14,BL24&gt;BS14),BS14-BR14,IF(AND(BJ24&gt;BR14,BL24&lt;=BS14),BL24-BJ24,IF(AND(BJ24&lt;=BR14,BL24&lt;=BS14),BL24-BR14,IF(AND(BJ24&gt;BR14,BL24&gt;BS14),BS14-BJ24,0)))),0)),0)</f>
        <v>　</v>
      </c>
      <c r="BS24" s="663"/>
      <c r="BT24" s="664"/>
      <c r="BU24" s="662" t="str">
        <f>IFERROR(IF(OR(BI24="日",BI24="祝",BI24=0,BN24=""),"　",MAX(IF(AND(BN24&gt;BX14,BP24&gt;BV14),0,IF(AND(BN24&lt;=BX14,BN24&gt;BU14,BP24&gt;BV14),BX14-BN24,IF(AND(BN24&lt;=BX14,BN24&lt;=BU14,BP24&gt;BV14),BX14-BU14,IF(AND(BN24&gt;BU14,BP24&lt;=BV14),BP24-BN24,IF(AND(BN24&lt;=BU14,BP24&lt;=BV14),BP24-BU14,0))))),0)),0)</f>
        <v>　</v>
      </c>
      <c r="BV24" s="663"/>
      <c r="BW24" s="664"/>
      <c r="BX24" s="662" t="str">
        <f>IFERROR(IF(OR(BI24="日",BI24="祝",BI24=0,BN24=0),"　",MAX(IF(AND(BN24&lt;=BX14,BP24&gt;BY14),BY14-BX14,IF(BP24&lt;=BY14,0,IF(AND(BN24&gt;BX14,BP24&gt;BY14),BY14-BN24,0))),0)),0)</f>
        <v>　</v>
      </c>
      <c r="BY24" s="663"/>
      <c r="BZ24" s="664"/>
      <c r="CA24" s="662" t="str">
        <f>IFERROR(IF(OR(BI24="日",BI24="祝",BI24=0,BN24=0),"　",MAX(IF(BN24&gt;CA14,BP24-BN24,IF(BN24&lt;=CA14,BP24-CA14,0)),0)),0)</f>
        <v>　</v>
      </c>
      <c r="CB24" s="663"/>
      <c r="CC24" s="664"/>
      <c r="CD24" s="730" t="str">
        <f>IFERROR(IF(OR(BI24="日",BI24="祝",BI24=0,BJ24=""),"　",MAX(IF(AND(BJ24&lt;=CD14,BL24&gt;CE14),CE14-CD14,IF(AND(BJ24&gt;CD14,BL24&lt;=CE14),BL24-BJ24,IF(AND(BJ24&lt;=CD14,BL24&lt;=CE14),BL24-CD14,IF(AND(BJ24&gt;CD14,BL24&gt;CE14),CE14-BJ24,0)))),0)),0)</f>
        <v>　</v>
      </c>
      <c r="CE24" s="731"/>
      <c r="CF24" s="731"/>
      <c r="CG24" s="730" t="str">
        <f>IFERROR(IF(OR(BI24="日",BI24="祝",BI24=0,BN24=0),"　",MAX(IF(AND(BN24&gt;CJ14,BP24&gt;CH14),0,IF(AND(BN24&lt;=CJ14,BN24&gt;CG14,BP24&gt;CH14),CJ14-BN24,IF(AND(BN24&lt;=CJ14,BN24&lt;=CG14,BP24&gt;CH14),CJ14-CG14,IF(AND(BN24&gt;CG14,BP24&lt;=CH14),BP24-BN24,IF(AND(BN24&lt;=CG14,BP24&lt;=CH14),BP24-CG14,0))))),0)),0)</f>
        <v>　</v>
      </c>
      <c r="CH24" s="730"/>
      <c r="CI24" s="730"/>
      <c r="CJ24" s="730" t="str">
        <f>IFERROR(IF(OR(BI24="日",BI24="祝",BI24=0,BN24=0),"　",MAX(IF(AND(BN24&lt;=CJ14,BP24&gt;CK14),CK14-CJ14,IF(BP24&lt;=CK14,0,IF(AND(BN24&gt;CJ14,BP24&gt;CK14),CK14-BN24,0))),0)),0)</f>
        <v>　</v>
      </c>
      <c r="CK24" s="731"/>
      <c r="CL24" s="731"/>
      <c r="CM24" s="730" t="str">
        <f t="shared" si="1"/>
        <v>　</v>
      </c>
      <c r="CN24" s="731"/>
      <c r="CO24" s="731"/>
      <c r="CP24" s="565" t="str">
        <f>IF(CS24="×",TIME(0,0,0),IF(DC4="非常勤",BR24,CD24))</f>
        <v>　</v>
      </c>
      <c r="CQ24" s="566"/>
      <c r="CR24" s="566"/>
      <c r="CS24" s="265"/>
      <c r="CT24" s="565" t="str">
        <f>IF(CW24="×",TIME(0,0,0),IF(DC4="非常勤",BU24,CG24))</f>
        <v>　</v>
      </c>
      <c r="CU24" s="566"/>
      <c r="CV24" s="566"/>
      <c r="CW24" s="265"/>
      <c r="CX24" s="565" t="str">
        <f>IF(DA24="×",TIME(0,0,0),IF(DC4="非常勤",BX24,CJ24))</f>
        <v>　</v>
      </c>
      <c r="CY24" s="566"/>
      <c r="CZ24" s="566"/>
      <c r="DA24" s="265"/>
      <c r="DB24" s="565" t="str">
        <f>IF(DE24="×",TIME(0,0,0),IF(DC4="非常勤",CA24,CM24))</f>
        <v>　</v>
      </c>
      <c r="DC24" s="566"/>
      <c r="DD24" s="567"/>
      <c r="DE24" s="265"/>
      <c r="DF24" s="720"/>
      <c r="DG24" s="720"/>
      <c r="DH24" s="668"/>
      <c r="DI24" s="670"/>
      <c r="DJ24" s="669"/>
      <c r="DK24" s="671"/>
      <c r="DL24" s="672"/>
      <c r="DM24" s="672"/>
      <c r="DN24" s="673"/>
      <c r="DO24" s="263">
        <f>'別表_個別勤務状況（1～60）'!$A$24</f>
        <v>10</v>
      </c>
      <c r="DP24" s="264" t="str">
        <f>'別表_個別勤務状況（1～60）'!$B$24</f>
        <v>土</v>
      </c>
      <c r="DQ24" s="575"/>
      <c r="DR24" s="575"/>
      <c r="DS24" s="575"/>
      <c r="DT24" s="575"/>
      <c r="DU24" s="575"/>
      <c r="DV24" s="575"/>
      <c r="DW24" s="575"/>
      <c r="DX24" s="575"/>
      <c r="DY24" s="662" t="str">
        <f>IFERROR(IF(OR(DP24="日",DP24="祝",DP24=0,DQ24=""),"　",MAX(IF(AND(DQ24&lt;=DY14,DS24&gt;DZ14),DZ14-DY14,IF(AND(DQ24&gt;DY14,DS24&lt;=DZ14),DS24-DQ24,IF(AND(DQ24&lt;=DY14,DS24&lt;=DZ14),DS24-DY14,IF(AND(DQ24&gt;DY14,DS24&gt;DZ14),DZ14-DQ24,0)))),0)),0)</f>
        <v>　</v>
      </c>
      <c r="DZ24" s="663"/>
      <c r="EA24" s="664"/>
      <c r="EB24" s="662" t="str">
        <f>IFERROR(IF(OR(DP24="日",DP24="祝",DP24=0,DU24=""),"　",MAX(IF(AND(DU24&gt;EE14,DW24&gt;EC14),0,IF(AND(DU24&lt;=EE14,DU24&gt;EB14,DW24&gt;EC14),EE14-DU24,IF(AND(DU24&lt;=EE14,DU24&lt;=EB14,DW24&gt;EC14),EE14-EB14,IF(AND(DU24&gt;EB14,DW24&lt;=EC14),DW24-DU24,IF(AND(DU24&lt;=EB14,DW24&lt;=EC14),DW24-EB14,0))))),0)),0)</f>
        <v>　</v>
      </c>
      <c r="EC24" s="663"/>
      <c r="ED24" s="664"/>
      <c r="EE24" s="662" t="str">
        <f>IFERROR(IF(OR(DP24="日",DP24="祝",DP24=0,DU24=0),"　",MAX(IF(AND(DU24&lt;=EE14,DW24&gt;EF14),EF14-EE14,IF(DW24&lt;=EF14,0,IF(AND(DU24&gt;EE14,DW24&gt;EF14),EF14-DU24,0))),0)),0)</f>
        <v>　</v>
      </c>
      <c r="EF24" s="663"/>
      <c r="EG24" s="664"/>
      <c r="EH24" s="662" t="str">
        <f>IFERROR(IF(OR(DP24="日",DP24="祝",DP24=0,DU24=0),"　",MAX(IF(DU24&gt;EH14,DW24-DU24,IF(DU24&lt;=EH14,DW24-EH14,0)),0)),0)</f>
        <v>　</v>
      </c>
      <c r="EI24" s="663"/>
      <c r="EJ24" s="664"/>
      <c r="EK24" s="730" t="str">
        <f>IFERROR(IF(OR(DP24="日",DP24="祝",DP24=0,DQ24=""),"　",MAX(IF(AND(DQ24&lt;=EK14,DS24&gt;EL14),EL14-EK14,IF(AND(DQ24&gt;EK14,DS24&lt;=EL14),DS24-DQ24,IF(AND(DQ24&lt;=EK14,DS24&lt;=EL14),DS24-EK14,IF(AND(DQ24&gt;EK14,DS24&gt;EL14),EL14-DQ24,0)))),0)),0)</f>
        <v>　</v>
      </c>
      <c r="EL24" s="731"/>
      <c r="EM24" s="731"/>
      <c r="EN24" s="730" t="str">
        <f>IFERROR(IF(OR(DP24="日",DP24="祝",DP24=0,DU24=0),"　",MAX(IF(AND(DU24&gt;EQ14,DW24&gt;EO14),0,IF(AND(DU24&lt;=EQ14,DU24&gt;EN14,DW24&gt;EO14),EQ14-DU24,IF(AND(DU24&lt;=EQ14,DU24&lt;=EN14,DW24&gt;EO14),EQ14-EN14,IF(AND(DU24&gt;EN14,DW24&lt;=EO14),DW24-DU24,IF(AND(DU24&lt;=EN14,DW24&lt;=EO14),DW24-EN14,0))))),0)),0)</f>
        <v>　</v>
      </c>
      <c r="EO24" s="730"/>
      <c r="EP24" s="730"/>
      <c r="EQ24" s="730" t="str">
        <f>IFERROR(IF(OR(DP24="日",DP24="祝",DP24=0,DU24=0),"　",MAX(IF(AND(DU24&lt;=EQ14,DW24&gt;ER14),ER14-EQ14,IF(DW24&lt;=ER14,0,IF(AND(DU24&gt;EQ14,DW24&gt;ER14),ER14-DU24,0))),0)),0)</f>
        <v>　</v>
      </c>
      <c r="ER24" s="731"/>
      <c r="ES24" s="731"/>
      <c r="ET24" s="730" t="str">
        <f t="shared" si="2"/>
        <v>　</v>
      </c>
      <c r="EU24" s="731"/>
      <c r="EV24" s="731"/>
      <c r="EW24" s="565" t="str">
        <f>IF(EZ24="×",TIME(0,0,0),IF(FJ4="非常勤",DY24,EK24))</f>
        <v>　</v>
      </c>
      <c r="EX24" s="566"/>
      <c r="EY24" s="566"/>
      <c r="EZ24" s="265"/>
      <c r="FA24" s="565" t="str">
        <f>IF(FD24="×",TIME(0,0,0),IF(FJ4="非常勤",EB24,EN24))</f>
        <v>　</v>
      </c>
      <c r="FB24" s="566"/>
      <c r="FC24" s="566"/>
      <c r="FD24" s="265"/>
      <c r="FE24" s="565" t="str">
        <f>IF(FH24="×",TIME(0,0,0),IF(FJ4="非常勤",EE24,EQ24))</f>
        <v>　</v>
      </c>
      <c r="FF24" s="566"/>
      <c r="FG24" s="566"/>
      <c r="FH24" s="265"/>
      <c r="FI24" s="565" t="str">
        <f>IF(FL24="×",TIME(0,0,0),IF(FJ4="非常勤",EH24,ET24))</f>
        <v>　</v>
      </c>
      <c r="FJ24" s="566"/>
      <c r="FK24" s="567"/>
      <c r="FL24" s="265"/>
      <c r="FM24" s="720"/>
      <c r="FN24" s="720"/>
      <c r="FO24" s="668"/>
      <c r="FP24" s="670"/>
      <c r="FQ24" s="669"/>
      <c r="FR24" s="671"/>
      <c r="FS24" s="672"/>
      <c r="FT24" s="672"/>
      <c r="FU24" s="673"/>
      <c r="FV24" s="263">
        <f>'別表_個別勤務状況（1～60）'!$A$24</f>
        <v>10</v>
      </c>
      <c r="FW24" s="264" t="str">
        <f>'別表_個別勤務状況（1～60）'!$B$24</f>
        <v>土</v>
      </c>
      <c r="FX24" s="575"/>
      <c r="FY24" s="575"/>
      <c r="FZ24" s="660"/>
      <c r="GA24" s="661"/>
      <c r="GB24" s="660"/>
      <c r="GC24" s="661"/>
      <c r="GD24" s="660"/>
      <c r="GE24" s="661"/>
      <c r="GF24" s="662" t="str">
        <f>IFERROR(IF(OR(FW24="日",FW24="祝",FW24=0,FX24=""),"　",MAX(IF(AND(FX24&lt;=GF14,FZ24&gt;GG14),GG14-GF14,IF(AND(FX24&gt;GF14,FZ24&lt;=GG14),FZ24-FX24,IF(AND(FX24&lt;=GF14,FZ24&lt;=GG14),FZ24-GF14,IF(AND(FX24&gt;GF14,FZ24&gt;GG14),GG14-FX24,0)))),0)),0)</f>
        <v>　</v>
      </c>
      <c r="GG24" s="663"/>
      <c r="GH24" s="664"/>
      <c r="GI24" s="662" t="str">
        <f>IFERROR(IF(OR(FW24="日",FW24="祝",FW24=0,GB24=""),"　",MAX(IF(AND(GB24&gt;GL14,GD24&gt;GJ14),0,IF(AND(GB24&lt;=GL14,GB24&gt;GI14,GD24&gt;GJ14),GL14-GB24,IF(AND(GB24&lt;=GL14,GB24&lt;=GI14,GD24&gt;GJ14),GL14-GI14,IF(AND(GB24&gt;GI14,GD24&lt;=GJ14),GD24-GB24,IF(AND(GB24&lt;=GI14,GD24&lt;=GJ14),GD24-GI14,0))))),0)),0)</f>
        <v>　</v>
      </c>
      <c r="GJ24" s="663"/>
      <c r="GK24" s="664"/>
      <c r="GL24" s="662" t="str">
        <f>IFERROR(IF(OR(FW24="日",FW24="祝",FW24=0,GB24=0),"　",MAX(IF(AND(GB24&lt;=GL14,GD24&gt;GM14),GM14-GL14,IF(GD24&lt;=GM14,0,IF(AND(GB24&gt;GL14,GD24&gt;GM14),GM14-GB24,0))),0)),0)</f>
        <v>　</v>
      </c>
      <c r="GM24" s="663"/>
      <c r="GN24" s="664"/>
      <c r="GO24" s="662" t="str">
        <f>IFERROR(IF(OR(FW24="日",FW24="祝",FW24=0,GB24=0),"　",MAX(IF(GB24&gt;GO14,GD24-GB24,IF(GB24&lt;=GO14,GD24-GO14,0)),0)),0)</f>
        <v>　</v>
      </c>
      <c r="GP24" s="663"/>
      <c r="GQ24" s="664"/>
      <c r="GR24" s="730" t="str">
        <f>IFERROR(IF(OR(FW24="日",FW24="祝",FW24=0,FX24=""),"　",MAX(IF(AND(FX24&lt;=GR14,FZ24&gt;GS14),GS14-GR14,IF(AND(FX24&gt;GR14,FZ24&lt;=GS14),FZ24-FX24,IF(AND(FX24&lt;=GR14,FZ24&lt;=GS14),FZ24-GR14,IF(AND(FX24&gt;GR14,FZ24&gt;GS14),GS14-FX24,0)))),0)),0)</f>
        <v>　</v>
      </c>
      <c r="GS24" s="731"/>
      <c r="GT24" s="731"/>
      <c r="GU24" s="730" t="str">
        <f>IFERROR(IF(OR(FW24="日",FW24="祝",FW24=0,GB24=0),"　",MAX(IF(AND(GB24&gt;GX14,GD24&gt;GV14),0,IF(AND(GB24&lt;=GX14,GB24&gt;GU14,GD24&gt;GV14),GX14-GB24,IF(AND(GB24&lt;=GX14,GB24&lt;=GU14,GD24&gt;GV14),GX14-GU14,IF(AND(GB24&gt;GU14,GD24&lt;=GV14),GD24-GB24,IF(AND(GB24&lt;=GU14,GD24&lt;=GV14),GD24-GU14,0))))),0)),0)</f>
        <v>　</v>
      </c>
      <c r="GV24" s="730"/>
      <c r="GW24" s="730"/>
      <c r="GX24" s="730" t="str">
        <f>IFERROR(IF(OR(FW24="日",FW24="祝",FW24=0,GB24=0),"　",MAX(IF(AND(GB24&lt;=GX14,GD24&gt;GY14),GY14-GX14,IF(GD24&lt;=GY14,0,IF(AND(GB24&gt;GX14,GD24&gt;GY14),GY14-GB24,0))),0)),0)</f>
        <v>　</v>
      </c>
      <c r="GY24" s="731"/>
      <c r="GZ24" s="731"/>
      <c r="HA24" s="730" t="str">
        <f t="shared" si="3"/>
        <v>　</v>
      </c>
      <c r="HB24" s="731"/>
      <c r="HC24" s="731"/>
      <c r="HD24" s="565" t="str">
        <f>IF(HG24="×",TIME(0,0,0),IF(HQ4="非常勤",GF24,GR24))</f>
        <v>　</v>
      </c>
      <c r="HE24" s="566"/>
      <c r="HF24" s="566"/>
      <c r="HG24" s="265"/>
      <c r="HH24" s="565" t="str">
        <f>IF(HK24="×",TIME(0,0,0),IF(HQ4="非常勤",GI24,GU24))</f>
        <v>　</v>
      </c>
      <c r="HI24" s="566"/>
      <c r="HJ24" s="566"/>
      <c r="HK24" s="265"/>
      <c r="HL24" s="565" t="str">
        <f>IF(HO24="×",TIME(0,0,0),IF(HQ4="非常勤",GL24,GX24))</f>
        <v>　</v>
      </c>
      <c r="HM24" s="566"/>
      <c r="HN24" s="566"/>
      <c r="HO24" s="265"/>
      <c r="HP24" s="565" t="str">
        <f>IF(HS24="×",TIME(0,0,0),IF(HQ4="非常勤",GO24,HA24))</f>
        <v>　</v>
      </c>
      <c r="HQ24" s="566"/>
      <c r="HR24" s="567"/>
      <c r="HS24" s="265"/>
      <c r="HT24" s="720"/>
      <c r="HU24" s="720"/>
      <c r="HV24" s="668"/>
      <c r="HW24" s="670"/>
      <c r="HX24" s="669"/>
      <c r="HY24" s="671"/>
      <c r="HZ24" s="672"/>
      <c r="IA24" s="672"/>
      <c r="IB24" s="673"/>
      <c r="IC24" s="263">
        <f>'別表_個別勤務状況（1～60）'!$A$24</f>
        <v>10</v>
      </c>
      <c r="ID24" s="264" t="str">
        <f>'別表_個別勤務状況（1～60）'!$B$24</f>
        <v>土</v>
      </c>
      <c r="IE24" s="660"/>
      <c r="IF24" s="661"/>
      <c r="IG24" s="660"/>
      <c r="IH24" s="661"/>
      <c r="II24" s="660"/>
      <c r="IJ24" s="661"/>
      <c r="IK24" s="660"/>
      <c r="IL24" s="661"/>
      <c r="IM24" s="662" t="str">
        <f>IFERROR(IF(OR(ID24="日",ID24="祝",ID24=0,IE24=""),"　",MAX(IF(AND(IE24&lt;=IM14,IG24&gt;IN14),IN14-IM14,IF(AND(IE24&gt;IM14,IG24&lt;=IN14),IG24-IE24,IF(AND(IE24&lt;=IM14,IG24&lt;=IN14),IG24-IM14,IF(AND(IE24&gt;IM14,IG24&gt;IN14),IN14-IE24,0)))),0)),0)</f>
        <v>　</v>
      </c>
      <c r="IN24" s="663"/>
      <c r="IO24" s="664"/>
      <c r="IP24" s="662" t="str">
        <f>IFERROR(IF(OR(ID24="日",ID24="祝",ID24=0,II24=""),"　",MAX(IF(AND(II24&gt;IS14,IK24&gt;IQ14),0,IF(AND(II24&lt;=IS14,II24&gt;IP14,IK24&gt;IQ14),IS14-II24,IF(AND(II24&lt;=IS14,II24&lt;=IP14,IK24&gt;IQ14),IS14-IP14,IF(AND(II24&gt;IP14,IK24&lt;=IQ14),IK24-II24,IF(AND(II24&lt;=IP14,IK24&lt;=IQ14),IK24-IP14,0))))),0)),0)</f>
        <v>　</v>
      </c>
      <c r="IQ24" s="663"/>
      <c r="IR24" s="664"/>
      <c r="IS24" s="662" t="str">
        <f>IFERROR(IF(OR(ID24="日",ID24="祝",ID24=0,II24=0),"　",MAX(IF(AND(II24&lt;=IS14,IK24&gt;IT14),IT14-IS14,IF(IK24&lt;=IT14,0,IF(AND(II24&gt;IS14,IK24&gt;IT14),IT14-II24,0))),0)),0)</f>
        <v>　</v>
      </c>
      <c r="IT24" s="663"/>
      <c r="IU24" s="664"/>
      <c r="IV24" s="662" t="str">
        <f>IFERROR(IF(OR(ID24="日",ID24="祝",ID24=0,II24=0),"　",MAX(IF(II24&gt;IV14,IK24-II24,IF(II24&lt;=IV14,IK24-IV14,0)),0)),0)</f>
        <v>　</v>
      </c>
      <c r="IW24" s="663"/>
      <c r="IX24" s="664"/>
      <c r="IY24" s="662" t="str">
        <f>IFERROR(IF(OR(ID24="日",ID24="祝",ID24=0,IE24=""),"　",MAX(IF(AND(IE24&lt;=IY14,IG24&gt;IZ14),IZ14-IY14,IF(AND(IE24&gt;IY14,IG24&lt;=IZ14),IG24-IE24,IF(AND(IE24&lt;=IY14,IG24&lt;=IZ14),IG24-IY14,IF(AND(IE24&gt;IY14,IG24&gt;IZ14),IZ14-IE24,0)))),0)),0)</f>
        <v>　</v>
      </c>
      <c r="IZ24" s="663"/>
      <c r="JA24" s="664"/>
      <c r="JB24" s="662" t="str">
        <f>IFERROR(IF(OR(ID24="日",ID24="祝",ID24=0,II24=0),"　",MAX(IF(AND(II24&gt;JE14,IK24&gt;JC14),0,IF(AND(II24&lt;=JE14,II24&gt;JB14,IK24&gt;JC14),JE14-II24,IF(AND(II24&lt;=JE14,II24&lt;=JB14,IK24&gt;JC14),JE14-JB14,IF(AND(II24&gt;JB14,IK24&lt;=JC14),IK24-II24,IF(AND(II24&lt;=JB14,IK24&lt;=JC14),IK24-JB14,0))))),0)),0)</f>
        <v>　</v>
      </c>
      <c r="JC24" s="663"/>
      <c r="JD24" s="664"/>
      <c r="JE24" s="662" t="str">
        <f>IFERROR(IF(OR(ID24="日",ID24="祝",ID24=0,II24=0),"　",MAX(IF(AND(II24&lt;=JE14,IK24&gt;JF14),JF14-JE14,IF(IK24&lt;=JF14,0,IF(AND(II24&gt;JE14,IK24&gt;JF14),JF14-II24,0))),0)),0)</f>
        <v>　</v>
      </c>
      <c r="JF24" s="663"/>
      <c r="JG24" s="664"/>
      <c r="JH24" s="662" t="str">
        <f t="shared" si="4"/>
        <v>　</v>
      </c>
      <c r="JI24" s="663"/>
      <c r="JJ24" s="664"/>
      <c r="JK24" s="665" t="str">
        <f>IF(JN24="×",TIME(0,0,0),IF(JX4="非常勤",IM24,IY24))</f>
        <v>　</v>
      </c>
      <c r="JL24" s="666"/>
      <c r="JM24" s="667"/>
      <c r="JN24" s="265"/>
      <c r="JO24" s="665" t="str">
        <f>IF(JR24="×",TIME(0,0,0),IF(JX4="非常勤",IP24,JB24))</f>
        <v>　</v>
      </c>
      <c r="JP24" s="666"/>
      <c r="JQ24" s="667"/>
      <c r="JR24" s="265"/>
      <c r="JS24" s="665" t="str">
        <f>IF(JV24="×",TIME(0,0,0),IF(JX4="非常勤",IS24,JE24))</f>
        <v>　</v>
      </c>
      <c r="JT24" s="666"/>
      <c r="JU24" s="667"/>
      <c r="JV24" s="265"/>
      <c r="JW24" s="665" t="str">
        <f>IF(JZ24="×",TIME(0,0,0),IF(JX4="非常勤",IV24,JH24))</f>
        <v>　</v>
      </c>
      <c r="JX24" s="666"/>
      <c r="JY24" s="667"/>
      <c r="JZ24" s="265"/>
      <c r="KA24" s="720"/>
      <c r="KB24" s="720"/>
      <c r="KC24" s="668"/>
      <c r="KD24" s="670"/>
      <c r="KE24" s="669"/>
      <c r="KF24" s="671"/>
      <c r="KG24" s="672"/>
      <c r="KH24" s="672"/>
      <c r="KI24" s="673"/>
      <c r="KJ24" s="263">
        <f>'別表_個別勤務状況（1～60）'!$A$24</f>
        <v>10</v>
      </c>
      <c r="KK24" s="264" t="str">
        <f>'別表_個別勤務状況（1～60）'!$B$24</f>
        <v>土</v>
      </c>
      <c r="KL24" s="660"/>
      <c r="KM24" s="661"/>
      <c r="KN24" s="660"/>
      <c r="KO24" s="661"/>
      <c r="KP24" s="660"/>
      <c r="KQ24" s="661"/>
      <c r="KR24" s="660"/>
      <c r="KS24" s="661"/>
      <c r="KT24" s="662" t="str">
        <f>IFERROR(IF(OR(KK24="日",KK24="祝",KK24=0,KL24=""),"　",MAX(IF(AND(KL24&lt;=KT14,KN24&gt;KU14),KU14-KT14,IF(AND(KL24&gt;KT14,KN24&lt;=KU14),KN24-KL24,IF(AND(KL24&lt;=KT14,KN24&lt;=KU14),KN24-KT14,IF(AND(KL24&gt;KT14,KN24&gt;KU14),KU14-KL24,0)))),0)),0)</f>
        <v>　</v>
      </c>
      <c r="KU24" s="663"/>
      <c r="KV24" s="664"/>
      <c r="KW24" s="662" t="str">
        <f>IFERROR(IF(OR(KK24="日",KK24="祝",KK24=0,KP24=""),"　",MAX(IF(AND(KP24&gt;KZ14,KR24&gt;KX14),0,IF(AND(KP24&lt;=KZ14,KP24&gt;KW14,KR24&gt;KX14),KZ14-KP24,IF(AND(KP24&lt;=KZ14,KP24&lt;=KW14,KR24&gt;KX14),KZ14-KW14,IF(AND(KP24&gt;KW14,KR24&lt;=KX14),KR24-KP24,IF(AND(KP24&lt;=KW14,KR24&lt;=KX14),KR24-KW14,0))))),0)),0)</f>
        <v>　</v>
      </c>
      <c r="KX24" s="663"/>
      <c r="KY24" s="664"/>
      <c r="KZ24" s="662" t="str">
        <f>IFERROR(IF(OR(KK24="日",KK24="祝",KK24=0,KP24=0),"　",MAX(IF(AND(KP24&lt;=KZ14,KR24&gt;LA14),LA14-KZ14,IF(KR24&lt;=LA14,0,IF(AND(KP24&gt;KZ14,KR24&gt;LA14),LA14-KP24,0))),0)),0)</f>
        <v>　</v>
      </c>
      <c r="LA24" s="663"/>
      <c r="LB24" s="664"/>
      <c r="LC24" s="662" t="str">
        <f>IFERROR(IF(OR(KK24="日",KK24="祝",KK24=0,KP24=0),"　",MAX(IF(KP24&gt;LC14,KR24-KP24,IF(KP24&lt;=LC14,KR24-LC14,0)),0)),0)</f>
        <v>　</v>
      </c>
      <c r="LD24" s="663"/>
      <c r="LE24" s="664"/>
      <c r="LF24" s="662" t="str">
        <f>IFERROR(IF(OR(KK24="日",KK24="祝",KK24=0,KL24=""),"　",MAX(IF(AND(KL24&lt;=LF14,KN24&gt;LG14),LG14-LF14,IF(AND(KL24&gt;LF14,KN24&lt;=LG14),KN24-KL24,IF(AND(KL24&lt;=LF14,KN24&lt;=LG14),KN24-LF14,IF(AND(KL24&gt;LF14,KN24&gt;LG14),LG14-KL24,0)))),0)),0)</f>
        <v>　</v>
      </c>
      <c r="LG24" s="663"/>
      <c r="LH24" s="664"/>
      <c r="LI24" s="662" t="str">
        <f>IFERROR(IF(OR(KK24="日",KK24="祝",KK24=0,KP24=0),"　",MAX(IF(AND(KP24&gt;LL14,KR24&gt;LJ14),0,IF(AND(KP24&lt;=LL14,KP24&gt;LI14,KR24&gt;LJ14),LL14-KP24,IF(AND(KP24&lt;=LL14,KP24&lt;=LI14,KR24&gt;LJ14),LL14-LI14,IF(AND(KP24&gt;LI14,KR24&lt;=LJ14),KR24-KP24,IF(AND(KP24&lt;=LI14,KR24&lt;=LJ14),KR24-LI14,0))))),0)),0)</f>
        <v>　</v>
      </c>
      <c r="LJ24" s="663"/>
      <c r="LK24" s="664"/>
      <c r="LL24" s="662" t="str">
        <f>IFERROR(IF(OR(KK24="日",KK24="祝",KK24=0,KP24=0),"　",MAX(IF(AND(KP24&lt;=LL14,KR24&gt;LM14),LM14-LL14,IF(KR24&lt;=LM14,0,IF(AND(KP24&gt;LL14,KR24&gt;LM14),LM14-KP24,0))),0)),0)</f>
        <v>　</v>
      </c>
      <c r="LM24" s="663"/>
      <c r="LN24" s="664"/>
      <c r="LO24" s="662" t="str">
        <f t="shared" si="5"/>
        <v>　</v>
      </c>
      <c r="LP24" s="663"/>
      <c r="LQ24" s="664"/>
      <c r="LR24" s="665" t="str">
        <f>IF(LU24="×",TIME(0,0,0),IF(ME4="非常勤",KT24,LF24))</f>
        <v>　</v>
      </c>
      <c r="LS24" s="666"/>
      <c r="LT24" s="667"/>
      <c r="LU24" s="265"/>
      <c r="LV24" s="665" t="str">
        <f>IF(LY24="×",TIME(0,0,0),IF(ME4="非常勤",KW24,LI24))</f>
        <v>　</v>
      </c>
      <c r="LW24" s="666"/>
      <c r="LX24" s="667"/>
      <c r="LY24" s="265"/>
      <c r="LZ24" s="665" t="str">
        <f>IF(MC24="×",TIME(0,0,0),IF(ME4="非常勤",KZ24,LL24))</f>
        <v>　</v>
      </c>
      <c r="MA24" s="666"/>
      <c r="MB24" s="667"/>
      <c r="MC24" s="265"/>
      <c r="MD24" s="665" t="str">
        <f>IF(MG24="×",TIME(0,0,0),IF(ME4="非常勤",LC24,LO24))</f>
        <v>　</v>
      </c>
      <c r="ME24" s="666"/>
      <c r="MF24" s="667"/>
      <c r="MG24" s="265"/>
      <c r="MH24" s="720"/>
      <c r="MI24" s="720"/>
      <c r="MJ24" s="668"/>
      <c r="MK24" s="670"/>
      <c r="ML24" s="669"/>
      <c r="MM24" s="671"/>
      <c r="MN24" s="672"/>
      <c r="MO24" s="672"/>
      <c r="MP24" s="673"/>
      <c r="MQ24" s="263">
        <f>'別表_個別勤務状況（1～60）'!$A$24</f>
        <v>10</v>
      </c>
      <c r="MR24" s="264" t="str">
        <f>'別表_個別勤務状況（1～60）'!$B$24</f>
        <v>土</v>
      </c>
      <c r="MS24" s="660"/>
      <c r="MT24" s="661"/>
      <c r="MU24" s="660"/>
      <c r="MV24" s="661"/>
      <c r="MW24" s="660"/>
      <c r="MX24" s="661"/>
      <c r="MY24" s="660"/>
      <c r="MZ24" s="661"/>
      <c r="NA24" s="662" t="str">
        <f>IFERROR(IF(OR(MR24="日",MR24="祝",MR24=0,MS24=""),"　",MAX(IF(AND(MS24&lt;=NA14,MU24&gt;NB14),NB14-NA14,IF(AND(MS24&gt;NA14,MU24&lt;=NB14),MU24-MS24,IF(AND(MS24&lt;=NA14,MU24&lt;=NB14),MU24-NA14,IF(AND(MS24&gt;NA14,MU24&gt;NB14),NB14-MS24,0)))),0)),0)</f>
        <v>　</v>
      </c>
      <c r="NB24" s="663"/>
      <c r="NC24" s="664"/>
      <c r="ND24" s="662" t="str">
        <f>IFERROR(IF(OR(MR24="日",MR24="祝",MR24=0,MW24=""),"　",MAX(IF(AND(MW24&gt;NG14,MY24&gt;NE14),0,IF(AND(MW24&lt;=NG14,MW24&gt;ND14,MY24&gt;NE14),NG14-MW24,IF(AND(MW24&lt;=NG14,MW24&lt;=ND14,MY24&gt;NE14),NG14-ND14,IF(AND(MW24&gt;ND14,MY24&lt;=NE14),MY24-MW24,IF(AND(MW24&lt;=ND14,MY24&lt;=NE14),MY24-ND14,0))))),0)),0)</f>
        <v>　</v>
      </c>
      <c r="NE24" s="663"/>
      <c r="NF24" s="664"/>
      <c r="NG24" s="662" t="str">
        <f>IFERROR(IF(OR(MR24="日",MR24="祝",MR24=0,MW24=0),"　",MAX(IF(AND(MW24&lt;=NG14,MY24&gt;NH14),NH14-NG14,IF(MY24&lt;=NH14,0,IF(AND(MW24&gt;NG14,MY24&gt;NH14),NH14-MW24,0))),0)),0)</f>
        <v>　</v>
      </c>
      <c r="NH24" s="663"/>
      <c r="NI24" s="664"/>
      <c r="NJ24" s="662" t="str">
        <f>IFERROR(IF(OR(MR24="日",MR24="祝",MR24=0,MW24=0),"　",MAX(IF(MW24&gt;NJ14,MY24-MW24,IF(MW24&lt;=NJ14,MY24-NJ14,0)),0)),0)</f>
        <v>　</v>
      </c>
      <c r="NK24" s="663"/>
      <c r="NL24" s="664"/>
      <c r="NM24" s="662" t="str">
        <f>IFERROR(IF(OR(MR24="日",MR24="祝",MR24=0,MS24=""),"　",MAX(IF(AND(MS24&lt;=NM14,MU24&gt;NN14),NN14-NM14,IF(AND(MS24&gt;NM14,MU24&lt;=NN14),MU24-MS24,IF(AND(MS24&lt;=NM14,MU24&lt;=NN14),MU24-NM14,IF(AND(MS24&gt;NM14,MU24&gt;NN14),NN14-MS24,0)))),0)),0)</f>
        <v>　</v>
      </c>
      <c r="NN24" s="663"/>
      <c r="NO24" s="664"/>
      <c r="NP24" s="662" t="str">
        <f>IFERROR(IF(OR(MR24="日",MR24="祝",MR24=0,MW24=0),"　",MAX(IF(AND(MW24&gt;NS14,MY24&gt;NQ14),0,IF(AND(MW24&lt;=NS14,MW24&gt;NP14,MY24&gt;NQ14),NS14-MW24,IF(AND(MW24&lt;=NS14,MW24&lt;=NP14,MY24&gt;NQ14),NS14-NP14,IF(AND(MW24&gt;NP14,MY24&lt;=NQ14),MY24-MW24,IF(AND(MW24&lt;=NP14,MY24&lt;=NQ14),MY24-NP14,0))))),0)),0)</f>
        <v>　</v>
      </c>
      <c r="NQ24" s="663"/>
      <c r="NR24" s="664"/>
      <c r="NS24" s="662" t="str">
        <f>IFERROR(IF(OR(MR24="日",MR24="祝",MR24=0,MW24=0),"　",MAX(IF(AND(MW24&lt;=NS14,MY24&gt;NT14),NT14-NS14,IF(MY24&lt;=NT14,0,IF(AND(MW24&gt;NS14,MY24&gt;NT14),NT14-MW24,0))),0)),0)</f>
        <v>　</v>
      </c>
      <c r="NT24" s="663"/>
      <c r="NU24" s="664"/>
      <c r="NV24" s="662" t="str">
        <f t="shared" si="6"/>
        <v>　</v>
      </c>
      <c r="NW24" s="663"/>
      <c r="NX24" s="664"/>
      <c r="NY24" s="665" t="str">
        <f>IF(OB24="×",TIME(0,0,0),IF(OL4="非常勤",NA24,NM24))</f>
        <v>　</v>
      </c>
      <c r="NZ24" s="666"/>
      <c r="OA24" s="667"/>
      <c r="OB24" s="265"/>
      <c r="OC24" s="665" t="str">
        <f>IF(OF24="×",TIME(0,0,0),IF(OL4="非常勤",ND24,NP24))</f>
        <v>　</v>
      </c>
      <c r="OD24" s="666"/>
      <c r="OE24" s="667"/>
      <c r="OF24" s="265"/>
      <c r="OG24" s="665" t="str">
        <f>IF(OJ24="×",TIME(0,0,0),IF(OL4="非常勤",NG24,NS24))</f>
        <v>　</v>
      </c>
      <c r="OH24" s="666"/>
      <c r="OI24" s="667"/>
      <c r="OJ24" s="265"/>
      <c r="OK24" s="665" t="str">
        <f>IF(ON24="×",TIME(0,0,0),IF(OL4="非常勤",NJ24,NV24))</f>
        <v>　</v>
      </c>
      <c r="OL24" s="666"/>
      <c r="OM24" s="667"/>
      <c r="ON24" s="265"/>
      <c r="OO24" s="720"/>
      <c r="OP24" s="720"/>
      <c r="OQ24" s="668"/>
      <c r="OR24" s="670"/>
      <c r="OS24" s="669"/>
      <c r="OT24" s="671"/>
      <c r="OU24" s="672"/>
      <c r="OV24" s="672"/>
      <c r="OW24" s="673"/>
      <c r="OX24" s="263">
        <f>'別表_個別勤務状況（1～60）'!$A$24</f>
        <v>10</v>
      </c>
      <c r="OY24" s="264" t="str">
        <f>'別表_個別勤務状況（1～60）'!$B$24</f>
        <v>土</v>
      </c>
      <c r="OZ24" s="660"/>
      <c r="PA24" s="661"/>
      <c r="PB24" s="660"/>
      <c r="PC24" s="661"/>
      <c r="PD24" s="660"/>
      <c r="PE24" s="661"/>
      <c r="PF24" s="660"/>
      <c r="PG24" s="661"/>
      <c r="PH24" s="662" t="str">
        <f>IFERROR(IF(OR(OY24="日",OY24="祝",OY24=0,OZ24=""),"　",MAX(IF(AND(OZ24&lt;=PH14,PB24&gt;PI14),PI14-PH14,IF(AND(OZ24&gt;PH14,PB24&lt;=PI14),PB24-OZ24,IF(AND(OZ24&lt;=PH14,PB24&lt;=PI14),PB24-PH14,IF(AND(OZ24&gt;PH14,PB24&gt;PI14),PI14-OZ24,0)))),0)),0)</f>
        <v>　</v>
      </c>
      <c r="PI24" s="663"/>
      <c r="PJ24" s="664"/>
      <c r="PK24" s="662" t="str">
        <f>IFERROR(IF(OR(OY24="日",OY24="祝",OY24=0,PD24=""),"　",MAX(IF(AND(PD24&gt;PN14,PF24&gt;PL14),0,IF(AND(PD24&lt;=PN14,PD24&gt;PK14,PF24&gt;PL14),PN14-PD24,IF(AND(PD24&lt;=PN14,PD24&lt;=PK14,PF24&gt;PL14),PN14-PK14,IF(AND(PD24&gt;PK14,PF24&lt;=PL14),PF24-PD24,IF(AND(PD24&lt;=PK14,PF24&lt;=PL14),PF24-PK14,0))))),0)),0)</f>
        <v>　</v>
      </c>
      <c r="PL24" s="663"/>
      <c r="PM24" s="664"/>
      <c r="PN24" s="662" t="str">
        <f>IFERROR(IF(OR(OY24="日",OY24="祝",OY24=0,PD24=0),"　",MAX(IF(AND(PD24&lt;=PN14,PF24&gt;PO14),PO14-PN14,IF(PF24&lt;=PO14,0,IF(AND(PD24&gt;PN14,PF24&gt;PO14),PO14-PD24,0))),0)),0)</f>
        <v>　</v>
      </c>
      <c r="PO24" s="663"/>
      <c r="PP24" s="664"/>
      <c r="PQ24" s="662" t="str">
        <f>IFERROR(IF(OR(OY24="日",OY24="祝",OY24=0,PD24=0),"　",MAX(IF(PD24&gt;PQ14,PF24-PD24,IF(PD24&lt;=PQ14,PF24-PQ14,0)),0)),0)</f>
        <v>　</v>
      </c>
      <c r="PR24" s="663"/>
      <c r="PS24" s="664"/>
      <c r="PT24" s="662" t="str">
        <f>IFERROR(IF(OR(OY24="日",OY24="祝",OY24=0,OZ24=""),"　",MAX(IF(AND(OZ24&lt;=PT14,PB24&gt;PU14),PU14-PT14,IF(AND(OZ24&gt;PT14,PB24&lt;=PU14),PB24-OZ24,IF(AND(OZ24&lt;=PT14,PB24&lt;=PU14),PB24-PT14,IF(AND(OZ24&gt;PT14,PB24&gt;PU14),PU14-OZ24,0)))),0)),0)</f>
        <v>　</v>
      </c>
      <c r="PU24" s="663"/>
      <c r="PV24" s="664"/>
      <c r="PW24" s="662" t="str">
        <f>IFERROR(IF(OR(OY24="日",OY24="祝",OY24=0,PD24=0),"　",MAX(IF(AND(PD24&gt;PZ14,PF24&gt;PX14),0,IF(AND(PD24&lt;=PZ14,PD24&gt;PW14,PF24&gt;PX14),PZ14-PD24,IF(AND(PD24&lt;=PZ14,PD24&lt;=PW14,PF24&gt;PX14),PZ14-PW14,IF(AND(PD24&gt;PW14,PF24&lt;=PX14),PF24-PD24,IF(AND(PD24&lt;=PW14,PF24&lt;=PX14),PF24-PW14,0))))),0)),0)</f>
        <v>　</v>
      </c>
      <c r="PX24" s="663"/>
      <c r="PY24" s="664"/>
      <c r="PZ24" s="662" t="str">
        <f>IFERROR(IF(OR(OY24="日",OY24="祝",OY24=0,PD24=0),"　",MAX(IF(AND(PD24&lt;=PZ14,PF24&gt;QA14),QA14-PZ14,IF(PF24&lt;=QA14,0,IF(AND(PD24&gt;PZ14,PF24&gt;QA14),QA14-PD24,0))),0)),0)</f>
        <v>　</v>
      </c>
      <c r="QA24" s="663"/>
      <c r="QB24" s="664"/>
      <c r="QC24" s="662" t="str">
        <f t="shared" si="7"/>
        <v>　</v>
      </c>
      <c r="QD24" s="663"/>
      <c r="QE24" s="664"/>
      <c r="QF24" s="665" t="str">
        <f>IF(QI24="×",TIME(0,0,0),IF(QS4="非常勤",PH24,PT24))</f>
        <v>　</v>
      </c>
      <c r="QG24" s="666"/>
      <c r="QH24" s="667"/>
      <c r="QI24" s="265"/>
      <c r="QJ24" s="665" t="str">
        <f>IF(QM24="×",TIME(0,0,0),IF(QS4="非常勤",PK24,PW24))</f>
        <v>　</v>
      </c>
      <c r="QK24" s="666"/>
      <c r="QL24" s="667"/>
      <c r="QM24" s="265"/>
      <c r="QN24" s="665" t="str">
        <f>IF(QQ24="×",TIME(0,0,0),IF(QS4="非常勤",PN24,PZ24))</f>
        <v>　</v>
      </c>
      <c r="QO24" s="666"/>
      <c r="QP24" s="667"/>
      <c r="QQ24" s="265"/>
      <c r="QR24" s="665" t="str">
        <f>IF(QU24="×",TIME(0,0,0),IF(QS4="非常勤",PQ24,QC24))</f>
        <v>　</v>
      </c>
      <c r="QS24" s="666"/>
      <c r="QT24" s="667"/>
      <c r="QU24" s="265"/>
      <c r="QV24" s="720"/>
      <c r="QW24" s="720"/>
      <c r="QX24" s="668"/>
      <c r="QY24" s="670"/>
      <c r="QZ24" s="669"/>
      <c r="RA24" s="671"/>
      <c r="RB24" s="672"/>
      <c r="RC24" s="672"/>
      <c r="RD24" s="673"/>
      <c r="RE24" s="263">
        <f>'別表_個別勤務状況（1～60）'!$A$24</f>
        <v>10</v>
      </c>
      <c r="RF24" s="264" t="str">
        <f>'別表_個別勤務状況（1～60）'!$B$24</f>
        <v>土</v>
      </c>
      <c r="RG24" s="660"/>
      <c r="RH24" s="661"/>
      <c r="RI24" s="660"/>
      <c r="RJ24" s="661"/>
      <c r="RK24" s="660"/>
      <c r="RL24" s="661"/>
      <c r="RM24" s="660"/>
      <c r="RN24" s="661"/>
      <c r="RO24" s="662" t="str">
        <f>IFERROR(IF(OR(RF24="日",RF24="祝",RF24=0,RG24=""),"　",MAX(IF(AND(RG24&lt;=RO14,RI24&gt;RP14),RP14-RO14,IF(AND(RG24&gt;RO14,RI24&lt;=RP14),RI24-RG24,IF(AND(RG24&lt;=RO14,RI24&lt;=RP14),RI24-RO14,IF(AND(RG24&gt;RO14,RI24&gt;RP14),RP14-RG24,0)))),0)),0)</f>
        <v>　</v>
      </c>
      <c r="RP24" s="663"/>
      <c r="RQ24" s="664"/>
      <c r="RR24" s="662" t="str">
        <f>IFERROR(IF(OR(RF24="日",RF24="祝",RF24=0,RK24=""),"　",MAX(IF(AND(RK24&gt;RU14,RM24&gt;RS14),0,IF(AND(RK24&lt;=RU14,RK24&gt;RR14,RM24&gt;RS14),RU14-RK24,IF(AND(RK24&lt;=RU14,RK24&lt;=RR14,RM24&gt;RS14),RU14-RR14,IF(AND(RK24&gt;RR14,RM24&lt;=RS14),RM24-RK24,IF(AND(RK24&lt;=RR14,RM24&lt;=RS14),RM24-RR14,0))))),0)),0)</f>
        <v>　</v>
      </c>
      <c r="RS24" s="663"/>
      <c r="RT24" s="664"/>
      <c r="RU24" s="662" t="str">
        <f>IFERROR(IF(OR(RF24="日",RF24="祝",RF24=0,RK24=0),"　",MAX(IF(AND(RK24&lt;=RU14,RM24&gt;RV14),RV14-RU14,IF(RM24&lt;=RV14,0,IF(AND(RK24&gt;RU14,RM24&gt;RV14),RV14-RK24,0))),0)),0)</f>
        <v>　</v>
      </c>
      <c r="RV24" s="663"/>
      <c r="RW24" s="664"/>
      <c r="RX24" s="662" t="str">
        <f>IFERROR(IF(OR(RF24="日",RF24="祝",RF24=0,RK24=0),"　",MAX(IF(RK24&gt;RX14,RM24-RK24,IF(RK24&lt;=RX14,RM24-RX14,0)),0)),0)</f>
        <v>　</v>
      </c>
      <c r="RY24" s="663"/>
      <c r="RZ24" s="664"/>
      <c r="SA24" s="662" t="str">
        <f>IFERROR(IF(OR(RF24="日",RF24="祝",RF24=0,RG24=""),"　",MAX(IF(AND(RG24&lt;=SA14,RI24&gt;SB14),SB14-SA14,IF(AND(RG24&gt;SA14,RI24&lt;=SB14),RI24-RG24,IF(AND(RG24&lt;=SA14,RI24&lt;=SB14),RI24-SA14,IF(AND(RG24&gt;SA14,RI24&gt;SB14),SB14-RG24,0)))),0)),0)</f>
        <v>　</v>
      </c>
      <c r="SB24" s="663"/>
      <c r="SC24" s="664"/>
      <c r="SD24" s="662" t="str">
        <f>IFERROR(IF(OR(RF24="日",RF24="祝",RF24=0,RK24=0),"　",MAX(IF(AND(RK24&gt;SG14,RM24&gt;SE14),0,IF(AND(RK24&lt;=SG14,RK24&gt;SD14,RM24&gt;SE14),SG14-RK24,IF(AND(RK24&lt;=SG14,RK24&lt;=SD14,RM24&gt;SE14),SG14-SD14,IF(AND(RK24&gt;SD14,RM24&lt;=SE14),RM24-RK24,IF(AND(RK24&lt;=SD14,RM24&lt;=SE14),RM24-SD14,0))))),0)),0)</f>
        <v>　</v>
      </c>
      <c r="SE24" s="663"/>
      <c r="SF24" s="664"/>
      <c r="SG24" s="662" t="str">
        <f>IFERROR(IF(OR(RF24="日",RF24="祝",RF24=0,RK24=0),"　",MAX(IF(AND(RK24&lt;=SG14,RM24&gt;SH14),SH14-SG14,IF(RM24&lt;=SH14,0,IF(AND(RK24&gt;SG14,RM24&gt;SH14),SH14-RK24,0))),0)),0)</f>
        <v>　</v>
      </c>
      <c r="SH24" s="663"/>
      <c r="SI24" s="664"/>
      <c r="SJ24" s="662" t="str">
        <f t="shared" si="8"/>
        <v>　</v>
      </c>
      <c r="SK24" s="663"/>
      <c r="SL24" s="664"/>
      <c r="SM24" s="665" t="str">
        <f>IF(SP24="×",TIME(0,0,0),IF(SZ4="非常勤",RO24,SA24))</f>
        <v>　</v>
      </c>
      <c r="SN24" s="666"/>
      <c r="SO24" s="667"/>
      <c r="SP24" s="265"/>
      <c r="SQ24" s="665" t="str">
        <f>IF(ST24="×",TIME(0,0,0),IF(SZ4="非常勤",RR24,SD24))</f>
        <v>　</v>
      </c>
      <c r="SR24" s="666"/>
      <c r="SS24" s="667"/>
      <c r="ST24" s="265"/>
      <c r="SU24" s="665" t="str">
        <f>IF(SX24="×",TIME(0,0,0),IF(SZ4="非常勤",RU24,SG24))</f>
        <v>　</v>
      </c>
      <c r="SV24" s="666"/>
      <c r="SW24" s="667"/>
      <c r="SX24" s="265"/>
      <c r="SY24" s="665" t="str">
        <f>IF(TB24="×",TIME(0,0,0),IF(SZ4="非常勤",RX24,SJ24))</f>
        <v>　</v>
      </c>
      <c r="SZ24" s="666"/>
      <c r="TA24" s="667"/>
      <c r="TB24" s="265"/>
      <c r="TC24" s="720"/>
      <c r="TD24" s="720"/>
      <c r="TE24" s="668"/>
      <c r="TF24" s="670"/>
      <c r="TG24" s="669"/>
      <c r="TH24" s="671"/>
      <c r="TI24" s="672"/>
      <c r="TJ24" s="672"/>
      <c r="TK24" s="673"/>
      <c r="TL24" s="263">
        <f>'別表_個別勤務状況（1～60）'!$A$24</f>
        <v>10</v>
      </c>
      <c r="TM24" s="264" t="str">
        <f>'別表_個別勤務状況（1～60）'!$B$24</f>
        <v>土</v>
      </c>
      <c r="TN24" s="660"/>
      <c r="TO24" s="661"/>
      <c r="TP24" s="660"/>
      <c r="TQ24" s="661"/>
      <c r="TR24" s="660"/>
      <c r="TS24" s="661"/>
      <c r="TT24" s="660"/>
      <c r="TU24" s="661"/>
      <c r="TV24" s="662" t="str">
        <f>IFERROR(IF(OR(TM24="日",TM24="祝",TM24=0,TN24=""),"　",MAX(IF(AND(TN24&lt;=TV14,TP24&gt;TW14),TW14-TV14,IF(AND(TN24&gt;TV14,TP24&lt;=TW14),TP24-TN24,IF(AND(TN24&lt;=TV14,TP24&lt;=TW14),TP24-TV14,IF(AND(TN24&gt;TV14,TP24&gt;TW14),TW14-TN24,0)))),0)),0)</f>
        <v>　</v>
      </c>
      <c r="TW24" s="663"/>
      <c r="TX24" s="664"/>
      <c r="TY24" s="662" t="str">
        <f>IFERROR(IF(OR(TM24="日",TM24="祝",TM24=0,TR24=""),"　",MAX(IF(AND(TR24&gt;UB14,TT24&gt;TZ14),0,IF(AND(TR24&lt;=UB14,TR24&gt;TY14,TT24&gt;TZ14),UB14-TR24,IF(AND(TR24&lt;=UB14,TR24&lt;=TY14,TT24&gt;TZ14),UB14-TY14,IF(AND(TR24&gt;TY14,TT24&lt;=TZ14),TT24-TR24,IF(AND(TR24&lt;=TY14,TT24&lt;=TZ14),TT24-TY14,0))))),0)),0)</f>
        <v>　</v>
      </c>
      <c r="TZ24" s="663"/>
      <c r="UA24" s="664"/>
      <c r="UB24" s="662" t="str">
        <f>IFERROR(IF(OR(TM24="日",TM24="祝",TM24=0,TR24=0),"　",MAX(IF(AND(TR24&lt;=UB14,TT24&gt;UC14),UC14-UB14,IF(TT24&lt;=UC14,0,IF(AND(TR24&gt;UB14,TT24&gt;UC14),UC14-TR24,0))),0)),0)</f>
        <v>　</v>
      </c>
      <c r="UC24" s="663"/>
      <c r="UD24" s="664"/>
      <c r="UE24" s="662" t="str">
        <f>IFERROR(IF(OR(TM24="日",TM24="祝",TM24=0,TR24=0),"　",MAX(IF(TR24&gt;UE14,TT24-TR24,IF(TR24&lt;=UE14,TT24-UE14,0)),0)),0)</f>
        <v>　</v>
      </c>
      <c r="UF24" s="663"/>
      <c r="UG24" s="664"/>
      <c r="UH24" s="662" t="str">
        <f>IFERROR(IF(OR(TM24="日",TM24="祝",TM24=0,TN24=""),"　",MAX(IF(AND(TN24&lt;=UH14,TP24&gt;UI14),UI14-UH14,IF(AND(TN24&gt;UH14,TP24&lt;=UI14),TP24-TN24,IF(AND(TN24&lt;=UH14,TP24&lt;=UI14),TP24-UH14,IF(AND(TN24&gt;UH14,TP24&gt;UI14),UI14-TN24,0)))),0)),0)</f>
        <v>　</v>
      </c>
      <c r="UI24" s="663"/>
      <c r="UJ24" s="664"/>
      <c r="UK24" s="662" t="str">
        <f>IFERROR(IF(OR(TM24="日",TM24="祝",TM24=0,TR24=0),"　",MAX(IF(AND(TR24&gt;UN14,TT24&gt;UL14),0,IF(AND(TR24&lt;=UN14,TR24&gt;UK14,TT24&gt;UL14),UN14-TR24,IF(AND(TR24&lt;=UN14,TR24&lt;=UK14,TT24&gt;UL14),UN14-UK14,IF(AND(TR24&gt;UK14,TT24&lt;=UL14),TT24-TR24,IF(AND(TR24&lt;=UK14,TT24&lt;=UL14),TT24-UK14,0))))),0)),0)</f>
        <v>　</v>
      </c>
      <c r="UL24" s="663"/>
      <c r="UM24" s="664"/>
      <c r="UN24" s="662" t="str">
        <f>IFERROR(IF(OR(TM24="日",TM24="祝",TM24=0,TR24=0),"　",MAX(IF(AND(TR24&lt;=UN14,TT24&gt;UO14),UO14-UN14,IF(TT24&lt;=UO14,0,IF(AND(TR24&gt;UN14,TT24&gt;UO14),UO14-TR24,0))),0)),0)</f>
        <v>　</v>
      </c>
      <c r="UO24" s="663"/>
      <c r="UP24" s="664"/>
      <c r="UQ24" s="662" t="str">
        <f t="shared" si="9"/>
        <v>　</v>
      </c>
      <c r="UR24" s="663"/>
      <c r="US24" s="664"/>
      <c r="UT24" s="665" t="str">
        <f>IF(UW24="×",TIME(0,0,0),IF(VG4="非常勤",TV24,UH24))</f>
        <v>　</v>
      </c>
      <c r="UU24" s="666"/>
      <c r="UV24" s="667"/>
      <c r="UW24" s="265"/>
      <c r="UX24" s="665" t="str">
        <f>IF(VA24="×",TIME(0,0,0),IF(VG4="非常勤",TY24,UK24))</f>
        <v>　</v>
      </c>
      <c r="UY24" s="666"/>
      <c r="UZ24" s="667"/>
      <c r="VA24" s="265"/>
      <c r="VB24" s="665" t="str">
        <f>IF(VE24="×",TIME(0,0,0),IF(VG4="非常勤",UB24,UN24))</f>
        <v>　</v>
      </c>
      <c r="VC24" s="666"/>
      <c r="VD24" s="667"/>
      <c r="VE24" s="265"/>
      <c r="VF24" s="665" t="str">
        <f>IF(VI24="×",TIME(0,0,0),IF(VG4="非常勤",UE24,UQ24))</f>
        <v>　</v>
      </c>
      <c r="VG24" s="666"/>
      <c r="VH24" s="667"/>
      <c r="VI24" s="265"/>
      <c r="VJ24" s="720"/>
      <c r="VK24" s="720"/>
      <c r="VL24" s="668"/>
      <c r="VM24" s="670"/>
      <c r="VN24" s="669"/>
      <c r="VO24" s="671"/>
      <c r="VP24" s="672"/>
      <c r="VQ24" s="672"/>
      <c r="VR24" s="673"/>
      <c r="VS24" s="263">
        <f>'別表_個別勤務状況（1～60）'!$A$24</f>
        <v>10</v>
      </c>
      <c r="VT24" s="264" t="str">
        <f>'別表_個別勤務状況（1～60）'!$B$24</f>
        <v>土</v>
      </c>
      <c r="VU24" s="660"/>
      <c r="VV24" s="661"/>
      <c r="VW24" s="660"/>
      <c r="VX24" s="661"/>
      <c r="VY24" s="660"/>
      <c r="VZ24" s="661"/>
      <c r="WA24" s="660"/>
      <c r="WB24" s="661"/>
      <c r="WC24" s="662" t="str">
        <f>IFERROR(IF(OR(VT24="日",VT24="祝",VT24=0,VU24=""),"　",MAX(IF(AND(VU24&lt;=WC14,VW24&gt;WD14),WD14-WC14,IF(AND(VU24&gt;WC14,VW24&lt;=WD14),VW24-VU24,IF(AND(VU24&lt;=WC14,VW24&lt;=WD14),VW24-WC14,IF(AND(VU24&gt;WC14,VW24&gt;WD14),WD14-VU24,0)))),0)),0)</f>
        <v>　</v>
      </c>
      <c r="WD24" s="663"/>
      <c r="WE24" s="664"/>
      <c r="WF24" s="662" t="str">
        <f>IFERROR(IF(OR(VT24="日",VT24="祝",VT24=0,VY24=""),"　",MAX(IF(AND(VY24&gt;WI14,WA24&gt;WG14),0,IF(AND(VY24&lt;=WI14,VY24&gt;WF14,WA24&gt;WG14),WI14-VY24,IF(AND(VY24&lt;=WI14,VY24&lt;=WF14,WA24&gt;WG14),WI14-WF14,IF(AND(VY24&gt;WF14,WA24&lt;=WG14),WA24-VY24,IF(AND(VY24&lt;=WF14,WA24&lt;=WG14),WA24-WF14,0))))),0)),0)</f>
        <v>　</v>
      </c>
      <c r="WG24" s="663"/>
      <c r="WH24" s="664"/>
      <c r="WI24" s="662" t="str">
        <f>IFERROR(IF(OR(VT24="日",VT24="祝",VT24=0,VY24=0),"　",MAX(IF(AND(VY24&lt;=WI14,WA24&gt;WJ14),WJ14-WI14,IF(WA24&lt;=WJ14,0,IF(AND(VY24&gt;WI14,WA24&gt;WJ14),WJ14-VY24,0))),0)),0)</f>
        <v>　</v>
      </c>
      <c r="WJ24" s="663"/>
      <c r="WK24" s="664"/>
      <c r="WL24" s="662" t="str">
        <f>IFERROR(IF(OR(VT24="日",VT24="祝",VT24=0,VY24=0),"　",MAX(IF(VY24&gt;WL14,WA24-VY24,IF(VY24&lt;=WL14,WA24-WL14,0)),0)),0)</f>
        <v>　</v>
      </c>
      <c r="WM24" s="663"/>
      <c r="WN24" s="664"/>
      <c r="WO24" s="662" t="str">
        <f>IFERROR(IF(OR(VT24="日",VT24="祝",VT24=0,VU24=""),"　",MAX(IF(AND(VU24&lt;=WO14,VW24&gt;WP14),WP14-WO14,IF(AND(VU24&gt;WO14,VW24&lt;=WP14),VW24-VU24,IF(AND(VU24&lt;=WO14,VW24&lt;=WP14),VW24-WO14,IF(AND(VU24&gt;WO14,VW24&gt;WP14),WP14-VU24,0)))),0)),0)</f>
        <v>　</v>
      </c>
      <c r="WP24" s="663"/>
      <c r="WQ24" s="664"/>
      <c r="WR24" s="662" t="str">
        <f>IFERROR(IF(OR(VT24="日",VT24="祝",VT24=0,VY24=0),"　",MAX(IF(AND(VY24&gt;WU14,WA24&gt;WS14),0,IF(AND(VY24&lt;=WU14,VY24&gt;WR14,WA24&gt;WS14),WU14-VY24,IF(AND(VY24&lt;=WU14,VY24&lt;=WR14,WA24&gt;WS14),WU14-WR14,IF(AND(VY24&gt;WR14,WA24&lt;=WS14),WA24-VY24,IF(AND(VY24&lt;=WR14,WA24&lt;=WS14),WA24-WR14,0))))),0)),0)</f>
        <v>　</v>
      </c>
      <c r="WS24" s="663"/>
      <c r="WT24" s="664"/>
      <c r="WU24" s="662" t="str">
        <f>IFERROR(IF(OR(VT24="日",VT24="祝",VT24=0,VY24=0),"　",MAX(IF(AND(VY24&lt;=WU14,WA24&gt;WV14),WV14-WU14,IF(WA24&lt;=WV14,0,IF(AND(VY24&gt;WU14,WA24&gt;WV14),WV14-VY24,0))),0)),0)</f>
        <v>　</v>
      </c>
      <c r="WV24" s="663"/>
      <c r="WW24" s="664"/>
      <c r="WX24" s="662" t="str">
        <f t="shared" si="10"/>
        <v>　</v>
      </c>
      <c r="WY24" s="663"/>
      <c r="WZ24" s="664"/>
      <c r="XA24" s="665" t="str">
        <f>IF(XD24="×",TIME(0,0,0),IF(XN4="非常勤",WC24,WO24))</f>
        <v>　</v>
      </c>
      <c r="XB24" s="666"/>
      <c r="XC24" s="667"/>
      <c r="XD24" s="265"/>
      <c r="XE24" s="665" t="str">
        <f>IF(XH24="×",TIME(0,0,0),IF(XN4="非常勤",WF24,WR24))</f>
        <v>　</v>
      </c>
      <c r="XF24" s="666"/>
      <c r="XG24" s="667"/>
      <c r="XH24" s="265"/>
      <c r="XI24" s="665" t="str">
        <f>IF(XL24="×",TIME(0,0,0),IF(XN4="非常勤",WI24,WU24))</f>
        <v>　</v>
      </c>
      <c r="XJ24" s="666"/>
      <c r="XK24" s="667"/>
      <c r="XL24" s="265"/>
      <c r="XM24" s="665" t="str">
        <f>IF(XP24="×",TIME(0,0,0),IF(XN4="非常勤",WL24,WX24))</f>
        <v>　</v>
      </c>
      <c r="XN24" s="666"/>
      <c r="XO24" s="667"/>
      <c r="XP24" s="265"/>
      <c r="XQ24" s="720"/>
      <c r="XR24" s="720"/>
      <c r="XS24" s="668"/>
      <c r="XT24" s="670"/>
      <c r="XU24" s="669"/>
      <c r="XV24" s="671"/>
      <c r="XW24" s="672"/>
      <c r="XX24" s="672"/>
      <c r="XY24" s="673"/>
      <c r="XZ24" s="263">
        <f>'別表_個別勤務状況（1～60）'!$A$24</f>
        <v>10</v>
      </c>
      <c r="YA24" s="264" t="str">
        <f>'別表_個別勤務状況（1～60）'!$B$24</f>
        <v>土</v>
      </c>
      <c r="YB24" s="660"/>
      <c r="YC24" s="661"/>
      <c r="YD24" s="660"/>
      <c r="YE24" s="661"/>
      <c r="YF24" s="660"/>
      <c r="YG24" s="661"/>
      <c r="YH24" s="660"/>
      <c r="YI24" s="661"/>
      <c r="YJ24" s="662" t="str">
        <f>IFERROR(IF(OR(YA24="日",YA24="祝",YA24=0,YB24=""),"　",MAX(IF(AND(YB24&lt;=YJ14,YD24&gt;YK14),YK14-YJ14,IF(AND(YB24&gt;YJ14,YD24&lt;=YK14),YD24-YB24,IF(AND(YB24&lt;=YJ14,YD24&lt;=YK14),YD24-YJ14,IF(AND(YB24&gt;YJ14,YD24&gt;YK14),YK14-YB24,0)))),0)),0)</f>
        <v>　</v>
      </c>
      <c r="YK24" s="663"/>
      <c r="YL24" s="664"/>
      <c r="YM24" s="662" t="str">
        <f>IFERROR(IF(OR(YA24="日",YA24="祝",YA24=0,YF24=""),"　",MAX(IF(AND(YF24&gt;YP14,YH24&gt;YN14),0,IF(AND(YF24&lt;=YP14,YF24&gt;YM14,YH24&gt;YN14),YP14-YF24,IF(AND(YF24&lt;=YP14,YF24&lt;=YM14,YH24&gt;YN14),YP14-YM14,IF(AND(YF24&gt;YM14,YH24&lt;=YN14),YH24-YF24,IF(AND(YF24&lt;=YM14,YH24&lt;=YN14),YH24-YM14,0))))),0)),0)</f>
        <v>　</v>
      </c>
      <c r="YN24" s="663"/>
      <c r="YO24" s="664"/>
      <c r="YP24" s="662" t="str">
        <f>IFERROR(IF(OR(YA24="日",YA24="祝",YA24=0,YF24=0),"　",MAX(IF(AND(YF24&lt;=YP14,YH24&gt;YQ14),YQ14-YP14,IF(YH24&lt;=YQ14,0,IF(AND(YF24&gt;YP14,YH24&gt;YQ14),YQ14-YF24,0))),0)),0)</f>
        <v>　</v>
      </c>
      <c r="YQ24" s="663"/>
      <c r="YR24" s="664"/>
      <c r="YS24" s="662" t="str">
        <f>IFERROR(IF(OR(YA24="日",YA24="祝",YA24=0,YF24=0),"　",MAX(IF(YF24&gt;YS14,YH24-YF24,IF(YF24&lt;=YS14,YH24-YS14,0)),0)),0)</f>
        <v>　</v>
      </c>
      <c r="YT24" s="663"/>
      <c r="YU24" s="664"/>
      <c r="YV24" s="662" t="str">
        <f>IFERROR(IF(OR(YA24="日",YA24="祝",YA24=0,YB24=""),"　",MAX(IF(AND(YB24&lt;=YV14,YD24&gt;YW14),YW14-YV14,IF(AND(YB24&gt;YV14,YD24&lt;=YW14),YD24-YB24,IF(AND(YB24&lt;=YV14,YD24&lt;=YW14),YD24-YV14,IF(AND(YB24&gt;YV14,YD24&gt;YW14),YW14-YB24,0)))),0)),0)</f>
        <v>　</v>
      </c>
      <c r="YW24" s="663"/>
      <c r="YX24" s="664"/>
      <c r="YY24" s="662" t="str">
        <f>IFERROR(IF(OR(YA24="日",YA24="祝",YA24=0,YF24=0),"　",MAX(IF(AND(YF24&gt;ZB14,YH24&gt;YZ14),0,IF(AND(YF24&lt;=ZB14,YF24&gt;YY14,YH24&gt;YZ14),ZB14-YF24,IF(AND(YF24&lt;=ZB14,YF24&lt;=YY14,YH24&gt;YZ14),ZB14-YY14,IF(AND(YF24&gt;YY14,YH24&lt;=YZ14),YH24-YF24,IF(AND(YF24&lt;=YY14,YH24&lt;=YZ14),YH24-YY14,0))))),0)),0)</f>
        <v>　</v>
      </c>
      <c r="YZ24" s="663"/>
      <c r="ZA24" s="664"/>
      <c r="ZB24" s="662" t="str">
        <f>IFERROR(IF(OR(YA24="日",YA24="祝",YA24=0,YF24=0),"　",MAX(IF(AND(YF24&lt;=ZB14,YH24&gt;ZC14),ZC14-ZB14,IF(YH24&lt;=ZC14,0,IF(AND(YF24&gt;ZB14,YH24&gt;ZC14),ZC14-YF24,0))),0)),0)</f>
        <v>　</v>
      </c>
      <c r="ZC24" s="663"/>
      <c r="ZD24" s="664"/>
      <c r="ZE24" s="662" t="str">
        <f t="shared" si="11"/>
        <v>　</v>
      </c>
      <c r="ZF24" s="663"/>
      <c r="ZG24" s="664"/>
      <c r="ZH24" s="665" t="str">
        <f>IF(ZK24="×",TIME(0,0,0),IF(ZU4="非常勤",YJ24,YV24))</f>
        <v>　</v>
      </c>
      <c r="ZI24" s="666"/>
      <c r="ZJ24" s="667"/>
      <c r="ZK24" s="265"/>
      <c r="ZL24" s="665" t="str">
        <f>IF(ZO24="×",TIME(0,0,0),IF(ZU4="非常勤",YM24,YY24))</f>
        <v>　</v>
      </c>
      <c r="ZM24" s="666"/>
      <c r="ZN24" s="667"/>
      <c r="ZO24" s="265"/>
      <c r="ZP24" s="665" t="str">
        <f>IF(ZS24="×",TIME(0,0,0),IF(ZU4="非常勤",YP24,ZB24))</f>
        <v>　</v>
      </c>
      <c r="ZQ24" s="666"/>
      <c r="ZR24" s="667"/>
      <c r="ZS24" s="265"/>
      <c r="ZT24" s="665" t="str">
        <f>IF(ZW24="×",TIME(0,0,0),IF(ZU4="非常勤",YS24,ZE24))</f>
        <v>　</v>
      </c>
      <c r="ZU24" s="666"/>
      <c r="ZV24" s="667"/>
      <c r="ZW24" s="265"/>
      <c r="ZX24" s="720"/>
      <c r="ZY24" s="720"/>
      <c r="ZZ24" s="668"/>
      <c r="AAA24" s="670"/>
      <c r="AAB24" s="669"/>
      <c r="AAC24" s="671"/>
      <c r="AAD24" s="672"/>
      <c r="AAE24" s="672"/>
      <c r="AAF24" s="673"/>
      <c r="AAG24" s="263">
        <f>'別表_個別勤務状況（1～60）'!$A$24</f>
        <v>10</v>
      </c>
      <c r="AAH24" s="264" t="str">
        <f>'別表_個別勤務状況（1～60）'!$B$24</f>
        <v>土</v>
      </c>
      <c r="AAI24" s="660"/>
      <c r="AAJ24" s="661"/>
      <c r="AAK24" s="660"/>
      <c r="AAL24" s="661"/>
      <c r="AAM24" s="660"/>
      <c r="AAN24" s="661"/>
      <c r="AAO24" s="660"/>
      <c r="AAP24" s="661"/>
      <c r="AAQ24" s="662" t="str">
        <f>IFERROR(IF(OR(AAH24="日",AAH24="祝",AAH24=0,AAI24=""),"　",MAX(IF(AND(AAI24&lt;=AAQ14,AAK24&gt;AAR14),AAR14-AAQ14,IF(AND(AAI24&gt;AAQ14,AAK24&lt;=AAR14),AAK24-AAI24,IF(AND(AAI24&lt;=AAQ14,AAK24&lt;=AAR14),AAK24-AAQ14,IF(AND(AAI24&gt;AAQ14,AAK24&gt;AAR14),AAR14-AAI24,0)))),0)),0)</f>
        <v>　</v>
      </c>
      <c r="AAR24" s="663"/>
      <c r="AAS24" s="664"/>
      <c r="AAT24" s="662" t="str">
        <f>IFERROR(IF(OR(AAH24="日",AAH24="祝",AAH24=0,AAM24=""),"　",MAX(IF(AND(AAM24&gt;AAW14,AAO24&gt;AAU14),0,IF(AND(AAM24&lt;=AAW14,AAM24&gt;AAT14,AAO24&gt;AAU14),AAW14-AAM24,IF(AND(AAM24&lt;=AAW14,AAM24&lt;=AAT14,AAO24&gt;AAU14),AAW14-AAT14,IF(AND(AAM24&gt;AAT14,AAO24&lt;=AAU14),AAO24-AAM24,IF(AND(AAM24&lt;=AAT14,AAO24&lt;=AAU14),AAO24-AAT14,0))))),0)),0)</f>
        <v>　</v>
      </c>
      <c r="AAU24" s="663"/>
      <c r="AAV24" s="664"/>
      <c r="AAW24" s="662" t="str">
        <f>IFERROR(IF(OR(AAH24="日",AAH24="祝",AAH24=0,AAM24=0),"　",MAX(IF(AND(AAM24&lt;=AAW14,AAO24&gt;AAX14),AAX14-AAW14,IF(AAO24&lt;=AAX14,0,IF(AND(AAM24&gt;AAW14,AAO24&gt;AAX14),AAX14-AAM24,0))),0)),0)</f>
        <v>　</v>
      </c>
      <c r="AAX24" s="663"/>
      <c r="AAY24" s="664"/>
      <c r="AAZ24" s="662" t="str">
        <f>IFERROR(IF(OR(AAH24="日",AAH24="祝",AAH24=0,AAM24=0),"　",MAX(IF(AAM24&gt;AAZ14,AAO24-AAM24,IF(AAM24&lt;=AAZ14,AAO24-AAZ14,0)),0)),0)</f>
        <v>　</v>
      </c>
      <c r="ABA24" s="663"/>
      <c r="ABB24" s="664"/>
      <c r="ABC24" s="662" t="str">
        <f>IFERROR(IF(OR(AAH24="日",AAH24="祝",AAH24=0,AAI24=""),"　",MAX(IF(AND(AAI24&lt;=ABC14,AAK24&gt;ABD14),ABD14-ABC14,IF(AND(AAI24&gt;ABC14,AAK24&lt;=ABD14),AAK24-AAI24,IF(AND(AAI24&lt;=ABC14,AAK24&lt;=ABD14),AAK24-ABC14,IF(AND(AAI24&gt;ABC14,AAK24&gt;ABD14),ABD14-AAI24,0)))),0)),0)</f>
        <v>　</v>
      </c>
      <c r="ABD24" s="663"/>
      <c r="ABE24" s="664"/>
      <c r="ABF24" s="662" t="str">
        <f>IFERROR(IF(OR(AAH24="日",AAH24="祝",AAH24=0,AAM24=0),"　",MAX(IF(AND(AAM24&gt;ABI14,AAO24&gt;ABG14),0,IF(AND(AAM24&lt;=ABI14,AAM24&gt;ABF14,AAO24&gt;ABG14),ABI14-AAM24,IF(AND(AAM24&lt;=ABI14,AAM24&lt;=ABF14,AAO24&gt;ABG14),ABI14-ABF14,IF(AND(AAM24&gt;ABF14,AAO24&lt;=ABG14),AAO24-AAM24,IF(AND(AAM24&lt;=ABF14,AAO24&lt;=ABG14),AAO24-ABF14,0))))),0)),0)</f>
        <v>　</v>
      </c>
      <c r="ABG24" s="663"/>
      <c r="ABH24" s="664"/>
      <c r="ABI24" s="662" t="str">
        <f>IFERROR(IF(OR(AAH24="日",AAH24="祝",AAH24=0,AAM24=0),"　",MAX(IF(AND(AAM24&lt;=ABI14,AAO24&gt;ABJ14),ABJ14-ABI14,IF(AAO24&lt;=ABJ14,0,IF(AND(AAM24&gt;ABI14,AAO24&gt;ABJ14),ABJ14-AAM24,0))),0)),0)</f>
        <v>　</v>
      </c>
      <c r="ABJ24" s="663"/>
      <c r="ABK24" s="664"/>
      <c r="ABL24" s="662" t="str">
        <f t="shared" si="12"/>
        <v>　</v>
      </c>
      <c r="ABM24" s="663"/>
      <c r="ABN24" s="664"/>
      <c r="ABO24" s="665" t="str">
        <f>IF(ABR24="×",TIME(0,0,0),IF(ACB4="非常勤",AAQ24,ABC24))</f>
        <v>　</v>
      </c>
      <c r="ABP24" s="666"/>
      <c r="ABQ24" s="667"/>
      <c r="ABR24" s="265"/>
      <c r="ABS24" s="665" t="str">
        <f>IF(ABV24="×",TIME(0,0,0),IF(ACB4="非常勤",AAT24,ABF24))</f>
        <v>　</v>
      </c>
      <c r="ABT24" s="666"/>
      <c r="ABU24" s="667"/>
      <c r="ABV24" s="265"/>
      <c r="ABW24" s="665" t="str">
        <f>IF(ABZ24="×",TIME(0,0,0),IF(ACB4="非常勤",AAW24,ABI24))</f>
        <v>　</v>
      </c>
      <c r="ABX24" s="666"/>
      <c r="ABY24" s="667"/>
      <c r="ABZ24" s="265"/>
      <c r="ACA24" s="665" t="str">
        <f>IF(ACD24="×",TIME(0,0,0),IF(ACB4="非常勤",AAZ24,ABL24))</f>
        <v>　</v>
      </c>
      <c r="ACB24" s="666"/>
      <c r="ACC24" s="667"/>
      <c r="ACD24" s="265"/>
      <c r="ACE24" s="720"/>
      <c r="ACF24" s="720"/>
      <c r="ACG24" s="668"/>
      <c r="ACH24" s="670"/>
      <c r="ACI24" s="669"/>
      <c r="ACJ24" s="671"/>
      <c r="ACK24" s="672"/>
      <c r="ACL24" s="672"/>
      <c r="ACM24" s="673"/>
      <c r="ACN24" s="263">
        <f>'別表_個別勤務状況（1～60）'!$A$24</f>
        <v>10</v>
      </c>
      <c r="ACO24" s="264" t="str">
        <f>'別表_個別勤務状況（1～60）'!$B$24</f>
        <v>土</v>
      </c>
      <c r="ACP24" s="660"/>
      <c r="ACQ24" s="661"/>
      <c r="ACR24" s="660"/>
      <c r="ACS24" s="661"/>
      <c r="ACT24" s="660"/>
      <c r="ACU24" s="661"/>
      <c r="ACV24" s="660"/>
      <c r="ACW24" s="661"/>
      <c r="ACX24" s="662" t="str">
        <f>IFERROR(IF(OR(ACO24="日",ACO24="祝",ACO24=0,ACP24=""),"　",MAX(IF(AND(ACP24&lt;=ACX14,ACR24&gt;ACY14),ACY14-ACX14,IF(AND(ACP24&gt;ACX14,ACR24&lt;=ACY14),ACR24-ACP24,IF(AND(ACP24&lt;=ACX14,ACR24&lt;=ACY14),ACR24-ACX14,IF(AND(ACP24&gt;ACX14,ACR24&gt;ACY14),ACY14-ACP24,0)))),0)),0)</f>
        <v>　</v>
      </c>
      <c r="ACY24" s="663"/>
      <c r="ACZ24" s="664"/>
      <c r="ADA24" s="662" t="str">
        <f>IFERROR(IF(OR(ACO24="日",ACO24="祝",ACO24=0,ACT24=""),"　",MAX(IF(AND(ACT24&gt;ADD14,ACV24&gt;ADB14),0,IF(AND(ACT24&lt;=ADD14,ACT24&gt;ADA14,ACV24&gt;ADB14),ADD14-ACT24,IF(AND(ACT24&lt;=ADD14,ACT24&lt;=ADA14,ACV24&gt;ADB14),ADD14-ADA14,IF(AND(ACT24&gt;ADA14,ACV24&lt;=ADB14),ACV24-ACT24,IF(AND(ACT24&lt;=ADA14,ACV24&lt;=ADB14),ACV24-ADA14,0))))),0)),0)</f>
        <v>　</v>
      </c>
      <c r="ADB24" s="663"/>
      <c r="ADC24" s="664"/>
      <c r="ADD24" s="662" t="str">
        <f>IFERROR(IF(OR(ACO24="日",ACO24="祝",ACO24=0,ACT24=0),"　",MAX(IF(AND(ACT24&lt;=ADD14,ACV24&gt;ADE14),ADE14-ADD14,IF(ACV24&lt;=ADE14,0,IF(AND(ACT24&gt;ADD14,ACV24&gt;ADE14),ADE14-ACT24,0))),0)),0)</f>
        <v>　</v>
      </c>
      <c r="ADE24" s="663"/>
      <c r="ADF24" s="664"/>
      <c r="ADG24" s="662" t="str">
        <f>IFERROR(IF(OR(ACO24="日",ACO24="祝",ACO24=0,ACT24=0),"　",MAX(IF(ACT24&gt;ADG14,ACV24-ACT24,IF(ACT24&lt;=ADG14,ACV24-ADG14,0)),0)),0)</f>
        <v>　</v>
      </c>
      <c r="ADH24" s="663"/>
      <c r="ADI24" s="664"/>
      <c r="ADJ24" s="662" t="str">
        <f>IFERROR(IF(OR(ACO24="日",ACO24="祝",ACO24=0,ACP24=""),"　",MAX(IF(AND(ACP24&lt;=ADJ14,ACR24&gt;ADK14),ADK14-ADJ14,IF(AND(ACP24&gt;ADJ14,ACR24&lt;=ADK14),ACR24-ACP24,IF(AND(ACP24&lt;=ADJ14,ACR24&lt;=ADK14),ACR24-ADJ14,IF(AND(ACP24&gt;ADJ14,ACR24&gt;ADK14),ADK14-ACP24,0)))),0)),0)</f>
        <v>　</v>
      </c>
      <c r="ADK24" s="663"/>
      <c r="ADL24" s="664"/>
      <c r="ADM24" s="662" t="str">
        <f>IFERROR(IF(OR(ACO24="日",ACO24="祝",ACO24=0,ACT24=0),"　",MAX(IF(AND(ACT24&gt;ADP14,ACV24&gt;ADN14),0,IF(AND(ACT24&lt;=ADP14,ACT24&gt;ADM14,ACV24&gt;ADN14),ADP14-ACT24,IF(AND(ACT24&lt;=ADP14,ACT24&lt;=ADM14,ACV24&gt;ADN14),ADP14-ADM14,IF(AND(ACT24&gt;ADM14,ACV24&lt;=ADN14),ACV24-ACT24,IF(AND(ACT24&lt;=ADM14,ACV24&lt;=ADN14),ACV24-ADM14,0))))),0)),0)</f>
        <v>　</v>
      </c>
      <c r="ADN24" s="663"/>
      <c r="ADO24" s="664"/>
      <c r="ADP24" s="662" t="str">
        <f>IFERROR(IF(OR(ACO24="日",ACO24="祝",ACO24=0,ACT24=0),"　",MAX(IF(AND(ACT24&lt;=ADP14,ACV24&gt;ADQ14),ADQ14-ADP14,IF(ACV24&lt;=ADQ14,0,IF(AND(ACT24&gt;ADP14,ACV24&gt;ADQ14),ADQ14-ACT24,0))),0)),0)</f>
        <v>　</v>
      </c>
      <c r="ADQ24" s="663"/>
      <c r="ADR24" s="664"/>
      <c r="ADS24" s="662" t="str">
        <f t="shared" si="13"/>
        <v>　</v>
      </c>
      <c r="ADT24" s="663"/>
      <c r="ADU24" s="664"/>
      <c r="ADV24" s="665" t="str">
        <f>IF(ADY24="×",TIME(0,0,0),IF(AEI4="非常勤",ACX24,ADJ24))</f>
        <v>　</v>
      </c>
      <c r="ADW24" s="666"/>
      <c r="ADX24" s="667"/>
      <c r="ADY24" s="265"/>
      <c r="ADZ24" s="665" t="str">
        <f>IF(AEC24="×",TIME(0,0,0),IF(AEI4="非常勤",ADA24,ADM24))</f>
        <v>　</v>
      </c>
      <c r="AEA24" s="666"/>
      <c r="AEB24" s="667"/>
      <c r="AEC24" s="265"/>
      <c r="AED24" s="665" t="str">
        <f>IF(AEG24="×",TIME(0,0,0),IF(AEI4="非常勤",ADD24,ADP24))</f>
        <v>　</v>
      </c>
      <c r="AEE24" s="666"/>
      <c r="AEF24" s="667"/>
      <c r="AEG24" s="265"/>
      <c r="AEH24" s="665" t="str">
        <f>IF(AEK24="×",TIME(0,0,0),IF(AEI4="非常勤",ADG24,ADS24))</f>
        <v>　</v>
      </c>
      <c r="AEI24" s="666"/>
      <c r="AEJ24" s="667"/>
      <c r="AEK24" s="265"/>
      <c r="AEL24" s="720"/>
      <c r="AEM24" s="720"/>
      <c r="AEN24" s="668"/>
      <c r="AEO24" s="670"/>
      <c r="AEP24" s="669"/>
      <c r="AEQ24" s="671"/>
      <c r="AER24" s="672"/>
      <c r="AES24" s="672"/>
      <c r="AET24" s="673"/>
      <c r="AEU24" s="263">
        <f>'別表_個別勤務状況（1～60）'!$A$24</f>
        <v>10</v>
      </c>
      <c r="AEV24" s="264" t="str">
        <f>'別表_個別勤務状況（1～60）'!$B$24</f>
        <v>土</v>
      </c>
      <c r="AEW24" s="660"/>
      <c r="AEX24" s="661"/>
      <c r="AEY24" s="660"/>
      <c r="AEZ24" s="661"/>
      <c r="AFA24" s="660"/>
      <c r="AFB24" s="661"/>
      <c r="AFC24" s="660"/>
      <c r="AFD24" s="661"/>
      <c r="AFE24" s="662" t="str">
        <f>IFERROR(IF(OR(AEV24="日",AEV24="祝",AEV24=0,AEW24=""),"　",MAX(IF(AND(AEW24&lt;=AFE14,AEY24&gt;AFF14),AFF14-AFE14,IF(AND(AEW24&gt;AFE14,AEY24&lt;=AFF14),AEY24-AEW24,IF(AND(AEW24&lt;=AFE14,AEY24&lt;=AFF14),AEY24-AFE14,IF(AND(AEW24&gt;AFE14,AEY24&gt;AFF14),AFF14-AEW24,0)))),0)),0)</f>
        <v>　</v>
      </c>
      <c r="AFF24" s="663"/>
      <c r="AFG24" s="664"/>
      <c r="AFH24" s="662" t="str">
        <f>IFERROR(IF(OR(AEV24="日",AEV24="祝",AEV24=0,AFA24=""),"　",MAX(IF(AND(AFA24&gt;AFK14,AFC24&gt;AFI14),0,IF(AND(AFA24&lt;=AFK14,AFA24&gt;AFH14,AFC24&gt;AFI14),AFK14-AFA24,IF(AND(AFA24&lt;=AFK14,AFA24&lt;=AFH14,AFC24&gt;AFI14),AFK14-AFH14,IF(AND(AFA24&gt;AFH14,AFC24&lt;=AFI14),AFC24-AFA24,IF(AND(AFA24&lt;=AFH14,AFC24&lt;=AFI14),AFC24-AFH14,0))))),0)),0)</f>
        <v>　</v>
      </c>
      <c r="AFI24" s="663"/>
      <c r="AFJ24" s="664"/>
      <c r="AFK24" s="662" t="str">
        <f>IFERROR(IF(OR(AEV24="日",AEV24="祝",AEV24=0,AFA24=0),"　",MAX(IF(AND(AFA24&lt;=AFK14,AFC24&gt;AFL14),AFL14-AFK14,IF(AFC24&lt;=AFL14,0,IF(AND(AFA24&gt;AFK14,AFC24&gt;AFL14),AFL14-AFA24,0))),0)),0)</f>
        <v>　</v>
      </c>
      <c r="AFL24" s="663"/>
      <c r="AFM24" s="664"/>
      <c r="AFN24" s="662" t="str">
        <f>IFERROR(IF(OR(AEV24="日",AEV24="祝",AEV24=0,AFA24=0),"　",MAX(IF(AFA24&gt;AFN14,AFC24-AFA24,IF(AFA24&lt;=AFN14,AFC24-AFN14,0)),0)),0)</f>
        <v>　</v>
      </c>
      <c r="AFO24" s="663"/>
      <c r="AFP24" s="664"/>
      <c r="AFQ24" s="662" t="str">
        <f>IFERROR(IF(OR(AEV24="日",AEV24="祝",AEV24=0,AEW24=""),"　",MAX(IF(AND(AEW24&lt;=AFQ14,AEY24&gt;AFR14),AFR14-AFQ14,IF(AND(AEW24&gt;AFQ14,AEY24&lt;=AFR14),AEY24-AEW24,IF(AND(AEW24&lt;=AFQ14,AEY24&lt;=AFR14),AEY24-AFQ14,IF(AND(AEW24&gt;AFQ14,AEY24&gt;AFR14),AFR14-AEW24,0)))),0)),0)</f>
        <v>　</v>
      </c>
      <c r="AFR24" s="663"/>
      <c r="AFS24" s="664"/>
      <c r="AFT24" s="662" t="str">
        <f>IFERROR(IF(OR(AEV24="日",AEV24="祝",AEV24=0,AFA24=0),"　",MAX(IF(AND(AFA24&gt;AFW14,AFC24&gt;AFU14),0,IF(AND(AFA24&lt;=AFW14,AFA24&gt;AFT14,AFC24&gt;AFU14),AFW14-AFA24,IF(AND(AFA24&lt;=AFW14,AFA24&lt;=AFT14,AFC24&gt;AFU14),AFW14-AFT14,IF(AND(AFA24&gt;AFT14,AFC24&lt;=AFU14),AFC24-AFA24,IF(AND(AFA24&lt;=AFT14,AFC24&lt;=AFU14),AFC24-AFT14,0))))),0)),0)</f>
        <v>　</v>
      </c>
      <c r="AFU24" s="663"/>
      <c r="AFV24" s="664"/>
      <c r="AFW24" s="662" t="str">
        <f>IFERROR(IF(OR(AEV24="日",AEV24="祝",AEV24=0,AFA24=0),"　",MAX(IF(AND(AFA24&lt;=AFW14,AFC24&gt;AFX14),AFX14-AFW14,IF(AFC24&lt;=AFX14,0,IF(AND(AFA24&gt;AFW14,AFC24&gt;AFX14),AFX14-AFA24,0))),0)),0)</f>
        <v>　</v>
      </c>
      <c r="AFX24" s="663"/>
      <c r="AFY24" s="664"/>
      <c r="AFZ24" s="662" t="str">
        <f t="shared" si="14"/>
        <v>　</v>
      </c>
      <c r="AGA24" s="663"/>
      <c r="AGB24" s="664"/>
      <c r="AGC24" s="665" t="str">
        <f>IF(AGF24="×",TIME(0,0,0),IF(AGP4="非常勤",AFE24,AFQ24))</f>
        <v>　</v>
      </c>
      <c r="AGD24" s="666"/>
      <c r="AGE24" s="667"/>
      <c r="AGF24" s="265"/>
      <c r="AGG24" s="665" t="str">
        <f>IF(AGJ24="×",TIME(0,0,0),IF(AGP4="非常勤",AFH24,AFT24))</f>
        <v>　</v>
      </c>
      <c r="AGH24" s="666"/>
      <c r="AGI24" s="667"/>
      <c r="AGJ24" s="265"/>
      <c r="AGK24" s="665" t="str">
        <f>IF(AGN24="×",TIME(0,0,0),IF(AGP4="非常勤",AFK24,AFW24))</f>
        <v>　</v>
      </c>
      <c r="AGL24" s="666"/>
      <c r="AGM24" s="667"/>
      <c r="AGN24" s="265"/>
      <c r="AGO24" s="665" t="str">
        <f>IF(AGR24="×",TIME(0,0,0),IF(AGP4="非常勤",AFN24,AFZ24))</f>
        <v>　</v>
      </c>
      <c r="AGP24" s="666"/>
      <c r="AGQ24" s="667"/>
      <c r="AGR24" s="265"/>
      <c r="AGS24" s="720"/>
      <c r="AGT24" s="720"/>
      <c r="AGU24" s="668"/>
      <c r="AGV24" s="670"/>
      <c r="AGW24" s="669"/>
      <c r="AGX24" s="671"/>
      <c r="AGY24" s="672"/>
      <c r="AGZ24" s="672"/>
      <c r="AHA24" s="673"/>
      <c r="AHB24" s="263">
        <f>'別表_個別勤務状況（1～60）'!$A$24</f>
        <v>10</v>
      </c>
      <c r="AHC24" s="264" t="str">
        <f>'別表_個別勤務状況（1～60）'!$B$24</f>
        <v>土</v>
      </c>
      <c r="AHD24" s="660"/>
      <c r="AHE24" s="661"/>
      <c r="AHF24" s="660"/>
      <c r="AHG24" s="661"/>
      <c r="AHH24" s="660"/>
      <c r="AHI24" s="661"/>
      <c r="AHJ24" s="660"/>
      <c r="AHK24" s="661"/>
      <c r="AHL24" s="662" t="str">
        <f>IFERROR(IF(OR(AHC24="日",AHC24="祝",AHC24=0,AHD24=""),"　",MAX(IF(AND(AHD24&lt;=AHL14,AHF24&gt;AHM14),AHM14-AHL14,IF(AND(AHD24&gt;AHL14,AHF24&lt;=AHM14),AHF24-AHD24,IF(AND(AHD24&lt;=AHL14,AHF24&lt;=AHM14),AHF24-AHL14,IF(AND(AHD24&gt;AHL14,AHF24&gt;AHM14),AHM14-AHD24,0)))),0)),0)</f>
        <v>　</v>
      </c>
      <c r="AHM24" s="663"/>
      <c r="AHN24" s="664"/>
      <c r="AHO24" s="662" t="str">
        <f>IFERROR(IF(OR(AHC24="日",AHC24="祝",AHC24=0,AHH24=""),"　",MAX(IF(AND(AHH24&gt;AHR14,AHJ24&gt;AHP14),0,IF(AND(AHH24&lt;=AHR14,AHH24&gt;AHO14,AHJ24&gt;AHP14),AHR14-AHH24,IF(AND(AHH24&lt;=AHR14,AHH24&lt;=AHO14,AHJ24&gt;AHP14),AHR14-AHO14,IF(AND(AHH24&gt;AHO14,AHJ24&lt;=AHP14),AHJ24-AHH24,IF(AND(AHH24&lt;=AHO14,AHJ24&lt;=AHP14),AHJ24-AHO14,0))))),0)),0)</f>
        <v>　</v>
      </c>
      <c r="AHP24" s="663"/>
      <c r="AHQ24" s="664"/>
      <c r="AHR24" s="662" t="str">
        <f>IFERROR(IF(OR(AHC24="日",AHC24="祝",AHC24=0,AHH24=0),"　",MAX(IF(AND(AHH24&lt;=AHR14,AHJ24&gt;AHS14),AHS14-AHR14,IF(AHJ24&lt;=AHS14,0,IF(AND(AHH24&gt;AHR14,AHJ24&gt;AHS14),AHS14-AHH24,0))),0)),0)</f>
        <v>　</v>
      </c>
      <c r="AHS24" s="663"/>
      <c r="AHT24" s="664"/>
      <c r="AHU24" s="662" t="str">
        <f>IFERROR(IF(OR(AHC24="日",AHC24="祝",AHC24=0,AHH24=0),"　",MAX(IF(AHH24&gt;AHU14,AHJ24-AHH24,IF(AHH24&lt;=AHU14,AHJ24-AHU14,0)),0)),0)</f>
        <v>　</v>
      </c>
      <c r="AHV24" s="663"/>
      <c r="AHW24" s="664"/>
      <c r="AHX24" s="662" t="str">
        <f>IFERROR(IF(OR(AHC24="日",AHC24="祝",AHC24=0,AHD24=""),"　",MAX(IF(AND(AHD24&lt;=AHX14,AHF24&gt;AHY14),AHY14-AHX14,IF(AND(AHD24&gt;AHX14,AHF24&lt;=AHY14),AHF24-AHD24,IF(AND(AHD24&lt;=AHX14,AHF24&lt;=AHY14),AHF24-AHX14,IF(AND(AHD24&gt;AHX14,AHF24&gt;AHY14),AHY14-AHD24,0)))),0)),0)</f>
        <v>　</v>
      </c>
      <c r="AHY24" s="663"/>
      <c r="AHZ24" s="664"/>
      <c r="AIA24" s="662" t="str">
        <f>IFERROR(IF(OR(AHC24="日",AHC24="祝",AHC24=0,AHH24=0),"　",MAX(IF(AND(AHH24&gt;AID14,AHJ24&gt;AIB14),0,IF(AND(AHH24&lt;=AID14,AHH24&gt;AIA14,AHJ24&gt;AIB14),AID14-AHH24,IF(AND(AHH24&lt;=AID14,AHH24&lt;=AIA14,AHJ24&gt;AIB14),AID14-AIA14,IF(AND(AHH24&gt;AIA14,AHJ24&lt;=AIB14),AHJ24-AHH24,IF(AND(AHH24&lt;=AIA14,AHJ24&lt;=AIB14),AHJ24-AIA14,0))))),0)),0)</f>
        <v>　</v>
      </c>
      <c r="AIB24" s="663"/>
      <c r="AIC24" s="664"/>
      <c r="AID24" s="662" t="str">
        <f>IFERROR(IF(OR(AHC24="日",AHC24="祝",AHC24=0,AHH24=0),"　",MAX(IF(AND(AHH24&lt;=AID14,AHJ24&gt;AIE14),AIE14-AID14,IF(AHJ24&lt;=AIE14,0,IF(AND(AHH24&gt;AID14,AHJ24&gt;AIE14),AIE14-AHH24,0))),0)),0)</f>
        <v>　</v>
      </c>
      <c r="AIE24" s="663"/>
      <c r="AIF24" s="664"/>
      <c r="AIG24" s="662" t="str">
        <f t="shared" si="15"/>
        <v>　</v>
      </c>
      <c r="AIH24" s="663"/>
      <c r="AII24" s="664"/>
      <c r="AIJ24" s="665" t="str">
        <f>IF(AIM24="×",TIME(0,0,0),IF(AIW4="非常勤",AHL24,AHX24))</f>
        <v>　</v>
      </c>
      <c r="AIK24" s="666"/>
      <c r="AIL24" s="667"/>
      <c r="AIM24" s="265"/>
      <c r="AIN24" s="665" t="str">
        <f>IF(AIQ24="×",TIME(0,0,0),IF(AIW4="非常勤",AHO24,AIA24))</f>
        <v>　</v>
      </c>
      <c r="AIO24" s="666"/>
      <c r="AIP24" s="667"/>
      <c r="AIQ24" s="265"/>
      <c r="AIR24" s="665" t="str">
        <f>IF(AIU24="×",TIME(0,0,0),IF(AIW4="非常勤",AHR24,AID24))</f>
        <v>　</v>
      </c>
      <c r="AIS24" s="666"/>
      <c r="AIT24" s="667"/>
      <c r="AIU24" s="265"/>
      <c r="AIV24" s="665" t="str">
        <f>IF(AIY24="×",TIME(0,0,0),IF(AIW4="非常勤",AHU24,AIG24))</f>
        <v>　</v>
      </c>
      <c r="AIW24" s="666"/>
      <c r="AIX24" s="667"/>
      <c r="AIY24" s="265"/>
      <c r="AIZ24" s="720"/>
      <c r="AJA24" s="720"/>
      <c r="AJB24" s="668"/>
      <c r="AJC24" s="670"/>
      <c r="AJD24" s="669"/>
      <c r="AJE24" s="671"/>
      <c r="AJF24" s="672"/>
      <c r="AJG24" s="672"/>
      <c r="AJH24" s="673"/>
      <c r="AJI24" s="263">
        <f>'別表_個別勤務状況（1～60）'!$A$24</f>
        <v>10</v>
      </c>
      <c r="AJJ24" s="264" t="str">
        <f>'別表_個別勤務状況（1～60）'!$B$24</f>
        <v>土</v>
      </c>
      <c r="AJK24" s="660"/>
      <c r="AJL24" s="661"/>
      <c r="AJM24" s="660"/>
      <c r="AJN24" s="661"/>
      <c r="AJO24" s="660"/>
      <c r="AJP24" s="661"/>
      <c r="AJQ24" s="660"/>
      <c r="AJR24" s="661"/>
      <c r="AJS24" s="662" t="str">
        <f>IFERROR(IF(OR(AJJ24="日",AJJ24="祝",AJJ24=0,AJK24=""),"　",MAX(IF(AND(AJK24&lt;=AJS14,AJM24&gt;AJT14),AJT14-AJS14,IF(AND(AJK24&gt;AJS14,AJM24&lt;=AJT14),AJM24-AJK24,IF(AND(AJK24&lt;=AJS14,AJM24&lt;=AJT14),AJM24-AJS14,IF(AND(AJK24&gt;AJS14,AJM24&gt;AJT14),AJT14-AJK24,0)))),0)),0)</f>
        <v>　</v>
      </c>
      <c r="AJT24" s="663"/>
      <c r="AJU24" s="664"/>
      <c r="AJV24" s="662" t="str">
        <f>IFERROR(IF(OR(AJJ24="日",AJJ24="祝",AJJ24=0,AJO24=""),"　",MAX(IF(AND(AJO24&gt;AJY14,AJQ24&gt;AJW14),0,IF(AND(AJO24&lt;=AJY14,AJO24&gt;AJV14,AJQ24&gt;AJW14),AJY14-AJO24,IF(AND(AJO24&lt;=AJY14,AJO24&lt;=AJV14,AJQ24&gt;AJW14),AJY14-AJV14,IF(AND(AJO24&gt;AJV14,AJQ24&lt;=AJW14),AJQ24-AJO24,IF(AND(AJO24&lt;=AJV14,AJQ24&lt;=AJW14),AJQ24-AJV14,0))))),0)),0)</f>
        <v>　</v>
      </c>
      <c r="AJW24" s="663"/>
      <c r="AJX24" s="664"/>
      <c r="AJY24" s="662" t="str">
        <f>IFERROR(IF(OR(AJJ24="日",AJJ24="祝",AJJ24=0,AJO24=0),"　",MAX(IF(AND(AJO24&lt;=AJY14,AJQ24&gt;AJZ14),AJZ14-AJY14,IF(AJQ24&lt;=AJZ14,0,IF(AND(AJO24&gt;AJY14,AJQ24&gt;AJZ14),AJZ14-AJO24,0))),0)),0)</f>
        <v>　</v>
      </c>
      <c r="AJZ24" s="663"/>
      <c r="AKA24" s="664"/>
      <c r="AKB24" s="662" t="str">
        <f>IFERROR(IF(OR(AJJ24="日",AJJ24="祝",AJJ24=0,AJO24=0),"　",MAX(IF(AJO24&gt;AKB14,AJQ24-AJO24,IF(AJO24&lt;=AKB14,AJQ24-AKB14,0)),0)),0)</f>
        <v>　</v>
      </c>
      <c r="AKC24" s="663"/>
      <c r="AKD24" s="664"/>
      <c r="AKE24" s="662" t="str">
        <f>IFERROR(IF(OR(AJJ24="日",AJJ24="祝",AJJ24=0,AJK24=""),"　",MAX(IF(AND(AJK24&lt;=AKE14,AJM24&gt;AKF14),AKF14-AKE14,IF(AND(AJK24&gt;AKE14,AJM24&lt;=AKF14),AJM24-AJK24,IF(AND(AJK24&lt;=AKE14,AJM24&lt;=AKF14),AJM24-AKE14,IF(AND(AJK24&gt;AKE14,AJM24&gt;AKF14),AKF14-AJK24,0)))),0)),0)</f>
        <v>　</v>
      </c>
      <c r="AKF24" s="663"/>
      <c r="AKG24" s="664"/>
      <c r="AKH24" s="662" t="str">
        <f>IFERROR(IF(OR(AJJ24="日",AJJ24="祝",AJJ24=0,AJO24=0),"　",MAX(IF(AND(AJO24&gt;AKK14,AJQ24&gt;AKI14),0,IF(AND(AJO24&lt;=AKK14,AJO24&gt;AKH14,AJQ24&gt;AKI14),AKK14-AJO24,IF(AND(AJO24&lt;=AKK14,AJO24&lt;=AKH14,AJQ24&gt;AKI14),AKK14-AKH14,IF(AND(AJO24&gt;AKH14,AJQ24&lt;=AKI14),AJQ24-AJO24,IF(AND(AJO24&lt;=AKH14,AJQ24&lt;=AKI14),AJQ24-AKH14,0))))),0)),0)</f>
        <v>　</v>
      </c>
      <c r="AKI24" s="663"/>
      <c r="AKJ24" s="664"/>
      <c r="AKK24" s="662" t="str">
        <f>IFERROR(IF(OR(AJJ24="日",AJJ24="祝",AJJ24=0,AJO24=0),"　",MAX(IF(AND(AJO24&lt;=AKK14,AJQ24&gt;AKL14),AKL14-AKK14,IF(AJQ24&lt;=AKL14,0,IF(AND(AJO24&gt;AKK14,AJQ24&gt;AKL14),AKL14-AJO24,0))),0)),0)</f>
        <v>　</v>
      </c>
      <c r="AKL24" s="663"/>
      <c r="AKM24" s="664"/>
      <c r="AKN24" s="662" t="str">
        <f t="shared" si="16"/>
        <v>　</v>
      </c>
      <c r="AKO24" s="663"/>
      <c r="AKP24" s="664"/>
      <c r="AKQ24" s="665" t="str">
        <f>IF(AKT24="×",TIME(0,0,0),IF(ALD4="非常勤",AJS24,AKE24))</f>
        <v>　</v>
      </c>
      <c r="AKR24" s="666"/>
      <c r="AKS24" s="667"/>
      <c r="AKT24" s="265"/>
      <c r="AKU24" s="665" t="str">
        <f>IF(AKX24="×",TIME(0,0,0),IF(ALD4="非常勤",AJV24,AKH24))</f>
        <v>　</v>
      </c>
      <c r="AKV24" s="666"/>
      <c r="AKW24" s="667"/>
      <c r="AKX24" s="265"/>
      <c r="AKY24" s="665" t="str">
        <f>IF(ALB24="×",TIME(0,0,0),IF(ALD4="非常勤",AJY24,AKK24))</f>
        <v>　</v>
      </c>
      <c r="AKZ24" s="666"/>
      <c r="ALA24" s="667"/>
      <c r="ALB24" s="265"/>
      <c r="ALC24" s="665" t="str">
        <f>IF(ALF24="×",TIME(0,0,0),IF(ALD4="非常勤",AKB24,AKN24))</f>
        <v>　</v>
      </c>
      <c r="ALD24" s="666"/>
      <c r="ALE24" s="667"/>
      <c r="ALF24" s="265"/>
      <c r="ALG24" s="720"/>
      <c r="ALH24" s="720"/>
      <c r="ALI24" s="668"/>
      <c r="ALJ24" s="670"/>
      <c r="ALK24" s="669"/>
      <c r="ALL24" s="671"/>
      <c r="ALM24" s="672"/>
      <c r="ALN24" s="672"/>
      <c r="ALO24" s="673"/>
      <c r="ALP24" s="263">
        <f>'別表_個別勤務状況（1～60）'!$A$24</f>
        <v>10</v>
      </c>
      <c r="ALQ24" s="264" t="str">
        <f>'別表_個別勤務状況（1～60）'!$B$24</f>
        <v>土</v>
      </c>
      <c r="ALR24" s="660"/>
      <c r="ALS24" s="661"/>
      <c r="ALT24" s="660"/>
      <c r="ALU24" s="661"/>
      <c r="ALV24" s="660"/>
      <c r="ALW24" s="661"/>
      <c r="ALX24" s="660"/>
      <c r="ALY24" s="661"/>
      <c r="ALZ24" s="662" t="str">
        <f>IFERROR(IF(OR(ALQ24="日",ALQ24="祝",ALQ24=0,ALR24=""),"　",MAX(IF(AND(ALR24&lt;=ALZ14,ALT24&gt;AMA14),AMA14-ALZ14,IF(AND(ALR24&gt;ALZ14,ALT24&lt;=AMA14),ALT24-ALR24,IF(AND(ALR24&lt;=ALZ14,ALT24&lt;=AMA14),ALT24-ALZ14,IF(AND(ALR24&gt;ALZ14,ALT24&gt;AMA14),AMA14-ALR24,0)))),0)),0)</f>
        <v>　</v>
      </c>
      <c r="AMA24" s="663"/>
      <c r="AMB24" s="664"/>
      <c r="AMC24" s="662" t="str">
        <f>IFERROR(IF(OR(ALQ24="日",ALQ24="祝",ALQ24=0,ALV24=""),"　",MAX(IF(AND(ALV24&gt;AMF14,ALX24&gt;AMD14),0,IF(AND(ALV24&lt;=AMF14,ALV24&gt;AMC14,ALX24&gt;AMD14),AMF14-ALV24,IF(AND(ALV24&lt;=AMF14,ALV24&lt;=AMC14,ALX24&gt;AMD14),AMF14-AMC14,IF(AND(ALV24&gt;AMC14,ALX24&lt;=AMD14),ALX24-ALV24,IF(AND(ALV24&lt;=AMC14,ALX24&lt;=AMD14),ALX24-AMC14,0))))),0)),0)</f>
        <v>　</v>
      </c>
      <c r="AMD24" s="663"/>
      <c r="AME24" s="664"/>
      <c r="AMF24" s="662" t="str">
        <f>IFERROR(IF(OR(ALQ24="日",ALQ24="祝",ALQ24=0,ALV24=0),"　",MAX(IF(AND(ALV24&lt;=AMF14,ALX24&gt;AMG14),AMG14-AMF14,IF(ALX24&lt;=AMG14,0,IF(AND(ALV24&gt;AMF14,ALX24&gt;AMG14),AMG14-ALV24,0))),0)),0)</f>
        <v>　</v>
      </c>
      <c r="AMG24" s="663"/>
      <c r="AMH24" s="664"/>
      <c r="AMI24" s="662" t="str">
        <f>IFERROR(IF(OR(ALQ24="日",ALQ24="祝",ALQ24=0,ALV24=0),"　",MAX(IF(ALV24&gt;AMI14,ALX24-ALV24,IF(ALV24&lt;=AMI14,ALX24-AMI14,0)),0)),0)</f>
        <v>　</v>
      </c>
      <c r="AMJ24" s="663"/>
      <c r="AMK24" s="664"/>
      <c r="AML24" s="662" t="str">
        <f>IFERROR(IF(OR(ALQ24="日",ALQ24="祝",ALQ24=0,ALR24=""),"　",MAX(IF(AND(ALR24&lt;=AML14,ALT24&gt;AMM14),AMM14-AML14,IF(AND(ALR24&gt;AML14,ALT24&lt;=AMM14),ALT24-ALR24,IF(AND(ALR24&lt;=AML14,ALT24&lt;=AMM14),ALT24-AML14,IF(AND(ALR24&gt;AML14,ALT24&gt;AMM14),AMM14-ALR24,0)))),0)),0)</f>
        <v>　</v>
      </c>
      <c r="AMM24" s="663"/>
      <c r="AMN24" s="664"/>
      <c r="AMO24" s="662" t="str">
        <f>IFERROR(IF(OR(ALQ24="日",ALQ24="祝",ALQ24=0,ALV24=0),"　",MAX(IF(AND(ALV24&gt;AMR14,ALX24&gt;AMP14),0,IF(AND(ALV24&lt;=AMR14,ALV24&gt;AMO14,ALX24&gt;AMP14),AMR14-ALV24,IF(AND(ALV24&lt;=AMR14,ALV24&lt;=AMO14,ALX24&gt;AMP14),AMR14-AMO14,IF(AND(ALV24&gt;AMO14,ALX24&lt;=AMP14),ALX24-ALV24,IF(AND(ALV24&lt;=AMO14,ALX24&lt;=AMP14),ALX24-AMO14,0))))),0)),0)</f>
        <v>　</v>
      </c>
      <c r="AMP24" s="663"/>
      <c r="AMQ24" s="664"/>
      <c r="AMR24" s="662" t="str">
        <f>IFERROR(IF(OR(ALQ24="日",ALQ24="祝",ALQ24=0,ALV24=0),"　",MAX(IF(AND(ALV24&lt;=AMR14,ALX24&gt;AMS14),AMS14-AMR14,IF(ALX24&lt;=AMS14,0,IF(AND(ALV24&gt;AMR14,ALX24&gt;AMS14),AMS14-ALV24,0))),0)),0)</f>
        <v>　</v>
      </c>
      <c r="AMS24" s="663"/>
      <c r="AMT24" s="664"/>
      <c r="AMU24" s="662" t="str">
        <f t="shared" si="17"/>
        <v>　</v>
      </c>
      <c r="AMV24" s="663"/>
      <c r="AMW24" s="664"/>
      <c r="AMX24" s="665" t="str">
        <f>IF(ANA24="×",TIME(0,0,0),IF(ANK4="非常勤",ALZ24,AML24))</f>
        <v>　</v>
      </c>
      <c r="AMY24" s="666"/>
      <c r="AMZ24" s="667"/>
      <c r="ANA24" s="265"/>
      <c r="ANB24" s="665" t="str">
        <f>IF(ANE24="×",TIME(0,0,0),IF(ANK4="非常勤",AMC24,AMO24))</f>
        <v>　</v>
      </c>
      <c r="ANC24" s="666"/>
      <c r="AND24" s="667"/>
      <c r="ANE24" s="265"/>
      <c r="ANF24" s="665" t="str">
        <f>IF(ANI24="×",TIME(0,0,0),IF(ANK4="非常勤",AMF24,AMR24))</f>
        <v>　</v>
      </c>
      <c r="ANG24" s="666"/>
      <c r="ANH24" s="667"/>
      <c r="ANI24" s="265"/>
      <c r="ANJ24" s="665" t="str">
        <f>IF(ANM24="×",TIME(0,0,0),IF(ANK4="非常勤",AMI24,AMU24))</f>
        <v>　</v>
      </c>
      <c r="ANK24" s="666"/>
      <c r="ANL24" s="667"/>
      <c r="ANM24" s="265"/>
      <c r="ANN24" s="720"/>
      <c r="ANO24" s="720"/>
      <c r="ANP24" s="668"/>
      <c r="ANQ24" s="670"/>
      <c r="ANR24" s="669"/>
      <c r="ANS24" s="671"/>
      <c r="ANT24" s="672"/>
      <c r="ANU24" s="672"/>
      <c r="ANV24" s="673"/>
      <c r="ANW24" s="263">
        <f>'別表_個別勤務状況（1～60）'!$A$24</f>
        <v>10</v>
      </c>
      <c r="ANX24" s="264" t="str">
        <f>'別表_個別勤務状況（1～60）'!$B$24</f>
        <v>土</v>
      </c>
      <c r="ANY24" s="660"/>
      <c r="ANZ24" s="661"/>
      <c r="AOA24" s="660"/>
      <c r="AOB24" s="661"/>
      <c r="AOC24" s="660"/>
      <c r="AOD24" s="661"/>
      <c r="AOE24" s="660"/>
      <c r="AOF24" s="661"/>
      <c r="AOG24" s="662" t="str">
        <f>IFERROR(IF(OR(ANX24="日",ANX24="祝",ANX24=0,ANY24=""),"　",MAX(IF(AND(ANY24&lt;=AOG14,AOA24&gt;AOH14),AOH14-AOG14,IF(AND(ANY24&gt;AOG14,AOA24&lt;=AOH14),AOA24-ANY24,IF(AND(ANY24&lt;=AOG14,AOA24&lt;=AOH14),AOA24-AOG14,IF(AND(ANY24&gt;AOG14,AOA24&gt;AOH14),AOH14-ANY24,0)))),0)),0)</f>
        <v>　</v>
      </c>
      <c r="AOH24" s="663"/>
      <c r="AOI24" s="664"/>
      <c r="AOJ24" s="662" t="str">
        <f>IFERROR(IF(OR(ANX24="日",ANX24="祝",ANX24=0,AOC24=""),"　",MAX(IF(AND(AOC24&gt;AOM14,AOE24&gt;AOK14),0,IF(AND(AOC24&lt;=AOM14,AOC24&gt;AOJ14,AOE24&gt;AOK14),AOM14-AOC24,IF(AND(AOC24&lt;=AOM14,AOC24&lt;=AOJ14,AOE24&gt;AOK14),AOM14-AOJ14,IF(AND(AOC24&gt;AOJ14,AOE24&lt;=AOK14),AOE24-AOC24,IF(AND(AOC24&lt;=AOJ14,AOE24&lt;=AOK14),AOE24-AOJ14,0))))),0)),0)</f>
        <v>　</v>
      </c>
      <c r="AOK24" s="663"/>
      <c r="AOL24" s="664"/>
      <c r="AOM24" s="662" t="str">
        <f>IFERROR(IF(OR(ANX24="日",ANX24="祝",ANX24=0,AOC24=0),"　",MAX(IF(AND(AOC24&lt;=AOM14,AOE24&gt;AON14),AON14-AOM14,IF(AOE24&lt;=AON14,0,IF(AND(AOC24&gt;AOM14,AOE24&gt;AON14),AON14-AOC24,0))),0)),0)</f>
        <v>　</v>
      </c>
      <c r="AON24" s="663"/>
      <c r="AOO24" s="664"/>
      <c r="AOP24" s="662" t="str">
        <f>IFERROR(IF(OR(ANX24="日",ANX24="祝",ANX24=0,AOC24=0),"　",MAX(IF(AOC24&gt;AOP14,AOE24-AOC24,IF(AOC24&lt;=AOP14,AOE24-AOP14,0)),0)),0)</f>
        <v>　</v>
      </c>
      <c r="AOQ24" s="663"/>
      <c r="AOR24" s="664"/>
      <c r="AOS24" s="662" t="str">
        <f>IFERROR(IF(OR(ANX24="日",ANX24="祝",ANX24=0,ANY24=""),"　",MAX(IF(AND(ANY24&lt;=AOS14,AOA24&gt;AOT14),AOT14-AOS14,IF(AND(ANY24&gt;AOS14,AOA24&lt;=AOT14),AOA24-ANY24,IF(AND(ANY24&lt;=AOS14,AOA24&lt;=AOT14),AOA24-AOS14,IF(AND(ANY24&gt;AOS14,AOA24&gt;AOT14),AOT14-ANY24,0)))),0)),0)</f>
        <v>　</v>
      </c>
      <c r="AOT24" s="663"/>
      <c r="AOU24" s="664"/>
      <c r="AOV24" s="662" t="str">
        <f>IFERROR(IF(OR(ANX24="日",ANX24="祝",ANX24=0,AOC24=0),"　",MAX(IF(AND(AOC24&gt;AOY14,AOE24&gt;AOW14),0,IF(AND(AOC24&lt;=AOY14,AOC24&gt;AOV14,AOE24&gt;AOW14),AOY14-AOC24,IF(AND(AOC24&lt;=AOY14,AOC24&lt;=AOV14,AOE24&gt;AOW14),AOY14-AOV14,IF(AND(AOC24&gt;AOV14,AOE24&lt;=AOW14),AOE24-AOC24,IF(AND(AOC24&lt;=AOV14,AOE24&lt;=AOW14),AOE24-AOV14,0))))),0)),0)</f>
        <v>　</v>
      </c>
      <c r="AOW24" s="663"/>
      <c r="AOX24" s="664"/>
      <c r="AOY24" s="662" t="str">
        <f>IFERROR(IF(OR(ANX24="日",ANX24="祝",ANX24=0,AOC24=0),"　",MAX(IF(AND(AOC24&lt;=AOY14,AOE24&gt;AOZ14),AOZ14-AOY14,IF(AOE24&lt;=AOZ14,0,IF(AND(AOC24&gt;AOY14,AOE24&gt;AOZ14),AOZ14-AOC24,0))),0)),0)</f>
        <v>　</v>
      </c>
      <c r="AOZ24" s="663"/>
      <c r="APA24" s="664"/>
      <c r="APB24" s="662" t="str">
        <f t="shared" si="18"/>
        <v>　</v>
      </c>
      <c r="APC24" s="663"/>
      <c r="APD24" s="664"/>
      <c r="APE24" s="665" t="str">
        <f>IF(APH24="×",TIME(0,0,0),IF(APR4="非常勤",AOG24,AOS24))</f>
        <v>　</v>
      </c>
      <c r="APF24" s="666"/>
      <c r="APG24" s="667"/>
      <c r="APH24" s="265"/>
      <c r="API24" s="665" t="str">
        <f>IF(APL24="×",TIME(0,0,0),IF(APR4="非常勤",AOJ24,AOV24))</f>
        <v>　</v>
      </c>
      <c r="APJ24" s="666"/>
      <c r="APK24" s="667"/>
      <c r="APL24" s="265"/>
      <c r="APM24" s="665" t="str">
        <f>IF(APP24="×",TIME(0,0,0),IF(APR4="非常勤",AOM24,AOY24))</f>
        <v>　</v>
      </c>
      <c r="APN24" s="666"/>
      <c r="APO24" s="667"/>
      <c r="APP24" s="265"/>
      <c r="APQ24" s="665" t="str">
        <f>IF(APT24="×",TIME(0,0,0),IF(APR4="非常勤",AOP24,APB24))</f>
        <v>　</v>
      </c>
      <c r="APR24" s="666"/>
      <c r="APS24" s="667"/>
      <c r="APT24" s="265"/>
      <c r="APU24" s="720"/>
      <c r="APV24" s="720"/>
      <c r="APW24" s="668"/>
      <c r="APX24" s="670"/>
      <c r="APY24" s="669"/>
      <c r="APZ24" s="671"/>
      <c r="AQA24" s="672"/>
      <c r="AQB24" s="672"/>
      <c r="AQC24" s="673"/>
      <c r="AQD24" s="263">
        <f>'別表_個別勤務状況（1～60）'!$A$24</f>
        <v>10</v>
      </c>
      <c r="AQE24" s="264" t="str">
        <f>'別表_個別勤務状況（1～60）'!$B$24</f>
        <v>土</v>
      </c>
      <c r="AQF24" s="660"/>
      <c r="AQG24" s="661"/>
      <c r="AQH24" s="660"/>
      <c r="AQI24" s="661"/>
      <c r="AQJ24" s="660"/>
      <c r="AQK24" s="661"/>
      <c r="AQL24" s="660"/>
      <c r="AQM24" s="661"/>
      <c r="AQN24" s="662" t="str">
        <f>IFERROR(IF(OR(AQE24="日",AQE24="祝",AQE24=0,AQF24=""),"　",MAX(IF(AND(AQF24&lt;=AQN14,AQH24&gt;AQO14),AQO14-AQN14,IF(AND(AQF24&gt;AQN14,AQH24&lt;=AQO14),AQH24-AQF24,IF(AND(AQF24&lt;=AQN14,AQH24&lt;=AQO14),AQH24-AQN14,IF(AND(AQF24&gt;AQN14,AQH24&gt;AQO14),AQO14-AQF24,0)))),0)),0)</f>
        <v>　</v>
      </c>
      <c r="AQO24" s="663"/>
      <c r="AQP24" s="664"/>
      <c r="AQQ24" s="662" t="str">
        <f>IFERROR(IF(OR(AQE24="日",AQE24="祝",AQE24=0,AQJ24=""),"　",MAX(IF(AND(AQJ24&gt;AQT14,AQL24&gt;AQR14),0,IF(AND(AQJ24&lt;=AQT14,AQJ24&gt;AQQ14,AQL24&gt;AQR14),AQT14-AQJ24,IF(AND(AQJ24&lt;=AQT14,AQJ24&lt;=AQQ14,AQL24&gt;AQR14),AQT14-AQQ14,IF(AND(AQJ24&gt;AQQ14,AQL24&lt;=AQR14),AQL24-AQJ24,IF(AND(AQJ24&lt;=AQQ14,AQL24&lt;=AQR14),AQL24-AQQ14,0))))),0)),0)</f>
        <v>　</v>
      </c>
      <c r="AQR24" s="663"/>
      <c r="AQS24" s="664"/>
      <c r="AQT24" s="662" t="str">
        <f>IFERROR(IF(OR(AQE24="日",AQE24="祝",AQE24=0,AQJ24=0),"　",MAX(IF(AND(AQJ24&lt;=AQT14,AQL24&gt;AQU14),AQU14-AQT14,IF(AQL24&lt;=AQU14,0,IF(AND(AQJ24&gt;AQT14,AQL24&gt;AQU14),AQU14-AQJ24,0))),0)),0)</f>
        <v>　</v>
      </c>
      <c r="AQU24" s="663"/>
      <c r="AQV24" s="664"/>
      <c r="AQW24" s="662" t="str">
        <f>IFERROR(IF(OR(AQE24="日",AQE24="祝",AQE24=0,AQJ24=0),"　",MAX(IF(AQJ24&gt;AQW14,AQL24-AQJ24,IF(AQJ24&lt;=AQW14,AQL24-AQW14,0)),0)),0)</f>
        <v>　</v>
      </c>
      <c r="AQX24" s="663"/>
      <c r="AQY24" s="664"/>
      <c r="AQZ24" s="662" t="str">
        <f>IFERROR(IF(OR(AQE24="日",AQE24="祝",AQE24=0,AQF24=""),"　",MAX(IF(AND(AQF24&lt;=AQZ14,AQH24&gt;ARA14),ARA14-AQZ14,IF(AND(AQF24&gt;AQZ14,AQH24&lt;=ARA14),AQH24-AQF24,IF(AND(AQF24&lt;=AQZ14,AQH24&lt;=ARA14),AQH24-AQZ14,IF(AND(AQF24&gt;AQZ14,AQH24&gt;ARA14),ARA14-AQF24,0)))),0)),0)</f>
        <v>　</v>
      </c>
      <c r="ARA24" s="663"/>
      <c r="ARB24" s="664"/>
      <c r="ARC24" s="662" t="str">
        <f>IFERROR(IF(OR(AQE24="日",AQE24="祝",AQE24=0,AQJ24=0),"　",MAX(IF(AND(AQJ24&gt;ARF14,AQL24&gt;ARD14),0,IF(AND(AQJ24&lt;=ARF14,AQJ24&gt;ARC14,AQL24&gt;ARD14),ARF14-AQJ24,IF(AND(AQJ24&lt;=ARF14,AQJ24&lt;=ARC14,AQL24&gt;ARD14),ARF14-ARC14,IF(AND(AQJ24&gt;ARC14,AQL24&lt;=ARD14),AQL24-AQJ24,IF(AND(AQJ24&lt;=ARC14,AQL24&lt;=ARD14),AQL24-ARC14,0))))),0)),0)</f>
        <v>　</v>
      </c>
      <c r="ARD24" s="663"/>
      <c r="ARE24" s="664"/>
      <c r="ARF24" s="662" t="str">
        <f>IFERROR(IF(OR(AQE24="日",AQE24="祝",AQE24=0,AQJ24=0),"　",MAX(IF(AND(AQJ24&lt;=ARF14,AQL24&gt;ARG14),ARG14-ARF14,IF(AQL24&lt;=ARG14,0,IF(AND(AQJ24&gt;ARF14,AQL24&gt;ARG14),ARG14-AQJ24,0))),0)),0)</f>
        <v>　</v>
      </c>
      <c r="ARG24" s="663"/>
      <c r="ARH24" s="664"/>
      <c r="ARI24" s="662" t="str">
        <f t="shared" si="19"/>
        <v>　</v>
      </c>
      <c r="ARJ24" s="663"/>
      <c r="ARK24" s="664"/>
      <c r="ARL24" s="665" t="str">
        <f>IF(ARO24="×",TIME(0,0,0),IF(ARY4="非常勤",AQN24,AQZ24))</f>
        <v>　</v>
      </c>
      <c r="ARM24" s="666"/>
      <c r="ARN24" s="667"/>
      <c r="ARO24" s="265"/>
      <c r="ARP24" s="665" t="str">
        <f>IF(ARS24="×",TIME(0,0,0),IF(ARY4="非常勤",AQQ24,ARC24))</f>
        <v>　</v>
      </c>
      <c r="ARQ24" s="666"/>
      <c r="ARR24" s="667"/>
      <c r="ARS24" s="265"/>
      <c r="ART24" s="665" t="str">
        <f>IF(ARW24="×",TIME(0,0,0),IF(ARY4="非常勤",AQT24,ARF24))</f>
        <v>　</v>
      </c>
      <c r="ARU24" s="666"/>
      <c r="ARV24" s="667"/>
      <c r="ARW24" s="265"/>
      <c r="ARX24" s="665" t="str">
        <f>IF(ASA24="×",TIME(0,0,0),IF(ARY4="非常勤",AQW24,ARI24))</f>
        <v>　</v>
      </c>
      <c r="ARY24" s="666"/>
      <c r="ARZ24" s="667"/>
      <c r="ASA24" s="265"/>
      <c r="ASB24" s="720"/>
      <c r="ASC24" s="720"/>
      <c r="ASD24" s="668"/>
      <c r="ASE24" s="670"/>
      <c r="ASF24" s="669"/>
      <c r="ASG24" s="671"/>
      <c r="ASH24" s="672"/>
      <c r="ASI24" s="672"/>
      <c r="ASJ24" s="673"/>
      <c r="ASK24" s="263">
        <f>'別表_個別勤務状況（1～60）'!$A$24</f>
        <v>10</v>
      </c>
      <c r="ASL24" s="264" t="str">
        <f>'別表_個別勤務状況（1～60）'!$B$24</f>
        <v>土</v>
      </c>
      <c r="ASM24" s="660"/>
      <c r="ASN24" s="661"/>
      <c r="ASO24" s="660"/>
      <c r="ASP24" s="661"/>
      <c r="ASQ24" s="660"/>
      <c r="ASR24" s="661"/>
      <c r="ASS24" s="660"/>
      <c r="AST24" s="661"/>
      <c r="ASU24" s="662" t="str">
        <f>IFERROR(IF(OR(ASL24="日",ASL24="祝",ASL24=0,ASM24=""),"　",MAX(IF(AND(ASM24&lt;=ASU14,ASO24&gt;ASV14),ASV14-ASU14,IF(AND(ASM24&gt;ASU14,ASO24&lt;=ASV14),ASO24-ASM24,IF(AND(ASM24&lt;=ASU14,ASO24&lt;=ASV14),ASO24-ASU14,IF(AND(ASM24&gt;ASU14,ASO24&gt;ASV14),ASV14-ASM24,0)))),0)),0)</f>
        <v>　</v>
      </c>
      <c r="ASV24" s="663"/>
      <c r="ASW24" s="664"/>
      <c r="ASX24" s="662" t="str">
        <f>IFERROR(IF(OR(ASL24="日",ASL24="祝",ASL24=0,ASQ24=""),"　",MAX(IF(AND(ASQ24&gt;ATA14,ASS24&gt;ASY14),0,IF(AND(ASQ24&lt;=ATA14,ASQ24&gt;ASX14,ASS24&gt;ASY14),ATA14-ASQ24,IF(AND(ASQ24&lt;=ATA14,ASQ24&lt;=ASX14,ASS24&gt;ASY14),ATA14-ASX14,IF(AND(ASQ24&gt;ASX14,ASS24&lt;=ASY14),ASS24-ASQ24,IF(AND(ASQ24&lt;=ASX14,ASS24&lt;=ASY14),ASS24-ASX14,0))))),0)),0)</f>
        <v>　</v>
      </c>
      <c r="ASY24" s="663"/>
      <c r="ASZ24" s="664"/>
      <c r="ATA24" s="662" t="str">
        <f>IFERROR(IF(OR(ASL24="日",ASL24="祝",ASL24=0,ASQ24=0),"　",MAX(IF(AND(ASQ24&lt;=ATA14,ASS24&gt;ATB14),ATB14-ATA14,IF(ASS24&lt;=ATB14,0,IF(AND(ASQ24&gt;ATA14,ASS24&gt;ATB14),ATB14-ASQ24,0))),0)),0)</f>
        <v>　</v>
      </c>
      <c r="ATB24" s="663"/>
      <c r="ATC24" s="664"/>
      <c r="ATD24" s="662" t="str">
        <f>IFERROR(IF(OR(ASL24="日",ASL24="祝",ASL24=0,ASQ24=0),"　",MAX(IF(ASQ24&gt;ATD14,ASS24-ASQ24,IF(ASQ24&lt;=ATD14,ASS24-ATD14,0)),0)),0)</f>
        <v>　</v>
      </c>
      <c r="ATE24" s="663"/>
      <c r="ATF24" s="664"/>
      <c r="ATG24" s="662" t="str">
        <f>IFERROR(IF(OR(ASL24="日",ASL24="祝",ASL24=0,ASM24=""),"　",MAX(IF(AND(ASM24&lt;=ATG14,ASO24&gt;ATH14),ATH14-ATG14,IF(AND(ASM24&gt;ATG14,ASO24&lt;=ATH14),ASO24-ASM24,IF(AND(ASM24&lt;=ATG14,ASO24&lt;=ATH14),ASO24-ATG14,IF(AND(ASM24&gt;ATG14,ASO24&gt;ATH14),ATH14-ASM24,0)))),0)),0)</f>
        <v>　</v>
      </c>
      <c r="ATH24" s="663"/>
      <c r="ATI24" s="664"/>
      <c r="ATJ24" s="662" t="str">
        <f>IFERROR(IF(OR(ASL24="日",ASL24="祝",ASL24=0,ASQ24=0),"　",MAX(IF(AND(ASQ24&gt;ATM14,ASS24&gt;ATK14),0,IF(AND(ASQ24&lt;=ATM14,ASQ24&gt;ATJ14,ASS24&gt;ATK14),ATM14-ASQ24,IF(AND(ASQ24&lt;=ATM14,ASQ24&lt;=ATJ14,ASS24&gt;ATK14),ATM14-ATJ14,IF(AND(ASQ24&gt;ATJ14,ASS24&lt;=ATK14),ASS24-ASQ24,IF(AND(ASQ24&lt;=ATJ14,ASS24&lt;=ATK14),ASS24-ATJ14,0))))),0)),0)</f>
        <v>　</v>
      </c>
      <c r="ATK24" s="663"/>
      <c r="ATL24" s="664"/>
      <c r="ATM24" s="662" t="str">
        <f>IFERROR(IF(OR(ASL24="日",ASL24="祝",ASL24=0,ASQ24=0),"　",MAX(IF(AND(ASQ24&lt;=ATM14,ASS24&gt;ATN14),ATN14-ATM14,IF(ASS24&lt;=ATN14,0,IF(AND(ASQ24&gt;ATM14,ASS24&gt;ATN14),ATN14-ASQ24,0))),0)),0)</f>
        <v>　</v>
      </c>
      <c r="ATN24" s="663"/>
      <c r="ATO24" s="664"/>
      <c r="ATP24" s="662" t="str">
        <f t="shared" si="20"/>
        <v>　</v>
      </c>
      <c r="ATQ24" s="663"/>
      <c r="ATR24" s="664"/>
      <c r="ATS24" s="665" t="str">
        <f>IF(ATV24="×",TIME(0,0,0),IF(AUF4="非常勤",ASU24,ATG24))</f>
        <v>　</v>
      </c>
      <c r="ATT24" s="666"/>
      <c r="ATU24" s="667"/>
      <c r="ATV24" s="265"/>
      <c r="ATW24" s="665" t="str">
        <f>IF(ATZ24="×",TIME(0,0,0),IF(AUF4="非常勤",ASX24,ATJ24))</f>
        <v>　</v>
      </c>
      <c r="ATX24" s="666"/>
      <c r="ATY24" s="667"/>
      <c r="ATZ24" s="265"/>
      <c r="AUA24" s="665" t="str">
        <f>IF(AUD24="×",TIME(0,0,0),IF(AUF4="非常勤",ATA24,ATM24))</f>
        <v>　</v>
      </c>
      <c r="AUB24" s="666"/>
      <c r="AUC24" s="667"/>
      <c r="AUD24" s="265"/>
      <c r="AUE24" s="665" t="str">
        <f>IF(AUH24="×",TIME(0,0,0),IF(AUF4="非常勤",ATD24,ATP24))</f>
        <v>　</v>
      </c>
      <c r="AUF24" s="666"/>
      <c r="AUG24" s="667"/>
      <c r="AUH24" s="265"/>
      <c r="AUI24" s="720"/>
      <c r="AUJ24" s="720"/>
      <c r="AUK24" s="668"/>
      <c r="AUL24" s="670"/>
      <c r="AUM24" s="669"/>
      <c r="AUN24" s="671"/>
      <c r="AUO24" s="672"/>
      <c r="AUP24" s="672"/>
      <c r="AUQ24" s="673"/>
      <c r="AUR24" s="263">
        <f>'別表_個別勤務状況（1～60）'!$A$24</f>
        <v>10</v>
      </c>
      <c r="AUS24" s="264" t="str">
        <f>'別表_個別勤務状況（1～60）'!$B$24</f>
        <v>土</v>
      </c>
      <c r="AUT24" s="660"/>
      <c r="AUU24" s="661"/>
      <c r="AUV24" s="660"/>
      <c r="AUW24" s="661"/>
      <c r="AUX24" s="660"/>
      <c r="AUY24" s="661"/>
      <c r="AUZ24" s="660"/>
      <c r="AVA24" s="661"/>
      <c r="AVB24" s="662" t="str">
        <f>IFERROR(IF(OR(AUS24="日",AUS24="祝",AUS24=0,AUT24=""),"　",MAX(IF(AND(AUT24&lt;=AVB14,AUV24&gt;AVC14),AVC14-AVB14,IF(AND(AUT24&gt;AVB14,AUV24&lt;=AVC14),AUV24-AUT24,IF(AND(AUT24&lt;=AVB14,AUV24&lt;=AVC14),AUV24-AVB14,IF(AND(AUT24&gt;AVB14,AUV24&gt;AVC14),AVC14-AUT24,0)))),0)),0)</f>
        <v>　</v>
      </c>
      <c r="AVC24" s="663"/>
      <c r="AVD24" s="664"/>
      <c r="AVE24" s="662" t="str">
        <f>IFERROR(IF(OR(AUS24="日",AUS24="祝",AUS24=0,AUX24=""),"　",MAX(IF(AND(AUX24&gt;AVH14,AUZ24&gt;AVF14),0,IF(AND(AUX24&lt;=AVH14,AUX24&gt;AVE14,AUZ24&gt;AVF14),AVH14-AUX24,IF(AND(AUX24&lt;=AVH14,AUX24&lt;=AVE14,AUZ24&gt;AVF14),AVH14-AVE14,IF(AND(AUX24&gt;AVE14,AUZ24&lt;=AVF14),AUZ24-AUX24,IF(AND(AUX24&lt;=AVE14,AUZ24&lt;=AVF14),AUZ24-AVE14,0))))),0)),0)</f>
        <v>　</v>
      </c>
      <c r="AVF24" s="663"/>
      <c r="AVG24" s="664"/>
      <c r="AVH24" s="662" t="str">
        <f>IFERROR(IF(OR(AUS24="日",AUS24="祝",AUS24=0,AUX24=0),"　",MAX(IF(AND(AUX24&lt;=AVH14,AUZ24&gt;AVI14),AVI14-AVH14,IF(AUZ24&lt;=AVI14,0,IF(AND(AUX24&gt;AVH14,AUZ24&gt;AVI14),AVI14-AUX24,0))),0)),0)</f>
        <v>　</v>
      </c>
      <c r="AVI24" s="663"/>
      <c r="AVJ24" s="664"/>
      <c r="AVK24" s="662" t="str">
        <f>IFERROR(IF(OR(AUS24="日",AUS24="祝",AUS24=0,AUX24=0),"　",MAX(IF(AUX24&gt;AVK14,AUZ24-AUX24,IF(AUX24&lt;=AVK14,AUZ24-AVK14,0)),0)),0)</f>
        <v>　</v>
      </c>
      <c r="AVL24" s="663"/>
      <c r="AVM24" s="664"/>
      <c r="AVN24" s="662" t="str">
        <f>IFERROR(IF(OR(AUS24="日",AUS24="祝",AUS24=0,AUT24=""),"　",MAX(IF(AND(AUT24&lt;=AVN14,AUV24&gt;AVO14),AVO14-AVN14,IF(AND(AUT24&gt;AVN14,AUV24&lt;=AVO14),AUV24-AUT24,IF(AND(AUT24&lt;=AVN14,AUV24&lt;=AVO14),AUV24-AVN14,IF(AND(AUT24&gt;AVN14,AUV24&gt;AVO14),AVO14-AUT24,0)))),0)),0)</f>
        <v>　</v>
      </c>
      <c r="AVO24" s="663"/>
      <c r="AVP24" s="664"/>
      <c r="AVQ24" s="662" t="str">
        <f>IFERROR(IF(OR(AUS24="日",AUS24="祝",AUS24=0,AUX24=0),"　",MAX(IF(AND(AUX24&gt;AVT14,AUZ24&gt;AVR14),0,IF(AND(AUX24&lt;=AVT14,AUX24&gt;AVQ14,AUZ24&gt;AVR14),AVT14-AUX24,IF(AND(AUX24&lt;=AVT14,AUX24&lt;=AVQ14,AUZ24&gt;AVR14),AVT14-AVQ14,IF(AND(AUX24&gt;AVQ14,AUZ24&lt;=AVR14),AUZ24-AUX24,IF(AND(AUX24&lt;=AVQ14,AUZ24&lt;=AVR14),AUZ24-AVQ14,0))))),0)),0)</f>
        <v>　</v>
      </c>
      <c r="AVR24" s="663"/>
      <c r="AVS24" s="664"/>
      <c r="AVT24" s="662" t="str">
        <f>IFERROR(IF(OR(AUS24="日",AUS24="祝",AUS24=0,AUX24=0),"　",MAX(IF(AND(AUX24&lt;=AVT14,AUZ24&gt;AVU14),AVU14-AVT14,IF(AUZ24&lt;=AVU14,0,IF(AND(AUX24&gt;AVT14,AUZ24&gt;AVU14),AVU14-AUX24,0))),0)),0)</f>
        <v>　</v>
      </c>
      <c r="AVU24" s="663"/>
      <c r="AVV24" s="664"/>
      <c r="AVW24" s="662" t="str">
        <f t="shared" si="21"/>
        <v>　</v>
      </c>
      <c r="AVX24" s="663"/>
      <c r="AVY24" s="664"/>
      <c r="AVZ24" s="665" t="str">
        <f>IF(AWC24="×",TIME(0,0,0),IF(AWM4="非常勤",AVB24,AVN24))</f>
        <v>　</v>
      </c>
      <c r="AWA24" s="666"/>
      <c r="AWB24" s="667"/>
      <c r="AWC24" s="265"/>
      <c r="AWD24" s="665" t="str">
        <f>IF(AWG24="×",TIME(0,0,0),IF(AWM4="非常勤",AVE24,AVQ24))</f>
        <v>　</v>
      </c>
      <c r="AWE24" s="666"/>
      <c r="AWF24" s="667"/>
      <c r="AWG24" s="265"/>
      <c r="AWH24" s="665" t="str">
        <f>IF(AWK24="×",TIME(0,0,0),IF(AWM4="非常勤",AVH24,AVT24))</f>
        <v>　</v>
      </c>
      <c r="AWI24" s="666"/>
      <c r="AWJ24" s="667"/>
      <c r="AWK24" s="265"/>
      <c r="AWL24" s="665" t="str">
        <f>IF(AWO24="×",TIME(0,0,0),IF(AWM4="非常勤",AVK24,AVW24))</f>
        <v>　</v>
      </c>
      <c r="AWM24" s="666"/>
      <c r="AWN24" s="667"/>
      <c r="AWO24" s="265"/>
      <c r="AWP24" s="720"/>
      <c r="AWQ24" s="720"/>
      <c r="AWR24" s="668"/>
      <c r="AWS24" s="670"/>
      <c r="AWT24" s="669"/>
      <c r="AWU24" s="671"/>
      <c r="AWV24" s="672"/>
      <c r="AWW24" s="672"/>
      <c r="AWX24" s="673"/>
      <c r="AWY24" s="263">
        <f>'別表_個別勤務状況（1～60）'!$A$24</f>
        <v>10</v>
      </c>
      <c r="AWZ24" s="264" t="str">
        <f>'別表_個別勤務状況（1～60）'!$B$24</f>
        <v>土</v>
      </c>
      <c r="AXA24" s="660"/>
      <c r="AXB24" s="661"/>
      <c r="AXC24" s="660"/>
      <c r="AXD24" s="661"/>
      <c r="AXE24" s="660"/>
      <c r="AXF24" s="661"/>
      <c r="AXG24" s="660"/>
      <c r="AXH24" s="661"/>
      <c r="AXI24" s="662" t="str">
        <f>IFERROR(IF(OR(AWZ24="日",AWZ24="祝",AWZ24=0,AXA24=""),"　",MAX(IF(AND(AXA24&lt;=AXI14,AXC24&gt;AXJ14),AXJ14-AXI14,IF(AND(AXA24&gt;AXI14,AXC24&lt;=AXJ14),AXC24-AXA24,IF(AND(AXA24&lt;=AXI14,AXC24&lt;=AXJ14),AXC24-AXI14,IF(AND(AXA24&gt;AXI14,AXC24&gt;AXJ14),AXJ14-AXA24,0)))),0)),0)</f>
        <v>　</v>
      </c>
      <c r="AXJ24" s="663"/>
      <c r="AXK24" s="664"/>
      <c r="AXL24" s="662" t="str">
        <f>IFERROR(IF(OR(AWZ24="日",AWZ24="祝",AWZ24=0,AXE24=""),"　",MAX(IF(AND(AXE24&gt;AXO14,AXG24&gt;AXM14),0,IF(AND(AXE24&lt;=AXO14,AXE24&gt;AXL14,AXG24&gt;AXM14),AXO14-AXE24,IF(AND(AXE24&lt;=AXO14,AXE24&lt;=AXL14,AXG24&gt;AXM14),AXO14-AXL14,IF(AND(AXE24&gt;AXL14,AXG24&lt;=AXM14),AXG24-AXE24,IF(AND(AXE24&lt;=AXL14,AXG24&lt;=AXM14),AXG24-AXL14,0))))),0)),0)</f>
        <v>　</v>
      </c>
      <c r="AXM24" s="663"/>
      <c r="AXN24" s="664"/>
      <c r="AXO24" s="662" t="str">
        <f>IFERROR(IF(OR(AWZ24="日",AWZ24="祝",AWZ24=0,AXE24=0),"　",MAX(IF(AND(AXE24&lt;=AXO14,AXG24&gt;AXP14),AXP14-AXO14,IF(AXG24&lt;=AXP14,0,IF(AND(AXE24&gt;AXO14,AXG24&gt;AXP14),AXP14-AXE24,0))),0)),0)</f>
        <v>　</v>
      </c>
      <c r="AXP24" s="663"/>
      <c r="AXQ24" s="664"/>
      <c r="AXR24" s="662" t="str">
        <f>IFERROR(IF(OR(AWZ24="日",AWZ24="祝",AWZ24=0,AXE24=0),"　",MAX(IF(AXE24&gt;AXR14,AXG24-AXE24,IF(AXE24&lt;=AXR14,AXG24-AXR14,0)),0)),0)</f>
        <v>　</v>
      </c>
      <c r="AXS24" s="663"/>
      <c r="AXT24" s="664"/>
      <c r="AXU24" s="662" t="str">
        <f>IFERROR(IF(OR(AWZ24="日",AWZ24="祝",AWZ24=0,AXA24=""),"　",MAX(IF(AND(AXA24&lt;=AXU14,AXC24&gt;AXV14),AXV14-AXU14,IF(AND(AXA24&gt;AXU14,AXC24&lt;=AXV14),AXC24-AXA24,IF(AND(AXA24&lt;=AXU14,AXC24&lt;=AXV14),AXC24-AXU14,IF(AND(AXA24&gt;AXU14,AXC24&gt;AXV14),AXV14-AXA24,0)))),0)),0)</f>
        <v>　</v>
      </c>
      <c r="AXV24" s="663"/>
      <c r="AXW24" s="664"/>
      <c r="AXX24" s="662" t="str">
        <f>IFERROR(IF(OR(AWZ24="日",AWZ24="祝",AWZ24=0,AXE24=0),"　",MAX(IF(AND(AXE24&gt;AYA14,AXG24&gt;AXY14),0,IF(AND(AXE24&lt;=AYA14,AXE24&gt;AXX14,AXG24&gt;AXY14),AYA14-AXE24,IF(AND(AXE24&lt;=AYA14,AXE24&lt;=AXX14,AXG24&gt;AXY14),AYA14-AXX14,IF(AND(AXE24&gt;AXX14,AXG24&lt;=AXY14),AXG24-AXE24,IF(AND(AXE24&lt;=AXX14,AXG24&lt;=AXY14),AXG24-AXX14,0))))),0)),0)</f>
        <v>　</v>
      </c>
      <c r="AXY24" s="663"/>
      <c r="AXZ24" s="664"/>
      <c r="AYA24" s="662" t="str">
        <f>IFERROR(IF(OR(AWZ24="日",AWZ24="祝",AWZ24=0,AXE24=0),"　",MAX(IF(AND(AXE24&lt;=AYA14,AXG24&gt;AYB14),AYB14-AYA14,IF(AXG24&lt;=AYB14,0,IF(AND(AXE24&gt;AYA14,AXG24&gt;AYB14),AYB14-AXE24,0))),0)),0)</f>
        <v>　</v>
      </c>
      <c r="AYB24" s="663"/>
      <c r="AYC24" s="664"/>
      <c r="AYD24" s="662" t="str">
        <f t="shared" si="22"/>
        <v>　</v>
      </c>
      <c r="AYE24" s="663"/>
      <c r="AYF24" s="664"/>
      <c r="AYG24" s="665" t="str">
        <f>IF(AYJ24="×",TIME(0,0,0),IF(AYT4="非常勤",AXI24,AXU24))</f>
        <v>　</v>
      </c>
      <c r="AYH24" s="666"/>
      <c r="AYI24" s="667"/>
      <c r="AYJ24" s="265"/>
      <c r="AYK24" s="665" t="str">
        <f>IF(AYN24="×",TIME(0,0,0),IF(AYT4="非常勤",AXL24,AXX24))</f>
        <v>　</v>
      </c>
      <c r="AYL24" s="666"/>
      <c r="AYM24" s="667"/>
      <c r="AYN24" s="265"/>
      <c r="AYO24" s="665" t="str">
        <f>IF(AYR24="×",TIME(0,0,0),IF(AYT4="非常勤",AXO24,AYA24))</f>
        <v>　</v>
      </c>
      <c r="AYP24" s="666"/>
      <c r="AYQ24" s="667"/>
      <c r="AYR24" s="265"/>
      <c r="AYS24" s="665" t="str">
        <f>IF(AYV24="×",TIME(0,0,0),IF(AYT4="非常勤",AXR24,AYD24))</f>
        <v>　</v>
      </c>
      <c r="AYT24" s="666"/>
      <c r="AYU24" s="667"/>
      <c r="AYV24" s="265"/>
      <c r="AYW24" s="720"/>
      <c r="AYX24" s="720"/>
      <c r="AYY24" s="668"/>
      <c r="AYZ24" s="670"/>
      <c r="AZA24" s="669"/>
      <c r="AZB24" s="671"/>
      <c r="AZC24" s="672"/>
      <c r="AZD24" s="672"/>
      <c r="AZE24" s="673"/>
      <c r="AZF24" s="263">
        <f>'別表_個別勤務状況（1～60）'!$A$24</f>
        <v>10</v>
      </c>
      <c r="AZG24" s="264" t="str">
        <f>'別表_個別勤務状況（1～60）'!$B$24</f>
        <v>土</v>
      </c>
      <c r="AZH24" s="660"/>
      <c r="AZI24" s="661"/>
      <c r="AZJ24" s="660"/>
      <c r="AZK24" s="661"/>
      <c r="AZL24" s="660"/>
      <c r="AZM24" s="661"/>
      <c r="AZN24" s="660"/>
      <c r="AZO24" s="661"/>
      <c r="AZP24" s="662" t="str">
        <f>IFERROR(IF(OR(AZG24="日",AZG24="祝",AZG24=0,AZH24=""),"　",MAX(IF(AND(AZH24&lt;=AZP14,AZJ24&gt;AZQ14),AZQ14-AZP14,IF(AND(AZH24&gt;AZP14,AZJ24&lt;=AZQ14),AZJ24-AZH24,IF(AND(AZH24&lt;=AZP14,AZJ24&lt;=AZQ14),AZJ24-AZP14,IF(AND(AZH24&gt;AZP14,AZJ24&gt;AZQ14),AZQ14-AZH24,0)))),0)),0)</f>
        <v>　</v>
      </c>
      <c r="AZQ24" s="663"/>
      <c r="AZR24" s="664"/>
      <c r="AZS24" s="662" t="str">
        <f>IFERROR(IF(OR(AZG24="日",AZG24="祝",AZG24=0,AZL24=""),"　",MAX(IF(AND(AZL24&gt;AZV14,AZN24&gt;AZT14),0,IF(AND(AZL24&lt;=AZV14,AZL24&gt;AZS14,AZN24&gt;AZT14),AZV14-AZL24,IF(AND(AZL24&lt;=AZV14,AZL24&lt;=AZS14,AZN24&gt;AZT14),AZV14-AZS14,IF(AND(AZL24&gt;AZS14,AZN24&lt;=AZT14),AZN24-AZL24,IF(AND(AZL24&lt;=AZS14,AZN24&lt;=AZT14),AZN24-AZS14,0))))),0)),0)</f>
        <v>　</v>
      </c>
      <c r="AZT24" s="663"/>
      <c r="AZU24" s="664"/>
      <c r="AZV24" s="662" t="str">
        <f>IFERROR(IF(OR(AZG24="日",AZG24="祝",AZG24=0,AZL24=0),"　",MAX(IF(AND(AZL24&lt;=AZV14,AZN24&gt;AZW14),AZW14-AZV14,IF(AZN24&lt;=AZW14,0,IF(AND(AZL24&gt;AZV14,AZN24&gt;AZW14),AZW14-AZL24,0))),0)),0)</f>
        <v>　</v>
      </c>
      <c r="AZW24" s="663"/>
      <c r="AZX24" s="664"/>
      <c r="AZY24" s="662" t="str">
        <f>IFERROR(IF(OR(AZG24="日",AZG24="祝",AZG24=0,AZL24=0),"　",MAX(IF(AZL24&gt;AZY14,AZN24-AZL24,IF(AZL24&lt;=AZY14,AZN24-AZY14,0)),0)),0)</f>
        <v>　</v>
      </c>
      <c r="AZZ24" s="663"/>
      <c r="BAA24" s="664"/>
      <c r="BAB24" s="662" t="str">
        <f>IFERROR(IF(OR(AZG24="日",AZG24="祝",AZG24=0,AZH24=""),"　",MAX(IF(AND(AZH24&lt;=BAB14,AZJ24&gt;BAC14),BAC14-BAB14,IF(AND(AZH24&gt;BAB14,AZJ24&lt;=BAC14),AZJ24-AZH24,IF(AND(AZH24&lt;=BAB14,AZJ24&lt;=BAC14),AZJ24-BAB14,IF(AND(AZH24&gt;BAB14,AZJ24&gt;BAC14),BAC14-AZH24,0)))),0)),0)</f>
        <v>　</v>
      </c>
      <c r="BAC24" s="663"/>
      <c r="BAD24" s="664"/>
      <c r="BAE24" s="662" t="str">
        <f>IFERROR(IF(OR(AZG24="日",AZG24="祝",AZG24=0,AZL24=0),"　",MAX(IF(AND(AZL24&gt;BAH14,AZN24&gt;BAF14),0,IF(AND(AZL24&lt;=BAH14,AZL24&gt;BAE14,AZN24&gt;BAF14),BAH14-AZL24,IF(AND(AZL24&lt;=BAH14,AZL24&lt;=BAE14,AZN24&gt;BAF14),BAH14-BAE14,IF(AND(AZL24&gt;BAE14,AZN24&lt;=BAF14),AZN24-AZL24,IF(AND(AZL24&lt;=BAE14,AZN24&lt;=BAF14),AZN24-BAE14,0))))),0)),0)</f>
        <v>　</v>
      </c>
      <c r="BAF24" s="663"/>
      <c r="BAG24" s="664"/>
      <c r="BAH24" s="662" t="str">
        <f>IFERROR(IF(OR(AZG24="日",AZG24="祝",AZG24=0,AZL24=0),"　",MAX(IF(AND(AZL24&lt;=BAH14,AZN24&gt;BAI14),BAI14-BAH14,IF(AZN24&lt;=BAI14,0,IF(AND(AZL24&gt;BAH14,AZN24&gt;BAI14),BAI14-AZL24,0))),0)),0)</f>
        <v>　</v>
      </c>
      <c r="BAI24" s="663"/>
      <c r="BAJ24" s="664"/>
      <c r="BAK24" s="662" t="str">
        <f t="shared" si="23"/>
        <v>　</v>
      </c>
      <c r="BAL24" s="663"/>
      <c r="BAM24" s="664"/>
      <c r="BAN24" s="665" t="str">
        <f>IF(BAQ24="×",TIME(0,0,0),IF(BBA4="非常勤",AZP24,BAB24))</f>
        <v>　</v>
      </c>
      <c r="BAO24" s="666"/>
      <c r="BAP24" s="667"/>
      <c r="BAQ24" s="265"/>
      <c r="BAR24" s="665" t="str">
        <f>IF(BAU24="×",TIME(0,0,0),IF(BBA4="非常勤",AZS24,BAE24))</f>
        <v>　</v>
      </c>
      <c r="BAS24" s="666"/>
      <c r="BAT24" s="667"/>
      <c r="BAU24" s="265"/>
      <c r="BAV24" s="665" t="str">
        <f>IF(BAY24="×",TIME(0,0,0),IF(BBA4="非常勤",AZV24,BAH24))</f>
        <v>　</v>
      </c>
      <c r="BAW24" s="666"/>
      <c r="BAX24" s="667"/>
      <c r="BAY24" s="265"/>
      <c r="BAZ24" s="665" t="str">
        <f>IF(BBC24="×",TIME(0,0,0),IF(BBA4="非常勤",AZY24,BAK24))</f>
        <v>　</v>
      </c>
      <c r="BBA24" s="666"/>
      <c r="BBB24" s="667"/>
      <c r="BBC24" s="265"/>
      <c r="BBD24" s="720"/>
      <c r="BBE24" s="720"/>
      <c r="BBF24" s="668"/>
      <c r="BBG24" s="670"/>
      <c r="BBH24" s="669"/>
      <c r="BBI24" s="671"/>
      <c r="BBJ24" s="672"/>
      <c r="BBK24" s="672"/>
      <c r="BBL24" s="673"/>
      <c r="BBM24" s="263">
        <f>'別表_個別勤務状況（1～60）'!$A$24</f>
        <v>10</v>
      </c>
      <c r="BBN24" s="264" t="str">
        <f>'別表_個別勤務状況（1～60）'!$B$24</f>
        <v>土</v>
      </c>
      <c r="BBO24" s="660"/>
      <c r="BBP24" s="661"/>
      <c r="BBQ24" s="660"/>
      <c r="BBR24" s="661"/>
      <c r="BBS24" s="660"/>
      <c r="BBT24" s="661"/>
      <c r="BBU24" s="660"/>
      <c r="BBV24" s="661"/>
      <c r="BBW24" s="662" t="str">
        <f>IFERROR(IF(OR(BBN24="日",BBN24="祝",BBN24=0,BBO24=""),"　",MAX(IF(AND(BBO24&lt;=BBW14,BBQ24&gt;BBX14),BBX14-BBW14,IF(AND(BBO24&gt;BBW14,BBQ24&lt;=BBX14),BBQ24-BBO24,IF(AND(BBO24&lt;=BBW14,BBQ24&lt;=BBX14),BBQ24-BBW14,IF(AND(BBO24&gt;BBW14,BBQ24&gt;BBX14),BBX14-BBO24,0)))),0)),0)</f>
        <v>　</v>
      </c>
      <c r="BBX24" s="663"/>
      <c r="BBY24" s="664"/>
      <c r="BBZ24" s="662" t="str">
        <f>IFERROR(IF(OR(BBN24="日",BBN24="祝",BBN24=0,BBS24=""),"　",MAX(IF(AND(BBS24&gt;BCC14,BBU24&gt;BCA14),0,IF(AND(BBS24&lt;=BCC14,BBS24&gt;BBZ14,BBU24&gt;BCA14),BCC14-BBS24,IF(AND(BBS24&lt;=BCC14,BBS24&lt;=BBZ14,BBU24&gt;BCA14),BCC14-BBZ14,IF(AND(BBS24&gt;BBZ14,BBU24&lt;=BCA14),BBU24-BBS24,IF(AND(BBS24&lt;=BBZ14,BBU24&lt;=BCA14),BBU24-BBZ14,0))))),0)),0)</f>
        <v>　</v>
      </c>
      <c r="BCA24" s="663"/>
      <c r="BCB24" s="664"/>
      <c r="BCC24" s="662" t="str">
        <f>IFERROR(IF(OR(BBN24="日",BBN24="祝",BBN24=0,BBS24=0),"　",MAX(IF(AND(BBS24&lt;=BCC14,BBU24&gt;BCD14),BCD14-BCC14,IF(BBU24&lt;=BCD14,0,IF(AND(BBS24&gt;BCC14,BBU24&gt;BCD14),BCD14-BBS24,0))),0)),0)</f>
        <v>　</v>
      </c>
      <c r="BCD24" s="663"/>
      <c r="BCE24" s="664"/>
      <c r="BCF24" s="662" t="str">
        <f>IFERROR(IF(OR(BBN24="日",BBN24="祝",BBN24=0,BBS24=0),"　",MAX(IF(BBS24&gt;BCF14,BBU24-BBS24,IF(BBS24&lt;=BCF14,BBU24-BCF14,0)),0)),0)</f>
        <v>　</v>
      </c>
      <c r="BCG24" s="663"/>
      <c r="BCH24" s="664"/>
      <c r="BCI24" s="662" t="str">
        <f>IFERROR(IF(OR(BBN24="日",BBN24="祝",BBN24=0,BBO24=""),"　",MAX(IF(AND(BBO24&lt;=BCI14,BBQ24&gt;BCJ14),BCJ14-BCI14,IF(AND(BBO24&gt;BCI14,BBQ24&lt;=BCJ14),BBQ24-BBO24,IF(AND(BBO24&lt;=BCI14,BBQ24&lt;=BCJ14),BBQ24-BCI14,IF(AND(BBO24&gt;BCI14,BBQ24&gt;BCJ14),BCJ14-BBO24,0)))),0)),0)</f>
        <v>　</v>
      </c>
      <c r="BCJ24" s="663"/>
      <c r="BCK24" s="664"/>
      <c r="BCL24" s="662" t="str">
        <f>IFERROR(IF(OR(BBN24="日",BBN24="祝",BBN24=0,BBS24=0),"　",MAX(IF(AND(BBS24&gt;BCO14,BBU24&gt;BCM14),0,IF(AND(BBS24&lt;=BCO14,BBS24&gt;BCL14,BBU24&gt;BCM14),BCO14-BBS24,IF(AND(BBS24&lt;=BCO14,BBS24&lt;=BCL14,BBU24&gt;BCM14),BCO14-BCL14,IF(AND(BBS24&gt;BCL14,BBU24&lt;=BCM14),BBU24-BBS24,IF(AND(BBS24&lt;=BCL14,BBU24&lt;=BCM14),BBU24-BCL14,0))))),0)),0)</f>
        <v>　</v>
      </c>
      <c r="BCM24" s="663"/>
      <c r="BCN24" s="664"/>
      <c r="BCO24" s="662" t="str">
        <f>IFERROR(IF(OR(BBN24="日",BBN24="祝",BBN24=0,BBS24=0),"　",MAX(IF(AND(BBS24&lt;=BCO14,BBU24&gt;BCP14),BCP14-BCO14,IF(BBU24&lt;=BCP14,0,IF(AND(BBS24&gt;BCO14,BBU24&gt;BCP14),BCP14-BBS24,0))),0)),0)</f>
        <v>　</v>
      </c>
      <c r="BCP24" s="663"/>
      <c r="BCQ24" s="664"/>
      <c r="BCR24" s="662" t="str">
        <f t="shared" si="24"/>
        <v>　</v>
      </c>
      <c r="BCS24" s="663"/>
      <c r="BCT24" s="664"/>
      <c r="BCU24" s="665" t="str">
        <f>IF(BCX24="×",TIME(0,0,0),IF(BDH4="非常勤",BBW24,BCI24))</f>
        <v>　</v>
      </c>
      <c r="BCV24" s="666"/>
      <c r="BCW24" s="667"/>
      <c r="BCX24" s="265"/>
      <c r="BCY24" s="665" t="str">
        <f>IF(BDB24="×",TIME(0,0,0),IF(BDH4="非常勤",BBZ24,BCL24))</f>
        <v>　</v>
      </c>
      <c r="BCZ24" s="666"/>
      <c r="BDA24" s="667"/>
      <c r="BDB24" s="265"/>
      <c r="BDC24" s="665" t="str">
        <f>IF(BDF24="×",TIME(0,0,0),IF(BDH4="非常勤",BCC24,BCO24))</f>
        <v>　</v>
      </c>
      <c r="BDD24" s="666"/>
      <c r="BDE24" s="667"/>
      <c r="BDF24" s="265"/>
      <c r="BDG24" s="665" t="str">
        <f>IF(BDJ24="×",TIME(0,0,0),IF(BDH4="非常勤",BCF24,BCR24))</f>
        <v>　</v>
      </c>
      <c r="BDH24" s="666"/>
      <c r="BDI24" s="667"/>
      <c r="BDJ24" s="265"/>
      <c r="BDK24" s="720"/>
      <c r="BDL24" s="720"/>
      <c r="BDM24" s="668"/>
      <c r="BDN24" s="670"/>
      <c r="BDO24" s="669"/>
      <c r="BDP24" s="671"/>
      <c r="BDQ24" s="672"/>
      <c r="BDR24" s="672"/>
      <c r="BDS24" s="673"/>
      <c r="BDT24" s="263">
        <f>'別表_個別勤務状況（1～60）'!$A$24</f>
        <v>10</v>
      </c>
      <c r="BDU24" s="264" t="str">
        <f>'別表_個別勤務状況（1～60）'!$B$24</f>
        <v>土</v>
      </c>
      <c r="BDV24" s="660"/>
      <c r="BDW24" s="661"/>
      <c r="BDX24" s="660"/>
      <c r="BDY24" s="661"/>
      <c r="BDZ24" s="660"/>
      <c r="BEA24" s="661"/>
      <c r="BEB24" s="660"/>
      <c r="BEC24" s="661"/>
      <c r="BED24" s="662" t="str">
        <f>IFERROR(IF(OR(BDU24="日",BDU24="祝",BDU24=0,BDV24=""),"　",MAX(IF(AND(BDV24&lt;=BED14,BDX24&gt;BEE14),BEE14-BED14,IF(AND(BDV24&gt;BED14,BDX24&lt;=BEE14),BDX24-BDV24,IF(AND(BDV24&lt;=BED14,BDX24&lt;=BEE14),BDX24-BED14,IF(AND(BDV24&gt;BED14,BDX24&gt;BEE14),BEE14-BDV24,0)))),0)),0)</f>
        <v>　</v>
      </c>
      <c r="BEE24" s="663"/>
      <c r="BEF24" s="664"/>
      <c r="BEG24" s="662" t="str">
        <f>IFERROR(IF(OR(BDU24="日",BDU24="祝",BDU24=0,BDZ24=""),"　",MAX(IF(AND(BDZ24&gt;BEJ14,BEB24&gt;BEH14),0,IF(AND(BDZ24&lt;=BEJ14,BDZ24&gt;BEG14,BEB24&gt;BEH14),BEJ14-BDZ24,IF(AND(BDZ24&lt;=BEJ14,BDZ24&lt;=BEG14,BEB24&gt;BEH14),BEJ14-BEG14,IF(AND(BDZ24&gt;BEG14,BEB24&lt;=BEH14),BEB24-BDZ24,IF(AND(BDZ24&lt;=BEG14,BEB24&lt;=BEH14),BEB24-BEG14,0))))),0)),0)</f>
        <v>　</v>
      </c>
      <c r="BEH24" s="663"/>
      <c r="BEI24" s="664"/>
      <c r="BEJ24" s="662" t="str">
        <f>IFERROR(IF(OR(BDU24="日",BDU24="祝",BDU24=0,BDZ24=0),"　",MAX(IF(AND(BDZ24&lt;=BEJ14,BEB24&gt;BEK14),BEK14-BEJ14,IF(BEB24&lt;=BEK14,0,IF(AND(BDZ24&gt;BEJ14,BEB24&gt;BEK14),BEK14-BDZ24,0))),0)),0)</f>
        <v>　</v>
      </c>
      <c r="BEK24" s="663"/>
      <c r="BEL24" s="664"/>
      <c r="BEM24" s="662" t="str">
        <f>IFERROR(IF(OR(BDU24="日",BDU24="祝",BDU24=0,BDZ24=0),"　",MAX(IF(BDZ24&gt;BEM14,BEB24-BDZ24,IF(BDZ24&lt;=BEM14,BEB24-BEM14,0)),0)),0)</f>
        <v>　</v>
      </c>
      <c r="BEN24" s="663"/>
      <c r="BEO24" s="664"/>
      <c r="BEP24" s="662" t="str">
        <f>IFERROR(IF(OR(BDU24="日",BDU24="祝",BDU24=0,BDV24=""),"　",MAX(IF(AND(BDV24&lt;=BEP14,BDX24&gt;BEQ14),BEQ14-BEP14,IF(AND(BDV24&gt;BEP14,BDX24&lt;=BEQ14),BDX24-BDV24,IF(AND(BDV24&lt;=BEP14,BDX24&lt;=BEQ14),BDX24-BEP14,IF(AND(BDV24&gt;BEP14,BDX24&gt;BEQ14),BEQ14-BDV24,0)))),0)),0)</f>
        <v>　</v>
      </c>
      <c r="BEQ24" s="663"/>
      <c r="BER24" s="664"/>
      <c r="BES24" s="662" t="str">
        <f>IFERROR(IF(OR(BDU24="日",BDU24="祝",BDU24=0,BDZ24=0),"　",MAX(IF(AND(BDZ24&gt;BEV14,BEB24&gt;BET14),0,IF(AND(BDZ24&lt;=BEV14,BDZ24&gt;BES14,BEB24&gt;BET14),BEV14-BDZ24,IF(AND(BDZ24&lt;=BEV14,BDZ24&lt;=BES14,BEB24&gt;BET14),BEV14-BES14,IF(AND(BDZ24&gt;BES14,BEB24&lt;=BET14),BEB24-BDZ24,IF(AND(BDZ24&lt;=BES14,BEB24&lt;=BET14),BEB24-BES14,0))))),0)),0)</f>
        <v>　</v>
      </c>
      <c r="BET24" s="663"/>
      <c r="BEU24" s="664"/>
      <c r="BEV24" s="662" t="str">
        <f>IFERROR(IF(OR(BDU24="日",BDU24="祝",BDU24=0,BDZ24=0),"　",MAX(IF(AND(BDZ24&lt;=BEV14,BEB24&gt;BEW14),BEW14-BEV14,IF(BEB24&lt;=BEW14,0,IF(AND(BDZ24&gt;BEV14,BEB24&gt;BEW14),BEW14-BDZ24,0))),0)),0)</f>
        <v>　</v>
      </c>
      <c r="BEW24" s="663"/>
      <c r="BEX24" s="664"/>
      <c r="BEY24" s="662" t="str">
        <f t="shared" si="25"/>
        <v>　</v>
      </c>
      <c r="BEZ24" s="663"/>
      <c r="BFA24" s="664"/>
      <c r="BFB24" s="665" t="str">
        <f>IF(BFE24="×",TIME(0,0,0),IF(BFO4="非常勤",BED24,BEP24))</f>
        <v>　</v>
      </c>
      <c r="BFC24" s="666"/>
      <c r="BFD24" s="667"/>
      <c r="BFE24" s="265"/>
      <c r="BFF24" s="665" t="str">
        <f>IF(BFI24="×",TIME(0,0,0),IF(BFO4="非常勤",BEG24,BES24))</f>
        <v>　</v>
      </c>
      <c r="BFG24" s="666"/>
      <c r="BFH24" s="667"/>
      <c r="BFI24" s="265"/>
      <c r="BFJ24" s="665" t="str">
        <f>IF(BFM24="×",TIME(0,0,0),IF(BFO4="非常勤",BEJ24,BEV24))</f>
        <v>　</v>
      </c>
      <c r="BFK24" s="666"/>
      <c r="BFL24" s="667"/>
      <c r="BFM24" s="265"/>
      <c r="BFN24" s="665" t="str">
        <f>IF(BFQ24="×",TIME(0,0,0),IF(BFO4="非常勤",BEM24,BEY24))</f>
        <v>　</v>
      </c>
      <c r="BFO24" s="666"/>
      <c r="BFP24" s="667"/>
      <c r="BFQ24" s="265"/>
      <c r="BFR24" s="720"/>
      <c r="BFS24" s="720"/>
      <c r="BFT24" s="668"/>
      <c r="BFU24" s="670"/>
      <c r="BFV24" s="669"/>
      <c r="BFW24" s="671"/>
      <c r="BFX24" s="672"/>
      <c r="BFY24" s="672"/>
      <c r="BFZ24" s="673"/>
      <c r="BGA24" s="263">
        <f>'別表_個別勤務状況（1～60）'!$A$24</f>
        <v>10</v>
      </c>
      <c r="BGB24" s="264" t="str">
        <f>'別表_個別勤務状況（1～60）'!$B$24</f>
        <v>土</v>
      </c>
      <c r="BGC24" s="660"/>
      <c r="BGD24" s="661"/>
      <c r="BGE24" s="660"/>
      <c r="BGF24" s="661"/>
      <c r="BGG24" s="660"/>
      <c r="BGH24" s="661"/>
      <c r="BGI24" s="660"/>
      <c r="BGJ24" s="661"/>
      <c r="BGK24" s="662" t="str">
        <f>IFERROR(IF(OR(BGB24="日",BGB24="祝",BGB24=0,BGC24=""),"　",MAX(IF(AND(BGC24&lt;=BGK14,BGE24&gt;BGL14),BGL14-BGK14,IF(AND(BGC24&gt;BGK14,BGE24&lt;=BGL14),BGE24-BGC24,IF(AND(BGC24&lt;=BGK14,BGE24&lt;=BGL14),BGE24-BGK14,IF(AND(BGC24&gt;BGK14,BGE24&gt;BGL14),BGL14-BGC24,0)))),0)),0)</f>
        <v>　</v>
      </c>
      <c r="BGL24" s="663"/>
      <c r="BGM24" s="664"/>
      <c r="BGN24" s="662" t="str">
        <f>IFERROR(IF(OR(BGB24="日",BGB24="祝",BGB24=0,BGG24=""),"　",MAX(IF(AND(BGG24&gt;BGQ14,BGI24&gt;BGO14),0,IF(AND(BGG24&lt;=BGQ14,BGG24&gt;BGN14,BGI24&gt;BGO14),BGQ14-BGG24,IF(AND(BGG24&lt;=BGQ14,BGG24&lt;=BGN14,BGI24&gt;BGO14),BGQ14-BGN14,IF(AND(BGG24&gt;BGN14,BGI24&lt;=BGO14),BGI24-BGG24,IF(AND(BGG24&lt;=BGN14,BGI24&lt;=BGO14),BGI24-BGN14,0))))),0)),0)</f>
        <v>　</v>
      </c>
      <c r="BGO24" s="663"/>
      <c r="BGP24" s="664"/>
      <c r="BGQ24" s="662" t="str">
        <f>IFERROR(IF(OR(BGB24="日",BGB24="祝",BGB24=0,BGG24=0),"　",MAX(IF(AND(BGG24&lt;=BGQ14,BGI24&gt;BGR14),BGR14-BGQ14,IF(BGI24&lt;=BGR14,0,IF(AND(BGG24&gt;BGQ14,BGI24&gt;BGR14),BGR14-BGG24,0))),0)),0)</f>
        <v>　</v>
      </c>
      <c r="BGR24" s="663"/>
      <c r="BGS24" s="664"/>
      <c r="BGT24" s="662" t="str">
        <f>IFERROR(IF(OR(BGB24="日",BGB24="祝",BGB24=0,BGG24=0),"　",MAX(IF(BGG24&gt;BGT14,BGI24-BGG24,IF(BGG24&lt;=BGT14,BGI24-BGT14,0)),0)),0)</f>
        <v>　</v>
      </c>
      <c r="BGU24" s="663"/>
      <c r="BGV24" s="664"/>
      <c r="BGW24" s="662" t="str">
        <f>IFERROR(IF(OR(BGB24="日",BGB24="祝",BGB24=0,BGC24=""),"　",MAX(IF(AND(BGC24&lt;=BGW14,BGE24&gt;BGX14),BGX14-BGW14,IF(AND(BGC24&gt;BGW14,BGE24&lt;=BGX14),BGE24-BGC24,IF(AND(BGC24&lt;=BGW14,BGE24&lt;=BGX14),BGE24-BGW14,IF(AND(BGC24&gt;BGW14,BGE24&gt;BGX14),BGX14-BGC24,0)))),0)),0)</f>
        <v>　</v>
      </c>
      <c r="BGX24" s="663"/>
      <c r="BGY24" s="664"/>
      <c r="BGZ24" s="662" t="str">
        <f>IFERROR(IF(OR(BGB24="日",BGB24="祝",BGB24=0,BGG24=0),"　",MAX(IF(AND(BGG24&gt;BHC14,BGI24&gt;BHA14),0,IF(AND(BGG24&lt;=BHC14,BGG24&gt;BGZ14,BGI24&gt;BHA14),BHC14-BGG24,IF(AND(BGG24&lt;=BHC14,BGG24&lt;=BGZ14,BGI24&gt;BHA14),BHC14-BGZ14,IF(AND(BGG24&gt;BGZ14,BGI24&lt;=BHA14),BGI24-BGG24,IF(AND(BGG24&lt;=BGZ14,BGI24&lt;=BHA14),BGI24-BGZ14,0))))),0)),0)</f>
        <v>　</v>
      </c>
      <c r="BHA24" s="663"/>
      <c r="BHB24" s="664"/>
      <c r="BHC24" s="662" t="str">
        <f>IFERROR(IF(OR(BGB24="日",BGB24="祝",BGB24=0,BGG24=0),"　",MAX(IF(AND(BGG24&lt;=BHC14,BGI24&gt;BHD14),BHD14-BHC14,IF(BGI24&lt;=BHD14,0,IF(AND(BGG24&gt;BHC14,BGI24&gt;BHD14),BHD14-BGG24,0))),0)),0)</f>
        <v>　</v>
      </c>
      <c r="BHD24" s="663"/>
      <c r="BHE24" s="664"/>
      <c r="BHF24" s="662" t="str">
        <f t="shared" si="26"/>
        <v>　</v>
      </c>
      <c r="BHG24" s="663"/>
      <c r="BHH24" s="664"/>
      <c r="BHI24" s="665" t="str">
        <f>IF(BHL24="×",TIME(0,0,0),IF(BHV4="非常勤",BGK24,BGW24))</f>
        <v>　</v>
      </c>
      <c r="BHJ24" s="666"/>
      <c r="BHK24" s="667"/>
      <c r="BHL24" s="265"/>
      <c r="BHM24" s="665" t="str">
        <f>IF(BHP24="×",TIME(0,0,0),IF(BHV4="非常勤",BGN24,BGZ24))</f>
        <v>　</v>
      </c>
      <c r="BHN24" s="666"/>
      <c r="BHO24" s="667"/>
      <c r="BHP24" s="265"/>
      <c r="BHQ24" s="665" t="str">
        <f>IF(BHT24="×",TIME(0,0,0),IF(BHV4="非常勤",BGQ24,BHC24))</f>
        <v>　</v>
      </c>
      <c r="BHR24" s="666"/>
      <c r="BHS24" s="667"/>
      <c r="BHT24" s="265"/>
      <c r="BHU24" s="665" t="str">
        <f>IF(BHX24="×",TIME(0,0,0),IF(BHV4="非常勤",BGT24,BHF24))</f>
        <v>　</v>
      </c>
      <c r="BHV24" s="666"/>
      <c r="BHW24" s="667"/>
      <c r="BHX24" s="265"/>
      <c r="BHY24" s="720"/>
      <c r="BHZ24" s="720"/>
      <c r="BIA24" s="668"/>
      <c r="BIB24" s="670"/>
      <c r="BIC24" s="669"/>
      <c r="BID24" s="671"/>
      <c r="BIE24" s="672"/>
      <c r="BIF24" s="672"/>
      <c r="BIG24" s="673"/>
      <c r="BIH24" s="263">
        <f>'別表_個別勤務状況（1～60）'!$A$24</f>
        <v>10</v>
      </c>
      <c r="BII24" s="264" t="str">
        <f>'別表_個別勤務状況（1～60）'!$B$24</f>
        <v>土</v>
      </c>
      <c r="BIJ24" s="660"/>
      <c r="BIK24" s="661"/>
      <c r="BIL24" s="660"/>
      <c r="BIM24" s="661"/>
      <c r="BIN24" s="660"/>
      <c r="BIO24" s="661"/>
      <c r="BIP24" s="660"/>
      <c r="BIQ24" s="661"/>
      <c r="BIR24" s="662" t="str">
        <f>IFERROR(IF(OR(BII24="日",BII24="祝",BII24=0,BIJ24=""),"　",MAX(IF(AND(BIJ24&lt;=BIR14,BIL24&gt;BIS14),BIS14-BIR14,IF(AND(BIJ24&gt;BIR14,BIL24&lt;=BIS14),BIL24-BIJ24,IF(AND(BIJ24&lt;=BIR14,BIL24&lt;=BIS14),BIL24-BIR14,IF(AND(BIJ24&gt;BIR14,BIL24&gt;BIS14),BIS14-BIJ24,0)))),0)),0)</f>
        <v>　</v>
      </c>
      <c r="BIS24" s="663"/>
      <c r="BIT24" s="664"/>
      <c r="BIU24" s="662" t="str">
        <f>IFERROR(IF(OR(BII24="日",BII24="祝",BII24=0,BIN24=""),"　",MAX(IF(AND(BIN24&gt;BIX14,BIP24&gt;BIV14),0,IF(AND(BIN24&lt;=BIX14,BIN24&gt;BIU14,BIP24&gt;BIV14),BIX14-BIN24,IF(AND(BIN24&lt;=BIX14,BIN24&lt;=BIU14,BIP24&gt;BIV14),BIX14-BIU14,IF(AND(BIN24&gt;BIU14,BIP24&lt;=BIV14),BIP24-BIN24,IF(AND(BIN24&lt;=BIU14,BIP24&lt;=BIV14),BIP24-BIU14,0))))),0)),0)</f>
        <v>　</v>
      </c>
      <c r="BIV24" s="663"/>
      <c r="BIW24" s="664"/>
      <c r="BIX24" s="662" t="str">
        <f>IFERROR(IF(OR(BII24="日",BII24="祝",BII24=0,BIN24=0),"　",MAX(IF(AND(BIN24&lt;=BIX14,BIP24&gt;BIY14),BIY14-BIX14,IF(BIP24&lt;=BIY14,0,IF(AND(BIN24&gt;BIX14,BIP24&gt;BIY14),BIY14-BIN24,0))),0)),0)</f>
        <v>　</v>
      </c>
      <c r="BIY24" s="663"/>
      <c r="BIZ24" s="664"/>
      <c r="BJA24" s="662" t="str">
        <f>IFERROR(IF(OR(BII24="日",BII24="祝",BII24=0,BIN24=0),"　",MAX(IF(BIN24&gt;BJA14,BIP24-BIN24,IF(BIN24&lt;=BJA14,BIP24-BJA14,0)),0)),0)</f>
        <v>　</v>
      </c>
      <c r="BJB24" s="663"/>
      <c r="BJC24" s="664"/>
      <c r="BJD24" s="662" t="str">
        <f>IFERROR(IF(OR(BII24="日",BII24="祝",BII24=0,BIJ24=""),"　",MAX(IF(AND(BIJ24&lt;=BJD14,BIL24&gt;BJE14),BJE14-BJD14,IF(AND(BIJ24&gt;BJD14,BIL24&lt;=BJE14),BIL24-BIJ24,IF(AND(BIJ24&lt;=BJD14,BIL24&lt;=BJE14),BIL24-BJD14,IF(AND(BIJ24&gt;BJD14,BIL24&gt;BJE14),BJE14-BIJ24,0)))),0)),0)</f>
        <v>　</v>
      </c>
      <c r="BJE24" s="663"/>
      <c r="BJF24" s="664"/>
      <c r="BJG24" s="662" t="str">
        <f>IFERROR(IF(OR(BII24="日",BII24="祝",BII24=0,BIN24=0),"　",MAX(IF(AND(BIN24&gt;BJJ14,BIP24&gt;BJH14),0,IF(AND(BIN24&lt;=BJJ14,BIN24&gt;BJG14,BIP24&gt;BJH14),BJJ14-BIN24,IF(AND(BIN24&lt;=BJJ14,BIN24&lt;=BJG14,BIP24&gt;BJH14),BJJ14-BJG14,IF(AND(BIN24&gt;BJG14,BIP24&lt;=BJH14),BIP24-BIN24,IF(AND(BIN24&lt;=BJG14,BIP24&lt;=BJH14),BIP24-BJG14,0))))),0)),0)</f>
        <v>　</v>
      </c>
      <c r="BJH24" s="663"/>
      <c r="BJI24" s="664"/>
      <c r="BJJ24" s="662" t="str">
        <f>IFERROR(IF(OR(BII24="日",BII24="祝",BII24=0,BIN24=0),"　",MAX(IF(AND(BIN24&lt;=BJJ14,BIP24&gt;BJK14),BJK14-BJJ14,IF(BIP24&lt;=BJK14,0,IF(AND(BIN24&gt;BJJ14,BIP24&gt;BJK14),BJK14-BIN24,0))),0)),0)</f>
        <v>　</v>
      </c>
      <c r="BJK24" s="663"/>
      <c r="BJL24" s="664"/>
      <c r="BJM24" s="662" t="str">
        <f t="shared" si="27"/>
        <v>　</v>
      </c>
      <c r="BJN24" s="663"/>
      <c r="BJO24" s="664"/>
      <c r="BJP24" s="665" t="str">
        <f>IF(BJS24="×",TIME(0,0,0),IF(BKC4="非常勤",BIR24,BJD24))</f>
        <v>　</v>
      </c>
      <c r="BJQ24" s="666"/>
      <c r="BJR24" s="667"/>
      <c r="BJS24" s="265"/>
      <c r="BJT24" s="665" t="str">
        <f>IF(BJW24="×",TIME(0,0,0),IF(BKC4="非常勤",BIU24,BJG24))</f>
        <v>　</v>
      </c>
      <c r="BJU24" s="666"/>
      <c r="BJV24" s="667"/>
      <c r="BJW24" s="265"/>
      <c r="BJX24" s="665" t="str">
        <f>IF(BKA24="×",TIME(0,0,0),IF(BKC4="非常勤",BIX24,BJJ24))</f>
        <v>　</v>
      </c>
      <c r="BJY24" s="666"/>
      <c r="BJZ24" s="667"/>
      <c r="BKA24" s="265"/>
      <c r="BKB24" s="665" t="str">
        <f>IF(BKE24="×",TIME(0,0,0),IF(BKC4="非常勤",BJA24,BJM24))</f>
        <v>　</v>
      </c>
      <c r="BKC24" s="666"/>
      <c r="BKD24" s="667"/>
      <c r="BKE24" s="265"/>
      <c r="BKF24" s="720"/>
      <c r="BKG24" s="720"/>
      <c r="BKH24" s="668"/>
      <c r="BKI24" s="670"/>
      <c r="BKJ24" s="669"/>
      <c r="BKK24" s="671"/>
      <c r="BKL24" s="672"/>
      <c r="BKM24" s="672"/>
      <c r="BKN24" s="673"/>
      <c r="BKO24" s="263">
        <f>'別表_個別勤務状況（1～60）'!$A$24</f>
        <v>10</v>
      </c>
      <c r="BKP24" s="264" t="str">
        <f>'別表_個別勤務状況（1～60）'!$B$24</f>
        <v>土</v>
      </c>
      <c r="BKQ24" s="660"/>
      <c r="BKR24" s="661"/>
      <c r="BKS24" s="660"/>
      <c r="BKT24" s="661"/>
      <c r="BKU24" s="660"/>
      <c r="BKV24" s="661"/>
      <c r="BKW24" s="660"/>
      <c r="BKX24" s="661"/>
      <c r="BKY24" s="662" t="str">
        <f>IFERROR(IF(OR(BKP24="日",BKP24="祝",BKP24=0,BKQ24=""),"　",MAX(IF(AND(BKQ24&lt;=BKY14,BKS24&gt;BKZ14),BKZ14-BKY14,IF(AND(BKQ24&gt;BKY14,BKS24&lt;=BKZ14),BKS24-BKQ24,IF(AND(BKQ24&lt;=BKY14,BKS24&lt;=BKZ14),BKS24-BKY14,IF(AND(BKQ24&gt;BKY14,BKS24&gt;BKZ14),BKZ14-BKQ24,0)))),0)),0)</f>
        <v>　</v>
      </c>
      <c r="BKZ24" s="663"/>
      <c r="BLA24" s="664"/>
      <c r="BLB24" s="662" t="str">
        <f>IFERROR(IF(OR(BKP24="日",BKP24="祝",BKP24=0,BKU24=""),"　",MAX(IF(AND(BKU24&gt;BLE14,BKW24&gt;BLC14),0,IF(AND(BKU24&lt;=BLE14,BKU24&gt;BLB14,BKW24&gt;BLC14),BLE14-BKU24,IF(AND(BKU24&lt;=BLE14,BKU24&lt;=BLB14,BKW24&gt;BLC14),BLE14-BLB14,IF(AND(BKU24&gt;BLB14,BKW24&lt;=BLC14),BKW24-BKU24,IF(AND(BKU24&lt;=BLB14,BKW24&lt;=BLC14),BKW24-BLB14,0))))),0)),0)</f>
        <v>　</v>
      </c>
      <c r="BLC24" s="663"/>
      <c r="BLD24" s="664"/>
      <c r="BLE24" s="662" t="str">
        <f>IFERROR(IF(OR(BKP24="日",BKP24="祝",BKP24=0,BKU24=0),"　",MAX(IF(AND(BKU24&lt;=BLE14,BKW24&gt;BLF14),BLF14-BLE14,IF(BKW24&lt;=BLF14,0,IF(AND(BKU24&gt;BLE14,BKW24&gt;BLF14),BLF14-BKU24,0))),0)),0)</f>
        <v>　</v>
      </c>
      <c r="BLF24" s="663"/>
      <c r="BLG24" s="664"/>
      <c r="BLH24" s="662" t="str">
        <f>IFERROR(IF(OR(BKP24="日",BKP24="祝",BKP24=0,BKU24=0),"　",MAX(IF(BKU24&gt;BLH14,BKW24-BKU24,IF(BKU24&lt;=BLH14,BKW24-BLH14,0)),0)),0)</f>
        <v>　</v>
      </c>
      <c r="BLI24" s="663"/>
      <c r="BLJ24" s="664"/>
      <c r="BLK24" s="662" t="str">
        <f>IFERROR(IF(OR(BKP24="日",BKP24="祝",BKP24=0,BKQ24=""),"　",MAX(IF(AND(BKQ24&lt;=BLK14,BKS24&gt;BLL14),BLL14-BLK14,IF(AND(BKQ24&gt;BLK14,BKS24&lt;=BLL14),BKS24-BKQ24,IF(AND(BKQ24&lt;=BLK14,BKS24&lt;=BLL14),BKS24-BLK14,IF(AND(BKQ24&gt;BLK14,BKS24&gt;BLL14),BLL14-BKQ24,0)))),0)),0)</f>
        <v>　</v>
      </c>
      <c r="BLL24" s="663"/>
      <c r="BLM24" s="664"/>
      <c r="BLN24" s="662" t="str">
        <f>IFERROR(IF(OR(BKP24="日",BKP24="祝",BKP24=0,BKU24=0),"　",MAX(IF(AND(BKU24&gt;BLQ14,BKW24&gt;BLO14),0,IF(AND(BKU24&lt;=BLQ14,BKU24&gt;BLN14,BKW24&gt;BLO14),BLQ14-BKU24,IF(AND(BKU24&lt;=BLQ14,BKU24&lt;=BLN14,BKW24&gt;BLO14),BLQ14-BLN14,IF(AND(BKU24&gt;BLN14,BKW24&lt;=BLO14),BKW24-BKU24,IF(AND(BKU24&lt;=BLN14,BKW24&lt;=BLO14),BKW24-BLN14,0))))),0)),0)</f>
        <v>　</v>
      </c>
      <c r="BLO24" s="663"/>
      <c r="BLP24" s="664"/>
      <c r="BLQ24" s="662" t="str">
        <f>IFERROR(IF(OR(BKP24="日",BKP24="祝",BKP24=0,BKU24=0),"　",MAX(IF(AND(BKU24&lt;=BLQ14,BKW24&gt;BLR14),BLR14-BLQ14,IF(BKW24&lt;=BLR14,0,IF(AND(BKU24&gt;BLQ14,BKW24&gt;BLR14),BLR14-BKU24,0))),0)),0)</f>
        <v>　</v>
      </c>
      <c r="BLR24" s="663"/>
      <c r="BLS24" s="664"/>
      <c r="BLT24" s="662" t="str">
        <f t="shared" si="28"/>
        <v>　</v>
      </c>
      <c r="BLU24" s="663"/>
      <c r="BLV24" s="664"/>
      <c r="BLW24" s="665" t="str">
        <f>IF(BLZ24="×",TIME(0,0,0),IF(BMJ4="非常勤",BKY24,BLK24))</f>
        <v>　</v>
      </c>
      <c r="BLX24" s="666"/>
      <c r="BLY24" s="667"/>
      <c r="BLZ24" s="265"/>
      <c r="BMA24" s="665" t="str">
        <f>IF(BMD24="×",TIME(0,0,0),IF(BMJ4="非常勤",BLB24,BLN24))</f>
        <v>　</v>
      </c>
      <c r="BMB24" s="666"/>
      <c r="BMC24" s="667"/>
      <c r="BMD24" s="265"/>
      <c r="BME24" s="665" t="str">
        <f>IF(BMH24="×",TIME(0,0,0),IF(BMJ4="非常勤",BLE24,BLQ24))</f>
        <v>　</v>
      </c>
      <c r="BMF24" s="666"/>
      <c r="BMG24" s="667"/>
      <c r="BMH24" s="265"/>
      <c r="BMI24" s="665" t="str">
        <f>IF(BML24="×",TIME(0,0,0),IF(BMJ4="非常勤",BLH24,BLT24))</f>
        <v>　</v>
      </c>
      <c r="BMJ24" s="666"/>
      <c r="BMK24" s="667"/>
      <c r="BML24" s="265"/>
      <c r="BMM24" s="720"/>
      <c r="BMN24" s="720"/>
      <c r="BMO24" s="668"/>
      <c r="BMP24" s="670"/>
      <c r="BMQ24" s="669"/>
      <c r="BMR24" s="671"/>
      <c r="BMS24" s="672"/>
      <c r="BMT24" s="672"/>
      <c r="BMU24" s="673"/>
      <c r="BMV24" s="263">
        <f>'別表_個別勤務状況（1～60）'!$A$24</f>
        <v>10</v>
      </c>
      <c r="BMW24" s="264" t="str">
        <f>'別表_個別勤務状況（1～60）'!$B$24</f>
        <v>土</v>
      </c>
      <c r="BMX24" s="660"/>
      <c r="BMY24" s="661"/>
      <c r="BMZ24" s="660"/>
      <c r="BNA24" s="661"/>
      <c r="BNB24" s="660"/>
      <c r="BNC24" s="661"/>
      <c r="BND24" s="660"/>
      <c r="BNE24" s="661"/>
      <c r="BNF24" s="662" t="str">
        <f>IFERROR(IF(OR(BMW24="日",BMW24="祝",BMW24=0,BMX24=""),"　",MAX(IF(AND(BMX24&lt;=BNF14,BMZ24&gt;BNG14),BNG14-BNF14,IF(AND(BMX24&gt;BNF14,BMZ24&lt;=BNG14),BMZ24-BMX24,IF(AND(BMX24&lt;=BNF14,BMZ24&lt;=BNG14),BMZ24-BNF14,IF(AND(BMX24&gt;BNF14,BMZ24&gt;BNG14),BNG14-BMX24,0)))),0)),0)</f>
        <v>　</v>
      </c>
      <c r="BNG24" s="663"/>
      <c r="BNH24" s="664"/>
      <c r="BNI24" s="662" t="str">
        <f>IFERROR(IF(OR(BMW24="日",BMW24="祝",BMW24=0,BNB24=""),"　",MAX(IF(AND(BNB24&gt;BNL14,BND24&gt;BNJ14),0,IF(AND(BNB24&lt;=BNL14,BNB24&gt;BNI14,BND24&gt;BNJ14),BNL14-BNB24,IF(AND(BNB24&lt;=BNL14,BNB24&lt;=BNI14,BND24&gt;BNJ14),BNL14-BNI14,IF(AND(BNB24&gt;BNI14,BND24&lt;=BNJ14),BND24-BNB24,IF(AND(BNB24&lt;=BNI14,BND24&lt;=BNJ14),BND24-BNI14,0))))),0)),0)</f>
        <v>　</v>
      </c>
      <c r="BNJ24" s="663"/>
      <c r="BNK24" s="664"/>
      <c r="BNL24" s="662" t="str">
        <f>IFERROR(IF(OR(BMW24="日",BMW24="祝",BMW24=0,BNB24=0),"　",MAX(IF(AND(BNB24&lt;=BNL14,BND24&gt;BNM14),BNM14-BNL14,IF(BND24&lt;=BNM14,0,IF(AND(BNB24&gt;BNL14,BND24&gt;BNM14),BNM14-BNB24,0))),0)),0)</f>
        <v>　</v>
      </c>
      <c r="BNM24" s="663"/>
      <c r="BNN24" s="664"/>
      <c r="BNO24" s="662" t="str">
        <f>IFERROR(IF(OR(BMW24="日",BMW24="祝",BMW24=0,BNB24=0),"　",MAX(IF(BNB24&gt;BNO14,BND24-BNB24,IF(BNB24&lt;=BNO14,BND24-BNO14,0)),0)),0)</f>
        <v>　</v>
      </c>
      <c r="BNP24" s="663"/>
      <c r="BNQ24" s="664"/>
      <c r="BNR24" s="662" t="str">
        <f>IFERROR(IF(OR(BMW24="日",BMW24="祝",BMW24=0,BMX24=""),"　",MAX(IF(AND(BMX24&lt;=BNR14,BMZ24&gt;BNS14),BNS14-BNR14,IF(AND(BMX24&gt;BNR14,BMZ24&lt;=BNS14),BMZ24-BMX24,IF(AND(BMX24&lt;=BNR14,BMZ24&lt;=BNS14),BMZ24-BNR14,IF(AND(BMX24&gt;BNR14,BMZ24&gt;BNS14),BNS14-BMX24,0)))),0)),0)</f>
        <v>　</v>
      </c>
      <c r="BNS24" s="663"/>
      <c r="BNT24" s="664"/>
      <c r="BNU24" s="662" t="str">
        <f>IFERROR(IF(OR(BMW24="日",BMW24="祝",BMW24=0,BNB24=0),"　",MAX(IF(AND(BNB24&gt;BNX14,BND24&gt;BNV14),0,IF(AND(BNB24&lt;=BNX14,BNB24&gt;BNU14,BND24&gt;BNV14),BNX14-BNB24,IF(AND(BNB24&lt;=BNX14,BNB24&lt;=BNU14,BND24&gt;BNV14),BNX14-BNU14,IF(AND(BNB24&gt;BNU14,BND24&lt;=BNV14),BND24-BNB24,IF(AND(BNB24&lt;=BNU14,BND24&lt;=BNV14),BND24-BNU14,0))))),0)),0)</f>
        <v>　</v>
      </c>
      <c r="BNV24" s="663"/>
      <c r="BNW24" s="664"/>
      <c r="BNX24" s="662" t="str">
        <f>IFERROR(IF(OR(BMW24="日",BMW24="祝",BMW24=0,BNB24=0),"　",MAX(IF(AND(BNB24&lt;=BNX14,BND24&gt;BNY14),BNY14-BNX14,IF(BND24&lt;=BNY14,0,IF(AND(BNB24&gt;BNX14,BND24&gt;BNY14),BNY14-BNB24,0))),0)),0)</f>
        <v>　</v>
      </c>
      <c r="BNY24" s="663"/>
      <c r="BNZ24" s="664"/>
      <c r="BOA24" s="662" t="str">
        <f t="shared" si="29"/>
        <v>　</v>
      </c>
      <c r="BOB24" s="663"/>
      <c r="BOC24" s="664"/>
      <c r="BOD24" s="665" t="str">
        <f>IF(BOG24="×",TIME(0,0,0),IF(BOQ4="非常勤",BNF24,BNR24))</f>
        <v>　</v>
      </c>
      <c r="BOE24" s="666"/>
      <c r="BOF24" s="667"/>
      <c r="BOG24" s="265"/>
      <c r="BOH24" s="665" t="str">
        <f>IF(BOK24="×",TIME(0,0,0),IF(BOQ4="非常勤",BNI24,BNU24))</f>
        <v>　</v>
      </c>
      <c r="BOI24" s="666"/>
      <c r="BOJ24" s="667"/>
      <c r="BOK24" s="265"/>
      <c r="BOL24" s="665" t="str">
        <f>IF(BOO24="×",TIME(0,0,0),IF(BOQ4="非常勤",BNL24,BNX24))</f>
        <v>　</v>
      </c>
      <c r="BOM24" s="666"/>
      <c r="BON24" s="667"/>
      <c r="BOO24" s="265"/>
      <c r="BOP24" s="665" t="str">
        <f>IF(BOS24="×",TIME(0,0,0),IF(BOQ4="非常勤",BNO24,BOA24))</f>
        <v>　</v>
      </c>
      <c r="BOQ24" s="666"/>
      <c r="BOR24" s="667"/>
      <c r="BOS24" s="265"/>
      <c r="BOT24" s="720"/>
      <c r="BOU24" s="720"/>
      <c r="BOV24" s="668"/>
      <c r="BOW24" s="670"/>
      <c r="BOX24" s="669"/>
      <c r="BOY24" s="671"/>
      <c r="BOZ24" s="672"/>
      <c r="BPA24" s="672"/>
      <c r="BPB24" s="673"/>
    </row>
    <row r="25" spans="1:1770" ht="15" customHeight="1">
      <c r="A25" s="263">
        <f>'別表_個別勤務状況（1～60）'!$A$25</f>
        <v>11</v>
      </c>
      <c r="B25" s="264" t="str">
        <f>'別表_個別勤務状況（1～60）'!$B$25</f>
        <v>日</v>
      </c>
      <c r="C25" s="575"/>
      <c r="D25" s="575"/>
      <c r="E25" s="575"/>
      <c r="F25" s="575"/>
      <c r="G25" s="575"/>
      <c r="H25" s="575"/>
      <c r="I25" s="575"/>
      <c r="J25" s="575"/>
      <c r="K25" s="662" t="str">
        <f>IFERROR(IF(OR(B25="日",B25="祝",B25=0,C25=""),"　",MAX(IF(AND(C25&lt;=K14,E25&gt;L14),L14-K14,IF(AND(C25&gt;K14,E25&lt;=L14),E25-C25,IF(AND(C25&lt;=K14,E25&lt;=L14),E25-K14,IF(AND(C25&gt;K14,E25&gt;L14),L14-C25,0)))),0)),0)</f>
        <v>　</v>
      </c>
      <c r="L25" s="663"/>
      <c r="M25" s="664"/>
      <c r="N25" s="662" t="str">
        <f>IFERROR(IF(OR(B25="日",B25="祝",B25=0,G25=""),"　",MAX(IF(AND(G25&gt;Q14,I25&gt;O14),0,IF(AND(G25&lt;=Q14,G25&gt;N14,I25&gt;O14),Q14-G25,IF(AND(G25&lt;=Q14,G25&lt;=N14,I25&gt;O14),Q14-N14,IF(AND(G25&gt;N14,I25&lt;=O14),I25-G25,IF(AND(G25&lt;=N14,I25&lt;=O14),I25-N14,0))))),0)),0)</f>
        <v>　</v>
      </c>
      <c r="O25" s="663"/>
      <c r="P25" s="664"/>
      <c r="Q25" s="662" t="str">
        <f>IFERROR(IF(OR(B25="日",B25="祝",B25=0,G25=0),"　",MAX(IF(AND(G25&lt;=Q14,I25&gt;R14),R14-Q14,IF(I25&lt;=R14,0,IF(AND(G25&gt;Q14,I25&gt;R14),R14-G25,0))),0)),0)</f>
        <v>　</v>
      </c>
      <c r="R25" s="663"/>
      <c r="S25" s="664"/>
      <c r="T25" s="662" t="str">
        <f>IFERROR(IF(OR(B25="日",B25="祝",B25=0,G25=0),"　",MAX(IF(G25&gt;T14,I25-G25,IF(G25&lt;=T14,I25-T14,0)),0)),0)</f>
        <v>　</v>
      </c>
      <c r="U25" s="663"/>
      <c r="V25" s="664"/>
      <c r="W25" s="730" t="str">
        <f>IFERROR(IF(OR(B25="日",B25="祝",B25=0,C25=""),"　",MAX(IF(AND(C25&lt;=W14,E25&gt;X14),X14-W14,IF(AND(C25&gt;W14,E25&lt;=X14),E25-C25,IF(AND(C25&lt;=W14,E25&lt;=X14),E25-W14,IF(AND(C25&gt;W14,E25&gt;X14),X14-C25,0)))),0)),0)</f>
        <v>　</v>
      </c>
      <c r="X25" s="731"/>
      <c r="Y25" s="731"/>
      <c r="Z25" s="730" t="str">
        <f>IFERROR(IF(OR(B25="日",B25="祝",B25=0,G25=0),"　",MAX(IF(AND(G25&gt;AC14,I25&gt;AA14),0,IF(AND(G25&lt;=AC14,G25&gt;Z14,I25&gt;AA14),AC14-G25,IF(AND(G25&lt;=AC14,G25&lt;=Z14,I25&gt;AA14),AC14-Z14,IF(AND(G25&gt;Z14,I25&lt;=AA14),I25-G25,IF(AND(G25&lt;=Z14,I25&lt;=AA14),I25-Z14,0))))),0)),0)</f>
        <v>　</v>
      </c>
      <c r="AA25" s="730"/>
      <c r="AB25" s="730"/>
      <c r="AC25" s="730" t="str">
        <f>IFERROR(IF(OR(B25="日",B25="祝",B25=0,G25=0),"　",MAX(IF(AND(G25&lt;=AC14,I25&gt;AD14),AD14-AC14,IF(I25&lt;=AD14,0,IF(AND(G25&gt;AC14,I25&gt;AD14),AD14-G25,0))),0)),0)</f>
        <v>　</v>
      </c>
      <c r="AD25" s="731"/>
      <c r="AE25" s="731"/>
      <c r="AF25" s="730" t="str">
        <f t="shared" si="0"/>
        <v>　</v>
      </c>
      <c r="AG25" s="731"/>
      <c r="AH25" s="731"/>
      <c r="AI25" s="565" t="str">
        <f>IF(AL25="×",TIME(0,0,0),IF(AV4="非常勤",K25,W25))</f>
        <v>　</v>
      </c>
      <c r="AJ25" s="566"/>
      <c r="AK25" s="566"/>
      <c r="AL25" s="265"/>
      <c r="AM25" s="565" t="str">
        <f>IF(AP25="×",TIME(0,0,0),IF(AV4="非常勤",N25,Z25))</f>
        <v>　</v>
      </c>
      <c r="AN25" s="566"/>
      <c r="AO25" s="566"/>
      <c r="AP25" s="265"/>
      <c r="AQ25" s="565" t="str">
        <f>IF(AT25="×",TIME(0,0,0),IF(AV4="非常勤",Q25,AC25))</f>
        <v>　</v>
      </c>
      <c r="AR25" s="566"/>
      <c r="AS25" s="566"/>
      <c r="AT25" s="265"/>
      <c r="AU25" s="565" t="str">
        <f>IF(AX25="×",TIME(0,0,0),IF(AV4="非常勤",T25,AF25))</f>
        <v>　</v>
      </c>
      <c r="AV25" s="566"/>
      <c r="AW25" s="567"/>
      <c r="AX25" s="265"/>
      <c r="AY25" s="720"/>
      <c r="AZ25" s="720"/>
      <c r="BA25" s="668"/>
      <c r="BB25" s="670"/>
      <c r="BC25" s="669"/>
      <c r="BD25" s="671"/>
      <c r="BE25" s="672"/>
      <c r="BF25" s="672"/>
      <c r="BG25" s="673"/>
      <c r="BH25" s="263">
        <f>'別表_個別勤務状況（1～60）'!$A$25</f>
        <v>11</v>
      </c>
      <c r="BI25" s="264" t="str">
        <f>'別表_個別勤務状況（1～60）'!$B$25</f>
        <v>日</v>
      </c>
      <c r="BJ25" s="575"/>
      <c r="BK25" s="575"/>
      <c r="BL25" s="575"/>
      <c r="BM25" s="575"/>
      <c r="BN25" s="575"/>
      <c r="BO25" s="575"/>
      <c r="BP25" s="575"/>
      <c r="BQ25" s="575"/>
      <c r="BR25" s="662" t="str">
        <f>IFERROR(IF(OR(BI25="日",BI25="祝",BI25=0,BJ25=""),"　",MAX(IF(AND(BJ25&lt;=BR14,BL25&gt;BS14),BS14-BR14,IF(AND(BJ25&gt;BR14,BL25&lt;=BS14),BL25-BJ25,IF(AND(BJ25&lt;=BR14,BL25&lt;=BS14),BL25-BR14,IF(AND(BJ25&gt;BR14,BL25&gt;BS14),BS14-BJ25,0)))),0)),0)</f>
        <v>　</v>
      </c>
      <c r="BS25" s="663"/>
      <c r="BT25" s="664"/>
      <c r="BU25" s="662" t="str">
        <f>IFERROR(IF(OR(BI25="日",BI25="祝",BI25=0,BN25=""),"　",MAX(IF(AND(BN25&gt;BX14,BP25&gt;BV14),0,IF(AND(BN25&lt;=BX14,BN25&gt;BU14,BP25&gt;BV14),BX14-BN25,IF(AND(BN25&lt;=BX14,BN25&lt;=BU14,BP25&gt;BV14),BX14-BU14,IF(AND(BN25&gt;BU14,BP25&lt;=BV14),BP25-BN25,IF(AND(BN25&lt;=BU14,BP25&lt;=BV14),BP25-BU14,0))))),0)),0)</f>
        <v>　</v>
      </c>
      <c r="BV25" s="663"/>
      <c r="BW25" s="664"/>
      <c r="BX25" s="662" t="str">
        <f>IFERROR(IF(OR(BI25="日",BI25="祝",BI25=0,BN25=0),"　",MAX(IF(AND(BN25&lt;=BX14,BP25&gt;BY14),BY14-BX14,IF(BP25&lt;=BY14,0,IF(AND(BN25&gt;BX14,BP25&gt;BY14),BY14-BN25,0))),0)),0)</f>
        <v>　</v>
      </c>
      <c r="BY25" s="663"/>
      <c r="BZ25" s="664"/>
      <c r="CA25" s="662" t="str">
        <f>IFERROR(IF(OR(BI25="日",BI25="祝",BI25=0,BN25=0),"　",MAX(IF(BN25&gt;CA14,BP25-BN25,IF(BN25&lt;=CA14,BP25-CA14,0)),0)),0)</f>
        <v>　</v>
      </c>
      <c r="CB25" s="663"/>
      <c r="CC25" s="664"/>
      <c r="CD25" s="730" t="str">
        <f>IFERROR(IF(OR(BI25="日",BI25="祝",BI25=0,BJ25=""),"　",MAX(IF(AND(BJ25&lt;=CD14,BL25&gt;CE14),CE14-CD14,IF(AND(BJ25&gt;CD14,BL25&lt;=CE14),BL25-BJ25,IF(AND(BJ25&lt;=CD14,BL25&lt;=CE14),BL25-CD14,IF(AND(BJ25&gt;CD14,BL25&gt;CE14),CE14-BJ25,0)))),0)),0)</f>
        <v>　</v>
      </c>
      <c r="CE25" s="731"/>
      <c r="CF25" s="731"/>
      <c r="CG25" s="730" t="str">
        <f>IFERROR(IF(OR(BI25="日",BI25="祝",BI25=0,BN25=0),"　",MAX(IF(AND(BN25&gt;CJ14,BP25&gt;CH14),0,IF(AND(BN25&lt;=CJ14,BN25&gt;CG14,BP25&gt;CH14),CJ14-BN25,IF(AND(BN25&lt;=CJ14,BN25&lt;=CG14,BP25&gt;CH14),CJ14-CG14,IF(AND(BN25&gt;CG14,BP25&lt;=CH14),BP25-BN25,IF(AND(BN25&lt;=CG14,BP25&lt;=CH14),BP25-CG14,0))))),0)),0)</f>
        <v>　</v>
      </c>
      <c r="CH25" s="730"/>
      <c r="CI25" s="730"/>
      <c r="CJ25" s="730" t="str">
        <f>IFERROR(IF(OR(BI25="日",BI25="祝",BI25=0,BN25=0),"　",MAX(IF(AND(BN25&lt;=CJ14,BP25&gt;CK14),CK14-CJ14,IF(BP25&lt;=CK14,0,IF(AND(BN25&gt;CJ14,BP25&gt;CK14),CK14-BN25,0))),0)),0)</f>
        <v>　</v>
      </c>
      <c r="CK25" s="731"/>
      <c r="CL25" s="731"/>
      <c r="CM25" s="730" t="str">
        <f t="shared" si="1"/>
        <v>　</v>
      </c>
      <c r="CN25" s="731"/>
      <c r="CO25" s="731"/>
      <c r="CP25" s="565" t="str">
        <f>IF(CS25="×",TIME(0,0,0),IF(DC4="非常勤",BR25,CD25))</f>
        <v>　</v>
      </c>
      <c r="CQ25" s="566"/>
      <c r="CR25" s="566"/>
      <c r="CS25" s="265"/>
      <c r="CT25" s="565" t="str">
        <f>IF(CW25="×",TIME(0,0,0),IF(DC4="非常勤",BU25,CG25))</f>
        <v>　</v>
      </c>
      <c r="CU25" s="566"/>
      <c r="CV25" s="566"/>
      <c r="CW25" s="265"/>
      <c r="CX25" s="565" t="str">
        <f>IF(DA25="×",TIME(0,0,0),IF(DC4="非常勤",BX25,CJ25))</f>
        <v>　</v>
      </c>
      <c r="CY25" s="566"/>
      <c r="CZ25" s="566"/>
      <c r="DA25" s="265"/>
      <c r="DB25" s="565" t="str">
        <f>IF(DE25="×",TIME(0,0,0),IF(DC4="非常勤",CA25,CM25))</f>
        <v>　</v>
      </c>
      <c r="DC25" s="566"/>
      <c r="DD25" s="567"/>
      <c r="DE25" s="265"/>
      <c r="DF25" s="720"/>
      <c r="DG25" s="720"/>
      <c r="DH25" s="668"/>
      <c r="DI25" s="670"/>
      <c r="DJ25" s="669"/>
      <c r="DK25" s="671"/>
      <c r="DL25" s="672"/>
      <c r="DM25" s="672"/>
      <c r="DN25" s="673"/>
      <c r="DO25" s="263">
        <f>'別表_個別勤務状況（1～60）'!$A$25</f>
        <v>11</v>
      </c>
      <c r="DP25" s="264" t="str">
        <f>'別表_個別勤務状況（1～60）'!$B$25</f>
        <v>日</v>
      </c>
      <c r="DQ25" s="575"/>
      <c r="DR25" s="575"/>
      <c r="DS25" s="575"/>
      <c r="DT25" s="575"/>
      <c r="DU25" s="575"/>
      <c r="DV25" s="575"/>
      <c r="DW25" s="575"/>
      <c r="DX25" s="575"/>
      <c r="DY25" s="662" t="str">
        <f>IFERROR(IF(OR(DP25="日",DP25="祝",DP25=0,DQ25=""),"　",MAX(IF(AND(DQ25&lt;=DY14,DS25&gt;DZ14),DZ14-DY14,IF(AND(DQ25&gt;DY14,DS25&lt;=DZ14),DS25-DQ25,IF(AND(DQ25&lt;=DY14,DS25&lt;=DZ14),DS25-DY14,IF(AND(DQ25&gt;DY14,DS25&gt;DZ14),DZ14-DQ25,0)))),0)),0)</f>
        <v>　</v>
      </c>
      <c r="DZ25" s="663"/>
      <c r="EA25" s="664"/>
      <c r="EB25" s="662" t="str">
        <f>IFERROR(IF(OR(DP25="日",DP25="祝",DP25=0,DU25=""),"　",MAX(IF(AND(DU25&gt;EE14,DW25&gt;EC14),0,IF(AND(DU25&lt;=EE14,DU25&gt;EB14,DW25&gt;EC14),EE14-DU25,IF(AND(DU25&lt;=EE14,DU25&lt;=EB14,DW25&gt;EC14),EE14-EB14,IF(AND(DU25&gt;EB14,DW25&lt;=EC14),DW25-DU25,IF(AND(DU25&lt;=EB14,DW25&lt;=EC14),DW25-EB14,0))))),0)),0)</f>
        <v>　</v>
      </c>
      <c r="EC25" s="663"/>
      <c r="ED25" s="664"/>
      <c r="EE25" s="662" t="str">
        <f>IFERROR(IF(OR(DP25="日",DP25="祝",DP25=0,DU25=0),"　",MAX(IF(AND(DU25&lt;=EE14,DW25&gt;EF14),EF14-EE14,IF(DW25&lt;=EF14,0,IF(AND(DU25&gt;EE14,DW25&gt;EF14),EF14-DU25,0))),0)),0)</f>
        <v>　</v>
      </c>
      <c r="EF25" s="663"/>
      <c r="EG25" s="664"/>
      <c r="EH25" s="662" t="str">
        <f>IFERROR(IF(OR(DP25="日",DP25="祝",DP25=0,DU25=0),"　",MAX(IF(DU25&gt;EH14,DW25-DU25,IF(DU25&lt;=EH14,DW25-EH14,0)),0)),0)</f>
        <v>　</v>
      </c>
      <c r="EI25" s="663"/>
      <c r="EJ25" s="664"/>
      <c r="EK25" s="730" t="str">
        <f>IFERROR(IF(OR(DP25="日",DP25="祝",DP25=0,DQ25=""),"　",MAX(IF(AND(DQ25&lt;=EK14,DS25&gt;EL14),EL14-EK14,IF(AND(DQ25&gt;EK14,DS25&lt;=EL14),DS25-DQ25,IF(AND(DQ25&lt;=EK14,DS25&lt;=EL14),DS25-EK14,IF(AND(DQ25&gt;EK14,DS25&gt;EL14),EL14-DQ25,0)))),0)),0)</f>
        <v>　</v>
      </c>
      <c r="EL25" s="731"/>
      <c r="EM25" s="731"/>
      <c r="EN25" s="730" t="str">
        <f>IFERROR(IF(OR(DP25="日",DP25="祝",DP25=0,DU25=0),"　",MAX(IF(AND(DU25&gt;EQ14,DW25&gt;EO14),0,IF(AND(DU25&lt;=EQ14,DU25&gt;EN14,DW25&gt;EO14),EQ14-DU25,IF(AND(DU25&lt;=EQ14,DU25&lt;=EN14,DW25&gt;EO14),EQ14-EN14,IF(AND(DU25&gt;EN14,DW25&lt;=EO14),DW25-DU25,IF(AND(DU25&lt;=EN14,DW25&lt;=EO14),DW25-EN14,0))))),0)),0)</f>
        <v>　</v>
      </c>
      <c r="EO25" s="730"/>
      <c r="EP25" s="730"/>
      <c r="EQ25" s="730" t="str">
        <f>IFERROR(IF(OR(DP25="日",DP25="祝",DP25=0,DU25=0),"　",MAX(IF(AND(DU25&lt;=EQ14,DW25&gt;ER14),ER14-EQ14,IF(DW25&lt;=ER14,0,IF(AND(DU25&gt;EQ14,DW25&gt;ER14),ER14-DU25,0))),0)),0)</f>
        <v>　</v>
      </c>
      <c r="ER25" s="731"/>
      <c r="ES25" s="731"/>
      <c r="ET25" s="730" t="str">
        <f t="shared" si="2"/>
        <v>　</v>
      </c>
      <c r="EU25" s="731"/>
      <c r="EV25" s="731"/>
      <c r="EW25" s="565" t="str">
        <f>IF(EZ25="×",TIME(0,0,0),IF(FJ4="非常勤",DY25,EK25))</f>
        <v>　</v>
      </c>
      <c r="EX25" s="566"/>
      <c r="EY25" s="566"/>
      <c r="EZ25" s="265"/>
      <c r="FA25" s="565" t="str">
        <f>IF(FD25="×",TIME(0,0,0),IF(FJ4="非常勤",EB25,EN25))</f>
        <v>　</v>
      </c>
      <c r="FB25" s="566"/>
      <c r="FC25" s="566"/>
      <c r="FD25" s="265"/>
      <c r="FE25" s="565" t="str">
        <f>IF(FH25="×",TIME(0,0,0),IF(FJ4="非常勤",EE25,EQ25))</f>
        <v>　</v>
      </c>
      <c r="FF25" s="566"/>
      <c r="FG25" s="566"/>
      <c r="FH25" s="265"/>
      <c r="FI25" s="565" t="str">
        <f>IF(FL25="×",TIME(0,0,0),IF(FJ4="非常勤",EH25,ET25))</f>
        <v>　</v>
      </c>
      <c r="FJ25" s="566"/>
      <c r="FK25" s="567"/>
      <c r="FL25" s="265"/>
      <c r="FM25" s="720"/>
      <c r="FN25" s="720"/>
      <c r="FO25" s="668"/>
      <c r="FP25" s="670"/>
      <c r="FQ25" s="669"/>
      <c r="FR25" s="671"/>
      <c r="FS25" s="672"/>
      <c r="FT25" s="672"/>
      <c r="FU25" s="673"/>
      <c r="FV25" s="263">
        <f>'別表_個別勤務状況（1～60）'!$A$25</f>
        <v>11</v>
      </c>
      <c r="FW25" s="264" t="str">
        <f>'別表_個別勤務状況（1～60）'!$B$25</f>
        <v>日</v>
      </c>
      <c r="FX25" s="575"/>
      <c r="FY25" s="575"/>
      <c r="FZ25" s="660"/>
      <c r="GA25" s="661"/>
      <c r="GB25" s="660"/>
      <c r="GC25" s="661"/>
      <c r="GD25" s="660"/>
      <c r="GE25" s="661"/>
      <c r="GF25" s="662" t="str">
        <f>IFERROR(IF(OR(FW25="日",FW25="祝",FW25=0,FX25=""),"　",MAX(IF(AND(FX25&lt;=GF14,FZ25&gt;GG14),GG14-GF14,IF(AND(FX25&gt;GF14,FZ25&lt;=GG14),FZ25-FX25,IF(AND(FX25&lt;=GF14,FZ25&lt;=GG14),FZ25-GF14,IF(AND(FX25&gt;GF14,FZ25&gt;GG14),GG14-FX25,0)))),0)),0)</f>
        <v>　</v>
      </c>
      <c r="GG25" s="663"/>
      <c r="GH25" s="664"/>
      <c r="GI25" s="662" t="str">
        <f>IFERROR(IF(OR(FW25="日",FW25="祝",FW25=0,GB25=""),"　",MAX(IF(AND(GB25&gt;GL14,GD25&gt;GJ14),0,IF(AND(GB25&lt;=GL14,GB25&gt;GI14,GD25&gt;GJ14),GL14-GB25,IF(AND(GB25&lt;=GL14,GB25&lt;=GI14,GD25&gt;GJ14),GL14-GI14,IF(AND(GB25&gt;GI14,GD25&lt;=GJ14),GD25-GB25,IF(AND(GB25&lt;=GI14,GD25&lt;=GJ14),GD25-GI14,0))))),0)),0)</f>
        <v>　</v>
      </c>
      <c r="GJ25" s="663"/>
      <c r="GK25" s="664"/>
      <c r="GL25" s="662" t="str">
        <f>IFERROR(IF(OR(FW25="日",FW25="祝",FW25=0,GB25=0),"　",MAX(IF(AND(GB25&lt;=GL14,GD25&gt;GM14),GM14-GL14,IF(GD25&lt;=GM14,0,IF(AND(GB25&gt;GL14,GD25&gt;GM14),GM14-GB25,0))),0)),0)</f>
        <v>　</v>
      </c>
      <c r="GM25" s="663"/>
      <c r="GN25" s="664"/>
      <c r="GO25" s="662" t="str">
        <f>IFERROR(IF(OR(FW25="日",FW25="祝",FW25=0,GB25=0),"　",MAX(IF(GB25&gt;GO14,GD25-GB25,IF(GB25&lt;=GO14,GD25-GO14,0)),0)),0)</f>
        <v>　</v>
      </c>
      <c r="GP25" s="663"/>
      <c r="GQ25" s="664"/>
      <c r="GR25" s="730" t="str">
        <f>IFERROR(IF(OR(FW25="日",FW25="祝",FW25=0,FX25=""),"　",MAX(IF(AND(FX25&lt;=GR14,FZ25&gt;GS14),GS14-GR14,IF(AND(FX25&gt;GR14,FZ25&lt;=GS14),FZ25-FX25,IF(AND(FX25&lt;=GR14,FZ25&lt;=GS14),FZ25-GR14,IF(AND(FX25&gt;GR14,FZ25&gt;GS14),GS14-FX25,0)))),0)),0)</f>
        <v>　</v>
      </c>
      <c r="GS25" s="731"/>
      <c r="GT25" s="731"/>
      <c r="GU25" s="730" t="str">
        <f>IFERROR(IF(OR(FW25="日",FW25="祝",FW25=0,GB25=0),"　",MAX(IF(AND(GB25&gt;GX14,GD25&gt;GV14),0,IF(AND(GB25&lt;=GX14,GB25&gt;GU14,GD25&gt;GV14),GX14-GB25,IF(AND(GB25&lt;=GX14,GB25&lt;=GU14,GD25&gt;GV14),GX14-GU14,IF(AND(GB25&gt;GU14,GD25&lt;=GV14),GD25-GB25,IF(AND(GB25&lt;=GU14,GD25&lt;=GV14),GD25-GU14,0))))),0)),0)</f>
        <v>　</v>
      </c>
      <c r="GV25" s="730"/>
      <c r="GW25" s="730"/>
      <c r="GX25" s="730" t="str">
        <f>IFERROR(IF(OR(FW25="日",FW25="祝",FW25=0,GB25=0),"　",MAX(IF(AND(GB25&lt;=GX14,GD25&gt;GY14),GY14-GX14,IF(GD25&lt;=GY14,0,IF(AND(GB25&gt;GX14,GD25&gt;GY14),GY14-GB25,0))),0)),0)</f>
        <v>　</v>
      </c>
      <c r="GY25" s="731"/>
      <c r="GZ25" s="731"/>
      <c r="HA25" s="730" t="str">
        <f t="shared" si="3"/>
        <v>　</v>
      </c>
      <c r="HB25" s="731"/>
      <c r="HC25" s="731"/>
      <c r="HD25" s="565" t="str">
        <f>IF(HG25="×",TIME(0,0,0),IF(HQ4="非常勤",GF25,GR25))</f>
        <v>　</v>
      </c>
      <c r="HE25" s="566"/>
      <c r="HF25" s="566"/>
      <c r="HG25" s="265"/>
      <c r="HH25" s="565" t="str">
        <f>IF(HK25="×",TIME(0,0,0),IF(HQ4="非常勤",GI25,GU25))</f>
        <v>　</v>
      </c>
      <c r="HI25" s="566"/>
      <c r="HJ25" s="566"/>
      <c r="HK25" s="265"/>
      <c r="HL25" s="565" t="str">
        <f>IF(HO25="×",TIME(0,0,0),IF(HQ4="非常勤",GL25,GX25))</f>
        <v>　</v>
      </c>
      <c r="HM25" s="566"/>
      <c r="HN25" s="566"/>
      <c r="HO25" s="265"/>
      <c r="HP25" s="565" t="str">
        <f>IF(HS25="×",TIME(0,0,0),IF(HQ4="非常勤",GO25,HA25))</f>
        <v>　</v>
      </c>
      <c r="HQ25" s="566"/>
      <c r="HR25" s="567"/>
      <c r="HS25" s="265"/>
      <c r="HT25" s="720"/>
      <c r="HU25" s="720"/>
      <c r="HV25" s="668"/>
      <c r="HW25" s="670"/>
      <c r="HX25" s="669"/>
      <c r="HY25" s="671"/>
      <c r="HZ25" s="672"/>
      <c r="IA25" s="672"/>
      <c r="IB25" s="673"/>
      <c r="IC25" s="263">
        <f>'別表_個別勤務状況（1～60）'!$A$25</f>
        <v>11</v>
      </c>
      <c r="ID25" s="264" t="str">
        <f>'別表_個別勤務状況（1～60）'!$B$25</f>
        <v>日</v>
      </c>
      <c r="IE25" s="660"/>
      <c r="IF25" s="661"/>
      <c r="IG25" s="660"/>
      <c r="IH25" s="661"/>
      <c r="II25" s="660"/>
      <c r="IJ25" s="661"/>
      <c r="IK25" s="660"/>
      <c r="IL25" s="661"/>
      <c r="IM25" s="662" t="str">
        <f>IFERROR(IF(OR(ID25="日",ID25="祝",ID25=0,IE25=""),"　",MAX(IF(AND(IE25&lt;=IM14,IG25&gt;IN14),IN14-IM14,IF(AND(IE25&gt;IM14,IG25&lt;=IN14),IG25-IE25,IF(AND(IE25&lt;=IM14,IG25&lt;=IN14),IG25-IM14,IF(AND(IE25&gt;IM14,IG25&gt;IN14),IN14-IE25,0)))),0)),0)</f>
        <v>　</v>
      </c>
      <c r="IN25" s="663"/>
      <c r="IO25" s="664"/>
      <c r="IP25" s="662" t="str">
        <f>IFERROR(IF(OR(ID25="日",ID25="祝",ID25=0,II25=""),"　",MAX(IF(AND(II25&gt;IS14,IK25&gt;IQ14),0,IF(AND(II25&lt;=IS14,II25&gt;IP14,IK25&gt;IQ14),IS14-II25,IF(AND(II25&lt;=IS14,II25&lt;=IP14,IK25&gt;IQ14),IS14-IP14,IF(AND(II25&gt;IP14,IK25&lt;=IQ14),IK25-II25,IF(AND(II25&lt;=IP14,IK25&lt;=IQ14),IK25-IP14,0))))),0)),0)</f>
        <v>　</v>
      </c>
      <c r="IQ25" s="663"/>
      <c r="IR25" s="664"/>
      <c r="IS25" s="662" t="str">
        <f>IFERROR(IF(OR(ID25="日",ID25="祝",ID25=0,II25=0),"　",MAX(IF(AND(II25&lt;=IS14,IK25&gt;IT14),IT14-IS14,IF(IK25&lt;=IT14,0,IF(AND(II25&gt;IS14,IK25&gt;IT14),IT14-II25,0))),0)),0)</f>
        <v>　</v>
      </c>
      <c r="IT25" s="663"/>
      <c r="IU25" s="664"/>
      <c r="IV25" s="662" t="str">
        <f>IFERROR(IF(OR(ID25="日",ID25="祝",ID25=0,II25=0),"　",MAX(IF(II25&gt;IV14,IK25-II25,IF(II25&lt;=IV14,IK25-IV14,0)),0)),0)</f>
        <v>　</v>
      </c>
      <c r="IW25" s="663"/>
      <c r="IX25" s="664"/>
      <c r="IY25" s="662" t="str">
        <f>IFERROR(IF(OR(ID25="日",ID25="祝",ID25=0,IE25=""),"　",MAX(IF(AND(IE25&lt;=IY14,IG25&gt;IZ14),IZ14-IY14,IF(AND(IE25&gt;IY14,IG25&lt;=IZ14),IG25-IE25,IF(AND(IE25&lt;=IY14,IG25&lt;=IZ14),IG25-IY14,IF(AND(IE25&gt;IY14,IG25&gt;IZ14),IZ14-IE25,0)))),0)),0)</f>
        <v>　</v>
      </c>
      <c r="IZ25" s="663"/>
      <c r="JA25" s="664"/>
      <c r="JB25" s="662" t="str">
        <f>IFERROR(IF(OR(ID25="日",ID25="祝",ID25=0,II25=0),"　",MAX(IF(AND(II25&gt;JE14,IK25&gt;JC14),0,IF(AND(II25&lt;=JE14,II25&gt;JB14,IK25&gt;JC14),JE14-II25,IF(AND(II25&lt;=JE14,II25&lt;=JB14,IK25&gt;JC14),JE14-JB14,IF(AND(II25&gt;JB14,IK25&lt;=JC14),IK25-II25,IF(AND(II25&lt;=JB14,IK25&lt;=JC14),IK25-JB14,0))))),0)),0)</f>
        <v>　</v>
      </c>
      <c r="JC25" s="663"/>
      <c r="JD25" s="664"/>
      <c r="JE25" s="662" t="str">
        <f>IFERROR(IF(OR(ID25="日",ID25="祝",ID25=0,II25=0),"　",MAX(IF(AND(II25&lt;=JE14,IK25&gt;JF14),JF14-JE14,IF(IK25&lt;=JF14,0,IF(AND(II25&gt;JE14,IK25&gt;JF14),JF14-II25,0))),0)),0)</f>
        <v>　</v>
      </c>
      <c r="JF25" s="663"/>
      <c r="JG25" s="664"/>
      <c r="JH25" s="662" t="str">
        <f t="shared" si="4"/>
        <v>　</v>
      </c>
      <c r="JI25" s="663"/>
      <c r="JJ25" s="664"/>
      <c r="JK25" s="665" t="str">
        <f>IF(JN25="×",TIME(0,0,0),IF(JX4="非常勤",IM25,IY25))</f>
        <v>　</v>
      </c>
      <c r="JL25" s="666"/>
      <c r="JM25" s="667"/>
      <c r="JN25" s="265"/>
      <c r="JO25" s="665" t="str">
        <f>IF(JR25="×",TIME(0,0,0),IF(JX4="非常勤",IP25,JB25))</f>
        <v>　</v>
      </c>
      <c r="JP25" s="666"/>
      <c r="JQ25" s="667"/>
      <c r="JR25" s="265"/>
      <c r="JS25" s="665" t="str">
        <f>IF(JV25="×",TIME(0,0,0),IF(JX4="非常勤",IS25,JE25))</f>
        <v>　</v>
      </c>
      <c r="JT25" s="666"/>
      <c r="JU25" s="667"/>
      <c r="JV25" s="265"/>
      <c r="JW25" s="665" t="str">
        <f>IF(JZ25="×",TIME(0,0,0),IF(JX4="非常勤",IV25,JH25))</f>
        <v>　</v>
      </c>
      <c r="JX25" s="666"/>
      <c r="JY25" s="667"/>
      <c r="JZ25" s="265"/>
      <c r="KA25" s="720"/>
      <c r="KB25" s="720"/>
      <c r="KC25" s="668"/>
      <c r="KD25" s="670"/>
      <c r="KE25" s="669"/>
      <c r="KF25" s="671"/>
      <c r="KG25" s="672"/>
      <c r="KH25" s="672"/>
      <c r="KI25" s="673"/>
      <c r="KJ25" s="263">
        <f>'別表_個別勤務状況（1～60）'!$A$25</f>
        <v>11</v>
      </c>
      <c r="KK25" s="264" t="str">
        <f>'別表_個別勤務状況（1～60）'!$B$25</f>
        <v>日</v>
      </c>
      <c r="KL25" s="660"/>
      <c r="KM25" s="661"/>
      <c r="KN25" s="660"/>
      <c r="KO25" s="661"/>
      <c r="KP25" s="660"/>
      <c r="KQ25" s="661"/>
      <c r="KR25" s="660"/>
      <c r="KS25" s="661"/>
      <c r="KT25" s="662" t="str">
        <f>IFERROR(IF(OR(KK25="日",KK25="祝",KK25=0,KL25=""),"　",MAX(IF(AND(KL25&lt;=KT14,KN25&gt;KU14),KU14-KT14,IF(AND(KL25&gt;KT14,KN25&lt;=KU14),KN25-KL25,IF(AND(KL25&lt;=KT14,KN25&lt;=KU14),KN25-KT14,IF(AND(KL25&gt;KT14,KN25&gt;KU14),KU14-KL25,0)))),0)),0)</f>
        <v>　</v>
      </c>
      <c r="KU25" s="663"/>
      <c r="KV25" s="664"/>
      <c r="KW25" s="662" t="str">
        <f>IFERROR(IF(OR(KK25="日",KK25="祝",KK25=0,KP25=""),"　",MAX(IF(AND(KP25&gt;KZ14,KR25&gt;KX14),0,IF(AND(KP25&lt;=KZ14,KP25&gt;KW14,KR25&gt;KX14),KZ14-KP25,IF(AND(KP25&lt;=KZ14,KP25&lt;=KW14,KR25&gt;KX14),KZ14-KW14,IF(AND(KP25&gt;KW14,KR25&lt;=KX14),KR25-KP25,IF(AND(KP25&lt;=KW14,KR25&lt;=KX14),KR25-KW14,0))))),0)),0)</f>
        <v>　</v>
      </c>
      <c r="KX25" s="663"/>
      <c r="KY25" s="664"/>
      <c r="KZ25" s="662" t="str">
        <f>IFERROR(IF(OR(KK25="日",KK25="祝",KK25=0,KP25=0),"　",MAX(IF(AND(KP25&lt;=KZ14,KR25&gt;LA14),LA14-KZ14,IF(KR25&lt;=LA14,0,IF(AND(KP25&gt;KZ14,KR25&gt;LA14),LA14-KP25,0))),0)),0)</f>
        <v>　</v>
      </c>
      <c r="LA25" s="663"/>
      <c r="LB25" s="664"/>
      <c r="LC25" s="662" t="str">
        <f>IFERROR(IF(OR(KK25="日",KK25="祝",KK25=0,KP25=0),"　",MAX(IF(KP25&gt;LC14,KR25-KP25,IF(KP25&lt;=LC14,KR25-LC14,0)),0)),0)</f>
        <v>　</v>
      </c>
      <c r="LD25" s="663"/>
      <c r="LE25" s="664"/>
      <c r="LF25" s="662" t="str">
        <f>IFERROR(IF(OR(KK25="日",KK25="祝",KK25=0,KL25=""),"　",MAX(IF(AND(KL25&lt;=LF14,KN25&gt;LG14),LG14-LF14,IF(AND(KL25&gt;LF14,KN25&lt;=LG14),KN25-KL25,IF(AND(KL25&lt;=LF14,KN25&lt;=LG14),KN25-LF14,IF(AND(KL25&gt;LF14,KN25&gt;LG14),LG14-KL25,0)))),0)),0)</f>
        <v>　</v>
      </c>
      <c r="LG25" s="663"/>
      <c r="LH25" s="664"/>
      <c r="LI25" s="662" t="str">
        <f>IFERROR(IF(OR(KK25="日",KK25="祝",KK25=0,KP25=0),"　",MAX(IF(AND(KP25&gt;LL14,KR25&gt;LJ14),0,IF(AND(KP25&lt;=LL14,KP25&gt;LI14,KR25&gt;LJ14),LL14-KP25,IF(AND(KP25&lt;=LL14,KP25&lt;=LI14,KR25&gt;LJ14),LL14-LI14,IF(AND(KP25&gt;LI14,KR25&lt;=LJ14),KR25-KP25,IF(AND(KP25&lt;=LI14,KR25&lt;=LJ14),KR25-LI14,0))))),0)),0)</f>
        <v>　</v>
      </c>
      <c r="LJ25" s="663"/>
      <c r="LK25" s="664"/>
      <c r="LL25" s="662" t="str">
        <f>IFERROR(IF(OR(KK25="日",KK25="祝",KK25=0,KP25=0),"　",MAX(IF(AND(KP25&lt;=LL14,KR25&gt;LM14),LM14-LL14,IF(KR25&lt;=LM14,0,IF(AND(KP25&gt;LL14,KR25&gt;LM14),LM14-KP25,0))),0)),0)</f>
        <v>　</v>
      </c>
      <c r="LM25" s="663"/>
      <c r="LN25" s="664"/>
      <c r="LO25" s="662" t="str">
        <f t="shared" si="5"/>
        <v>　</v>
      </c>
      <c r="LP25" s="663"/>
      <c r="LQ25" s="664"/>
      <c r="LR25" s="665" t="str">
        <f>IF(LU25="×",TIME(0,0,0),IF(ME4="非常勤",KT25,LF25))</f>
        <v>　</v>
      </c>
      <c r="LS25" s="666"/>
      <c r="LT25" s="667"/>
      <c r="LU25" s="265"/>
      <c r="LV25" s="665" t="str">
        <f>IF(LY25="×",TIME(0,0,0),IF(ME4="非常勤",KW25,LI25))</f>
        <v>　</v>
      </c>
      <c r="LW25" s="666"/>
      <c r="LX25" s="667"/>
      <c r="LY25" s="265"/>
      <c r="LZ25" s="665" t="str">
        <f>IF(MC25="×",TIME(0,0,0),IF(ME4="非常勤",KZ25,LL25))</f>
        <v>　</v>
      </c>
      <c r="MA25" s="666"/>
      <c r="MB25" s="667"/>
      <c r="MC25" s="265"/>
      <c r="MD25" s="665" t="str">
        <f>IF(MG25="×",TIME(0,0,0),IF(ME4="非常勤",LC25,LO25))</f>
        <v>　</v>
      </c>
      <c r="ME25" s="666"/>
      <c r="MF25" s="667"/>
      <c r="MG25" s="265"/>
      <c r="MH25" s="720"/>
      <c r="MI25" s="720"/>
      <c r="MJ25" s="668"/>
      <c r="MK25" s="670"/>
      <c r="ML25" s="669"/>
      <c r="MM25" s="671"/>
      <c r="MN25" s="672"/>
      <c r="MO25" s="672"/>
      <c r="MP25" s="673"/>
      <c r="MQ25" s="263">
        <f>'別表_個別勤務状況（1～60）'!$A$25</f>
        <v>11</v>
      </c>
      <c r="MR25" s="264" t="str">
        <f>'別表_個別勤務状況（1～60）'!$B$25</f>
        <v>日</v>
      </c>
      <c r="MS25" s="660"/>
      <c r="MT25" s="661"/>
      <c r="MU25" s="660"/>
      <c r="MV25" s="661"/>
      <c r="MW25" s="660"/>
      <c r="MX25" s="661"/>
      <c r="MY25" s="660"/>
      <c r="MZ25" s="661"/>
      <c r="NA25" s="662" t="str">
        <f>IFERROR(IF(OR(MR25="日",MR25="祝",MR25=0,MS25=""),"　",MAX(IF(AND(MS25&lt;=NA14,MU25&gt;NB14),NB14-NA14,IF(AND(MS25&gt;NA14,MU25&lt;=NB14),MU25-MS25,IF(AND(MS25&lt;=NA14,MU25&lt;=NB14),MU25-NA14,IF(AND(MS25&gt;NA14,MU25&gt;NB14),NB14-MS25,0)))),0)),0)</f>
        <v>　</v>
      </c>
      <c r="NB25" s="663"/>
      <c r="NC25" s="664"/>
      <c r="ND25" s="662" t="str">
        <f>IFERROR(IF(OR(MR25="日",MR25="祝",MR25=0,MW25=""),"　",MAX(IF(AND(MW25&gt;NG14,MY25&gt;NE14),0,IF(AND(MW25&lt;=NG14,MW25&gt;ND14,MY25&gt;NE14),NG14-MW25,IF(AND(MW25&lt;=NG14,MW25&lt;=ND14,MY25&gt;NE14),NG14-ND14,IF(AND(MW25&gt;ND14,MY25&lt;=NE14),MY25-MW25,IF(AND(MW25&lt;=ND14,MY25&lt;=NE14),MY25-ND14,0))))),0)),0)</f>
        <v>　</v>
      </c>
      <c r="NE25" s="663"/>
      <c r="NF25" s="664"/>
      <c r="NG25" s="662" t="str">
        <f>IFERROR(IF(OR(MR25="日",MR25="祝",MR25=0,MW25=0),"　",MAX(IF(AND(MW25&lt;=NG14,MY25&gt;NH14),NH14-NG14,IF(MY25&lt;=NH14,0,IF(AND(MW25&gt;NG14,MY25&gt;NH14),NH14-MW25,0))),0)),0)</f>
        <v>　</v>
      </c>
      <c r="NH25" s="663"/>
      <c r="NI25" s="664"/>
      <c r="NJ25" s="662" t="str">
        <f>IFERROR(IF(OR(MR25="日",MR25="祝",MR25=0,MW25=0),"　",MAX(IF(MW25&gt;NJ14,MY25-MW25,IF(MW25&lt;=NJ14,MY25-NJ14,0)),0)),0)</f>
        <v>　</v>
      </c>
      <c r="NK25" s="663"/>
      <c r="NL25" s="664"/>
      <c r="NM25" s="662" t="str">
        <f>IFERROR(IF(OR(MR25="日",MR25="祝",MR25=0,MS25=""),"　",MAX(IF(AND(MS25&lt;=NM14,MU25&gt;NN14),NN14-NM14,IF(AND(MS25&gt;NM14,MU25&lt;=NN14),MU25-MS25,IF(AND(MS25&lt;=NM14,MU25&lt;=NN14),MU25-NM14,IF(AND(MS25&gt;NM14,MU25&gt;NN14),NN14-MS25,0)))),0)),0)</f>
        <v>　</v>
      </c>
      <c r="NN25" s="663"/>
      <c r="NO25" s="664"/>
      <c r="NP25" s="662" t="str">
        <f>IFERROR(IF(OR(MR25="日",MR25="祝",MR25=0,MW25=0),"　",MAX(IF(AND(MW25&gt;NS14,MY25&gt;NQ14),0,IF(AND(MW25&lt;=NS14,MW25&gt;NP14,MY25&gt;NQ14),NS14-MW25,IF(AND(MW25&lt;=NS14,MW25&lt;=NP14,MY25&gt;NQ14),NS14-NP14,IF(AND(MW25&gt;NP14,MY25&lt;=NQ14),MY25-MW25,IF(AND(MW25&lt;=NP14,MY25&lt;=NQ14),MY25-NP14,0))))),0)),0)</f>
        <v>　</v>
      </c>
      <c r="NQ25" s="663"/>
      <c r="NR25" s="664"/>
      <c r="NS25" s="662" t="str">
        <f>IFERROR(IF(OR(MR25="日",MR25="祝",MR25=0,MW25=0),"　",MAX(IF(AND(MW25&lt;=NS14,MY25&gt;NT14),NT14-NS14,IF(MY25&lt;=NT14,0,IF(AND(MW25&gt;NS14,MY25&gt;NT14),NT14-MW25,0))),0)),0)</f>
        <v>　</v>
      </c>
      <c r="NT25" s="663"/>
      <c r="NU25" s="664"/>
      <c r="NV25" s="662" t="str">
        <f t="shared" si="6"/>
        <v>　</v>
      </c>
      <c r="NW25" s="663"/>
      <c r="NX25" s="664"/>
      <c r="NY25" s="665" t="str">
        <f>IF(OB25="×",TIME(0,0,0),IF(OL4="非常勤",NA25,NM25))</f>
        <v>　</v>
      </c>
      <c r="NZ25" s="666"/>
      <c r="OA25" s="667"/>
      <c r="OB25" s="265"/>
      <c r="OC25" s="665" t="str">
        <f>IF(OF25="×",TIME(0,0,0),IF(OL4="非常勤",ND25,NP25))</f>
        <v>　</v>
      </c>
      <c r="OD25" s="666"/>
      <c r="OE25" s="667"/>
      <c r="OF25" s="265"/>
      <c r="OG25" s="665" t="str">
        <f>IF(OJ25="×",TIME(0,0,0),IF(OL4="非常勤",NG25,NS25))</f>
        <v>　</v>
      </c>
      <c r="OH25" s="666"/>
      <c r="OI25" s="667"/>
      <c r="OJ25" s="265"/>
      <c r="OK25" s="665" t="str">
        <f>IF(ON25="×",TIME(0,0,0),IF(OL4="非常勤",NJ25,NV25))</f>
        <v>　</v>
      </c>
      <c r="OL25" s="666"/>
      <c r="OM25" s="667"/>
      <c r="ON25" s="265"/>
      <c r="OO25" s="720"/>
      <c r="OP25" s="720"/>
      <c r="OQ25" s="668"/>
      <c r="OR25" s="670"/>
      <c r="OS25" s="669"/>
      <c r="OT25" s="671"/>
      <c r="OU25" s="672"/>
      <c r="OV25" s="672"/>
      <c r="OW25" s="673"/>
      <c r="OX25" s="263">
        <f>'別表_個別勤務状況（1～60）'!$A$25</f>
        <v>11</v>
      </c>
      <c r="OY25" s="264" t="str">
        <f>'別表_個別勤務状況（1～60）'!$B$25</f>
        <v>日</v>
      </c>
      <c r="OZ25" s="660"/>
      <c r="PA25" s="661"/>
      <c r="PB25" s="660"/>
      <c r="PC25" s="661"/>
      <c r="PD25" s="660"/>
      <c r="PE25" s="661"/>
      <c r="PF25" s="660"/>
      <c r="PG25" s="661"/>
      <c r="PH25" s="662" t="str">
        <f>IFERROR(IF(OR(OY25="日",OY25="祝",OY25=0,OZ25=""),"　",MAX(IF(AND(OZ25&lt;=PH14,PB25&gt;PI14),PI14-PH14,IF(AND(OZ25&gt;PH14,PB25&lt;=PI14),PB25-OZ25,IF(AND(OZ25&lt;=PH14,PB25&lt;=PI14),PB25-PH14,IF(AND(OZ25&gt;PH14,PB25&gt;PI14),PI14-OZ25,0)))),0)),0)</f>
        <v>　</v>
      </c>
      <c r="PI25" s="663"/>
      <c r="PJ25" s="664"/>
      <c r="PK25" s="662" t="str">
        <f>IFERROR(IF(OR(OY25="日",OY25="祝",OY25=0,PD25=""),"　",MAX(IF(AND(PD25&gt;PN14,PF25&gt;PL14),0,IF(AND(PD25&lt;=PN14,PD25&gt;PK14,PF25&gt;PL14),PN14-PD25,IF(AND(PD25&lt;=PN14,PD25&lt;=PK14,PF25&gt;PL14),PN14-PK14,IF(AND(PD25&gt;PK14,PF25&lt;=PL14),PF25-PD25,IF(AND(PD25&lt;=PK14,PF25&lt;=PL14),PF25-PK14,0))))),0)),0)</f>
        <v>　</v>
      </c>
      <c r="PL25" s="663"/>
      <c r="PM25" s="664"/>
      <c r="PN25" s="662" t="str">
        <f>IFERROR(IF(OR(OY25="日",OY25="祝",OY25=0,PD25=0),"　",MAX(IF(AND(PD25&lt;=PN14,PF25&gt;PO14),PO14-PN14,IF(PF25&lt;=PO14,0,IF(AND(PD25&gt;PN14,PF25&gt;PO14),PO14-PD25,0))),0)),0)</f>
        <v>　</v>
      </c>
      <c r="PO25" s="663"/>
      <c r="PP25" s="664"/>
      <c r="PQ25" s="662" t="str">
        <f>IFERROR(IF(OR(OY25="日",OY25="祝",OY25=0,PD25=0),"　",MAX(IF(PD25&gt;PQ14,PF25-PD25,IF(PD25&lt;=PQ14,PF25-PQ14,0)),0)),0)</f>
        <v>　</v>
      </c>
      <c r="PR25" s="663"/>
      <c r="PS25" s="664"/>
      <c r="PT25" s="662" t="str">
        <f>IFERROR(IF(OR(OY25="日",OY25="祝",OY25=0,OZ25=""),"　",MAX(IF(AND(OZ25&lt;=PT14,PB25&gt;PU14),PU14-PT14,IF(AND(OZ25&gt;PT14,PB25&lt;=PU14),PB25-OZ25,IF(AND(OZ25&lt;=PT14,PB25&lt;=PU14),PB25-PT14,IF(AND(OZ25&gt;PT14,PB25&gt;PU14),PU14-OZ25,0)))),0)),0)</f>
        <v>　</v>
      </c>
      <c r="PU25" s="663"/>
      <c r="PV25" s="664"/>
      <c r="PW25" s="662" t="str">
        <f>IFERROR(IF(OR(OY25="日",OY25="祝",OY25=0,PD25=0),"　",MAX(IF(AND(PD25&gt;PZ14,PF25&gt;PX14),0,IF(AND(PD25&lt;=PZ14,PD25&gt;PW14,PF25&gt;PX14),PZ14-PD25,IF(AND(PD25&lt;=PZ14,PD25&lt;=PW14,PF25&gt;PX14),PZ14-PW14,IF(AND(PD25&gt;PW14,PF25&lt;=PX14),PF25-PD25,IF(AND(PD25&lt;=PW14,PF25&lt;=PX14),PF25-PW14,0))))),0)),0)</f>
        <v>　</v>
      </c>
      <c r="PX25" s="663"/>
      <c r="PY25" s="664"/>
      <c r="PZ25" s="662" t="str">
        <f>IFERROR(IF(OR(OY25="日",OY25="祝",OY25=0,PD25=0),"　",MAX(IF(AND(PD25&lt;=PZ14,PF25&gt;QA14),QA14-PZ14,IF(PF25&lt;=QA14,0,IF(AND(PD25&gt;PZ14,PF25&gt;QA14),QA14-PD25,0))),0)),0)</f>
        <v>　</v>
      </c>
      <c r="QA25" s="663"/>
      <c r="QB25" s="664"/>
      <c r="QC25" s="662" t="str">
        <f t="shared" si="7"/>
        <v>　</v>
      </c>
      <c r="QD25" s="663"/>
      <c r="QE25" s="664"/>
      <c r="QF25" s="665" t="str">
        <f>IF(QI25="×",TIME(0,0,0),IF(QS4="非常勤",PH25,PT25))</f>
        <v>　</v>
      </c>
      <c r="QG25" s="666"/>
      <c r="QH25" s="667"/>
      <c r="QI25" s="265"/>
      <c r="QJ25" s="665" t="str">
        <f>IF(QM25="×",TIME(0,0,0),IF(QS4="非常勤",PK25,PW25))</f>
        <v>　</v>
      </c>
      <c r="QK25" s="666"/>
      <c r="QL25" s="667"/>
      <c r="QM25" s="265"/>
      <c r="QN25" s="665" t="str">
        <f>IF(QQ25="×",TIME(0,0,0),IF(QS4="非常勤",PN25,PZ25))</f>
        <v>　</v>
      </c>
      <c r="QO25" s="666"/>
      <c r="QP25" s="667"/>
      <c r="QQ25" s="265"/>
      <c r="QR25" s="665" t="str">
        <f>IF(QU25="×",TIME(0,0,0),IF(QS4="非常勤",PQ25,QC25))</f>
        <v>　</v>
      </c>
      <c r="QS25" s="666"/>
      <c r="QT25" s="667"/>
      <c r="QU25" s="265"/>
      <c r="QV25" s="720"/>
      <c r="QW25" s="720"/>
      <c r="QX25" s="668"/>
      <c r="QY25" s="670"/>
      <c r="QZ25" s="669"/>
      <c r="RA25" s="671"/>
      <c r="RB25" s="672"/>
      <c r="RC25" s="672"/>
      <c r="RD25" s="673"/>
      <c r="RE25" s="263">
        <f>'別表_個別勤務状況（1～60）'!$A$25</f>
        <v>11</v>
      </c>
      <c r="RF25" s="264" t="str">
        <f>'別表_個別勤務状況（1～60）'!$B$25</f>
        <v>日</v>
      </c>
      <c r="RG25" s="660"/>
      <c r="RH25" s="661"/>
      <c r="RI25" s="660"/>
      <c r="RJ25" s="661"/>
      <c r="RK25" s="660"/>
      <c r="RL25" s="661"/>
      <c r="RM25" s="660"/>
      <c r="RN25" s="661"/>
      <c r="RO25" s="662" t="str">
        <f>IFERROR(IF(OR(RF25="日",RF25="祝",RF25=0,RG25=""),"　",MAX(IF(AND(RG25&lt;=RO14,RI25&gt;RP14),RP14-RO14,IF(AND(RG25&gt;RO14,RI25&lt;=RP14),RI25-RG25,IF(AND(RG25&lt;=RO14,RI25&lt;=RP14),RI25-RO14,IF(AND(RG25&gt;RO14,RI25&gt;RP14),RP14-RG25,0)))),0)),0)</f>
        <v>　</v>
      </c>
      <c r="RP25" s="663"/>
      <c r="RQ25" s="664"/>
      <c r="RR25" s="662" t="str">
        <f>IFERROR(IF(OR(RF25="日",RF25="祝",RF25=0,RK25=""),"　",MAX(IF(AND(RK25&gt;RU14,RM25&gt;RS14),0,IF(AND(RK25&lt;=RU14,RK25&gt;RR14,RM25&gt;RS14),RU14-RK25,IF(AND(RK25&lt;=RU14,RK25&lt;=RR14,RM25&gt;RS14),RU14-RR14,IF(AND(RK25&gt;RR14,RM25&lt;=RS14),RM25-RK25,IF(AND(RK25&lt;=RR14,RM25&lt;=RS14),RM25-RR14,0))))),0)),0)</f>
        <v>　</v>
      </c>
      <c r="RS25" s="663"/>
      <c r="RT25" s="664"/>
      <c r="RU25" s="662" t="str">
        <f>IFERROR(IF(OR(RF25="日",RF25="祝",RF25=0,RK25=0),"　",MAX(IF(AND(RK25&lt;=RU14,RM25&gt;RV14),RV14-RU14,IF(RM25&lt;=RV14,0,IF(AND(RK25&gt;RU14,RM25&gt;RV14),RV14-RK25,0))),0)),0)</f>
        <v>　</v>
      </c>
      <c r="RV25" s="663"/>
      <c r="RW25" s="664"/>
      <c r="RX25" s="662" t="str">
        <f>IFERROR(IF(OR(RF25="日",RF25="祝",RF25=0,RK25=0),"　",MAX(IF(RK25&gt;RX14,RM25-RK25,IF(RK25&lt;=RX14,RM25-RX14,0)),0)),0)</f>
        <v>　</v>
      </c>
      <c r="RY25" s="663"/>
      <c r="RZ25" s="664"/>
      <c r="SA25" s="662" t="str">
        <f>IFERROR(IF(OR(RF25="日",RF25="祝",RF25=0,RG25=""),"　",MAX(IF(AND(RG25&lt;=SA14,RI25&gt;SB14),SB14-SA14,IF(AND(RG25&gt;SA14,RI25&lt;=SB14),RI25-RG25,IF(AND(RG25&lt;=SA14,RI25&lt;=SB14),RI25-SA14,IF(AND(RG25&gt;SA14,RI25&gt;SB14),SB14-RG25,0)))),0)),0)</f>
        <v>　</v>
      </c>
      <c r="SB25" s="663"/>
      <c r="SC25" s="664"/>
      <c r="SD25" s="662" t="str">
        <f>IFERROR(IF(OR(RF25="日",RF25="祝",RF25=0,RK25=0),"　",MAX(IF(AND(RK25&gt;SG14,RM25&gt;SE14),0,IF(AND(RK25&lt;=SG14,RK25&gt;SD14,RM25&gt;SE14),SG14-RK25,IF(AND(RK25&lt;=SG14,RK25&lt;=SD14,RM25&gt;SE14),SG14-SD14,IF(AND(RK25&gt;SD14,RM25&lt;=SE14),RM25-RK25,IF(AND(RK25&lt;=SD14,RM25&lt;=SE14),RM25-SD14,0))))),0)),0)</f>
        <v>　</v>
      </c>
      <c r="SE25" s="663"/>
      <c r="SF25" s="664"/>
      <c r="SG25" s="662" t="str">
        <f>IFERROR(IF(OR(RF25="日",RF25="祝",RF25=0,RK25=0),"　",MAX(IF(AND(RK25&lt;=SG14,RM25&gt;SH14),SH14-SG14,IF(RM25&lt;=SH14,0,IF(AND(RK25&gt;SG14,RM25&gt;SH14),SH14-RK25,0))),0)),0)</f>
        <v>　</v>
      </c>
      <c r="SH25" s="663"/>
      <c r="SI25" s="664"/>
      <c r="SJ25" s="662" t="str">
        <f t="shared" si="8"/>
        <v>　</v>
      </c>
      <c r="SK25" s="663"/>
      <c r="SL25" s="664"/>
      <c r="SM25" s="665" t="str">
        <f>IF(SP25="×",TIME(0,0,0),IF(SZ4="非常勤",RO25,SA25))</f>
        <v>　</v>
      </c>
      <c r="SN25" s="666"/>
      <c r="SO25" s="667"/>
      <c r="SP25" s="265"/>
      <c r="SQ25" s="665" t="str">
        <f>IF(ST25="×",TIME(0,0,0),IF(SZ4="非常勤",RR25,SD25))</f>
        <v>　</v>
      </c>
      <c r="SR25" s="666"/>
      <c r="SS25" s="667"/>
      <c r="ST25" s="265"/>
      <c r="SU25" s="665" t="str">
        <f>IF(SX25="×",TIME(0,0,0),IF(SZ4="非常勤",RU25,SG25))</f>
        <v>　</v>
      </c>
      <c r="SV25" s="666"/>
      <c r="SW25" s="667"/>
      <c r="SX25" s="265"/>
      <c r="SY25" s="665" t="str">
        <f>IF(TB25="×",TIME(0,0,0),IF(SZ4="非常勤",RX25,SJ25))</f>
        <v>　</v>
      </c>
      <c r="SZ25" s="666"/>
      <c r="TA25" s="667"/>
      <c r="TB25" s="265"/>
      <c r="TC25" s="720"/>
      <c r="TD25" s="720"/>
      <c r="TE25" s="668"/>
      <c r="TF25" s="670"/>
      <c r="TG25" s="669"/>
      <c r="TH25" s="671"/>
      <c r="TI25" s="672"/>
      <c r="TJ25" s="672"/>
      <c r="TK25" s="673"/>
      <c r="TL25" s="263">
        <f>'別表_個別勤務状況（1～60）'!$A$25</f>
        <v>11</v>
      </c>
      <c r="TM25" s="264" t="str">
        <f>'別表_個別勤務状況（1～60）'!$B$25</f>
        <v>日</v>
      </c>
      <c r="TN25" s="660"/>
      <c r="TO25" s="661"/>
      <c r="TP25" s="660"/>
      <c r="TQ25" s="661"/>
      <c r="TR25" s="660"/>
      <c r="TS25" s="661"/>
      <c r="TT25" s="660"/>
      <c r="TU25" s="661"/>
      <c r="TV25" s="662" t="str">
        <f>IFERROR(IF(OR(TM25="日",TM25="祝",TM25=0,TN25=""),"　",MAX(IF(AND(TN25&lt;=TV14,TP25&gt;TW14),TW14-TV14,IF(AND(TN25&gt;TV14,TP25&lt;=TW14),TP25-TN25,IF(AND(TN25&lt;=TV14,TP25&lt;=TW14),TP25-TV14,IF(AND(TN25&gt;TV14,TP25&gt;TW14),TW14-TN25,0)))),0)),0)</f>
        <v>　</v>
      </c>
      <c r="TW25" s="663"/>
      <c r="TX25" s="664"/>
      <c r="TY25" s="662" t="str">
        <f>IFERROR(IF(OR(TM25="日",TM25="祝",TM25=0,TR25=""),"　",MAX(IF(AND(TR25&gt;UB14,TT25&gt;TZ14),0,IF(AND(TR25&lt;=UB14,TR25&gt;TY14,TT25&gt;TZ14),UB14-TR25,IF(AND(TR25&lt;=UB14,TR25&lt;=TY14,TT25&gt;TZ14),UB14-TY14,IF(AND(TR25&gt;TY14,TT25&lt;=TZ14),TT25-TR25,IF(AND(TR25&lt;=TY14,TT25&lt;=TZ14),TT25-TY14,0))))),0)),0)</f>
        <v>　</v>
      </c>
      <c r="TZ25" s="663"/>
      <c r="UA25" s="664"/>
      <c r="UB25" s="662" t="str">
        <f>IFERROR(IF(OR(TM25="日",TM25="祝",TM25=0,TR25=0),"　",MAX(IF(AND(TR25&lt;=UB14,TT25&gt;UC14),UC14-UB14,IF(TT25&lt;=UC14,0,IF(AND(TR25&gt;UB14,TT25&gt;UC14),UC14-TR25,0))),0)),0)</f>
        <v>　</v>
      </c>
      <c r="UC25" s="663"/>
      <c r="UD25" s="664"/>
      <c r="UE25" s="662" t="str">
        <f>IFERROR(IF(OR(TM25="日",TM25="祝",TM25=0,TR25=0),"　",MAX(IF(TR25&gt;UE14,TT25-TR25,IF(TR25&lt;=UE14,TT25-UE14,0)),0)),0)</f>
        <v>　</v>
      </c>
      <c r="UF25" s="663"/>
      <c r="UG25" s="664"/>
      <c r="UH25" s="662" t="str">
        <f>IFERROR(IF(OR(TM25="日",TM25="祝",TM25=0,TN25=""),"　",MAX(IF(AND(TN25&lt;=UH14,TP25&gt;UI14),UI14-UH14,IF(AND(TN25&gt;UH14,TP25&lt;=UI14),TP25-TN25,IF(AND(TN25&lt;=UH14,TP25&lt;=UI14),TP25-UH14,IF(AND(TN25&gt;UH14,TP25&gt;UI14),UI14-TN25,0)))),0)),0)</f>
        <v>　</v>
      </c>
      <c r="UI25" s="663"/>
      <c r="UJ25" s="664"/>
      <c r="UK25" s="662" t="str">
        <f>IFERROR(IF(OR(TM25="日",TM25="祝",TM25=0,TR25=0),"　",MAX(IF(AND(TR25&gt;UN14,TT25&gt;UL14),0,IF(AND(TR25&lt;=UN14,TR25&gt;UK14,TT25&gt;UL14),UN14-TR25,IF(AND(TR25&lt;=UN14,TR25&lt;=UK14,TT25&gt;UL14),UN14-UK14,IF(AND(TR25&gt;UK14,TT25&lt;=UL14),TT25-TR25,IF(AND(TR25&lt;=UK14,TT25&lt;=UL14),TT25-UK14,0))))),0)),0)</f>
        <v>　</v>
      </c>
      <c r="UL25" s="663"/>
      <c r="UM25" s="664"/>
      <c r="UN25" s="662" t="str">
        <f>IFERROR(IF(OR(TM25="日",TM25="祝",TM25=0,TR25=0),"　",MAX(IF(AND(TR25&lt;=UN14,TT25&gt;UO14),UO14-UN14,IF(TT25&lt;=UO14,0,IF(AND(TR25&gt;UN14,TT25&gt;UO14),UO14-TR25,0))),0)),0)</f>
        <v>　</v>
      </c>
      <c r="UO25" s="663"/>
      <c r="UP25" s="664"/>
      <c r="UQ25" s="662" t="str">
        <f t="shared" si="9"/>
        <v>　</v>
      </c>
      <c r="UR25" s="663"/>
      <c r="US25" s="664"/>
      <c r="UT25" s="665" t="str">
        <f>IF(UW25="×",TIME(0,0,0),IF(VG4="非常勤",TV25,UH25))</f>
        <v>　</v>
      </c>
      <c r="UU25" s="666"/>
      <c r="UV25" s="667"/>
      <c r="UW25" s="265"/>
      <c r="UX25" s="665" t="str">
        <f>IF(VA25="×",TIME(0,0,0),IF(VG4="非常勤",TY25,UK25))</f>
        <v>　</v>
      </c>
      <c r="UY25" s="666"/>
      <c r="UZ25" s="667"/>
      <c r="VA25" s="265"/>
      <c r="VB25" s="665" t="str">
        <f>IF(VE25="×",TIME(0,0,0),IF(VG4="非常勤",UB25,UN25))</f>
        <v>　</v>
      </c>
      <c r="VC25" s="666"/>
      <c r="VD25" s="667"/>
      <c r="VE25" s="265"/>
      <c r="VF25" s="665" t="str">
        <f>IF(VI25="×",TIME(0,0,0),IF(VG4="非常勤",UE25,UQ25))</f>
        <v>　</v>
      </c>
      <c r="VG25" s="666"/>
      <c r="VH25" s="667"/>
      <c r="VI25" s="265"/>
      <c r="VJ25" s="720"/>
      <c r="VK25" s="720"/>
      <c r="VL25" s="668"/>
      <c r="VM25" s="670"/>
      <c r="VN25" s="669"/>
      <c r="VO25" s="671"/>
      <c r="VP25" s="672"/>
      <c r="VQ25" s="672"/>
      <c r="VR25" s="673"/>
      <c r="VS25" s="263">
        <f>'別表_個別勤務状況（1～60）'!$A$25</f>
        <v>11</v>
      </c>
      <c r="VT25" s="264" t="str">
        <f>'別表_個別勤務状況（1～60）'!$B$25</f>
        <v>日</v>
      </c>
      <c r="VU25" s="660"/>
      <c r="VV25" s="661"/>
      <c r="VW25" s="660"/>
      <c r="VX25" s="661"/>
      <c r="VY25" s="660"/>
      <c r="VZ25" s="661"/>
      <c r="WA25" s="660"/>
      <c r="WB25" s="661"/>
      <c r="WC25" s="662" t="str">
        <f>IFERROR(IF(OR(VT25="日",VT25="祝",VT25=0,VU25=""),"　",MAX(IF(AND(VU25&lt;=WC14,VW25&gt;WD14),WD14-WC14,IF(AND(VU25&gt;WC14,VW25&lt;=WD14),VW25-VU25,IF(AND(VU25&lt;=WC14,VW25&lt;=WD14),VW25-WC14,IF(AND(VU25&gt;WC14,VW25&gt;WD14),WD14-VU25,0)))),0)),0)</f>
        <v>　</v>
      </c>
      <c r="WD25" s="663"/>
      <c r="WE25" s="664"/>
      <c r="WF25" s="662" t="str">
        <f>IFERROR(IF(OR(VT25="日",VT25="祝",VT25=0,VY25=""),"　",MAX(IF(AND(VY25&gt;WI14,WA25&gt;WG14),0,IF(AND(VY25&lt;=WI14,VY25&gt;WF14,WA25&gt;WG14),WI14-VY25,IF(AND(VY25&lt;=WI14,VY25&lt;=WF14,WA25&gt;WG14),WI14-WF14,IF(AND(VY25&gt;WF14,WA25&lt;=WG14),WA25-VY25,IF(AND(VY25&lt;=WF14,WA25&lt;=WG14),WA25-WF14,0))))),0)),0)</f>
        <v>　</v>
      </c>
      <c r="WG25" s="663"/>
      <c r="WH25" s="664"/>
      <c r="WI25" s="662" t="str">
        <f>IFERROR(IF(OR(VT25="日",VT25="祝",VT25=0,VY25=0),"　",MAX(IF(AND(VY25&lt;=WI14,WA25&gt;WJ14),WJ14-WI14,IF(WA25&lt;=WJ14,0,IF(AND(VY25&gt;WI14,WA25&gt;WJ14),WJ14-VY25,0))),0)),0)</f>
        <v>　</v>
      </c>
      <c r="WJ25" s="663"/>
      <c r="WK25" s="664"/>
      <c r="WL25" s="662" t="str">
        <f>IFERROR(IF(OR(VT25="日",VT25="祝",VT25=0,VY25=0),"　",MAX(IF(VY25&gt;WL14,WA25-VY25,IF(VY25&lt;=WL14,WA25-WL14,0)),0)),0)</f>
        <v>　</v>
      </c>
      <c r="WM25" s="663"/>
      <c r="WN25" s="664"/>
      <c r="WO25" s="662" t="str">
        <f>IFERROR(IF(OR(VT25="日",VT25="祝",VT25=0,VU25=""),"　",MAX(IF(AND(VU25&lt;=WO14,VW25&gt;WP14),WP14-WO14,IF(AND(VU25&gt;WO14,VW25&lt;=WP14),VW25-VU25,IF(AND(VU25&lt;=WO14,VW25&lt;=WP14),VW25-WO14,IF(AND(VU25&gt;WO14,VW25&gt;WP14),WP14-VU25,0)))),0)),0)</f>
        <v>　</v>
      </c>
      <c r="WP25" s="663"/>
      <c r="WQ25" s="664"/>
      <c r="WR25" s="662" t="str">
        <f>IFERROR(IF(OR(VT25="日",VT25="祝",VT25=0,VY25=0),"　",MAX(IF(AND(VY25&gt;WU14,WA25&gt;WS14),0,IF(AND(VY25&lt;=WU14,VY25&gt;WR14,WA25&gt;WS14),WU14-VY25,IF(AND(VY25&lt;=WU14,VY25&lt;=WR14,WA25&gt;WS14),WU14-WR14,IF(AND(VY25&gt;WR14,WA25&lt;=WS14),WA25-VY25,IF(AND(VY25&lt;=WR14,WA25&lt;=WS14),WA25-WR14,0))))),0)),0)</f>
        <v>　</v>
      </c>
      <c r="WS25" s="663"/>
      <c r="WT25" s="664"/>
      <c r="WU25" s="662" t="str">
        <f>IFERROR(IF(OR(VT25="日",VT25="祝",VT25=0,VY25=0),"　",MAX(IF(AND(VY25&lt;=WU14,WA25&gt;WV14),WV14-WU14,IF(WA25&lt;=WV14,0,IF(AND(VY25&gt;WU14,WA25&gt;WV14),WV14-VY25,0))),0)),0)</f>
        <v>　</v>
      </c>
      <c r="WV25" s="663"/>
      <c r="WW25" s="664"/>
      <c r="WX25" s="662" t="str">
        <f t="shared" si="10"/>
        <v>　</v>
      </c>
      <c r="WY25" s="663"/>
      <c r="WZ25" s="664"/>
      <c r="XA25" s="665" t="str">
        <f>IF(XD25="×",TIME(0,0,0),IF(XN4="非常勤",WC25,WO25))</f>
        <v>　</v>
      </c>
      <c r="XB25" s="666"/>
      <c r="XC25" s="667"/>
      <c r="XD25" s="265"/>
      <c r="XE25" s="665" t="str">
        <f>IF(XH25="×",TIME(0,0,0),IF(XN4="非常勤",WF25,WR25))</f>
        <v>　</v>
      </c>
      <c r="XF25" s="666"/>
      <c r="XG25" s="667"/>
      <c r="XH25" s="265"/>
      <c r="XI25" s="665" t="str">
        <f>IF(XL25="×",TIME(0,0,0),IF(XN4="非常勤",WI25,WU25))</f>
        <v>　</v>
      </c>
      <c r="XJ25" s="666"/>
      <c r="XK25" s="667"/>
      <c r="XL25" s="265"/>
      <c r="XM25" s="665" t="str">
        <f>IF(XP25="×",TIME(0,0,0),IF(XN4="非常勤",WL25,WX25))</f>
        <v>　</v>
      </c>
      <c r="XN25" s="666"/>
      <c r="XO25" s="667"/>
      <c r="XP25" s="265"/>
      <c r="XQ25" s="720"/>
      <c r="XR25" s="720"/>
      <c r="XS25" s="668"/>
      <c r="XT25" s="670"/>
      <c r="XU25" s="669"/>
      <c r="XV25" s="671"/>
      <c r="XW25" s="672"/>
      <c r="XX25" s="672"/>
      <c r="XY25" s="673"/>
      <c r="XZ25" s="263">
        <f>'別表_個別勤務状況（1～60）'!$A$25</f>
        <v>11</v>
      </c>
      <c r="YA25" s="264" t="str">
        <f>'別表_個別勤務状況（1～60）'!$B$25</f>
        <v>日</v>
      </c>
      <c r="YB25" s="660"/>
      <c r="YC25" s="661"/>
      <c r="YD25" s="660"/>
      <c r="YE25" s="661"/>
      <c r="YF25" s="660"/>
      <c r="YG25" s="661"/>
      <c r="YH25" s="660"/>
      <c r="YI25" s="661"/>
      <c r="YJ25" s="662" t="str">
        <f>IFERROR(IF(OR(YA25="日",YA25="祝",YA25=0,YB25=""),"　",MAX(IF(AND(YB25&lt;=YJ14,YD25&gt;YK14),YK14-YJ14,IF(AND(YB25&gt;YJ14,YD25&lt;=YK14),YD25-YB25,IF(AND(YB25&lt;=YJ14,YD25&lt;=YK14),YD25-YJ14,IF(AND(YB25&gt;YJ14,YD25&gt;YK14),YK14-YB25,0)))),0)),0)</f>
        <v>　</v>
      </c>
      <c r="YK25" s="663"/>
      <c r="YL25" s="664"/>
      <c r="YM25" s="662" t="str">
        <f>IFERROR(IF(OR(YA25="日",YA25="祝",YA25=0,YF25=""),"　",MAX(IF(AND(YF25&gt;YP14,YH25&gt;YN14),0,IF(AND(YF25&lt;=YP14,YF25&gt;YM14,YH25&gt;YN14),YP14-YF25,IF(AND(YF25&lt;=YP14,YF25&lt;=YM14,YH25&gt;YN14),YP14-YM14,IF(AND(YF25&gt;YM14,YH25&lt;=YN14),YH25-YF25,IF(AND(YF25&lt;=YM14,YH25&lt;=YN14),YH25-YM14,0))))),0)),0)</f>
        <v>　</v>
      </c>
      <c r="YN25" s="663"/>
      <c r="YO25" s="664"/>
      <c r="YP25" s="662" t="str">
        <f>IFERROR(IF(OR(YA25="日",YA25="祝",YA25=0,YF25=0),"　",MAX(IF(AND(YF25&lt;=YP14,YH25&gt;YQ14),YQ14-YP14,IF(YH25&lt;=YQ14,0,IF(AND(YF25&gt;YP14,YH25&gt;YQ14),YQ14-YF25,0))),0)),0)</f>
        <v>　</v>
      </c>
      <c r="YQ25" s="663"/>
      <c r="YR25" s="664"/>
      <c r="YS25" s="662" t="str">
        <f>IFERROR(IF(OR(YA25="日",YA25="祝",YA25=0,YF25=0),"　",MAX(IF(YF25&gt;YS14,YH25-YF25,IF(YF25&lt;=YS14,YH25-YS14,0)),0)),0)</f>
        <v>　</v>
      </c>
      <c r="YT25" s="663"/>
      <c r="YU25" s="664"/>
      <c r="YV25" s="662" t="str">
        <f>IFERROR(IF(OR(YA25="日",YA25="祝",YA25=0,YB25=""),"　",MAX(IF(AND(YB25&lt;=YV14,YD25&gt;YW14),YW14-YV14,IF(AND(YB25&gt;YV14,YD25&lt;=YW14),YD25-YB25,IF(AND(YB25&lt;=YV14,YD25&lt;=YW14),YD25-YV14,IF(AND(YB25&gt;YV14,YD25&gt;YW14),YW14-YB25,0)))),0)),0)</f>
        <v>　</v>
      </c>
      <c r="YW25" s="663"/>
      <c r="YX25" s="664"/>
      <c r="YY25" s="662" t="str">
        <f>IFERROR(IF(OR(YA25="日",YA25="祝",YA25=0,YF25=0),"　",MAX(IF(AND(YF25&gt;ZB14,YH25&gt;YZ14),0,IF(AND(YF25&lt;=ZB14,YF25&gt;YY14,YH25&gt;YZ14),ZB14-YF25,IF(AND(YF25&lt;=ZB14,YF25&lt;=YY14,YH25&gt;YZ14),ZB14-YY14,IF(AND(YF25&gt;YY14,YH25&lt;=YZ14),YH25-YF25,IF(AND(YF25&lt;=YY14,YH25&lt;=YZ14),YH25-YY14,0))))),0)),0)</f>
        <v>　</v>
      </c>
      <c r="YZ25" s="663"/>
      <c r="ZA25" s="664"/>
      <c r="ZB25" s="662" t="str">
        <f>IFERROR(IF(OR(YA25="日",YA25="祝",YA25=0,YF25=0),"　",MAX(IF(AND(YF25&lt;=ZB14,YH25&gt;ZC14),ZC14-ZB14,IF(YH25&lt;=ZC14,0,IF(AND(YF25&gt;ZB14,YH25&gt;ZC14),ZC14-YF25,0))),0)),0)</f>
        <v>　</v>
      </c>
      <c r="ZC25" s="663"/>
      <c r="ZD25" s="664"/>
      <c r="ZE25" s="662" t="str">
        <f t="shared" si="11"/>
        <v>　</v>
      </c>
      <c r="ZF25" s="663"/>
      <c r="ZG25" s="664"/>
      <c r="ZH25" s="665" t="str">
        <f>IF(ZK25="×",TIME(0,0,0),IF(ZU4="非常勤",YJ25,YV25))</f>
        <v>　</v>
      </c>
      <c r="ZI25" s="666"/>
      <c r="ZJ25" s="667"/>
      <c r="ZK25" s="265"/>
      <c r="ZL25" s="665" t="str">
        <f>IF(ZO25="×",TIME(0,0,0),IF(ZU4="非常勤",YM25,YY25))</f>
        <v>　</v>
      </c>
      <c r="ZM25" s="666"/>
      <c r="ZN25" s="667"/>
      <c r="ZO25" s="265"/>
      <c r="ZP25" s="665" t="str">
        <f>IF(ZS25="×",TIME(0,0,0),IF(ZU4="非常勤",YP25,ZB25))</f>
        <v>　</v>
      </c>
      <c r="ZQ25" s="666"/>
      <c r="ZR25" s="667"/>
      <c r="ZS25" s="265"/>
      <c r="ZT25" s="665" t="str">
        <f>IF(ZW25="×",TIME(0,0,0),IF(ZU4="非常勤",YS25,ZE25))</f>
        <v>　</v>
      </c>
      <c r="ZU25" s="666"/>
      <c r="ZV25" s="667"/>
      <c r="ZW25" s="265"/>
      <c r="ZX25" s="720"/>
      <c r="ZY25" s="720"/>
      <c r="ZZ25" s="668"/>
      <c r="AAA25" s="670"/>
      <c r="AAB25" s="669"/>
      <c r="AAC25" s="671"/>
      <c r="AAD25" s="672"/>
      <c r="AAE25" s="672"/>
      <c r="AAF25" s="673"/>
      <c r="AAG25" s="263">
        <f>'別表_個別勤務状況（1～60）'!$A$25</f>
        <v>11</v>
      </c>
      <c r="AAH25" s="264" t="str">
        <f>'別表_個別勤務状況（1～60）'!$B$25</f>
        <v>日</v>
      </c>
      <c r="AAI25" s="660"/>
      <c r="AAJ25" s="661"/>
      <c r="AAK25" s="660"/>
      <c r="AAL25" s="661"/>
      <c r="AAM25" s="660"/>
      <c r="AAN25" s="661"/>
      <c r="AAO25" s="660"/>
      <c r="AAP25" s="661"/>
      <c r="AAQ25" s="662" t="str">
        <f>IFERROR(IF(OR(AAH25="日",AAH25="祝",AAH25=0,AAI25=""),"　",MAX(IF(AND(AAI25&lt;=AAQ14,AAK25&gt;AAR14),AAR14-AAQ14,IF(AND(AAI25&gt;AAQ14,AAK25&lt;=AAR14),AAK25-AAI25,IF(AND(AAI25&lt;=AAQ14,AAK25&lt;=AAR14),AAK25-AAQ14,IF(AND(AAI25&gt;AAQ14,AAK25&gt;AAR14),AAR14-AAI25,0)))),0)),0)</f>
        <v>　</v>
      </c>
      <c r="AAR25" s="663"/>
      <c r="AAS25" s="664"/>
      <c r="AAT25" s="662" t="str">
        <f>IFERROR(IF(OR(AAH25="日",AAH25="祝",AAH25=0,AAM25=""),"　",MAX(IF(AND(AAM25&gt;AAW14,AAO25&gt;AAU14),0,IF(AND(AAM25&lt;=AAW14,AAM25&gt;AAT14,AAO25&gt;AAU14),AAW14-AAM25,IF(AND(AAM25&lt;=AAW14,AAM25&lt;=AAT14,AAO25&gt;AAU14),AAW14-AAT14,IF(AND(AAM25&gt;AAT14,AAO25&lt;=AAU14),AAO25-AAM25,IF(AND(AAM25&lt;=AAT14,AAO25&lt;=AAU14),AAO25-AAT14,0))))),0)),0)</f>
        <v>　</v>
      </c>
      <c r="AAU25" s="663"/>
      <c r="AAV25" s="664"/>
      <c r="AAW25" s="662" t="str">
        <f>IFERROR(IF(OR(AAH25="日",AAH25="祝",AAH25=0,AAM25=0),"　",MAX(IF(AND(AAM25&lt;=AAW14,AAO25&gt;AAX14),AAX14-AAW14,IF(AAO25&lt;=AAX14,0,IF(AND(AAM25&gt;AAW14,AAO25&gt;AAX14),AAX14-AAM25,0))),0)),0)</f>
        <v>　</v>
      </c>
      <c r="AAX25" s="663"/>
      <c r="AAY25" s="664"/>
      <c r="AAZ25" s="662" t="str">
        <f>IFERROR(IF(OR(AAH25="日",AAH25="祝",AAH25=0,AAM25=0),"　",MAX(IF(AAM25&gt;AAZ14,AAO25-AAM25,IF(AAM25&lt;=AAZ14,AAO25-AAZ14,0)),0)),0)</f>
        <v>　</v>
      </c>
      <c r="ABA25" s="663"/>
      <c r="ABB25" s="664"/>
      <c r="ABC25" s="662" t="str">
        <f>IFERROR(IF(OR(AAH25="日",AAH25="祝",AAH25=0,AAI25=""),"　",MAX(IF(AND(AAI25&lt;=ABC14,AAK25&gt;ABD14),ABD14-ABC14,IF(AND(AAI25&gt;ABC14,AAK25&lt;=ABD14),AAK25-AAI25,IF(AND(AAI25&lt;=ABC14,AAK25&lt;=ABD14),AAK25-ABC14,IF(AND(AAI25&gt;ABC14,AAK25&gt;ABD14),ABD14-AAI25,0)))),0)),0)</f>
        <v>　</v>
      </c>
      <c r="ABD25" s="663"/>
      <c r="ABE25" s="664"/>
      <c r="ABF25" s="662" t="str">
        <f>IFERROR(IF(OR(AAH25="日",AAH25="祝",AAH25=0,AAM25=0),"　",MAX(IF(AND(AAM25&gt;ABI14,AAO25&gt;ABG14),0,IF(AND(AAM25&lt;=ABI14,AAM25&gt;ABF14,AAO25&gt;ABG14),ABI14-AAM25,IF(AND(AAM25&lt;=ABI14,AAM25&lt;=ABF14,AAO25&gt;ABG14),ABI14-ABF14,IF(AND(AAM25&gt;ABF14,AAO25&lt;=ABG14),AAO25-AAM25,IF(AND(AAM25&lt;=ABF14,AAO25&lt;=ABG14),AAO25-ABF14,0))))),0)),0)</f>
        <v>　</v>
      </c>
      <c r="ABG25" s="663"/>
      <c r="ABH25" s="664"/>
      <c r="ABI25" s="662" t="str">
        <f>IFERROR(IF(OR(AAH25="日",AAH25="祝",AAH25=0,AAM25=0),"　",MAX(IF(AND(AAM25&lt;=ABI14,AAO25&gt;ABJ14),ABJ14-ABI14,IF(AAO25&lt;=ABJ14,0,IF(AND(AAM25&gt;ABI14,AAO25&gt;ABJ14),ABJ14-AAM25,0))),0)),0)</f>
        <v>　</v>
      </c>
      <c r="ABJ25" s="663"/>
      <c r="ABK25" s="664"/>
      <c r="ABL25" s="662" t="str">
        <f t="shared" si="12"/>
        <v>　</v>
      </c>
      <c r="ABM25" s="663"/>
      <c r="ABN25" s="664"/>
      <c r="ABO25" s="665" t="str">
        <f>IF(ABR25="×",TIME(0,0,0),IF(ACB4="非常勤",AAQ25,ABC25))</f>
        <v>　</v>
      </c>
      <c r="ABP25" s="666"/>
      <c r="ABQ25" s="667"/>
      <c r="ABR25" s="265"/>
      <c r="ABS25" s="665" t="str">
        <f>IF(ABV25="×",TIME(0,0,0),IF(ACB4="非常勤",AAT25,ABF25))</f>
        <v>　</v>
      </c>
      <c r="ABT25" s="666"/>
      <c r="ABU25" s="667"/>
      <c r="ABV25" s="265"/>
      <c r="ABW25" s="665" t="str">
        <f>IF(ABZ25="×",TIME(0,0,0),IF(ACB4="非常勤",AAW25,ABI25))</f>
        <v>　</v>
      </c>
      <c r="ABX25" s="666"/>
      <c r="ABY25" s="667"/>
      <c r="ABZ25" s="265"/>
      <c r="ACA25" s="665" t="str">
        <f>IF(ACD25="×",TIME(0,0,0),IF(ACB4="非常勤",AAZ25,ABL25))</f>
        <v>　</v>
      </c>
      <c r="ACB25" s="666"/>
      <c r="ACC25" s="667"/>
      <c r="ACD25" s="265"/>
      <c r="ACE25" s="720"/>
      <c r="ACF25" s="720"/>
      <c r="ACG25" s="668"/>
      <c r="ACH25" s="670"/>
      <c r="ACI25" s="669"/>
      <c r="ACJ25" s="671"/>
      <c r="ACK25" s="672"/>
      <c r="ACL25" s="672"/>
      <c r="ACM25" s="673"/>
      <c r="ACN25" s="263">
        <f>'別表_個別勤務状況（1～60）'!$A$25</f>
        <v>11</v>
      </c>
      <c r="ACO25" s="264" t="str">
        <f>'別表_個別勤務状況（1～60）'!$B$25</f>
        <v>日</v>
      </c>
      <c r="ACP25" s="660"/>
      <c r="ACQ25" s="661"/>
      <c r="ACR25" s="660"/>
      <c r="ACS25" s="661"/>
      <c r="ACT25" s="660"/>
      <c r="ACU25" s="661"/>
      <c r="ACV25" s="660"/>
      <c r="ACW25" s="661"/>
      <c r="ACX25" s="662" t="str">
        <f>IFERROR(IF(OR(ACO25="日",ACO25="祝",ACO25=0,ACP25=""),"　",MAX(IF(AND(ACP25&lt;=ACX14,ACR25&gt;ACY14),ACY14-ACX14,IF(AND(ACP25&gt;ACX14,ACR25&lt;=ACY14),ACR25-ACP25,IF(AND(ACP25&lt;=ACX14,ACR25&lt;=ACY14),ACR25-ACX14,IF(AND(ACP25&gt;ACX14,ACR25&gt;ACY14),ACY14-ACP25,0)))),0)),0)</f>
        <v>　</v>
      </c>
      <c r="ACY25" s="663"/>
      <c r="ACZ25" s="664"/>
      <c r="ADA25" s="662" t="str">
        <f>IFERROR(IF(OR(ACO25="日",ACO25="祝",ACO25=0,ACT25=""),"　",MAX(IF(AND(ACT25&gt;ADD14,ACV25&gt;ADB14),0,IF(AND(ACT25&lt;=ADD14,ACT25&gt;ADA14,ACV25&gt;ADB14),ADD14-ACT25,IF(AND(ACT25&lt;=ADD14,ACT25&lt;=ADA14,ACV25&gt;ADB14),ADD14-ADA14,IF(AND(ACT25&gt;ADA14,ACV25&lt;=ADB14),ACV25-ACT25,IF(AND(ACT25&lt;=ADA14,ACV25&lt;=ADB14),ACV25-ADA14,0))))),0)),0)</f>
        <v>　</v>
      </c>
      <c r="ADB25" s="663"/>
      <c r="ADC25" s="664"/>
      <c r="ADD25" s="662" t="str">
        <f>IFERROR(IF(OR(ACO25="日",ACO25="祝",ACO25=0,ACT25=0),"　",MAX(IF(AND(ACT25&lt;=ADD14,ACV25&gt;ADE14),ADE14-ADD14,IF(ACV25&lt;=ADE14,0,IF(AND(ACT25&gt;ADD14,ACV25&gt;ADE14),ADE14-ACT25,0))),0)),0)</f>
        <v>　</v>
      </c>
      <c r="ADE25" s="663"/>
      <c r="ADF25" s="664"/>
      <c r="ADG25" s="662" t="str">
        <f>IFERROR(IF(OR(ACO25="日",ACO25="祝",ACO25=0,ACT25=0),"　",MAX(IF(ACT25&gt;ADG14,ACV25-ACT25,IF(ACT25&lt;=ADG14,ACV25-ADG14,0)),0)),0)</f>
        <v>　</v>
      </c>
      <c r="ADH25" s="663"/>
      <c r="ADI25" s="664"/>
      <c r="ADJ25" s="662" t="str">
        <f>IFERROR(IF(OR(ACO25="日",ACO25="祝",ACO25=0,ACP25=""),"　",MAX(IF(AND(ACP25&lt;=ADJ14,ACR25&gt;ADK14),ADK14-ADJ14,IF(AND(ACP25&gt;ADJ14,ACR25&lt;=ADK14),ACR25-ACP25,IF(AND(ACP25&lt;=ADJ14,ACR25&lt;=ADK14),ACR25-ADJ14,IF(AND(ACP25&gt;ADJ14,ACR25&gt;ADK14),ADK14-ACP25,0)))),0)),0)</f>
        <v>　</v>
      </c>
      <c r="ADK25" s="663"/>
      <c r="ADL25" s="664"/>
      <c r="ADM25" s="662" t="str">
        <f>IFERROR(IF(OR(ACO25="日",ACO25="祝",ACO25=0,ACT25=0),"　",MAX(IF(AND(ACT25&gt;ADP14,ACV25&gt;ADN14),0,IF(AND(ACT25&lt;=ADP14,ACT25&gt;ADM14,ACV25&gt;ADN14),ADP14-ACT25,IF(AND(ACT25&lt;=ADP14,ACT25&lt;=ADM14,ACV25&gt;ADN14),ADP14-ADM14,IF(AND(ACT25&gt;ADM14,ACV25&lt;=ADN14),ACV25-ACT25,IF(AND(ACT25&lt;=ADM14,ACV25&lt;=ADN14),ACV25-ADM14,0))))),0)),0)</f>
        <v>　</v>
      </c>
      <c r="ADN25" s="663"/>
      <c r="ADO25" s="664"/>
      <c r="ADP25" s="662" t="str">
        <f>IFERROR(IF(OR(ACO25="日",ACO25="祝",ACO25=0,ACT25=0),"　",MAX(IF(AND(ACT25&lt;=ADP14,ACV25&gt;ADQ14),ADQ14-ADP14,IF(ACV25&lt;=ADQ14,0,IF(AND(ACT25&gt;ADP14,ACV25&gt;ADQ14),ADQ14-ACT25,0))),0)),0)</f>
        <v>　</v>
      </c>
      <c r="ADQ25" s="663"/>
      <c r="ADR25" s="664"/>
      <c r="ADS25" s="662" t="str">
        <f t="shared" si="13"/>
        <v>　</v>
      </c>
      <c r="ADT25" s="663"/>
      <c r="ADU25" s="664"/>
      <c r="ADV25" s="665" t="str">
        <f>IF(ADY25="×",TIME(0,0,0),IF(AEI4="非常勤",ACX25,ADJ25))</f>
        <v>　</v>
      </c>
      <c r="ADW25" s="666"/>
      <c r="ADX25" s="667"/>
      <c r="ADY25" s="265"/>
      <c r="ADZ25" s="665" t="str">
        <f>IF(AEC25="×",TIME(0,0,0),IF(AEI4="非常勤",ADA25,ADM25))</f>
        <v>　</v>
      </c>
      <c r="AEA25" s="666"/>
      <c r="AEB25" s="667"/>
      <c r="AEC25" s="265"/>
      <c r="AED25" s="665" t="str">
        <f>IF(AEG25="×",TIME(0,0,0),IF(AEI4="非常勤",ADD25,ADP25))</f>
        <v>　</v>
      </c>
      <c r="AEE25" s="666"/>
      <c r="AEF25" s="667"/>
      <c r="AEG25" s="265"/>
      <c r="AEH25" s="665" t="str">
        <f>IF(AEK25="×",TIME(0,0,0),IF(AEI4="非常勤",ADG25,ADS25))</f>
        <v>　</v>
      </c>
      <c r="AEI25" s="666"/>
      <c r="AEJ25" s="667"/>
      <c r="AEK25" s="265"/>
      <c r="AEL25" s="720"/>
      <c r="AEM25" s="720"/>
      <c r="AEN25" s="668"/>
      <c r="AEO25" s="670"/>
      <c r="AEP25" s="669"/>
      <c r="AEQ25" s="671"/>
      <c r="AER25" s="672"/>
      <c r="AES25" s="672"/>
      <c r="AET25" s="673"/>
      <c r="AEU25" s="263">
        <f>'別表_個別勤務状況（1～60）'!$A$25</f>
        <v>11</v>
      </c>
      <c r="AEV25" s="264" t="str">
        <f>'別表_個別勤務状況（1～60）'!$B$25</f>
        <v>日</v>
      </c>
      <c r="AEW25" s="660"/>
      <c r="AEX25" s="661"/>
      <c r="AEY25" s="660"/>
      <c r="AEZ25" s="661"/>
      <c r="AFA25" s="660"/>
      <c r="AFB25" s="661"/>
      <c r="AFC25" s="660"/>
      <c r="AFD25" s="661"/>
      <c r="AFE25" s="662" t="str">
        <f>IFERROR(IF(OR(AEV25="日",AEV25="祝",AEV25=0,AEW25=""),"　",MAX(IF(AND(AEW25&lt;=AFE14,AEY25&gt;AFF14),AFF14-AFE14,IF(AND(AEW25&gt;AFE14,AEY25&lt;=AFF14),AEY25-AEW25,IF(AND(AEW25&lt;=AFE14,AEY25&lt;=AFF14),AEY25-AFE14,IF(AND(AEW25&gt;AFE14,AEY25&gt;AFF14),AFF14-AEW25,0)))),0)),0)</f>
        <v>　</v>
      </c>
      <c r="AFF25" s="663"/>
      <c r="AFG25" s="664"/>
      <c r="AFH25" s="662" t="str">
        <f>IFERROR(IF(OR(AEV25="日",AEV25="祝",AEV25=0,AFA25=""),"　",MAX(IF(AND(AFA25&gt;AFK14,AFC25&gt;AFI14),0,IF(AND(AFA25&lt;=AFK14,AFA25&gt;AFH14,AFC25&gt;AFI14),AFK14-AFA25,IF(AND(AFA25&lt;=AFK14,AFA25&lt;=AFH14,AFC25&gt;AFI14),AFK14-AFH14,IF(AND(AFA25&gt;AFH14,AFC25&lt;=AFI14),AFC25-AFA25,IF(AND(AFA25&lt;=AFH14,AFC25&lt;=AFI14),AFC25-AFH14,0))))),0)),0)</f>
        <v>　</v>
      </c>
      <c r="AFI25" s="663"/>
      <c r="AFJ25" s="664"/>
      <c r="AFK25" s="662" t="str">
        <f>IFERROR(IF(OR(AEV25="日",AEV25="祝",AEV25=0,AFA25=0),"　",MAX(IF(AND(AFA25&lt;=AFK14,AFC25&gt;AFL14),AFL14-AFK14,IF(AFC25&lt;=AFL14,0,IF(AND(AFA25&gt;AFK14,AFC25&gt;AFL14),AFL14-AFA25,0))),0)),0)</f>
        <v>　</v>
      </c>
      <c r="AFL25" s="663"/>
      <c r="AFM25" s="664"/>
      <c r="AFN25" s="662" t="str">
        <f>IFERROR(IF(OR(AEV25="日",AEV25="祝",AEV25=0,AFA25=0),"　",MAX(IF(AFA25&gt;AFN14,AFC25-AFA25,IF(AFA25&lt;=AFN14,AFC25-AFN14,0)),0)),0)</f>
        <v>　</v>
      </c>
      <c r="AFO25" s="663"/>
      <c r="AFP25" s="664"/>
      <c r="AFQ25" s="662" t="str">
        <f>IFERROR(IF(OR(AEV25="日",AEV25="祝",AEV25=0,AEW25=""),"　",MAX(IF(AND(AEW25&lt;=AFQ14,AEY25&gt;AFR14),AFR14-AFQ14,IF(AND(AEW25&gt;AFQ14,AEY25&lt;=AFR14),AEY25-AEW25,IF(AND(AEW25&lt;=AFQ14,AEY25&lt;=AFR14),AEY25-AFQ14,IF(AND(AEW25&gt;AFQ14,AEY25&gt;AFR14),AFR14-AEW25,0)))),0)),0)</f>
        <v>　</v>
      </c>
      <c r="AFR25" s="663"/>
      <c r="AFS25" s="664"/>
      <c r="AFT25" s="662" t="str">
        <f>IFERROR(IF(OR(AEV25="日",AEV25="祝",AEV25=0,AFA25=0),"　",MAX(IF(AND(AFA25&gt;AFW14,AFC25&gt;AFU14),0,IF(AND(AFA25&lt;=AFW14,AFA25&gt;AFT14,AFC25&gt;AFU14),AFW14-AFA25,IF(AND(AFA25&lt;=AFW14,AFA25&lt;=AFT14,AFC25&gt;AFU14),AFW14-AFT14,IF(AND(AFA25&gt;AFT14,AFC25&lt;=AFU14),AFC25-AFA25,IF(AND(AFA25&lt;=AFT14,AFC25&lt;=AFU14),AFC25-AFT14,0))))),0)),0)</f>
        <v>　</v>
      </c>
      <c r="AFU25" s="663"/>
      <c r="AFV25" s="664"/>
      <c r="AFW25" s="662" t="str">
        <f>IFERROR(IF(OR(AEV25="日",AEV25="祝",AEV25=0,AFA25=0),"　",MAX(IF(AND(AFA25&lt;=AFW14,AFC25&gt;AFX14),AFX14-AFW14,IF(AFC25&lt;=AFX14,0,IF(AND(AFA25&gt;AFW14,AFC25&gt;AFX14),AFX14-AFA25,0))),0)),0)</f>
        <v>　</v>
      </c>
      <c r="AFX25" s="663"/>
      <c r="AFY25" s="664"/>
      <c r="AFZ25" s="662" t="str">
        <f t="shared" si="14"/>
        <v>　</v>
      </c>
      <c r="AGA25" s="663"/>
      <c r="AGB25" s="664"/>
      <c r="AGC25" s="665" t="str">
        <f>IF(AGF25="×",TIME(0,0,0),IF(AGP4="非常勤",AFE25,AFQ25))</f>
        <v>　</v>
      </c>
      <c r="AGD25" s="666"/>
      <c r="AGE25" s="667"/>
      <c r="AGF25" s="265"/>
      <c r="AGG25" s="665" t="str">
        <f>IF(AGJ25="×",TIME(0,0,0),IF(AGP4="非常勤",AFH25,AFT25))</f>
        <v>　</v>
      </c>
      <c r="AGH25" s="666"/>
      <c r="AGI25" s="667"/>
      <c r="AGJ25" s="265"/>
      <c r="AGK25" s="665" t="str">
        <f>IF(AGN25="×",TIME(0,0,0),IF(AGP4="非常勤",AFK25,AFW25))</f>
        <v>　</v>
      </c>
      <c r="AGL25" s="666"/>
      <c r="AGM25" s="667"/>
      <c r="AGN25" s="265"/>
      <c r="AGO25" s="665" t="str">
        <f>IF(AGR25="×",TIME(0,0,0),IF(AGP4="非常勤",AFN25,AFZ25))</f>
        <v>　</v>
      </c>
      <c r="AGP25" s="666"/>
      <c r="AGQ25" s="667"/>
      <c r="AGR25" s="265"/>
      <c r="AGS25" s="720"/>
      <c r="AGT25" s="720"/>
      <c r="AGU25" s="668"/>
      <c r="AGV25" s="670"/>
      <c r="AGW25" s="669"/>
      <c r="AGX25" s="671"/>
      <c r="AGY25" s="672"/>
      <c r="AGZ25" s="672"/>
      <c r="AHA25" s="673"/>
      <c r="AHB25" s="263">
        <f>'別表_個別勤務状況（1～60）'!$A$25</f>
        <v>11</v>
      </c>
      <c r="AHC25" s="264" t="str">
        <f>'別表_個別勤務状況（1～60）'!$B$25</f>
        <v>日</v>
      </c>
      <c r="AHD25" s="660"/>
      <c r="AHE25" s="661"/>
      <c r="AHF25" s="660"/>
      <c r="AHG25" s="661"/>
      <c r="AHH25" s="660"/>
      <c r="AHI25" s="661"/>
      <c r="AHJ25" s="660"/>
      <c r="AHK25" s="661"/>
      <c r="AHL25" s="662" t="str">
        <f>IFERROR(IF(OR(AHC25="日",AHC25="祝",AHC25=0,AHD25=""),"　",MAX(IF(AND(AHD25&lt;=AHL14,AHF25&gt;AHM14),AHM14-AHL14,IF(AND(AHD25&gt;AHL14,AHF25&lt;=AHM14),AHF25-AHD25,IF(AND(AHD25&lt;=AHL14,AHF25&lt;=AHM14),AHF25-AHL14,IF(AND(AHD25&gt;AHL14,AHF25&gt;AHM14),AHM14-AHD25,0)))),0)),0)</f>
        <v>　</v>
      </c>
      <c r="AHM25" s="663"/>
      <c r="AHN25" s="664"/>
      <c r="AHO25" s="662" t="str">
        <f>IFERROR(IF(OR(AHC25="日",AHC25="祝",AHC25=0,AHH25=""),"　",MAX(IF(AND(AHH25&gt;AHR14,AHJ25&gt;AHP14),0,IF(AND(AHH25&lt;=AHR14,AHH25&gt;AHO14,AHJ25&gt;AHP14),AHR14-AHH25,IF(AND(AHH25&lt;=AHR14,AHH25&lt;=AHO14,AHJ25&gt;AHP14),AHR14-AHO14,IF(AND(AHH25&gt;AHO14,AHJ25&lt;=AHP14),AHJ25-AHH25,IF(AND(AHH25&lt;=AHO14,AHJ25&lt;=AHP14),AHJ25-AHO14,0))))),0)),0)</f>
        <v>　</v>
      </c>
      <c r="AHP25" s="663"/>
      <c r="AHQ25" s="664"/>
      <c r="AHR25" s="662" t="str">
        <f>IFERROR(IF(OR(AHC25="日",AHC25="祝",AHC25=0,AHH25=0),"　",MAX(IF(AND(AHH25&lt;=AHR14,AHJ25&gt;AHS14),AHS14-AHR14,IF(AHJ25&lt;=AHS14,0,IF(AND(AHH25&gt;AHR14,AHJ25&gt;AHS14),AHS14-AHH25,0))),0)),0)</f>
        <v>　</v>
      </c>
      <c r="AHS25" s="663"/>
      <c r="AHT25" s="664"/>
      <c r="AHU25" s="662" t="str">
        <f>IFERROR(IF(OR(AHC25="日",AHC25="祝",AHC25=0,AHH25=0),"　",MAX(IF(AHH25&gt;AHU14,AHJ25-AHH25,IF(AHH25&lt;=AHU14,AHJ25-AHU14,0)),0)),0)</f>
        <v>　</v>
      </c>
      <c r="AHV25" s="663"/>
      <c r="AHW25" s="664"/>
      <c r="AHX25" s="662" t="str">
        <f>IFERROR(IF(OR(AHC25="日",AHC25="祝",AHC25=0,AHD25=""),"　",MAX(IF(AND(AHD25&lt;=AHX14,AHF25&gt;AHY14),AHY14-AHX14,IF(AND(AHD25&gt;AHX14,AHF25&lt;=AHY14),AHF25-AHD25,IF(AND(AHD25&lt;=AHX14,AHF25&lt;=AHY14),AHF25-AHX14,IF(AND(AHD25&gt;AHX14,AHF25&gt;AHY14),AHY14-AHD25,0)))),0)),0)</f>
        <v>　</v>
      </c>
      <c r="AHY25" s="663"/>
      <c r="AHZ25" s="664"/>
      <c r="AIA25" s="662" t="str">
        <f>IFERROR(IF(OR(AHC25="日",AHC25="祝",AHC25=0,AHH25=0),"　",MAX(IF(AND(AHH25&gt;AID14,AHJ25&gt;AIB14),0,IF(AND(AHH25&lt;=AID14,AHH25&gt;AIA14,AHJ25&gt;AIB14),AID14-AHH25,IF(AND(AHH25&lt;=AID14,AHH25&lt;=AIA14,AHJ25&gt;AIB14),AID14-AIA14,IF(AND(AHH25&gt;AIA14,AHJ25&lt;=AIB14),AHJ25-AHH25,IF(AND(AHH25&lt;=AIA14,AHJ25&lt;=AIB14),AHJ25-AIA14,0))))),0)),0)</f>
        <v>　</v>
      </c>
      <c r="AIB25" s="663"/>
      <c r="AIC25" s="664"/>
      <c r="AID25" s="662" t="str">
        <f>IFERROR(IF(OR(AHC25="日",AHC25="祝",AHC25=0,AHH25=0),"　",MAX(IF(AND(AHH25&lt;=AID14,AHJ25&gt;AIE14),AIE14-AID14,IF(AHJ25&lt;=AIE14,0,IF(AND(AHH25&gt;AID14,AHJ25&gt;AIE14),AIE14-AHH25,0))),0)),0)</f>
        <v>　</v>
      </c>
      <c r="AIE25" s="663"/>
      <c r="AIF25" s="664"/>
      <c r="AIG25" s="662" t="str">
        <f t="shared" si="15"/>
        <v>　</v>
      </c>
      <c r="AIH25" s="663"/>
      <c r="AII25" s="664"/>
      <c r="AIJ25" s="665" t="str">
        <f>IF(AIM25="×",TIME(0,0,0),IF(AIW4="非常勤",AHL25,AHX25))</f>
        <v>　</v>
      </c>
      <c r="AIK25" s="666"/>
      <c r="AIL25" s="667"/>
      <c r="AIM25" s="265"/>
      <c r="AIN25" s="665" t="str">
        <f>IF(AIQ25="×",TIME(0,0,0),IF(AIW4="非常勤",AHO25,AIA25))</f>
        <v>　</v>
      </c>
      <c r="AIO25" s="666"/>
      <c r="AIP25" s="667"/>
      <c r="AIQ25" s="265"/>
      <c r="AIR25" s="665" t="str">
        <f>IF(AIU25="×",TIME(0,0,0),IF(AIW4="非常勤",AHR25,AID25))</f>
        <v>　</v>
      </c>
      <c r="AIS25" s="666"/>
      <c r="AIT25" s="667"/>
      <c r="AIU25" s="265"/>
      <c r="AIV25" s="665" t="str">
        <f>IF(AIY25="×",TIME(0,0,0),IF(AIW4="非常勤",AHU25,AIG25))</f>
        <v>　</v>
      </c>
      <c r="AIW25" s="666"/>
      <c r="AIX25" s="667"/>
      <c r="AIY25" s="265"/>
      <c r="AIZ25" s="720"/>
      <c r="AJA25" s="720"/>
      <c r="AJB25" s="668"/>
      <c r="AJC25" s="670"/>
      <c r="AJD25" s="669"/>
      <c r="AJE25" s="671"/>
      <c r="AJF25" s="672"/>
      <c r="AJG25" s="672"/>
      <c r="AJH25" s="673"/>
      <c r="AJI25" s="263">
        <f>'別表_個別勤務状況（1～60）'!$A$25</f>
        <v>11</v>
      </c>
      <c r="AJJ25" s="264" t="str">
        <f>'別表_個別勤務状況（1～60）'!$B$25</f>
        <v>日</v>
      </c>
      <c r="AJK25" s="660"/>
      <c r="AJL25" s="661"/>
      <c r="AJM25" s="660"/>
      <c r="AJN25" s="661"/>
      <c r="AJO25" s="660"/>
      <c r="AJP25" s="661"/>
      <c r="AJQ25" s="660"/>
      <c r="AJR25" s="661"/>
      <c r="AJS25" s="662" t="str">
        <f>IFERROR(IF(OR(AJJ25="日",AJJ25="祝",AJJ25=0,AJK25=""),"　",MAX(IF(AND(AJK25&lt;=AJS14,AJM25&gt;AJT14),AJT14-AJS14,IF(AND(AJK25&gt;AJS14,AJM25&lt;=AJT14),AJM25-AJK25,IF(AND(AJK25&lt;=AJS14,AJM25&lt;=AJT14),AJM25-AJS14,IF(AND(AJK25&gt;AJS14,AJM25&gt;AJT14),AJT14-AJK25,0)))),0)),0)</f>
        <v>　</v>
      </c>
      <c r="AJT25" s="663"/>
      <c r="AJU25" s="664"/>
      <c r="AJV25" s="662" t="str">
        <f>IFERROR(IF(OR(AJJ25="日",AJJ25="祝",AJJ25=0,AJO25=""),"　",MAX(IF(AND(AJO25&gt;AJY14,AJQ25&gt;AJW14),0,IF(AND(AJO25&lt;=AJY14,AJO25&gt;AJV14,AJQ25&gt;AJW14),AJY14-AJO25,IF(AND(AJO25&lt;=AJY14,AJO25&lt;=AJV14,AJQ25&gt;AJW14),AJY14-AJV14,IF(AND(AJO25&gt;AJV14,AJQ25&lt;=AJW14),AJQ25-AJO25,IF(AND(AJO25&lt;=AJV14,AJQ25&lt;=AJW14),AJQ25-AJV14,0))))),0)),0)</f>
        <v>　</v>
      </c>
      <c r="AJW25" s="663"/>
      <c r="AJX25" s="664"/>
      <c r="AJY25" s="662" t="str">
        <f>IFERROR(IF(OR(AJJ25="日",AJJ25="祝",AJJ25=0,AJO25=0),"　",MAX(IF(AND(AJO25&lt;=AJY14,AJQ25&gt;AJZ14),AJZ14-AJY14,IF(AJQ25&lt;=AJZ14,0,IF(AND(AJO25&gt;AJY14,AJQ25&gt;AJZ14),AJZ14-AJO25,0))),0)),0)</f>
        <v>　</v>
      </c>
      <c r="AJZ25" s="663"/>
      <c r="AKA25" s="664"/>
      <c r="AKB25" s="662" t="str">
        <f>IFERROR(IF(OR(AJJ25="日",AJJ25="祝",AJJ25=0,AJO25=0),"　",MAX(IF(AJO25&gt;AKB14,AJQ25-AJO25,IF(AJO25&lt;=AKB14,AJQ25-AKB14,0)),0)),0)</f>
        <v>　</v>
      </c>
      <c r="AKC25" s="663"/>
      <c r="AKD25" s="664"/>
      <c r="AKE25" s="662" t="str">
        <f>IFERROR(IF(OR(AJJ25="日",AJJ25="祝",AJJ25=0,AJK25=""),"　",MAX(IF(AND(AJK25&lt;=AKE14,AJM25&gt;AKF14),AKF14-AKE14,IF(AND(AJK25&gt;AKE14,AJM25&lt;=AKF14),AJM25-AJK25,IF(AND(AJK25&lt;=AKE14,AJM25&lt;=AKF14),AJM25-AKE14,IF(AND(AJK25&gt;AKE14,AJM25&gt;AKF14),AKF14-AJK25,0)))),0)),0)</f>
        <v>　</v>
      </c>
      <c r="AKF25" s="663"/>
      <c r="AKG25" s="664"/>
      <c r="AKH25" s="662" t="str">
        <f>IFERROR(IF(OR(AJJ25="日",AJJ25="祝",AJJ25=0,AJO25=0),"　",MAX(IF(AND(AJO25&gt;AKK14,AJQ25&gt;AKI14),0,IF(AND(AJO25&lt;=AKK14,AJO25&gt;AKH14,AJQ25&gt;AKI14),AKK14-AJO25,IF(AND(AJO25&lt;=AKK14,AJO25&lt;=AKH14,AJQ25&gt;AKI14),AKK14-AKH14,IF(AND(AJO25&gt;AKH14,AJQ25&lt;=AKI14),AJQ25-AJO25,IF(AND(AJO25&lt;=AKH14,AJQ25&lt;=AKI14),AJQ25-AKH14,0))))),0)),0)</f>
        <v>　</v>
      </c>
      <c r="AKI25" s="663"/>
      <c r="AKJ25" s="664"/>
      <c r="AKK25" s="662" t="str">
        <f>IFERROR(IF(OR(AJJ25="日",AJJ25="祝",AJJ25=0,AJO25=0),"　",MAX(IF(AND(AJO25&lt;=AKK14,AJQ25&gt;AKL14),AKL14-AKK14,IF(AJQ25&lt;=AKL14,0,IF(AND(AJO25&gt;AKK14,AJQ25&gt;AKL14),AKL14-AJO25,0))),0)),0)</f>
        <v>　</v>
      </c>
      <c r="AKL25" s="663"/>
      <c r="AKM25" s="664"/>
      <c r="AKN25" s="662" t="str">
        <f t="shared" si="16"/>
        <v>　</v>
      </c>
      <c r="AKO25" s="663"/>
      <c r="AKP25" s="664"/>
      <c r="AKQ25" s="665" t="str">
        <f>IF(AKT25="×",TIME(0,0,0),IF(ALD4="非常勤",AJS25,AKE25))</f>
        <v>　</v>
      </c>
      <c r="AKR25" s="666"/>
      <c r="AKS25" s="667"/>
      <c r="AKT25" s="265"/>
      <c r="AKU25" s="665" t="str">
        <f>IF(AKX25="×",TIME(0,0,0),IF(ALD4="非常勤",AJV25,AKH25))</f>
        <v>　</v>
      </c>
      <c r="AKV25" s="666"/>
      <c r="AKW25" s="667"/>
      <c r="AKX25" s="265"/>
      <c r="AKY25" s="665" t="str">
        <f>IF(ALB25="×",TIME(0,0,0),IF(ALD4="非常勤",AJY25,AKK25))</f>
        <v>　</v>
      </c>
      <c r="AKZ25" s="666"/>
      <c r="ALA25" s="667"/>
      <c r="ALB25" s="265"/>
      <c r="ALC25" s="665" t="str">
        <f>IF(ALF25="×",TIME(0,0,0),IF(ALD4="非常勤",AKB25,AKN25))</f>
        <v>　</v>
      </c>
      <c r="ALD25" s="666"/>
      <c r="ALE25" s="667"/>
      <c r="ALF25" s="265"/>
      <c r="ALG25" s="720"/>
      <c r="ALH25" s="720"/>
      <c r="ALI25" s="668"/>
      <c r="ALJ25" s="670"/>
      <c r="ALK25" s="669"/>
      <c r="ALL25" s="671"/>
      <c r="ALM25" s="672"/>
      <c r="ALN25" s="672"/>
      <c r="ALO25" s="673"/>
      <c r="ALP25" s="263">
        <f>'別表_個別勤務状況（1～60）'!$A$25</f>
        <v>11</v>
      </c>
      <c r="ALQ25" s="264" t="str">
        <f>'別表_個別勤務状況（1～60）'!$B$25</f>
        <v>日</v>
      </c>
      <c r="ALR25" s="660"/>
      <c r="ALS25" s="661"/>
      <c r="ALT25" s="660"/>
      <c r="ALU25" s="661"/>
      <c r="ALV25" s="660"/>
      <c r="ALW25" s="661"/>
      <c r="ALX25" s="660"/>
      <c r="ALY25" s="661"/>
      <c r="ALZ25" s="662" t="str">
        <f>IFERROR(IF(OR(ALQ25="日",ALQ25="祝",ALQ25=0,ALR25=""),"　",MAX(IF(AND(ALR25&lt;=ALZ14,ALT25&gt;AMA14),AMA14-ALZ14,IF(AND(ALR25&gt;ALZ14,ALT25&lt;=AMA14),ALT25-ALR25,IF(AND(ALR25&lt;=ALZ14,ALT25&lt;=AMA14),ALT25-ALZ14,IF(AND(ALR25&gt;ALZ14,ALT25&gt;AMA14),AMA14-ALR25,0)))),0)),0)</f>
        <v>　</v>
      </c>
      <c r="AMA25" s="663"/>
      <c r="AMB25" s="664"/>
      <c r="AMC25" s="662" t="str">
        <f>IFERROR(IF(OR(ALQ25="日",ALQ25="祝",ALQ25=0,ALV25=""),"　",MAX(IF(AND(ALV25&gt;AMF14,ALX25&gt;AMD14),0,IF(AND(ALV25&lt;=AMF14,ALV25&gt;AMC14,ALX25&gt;AMD14),AMF14-ALV25,IF(AND(ALV25&lt;=AMF14,ALV25&lt;=AMC14,ALX25&gt;AMD14),AMF14-AMC14,IF(AND(ALV25&gt;AMC14,ALX25&lt;=AMD14),ALX25-ALV25,IF(AND(ALV25&lt;=AMC14,ALX25&lt;=AMD14),ALX25-AMC14,0))))),0)),0)</f>
        <v>　</v>
      </c>
      <c r="AMD25" s="663"/>
      <c r="AME25" s="664"/>
      <c r="AMF25" s="662" t="str">
        <f>IFERROR(IF(OR(ALQ25="日",ALQ25="祝",ALQ25=0,ALV25=0),"　",MAX(IF(AND(ALV25&lt;=AMF14,ALX25&gt;AMG14),AMG14-AMF14,IF(ALX25&lt;=AMG14,0,IF(AND(ALV25&gt;AMF14,ALX25&gt;AMG14),AMG14-ALV25,0))),0)),0)</f>
        <v>　</v>
      </c>
      <c r="AMG25" s="663"/>
      <c r="AMH25" s="664"/>
      <c r="AMI25" s="662" t="str">
        <f>IFERROR(IF(OR(ALQ25="日",ALQ25="祝",ALQ25=0,ALV25=0),"　",MAX(IF(ALV25&gt;AMI14,ALX25-ALV25,IF(ALV25&lt;=AMI14,ALX25-AMI14,0)),0)),0)</f>
        <v>　</v>
      </c>
      <c r="AMJ25" s="663"/>
      <c r="AMK25" s="664"/>
      <c r="AML25" s="662" t="str">
        <f>IFERROR(IF(OR(ALQ25="日",ALQ25="祝",ALQ25=0,ALR25=""),"　",MAX(IF(AND(ALR25&lt;=AML14,ALT25&gt;AMM14),AMM14-AML14,IF(AND(ALR25&gt;AML14,ALT25&lt;=AMM14),ALT25-ALR25,IF(AND(ALR25&lt;=AML14,ALT25&lt;=AMM14),ALT25-AML14,IF(AND(ALR25&gt;AML14,ALT25&gt;AMM14),AMM14-ALR25,0)))),0)),0)</f>
        <v>　</v>
      </c>
      <c r="AMM25" s="663"/>
      <c r="AMN25" s="664"/>
      <c r="AMO25" s="662" t="str">
        <f>IFERROR(IF(OR(ALQ25="日",ALQ25="祝",ALQ25=0,ALV25=0),"　",MAX(IF(AND(ALV25&gt;AMR14,ALX25&gt;AMP14),0,IF(AND(ALV25&lt;=AMR14,ALV25&gt;AMO14,ALX25&gt;AMP14),AMR14-ALV25,IF(AND(ALV25&lt;=AMR14,ALV25&lt;=AMO14,ALX25&gt;AMP14),AMR14-AMO14,IF(AND(ALV25&gt;AMO14,ALX25&lt;=AMP14),ALX25-ALV25,IF(AND(ALV25&lt;=AMO14,ALX25&lt;=AMP14),ALX25-AMO14,0))))),0)),0)</f>
        <v>　</v>
      </c>
      <c r="AMP25" s="663"/>
      <c r="AMQ25" s="664"/>
      <c r="AMR25" s="662" t="str">
        <f>IFERROR(IF(OR(ALQ25="日",ALQ25="祝",ALQ25=0,ALV25=0),"　",MAX(IF(AND(ALV25&lt;=AMR14,ALX25&gt;AMS14),AMS14-AMR14,IF(ALX25&lt;=AMS14,0,IF(AND(ALV25&gt;AMR14,ALX25&gt;AMS14),AMS14-ALV25,0))),0)),0)</f>
        <v>　</v>
      </c>
      <c r="AMS25" s="663"/>
      <c r="AMT25" s="664"/>
      <c r="AMU25" s="662" t="str">
        <f t="shared" si="17"/>
        <v>　</v>
      </c>
      <c r="AMV25" s="663"/>
      <c r="AMW25" s="664"/>
      <c r="AMX25" s="665" t="str">
        <f>IF(ANA25="×",TIME(0,0,0),IF(ANK4="非常勤",ALZ25,AML25))</f>
        <v>　</v>
      </c>
      <c r="AMY25" s="666"/>
      <c r="AMZ25" s="667"/>
      <c r="ANA25" s="265"/>
      <c r="ANB25" s="665" t="str">
        <f>IF(ANE25="×",TIME(0,0,0),IF(ANK4="非常勤",AMC25,AMO25))</f>
        <v>　</v>
      </c>
      <c r="ANC25" s="666"/>
      <c r="AND25" s="667"/>
      <c r="ANE25" s="265"/>
      <c r="ANF25" s="665" t="str">
        <f>IF(ANI25="×",TIME(0,0,0),IF(ANK4="非常勤",AMF25,AMR25))</f>
        <v>　</v>
      </c>
      <c r="ANG25" s="666"/>
      <c r="ANH25" s="667"/>
      <c r="ANI25" s="265"/>
      <c r="ANJ25" s="665" t="str">
        <f>IF(ANM25="×",TIME(0,0,0),IF(ANK4="非常勤",AMI25,AMU25))</f>
        <v>　</v>
      </c>
      <c r="ANK25" s="666"/>
      <c r="ANL25" s="667"/>
      <c r="ANM25" s="265"/>
      <c r="ANN25" s="720"/>
      <c r="ANO25" s="720"/>
      <c r="ANP25" s="668"/>
      <c r="ANQ25" s="670"/>
      <c r="ANR25" s="669"/>
      <c r="ANS25" s="671"/>
      <c r="ANT25" s="672"/>
      <c r="ANU25" s="672"/>
      <c r="ANV25" s="673"/>
      <c r="ANW25" s="263">
        <f>'別表_個別勤務状況（1～60）'!$A$25</f>
        <v>11</v>
      </c>
      <c r="ANX25" s="264" t="str">
        <f>'別表_個別勤務状況（1～60）'!$B$25</f>
        <v>日</v>
      </c>
      <c r="ANY25" s="660"/>
      <c r="ANZ25" s="661"/>
      <c r="AOA25" s="660"/>
      <c r="AOB25" s="661"/>
      <c r="AOC25" s="660"/>
      <c r="AOD25" s="661"/>
      <c r="AOE25" s="660"/>
      <c r="AOF25" s="661"/>
      <c r="AOG25" s="662" t="str">
        <f>IFERROR(IF(OR(ANX25="日",ANX25="祝",ANX25=0,ANY25=""),"　",MAX(IF(AND(ANY25&lt;=AOG14,AOA25&gt;AOH14),AOH14-AOG14,IF(AND(ANY25&gt;AOG14,AOA25&lt;=AOH14),AOA25-ANY25,IF(AND(ANY25&lt;=AOG14,AOA25&lt;=AOH14),AOA25-AOG14,IF(AND(ANY25&gt;AOG14,AOA25&gt;AOH14),AOH14-ANY25,0)))),0)),0)</f>
        <v>　</v>
      </c>
      <c r="AOH25" s="663"/>
      <c r="AOI25" s="664"/>
      <c r="AOJ25" s="662" t="str">
        <f>IFERROR(IF(OR(ANX25="日",ANX25="祝",ANX25=0,AOC25=""),"　",MAX(IF(AND(AOC25&gt;AOM14,AOE25&gt;AOK14),0,IF(AND(AOC25&lt;=AOM14,AOC25&gt;AOJ14,AOE25&gt;AOK14),AOM14-AOC25,IF(AND(AOC25&lt;=AOM14,AOC25&lt;=AOJ14,AOE25&gt;AOK14),AOM14-AOJ14,IF(AND(AOC25&gt;AOJ14,AOE25&lt;=AOK14),AOE25-AOC25,IF(AND(AOC25&lt;=AOJ14,AOE25&lt;=AOK14),AOE25-AOJ14,0))))),0)),0)</f>
        <v>　</v>
      </c>
      <c r="AOK25" s="663"/>
      <c r="AOL25" s="664"/>
      <c r="AOM25" s="662" t="str">
        <f>IFERROR(IF(OR(ANX25="日",ANX25="祝",ANX25=0,AOC25=0),"　",MAX(IF(AND(AOC25&lt;=AOM14,AOE25&gt;AON14),AON14-AOM14,IF(AOE25&lt;=AON14,0,IF(AND(AOC25&gt;AOM14,AOE25&gt;AON14),AON14-AOC25,0))),0)),0)</f>
        <v>　</v>
      </c>
      <c r="AON25" s="663"/>
      <c r="AOO25" s="664"/>
      <c r="AOP25" s="662" t="str">
        <f>IFERROR(IF(OR(ANX25="日",ANX25="祝",ANX25=0,AOC25=0),"　",MAX(IF(AOC25&gt;AOP14,AOE25-AOC25,IF(AOC25&lt;=AOP14,AOE25-AOP14,0)),0)),0)</f>
        <v>　</v>
      </c>
      <c r="AOQ25" s="663"/>
      <c r="AOR25" s="664"/>
      <c r="AOS25" s="662" t="str">
        <f>IFERROR(IF(OR(ANX25="日",ANX25="祝",ANX25=0,ANY25=""),"　",MAX(IF(AND(ANY25&lt;=AOS14,AOA25&gt;AOT14),AOT14-AOS14,IF(AND(ANY25&gt;AOS14,AOA25&lt;=AOT14),AOA25-ANY25,IF(AND(ANY25&lt;=AOS14,AOA25&lt;=AOT14),AOA25-AOS14,IF(AND(ANY25&gt;AOS14,AOA25&gt;AOT14),AOT14-ANY25,0)))),0)),0)</f>
        <v>　</v>
      </c>
      <c r="AOT25" s="663"/>
      <c r="AOU25" s="664"/>
      <c r="AOV25" s="662" t="str">
        <f>IFERROR(IF(OR(ANX25="日",ANX25="祝",ANX25=0,AOC25=0),"　",MAX(IF(AND(AOC25&gt;AOY14,AOE25&gt;AOW14),0,IF(AND(AOC25&lt;=AOY14,AOC25&gt;AOV14,AOE25&gt;AOW14),AOY14-AOC25,IF(AND(AOC25&lt;=AOY14,AOC25&lt;=AOV14,AOE25&gt;AOW14),AOY14-AOV14,IF(AND(AOC25&gt;AOV14,AOE25&lt;=AOW14),AOE25-AOC25,IF(AND(AOC25&lt;=AOV14,AOE25&lt;=AOW14),AOE25-AOV14,0))))),0)),0)</f>
        <v>　</v>
      </c>
      <c r="AOW25" s="663"/>
      <c r="AOX25" s="664"/>
      <c r="AOY25" s="662" t="str">
        <f>IFERROR(IF(OR(ANX25="日",ANX25="祝",ANX25=0,AOC25=0),"　",MAX(IF(AND(AOC25&lt;=AOY14,AOE25&gt;AOZ14),AOZ14-AOY14,IF(AOE25&lt;=AOZ14,0,IF(AND(AOC25&gt;AOY14,AOE25&gt;AOZ14),AOZ14-AOC25,0))),0)),0)</f>
        <v>　</v>
      </c>
      <c r="AOZ25" s="663"/>
      <c r="APA25" s="664"/>
      <c r="APB25" s="662" t="str">
        <f t="shared" si="18"/>
        <v>　</v>
      </c>
      <c r="APC25" s="663"/>
      <c r="APD25" s="664"/>
      <c r="APE25" s="665" t="str">
        <f>IF(APH25="×",TIME(0,0,0),IF(APR4="非常勤",AOG25,AOS25))</f>
        <v>　</v>
      </c>
      <c r="APF25" s="666"/>
      <c r="APG25" s="667"/>
      <c r="APH25" s="265"/>
      <c r="API25" s="665" t="str">
        <f>IF(APL25="×",TIME(0,0,0),IF(APR4="非常勤",AOJ25,AOV25))</f>
        <v>　</v>
      </c>
      <c r="APJ25" s="666"/>
      <c r="APK25" s="667"/>
      <c r="APL25" s="265"/>
      <c r="APM25" s="665" t="str">
        <f>IF(APP25="×",TIME(0,0,0),IF(APR4="非常勤",AOM25,AOY25))</f>
        <v>　</v>
      </c>
      <c r="APN25" s="666"/>
      <c r="APO25" s="667"/>
      <c r="APP25" s="265"/>
      <c r="APQ25" s="665" t="str">
        <f>IF(APT25="×",TIME(0,0,0),IF(APR4="非常勤",AOP25,APB25))</f>
        <v>　</v>
      </c>
      <c r="APR25" s="666"/>
      <c r="APS25" s="667"/>
      <c r="APT25" s="265"/>
      <c r="APU25" s="720"/>
      <c r="APV25" s="720"/>
      <c r="APW25" s="668"/>
      <c r="APX25" s="670"/>
      <c r="APY25" s="669"/>
      <c r="APZ25" s="671"/>
      <c r="AQA25" s="672"/>
      <c r="AQB25" s="672"/>
      <c r="AQC25" s="673"/>
      <c r="AQD25" s="263">
        <f>'別表_個別勤務状況（1～60）'!$A$25</f>
        <v>11</v>
      </c>
      <c r="AQE25" s="264" t="str">
        <f>'別表_個別勤務状況（1～60）'!$B$25</f>
        <v>日</v>
      </c>
      <c r="AQF25" s="660"/>
      <c r="AQG25" s="661"/>
      <c r="AQH25" s="660"/>
      <c r="AQI25" s="661"/>
      <c r="AQJ25" s="660"/>
      <c r="AQK25" s="661"/>
      <c r="AQL25" s="660"/>
      <c r="AQM25" s="661"/>
      <c r="AQN25" s="662" t="str">
        <f>IFERROR(IF(OR(AQE25="日",AQE25="祝",AQE25=0,AQF25=""),"　",MAX(IF(AND(AQF25&lt;=AQN14,AQH25&gt;AQO14),AQO14-AQN14,IF(AND(AQF25&gt;AQN14,AQH25&lt;=AQO14),AQH25-AQF25,IF(AND(AQF25&lt;=AQN14,AQH25&lt;=AQO14),AQH25-AQN14,IF(AND(AQF25&gt;AQN14,AQH25&gt;AQO14),AQO14-AQF25,0)))),0)),0)</f>
        <v>　</v>
      </c>
      <c r="AQO25" s="663"/>
      <c r="AQP25" s="664"/>
      <c r="AQQ25" s="662" t="str">
        <f>IFERROR(IF(OR(AQE25="日",AQE25="祝",AQE25=0,AQJ25=""),"　",MAX(IF(AND(AQJ25&gt;AQT14,AQL25&gt;AQR14),0,IF(AND(AQJ25&lt;=AQT14,AQJ25&gt;AQQ14,AQL25&gt;AQR14),AQT14-AQJ25,IF(AND(AQJ25&lt;=AQT14,AQJ25&lt;=AQQ14,AQL25&gt;AQR14),AQT14-AQQ14,IF(AND(AQJ25&gt;AQQ14,AQL25&lt;=AQR14),AQL25-AQJ25,IF(AND(AQJ25&lt;=AQQ14,AQL25&lt;=AQR14),AQL25-AQQ14,0))))),0)),0)</f>
        <v>　</v>
      </c>
      <c r="AQR25" s="663"/>
      <c r="AQS25" s="664"/>
      <c r="AQT25" s="662" t="str">
        <f>IFERROR(IF(OR(AQE25="日",AQE25="祝",AQE25=0,AQJ25=0),"　",MAX(IF(AND(AQJ25&lt;=AQT14,AQL25&gt;AQU14),AQU14-AQT14,IF(AQL25&lt;=AQU14,0,IF(AND(AQJ25&gt;AQT14,AQL25&gt;AQU14),AQU14-AQJ25,0))),0)),0)</f>
        <v>　</v>
      </c>
      <c r="AQU25" s="663"/>
      <c r="AQV25" s="664"/>
      <c r="AQW25" s="662" t="str">
        <f>IFERROR(IF(OR(AQE25="日",AQE25="祝",AQE25=0,AQJ25=0),"　",MAX(IF(AQJ25&gt;AQW14,AQL25-AQJ25,IF(AQJ25&lt;=AQW14,AQL25-AQW14,0)),0)),0)</f>
        <v>　</v>
      </c>
      <c r="AQX25" s="663"/>
      <c r="AQY25" s="664"/>
      <c r="AQZ25" s="662" t="str">
        <f>IFERROR(IF(OR(AQE25="日",AQE25="祝",AQE25=0,AQF25=""),"　",MAX(IF(AND(AQF25&lt;=AQZ14,AQH25&gt;ARA14),ARA14-AQZ14,IF(AND(AQF25&gt;AQZ14,AQH25&lt;=ARA14),AQH25-AQF25,IF(AND(AQF25&lt;=AQZ14,AQH25&lt;=ARA14),AQH25-AQZ14,IF(AND(AQF25&gt;AQZ14,AQH25&gt;ARA14),ARA14-AQF25,0)))),0)),0)</f>
        <v>　</v>
      </c>
      <c r="ARA25" s="663"/>
      <c r="ARB25" s="664"/>
      <c r="ARC25" s="662" t="str">
        <f>IFERROR(IF(OR(AQE25="日",AQE25="祝",AQE25=0,AQJ25=0),"　",MAX(IF(AND(AQJ25&gt;ARF14,AQL25&gt;ARD14),0,IF(AND(AQJ25&lt;=ARF14,AQJ25&gt;ARC14,AQL25&gt;ARD14),ARF14-AQJ25,IF(AND(AQJ25&lt;=ARF14,AQJ25&lt;=ARC14,AQL25&gt;ARD14),ARF14-ARC14,IF(AND(AQJ25&gt;ARC14,AQL25&lt;=ARD14),AQL25-AQJ25,IF(AND(AQJ25&lt;=ARC14,AQL25&lt;=ARD14),AQL25-ARC14,0))))),0)),0)</f>
        <v>　</v>
      </c>
      <c r="ARD25" s="663"/>
      <c r="ARE25" s="664"/>
      <c r="ARF25" s="662" t="str">
        <f>IFERROR(IF(OR(AQE25="日",AQE25="祝",AQE25=0,AQJ25=0),"　",MAX(IF(AND(AQJ25&lt;=ARF14,AQL25&gt;ARG14),ARG14-ARF14,IF(AQL25&lt;=ARG14,0,IF(AND(AQJ25&gt;ARF14,AQL25&gt;ARG14),ARG14-AQJ25,0))),0)),0)</f>
        <v>　</v>
      </c>
      <c r="ARG25" s="663"/>
      <c r="ARH25" s="664"/>
      <c r="ARI25" s="662" t="str">
        <f t="shared" si="19"/>
        <v>　</v>
      </c>
      <c r="ARJ25" s="663"/>
      <c r="ARK25" s="664"/>
      <c r="ARL25" s="665" t="str">
        <f>IF(ARO25="×",TIME(0,0,0),IF(ARY4="非常勤",AQN25,AQZ25))</f>
        <v>　</v>
      </c>
      <c r="ARM25" s="666"/>
      <c r="ARN25" s="667"/>
      <c r="ARO25" s="265"/>
      <c r="ARP25" s="665" t="str">
        <f>IF(ARS25="×",TIME(0,0,0),IF(ARY4="非常勤",AQQ25,ARC25))</f>
        <v>　</v>
      </c>
      <c r="ARQ25" s="666"/>
      <c r="ARR25" s="667"/>
      <c r="ARS25" s="265"/>
      <c r="ART25" s="665" t="str">
        <f>IF(ARW25="×",TIME(0,0,0),IF(ARY4="非常勤",AQT25,ARF25))</f>
        <v>　</v>
      </c>
      <c r="ARU25" s="666"/>
      <c r="ARV25" s="667"/>
      <c r="ARW25" s="265"/>
      <c r="ARX25" s="665" t="str">
        <f>IF(ASA25="×",TIME(0,0,0),IF(ARY4="非常勤",AQW25,ARI25))</f>
        <v>　</v>
      </c>
      <c r="ARY25" s="666"/>
      <c r="ARZ25" s="667"/>
      <c r="ASA25" s="265"/>
      <c r="ASB25" s="720"/>
      <c r="ASC25" s="720"/>
      <c r="ASD25" s="668"/>
      <c r="ASE25" s="670"/>
      <c r="ASF25" s="669"/>
      <c r="ASG25" s="671"/>
      <c r="ASH25" s="672"/>
      <c r="ASI25" s="672"/>
      <c r="ASJ25" s="673"/>
      <c r="ASK25" s="263">
        <f>'別表_個別勤務状況（1～60）'!$A$25</f>
        <v>11</v>
      </c>
      <c r="ASL25" s="264" t="str">
        <f>'別表_個別勤務状況（1～60）'!$B$25</f>
        <v>日</v>
      </c>
      <c r="ASM25" s="660"/>
      <c r="ASN25" s="661"/>
      <c r="ASO25" s="660"/>
      <c r="ASP25" s="661"/>
      <c r="ASQ25" s="660"/>
      <c r="ASR25" s="661"/>
      <c r="ASS25" s="660"/>
      <c r="AST25" s="661"/>
      <c r="ASU25" s="662" t="str">
        <f>IFERROR(IF(OR(ASL25="日",ASL25="祝",ASL25=0,ASM25=""),"　",MAX(IF(AND(ASM25&lt;=ASU14,ASO25&gt;ASV14),ASV14-ASU14,IF(AND(ASM25&gt;ASU14,ASO25&lt;=ASV14),ASO25-ASM25,IF(AND(ASM25&lt;=ASU14,ASO25&lt;=ASV14),ASO25-ASU14,IF(AND(ASM25&gt;ASU14,ASO25&gt;ASV14),ASV14-ASM25,0)))),0)),0)</f>
        <v>　</v>
      </c>
      <c r="ASV25" s="663"/>
      <c r="ASW25" s="664"/>
      <c r="ASX25" s="662" t="str">
        <f>IFERROR(IF(OR(ASL25="日",ASL25="祝",ASL25=0,ASQ25=""),"　",MAX(IF(AND(ASQ25&gt;ATA14,ASS25&gt;ASY14),0,IF(AND(ASQ25&lt;=ATA14,ASQ25&gt;ASX14,ASS25&gt;ASY14),ATA14-ASQ25,IF(AND(ASQ25&lt;=ATA14,ASQ25&lt;=ASX14,ASS25&gt;ASY14),ATA14-ASX14,IF(AND(ASQ25&gt;ASX14,ASS25&lt;=ASY14),ASS25-ASQ25,IF(AND(ASQ25&lt;=ASX14,ASS25&lt;=ASY14),ASS25-ASX14,0))))),0)),0)</f>
        <v>　</v>
      </c>
      <c r="ASY25" s="663"/>
      <c r="ASZ25" s="664"/>
      <c r="ATA25" s="662" t="str">
        <f>IFERROR(IF(OR(ASL25="日",ASL25="祝",ASL25=0,ASQ25=0),"　",MAX(IF(AND(ASQ25&lt;=ATA14,ASS25&gt;ATB14),ATB14-ATA14,IF(ASS25&lt;=ATB14,0,IF(AND(ASQ25&gt;ATA14,ASS25&gt;ATB14),ATB14-ASQ25,0))),0)),0)</f>
        <v>　</v>
      </c>
      <c r="ATB25" s="663"/>
      <c r="ATC25" s="664"/>
      <c r="ATD25" s="662" t="str">
        <f>IFERROR(IF(OR(ASL25="日",ASL25="祝",ASL25=0,ASQ25=0),"　",MAX(IF(ASQ25&gt;ATD14,ASS25-ASQ25,IF(ASQ25&lt;=ATD14,ASS25-ATD14,0)),0)),0)</f>
        <v>　</v>
      </c>
      <c r="ATE25" s="663"/>
      <c r="ATF25" s="664"/>
      <c r="ATG25" s="662" t="str">
        <f>IFERROR(IF(OR(ASL25="日",ASL25="祝",ASL25=0,ASM25=""),"　",MAX(IF(AND(ASM25&lt;=ATG14,ASO25&gt;ATH14),ATH14-ATG14,IF(AND(ASM25&gt;ATG14,ASO25&lt;=ATH14),ASO25-ASM25,IF(AND(ASM25&lt;=ATG14,ASO25&lt;=ATH14),ASO25-ATG14,IF(AND(ASM25&gt;ATG14,ASO25&gt;ATH14),ATH14-ASM25,0)))),0)),0)</f>
        <v>　</v>
      </c>
      <c r="ATH25" s="663"/>
      <c r="ATI25" s="664"/>
      <c r="ATJ25" s="662" t="str">
        <f>IFERROR(IF(OR(ASL25="日",ASL25="祝",ASL25=0,ASQ25=0),"　",MAX(IF(AND(ASQ25&gt;ATM14,ASS25&gt;ATK14),0,IF(AND(ASQ25&lt;=ATM14,ASQ25&gt;ATJ14,ASS25&gt;ATK14),ATM14-ASQ25,IF(AND(ASQ25&lt;=ATM14,ASQ25&lt;=ATJ14,ASS25&gt;ATK14),ATM14-ATJ14,IF(AND(ASQ25&gt;ATJ14,ASS25&lt;=ATK14),ASS25-ASQ25,IF(AND(ASQ25&lt;=ATJ14,ASS25&lt;=ATK14),ASS25-ATJ14,0))))),0)),0)</f>
        <v>　</v>
      </c>
      <c r="ATK25" s="663"/>
      <c r="ATL25" s="664"/>
      <c r="ATM25" s="662" t="str">
        <f>IFERROR(IF(OR(ASL25="日",ASL25="祝",ASL25=0,ASQ25=0),"　",MAX(IF(AND(ASQ25&lt;=ATM14,ASS25&gt;ATN14),ATN14-ATM14,IF(ASS25&lt;=ATN14,0,IF(AND(ASQ25&gt;ATM14,ASS25&gt;ATN14),ATN14-ASQ25,0))),0)),0)</f>
        <v>　</v>
      </c>
      <c r="ATN25" s="663"/>
      <c r="ATO25" s="664"/>
      <c r="ATP25" s="662" t="str">
        <f t="shared" si="20"/>
        <v>　</v>
      </c>
      <c r="ATQ25" s="663"/>
      <c r="ATR25" s="664"/>
      <c r="ATS25" s="665" t="str">
        <f>IF(ATV25="×",TIME(0,0,0),IF(AUF4="非常勤",ASU25,ATG25))</f>
        <v>　</v>
      </c>
      <c r="ATT25" s="666"/>
      <c r="ATU25" s="667"/>
      <c r="ATV25" s="265"/>
      <c r="ATW25" s="665" t="str">
        <f>IF(ATZ25="×",TIME(0,0,0),IF(AUF4="非常勤",ASX25,ATJ25))</f>
        <v>　</v>
      </c>
      <c r="ATX25" s="666"/>
      <c r="ATY25" s="667"/>
      <c r="ATZ25" s="265"/>
      <c r="AUA25" s="665" t="str">
        <f>IF(AUD25="×",TIME(0,0,0),IF(AUF4="非常勤",ATA25,ATM25))</f>
        <v>　</v>
      </c>
      <c r="AUB25" s="666"/>
      <c r="AUC25" s="667"/>
      <c r="AUD25" s="265"/>
      <c r="AUE25" s="665" t="str">
        <f>IF(AUH25="×",TIME(0,0,0),IF(AUF4="非常勤",ATD25,ATP25))</f>
        <v>　</v>
      </c>
      <c r="AUF25" s="666"/>
      <c r="AUG25" s="667"/>
      <c r="AUH25" s="265"/>
      <c r="AUI25" s="720"/>
      <c r="AUJ25" s="720"/>
      <c r="AUK25" s="668"/>
      <c r="AUL25" s="670"/>
      <c r="AUM25" s="669"/>
      <c r="AUN25" s="671"/>
      <c r="AUO25" s="672"/>
      <c r="AUP25" s="672"/>
      <c r="AUQ25" s="673"/>
      <c r="AUR25" s="263">
        <f>'別表_個別勤務状況（1～60）'!$A$25</f>
        <v>11</v>
      </c>
      <c r="AUS25" s="264" t="str">
        <f>'別表_個別勤務状況（1～60）'!$B$25</f>
        <v>日</v>
      </c>
      <c r="AUT25" s="660"/>
      <c r="AUU25" s="661"/>
      <c r="AUV25" s="660"/>
      <c r="AUW25" s="661"/>
      <c r="AUX25" s="660"/>
      <c r="AUY25" s="661"/>
      <c r="AUZ25" s="660"/>
      <c r="AVA25" s="661"/>
      <c r="AVB25" s="662" t="str">
        <f>IFERROR(IF(OR(AUS25="日",AUS25="祝",AUS25=0,AUT25=""),"　",MAX(IF(AND(AUT25&lt;=AVB14,AUV25&gt;AVC14),AVC14-AVB14,IF(AND(AUT25&gt;AVB14,AUV25&lt;=AVC14),AUV25-AUT25,IF(AND(AUT25&lt;=AVB14,AUV25&lt;=AVC14),AUV25-AVB14,IF(AND(AUT25&gt;AVB14,AUV25&gt;AVC14),AVC14-AUT25,0)))),0)),0)</f>
        <v>　</v>
      </c>
      <c r="AVC25" s="663"/>
      <c r="AVD25" s="664"/>
      <c r="AVE25" s="662" t="str">
        <f>IFERROR(IF(OR(AUS25="日",AUS25="祝",AUS25=0,AUX25=""),"　",MAX(IF(AND(AUX25&gt;AVH14,AUZ25&gt;AVF14),0,IF(AND(AUX25&lt;=AVH14,AUX25&gt;AVE14,AUZ25&gt;AVF14),AVH14-AUX25,IF(AND(AUX25&lt;=AVH14,AUX25&lt;=AVE14,AUZ25&gt;AVF14),AVH14-AVE14,IF(AND(AUX25&gt;AVE14,AUZ25&lt;=AVF14),AUZ25-AUX25,IF(AND(AUX25&lt;=AVE14,AUZ25&lt;=AVF14),AUZ25-AVE14,0))))),0)),0)</f>
        <v>　</v>
      </c>
      <c r="AVF25" s="663"/>
      <c r="AVG25" s="664"/>
      <c r="AVH25" s="662" t="str">
        <f>IFERROR(IF(OR(AUS25="日",AUS25="祝",AUS25=0,AUX25=0),"　",MAX(IF(AND(AUX25&lt;=AVH14,AUZ25&gt;AVI14),AVI14-AVH14,IF(AUZ25&lt;=AVI14,0,IF(AND(AUX25&gt;AVH14,AUZ25&gt;AVI14),AVI14-AUX25,0))),0)),0)</f>
        <v>　</v>
      </c>
      <c r="AVI25" s="663"/>
      <c r="AVJ25" s="664"/>
      <c r="AVK25" s="662" t="str">
        <f>IFERROR(IF(OR(AUS25="日",AUS25="祝",AUS25=0,AUX25=0),"　",MAX(IF(AUX25&gt;AVK14,AUZ25-AUX25,IF(AUX25&lt;=AVK14,AUZ25-AVK14,0)),0)),0)</f>
        <v>　</v>
      </c>
      <c r="AVL25" s="663"/>
      <c r="AVM25" s="664"/>
      <c r="AVN25" s="662" t="str">
        <f>IFERROR(IF(OR(AUS25="日",AUS25="祝",AUS25=0,AUT25=""),"　",MAX(IF(AND(AUT25&lt;=AVN14,AUV25&gt;AVO14),AVO14-AVN14,IF(AND(AUT25&gt;AVN14,AUV25&lt;=AVO14),AUV25-AUT25,IF(AND(AUT25&lt;=AVN14,AUV25&lt;=AVO14),AUV25-AVN14,IF(AND(AUT25&gt;AVN14,AUV25&gt;AVO14),AVO14-AUT25,0)))),0)),0)</f>
        <v>　</v>
      </c>
      <c r="AVO25" s="663"/>
      <c r="AVP25" s="664"/>
      <c r="AVQ25" s="662" t="str">
        <f>IFERROR(IF(OR(AUS25="日",AUS25="祝",AUS25=0,AUX25=0),"　",MAX(IF(AND(AUX25&gt;AVT14,AUZ25&gt;AVR14),0,IF(AND(AUX25&lt;=AVT14,AUX25&gt;AVQ14,AUZ25&gt;AVR14),AVT14-AUX25,IF(AND(AUX25&lt;=AVT14,AUX25&lt;=AVQ14,AUZ25&gt;AVR14),AVT14-AVQ14,IF(AND(AUX25&gt;AVQ14,AUZ25&lt;=AVR14),AUZ25-AUX25,IF(AND(AUX25&lt;=AVQ14,AUZ25&lt;=AVR14),AUZ25-AVQ14,0))))),0)),0)</f>
        <v>　</v>
      </c>
      <c r="AVR25" s="663"/>
      <c r="AVS25" s="664"/>
      <c r="AVT25" s="662" t="str">
        <f>IFERROR(IF(OR(AUS25="日",AUS25="祝",AUS25=0,AUX25=0),"　",MAX(IF(AND(AUX25&lt;=AVT14,AUZ25&gt;AVU14),AVU14-AVT14,IF(AUZ25&lt;=AVU14,0,IF(AND(AUX25&gt;AVT14,AUZ25&gt;AVU14),AVU14-AUX25,0))),0)),0)</f>
        <v>　</v>
      </c>
      <c r="AVU25" s="663"/>
      <c r="AVV25" s="664"/>
      <c r="AVW25" s="662" t="str">
        <f t="shared" si="21"/>
        <v>　</v>
      </c>
      <c r="AVX25" s="663"/>
      <c r="AVY25" s="664"/>
      <c r="AVZ25" s="665" t="str">
        <f>IF(AWC25="×",TIME(0,0,0),IF(AWM4="非常勤",AVB25,AVN25))</f>
        <v>　</v>
      </c>
      <c r="AWA25" s="666"/>
      <c r="AWB25" s="667"/>
      <c r="AWC25" s="265"/>
      <c r="AWD25" s="665" t="str">
        <f>IF(AWG25="×",TIME(0,0,0),IF(AWM4="非常勤",AVE25,AVQ25))</f>
        <v>　</v>
      </c>
      <c r="AWE25" s="666"/>
      <c r="AWF25" s="667"/>
      <c r="AWG25" s="265"/>
      <c r="AWH25" s="665" t="str">
        <f>IF(AWK25="×",TIME(0,0,0),IF(AWM4="非常勤",AVH25,AVT25))</f>
        <v>　</v>
      </c>
      <c r="AWI25" s="666"/>
      <c r="AWJ25" s="667"/>
      <c r="AWK25" s="265"/>
      <c r="AWL25" s="665" t="str">
        <f>IF(AWO25="×",TIME(0,0,0),IF(AWM4="非常勤",AVK25,AVW25))</f>
        <v>　</v>
      </c>
      <c r="AWM25" s="666"/>
      <c r="AWN25" s="667"/>
      <c r="AWO25" s="265"/>
      <c r="AWP25" s="720"/>
      <c r="AWQ25" s="720"/>
      <c r="AWR25" s="668"/>
      <c r="AWS25" s="670"/>
      <c r="AWT25" s="669"/>
      <c r="AWU25" s="671"/>
      <c r="AWV25" s="672"/>
      <c r="AWW25" s="672"/>
      <c r="AWX25" s="673"/>
      <c r="AWY25" s="263">
        <f>'別表_個別勤務状況（1～60）'!$A$25</f>
        <v>11</v>
      </c>
      <c r="AWZ25" s="264" t="str">
        <f>'別表_個別勤務状況（1～60）'!$B$25</f>
        <v>日</v>
      </c>
      <c r="AXA25" s="660"/>
      <c r="AXB25" s="661"/>
      <c r="AXC25" s="660"/>
      <c r="AXD25" s="661"/>
      <c r="AXE25" s="660"/>
      <c r="AXF25" s="661"/>
      <c r="AXG25" s="660"/>
      <c r="AXH25" s="661"/>
      <c r="AXI25" s="662" t="str">
        <f>IFERROR(IF(OR(AWZ25="日",AWZ25="祝",AWZ25=0,AXA25=""),"　",MAX(IF(AND(AXA25&lt;=AXI14,AXC25&gt;AXJ14),AXJ14-AXI14,IF(AND(AXA25&gt;AXI14,AXC25&lt;=AXJ14),AXC25-AXA25,IF(AND(AXA25&lt;=AXI14,AXC25&lt;=AXJ14),AXC25-AXI14,IF(AND(AXA25&gt;AXI14,AXC25&gt;AXJ14),AXJ14-AXA25,0)))),0)),0)</f>
        <v>　</v>
      </c>
      <c r="AXJ25" s="663"/>
      <c r="AXK25" s="664"/>
      <c r="AXL25" s="662" t="str">
        <f>IFERROR(IF(OR(AWZ25="日",AWZ25="祝",AWZ25=0,AXE25=""),"　",MAX(IF(AND(AXE25&gt;AXO14,AXG25&gt;AXM14),0,IF(AND(AXE25&lt;=AXO14,AXE25&gt;AXL14,AXG25&gt;AXM14),AXO14-AXE25,IF(AND(AXE25&lt;=AXO14,AXE25&lt;=AXL14,AXG25&gt;AXM14),AXO14-AXL14,IF(AND(AXE25&gt;AXL14,AXG25&lt;=AXM14),AXG25-AXE25,IF(AND(AXE25&lt;=AXL14,AXG25&lt;=AXM14),AXG25-AXL14,0))))),0)),0)</f>
        <v>　</v>
      </c>
      <c r="AXM25" s="663"/>
      <c r="AXN25" s="664"/>
      <c r="AXO25" s="662" t="str">
        <f>IFERROR(IF(OR(AWZ25="日",AWZ25="祝",AWZ25=0,AXE25=0),"　",MAX(IF(AND(AXE25&lt;=AXO14,AXG25&gt;AXP14),AXP14-AXO14,IF(AXG25&lt;=AXP14,0,IF(AND(AXE25&gt;AXO14,AXG25&gt;AXP14),AXP14-AXE25,0))),0)),0)</f>
        <v>　</v>
      </c>
      <c r="AXP25" s="663"/>
      <c r="AXQ25" s="664"/>
      <c r="AXR25" s="662" t="str">
        <f>IFERROR(IF(OR(AWZ25="日",AWZ25="祝",AWZ25=0,AXE25=0),"　",MAX(IF(AXE25&gt;AXR14,AXG25-AXE25,IF(AXE25&lt;=AXR14,AXG25-AXR14,0)),0)),0)</f>
        <v>　</v>
      </c>
      <c r="AXS25" s="663"/>
      <c r="AXT25" s="664"/>
      <c r="AXU25" s="662" t="str">
        <f>IFERROR(IF(OR(AWZ25="日",AWZ25="祝",AWZ25=0,AXA25=""),"　",MAX(IF(AND(AXA25&lt;=AXU14,AXC25&gt;AXV14),AXV14-AXU14,IF(AND(AXA25&gt;AXU14,AXC25&lt;=AXV14),AXC25-AXA25,IF(AND(AXA25&lt;=AXU14,AXC25&lt;=AXV14),AXC25-AXU14,IF(AND(AXA25&gt;AXU14,AXC25&gt;AXV14),AXV14-AXA25,0)))),0)),0)</f>
        <v>　</v>
      </c>
      <c r="AXV25" s="663"/>
      <c r="AXW25" s="664"/>
      <c r="AXX25" s="662" t="str">
        <f>IFERROR(IF(OR(AWZ25="日",AWZ25="祝",AWZ25=0,AXE25=0),"　",MAX(IF(AND(AXE25&gt;AYA14,AXG25&gt;AXY14),0,IF(AND(AXE25&lt;=AYA14,AXE25&gt;AXX14,AXG25&gt;AXY14),AYA14-AXE25,IF(AND(AXE25&lt;=AYA14,AXE25&lt;=AXX14,AXG25&gt;AXY14),AYA14-AXX14,IF(AND(AXE25&gt;AXX14,AXG25&lt;=AXY14),AXG25-AXE25,IF(AND(AXE25&lt;=AXX14,AXG25&lt;=AXY14),AXG25-AXX14,0))))),0)),0)</f>
        <v>　</v>
      </c>
      <c r="AXY25" s="663"/>
      <c r="AXZ25" s="664"/>
      <c r="AYA25" s="662" t="str">
        <f>IFERROR(IF(OR(AWZ25="日",AWZ25="祝",AWZ25=0,AXE25=0),"　",MAX(IF(AND(AXE25&lt;=AYA14,AXG25&gt;AYB14),AYB14-AYA14,IF(AXG25&lt;=AYB14,0,IF(AND(AXE25&gt;AYA14,AXG25&gt;AYB14),AYB14-AXE25,0))),0)),0)</f>
        <v>　</v>
      </c>
      <c r="AYB25" s="663"/>
      <c r="AYC25" s="664"/>
      <c r="AYD25" s="662" t="str">
        <f t="shared" si="22"/>
        <v>　</v>
      </c>
      <c r="AYE25" s="663"/>
      <c r="AYF25" s="664"/>
      <c r="AYG25" s="665" t="str">
        <f>IF(AYJ25="×",TIME(0,0,0),IF(AYT4="非常勤",AXI25,AXU25))</f>
        <v>　</v>
      </c>
      <c r="AYH25" s="666"/>
      <c r="AYI25" s="667"/>
      <c r="AYJ25" s="265"/>
      <c r="AYK25" s="665" t="str">
        <f>IF(AYN25="×",TIME(0,0,0),IF(AYT4="非常勤",AXL25,AXX25))</f>
        <v>　</v>
      </c>
      <c r="AYL25" s="666"/>
      <c r="AYM25" s="667"/>
      <c r="AYN25" s="265"/>
      <c r="AYO25" s="665" t="str">
        <f>IF(AYR25="×",TIME(0,0,0),IF(AYT4="非常勤",AXO25,AYA25))</f>
        <v>　</v>
      </c>
      <c r="AYP25" s="666"/>
      <c r="AYQ25" s="667"/>
      <c r="AYR25" s="265"/>
      <c r="AYS25" s="665" t="str">
        <f>IF(AYV25="×",TIME(0,0,0),IF(AYT4="非常勤",AXR25,AYD25))</f>
        <v>　</v>
      </c>
      <c r="AYT25" s="666"/>
      <c r="AYU25" s="667"/>
      <c r="AYV25" s="265"/>
      <c r="AYW25" s="720"/>
      <c r="AYX25" s="720"/>
      <c r="AYY25" s="668"/>
      <c r="AYZ25" s="670"/>
      <c r="AZA25" s="669"/>
      <c r="AZB25" s="671"/>
      <c r="AZC25" s="672"/>
      <c r="AZD25" s="672"/>
      <c r="AZE25" s="673"/>
      <c r="AZF25" s="263">
        <f>'別表_個別勤務状況（1～60）'!$A$25</f>
        <v>11</v>
      </c>
      <c r="AZG25" s="264" t="str">
        <f>'別表_個別勤務状況（1～60）'!$B$25</f>
        <v>日</v>
      </c>
      <c r="AZH25" s="660"/>
      <c r="AZI25" s="661"/>
      <c r="AZJ25" s="660"/>
      <c r="AZK25" s="661"/>
      <c r="AZL25" s="660"/>
      <c r="AZM25" s="661"/>
      <c r="AZN25" s="660"/>
      <c r="AZO25" s="661"/>
      <c r="AZP25" s="662" t="str">
        <f>IFERROR(IF(OR(AZG25="日",AZG25="祝",AZG25=0,AZH25=""),"　",MAX(IF(AND(AZH25&lt;=AZP14,AZJ25&gt;AZQ14),AZQ14-AZP14,IF(AND(AZH25&gt;AZP14,AZJ25&lt;=AZQ14),AZJ25-AZH25,IF(AND(AZH25&lt;=AZP14,AZJ25&lt;=AZQ14),AZJ25-AZP14,IF(AND(AZH25&gt;AZP14,AZJ25&gt;AZQ14),AZQ14-AZH25,0)))),0)),0)</f>
        <v>　</v>
      </c>
      <c r="AZQ25" s="663"/>
      <c r="AZR25" s="664"/>
      <c r="AZS25" s="662" t="str">
        <f>IFERROR(IF(OR(AZG25="日",AZG25="祝",AZG25=0,AZL25=""),"　",MAX(IF(AND(AZL25&gt;AZV14,AZN25&gt;AZT14),0,IF(AND(AZL25&lt;=AZV14,AZL25&gt;AZS14,AZN25&gt;AZT14),AZV14-AZL25,IF(AND(AZL25&lt;=AZV14,AZL25&lt;=AZS14,AZN25&gt;AZT14),AZV14-AZS14,IF(AND(AZL25&gt;AZS14,AZN25&lt;=AZT14),AZN25-AZL25,IF(AND(AZL25&lt;=AZS14,AZN25&lt;=AZT14),AZN25-AZS14,0))))),0)),0)</f>
        <v>　</v>
      </c>
      <c r="AZT25" s="663"/>
      <c r="AZU25" s="664"/>
      <c r="AZV25" s="662" t="str">
        <f>IFERROR(IF(OR(AZG25="日",AZG25="祝",AZG25=0,AZL25=0),"　",MAX(IF(AND(AZL25&lt;=AZV14,AZN25&gt;AZW14),AZW14-AZV14,IF(AZN25&lt;=AZW14,0,IF(AND(AZL25&gt;AZV14,AZN25&gt;AZW14),AZW14-AZL25,0))),0)),0)</f>
        <v>　</v>
      </c>
      <c r="AZW25" s="663"/>
      <c r="AZX25" s="664"/>
      <c r="AZY25" s="662" t="str">
        <f>IFERROR(IF(OR(AZG25="日",AZG25="祝",AZG25=0,AZL25=0),"　",MAX(IF(AZL25&gt;AZY14,AZN25-AZL25,IF(AZL25&lt;=AZY14,AZN25-AZY14,0)),0)),0)</f>
        <v>　</v>
      </c>
      <c r="AZZ25" s="663"/>
      <c r="BAA25" s="664"/>
      <c r="BAB25" s="662" t="str">
        <f>IFERROR(IF(OR(AZG25="日",AZG25="祝",AZG25=0,AZH25=""),"　",MAX(IF(AND(AZH25&lt;=BAB14,AZJ25&gt;BAC14),BAC14-BAB14,IF(AND(AZH25&gt;BAB14,AZJ25&lt;=BAC14),AZJ25-AZH25,IF(AND(AZH25&lt;=BAB14,AZJ25&lt;=BAC14),AZJ25-BAB14,IF(AND(AZH25&gt;BAB14,AZJ25&gt;BAC14),BAC14-AZH25,0)))),0)),0)</f>
        <v>　</v>
      </c>
      <c r="BAC25" s="663"/>
      <c r="BAD25" s="664"/>
      <c r="BAE25" s="662" t="str">
        <f>IFERROR(IF(OR(AZG25="日",AZG25="祝",AZG25=0,AZL25=0),"　",MAX(IF(AND(AZL25&gt;BAH14,AZN25&gt;BAF14),0,IF(AND(AZL25&lt;=BAH14,AZL25&gt;BAE14,AZN25&gt;BAF14),BAH14-AZL25,IF(AND(AZL25&lt;=BAH14,AZL25&lt;=BAE14,AZN25&gt;BAF14),BAH14-BAE14,IF(AND(AZL25&gt;BAE14,AZN25&lt;=BAF14),AZN25-AZL25,IF(AND(AZL25&lt;=BAE14,AZN25&lt;=BAF14),AZN25-BAE14,0))))),0)),0)</f>
        <v>　</v>
      </c>
      <c r="BAF25" s="663"/>
      <c r="BAG25" s="664"/>
      <c r="BAH25" s="662" t="str">
        <f>IFERROR(IF(OR(AZG25="日",AZG25="祝",AZG25=0,AZL25=0),"　",MAX(IF(AND(AZL25&lt;=BAH14,AZN25&gt;BAI14),BAI14-BAH14,IF(AZN25&lt;=BAI14,0,IF(AND(AZL25&gt;BAH14,AZN25&gt;BAI14),BAI14-AZL25,0))),0)),0)</f>
        <v>　</v>
      </c>
      <c r="BAI25" s="663"/>
      <c r="BAJ25" s="664"/>
      <c r="BAK25" s="662" t="str">
        <f t="shared" si="23"/>
        <v>　</v>
      </c>
      <c r="BAL25" s="663"/>
      <c r="BAM25" s="664"/>
      <c r="BAN25" s="665" t="str">
        <f>IF(BAQ25="×",TIME(0,0,0),IF(BBA4="非常勤",AZP25,BAB25))</f>
        <v>　</v>
      </c>
      <c r="BAO25" s="666"/>
      <c r="BAP25" s="667"/>
      <c r="BAQ25" s="265"/>
      <c r="BAR25" s="665" t="str">
        <f>IF(BAU25="×",TIME(0,0,0),IF(BBA4="非常勤",AZS25,BAE25))</f>
        <v>　</v>
      </c>
      <c r="BAS25" s="666"/>
      <c r="BAT25" s="667"/>
      <c r="BAU25" s="265"/>
      <c r="BAV25" s="665" t="str">
        <f>IF(BAY25="×",TIME(0,0,0),IF(BBA4="非常勤",AZV25,BAH25))</f>
        <v>　</v>
      </c>
      <c r="BAW25" s="666"/>
      <c r="BAX25" s="667"/>
      <c r="BAY25" s="265"/>
      <c r="BAZ25" s="665" t="str">
        <f>IF(BBC25="×",TIME(0,0,0),IF(BBA4="非常勤",AZY25,BAK25))</f>
        <v>　</v>
      </c>
      <c r="BBA25" s="666"/>
      <c r="BBB25" s="667"/>
      <c r="BBC25" s="265"/>
      <c r="BBD25" s="720"/>
      <c r="BBE25" s="720"/>
      <c r="BBF25" s="668"/>
      <c r="BBG25" s="670"/>
      <c r="BBH25" s="669"/>
      <c r="BBI25" s="671"/>
      <c r="BBJ25" s="672"/>
      <c r="BBK25" s="672"/>
      <c r="BBL25" s="673"/>
      <c r="BBM25" s="263">
        <f>'別表_個別勤務状況（1～60）'!$A$25</f>
        <v>11</v>
      </c>
      <c r="BBN25" s="264" t="str">
        <f>'別表_個別勤務状況（1～60）'!$B$25</f>
        <v>日</v>
      </c>
      <c r="BBO25" s="660"/>
      <c r="BBP25" s="661"/>
      <c r="BBQ25" s="660"/>
      <c r="BBR25" s="661"/>
      <c r="BBS25" s="660"/>
      <c r="BBT25" s="661"/>
      <c r="BBU25" s="660"/>
      <c r="BBV25" s="661"/>
      <c r="BBW25" s="662" t="str">
        <f>IFERROR(IF(OR(BBN25="日",BBN25="祝",BBN25=0,BBO25=""),"　",MAX(IF(AND(BBO25&lt;=BBW14,BBQ25&gt;BBX14),BBX14-BBW14,IF(AND(BBO25&gt;BBW14,BBQ25&lt;=BBX14),BBQ25-BBO25,IF(AND(BBO25&lt;=BBW14,BBQ25&lt;=BBX14),BBQ25-BBW14,IF(AND(BBO25&gt;BBW14,BBQ25&gt;BBX14),BBX14-BBO25,0)))),0)),0)</f>
        <v>　</v>
      </c>
      <c r="BBX25" s="663"/>
      <c r="BBY25" s="664"/>
      <c r="BBZ25" s="662" t="str">
        <f>IFERROR(IF(OR(BBN25="日",BBN25="祝",BBN25=0,BBS25=""),"　",MAX(IF(AND(BBS25&gt;BCC14,BBU25&gt;BCA14),0,IF(AND(BBS25&lt;=BCC14,BBS25&gt;BBZ14,BBU25&gt;BCA14),BCC14-BBS25,IF(AND(BBS25&lt;=BCC14,BBS25&lt;=BBZ14,BBU25&gt;BCA14),BCC14-BBZ14,IF(AND(BBS25&gt;BBZ14,BBU25&lt;=BCA14),BBU25-BBS25,IF(AND(BBS25&lt;=BBZ14,BBU25&lt;=BCA14),BBU25-BBZ14,0))))),0)),0)</f>
        <v>　</v>
      </c>
      <c r="BCA25" s="663"/>
      <c r="BCB25" s="664"/>
      <c r="BCC25" s="662" t="str">
        <f>IFERROR(IF(OR(BBN25="日",BBN25="祝",BBN25=0,BBS25=0),"　",MAX(IF(AND(BBS25&lt;=BCC14,BBU25&gt;BCD14),BCD14-BCC14,IF(BBU25&lt;=BCD14,0,IF(AND(BBS25&gt;BCC14,BBU25&gt;BCD14),BCD14-BBS25,0))),0)),0)</f>
        <v>　</v>
      </c>
      <c r="BCD25" s="663"/>
      <c r="BCE25" s="664"/>
      <c r="BCF25" s="662" t="str">
        <f>IFERROR(IF(OR(BBN25="日",BBN25="祝",BBN25=0,BBS25=0),"　",MAX(IF(BBS25&gt;BCF14,BBU25-BBS25,IF(BBS25&lt;=BCF14,BBU25-BCF14,0)),0)),0)</f>
        <v>　</v>
      </c>
      <c r="BCG25" s="663"/>
      <c r="BCH25" s="664"/>
      <c r="BCI25" s="662" t="str">
        <f>IFERROR(IF(OR(BBN25="日",BBN25="祝",BBN25=0,BBO25=""),"　",MAX(IF(AND(BBO25&lt;=BCI14,BBQ25&gt;BCJ14),BCJ14-BCI14,IF(AND(BBO25&gt;BCI14,BBQ25&lt;=BCJ14),BBQ25-BBO25,IF(AND(BBO25&lt;=BCI14,BBQ25&lt;=BCJ14),BBQ25-BCI14,IF(AND(BBO25&gt;BCI14,BBQ25&gt;BCJ14),BCJ14-BBO25,0)))),0)),0)</f>
        <v>　</v>
      </c>
      <c r="BCJ25" s="663"/>
      <c r="BCK25" s="664"/>
      <c r="BCL25" s="662" t="str">
        <f>IFERROR(IF(OR(BBN25="日",BBN25="祝",BBN25=0,BBS25=0),"　",MAX(IF(AND(BBS25&gt;BCO14,BBU25&gt;BCM14),0,IF(AND(BBS25&lt;=BCO14,BBS25&gt;BCL14,BBU25&gt;BCM14),BCO14-BBS25,IF(AND(BBS25&lt;=BCO14,BBS25&lt;=BCL14,BBU25&gt;BCM14),BCO14-BCL14,IF(AND(BBS25&gt;BCL14,BBU25&lt;=BCM14),BBU25-BBS25,IF(AND(BBS25&lt;=BCL14,BBU25&lt;=BCM14),BBU25-BCL14,0))))),0)),0)</f>
        <v>　</v>
      </c>
      <c r="BCM25" s="663"/>
      <c r="BCN25" s="664"/>
      <c r="BCO25" s="662" t="str">
        <f>IFERROR(IF(OR(BBN25="日",BBN25="祝",BBN25=0,BBS25=0),"　",MAX(IF(AND(BBS25&lt;=BCO14,BBU25&gt;BCP14),BCP14-BCO14,IF(BBU25&lt;=BCP14,0,IF(AND(BBS25&gt;BCO14,BBU25&gt;BCP14),BCP14-BBS25,0))),0)),0)</f>
        <v>　</v>
      </c>
      <c r="BCP25" s="663"/>
      <c r="BCQ25" s="664"/>
      <c r="BCR25" s="662" t="str">
        <f t="shared" si="24"/>
        <v>　</v>
      </c>
      <c r="BCS25" s="663"/>
      <c r="BCT25" s="664"/>
      <c r="BCU25" s="665" t="str">
        <f>IF(BCX25="×",TIME(0,0,0),IF(BDH4="非常勤",BBW25,BCI25))</f>
        <v>　</v>
      </c>
      <c r="BCV25" s="666"/>
      <c r="BCW25" s="667"/>
      <c r="BCX25" s="265"/>
      <c r="BCY25" s="665" t="str">
        <f>IF(BDB25="×",TIME(0,0,0),IF(BDH4="非常勤",BBZ25,BCL25))</f>
        <v>　</v>
      </c>
      <c r="BCZ25" s="666"/>
      <c r="BDA25" s="667"/>
      <c r="BDB25" s="265"/>
      <c r="BDC25" s="665" t="str">
        <f>IF(BDF25="×",TIME(0,0,0),IF(BDH4="非常勤",BCC25,BCO25))</f>
        <v>　</v>
      </c>
      <c r="BDD25" s="666"/>
      <c r="BDE25" s="667"/>
      <c r="BDF25" s="265"/>
      <c r="BDG25" s="665" t="str">
        <f>IF(BDJ25="×",TIME(0,0,0),IF(BDH4="非常勤",BCF25,BCR25))</f>
        <v>　</v>
      </c>
      <c r="BDH25" s="666"/>
      <c r="BDI25" s="667"/>
      <c r="BDJ25" s="265"/>
      <c r="BDK25" s="720"/>
      <c r="BDL25" s="720"/>
      <c r="BDM25" s="668"/>
      <c r="BDN25" s="670"/>
      <c r="BDO25" s="669"/>
      <c r="BDP25" s="671"/>
      <c r="BDQ25" s="672"/>
      <c r="BDR25" s="672"/>
      <c r="BDS25" s="673"/>
      <c r="BDT25" s="263">
        <f>'別表_個別勤務状況（1～60）'!$A$25</f>
        <v>11</v>
      </c>
      <c r="BDU25" s="264" t="str">
        <f>'別表_個別勤務状況（1～60）'!$B$25</f>
        <v>日</v>
      </c>
      <c r="BDV25" s="660"/>
      <c r="BDW25" s="661"/>
      <c r="BDX25" s="660"/>
      <c r="BDY25" s="661"/>
      <c r="BDZ25" s="660"/>
      <c r="BEA25" s="661"/>
      <c r="BEB25" s="660"/>
      <c r="BEC25" s="661"/>
      <c r="BED25" s="662" t="str">
        <f>IFERROR(IF(OR(BDU25="日",BDU25="祝",BDU25=0,BDV25=""),"　",MAX(IF(AND(BDV25&lt;=BED14,BDX25&gt;BEE14),BEE14-BED14,IF(AND(BDV25&gt;BED14,BDX25&lt;=BEE14),BDX25-BDV25,IF(AND(BDV25&lt;=BED14,BDX25&lt;=BEE14),BDX25-BED14,IF(AND(BDV25&gt;BED14,BDX25&gt;BEE14),BEE14-BDV25,0)))),0)),0)</f>
        <v>　</v>
      </c>
      <c r="BEE25" s="663"/>
      <c r="BEF25" s="664"/>
      <c r="BEG25" s="662" t="str">
        <f>IFERROR(IF(OR(BDU25="日",BDU25="祝",BDU25=0,BDZ25=""),"　",MAX(IF(AND(BDZ25&gt;BEJ14,BEB25&gt;BEH14),0,IF(AND(BDZ25&lt;=BEJ14,BDZ25&gt;BEG14,BEB25&gt;BEH14),BEJ14-BDZ25,IF(AND(BDZ25&lt;=BEJ14,BDZ25&lt;=BEG14,BEB25&gt;BEH14),BEJ14-BEG14,IF(AND(BDZ25&gt;BEG14,BEB25&lt;=BEH14),BEB25-BDZ25,IF(AND(BDZ25&lt;=BEG14,BEB25&lt;=BEH14),BEB25-BEG14,0))))),0)),0)</f>
        <v>　</v>
      </c>
      <c r="BEH25" s="663"/>
      <c r="BEI25" s="664"/>
      <c r="BEJ25" s="662" t="str">
        <f>IFERROR(IF(OR(BDU25="日",BDU25="祝",BDU25=0,BDZ25=0),"　",MAX(IF(AND(BDZ25&lt;=BEJ14,BEB25&gt;BEK14),BEK14-BEJ14,IF(BEB25&lt;=BEK14,0,IF(AND(BDZ25&gt;BEJ14,BEB25&gt;BEK14),BEK14-BDZ25,0))),0)),0)</f>
        <v>　</v>
      </c>
      <c r="BEK25" s="663"/>
      <c r="BEL25" s="664"/>
      <c r="BEM25" s="662" t="str">
        <f>IFERROR(IF(OR(BDU25="日",BDU25="祝",BDU25=0,BDZ25=0),"　",MAX(IF(BDZ25&gt;BEM14,BEB25-BDZ25,IF(BDZ25&lt;=BEM14,BEB25-BEM14,0)),0)),0)</f>
        <v>　</v>
      </c>
      <c r="BEN25" s="663"/>
      <c r="BEO25" s="664"/>
      <c r="BEP25" s="662" t="str">
        <f>IFERROR(IF(OR(BDU25="日",BDU25="祝",BDU25=0,BDV25=""),"　",MAX(IF(AND(BDV25&lt;=BEP14,BDX25&gt;BEQ14),BEQ14-BEP14,IF(AND(BDV25&gt;BEP14,BDX25&lt;=BEQ14),BDX25-BDV25,IF(AND(BDV25&lt;=BEP14,BDX25&lt;=BEQ14),BDX25-BEP14,IF(AND(BDV25&gt;BEP14,BDX25&gt;BEQ14),BEQ14-BDV25,0)))),0)),0)</f>
        <v>　</v>
      </c>
      <c r="BEQ25" s="663"/>
      <c r="BER25" s="664"/>
      <c r="BES25" s="662" t="str">
        <f>IFERROR(IF(OR(BDU25="日",BDU25="祝",BDU25=0,BDZ25=0),"　",MAX(IF(AND(BDZ25&gt;BEV14,BEB25&gt;BET14),0,IF(AND(BDZ25&lt;=BEV14,BDZ25&gt;BES14,BEB25&gt;BET14),BEV14-BDZ25,IF(AND(BDZ25&lt;=BEV14,BDZ25&lt;=BES14,BEB25&gt;BET14),BEV14-BES14,IF(AND(BDZ25&gt;BES14,BEB25&lt;=BET14),BEB25-BDZ25,IF(AND(BDZ25&lt;=BES14,BEB25&lt;=BET14),BEB25-BES14,0))))),0)),0)</f>
        <v>　</v>
      </c>
      <c r="BET25" s="663"/>
      <c r="BEU25" s="664"/>
      <c r="BEV25" s="662" t="str">
        <f>IFERROR(IF(OR(BDU25="日",BDU25="祝",BDU25=0,BDZ25=0),"　",MAX(IF(AND(BDZ25&lt;=BEV14,BEB25&gt;BEW14),BEW14-BEV14,IF(BEB25&lt;=BEW14,0,IF(AND(BDZ25&gt;BEV14,BEB25&gt;BEW14),BEW14-BDZ25,0))),0)),0)</f>
        <v>　</v>
      </c>
      <c r="BEW25" s="663"/>
      <c r="BEX25" s="664"/>
      <c r="BEY25" s="662" t="str">
        <f t="shared" si="25"/>
        <v>　</v>
      </c>
      <c r="BEZ25" s="663"/>
      <c r="BFA25" s="664"/>
      <c r="BFB25" s="665" t="str">
        <f>IF(BFE25="×",TIME(0,0,0),IF(BFO4="非常勤",BED25,BEP25))</f>
        <v>　</v>
      </c>
      <c r="BFC25" s="666"/>
      <c r="BFD25" s="667"/>
      <c r="BFE25" s="265"/>
      <c r="BFF25" s="665" t="str">
        <f>IF(BFI25="×",TIME(0,0,0),IF(BFO4="非常勤",BEG25,BES25))</f>
        <v>　</v>
      </c>
      <c r="BFG25" s="666"/>
      <c r="BFH25" s="667"/>
      <c r="BFI25" s="265"/>
      <c r="BFJ25" s="665" t="str">
        <f>IF(BFM25="×",TIME(0,0,0),IF(BFO4="非常勤",BEJ25,BEV25))</f>
        <v>　</v>
      </c>
      <c r="BFK25" s="666"/>
      <c r="BFL25" s="667"/>
      <c r="BFM25" s="265"/>
      <c r="BFN25" s="665" t="str">
        <f>IF(BFQ25="×",TIME(0,0,0),IF(BFO4="非常勤",BEM25,BEY25))</f>
        <v>　</v>
      </c>
      <c r="BFO25" s="666"/>
      <c r="BFP25" s="667"/>
      <c r="BFQ25" s="265"/>
      <c r="BFR25" s="720"/>
      <c r="BFS25" s="720"/>
      <c r="BFT25" s="668"/>
      <c r="BFU25" s="670"/>
      <c r="BFV25" s="669"/>
      <c r="BFW25" s="671"/>
      <c r="BFX25" s="672"/>
      <c r="BFY25" s="672"/>
      <c r="BFZ25" s="673"/>
      <c r="BGA25" s="263">
        <f>'別表_個別勤務状況（1～60）'!$A$25</f>
        <v>11</v>
      </c>
      <c r="BGB25" s="264" t="str">
        <f>'別表_個別勤務状況（1～60）'!$B$25</f>
        <v>日</v>
      </c>
      <c r="BGC25" s="660"/>
      <c r="BGD25" s="661"/>
      <c r="BGE25" s="660"/>
      <c r="BGF25" s="661"/>
      <c r="BGG25" s="660"/>
      <c r="BGH25" s="661"/>
      <c r="BGI25" s="660"/>
      <c r="BGJ25" s="661"/>
      <c r="BGK25" s="662" t="str">
        <f>IFERROR(IF(OR(BGB25="日",BGB25="祝",BGB25=0,BGC25=""),"　",MAX(IF(AND(BGC25&lt;=BGK14,BGE25&gt;BGL14),BGL14-BGK14,IF(AND(BGC25&gt;BGK14,BGE25&lt;=BGL14),BGE25-BGC25,IF(AND(BGC25&lt;=BGK14,BGE25&lt;=BGL14),BGE25-BGK14,IF(AND(BGC25&gt;BGK14,BGE25&gt;BGL14),BGL14-BGC25,0)))),0)),0)</f>
        <v>　</v>
      </c>
      <c r="BGL25" s="663"/>
      <c r="BGM25" s="664"/>
      <c r="BGN25" s="662" t="str">
        <f>IFERROR(IF(OR(BGB25="日",BGB25="祝",BGB25=0,BGG25=""),"　",MAX(IF(AND(BGG25&gt;BGQ14,BGI25&gt;BGO14),0,IF(AND(BGG25&lt;=BGQ14,BGG25&gt;BGN14,BGI25&gt;BGO14),BGQ14-BGG25,IF(AND(BGG25&lt;=BGQ14,BGG25&lt;=BGN14,BGI25&gt;BGO14),BGQ14-BGN14,IF(AND(BGG25&gt;BGN14,BGI25&lt;=BGO14),BGI25-BGG25,IF(AND(BGG25&lt;=BGN14,BGI25&lt;=BGO14),BGI25-BGN14,0))))),0)),0)</f>
        <v>　</v>
      </c>
      <c r="BGO25" s="663"/>
      <c r="BGP25" s="664"/>
      <c r="BGQ25" s="662" t="str">
        <f>IFERROR(IF(OR(BGB25="日",BGB25="祝",BGB25=0,BGG25=0),"　",MAX(IF(AND(BGG25&lt;=BGQ14,BGI25&gt;BGR14),BGR14-BGQ14,IF(BGI25&lt;=BGR14,0,IF(AND(BGG25&gt;BGQ14,BGI25&gt;BGR14),BGR14-BGG25,0))),0)),0)</f>
        <v>　</v>
      </c>
      <c r="BGR25" s="663"/>
      <c r="BGS25" s="664"/>
      <c r="BGT25" s="662" t="str">
        <f>IFERROR(IF(OR(BGB25="日",BGB25="祝",BGB25=0,BGG25=0),"　",MAX(IF(BGG25&gt;BGT14,BGI25-BGG25,IF(BGG25&lt;=BGT14,BGI25-BGT14,0)),0)),0)</f>
        <v>　</v>
      </c>
      <c r="BGU25" s="663"/>
      <c r="BGV25" s="664"/>
      <c r="BGW25" s="662" t="str">
        <f>IFERROR(IF(OR(BGB25="日",BGB25="祝",BGB25=0,BGC25=""),"　",MAX(IF(AND(BGC25&lt;=BGW14,BGE25&gt;BGX14),BGX14-BGW14,IF(AND(BGC25&gt;BGW14,BGE25&lt;=BGX14),BGE25-BGC25,IF(AND(BGC25&lt;=BGW14,BGE25&lt;=BGX14),BGE25-BGW14,IF(AND(BGC25&gt;BGW14,BGE25&gt;BGX14),BGX14-BGC25,0)))),0)),0)</f>
        <v>　</v>
      </c>
      <c r="BGX25" s="663"/>
      <c r="BGY25" s="664"/>
      <c r="BGZ25" s="662" t="str">
        <f>IFERROR(IF(OR(BGB25="日",BGB25="祝",BGB25=0,BGG25=0),"　",MAX(IF(AND(BGG25&gt;BHC14,BGI25&gt;BHA14),0,IF(AND(BGG25&lt;=BHC14,BGG25&gt;BGZ14,BGI25&gt;BHA14),BHC14-BGG25,IF(AND(BGG25&lt;=BHC14,BGG25&lt;=BGZ14,BGI25&gt;BHA14),BHC14-BGZ14,IF(AND(BGG25&gt;BGZ14,BGI25&lt;=BHA14),BGI25-BGG25,IF(AND(BGG25&lt;=BGZ14,BGI25&lt;=BHA14),BGI25-BGZ14,0))))),0)),0)</f>
        <v>　</v>
      </c>
      <c r="BHA25" s="663"/>
      <c r="BHB25" s="664"/>
      <c r="BHC25" s="662" t="str">
        <f>IFERROR(IF(OR(BGB25="日",BGB25="祝",BGB25=0,BGG25=0),"　",MAX(IF(AND(BGG25&lt;=BHC14,BGI25&gt;BHD14),BHD14-BHC14,IF(BGI25&lt;=BHD14,0,IF(AND(BGG25&gt;BHC14,BGI25&gt;BHD14),BHD14-BGG25,0))),0)),0)</f>
        <v>　</v>
      </c>
      <c r="BHD25" s="663"/>
      <c r="BHE25" s="664"/>
      <c r="BHF25" s="662" t="str">
        <f t="shared" si="26"/>
        <v>　</v>
      </c>
      <c r="BHG25" s="663"/>
      <c r="BHH25" s="664"/>
      <c r="BHI25" s="665" t="str">
        <f>IF(BHL25="×",TIME(0,0,0),IF(BHV4="非常勤",BGK25,BGW25))</f>
        <v>　</v>
      </c>
      <c r="BHJ25" s="666"/>
      <c r="BHK25" s="667"/>
      <c r="BHL25" s="265"/>
      <c r="BHM25" s="665" t="str">
        <f>IF(BHP25="×",TIME(0,0,0),IF(BHV4="非常勤",BGN25,BGZ25))</f>
        <v>　</v>
      </c>
      <c r="BHN25" s="666"/>
      <c r="BHO25" s="667"/>
      <c r="BHP25" s="265"/>
      <c r="BHQ25" s="665" t="str">
        <f>IF(BHT25="×",TIME(0,0,0),IF(BHV4="非常勤",BGQ25,BHC25))</f>
        <v>　</v>
      </c>
      <c r="BHR25" s="666"/>
      <c r="BHS25" s="667"/>
      <c r="BHT25" s="265"/>
      <c r="BHU25" s="665" t="str">
        <f>IF(BHX25="×",TIME(0,0,0),IF(BHV4="非常勤",BGT25,BHF25))</f>
        <v>　</v>
      </c>
      <c r="BHV25" s="666"/>
      <c r="BHW25" s="667"/>
      <c r="BHX25" s="265"/>
      <c r="BHY25" s="720"/>
      <c r="BHZ25" s="720"/>
      <c r="BIA25" s="668"/>
      <c r="BIB25" s="670"/>
      <c r="BIC25" s="669"/>
      <c r="BID25" s="671"/>
      <c r="BIE25" s="672"/>
      <c r="BIF25" s="672"/>
      <c r="BIG25" s="673"/>
      <c r="BIH25" s="263">
        <f>'別表_個別勤務状況（1～60）'!$A$25</f>
        <v>11</v>
      </c>
      <c r="BII25" s="264" t="str">
        <f>'別表_個別勤務状況（1～60）'!$B$25</f>
        <v>日</v>
      </c>
      <c r="BIJ25" s="660"/>
      <c r="BIK25" s="661"/>
      <c r="BIL25" s="660"/>
      <c r="BIM25" s="661"/>
      <c r="BIN25" s="660"/>
      <c r="BIO25" s="661"/>
      <c r="BIP25" s="660"/>
      <c r="BIQ25" s="661"/>
      <c r="BIR25" s="662" t="str">
        <f>IFERROR(IF(OR(BII25="日",BII25="祝",BII25=0,BIJ25=""),"　",MAX(IF(AND(BIJ25&lt;=BIR14,BIL25&gt;BIS14),BIS14-BIR14,IF(AND(BIJ25&gt;BIR14,BIL25&lt;=BIS14),BIL25-BIJ25,IF(AND(BIJ25&lt;=BIR14,BIL25&lt;=BIS14),BIL25-BIR14,IF(AND(BIJ25&gt;BIR14,BIL25&gt;BIS14),BIS14-BIJ25,0)))),0)),0)</f>
        <v>　</v>
      </c>
      <c r="BIS25" s="663"/>
      <c r="BIT25" s="664"/>
      <c r="BIU25" s="662" t="str">
        <f>IFERROR(IF(OR(BII25="日",BII25="祝",BII25=0,BIN25=""),"　",MAX(IF(AND(BIN25&gt;BIX14,BIP25&gt;BIV14),0,IF(AND(BIN25&lt;=BIX14,BIN25&gt;BIU14,BIP25&gt;BIV14),BIX14-BIN25,IF(AND(BIN25&lt;=BIX14,BIN25&lt;=BIU14,BIP25&gt;BIV14),BIX14-BIU14,IF(AND(BIN25&gt;BIU14,BIP25&lt;=BIV14),BIP25-BIN25,IF(AND(BIN25&lt;=BIU14,BIP25&lt;=BIV14),BIP25-BIU14,0))))),0)),0)</f>
        <v>　</v>
      </c>
      <c r="BIV25" s="663"/>
      <c r="BIW25" s="664"/>
      <c r="BIX25" s="662" t="str">
        <f>IFERROR(IF(OR(BII25="日",BII25="祝",BII25=0,BIN25=0),"　",MAX(IF(AND(BIN25&lt;=BIX14,BIP25&gt;BIY14),BIY14-BIX14,IF(BIP25&lt;=BIY14,0,IF(AND(BIN25&gt;BIX14,BIP25&gt;BIY14),BIY14-BIN25,0))),0)),0)</f>
        <v>　</v>
      </c>
      <c r="BIY25" s="663"/>
      <c r="BIZ25" s="664"/>
      <c r="BJA25" s="662" t="str">
        <f>IFERROR(IF(OR(BII25="日",BII25="祝",BII25=0,BIN25=0),"　",MAX(IF(BIN25&gt;BJA14,BIP25-BIN25,IF(BIN25&lt;=BJA14,BIP25-BJA14,0)),0)),0)</f>
        <v>　</v>
      </c>
      <c r="BJB25" s="663"/>
      <c r="BJC25" s="664"/>
      <c r="BJD25" s="662" t="str">
        <f>IFERROR(IF(OR(BII25="日",BII25="祝",BII25=0,BIJ25=""),"　",MAX(IF(AND(BIJ25&lt;=BJD14,BIL25&gt;BJE14),BJE14-BJD14,IF(AND(BIJ25&gt;BJD14,BIL25&lt;=BJE14),BIL25-BIJ25,IF(AND(BIJ25&lt;=BJD14,BIL25&lt;=BJE14),BIL25-BJD14,IF(AND(BIJ25&gt;BJD14,BIL25&gt;BJE14),BJE14-BIJ25,0)))),0)),0)</f>
        <v>　</v>
      </c>
      <c r="BJE25" s="663"/>
      <c r="BJF25" s="664"/>
      <c r="BJG25" s="662" t="str">
        <f>IFERROR(IF(OR(BII25="日",BII25="祝",BII25=0,BIN25=0),"　",MAX(IF(AND(BIN25&gt;BJJ14,BIP25&gt;BJH14),0,IF(AND(BIN25&lt;=BJJ14,BIN25&gt;BJG14,BIP25&gt;BJH14),BJJ14-BIN25,IF(AND(BIN25&lt;=BJJ14,BIN25&lt;=BJG14,BIP25&gt;BJH14),BJJ14-BJG14,IF(AND(BIN25&gt;BJG14,BIP25&lt;=BJH14),BIP25-BIN25,IF(AND(BIN25&lt;=BJG14,BIP25&lt;=BJH14),BIP25-BJG14,0))))),0)),0)</f>
        <v>　</v>
      </c>
      <c r="BJH25" s="663"/>
      <c r="BJI25" s="664"/>
      <c r="BJJ25" s="662" t="str">
        <f>IFERROR(IF(OR(BII25="日",BII25="祝",BII25=0,BIN25=0),"　",MAX(IF(AND(BIN25&lt;=BJJ14,BIP25&gt;BJK14),BJK14-BJJ14,IF(BIP25&lt;=BJK14,0,IF(AND(BIN25&gt;BJJ14,BIP25&gt;BJK14),BJK14-BIN25,0))),0)),0)</f>
        <v>　</v>
      </c>
      <c r="BJK25" s="663"/>
      <c r="BJL25" s="664"/>
      <c r="BJM25" s="662" t="str">
        <f t="shared" si="27"/>
        <v>　</v>
      </c>
      <c r="BJN25" s="663"/>
      <c r="BJO25" s="664"/>
      <c r="BJP25" s="665" t="str">
        <f>IF(BJS25="×",TIME(0,0,0),IF(BKC4="非常勤",BIR25,BJD25))</f>
        <v>　</v>
      </c>
      <c r="BJQ25" s="666"/>
      <c r="BJR25" s="667"/>
      <c r="BJS25" s="265"/>
      <c r="BJT25" s="665" t="str">
        <f>IF(BJW25="×",TIME(0,0,0),IF(BKC4="非常勤",BIU25,BJG25))</f>
        <v>　</v>
      </c>
      <c r="BJU25" s="666"/>
      <c r="BJV25" s="667"/>
      <c r="BJW25" s="265"/>
      <c r="BJX25" s="665" t="str">
        <f>IF(BKA25="×",TIME(0,0,0),IF(BKC4="非常勤",BIX25,BJJ25))</f>
        <v>　</v>
      </c>
      <c r="BJY25" s="666"/>
      <c r="BJZ25" s="667"/>
      <c r="BKA25" s="265"/>
      <c r="BKB25" s="665" t="str">
        <f>IF(BKE25="×",TIME(0,0,0),IF(BKC4="非常勤",BJA25,BJM25))</f>
        <v>　</v>
      </c>
      <c r="BKC25" s="666"/>
      <c r="BKD25" s="667"/>
      <c r="BKE25" s="265"/>
      <c r="BKF25" s="720"/>
      <c r="BKG25" s="720"/>
      <c r="BKH25" s="668"/>
      <c r="BKI25" s="670"/>
      <c r="BKJ25" s="669"/>
      <c r="BKK25" s="671"/>
      <c r="BKL25" s="672"/>
      <c r="BKM25" s="672"/>
      <c r="BKN25" s="673"/>
      <c r="BKO25" s="263">
        <f>'別表_個別勤務状況（1～60）'!$A$25</f>
        <v>11</v>
      </c>
      <c r="BKP25" s="264" t="str">
        <f>'別表_個別勤務状況（1～60）'!$B$25</f>
        <v>日</v>
      </c>
      <c r="BKQ25" s="660"/>
      <c r="BKR25" s="661"/>
      <c r="BKS25" s="660"/>
      <c r="BKT25" s="661"/>
      <c r="BKU25" s="660"/>
      <c r="BKV25" s="661"/>
      <c r="BKW25" s="660"/>
      <c r="BKX25" s="661"/>
      <c r="BKY25" s="662" t="str">
        <f>IFERROR(IF(OR(BKP25="日",BKP25="祝",BKP25=0,BKQ25=""),"　",MAX(IF(AND(BKQ25&lt;=BKY14,BKS25&gt;BKZ14),BKZ14-BKY14,IF(AND(BKQ25&gt;BKY14,BKS25&lt;=BKZ14),BKS25-BKQ25,IF(AND(BKQ25&lt;=BKY14,BKS25&lt;=BKZ14),BKS25-BKY14,IF(AND(BKQ25&gt;BKY14,BKS25&gt;BKZ14),BKZ14-BKQ25,0)))),0)),0)</f>
        <v>　</v>
      </c>
      <c r="BKZ25" s="663"/>
      <c r="BLA25" s="664"/>
      <c r="BLB25" s="662" t="str">
        <f>IFERROR(IF(OR(BKP25="日",BKP25="祝",BKP25=0,BKU25=""),"　",MAX(IF(AND(BKU25&gt;BLE14,BKW25&gt;BLC14),0,IF(AND(BKU25&lt;=BLE14,BKU25&gt;BLB14,BKW25&gt;BLC14),BLE14-BKU25,IF(AND(BKU25&lt;=BLE14,BKU25&lt;=BLB14,BKW25&gt;BLC14),BLE14-BLB14,IF(AND(BKU25&gt;BLB14,BKW25&lt;=BLC14),BKW25-BKU25,IF(AND(BKU25&lt;=BLB14,BKW25&lt;=BLC14),BKW25-BLB14,0))))),0)),0)</f>
        <v>　</v>
      </c>
      <c r="BLC25" s="663"/>
      <c r="BLD25" s="664"/>
      <c r="BLE25" s="662" t="str">
        <f>IFERROR(IF(OR(BKP25="日",BKP25="祝",BKP25=0,BKU25=0),"　",MAX(IF(AND(BKU25&lt;=BLE14,BKW25&gt;BLF14),BLF14-BLE14,IF(BKW25&lt;=BLF14,0,IF(AND(BKU25&gt;BLE14,BKW25&gt;BLF14),BLF14-BKU25,0))),0)),0)</f>
        <v>　</v>
      </c>
      <c r="BLF25" s="663"/>
      <c r="BLG25" s="664"/>
      <c r="BLH25" s="662" t="str">
        <f>IFERROR(IF(OR(BKP25="日",BKP25="祝",BKP25=0,BKU25=0),"　",MAX(IF(BKU25&gt;BLH14,BKW25-BKU25,IF(BKU25&lt;=BLH14,BKW25-BLH14,0)),0)),0)</f>
        <v>　</v>
      </c>
      <c r="BLI25" s="663"/>
      <c r="BLJ25" s="664"/>
      <c r="BLK25" s="662" t="str">
        <f>IFERROR(IF(OR(BKP25="日",BKP25="祝",BKP25=0,BKQ25=""),"　",MAX(IF(AND(BKQ25&lt;=BLK14,BKS25&gt;BLL14),BLL14-BLK14,IF(AND(BKQ25&gt;BLK14,BKS25&lt;=BLL14),BKS25-BKQ25,IF(AND(BKQ25&lt;=BLK14,BKS25&lt;=BLL14),BKS25-BLK14,IF(AND(BKQ25&gt;BLK14,BKS25&gt;BLL14),BLL14-BKQ25,0)))),0)),0)</f>
        <v>　</v>
      </c>
      <c r="BLL25" s="663"/>
      <c r="BLM25" s="664"/>
      <c r="BLN25" s="662" t="str">
        <f>IFERROR(IF(OR(BKP25="日",BKP25="祝",BKP25=0,BKU25=0),"　",MAX(IF(AND(BKU25&gt;BLQ14,BKW25&gt;BLO14),0,IF(AND(BKU25&lt;=BLQ14,BKU25&gt;BLN14,BKW25&gt;BLO14),BLQ14-BKU25,IF(AND(BKU25&lt;=BLQ14,BKU25&lt;=BLN14,BKW25&gt;BLO14),BLQ14-BLN14,IF(AND(BKU25&gt;BLN14,BKW25&lt;=BLO14),BKW25-BKU25,IF(AND(BKU25&lt;=BLN14,BKW25&lt;=BLO14),BKW25-BLN14,0))))),0)),0)</f>
        <v>　</v>
      </c>
      <c r="BLO25" s="663"/>
      <c r="BLP25" s="664"/>
      <c r="BLQ25" s="662" t="str">
        <f>IFERROR(IF(OR(BKP25="日",BKP25="祝",BKP25=0,BKU25=0),"　",MAX(IF(AND(BKU25&lt;=BLQ14,BKW25&gt;BLR14),BLR14-BLQ14,IF(BKW25&lt;=BLR14,0,IF(AND(BKU25&gt;BLQ14,BKW25&gt;BLR14),BLR14-BKU25,0))),0)),0)</f>
        <v>　</v>
      </c>
      <c r="BLR25" s="663"/>
      <c r="BLS25" s="664"/>
      <c r="BLT25" s="662" t="str">
        <f t="shared" si="28"/>
        <v>　</v>
      </c>
      <c r="BLU25" s="663"/>
      <c r="BLV25" s="664"/>
      <c r="BLW25" s="665" t="str">
        <f>IF(BLZ25="×",TIME(0,0,0),IF(BMJ4="非常勤",BKY25,BLK25))</f>
        <v>　</v>
      </c>
      <c r="BLX25" s="666"/>
      <c r="BLY25" s="667"/>
      <c r="BLZ25" s="265"/>
      <c r="BMA25" s="665" t="str">
        <f>IF(BMD25="×",TIME(0,0,0),IF(BMJ4="非常勤",BLB25,BLN25))</f>
        <v>　</v>
      </c>
      <c r="BMB25" s="666"/>
      <c r="BMC25" s="667"/>
      <c r="BMD25" s="265"/>
      <c r="BME25" s="665" t="str">
        <f>IF(BMH25="×",TIME(0,0,0),IF(BMJ4="非常勤",BLE25,BLQ25))</f>
        <v>　</v>
      </c>
      <c r="BMF25" s="666"/>
      <c r="BMG25" s="667"/>
      <c r="BMH25" s="265"/>
      <c r="BMI25" s="665" t="str">
        <f>IF(BML25="×",TIME(0,0,0),IF(BMJ4="非常勤",BLH25,BLT25))</f>
        <v>　</v>
      </c>
      <c r="BMJ25" s="666"/>
      <c r="BMK25" s="667"/>
      <c r="BML25" s="265"/>
      <c r="BMM25" s="720"/>
      <c r="BMN25" s="720"/>
      <c r="BMO25" s="668"/>
      <c r="BMP25" s="670"/>
      <c r="BMQ25" s="669"/>
      <c r="BMR25" s="671"/>
      <c r="BMS25" s="672"/>
      <c r="BMT25" s="672"/>
      <c r="BMU25" s="673"/>
      <c r="BMV25" s="263">
        <f>'別表_個別勤務状況（1～60）'!$A$25</f>
        <v>11</v>
      </c>
      <c r="BMW25" s="264" t="str">
        <f>'別表_個別勤務状況（1～60）'!$B$25</f>
        <v>日</v>
      </c>
      <c r="BMX25" s="660"/>
      <c r="BMY25" s="661"/>
      <c r="BMZ25" s="660"/>
      <c r="BNA25" s="661"/>
      <c r="BNB25" s="660"/>
      <c r="BNC25" s="661"/>
      <c r="BND25" s="660"/>
      <c r="BNE25" s="661"/>
      <c r="BNF25" s="662" t="str">
        <f>IFERROR(IF(OR(BMW25="日",BMW25="祝",BMW25=0,BMX25=""),"　",MAX(IF(AND(BMX25&lt;=BNF14,BMZ25&gt;BNG14),BNG14-BNF14,IF(AND(BMX25&gt;BNF14,BMZ25&lt;=BNG14),BMZ25-BMX25,IF(AND(BMX25&lt;=BNF14,BMZ25&lt;=BNG14),BMZ25-BNF14,IF(AND(BMX25&gt;BNF14,BMZ25&gt;BNG14),BNG14-BMX25,0)))),0)),0)</f>
        <v>　</v>
      </c>
      <c r="BNG25" s="663"/>
      <c r="BNH25" s="664"/>
      <c r="BNI25" s="662" t="str">
        <f>IFERROR(IF(OR(BMW25="日",BMW25="祝",BMW25=0,BNB25=""),"　",MAX(IF(AND(BNB25&gt;BNL14,BND25&gt;BNJ14),0,IF(AND(BNB25&lt;=BNL14,BNB25&gt;BNI14,BND25&gt;BNJ14),BNL14-BNB25,IF(AND(BNB25&lt;=BNL14,BNB25&lt;=BNI14,BND25&gt;BNJ14),BNL14-BNI14,IF(AND(BNB25&gt;BNI14,BND25&lt;=BNJ14),BND25-BNB25,IF(AND(BNB25&lt;=BNI14,BND25&lt;=BNJ14),BND25-BNI14,0))))),0)),0)</f>
        <v>　</v>
      </c>
      <c r="BNJ25" s="663"/>
      <c r="BNK25" s="664"/>
      <c r="BNL25" s="662" t="str">
        <f>IFERROR(IF(OR(BMW25="日",BMW25="祝",BMW25=0,BNB25=0),"　",MAX(IF(AND(BNB25&lt;=BNL14,BND25&gt;BNM14),BNM14-BNL14,IF(BND25&lt;=BNM14,0,IF(AND(BNB25&gt;BNL14,BND25&gt;BNM14),BNM14-BNB25,0))),0)),0)</f>
        <v>　</v>
      </c>
      <c r="BNM25" s="663"/>
      <c r="BNN25" s="664"/>
      <c r="BNO25" s="662" t="str">
        <f>IFERROR(IF(OR(BMW25="日",BMW25="祝",BMW25=0,BNB25=0),"　",MAX(IF(BNB25&gt;BNO14,BND25-BNB25,IF(BNB25&lt;=BNO14,BND25-BNO14,0)),0)),0)</f>
        <v>　</v>
      </c>
      <c r="BNP25" s="663"/>
      <c r="BNQ25" s="664"/>
      <c r="BNR25" s="662" t="str">
        <f>IFERROR(IF(OR(BMW25="日",BMW25="祝",BMW25=0,BMX25=""),"　",MAX(IF(AND(BMX25&lt;=BNR14,BMZ25&gt;BNS14),BNS14-BNR14,IF(AND(BMX25&gt;BNR14,BMZ25&lt;=BNS14),BMZ25-BMX25,IF(AND(BMX25&lt;=BNR14,BMZ25&lt;=BNS14),BMZ25-BNR14,IF(AND(BMX25&gt;BNR14,BMZ25&gt;BNS14),BNS14-BMX25,0)))),0)),0)</f>
        <v>　</v>
      </c>
      <c r="BNS25" s="663"/>
      <c r="BNT25" s="664"/>
      <c r="BNU25" s="662" t="str">
        <f>IFERROR(IF(OR(BMW25="日",BMW25="祝",BMW25=0,BNB25=0),"　",MAX(IF(AND(BNB25&gt;BNX14,BND25&gt;BNV14),0,IF(AND(BNB25&lt;=BNX14,BNB25&gt;BNU14,BND25&gt;BNV14),BNX14-BNB25,IF(AND(BNB25&lt;=BNX14,BNB25&lt;=BNU14,BND25&gt;BNV14),BNX14-BNU14,IF(AND(BNB25&gt;BNU14,BND25&lt;=BNV14),BND25-BNB25,IF(AND(BNB25&lt;=BNU14,BND25&lt;=BNV14),BND25-BNU14,0))))),0)),0)</f>
        <v>　</v>
      </c>
      <c r="BNV25" s="663"/>
      <c r="BNW25" s="664"/>
      <c r="BNX25" s="662" t="str">
        <f>IFERROR(IF(OR(BMW25="日",BMW25="祝",BMW25=0,BNB25=0),"　",MAX(IF(AND(BNB25&lt;=BNX14,BND25&gt;BNY14),BNY14-BNX14,IF(BND25&lt;=BNY14,0,IF(AND(BNB25&gt;BNX14,BND25&gt;BNY14),BNY14-BNB25,0))),0)),0)</f>
        <v>　</v>
      </c>
      <c r="BNY25" s="663"/>
      <c r="BNZ25" s="664"/>
      <c r="BOA25" s="662" t="str">
        <f t="shared" si="29"/>
        <v>　</v>
      </c>
      <c r="BOB25" s="663"/>
      <c r="BOC25" s="664"/>
      <c r="BOD25" s="665" t="str">
        <f>IF(BOG25="×",TIME(0,0,0),IF(BOQ4="非常勤",BNF25,BNR25))</f>
        <v>　</v>
      </c>
      <c r="BOE25" s="666"/>
      <c r="BOF25" s="667"/>
      <c r="BOG25" s="265"/>
      <c r="BOH25" s="665" t="str">
        <f>IF(BOK25="×",TIME(0,0,0),IF(BOQ4="非常勤",BNI25,BNU25))</f>
        <v>　</v>
      </c>
      <c r="BOI25" s="666"/>
      <c r="BOJ25" s="667"/>
      <c r="BOK25" s="265"/>
      <c r="BOL25" s="665" t="str">
        <f>IF(BOO25="×",TIME(0,0,0),IF(BOQ4="非常勤",BNL25,BNX25))</f>
        <v>　</v>
      </c>
      <c r="BOM25" s="666"/>
      <c r="BON25" s="667"/>
      <c r="BOO25" s="265"/>
      <c r="BOP25" s="665" t="str">
        <f>IF(BOS25="×",TIME(0,0,0),IF(BOQ4="非常勤",BNO25,BOA25))</f>
        <v>　</v>
      </c>
      <c r="BOQ25" s="666"/>
      <c r="BOR25" s="667"/>
      <c r="BOS25" s="265"/>
      <c r="BOT25" s="720"/>
      <c r="BOU25" s="720"/>
      <c r="BOV25" s="668"/>
      <c r="BOW25" s="670"/>
      <c r="BOX25" s="669"/>
      <c r="BOY25" s="671"/>
      <c r="BOZ25" s="672"/>
      <c r="BPA25" s="672"/>
      <c r="BPB25" s="673"/>
    </row>
    <row r="26" spans="1:1770" ht="15" customHeight="1">
      <c r="A26" s="263">
        <f>'別表_個別勤務状況（1～60）'!$A$26</f>
        <v>12</v>
      </c>
      <c r="B26" s="264" t="str">
        <f>'別表_個別勤務状況（1～60）'!$B$26</f>
        <v>月</v>
      </c>
      <c r="C26" s="575"/>
      <c r="D26" s="575"/>
      <c r="E26" s="575"/>
      <c r="F26" s="575"/>
      <c r="G26" s="575"/>
      <c r="H26" s="575"/>
      <c r="I26" s="575"/>
      <c r="J26" s="575"/>
      <c r="K26" s="662" t="str">
        <f>IFERROR(IF(OR(B26="日",B26="祝",B26=0,C26=""),"　",MAX(IF(AND(C26&lt;=K14,E26&gt;L14),L14-K14,IF(AND(C26&gt;K14,E26&lt;=L14),E26-C26,IF(AND(C26&lt;=K14,E26&lt;=L14),E26-K14,IF(AND(C26&gt;K14,E26&gt;L14),L14-C26,0)))),0)),0)</f>
        <v>　</v>
      </c>
      <c r="L26" s="663"/>
      <c r="M26" s="664"/>
      <c r="N26" s="662" t="str">
        <f>IFERROR(IF(OR(B26="日",B26="祝",B26=0,G26=""),"　",MAX(IF(AND(G26&gt;Q14,I26&gt;O14),0,IF(AND(G26&lt;=Q14,G26&gt;N14,I26&gt;O14),Q14-G26,IF(AND(G26&lt;=Q14,G26&lt;=N14,I26&gt;O14),Q14-N14,IF(AND(G26&gt;N14,I26&lt;=O14),I26-G26,IF(AND(G26&lt;=N14,I26&lt;=O14),I26-N14,0))))),0)),0)</f>
        <v>　</v>
      </c>
      <c r="O26" s="663"/>
      <c r="P26" s="664"/>
      <c r="Q26" s="662" t="str">
        <f>IFERROR(IF(OR(B26="日",B26="祝",B26=0,G26=0),"　",MAX(IF(AND(G26&lt;=Q14,I26&gt;R14),R14-Q14,IF(I26&lt;=R14,0,IF(AND(G26&gt;Q14,I26&gt;R14),R14-G26,0))),0)),0)</f>
        <v>　</v>
      </c>
      <c r="R26" s="663"/>
      <c r="S26" s="664"/>
      <c r="T26" s="662" t="str">
        <f>IFERROR(IF(OR(B26="日",B26="祝",B26=0,G26=0),"　",MAX(IF(G26&gt;T14,I26-G26,IF(G26&lt;=T14,I26-T14,0)),0)),0)</f>
        <v>　</v>
      </c>
      <c r="U26" s="663"/>
      <c r="V26" s="664"/>
      <c r="W26" s="730" t="str">
        <f>IFERROR(IF(OR(B26="日",B26="祝",B26=0,C26=""),"　",MAX(IF(AND(C26&lt;=W14,E26&gt;X14),X14-W14,IF(AND(C26&gt;W14,E26&lt;=X14),E26-C26,IF(AND(C26&lt;=W14,E26&lt;=X14),E26-W14,IF(AND(C26&gt;W14,E26&gt;X14),X14-C26,0)))),0)),0)</f>
        <v>　</v>
      </c>
      <c r="X26" s="731"/>
      <c r="Y26" s="731"/>
      <c r="Z26" s="730" t="str">
        <f>IFERROR(IF(OR(B26="日",B26="祝",B26=0,G26=0),"　",MAX(IF(AND(G26&gt;AC14,I26&gt;AA14),0,IF(AND(G26&lt;=AC14,G26&gt;Z14,I26&gt;AA14),AC14-G26,IF(AND(G26&lt;=AC14,G26&lt;=Z14,I26&gt;AA14),AC14-Z14,IF(AND(G26&gt;Z14,I26&lt;=AA14),I26-G26,IF(AND(G26&lt;=Z14,I26&lt;=AA14),I26-Z14,0))))),0)),0)</f>
        <v>　</v>
      </c>
      <c r="AA26" s="730"/>
      <c r="AB26" s="730"/>
      <c r="AC26" s="730" t="str">
        <f>IFERROR(IF(OR(B26="日",B26="祝",B26=0,G26=0),"　",MAX(IF(AND(G26&lt;=AC14,I26&gt;AD14),AD14-AC14,IF(I26&lt;=AD14,0,IF(AND(G26&gt;AC14,I26&gt;AD14),AD14-G26,0))),0)),0)</f>
        <v>　</v>
      </c>
      <c r="AD26" s="731"/>
      <c r="AE26" s="731"/>
      <c r="AF26" s="730" t="str">
        <f t="shared" si="0"/>
        <v>　</v>
      </c>
      <c r="AG26" s="731"/>
      <c r="AH26" s="731"/>
      <c r="AI26" s="565" t="str">
        <f>IF(AL26="×",TIME(0,0,0),IF(AV4="非常勤",K26,W26))</f>
        <v>　</v>
      </c>
      <c r="AJ26" s="566"/>
      <c r="AK26" s="566"/>
      <c r="AL26" s="265"/>
      <c r="AM26" s="565" t="str">
        <f>IF(AP26="×",TIME(0,0,0),IF(AV4="非常勤",N26,Z26))</f>
        <v>　</v>
      </c>
      <c r="AN26" s="566"/>
      <c r="AO26" s="566"/>
      <c r="AP26" s="265"/>
      <c r="AQ26" s="565" t="str">
        <f>IF(AT26="×",TIME(0,0,0),IF(AV4="非常勤",Q26,AC26))</f>
        <v>　</v>
      </c>
      <c r="AR26" s="566"/>
      <c r="AS26" s="566"/>
      <c r="AT26" s="265"/>
      <c r="AU26" s="565" t="str">
        <f>IF(AX26="×",TIME(0,0,0),IF(AV4="非常勤",T26,AF26))</f>
        <v>　</v>
      </c>
      <c r="AV26" s="566"/>
      <c r="AW26" s="567"/>
      <c r="AX26" s="265"/>
      <c r="AY26" s="720"/>
      <c r="AZ26" s="720"/>
      <c r="BA26" s="668"/>
      <c r="BB26" s="670"/>
      <c r="BC26" s="669"/>
      <c r="BD26" s="671"/>
      <c r="BE26" s="672"/>
      <c r="BF26" s="672"/>
      <c r="BG26" s="673"/>
      <c r="BH26" s="263">
        <f>'別表_個別勤務状況（1～60）'!$A$26</f>
        <v>12</v>
      </c>
      <c r="BI26" s="264" t="str">
        <f>'別表_個別勤務状況（1～60）'!$B$26</f>
        <v>月</v>
      </c>
      <c r="BJ26" s="575"/>
      <c r="BK26" s="575"/>
      <c r="BL26" s="575"/>
      <c r="BM26" s="575"/>
      <c r="BN26" s="575"/>
      <c r="BO26" s="575"/>
      <c r="BP26" s="575"/>
      <c r="BQ26" s="575"/>
      <c r="BR26" s="662" t="str">
        <f>IFERROR(IF(OR(BI26="日",BI26="祝",BI26=0,BJ26=""),"　",MAX(IF(AND(BJ26&lt;=BR14,BL26&gt;BS14),BS14-BR14,IF(AND(BJ26&gt;BR14,BL26&lt;=BS14),BL26-BJ26,IF(AND(BJ26&lt;=BR14,BL26&lt;=BS14),BL26-BR14,IF(AND(BJ26&gt;BR14,BL26&gt;BS14),BS14-BJ26,0)))),0)),0)</f>
        <v>　</v>
      </c>
      <c r="BS26" s="663"/>
      <c r="BT26" s="664"/>
      <c r="BU26" s="662" t="str">
        <f>IFERROR(IF(OR(BI26="日",BI26="祝",BI26=0,BN26=""),"　",MAX(IF(AND(BN26&gt;BX14,BP26&gt;BV14),0,IF(AND(BN26&lt;=BX14,BN26&gt;BU14,BP26&gt;BV14),BX14-BN26,IF(AND(BN26&lt;=BX14,BN26&lt;=BU14,BP26&gt;BV14),BX14-BU14,IF(AND(BN26&gt;BU14,BP26&lt;=BV14),BP26-BN26,IF(AND(BN26&lt;=BU14,BP26&lt;=BV14),BP26-BU14,0))))),0)),0)</f>
        <v>　</v>
      </c>
      <c r="BV26" s="663"/>
      <c r="BW26" s="664"/>
      <c r="BX26" s="662" t="str">
        <f>IFERROR(IF(OR(BI26="日",BI26="祝",BI26=0,BN26=0),"　",MAX(IF(AND(BN26&lt;=BX14,BP26&gt;BY14),BY14-BX14,IF(BP26&lt;=BY14,0,IF(AND(BN26&gt;BX14,BP26&gt;BY14),BY14-BN26,0))),0)),0)</f>
        <v>　</v>
      </c>
      <c r="BY26" s="663"/>
      <c r="BZ26" s="664"/>
      <c r="CA26" s="662" t="str">
        <f>IFERROR(IF(OR(BI26="日",BI26="祝",BI26=0,BN26=0),"　",MAX(IF(BN26&gt;CA14,BP26-BN26,IF(BN26&lt;=CA14,BP26-CA14,0)),0)),0)</f>
        <v>　</v>
      </c>
      <c r="CB26" s="663"/>
      <c r="CC26" s="664"/>
      <c r="CD26" s="730" t="str">
        <f>IFERROR(IF(OR(BI26="日",BI26="祝",BI26=0,BJ26=""),"　",MAX(IF(AND(BJ26&lt;=CD14,BL26&gt;CE14),CE14-CD14,IF(AND(BJ26&gt;CD14,BL26&lt;=CE14),BL26-BJ26,IF(AND(BJ26&lt;=CD14,BL26&lt;=CE14),BL26-CD14,IF(AND(BJ26&gt;CD14,BL26&gt;CE14),CE14-BJ26,0)))),0)),0)</f>
        <v>　</v>
      </c>
      <c r="CE26" s="731"/>
      <c r="CF26" s="731"/>
      <c r="CG26" s="730" t="str">
        <f>IFERROR(IF(OR(BI26="日",BI26="祝",BI26=0,BN26=0),"　",MAX(IF(AND(BN26&gt;CJ14,BP26&gt;CH14),0,IF(AND(BN26&lt;=CJ14,BN26&gt;CG14,BP26&gt;CH14),CJ14-BN26,IF(AND(BN26&lt;=CJ14,BN26&lt;=CG14,BP26&gt;CH14),CJ14-CG14,IF(AND(BN26&gt;CG14,BP26&lt;=CH14),BP26-BN26,IF(AND(BN26&lt;=CG14,BP26&lt;=CH14),BP26-CG14,0))))),0)),0)</f>
        <v>　</v>
      </c>
      <c r="CH26" s="730"/>
      <c r="CI26" s="730"/>
      <c r="CJ26" s="730" t="str">
        <f>IFERROR(IF(OR(BI26="日",BI26="祝",BI26=0,BN26=0),"　",MAX(IF(AND(BN26&lt;=CJ14,BP26&gt;CK14),CK14-CJ14,IF(BP26&lt;=CK14,0,IF(AND(BN26&gt;CJ14,BP26&gt;CK14),CK14-BN26,0))),0)),0)</f>
        <v>　</v>
      </c>
      <c r="CK26" s="731"/>
      <c r="CL26" s="731"/>
      <c r="CM26" s="730" t="str">
        <f t="shared" si="1"/>
        <v>　</v>
      </c>
      <c r="CN26" s="731"/>
      <c r="CO26" s="731"/>
      <c r="CP26" s="565" t="str">
        <f>IF(CS26="×",TIME(0,0,0),IF(DC4="非常勤",BR26,CD26))</f>
        <v>　</v>
      </c>
      <c r="CQ26" s="566"/>
      <c r="CR26" s="566"/>
      <c r="CS26" s="265"/>
      <c r="CT26" s="565" t="str">
        <f>IF(CW26="×",TIME(0,0,0),IF(DC4="非常勤",BU26,CG26))</f>
        <v>　</v>
      </c>
      <c r="CU26" s="566"/>
      <c r="CV26" s="566"/>
      <c r="CW26" s="265"/>
      <c r="CX26" s="565" t="str">
        <f>IF(DA26="×",TIME(0,0,0),IF(DC4="非常勤",BX26,CJ26))</f>
        <v>　</v>
      </c>
      <c r="CY26" s="566"/>
      <c r="CZ26" s="566"/>
      <c r="DA26" s="265"/>
      <c r="DB26" s="565" t="str">
        <f>IF(DE26="×",TIME(0,0,0),IF(DC4="非常勤",CA26,CM26))</f>
        <v>　</v>
      </c>
      <c r="DC26" s="566"/>
      <c r="DD26" s="567"/>
      <c r="DE26" s="265"/>
      <c r="DF26" s="720"/>
      <c r="DG26" s="720"/>
      <c r="DH26" s="668"/>
      <c r="DI26" s="670"/>
      <c r="DJ26" s="669"/>
      <c r="DK26" s="671"/>
      <c r="DL26" s="672"/>
      <c r="DM26" s="672"/>
      <c r="DN26" s="673"/>
      <c r="DO26" s="263">
        <f>'別表_個別勤務状況（1～60）'!$A$26</f>
        <v>12</v>
      </c>
      <c r="DP26" s="264" t="str">
        <f>'別表_個別勤務状況（1～60）'!$B$26</f>
        <v>月</v>
      </c>
      <c r="DQ26" s="575"/>
      <c r="DR26" s="575"/>
      <c r="DS26" s="575"/>
      <c r="DT26" s="575"/>
      <c r="DU26" s="575"/>
      <c r="DV26" s="575"/>
      <c r="DW26" s="575"/>
      <c r="DX26" s="575"/>
      <c r="DY26" s="662" t="str">
        <f>IFERROR(IF(OR(DP26="日",DP26="祝",DP26=0,DQ26=""),"　",MAX(IF(AND(DQ26&lt;=DY14,DS26&gt;DZ14),DZ14-DY14,IF(AND(DQ26&gt;DY14,DS26&lt;=DZ14),DS26-DQ26,IF(AND(DQ26&lt;=DY14,DS26&lt;=DZ14),DS26-DY14,IF(AND(DQ26&gt;DY14,DS26&gt;DZ14),DZ14-DQ26,0)))),0)),0)</f>
        <v>　</v>
      </c>
      <c r="DZ26" s="663"/>
      <c r="EA26" s="664"/>
      <c r="EB26" s="662" t="str">
        <f>IFERROR(IF(OR(DP26="日",DP26="祝",DP26=0,DU26=""),"　",MAX(IF(AND(DU26&gt;EE14,DW26&gt;EC14),0,IF(AND(DU26&lt;=EE14,DU26&gt;EB14,DW26&gt;EC14),EE14-DU26,IF(AND(DU26&lt;=EE14,DU26&lt;=EB14,DW26&gt;EC14),EE14-EB14,IF(AND(DU26&gt;EB14,DW26&lt;=EC14),DW26-DU26,IF(AND(DU26&lt;=EB14,DW26&lt;=EC14),DW26-EB14,0))))),0)),0)</f>
        <v>　</v>
      </c>
      <c r="EC26" s="663"/>
      <c r="ED26" s="664"/>
      <c r="EE26" s="662" t="str">
        <f>IFERROR(IF(OR(DP26="日",DP26="祝",DP26=0,DU26=0),"　",MAX(IF(AND(DU26&lt;=EE14,DW26&gt;EF14),EF14-EE14,IF(DW26&lt;=EF14,0,IF(AND(DU26&gt;EE14,DW26&gt;EF14),EF14-DU26,0))),0)),0)</f>
        <v>　</v>
      </c>
      <c r="EF26" s="663"/>
      <c r="EG26" s="664"/>
      <c r="EH26" s="662" t="str">
        <f>IFERROR(IF(OR(DP26="日",DP26="祝",DP26=0,DU26=0),"　",MAX(IF(DU26&gt;EH14,DW26-DU26,IF(DU26&lt;=EH14,DW26-EH14,0)),0)),0)</f>
        <v>　</v>
      </c>
      <c r="EI26" s="663"/>
      <c r="EJ26" s="664"/>
      <c r="EK26" s="730" t="str">
        <f>IFERROR(IF(OR(DP26="日",DP26="祝",DP26=0,DQ26=""),"　",MAX(IF(AND(DQ26&lt;=EK14,DS26&gt;EL14),EL14-EK14,IF(AND(DQ26&gt;EK14,DS26&lt;=EL14),DS26-DQ26,IF(AND(DQ26&lt;=EK14,DS26&lt;=EL14),DS26-EK14,IF(AND(DQ26&gt;EK14,DS26&gt;EL14),EL14-DQ26,0)))),0)),0)</f>
        <v>　</v>
      </c>
      <c r="EL26" s="731"/>
      <c r="EM26" s="731"/>
      <c r="EN26" s="730" t="str">
        <f>IFERROR(IF(OR(DP26="日",DP26="祝",DP26=0,DU26=0),"　",MAX(IF(AND(DU26&gt;EQ14,DW26&gt;EO14),0,IF(AND(DU26&lt;=EQ14,DU26&gt;EN14,DW26&gt;EO14),EQ14-DU26,IF(AND(DU26&lt;=EQ14,DU26&lt;=EN14,DW26&gt;EO14),EQ14-EN14,IF(AND(DU26&gt;EN14,DW26&lt;=EO14),DW26-DU26,IF(AND(DU26&lt;=EN14,DW26&lt;=EO14),DW26-EN14,0))))),0)),0)</f>
        <v>　</v>
      </c>
      <c r="EO26" s="730"/>
      <c r="EP26" s="730"/>
      <c r="EQ26" s="730" t="str">
        <f>IFERROR(IF(OR(DP26="日",DP26="祝",DP26=0,DU26=0),"　",MAX(IF(AND(DU26&lt;=EQ14,DW26&gt;ER14),ER14-EQ14,IF(DW26&lt;=ER14,0,IF(AND(DU26&gt;EQ14,DW26&gt;ER14),ER14-DU26,0))),0)),0)</f>
        <v>　</v>
      </c>
      <c r="ER26" s="731"/>
      <c r="ES26" s="731"/>
      <c r="ET26" s="730" t="str">
        <f t="shared" si="2"/>
        <v>　</v>
      </c>
      <c r="EU26" s="731"/>
      <c r="EV26" s="731"/>
      <c r="EW26" s="565" t="str">
        <f>IF(EZ26="×",TIME(0,0,0),IF(FJ4="非常勤",DY26,EK26))</f>
        <v>　</v>
      </c>
      <c r="EX26" s="566"/>
      <c r="EY26" s="566"/>
      <c r="EZ26" s="265"/>
      <c r="FA26" s="565" t="str">
        <f>IF(FD26="×",TIME(0,0,0),IF(FJ4="非常勤",EB26,EN26))</f>
        <v>　</v>
      </c>
      <c r="FB26" s="566"/>
      <c r="FC26" s="566"/>
      <c r="FD26" s="265"/>
      <c r="FE26" s="565" t="str">
        <f>IF(FH26="×",TIME(0,0,0),IF(FJ4="非常勤",EE26,EQ26))</f>
        <v>　</v>
      </c>
      <c r="FF26" s="566"/>
      <c r="FG26" s="566"/>
      <c r="FH26" s="265"/>
      <c r="FI26" s="565" t="str">
        <f>IF(FL26="×",TIME(0,0,0),IF(FJ4="非常勤",EH26,ET26))</f>
        <v>　</v>
      </c>
      <c r="FJ26" s="566"/>
      <c r="FK26" s="567"/>
      <c r="FL26" s="265"/>
      <c r="FM26" s="720"/>
      <c r="FN26" s="720"/>
      <c r="FO26" s="668"/>
      <c r="FP26" s="670"/>
      <c r="FQ26" s="669"/>
      <c r="FR26" s="671"/>
      <c r="FS26" s="672"/>
      <c r="FT26" s="672"/>
      <c r="FU26" s="673"/>
      <c r="FV26" s="263">
        <f>'別表_個別勤務状況（1～60）'!$A$26</f>
        <v>12</v>
      </c>
      <c r="FW26" s="264" t="str">
        <f>'別表_個別勤務状況（1～60）'!$B$26</f>
        <v>月</v>
      </c>
      <c r="FX26" s="575"/>
      <c r="FY26" s="575"/>
      <c r="FZ26" s="660"/>
      <c r="GA26" s="661"/>
      <c r="GB26" s="660"/>
      <c r="GC26" s="661"/>
      <c r="GD26" s="660"/>
      <c r="GE26" s="661"/>
      <c r="GF26" s="662" t="str">
        <f>IFERROR(IF(OR(FW26="日",FW26="祝",FW26=0,FX26=""),"　",MAX(IF(AND(FX26&lt;=GF14,FZ26&gt;GG14),GG14-GF14,IF(AND(FX26&gt;GF14,FZ26&lt;=GG14),FZ26-FX26,IF(AND(FX26&lt;=GF14,FZ26&lt;=GG14),FZ26-GF14,IF(AND(FX26&gt;GF14,FZ26&gt;GG14),GG14-FX26,0)))),0)),0)</f>
        <v>　</v>
      </c>
      <c r="GG26" s="663"/>
      <c r="GH26" s="664"/>
      <c r="GI26" s="662" t="str">
        <f>IFERROR(IF(OR(FW26="日",FW26="祝",FW26=0,GB26=""),"　",MAX(IF(AND(GB26&gt;GL14,GD26&gt;GJ14),0,IF(AND(GB26&lt;=GL14,GB26&gt;GI14,GD26&gt;GJ14),GL14-GB26,IF(AND(GB26&lt;=GL14,GB26&lt;=GI14,GD26&gt;GJ14),GL14-GI14,IF(AND(GB26&gt;GI14,GD26&lt;=GJ14),GD26-GB26,IF(AND(GB26&lt;=GI14,GD26&lt;=GJ14),GD26-GI14,0))))),0)),0)</f>
        <v>　</v>
      </c>
      <c r="GJ26" s="663"/>
      <c r="GK26" s="664"/>
      <c r="GL26" s="662" t="str">
        <f>IFERROR(IF(OR(FW26="日",FW26="祝",FW26=0,GB26=0),"　",MAX(IF(AND(GB26&lt;=GL14,GD26&gt;GM14),GM14-GL14,IF(GD26&lt;=GM14,0,IF(AND(GB26&gt;GL14,GD26&gt;GM14),GM14-GB26,0))),0)),0)</f>
        <v>　</v>
      </c>
      <c r="GM26" s="663"/>
      <c r="GN26" s="664"/>
      <c r="GO26" s="662" t="str">
        <f>IFERROR(IF(OR(FW26="日",FW26="祝",FW26=0,GB26=0),"　",MAX(IF(GB26&gt;GO14,GD26-GB26,IF(GB26&lt;=GO14,GD26-GO14,0)),0)),0)</f>
        <v>　</v>
      </c>
      <c r="GP26" s="663"/>
      <c r="GQ26" s="664"/>
      <c r="GR26" s="730" t="str">
        <f>IFERROR(IF(OR(FW26="日",FW26="祝",FW26=0,FX26=""),"　",MAX(IF(AND(FX26&lt;=GR14,FZ26&gt;GS14),GS14-GR14,IF(AND(FX26&gt;GR14,FZ26&lt;=GS14),FZ26-FX26,IF(AND(FX26&lt;=GR14,FZ26&lt;=GS14),FZ26-GR14,IF(AND(FX26&gt;GR14,FZ26&gt;GS14),GS14-FX26,0)))),0)),0)</f>
        <v>　</v>
      </c>
      <c r="GS26" s="731"/>
      <c r="GT26" s="731"/>
      <c r="GU26" s="730" t="str">
        <f>IFERROR(IF(OR(FW26="日",FW26="祝",FW26=0,GB26=0),"　",MAX(IF(AND(GB26&gt;GX14,GD26&gt;GV14),0,IF(AND(GB26&lt;=GX14,GB26&gt;GU14,GD26&gt;GV14),GX14-GB26,IF(AND(GB26&lt;=GX14,GB26&lt;=GU14,GD26&gt;GV14),GX14-GU14,IF(AND(GB26&gt;GU14,GD26&lt;=GV14),GD26-GB26,IF(AND(GB26&lt;=GU14,GD26&lt;=GV14),GD26-GU14,0))))),0)),0)</f>
        <v>　</v>
      </c>
      <c r="GV26" s="730"/>
      <c r="GW26" s="730"/>
      <c r="GX26" s="730" t="str">
        <f>IFERROR(IF(OR(FW26="日",FW26="祝",FW26=0,GB26=0),"　",MAX(IF(AND(GB26&lt;=GX14,GD26&gt;GY14),GY14-GX14,IF(GD26&lt;=GY14,0,IF(AND(GB26&gt;GX14,GD26&gt;GY14),GY14-GB26,0))),0)),0)</f>
        <v>　</v>
      </c>
      <c r="GY26" s="731"/>
      <c r="GZ26" s="731"/>
      <c r="HA26" s="730" t="str">
        <f t="shared" si="3"/>
        <v>　</v>
      </c>
      <c r="HB26" s="731"/>
      <c r="HC26" s="731"/>
      <c r="HD26" s="565" t="str">
        <f>IF(HG26="×",TIME(0,0,0),IF(HQ4="非常勤",GF26,GR26))</f>
        <v>　</v>
      </c>
      <c r="HE26" s="566"/>
      <c r="HF26" s="566"/>
      <c r="HG26" s="265"/>
      <c r="HH26" s="565" t="str">
        <f>IF(HK26="×",TIME(0,0,0),IF(HQ4="非常勤",GI26,GU26))</f>
        <v>　</v>
      </c>
      <c r="HI26" s="566"/>
      <c r="HJ26" s="566"/>
      <c r="HK26" s="265"/>
      <c r="HL26" s="565" t="str">
        <f>IF(HO26="×",TIME(0,0,0),IF(HQ4="非常勤",GL26,GX26))</f>
        <v>　</v>
      </c>
      <c r="HM26" s="566"/>
      <c r="HN26" s="566"/>
      <c r="HO26" s="265"/>
      <c r="HP26" s="565" t="str">
        <f>IF(HS26="×",TIME(0,0,0),IF(HQ4="非常勤",GO26,HA26))</f>
        <v>　</v>
      </c>
      <c r="HQ26" s="566"/>
      <c r="HR26" s="567"/>
      <c r="HS26" s="265"/>
      <c r="HT26" s="720"/>
      <c r="HU26" s="720"/>
      <c r="HV26" s="668"/>
      <c r="HW26" s="670"/>
      <c r="HX26" s="669"/>
      <c r="HY26" s="671"/>
      <c r="HZ26" s="672"/>
      <c r="IA26" s="672"/>
      <c r="IB26" s="673"/>
      <c r="IC26" s="263">
        <f>'別表_個別勤務状況（1～60）'!$A$26</f>
        <v>12</v>
      </c>
      <c r="ID26" s="264" t="str">
        <f>'別表_個別勤務状況（1～60）'!$B$26</f>
        <v>月</v>
      </c>
      <c r="IE26" s="660"/>
      <c r="IF26" s="661"/>
      <c r="IG26" s="660"/>
      <c r="IH26" s="661"/>
      <c r="II26" s="660"/>
      <c r="IJ26" s="661"/>
      <c r="IK26" s="660"/>
      <c r="IL26" s="661"/>
      <c r="IM26" s="662" t="str">
        <f>IFERROR(IF(OR(ID26="日",ID26="祝",ID26=0,IE26=""),"　",MAX(IF(AND(IE26&lt;=IM14,IG26&gt;IN14),IN14-IM14,IF(AND(IE26&gt;IM14,IG26&lt;=IN14),IG26-IE26,IF(AND(IE26&lt;=IM14,IG26&lt;=IN14),IG26-IM14,IF(AND(IE26&gt;IM14,IG26&gt;IN14),IN14-IE26,0)))),0)),0)</f>
        <v>　</v>
      </c>
      <c r="IN26" s="663"/>
      <c r="IO26" s="664"/>
      <c r="IP26" s="662" t="str">
        <f>IFERROR(IF(OR(ID26="日",ID26="祝",ID26=0,II26=""),"　",MAX(IF(AND(II26&gt;IS14,IK26&gt;IQ14),0,IF(AND(II26&lt;=IS14,II26&gt;IP14,IK26&gt;IQ14),IS14-II26,IF(AND(II26&lt;=IS14,II26&lt;=IP14,IK26&gt;IQ14),IS14-IP14,IF(AND(II26&gt;IP14,IK26&lt;=IQ14),IK26-II26,IF(AND(II26&lt;=IP14,IK26&lt;=IQ14),IK26-IP14,0))))),0)),0)</f>
        <v>　</v>
      </c>
      <c r="IQ26" s="663"/>
      <c r="IR26" s="664"/>
      <c r="IS26" s="662" t="str">
        <f>IFERROR(IF(OR(ID26="日",ID26="祝",ID26=0,II26=0),"　",MAX(IF(AND(II26&lt;=IS14,IK26&gt;IT14),IT14-IS14,IF(IK26&lt;=IT14,0,IF(AND(II26&gt;IS14,IK26&gt;IT14),IT14-II26,0))),0)),0)</f>
        <v>　</v>
      </c>
      <c r="IT26" s="663"/>
      <c r="IU26" s="664"/>
      <c r="IV26" s="662" t="str">
        <f>IFERROR(IF(OR(ID26="日",ID26="祝",ID26=0,II26=0),"　",MAX(IF(II26&gt;IV14,IK26-II26,IF(II26&lt;=IV14,IK26-IV14,0)),0)),0)</f>
        <v>　</v>
      </c>
      <c r="IW26" s="663"/>
      <c r="IX26" s="664"/>
      <c r="IY26" s="662" t="str">
        <f>IFERROR(IF(OR(ID26="日",ID26="祝",ID26=0,IE26=""),"　",MAX(IF(AND(IE26&lt;=IY14,IG26&gt;IZ14),IZ14-IY14,IF(AND(IE26&gt;IY14,IG26&lt;=IZ14),IG26-IE26,IF(AND(IE26&lt;=IY14,IG26&lt;=IZ14),IG26-IY14,IF(AND(IE26&gt;IY14,IG26&gt;IZ14),IZ14-IE26,0)))),0)),0)</f>
        <v>　</v>
      </c>
      <c r="IZ26" s="663"/>
      <c r="JA26" s="664"/>
      <c r="JB26" s="662" t="str">
        <f>IFERROR(IF(OR(ID26="日",ID26="祝",ID26=0,II26=0),"　",MAX(IF(AND(II26&gt;JE14,IK26&gt;JC14),0,IF(AND(II26&lt;=JE14,II26&gt;JB14,IK26&gt;JC14),JE14-II26,IF(AND(II26&lt;=JE14,II26&lt;=JB14,IK26&gt;JC14),JE14-JB14,IF(AND(II26&gt;JB14,IK26&lt;=JC14),IK26-II26,IF(AND(II26&lt;=JB14,IK26&lt;=JC14),IK26-JB14,0))))),0)),0)</f>
        <v>　</v>
      </c>
      <c r="JC26" s="663"/>
      <c r="JD26" s="664"/>
      <c r="JE26" s="662" t="str">
        <f>IFERROR(IF(OR(ID26="日",ID26="祝",ID26=0,II26=0),"　",MAX(IF(AND(II26&lt;=JE14,IK26&gt;JF14),JF14-JE14,IF(IK26&lt;=JF14,0,IF(AND(II26&gt;JE14,IK26&gt;JF14),JF14-II26,0))),0)),0)</f>
        <v>　</v>
      </c>
      <c r="JF26" s="663"/>
      <c r="JG26" s="664"/>
      <c r="JH26" s="662" t="str">
        <f t="shared" si="4"/>
        <v>　</v>
      </c>
      <c r="JI26" s="663"/>
      <c r="JJ26" s="664"/>
      <c r="JK26" s="665" t="str">
        <f>IF(JN26="×",TIME(0,0,0),IF(JX4="非常勤",IM26,IY26))</f>
        <v>　</v>
      </c>
      <c r="JL26" s="666"/>
      <c r="JM26" s="667"/>
      <c r="JN26" s="265"/>
      <c r="JO26" s="665" t="str">
        <f>IF(JR26="×",TIME(0,0,0),IF(JX4="非常勤",IP26,JB26))</f>
        <v>　</v>
      </c>
      <c r="JP26" s="666"/>
      <c r="JQ26" s="667"/>
      <c r="JR26" s="265"/>
      <c r="JS26" s="665" t="str">
        <f>IF(JV26="×",TIME(0,0,0),IF(JX4="非常勤",IS26,JE26))</f>
        <v>　</v>
      </c>
      <c r="JT26" s="666"/>
      <c r="JU26" s="667"/>
      <c r="JV26" s="265"/>
      <c r="JW26" s="665" t="str">
        <f>IF(JZ26="×",TIME(0,0,0),IF(JX4="非常勤",IV26,JH26))</f>
        <v>　</v>
      </c>
      <c r="JX26" s="666"/>
      <c r="JY26" s="667"/>
      <c r="JZ26" s="265"/>
      <c r="KA26" s="720"/>
      <c r="KB26" s="720"/>
      <c r="KC26" s="668"/>
      <c r="KD26" s="670"/>
      <c r="KE26" s="669"/>
      <c r="KF26" s="671"/>
      <c r="KG26" s="672"/>
      <c r="KH26" s="672"/>
      <c r="KI26" s="673"/>
      <c r="KJ26" s="263">
        <f>'別表_個別勤務状況（1～60）'!$A$26</f>
        <v>12</v>
      </c>
      <c r="KK26" s="264" t="str">
        <f>'別表_個別勤務状況（1～60）'!$B$26</f>
        <v>月</v>
      </c>
      <c r="KL26" s="660"/>
      <c r="KM26" s="661"/>
      <c r="KN26" s="660"/>
      <c r="KO26" s="661"/>
      <c r="KP26" s="660"/>
      <c r="KQ26" s="661"/>
      <c r="KR26" s="660"/>
      <c r="KS26" s="661"/>
      <c r="KT26" s="662" t="str">
        <f>IFERROR(IF(OR(KK26="日",KK26="祝",KK26=0,KL26=""),"　",MAX(IF(AND(KL26&lt;=KT14,KN26&gt;KU14),KU14-KT14,IF(AND(KL26&gt;KT14,KN26&lt;=KU14),KN26-KL26,IF(AND(KL26&lt;=KT14,KN26&lt;=KU14),KN26-KT14,IF(AND(KL26&gt;KT14,KN26&gt;KU14),KU14-KL26,0)))),0)),0)</f>
        <v>　</v>
      </c>
      <c r="KU26" s="663"/>
      <c r="KV26" s="664"/>
      <c r="KW26" s="662" t="str">
        <f>IFERROR(IF(OR(KK26="日",KK26="祝",KK26=0,KP26=""),"　",MAX(IF(AND(KP26&gt;KZ14,KR26&gt;KX14),0,IF(AND(KP26&lt;=KZ14,KP26&gt;KW14,KR26&gt;KX14),KZ14-KP26,IF(AND(KP26&lt;=KZ14,KP26&lt;=KW14,KR26&gt;KX14),KZ14-KW14,IF(AND(KP26&gt;KW14,KR26&lt;=KX14),KR26-KP26,IF(AND(KP26&lt;=KW14,KR26&lt;=KX14),KR26-KW14,0))))),0)),0)</f>
        <v>　</v>
      </c>
      <c r="KX26" s="663"/>
      <c r="KY26" s="664"/>
      <c r="KZ26" s="662" t="str">
        <f>IFERROR(IF(OR(KK26="日",KK26="祝",KK26=0,KP26=0),"　",MAX(IF(AND(KP26&lt;=KZ14,KR26&gt;LA14),LA14-KZ14,IF(KR26&lt;=LA14,0,IF(AND(KP26&gt;KZ14,KR26&gt;LA14),LA14-KP26,0))),0)),0)</f>
        <v>　</v>
      </c>
      <c r="LA26" s="663"/>
      <c r="LB26" s="664"/>
      <c r="LC26" s="662" t="str">
        <f>IFERROR(IF(OR(KK26="日",KK26="祝",KK26=0,KP26=0),"　",MAX(IF(KP26&gt;LC14,KR26-KP26,IF(KP26&lt;=LC14,KR26-LC14,0)),0)),0)</f>
        <v>　</v>
      </c>
      <c r="LD26" s="663"/>
      <c r="LE26" s="664"/>
      <c r="LF26" s="662" t="str">
        <f>IFERROR(IF(OR(KK26="日",KK26="祝",KK26=0,KL26=""),"　",MAX(IF(AND(KL26&lt;=LF14,KN26&gt;LG14),LG14-LF14,IF(AND(KL26&gt;LF14,KN26&lt;=LG14),KN26-KL26,IF(AND(KL26&lt;=LF14,KN26&lt;=LG14),KN26-LF14,IF(AND(KL26&gt;LF14,KN26&gt;LG14),LG14-KL26,0)))),0)),0)</f>
        <v>　</v>
      </c>
      <c r="LG26" s="663"/>
      <c r="LH26" s="664"/>
      <c r="LI26" s="662" t="str">
        <f>IFERROR(IF(OR(KK26="日",KK26="祝",KK26=0,KP26=0),"　",MAX(IF(AND(KP26&gt;LL14,KR26&gt;LJ14),0,IF(AND(KP26&lt;=LL14,KP26&gt;LI14,KR26&gt;LJ14),LL14-KP26,IF(AND(KP26&lt;=LL14,KP26&lt;=LI14,KR26&gt;LJ14),LL14-LI14,IF(AND(KP26&gt;LI14,KR26&lt;=LJ14),KR26-KP26,IF(AND(KP26&lt;=LI14,KR26&lt;=LJ14),KR26-LI14,0))))),0)),0)</f>
        <v>　</v>
      </c>
      <c r="LJ26" s="663"/>
      <c r="LK26" s="664"/>
      <c r="LL26" s="662" t="str">
        <f>IFERROR(IF(OR(KK26="日",KK26="祝",KK26=0,KP26=0),"　",MAX(IF(AND(KP26&lt;=LL14,KR26&gt;LM14),LM14-LL14,IF(KR26&lt;=LM14,0,IF(AND(KP26&gt;LL14,KR26&gt;LM14),LM14-KP26,0))),0)),0)</f>
        <v>　</v>
      </c>
      <c r="LM26" s="663"/>
      <c r="LN26" s="664"/>
      <c r="LO26" s="662" t="str">
        <f t="shared" si="5"/>
        <v>　</v>
      </c>
      <c r="LP26" s="663"/>
      <c r="LQ26" s="664"/>
      <c r="LR26" s="665" t="str">
        <f>IF(LU26="×",TIME(0,0,0),IF(ME4="非常勤",KT26,LF26))</f>
        <v>　</v>
      </c>
      <c r="LS26" s="666"/>
      <c r="LT26" s="667"/>
      <c r="LU26" s="265"/>
      <c r="LV26" s="665" t="str">
        <f>IF(LY26="×",TIME(0,0,0),IF(ME4="非常勤",KW26,LI26))</f>
        <v>　</v>
      </c>
      <c r="LW26" s="666"/>
      <c r="LX26" s="667"/>
      <c r="LY26" s="265"/>
      <c r="LZ26" s="665" t="str">
        <f>IF(MC26="×",TIME(0,0,0),IF(ME4="非常勤",KZ26,LL26))</f>
        <v>　</v>
      </c>
      <c r="MA26" s="666"/>
      <c r="MB26" s="667"/>
      <c r="MC26" s="265"/>
      <c r="MD26" s="665" t="str">
        <f>IF(MG26="×",TIME(0,0,0),IF(ME4="非常勤",LC26,LO26))</f>
        <v>　</v>
      </c>
      <c r="ME26" s="666"/>
      <c r="MF26" s="667"/>
      <c r="MG26" s="265"/>
      <c r="MH26" s="720"/>
      <c r="MI26" s="720"/>
      <c r="MJ26" s="668"/>
      <c r="MK26" s="670"/>
      <c r="ML26" s="669"/>
      <c r="MM26" s="671"/>
      <c r="MN26" s="672"/>
      <c r="MO26" s="672"/>
      <c r="MP26" s="673"/>
      <c r="MQ26" s="263">
        <f>'別表_個別勤務状況（1～60）'!$A$26</f>
        <v>12</v>
      </c>
      <c r="MR26" s="264" t="str">
        <f>'別表_個別勤務状況（1～60）'!$B$26</f>
        <v>月</v>
      </c>
      <c r="MS26" s="660"/>
      <c r="MT26" s="661"/>
      <c r="MU26" s="660"/>
      <c r="MV26" s="661"/>
      <c r="MW26" s="660"/>
      <c r="MX26" s="661"/>
      <c r="MY26" s="660"/>
      <c r="MZ26" s="661"/>
      <c r="NA26" s="662" t="str">
        <f>IFERROR(IF(OR(MR26="日",MR26="祝",MR26=0,MS26=""),"　",MAX(IF(AND(MS26&lt;=NA14,MU26&gt;NB14),NB14-NA14,IF(AND(MS26&gt;NA14,MU26&lt;=NB14),MU26-MS26,IF(AND(MS26&lt;=NA14,MU26&lt;=NB14),MU26-NA14,IF(AND(MS26&gt;NA14,MU26&gt;NB14),NB14-MS26,0)))),0)),0)</f>
        <v>　</v>
      </c>
      <c r="NB26" s="663"/>
      <c r="NC26" s="664"/>
      <c r="ND26" s="662" t="str">
        <f>IFERROR(IF(OR(MR26="日",MR26="祝",MR26=0,MW26=""),"　",MAX(IF(AND(MW26&gt;NG14,MY26&gt;NE14),0,IF(AND(MW26&lt;=NG14,MW26&gt;ND14,MY26&gt;NE14),NG14-MW26,IF(AND(MW26&lt;=NG14,MW26&lt;=ND14,MY26&gt;NE14),NG14-ND14,IF(AND(MW26&gt;ND14,MY26&lt;=NE14),MY26-MW26,IF(AND(MW26&lt;=ND14,MY26&lt;=NE14),MY26-ND14,0))))),0)),0)</f>
        <v>　</v>
      </c>
      <c r="NE26" s="663"/>
      <c r="NF26" s="664"/>
      <c r="NG26" s="662" t="str">
        <f>IFERROR(IF(OR(MR26="日",MR26="祝",MR26=0,MW26=0),"　",MAX(IF(AND(MW26&lt;=NG14,MY26&gt;NH14),NH14-NG14,IF(MY26&lt;=NH14,0,IF(AND(MW26&gt;NG14,MY26&gt;NH14),NH14-MW26,0))),0)),0)</f>
        <v>　</v>
      </c>
      <c r="NH26" s="663"/>
      <c r="NI26" s="664"/>
      <c r="NJ26" s="662" t="str">
        <f>IFERROR(IF(OR(MR26="日",MR26="祝",MR26=0,MW26=0),"　",MAX(IF(MW26&gt;NJ14,MY26-MW26,IF(MW26&lt;=NJ14,MY26-NJ14,0)),0)),0)</f>
        <v>　</v>
      </c>
      <c r="NK26" s="663"/>
      <c r="NL26" s="664"/>
      <c r="NM26" s="662" t="str">
        <f>IFERROR(IF(OR(MR26="日",MR26="祝",MR26=0,MS26=""),"　",MAX(IF(AND(MS26&lt;=NM14,MU26&gt;NN14),NN14-NM14,IF(AND(MS26&gt;NM14,MU26&lt;=NN14),MU26-MS26,IF(AND(MS26&lt;=NM14,MU26&lt;=NN14),MU26-NM14,IF(AND(MS26&gt;NM14,MU26&gt;NN14),NN14-MS26,0)))),0)),0)</f>
        <v>　</v>
      </c>
      <c r="NN26" s="663"/>
      <c r="NO26" s="664"/>
      <c r="NP26" s="662" t="str">
        <f>IFERROR(IF(OR(MR26="日",MR26="祝",MR26=0,MW26=0),"　",MAX(IF(AND(MW26&gt;NS14,MY26&gt;NQ14),0,IF(AND(MW26&lt;=NS14,MW26&gt;NP14,MY26&gt;NQ14),NS14-MW26,IF(AND(MW26&lt;=NS14,MW26&lt;=NP14,MY26&gt;NQ14),NS14-NP14,IF(AND(MW26&gt;NP14,MY26&lt;=NQ14),MY26-MW26,IF(AND(MW26&lt;=NP14,MY26&lt;=NQ14),MY26-NP14,0))))),0)),0)</f>
        <v>　</v>
      </c>
      <c r="NQ26" s="663"/>
      <c r="NR26" s="664"/>
      <c r="NS26" s="662" t="str">
        <f>IFERROR(IF(OR(MR26="日",MR26="祝",MR26=0,MW26=0),"　",MAX(IF(AND(MW26&lt;=NS14,MY26&gt;NT14),NT14-NS14,IF(MY26&lt;=NT14,0,IF(AND(MW26&gt;NS14,MY26&gt;NT14),NT14-MW26,0))),0)),0)</f>
        <v>　</v>
      </c>
      <c r="NT26" s="663"/>
      <c r="NU26" s="664"/>
      <c r="NV26" s="662" t="str">
        <f t="shared" si="6"/>
        <v>　</v>
      </c>
      <c r="NW26" s="663"/>
      <c r="NX26" s="664"/>
      <c r="NY26" s="665" t="str">
        <f>IF(OB26="×",TIME(0,0,0),IF(OL4="非常勤",NA26,NM26))</f>
        <v>　</v>
      </c>
      <c r="NZ26" s="666"/>
      <c r="OA26" s="667"/>
      <c r="OB26" s="265"/>
      <c r="OC26" s="665" t="str">
        <f>IF(OF26="×",TIME(0,0,0),IF(OL4="非常勤",ND26,NP26))</f>
        <v>　</v>
      </c>
      <c r="OD26" s="666"/>
      <c r="OE26" s="667"/>
      <c r="OF26" s="265"/>
      <c r="OG26" s="665" t="str">
        <f>IF(OJ26="×",TIME(0,0,0),IF(OL4="非常勤",NG26,NS26))</f>
        <v>　</v>
      </c>
      <c r="OH26" s="666"/>
      <c r="OI26" s="667"/>
      <c r="OJ26" s="265"/>
      <c r="OK26" s="665" t="str">
        <f>IF(ON26="×",TIME(0,0,0),IF(OL4="非常勤",NJ26,NV26))</f>
        <v>　</v>
      </c>
      <c r="OL26" s="666"/>
      <c r="OM26" s="667"/>
      <c r="ON26" s="265"/>
      <c r="OO26" s="720"/>
      <c r="OP26" s="720"/>
      <c r="OQ26" s="668"/>
      <c r="OR26" s="670"/>
      <c r="OS26" s="669"/>
      <c r="OT26" s="671"/>
      <c r="OU26" s="672"/>
      <c r="OV26" s="672"/>
      <c r="OW26" s="673"/>
      <c r="OX26" s="263">
        <f>'別表_個別勤務状況（1～60）'!$A$26</f>
        <v>12</v>
      </c>
      <c r="OY26" s="264" t="str">
        <f>'別表_個別勤務状況（1～60）'!$B$26</f>
        <v>月</v>
      </c>
      <c r="OZ26" s="660"/>
      <c r="PA26" s="661"/>
      <c r="PB26" s="660"/>
      <c r="PC26" s="661"/>
      <c r="PD26" s="660"/>
      <c r="PE26" s="661"/>
      <c r="PF26" s="660"/>
      <c r="PG26" s="661"/>
      <c r="PH26" s="662" t="str">
        <f>IFERROR(IF(OR(OY26="日",OY26="祝",OY26=0,OZ26=""),"　",MAX(IF(AND(OZ26&lt;=PH14,PB26&gt;PI14),PI14-PH14,IF(AND(OZ26&gt;PH14,PB26&lt;=PI14),PB26-OZ26,IF(AND(OZ26&lt;=PH14,PB26&lt;=PI14),PB26-PH14,IF(AND(OZ26&gt;PH14,PB26&gt;PI14),PI14-OZ26,0)))),0)),0)</f>
        <v>　</v>
      </c>
      <c r="PI26" s="663"/>
      <c r="PJ26" s="664"/>
      <c r="PK26" s="662" t="str">
        <f>IFERROR(IF(OR(OY26="日",OY26="祝",OY26=0,PD26=""),"　",MAX(IF(AND(PD26&gt;PN14,PF26&gt;PL14),0,IF(AND(PD26&lt;=PN14,PD26&gt;PK14,PF26&gt;PL14),PN14-PD26,IF(AND(PD26&lt;=PN14,PD26&lt;=PK14,PF26&gt;PL14),PN14-PK14,IF(AND(PD26&gt;PK14,PF26&lt;=PL14),PF26-PD26,IF(AND(PD26&lt;=PK14,PF26&lt;=PL14),PF26-PK14,0))))),0)),0)</f>
        <v>　</v>
      </c>
      <c r="PL26" s="663"/>
      <c r="PM26" s="664"/>
      <c r="PN26" s="662" t="str">
        <f>IFERROR(IF(OR(OY26="日",OY26="祝",OY26=0,PD26=0),"　",MAX(IF(AND(PD26&lt;=PN14,PF26&gt;PO14),PO14-PN14,IF(PF26&lt;=PO14,0,IF(AND(PD26&gt;PN14,PF26&gt;PO14),PO14-PD26,0))),0)),0)</f>
        <v>　</v>
      </c>
      <c r="PO26" s="663"/>
      <c r="PP26" s="664"/>
      <c r="PQ26" s="662" t="str">
        <f>IFERROR(IF(OR(OY26="日",OY26="祝",OY26=0,PD26=0),"　",MAX(IF(PD26&gt;PQ14,PF26-PD26,IF(PD26&lt;=PQ14,PF26-PQ14,0)),0)),0)</f>
        <v>　</v>
      </c>
      <c r="PR26" s="663"/>
      <c r="PS26" s="664"/>
      <c r="PT26" s="662" t="str">
        <f>IFERROR(IF(OR(OY26="日",OY26="祝",OY26=0,OZ26=""),"　",MAX(IF(AND(OZ26&lt;=PT14,PB26&gt;PU14),PU14-PT14,IF(AND(OZ26&gt;PT14,PB26&lt;=PU14),PB26-OZ26,IF(AND(OZ26&lt;=PT14,PB26&lt;=PU14),PB26-PT14,IF(AND(OZ26&gt;PT14,PB26&gt;PU14),PU14-OZ26,0)))),0)),0)</f>
        <v>　</v>
      </c>
      <c r="PU26" s="663"/>
      <c r="PV26" s="664"/>
      <c r="PW26" s="662" t="str">
        <f>IFERROR(IF(OR(OY26="日",OY26="祝",OY26=0,PD26=0),"　",MAX(IF(AND(PD26&gt;PZ14,PF26&gt;PX14),0,IF(AND(PD26&lt;=PZ14,PD26&gt;PW14,PF26&gt;PX14),PZ14-PD26,IF(AND(PD26&lt;=PZ14,PD26&lt;=PW14,PF26&gt;PX14),PZ14-PW14,IF(AND(PD26&gt;PW14,PF26&lt;=PX14),PF26-PD26,IF(AND(PD26&lt;=PW14,PF26&lt;=PX14),PF26-PW14,0))))),0)),0)</f>
        <v>　</v>
      </c>
      <c r="PX26" s="663"/>
      <c r="PY26" s="664"/>
      <c r="PZ26" s="662" t="str">
        <f>IFERROR(IF(OR(OY26="日",OY26="祝",OY26=0,PD26=0),"　",MAX(IF(AND(PD26&lt;=PZ14,PF26&gt;QA14),QA14-PZ14,IF(PF26&lt;=QA14,0,IF(AND(PD26&gt;PZ14,PF26&gt;QA14),QA14-PD26,0))),0)),0)</f>
        <v>　</v>
      </c>
      <c r="QA26" s="663"/>
      <c r="QB26" s="664"/>
      <c r="QC26" s="662" t="str">
        <f t="shared" si="7"/>
        <v>　</v>
      </c>
      <c r="QD26" s="663"/>
      <c r="QE26" s="664"/>
      <c r="QF26" s="665" t="str">
        <f>IF(QI26="×",TIME(0,0,0),IF(QS4="非常勤",PH26,PT26))</f>
        <v>　</v>
      </c>
      <c r="QG26" s="666"/>
      <c r="QH26" s="667"/>
      <c r="QI26" s="265"/>
      <c r="QJ26" s="665" t="str">
        <f>IF(QM26="×",TIME(0,0,0),IF(QS4="非常勤",PK26,PW26))</f>
        <v>　</v>
      </c>
      <c r="QK26" s="666"/>
      <c r="QL26" s="667"/>
      <c r="QM26" s="265"/>
      <c r="QN26" s="665" t="str">
        <f>IF(QQ26="×",TIME(0,0,0),IF(QS4="非常勤",PN26,PZ26))</f>
        <v>　</v>
      </c>
      <c r="QO26" s="666"/>
      <c r="QP26" s="667"/>
      <c r="QQ26" s="265"/>
      <c r="QR26" s="665" t="str">
        <f>IF(QU26="×",TIME(0,0,0),IF(QS4="非常勤",PQ26,QC26))</f>
        <v>　</v>
      </c>
      <c r="QS26" s="666"/>
      <c r="QT26" s="667"/>
      <c r="QU26" s="265"/>
      <c r="QV26" s="720"/>
      <c r="QW26" s="720"/>
      <c r="QX26" s="668"/>
      <c r="QY26" s="670"/>
      <c r="QZ26" s="669"/>
      <c r="RA26" s="671"/>
      <c r="RB26" s="672"/>
      <c r="RC26" s="672"/>
      <c r="RD26" s="673"/>
      <c r="RE26" s="263">
        <f>'別表_個別勤務状況（1～60）'!$A$26</f>
        <v>12</v>
      </c>
      <c r="RF26" s="264" t="str">
        <f>'別表_個別勤務状況（1～60）'!$B$26</f>
        <v>月</v>
      </c>
      <c r="RG26" s="660"/>
      <c r="RH26" s="661"/>
      <c r="RI26" s="660"/>
      <c r="RJ26" s="661"/>
      <c r="RK26" s="660"/>
      <c r="RL26" s="661"/>
      <c r="RM26" s="660"/>
      <c r="RN26" s="661"/>
      <c r="RO26" s="662" t="str">
        <f>IFERROR(IF(OR(RF26="日",RF26="祝",RF26=0,RG26=""),"　",MAX(IF(AND(RG26&lt;=RO14,RI26&gt;RP14),RP14-RO14,IF(AND(RG26&gt;RO14,RI26&lt;=RP14),RI26-RG26,IF(AND(RG26&lt;=RO14,RI26&lt;=RP14),RI26-RO14,IF(AND(RG26&gt;RO14,RI26&gt;RP14),RP14-RG26,0)))),0)),0)</f>
        <v>　</v>
      </c>
      <c r="RP26" s="663"/>
      <c r="RQ26" s="664"/>
      <c r="RR26" s="662" t="str">
        <f>IFERROR(IF(OR(RF26="日",RF26="祝",RF26=0,RK26=""),"　",MAX(IF(AND(RK26&gt;RU14,RM26&gt;RS14),0,IF(AND(RK26&lt;=RU14,RK26&gt;RR14,RM26&gt;RS14),RU14-RK26,IF(AND(RK26&lt;=RU14,RK26&lt;=RR14,RM26&gt;RS14),RU14-RR14,IF(AND(RK26&gt;RR14,RM26&lt;=RS14),RM26-RK26,IF(AND(RK26&lt;=RR14,RM26&lt;=RS14),RM26-RR14,0))))),0)),0)</f>
        <v>　</v>
      </c>
      <c r="RS26" s="663"/>
      <c r="RT26" s="664"/>
      <c r="RU26" s="662" t="str">
        <f>IFERROR(IF(OR(RF26="日",RF26="祝",RF26=0,RK26=0),"　",MAX(IF(AND(RK26&lt;=RU14,RM26&gt;RV14),RV14-RU14,IF(RM26&lt;=RV14,0,IF(AND(RK26&gt;RU14,RM26&gt;RV14),RV14-RK26,0))),0)),0)</f>
        <v>　</v>
      </c>
      <c r="RV26" s="663"/>
      <c r="RW26" s="664"/>
      <c r="RX26" s="662" t="str">
        <f>IFERROR(IF(OR(RF26="日",RF26="祝",RF26=0,RK26=0),"　",MAX(IF(RK26&gt;RX14,RM26-RK26,IF(RK26&lt;=RX14,RM26-RX14,0)),0)),0)</f>
        <v>　</v>
      </c>
      <c r="RY26" s="663"/>
      <c r="RZ26" s="664"/>
      <c r="SA26" s="662" t="str">
        <f>IFERROR(IF(OR(RF26="日",RF26="祝",RF26=0,RG26=""),"　",MAX(IF(AND(RG26&lt;=SA14,RI26&gt;SB14),SB14-SA14,IF(AND(RG26&gt;SA14,RI26&lt;=SB14),RI26-RG26,IF(AND(RG26&lt;=SA14,RI26&lt;=SB14),RI26-SA14,IF(AND(RG26&gt;SA14,RI26&gt;SB14),SB14-RG26,0)))),0)),0)</f>
        <v>　</v>
      </c>
      <c r="SB26" s="663"/>
      <c r="SC26" s="664"/>
      <c r="SD26" s="662" t="str">
        <f>IFERROR(IF(OR(RF26="日",RF26="祝",RF26=0,RK26=0),"　",MAX(IF(AND(RK26&gt;SG14,RM26&gt;SE14),0,IF(AND(RK26&lt;=SG14,RK26&gt;SD14,RM26&gt;SE14),SG14-RK26,IF(AND(RK26&lt;=SG14,RK26&lt;=SD14,RM26&gt;SE14),SG14-SD14,IF(AND(RK26&gt;SD14,RM26&lt;=SE14),RM26-RK26,IF(AND(RK26&lt;=SD14,RM26&lt;=SE14),RM26-SD14,0))))),0)),0)</f>
        <v>　</v>
      </c>
      <c r="SE26" s="663"/>
      <c r="SF26" s="664"/>
      <c r="SG26" s="662" t="str">
        <f>IFERROR(IF(OR(RF26="日",RF26="祝",RF26=0,RK26=0),"　",MAX(IF(AND(RK26&lt;=SG14,RM26&gt;SH14),SH14-SG14,IF(RM26&lt;=SH14,0,IF(AND(RK26&gt;SG14,RM26&gt;SH14),SH14-RK26,0))),0)),0)</f>
        <v>　</v>
      </c>
      <c r="SH26" s="663"/>
      <c r="SI26" s="664"/>
      <c r="SJ26" s="662" t="str">
        <f t="shared" si="8"/>
        <v>　</v>
      </c>
      <c r="SK26" s="663"/>
      <c r="SL26" s="664"/>
      <c r="SM26" s="665" t="str">
        <f>IF(SP26="×",TIME(0,0,0),IF(SZ4="非常勤",RO26,SA26))</f>
        <v>　</v>
      </c>
      <c r="SN26" s="666"/>
      <c r="SO26" s="667"/>
      <c r="SP26" s="265"/>
      <c r="SQ26" s="665" t="str">
        <f>IF(ST26="×",TIME(0,0,0),IF(SZ4="非常勤",RR26,SD26))</f>
        <v>　</v>
      </c>
      <c r="SR26" s="666"/>
      <c r="SS26" s="667"/>
      <c r="ST26" s="265"/>
      <c r="SU26" s="665" t="str">
        <f>IF(SX26="×",TIME(0,0,0),IF(SZ4="非常勤",RU26,SG26))</f>
        <v>　</v>
      </c>
      <c r="SV26" s="666"/>
      <c r="SW26" s="667"/>
      <c r="SX26" s="265"/>
      <c r="SY26" s="665" t="str">
        <f>IF(TB26="×",TIME(0,0,0),IF(SZ4="非常勤",RX26,SJ26))</f>
        <v>　</v>
      </c>
      <c r="SZ26" s="666"/>
      <c r="TA26" s="667"/>
      <c r="TB26" s="265"/>
      <c r="TC26" s="720"/>
      <c r="TD26" s="720"/>
      <c r="TE26" s="668"/>
      <c r="TF26" s="670"/>
      <c r="TG26" s="669"/>
      <c r="TH26" s="671"/>
      <c r="TI26" s="672"/>
      <c r="TJ26" s="672"/>
      <c r="TK26" s="673"/>
      <c r="TL26" s="263">
        <f>'別表_個別勤務状況（1～60）'!$A$26</f>
        <v>12</v>
      </c>
      <c r="TM26" s="264" t="str">
        <f>'別表_個別勤務状況（1～60）'!$B$26</f>
        <v>月</v>
      </c>
      <c r="TN26" s="660"/>
      <c r="TO26" s="661"/>
      <c r="TP26" s="660"/>
      <c r="TQ26" s="661"/>
      <c r="TR26" s="660"/>
      <c r="TS26" s="661"/>
      <c r="TT26" s="660"/>
      <c r="TU26" s="661"/>
      <c r="TV26" s="662" t="str">
        <f>IFERROR(IF(OR(TM26="日",TM26="祝",TM26=0,TN26=""),"　",MAX(IF(AND(TN26&lt;=TV14,TP26&gt;TW14),TW14-TV14,IF(AND(TN26&gt;TV14,TP26&lt;=TW14),TP26-TN26,IF(AND(TN26&lt;=TV14,TP26&lt;=TW14),TP26-TV14,IF(AND(TN26&gt;TV14,TP26&gt;TW14),TW14-TN26,0)))),0)),0)</f>
        <v>　</v>
      </c>
      <c r="TW26" s="663"/>
      <c r="TX26" s="664"/>
      <c r="TY26" s="662" t="str">
        <f>IFERROR(IF(OR(TM26="日",TM26="祝",TM26=0,TR26=""),"　",MAX(IF(AND(TR26&gt;UB14,TT26&gt;TZ14),0,IF(AND(TR26&lt;=UB14,TR26&gt;TY14,TT26&gt;TZ14),UB14-TR26,IF(AND(TR26&lt;=UB14,TR26&lt;=TY14,TT26&gt;TZ14),UB14-TY14,IF(AND(TR26&gt;TY14,TT26&lt;=TZ14),TT26-TR26,IF(AND(TR26&lt;=TY14,TT26&lt;=TZ14),TT26-TY14,0))))),0)),0)</f>
        <v>　</v>
      </c>
      <c r="TZ26" s="663"/>
      <c r="UA26" s="664"/>
      <c r="UB26" s="662" t="str">
        <f>IFERROR(IF(OR(TM26="日",TM26="祝",TM26=0,TR26=0),"　",MAX(IF(AND(TR26&lt;=UB14,TT26&gt;UC14),UC14-UB14,IF(TT26&lt;=UC14,0,IF(AND(TR26&gt;UB14,TT26&gt;UC14),UC14-TR26,0))),0)),0)</f>
        <v>　</v>
      </c>
      <c r="UC26" s="663"/>
      <c r="UD26" s="664"/>
      <c r="UE26" s="662" t="str">
        <f>IFERROR(IF(OR(TM26="日",TM26="祝",TM26=0,TR26=0),"　",MAX(IF(TR26&gt;UE14,TT26-TR26,IF(TR26&lt;=UE14,TT26-UE14,0)),0)),0)</f>
        <v>　</v>
      </c>
      <c r="UF26" s="663"/>
      <c r="UG26" s="664"/>
      <c r="UH26" s="662" t="str">
        <f>IFERROR(IF(OR(TM26="日",TM26="祝",TM26=0,TN26=""),"　",MAX(IF(AND(TN26&lt;=UH14,TP26&gt;UI14),UI14-UH14,IF(AND(TN26&gt;UH14,TP26&lt;=UI14),TP26-TN26,IF(AND(TN26&lt;=UH14,TP26&lt;=UI14),TP26-UH14,IF(AND(TN26&gt;UH14,TP26&gt;UI14),UI14-TN26,0)))),0)),0)</f>
        <v>　</v>
      </c>
      <c r="UI26" s="663"/>
      <c r="UJ26" s="664"/>
      <c r="UK26" s="662" t="str">
        <f>IFERROR(IF(OR(TM26="日",TM26="祝",TM26=0,TR26=0),"　",MAX(IF(AND(TR26&gt;UN14,TT26&gt;UL14),0,IF(AND(TR26&lt;=UN14,TR26&gt;UK14,TT26&gt;UL14),UN14-TR26,IF(AND(TR26&lt;=UN14,TR26&lt;=UK14,TT26&gt;UL14),UN14-UK14,IF(AND(TR26&gt;UK14,TT26&lt;=UL14),TT26-TR26,IF(AND(TR26&lt;=UK14,TT26&lt;=UL14),TT26-UK14,0))))),0)),0)</f>
        <v>　</v>
      </c>
      <c r="UL26" s="663"/>
      <c r="UM26" s="664"/>
      <c r="UN26" s="662" t="str">
        <f>IFERROR(IF(OR(TM26="日",TM26="祝",TM26=0,TR26=0),"　",MAX(IF(AND(TR26&lt;=UN14,TT26&gt;UO14),UO14-UN14,IF(TT26&lt;=UO14,0,IF(AND(TR26&gt;UN14,TT26&gt;UO14),UO14-TR26,0))),0)),0)</f>
        <v>　</v>
      </c>
      <c r="UO26" s="663"/>
      <c r="UP26" s="664"/>
      <c r="UQ26" s="662" t="str">
        <f t="shared" si="9"/>
        <v>　</v>
      </c>
      <c r="UR26" s="663"/>
      <c r="US26" s="664"/>
      <c r="UT26" s="665" t="str">
        <f>IF(UW26="×",TIME(0,0,0),IF(VG4="非常勤",TV26,UH26))</f>
        <v>　</v>
      </c>
      <c r="UU26" s="666"/>
      <c r="UV26" s="667"/>
      <c r="UW26" s="265"/>
      <c r="UX26" s="665" t="str">
        <f>IF(VA26="×",TIME(0,0,0),IF(VG4="非常勤",TY26,UK26))</f>
        <v>　</v>
      </c>
      <c r="UY26" s="666"/>
      <c r="UZ26" s="667"/>
      <c r="VA26" s="265"/>
      <c r="VB26" s="665" t="str">
        <f>IF(VE26="×",TIME(0,0,0),IF(VG4="非常勤",UB26,UN26))</f>
        <v>　</v>
      </c>
      <c r="VC26" s="666"/>
      <c r="VD26" s="667"/>
      <c r="VE26" s="265"/>
      <c r="VF26" s="665" t="str">
        <f>IF(VI26="×",TIME(0,0,0),IF(VG4="非常勤",UE26,UQ26))</f>
        <v>　</v>
      </c>
      <c r="VG26" s="666"/>
      <c r="VH26" s="667"/>
      <c r="VI26" s="265"/>
      <c r="VJ26" s="720"/>
      <c r="VK26" s="720"/>
      <c r="VL26" s="668"/>
      <c r="VM26" s="670"/>
      <c r="VN26" s="669"/>
      <c r="VO26" s="671"/>
      <c r="VP26" s="672"/>
      <c r="VQ26" s="672"/>
      <c r="VR26" s="673"/>
      <c r="VS26" s="263">
        <f>'別表_個別勤務状況（1～60）'!$A$26</f>
        <v>12</v>
      </c>
      <c r="VT26" s="264" t="str">
        <f>'別表_個別勤務状況（1～60）'!$B$26</f>
        <v>月</v>
      </c>
      <c r="VU26" s="660"/>
      <c r="VV26" s="661"/>
      <c r="VW26" s="660"/>
      <c r="VX26" s="661"/>
      <c r="VY26" s="660"/>
      <c r="VZ26" s="661"/>
      <c r="WA26" s="660"/>
      <c r="WB26" s="661"/>
      <c r="WC26" s="662" t="str">
        <f>IFERROR(IF(OR(VT26="日",VT26="祝",VT26=0,VU26=""),"　",MAX(IF(AND(VU26&lt;=WC14,VW26&gt;WD14),WD14-WC14,IF(AND(VU26&gt;WC14,VW26&lt;=WD14),VW26-VU26,IF(AND(VU26&lt;=WC14,VW26&lt;=WD14),VW26-WC14,IF(AND(VU26&gt;WC14,VW26&gt;WD14),WD14-VU26,0)))),0)),0)</f>
        <v>　</v>
      </c>
      <c r="WD26" s="663"/>
      <c r="WE26" s="664"/>
      <c r="WF26" s="662" t="str">
        <f>IFERROR(IF(OR(VT26="日",VT26="祝",VT26=0,VY26=""),"　",MAX(IF(AND(VY26&gt;WI14,WA26&gt;WG14),0,IF(AND(VY26&lt;=WI14,VY26&gt;WF14,WA26&gt;WG14),WI14-VY26,IF(AND(VY26&lt;=WI14,VY26&lt;=WF14,WA26&gt;WG14),WI14-WF14,IF(AND(VY26&gt;WF14,WA26&lt;=WG14),WA26-VY26,IF(AND(VY26&lt;=WF14,WA26&lt;=WG14),WA26-WF14,0))))),0)),0)</f>
        <v>　</v>
      </c>
      <c r="WG26" s="663"/>
      <c r="WH26" s="664"/>
      <c r="WI26" s="662" t="str">
        <f>IFERROR(IF(OR(VT26="日",VT26="祝",VT26=0,VY26=0),"　",MAX(IF(AND(VY26&lt;=WI14,WA26&gt;WJ14),WJ14-WI14,IF(WA26&lt;=WJ14,0,IF(AND(VY26&gt;WI14,WA26&gt;WJ14),WJ14-VY26,0))),0)),0)</f>
        <v>　</v>
      </c>
      <c r="WJ26" s="663"/>
      <c r="WK26" s="664"/>
      <c r="WL26" s="662" t="str">
        <f>IFERROR(IF(OR(VT26="日",VT26="祝",VT26=0,VY26=0),"　",MAX(IF(VY26&gt;WL14,WA26-VY26,IF(VY26&lt;=WL14,WA26-WL14,0)),0)),0)</f>
        <v>　</v>
      </c>
      <c r="WM26" s="663"/>
      <c r="WN26" s="664"/>
      <c r="WO26" s="662" t="str">
        <f>IFERROR(IF(OR(VT26="日",VT26="祝",VT26=0,VU26=""),"　",MAX(IF(AND(VU26&lt;=WO14,VW26&gt;WP14),WP14-WO14,IF(AND(VU26&gt;WO14,VW26&lt;=WP14),VW26-VU26,IF(AND(VU26&lt;=WO14,VW26&lt;=WP14),VW26-WO14,IF(AND(VU26&gt;WO14,VW26&gt;WP14),WP14-VU26,0)))),0)),0)</f>
        <v>　</v>
      </c>
      <c r="WP26" s="663"/>
      <c r="WQ26" s="664"/>
      <c r="WR26" s="662" t="str">
        <f>IFERROR(IF(OR(VT26="日",VT26="祝",VT26=0,VY26=0),"　",MAX(IF(AND(VY26&gt;WU14,WA26&gt;WS14),0,IF(AND(VY26&lt;=WU14,VY26&gt;WR14,WA26&gt;WS14),WU14-VY26,IF(AND(VY26&lt;=WU14,VY26&lt;=WR14,WA26&gt;WS14),WU14-WR14,IF(AND(VY26&gt;WR14,WA26&lt;=WS14),WA26-VY26,IF(AND(VY26&lt;=WR14,WA26&lt;=WS14),WA26-WR14,0))))),0)),0)</f>
        <v>　</v>
      </c>
      <c r="WS26" s="663"/>
      <c r="WT26" s="664"/>
      <c r="WU26" s="662" t="str">
        <f>IFERROR(IF(OR(VT26="日",VT26="祝",VT26=0,VY26=0),"　",MAX(IF(AND(VY26&lt;=WU14,WA26&gt;WV14),WV14-WU14,IF(WA26&lt;=WV14,0,IF(AND(VY26&gt;WU14,WA26&gt;WV14),WV14-VY26,0))),0)),0)</f>
        <v>　</v>
      </c>
      <c r="WV26" s="663"/>
      <c r="WW26" s="664"/>
      <c r="WX26" s="662" t="str">
        <f t="shared" si="10"/>
        <v>　</v>
      </c>
      <c r="WY26" s="663"/>
      <c r="WZ26" s="664"/>
      <c r="XA26" s="665" t="str">
        <f>IF(XD26="×",TIME(0,0,0),IF(XN4="非常勤",WC26,WO26))</f>
        <v>　</v>
      </c>
      <c r="XB26" s="666"/>
      <c r="XC26" s="667"/>
      <c r="XD26" s="265"/>
      <c r="XE26" s="665" t="str">
        <f>IF(XH26="×",TIME(0,0,0),IF(XN4="非常勤",WF26,WR26))</f>
        <v>　</v>
      </c>
      <c r="XF26" s="666"/>
      <c r="XG26" s="667"/>
      <c r="XH26" s="265"/>
      <c r="XI26" s="665" t="str">
        <f>IF(XL26="×",TIME(0,0,0),IF(XN4="非常勤",WI26,WU26))</f>
        <v>　</v>
      </c>
      <c r="XJ26" s="666"/>
      <c r="XK26" s="667"/>
      <c r="XL26" s="265"/>
      <c r="XM26" s="665" t="str">
        <f>IF(XP26="×",TIME(0,0,0),IF(XN4="非常勤",WL26,WX26))</f>
        <v>　</v>
      </c>
      <c r="XN26" s="666"/>
      <c r="XO26" s="667"/>
      <c r="XP26" s="265"/>
      <c r="XQ26" s="720"/>
      <c r="XR26" s="720"/>
      <c r="XS26" s="668"/>
      <c r="XT26" s="670"/>
      <c r="XU26" s="669"/>
      <c r="XV26" s="671"/>
      <c r="XW26" s="672"/>
      <c r="XX26" s="672"/>
      <c r="XY26" s="673"/>
      <c r="XZ26" s="263">
        <f>'別表_個別勤務状況（1～60）'!$A$26</f>
        <v>12</v>
      </c>
      <c r="YA26" s="264" t="str">
        <f>'別表_個別勤務状況（1～60）'!$B$26</f>
        <v>月</v>
      </c>
      <c r="YB26" s="660"/>
      <c r="YC26" s="661"/>
      <c r="YD26" s="660"/>
      <c r="YE26" s="661"/>
      <c r="YF26" s="660"/>
      <c r="YG26" s="661"/>
      <c r="YH26" s="660"/>
      <c r="YI26" s="661"/>
      <c r="YJ26" s="662" t="str">
        <f>IFERROR(IF(OR(YA26="日",YA26="祝",YA26=0,YB26=""),"　",MAX(IF(AND(YB26&lt;=YJ14,YD26&gt;YK14),YK14-YJ14,IF(AND(YB26&gt;YJ14,YD26&lt;=YK14),YD26-YB26,IF(AND(YB26&lt;=YJ14,YD26&lt;=YK14),YD26-YJ14,IF(AND(YB26&gt;YJ14,YD26&gt;YK14),YK14-YB26,0)))),0)),0)</f>
        <v>　</v>
      </c>
      <c r="YK26" s="663"/>
      <c r="YL26" s="664"/>
      <c r="YM26" s="662" t="str">
        <f>IFERROR(IF(OR(YA26="日",YA26="祝",YA26=0,YF26=""),"　",MAX(IF(AND(YF26&gt;YP14,YH26&gt;YN14),0,IF(AND(YF26&lt;=YP14,YF26&gt;YM14,YH26&gt;YN14),YP14-YF26,IF(AND(YF26&lt;=YP14,YF26&lt;=YM14,YH26&gt;YN14),YP14-YM14,IF(AND(YF26&gt;YM14,YH26&lt;=YN14),YH26-YF26,IF(AND(YF26&lt;=YM14,YH26&lt;=YN14),YH26-YM14,0))))),0)),0)</f>
        <v>　</v>
      </c>
      <c r="YN26" s="663"/>
      <c r="YO26" s="664"/>
      <c r="YP26" s="662" t="str">
        <f>IFERROR(IF(OR(YA26="日",YA26="祝",YA26=0,YF26=0),"　",MAX(IF(AND(YF26&lt;=YP14,YH26&gt;YQ14),YQ14-YP14,IF(YH26&lt;=YQ14,0,IF(AND(YF26&gt;YP14,YH26&gt;YQ14),YQ14-YF26,0))),0)),0)</f>
        <v>　</v>
      </c>
      <c r="YQ26" s="663"/>
      <c r="YR26" s="664"/>
      <c r="YS26" s="662" t="str">
        <f>IFERROR(IF(OR(YA26="日",YA26="祝",YA26=0,YF26=0),"　",MAX(IF(YF26&gt;YS14,YH26-YF26,IF(YF26&lt;=YS14,YH26-YS14,0)),0)),0)</f>
        <v>　</v>
      </c>
      <c r="YT26" s="663"/>
      <c r="YU26" s="664"/>
      <c r="YV26" s="662" t="str">
        <f>IFERROR(IF(OR(YA26="日",YA26="祝",YA26=0,YB26=""),"　",MAX(IF(AND(YB26&lt;=YV14,YD26&gt;YW14),YW14-YV14,IF(AND(YB26&gt;YV14,YD26&lt;=YW14),YD26-YB26,IF(AND(YB26&lt;=YV14,YD26&lt;=YW14),YD26-YV14,IF(AND(YB26&gt;YV14,YD26&gt;YW14),YW14-YB26,0)))),0)),0)</f>
        <v>　</v>
      </c>
      <c r="YW26" s="663"/>
      <c r="YX26" s="664"/>
      <c r="YY26" s="662" t="str">
        <f>IFERROR(IF(OR(YA26="日",YA26="祝",YA26=0,YF26=0),"　",MAX(IF(AND(YF26&gt;ZB14,YH26&gt;YZ14),0,IF(AND(YF26&lt;=ZB14,YF26&gt;YY14,YH26&gt;YZ14),ZB14-YF26,IF(AND(YF26&lt;=ZB14,YF26&lt;=YY14,YH26&gt;YZ14),ZB14-YY14,IF(AND(YF26&gt;YY14,YH26&lt;=YZ14),YH26-YF26,IF(AND(YF26&lt;=YY14,YH26&lt;=YZ14),YH26-YY14,0))))),0)),0)</f>
        <v>　</v>
      </c>
      <c r="YZ26" s="663"/>
      <c r="ZA26" s="664"/>
      <c r="ZB26" s="662" t="str">
        <f>IFERROR(IF(OR(YA26="日",YA26="祝",YA26=0,YF26=0),"　",MAX(IF(AND(YF26&lt;=ZB14,YH26&gt;ZC14),ZC14-ZB14,IF(YH26&lt;=ZC14,0,IF(AND(YF26&gt;ZB14,YH26&gt;ZC14),ZC14-YF26,0))),0)),0)</f>
        <v>　</v>
      </c>
      <c r="ZC26" s="663"/>
      <c r="ZD26" s="664"/>
      <c r="ZE26" s="662" t="str">
        <f t="shared" si="11"/>
        <v>　</v>
      </c>
      <c r="ZF26" s="663"/>
      <c r="ZG26" s="664"/>
      <c r="ZH26" s="665" t="str">
        <f>IF(ZK26="×",TIME(0,0,0),IF(ZU4="非常勤",YJ26,YV26))</f>
        <v>　</v>
      </c>
      <c r="ZI26" s="666"/>
      <c r="ZJ26" s="667"/>
      <c r="ZK26" s="265"/>
      <c r="ZL26" s="665" t="str">
        <f>IF(ZO26="×",TIME(0,0,0),IF(ZU4="非常勤",YM26,YY26))</f>
        <v>　</v>
      </c>
      <c r="ZM26" s="666"/>
      <c r="ZN26" s="667"/>
      <c r="ZO26" s="265"/>
      <c r="ZP26" s="665" t="str">
        <f>IF(ZS26="×",TIME(0,0,0),IF(ZU4="非常勤",YP26,ZB26))</f>
        <v>　</v>
      </c>
      <c r="ZQ26" s="666"/>
      <c r="ZR26" s="667"/>
      <c r="ZS26" s="265"/>
      <c r="ZT26" s="665" t="str">
        <f>IF(ZW26="×",TIME(0,0,0),IF(ZU4="非常勤",YS26,ZE26))</f>
        <v>　</v>
      </c>
      <c r="ZU26" s="666"/>
      <c r="ZV26" s="667"/>
      <c r="ZW26" s="265"/>
      <c r="ZX26" s="720"/>
      <c r="ZY26" s="720"/>
      <c r="ZZ26" s="668"/>
      <c r="AAA26" s="670"/>
      <c r="AAB26" s="669"/>
      <c r="AAC26" s="671"/>
      <c r="AAD26" s="672"/>
      <c r="AAE26" s="672"/>
      <c r="AAF26" s="673"/>
      <c r="AAG26" s="263">
        <f>'別表_個別勤務状況（1～60）'!$A$26</f>
        <v>12</v>
      </c>
      <c r="AAH26" s="264" t="str">
        <f>'別表_個別勤務状況（1～60）'!$B$26</f>
        <v>月</v>
      </c>
      <c r="AAI26" s="660"/>
      <c r="AAJ26" s="661"/>
      <c r="AAK26" s="660"/>
      <c r="AAL26" s="661"/>
      <c r="AAM26" s="660"/>
      <c r="AAN26" s="661"/>
      <c r="AAO26" s="660"/>
      <c r="AAP26" s="661"/>
      <c r="AAQ26" s="662" t="str">
        <f>IFERROR(IF(OR(AAH26="日",AAH26="祝",AAH26=0,AAI26=""),"　",MAX(IF(AND(AAI26&lt;=AAQ14,AAK26&gt;AAR14),AAR14-AAQ14,IF(AND(AAI26&gt;AAQ14,AAK26&lt;=AAR14),AAK26-AAI26,IF(AND(AAI26&lt;=AAQ14,AAK26&lt;=AAR14),AAK26-AAQ14,IF(AND(AAI26&gt;AAQ14,AAK26&gt;AAR14),AAR14-AAI26,0)))),0)),0)</f>
        <v>　</v>
      </c>
      <c r="AAR26" s="663"/>
      <c r="AAS26" s="664"/>
      <c r="AAT26" s="662" t="str">
        <f>IFERROR(IF(OR(AAH26="日",AAH26="祝",AAH26=0,AAM26=""),"　",MAX(IF(AND(AAM26&gt;AAW14,AAO26&gt;AAU14),0,IF(AND(AAM26&lt;=AAW14,AAM26&gt;AAT14,AAO26&gt;AAU14),AAW14-AAM26,IF(AND(AAM26&lt;=AAW14,AAM26&lt;=AAT14,AAO26&gt;AAU14),AAW14-AAT14,IF(AND(AAM26&gt;AAT14,AAO26&lt;=AAU14),AAO26-AAM26,IF(AND(AAM26&lt;=AAT14,AAO26&lt;=AAU14),AAO26-AAT14,0))))),0)),0)</f>
        <v>　</v>
      </c>
      <c r="AAU26" s="663"/>
      <c r="AAV26" s="664"/>
      <c r="AAW26" s="662" t="str">
        <f>IFERROR(IF(OR(AAH26="日",AAH26="祝",AAH26=0,AAM26=0),"　",MAX(IF(AND(AAM26&lt;=AAW14,AAO26&gt;AAX14),AAX14-AAW14,IF(AAO26&lt;=AAX14,0,IF(AND(AAM26&gt;AAW14,AAO26&gt;AAX14),AAX14-AAM26,0))),0)),0)</f>
        <v>　</v>
      </c>
      <c r="AAX26" s="663"/>
      <c r="AAY26" s="664"/>
      <c r="AAZ26" s="662" t="str">
        <f>IFERROR(IF(OR(AAH26="日",AAH26="祝",AAH26=0,AAM26=0),"　",MAX(IF(AAM26&gt;AAZ14,AAO26-AAM26,IF(AAM26&lt;=AAZ14,AAO26-AAZ14,0)),0)),0)</f>
        <v>　</v>
      </c>
      <c r="ABA26" s="663"/>
      <c r="ABB26" s="664"/>
      <c r="ABC26" s="662" t="str">
        <f>IFERROR(IF(OR(AAH26="日",AAH26="祝",AAH26=0,AAI26=""),"　",MAX(IF(AND(AAI26&lt;=ABC14,AAK26&gt;ABD14),ABD14-ABC14,IF(AND(AAI26&gt;ABC14,AAK26&lt;=ABD14),AAK26-AAI26,IF(AND(AAI26&lt;=ABC14,AAK26&lt;=ABD14),AAK26-ABC14,IF(AND(AAI26&gt;ABC14,AAK26&gt;ABD14),ABD14-AAI26,0)))),0)),0)</f>
        <v>　</v>
      </c>
      <c r="ABD26" s="663"/>
      <c r="ABE26" s="664"/>
      <c r="ABF26" s="662" t="str">
        <f>IFERROR(IF(OR(AAH26="日",AAH26="祝",AAH26=0,AAM26=0),"　",MAX(IF(AND(AAM26&gt;ABI14,AAO26&gt;ABG14),0,IF(AND(AAM26&lt;=ABI14,AAM26&gt;ABF14,AAO26&gt;ABG14),ABI14-AAM26,IF(AND(AAM26&lt;=ABI14,AAM26&lt;=ABF14,AAO26&gt;ABG14),ABI14-ABF14,IF(AND(AAM26&gt;ABF14,AAO26&lt;=ABG14),AAO26-AAM26,IF(AND(AAM26&lt;=ABF14,AAO26&lt;=ABG14),AAO26-ABF14,0))))),0)),0)</f>
        <v>　</v>
      </c>
      <c r="ABG26" s="663"/>
      <c r="ABH26" s="664"/>
      <c r="ABI26" s="662" t="str">
        <f>IFERROR(IF(OR(AAH26="日",AAH26="祝",AAH26=0,AAM26=0),"　",MAX(IF(AND(AAM26&lt;=ABI14,AAO26&gt;ABJ14),ABJ14-ABI14,IF(AAO26&lt;=ABJ14,0,IF(AND(AAM26&gt;ABI14,AAO26&gt;ABJ14),ABJ14-AAM26,0))),0)),0)</f>
        <v>　</v>
      </c>
      <c r="ABJ26" s="663"/>
      <c r="ABK26" s="664"/>
      <c r="ABL26" s="662" t="str">
        <f t="shared" si="12"/>
        <v>　</v>
      </c>
      <c r="ABM26" s="663"/>
      <c r="ABN26" s="664"/>
      <c r="ABO26" s="665" t="str">
        <f>IF(ABR26="×",TIME(0,0,0),IF(ACB4="非常勤",AAQ26,ABC26))</f>
        <v>　</v>
      </c>
      <c r="ABP26" s="666"/>
      <c r="ABQ26" s="667"/>
      <c r="ABR26" s="265"/>
      <c r="ABS26" s="665" t="str">
        <f>IF(ABV26="×",TIME(0,0,0),IF(ACB4="非常勤",AAT26,ABF26))</f>
        <v>　</v>
      </c>
      <c r="ABT26" s="666"/>
      <c r="ABU26" s="667"/>
      <c r="ABV26" s="265"/>
      <c r="ABW26" s="665" t="str">
        <f>IF(ABZ26="×",TIME(0,0,0),IF(ACB4="非常勤",AAW26,ABI26))</f>
        <v>　</v>
      </c>
      <c r="ABX26" s="666"/>
      <c r="ABY26" s="667"/>
      <c r="ABZ26" s="265"/>
      <c r="ACA26" s="665" t="str">
        <f>IF(ACD26="×",TIME(0,0,0),IF(ACB4="非常勤",AAZ26,ABL26))</f>
        <v>　</v>
      </c>
      <c r="ACB26" s="666"/>
      <c r="ACC26" s="667"/>
      <c r="ACD26" s="265"/>
      <c r="ACE26" s="720"/>
      <c r="ACF26" s="720"/>
      <c r="ACG26" s="668"/>
      <c r="ACH26" s="670"/>
      <c r="ACI26" s="669"/>
      <c r="ACJ26" s="671"/>
      <c r="ACK26" s="672"/>
      <c r="ACL26" s="672"/>
      <c r="ACM26" s="673"/>
      <c r="ACN26" s="263">
        <f>'別表_個別勤務状況（1～60）'!$A$26</f>
        <v>12</v>
      </c>
      <c r="ACO26" s="264" t="str">
        <f>'別表_個別勤務状況（1～60）'!$B$26</f>
        <v>月</v>
      </c>
      <c r="ACP26" s="660"/>
      <c r="ACQ26" s="661"/>
      <c r="ACR26" s="660"/>
      <c r="ACS26" s="661"/>
      <c r="ACT26" s="660"/>
      <c r="ACU26" s="661"/>
      <c r="ACV26" s="660"/>
      <c r="ACW26" s="661"/>
      <c r="ACX26" s="662" t="str">
        <f>IFERROR(IF(OR(ACO26="日",ACO26="祝",ACO26=0,ACP26=""),"　",MAX(IF(AND(ACP26&lt;=ACX14,ACR26&gt;ACY14),ACY14-ACX14,IF(AND(ACP26&gt;ACX14,ACR26&lt;=ACY14),ACR26-ACP26,IF(AND(ACP26&lt;=ACX14,ACR26&lt;=ACY14),ACR26-ACX14,IF(AND(ACP26&gt;ACX14,ACR26&gt;ACY14),ACY14-ACP26,0)))),0)),0)</f>
        <v>　</v>
      </c>
      <c r="ACY26" s="663"/>
      <c r="ACZ26" s="664"/>
      <c r="ADA26" s="662" t="str">
        <f>IFERROR(IF(OR(ACO26="日",ACO26="祝",ACO26=0,ACT26=""),"　",MAX(IF(AND(ACT26&gt;ADD14,ACV26&gt;ADB14),0,IF(AND(ACT26&lt;=ADD14,ACT26&gt;ADA14,ACV26&gt;ADB14),ADD14-ACT26,IF(AND(ACT26&lt;=ADD14,ACT26&lt;=ADA14,ACV26&gt;ADB14),ADD14-ADA14,IF(AND(ACT26&gt;ADA14,ACV26&lt;=ADB14),ACV26-ACT26,IF(AND(ACT26&lt;=ADA14,ACV26&lt;=ADB14),ACV26-ADA14,0))))),0)),0)</f>
        <v>　</v>
      </c>
      <c r="ADB26" s="663"/>
      <c r="ADC26" s="664"/>
      <c r="ADD26" s="662" t="str">
        <f>IFERROR(IF(OR(ACO26="日",ACO26="祝",ACO26=0,ACT26=0),"　",MAX(IF(AND(ACT26&lt;=ADD14,ACV26&gt;ADE14),ADE14-ADD14,IF(ACV26&lt;=ADE14,0,IF(AND(ACT26&gt;ADD14,ACV26&gt;ADE14),ADE14-ACT26,0))),0)),0)</f>
        <v>　</v>
      </c>
      <c r="ADE26" s="663"/>
      <c r="ADF26" s="664"/>
      <c r="ADG26" s="662" t="str">
        <f>IFERROR(IF(OR(ACO26="日",ACO26="祝",ACO26=0,ACT26=0),"　",MAX(IF(ACT26&gt;ADG14,ACV26-ACT26,IF(ACT26&lt;=ADG14,ACV26-ADG14,0)),0)),0)</f>
        <v>　</v>
      </c>
      <c r="ADH26" s="663"/>
      <c r="ADI26" s="664"/>
      <c r="ADJ26" s="662" t="str">
        <f>IFERROR(IF(OR(ACO26="日",ACO26="祝",ACO26=0,ACP26=""),"　",MAX(IF(AND(ACP26&lt;=ADJ14,ACR26&gt;ADK14),ADK14-ADJ14,IF(AND(ACP26&gt;ADJ14,ACR26&lt;=ADK14),ACR26-ACP26,IF(AND(ACP26&lt;=ADJ14,ACR26&lt;=ADK14),ACR26-ADJ14,IF(AND(ACP26&gt;ADJ14,ACR26&gt;ADK14),ADK14-ACP26,0)))),0)),0)</f>
        <v>　</v>
      </c>
      <c r="ADK26" s="663"/>
      <c r="ADL26" s="664"/>
      <c r="ADM26" s="662" t="str">
        <f>IFERROR(IF(OR(ACO26="日",ACO26="祝",ACO26=0,ACT26=0),"　",MAX(IF(AND(ACT26&gt;ADP14,ACV26&gt;ADN14),0,IF(AND(ACT26&lt;=ADP14,ACT26&gt;ADM14,ACV26&gt;ADN14),ADP14-ACT26,IF(AND(ACT26&lt;=ADP14,ACT26&lt;=ADM14,ACV26&gt;ADN14),ADP14-ADM14,IF(AND(ACT26&gt;ADM14,ACV26&lt;=ADN14),ACV26-ACT26,IF(AND(ACT26&lt;=ADM14,ACV26&lt;=ADN14),ACV26-ADM14,0))))),0)),0)</f>
        <v>　</v>
      </c>
      <c r="ADN26" s="663"/>
      <c r="ADO26" s="664"/>
      <c r="ADP26" s="662" t="str">
        <f>IFERROR(IF(OR(ACO26="日",ACO26="祝",ACO26=0,ACT26=0),"　",MAX(IF(AND(ACT26&lt;=ADP14,ACV26&gt;ADQ14),ADQ14-ADP14,IF(ACV26&lt;=ADQ14,0,IF(AND(ACT26&gt;ADP14,ACV26&gt;ADQ14),ADQ14-ACT26,0))),0)),0)</f>
        <v>　</v>
      </c>
      <c r="ADQ26" s="663"/>
      <c r="ADR26" s="664"/>
      <c r="ADS26" s="662" t="str">
        <f t="shared" si="13"/>
        <v>　</v>
      </c>
      <c r="ADT26" s="663"/>
      <c r="ADU26" s="664"/>
      <c r="ADV26" s="665" t="str">
        <f>IF(ADY26="×",TIME(0,0,0),IF(AEI4="非常勤",ACX26,ADJ26))</f>
        <v>　</v>
      </c>
      <c r="ADW26" s="666"/>
      <c r="ADX26" s="667"/>
      <c r="ADY26" s="265"/>
      <c r="ADZ26" s="665" t="str">
        <f>IF(AEC26="×",TIME(0,0,0),IF(AEI4="非常勤",ADA26,ADM26))</f>
        <v>　</v>
      </c>
      <c r="AEA26" s="666"/>
      <c r="AEB26" s="667"/>
      <c r="AEC26" s="265"/>
      <c r="AED26" s="665" t="str">
        <f>IF(AEG26="×",TIME(0,0,0),IF(AEI4="非常勤",ADD26,ADP26))</f>
        <v>　</v>
      </c>
      <c r="AEE26" s="666"/>
      <c r="AEF26" s="667"/>
      <c r="AEG26" s="265"/>
      <c r="AEH26" s="665" t="str">
        <f>IF(AEK26="×",TIME(0,0,0),IF(AEI4="非常勤",ADG26,ADS26))</f>
        <v>　</v>
      </c>
      <c r="AEI26" s="666"/>
      <c r="AEJ26" s="667"/>
      <c r="AEK26" s="265"/>
      <c r="AEL26" s="720"/>
      <c r="AEM26" s="720"/>
      <c r="AEN26" s="668"/>
      <c r="AEO26" s="670"/>
      <c r="AEP26" s="669"/>
      <c r="AEQ26" s="671"/>
      <c r="AER26" s="672"/>
      <c r="AES26" s="672"/>
      <c r="AET26" s="673"/>
      <c r="AEU26" s="263">
        <f>'別表_個別勤務状況（1～60）'!$A$26</f>
        <v>12</v>
      </c>
      <c r="AEV26" s="264" t="str">
        <f>'別表_個別勤務状況（1～60）'!$B$26</f>
        <v>月</v>
      </c>
      <c r="AEW26" s="660"/>
      <c r="AEX26" s="661"/>
      <c r="AEY26" s="660"/>
      <c r="AEZ26" s="661"/>
      <c r="AFA26" s="660"/>
      <c r="AFB26" s="661"/>
      <c r="AFC26" s="660"/>
      <c r="AFD26" s="661"/>
      <c r="AFE26" s="662" t="str">
        <f>IFERROR(IF(OR(AEV26="日",AEV26="祝",AEV26=0,AEW26=""),"　",MAX(IF(AND(AEW26&lt;=AFE14,AEY26&gt;AFF14),AFF14-AFE14,IF(AND(AEW26&gt;AFE14,AEY26&lt;=AFF14),AEY26-AEW26,IF(AND(AEW26&lt;=AFE14,AEY26&lt;=AFF14),AEY26-AFE14,IF(AND(AEW26&gt;AFE14,AEY26&gt;AFF14),AFF14-AEW26,0)))),0)),0)</f>
        <v>　</v>
      </c>
      <c r="AFF26" s="663"/>
      <c r="AFG26" s="664"/>
      <c r="AFH26" s="662" t="str">
        <f>IFERROR(IF(OR(AEV26="日",AEV26="祝",AEV26=0,AFA26=""),"　",MAX(IF(AND(AFA26&gt;AFK14,AFC26&gt;AFI14),0,IF(AND(AFA26&lt;=AFK14,AFA26&gt;AFH14,AFC26&gt;AFI14),AFK14-AFA26,IF(AND(AFA26&lt;=AFK14,AFA26&lt;=AFH14,AFC26&gt;AFI14),AFK14-AFH14,IF(AND(AFA26&gt;AFH14,AFC26&lt;=AFI14),AFC26-AFA26,IF(AND(AFA26&lt;=AFH14,AFC26&lt;=AFI14),AFC26-AFH14,0))))),0)),0)</f>
        <v>　</v>
      </c>
      <c r="AFI26" s="663"/>
      <c r="AFJ26" s="664"/>
      <c r="AFK26" s="662" t="str">
        <f>IFERROR(IF(OR(AEV26="日",AEV26="祝",AEV26=0,AFA26=0),"　",MAX(IF(AND(AFA26&lt;=AFK14,AFC26&gt;AFL14),AFL14-AFK14,IF(AFC26&lt;=AFL14,0,IF(AND(AFA26&gt;AFK14,AFC26&gt;AFL14),AFL14-AFA26,0))),0)),0)</f>
        <v>　</v>
      </c>
      <c r="AFL26" s="663"/>
      <c r="AFM26" s="664"/>
      <c r="AFN26" s="662" t="str">
        <f>IFERROR(IF(OR(AEV26="日",AEV26="祝",AEV26=0,AFA26=0),"　",MAX(IF(AFA26&gt;AFN14,AFC26-AFA26,IF(AFA26&lt;=AFN14,AFC26-AFN14,0)),0)),0)</f>
        <v>　</v>
      </c>
      <c r="AFO26" s="663"/>
      <c r="AFP26" s="664"/>
      <c r="AFQ26" s="662" t="str">
        <f>IFERROR(IF(OR(AEV26="日",AEV26="祝",AEV26=0,AEW26=""),"　",MAX(IF(AND(AEW26&lt;=AFQ14,AEY26&gt;AFR14),AFR14-AFQ14,IF(AND(AEW26&gt;AFQ14,AEY26&lt;=AFR14),AEY26-AEW26,IF(AND(AEW26&lt;=AFQ14,AEY26&lt;=AFR14),AEY26-AFQ14,IF(AND(AEW26&gt;AFQ14,AEY26&gt;AFR14),AFR14-AEW26,0)))),0)),0)</f>
        <v>　</v>
      </c>
      <c r="AFR26" s="663"/>
      <c r="AFS26" s="664"/>
      <c r="AFT26" s="662" t="str">
        <f>IFERROR(IF(OR(AEV26="日",AEV26="祝",AEV26=0,AFA26=0),"　",MAX(IF(AND(AFA26&gt;AFW14,AFC26&gt;AFU14),0,IF(AND(AFA26&lt;=AFW14,AFA26&gt;AFT14,AFC26&gt;AFU14),AFW14-AFA26,IF(AND(AFA26&lt;=AFW14,AFA26&lt;=AFT14,AFC26&gt;AFU14),AFW14-AFT14,IF(AND(AFA26&gt;AFT14,AFC26&lt;=AFU14),AFC26-AFA26,IF(AND(AFA26&lt;=AFT14,AFC26&lt;=AFU14),AFC26-AFT14,0))))),0)),0)</f>
        <v>　</v>
      </c>
      <c r="AFU26" s="663"/>
      <c r="AFV26" s="664"/>
      <c r="AFW26" s="662" t="str">
        <f>IFERROR(IF(OR(AEV26="日",AEV26="祝",AEV26=0,AFA26=0),"　",MAX(IF(AND(AFA26&lt;=AFW14,AFC26&gt;AFX14),AFX14-AFW14,IF(AFC26&lt;=AFX14,0,IF(AND(AFA26&gt;AFW14,AFC26&gt;AFX14),AFX14-AFA26,0))),0)),0)</f>
        <v>　</v>
      </c>
      <c r="AFX26" s="663"/>
      <c r="AFY26" s="664"/>
      <c r="AFZ26" s="662" t="str">
        <f t="shared" si="14"/>
        <v>　</v>
      </c>
      <c r="AGA26" s="663"/>
      <c r="AGB26" s="664"/>
      <c r="AGC26" s="665" t="str">
        <f>IF(AGF26="×",TIME(0,0,0),IF(AGP4="非常勤",AFE26,AFQ26))</f>
        <v>　</v>
      </c>
      <c r="AGD26" s="666"/>
      <c r="AGE26" s="667"/>
      <c r="AGF26" s="265"/>
      <c r="AGG26" s="665" t="str">
        <f>IF(AGJ26="×",TIME(0,0,0),IF(AGP4="非常勤",AFH26,AFT26))</f>
        <v>　</v>
      </c>
      <c r="AGH26" s="666"/>
      <c r="AGI26" s="667"/>
      <c r="AGJ26" s="265"/>
      <c r="AGK26" s="665" t="str">
        <f>IF(AGN26="×",TIME(0,0,0),IF(AGP4="非常勤",AFK26,AFW26))</f>
        <v>　</v>
      </c>
      <c r="AGL26" s="666"/>
      <c r="AGM26" s="667"/>
      <c r="AGN26" s="265"/>
      <c r="AGO26" s="665" t="str">
        <f>IF(AGR26="×",TIME(0,0,0),IF(AGP4="非常勤",AFN26,AFZ26))</f>
        <v>　</v>
      </c>
      <c r="AGP26" s="666"/>
      <c r="AGQ26" s="667"/>
      <c r="AGR26" s="265"/>
      <c r="AGS26" s="720"/>
      <c r="AGT26" s="720"/>
      <c r="AGU26" s="668"/>
      <c r="AGV26" s="670"/>
      <c r="AGW26" s="669"/>
      <c r="AGX26" s="671"/>
      <c r="AGY26" s="672"/>
      <c r="AGZ26" s="672"/>
      <c r="AHA26" s="673"/>
      <c r="AHB26" s="263">
        <f>'別表_個別勤務状況（1～60）'!$A$26</f>
        <v>12</v>
      </c>
      <c r="AHC26" s="264" t="str">
        <f>'別表_個別勤務状況（1～60）'!$B$26</f>
        <v>月</v>
      </c>
      <c r="AHD26" s="660"/>
      <c r="AHE26" s="661"/>
      <c r="AHF26" s="660"/>
      <c r="AHG26" s="661"/>
      <c r="AHH26" s="660"/>
      <c r="AHI26" s="661"/>
      <c r="AHJ26" s="660"/>
      <c r="AHK26" s="661"/>
      <c r="AHL26" s="662" t="str">
        <f>IFERROR(IF(OR(AHC26="日",AHC26="祝",AHC26=0,AHD26=""),"　",MAX(IF(AND(AHD26&lt;=AHL14,AHF26&gt;AHM14),AHM14-AHL14,IF(AND(AHD26&gt;AHL14,AHF26&lt;=AHM14),AHF26-AHD26,IF(AND(AHD26&lt;=AHL14,AHF26&lt;=AHM14),AHF26-AHL14,IF(AND(AHD26&gt;AHL14,AHF26&gt;AHM14),AHM14-AHD26,0)))),0)),0)</f>
        <v>　</v>
      </c>
      <c r="AHM26" s="663"/>
      <c r="AHN26" s="664"/>
      <c r="AHO26" s="662" t="str">
        <f>IFERROR(IF(OR(AHC26="日",AHC26="祝",AHC26=0,AHH26=""),"　",MAX(IF(AND(AHH26&gt;AHR14,AHJ26&gt;AHP14),0,IF(AND(AHH26&lt;=AHR14,AHH26&gt;AHO14,AHJ26&gt;AHP14),AHR14-AHH26,IF(AND(AHH26&lt;=AHR14,AHH26&lt;=AHO14,AHJ26&gt;AHP14),AHR14-AHO14,IF(AND(AHH26&gt;AHO14,AHJ26&lt;=AHP14),AHJ26-AHH26,IF(AND(AHH26&lt;=AHO14,AHJ26&lt;=AHP14),AHJ26-AHO14,0))))),0)),0)</f>
        <v>　</v>
      </c>
      <c r="AHP26" s="663"/>
      <c r="AHQ26" s="664"/>
      <c r="AHR26" s="662" t="str">
        <f>IFERROR(IF(OR(AHC26="日",AHC26="祝",AHC26=0,AHH26=0),"　",MAX(IF(AND(AHH26&lt;=AHR14,AHJ26&gt;AHS14),AHS14-AHR14,IF(AHJ26&lt;=AHS14,0,IF(AND(AHH26&gt;AHR14,AHJ26&gt;AHS14),AHS14-AHH26,0))),0)),0)</f>
        <v>　</v>
      </c>
      <c r="AHS26" s="663"/>
      <c r="AHT26" s="664"/>
      <c r="AHU26" s="662" t="str">
        <f>IFERROR(IF(OR(AHC26="日",AHC26="祝",AHC26=0,AHH26=0),"　",MAX(IF(AHH26&gt;AHU14,AHJ26-AHH26,IF(AHH26&lt;=AHU14,AHJ26-AHU14,0)),0)),0)</f>
        <v>　</v>
      </c>
      <c r="AHV26" s="663"/>
      <c r="AHW26" s="664"/>
      <c r="AHX26" s="662" t="str">
        <f>IFERROR(IF(OR(AHC26="日",AHC26="祝",AHC26=0,AHD26=""),"　",MAX(IF(AND(AHD26&lt;=AHX14,AHF26&gt;AHY14),AHY14-AHX14,IF(AND(AHD26&gt;AHX14,AHF26&lt;=AHY14),AHF26-AHD26,IF(AND(AHD26&lt;=AHX14,AHF26&lt;=AHY14),AHF26-AHX14,IF(AND(AHD26&gt;AHX14,AHF26&gt;AHY14),AHY14-AHD26,0)))),0)),0)</f>
        <v>　</v>
      </c>
      <c r="AHY26" s="663"/>
      <c r="AHZ26" s="664"/>
      <c r="AIA26" s="662" t="str">
        <f>IFERROR(IF(OR(AHC26="日",AHC26="祝",AHC26=0,AHH26=0),"　",MAX(IF(AND(AHH26&gt;AID14,AHJ26&gt;AIB14),0,IF(AND(AHH26&lt;=AID14,AHH26&gt;AIA14,AHJ26&gt;AIB14),AID14-AHH26,IF(AND(AHH26&lt;=AID14,AHH26&lt;=AIA14,AHJ26&gt;AIB14),AID14-AIA14,IF(AND(AHH26&gt;AIA14,AHJ26&lt;=AIB14),AHJ26-AHH26,IF(AND(AHH26&lt;=AIA14,AHJ26&lt;=AIB14),AHJ26-AIA14,0))))),0)),0)</f>
        <v>　</v>
      </c>
      <c r="AIB26" s="663"/>
      <c r="AIC26" s="664"/>
      <c r="AID26" s="662" t="str">
        <f>IFERROR(IF(OR(AHC26="日",AHC26="祝",AHC26=0,AHH26=0),"　",MAX(IF(AND(AHH26&lt;=AID14,AHJ26&gt;AIE14),AIE14-AID14,IF(AHJ26&lt;=AIE14,0,IF(AND(AHH26&gt;AID14,AHJ26&gt;AIE14),AIE14-AHH26,0))),0)),0)</f>
        <v>　</v>
      </c>
      <c r="AIE26" s="663"/>
      <c r="AIF26" s="664"/>
      <c r="AIG26" s="662" t="str">
        <f t="shared" si="15"/>
        <v>　</v>
      </c>
      <c r="AIH26" s="663"/>
      <c r="AII26" s="664"/>
      <c r="AIJ26" s="665" t="str">
        <f>IF(AIM26="×",TIME(0,0,0),IF(AIW4="非常勤",AHL26,AHX26))</f>
        <v>　</v>
      </c>
      <c r="AIK26" s="666"/>
      <c r="AIL26" s="667"/>
      <c r="AIM26" s="265"/>
      <c r="AIN26" s="665" t="str">
        <f>IF(AIQ26="×",TIME(0,0,0),IF(AIW4="非常勤",AHO26,AIA26))</f>
        <v>　</v>
      </c>
      <c r="AIO26" s="666"/>
      <c r="AIP26" s="667"/>
      <c r="AIQ26" s="265"/>
      <c r="AIR26" s="665" t="str">
        <f>IF(AIU26="×",TIME(0,0,0),IF(AIW4="非常勤",AHR26,AID26))</f>
        <v>　</v>
      </c>
      <c r="AIS26" s="666"/>
      <c r="AIT26" s="667"/>
      <c r="AIU26" s="265"/>
      <c r="AIV26" s="665" t="str">
        <f>IF(AIY26="×",TIME(0,0,0),IF(AIW4="非常勤",AHU26,AIG26))</f>
        <v>　</v>
      </c>
      <c r="AIW26" s="666"/>
      <c r="AIX26" s="667"/>
      <c r="AIY26" s="265"/>
      <c r="AIZ26" s="720"/>
      <c r="AJA26" s="720"/>
      <c r="AJB26" s="668"/>
      <c r="AJC26" s="670"/>
      <c r="AJD26" s="669"/>
      <c r="AJE26" s="671"/>
      <c r="AJF26" s="672"/>
      <c r="AJG26" s="672"/>
      <c r="AJH26" s="673"/>
      <c r="AJI26" s="263">
        <f>'別表_個別勤務状況（1～60）'!$A$26</f>
        <v>12</v>
      </c>
      <c r="AJJ26" s="264" t="str">
        <f>'別表_個別勤務状況（1～60）'!$B$26</f>
        <v>月</v>
      </c>
      <c r="AJK26" s="660"/>
      <c r="AJL26" s="661"/>
      <c r="AJM26" s="660"/>
      <c r="AJN26" s="661"/>
      <c r="AJO26" s="660"/>
      <c r="AJP26" s="661"/>
      <c r="AJQ26" s="660"/>
      <c r="AJR26" s="661"/>
      <c r="AJS26" s="662" t="str">
        <f>IFERROR(IF(OR(AJJ26="日",AJJ26="祝",AJJ26=0,AJK26=""),"　",MAX(IF(AND(AJK26&lt;=AJS14,AJM26&gt;AJT14),AJT14-AJS14,IF(AND(AJK26&gt;AJS14,AJM26&lt;=AJT14),AJM26-AJK26,IF(AND(AJK26&lt;=AJS14,AJM26&lt;=AJT14),AJM26-AJS14,IF(AND(AJK26&gt;AJS14,AJM26&gt;AJT14),AJT14-AJK26,0)))),0)),0)</f>
        <v>　</v>
      </c>
      <c r="AJT26" s="663"/>
      <c r="AJU26" s="664"/>
      <c r="AJV26" s="662" t="str">
        <f>IFERROR(IF(OR(AJJ26="日",AJJ26="祝",AJJ26=0,AJO26=""),"　",MAX(IF(AND(AJO26&gt;AJY14,AJQ26&gt;AJW14),0,IF(AND(AJO26&lt;=AJY14,AJO26&gt;AJV14,AJQ26&gt;AJW14),AJY14-AJO26,IF(AND(AJO26&lt;=AJY14,AJO26&lt;=AJV14,AJQ26&gt;AJW14),AJY14-AJV14,IF(AND(AJO26&gt;AJV14,AJQ26&lt;=AJW14),AJQ26-AJO26,IF(AND(AJO26&lt;=AJV14,AJQ26&lt;=AJW14),AJQ26-AJV14,0))))),0)),0)</f>
        <v>　</v>
      </c>
      <c r="AJW26" s="663"/>
      <c r="AJX26" s="664"/>
      <c r="AJY26" s="662" t="str">
        <f>IFERROR(IF(OR(AJJ26="日",AJJ26="祝",AJJ26=0,AJO26=0),"　",MAX(IF(AND(AJO26&lt;=AJY14,AJQ26&gt;AJZ14),AJZ14-AJY14,IF(AJQ26&lt;=AJZ14,0,IF(AND(AJO26&gt;AJY14,AJQ26&gt;AJZ14),AJZ14-AJO26,0))),0)),0)</f>
        <v>　</v>
      </c>
      <c r="AJZ26" s="663"/>
      <c r="AKA26" s="664"/>
      <c r="AKB26" s="662" t="str">
        <f>IFERROR(IF(OR(AJJ26="日",AJJ26="祝",AJJ26=0,AJO26=0),"　",MAX(IF(AJO26&gt;AKB14,AJQ26-AJO26,IF(AJO26&lt;=AKB14,AJQ26-AKB14,0)),0)),0)</f>
        <v>　</v>
      </c>
      <c r="AKC26" s="663"/>
      <c r="AKD26" s="664"/>
      <c r="AKE26" s="662" t="str">
        <f>IFERROR(IF(OR(AJJ26="日",AJJ26="祝",AJJ26=0,AJK26=""),"　",MAX(IF(AND(AJK26&lt;=AKE14,AJM26&gt;AKF14),AKF14-AKE14,IF(AND(AJK26&gt;AKE14,AJM26&lt;=AKF14),AJM26-AJK26,IF(AND(AJK26&lt;=AKE14,AJM26&lt;=AKF14),AJM26-AKE14,IF(AND(AJK26&gt;AKE14,AJM26&gt;AKF14),AKF14-AJK26,0)))),0)),0)</f>
        <v>　</v>
      </c>
      <c r="AKF26" s="663"/>
      <c r="AKG26" s="664"/>
      <c r="AKH26" s="662" t="str">
        <f>IFERROR(IF(OR(AJJ26="日",AJJ26="祝",AJJ26=0,AJO26=0),"　",MAX(IF(AND(AJO26&gt;AKK14,AJQ26&gt;AKI14),0,IF(AND(AJO26&lt;=AKK14,AJO26&gt;AKH14,AJQ26&gt;AKI14),AKK14-AJO26,IF(AND(AJO26&lt;=AKK14,AJO26&lt;=AKH14,AJQ26&gt;AKI14),AKK14-AKH14,IF(AND(AJO26&gt;AKH14,AJQ26&lt;=AKI14),AJQ26-AJO26,IF(AND(AJO26&lt;=AKH14,AJQ26&lt;=AKI14),AJQ26-AKH14,0))))),0)),0)</f>
        <v>　</v>
      </c>
      <c r="AKI26" s="663"/>
      <c r="AKJ26" s="664"/>
      <c r="AKK26" s="662" t="str">
        <f>IFERROR(IF(OR(AJJ26="日",AJJ26="祝",AJJ26=0,AJO26=0),"　",MAX(IF(AND(AJO26&lt;=AKK14,AJQ26&gt;AKL14),AKL14-AKK14,IF(AJQ26&lt;=AKL14,0,IF(AND(AJO26&gt;AKK14,AJQ26&gt;AKL14),AKL14-AJO26,0))),0)),0)</f>
        <v>　</v>
      </c>
      <c r="AKL26" s="663"/>
      <c r="AKM26" s="664"/>
      <c r="AKN26" s="662" t="str">
        <f t="shared" si="16"/>
        <v>　</v>
      </c>
      <c r="AKO26" s="663"/>
      <c r="AKP26" s="664"/>
      <c r="AKQ26" s="665" t="str">
        <f>IF(AKT26="×",TIME(0,0,0),IF(ALD4="非常勤",AJS26,AKE26))</f>
        <v>　</v>
      </c>
      <c r="AKR26" s="666"/>
      <c r="AKS26" s="667"/>
      <c r="AKT26" s="265"/>
      <c r="AKU26" s="665" t="str">
        <f>IF(AKX26="×",TIME(0,0,0),IF(ALD4="非常勤",AJV26,AKH26))</f>
        <v>　</v>
      </c>
      <c r="AKV26" s="666"/>
      <c r="AKW26" s="667"/>
      <c r="AKX26" s="265"/>
      <c r="AKY26" s="665" t="str">
        <f>IF(ALB26="×",TIME(0,0,0),IF(ALD4="非常勤",AJY26,AKK26))</f>
        <v>　</v>
      </c>
      <c r="AKZ26" s="666"/>
      <c r="ALA26" s="667"/>
      <c r="ALB26" s="265"/>
      <c r="ALC26" s="665" t="str">
        <f>IF(ALF26="×",TIME(0,0,0),IF(ALD4="非常勤",AKB26,AKN26))</f>
        <v>　</v>
      </c>
      <c r="ALD26" s="666"/>
      <c r="ALE26" s="667"/>
      <c r="ALF26" s="265"/>
      <c r="ALG26" s="720"/>
      <c r="ALH26" s="720"/>
      <c r="ALI26" s="668"/>
      <c r="ALJ26" s="670"/>
      <c r="ALK26" s="669"/>
      <c r="ALL26" s="671"/>
      <c r="ALM26" s="672"/>
      <c r="ALN26" s="672"/>
      <c r="ALO26" s="673"/>
      <c r="ALP26" s="263">
        <f>'別表_個別勤務状況（1～60）'!$A$26</f>
        <v>12</v>
      </c>
      <c r="ALQ26" s="264" t="str">
        <f>'別表_個別勤務状況（1～60）'!$B$26</f>
        <v>月</v>
      </c>
      <c r="ALR26" s="660"/>
      <c r="ALS26" s="661"/>
      <c r="ALT26" s="660"/>
      <c r="ALU26" s="661"/>
      <c r="ALV26" s="660"/>
      <c r="ALW26" s="661"/>
      <c r="ALX26" s="660"/>
      <c r="ALY26" s="661"/>
      <c r="ALZ26" s="662" t="str">
        <f>IFERROR(IF(OR(ALQ26="日",ALQ26="祝",ALQ26=0,ALR26=""),"　",MAX(IF(AND(ALR26&lt;=ALZ14,ALT26&gt;AMA14),AMA14-ALZ14,IF(AND(ALR26&gt;ALZ14,ALT26&lt;=AMA14),ALT26-ALR26,IF(AND(ALR26&lt;=ALZ14,ALT26&lt;=AMA14),ALT26-ALZ14,IF(AND(ALR26&gt;ALZ14,ALT26&gt;AMA14),AMA14-ALR26,0)))),0)),0)</f>
        <v>　</v>
      </c>
      <c r="AMA26" s="663"/>
      <c r="AMB26" s="664"/>
      <c r="AMC26" s="662" t="str">
        <f>IFERROR(IF(OR(ALQ26="日",ALQ26="祝",ALQ26=0,ALV26=""),"　",MAX(IF(AND(ALV26&gt;AMF14,ALX26&gt;AMD14),0,IF(AND(ALV26&lt;=AMF14,ALV26&gt;AMC14,ALX26&gt;AMD14),AMF14-ALV26,IF(AND(ALV26&lt;=AMF14,ALV26&lt;=AMC14,ALX26&gt;AMD14),AMF14-AMC14,IF(AND(ALV26&gt;AMC14,ALX26&lt;=AMD14),ALX26-ALV26,IF(AND(ALV26&lt;=AMC14,ALX26&lt;=AMD14),ALX26-AMC14,0))))),0)),0)</f>
        <v>　</v>
      </c>
      <c r="AMD26" s="663"/>
      <c r="AME26" s="664"/>
      <c r="AMF26" s="662" t="str">
        <f>IFERROR(IF(OR(ALQ26="日",ALQ26="祝",ALQ26=0,ALV26=0),"　",MAX(IF(AND(ALV26&lt;=AMF14,ALX26&gt;AMG14),AMG14-AMF14,IF(ALX26&lt;=AMG14,0,IF(AND(ALV26&gt;AMF14,ALX26&gt;AMG14),AMG14-ALV26,0))),0)),0)</f>
        <v>　</v>
      </c>
      <c r="AMG26" s="663"/>
      <c r="AMH26" s="664"/>
      <c r="AMI26" s="662" t="str">
        <f>IFERROR(IF(OR(ALQ26="日",ALQ26="祝",ALQ26=0,ALV26=0),"　",MAX(IF(ALV26&gt;AMI14,ALX26-ALV26,IF(ALV26&lt;=AMI14,ALX26-AMI14,0)),0)),0)</f>
        <v>　</v>
      </c>
      <c r="AMJ26" s="663"/>
      <c r="AMK26" s="664"/>
      <c r="AML26" s="662" t="str">
        <f>IFERROR(IF(OR(ALQ26="日",ALQ26="祝",ALQ26=0,ALR26=""),"　",MAX(IF(AND(ALR26&lt;=AML14,ALT26&gt;AMM14),AMM14-AML14,IF(AND(ALR26&gt;AML14,ALT26&lt;=AMM14),ALT26-ALR26,IF(AND(ALR26&lt;=AML14,ALT26&lt;=AMM14),ALT26-AML14,IF(AND(ALR26&gt;AML14,ALT26&gt;AMM14),AMM14-ALR26,0)))),0)),0)</f>
        <v>　</v>
      </c>
      <c r="AMM26" s="663"/>
      <c r="AMN26" s="664"/>
      <c r="AMO26" s="662" t="str">
        <f>IFERROR(IF(OR(ALQ26="日",ALQ26="祝",ALQ26=0,ALV26=0),"　",MAX(IF(AND(ALV26&gt;AMR14,ALX26&gt;AMP14),0,IF(AND(ALV26&lt;=AMR14,ALV26&gt;AMO14,ALX26&gt;AMP14),AMR14-ALV26,IF(AND(ALV26&lt;=AMR14,ALV26&lt;=AMO14,ALX26&gt;AMP14),AMR14-AMO14,IF(AND(ALV26&gt;AMO14,ALX26&lt;=AMP14),ALX26-ALV26,IF(AND(ALV26&lt;=AMO14,ALX26&lt;=AMP14),ALX26-AMO14,0))))),0)),0)</f>
        <v>　</v>
      </c>
      <c r="AMP26" s="663"/>
      <c r="AMQ26" s="664"/>
      <c r="AMR26" s="662" t="str">
        <f>IFERROR(IF(OR(ALQ26="日",ALQ26="祝",ALQ26=0,ALV26=0),"　",MAX(IF(AND(ALV26&lt;=AMR14,ALX26&gt;AMS14),AMS14-AMR14,IF(ALX26&lt;=AMS14,0,IF(AND(ALV26&gt;AMR14,ALX26&gt;AMS14),AMS14-ALV26,0))),0)),0)</f>
        <v>　</v>
      </c>
      <c r="AMS26" s="663"/>
      <c r="AMT26" s="664"/>
      <c r="AMU26" s="662" t="str">
        <f t="shared" si="17"/>
        <v>　</v>
      </c>
      <c r="AMV26" s="663"/>
      <c r="AMW26" s="664"/>
      <c r="AMX26" s="665" t="str">
        <f>IF(ANA26="×",TIME(0,0,0),IF(ANK4="非常勤",ALZ26,AML26))</f>
        <v>　</v>
      </c>
      <c r="AMY26" s="666"/>
      <c r="AMZ26" s="667"/>
      <c r="ANA26" s="265"/>
      <c r="ANB26" s="665" t="str">
        <f>IF(ANE26="×",TIME(0,0,0),IF(ANK4="非常勤",AMC26,AMO26))</f>
        <v>　</v>
      </c>
      <c r="ANC26" s="666"/>
      <c r="AND26" s="667"/>
      <c r="ANE26" s="265"/>
      <c r="ANF26" s="665" t="str">
        <f>IF(ANI26="×",TIME(0,0,0),IF(ANK4="非常勤",AMF26,AMR26))</f>
        <v>　</v>
      </c>
      <c r="ANG26" s="666"/>
      <c r="ANH26" s="667"/>
      <c r="ANI26" s="265"/>
      <c r="ANJ26" s="665" t="str">
        <f>IF(ANM26="×",TIME(0,0,0),IF(ANK4="非常勤",AMI26,AMU26))</f>
        <v>　</v>
      </c>
      <c r="ANK26" s="666"/>
      <c r="ANL26" s="667"/>
      <c r="ANM26" s="265"/>
      <c r="ANN26" s="720"/>
      <c r="ANO26" s="720"/>
      <c r="ANP26" s="668"/>
      <c r="ANQ26" s="670"/>
      <c r="ANR26" s="669"/>
      <c r="ANS26" s="671"/>
      <c r="ANT26" s="672"/>
      <c r="ANU26" s="672"/>
      <c r="ANV26" s="673"/>
      <c r="ANW26" s="263">
        <f>'別表_個別勤務状況（1～60）'!$A$26</f>
        <v>12</v>
      </c>
      <c r="ANX26" s="264" t="str">
        <f>'別表_個別勤務状況（1～60）'!$B$26</f>
        <v>月</v>
      </c>
      <c r="ANY26" s="660"/>
      <c r="ANZ26" s="661"/>
      <c r="AOA26" s="660"/>
      <c r="AOB26" s="661"/>
      <c r="AOC26" s="660"/>
      <c r="AOD26" s="661"/>
      <c r="AOE26" s="660"/>
      <c r="AOF26" s="661"/>
      <c r="AOG26" s="662" t="str">
        <f>IFERROR(IF(OR(ANX26="日",ANX26="祝",ANX26=0,ANY26=""),"　",MAX(IF(AND(ANY26&lt;=AOG14,AOA26&gt;AOH14),AOH14-AOG14,IF(AND(ANY26&gt;AOG14,AOA26&lt;=AOH14),AOA26-ANY26,IF(AND(ANY26&lt;=AOG14,AOA26&lt;=AOH14),AOA26-AOG14,IF(AND(ANY26&gt;AOG14,AOA26&gt;AOH14),AOH14-ANY26,0)))),0)),0)</f>
        <v>　</v>
      </c>
      <c r="AOH26" s="663"/>
      <c r="AOI26" s="664"/>
      <c r="AOJ26" s="662" t="str">
        <f>IFERROR(IF(OR(ANX26="日",ANX26="祝",ANX26=0,AOC26=""),"　",MAX(IF(AND(AOC26&gt;AOM14,AOE26&gt;AOK14),0,IF(AND(AOC26&lt;=AOM14,AOC26&gt;AOJ14,AOE26&gt;AOK14),AOM14-AOC26,IF(AND(AOC26&lt;=AOM14,AOC26&lt;=AOJ14,AOE26&gt;AOK14),AOM14-AOJ14,IF(AND(AOC26&gt;AOJ14,AOE26&lt;=AOK14),AOE26-AOC26,IF(AND(AOC26&lt;=AOJ14,AOE26&lt;=AOK14),AOE26-AOJ14,0))))),0)),0)</f>
        <v>　</v>
      </c>
      <c r="AOK26" s="663"/>
      <c r="AOL26" s="664"/>
      <c r="AOM26" s="662" t="str">
        <f>IFERROR(IF(OR(ANX26="日",ANX26="祝",ANX26=0,AOC26=0),"　",MAX(IF(AND(AOC26&lt;=AOM14,AOE26&gt;AON14),AON14-AOM14,IF(AOE26&lt;=AON14,0,IF(AND(AOC26&gt;AOM14,AOE26&gt;AON14),AON14-AOC26,0))),0)),0)</f>
        <v>　</v>
      </c>
      <c r="AON26" s="663"/>
      <c r="AOO26" s="664"/>
      <c r="AOP26" s="662" t="str">
        <f>IFERROR(IF(OR(ANX26="日",ANX26="祝",ANX26=0,AOC26=0),"　",MAX(IF(AOC26&gt;AOP14,AOE26-AOC26,IF(AOC26&lt;=AOP14,AOE26-AOP14,0)),0)),0)</f>
        <v>　</v>
      </c>
      <c r="AOQ26" s="663"/>
      <c r="AOR26" s="664"/>
      <c r="AOS26" s="662" t="str">
        <f>IFERROR(IF(OR(ANX26="日",ANX26="祝",ANX26=0,ANY26=""),"　",MAX(IF(AND(ANY26&lt;=AOS14,AOA26&gt;AOT14),AOT14-AOS14,IF(AND(ANY26&gt;AOS14,AOA26&lt;=AOT14),AOA26-ANY26,IF(AND(ANY26&lt;=AOS14,AOA26&lt;=AOT14),AOA26-AOS14,IF(AND(ANY26&gt;AOS14,AOA26&gt;AOT14),AOT14-ANY26,0)))),0)),0)</f>
        <v>　</v>
      </c>
      <c r="AOT26" s="663"/>
      <c r="AOU26" s="664"/>
      <c r="AOV26" s="662" t="str">
        <f>IFERROR(IF(OR(ANX26="日",ANX26="祝",ANX26=0,AOC26=0),"　",MAX(IF(AND(AOC26&gt;AOY14,AOE26&gt;AOW14),0,IF(AND(AOC26&lt;=AOY14,AOC26&gt;AOV14,AOE26&gt;AOW14),AOY14-AOC26,IF(AND(AOC26&lt;=AOY14,AOC26&lt;=AOV14,AOE26&gt;AOW14),AOY14-AOV14,IF(AND(AOC26&gt;AOV14,AOE26&lt;=AOW14),AOE26-AOC26,IF(AND(AOC26&lt;=AOV14,AOE26&lt;=AOW14),AOE26-AOV14,0))))),0)),0)</f>
        <v>　</v>
      </c>
      <c r="AOW26" s="663"/>
      <c r="AOX26" s="664"/>
      <c r="AOY26" s="662" t="str">
        <f>IFERROR(IF(OR(ANX26="日",ANX26="祝",ANX26=0,AOC26=0),"　",MAX(IF(AND(AOC26&lt;=AOY14,AOE26&gt;AOZ14),AOZ14-AOY14,IF(AOE26&lt;=AOZ14,0,IF(AND(AOC26&gt;AOY14,AOE26&gt;AOZ14),AOZ14-AOC26,0))),0)),0)</f>
        <v>　</v>
      </c>
      <c r="AOZ26" s="663"/>
      <c r="APA26" s="664"/>
      <c r="APB26" s="662" t="str">
        <f t="shared" si="18"/>
        <v>　</v>
      </c>
      <c r="APC26" s="663"/>
      <c r="APD26" s="664"/>
      <c r="APE26" s="665" t="str">
        <f>IF(APH26="×",TIME(0,0,0),IF(APR4="非常勤",AOG26,AOS26))</f>
        <v>　</v>
      </c>
      <c r="APF26" s="666"/>
      <c r="APG26" s="667"/>
      <c r="APH26" s="265"/>
      <c r="API26" s="665" t="str">
        <f>IF(APL26="×",TIME(0,0,0),IF(APR4="非常勤",AOJ26,AOV26))</f>
        <v>　</v>
      </c>
      <c r="APJ26" s="666"/>
      <c r="APK26" s="667"/>
      <c r="APL26" s="265"/>
      <c r="APM26" s="665" t="str">
        <f>IF(APP26="×",TIME(0,0,0),IF(APR4="非常勤",AOM26,AOY26))</f>
        <v>　</v>
      </c>
      <c r="APN26" s="666"/>
      <c r="APO26" s="667"/>
      <c r="APP26" s="265"/>
      <c r="APQ26" s="665" t="str">
        <f>IF(APT26="×",TIME(0,0,0),IF(APR4="非常勤",AOP26,APB26))</f>
        <v>　</v>
      </c>
      <c r="APR26" s="666"/>
      <c r="APS26" s="667"/>
      <c r="APT26" s="265"/>
      <c r="APU26" s="720"/>
      <c r="APV26" s="720"/>
      <c r="APW26" s="668"/>
      <c r="APX26" s="670"/>
      <c r="APY26" s="669"/>
      <c r="APZ26" s="671"/>
      <c r="AQA26" s="672"/>
      <c r="AQB26" s="672"/>
      <c r="AQC26" s="673"/>
      <c r="AQD26" s="263">
        <f>'別表_個別勤務状況（1～60）'!$A$26</f>
        <v>12</v>
      </c>
      <c r="AQE26" s="264" t="str">
        <f>'別表_個別勤務状況（1～60）'!$B$26</f>
        <v>月</v>
      </c>
      <c r="AQF26" s="660"/>
      <c r="AQG26" s="661"/>
      <c r="AQH26" s="660"/>
      <c r="AQI26" s="661"/>
      <c r="AQJ26" s="660"/>
      <c r="AQK26" s="661"/>
      <c r="AQL26" s="660"/>
      <c r="AQM26" s="661"/>
      <c r="AQN26" s="662" t="str">
        <f>IFERROR(IF(OR(AQE26="日",AQE26="祝",AQE26=0,AQF26=""),"　",MAX(IF(AND(AQF26&lt;=AQN14,AQH26&gt;AQO14),AQO14-AQN14,IF(AND(AQF26&gt;AQN14,AQH26&lt;=AQO14),AQH26-AQF26,IF(AND(AQF26&lt;=AQN14,AQH26&lt;=AQO14),AQH26-AQN14,IF(AND(AQF26&gt;AQN14,AQH26&gt;AQO14),AQO14-AQF26,0)))),0)),0)</f>
        <v>　</v>
      </c>
      <c r="AQO26" s="663"/>
      <c r="AQP26" s="664"/>
      <c r="AQQ26" s="662" t="str">
        <f>IFERROR(IF(OR(AQE26="日",AQE26="祝",AQE26=0,AQJ26=""),"　",MAX(IF(AND(AQJ26&gt;AQT14,AQL26&gt;AQR14),0,IF(AND(AQJ26&lt;=AQT14,AQJ26&gt;AQQ14,AQL26&gt;AQR14),AQT14-AQJ26,IF(AND(AQJ26&lt;=AQT14,AQJ26&lt;=AQQ14,AQL26&gt;AQR14),AQT14-AQQ14,IF(AND(AQJ26&gt;AQQ14,AQL26&lt;=AQR14),AQL26-AQJ26,IF(AND(AQJ26&lt;=AQQ14,AQL26&lt;=AQR14),AQL26-AQQ14,0))))),0)),0)</f>
        <v>　</v>
      </c>
      <c r="AQR26" s="663"/>
      <c r="AQS26" s="664"/>
      <c r="AQT26" s="662" t="str">
        <f>IFERROR(IF(OR(AQE26="日",AQE26="祝",AQE26=0,AQJ26=0),"　",MAX(IF(AND(AQJ26&lt;=AQT14,AQL26&gt;AQU14),AQU14-AQT14,IF(AQL26&lt;=AQU14,0,IF(AND(AQJ26&gt;AQT14,AQL26&gt;AQU14),AQU14-AQJ26,0))),0)),0)</f>
        <v>　</v>
      </c>
      <c r="AQU26" s="663"/>
      <c r="AQV26" s="664"/>
      <c r="AQW26" s="662" t="str">
        <f>IFERROR(IF(OR(AQE26="日",AQE26="祝",AQE26=0,AQJ26=0),"　",MAX(IF(AQJ26&gt;AQW14,AQL26-AQJ26,IF(AQJ26&lt;=AQW14,AQL26-AQW14,0)),0)),0)</f>
        <v>　</v>
      </c>
      <c r="AQX26" s="663"/>
      <c r="AQY26" s="664"/>
      <c r="AQZ26" s="662" t="str">
        <f>IFERROR(IF(OR(AQE26="日",AQE26="祝",AQE26=0,AQF26=""),"　",MAX(IF(AND(AQF26&lt;=AQZ14,AQH26&gt;ARA14),ARA14-AQZ14,IF(AND(AQF26&gt;AQZ14,AQH26&lt;=ARA14),AQH26-AQF26,IF(AND(AQF26&lt;=AQZ14,AQH26&lt;=ARA14),AQH26-AQZ14,IF(AND(AQF26&gt;AQZ14,AQH26&gt;ARA14),ARA14-AQF26,0)))),0)),0)</f>
        <v>　</v>
      </c>
      <c r="ARA26" s="663"/>
      <c r="ARB26" s="664"/>
      <c r="ARC26" s="662" t="str">
        <f>IFERROR(IF(OR(AQE26="日",AQE26="祝",AQE26=0,AQJ26=0),"　",MAX(IF(AND(AQJ26&gt;ARF14,AQL26&gt;ARD14),0,IF(AND(AQJ26&lt;=ARF14,AQJ26&gt;ARC14,AQL26&gt;ARD14),ARF14-AQJ26,IF(AND(AQJ26&lt;=ARF14,AQJ26&lt;=ARC14,AQL26&gt;ARD14),ARF14-ARC14,IF(AND(AQJ26&gt;ARC14,AQL26&lt;=ARD14),AQL26-AQJ26,IF(AND(AQJ26&lt;=ARC14,AQL26&lt;=ARD14),AQL26-ARC14,0))))),0)),0)</f>
        <v>　</v>
      </c>
      <c r="ARD26" s="663"/>
      <c r="ARE26" s="664"/>
      <c r="ARF26" s="662" t="str">
        <f>IFERROR(IF(OR(AQE26="日",AQE26="祝",AQE26=0,AQJ26=0),"　",MAX(IF(AND(AQJ26&lt;=ARF14,AQL26&gt;ARG14),ARG14-ARF14,IF(AQL26&lt;=ARG14,0,IF(AND(AQJ26&gt;ARF14,AQL26&gt;ARG14),ARG14-AQJ26,0))),0)),0)</f>
        <v>　</v>
      </c>
      <c r="ARG26" s="663"/>
      <c r="ARH26" s="664"/>
      <c r="ARI26" s="662" t="str">
        <f t="shared" si="19"/>
        <v>　</v>
      </c>
      <c r="ARJ26" s="663"/>
      <c r="ARK26" s="664"/>
      <c r="ARL26" s="665" t="str">
        <f>IF(ARO26="×",TIME(0,0,0),IF(ARY4="非常勤",AQN26,AQZ26))</f>
        <v>　</v>
      </c>
      <c r="ARM26" s="666"/>
      <c r="ARN26" s="667"/>
      <c r="ARO26" s="265"/>
      <c r="ARP26" s="665" t="str">
        <f>IF(ARS26="×",TIME(0,0,0),IF(ARY4="非常勤",AQQ26,ARC26))</f>
        <v>　</v>
      </c>
      <c r="ARQ26" s="666"/>
      <c r="ARR26" s="667"/>
      <c r="ARS26" s="265"/>
      <c r="ART26" s="665" t="str">
        <f>IF(ARW26="×",TIME(0,0,0),IF(ARY4="非常勤",AQT26,ARF26))</f>
        <v>　</v>
      </c>
      <c r="ARU26" s="666"/>
      <c r="ARV26" s="667"/>
      <c r="ARW26" s="265"/>
      <c r="ARX26" s="665" t="str">
        <f>IF(ASA26="×",TIME(0,0,0),IF(ARY4="非常勤",AQW26,ARI26))</f>
        <v>　</v>
      </c>
      <c r="ARY26" s="666"/>
      <c r="ARZ26" s="667"/>
      <c r="ASA26" s="265"/>
      <c r="ASB26" s="720"/>
      <c r="ASC26" s="720"/>
      <c r="ASD26" s="668"/>
      <c r="ASE26" s="670"/>
      <c r="ASF26" s="669"/>
      <c r="ASG26" s="671"/>
      <c r="ASH26" s="672"/>
      <c r="ASI26" s="672"/>
      <c r="ASJ26" s="673"/>
      <c r="ASK26" s="263">
        <f>'別表_個別勤務状況（1～60）'!$A$26</f>
        <v>12</v>
      </c>
      <c r="ASL26" s="264" t="str">
        <f>'別表_個別勤務状況（1～60）'!$B$26</f>
        <v>月</v>
      </c>
      <c r="ASM26" s="660"/>
      <c r="ASN26" s="661"/>
      <c r="ASO26" s="660"/>
      <c r="ASP26" s="661"/>
      <c r="ASQ26" s="660"/>
      <c r="ASR26" s="661"/>
      <c r="ASS26" s="660"/>
      <c r="AST26" s="661"/>
      <c r="ASU26" s="662" t="str">
        <f>IFERROR(IF(OR(ASL26="日",ASL26="祝",ASL26=0,ASM26=""),"　",MAX(IF(AND(ASM26&lt;=ASU14,ASO26&gt;ASV14),ASV14-ASU14,IF(AND(ASM26&gt;ASU14,ASO26&lt;=ASV14),ASO26-ASM26,IF(AND(ASM26&lt;=ASU14,ASO26&lt;=ASV14),ASO26-ASU14,IF(AND(ASM26&gt;ASU14,ASO26&gt;ASV14),ASV14-ASM26,0)))),0)),0)</f>
        <v>　</v>
      </c>
      <c r="ASV26" s="663"/>
      <c r="ASW26" s="664"/>
      <c r="ASX26" s="662" t="str">
        <f>IFERROR(IF(OR(ASL26="日",ASL26="祝",ASL26=0,ASQ26=""),"　",MAX(IF(AND(ASQ26&gt;ATA14,ASS26&gt;ASY14),0,IF(AND(ASQ26&lt;=ATA14,ASQ26&gt;ASX14,ASS26&gt;ASY14),ATA14-ASQ26,IF(AND(ASQ26&lt;=ATA14,ASQ26&lt;=ASX14,ASS26&gt;ASY14),ATA14-ASX14,IF(AND(ASQ26&gt;ASX14,ASS26&lt;=ASY14),ASS26-ASQ26,IF(AND(ASQ26&lt;=ASX14,ASS26&lt;=ASY14),ASS26-ASX14,0))))),0)),0)</f>
        <v>　</v>
      </c>
      <c r="ASY26" s="663"/>
      <c r="ASZ26" s="664"/>
      <c r="ATA26" s="662" t="str">
        <f>IFERROR(IF(OR(ASL26="日",ASL26="祝",ASL26=0,ASQ26=0),"　",MAX(IF(AND(ASQ26&lt;=ATA14,ASS26&gt;ATB14),ATB14-ATA14,IF(ASS26&lt;=ATB14,0,IF(AND(ASQ26&gt;ATA14,ASS26&gt;ATB14),ATB14-ASQ26,0))),0)),0)</f>
        <v>　</v>
      </c>
      <c r="ATB26" s="663"/>
      <c r="ATC26" s="664"/>
      <c r="ATD26" s="662" t="str">
        <f>IFERROR(IF(OR(ASL26="日",ASL26="祝",ASL26=0,ASQ26=0),"　",MAX(IF(ASQ26&gt;ATD14,ASS26-ASQ26,IF(ASQ26&lt;=ATD14,ASS26-ATD14,0)),0)),0)</f>
        <v>　</v>
      </c>
      <c r="ATE26" s="663"/>
      <c r="ATF26" s="664"/>
      <c r="ATG26" s="662" t="str">
        <f>IFERROR(IF(OR(ASL26="日",ASL26="祝",ASL26=0,ASM26=""),"　",MAX(IF(AND(ASM26&lt;=ATG14,ASO26&gt;ATH14),ATH14-ATG14,IF(AND(ASM26&gt;ATG14,ASO26&lt;=ATH14),ASO26-ASM26,IF(AND(ASM26&lt;=ATG14,ASO26&lt;=ATH14),ASO26-ATG14,IF(AND(ASM26&gt;ATG14,ASO26&gt;ATH14),ATH14-ASM26,0)))),0)),0)</f>
        <v>　</v>
      </c>
      <c r="ATH26" s="663"/>
      <c r="ATI26" s="664"/>
      <c r="ATJ26" s="662" t="str">
        <f>IFERROR(IF(OR(ASL26="日",ASL26="祝",ASL26=0,ASQ26=0),"　",MAX(IF(AND(ASQ26&gt;ATM14,ASS26&gt;ATK14),0,IF(AND(ASQ26&lt;=ATM14,ASQ26&gt;ATJ14,ASS26&gt;ATK14),ATM14-ASQ26,IF(AND(ASQ26&lt;=ATM14,ASQ26&lt;=ATJ14,ASS26&gt;ATK14),ATM14-ATJ14,IF(AND(ASQ26&gt;ATJ14,ASS26&lt;=ATK14),ASS26-ASQ26,IF(AND(ASQ26&lt;=ATJ14,ASS26&lt;=ATK14),ASS26-ATJ14,0))))),0)),0)</f>
        <v>　</v>
      </c>
      <c r="ATK26" s="663"/>
      <c r="ATL26" s="664"/>
      <c r="ATM26" s="662" t="str">
        <f>IFERROR(IF(OR(ASL26="日",ASL26="祝",ASL26=0,ASQ26=0),"　",MAX(IF(AND(ASQ26&lt;=ATM14,ASS26&gt;ATN14),ATN14-ATM14,IF(ASS26&lt;=ATN14,0,IF(AND(ASQ26&gt;ATM14,ASS26&gt;ATN14),ATN14-ASQ26,0))),0)),0)</f>
        <v>　</v>
      </c>
      <c r="ATN26" s="663"/>
      <c r="ATO26" s="664"/>
      <c r="ATP26" s="662" t="str">
        <f t="shared" si="20"/>
        <v>　</v>
      </c>
      <c r="ATQ26" s="663"/>
      <c r="ATR26" s="664"/>
      <c r="ATS26" s="665" t="str">
        <f>IF(ATV26="×",TIME(0,0,0),IF(AUF4="非常勤",ASU26,ATG26))</f>
        <v>　</v>
      </c>
      <c r="ATT26" s="666"/>
      <c r="ATU26" s="667"/>
      <c r="ATV26" s="265"/>
      <c r="ATW26" s="665" t="str">
        <f>IF(ATZ26="×",TIME(0,0,0),IF(AUF4="非常勤",ASX26,ATJ26))</f>
        <v>　</v>
      </c>
      <c r="ATX26" s="666"/>
      <c r="ATY26" s="667"/>
      <c r="ATZ26" s="265"/>
      <c r="AUA26" s="665" t="str">
        <f>IF(AUD26="×",TIME(0,0,0),IF(AUF4="非常勤",ATA26,ATM26))</f>
        <v>　</v>
      </c>
      <c r="AUB26" s="666"/>
      <c r="AUC26" s="667"/>
      <c r="AUD26" s="265"/>
      <c r="AUE26" s="665" t="str">
        <f>IF(AUH26="×",TIME(0,0,0),IF(AUF4="非常勤",ATD26,ATP26))</f>
        <v>　</v>
      </c>
      <c r="AUF26" s="666"/>
      <c r="AUG26" s="667"/>
      <c r="AUH26" s="265"/>
      <c r="AUI26" s="720"/>
      <c r="AUJ26" s="720"/>
      <c r="AUK26" s="668"/>
      <c r="AUL26" s="670"/>
      <c r="AUM26" s="669"/>
      <c r="AUN26" s="671"/>
      <c r="AUO26" s="672"/>
      <c r="AUP26" s="672"/>
      <c r="AUQ26" s="673"/>
      <c r="AUR26" s="263">
        <f>'別表_個別勤務状況（1～60）'!$A$26</f>
        <v>12</v>
      </c>
      <c r="AUS26" s="264" t="str">
        <f>'別表_個別勤務状況（1～60）'!$B$26</f>
        <v>月</v>
      </c>
      <c r="AUT26" s="660"/>
      <c r="AUU26" s="661"/>
      <c r="AUV26" s="660"/>
      <c r="AUW26" s="661"/>
      <c r="AUX26" s="660"/>
      <c r="AUY26" s="661"/>
      <c r="AUZ26" s="660"/>
      <c r="AVA26" s="661"/>
      <c r="AVB26" s="662" t="str">
        <f>IFERROR(IF(OR(AUS26="日",AUS26="祝",AUS26=0,AUT26=""),"　",MAX(IF(AND(AUT26&lt;=AVB14,AUV26&gt;AVC14),AVC14-AVB14,IF(AND(AUT26&gt;AVB14,AUV26&lt;=AVC14),AUV26-AUT26,IF(AND(AUT26&lt;=AVB14,AUV26&lt;=AVC14),AUV26-AVB14,IF(AND(AUT26&gt;AVB14,AUV26&gt;AVC14),AVC14-AUT26,0)))),0)),0)</f>
        <v>　</v>
      </c>
      <c r="AVC26" s="663"/>
      <c r="AVD26" s="664"/>
      <c r="AVE26" s="662" t="str">
        <f>IFERROR(IF(OR(AUS26="日",AUS26="祝",AUS26=0,AUX26=""),"　",MAX(IF(AND(AUX26&gt;AVH14,AUZ26&gt;AVF14),0,IF(AND(AUX26&lt;=AVH14,AUX26&gt;AVE14,AUZ26&gt;AVF14),AVH14-AUX26,IF(AND(AUX26&lt;=AVH14,AUX26&lt;=AVE14,AUZ26&gt;AVF14),AVH14-AVE14,IF(AND(AUX26&gt;AVE14,AUZ26&lt;=AVF14),AUZ26-AUX26,IF(AND(AUX26&lt;=AVE14,AUZ26&lt;=AVF14),AUZ26-AVE14,0))))),0)),0)</f>
        <v>　</v>
      </c>
      <c r="AVF26" s="663"/>
      <c r="AVG26" s="664"/>
      <c r="AVH26" s="662" t="str">
        <f>IFERROR(IF(OR(AUS26="日",AUS26="祝",AUS26=0,AUX26=0),"　",MAX(IF(AND(AUX26&lt;=AVH14,AUZ26&gt;AVI14),AVI14-AVH14,IF(AUZ26&lt;=AVI14,0,IF(AND(AUX26&gt;AVH14,AUZ26&gt;AVI14),AVI14-AUX26,0))),0)),0)</f>
        <v>　</v>
      </c>
      <c r="AVI26" s="663"/>
      <c r="AVJ26" s="664"/>
      <c r="AVK26" s="662" t="str">
        <f>IFERROR(IF(OR(AUS26="日",AUS26="祝",AUS26=0,AUX26=0),"　",MAX(IF(AUX26&gt;AVK14,AUZ26-AUX26,IF(AUX26&lt;=AVK14,AUZ26-AVK14,0)),0)),0)</f>
        <v>　</v>
      </c>
      <c r="AVL26" s="663"/>
      <c r="AVM26" s="664"/>
      <c r="AVN26" s="662" t="str">
        <f>IFERROR(IF(OR(AUS26="日",AUS26="祝",AUS26=0,AUT26=""),"　",MAX(IF(AND(AUT26&lt;=AVN14,AUV26&gt;AVO14),AVO14-AVN14,IF(AND(AUT26&gt;AVN14,AUV26&lt;=AVO14),AUV26-AUT26,IF(AND(AUT26&lt;=AVN14,AUV26&lt;=AVO14),AUV26-AVN14,IF(AND(AUT26&gt;AVN14,AUV26&gt;AVO14),AVO14-AUT26,0)))),0)),0)</f>
        <v>　</v>
      </c>
      <c r="AVO26" s="663"/>
      <c r="AVP26" s="664"/>
      <c r="AVQ26" s="662" t="str">
        <f>IFERROR(IF(OR(AUS26="日",AUS26="祝",AUS26=0,AUX26=0),"　",MAX(IF(AND(AUX26&gt;AVT14,AUZ26&gt;AVR14),0,IF(AND(AUX26&lt;=AVT14,AUX26&gt;AVQ14,AUZ26&gt;AVR14),AVT14-AUX26,IF(AND(AUX26&lt;=AVT14,AUX26&lt;=AVQ14,AUZ26&gt;AVR14),AVT14-AVQ14,IF(AND(AUX26&gt;AVQ14,AUZ26&lt;=AVR14),AUZ26-AUX26,IF(AND(AUX26&lt;=AVQ14,AUZ26&lt;=AVR14),AUZ26-AVQ14,0))))),0)),0)</f>
        <v>　</v>
      </c>
      <c r="AVR26" s="663"/>
      <c r="AVS26" s="664"/>
      <c r="AVT26" s="662" t="str">
        <f>IFERROR(IF(OR(AUS26="日",AUS26="祝",AUS26=0,AUX26=0),"　",MAX(IF(AND(AUX26&lt;=AVT14,AUZ26&gt;AVU14),AVU14-AVT14,IF(AUZ26&lt;=AVU14,0,IF(AND(AUX26&gt;AVT14,AUZ26&gt;AVU14),AVU14-AUX26,0))),0)),0)</f>
        <v>　</v>
      </c>
      <c r="AVU26" s="663"/>
      <c r="AVV26" s="664"/>
      <c r="AVW26" s="662" t="str">
        <f t="shared" si="21"/>
        <v>　</v>
      </c>
      <c r="AVX26" s="663"/>
      <c r="AVY26" s="664"/>
      <c r="AVZ26" s="665" t="str">
        <f>IF(AWC26="×",TIME(0,0,0),IF(AWM4="非常勤",AVB26,AVN26))</f>
        <v>　</v>
      </c>
      <c r="AWA26" s="666"/>
      <c r="AWB26" s="667"/>
      <c r="AWC26" s="265"/>
      <c r="AWD26" s="665" t="str">
        <f>IF(AWG26="×",TIME(0,0,0),IF(AWM4="非常勤",AVE26,AVQ26))</f>
        <v>　</v>
      </c>
      <c r="AWE26" s="666"/>
      <c r="AWF26" s="667"/>
      <c r="AWG26" s="265"/>
      <c r="AWH26" s="665" t="str">
        <f>IF(AWK26="×",TIME(0,0,0),IF(AWM4="非常勤",AVH26,AVT26))</f>
        <v>　</v>
      </c>
      <c r="AWI26" s="666"/>
      <c r="AWJ26" s="667"/>
      <c r="AWK26" s="265"/>
      <c r="AWL26" s="665" t="str">
        <f>IF(AWO26="×",TIME(0,0,0),IF(AWM4="非常勤",AVK26,AVW26))</f>
        <v>　</v>
      </c>
      <c r="AWM26" s="666"/>
      <c r="AWN26" s="667"/>
      <c r="AWO26" s="265"/>
      <c r="AWP26" s="720"/>
      <c r="AWQ26" s="720"/>
      <c r="AWR26" s="668"/>
      <c r="AWS26" s="670"/>
      <c r="AWT26" s="669"/>
      <c r="AWU26" s="671"/>
      <c r="AWV26" s="672"/>
      <c r="AWW26" s="672"/>
      <c r="AWX26" s="673"/>
      <c r="AWY26" s="263">
        <f>'別表_個別勤務状況（1～60）'!$A$26</f>
        <v>12</v>
      </c>
      <c r="AWZ26" s="264" t="str">
        <f>'別表_個別勤務状況（1～60）'!$B$26</f>
        <v>月</v>
      </c>
      <c r="AXA26" s="660"/>
      <c r="AXB26" s="661"/>
      <c r="AXC26" s="660"/>
      <c r="AXD26" s="661"/>
      <c r="AXE26" s="660"/>
      <c r="AXF26" s="661"/>
      <c r="AXG26" s="660"/>
      <c r="AXH26" s="661"/>
      <c r="AXI26" s="662" t="str">
        <f>IFERROR(IF(OR(AWZ26="日",AWZ26="祝",AWZ26=0,AXA26=""),"　",MAX(IF(AND(AXA26&lt;=AXI14,AXC26&gt;AXJ14),AXJ14-AXI14,IF(AND(AXA26&gt;AXI14,AXC26&lt;=AXJ14),AXC26-AXA26,IF(AND(AXA26&lt;=AXI14,AXC26&lt;=AXJ14),AXC26-AXI14,IF(AND(AXA26&gt;AXI14,AXC26&gt;AXJ14),AXJ14-AXA26,0)))),0)),0)</f>
        <v>　</v>
      </c>
      <c r="AXJ26" s="663"/>
      <c r="AXK26" s="664"/>
      <c r="AXL26" s="662" t="str">
        <f>IFERROR(IF(OR(AWZ26="日",AWZ26="祝",AWZ26=0,AXE26=""),"　",MAX(IF(AND(AXE26&gt;AXO14,AXG26&gt;AXM14),0,IF(AND(AXE26&lt;=AXO14,AXE26&gt;AXL14,AXG26&gt;AXM14),AXO14-AXE26,IF(AND(AXE26&lt;=AXO14,AXE26&lt;=AXL14,AXG26&gt;AXM14),AXO14-AXL14,IF(AND(AXE26&gt;AXL14,AXG26&lt;=AXM14),AXG26-AXE26,IF(AND(AXE26&lt;=AXL14,AXG26&lt;=AXM14),AXG26-AXL14,0))))),0)),0)</f>
        <v>　</v>
      </c>
      <c r="AXM26" s="663"/>
      <c r="AXN26" s="664"/>
      <c r="AXO26" s="662" t="str">
        <f>IFERROR(IF(OR(AWZ26="日",AWZ26="祝",AWZ26=0,AXE26=0),"　",MAX(IF(AND(AXE26&lt;=AXO14,AXG26&gt;AXP14),AXP14-AXO14,IF(AXG26&lt;=AXP14,0,IF(AND(AXE26&gt;AXO14,AXG26&gt;AXP14),AXP14-AXE26,0))),0)),0)</f>
        <v>　</v>
      </c>
      <c r="AXP26" s="663"/>
      <c r="AXQ26" s="664"/>
      <c r="AXR26" s="662" t="str">
        <f>IFERROR(IF(OR(AWZ26="日",AWZ26="祝",AWZ26=0,AXE26=0),"　",MAX(IF(AXE26&gt;AXR14,AXG26-AXE26,IF(AXE26&lt;=AXR14,AXG26-AXR14,0)),0)),0)</f>
        <v>　</v>
      </c>
      <c r="AXS26" s="663"/>
      <c r="AXT26" s="664"/>
      <c r="AXU26" s="662" t="str">
        <f>IFERROR(IF(OR(AWZ26="日",AWZ26="祝",AWZ26=0,AXA26=""),"　",MAX(IF(AND(AXA26&lt;=AXU14,AXC26&gt;AXV14),AXV14-AXU14,IF(AND(AXA26&gt;AXU14,AXC26&lt;=AXV14),AXC26-AXA26,IF(AND(AXA26&lt;=AXU14,AXC26&lt;=AXV14),AXC26-AXU14,IF(AND(AXA26&gt;AXU14,AXC26&gt;AXV14),AXV14-AXA26,0)))),0)),0)</f>
        <v>　</v>
      </c>
      <c r="AXV26" s="663"/>
      <c r="AXW26" s="664"/>
      <c r="AXX26" s="662" t="str">
        <f>IFERROR(IF(OR(AWZ26="日",AWZ26="祝",AWZ26=0,AXE26=0),"　",MAX(IF(AND(AXE26&gt;AYA14,AXG26&gt;AXY14),0,IF(AND(AXE26&lt;=AYA14,AXE26&gt;AXX14,AXG26&gt;AXY14),AYA14-AXE26,IF(AND(AXE26&lt;=AYA14,AXE26&lt;=AXX14,AXG26&gt;AXY14),AYA14-AXX14,IF(AND(AXE26&gt;AXX14,AXG26&lt;=AXY14),AXG26-AXE26,IF(AND(AXE26&lt;=AXX14,AXG26&lt;=AXY14),AXG26-AXX14,0))))),0)),0)</f>
        <v>　</v>
      </c>
      <c r="AXY26" s="663"/>
      <c r="AXZ26" s="664"/>
      <c r="AYA26" s="662" t="str">
        <f>IFERROR(IF(OR(AWZ26="日",AWZ26="祝",AWZ26=0,AXE26=0),"　",MAX(IF(AND(AXE26&lt;=AYA14,AXG26&gt;AYB14),AYB14-AYA14,IF(AXG26&lt;=AYB14,0,IF(AND(AXE26&gt;AYA14,AXG26&gt;AYB14),AYB14-AXE26,0))),0)),0)</f>
        <v>　</v>
      </c>
      <c r="AYB26" s="663"/>
      <c r="AYC26" s="664"/>
      <c r="AYD26" s="662" t="str">
        <f t="shared" si="22"/>
        <v>　</v>
      </c>
      <c r="AYE26" s="663"/>
      <c r="AYF26" s="664"/>
      <c r="AYG26" s="665" t="str">
        <f>IF(AYJ26="×",TIME(0,0,0),IF(AYT4="非常勤",AXI26,AXU26))</f>
        <v>　</v>
      </c>
      <c r="AYH26" s="666"/>
      <c r="AYI26" s="667"/>
      <c r="AYJ26" s="265"/>
      <c r="AYK26" s="665" t="str">
        <f>IF(AYN26="×",TIME(0,0,0),IF(AYT4="非常勤",AXL26,AXX26))</f>
        <v>　</v>
      </c>
      <c r="AYL26" s="666"/>
      <c r="AYM26" s="667"/>
      <c r="AYN26" s="265"/>
      <c r="AYO26" s="665" t="str">
        <f>IF(AYR26="×",TIME(0,0,0),IF(AYT4="非常勤",AXO26,AYA26))</f>
        <v>　</v>
      </c>
      <c r="AYP26" s="666"/>
      <c r="AYQ26" s="667"/>
      <c r="AYR26" s="265"/>
      <c r="AYS26" s="665" t="str">
        <f>IF(AYV26="×",TIME(0,0,0),IF(AYT4="非常勤",AXR26,AYD26))</f>
        <v>　</v>
      </c>
      <c r="AYT26" s="666"/>
      <c r="AYU26" s="667"/>
      <c r="AYV26" s="265"/>
      <c r="AYW26" s="720"/>
      <c r="AYX26" s="720"/>
      <c r="AYY26" s="668"/>
      <c r="AYZ26" s="670"/>
      <c r="AZA26" s="669"/>
      <c r="AZB26" s="671"/>
      <c r="AZC26" s="672"/>
      <c r="AZD26" s="672"/>
      <c r="AZE26" s="673"/>
      <c r="AZF26" s="263">
        <f>'別表_個別勤務状況（1～60）'!$A$26</f>
        <v>12</v>
      </c>
      <c r="AZG26" s="264" t="str">
        <f>'別表_個別勤務状況（1～60）'!$B$26</f>
        <v>月</v>
      </c>
      <c r="AZH26" s="660"/>
      <c r="AZI26" s="661"/>
      <c r="AZJ26" s="660"/>
      <c r="AZK26" s="661"/>
      <c r="AZL26" s="660"/>
      <c r="AZM26" s="661"/>
      <c r="AZN26" s="660"/>
      <c r="AZO26" s="661"/>
      <c r="AZP26" s="662" t="str">
        <f>IFERROR(IF(OR(AZG26="日",AZG26="祝",AZG26=0,AZH26=""),"　",MAX(IF(AND(AZH26&lt;=AZP14,AZJ26&gt;AZQ14),AZQ14-AZP14,IF(AND(AZH26&gt;AZP14,AZJ26&lt;=AZQ14),AZJ26-AZH26,IF(AND(AZH26&lt;=AZP14,AZJ26&lt;=AZQ14),AZJ26-AZP14,IF(AND(AZH26&gt;AZP14,AZJ26&gt;AZQ14),AZQ14-AZH26,0)))),0)),0)</f>
        <v>　</v>
      </c>
      <c r="AZQ26" s="663"/>
      <c r="AZR26" s="664"/>
      <c r="AZS26" s="662" t="str">
        <f>IFERROR(IF(OR(AZG26="日",AZG26="祝",AZG26=0,AZL26=""),"　",MAX(IF(AND(AZL26&gt;AZV14,AZN26&gt;AZT14),0,IF(AND(AZL26&lt;=AZV14,AZL26&gt;AZS14,AZN26&gt;AZT14),AZV14-AZL26,IF(AND(AZL26&lt;=AZV14,AZL26&lt;=AZS14,AZN26&gt;AZT14),AZV14-AZS14,IF(AND(AZL26&gt;AZS14,AZN26&lt;=AZT14),AZN26-AZL26,IF(AND(AZL26&lt;=AZS14,AZN26&lt;=AZT14),AZN26-AZS14,0))))),0)),0)</f>
        <v>　</v>
      </c>
      <c r="AZT26" s="663"/>
      <c r="AZU26" s="664"/>
      <c r="AZV26" s="662" t="str">
        <f>IFERROR(IF(OR(AZG26="日",AZG26="祝",AZG26=0,AZL26=0),"　",MAX(IF(AND(AZL26&lt;=AZV14,AZN26&gt;AZW14),AZW14-AZV14,IF(AZN26&lt;=AZW14,0,IF(AND(AZL26&gt;AZV14,AZN26&gt;AZW14),AZW14-AZL26,0))),0)),0)</f>
        <v>　</v>
      </c>
      <c r="AZW26" s="663"/>
      <c r="AZX26" s="664"/>
      <c r="AZY26" s="662" t="str">
        <f>IFERROR(IF(OR(AZG26="日",AZG26="祝",AZG26=0,AZL26=0),"　",MAX(IF(AZL26&gt;AZY14,AZN26-AZL26,IF(AZL26&lt;=AZY14,AZN26-AZY14,0)),0)),0)</f>
        <v>　</v>
      </c>
      <c r="AZZ26" s="663"/>
      <c r="BAA26" s="664"/>
      <c r="BAB26" s="662" t="str">
        <f>IFERROR(IF(OR(AZG26="日",AZG26="祝",AZG26=0,AZH26=""),"　",MAX(IF(AND(AZH26&lt;=BAB14,AZJ26&gt;BAC14),BAC14-BAB14,IF(AND(AZH26&gt;BAB14,AZJ26&lt;=BAC14),AZJ26-AZH26,IF(AND(AZH26&lt;=BAB14,AZJ26&lt;=BAC14),AZJ26-BAB14,IF(AND(AZH26&gt;BAB14,AZJ26&gt;BAC14),BAC14-AZH26,0)))),0)),0)</f>
        <v>　</v>
      </c>
      <c r="BAC26" s="663"/>
      <c r="BAD26" s="664"/>
      <c r="BAE26" s="662" t="str">
        <f>IFERROR(IF(OR(AZG26="日",AZG26="祝",AZG26=0,AZL26=0),"　",MAX(IF(AND(AZL26&gt;BAH14,AZN26&gt;BAF14),0,IF(AND(AZL26&lt;=BAH14,AZL26&gt;BAE14,AZN26&gt;BAF14),BAH14-AZL26,IF(AND(AZL26&lt;=BAH14,AZL26&lt;=BAE14,AZN26&gt;BAF14),BAH14-BAE14,IF(AND(AZL26&gt;BAE14,AZN26&lt;=BAF14),AZN26-AZL26,IF(AND(AZL26&lt;=BAE14,AZN26&lt;=BAF14),AZN26-BAE14,0))))),0)),0)</f>
        <v>　</v>
      </c>
      <c r="BAF26" s="663"/>
      <c r="BAG26" s="664"/>
      <c r="BAH26" s="662" t="str">
        <f>IFERROR(IF(OR(AZG26="日",AZG26="祝",AZG26=0,AZL26=0),"　",MAX(IF(AND(AZL26&lt;=BAH14,AZN26&gt;BAI14),BAI14-BAH14,IF(AZN26&lt;=BAI14,0,IF(AND(AZL26&gt;BAH14,AZN26&gt;BAI14),BAI14-AZL26,0))),0)),0)</f>
        <v>　</v>
      </c>
      <c r="BAI26" s="663"/>
      <c r="BAJ26" s="664"/>
      <c r="BAK26" s="662" t="str">
        <f t="shared" si="23"/>
        <v>　</v>
      </c>
      <c r="BAL26" s="663"/>
      <c r="BAM26" s="664"/>
      <c r="BAN26" s="665" t="str">
        <f>IF(BAQ26="×",TIME(0,0,0),IF(BBA4="非常勤",AZP26,BAB26))</f>
        <v>　</v>
      </c>
      <c r="BAO26" s="666"/>
      <c r="BAP26" s="667"/>
      <c r="BAQ26" s="265"/>
      <c r="BAR26" s="665" t="str">
        <f>IF(BAU26="×",TIME(0,0,0),IF(BBA4="非常勤",AZS26,BAE26))</f>
        <v>　</v>
      </c>
      <c r="BAS26" s="666"/>
      <c r="BAT26" s="667"/>
      <c r="BAU26" s="265"/>
      <c r="BAV26" s="665" t="str">
        <f>IF(BAY26="×",TIME(0,0,0),IF(BBA4="非常勤",AZV26,BAH26))</f>
        <v>　</v>
      </c>
      <c r="BAW26" s="666"/>
      <c r="BAX26" s="667"/>
      <c r="BAY26" s="265"/>
      <c r="BAZ26" s="665" t="str">
        <f>IF(BBC26="×",TIME(0,0,0),IF(BBA4="非常勤",AZY26,BAK26))</f>
        <v>　</v>
      </c>
      <c r="BBA26" s="666"/>
      <c r="BBB26" s="667"/>
      <c r="BBC26" s="265"/>
      <c r="BBD26" s="720"/>
      <c r="BBE26" s="720"/>
      <c r="BBF26" s="668"/>
      <c r="BBG26" s="670"/>
      <c r="BBH26" s="669"/>
      <c r="BBI26" s="671"/>
      <c r="BBJ26" s="672"/>
      <c r="BBK26" s="672"/>
      <c r="BBL26" s="673"/>
      <c r="BBM26" s="263">
        <f>'別表_個別勤務状況（1～60）'!$A$26</f>
        <v>12</v>
      </c>
      <c r="BBN26" s="264" t="str">
        <f>'別表_個別勤務状況（1～60）'!$B$26</f>
        <v>月</v>
      </c>
      <c r="BBO26" s="660"/>
      <c r="BBP26" s="661"/>
      <c r="BBQ26" s="660"/>
      <c r="BBR26" s="661"/>
      <c r="BBS26" s="660"/>
      <c r="BBT26" s="661"/>
      <c r="BBU26" s="660"/>
      <c r="BBV26" s="661"/>
      <c r="BBW26" s="662" t="str">
        <f>IFERROR(IF(OR(BBN26="日",BBN26="祝",BBN26=0,BBO26=""),"　",MAX(IF(AND(BBO26&lt;=BBW14,BBQ26&gt;BBX14),BBX14-BBW14,IF(AND(BBO26&gt;BBW14,BBQ26&lt;=BBX14),BBQ26-BBO26,IF(AND(BBO26&lt;=BBW14,BBQ26&lt;=BBX14),BBQ26-BBW14,IF(AND(BBO26&gt;BBW14,BBQ26&gt;BBX14),BBX14-BBO26,0)))),0)),0)</f>
        <v>　</v>
      </c>
      <c r="BBX26" s="663"/>
      <c r="BBY26" s="664"/>
      <c r="BBZ26" s="662" t="str">
        <f>IFERROR(IF(OR(BBN26="日",BBN26="祝",BBN26=0,BBS26=""),"　",MAX(IF(AND(BBS26&gt;BCC14,BBU26&gt;BCA14),0,IF(AND(BBS26&lt;=BCC14,BBS26&gt;BBZ14,BBU26&gt;BCA14),BCC14-BBS26,IF(AND(BBS26&lt;=BCC14,BBS26&lt;=BBZ14,BBU26&gt;BCA14),BCC14-BBZ14,IF(AND(BBS26&gt;BBZ14,BBU26&lt;=BCA14),BBU26-BBS26,IF(AND(BBS26&lt;=BBZ14,BBU26&lt;=BCA14),BBU26-BBZ14,0))))),0)),0)</f>
        <v>　</v>
      </c>
      <c r="BCA26" s="663"/>
      <c r="BCB26" s="664"/>
      <c r="BCC26" s="662" t="str">
        <f>IFERROR(IF(OR(BBN26="日",BBN26="祝",BBN26=0,BBS26=0),"　",MAX(IF(AND(BBS26&lt;=BCC14,BBU26&gt;BCD14),BCD14-BCC14,IF(BBU26&lt;=BCD14,0,IF(AND(BBS26&gt;BCC14,BBU26&gt;BCD14),BCD14-BBS26,0))),0)),0)</f>
        <v>　</v>
      </c>
      <c r="BCD26" s="663"/>
      <c r="BCE26" s="664"/>
      <c r="BCF26" s="662" t="str">
        <f>IFERROR(IF(OR(BBN26="日",BBN26="祝",BBN26=0,BBS26=0),"　",MAX(IF(BBS26&gt;BCF14,BBU26-BBS26,IF(BBS26&lt;=BCF14,BBU26-BCF14,0)),0)),0)</f>
        <v>　</v>
      </c>
      <c r="BCG26" s="663"/>
      <c r="BCH26" s="664"/>
      <c r="BCI26" s="662" t="str">
        <f>IFERROR(IF(OR(BBN26="日",BBN26="祝",BBN26=0,BBO26=""),"　",MAX(IF(AND(BBO26&lt;=BCI14,BBQ26&gt;BCJ14),BCJ14-BCI14,IF(AND(BBO26&gt;BCI14,BBQ26&lt;=BCJ14),BBQ26-BBO26,IF(AND(BBO26&lt;=BCI14,BBQ26&lt;=BCJ14),BBQ26-BCI14,IF(AND(BBO26&gt;BCI14,BBQ26&gt;BCJ14),BCJ14-BBO26,0)))),0)),0)</f>
        <v>　</v>
      </c>
      <c r="BCJ26" s="663"/>
      <c r="BCK26" s="664"/>
      <c r="BCL26" s="662" t="str">
        <f>IFERROR(IF(OR(BBN26="日",BBN26="祝",BBN26=0,BBS26=0),"　",MAX(IF(AND(BBS26&gt;BCO14,BBU26&gt;BCM14),0,IF(AND(BBS26&lt;=BCO14,BBS26&gt;BCL14,BBU26&gt;BCM14),BCO14-BBS26,IF(AND(BBS26&lt;=BCO14,BBS26&lt;=BCL14,BBU26&gt;BCM14),BCO14-BCL14,IF(AND(BBS26&gt;BCL14,BBU26&lt;=BCM14),BBU26-BBS26,IF(AND(BBS26&lt;=BCL14,BBU26&lt;=BCM14),BBU26-BCL14,0))))),0)),0)</f>
        <v>　</v>
      </c>
      <c r="BCM26" s="663"/>
      <c r="BCN26" s="664"/>
      <c r="BCO26" s="662" t="str">
        <f>IFERROR(IF(OR(BBN26="日",BBN26="祝",BBN26=0,BBS26=0),"　",MAX(IF(AND(BBS26&lt;=BCO14,BBU26&gt;BCP14),BCP14-BCO14,IF(BBU26&lt;=BCP14,0,IF(AND(BBS26&gt;BCO14,BBU26&gt;BCP14),BCP14-BBS26,0))),0)),0)</f>
        <v>　</v>
      </c>
      <c r="BCP26" s="663"/>
      <c r="BCQ26" s="664"/>
      <c r="BCR26" s="662" t="str">
        <f t="shared" si="24"/>
        <v>　</v>
      </c>
      <c r="BCS26" s="663"/>
      <c r="BCT26" s="664"/>
      <c r="BCU26" s="665" t="str">
        <f>IF(BCX26="×",TIME(0,0,0),IF(BDH4="非常勤",BBW26,BCI26))</f>
        <v>　</v>
      </c>
      <c r="BCV26" s="666"/>
      <c r="BCW26" s="667"/>
      <c r="BCX26" s="265"/>
      <c r="BCY26" s="665" t="str">
        <f>IF(BDB26="×",TIME(0,0,0),IF(BDH4="非常勤",BBZ26,BCL26))</f>
        <v>　</v>
      </c>
      <c r="BCZ26" s="666"/>
      <c r="BDA26" s="667"/>
      <c r="BDB26" s="265"/>
      <c r="BDC26" s="665" t="str">
        <f>IF(BDF26="×",TIME(0,0,0),IF(BDH4="非常勤",BCC26,BCO26))</f>
        <v>　</v>
      </c>
      <c r="BDD26" s="666"/>
      <c r="BDE26" s="667"/>
      <c r="BDF26" s="265"/>
      <c r="BDG26" s="665" t="str">
        <f>IF(BDJ26="×",TIME(0,0,0),IF(BDH4="非常勤",BCF26,BCR26))</f>
        <v>　</v>
      </c>
      <c r="BDH26" s="666"/>
      <c r="BDI26" s="667"/>
      <c r="BDJ26" s="265"/>
      <c r="BDK26" s="720"/>
      <c r="BDL26" s="720"/>
      <c r="BDM26" s="668"/>
      <c r="BDN26" s="670"/>
      <c r="BDO26" s="669"/>
      <c r="BDP26" s="671"/>
      <c r="BDQ26" s="672"/>
      <c r="BDR26" s="672"/>
      <c r="BDS26" s="673"/>
      <c r="BDT26" s="263">
        <f>'別表_個別勤務状況（1～60）'!$A$26</f>
        <v>12</v>
      </c>
      <c r="BDU26" s="264" t="str">
        <f>'別表_個別勤務状況（1～60）'!$B$26</f>
        <v>月</v>
      </c>
      <c r="BDV26" s="660"/>
      <c r="BDW26" s="661"/>
      <c r="BDX26" s="660"/>
      <c r="BDY26" s="661"/>
      <c r="BDZ26" s="660"/>
      <c r="BEA26" s="661"/>
      <c r="BEB26" s="660"/>
      <c r="BEC26" s="661"/>
      <c r="BED26" s="662" t="str">
        <f>IFERROR(IF(OR(BDU26="日",BDU26="祝",BDU26=0,BDV26=""),"　",MAX(IF(AND(BDV26&lt;=BED14,BDX26&gt;BEE14),BEE14-BED14,IF(AND(BDV26&gt;BED14,BDX26&lt;=BEE14),BDX26-BDV26,IF(AND(BDV26&lt;=BED14,BDX26&lt;=BEE14),BDX26-BED14,IF(AND(BDV26&gt;BED14,BDX26&gt;BEE14),BEE14-BDV26,0)))),0)),0)</f>
        <v>　</v>
      </c>
      <c r="BEE26" s="663"/>
      <c r="BEF26" s="664"/>
      <c r="BEG26" s="662" t="str">
        <f>IFERROR(IF(OR(BDU26="日",BDU26="祝",BDU26=0,BDZ26=""),"　",MAX(IF(AND(BDZ26&gt;BEJ14,BEB26&gt;BEH14),0,IF(AND(BDZ26&lt;=BEJ14,BDZ26&gt;BEG14,BEB26&gt;BEH14),BEJ14-BDZ26,IF(AND(BDZ26&lt;=BEJ14,BDZ26&lt;=BEG14,BEB26&gt;BEH14),BEJ14-BEG14,IF(AND(BDZ26&gt;BEG14,BEB26&lt;=BEH14),BEB26-BDZ26,IF(AND(BDZ26&lt;=BEG14,BEB26&lt;=BEH14),BEB26-BEG14,0))))),0)),0)</f>
        <v>　</v>
      </c>
      <c r="BEH26" s="663"/>
      <c r="BEI26" s="664"/>
      <c r="BEJ26" s="662" t="str">
        <f>IFERROR(IF(OR(BDU26="日",BDU26="祝",BDU26=0,BDZ26=0),"　",MAX(IF(AND(BDZ26&lt;=BEJ14,BEB26&gt;BEK14),BEK14-BEJ14,IF(BEB26&lt;=BEK14,0,IF(AND(BDZ26&gt;BEJ14,BEB26&gt;BEK14),BEK14-BDZ26,0))),0)),0)</f>
        <v>　</v>
      </c>
      <c r="BEK26" s="663"/>
      <c r="BEL26" s="664"/>
      <c r="BEM26" s="662" t="str">
        <f>IFERROR(IF(OR(BDU26="日",BDU26="祝",BDU26=0,BDZ26=0),"　",MAX(IF(BDZ26&gt;BEM14,BEB26-BDZ26,IF(BDZ26&lt;=BEM14,BEB26-BEM14,0)),0)),0)</f>
        <v>　</v>
      </c>
      <c r="BEN26" s="663"/>
      <c r="BEO26" s="664"/>
      <c r="BEP26" s="662" t="str">
        <f>IFERROR(IF(OR(BDU26="日",BDU26="祝",BDU26=0,BDV26=""),"　",MAX(IF(AND(BDV26&lt;=BEP14,BDX26&gt;BEQ14),BEQ14-BEP14,IF(AND(BDV26&gt;BEP14,BDX26&lt;=BEQ14),BDX26-BDV26,IF(AND(BDV26&lt;=BEP14,BDX26&lt;=BEQ14),BDX26-BEP14,IF(AND(BDV26&gt;BEP14,BDX26&gt;BEQ14),BEQ14-BDV26,0)))),0)),0)</f>
        <v>　</v>
      </c>
      <c r="BEQ26" s="663"/>
      <c r="BER26" s="664"/>
      <c r="BES26" s="662" t="str">
        <f>IFERROR(IF(OR(BDU26="日",BDU26="祝",BDU26=0,BDZ26=0),"　",MAX(IF(AND(BDZ26&gt;BEV14,BEB26&gt;BET14),0,IF(AND(BDZ26&lt;=BEV14,BDZ26&gt;BES14,BEB26&gt;BET14),BEV14-BDZ26,IF(AND(BDZ26&lt;=BEV14,BDZ26&lt;=BES14,BEB26&gt;BET14),BEV14-BES14,IF(AND(BDZ26&gt;BES14,BEB26&lt;=BET14),BEB26-BDZ26,IF(AND(BDZ26&lt;=BES14,BEB26&lt;=BET14),BEB26-BES14,0))))),0)),0)</f>
        <v>　</v>
      </c>
      <c r="BET26" s="663"/>
      <c r="BEU26" s="664"/>
      <c r="BEV26" s="662" t="str">
        <f>IFERROR(IF(OR(BDU26="日",BDU26="祝",BDU26=0,BDZ26=0),"　",MAX(IF(AND(BDZ26&lt;=BEV14,BEB26&gt;BEW14),BEW14-BEV14,IF(BEB26&lt;=BEW14,0,IF(AND(BDZ26&gt;BEV14,BEB26&gt;BEW14),BEW14-BDZ26,0))),0)),0)</f>
        <v>　</v>
      </c>
      <c r="BEW26" s="663"/>
      <c r="BEX26" s="664"/>
      <c r="BEY26" s="662" t="str">
        <f t="shared" si="25"/>
        <v>　</v>
      </c>
      <c r="BEZ26" s="663"/>
      <c r="BFA26" s="664"/>
      <c r="BFB26" s="665" t="str">
        <f>IF(BFE26="×",TIME(0,0,0),IF(BFO4="非常勤",BED26,BEP26))</f>
        <v>　</v>
      </c>
      <c r="BFC26" s="666"/>
      <c r="BFD26" s="667"/>
      <c r="BFE26" s="265"/>
      <c r="BFF26" s="665" t="str">
        <f>IF(BFI26="×",TIME(0,0,0),IF(BFO4="非常勤",BEG26,BES26))</f>
        <v>　</v>
      </c>
      <c r="BFG26" s="666"/>
      <c r="BFH26" s="667"/>
      <c r="BFI26" s="265"/>
      <c r="BFJ26" s="665" t="str">
        <f>IF(BFM26="×",TIME(0,0,0),IF(BFO4="非常勤",BEJ26,BEV26))</f>
        <v>　</v>
      </c>
      <c r="BFK26" s="666"/>
      <c r="BFL26" s="667"/>
      <c r="BFM26" s="265"/>
      <c r="BFN26" s="665" t="str">
        <f>IF(BFQ26="×",TIME(0,0,0),IF(BFO4="非常勤",BEM26,BEY26))</f>
        <v>　</v>
      </c>
      <c r="BFO26" s="666"/>
      <c r="BFP26" s="667"/>
      <c r="BFQ26" s="265"/>
      <c r="BFR26" s="720"/>
      <c r="BFS26" s="720"/>
      <c r="BFT26" s="668"/>
      <c r="BFU26" s="670"/>
      <c r="BFV26" s="669"/>
      <c r="BFW26" s="671"/>
      <c r="BFX26" s="672"/>
      <c r="BFY26" s="672"/>
      <c r="BFZ26" s="673"/>
      <c r="BGA26" s="263">
        <f>'別表_個別勤務状況（1～60）'!$A$26</f>
        <v>12</v>
      </c>
      <c r="BGB26" s="264" t="str">
        <f>'別表_個別勤務状況（1～60）'!$B$26</f>
        <v>月</v>
      </c>
      <c r="BGC26" s="660"/>
      <c r="BGD26" s="661"/>
      <c r="BGE26" s="660"/>
      <c r="BGF26" s="661"/>
      <c r="BGG26" s="660"/>
      <c r="BGH26" s="661"/>
      <c r="BGI26" s="660"/>
      <c r="BGJ26" s="661"/>
      <c r="BGK26" s="662" t="str">
        <f>IFERROR(IF(OR(BGB26="日",BGB26="祝",BGB26=0,BGC26=""),"　",MAX(IF(AND(BGC26&lt;=BGK14,BGE26&gt;BGL14),BGL14-BGK14,IF(AND(BGC26&gt;BGK14,BGE26&lt;=BGL14),BGE26-BGC26,IF(AND(BGC26&lt;=BGK14,BGE26&lt;=BGL14),BGE26-BGK14,IF(AND(BGC26&gt;BGK14,BGE26&gt;BGL14),BGL14-BGC26,0)))),0)),0)</f>
        <v>　</v>
      </c>
      <c r="BGL26" s="663"/>
      <c r="BGM26" s="664"/>
      <c r="BGN26" s="662" t="str">
        <f>IFERROR(IF(OR(BGB26="日",BGB26="祝",BGB26=0,BGG26=""),"　",MAX(IF(AND(BGG26&gt;BGQ14,BGI26&gt;BGO14),0,IF(AND(BGG26&lt;=BGQ14,BGG26&gt;BGN14,BGI26&gt;BGO14),BGQ14-BGG26,IF(AND(BGG26&lt;=BGQ14,BGG26&lt;=BGN14,BGI26&gt;BGO14),BGQ14-BGN14,IF(AND(BGG26&gt;BGN14,BGI26&lt;=BGO14),BGI26-BGG26,IF(AND(BGG26&lt;=BGN14,BGI26&lt;=BGO14),BGI26-BGN14,0))))),0)),0)</f>
        <v>　</v>
      </c>
      <c r="BGO26" s="663"/>
      <c r="BGP26" s="664"/>
      <c r="BGQ26" s="662" t="str">
        <f>IFERROR(IF(OR(BGB26="日",BGB26="祝",BGB26=0,BGG26=0),"　",MAX(IF(AND(BGG26&lt;=BGQ14,BGI26&gt;BGR14),BGR14-BGQ14,IF(BGI26&lt;=BGR14,0,IF(AND(BGG26&gt;BGQ14,BGI26&gt;BGR14),BGR14-BGG26,0))),0)),0)</f>
        <v>　</v>
      </c>
      <c r="BGR26" s="663"/>
      <c r="BGS26" s="664"/>
      <c r="BGT26" s="662" t="str">
        <f>IFERROR(IF(OR(BGB26="日",BGB26="祝",BGB26=0,BGG26=0),"　",MAX(IF(BGG26&gt;BGT14,BGI26-BGG26,IF(BGG26&lt;=BGT14,BGI26-BGT14,0)),0)),0)</f>
        <v>　</v>
      </c>
      <c r="BGU26" s="663"/>
      <c r="BGV26" s="664"/>
      <c r="BGW26" s="662" t="str">
        <f>IFERROR(IF(OR(BGB26="日",BGB26="祝",BGB26=0,BGC26=""),"　",MAX(IF(AND(BGC26&lt;=BGW14,BGE26&gt;BGX14),BGX14-BGW14,IF(AND(BGC26&gt;BGW14,BGE26&lt;=BGX14),BGE26-BGC26,IF(AND(BGC26&lt;=BGW14,BGE26&lt;=BGX14),BGE26-BGW14,IF(AND(BGC26&gt;BGW14,BGE26&gt;BGX14),BGX14-BGC26,0)))),0)),0)</f>
        <v>　</v>
      </c>
      <c r="BGX26" s="663"/>
      <c r="BGY26" s="664"/>
      <c r="BGZ26" s="662" t="str">
        <f>IFERROR(IF(OR(BGB26="日",BGB26="祝",BGB26=0,BGG26=0),"　",MAX(IF(AND(BGG26&gt;BHC14,BGI26&gt;BHA14),0,IF(AND(BGG26&lt;=BHC14,BGG26&gt;BGZ14,BGI26&gt;BHA14),BHC14-BGG26,IF(AND(BGG26&lt;=BHC14,BGG26&lt;=BGZ14,BGI26&gt;BHA14),BHC14-BGZ14,IF(AND(BGG26&gt;BGZ14,BGI26&lt;=BHA14),BGI26-BGG26,IF(AND(BGG26&lt;=BGZ14,BGI26&lt;=BHA14),BGI26-BGZ14,0))))),0)),0)</f>
        <v>　</v>
      </c>
      <c r="BHA26" s="663"/>
      <c r="BHB26" s="664"/>
      <c r="BHC26" s="662" t="str">
        <f>IFERROR(IF(OR(BGB26="日",BGB26="祝",BGB26=0,BGG26=0),"　",MAX(IF(AND(BGG26&lt;=BHC14,BGI26&gt;BHD14),BHD14-BHC14,IF(BGI26&lt;=BHD14,0,IF(AND(BGG26&gt;BHC14,BGI26&gt;BHD14),BHD14-BGG26,0))),0)),0)</f>
        <v>　</v>
      </c>
      <c r="BHD26" s="663"/>
      <c r="BHE26" s="664"/>
      <c r="BHF26" s="662" t="str">
        <f t="shared" si="26"/>
        <v>　</v>
      </c>
      <c r="BHG26" s="663"/>
      <c r="BHH26" s="664"/>
      <c r="BHI26" s="665" t="str">
        <f>IF(BHL26="×",TIME(0,0,0),IF(BHV4="非常勤",BGK26,BGW26))</f>
        <v>　</v>
      </c>
      <c r="BHJ26" s="666"/>
      <c r="BHK26" s="667"/>
      <c r="BHL26" s="265"/>
      <c r="BHM26" s="665" t="str">
        <f>IF(BHP26="×",TIME(0,0,0),IF(BHV4="非常勤",BGN26,BGZ26))</f>
        <v>　</v>
      </c>
      <c r="BHN26" s="666"/>
      <c r="BHO26" s="667"/>
      <c r="BHP26" s="265"/>
      <c r="BHQ26" s="665" t="str">
        <f>IF(BHT26="×",TIME(0,0,0),IF(BHV4="非常勤",BGQ26,BHC26))</f>
        <v>　</v>
      </c>
      <c r="BHR26" s="666"/>
      <c r="BHS26" s="667"/>
      <c r="BHT26" s="265"/>
      <c r="BHU26" s="665" t="str">
        <f>IF(BHX26="×",TIME(0,0,0),IF(BHV4="非常勤",BGT26,BHF26))</f>
        <v>　</v>
      </c>
      <c r="BHV26" s="666"/>
      <c r="BHW26" s="667"/>
      <c r="BHX26" s="265"/>
      <c r="BHY26" s="720"/>
      <c r="BHZ26" s="720"/>
      <c r="BIA26" s="668"/>
      <c r="BIB26" s="670"/>
      <c r="BIC26" s="669"/>
      <c r="BID26" s="671"/>
      <c r="BIE26" s="672"/>
      <c r="BIF26" s="672"/>
      <c r="BIG26" s="673"/>
      <c r="BIH26" s="263">
        <f>'別表_個別勤務状況（1～60）'!$A$26</f>
        <v>12</v>
      </c>
      <c r="BII26" s="264" t="str">
        <f>'別表_個別勤務状況（1～60）'!$B$26</f>
        <v>月</v>
      </c>
      <c r="BIJ26" s="660"/>
      <c r="BIK26" s="661"/>
      <c r="BIL26" s="660"/>
      <c r="BIM26" s="661"/>
      <c r="BIN26" s="660"/>
      <c r="BIO26" s="661"/>
      <c r="BIP26" s="660"/>
      <c r="BIQ26" s="661"/>
      <c r="BIR26" s="662" t="str">
        <f>IFERROR(IF(OR(BII26="日",BII26="祝",BII26=0,BIJ26=""),"　",MAX(IF(AND(BIJ26&lt;=BIR14,BIL26&gt;BIS14),BIS14-BIR14,IF(AND(BIJ26&gt;BIR14,BIL26&lt;=BIS14),BIL26-BIJ26,IF(AND(BIJ26&lt;=BIR14,BIL26&lt;=BIS14),BIL26-BIR14,IF(AND(BIJ26&gt;BIR14,BIL26&gt;BIS14),BIS14-BIJ26,0)))),0)),0)</f>
        <v>　</v>
      </c>
      <c r="BIS26" s="663"/>
      <c r="BIT26" s="664"/>
      <c r="BIU26" s="662" t="str">
        <f>IFERROR(IF(OR(BII26="日",BII26="祝",BII26=0,BIN26=""),"　",MAX(IF(AND(BIN26&gt;BIX14,BIP26&gt;BIV14),0,IF(AND(BIN26&lt;=BIX14,BIN26&gt;BIU14,BIP26&gt;BIV14),BIX14-BIN26,IF(AND(BIN26&lt;=BIX14,BIN26&lt;=BIU14,BIP26&gt;BIV14),BIX14-BIU14,IF(AND(BIN26&gt;BIU14,BIP26&lt;=BIV14),BIP26-BIN26,IF(AND(BIN26&lt;=BIU14,BIP26&lt;=BIV14),BIP26-BIU14,0))))),0)),0)</f>
        <v>　</v>
      </c>
      <c r="BIV26" s="663"/>
      <c r="BIW26" s="664"/>
      <c r="BIX26" s="662" t="str">
        <f>IFERROR(IF(OR(BII26="日",BII26="祝",BII26=0,BIN26=0),"　",MAX(IF(AND(BIN26&lt;=BIX14,BIP26&gt;BIY14),BIY14-BIX14,IF(BIP26&lt;=BIY14,0,IF(AND(BIN26&gt;BIX14,BIP26&gt;BIY14),BIY14-BIN26,0))),0)),0)</f>
        <v>　</v>
      </c>
      <c r="BIY26" s="663"/>
      <c r="BIZ26" s="664"/>
      <c r="BJA26" s="662" t="str">
        <f>IFERROR(IF(OR(BII26="日",BII26="祝",BII26=0,BIN26=0),"　",MAX(IF(BIN26&gt;BJA14,BIP26-BIN26,IF(BIN26&lt;=BJA14,BIP26-BJA14,0)),0)),0)</f>
        <v>　</v>
      </c>
      <c r="BJB26" s="663"/>
      <c r="BJC26" s="664"/>
      <c r="BJD26" s="662" t="str">
        <f>IFERROR(IF(OR(BII26="日",BII26="祝",BII26=0,BIJ26=""),"　",MAX(IF(AND(BIJ26&lt;=BJD14,BIL26&gt;BJE14),BJE14-BJD14,IF(AND(BIJ26&gt;BJD14,BIL26&lt;=BJE14),BIL26-BIJ26,IF(AND(BIJ26&lt;=BJD14,BIL26&lt;=BJE14),BIL26-BJD14,IF(AND(BIJ26&gt;BJD14,BIL26&gt;BJE14),BJE14-BIJ26,0)))),0)),0)</f>
        <v>　</v>
      </c>
      <c r="BJE26" s="663"/>
      <c r="BJF26" s="664"/>
      <c r="BJG26" s="662" t="str">
        <f>IFERROR(IF(OR(BII26="日",BII26="祝",BII26=0,BIN26=0),"　",MAX(IF(AND(BIN26&gt;BJJ14,BIP26&gt;BJH14),0,IF(AND(BIN26&lt;=BJJ14,BIN26&gt;BJG14,BIP26&gt;BJH14),BJJ14-BIN26,IF(AND(BIN26&lt;=BJJ14,BIN26&lt;=BJG14,BIP26&gt;BJH14),BJJ14-BJG14,IF(AND(BIN26&gt;BJG14,BIP26&lt;=BJH14),BIP26-BIN26,IF(AND(BIN26&lt;=BJG14,BIP26&lt;=BJH14),BIP26-BJG14,0))))),0)),0)</f>
        <v>　</v>
      </c>
      <c r="BJH26" s="663"/>
      <c r="BJI26" s="664"/>
      <c r="BJJ26" s="662" t="str">
        <f>IFERROR(IF(OR(BII26="日",BII26="祝",BII26=0,BIN26=0),"　",MAX(IF(AND(BIN26&lt;=BJJ14,BIP26&gt;BJK14),BJK14-BJJ14,IF(BIP26&lt;=BJK14,0,IF(AND(BIN26&gt;BJJ14,BIP26&gt;BJK14),BJK14-BIN26,0))),0)),0)</f>
        <v>　</v>
      </c>
      <c r="BJK26" s="663"/>
      <c r="BJL26" s="664"/>
      <c r="BJM26" s="662" t="str">
        <f t="shared" si="27"/>
        <v>　</v>
      </c>
      <c r="BJN26" s="663"/>
      <c r="BJO26" s="664"/>
      <c r="BJP26" s="665" t="str">
        <f>IF(BJS26="×",TIME(0,0,0),IF(BKC4="非常勤",BIR26,BJD26))</f>
        <v>　</v>
      </c>
      <c r="BJQ26" s="666"/>
      <c r="BJR26" s="667"/>
      <c r="BJS26" s="265"/>
      <c r="BJT26" s="665" t="str">
        <f>IF(BJW26="×",TIME(0,0,0),IF(BKC4="非常勤",BIU26,BJG26))</f>
        <v>　</v>
      </c>
      <c r="BJU26" s="666"/>
      <c r="BJV26" s="667"/>
      <c r="BJW26" s="265"/>
      <c r="BJX26" s="665" t="str">
        <f>IF(BKA26="×",TIME(0,0,0),IF(BKC4="非常勤",BIX26,BJJ26))</f>
        <v>　</v>
      </c>
      <c r="BJY26" s="666"/>
      <c r="BJZ26" s="667"/>
      <c r="BKA26" s="265"/>
      <c r="BKB26" s="665" t="str">
        <f>IF(BKE26="×",TIME(0,0,0),IF(BKC4="非常勤",BJA26,BJM26))</f>
        <v>　</v>
      </c>
      <c r="BKC26" s="666"/>
      <c r="BKD26" s="667"/>
      <c r="BKE26" s="265"/>
      <c r="BKF26" s="720"/>
      <c r="BKG26" s="720"/>
      <c r="BKH26" s="668"/>
      <c r="BKI26" s="670"/>
      <c r="BKJ26" s="669"/>
      <c r="BKK26" s="671"/>
      <c r="BKL26" s="672"/>
      <c r="BKM26" s="672"/>
      <c r="BKN26" s="673"/>
      <c r="BKO26" s="263">
        <f>'別表_個別勤務状況（1～60）'!$A$26</f>
        <v>12</v>
      </c>
      <c r="BKP26" s="264" t="str">
        <f>'別表_個別勤務状況（1～60）'!$B$26</f>
        <v>月</v>
      </c>
      <c r="BKQ26" s="660"/>
      <c r="BKR26" s="661"/>
      <c r="BKS26" s="660"/>
      <c r="BKT26" s="661"/>
      <c r="BKU26" s="660"/>
      <c r="BKV26" s="661"/>
      <c r="BKW26" s="660"/>
      <c r="BKX26" s="661"/>
      <c r="BKY26" s="662" t="str">
        <f>IFERROR(IF(OR(BKP26="日",BKP26="祝",BKP26=0,BKQ26=""),"　",MAX(IF(AND(BKQ26&lt;=BKY14,BKS26&gt;BKZ14),BKZ14-BKY14,IF(AND(BKQ26&gt;BKY14,BKS26&lt;=BKZ14),BKS26-BKQ26,IF(AND(BKQ26&lt;=BKY14,BKS26&lt;=BKZ14),BKS26-BKY14,IF(AND(BKQ26&gt;BKY14,BKS26&gt;BKZ14),BKZ14-BKQ26,0)))),0)),0)</f>
        <v>　</v>
      </c>
      <c r="BKZ26" s="663"/>
      <c r="BLA26" s="664"/>
      <c r="BLB26" s="662" t="str">
        <f>IFERROR(IF(OR(BKP26="日",BKP26="祝",BKP26=0,BKU26=""),"　",MAX(IF(AND(BKU26&gt;BLE14,BKW26&gt;BLC14),0,IF(AND(BKU26&lt;=BLE14,BKU26&gt;BLB14,BKW26&gt;BLC14),BLE14-BKU26,IF(AND(BKU26&lt;=BLE14,BKU26&lt;=BLB14,BKW26&gt;BLC14),BLE14-BLB14,IF(AND(BKU26&gt;BLB14,BKW26&lt;=BLC14),BKW26-BKU26,IF(AND(BKU26&lt;=BLB14,BKW26&lt;=BLC14),BKW26-BLB14,0))))),0)),0)</f>
        <v>　</v>
      </c>
      <c r="BLC26" s="663"/>
      <c r="BLD26" s="664"/>
      <c r="BLE26" s="662" t="str">
        <f>IFERROR(IF(OR(BKP26="日",BKP26="祝",BKP26=0,BKU26=0),"　",MAX(IF(AND(BKU26&lt;=BLE14,BKW26&gt;BLF14),BLF14-BLE14,IF(BKW26&lt;=BLF14,0,IF(AND(BKU26&gt;BLE14,BKW26&gt;BLF14),BLF14-BKU26,0))),0)),0)</f>
        <v>　</v>
      </c>
      <c r="BLF26" s="663"/>
      <c r="BLG26" s="664"/>
      <c r="BLH26" s="662" t="str">
        <f>IFERROR(IF(OR(BKP26="日",BKP26="祝",BKP26=0,BKU26=0),"　",MAX(IF(BKU26&gt;BLH14,BKW26-BKU26,IF(BKU26&lt;=BLH14,BKW26-BLH14,0)),0)),0)</f>
        <v>　</v>
      </c>
      <c r="BLI26" s="663"/>
      <c r="BLJ26" s="664"/>
      <c r="BLK26" s="662" t="str">
        <f>IFERROR(IF(OR(BKP26="日",BKP26="祝",BKP26=0,BKQ26=""),"　",MAX(IF(AND(BKQ26&lt;=BLK14,BKS26&gt;BLL14),BLL14-BLK14,IF(AND(BKQ26&gt;BLK14,BKS26&lt;=BLL14),BKS26-BKQ26,IF(AND(BKQ26&lt;=BLK14,BKS26&lt;=BLL14),BKS26-BLK14,IF(AND(BKQ26&gt;BLK14,BKS26&gt;BLL14),BLL14-BKQ26,0)))),0)),0)</f>
        <v>　</v>
      </c>
      <c r="BLL26" s="663"/>
      <c r="BLM26" s="664"/>
      <c r="BLN26" s="662" t="str">
        <f>IFERROR(IF(OR(BKP26="日",BKP26="祝",BKP26=0,BKU26=0),"　",MAX(IF(AND(BKU26&gt;BLQ14,BKW26&gt;BLO14),0,IF(AND(BKU26&lt;=BLQ14,BKU26&gt;BLN14,BKW26&gt;BLO14),BLQ14-BKU26,IF(AND(BKU26&lt;=BLQ14,BKU26&lt;=BLN14,BKW26&gt;BLO14),BLQ14-BLN14,IF(AND(BKU26&gt;BLN14,BKW26&lt;=BLO14),BKW26-BKU26,IF(AND(BKU26&lt;=BLN14,BKW26&lt;=BLO14),BKW26-BLN14,0))))),0)),0)</f>
        <v>　</v>
      </c>
      <c r="BLO26" s="663"/>
      <c r="BLP26" s="664"/>
      <c r="BLQ26" s="662" t="str">
        <f>IFERROR(IF(OR(BKP26="日",BKP26="祝",BKP26=0,BKU26=0),"　",MAX(IF(AND(BKU26&lt;=BLQ14,BKW26&gt;BLR14),BLR14-BLQ14,IF(BKW26&lt;=BLR14,0,IF(AND(BKU26&gt;BLQ14,BKW26&gt;BLR14),BLR14-BKU26,0))),0)),0)</f>
        <v>　</v>
      </c>
      <c r="BLR26" s="663"/>
      <c r="BLS26" s="664"/>
      <c r="BLT26" s="662" t="str">
        <f t="shared" si="28"/>
        <v>　</v>
      </c>
      <c r="BLU26" s="663"/>
      <c r="BLV26" s="664"/>
      <c r="BLW26" s="665" t="str">
        <f>IF(BLZ26="×",TIME(0,0,0),IF(BMJ4="非常勤",BKY26,BLK26))</f>
        <v>　</v>
      </c>
      <c r="BLX26" s="666"/>
      <c r="BLY26" s="667"/>
      <c r="BLZ26" s="265"/>
      <c r="BMA26" s="665" t="str">
        <f>IF(BMD26="×",TIME(0,0,0),IF(BMJ4="非常勤",BLB26,BLN26))</f>
        <v>　</v>
      </c>
      <c r="BMB26" s="666"/>
      <c r="BMC26" s="667"/>
      <c r="BMD26" s="265"/>
      <c r="BME26" s="665" t="str">
        <f>IF(BMH26="×",TIME(0,0,0),IF(BMJ4="非常勤",BLE26,BLQ26))</f>
        <v>　</v>
      </c>
      <c r="BMF26" s="666"/>
      <c r="BMG26" s="667"/>
      <c r="BMH26" s="265"/>
      <c r="BMI26" s="665" t="str">
        <f>IF(BML26="×",TIME(0,0,0),IF(BMJ4="非常勤",BLH26,BLT26))</f>
        <v>　</v>
      </c>
      <c r="BMJ26" s="666"/>
      <c r="BMK26" s="667"/>
      <c r="BML26" s="265"/>
      <c r="BMM26" s="720"/>
      <c r="BMN26" s="720"/>
      <c r="BMO26" s="668"/>
      <c r="BMP26" s="670"/>
      <c r="BMQ26" s="669"/>
      <c r="BMR26" s="671"/>
      <c r="BMS26" s="672"/>
      <c r="BMT26" s="672"/>
      <c r="BMU26" s="673"/>
      <c r="BMV26" s="263">
        <f>'別表_個別勤務状況（1～60）'!$A$26</f>
        <v>12</v>
      </c>
      <c r="BMW26" s="264" t="str">
        <f>'別表_個別勤務状況（1～60）'!$B$26</f>
        <v>月</v>
      </c>
      <c r="BMX26" s="660"/>
      <c r="BMY26" s="661"/>
      <c r="BMZ26" s="660"/>
      <c r="BNA26" s="661"/>
      <c r="BNB26" s="660"/>
      <c r="BNC26" s="661"/>
      <c r="BND26" s="660"/>
      <c r="BNE26" s="661"/>
      <c r="BNF26" s="662" t="str">
        <f>IFERROR(IF(OR(BMW26="日",BMW26="祝",BMW26=0,BMX26=""),"　",MAX(IF(AND(BMX26&lt;=BNF14,BMZ26&gt;BNG14),BNG14-BNF14,IF(AND(BMX26&gt;BNF14,BMZ26&lt;=BNG14),BMZ26-BMX26,IF(AND(BMX26&lt;=BNF14,BMZ26&lt;=BNG14),BMZ26-BNF14,IF(AND(BMX26&gt;BNF14,BMZ26&gt;BNG14),BNG14-BMX26,0)))),0)),0)</f>
        <v>　</v>
      </c>
      <c r="BNG26" s="663"/>
      <c r="BNH26" s="664"/>
      <c r="BNI26" s="662" t="str">
        <f>IFERROR(IF(OR(BMW26="日",BMW26="祝",BMW26=0,BNB26=""),"　",MAX(IF(AND(BNB26&gt;BNL14,BND26&gt;BNJ14),0,IF(AND(BNB26&lt;=BNL14,BNB26&gt;BNI14,BND26&gt;BNJ14),BNL14-BNB26,IF(AND(BNB26&lt;=BNL14,BNB26&lt;=BNI14,BND26&gt;BNJ14),BNL14-BNI14,IF(AND(BNB26&gt;BNI14,BND26&lt;=BNJ14),BND26-BNB26,IF(AND(BNB26&lt;=BNI14,BND26&lt;=BNJ14),BND26-BNI14,0))))),0)),0)</f>
        <v>　</v>
      </c>
      <c r="BNJ26" s="663"/>
      <c r="BNK26" s="664"/>
      <c r="BNL26" s="662" t="str">
        <f>IFERROR(IF(OR(BMW26="日",BMW26="祝",BMW26=0,BNB26=0),"　",MAX(IF(AND(BNB26&lt;=BNL14,BND26&gt;BNM14),BNM14-BNL14,IF(BND26&lt;=BNM14,0,IF(AND(BNB26&gt;BNL14,BND26&gt;BNM14),BNM14-BNB26,0))),0)),0)</f>
        <v>　</v>
      </c>
      <c r="BNM26" s="663"/>
      <c r="BNN26" s="664"/>
      <c r="BNO26" s="662" t="str">
        <f>IFERROR(IF(OR(BMW26="日",BMW26="祝",BMW26=0,BNB26=0),"　",MAX(IF(BNB26&gt;BNO14,BND26-BNB26,IF(BNB26&lt;=BNO14,BND26-BNO14,0)),0)),0)</f>
        <v>　</v>
      </c>
      <c r="BNP26" s="663"/>
      <c r="BNQ26" s="664"/>
      <c r="BNR26" s="662" t="str">
        <f>IFERROR(IF(OR(BMW26="日",BMW26="祝",BMW26=0,BMX26=""),"　",MAX(IF(AND(BMX26&lt;=BNR14,BMZ26&gt;BNS14),BNS14-BNR14,IF(AND(BMX26&gt;BNR14,BMZ26&lt;=BNS14),BMZ26-BMX26,IF(AND(BMX26&lt;=BNR14,BMZ26&lt;=BNS14),BMZ26-BNR14,IF(AND(BMX26&gt;BNR14,BMZ26&gt;BNS14),BNS14-BMX26,0)))),0)),0)</f>
        <v>　</v>
      </c>
      <c r="BNS26" s="663"/>
      <c r="BNT26" s="664"/>
      <c r="BNU26" s="662" t="str">
        <f>IFERROR(IF(OR(BMW26="日",BMW26="祝",BMW26=0,BNB26=0),"　",MAX(IF(AND(BNB26&gt;BNX14,BND26&gt;BNV14),0,IF(AND(BNB26&lt;=BNX14,BNB26&gt;BNU14,BND26&gt;BNV14),BNX14-BNB26,IF(AND(BNB26&lt;=BNX14,BNB26&lt;=BNU14,BND26&gt;BNV14),BNX14-BNU14,IF(AND(BNB26&gt;BNU14,BND26&lt;=BNV14),BND26-BNB26,IF(AND(BNB26&lt;=BNU14,BND26&lt;=BNV14),BND26-BNU14,0))))),0)),0)</f>
        <v>　</v>
      </c>
      <c r="BNV26" s="663"/>
      <c r="BNW26" s="664"/>
      <c r="BNX26" s="662" t="str">
        <f>IFERROR(IF(OR(BMW26="日",BMW26="祝",BMW26=0,BNB26=0),"　",MAX(IF(AND(BNB26&lt;=BNX14,BND26&gt;BNY14),BNY14-BNX14,IF(BND26&lt;=BNY14,0,IF(AND(BNB26&gt;BNX14,BND26&gt;BNY14),BNY14-BNB26,0))),0)),0)</f>
        <v>　</v>
      </c>
      <c r="BNY26" s="663"/>
      <c r="BNZ26" s="664"/>
      <c r="BOA26" s="662" t="str">
        <f t="shared" si="29"/>
        <v>　</v>
      </c>
      <c r="BOB26" s="663"/>
      <c r="BOC26" s="664"/>
      <c r="BOD26" s="665" t="str">
        <f>IF(BOG26="×",TIME(0,0,0),IF(BOQ4="非常勤",BNF26,BNR26))</f>
        <v>　</v>
      </c>
      <c r="BOE26" s="666"/>
      <c r="BOF26" s="667"/>
      <c r="BOG26" s="265"/>
      <c r="BOH26" s="665" t="str">
        <f>IF(BOK26="×",TIME(0,0,0),IF(BOQ4="非常勤",BNI26,BNU26))</f>
        <v>　</v>
      </c>
      <c r="BOI26" s="666"/>
      <c r="BOJ26" s="667"/>
      <c r="BOK26" s="265"/>
      <c r="BOL26" s="665" t="str">
        <f>IF(BOO26="×",TIME(0,0,0),IF(BOQ4="非常勤",BNL26,BNX26))</f>
        <v>　</v>
      </c>
      <c r="BOM26" s="666"/>
      <c r="BON26" s="667"/>
      <c r="BOO26" s="265"/>
      <c r="BOP26" s="665" t="str">
        <f>IF(BOS26="×",TIME(0,0,0),IF(BOQ4="非常勤",BNO26,BOA26))</f>
        <v>　</v>
      </c>
      <c r="BOQ26" s="666"/>
      <c r="BOR26" s="667"/>
      <c r="BOS26" s="265"/>
      <c r="BOT26" s="720"/>
      <c r="BOU26" s="720"/>
      <c r="BOV26" s="668"/>
      <c r="BOW26" s="670"/>
      <c r="BOX26" s="669"/>
      <c r="BOY26" s="671"/>
      <c r="BOZ26" s="672"/>
      <c r="BPA26" s="672"/>
      <c r="BPB26" s="673"/>
    </row>
    <row r="27" spans="1:1770" ht="15" customHeight="1">
      <c r="A27" s="263">
        <f>'別表_個別勤務状況（1～60）'!$A$27</f>
        <v>13</v>
      </c>
      <c r="B27" s="264" t="str">
        <f>'別表_個別勤務状況（1～60）'!$B$27</f>
        <v>火</v>
      </c>
      <c r="C27" s="575"/>
      <c r="D27" s="575"/>
      <c r="E27" s="575"/>
      <c r="F27" s="575"/>
      <c r="G27" s="575"/>
      <c r="H27" s="575"/>
      <c r="I27" s="575"/>
      <c r="J27" s="575"/>
      <c r="K27" s="662" t="str">
        <f>IFERROR(IF(OR(B27="日",B27="祝",B27=0,C27=""),"　",MAX(IF(AND(C27&lt;=K14,E27&gt;L14),L14-K14,IF(AND(C27&gt;K14,E27&lt;=L14),E27-C27,IF(AND(C27&lt;=K14,E27&lt;=L14),E27-K14,IF(AND(C27&gt;K14,E27&gt;L14),L14-C27,0)))),0)),0)</f>
        <v>　</v>
      </c>
      <c r="L27" s="663"/>
      <c r="M27" s="664"/>
      <c r="N27" s="662" t="str">
        <f>IFERROR(IF(OR(B27="日",B27="祝",B27=0,G27=""),"　",MAX(IF(AND(G27&gt;Q14,I27&gt;O14),0,IF(AND(G27&lt;=Q14,G27&gt;N14,I27&gt;O14),Q14-G27,IF(AND(G27&lt;=Q14,G27&lt;=N14,I27&gt;O14),Q14-N14,IF(AND(G27&gt;N14,I27&lt;=O14),I27-G27,IF(AND(G27&lt;=N14,I27&lt;=O14),I27-N14,0))))),0)),0)</f>
        <v>　</v>
      </c>
      <c r="O27" s="663"/>
      <c r="P27" s="664"/>
      <c r="Q27" s="662" t="str">
        <f>IFERROR(IF(OR(B27="日",B27="祝",B27=0,G27=0),"　",MAX(IF(AND(G27&lt;=Q14,I27&gt;R14),R14-Q14,IF(I27&lt;=R14,0,IF(AND(G27&gt;Q14,I27&gt;R14),R14-G27,0))),0)),0)</f>
        <v>　</v>
      </c>
      <c r="R27" s="663"/>
      <c r="S27" s="664"/>
      <c r="T27" s="662" t="str">
        <f>IFERROR(IF(OR(B27="日",B27="祝",B27=0,G27=0),"　",MAX(IF(G27&gt;T14,I27-G27,IF(G27&lt;=T14,I27-T14,0)),0)),0)</f>
        <v>　</v>
      </c>
      <c r="U27" s="663"/>
      <c r="V27" s="664"/>
      <c r="W27" s="730" t="str">
        <f>IFERROR(IF(OR(B27="日",B27="祝",B27=0,C27=""),"　",MAX(IF(AND(C27&lt;=W14,E27&gt;X14),X14-W14,IF(AND(C27&gt;W14,E27&lt;=X14),E27-C27,IF(AND(C27&lt;=W14,E27&lt;=X14),E27-W14,IF(AND(C27&gt;W14,E27&gt;X14),X14-C27,0)))),0)),0)</f>
        <v>　</v>
      </c>
      <c r="X27" s="731"/>
      <c r="Y27" s="731"/>
      <c r="Z27" s="730" t="str">
        <f>IFERROR(IF(OR(B27="日",B27="祝",B27=0,G27=0),"　",MAX(IF(AND(G27&gt;AC14,I27&gt;AA14),0,IF(AND(G27&lt;=AC14,G27&gt;Z14,I27&gt;AA14),AC14-G27,IF(AND(G27&lt;=AC14,G27&lt;=Z14,I27&gt;AA14),AC14-Z14,IF(AND(G27&gt;Z14,I27&lt;=AA14),I27-G27,IF(AND(G27&lt;=Z14,I27&lt;=AA14),I27-Z14,0))))),0)),0)</f>
        <v>　</v>
      </c>
      <c r="AA27" s="730"/>
      <c r="AB27" s="730"/>
      <c r="AC27" s="730" t="str">
        <f>IFERROR(IF(OR(B27="日",B27="祝",B27=0,G27=0),"　",MAX(IF(AND(G27&lt;=AC14,I27&gt;AD14),AD14-AC14,IF(I27&lt;=AD14,0,IF(AND(G27&gt;AC14,I27&gt;AD14),AD14-G27,0))),0)),0)</f>
        <v>　</v>
      </c>
      <c r="AD27" s="731"/>
      <c r="AE27" s="731"/>
      <c r="AF27" s="730" t="str">
        <f t="shared" si="0"/>
        <v>　</v>
      </c>
      <c r="AG27" s="731"/>
      <c r="AH27" s="731"/>
      <c r="AI27" s="565" t="str">
        <f>IF(AL27="×",TIME(0,0,0),IF(AV4="非常勤",K27,W27))</f>
        <v>　</v>
      </c>
      <c r="AJ27" s="566"/>
      <c r="AK27" s="566"/>
      <c r="AL27" s="265"/>
      <c r="AM27" s="565" t="str">
        <f>IF(AP27="×",TIME(0,0,0),IF(AV4="非常勤",N27,Z27))</f>
        <v>　</v>
      </c>
      <c r="AN27" s="566"/>
      <c r="AO27" s="566"/>
      <c r="AP27" s="265"/>
      <c r="AQ27" s="565" t="str">
        <f>IF(AT27="×",TIME(0,0,0),IF(AV4="非常勤",Q27,AC27))</f>
        <v>　</v>
      </c>
      <c r="AR27" s="566"/>
      <c r="AS27" s="566"/>
      <c r="AT27" s="265"/>
      <c r="AU27" s="565" t="str">
        <f>IF(AX27="×",TIME(0,0,0),IF(AV4="非常勤",T27,AF27))</f>
        <v>　</v>
      </c>
      <c r="AV27" s="566"/>
      <c r="AW27" s="567"/>
      <c r="AX27" s="265"/>
      <c r="AY27" s="720"/>
      <c r="AZ27" s="720"/>
      <c r="BA27" s="668"/>
      <c r="BB27" s="670"/>
      <c r="BC27" s="669"/>
      <c r="BD27" s="671"/>
      <c r="BE27" s="672"/>
      <c r="BF27" s="672"/>
      <c r="BG27" s="673"/>
      <c r="BH27" s="263">
        <f>'別表_個別勤務状況（1～60）'!$A$27</f>
        <v>13</v>
      </c>
      <c r="BI27" s="264" t="str">
        <f>'別表_個別勤務状況（1～60）'!$B$27</f>
        <v>火</v>
      </c>
      <c r="BJ27" s="575"/>
      <c r="BK27" s="575"/>
      <c r="BL27" s="575"/>
      <c r="BM27" s="575"/>
      <c r="BN27" s="575"/>
      <c r="BO27" s="575"/>
      <c r="BP27" s="575"/>
      <c r="BQ27" s="575"/>
      <c r="BR27" s="662" t="str">
        <f>IFERROR(IF(OR(BI27="日",BI27="祝",BI27=0,BJ27=""),"　",MAX(IF(AND(BJ27&lt;=BR14,BL27&gt;BS14),BS14-BR14,IF(AND(BJ27&gt;BR14,BL27&lt;=BS14),BL27-BJ27,IF(AND(BJ27&lt;=BR14,BL27&lt;=BS14),BL27-BR14,IF(AND(BJ27&gt;BR14,BL27&gt;BS14),BS14-BJ27,0)))),0)),0)</f>
        <v>　</v>
      </c>
      <c r="BS27" s="663"/>
      <c r="BT27" s="664"/>
      <c r="BU27" s="662" t="str">
        <f>IFERROR(IF(OR(BI27="日",BI27="祝",BI27=0,BN27=""),"　",MAX(IF(AND(BN27&gt;BX14,BP27&gt;BV14),0,IF(AND(BN27&lt;=BX14,BN27&gt;BU14,BP27&gt;BV14),BX14-BN27,IF(AND(BN27&lt;=BX14,BN27&lt;=BU14,BP27&gt;BV14),BX14-BU14,IF(AND(BN27&gt;BU14,BP27&lt;=BV14),BP27-BN27,IF(AND(BN27&lt;=BU14,BP27&lt;=BV14),BP27-BU14,0))))),0)),0)</f>
        <v>　</v>
      </c>
      <c r="BV27" s="663"/>
      <c r="BW27" s="664"/>
      <c r="BX27" s="662" t="str">
        <f>IFERROR(IF(OR(BI27="日",BI27="祝",BI27=0,BN27=0),"　",MAX(IF(AND(BN27&lt;=BX14,BP27&gt;BY14),BY14-BX14,IF(BP27&lt;=BY14,0,IF(AND(BN27&gt;BX14,BP27&gt;BY14),BY14-BN27,0))),0)),0)</f>
        <v>　</v>
      </c>
      <c r="BY27" s="663"/>
      <c r="BZ27" s="664"/>
      <c r="CA27" s="662" t="str">
        <f>IFERROR(IF(OR(BI27="日",BI27="祝",BI27=0,BN27=0),"　",MAX(IF(BN27&gt;CA14,BP27-BN27,IF(BN27&lt;=CA14,BP27-CA14,0)),0)),0)</f>
        <v>　</v>
      </c>
      <c r="CB27" s="663"/>
      <c r="CC27" s="664"/>
      <c r="CD27" s="730" t="str">
        <f>IFERROR(IF(OR(BI27="日",BI27="祝",BI27=0,BJ27=""),"　",MAX(IF(AND(BJ27&lt;=CD14,BL27&gt;CE14),CE14-CD14,IF(AND(BJ27&gt;CD14,BL27&lt;=CE14),BL27-BJ27,IF(AND(BJ27&lt;=CD14,BL27&lt;=CE14),BL27-CD14,IF(AND(BJ27&gt;CD14,BL27&gt;CE14),CE14-BJ27,0)))),0)),0)</f>
        <v>　</v>
      </c>
      <c r="CE27" s="731"/>
      <c r="CF27" s="731"/>
      <c r="CG27" s="730" t="str">
        <f>IFERROR(IF(OR(BI27="日",BI27="祝",BI27=0,BN27=0),"　",MAX(IF(AND(BN27&gt;CJ14,BP27&gt;CH14),0,IF(AND(BN27&lt;=CJ14,BN27&gt;CG14,BP27&gt;CH14),CJ14-BN27,IF(AND(BN27&lt;=CJ14,BN27&lt;=CG14,BP27&gt;CH14),CJ14-CG14,IF(AND(BN27&gt;CG14,BP27&lt;=CH14),BP27-BN27,IF(AND(BN27&lt;=CG14,BP27&lt;=CH14),BP27-CG14,0))))),0)),0)</f>
        <v>　</v>
      </c>
      <c r="CH27" s="730"/>
      <c r="CI27" s="730"/>
      <c r="CJ27" s="730" t="str">
        <f>IFERROR(IF(OR(BI27="日",BI27="祝",BI27=0,BN27=0),"　",MAX(IF(AND(BN27&lt;=CJ14,BP27&gt;CK14),CK14-CJ14,IF(BP27&lt;=CK14,0,IF(AND(BN27&gt;CJ14,BP27&gt;CK14),CK14-BN27,0))),0)),0)</f>
        <v>　</v>
      </c>
      <c r="CK27" s="731"/>
      <c r="CL27" s="731"/>
      <c r="CM27" s="730" t="str">
        <f t="shared" si="1"/>
        <v>　</v>
      </c>
      <c r="CN27" s="731"/>
      <c r="CO27" s="731"/>
      <c r="CP27" s="565" t="str">
        <f>IF(CS27="×",TIME(0,0,0),IF(DC4="非常勤",BR27,CD27))</f>
        <v>　</v>
      </c>
      <c r="CQ27" s="566"/>
      <c r="CR27" s="566"/>
      <c r="CS27" s="265"/>
      <c r="CT27" s="565" t="str">
        <f>IF(CW27="×",TIME(0,0,0),IF(DC4="非常勤",BU27,CG27))</f>
        <v>　</v>
      </c>
      <c r="CU27" s="566"/>
      <c r="CV27" s="566"/>
      <c r="CW27" s="265"/>
      <c r="CX27" s="565" t="str">
        <f>IF(DA27="×",TIME(0,0,0),IF(DC4="非常勤",BX27,CJ27))</f>
        <v>　</v>
      </c>
      <c r="CY27" s="566"/>
      <c r="CZ27" s="566"/>
      <c r="DA27" s="265"/>
      <c r="DB27" s="565" t="str">
        <f>IF(DE27="×",TIME(0,0,0),IF(DC4="非常勤",CA27,CM27))</f>
        <v>　</v>
      </c>
      <c r="DC27" s="566"/>
      <c r="DD27" s="567"/>
      <c r="DE27" s="265"/>
      <c r="DF27" s="720"/>
      <c r="DG27" s="720"/>
      <c r="DH27" s="668"/>
      <c r="DI27" s="670"/>
      <c r="DJ27" s="669"/>
      <c r="DK27" s="671"/>
      <c r="DL27" s="672"/>
      <c r="DM27" s="672"/>
      <c r="DN27" s="673"/>
      <c r="DO27" s="263">
        <f>'別表_個別勤務状況（1～60）'!$A$27</f>
        <v>13</v>
      </c>
      <c r="DP27" s="264" t="str">
        <f>'別表_個別勤務状況（1～60）'!$B$27</f>
        <v>火</v>
      </c>
      <c r="DQ27" s="575"/>
      <c r="DR27" s="575"/>
      <c r="DS27" s="575"/>
      <c r="DT27" s="575"/>
      <c r="DU27" s="575"/>
      <c r="DV27" s="575"/>
      <c r="DW27" s="575"/>
      <c r="DX27" s="575"/>
      <c r="DY27" s="662" t="str">
        <f>IFERROR(IF(OR(DP27="日",DP27="祝",DP27=0,DQ27=""),"　",MAX(IF(AND(DQ27&lt;=DY14,DS27&gt;DZ14),DZ14-DY14,IF(AND(DQ27&gt;DY14,DS27&lt;=DZ14),DS27-DQ27,IF(AND(DQ27&lt;=DY14,DS27&lt;=DZ14),DS27-DY14,IF(AND(DQ27&gt;DY14,DS27&gt;DZ14),DZ14-DQ27,0)))),0)),0)</f>
        <v>　</v>
      </c>
      <c r="DZ27" s="663"/>
      <c r="EA27" s="664"/>
      <c r="EB27" s="662" t="str">
        <f>IFERROR(IF(OR(DP27="日",DP27="祝",DP27=0,DU27=""),"　",MAX(IF(AND(DU27&gt;EE14,DW27&gt;EC14),0,IF(AND(DU27&lt;=EE14,DU27&gt;EB14,DW27&gt;EC14),EE14-DU27,IF(AND(DU27&lt;=EE14,DU27&lt;=EB14,DW27&gt;EC14),EE14-EB14,IF(AND(DU27&gt;EB14,DW27&lt;=EC14),DW27-DU27,IF(AND(DU27&lt;=EB14,DW27&lt;=EC14),DW27-EB14,0))))),0)),0)</f>
        <v>　</v>
      </c>
      <c r="EC27" s="663"/>
      <c r="ED27" s="664"/>
      <c r="EE27" s="662" t="str">
        <f>IFERROR(IF(OR(DP27="日",DP27="祝",DP27=0,DU27=0),"　",MAX(IF(AND(DU27&lt;=EE14,DW27&gt;EF14),EF14-EE14,IF(DW27&lt;=EF14,0,IF(AND(DU27&gt;EE14,DW27&gt;EF14),EF14-DU27,0))),0)),0)</f>
        <v>　</v>
      </c>
      <c r="EF27" s="663"/>
      <c r="EG27" s="664"/>
      <c r="EH27" s="662" t="str">
        <f>IFERROR(IF(OR(DP27="日",DP27="祝",DP27=0,DU27=0),"　",MAX(IF(DU27&gt;EH14,DW27-DU27,IF(DU27&lt;=EH14,DW27-EH14,0)),0)),0)</f>
        <v>　</v>
      </c>
      <c r="EI27" s="663"/>
      <c r="EJ27" s="664"/>
      <c r="EK27" s="730" t="str">
        <f>IFERROR(IF(OR(DP27="日",DP27="祝",DP27=0,DQ27=""),"　",MAX(IF(AND(DQ27&lt;=EK14,DS27&gt;EL14),EL14-EK14,IF(AND(DQ27&gt;EK14,DS27&lt;=EL14),DS27-DQ27,IF(AND(DQ27&lt;=EK14,DS27&lt;=EL14),DS27-EK14,IF(AND(DQ27&gt;EK14,DS27&gt;EL14),EL14-DQ27,0)))),0)),0)</f>
        <v>　</v>
      </c>
      <c r="EL27" s="731"/>
      <c r="EM27" s="731"/>
      <c r="EN27" s="730" t="str">
        <f>IFERROR(IF(OR(DP27="日",DP27="祝",DP27=0,DU27=0),"　",MAX(IF(AND(DU27&gt;EQ14,DW27&gt;EO14),0,IF(AND(DU27&lt;=EQ14,DU27&gt;EN14,DW27&gt;EO14),EQ14-DU27,IF(AND(DU27&lt;=EQ14,DU27&lt;=EN14,DW27&gt;EO14),EQ14-EN14,IF(AND(DU27&gt;EN14,DW27&lt;=EO14),DW27-DU27,IF(AND(DU27&lt;=EN14,DW27&lt;=EO14),DW27-EN14,0))))),0)),0)</f>
        <v>　</v>
      </c>
      <c r="EO27" s="730"/>
      <c r="EP27" s="730"/>
      <c r="EQ27" s="730" t="str">
        <f>IFERROR(IF(OR(DP27="日",DP27="祝",DP27=0,DU27=0),"　",MAX(IF(AND(DU27&lt;=EQ14,DW27&gt;ER14),ER14-EQ14,IF(DW27&lt;=ER14,0,IF(AND(DU27&gt;EQ14,DW27&gt;ER14),ER14-DU27,0))),0)),0)</f>
        <v>　</v>
      </c>
      <c r="ER27" s="731"/>
      <c r="ES27" s="731"/>
      <c r="ET27" s="730" t="str">
        <f t="shared" si="2"/>
        <v>　</v>
      </c>
      <c r="EU27" s="731"/>
      <c r="EV27" s="731"/>
      <c r="EW27" s="565" t="str">
        <f>IF(EZ27="×",TIME(0,0,0),IF(FJ4="非常勤",DY27,EK27))</f>
        <v>　</v>
      </c>
      <c r="EX27" s="566"/>
      <c r="EY27" s="566"/>
      <c r="EZ27" s="265"/>
      <c r="FA27" s="565" t="str">
        <f>IF(FD27="×",TIME(0,0,0),IF(FJ4="非常勤",EB27,EN27))</f>
        <v>　</v>
      </c>
      <c r="FB27" s="566"/>
      <c r="FC27" s="566"/>
      <c r="FD27" s="265"/>
      <c r="FE27" s="565" t="str">
        <f>IF(FH27="×",TIME(0,0,0),IF(FJ4="非常勤",EE27,EQ27))</f>
        <v>　</v>
      </c>
      <c r="FF27" s="566"/>
      <c r="FG27" s="566"/>
      <c r="FH27" s="265"/>
      <c r="FI27" s="565" t="str">
        <f>IF(FL27="×",TIME(0,0,0),IF(FJ4="非常勤",EH27,ET27))</f>
        <v>　</v>
      </c>
      <c r="FJ27" s="566"/>
      <c r="FK27" s="567"/>
      <c r="FL27" s="265"/>
      <c r="FM27" s="720"/>
      <c r="FN27" s="720"/>
      <c r="FO27" s="668"/>
      <c r="FP27" s="670"/>
      <c r="FQ27" s="669"/>
      <c r="FR27" s="671"/>
      <c r="FS27" s="672"/>
      <c r="FT27" s="672"/>
      <c r="FU27" s="673"/>
      <c r="FV27" s="263">
        <f>'別表_個別勤務状況（1～60）'!$A$27</f>
        <v>13</v>
      </c>
      <c r="FW27" s="264" t="str">
        <f>'別表_個別勤務状況（1～60）'!$B$27</f>
        <v>火</v>
      </c>
      <c r="FX27" s="575"/>
      <c r="FY27" s="575"/>
      <c r="FZ27" s="660"/>
      <c r="GA27" s="661"/>
      <c r="GB27" s="660"/>
      <c r="GC27" s="661"/>
      <c r="GD27" s="660"/>
      <c r="GE27" s="661"/>
      <c r="GF27" s="662" t="str">
        <f>IFERROR(IF(OR(FW27="日",FW27="祝",FW27=0,FX27=""),"　",MAX(IF(AND(FX27&lt;=GF14,FZ27&gt;GG14),GG14-GF14,IF(AND(FX27&gt;GF14,FZ27&lt;=GG14),FZ27-FX27,IF(AND(FX27&lt;=GF14,FZ27&lt;=GG14),FZ27-GF14,IF(AND(FX27&gt;GF14,FZ27&gt;GG14),GG14-FX27,0)))),0)),0)</f>
        <v>　</v>
      </c>
      <c r="GG27" s="663"/>
      <c r="GH27" s="664"/>
      <c r="GI27" s="662" t="str">
        <f>IFERROR(IF(OR(FW27="日",FW27="祝",FW27=0,GB27=""),"　",MAX(IF(AND(GB27&gt;GL14,GD27&gt;GJ14),0,IF(AND(GB27&lt;=GL14,GB27&gt;GI14,GD27&gt;GJ14),GL14-GB27,IF(AND(GB27&lt;=GL14,GB27&lt;=GI14,GD27&gt;GJ14),GL14-GI14,IF(AND(GB27&gt;GI14,GD27&lt;=GJ14),GD27-GB27,IF(AND(GB27&lt;=GI14,GD27&lt;=GJ14),GD27-GI14,0))))),0)),0)</f>
        <v>　</v>
      </c>
      <c r="GJ27" s="663"/>
      <c r="GK27" s="664"/>
      <c r="GL27" s="662" t="str">
        <f>IFERROR(IF(OR(FW27="日",FW27="祝",FW27=0,GB27=0),"　",MAX(IF(AND(GB27&lt;=GL14,GD27&gt;GM14),GM14-GL14,IF(GD27&lt;=GM14,0,IF(AND(GB27&gt;GL14,GD27&gt;GM14),GM14-GB27,0))),0)),0)</f>
        <v>　</v>
      </c>
      <c r="GM27" s="663"/>
      <c r="GN27" s="664"/>
      <c r="GO27" s="662" t="str">
        <f>IFERROR(IF(OR(FW27="日",FW27="祝",FW27=0,GB27=0),"　",MAX(IF(GB27&gt;GO14,GD27-GB27,IF(GB27&lt;=GO14,GD27-GO14,0)),0)),0)</f>
        <v>　</v>
      </c>
      <c r="GP27" s="663"/>
      <c r="GQ27" s="664"/>
      <c r="GR27" s="730" t="str">
        <f>IFERROR(IF(OR(FW27="日",FW27="祝",FW27=0,FX27=""),"　",MAX(IF(AND(FX27&lt;=GR14,FZ27&gt;GS14),GS14-GR14,IF(AND(FX27&gt;GR14,FZ27&lt;=GS14),FZ27-FX27,IF(AND(FX27&lt;=GR14,FZ27&lt;=GS14),FZ27-GR14,IF(AND(FX27&gt;GR14,FZ27&gt;GS14),GS14-FX27,0)))),0)),0)</f>
        <v>　</v>
      </c>
      <c r="GS27" s="731"/>
      <c r="GT27" s="731"/>
      <c r="GU27" s="730" t="str">
        <f>IFERROR(IF(OR(FW27="日",FW27="祝",FW27=0,GB27=0),"　",MAX(IF(AND(GB27&gt;GX14,GD27&gt;GV14),0,IF(AND(GB27&lt;=GX14,GB27&gt;GU14,GD27&gt;GV14),GX14-GB27,IF(AND(GB27&lt;=GX14,GB27&lt;=GU14,GD27&gt;GV14),GX14-GU14,IF(AND(GB27&gt;GU14,GD27&lt;=GV14),GD27-GB27,IF(AND(GB27&lt;=GU14,GD27&lt;=GV14),GD27-GU14,0))))),0)),0)</f>
        <v>　</v>
      </c>
      <c r="GV27" s="730"/>
      <c r="GW27" s="730"/>
      <c r="GX27" s="730" t="str">
        <f>IFERROR(IF(OR(FW27="日",FW27="祝",FW27=0,GB27=0),"　",MAX(IF(AND(GB27&lt;=GX14,GD27&gt;GY14),GY14-GX14,IF(GD27&lt;=GY14,0,IF(AND(GB27&gt;GX14,GD27&gt;GY14),GY14-GB27,0))),0)),0)</f>
        <v>　</v>
      </c>
      <c r="GY27" s="731"/>
      <c r="GZ27" s="731"/>
      <c r="HA27" s="730" t="str">
        <f t="shared" si="3"/>
        <v>　</v>
      </c>
      <c r="HB27" s="731"/>
      <c r="HC27" s="731"/>
      <c r="HD27" s="565" t="str">
        <f>IF(HG27="×",TIME(0,0,0),IF(HQ4="非常勤",GF27,GR27))</f>
        <v>　</v>
      </c>
      <c r="HE27" s="566"/>
      <c r="HF27" s="566"/>
      <c r="HG27" s="265"/>
      <c r="HH27" s="565" t="str">
        <f>IF(HK27="×",TIME(0,0,0),IF(HQ4="非常勤",GI27,GU27))</f>
        <v>　</v>
      </c>
      <c r="HI27" s="566"/>
      <c r="HJ27" s="566"/>
      <c r="HK27" s="265"/>
      <c r="HL27" s="565" t="str">
        <f>IF(HO27="×",TIME(0,0,0),IF(HQ4="非常勤",GL27,GX27))</f>
        <v>　</v>
      </c>
      <c r="HM27" s="566"/>
      <c r="HN27" s="566"/>
      <c r="HO27" s="265"/>
      <c r="HP27" s="565" t="str">
        <f>IF(HS27="×",TIME(0,0,0),IF(HQ4="非常勤",GO27,HA27))</f>
        <v>　</v>
      </c>
      <c r="HQ27" s="566"/>
      <c r="HR27" s="567"/>
      <c r="HS27" s="265"/>
      <c r="HT27" s="720"/>
      <c r="HU27" s="720"/>
      <c r="HV27" s="668"/>
      <c r="HW27" s="670"/>
      <c r="HX27" s="669"/>
      <c r="HY27" s="671"/>
      <c r="HZ27" s="672"/>
      <c r="IA27" s="672"/>
      <c r="IB27" s="673"/>
      <c r="IC27" s="263">
        <f>'別表_個別勤務状況（1～60）'!$A$27</f>
        <v>13</v>
      </c>
      <c r="ID27" s="264" t="str">
        <f>'別表_個別勤務状況（1～60）'!$B$27</f>
        <v>火</v>
      </c>
      <c r="IE27" s="660"/>
      <c r="IF27" s="661"/>
      <c r="IG27" s="660"/>
      <c r="IH27" s="661"/>
      <c r="II27" s="660"/>
      <c r="IJ27" s="661"/>
      <c r="IK27" s="660"/>
      <c r="IL27" s="661"/>
      <c r="IM27" s="662" t="str">
        <f>IFERROR(IF(OR(ID27="日",ID27="祝",ID27=0,IE27=""),"　",MAX(IF(AND(IE27&lt;=IM14,IG27&gt;IN14),IN14-IM14,IF(AND(IE27&gt;IM14,IG27&lt;=IN14),IG27-IE27,IF(AND(IE27&lt;=IM14,IG27&lt;=IN14),IG27-IM14,IF(AND(IE27&gt;IM14,IG27&gt;IN14),IN14-IE27,0)))),0)),0)</f>
        <v>　</v>
      </c>
      <c r="IN27" s="663"/>
      <c r="IO27" s="664"/>
      <c r="IP27" s="662" t="str">
        <f>IFERROR(IF(OR(ID27="日",ID27="祝",ID27=0,II27=""),"　",MAX(IF(AND(II27&gt;IS14,IK27&gt;IQ14),0,IF(AND(II27&lt;=IS14,II27&gt;IP14,IK27&gt;IQ14),IS14-II27,IF(AND(II27&lt;=IS14,II27&lt;=IP14,IK27&gt;IQ14),IS14-IP14,IF(AND(II27&gt;IP14,IK27&lt;=IQ14),IK27-II27,IF(AND(II27&lt;=IP14,IK27&lt;=IQ14),IK27-IP14,0))))),0)),0)</f>
        <v>　</v>
      </c>
      <c r="IQ27" s="663"/>
      <c r="IR27" s="664"/>
      <c r="IS27" s="662" t="str">
        <f>IFERROR(IF(OR(ID27="日",ID27="祝",ID27=0,II27=0),"　",MAX(IF(AND(II27&lt;=IS14,IK27&gt;IT14),IT14-IS14,IF(IK27&lt;=IT14,0,IF(AND(II27&gt;IS14,IK27&gt;IT14),IT14-II27,0))),0)),0)</f>
        <v>　</v>
      </c>
      <c r="IT27" s="663"/>
      <c r="IU27" s="664"/>
      <c r="IV27" s="662" t="str">
        <f>IFERROR(IF(OR(ID27="日",ID27="祝",ID27=0,II27=0),"　",MAX(IF(II27&gt;IV14,IK27-II27,IF(II27&lt;=IV14,IK27-IV14,0)),0)),0)</f>
        <v>　</v>
      </c>
      <c r="IW27" s="663"/>
      <c r="IX27" s="664"/>
      <c r="IY27" s="662" t="str">
        <f>IFERROR(IF(OR(ID27="日",ID27="祝",ID27=0,IE27=""),"　",MAX(IF(AND(IE27&lt;=IY14,IG27&gt;IZ14),IZ14-IY14,IF(AND(IE27&gt;IY14,IG27&lt;=IZ14),IG27-IE27,IF(AND(IE27&lt;=IY14,IG27&lt;=IZ14),IG27-IY14,IF(AND(IE27&gt;IY14,IG27&gt;IZ14),IZ14-IE27,0)))),0)),0)</f>
        <v>　</v>
      </c>
      <c r="IZ27" s="663"/>
      <c r="JA27" s="664"/>
      <c r="JB27" s="662" t="str">
        <f>IFERROR(IF(OR(ID27="日",ID27="祝",ID27=0,II27=0),"　",MAX(IF(AND(II27&gt;JE14,IK27&gt;JC14),0,IF(AND(II27&lt;=JE14,II27&gt;JB14,IK27&gt;JC14),JE14-II27,IF(AND(II27&lt;=JE14,II27&lt;=JB14,IK27&gt;JC14),JE14-JB14,IF(AND(II27&gt;JB14,IK27&lt;=JC14),IK27-II27,IF(AND(II27&lt;=JB14,IK27&lt;=JC14),IK27-JB14,0))))),0)),0)</f>
        <v>　</v>
      </c>
      <c r="JC27" s="663"/>
      <c r="JD27" s="664"/>
      <c r="JE27" s="662" t="str">
        <f>IFERROR(IF(OR(ID27="日",ID27="祝",ID27=0,II27=0),"　",MAX(IF(AND(II27&lt;=JE14,IK27&gt;JF14),JF14-JE14,IF(IK27&lt;=JF14,0,IF(AND(II27&gt;JE14,IK27&gt;JF14),JF14-II27,0))),0)),0)</f>
        <v>　</v>
      </c>
      <c r="JF27" s="663"/>
      <c r="JG27" s="664"/>
      <c r="JH27" s="662" t="str">
        <f t="shared" si="4"/>
        <v>　</v>
      </c>
      <c r="JI27" s="663"/>
      <c r="JJ27" s="664"/>
      <c r="JK27" s="665" t="str">
        <f>IF(JN27="×",TIME(0,0,0),IF(JX4="非常勤",IM27,IY27))</f>
        <v>　</v>
      </c>
      <c r="JL27" s="666"/>
      <c r="JM27" s="667"/>
      <c r="JN27" s="265"/>
      <c r="JO27" s="665" t="str">
        <f>IF(JR27="×",TIME(0,0,0),IF(JX4="非常勤",IP27,JB27))</f>
        <v>　</v>
      </c>
      <c r="JP27" s="666"/>
      <c r="JQ27" s="667"/>
      <c r="JR27" s="265"/>
      <c r="JS27" s="665" t="str">
        <f>IF(JV27="×",TIME(0,0,0),IF(JX4="非常勤",IS27,JE27))</f>
        <v>　</v>
      </c>
      <c r="JT27" s="666"/>
      <c r="JU27" s="667"/>
      <c r="JV27" s="265"/>
      <c r="JW27" s="665" t="str">
        <f>IF(JZ27="×",TIME(0,0,0),IF(JX4="非常勤",IV27,JH27))</f>
        <v>　</v>
      </c>
      <c r="JX27" s="666"/>
      <c r="JY27" s="667"/>
      <c r="JZ27" s="265"/>
      <c r="KA27" s="720"/>
      <c r="KB27" s="720"/>
      <c r="KC27" s="668"/>
      <c r="KD27" s="670"/>
      <c r="KE27" s="669"/>
      <c r="KF27" s="671"/>
      <c r="KG27" s="672"/>
      <c r="KH27" s="672"/>
      <c r="KI27" s="673"/>
      <c r="KJ27" s="263">
        <f>'別表_個別勤務状況（1～60）'!$A$27</f>
        <v>13</v>
      </c>
      <c r="KK27" s="264" t="str">
        <f>'別表_個別勤務状況（1～60）'!$B$27</f>
        <v>火</v>
      </c>
      <c r="KL27" s="660"/>
      <c r="KM27" s="661"/>
      <c r="KN27" s="660"/>
      <c r="KO27" s="661"/>
      <c r="KP27" s="660"/>
      <c r="KQ27" s="661"/>
      <c r="KR27" s="660"/>
      <c r="KS27" s="661"/>
      <c r="KT27" s="662" t="str">
        <f>IFERROR(IF(OR(KK27="日",KK27="祝",KK27=0,KL27=""),"　",MAX(IF(AND(KL27&lt;=KT14,KN27&gt;KU14),KU14-KT14,IF(AND(KL27&gt;KT14,KN27&lt;=KU14),KN27-KL27,IF(AND(KL27&lt;=KT14,KN27&lt;=KU14),KN27-KT14,IF(AND(KL27&gt;KT14,KN27&gt;KU14),KU14-KL27,0)))),0)),0)</f>
        <v>　</v>
      </c>
      <c r="KU27" s="663"/>
      <c r="KV27" s="664"/>
      <c r="KW27" s="662" t="str">
        <f>IFERROR(IF(OR(KK27="日",KK27="祝",KK27=0,KP27=""),"　",MAX(IF(AND(KP27&gt;KZ14,KR27&gt;KX14),0,IF(AND(KP27&lt;=KZ14,KP27&gt;KW14,KR27&gt;KX14),KZ14-KP27,IF(AND(KP27&lt;=KZ14,KP27&lt;=KW14,KR27&gt;KX14),KZ14-KW14,IF(AND(KP27&gt;KW14,KR27&lt;=KX14),KR27-KP27,IF(AND(KP27&lt;=KW14,KR27&lt;=KX14),KR27-KW14,0))))),0)),0)</f>
        <v>　</v>
      </c>
      <c r="KX27" s="663"/>
      <c r="KY27" s="664"/>
      <c r="KZ27" s="662" t="str">
        <f>IFERROR(IF(OR(KK27="日",KK27="祝",KK27=0,KP27=0),"　",MAX(IF(AND(KP27&lt;=KZ14,KR27&gt;LA14),LA14-KZ14,IF(KR27&lt;=LA14,0,IF(AND(KP27&gt;KZ14,KR27&gt;LA14),LA14-KP27,0))),0)),0)</f>
        <v>　</v>
      </c>
      <c r="LA27" s="663"/>
      <c r="LB27" s="664"/>
      <c r="LC27" s="662" t="str">
        <f>IFERROR(IF(OR(KK27="日",KK27="祝",KK27=0,KP27=0),"　",MAX(IF(KP27&gt;LC14,KR27-KP27,IF(KP27&lt;=LC14,KR27-LC14,0)),0)),0)</f>
        <v>　</v>
      </c>
      <c r="LD27" s="663"/>
      <c r="LE27" s="664"/>
      <c r="LF27" s="662" t="str">
        <f>IFERROR(IF(OR(KK27="日",KK27="祝",KK27=0,KL27=""),"　",MAX(IF(AND(KL27&lt;=LF14,KN27&gt;LG14),LG14-LF14,IF(AND(KL27&gt;LF14,KN27&lt;=LG14),KN27-KL27,IF(AND(KL27&lt;=LF14,KN27&lt;=LG14),KN27-LF14,IF(AND(KL27&gt;LF14,KN27&gt;LG14),LG14-KL27,0)))),0)),0)</f>
        <v>　</v>
      </c>
      <c r="LG27" s="663"/>
      <c r="LH27" s="664"/>
      <c r="LI27" s="662" t="str">
        <f>IFERROR(IF(OR(KK27="日",KK27="祝",KK27=0,KP27=0),"　",MAX(IF(AND(KP27&gt;LL14,KR27&gt;LJ14),0,IF(AND(KP27&lt;=LL14,KP27&gt;LI14,KR27&gt;LJ14),LL14-KP27,IF(AND(KP27&lt;=LL14,KP27&lt;=LI14,KR27&gt;LJ14),LL14-LI14,IF(AND(KP27&gt;LI14,KR27&lt;=LJ14),KR27-KP27,IF(AND(KP27&lt;=LI14,KR27&lt;=LJ14),KR27-LI14,0))))),0)),0)</f>
        <v>　</v>
      </c>
      <c r="LJ27" s="663"/>
      <c r="LK27" s="664"/>
      <c r="LL27" s="662" t="str">
        <f>IFERROR(IF(OR(KK27="日",KK27="祝",KK27=0,KP27=0),"　",MAX(IF(AND(KP27&lt;=LL14,KR27&gt;LM14),LM14-LL14,IF(KR27&lt;=LM14,0,IF(AND(KP27&gt;LL14,KR27&gt;LM14),LM14-KP27,0))),0)),0)</f>
        <v>　</v>
      </c>
      <c r="LM27" s="663"/>
      <c r="LN27" s="664"/>
      <c r="LO27" s="662" t="str">
        <f t="shared" si="5"/>
        <v>　</v>
      </c>
      <c r="LP27" s="663"/>
      <c r="LQ27" s="664"/>
      <c r="LR27" s="665" t="str">
        <f>IF(LU27="×",TIME(0,0,0),IF(ME4="非常勤",KT27,LF27))</f>
        <v>　</v>
      </c>
      <c r="LS27" s="666"/>
      <c r="LT27" s="667"/>
      <c r="LU27" s="265"/>
      <c r="LV27" s="665" t="str">
        <f>IF(LY27="×",TIME(0,0,0),IF(ME4="非常勤",KW27,LI27))</f>
        <v>　</v>
      </c>
      <c r="LW27" s="666"/>
      <c r="LX27" s="667"/>
      <c r="LY27" s="265"/>
      <c r="LZ27" s="665" t="str">
        <f>IF(MC27="×",TIME(0,0,0),IF(ME4="非常勤",KZ27,LL27))</f>
        <v>　</v>
      </c>
      <c r="MA27" s="666"/>
      <c r="MB27" s="667"/>
      <c r="MC27" s="265"/>
      <c r="MD27" s="665" t="str">
        <f>IF(MG27="×",TIME(0,0,0),IF(ME4="非常勤",LC27,LO27))</f>
        <v>　</v>
      </c>
      <c r="ME27" s="666"/>
      <c r="MF27" s="667"/>
      <c r="MG27" s="265"/>
      <c r="MH27" s="720"/>
      <c r="MI27" s="720"/>
      <c r="MJ27" s="668"/>
      <c r="MK27" s="670"/>
      <c r="ML27" s="669"/>
      <c r="MM27" s="671"/>
      <c r="MN27" s="672"/>
      <c r="MO27" s="672"/>
      <c r="MP27" s="673"/>
      <c r="MQ27" s="263">
        <f>'別表_個別勤務状況（1～60）'!$A$27</f>
        <v>13</v>
      </c>
      <c r="MR27" s="264" t="str">
        <f>'別表_個別勤務状況（1～60）'!$B$27</f>
        <v>火</v>
      </c>
      <c r="MS27" s="660"/>
      <c r="MT27" s="661"/>
      <c r="MU27" s="660"/>
      <c r="MV27" s="661"/>
      <c r="MW27" s="660"/>
      <c r="MX27" s="661"/>
      <c r="MY27" s="660"/>
      <c r="MZ27" s="661"/>
      <c r="NA27" s="662" t="str">
        <f>IFERROR(IF(OR(MR27="日",MR27="祝",MR27=0,MS27=""),"　",MAX(IF(AND(MS27&lt;=NA14,MU27&gt;NB14),NB14-NA14,IF(AND(MS27&gt;NA14,MU27&lt;=NB14),MU27-MS27,IF(AND(MS27&lt;=NA14,MU27&lt;=NB14),MU27-NA14,IF(AND(MS27&gt;NA14,MU27&gt;NB14),NB14-MS27,0)))),0)),0)</f>
        <v>　</v>
      </c>
      <c r="NB27" s="663"/>
      <c r="NC27" s="664"/>
      <c r="ND27" s="662" t="str">
        <f>IFERROR(IF(OR(MR27="日",MR27="祝",MR27=0,MW27=""),"　",MAX(IF(AND(MW27&gt;NG14,MY27&gt;NE14),0,IF(AND(MW27&lt;=NG14,MW27&gt;ND14,MY27&gt;NE14),NG14-MW27,IF(AND(MW27&lt;=NG14,MW27&lt;=ND14,MY27&gt;NE14),NG14-ND14,IF(AND(MW27&gt;ND14,MY27&lt;=NE14),MY27-MW27,IF(AND(MW27&lt;=ND14,MY27&lt;=NE14),MY27-ND14,0))))),0)),0)</f>
        <v>　</v>
      </c>
      <c r="NE27" s="663"/>
      <c r="NF27" s="664"/>
      <c r="NG27" s="662" t="str">
        <f>IFERROR(IF(OR(MR27="日",MR27="祝",MR27=0,MW27=0),"　",MAX(IF(AND(MW27&lt;=NG14,MY27&gt;NH14),NH14-NG14,IF(MY27&lt;=NH14,0,IF(AND(MW27&gt;NG14,MY27&gt;NH14),NH14-MW27,0))),0)),0)</f>
        <v>　</v>
      </c>
      <c r="NH27" s="663"/>
      <c r="NI27" s="664"/>
      <c r="NJ27" s="662" t="str">
        <f>IFERROR(IF(OR(MR27="日",MR27="祝",MR27=0,MW27=0),"　",MAX(IF(MW27&gt;NJ14,MY27-MW27,IF(MW27&lt;=NJ14,MY27-NJ14,0)),0)),0)</f>
        <v>　</v>
      </c>
      <c r="NK27" s="663"/>
      <c r="NL27" s="664"/>
      <c r="NM27" s="662" t="str">
        <f>IFERROR(IF(OR(MR27="日",MR27="祝",MR27=0,MS27=""),"　",MAX(IF(AND(MS27&lt;=NM14,MU27&gt;NN14),NN14-NM14,IF(AND(MS27&gt;NM14,MU27&lt;=NN14),MU27-MS27,IF(AND(MS27&lt;=NM14,MU27&lt;=NN14),MU27-NM14,IF(AND(MS27&gt;NM14,MU27&gt;NN14),NN14-MS27,0)))),0)),0)</f>
        <v>　</v>
      </c>
      <c r="NN27" s="663"/>
      <c r="NO27" s="664"/>
      <c r="NP27" s="662" t="str">
        <f>IFERROR(IF(OR(MR27="日",MR27="祝",MR27=0,MW27=0),"　",MAX(IF(AND(MW27&gt;NS14,MY27&gt;NQ14),0,IF(AND(MW27&lt;=NS14,MW27&gt;NP14,MY27&gt;NQ14),NS14-MW27,IF(AND(MW27&lt;=NS14,MW27&lt;=NP14,MY27&gt;NQ14),NS14-NP14,IF(AND(MW27&gt;NP14,MY27&lt;=NQ14),MY27-MW27,IF(AND(MW27&lt;=NP14,MY27&lt;=NQ14),MY27-NP14,0))))),0)),0)</f>
        <v>　</v>
      </c>
      <c r="NQ27" s="663"/>
      <c r="NR27" s="664"/>
      <c r="NS27" s="662" t="str">
        <f>IFERROR(IF(OR(MR27="日",MR27="祝",MR27=0,MW27=0),"　",MAX(IF(AND(MW27&lt;=NS14,MY27&gt;NT14),NT14-NS14,IF(MY27&lt;=NT14,0,IF(AND(MW27&gt;NS14,MY27&gt;NT14),NT14-MW27,0))),0)),0)</f>
        <v>　</v>
      </c>
      <c r="NT27" s="663"/>
      <c r="NU27" s="664"/>
      <c r="NV27" s="662" t="str">
        <f t="shared" si="6"/>
        <v>　</v>
      </c>
      <c r="NW27" s="663"/>
      <c r="NX27" s="664"/>
      <c r="NY27" s="665" t="str">
        <f>IF(OB27="×",TIME(0,0,0),IF(OL4="非常勤",NA27,NM27))</f>
        <v>　</v>
      </c>
      <c r="NZ27" s="666"/>
      <c r="OA27" s="667"/>
      <c r="OB27" s="265"/>
      <c r="OC27" s="665" t="str">
        <f>IF(OF27="×",TIME(0,0,0),IF(OL4="非常勤",ND27,NP27))</f>
        <v>　</v>
      </c>
      <c r="OD27" s="666"/>
      <c r="OE27" s="667"/>
      <c r="OF27" s="265"/>
      <c r="OG27" s="665" t="str">
        <f>IF(OJ27="×",TIME(0,0,0),IF(OL4="非常勤",NG27,NS27))</f>
        <v>　</v>
      </c>
      <c r="OH27" s="666"/>
      <c r="OI27" s="667"/>
      <c r="OJ27" s="265"/>
      <c r="OK27" s="665" t="str">
        <f>IF(ON27="×",TIME(0,0,0),IF(OL4="非常勤",NJ27,NV27))</f>
        <v>　</v>
      </c>
      <c r="OL27" s="666"/>
      <c r="OM27" s="667"/>
      <c r="ON27" s="265"/>
      <c r="OO27" s="720"/>
      <c r="OP27" s="720"/>
      <c r="OQ27" s="668"/>
      <c r="OR27" s="670"/>
      <c r="OS27" s="669"/>
      <c r="OT27" s="671"/>
      <c r="OU27" s="672"/>
      <c r="OV27" s="672"/>
      <c r="OW27" s="673"/>
      <c r="OX27" s="263">
        <f>'別表_個別勤務状況（1～60）'!$A$27</f>
        <v>13</v>
      </c>
      <c r="OY27" s="264" t="str">
        <f>'別表_個別勤務状況（1～60）'!$B$27</f>
        <v>火</v>
      </c>
      <c r="OZ27" s="660"/>
      <c r="PA27" s="661"/>
      <c r="PB27" s="660"/>
      <c r="PC27" s="661"/>
      <c r="PD27" s="660"/>
      <c r="PE27" s="661"/>
      <c r="PF27" s="660"/>
      <c r="PG27" s="661"/>
      <c r="PH27" s="662" t="str">
        <f>IFERROR(IF(OR(OY27="日",OY27="祝",OY27=0,OZ27=""),"　",MAX(IF(AND(OZ27&lt;=PH14,PB27&gt;PI14),PI14-PH14,IF(AND(OZ27&gt;PH14,PB27&lt;=PI14),PB27-OZ27,IF(AND(OZ27&lt;=PH14,PB27&lt;=PI14),PB27-PH14,IF(AND(OZ27&gt;PH14,PB27&gt;PI14),PI14-OZ27,0)))),0)),0)</f>
        <v>　</v>
      </c>
      <c r="PI27" s="663"/>
      <c r="PJ27" s="664"/>
      <c r="PK27" s="662" t="str">
        <f>IFERROR(IF(OR(OY27="日",OY27="祝",OY27=0,PD27=""),"　",MAX(IF(AND(PD27&gt;PN14,PF27&gt;PL14),0,IF(AND(PD27&lt;=PN14,PD27&gt;PK14,PF27&gt;PL14),PN14-PD27,IF(AND(PD27&lt;=PN14,PD27&lt;=PK14,PF27&gt;PL14),PN14-PK14,IF(AND(PD27&gt;PK14,PF27&lt;=PL14),PF27-PD27,IF(AND(PD27&lt;=PK14,PF27&lt;=PL14),PF27-PK14,0))))),0)),0)</f>
        <v>　</v>
      </c>
      <c r="PL27" s="663"/>
      <c r="PM27" s="664"/>
      <c r="PN27" s="662" t="str">
        <f>IFERROR(IF(OR(OY27="日",OY27="祝",OY27=0,PD27=0),"　",MAX(IF(AND(PD27&lt;=PN14,PF27&gt;PO14),PO14-PN14,IF(PF27&lt;=PO14,0,IF(AND(PD27&gt;PN14,PF27&gt;PO14),PO14-PD27,0))),0)),0)</f>
        <v>　</v>
      </c>
      <c r="PO27" s="663"/>
      <c r="PP27" s="664"/>
      <c r="PQ27" s="662" t="str">
        <f>IFERROR(IF(OR(OY27="日",OY27="祝",OY27=0,PD27=0),"　",MAX(IF(PD27&gt;PQ14,PF27-PD27,IF(PD27&lt;=PQ14,PF27-PQ14,0)),0)),0)</f>
        <v>　</v>
      </c>
      <c r="PR27" s="663"/>
      <c r="PS27" s="664"/>
      <c r="PT27" s="662" t="str">
        <f>IFERROR(IF(OR(OY27="日",OY27="祝",OY27=0,OZ27=""),"　",MAX(IF(AND(OZ27&lt;=PT14,PB27&gt;PU14),PU14-PT14,IF(AND(OZ27&gt;PT14,PB27&lt;=PU14),PB27-OZ27,IF(AND(OZ27&lt;=PT14,PB27&lt;=PU14),PB27-PT14,IF(AND(OZ27&gt;PT14,PB27&gt;PU14),PU14-OZ27,0)))),0)),0)</f>
        <v>　</v>
      </c>
      <c r="PU27" s="663"/>
      <c r="PV27" s="664"/>
      <c r="PW27" s="662" t="str">
        <f>IFERROR(IF(OR(OY27="日",OY27="祝",OY27=0,PD27=0),"　",MAX(IF(AND(PD27&gt;PZ14,PF27&gt;PX14),0,IF(AND(PD27&lt;=PZ14,PD27&gt;PW14,PF27&gt;PX14),PZ14-PD27,IF(AND(PD27&lt;=PZ14,PD27&lt;=PW14,PF27&gt;PX14),PZ14-PW14,IF(AND(PD27&gt;PW14,PF27&lt;=PX14),PF27-PD27,IF(AND(PD27&lt;=PW14,PF27&lt;=PX14),PF27-PW14,0))))),0)),0)</f>
        <v>　</v>
      </c>
      <c r="PX27" s="663"/>
      <c r="PY27" s="664"/>
      <c r="PZ27" s="662" t="str">
        <f>IFERROR(IF(OR(OY27="日",OY27="祝",OY27=0,PD27=0),"　",MAX(IF(AND(PD27&lt;=PZ14,PF27&gt;QA14),QA14-PZ14,IF(PF27&lt;=QA14,0,IF(AND(PD27&gt;PZ14,PF27&gt;QA14),QA14-PD27,0))),0)),0)</f>
        <v>　</v>
      </c>
      <c r="QA27" s="663"/>
      <c r="QB27" s="664"/>
      <c r="QC27" s="662" t="str">
        <f t="shared" si="7"/>
        <v>　</v>
      </c>
      <c r="QD27" s="663"/>
      <c r="QE27" s="664"/>
      <c r="QF27" s="665" t="str">
        <f>IF(QI27="×",TIME(0,0,0),IF(QS4="非常勤",PH27,PT27))</f>
        <v>　</v>
      </c>
      <c r="QG27" s="666"/>
      <c r="QH27" s="667"/>
      <c r="QI27" s="265"/>
      <c r="QJ27" s="665" t="str">
        <f>IF(QM27="×",TIME(0,0,0),IF(QS4="非常勤",PK27,PW27))</f>
        <v>　</v>
      </c>
      <c r="QK27" s="666"/>
      <c r="QL27" s="667"/>
      <c r="QM27" s="265"/>
      <c r="QN27" s="665" t="str">
        <f>IF(QQ27="×",TIME(0,0,0),IF(QS4="非常勤",PN27,PZ27))</f>
        <v>　</v>
      </c>
      <c r="QO27" s="666"/>
      <c r="QP27" s="667"/>
      <c r="QQ27" s="265"/>
      <c r="QR27" s="665" t="str">
        <f>IF(QU27="×",TIME(0,0,0),IF(QS4="非常勤",PQ27,QC27))</f>
        <v>　</v>
      </c>
      <c r="QS27" s="666"/>
      <c r="QT27" s="667"/>
      <c r="QU27" s="265"/>
      <c r="QV27" s="720"/>
      <c r="QW27" s="720"/>
      <c r="QX27" s="668"/>
      <c r="QY27" s="670"/>
      <c r="QZ27" s="669"/>
      <c r="RA27" s="671"/>
      <c r="RB27" s="672"/>
      <c r="RC27" s="672"/>
      <c r="RD27" s="673"/>
      <c r="RE27" s="263">
        <f>'別表_個別勤務状況（1～60）'!$A$27</f>
        <v>13</v>
      </c>
      <c r="RF27" s="264" t="str">
        <f>'別表_個別勤務状況（1～60）'!$B$27</f>
        <v>火</v>
      </c>
      <c r="RG27" s="660"/>
      <c r="RH27" s="661"/>
      <c r="RI27" s="660"/>
      <c r="RJ27" s="661"/>
      <c r="RK27" s="660"/>
      <c r="RL27" s="661"/>
      <c r="RM27" s="660"/>
      <c r="RN27" s="661"/>
      <c r="RO27" s="662" t="str">
        <f>IFERROR(IF(OR(RF27="日",RF27="祝",RF27=0,RG27=""),"　",MAX(IF(AND(RG27&lt;=RO14,RI27&gt;RP14),RP14-RO14,IF(AND(RG27&gt;RO14,RI27&lt;=RP14),RI27-RG27,IF(AND(RG27&lt;=RO14,RI27&lt;=RP14),RI27-RO14,IF(AND(RG27&gt;RO14,RI27&gt;RP14),RP14-RG27,0)))),0)),0)</f>
        <v>　</v>
      </c>
      <c r="RP27" s="663"/>
      <c r="RQ27" s="664"/>
      <c r="RR27" s="662" t="str">
        <f>IFERROR(IF(OR(RF27="日",RF27="祝",RF27=0,RK27=""),"　",MAX(IF(AND(RK27&gt;RU14,RM27&gt;RS14),0,IF(AND(RK27&lt;=RU14,RK27&gt;RR14,RM27&gt;RS14),RU14-RK27,IF(AND(RK27&lt;=RU14,RK27&lt;=RR14,RM27&gt;RS14),RU14-RR14,IF(AND(RK27&gt;RR14,RM27&lt;=RS14),RM27-RK27,IF(AND(RK27&lt;=RR14,RM27&lt;=RS14),RM27-RR14,0))))),0)),0)</f>
        <v>　</v>
      </c>
      <c r="RS27" s="663"/>
      <c r="RT27" s="664"/>
      <c r="RU27" s="662" t="str">
        <f>IFERROR(IF(OR(RF27="日",RF27="祝",RF27=0,RK27=0),"　",MAX(IF(AND(RK27&lt;=RU14,RM27&gt;RV14),RV14-RU14,IF(RM27&lt;=RV14,0,IF(AND(RK27&gt;RU14,RM27&gt;RV14),RV14-RK27,0))),0)),0)</f>
        <v>　</v>
      </c>
      <c r="RV27" s="663"/>
      <c r="RW27" s="664"/>
      <c r="RX27" s="662" t="str">
        <f>IFERROR(IF(OR(RF27="日",RF27="祝",RF27=0,RK27=0),"　",MAX(IF(RK27&gt;RX14,RM27-RK27,IF(RK27&lt;=RX14,RM27-RX14,0)),0)),0)</f>
        <v>　</v>
      </c>
      <c r="RY27" s="663"/>
      <c r="RZ27" s="664"/>
      <c r="SA27" s="662" t="str">
        <f>IFERROR(IF(OR(RF27="日",RF27="祝",RF27=0,RG27=""),"　",MAX(IF(AND(RG27&lt;=SA14,RI27&gt;SB14),SB14-SA14,IF(AND(RG27&gt;SA14,RI27&lt;=SB14),RI27-RG27,IF(AND(RG27&lt;=SA14,RI27&lt;=SB14),RI27-SA14,IF(AND(RG27&gt;SA14,RI27&gt;SB14),SB14-RG27,0)))),0)),0)</f>
        <v>　</v>
      </c>
      <c r="SB27" s="663"/>
      <c r="SC27" s="664"/>
      <c r="SD27" s="662" t="str">
        <f>IFERROR(IF(OR(RF27="日",RF27="祝",RF27=0,RK27=0),"　",MAX(IF(AND(RK27&gt;SG14,RM27&gt;SE14),0,IF(AND(RK27&lt;=SG14,RK27&gt;SD14,RM27&gt;SE14),SG14-RK27,IF(AND(RK27&lt;=SG14,RK27&lt;=SD14,RM27&gt;SE14),SG14-SD14,IF(AND(RK27&gt;SD14,RM27&lt;=SE14),RM27-RK27,IF(AND(RK27&lt;=SD14,RM27&lt;=SE14),RM27-SD14,0))))),0)),0)</f>
        <v>　</v>
      </c>
      <c r="SE27" s="663"/>
      <c r="SF27" s="664"/>
      <c r="SG27" s="662" t="str">
        <f>IFERROR(IF(OR(RF27="日",RF27="祝",RF27=0,RK27=0),"　",MAX(IF(AND(RK27&lt;=SG14,RM27&gt;SH14),SH14-SG14,IF(RM27&lt;=SH14,0,IF(AND(RK27&gt;SG14,RM27&gt;SH14),SH14-RK27,0))),0)),0)</f>
        <v>　</v>
      </c>
      <c r="SH27" s="663"/>
      <c r="SI27" s="664"/>
      <c r="SJ27" s="662" t="str">
        <f t="shared" si="8"/>
        <v>　</v>
      </c>
      <c r="SK27" s="663"/>
      <c r="SL27" s="664"/>
      <c r="SM27" s="665" t="str">
        <f>IF(SP27="×",TIME(0,0,0),IF(SZ4="非常勤",RO27,SA27))</f>
        <v>　</v>
      </c>
      <c r="SN27" s="666"/>
      <c r="SO27" s="667"/>
      <c r="SP27" s="265"/>
      <c r="SQ27" s="665" t="str">
        <f>IF(ST27="×",TIME(0,0,0),IF(SZ4="非常勤",RR27,SD27))</f>
        <v>　</v>
      </c>
      <c r="SR27" s="666"/>
      <c r="SS27" s="667"/>
      <c r="ST27" s="265"/>
      <c r="SU27" s="665" t="str">
        <f>IF(SX27="×",TIME(0,0,0),IF(SZ4="非常勤",RU27,SG27))</f>
        <v>　</v>
      </c>
      <c r="SV27" s="666"/>
      <c r="SW27" s="667"/>
      <c r="SX27" s="265"/>
      <c r="SY27" s="665" t="str">
        <f>IF(TB27="×",TIME(0,0,0),IF(SZ4="非常勤",RX27,SJ27))</f>
        <v>　</v>
      </c>
      <c r="SZ27" s="666"/>
      <c r="TA27" s="667"/>
      <c r="TB27" s="265"/>
      <c r="TC27" s="720"/>
      <c r="TD27" s="720"/>
      <c r="TE27" s="668"/>
      <c r="TF27" s="670"/>
      <c r="TG27" s="669"/>
      <c r="TH27" s="671"/>
      <c r="TI27" s="672"/>
      <c r="TJ27" s="672"/>
      <c r="TK27" s="673"/>
      <c r="TL27" s="263">
        <f>'別表_個別勤務状況（1～60）'!$A$27</f>
        <v>13</v>
      </c>
      <c r="TM27" s="264" t="str">
        <f>'別表_個別勤務状況（1～60）'!$B$27</f>
        <v>火</v>
      </c>
      <c r="TN27" s="660"/>
      <c r="TO27" s="661"/>
      <c r="TP27" s="660"/>
      <c r="TQ27" s="661"/>
      <c r="TR27" s="660"/>
      <c r="TS27" s="661"/>
      <c r="TT27" s="660"/>
      <c r="TU27" s="661"/>
      <c r="TV27" s="662" t="str">
        <f>IFERROR(IF(OR(TM27="日",TM27="祝",TM27=0,TN27=""),"　",MAX(IF(AND(TN27&lt;=TV14,TP27&gt;TW14),TW14-TV14,IF(AND(TN27&gt;TV14,TP27&lt;=TW14),TP27-TN27,IF(AND(TN27&lt;=TV14,TP27&lt;=TW14),TP27-TV14,IF(AND(TN27&gt;TV14,TP27&gt;TW14),TW14-TN27,0)))),0)),0)</f>
        <v>　</v>
      </c>
      <c r="TW27" s="663"/>
      <c r="TX27" s="664"/>
      <c r="TY27" s="662" t="str">
        <f>IFERROR(IF(OR(TM27="日",TM27="祝",TM27=0,TR27=""),"　",MAX(IF(AND(TR27&gt;UB14,TT27&gt;TZ14),0,IF(AND(TR27&lt;=UB14,TR27&gt;TY14,TT27&gt;TZ14),UB14-TR27,IF(AND(TR27&lt;=UB14,TR27&lt;=TY14,TT27&gt;TZ14),UB14-TY14,IF(AND(TR27&gt;TY14,TT27&lt;=TZ14),TT27-TR27,IF(AND(TR27&lt;=TY14,TT27&lt;=TZ14),TT27-TY14,0))))),0)),0)</f>
        <v>　</v>
      </c>
      <c r="TZ27" s="663"/>
      <c r="UA27" s="664"/>
      <c r="UB27" s="662" t="str">
        <f>IFERROR(IF(OR(TM27="日",TM27="祝",TM27=0,TR27=0),"　",MAX(IF(AND(TR27&lt;=UB14,TT27&gt;UC14),UC14-UB14,IF(TT27&lt;=UC14,0,IF(AND(TR27&gt;UB14,TT27&gt;UC14),UC14-TR27,0))),0)),0)</f>
        <v>　</v>
      </c>
      <c r="UC27" s="663"/>
      <c r="UD27" s="664"/>
      <c r="UE27" s="662" t="str">
        <f>IFERROR(IF(OR(TM27="日",TM27="祝",TM27=0,TR27=0),"　",MAX(IF(TR27&gt;UE14,TT27-TR27,IF(TR27&lt;=UE14,TT27-UE14,0)),0)),0)</f>
        <v>　</v>
      </c>
      <c r="UF27" s="663"/>
      <c r="UG27" s="664"/>
      <c r="UH27" s="662" t="str">
        <f>IFERROR(IF(OR(TM27="日",TM27="祝",TM27=0,TN27=""),"　",MAX(IF(AND(TN27&lt;=UH14,TP27&gt;UI14),UI14-UH14,IF(AND(TN27&gt;UH14,TP27&lt;=UI14),TP27-TN27,IF(AND(TN27&lt;=UH14,TP27&lt;=UI14),TP27-UH14,IF(AND(TN27&gt;UH14,TP27&gt;UI14),UI14-TN27,0)))),0)),0)</f>
        <v>　</v>
      </c>
      <c r="UI27" s="663"/>
      <c r="UJ27" s="664"/>
      <c r="UK27" s="662" t="str">
        <f>IFERROR(IF(OR(TM27="日",TM27="祝",TM27=0,TR27=0),"　",MAX(IF(AND(TR27&gt;UN14,TT27&gt;UL14),0,IF(AND(TR27&lt;=UN14,TR27&gt;UK14,TT27&gt;UL14),UN14-TR27,IF(AND(TR27&lt;=UN14,TR27&lt;=UK14,TT27&gt;UL14),UN14-UK14,IF(AND(TR27&gt;UK14,TT27&lt;=UL14),TT27-TR27,IF(AND(TR27&lt;=UK14,TT27&lt;=UL14),TT27-UK14,0))))),0)),0)</f>
        <v>　</v>
      </c>
      <c r="UL27" s="663"/>
      <c r="UM27" s="664"/>
      <c r="UN27" s="662" t="str">
        <f>IFERROR(IF(OR(TM27="日",TM27="祝",TM27=0,TR27=0),"　",MAX(IF(AND(TR27&lt;=UN14,TT27&gt;UO14),UO14-UN14,IF(TT27&lt;=UO14,0,IF(AND(TR27&gt;UN14,TT27&gt;UO14),UO14-TR27,0))),0)),0)</f>
        <v>　</v>
      </c>
      <c r="UO27" s="663"/>
      <c r="UP27" s="664"/>
      <c r="UQ27" s="662" t="str">
        <f t="shared" si="9"/>
        <v>　</v>
      </c>
      <c r="UR27" s="663"/>
      <c r="US27" s="664"/>
      <c r="UT27" s="665" t="str">
        <f>IF(UW27="×",TIME(0,0,0),IF(VG4="非常勤",TV27,UH27))</f>
        <v>　</v>
      </c>
      <c r="UU27" s="666"/>
      <c r="UV27" s="667"/>
      <c r="UW27" s="265"/>
      <c r="UX27" s="665" t="str">
        <f>IF(VA27="×",TIME(0,0,0),IF(VG4="非常勤",TY27,UK27))</f>
        <v>　</v>
      </c>
      <c r="UY27" s="666"/>
      <c r="UZ27" s="667"/>
      <c r="VA27" s="265"/>
      <c r="VB27" s="665" t="str">
        <f>IF(VE27="×",TIME(0,0,0),IF(VG4="非常勤",UB27,UN27))</f>
        <v>　</v>
      </c>
      <c r="VC27" s="666"/>
      <c r="VD27" s="667"/>
      <c r="VE27" s="265"/>
      <c r="VF27" s="665" t="str">
        <f>IF(VI27="×",TIME(0,0,0),IF(VG4="非常勤",UE27,UQ27))</f>
        <v>　</v>
      </c>
      <c r="VG27" s="666"/>
      <c r="VH27" s="667"/>
      <c r="VI27" s="265"/>
      <c r="VJ27" s="720"/>
      <c r="VK27" s="720"/>
      <c r="VL27" s="668"/>
      <c r="VM27" s="670"/>
      <c r="VN27" s="669"/>
      <c r="VO27" s="671"/>
      <c r="VP27" s="672"/>
      <c r="VQ27" s="672"/>
      <c r="VR27" s="673"/>
      <c r="VS27" s="263">
        <f>'別表_個別勤務状況（1～60）'!$A$27</f>
        <v>13</v>
      </c>
      <c r="VT27" s="264" t="str">
        <f>'別表_個別勤務状況（1～60）'!$B$27</f>
        <v>火</v>
      </c>
      <c r="VU27" s="660"/>
      <c r="VV27" s="661"/>
      <c r="VW27" s="660"/>
      <c r="VX27" s="661"/>
      <c r="VY27" s="660"/>
      <c r="VZ27" s="661"/>
      <c r="WA27" s="660"/>
      <c r="WB27" s="661"/>
      <c r="WC27" s="662" t="str">
        <f>IFERROR(IF(OR(VT27="日",VT27="祝",VT27=0,VU27=""),"　",MAX(IF(AND(VU27&lt;=WC14,VW27&gt;WD14),WD14-WC14,IF(AND(VU27&gt;WC14,VW27&lt;=WD14),VW27-VU27,IF(AND(VU27&lt;=WC14,VW27&lt;=WD14),VW27-WC14,IF(AND(VU27&gt;WC14,VW27&gt;WD14),WD14-VU27,0)))),0)),0)</f>
        <v>　</v>
      </c>
      <c r="WD27" s="663"/>
      <c r="WE27" s="664"/>
      <c r="WF27" s="662" t="str">
        <f>IFERROR(IF(OR(VT27="日",VT27="祝",VT27=0,VY27=""),"　",MAX(IF(AND(VY27&gt;WI14,WA27&gt;WG14),0,IF(AND(VY27&lt;=WI14,VY27&gt;WF14,WA27&gt;WG14),WI14-VY27,IF(AND(VY27&lt;=WI14,VY27&lt;=WF14,WA27&gt;WG14),WI14-WF14,IF(AND(VY27&gt;WF14,WA27&lt;=WG14),WA27-VY27,IF(AND(VY27&lt;=WF14,WA27&lt;=WG14),WA27-WF14,0))))),0)),0)</f>
        <v>　</v>
      </c>
      <c r="WG27" s="663"/>
      <c r="WH27" s="664"/>
      <c r="WI27" s="662" t="str">
        <f>IFERROR(IF(OR(VT27="日",VT27="祝",VT27=0,VY27=0),"　",MAX(IF(AND(VY27&lt;=WI14,WA27&gt;WJ14),WJ14-WI14,IF(WA27&lt;=WJ14,0,IF(AND(VY27&gt;WI14,WA27&gt;WJ14),WJ14-VY27,0))),0)),0)</f>
        <v>　</v>
      </c>
      <c r="WJ27" s="663"/>
      <c r="WK27" s="664"/>
      <c r="WL27" s="662" t="str">
        <f>IFERROR(IF(OR(VT27="日",VT27="祝",VT27=0,VY27=0),"　",MAX(IF(VY27&gt;WL14,WA27-VY27,IF(VY27&lt;=WL14,WA27-WL14,0)),0)),0)</f>
        <v>　</v>
      </c>
      <c r="WM27" s="663"/>
      <c r="WN27" s="664"/>
      <c r="WO27" s="662" t="str">
        <f>IFERROR(IF(OR(VT27="日",VT27="祝",VT27=0,VU27=""),"　",MAX(IF(AND(VU27&lt;=WO14,VW27&gt;WP14),WP14-WO14,IF(AND(VU27&gt;WO14,VW27&lt;=WP14),VW27-VU27,IF(AND(VU27&lt;=WO14,VW27&lt;=WP14),VW27-WO14,IF(AND(VU27&gt;WO14,VW27&gt;WP14),WP14-VU27,0)))),0)),0)</f>
        <v>　</v>
      </c>
      <c r="WP27" s="663"/>
      <c r="WQ27" s="664"/>
      <c r="WR27" s="662" t="str">
        <f>IFERROR(IF(OR(VT27="日",VT27="祝",VT27=0,VY27=0),"　",MAX(IF(AND(VY27&gt;WU14,WA27&gt;WS14),0,IF(AND(VY27&lt;=WU14,VY27&gt;WR14,WA27&gt;WS14),WU14-VY27,IF(AND(VY27&lt;=WU14,VY27&lt;=WR14,WA27&gt;WS14),WU14-WR14,IF(AND(VY27&gt;WR14,WA27&lt;=WS14),WA27-VY27,IF(AND(VY27&lt;=WR14,WA27&lt;=WS14),WA27-WR14,0))))),0)),0)</f>
        <v>　</v>
      </c>
      <c r="WS27" s="663"/>
      <c r="WT27" s="664"/>
      <c r="WU27" s="662" t="str">
        <f>IFERROR(IF(OR(VT27="日",VT27="祝",VT27=0,VY27=0),"　",MAX(IF(AND(VY27&lt;=WU14,WA27&gt;WV14),WV14-WU14,IF(WA27&lt;=WV14,0,IF(AND(VY27&gt;WU14,WA27&gt;WV14),WV14-VY27,0))),0)),0)</f>
        <v>　</v>
      </c>
      <c r="WV27" s="663"/>
      <c r="WW27" s="664"/>
      <c r="WX27" s="662" t="str">
        <f t="shared" si="10"/>
        <v>　</v>
      </c>
      <c r="WY27" s="663"/>
      <c r="WZ27" s="664"/>
      <c r="XA27" s="665" t="str">
        <f>IF(XD27="×",TIME(0,0,0),IF(XN4="非常勤",WC27,WO27))</f>
        <v>　</v>
      </c>
      <c r="XB27" s="666"/>
      <c r="XC27" s="667"/>
      <c r="XD27" s="265"/>
      <c r="XE27" s="665" t="str">
        <f>IF(XH27="×",TIME(0,0,0),IF(XN4="非常勤",WF27,WR27))</f>
        <v>　</v>
      </c>
      <c r="XF27" s="666"/>
      <c r="XG27" s="667"/>
      <c r="XH27" s="265"/>
      <c r="XI27" s="665" t="str">
        <f>IF(XL27="×",TIME(0,0,0),IF(XN4="非常勤",WI27,WU27))</f>
        <v>　</v>
      </c>
      <c r="XJ27" s="666"/>
      <c r="XK27" s="667"/>
      <c r="XL27" s="265"/>
      <c r="XM27" s="665" t="str">
        <f>IF(XP27="×",TIME(0,0,0),IF(XN4="非常勤",WL27,WX27))</f>
        <v>　</v>
      </c>
      <c r="XN27" s="666"/>
      <c r="XO27" s="667"/>
      <c r="XP27" s="265"/>
      <c r="XQ27" s="720"/>
      <c r="XR27" s="720"/>
      <c r="XS27" s="668"/>
      <c r="XT27" s="670"/>
      <c r="XU27" s="669"/>
      <c r="XV27" s="671"/>
      <c r="XW27" s="672"/>
      <c r="XX27" s="672"/>
      <c r="XY27" s="673"/>
      <c r="XZ27" s="263">
        <f>'別表_個別勤務状況（1～60）'!$A$27</f>
        <v>13</v>
      </c>
      <c r="YA27" s="264" t="str">
        <f>'別表_個別勤務状況（1～60）'!$B$27</f>
        <v>火</v>
      </c>
      <c r="YB27" s="660"/>
      <c r="YC27" s="661"/>
      <c r="YD27" s="660"/>
      <c r="YE27" s="661"/>
      <c r="YF27" s="660"/>
      <c r="YG27" s="661"/>
      <c r="YH27" s="660"/>
      <c r="YI27" s="661"/>
      <c r="YJ27" s="662" t="str">
        <f>IFERROR(IF(OR(YA27="日",YA27="祝",YA27=0,YB27=""),"　",MAX(IF(AND(YB27&lt;=YJ14,YD27&gt;YK14),YK14-YJ14,IF(AND(YB27&gt;YJ14,YD27&lt;=YK14),YD27-YB27,IF(AND(YB27&lt;=YJ14,YD27&lt;=YK14),YD27-YJ14,IF(AND(YB27&gt;YJ14,YD27&gt;YK14),YK14-YB27,0)))),0)),0)</f>
        <v>　</v>
      </c>
      <c r="YK27" s="663"/>
      <c r="YL27" s="664"/>
      <c r="YM27" s="662" t="str">
        <f>IFERROR(IF(OR(YA27="日",YA27="祝",YA27=0,YF27=""),"　",MAX(IF(AND(YF27&gt;YP14,YH27&gt;YN14),0,IF(AND(YF27&lt;=YP14,YF27&gt;YM14,YH27&gt;YN14),YP14-YF27,IF(AND(YF27&lt;=YP14,YF27&lt;=YM14,YH27&gt;YN14),YP14-YM14,IF(AND(YF27&gt;YM14,YH27&lt;=YN14),YH27-YF27,IF(AND(YF27&lt;=YM14,YH27&lt;=YN14),YH27-YM14,0))))),0)),0)</f>
        <v>　</v>
      </c>
      <c r="YN27" s="663"/>
      <c r="YO27" s="664"/>
      <c r="YP27" s="662" t="str">
        <f>IFERROR(IF(OR(YA27="日",YA27="祝",YA27=0,YF27=0),"　",MAX(IF(AND(YF27&lt;=YP14,YH27&gt;YQ14),YQ14-YP14,IF(YH27&lt;=YQ14,0,IF(AND(YF27&gt;YP14,YH27&gt;YQ14),YQ14-YF27,0))),0)),0)</f>
        <v>　</v>
      </c>
      <c r="YQ27" s="663"/>
      <c r="YR27" s="664"/>
      <c r="YS27" s="662" t="str">
        <f>IFERROR(IF(OR(YA27="日",YA27="祝",YA27=0,YF27=0),"　",MAX(IF(YF27&gt;YS14,YH27-YF27,IF(YF27&lt;=YS14,YH27-YS14,0)),0)),0)</f>
        <v>　</v>
      </c>
      <c r="YT27" s="663"/>
      <c r="YU27" s="664"/>
      <c r="YV27" s="662" t="str">
        <f>IFERROR(IF(OR(YA27="日",YA27="祝",YA27=0,YB27=""),"　",MAX(IF(AND(YB27&lt;=YV14,YD27&gt;YW14),YW14-YV14,IF(AND(YB27&gt;YV14,YD27&lt;=YW14),YD27-YB27,IF(AND(YB27&lt;=YV14,YD27&lt;=YW14),YD27-YV14,IF(AND(YB27&gt;YV14,YD27&gt;YW14),YW14-YB27,0)))),0)),0)</f>
        <v>　</v>
      </c>
      <c r="YW27" s="663"/>
      <c r="YX27" s="664"/>
      <c r="YY27" s="662" t="str">
        <f>IFERROR(IF(OR(YA27="日",YA27="祝",YA27=0,YF27=0),"　",MAX(IF(AND(YF27&gt;ZB14,YH27&gt;YZ14),0,IF(AND(YF27&lt;=ZB14,YF27&gt;YY14,YH27&gt;YZ14),ZB14-YF27,IF(AND(YF27&lt;=ZB14,YF27&lt;=YY14,YH27&gt;YZ14),ZB14-YY14,IF(AND(YF27&gt;YY14,YH27&lt;=YZ14),YH27-YF27,IF(AND(YF27&lt;=YY14,YH27&lt;=YZ14),YH27-YY14,0))))),0)),0)</f>
        <v>　</v>
      </c>
      <c r="YZ27" s="663"/>
      <c r="ZA27" s="664"/>
      <c r="ZB27" s="662" t="str">
        <f>IFERROR(IF(OR(YA27="日",YA27="祝",YA27=0,YF27=0),"　",MAX(IF(AND(YF27&lt;=ZB14,YH27&gt;ZC14),ZC14-ZB14,IF(YH27&lt;=ZC14,0,IF(AND(YF27&gt;ZB14,YH27&gt;ZC14),ZC14-YF27,0))),0)),0)</f>
        <v>　</v>
      </c>
      <c r="ZC27" s="663"/>
      <c r="ZD27" s="664"/>
      <c r="ZE27" s="662" t="str">
        <f t="shared" si="11"/>
        <v>　</v>
      </c>
      <c r="ZF27" s="663"/>
      <c r="ZG27" s="664"/>
      <c r="ZH27" s="665" t="str">
        <f>IF(ZK27="×",TIME(0,0,0),IF(ZU4="非常勤",YJ27,YV27))</f>
        <v>　</v>
      </c>
      <c r="ZI27" s="666"/>
      <c r="ZJ27" s="667"/>
      <c r="ZK27" s="265"/>
      <c r="ZL27" s="665" t="str">
        <f>IF(ZO27="×",TIME(0,0,0),IF(ZU4="非常勤",YM27,YY27))</f>
        <v>　</v>
      </c>
      <c r="ZM27" s="666"/>
      <c r="ZN27" s="667"/>
      <c r="ZO27" s="265"/>
      <c r="ZP27" s="665" t="str">
        <f>IF(ZS27="×",TIME(0,0,0),IF(ZU4="非常勤",YP27,ZB27))</f>
        <v>　</v>
      </c>
      <c r="ZQ27" s="666"/>
      <c r="ZR27" s="667"/>
      <c r="ZS27" s="265"/>
      <c r="ZT27" s="665" t="str">
        <f>IF(ZW27="×",TIME(0,0,0),IF(ZU4="非常勤",YS27,ZE27))</f>
        <v>　</v>
      </c>
      <c r="ZU27" s="666"/>
      <c r="ZV27" s="667"/>
      <c r="ZW27" s="265"/>
      <c r="ZX27" s="720"/>
      <c r="ZY27" s="720"/>
      <c r="ZZ27" s="668"/>
      <c r="AAA27" s="670"/>
      <c r="AAB27" s="669"/>
      <c r="AAC27" s="671"/>
      <c r="AAD27" s="672"/>
      <c r="AAE27" s="672"/>
      <c r="AAF27" s="673"/>
      <c r="AAG27" s="263">
        <f>'別表_個別勤務状況（1～60）'!$A$27</f>
        <v>13</v>
      </c>
      <c r="AAH27" s="264" t="str">
        <f>'別表_個別勤務状況（1～60）'!$B$27</f>
        <v>火</v>
      </c>
      <c r="AAI27" s="660"/>
      <c r="AAJ27" s="661"/>
      <c r="AAK27" s="660"/>
      <c r="AAL27" s="661"/>
      <c r="AAM27" s="660"/>
      <c r="AAN27" s="661"/>
      <c r="AAO27" s="660"/>
      <c r="AAP27" s="661"/>
      <c r="AAQ27" s="662" t="str">
        <f>IFERROR(IF(OR(AAH27="日",AAH27="祝",AAH27=0,AAI27=""),"　",MAX(IF(AND(AAI27&lt;=AAQ14,AAK27&gt;AAR14),AAR14-AAQ14,IF(AND(AAI27&gt;AAQ14,AAK27&lt;=AAR14),AAK27-AAI27,IF(AND(AAI27&lt;=AAQ14,AAK27&lt;=AAR14),AAK27-AAQ14,IF(AND(AAI27&gt;AAQ14,AAK27&gt;AAR14),AAR14-AAI27,0)))),0)),0)</f>
        <v>　</v>
      </c>
      <c r="AAR27" s="663"/>
      <c r="AAS27" s="664"/>
      <c r="AAT27" s="662" t="str">
        <f>IFERROR(IF(OR(AAH27="日",AAH27="祝",AAH27=0,AAM27=""),"　",MAX(IF(AND(AAM27&gt;AAW14,AAO27&gt;AAU14),0,IF(AND(AAM27&lt;=AAW14,AAM27&gt;AAT14,AAO27&gt;AAU14),AAW14-AAM27,IF(AND(AAM27&lt;=AAW14,AAM27&lt;=AAT14,AAO27&gt;AAU14),AAW14-AAT14,IF(AND(AAM27&gt;AAT14,AAO27&lt;=AAU14),AAO27-AAM27,IF(AND(AAM27&lt;=AAT14,AAO27&lt;=AAU14),AAO27-AAT14,0))))),0)),0)</f>
        <v>　</v>
      </c>
      <c r="AAU27" s="663"/>
      <c r="AAV27" s="664"/>
      <c r="AAW27" s="662" t="str">
        <f>IFERROR(IF(OR(AAH27="日",AAH27="祝",AAH27=0,AAM27=0),"　",MAX(IF(AND(AAM27&lt;=AAW14,AAO27&gt;AAX14),AAX14-AAW14,IF(AAO27&lt;=AAX14,0,IF(AND(AAM27&gt;AAW14,AAO27&gt;AAX14),AAX14-AAM27,0))),0)),0)</f>
        <v>　</v>
      </c>
      <c r="AAX27" s="663"/>
      <c r="AAY27" s="664"/>
      <c r="AAZ27" s="662" t="str">
        <f>IFERROR(IF(OR(AAH27="日",AAH27="祝",AAH27=0,AAM27=0),"　",MAX(IF(AAM27&gt;AAZ14,AAO27-AAM27,IF(AAM27&lt;=AAZ14,AAO27-AAZ14,0)),0)),0)</f>
        <v>　</v>
      </c>
      <c r="ABA27" s="663"/>
      <c r="ABB27" s="664"/>
      <c r="ABC27" s="662" t="str">
        <f>IFERROR(IF(OR(AAH27="日",AAH27="祝",AAH27=0,AAI27=""),"　",MAX(IF(AND(AAI27&lt;=ABC14,AAK27&gt;ABD14),ABD14-ABC14,IF(AND(AAI27&gt;ABC14,AAK27&lt;=ABD14),AAK27-AAI27,IF(AND(AAI27&lt;=ABC14,AAK27&lt;=ABD14),AAK27-ABC14,IF(AND(AAI27&gt;ABC14,AAK27&gt;ABD14),ABD14-AAI27,0)))),0)),0)</f>
        <v>　</v>
      </c>
      <c r="ABD27" s="663"/>
      <c r="ABE27" s="664"/>
      <c r="ABF27" s="662" t="str">
        <f>IFERROR(IF(OR(AAH27="日",AAH27="祝",AAH27=0,AAM27=0),"　",MAX(IF(AND(AAM27&gt;ABI14,AAO27&gt;ABG14),0,IF(AND(AAM27&lt;=ABI14,AAM27&gt;ABF14,AAO27&gt;ABG14),ABI14-AAM27,IF(AND(AAM27&lt;=ABI14,AAM27&lt;=ABF14,AAO27&gt;ABG14),ABI14-ABF14,IF(AND(AAM27&gt;ABF14,AAO27&lt;=ABG14),AAO27-AAM27,IF(AND(AAM27&lt;=ABF14,AAO27&lt;=ABG14),AAO27-ABF14,0))))),0)),0)</f>
        <v>　</v>
      </c>
      <c r="ABG27" s="663"/>
      <c r="ABH27" s="664"/>
      <c r="ABI27" s="662" t="str">
        <f>IFERROR(IF(OR(AAH27="日",AAH27="祝",AAH27=0,AAM27=0),"　",MAX(IF(AND(AAM27&lt;=ABI14,AAO27&gt;ABJ14),ABJ14-ABI14,IF(AAO27&lt;=ABJ14,0,IF(AND(AAM27&gt;ABI14,AAO27&gt;ABJ14),ABJ14-AAM27,0))),0)),0)</f>
        <v>　</v>
      </c>
      <c r="ABJ27" s="663"/>
      <c r="ABK27" s="664"/>
      <c r="ABL27" s="662" t="str">
        <f t="shared" si="12"/>
        <v>　</v>
      </c>
      <c r="ABM27" s="663"/>
      <c r="ABN27" s="664"/>
      <c r="ABO27" s="665" t="str">
        <f>IF(ABR27="×",TIME(0,0,0),IF(ACB4="非常勤",AAQ27,ABC27))</f>
        <v>　</v>
      </c>
      <c r="ABP27" s="666"/>
      <c r="ABQ27" s="667"/>
      <c r="ABR27" s="265"/>
      <c r="ABS27" s="665" t="str">
        <f>IF(ABV27="×",TIME(0,0,0),IF(ACB4="非常勤",AAT27,ABF27))</f>
        <v>　</v>
      </c>
      <c r="ABT27" s="666"/>
      <c r="ABU27" s="667"/>
      <c r="ABV27" s="265"/>
      <c r="ABW27" s="665" t="str">
        <f>IF(ABZ27="×",TIME(0,0,0),IF(ACB4="非常勤",AAW27,ABI27))</f>
        <v>　</v>
      </c>
      <c r="ABX27" s="666"/>
      <c r="ABY27" s="667"/>
      <c r="ABZ27" s="265"/>
      <c r="ACA27" s="665" t="str">
        <f>IF(ACD27="×",TIME(0,0,0),IF(ACB4="非常勤",AAZ27,ABL27))</f>
        <v>　</v>
      </c>
      <c r="ACB27" s="666"/>
      <c r="ACC27" s="667"/>
      <c r="ACD27" s="265"/>
      <c r="ACE27" s="720"/>
      <c r="ACF27" s="720"/>
      <c r="ACG27" s="668"/>
      <c r="ACH27" s="670"/>
      <c r="ACI27" s="669"/>
      <c r="ACJ27" s="671"/>
      <c r="ACK27" s="672"/>
      <c r="ACL27" s="672"/>
      <c r="ACM27" s="673"/>
      <c r="ACN27" s="263">
        <f>'別表_個別勤務状況（1～60）'!$A$27</f>
        <v>13</v>
      </c>
      <c r="ACO27" s="264" t="str">
        <f>'別表_個別勤務状況（1～60）'!$B$27</f>
        <v>火</v>
      </c>
      <c r="ACP27" s="660"/>
      <c r="ACQ27" s="661"/>
      <c r="ACR27" s="660"/>
      <c r="ACS27" s="661"/>
      <c r="ACT27" s="660"/>
      <c r="ACU27" s="661"/>
      <c r="ACV27" s="660"/>
      <c r="ACW27" s="661"/>
      <c r="ACX27" s="662" t="str">
        <f>IFERROR(IF(OR(ACO27="日",ACO27="祝",ACO27=0,ACP27=""),"　",MAX(IF(AND(ACP27&lt;=ACX14,ACR27&gt;ACY14),ACY14-ACX14,IF(AND(ACP27&gt;ACX14,ACR27&lt;=ACY14),ACR27-ACP27,IF(AND(ACP27&lt;=ACX14,ACR27&lt;=ACY14),ACR27-ACX14,IF(AND(ACP27&gt;ACX14,ACR27&gt;ACY14),ACY14-ACP27,0)))),0)),0)</f>
        <v>　</v>
      </c>
      <c r="ACY27" s="663"/>
      <c r="ACZ27" s="664"/>
      <c r="ADA27" s="662" t="str">
        <f>IFERROR(IF(OR(ACO27="日",ACO27="祝",ACO27=0,ACT27=""),"　",MAX(IF(AND(ACT27&gt;ADD14,ACV27&gt;ADB14),0,IF(AND(ACT27&lt;=ADD14,ACT27&gt;ADA14,ACV27&gt;ADB14),ADD14-ACT27,IF(AND(ACT27&lt;=ADD14,ACT27&lt;=ADA14,ACV27&gt;ADB14),ADD14-ADA14,IF(AND(ACT27&gt;ADA14,ACV27&lt;=ADB14),ACV27-ACT27,IF(AND(ACT27&lt;=ADA14,ACV27&lt;=ADB14),ACV27-ADA14,0))))),0)),0)</f>
        <v>　</v>
      </c>
      <c r="ADB27" s="663"/>
      <c r="ADC27" s="664"/>
      <c r="ADD27" s="662" t="str">
        <f>IFERROR(IF(OR(ACO27="日",ACO27="祝",ACO27=0,ACT27=0),"　",MAX(IF(AND(ACT27&lt;=ADD14,ACV27&gt;ADE14),ADE14-ADD14,IF(ACV27&lt;=ADE14,0,IF(AND(ACT27&gt;ADD14,ACV27&gt;ADE14),ADE14-ACT27,0))),0)),0)</f>
        <v>　</v>
      </c>
      <c r="ADE27" s="663"/>
      <c r="ADF27" s="664"/>
      <c r="ADG27" s="662" t="str">
        <f>IFERROR(IF(OR(ACO27="日",ACO27="祝",ACO27=0,ACT27=0),"　",MAX(IF(ACT27&gt;ADG14,ACV27-ACT27,IF(ACT27&lt;=ADG14,ACV27-ADG14,0)),0)),0)</f>
        <v>　</v>
      </c>
      <c r="ADH27" s="663"/>
      <c r="ADI27" s="664"/>
      <c r="ADJ27" s="662" t="str">
        <f>IFERROR(IF(OR(ACO27="日",ACO27="祝",ACO27=0,ACP27=""),"　",MAX(IF(AND(ACP27&lt;=ADJ14,ACR27&gt;ADK14),ADK14-ADJ14,IF(AND(ACP27&gt;ADJ14,ACR27&lt;=ADK14),ACR27-ACP27,IF(AND(ACP27&lt;=ADJ14,ACR27&lt;=ADK14),ACR27-ADJ14,IF(AND(ACP27&gt;ADJ14,ACR27&gt;ADK14),ADK14-ACP27,0)))),0)),0)</f>
        <v>　</v>
      </c>
      <c r="ADK27" s="663"/>
      <c r="ADL27" s="664"/>
      <c r="ADM27" s="662" t="str">
        <f>IFERROR(IF(OR(ACO27="日",ACO27="祝",ACO27=0,ACT27=0),"　",MAX(IF(AND(ACT27&gt;ADP14,ACV27&gt;ADN14),0,IF(AND(ACT27&lt;=ADP14,ACT27&gt;ADM14,ACV27&gt;ADN14),ADP14-ACT27,IF(AND(ACT27&lt;=ADP14,ACT27&lt;=ADM14,ACV27&gt;ADN14),ADP14-ADM14,IF(AND(ACT27&gt;ADM14,ACV27&lt;=ADN14),ACV27-ACT27,IF(AND(ACT27&lt;=ADM14,ACV27&lt;=ADN14),ACV27-ADM14,0))))),0)),0)</f>
        <v>　</v>
      </c>
      <c r="ADN27" s="663"/>
      <c r="ADO27" s="664"/>
      <c r="ADP27" s="662" t="str">
        <f>IFERROR(IF(OR(ACO27="日",ACO27="祝",ACO27=0,ACT27=0),"　",MAX(IF(AND(ACT27&lt;=ADP14,ACV27&gt;ADQ14),ADQ14-ADP14,IF(ACV27&lt;=ADQ14,0,IF(AND(ACT27&gt;ADP14,ACV27&gt;ADQ14),ADQ14-ACT27,0))),0)),0)</f>
        <v>　</v>
      </c>
      <c r="ADQ27" s="663"/>
      <c r="ADR27" s="664"/>
      <c r="ADS27" s="662" t="str">
        <f t="shared" si="13"/>
        <v>　</v>
      </c>
      <c r="ADT27" s="663"/>
      <c r="ADU27" s="664"/>
      <c r="ADV27" s="665" t="str">
        <f>IF(ADY27="×",TIME(0,0,0),IF(AEI4="非常勤",ACX27,ADJ27))</f>
        <v>　</v>
      </c>
      <c r="ADW27" s="666"/>
      <c r="ADX27" s="667"/>
      <c r="ADY27" s="265"/>
      <c r="ADZ27" s="665" t="str">
        <f>IF(AEC27="×",TIME(0,0,0),IF(AEI4="非常勤",ADA27,ADM27))</f>
        <v>　</v>
      </c>
      <c r="AEA27" s="666"/>
      <c r="AEB27" s="667"/>
      <c r="AEC27" s="265"/>
      <c r="AED27" s="665" t="str">
        <f>IF(AEG27="×",TIME(0,0,0),IF(AEI4="非常勤",ADD27,ADP27))</f>
        <v>　</v>
      </c>
      <c r="AEE27" s="666"/>
      <c r="AEF27" s="667"/>
      <c r="AEG27" s="265"/>
      <c r="AEH27" s="665" t="str">
        <f>IF(AEK27="×",TIME(0,0,0),IF(AEI4="非常勤",ADG27,ADS27))</f>
        <v>　</v>
      </c>
      <c r="AEI27" s="666"/>
      <c r="AEJ27" s="667"/>
      <c r="AEK27" s="265"/>
      <c r="AEL27" s="720"/>
      <c r="AEM27" s="720"/>
      <c r="AEN27" s="668"/>
      <c r="AEO27" s="670"/>
      <c r="AEP27" s="669"/>
      <c r="AEQ27" s="671"/>
      <c r="AER27" s="672"/>
      <c r="AES27" s="672"/>
      <c r="AET27" s="673"/>
      <c r="AEU27" s="263">
        <f>'別表_個別勤務状況（1～60）'!$A$27</f>
        <v>13</v>
      </c>
      <c r="AEV27" s="264" t="str">
        <f>'別表_個別勤務状況（1～60）'!$B$27</f>
        <v>火</v>
      </c>
      <c r="AEW27" s="660"/>
      <c r="AEX27" s="661"/>
      <c r="AEY27" s="660"/>
      <c r="AEZ27" s="661"/>
      <c r="AFA27" s="660"/>
      <c r="AFB27" s="661"/>
      <c r="AFC27" s="660"/>
      <c r="AFD27" s="661"/>
      <c r="AFE27" s="662" t="str">
        <f>IFERROR(IF(OR(AEV27="日",AEV27="祝",AEV27=0,AEW27=""),"　",MAX(IF(AND(AEW27&lt;=AFE14,AEY27&gt;AFF14),AFF14-AFE14,IF(AND(AEW27&gt;AFE14,AEY27&lt;=AFF14),AEY27-AEW27,IF(AND(AEW27&lt;=AFE14,AEY27&lt;=AFF14),AEY27-AFE14,IF(AND(AEW27&gt;AFE14,AEY27&gt;AFF14),AFF14-AEW27,0)))),0)),0)</f>
        <v>　</v>
      </c>
      <c r="AFF27" s="663"/>
      <c r="AFG27" s="664"/>
      <c r="AFH27" s="662" t="str">
        <f>IFERROR(IF(OR(AEV27="日",AEV27="祝",AEV27=0,AFA27=""),"　",MAX(IF(AND(AFA27&gt;AFK14,AFC27&gt;AFI14),0,IF(AND(AFA27&lt;=AFK14,AFA27&gt;AFH14,AFC27&gt;AFI14),AFK14-AFA27,IF(AND(AFA27&lt;=AFK14,AFA27&lt;=AFH14,AFC27&gt;AFI14),AFK14-AFH14,IF(AND(AFA27&gt;AFH14,AFC27&lt;=AFI14),AFC27-AFA27,IF(AND(AFA27&lt;=AFH14,AFC27&lt;=AFI14),AFC27-AFH14,0))))),0)),0)</f>
        <v>　</v>
      </c>
      <c r="AFI27" s="663"/>
      <c r="AFJ27" s="664"/>
      <c r="AFK27" s="662" t="str">
        <f>IFERROR(IF(OR(AEV27="日",AEV27="祝",AEV27=0,AFA27=0),"　",MAX(IF(AND(AFA27&lt;=AFK14,AFC27&gt;AFL14),AFL14-AFK14,IF(AFC27&lt;=AFL14,0,IF(AND(AFA27&gt;AFK14,AFC27&gt;AFL14),AFL14-AFA27,0))),0)),0)</f>
        <v>　</v>
      </c>
      <c r="AFL27" s="663"/>
      <c r="AFM27" s="664"/>
      <c r="AFN27" s="662" t="str">
        <f>IFERROR(IF(OR(AEV27="日",AEV27="祝",AEV27=0,AFA27=0),"　",MAX(IF(AFA27&gt;AFN14,AFC27-AFA27,IF(AFA27&lt;=AFN14,AFC27-AFN14,0)),0)),0)</f>
        <v>　</v>
      </c>
      <c r="AFO27" s="663"/>
      <c r="AFP27" s="664"/>
      <c r="AFQ27" s="662" t="str">
        <f>IFERROR(IF(OR(AEV27="日",AEV27="祝",AEV27=0,AEW27=""),"　",MAX(IF(AND(AEW27&lt;=AFQ14,AEY27&gt;AFR14),AFR14-AFQ14,IF(AND(AEW27&gt;AFQ14,AEY27&lt;=AFR14),AEY27-AEW27,IF(AND(AEW27&lt;=AFQ14,AEY27&lt;=AFR14),AEY27-AFQ14,IF(AND(AEW27&gt;AFQ14,AEY27&gt;AFR14),AFR14-AEW27,0)))),0)),0)</f>
        <v>　</v>
      </c>
      <c r="AFR27" s="663"/>
      <c r="AFS27" s="664"/>
      <c r="AFT27" s="662" t="str">
        <f>IFERROR(IF(OR(AEV27="日",AEV27="祝",AEV27=0,AFA27=0),"　",MAX(IF(AND(AFA27&gt;AFW14,AFC27&gt;AFU14),0,IF(AND(AFA27&lt;=AFW14,AFA27&gt;AFT14,AFC27&gt;AFU14),AFW14-AFA27,IF(AND(AFA27&lt;=AFW14,AFA27&lt;=AFT14,AFC27&gt;AFU14),AFW14-AFT14,IF(AND(AFA27&gt;AFT14,AFC27&lt;=AFU14),AFC27-AFA27,IF(AND(AFA27&lt;=AFT14,AFC27&lt;=AFU14),AFC27-AFT14,0))))),0)),0)</f>
        <v>　</v>
      </c>
      <c r="AFU27" s="663"/>
      <c r="AFV27" s="664"/>
      <c r="AFW27" s="662" t="str">
        <f>IFERROR(IF(OR(AEV27="日",AEV27="祝",AEV27=0,AFA27=0),"　",MAX(IF(AND(AFA27&lt;=AFW14,AFC27&gt;AFX14),AFX14-AFW14,IF(AFC27&lt;=AFX14,0,IF(AND(AFA27&gt;AFW14,AFC27&gt;AFX14),AFX14-AFA27,0))),0)),0)</f>
        <v>　</v>
      </c>
      <c r="AFX27" s="663"/>
      <c r="AFY27" s="664"/>
      <c r="AFZ27" s="662" t="str">
        <f t="shared" si="14"/>
        <v>　</v>
      </c>
      <c r="AGA27" s="663"/>
      <c r="AGB27" s="664"/>
      <c r="AGC27" s="665" t="str">
        <f>IF(AGF27="×",TIME(0,0,0),IF(AGP4="非常勤",AFE27,AFQ27))</f>
        <v>　</v>
      </c>
      <c r="AGD27" s="666"/>
      <c r="AGE27" s="667"/>
      <c r="AGF27" s="265"/>
      <c r="AGG27" s="665" t="str">
        <f>IF(AGJ27="×",TIME(0,0,0),IF(AGP4="非常勤",AFH27,AFT27))</f>
        <v>　</v>
      </c>
      <c r="AGH27" s="666"/>
      <c r="AGI27" s="667"/>
      <c r="AGJ27" s="265"/>
      <c r="AGK27" s="665" t="str">
        <f>IF(AGN27="×",TIME(0,0,0),IF(AGP4="非常勤",AFK27,AFW27))</f>
        <v>　</v>
      </c>
      <c r="AGL27" s="666"/>
      <c r="AGM27" s="667"/>
      <c r="AGN27" s="265"/>
      <c r="AGO27" s="665" t="str">
        <f>IF(AGR27="×",TIME(0,0,0),IF(AGP4="非常勤",AFN27,AFZ27))</f>
        <v>　</v>
      </c>
      <c r="AGP27" s="666"/>
      <c r="AGQ27" s="667"/>
      <c r="AGR27" s="265"/>
      <c r="AGS27" s="720"/>
      <c r="AGT27" s="720"/>
      <c r="AGU27" s="668"/>
      <c r="AGV27" s="670"/>
      <c r="AGW27" s="669"/>
      <c r="AGX27" s="671"/>
      <c r="AGY27" s="672"/>
      <c r="AGZ27" s="672"/>
      <c r="AHA27" s="673"/>
      <c r="AHB27" s="263">
        <f>'別表_個別勤務状況（1～60）'!$A$27</f>
        <v>13</v>
      </c>
      <c r="AHC27" s="264" t="str">
        <f>'別表_個別勤務状況（1～60）'!$B$27</f>
        <v>火</v>
      </c>
      <c r="AHD27" s="660"/>
      <c r="AHE27" s="661"/>
      <c r="AHF27" s="660"/>
      <c r="AHG27" s="661"/>
      <c r="AHH27" s="660"/>
      <c r="AHI27" s="661"/>
      <c r="AHJ27" s="660"/>
      <c r="AHK27" s="661"/>
      <c r="AHL27" s="662" t="str">
        <f>IFERROR(IF(OR(AHC27="日",AHC27="祝",AHC27=0,AHD27=""),"　",MAX(IF(AND(AHD27&lt;=AHL14,AHF27&gt;AHM14),AHM14-AHL14,IF(AND(AHD27&gt;AHL14,AHF27&lt;=AHM14),AHF27-AHD27,IF(AND(AHD27&lt;=AHL14,AHF27&lt;=AHM14),AHF27-AHL14,IF(AND(AHD27&gt;AHL14,AHF27&gt;AHM14),AHM14-AHD27,0)))),0)),0)</f>
        <v>　</v>
      </c>
      <c r="AHM27" s="663"/>
      <c r="AHN27" s="664"/>
      <c r="AHO27" s="662" t="str">
        <f>IFERROR(IF(OR(AHC27="日",AHC27="祝",AHC27=0,AHH27=""),"　",MAX(IF(AND(AHH27&gt;AHR14,AHJ27&gt;AHP14),0,IF(AND(AHH27&lt;=AHR14,AHH27&gt;AHO14,AHJ27&gt;AHP14),AHR14-AHH27,IF(AND(AHH27&lt;=AHR14,AHH27&lt;=AHO14,AHJ27&gt;AHP14),AHR14-AHO14,IF(AND(AHH27&gt;AHO14,AHJ27&lt;=AHP14),AHJ27-AHH27,IF(AND(AHH27&lt;=AHO14,AHJ27&lt;=AHP14),AHJ27-AHO14,0))))),0)),0)</f>
        <v>　</v>
      </c>
      <c r="AHP27" s="663"/>
      <c r="AHQ27" s="664"/>
      <c r="AHR27" s="662" t="str">
        <f>IFERROR(IF(OR(AHC27="日",AHC27="祝",AHC27=0,AHH27=0),"　",MAX(IF(AND(AHH27&lt;=AHR14,AHJ27&gt;AHS14),AHS14-AHR14,IF(AHJ27&lt;=AHS14,0,IF(AND(AHH27&gt;AHR14,AHJ27&gt;AHS14),AHS14-AHH27,0))),0)),0)</f>
        <v>　</v>
      </c>
      <c r="AHS27" s="663"/>
      <c r="AHT27" s="664"/>
      <c r="AHU27" s="662" t="str">
        <f>IFERROR(IF(OR(AHC27="日",AHC27="祝",AHC27=0,AHH27=0),"　",MAX(IF(AHH27&gt;AHU14,AHJ27-AHH27,IF(AHH27&lt;=AHU14,AHJ27-AHU14,0)),0)),0)</f>
        <v>　</v>
      </c>
      <c r="AHV27" s="663"/>
      <c r="AHW27" s="664"/>
      <c r="AHX27" s="662" t="str">
        <f>IFERROR(IF(OR(AHC27="日",AHC27="祝",AHC27=0,AHD27=""),"　",MAX(IF(AND(AHD27&lt;=AHX14,AHF27&gt;AHY14),AHY14-AHX14,IF(AND(AHD27&gt;AHX14,AHF27&lt;=AHY14),AHF27-AHD27,IF(AND(AHD27&lt;=AHX14,AHF27&lt;=AHY14),AHF27-AHX14,IF(AND(AHD27&gt;AHX14,AHF27&gt;AHY14),AHY14-AHD27,0)))),0)),0)</f>
        <v>　</v>
      </c>
      <c r="AHY27" s="663"/>
      <c r="AHZ27" s="664"/>
      <c r="AIA27" s="662" t="str">
        <f>IFERROR(IF(OR(AHC27="日",AHC27="祝",AHC27=0,AHH27=0),"　",MAX(IF(AND(AHH27&gt;AID14,AHJ27&gt;AIB14),0,IF(AND(AHH27&lt;=AID14,AHH27&gt;AIA14,AHJ27&gt;AIB14),AID14-AHH27,IF(AND(AHH27&lt;=AID14,AHH27&lt;=AIA14,AHJ27&gt;AIB14),AID14-AIA14,IF(AND(AHH27&gt;AIA14,AHJ27&lt;=AIB14),AHJ27-AHH27,IF(AND(AHH27&lt;=AIA14,AHJ27&lt;=AIB14),AHJ27-AIA14,0))))),0)),0)</f>
        <v>　</v>
      </c>
      <c r="AIB27" s="663"/>
      <c r="AIC27" s="664"/>
      <c r="AID27" s="662" t="str">
        <f>IFERROR(IF(OR(AHC27="日",AHC27="祝",AHC27=0,AHH27=0),"　",MAX(IF(AND(AHH27&lt;=AID14,AHJ27&gt;AIE14),AIE14-AID14,IF(AHJ27&lt;=AIE14,0,IF(AND(AHH27&gt;AID14,AHJ27&gt;AIE14),AIE14-AHH27,0))),0)),0)</f>
        <v>　</v>
      </c>
      <c r="AIE27" s="663"/>
      <c r="AIF27" s="664"/>
      <c r="AIG27" s="662" t="str">
        <f t="shared" si="15"/>
        <v>　</v>
      </c>
      <c r="AIH27" s="663"/>
      <c r="AII27" s="664"/>
      <c r="AIJ27" s="665" t="str">
        <f>IF(AIM27="×",TIME(0,0,0),IF(AIW4="非常勤",AHL27,AHX27))</f>
        <v>　</v>
      </c>
      <c r="AIK27" s="666"/>
      <c r="AIL27" s="667"/>
      <c r="AIM27" s="265"/>
      <c r="AIN27" s="665" t="str">
        <f>IF(AIQ27="×",TIME(0,0,0),IF(AIW4="非常勤",AHO27,AIA27))</f>
        <v>　</v>
      </c>
      <c r="AIO27" s="666"/>
      <c r="AIP27" s="667"/>
      <c r="AIQ27" s="265"/>
      <c r="AIR27" s="665" t="str">
        <f>IF(AIU27="×",TIME(0,0,0),IF(AIW4="非常勤",AHR27,AID27))</f>
        <v>　</v>
      </c>
      <c r="AIS27" s="666"/>
      <c r="AIT27" s="667"/>
      <c r="AIU27" s="265"/>
      <c r="AIV27" s="665" t="str">
        <f>IF(AIY27="×",TIME(0,0,0),IF(AIW4="非常勤",AHU27,AIG27))</f>
        <v>　</v>
      </c>
      <c r="AIW27" s="666"/>
      <c r="AIX27" s="667"/>
      <c r="AIY27" s="265"/>
      <c r="AIZ27" s="720"/>
      <c r="AJA27" s="720"/>
      <c r="AJB27" s="668"/>
      <c r="AJC27" s="670"/>
      <c r="AJD27" s="669"/>
      <c r="AJE27" s="671"/>
      <c r="AJF27" s="672"/>
      <c r="AJG27" s="672"/>
      <c r="AJH27" s="673"/>
      <c r="AJI27" s="263">
        <f>'別表_個別勤務状況（1～60）'!$A$27</f>
        <v>13</v>
      </c>
      <c r="AJJ27" s="264" t="str">
        <f>'別表_個別勤務状況（1～60）'!$B$27</f>
        <v>火</v>
      </c>
      <c r="AJK27" s="660"/>
      <c r="AJL27" s="661"/>
      <c r="AJM27" s="660"/>
      <c r="AJN27" s="661"/>
      <c r="AJO27" s="660"/>
      <c r="AJP27" s="661"/>
      <c r="AJQ27" s="660"/>
      <c r="AJR27" s="661"/>
      <c r="AJS27" s="662" t="str">
        <f>IFERROR(IF(OR(AJJ27="日",AJJ27="祝",AJJ27=0,AJK27=""),"　",MAX(IF(AND(AJK27&lt;=AJS14,AJM27&gt;AJT14),AJT14-AJS14,IF(AND(AJK27&gt;AJS14,AJM27&lt;=AJT14),AJM27-AJK27,IF(AND(AJK27&lt;=AJS14,AJM27&lt;=AJT14),AJM27-AJS14,IF(AND(AJK27&gt;AJS14,AJM27&gt;AJT14),AJT14-AJK27,0)))),0)),0)</f>
        <v>　</v>
      </c>
      <c r="AJT27" s="663"/>
      <c r="AJU27" s="664"/>
      <c r="AJV27" s="662" t="str">
        <f>IFERROR(IF(OR(AJJ27="日",AJJ27="祝",AJJ27=0,AJO27=""),"　",MAX(IF(AND(AJO27&gt;AJY14,AJQ27&gt;AJW14),0,IF(AND(AJO27&lt;=AJY14,AJO27&gt;AJV14,AJQ27&gt;AJW14),AJY14-AJO27,IF(AND(AJO27&lt;=AJY14,AJO27&lt;=AJV14,AJQ27&gt;AJW14),AJY14-AJV14,IF(AND(AJO27&gt;AJV14,AJQ27&lt;=AJW14),AJQ27-AJO27,IF(AND(AJO27&lt;=AJV14,AJQ27&lt;=AJW14),AJQ27-AJV14,0))))),0)),0)</f>
        <v>　</v>
      </c>
      <c r="AJW27" s="663"/>
      <c r="AJX27" s="664"/>
      <c r="AJY27" s="662" t="str">
        <f>IFERROR(IF(OR(AJJ27="日",AJJ27="祝",AJJ27=0,AJO27=0),"　",MAX(IF(AND(AJO27&lt;=AJY14,AJQ27&gt;AJZ14),AJZ14-AJY14,IF(AJQ27&lt;=AJZ14,0,IF(AND(AJO27&gt;AJY14,AJQ27&gt;AJZ14),AJZ14-AJO27,0))),0)),0)</f>
        <v>　</v>
      </c>
      <c r="AJZ27" s="663"/>
      <c r="AKA27" s="664"/>
      <c r="AKB27" s="662" t="str">
        <f>IFERROR(IF(OR(AJJ27="日",AJJ27="祝",AJJ27=0,AJO27=0),"　",MAX(IF(AJO27&gt;AKB14,AJQ27-AJO27,IF(AJO27&lt;=AKB14,AJQ27-AKB14,0)),0)),0)</f>
        <v>　</v>
      </c>
      <c r="AKC27" s="663"/>
      <c r="AKD27" s="664"/>
      <c r="AKE27" s="662" t="str">
        <f>IFERROR(IF(OR(AJJ27="日",AJJ27="祝",AJJ27=0,AJK27=""),"　",MAX(IF(AND(AJK27&lt;=AKE14,AJM27&gt;AKF14),AKF14-AKE14,IF(AND(AJK27&gt;AKE14,AJM27&lt;=AKF14),AJM27-AJK27,IF(AND(AJK27&lt;=AKE14,AJM27&lt;=AKF14),AJM27-AKE14,IF(AND(AJK27&gt;AKE14,AJM27&gt;AKF14),AKF14-AJK27,0)))),0)),0)</f>
        <v>　</v>
      </c>
      <c r="AKF27" s="663"/>
      <c r="AKG27" s="664"/>
      <c r="AKH27" s="662" t="str">
        <f>IFERROR(IF(OR(AJJ27="日",AJJ27="祝",AJJ27=0,AJO27=0),"　",MAX(IF(AND(AJO27&gt;AKK14,AJQ27&gt;AKI14),0,IF(AND(AJO27&lt;=AKK14,AJO27&gt;AKH14,AJQ27&gt;AKI14),AKK14-AJO27,IF(AND(AJO27&lt;=AKK14,AJO27&lt;=AKH14,AJQ27&gt;AKI14),AKK14-AKH14,IF(AND(AJO27&gt;AKH14,AJQ27&lt;=AKI14),AJQ27-AJO27,IF(AND(AJO27&lt;=AKH14,AJQ27&lt;=AKI14),AJQ27-AKH14,0))))),0)),0)</f>
        <v>　</v>
      </c>
      <c r="AKI27" s="663"/>
      <c r="AKJ27" s="664"/>
      <c r="AKK27" s="662" t="str">
        <f>IFERROR(IF(OR(AJJ27="日",AJJ27="祝",AJJ27=0,AJO27=0),"　",MAX(IF(AND(AJO27&lt;=AKK14,AJQ27&gt;AKL14),AKL14-AKK14,IF(AJQ27&lt;=AKL14,0,IF(AND(AJO27&gt;AKK14,AJQ27&gt;AKL14),AKL14-AJO27,0))),0)),0)</f>
        <v>　</v>
      </c>
      <c r="AKL27" s="663"/>
      <c r="AKM27" s="664"/>
      <c r="AKN27" s="662" t="str">
        <f t="shared" si="16"/>
        <v>　</v>
      </c>
      <c r="AKO27" s="663"/>
      <c r="AKP27" s="664"/>
      <c r="AKQ27" s="665" t="str">
        <f>IF(AKT27="×",TIME(0,0,0),IF(ALD4="非常勤",AJS27,AKE27))</f>
        <v>　</v>
      </c>
      <c r="AKR27" s="666"/>
      <c r="AKS27" s="667"/>
      <c r="AKT27" s="265"/>
      <c r="AKU27" s="665" t="str">
        <f>IF(AKX27="×",TIME(0,0,0),IF(ALD4="非常勤",AJV27,AKH27))</f>
        <v>　</v>
      </c>
      <c r="AKV27" s="666"/>
      <c r="AKW27" s="667"/>
      <c r="AKX27" s="265"/>
      <c r="AKY27" s="665" t="str">
        <f>IF(ALB27="×",TIME(0,0,0),IF(ALD4="非常勤",AJY27,AKK27))</f>
        <v>　</v>
      </c>
      <c r="AKZ27" s="666"/>
      <c r="ALA27" s="667"/>
      <c r="ALB27" s="265"/>
      <c r="ALC27" s="665" t="str">
        <f>IF(ALF27="×",TIME(0,0,0),IF(ALD4="非常勤",AKB27,AKN27))</f>
        <v>　</v>
      </c>
      <c r="ALD27" s="666"/>
      <c r="ALE27" s="667"/>
      <c r="ALF27" s="265"/>
      <c r="ALG27" s="720"/>
      <c r="ALH27" s="720"/>
      <c r="ALI27" s="668"/>
      <c r="ALJ27" s="670"/>
      <c r="ALK27" s="669"/>
      <c r="ALL27" s="671"/>
      <c r="ALM27" s="672"/>
      <c r="ALN27" s="672"/>
      <c r="ALO27" s="673"/>
      <c r="ALP27" s="263">
        <f>'別表_個別勤務状況（1～60）'!$A$27</f>
        <v>13</v>
      </c>
      <c r="ALQ27" s="264" t="str">
        <f>'別表_個別勤務状況（1～60）'!$B$27</f>
        <v>火</v>
      </c>
      <c r="ALR27" s="660"/>
      <c r="ALS27" s="661"/>
      <c r="ALT27" s="660"/>
      <c r="ALU27" s="661"/>
      <c r="ALV27" s="660"/>
      <c r="ALW27" s="661"/>
      <c r="ALX27" s="660"/>
      <c r="ALY27" s="661"/>
      <c r="ALZ27" s="662" t="str">
        <f>IFERROR(IF(OR(ALQ27="日",ALQ27="祝",ALQ27=0,ALR27=""),"　",MAX(IF(AND(ALR27&lt;=ALZ14,ALT27&gt;AMA14),AMA14-ALZ14,IF(AND(ALR27&gt;ALZ14,ALT27&lt;=AMA14),ALT27-ALR27,IF(AND(ALR27&lt;=ALZ14,ALT27&lt;=AMA14),ALT27-ALZ14,IF(AND(ALR27&gt;ALZ14,ALT27&gt;AMA14),AMA14-ALR27,0)))),0)),0)</f>
        <v>　</v>
      </c>
      <c r="AMA27" s="663"/>
      <c r="AMB27" s="664"/>
      <c r="AMC27" s="662" t="str">
        <f>IFERROR(IF(OR(ALQ27="日",ALQ27="祝",ALQ27=0,ALV27=""),"　",MAX(IF(AND(ALV27&gt;AMF14,ALX27&gt;AMD14),0,IF(AND(ALV27&lt;=AMF14,ALV27&gt;AMC14,ALX27&gt;AMD14),AMF14-ALV27,IF(AND(ALV27&lt;=AMF14,ALV27&lt;=AMC14,ALX27&gt;AMD14),AMF14-AMC14,IF(AND(ALV27&gt;AMC14,ALX27&lt;=AMD14),ALX27-ALV27,IF(AND(ALV27&lt;=AMC14,ALX27&lt;=AMD14),ALX27-AMC14,0))))),0)),0)</f>
        <v>　</v>
      </c>
      <c r="AMD27" s="663"/>
      <c r="AME27" s="664"/>
      <c r="AMF27" s="662" t="str">
        <f>IFERROR(IF(OR(ALQ27="日",ALQ27="祝",ALQ27=0,ALV27=0),"　",MAX(IF(AND(ALV27&lt;=AMF14,ALX27&gt;AMG14),AMG14-AMF14,IF(ALX27&lt;=AMG14,0,IF(AND(ALV27&gt;AMF14,ALX27&gt;AMG14),AMG14-ALV27,0))),0)),0)</f>
        <v>　</v>
      </c>
      <c r="AMG27" s="663"/>
      <c r="AMH27" s="664"/>
      <c r="AMI27" s="662" t="str">
        <f>IFERROR(IF(OR(ALQ27="日",ALQ27="祝",ALQ27=0,ALV27=0),"　",MAX(IF(ALV27&gt;AMI14,ALX27-ALV27,IF(ALV27&lt;=AMI14,ALX27-AMI14,0)),0)),0)</f>
        <v>　</v>
      </c>
      <c r="AMJ27" s="663"/>
      <c r="AMK27" s="664"/>
      <c r="AML27" s="662" t="str">
        <f>IFERROR(IF(OR(ALQ27="日",ALQ27="祝",ALQ27=0,ALR27=""),"　",MAX(IF(AND(ALR27&lt;=AML14,ALT27&gt;AMM14),AMM14-AML14,IF(AND(ALR27&gt;AML14,ALT27&lt;=AMM14),ALT27-ALR27,IF(AND(ALR27&lt;=AML14,ALT27&lt;=AMM14),ALT27-AML14,IF(AND(ALR27&gt;AML14,ALT27&gt;AMM14),AMM14-ALR27,0)))),0)),0)</f>
        <v>　</v>
      </c>
      <c r="AMM27" s="663"/>
      <c r="AMN27" s="664"/>
      <c r="AMO27" s="662" t="str">
        <f>IFERROR(IF(OR(ALQ27="日",ALQ27="祝",ALQ27=0,ALV27=0),"　",MAX(IF(AND(ALV27&gt;AMR14,ALX27&gt;AMP14),0,IF(AND(ALV27&lt;=AMR14,ALV27&gt;AMO14,ALX27&gt;AMP14),AMR14-ALV27,IF(AND(ALV27&lt;=AMR14,ALV27&lt;=AMO14,ALX27&gt;AMP14),AMR14-AMO14,IF(AND(ALV27&gt;AMO14,ALX27&lt;=AMP14),ALX27-ALV27,IF(AND(ALV27&lt;=AMO14,ALX27&lt;=AMP14),ALX27-AMO14,0))))),0)),0)</f>
        <v>　</v>
      </c>
      <c r="AMP27" s="663"/>
      <c r="AMQ27" s="664"/>
      <c r="AMR27" s="662" t="str">
        <f>IFERROR(IF(OR(ALQ27="日",ALQ27="祝",ALQ27=0,ALV27=0),"　",MAX(IF(AND(ALV27&lt;=AMR14,ALX27&gt;AMS14),AMS14-AMR14,IF(ALX27&lt;=AMS14,0,IF(AND(ALV27&gt;AMR14,ALX27&gt;AMS14),AMS14-ALV27,0))),0)),0)</f>
        <v>　</v>
      </c>
      <c r="AMS27" s="663"/>
      <c r="AMT27" s="664"/>
      <c r="AMU27" s="662" t="str">
        <f t="shared" si="17"/>
        <v>　</v>
      </c>
      <c r="AMV27" s="663"/>
      <c r="AMW27" s="664"/>
      <c r="AMX27" s="665" t="str">
        <f>IF(ANA27="×",TIME(0,0,0),IF(ANK4="非常勤",ALZ27,AML27))</f>
        <v>　</v>
      </c>
      <c r="AMY27" s="666"/>
      <c r="AMZ27" s="667"/>
      <c r="ANA27" s="265"/>
      <c r="ANB27" s="665" t="str">
        <f>IF(ANE27="×",TIME(0,0,0),IF(ANK4="非常勤",AMC27,AMO27))</f>
        <v>　</v>
      </c>
      <c r="ANC27" s="666"/>
      <c r="AND27" s="667"/>
      <c r="ANE27" s="265"/>
      <c r="ANF27" s="665" t="str">
        <f>IF(ANI27="×",TIME(0,0,0),IF(ANK4="非常勤",AMF27,AMR27))</f>
        <v>　</v>
      </c>
      <c r="ANG27" s="666"/>
      <c r="ANH27" s="667"/>
      <c r="ANI27" s="265"/>
      <c r="ANJ27" s="665" t="str">
        <f>IF(ANM27="×",TIME(0,0,0),IF(ANK4="非常勤",AMI27,AMU27))</f>
        <v>　</v>
      </c>
      <c r="ANK27" s="666"/>
      <c r="ANL27" s="667"/>
      <c r="ANM27" s="265"/>
      <c r="ANN27" s="720"/>
      <c r="ANO27" s="720"/>
      <c r="ANP27" s="668"/>
      <c r="ANQ27" s="670"/>
      <c r="ANR27" s="669"/>
      <c r="ANS27" s="671"/>
      <c r="ANT27" s="672"/>
      <c r="ANU27" s="672"/>
      <c r="ANV27" s="673"/>
      <c r="ANW27" s="263">
        <f>'別表_個別勤務状況（1～60）'!$A$27</f>
        <v>13</v>
      </c>
      <c r="ANX27" s="264" t="str">
        <f>'別表_個別勤務状況（1～60）'!$B$27</f>
        <v>火</v>
      </c>
      <c r="ANY27" s="660"/>
      <c r="ANZ27" s="661"/>
      <c r="AOA27" s="660"/>
      <c r="AOB27" s="661"/>
      <c r="AOC27" s="660"/>
      <c r="AOD27" s="661"/>
      <c r="AOE27" s="660"/>
      <c r="AOF27" s="661"/>
      <c r="AOG27" s="662" t="str">
        <f>IFERROR(IF(OR(ANX27="日",ANX27="祝",ANX27=0,ANY27=""),"　",MAX(IF(AND(ANY27&lt;=AOG14,AOA27&gt;AOH14),AOH14-AOG14,IF(AND(ANY27&gt;AOG14,AOA27&lt;=AOH14),AOA27-ANY27,IF(AND(ANY27&lt;=AOG14,AOA27&lt;=AOH14),AOA27-AOG14,IF(AND(ANY27&gt;AOG14,AOA27&gt;AOH14),AOH14-ANY27,0)))),0)),0)</f>
        <v>　</v>
      </c>
      <c r="AOH27" s="663"/>
      <c r="AOI27" s="664"/>
      <c r="AOJ27" s="662" t="str">
        <f>IFERROR(IF(OR(ANX27="日",ANX27="祝",ANX27=0,AOC27=""),"　",MAX(IF(AND(AOC27&gt;AOM14,AOE27&gt;AOK14),0,IF(AND(AOC27&lt;=AOM14,AOC27&gt;AOJ14,AOE27&gt;AOK14),AOM14-AOC27,IF(AND(AOC27&lt;=AOM14,AOC27&lt;=AOJ14,AOE27&gt;AOK14),AOM14-AOJ14,IF(AND(AOC27&gt;AOJ14,AOE27&lt;=AOK14),AOE27-AOC27,IF(AND(AOC27&lt;=AOJ14,AOE27&lt;=AOK14),AOE27-AOJ14,0))))),0)),0)</f>
        <v>　</v>
      </c>
      <c r="AOK27" s="663"/>
      <c r="AOL27" s="664"/>
      <c r="AOM27" s="662" t="str">
        <f>IFERROR(IF(OR(ANX27="日",ANX27="祝",ANX27=0,AOC27=0),"　",MAX(IF(AND(AOC27&lt;=AOM14,AOE27&gt;AON14),AON14-AOM14,IF(AOE27&lt;=AON14,0,IF(AND(AOC27&gt;AOM14,AOE27&gt;AON14),AON14-AOC27,0))),0)),0)</f>
        <v>　</v>
      </c>
      <c r="AON27" s="663"/>
      <c r="AOO27" s="664"/>
      <c r="AOP27" s="662" t="str">
        <f>IFERROR(IF(OR(ANX27="日",ANX27="祝",ANX27=0,AOC27=0),"　",MAX(IF(AOC27&gt;AOP14,AOE27-AOC27,IF(AOC27&lt;=AOP14,AOE27-AOP14,0)),0)),0)</f>
        <v>　</v>
      </c>
      <c r="AOQ27" s="663"/>
      <c r="AOR27" s="664"/>
      <c r="AOS27" s="662" t="str">
        <f>IFERROR(IF(OR(ANX27="日",ANX27="祝",ANX27=0,ANY27=""),"　",MAX(IF(AND(ANY27&lt;=AOS14,AOA27&gt;AOT14),AOT14-AOS14,IF(AND(ANY27&gt;AOS14,AOA27&lt;=AOT14),AOA27-ANY27,IF(AND(ANY27&lt;=AOS14,AOA27&lt;=AOT14),AOA27-AOS14,IF(AND(ANY27&gt;AOS14,AOA27&gt;AOT14),AOT14-ANY27,0)))),0)),0)</f>
        <v>　</v>
      </c>
      <c r="AOT27" s="663"/>
      <c r="AOU27" s="664"/>
      <c r="AOV27" s="662" t="str">
        <f>IFERROR(IF(OR(ANX27="日",ANX27="祝",ANX27=0,AOC27=0),"　",MAX(IF(AND(AOC27&gt;AOY14,AOE27&gt;AOW14),0,IF(AND(AOC27&lt;=AOY14,AOC27&gt;AOV14,AOE27&gt;AOW14),AOY14-AOC27,IF(AND(AOC27&lt;=AOY14,AOC27&lt;=AOV14,AOE27&gt;AOW14),AOY14-AOV14,IF(AND(AOC27&gt;AOV14,AOE27&lt;=AOW14),AOE27-AOC27,IF(AND(AOC27&lt;=AOV14,AOE27&lt;=AOW14),AOE27-AOV14,0))))),0)),0)</f>
        <v>　</v>
      </c>
      <c r="AOW27" s="663"/>
      <c r="AOX27" s="664"/>
      <c r="AOY27" s="662" t="str">
        <f>IFERROR(IF(OR(ANX27="日",ANX27="祝",ANX27=0,AOC27=0),"　",MAX(IF(AND(AOC27&lt;=AOY14,AOE27&gt;AOZ14),AOZ14-AOY14,IF(AOE27&lt;=AOZ14,0,IF(AND(AOC27&gt;AOY14,AOE27&gt;AOZ14),AOZ14-AOC27,0))),0)),0)</f>
        <v>　</v>
      </c>
      <c r="AOZ27" s="663"/>
      <c r="APA27" s="664"/>
      <c r="APB27" s="662" t="str">
        <f t="shared" si="18"/>
        <v>　</v>
      </c>
      <c r="APC27" s="663"/>
      <c r="APD27" s="664"/>
      <c r="APE27" s="665" t="str">
        <f>IF(APH27="×",TIME(0,0,0),IF(APR4="非常勤",AOG27,AOS27))</f>
        <v>　</v>
      </c>
      <c r="APF27" s="666"/>
      <c r="APG27" s="667"/>
      <c r="APH27" s="265"/>
      <c r="API27" s="665" t="str">
        <f>IF(APL27="×",TIME(0,0,0),IF(APR4="非常勤",AOJ27,AOV27))</f>
        <v>　</v>
      </c>
      <c r="APJ27" s="666"/>
      <c r="APK27" s="667"/>
      <c r="APL27" s="265"/>
      <c r="APM27" s="665" t="str">
        <f>IF(APP27="×",TIME(0,0,0),IF(APR4="非常勤",AOM27,AOY27))</f>
        <v>　</v>
      </c>
      <c r="APN27" s="666"/>
      <c r="APO27" s="667"/>
      <c r="APP27" s="265"/>
      <c r="APQ27" s="665" t="str">
        <f>IF(APT27="×",TIME(0,0,0),IF(APR4="非常勤",AOP27,APB27))</f>
        <v>　</v>
      </c>
      <c r="APR27" s="666"/>
      <c r="APS27" s="667"/>
      <c r="APT27" s="265"/>
      <c r="APU27" s="720"/>
      <c r="APV27" s="720"/>
      <c r="APW27" s="668"/>
      <c r="APX27" s="670"/>
      <c r="APY27" s="669"/>
      <c r="APZ27" s="671"/>
      <c r="AQA27" s="672"/>
      <c r="AQB27" s="672"/>
      <c r="AQC27" s="673"/>
      <c r="AQD27" s="263">
        <f>'別表_個別勤務状況（1～60）'!$A$27</f>
        <v>13</v>
      </c>
      <c r="AQE27" s="264" t="str">
        <f>'別表_個別勤務状況（1～60）'!$B$27</f>
        <v>火</v>
      </c>
      <c r="AQF27" s="660"/>
      <c r="AQG27" s="661"/>
      <c r="AQH27" s="660"/>
      <c r="AQI27" s="661"/>
      <c r="AQJ27" s="660"/>
      <c r="AQK27" s="661"/>
      <c r="AQL27" s="660"/>
      <c r="AQM27" s="661"/>
      <c r="AQN27" s="662" t="str">
        <f>IFERROR(IF(OR(AQE27="日",AQE27="祝",AQE27=0,AQF27=""),"　",MAX(IF(AND(AQF27&lt;=AQN14,AQH27&gt;AQO14),AQO14-AQN14,IF(AND(AQF27&gt;AQN14,AQH27&lt;=AQO14),AQH27-AQF27,IF(AND(AQF27&lt;=AQN14,AQH27&lt;=AQO14),AQH27-AQN14,IF(AND(AQF27&gt;AQN14,AQH27&gt;AQO14),AQO14-AQF27,0)))),0)),0)</f>
        <v>　</v>
      </c>
      <c r="AQO27" s="663"/>
      <c r="AQP27" s="664"/>
      <c r="AQQ27" s="662" t="str">
        <f>IFERROR(IF(OR(AQE27="日",AQE27="祝",AQE27=0,AQJ27=""),"　",MAX(IF(AND(AQJ27&gt;AQT14,AQL27&gt;AQR14),0,IF(AND(AQJ27&lt;=AQT14,AQJ27&gt;AQQ14,AQL27&gt;AQR14),AQT14-AQJ27,IF(AND(AQJ27&lt;=AQT14,AQJ27&lt;=AQQ14,AQL27&gt;AQR14),AQT14-AQQ14,IF(AND(AQJ27&gt;AQQ14,AQL27&lt;=AQR14),AQL27-AQJ27,IF(AND(AQJ27&lt;=AQQ14,AQL27&lt;=AQR14),AQL27-AQQ14,0))))),0)),0)</f>
        <v>　</v>
      </c>
      <c r="AQR27" s="663"/>
      <c r="AQS27" s="664"/>
      <c r="AQT27" s="662" t="str">
        <f>IFERROR(IF(OR(AQE27="日",AQE27="祝",AQE27=0,AQJ27=0),"　",MAX(IF(AND(AQJ27&lt;=AQT14,AQL27&gt;AQU14),AQU14-AQT14,IF(AQL27&lt;=AQU14,0,IF(AND(AQJ27&gt;AQT14,AQL27&gt;AQU14),AQU14-AQJ27,0))),0)),0)</f>
        <v>　</v>
      </c>
      <c r="AQU27" s="663"/>
      <c r="AQV27" s="664"/>
      <c r="AQW27" s="662" t="str">
        <f>IFERROR(IF(OR(AQE27="日",AQE27="祝",AQE27=0,AQJ27=0),"　",MAX(IF(AQJ27&gt;AQW14,AQL27-AQJ27,IF(AQJ27&lt;=AQW14,AQL27-AQW14,0)),0)),0)</f>
        <v>　</v>
      </c>
      <c r="AQX27" s="663"/>
      <c r="AQY27" s="664"/>
      <c r="AQZ27" s="662" t="str">
        <f>IFERROR(IF(OR(AQE27="日",AQE27="祝",AQE27=0,AQF27=""),"　",MAX(IF(AND(AQF27&lt;=AQZ14,AQH27&gt;ARA14),ARA14-AQZ14,IF(AND(AQF27&gt;AQZ14,AQH27&lt;=ARA14),AQH27-AQF27,IF(AND(AQF27&lt;=AQZ14,AQH27&lt;=ARA14),AQH27-AQZ14,IF(AND(AQF27&gt;AQZ14,AQH27&gt;ARA14),ARA14-AQF27,0)))),0)),0)</f>
        <v>　</v>
      </c>
      <c r="ARA27" s="663"/>
      <c r="ARB27" s="664"/>
      <c r="ARC27" s="662" t="str">
        <f>IFERROR(IF(OR(AQE27="日",AQE27="祝",AQE27=0,AQJ27=0),"　",MAX(IF(AND(AQJ27&gt;ARF14,AQL27&gt;ARD14),0,IF(AND(AQJ27&lt;=ARF14,AQJ27&gt;ARC14,AQL27&gt;ARD14),ARF14-AQJ27,IF(AND(AQJ27&lt;=ARF14,AQJ27&lt;=ARC14,AQL27&gt;ARD14),ARF14-ARC14,IF(AND(AQJ27&gt;ARC14,AQL27&lt;=ARD14),AQL27-AQJ27,IF(AND(AQJ27&lt;=ARC14,AQL27&lt;=ARD14),AQL27-ARC14,0))))),0)),0)</f>
        <v>　</v>
      </c>
      <c r="ARD27" s="663"/>
      <c r="ARE27" s="664"/>
      <c r="ARF27" s="662" t="str">
        <f>IFERROR(IF(OR(AQE27="日",AQE27="祝",AQE27=0,AQJ27=0),"　",MAX(IF(AND(AQJ27&lt;=ARF14,AQL27&gt;ARG14),ARG14-ARF14,IF(AQL27&lt;=ARG14,0,IF(AND(AQJ27&gt;ARF14,AQL27&gt;ARG14),ARG14-AQJ27,0))),0)),0)</f>
        <v>　</v>
      </c>
      <c r="ARG27" s="663"/>
      <c r="ARH27" s="664"/>
      <c r="ARI27" s="662" t="str">
        <f t="shared" si="19"/>
        <v>　</v>
      </c>
      <c r="ARJ27" s="663"/>
      <c r="ARK27" s="664"/>
      <c r="ARL27" s="665" t="str">
        <f>IF(ARO27="×",TIME(0,0,0),IF(ARY4="非常勤",AQN27,AQZ27))</f>
        <v>　</v>
      </c>
      <c r="ARM27" s="666"/>
      <c r="ARN27" s="667"/>
      <c r="ARO27" s="265"/>
      <c r="ARP27" s="665" t="str">
        <f>IF(ARS27="×",TIME(0,0,0),IF(ARY4="非常勤",AQQ27,ARC27))</f>
        <v>　</v>
      </c>
      <c r="ARQ27" s="666"/>
      <c r="ARR27" s="667"/>
      <c r="ARS27" s="265"/>
      <c r="ART27" s="665" t="str">
        <f>IF(ARW27="×",TIME(0,0,0),IF(ARY4="非常勤",AQT27,ARF27))</f>
        <v>　</v>
      </c>
      <c r="ARU27" s="666"/>
      <c r="ARV27" s="667"/>
      <c r="ARW27" s="265"/>
      <c r="ARX27" s="665" t="str">
        <f>IF(ASA27="×",TIME(0,0,0),IF(ARY4="非常勤",AQW27,ARI27))</f>
        <v>　</v>
      </c>
      <c r="ARY27" s="666"/>
      <c r="ARZ27" s="667"/>
      <c r="ASA27" s="265"/>
      <c r="ASB27" s="720"/>
      <c r="ASC27" s="720"/>
      <c r="ASD27" s="668"/>
      <c r="ASE27" s="670"/>
      <c r="ASF27" s="669"/>
      <c r="ASG27" s="671"/>
      <c r="ASH27" s="672"/>
      <c r="ASI27" s="672"/>
      <c r="ASJ27" s="673"/>
      <c r="ASK27" s="263">
        <f>'別表_個別勤務状況（1～60）'!$A$27</f>
        <v>13</v>
      </c>
      <c r="ASL27" s="264" t="str">
        <f>'別表_個別勤務状況（1～60）'!$B$27</f>
        <v>火</v>
      </c>
      <c r="ASM27" s="660"/>
      <c r="ASN27" s="661"/>
      <c r="ASO27" s="660"/>
      <c r="ASP27" s="661"/>
      <c r="ASQ27" s="660"/>
      <c r="ASR27" s="661"/>
      <c r="ASS27" s="660"/>
      <c r="AST27" s="661"/>
      <c r="ASU27" s="662" t="str">
        <f>IFERROR(IF(OR(ASL27="日",ASL27="祝",ASL27=0,ASM27=""),"　",MAX(IF(AND(ASM27&lt;=ASU14,ASO27&gt;ASV14),ASV14-ASU14,IF(AND(ASM27&gt;ASU14,ASO27&lt;=ASV14),ASO27-ASM27,IF(AND(ASM27&lt;=ASU14,ASO27&lt;=ASV14),ASO27-ASU14,IF(AND(ASM27&gt;ASU14,ASO27&gt;ASV14),ASV14-ASM27,0)))),0)),0)</f>
        <v>　</v>
      </c>
      <c r="ASV27" s="663"/>
      <c r="ASW27" s="664"/>
      <c r="ASX27" s="662" t="str">
        <f>IFERROR(IF(OR(ASL27="日",ASL27="祝",ASL27=0,ASQ27=""),"　",MAX(IF(AND(ASQ27&gt;ATA14,ASS27&gt;ASY14),0,IF(AND(ASQ27&lt;=ATA14,ASQ27&gt;ASX14,ASS27&gt;ASY14),ATA14-ASQ27,IF(AND(ASQ27&lt;=ATA14,ASQ27&lt;=ASX14,ASS27&gt;ASY14),ATA14-ASX14,IF(AND(ASQ27&gt;ASX14,ASS27&lt;=ASY14),ASS27-ASQ27,IF(AND(ASQ27&lt;=ASX14,ASS27&lt;=ASY14),ASS27-ASX14,0))))),0)),0)</f>
        <v>　</v>
      </c>
      <c r="ASY27" s="663"/>
      <c r="ASZ27" s="664"/>
      <c r="ATA27" s="662" t="str">
        <f>IFERROR(IF(OR(ASL27="日",ASL27="祝",ASL27=0,ASQ27=0),"　",MAX(IF(AND(ASQ27&lt;=ATA14,ASS27&gt;ATB14),ATB14-ATA14,IF(ASS27&lt;=ATB14,0,IF(AND(ASQ27&gt;ATA14,ASS27&gt;ATB14),ATB14-ASQ27,0))),0)),0)</f>
        <v>　</v>
      </c>
      <c r="ATB27" s="663"/>
      <c r="ATC27" s="664"/>
      <c r="ATD27" s="662" t="str">
        <f>IFERROR(IF(OR(ASL27="日",ASL27="祝",ASL27=0,ASQ27=0),"　",MAX(IF(ASQ27&gt;ATD14,ASS27-ASQ27,IF(ASQ27&lt;=ATD14,ASS27-ATD14,0)),0)),0)</f>
        <v>　</v>
      </c>
      <c r="ATE27" s="663"/>
      <c r="ATF27" s="664"/>
      <c r="ATG27" s="662" t="str">
        <f>IFERROR(IF(OR(ASL27="日",ASL27="祝",ASL27=0,ASM27=""),"　",MAX(IF(AND(ASM27&lt;=ATG14,ASO27&gt;ATH14),ATH14-ATG14,IF(AND(ASM27&gt;ATG14,ASO27&lt;=ATH14),ASO27-ASM27,IF(AND(ASM27&lt;=ATG14,ASO27&lt;=ATH14),ASO27-ATG14,IF(AND(ASM27&gt;ATG14,ASO27&gt;ATH14),ATH14-ASM27,0)))),0)),0)</f>
        <v>　</v>
      </c>
      <c r="ATH27" s="663"/>
      <c r="ATI27" s="664"/>
      <c r="ATJ27" s="662" t="str">
        <f>IFERROR(IF(OR(ASL27="日",ASL27="祝",ASL27=0,ASQ27=0),"　",MAX(IF(AND(ASQ27&gt;ATM14,ASS27&gt;ATK14),0,IF(AND(ASQ27&lt;=ATM14,ASQ27&gt;ATJ14,ASS27&gt;ATK14),ATM14-ASQ27,IF(AND(ASQ27&lt;=ATM14,ASQ27&lt;=ATJ14,ASS27&gt;ATK14),ATM14-ATJ14,IF(AND(ASQ27&gt;ATJ14,ASS27&lt;=ATK14),ASS27-ASQ27,IF(AND(ASQ27&lt;=ATJ14,ASS27&lt;=ATK14),ASS27-ATJ14,0))))),0)),0)</f>
        <v>　</v>
      </c>
      <c r="ATK27" s="663"/>
      <c r="ATL27" s="664"/>
      <c r="ATM27" s="662" t="str">
        <f>IFERROR(IF(OR(ASL27="日",ASL27="祝",ASL27=0,ASQ27=0),"　",MAX(IF(AND(ASQ27&lt;=ATM14,ASS27&gt;ATN14),ATN14-ATM14,IF(ASS27&lt;=ATN14,0,IF(AND(ASQ27&gt;ATM14,ASS27&gt;ATN14),ATN14-ASQ27,0))),0)),0)</f>
        <v>　</v>
      </c>
      <c r="ATN27" s="663"/>
      <c r="ATO27" s="664"/>
      <c r="ATP27" s="662" t="str">
        <f t="shared" si="20"/>
        <v>　</v>
      </c>
      <c r="ATQ27" s="663"/>
      <c r="ATR27" s="664"/>
      <c r="ATS27" s="665" t="str">
        <f>IF(ATV27="×",TIME(0,0,0),IF(AUF4="非常勤",ASU27,ATG27))</f>
        <v>　</v>
      </c>
      <c r="ATT27" s="666"/>
      <c r="ATU27" s="667"/>
      <c r="ATV27" s="265"/>
      <c r="ATW27" s="665" t="str">
        <f>IF(ATZ27="×",TIME(0,0,0),IF(AUF4="非常勤",ASX27,ATJ27))</f>
        <v>　</v>
      </c>
      <c r="ATX27" s="666"/>
      <c r="ATY27" s="667"/>
      <c r="ATZ27" s="265"/>
      <c r="AUA27" s="665" t="str">
        <f>IF(AUD27="×",TIME(0,0,0),IF(AUF4="非常勤",ATA27,ATM27))</f>
        <v>　</v>
      </c>
      <c r="AUB27" s="666"/>
      <c r="AUC27" s="667"/>
      <c r="AUD27" s="265"/>
      <c r="AUE27" s="665" t="str">
        <f>IF(AUH27="×",TIME(0,0,0),IF(AUF4="非常勤",ATD27,ATP27))</f>
        <v>　</v>
      </c>
      <c r="AUF27" s="666"/>
      <c r="AUG27" s="667"/>
      <c r="AUH27" s="265"/>
      <c r="AUI27" s="720"/>
      <c r="AUJ27" s="720"/>
      <c r="AUK27" s="668"/>
      <c r="AUL27" s="670"/>
      <c r="AUM27" s="669"/>
      <c r="AUN27" s="671"/>
      <c r="AUO27" s="672"/>
      <c r="AUP27" s="672"/>
      <c r="AUQ27" s="673"/>
      <c r="AUR27" s="263">
        <f>'別表_個別勤務状況（1～60）'!$A$27</f>
        <v>13</v>
      </c>
      <c r="AUS27" s="264" t="str">
        <f>'別表_個別勤務状況（1～60）'!$B$27</f>
        <v>火</v>
      </c>
      <c r="AUT27" s="660"/>
      <c r="AUU27" s="661"/>
      <c r="AUV27" s="660"/>
      <c r="AUW27" s="661"/>
      <c r="AUX27" s="660"/>
      <c r="AUY27" s="661"/>
      <c r="AUZ27" s="660"/>
      <c r="AVA27" s="661"/>
      <c r="AVB27" s="662" t="str">
        <f>IFERROR(IF(OR(AUS27="日",AUS27="祝",AUS27=0,AUT27=""),"　",MAX(IF(AND(AUT27&lt;=AVB14,AUV27&gt;AVC14),AVC14-AVB14,IF(AND(AUT27&gt;AVB14,AUV27&lt;=AVC14),AUV27-AUT27,IF(AND(AUT27&lt;=AVB14,AUV27&lt;=AVC14),AUV27-AVB14,IF(AND(AUT27&gt;AVB14,AUV27&gt;AVC14),AVC14-AUT27,0)))),0)),0)</f>
        <v>　</v>
      </c>
      <c r="AVC27" s="663"/>
      <c r="AVD27" s="664"/>
      <c r="AVE27" s="662" t="str">
        <f>IFERROR(IF(OR(AUS27="日",AUS27="祝",AUS27=0,AUX27=""),"　",MAX(IF(AND(AUX27&gt;AVH14,AUZ27&gt;AVF14),0,IF(AND(AUX27&lt;=AVH14,AUX27&gt;AVE14,AUZ27&gt;AVF14),AVH14-AUX27,IF(AND(AUX27&lt;=AVH14,AUX27&lt;=AVE14,AUZ27&gt;AVF14),AVH14-AVE14,IF(AND(AUX27&gt;AVE14,AUZ27&lt;=AVF14),AUZ27-AUX27,IF(AND(AUX27&lt;=AVE14,AUZ27&lt;=AVF14),AUZ27-AVE14,0))))),0)),0)</f>
        <v>　</v>
      </c>
      <c r="AVF27" s="663"/>
      <c r="AVG27" s="664"/>
      <c r="AVH27" s="662" t="str">
        <f>IFERROR(IF(OR(AUS27="日",AUS27="祝",AUS27=0,AUX27=0),"　",MAX(IF(AND(AUX27&lt;=AVH14,AUZ27&gt;AVI14),AVI14-AVH14,IF(AUZ27&lt;=AVI14,0,IF(AND(AUX27&gt;AVH14,AUZ27&gt;AVI14),AVI14-AUX27,0))),0)),0)</f>
        <v>　</v>
      </c>
      <c r="AVI27" s="663"/>
      <c r="AVJ27" s="664"/>
      <c r="AVK27" s="662" t="str">
        <f>IFERROR(IF(OR(AUS27="日",AUS27="祝",AUS27=0,AUX27=0),"　",MAX(IF(AUX27&gt;AVK14,AUZ27-AUX27,IF(AUX27&lt;=AVK14,AUZ27-AVK14,0)),0)),0)</f>
        <v>　</v>
      </c>
      <c r="AVL27" s="663"/>
      <c r="AVM27" s="664"/>
      <c r="AVN27" s="662" t="str">
        <f>IFERROR(IF(OR(AUS27="日",AUS27="祝",AUS27=0,AUT27=""),"　",MAX(IF(AND(AUT27&lt;=AVN14,AUV27&gt;AVO14),AVO14-AVN14,IF(AND(AUT27&gt;AVN14,AUV27&lt;=AVO14),AUV27-AUT27,IF(AND(AUT27&lt;=AVN14,AUV27&lt;=AVO14),AUV27-AVN14,IF(AND(AUT27&gt;AVN14,AUV27&gt;AVO14),AVO14-AUT27,0)))),0)),0)</f>
        <v>　</v>
      </c>
      <c r="AVO27" s="663"/>
      <c r="AVP27" s="664"/>
      <c r="AVQ27" s="662" t="str">
        <f>IFERROR(IF(OR(AUS27="日",AUS27="祝",AUS27=0,AUX27=0),"　",MAX(IF(AND(AUX27&gt;AVT14,AUZ27&gt;AVR14),0,IF(AND(AUX27&lt;=AVT14,AUX27&gt;AVQ14,AUZ27&gt;AVR14),AVT14-AUX27,IF(AND(AUX27&lt;=AVT14,AUX27&lt;=AVQ14,AUZ27&gt;AVR14),AVT14-AVQ14,IF(AND(AUX27&gt;AVQ14,AUZ27&lt;=AVR14),AUZ27-AUX27,IF(AND(AUX27&lt;=AVQ14,AUZ27&lt;=AVR14),AUZ27-AVQ14,0))))),0)),0)</f>
        <v>　</v>
      </c>
      <c r="AVR27" s="663"/>
      <c r="AVS27" s="664"/>
      <c r="AVT27" s="662" t="str">
        <f>IFERROR(IF(OR(AUS27="日",AUS27="祝",AUS27=0,AUX27=0),"　",MAX(IF(AND(AUX27&lt;=AVT14,AUZ27&gt;AVU14),AVU14-AVT14,IF(AUZ27&lt;=AVU14,0,IF(AND(AUX27&gt;AVT14,AUZ27&gt;AVU14),AVU14-AUX27,0))),0)),0)</f>
        <v>　</v>
      </c>
      <c r="AVU27" s="663"/>
      <c r="AVV27" s="664"/>
      <c r="AVW27" s="662" t="str">
        <f t="shared" si="21"/>
        <v>　</v>
      </c>
      <c r="AVX27" s="663"/>
      <c r="AVY27" s="664"/>
      <c r="AVZ27" s="665" t="str">
        <f>IF(AWC27="×",TIME(0,0,0),IF(AWM4="非常勤",AVB27,AVN27))</f>
        <v>　</v>
      </c>
      <c r="AWA27" s="666"/>
      <c r="AWB27" s="667"/>
      <c r="AWC27" s="265"/>
      <c r="AWD27" s="665" t="str">
        <f>IF(AWG27="×",TIME(0,0,0),IF(AWM4="非常勤",AVE27,AVQ27))</f>
        <v>　</v>
      </c>
      <c r="AWE27" s="666"/>
      <c r="AWF27" s="667"/>
      <c r="AWG27" s="265"/>
      <c r="AWH27" s="665" t="str">
        <f>IF(AWK27="×",TIME(0,0,0),IF(AWM4="非常勤",AVH27,AVT27))</f>
        <v>　</v>
      </c>
      <c r="AWI27" s="666"/>
      <c r="AWJ27" s="667"/>
      <c r="AWK27" s="265"/>
      <c r="AWL27" s="665" t="str">
        <f>IF(AWO27="×",TIME(0,0,0),IF(AWM4="非常勤",AVK27,AVW27))</f>
        <v>　</v>
      </c>
      <c r="AWM27" s="666"/>
      <c r="AWN27" s="667"/>
      <c r="AWO27" s="265"/>
      <c r="AWP27" s="720"/>
      <c r="AWQ27" s="720"/>
      <c r="AWR27" s="668"/>
      <c r="AWS27" s="670"/>
      <c r="AWT27" s="669"/>
      <c r="AWU27" s="671"/>
      <c r="AWV27" s="672"/>
      <c r="AWW27" s="672"/>
      <c r="AWX27" s="673"/>
      <c r="AWY27" s="263">
        <f>'別表_個別勤務状況（1～60）'!$A$27</f>
        <v>13</v>
      </c>
      <c r="AWZ27" s="264" t="str">
        <f>'別表_個別勤務状況（1～60）'!$B$27</f>
        <v>火</v>
      </c>
      <c r="AXA27" s="660"/>
      <c r="AXB27" s="661"/>
      <c r="AXC27" s="660"/>
      <c r="AXD27" s="661"/>
      <c r="AXE27" s="660"/>
      <c r="AXF27" s="661"/>
      <c r="AXG27" s="660"/>
      <c r="AXH27" s="661"/>
      <c r="AXI27" s="662" t="str">
        <f>IFERROR(IF(OR(AWZ27="日",AWZ27="祝",AWZ27=0,AXA27=""),"　",MAX(IF(AND(AXA27&lt;=AXI14,AXC27&gt;AXJ14),AXJ14-AXI14,IF(AND(AXA27&gt;AXI14,AXC27&lt;=AXJ14),AXC27-AXA27,IF(AND(AXA27&lt;=AXI14,AXC27&lt;=AXJ14),AXC27-AXI14,IF(AND(AXA27&gt;AXI14,AXC27&gt;AXJ14),AXJ14-AXA27,0)))),0)),0)</f>
        <v>　</v>
      </c>
      <c r="AXJ27" s="663"/>
      <c r="AXK27" s="664"/>
      <c r="AXL27" s="662" t="str">
        <f>IFERROR(IF(OR(AWZ27="日",AWZ27="祝",AWZ27=0,AXE27=""),"　",MAX(IF(AND(AXE27&gt;AXO14,AXG27&gt;AXM14),0,IF(AND(AXE27&lt;=AXO14,AXE27&gt;AXL14,AXG27&gt;AXM14),AXO14-AXE27,IF(AND(AXE27&lt;=AXO14,AXE27&lt;=AXL14,AXG27&gt;AXM14),AXO14-AXL14,IF(AND(AXE27&gt;AXL14,AXG27&lt;=AXM14),AXG27-AXE27,IF(AND(AXE27&lt;=AXL14,AXG27&lt;=AXM14),AXG27-AXL14,0))))),0)),0)</f>
        <v>　</v>
      </c>
      <c r="AXM27" s="663"/>
      <c r="AXN27" s="664"/>
      <c r="AXO27" s="662" t="str">
        <f>IFERROR(IF(OR(AWZ27="日",AWZ27="祝",AWZ27=0,AXE27=0),"　",MAX(IF(AND(AXE27&lt;=AXO14,AXG27&gt;AXP14),AXP14-AXO14,IF(AXG27&lt;=AXP14,0,IF(AND(AXE27&gt;AXO14,AXG27&gt;AXP14),AXP14-AXE27,0))),0)),0)</f>
        <v>　</v>
      </c>
      <c r="AXP27" s="663"/>
      <c r="AXQ27" s="664"/>
      <c r="AXR27" s="662" t="str">
        <f>IFERROR(IF(OR(AWZ27="日",AWZ27="祝",AWZ27=0,AXE27=0),"　",MAX(IF(AXE27&gt;AXR14,AXG27-AXE27,IF(AXE27&lt;=AXR14,AXG27-AXR14,0)),0)),0)</f>
        <v>　</v>
      </c>
      <c r="AXS27" s="663"/>
      <c r="AXT27" s="664"/>
      <c r="AXU27" s="662" t="str">
        <f>IFERROR(IF(OR(AWZ27="日",AWZ27="祝",AWZ27=0,AXA27=""),"　",MAX(IF(AND(AXA27&lt;=AXU14,AXC27&gt;AXV14),AXV14-AXU14,IF(AND(AXA27&gt;AXU14,AXC27&lt;=AXV14),AXC27-AXA27,IF(AND(AXA27&lt;=AXU14,AXC27&lt;=AXV14),AXC27-AXU14,IF(AND(AXA27&gt;AXU14,AXC27&gt;AXV14),AXV14-AXA27,0)))),0)),0)</f>
        <v>　</v>
      </c>
      <c r="AXV27" s="663"/>
      <c r="AXW27" s="664"/>
      <c r="AXX27" s="662" t="str">
        <f>IFERROR(IF(OR(AWZ27="日",AWZ27="祝",AWZ27=0,AXE27=0),"　",MAX(IF(AND(AXE27&gt;AYA14,AXG27&gt;AXY14),0,IF(AND(AXE27&lt;=AYA14,AXE27&gt;AXX14,AXG27&gt;AXY14),AYA14-AXE27,IF(AND(AXE27&lt;=AYA14,AXE27&lt;=AXX14,AXG27&gt;AXY14),AYA14-AXX14,IF(AND(AXE27&gt;AXX14,AXG27&lt;=AXY14),AXG27-AXE27,IF(AND(AXE27&lt;=AXX14,AXG27&lt;=AXY14),AXG27-AXX14,0))))),0)),0)</f>
        <v>　</v>
      </c>
      <c r="AXY27" s="663"/>
      <c r="AXZ27" s="664"/>
      <c r="AYA27" s="662" t="str">
        <f>IFERROR(IF(OR(AWZ27="日",AWZ27="祝",AWZ27=0,AXE27=0),"　",MAX(IF(AND(AXE27&lt;=AYA14,AXG27&gt;AYB14),AYB14-AYA14,IF(AXG27&lt;=AYB14,0,IF(AND(AXE27&gt;AYA14,AXG27&gt;AYB14),AYB14-AXE27,0))),0)),0)</f>
        <v>　</v>
      </c>
      <c r="AYB27" s="663"/>
      <c r="AYC27" s="664"/>
      <c r="AYD27" s="662" t="str">
        <f t="shared" si="22"/>
        <v>　</v>
      </c>
      <c r="AYE27" s="663"/>
      <c r="AYF27" s="664"/>
      <c r="AYG27" s="665" t="str">
        <f>IF(AYJ27="×",TIME(0,0,0),IF(AYT4="非常勤",AXI27,AXU27))</f>
        <v>　</v>
      </c>
      <c r="AYH27" s="666"/>
      <c r="AYI27" s="667"/>
      <c r="AYJ27" s="265"/>
      <c r="AYK27" s="665" t="str">
        <f>IF(AYN27="×",TIME(0,0,0),IF(AYT4="非常勤",AXL27,AXX27))</f>
        <v>　</v>
      </c>
      <c r="AYL27" s="666"/>
      <c r="AYM27" s="667"/>
      <c r="AYN27" s="265"/>
      <c r="AYO27" s="665" t="str">
        <f>IF(AYR27="×",TIME(0,0,0),IF(AYT4="非常勤",AXO27,AYA27))</f>
        <v>　</v>
      </c>
      <c r="AYP27" s="666"/>
      <c r="AYQ27" s="667"/>
      <c r="AYR27" s="265"/>
      <c r="AYS27" s="665" t="str">
        <f>IF(AYV27="×",TIME(0,0,0),IF(AYT4="非常勤",AXR27,AYD27))</f>
        <v>　</v>
      </c>
      <c r="AYT27" s="666"/>
      <c r="AYU27" s="667"/>
      <c r="AYV27" s="265"/>
      <c r="AYW27" s="720"/>
      <c r="AYX27" s="720"/>
      <c r="AYY27" s="668"/>
      <c r="AYZ27" s="670"/>
      <c r="AZA27" s="669"/>
      <c r="AZB27" s="671"/>
      <c r="AZC27" s="672"/>
      <c r="AZD27" s="672"/>
      <c r="AZE27" s="673"/>
      <c r="AZF27" s="263">
        <f>'別表_個別勤務状況（1～60）'!$A$27</f>
        <v>13</v>
      </c>
      <c r="AZG27" s="264" t="str">
        <f>'別表_個別勤務状況（1～60）'!$B$27</f>
        <v>火</v>
      </c>
      <c r="AZH27" s="660"/>
      <c r="AZI27" s="661"/>
      <c r="AZJ27" s="660"/>
      <c r="AZK27" s="661"/>
      <c r="AZL27" s="660"/>
      <c r="AZM27" s="661"/>
      <c r="AZN27" s="660"/>
      <c r="AZO27" s="661"/>
      <c r="AZP27" s="662" t="str">
        <f>IFERROR(IF(OR(AZG27="日",AZG27="祝",AZG27=0,AZH27=""),"　",MAX(IF(AND(AZH27&lt;=AZP14,AZJ27&gt;AZQ14),AZQ14-AZP14,IF(AND(AZH27&gt;AZP14,AZJ27&lt;=AZQ14),AZJ27-AZH27,IF(AND(AZH27&lt;=AZP14,AZJ27&lt;=AZQ14),AZJ27-AZP14,IF(AND(AZH27&gt;AZP14,AZJ27&gt;AZQ14),AZQ14-AZH27,0)))),0)),0)</f>
        <v>　</v>
      </c>
      <c r="AZQ27" s="663"/>
      <c r="AZR27" s="664"/>
      <c r="AZS27" s="662" t="str">
        <f>IFERROR(IF(OR(AZG27="日",AZG27="祝",AZG27=0,AZL27=""),"　",MAX(IF(AND(AZL27&gt;AZV14,AZN27&gt;AZT14),0,IF(AND(AZL27&lt;=AZV14,AZL27&gt;AZS14,AZN27&gt;AZT14),AZV14-AZL27,IF(AND(AZL27&lt;=AZV14,AZL27&lt;=AZS14,AZN27&gt;AZT14),AZV14-AZS14,IF(AND(AZL27&gt;AZS14,AZN27&lt;=AZT14),AZN27-AZL27,IF(AND(AZL27&lt;=AZS14,AZN27&lt;=AZT14),AZN27-AZS14,0))))),0)),0)</f>
        <v>　</v>
      </c>
      <c r="AZT27" s="663"/>
      <c r="AZU27" s="664"/>
      <c r="AZV27" s="662" t="str">
        <f>IFERROR(IF(OR(AZG27="日",AZG27="祝",AZG27=0,AZL27=0),"　",MAX(IF(AND(AZL27&lt;=AZV14,AZN27&gt;AZW14),AZW14-AZV14,IF(AZN27&lt;=AZW14,0,IF(AND(AZL27&gt;AZV14,AZN27&gt;AZW14),AZW14-AZL27,0))),0)),0)</f>
        <v>　</v>
      </c>
      <c r="AZW27" s="663"/>
      <c r="AZX27" s="664"/>
      <c r="AZY27" s="662" t="str">
        <f>IFERROR(IF(OR(AZG27="日",AZG27="祝",AZG27=0,AZL27=0),"　",MAX(IF(AZL27&gt;AZY14,AZN27-AZL27,IF(AZL27&lt;=AZY14,AZN27-AZY14,0)),0)),0)</f>
        <v>　</v>
      </c>
      <c r="AZZ27" s="663"/>
      <c r="BAA27" s="664"/>
      <c r="BAB27" s="662" t="str">
        <f>IFERROR(IF(OR(AZG27="日",AZG27="祝",AZG27=0,AZH27=""),"　",MAX(IF(AND(AZH27&lt;=BAB14,AZJ27&gt;BAC14),BAC14-BAB14,IF(AND(AZH27&gt;BAB14,AZJ27&lt;=BAC14),AZJ27-AZH27,IF(AND(AZH27&lt;=BAB14,AZJ27&lt;=BAC14),AZJ27-BAB14,IF(AND(AZH27&gt;BAB14,AZJ27&gt;BAC14),BAC14-AZH27,0)))),0)),0)</f>
        <v>　</v>
      </c>
      <c r="BAC27" s="663"/>
      <c r="BAD27" s="664"/>
      <c r="BAE27" s="662" t="str">
        <f>IFERROR(IF(OR(AZG27="日",AZG27="祝",AZG27=0,AZL27=0),"　",MAX(IF(AND(AZL27&gt;BAH14,AZN27&gt;BAF14),0,IF(AND(AZL27&lt;=BAH14,AZL27&gt;BAE14,AZN27&gt;BAF14),BAH14-AZL27,IF(AND(AZL27&lt;=BAH14,AZL27&lt;=BAE14,AZN27&gt;BAF14),BAH14-BAE14,IF(AND(AZL27&gt;BAE14,AZN27&lt;=BAF14),AZN27-AZL27,IF(AND(AZL27&lt;=BAE14,AZN27&lt;=BAF14),AZN27-BAE14,0))))),0)),0)</f>
        <v>　</v>
      </c>
      <c r="BAF27" s="663"/>
      <c r="BAG27" s="664"/>
      <c r="BAH27" s="662" t="str">
        <f>IFERROR(IF(OR(AZG27="日",AZG27="祝",AZG27=0,AZL27=0),"　",MAX(IF(AND(AZL27&lt;=BAH14,AZN27&gt;BAI14),BAI14-BAH14,IF(AZN27&lt;=BAI14,0,IF(AND(AZL27&gt;BAH14,AZN27&gt;BAI14),BAI14-AZL27,0))),0)),0)</f>
        <v>　</v>
      </c>
      <c r="BAI27" s="663"/>
      <c r="BAJ27" s="664"/>
      <c r="BAK27" s="662" t="str">
        <f t="shared" si="23"/>
        <v>　</v>
      </c>
      <c r="BAL27" s="663"/>
      <c r="BAM27" s="664"/>
      <c r="BAN27" s="665" t="str">
        <f>IF(BAQ27="×",TIME(0,0,0),IF(BBA4="非常勤",AZP27,BAB27))</f>
        <v>　</v>
      </c>
      <c r="BAO27" s="666"/>
      <c r="BAP27" s="667"/>
      <c r="BAQ27" s="265"/>
      <c r="BAR27" s="665" t="str">
        <f>IF(BAU27="×",TIME(0,0,0),IF(BBA4="非常勤",AZS27,BAE27))</f>
        <v>　</v>
      </c>
      <c r="BAS27" s="666"/>
      <c r="BAT27" s="667"/>
      <c r="BAU27" s="265"/>
      <c r="BAV27" s="665" t="str">
        <f>IF(BAY27="×",TIME(0,0,0),IF(BBA4="非常勤",AZV27,BAH27))</f>
        <v>　</v>
      </c>
      <c r="BAW27" s="666"/>
      <c r="BAX27" s="667"/>
      <c r="BAY27" s="265"/>
      <c r="BAZ27" s="665" t="str">
        <f>IF(BBC27="×",TIME(0,0,0),IF(BBA4="非常勤",AZY27,BAK27))</f>
        <v>　</v>
      </c>
      <c r="BBA27" s="666"/>
      <c r="BBB27" s="667"/>
      <c r="BBC27" s="265"/>
      <c r="BBD27" s="720"/>
      <c r="BBE27" s="720"/>
      <c r="BBF27" s="668"/>
      <c r="BBG27" s="670"/>
      <c r="BBH27" s="669"/>
      <c r="BBI27" s="671"/>
      <c r="BBJ27" s="672"/>
      <c r="BBK27" s="672"/>
      <c r="BBL27" s="673"/>
      <c r="BBM27" s="263">
        <f>'別表_個別勤務状況（1～60）'!$A$27</f>
        <v>13</v>
      </c>
      <c r="BBN27" s="264" t="str">
        <f>'別表_個別勤務状況（1～60）'!$B$27</f>
        <v>火</v>
      </c>
      <c r="BBO27" s="660"/>
      <c r="BBP27" s="661"/>
      <c r="BBQ27" s="660"/>
      <c r="BBR27" s="661"/>
      <c r="BBS27" s="660"/>
      <c r="BBT27" s="661"/>
      <c r="BBU27" s="660"/>
      <c r="BBV27" s="661"/>
      <c r="BBW27" s="662" t="str">
        <f>IFERROR(IF(OR(BBN27="日",BBN27="祝",BBN27=0,BBO27=""),"　",MAX(IF(AND(BBO27&lt;=BBW14,BBQ27&gt;BBX14),BBX14-BBW14,IF(AND(BBO27&gt;BBW14,BBQ27&lt;=BBX14),BBQ27-BBO27,IF(AND(BBO27&lt;=BBW14,BBQ27&lt;=BBX14),BBQ27-BBW14,IF(AND(BBO27&gt;BBW14,BBQ27&gt;BBX14),BBX14-BBO27,0)))),0)),0)</f>
        <v>　</v>
      </c>
      <c r="BBX27" s="663"/>
      <c r="BBY27" s="664"/>
      <c r="BBZ27" s="662" t="str">
        <f>IFERROR(IF(OR(BBN27="日",BBN27="祝",BBN27=0,BBS27=""),"　",MAX(IF(AND(BBS27&gt;BCC14,BBU27&gt;BCA14),0,IF(AND(BBS27&lt;=BCC14,BBS27&gt;BBZ14,BBU27&gt;BCA14),BCC14-BBS27,IF(AND(BBS27&lt;=BCC14,BBS27&lt;=BBZ14,BBU27&gt;BCA14),BCC14-BBZ14,IF(AND(BBS27&gt;BBZ14,BBU27&lt;=BCA14),BBU27-BBS27,IF(AND(BBS27&lt;=BBZ14,BBU27&lt;=BCA14),BBU27-BBZ14,0))))),0)),0)</f>
        <v>　</v>
      </c>
      <c r="BCA27" s="663"/>
      <c r="BCB27" s="664"/>
      <c r="BCC27" s="662" t="str">
        <f>IFERROR(IF(OR(BBN27="日",BBN27="祝",BBN27=0,BBS27=0),"　",MAX(IF(AND(BBS27&lt;=BCC14,BBU27&gt;BCD14),BCD14-BCC14,IF(BBU27&lt;=BCD14,0,IF(AND(BBS27&gt;BCC14,BBU27&gt;BCD14),BCD14-BBS27,0))),0)),0)</f>
        <v>　</v>
      </c>
      <c r="BCD27" s="663"/>
      <c r="BCE27" s="664"/>
      <c r="BCF27" s="662" t="str">
        <f>IFERROR(IF(OR(BBN27="日",BBN27="祝",BBN27=0,BBS27=0),"　",MAX(IF(BBS27&gt;BCF14,BBU27-BBS27,IF(BBS27&lt;=BCF14,BBU27-BCF14,0)),0)),0)</f>
        <v>　</v>
      </c>
      <c r="BCG27" s="663"/>
      <c r="BCH27" s="664"/>
      <c r="BCI27" s="662" t="str">
        <f>IFERROR(IF(OR(BBN27="日",BBN27="祝",BBN27=0,BBO27=""),"　",MAX(IF(AND(BBO27&lt;=BCI14,BBQ27&gt;BCJ14),BCJ14-BCI14,IF(AND(BBO27&gt;BCI14,BBQ27&lt;=BCJ14),BBQ27-BBO27,IF(AND(BBO27&lt;=BCI14,BBQ27&lt;=BCJ14),BBQ27-BCI14,IF(AND(BBO27&gt;BCI14,BBQ27&gt;BCJ14),BCJ14-BBO27,0)))),0)),0)</f>
        <v>　</v>
      </c>
      <c r="BCJ27" s="663"/>
      <c r="BCK27" s="664"/>
      <c r="BCL27" s="662" t="str">
        <f>IFERROR(IF(OR(BBN27="日",BBN27="祝",BBN27=0,BBS27=0),"　",MAX(IF(AND(BBS27&gt;BCO14,BBU27&gt;BCM14),0,IF(AND(BBS27&lt;=BCO14,BBS27&gt;BCL14,BBU27&gt;BCM14),BCO14-BBS27,IF(AND(BBS27&lt;=BCO14,BBS27&lt;=BCL14,BBU27&gt;BCM14),BCO14-BCL14,IF(AND(BBS27&gt;BCL14,BBU27&lt;=BCM14),BBU27-BBS27,IF(AND(BBS27&lt;=BCL14,BBU27&lt;=BCM14),BBU27-BCL14,0))))),0)),0)</f>
        <v>　</v>
      </c>
      <c r="BCM27" s="663"/>
      <c r="BCN27" s="664"/>
      <c r="BCO27" s="662" t="str">
        <f>IFERROR(IF(OR(BBN27="日",BBN27="祝",BBN27=0,BBS27=0),"　",MAX(IF(AND(BBS27&lt;=BCO14,BBU27&gt;BCP14),BCP14-BCO14,IF(BBU27&lt;=BCP14,0,IF(AND(BBS27&gt;BCO14,BBU27&gt;BCP14),BCP14-BBS27,0))),0)),0)</f>
        <v>　</v>
      </c>
      <c r="BCP27" s="663"/>
      <c r="BCQ27" s="664"/>
      <c r="BCR27" s="662" t="str">
        <f t="shared" si="24"/>
        <v>　</v>
      </c>
      <c r="BCS27" s="663"/>
      <c r="BCT27" s="664"/>
      <c r="BCU27" s="665" t="str">
        <f>IF(BCX27="×",TIME(0,0,0),IF(BDH4="非常勤",BBW27,BCI27))</f>
        <v>　</v>
      </c>
      <c r="BCV27" s="666"/>
      <c r="BCW27" s="667"/>
      <c r="BCX27" s="265"/>
      <c r="BCY27" s="665" t="str">
        <f>IF(BDB27="×",TIME(0,0,0),IF(BDH4="非常勤",BBZ27,BCL27))</f>
        <v>　</v>
      </c>
      <c r="BCZ27" s="666"/>
      <c r="BDA27" s="667"/>
      <c r="BDB27" s="265"/>
      <c r="BDC27" s="665" t="str">
        <f>IF(BDF27="×",TIME(0,0,0),IF(BDH4="非常勤",BCC27,BCO27))</f>
        <v>　</v>
      </c>
      <c r="BDD27" s="666"/>
      <c r="BDE27" s="667"/>
      <c r="BDF27" s="265"/>
      <c r="BDG27" s="665" t="str">
        <f>IF(BDJ27="×",TIME(0,0,0),IF(BDH4="非常勤",BCF27,BCR27))</f>
        <v>　</v>
      </c>
      <c r="BDH27" s="666"/>
      <c r="BDI27" s="667"/>
      <c r="BDJ27" s="265"/>
      <c r="BDK27" s="720"/>
      <c r="BDL27" s="720"/>
      <c r="BDM27" s="668"/>
      <c r="BDN27" s="670"/>
      <c r="BDO27" s="669"/>
      <c r="BDP27" s="671"/>
      <c r="BDQ27" s="672"/>
      <c r="BDR27" s="672"/>
      <c r="BDS27" s="673"/>
      <c r="BDT27" s="263">
        <f>'別表_個別勤務状況（1～60）'!$A$27</f>
        <v>13</v>
      </c>
      <c r="BDU27" s="264" t="str">
        <f>'別表_個別勤務状況（1～60）'!$B$27</f>
        <v>火</v>
      </c>
      <c r="BDV27" s="660"/>
      <c r="BDW27" s="661"/>
      <c r="BDX27" s="660"/>
      <c r="BDY27" s="661"/>
      <c r="BDZ27" s="660"/>
      <c r="BEA27" s="661"/>
      <c r="BEB27" s="660"/>
      <c r="BEC27" s="661"/>
      <c r="BED27" s="662" t="str">
        <f>IFERROR(IF(OR(BDU27="日",BDU27="祝",BDU27=0,BDV27=""),"　",MAX(IF(AND(BDV27&lt;=BED14,BDX27&gt;BEE14),BEE14-BED14,IF(AND(BDV27&gt;BED14,BDX27&lt;=BEE14),BDX27-BDV27,IF(AND(BDV27&lt;=BED14,BDX27&lt;=BEE14),BDX27-BED14,IF(AND(BDV27&gt;BED14,BDX27&gt;BEE14),BEE14-BDV27,0)))),0)),0)</f>
        <v>　</v>
      </c>
      <c r="BEE27" s="663"/>
      <c r="BEF27" s="664"/>
      <c r="BEG27" s="662" t="str">
        <f>IFERROR(IF(OR(BDU27="日",BDU27="祝",BDU27=0,BDZ27=""),"　",MAX(IF(AND(BDZ27&gt;BEJ14,BEB27&gt;BEH14),0,IF(AND(BDZ27&lt;=BEJ14,BDZ27&gt;BEG14,BEB27&gt;BEH14),BEJ14-BDZ27,IF(AND(BDZ27&lt;=BEJ14,BDZ27&lt;=BEG14,BEB27&gt;BEH14),BEJ14-BEG14,IF(AND(BDZ27&gt;BEG14,BEB27&lt;=BEH14),BEB27-BDZ27,IF(AND(BDZ27&lt;=BEG14,BEB27&lt;=BEH14),BEB27-BEG14,0))))),0)),0)</f>
        <v>　</v>
      </c>
      <c r="BEH27" s="663"/>
      <c r="BEI27" s="664"/>
      <c r="BEJ27" s="662" t="str">
        <f>IFERROR(IF(OR(BDU27="日",BDU27="祝",BDU27=0,BDZ27=0),"　",MAX(IF(AND(BDZ27&lt;=BEJ14,BEB27&gt;BEK14),BEK14-BEJ14,IF(BEB27&lt;=BEK14,0,IF(AND(BDZ27&gt;BEJ14,BEB27&gt;BEK14),BEK14-BDZ27,0))),0)),0)</f>
        <v>　</v>
      </c>
      <c r="BEK27" s="663"/>
      <c r="BEL27" s="664"/>
      <c r="BEM27" s="662" t="str">
        <f>IFERROR(IF(OR(BDU27="日",BDU27="祝",BDU27=0,BDZ27=0),"　",MAX(IF(BDZ27&gt;BEM14,BEB27-BDZ27,IF(BDZ27&lt;=BEM14,BEB27-BEM14,0)),0)),0)</f>
        <v>　</v>
      </c>
      <c r="BEN27" s="663"/>
      <c r="BEO27" s="664"/>
      <c r="BEP27" s="662" t="str">
        <f>IFERROR(IF(OR(BDU27="日",BDU27="祝",BDU27=0,BDV27=""),"　",MAX(IF(AND(BDV27&lt;=BEP14,BDX27&gt;BEQ14),BEQ14-BEP14,IF(AND(BDV27&gt;BEP14,BDX27&lt;=BEQ14),BDX27-BDV27,IF(AND(BDV27&lt;=BEP14,BDX27&lt;=BEQ14),BDX27-BEP14,IF(AND(BDV27&gt;BEP14,BDX27&gt;BEQ14),BEQ14-BDV27,0)))),0)),0)</f>
        <v>　</v>
      </c>
      <c r="BEQ27" s="663"/>
      <c r="BER27" s="664"/>
      <c r="BES27" s="662" t="str">
        <f>IFERROR(IF(OR(BDU27="日",BDU27="祝",BDU27=0,BDZ27=0),"　",MAX(IF(AND(BDZ27&gt;BEV14,BEB27&gt;BET14),0,IF(AND(BDZ27&lt;=BEV14,BDZ27&gt;BES14,BEB27&gt;BET14),BEV14-BDZ27,IF(AND(BDZ27&lt;=BEV14,BDZ27&lt;=BES14,BEB27&gt;BET14),BEV14-BES14,IF(AND(BDZ27&gt;BES14,BEB27&lt;=BET14),BEB27-BDZ27,IF(AND(BDZ27&lt;=BES14,BEB27&lt;=BET14),BEB27-BES14,0))))),0)),0)</f>
        <v>　</v>
      </c>
      <c r="BET27" s="663"/>
      <c r="BEU27" s="664"/>
      <c r="BEV27" s="662" t="str">
        <f>IFERROR(IF(OR(BDU27="日",BDU27="祝",BDU27=0,BDZ27=0),"　",MAX(IF(AND(BDZ27&lt;=BEV14,BEB27&gt;BEW14),BEW14-BEV14,IF(BEB27&lt;=BEW14,0,IF(AND(BDZ27&gt;BEV14,BEB27&gt;BEW14),BEW14-BDZ27,0))),0)),0)</f>
        <v>　</v>
      </c>
      <c r="BEW27" s="663"/>
      <c r="BEX27" s="664"/>
      <c r="BEY27" s="662" t="str">
        <f t="shared" si="25"/>
        <v>　</v>
      </c>
      <c r="BEZ27" s="663"/>
      <c r="BFA27" s="664"/>
      <c r="BFB27" s="665" t="str">
        <f>IF(BFE27="×",TIME(0,0,0),IF(BFO4="非常勤",BED27,BEP27))</f>
        <v>　</v>
      </c>
      <c r="BFC27" s="666"/>
      <c r="BFD27" s="667"/>
      <c r="BFE27" s="265"/>
      <c r="BFF27" s="665" t="str">
        <f>IF(BFI27="×",TIME(0,0,0),IF(BFO4="非常勤",BEG27,BES27))</f>
        <v>　</v>
      </c>
      <c r="BFG27" s="666"/>
      <c r="BFH27" s="667"/>
      <c r="BFI27" s="265"/>
      <c r="BFJ27" s="665" t="str">
        <f>IF(BFM27="×",TIME(0,0,0),IF(BFO4="非常勤",BEJ27,BEV27))</f>
        <v>　</v>
      </c>
      <c r="BFK27" s="666"/>
      <c r="BFL27" s="667"/>
      <c r="BFM27" s="265"/>
      <c r="BFN27" s="665" t="str">
        <f>IF(BFQ27="×",TIME(0,0,0),IF(BFO4="非常勤",BEM27,BEY27))</f>
        <v>　</v>
      </c>
      <c r="BFO27" s="666"/>
      <c r="BFP27" s="667"/>
      <c r="BFQ27" s="265"/>
      <c r="BFR27" s="720"/>
      <c r="BFS27" s="720"/>
      <c r="BFT27" s="668"/>
      <c r="BFU27" s="670"/>
      <c r="BFV27" s="669"/>
      <c r="BFW27" s="671"/>
      <c r="BFX27" s="672"/>
      <c r="BFY27" s="672"/>
      <c r="BFZ27" s="673"/>
      <c r="BGA27" s="263">
        <f>'別表_個別勤務状況（1～60）'!$A$27</f>
        <v>13</v>
      </c>
      <c r="BGB27" s="264" t="str">
        <f>'別表_個別勤務状況（1～60）'!$B$27</f>
        <v>火</v>
      </c>
      <c r="BGC27" s="660"/>
      <c r="BGD27" s="661"/>
      <c r="BGE27" s="660"/>
      <c r="BGF27" s="661"/>
      <c r="BGG27" s="660"/>
      <c r="BGH27" s="661"/>
      <c r="BGI27" s="660"/>
      <c r="BGJ27" s="661"/>
      <c r="BGK27" s="662" t="str">
        <f>IFERROR(IF(OR(BGB27="日",BGB27="祝",BGB27=0,BGC27=""),"　",MAX(IF(AND(BGC27&lt;=BGK14,BGE27&gt;BGL14),BGL14-BGK14,IF(AND(BGC27&gt;BGK14,BGE27&lt;=BGL14),BGE27-BGC27,IF(AND(BGC27&lt;=BGK14,BGE27&lt;=BGL14),BGE27-BGK14,IF(AND(BGC27&gt;BGK14,BGE27&gt;BGL14),BGL14-BGC27,0)))),0)),0)</f>
        <v>　</v>
      </c>
      <c r="BGL27" s="663"/>
      <c r="BGM27" s="664"/>
      <c r="BGN27" s="662" t="str">
        <f>IFERROR(IF(OR(BGB27="日",BGB27="祝",BGB27=0,BGG27=""),"　",MAX(IF(AND(BGG27&gt;BGQ14,BGI27&gt;BGO14),0,IF(AND(BGG27&lt;=BGQ14,BGG27&gt;BGN14,BGI27&gt;BGO14),BGQ14-BGG27,IF(AND(BGG27&lt;=BGQ14,BGG27&lt;=BGN14,BGI27&gt;BGO14),BGQ14-BGN14,IF(AND(BGG27&gt;BGN14,BGI27&lt;=BGO14),BGI27-BGG27,IF(AND(BGG27&lt;=BGN14,BGI27&lt;=BGO14),BGI27-BGN14,0))))),0)),0)</f>
        <v>　</v>
      </c>
      <c r="BGO27" s="663"/>
      <c r="BGP27" s="664"/>
      <c r="BGQ27" s="662" t="str">
        <f>IFERROR(IF(OR(BGB27="日",BGB27="祝",BGB27=0,BGG27=0),"　",MAX(IF(AND(BGG27&lt;=BGQ14,BGI27&gt;BGR14),BGR14-BGQ14,IF(BGI27&lt;=BGR14,0,IF(AND(BGG27&gt;BGQ14,BGI27&gt;BGR14),BGR14-BGG27,0))),0)),0)</f>
        <v>　</v>
      </c>
      <c r="BGR27" s="663"/>
      <c r="BGS27" s="664"/>
      <c r="BGT27" s="662" t="str">
        <f>IFERROR(IF(OR(BGB27="日",BGB27="祝",BGB27=0,BGG27=0),"　",MAX(IF(BGG27&gt;BGT14,BGI27-BGG27,IF(BGG27&lt;=BGT14,BGI27-BGT14,0)),0)),0)</f>
        <v>　</v>
      </c>
      <c r="BGU27" s="663"/>
      <c r="BGV27" s="664"/>
      <c r="BGW27" s="662" t="str">
        <f>IFERROR(IF(OR(BGB27="日",BGB27="祝",BGB27=0,BGC27=""),"　",MAX(IF(AND(BGC27&lt;=BGW14,BGE27&gt;BGX14),BGX14-BGW14,IF(AND(BGC27&gt;BGW14,BGE27&lt;=BGX14),BGE27-BGC27,IF(AND(BGC27&lt;=BGW14,BGE27&lt;=BGX14),BGE27-BGW14,IF(AND(BGC27&gt;BGW14,BGE27&gt;BGX14),BGX14-BGC27,0)))),0)),0)</f>
        <v>　</v>
      </c>
      <c r="BGX27" s="663"/>
      <c r="BGY27" s="664"/>
      <c r="BGZ27" s="662" t="str">
        <f>IFERROR(IF(OR(BGB27="日",BGB27="祝",BGB27=0,BGG27=0),"　",MAX(IF(AND(BGG27&gt;BHC14,BGI27&gt;BHA14),0,IF(AND(BGG27&lt;=BHC14,BGG27&gt;BGZ14,BGI27&gt;BHA14),BHC14-BGG27,IF(AND(BGG27&lt;=BHC14,BGG27&lt;=BGZ14,BGI27&gt;BHA14),BHC14-BGZ14,IF(AND(BGG27&gt;BGZ14,BGI27&lt;=BHA14),BGI27-BGG27,IF(AND(BGG27&lt;=BGZ14,BGI27&lt;=BHA14),BGI27-BGZ14,0))))),0)),0)</f>
        <v>　</v>
      </c>
      <c r="BHA27" s="663"/>
      <c r="BHB27" s="664"/>
      <c r="BHC27" s="662" t="str">
        <f>IFERROR(IF(OR(BGB27="日",BGB27="祝",BGB27=0,BGG27=0),"　",MAX(IF(AND(BGG27&lt;=BHC14,BGI27&gt;BHD14),BHD14-BHC14,IF(BGI27&lt;=BHD14,0,IF(AND(BGG27&gt;BHC14,BGI27&gt;BHD14),BHD14-BGG27,0))),0)),0)</f>
        <v>　</v>
      </c>
      <c r="BHD27" s="663"/>
      <c r="BHE27" s="664"/>
      <c r="BHF27" s="662" t="str">
        <f t="shared" si="26"/>
        <v>　</v>
      </c>
      <c r="BHG27" s="663"/>
      <c r="BHH27" s="664"/>
      <c r="BHI27" s="665" t="str">
        <f>IF(BHL27="×",TIME(0,0,0),IF(BHV4="非常勤",BGK27,BGW27))</f>
        <v>　</v>
      </c>
      <c r="BHJ27" s="666"/>
      <c r="BHK27" s="667"/>
      <c r="BHL27" s="265"/>
      <c r="BHM27" s="665" t="str">
        <f>IF(BHP27="×",TIME(0,0,0),IF(BHV4="非常勤",BGN27,BGZ27))</f>
        <v>　</v>
      </c>
      <c r="BHN27" s="666"/>
      <c r="BHO27" s="667"/>
      <c r="BHP27" s="265"/>
      <c r="BHQ27" s="665" t="str">
        <f>IF(BHT27="×",TIME(0,0,0),IF(BHV4="非常勤",BGQ27,BHC27))</f>
        <v>　</v>
      </c>
      <c r="BHR27" s="666"/>
      <c r="BHS27" s="667"/>
      <c r="BHT27" s="265"/>
      <c r="BHU27" s="665" t="str">
        <f>IF(BHX27="×",TIME(0,0,0),IF(BHV4="非常勤",BGT27,BHF27))</f>
        <v>　</v>
      </c>
      <c r="BHV27" s="666"/>
      <c r="BHW27" s="667"/>
      <c r="BHX27" s="265"/>
      <c r="BHY27" s="720"/>
      <c r="BHZ27" s="720"/>
      <c r="BIA27" s="668"/>
      <c r="BIB27" s="670"/>
      <c r="BIC27" s="669"/>
      <c r="BID27" s="671"/>
      <c r="BIE27" s="672"/>
      <c r="BIF27" s="672"/>
      <c r="BIG27" s="673"/>
      <c r="BIH27" s="263">
        <f>'別表_個別勤務状況（1～60）'!$A$27</f>
        <v>13</v>
      </c>
      <c r="BII27" s="264" t="str">
        <f>'別表_個別勤務状況（1～60）'!$B$27</f>
        <v>火</v>
      </c>
      <c r="BIJ27" s="660"/>
      <c r="BIK27" s="661"/>
      <c r="BIL27" s="660"/>
      <c r="BIM27" s="661"/>
      <c r="BIN27" s="660"/>
      <c r="BIO27" s="661"/>
      <c r="BIP27" s="660"/>
      <c r="BIQ27" s="661"/>
      <c r="BIR27" s="662" t="str">
        <f>IFERROR(IF(OR(BII27="日",BII27="祝",BII27=0,BIJ27=""),"　",MAX(IF(AND(BIJ27&lt;=BIR14,BIL27&gt;BIS14),BIS14-BIR14,IF(AND(BIJ27&gt;BIR14,BIL27&lt;=BIS14),BIL27-BIJ27,IF(AND(BIJ27&lt;=BIR14,BIL27&lt;=BIS14),BIL27-BIR14,IF(AND(BIJ27&gt;BIR14,BIL27&gt;BIS14),BIS14-BIJ27,0)))),0)),0)</f>
        <v>　</v>
      </c>
      <c r="BIS27" s="663"/>
      <c r="BIT27" s="664"/>
      <c r="BIU27" s="662" t="str">
        <f>IFERROR(IF(OR(BII27="日",BII27="祝",BII27=0,BIN27=""),"　",MAX(IF(AND(BIN27&gt;BIX14,BIP27&gt;BIV14),0,IF(AND(BIN27&lt;=BIX14,BIN27&gt;BIU14,BIP27&gt;BIV14),BIX14-BIN27,IF(AND(BIN27&lt;=BIX14,BIN27&lt;=BIU14,BIP27&gt;BIV14),BIX14-BIU14,IF(AND(BIN27&gt;BIU14,BIP27&lt;=BIV14),BIP27-BIN27,IF(AND(BIN27&lt;=BIU14,BIP27&lt;=BIV14),BIP27-BIU14,0))))),0)),0)</f>
        <v>　</v>
      </c>
      <c r="BIV27" s="663"/>
      <c r="BIW27" s="664"/>
      <c r="BIX27" s="662" t="str">
        <f>IFERROR(IF(OR(BII27="日",BII27="祝",BII27=0,BIN27=0),"　",MAX(IF(AND(BIN27&lt;=BIX14,BIP27&gt;BIY14),BIY14-BIX14,IF(BIP27&lt;=BIY14,0,IF(AND(BIN27&gt;BIX14,BIP27&gt;BIY14),BIY14-BIN27,0))),0)),0)</f>
        <v>　</v>
      </c>
      <c r="BIY27" s="663"/>
      <c r="BIZ27" s="664"/>
      <c r="BJA27" s="662" t="str">
        <f>IFERROR(IF(OR(BII27="日",BII27="祝",BII27=0,BIN27=0),"　",MAX(IF(BIN27&gt;BJA14,BIP27-BIN27,IF(BIN27&lt;=BJA14,BIP27-BJA14,0)),0)),0)</f>
        <v>　</v>
      </c>
      <c r="BJB27" s="663"/>
      <c r="BJC27" s="664"/>
      <c r="BJD27" s="662" t="str">
        <f>IFERROR(IF(OR(BII27="日",BII27="祝",BII27=0,BIJ27=""),"　",MAX(IF(AND(BIJ27&lt;=BJD14,BIL27&gt;BJE14),BJE14-BJD14,IF(AND(BIJ27&gt;BJD14,BIL27&lt;=BJE14),BIL27-BIJ27,IF(AND(BIJ27&lt;=BJD14,BIL27&lt;=BJE14),BIL27-BJD14,IF(AND(BIJ27&gt;BJD14,BIL27&gt;BJE14),BJE14-BIJ27,0)))),0)),0)</f>
        <v>　</v>
      </c>
      <c r="BJE27" s="663"/>
      <c r="BJF27" s="664"/>
      <c r="BJG27" s="662" t="str">
        <f>IFERROR(IF(OR(BII27="日",BII27="祝",BII27=0,BIN27=0),"　",MAX(IF(AND(BIN27&gt;BJJ14,BIP27&gt;BJH14),0,IF(AND(BIN27&lt;=BJJ14,BIN27&gt;BJG14,BIP27&gt;BJH14),BJJ14-BIN27,IF(AND(BIN27&lt;=BJJ14,BIN27&lt;=BJG14,BIP27&gt;BJH14),BJJ14-BJG14,IF(AND(BIN27&gt;BJG14,BIP27&lt;=BJH14),BIP27-BIN27,IF(AND(BIN27&lt;=BJG14,BIP27&lt;=BJH14),BIP27-BJG14,0))))),0)),0)</f>
        <v>　</v>
      </c>
      <c r="BJH27" s="663"/>
      <c r="BJI27" s="664"/>
      <c r="BJJ27" s="662" t="str">
        <f>IFERROR(IF(OR(BII27="日",BII27="祝",BII27=0,BIN27=0),"　",MAX(IF(AND(BIN27&lt;=BJJ14,BIP27&gt;BJK14),BJK14-BJJ14,IF(BIP27&lt;=BJK14,0,IF(AND(BIN27&gt;BJJ14,BIP27&gt;BJK14),BJK14-BIN27,0))),0)),0)</f>
        <v>　</v>
      </c>
      <c r="BJK27" s="663"/>
      <c r="BJL27" s="664"/>
      <c r="BJM27" s="662" t="str">
        <f t="shared" si="27"/>
        <v>　</v>
      </c>
      <c r="BJN27" s="663"/>
      <c r="BJO27" s="664"/>
      <c r="BJP27" s="665" t="str">
        <f>IF(BJS27="×",TIME(0,0,0),IF(BKC4="非常勤",BIR27,BJD27))</f>
        <v>　</v>
      </c>
      <c r="BJQ27" s="666"/>
      <c r="BJR27" s="667"/>
      <c r="BJS27" s="265"/>
      <c r="BJT27" s="665" t="str">
        <f>IF(BJW27="×",TIME(0,0,0),IF(BKC4="非常勤",BIU27,BJG27))</f>
        <v>　</v>
      </c>
      <c r="BJU27" s="666"/>
      <c r="BJV27" s="667"/>
      <c r="BJW27" s="265"/>
      <c r="BJX27" s="665" t="str">
        <f>IF(BKA27="×",TIME(0,0,0),IF(BKC4="非常勤",BIX27,BJJ27))</f>
        <v>　</v>
      </c>
      <c r="BJY27" s="666"/>
      <c r="BJZ27" s="667"/>
      <c r="BKA27" s="265"/>
      <c r="BKB27" s="665" t="str">
        <f>IF(BKE27="×",TIME(0,0,0),IF(BKC4="非常勤",BJA27,BJM27))</f>
        <v>　</v>
      </c>
      <c r="BKC27" s="666"/>
      <c r="BKD27" s="667"/>
      <c r="BKE27" s="265"/>
      <c r="BKF27" s="720"/>
      <c r="BKG27" s="720"/>
      <c r="BKH27" s="668"/>
      <c r="BKI27" s="670"/>
      <c r="BKJ27" s="669"/>
      <c r="BKK27" s="671"/>
      <c r="BKL27" s="672"/>
      <c r="BKM27" s="672"/>
      <c r="BKN27" s="673"/>
      <c r="BKO27" s="263">
        <f>'別表_個別勤務状況（1～60）'!$A$27</f>
        <v>13</v>
      </c>
      <c r="BKP27" s="264" t="str">
        <f>'別表_個別勤務状況（1～60）'!$B$27</f>
        <v>火</v>
      </c>
      <c r="BKQ27" s="660"/>
      <c r="BKR27" s="661"/>
      <c r="BKS27" s="660"/>
      <c r="BKT27" s="661"/>
      <c r="BKU27" s="660"/>
      <c r="BKV27" s="661"/>
      <c r="BKW27" s="660"/>
      <c r="BKX27" s="661"/>
      <c r="BKY27" s="662" t="str">
        <f>IFERROR(IF(OR(BKP27="日",BKP27="祝",BKP27=0,BKQ27=""),"　",MAX(IF(AND(BKQ27&lt;=BKY14,BKS27&gt;BKZ14),BKZ14-BKY14,IF(AND(BKQ27&gt;BKY14,BKS27&lt;=BKZ14),BKS27-BKQ27,IF(AND(BKQ27&lt;=BKY14,BKS27&lt;=BKZ14),BKS27-BKY14,IF(AND(BKQ27&gt;BKY14,BKS27&gt;BKZ14),BKZ14-BKQ27,0)))),0)),0)</f>
        <v>　</v>
      </c>
      <c r="BKZ27" s="663"/>
      <c r="BLA27" s="664"/>
      <c r="BLB27" s="662" t="str">
        <f>IFERROR(IF(OR(BKP27="日",BKP27="祝",BKP27=0,BKU27=""),"　",MAX(IF(AND(BKU27&gt;BLE14,BKW27&gt;BLC14),0,IF(AND(BKU27&lt;=BLE14,BKU27&gt;BLB14,BKW27&gt;BLC14),BLE14-BKU27,IF(AND(BKU27&lt;=BLE14,BKU27&lt;=BLB14,BKW27&gt;BLC14),BLE14-BLB14,IF(AND(BKU27&gt;BLB14,BKW27&lt;=BLC14),BKW27-BKU27,IF(AND(BKU27&lt;=BLB14,BKW27&lt;=BLC14),BKW27-BLB14,0))))),0)),0)</f>
        <v>　</v>
      </c>
      <c r="BLC27" s="663"/>
      <c r="BLD27" s="664"/>
      <c r="BLE27" s="662" t="str">
        <f>IFERROR(IF(OR(BKP27="日",BKP27="祝",BKP27=0,BKU27=0),"　",MAX(IF(AND(BKU27&lt;=BLE14,BKW27&gt;BLF14),BLF14-BLE14,IF(BKW27&lt;=BLF14,0,IF(AND(BKU27&gt;BLE14,BKW27&gt;BLF14),BLF14-BKU27,0))),0)),0)</f>
        <v>　</v>
      </c>
      <c r="BLF27" s="663"/>
      <c r="BLG27" s="664"/>
      <c r="BLH27" s="662" t="str">
        <f>IFERROR(IF(OR(BKP27="日",BKP27="祝",BKP27=0,BKU27=0),"　",MAX(IF(BKU27&gt;BLH14,BKW27-BKU27,IF(BKU27&lt;=BLH14,BKW27-BLH14,0)),0)),0)</f>
        <v>　</v>
      </c>
      <c r="BLI27" s="663"/>
      <c r="BLJ27" s="664"/>
      <c r="BLK27" s="662" t="str">
        <f>IFERROR(IF(OR(BKP27="日",BKP27="祝",BKP27=0,BKQ27=""),"　",MAX(IF(AND(BKQ27&lt;=BLK14,BKS27&gt;BLL14),BLL14-BLK14,IF(AND(BKQ27&gt;BLK14,BKS27&lt;=BLL14),BKS27-BKQ27,IF(AND(BKQ27&lt;=BLK14,BKS27&lt;=BLL14),BKS27-BLK14,IF(AND(BKQ27&gt;BLK14,BKS27&gt;BLL14),BLL14-BKQ27,0)))),0)),0)</f>
        <v>　</v>
      </c>
      <c r="BLL27" s="663"/>
      <c r="BLM27" s="664"/>
      <c r="BLN27" s="662" t="str">
        <f>IFERROR(IF(OR(BKP27="日",BKP27="祝",BKP27=0,BKU27=0),"　",MAX(IF(AND(BKU27&gt;BLQ14,BKW27&gt;BLO14),0,IF(AND(BKU27&lt;=BLQ14,BKU27&gt;BLN14,BKW27&gt;BLO14),BLQ14-BKU27,IF(AND(BKU27&lt;=BLQ14,BKU27&lt;=BLN14,BKW27&gt;BLO14),BLQ14-BLN14,IF(AND(BKU27&gt;BLN14,BKW27&lt;=BLO14),BKW27-BKU27,IF(AND(BKU27&lt;=BLN14,BKW27&lt;=BLO14),BKW27-BLN14,0))))),0)),0)</f>
        <v>　</v>
      </c>
      <c r="BLO27" s="663"/>
      <c r="BLP27" s="664"/>
      <c r="BLQ27" s="662" t="str">
        <f>IFERROR(IF(OR(BKP27="日",BKP27="祝",BKP27=0,BKU27=0),"　",MAX(IF(AND(BKU27&lt;=BLQ14,BKW27&gt;BLR14),BLR14-BLQ14,IF(BKW27&lt;=BLR14,0,IF(AND(BKU27&gt;BLQ14,BKW27&gt;BLR14),BLR14-BKU27,0))),0)),0)</f>
        <v>　</v>
      </c>
      <c r="BLR27" s="663"/>
      <c r="BLS27" s="664"/>
      <c r="BLT27" s="662" t="str">
        <f t="shared" si="28"/>
        <v>　</v>
      </c>
      <c r="BLU27" s="663"/>
      <c r="BLV27" s="664"/>
      <c r="BLW27" s="665" t="str">
        <f>IF(BLZ27="×",TIME(0,0,0),IF(BMJ4="非常勤",BKY27,BLK27))</f>
        <v>　</v>
      </c>
      <c r="BLX27" s="666"/>
      <c r="BLY27" s="667"/>
      <c r="BLZ27" s="265"/>
      <c r="BMA27" s="665" t="str">
        <f>IF(BMD27="×",TIME(0,0,0),IF(BMJ4="非常勤",BLB27,BLN27))</f>
        <v>　</v>
      </c>
      <c r="BMB27" s="666"/>
      <c r="BMC27" s="667"/>
      <c r="BMD27" s="265"/>
      <c r="BME27" s="665" t="str">
        <f>IF(BMH27="×",TIME(0,0,0),IF(BMJ4="非常勤",BLE27,BLQ27))</f>
        <v>　</v>
      </c>
      <c r="BMF27" s="666"/>
      <c r="BMG27" s="667"/>
      <c r="BMH27" s="265"/>
      <c r="BMI27" s="665" t="str">
        <f>IF(BML27="×",TIME(0,0,0),IF(BMJ4="非常勤",BLH27,BLT27))</f>
        <v>　</v>
      </c>
      <c r="BMJ27" s="666"/>
      <c r="BMK27" s="667"/>
      <c r="BML27" s="265"/>
      <c r="BMM27" s="720"/>
      <c r="BMN27" s="720"/>
      <c r="BMO27" s="668"/>
      <c r="BMP27" s="670"/>
      <c r="BMQ27" s="669"/>
      <c r="BMR27" s="671"/>
      <c r="BMS27" s="672"/>
      <c r="BMT27" s="672"/>
      <c r="BMU27" s="673"/>
      <c r="BMV27" s="263">
        <f>'別表_個別勤務状況（1～60）'!$A$27</f>
        <v>13</v>
      </c>
      <c r="BMW27" s="264" t="str">
        <f>'別表_個別勤務状況（1～60）'!$B$27</f>
        <v>火</v>
      </c>
      <c r="BMX27" s="660"/>
      <c r="BMY27" s="661"/>
      <c r="BMZ27" s="660"/>
      <c r="BNA27" s="661"/>
      <c r="BNB27" s="660"/>
      <c r="BNC27" s="661"/>
      <c r="BND27" s="660"/>
      <c r="BNE27" s="661"/>
      <c r="BNF27" s="662" t="str">
        <f>IFERROR(IF(OR(BMW27="日",BMW27="祝",BMW27=0,BMX27=""),"　",MAX(IF(AND(BMX27&lt;=BNF14,BMZ27&gt;BNG14),BNG14-BNF14,IF(AND(BMX27&gt;BNF14,BMZ27&lt;=BNG14),BMZ27-BMX27,IF(AND(BMX27&lt;=BNF14,BMZ27&lt;=BNG14),BMZ27-BNF14,IF(AND(BMX27&gt;BNF14,BMZ27&gt;BNG14),BNG14-BMX27,0)))),0)),0)</f>
        <v>　</v>
      </c>
      <c r="BNG27" s="663"/>
      <c r="BNH27" s="664"/>
      <c r="BNI27" s="662" t="str">
        <f>IFERROR(IF(OR(BMW27="日",BMW27="祝",BMW27=0,BNB27=""),"　",MAX(IF(AND(BNB27&gt;BNL14,BND27&gt;BNJ14),0,IF(AND(BNB27&lt;=BNL14,BNB27&gt;BNI14,BND27&gt;BNJ14),BNL14-BNB27,IF(AND(BNB27&lt;=BNL14,BNB27&lt;=BNI14,BND27&gt;BNJ14),BNL14-BNI14,IF(AND(BNB27&gt;BNI14,BND27&lt;=BNJ14),BND27-BNB27,IF(AND(BNB27&lt;=BNI14,BND27&lt;=BNJ14),BND27-BNI14,0))))),0)),0)</f>
        <v>　</v>
      </c>
      <c r="BNJ27" s="663"/>
      <c r="BNK27" s="664"/>
      <c r="BNL27" s="662" t="str">
        <f>IFERROR(IF(OR(BMW27="日",BMW27="祝",BMW27=0,BNB27=0),"　",MAX(IF(AND(BNB27&lt;=BNL14,BND27&gt;BNM14),BNM14-BNL14,IF(BND27&lt;=BNM14,0,IF(AND(BNB27&gt;BNL14,BND27&gt;BNM14),BNM14-BNB27,0))),0)),0)</f>
        <v>　</v>
      </c>
      <c r="BNM27" s="663"/>
      <c r="BNN27" s="664"/>
      <c r="BNO27" s="662" t="str">
        <f>IFERROR(IF(OR(BMW27="日",BMW27="祝",BMW27=0,BNB27=0),"　",MAX(IF(BNB27&gt;BNO14,BND27-BNB27,IF(BNB27&lt;=BNO14,BND27-BNO14,0)),0)),0)</f>
        <v>　</v>
      </c>
      <c r="BNP27" s="663"/>
      <c r="BNQ27" s="664"/>
      <c r="BNR27" s="662" t="str">
        <f>IFERROR(IF(OR(BMW27="日",BMW27="祝",BMW27=0,BMX27=""),"　",MAX(IF(AND(BMX27&lt;=BNR14,BMZ27&gt;BNS14),BNS14-BNR14,IF(AND(BMX27&gt;BNR14,BMZ27&lt;=BNS14),BMZ27-BMX27,IF(AND(BMX27&lt;=BNR14,BMZ27&lt;=BNS14),BMZ27-BNR14,IF(AND(BMX27&gt;BNR14,BMZ27&gt;BNS14),BNS14-BMX27,0)))),0)),0)</f>
        <v>　</v>
      </c>
      <c r="BNS27" s="663"/>
      <c r="BNT27" s="664"/>
      <c r="BNU27" s="662" t="str">
        <f>IFERROR(IF(OR(BMW27="日",BMW27="祝",BMW27=0,BNB27=0),"　",MAX(IF(AND(BNB27&gt;BNX14,BND27&gt;BNV14),0,IF(AND(BNB27&lt;=BNX14,BNB27&gt;BNU14,BND27&gt;BNV14),BNX14-BNB27,IF(AND(BNB27&lt;=BNX14,BNB27&lt;=BNU14,BND27&gt;BNV14),BNX14-BNU14,IF(AND(BNB27&gt;BNU14,BND27&lt;=BNV14),BND27-BNB27,IF(AND(BNB27&lt;=BNU14,BND27&lt;=BNV14),BND27-BNU14,0))))),0)),0)</f>
        <v>　</v>
      </c>
      <c r="BNV27" s="663"/>
      <c r="BNW27" s="664"/>
      <c r="BNX27" s="662" t="str">
        <f>IFERROR(IF(OR(BMW27="日",BMW27="祝",BMW27=0,BNB27=0),"　",MAX(IF(AND(BNB27&lt;=BNX14,BND27&gt;BNY14),BNY14-BNX14,IF(BND27&lt;=BNY14,0,IF(AND(BNB27&gt;BNX14,BND27&gt;BNY14),BNY14-BNB27,0))),0)),0)</f>
        <v>　</v>
      </c>
      <c r="BNY27" s="663"/>
      <c r="BNZ27" s="664"/>
      <c r="BOA27" s="662" t="str">
        <f t="shared" si="29"/>
        <v>　</v>
      </c>
      <c r="BOB27" s="663"/>
      <c r="BOC27" s="664"/>
      <c r="BOD27" s="665" t="str">
        <f>IF(BOG27="×",TIME(0,0,0),IF(BOQ4="非常勤",BNF27,BNR27))</f>
        <v>　</v>
      </c>
      <c r="BOE27" s="666"/>
      <c r="BOF27" s="667"/>
      <c r="BOG27" s="265"/>
      <c r="BOH27" s="665" t="str">
        <f>IF(BOK27="×",TIME(0,0,0),IF(BOQ4="非常勤",BNI27,BNU27))</f>
        <v>　</v>
      </c>
      <c r="BOI27" s="666"/>
      <c r="BOJ27" s="667"/>
      <c r="BOK27" s="265"/>
      <c r="BOL27" s="665" t="str">
        <f>IF(BOO27="×",TIME(0,0,0),IF(BOQ4="非常勤",BNL27,BNX27))</f>
        <v>　</v>
      </c>
      <c r="BOM27" s="666"/>
      <c r="BON27" s="667"/>
      <c r="BOO27" s="265"/>
      <c r="BOP27" s="665" t="str">
        <f>IF(BOS27="×",TIME(0,0,0),IF(BOQ4="非常勤",BNO27,BOA27))</f>
        <v>　</v>
      </c>
      <c r="BOQ27" s="666"/>
      <c r="BOR27" s="667"/>
      <c r="BOS27" s="265"/>
      <c r="BOT27" s="720"/>
      <c r="BOU27" s="720"/>
      <c r="BOV27" s="668"/>
      <c r="BOW27" s="670"/>
      <c r="BOX27" s="669"/>
      <c r="BOY27" s="671"/>
      <c r="BOZ27" s="672"/>
      <c r="BPA27" s="672"/>
      <c r="BPB27" s="673"/>
    </row>
    <row r="28" spans="1:1770" ht="15" customHeight="1">
      <c r="A28" s="263">
        <f>'別表_個別勤務状況（1～60）'!$A$28</f>
        <v>14</v>
      </c>
      <c r="B28" s="264" t="str">
        <f>'別表_個別勤務状況（1～60）'!$B$28</f>
        <v>水</v>
      </c>
      <c r="C28" s="575"/>
      <c r="D28" s="575"/>
      <c r="E28" s="575"/>
      <c r="F28" s="575"/>
      <c r="G28" s="575"/>
      <c r="H28" s="575"/>
      <c r="I28" s="575"/>
      <c r="J28" s="575"/>
      <c r="K28" s="662" t="str">
        <f>IFERROR(IF(OR(B28="日",B28="祝",B28=0,C28=""),"　",MAX(IF(AND(C28&lt;=K14,E28&gt;L14),L14-K14,IF(AND(C28&gt;K14,E28&lt;=L14),E28-C28,IF(AND(C28&lt;=K14,E28&lt;=L14),E28-K14,IF(AND(C28&gt;K14,E28&gt;L14),L14-C28,0)))),0)),0)</f>
        <v>　</v>
      </c>
      <c r="L28" s="663"/>
      <c r="M28" s="664"/>
      <c r="N28" s="662" t="str">
        <f>IFERROR(IF(OR(B28="日",B28="祝",B28=0,G28=""),"　",MAX(IF(AND(G28&gt;Q14,I28&gt;O14),0,IF(AND(G28&lt;=Q14,G28&gt;N14,I28&gt;O14),Q14-G28,IF(AND(G28&lt;=Q14,G28&lt;=N14,I28&gt;O14),Q14-N14,IF(AND(G28&gt;N14,I28&lt;=O14),I28-G28,IF(AND(G28&lt;=N14,I28&lt;=O14),I28-N14,0))))),0)),0)</f>
        <v>　</v>
      </c>
      <c r="O28" s="663"/>
      <c r="P28" s="664"/>
      <c r="Q28" s="662" t="str">
        <f>IFERROR(IF(OR(B28="日",B28="祝",B28=0,G28=0),"　",MAX(IF(AND(G28&lt;=Q14,I28&gt;R14),R14-Q14,IF(I28&lt;=R14,0,IF(AND(G28&gt;Q14,I28&gt;R14),R14-G28,0))),0)),0)</f>
        <v>　</v>
      </c>
      <c r="R28" s="663"/>
      <c r="S28" s="664"/>
      <c r="T28" s="662" t="str">
        <f>IFERROR(IF(OR(B28="日",B28="祝",B28=0,G28=0),"　",MAX(IF(G28&gt;T14,I28-G28,IF(G28&lt;=T14,I28-T14,0)),0)),0)</f>
        <v>　</v>
      </c>
      <c r="U28" s="663"/>
      <c r="V28" s="664"/>
      <c r="W28" s="730" t="str">
        <f>IFERROR(IF(OR(B28="日",B28="祝",B28=0,C28=""),"　",MAX(IF(AND(C28&lt;=W14,E28&gt;X14),X14-W14,IF(AND(C28&gt;W14,E28&lt;=X14),E28-C28,IF(AND(C28&lt;=W14,E28&lt;=X14),E28-W14,IF(AND(C28&gt;W14,E28&gt;X14),X14-C28,0)))),0)),0)</f>
        <v>　</v>
      </c>
      <c r="X28" s="731"/>
      <c r="Y28" s="731"/>
      <c r="Z28" s="730" t="str">
        <f>IFERROR(IF(OR(B28="日",B28="祝",B28=0,G28=0),"　",MAX(IF(AND(G28&gt;AC14,I28&gt;AA14),0,IF(AND(G28&lt;=AC14,G28&gt;Z14,I28&gt;AA14),AC14-G28,IF(AND(G28&lt;=AC14,G28&lt;=Z14,I28&gt;AA14),AC14-Z14,IF(AND(G28&gt;Z14,I28&lt;=AA14),I28-G28,IF(AND(G28&lt;=Z14,I28&lt;=AA14),I28-Z14,0))))),0)),0)</f>
        <v>　</v>
      </c>
      <c r="AA28" s="730"/>
      <c r="AB28" s="730"/>
      <c r="AC28" s="730" t="str">
        <f>IFERROR(IF(OR(B28="日",B28="祝",B28=0,G28=0),"　",MAX(IF(AND(G28&lt;=AC14,I28&gt;AD14),AD14-AC14,IF(I28&lt;=AD14,0,IF(AND(G28&gt;AC14,I28&gt;AD14),AD14-G28,0))),0)),0)</f>
        <v>　</v>
      </c>
      <c r="AD28" s="731"/>
      <c r="AE28" s="731"/>
      <c r="AF28" s="730" t="str">
        <f t="shared" si="0"/>
        <v>　</v>
      </c>
      <c r="AG28" s="731"/>
      <c r="AH28" s="731"/>
      <c r="AI28" s="565" t="str">
        <f>IF(AL28="×",TIME(0,0,0),IF(AV4="非常勤",K28,W28))</f>
        <v>　</v>
      </c>
      <c r="AJ28" s="566"/>
      <c r="AK28" s="566"/>
      <c r="AL28" s="265"/>
      <c r="AM28" s="565" t="str">
        <f>IF(AP28="×",TIME(0,0,0),IF(AV4="非常勤",N28,Z28))</f>
        <v>　</v>
      </c>
      <c r="AN28" s="566"/>
      <c r="AO28" s="566"/>
      <c r="AP28" s="265"/>
      <c r="AQ28" s="565" t="str">
        <f>IF(AT28="×",TIME(0,0,0),IF(AV4="非常勤",Q28,AC28))</f>
        <v>　</v>
      </c>
      <c r="AR28" s="566"/>
      <c r="AS28" s="566"/>
      <c r="AT28" s="265"/>
      <c r="AU28" s="565" t="str">
        <f>IF(AX28="×",TIME(0,0,0),IF(AV4="非常勤",T28,AF28))</f>
        <v>　</v>
      </c>
      <c r="AV28" s="566"/>
      <c r="AW28" s="567"/>
      <c r="AX28" s="265"/>
      <c r="AY28" s="720"/>
      <c r="AZ28" s="720"/>
      <c r="BA28" s="668"/>
      <c r="BB28" s="670"/>
      <c r="BC28" s="669"/>
      <c r="BD28" s="671"/>
      <c r="BE28" s="672"/>
      <c r="BF28" s="672"/>
      <c r="BG28" s="673"/>
      <c r="BH28" s="263">
        <f>'別表_個別勤務状況（1～60）'!$A$28</f>
        <v>14</v>
      </c>
      <c r="BI28" s="264" t="str">
        <f>'別表_個別勤務状況（1～60）'!$B$28</f>
        <v>水</v>
      </c>
      <c r="BJ28" s="575"/>
      <c r="BK28" s="575"/>
      <c r="BL28" s="575"/>
      <c r="BM28" s="575"/>
      <c r="BN28" s="575"/>
      <c r="BO28" s="575"/>
      <c r="BP28" s="575"/>
      <c r="BQ28" s="575"/>
      <c r="BR28" s="662" t="str">
        <f>IFERROR(IF(OR(BI28="日",BI28="祝",BI28=0,BJ28=""),"　",MAX(IF(AND(BJ28&lt;=BR14,BL28&gt;BS14),BS14-BR14,IF(AND(BJ28&gt;BR14,BL28&lt;=BS14),BL28-BJ28,IF(AND(BJ28&lt;=BR14,BL28&lt;=BS14),BL28-BR14,IF(AND(BJ28&gt;BR14,BL28&gt;BS14),BS14-BJ28,0)))),0)),0)</f>
        <v>　</v>
      </c>
      <c r="BS28" s="663"/>
      <c r="BT28" s="664"/>
      <c r="BU28" s="662" t="str">
        <f>IFERROR(IF(OR(BI28="日",BI28="祝",BI28=0,BN28=""),"　",MAX(IF(AND(BN28&gt;BX14,BP28&gt;BV14),0,IF(AND(BN28&lt;=BX14,BN28&gt;BU14,BP28&gt;BV14),BX14-BN28,IF(AND(BN28&lt;=BX14,BN28&lt;=BU14,BP28&gt;BV14),BX14-BU14,IF(AND(BN28&gt;BU14,BP28&lt;=BV14),BP28-BN28,IF(AND(BN28&lt;=BU14,BP28&lt;=BV14),BP28-BU14,0))))),0)),0)</f>
        <v>　</v>
      </c>
      <c r="BV28" s="663"/>
      <c r="BW28" s="664"/>
      <c r="BX28" s="662" t="str">
        <f>IFERROR(IF(OR(BI28="日",BI28="祝",BI28=0,BN28=0),"　",MAX(IF(AND(BN28&lt;=BX14,BP28&gt;BY14),BY14-BX14,IF(BP28&lt;=BY14,0,IF(AND(BN28&gt;BX14,BP28&gt;BY14),BY14-BN28,0))),0)),0)</f>
        <v>　</v>
      </c>
      <c r="BY28" s="663"/>
      <c r="BZ28" s="664"/>
      <c r="CA28" s="662" t="str">
        <f>IFERROR(IF(OR(BI28="日",BI28="祝",BI28=0,BN28=0),"　",MAX(IF(BN28&gt;CA14,BP28-BN28,IF(BN28&lt;=CA14,BP28-CA14,0)),0)),0)</f>
        <v>　</v>
      </c>
      <c r="CB28" s="663"/>
      <c r="CC28" s="664"/>
      <c r="CD28" s="730" t="str">
        <f>IFERROR(IF(OR(BI28="日",BI28="祝",BI28=0,BJ28=""),"　",MAX(IF(AND(BJ28&lt;=CD14,BL28&gt;CE14),CE14-CD14,IF(AND(BJ28&gt;CD14,BL28&lt;=CE14),BL28-BJ28,IF(AND(BJ28&lt;=CD14,BL28&lt;=CE14),BL28-CD14,IF(AND(BJ28&gt;CD14,BL28&gt;CE14),CE14-BJ28,0)))),0)),0)</f>
        <v>　</v>
      </c>
      <c r="CE28" s="731"/>
      <c r="CF28" s="731"/>
      <c r="CG28" s="730" t="str">
        <f>IFERROR(IF(OR(BI28="日",BI28="祝",BI28=0,BN28=0),"　",MAX(IF(AND(BN28&gt;CJ14,BP28&gt;CH14),0,IF(AND(BN28&lt;=CJ14,BN28&gt;CG14,BP28&gt;CH14),CJ14-BN28,IF(AND(BN28&lt;=CJ14,BN28&lt;=CG14,BP28&gt;CH14),CJ14-CG14,IF(AND(BN28&gt;CG14,BP28&lt;=CH14),BP28-BN28,IF(AND(BN28&lt;=CG14,BP28&lt;=CH14),BP28-CG14,0))))),0)),0)</f>
        <v>　</v>
      </c>
      <c r="CH28" s="730"/>
      <c r="CI28" s="730"/>
      <c r="CJ28" s="730" t="str">
        <f>IFERROR(IF(OR(BI28="日",BI28="祝",BI28=0,BN28=0),"　",MAX(IF(AND(BN28&lt;=CJ14,BP28&gt;CK14),CK14-CJ14,IF(BP28&lt;=CK14,0,IF(AND(BN28&gt;CJ14,BP28&gt;CK14),CK14-BN28,0))),0)),0)</f>
        <v>　</v>
      </c>
      <c r="CK28" s="731"/>
      <c r="CL28" s="731"/>
      <c r="CM28" s="730" t="str">
        <f t="shared" si="1"/>
        <v>　</v>
      </c>
      <c r="CN28" s="731"/>
      <c r="CO28" s="731"/>
      <c r="CP28" s="565" t="str">
        <f>IF(CS28="×",TIME(0,0,0),IF(DC4="非常勤",BR28,CD28))</f>
        <v>　</v>
      </c>
      <c r="CQ28" s="566"/>
      <c r="CR28" s="566"/>
      <c r="CS28" s="265"/>
      <c r="CT28" s="565" t="str">
        <f>IF(CW28="×",TIME(0,0,0),IF(DC4="非常勤",BU28,CG28))</f>
        <v>　</v>
      </c>
      <c r="CU28" s="566"/>
      <c r="CV28" s="566"/>
      <c r="CW28" s="265"/>
      <c r="CX28" s="565" t="str">
        <f>IF(DA28="×",TIME(0,0,0),IF(DC4="非常勤",BX28,CJ28))</f>
        <v>　</v>
      </c>
      <c r="CY28" s="566"/>
      <c r="CZ28" s="566"/>
      <c r="DA28" s="265"/>
      <c r="DB28" s="565" t="str">
        <f>IF(DE28="×",TIME(0,0,0),IF(DC4="非常勤",CA28,CM28))</f>
        <v>　</v>
      </c>
      <c r="DC28" s="566"/>
      <c r="DD28" s="567"/>
      <c r="DE28" s="265"/>
      <c r="DF28" s="720"/>
      <c r="DG28" s="720"/>
      <c r="DH28" s="668"/>
      <c r="DI28" s="670"/>
      <c r="DJ28" s="669"/>
      <c r="DK28" s="671"/>
      <c r="DL28" s="672"/>
      <c r="DM28" s="672"/>
      <c r="DN28" s="673"/>
      <c r="DO28" s="263">
        <f>'別表_個別勤務状況（1～60）'!$A$28</f>
        <v>14</v>
      </c>
      <c r="DP28" s="264" t="str">
        <f>'別表_個別勤務状況（1～60）'!$B$28</f>
        <v>水</v>
      </c>
      <c r="DQ28" s="575"/>
      <c r="DR28" s="575"/>
      <c r="DS28" s="575"/>
      <c r="DT28" s="575"/>
      <c r="DU28" s="575"/>
      <c r="DV28" s="575"/>
      <c r="DW28" s="575"/>
      <c r="DX28" s="575"/>
      <c r="DY28" s="662" t="str">
        <f>IFERROR(IF(OR(DP28="日",DP28="祝",DP28=0,DQ28=""),"　",MAX(IF(AND(DQ28&lt;=DY14,DS28&gt;DZ14),DZ14-DY14,IF(AND(DQ28&gt;DY14,DS28&lt;=DZ14),DS28-DQ28,IF(AND(DQ28&lt;=DY14,DS28&lt;=DZ14),DS28-DY14,IF(AND(DQ28&gt;DY14,DS28&gt;DZ14),DZ14-DQ28,0)))),0)),0)</f>
        <v>　</v>
      </c>
      <c r="DZ28" s="663"/>
      <c r="EA28" s="664"/>
      <c r="EB28" s="662" t="str">
        <f>IFERROR(IF(OR(DP28="日",DP28="祝",DP28=0,DU28=""),"　",MAX(IF(AND(DU28&gt;EE14,DW28&gt;EC14),0,IF(AND(DU28&lt;=EE14,DU28&gt;EB14,DW28&gt;EC14),EE14-DU28,IF(AND(DU28&lt;=EE14,DU28&lt;=EB14,DW28&gt;EC14),EE14-EB14,IF(AND(DU28&gt;EB14,DW28&lt;=EC14),DW28-DU28,IF(AND(DU28&lt;=EB14,DW28&lt;=EC14),DW28-EB14,0))))),0)),0)</f>
        <v>　</v>
      </c>
      <c r="EC28" s="663"/>
      <c r="ED28" s="664"/>
      <c r="EE28" s="662" t="str">
        <f>IFERROR(IF(OR(DP28="日",DP28="祝",DP28=0,DU28=0),"　",MAX(IF(AND(DU28&lt;=EE14,DW28&gt;EF14),EF14-EE14,IF(DW28&lt;=EF14,0,IF(AND(DU28&gt;EE14,DW28&gt;EF14),EF14-DU28,0))),0)),0)</f>
        <v>　</v>
      </c>
      <c r="EF28" s="663"/>
      <c r="EG28" s="664"/>
      <c r="EH28" s="662" t="str">
        <f>IFERROR(IF(OR(DP28="日",DP28="祝",DP28=0,DU28=0),"　",MAX(IF(DU28&gt;EH14,DW28-DU28,IF(DU28&lt;=EH14,DW28-EH14,0)),0)),0)</f>
        <v>　</v>
      </c>
      <c r="EI28" s="663"/>
      <c r="EJ28" s="664"/>
      <c r="EK28" s="730" t="str">
        <f>IFERROR(IF(OR(DP28="日",DP28="祝",DP28=0,DQ28=""),"　",MAX(IF(AND(DQ28&lt;=EK14,DS28&gt;EL14),EL14-EK14,IF(AND(DQ28&gt;EK14,DS28&lt;=EL14),DS28-DQ28,IF(AND(DQ28&lt;=EK14,DS28&lt;=EL14),DS28-EK14,IF(AND(DQ28&gt;EK14,DS28&gt;EL14),EL14-DQ28,0)))),0)),0)</f>
        <v>　</v>
      </c>
      <c r="EL28" s="731"/>
      <c r="EM28" s="731"/>
      <c r="EN28" s="730" t="str">
        <f>IFERROR(IF(OR(DP28="日",DP28="祝",DP28=0,DU28=0),"　",MAX(IF(AND(DU28&gt;EQ14,DW28&gt;EO14),0,IF(AND(DU28&lt;=EQ14,DU28&gt;EN14,DW28&gt;EO14),EQ14-DU28,IF(AND(DU28&lt;=EQ14,DU28&lt;=EN14,DW28&gt;EO14),EQ14-EN14,IF(AND(DU28&gt;EN14,DW28&lt;=EO14),DW28-DU28,IF(AND(DU28&lt;=EN14,DW28&lt;=EO14),DW28-EN14,0))))),0)),0)</f>
        <v>　</v>
      </c>
      <c r="EO28" s="730"/>
      <c r="EP28" s="730"/>
      <c r="EQ28" s="730" t="str">
        <f>IFERROR(IF(OR(DP28="日",DP28="祝",DP28=0,DU28=0),"　",MAX(IF(AND(DU28&lt;=EQ14,DW28&gt;ER14),ER14-EQ14,IF(DW28&lt;=ER14,0,IF(AND(DU28&gt;EQ14,DW28&gt;ER14),ER14-DU28,0))),0)),0)</f>
        <v>　</v>
      </c>
      <c r="ER28" s="731"/>
      <c r="ES28" s="731"/>
      <c r="ET28" s="730" t="str">
        <f t="shared" si="2"/>
        <v>　</v>
      </c>
      <c r="EU28" s="731"/>
      <c r="EV28" s="731"/>
      <c r="EW28" s="565" t="str">
        <f>IF(EZ28="×",TIME(0,0,0),IF(FJ4="非常勤",DY28,EK28))</f>
        <v>　</v>
      </c>
      <c r="EX28" s="566"/>
      <c r="EY28" s="566"/>
      <c r="EZ28" s="265"/>
      <c r="FA28" s="565" t="str">
        <f>IF(FD28="×",TIME(0,0,0),IF(FJ4="非常勤",EB28,EN28))</f>
        <v>　</v>
      </c>
      <c r="FB28" s="566"/>
      <c r="FC28" s="566"/>
      <c r="FD28" s="265"/>
      <c r="FE28" s="565" t="str">
        <f>IF(FH28="×",TIME(0,0,0),IF(FJ4="非常勤",EE28,EQ28))</f>
        <v>　</v>
      </c>
      <c r="FF28" s="566"/>
      <c r="FG28" s="566"/>
      <c r="FH28" s="265"/>
      <c r="FI28" s="565" t="str">
        <f>IF(FL28="×",TIME(0,0,0),IF(FJ4="非常勤",EH28,ET28))</f>
        <v>　</v>
      </c>
      <c r="FJ28" s="566"/>
      <c r="FK28" s="567"/>
      <c r="FL28" s="265"/>
      <c r="FM28" s="720"/>
      <c r="FN28" s="720"/>
      <c r="FO28" s="668"/>
      <c r="FP28" s="670"/>
      <c r="FQ28" s="669"/>
      <c r="FR28" s="671"/>
      <c r="FS28" s="672"/>
      <c r="FT28" s="672"/>
      <c r="FU28" s="673"/>
      <c r="FV28" s="263">
        <f>'別表_個別勤務状況（1～60）'!$A$28</f>
        <v>14</v>
      </c>
      <c r="FW28" s="264" t="str">
        <f>'別表_個別勤務状況（1～60）'!$B$28</f>
        <v>水</v>
      </c>
      <c r="FX28" s="575"/>
      <c r="FY28" s="575"/>
      <c r="FZ28" s="660"/>
      <c r="GA28" s="661"/>
      <c r="GB28" s="660"/>
      <c r="GC28" s="661"/>
      <c r="GD28" s="660"/>
      <c r="GE28" s="661"/>
      <c r="GF28" s="662" t="str">
        <f>IFERROR(IF(OR(FW28="日",FW28="祝",FW28=0,FX28=""),"　",MAX(IF(AND(FX28&lt;=GF14,FZ28&gt;GG14),GG14-GF14,IF(AND(FX28&gt;GF14,FZ28&lt;=GG14),FZ28-FX28,IF(AND(FX28&lt;=GF14,FZ28&lt;=GG14),FZ28-GF14,IF(AND(FX28&gt;GF14,FZ28&gt;GG14),GG14-FX28,0)))),0)),0)</f>
        <v>　</v>
      </c>
      <c r="GG28" s="663"/>
      <c r="GH28" s="664"/>
      <c r="GI28" s="662" t="str">
        <f>IFERROR(IF(OR(FW28="日",FW28="祝",FW28=0,GB28=""),"　",MAX(IF(AND(GB28&gt;GL14,GD28&gt;GJ14),0,IF(AND(GB28&lt;=GL14,GB28&gt;GI14,GD28&gt;GJ14),GL14-GB28,IF(AND(GB28&lt;=GL14,GB28&lt;=GI14,GD28&gt;GJ14),GL14-GI14,IF(AND(GB28&gt;GI14,GD28&lt;=GJ14),GD28-GB28,IF(AND(GB28&lt;=GI14,GD28&lt;=GJ14),GD28-GI14,0))))),0)),0)</f>
        <v>　</v>
      </c>
      <c r="GJ28" s="663"/>
      <c r="GK28" s="664"/>
      <c r="GL28" s="662" t="str">
        <f>IFERROR(IF(OR(FW28="日",FW28="祝",FW28=0,GB28=0),"　",MAX(IF(AND(GB28&lt;=GL14,GD28&gt;GM14),GM14-GL14,IF(GD28&lt;=GM14,0,IF(AND(GB28&gt;GL14,GD28&gt;GM14),GM14-GB28,0))),0)),0)</f>
        <v>　</v>
      </c>
      <c r="GM28" s="663"/>
      <c r="GN28" s="664"/>
      <c r="GO28" s="662" t="str">
        <f>IFERROR(IF(OR(FW28="日",FW28="祝",FW28=0,GB28=0),"　",MAX(IF(GB28&gt;GO14,GD28-GB28,IF(GB28&lt;=GO14,GD28-GO14,0)),0)),0)</f>
        <v>　</v>
      </c>
      <c r="GP28" s="663"/>
      <c r="GQ28" s="664"/>
      <c r="GR28" s="730" t="str">
        <f>IFERROR(IF(OR(FW28="日",FW28="祝",FW28=0,FX28=""),"　",MAX(IF(AND(FX28&lt;=GR14,FZ28&gt;GS14),GS14-GR14,IF(AND(FX28&gt;GR14,FZ28&lt;=GS14),FZ28-FX28,IF(AND(FX28&lt;=GR14,FZ28&lt;=GS14),FZ28-GR14,IF(AND(FX28&gt;GR14,FZ28&gt;GS14),GS14-FX28,0)))),0)),0)</f>
        <v>　</v>
      </c>
      <c r="GS28" s="731"/>
      <c r="GT28" s="731"/>
      <c r="GU28" s="730" t="str">
        <f>IFERROR(IF(OR(FW28="日",FW28="祝",FW28=0,GB28=0),"　",MAX(IF(AND(GB28&gt;GX14,GD28&gt;GV14),0,IF(AND(GB28&lt;=GX14,GB28&gt;GU14,GD28&gt;GV14),GX14-GB28,IF(AND(GB28&lt;=GX14,GB28&lt;=GU14,GD28&gt;GV14),GX14-GU14,IF(AND(GB28&gt;GU14,GD28&lt;=GV14),GD28-GB28,IF(AND(GB28&lt;=GU14,GD28&lt;=GV14),GD28-GU14,0))))),0)),0)</f>
        <v>　</v>
      </c>
      <c r="GV28" s="730"/>
      <c r="GW28" s="730"/>
      <c r="GX28" s="730" t="str">
        <f>IFERROR(IF(OR(FW28="日",FW28="祝",FW28=0,GB28=0),"　",MAX(IF(AND(GB28&lt;=GX14,GD28&gt;GY14),GY14-GX14,IF(GD28&lt;=GY14,0,IF(AND(GB28&gt;GX14,GD28&gt;GY14),GY14-GB28,0))),0)),0)</f>
        <v>　</v>
      </c>
      <c r="GY28" s="731"/>
      <c r="GZ28" s="731"/>
      <c r="HA28" s="730" t="str">
        <f t="shared" si="3"/>
        <v>　</v>
      </c>
      <c r="HB28" s="731"/>
      <c r="HC28" s="731"/>
      <c r="HD28" s="565" t="str">
        <f>IF(HG28="×",TIME(0,0,0),IF(HQ4="非常勤",GF28,GR28))</f>
        <v>　</v>
      </c>
      <c r="HE28" s="566"/>
      <c r="HF28" s="566"/>
      <c r="HG28" s="265"/>
      <c r="HH28" s="565" t="str">
        <f>IF(HK28="×",TIME(0,0,0),IF(HQ4="非常勤",GI28,GU28))</f>
        <v>　</v>
      </c>
      <c r="HI28" s="566"/>
      <c r="HJ28" s="566"/>
      <c r="HK28" s="265"/>
      <c r="HL28" s="565" t="str">
        <f>IF(HO28="×",TIME(0,0,0),IF(HQ4="非常勤",GL28,GX28))</f>
        <v>　</v>
      </c>
      <c r="HM28" s="566"/>
      <c r="HN28" s="566"/>
      <c r="HO28" s="265"/>
      <c r="HP28" s="565" t="str">
        <f>IF(HS28="×",TIME(0,0,0),IF(HQ4="非常勤",GO28,HA28))</f>
        <v>　</v>
      </c>
      <c r="HQ28" s="566"/>
      <c r="HR28" s="567"/>
      <c r="HS28" s="265"/>
      <c r="HT28" s="720"/>
      <c r="HU28" s="720"/>
      <c r="HV28" s="668"/>
      <c r="HW28" s="670"/>
      <c r="HX28" s="669"/>
      <c r="HY28" s="671"/>
      <c r="HZ28" s="672"/>
      <c r="IA28" s="672"/>
      <c r="IB28" s="673"/>
      <c r="IC28" s="263">
        <f>'別表_個別勤務状況（1～60）'!$A$28</f>
        <v>14</v>
      </c>
      <c r="ID28" s="264" t="str">
        <f>'別表_個別勤務状況（1～60）'!$B$28</f>
        <v>水</v>
      </c>
      <c r="IE28" s="660"/>
      <c r="IF28" s="661"/>
      <c r="IG28" s="660"/>
      <c r="IH28" s="661"/>
      <c r="II28" s="660"/>
      <c r="IJ28" s="661"/>
      <c r="IK28" s="660"/>
      <c r="IL28" s="661"/>
      <c r="IM28" s="662" t="str">
        <f>IFERROR(IF(OR(ID28="日",ID28="祝",ID28=0,IE28=""),"　",MAX(IF(AND(IE28&lt;=IM14,IG28&gt;IN14),IN14-IM14,IF(AND(IE28&gt;IM14,IG28&lt;=IN14),IG28-IE28,IF(AND(IE28&lt;=IM14,IG28&lt;=IN14),IG28-IM14,IF(AND(IE28&gt;IM14,IG28&gt;IN14),IN14-IE28,0)))),0)),0)</f>
        <v>　</v>
      </c>
      <c r="IN28" s="663"/>
      <c r="IO28" s="664"/>
      <c r="IP28" s="662" t="str">
        <f>IFERROR(IF(OR(ID28="日",ID28="祝",ID28=0,II28=""),"　",MAX(IF(AND(II28&gt;IS14,IK28&gt;IQ14),0,IF(AND(II28&lt;=IS14,II28&gt;IP14,IK28&gt;IQ14),IS14-II28,IF(AND(II28&lt;=IS14,II28&lt;=IP14,IK28&gt;IQ14),IS14-IP14,IF(AND(II28&gt;IP14,IK28&lt;=IQ14),IK28-II28,IF(AND(II28&lt;=IP14,IK28&lt;=IQ14),IK28-IP14,0))))),0)),0)</f>
        <v>　</v>
      </c>
      <c r="IQ28" s="663"/>
      <c r="IR28" s="664"/>
      <c r="IS28" s="662" t="str">
        <f>IFERROR(IF(OR(ID28="日",ID28="祝",ID28=0,II28=0),"　",MAX(IF(AND(II28&lt;=IS14,IK28&gt;IT14),IT14-IS14,IF(IK28&lt;=IT14,0,IF(AND(II28&gt;IS14,IK28&gt;IT14),IT14-II28,0))),0)),0)</f>
        <v>　</v>
      </c>
      <c r="IT28" s="663"/>
      <c r="IU28" s="664"/>
      <c r="IV28" s="662" t="str">
        <f>IFERROR(IF(OR(ID28="日",ID28="祝",ID28=0,II28=0),"　",MAX(IF(II28&gt;IV14,IK28-II28,IF(II28&lt;=IV14,IK28-IV14,0)),0)),0)</f>
        <v>　</v>
      </c>
      <c r="IW28" s="663"/>
      <c r="IX28" s="664"/>
      <c r="IY28" s="662" t="str">
        <f>IFERROR(IF(OR(ID28="日",ID28="祝",ID28=0,IE28=""),"　",MAX(IF(AND(IE28&lt;=IY14,IG28&gt;IZ14),IZ14-IY14,IF(AND(IE28&gt;IY14,IG28&lt;=IZ14),IG28-IE28,IF(AND(IE28&lt;=IY14,IG28&lt;=IZ14),IG28-IY14,IF(AND(IE28&gt;IY14,IG28&gt;IZ14),IZ14-IE28,0)))),0)),0)</f>
        <v>　</v>
      </c>
      <c r="IZ28" s="663"/>
      <c r="JA28" s="664"/>
      <c r="JB28" s="662" t="str">
        <f>IFERROR(IF(OR(ID28="日",ID28="祝",ID28=0,II28=0),"　",MAX(IF(AND(II28&gt;JE14,IK28&gt;JC14),0,IF(AND(II28&lt;=JE14,II28&gt;JB14,IK28&gt;JC14),JE14-II28,IF(AND(II28&lt;=JE14,II28&lt;=JB14,IK28&gt;JC14),JE14-JB14,IF(AND(II28&gt;JB14,IK28&lt;=JC14),IK28-II28,IF(AND(II28&lt;=JB14,IK28&lt;=JC14),IK28-JB14,0))))),0)),0)</f>
        <v>　</v>
      </c>
      <c r="JC28" s="663"/>
      <c r="JD28" s="664"/>
      <c r="JE28" s="662" t="str">
        <f>IFERROR(IF(OR(ID28="日",ID28="祝",ID28=0,II28=0),"　",MAX(IF(AND(II28&lt;=JE14,IK28&gt;JF14),JF14-JE14,IF(IK28&lt;=JF14,0,IF(AND(II28&gt;JE14,IK28&gt;JF14),JF14-II28,0))),0)),0)</f>
        <v>　</v>
      </c>
      <c r="JF28" s="663"/>
      <c r="JG28" s="664"/>
      <c r="JH28" s="662" t="str">
        <f t="shared" si="4"/>
        <v>　</v>
      </c>
      <c r="JI28" s="663"/>
      <c r="JJ28" s="664"/>
      <c r="JK28" s="665" t="str">
        <f>IF(JN28="×",TIME(0,0,0),IF(JX4="非常勤",IM28,IY28))</f>
        <v>　</v>
      </c>
      <c r="JL28" s="666"/>
      <c r="JM28" s="667"/>
      <c r="JN28" s="265"/>
      <c r="JO28" s="665" t="str">
        <f>IF(JR28="×",TIME(0,0,0),IF(JX4="非常勤",IP28,JB28))</f>
        <v>　</v>
      </c>
      <c r="JP28" s="666"/>
      <c r="JQ28" s="667"/>
      <c r="JR28" s="265"/>
      <c r="JS28" s="665" t="str">
        <f>IF(JV28="×",TIME(0,0,0),IF(JX4="非常勤",IS28,JE28))</f>
        <v>　</v>
      </c>
      <c r="JT28" s="666"/>
      <c r="JU28" s="667"/>
      <c r="JV28" s="265"/>
      <c r="JW28" s="665" t="str">
        <f>IF(JZ28="×",TIME(0,0,0),IF(JX4="非常勤",IV28,JH28))</f>
        <v>　</v>
      </c>
      <c r="JX28" s="666"/>
      <c r="JY28" s="667"/>
      <c r="JZ28" s="265"/>
      <c r="KA28" s="720"/>
      <c r="KB28" s="720"/>
      <c r="KC28" s="668"/>
      <c r="KD28" s="670"/>
      <c r="KE28" s="669"/>
      <c r="KF28" s="671"/>
      <c r="KG28" s="672"/>
      <c r="KH28" s="672"/>
      <c r="KI28" s="673"/>
      <c r="KJ28" s="263">
        <f>'別表_個別勤務状況（1～60）'!$A$28</f>
        <v>14</v>
      </c>
      <c r="KK28" s="264" t="str">
        <f>'別表_個別勤務状況（1～60）'!$B$28</f>
        <v>水</v>
      </c>
      <c r="KL28" s="660"/>
      <c r="KM28" s="661"/>
      <c r="KN28" s="660"/>
      <c r="KO28" s="661"/>
      <c r="KP28" s="660"/>
      <c r="KQ28" s="661"/>
      <c r="KR28" s="660"/>
      <c r="KS28" s="661"/>
      <c r="KT28" s="662" t="str">
        <f>IFERROR(IF(OR(KK28="日",KK28="祝",KK28=0,KL28=""),"　",MAX(IF(AND(KL28&lt;=KT14,KN28&gt;KU14),KU14-KT14,IF(AND(KL28&gt;KT14,KN28&lt;=KU14),KN28-KL28,IF(AND(KL28&lt;=KT14,KN28&lt;=KU14),KN28-KT14,IF(AND(KL28&gt;KT14,KN28&gt;KU14),KU14-KL28,0)))),0)),0)</f>
        <v>　</v>
      </c>
      <c r="KU28" s="663"/>
      <c r="KV28" s="664"/>
      <c r="KW28" s="662" t="str">
        <f>IFERROR(IF(OR(KK28="日",KK28="祝",KK28=0,KP28=""),"　",MAX(IF(AND(KP28&gt;KZ14,KR28&gt;KX14),0,IF(AND(KP28&lt;=KZ14,KP28&gt;KW14,KR28&gt;KX14),KZ14-KP28,IF(AND(KP28&lt;=KZ14,KP28&lt;=KW14,KR28&gt;KX14),KZ14-KW14,IF(AND(KP28&gt;KW14,KR28&lt;=KX14),KR28-KP28,IF(AND(KP28&lt;=KW14,KR28&lt;=KX14),KR28-KW14,0))))),0)),0)</f>
        <v>　</v>
      </c>
      <c r="KX28" s="663"/>
      <c r="KY28" s="664"/>
      <c r="KZ28" s="662" t="str">
        <f>IFERROR(IF(OR(KK28="日",KK28="祝",KK28=0,KP28=0),"　",MAX(IF(AND(KP28&lt;=KZ14,KR28&gt;LA14),LA14-KZ14,IF(KR28&lt;=LA14,0,IF(AND(KP28&gt;KZ14,KR28&gt;LA14),LA14-KP28,0))),0)),0)</f>
        <v>　</v>
      </c>
      <c r="LA28" s="663"/>
      <c r="LB28" s="664"/>
      <c r="LC28" s="662" t="str">
        <f>IFERROR(IF(OR(KK28="日",KK28="祝",KK28=0,KP28=0),"　",MAX(IF(KP28&gt;LC14,KR28-KP28,IF(KP28&lt;=LC14,KR28-LC14,0)),0)),0)</f>
        <v>　</v>
      </c>
      <c r="LD28" s="663"/>
      <c r="LE28" s="664"/>
      <c r="LF28" s="662" t="str">
        <f>IFERROR(IF(OR(KK28="日",KK28="祝",KK28=0,KL28=""),"　",MAX(IF(AND(KL28&lt;=LF14,KN28&gt;LG14),LG14-LF14,IF(AND(KL28&gt;LF14,KN28&lt;=LG14),KN28-KL28,IF(AND(KL28&lt;=LF14,KN28&lt;=LG14),KN28-LF14,IF(AND(KL28&gt;LF14,KN28&gt;LG14),LG14-KL28,0)))),0)),0)</f>
        <v>　</v>
      </c>
      <c r="LG28" s="663"/>
      <c r="LH28" s="664"/>
      <c r="LI28" s="662" t="str">
        <f>IFERROR(IF(OR(KK28="日",KK28="祝",KK28=0,KP28=0),"　",MAX(IF(AND(KP28&gt;LL14,KR28&gt;LJ14),0,IF(AND(KP28&lt;=LL14,KP28&gt;LI14,KR28&gt;LJ14),LL14-KP28,IF(AND(KP28&lt;=LL14,KP28&lt;=LI14,KR28&gt;LJ14),LL14-LI14,IF(AND(KP28&gt;LI14,KR28&lt;=LJ14),KR28-KP28,IF(AND(KP28&lt;=LI14,KR28&lt;=LJ14),KR28-LI14,0))))),0)),0)</f>
        <v>　</v>
      </c>
      <c r="LJ28" s="663"/>
      <c r="LK28" s="664"/>
      <c r="LL28" s="662" t="str">
        <f>IFERROR(IF(OR(KK28="日",KK28="祝",KK28=0,KP28=0),"　",MAX(IF(AND(KP28&lt;=LL14,KR28&gt;LM14),LM14-LL14,IF(KR28&lt;=LM14,0,IF(AND(KP28&gt;LL14,KR28&gt;LM14),LM14-KP28,0))),0)),0)</f>
        <v>　</v>
      </c>
      <c r="LM28" s="663"/>
      <c r="LN28" s="664"/>
      <c r="LO28" s="662" t="str">
        <f t="shared" si="5"/>
        <v>　</v>
      </c>
      <c r="LP28" s="663"/>
      <c r="LQ28" s="664"/>
      <c r="LR28" s="665" t="str">
        <f>IF(LU28="×",TIME(0,0,0),IF(ME4="非常勤",KT28,LF28))</f>
        <v>　</v>
      </c>
      <c r="LS28" s="666"/>
      <c r="LT28" s="667"/>
      <c r="LU28" s="265"/>
      <c r="LV28" s="665" t="str">
        <f>IF(LY28="×",TIME(0,0,0),IF(ME4="非常勤",KW28,LI28))</f>
        <v>　</v>
      </c>
      <c r="LW28" s="666"/>
      <c r="LX28" s="667"/>
      <c r="LY28" s="265"/>
      <c r="LZ28" s="665" t="str">
        <f>IF(MC28="×",TIME(0,0,0),IF(ME4="非常勤",KZ28,LL28))</f>
        <v>　</v>
      </c>
      <c r="MA28" s="666"/>
      <c r="MB28" s="667"/>
      <c r="MC28" s="265"/>
      <c r="MD28" s="665" t="str">
        <f>IF(MG28="×",TIME(0,0,0),IF(ME4="非常勤",LC28,LO28))</f>
        <v>　</v>
      </c>
      <c r="ME28" s="666"/>
      <c r="MF28" s="667"/>
      <c r="MG28" s="265"/>
      <c r="MH28" s="720"/>
      <c r="MI28" s="720"/>
      <c r="MJ28" s="668"/>
      <c r="MK28" s="670"/>
      <c r="ML28" s="669"/>
      <c r="MM28" s="671"/>
      <c r="MN28" s="672"/>
      <c r="MO28" s="672"/>
      <c r="MP28" s="673"/>
      <c r="MQ28" s="263">
        <f>'別表_個別勤務状況（1～60）'!$A$28</f>
        <v>14</v>
      </c>
      <c r="MR28" s="264" t="str">
        <f>'別表_個別勤務状況（1～60）'!$B$28</f>
        <v>水</v>
      </c>
      <c r="MS28" s="660"/>
      <c r="MT28" s="661"/>
      <c r="MU28" s="660"/>
      <c r="MV28" s="661"/>
      <c r="MW28" s="660"/>
      <c r="MX28" s="661"/>
      <c r="MY28" s="660"/>
      <c r="MZ28" s="661"/>
      <c r="NA28" s="662" t="str">
        <f>IFERROR(IF(OR(MR28="日",MR28="祝",MR28=0,MS28=""),"　",MAX(IF(AND(MS28&lt;=NA14,MU28&gt;NB14),NB14-NA14,IF(AND(MS28&gt;NA14,MU28&lt;=NB14),MU28-MS28,IF(AND(MS28&lt;=NA14,MU28&lt;=NB14),MU28-NA14,IF(AND(MS28&gt;NA14,MU28&gt;NB14),NB14-MS28,0)))),0)),0)</f>
        <v>　</v>
      </c>
      <c r="NB28" s="663"/>
      <c r="NC28" s="664"/>
      <c r="ND28" s="662" t="str">
        <f>IFERROR(IF(OR(MR28="日",MR28="祝",MR28=0,MW28=""),"　",MAX(IF(AND(MW28&gt;NG14,MY28&gt;NE14),0,IF(AND(MW28&lt;=NG14,MW28&gt;ND14,MY28&gt;NE14),NG14-MW28,IF(AND(MW28&lt;=NG14,MW28&lt;=ND14,MY28&gt;NE14),NG14-ND14,IF(AND(MW28&gt;ND14,MY28&lt;=NE14),MY28-MW28,IF(AND(MW28&lt;=ND14,MY28&lt;=NE14),MY28-ND14,0))))),0)),0)</f>
        <v>　</v>
      </c>
      <c r="NE28" s="663"/>
      <c r="NF28" s="664"/>
      <c r="NG28" s="662" t="str">
        <f>IFERROR(IF(OR(MR28="日",MR28="祝",MR28=0,MW28=0),"　",MAX(IF(AND(MW28&lt;=NG14,MY28&gt;NH14),NH14-NG14,IF(MY28&lt;=NH14,0,IF(AND(MW28&gt;NG14,MY28&gt;NH14),NH14-MW28,0))),0)),0)</f>
        <v>　</v>
      </c>
      <c r="NH28" s="663"/>
      <c r="NI28" s="664"/>
      <c r="NJ28" s="662" t="str">
        <f>IFERROR(IF(OR(MR28="日",MR28="祝",MR28=0,MW28=0),"　",MAX(IF(MW28&gt;NJ14,MY28-MW28,IF(MW28&lt;=NJ14,MY28-NJ14,0)),0)),0)</f>
        <v>　</v>
      </c>
      <c r="NK28" s="663"/>
      <c r="NL28" s="664"/>
      <c r="NM28" s="662" t="str">
        <f>IFERROR(IF(OR(MR28="日",MR28="祝",MR28=0,MS28=""),"　",MAX(IF(AND(MS28&lt;=NM14,MU28&gt;NN14),NN14-NM14,IF(AND(MS28&gt;NM14,MU28&lt;=NN14),MU28-MS28,IF(AND(MS28&lt;=NM14,MU28&lt;=NN14),MU28-NM14,IF(AND(MS28&gt;NM14,MU28&gt;NN14),NN14-MS28,0)))),0)),0)</f>
        <v>　</v>
      </c>
      <c r="NN28" s="663"/>
      <c r="NO28" s="664"/>
      <c r="NP28" s="662" t="str">
        <f>IFERROR(IF(OR(MR28="日",MR28="祝",MR28=0,MW28=0),"　",MAX(IF(AND(MW28&gt;NS14,MY28&gt;NQ14),0,IF(AND(MW28&lt;=NS14,MW28&gt;NP14,MY28&gt;NQ14),NS14-MW28,IF(AND(MW28&lt;=NS14,MW28&lt;=NP14,MY28&gt;NQ14),NS14-NP14,IF(AND(MW28&gt;NP14,MY28&lt;=NQ14),MY28-MW28,IF(AND(MW28&lt;=NP14,MY28&lt;=NQ14),MY28-NP14,0))))),0)),0)</f>
        <v>　</v>
      </c>
      <c r="NQ28" s="663"/>
      <c r="NR28" s="664"/>
      <c r="NS28" s="662" t="str">
        <f>IFERROR(IF(OR(MR28="日",MR28="祝",MR28=0,MW28=0),"　",MAX(IF(AND(MW28&lt;=NS14,MY28&gt;NT14),NT14-NS14,IF(MY28&lt;=NT14,0,IF(AND(MW28&gt;NS14,MY28&gt;NT14),NT14-MW28,0))),0)),0)</f>
        <v>　</v>
      </c>
      <c r="NT28" s="663"/>
      <c r="NU28" s="664"/>
      <c r="NV28" s="662" t="str">
        <f t="shared" si="6"/>
        <v>　</v>
      </c>
      <c r="NW28" s="663"/>
      <c r="NX28" s="664"/>
      <c r="NY28" s="665" t="str">
        <f>IF(OB28="×",TIME(0,0,0),IF(OL4="非常勤",NA28,NM28))</f>
        <v>　</v>
      </c>
      <c r="NZ28" s="666"/>
      <c r="OA28" s="667"/>
      <c r="OB28" s="265"/>
      <c r="OC28" s="665" t="str">
        <f>IF(OF28="×",TIME(0,0,0),IF(OL4="非常勤",ND28,NP28))</f>
        <v>　</v>
      </c>
      <c r="OD28" s="666"/>
      <c r="OE28" s="667"/>
      <c r="OF28" s="265"/>
      <c r="OG28" s="665" t="str">
        <f>IF(OJ28="×",TIME(0,0,0),IF(OL4="非常勤",NG28,NS28))</f>
        <v>　</v>
      </c>
      <c r="OH28" s="666"/>
      <c r="OI28" s="667"/>
      <c r="OJ28" s="265"/>
      <c r="OK28" s="665" t="str">
        <f>IF(ON28="×",TIME(0,0,0),IF(OL4="非常勤",NJ28,NV28))</f>
        <v>　</v>
      </c>
      <c r="OL28" s="666"/>
      <c r="OM28" s="667"/>
      <c r="ON28" s="265"/>
      <c r="OO28" s="720"/>
      <c r="OP28" s="720"/>
      <c r="OQ28" s="668"/>
      <c r="OR28" s="670"/>
      <c r="OS28" s="669"/>
      <c r="OT28" s="671"/>
      <c r="OU28" s="672"/>
      <c r="OV28" s="672"/>
      <c r="OW28" s="673"/>
      <c r="OX28" s="263">
        <f>'別表_個別勤務状況（1～60）'!$A$28</f>
        <v>14</v>
      </c>
      <c r="OY28" s="264" t="str">
        <f>'別表_個別勤務状況（1～60）'!$B$28</f>
        <v>水</v>
      </c>
      <c r="OZ28" s="660"/>
      <c r="PA28" s="661"/>
      <c r="PB28" s="660"/>
      <c r="PC28" s="661"/>
      <c r="PD28" s="660"/>
      <c r="PE28" s="661"/>
      <c r="PF28" s="660"/>
      <c r="PG28" s="661"/>
      <c r="PH28" s="662" t="str">
        <f>IFERROR(IF(OR(OY28="日",OY28="祝",OY28=0,OZ28=""),"　",MAX(IF(AND(OZ28&lt;=PH14,PB28&gt;PI14),PI14-PH14,IF(AND(OZ28&gt;PH14,PB28&lt;=PI14),PB28-OZ28,IF(AND(OZ28&lt;=PH14,PB28&lt;=PI14),PB28-PH14,IF(AND(OZ28&gt;PH14,PB28&gt;PI14),PI14-OZ28,0)))),0)),0)</f>
        <v>　</v>
      </c>
      <c r="PI28" s="663"/>
      <c r="PJ28" s="664"/>
      <c r="PK28" s="662" t="str">
        <f>IFERROR(IF(OR(OY28="日",OY28="祝",OY28=0,PD28=""),"　",MAX(IF(AND(PD28&gt;PN14,PF28&gt;PL14),0,IF(AND(PD28&lt;=PN14,PD28&gt;PK14,PF28&gt;PL14),PN14-PD28,IF(AND(PD28&lt;=PN14,PD28&lt;=PK14,PF28&gt;PL14),PN14-PK14,IF(AND(PD28&gt;PK14,PF28&lt;=PL14),PF28-PD28,IF(AND(PD28&lt;=PK14,PF28&lt;=PL14),PF28-PK14,0))))),0)),0)</f>
        <v>　</v>
      </c>
      <c r="PL28" s="663"/>
      <c r="PM28" s="664"/>
      <c r="PN28" s="662" t="str">
        <f>IFERROR(IF(OR(OY28="日",OY28="祝",OY28=0,PD28=0),"　",MAX(IF(AND(PD28&lt;=PN14,PF28&gt;PO14),PO14-PN14,IF(PF28&lt;=PO14,0,IF(AND(PD28&gt;PN14,PF28&gt;PO14),PO14-PD28,0))),0)),0)</f>
        <v>　</v>
      </c>
      <c r="PO28" s="663"/>
      <c r="PP28" s="664"/>
      <c r="PQ28" s="662" t="str">
        <f>IFERROR(IF(OR(OY28="日",OY28="祝",OY28=0,PD28=0),"　",MAX(IF(PD28&gt;PQ14,PF28-PD28,IF(PD28&lt;=PQ14,PF28-PQ14,0)),0)),0)</f>
        <v>　</v>
      </c>
      <c r="PR28" s="663"/>
      <c r="PS28" s="664"/>
      <c r="PT28" s="662" t="str">
        <f>IFERROR(IF(OR(OY28="日",OY28="祝",OY28=0,OZ28=""),"　",MAX(IF(AND(OZ28&lt;=PT14,PB28&gt;PU14),PU14-PT14,IF(AND(OZ28&gt;PT14,PB28&lt;=PU14),PB28-OZ28,IF(AND(OZ28&lt;=PT14,PB28&lt;=PU14),PB28-PT14,IF(AND(OZ28&gt;PT14,PB28&gt;PU14),PU14-OZ28,0)))),0)),0)</f>
        <v>　</v>
      </c>
      <c r="PU28" s="663"/>
      <c r="PV28" s="664"/>
      <c r="PW28" s="662" t="str">
        <f>IFERROR(IF(OR(OY28="日",OY28="祝",OY28=0,PD28=0),"　",MAX(IF(AND(PD28&gt;PZ14,PF28&gt;PX14),0,IF(AND(PD28&lt;=PZ14,PD28&gt;PW14,PF28&gt;PX14),PZ14-PD28,IF(AND(PD28&lt;=PZ14,PD28&lt;=PW14,PF28&gt;PX14),PZ14-PW14,IF(AND(PD28&gt;PW14,PF28&lt;=PX14),PF28-PD28,IF(AND(PD28&lt;=PW14,PF28&lt;=PX14),PF28-PW14,0))))),0)),0)</f>
        <v>　</v>
      </c>
      <c r="PX28" s="663"/>
      <c r="PY28" s="664"/>
      <c r="PZ28" s="662" t="str">
        <f>IFERROR(IF(OR(OY28="日",OY28="祝",OY28=0,PD28=0),"　",MAX(IF(AND(PD28&lt;=PZ14,PF28&gt;QA14),QA14-PZ14,IF(PF28&lt;=QA14,0,IF(AND(PD28&gt;PZ14,PF28&gt;QA14),QA14-PD28,0))),0)),0)</f>
        <v>　</v>
      </c>
      <c r="QA28" s="663"/>
      <c r="QB28" s="664"/>
      <c r="QC28" s="662" t="str">
        <f t="shared" si="7"/>
        <v>　</v>
      </c>
      <c r="QD28" s="663"/>
      <c r="QE28" s="664"/>
      <c r="QF28" s="665" t="str">
        <f>IF(QI28="×",TIME(0,0,0),IF(QS4="非常勤",PH28,PT28))</f>
        <v>　</v>
      </c>
      <c r="QG28" s="666"/>
      <c r="QH28" s="667"/>
      <c r="QI28" s="265"/>
      <c r="QJ28" s="665" t="str">
        <f>IF(QM28="×",TIME(0,0,0),IF(QS4="非常勤",PK28,PW28))</f>
        <v>　</v>
      </c>
      <c r="QK28" s="666"/>
      <c r="QL28" s="667"/>
      <c r="QM28" s="265"/>
      <c r="QN28" s="665" t="str">
        <f>IF(QQ28="×",TIME(0,0,0),IF(QS4="非常勤",PN28,PZ28))</f>
        <v>　</v>
      </c>
      <c r="QO28" s="666"/>
      <c r="QP28" s="667"/>
      <c r="QQ28" s="265"/>
      <c r="QR28" s="665" t="str">
        <f>IF(QU28="×",TIME(0,0,0),IF(QS4="非常勤",PQ28,QC28))</f>
        <v>　</v>
      </c>
      <c r="QS28" s="666"/>
      <c r="QT28" s="667"/>
      <c r="QU28" s="265"/>
      <c r="QV28" s="720"/>
      <c r="QW28" s="720"/>
      <c r="QX28" s="668"/>
      <c r="QY28" s="670"/>
      <c r="QZ28" s="669"/>
      <c r="RA28" s="671"/>
      <c r="RB28" s="672"/>
      <c r="RC28" s="672"/>
      <c r="RD28" s="673"/>
      <c r="RE28" s="263">
        <f>'別表_個別勤務状況（1～60）'!$A$28</f>
        <v>14</v>
      </c>
      <c r="RF28" s="264" t="str">
        <f>'別表_個別勤務状況（1～60）'!$B$28</f>
        <v>水</v>
      </c>
      <c r="RG28" s="660"/>
      <c r="RH28" s="661"/>
      <c r="RI28" s="660"/>
      <c r="RJ28" s="661"/>
      <c r="RK28" s="660"/>
      <c r="RL28" s="661"/>
      <c r="RM28" s="660"/>
      <c r="RN28" s="661"/>
      <c r="RO28" s="662" t="str">
        <f>IFERROR(IF(OR(RF28="日",RF28="祝",RF28=0,RG28=""),"　",MAX(IF(AND(RG28&lt;=RO14,RI28&gt;RP14),RP14-RO14,IF(AND(RG28&gt;RO14,RI28&lt;=RP14),RI28-RG28,IF(AND(RG28&lt;=RO14,RI28&lt;=RP14),RI28-RO14,IF(AND(RG28&gt;RO14,RI28&gt;RP14),RP14-RG28,0)))),0)),0)</f>
        <v>　</v>
      </c>
      <c r="RP28" s="663"/>
      <c r="RQ28" s="664"/>
      <c r="RR28" s="662" t="str">
        <f>IFERROR(IF(OR(RF28="日",RF28="祝",RF28=0,RK28=""),"　",MAX(IF(AND(RK28&gt;RU14,RM28&gt;RS14),0,IF(AND(RK28&lt;=RU14,RK28&gt;RR14,RM28&gt;RS14),RU14-RK28,IF(AND(RK28&lt;=RU14,RK28&lt;=RR14,RM28&gt;RS14),RU14-RR14,IF(AND(RK28&gt;RR14,RM28&lt;=RS14),RM28-RK28,IF(AND(RK28&lt;=RR14,RM28&lt;=RS14),RM28-RR14,0))))),0)),0)</f>
        <v>　</v>
      </c>
      <c r="RS28" s="663"/>
      <c r="RT28" s="664"/>
      <c r="RU28" s="662" t="str">
        <f>IFERROR(IF(OR(RF28="日",RF28="祝",RF28=0,RK28=0),"　",MAX(IF(AND(RK28&lt;=RU14,RM28&gt;RV14),RV14-RU14,IF(RM28&lt;=RV14,0,IF(AND(RK28&gt;RU14,RM28&gt;RV14),RV14-RK28,0))),0)),0)</f>
        <v>　</v>
      </c>
      <c r="RV28" s="663"/>
      <c r="RW28" s="664"/>
      <c r="RX28" s="662" t="str">
        <f>IFERROR(IF(OR(RF28="日",RF28="祝",RF28=0,RK28=0),"　",MAX(IF(RK28&gt;RX14,RM28-RK28,IF(RK28&lt;=RX14,RM28-RX14,0)),0)),0)</f>
        <v>　</v>
      </c>
      <c r="RY28" s="663"/>
      <c r="RZ28" s="664"/>
      <c r="SA28" s="662" t="str">
        <f>IFERROR(IF(OR(RF28="日",RF28="祝",RF28=0,RG28=""),"　",MAX(IF(AND(RG28&lt;=SA14,RI28&gt;SB14),SB14-SA14,IF(AND(RG28&gt;SA14,RI28&lt;=SB14),RI28-RG28,IF(AND(RG28&lt;=SA14,RI28&lt;=SB14),RI28-SA14,IF(AND(RG28&gt;SA14,RI28&gt;SB14),SB14-RG28,0)))),0)),0)</f>
        <v>　</v>
      </c>
      <c r="SB28" s="663"/>
      <c r="SC28" s="664"/>
      <c r="SD28" s="662" t="str">
        <f>IFERROR(IF(OR(RF28="日",RF28="祝",RF28=0,RK28=0),"　",MAX(IF(AND(RK28&gt;SG14,RM28&gt;SE14),0,IF(AND(RK28&lt;=SG14,RK28&gt;SD14,RM28&gt;SE14),SG14-RK28,IF(AND(RK28&lt;=SG14,RK28&lt;=SD14,RM28&gt;SE14),SG14-SD14,IF(AND(RK28&gt;SD14,RM28&lt;=SE14),RM28-RK28,IF(AND(RK28&lt;=SD14,RM28&lt;=SE14),RM28-SD14,0))))),0)),0)</f>
        <v>　</v>
      </c>
      <c r="SE28" s="663"/>
      <c r="SF28" s="664"/>
      <c r="SG28" s="662" t="str">
        <f>IFERROR(IF(OR(RF28="日",RF28="祝",RF28=0,RK28=0),"　",MAX(IF(AND(RK28&lt;=SG14,RM28&gt;SH14),SH14-SG14,IF(RM28&lt;=SH14,0,IF(AND(RK28&gt;SG14,RM28&gt;SH14),SH14-RK28,0))),0)),0)</f>
        <v>　</v>
      </c>
      <c r="SH28" s="663"/>
      <c r="SI28" s="664"/>
      <c r="SJ28" s="662" t="str">
        <f t="shared" si="8"/>
        <v>　</v>
      </c>
      <c r="SK28" s="663"/>
      <c r="SL28" s="664"/>
      <c r="SM28" s="665" t="str">
        <f>IF(SP28="×",TIME(0,0,0),IF(SZ4="非常勤",RO28,SA28))</f>
        <v>　</v>
      </c>
      <c r="SN28" s="666"/>
      <c r="SO28" s="667"/>
      <c r="SP28" s="265"/>
      <c r="SQ28" s="665" t="str">
        <f>IF(ST28="×",TIME(0,0,0),IF(SZ4="非常勤",RR28,SD28))</f>
        <v>　</v>
      </c>
      <c r="SR28" s="666"/>
      <c r="SS28" s="667"/>
      <c r="ST28" s="265"/>
      <c r="SU28" s="665" t="str">
        <f>IF(SX28="×",TIME(0,0,0),IF(SZ4="非常勤",RU28,SG28))</f>
        <v>　</v>
      </c>
      <c r="SV28" s="666"/>
      <c r="SW28" s="667"/>
      <c r="SX28" s="265"/>
      <c r="SY28" s="665" t="str">
        <f>IF(TB28="×",TIME(0,0,0),IF(SZ4="非常勤",RX28,SJ28))</f>
        <v>　</v>
      </c>
      <c r="SZ28" s="666"/>
      <c r="TA28" s="667"/>
      <c r="TB28" s="265"/>
      <c r="TC28" s="720"/>
      <c r="TD28" s="720"/>
      <c r="TE28" s="668"/>
      <c r="TF28" s="670"/>
      <c r="TG28" s="669"/>
      <c r="TH28" s="671"/>
      <c r="TI28" s="672"/>
      <c r="TJ28" s="672"/>
      <c r="TK28" s="673"/>
      <c r="TL28" s="263">
        <f>'別表_個別勤務状況（1～60）'!$A$28</f>
        <v>14</v>
      </c>
      <c r="TM28" s="264" t="str">
        <f>'別表_個別勤務状況（1～60）'!$B$28</f>
        <v>水</v>
      </c>
      <c r="TN28" s="660"/>
      <c r="TO28" s="661"/>
      <c r="TP28" s="660"/>
      <c r="TQ28" s="661"/>
      <c r="TR28" s="660"/>
      <c r="TS28" s="661"/>
      <c r="TT28" s="660"/>
      <c r="TU28" s="661"/>
      <c r="TV28" s="662" t="str">
        <f>IFERROR(IF(OR(TM28="日",TM28="祝",TM28=0,TN28=""),"　",MAX(IF(AND(TN28&lt;=TV14,TP28&gt;TW14),TW14-TV14,IF(AND(TN28&gt;TV14,TP28&lt;=TW14),TP28-TN28,IF(AND(TN28&lt;=TV14,TP28&lt;=TW14),TP28-TV14,IF(AND(TN28&gt;TV14,TP28&gt;TW14),TW14-TN28,0)))),0)),0)</f>
        <v>　</v>
      </c>
      <c r="TW28" s="663"/>
      <c r="TX28" s="664"/>
      <c r="TY28" s="662" t="str">
        <f>IFERROR(IF(OR(TM28="日",TM28="祝",TM28=0,TR28=""),"　",MAX(IF(AND(TR28&gt;UB14,TT28&gt;TZ14),0,IF(AND(TR28&lt;=UB14,TR28&gt;TY14,TT28&gt;TZ14),UB14-TR28,IF(AND(TR28&lt;=UB14,TR28&lt;=TY14,TT28&gt;TZ14),UB14-TY14,IF(AND(TR28&gt;TY14,TT28&lt;=TZ14),TT28-TR28,IF(AND(TR28&lt;=TY14,TT28&lt;=TZ14),TT28-TY14,0))))),0)),0)</f>
        <v>　</v>
      </c>
      <c r="TZ28" s="663"/>
      <c r="UA28" s="664"/>
      <c r="UB28" s="662" t="str">
        <f>IFERROR(IF(OR(TM28="日",TM28="祝",TM28=0,TR28=0),"　",MAX(IF(AND(TR28&lt;=UB14,TT28&gt;UC14),UC14-UB14,IF(TT28&lt;=UC14,0,IF(AND(TR28&gt;UB14,TT28&gt;UC14),UC14-TR28,0))),0)),0)</f>
        <v>　</v>
      </c>
      <c r="UC28" s="663"/>
      <c r="UD28" s="664"/>
      <c r="UE28" s="662" t="str">
        <f>IFERROR(IF(OR(TM28="日",TM28="祝",TM28=0,TR28=0),"　",MAX(IF(TR28&gt;UE14,TT28-TR28,IF(TR28&lt;=UE14,TT28-UE14,0)),0)),0)</f>
        <v>　</v>
      </c>
      <c r="UF28" s="663"/>
      <c r="UG28" s="664"/>
      <c r="UH28" s="662" t="str">
        <f>IFERROR(IF(OR(TM28="日",TM28="祝",TM28=0,TN28=""),"　",MAX(IF(AND(TN28&lt;=UH14,TP28&gt;UI14),UI14-UH14,IF(AND(TN28&gt;UH14,TP28&lt;=UI14),TP28-TN28,IF(AND(TN28&lt;=UH14,TP28&lt;=UI14),TP28-UH14,IF(AND(TN28&gt;UH14,TP28&gt;UI14),UI14-TN28,0)))),0)),0)</f>
        <v>　</v>
      </c>
      <c r="UI28" s="663"/>
      <c r="UJ28" s="664"/>
      <c r="UK28" s="662" t="str">
        <f>IFERROR(IF(OR(TM28="日",TM28="祝",TM28=0,TR28=0),"　",MAX(IF(AND(TR28&gt;UN14,TT28&gt;UL14),0,IF(AND(TR28&lt;=UN14,TR28&gt;UK14,TT28&gt;UL14),UN14-TR28,IF(AND(TR28&lt;=UN14,TR28&lt;=UK14,TT28&gt;UL14),UN14-UK14,IF(AND(TR28&gt;UK14,TT28&lt;=UL14),TT28-TR28,IF(AND(TR28&lt;=UK14,TT28&lt;=UL14),TT28-UK14,0))))),0)),0)</f>
        <v>　</v>
      </c>
      <c r="UL28" s="663"/>
      <c r="UM28" s="664"/>
      <c r="UN28" s="662" t="str">
        <f>IFERROR(IF(OR(TM28="日",TM28="祝",TM28=0,TR28=0),"　",MAX(IF(AND(TR28&lt;=UN14,TT28&gt;UO14),UO14-UN14,IF(TT28&lt;=UO14,0,IF(AND(TR28&gt;UN14,TT28&gt;UO14),UO14-TR28,0))),0)),0)</f>
        <v>　</v>
      </c>
      <c r="UO28" s="663"/>
      <c r="UP28" s="664"/>
      <c r="UQ28" s="662" t="str">
        <f t="shared" si="9"/>
        <v>　</v>
      </c>
      <c r="UR28" s="663"/>
      <c r="US28" s="664"/>
      <c r="UT28" s="665" t="str">
        <f>IF(UW28="×",TIME(0,0,0),IF(VG4="非常勤",TV28,UH28))</f>
        <v>　</v>
      </c>
      <c r="UU28" s="666"/>
      <c r="UV28" s="667"/>
      <c r="UW28" s="265"/>
      <c r="UX28" s="665" t="str">
        <f>IF(VA28="×",TIME(0,0,0),IF(VG4="非常勤",TY28,UK28))</f>
        <v>　</v>
      </c>
      <c r="UY28" s="666"/>
      <c r="UZ28" s="667"/>
      <c r="VA28" s="265"/>
      <c r="VB28" s="665" t="str">
        <f>IF(VE28="×",TIME(0,0,0),IF(VG4="非常勤",UB28,UN28))</f>
        <v>　</v>
      </c>
      <c r="VC28" s="666"/>
      <c r="VD28" s="667"/>
      <c r="VE28" s="265"/>
      <c r="VF28" s="665" t="str">
        <f>IF(VI28="×",TIME(0,0,0),IF(VG4="非常勤",UE28,UQ28))</f>
        <v>　</v>
      </c>
      <c r="VG28" s="666"/>
      <c r="VH28" s="667"/>
      <c r="VI28" s="265"/>
      <c r="VJ28" s="720"/>
      <c r="VK28" s="720"/>
      <c r="VL28" s="668"/>
      <c r="VM28" s="670"/>
      <c r="VN28" s="669"/>
      <c r="VO28" s="671"/>
      <c r="VP28" s="672"/>
      <c r="VQ28" s="672"/>
      <c r="VR28" s="673"/>
      <c r="VS28" s="263">
        <f>'別表_個別勤務状況（1～60）'!$A$28</f>
        <v>14</v>
      </c>
      <c r="VT28" s="264" t="str">
        <f>'別表_個別勤務状況（1～60）'!$B$28</f>
        <v>水</v>
      </c>
      <c r="VU28" s="660"/>
      <c r="VV28" s="661"/>
      <c r="VW28" s="660"/>
      <c r="VX28" s="661"/>
      <c r="VY28" s="660"/>
      <c r="VZ28" s="661"/>
      <c r="WA28" s="660"/>
      <c r="WB28" s="661"/>
      <c r="WC28" s="662" t="str">
        <f>IFERROR(IF(OR(VT28="日",VT28="祝",VT28=0,VU28=""),"　",MAX(IF(AND(VU28&lt;=WC14,VW28&gt;WD14),WD14-WC14,IF(AND(VU28&gt;WC14,VW28&lt;=WD14),VW28-VU28,IF(AND(VU28&lt;=WC14,VW28&lt;=WD14),VW28-WC14,IF(AND(VU28&gt;WC14,VW28&gt;WD14),WD14-VU28,0)))),0)),0)</f>
        <v>　</v>
      </c>
      <c r="WD28" s="663"/>
      <c r="WE28" s="664"/>
      <c r="WF28" s="662" t="str">
        <f>IFERROR(IF(OR(VT28="日",VT28="祝",VT28=0,VY28=""),"　",MAX(IF(AND(VY28&gt;WI14,WA28&gt;WG14),0,IF(AND(VY28&lt;=WI14,VY28&gt;WF14,WA28&gt;WG14),WI14-VY28,IF(AND(VY28&lt;=WI14,VY28&lt;=WF14,WA28&gt;WG14),WI14-WF14,IF(AND(VY28&gt;WF14,WA28&lt;=WG14),WA28-VY28,IF(AND(VY28&lt;=WF14,WA28&lt;=WG14),WA28-WF14,0))))),0)),0)</f>
        <v>　</v>
      </c>
      <c r="WG28" s="663"/>
      <c r="WH28" s="664"/>
      <c r="WI28" s="662" t="str">
        <f>IFERROR(IF(OR(VT28="日",VT28="祝",VT28=0,VY28=0),"　",MAX(IF(AND(VY28&lt;=WI14,WA28&gt;WJ14),WJ14-WI14,IF(WA28&lt;=WJ14,0,IF(AND(VY28&gt;WI14,WA28&gt;WJ14),WJ14-VY28,0))),0)),0)</f>
        <v>　</v>
      </c>
      <c r="WJ28" s="663"/>
      <c r="WK28" s="664"/>
      <c r="WL28" s="662" t="str">
        <f>IFERROR(IF(OR(VT28="日",VT28="祝",VT28=0,VY28=0),"　",MAX(IF(VY28&gt;WL14,WA28-VY28,IF(VY28&lt;=WL14,WA28-WL14,0)),0)),0)</f>
        <v>　</v>
      </c>
      <c r="WM28" s="663"/>
      <c r="WN28" s="664"/>
      <c r="WO28" s="662" t="str">
        <f>IFERROR(IF(OR(VT28="日",VT28="祝",VT28=0,VU28=""),"　",MAX(IF(AND(VU28&lt;=WO14,VW28&gt;WP14),WP14-WO14,IF(AND(VU28&gt;WO14,VW28&lt;=WP14),VW28-VU28,IF(AND(VU28&lt;=WO14,VW28&lt;=WP14),VW28-WO14,IF(AND(VU28&gt;WO14,VW28&gt;WP14),WP14-VU28,0)))),0)),0)</f>
        <v>　</v>
      </c>
      <c r="WP28" s="663"/>
      <c r="WQ28" s="664"/>
      <c r="WR28" s="662" t="str">
        <f>IFERROR(IF(OR(VT28="日",VT28="祝",VT28=0,VY28=0),"　",MAX(IF(AND(VY28&gt;WU14,WA28&gt;WS14),0,IF(AND(VY28&lt;=WU14,VY28&gt;WR14,WA28&gt;WS14),WU14-VY28,IF(AND(VY28&lt;=WU14,VY28&lt;=WR14,WA28&gt;WS14),WU14-WR14,IF(AND(VY28&gt;WR14,WA28&lt;=WS14),WA28-VY28,IF(AND(VY28&lt;=WR14,WA28&lt;=WS14),WA28-WR14,0))))),0)),0)</f>
        <v>　</v>
      </c>
      <c r="WS28" s="663"/>
      <c r="WT28" s="664"/>
      <c r="WU28" s="662" t="str">
        <f>IFERROR(IF(OR(VT28="日",VT28="祝",VT28=0,VY28=0),"　",MAX(IF(AND(VY28&lt;=WU14,WA28&gt;WV14),WV14-WU14,IF(WA28&lt;=WV14,0,IF(AND(VY28&gt;WU14,WA28&gt;WV14),WV14-VY28,0))),0)),0)</f>
        <v>　</v>
      </c>
      <c r="WV28" s="663"/>
      <c r="WW28" s="664"/>
      <c r="WX28" s="662" t="str">
        <f t="shared" si="10"/>
        <v>　</v>
      </c>
      <c r="WY28" s="663"/>
      <c r="WZ28" s="664"/>
      <c r="XA28" s="665" t="str">
        <f>IF(XD28="×",TIME(0,0,0),IF(XN4="非常勤",WC28,WO28))</f>
        <v>　</v>
      </c>
      <c r="XB28" s="666"/>
      <c r="XC28" s="667"/>
      <c r="XD28" s="265"/>
      <c r="XE28" s="665" t="str">
        <f>IF(XH28="×",TIME(0,0,0),IF(XN4="非常勤",WF28,WR28))</f>
        <v>　</v>
      </c>
      <c r="XF28" s="666"/>
      <c r="XG28" s="667"/>
      <c r="XH28" s="265"/>
      <c r="XI28" s="665" t="str">
        <f>IF(XL28="×",TIME(0,0,0),IF(XN4="非常勤",WI28,WU28))</f>
        <v>　</v>
      </c>
      <c r="XJ28" s="666"/>
      <c r="XK28" s="667"/>
      <c r="XL28" s="265"/>
      <c r="XM28" s="665" t="str">
        <f>IF(XP28="×",TIME(0,0,0),IF(XN4="非常勤",WL28,WX28))</f>
        <v>　</v>
      </c>
      <c r="XN28" s="666"/>
      <c r="XO28" s="667"/>
      <c r="XP28" s="265"/>
      <c r="XQ28" s="720"/>
      <c r="XR28" s="720"/>
      <c r="XS28" s="668"/>
      <c r="XT28" s="670"/>
      <c r="XU28" s="669"/>
      <c r="XV28" s="671"/>
      <c r="XW28" s="672"/>
      <c r="XX28" s="672"/>
      <c r="XY28" s="673"/>
      <c r="XZ28" s="263">
        <f>'別表_個別勤務状況（1～60）'!$A$28</f>
        <v>14</v>
      </c>
      <c r="YA28" s="264" t="str">
        <f>'別表_個別勤務状況（1～60）'!$B$28</f>
        <v>水</v>
      </c>
      <c r="YB28" s="660"/>
      <c r="YC28" s="661"/>
      <c r="YD28" s="660"/>
      <c r="YE28" s="661"/>
      <c r="YF28" s="660"/>
      <c r="YG28" s="661"/>
      <c r="YH28" s="660"/>
      <c r="YI28" s="661"/>
      <c r="YJ28" s="662" t="str">
        <f>IFERROR(IF(OR(YA28="日",YA28="祝",YA28=0,YB28=""),"　",MAX(IF(AND(YB28&lt;=YJ14,YD28&gt;YK14),YK14-YJ14,IF(AND(YB28&gt;YJ14,YD28&lt;=YK14),YD28-YB28,IF(AND(YB28&lt;=YJ14,YD28&lt;=YK14),YD28-YJ14,IF(AND(YB28&gt;YJ14,YD28&gt;YK14),YK14-YB28,0)))),0)),0)</f>
        <v>　</v>
      </c>
      <c r="YK28" s="663"/>
      <c r="YL28" s="664"/>
      <c r="YM28" s="662" t="str">
        <f>IFERROR(IF(OR(YA28="日",YA28="祝",YA28=0,YF28=""),"　",MAX(IF(AND(YF28&gt;YP14,YH28&gt;YN14),0,IF(AND(YF28&lt;=YP14,YF28&gt;YM14,YH28&gt;YN14),YP14-YF28,IF(AND(YF28&lt;=YP14,YF28&lt;=YM14,YH28&gt;YN14),YP14-YM14,IF(AND(YF28&gt;YM14,YH28&lt;=YN14),YH28-YF28,IF(AND(YF28&lt;=YM14,YH28&lt;=YN14),YH28-YM14,0))))),0)),0)</f>
        <v>　</v>
      </c>
      <c r="YN28" s="663"/>
      <c r="YO28" s="664"/>
      <c r="YP28" s="662" t="str">
        <f>IFERROR(IF(OR(YA28="日",YA28="祝",YA28=0,YF28=0),"　",MAX(IF(AND(YF28&lt;=YP14,YH28&gt;YQ14),YQ14-YP14,IF(YH28&lt;=YQ14,0,IF(AND(YF28&gt;YP14,YH28&gt;YQ14),YQ14-YF28,0))),0)),0)</f>
        <v>　</v>
      </c>
      <c r="YQ28" s="663"/>
      <c r="YR28" s="664"/>
      <c r="YS28" s="662" t="str">
        <f>IFERROR(IF(OR(YA28="日",YA28="祝",YA28=0,YF28=0),"　",MAX(IF(YF28&gt;YS14,YH28-YF28,IF(YF28&lt;=YS14,YH28-YS14,0)),0)),0)</f>
        <v>　</v>
      </c>
      <c r="YT28" s="663"/>
      <c r="YU28" s="664"/>
      <c r="YV28" s="662" t="str">
        <f>IFERROR(IF(OR(YA28="日",YA28="祝",YA28=0,YB28=""),"　",MAX(IF(AND(YB28&lt;=YV14,YD28&gt;YW14),YW14-YV14,IF(AND(YB28&gt;YV14,YD28&lt;=YW14),YD28-YB28,IF(AND(YB28&lt;=YV14,YD28&lt;=YW14),YD28-YV14,IF(AND(YB28&gt;YV14,YD28&gt;YW14),YW14-YB28,0)))),0)),0)</f>
        <v>　</v>
      </c>
      <c r="YW28" s="663"/>
      <c r="YX28" s="664"/>
      <c r="YY28" s="662" t="str">
        <f>IFERROR(IF(OR(YA28="日",YA28="祝",YA28=0,YF28=0),"　",MAX(IF(AND(YF28&gt;ZB14,YH28&gt;YZ14),0,IF(AND(YF28&lt;=ZB14,YF28&gt;YY14,YH28&gt;YZ14),ZB14-YF28,IF(AND(YF28&lt;=ZB14,YF28&lt;=YY14,YH28&gt;YZ14),ZB14-YY14,IF(AND(YF28&gt;YY14,YH28&lt;=YZ14),YH28-YF28,IF(AND(YF28&lt;=YY14,YH28&lt;=YZ14),YH28-YY14,0))))),0)),0)</f>
        <v>　</v>
      </c>
      <c r="YZ28" s="663"/>
      <c r="ZA28" s="664"/>
      <c r="ZB28" s="662" t="str">
        <f>IFERROR(IF(OR(YA28="日",YA28="祝",YA28=0,YF28=0),"　",MAX(IF(AND(YF28&lt;=ZB14,YH28&gt;ZC14),ZC14-ZB14,IF(YH28&lt;=ZC14,0,IF(AND(YF28&gt;ZB14,YH28&gt;ZC14),ZC14-YF28,0))),0)),0)</f>
        <v>　</v>
      </c>
      <c r="ZC28" s="663"/>
      <c r="ZD28" s="664"/>
      <c r="ZE28" s="662" t="str">
        <f t="shared" si="11"/>
        <v>　</v>
      </c>
      <c r="ZF28" s="663"/>
      <c r="ZG28" s="664"/>
      <c r="ZH28" s="665" t="str">
        <f>IF(ZK28="×",TIME(0,0,0),IF(ZU4="非常勤",YJ28,YV28))</f>
        <v>　</v>
      </c>
      <c r="ZI28" s="666"/>
      <c r="ZJ28" s="667"/>
      <c r="ZK28" s="265"/>
      <c r="ZL28" s="665" t="str">
        <f>IF(ZO28="×",TIME(0,0,0),IF(ZU4="非常勤",YM28,YY28))</f>
        <v>　</v>
      </c>
      <c r="ZM28" s="666"/>
      <c r="ZN28" s="667"/>
      <c r="ZO28" s="265"/>
      <c r="ZP28" s="665" t="str">
        <f>IF(ZS28="×",TIME(0,0,0),IF(ZU4="非常勤",YP28,ZB28))</f>
        <v>　</v>
      </c>
      <c r="ZQ28" s="666"/>
      <c r="ZR28" s="667"/>
      <c r="ZS28" s="265"/>
      <c r="ZT28" s="665" t="str">
        <f>IF(ZW28="×",TIME(0,0,0),IF(ZU4="非常勤",YS28,ZE28))</f>
        <v>　</v>
      </c>
      <c r="ZU28" s="666"/>
      <c r="ZV28" s="667"/>
      <c r="ZW28" s="265"/>
      <c r="ZX28" s="720"/>
      <c r="ZY28" s="720"/>
      <c r="ZZ28" s="668"/>
      <c r="AAA28" s="670"/>
      <c r="AAB28" s="669"/>
      <c r="AAC28" s="671"/>
      <c r="AAD28" s="672"/>
      <c r="AAE28" s="672"/>
      <c r="AAF28" s="673"/>
      <c r="AAG28" s="263">
        <f>'別表_個別勤務状況（1～60）'!$A$28</f>
        <v>14</v>
      </c>
      <c r="AAH28" s="264" t="str">
        <f>'別表_個別勤務状況（1～60）'!$B$28</f>
        <v>水</v>
      </c>
      <c r="AAI28" s="660"/>
      <c r="AAJ28" s="661"/>
      <c r="AAK28" s="660"/>
      <c r="AAL28" s="661"/>
      <c r="AAM28" s="660"/>
      <c r="AAN28" s="661"/>
      <c r="AAO28" s="660"/>
      <c r="AAP28" s="661"/>
      <c r="AAQ28" s="662" t="str">
        <f>IFERROR(IF(OR(AAH28="日",AAH28="祝",AAH28=0,AAI28=""),"　",MAX(IF(AND(AAI28&lt;=AAQ14,AAK28&gt;AAR14),AAR14-AAQ14,IF(AND(AAI28&gt;AAQ14,AAK28&lt;=AAR14),AAK28-AAI28,IF(AND(AAI28&lt;=AAQ14,AAK28&lt;=AAR14),AAK28-AAQ14,IF(AND(AAI28&gt;AAQ14,AAK28&gt;AAR14),AAR14-AAI28,0)))),0)),0)</f>
        <v>　</v>
      </c>
      <c r="AAR28" s="663"/>
      <c r="AAS28" s="664"/>
      <c r="AAT28" s="662" t="str">
        <f>IFERROR(IF(OR(AAH28="日",AAH28="祝",AAH28=0,AAM28=""),"　",MAX(IF(AND(AAM28&gt;AAW14,AAO28&gt;AAU14),0,IF(AND(AAM28&lt;=AAW14,AAM28&gt;AAT14,AAO28&gt;AAU14),AAW14-AAM28,IF(AND(AAM28&lt;=AAW14,AAM28&lt;=AAT14,AAO28&gt;AAU14),AAW14-AAT14,IF(AND(AAM28&gt;AAT14,AAO28&lt;=AAU14),AAO28-AAM28,IF(AND(AAM28&lt;=AAT14,AAO28&lt;=AAU14),AAO28-AAT14,0))))),0)),0)</f>
        <v>　</v>
      </c>
      <c r="AAU28" s="663"/>
      <c r="AAV28" s="664"/>
      <c r="AAW28" s="662" t="str">
        <f>IFERROR(IF(OR(AAH28="日",AAH28="祝",AAH28=0,AAM28=0),"　",MAX(IF(AND(AAM28&lt;=AAW14,AAO28&gt;AAX14),AAX14-AAW14,IF(AAO28&lt;=AAX14,0,IF(AND(AAM28&gt;AAW14,AAO28&gt;AAX14),AAX14-AAM28,0))),0)),0)</f>
        <v>　</v>
      </c>
      <c r="AAX28" s="663"/>
      <c r="AAY28" s="664"/>
      <c r="AAZ28" s="662" t="str">
        <f>IFERROR(IF(OR(AAH28="日",AAH28="祝",AAH28=0,AAM28=0),"　",MAX(IF(AAM28&gt;AAZ14,AAO28-AAM28,IF(AAM28&lt;=AAZ14,AAO28-AAZ14,0)),0)),0)</f>
        <v>　</v>
      </c>
      <c r="ABA28" s="663"/>
      <c r="ABB28" s="664"/>
      <c r="ABC28" s="662" t="str">
        <f>IFERROR(IF(OR(AAH28="日",AAH28="祝",AAH28=0,AAI28=""),"　",MAX(IF(AND(AAI28&lt;=ABC14,AAK28&gt;ABD14),ABD14-ABC14,IF(AND(AAI28&gt;ABC14,AAK28&lt;=ABD14),AAK28-AAI28,IF(AND(AAI28&lt;=ABC14,AAK28&lt;=ABD14),AAK28-ABC14,IF(AND(AAI28&gt;ABC14,AAK28&gt;ABD14),ABD14-AAI28,0)))),0)),0)</f>
        <v>　</v>
      </c>
      <c r="ABD28" s="663"/>
      <c r="ABE28" s="664"/>
      <c r="ABF28" s="662" t="str">
        <f>IFERROR(IF(OR(AAH28="日",AAH28="祝",AAH28=0,AAM28=0),"　",MAX(IF(AND(AAM28&gt;ABI14,AAO28&gt;ABG14),0,IF(AND(AAM28&lt;=ABI14,AAM28&gt;ABF14,AAO28&gt;ABG14),ABI14-AAM28,IF(AND(AAM28&lt;=ABI14,AAM28&lt;=ABF14,AAO28&gt;ABG14),ABI14-ABF14,IF(AND(AAM28&gt;ABF14,AAO28&lt;=ABG14),AAO28-AAM28,IF(AND(AAM28&lt;=ABF14,AAO28&lt;=ABG14),AAO28-ABF14,0))))),0)),0)</f>
        <v>　</v>
      </c>
      <c r="ABG28" s="663"/>
      <c r="ABH28" s="664"/>
      <c r="ABI28" s="662" t="str">
        <f>IFERROR(IF(OR(AAH28="日",AAH28="祝",AAH28=0,AAM28=0),"　",MAX(IF(AND(AAM28&lt;=ABI14,AAO28&gt;ABJ14),ABJ14-ABI14,IF(AAO28&lt;=ABJ14,0,IF(AND(AAM28&gt;ABI14,AAO28&gt;ABJ14),ABJ14-AAM28,0))),0)),0)</f>
        <v>　</v>
      </c>
      <c r="ABJ28" s="663"/>
      <c r="ABK28" s="664"/>
      <c r="ABL28" s="662" t="str">
        <f t="shared" si="12"/>
        <v>　</v>
      </c>
      <c r="ABM28" s="663"/>
      <c r="ABN28" s="664"/>
      <c r="ABO28" s="665" t="str">
        <f>IF(ABR28="×",TIME(0,0,0),IF(ACB4="非常勤",AAQ28,ABC28))</f>
        <v>　</v>
      </c>
      <c r="ABP28" s="666"/>
      <c r="ABQ28" s="667"/>
      <c r="ABR28" s="265"/>
      <c r="ABS28" s="665" t="str">
        <f>IF(ABV28="×",TIME(0,0,0),IF(ACB4="非常勤",AAT28,ABF28))</f>
        <v>　</v>
      </c>
      <c r="ABT28" s="666"/>
      <c r="ABU28" s="667"/>
      <c r="ABV28" s="265"/>
      <c r="ABW28" s="665" t="str">
        <f>IF(ABZ28="×",TIME(0,0,0),IF(ACB4="非常勤",AAW28,ABI28))</f>
        <v>　</v>
      </c>
      <c r="ABX28" s="666"/>
      <c r="ABY28" s="667"/>
      <c r="ABZ28" s="265"/>
      <c r="ACA28" s="665" t="str">
        <f>IF(ACD28="×",TIME(0,0,0),IF(ACB4="非常勤",AAZ28,ABL28))</f>
        <v>　</v>
      </c>
      <c r="ACB28" s="666"/>
      <c r="ACC28" s="667"/>
      <c r="ACD28" s="265"/>
      <c r="ACE28" s="720"/>
      <c r="ACF28" s="720"/>
      <c r="ACG28" s="668"/>
      <c r="ACH28" s="670"/>
      <c r="ACI28" s="669"/>
      <c r="ACJ28" s="671"/>
      <c r="ACK28" s="672"/>
      <c r="ACL28" s="672"/>
      <c r="ACM28" s="673"/>
      <c r="ACN28" s="263">
        <f>'別表_個別勤務状況（1～60）'!$A$28</f>
        <v>14</v>
      </c>
      <c r="ACO28" s="264" t="str">
        <f>'別表_個別勤務状況（1～60）'!$B$28</f>
        <v>水</v>
      </c>
      <c r="ACP28" s="660"/>
      <c r="ACQ28" s="661"/>
      <c r="ACR28" s="660"/>
      <c r="ACS28" s="661"/>
      <c r="ACT28" s="660"/>
      <c r="ACU28" s="661"/>
      <c r="ACV28" s="660"/>
      <c r="ACW28" s="661"/>
      <c r="ACX28" s="662" t="str">
        <f>IFERROR(IF(OR(ACO28="日",ACO28="祝",ACO28=0,ACP28=""),"　",MAX(IF(AND(ACP28&lt;=ACX14,ACR28&gt;ACY14),ACY14-ACX14,IF(AND(ACP28&gt;ACX14,ACR28&lt;=ACY14),ACR28-ACP28,IF(AND(ACP28&lt;=ACX14,ACR28&lt;=ACY14),ACR28-ACX14,IF(AND(ACP28&gt;ACX14,ACR28&gt;ACY14),ACY14-ACP28,0)))),0)),0)</f>
        <v>　</v>
      </c>
      <c r="ACY28" s="663"/>
      <c r="ACZ28" s="664"/>
      <c r="ADA28" s="662" t="str">
        <f>IFERROR(IF(OR(ACO28="日",ACO28="祝",ACO28=0,ACT28=""),"　",MAX(IF(AND(ACT28&gt;ADD14,ACV28&gt;ADB14),0,IF(AND(ACT28&lt;=ADD14,ACT28&gt;ADA14,ACV28&gt;ADB14),ADD14-ACT28,IF(AND(ACT28&lt;=ADD14,ACT28&lt;=ADA14,ACV28&gt;ADB14),ADD14-ADA14,IF(AND(ACT28&gt;ADA14,ACV28&lt;=ADB14),ACV28-ACT28,IF(AND(ACT28&lt;=ADA14,ACV28&lt;=ADB14),ACV28-ADA14,0))))),0)),0)</f>
        <v>　</v>
      </c>
      <c r="ADB28" s="663"/>
      <c r="ADC28" s="664"/>
      <c r="ADD28" s="662" t="str">
        <f>IFERROR(IF(OR(ACO28="日",ACO28="祝",ACO28=0,ACT28=0),"　",MAX(IF(AND(ACT28&lt;=ADD14,ACV28&gt;ADE14),ADE14-ADD14,IF(ACV28&lt;=ADE14,0,IF(AND(ACT28&gt;ADD14,ACV28&gt;ADE14),ADE14-ACT28,0))),0)),0)</f>
        <v>　</v>
      </c>
      <c r="ADE28" s="663"/>
      <c r="ADF28" s="664"/>
      <c r="ADG28" s="662" t="str">
        <f>IFERROR(IF(OR(ACO28="日",ACO28="祝",ACO28=0,ACT28=0),"　",MAX(IF(ACT28&gt;ADG14,ACV28-ACT28,IF(ACT28&lt;=ADG14,ACV28-ADG14,0)),0)),0)</f>
        <v>　</v>
      </c>
      <c r="ADH28" s="663"/>
      <c r="ADI28" s="664"/>
      <c r="ADJ28" s="662" t="str">
        <f>IFERROR(IF(OR(ACO28="日",ACO28="祝",ACO28=0,ACP28=""),"　",MAX(IF(AND(ACP28&lt;=ADJ14,ACR28&gt;ADK14),ADK14-ADJ14,IF(AND(ACP28&gt;ADJ14,ACR28&lt;=ADK14),ACR28-ACP28,IF(AND(ACP28&lt;=ADJ14,ACR28&lt;=ADK14),ACR28-ADJ14,IF(AND(ACP28&gt;ADJ14,ACR28&gt;ADK14),ADK14-ACP28,0)))),0)),0)</f>
        <v>　</v>
      </c>
      <c r="ADK28" s="663"/>
      <c r="ADL28" s="664"/>
      <c r="ADM28" s="662" t="str">
        <f>IFERROR(IF(OR(ACO28="日",ACO28="祝",ACO28=0,ACT28=0),"　",MAX(IF(AND(ACT28&gt;ADP14,ACV28&gt;ADN14),0,IF(AND(ACT28&lt;=ADP14,ACT28&gt;ADM14,ACV28&gt;ADN14),ADP14-ACT28,IF(AND(ACT28&lt;=ADP14,ACT28&lt;=ADM14,ACV28&gt;ADN14),ADP14-ADM14,IF(AND(ACT28&gt;ADM14,ACV28&lt;=ADN14),ACV28-ACT28,IF(AND(ACT28&lt;=ADM14,ACV28&lt;=ADN14),ACV28-ADM14,0))))),0)),0)</f>
        <v>　</v>
      </c>
      <c r="ADN28" s="663"/>
      <c r="ADO28" s="664"/>
      <c r="ADP28" s="662" t="str">
        <f>IFERROR(IF(OR(ACO28="日",ACO28="祝",ACO28=0,ACT28=0),"　",MAX(IF(AND(ACT28&lt;=ADP14,ACV28&gt;ADQ14),ADQ14-ADP14,IF(ACV28&lt;=ADQ14,0,IF(AND(ACT28&gt;ADP14,ACV28&gt;ADQ14),ADQ14-ACT28,0))),0)),0)</f>
        <v>　</v>
      </c>
      <c r="ADQ28" s="663"/>
      <c r="ADR28" s="664"/>
      <c r="ADS28" s="662" t="str">
        <f t="shared" si="13"/>
        <v>　</v>
      </c>
      <c r="ADT28" s="663"/>
      <c r="ADU28" s="664"/>
      <c r="ADV28" s="665" t="str">
        <f>IF(ADY28="×",TIME(0,0,0),IF(AEI4="非常勤",ACX28,ADJ28))</f>
        <v>　</v>
      </c>
      <c r="ADW28" s="666"/>
      <c r="ADX28" s="667"/>
      <c r="ADY28" s="265"/>
      <c r="ADZ28" s="665" t="str">
        <f>IF(AEC28="×",TIME(0,0,0),IF(AEI4="非常勤",ADA28,ADM28))</f>
        <v>　</v>
      </c>
      <c r="AEA28" s="666"/>
      <c r="AEB28" s="667"/>
      <c r="AEC28" s="265"/>
      <c r="AED28" s="665" t="str">
        <f>IF(AEG28="×",TIME(0,0,0),IF(AEI4="非常勤",ADD28,ADP28))</f>
        <v>　</v>
      </c>
      <c r="AEE28" s="666"/>
      <c r="AEF28" s="667"/>
      <c r="AEG28" s="265"/>
      <c r="AEH28" s="665" t="str">
        <f>IF(AEK28="×",TIME(0,0,0),IF(AEI4="非常勤",ADG28,ADS28))</f>
        <v>　</v>
      </c>
      <c r="AEI28" s="666"/>
      <c r="AEJ28" s="667"/>
      <c r="AEK28" s="265"/>
      <c r="AEL28" s="720"/>
      <c r="AEM28" s="720"/>
      <c r="AEN28" s="668"/>
      <c r="AEO28" s="670"/>
      <c r="AEP28" s="669"/>
      <c r="AEQ28" s="671"/>
      <c r="AER28" s="672"/>
      <c r="AES28" s="672"/>
      <c r="AET28" s="673"/>
      <c r="AEU28" s="263">
        <f>'別表_個別勤務状況（1～60）'!$A$28</f>
        <v>14</v>
      </c>
      <c r="AEV28" s="264" t="str">
        <f>'別表_個別勤務状況（1～60）'!$B$28</f>
        <v>水</v>
      </c>
      <c r="AEW28" s="660"/>
      <c r="AEX28" s="661"/>
      <c r="AEY28" s="660"/>
      <c r="AEZ28" s="661"/>
      <c r="AFA28" s="660"/>
      <c r="AFB28" s="661"/>
      <c r="AFC28" s="660"/>
      <c r="AFD28" s="661"/>
      <c r="AFE28" s="662" t="str">
        <f>IFERROR(IF(OR(AEV28="日",AEV28="祝",AEV28=0,AEW28=""),"　",MAX(IF(AND(AEW28&lt;=AFE14,AEY28&gt;AFF14),AFF14-AFE14,IF(AND(AEW28&gt;AFE14,AEY28&lt;=AFF14),AEY28-AEW28,IF(AND(AEW28&lt;=AFE14,AEY28&lt;=AFF14),AEY28-AFE14,IF(AND(AEW28&gt;AFE14,AEY28&gt;AFF14),AFF14-AEW28,0)))),0)),0)</f>
        <v>　</v>
      </c>
      <c r="AFF28" s="663"/>
      <c r="AFG28" s="664"/>
      <c r="AFH28" s="662" t="str">
        <f>IFERROR(IF(OR(AEV28="日",AEV28="祝",AEV28=0,AFA28=""),"　",MAX(IF(AND(AFA28&gt;AFK14,AFC28&gt;AFI14),0,IF(AND(AFA28&lt;=AFK14,AFA28&gt;AFH14,AFC28&gt;AFI14),AFK14-AFA28,IF(AND(AFA28&lt;=AFK14,AFA28&lt;=AFH14,AFC28&gt;AFI14),AFK14-AFH14,IF(AND(AFA28&gt;AFH14,AFC28&lt;=AFI14),AFC28-AFA28,IF(AND(AFA28&lt;=AFH14,AFC28&lt;=AFI14),AFC28-AFH14,0))))),0)),0)</f>
        <v>　</v>
      </c>
      <c r="AFI28" s="663"/>
      <c r="AFJ28" s="664"/>
      <c r="AFK28" s="662" t="str">
        <f>IFERROR(IF(OR(AEV28="日",AEV28="祝",AEV28=0,AFA28=0),"　",MAX(IF(AND(AFA28&lt;=AFK14,AFC28&gt;AFL14),AFL14-AFK14,IF(AFC28&lt;=AFL14,0,IF(AND(AFA28&gt;AFK14,AFC28&gt;AFL14),AFL14-AFA28,0))),0)),0)</f>
        <v>　</v>
      </c>
      <c r="AFL28" s="663"/>
      <c r="AFM28" s="664"/>
      <c r="AFN28" s="662" t="str">
        <f>IFERROR(IF(OR(AEV28="日",AEV28="祝",AEV28=0,AFA28=0),"　",MAX(IF(AFA28&gt;AFN14,AFC28-AFA28,IF(AFA28&lt;=AFN14,AFC28-AFN14,0)),0)),0)</f>
        <v>　</v>
      </c>
      <c r="AFO28" s="663"/>
      <c r="AFP28" s="664"/>
      <c r="AFQ28" s="662" t="str">
        <f>IFERROR(IF(OR(AEV28="日",AEV28="祝",AEV28=0,AEW28=""),"　",MAX(IF(AND(AEW28&lt;=AFQ14,AEY28&gt;AFR14),AFR14-AFQ14,IF(AND(AEW28&gt;AFQ14,AEY28&lt;=AFR14),AEY28-AEW28,IF(AND(AEW28&lt;=AFQ14,AEY28&lt;=AFR14),AEY28-AFQ14,IF(AND(AEW28&gt;AFQ14,AEY28&gt;AFR14),AFR14-AEW28,0)))),0)),0)</f>
        <v>　</v>
      </c>
      <c r="AFR28" s="663"/>
      <c r="AFS28" s="664"/>
      <c r="AFT28" s="662" t="str">
        <f>IFERROR(IF(OR(AEV28="日",AEV28="祝",AEV28=0,AFA28=0),"　",MAX(IF(AND(AFA28&gt;AFW14,AFC28&gt;AFU14),0,IF(AND(AFA28&lt;=AFW14,AFA28&gt;AFT14,AFC28&gt;AFU14),AFW14-AFA28,IF(AND(AFA28&lt;=AFW14,AFA28&lt;=AFT14,AFC28&gt;AFU14),AFW14-AFT14,IF(AND(AFA28&gt;AFT14,AFC28&lt;=AFU14),AFC28-AFA28,IF(AND(AFA28&lt;=AFT14,AFC28&lt;=AFU14),AFC28-AFT14,0))))),0)),0)</f>
        <v>　</v>
      </c>
      <c r="AFU28" s="663"/>
      <c r="AFV28" s="664"/>
      <c r="AFW28" s="662" t="str">
        <f>IFERROR(IF(OR(AEV28="日",AEV28="祝",AEV28=0,AFA28=0),"　",MAX(IF(AND(AFA28&lt;=AFW14,AFC28&gt;AFX14),AFX14-AFW14,IF(AFC28&lt;=AFX14,0,IF(AND(AFA28&gt;AFW14,AFC28&gt;AFX14),AFX14-AFA28,0))),0)),0)</f>
        <v>　</v>
      </c>
      <c r="AFX28" s="663"/>
      <c r="AFY28" s="664"/>
      <c r="AFZ28" s="662" t="str">
        <f t="shared" si="14"/>
        <v>　</v>
      </c>
      <c r="AGA28" s="663"/>
      <c r="AGB28" s="664"/>
      <c r="AGC28" s="665" t="str">
        <f>IF(AGF28="×",TIME(0,0,0),IF(AGP4="非常勤",AFE28,AFQ28))</f>
        <v>　</v>
      </c>
      <c r="AGD28" s="666"/>
      <c r="AGE28" s="667"/>
      <c r="AGF28" s="265"/>
      <c r="AGG28" s="665" t="str">
        <f>IF(AGJ28="×",TIME(0,0,0),IF(AGP4="非常勤",AFH28,AFT28))</f>
        <v>　</v>
      </c>
      <c r="AGH28" s="666"/>
      <c r="AGI28" s="667"/>
      <c r="AGJ28" s="265"/>
      <c r="AGK28" s="665" t="str">
        <f>IF(AGN28="×",TIME(0,0,0),IF(AGP4="非常勤",AFK28,AFW28))</f>
        <v>　</v>
      </c>
      <c r="AGL28" s="666"/>
      <c r="AGM28" s="667"/>
      <c r="AGN28" s="265"/>
      <c r="AGO28" s="665" t="str">
        <f>IF(AGR28="×",TIME(0,0,0),IF(AGP4="非常勤",AFN28,AFZ28))</f>
        <v>　</v>
      </c>
      <c r="AGP28" s="666"/>
      <c r="AGQ28" s="667"/>
      <c r="AGR28" s="265"/>
      <c r="AGS28" s="720"/>
      <c r="AGT28" s="720"/>
      <c r="AGU28" s="668"/>
      <c r="AGV28" s="670"/>
      <c r="AGW28" s="669"/>
      <c r="AGX28" s="671"/>
      <c r="AGY28" s="672"/>
      <c r="AGZ28" s="672"/>
      <c r="AHA28" s="673"/>
      <c r="AHB28" s="263">
        <f>'別表_個別勤務状況（1～60）'!$A$28</f>
        <v>14</v>
      </c>
      <c r="AHC28" s="264" t="str">
        <f>'別表_個別勤務状況（1～60）'!$B$28</f>
        <v>水</v>
      </c>
      <c r="AHD28" s="660"/>
      <c r="AHE28" s="661"/>
      <c r="AHF28" s="660"/>
      <c r="AHG28" s="661"/>
      <c r="AHH28" s="660"/>
      <c r="AHI28" s="661"/>
      <c r="AHJ28" s="660"/>
      <c r="AHK28" s="661"/>
      <c r="AHL28" s="662" t="str">
        <f>IFERROR(IF(OR(AHC28="日",AHC28="祝",AHC28=0,AHD28=""),"　",MAX(IF(AND(AHD28&lt;=AHL14,AHF28&gt;AHM14),AHM14-AHL14,IF(AND(AHD28&gt;AHL14,AHF28&lt;=AHM14),AHF28-AHD28,IF(AND(AHD28&lt;=AHL14,AHF28&lt;=AHM14),AHF28-AHL14,IF(AND(AHD28&gt;AHL14,AHF28&gt;AHM14),AHM14-AHD28,0)))),0)),0)</f>
        <v>　</v>
      </c>
      <c r="AHM28" s="663"/>
      <c r="AHN28" s="664"/>
      <c r="AHO28" s="662" t="str">
        <f>IFERROR(IF(OR(AHC28="日",AHC28="祝",AHC28=0,AHH28=""),"　",MAX(IF(AND(AHH28&gt;AHR14,AHJ28&gt;AHP14),0,IF(AND(AHH28&lt;=AHR14,AHH28&gt;AHO14,AHJ28&gt;AHP14),AHR14-AHH28,IF(AND(AHH28&lt;=AHR14,AHH28&lt;=AHO14,AHJ28&gt;AHP14),AHR14-AHO14,IF(AND(AHH28&gt;AHO14,AHJ28&lt;=AHP14),AHJ28-AHH28,IF(AND(AHH28&lt;=AHO14,AHJ28&lt;=AHP14),AHJ28-AHO14,0))))),0)),0)</f>
        <v>　</v>
      </c>
      <c r="AHP28" s="663"/>
      <c r="AHQ28" s="664"/>
      <c r="AHR28" s="662" t="str">
        <f>IFERROR(IF(OR(AHC28="日",AHC28="祝",AHC28=0,AHH28=0),"　",MAX(IF(AND(AHH28&lt;=AHR14,AHJ28&gt;AHS14),AHS14-AHR14,IF(AHJ28&lt;=AHS14,0,IF(AND(AHH28&gt;AHR14,AHJ28&gt;AHS14),AHS14-AHH28,0))),0)),0)</f>
        <v>　</v>
      </c>
      <c r="AHS28" s="663"/>
      <c r="AHT28" s="664"/>
      <c r="AHU28" s="662" t="str">
        <f>IFERROR(IF(OR(AHC28="日",AHC28="祝",AHC28=0,AHH28=0),"　",MAX(IF(AHH28&gt;AHU14,AHJ28-AHH28,IF(AHH28&lt;=AHU14,AHJ28-AHU14,0)),0)),0)</f>
        <v>　</v>
      </c>
      <c r="AHV28" s="663"/>
      <c r="AHW28" s="664"/>
      <c r="AHX28" s="662" t="str">
        <f>IFERROR(IF(OR(AHC28="日",AHC28="祝",AHC28=0,AHD28=""),"　",MAX(IF(AND(AHD28&lt;=AHX14,AHF28&gt;AHY14),AHY14-AHX14,IF(AND(AHD28&gt;AHX14,AHF28&lt;=AHY14),AHF28-AHD28,IF(AND(AHD28&lt;=AHX14,AHF28&lt;=AHY14),AHF28-AHX14,IF(AND(AHD28&gt;AHX14,AHF28&gt;AHY14),AHY14-AHD28,0)))),0)),0)</f>
        <v>　</v>
      </c>
      <c r="AHY28" s="663"/>
      <c r="AHZ28" s="664"/>
      <c r="AIA28" s="662" t="str">
        <f>IFERROR(IF(OR(AHC28="日",AHC28="祝",AHC28=0,AHH28=0),"　",MAX(IF(AND(AHH28&gt;AID14,AHJ28&gt;AIB14),0,IF(AND(AHH28&lt;=AID14,AHH28&gt;AIA14,AHJ28&gt;AIB14),AID14-AHH28,IF(AND(AHH28&lt;=AID14,AHH28&lt;=AIA14,AHJ28&gt;AIB14),AID14-AIA14,IF(AND(AHH28&gt;AIA14,AHJ28&lt;=AIB14),AHJ28-AHH28,IF(AND(AHH28&lt;=AIA14,AHJ28&lt;=AIB14),AHJ28-AIA14,0))))),0)),0)</f>
        <v>　</v>
      </c>
      <c r="AIB28" s="663"/>
      <c r="AIC28" s="664"/>
      <c r="AID28" s="662" t="str">
        <f>IFERROR(IF(OR(AHC28="日",AHC28="祝",AHC28=0,AHH28=0),"　",MAX(IF(AND(AHH28&lt;=AID14,AHJ28&gt;AIE14),AIE14-AID14,IF(AHJ28&lt;=AIE14,0,IF(AND(AHH28&gt;AID14,AHJ28&gt;AIE14),AIE14-AHH28,0))),0)),0)</f>
        <v>　</v>
      </c>
      <c r="AIE28" s="663"/>
      <c r="AIF28" s="664"/>
      <c r="AIG28" s="662" t="str">
        <f t="shared" si="15"/>
        <v>　</v>
      </c>
      <c r="AIH28" s="663"/>
      <c r="AII28" s="664"/>
      <c r="AIJ28" s="665" t="str">
        <f>IF(AIM28="×",TIME(0,0,0),IF(AIW4="非常勤",AHL28,AHX28))</f>
        <v>　</v>
      </c>
      <c r="AIK28" s="666"/>
      <c r="AIL28" s="667"/>
      <c r="AIM28" s="265"/>
      <c r="AIN28" s="665" t="str">
        <f>IF(AIQ28="×",TIME(0,0,0),IF(AIW4="非常勤",AHO28,AIA28))</f>
        <v>　</v>
      </c>
      <c r="AIO28" s="666"/>
      <c r="AIP28" s="667"/>
      <c r="AIQ28" s="265"/>
      <c r="AIR28" s="665" t="str">
        <f>IF(AIU28="×",TIME(0,0,0),IF(AIW4="非常勤",AHR28,AID28))</f>
        <v>　</v>
      </c>
      <c r="AIS28" s="666"/>
      <c r="AIT28" s="667"/>
      <c r="AIU28" s="265"/>
      <c r="AIV28" s="665" t="str">
        <f>IF(AIY28="×",TIME(0,0,0),IF(AIW4="非常勤",AHU28,AIG28))</f>
        <v>　</v>
      </c>
      <c r="AIW28" s="666"/>
      <c r="AIX28" s="667"/>
      <c r="AIY28" s="265"/>
      <c r="AIZ28" s="720"/>
      <c r="AJA28" s="720"/>
      <c r="AJB28" s="668"/>
      <c r="AJC28" s="670"/>
      <c r="AJD28" s="669"/>
      <c r="AJE28" s="671"/>
      <c r="AJF28" s="672"/>
      <c r="AJG28" s="672"/>
      <c r="AJH28" s="673"/>
      <c r="AJI28" s="263">
        <f>'別表_個別勤務状況（1～60）'!$A$28</f>
        <v>14</v>
      </c>
      <c r="AJJ28" s="264" t="str">
        <f>'別表_個別勤務状況（1～60）'!$B$28</f>
        <v>水</v>
      </c>
      <c r="AJK28" s="660"/>
      <c r="AJL28" s="661"/>
      <c r="AJM28" s="660"/>
      <c r="AJN28" s="661"/>
      <c r="AJO28" s="660"/>
      <c r="AJP28" s="661"/>
      <c r="AJQ28" s="660"/>
      <c r="AJR28" s="661"/>
      <c r="AJS28" s="662" t="str">
        <f>IFERROR(IF(OR(AJJ28="日",AJJ28="祝",AJJ28=0,AJK28=""),"　",MAX(IF(AND(AJK28&lt;=AJS14,AJM28&gt;AJT14),AJT14-AJS14,IF(AND(AJK28&gt;AJS14,AJM28&lt;=AJT14),AJM28-AJK28,IF(AND(AJK28&lt;=AJS14,AJM28&lt;=AJT14),AJM28-AJS14,IF(AND(AJK28&gt;AJS14,AJM28&gt;AJT14),AJT14-AJK28,0)))),0)),0)</f>
        <v>　</v>
      </c>
      <c r="AJT28" s="663"/>
      <c r="AJU28" s="664"/>
      <c r="AJV28" s="662" t="str">
        <f>IFERROR(IF(OR(AJJ28="日",AJJ28="祝",AJJ28=0,AJO28=""),"　",MAX(IF(AND(AJO28&gt;AJY14,AJQ28&gt;AJW14),0,IF(AND(AJO28&lt;=AJY14,AJO28&gt;AJV14,AJQ28&gt;AJW14),AJY14-AJO28,IF(AND(AJO28&lt;=AJY14,AJO28&lt;=AJV14,AJQ28&gt;AJW14),AJY14-AJV14,IF(AND(AJO28&gt;AJV14,AJQ28&lt;=AJW14),AJQ28-AJO28,IF(AND(AJO28&lt;=AJV14,AJQ28&lt;=AJW14),AJQ28-AJV14,0))))),0)),0)</f>
        <v>　</v>
      </c>
      <c r="AJW28" s="663"/>
      <c r="AJX28" s="664"/>
      <c r="AJY28" s="662" t="str">
        <f>IFERROR(IF(OR(AJJ28="日",AJJ28="祝",AJJ28=0,AJO28=0),"　",MAX(IF(AND(AJO28&lt;=AJY14,AJQ28&gt;AJZ14),AJZ14-AJY14,IF(AJQ28&lt;=AJZ14,0,IF(AND(AJO28&gt;AJY14,AJQ28&gt;AJZ14),AJZ14-AJO28,0))),0)),0)</f>
        <v>　</v>
      </c>
      <c r="AJZ28" s="663"/>
      <c r="AKA28" s="664"/>
      <c r="AKB28" s="662" t="str">
        <f>IFERROR(IF(OR(AJJ28="日",AJJ28="祝",AJJ28=0,AJO28=0),"　",MAX(IF(AJO28&gt;AKB14,AJQ28-AJO28,IF(AJO28&lt;=AKB14,AJQ28-AKB14,0)),0)),0)</f>
        <v>　</v>
      </c>
      <c r="AKC28" s="663"/>
      <c r="AKD28" s="664"/>
      <c r="AKE28" s="662" t="str">
        <f>IFERROR(IF(OR(AJJ28="日",AJJ28="祝",AJJ28=0,AJK28=""),"　",MAX(IF(AND(AJK28&lt;=AKE14,AJM28&gt;AKF14),AKF14-AKE14,IF(AND(AJK28&gt;AKE14,AJM28&lt;=AKF14),AJM28-AJK28,IF(AND(AJK28&lt;=AKE14,AJM28&lt;=AKF14),AJM28-AKE14,IF(AND(AJK28&gt;AKE14,AJM28&gt;AKF14),AKF14-AJK28,0)))),0)),0)</f>
        <v>　</v>
      </c>
      <c r="AKF28" s="663"/>
      <c r="AKG28" s="664"/>
      <c r="AKH28" s="662" t="str">
        <f>IFERROR(IF(OR(AJJ28="日",AJJ28="祝",AJJ28=0,AJO28=0),"　",MAX(IF(AND(AJO28&gt;AKK14,AJQ28&gt;AKI14),0,IF(AND(AJO28&lt;=AKK14,AJO28&gt;AKH14,AJQ28&gt;AKI14),AKK14-AJO28,IF(AND(AJO28&lt;=AKK14,AJO28&lt;=AKH14,AJQ28&gt;AKI14),AKK14-AKH14,IF(AND(AJO28&gt;AKH14,AJQ28&lt;=AKI14),AJQ28-AJO28,IF(AND(AJO28&lt;=AKH14,AJQ28&lt;=AKI14),AJQ28-AKH14,0))))),0)),0)</f>
        <v>　</v>
      </c>
      <c r="AKI28" s="663"/>
      <c r="AKJ28" s="664"/>
      <c r="AKK28" s="662" t="str">
        <f>IFERROR(IF(OR(AJJ28="日",AJJ28="祝",AJJ28=0,AJO28=0),"　",MAX(IF(AND(AJO28&lt;=AKK14,AJQ28&gt;AKL14),AKL14-AKK14,IF(AJQ28&lt;=AKL14,0,IF(AND(AJO28&gt;AKK14,AJQ28&gt;AKL14),AKL14-AJO28,0))),0)),0)</f>
        <v>　</v>
      </c>
      <c r="AKL28" s="663"/>
      <c r="AKM28" s="664"/>
      <c r="AKN28" s="662" t="str">
        <f t="shared" si="16"/>
        <v>　</v>
      </c>
      <c r="AKO28" s="663"/>
      <c r="AKP28" s="664"/>
      <c r="AKQ28" s="665" t="str">
        <f>IF(AKT28="×",TIME(0,0,0),IF(ALD4="非常勤",AJS28,AKE28))</f>
        <v>　</v>
      </c>
      <c r="AKR28" s="666"/>
      <c r="AKS28" s="667"/>
      <c r="AKT28" s="265"/>
      <c r="AKU28" s="665" t="str">
        <f>IF(AKX28="×",TIME(0,0,0),IF(ALD4="非常勤",AJV28,AKH28))</f>
        <v>　</v>
      </c>
      <c r="AKV28" s="666"/>
      <c r="AKW28" s="667"/>
      <c r="AKX28" s="265"/>
      <c r="AKY28" s="665" t="str">
        <f>IF(ALB28="×",TIME(0,0,0),IF(ALD4="非常勤",AJY28,AKK28))</f>
        <v>　</v>
      </c>
      <c r="AKZ28" s="666"/>
      <c r="ALA28" s="667"/>
      <c r="ALB28" s="265"/>
      <c r="ALC28" s="665" t="str">
        <f>IF(ALF28="×",TIME(0,0,0),IF(ALD4="非常勤",AKB28,AKN28))</f>
        <v>　</v>
      </c>
      <c r="ALD28" s="666"/>
      <c r="ALE28" s="667"/>
      <c r="ALF28" s="265"/>
      <c r="ALG28" s="720"/>
      <c r="ALH28" s="720"/>
      <c r="ALI28" s="668"/>
      <c r="ALJ28" s="670"/>
      <c r="ALK28" s="669"/>
      <c r="ALL28" s="671"/>
      <c r="ALM28" s="672"/>
      <c r="ALN28" s="672"/>
      <c r="ALO28" s="673"/>
      <c r="ALP28" s="263">
        <f>'別表_個別勤務状況（1～60）'!$A$28</f>
        <v>14</v>
      </c>
      <c r="ALQ28" s="264" t="str">
        <f>'別表_個別勤務状況（1～60）'!$B$28</f>
        <v>水</v>
      </c>
      <c r="ALR28" s="660"/>
      <c r="ALS28" s="661"/>
      <c r="ALT28" s="660"/>
      <c r="ALU28" s="661"/>
      <c r="ALV28" s="660"/>
      <c r="ALW28" s="661"/>
      <c r="ALX28" s="660"/>
      <c r="ALY28" s="661"/>
      <c r="ALZ28" s="662" t="str">
        <f>IFERROR(IF(OR(ALQ28="日",ALQ28="祝",ALQ28=0,ALR28=""),"　",MAX(IF(AND(ALR28&lt;=ALZ14,ALT28&gt;AMA14),AMA14-ALZ14,IF(AND(ALR28&gt;ALZ14,ALT28&lt;=AMA14),ALT28-ALR28,IF(AND(ALR28&lt;=ALZ14,ALT28&lt;=AMA14),ALT28-ALZ14,IF(AND(ALR28&gt;ALZ14,ALT28&gt;AMA14),AMA14-ALR28,0)))),0)),0)</f>
        <v>　</v>
      </c>
      <c r="AMA28" s="663"/>
      <c r="AMB28" s="664"/>
      <c r="AMC28" s="662" t="str">
        <f>IFERROR(IF(OR(ALQ28="日",ALQ28="祝",ALQ28=0,ALV28=""),"　",MAX(IF(AND(ALV28&gt;AMF14,ALX28&gt;AMD14),0,IF(AND(ALV28&lt;=AMF14,ALV28&gt;AMC14,ALX28&gt;AMD14),AMF14-ALV28,IF(AND(ALV28&lt;=AMF14,ALV28&lt;=AMC14,ALX28&gt;AMD14),AMF14-AMC14,IF(AND(ALV28&gt;AMC14,ALX28&lt;=AMD14),ALX28-ALV28,IF(AND(ALV28&lt;=AMC14,ALX28&lt;=AMD14),ALX28-AMC14,0))))),0)),0)</f>
        <v>　</v>
      </c>
      <c r="AMD28" s="663"/>
      <c r="AME28" s="664"/>
      <c r="AMF28" s="662" t="str">
        <f>IFERROR(IF(OR(ALQ28="日",ALQ28="祝",ALQ28=0,ALV28=0),"　",MAX(IF(AND(ALV28&lt;=AMF14,ALX28&gt;AMG14),AMG14-AMF14,IF(ALX28&lt;=AMG14,0,IF(AND(ALV28&gt;AMF14,ALX28&gt;AMG14),AMG14-ALV28,0))),0)),0)</f>
        <v>　</v>
      </c>
      <c r="AMG28" s="663"/>
      <c r="AMH28" s="664"/>
      <c r="AMI28" s="662" t="str">
        <f>IFERROR(IF(OR(ALQ28="日",ALQ28="祝",ALQ28=0,ALV28=0),"　",MAX(IF(ALV28&gt;AMI14,ALX28-ALV28,IF(ALV28&lt;=AMI14,ALX28-AMI14,0)),0)),0)</f>
        <v>　</v>
      </c>
      <c r="AMJ28" s="663"/>
      <c r="AMK28" s="664"/>
      <c r="AML28" s="662" t="str">
        <f>IFERROR(IF(OR(ALQ28="日",ALQ28="祝",ALQ28=0,ALR28=""),"　",MAX(IF(AND(ALR28&lt;=AML14,ALT28&gt;AMM14),AMM14-AML14,IF(AND(ALR28&gt;AML14,ALT28&lt;=AMM14),ALT28-ALR28,IF(AND(ALR28&lt;=AML14,ALT28&lt;=AMM14),ALT28-AML14,IF(AND(ALR28&gt;AML14,ALT28&gt;AMM14),AMM14-ALR28,0)))),0)),0)</f>
        <v>　</v>
      </c>
      <c r="AMM28" s="663"/>
      <c r="AMN28" s="664"/>
      <c r="AMO28" s="662" t="str">
        <f>IFERROR(IF(OR(ALQ28="日",ALQ28="祝",ALQ28=0,ALV28=0),"　",MAX(IF(AND(ALV28&gt;AMR14,ALX28&gt;AMP14),0,IF(AND(ALV28&lt;=AMR14,ALV28&gt;AMO14,ALX28&gt;AMP14),AMR14-ALV28,IF(AND(ALV28&lt;=AMR14,ALV28&lt;=AMO14,ALX28&gt;AMP14),AMR14-AMO14,IF(AND(ALV28&gt;AMO14,ALX28&lt;=AMP14),ALX28-ALV28,IF(AND(ALV28&lt;=AMO14,ALX28&lt;=AMP14),ALX28-AMO14,0))))),0)),0)</f>
        <v>　</v>
      </c>
      <c r="AMP28" s="663"/>
      <c r="AMQ28" s="664"/>
      <c r="AMR28" s="662" t="str">
        <f>IFERROR(IF(OR(ALQ28="日",ALQ28="祝",ALQ28=0,ALV28=0),"　",MAX(IF(AND(ALV28&lt;=AMR14,ALX28&gt;AMS14),AMS14-AMR14,IF(ALX28&lt;=AMS14,0,IF(AND(ALV28&gt;AMR14,ALX28&gt;AMS14),AMS14-ALV28,0))),0)),0)</f>
        <v>　</v>
      </c>
      <c r="AMS28" s="663"/>
      <c r="AMT28" s="664"/>
      <c r="AMU28" s="662" t="str">
        <f t="shared" si="17"/>
        <v>　</v>
      </c>
      <c r="AMV28" s="663"/>
      <c r="AMW28" s="664"/>
      <c r="AMX28" s="665" t="str">
        <f>IF(ANA28="×",TIME(0,0,0),IF(ANK4="非常勤",ALZ28,AML28))</f>
        <v>　</v>
      </c>
      <c r="AMY28" s="666"/>
      <c r="AMZ28" s="667"/>
      <c r="ANA28" s="265"/>
      <c r="ANB28" s="665" t="str">
        <f>IF(ANE28="×",TIME(0,0,0),IF(ANK4="非常勤",AMC28,AMO28))</f>
        <v>　</v>
      </c>
      <c r="ANC28" s="666"/>
      <c r="AND28" s="667"/>
      <c r="ANE28" s="265"/>
      <c r="ANF28" s="665" t="str">
        <f>IF(ANI28="×",TIME(0,0,0),IF(ANK4="非常勤",AMF28,AMR28))</f>
        <v>　</v>
      </c>
      <c r="ANG28" s="666"/>
      <c r="ANH28" s="667"/>
      <c r="ANI28" s="265"/>
      <c r="ANJ28" s="665" t="str">
        <f>IF(ANM28="×",TIME(0,0,0),IF(ANK4="非常勤",AMI28,AMU28))</f>
        <v>　</v>
      </c>
      <c r="ANK28" s="666"/>
      <c r="ANL28" s="667"/>
      <c r="ANM28" s="265"/>
      <c r="ANN28" s="720"/>
      <c r="ANO28" s="720"/>
      <c r="ANP28" s="668"/>
      <c r="ANQ28" s="670"/>
      <c r="ANR28" s="669"/>
      <c r="ANS28" s="671"/>
      <c r="ANT28" s="672"/>
      <c r="ANU28" s="672"/>
      <c r="ANV28" s="673"/>
      <c r="ANW28" s="263">
        <f>'別表_個別勤務状況（1～60）'!$A$28</f>
        <v>14</v>
      </c>
      <c r="ANX28" s="264" t="str">
        <f>'別表_個別勤務状況（1～60）'!$B$28</f>
        <v>水</v>
      </c>
      <c r="ANY28" s="660"/>
      <c r="ANZ28" s="661"/>
      <c r="AOA28" s="660"/>
      <c r="AOB28" s="661"/>
      <c r="AOC28" s="660"/>
      <c r="AOD28" s="661"/>
      <c r="AOE28" s="660"/>
      <c r="AOF28" s="661"/>
      <c r="AOG28" s="662" t="str">
        <f>IFERROR(IF(OR(ANX28="日",ANX28="祝",ANX28=0,ANY28=""),"　",MAX(IF(AND(ANY28&lt;=AOG14,AOA28&gt;AOH14),AOH14-AOG14,IF(AND(ANY28&gt;AOG14,AOA28&lt;=AOH14),AOA28-ANY28,IF(AND(ANY28&lt;=AOG14,AOA28&lt;=AOH14),AOA28-AOG14,IF(AND(ANY28&gt;AOG14,AOA28&gt;AOH14),AOH14-ANY28,0)))),0)),0)</f>
        <v>　</v>
      </c>
      <c r="AOH28" s="663"/>
      <c r="AOI28" s="664"/>
      <c r="AOJ28" s="662" t="str">
        <f>IFERROR(IF(OR(ANX28="日",ANX28="祝",ANX28=0,AOC28=""),"　",MAX(IF(AND(AOC28&gt;AOM14,AOE28&gt;AOK14),0,IF(AND(AOC28&lt;=AOM14,AOC28&gt;AOJ14,AOE28&gt;AOK14),AOM14-AOC28,IF(AND(AOC28&lt;=AOM14,AOC28&lt;=AOJ14,AOE28&gt;AOK14),AOM14-AOJ14,IF(AND(AOC28&gt;AOJ14,AOE28&lt;=AOK14),AOE28-AOC28,IF(AND(AOC28&lt;=AOJ14,AOE28&lt;=AOK14),AOE28-AOJ14,0))))),0)),0)</f>
        <v>　</v>
      </c>
      <c r="AOK28" s="663"/>
      <c r="AOL28" s="664"/>
      <c r="AOM28" s="662" t="str">
        <f>IFERROR(IF(OR(ANX28="日",ANX28="祝",ANX28=0,AOC28=0),"　",MAX(IF(AND(AOC28&lt;=AOM14,AOE28&gt;AON14),AON14-AOM14,IF(AOE28&lt;=AON14,0,IF(AND(AOC28&gt;AOM14,AOE28&gt;AON14),AON14-AOC28,0))),0)),0)</f>
        <v>　</v>
      </c>
      <c r="AON28" s="663"/>
      <c r="AOO28" s="664"/>
      <c r="AOP28" s="662" t="str">
        <f>IFERROR(IF(OR(ANX28="日",ANX28="祝",ANX28=0,AOC28=0),"　",MAX(IF(AOC28&gt;AOP14,AOE28-AOC28,IF(AOC28&lt;=AOP14,AOE28-AOP14,0)),0)),0)</f>
        <v>　</v>
      </c>
      <c r="AOQ28" s="663"/>
      <c r="AOR28" s="664"/>
      <c r="AOS28" s="662" t="str">
        <f>IFERROR(IF(OR(ANX28="日",ANX28="祝",ANX28=0,ANY28=""),"　",MAX(IF(AND(ANY28&lt;=AOS14,AOA28&gt;AOT14),AOT14-AOS14,IF(AND(ANY28&gt;AOS14,AOA28&lt;=AOT14),AOA28-ANY28,IF(AND(ANY28&lt;=AOS14,AOA28&lt;=AOT14),AOA28-AOS14,IF(AND(ANY28&gt;AOS14,AOA28&gt;AOT14),AOT14-ANY28,0)))),0)),0)</f>
        <v>　</v>
      </c>
      <c r="AOT28" s="663"/>
      <c r="AOU28" s="664"/>
      <c r="AOV28" s="662" t="str">
        <f>IFERROR(IF(OR(ANX28="日",ANX28="祝",ANX28=0,AOC28=0),"　",MAX(IF(AND(AOC28&gt;AOY14,AOE28&gt;AOW14),0,IF(AND(AOC28&lt;=AOY14,AOC28&gt;AOV14,AOE28&gt;AOW14),AOY14-AOC28,IF(AND(AOC28&lt;=AOY14,AOC28&lt;=AOV14,AOE28&gt;AOW14),AOY14-AOV14,IF(AND(AOC28&gt;AOV14,AOE28&lt;=AOW14),AOE28-AOC28,IF(AND(AOC28&lt;=AOV14,AOE28&lt;=AOW14),AOE28-AOV14,0))))),0)),0)</f>
        <v>　</v>
      </c>
      <c r="AOW28" s="663"/>
      <c r="AOX28" s="664"/>
      <c r="AOY28" s="662" t="str">
        <f>IFERROR(IF(OR(ANX28="日",ANX28="祝",ANX28=0,AOC28=0),"　",MAX(IF(AND(AOC28&lt;=AOY14,AOE28&gt;AOZ14),AOZ14-AOY14,IF(AOE28&lt;=AOZ14,0,IF(AND(AOC28&gt;AOY14,AOE28&gt;AOZ14),AOZ14-AOC28,0))),0)),0)</f>
        <v>　</v>
      </c>
      <c r="AOZ28" s="663"/>
      <c r="APA28" s="664"/>
      <c r="APB28" s="662" t="str">
        <f t="shared" si="18"/>
        <v>　</v>
      </c>
      <c r="APC28" s="663"/>
      <c r="APD28" s="664"/>
      <c r="APE28" s="665" t="str">
        <f>IF(APH28="×",TIME(0,0,0),IF(APR4="非常勤",AOG28,AOS28))</f>
        <v>　</v>
      </c>
      <c r="APF28" s="666"/>
      <c r="APG28" s="667"/>
      <c r="APH28" s="265"/>
      <c r="API28" s="665" t="str">
        <f>IF(APL28="×",TIME(0,0,0),IF(APR4="非常勤",AOJ28,AOV28))</f>
        <v>　</v>
      </c>
      <c r="APJ28" s="666"/>
      <c r="APK28" s="667"/>
      <c r="APL28" s="265"/>
      <c r="APM28" s="665" t="str">
        <f>IF(APP28="×",TIME(0,0,0),IF(APR4="非常勤",AOM28,AOY28))</f>
        <v>　</v>
      </c>
      <c r="APN28" s="666"/>
      <c r="APO28" s="667"/>
      <c r="APP28" s="265"/>
      <c r="APQ28" s="665" t="str">
        <f>IF(APT28="×",TIME(0,0,0),IF(APR4="非常勤",AOP28,APB28))</f>
        <v>　</v>
      </c>
      <c r="APR28" s="666"/>
      <c r="APS28" s="667"/>
      <c r="APT28" s="265"/>
      <c r="APU28" s="720"/>
      <c r="APV28" s="720"/>
      <c r="APW28" s="668"/>
      <c r="APX28" s="670"/>
      <c r="APY28" s="669"/>
      <c r="APZ28" s="671"/>
      <c r="AQA28" s="672"/>
      <c r="AQB28" s="672"/>
      <c r="AQC28" s="673"/>
      <c r="AQD28" s="263">
        <f>'別表_個別勤務状況（1～60）'!$A$28</f>
        <v>14</v>
      </c>
      <c r="AQE28" s="264" t="str">
        <f>'別表_個別勤務状況（1～60）'!$B$28</f>
        <v>水</v>
      </c>
      <c r="AQF28" s="660"/>
      <c r="AQG28" s="661"/>
      <c r="AQH28" s="660"/>
      <c r="AQI28" s="661"/>
      <c r="AQJ28" s="660"/>
      <c r="AQK28" s="661"/>
      <c r="AQL28" s="660"/>
      <c r="AQM28" s="661"/>
      <c r="AQN28" s="662" t="str">
        <f>IFERROR(IF(OR(AQE28="日",AQE28="祝",AQE28=0,AQF28=""),"　",MAX(IF(AND(AQF28&lt;=AQN14,AQH28&gt;AQO14),AQO14-AQN14,IF(AND(AQF28&gt;AQN14,AQH28&lt;=AQO14),AQH28-AQF28,IF(AND(AQF28&lt;=AQN14,AQH28&lt;=AQO14),AQH28-AQN14,IF(AND(AQF28&gt;AQN14,AQH28&gt;AQO14),AQO14-AQF28,0)))),0)),0)</f>
        <v>　</v>
      </c>
      <c r="AQO28" s="663"/>
      <c r="AQP28" s="664"/>
      <c r="AQQ28" s="662" t="str">
        <f>IFERROR(IF(OR(AQE28="日",AQE28="祝",AQE28=0,AQJ28=""),"　",MAX(IF(AND(AQJ28&gt;AQT14,AQL28&gt;AQR14),0,IF(AND(AQJ28&lt;=AQT14,AQJ28&gt;AQQ14,AQL28&gt;AQR14),AQT14-AQJ28,IF(AND(AQJ28&lt;=AQT14,AQJ28&lt;=AQQ14,AQL28&gt;AQR14),AQT14-AQQ14,IF(AND(AQJ28&gt;AQQ14,AQL28&lt;=AQR14),AQL28-AQJ28,IF(AND(AQJ28&lt;=AQQ14,AQL28&lt;=AQR14),AQL28-AQQ14,0))))),0)),0)</f>
        <v>　</v>
      </c>
      <c r="AQR28" s="663"/>
      <c r="AQS28" s="664"/>
      <c r="AQT28" s="662" t="str">
        <f>IFERROR(IF(OR(AQE28="日",AQE28="祝",AQE28=0,AQJ28=0),"　",MAX(IF(AND(AQJ28&lt;=AQT14,AQL28&gt;AQU14),AQU14-AQT14,IF(AQL28&lt;=AQU14,0,IF(AND(AQJ28&gt;AQT14,AQL28&gt;AQU14),AQU14-AQJ28,0))),0)),0)</f>
        <v>　</v>
      </c>
      <c r="AQU28" s="663"/>
      <c r="AQV28" s="664"/>
      <c r="AQW28" s="662" t="str">
        <f>IFERROR(IF(OR(AQE28="日",AQE28="祝",AQE28=0,AQJ28=0),"　",MAX(IF(AQJ28&gt;AQW14,AQL28-AQJ28,IF(AQJ28&lt;=AQW14,AQL28-AQW14,0)),0)),0)</f>
        <v>　</v>
      </c>
      <c r="AQX28" s="663"/>
      <c r="AQY28" s="664"/>
      <c r="AQZ28" s="662" t="str">
        <f>IFERROR(IF(OR(AQE28="日",AQE28="祝",AQE28=0,AQF28=""),"　",MAX(IF(AND(AQF28&lt;=AQZ14,AQH28&gt;ARA14),ARA14-AQZ14,IF(AND(AQF28&gt;AQZ14,AQH28&lt;=ARA14),AQH28-AQF28,IF(AND(AQF28&lt;=AQZ14,AQH28&lt;=ARA14),AQH28-AQZ14,IF(AND(AQF28&gt;AQZ14,AQH28&gt;ARA14),ARA14-AQF28,0)))),0)),0)</f>
        <v>　</v>
      </c>
      <c r="ARA28" s="663"/>
      <c r="ARB28" s="664"/>
      <c r="ARC28" s="662" t="str">
        <f>IFERROR(IF(OR(AQE28="日",AQE28="祝",AQE28=0,AQJ28=0),"　",MAX(IF(AND(AQJ28&gt;ARF14,AQL28&gt;ARD14),0,IF(AND(AQJ28&lt;=ARF14,AQJ28&gt;ARC14,AQL28&gt;ARD14),ARF14-AQJ28,IF(AND(AQJ28&lt;=ARF14,AQJ28&lt;=ARC14,AQL28&gt;ARD14),ARF14-ARC14,IF(AND(AQJ28&gt;ARC14,AQL28&lt;=ARD14),AQL28-AQJ28,IF(AND(AQJ28&lt;=ARC14,AQL28&lt;=ARD14),AQL28-ARC14,0))))),0)),0)</f>
        <v>　</v>
      </c>
      <c r="ARD28" s="663"/>
      <c r="ARE28" s="664"/>
      <c r="ARF28" s="662" t="str">
        <f>IFERROR(IF(OR(AQE28="日",AQE28="祝",AQE28=0,AQJ28=0),"　",MAX(IF(AND(AQJ28&lt;=ARF14,AQL28&gt;ARG14),ARG14-ARF14,IF(AQL28&lt;=ARG14,0,IF(AND(AQJ28&gt;ARF14,AQL28&gt;ARG14),ARG14-AQJ28,0))),0)),0)</f>
        <v>　</v>
      </c>
      <c r="ARG28" s="663"/>
      <c r="ARH28" s="664"/>
      <c r="ARI28" s="662" t="str">
        <f t="shared" si="19"/>
        <v>　</v>
      </c>
      <c r="ARJ28" s="663"/>
      <c r="ARK28" s="664"/>
      <c r="ARL28" s="665" t="str">
        <f>IF(ARO28="×",TIME(0,0,0),IF(ARY4="非常勤",AQN28,AQZ28))</f>
        <v>　</v>
      </c>
      <c r="ARM28" s="666"/>
      <c r="ARN28" s="667"/>
      <c r="ARO28" s="265"/>
      <c r="ARP28" s="665" t="str">
        <f>IF(ARS28="×",TIME(0,0,0),IF(ARY4="非常勤",AQQ28,ARC28))</f>
        <v>　</v>
      </c>
      <c r="ARQ28" s="666"/>
      <c r="ARR28" s="667"/>
      <c r="ARS28" s="265"/>
      <c r="ART28" s="665" t="str">
        <f>IF(ARW28="×",TIME(0,0,0),IF(ARY4="非常勤",AQT28,ARF28))</f>
        <v>　</v>
      </c>
      <c r="ARU28" s="666"/>
      <c r="ARV28" s="667"/>
      <c r="ARW28" s="265"/>
      <c r="ARX28" s="665" t="str">
        <f>IF(ASA28="×",TIME(0,0,0),IF(ARY4="非常勤",AQW28,ARI28))</f>
        <v>　</v>
      </c>
      <c r="ARY28" s="666"/>
      <c r="ARZ28" s="667"/>
      <c r="ASA28" s="265"/>
      <c r="ASB28" s="720"/>
      <c r="ASC28" s="720"/>
      <c r="ASD28" s="668"/>
      <c r="ASE28" s="670"/>
      <c r="ASF28" s="669"/>
      <c r="ASG28" s="671"/>
      <c r="ASH28" s="672"/>
      <c r="ASI28" s="672"/>
      <c r="ASJ28" s="673"/>
      <c r="ASK28" s="263">
        <f>'別表_個別勤務状況（1～60）'!$A$28</f>
        <v>14</v>
      </c>
      <c r="ASL28" s="264" t="str">
        <f>'別表_個別勤務状況（1～60）'!$B$28</f>
        <v>水</v>
      </c>
      <c r="ASM28" s="660"/>
      <c r="ASN28" s="661"/>
      <c r="ASO28" s="660"/>
      <c r="ASP28" s="661"/>
      <c r="ASQ28" s="660"/>
      <c r="ASR28" s="661"/>
      <c r="ASS28" s="660"/>
      <c r="AST28" s="661"/>
      <c r="ASU28" s="662" t="str">
        <f>IFERROR(IF(OR(ASL28="日",ASL28="祝",ASL28=0,ASM28=""),"　",MAX(IF(AND(ASM28&lt;=ASU14,ASO28&gt;ASV14),ASV14-ASU14,IF(AND(ASM28&gt;ASU14,ASO28&lt;=ASV14),ASO28-ASM28,IF(AND(ASM28&lt;=ASU14,ASO28&lt;=ASV14),ASO28-ASU14,IF(AND(ASM28&gt;ASU14,ASO28&gt;ASV14),ASV14-ASM28,0)))),0)),0)</f>
        <v>　</v>
      </c>
      <c r="ASV28" s="663"/>
      <c r="ASW28" s="664"/>
      <c r="ASX28" s="662" t="str">
        <f>IFERROR(IF(OR(ASL28="日",ASL28="祝",ASL28=0,ASQ28=""),"　",MAX(IF(AND(ASQ28&gt;ATA14,ASS28&gt;ASY14),0,IF(AND(ASQ28&lt;=ATA14,ASQ28&gt;ASX14,ASS28&gt;ASY14),ATA14-ASQ28,IF(AND(ASQ28&lt;=ATA14,ASQ28&lt;=ASX14,ASS28&gt;ASY14),ATA14-ASX14,IF(AND(ASQ28&gt;ASX14,ASS28&lt;=ASY14),ASS28-ASQ28,IF(AND(ASQ28&lt;=ASX14,ASS28&lt;=ASY14),ASS28-ASX14,0))))),0)),0)</f>
        <v>　</v>
      </c>
      <c r="ASY28" s="663"/>
      <c r="ASZ28" s="664"/>
      <c r="ATA28" s="662" t="str">
        <f>IFERROR(IF(OR(ASL28="日",ASL28="祝",ASL28=0,ASQ28=0),"　",MAX(IF(AND(ASQ28&lt;=ATA14,ASS28&gt;ATB14),ATB14-ATA14,IF(ASS28&lt;=ATB14,0,IF(AND(ASQ28&gt;ATA14,ASS28&gt;ATB14),ATB14-ASQ28,0))),0)),0)</f>
        <v>　</v>
      </c>
      <c r="ATB28" s="663"/>
      <c r="ATC28" s="664"/>
      <c r="ATD28" s="662" t="str">
        <f>IFERROR(IF(OR(ASL28="日",ASL28="祝",ASL28=0,ASQ28=0),"　",MAX(IF(ASQ28&gt;ATD14,ASS28-ASQ28,IF(ASQ28&lt;=ATD14,ASS28-ATD14,0)),0)),0)</f>
        <v>　</v>
      </c>
      <c r="ATE28" s="663"/>
      <c r="ATF28" s="664"/>
      <c r="ATG28" s="662" t="str">
        <f>IFERROR(IF(OR(ASL28="日",ASL28="祝",ASL28=0,ASM28=""),"　",MAX(IF(AND(ASM28&lt;=ATG14,ASO28&gt;ATH14),ATH14-ATG14,IF(AND(ASM28&gt;ATG14,ASO28&lt;=ATH14),ASO28-ASM28,IF(AND(ASM28&lt;=ATG14,ASO28&lt;=ATH14),ASO28-ATG14,IF(AND(ASM28&gt;ATG14,ASO28&gt;ATH14),ATH14-ASM28,0)))),0)),0)</f>
        <v>　</v>
      </c>
      <c r="ATH28" s="663"/>
      <c r="ATI28" s="664"/>
      <c r="ATJ28" s="662" t="str">
        <f>IFERROR(IF(OR(ASL28="日",ASL28="祝",ASL28=0,ASQ28=0),"　",MAX(IF(AND(ASQ28&gt;ATM14,ASS28&gt;ATK14),0,IF(AND(ASQ28&lt;=ATM14,ASQ28&gt;ATJ14,ASS28&gt;ATK14),ATM14-ASQ28,IF(AND(ASQ28&lt;=ATM14,ASQ28&lt;=ATJ14,ASS28&gt;ATK14),ATM14-ATJ14,IF(AND(ASQ28&gt;ATJ14,ASS28&lt;=ATK14),ASS28-ASQ28,IF(AND(ASQ28&lt;=ATJ14,ASS28&lt;=ATK14),ASS28-ATJ14,0))))),0)),0)</f>
        <v>　</v>
      </c>
      <c r="ATK28" s="663"/>
      <c r="ATL28" s="664"/>
      <c r="ATM28" s="662" t="str">
        <f>IFERROR(IF(OR(ASL28="日",ASL28="祝",ASL28=0,ASQ28=0),"　",MAX(IF(AND(ASQ28&lt;=ATM14,ASS28&gt;ATN14),ATN14-ATM14,IF(ASS28&lt;=ATN14,0,IF(AND(ASQ28&gt;ATM14,ASS28&gt;ATN14),ATN14-ASQ28,0))),0)),0)</f>
        <v>　</v>
      </c>
      <c r="ATN28" s="663"/>
      <c r="ATO28" s="664"/>
      <c r="ATP28" s="662" t="str">
        <f t="shared" si="20"/>
        <v>　</v>
      </c>
      <c r="ATQ28" s="663"/>
      <c r="ATR28" s="664"/>
      <c r="ATS28" s="665" t="str">
        <f>IF(ATV28="×",TIME(0,0,0),IF(AUF4="非常勤",ASU28,ATG28))</f>
        <v>　</v>
      </c>
      <c r="ATT28" s="666"/>
      <c r="ATU28" s="667"/>
      <c r="ATV28" s="265"/>
      <c r="ATW28" s="665" t="str">
        <f>IF(ATZ28="×",TIME(0,0,0),IF(AUF4="非常勤",ASX28,ATJ28))</f>
        <v>　</v>
      </c>
      <c r="ATX28" s="666"/>
      <c r="ATY28" s="667"/>
      <c r="ATZ28" s="265"/>
      <c r="AUA28" s="665" t="str">
        <f>IF(AUD28="×",TIME(0,0,0),IF(AUF4="非常勤",ATA28,ATM28))</f>
        <v>　</v>
      </c>
      <c r="AUB28" s="666"/>
      <c r="AUC28" s="667"/>
      <c r="AUD28" s="265"/>
      <c r="AUE28" s="665" t="str">
        <f>IF(AUH28="×",TIME(0,0,0),IF(AUF4="非常勤",ATD28,ATP28))</f>
        <v>　</v>
      </c>
      <c r="AUF28" s="666"/>
      <c r="AUG28" s="667"/>
      <c r="AUH28" s="265"/>
      <c r="AUI28" s="720"/>
      <c r="AUJ28" s="720"/>
      <c r="AUK28" s="668"/>
      <c r="AUL28" s="670"/>
      <c r="AUM28" s="669"/>
      <c r="AUN28" s="671"/>
      <c r="AUO28" s="672"/>
      <c r="AUP28" s="672"/>
      <c r="AUQ28" s="673"/>
      <c r="AUR28" s="263">
        <f>'別表_個別勤務状況（1～60）'!$A$28</f>
        <v>14</v>
      </c>
      <c r="AUS28" s="264" t="str">
        <f>'別表_個別勤務状況（1～60）'!$B$28</f>
        <v>水</v>
      </c>
      <c r="AUT28" s="660"/>
      <c r="AUU28" s="661"/>
      <c r="AUV28" s="660"/>
      <c r="AUW28" s="661"/>
      <c r="AUX28" s="660"/>
      <c r="AUY28" s="661"/>
      <c r="AUZ28" s="660"/>
      <c r="AVA28" s="661"/>
      <c r="AVB28" s="662" t="str">
        <f>IFERROR(IF(OR(AUS28="日",AUS28="祝",AUS28=0,AUT28=""),"　",MAX(IF(AND(AUT28&lt;=AVB14,AUV28&gt;AVC14),AVC14-AVB14,IF(AND(AUT28&gt;AVB14,AUV28&lt;=AVC14),AUV28-AUT28,IF(AND(AUT28&lt;=AVB14,AUV28&lt;=AVC14),AUV28-AVB14,IF(AND(AUT28&gt;AVB14,AUV28&gt;AVC14),AVC14-AUT28,0)))),0)),0)</f>
        <v>　</v>
      </c>
      <c r="AVC28" s="663"/>
      <c r="AVD28" s="664"/>
      <c r="AVE28" s="662" t="str">
        <f>IFERROR(IF(OR(AUS28="日",AUS28="祝",AUS28=0,AUX28=""),"　",MAX(IF(AND(AUX28&gt;AVH14,AUZ28&gt;AVF14),0,IF(AND(AUX28&lt;=AVH14,AUX28&gt;AVE14,AUZ28&gt;AVF14),AVH14-AUX28,IF(AND(AUX28&lt;=AVH14,AUX28&lt;=AVE14,AUZ28&gt;AVF14),AVH14-AVE14,IF(AND(AUX28&gt;AVE14,AUZ28&lt;=AVF14),AUZ28-AUX28,IF(AND(AUX28&lt;=AVE14,AUZ28&lt;=AVF14),AUZ28-AVE14,0))))),0)),0)</f>
        <v>　</v>
      </c>
      <c r="AVF28" s="663"/>
      <c r="AVG28" s="664"/>
      <c r="AVH28" s="662" t="str">
        <f>IFERROR(IF(OR(AUS28="日",AUS28="祝",AUS28=0,AUX28=0),"　",MAX(IF(AND(AUX28&lt;=AVH14,AUZ28&gt;AVI14),AVI14-AVH14,IF(AUZ28&lt;=AVI14,0,IF(AND(AUX28&gt;AVH14,AUZ28&gt;AVI14),AVI14-AUX28,0))),0)),0)</f>
        <v>　</v>
      </c>
      <c r="AVI28" s="663"/>
      <c r="AVJ28" s="664"/>
      <c r="AVK28" s="662" t="str">
        <f>IFERROR(IF(OR(AUS28="日",AUS28="祝",AUS28=0,AUX28=0),"　",MAX(IF(AUX28&gt;AVK14,AUZ28-AUX28,IF(AUX28&lt;=AVK14,AUZ28-AVK14,0)),0)),0)</f>
        <v>　</v>
      </c>
      <c r="AVL28" s="663"/>
      <c r="AVM28" s="664"/>
      <c r="AVN28" s="662" t="str">
        <f>IFERROR(IF(OR(AUS28="日",AUS28="祝",AUS28=0,AUT28=""),"　",MAX(IF(AND(AUT28&lt;=AVN14,AUV28&gt;AVO14),AVO14-AVN14,IF(AND(AUT28&gt;AVN14,AUV28&lt;=AVO14),AUV28-AUT28,IF(AND(AUT28&lt;=AVN14,AUV28&lt;=AVO14),AUV28-AVN14,IF(AND(AUT28&gt;AVN14,AUV28&gt;AVO14),AVO14-AUT28,0)))),0)),0)</f>
        <v>　</v>
      </c>
      <c r="AVO28" s="663"/>
      <c r="AVP28" s="664"/>
      <c r="AVQ28" s="662" t="str">
        <f>IFERROR(IF(OR(AUS28="日",AUS28="祝",AUS28=0,AUX28=0),"　",MAX(IF(AND(AUX28&gt;AVT14,AUZ28&gt;AVR14),0,IF(AND(AUX28&lt;=AVT14,AUX28&gt;AVQ14,AUZ28&gt;AVR14),AVT14-AUX28,IF(AND(AUX28&lt;=AVT14,AUX28&lt;=AVQ14,AUZ28&gt;AVR14),AVT14-AVQ14,IF(AND(AUX28&gt;AVQ14,AUZ28&lt;=AVR14),AUZ28-AUX28,IF(AND(AUX28&lt;=AVQ14,AUZ28&lt;=AVR14),AUZ28-AVQ14,0))))),0)),0)</f>
        <v>　</v>
      </c>
      <c r="AVR28" s="663"/>
      <c r="AVS28" s="664"/>
      <c r="AVT28" s="662" t="str">
        <f>IFERROR(IF(OR(AUS28="日",AUS28="祝",AUS28=0,AUX28=0),"　",MAX(IF(AND(AUX28&lt;=AVT14,AUZ28&gt;AVU14),AVU14-AVT14,IF(AUZ28&lt;=AVU14,0,IF(AND(AUX28&gt;AVT14,AUZ28&gt;AVU14),AVU14-AUX28,0))),0)),0)</f>
        <v>　</v>
      </c>
      <c r="AVU28" s="663"/>
      <c r="AVV28" s="664"/>
      <c r="AVW28" s="662" t="str">
        <f t="shared" si="21"/>
        <v>　</v>
      </c>
      <c r="AVX28" s="663"/>
      <c r="AVY28" s="664"/>
      <c r="AVZ28" s="665" t="str">
        <f>IF(AWC28="×",TIME(0,0,0),IF(AWM4="非常勤",AVB28,AVN28))</f>
        <v>　</v>
      </c>
      <c r="AWA28" s="666"/>
      <c r="AWB28" s="667"/>
      <c r="AWC28" s="265"/>
      <c r="AWD28" s="665" t="str">
        <f>IF(AWG28="×",TIME(0,0,0),IF(AWM4="非常勤",AVE28,AVQ28))</f>
        <v>　</v>
      </c>
      <c r="AWE28" s="666"/>
      <c r="AWF28" s="667"/>
      <c r="AWG28" s="265"/>
      <c r="AWH28" s="665" t="str">
        <f>IF(AWK28="×",TIME(0,0,0),IF(AWM4="非常勤",AVH28,AVT28))</f>
        <v>　</v>
      </c>
      <c r="AWI28" s="666"/>
      <c r="AWJ28" s="667"/>
      <c r="AWK28" s="265"/>
      <c r="AWL28" s="665" t="str">
        <f>IF(AWO28="×",TIME(0,0,0),IF(AWM4="非常勤",AVK28,AVW28))</f>
        <v>　</v>
      </c>
      <c r="AWM28" s="666"/>
      <c r="AWN28" s="667"/>
      <c r="AWO28" s="265"/>
      <c r="AWP28" s="720"/>
      <c r="AWQ28" s="720"/>
      <c r="AWR28" s="668"/>
      <c r="AWS28" s="670"/>
      <c r="AWT28" s="669"/>
      <c r="AWU28" s="671"/>
      <c r="AWV28" s="672"/>
      <c r="AWW28" s="672"/>
      <c r="AWX28" s="673"/>
      <c r="AWY28" s="263">
        <f>'別表_個別勤務状況（1～60）'!$A$28</f>
        <v>14</v>
      </c>
      <c r="AWZ28" s="264" t="str">
        <f>'別表_個別勤務状況（1～60）'!$B$28</f>
        <v>水</v>
      </c>
      <c r="AXA28" s="660"/>
      <c r="AXB28" s="661"/>
      <c r="AXC28" s="660"/>
      <c r="AXD28" s="661"/>
      <c r="AXE28" s="660"/>
      <c r="AXF28" s="661"/>
      <c r="AXG28" s="660"/>
      <c r="AXH28" s="661"/>
      <c r="AXI28" s="662" t="str">
        <f>IFERROR(IF(OR(AWZ28="日",AWZ28="祝",AWZ28=0,AXA28=""),"　",MAX(IF(AND(AXA28&lt;=AXI14,AXC28&gt;AXJ14),AXJ14-AXI14,IF(AND(AXA28&gt;AXI14,AXC28&lt;=AXJ14),AXC28-AXA28,IF(AND(AXA28&lt;=AXI14,AXC28&lt;=AXJ14),AXC28-AXI14,IF(AND(AXA28&gt;AXI14,AXC28&gt;AXJ14),AXJ14-AXA28,0)))),0)),0)</f>
        <v>　</v>
      </c>
      <c r="AXJ28" s="663"/>
      <c r="AXK28" s="664"/>
      <c r="AXL28" s="662" t="str">
        <f>IFERROR(IF(OR(AWZ28="日",AWZ28="祝",AWZ28=0,AXE28=""),"　",MAX(IF(AND(AXE28&gt;AXO14,AXG28&gt;AXM14),0,IF(AND(AXE28&lt;=AXO14,AXE28&gt;AXL14,AXG28&gt;AXM14),AXO14-AXE28,IF(AND(AXE28&lt;=AXO14,AXE28&lt;=AXL14,AXG28&gt;AXM14),AXO14-AXL14,IF(AND(AXE28&gt;AXL14,AXG28&lt;=AXM14),AXG28-AXE28,IF(AND(AXE28&lt;=AXL14,AXG28&lt;=AXM14),AXG28-AXL14,0))))),0)),0)</f>
        <v>　</v>
      </c>
      <c r="AXM28" s="663"/>
      <c r="AXN28" s="664"/>
      <c r="AXO28" s="662" t="str">
        <f>IFERROR(IF(OR(AWZ28="日",AWZ28="祝",AWZ28=0,AXE28=0),"　",MAX(IF(AND(AXE28&lt;=AXO14,AXG28&gt;AXP14),AXP14-AXO14,IF(AXG28&lt;=AXP14,0,IF(AND(AXE28&gt;AXO14,AXG28&gt;AXP14),AXP14-AXE28,0))),0)),0)</f>
        <v>　</v>
      </c>
      <c r="AXP28" s="663"/>
      <c r="AXQ28" s="664"/>
      <c r="AXR28" s="662" t="str">
        <f>IFERROR(IF(OR(AWZ28="日",AWZ28="祝",AWZ28=0,AXE28=0),"　",MAX(IF(AXE28&gt;AXR14,AXG28-AXE28,IF(AXE28&lt;=AXR14,AXG28-AXR14,0)),0)),0)</f>
        <v>　</v>
      </c>
      <c r="AXS28" s="663"/>
      <c r="AXT28" s="664"/>
      <c r="AXU28" s="662" t="str">
        <f>IFERROR(IF(OR(AWZ28="日",AWZ28="祝",AWZ28=0,AXA28=""),"　",MAX(IF(AND(AXA28&lt;=AXU14,AXC28&gt;AXV14),AXV14-AXU14,IF(AND(AXA28&gt;AXU14,AXC28&lt;=AXV14),AXC28-AXA28,IF(AND(AXA28&lt;=AXU14,AXC28&lt;=AXV14),AXC28-AXU14,IF(AND(AXA28&gt;AXU14,AXC28&gt;AXV14),AXV14-AXA28,0)))),0)),0)</f>
        <v>　</v>
      </c>
      <c r="AXV28" s="663"/>
      <c r="AXW28" s="664"/>
      <c r="AXX28" s="662" t="str">
        <f>IFERROR(IF(OR(AWZ28="日",AWZ28="祝",AWZ28=0,AXE28=0),"　",MAX(IF(AND(AXE28&gt;AYA14,AXG28&gt;AXY14),0,IF(AND(AXE28&lt;=AYA14,AXE28&gt;AXX14,AXG28&gt;AXY14),AYA14-AXE28,IF(AND(AXE28&lt;=AYA14,AXE28&lt;=AXX14,AXG28&gt;AXY14),AYA14-AXX14,IF(AND(AXE28&gt;AXX14,AXG28&lt;=AXY14),AXG28-AXE28,IF(AND(AXE28&lt;=AXX14,AXG28&lt;=AXY14),AXG28-AXX14,0))))),0)),0)</f>
        <v>　</v>
      </c>
      <c r="AXY28" s="663"/>
      <c r="AXZ28" s="664"/>
      <c r="AYA28" s="662" t="str">
        <f>IFERROR(IF(OR(AWZ28="日",AWZ28="祝",AWZ28=0,AXE28=0),"　",MAX(IF(AND(AXE28&lt;=AYA14,AXG28&gt;AYB14),AYB14-AYA14,IF(AXG28&lt;=AYB14,0,IF(AND(AXE28&gt;AYA14,AXG28&gt;AYB14),AYB14-AXE28,0))),0)),0)</f>
        <v>　</v>
      </c>
      <c r="AYB28" s="663"/>
      <c r="AYC28" s="664"/>
      <c r="AYD28" s="662" t="str">
        <f t="shared" si="22"/>
        <v>　</v>
      </c>
      <c r="AYE28" s="663"/>
      <c r="AYF28" s="664"/>
      <c r="AYG28" s="665" t="str">
        <f>IF(AYJ28="×",TIME(0,0,0),IF(AYT4="非常勤",AXI28,AXU28))</f>
        <v>　</v>
      </c>
      <c r="AYH28" s="666"/>
      <c r="AYI28" s="667"/>
      <c r="AYJ28" s="265"/>
      <c r="AYK28" s="665" t="str">
        <f>IF(AYN28="×",TIME(0,0,0),IF(AYT4="非常勤",AXL28,AXX28))</f>
        <v>　</v>
      </c>
      <c r="AYL28" s="666"/>
      <c r="AYM28" s="667"/>
      <c r="AYN28" s="265"/>
      <c r="AYO28" s="665" t="str">
        <f>IF(AYR28="×",TIME(0,0,0),IF(AYT4="非常勤",AXO28,AYA28))</f>
        <v>　</v>
      </c>
      <c r="AYP28" s="666"/>
      <c r="AYQ28" s="667"/>
      <c r="AYR28" s="265"/>
      <c r="AYS28" s="665" t="str">
        <f>IF(AYV28="×",TIME(0,0,0),IF(AYT4="非常勤",AXR28,AYD28))</f>
        <v>　</v>
      </c>
      <c r="AYT28" s="666"/>
      <c r="AYU28" s="667"/>
      <c r="AYV28" s="265"/>
      <c r="AYW28" s="720"/>
      <c r="AYX28" s="720"/>
      <c r="AYY28" s="668"/>
      <c r="AYZ28" s="670"/>
      <c r="AZA28" s="669"/>
      <c r="AZB28" s="671"/>
      <c r="AZC28" s="672"/>
      <c r="AZD28" s="672"/>
      <c r="AZE28" s="673"/>
      <c r="AZF28" s="263">
        <f>'別表_個別勤務状況（1～60）'!$A$28</f>
        <v>14</v>
      </c>
      <c r="AZG28" s="264" t="str">
        <f>'別表_個別勤務状況（1～60）'!$B$28</f>
        <v>水</v>
      </c>
      <c r="AZH28" s="660"/>
      <c r="AZI28" s="661"/>
      <c r="AZJ28" s="660"/>
      <c r="AZK28" s="661"/>
      <c r="AZL28" s="660"/>
      <c r="AZM28" s="661"/>
      <c r="AZN28" s="660"/>
      <c r="AZO28" s="661"/>
      <c r="AZP28" s="662" t="str">
        <f>IFERROR(IF(OR(AZG28="日",AZG28="祝",AZG28=0,AZH28=""),"　",MAX(IF(AND(AZH28&lt;=AZP14,AZJ28&gt;AZQ14),AZQ14-AZP14,IF(AND(AZH28&gt;AZP14,AZJ28&lt;=AZQ14),AZJ28-AZH28,IF(AND(AZH28&lt;=AZP14,AZJ28&lt;=AZQ14),AZJ28-AZP14,IF(AND(AZH28&gt;AZP14,AZJ28&gt;AZQ14),AZQ14-AZH28,0)))),0)),0)</f>
        <v>　</v>
      </c>
      <c r="AZQ28" s="663"/>
      <c r="AZR28" s="664"/>
      <c r="AZS28" s="662" t="str">
        <f>IFERROR(IF(OR(AZG28="日",AZG28="祝",AZG28=0,AZL28=""),"　",MAX(IF(AND(AZL28&gt;AZV14,AZN28&gt;AZT14),0,IF(AND(AZL28&lt;=AZV14,AZL28&gt;AZS14,AZN28&gt;AZT14),AZV14-AZL28,IF(AND(AZL28&lt;=AZV14,AZL28&lt;=AZS14,AZN28&gt;AZT14),AZV14-AZS14,IF(AND(AZL28&gt;AZS14,AZN28&lt;=AZT14),AZN28-AZL28,IF(AND(AZL28&lt;=AZS14,AZN28&lt;=AZT14),AZN28-AZS14,0))))),0)),0)</f>
        <v>　</v>
      </c>
      <c r="AZT28" s="663"/>
      <c r="AZU28" s="664"/>
      <c r="AZV28" s="662" t="str">
        <f>IFERROR(IF(OR(AZG28="日",AZG28="祝",AZG28=0,AZL28=0),"　",MAX(IF(AND(AZL28&lt;=AZV14,AZN28&gt;AZW14),AZW14-AZV14,IF(AZN28&lt;=AZW14,0,IF(AND(AZL28&gt;AZV14,AZN28&gt;AZW14),AZW14-AZL28,0))),0)),0)</f>
        <v>　</v>
      </c>
      <c r="AZW28" s="663"/>
      <c r="AZX28" s="664"/>
      <c r="AZY28" s="662" t="str">
        <f>IFERROR(IF(OR(AZG28="日",AZG28="祝",AZG28=0,AZL28=0),"　",MAX(IF(AZL28&gt;AZY14,AZN28-AZL28,IF(AZL28&lt;=AZY14,AZN28-AZY14,0)),0)),0)</f>
        <v>　</v>
      </c>
      <c r="AZZ28" s="663"/>
      <c r="BAA28" s="664"/>
      <c r="BAB28" s="662" t="str">
        <f>IFERROR(IF(OR(AZG28="日",AZG28="祝",AZG28=0,AZH28=""),"　",MAX(IF(AND(AZH28&lt;=BAB14,AZJ28&gt;BAC14),BAC14-BAB14,IF(AND(AZH28&gt;BAB14,AZJ28&lt;=BAC14),AZJ28-AZH28,IF(AND(AZH28&lt;=BAB14,AZJ28&lt;=BAC14),AZJ28-BAB14,IF(AND(AZH28&gt;BAB14,AZJ28&gt;BAC14),BAC14-AZH28,0)))),0)),0)</f>
        <v>　</v>
      </c>
      <c r="BAC28" s="663"/>
      <c r="BAD28" s="664"/>
      <c r="BAE28" s="662" t="str">
        <f>IFERROR(IF(OR(AZG28="日",AZG28="祝",AZG28=0,AZL28=0),"　",MAX(IF(AND(AZL28&gt;BAH14,AZN28&gt;BAF14),0,IF(AND(AZL28&lt;=BAH14,AZL28&gt;BAE14,AZN28&gt;BAF14),BAH14-AZL28,IF(AND(AZL28&lt;=BAH14,AZL28&lt;=BAE14,AZN28&gt;BAF14),BAH14-BAE14,IF(AND(AZL28&gt;BAE14,AZN28&lt;=BAF14),AZN28-AZL28,IF(AND(AZL28&lt;=BAE14,AZN28&lt;=BAF14),AZN28-BAE14,0))))),0)),0)</f>
        <v>　</v>
      </c>
      <c r="BAF28" s="663"/>
      <c r="BAG28" s="664"/>
      <c r="BAH28" s="662" t="str">
        <f>IFERROR(IF(OR(AZG28="日",AZG28="祝",AZG28=0,AZL28=0),"　",MAX(IF(AND(AZL28&lt;=BAH14,AZN28&gt;BAI14),BAI14-BAH14,IF(AZN28&lt;=BAI14,0,IF(AND(AZL28&gt;BAH14,AZN28&gt;BAI14),BAI14-AZL28,0))),0)),0)</f>
        <v>　</v>
      </c>
      <c r="BAI28" s="663"/>
      <c r="BAJ28" s="664"/>
      <c r="BAK28" s="662" t="str">
        <f t="shared" si="23"/>
        <v>　</v>
      </c>
      <c r="BAL28" s="663"/>
      <c r="BAM28" s="664"/>
      <c r="BAN28" s="665" t="str">
        <f>IF(BAQ28="×",TIME(0,0,0),IF(BBA4="非常勤",AZP28,BAB28))</f>
        <v>　</v>
      </c>
      <c r="BAO28" s="666"/>
      <c r="BAP28" s="667"/>
      <c r="BAQ28" s="265"/>
      <c r="BAR28" s="665" t="str">
        <f>IF(BAU28="×",TIME(0,0,0),IF(BBA4="非常勤",AZS28,BAE28))</f>
        <v>　</v>
      </c>
      <c r="BAS28" s="666"/>
      <c r="BAT28" s="667"/>
      <c r="BAU28" s="265"/>
      <c r="BAV28" s="665" t="str">
        <f>IF(BAY28="×",TIME(0,0,0),IF(BBA4="非常勤",AZV28,BAH28))</f>
        <v>　</v>
      </c>
      <c r="BAW28" s="666"/>
      <c r="BAX28" s="667"/>
      <c r="BAY28" s="265"/>
      <c r="BAZ28" s="665" t="str">
        <f>IF(BBC28="×",TIME(0,0,0),IF(BBA4="非常勤",AZY28,BAK28))</f>
        <v>　</v>
      </c>
      <c r="BBA28" s="666"/>
      <c r="BBB28" s="667"/>
      <c r="BBC28" s="265"/>
      <c r="BBD28" s="720"/>
      <c r="BBE28" s="720"/>
      <c r="BBF28" s="668"/>
      <c r="BBG28" s="670"/>
      <c r="BBH28" s="669"/>
      <c r="BBI28" s="671"/>
      <c r="BBJ28" s="672"/>
      <c r="BBK28" s="672"/>
      <c r="BBL28" s="673"/>
      <c r="BBM28" s="263">
        <f>'別表_個別勤務状況（1～60）'!$A$28</f>
        <v>14</v>
      </c>
      <c r="BBN28" s="264" t="str">
        <f>'別表_個別勤務状況（1～60）'!$B$28</f>
        <v>水</v>
      </c>
      <c r="BBO28" s="660"/>
      <c r="BBP28" s="661"/>
      <c r="BBQ28" s="660"/>
      <c r="BBR28" s="661"/>
      <c r="BBS28" s="660"/>
      <c r="BBT28" s="661"/>
      <c r="BBU28" s="660"/>
      <c r="BBV28" s="661"/>
      <c r="BBW28" s="662" t="str">
        <f>IFERROR(IF(OR(BBN28="日",BBN28="祝",BBN28=0,BBO28=""),"　",MAX(IF(AND(BBO28&lt;=BBW14,BBQ28&gt;BBX14),BBX14-BBW14,IF(AND(BBO28&gt;BBW14,BBQ28&lt;=BBX14),BBQ28-BBO28,IF(AND(BBO28&lt;=BBW14,BBQ28&lt;=BBX14),BBQ28-BBW14,IF(AND(BBO28&gt;BBW14,BBQ28&gt;BBX14),BBX14-BBO28,0)))),0)),0)</f>
        <v>　</v>
      </c>
      <c r="BBX28" s="663"/>
      <c r="BBY28" s="664"/>
      <c r="BBZ28" s="662" t="str">
        <f>IFERROR(IF(OR(BBN28="日",BBN28="祝",BBN28=0,BBS28=""),"　",MAX(IF(AND(BBS28&gt;BCC14,BBU28&gt;BCA14),0,IF(AND(BBS28&lt;=BCC14,BBS28&gt;BBZ14,BBU28&gt;BCA14),BCC14-BBS28,IF(AND(BBS28&lt;=BCC14,BBS28&lt;=BBZ14,BBU28&gt;BCA14),BCC14-BBZ14,IF(AND(BBS28&gt;BBZ14,BBU28&lt;=BCA14),BBU28-BBS28,IF(AND(BBS28&lt;=BBZ14,BBU28&lt;=BCA14),BBU28-BBZ14,0))))),0)),0)</f>
        <v>　</v>
      </c>
      <c r="BCA28" s="663"/>
      <c r="BCB28" s="664"/>
      <c r="BCC28" s="662" t="str">
        <f>IFERROR(IF(OR(BBN28="日",BBN28="祝",BBN28=0,BBS28=0),"　",MAX(IF(AND(BBS28&lt;=BCC14,BBU28&gt;BCD14),BCD14-BCC14,IF(BBU28&lt;=BCD14,0,IF(AND(BBS28&gt;BCC14,BBU28&gt;BCD14),BCD14-BBS28,0))),0)),0)</f>
        <v>　</v>
      </c>
      <c r="BCD28" s="663"/>
      <c r="BCE28" s="664"/>
      <c r="BCF28" s="662" t="str">
        <f>IFERROR(IF(OR(BBN28="日",BBN28="祝",BBN28=0,BBS28=0),"　",MAX(IF(BBS28&gt;BCF14,BBU28-BBS28,IF(BBS28&lt;=BCF14,BBU28-BCF14,0)),0)),0)</f>
        <v>　</v>
      </c>
      <c r="BCG28" s="663"/>
      <c r="BCH28" s="664"/>
      <c r="BCI28" s="662" t="str">
        <f>IFERROR(IF(OR(BBN28="日",BBN28="祝",BBN28=0,BBO28=""),"　",MAX(IF(AND(BBO28&lt;=BCI14,BBQ28&gt;BCJ14),BCJ14-BCI14,IF(AND(BBO28&gt;BCI14,BBQ28&lt;=BCJ14),BBQ28-BBO28,IF(AND(BBO28&lt;=BCI14,BBQ28&lt;=BCJ14),BBQ28-BCI14,IF(AND(BBO28&gt;BCI14,BBQ28&gt;BCJ14),BCJ14-BBO28,0)))),0)),0)</f>
        <v>　</v>
      </c>
      <c r="BCJ28" s="663"/>
      <c r="BCK28" s="664"/>
      <c r="BCL28" s="662" t="str">
        <f>IFERROR(IF(OR(BBN28="日",BBN28="祝",BBN28=0,BBS28=0),"　",MAX(IF(AND(BBS28&gt;BCO14,BBU28&gt;BCM14),0,IF(AND(BBS28&lt;=BCO14,BBS28&gt;BCL14,BBU28&gt;BCM14),BCO14-BBS28,IF(AND(BBS28&lt;=BCO14,BBS28&lt;=BCL14,BBU28&gt;BCM14),BCO14-BCL14,IF(AND(BBS28&gt;BCL14,BBU28&lt;=BCM14),BBU28-BBS28,IF(AND(BBS28&lt;=BCL14,BBU28&lt;=BCM14),BBU28-BCL14,0))))),0)),0)</f>
        <v>　</v>
      </c>
      <c r="BCM28" s="663"/>
      <c r="BCN28" s="664"/>
      <c r="BCO28" s="662" t="str">
        <f>IFERROR(IF(OR(BBN28="日",BBN28="祝",BBN28=0,BBS28=0),"　",MAX(IF(AND(BBS28&lt;=BCO14,BBU28&gt;BCP14),BCP14-BCO14,IF(BBU28&lt;=BCP14,0,IF(AND(BBS28&gt;BCO14,BBU28&gt;BCP14),BCP14-BBS28,0))),0)),0)</f>
        <v>　</v>
      </c>
      <c r="BCP28" s="663"/>
      <c r="BCQ28" s="664"/>
      <c r="BCR28" s="662" t="str">
        <f t="shared" si="24"/>
        <v>　</v>
      </c>
      <c r="BCS28" s="663"/>
      <c r="BCT28" s="664"/>
      <c r="BCU28" s="665" t="str">
        <f>IF(BCX28="×",TIME(0,0,0),IF(BDH4="非常勤",BBW28,BCI28))</f>
        <v>　</v>
      </c>
      <c r="BCV28" s="666"/>
      <c r="BCW28" s="667"/>
      <c r="BCX28" s="265"/>
      <c r="BCY28" s="665" t="str">
        <f>IF(BDB28="×",TIME(0,0,0),IF(BDH4="非常勤",BBZ28,BCL28))</f>
        <v>　</v>
      </c>
      <c r="BCZ28" s="666"/>
      <c r="BDA28" s="667"/>
      <c r="BDB28" s="265"/>
      <c r="BDC28" s="665" t="str">
        <f>IF(BDF28="×",TIME(0,0,0),IF(BDH4="非常勤",BCC28,BCO28))</f>
        <v>　</v>
      </c>
      <c r="BDD28" s="666"/>
      <c r="BDE28" s="667"/>
      <c r="BDF28" s="265"/>
      <c r="BDG28" s="665" t="str">
        <f>IF(BDJ28="×",TIME(0,0,0),IF(BDH4="非常勤",BCF28,BCR28))</f>
        <v>　</v>
      </c>
      <c r="BDH28" s="666"/>
      <c r="BDI28" s="667"/>
      <c r="BDJ28" s="265"/>
      <c r="BDK28" s="720"/>
      <c r="BDL28" s="720"/>
      <c r="BDM28" s="668"/>
      <c r="BDN28" s="670"/>
      <c r="BDO28" s="669"/>
      <c r="BDP28" s="671"/>
      <c r="BDQ28" s="672"/>
      <c r="BDR28" s="672"/>
      <c r="BDS28" s="673"/>
      <c r="BDT28" s="263">
        <f>'別表_個別勤務状況（1～60）'!$A$28</f>
        <v>14</v>
      </c>
      <c r="BDU28" s="264" t="str">
        <f>'別表_個別勤務状況（1～60）'!$B$28</f>
        <v>水</v>
      </c>
      <c r="BDV28" s="660"/>
      <c r="BDW28" s="661"/>
      <c r="BDX28" s="660"/>
      <c r="BDY28" s="661"/>
      <c r="BDZ28" s="660"/>
      <c r="BEA28" s="661"/>
      <c r="BEB28" s="660"/>
      <c r="BEC28" s="661"/>
      <c r="BED28" s="662" t="str">
        <f>IFERROR(IF(OR(BDU28="日",BDU28="祝",BDU28=0,BDV28=""),"　",MAX(IF(AND(BDV28&lt;=BED14,BDX28&gt;BEE14),BEE14-BED14,IF(AND(BDV28&gt;BED14,BDX28&lt;=BEE14),BDX28-BDV28,IF(AND(BDV28&lt;=BED14,BDX28&lt;=BEE14),BDX28-BED14,IF(AND(BDV28&gt;BED14,BDX28&gt;BEE14),BEE14-BDV28,0)))),0)),0)</f>
        <v>　</v>
      </c>
      <c r="BEE28" s="663"/>
      <c r="BEF28" s="664"/>
      <c r="BEG28" s="662" t="str">
        <f>IFERROR(IF(OR(BDU28="日",BDU28="祝",BDU28=0,BDZ28=""),"　",MAX(IF(AND(BDZ28&gt;BEJ14,BEB28&gt;BEH14),0,IF(AND(BDZ28&lt;=BEJ14,BDZ28&gt;BEG14,BEB28&gt;BEH14),BEJ14-BDZ28,IF(AND(BDZ28&lt;=BEJ14,BDZ28&lt;=BEG14,BEB28&gt;BEH14),BEJ14-BEG14,IF(AND(BDZ28&gt;BEG14,BEB28&lt;=BEH14),BEB28-BDZ28,IF(AND(BDZ28&lt;=BEG14,BEB28&lt;=BEH14),BEB28-BEG14,0))))),0)),0)</f>
        <v>　</v>
      </c>
      <c r="BEH28" s="663"/>
      <c r="BEI28" s="664"/>
      <c r="BEJ28" s="662" t="str">
        <f>IFERROR(IF(OR(BDU28="日",BDU28="祝",BDU28=0,BDZ28=0),"　",MAX(IF(AND(BDZ28&lt;=BEJ14,BEB28&gt;BEK14),BEK14-BEJ14,IF(BEB28&lt;=BEK14,0,IF(AND(BDZ28&gt;BEJ14,BEB28&gt;BEK14),BEK14-BDZ28,0))),0)),0)</f>
        <v>　</v>
      </c>
      <c r="BEK28" s="663"/>
      <c r="BEL28" s="664"/>
      <c r="BEM28" s="662" t="str">
        <f>IFERROR(IF(OR(BDU28="日",BDU28="祝",BDU28=0,BDZ28=0),"　",MAX(IF(BDZ28&gt;BEM14,BEB28-BDZ28,IF(BDZ28&lt;=BEM14,BEB28-BEM14,0)),0)),0)</f>
        <v>　</v>
      </c>
      <c r="BEN28" s="663"/>
      <c r="BEO28" s="664"/>
      <c r="BEP28" s="662" t="str">
        <f>IFERROR(IF(OR(BDU28="日",BDU28="祝",BDU28=0,BDV28=""),"　",MAX(IF(AND(BDV28&lt;=BEP14,BDX28&gt;BEQ14),BEQ14-BEP14,IF(AND(BDV28&gt;BEP14,BDX28&lt;=BEQ14),BDX28-BDV28,IF(AND(BDV28&lt;=BEP14,BDX28&lt;=BEQ14),BDX28-BEP14,IF(AND(BDV28&gt;BEP14,BDX28&gt;BEQ14),BEQ14-BDV28,0)))),0)),0)</f>
        <v>　</v>
      </c>
      <c r="BEQ28" s="663"/>
      <c r="BER28" s="664"/>
      <c r="BES28" s="662" t="str">
        <f>IFERROR(IF(OR(BDU28="日",BDU28="祝",BDU28=0,BDZ28=0),"　",MAX(IF(AND(BDZ28&gt;BEV14,BEB28&gt;BET14),0,IF(AND(BDZ28&lt;=BEV14,BDZ28&gt;BES14,BEB28&gt;BET14),BEV14-BDZ28,IF(AND(BDZ28&lt;=BEV14,BDZ28&lt;=BES14,BEB28&gt;BET14),BEV14-BES14,IF(AND(BDZ28&gt;BES14,BEB28&lt;=BET14),BEB28-BDZ28,IF(AND(BDZ28&lt;=BES14,BEB28&lt;=BET14),BEB28-BES14,0))))),0)),0)</f>
        <v>　</v>
      </c>
      <c r="BET28" s="663"/>
      <c r="BEU28" s="664"/>
      <c r="BEV28" s="662" t="str">
        <f>IFERROR(IF(OR(BDU28="日",BDU28="祝",BDU28=0,BDZ28=0),"　",MAX(IF(AND(BDZ28&lt;=BEV14,BEB28&gt;BEW14),BEW14-BEV14,IF(BEB28&lt;=BEW14,0,IF(AND(BDZ28&gt;BEV14,BEB28&gt;BEW14),BEW14-BDZ28,0))),0)),0)</f>
        <v>　</v>
      </c>
      <c r="BEW28" s="663"/>
      <c r="BEX28" s="664"/>
      <c r="BEY28" s="662" t="str">
        <f t="shared" si="25"/>
        <v>　</v>
      </c>
      <c r="BEZ28" s="663"/>
      <c r="BFA28" s="664"/>
      <c r="BFB28" s="665" t="str">
        <f>IF(BFE28="×",TIME(0,0,0),IF(BFO4="非常勤",BED28,BEP28))</f>
        <v>　</v>
      </c>
      <c r="BFC28" s="666"/>
      <c r="BFD28" s="667"/>
      <c r="BFE28" s="265"/>
      <c r="BFF28" s="665" t="str">
        <f>IF(BFI28="×",TIME(0,0,0),IF(BFO4="非常勤",BEG28,BES28))</f>
        <v>　</v>
      </c>
      <c r="BFG28" s="666"/>
      <c r="BFH28" s="667"/>
      <c r="BFI28" s="265"/>
      <c r="BFJ28" s="665" t="str">
        <f>IF(BFM28="×",TIME(0,0,0),IF(BFO4="非常勤",BEJ28,BEV28))</f>
        <v>　</v>
      </c>
      <c r="BFK28" s="666"/>
      <c r="BFL28" s="667"/>
      <c r="BFM28" s="265"/>
      <c r="BFN28" s="665" t="str">
        <f>IF(BFQ28="×",TIME(0,0,0),IF(BFO4="非常勤",BEM28,BEY28))</f>
        <v>　</v>
      </c>
      <c r="BFO28" s="666"/>
      <c r="BFP28" s="667"/>
      <c r="BFQ28" s="265"/>
      <c r="BFR28" s="720"/>
      <c r="BFS28" s="720"/>
      <c r="BFT28" s="668"/>
      <c r="BFU28" s="670"/>
      <c r="BFV28" s="669"/>
      <c r="BFW28" s="671"/>
      <c r="BFX28" s="672"/>
      <c r="BFY28" s="672"/>
      <c r="BFZ28" s="673"/>
      <c r="BGA28" s="263">
        <f>'別表_個別勤務状況（1～60）'!$A$28</f>
        <v>14</v>
      </c>
      <c r="BGB28" s="264" t="str">
        <f>'別表_個別勤務状況（1～60）'!$B$28</f>
        <v>水</v>
      </c>
      <c r="BGC28" s="660"/>
      <c r="BGD28" s="661"/>
      <c r="BGE28" s="660"/>
      <c r="BGF28" s="661"/>
      <c r="BGG28" s="660"/>
      <c r="BGH28" s="661"/>
      <c r="BGI28" s="660"/>
      <c r="BGJ28" s="661"/>
      <c r="BGK28" s="662" t="str">
        <f>IFERROR(IF(OR(BGB28="日",BGB28="祝",BGB28=0,BGC28=""),"　",MAX(IF(AND(BGC28&lt;=BGK14,BGE28&gt;BGL14),BGL14-BGK14,IF(AND(BGC28&gt;BGK14,BGE28&lt;=BGL14),BGE28-BGC28,IF(AND(BGC28&lt;=BGK14,BGE28&lt;=BGL14),BGE28-BGK14,IF(AND(BGC28&gt;BGK14,BGE28&gt;BGL14),BGL14-BGC28,0)))),0)),0)</f>
        <v>　</v>
      </c>
      <c r="BGL28" s="663"/>
      <c r="BGM28" s="664"/>
      <c r="BGN28" s="662" t="str">
        <f>IFERROR(IF(OR(BGB28="日",BGB28="祝",BGB28=0,BGG28=""),"　",MAX(IF(AND(BGG28&gt;BGQ14,BGI28&gt;BGO14),0,IF(AND(BGG28&lt;=BGQ14,BGG28&gt;BGN14,BGI28&gt;BGO14),BGQ14-BGG28,IF(AND(BGG28&lt;=BGQ14,BGG28&lt;=BGN14,BGI28&gt;BGO14),BGQ14-BGN14,IF(AND(BGG28&gt;BGN14,BGI28&lt;=BGO14),BGI28-BGG28,IF(AND(BGG28&lt;=BGN14,BGI28&lt;=BGO14),BGI28-BGN14,0))))),0)),0)</f>
        <v>　</v>
      </c>
      <c r="BGO28" s="663"/>
      <c r="BGP28" s="664"/>
      <c r="BGQ28" s="662" t="str">
        <f>IFERROR(IF(OR(BGB28="日",BGB28="祝",BGB28=0,BGG28=0),"　",MAX(IF(AND(BGG28&lt;=BGQ14,BGI28&gt;BGR14),BGR14-BGQ14,IF(BGI28&lt;=BGR14,0,IF(AND(BGG28&gt;BGQ14,BGI28&gt;BGR14),BGR14-BGG28,0))),0)),0)</f>
        <v>　</v>
      </c>
      <c r="BGR28" s="663"/>
      <c r="BGS28" s="664"/>
      <c r="BGT28" s="662" t="str">
        <f>IFERROR(IF(OR(BGB28="日",BGB28="祝",BGB28=0,BGG28=0),"　",MAX(IF(BGG28&gt;BGT14,BGI28-BGG28,IF(BGG28&lt;=BGT14,BGI28-BGT14,0)),0)),0)</f>
        <v>　</v>
      </c>
      <c r="BGU28" s="663"/>
      <c r="BGV28" s="664"/>
      <c r="BGW28" s="662" t="str">
        <f>IFERROR(IF(OR(BGB28="日",BGB28="祝",BGB28=0,BGC28=""),"　",MAX(IF(AND(BGC28&lt;=BGW14,BGE28&gt;BGX14),BGX14-BGW14,IF(AND(BGC28&gt;BGW14,BGE28&lt;=BGX14),BGE28-BGC28,IF(AND(BGC28&lt;=BGW14,BGE28&lt;=BGX14),BGE28-BGW14,IF(AND(BGC28&gt;BGW14,BGE28&gt;BGX14),BGX14-BGC28,0)))),0)),0)</f>
        <v>　</v>
      </c>
      <c r="BGX28" s="663"/>
      <c r="BGY28" s="664"/>
      <c r="BGZ28" s="662" t="str">
        <f>IFERROR(IF(OR(BGB28="日",BGB28="祝",BGB28=0,BGG28=0),"　",MAX(IF(AND(BGG28&gt;BHC14,BGI28&gt;BHA14),0,IF(AND(BGG28&lt;=BHC14,BGG28&gt;BGZ14,BGI28&gt;BHA14),BHC14-BGG28,IF(AND(BGG28&lt;=BHC14,BGG28&lt;=BGZ14,BGI28&gt;BHA14),BHC14-BGZ14,IF(AND(BGG28&gt;BGZ14,BGI28&lt;=BHA14),BGI28-BGG28,IF(AND(BGG28&lt;=BGZ14,BGI28&lt;=BHA14),BGI28-BGZ14,0))))),0)),0)</f>
        <v>　</v>
      </c>
      <c r="BHA28" s="663"/>
      <c r="BHB28" s="664"/>
      <c r="BHC28" s="662" t="str">
        <f>IFERROR(IF(OR(BGB28="日",BGB28="祝",BGB28=0,BGG28=0),"　",MAX(IF(AND(BGG28&lt;=BHC14,BGI28&gt;BHD14),BHD14-BHC14,IF(BGI28&lt;=BHD14,0,IF(AND(BGG28&gt;BHC14,BGI28&gt;BHD14),BHD14-BGG28,0))),0)),0)</f>
        <v>　</v>
      </c>
      <c r="BHD28" s="663"/>
      <c r="BHE28" s="664"/>
      <c r="BHF28" s="662" t="str">
        <f t="shared" si="26"/>
        <v>　</v>
      </c>
      <c r="BHG28" s="663"/>
      <c r="BHH28" s="664"/>
      <c r="BHI28" s="665" t="str">
        <f>IF(BHL28="×",TIME(0,0,0),IF(BHV4="非常勤",BGK28,BGW28))</f>
        <v>　</v>
      </c>
      <c r="BHJ28" s="666"/>
      <c r="BHK28" s="667"/>
      <c r="BHL28" s="265"/>
      <c r="BHM28" s="665" t="str">
        <f>IF(BHP28="×",TIME(0,0,0),IF(BHV4="非常勤",BGN28,BGZ28))</f>
        <v>　</v>
      </c>
      <c r="BHN28" s="666"/>
      <c r="BHO28" s="667"/>
      <c r="BHP28" s="265"/>
      <c r="BHQ28" s="665" t="str">
        <f>IF(BHT28="×",TIME(0,0,0),IF(BHV4="非常勤",BGQ28,BHC28))</f>
        <v>　</v>
      </c>
      <c r="BHR28" s="666"/>
      <c r="BHS28" s="667"/>
      <c r="BHT28" s="265"/>
      <c r="BHU28" s="665" t="str">
        <f>IF(BHX28="×",TIME(0,0,0),IF(BHV4="非常勤",BGT28,BHF28))</f>
        <v>　</v>
      </c>
      <c r="BHV28" s="666"/>
      <c r="BHW28" s="667"/>
      <c r="BHX28" s="265"/>
      <c r="BHY28" s="720"/>
      <c r="BHZ28" s="720"/>
      <c r="BIA28" s="668"/>
      <c r="BIB28" s="670"/>
      <c r="BIC28" s="669"/>
      <c r="BID28" s="671"/>
      <c r="BIE28" s="672"/>
      <c r="BIF28" s="672"/>
      <c r="BIG28" s="673"/>
      <c r="BIH28" s="263">
        <f>'別表_個別勤務状況（1～60）'!$A$28</f>
        <v>14</v>
      </c>
      <c r="BII28" s="264" t="str">
        <f>'別表_個別勤務状況（1～60）'!$B$28</f>
        <v>水</v>
      </c>
      <c r="BIJ28" s="660"/>
      <c r="BIK28" s="661"/>
      <c r="BIL28" s="660"/>
      <c r="BIM28" s="661"/>
      <c r="BIN28" s="660"/>
      <c r="BIO28" s="661"/>
      <c r="BIP28" s="660"/>
      <c r="BIQ28" s="661"/>
      <c r="BIR28" s="662" t="str">
        <f>IFERROR(IF(OR(BII28="日",BII28="祝",BII28=0,BIJ28=""),"　",MAX(IF(AND(BIJ28&lt;=BIR14,BIL28&gt;BIS14),BIS14-BIR14,IF(AND(BIJ28&gt;BIR14,BIL28&lt;=BIS14),BIL28-BIJ28,IF(AND(BIJ28&lt;=BIR14,BIL28&lt;=BIS14),BIL28-BIR14,IF(AND(BIJ28&gt;BIR14,BIL28&gt;BIS14),BIS14-BIJ28,0)))),0)),0)</f>
        <v>　</v>
      </c>
      <c r="BIS28" s="663"/>
      <c r="BIT28" s="664"/>
      <c r="BIU28" s="662" t="str">
        <f>IFERROR(IF(OR(BII28="日",BII28="祝",BII28=0,BIN28=""),"　",MAX(IF(AND(BIN28&gt;BIX14,BIP28&gt;BIV14),0,IF(AND(BIN28&lt;=BIX14,BIN28&gt;BIU14,BIP28&gt;BIV14),BIX14-BIN28,IF(AND(BIN28&lt;=BIX14,BIN28&lt;=BIU14,BIP28&gt;BIV14),BIX14-BIU14,IF(AND(BIN28&gt;BIU14,BIP28&lt;=BIV14),BIP28-BIN28,IF(AND(BIN28&lt;=BIU14,BIP28&lt;=BIV14),BIP28-BIU14,0))))),0)),0)</f>
        <v>　</v>
      </c>
      <c r="BIV28" s="663"/>
      <c r="BIW28" s="664"/>
      <c r="BIX28" s="662" t="str">
        <f>IFERROR(IF(OR(BII28="日",BII28="祝",BII28=0,BIN28=0),"　",MAX(IF(AND(BIN28&lt;=BIX14,BIP28&gt;BIY14),BIY14-BIX14,IF(BIP28&lt;=BIY14,0,IF(AND(BIN28&gt;BIX14,BIP28&gt;BIY14),BIY14-BIN28,0))),0)),0)</f>
        <v>　</v>
      </c>
      <c r="BIY28" s="663"/>
      <c r="BIZ28" s="664"/>
      <c r="BJA28" s="662" t="str">
        <f>IFERROR(IF(OR(BII28="日",BII28="祝",BII28=0,BIN28=0),"　",MAX(IF(BIN28&gt;BJA14,BIP28-BIN28,IF(BIN28&lt;=BJA14,BIP28-BJA14,0)),0)),0)</f>
        <v>　</v>
      </c>
      <c r="BJB28" s="663"/>
      <c r="BJC28" s="664"/>
      <c r="BJD28" s="662" t="str">
        <f>IFERROR(IF(OR(BII28="日",BII28="祝",BII28=0,BIJ28=""),"　",MAX(IF(AND(BIJ28&lt;=BJD14,BIL28&gt;BJE14),BJE14-BJD14,IF(AND(BIJ28&gt;BJD14,BIL28&lt;=BJE14),BIL28-BIJ28,IF(AND(BIJ28&lt;=BJD14,BIL28&lt;=BJE14),BIL28-BJD14,IF(AND(BIJ28&gt;BJD14,BIL28&gt;BJE14),BJE14-BIJ28,0)))),0)),0)</f>
        <v>　</v>
      </c>
      <c r="BJE28" s="663"/>
      <c r="BJF28" s="664"/>
      <c r="BJG28" s="662" t="str">
        <f>IFERROR(IF(OR(BII28="日",BII28="祝",BII28=0,BIN28=0),"　",MAX(IF(AND(BIN28&gt;BJJ14,BIP28&gt;BJH14),0,IF(AND(BIN28&lt;=BJJ14,BIN28&gt;BJG14,BIP28&gt;BJH14),BJJ14-BIN28,IF(AND(BIN28&lt;=BJJ14,BIN28&lt;=BJG14,BIP28&gt;BJH14),BJJ14-BJG14,IF(AND(BIN28&gt;BJG14,BIP28&lt;=BJH14),BIP28-BIN28,IF(AND(BIN28&lt;=BJG14,BIP28&lt;=BJH14),BIP28-BJG14,0))))),0)),0)</f>
        <v>　</v>
      </c>
      <c r="BJH28" s="663"/>
      <c r="BJI28" s="664"/>
      <c r="BJJ28" s="662" t="str">
        <f>IFERROR(IF(OR(BII28="日",BII28="祝",BII28=0,BIN28=0),"　",MAX(IF(AND(BIN28&lt;=BJJ14,BIP28&gt;BJK14),BJK14-BJJ14,IF(BIP28&lt;=BJK14,0,IF(AND(BIN28&gt;BJJ14,BIP28&gt;BJK14),BJK14-BIN28,0))),0)),0)</f>
        <v>　</v>
      </c>
      <c r="BJK28" s="663"/>
      <c r="BJL28" s="664"/>
      <c r="BJM28" s="662" t="str">
        <f t="shared" si="27"/>
        <v>　</v>
      </c>
      <c r="BJN28" s="663"/>
      <c r="BJO28" s="664"/>
      <c r="BJP28" s="665" t="str">
        <f>IF(BJS28="×",TIME(0,0,0),IF(BKC4="非常勤",BIR28,BJD28))</f>
        <v>　</v>
      </c>
      <c r="BJQ28" s="666"/>
      <c r="BJR28" s="667"/>
      <c r="BJS28" s="265"/>
      <c r="BJT28" s="665" t="str">
        <f>IF(BJW28="×",TIME(0,0,0),IF(BKC4="非常勤",BIU28,BJG28))</f>
        <v>　</v>
      </c>
      <c r="BJU28" s="666"/>
      <c r="BJV28" s="667"/>
      <c r="BJW28" s="265"/>
      <c r="BJX28" s="665" t="str">
        <f>IF(BKA28="×",TIME(0,0,0),IF(BKC4="非常勤",BIX28,BJJ28))</f>
        <v>　</v>
      </c>
      <c r="BJY28" s="666"/>
      <c r="BJZ28" s="667"/>
      <c r="BKA28" s="265"/>
      <c r="BKB28" s="665" t="str">
        <f>IF(BKE28="×",TIME(0,0,0),IF(BKC4="非常勤",BJA28,BJM28))</f>
        <v>　</v>
      </c>
      <c r="BKC28" s="666"/>
      <c r="BKD28" s="667"/>
      <c r="BKE28" s="265"/>
      <c r="BKF28" s="720"/>
      <c r="BKG28" s="720"/>
      <c r="BKH28" s="668"/>
      <c r="BKI28" s="670"/>
      <c r="BKJ28" s="669"/>
      <c r="BKK28" s="671"/>
      <c r="BKL28" s="672"/>
      <c r="BKM28" s="672"/>
      <c r="BKN28" s="673"/>
      <c r="BKO28" s="263">
        <f>'別表_個別勤務状況（1～60）'!$A$28</f>
        <v>14</v>
      </c>
      <c r="BKP28" s="264" t="str">
        <f>'別表_個別勤務状況（1～60）'!$B$28</f>
        <v>水</v>
      </c>
      <c r="BKQ28" s="660"/>
      <c r="BKR28" s="661"/>
      <c r="BKS28" s="660"/>
      <c r="BKT28" s="661"/>
      <c r="BKU28" s="660"/>
      <c r="BKV28" s="661"/>
      <c r="BKW28" s="660"/>
      <c r="BKX28" s="661"/>
      <c r="BKY28" s="662" t="str">
        <f>IFERROR(IF(OR(BKP28="日",BKP28="祝",BKP28=0,BKQ28=""),"　",MAX(IF(AND(BKQ28&lt;=BKY14,BKS28&gt;BKZ14),BKZ14-BKY14,IF(AND(BKQ28&gt;BKY14,BKS28&lt;=BKZ14),BKS28-BKQ28,IF(AND(BKQ28&lt;=BKY14,BKS28&lt;=BKZ14),BKS28-BKY14,IF(AND(BKQ28&gt;BKY14,BKS28&gt;BKZ14),BKZ14-BKQ28,0)))),0)),0)</f>
        <v>　</v>
      </c>
      <c r="BKZ28" s="663"/>
      <c r="BLA28" s="664"/>
      <c r="BLB28" s="662" t="str">
        <f>IFERROR(IF(OR(BKP28="日",BKP28="祝",BKP28=0,BKU28=""),"　",MAX(IF(AND(BKU28&gt;BLE14,BKW28&gt;BLC14),0,IF(AND(BKU28&lt;=BLE14,BKU28&gt;BLB14,BKW28&gt;BLC14),BLE14-BKU28,IF(AND(BKU28&lt;=BLE14,BKU28&lt;=BLB14,BKW28&gt;BLC14),BLE14-BLB14,IF(AND(BKU28&gt;BLB14,BKW28&lt;=BLC14),BKW28-BKU28,IF(AND(BKU28&lt;=BLB14,BKW28&lt;=BLC14),BKW28-BLB14,0))))),0)),0)</f>
        <v>　</v>
      </c>
      <c r="BLC28" s="663"/>
      <c r="BLD28" s="664"/>
      <c r="BLE28" s="662" t="str">
        <f>IFERROR(IF(OR(BKP28="日",BKP28="祝",BKP28=0,BKU28=0),"　",MAX(IF(AND(BKU28&lt;=BLE14,BKW28&gt;BLF14),BLF14-BLE14,IF(BKW28&lt;=BLF14,0,IF(AND(BKU28&gt;BLE14,BKW28&gt;BLF14),BLF14-BKU28,0))),0)),0)</f>
        <v>　</v>
      </c>
      <c r="BLF28" s="663"/>
      <c r="BLG28" s="664"/>
      <c r="BLH28" s="662" t="str">
        <f>IFERROR(IF(OR(BKP28="日",BKP28="祝",BKP28=0,BKU28=0),"　",MAX(IF(BKU28&gt;BLH14,BKW28-BKU28,IF(BKU28&lt;=BLH14,BKW28-BLH14,0)),0)),0)</f>
        <v>　</v>
      </c>
      <c r="BLI28" s="663"/>
      <c r="BLJ28" s="664"/>
      <c r="BLK28" s="662" t="str">
        <f>IFERROR(IF(OR(BKP28="日",BKP28="祝",BKP28=0,BKQ28=""),"　",MAX(IF(AND(BKQ28&lt;=BLK14,BKS28&gt;BLL14),BLL14-BLK14,IF(AND(BKQ28&gt;BLK14,BKS28&lt;=BLL14),BKS28-BKQ28,IF(AND(BKQ28&lt;=BLK14,BKS28&lt;=BLL14),BKS28-BLK14,IF(AND(BKQ28&gt;BLK14,BKS28&gt;BLL14),BLL14-BKQ28,0)))),0)),0)</f>
        <v>　</v>
      </c>
      <c r="BLL28" s="663"/>
      <c r="BLM28" s="664"/>
      <c r="BLN28" s="662" t="str">
        <f>IFERROR(IF(OR(BKP28="日",BKP28="祝",BKP28=0,BKU28=0),"　",MAX(IF(AND(BKU28&gt;BLQ14,BKW28&gt;BLO14),0,IF(AND(BKU28&lt;=BLQ14,BKU28&gt;BLN14,BKW28&gt;BLO14),BLQ14-BKU28,IF(AND(BKU28&lt;=BLQ14,BKU28&lt;=BLN14,BKW28&gt;BLO14),BLQ14-BLN14,IF(AND(BKU28&gt;BLN14,BKW28&lt;=BLO14),BKW28-BKU28,IF(AND(BKU28&lt;=BLN14,BKW28&lt;=BLO14),BKW28-BLN14,0))))),0)),0)</f>
        <v>　</v>
      </c>
      <c r="BLO28" s="663"/>
      <c r="BLP28" s="664"/>
      <c r="BLQ28" s="662" t="str">
        <f>IFERROR(IF(OR(BKP28="日",BKP28="祝",BKP28=0,BKU28=0),"　",MAX(IF(AND(BKU28&lt;=BLQ14,BKW28&gt;BLR14),BLR14-BLQ14,IF(BKW28&lt;=BLR14,0,IF(AND(BKU28&gt;BLQ14,BKW28&gt;BLR14),BLR14-BKU28,0))),0)),0)</f>
        <v>　</v>
      </c>
      <c r="BLR28" s="663"/>
      <c r="BLS28" s="664"/>
      <c r="BLT28" s="662" t="str">
        <f t="shared" si="28"/>
        <v>　</v>
      </c>
      <c r="BLU28" s="663"/>
      <c r="BLV28" s="664"/>
      <c r="BLW28" s="665" t="str">
        <f>IF(BLZ28="×",TIME(0,0,0),IF(BMJ4="非常勤",BKY28,BLK28))</f>
        <v>　</v>
      </c>
      <c r="BLX28" s="666"/>
      <c r="BLY28" s="667"/>
      <c r="BLZ28" s="265"/>
      <c r="BMA28" s="665" t="str">
        <f>IF(BMD28="×",TIME(0,0,0),IF(BMJ4="非常勤",BLB28,BLN28))</f>
        <v>　</v>
      </c>
      <c r="BMB28" s="666"/>
      <c r="BMC28" s="667"/>
      <c r="BMD28" s="265"/>
      <c r="BME28" s="665" t="str">
        <f>IF(BMH28="×",TIME(0,0,0),IF(BMJ4="非常勤",BLE28,BLQ28))</f>
        <v>　</v>
      </c>
      <c r="BMF28" s="666"/>
      <c r="BMG28" s="667"/>
      <c r="BMH28" s="265"/>
      <c r="BMI28" s="665" t="str">
        <f>IF(BML28="×",TIME(0,0,0),IF(BMJ4="非常勤",BLH28,BLT28))</f>
        <v>　</v>
      </c>
      <c r="BMJ28" s="666"/>
      <c r="BMK28" s="667"/>
      <c r="BML28" s="265"/>
      <c r="BMM28" s="720"/>
      <c r="BMN28" s="720"/>
      <c r="BMO28" s="668"/>
      <c r="BMP28" s="670"/>
      <c r="BMQ28" s="669"/>
      <c r="BMR28" s="671"/>
      <c r="BMS28" s="672"/>
      <c r="BMT28" s="672"/>
      <c r="BMU28" s="673"/>
      <c r="BMV28" s="263">
        <f>'別表_個別勤務状況（1～60）'!$A$28</f>
        <v>14</v>
      </c>
      <c r="BMW28" s="264" t="str">
        <f>'別表_個別勤務状況（1～60）'!$B$28</f>
        <v>水</v>
      </c>
      <c r="BMX28" s="660"/>
      <c r="BMY28" s="661"/>
      <c r="BMZ28" s="660"/>
      <c r="BNA28" s="661"/>
      <c r="BNB28" s="660"/>
      <c r="BNC28" s="661"/>
      <c r="BND28" s="660"/>
      <c r="BNE28" s="661"/>
      <c r="BNF28" s="662" t="str">
        <f>IFERROR(IF(OR(BMW28="日",BMW28="祝",BMW28=0,BMX28=""),"　",MAX(IF(AND(BMX28&lt;=BNF14,BMZ28&gt;BNG14),BNG14-BNF14,IF(AND(BMX28&gt;BNF14,BMZ28&lt;=BNG14),BMZ28-BMX28,IF(AND(BMX28&lt;=BNF14,BMZ28&lt;=BNG14),BMZ28-BNF14,IF(AND(BMX28&gt;BNF14,BMZ28&gt;BNG14),BNG14-BMX28,0)))),0)),0)</f>
        <v>　</v>
      </c>
      <c r="BNG28" s="663"/>
      <c r="BNH28" s="664"/>
      <c r="BNI28" s="662" t="str">
        <f>IFERROR(IF(OR(BMW28="日",BMW28="祝",BMW28=0,BNB28=""),"　",MAX(IF(AND(BNB28&gt;BNL14,BND28&gt;BNJ14),0,IF(AND(BNB28&lt;=BNL14,BNB28&gt;BNI14,BND28&gt;BNJ14),BNL14-BNB28,IF(AND(BNB28&lt;=BNL14,BNB28&lt;=BNI14,BND28&gt;BNJ14),BNL14-BNI14,IF(AND(BNB28&gt;BNI14,BND28&lt;=BNJ14),BND28-BNB28,IF(AND(BNB28&lt;=BNI14,BND28&lt;=BNJ14),BND28-BNI14,0))))),0)),0)</f>
        <v>　</v>
      </c>
      <c r="BNJ28" s="663"/>
      <c r="BNK28" s="664"/>
      <c r="BNL28" s="662" t="str">
        <f>IFERROR(IF(OR(BMW28="日",BMW28="祝",BMW28=0,BNB28=0),"　",MAX(IF(AND(BNB28&lt;=BNL14,BND28&gt;BNM14),BNM14-BNL14,IF(BND28&lt;=BNM14,0,IF(AND(BNB28&gt;BNL14,BND28&gt;BNM14),BNM14-BNB28,0))),0)),0)</f>
        <v>　</v>
      </c>
      <c r="BNM28" s="663"/>
      <c r="BNN28" s="664"/>
      <c r="BNO28" s="662" t="str">
        <f>IFERROR(IF(OR(BMW28="日",BMW28="祝",BMW28=0,BNB28=0),"　",MAX(IF(BNB28&gt;BNO14,BND28-BNB28,IF(BNB28&lt;=BNO14,BND28-BNO14,0)),0)),0)</f>
        <v>　</v>
      </c>
      <c r="BNP28" s="663"/>
      <c r="BNQ28" s="664"/>
      <c r="BNR28" s="662" t="str">
        <f>IFERROR(IF(OR(BMW28="日",BMW28="祝",BMW28=0,BMX28=""),"　",MAX(IF(AND(BMX28&lt;=BNR14,BMZ28&gt;BNS14),BNS14-BNR14,IF(AND(BMX28&gt;BNR14,BMZ28&lt;=BNS14),BMZ28-BMX28,IF(AND(BMX28&lt;=BNR14,BMZ28&lt;=BNS14),BMZ28-BNR14,IF(AND(BMX28&gt;BNR14,BMZ28&gt;BNS14),BNS14-BMX28,0)))),0)),0)</f>
        <v>　</v>
      </c>
      <c r="BNS28" s="663"/>
      <c r="BNT28" s="664"/>
      <c r="BNU28" s="662" t="str">
        <f>IFERROR(IF(OR(BMW28="日",BMW28="祝",BMW28=0,BNB28=0),"　",MAX(IF(AND(BNB28&gt;BNX14,BND28&gt;BNV14),0,IF(AND(BNB28&lt;=BNX14,BNB28&gt;BNU14,BND28&gt;BNV14),BNX14-BNB28,IF(AND(BNB28&lt;=BNX14,BNB28&lt;=BNU14,BND28&gt;BNV14),BNX14-BNU14,IF(AND(BNB28&gt;BNU14,BND28&lt;=BNV14),BND28-BNB28,IF(AND(BNB28&lt;=BNU14,BND28&lt;=BNV14),BND28-BNU14,0))))),0)),0)</f>
        <v>　</v>
      </c>
      <c r="BNV28" s="663"/>
      <c r="BNW28" s="664"/>
      <c r="BNX28" s="662" t="str">
        <f>IFERROR(IF(OR(BMW28="日",BMW28="祝",BMW28=0,BNB28=0),"　",MAX(IF(AND(BNB28&lt;=BNX14,BND28&gt;BNY14),BNY14-BNX14,IF(BND28&lt;=BNY14,0,IF(AND(BNB28&gt;BNX14,BND28&gt;BNY14),BNY14-BNB28,0))),0)),0)</f>
        <v>　</v>
      </c>
      <c r="BNY28" s="663"/>
      <c r="BNZ28" s="664"/>
      <c r="BOA28" s="662" t="str">
        <f t="shared" si="29"/>
        <v>　</v>
      </c>
      <c r="BOB28" s="663"/>
      <c r="BOC28" s="664"/>
      <c r="BOD28" s="665" t="str">
        <f>IF(BOG28="×",TIME(0,0,0),IF(BOQ4="非常勤",BNF28,BNR28))</f>
        <v>　</v>
      </c>
      <c r="BOE28" s="666"/>
      <c r="BOF28" s="667"/>
      <c r="BOG28" s="265"/>
      <c r="BOH28" s="665" t="str">
        <f>IF(BOK28="×",TIME(0,0,0),IF(BOQ4="非常勤",BNI28,BNU28))</f>
        <v>　</v>
      </c>
      <c r="BOI28" s="666"/>
      <c r="BOJ28" s="667"/>
      <c r="BOK28" s="265"/>
      <c r="BOL28" s="665" t="str">
        <f>IF(BOO28="×",TIME(0,0,0),IF(BOQ4="非常勤",BNL28,BNX28))</f>
        <v>　</v>
      </c>
      <c r="BOM28" s="666"/>
      <c r="BON28" s="667"/>
      <c r="BOO28" s="265"/>
      <c r="BOP28" s="665" t="str">
        <f>IF(BOS28="×",TIME(0,0,0),IF(BOQ4="非常勤",BNO28,BOA28))</f>
        <v>　</v>
      </c>
      <c r="BOQ28" s="666"/>
      <c r="BOR28" s="667"/>
      <c r="BOS28" s="265"/>
      <c r="BOT28" s="720"/>
      <c r="BOU28" s="720"/>
      <c r="BOV28" s="668"/>
      <c r="BOW28" s="670"/>
      <c r="BOX28" s="669"/>
      <c r="BOY28" s="671"/>
      <c r="BOZ28" s="672"/>
      <c r="BPA28" s="672"/>
      <c r="BPB28" s="673"/>
    </row>
    <row r="29" spans="1:1770" ht="15" customHeight="1">
      <c r="A29" s="263">
        <f>'別表_個別勤務状況（1～60）'!$A$29</f>
        <v>15</v>
      </c>
      <c r="B29" s="264" t="str">
        <f>'別表_個別勤務状況（1～60）'!$B$29</f>
        <v>木</v>
      </c>
      <c r="C29" s="575"/>
      <c r="D29" s="575"/>
      <c r="E29" s="575"/>
      <c r="F29" s="575"/>
      <c r="G29" s="575"/>
      <c r="H29" s="575"/>
      <c r="I29" s="575"/>
      <c r="J29" s="575"/>
      <c r="K29" s="662" t="str">
        <f>IFERROR(IF(OR(B29="日",B29="祝",B29=0,C29=""),"　",MAX(IF(AND(C29&lt;=K14,E29&gt;L14),L14-K14,IF(AND(C29&gt;K14,E29&lt;=L14),E29-C29,IF(AND(C29&lt;=K14,E29&lt;=L14),E29-K14,IF(AND(C29&gt;K14,E29&gt;L14),L14-C29,0)))),0)),0)</f>
        <v>　</v>
      </c>
      <c r="L29" s="663"/>
      <c r="M29" s="664"/>
      <c r="N29" s="662" t="str">
        <f>IFERROR(IF(OR(B29="日",B29="祝",B29=0,G29=""),"　",MAX(IF(AND(G29&gt;Q14,I29&gt;O14),0,IF(AND(G29&lt;=Q14,G29&gt;N14,I29&gt;O14),Q14-G29,IF(AND(G29&lt;=Q14,G29&lt;=N14,I29&gt;O14),Q14-N14,IF(AND(G29&gt;N14,I29&lt;=O14),I29-G29,IF(AND(G29&lt;=N14,I29&lt;=O14),I29-N14,0))))),0)),0)</f>
        <v>　</v>
      </c>
      <c r="O29" s="663"/>
      <c r="P29" s="664"/>
      <c r="Q29" s="662" t="str">
        <f>IFERROR(IF(OR(B29="日",B29="祝",B29=0,G29=0),"　",MAX(IF(AND(G29&lt;=Q14,I29&gt;R14),R14-Q14,IF(I29&lt;=R14,0,IF(AND(G29&gt;Q14,I29&gt;R14),R14-G29,0))),0)),0)</f>
        <v>　</v>
      </c>
      <c r="R29" s="663"/>
      <c r="S29" s="664"/>
      <c r="T29" s="662" t="str">
        <f>IFERROR(IF(OR(B29="日",B29="祝",B29=0,G29=0),"　",MAX(IF(G29&gt;T14,I29-G29,IF(G29&lt;=T14,I29-T14,0)),0)),0)</f>
        <v>　</v>
      </c>
      <c r="U29" s="663"/>
      <c r="V29" s="664"/>
      <c r="W29" s="730" t="str">
        <f>IFERROR(IF(OR(B29="日",B29="祝",B29=0,C29=""),"　",MAX(IF(AND(C29&lt;=W14,E29&gt;X14),X14-W14,IF(AND(C29&gt;W14,E29&lt;=X14),E29-C29,IF(AND(C29&lt;=W14,E29&lt;=X14),E29-W14,IF(AND(C29&gt;W14,E29&gt;X14),X14-C29,0)))),0)),0)</f>
        <v>　</v>
      </c>
      <c r="X29" s="731"/>
      <c r="Y29" s="731"/>
      <c r="Z29" s="730" t="str">
        <f>IFERROR(IF(OR(B29="日",B29="祝",B29=0,G29=0),"　",MAX(IF(AND(G29&gt;AC14,I29&gt;AA14),0,IF(AND(G29&lt;=AC14,G29&gt;Z14,I29&gt;AA14),AC14-G29,IF(AND(G29&lt;=AC14,G29&lt;=Z14,I29&gt;AA14),AC14-Z14,IF(AND(G29&gt;Z14,I29&lt;=AA14),I29-G29,IF(AND(G29&lt;=Z14,I29&lt;=AA14),I29-Z14,0))))),0)),0)</f>
        <v>　</v>
      </c>
      <c r="AA29" s="730"/>
      <c r="AB29" s="730"/>
      <c r="AC29" s="730" t="str">
        <f>IFERROR(IF(OR(B29="日",B29="祝",B29=0,G29=0),"　",MAX(IF(AND(G29&lt;=AC14,I29&gt;AD14),AD14-AC14,IF(I29&lt;=AD14,0,IF(AND(G29&gt;AC14,I29&gt;AD14),AD14-G29,0))),0)),0)</f>
        <v>　</v>
      </c>
      <c r="AD29" s="731"/>
      <c r="AE29" s="731"/>
      <c r="AF29" s="730" t="str">
        <f t="shared" si="0"/>
        <v>　</v>
      </c>
      <c r="AG29" s="731"/>
      <c r="AH29" s="731"/>
      <c r="AI29" s="565" t="str">
        <f>IF(AL29="×",TIME(0,0,0),IF(AV4="非常勤",K29,W29))</f>
        <v>　</v>
      </c>
      <c r="AJ29" s="566"/>
      <c r="AK29" s="566"/>
      <c r="AL29" s="265"/>
      <c r="AM29" s="565" t="str">
        <f>IF(AP29="×",TIME(0,0,0),IF(AV4="非常勤",N29,Z29))</f>
        <v>　</v>
      </c>
      <c r="AN29" s="566"/>
      <c r="AO29" s="566"/>
      <c r="AP29" s="265"/>
      <c r="AQ29" s="565" t="str">
        <f>IF(AT29="×",TIME(0,0,0),IF(AV4="非常勤",Q29,AC29))</f>
        <v>　</v>
      </c>
      <c r="AR29" s="566"/>
      <c r="AS29" s="566"/>
      <c r="AT29" s="265"/>
      <c r="AU29" s="565" t="str">
        <f>IF(AX29="×",TIME(0,0,0),IF(AV4="非常勤",T29,AF29))</f>
        <v>　</v>
      </c>
      <c r="AV29" s="566"/>
      <c r="AW29" s="567"/>
      <c r="AX29" s="265"/>
      <c r="AY29" s="720"/>
      <c r="AZ29" s="720"/>
      <c r="BA29" s="668"/>
      <c r="BB29" s="670"/>
      <c r="BC29" s="669"/>
      <c r="BD29" s="671"/>
      <c r="BE29" s="672"/>
      <c r="BF29" s="672"/>
      <c r="BG29" s="673"/>
      <c r="BH29" s="263">
        <f>'別表_個別勤務状況（1～60）'!$A$29</f>
        <v>15</v>
      </c>
      <c r="BI29" s="264" t="str">
        <f>'別表_個別勤務状況（1～60）'!$B$29</f>
        <v>木</v>
      </c>
      <c r="BJ29" s="575"/>
      <c r="BK29" s="575"/>
      <c r="BL29" s="575"/>
      <c r="BM29" s="575"/>
      <c r="BN29" s="575"/>
      <c r="BO29" s="575"/>
      <c r="BP29" s="575"/>
      <c r="BQ29" s="575"/>
      <c r="BR29" s="662" t="str">
        <f>IFERROR(IF(OR(BI29="日",BI29="祝",BI29=0,BJ29=""),"　",MAX(IF(AND(BJ29&lt;=BR14,BL29&gt;BS14),BS14-BR14,IF(AND(BJ29&gt;BR14,BL29&lt;=BS14),BL29-BJ29,IF(AND(BJ29&lt;=BR14,BL29&lt;=BS14),BL29-BR14,IF(AND(BJ29&gt;BR14,BL29&gt;BS14),BS14-BJ29,0)))),0)),0)</f>
        <v>　</v>
      </c>
      <c r="BS29" s="663"/>
      <c r="BT29" s="664"/>
      <c r="BU29" s="662" t="str">
        <f>IFERROR(IF(OR(BI29="日",BI29="祝",BI29=0,BN29=""),"　",MAX(IF(AND(BN29&gt;BX14,BP29&gt;BV14),0,IF(AND(BN29&lt;=BX14,BN29&gt;BU14,BP29&gt;BV14),BX14-BN29,IF(AND(BN29&lt;=BX14,BN29&lt;=BU14,BP29&gt;BV14),BX14-BU14,IF(AND(BN29&gt;BU14,BP29&lt;=BV14),BP29-BN29,IF(AND(BN29&lt;=BU14,BP29&lt;=BV14),BP29-BU14,0))))),0)),0)</f>
        <v>　</v>
      </c>
      <c r="BV29" s="663"/>
      <c r="BW29" s="664"/>
      <c r="BX29" s="662" t="str">
        <f>IFERROR(IF(OR(BI29="日",BI29="祝",BI29=0,BN29=0),"　",MAX(IF(AND(BN29&lt;=BX14,BP29&gt;BY14),BY14-BX14,IF(BP29&lt;=BY14,0,IF(AND(BN29&gt;BX14,BP29&gt;BY14),BY14-BN29,0))),0)),0)</f>
        <v>　</v>
      </c>
      <c r="BY29" s="663"/>
      <c r="BZ29" s="664"/>
      <c r="CA29" s="662" t="str">
        <f>IFERROR(IF(OR(BI29="日",BI29="祝",BI29=0,BN29=0),"　",MAX(IF(BN29&gt;CA14,BP29-BN29,IF(BN29&lt;=CA14,BP29-CA14,0)),0)),0)</f>
        <v>　</v>
      </c>
      <c r="CB29" s="663"/>
      <c r="CC29" s="664"/>
      <c r="CD29" s="730" t="str">
        <f>IFERROR(IF(OR(BI29="日",BI29="祝",BI29=0,BJ29=""),"　",MAX(IF(AND(BJ29&lt;=CD14,BL29&gt;CE14),CE14-CD14,IF(AND(BJ29&gt;CD14,BL29&lt;=CE14),BL29-BJ29,IF(AND(BJ29&lt;=CD14,BL29&lt;=CE14),BL29-CD14,IF(AND(BJ29&gt;CD14,BL29&gt;CE14),CE14-BJ29,0)))),0)),0)</f>
        <v>　</v>
      </c>
      <c r="CE29" s="731"/>
      <c r="CF29" s="731"/>
      <c r="CG29" s="730" t="str">
        <f>IFERROR(IF(OR(BI29="日",BI29="祝",BI29=0,BN29=0),"　",MAX(IF(AND(BN29&gt;CJ14,BP29&gt;CH14),0,IF(AND(BN29&lt;=CJ14,BN29&gt;CG14,BP29&gt;CH14),CJ14-BN29,IF(AND(BN29&lt;=CJ14,BN29&lt;=CG14,BP29&gt;CH14),CJ14-CG14,IF(AND(BN29&gt;CG14,BP29&lt;=CH14),BP29-BN29,IF(AND(BN29&lt;=CG14,BP29&lt;=CH14),BP29-CG14,0))))),0)),0)</f>
        <v>　</v>
      </c>
      <c r="CH29" s="730"/>
      <c r="CI29" s="730"/>
      <c r="CJ29" s="730" t="str">
        <f>IFERROR(IF(OR(BI29="日",BI29="祝",BI29=0,BN29=0),"　",MAX(IF(AND(BN29&lt;=CJ14,BP29&gt;CK14),CK14-CJ14,IF(BP29&lt;=CK14,0,IF(AND(BN29&gt;CJ14,BP29&gt;CK14),CK14-BN29,0))),0)),0)</f>
        <v>　</v>
      </c>
      <c r="CK29" s="731"/>
      <c r="CL29" s="731"/>
      <c r="CM29" s="730" t="str">
        <f t="shared" si="1"/>
        <v>　</v>
      </c>
      <c r="CN29" s="731"/>
      <c r="CO29" s="731"/>
      <c r="CP29" s="565" t="str">
        <f>IF(CS29="×",TIME(0,0,0),IF(DC4="非常勤",BR29,CD29))</f>
        <v>　</v>
      </c>
      <c r="CQ29" s="566"/>
      <c r="CR29" s="566"/>
      <c r="CS29" s="265"/>
      <c r="CT29" s="565" t="str">
        <f>IF(CW29="×",TIME(0,0,0),IF(DC4="非常勤",BU29,CG29))</f>
        <v>　</v>
      </c>
      <c r="CU29" s="566"/>
      <c r="CV29" s="566"/>
      <c r="CW29" s="265"/>
      <c r="CX29" s="565" t="str">
        <f>IF(DA29="×",TIME(0,0,0),IF(DC4="非常勤",BX29,CJ29))</f>
        <v>　</v>
      </c>
      <c r="CY29" s="566"/>
      <c r="CZ29" s="566"/>
      <c r="DA29" s="265"/>
      <c r="DB29" s="565" t="str">
        <f>IF(DE29="×",TIME(0,0,0),IF(DC4="非常勤",CA29,CM29))</f>
        <v>　</v>
      </c>
      <c r="DC29" s="566"/>
      <c r="DD29" s="567"/>
      <c r="DE29" s="265"/>
      <c r="DF29" s="720"/>
      <c r="DG29" s="720"/>
      <c r="DH29" s="668"/>
      <c r="DI29" s="670"/>
      <c r="DJ29" s="669"/>
      <c r="DK29" s="671"/>
      <c r="DL29" s="672"/>
      <c r="DM29" s="672"/>
      <c r="DN29" s="673"/>
      <c r="DO29" s="263">
        <f>'別表_個別勤務状況（1～60）'!$A$29</f>
        <v>15</v>
      </c>
      <c r="DP29" s="264" t="str">
        <f>'別表_個別勤務状況（1～60）'!$B$29</f>
        <v>木</v>
      </c>
      <c r="DQ29" s="575"/>
      <c r="DR29" s="575"/>
      <c r="DS29" s="575"/>
      <c r="DT29" s="575"/>
      <c r="DU29" s="575"/>
      <c r="DV29" s="575"/>
      <c r="DW29" s="575"/>
      <c r="DX29" s="575"/>
      <c r="DY29" s="662" t="str">
        <f>IFERROR(IF(OR(DP29="日",DP29="祝",DP29=0,DQ29=""),"　",MAX(IF(AND(DQ29&lt;=DY14,DS29&gt;DZ14),DZ14-DY14,IF(AND(DQ29&gt;DY14,DS29&lt;=DZ14),DS29-DQ29,IF(AND(DQ29&lt;=DY14,DS29&lt;=DZ14),DS29-DY14,IF(AND(DQ29&gt;DY14,DS29&gt;DZ14),DZ14-DQ29,0)))),0)),0)</f>
        <v>　</v>
      </c>
      <c r="DZ29" s="663"/>
      <c r="EA29" s="664"/>
      <c r="EB29" s="662" t="str">
        <f>IFERROR(IF(OR(DP29="日",DP29="祝",DP29=0,DU29=""),"　",MAX(IF(AND(DU29&gt;EE14,DW29&gt;EC14),0,IF(AND(DU29&lt;=EE14,DU29&gt;EB14,DW29&gt;EC14),EE14-DU29,IF(AND(DU29&lt;=EE14,DU29&lt;=EB14,DW29&gt;EC14),EE14-EB14,IF(AND(DU29&gt;EB14,DW29&lt;=EC14),DW29-DU29,IF(AND(DU29&lt;=EB14,DW29&lt;=EC14),DW29-EB14,0))))),0)),0)</f>
        <v>　</v>
      </c>
      <c r="EC29" s="663"/>
      <c r="ED29" s="664"/>
      <c r="EE29" s="662" t="str">
        <f>IFERROR(IF(OR(DP29="日",DP29="祝",DP29=0,DU29=0),"　",MAX(IF(AND(DU29&lt;=EE14,DW29&gt;EF14),EF14-EE14,IF(DW29&lt;=EF14,0,IF(AND(DU29&gt;EE14,DW29&gt;EF14),EF14-DU29,0))),0)),0)</f>
        <v>　</v>
      </c>
      <c r="EF29" s="663"/>
      <c r="EG29" s="664"/>
      <c r="EH29" s="662" t="str">
        <f>IFERROR(IF(OR(DP29="日",DP29="祝",DP29=0,DU29=0),"　",MAX(IF(DU29&gt;EH14,DW29-DU29,IF(DU29&lt;=EH14,DW29-EH14,0)),0)),0)</f>
        <v>　</v>
      </c>
      <c r="EI29" s="663"/>
      <c r="EJ29" s="664"/>
      <c r="EK29" s="730" t="str">
        <f>IFERROR(IF(OR(DP29="日",DP29="祝",DP29=0,DQ29=""),"　",MAX(IF(AND(DQ29&lt;=EK14,DS29&gt;EL14),EL14-EK14,IF(AND(DQ29&gt;EK14,DS29&lt;=EL14),DS29-DQ29,IF(AND(DQ29&lt;=EK14,DS29&lt;=EL14),DS29-EK14,IF(AND(DQ29&gt;EK14,DS29&gt;EL14),EL14-DQ29,0)))),0)),0)</f>
        <v>　</v>
      </c>
      <c r="EL29" s="731"/>
      <c r="EM29" s="731"/>
      <c r="EN29" s="730" t="str">
        <f>IFERROR(IF(OR(DP29="日",DP29="祝",DP29=0,DU29=0),"　",MAX(IF(AND(DU29&gt;EQ14,DW29&gt;EO14),0,IF(AND(DU29&lt;=EQ14,DU29&gt;EN14,DW29&gt;EO14),EQ14-DU29,IF(AND(DU29&lt;=EQ14,DU29&lt;=EN14,DW29&gt;EO14),EQ14-EN14,IF(AND(DU29&gt;EN14,DW29&lt;=EO14),DW29-DU29,IF(AND(DU29&lt;=EN14,DW29&lt;=EO14),DW29-EN14,0))))),0)),0)</f>
        <v>　</v>
      </c>
      <c r="EO29" s="730"/>
      <c r="EP29" s="730"/>
      <c r="EQ29" s="730" t="str">
        <f>IFERROR(IF(OR(DP29="日",DP29="祝",DP29=0,DU29=0),"　",MAX(IF(AND(DU29&lt;=EQ14,DW29&gt;ER14),ER14-EQ14,IF(DW29&lt;=ER14,0,IF(AND(DU29&gt;EQ14,DW29&gt;ER14),ER14-DU29,0))),0)),0)</f>
        <v>　</v>
      </c>
      <c r="ER29" s="731"/>
      <c r="ES29" s="731"/>
      <c r="ET29" s="730" t="str">
        <f t="shared" si="2"/>
        <v>　</v>
      </c>
      <c r="EU29" s="731"/>
      <c r="EV29" s="731"/>
      <c r="EW29" s="565" t="str">
        <f>IF(EZ29="×",TIME(0,0,0),IF(FJ4="非常勤",DY29,EK29))</f>
        <v>　</v>
      </c>
      <c r="EX29" s="566"/>
      <c r="EY29" s="566"/>
      <c r="EZ29" s="265"/>
      <c r="FA29" s="565" t="str">
        <f>IF(FD29="×",TIME(0,0,0),IF(FJ4="非常勤",EB29,EN29))</f>
        <v>　</v>
      </c>
      <c r="FB29" s="566"/>
      <c r="FC29" s="566"/>
      <c r="FD29" s="265"/>
      <c r="FE29" s="565" t="str">
        <f>IF(FH29="×",TIME(0,0,0),IF(FJ4="非常勤",EE29,EQ29))</f>
        <v>　</v>
      </c>
      <c r="FF29" s="566"/>
      <c r="FG29" s="566"/>
      <c r="FH29" s="265"/>
      <c r="FI29" s="565" t="str">
        <f>IF(FL29="×",TIME(0,0,0),IF(FJ4="非常勤",EH29,ET29))</f>
        <v>　</v>
      </c>
      <c r="FJ29" s="566"/>
      <c r="FK29" s="567"/>
      <c r="FL29" s="265"/>
      <c r="FM29" s="720"/>
      <c r="FN29" s="720"/>
      <c r="FO29" s="668"/>
      <c r="FP29" s="670"/>
      <c r="FQ29" s="669"/>
      <c r="FR29" s="671"/>
      <c r="FS29" s="672"/>
      <c r="FT29" s="672"/>
      <c r="FU29" s="673"/>
      <c r="FV29" s="263">
        <f>'別表_個別勤務状況（1～60）'!$A$29</f>
        <v>15</v>
      </c>
      <c r="FW29" s="264" t="str">
        <f>'別表_個別勤務状況（1～60）'!$B$29</f>
        <v>木</v>
      </c>
      <c r="FX29" s="575"/>
      <c r="FY29" s="575"/>
      <c r="FZ29" s="660"/>
      <c r="GA29" s="661"/>
      <c r="GB29" s="660"/>
      <c r="GC29" s="661"/>
      <c r="GD29" s="660"/>
      <c r="GE29" s="661"/>
      <c r="GF29" s="662" t="str">
        <f>IFERROR(IF(OR(FW29="日",FW29="祝",FW29=0,FX29=""),"　",MAX(IF(AND(FX29&lt;=GF14,FZ29&gt;GG14),GG14-GF14,IF(AND(FX29&gt;GF14,FZ29&lt;=GG14),FZ29-FX29,IF(AND(FX29&lt;=GF14,FZ29&lt;=GG14),FZ29-GF14,IF(AND(FX29&gt;GF14,FZ29&gt;GG14),GG14-FX29,0)))),0)),0)</f>
        <v>　</v>
      </c>
      <c r="GG29" s="663"/>
      <c r="GH29" s="664"/>
      <c r="GI29" s="662" t="str">
        <f>IFERROR(IF(OR(FW29="日",FW29="祝",FW29=0,GB29=""),"　",MAX(IF(AND(GB29&gt;GL14,GD29&gt;GJ14),0,IF(AND(GB29&lt;=GL14,GB29&gt;GI14,GD29&gt;GJ14),GL14-GB29,IF(AND(GB29&lt;=GL14,GB29&lt;=GI14,GD29&gt;GJ14),GL14-GI14,IF(AND(GB29&gt;GI14,GD29&lt;=GJ14),GD29-GB29,IF(AND(GB29&lt;=GI14,GD29&lt;=GJ14),GD29-GI14,0))))),0)),0)</f>
        <v>　</v>
      </c>
      <c r="GJ29" s="663"/>
      <c r="GK29" s="664"/>
      <c r="GL29" s="662" t="str">
        <f>IFERROR(IF(OR(FW29="日",FW29="祝",FW29=0,GB29=0),"　",MAX(IF(AND(GB29&lt;=GL14,GD29&gt;GM14),GM14-GL14,IF(GD29&lt;=GM14,0,IF(AND(GB29&gt;GL14,GD29&gt;GM14),GM14-GB29,0))),0)),0)</f>
        <v>　</v>
      </c>
      <c r="GM29" s="663"/>
      <c r="GN29" s="664"/>
      <c r="GO29" s="662" t="str">
        <f>IFERROR(IF(OR(FW29="日",FW29="祝",FW29=0,GB29=0),"　",MAX(IF(GB29&gt;GO14,GD29-GB29,IF(GB29&lt;=GO14,GD29-GO14,0)),0)),0)</f>
        <v>　</v>
      </c>
      <c r="GP29" s="663"/>
      <c r="GQ29" s="664"/>
      <c r="GR29" s="730" t="str">
        <f>IFERROR(IF(OR(FW29="日",FW29="祝",FW29=0,FX29=""),"　",MAX(IF(AND(FX29&lt;=GR14,FZ29&gt;GS14),GS14-GR14,IF(AND(FX29&gt;GR14,FZ29&lt;=GS14),FZ29-FX29,IF(AND(FX29&lt;=GR14,FZ29&lt;=GS14),FZ29-GR14,IF(AND(FX29&gt;GR14,FZ29&gt;GS14),GS14-FX29,0)))),0)),0)</f>
        <v>　</v>
      </c>
      <c r="GS29" s="731"/>
      <c r="GT29" s="731"/>
      <c r="GU29" s="730" t="str">
        <f>IFERROR(IF(OR(FW29="日",FW29="祝",FW29=0,GB29=0),"　",MAX(IF(AND(GB29&gt;GX14,GD29&gt;GV14),0,IF(AND(GB29&lt;=GX14,GB29&gt;GU14,GD29&gt;GV14),GX14-GB29,IF(AND(GB29&lt;=GX14,GB29&lt;=GU14,GD29&gt;GV14),GX14-GU14,IF(AND(GB29&gt;GU14,GD29&lt;=GV14),GD29-GB29,IF(AND(GB29&lt;=GU14,GD29&lt;=GV14),GD29-GU14,0))))),0)),0)</f>
        <v>　</v>
      </c>
      <c r="GV29" s="730"/>
      <c r="GW29" s="730"/>
      <c r="GX29" s="730" t="str">
        <f>IFERROR(IF(OR(FW29="日",FW29="祝",FW29=0,GB29=0),"　",MAX(IF(AND(GB29&lt;=GX14,GD29&gt;GY14),GY14-GX14,IF(GD29&lt;=GY14,0,IF(AND(GB29&gt;GX14,GD29&gt;GY14),GY14-GB29,0))),0)),0)</f>
        <v>　</v>
      </c>
      <c r="GY29" s="731"/>
      <c r="GZ29" s="731"/>
      <c r="HA29" s="730" t="str">
        <f t="shared" si="3"/>
        <v>　</v>
      </c>
      <c r="HB29" s="731"/>
      <c r="HC29" s="731"/>
      <c r="HD29" s="565" t="str">
        <f>IF(HG29="×",TIME(0,0,0),IF(HQ4="非常勤",GF29,GR29))</f>
        <v>　</v>
      </c>
      <c r="HE29" s="566"/>
      <c r="HF29" s="566"/>
      <c r="HG29" s="265"/>
      <c r="HH29" s="565" t="str">
        <f>IF(HK29="×",TIME(0,0,0),IF(HQ4="非常勤",GI29,GU29))</f>
        <v>　</v>
      </c>
      <c r="HI29" s="566"/>
      <c r="HJ29" s="566"/>
      <c r="HK29" s="265"/>
      <c r="HL29" s="565" t="str">
        <f>IF(HO29="×",TIME(0,0,0),IF(HQ4="非常勤",GL29,GX29))</f>
        <v>　</v>
      </c>
      <c r="HM29" s="566"/>
      <c r="HN29" s="566"/>
      <c r="HO29" s="265"/>
      <c r="HP29" s="565" t="str">
        <f>IF(HS29="×",TIME(0,0,0),IF(HQ4="非常勤",GO29,HA29))</f>
        <v>　</v>
      </c>
      <c r="HQ29" s="566"/>
      <c r="HR29" s="567"/>
      <c r="HS29" s="265"/>
      <c r="HT29" s="720"/>
      <c r="HU29" s="720"/>
      <c r="HV29" s="668"/>
      <c r="HW29" s="670"/>
      <c r="HX29" s="669"/>
      <c r="HY29" s="671"/>
      <c r="HZ29" s="672"/>
      <c r="IA29" s="672"/>
      <c r="IB29" s="673"/>
      <c r="IC29" s="263">
        <f>'別表_個別勤務状況（1～60）'!$A$29</f>
        <v>15</v>
      </c>
      <c r="ID29" s="264" t="str">
        <f>'別表_個別勤務状況（1～60）'!$B$29</f>
        <v>木</v>
      </c>
      <c r="IE29" s="660"/>
      <c r="IF29" s="661"/>
      <c r="IG29" s="660"/>
      <c r="IH29" s="661"/>
      <c r="II29" s="660"/>
      <c r="IJ29" s="661"/>
      <c r="IK29" s="660"/>
      <c r="IL29" s="661"/>
      <c r="IM29" s="662" t="str">
        <f>IFERROR(IF(OR(ID29="日",ID29="祝",ID29=0,IE29=""),"　",MAX(IF(AND(IE29&lt;=IM14,IG29&gt;IN14),IN14-IM14,IF(AND(IE29&gt;IM14,IG29&lt;=IN14),IG29-IE29,IF(AND(IE29&lt;=IM14,IG29&lt;=IN14),IG29-IM14,IF(AND(IE29&gt;IM14,IG29&gt;IN14),IN14-IE29,0)))),0)),0)</f>
        <v>　</v>
      </c>
      <c r="IN29" s="663"/>
      <c r="IO29" s="664"/>
      <c r="IP29" s="662" t="str">
        <f>IFERROR(IF(OR(ID29="日",ID29="祝",ID29=0,II29=""),"　",MAX(IF(AND(II29&gt;IS14,IK29&gt;IQ14),0,IF(AND(II29&lt;=IS14,II29&gt;IP14,IK29&gt;IQ14),IS14-II29,IF(AND(II29&lt;=IS14,II29&lt;=IP14,IK29&gt;IQ14),IS14-IP14,IF(AND(II29&gt;IP14,IK29&lt;=IQ14),IK29-II29,IF(AND(II29&lt;=IP14,IK29&lt;=IQ14),IK29-IP14,0))))),0)),0)</f>
        <v>　</v>
      </c>
      <c r="IQ29" s="663"/>
      <c r="IR29" s="664"/>
      <c r="IS29" s="662" t="str">
        <f>IFERROR(IF(OR(ID29="日",ID29="祝",ID29=0,II29=0),"　",MAX(IF(AND(II29&lt;=IS14,IK29&gt;IT14),IT14-IS14,IF(IK29&lt;=IT14,0,IF(AND(II29&gt;IS14,IK29&gt;IT14),IT14-II29,0))),0)),0)</f>
        <v>　</v>
      </c>
      <c r="IT29" s="663"/>
      <c r="IU29" s="664"/>
      <c r="IV29" s="662" t="str">
        <f>IFERROR(IF(OR(ID29="日",ID29="祝",ID29=0,II29=0),"　",MAX(IF(II29&gt;IV14,IK29-II29,IF(II29&lt;=IV14,IK29-IV14,0)),0)),0)</f>
        <v>　</v>
      </c>
      <c r="IW29" s="663"/>
      <c r="IX29" s="664"/>
      <c r="IY29" s="662" t="str">
        <f>IFERROR(IF(OR(ID29="日",ID29="祝",ID29=0,IE29=""),"　",MAX(IF(AND(IE29&lt;=IY14,IG29&gt;IZ14),IZ14-IY14,IF(AND(IE29&gt;IY14,IG29&lt;=IZ14),IG29-IE29,IF(AND(IE29&lt;=IY14,IG29&lt;=IZ14),IG29-IY14,IF(AND(IE29&gt;IY14,IG29&gt;IZ14),IZ14-IE29,0)))),0)),0)</f>
        <v>　</v>
      </c>
      <c r="IZ29" s="663"/>
      <c r="JA29" s="664"/>
      <c r="JB29" s="662" t="str">
        <f>IFERROR(IF(OR(ID29="日",ID29="祝",ID29=0,II29=0),"　",MAX(IF(AND(II29&gt;JE14,IK29&gt;JC14),0,IF(AND(II29&lt;=JE14,II29&gt;JB14,IK29&gt;JC14),JE14-II29,IF(AND(II29&lt;=JE14,II29&lt;=JB14,IK29&gt;JC14),JE14-JB14,IF(AND(II29&gt;JB14,IK29&lt;=JC14),IK29-II29,IF(AND(II29&lt;=JB14,IK29&lt;=JC14),IK29-JB14,0))))),0)),0)</f>
        <v>　</v>
      </c>
      <c r="JC29" s="663"/>
      <c r="JD29" s="664"/>
      <c r="JE29" s="662" t="str">
        <f>IFERROR(IF(OR(ID29="日",ID29="祝",ID29=0,II29=0),"　",MAX(IF(AND(II29&lt;=JE14,IK29&gt;JF14),JF14-JE14,IF(IK29&lt;=JF14,0,IF(AND(II29&gt;JE14,IK29&gt;JF14),JF14-II29,0))),0)),0)</f>
        <v>　</v>
      </c>
      <c r="JF29" s="663"/>
      <c r="JG29" s="664"/>
      <c r="JH29" s="662" t="str">
        <f t="shared" si="4"/>
        <v>　</v>
      </c>
      <c r="JI29" s="663"/>
      <c r="JJ29" s="664"/>
      <c r="JK29" s="665" t="str">
        <f>IF(JN29="×",TIME(0,0,0),IF(JX4="非常勤",IM29,IY29))</f>
        <v>　</v>
      </c>
      <c r="JL29" s="666"/>
      <c r="JM29" s="667"/>
      <c r="JN29" s="265"/>
      <c r="JO29" s="665" t="str">
        <f>IF(JR29="×",TIME(0,0,0),IF(JX4="非常勤",IP29,JB29))</f>
        <v>　</v>
      </c>
      <c r="JP29" s="666"/>
      <c r="JQ29" s="667"/>
      <c r="JR29" s="265"/>
      <c r="JS29" s="665" t="str">
        <f>IF(JV29="×",TIME(0,0,0),IF(JX4="非常勤",IS29,JE29))</f>
        <v>　</v>
      </c>
      <c r="JT29" s="666"/>
      <c r="JU29" s="667"/>
      <c r="JV29" s="265"/>
      <c r="JW29" s="665" t="str">
        <f>IF(JZ29="×",TIME(0,0,0),IF(JX4="非常勤",IV29,JH29))</f>
        <v>　</v>
      </c>
      <c r="JX29" s="666"/>
      <c r="JY29" s="667"/>
      <c r="JZ29" s="265"/>
      <c r="KA29" s="720"/>
      <c r="KB29" s="720"/>
      <c r="KC29" s="668"/>
      <c r="KD29" s="670"/>
      <c r="KE29" s="669"/>
      <c r="KF29" s="671"/>
      <c r="KG29" s="672"/>
      <c r="KH29" s="672"/>
      <c r="KI29" s="673"/>
      <c r="KJ29" s="263">
        <f>'別表_個別勤務状況（1～60）'!$A$29</f>
        <v>15</v>
      </c>
      <c r="KK29" s="264" t="str">
        <f>'別表_個別勤務状況（1～60）'!$B$29</f>
        <v>木</v>
      </c>
      <c r="KL29" s="660"/>
      <c r="KM29" s="661"/>
      <c r="KN29" s="660"/>
      <c r="KO29" s="661"/>
      <c r="KP29" s="660"/>
      <c r="KQ29" s="661"/>
      <c r="KR29" s="660"/>
      <c r="KS29" s="661"/>
      <c r="KT29" s="662" t="str">
        <f>IFERROR(IF(OR(KK29="日",KK29="祝",KK29=0,KL29=""),"　",MAX(IF(AND(KL29&lt;=KT14,KN29&gt;KU14),KU14-KT14,IF(AND(KL29&gt;KT14,KN29&lt;=KU14),KN29-KL29,IF(AND(KL29&lt;=KT14,KN29&lt;=KU14),KN29-KT14,IF(AND(KL29&gt;KT14,KN29&gt;KU14),KU14-KL29,0)))),0)),0)</f>
        <v>　</v>
      </c>
      <c r="KU29" s="663"/>
      <c r="KV29" s="664"/>
      <c r="KW29" s="662" t="str">
        <f>IFERROR(IF(OR(KK29="日",KK29="祝",KK29=0,KP29=""),"　",MAX(IF(AND(KP29&gt;KZ14,KR29&gt;KX14),0,IF(AND(KP29&lt;=KZ14,KP29&gt;KW14,KR29&gt;KX14),KZ14-KP29,IF(AND(KP29&lt;=KZ14,KP29&lt;=KW14,KR29&gt;KX14),KZ14-KW14,IF(AND(KP29&gt;KW14,KR29&lt;=KX14),KR29-KP29,IF(AND(KP29&lt;=KW14,KR29&lt;=KX14),KR29-KW14,0))))),0)),0)</f>
        <v>　</v>
      </c>
      <c r="KX29" s="663"/>
      <c r="KY29" s="664"/>
      <c r="KZ29" s="662" t="str">
        <f>IFERROR(IF(OR(KK29="日",KK29="祝",KK29=0,KP29=0),"　",MAX(IF(AND(KP29&lt;=KZ14,KR29&gt;LA14),LA14-KZ14,IF(KR29&lt;=LA14,0,IF(AND(KP29&gt;KZ14,KR29&gt;LA14),LA14-KP29,0))),0)),0)</f>
        <v>　</v>
      </c>
      <c r="LA29" s="663"/>
      <c r="LB29" s="664"/>
      <c r="LC29" s="662" t="str">
        <f>IFERROR(IF(OR(KK29="日",KK29="祝",KK29=0,KP29=0),"　",MAX(IF(KP29&gt;LC14,KR29-KP29,IF(KP29&lt;=LC14,KR29-LC14,0)),0)),0)</f>
        <v>　</v>
      </c>
      <c r="LD29" s="663"/>
      <c r="LE29" s="664"/>
      <c r="LF29" s="662" t="str">
        <f>IFERROR(IF(OR(KK29="日",KK29="祝",KK29=0,KL29=""),"　",MAX(IF(AND(KL29&lt;=LF14,KN29&gt;LG14),LG14-LF14,IF(AND(KL29&gt;LF14,KN29&lt;=LG14),KN29-KL29,IF(AND(KL29&lt;=LF14,KN29&lt;=LG14),KN29-LF14,IF(AND(KL29&gt;LF14,KN29&gt;LG14),LG14-KL29,0)))),0)),0)</f>
        <v>　</v>
      </c>
      <c r="LG29" s="663"/>
      <c r="LH29" s="664"/>
      <c r="LI29" s="662" t="str">
        <f>IFERROR(IF(OR(KK29="日",KK29="祝",KK29=0,KP29=0),"　",MAX(IF(AND(KP29&gt;LL14,KR29&gt;LJ14),0,IF(AND(KP29&lt;=LL14,KP29&gt;LI14,KR29&gt;LJ14),LL14-KP29,IF(AND(KP29&lt;=LL14,KP29&lt;=LI14,KR29&gt;LJ14),LL14-LI14,IF(AND(KP29&gt;LI14,KR29&lt;=LJ14),KR29-KP29,IF(AND(KP29&lt;=LI14,KR29&lt;=LJ14),KR29-LI14,0))))),0)),0)</f>
        <v>　</v>
      </c>
      <c r="LJ29" s="663"/>
      <c r="LK29" s="664"/>
      <c r="LL29" s="662" t="str">
        <f>IFERROR(IF(OR(KK29="日",KK29="祝",KK29=0,KP29=0),"　",MAX(IF(AND(KP29&lt;=LL14,KR29&gt;LM14),LM14-LL14,IF(KR29&lt;=LM14,0,IF(AND(KP29&gt;LL14,KR29&gt;LM14),LM14-KP29,0))),0)),0)</f>
        <v>　</v>
      </c>
      <c r="LM29" s="663"/>
      <c r="LN29" s="664"/>
      <c r="LO29" s="662" t="str">
        <f t="shared" si="5"/>
        <v>　</v>
      </c>
      <c r="LP29" s="663"/>
      <c r="LQ29" s="664"/>
      <c r="LR29" s="665" t="str">
        <f>IF(LU29="×",TIME(0,0,0),IF(ME4="非常勤",KT29,LF29))</f>
        <v>　</v>
      </c>
      <c r="LS29" s="666"/>
      <c r="LT29" s="667"/>
      <c r="LU29" s="265"/>
      <c r="LV29" s="665" t="str">
        <f>IF(LY29="×",TIME(0,0,0),IF(ME4="非常勤",KW29,LI29))</f>
        <v>　</v>
      </c>
      <c r="LW29" s="666"/>
      <c r="LX29" s="667"/>
      <c r="LY29" s="265"/>
      <c r="LZ29" s="665" t="str">
        <f>IF(MC29="×",TIME(0,0,0),IF(ME4="非常勤",KZ29,LL29))</f>
        <v>　</v>
      </c>
      <c r="MA29" s="666"/>
      <c r="MB29" s="667"/>
      <c r="MC29" s="265"/>
      <c r="MD29" s="665" t="str">
        <f>IF(MG29="×",TIME(0,0,0),IF(ME4="非常勤",LC29,LO29))</f>
        <v>　</v>
      </c>
      <c r="ME29" s="666"/>
      <c r="MF29" s="667"/>
      <c r="MG29" s="265"/>
      <c r="MH29" s="720"/>
      <c r="MI29" s="720"/>
      <c r="MJ29" s="668"/>
      <c r="MK29" s="670"/>
      <c r="ML29" s="669"/>
      <c r="MM29" s="671"/>
      <c r="MN29" s="672"/>
      <c r="MO29" s="672"/>
      <c r="MP29" s="673"/>
      <c r="MQ29" s="263">
        <f>'別表_個別勤務状況（1～60）'!$A$29</f>
        <v>15</v>
      </c>
      <c r="MR29" s="264" t="str">
        <f>'別表_個別勤務状況（1～60）'!$B$29</f>
        <v>木</v>
      </c>
      <c r="MS29" s="660"/>
      <c r="MT29" s="661"/>
      <c r="MU29" s="660"/>
      <c r="MV29" s="661"/>
      <c r="MW29" s="660"/>
      <c r="MX29" s="661"/>
      <c r="MY29" s="660"/>
      <c r="MZ29" s="661"/>
      <c r="NA29" s="662" t="str">
        <f>IFERROR(IF(OR(MR29="日",MR29="祝",MR29=0,MS29=""),"　",MAX(IF(AND(MS29&lt;=NA14,MU29&gt;NB14),NB14-NA14,IF(AND(MS29&gt;NA14,MU29&lt;=NB14),MU29-MS29,IF(AND(MS29&lt;=NA14,MU29&lt;=NB14),MU29-NA14,IF(AND(MS29&gt;NA14,MU29&gt;NB14),NB14-MS29,0)))),0)),0)</f>
        <v>　</v>
      </c>
      <c r="NB29" s="663"/>
      <c r="NC29" s="664"/>
      <c r="ND29" s="662" t="str">
        <f>IFERROR(IF(OR(MR29="日",MR29="祝",MR29=0,MW29=""),"　",MAX(IF(AND(MW29&gt;NG14,MY29&gt;NE14),0,IF(AND(MW29&lt;=NG14,MW29&gt;ND14,MY29&gt;NE14),NG14-MW29,IF(AND(MW29&lt;=NG14,MW29&lt;=ND14,MY29&gt;NE14),NG14-ND14,IF(AND(MW29&gt;ND14,MY29&lt;=NE14),MY29-MW29,IF(AND(MW29&lt;=ND14,MY29&lt;=NE14),MY29-ND14,0))))),0)),0)</f>
        <v>　</v>
      </c>
      <c r="NE29" s="663"/>
      <c r="NF29" s="664"/>
      <c r="NG29" s="662" t="str">
        <f>IFERROR(IF(OR(MR29="日",MR29="祝",MR29=0,MW29=0),"　",MAX(IF(AND(MW29&lt;=NG14,MY29&gt;NH14),NH14-NG14,IF(MY29&lt;=NH14,0,IF(AND(MW29&gt;NG14,MY29&gt;NH14),NH14-MW29,0))),0)),0)</f>
        <v>　</v>
      </c>
      <c r="NH29" s="663"/>
      <c r="NI29" s="664"/>
      <c r="NJ29" s="662" t="str">
        <f>IFERROR(IF(OR(MR29="日",MR29="祝",MR29=0,MW29=0),"　",MAX(IF(MW29&gt;NJ14,MY29-MW29,IF(MW29&lt;=NJ14,MY29-NJ14,0)),0)),0)</f>
        <v>　</v>
      </c>
      <c r="NK29" s="663"/>
      <c r="NL29" s="664"/>
      <c r="NM29" s="662" t="str">
        <f>IFERROR(IF(OR(MR29="日",MR29="祝",MR29=0,MS29=""),"　",MAX(IF(AND(MS29&lt;=NM14,MU29&gt;NN14),NN14-NM14,IF(AND(MS29&gt;NM14,MU29&lt;=NN14),MU29-MS29,IF(AND(MS29&lt;=NM14,MU29&lt;=NN14),MU29-NM14,IF(AND(MS29&gt;NM14,MU29&gt;NN14),NN14-MS29,0)))),0)),0)</f>
        <v>　</v>
      </c>
      <c r="NN29" s="663"/>
      <c r="NO29" s="664"/>
      <c r="NP29" s="662" t="str">
        <f>IFERROR(IF(OR(MR29="日",MR29="祝",MR29=0,MW29=0),"　",MAX(IF(AND(MW29&gt;NS14,MY29&gt;NQ14),0,IF(AND(MW29&lt;=NS14,MW29&gt;NP14,MY29&gt;NQ14),NS14-MW29,IF(AND(MW29&lt;=NS14,MW29&lt;=NP14,MY29&gt;NQ14),NS14-NP14,IF(AND(MW29&gt;NP14,MY29&lt;=NQ14),MY29-MW29,IF(AND(MW29&lt;=NP14,MY29&lt;=NQ14),MY29-NP14,0))))),0)),0)</f>
        <v>　</v>
      </c>
      <c r="NQ29" s="663"/>
      <c r="NR29" s="664"/>
      <c r="NS29" s="662" t="str">
        <f>IFERROR(IF(OR(MR29="日",MR29="祝",MR29=0,MW29=0),"　",MAX(IF(AND(MW29&lt;=NS14,MY29&gt;NT14),NT14-NS14,IF(MY29&lt;=NT14,0,IF(AND(MW29&gt;NS14,MY29&gt;NT14),NT14-MW29,0))),0)),0)</f>
        <v>　</v>
      </c>
      <c r="NT29" s="663"/>
      <c r="NU29" s="664"/>
      <c r="NV29" s="662" t="str">
        <f t="shared" si="6"/>
        <v>　</v>
      </c>
      <c r="NW29" s="663"/>
      <c r="NX29" s="664"/>
      <c r="NY29" s="665" t="str">
        <f>IF(OB29="×",TIME(0,0,0),IF(OL4="非常勤",NA29,NM29))</f>
        <v>　</v>
      </c>
      <c r="NZ29" s="666"/>
      <c r="OA29" s="667"/>
      <c r="OB29" s="265"/>
      <c r="OC29" s="665" t="str">
        <f>IF(OF29="×",TIME(0,0,0),IF(OL4="非常勤",ND29,NP29))</f>
        <v>　</v>
      </c>
      <c r="OD29" s="666"/>
      <c r="OE29" s="667"/>
      <c r="OF29" s="265"/>
      <c r="OG29" s="665" t="str">
        <f>IF(OJ29="×",TIME(0,0,0),IF(OL4="非常勤",NG29,NS29))</f>
        <v>　</v>
      </c>
      <c r="OH29" s="666"/>
      <c r="OI29" s="667"/>
      <c r="OJ29" s="265"/>
      <c r="OK29" s="665" t="str">
        <f>IF(ON29="×",TIME(0,0,0),IF(OL4="非常勤",NJ29,NV29))</f>
        <v>　</v>
      </c>
      <c r="OL29" s="666"/>
      <c r="OM29" s="667"/>
      <c r="ON29" s="265"/>
      <c r="OO29" s="720"/>
      <c r="OP29" s="720"/>
      <c r="OQ29" s="668"/>
      <c r="OR29" s="670"/>
      <c r="OS29" s="669"/>
      <c r="OT29" s="671"/>
      <c r="OU29" s="672"/>
      <c r="OV29" s="672"/>
      <c r="OW29" s="673"/>
      <c r="OX29" s="263">
        <f>'別表_個別勤務状況（1～60）'!$A$29</f>
        <v>15</v>
      </c>
      <c r="OY29" s="264" t="str">
        <f>'別表_個別勤務状況（1～60）'!$B$29</f>
        <v>木</v>
      </c>
      <c r="OZ29" s="660"/>
      <c r="PA29" s="661"/>
      <c r="PB29" s="660"/>
      <c r="PC29" s="661"/>
      <c r="PD29" s="660"/>
      <c r="PE29" s="661"/>
      <c r="PF29" s="660"/>
      <c r="PG29" s="661"/>
      <c r="PH29" s="662" t="str">
        <f>IFERROR(IF(OR(OY29="日",OY29="祝",OY29=0,OZ29=""),"　",MAX(IF(AND(OZ29&lt;=PH14,PB29&gt;PI14),PI14-PH14,IF(AND(OZ29&gt;PH14,PB29&lt;=PI14),PB29-OZ29,IF(AND(OZ29&lt;=PH14,PB29&lt;=PI14),PB29-PH14,IF(AND(OZ29&gt;PH14,PB29&gt;PI14),PI14-OZ29,0)))),0)),0)</f>
        <v>　</v>
      </c>
      <c r="PI29" s="663"/>
      <c r="PJ29" s="664"/>
      <c r="PK29" s="662" t="str">
        <f>IFERROR(IF(OR(OY29="日",OY29="祝",OY29=0,PD29=""),"　",MAX(IF(AND(PD29&gt;PN14,PF29&gt;PL14),0,IF(AND(PD29&lt;=PN14,PD29&gt;PK14,PF29&gt;PL14),PN14-PD29,IF(AND(PD29&lt;=PN14,PD29&lt;=PK14,PF29&gt;PL14),PN14-PK14,IF(AND(PD29&gt;PK14,PF29&lt;=PL14),PF29-PD29,IF(AND(PD29&lt;=PK14,PF29&lt;=PL14),PF29-PK14,0))))),0)),0)</f>
        <v>　</v>
      </c>
      <c r="PL29" s="663"/>
      <c r="PM29" s="664"/>
      <c r="PN29" s="662" t="str">
        <f>IFERROR(IF(OR(OY29="日",OY29="祝",OY29=0,PD29=0),"　",MAX(IF(AND(PD29&lt;=PN14,PF29&gt;PO14),PO14-PN14,IF(PF29&lt;=PO14,0,IF(AND(PD29&gt;PN14,PF29&gt;PO14),PO14-PD29,0))),0)),0)</f>
        <v>　</v>
      </c>
      <c r="PO29" s="663"/>
      <c r="PP29" s="664"/>
      <c r="PQ29" s="662" t="str">
        <f>IFERROR(IF(OR(OY29="日",OY29="祝",OY29=0,PD29=0),"　",MAX(IF(PD29&gt;PQ14,PF29-PD29,IF(PD29&lt;=PQ14,PF29-PQ14,0)),0)),0)</f>
        <v>　</v>
      </c>
      <c r="PR29" s="663"/>
      <c r="PS29" s="664"/>
      <c r="PT29" s="662" t="str">
        <f>IFERROR(IF(OR(OY29="日",OY29="祝",OY29=0,OZ29=""),"　",MAX(IF(AND(OZ29&lt;=PT14,PB29&gt;PU14),PU14-PT14,IF(AND(OZ29&gt;PT14,PB29&lt;=PU14),PB29-OZ29,IF(AND(OZ29&lt;=PT14,PB29&lt;=PU14),PB29-PT14,IF(AND(OZ29&gt;PT14,PB29&gt;PU14),PU14-OZ29,0)))),0)),0)</f>
        <v>　</v>
      </c>
      <c r="PU29" s="663"/>
      <c r="PV29" s="664"/>
      <c r="PW29" s="662" t="str">
        <f>IFERROR(IF(OR(OY29="日",OY29="祝",OY29=0,PD29=0),"　",MAX(IF(AND(PD29&gt;PZ14,PF29&gt;PX14),0,IF(AND(PD29&lt;=PZ14,PD29&gt;PW14,PF29&gt;PX14),PZ14-PD29,IF(AND(PD29&lt;=PZ14,PD29&lt;=PW14,PF29&gt;PX14),PZ14-PW14,IF(AND(PD29&gt;PW14,PF29&lt;=PX14),PF29-PD29,IF(AND(PD29&lt;=PW14,PF29&lt;=PX14),PF29-PW14,0))))),0)),0)</f>
        <v>　</v>
      </c>
      <c r="PX29" s="663"/>
      <c r="PY29" s="664"/>
      <c r="PZ29" s="662" t="str">
        <f>IFERROR(IF(OR(OY29="日",OY29="祝",OY29=0,PD29=0),"　",MAX(IF(AND(PD29&lt;=PZ14,PF29&gt;QA14),QA14-PZ14,IF(PF29&lt;=QA14,0,IF(AND(PD29&gt;PZ14,PF29&gt;QA14),QA14-PD29,0))),0)),0)</f>
        <v>　</v>
      </c>
      <c r="QA29" s="663"/>
      <c r="QB29" s="664"/>
      <c r="QC29" s="662" t="str">
        <f t="shared" si="7"/>
        <v>　</v>
      </c>
      <c r="QD29" s="663"/>
      <c r="QE29" s="664"/>
      <c r="QF29" s="665" t="str">
        <f>IF(QI29="×",TIME(0,0,0),IF(QS4="非常勤",PH29,PT29))</f>
        <v>　</v>
      </c>
      <c r="QG29" s="666"/>
      <c r="QH29" s="667"/>
      <c r="QI29" s="265"/>
      <c r="QJ29" s="665" t="str">
        <f>IF(QM29="×",TIME(0,0,0),IF(QS4="非常勤",PK29,PW29))</f>
        <v>　</v>
      </c>
      <c r="QK29" s="666"/>
      <c r="QL29" s="667"/>
      <c r="QM29" s="265"/>
      <c r="QN29" s="665" t="str">
        <f>IF(QQ29="×",TIME(0,0,0),IF(QS4="非常勤",PN29,PZ29))</f>
        <v>　</v>
      </c>
      <c r="QO29" s="666"/>
      <c r="QP29" s="667"/>
      <c r="QQ29" s="265"/>
      <c r="QR29" s="665" t="str">
        <f>IF(QU29="×",TIME(0,0,0),IF(QS4="非常勤",PQ29,QC29))</f>
        <v>　</v>
      </c>
      <c r="QS29" s="666"/>
      <c r="QT29" s="667"/>
      <c r="QU29" s="265"/>
      <c r="QV29" s="720"/>
      <c r="QW29" s="720"/>
      <c r="QX29" s="668"/>
      <c r="QY29" s="670"/>
      <c r="QZ29" s="669"/>
      <c r="RA29" s="671"/>
      <c r="RB29" s="672"/>
      <c r="RC29" s="672"/>
      <c r="RD29" s="673"/>
      <c r="RE29" s="263">
        <f>'別表_個別勤務状況（1～60）'!$A$29</f>
        <v>15</v>
      </c>
      <c r="RF29" s="264" t="str">
        <f>'別表_個別勤務状況（1～60）'!$B$29</f>
        <v>木</v>
      </c>
      <c r="RG29" s="660"/>
      <c r="RH29" s="661"/>
      <c r="RI29" s="660"/>
      <c r="RJ29" s="661"/>
      <c r="RK29" s="660"/>
      <c r="RL29" s="661"/>
      <c r="RM29" s="660"/>
      <c r="RN29" s="661"/>
      <c r="RO29" s="662" t="str">
        <f>IFERROR(IF(OR(RF29="日",RF29="祝",RF29=0,RG29=""),"　",MAX(IF(AND(RG29&lt;=RO14,RI29&gt;RP14),RP14-RO14,IF(AND(RG29&gt;RO14,RI29&lt;=RP14),RI29-RG29,IF(AND(RG29&lt;=RO14,RI29&lt;=RP14),RI29-RO14,IF(AND(RG29&gt;RO14,RI29&gt;RP14),RP14-RG29,0)))),0)),0)</f>
        <v>　</v>
      </c>
      <c r="RP29" s="663"/>
      <c r="RQ29" s="664"/>
      <c r="RR29" s="662" t="str">
        <f>IFERROR(IF(OR(RF29="日",RF29="祝",RF29=0,RK29=""),"　",MAX(IF(AND(RK29&gt;RU14,RM29&gt;RS14),0,IF(AND(RK29&lt;=RU14,RK29&gt;RR14,RM29&gt;RS14),RU14-RK29,IF(AND(RK29&lt;=RU14,RK29&lt;=RR14,RM29&gt;RS14),RU14-RR14,IF(AND(RK29&gt;RR14,RM29&lt;=RS14),RM29-RK29,IF(AND(RK29&lt;=RR14,RM29&lt;=RS14),RM29-RR14,0))))),0)),0)</f>
        <v>　</v>
      </c>
      <c r="RS29" s="663"/>
      <c r="RT29" s="664"/>
      <c r="RU29" s="662" t="str">
        <f>IFERROR(IF(OR(RF29="日",RF29="祝",RF29=0,RK29=0),"　",MAX(IF(AND(RK29&lt;=RU14,RM29&gt;RV14),RV14-RU14,IF(RM29&lt;=RV14,0,IF(AND(RK29&gt;RU14,RM29&gt;RV14),RV14-RK29,0))),0)),0)</f>
        <v>　</v>
      </c>
      <c r="RV29" s="663"/>
      <c r="RW29" s="664"/>
      <c r="RX29" s="662" t="str">
        <f>IFERROR(IF(OR(RF29="日",RF29="祝",RF29=0,RK29=0),"　",MAX(IF(RK29&gt;RX14,RM29-RK29,IF(RK29&lt;=RX14,RM29-RX14,0)),0)),0)</f>
        <v>　</v>
      </c>
      <c r="RY29" s="663"/>
      <c r="RZ29" s="664"/>
      <c r="SA29" s="662" t="str">
        <f>IFERROR(IF(OR(RF29="日",RF29="祝",RF29=0,RG29=""),"　",MAX(IF(AND(RG29&lt;=SA14,RI29&gt;SB14),SB14-SA14,IF(AND(RG29&gt;SA14,RI29&lt;=SB14),RI29-RG29,IF(AND(RG29&lt;=SA14,RI29&lt;=SB14),RI29-SA14,IF(AND(RG29&gt;SA14,RI29&gt;SB14),SB14-RG29,0)))),0)),0)</f>
        <v>　</v>
      </c>
      <c r="SB29" s="663"/>
      <c r="SC29" s="664"/>
      <c r="SD29" s="662" t="str">
        <f>IFERROR(IF(OR(RF29="日",RF29="祝",RF29=0,RK29=0),"　",MAX(IF(AND(RK29&gt;SG14,RM29&gt;SE14),0,IF(AND(RK29&lt;=SG14,RK29&gt;SD14,RM29&gt;SE14),SG14-RK29,IF(AND(RK29&lt;=SG14,RK29&lt;=SD14,RM29&gt;SE14),SG14-SD14,IF(AND(RK29&gt;SD14,RM29&lt;=SE14),RM29-RK29,IF(AND(RK29&lt;=SD14,RM29&lt;=SE14),RM29-SD14,0))))),0)),0)</f>
        <v>　</v>
      </c>
      <c r="SE29" s="663"/>
      <c r="SF29" s="664"/>
      <c r="SG29" s="662" t="str">
        <f>IFERROR(IF(OR(RF29="日",RF29="祝",RF29=0,RK29=0),"　",MAX(IF(AND(RK29&lt;=SG14,RM29&gt;SH14),SH14-SG14,IF(RM29&lt;=SH14,0,IF(AND(RK29&gt;SG14,RM29&gt;SH14),SH14-RK29,0))),0)),0)</f>
        <v>　</v>
      </c>
      <c r="SH29" s="663"/>
      <c r="SI29" s="664"/>
      <c r="SJ29" s="662" t="str">
        <f t="shared" si="8"/>
        <v>　</v>
      </c>
      <c r="SK29" s="663"/>
      <c r="SL29" s="664"/>
      <c r="SM29" s="665" t="str">
        <f>IF(SP29="×",TIME(0,0,0),IF(SZ4="非常勤",RO29,SA29))</f>
        <v>　</v>
      </c>
      <c r="SN29" s="666"/>
      <c r="SO29" s="667"/>
      <c r="SP29" s="265"/>
      <c r="SQ29" s="665" t="str">
        <f>IF(ST29="×",TIME(0,0,0),IF(SZ4="非常勤",RR29,SD29))</f>
        <v>　</v>
      </c>
      <c r="SR29" s="666"/>
      <c r="SS29" s="667"/>
      <c r="ST29" s="265"/>
      <c r="SU29" s="665" t="str">
        <f>IF(SX29="×",TIME(0,0,0),IF(SZ4="非常勤",RU29,SG29))</f>
        <v>　</v>
      </c>
      <c r="SV29" s="666"/>
      <c r="SW29" s="667"/>
      <c r="SX29" s="265"/>
      <c r="SY29" s="665" t="str">
        <f>IF(TB29="×",TIME(0,0,0),IF(SZ4="非常勤",RX29,SJ29))</f>
        <v>　</v>
      </c>
      <c r="SZ29" s="666"/>
      <c r="TA29" s="667"/>
      <c r="TB29" s="265"/>
      <c r="TC29" s="720"/>
      <c r="TD29" s="720"/>
      <c r="TE29" s="668"/>
      <c r="TF29" s="670"/>
      <c r="TG29" s="669"/>
      <c r="TH29" s="671"/>
      <c r="TI29" s="672"/>
      <c r="TJ29" s="672"/>
      <c r="TK29" s="673"/>
      <c r="TL29" s="263">
        <f>'別表_個別勤務状況（1～60）'!$A$29</f>
        <v>15</v>
      </c>
      <c r="TM29" s="264" t="str">
        <f>'別表_個別勤務状況（1～60）'!$B$29</f>
        <v>木</v>
      </c>
      <c r="TN29" s="660"/>
      <c r="TO29" s="661"/>
      <c r="TP29" s="660"/>
      <c r="TQ29" s="661"/>
      <c r="TR29" s="660"/>
      <c r="TS29" s="661"/>
      <c r="TT29" s="660"/>
      <c r="TU29" s="661"/>
      <c r="TV29" s="662" t="str">
        <f>IFERROR(IF(OR(TM29="日",TM29="祝",TM29=0,TN29=""),"　",MAX(IF(AND(TN29&lt;=TV14,TP29&gt;TW14),TW14-TV14,IF(AND(TN29&gt;TV14,TP29&lt;=TW14),TP29-TN29,IF(AND(TN29&lt;=TV14,TP29&lt;=TW14),TP29-TV14,IF(AND(TN29&gt;TV14,TP29&gt;TW14),TW14-TN29,0)))),0)),0)</f>
        <v>　</v>
      </c>
      <c r="TW29" s="663"/>
      <c r="TX29" s="664"/>
      <c r="TY29" s="662" t="str">
        <f>IFERROR(IF(OR(TM29="日",TM29="祝",TM29=0,TR29=""),"　",MAX(IF(AND(TR29&gt;UB14,TT29&gt;TZ14),0,IF(AND(TR29&lt;=UB14,TR29&gt;TY14,TT29&gt;TZ14),UB14-TR29,IF(AND(TR29&lt;=UB14,TR29&lt;=TY14,TT29&gt;TZ14),UB14-TY14,IF(AND(TR29&gt;TY14,TT29&lt;=TZ14),TT29-TR29,IF(AND(TR29&lt;=TY14,TT29&lt;=TZ14),TT29-TY14,0))))),0)),0)</f>
        <v>　</v>
      </c>
      <c r="TZ29" s="663"/>
      <c r="UA29" s="664"/>
      <c r="UB29" s="662" t="str">
        <f>IFERROR(IF(OR(TM29="日",TM29="祝",TM29=0,TR29=0),"　",MAX(IF(AND(TR29&lt;=UB14,TT29&gt;UC14),UC14-UB14,IF(TT29&lt;=UC14,0,IF(AND(TR29&gt;UB14,TT29&gt;UC14),UC14-TR29,0))),0)),0)</f>
        <v>　</v>
      </c>
      <c r="UC29" s="663"/>
      <c r="UD29" s="664"/>
      <c r="UE29" s="662" t="str">
        <f>IFERROR(IF(OR(TM29="日",TM29="祝",TM29=0,TR29=0),"　",MAX(IF(TR29&gt;UE14,TT29-TR29,IF(TR29&lt;=UE14,TT29-UE14,0)),0)),0)</f>
        <v>　</v>
      </c>
      <c r="UF29" s="663"/>
      <c r="UG29" s="664"/>
      <c r="UH29" s="662" t="str">
        <f>IFERROR(IF(OR(TM29="日",TM29="祝",TM29=0,TN29=""),"　",MAX(IF(AND(TN29&lt;=UH14,TP29&gt;UI14),UI14-UH14,IF(AND(TN29&gt;UH14,TP29&lt;=UI14),TP29-TN29,IF(AND(TN29&lt;=UH14,TP29&lt;=UI14),TP29-UH14,IF(AND(TN29&gt;UH14,TP29&gt;UI14),UI14-TN29,0)))),0)),0)</f>
        <v>　</v>
      </c>
      <c r="UI29" s="663"/>
      <c r="UJ29" s="664"/>
      <c r="UK29" s="662" t="str">
        <f>IFERROR(IF(OR(TM29="日",TM29="祝",TM29=0,TR29=0),"　",MAX(IF(AND(TR29&gt;UN14,TT29&gt;UL14),0,IF(AND(TR29&lt;=UN14,TR29&gt;UK14,TT29&gt;UL14),UN14-TR29,IF(AND(TR29&lt;=UN14,TR29&lt;=UK14,TT29&gt;UL14),UN14-UK14,IF(AND(TR29&gt;UK14,TT29&lt;=UL14),TT29-TR29,IF(AND(TR29&lt;=UK14,TT29&lt;=UL14),TT29-UK14,0))))),0)),0)</f>
        <v>　</v>
      </c>
      <c r="UL29" s="663"/>
      <c r="UM29" s="664"/>
      <c r="UN29" s="662" t="str">
        <f>IFERROR(IF(OR(TM29="日",TM29="祝",TM29=0,TR29=0),"　",MAX(IF(AND(TR29&lt;=UN14,TT29&gt;UO14),UO14-UN14,IF(TT29&lt;=UO14,0,IF(AND(TR29&gt;UN14,TT29&gt;UO14),UO14-TR29,0))),0)),0)</f>
        <v>　</v>
      </c>
      <c r="UO29" s="663"/>
      <c r="UP29" s="664"/>
      <c r="UQ29" s="662" t="str">
        <f t="shared" si="9"/>
        <v>　</v>
      </c>
      <c r="UR29" s="663"/>
      <c r="US29" s="664"/>
      <c r="UT29" s="665" t="str">
        <f>IF(UW29="×",TIME(0,0,0),IF(VG4="非常勤",TV29,UH29))</f>
        <v>　</v>
      </c>
      <c r="UU29" s="666"/>
      <c r="UV29" s="667"/>
      <c r="UW29" s="265"/>
      <c r="UX29" s="665" t="str">
        <f>IF(VA29="×",TIME(0,0,0),IF(VG4="非常勤",TY29,UK29))</f>
        <v>　</v>
      </c>
      <c r="UY29" s="666"/>
      <c r="UZ29" s="667"/>
      <c r="VA29" s="265"/>
      <c r="VB29" s="665" t="str">
        <f>IF(VE29="×",TIME(0,0,0),IF(VG4="非常勤",UB29,UN29))</f>
        <v>　</v>
      </c>
      <c r="VC29" s="666"/>
      <c r="VD29" s="667"/>
      <c r="VE29" s="265"/>
      <c r="VF29" s="665" t="str">
        <f>IF(VI29="×",TIME(0,0,0),IF(VG4="非常勤",UE29,UQ29))</f>
        <v>　</v>
      </c>
      <c r="VG29" s="666"/>
      <c r="VH29" s="667"/>
      <c r="VI29" s="265"/>
      <c r="VJ29" s="720"/>
      <c r="VK29" s="720"/>
      <c r="VL29" s="668"/>
      <c r="VM29" s="670"/>
      <c r="VN29" s="669"/>
      <c r="VO29" s="671"/>
      <c r="VP29" s="672"/>
      <c r="VQ29" s="672"/>
      <c r="VR29" s="673"/>
      <c r="VS29" s="263">
        <f>'別表_個別勤務状況（1～60）'!$A$29</f>
        <v>15</v>
      </c>
      <c r="VT29" s="264" t="str">
        <f>'別表_個別勤務状況（1～60）'!$B$29</f>
        <v>木</v>
      </c>
      <c r="VU29" s="660"/>
      <c r="VV29" s="661"/>
      <c r="VW29" s="660"/>
      <c r="VX29" s="661"/>
      <c r="VY29" s="660"/>
      <c r="VZ29" s="661"/>
      <c r="WA29" s="660"/>
      <c r="WB29" s="661"/>
      <c r="WC29" s="662" t="str">
        <f>IFERROR(IF(OR(VT29="日",VT29="祝",VT29=0,VU29=""),"　",MAX(IF(AND(VU29&lt;=WC14,VW29&gt;WD14),WD14-WC14,IF(AND(VU29&gt;WC14,VW29&lt;=WD14),VW29-VU29,IF(AND(VU29&lt;=WC14,VW29&lt;=WD14),VW29-WC14,IF(AND(VU29&gt;WC14,VW29&gt;WD14),WD14-VU29,0)))),0)),0)</f>
        <v>　</v>
      </c>
      <c r="WD29" s="663"/>
      <c r="WE29" s="664"/>
      <c r="WF29" s="662" t="str">
        <f>IFERROR(IF(OR(VT29="日",VT29="祝",VT29=0,VY29=""),"　",MAX(IF(AND(VY29&gt;WI14,WA29&gt;WG14),0,IF(AND(VY29&lt;=WI14,VY29&gt;WF14,WA29&gt;WG14),WI14-VY29,IF(AND(VY29&lt;=WI14,VY29&lt;=WF14,WA29&gt;WG14),WI14-WF14,IF(AND(VY29&gt;WF14,WA29&lt;=WG14),WA29-VY29,IF(AND(VY29&lt;=WF14,WA29&lt;=WG14),WA29-WF14,0))))),0)),0)</f>
        <v>　</v>
      </c>
      <c r="WG29" s="663"/>
      <c r="WH29" s="664"/>
      <c r="WI29" s="662" t="str">
        <f>IFERROR(IF(OR(VT29="日",VT29="祝",VT29=0,VY29=0),"　",MAX(IF(AND(VY29&lt;=WI14,WA29&gt;WJ14),WJ14-WI14,IF(WA29&lt;=WJ14,0,IF(AND(VY29&gt;WI14,WA29&gt;WJ14),WJ14-VY29,0))),0)),0)</f>
        <v>　</v>
      </c>
      <c r="WJ29" s="663"/>
      <c r="WK29" s="664"/>
      <c r="WL29" s="662" t="str">
        <f>IFERROR(IF(OR(VT29="日",VT29="祝",VT29=0,VY29=0),"　",MAX(IF(VY29&gt;WL14,WA29-VY29,IF(VY29&lt;=WL14,WA29-WL14,0)),0)),0)</f>
        <v>　</v>
      </c>
      <c r="WM29" s="663"/>
      <c r="WN29" s="664"/>
      <c r="WO29" s="662" t="str">
        <f>IFERROR(IF(OR(VT29="日",VT29="祝",VT29=0,VU29=""),"　",MAX(IF(AND(VU29&lt;=WO14,VW29&gt;WP14),WP14-WO14,IF(AND(VU29&gt;WO14,VW29&lt;=WP14),VW29-VU29,IF(AND(VU29&lt;=WO14,VW29&lt;=WP14),VW29-WO14,IF(AND(VU29&gt;WO14,VW29&gt;WP14),WP14-VU29,0)))),0)),0)</f>
        <v>　</v>
      </c>
      <c r="WP29" s="663"/>
      <c r="WQ29" s="664"/>
      <c r="WR29" s="662" t="str">
        <f>IFERROR(IF(OR(VT29="日",VT29="祝",VT29=0,VY29=0),"　",MAX(IF(AND(VY29&gt;WU14,WA29&gt;WS14),0,IF(AND(VY29&lt;=WU14,VY29&gt;WR14,WA29&gt;WS14),WU14-VY29,IF(AND(VY29&lt;=WU14,VY29&lt;=WR14,WA29&gt;WS14),WU14-WR14,IF(AND(VY29&gt;WR14,WA29&lt;=WS14),WA29-VY29,IF(AND(VY29&lt;=WR14,WA29&lt;=WS14),WA29-WR14,0))))),0)),0)</f>
        <v>　</v>
      </c>
      <c r="WS29" s="663"/>
      <c r="WT29" s="664"/>
      <c r="WU29" s="662" t="str">
        <f>IFERROR(IF(OR(VT29="日",VT29="祝",VT29=0,VY29=0),"　",MAX(IF(AND(VY29&lt;=WU14,WA29&gt;WV14),WV14-WU14,IF(WA29&lt;=WV14,0,IF(AND(VY29&gt;WU14,WA29&gt;WV14),WV14-VY29,0))),0)),0)</f>
        <v>　</v>
      </c>
      <c r="WV29" s="663"/>
      <c r="WW29" s="664"/>
      <c r="WX29" s="662" t="str">
        <f t="shared" si="10"/>
        <v>　</v>
      </c>
      <c r="WY29" s="663"/>
      <c r="WZ29" s="664"/>
      <c r="XA29" s="665" t="str">
        <f>IF(XD29="×",TIME(0,0,0),IF(XN4="非常勤",WC29,WO29))</f>
        <v>　</v>
      </c>
      <c r="XB29" s="666"/>
      <c r="XC29" s="667"/>
      <c r="XD29" s="265"/>
      <c r="XE29" s="665" t="str">
        <f>IF(XH29="×",TIME(0,0,0),IF(XN4="非常勤",WF29,WR29))</f>
        <v>　</v>
      </c>
      <c r="XF29" s="666"/>
      <c r="XG29" s="667"/>
      <c r="XH29" s="265"/>
      <c r="XI29" s="665" t="str">
        <f>IF(XL29="×",TIME(0,0,0),IF(XN4="非常勤",WI29,WU29))</f>
        <v>　</v>
      </c>
      <c r="XJ29" s="666"/>
      <c r="XK29" s="667"/>
      <c r="XL29" s="265"/>
      <c r="XM29" s="665" t="str">
        <f>IF(XP29="×",TIME(0,0,0),IF(XN4="非常勤",WL29,WX29))</f>
        <v>　</v>
      </c>
      <c r="XN29" s="666"/>
      <c r="XO29" s="667"/>
      <c r="XP29" s="265"/>
      <c r="XQ29" s="720"/>
      <c r="XR29" s="720"/>
      <c r="XS29" s="668"/>
      <c r="XT29" s="670"/>
      <c r="XU29" s="669"/>
      <c r="XV29" s="671"/>
      <c r="XW29" s="672"/>
      <c r="XX29" s="672"/>
      <c r="XY29" s="673"/>
      <c r="XZ29" s="263">
        <f>'別表_個別勤務状況（1～60）'!$A$29</f>
        <v>15</v>
      </c>
      <c r="YA29" s="264" t="str">
        <f>'別表_個別勤務状況（1～60）'!$B$29</f>
        <v>木</v>
      </c>
      <c r="YB29" s="660"/>
      <c r="YC29" s="661"/>
      <c r="YD29" s="660"/>
      <c r="YE29" s="661"/>
      <c r="YF29" s="660"/>
      <c r="YG29" s="661"/>
      <c r="YH29" s="660"/>
      <c r="YI29" s="661"/>
      <c r="YJ29" s="662" t="str">
        <f>IFERROR(IF(OR(YA29="日",YA29="祝",YA29=0,YB29=""),"　",MAX(IF(AND(YB29&lt;=YJ14,YD29&gt;YK14),YK14-YJ14,IF(AND(YB29&gt;YJ14,YD29&lt;=YK14),YD29-YB29,IF(AND(YB29&lt;=YJ14,YD29&lt;=YK14),YD29-YJ14,IF(AND(YB29&gt;YJ14,YD29&gt;YK14),YK14-YB29,0)))),0)),0)</f>
        <v>　</v>
      </c>
      <c r="YK29" s="663"/>
      <c r="YL29" s="664"/>
      <c r="YM29" s="662" t="str">
        <f>IFERROR(IF(OR(YA29="日",YA29="祝",YA29=0,YF29=""),"　",MAX(IF(AND(YF29&gt;YP14,YH29&gt;YN14),0,IF(AND(YF29&lt;=YP14,YF29&gt;YM14,YH29&gt;YN14),YP14-YF29,IF(AND(YF29&lt;=YP14,YF29&lt;=YM14,YH29&gt;YN14),YP14-YM14,IF(AND(YF29&gt;YM14,YH29&lt;=YN14),YH29-YF29,IF(AND(YF29&lt;=YM14,YH29&lt;=YN14),YH29-YM14,0))))),0)),0)</f>
        <v>　</v>
      </c>
      <c r="YN29" s="663"/>
      <c r="YO29" s="664"/>
      <c r="YP29" s="662" t="str">
        <f>IFERROR(IF(OR(YA29="日",YA29="祝",YA29=0,YF29=0),"　",MAX(IF(AND(YF29&lt;=YP14,YH29&gt;YQ14),YQ14-YP14,IF(YH29&lt;=YQ14,0,IF(AND(YF29&gt;YP14,YH29&gt;YQ14),YQ14-YF29,0))),0)),0)</f>
        <v>　</v>
      </c>
      <c r="YQ29" s="663"/>
      <c r="YR29" s="664"/>
      <c r="YS29" s="662" t="str">
        <f>IFERROR(IF(OR(YA29="日",YA29="祝",YA29=0,YF29=0),"　",MAX(IF(YF29&gt;YS14,YH29-YF29,IF(YF29&lt;=YS14,YH29-YS14,0)),0)),0)</f>
        <v>　</v>
      </c>
      <c r="YT29" s="663"/>
      <c r="YU29" s="664"/>
      <c r="YV29" s="662" t="str">
        <f>IFERROR(IF(OR(YA29="日",YA29="祝",YA29=0,YB29=""),"　",MAX(IF(AND(YB29&lt;=YV14,YD29&gt;YW14),YW14-YV14,IF(AND(YB29&gt;YV14,YD29&lt;=YW14),YD29-YB29,IF(AND(YB29&lt;=YV14,YD29&lt;=YW14),YD29-YV14,IF(AND(YB29&gt;YV14,YD29&gt;YW14),YW14-YB29,0)))),0)),0)</f>
        <v>　</v>
      </c>
      <c r="YW29" s="663"/>
      <c r="YX29" s="664"/>
      <c r="YY29" s="662" t="str">
        <f>IFERROR(IF(OR(YA29="日",YA29="祝",YA29=0,YF29=0),"　",MAX(IF(AND(YF29&gt;ZB14,YH29&gt;YZ14),0,IF(AND(YF29&lt;=ZB14,YF29&gt;YY14,YH29&gt;YZ14),ZB14-YF29,IF(AND(YF29&lt;=ZB14,YF29&lt;=YY14,YH29&gt;YZ14),ZB14-YY14,IF(AND(YF29&gt;YY14,YH29&lt;=YZ14),YH29-YF29,IF(AND(YF29&lt;=YY14,YH29&lt;=YZ14),YH29-YY14,0))))),0)),0)</f>
        <v>　</v>
      </c>
      <c r="YZ29" s="663"/>
      <c r="ZA29" s="664"/>
      <c r="ZB29" s="662" t="str">
        <f>IFERROR(IF(OR(YA29="日",YA29="祝",YA29=0,YF29=0),"　",MAX(IF(AND(YF29&lt;=ZB14,YH29&gt;ZC14),ZC14-ZB14,IF(YH29&lt;=ZC14,0,IF(AND(YF29&gt;ZB14,YH29&gt;ZC14),ZC14-YF29,0))),0)),0)</f>
        <v>　</v>
      </c>
      <c r="ZC29" s="663"/>
      <c r="ZD29" s="664"/>
      <c r="ZE29" s="662" t="str">
        <f t="shared" si="11"/>
        <v>　</v>
      </c>
      <c r="ZF29" s="663"/>
      <c r="ZG29" s="664"/>
      <c r="ZH29" s="665" t="str">
        <f>IF(ZK29="×",TIME(0,0,0),IF(ZU4="非常勤",YJ29,YV29))</f>
        <v>　</v>
      </c>
      <c r="ZI29" s="666"/>
      <c r="ZJ29" s="667"/>
      <c r="ZK29" s="265"/>
      <c r="ZL29" s="665" t="str">
        <f>IF(ZO29="×",TIME(0,0,0),IF(ZU4="非常勤",YM29,YY29))</f>
        <v>　</v>
      </c>
      <c r="ZM29" s="666"/>
      <c r="ZN29" s="667"/>
      <c r="ZO29" s="265"/>
      <c r="ZP29" s="665" t="str">
        <f>IF(ZS29="×",TIME(0,0,0),IF(ZU4="非常勤",YP29,ZB29))</f>
        <v>　</v>
      </c>
      <c r="ZQ29" s="666"/>
      <c r="ZR29" s="667"/>
      <c r="ZS29" s="265"/>
      <c r="ZT29" s="665" t="str">
        <f>IF(ZW29="×",TIME(0,0,0),IF(ZU4="非常勤",YS29,ZE29))</f>
        <v>　</v>
      </c>
      <c r="ZU29" s="666"/>
      <c r="ZV29" s="667"/>
      <c r="ZW29" s="265"/>
      <c r="ZX29" s="720"/>
      <c r="ZY29" s="720"/>
      <c r="ZZ29" s="668"/>
      <c r="AAA29" s="670"/>
      <c r="AAB29" s="669"/>
      <c r="AAC29" s="671"/>
      <c r="AAD29" s="672"/>
      <c r="AAE29" s="672"/>
      <c r="AAF29" s="673"/>
      <c r="AAG29" s="263">
        <f>'別表_個別勤務状況（1～60）'!$A$29</f>
        <v>15</v>
      </c>
      <c r="AAH29" s="264" t="str">
        <f>'別表_個別勤務状況（1～60）'!$B$29</f>
        <v>木</v>
      </c>
      <c r="AAI29" s="660"/>
      <c r="AAJ29" s="661"/>
      <c r="AAK29" s="660"/>
      <c r="AAL29" s="661"/>
      <c r="AAM29" s="660"/>
      <c r="AAN29" s="661"/>
      <c r="AAO29" s="660"/>
      <c r="AAP29" s="661"/>
      <c r="AAQ29" s="662" t="str">
        <f>IFERROR(IF(OR(AAH29="日",AAH29="祝",AAH29=0,AAI29=""),"　",MAX(IF(AND(AAI29&lt;=AAQ14,AAK29&gt;AAR14),AAR14-AAQ14,IF(AND(AAI29&gt;AAQ14,AAK29&lt;=AAR14),AAK29-AAI29,IF(AND(AAI29&lt;=AAQ14,AAK29&lt;=AAR14),AAK29-AAQ14,IF(AND(AAI29&gt;AAQ14,AAK29&gt;AAR14),AAR14-AAI29,0)))),0)),0)</f>
        <v>　</v>
      </c>
      <c r="AAR29" s="663"/>
      <c r="AAS29" s="664"/>
      <c r="AAT29" s="662" t="str">
        <f>IFERROR(IF(OR(AAH29="日",AAH29="祝",AAH29=0,AAM29=""),"　",MAX(IF(AND(AAM29&gt;AAW14,AAO29&gt;AAU14),0,IF(AND(AAM29&lt;=AAW14,AAM29&gt;AAT14,AAO29&gt;AAU14),AAW14-AAM29,IF(AND(AAM29&lt;=AAW14,AAM29&lt;=AAT14,AAO29&gt;AAU14),AAW14-AAT14,IF(AND(AAM29&gt;AAT14,AAO29&lt;=AAU14),AAO29-AAM29,IF(AND(AAM29&lt;=AAT14,AAO29&lt;=AAU14),AAO29-AAT14,0))))),0)),0)</f>
        <v>　</v>
      </c>
      <c r="AAU29" s="663"/>
      <c r="AAV29" s="664"/>
      <c r="AAW29" s="662" t="str">
        <f>IFERROR(IF(OR(AAH29="日",AAH29="祝",AAH29=0,AAM29=0),"　",MAX(IF(AND(AAM29&lt;=AAW14,AAO29&gt;AAX14),AAX14-AAW14,IF(AAO29&lt;=AAX14,0,IF(AND(AAM29&gt;AAW14,AAO29&gt;AAX14),AAX14-AAM29,0))),0)),0)</f>
        <v>　</v>
      </c>
      <c r="AAX29" s="663"/>
      <c r="AAY29" s="664"/>
      <c r="AAZ29" s="662" t="str">
        <f>IFERROR(IF(OR(AAH29="日",AAH29="祝",AAH29=0,AAM29=0),"　",MAX(IF(AAM29&gt;AAZ14,AAO29-AAM29,IF(AAM29&lt;=AAZ14,AAO29-AAZ14,0)),0)),0)</f>
        <v>　</v>
      </c>
      <c r="ABA29" s="663"/>
      <c r="ABB29" s="664"/>
      <c r="ABC29" s="662" t="str">
        <f>IFERROR(IF(OR(AAH29="日",AAH29="祝",AAH29=0,AAI29=""),"　",MAX(IF(AND(AAI29&lt;=ABC14,AAK29&gt;ABD14),ABD14-ABC14,IF(AND(AAI29&gt;ABC14,AAK29&lt;=ABD14),AAK29-AAI29,IF(AND(AAI29&lt;=ABC14,AAK29&lt;=ABD14),AAK29-ABC14,IF(AND(AAI29&gt;ABC14,AAK29&gt;ABD14),ABD14-AAI29,0)))),0)),0)</f>
        <v>　</v>
      </c>
      <c r="ABD29" s="663"/>
      <c r="ABE29" s="664"/>
      <c r="ABF29" s="662" t="str">
        <f>IFERROR(IF(OR(AAH29="日",AAH29="祝",AAH29=0,AAM29=0),"　",MAX(IF(AND(AAM29&gt;ABI14,AAO29&gt;ABG14),0,IF(AND(AAM29&lt;=ABI14,AAM29&gt;ABF14,AAO29&gt;ABG14),ABI14-AAM29,IF(AND(AAM29&lt;=ABI14,AAM29&lt;=ABF14,AAO29&gt;ABG14),ABI14-ABF14,IF(AND(AAM29&gt;ABF14,AAO29&lt;=ABG14),AAO29-AAM29,IF(AND(AAM29&lt;=ABF14,AAO29&lt;=ABG14),AAO29-ABF14,0))))),0)),0)</f>
        <v>　</v>
      </c>
      <c r="ABG29" s="663"/>
      <c r="ABH29" s="664"/>
      <c r="ABI29" s="662" t="str">
        <f>IFERROR(IF(OR(AAH29="日",AAH29="祝",AAH29=0,AAM29=0),"　",MAX(IF(AND(AAM29&lt;=ABI14,AAO29&gt;ABJ14),ABJ14-ABI14,IF(AAO29&lt;=ABJ14,0,IF(AND(AAM29&gt;ABI14,AAO29&gt;ABJ14),ABJ14-AAM29,0))),0)),0)</f>
        <v>　</v>
      </c>
      <c r="ABJ29" s="663"/>
      <c r="ABK29" s="664"/>
      <c r="ABL29" s="662" t="str">
        <f t="shared" si="12"/>
        <v>　</v>
      </c>
      <c r="ABM29" s="663"/>
      <c r="ABN29" s="664"/>
      <c r="ABO29" s="665" t="str">
        <f>IF(ABR29="×",TIME(0,0,0),IF(ACB4="非常勤",AAQ29,ABC29))</f>
        <v>　</v>
      </c>
      <c r="ABP29" s="666"/>
      <c r="ABQ29" s="667"/>
      <c r="ABR29" s="265"/>
      <c r="ABS29" s="665" t="str">
        <f>IF(ABV29="×",TIME(0,0,0),IF(ACB4="非常勤",AAT29,ABF29))</f>
        <v>　</v>
      </c>
      <c r="ABT29" s="666"/>
      <c r="ABU29" s="667"/>
      <c r="ABV29" s="265"/>
      <c r="ABW29" s="665" t="str">
        <f>IF(ABZ29="×",TIME(0,0,0),IF(ACB4="非常勤",AAW29,ABI29))</f>
        <v>　</v>
      </c>
      <c r="ABX29" s="666"/>
      <c r="ABY29" s="667"/>
      <c r="ABZ29" s="265"/>
      <c r="ACA29" s="665" t="str">
        <f>IF(ACD29="×",TIME(0,0,0),IF(ACB4="非常勤",AAZ29,ABL29))</f>
        <v>　</v>
      </c>
      <c r="ACB29" s="666"/>
      <c r="ACC29" s="667"/>
      <c r="ACD29" s="265"/>
      <c r="ACE29" s="720"/>
      <c r="ACF29" s="720"/>
      <c r="ACG29" s="668"/>
      <c r="ACH29" s="670"/>
      <c r="ACI29" s="669"/>
      <c r="ACJ29" s="671"/>
      <c r="ACK29" s="672"/>
      <c r="ACL29" s="672"/>
      <c r="ACM29" s="673"/>
      <c r="ACN29" s="263">
        <f>'別表_個別勤務状況（1～60）'!$A$29</f>
        <v>15</v>
      </c>
      <c r="ACO29" s="264" t="str">
        <f>'別表_個別勤務状況（1～60）'!$B$29</f>
        <v>木</v>
      </c>
      <c r="ACP29" s="660"/>
      <c r="ACQ29" s="661"/>
      <c r="ACR29" s="660"/>
      <c r="ACS29" s="661"/>
      <c r="ACT29" s="660"/>
      <c r="ACU29" s="661"/>
      <c r="ACV29" s="660"/>
      <c r="ACW29" s="661"/>
      <c r="ACX29" s="662" t="str">
        <f>IFERROR(IF(OR(ACO29="日",ACO29="祝",ACO29=0,ACP29=""),"　",MAX(IF(AND(ACP29&lt;=ACX14,ACR29&gt;ACY14),ACY14-ACX14,IF(AND(ACP29&gt;ACX14,ACR29&lt;=ACY14),ACR29-ACP29,IF(AND(ACP29&lt;=ACX14,ACR29&lt;=ACY14),ACR29-ACX14,IF(AND(ACP29&gt;ACX14,ACR29&gt;ACY14),ACY14-ACP29,0)))),0)),0)</f>
        <v>　</v>
      </c>
      <c r="ACY29" s="663"/>
      <c r="ACZ29" s="664"/>
      <c r="ADA29" s="662" t="str">
        <f>IFERROR(IF(OR(ACO29="日",ACO29="祝",ACO29=0,ACT29=""),"　",MAX(IF(AND(ACT29&gt;ADD14,ACV29&gt;ADB14),0,IF(AND(ACT29&lt;=ADD14,ACT29&gt;ADA14,ACV29&gt;ADB14),ADD14-ACT29,IF(AND(ACT29&lt;=ADD14,ACT29&lt;=ADA14,ACV29&gt;ADB14),ADD14-ADA14,IF(AND(ACT29&gt;ADA14,ACV29&lt;=ADB14),ACV29-ACT29,IF(AND(ACT29&lt;=ADA14,ACV29&lt;=ADB14),ACV29-ADA14,0))))),0)),0)</f>
        <v>　</v>
      </c>
      <c r="ADB29" s="663"/>
      <c r="ADC29" s="664"/>
      <c r="ADD29" s="662" t="str">
        <f>IFERROR(IF(OR(ACO29="日",ACO29="祝",ACO29=0,ACT29=0),"　",MAX(IF(AND(ACT29&lt;=ADD14,ACV29&gt;ADE14),ADE14-ADD14,IF(ACV29&lt;=ADE14,0,IF(AND(ACT29&gt;ADD14,ACV29&gt;ADE14),ADE14-ACT29,0))),0)),0)</f>
        <v>　</v>
      </c>
      <c r="ADE29" s="663"/>
      <c r="ADF29" s="664"/>
      <c r="ADG29" s="662" t="str">
        <f>IFERROR(IF(OR(ACO29="日",ACO29="祝",ACO29=0,ACT29=0),"　",MAX(IF(ACT29&gt;ADG14,ACV29-ACT29,IF(ACT29&lt;=ADG14,ACV29-ADG14,0)),0)),0)</f>
        <v>　</v>
      </c>
      <c r="ADH29" s="663"/>
      <c r="ADI29" s="664"/>
      <c r="ADJ29" s="662" t="str">
        <f>IFERROR(IF(OR(ACO29="日",ACO29="祝",ACO29=0,ACP29=""),"　",MAX(IF(AND(ACP29&lt;=ADJ14,ACR29&gt;ADK14),ADK14-ADJ14,IF(AND(ACP29&gt;ADJ14,ACR29&lt;=ADK14),ACR29-ACP29,IF(AND(ACP29&lt;=ADJ14,ACR29&lt;=ADK14),ACR29-ADJ14,IF(AND(ACP29&gt;ADJ14,ACR29&gt;ADK14),ADK14-ACP29,0)))),0)),0)</f>
        <v>　</v>
      </c>
      <c r="ADK29" s="663"/>
      <c r="ADL29" s="664"/>
      <c r="ADM29" s="662" t="str">
        <f>IFERROR(IF(OR(ACO29="日",ACO29="祝",ACO29=0,ACT29=0),"　",MAX(IF(AND(ACT29&gt;ADP14,ACV29&gt;ADN14),0,IF(AND(ACT29&lt;=ADP14,ACT29&gt;ADM14,ACV29&gt;ADN14),ADP14-ACT29,IF(AND(ACT29&lt;=ADP14,ACT29&lt;=ADM14,ACV29&gt;ADN14),ADP14-ADM14,IF(AND(ACT29&gt;ADM14,ACV29&lt;=ADN14),ACV29-ACT29,IF(AND(ACT29&lt;=ADM14,ACV29&lt;=ADN14),ACV29-ADM14,0))))),0)),0)</f>
        <v>　</v>
      </c>
      <c r="ADN29" s="663"/>
      <c r="ADO29" s="664"/>
      <c r="ADP29" s="662" t="str">
        <f>IFERROR(IF(OR(ACO29="日",ACO29="祝",ACO29=0,ACT29=0),"　",MAX(IF(AND(ACT29&lt;=ADP14,ACV29&gt;ADQ14),ADQ14-ADP14,IF(ACV29&lt;=ADQ14,0,IF(AND(ACT29&gt;ADP14,ACV29&gt;ADQ14),ADQ14-ACT29,0))),0)),0)</f>
        <v>　</v>
      </c>
      <c r="ADQ29" s="663"/>
      <c r="ADR29" s="664"/>
      <c r="ADS29" s="662" t="str">
        <f t="shared" si="13"/>
        <v>　</v>
      </c>
      <c r="ADT29" s="663"/>
      <c r="ADU29" s="664"/>
      <c r="ADV29" s="665" t="str">
        <f>IF(ADY29="×",TIME(0,0,0),IF(AEI4="非常勤",ACX29,ADJ29))</f>
        <v>　</v>
      </c>
      <c r="ADW29" s="666"/>
      <c r="ADX29" s="667"/>
      <c r="ADY29" s="265"/>
      <c r="ADZ29" s="665" t="str">
        <f>IF(AEC29="×",TIME(0,0,0),IF(AEI4="非常勤",ADA29,ADM29))</f>
        <v>　</v>
      </c>
      <c r="AEA29" s="666"/>
      <c r="AEB29" s="667"/>
      <c r="AEC29" s="265"/>
      <c r="AED29" s="665" t="str">
        <f>IF(AEG29="×",TIME(0,0,0),IF(AEI4="非常勤",ADD29,ADP29))</f>
        <v>　</v>
      </c>
      <c r="AEE29" s="666"/>
      <c r="AEF29" s="667"/>
      <c r="AEG29" s="265"/>
      <c r="AEH29" s="665" t="str">
        <f>IF(AEK29="×",TIME(0,0,0),IF(AEI4="非常勤",ADG29,ADS29))</f>
        <v>　</v>
      </c>
      <c r="AEI29" s="666"/>
      <c r="AEJ29" s="667"/>
      <c r="AEK29" s="265"/>
      <c r="AEL29" s="720"/>
      <c r="AEM29" s="720"/>
      <c r="AEN29" s="668"/>
      <c r="AEO29" s="670"/>
      <c r="AEP29" s="669"/>
      <c r="AEQ29" s="671"/>
      <c r="AER29" s="672"/>
      <c r="AES29" s="672"/>
      <c r="AET29" s="673"/>
      <c r="AEU29" s="263">
        <f>'別表_個別勤務状況（1～60）'!$A$29</f>
        <v>15</v>
      </c>
      <c r="AEV29" s="264" t="str">
        <f>'別表_個別勤務状況（1～60）'!$B$29</f>
        <v>木</v>
      </c>
      <c r="AEW29" s="660"/>
      <c r="AEX29" s="661"/>
      <c r="AEY29" s="660"/>
      <c r="AEZ29" s="661"/>
      <c r="AFA29" s="660"/>
      <c r="AFB29" s="661"/>
      <c r="AFC29" s="660"/>
      <c r="AFD29" s="661"/>
      <c r="AFE29" s="662" t="str">
        <f>IFERROR(IF(OR(AEV29="日",AEV29="祝",AEV29=0,AEW29=""),"　",MAX(IF(AND(AEW29&lt;=AFE14,AEY29&gt;AFF14),AFF14-AFE14,IF(AND(AEW29&gt;AFE14,AEY29&lt;=AFF14),AEY29-AEW29,IF(AND(AEW29&lt;=AFE14,AEY29&lt;=AFF14),AEY29-AFE14,IF(AND(AEW29&gt;AFE14,AEY29&gt;AFF14),AFF14-AEW29,0)))),0)),0)</f>
        <v>　</v>
      </c>
      <c r="AFF29" s="663"/>
      <c r="AFG29" s="664"/>
      <c r="AFH29" s="662" t="str">
        <f>IFERROR(IF(OR(AEV29="日",AEV29="祝",AEV29=0,AFA29=""),"　",MAX(IF(AND(AFA29&gt;AFK14,AFC29&gt;AFI14),0,IF(AND(AFA29&lt;=AFK14,AFA29&gt;AFH14,AFC29&gt;AFI14),AFK14-AFA29,IF(AND(AFA29&lt;=AFK14,AFA29&lt;=AFH14,AFC29&gt;AFI14),AFK14-AFH14,IF(AND(AFA29&gt;AFH14,AFC29&lt;=AFI14),AFC29-AFA29,IF(AND(AFA29&lt;=AFH14,AFC29&lt;=AFI14),AFC29-AFH14,0))))),0)),0)</f>
        <v>　</v>
      </c>
      <c r="AFI29" s="663"/>
      <c r="AFJ29" s="664"/>
      <c r="AFK29" s="662" t="str">
        <f>IFERROR(IF(OR(AEV29="日",AEV29="祝",AEV29=0,AFA29=0),"　",MAX(IF(AND(AFA29&lt;=AFK14,AFC29&gt;AFL14),AFL14-AFK14,IF(AFC29&lt;=AFL14,0,IF(AND(AFA29&gt;AFK14,AFC29&gt;AFL14),AFL14-AFA29,0))),0)),0)</f>
        <v>　</v>
      </c>
      <c r="AFL29" s="663"/>
      <c r="AFM29" s="664"/>
      <c r="AFN29" s="662" t="str">
        <f>IFERROR(IF(OR(AEV29="日",AEV29="祝",AEV29=0,AFA29=0),"　",MAX(IF(AFA29&gt;AFN14,AFC29-AFA29,IF(AFA29&lt;=AFN14,AFC29-AFN14,0)),0)),0)</f>
        <v>　</v>
      </c>
      <c r="AFO29" s="663"/>
      <c r="AFP29" s="664"/>
      <c r="AFQ29" s="662" t="str">
        <f>IFERROR(IF(OR(AEV29="日",AEV29="祝",AEV29=0,AEW29=""),"　",MAX(IF(AND(AEW29&lt;=AFQ14,AEY29&gt;AFR14),AFR14-AFQ14,IF(AND(AEW29&gt;AFQ14,AEY29&lt;=AFR14),AEY29-AEW29,IF(AND(AEW29&lt;=AFQ14,AEY29&lt;=AFR14),AEY29-AFQ14,IF(AND(AEW29&gt;AFQ14,AEY29&gt;AFR14),AFR14-AEW29,0)))),0)),0)</f>
        <v>　</v>
      </c>
      <c r="AFR29" s="663"/>
      <c r="AFS29" s="664"/>
      <c r="AFT29" s="662" t="str">
        <f>IFERROR(IF(OR(AEV29="日",AEV29="祝",AEV29=0,AFA29=0),"　",MAX(IF(AND(AFA29&gt;AFW14,AFC29&gt;AFU14),0,IF(AND(AFA29&lt;=AFW14,AFA29&gt;AFT14,AFC29&gt;AFU14),AFW14-AFA29,IF(AND(AFA29&lt;=AFW14,AFA29&lt;=AFT14,AFC29&gt;AFU14),AFW14-AFT14,IF(AND(AFA29&gt;AFT14,AFC29&lt;=AFU14),AFC29-AFA29,IF(AND(AFA29&lt;=AFT14,AFC29&lt;=AFU14),AFC29-AFT14,0))))),0)),0)</f>
        <v>　</v>
      </c>
      <c r="AFU29" s="663"/>
      <c r="AFV29" s="664"/>
      <c r="AFW29" s="662" t="str">
        <f>IFERROR(IF(OR(AEV29="日",AEV29="祝",AEV29=0,AFA29=0),"　",MAX(IF(AND(AFA29&lt;=AFW14,AFC29&gt;AFX14),AFX14-AFW14,IF(AFC29&lt;=AFX14,0,IF(AND(AFA29&gt;AFW14,AFC29&gt;AFX14),AFX14-AFA29,0))),0)),0)</f>
        <v>　</v>
      </c>
      <c r="AFX29" s="663"/>
      <c r="AFY29" s="664"/>
      <c r="AFZ29" s="662" t="str">
        <f t="shared" si="14"/>
        <v>　</v>
      </c>
      <c r="AGA29" s="663"/>
      <c r="AGB29" s="664"/>
      <c r="AGC29" s="665" t="str">
        <f>IF(AGF29="×",TIME(0,0,0),IF(AGP4="非常勤",AFE29,AFQ29))</f>
        <v>　</v>
      </c>
      <c r="AGD29" s="666"/>
      <c r="AGE29" s="667"/>
      <c r="AGF29" s="265"/>
      <c r="AGG29" s="665" t="str">
        <f>IF(AGJ29="×",TIME(0,0,0),IF(AGP4="非常勤",AFH29,AFT29))</f>
        <v>　</v>
      </c>
      <c r="AGH29" s="666"/>
      <c r="AGI29" s="667"/>
      <c r="AGJ29" s="265"/>
      <c r="AGK29" s="665" t="str">
        <f>IF(AGN29="×",TIME(0,0,0),IF(AGP4="非常勤",AFK29,AFW29))</f>
        <v>　</v>
      </c>
      <c r="AGL29" s="666"/>
      <c r="AGM29" s="667"/>
      <c r="AGN29" s="265"/>
      <c r="AGO29" s="665" t="str">
        <f>IF(AGR29="×",TIME(0,0,0),IF(AGP4="非常勤",AFN29,AFZ29))</f>
        <v>　</v>
      </c>
      <c r="AGP29" s="666"/>
      <c r="AGQ29" s="667"/>
      <c r="AGR29" s="265"/>
      <c r="AGS29" s="720"/>
      <c r="AGT29" s="720"/>
      <c r="AGU29" s="668"/>
      <c r="AGV29" s="670"/>
      <c r="AGW29" s="669"/>
      <c r="AGX29" s="671"/>
      <c r="AGY29" s="672"/>
      <c r="AGZ29" s="672"/>
      <c r="AHA29" s="673"/>
      <c r="AHB29" s="263">
        <f>'別表_個別勤務状況（1～60）'!$A$29</f>
        <v>15</v>
      </c>
      <c r="AHC29" s="264" t="str">
        <f>'別表_個別勤務状況（1～60）'!$B$29</f>
        <v>木</v>
      </c>
      <c r="AHD29" s="660"/>
      <c r="AHE29" s="661"/>
      <c r="AHF29" s="660"/>
      <c r="AHG29" s="661"/>
      <c r="AHH29" s="660"/>
      <c r="AHI29" s="661"/>
      <c r="AHJ29" s="660"/>
      <c r="AHK29" s="661"/>
      <c r="AHL29" s="662" t="str">
        <f>IFERROR(IF(OR(AHC29="日",AHC29="祝",AHC29=0,AHD29=""),"　",MAX(IF(AND(AHD29&lt;=AHL14,AHF29&gt;AHM14),AHM14-AHL14,IF(AND(AHD29&gt;AHL14,AHF29&lt;=AHM14),AHF29-AHD29,IF(AND(AHD29&lt;=AHL14,AHF29&lt;=AHM14),AHF29-AHL14,IF(AND(AHD29&gt;AHL14,AHF29&gt;AHM14),AHM14-AHD29,0)))),0)),0)</f>
        <v>　</v>
      </c>
      <c r="AHM29" s="663"/>
      <c r="AHN29" s="664"/>
      <c r="AHO29" s="662" t="str">
        <f>IFERROR(IF(OR(AHC29="日",AHC29="祝",AHC29=0,AHH29=""),"　",MAX(IF(AND(AHH29&gt;AHR14,AHJ29&gt;AHP14),0,IF(AND(AHH29&lt;=AHR14,AHH29&gt;AHO14,AHJ29&gt;AHP14),AHR14-AHH29,IF(AND(AHH29&lt;=AHR14,AHH29&lt;=AHO14,AHJ29&gt;AHP14),AHR14-AHO14,IF(AND(AHH29&gt;AHO14,AHJ29&lt;=AHP14),AHJ29-AHH29,IF(AND(AHH29&lt;=AHO14,AHJ29&lt;=AHP14),AHJ29-AHO14,0))))),0)),0)</f>
        <v>　</v>
      </c>
      <c r="AHP29" s="663"/>
      <c r="AHQ29" s="664"/>
      <c r="AHR29" s="662" t="str">
        <f>IFERROR(IF(OR(AHC29="日",AHC29="祝",AHC29=0,AHH29=0),"　",MAX(IF(AND(AHH29&lt;=AHR14,AHJ29&gt;AHS14),AHS14-AHR14,IF(AHJ29&lt;=AHS14,0,IF(AND(AHH29&gt;AHR14,AHJ29&gt;AHS14),AHS14-AHH29,0))),0)),0)</f>
        <v>　</v>
      </c>
      <c r="AHS29" s="663"/>
      <c r="AHT29" s="664"/>
      <c r="AHU29" s="662" t="str">
        <f>IFERROR(IF(OR(AHC29="日",AHC29="祝",AHC29=0,AHH29=0),"　",MAX(IF(AHH29&gt;AHU14,AHJ29-AHH29,IF(AHH29&lt;=AHU14,AHJ29-AHU14,0)),0)),0)</f>
        <v>　</v>
      </c>
      <c r="AHV29" s="663"/>
      <c r="AHW29" s="664"/>
      <c r="AHX29" s="662" t="str">
        <f>IFERROR(IF(OR(AHC29="日",AHC29="祝",AHC29=0,AHD29=""),"　",MAX(IF(AND(AHD29&lt;=AHX14,AHF29&gt;AHY14),AHY14-AHX14,IF(AND(AHD29&gt;AHX14,AHF29&lt;=AHY14),AHF29-AHD29,IF(AND(AHD29&lt;=AHX14,AHF29&lt;=AHY14),AHF29-AHX14,IF(AND(AHD29&gt;AHX14,AHF29&gt;AHY14),AHY14-AHD29,0)))),0)),0)</f>
        <v>　</v>
      </c>
      <c r="AHY29" s="663"/>
      <c r="AHZ29" s="664"/>
      <c r="AIA29" s="662" t="str">
        <f>IFERROR(IF(OR(AHC29="日",AHC29="祝",AHC29=0,AHH29=0),"　",MAX(IF(AND(AHH29&gt;AID14,AHJ29&gt;AIB14),0,IF(AND(AHH29&lt;=AID14,AHH29&gt;AIA14,AHJ29&gt;AIB14),AID14-AHH29,IF(AND(AHH29&lt;=AID14,AHH29&lt;=AIA14,AHJ29&gt;AIB14),AID14-AIA14,IF(AND(AHH29&gt;AIA14,AHJ29&lt;=AIB14),AHJ29-AHH29,IF(AND(AHH29&lt;=AIA14,AHJ29&lt;=AIB14),AHJ29-AIA14,0))))),0)),0)</f>
        <v>　</v>
      </c>
      <c r="AIB29" s="663"/>
      <c r="AIC29" s="664"/>
      <c r="AID29" s="662" t="str">
        <f>IFERROR(IF(OR(AHC29="日",AHC29="祝",AHC29=0,AHH29=0),"　",MAX(IF(AND(AHH29&lt;=AID14,AHJ29&gt;AIE14),AIE14-AID14,IF(AHJ29&lt;=AIE14,0,IF(AND(AHH29&gt;AID14,AHJ29&gt;AIE14),AIE14-AHH29,0))),0)),0)</f>
        <v>　</v>
      </c>
      <c r="AIE29" s="663"/>
      <c r="AIF29" s="664"/>
      <c r="AIG29" s="662" t="str">
        <f t="shared" si="15"/>
        <v>　</v>
      </c>
      <c r="AIH29" s="663"/>
      <c r="AII29" s="664"/>
      <c r="AIJ29" s="665" t="str">
        <f>IF(AIM29="×",TIME(0,0,0),IF(AIW4="非常勤",AHL29,AHX29))</f>
        <v>　</v>
      </c>
      <c r="AIK29" s="666"/>
      <c r="AIL29" s="667"/>
      <c r="AIM29" s="265"/>
      <c r="AIN29" s="665" t="str">
        <f>IF(AIQ29="×",TIME(0,0,0),IF(AIW4="非常勤",AHO29,AIA29))</f>
        <v>　</v>
      </c>
      <c r="AIO29" s="666"/>
      <c r="AIP29" s="667"/>
      <c r="AIQ29" s="265"/>
      <c r="AIR29" s="665" t="str">
        <f>IF(AIU29="×",TIME(0,0,0),IF(AIW4="非常勤",AHR29,AID29))</f>
        <v>　</v>
      </c>
      <c r="AIS29" s="666"/>
      <c r="AIT29" s="667"/>
      <c r="AIU29" s="265"/>
      <c r="AIV29" s="665" t="str">
        <f>IF(AIY29="×",TIME(0,0,0),IF(AIW4="非常勤",AHU29,AIG29))</f>
        <v>　</v>
      </c>
      <c r="AIW29" s="666"/>
      <c r="AIX29" s="667"/>
      <c r="AIY29" s="265"/>
      <c r="AIZ29" s="720"/>
      <c r="AJA29" s="720"/>
      <c r="AJB29" s="668"/>
      <c r="AJC29" s="670"/>
      <c r="AJD29" s="669"/>
      <c r="AJE29" s="671"/>
      <c r="AJF29" s="672"/>
      <c r="AJG29" s="672"/>
      <c r="AJH29" s="673"/>
      <c r="AJI29" s="263">
        <f>'別表_個別勤務状況（1～60）'!$A$29</f>
        <v>15</v>
      </c>
      <c r="AJJ29" s="264" t="str">
        <f>'別表_個別勤務状況（1～60）'!$B$29</f>
        <v>木</v>
      </c>
      <c r="AJK29" s="660"/>
      <c r="AJL29" s="661"/>
      <c r="AJM29" s="660"/>
      <c r="AJN29" s="661"/>
      <c r="AJO29" s="660"/>
      <c r="AJP29" s="661"/>
      <c r="AJQ29" s="660"/>
      <c r="AJR29" s="661"/>
      <c r="AJS29" s="662" t="str">
        <f>IFERROR(IF(OR(AJJ29="日",AJJ29="祝",AJJ29=0,AJK29=""),"　",MAX(IF(AND(AJK29&lt;=AJS14,AJM29&gt;AJT14),AJT14-AJS14,IF(AND(AJK29&gt;AJS14,AJM29&lt;=AJT14),AJM29-AJK29,IF(AND(AJK29&lt;=AJS14,AJM29&lt;=AJT14),AJM29-AJS14,IF(AND(AJK29&gt;AJS14,AJM29&gt;AJT14),AJT14-AJK29,0)))),0)),0)</f>
        <v>　</v>
      </c>
      <c r="AJT29" s="663"/>
      <c r="AJU29" s="664"/>
      <c r="AJV29" s="662" t="str">
        <f>IFERROR(IF(OR(AJJ29="日",AJJ29="祝",AJJ29=0,AJO29=""),"　",MAX(IF(AND(AJO29&gt;AJY14,AJQ29&gt;AJW14),0,IF(AND(AJO29&lt;=AJY14,AJO29&gt;AJV14,AJQ29&gt;AJW14),AJY14-AJO29,IF(AND(AJO29&lt;=AJY14,AJO29&lt;=AJV14,AJQ29&gt;AJW14),AJY14-AJV14,IF(AND(AJO29&gt;AJV14,AJQ29&lt;=AJW14),AJQ29-AJO29,IF(AND(AJO29&lt;=AJV14,AJQ29&lt;=AJW14),AJQ29-AJV14,0))))),0)),0)</f>
        <v>　</v>
      </c>
      <c r="AJW29" s="663"/>
      <c r="AJX29" s="664"/>
      <c r="AJY29" s="662" t="str">
        <f>IFERROR(IF(OR(AJJ29="日",AJJ29="祝",AJJ29=0,AJO29=0),"　",MAX(IF(AND(AJO29&lt;=AJY14,AJQ29&gt;AJZ14),AJZ14-AJY14,IF(AJQ29&lt;=AJZ14,0,IF(AND(AJO29&gt;AJY14,AJQ29&gt;AJZ14),AJZ14-AJO29,0))),0)),0)</f>
        <v>　</v>
      </c>
      <c r="AJZ29" s="663"/>
      <c r="AKA29" s="664"/>
      <c r="AKB29" s="662" t="str">
        <f>IFERROR(IF(OR(AJJ29="日",AJJ29="祝",AJJ29=0,AJO29=0),"　",MAX(IF(AJO29&gt;AKB14,AJQ29-AJO29,IF(AJO29&lt;=AKB14,AJQ29-AKB14,0)),0)),0)</f>
        <v>　</v>
      </c>
      <c r="AKC29" s="663"/>
      <c r="AKD29" s="664"/>
      <c r="AKE29" s="662" t="str">
        <f>IFERROR(IF(OR(AJJ29="日",AJJ29="祝",AJJ29=0,AJK29=""),"　",MAX(IF(AND(AJK29&lt;=AKE14,AJM29&gt;AKF14),AKF14-AKE14,IF(AND(AJK29&gt;AKE14,AJM29&lt;=AKF14),AJM29-AJK29,IF(AND(AJK29&lt;=AKE14,AJM29&lt;=AKF14),AJM29-AKE14,IF(AND(AJK29&gt;AKE14,AJM29&gt;AKF14),AKF14-AJK29,0)))),0)),0)</f>
        <v>　</v>
      </c>
      <c r="AKF29" s="663"/>
      <c r="AKG29" s="664"/>
      <c r="AKH29" s="662" t="str">
        <f>IFERROR(IF(OR(AJJ29="日",AJJ29="祝",AJJ29=0,AJO29=0),"　",MAX(IF(AND(AJO29&gt;AKK14,AJQ29&gt;AKI14),0,IF(AND(AJO29&lt;=AKK14,AJO29&gt;AKH14,AJQ29&gt;AKI14),AKK14-AJO29,IF(AND(AJO29&lt;=AKK14,AJO29&lt;=AKH14,AJQ29&gt;AKI14),AKK14-AKH14,IF(AND(AJO29&gt;AKH14,AJQ29&lt;=AKI14),AJQ29-AJO29,IF(AND(AJO29&lt;=AKH14,AJQ29&lt;=AKI14),AJQ29-AKH14,0))))),0)),0)</f>
        <v>　</v>
      </c>
      <c r="AKI29" s="663"/>
      <c r="AKJ29" s="664"/>
      <c r="AKK29" s="662" t="str">
        <f>IFERROR(IF(OR(AJJ29="日",AJJ29="祝",AJJ29=0,AJO29=0),"　",MAX(IF(AND(AJO29&lt;=AKK14,AJQ29&gt;AKL14),AKL14-AKK14,IF(AJQ29&lt;=AKL14,0,IF(AND(AJO29&gt;AKK14,AJQ29&gt;AKL14),AKL14-AJO29,0))),0)),0)</f>
        <v>　</v>
      </c>
      <c r="AKL29" s="663"/>
      <c r="AKM29" s="664"/>
      <c r="AKN29" s="662" t="str">
        <f t="shared" si="16"/>
        <v>　</v>
      </c>
      <c r="AKO29" s="663"/>
      <c r="AKP29" s="664"/>
      <c r="AKQ29" s="665" t="str">
        <f>IF(AKT29="×",TIME(0,0,0),IF(ALD4="非常勤",AJS29,AKE29))</f>
        <v>　</v>
      </c>
      <c r="AKR29" s="666"/>
      <c r="AKS29" s="667"/>
      <c r="AKT29" s="265"/>
      <c r="AKU29" s="665" t="str">
        <f>IF(AKX29="×",TIME(0,0,0),IF(ALD4="非常勤",AJV29,AKH29))</f>
        <v>　</v>
      </c>
      <c r="AKV29" s="666"/>
      <c r="AKW29" s="667"/>
      <c r="AKX29" s="265"/>
      <c r="AKY29" s="665" t="str">
        <f>IF(ALB29="×",TIME(0,0,0),IF(ALD4="非常勤",AJY29,AKK29))</f>
        <v>　</v>
      </c>
      <c r="AKZ29" s="666"/>
      <c r="ALA29" s="667"/>
      <c r="ALB29" s="265"/>
      <c r="ALC29" s="665" t="str">
        <f>IF(ALF29="×",TIME(0,0,0),IF(ALD4="非常勤",AKB29,AKN29))</f>
        <v>　</v>
      </c>
      <c r="ALD29" s="666"/>
      <c r="ALE29" s="667"/>
      <c r="ALF29" s="265"/>
      <c r="ALG29" s="720"/>
      <c r="ALH29" s="720"/>
      <c r="ALI29" s="668"/>
      <c r="ALJ29" s="670"/>
      <c r="ALK29" s="669"/>
      <c r="ALL29" s="671"/>
      <c r="ALM29" s="672"/>
      <c r="ALN29" s="672"/>
      <c r="ALO29" s="673"/>
      <c r="ALP29" s="263">
        <f>'別表_個別勤務状況（1～60）'!$A$29</f>
        <v>15</v>
      </c>
      <c r="ALQ29" s="264" t="str">
        <f>'別表_個別勤務状況（1～60）'!$B$29</f>
        <v>木</v>
      </c>
      <c r="ALR29" s="660"/>
      <c r="ALS29" s="661"/>
      <c r="ALT29" s="660"/>
      <c r="ALU29" s="661"/>
      <c r="ALV29" s="660"/>
      <c r="ALW29" s="661"/>
      <c r="ALX29" s="660"/>
      <c r="ALY29" s="661"/>
      <c r="ALZ29" s="662" t="str">
        <f>IFERROR(IF(OR(ALQ29="日",ALQ29="祝",ALQ29=0,ALR29=""),"　",MAX(IF(AND(ALR29&lt;=ALZ14,ALT29&gt;AMA14),AMA14-ALZ14,IF(AND(ALR29&gt;ALZ14,ALT29&lt;=AMA14),ALT29-ALR29,IF(AND(ALR29&lt;=ALZ14,ALT29&lt;=AMA14),ALT29-ALZ14,IF(AND(ALR29&gt;ALZ14,ALT29&gt;AMA14),AMA14-ALR29,0)))),0)),0)</f>
        <v>　</v>
      </c>
      <c r="AMA29" s="663"/>
      <c r="AMB29" s="664"/>
      <c r="AMC29" s="662" t="str">
        <f>IFERROR(IF(OR(ALQ29="日",ALQ29="祝",ALQ29=0,ALV29=""),"　",MAX(IF(AND(ALV29&gt;AMF14,ALX29&gt;AMD14),0,IF(AND(ALV29&lt;=AMF14,ALV29&gt;AMC14,ALX29&gt;AMD14),AMF14-ALV29,IF(AND(ALV29&lt;=AMF14,ALV29&lt;=AMC14,ALX29&gt;AMD14),AMF14-AMC14,IF(AND(ALV29&gt;AMC14,ALX29&lt;=AMD14),ALX29-ALV29,IF(AND(ALV29&lt;=AMC14,ALX29&lt;=AMD14),ALX29-AMC14,0))))),0)),0)</f>
        <v>　</v>
      </c>
      <c r="AMD29" s="663"/>
      <c r="AME29" s="664"/>
      <c r="AMF29" s="662" t="str">
        <f>IFERROR(IF(OR(ALQ29="日",ALQ29="祝",ALQ29=0,ALV29=0),"　",MAX(IF(AND(ALV29&lt;=AMF14,ALX29&gt;AMG14),AMG14-AMF14,IF(ALX29&lt;=AMG14,0,IF(AND(ALV29&gt;AMF14,ALX29&gt;AMG14),AMG14-ALV29,0))),0)),0)</f>
        <v>　</v>
      </c>
      <c r="AMG29" s="663"/>
      <c r="AMH29" s="664"/>
      <c r="AMI29" s="662" t="str">
        <f>IFERROR(IF(OR(ALQ29="日",ALQ29="祝",ALQ29=0,ALV29=0),"　",MAX(IF(ALV29&gt;AMI14,ALX29-ALV29,IF(ALV29&lt;=AMI14,ALX29-AMI14,0)),0)),0)</f>
        <v>　</v>
      </c>
      <c r="AMJ29" s="663"/>
      <c r="AMK29" s="664"/>
      <c r="AML29" s="662" t="str">
        <f>IFERROR(IF(OR(ALQ29="日",ALQ29="祝",ALQ29=0,ALR29=""),"　",MAX(IF(AND(ALR29&lt;=AML14,ALT29&gt;AMM14),AMM14-AML14,IF(AND(ALR29&gt;AML14,ALT29&lt;=AMM14),ALT29-ALR29,IF(AND(ALR29&lt;=AML14,ALT29&lt;=AMM14),ALT29-AML14,IF(AND(ALR29&gt;AML14,ALT29&gt;AMM14),AMM14-ALR29,0)))),0)),0)</f>
        <v>　</v>
      </c>
      <c r="AMM29" s="663"/>
      <c r="AMN29" s="664"/>
      <c r="AMO29" s="662" t="str">
        <f>IFERROR(IF(OR(ALQ29="日",ALQ29="祝",ALQ29=0,ALV29=0),"　",MAX(IF(AND(ALV29&gt;AMR14,ALX29&gt;AMP14),0,IF(AND(ALV29&lt;=AMR14,ALV29&gt;AMO14,ALX29&gt;AMP14),AMR14-ALV29,IF(AND(ALV29&lt;=AMR14,ALV29&lt;=AMO14,ALX29&gt;AMP14),AMR14-AMO14,IF(AND(ALV29&gt;AMO14,ALX29&lt;=AMP14),ALX29-ALV29,IF(AND(ALV29&lt;=AMO14,ALX29&lt;=AMP14),ALX29-AMO14,0))))),0)),0)</f>
        <v>　</v>
      </c>
      <c r="AMP29" s="663"/>
      <c r="AMQ29" s="664"/>
      <c r="AMR29" s="662" t="str">
        <f>IFERROR(IF(OR(ALQ29="日",ALQ29="祝",ALQ29=0,ALV29=0),"　",MAX(IF(AND(ALV29&lt;=AMR14,ALX29&gt;AMS14),AMS14-AMR14,IF(ALX29&lt;=AMS14,0,IF(AND(ALV29&gt;AMR14,ALX29&gt;AMS14),AMS14-ALV29,0))),0)),0)</f>
        <v>　</v>
      </c>
      <c r="AMS29" s="663"/>
      <c r="AMT29" s="664"/>
      <c r="AMU29" s="662" t="str">
        <f t="shared" si="17"/>
        <v>　</v>
      </c>
      <c r="AMV29" s="663"/>
      <c r="AMW29" s="664"/>
      <c r="AMX29" s="665" t="str">
        <f>IF(ANA29="×",TIME(0,0,0),IF(ANK4="非常勤",ALZ29,AML29))</f>
        <v>　</v>
      </c>
      <c r="AMY29" s="666"/>
      <c r="AMZ29" s="667"/>
      <c r="ANA29" s="265"/>
      <c r="ANB29" s="665" t="str">
        <f>IF(ANE29="×",TIME(0,0,0),IF(ANK4="非常勤",AMC29,AMO29))</f>
        <v>　</v>
      </c>
      <c r="ANC29" s="666"/>
      <c r="AND29" s="667"/>
      <c r="ANE29" s="265"/>
      <c r="ANF29" s="665" t="str">
        <f>IF(ANI29="×",TIME(0,0,0),IF(ANK4="非常勤",AMF29,AMR29))</f>
        <v>　</v>
      </c>
      <c r="ANG29" s="666"/>
      <c r="ANH29" s="667"/>
      <c r="ANI29" s="265"/>
      <c r="ANJ29" s="665" t="str">
        <f>IF(ANM29="×",TIME(0,0,0),IF(ANK4="非常勤",AMI29,AMU29))</f>
        <v>　</v>
      </c>
      <c r="ANK29" s="666"/>
      <c r="ANL29" s="667"/>
      <c r="ANM29" s="265"/>
      <c r="ANN29" s="720"/>
      <c r="ANO29" s="720"/>
      <c r="ANP29" s="668"/>
      <c r="ANQ29" s="670"/>
      <c r="ANR29" s="669"/>
      <c r="ANS29" s="671"/>
      <c r="ANT29" s="672"/>
      <c r="ANU29" s="672"/>
      <c r="ANV29" s="673"/>
      <c r="ANW29" s="263">
        <f>'別表_個別勤務状況（1～60）'!$A$29</f>
        <v>15</v>
      </c>
      <c r="ANX29" s="264" t="str">
        <f>'別表_個別勤務状況（1～60）'!$B$29</f>
        <v>木</v>
      </c>
      <c r="ANY29" s="660"/>
      <c r="ANZ29" s="661"/>
      <c r="AOA29" s="660"/>
      <c r="AOB29" s="661"/>
      <c r="AOC29" s="660"/>
      <c r="AOD29" s="661"/>
      <c r="AOE29" s="660"/>
      <c r="AOF29" s="661"/>
      <c r="AOG29" s="662" t="str">
        <f>IFERROR(IF(OR(ANX29="日",ANX29="祝",ANX29=0,ANY29=""),"　",MAX(IF(AND(ANY29&lt;=AOG14,AOA29&gt;AOH14),AOH14-AOG14,IF(AND(ANY29&gt;AOG14,AOA29&lt;=AOH14),AOA29-ANY29,IF(AND(ANY29&lt;=AOG14,AOA29&lt;=AOH14),AOA29-AOG14,IF(AND(ANY29&gt;AOG14,AOA29&gt;AOH14),AOH14-ANY29,0)))),0)),0)</f>
        <v>　</v>
      </c>
      <c r="AOH29" s="663"/>
      <c r="AOI29" s="664"/>
      <c r="AOJ29" s="662" t="str">
        <f>IFERROR(IF(OR(ANX29="日",ANX29="祝",ANX29=0,AOC29=""),"　",MAX(IF(AND(AOC29&gt;AOM14,AOE29&gt;AOK14),0,IF(AND(AOC29&lt;=AOM14,AOC29&gt;AOJ14,AOE29&gt;AOK14),AOM14-AOC29,IF(AND(AOC29&lt;=AOM14,AOC29&lt;=AOJ14,AOE29&gt;AOK14),AOM14-AOJ14,IF(AND(AOC29&gt;AOJ14,AOE29&lt;=AOK14),AOE29-AOC29,IF(AND(AOC29&lt;=AOJ14,AOE29&lt;=AOK14),AOE29-AOJ14,0))))),0)),0)</f>
        <v>　</v>
      </c>
      <c r="AOK29" s="663"/>
      <c r="AOL29" s="664"/>
      <c r="AOM29" s="662" t="str">
        <f>IFERROR(IF(OR(ANX29="日",ANX29="祝",ANX29=0,AOC29=0),"　",MAX(IF(AND(AOC29&lt;=AOM14,AOE29&gt;AON14),AON14-AOM14,IF(AOE29&lt;=AON14,0,IF(AND(AOC29&gt;AOM14,AOE29&gt;AON14),AON14-AOC29,0))),0)),0)</f>
        <v>　</v>
      </c>
      <c r="AON29" s="663"/>
      <c r="AOO29" s="664"/>
      <c r="AOP29" s="662" t="str">
        <f>IFERROR(IF(OR(ANX29="日",ANX29="祝",ANX29=0,AOC29=0),"　",MAX(IF(AOC29&gt;AOP14,AOE29-AOC29,IF(AOC29&lt;=AOP14,AOE29-AOP14,0)),0)),0)</f>
        <v>　</v>
      </c>
      <c r="AOQ29" s="663"/>
      <c r="AOR29" s="664"/>
      <c r="AOS29" s="662" t="str">
        <f>IFERROR(IF(OR(ANX29="日",ANX29="祝",ANX29=0,ANY29=""),"　",MAX(IF(AND(ANY29&lt;=AOS14,AOA29&gt;AOT14),AOT14-AOS14,IF(AND(ANY29&gt;AOS14,AOA29&lt;=AOT14),AOA29-ANY29,IF(AND(ANY29&lt;=AOS14,AOA29&lt;=AOT14),AOA29-AOS14,IF(AND(ANY29&gt;AOS14,AOA29&gt;AOT14),AOT14-ANY29,0)))),0)),0)</f>
        <v>　</v>
      </c>
      <c r="AOT29" s="663"/>
      <c r="AOU29" s="664"/>
      <c r="AOV29" s="662" t="str">
        <f>IFERROR(IF(OR(ANX29="日",ANX29="祝",ANX29=0,AOC29=0),"　",MAX(IF(AND(AOC29&gt;AOY14,AOE29&gt;AOW14),0,IF(AND(AOC29&lt;=AOY14,AOC29&gt;AOV14,AOE29&gt;AOW14),AOY14-AOC29,IF(AND(AOC29&lt;=AOY14,AOC29&lt;=AOV14,AOE29&gt;AOW14),AOY14-AOV14,IF(AND(AOC29&gt;AOV14,AOE29&lt;=AOW14),AOE29-AOC29,IF(AND(AOC29&lt;=AOV14,AOE29&lt;=AOW14),AOE29-AOV14,0))))),0)),0)</f>
        <v>　</v>
      </c>
      <c r="AOW29" s="663"/>
      <c r="AOX29" s="664"/>
      <c r="AOY29" s="662" t="str">
        <f>IFERROR(IF(OR(ANX29="日",ANX29="祝",ANX29=0,AOC29=0),"　",MAX(IF(AND(AOC29&lt;=AOY14,AOE29&gt;AOZ14),AOZ14-AOY14,IF(AOE29&lt;=AOZ14,0,IF(AND(AOC29&gt;AOY14,AOE29&gt;AOZ14),AOZ14-AOC29,0))),0)),0)</f>
        <v>　</v>
      </c>
      <c r="AOZ29" s="663"/>
      <c r="APA29" s="664"/>
      <c r="APB29" s="662" t="str">
        <f t="shared" si="18"/>
        <v>　</v>
      </c>
      <c r="APC29" s="663"/>
      <c r="APD29" s="664"/>
      <c r="APE29" s="665" t="str">
        <f>IF(APH29="×",TIME(0,0,0),IF(APR4="非常勤",AOG29,AOS29))</f>
        <v>　</v>
      </c>
      <c r="APF29" s="666"/>
      <c r="APG29" s="667"/>
      <c r="APH29" s="265"/>
      <c r="API29" s="665" t="str">
        <f>IF(APL29="×",TIME(0,0,0),IF(APR4="非常勤",AOJ29,AOV29))</f>
        <v>　</v>
      </c>
      <c r="APJ29" s="666"/>
      <c r="APK29" s="667"/>
      <c r="APL29" s="265"/>
      <c r="APM29" s="665" t="str">
        <f>IF(APP29="×",TIME(0,0,0),IF(APR4="非常勤",AOM29,AOY29))</f>
        <v>　</v>
      </c>
      <c r="APN29" s="666"/>
      <c r="APO29" s="667"/>
      <c r="APP29" s="265"/>
      <c r="APQ29" s="665" t="str">
        <f>IF(APT29="×",TIME(0,0,0),IF(APR4="非常勤",AOP29,APB29))</f>
        <v>　</v>
      </c>
      <c r="APR29" s="666"/>
      <c r="APS29" s="667"/>
      <c r="APT29" s="265"/>
      <c r="APU29" s="720"/>
      <c r="APV29" s="720"/>
      <c r="APW29" s="668"/>
      <c r="APX29" s="670"/>
      <c r="APY29" s="669"/>
      <c r="APZ29" s="671"/>
      <c r="AQA29" s="672"/>
      <c r="AQB29" s="672"/>
      <c r="AQC29" s="673"/>
      <c r="AQD29" s="263">
        <f>'別表_個別勤務状況（1～60）'!$A$29</f>
        <v>15</v>
      </c>
      <c r="AQE29" s="264" t="str">
        <f>'別表_個別勤務状況（1～60）'!$B$29</f>
        <v>木</v>
      </c>
      <c r="AQF29" s="660"/>
      <c r="AQG29" s="661"/>
      <c r="AQH29" s="660"/>
      <c r="AQI29" s="661"/>
      <c r="AQJ29" s="660"/>
      <c r="AQK29" s="661"/>
      <c r="AQL29" s="660"/>
      <c r="AQM29" s="661"/>
      <c r="AQN29" s="662" t="str">
        <f>IFERROR(IF(OR(AQE29="日",AQE29="祝",AQE29=0,AQF29=""),"　",MAX(IF(AND(AQF29&lt;=AQN14,AQH29&gt;AQO14),AQO14-AQN14,IF(AND(AQF29&gt;AQN14,AQH29&lt;=AQO14),AQH29-AQF29,IF(AND(AQF29&lt;=AQN14,AQH29&lt;=AQO14),AQH29-AQN14,IF(AND(AQF29&gt;AQN14,AQH29&gt;AQO14),AQO14-AQF29,0)))),0)),0)</f>
        <v>　</v>
      </c>
      <c r="AQO29" s="663"/>
      <c r="AQP29" s="664"/>
      <c r="AQQ29" s="662" t="str">
        <f>IFERROR(IF(OR(AQE29="日",AQE29="祝",AQE29=0,AQJ29=""),"　",MAX(IF(AND(AQJ29&gt;AQT14,AQL29&gt;AQR14),0,IF(AND(AQJ29&lt;=AQT14,AQJ29&gt;AQQ14,AQL29&gt;AQR14),AQT14-AQJ29,IF(AND(AQJ29&lt;=AQT14,AQJ29&lt;=AQQ14,AQL29&gt;AQR14),AQT14-AQQ14,IF(AND(AQJ29&gt;AQQ14,AQL29&lt;=AQR14),AQL29-AQJ29,IF(AND(AQJ29&lt;=AQQ14,AQL29&lt;=AQR14),AQL29-AQQ14,0))))),0)),0)</f>
        <v>　</v>
      </c>
      <c r="AQR29" s="663"/>
      <c r="AQS29" s="664"/>
      <c r="AQT29" s="662" t="str">
        <f>IFERROR(IF(OR(AQE29="日",AQE29="祝",AQE29=0,AQJ29=0),"　",MAX(IF(AND(AQJ29&lt;=AQT14,AQL29&gt;AQU14),AQU14-AQT14,IF(AQL29&lt;=AQU14,0,IF(AND(AQJ29&gt;AQT14,AQL29&gt;AQU14),AQU14-AQJ29,0))),0)),0)</f>
        <v>　</v>
      </c>
      <c r="AQU29" s="663"/>
      <c r="AQV29" s="664"/>
      <c r="AQW29" s="662" t="str">
        <f>IFERROR(IF(OR(AQE29="日",AQE29="祝",AQE29=0,AQJ29=0),"　",MAX(IF(AQJ29&gt;AQW14,AQL29-AQJ29,IF(AQJ29&lt;=AQW14,AQL29-AQW14,0)),0)),0)</f>
        <v>　</v>
      </c>
      <c r="AQX29" s="663"/>
      <c r="AQY29" s="664"/>
      <c r="AQZ29" s="662" t="str">
        <f>IFERROR(IF(OR(AQE29="日",AQE29="祝",AQE29=0,AQF29=""),"　",MAX(IF(AND(AQF29&lt;=AQZ14,AQH29&gt;ARA14),ARA14-AQZ14,IF(AND(AQF29&gt;AQZ14,AQH29&lt;=ARA14),AQH29-AQF29,IF(AND(AQF29&lt;=AQZ14,AQH29&lt;=ARA14),AQH29-AQZ14,IF(AND(AQF29&gt;AQZ14,AQH29&gt;ARA14),ARA14-AQF29,0)))),0)),0)</f>
        <v>　</v>
      </c>
      <c r="ARA29" s="663"/>
      <c r="ARB29" s="664"/>
      <c r="ARC29" s="662" t="str">
        <f>IFERROR(IF(OR(AQE29="日",AQE29="祝",AQE29=0,AQJ29=0),"　",MAX(IF(AND(AQJ29&gt;ARF14,AQL29&gt;ARD14),0,IF(AND(AQJ29&lt;=ARF14,AQJ29&gt;ARC14,AQL29&gt;ARD14),ARF14-AQJ29,IF(AND(AQJ29&lt;=ARF14,AQJ29&lt;=ARC14,AQL29&gt;ARD14),ARF14-ARC14,IF(AND(AQJ29&gt;ARC14,AQL29&lt;=ARD14),AQL29-AQJ29,IF(AND(AQJ29&lt;=ARC14,AQL29&lt;=ARD14),AQL29-ARC14,0))))),0)),0)</f>
        <v>　</v>
      </c>
      <c r="ARD29" s="663"/>
      <c r="ARE29" s="664"/>
      <c r="ARF29" s="662" t="str">
        <f>IFERROR(IF(OR(AQE29="日",AQE29="祝",AQE29=0,AQJ29=0),"　",MAX(IF(AND(AQJ29&lt;=ARF14,AQL29&gt;ARG14),ARG14-ARF14,IF(AQL29&lt;=ARG14,0,IF(AND(AQJ29&gt;ARF14,AQL29&gt;ARG14),ARG14-AQJ29,0))),0)),0)</f>
        <v>　</v>
      </c>
      <c r="ARG29" s="663"/>
      <c r="ARH29" s="664"/>
      <c r="ARI29" s="662" t="str">
        <f t="shared" si="19"/>
        <v>　</v>
      </c>
      <c r="ARJ29" s="663"/>
      <c r="ARK29" s="664"/>
      <c r="ARL29" s="665" t="str">
        <f>IF(ARO29="×",TIME(0,0,0),IF(ARY4="非常勤",AQN29,AQZ29))</f>
        <v>　</v>
      </c>
      <c r="ARM29" s="666"/>
      <c r="ARN29" s="667"/>
      <c r="ARO29" s="265"/>
      <c r="ARP29" s="665" t="str">
        <f>IF(ARS29="×",TIME(0,0,0),IF(ARY4="非常勤",AQQ29,ARC29))</f>
        <v>　</v>
      </c>
      <c r="ARQ29" s="666"/>
      <c r="ARR29" s="667"/>
      <c r="ARS29" s="265"/>
      <c r="ART29" s="665" t="str">
        <f>IF(ARW29="×",TIME(0,0,0),IF(ARY4="非常勤",AQT29,ARF29))</f>
        <v>　</v>
      </c>
      <c r="ARU29" s="666"/>
      <c r="ARV29" s="667"/>
      <c r="ARW29" s="265"/>
      <c r="ARX29" s="665" t="str">
        <f>IF(ASA29="×",TIME(0,0,0),IF(ARY4="非常勤",AQW29,ARI29))</f>
        <v>　</v>
      </c>
      <c r="ARY29" s="666"/>
      <c r="ARZ29" s="667"/>
      <c r="ASA29" s="265"/>
      <c r="ASB29" s="720"/>
      <c r="ASC29" s="720"/>
      <c r="ASD29" s="668"/>
      <c r="ASE29" s="670"/>
      <c r="ASF29" s="669"/>
      <c r="ASG29" s="671"/>
      <c r="ASH29" s="672"/>
      <c r="ASI29" s="672"/>
      <c r="ASJ29" s="673"/>
      <c r="ASK29" s="263">
        <f>'別表_個別勤務状況（1～60）'!$A$29</f>
        <v>15</v>
      </c>
      <c r="ASL29" s="264" t="str">
        <f>'別表_個別勤務状況（1～60）'!$B$29</f>
        <v>木</v>
      </c>
      <c r="ASM29" s="660"/>
      <c r="ASN29" s="661"/>
      <c r="ASO29" s="660"/>
      <c r="ASP29" s="661"/>
      <c r="ASQ29" s="660"/>
      <c r="ASR29" s="661"/>
      <c r="ASS29" s="660"/>
      <c r="AST29" s="661"/>
      <c r="ASU29" s="662" t="str">
        <f>IFERROR(IF(OR(ASL29="日",ASL29="祝",ASL29=0,ASM29=""),"　",MAX(IF(AND(ASM29&lt;=ASU14,ASO29&gt;ASV14),ASV14-ASU14,IF(AND(ASM29&gt;ASU14,ASO29&lt;=ASV14),ASO29-ASM29,IF(AND(ASM29&lt;=ASU14,ASO29&lt;=ASV14),ASO29-ASU14,IF(AND(ASM29&gt;ASU14,ASO29&gt;ASV14),ASV14-ASM29,0)))),0)),0)</f>
        <v>　</v>
      </c>
      <c r="ASV29" s="663"/>
      <c r="ASW29" s="664"/>
      <c r="ASX29" s="662" t="str">
        <f>IFERROR(IF(OR(ASL29="日",ASL29="祝",ASL29=0,ASQ29=""),"　",MAX(IF(AND(ASQ29&gt;ATA14,ASS29&gt;ASY14),0,IF(AND(ASQ29&lt;=ATA14,ASQ29&gt;ASX14,ASS29&gt;ASY14),ATA14-ASQ29,IF(AND(ASQ29&lt;=ATA14,ASQ29&lt;=ASX14,ASS29&gt;ASY14),ATA14-ASX14,IF(AND(ASQ29&gt;ASX14,ASS29&lt;=ASY14),ASS29-ASQ29,IF(AND(ASQ29&lt;=ASX14,ASS29&lt;=ASY14),ASS29-ASX14,0))))),0)),0)</f>
        <v>　</v>
      </c>
      <c r="ASY29" s="663"/>
      <c r="ASZ29" s="664"/>
      <c r="ATA29" s="662" t="str">
        <f>IFERROR(IF(OR(ASL29="日",ASL29="祝",ASL29=0,ASQ29=0),"　",MAX(IF(AND(ASQ29&lt;=ATA14,ASS29&gt;ATB14),ATB14-ATA14,IF(ASS29&lt;=ATB14,0,IF(AND(ASQ29&gt;ATA14,ASS29&gt;ATB14),ATB14-ASQ29,0))),0)),0)</f>
        <v>　</v>
      </c>
      <c r="ATB29" s="663"/>
      <c r="ATC29" s="664"/>
      <c r="ATD29" s="662" t="str">
        <f>IFERROR(IF(OR(ASL29="日",ASL29="祝",ASL29=0,ASQ29=0),"　",MAX(IF(ASQ29&gt;ATD14,ASS29-ASQ29,IF(ASQ29&lt;=ATD14,ASS29-ATD14,0)),0)),0)</f>
        <v>　</v>
      </c>
      <c r="ATE29" s="663"/>
      <c r="ATF29" s="664"/>
      <c r="ATG29" s="662" t="str">
        <f>IFERROR(IF(OR(ASL29="日",ASL29="祝",ASL29=0,ASM29=""),"　",MAX(IF(AND(ASM29&lt;=ATG14,ASO29&gt;ATH14),ATH14-ATG14,IF(AND(ASM29&gt;ATG14,ASO29&lt;=ATH14),ASO29-ASM29,IF(AND(ASM29&lt;=ATG14,ASO29&lt;=ATH14),ASO29-ATG14,IF(AND(ASM29&gt;ATG14,ASO29&gt;ATH14),ATH14-ASM29,0)))),0)),0)</f>
        <v>　</v>
      </c>
      <c r="ATH29" s="663"/>
      <c r="ATI29" s="664"/>
      <c r="ATJ29" s="662" t="str">
        <f>IFERROR(IF(OR(ASL29="日",ASL29="祝",ASL29=0,ASQ29=0),"　",MAX(IF(AND(ASQ29&gt;ATM14,ASS29&gt;ATK14),0,IF(AND(ASQ29&lt;=ATM14,ASQ29&gt;ATJ14,ASS29&gt;ATK14),ATM14-ASQ29,IF(AND(ASQ29&lt;=ATM14,ASQ29&lt;=ATJ14,ASS29&gt;ATK14),ATM14-ATJ14,IF(AND(ASQ29&gt;ATJ14,ASS29&lt;=ATK14),ASS29-ASQ29,IF(AND(ASQ29&lt;=ATJ14,ASS29&lt;=ATK14),ASS29-ATJ14,0))))),0)),0)</f>
        <v>　</v>
      </c>
      <c r="ATK29" s="663"/>
      <c r="ATL29" s="664"/>
      <c r="ATM29" s="662" t="str">
        <f>IFERROR(IF(OR(ASL29="日",ASL29="祝",ASL29=0,ASQ29=0),"　",MAX(IF(AND(ASQ29&lt;=ATM14,ASS29&gt;ATN14),ATN14-ATM14,IF(ASS29&lt;=ATN14,0,IF(AND(ASQ29&gt;ATM14,ASS29&gt;ATN14),ATN14-ASQ29,0))),0)),0)</f>
        <v>　</v>
      </c>
      <c r="ATN29" s="663"/>
      <c r="ATO29" s="664"/>
      <c r="ATP29" s="662" t="str">
        <f t="shared" si="20"/>
        <v>　</v>
      </c>
      <c r="ATQ29" s="663"/>
      <c r="ATR29" s="664"/>
      <c r="ATS29" s="665" t="str">
        <f>IF(ATV29="×",TIME(0,0,0),IF(AUF4="非常勤",ASU29,ATG29))</f>
        <v>　</v>
      </c>
      <c r="ATT29" s="666"/>
      <c r="ATU29" s="667"/>
      <c r="ATV29" s="265"/>
      <c r="ATW29" s="665" t="str">
        <f>IF(ATZ29="×",TIME(0,0,0),IF(AUF4="非常勤",ASX29,ATJ29))</f>
        <v>　</v>
      </c>
      <c r="ATX29" s="666"/>
      <c r="ATY29" s="667"/>
      <c r="ATZ29" s="265"/>
      <c r="AUA29" s="665" t="str">
        <f>IF(AUD29="×",TIME(0,0,0),IF(AUF4="非常勤",ATA29,ATM29))</f>
        <v>　</v>
      </c>
      <c r="AUB29" s="666"/>
      <c r="AUC29" s="667"/>
      <c r="AUD29" s="265"/>
      <c r="AUE29" s="665" t="str">
        <f>IF(AUH29="×",TIME(0,0,0),IF(AUF4="非常勤",ATD29,ATP29))</f>
        <v>　</v>
      </c>
      <c r="AUF29" s="666"/>
      <c r="AUG29" s="667"/>
      <c r="AUH29" s="265"/>
      <c r="AUI29" s="720"/>
      <c r="AUJ29" s="720"/>
      <c r="AUK29" s="668"/>
      <c r="AUL29" s="670"/>
      <c r="AUM29" s="669"/>
      <c r="AUN29" s="671"/>
      <c r="AUO29" s="672"/>
      <c r="AUP29" s="672"/>
      <c r="AUQ29" s="673"/>
      <c r="AUR29" s="263">
        <f>'別表_個別勤務状況（1～60）'!$A$29</f>
        <v>15</v>
      </c>
      <c r="AUS29" s="264" t="str">
        <f>'別表_個別勤務状況（1～60）'!$B$29</f>
        <v>木</v>
      </c>
      <c r="AUT29" s="660"/>
      <c r="AUU29" s="661"/>
      <c r="AUV29" s="660"/>
      <c r="AUW29" s="661"/>
      <c r="AUX29" s="660"/>
      <c r="AUY29" s="661"/>
      <c r="AUZ29" s="660"/>
      <c r="AVA29" s="661"/>
      <c r="AVB29" s="662" t="str">
        <f>IFERROR(IF(OR(AUS29="日",AUS29="祝",AUS29=0,AUT29=""),"　",MAX(IF(AND(AUT29&lt;=AVB14,AUV29&gt;AVC14),AVC14-AVB14,IF(AND(AUT29&gt;AVB14,AUV29&lt;=AVC14),AUV29-AUT29,IF(AND(AUT29&lt;=AVB14,AUV29&lt;=AVC14),AUV29-AVB14,IF(AND(AUT29&gt;AVB14,AUV29&gt;AVC14),AVC14-AUT29,0)))),0)),0)</f>
        <v>　</v>
      </c>
      <c r="AVC29" s="663"/>
      <c r="AVD29" s="664"/>
      <c r="AVE29" s="662" t="str">
        <f>IFERROR(IF(OR(AUS29="日",AUS29="祝",AUS29=0,AUX29=""),"　",MAX(IF(AND(AUX29&gt;AVH14,AUZ29&gt;AVF14),0,IF(AND(AUX29&lt;=AVH14,AUX29&gt;AVE14,AUZ29&gt;AVF14),AVH14-AUX29,IF(AND(AUX29&lt;=AVH14,AUX29&lt;=AVE14,AUZ29&gt;AVF14),AVH14-AVE14,IF(AND(AUX29&gt;AVE14,AUZ29&lt;=AVF14),AUZ29-AUX29,IF(AND(AUX29&lt;=AVE14,AUZ29&lt;=AVF14),AUZ29-AVE14,0))))),0)),0)</f>
        <v>　</v>
      </c>
      <c r="AVF29" s="663"/>
      <c r="AVG29" s="664"/>
      <c r="AVH29" s="662" t="str">
        <f>IFERROR(IF(OR(AUS29="日",AUS29="祝",AUS29=0,AUX29=0),"　",MAX(IF(AND(AUX29&lt;=AVH14,AUZ29&gt;AVI14),AVI14-AVH14,IF(AUZ29&lt;=AVI14,0,IF(AND(AUX29&gt;AVH14,AUZ29&gt;AVI14),AVI14-AUX29,0))),0)),0)</f>
        <v>　</v>
      </c>
      <c r="AVI29" s="663"/>
      <c r="AVJ29" s="664"/>
      <c r="AVK29" s="662" t="str">
        <f>IFERROR(IF(OR(AUS29="日",AUS29="祝",AUS29=0,AUX29=0),"　",MAX(IF(AUX29&gt;AVK14,AUZ29-AUX29,IF(AUX29&lt;=AVK14,AUZ29-AVK14,0)),0)),0)</f>
        <v>　</v>
      </c>
      <c r="AVL29" s="663"/>
      <c r="AVM29" s="664"/>
      <c r="AVN29" s="662" t="str">
        <f>IFERROR(IF(OR(AUS29="日",AUS29="祝",AUS29=0,AUT29=""),"　",MAX(IF(AND(AUT29&lt;=AVN14,AUV29&gt;AVO14),AVO14-AVN14,IF(AND(AUT29&gt;AVN14,AUV29&lt;=AVO14),AUV29-AUT29,IF(AND(AUT29&lt;=AVN14,AUV29&lt;=AVO14),AUV29-AVN14,IF(AND(AUT29&gt;AVN14,AUV29&gt;AVO14),AVO14-AUT29,0)))),0)),0)</f>
        <v>　</v>
      </c>
      <c r="AVO29" s="663"/>
      <c r="AVP29" s="664"/>
      <c r="AVQ29" s="662" t="str">
        <f>IFERROR(IF(OR(AUS29="日",AUS29="祝",AUS29=0,AUX29=0),"　",MAX(IF(AND(AUX29&gt;AVT14,AUZ29&gt;AVR14),0,IF(AND(AUX29&lt;=AVT14,AUX29&gt;AVQ14,AUZ29&gt;AVR14),AVT14-AUX29,IF(AND(AUX29&lt;=AVT14,AUX29&lt;=AVQ14,AUZ29&gt;AVR14),AVT14-AVQ14,IF(AND(AUX29&gt;AVQ14,AUZ29&lt;=AVR14),AUZ29-AUX29,IF(AND(AUX29&lt;=AVQ14,AUZ29&lt;=AVR14),AUZ29-AVQ14,0))))),0)),0)</f>
        <v>　</v>
      </c>
      <c r="AVR29" s="663"/>
      <c r="AVS29" s="664"/>
      <c r="AVT29" s="662" t="str">
        <f>IFERROR(IF(OR(AUS29="日",AUS29="祝",AUS29=0,AUX29=0),"　",MAX(IF(AND(AUX29&lt;=AVT14,AUZ29&gt;AVU14),AVU14-AVT14,IF(AUZ29&lt;=AVU14,0,IF(AND(AUX29&gt;AVT14,AUZ29&gt;AVU14),AVU14-AUX29,0))),0)),0)</f>
        <v>　</v>
      </c>
      <c r="AVU29" s="663"/>
      <c r="AVV29" s="664"/>
      <c r="AVW29" s="662" t="str">
        <f t="shared" si="21"/>
        <v>　</v>
      </c>
      <c r="AVX29" s="663"/>
      <c r="AVY29" s="664"/>
      <c r="AVZ29" s="665" t="str">
        <f>IF(AWC29="×",TIME(0,0,0),IF(AWM4="非常勤",AVB29,AVN29))</f>
        <v>　</v>
      </c>
      <c r="AWA29" s="666"/>
      <c r="AWB29" s="667"/>
      <c r="AWC29" s="265"/>
      <c r="AWD29" s="665" t="str">
        <f>IF(AWG29="×",TIME(0,0,0),IF(AWM4="非常勤",AVE29,AVQ29))</f>
        <v>　</v>
      </c>
      <c r="AWE29" s="666"/>
      <c r="AWF29" s="667"/>
      <c r="AWG29" s="265"/>
      <c r="AWH29" s="665" t="str">
        <f>IF(AWK29="×",TIME(0,0,0),IF(AWM4="非常勤",AVH29,AVT29))</f>
        <v>　</v>
      </c>
      <c r="AWI29" s="666"/>
      <c r="AWJ29" s="667"/>
      <c r="AWK29" s="265"/>
      <c r="AWL29" s="665" t="str">
        <f>IF(AWO29="×",TIME(0,0,0),IF(AWM4="非常勤",AVK29,AVW29))</f>
        <v>　</v>
      </c>
      <c r="AWM29" s="666"/>
      <c r="AWN29" s="667"/>
      <c r="AWO29" s="265"/>
      <c r="AWP29" s="720"/>
      <c r="AWQ29" s="720"/>
      <c r="AWR29" s="668"/>
      <c r="AWS29" s="670"/>
      <c r="AWT29" s="669"/>
      <c r="AWU29" s="671"/>
      <c r="AWV29" s="672"/>
      <c r="AWW29" s="672"/>
      <c r="AWX29" s="673"/>
      <c r="AWY29" s="263">
        <f>'別表_個別勤務状況（1～60）'!$A$29</f>
        <v>15</v>
      </c>
      <c r="AWZ29" s="264" t="str">
        <f>'別表_個別勤務状況（1～60）'!$B$29</f>
        <v>木</v>
      </c>
      <c r="AXA29" s="660"/>
      <c r="AXB29" s="661"/>
      <c r="AXC29" s="660"/>
      <c r="AXD29" s="661"/>
      <c r="AXE29" s="660"/>
      <c r="AXF29" s="661"/>
      <c r="AXG29" s="660"/>
      <c r="AXH29" s="661"/>
      <c r="AXI29" s="662" t="str">
        <f>IFERROR(IF(OR(AWZ29="日",AWZ29="祝",AWZ29=0,AXA29=""),"　",MAX(IF(AND(AXA29&lt;=AXI14,AXC29&gt;AXJ14),AXJ14-AXI14,IF(AND(AXA29&gt;AXI14,AXC29&lt;=AXJ14),AXC29-AXA29,IF(AND(AXA29&lt;=AXI14,AXC29&lt;=AXJ14),AXC29-AXI14,IF(AND(AXA29&gt;AXI14,AXC29&gt;AXJ14),AXJ14-AXA29,0)))),0)),0)</f>
        <v>　</v>
      </c>
      <c r="AXJ29" s="663"/>
      <c r="AXK29" s="664"/>
      <c r="AXL29" s="662" t="str">
        <f>IFERROR(IF(OR(AWZ29="日",AWZ29="祝",AWZ29=0,AXE29=""),"　",MAX(IF(AND(AXE29&gt;AXO14,AXG29&gt;AXM14),0,IF(AND(AXE29&lt;=AXO14,AXE29&gt;AXL14,AXG29&gt;AXM14),AXO14-AXE29,IF(AND(AXE29&lt;=AXO14,AXE29&lt;=AXL14,AXG29&gt;AXM14),AXO14-AXL14,IF(AND(AXE29&gt;AXL14,AXG29&lt;=AXM14),AXG29-AXE29,IF(AND(AXE29&lt;=AXL14,AXG29&lt;=AXM14),AXG29-AXL14,0))))),0)),0)</f>
        <v>　</v>
      </c>
      <c r="AXM29" s="663"/>
      <c r="AXN29" s="664"/>
      <c r="AXO29" s="662" t="str">
        <f>IFERROR(IF(OR(AWZ29="日",AWZ29="祝",AWZ29=0,AXE29=0),"　",MAX(IF(AND(AXE29&lt;=AXO14,AXG29&gt;AXP14),AXP14-AXO14,IF(AXG29&lt;=AXP14,0,IF(AND(AXE29&gt;AXO14,AXG29&gt;AXP14),AXP14-AXE29,0))),0)),0)</f>
        <v>　</v>
      </c>
      <c r="AXP29" s="663"/>
      <c r="AXQ29" s="664"/>
      <c r="AXR29" s="662" t="str">
        <f>IFERROR(IF(OR(AWZ29="日",AWZ29="祝",AWZ29=0,AXE29=0),"　",MAX(IF(AXE29&gt;AXR14,AXG29-AXE29,IF(AXE29&lt;=AXR14,AXG29-AXR14,0)),0)),0)</f>
        <v>　</v>
      </c>
      <c r="AXS29" s="663"/>
      <c r="AXT29" s="664"/>
      <c r="AXU29" s="662" t="str">
        <f>IFERROR(IF(OR(AWZ29="日",AWZ29="祝",AWZ29=0,AXA29=""),"　",MAX(IF(AND(AXA29&lt;=AXU14,AXC29&gt;AXV14),AXV14-AXU14,IF(AND(AXA29&gt;AXU14,AXC29&lt;=AXV14),AXC29-AXA29,IF(AND(AXA29&lt;=AXU14,AXC29&lt;=AXV14),AXC29-AXU14,IF(AND(AXA29&gt;AXU14,AXC29&gt;AXV14),AXV14-AXA29,0)))),0)),0)</f>
        <v>　</v>
      </c>
      <c r="AXV29" s="663"/>
      <c r="AXW29" s="664"/>
      <c r="AXX29" s="662" t="str">
        <f>IFERROR(IF(OR(AWZ29="日",AWZ29="祝",AWZ29=0,AXE29=0),"　",MAX(IF(AND(AXE29&gt;AYA14,AXG29&gt;AXY14),0,IF(AND(AXE29&lt;=AYA14,AXE29&gt;AXX14,AXG29&gt;AXY14),AYA14-AXE29,IF(AND(AXE29&lt;=AYA14,AXE29&lt;=AXX14,AXG29&gt;AXY14),AYA14-AXX14,IF(AND(AXE29&gt;AXX14,AXG29&lt;=AXY14),AXG29-AXE29,IF(AND(AXE29&lt;=AXX14,AXG29&lt;=AXY14),AXG29-AXX14,0))))),0)),0)</f>
        <v>　</v>
      </c>
      <c r="AXY29" s="663"/>
      <c r="AXZ29" s="664"/>
      <c r="AYA29" s="662" t="str">
        <f>IFERROR(IF(OR(AWZ29="日",AWZ29="祝",AWZ29=0,AXE29=0),"　",MAX(IF(AND(AXE29&lt;=AYA14,AXG29&gt;AYB14),AYB14-AYA14,IF(AXG29&lt;=AYB14,0,IF(AND(AXE29&gt;AYA14,AXG29&gt;AYB14),AYB14-AXE29,0))),0)),0)</f>
        <v>　</v>
      </c>
      <c r="AYB29" s="663"/>
      <c r="AYC29" s="664"/>
      <c r="AYD29" s="662" t="str">
        <f t="shared" si="22"/>
        <v>　</v>
      </c>
      <c r="AYE29" s="663"/>
      <c r="AYF29" s="664"/>
      <c r="AYG29" s="665" t="str">
        <f>IF(AYJ29="×",TIME(0,0,0),IF(AYT4="非常勤",AXI29,AXU29))</f>
        <v>　</v>
      </c>
      <c r="AYH29" s="666"/>
      <c r="AYI29" s="667"/>
      <c r="AYJ29" s="265"/>
      <c r="AYK29" s="665" t="str">
        <f>IF(AYN29="×",TIME(0,0,0),IF(AYT4="非常勤",AXL29,AXX29))</f>
        <v>　</v>
      </c>
      <c r="AYL29" s="666"/>
      <c r="AYM29" s="667"/>
      <c r="AYN29" s="265"/>
      <c r="AYO29" s="665" t="str">
        <f>IF(AYR29="×",TIME(0,0,0),IF(AYT4="非常勤",AXO29,AYA29))</f>
        <v>　</v>
      </c>
      <c r="AYP29" s="666"/>
      <c r="AYQ29" s="667"/>
      <c r="AYR29" s="265"/>
      <c r="AYS29" s="665" t="str">
        <f>IF(AYV29="×",TIME(0,0,0),IF(AYT4="非常勤",AXR29,AYD29))</f>
        <v>　</v>
      </c>
      <c r="AYT29" s="666"/>
      <c r="AYU29" s="667"/>
      <c r="AYV29" s="265"/>
      <c r="AYW29" s="720"/>
      <c r="AYX29" s="720"/>
      <c r="AYY29" s="668"/>
      <c r="AYZ29" s="670"/>
      <c r="AZA29" s="669"/>
      <c r="AZB29" s="671"/>
      <c r="AZC29" s="672"/>
      <c r="AZD29" s="672"/>
      <c r="AZE29" s="673"/>
      <c r="AZF29" s="263">
        <f>'別表_個別勤務状況（1～60）'!$A$29</f>
        <v>15</v>
      </c>
      <c r="AZG29" s="264" t="str">
        <f>'別表_個別勤務状況（1～60）'!$B$29</f>
        <v>木</v>
      </c>
      <c r="AZH29" s="660"/>
      <c r="AZI29" s="661"/>
      <c r="AZJ29" s="660"/>
      <c r="AZK29" s="661"/>
      <c r="AZL29" s="660"/>
      <c r="AZM29" s="661"/>
      <c r="AZN29" s="660"/>
      <c r="AZO29" s="661"/>
      <c r="AZP29" s="662" t="str">
        <f>IFERROR(IF(OR(AZG29="日",AZG29="祝",AZG29=0,AZH29=""),"　",MAX(IF(AND(AZH29&lt;=AZP14,AZJ29&gt;AZQ14),AZQ14-AZP14,IF(AND(AZH29&gt;AZP14,AZJ29&lt;=AZQ14),AZJ29-AZH29,IF(AND(AZH29&lt;=AZP14,AZJ29&lt;=AZQ14),AZJ29-AZP14,IF(AND(AZH29&gt;AZP14,AZJ29&gt;AZQ14),AZQ14-AZH29,0)))),0)),0)</f>
        <v>　</v>
      </c>
      <c r="AZQ29" s="663"/>
      <c r="AZR29" s="664"/>
      <c r="AZS29" s="662" t="str">
        <f>IFERROR(IF(OR(AZG29="日",AZG29="祝",AZG29=0,AZL29=""),"　",MAX(IF(AND(AZL29&gt;AZV14,AZN29&gt;AZT14),0,IF(AND(AZL29&lt;=AZV14,AZL29&gt;AZS14,AZN29&gt;AZT14),AZV14-AZL29,IF(AND(AZL29&lt;=AZV14,AZL29&lt;=AZS14,AZN29&gt;AZT14),AZV14-AZS14,IF(AND(AZL29&gt;AZS14,AZN29&lt;=AZT14),AZN29-AZL29,IF(AND(AZL29&lt;=AZS14,AZN29&lt;=AZT14),AZN29-AZS14,0))))),0)),0)</f>
        <v>　</v>
      </c>
      <c r="AZT29" s="663"/>
      <c r="AZU29" s="664"/>
      <c r="AZV29" s="662" t="str">
        <f>IFERROR(IF(OR(AZG29="日",AZG29="祝",AZG29=0,AZL29=0),"　",MAX(IF(AND(AZL29&lt;=AZV14,AZN29&gt;AZW14),AZW14-AZV14,IF(AZN29&lt;=AZW14,0,IF(AND(AZL29&gt;AZV14,AZN29&gt;AZW14),AZW14-AZL29,0))),0)),0)</f>
        <v>　</v>
      </c>
      <c r="AZW29" s="663"/>
      <c r="AZX29" s="664"/>
      <c r="AZY29" s="662" t="str">
        <f>IFERROR(IF(OR(AZG29="日",AZG29="祝",AZG29=0,AZL29=0),"　",MAX(IF(AZL29&gt;AZY14,AZN29-AZL29,IF(AZL29&lt;=AZY14,AZN29-AZY14,0)),0)),0)</f>
        <v>　</v>
      </c>
      <c r="AZZ29" s="663"/>
      <c r="BAA29" s="664"/>
      <c r="BAB29" s="662" t="str">
        <f>IFERROR(IF(OR(AZG29="日",AZG29="祝",AZG29=0,AZH29=""),"　",MAX(IF(AND(AZH29&lt;=BAB14,AZJ29&gt;BAC14),BAC14-BAB14,IF(AND(AZH29&gt;BAB14,AZJ29&lt;=BAC14),AZJ29-AZH29,IF(AND(AZH29&lt;=BAB14,AZJ29&lt;=BAC14),AZJ29-BAB14,IF(AND(AZH29&gt;BAB14,AZJ29&gt;BAC14),BAC14-AZH29,0)))),0)),0)</f>
        <v>　</v>
      </c>
      <c r="BAC29" s="663"/>
      <c r="BAD29" s="664"/>
      <c r="BAE29" s="662" t="str">
        <f>IFERROR(IF(OR(AZG29="日",AZG29="祝",AZG29=0,AZL29=0),"　",MAX(IF(AND(AZL29&gt;BAH14,AZN29&gt;BAF14),0,IF(AND(AZL29&lt;=BAH14,AZL29&gt;BAE14,AZN29&gt;BAF14),BAH14-AZL29,IF(AND(AZL29&lt;=BAH14,AZL29&lt;=BAE14,AZN29&gt;BAF14),BAH14-BAE14,IF(AND(AZL29&gt;BAE14,AZN29&lt;=BAF14),AZN29-AZL29,IF(AND(AZL29&lt;=BAE14,AZN29&lt;=BAF14),AZN29-BAE14,0))))),0)),0)</f>
        <v>　</v>
      </c>
      <c r="BAF29" s="663"/>
      <c r="BAG29" s="664"/>
      <c r="BAH29" s="662" t="str">
        <f>IFERROR(IF(OR(AZG29="日",AZG29="祝",AZG29=0,AZL29=0),"　",MAX(IF(AND(AZL29&lt;=BAH14,AZN29&gt;BAI14),BAI14-BAH14,IF(AZN29&lt;=BAI14,0,IF(AND(AZL29&gt;BAH14,AZN29&gt;BAI14),BAI14-AZL29,0))),0)),0)</f>
        <v>　</v>
      </c>
      <c r="BAI29" s="663"/>
      <c r="BAJ29" s="664"/>
      <c r="BAK29" s="662" t="str">
        <f t="shared" si="23"/>
        <v>　</v>
      </c>
      <c r="BAL29" s="663"/>
      <c r="BAM29" s="664"/>
      <c r="BAN29" s="665" t="str">
        <f>IF(BAQ29="×",TIME(0,0,0),IF(BBA4="非常勤",AZP29,BAB29))</f>
        <v>　</v>
      </c>
      <c r="BAO29" s="666"/>
      <c r="BAP29" s="667"/>
      <c r="BAQ29" s="265"/>
      <c r="BAR29" s="665" t="str">
        <f>IF(BAU29="×",TIME(0,0,0),IF(BBA4="非常勤",AZS29,BAE29))</f>
        <v>　</v>
      </c>
      <c r="BAS29" s="666"/>
      <c r="BAT29" s="667"/>
      <c r="BAU29" s="265"/>
      <c r="BAV29" s="665" t="str">
        <f>IF(BAY29="×",TIME(0,0,0),IF(BBA4="非常勤",AZV29,BAH29))</f>
        <v>　</v>
      </c>
      <c r="BAW29" s="666"/>
      <c r="BAX29" s="667"/>
      <c r="BAY29" s="265"/>
      <c r="BAZ29" s="665" t="str">
        <f>IF(BBC29="×",TIME(0,0,0),IF(BBA4="非常勤",AZY29,BAK29))</f>
        <v>　</v>
      </c>
      <c r="BBA29" s="666"/>
      <c r="BBB29" s="667"/>
      <c r="BBC29" s="265"/>
      <c r="BBD29" s="720"/>
      <c r="BBE29" s="720"/>
      <c r="BBF29" s="668"/>
      <c r="BBG29" s="670"/>
      <c r="BBH29" s="669"/>
      <c r="BBI29" s="671"/>
      <c r="BBJ29" s="672"/>
      <c r="BBK29" s="672"/>
      <c r="BBL29" s="673"/>
      <c r="BBM29" s="263">
        <f>'別表_個別勤務状況（1～60）'!$A$29</f>
        <v>15</v>
      </c>
      <c r="BBN29" s="264" t="str">
        <f>'別表_個別勤務状況（1～60）'!$B$29</f>
        <v>木</v>
      </c>
      <c r="BBO29" s="660"/>
      <c r="BBP29" s="661"/>
      <c r="BBQ29" s="660"/>
      <c r="BBR29" s="661"/>
      <c r="BBS29" s="660"/>
      <c r="BBT29" s="661"/>
      <c r="BBU29" s="660"/>
      <c r="BBV29" s="661"/>
      <c r="BBW29" s="662" t="str">
        <f>IFERROR(IF(OR(BBN29="日",BBN29="祝",BBN29=0,BBO29=""),"　",MAX(IF(AND(BBO29&lt;=BBW14,BBQ29&gt;BBX14),BBX14-BBW14,IF(AND(BBO29&gt;BBW14,BBQ29&lt;=BBX14),BBQ29-BBO29,IF(AND(BBO29&lt;=BBW14,BBQ29&lt;=BBX14),BBQ29-BBW14,IF(AND(BBO29&gt;BBW14,BBQ29&gt;BBX14),BBX14-BBO29,0)))),0)),0)</f>
        <v>　</v>
      </c>
      <c r="BBX29" s="663"/>
      <c r="BBY29" s="664"/>
      <c r="BBZ29" s="662" t="str">
        <f>IFERROR(IF(OR(BBN29="日",BBN29="祝",BBN29=0,BBS29=""),"　",MAX(IF(AND(BBS29&gt;BCC14,BBU29&gt;BCA14),0,IF(AND(BBS29&lt;=BCC14,BBS29&gt;BBZ14,BBU29&gt;BCA14),BCC14-BBS29,IF(AND(BBS29&lt;=BCC14,BBS29&lt;=BBZ14,BBU29&gt;BCA14),BCC14-BBZ14,IF(AND(BBS29&gt;BBZ14,BBU29&lt;=BCA14),BBU29-BBS29,IF(AND(BBS29&lt;=BBZ14,BBU29&lt;=BCA14),BBU29-BBZ14,0))))),0)),0)</f>
        <v>　</v>
      </c>
      <c r="BCA29" s="663"/>
      <c r="BCB29" s="664"/>
      <c r="BCC29" s="662" t="str">
        <f>IFERROR(IF(OR(BBN29="日",BBN29="祝",BBN29=0,BBS29=0),"　",MAX(IF(AND(BBS29&lt;=BCC14,BBU29&gt;BCD14),BCD14-BCC14,IF(BBU29&lt;=BCD14,0,IF(AND(BBS29&gt;BCC14,BBU29&gt;BCD14),BCD14-BBS29,0))),0)),0)</f>
        <v>　</v>
      </c>
      <c r="BCD29" s="663"/>
      <c r="BCE29" s="664"/>
      <c r="BCF29" s="662" t="str">
        <f>IFERROR(IF(OR(BBN29="日",BBN29="祝",BBN29=0,BBS29=0),"　",MAX(IF(BBS29&gt;BCF14,BBU29-BBS29,IF(BBS29&lt;=BCF14,BBU29-BCF14,0)),0)),0)</f>
        <v>　</v>
      </c>
      <c r="BCG29" s="663"/>
      <c r="BCH29" s="664"/>
      <c r="BCI29" s="662" t="str">
        <f>IFERROR(IF(OR(BBN29="日",BBN29="祝",BBN29=0,BBO29=""),"　",MAX(IF(AND(BBO29&lt;=BCI14,BBQ29&gt;BCJ14),BCJ14-BCI14,IF(AND(BBO29&gt;BCI14,BBQ29&lt;=BCJ14),BBQ29-BBO29,IF(AND(BBO29&lt;=BCI14,BBQ29&lt;=BCJ14),BBQ29-BCI14,IF(AND(BBO29&gt;BCI14,BBQ29&gt;BCJ14),BCJ14-BBO29,0)))),0)),0)</f>
        <v>　</v>
      </c>
      <c r="BCJ29" s="663"/>
      <c r="BCK29" s="664"/>
      <c r="BCL29" s="662" t="str">
        <f>IFERROR(IF(OR(BBN29="日",BBN29="祝",BBN29=0,BBS29=0),"　",MAX(IF(AND(BBS29&gt;BCO14,BBU29&gt;BCM14),0,IF(AND(BBS29&lt;=BCO14,BBS29&gt;BCL14,BBU29&gt;BCM14),BCO14-BBS29,IF(AND(BBS29&lt;=BCO14,BBS29&lt;=BCL14,BBU29&gt;BCM14),BCO14-BCL14,IF(AND(BBS29&gt;BCL14,BBU29&lt;=BCM14),BBU29-BBS29,IF(AND(BBS29&lt;=BCL14,BBU29&lt;=BCM14),BBU29-BCL14,0))))),0)),0)</f>
        <v>　</v>
      </c>
      <c r="BCM29" s="663"/>
      <c r="BCN29" s="664"/>
      <c r="BCO29" s="662" t="str">
        <f>IFERROR(IF(OR(BBN29="日",BBN29="祝",BBN29=0,BBS29=0),"　",MAX(IF(AND(BBS29&lt;=BCO14,BBU29&gt;BCP14),BCP14-BCO14,IF(BBU29&lt;=BCP14,0,IF(AND(BBS29&gt;BCO14,BBU29&gt;BCP14),BCP14-BBS29,0))),0)),0)</f>
        <v>　</v>
      </c>
      <c r="BCP29" s="663"/>
      <c r="BCQ29" s="664"/>
      <c r="BCR29" s="662" t="str">
        <f t="shared" si="24"/>
        <v>　</v>
      </c>
      <c r="BCS29" s="663"/>
      <c r="BCT29" s="664"/>
      <c r="BCU29" s="665" t="str">
        <f>IF(BCX29="×",TIME(0,0,0),IF(BDH4="非常勤",BBW29,BCI29))</f>
        <v>　</v>
      </c>
      <c r="BCV29" s="666"/>
      <c r="BCW29" s="667"/>
      <c r="BCX29" s="265"/>
      <c r="BCY29" s="665" t="str">
        <f>IF(BDB29="×",TIME(0,0,0),IF(BDH4="非常勤",BBZ29,BCL29))</f>
        <v>　</v>
      </c>
      <c r="BCZ29" s="666"/>
      <c r="BDA29" s="667"/>
      <c r="BDB29" s="265"/>
      <c r="BDC29" s="665" t="str">
        <f>IF(BDF29="×",TIME(0,0,0),IF(BDH4="非常勤",BCC29,BCO29))</f>
        <v>　</v>
      </c>
      <c r="BDD29" s="666"/>
      <c r="BDE29" s="667"/>
      <c r="BDF29" s="265"/>
      <c r="BDG29" s="665" t="str">
        <f>IF(BDJ29="×",TIME(0,0,0),IF(BDH4="非常勤",BCF29,BCR29))</f>
        <v>　</v>
      </c>
      <c r="BDH29" s="666"/>
      <c r="BDI29" s="667"/>
      <c r="BDJ29" s="265"/>
      <c r="BDK29" s="720"/>
      <c r="BDL29" s="720"/>
      <c r="BDM29" s="668"/>
      <c r="BDN29" s="670"/>
      <c r="BDO29" s="669"/>
      <c r="BDP29" s="671"/>
      <c r="BDQ29" s="672"/>
      <c r="BDR29" s="672"/>
      <c r="BDS29" s="673"/>
      <c r="BDT29" s="263">
        <f>'別表_個別勤務状況（1～60）'!$A$29</f>
        <v>15</v>
      </c>
      <c r="BDU29" s="264" t="str">
        <f>'別表_個別勤務状況（1～60）'!$B$29</f>
        <v>木</v>
      </c>
      <c r="BDV29" s="660"/>
      <c r="BDW29" s="661"/>
      <c r="BDX29" s="660"/>
      <c r="BDY29" s="661"/>
      <c r="BDZ29" s="660"/>
      <c r="BEA29" s="661"/>
      <c r="BEB29" s="660"/>
      <c r="BEC29" s="661"/>
      <c r="BED29" s="662" t="str">
        <f>IFERROR(IF(OR(BDU29="日",BDU29="祝",BDU29=0,BDV29=""),"　",MAX(IF(AND(BDV29&lt;=BED14,BDX29&gt;BEE14),BEE14-BED14,IF(AND(BDV29&gt;BED14,BDX29&lt;=BEE14),BDX29-BDV29,IF(AND(BDV29&lt;=BED14,BDX29&lt;=BEE14),BDX29-BED14,IF(AND(BDV29&gt;BED14,BDX29&gt;BEE14),BEE14-BDV29,0)))),0)),0)</f>
        <v>　</v>
      </c>
      <c r="BEE29" s="663"/>
      <c r="BEF29" s="664"/>
      <c r="BEG29" s="662" t="str">
        <f>IFERROR(IF(OR(BDU29="日",BDU29="祝",BDU29=0,BDZ29=""),"　",MAX(IF(AND(BDZ29&gt;BEJ14,BEB29&gt;BEH14),0,IF(AND(BDZ29&lt;=BEJ14,BDZ29&gt;BEG14,BEB29&gt;BEH14),BEJ14-BDZ29,IF(AND(BDZ29&lt;=BEJ14,BDZ29&lt;=BEG14,BEB29&gt;BEH14),BEJ14-BEG14,IF(AND(BDZ29&gt;BEG14,BEB29&lt;=BEH14),BEB29-BDZ29,IF(AND(BDZ29&lt;=BEG14,BEB29&lt;=BEH14),BEB29-BEG14,0))))),0)),0)</f>
        <v>　</v>
      </c>
      <c r="BEH29" s="663"/>
      <c r="BEI29" s="664"/>
      <c r="BEJ29" s="662" t="str">
        <f>IFERROR(IF(OR(BDU29="日",BDU29="祝",BDU29=0,BDZ29=0),"　",MAX(IF(AND(BDZ29&lt;=BEJ14,BEB29&gt;BEK14),BEK14-BEJ14,IF(BEB29&lt;=BEK14,0,IF(AND(BDZ29&gt;BEJ14,BEB29&gt;BEK14),BEK14-BDZ29,0))),0)),0)</f>
        <v>　</v>
      </c>
      <c r="BEK29" s="663"/>
      <c r="BEL29" s="664"/>
      <c r="BEM29" s="662" t="str">
        <f>IFERROR(IF(OR(BDU29="日",BDU29="祝",BDU29=0,BDZ29=0),"　",MAX(IF(BDZ29&gt;BEM14,BEB29-BDZ29,IF(BDZ29&lt;=BEM14,BEB29-BEM14,0)),0)),0)</f>
        <v>　</v>
      </c>
      <c r="BEN29" s="663"/>
      <c r="BEO29" s="664"/>
      <c r="BEP29" s="662" t="str">
        <f>IFERROR(IF(OR(BDU29="日",BDU29="祝",BDU29=0,BDV29=""),"　",MAX(IF(AND(BDV29&lt;=BEP14,BDX29&gt;BEQ14),BEQ14-BEP14,IF(AND(BDV29&gt;BEP14,BDX29&lt;=BEQ14),BDX29-BDV29,IF(AND(BDV29&lt;=BEP14,BDX29&lt;=BEQ14),BDX29-BEP14,IF(AND(BDV29&gt;BEP14,BDX29&gt;BEQ14),BEQ14-BDV29,0)))),0)),0)</f>
        <v>　</v>
      </c>
      <c r="BEQ29" s="663"/>
      <c r="BER29" s="664"/>
      <c r="BES29" s="662" t="str">
        <f>IFERROR(IF(OR(BDU29="日",BDU29="祝",BDU29=0,BDZ29=0),"　",MAX(IF(AND(BDZ29&gt;BEV14,BEB29&gt;BET14),0,IF(AND(BDZ29&lt;=BEV14,BDZ29&gt;BES14,BEB29&gt;BET14),BEV14-BDZ29,IF(AND(BDZ29&lt;=BEV14,BDZ29&lt;=BES14,BEB29&gt;BET14),BEV14-BES14,IF(AND(BDZ29&gt;BES14,BEB29&lt;=BET14),BEB29-BDZ29,IF(AND(BDZ29&lt;=BES14,BEB29&lt;=BET14),BEB29-BES14,0))))),0)),0)</f>
        <v>　</v>
      </c>
      <c r="BET29" s="663"/>
      <c r="BEU29" s="664"/>
      <c r="BEV29" s="662" t="str">
        <f>IFERROR(IF(OR(BDU29="日",BDU29="祝",BDU29=0,BDZ29=0),"　",MAX(IF(AND(BDZ29&lt;=BEV14,BEB29&gt;BEW14),BEW14-BEV14,IF(BEB29&lt;=BEW14,0,IF(AND(BDZ29&gt;BEV14,BEB29&gt;BEW14),BEW14-BDZ29,0))),0)),0)</f>
        <v>　</v>
      </c>
      <c r="BEW29" s="663"/>
      <c r="BEX29" s="664"/>
      <c r="BEY29" s="662" t="str">
        <f t="shared" si="25"/>
        <v>　</v>
      </c>
      <c r="BEZ29" s="663"/>
      <c r="BFA29" s="664"/>
      <c r="BFB29" s="665" t="str">
        <f>IF(BFE29="×",TIME(0,0,0),IF(BFO4="非常勤",BED29,BEP29))</f>
        <v>　</v>
      </c>
      <c r="BFC29" s="666"/>
      <c r="BFD29" s="667"/>
      <c r="BFE29" s="265"/>
      <c r="BFF29" s="665" t="str">
        <f>IF(BFI29="×",TIME(0,0,0),IF(BFO4="非常勤",BEG29,BES29))</f>
        <v>　</v>
      </c>
      <c r="BFG29" s="666"/>
      <c r="BFH29" s="667"/>
      <c r="BFI29" s="265"/>
      <c r="BFJ29" s="665" t="str">
        <f>IF(BFM29="×",TIME(0,0,0),IF(BFO4="非常勤",BEJ29,BEV29))</f>
        <v>　</v>
      </c>
      <c r="BFK29" s="666"/>
      <c r="BFL29" s="667"/>
      <c r="BFM29" s="265"/>
      <c r="BFN29" s="665" t="str">
        <f>IF(BFQ29="×",TIME(0,0,0),IF(BFO4="非常勤",BEM29,BEY29))</f>
        <v>　</v>
      </c>
      <c r="BFO29" s="666"/>
      <c r="BFP29" s="667"/>
      <c r="BFQ29" s="265"/>
      <c r="BFR29" s="720"/>
      <c r="BFS29" s="720"/>
      <c r="BFT29" s="668"/>
      <c r="BFU29" s="670"/>
      <c r="BFV29" s="669"/>
      <c r="BFW29" s="671"/>
      <c r="BFX29" s="672"/>
      <c r="BFY29" s="672"/>
      <c r="BFZ29" s="673"/>
      <c r="BGA29" s="263">
        <f>'別表_個別勤務状況（1～60）'!$A$29</f>
        <v>15</v>
      </c>
      <c r="BGB29" s="264" t="str">
        <f>'別表_個別勤務状況（1～60）'!$B$29</f>
        <v>木</v>
      </c>
      <c r="BGC29" s="660"/>
      <c r="BGD29" s="661"/>
      <c r="BGE29" s="660"/>
      <c r="BGF29" s="661"/>
      <c r="BGG29" s="660"/>
      <c r="BGH29" s="661"/>
      <c r="BGI29" s="660"/>
      <c r="BGJ29" s="661"/>
      <c r="BGK29" s="662" t="str">
        <f>IFERROR(IF(OR(BGB29="日",BGB29="祝",BGB29=0,BGC29=""),"　",MAX(IF(AND(BGC29&lt;=BGK14,BGE29&gt;BGL14),BGL14-BGK14,IF(AND(BGC29&gt;BGK14,BGE29&lt;=BGL14),BGE29-BGC29,IF(AND(BGC29&lt;=BGK14,BGE29&lt;=BGL14),BGE29-BGK14,IF(AND(BGC29&gt;BGK14,BGE29&gt;BGL14),BGL14-BGC29,0)))),0)),0)</f>
        <v>　</v>
      </c>
      <c r="BGL29" s="663"/>
      <c r="BGM29" s="664"/>
      <c r="BGN29" s="662" t="str">
        <f>IFERROR(IF(OR(BGB29="日",BGB29="祝",BGB29=0,BGG29=""),"　",MAX(IF(AND(BGG29&gt;BGQ14,BGI29&gt;BGO14),0,IF(AND(BGG29&lt;=BGQ14,BGG29&gt;BGN14,BGI29&gt;BGO14),BGQ14-BGG29,IF(AND(BGG29&lt;=BGQ14,BGG29&lt;=BGN14,BGI29&gt;BGO14),BGQ14-BGN14,IF(AND(BGG29&gt;BGN14,BGI29&lt;=BGO14),BGI29-BGG29,IF(AND(BGG29&lt;=BGN14,BGI29&lt;=BGO14),BGI29-BGN14,0))))),0)),0)</f>
        <v>　</v>
      </c>
      <c r="BGO29" s="663"/>
      <c r="BGP29" s="664"/>
      <c r="BGQ29" s="662" t="str">
        <f>IFERROR(IF(OR(BGB29="日",BGB29="祝",BGB29=0,BGG29=0),"　",MAX(IF(AND(BGG29&lt;=BGQ14,BGI29&gt;BGR14),BGR14-BGQ14,IF(BGI29&lt;=BGR14,0,IF(AND(BGG29&gt;BGQ14,BGI29&gt;BGR14),BGR14-BGG29,0))),0)),0)</f>
        <v>　</v>
      </c>
      <c r="BGR29" s="663"/>
      <c r="BGS29" s="664"/>
      <c r="BGT29" s="662" t="str">
        <f>IFERROR(IF(OR(BGB29="日",BGB29="祝",BGB29=0,BGG29=0),"　",MAX(IF(BGG29&gt;BGT14,BGI29-BGG29,IF(BGG29&lt;=BGT14,BGI29-BGT14,0)),0)),0)</f>
        <v>　</v>
      </c>
      <c r="BGU29" s="663"/>
      <c r="BGV29" s="664"/>
      <c r="BGW29" s="662" t="str">
        <f>IFERROR(IF(OR(BGB29="日",BGB29="祝",BGB29=0,BGC29=""),"　",MAX(IF(AND(BGC29&lt;=BGW14,BGE29&gt;BGX14),BGX14-BGW14,IF(AND(BGC29&gt;BGW14,BGE29&lt;=BGX14),BGE29-BGC29,IF(AND(BGC29&lt;=BGW14,BGE29&lt;=BGX14),BGE29-BGW14,IF(AND(BGC29&gt;BGW14,BGE29&gt;BGX14),BGX14-BGC29,0)))),0)),0)</f>
        <v>　</v>
      </c>
      <c r="BGX29" s="663"/>
      <c r="BGY29" s="664"/>
      <c r="BGZ29" s="662" t="str">
        <f>IFERROR(IF(OR(BGB29="日",BGB29="祝",BGB29=0,BGG29=0),"　",MAX(IF(AND(BGG29&gt;BHC14,BGI29&gt;BHA14),0,IF(AND(BGG29&lt;=BHC14,BGG29&gt;BGZ14,BGI29&gt;BHA14),BHC14-BGG29,IF(AND(BGG29&lt;=BHC14,BGG29&lt;=BGZ14,BGI29&gt;BHA14),BHC14-BGZ14,IF(AND(BGG29&gt;BGZ14,BGI29&lt;=BHA14),BGI29-BGG29,IF(AND(BGG29&lt;=BGZ14,BGI29&lt;=BHA14),BGI29-BGZ14,0))))),0)),0)</f>
        <v>　</v>
      </c>
      <c r="BHA29" s="663"/>
      <c r="BHB29" s="664"/>
      <c r="BHC29" s="662" t="str">
        <f>IFERROR(IF(OR(BGB29="日",BGB29="祝",BGB29=0,BGG29=0),"　",MAX(IF(AND(BGG29&lt;=BHC14,BGI29&gt;BHD14),BHD14-BHC14,IF(BGI29&lt;=BHD14,0,IF(AND(BGG29&gt;BHC14,BGI29&gt;BHD14),BHD14-BGG29,0))),0)),0)</f>
        <v>　</v>
      </c>
      <c r="BHD29" s="663"/>
      <c r="BHE29" s="664"/>
      <c r="BHF29" s="662" t="str">
        <f t="shared" si="26"/>
        <v>　</v>
      </c>
      <c r="BHG29" s="663"/>
      <c r="BHH29" s="664"/>
      <c r="BHI29" s="665" t="str">
        <f>IF(BHL29="×",TIME(0,0,0),IF(BHV4="非常勤",BGK29,BGW29))</f>
        <v>　</v>
      </c>
      <c r="BHJ29" s="666"/>
      <c r="BHK29" s="667"/>
      <c r="BHL29" s="265"/>
      <c r="BHM29" s="665" t="str">
        <f>IF(BHP29="×",TIME(0,0,0),IF(BHV4="非常勤",BGN29,BGZ29))</f>
        <v>　</v>
      </c>
      <c r="BHN29" s="666"/>
      <c r="BHO29" s="667"/>
      <c r="BHP29" s="265"/>
      <c r="BHQ29" s="665" t="str">
        <f>IF(BHT29="×",TIME(0,0,0),IF(BHV4="非常勤",BGQ29,BHC29))</f>
        <v>　</v>
      </c>
      <c r="BHR29" s="666"/>
      <c r="BHS29" s="667"/>
      <c r="BHT29" s="265"/>
      <c r="BHU29" s="665" t="str">
        <f>IF(BHX29="×",TIME(0,0,0),IF(BHV4="非常勤",BGT29,BHF29))</f>
        <v>　</v>
      </c>
      <c r="BHV29" s="666"/>
      <c r="BHW29" s="667"/>
      <c r="BHX29" s="265"/>
      <c r="BHY29" s="720"/>
      <c r="BHZ29" s="720"/>
      <c r="BIA29" s="668"/>
      <c r="BIB29" s="670"/>
      <c r="BIC29" s="669"/>
      <c r="BID29" s="671"/>
      <c r="BIE29" s="672"/>
      <c r="BIF29" s="672"/>
      <c r="BIG29" s="673"/>
      <c r="BIH29" s="263">
        <f>'別表_個別勤務状況（1～60）'!$A$29</f>
        <v>15</v>
      </c>
      <c r="BII29" s="264" t="str">
        <f>'別表_個別勤務状況（1～60）'!$B$29</f>
        <v>木</v>
      </c>
      <c r="BIJ29" s="660"/>
      <c r="BIK29" s="661"/>
      <c r="BIL29" s="660"/>
      <c r="BIM29" s="661"/>
      <c r="BIN29" s="660"/>
      <c r="BIO29" s="661"/>
      <c r="BIP29" s="660"/>
      <c r="BIQ29" s="661"/>
      <c r="BIR29" s="662" t="str">
        <f>IFERROR(IF(OR(BII29="日",BII29="祝",BII29=0,BIJ29=""),"　",MAX(IF(AND(BIJ29&lt;=BIR14,BIL29&gt;BIS14),BIS14-BIR14,IF(AND(BIJ29&gt;BIR14,BIL29&lt;=BIS14),BIL29-BIJ29,IF(AND(BIJ29&lt;=BIR14,BIL29&lt;=BIS14),BIL29-BIR14,IF(AND(BIJ29&gt;BIR14,BIL29&gt;BIS14),BIS14-BIJ29,0)))),0)),0)</f>
        <v>　</v>
      </c>
      <c r="BIS29" s="663"/>
      <c r="BIT29" s="664"/>
      <c r="BIU29" s="662" t="str">
        <f>IFERROR(IF(OR(BII29="日",BII29="祝",BII29=0,BIN29=""),"　",MAX(IF(AND(BIN29&gt;BIX14,BIP29&gt;BIV14),0,IF(AND(BIN29&lt;=BIX14,BIN29&gt;BIU14,BIP29&gt;BIV14),BIX14-BIN29,IF(AND(BIN29&lt;=BIX14,BIN29&lt;=BIU14,BIP29&gt;BIV14),BIX14-BIU14,IF(AND(BIN29&gt;BIU14,BIP29&lt;=BIV14),BIP29-BIN29,IF(AND(BIN29&lt;=BIU14,BIP29&lt;=BIV14),BIP29-BIU14,0))))),0)),0)</f>
        <v>　</v>
      </c>
      <c r="BIV29" s="663"/>
      <c r="BIW29" s="664"/>
      <c r="BIX29" s="662" t="str">
        <f>IFERROR(IF(OR(BII29="日",BII29="祝",BII29=0,BIN29=0),"　",MAX(IF(AND(BIN29&lt;=BIX14,BIP29&gt;BIY14),BIY14-BIX14,IF(BIP29&lt;=BIY14,0,IF(AND(BIN29&gt;BIX14,BIP29&gt;BIY14),BIY14-BIN29,0))),0)),0)</f>
        <v>　</v>
      </c>
      <c r="BIY29" s="663"/>
      <c r="BIZ29" s="664"/>
      <c r="BJA29" s="662" t="str">
        <f>IFERROR(IF(OR(BII29="日",BII29="祝",BII29=0,BIN29=0),"　",MAX(IF(BIN29&gt;BJA14,BIP29-BIN29,IF(BIN29&lt;=BJA14,BIP29-BJA14,0)),0)),0)</f>
        <v>　</v>
      </c>
      <c r="BJB29" s="663"/>
      <c r="BJC29" s="664"/>
      <c r="BJD29" s="662" t="str">
        <f>IFERROR(IF(OR(BII29="日",BII29="祝",BII29=0,BIJ29=""),"　",MAX(IF(AND(BIJ29&lt;=BJD14,BIL29&gt;BJE14),BJE14-BJD14,IF(AND(BIJ29&gt;BJD14,BIL29&lt;=BJE14),BIL29-BIJ29,IF(AND(BIJ29&lt;=BJD14,BIL29&lt;=BJE14),BIL29-BJD14,IF(AND(BIJ29&gt;BJD14,BIL29&gt;BJE14),BJE14-BIJ29,0)))),0)),0)</f>
        <v>　</v>
      </c>
      <c r="BJE29" s="663"/>
      <c r="BJF29" s="664"/>
      <c r="BJG29" s="662" t="str">
        <f>IFERROR(IF(OR(BII29="日",BII29="祝",BII29=0,BIN29=0),"　",MAX(IF(AND(BIN29&gt;BJJ14,BIP29&gt;BJH14),0,IF(AND(BIN29&lt;=BJJ14,BIN29&gt;BJG14,BIP29&gt;BJH14),BJJ14-BIN29,IF(AND(BIN29&lt;=BJJ14,BIN29&lt;=BJG14,BIP29&gt;BJH14),BJJ14-BJG14,IF(AND(BIN29&gt;BJG14,BIP29&lt;=BJH14),BIP29-BIN29,IF(AND(BIN29&lt;=BJG14,BIP29&lt;=BJH14),BIP29-BJG14,0))))),0)),0)</f>
        <v>　</v>
      </c>
      <c r="BJH29" s="663"/>
      <c r="BJI29" s="664"/>
      <c r="BJJ29" s="662" t="str">
        <f>IFERROR(IF(OR(BII29="日",BII29="祝",BII29=0,BIN29=0),"　",MAX(IF(AND(BIN29&lt;=BJJ14,BIP29&gt;BJK14),BJK14-BJJ14,IF(BIP29&lt;=BJK14,0,IF(AND(BIN29&gt;BJJ14,BIP29&gt;BJK14),BJK14-BIN29,0))),0)),0)</f>
        <v>　</v>
      </c>
      <c r="BJK29" s="663"/>
      <c r="BJL29" s="664"/>
      <c r="BJM29" s="662" t="str">
        <f t="shared" si="27"/>
        <v>　</v>
      </c>
      <c r="BJN29" s="663"/>
      <c r="BJO29" s="664"/>
      <c r="BJP29" s="665" t="str">
        <f>IF(BJS29="×",TIME(0,0,0),IF(BKC4="非常勤",BIR29,BJD29))</f>
        <v>　</v>
      </c>
      <c r="BJQ29" s="666"/>
      <c r="BJR29" s="667"/>
      <c r="BJS29" s="265"/>
      <c r="BJT29" s="665" t="str">
        <f>IF(BJW29="×",TIME(0,0,0),IF(BKC4="非常勤",BIU29,BJG29))</f>
        <v>　</v>
      </c>
      <c r="BJU29" s="666"/>
      <c r="BJV29" s="667"/>
      <c r="BJW29" s="265"/>
      <c r="BJX29" s="665" t="str">
        <f>IF(BKA29="×",TIME(0,0,0),IF(BKC4="非常勤",BIX29,BJJ29))</f>
        <v>　</v>
      </c>
      <c r="BJY29" s="666"/>
      <c r="BJZ29" s="667"/>
      <c r="BKA29" s="265"/>
      <c r="BKB29" s="665" t="str">
        <f>IF(BKE29="×",TIME(0,0,0),IF(BKC4="非常勤",BJA29,BJM29))</f>
        <v>　</v>
      </c>
      <c r="BKC29" s="666"/>
      <c r="BKD29" s="667"/>
      <c r="BKE29" s="265"/>
      <c r="BKF29" s="720"/>
      <c r="BKG29" s="720"/>
      <c r="BKH29" s="668"/>
      <c r="BKI29" s="670"/>
      <c r="BKJ29" s="669"/>
      <c r="BKK29" s="671"/>
      <c r="BKL29" s="672"/>
      <c r="BKM29" s="672"/>
      <c r="BKN29" s="673"/>
      <c r="BKO29" s="263">
        <f>'別表_個別勤務状況（1～60）'!$A$29</f>
        <v>15</v>
      </c>
      <c r="BKP29" s="264" t="str">
        <f>'別表_個別勤務状況（1～60）'!$B$29</f>
        <v>木</v>
      </c>
      <c r="BKQ29" s="660"/>
      <c r="BKR29" s="661"/>
      <c r="BKS29" s="660"/>
      <c r="BKT29" s="661"/>
      <c r="BKU29" s="660"/>
      <c r="BKV29" s="661"/>
      <c r="BKW29" s="660"/>
      <c r="BKX29" s="661"/>
      <c r="BKY29" s="662" t="str">
        <f>IFERROR(IF(OR(BKP29="日",BKP29="祝",BKP29=0,BKQ29=""),"　",MAX(IF(AND(BKQ29&lt;=BKY14,BKS29&gt;BKZ14),BKZ14-BKY14,IF(AND(BKQ29&gt;BKY14,BKS29&lt;=BKZ14),BKS29-BKQ29,IF(AND(BKQ29&lt;=BKY14,BKS29&lt;=BKZ14),BKS29-BKY14,IF(AND(BKQ29&gt;BKY14,BKS29&gt;BKZ14),BKZ14-BKQ29,0)))),0)),0)</f>
        <v>　</v>
      </c>
      <c r="BKZ29" s="663"/>
      <c r="BLA29" s="664"/>
      <c r="BLB29" s="662" t="str">
        <f>IFERROR(IF(OR(BKP29="日",BKP29="祝",BKP29=0,BKU29=""),"　",MAX(IF(AND(BKU29&gt;BLE14,BKW29&gt;BLC14),0,IF(AND(BKU29&lt;=BLE14,BKU29&gt;BLB14,BKW29&gt;BLC14),BLE14-BKU29,IF(AND(BKU29&lt;=BLE14,BKU29&lt;=BLB14,BKW29&gt;BLC14),BLE14-BLB14,IF(AND(BKU29&gt;BLB14,BKW29&lt;=BLC14),BKW29-BKU29,IF(AND(BKU29&lt;=BLB14,BKW29&lt;=BLC14),BKW29-BLB14,0))))),0)),0)</f>
        <v>　</v>
      </c>
      <c r="BLC29" s="663"/>
      <c r="BLD29" s="664"/>
      <c r="BLE29" s="662" t="str">
        <f>IFERROR(IF(OR(BKP29="日",BKP29="祝",BKP29=0,BKU29=0),"　",MAX(IF(AND(BKU29&lt;=BLE14,BKW29&gt;BLF14),BLF14-BLE14,IF(BKW29&lt;=BLF14,0,IF(AND(BKU29&gt;BLE14,BKW29&gt;BLF14),BLF14-BKU29,0))),0)),0)</f>
        <v>　</v>
      </c>
      <c r="BLF29" s="663"/>
      <c r="BLG29" s="664"/>
      <c r="BLH29" s="662" t="str">
        <f>IFERROR(IF(OR(BKP29="日",BKP29="祝",BKP29=0,BKU29=0),"　",MAX(IF(BKU29&gt;BLH14,BKW29-BKU29,IF(BKU29&lt;=BLH14,BKW29-BLH14,0)),0)),0)</f>
        <v>　</v>
      </c>
      <c r="BLI29" s="663"/>
      <c r="BLJ29" s="664"/>
      <c r="BLK29" s="662" t="str">
        <f>IFERROR(IF(OR(BKP29="日",BKP29="祝",BKP29=0,BKQ29=""),"　",MAX(IF(AND(BKQ29&lt;=BLK14,BKS29&gt;BLL14),BLL14-BLK14,IF(AND(BKQ29&gt;BLK14,BKS29&lt;=BLL14),BKS29-BKQ29,IF(AND(BKQ29&lt;=BLK14,BKS29&lt;=BLL14),BKS29-BLK14,IF(AND(BKQ29&gt;BLK14,BKS29&gt;BLL14),BLL14-BKQ29,0)))),0)),0)</f>
        <v>　</v>
      </c>
      <c r="BLL29" s="663"/>
      <c r="BLM29" s="664"/>
      <c r="BLN29" s="662" t="str">
        <f>IFERROR(IF(OR(BKP29="日",BKP29="祝",BKP29=0,BKU29=0),"　",MAX(IF(AND(BKU29&gt;BLQ14,BKW29&gt;BLO14),0,IF(AND(BKU29&lt;=BLQ14,BKU29&gt;BLN14,BKW29&gt;BLO14),BLQ14-BKU29,IF(AND(BKU29&lt;=BLQ14,BKU29&lt;=BLN14,BKW29&gt;BLO14),BLQ14-BLN14,IF(AND(BKU29&gt;BLN14,BKW29&lt;=BLO14),BKW29-BKU29,IF(AND(BKU29&lt;=BLN14,BKW29&lt;=BLO14),BKW29-BLN14,0))))),0)),0)</f>
        <v>　</v>
      </c>
      <c r="BLO29" s="663"/>
      <c r="BLP29" s="664"/>
      <c r="BLQ29" s="662" t="str">
        <f>IFERROR(IF(OR(BKP29="日",BKP29="祝",BKP29=0,BKU29=0),"　",MAX(IF(AND(BKU29&lt;=BLQ14,BKW29&gt;BLR14),BLR14-BLQ14,IF(BKW29&lt;=BLR14,0,IF(AND(BKU29&gt;BLQ14,BKW29&gt;BLR14),BLR14-BKU29,0))),0)),0)</f>
        <v>　</v>
      </c>
      <c r="BLR29" s="663"/>
      <c r="BLS29" s="664"/>
      <c r="BLT29" s="662" t="str">
        <f t="shared" si="28"/>
        <v>　</v>
      </c>
      <c r="BLU29" s="663"/>
      <c r="BLV29" s="664"/>
      <c r="BLW29" s="665" t="str">
        <f>IF(BLZ29="×",TIME(0,0,0),IF(BMJ4="非常勤",BKY29,BLK29))</f>
        <v>　</v>
      </c>
      <c r="BLX29" s="666"/>
      <c r="BLY29" s="667"/>
      <c r="BLZ29" s="265"/>
      <c r="BMA29" s="665" t="str">
        <f>IF(BMD29="×",TIME(0,0,0),IF(BMJ4="非常勤",BLB29,BLN29))</f>
        <v>　</v>
      </c>
      <c r="BMB29" s="666"/>
      <c r="BMC29" s="667"/>
      <c r="BMD29" s="265"/>
      <c r="BME29" s="665" t="str">
        <f>IF(BMH29="×",TIME(0,0,0),IF(BMJ4="非常勤",BLE29,BLQ29))</f>
        <v>　</v>
      </c>
      <c r="BMF29" s="666"/>
      <c r="BMG29" s="667"/>
      <c r="BMH29" s="265"/>
      <c r="BMI29" s="665" t="str">
        <f>IF(BML29="×",TIME(0,0,0),IF(BMJ4="非常勤",BLH29,BLT29))</f>
        <v>　</v>
      </c>
      <c r="BMJ29" s="666"/>
      <c r="BMK29" s="667"/>
      <c r="BML29" s="265"/>
      <c r="BMM29" s="720"/>
      <c r="BMN29" s="720"/>
      <c r="BMO29" s="668"/>
      <c r="BMP29" s="670"/>
      <c r="BMQ29" s="669"/>
      <c r="BMR29" s="671"/>
      <c r="BMS29" s="672"/>
      <c r="BMT29" s="672"/>
      <c r="BMU29" s="673"/>
      <c r="BMV29" s="263">
        <f>'別表_個別勤務状況（1～60）'!$A$29</f>
        <v>15</v>
      </c>
      <c r="BMW29" s="264" t="str">
        <f>'別表_個別勤務状況（1～60）'!$B$29</f>
        <v>木</v>
      </c>
      <c r="BMX29" s="660"/>
      <c r="BMY29" s="661"/>
      <c r="BMZ29" s="660"/>
      <c r="BNA29" s="661"/>
      <c r="BNB29" s="660"/>
      <c r="BNC29" s="661"/>
      <c r="BND29" s="660"/>
      <c r="BNE29" s="661"/>
      <c r="BNF29" s="662" t="str">
        <f>IFERROR(IF(OR(BMW29="日",BMW29="祝",BMW29=0,BMX29=""),"　",MAX(IF(AND(BMX29&lt;=BNF14,BMZ29&gt;BNG14),BNG14-BNF14,IF(AND(BMX29&gt;BNF14,BMZ29&lt;=BNG14),BMZ29-BMX29,IF(AND(BMX29&lt;=BNF14,BMZ29&lt;=BNG14),BMZ29-BNF14,IF(AND(BMX29&gt;BNF14,BMZ29&gt;BNG14),BNG14-BMX29,0)))),0)),0)</f>
        <v>　</v>
      </c>
      <c r="BNG29" s="663"/>
      <c r="BNH29" s="664"/>
      <c r="BNI29" s="662" t="str">
        <f>IFERROR(IF(OR(BMW29="日",BMW29="祝",BMW29=0,BNB29=""),"　",MAX(IF(AND(BNB29&gt;BNL14,BND29&gt;BNJ14),0,IF(AND(BNB29&lt;=BNL14,BNB29&gt;BNI14,BND29&gt;BNJ14),BNL14-BNB29,IF(AND(BNB29&lt;=BNL14,BNB29&lt;=BNI14,BND29&gt;BNJ14),BNL14-BNI14,IF(AND(BNB29&gt;BNI14,BND29&lt;=BNJ14),BND29-BNB29,IF(AND(BNB29&lt;=BNI14,BND29&lt;=BNJ14),BND29-BNI14,0))))),0)),0)</f>
        <v>　</v>
      </c>
      <c r="BNJ29" s="663"/>
      <c r="BNK29" s="664"/>
      <c r="BNL29" s="662" t="str">
        <f>IFERROR(IF(OR(BMW29="日",BMW29="祝",BMW29=0,BNB29=0),"　",MAX(IF(AND(BNB29&lt;=BNL14,BND29&gt;BNM14),BNM14-BNL14,IF(BND29&lt;=BNM14,0,IF(AND(BNB29&gt;BNL14,BND29&gt;BNM14),BNM14-BNB29,0))),0)),0)</f>
        <v>　</v>
      </c>
      <c r="BNM29" s="663"/>
      <c r="BNN29" s="664"/>
      <c r="BNO29" s="662" t="str">
        <f>IFERROR(IF(OR(BMW29="日",BMW29="祝",BMW29=0,BNB29=0),"　",MAX(IF(BNB29&gt;BNO14,BND29-BNB29,IF(BNB29&lt;=BNO14,BND29-BNO14,0)),0)),0)</f>
        <v>　</v>
      </c>
      <c r="BNP29" s="663"/>
      <c r="BNQ29" s="664"/>
      <c r="BNR29" s="662" t="str">
        <f>IFERROR(IF(OR(BMW29="日",BMW29="祝",BMW29=0,BMX29=""),"　",MAX(IF(AND(BMX29&lt;=BNR14,BMZ29&gt;BNS14),BNS14-BNR14,IF(AND(BMX29&gt;BNR14,BMZ29&lt;=BNS14),BMZ29-BMX29,IF(AND(BMX29&lt;=BNR14,BMZ29&lt;=BNS14),BMZ29-BNR14,IF(AND(BMX29&gt;BNR14,BMZ29&gt;BNS14),BNS14-BMX29,0)))),0)),0)</f>
        <v>　</v>
      </c>
      <c r="BNS29" s="663"/>
      <c r="BNT29" s="664"/>
      <c r="BNU29" s="662" t="str">
        <f>IFERROR(IF(OR(BMW29="日",BMW29="祝",BMW29=0,BNB29=0),"　",MAX(IF(AND(BNB29&gt;BNX14,BND29&gt;BNV14),0,IF(AND(BNB29&lt;=BNX14,BNB29&gt;BNU14,BND29&gt;BNV14),BNX14-BNB29,IF(AND(BNB29&lt;=BNX14,BNB29&lt;=BNU14,BND29&gt;BNV14),BNX14-BNU14,IF(AND(BNB29&gt;BNU14,BND29&lt;=BNV14),BND29-BNB29,IF(AND(BNB29&lt;=BNU14,BND29&lt;=BNV14),BND29-BNU14,0))))),0)),0)</f>
        <v>　</v>
      </c>
      <c r="BNV29" s="663"/>
      <c r="BNW29" s="664"/>
      <c r="BNX29" s="662" t="str">
        <f>IFERROR(IF(OR(BMW29="日",BMW29="祝",BMW29=0,BNB29=0),"　",MAX(IF(AND(BNB29&lt;=BNX14,BND29&gt;BNY14),BNY14-BNX14,IF(BND29&lt;=BNY14,0,IF(AND(BNB29&gt;BNX14,BND29&gt;BNY14),BNY14-BNB29,0))),0)),0)</f>
        <v>　</v>
      </c>
      <c r="BNY29" s="663"/>
      <c r="BNZ29" s="664"/>
      <c r="BOA29" s="662" t="str">
        <f t="shared" si="29"/>
        <v>　</v>
      </c>
      <c r="BOB29" s="663"/>
      <c r="BOC29" s="664"/>
      <c r="BOD29" s="665" t="str">
        <f>IF(BOG29="×",TIME(0,0,0),IF(BOQ4="非常勤",BNF29,BNR29))</f>
        <v>　</v>
      </c>
      <c r="BOE29" s="666"/>
      <c r="BOF29" s="667"/>
      <c r="BOG29" s="265"/>
      <c r="BOH29" s="665" t="str">
        <f>IF(BOK29="×",TIME(0,0,0),IF(BOQ4="非常勤",BNI29,BNU29))</f>
        <v>　</v>
      </c>
      <c r="BOI29" s="666"/>
      <c r="BOJ29" s="667"/>
      <c r="BOK29" s="265"/>
      <c r="BOL29" s="665" t="str">
        <f>IF(BOO29="×",TIME(0,0,0),IF(BOQ4="非常勤",BNL29,BNX29))</f>
        <v>　</v>
      </c>
      <c r="BOM29" s="666"/>
      <c r="BON29" s="667"/>
      <c r="BOO29" s="265"/>
      <c r="BOP29" s="665" t="str">
        <f>IF(BOS29="×",TIME(0,0,0),IF(BOQ4="非常勤",BNO29,BOA29))</f>
        <v>　</v>
      </c>
      <c r="BOQ29" s="666"/>
      <c r="BOR29" s="667"/>
      <c r="BOS29" s="265"/>
      <c r="BOT29" s="720"/>
      <c r="BOU29" s="720"/>
      <c r="BOV29" s="668"/>
      <c r="BOW29" s="670"/>
      <c r="BOX29" s="669"/>
      <c r="BOY29" s="671"/>
      <c r="BOZ29" s="672"/>
      <c r="BPA29" s="672"/>
      <c r="BPB29" s="673"/>
    </row>
    <row r="30" spans="1:1770" ht="15" customHeight="1">
      <c r="A30" s="263">
        <f>'別表_個別勤務状況（1～60）'!$A$30</f>
        <v>16</v>
      </c>
      <c r="B30" s="264" t="str">
        <f>'別表_個別勤務状況（1～60）'!$B$30</f>
        <v>金</v>
      </c>
      <c r="C30" s="575"/>
      <c r="D30" s="575"/>
      <c r="E30" s="575"/>
      <c r="F30" s="575"/>
      <c r="G30" s="575"/>
      <c r="H30" s="575"/>
      <c r="I30" s="575"/>
      <c r="J30" s="575"/>
      <c r="K30" s="662" t="str">
        <f>IFERROR(IF(OR(B30="日",B30="祝",B30=0,C30=""),"　",MAX(IF(AND(C30&lt;=K14,E30&gt;L14),L14-K14,IF(AND(C30&gt;K14,E30&lt;=L14),E30-C30,IF(AND(C30&lt;=K14,E30&lt;=L14),E30-K14,IF(AND(C30&gt;K14,E30&gt;L14),L14-C30,0)))),0)),0)</f>
        <v>　</v>
      </c>
      <c r="L30" s="663"/>
      <c r="M30" s="664"/>
      <c r="N30" s="662" t="str">
        <f>IFERROR(IF(OR(B30="日",B30="祝",B30=0,G30=""),"　",MAX(IF(AND(G30&gt;Q14,I30&gt;O14),0,IF(AND(G30&lt;=Q14,G30&gt;N14,I30&gt;O14),Q14-G30,IF(AND(G30&lt;=Q14,G30&lt;=N14,I30&gt;O14),Q14-N14,IF(AND(G30&gt;N14,I30&lt;=O14),I30-G30,IF(AND(G30&lt;=N14,I30&lt;=O14),I30-N14,0))))),0)),0)</f>
        <v>　</v>
      </c>
      <c r="O30" s="663"/>
      <c r="P30" s="664"/>
      <c r="Q30" s="662" t="str">
        <f>IFERROR(IF(OR(B30="日",B30="祝",B30=0,G30=0),"　",MAX(IF(AND(G30&lt;=Q14,I30&gt;R14),R14-Q14,IF(I30&lt;=R14,0,IF(AND(G30&gt;Q14,I30&gt;R14),R14-G30,0))),0)),0)</f>
        <v>　</v>
      </c>
      <c r="R30" s="663"/>
      <c r="S30" s="664"/>
      <c r="T30" s="662" t="str">
        <f>IFERROR(IF(OR(B30="日",B30="祝",B30=0,G30=0),"　",MAX(IF(G30&gt;T14,I30-G30,IF(G30&lt;=T14,I30-T14,0)),0)),0)</f>
        <v>　</v>
      </c>
      <c r="U30" s="663"/>
      <c r="V30" s="664"/>
      <c r="W30" s="730" t="str">
        <f>IFERROR(IF(OR(B30="日",B30="祝",B30=0,C30=""),"　",MAX(IF(AND(C30&lt;=W14,E30&gt;X14),X14-W14,IF(AND(C30&gt;W14,E30&lt;=X14),E30-C30,IF(AND(C30&lt;=W14,E30&lt;=X14),E30-W14,IF(AND(C30&gt;W14,E30&gt;X14),X14-C30,0)))),0)),0)</f>
        <v>　</v>
      </c>
      <c r="X30" s="731"/>
      <c r="Y30" s="731"/>
      <c r="Z30" s="730" t="str">
        <f>IFERROR(IF(OR(B30="日",B30="祝",B30=0,G30=0),"　",MAX(IF(AND(G30&gt;AC14,I30&gt;AA14),0,IF(AND(G30&lt;=AC14,G30&gt;Z14,I30&gt;AA14),AC14-G30,IF(AND(G30&lt;=AC14,G30&lt;=Z14,I30&gt;AA14),AC14-Z14,IF(AND(G30&gt;Z14,I30&lt;=AA14),I30-G30,IF(AND(G30&lt;=Z14,I30&lt;=AA14),I30-Z14,0))))),0)),0)</f>
        <v>　</v>
      </c>
      <c r="AA30" s="730"/>
      <c r="AB30" s="730"/>
      <c r="AC30" s="730" t="str">
        <f>IFERROR(IF(OR(B30="日",B30="祝",B30=0,G30=0),"　",MAX(IF(AND(G30&lt;=AC14,I30&gt;AD14),AD14-AC14,IF(I30&lt;=AD14,0,IF(AND(G30&gt;AC14,I30&gt;AD14),AD14-G30,0))),0)),0)</f>
        <v>　</v>
      </c>
      <c r="AD30" s="731"/>
      <c r="AE30" s="731"/>
      <c r="AF30" s="730" t="str">
        <f t="shared" si="0"/>
        <v>　</v>
      </c>
      <c r="AG30" s="731"/>
      <c r="AH30" s="731"/>
      <c r="AI30" s="565" t="str">
        <f>IF(AL30="×",TIME(0,0,0),IF(AV4="非常勤",K30,W30))</f>
        <v>　</v>
      </c>
      <c r="AJ30" s="566"/>
      <c r="AK30" s="566"/>
      <c r="AL30" s="265"/>
      <c r="AM30" s="565" t="str">
        <f>IF(AP30="×",TIME(0,0,0),IF(AV4="非常勤",N30,Z30))</f>
        <v>　</v>
      </c>
      <c r="AN30" s="566"/>
      <c r="AO30" s="566"/>
      <c r="AP30" s="265"/>
      <c r="AQ30" s="565" t="str">
        <f>IF(AT30="×",TIME(0,0,0),IF(AV4="非常勤",Q30,AC30))</f>
        <v>　</v>
      </c>
      <c r="AR30" s="566"/>
      <c r="AS30" s="566"/>
      <c r="AT30" s="265"/>
      <c r="AU30" s="565" t="str">
        <f>IF(AX30="×",TIME(0,0,0),IF(AV4="非常勤",T30,AF30))</f>
        <v>　</v>
      </c>
      <c r="AV30" s="566"/>
      <c r="AW30" s="567"/>
      <c r="AX30" s="265"/>
      <c r="AY30" s="720"/>
      <c r="AZ30" s="720"/>
      <c r="BA30" s="668"/>
      <c r="BB30" s="670"/>
      <c r="BC30" s="669"/>
      <c r="BD30" s="671"/>
      <c r="BE30" s="672"/>
      <c r="BF30" s="672"/>
      <c r="BG30" s="673"/>
      <c r="BH30" s="263">
        <f>'別表_個別勤務状況（1～60）'!$A$30</f>
        <v>16</v>
      </c>
      <c r="BI30" s="264" t="str">
        <f>'別表_個別勤務状況（1～60）'!$B$30</f>
        <v>金</v>
      </c>
      <c r="BJ30" s="575"/>
      <c r="BK30" s="575"/>
      <c r="BL30" s="575"/>
      <c r="BM30" s="575"/>
      <c r="BN30" s="575"/>
      <c r="BO30" s="575"/>
      <c r="BP30" s="575"/>
      <c r="BQ30" s="575"/>
      <c r="BR30" s="662" t="str">
        <f>IFERROR(IF(OR(BI30="日",BI30="祝",BI30=0,BJ30=""),"　",MAX(IF(AND(BJ30&lt;=BR14,BL30&gt;BS14),BS14-BR14,IF(AND(BJ30&gt;BR14,BL30&lt;=BS14),BL30-BJ30,IF(AND(BJ30&lt;=BR14,BL30&lt;=BS14),BL30-BR14,IF(AND(BJ30&gt;BR14,BL30&gt;BS14),BS14-BJ30,0)))),0)),0)</f>
        <v>　</v>
      </c>
      <c r="BS30" s="663"/>
      <c r="BT30" s="664"/>
      <c r="BU30" s="662" t="str">
        <f>IFERROR(IF(OR(BI30="日",BI30="祝",BI30=0,BN30=""),"　",MAX(IF(AND(BN30&gt;BX14,BP30&gt;BV14),0,IF(AND(BN30&lt;=BX14,BN30&gt;BU14,BP30&gt;BV14),BX14-BN30,IF(AND(BN30&lt;=BX14,BN30&lt;=BU14,BP30&gt;BV14),BX14-BU14,IF(AND(BN30&gt;BU14,BP30&lt;=BV14),BP30-BN30,IF(AND(BN30&lt;=BU14,BP30&lt;=BV14),BP30-BU14,0))))),0)),0)</f>
        <v>　</v>
      </c>
      <c r="BV30" s="663"/>
      <c r="BW30" s="664"/>
      <c r="BX30" s="662" t="str">
        <f>IFERROR(IF(OR(BI30="日",BI30="祝",BI30=0,BN30=0),"　",MAX(IF(AND(BN30&lt;=BX14,BP30&gt;BY14),BY14-BX14,IF(BP30&lt;=BY14,0,IF(AND(BN30&gt;BX14,BP30&gt;BY14),BY14-BN30,0))),0)),0)</f>
        <v>　</v>
      </c>
      <c r="BY30" s="663"/>
      <c r="BZ30" s="664"/>
      <c r="CA30" s="662" t="str">
        <f>IFERROR(IF(OR(BI30="日",BI30="祝",BI30=0,BN30=0),"　",MAX(IF(BN30&gt;CA14,BP30-BN30,IF(BN30&lt;=CA14,BP30-CA14,0)),0)),0)</f>
        <v>　</v>
      </c>
      <c r="CB30" s="663"/>
      <c r="CC30" s="664"/>
      <c r="CD30" s="730" t="str">
        <f>IFERROR(IF(OR(BI30="日",BI30="祝",BI30=0,BJ30=""),"　",MAX(IF(AND(BJ30&lt;=CD14,BL30&gt;CE14),CE14-CD14,IF(AND(BJ30&gt;CD14,BL30&lt;=CE14),BL30-BJ30,IF(AND(BJ30&lt;=CD14,BL30&lt;=CE14),BL30-CD14,IF(AND(BJ30&gt;CD14,BL30&gt;CE14),CE14-BJ30,0)))),0)),0)</f>
        <v>　</v>
      </c>
      <c r="CE30" s="731"/>
      <c r="CF30" s="731"/>
      <c r="CG30" s="730" t="str">
        <f>IFERROR(IF(OR(BI30="日",BI30="祝",BI30=0,BN30=0),"　",MAX(IF(AND(BN30&gt;CJ14,BP30&gt;CH14),0,IF(AND(BN30&lt;=CJ14,BN30&gt;CG14,BP30&gt;CH14),CJ14-BN30,IF(AND(BN30&lt;=CJ14,BN30&lt;=CG14,BP30&gt;CH14),CJ14-CG14,IF(AND(BN30&gt;CG14,BP30&lt;=CH14),BP30-BN30,IF(AND(BN30&lt;=CG14,BP30&lt;=CH14),BP30-CG14,0))))),0)),0)</f>
        <v>　</v>
      </c>
      <c r="CH30" s="730"/>
      <c r="CI30" s="730"/>
      <c r="CJ30" s="730" t="str">
        <f>IFERROR(IF(OR(BI30="日",BI30="祝",BI30=0,BN30=0),"　",MAX(IF(AND(BN30&lt;=CJ14,BP30&gt;CK14),CK14-CJ14,IF(BP30&lt;=CK14,0,IF(AND(BN30&gt;CJ14,BP30&gt;CK14),CK14-BN30,0))),0)),0)</f>
        <v>　</v>
      </c>
      <c r="CK30" s="731"/>
      <c r="CL30" s="731"/>
      <c r="CM30" s="730" t="str">
        <f t="shared" si="1"/>
        <v>　</v>
      </c>
      <c r="CN30" s="731"/>
      <c r="CO30" s="731"/>
      <c r="CP30" s="565" t="str">
        <f>IF(CS30="×",TIME(0,0,0),IF(DC4="非常勤",BR30,CD30))</f>
        <v>　</v>
      </c>
      <c r="CQ30" s="566"/>
      <c r="CR30" s="566"/>
      <c r="CS30" s="265"/>
      <c r="CT30" s="565" t="str">
        <f>IF(CW30="×",TIME(0,0,0),IF(DC4="非常勤",BU30,CG30))</f>
        <v>　</v>
      </c>
      <c r="CU30" s="566"/>
      <c r="CV30" s="566"/>
      <c r="CW30" s="265"/>
      <c r="CX30" s="565" t="str">
        <f>IF(DA30="×",TIME(0,0,0),IF(DC4="非常勤",BX30,CJ30))</f>
        <v>　</v>
      </c>
      <c r="CY30" s="566"/>
      <c r="CZ30" s="566"/>
      <c r="DA30" s="265"/>
      <c r="DB30" s="565" t="str">
        <f>IF(DE30="×",TIME(0,0,0),IF(DC4="非常勤",CA30,CM30))</f>
        <v>　</v>
      </c>
      <c r="DC30" s="566"/>
      <c r="DD30" s="567"/>
      <c r="DE30" s="265"/>
      <c r="DF30" s="720"/>
      <c r="DG30" s="720"/>
      <c r="DH30" s="668"/>
      <c r="DI30" s="670"/>
      <c r="DJ30" s="669"/>
      <c r="DK30" s="671"/>
      <c r="DL30" s="672"/>
      <c r="DM30" s="672"/>
      <c r="DN30" s="673"/>
      <c r="DO30" s="263">
        <f>'別表_個別勤務状況（1～60）'!$A$30</f>
        <v>16</v>
      </c>
      <c r="DP30" s="264" t="str">
        <f>'別表_個別勤務状況（1～60）'!$B$30</f>
        <v>金</v>
      </c>
      <c r="DQ30" s="575"/>
      <c r="DR30" s="575"/>
      <c r="DS30" s="575"/>
      <c r="DT30" s="575"/>
      <c r="DU30" s="575"/>
      <c r="DV30" s="575"/>
      <c r="DW30" s="575"/>
      <c r="DX30" s="575"/>
      <c r="DY30" s="662" t="str">
        <f>IFERROR(IF(OR(DP30="日",DP30="祝",DP30=0,DQ30=""),"　",MAX(IF(AND(DQ30&lt;=DY14,DS30&gt;DZ14),DZ14-DY14,IF(AND(DQ30&gt;DY14,DS30&lt;=DZ14),DS30-DQ30,IF(AND(DQ30&lt;=DY14,DS30&lt;=DZ14),DS30-DY14,IF(AND(DQ30&gt;DY14,DS30&gt;DZ14),DZ14-DQ30,0)))),0)),0)</f>
        <v>　</v>
      </c>
      <c r="DZ30" s="663"/>
      <c r="EA30" s="664"/>
      <c r="EB30" s="662" t="str">
        <f>IFERROR(IF(OR(DP30="日",DP30="祝",DP30=0,DU30=""),"　",MAX(IF(AND(DU30&gt;EE14,DW30&gt;EC14),0,IF(AND(DU30&lt;=EE14,DU30&gt;EB14,DW30&gt;EC14),EE14-DU30,IF(AND(DU30&lt;=EE14,DU30&lt;=EB14,DW30&gt;EC14),EE14-EB14,IF(AND(DU30&gt;EB14,DW30&lt;=EC14),DW30-DU30,IF(AND(DU30&lt;=EB14,DW30&lt;=EC14),DW30-EB14,0))))),0)),0)</f>
        <v>　</v>
      </c>
      <c r="EC30" s="663"/>
      <c r="ED30" s="664"/>
      <c r="EE30" s="662" t="str">
        <f>IFERROR(IF(OR(DP30="日",DP30="祝",DP30=0,DU30=0),"　",MAX(IF(AND(DU30&lt;=EE14,DW30&gt;EF14),EF14-EE14,IF(DW30&lt;=EF14,0,IF(AND(DU30&gt;EE14,DW30&gt;EF14),EF14-DU30,0))),0)),0)</f>
        <v>　</v>
      </c>
      <c r="EF30" s="663"/>
      <c r="EG30" s="664"/>
      <c r="EH30" s="662" t="str">
        <f>IFERROR(IF(OR(DP30="日",DP30="祝",DP30=0,DU30=0),"　",MAX(IF(DU30&gt;EH14,DW30-DU30,IF(DU30&lt;=EH14,DW30-EH14,0)),0)),0)</f>
        <v>　</v>
      </c>
      <c r="EI30" s="663"/>
      <c r="EJ30" s="664"/>
      <c r="EK30" s="730" t="str">
        <f>IFERROR(IF(OR(DP30="日",DP30="祝",DP30=0,DQ30=""),"　",MAX(IF(AND(DQ30&lt;=EK14,DS30&gt;EL14),EL14-EK14,IF(AND(DQ30&gt;EK14,DS30&lt;=EL14),DS30-DQ30,IF(AND(DQ30&lt;=EK14,DS30&lt;=EL14),DS30-EK14,IF(AND(DQ30&gt;EK14,DS30&gt;EL14),EL14-DQ30,0)))),0)),0)</f>
        <v>　</v>
      </c>
      <c r="EL30" s="731"/>
      <c r="EM30" s="731"/>
      <c r="EN30" s="730" t="str">
        <f>IFERROR(IF(OR(DP30="日",DP30="祝",DP30=0,DU30=0),"　",MAX(IF(AND(DU30&gt;EQ14,DW30&gt;EO14),0,IF(AND(DU30&lt;=EQ14,DU30&gt;EN14,DW30&gt;EO14),EQ14-DU30,IF(AND(DU30&lt;=EQ14,DU30&lt;=EN14,DW30&gt;EO14),EQ14-EN14,IF(AND(DU30&gt;EN14,DW30&lt;=EO14),DW30-DU30,IF(AND(DU30&lt;=EN14,DW30&lt;=EO14),DW30-EN14,0))))),0)),0)</f>
        <v>　</v>
      </c>
      <c r="EO30" s="730"/>
      <c r="EP30" s="730"/>
      <c r="EQ30" s="730" t="str">
        <f>IFERROR(IF(OR(DP30="日",DP30="祝",DP30=0,DU30=0),"　",MAX(IF(AND(DU30&lt;=EQ14,DW30&gt;ER14),ER14-EQ14,IF(DW30&lt;=ER14,0,IF(AND(DU30&gt;EQ14,DW30&gt;ER14),ER14-DU30,0))),0)),0)</f>
        <v>　</v>
      </c>
      <c r="ER30" s="731"/>
      <c r="ES30" s="731"/>
      <c r="ET30" s="730" t="str">
        <f t="shared" si="2"/>
        <v>　</v>
      </c>
      <c r="EU30" s="731"/>
      <c r="EV30" s="731"/>
      <c r="EW30" s="565" t="str">
        <f>IF(EZ30="×",TIME(0,0,0),IF(FJ4="非常勤",DY30,EK30))</f>
        <v>　</v>
      </c>
      <c r="EX30" s="566"/>
      <c r="EY30" s="566"/>
      <c r="EZ30" s="265"/>
      <c r="FA30" s="565" t="str">
        <f>IF(FD30="×",TIME(0,0,0),IF(FJ4="非常勤",EB30,EN30))</f>
        <v>　</v>
      </c>
      <c r="FB30" s="566"/>
      <c r="FC30" s="566"/>
      <c r="FD30" s="265"/>
      <c r="FE30" s="565" t="str">
        <f>IF(FH30="×",TIME(0,0,0),IF(FJ4="非常勤",EE30,EQ30))</f>
        <v>　</v>
      </c>
      <c r="FF30" s="566"/>
      <c r="FG30" s="566"/>
      <c r="FH30" s="265"/>
      <c r="FI30" s="565" t="str">
        <f>IF(FL30="×",TIME(0,0,0),IF(FJ4="非常勤",EH30,ET30))</f>
        <v>　</v>
      </c>
      <c r="FJ30" s="566"/>
      <c r="FK30" s="567"/>
      <c r="FL30" s="265"/>
      <c r="FM30" s="720"/>
      <c r="FN30" s="720"/>
      <c r="FO30" s="668"/>
      <c r="FP30" s="670"/>
      <c r="FQ30" s="669"/>
      <c r="FR30" s="671"/>
      <c r="FS30" s="672"/>
      <c r="FT30" s="672"/>
      <c r="FU30" s="673"/>
      <c r="FV30" s="263">
        <f>'別表_個別勤務状況（1～60）'!$A$30</f>
        <v>16</v>
      </c>
      <c r="FW30" s="264" t="str">
        <f>'別表_個別勤務状況（1～60）'!$B$30</f>
        <v>金</v>
      </c>
      <c r="FX30" s="575"/>
      <c r="FY30" s="575"/>
      <c r="FZ30" s="660"/>
      <c r="GA30" s="661"/>
      <c r="GB30" s="660"/>
      <c r="GC30" s="661"/>
      <c r="GD30" s="660"/>
      <c r="GE30" s="661"/>
      <c r="GF30" s="662" t="str">
        <f>IFERROR(IF(OR(FW30="日",FW30="祝",FW30=0,FX30=""),"　",MAX(IF(AND(FX30&lt;=GF14,FZ30&gt;GG14),GG14-GF14,IF(AND(FX30&gt;GF14,FZ30&lt;=GG14),FZ30-FX30,IF(AND(FX30&lt;=GF14,FZ30&lt;=GG14),FZ30-GF14,IF(AND(FX30&gt;GF14,FZ30&gt;GG14),GG14-FX30,0)))),0)),0)</f>
        <v>　</v>
      </c>
      <c r="GG30" s="663"/>
      <c r="GH30" s="664"/>
      <c r="GI30" s="662" t="str">
        <f>IFERROR(IF(OR(FW30="日",FW30="祝",FW30=0,GB30=""),"　",MAX(IF(AND(GB30&gt;GL14,GD30&gt;GJ14),0,IF(AND(GB30&lt;=GL14,GB30&gt;GI14,GD30&gt;GJ14),GL14-GB30,IF(AND(GB30&lt;=GL14,GB30&lt;=GI14,GD30&gt;GJ14),GL14-GI14,IF(AND(GB30&gt;GI14,GD30&lt;=GJ14),GD30-GB30,IF(AND(GB30&lt;=GI14,GD30&lt;=GJ14),GD30-GI14,0))))),0)),0)</f>
        <v>　</v>
      </c>
      <c r="GJ30" s="663"/>
      <c r="GK30" s="664"/>
      <c r="GL30" s="662" t="str">
        <f>IFERROR(IF(OR(FW30="日",FW30="祝",FW30=0,GB30=0),"　",MAX(IF(AND(GB30&lt;=GL14,GD30&gt;GM14),GM14-GL14,IF(GD30&lt;=GM14,0,IF(AND(GB30&gt;GL14,GD30&gt;GM14),GM14-GB30,0))),0)),0)</f>
        <v>　</v>
      </c>
      <c r="GM30" s="663"/>
      <c r="GN30" s="664"/>
      <c r="GO30" s="662" t="str">
        <f>IFERROR(IF(OR(FW30="日",FW30="祝",FW30=0,GB30=0),"　",MAX(IF(GB30&gt;GO14,GD30-GB30,IF(GB30&lt;=GO14,GD30-GO14,0)),0)),0)</f>
        <v>　</v>
      </c>
      <c r="GP30" s="663"/>
      <c r="GQ30" s="664"/>
      <c r="GR30" s="730" t="str">
        <f>IFERROR(IF(OR(FW30="日",FW30="祝",FW30=0,FX30=""),"　",MAX(IF(AND(FX30&lt;=GR14,FZ30&gt;GS14),GS14-GR14,IF(AND(FX30&gt;GR14,FZ30&lt;=GS14),FZ30-FX30,IF(AND(FX30&lt;=GR14,FZ30&lt;=GS14),FZ30-GR14,IF(AND(FX30&gt;GR14,FZ30&gt;GS14),GS14-FX30,0)))),0)),0)</f>
        <v>　</v>
      </c>
      <c r="GS30" s="731"/>
      <c r="GT30" s="731"/>
      <c r="GU30" s="730" t="str">
        <f>IFERROR(IF(OR(FW30="日",FW30="祝",FW30=0,GB30=0),"　",MAX(IF(AND(GB30&gt;GX14,GD30&gt;GV14),0,IF(AND(GB30&lt;=GX14,GB30&gt;GU14,GD30&gt;GV14),GX14-GB30,IF(AND(GB30&lt;=GX14,GB30&lt;=GU14,GD30&gt;GV14),GX14-GU14,IF(AND(GB30&gt;GU14,GD30&lt;=GV14),GD30-GB30,IF(AND(GB30&lt;=GU14,GD30&lt;=GV14),GD30-GU14,0))))),0)),0)</f>
        <v>　</v>
      </c>
      <c r="GV30" s="730"/>
      <c r="GW30" s="730"/>
      <c r="GX30" s="730" t="str">
        <f>IFERROR(IF(OR(FW30="日",FW30="祝",FW30=0,GB30=0),"　",MAX(IF(AND(GB30&lt;=GX14,GD30&gt;GY14),GY14-GX14,IF(GD30&lt;=GY14,0,IF(AND(GB30&gt;GX14,GD30&gt;GY14),GY14-GB30,0))),0)),0)</f>
        <v>　</v>
      </c>
      <c r="GY30" s="731"/>
      <c r="GZ30" s="731"/>
      <c r="HA30" s="730" t="str">
        <f t="shared" si="3"/>
        <v>　</v>
      </c>
      <c r="HB30" s="731"/>
      <c r="HC30" s="731"/>
      <c r="HD30" s="565" t="str">
        <f>IF(HG30="×",TIME(0,0,0),IF(HQ4="非常勤",GF30,GR30))</f>
        <v>　</v>
      </c>
      <c r="HE30" s="566"/>
      <c r="HF30" s="566"/>
      <c r="HG30" s="265"/>
      <c r="HH30" s="565" t="str">
        <f>IF(HK30="×",TIME(0,0,0),IF(HQ4="非常勤",GI30,GU30))</f>
        <v>　</v>
      </c>
      <c r="HI30" s="566"/>
      <c r="HJ30" s="566"/>
      <c r="HK30" s="265"/>
      <c r="HL30" s="565" t="str">
        <f>IF(HO30="×",TIME(0,0,0),IF(HQ4="非常勤",GL30,GX30))</f>
        <v>　</v>
      </c>
      <c r="HM30" s="566"/>
      <c r="HN30" s="566"/>
      <c r="HO30" s="265"/>
      <c r="HP30" s="565" t="str">
        <f>IF(HS30="×",TIME(0,0,0),IF(HQ4="非常勤",GO30,HA30))</f>
        <v>　</v>
      </c>
      <c r="HQ30" s="566"/>
      <c r="HR30" s="567"/>
      <c r="HS30" s="265"/>
      <c r="HT30" s="720"/>
      <c r="HU30" s="720"/>
      <c r="HV30" s="668"/>
      <c r="HW30" s="670"/>
      <c r="HX30" s="669"/>
      <c r="HY30" s="671"/>
      <c r="HZ30" s="672"/>
      <c r="IA30" s="672"/>
      <c r="IB30" s="673"/>
      <c r="IC30" s="263">
        <f>'別表_個別勤務状況（1～60）'!$A$30</f>
        <v>16</v>
      </c>
      <c r="ID30" s="264" t="str">
        <f>'別表_個別勤務状況（1～60）'!$B$30</f>
        <v>金</v>
      </c>
      <c r="IE30" s="660"/>
      <c r="IF30" s="661"/>
      <c r="IG30" s="660"/>
      <c r="IH30" s="661"/>
      <c r="II30" s="660"/>
      <c r="IJ30" s="661"/>
      <c r="IK30" s="660"/>
      <c r="IL30" s="661"/>
      <c r="IM30" s="662" t="str">
        <f>IFERROR(IF(OR(ID30="日",ID30="祝",ID30=0,IE30=""),"　",MAX(IF(AND(IE30&lt;=IM14,IG30&gt;IN14),IN14-IM14,IF(AND(IE30&gt;IM14,IG30&lt;=IN14),IG30-IE30,IF(AND(IE30&lt;=IM14,IG30&lt;=IN14),IG30-IM14,IF(AND(IE30&gt;IM14,IG30&gt;IN14),IN14-IE30,0)))),0)),0)</f>
        <v>　</v>
      </c>
      <c r="IN30" s="663"/>
      <c r="IO30" s="664"/>
      <c r="IP30" s="662" t="str">
        <f>IFERROR(IF(OR(ID30="日",ID30="祝",ID30=0,II30=""),"　",MAX(IF(AND(II30&gt;IS14,IK30&gt;IQ14),0,IF(AND(II30&lt;=IS14,II30&gt;IP14,IK30&gt;IQ14),IS14-II30,IF(AND(II30&lt;=IS14,II30&lt;=IP14,IK30&gt;IQ14),IS14-IP14,IF(AND(II30&gt;IP14,IK30&lt;=IQ14),IK30-II30,IF(AND(II30&lt;=IP14,IK30&lt;=IQ14),IK30-IP14,0))))),0)),0)</f>
        <v>　</v>
      </c>
      <c r="IQ30" s="663"/>
      <c r="IR30" s="664"/>
      <c r="IS30" s="662" t="str">
        <f>IFERROR(IF(OR(ID30="日",ID30="祝",ID30=0,II30=0),"　",MAX(IF(AND(II30&lt;=IS14,IK30&gt;IT14),IT14-IS14,IF(IK30&lt;=IT14,0,IF(AND(II30&gt;IS14,IK30&gt;IT14),IT14-II30,0))),0)),0)</f>
        <v>　</v>
      </c>
      <c r="IT30" s="663"/>
      <c r="IU30" s="664"/>
      <c r="IV30" s="662" t="str">
        <f>IFERROR(IF(OR(ID30="日",ID30="祝",ID30=0,II30=0),"　",MAX(IF(II30&gt;IV14,IK30-II30,IF(II30&lt;=IV14,IK30-IV14,0)),0)),0)</f>
        <v>　</v>
      </c>
      <c r="IW30" s="663"/>
      <c r="IX30" s="664"/>
      <c r="IY30" s="662" t="str">
        <f>IFERROR(IF(OR(ID30="日",ID30="祝",ID30=0,IE30=""),"　",MAX(IF(AND(IE30&lt;=IY14,IG30&gt;IZ14),IZ14-IY14,IF(AND(IE30&gt;IY14,IG30&lt;=IZ14),IG30-IE30,IF(AND(IE30&lt;=IY14,IG30&lt;=IZ14),IG30-IY14,IF(AND(IE30&gt;IY14,IG30&gt;IZ14),IZ14-IE30,0)))),0)),0)</f>
        <v>　</v>
      </c>
      <c r="IZ30" s="663"/>
      <c r="JA30" s="664"/>
      <c r="JB30" s="662" t="str">
        <f>IFERROR(IF(OR(ID30="日",ID30="祝",ID30=0,II30=0),"　",MAX(IF(AND(II30&gt;JE14,IK30&gt;JC14),0,IF(AND(II30&lt;=JE14,II30&gt;JB14,IK30&gt;JC14),JE14-II30,IF(AND(II30&lt;=JE14,II30&lt;=JB14,IK30&gt;JC14),JE14-JB14,IF(AND(II30&gt;JB14,IK30&lt;=JC14),IK30-II30,IF(AND(II30&lt;=JB14,IK30&lt;=JC14),IK30-JB14,0))))),0)),0)</f>
        <v>　</v>
      </c>
      <c r="JC30" s="663"/>
      <c r="JD30" s="664"/>
      <c r="JE30" s="662" t="str">
        <f>IFERROR(IF(OR(ID30="日",ID30="祝",ID30=0,II30=0),"　",MAX(IF(AND(II30&lt;=JE14,IK30&gt;JF14),JF14-JE14,IF(IK30&lt;=JF14,0,IF(AND(II30&gt;JE14,IK30&gt;JF14),JF14-II30,0))),0)),0)</f>
        <v>　</v>
      </c>
      <c r="JF30" s="663"/>
      <c r="JG30" s="664"/>
      <c r="JH30" s="662" t="str">
        <f t="shared" si="4"/>
        <v>　</v>
      </c>
      <c r="JI30" s="663"/>
      <c r="JJ30" s="664"/>
      <c r="JK30" s="665" t="str">
        <f>IF(JN30="×",TIME(0,0,0),IF(JX4="非常勤",IM30,IY30))</f>
        <v>　</v>
      </c>
      <c r="JL30" s="666"/>
      <c r="JM30" s="667"/>
      <c r="JN30" s="265"/>
      <c r="JO30" s="665" t="str">
        <f>IF(JR30="×",TIME(0,0,0),IF(JX4="非常勤",IP30,JB30))</f>
        <v>　</v>
      </c>
      <c r="JP30" s="666"/>
      <c r="JQ30" s="667"/>
      <c r="JR30" s="265"/>
      <c r="JS30" s="665" t="str">
        <f>IF(JV30="×",TIME(0,0,0),IF(JX4="非常勤",IS30,JE30))</f>
        <v>　</v>
      </c>
      <c r="JT30" s="666"/>
      <c r="JU30" s="667"/>
      <c r="JV30" s="265"/>
      <c r="JW30" s="665" t="str">
        <f>IF(JZ30="×",TIME(0,0,0),IF(JX4="非常勤",IV30,JH30))</f>
        <v>　</v>
      </c>
      <c r="JX30" s="666"/>
      <c r="JY30" s="667"/>
      <c r="JZ30" s="265"/>
      <c r="KA30" s="720"/>
      <c r="KB30" s="720"/>
      <c r="KC30" s="668"/>
      <c r="KD30" s="670"/>
      <c r="KE30" s="669"/>
      <c r="KF30" s="671"/>
      <c r="KG30" s="672"/>
      <c r="KH30" s="672"/>
      <c r="KI30" s="673"/>
      <c r="KJ30" s="263">
        <f>'別表_個別勤務状況（1～60）'!$A$30</f>
        <v>16</v>
      </c>
      <c r="KK30" s="264" t="str">
        <f>'別表_個別勤務状況（1～60）'!$B$30</f>
        <v>金</v>
      </c>
      <c r="KL30" s="660"/>
      <c r="KM30" s="661"/>
      <c r="KN30" s="660"/>
      <c r="KO30" s="661"/>
      <c r="KP30" s="660"/>
      <c r="KQ30" s="661"/>
      <c r="KR30" s="660"/>
      <c r="KS30" s="661"/>
      <c r="KT30" s="662" t="str">
        <f>IFERROR(IF(OR(KK30="日",KK30="祝",KK30=0,KL30=""),"　",MAX(IF(AND(KL30&lt;=KT14,KN30&gt;KU14),KU14-KT14,IF(AND(KL30&gt;KT14,KN30&lt;=KU14),KN30-KL30,IF(AND(KL30&lt;=KT14,KN30&lt;=KU14),KN30-KT14,IF(AND(KL30&gt;KT14,KN30&gt;KU14),KU14-KL30,0)))),0)),0)</f>
        <v>　</v>
      </c>
      <c r="KU30" s="663"/>
      <c r="KV30" s="664"/>
      <c r="KW30" s="662" t="str">
        <f>IFERROR(IF(OR(KK30="日",KK30="祝",KK30=0,KP30=""),"　",MAX(IF(AND(KP30&gt;KZ14,KR30&gt;KX14),0,IF(AND(KP30&lt;=KZ14,KP30&gt;KW14,KR30&gt;KX14),KZ14-KP30,IF(AND(KP30&lt;=KZ14,KP30&lt;=KW14,KR30&gt;KX14),KZ14-KW14,IF(AND(KP30&gt;KW14,KR30&lt;=KX14),KR30-KP30,IF(AND(KP30&lt;=KW14,KR30&lt;=KX14),KR30-KW14,0))))),0)),0)</f>
        <v>　</v>
      </c>
      <c r="KX30" s="663"/>
      <c r="KY30" s="664"/>
      <c r="KZ30" s="662" t="str">
        <f>IFERROR(IF(OR(KK30="日",KK30="祝",KK30=0,KP30=0),"　",MAX(IF(AND(KP30&lt;=KZ14,KR30&gt;LA14),LA14-KZ14,IF(KR30&lt;=LA14,0,IF(AND(KP30&gt;KZ14,KR30&gt;LA14),LA14-KP30,0))),0)),0)</f>
        <v>　</v>
      </c>
      <c r="LA30" s="663"/>
      <c r="LB30" s="664"/>
      <c r="LC30" s="662" t="str">
        <f>IFERROR(IF(OR(KK30="日",KK30="祝",KK30=0,KP30=0),"　",MAX(IF(KP30&gt;LC14,KR30-KP30,IF(KP30&lt;=LC14,KR30-LC14,0)),0)),0)</f>
        <v>　</v>
      </c>
      <c r="LD30" s="663"/>
      <c r="LE30" s="664"/>
      <c r="LF30" s="662" t="str">
        <f>IFERROR(IF(OR(KK30="日",KK30="祝",KK30=0,KL30=""),"　",MAX(IF(AND(KL30&lt;=LF14,KN30&gt;LG14),LG14-LF14,IF(AND(KL30&gt;LF14,KN30&lt;=LG14),KN30-KL30,IF(AND(KL30&lt;=LF14,KN30&lt;=LG14),KN30-LF14,IF(AND(KL30&gt;LF14,KN30&gt;LG14),LG14-KL30,0)))),0)),0)</f>
        <v>　</v>
      </c>
      <c r="LG30" s="663"/>
      <c r="LH30" s="664"/>
      <c r="LI30" s="662" t="str">
        <f>IFERROR(IF(OR(KK30="日",KK30="祝",KK30=0,KP30=0),"　",MAX(IF(AND(KP30&gt;LL14,KR30&gt;LJ14),0,IF(AND(KP30&lt;=LL14,KP30&gt;LI14,KR30&gt;LJ14),LL14-KP30,IF(AND(KP30&lt;=LL14,KP30&lt;=LI14,KR30&gt;LJ14),LL14-LI14,IF(AND(KP30&gt;LI14,KR30&lt;=LJ14),KR30-KP30,IF(AND(KP30&lt;=LI14,KR30&lt;=LJ14),KR30-LI14,0))))),0)),0)</f>
        <v>　</v>
      </c>
      <c r="LJ30" s="663"/>
      <c r="LK30" s="664"/>
      <c r="LL30" s="662" t="str">
        <f>IFERROR(IF(OR(KK30="日",KK30="祝",KK30=0,KP30=0),"　",MAX(IF(AND(KP30&lt;=LL14,KR30&gt;LM14),LM14-LL14,IF(KR30&lt;=LM14,0,IF(AND(KP30&gt;LL14,KR30&gt;LM14),LM14-KP30,0))),0)),0)</f>
        <v>　</v>
      </c>
      <c r="LM30" s="663"/>
      <c r="LN30" s="664"/>
      <c r="LO30" s="662" t="str">
        <f t="shared" si="5"/>
        <v>　</v>
      </c>
      <c r="LP30" s="663"/>
      <c r="LQ30" s="664"/>
      <c r="LR30" s="665" t="str">
        <f>IF(LU30="×",TIME(0,0,0),IF(ME4="非常勤",KT30,LF30))</f>
        <v>　</v>
      </c>
      <c r="LS30" s="666"/>
      <c r="LT30" s="667"/>
      <c r="LU30" s="265"/>
      <c r="LV30" s="665" t="str">
        <f>IF(LY30="×",TIME(0,0,0),IF(ME4="非常勤",KW30,LI30))</f>
        <v>　</v>
      </c>
      <c r="LW30" s="666"/>
      <c r="LX30" s="667"/>
      <c r="LY30" s="265"/>
      <c r="LZ30" s="665" t="str">
        <f>IF(MC30="×",TIME(0,0,0),IF(ME4="非常勤",KZ30,LL30))</f>
        <v>　</v>
      </c>
      <c r="MA30" s="666"/>
      <c r="MB30" s="667"/>
      <c r="MC30" s="265"/>
      <c r="MD30" s="665" t="str">
        <f>IF(MG30="×",TIME(0,0,0),IF(ME4="非常勤",LC30,LO30))</f>
        <v>　</v>
      </c>
      <c r="ME30" s="666"/>
      <c r="MF30" s="667"/>
      <c r="MG30" s="265"/>
      <c r="MH30" s="720"/>
      <c r="MI30" s="720"/>
      <c r="MJ30" s="668"/>
      <c r="MK30" s="670"/>
      <c r="ML30" s="669"/>
      <c r="MM30" s="671"/>
      <c r="MN30" s="672"/>
      <c r="MO30" s="672"/>
      <c r="MP30" s="673"/>
      <c r="MQ30" s="263">
        <f>'別表_個別勤務状況（1～60）'!$A$30</f>
        <v>16</v>
      </c>
      <c r="MR30" s="264" t="str">
        <f>'別表_個別勤務状況（1～60）'!$B$30</f>
        <v>金</v>
      </c>
      <c r="MS30" s="660"/>
      <c r="MT30" s="661"/>
      <c r="MU30" s="660"/>
      <c r="MV30" s="661"/>
      <c r="MW30" s="660"/>
      <c r="MX30" s="661"/>
      <c r="MY30" s="660"/>
      <c r="MZ30" s="661"/>
      <c r="NA30" s="662" t="str">
        <f>IFERROR(IF(OR(MR30="日",MR30="祝",MR30=0,MS30=""),"　",MAX(IF(AND(MS30&lt;=NA14,MU30&gt;NB14),NB14-NA14,IF(AND(MS30&gt;NA14,MU30&lt;=NB14),MU30-MS30,IF(AND(MS30&lt;=NA14,MU30&lt;=NB14),MU30-NA14,IF(AND(MS30&gt;NA14,MU30&gt;NB14),NB14-MS30,0)))),0)),0)</f>
        <v>　</v>
      </c>
      <c r="NB30" s="663"/>
      <c r="NC30" s="664"/>
      <c r="ND30" s="662" t="str">
        <f>IFERROR(IF(OR(MR30="日",MR30="祝",MR30=0,MW30=""),"　",MAX(IF(AND(MW30&gt;NG14,MY30&gt;NE14),0,IF(AND(MW30&lt;=NG14,MW30&gt;ND14,MY30&gt;NE14),NG14-MW30,IF(AND(MW30&lt;=NG14,MW30&lt;=ND14,MY30&gt;NE14),NG14-ND14,IF(AND(MW30&gt;ND14,MY30&lt;=NE14),MY30-MW30,IF(AND(MW30&lt;=ND14,MY30&lt;=NE14),MY30-ND14,0))))),0)),0)</f>
        <v>　</v>
      </c>
      <c r="NE30" s="663"/>
      <c r="NF30" s="664"/>
      <c r="NG30" s="662" t="str">
        <f>IFERROR(IF(OR(MR30="日",MR30="祝",MR30=0,MW30=0),"　",MAX(IF(AND(MW30&lt;=NG14,MY30&gt;NH14),NH14-NG14,IF(MY30&lt;=NH14,0,IF(AND(MW30&gt;NG14,MY30&gt;NH14),NH14-MW30,0))),0)),0)</f>
        <v>　</v>
      </c>
      <c r="NH30" s="663"/>
      <c r="NI30" s="664"/>
      <c r="NJ30" s="662" t="str">
        <f>IFERROR(IF(OR(MR30="日",MR30="祝",MR30=0,MW30=0),"　",MAX(IF(MW30&gt;NJ14,MY30-MW30,IF(MW30&lt;=NJ14,MY30-NJ14,0)),0)),0)</f>
        <v>　</v>
      </c>
      <c r="NK30" s="663"/>
      <c r="NL30" s="664"/>
      <c r="NM30" s="662" t="str">
        <f>IFERROR(IF(OR(MR30="日",MR30="祝",MR30=0,MS30=""),"　",MAX(IF(AND(MS30&lt;=NM14,MU30&gt;NN14),NN14-NM14,IF(AND(MS30&gt;NM14,MU30&lt;=NN14),MU30-MS30,IF(AND(MS30&lt;=NM14,MU30&lt;=NN14),MU30-NM14,IF(AND(MS30&gt;NM14,MU30&gt;NN14),NN14-MS30,0)))),0)),0)</f>
        <v>　</v>
      </c>
      <c r="NN30" s="663"/>
      <c r="NO30" s="664"/>
      <c r="NP30" s="662" t="str">
        <f>IFERROR(IF(OR(MR30="日",MR30="祝",MR30=0,MW30=0),"　",MAX(IF(AND(MW30&gt;NS14,MY30&gt;NQ14),0,IF(AND(MW30&lt;=NS14,MW30&gt;NP14,MY30&gt;NQ14),NS14-MW30,IF(AND(MW30&lt;=NS14,MW30&lt;=NP14,MY30&gt;NQ14),NS14-NP14,IF(AND(MW30&gt;NP14,MY30&lt;=NQ14),MY30-MW30,IF(AND(MW30&lt;=NP14,MY30&lt;=NQ14),MY30-NP14,0))))),0)),0)</f>
        <v>　</v>
      </c>
      <c r="NQ30" s="663"/>
      <c r="NR30" s="664"/>
      <c r="NS30" s="662" t="str">
        <f>IFERROR(IF(OR(MR30="日",MR30="祝",MR30=0,MW30=0),"　",MAX(IF(AND(MW30&lt;=NS14,MY30&gt;NT14),NT14-NS14,IF(MY30&lt;=NT14,0,IF(AND(MW30&gt;NS14,MY30&gt;NT14),NT14-MW30,0))),0)),0)</f>
        <v>　</v>
      </c>
      <c r="NT30" s="663"/>
      <c r="NU30" s="664"/>
      <c r="NV30" s="662" t="str">
        <f t="shared" si="6"/>
        <v>　</v>
      </c>
      <c r="NW30" s="663"/>
      <c r="NX30" s="664"/>
      <c r="NY30" s="665" t="str">
        <f>IF(OB30="×",TIME(0,0,0),IF(OL4="非常勤",NA30,NM30))</f>
        <v>　</v>
      </c>
      <c r="NZ30" s="666"/>
      <c r="OA30" s="667"/>
      <c r="OB30" s="265"/>
      <c r="OC30" s="665" t="str">
        <f>IF(OF30="×",TIME(0,0,0),IF(OL4="非常勤",ND30,NP30))</f>
        <v>　</v>
      </c>
      <c r="OD30" s="666"/>
      <c r="OE30" s="667"/>
      <c r="OF30" s="265"/>
      <c r="OG30" s="665" t="str">
        <f>IF(OJ30="×",TIME(0,0,0),IF(OL4="非常勤",NG30,NS30))</f>
        <v>　</v>
      </c>
      <c r="OH30" s="666"/>
      <c r="OI30" s="667"/>
      <c r="OJ30" s="265"/>
      <c r="OK30" s="665" t="str">
        <f>IF(ON30="×",TIME(0,0,0),IF(OL4="非常勤",NJ30,NV30))</f>
        <v>　</v>
      </c>
      <c r="OL30" s="666"/>
      <c r="OM30" s="667"/>
      <c r="ON30" s="265"/>
      <c r="OO30" s="720"/>
      <c r="OP30" s="720"/>
      <c r="OQ30" s="668"/>
      <c r="OR30" s="670"/>
      <c r="OS30" s="669"/>
      <c r="OT30" s="671"/>
      <c r="OU30" s="672"/>
      <c r="OV30" s="672"/>
      <c r="OW30" s="673"/>
      <c r="OX30" s="263">
        <f>'別表_個別勤務状況（1～60）'!$A$30</f>
        <v>16</v>
      </c>
      <c r="OY30" s="264" t="str">
        <f>'別表_個別勤務状況（1～60）'!$B$30</f>
        <v>金</v>
      </c>
      <c r="OZ30" s="660"/>
      <c r="PA30" s="661"/>
      <c r="PB30" s="660"/>
      <c r="PC30" s="661"/>
      <c r="PD30" s="660"/>
      <c r="PE30" s="661"/>
      <c r="PF30" s="660"/>
      <c r="PG30" s="661"/>
      <c r="PH30" s="662" t="str">
        <f>IFERROR(IF(OR(OY30="日",OY30="祝",OY30=0,OZ30=""),"　",MAX(IF(AND(OZ30&lt;=PH14,PB30&gt;PI14),PI14-PH14,IF(AND(OZ30&gt;PH14,PB30&lt;=PI14),PB30-OZ30,IF(AND(OZ30&lt;=PH14,PB30&lt;=PI14),PB30-PH14,IF(AND(OZ30&gt;PH14,PB30&gt;PI14),PI14-OZ30,0)))),0)),0)</f>
        <v>　</v>
      </c>
      <c r="PI30" s="663"/>
      <c r="PJ30" s="664"/>
      <c r="PK30" s="662" t="str">
        <f>IFERROR(IF(OR(OY30="日",OY30="祝",OY30=0,PD30=""),"　",MAX(IF(AND(PD30&gt;PN14,PF30&gt;PL14),0,IF(AND(PD30&lt;=PN14,PD30&gt;PK14,PF30&gt;PL14),PN14-PD30,IF(AND(PD30&lt;=PN14,PD30&lt;=PK14,PF30&gt;PL14),PN14-PK14,IF(AND(PD30&gt;PK14,PF30&lt;=PL14),PF30-PD30,IF(AND(PD30&lt;=PK14,PF30&lt;=PL14),PF30-PK14,0))))),0)),0)</f>
        <v>　</v>
      </c>
      <c r="PL30" s="663"/>
      <c r="PM30" s="664"/>
      <c r="PN30" s="662" t="str">
        <f>IFERROR(IF(OR(OY30="日",OY30="祝",OY30=0,PD30=0),"　",MAX(IF(AND(PD30&lt;=PN14,PF30&gt;PO14),PO14-PN14,IF(PF30&lt;=PO14,0,IF(AND(PD30&gt;PN14,PF30&gt;PO14),PO14-PD30,0))),0)),0)</f>
        <v>　</v>
      </c>
      <c r="PO30" s="663"/>
      <c r="PP30" s="664"/>
      <c r="PQ30" s="662" t="str">
        <f>IFERROR(IF(OR(OY30="日",OY30="祝",OY30=0,PD30=0),"　",MAX(IF(PD30&gt;PQ14,PF30-PD30,IF(PD30&lt;=PQ14,PF30-PQ14,0)),0)),0)</f>
        <v>　</v>
      </c>
      <c r="PR30" s="663"/>
      <c r="PS30" s="664"/>
      <c r="PT30" s="662" t="str">
        <f>IFERROR(IF(OR(OY30="日",OY30="祝",OY30=0,OZ30=""),"　",MAX(IF(AND(OZ30&lt;=PT14,PB30&gt;PU14),PU14-PT14,IF(AND(OZ30&gt;PT14,PB30&lt;=PU14),PB30-OZ30,IF(AND(OZ30&lt;=PT14,PB30&lt;=PU14),PB30-PT14,IF(AND(OZ30&gt;PT14,PB30&gt;PU14),PU14-OZ30,0)))),0)),0)</f>
        <v>　</v>
      </c>
      <c r="PU30" s="663"/>
      <c r="PV30" s="664"/>
      <c r="PW30" s="662" t="str">
        <f>IFERROR(IF(OR(OY30="日",OY30="祝",OY30=0,PD30=0),"　",MAX(IF(AND(PD30&gt;PZ14,PF30&gt;PX14),0,IF(AND(PD30&lt;=PZ14,PD30&gt;PW14,PF30&gt;PX14),PZ14-PD30,IF(AND(PD30&lt;=PZ14,PD30&lt;=PW14,PF30&gt;PX14),PZ14-PW14,IF(AND(PD30&gt;PW14,PF30&lt;=PX14),PF30-PD30,IF(AND(PD30&lt;=PW14,PF30&lt;=PX14),PF30-PW14,0))))),0)),0)</f>
        <v>　</v>
      </c>
      <c r="PX30" s="663"/>
      <c r="PY30" s="664"/>
      <c r="PZ30" s="662" t="str">
        <f>IFERROR(IF(OR(OY30="日",OY30="祝",OY30=0,PD30=0),"　",MAX(IF(AND(PD30&lt;=PZ14,PF30&gt;QA14),QA14-PZ14,IF(PF30&lt;=QA14,0,IF(AND(PD30&gt;PZ14,PF30&gt;QA14),QA14-PD30,0))),0)),0)</f>
        <v>　</v>
      </c>
      <c r="QA30" s="663"/>
      <c r="QB30" s="664"/>
      <c r="QC30" s="662" t="str">
        <f t="shared" si="7"/>
        <v>　</v>
      </c>
      <c r="QD30" s="663"/>
      <c r="QE30" s="664"/>
      <c r="QF30" s="665" t="str">
        <f>IF(QI30="×",TIME(0,0,0),IF(QS4="非常勤",PH30,PT30))</f>
        <v>　</v>
      </c>
      <c r="QG30" s="666"/>
      <c r="QH30" s="667"/>
      <c r="QI30" s="265"/>
      <c r="QJ30" s="665" t="str">
        <f>IF(QM30="×",TIME(0,0,0),IF(QS4="非常勤",PK30,PW30))</f>
        <v>　</v>
      </c>
      <c r="QK30" s="666"/>
      <c r="QL30" s="667"/>
      <c r="QM30" s="265"/>
      <c r="QN30" s="665" t="str">
        <f>IF(QQ30="×",TIME(0,0,0),IF(QS4="非常勤",PN30,PZ30))</f>
        <v>　</v>
      </c>
      <c r="QO30" s="666"/>
      <c r="QP30" s="667"/>
      <c r="QQ30" s="265"/>
      <c r="QR30" s="665" t="str">
        <f>IF(QU30="×",TIME(0,0,0),IF(QS4="非常勤",PQ30,QC30))</f>
        <v>　</v>
      </c>
      <c r="QS30" s="666"/>
      <c r="QT30" s="667"/>
      <c r="QU30" s="265"/>
      <c r="QV30" s="720"/>
      <c r="QW30" s="720"/>
      <c r="QX30" s="668"/>
      <c r="QY30" s="670"/>
      <c r="QZ30" s="669"/>
      <c r="RA30" s="671"/>
      <c r="RB30" s="672"/>
      <c r="RC30" s="672"/>
      <c r="RD30" s="673"/>
      <c r="RE30" s="263">
        <f>'別表_個別勤務状況（1～60）'!$A$30</f>
        <v>16</v>
      </c>
      <c r="RF30" s="264" t="str">
        <f>'別表_個別勤務状況（1～60）'!$B$30</f>
        <v>金</v>
      </c>
      <c r="RG30" s="660"/>
      <c r="RH30" s="661"/>
      <c r="RI30" s="660"/>
      <c r="RJ30" s="661"/>
      <c r="RK30" s="660"/>
      <c r="RL30" s="661"/>
      <c r="RM30" s="660"/>
      <c r="RN30" s="661"/>
      <c r="RO30" s="662" t="str">
        <f>IFERROR(IF(OR(RF30="日",RF30="祝",RF30=0,RG30=""),"　",MAX(IF(AND(RG30&lt;=RO14,RI30&gt;RP14),RP14-RO14,IF(AND(RG30&gt;RO14,RI30&lt;=RP14),RI30-RG30,IF(AND(RG30&lt;=RO14,RI30&lt;=RP14),RI30-RO14,IF(AND(RG30&gt;RO14,RI30&gt;RP14),RP14-RG30,0)))),0)),0)</f>
        <v>　</v>
      </c>
      <c r="RP30" s="663"/>
      <c r="RQ30" s="664"/>
      <c r="RR30" s="662" t="str">
        <f>IFERROR(IF(OR(RF30="日",RF30="祝",RF30=0,RK30=""),"　",MAX(IF(AND(RK30&gt;RU14,RM30&gt;RS14),0,IF(AND(RK30&lt;=RU14,RK30&gt;RR14,RM30&gt;RS14),RU14-RK30,IF(AND(RK30&lt;=RU14,RK30&lt;=RR14,RM30&gt;RS14),RU14-RR14,IF(AND(RK30&gt;RR14,RM30&lt;=RS14),RM30-RK30,IF(AND(RK30&lt;=RR14,RM30&lt;=RS14),RM30-RR14,0))))),0)),0)</f>
        <v>　</v>
      </c>
      <c r="RS30" s="663"/>
      <c r="RT30" s="664"/>
      <c r="RU30" s="662" t="str">
        <f>IFERROR(IF(OR(RF30="日",RF30="祝",RF30=0,RK30=0),"　",MAX(IF(AND(RK30&lt;=RU14,RM30&gt;RV14),RV14-RU14,IF(RM30&lt;=RV14,0,IF(AND(RK30&gt;RU14,RM30&gt;RV14),RV14-RK30,0))),0)),0)</f>
        <v>　</v>
      </c>
      <c r="RV30" s="663"/>
      <c r="RW30" s="664"/>
      <c r="RX30" s="662" t="str">
        <f>IFERROR(IF(OR(RF30="日",RF30="祝",RF30=0,RK30=0),"　",MAX(IF(RK30&gt;RX14,RM30-RK30,IF(RK30&lt;=RX14,RM30-RX14,0)),0)),0)</f>
        <v>　</v>
      </c>
      <c r="RY30" s="663"/>
      <c r="RZ30" s="664"/>
      <c r="SA30" s="662" t="str">
        <f>IFERROR(IF(OR(RF30="日",RF30="祝",RF30=0,RG30=""),"　",MAX(IF(AND(RG30&lt;=SA14,RI30&gt;SB14),SB14-SA14,IF(AND(RG30&gt;SA14,RI30&lt;=SB14),RI30-RG30,IF(AND(RG30&lt;=SA14,RI30&lt;=SB14),RI30-SA14,IF(AND(RG30&gt;SA14,RI30&gt;SB14),SB14-RG30,0)))),0)),0)</f>
        <v>　</v>
      </c>
      <c r="SB30" s="663"/>
      <c r="SC30" s="664"/>
      <c r="SD30" s="662" t="str">
        <f>IFERROR(IF(OR(RF30="日",RF30="祝",RF30=0,RK30=0),"　",MAX(IF(AND(RK30&gt;SG14,RM30&gt;SE14),0,IF(AND(RK30&lt;=SG14,RK30&gt;SD14,RM30&gt;SE14),SG14-RK30,IF(AND(RK30&lt;=SG14,RK30&lt;=SD14,RM30&gt;SE14),SG14-SD14,IF(AND(RK30&gt;SD14,RM30&lt;=SE14),RM30-RK30,IF(AND(RK30&lt;=SD14,RM30&lt;=SE14),RM30-SD14,0))))),0)),0)</f>
        <v>　</v>
      </c>
      <c r="SE30" s="663"/>
      <c r="SF30" s="664"/>
      <c r="SG30" s="662" t="str">
        <f>IFERROR(IF(OR(RF30="日",RF30="祝",RF30=0,RK30=0),"　",MAX(IF(AND(RK30&lt;=SG14,RM30&gt;SH14),SH14-SG14,IF(RM30&lt;=SH14,0,IF(AND(RK30&gt;SG14,RM30&gt;SH14),SH14-RK30,0))),0)),0)</f>
        <v>　</v>
      </c>
      <c r="SH30" s="663"/>
      <c r="SI30" s="664"/>
      <c r="SJ30" s="662" t="str">
        <f t="shared" si="8"/>
        <v>　</v>
      </c>
      <c r="SK30" s="663"/>
      <c r="SL30" s="664"/>
      <c r="SM30" s="665" t="str">
        <f>IF(SP30="×",TIME(0,0,0),IF(SZ4="非常勤",RO30,SA30))</f>
        <v>　</v>
      </c>
      <c r="SN30" s="666"/>
      <c r="SO30" s="667"/>
      <c r="SP30" s="265"/>
      <c r="SQ30" s="665" t="str">
        <f>IF(ST30="×",TIME(0,0,0),IF(SZ4="非常勤",RR30,SD30))</f>
        <v>　</v>
      </c>
      <c r="SR30" s="666"/>
      <c r="SS30" s="667"/>
      <c r="ST30" s="265"/>
      <c r="SU30" s="665" t="str">
        <f>IF(SX30="×",TIME(0,0,0),IF(SZ4="非常勤",RU30,SG30))</f>
        <v>　</v>
      </c>
      <c r="SV30" s="666"/>
      <c r="SW30" s="667"/>
      <c r="SX30" s="265"/>
      <c r="SY30" s="665" t="str">
        <f>IF(TB30="×",TIME(0,0,0),IF(SZ4="非常勤",RX30,SJ30))</f>
        <v>　</v>
      </c>
      <c r="SZ30" s="666"/>
      <c r="TA30" s="667"/>
      <c r="TB30" s="265"/>
      <c r="TC30" s="720"/>
      <c r="TD30" s="720"/>
      <c r="TE30" s="668"/>
      <c r="TF30" s="670"/>
      <c r="TG30" s="669"/>
      <c r="TH30" s="671"/>
      <c r="TI30" s="672"/>
      <c r="TJ30" s="672"/>
      <c r="TK30" s="673"/>
      <c r="TL30" s="263">
        <f>'別表_個別勤務状況（1～60）'!$A$30</f>
        <v>16</v>
      </c>
      <c r="TM30" s="264" t="str">
        <f>'別表_個別勤務状況（1～60）'!$B$30</f>
        <v>金</v>
      </c>
      <c r="TN30" s="660"/>
      <c r="TO30" s="661"/>
      <c r="TP30" s="660"/>
      <c r="TQ30" s="661"/>
      <c r="TR30" s="660"/>
      <c r="TS30" s="661"/>
      <c r="TT30" s="660"/>
      <c r="TU30" s="661"/>
      <c r="TV30" s="662" t="str">
        <f>IFERROR(IF(OR(TM30="日",TM30="祝",TM30=0,TN30=""),"　",MAX(IF(AND(TN30&lt;=TV14,TP30&gt;TW14),TW14-TV14,IF(AND(TN30&gt;TV14,TP30&lt;=TW14),TP30-TN30,IF(AND(TN30&lt;=TV14,TP30&lt;=TW14),TP30-TV14,IF(AND(TN30&gt;TV14,TP30&gt;TW14),TW14-TN30,0)))),0)),0)</f>
        <v>　</v>
      </c>
      <c r="TW30" s="663"/>
      <c r="TX30" s="664"/>
      <c r="TY30" s="662" t="str">
        <f>IFERROR(IF(OR(TM30="日",TM30="祝",TM30=0,TR30=""),"　",MAX(IF(AND(TR30&gt;UB14,TT30&gt;TZ14),0,IF(AND(TR30&lt;=UB14,TR30&gt;TY14,TT30&gt;TZ14),UB14-TR30,IF(AND(TR30&lt;=UB14,TR30&lt;=TY14,TT30&gt;TZ14),UB14-TY14,IF(AND(TR30&gt;TY14,TT30&lt;=TZ14),TT30-TR30,IF(AND(TR30&lt;=TY14,TT30&lt;=TZ14),TT30-TY14,0))))),0)),0)</f>
        <v>　</v>
      </c>
      <c r="TZ30" s="663"/>
      <c r="UA30" s="664"/>
      <c r="UB30" s="662" t="str">
        <f>IFERROR(IF(OR(TM30="日",TM30="祝",TM30=0,TR30=0),"　",MAX(IF(AND(TR30&lt;=UB14,TT30&gt;UC14),UC14-UB14,IF(TT30&lt;=UC14,0,IF(AND(TR30&gt;UB14,TT30&gt;UC14),UC14-TR30,0))),0)),0)</f>
        <v>　</v>
      </c>
      <c r="UC30" s="663"/>
      <c r="UD30" s="664"/>
      <c r="UE30" s="662" t="str">
        <f>IFERROR(IF(OR(TM30="日",TM30="祝",TM30=0,TR30=0),"　",MAX(IF(TR30&gt;UE14,TT30-TR30,IF(TR30&lt;=UE14,TT30-UE14,0)),0)),0)</f>
        <v>　</v>
      </c>
      <c r="UF30" s="663"/>
      <c r="UG30" s="664"/>
      <c r="UH30" s="662" t="str">
        <f>IFERROR(IF(OR(TM30="日",TM30="祝",TM30=0,TN30=""),"　",MAX(IF(AND(TN30&lt;=UH14,TP30&gt;UI14),UI14-UH14,IF(AND(TN30&gt;UH14,TP30&lt;=UI14),TP30-TN30,IF(AND(TN30&lt;=UH14,TP30&lt;=UI14),TP30-UH14,IF(AND(TN30&gt;UH14,TP30&gt;UI14),UI14-TN30,0)))),0)),0)</f>
        <v>　</v>
      </c>
      <c r="UI30" s="663"/>
      <c r="UJ30" s="664"/>
      <c r="UK30" s="662" t="str">
        <f>IFERROR(IF(OR(TM30="日",TM30="祝",TM30=0,TR30=0),"　",MAX(IF(AND(TR30&gt;UN14,TT30&gt;UL14),0,IF(AND(TR30&lt;=UN14,TR30&gt;UK14,TT30&gt;UL14),UN14-TR30,IF(AND(TR30&lt;=UN14,TR30&lt;=UK14,TT30&gt;UL14),UN14-UK14,IF(AND(TR30&gt;UK14,TT30&lt;=UL14),TT30-TR30,IF(AND(TR30&lt;=UK14,TT30&lt;=UL14),TT30-UK14,0))))),0)),0)</f>
        <v>　</v>
      </c>
      <c r="UL30" s="663"/>
      <c r="UM30" s="664"/>
      <c r="UN30" s="662" t="str">
        <f>IFERROR(IF(OR(TM30="日",TM30="祝",TM30=0,TR30=0),"　",MAX(IF(AND(TR30&lt;=UN14,TT30&gt;UO14),UO14-UN14,IF(TT30&lt;=UO14,0,IF(AND(TR30&gt;UN14,TT30&gt;UO14),UO14-TR30,0))),0)),0)</f>
        <v>　</v>
      </c>
      <c r="UO30" s="663"/>
      <c r="UP30" s="664"/>
      <c r="UQ30" s="662" t="str">
        <f t="shared" si="9"/>
        <v>　</v>
      </c>
      <c r="UR30" s="663"/>
      <c r="US30" s="664"/>
      <c r="UT30" s="665" t="str">
        <f>IF(UW30="×",TIME(0,0,0),IF(VG4="非常勤",TV30,UH30))</f>
        <v>　</v>
      </c>
      <c r="UU30" s="666"/>
      <c r="UV30" s="667"/>
      <c r="UW30" s="265"/>
      <c r="UX30" s="665" t="str">
        <f>IF(VA30="×",TIME(0,0,0),IF(VG4="非常勤",TY30,UK30))</f>
        <v>　</v>
      </c>
      <c r="UY30" s="666"/>
      <c r="UZ30" s="667"/>
      <c r="VA30" s="265"/>
      <c r="VB30" s="665" t="str">
        <f>IF(VE30="×",TIME(0,0,0),IF(VG4="非常勤",UB30,UN30))</f>
        <v>　</v>
      </c>
      <c r="VC30" s="666"/>
      <c r="VD30" s="667"/>
      <c r="VE30" s="265"/>
      <c r="VF30" s="665" t="str">
        <f>IF(VI30="×",TIME(0,0,0),IF(VG4="非常勤",UE30,UQ30))</f>
        <v>　</v>
      </c>
      <c r="VG30" s="666"/>
      <c r="VH30" s="667"/>
      <c r="VI30" s="265"/>
      <c r="VJ30" s="720"/>
      <c r="VK30" s="720"/>
      <c r="VL30" s="668"/>
      <c r="VM30" s="670"/>
      <c r="VN30" s="669"/>
      <c r="VO30" s="671"/>
      <c r="VP30" s="672"/>
      <c r="VQ30" s="672"/>
      <c r="VR30" s="673"/>
      <c r="VS30" s="263">
        <f>'別表_個別勤務状況（1～60）'!$A$30</f>
        <v>16</v>
      </c>
      <c r="VT30" s="264" t="str">
        <f>'別表_個別勤務状況（1～60）'!$B$30</f>
        <v>金</v>
      </c>
      <c r="VU30" s="660"/>
      <c r="VV30" s="661"/>
      <c r="VW30" s="660"/>
      <c r="VX30" s="661"/>
      <c r="VY30" s="660"/>
      <c r="VZ30" s="661"/>
      <c r="WA30" s="660"/>
      <c r="WB30" s="661"/>
      <c r="WC30" s="662" t="str">
        <f>IFERROR(IF(OR(VT30="日",VT30="祝",VT30=0,VU30=""),"　",MAX(IF(AND(VU30&lt;=WC14,VW30&gt;WD14),WD14-WC14,IF(AND(VU30&gt;WC14,VW30&lt;=WD14),VW30-VU30,IF(AND(VU30&lt;=WC14,VW30&lt;=WD14),VW30-WC14,IF(AND(VU30&gt;WC14,VW30&gt;WD14),WD14-VU30,0)))),0)),0)</f>
        <v>　</v>
      </c>
      <c r="WD30" s="663"/>
      <c r="WE30" s="664"/>
      <c r="WF30" s="662" t="str">
        <f>IFERROR(IF(OR(VT30="日",VT30="祝",VT30=0,VY30=""),"　",MAX(IF(AND(VY30&gt;WI14,WA30&gt;WG14),0,IF(AND(VY30&lt;=WI14,VY30&gt;WF14,WA30&gt;WG14),WI14-VY30,IF(AND(VY30&lt;=WI14,VY30&lt;=WF14,WA30&gt;WG14),WI14-WF14,IF(AND(VY30&gt;WF14,WA30&lt;=WG14),WA30-VY30,IF(AND(VY30&lt;=WF14,WA30&lt;=WG14),WA30-WF14,0))))),0)),0)</f>
        <v>　</v>
      </c>
      <c r="WG30" s="663"/>
      <c r="WH30" s="664"/>
      <c r="WI30" s="662" t="str">
        <f>IFERROR(IF(OR(VT30="日",VT30="祝",VT30=0,VY30=0),"　",MAX(IF(AND(VY30&lt;=WI14,WA30&gt;WJ14),WJ14-WI14,IF(WA30&lt;=WJ14,0,IF(AND(VY30&gt;WI14,WA30&gt;WJ14),WJ14-VY30,0))),0)),0)</f>
        <v>　</v>
      </c>
      <c r="WJ30" s="663"/>
      <c r="WK30" s="664"/>
      <c r="WL30" s="662" t="str">
        <f>IFERROR(IF(OR(VT30="日",VT30="祝",VT30=0,VY30=0),"　",MAX(IF(VY30&gt;WL14,WA30-VY30,IF(VY30&lt;=WL14,WA30-WL14,0)),0)),0)</f>
        <v>　</v>
      </c>
      <c r="WM30" s="663"/>
      <c r="WN30" s="664"/>
      <c r="WO30" s="662" t="str">
        <f>IFERROR(IF(OR(VT30="日",VT30="祝",VT30=0,VU30=""),"　",MAX(IF(AND(VU30&lt;=WO14,VW30&gt;WP14),WP14-WO14,IF(AND(VU30&gt;WO14,VW30&lt;=WP14),VW30-VU30,IF(AND(VU30&lt;=WO14,VW30&lt;=WP14),VW30-WO14,IF(AND(VU30&gt;WO14,VW30&gt;WP14),WP14-VU30,0)))),0)),0)</f>
        <v>　</v>
      </c>
      <c r="WP30" s="663"/>
      <c r="WQ30" s="664"/>
      <c r="WR30" s="662" t="str">
        <f>IFERROR(IF(OR(VT30="日",VT30="祝",VT30=0,VY30=0),"　",MAX(IF(AND(VY30&gt;WU14,WA30&gt;WS14),0,IF(AND(VY30&lt;=WU14,VY30&gt;WR14,WA30&gt;WS14),WU14-VY30,IF(AND(VY30&lt;=WU14,VY30&lt;=WR14,WA30&gt;WS14),WU14-WR14,IF(AND(VY30&gt;WR14,WA30&lt;=WS14),WA30-VY30,IF(AND(VY30&lt;=WR14,WA30&lt;=WS14),WA30-WR14,0))))),0)),0)</f>
        <v>　</v>
      </c>
      <c r="WS30" s="663"/>
      <c r="WT30" s="664"/>
      <c r="WU30" s="662" t="str">
        <f>IFERROR(IF(OR(VT30="日",VT30="祝",VT30=0,VY30=0),"　",MAX(IF(AND(VY30&lt;=WU14,WA30&gt;WV14),WV14-WU14,IF(WA30&lt;=WV14,0,IF(AND(VY30&gt;WU14,WA30&gt;WV14),WV14-VY30,0))),0)),0)</f>
        <v>　</v>
      </c>
      <c r="WV30" s="663"/>
      <c r="WW30" s="664"/>
      <c r="WX30" s="662" t="str">
        <f t="shared" si="10"/>
        <v>　</v>
      </c>
      <c r="WY30" s="663"/>
      <c r="WZ30" s="664"/>
      <c r="XA30" s="665" t="str">
        <f>IF(XD30="×",TIME(0,0,0),IF(XN4="非常勤",WC30,WO30))</f>
        <v>　</v>
      </c>
      <c r="XB30" s="666"/>
      <c r="XC30" s="667"/>
      <c r="XD30" s="265"/>
      <c r="XE30" s="665" t="str">
        <f>IF(XH30="×",TIME(0,0,0),IF(XN4="非常勤",WF30,WR30))</f>
        <v>　</v>
      </c>
      <c r="XF30" s="666"/>
      <c r="XG30" s="667"/>
      <c r="XH30" s="265"/>
      <c r="XI30" s="665" t="str">
        <f>IF(XL30="×",TIME(0,0,0),IF(XN4="非常勤",WI30,WU30))</f>
        <v>　</v>
      </c>
      <c r="XJ30" s="666"/>
      <c r="XK30" s="667"/>
      <c r="XL30" s="265"/>
      <c r="XM30" s="665" t="str">
        <f>IF(XP30="×",TIME(0,0,0),IF(XN4="非常勤",WL30,WX30))</f>
        <v>　</v>
      </c>
      <c r="XN30" s="666"/>
      <c r="XO30" s="667"/>
      <c r="XP30" s="265"/>
      <c r="XQ30" s="720"/>
      <c r="XR30" s="720"/>
      <c r="XS30" s="668"/>
      <c r="XT30" s="670"/>
      <c r="XU30" s="669"/>
      <c r="XV30" s="671"/>
      <c r="XW30" s="672"/>
      <c r="XX30" s="672"/>
      <c r="XY30" s="673"/>
      <c r="XZ30" s="263">
        <f>'別表_個別勤務状況（1～60）'!$A$30</f>
        <v>16</v>
      </c>
      <c r="YA30" s="264" t="str">
        <f>'別表_個別勤務状況（1～60）'!$B$30</f>
        <v>金</v>
      </c>
      <c r="YB30" s="660"/>
      <c r="YC30" s="661"/>
      <c r="YD30" s="660"/>
      <c r="YE30" s="661"/>
      <c r="YF30" s="660"/>
      <c r="YG30" s="661"/>
      <c r="YH30" s="660"/>
      <c r="YI30" s="661"/>
      <c r="YJ30" s="662" t="str">
        <f>IFERROR(IF(OR(YA30="日",YA30="祝",YA30=0,YB30=""),"　",MAX(IF(AND(YB30&lt;=YJ14,YD30&gt;YK14),YK14-YJ14,IF(AND(YB30&gt;YJ14,YD30&lt;=YK14),YD30-YB30,IF(AND(YB30&lt;=YJ14,YD30&lt;=YK14),YD30-YJ14,IF(AND(YB30&gt;YJ14,YD30&gt;YK14),YK14-YB30,0)))),0)),0)</f>
        <v>　</v>
      </c>
      <c r="YK30" s="663"/>
      <c r="YL30" s="664"/>
      <c r="YM30" s="662" t="str">
        <f>IFERROR(IF(OR(YA30="日",YA30="祝",YA30=0,YF30=""),"　",MAX(IF(AND(YF30&gt;YP14,YH30&gt;YN14),0,IF(AND(YF30&lt;=YP14,YF30&gt;YM14,YH30&gt;YN14),YP14-YF30,IF(AND(YF30&lt;=YP14,YF30&lt;=YM14,YH30&gt;YN14),YP14-YM14,IF(AND(YF30&gt;YM14,YH30&lt;=YN14),YH30-YF30,IF(AND(YF30&lt;=YM14,YH30&lt;=YN14),YH30-YM14,0))))),0)),0)</f>
        <v>　</v>
      </c>
      <c r="YN30" s="663"/>
      <c r="YO30" s="664"/>
      <c r="YP30" s="662" t="str">
        <f>IFERROR(IF(OR(YA30="日",YA30="祝",YA30=0,YF30=0),"　",MAX(IF(AND(YF30&lt;=YP14,YH30&gt;YQ14),YQ14-YP14,IF(YH30&lt;=YQ14,0,IF(AND(YF30&gt;YP14,YH30&gt;YQ14),YQ14-YF30,0))),0)),0)</f>
        <v>　</v>
      </c>
      <c r="YQ30" s="663"/>
      <c r="YR30" s="664"/>
      <c r="YS30" s="662" t="str">
        <f>IFERROR(IF(OR(YA30="日",YA30="祝",YA30=0,YF30=0),"　",MAX(IF(YF30&gt;YS14,YH30-YF30,IF(YF30&lt;=YS14,YH30-YS14,0)),0)),0)</f>
        <v>　</v>
      </c>
      <c r="YT30" s="663"/>
      <c r="YU30" s="664"/>
      <c r="YV30" s="662" t="str">
        <f>IFERROR(IF(OR(YA30="日",YA30="祝",YA30=0,YB30=""),"　",MAX(IF(AND(YB30&lt;=YV14,YD30&gt;YW14),YW14-YV14,IF(AND(YB30&gt;YV14,YD30&lt;=YW14),YD30-YB30,IF(AND(YB30&lt;=YV14,YD30&lt;=YW14),YD30-YV14,IF(AND(YB30&gt;YV14,YD30&gt;YW14),YW14-YB30,0)))),0)),0)</f>
        <v>　</v>
      </c>
      <c r="YW30" s="663"/>
      <c r="YX30" s="664"/>
      <c r="YY30" s="662" t="str">
        <f>IFERROR(IF(OR(YA30="日",YA30="祝",YA30=0,YF30=0),"　",MAX(IF(AND(YF30&gt;ZB14,YH30&gt;YZ14),0,IF(AND(YF30&lt;=ZB14,YF30&gt;YY14,YH30&gt;YZ14),ZB14-YF30,IF(AND(YF30&lt;=ZB14,YF30&lt;=YY14,YH30&gt;YZ14),ZB14-YY14,IF(AND(YF30&gt;YY14,YH30&lt;=YZ14),YH30-YF30,IF(AND(YF30&lt;=YY14,YH30&lt;=YZ14),YH30-YY14,0))))),0)),0)</f>
        <v>　</v>
      </c>
      <c r="YZ30" s="663"/>
      <c r="ZA30" s="664"/>
      <c r="ZB30" s="662" t="str">
        <f>IFERROR(IF(OR(YA30="日",YA30="祝",YA30=0,YF30=0),"　",MAX(IF(AND(YF30&lt;=ZB14,YH30&gt;ZC14),ZC14-ZB14,IF(YH30&lt;=ZC14,0,IF(AND(YF30&gt;ZB14,YH30&gt;ZC14),ZC14-YF30,0))),0)),0)</f>
        <v>　</v>
      </c>
      <c r="ZC30" s="663"/>
      <c r="ZD30" s="664"/>
      <c r="ZE30" s="662" t="str">
        <f t="shared" si="11"/>
        <v>　</v>
      </c>
      <c r="ZF30" s="663"/>
      <c r="ZG30" s="664"/>
      <c r="ZH30" s="665" t="str">
        <f>IF(ZK30="×",TIME(0,0,0),IF(ZU4="非常勤",YJ30,YV30))</f>
        <v>　</v>
      </c>
      <c r="ZI30" s="666"/>
      <c r="ZJ30" s="667"/>
      <c r="ZK30" s="265"/>
      <c r="ZL30" s="665" t="str">
        <f>IF(ZO30="×",TIME(0,0,0),IF(ZU4="非常勤",YM30,YY30))</f>
        <v>　</v>
      </c>
      <c r="ZM30" s="666"/>
      <c r="ZN30" s="667"/>
      <c r="ZO30" s="265"/>
      <c r="ZP30" s="665" t="str">
        <f>IF(ZS30="×",TIME(0,0,0),IF(ZU4="非常勤",YP30,ZB30))</f>
        <v>　</v>
      </c>
      <c r="ZQ30" s="666"/>
      <c r="ZR30" s="667"/>
      <c r="ZS30" s="265"/>
      <c r="ZT30" s="665" t="str">
        <f>IF(ZW30="×",TIME(0,0,0),IF(ZU4="非常勤",YS30,ZE30))</f>
        <v>　</v>
      </c>
      <c r="ZU30" s="666"/>
      <c r="ZV30" s="667"/>
      <c r="ZW30" s="265"/>
      <c r="ZX30" s="720"/>
      <c r="ZY30" s="720"/>
      <c r="ZZ30" s="668"/>
      <c r="AAA30" s="670"/>
      <c r="AAB30" s="669"/>
      <c r="AAC30" s="671"/>
      <c r="AAD30" s="672"/>
      <c r="AAE30" s="672"/>
      <c r="AAF30" s="673"/>
      <c r="AAG30" s="263">
        <f>'別表_個別勤務状況（1～60）'!$A$30</f>
        <v>16</v>
      </c>
      <c r="AAH30" s="264" t="str">
        <f>'別表_個別勤務状況（1～60）'!$B$30</f>
        <v>金</v>
      </c>
      <c r="AAI30" s="660"/>
      <c r="AAJ30" s="661"/>
      <c r="AAK30" s="660"/>
      <c r="AAL30" s="661"/>
      <c r="AAM30" s="660"/>
      <c r="AAN30" s="661"/>
      <c r="AAO30" s="660"/>
      <c r="AAP30" s="661"/>
      <c r="AAQ30" s="662" t="str">
        <f>IFERROR(IF(OR(AAH30="日",AAH30="祝",AAH30=0,AAI30=""),"　",MAX(IF(AND(AAI30&lt;=AAQ14,AAK30&gt;AAR14),AAR14-AAQ14,IF(AND(AAI30&gt;AAQ14,AAK30&lt;=AAR14),AAK30-AAI30,IF(AND(AAI30&lt;=AAQ14,AAK30&lt;=AAR14),AAK30-AAQ14,IF(AND(AAI30&gt;AAQ14,AAK30&gt;AAR14),AAR14-AAI30,0)))),0)),0)</f>
        <v>　</v>
      </c>
      <c r="AAR30" s="663"/>
      <c r="AAS30" s="664"/>
      <c r="AAT30" s="662" t="str">
        <f>IFERROR(IF(OR(AAH30="日",AAH30="祝",AAH30=0,AAM30=""),"　",MAX(IF(AND(AAM30&gt;AAW14,AAO30&gt;AAU14),0,IF(AND(AAM30&lt;=AAW14,AAM30&gt;AAT14,AAO30&gt;AAU14),AAW14-AAM30,IF(AND(AAM30&lt;=AAW14,AAM30&lt;=AAT14,AAO30&gt;AAU14),AAW14-AAT14,IF(AND(AAM30&gt;AAT14,AAO30&lt;=AAU14),AAO30-AAM30,IF(AND(AAM30&lt;=AAT14,AAO30&lt;=AAU14),AAO30-AAT14,0))))),0)),0)</f>
        <v>　</v>
      </c>
      <c r="AAU30" s="663"/>
      <c r="AAV30" s="664"/>
      <c r="AAW30" s="662" t="str">
        <f>IFERROR(IF(OR(AAH30="日",AAH30="祝",AAH30=0,AAM30=0),"　",MAX(IF(AND(AAM30&lt;=AAW14,AAO30&gt;AAX14),AAX14-AAW14,IF(AAO30&lt;=AAX14,0,IF(AND(AAM30&gt;AAW14,AAO30&gt;AAX14),AAX14-AAM30,0))),0)),0)</f>
        <v>　</v>
      </c>
      <c r="AAX30" s="663"/>
      <c r="AAY30" s="664"/>
      <c r="AAZ30" s="662" t="str">
        <f>IFERROR(IF(OR(AAH30="日",AAH30="祝",AAH30=0,AAM30=0),"　",MAX(IF(AAM30&gt;AAZ14,AAO30-AAM30,IF(AAM30&lt;=AAZ14,AAO30-AAZ14,0)),0)),0)</f>
        <v>　</v>
      </c>
      <c r="ABA30" s="663"/>
      <c r="ABB30" s="664"/>
      <c r="ABC30" s="662" t="str">
        <f>IFERROR(IF(OR(AAH30="日",AAH30="祝",AAH30=0,AAI30=""),"　",MAX(IF(AND(AAI30&lt;=ABC14,AAK30&gt;ABD14),ABD14-ABC14,IF(AND(AAI30&gt;ABC14,AAK30&lt;=ABD14),AAK30-AAI30,IF(AND(AAI30&lt;=ABC14,AAK30&lt;=ABD14),AAK30-ABC14,IF(AND(AAI30&gt;ABC14,AAK30&gt;ABD14),ABD14-AAI30,0)))),0)),0)</f>
        <v>　</v>
      </c>
      <c r="ABD30" s="663"/>
      <c r="ABE30" s="664"/>
      <c r="ABF30" s="662" t="str">
        <f>IFERROR(IF(OR(AAH30="日",AAH30="祝",AAH30=0,AAM30=0),"　",MAX(IF(AND(AAM30&gt;ABI14,AAO30&gt;ABG14),0,IF(AND(AAM30&lt;=ABI14,AAM30&gt;ABF14,AAO30&gt;ABG14),ABI14-AAM30,IF(AND(AAM30&lt;=ABI14,AAM30&lt;=ABF14,AAO30&gt;ABG14),ABI14-ABF14,IF(AND(AAM30&gt;ABF14,AAO30&lt;=ABG14),AAO30-AAM30,IF(AND(AAM30&lt;=ABF14,AAO30&lt;=ABG14),AAO30-ABF14,0))))),0)),0)</f>
        <v>　</v>
      </c>
      <c r="ABG30" s="663"/>
      <c r="ABH30" s="664"/>
      <c r="ABI30" s="662" t="str">
        <f>IFERROR(IF(OR(AAH30="日",AAH30="祝",AAH30=0,AAM30=0),"　",MAX(IF(AND(AAM30&lt;=ABI14,AAO30&gt;ABJ14),ABJ14-ABI14,IF(AAO30&lt;=ABJ14,0,IF(AND(AAM30&gt;ABI14,AAO30&gt;ABJ14),ABJ14-AAM30,0))),0)),0)</f>
        <v>　</v>
      </c>
      <c r="ABJ30" s="663"/>
      <c r="ABK30" s="664"/>
      <c r="ABL30" s="662" t="str">
        <f t="shared" si="12"/>
        <v>　</v>
      </c>
      <c r="ABM30" s="663"/>
      <c r="ABN30" s="664"/>
      <c r="ABO30" s="665" t="str">
        <f>IF(ABR30="×",TIME(0,0,0),IF(ACB4="非常勤",AAQ30,ABC30))</f>
        <v>　</v>
      </c>
      <c r="ABP30" s="666"/>
      <c r="ABQ30" s="667"/>
      <c r="ABR30" s="265"/>
      <c r="ABS30" s="665" t="str">
        <f>IF(ABV30="×",TIME(0,0,0),IF(ACB4="非常勤",AAT30,ABF30))</f>
        <v>　</v>
      </c>
      <c r="ABT30" s="666"/>
      <c r="ABU30" s="667"/>
      <c r="ABV30" s="265"/>
      <c r="ABW30" s="665" t="str">
        <f>IF(ABZ30="×",TIME(0,0,0),IF(ACB4="非常勤",AAW30,ABI30))</f>
        <v>　</v>
      </c>
      <c r="ABX30" s="666"/>
      <c r="ABY30" s="667"/>
      <c r="ABZ30" s="265"/>
      <c r="ACA30" s="665" t="str">
        <f>IF(ACD30="×",TIME(0,0,0),IF(ACB4="非常勤",AAZ30,ABL30))</f>
        <v>　</v>
      </c>
      <c r="ACB30" s="666"/>
      <c r="ACC30" s="667"/>
      <c r="ACD30" s="265"/>
      <c r="ACE30" s="720"/>
      <c r="ACF30" s="720"/>
      <c r="ACG30" s="668"/>
      <c r="ACH30" s="670"/>
      <c r="ACI30" s="669"/>
      <c r="ACJ30" s="671"/>
      <c r="ACK30" s="672"/>
      <c r="ACL30" s="672"/>
      <c r="ACM30" s="673"/>
      <c r="ACN30" s="263">
        <f>'別表_個別勤務状況（1～60）'!$A$30</f>
        <v>16</v>
      </c>
      <c r="ACO30" s="264" t="str">
        <f>'別表_個別勤務状況（1～60）'!$B$30</f>
        <v>金</v>
      </c>
      <c r="ACP30" s="660"/>
      <c r="ACQ30" s="661"/>
      <c r="ACR30" s="660"/>
      <c r="ACS30" s="661"/>
      <c r="ACT30" s="660"/>
      <c r="ACU30" s="661"/>
      <c r="ACV30" s="660"/>
      <c r="ACW30" s="661"/>
      <c r="ACX30" s="662" t="str">
        <f>IFERROR(IF(OR(ACO30="日",ACO30="祝",ACO30=0,ACP30=""),"　",MAX(IF(AND(ACP30&lt;=ACX14,ACR30&gt;ACY14),ACY14-ACX14,IF(AND(ACP30&gt;ACX14,ACR30&lt;=ACY14),ACR30-ACP30,IF(AND(ACP30&lt;=ACX14,ACR30&lt;=ACY14),ACR30-ACX14,IF(AND(ACP30&gt;ACX14,ACR30&gt;ACY14),ACY14-ACP30,0)))),0)),0)</f>
        <v>　</v>
      </c>
      <c r="ACY30" s="663"/>
      <c r="ACZ30" s="664"/>
      <c r="ADA30" s="662" t="str">
        <f>IFERROR(IF(OR(ACO30="日",ACO30="祝",ACO30=0,ACT30=""),"　",MAX(IF(AND(ACT30&gt;ADD14,ACV30&gt;ADB14),0,IF(AND(ACT30&lt;=ADD14,ACT30&gt;ADA14,ACV30&gt;ADB14),ADD14-ACT30,IF(AND(ACT30&lt;=ADD14,ACT30&lt;=ADA14,ACV30&gt;ADB14),ADD14-ADA14,IF(AND(ACT30&gt;ADA14,ACV30&lt;=ADB14),ACV30-ACT30,IF(AND(ACT30&lt;=ADA14,ACV30&lt;=ADB14),ACV30-ADA14,0))))),0)),0)</f>
        <v>　</v>
      </c>
      <c r="ADB30" s="663"/>
      <c r="ADC30" s="664"/>
      <c r="ADD30" s="662" t="str">
        <f>IFERROR(IF(OR(ACO30="日",ACO30="祝",ACO30=0,ACT30=0),"　",MAX(IF(AND(ACT30&lt;=ADD14,ACV30&gt;ADE14),ADE14-ADD14,IF(ACV30&lt;=ADE14,0,IF(AND(ACT30&gt;ADD14,ACV30&gt;ADE14),ADE14-ACT30,0))),0)),0)</f>
        <v>　</v>
      </c>
      <c r="ADE30" s="663"/>
      <c r="ADF30" s="664"/>
      <c r="ADG30" s="662" t="str">
        <f>IFERROR(IF(OR(ACO30="日",ACO30="祝",ACO30=0,ACT30=0),"　",MAX(IF(ACT30&gt;ADG14,ACV30-ACT30,IF(ACT30&lt;=ADG14,ACV30-ADG14,0)),0)),0)</f>
        <v>　</v>
      </c>
      <c r="ADH30" s="663"/>
      <c r="ADI30" s="664"/>
      <c r="ADJ30" s="662" t="str">
        <f>IFERROR(IF(OR(ACO30="日",ACO30="祝",ACO30=0,ACP30=""),"　",MAX(IF(AND(ACP30&lt;=ADJ14,ACR30&gt;ADK14),ADK14-ADJ14,IF(AND(ACP30&gt;ADJ14,ACR30&lt;=ADK14),ACR30-ACP30,IF(AND(ACP30&lt;=ADJ14,ACR30&lt;=ADK14),ACR30-ADJ14,IF(AND(ACP30&gt;ADJ14,ACR30&gt;ADK14),ADK14-ACP30,0)))),0)),0)</f>
        <v>　</v>
      </c>
      <c r="ADK30" s="663"/>
      <c r="ADL30" s="664"/>
      <c r="ADM30" s="662" t="str">
        <f>IFERROR(IF(OR(ACO30="日",ACO30="祝",ACO30=0,ACT30=0),"　",MAX(IF(AND(ACT30&gt;ADP14,ACV30&gt;ADN14),0,IF(AND(ACT30&lt;=ADP14,ACT30&gt;ADM14,ACV30&gt;ADN14),ADP14-ACT30,IF(AND(ACT30&lt;=ADP14,ACT30&lt;=ADM14,ACV30&gt;ADN14),ADP14-ADM14,IF(AND(ACT30&gt;ADM14,ACV30&lt;=ADN14),ACV30-ACT30,IF(AND(ACT30&lt;=ADM14,ACV30&lt;=ADN14),ACV30-ADM14,0))))),0)),0)</f>
        <v>　</v>
      </c>
      <c r="ADN30" s="663"/>
      <c r="ADO30" s="664"/>
      <c r="ADP30" s="662" t="str">
        <f>IFERROR(IF(OR(ACO30="日",ACO30="祝",ACO30=0,ACT30=0),"　",MAX(IF(AND(ACT30&lt;=ADP14,ACV30&gt;ADQ14),ADQ14-ADP14,IF(ACV30&lt;=ADQ14,0,IF(AND(ACT30&gt;ADP14,ACV30&gt;ADQ14),ADQ14-ACT30,0))),0)),0)</f>
        <v>　</v>
      </c>
      <c r="ADQ30" s="663"/>
      <c r="ADR30" s="664"/>
      <c r="ADS30" s="662" t="str">
        <f t="shared" si="13"/>
        <v>　</v>
      </c>
      <c r="ADT30" s="663"/>
      <c r="ADU30" s="664"/>
      <c r="ADV30" s="665" t="str">
        <f>IF(ADY30="×",TIME(0,0,0),IF(AEI4="非常勤",ACX30,ADJ30))</f>
        <v>　</v>
      </c>
      <c r="ADW30" s="666"/>
      <c r="ADX30" s="667"/>
      <c r="ADY30" s="265"/>
      <c r="ADZ30" s="665" t="str">
        <f>IF(AEC30="×",TIME(0,0,0),IF(AEI4="非常勤",ADA30,ADM30))</f>
        <v>　</v>
      </c>
      <c r="AEA30" s="666"/>
      <c r="AEB30" s="667"/>
      <c r="AEC30" s="265"/>
      <c r="AED30" s="665" t="str">
        <f>IF(AEG30="×",TIME(0,0,0),IF(AEI4="非常勤",ADD30,ADP30))</f>
        <v>　</v>
      </c>
      <c r="AEE30" s="666"/>
      <c r="AEF30" s="667"/>
      <c r="AEG30" s="265"/>
      <c r="AEH30" s="665" t="str">
        <f>IF(AEK30="×",TIME(0,0,0),IF(AEI4="非常勤",ADG30,ADS30))</f>
        <v>　</v>
      </c>
      <c r="AEI30" s="666"/>
      <c r="AEJ30" s="667"/>
      <c r="AEK30" s="265"/>
      <c r="AEL30" s="720"/>
      <c r="AEM30" s="720"/>
      <c r="AEN30" s="668"/>
      <c r="AEO30" s="670"/>
      <c r="AEP30" s="669"/>
      <c r="AEQ30" s="671"/>
      <c r="AER30" s="672"/>
      <c r="AES30" s="672"/>
      <c r="AET30" s="673"/>
      <c r="AEU30" s="263">
        <f>'別表_個別勤務状況（1～60）'!$A$30</f>
        <v>16</v>
      </c>
      <c r="AEV30" s="264" t="str">
        <f>'別表_個別勤務状況（1～60）'!$B$30</f>
        <v>金</v>
      </c>
      <c r="AEW30" s="660"/>
      <c r="AEX30" s="661"/>
      <c r="AEY30" s="660"/>
      <c r="AEZ30" s="661"/>
      <c r="AFA30" s="660"/>
      <c r="AFB30" s="661"/>
      <c r="AFC30" s="660"/>
      <c r="AFD30" s="661"/>
      <c r="AFE30" s="662" t="str">
        <f>IFERROR(IF(OR(AEV30="日",AEV30="祝",AEV30=0,AEW30=""),"　",MAX(IF(AND(AEW30&lt;=AFE14,AEY30&gt;AFF14),AFF14-AFE14,IF(AND(AEW30&gt;AFE14,AEY30&lt;=AFF14),AEY30-AEW30,IF(AND(AEW30&lt;=AFE14,AEY30&lt;=AFF14),AEY30-AFE14,IF(AND(AEW30&gt;AFE14,AEY30&gt;AFF14),AFF14-AEW30,0)))),0)),0)</f>
        <v>　</v>
      </c>
      <c r="AFF30" s="663"/>
      <c r="AFG30" s="664"/>
      <c r="AFH30" s="662" t="str">
        <f>IFERROR(IF(OR(AEV30="日",AEV30="祝",AEV30=0,AFA30=""),"　",MAX(IF(AND(AFA30&gt;AFK14,AFC30&gt;AFI14),0,IF(AND(AFA30&lt;=AFK14,AFA30&gt;AFH14,AFC30&gt;AFI14),AFK14-AFA30,IF(AND(AFA30&lt;=AFK14,AFA30&lt;=AFH14,AFC30&gt;AFI14),AFK14-AFH14,IF(AND(AFA30&gt;AFH14,AFC30&lt;=AFI14),AFC30-AFA30,IF(AND(AFA30&lt;=AFH14,AFC30&lt;=AFI14),AFC30-AFH14,0))))),0)),0)</f>
        <v>　</v>
      </c>
      <c r="AFI30" s="663"/>
      <c r="AFJ30" s="664"/>
      <c r="AFK30" s="662" t="str">
        <f>IFERROR(IF(OR(AEV30="日",AEV30="祝",AEV30=0,AFA30=0),"　",MAX(IF(AND(AFA30&lt;=AFK14,AFC30&gt;AFL14),AFL14-AFK14,IF(AFC30&lt;=AFL14,0,IF(AND(AFA30&gt;AFK14,AFC30&gt;AFL14),AFL14-AFA30,0))),0)),0)</f>
        <v>　</v>
      </c>
      <c r="AFL30" s="663"/>
      <c r="AFM30" s="664"/>
      <c r="AFN30" s="662" t="str">
        <f>IFERROR(IF(OR(AEV30="日",AEV30="祝",AEV30=0,AFA30=0),"　",MAX(IF(AFA30&gt;AFN14,AFC30-AFA30,IF(AFA30&lt;=AFN14,AFC30-AFN14,0)),0)),0)</f>
        <v>　</v>
      </c>
      <c r="AFO30" s="663"/>
      <c r="AFP30" s="664"/>
      <c r="AFQ30" s="662" t="str">
        <f>IFERROR(IF(OR(AEV30="日",AEV30="祝",AEV30=0,AEW30=""),"　",MAX(IF(AND(AEW30&lt;=AFQ14,AEY30&gt;AFR14),AFR14-AFQ14,IF(AND(AEW30&gt;AFQ14,AEY30&lt;=AFR14),AEY30-AEW30,IF(AND(AEW30&lt;=AFQ14,AEY30&lt;=AFR14),AEY30-AFQ14,IF(AND(AEW30&gt;AFQ14,AEY30&gt;AFR14),AFR14-AEW30,0)))),0)),0)</f>
        <v>　</v>
      </c>
      <c r="AFR30" s="663"/>
      <c r="AFS30" s="664"/>
      <c r="AFT30" s="662" t="str">
        <f>IFERROR(IF(OR(AEV30="日",AEV30="祝",AEV30=0,AFA30=0),"　",MAX(IF(AND(AFA30&gt;AFW14,AFC30&gt;AFU14),0,IF(AND(AFA30&lt;=AFW14,AFA30&gt;AFT14,AFC30&gt;AFU14),AFW14-AFA30,IF(AND(AFA30&lt;=AFW14,AFA30&lt;=AFT14,AFC30&gt;AFU14),AFW14-AFT14,IF(AND(AFA30&gt;AFT14,AFC30&lt;=AFU14),AFC30-AFA30,IF(AND(AFA30&lt;=AFT14,AFC30&lt;=AFU14),AFC30-AFT14,0))))),0)),0)</f>
        <v>　</v>
      </c>
      <c r="AFU30" s="663"/>
      <c r="AFV30" s="664"/>
      <c r="AFW30" s="662" t="str">
        <f>IFERROR(IF(OR(AEV30="日",AEV30="祝",AEV30=0,AFA30=0),"　",MAX(IF(AND(AFA30&lt;=AFW14,AFC30&gt;AFX14),AFX14-AFW14,IF(AFC30&lt;=AFX14,0,IF(AND(AFA30&gt;AFW14,AFC30&gt;AFX14),AFX14-AFA30,0))),0)),0)</f>
        <v>　</v>
      </c>
      <c r="AFX30" s="663"/>
      <c r="AFY30" s="664"/>
      <c r="AFZ30" s="662" t="str">
        <f t="shared" si="14"/>
        <v>　</v>
      </c>
      <c r="AGA30" s="663"/>
      <c r="AGB30" s="664"/>
      <c r="AGC30" s="665" t="str">
        <f>IF(AGF30="×",TIME(0,0,0),IF(AGP4="非常勤",AFE30,AFQ30))</f>
        <v>　</v>
      </c>
      <c r="AGD30" s="666"/>
      <c r="AGE30" s="667"/>
      <c r="AGF30" s="265"/>
      <c r="AGG30" s="665" t="str">
        <f>IF(AGJ30="×",TIME(0,0,0),IF(AGP4="非常勤",AFH30,AFT30))</f>
        <v>　</v>
      </c>
      <c r="AGH30" s="666"/>
      <c r="AGI30" s="667"/>
      <c r="AGJ30" s="265"/>
      <c r="AGK30" s="665" t="str">
        <f>IF(AGN30="×",TIME(0,0,0),IF(AGP4="非常勤",AFK30,AFW30))</f>
        <v>　</v>
      </c>
      <c r="AGL30" s="666"/>
      <c r="AGM30" s="667"/>
      <c r="AGN30" s="265"/>
      <c r="AGO30" s="665" t="str">
        <f>IF(AGR30="×",TIME(0,0,0),IF(AGP4="非常勤",AFN30,AFZ30))</f>
        <v>　</v>
      </c>
      <c r="AGP30" s="666"/>
      <c r="AGQ30" s="667"/>
      <c r="AGR30" s="265"/>
      <c r="AGS30" s="720"/>
      <c r="AGT30" s="720"/>
      <c r="AGU30" s="668"/>
      <c r="AGV30" s="670"/>
      <c r="AGW30" s="669"/>
      <c r="AGX30" s="671"/>
      <c r="AGY30" s="672"/>
      <c r="AGZ30" s="672"/>
      <c r="AHA30" s="673"/>
      <c r="AHB30" s="263">
        <f>'別表_個別勤務状況（1～60）'!$A$30</f>
        <v>16</v>
      </c>
      <c r="AHC30" s="264" t="str">
        <f>'別表_個別勤務状況（1～60）'!$B$30</f>
        <v>金</v>
      </c>
      <c r="AHD30" s="660"/>
      <c r="AHE30" s="661"/>
      <c r="AHF30" s="660"/>
      <c r="AHG30" s="661"/>
      <c r="AHH30" s="660"/>
      <c r="AHI30" s="661"/>
      <c r="AHJ30" s="660"/>
      <c r="AHK30" s="661"/>
      <c r="AHL30" s="662" t="str">
        <f>IFERROR(IF(OR(AHC30="日",AHC30="祝",AHC30=0,AHD30=""),"　",MAX(IF(AND(AHD30&lt;=AHL14,AHF30&gt;AHM14),AHM14-AHL14,IF(AND(AHD30&gt;AHL14,AHF30&lt;=AHM14),AHF30-AHD30,IF(AND(AHD30&lt;=AHL14,AHF30&lt;=AHM14),AHF30-AHL14,IF(AND(AHD30&gt;AHL14,AHF30&gt;AHM14),AHM14-AHD30,0)))),0)),0)</f>
        <v>　</v>
      </c>
      <c r="AHM30" s="663"/>
      <c r="AHN30" s="664"/>
      <c r="AHO30" s="662" t="str">
        <f>IFERROR(IF(OR(AHC30="日",AHC30="祝",AHC30=0,AHH30=""),"　",MAX(IF(AND(AHH30&gt;AHR14,AHJ30&gt;AHP14),0,IF(AND(AHH30&lt;=AHR14,AHH30&gt;AHO14,AHJ30&gt;AHP14),AHR14-AHH30,IF(AND(AHH30&lt;=AHR14,AHH30&lt;=AHO14,AHJ30&gt;AHP14),AHR14-AHO14,IF(AND(AHH30&gt;AHO14,AHJ30&lt;=AHP14),AHJ30-AHH30,IF(AND(AHH30&lt;=AHO14,AHJ30&lt;=AHP14),AHJ30-AHO14,0))))),0)),0)</f>
        <v>　</v>
      </c>
      <c r="AHP30" s="663"/>
      <c r="AHQ30" s="664"/>
      <c r="AHR30" s="662" t="str">
        <f>IFERROR(IF(OR(AHC30="日",AHC30="祝",AHC30=0,AHH30=0),"　",MAX(IF(AND(AHH30&lt;=AHR14,AHJ30&gt;AHS14),AHS14-AHR14,IF(AHJ30&lt;=AHS14,0,IF(AND(AHH30&gt;AHR14,AHJ30&gt;AHS14),AHS14-AHH30,0))),0)),0)</f>
        <v>　</v>
      </c>
      <c r="AHS30" s="663"/>
      <c r="AHT30" s="664"/>
      <c r="AHU30" s="662" t="str">
        <f>IFERROR(IF(OR(AHC30="日",AHC30="祝",AHC30=0,AHH30=0),"　",MAX(IF(AHH30&gt;AHU14,AHJ30-AHH30,IF(AHH30&lt;=AHU14,AHJ30-AHU14,0)),0)),0)</f>
        <v>　</v>
      </c>
      <c r="AHV30" s="663"/>
      <c r="AHW30" s="664"/>
      <c r="AHX30" s="662" t="str">
        <f>IFERROR(IF(OR(AHC30="日",AHC30="祝",AHC30=0,AHD30=""),"　",MAX(IF(AND(AHD30&lt;=AHX14,AHF30&gt;AHY14),AHY14-AHX14,IF(AND(AHD30&gt;AHX14,AHF30&lt;=AHY14),AHF30-AHD30,IF(AND(AHD30&lt;=AHX14,AHF30&lt;=AHY14),AHF30-AHX14,IF(AND(AHD30&gt;AHX14,AHF30&gt;AHY14),AHY14-AHD30,0)))),0)),0)</f>
        <v>　</v>
      </c>
      <c r="AHY30" s="663"/>
      <c r="AHZ30" s="664"/>
      <c r="AIA30" s="662" t="str">
        <f>IFERROR(IF(OR(AHC30="日",AHC30="祝",AHC30=0,AHH30=0),"　",MAX(IF(AND(AHH30&gt;AID14,AHJ30&gt;AIB14),0,IF(AND(AHH30&lt;=AID14,AHH30&gt;AIA14,AHJ30&gt;AIB14),AID14-AHH30,IF(AND(AHH30&lt;=AID14,AHH30&lt;=AIA14,AHJ30&gt;AIB14),AID14-AIA14,IF(AND(AHH30&gt;AIA14,AHJ30&lt;=AIB14),AHJ30-AHH30,IF(AND(AHH30&lt;=AIA14,AHJ30&lt;=AIB14),AHJ30-AIA14,0))))),0)),0)</f>
        <v>　</v>
      </c>
      <c r="AIB30" s="663"/>
      <c r="AIC30" s="664"/>
      <c r="AID30" s="662" t="str">
        <f>IFERROR(IF(OR(AHC30="日",AHC30="祝",AHC30=0,AHH30=0),"　",MAX(IF(AND(AHH30&lt;=AID14,AHJ30&gt;AIE14),AIE14-AID14,IF(AHJ30&lt;=AIE14,0,IF(AND(AHH30&gt;AID14,AHJ30&gt;AIE14),AIE14-AHH30,0))),0)),0)</f>
        <v>　</v>
      </c>
      <c r="AIE30" s="663"/>
      <c r="AIF30" s="664"/>
      <c r="AIG30" s="662" t="str">
        <f t="shared" si="15"/>
        <v>　</v>
      </c>
      <c r="AIH30" s="663"/>
      <c r="AII30" s="664"/>
      <c r="AIJ30" s="665" t="str">
        <f>IF(AIM30="×",TIME(0,0,0),IF(AIW4="非常勤",AHL30,AHX30))</f>
        <v>　</v>
      </c>
      <c r="AIK30" s="666"/>
      <c r="AIL30" s="667"/>
      <c r="AIM30" s="265"/>
      <c r="AIN30" s="665" t="str">
        <f>IF(AIQ30="×",TIME(0,0,0),IF(AIW4="非常勤",AHO30,AIA30))</f>
        <v>　</v>
      </c>
      <c r="AIO30" s="666"/>
      <c r="AIP30" s="667"/>
      <c r="AIQ30" s="265"/>
      <c r="AIR30" s="665" t="str">
        <f>IF(AIU30="×",TIME(0,0,0),IF(AIW4="非常勤",AHR30,AID30))</f>
        <v>　</v>
      </c>
      <c r="AIS30" s="666"/>
      <c r="AIT30" s="667"/>
      <c r="AIU30" s="265"/>
      <c r="AIV30" s="665" t="str">
        <f>IF(AIY30="×",TIME(0,0,0),IF(AIW4="非常勤",AHU30,AIG30))</f>
        <v>　</v>
      </c>
      <c r="AIW30" s="666"/>
      <c r="AIX30" s="667"/>
      <c r="AIY30" s="265"/>
      <c r="AIZ30" s="720"/>
      <c r="AJA30" s="720"/>
      <c r="AJB30" s="668"/>
      <c r="AJC30" s="670"/>
      <c r="AJD30" s="669"/>
      <c r="AJE30" s="671"/>
      <c r="AJF30" s="672"/>
      <c r="AJG30" s="672"/>
      <c r="AJH30" s="673"/>
      <c r="AJI30" s="263">
        <f>'別表_個別勤務状況（1～60）'!$A$30</f>
        <v>16</v>
      </c>
      <c r="AJJ30" s="264" t="str">
        <f>'別表_個別勤務状況（1～60）'!$B$30</f>
        <v>金</v>
      </c>
      <c r="AJK30" s="660"/>
      <c r="AJL30" s="661"/>
      <c r="AJM30" s="660"/>
      <c r="AJN30" s="661"/>
      <c r="AJO30" s="660"/>
      <c r="AJP30" s="661"/>
      <c r="AJQ30" s="660"/>
      <c r="AJR30" s="661"/>
      <c r="AJS30" s="662" t="str">
        <f>IFERROR(IF(OR(AJJ30="日",AJJ30="祝",AJJ30=0,AJK30=""),"　",MAX(IF(AND(AJK30&lt;=AJS14,AJM30&gt;AJT14),AJT14-AJS14,IF(AND(AJK30&gt;AJS14,AJM30&lt;=AJT14),AJM30-AJK30,IF(AND(AJK30&lt;=AJS14,AJM30&lt;=AJT14),AJM30-AJS14,IF(AND(AJK30&gt;AJS14,AJM30&gt;AJT14),AJT14-AJK30,0)))),0)),0)</f>
        <v>　</v>
      </c>
      <c r="AJT30" s="663"/>
      <c r="AJU30" s="664"/>
      <c r="AJV30" s="662" t="str">
        <f>IFERROR(IF(OR(AJJ30="日",AJJ30="祝",AJJ30=0,AJO30=""),"　",MAX(IF(AND(AJO30&gt;AJY14,AJQ30&gt;AJW14),0,IF(AND(AJO30&lt;=AJY14,AJO30&gt;AJV14,AJQ30&gt;AJW14),AJY14-AJO30,IF(AND(AJO30&lt;=AJY14,AJO30&lt;=AJV14,AJQ30&gt;AJW14),AJY14-AJV14,IF(AND(AJO30&gt;AJV14,AJQ30&lt;=AJW14),AJQ30-AJO30,IF(AND(AJO30&lt;=AJV14,AJQ30&lt;=AJW14),AJQ30-AJV14,0))))),0)),0)</f>
        <v>　</v>
      </c>
      <c r="AJW30" s="663"/>
      <c r="AJX30" s="664"/>
      <c r="AJY30" s="662" t="str">
        <f>IFERROR(IF(OR(AJJ30="日",AJJ30="祝",AJJ30=0,AJO30=0),"　",MAX(IF(AND(AJO30&lt;=AJY14,AJQ30&gt;AJZ14),AJZ14-AJY14,IF(AJQ30&lt;=AJZ14,0,IF(AND(AJO30&gt;AJY14,AJQ30&gt;AJZ14),AJZ14-AJO30,0))),0)),0)</f>
        <v>　</v>
      </c>
      <c r="AJZ30" s="663"/>
      <c r="AKA30" s="664"/>
      <c r="AKB30" s="662" t="str">
        <f>IFERROR(IF(OR(AJJ30="日",AJJ30="祝",AJJ30=0,AJO30=0),"　",MAX(IF(AJO30&gt;AKB14,AJQ30-AJO30,IF(AJO30&lt;=AKB14,AJQ30-AKB14,0)),0)),0)</f>
        <v>　</v>
      </c>
      <c r="AKC30" s="663"/>
      <c r="AKD30" s="664"/>
      <c r="AKE30" s="662" t="str">
        <f>IFERROR(IF(OR(AJJ30="日",AJJ30="祝",AJJ30=0,AJK30=""),"　",MAX(IF(AND(AJK30&lt;=AKE14,AJM30&gt;AKF14),AKF14-AKE14,IF(AND(AJK30&gt;AKE14,AJM30&lt;=AKF14),AJM30-AJK30,IF(AND(AJK30&lt;=AKE14,AJM30&lt;=AKF14),AJM30-AKE14,IF(AND(AJK30&gt;AKE14,AJM30&gt;AKF14),AKF14-AJK30,0)))),0)),0)</f>
        <v>　</v>
      </c>
      <c r="AKF30" s="663"/>
      <c r="AKG30" s="664"/>
      <c r="AKH30" s="662" t="str">
        <f>IFERROR(IF(OR(AJJ30="日",AJJ30="祝",AJJ30=0,AJO30=0),"　",MAX(IF(AND(AJO30&gt;AKK14,AJQ30&gt;AKI14),0,IF(AND(AJO30&lt;=AKK14,AJO30&gt;AKH14,AJQ30&gt;AKI14),AKK14-AJO30,IF(AND(AJO30&lt;=AKK14,AJO30&lt;=AKH14,AJQ30&gt;AKI14),AKK14-AKH14,IF(AND(AJO30&gt;AKH14,AJQ30&lt;=AKI14),AJQ30-AJO30,IF(AND(AJO30&lt;=AKH14,AJQ30&lt;=AKI14),AJQ30-AKH14,0))))),0)),0)</f>
        <v>　</v>
      </c>
      <c r="AKI30" s="663"/>
      <c r="AKJ30" s="664"/>
      <c r="AKK30" s="662" t="str">
        <f>IFERROR(IF(OR(AJJ30="日",AJJ30="祝",AJJ30=0,AJO30=0),"　",MAX(IF(AND(AJO30&lt;=AKK14,AJQ30&gt;AKL14),AKL14-AKK14,IF(AJQ30&lt;=AKL14,0,IF(AND(AJO30&gt;AKK14,AJQ30&gt;AKL14),AKL14-AJO30,0))),0)),0)</f>
        <v>　</v>
      </c>
      <c r="AKL30" s="663"/>
      <c r="AKM30" s="664"/>
      <c r="AKN30" s="662" t="str">
        <f t="shared" si="16"/>
        <v>　</v>
      </c>
      <c r="AKO30" s="663"/>
      <c r="AKP30" s="664"/>
      <c r="AKQ30" s="665" t="str">
        <f>IF(AKT30="×",TIME(0,0,0),IF(ALD4="非常勤",AJS30,AKE30))</f>
        <v>　</v>
      </c>
      <c r="AKR30" s="666"/>
      <c r="AKS30" s="667"/>
      <c r="AKT30" s="265"/>
      <c r="AKU30" s="665" t="str">
        <f>IF(AKX30="×",TIME(0,0,0),IF(ALD4="非常勤",AJV30,AKH30))</f>
        <v>　</v>
      </c>
      <c r="AKV30" s="666"/>
      <c r="AKW30" s="667"/>
      <c r="AKX30" s="265"/>
      <c r="AKY30" s="665" t="str">
        <f>IF(ALB30="×",TIME(0,0,0),IF(ALD4="非常勤",AJY30,AKK30))</f>
        <v>　</v>
      </c>
      <c r="AKZ30" s="666"/>
      <c r="ALA30" s="667"/>
      <c r="ALB30" s="265"/>
      <c r="ALC30" s="665" t="str">
        <f>IF(ALF30="×",TIME(0,0,0),IF(ALD4="非常勤",AKB30,AKN30))</f>
        <v>　</v>
      </c>
      <c r="ALD30" s="666"/>
      <c r="ALE30" s="667"/>
      <c r="ALF30" s="265"/>
      <c r="ALG30" s="720"/>
      <c r="ALH30" s="720"/>
      <c r="ALI30" s="668"/>
      <c r="ALJ30" s="670"/>
      <c r="ALK30" s="669"/>
      <c r="ALL30" s="671"/>
      <c r="ALM30" s="672"/>
      <c r="ALN30" s="672"/>
      <c r="ALO30" s="673"/>
      <c r="ALP30" s="263">
        <f>'別表_個別勤務状況（1～60）'!$A$30</f>
        <v>16</v>
      </c>
      <c r="ALQ30" s="264" t="str">
        <f>'別表_個別勤務状況（1～60）'!$B$30</f>
        <v>金</v>
      </c>
      <c r="ALR30" s="660"/>
      <c r="ALS30" s="661"/>
      <c r="ALT30" s="660"/>
      <c r="ALU30" s="661"/>
      <c r="ALV30" s="660"/>
      <c r="ALW30" s="661"/>
      <c r="ALX30" s="660"/>
      <c r="ALY30" s="661"/>
      <c r="ALZ30" s="662" t="str">
        <f>IFERROR(IF(OR(ALQ30="日",ALQ30="祝",ALQ30=0,ALR30=""),"　",MAX(IF(AND(ALR30&lt;=ALZ14,ALT30&gt;AMA14),AMA14-ALZ14,IF(AND(ALR30&gt;ALZ14,ALT30&lt;=AMA14),ALT30-ALR30,IF(AND(ALR30&lt;=ALZ14,ALT30&lt;=AMA14),ALT30-ALZ14,IF(AND(ALR30&gt;ALZ14,ALT30&gt;AMA14),AMA14-ALR30,0)))),0)),0)</f>
        <v>　</v>
      </c>
      <c r="AMA30" s="663"/>
      <c r="AMB30" s="664"/>
      <c r="AMC30" s="662" t="str">
        <f>IFERROR(IF(OR(ALQ30="日",ALQ30="祝",ALQ30=0,ALV30=""),"　",MAX(IF(AND(ALV30&gt;AMF14,ALX30&gt;AMD14),0,IF(AND(ALV30&lt;=AMF14,ALV30&gt;AMC14,ALX30&gt;AMD14),AMF14-ALV30,IF(AND(ALV30&lt;=AMF14,ALV30&lt;=AMC14,ALX30&gt;AMD14),AMF14-AMC14,IF(AND(ALV30&gt;AMC14,ALX30&lt;=AMD14),ALX30-ALV30,IF(AND(ALV30&lt;=AMC14,ALX30&lt;=AMD14),ALX30-AMC14,0))))),0)),0)</f>
        <v>　</v>
      </c>
      <c r="AMD30" s="663"/>
      <c r="AME30" s="664"/>
      <c r="AMF30" s="662" t="str">
        <f>IFERROR(IF(OR(ALQ30="日",ALQ30="祝",ALQ30=0,ALV30=0),"　",MAX(IF(AND(ALV30&lt;=AMF14,ALX30&gt;AMG14),AMG14-AMF14,IF(ALX30&lt;=AMG14,0,IF(AND(ALV30&gt;AMF14,ALX30&gt;AMG14),AMG14-ALV30,0))),0)),0)</f>
        <v>　</v>
      </c>
      <c r="AMG30" s="663"/>
      <c r="AMH30" s="664"/>
      <c r="AMI30" s="662" t="str">
        <f>IFERROR(IF(OR(ALQ30="日",ALQ30="祝",ALQ30=0,ALV30=0),"　",MAX(IF(ALV30&gt;AMI14,ALX30-ALV30,IF(ALV30&lt;=AMI14,ALX30-AMI14,0)),0)),0)</f>
        <v>　</v>
      </c>
      <c r="AMJ30" s="663"/>
      <c r="AMK30" s="664"/>
      <c r="AML30" s="662" t="str">
        <f>IFERROR(IF(OR(ALQ30="日",ALQ30="祝",ALQ30=0,ALR30=""),"　",MAX(IF(AND(ALR30&lt;=AML14,ALT30&gt;AMM14),AMM14-AML14,IF(AND(ALR30&gt;AML14,ALT30&lt;=AMM14),ALT30-ALR30,IF(AND(ALR30&lt;=AML14,ALT30&lt;=AMM14),ALT30-AML14,IF(AND(ALR30&gt;AML14,ALT30&gt;AMM14),AMM14-ALR30,0)))),0)),0)</f>
        <v>　</v>
      </c>
      <c r="AMM30" s="663"/>
      <c r="AMN30" s="664"/>
      <c r="AMO30" s="662" t="str">
        <f>IFERROR(IF(OR(ALQ30="日",ALQ30="祝",ALQ30=0,ALV30=0),"　",MAX(IF(AND(ALV30&gt;AMR14,ALX30&gt;AMP14),0,IF(AND(ALV30&lt;=AMR14,ALV30&gt;AMO14,ALX30&gt;AMP14),AMR14-ALV30,IF(AND(ALV30&lt;=AMR14,ALV30&lt;=AMO14,ALX30&gt;AMP14),AMR14-AMO14,IF(AND(ALV30&gt;AMO14,ALX30&lt;=AMP14),ALX30-ALV30,IF(AND(ALV30&lt;=AMO14,ALX30&lt;=AMP14),ALX30-AMO14,0))))),0)),0)</f>
        <v>　</v>
      </c>
      <c r="AMP30" s="663"/>
      <c r="AMQ30" s="664"/>
      <c r="AMR30" s="662" t="str">
        <f>IFERROR(IF(OR(ALQ30="日",ALQ30="祝",ALQ30=0,ALV30=0),"　",MAX(IF(AND(ALV30&lt;=AMR14,ALX30&gt;AMS14),AMS14-AMR14,IF(ALX30&lt;=AMS14,0,IF(AND(ALV30&gt;AMR14,ALX30&gt;AMS14),AMS14-ALV30,0))),0)),0)</f>
        <v>　</v>
      </c>
      <c r="AMS30" s="663"/>
      <c r="AMT30" s="664"/>
      <c r="AMU30" s="662" t="str">
        <f t="shared" si="17"/>
        <v>　</v>
      </c>
      <c r="AMV30" s="663"/>
      <c r="AMW30" s="664"/>
      <c r="AMX30" s="665" t="str">
        <f>IF(ANA30="×",TIME(0,0,0),IF(ANK4="非常勤",ALZ30,AML30))</f>
        <v>　</v>
      </c>
      <c r="AMY30" s="666"/>
      <c r="AMZ30" s="667"/>
      <c r="ANA30" s="265"/>
      <c r="ANB30" s="665" t="str">
        <f>IF(ANE30="×",TIME(0,0,0),IF(ANK4="非常勤",AMC30,AMO30))</f>
        <v>　</v>
      </c>
      <c r="ANC30" s="666"/>
      <c r="AND30" s="667"/>
      <c r="ANE30" s="265"/>
      <c r="ANF30" s="665" t="str">
        <f>IF(ANI30="×",TIME(0,0,0),IF(ANK4="非常勤",AMF30,AMR30))</f>
        <v>　</v>
      </c>
      <c r="ANG30" s="666"/>
      <c r="ANH30" s="667"/>
      <c r="ANI30" s="265"/>
      <c r="ANJ30" s="665" t="str">
        <f>IF(ANM30="×",TIME(0,0,0),IF(ANK4="非常勤",AMI30,AMU30))</f>
        <v>　</v>
      </c>
      <c r="ANK30" s="666"/>
      <c r="ANL30" s="667"/>
      <c r="ANM30" s="265"/>
      <c r="ANN30" s="720"/>
      <c r="ANO30" s="720"/>
      <c r="ANP30" s="668"/>
      <c r="ANQ30" s="670"/>
      <c r="ANR30" s="669"/>
      <c r="ANS30" s="671"/>
      <c r="ANT30" s="672"/>
      <c r="ANU30" s="672"/>
      <c r="ANV30" s="673"/>
      <c r="ANW30" s="263">
        <f>'別表_個別勤務状況（1～60）'!$A$30</f>
        <v>16</v>
      </c>
      <c r="ANX30" s="264" t="str">
        <f>'別表_個別勤務状況（1～60）'!$B$30</f>
        <v>金</v>
      </c>
      <c r="ANY30" s="660"/>
      <c r="ANZ30" s="661"/>
      <c r="AOA30" s="660"/>
      <c r="AOB30" s="661"/>
      <c r="AOC30" s="660"/>
      <c r="AOD30" s="661"/>
      <c r="AOE30" s="660"/>
      <c r="AOF30" s="661"/>
      <c r="AOG30" s="662" t="str">
        <f>IFERROR(IF(OR(ANX30="日",ANX30="祝",ANX30=0,ANY30=""),"　",MAX(IF(AND(ANY30&lt;=AOG14,AOA30&gt;AOH14),AOH14-AOG14,IF(AND(ANY30&gt;AOG14,AOA30&lt;=AOH14),AOA30-ANY30,IF(AND(ANY30&lt;=AOG14,AOA30&lt;=AOH14),AOA30-AOG14,IF(AND(ANY30&gt;AOG14,AOA30&gt;AOH14),AOH14-ANY30,0)))),0)),0)</f>
        <v>　</v>
      </c>
      <c r="AOH30" s="663"/>
      <c r="AOI30" s="664"/>
      <c r="AOJ30" s="662" t="str">
        <f>IFERROR(IF(OR(ANX30="日",ANX30="祝",ANX30=0,AOC30=""),"　",MAX(IF(AND(AOC30&gt;AOM14,AOE30&gt;AOK14),0,IF(AND(AOC30&lt;=AOM14,AOC30&gt;AOJ14,AOE30&gt;AOK14),AOM14-AOC30,IF(AND(AOC30&lt;=AOM14,AOC30&lt;=AOJ14,AOE30&gt;AOK14),AOM14-AOJ14,IF(AND(AOC30&gt;AOJ14,AOE30&lt;=AOK14),AOE30-AOC30,IF(AND(AOC30&lt;=AOJ14,AOE30&lt;=AOK14),AOE30-AOJ14,0))))),0)),0)</f>
        <v>　</v>
      </c>
      <c r="AOK30" s="663"/>
      <c r="AOL30" s="664"/>
      <c r="AOM30" s="662" t="str">
        <f>IFERROR(IF(OR(ANX30="日",ANX30="祝",ANX30=0,AOC30=0),"　",MAX(IF(AND(AOC30&lt;=AOM14,AOE30&gt;AON14),AON14-AOM14,IF(AOE30&lt;=AON14,0,IF(AND(AOC30&gt;AOM14,AOE30&gt;AON14),AON14-AOC30,0))),0)),0)</f>
        <v>　</v>
      </c>
      <c r="AON30" s="663"/>
      <c r="AOO30" s="664"/>
      <c r="AOP30" s="662" t="str">
        <f>IFERROR(IF(OR(ANX30="日",ANX30="祝",ANX30=0,AOC30=0),"　",MAX(IF(AOC30&gt;AOP14,AOE30-AOC30,IF(AOC30&lt;=AOP14,AOE30-AOP14,0)),0)),0)</f>
        <v>　</v>
      </c>
      <c r="AOQ30" s="663"/>
      <c r="AOR30" s="664"/>
      <c r="AOS30" s="662" t="str">
        <f>IFERROR(IF(OR(ANX30="日",ANX30="祝",ANX30=0,ANY30=""),"　",MAX(IF(AND(ANY30&lt;=AOS14,AOA30&gt;AOT14),AOT14-AOS14,IF(AND(ANY30&gt;AOS14,AOA30&lt;=AOT14),AOA30-ANY30,IF(AND(ANY30&lt;=AOS14,AOA30&lt;=AOT14),AOA30-AOS14,IF(AND(ANY30&gt;AOS14,AOA30&gt;AOT14),AOT14-ANY30,0)))),0)),0)</f>
        <v>　</v>
      </c>
      <c r="AOT30" s="663"/>
      <c r="AOU30" s="664"/>
      <c r="AOV30" s="662" t="str">
        <f>IFERROR(IF(OR(ANX30="日",ANX30="祝",ANX30=0,AOC30=0),"　",MAX(IF(AND(AOC30&gt;AOY14,AOE30&gt;AOW14),0,IF(AND(AOC30&lt;=AOY14,AOC30&gt;AOV14,AOE30&gt;AOW14),AOY14-AOC30,IF(AND(AOC30&lt;=AOY14,AOC30&lt;=AOV14,AOE30&gt;AOW14),AOY14-AOV14,IF(AND(AOC30&gt;AOV14,AOE30&lt;=AOW14),AOE30-AOC30,IF(AND(AOC30&lt;=AOV14,AOE30&lt;=AOW14),AOE30-AOV14,0))))),0)),0)</f>
        <v>　</v>
      </c>
      <c r="AOW30" s="663"/>
      <c r="AOX30" s="664"/>
      <c r="AOY30" s="662" t="str">
        <f>IFERROR(IF(OR(ANX30="日",ANX30="祝",ANX30=0,AOC30=0),"　",MAX(IF(AND(AOC30&lt;=AOY14,AOE30&gt;AOZ14),AOZ14-AOY14,IF(AOE30&lt;=AOZ14,0,IF(AND(AOC30&gt;AOY14,AOE30&gt;AOZ14),AOZ14-AOC30,0))),0)),0)</f>
        <v>　</v>
      </c>
      <c r="AOZ30" s="663"/>
      <c r="APA30" s="664"/>
      <c r="APB30" s="662" t="str">
        <f t="shared" si="18"/>
        <v>　</v>
      </c>
      <c r="APC30" s="663"/>
      <c r="APD30" s="664"/>
      <c r="APE30" s="665" t="str">
        <f>IF(APH30="×",TIME(0,0,0),IF(APR4="非常勤",AOG30,AOS30))</f>
        <v>　</v>
      </c>
      <c r="APF30" s="666"/>
      <c r="APG30" s="667"/>
      <c r="APH30" s="265"/>
      <c r="API30" s="665" t="str">
        <f>IF(APL30="×",TIME(0,0,0),IF(APR4="非常勤",AOJ30,AOV30))</f>
        <v>　</v>
      </c>
      <c r="APJ30" s="666"/>
      <c r="APK30" s="667"/>
      <c r="APL30" s="265"/>
      <c r="APM30" s="665" t="str">
        <f>IF(APP30="×",TIME(0,0,0),IF(APR4="非常勤",AOM30,AOY30))</f>
        <v>　</v>
      </c>
      <c r="APN30" s="666"/>
      <c r="APO30" s="667"/>
      <c r="APP30" s="265"/>
      <c r="APQ30" s="665" t="str">
        <f>IF(APT30="×",TIME(0,0,0),IF(APR4="非常勤",AOP30,APB30))</f>
        <v>　</v>
      </c>
      <c r="APR30" s="666"/>
      <c r="APS30" s="667"/>
      <c r="APT30" s="265"/>
      <c r="APU30" s="720"/>
      <c r="APV30" s="720"/>
      <c r="APW30" s="668"/>
      <c r="APX30" s="670"/>
      <c r="APY30" s="669"/>
      <c r="APZ30" s="671"/>
      <c r="AQA30" s="672"/>
      <c r="AQB30" s="672"/>
      <c r="AQC30" s="673"/>
      <c r="AQD30" s="263">
        <f>'別表_個別勤務状況（1～60）'!$A$30</f>
        <v>16</v>
      </c>
      <c r="AQE30" s="264" t="str">
        <f>'別表_個別勤務状況（1～60）'!$B$30</f>
        <v>金</v>
      </c>
      <c r="AQF30" s="660"/>
      <c r="AQG30" s="661"/>
      <c r="AQH30" s="660"/>
      <c r="AQI30" s="661"/>
      <c r="AQJ30" s="660"/>
      <c r="AQK30" s="661"/>
      <c r="AQL30" s="660"/>
      <c r="AQM30" s="661"/>
      <c r="AQN30" s="662" t="str">
        <f>IFERROR(IF(OR(AQE30="日",AQE30="祝",AQE30=0,AQF30=""),"　",MAX(IF(AND(AQF30&lt;=AQN14,AQH30&gt;AQO14),AQO14-AQN14,IF(AND(AQF30&gt;AQN14,AQH30&lt;=AQO14),AQH30-AQF30,IF(AND(AQF30&lt;=AQN14,AQH30&lt;=AQO14),AQH30-AQN14,IF(AND(AQF30&gt;AQN14,AQH30&gt;AQO14),AQO14-AQF30,0)))),0)),0)</f>
        <v>　</v>
      </c>
      <c r="AQO30" s="663"/>
      <c r="AQP30" s="664"/>
      <c r="AQQ30" s="662" t="str">
        <f>IFERROR(IF(OR(AQE30="日",AQE30="祝",AQE30=0,AQJ30=""),"　",MAX(IF(AND(AQJ30&gt;AQT14,AQL30&gt;AQR14),0,IF(AND(AQJ30&lt;=AQT14,AQJ30&gt;AQQ14,AQL30&gt;AQR14),AQT14-AQJ30,IF(AND(AQJ30&lt;=AQT14,AQJ30&lt;=AQQ14,AQL30&gt;AQR14),AQT14-AQQ14,IF(AND(AQJ30&gt;AQQ14,AQL30&lt;=AQR14),AQL30-AQJ30,IF(AND(AQJ30&lt;=AQQ14,AQL30&lt;=AQR14),AQL30-AQQ14,0))))),0)),0)</f>
        <v>　</v>
      </c>
      <c r="AQR30" s="663"/>
      <c r="AQS30" s="664"/>
      <c r="AQT30" s="662" t="str">
        <f>IFERROR(IF(OR(AQE30="日",AQE30="祝",AQE30=0,AQJ30=0),"　",MAX(IF(AND(AQJ30&lt;=AQT14,AQL30&gt;AQU14),AQU14-AQT14,IF(AQL30&lt;=AQU14,0,IF(AND(AQJ30&gt;AQT14,AQL30&gt;AQU14),AQU14-AQJ30,0))),0)),0)</f>
        <v>　</v>
      </c>
      <c r="AQU30" s="663"/>
      <c r="AQV30" s="664"/>
      <c r="AQW30" s="662" t="str">
        <f>IFERROR(IF(OR(AQE30="日",AQE30="祝",AQE30=0,AQJ30=0),"　",MAX(IF(AQJ30&gt;AQW14,AQL30-AQJ30,IF(AQJ30&lt;=AQW14,AQL30-AQW14,0)),0)),0)</f>
        <v>　</v>
      </c>
      <c r="AQX30" s="663"/>
      <c r="AQY30" s="664"/>
      <c r="AQZ30" s="662" t="str">
        <f>IFERROR(IF(OR(AQE30="日",AQE30="祝",AQE30=0,AQF30=""),"　",MAX(IF(AND(AQF30&lt;=AQZ14,AQH30&gt;ARA14),ARA14-AQZ14,IF(AND(AQF30&gt;AQZ14,AQH30&lt;=ARA14),AQH30-AQF30,IF(AND(AQF30&lt;=AQZ14,AQH30&lt;=ARA14),AQH30-AQZ14,IF(AND(AQF30&gt;AQZ14,AQH30&gt;ARA14),ARA14-AQF30,0)))),0)),0)</f>
        <v>　</v>
      </c>
      <c r="ARA30" s="663"/>
      <c r="ARB30" s="664"/>
      <c r="ARC30" s="662" t="str">
        <f>IFERROR(IF(OR(AQE30="日",AQE30="祝",AQE30=0,AQJ30=0),"　",MAX(IF(AND(AQJ30&gt;ARF14,AQL30&gt;ARD14),0,IF(AND(AQJ30&lt;=ARF14,AQJ30&gt;ARC14,AQL30&gt;ARD14),ARF14-AQJ30,IF(AND(AQJ30&lt;=ARF14,AQJ30&lt;=ARC14,AQL30&gt;ARD14),ARF14-ARC14,IF(AND(AQJ30&gt;ARC14,AQL30&lt;=ARD14),AQL30-AQJ30,IF(AND(AQJ30&lt;=ARC14,AQL30&lt;=ARD14),AQL30-ARC14,0))))),0)),0)</f>
        <v>　</v>
      </c>
      <c r="ARD30" s="663"/>
      <c r="ARE30" s="664"/>
      <c r="ARF30" s="662" t="str">
        <f>IFERROR(IF(OR(AQE30="日",AQE30="祝",AQE30=0,AQJ30=0),"　",MAX(IF(AND(AQJ30&lt;=ARF14,AQL30&gt;ARG14),ARG14-ARF14,IF(AQL30&lt;=ARG14,0,IF(AND(AQJ30&gt;ARF14,AQL30&gt;ARG14),ARG14-AQJ30,0))),0)),0)</f>
        <v>　</v>
      </c>
      <c r="ARG30" s="663"/>
      <c r="ARH30" s="664"/>
      <c r="ARI30" s="662" t="str">
        <f t="shared" si="19"/>
        <v>　</v>
      </c>
      <c r="ARJ30" s="663"/>
      <c r="ARK30" s="664"/>
      <c r="ARL30" s="665" t="str">
        <f>IF(ARO30="×",TIME(0,0,0),IF(ARY4="非常勤",AQN30,AQZ30))</f>
        <v>　</v>
      </c>
      <c r="ARM30" s="666"/>
      <c r="ARN30" s="667"/>
      <c r="ARO30" s="265"/>
      <c r="ARP30" s="665" t="str">
        <f>IF(ARS30="×",TIME(0,0,0),IF(ARY4="非常勤",AQQ30,ARC30))</f>
        <v>　</v>
      </c>
      <c r="ARQ30" s="666"/>
      <c r="ARR30" s="667"/>
      <c r="ARS30" s="265"/>
      <c r="ART30" s="665" t="str">
        <f>IF(ARW30="×",TIME(0,0,0),IF(ARY4="非常勤",AQT30,ARF30))</f>
        <v>　</v>
      </c>
      <c r="ARU30" s="666"/>
      <c r="ARV30" s="667"/>
      <c r="ARW30" s="265"/>
      <c r="ARX30" s="665" t="str">
        <f>IF(ASA30="×",TIME(0,0,0),IF(ARY4="非常勤",AQW30,ARI30))</f>
        <v>　</v>
      </c>
      <c r="ARY30" s="666"/>
      <c r="ARZ30" s="667"/>
      <c r="ASA30" s="265"/>
      <c r="ASB30" s="720"/>
      <c r="ASC30" s="720"/>
      <c r="ASD30" s="668"/>
      <c r="ASE30" s="670"/>
      <c r="ASF30" s="669"/>
      <c r="ASG30" s="671"/>
      <c r="ASH30" s="672"/>
      <c r="ASI30" s="672"/>
      <c r="ASJ30" s="673"/>
      <c r="ASK30" s="263">
        <f>'別表_個別勤務状況（1～60）'!$A$30</f>
        <v>16</v>
      </c>
      <c r="ASL30" s="264" t="str">
        <f>'別表_個別勤務状況（1～60）'!$B$30</f>
        <v>金</v>
      </c>
      <c r="ASM30" s="660"/>
      <c r="ASN30" s="661"/>
      <c r="ASO30" s="660"/>
      <c r="ASP30" s="661"/>
      <c r="ASQ30" s="660"/>
      <c r="ASR30" s="661"/>
      <c r="ASS30" s="660"/>
      <c r="AST30" s="661"/>
      <c r="ASU30" s="662" t="str">
        <f>IFERROR(IF(OR(ASL30="日",ASL30="祝",ASL30=0,ASM30=""),"　",MAX(IF(AND(ASM30&lt;=ASU14,ASO30&gt;ASV14),ASV14-ASU14,IF(AND(ASM30&gt;ASU14,ASO30&lt;=ASV14),ASO30-ASM30,IF(AND(ASM30&lt;=ASU14,ASO30&lt;=ASV14),ASO30-ASU14,IF(AND(ASM30&gt;ASU14,ASO30&gt;ASV14),ASV14-ASM30,0)))),0)),0)</f>
        <v>　</v>
      </c>
      <c r="ASV30" s="663"/>
      <c r="ASW30" s="664"/>
      <c r="ASX30" s="662" t="str">
        <f>IFERROR(IF(OR(ASL30="日",ASL30="祝",ASL30=0,ASQ30=""),"　",MAX(IF(AND(ASQ30&gt;ATA14,ASS30&gt;ASY14),0,IF(AND(ASQ30&lt;=ATA14,ASQ30&gt;ASX14,ASS30&gt;ASY14),ATA14-ASQ30,IF(AND(ASQ30&lt;=ATA14,ASQ30&lt;=ASX14,ASS30&gt;ASY14),ATA14-ASX14,IF(AND(ASQ30&gt;ASX14,ASS30&lt;=ASY14),ASS30-ASQ30,IF(AND(ASQ30&lt;=ASX14,ASS30&lt;=ASY14),ASS30-ASX14,0))))),0)),0)</f>
        <v>　</v>
      </c>
      <c r="ASY30" s="663"/>
      <c r="ASZ30" s="664"/>
      <c r="ATA30" s="662" t="str">
        <f>IFERROR(IF(OR(ASL30="日",ASL30="祝",ASL30=0,ASQ30=0),"　",MAX(IF(AND(ASQ30&lt;=ATA14,ASS30&gt;ATB14),ATB14-ATA14,IF(ASS30&lt;=ATB14,0,IF(AND(ASQ30&gt;ATA14,ASS30&gt;ATB14),ATB14-ASQ30,0))),0)),0)</f>
        <v>　</v>
      </c>
      <c r="ATB30" s="663"/>
      <c r="ATC30" s="664"/>
      <c r="ATD30" s="662" t="str">
        <f>IFERROR(IF(OR(ASL30="日",ASL30="祝",ASL30=0,ASQ30=0),"　",MAX(IF(ASQ30&gt;ATD14,ASS30-ASQ30,IF(ASQ30&lt;=ATD14,ASS30-ATD14,0)),0)),0)</f>
        <v>　</v>
      </c>
      <c r="ATE30" s="663"/>
      <c r="ATF30" s="664"/>
      <c r="ATG30" s="662" t="str">
        <f>IFERROR(IF(OR(ASL30="日",ASL30="祝",ASL30=0,ASM30=""),"　",MAX(IF(AND(ASM30&lt;=ATG14,ASO30&gt;ATH14),ATH14-ATG14,IF(AND(ASM30&gt;ATG14,ASO30&lt;=ATH14),ASO30-ASM30,IF(AND(ASM30&lt;=ATG14,ASO30&lt;=ATH14),ASO30-ATG14,IF(AND(ASM30&gt;ATG14,ASO30&gt;ATH14),ATH14-ASM30,0)))),0)),0)</f>
        <v>　</v>
      </c>
      <c r="ATH30" s="663"/>
      <c r="ATI30" s="664"/>
      <c r="ATJ30" s="662" t="str">
        <f>IFERROR(IF(OR(ASL30="日",ASL30="祝",ASL30=0,ASQ30=0),"　",MAX(IF(AND(ASQ30&gt;ATM14,ASS30&gt;ATK14),0,IF(AND(ASQ30&lt;=ATM14,ASQ30&gt;ATJ14,ASS30&gt;ATK14),ATM14-ASQ30,IF(AND(ASQ30&lt;=ATM14,ASQ30&lt;=ATJ14,ASS30&gt;ATK14),ATM14-ATJ14,IF(AND(ASQ30&gt;ATJ14,ASS30&lt;=ATK14),ASS30-ASQ30,IF(AND(ASQ30&lt;=ATJ14,ASS30&lt;=ATK14),ASS30-ATJ14,0))))),0)),0)</f>
        <v>　</v>
      </c>
      <c r="ATK30" s="663"/>
      <c r="ATL30" s="664"/>
      <c r="ATM30" s="662" t="str">
        <f>IFERROR(IF(OR(ASL30="日",ASL30="祝",ASL30=0,ASQ30=0),"　",MAX(IF(AND(ASQ30&lt;=ATM14,ASS30&gt;ATN14),ATN14-ATM14,IF(ASS30&lt;=ATN14,0,IF(AND(ASQ30&gt;ATM14,ASS30&gt;ATN14),ATN14-ASQ30,0))),0)),0)</f>
        <v>　</v>
      </c>
      <c r="ATN30" s="663"/>
      <c r="ATO30" s="664"/>
      <c r="ATP30" s="662" t="str">
        <f t="shared" si="20"/>
        <v>　</v>
      </c>
      <c r="ATQ30" s="663"/>
      <c r="ATR30" s="664"/>
      <c r="ATS30" s="665" t="str">
        <f>IF(ATV30="×",TIME(0,0,0),IF(AUF4="非常勤",ASU30,ATG30))</f>
        <v>　</v>
      </c>
      <c r="ATT30" s="666"/>
      <c r="ATU30" s="667"/>
      <c r="ATV30" s="265"/>
      <c r="ATW30" s="665" t="str">
        <f>IF(ATZ30="×",TIME(0,0,0),IF(AUF4="非常勤",ASX30,ATJ30))</f>
        <v>　</v>
      </c>
      <c r="ATX30" s="666"/>
      <c r="ATY30" s="667"/>
      <c r="ATZ30" s="265"/>
      <c r="AUA30" s="665" t="str">
        <f>IF(AUD30="×",TIME(0,0,0),IF(AUF4="非常勤",ATA30,ATM30))</f>
        <v>　</v>
      </c>
      <c r="AUB30" s="666"/>
      <c r="AUC30" s="667"/>
      <c r="AUD30" s="265"/>
      <c r="AUE30" s="665" t="str">
        <f>IF(AUH30="×",TIME(0,0,0),IF(AUF4="非常勤",ATD30,ATP30))</f>
        <v>　</v>
      </c>
      <c r="AUF30" s="666"/>
      <c r="AUG30" s="667"/>
      <c r="AUH30" s="265"/>
      <c r="AUI30" s="720"/>
      <c r="AUJ30" s="720"/>
      <c r="AUK30" s="668"/>
      <c r="AUL30" s="670"/>
      <c r="AUM30" s="669"/>
      <c r="AUN30" s="671"/>
      <c r="AUO30" s="672"/>
      <c r="AUP30" s="672"/>
      <c r="AUQ30" s="673"/>
      <c r="AUR30" s="263">
        <f>'別表_個別勤務状況（1～60）'!$A$30</f>
        <v>16</v>
      </c>
      <c r="AUS30" s="264" t="str">
        <f>'別表_個別勤務状況（1～60）'!$B$30</f>
        <v>金</v>
      </c>
      <c r="AUT30" s="660"/>
      <c r="AUU30" s="661"/>
      <c r="AUV30" s="660"/>
      <c r="AUW30" s="661"/>
      <c r="AUX30" s="660"/>
      <c r="AUY30" s="661"/>
      <c r="AUZ30" s="660"/>
      <c r="AVA30" s="661"/>
      <c r="AVB30" s="662" t="str">
        <f>IFERROR(IF(OR(AUS30="日",AUS30="祝",AUS30=0,AUT30=""),"　",MAX(IF(AND(AUT30&lt;=AVB14,AUV30&gt;AVC14),AVC14-AVB14,IF(AND(AUT30&gt;AVB14,AUV30&lt;=AVC14),AUV30-AUT30,IF(AND(AUT30&lt;=AVB14,AUV30&lt;=AVC14),AUV30-AVB14,IF(AND(AUT30&gt;AVB14,AUV30&gt;AVC14),AVC14-AUT30,0)))),0)),0)</f>
        <v>　</v>
      </c>
      <c r="AVC30" s="663"/>
      <c r="AVD30" s="664"/>
      <c r="AVE30" s="662" t="str">
        <f>IFERROR(IF(OR(AUS30="日",AUS30="祝",AUS30=0,AUX30=""),"　",MAX(IF(AND(AUX30&gt;AVH14,AUZ30&gt;AVF14),0,IF(AND(AUX30&lt;=AVH14,AUX30&gt;AVE14,AUZ30&gt;AVF14),AVH14-AUX30,IF(AND(AUX30&lt;=AVH14,AUX30&lt;=AVE14,AUZ30&gt;AVF14),AVH14-AVE14,IF(AND(AUX30&gt;AVE14,AUZ30&lt;=AVF14),AUZ30-AUX30,IF(AND(AUX30&lt;=AVE14,AUZ30&lt;=AVF14),AUZ30-AVE14,0))))),0)),0)</f>
        <v>　</v>
      </c>
      <c r="AVF30" s="663"/>
      <c r="AVG30" s="664"/>
      <c r="AVH30" s="662" t="str">
        <f>IFERROR(IF(OR(AUS30="日",AUS30="祝",AUS30=0,AUX30=0),"　",MAX(IF(AND(AUX30&lt;=AVH14,AUZ30&gt;AVI14),AVI14-AVH14,IF(AUZ30&lt;=AVI14,0,IF(AND(AUX30&gt;AVH14,AUZ30&gt;AVI14),AVI14-AUX30,0))),0)),0)</f>
        <v>　</v>
      </c>
      <c r="AVI30" s="663"/>
      <c r="AVJ30" s="664"/>
      <c r="AVK30" s="662" t="str">
        <f>IFERROR(IF(OR(AUS30="日",AUS30="祝",AUS30=0,AUX30=0),"　",MAX(IF(AUX30&gt;AVK14,AUZ30-AUX30,IF(AUX30&lt;=AVK14,AUZ30-AVK14,0)),0)),0)</f>
        <v>　</v>
      </c>
      <c r="AVL30" s="663"/>
      <c r="AVM30" s="664"/>
      <c r="AVN30" s="662" t="str">
        <f>IFERROR(IF(OR(AUS30="日",AUS30="祝",AUS30=0,AUT30=""),"　",MAX(IF(AND(AUT30&lt;=AVN14,AUV30&gt;AVO14),AVO14-AVN14,IF(AND(AUT30&gt;AVN14,AUV30&lt;=AVO14),AUV30-AUT30,IF(AND(AUT30&lt;=AVN14,AUV30&lt;=AVO14),AUV30-AVN14,IF(AND(AUT30&gt;AVN14,AUV30&gt;AVO14),AVO14-AUT30,0)))),0)),0)</f>
        <v>　</v>
      </c>
      <c r="AVO30" s="663"/>
      <c r="AVP30" s="664"/>
      <c r="AVQ30" s="662" t="str">
        <f>IFERROR(IF(OR(AUS30="日",AUS30="祝",AUS30=0,AUX30=0),"　",MAX(IF(AND(AUX30&gt;AVT14,AUZ30&gt;AVR14),0,IF(AND(AUX30&lt;=AVT14,AUX30&gt;AVQ14,AUZ30&gt;AVR14),AVT14-AUX30,IF(AND(AUX30&lt;=AVT14,AUX30&lt;=AVQ14,AUZ30&gt;AVR14),AVT14-AVQ14,IF(AND(AUX30&gt;AVQ14,AUZ30&lt;=AVR14),AUZ30-AUX30,IF(AND(AUX30&lt;=AVQ14,AUZ30&lt;=AVR14),AUZ30-AVQ14,0))))),0)),0)</f>
        <v>　</v>
      </c>
      <c r="AVR30" s="663"/>
      <c r="AVS30" s="664"/>
      <c r="AVT30" s="662" t="str">
        <f>IFERROR(IF(OR(AUS30="日",AUS30="祝",AUS30=0,AUX30=0),"　",MAX(IF(AND(AUX30&lt;=AVT14,AUZ30&gt;AVU14),AVU14-AVT14,IF(AUZ30&lt;=AVU14,0,IF(AND(AUX30&gt;AVT14,AUZ30&gt;AVU14),AVU14-AUX30,0))),0)),0)</f>
        <v>　</v>
      </c>
      <c r="AVU30" s="663"/>
      <c r="AVV30" s="664"/>
      <c r="AVW30" s="662" t="str">
        <f t="shared" si="21"/>
        <v>　</v>
      </c>
      <c r="AVX30" s="663"/>
      <c r="AVY30" s="664"/>
      <c r="AVZ30" s="665" t="str">
        <f>IF(AWC30="×",TIME(0,0,0),IF(AWM4="非常勤",AVB30,AVN30))</f>
        <v>　</v>
      </c>
      <c r="AWA30" s="666"/>
      <c r="AWB30" s="667"/>
      <c r="AWC30" s="265"/>
      <c r="AWD30" s="665" t="str">
        <f>IF(AWG30="×",TIME(0,0,0),IF(AWM4="非常勤",AVE30,AVQ30))</f>
        <v>　</v>
      </c>
      <c r="AWE30" s="666"/>
      <c r="AWF30" s="667"/>
      <c r="AWG30" s="265"/>
      <c r="AWH30" s="665" t="str">
        <f>IF(AWK30="×",TIME(0,0,0),IF(AWM4="非常勤",AVH30,AVT30))</f>
        <v>　</v>
      </c>
      <c r="AWI30" s="666"/>
      <c r="AWJ30" s="667"/>
      <c r="AWK30" s="265"/>
      <c r="AWL30" s="665" t="str">
        <f>IF(AWO30="×",TIME(0,0,0),IF(AWM4="非常勤",AVK30,AVW30))</f>
        <v>　</v>
      </c>
      <c r="AWM30" s="666"/>
      <c r="AWN30" s="667"/>
      <c r="AWO30" s="265"/>
      <c r="AWP30" s="720"/>
      <c r="AWQ30" s="720"/>
      <c r="AWR30" s="668"/>
      <c r="AWS30" s="670"/>
      <c r="AWT30" s="669"/>
      <c r="AWU30" s="671"/>
      <c r="AWV30" s="672"/>
      <c r="AWW30" s="672"/>
      <c r="AWX30" s="673"/>
      <c r="AWY30" s="263">
        <f>'別表_個別勤務状況（1～60）'!$A$30</f>
        <v>16</v>
      </c>
      <c r="AWZ30" s="264" t="str">
        <f>'別表_個別勤務状況（1～60）'!$B$30</f>
        <v>金</v>
      </c>
      <c r="AXA30" s="660"/>
      <c r="AXB30" s="661"/>
      <c r="AXC30" s="660"/>
      <c r="AXD30" s="661"/>
      <c r="AXE30" s="660"/>
      <c r="AXF30" s="661"/>
      <c r="AXG30" s="660"/>
      <c r="AXH30" s="661"/>
      <c r="AXI30" s="662" t="str">
        <f>IFERROR(IF(OR(AWZ30="日",AWZ30="祝",AWZ30=0,AXA30=""),"　",MAX(IF(AND(AXA30&lt;=AXI14,AXC30&gt;AXJ14),AXJ14-AXI14,IF(AND(AXA30&gt;AXI14,AXC30&lt;=AXJ14),AXC30-AXA30,IF(AND(AXA30&lt;=AXI14,AXC30&lt;=AXJ14),AXC30-AXI14,IF(AND(AXA30&gt;AXI14,AXC30&gt;AXJ14),AXJ14-AXA30,0)))),0)),0)</f>
        <v>　</v>
      </c>
      <c r="AXJ30" s="663"/>
      <c r="AXK30" s="664"/>
      <c r="AXL30" s="662" t="str">
        <f>IFERROR(IF(OR(AWZ30="日",AWZ30="祝",AWZ30=0,AXE30=""),"　",MAX(IF(AND(AXE30&gt;AXO14,AXG30&gt;AXM14),0,IF(AND(AXE30&lt;=AXO14,AXE30&gt;AXL14,AXG30&gt;AXM14),AXO14-AXE30,IF(AND(AXE30&lt;=AXO14,AXE30&lt;=AXL14,AXG30&gt;AXM14),AXO14-AXL14,IF(AND(AXE30&gt;AXL14,AXG30&lt;=AXM14),AXG30-AXE30,IF(AND(AXE30&lt;=AXL14,AXG30&lt;=AXM14),AXG30-AXL14,0))))),0)),0)</f>
        <v>　</v>
      </c>
      <c r="AXM30" s="663"/>
      <c r="AXN30" s="664"/>
      <c r="AXO30" s="662" t="str">
        <f>IFERROR(IF(OR(AWZ30="日",AWZ30="祝",AWZ30=0,AXE30=0),"　",MAX(IF(AND(AXE30&lt;=AXO14,AXG30&gt;AXP14),AXP14-AXO14,IF(AXG30&lt;=AXP14,0,IF(AND(AXE30&gt;AXO14,AXG30&gt;AXP14),AXP14-AXE30,0))),0)),0)</f>
        <v>　</v>
      </c>
      <c r="AXP30" s="663"/>
      <c r="AXQ30" s="664"/>
      <c r="AXR30" s="662" t="str">
        <f>IFERROR(IF(OR(AWZ30="日",AWZ30="祝",AWZ30=0,AXE30=0),"　",MAX(IF(AXE30&gt;AXR14,AXG30-AXE30,IF(AXE30&lt;=AXR14,AXG30-AXR14,0)),0)),0)</f>
        <v>　</v>
      </c>
      <c r="AXS30" s="663"/>
      <c r="AXT30" s="664"/>
      <c r="AXU30" s="662" t="str">
        <f>IFERROR(IF(OR(AWZ30="日",AWZ30="祝",AWZ30=0,AXA30=""),"　",MAX(IF(AND(AXA30&lt;=AXU14,AXC30&gt;AXV14),AXV14-AXU14,IF(AND(AXA30&gt;AXU14,AXC30&lt;=AXV14),AXC30-AXA30,IF(AND(AXA30&lt;=AXU14,AXC30&lt;=AXV14),AXC30-AXU14,IF(AND(AXA30&gt;AXU14,AXC30&gt;AXV14),AXV14-AXA30,0)))),0)),0)</f>
        <v>　</v>
      </c>
      <c r="AXV30" s="663"/>
      <c r="AXW30" s="664"/>
      <c r="AXX30" s="662" t="str">
        <f>IFERROR(IF(OR(AWZ30="日",AWZ30="祝",AWZ30=0,AXE30=0),"　",MAX(IF(AND(AXE30&gt;AYA14,AXG30&gt;AXY14),0,IF(AND(AXE30&lt;=AYA14,AXE30&gt;AXX14,AXG30&gt;AXY14),AYA14-AXE30,IF(AND(AXE30&lt;=AYA14,AXE30&lt;=AXX14,AXG30&gt;AXY14),AYA14-AXX14,IF(AND(AXE30&gt;AXX14,AXG30&lt;=AXY14),AXG30-AXE30,IF(AND(AXE30&lt;=AXX14,AXG30&lt;=AXY14),AXG30-AXX14,0))))),0)),0)</f>
        <v>　</v>
      </c>
      <c r="AXY30" s="663"/>
      <c r="AXZ30" s="664"/>
      <c r="AYA30" s="662" t="str">
        <f>IFERROR(IF(OR(AWZ30="日",AWZ30="祝",AWZ30=0,AXE30=0),"　",MAX(IF(AND(AXE30&lt;=AYA14,AXG30&gt;AYB14),AYB14-AYA14,IF(AXG30&lt;=AYB14,0,IF(AND(AXE30&gt;AYA14,AXG30&gt;AYB14),AYB14-AXE30,0))),0)),0)</f>
        <v>　</v>
      </c>
      <c r="AYB30" s="663"/>
      <c r="AYC30" s="664"/>
      <c r="AYD30" s="662" t="str">
        <f t="shared" si="22"/>
        <v>　</v>
      </c>
      <c r="AYE30" s="663"/>
      <c r="AYF30" s="664"/>
      <c r="AYG30" s="665" t="str">
        <f>IF(AYJ30="×",TIME(0,0,0),IF(AYT4="非常勤",AXI30,AXU30))</f>
        <v>　</v>
      </c>
      <c r="AYH30" s="666"/>
      <c r="AYI30" s="667"/>
      <c r="AYJ30" s="265"/>
      <c r="AYK30" s="665" t="str">
        <f>IF(AYN30="×",TIME(0,0,0),IF(AYT4="非常勤",AXL30,AXX30))</f>
        <v>　</v>
      </c>
      <c r="AYL30" s="666"/>
      <c r="AYM30" s="667"/>
      <c r="AYN30" s="265"/>
      <c r="AYO30" s="665" t="str">
        <f>IF(AYR30="×",TIME(0,0,0),IF(AYT4="非常勤",AXO30,AYA30))</f>
        <v>　</v>
      </c>
      <c r="AYP30" s="666"/>
      <c r="AYQ30" s="667"/>
      <c r="AYR30" s="265"/>
      <c r="AYS30" s="665" t="str">
        <f>IF(AYV30="×",TIME(0,0,0),IF(AYT4="非常勤",AXR30,AYD30))</f>
        <v>　</v>
      </c>
      <c r="AYT30" s="666"/>
      <c r="AYU30" s="667"/>
      <c r="AYV30" s="265"/>
      <c r="AYW30" s="720"/>
      <c r="AYX30" s="720"/>
      <c r="AYY30" s="668"/>
      <c r="AYZ30" s="670"/>
      <c r="AZA30" s="669"/>
      <c r="AZB30" s="671"/>
      <c r="AZC30" s="672"/>
      <c r="AZD30" s="672"/>
      <c r="AZE30" s="673"/>
      <c r="AZF30" s="263">
        <f>'別表_個別勤務状況（1～60）'!$A$30</f>
        <v>16</v>
      </c>
      <c r="AZG30" s="264" t="str">
        <f>'別表_個別勤務状況（1～60）'!$B$30</f>
        <v>金</v>
      </c>
      <c r="AZH30" s="660"/>
      <c r="AZI30" s="661"/>
      <c r="AZJ30" s="660"/>
      <c r="AZK30" s="661"/>
      <c r="AZL30" s="660"/>
      <c r="AZM30" s="661"/>
      <c r="AZN30" s="660"/>
      <c r="AZO30" s="661"/>
      <c r="AZP30" s="662" t="str">
        <f>IFERROR(IF(OR(AZG30="日",AZG30="祝",AZG30=0,AZH30=""),"　",MAX(IF(AND(AZH30&lt;=AZP14,AZJ30&gt;AZQ14),AZQ14-AZP14,IF(AND(AZH30&gt;AZP14,AZJ30&lt;=AZQ14),AZJ30-AZH30,IF(AND(AZH30&lt;=AZP14,AZJ30&lt;=AZQ14),AZJ30-AZP14,IF(AND(AZH30&gt;AZP14,AZJ30&gt;AZQ14),AZQ14-AZH30,0)))),0)),0)</f>
        <v>　</v>
      </c>
      <c r="AZQ30" s="663"/>
      <c r="AZR30" s="664"/>
      <c r="AZS30" s="662" t="str">
        <f>IFERROR(IF(OR(AZG30="日",AZG30="祝",AZG30=0,AZL30=""),"　",MAX(IF(AND(AZL30&gt;AZV14,AZN30&gt;AZT14),0,IF(AND(AZL30&lt;=AZV14,AZL30&gt;AZS14,AZN30&gt;AZT14),AZV14-AZL30,IF(AND(AZL30&lt;=AZV14,AZL30&lt;=AZS14,AZN30&gt;AZT14),AZV14-AZS14,IF(AND(AZL30&gt;AZS14,AZN30&lt;=AZT14),AZN30-AZL30,IF(AND(AZL30&lt;=AZS14,AZN30&lt;=AZT14),AZN30-AZS14,0))))),0)),0)</f>
        <v>　</v>
      </c>
      <c r="AZT30" s="663"/>
      <c r="AZU30" s="664"/>
      <c r="AZV30" s="662" t="str">
        <f>IFERROR(IF(OR(AZG30="日",AZG30="祝",AZG30=0,AZL30=0),"　",MAX(IF(AND(AZL30&lt;=AZV14,AZN30&gt;AZW14),AZW14-AZV14,IF(AZN30&lt;=AZW14,0,IF(AND(AZL30&gt;AZV14,AZN30&gt;AZW14),AZW14-AZL30,0))),0)),0)</f>
        <v>　</v>
      </c>
      <c r="AZW30" s="663"/>
      <c r="AZX30" s="664"/>
      <c r="AZY30" s="662" t="str">
        <f>IFERROR(IF(OR(AZG30="日",AZG30="祝",AZG30=0,AZL30=0),"　",MAX(IF(AZL30&gt;AZY14,AZN30-AZL30,IF(AZL30&lt;=AZY14,AZN30-AZY14,0)),0)),0)</f>
        <v>　</v>
      </c>
      <c r="AZZ30" s="663"/>
      <c r="BAA30" s="664"/>
      <c r="BAB30" s="662" t="str">
        <f>IFERROR(IF(OR(AZG30="日",AZG30="祝",AZG30=0,AZH30=""),"　",MAX(IF(AND(AZH30&lt;=BAB14,AZJ30&gt;BAC14),BAC14-BAB14,IF(AND(AZH30&gt;BAB14,AZJ30&lt;=BAC14),AZJ30-AZH30,IF(AND(AZH30&lt;=BAB14,AZJ30&lt;=BAC14),AZJ30-BAB14,IF(AND(AZH30&gt;BAB14,AZJ30&gt;BAC14),BAC14-AZH30,0)))),0)),0)</f>
        <v>　</v>
      </c>
      <c r="BAC30" s="663"/>
      <c r="BAD30" s="664"/>
      <c r="BAE30" s="662" t="str">
        <f>IFERROR(IF(OR(AZG30="日",AZG30="祝",AZG30=0,AZL30=0),"　",MAX(IF(AND(AZL30&gt;BAH14,AZN30&gt;BAF14),0,IF(AND(AZL30&lt;=BAH14,AZL30&gt;BAE14,AZN30&gt;BAF14),BAH14-AZL30,IF(AND(AZL30&lt;=BAH14,AZL30&lt;=BAE14,AZN30&gt;BAF14),BAH14-BAE14,IF(AND(AZL30&gt;BAE14,AZN30&lt;=BAF14),AZN30-AZL30,IF(AND(AZL30&lt;=BAE14,AZN30&lt;=BAF14),AZN30-BAE14,0))))),0)),0)</f>
        <v>　</v>
      </c>
      <c r="BAF30" s="663"/>
      <c r="BAG30" s="664"/>
      <c r="BAH30" s="662" t="str">
        <f>IFERROR(IF(OR(AZG30="日",AZG30="祝",AZG30=0,AZL30=0),"　",MAX(IF(AND(AZL30&lt;=BAH14,AZN30&gt;BAI14),BAI14-BAH14,IF(AZN30&lt;=BAI14,0,IF(AND(AZL30&gt;BAH14,AZN30&gt;BAI14),BAI14-AZL30,0))),0)),0)</f>
        <v>　</v>
      </c>
      <c r="BAI30" s="663"/>
      <c r="BAJ30" s="664"/>
      <c r="BAK30" s="662" t="str">
        <f t="shared" si="23"/>
        <v>　</v>
      </c>
      <c r="BAL30" s="663"/>
      <c r="BAM30" s="664"/>
      <c r="BAN30" s="665" t="str">
        <f>IF(BAQ30="×",TIME(0,0,0),IF(BBA4="非常勤",AZP30,BAB30))</f>
        <v>　</v>
      </c>
      <c r="BAO30" s="666"/>
      <c r="BAP30" s="667"/>
      <c r="BAQ30" s="265"/>
      <c r="BAR30" s="665" t="str">
        <f>IF(BAU30="×",TIME(0,0,0),IF(BBA4="非常勤",AZS30,BAE30))</f>
        <v>　</v>
      </c>
      <c r="BAS30" s="666"/>
      <c r="BAT30" s="667"/>
      <c r="BAU30" s="265"/>
      <c r="BAV30" s="665" t="str">
        <f>IF(BAY30="×",TIME(0,0,0),IF(BBA4="非常勤",AZV30,BAH30))</f>
        <v>　</v>
      </c>
      <c r="BAW30" s="666"/>
      <c r="BAX30" s="667"/>
      <c r="BAY30" s="265"/>
      <c r="BAZ30" s="665" t="str">
        <f>IF(BBC30="×",TIME(0,0,0),IF(BBA4="非常勤",AZY30,BAK30))</f>
        <v>　</v>
      </c>
      <c r="BBA30" s="666"/>
      <c r="BBB30" s="667"/>
      <c r="BBC30" s="265"/>
      <c r="BBD30" s="720"/>
      <c r="BBE30" s="720"/>
      <c r="BBF30" s="668"/>
      <c r="BBG30" s="670"/>
      <c r="BBH30" s="669"/>
      <c r="BBI30" s="671"/>
      <c r="BBJ30" s="672"/>
      <c r="BBK30" s="672"/>
      <c r="BBL30" s="673"/>
      <c r="BBM30" s="263">
        <f>'別表_個別勤務状況（1～60）'!$A$30</f>
        <v>16</v>
      </c>
      <c r="BBN30" s="264" t="str">
        <f>'別表_個別勤務状況（1～60）'!$B$30</f>
        <v>金</v>
      </c>
      <c r="BBO30" s="660"/>
      <c r="BBP30" s="661"/>
      <c r="BBQ30" s="660"/>
      <c r="BBR30" s="661"/>
      <c r="BBS30" s="660"/>
      <c r="BBT30" s="661"/>
      <c r="BBU30" s="660"/>
      <c r="BBV30" s="661"/>
      <c r="BBW30" s="662" t="str">
        <f>IFERROR(IF(OR(BBN30="日",BBN30="祝",BBN30=0,BBO30=""),"　",MAX(IF(AND(BBO30&lt;=BBW14,BBQ30&gt;BBX14),BBX14-BBW14,IF(AND(BBO30&gt;BBW14,BBQ30&lt;=BBX14),BBQ30-BBO30,IF(AND(BBO30&lt;=BBW14,BBQ30&lt;=BBX14),BBQ30-BBW14,IF(AND(BBO30&gt;BBW14,BBQ30&gt;BBX14),BBX14-BBO30,0)))),0)),0)</f>
        <v>　</v>
      </c>
      <c r="BBX30" s="663"/>
      <c r="BBY30" s="664"/>
      <c r="BBZ30" s="662" t="str">
        <f>IFERROR(IF(OR(BBN30="日",BBN30="祝",BBN30=0,BBS30=""),"　",MAX(IF(AND(BBS30&gt;BCC14,BBU30&gt;BCA14),0,IF(AND(BBS30&lt;=BCC14,BBS30&gt;BBZ14,BBU30&gt;BCA14),BCC14-BBS30,IF(AND(BBS30&lt;=BCC14,BBS30&lt;=BBZ14,BBU30&gt;BCA14),BCC14-BBZ14,IF(AND(BBS30&gt;BBZ14,BBU30&lt;=BCA14),BBU30-BBS30,IF(AND(BBS30&lt;=BBZ14,BBU30&lt;=BCA14),BBU30-BBZ14,0))))),0)),0)</f>
        <v>　</v>
      </c>
      <c r="BCA30" s="663"/>
      <c r="BCB30" s="664"/>
      <c r="BCC30" s="662" t="str">
        <f>IFERROR(IF(OR(BBN30="日",BBN30="祝",BBN30=0,BBS30=0),"　",MAX(IF(AND(BBS30&lt;=BCC14,BBU30&gt;BCD14),BCD14-BCC14,IF(BBU30&lt;=BCD14,0,IF(AND(BBS30&gt;BCC14,BBU30&gt;BCD14),BCD14-BBS30,0))),0)),0)</f>
        <v>　</v>
      </c>
      <c r="BCD30" s="663"/>
      <c r="BCE30" s="664"/>
      <c r="BCF30" s="662" t="str">
        <f>IFERROR(IF(OR(BBN30="日",BBN30="祝",BBN30=0,BBS30=0),"　",MAX(IF(BBS30&gt;BCF14,BBU30-BBS30,IF(BBS30&lt;=BCF14,BBU30-BCF14,0)),0)),0)</f>
        <v>　</v>
      </c>
      <c r="BCG30" s="663"/>
      <c r="BCH30" s="664"/>
      <c r="BCI30" s="662" t="str">
        <f>IFERROR(IF(OR(BBN30="日",BBN30="祝",BBN30=0,BBO30=""),"　",MAX(IF(AND(BBO30&lt;=BCI14,BBQ30&gt;BCJ14),BCJ14-BCI14,IF(AND(BBO30&gt;BCI14,BBQ30&lt;=BCJ14),BBQ30-BBO30,IF(AND(BBO30&lt;=BCI14,BBQ30&lt;=BCJ14),BBQ30-BCI14,IF(AND(BBO30&gt;BCI14,BBQ30&gt;BCJ14),BCJ14-BBO30,0)))),0)),0)</f>
        <v>　</v>
      </c>
      <c r="BCJ30" s="663"/>
      <c r="BCK30" s="664"/>
      <c r="BCL30" s="662" t="str">
        <f>IFERROR(IF(OR(BBN30="日",BBN30="祝",BBN30=0,BBS30=0),"　",MAX(IF(AND(BBS30&gt;BCO14,BBU30&gt;BCM14),0,IF(AND(BBS30&lt;=BCO14,BBS30&gt;BCL14,BBU30&gt;BCM14),BCO14-BBS30,IF(AND(BBS30&lt;=BCO14,BBS30&lt;=BCL14,BBU30&gt;BCM14),BCO14-BCL14,IF(AND(BBS30&gt;BCL14,BBU30&lt;=BCM14),BBU30-BBS30,IF(AND(BBS30&lt;=BCL14,BBU30&lt;=BCM14),BBU30-BCL14,0))))),0)),0)</f>
        <v>　</v>
      </c>
      <c r="BCM30" s="663"/>
      <c r="BCN30" s="664"/>
      <c r="BCO30" s="662" t="str">
        <f>IFERROR(IF(OR(BBN30="日",BBN30="祝",BBN30=0,BBS30=0),"　",MAX(IF(AND(BBS30&lt;=BCO14,BBU30&gt;BCP14),BCP14-BCO14,IF(BBU30&lt;=BCP14,0,IF(AND(BBS30&gt;BCO14,BBU30&gt;BCP14),BCP14-BBS30,0))),0)),0)</f>
        <v>　</v>
      </c>
      <c r="BCP30" s="663"/>
      <c r="BCQ30" s="664"/>
      <c r="BCR30" s="662" t="str">
        <f t="shared" si="24"/>
        <v>　</v>
      </c>
      <c r="BCS30" s="663"/>
      <c r="BCT30" s="664"/>
      <c r="BCU30" s="665" t="str">
        <f>IF(BCX30="×",TIME(0,0,0),IF(BDH4="非常勤",BBW30,BCI30))</f>
        <v>　</v>
      </c>
      <c r="BCV30" s="666"/>
      <c r="BCW30" s="667"/>
      <c r="BCX30" s="265"/>
      <c r="BCY30" s="665" t="str">
        <f>IF(BDB30="×",TIME(0,0,0),IF(BDH4="非常勤",BBZ30,BCL30))</f>
        <v>　</v>
      </c>
      <c r="BCZ30" s="666"/>
      <c r="BDA30" s="667"/>
      <c r="BDB30" s="265"/>
      <c r="BDC30" s="665" t="str">
        <f>IF(BDF30="×",TIME(0,0,0),IF(BDH4="非常勤",BCC30,BCO30))</f>
        <v>　</v>
      </c>
      <c r="BDD30" s="666"/>
      <c r="BDE30" s="667"/>
      <c r="BDF30" s="265"/>
      <c r="BDG30" s="665" t="str">
        <f>IF(BDJ30="×",TIME(0,0,0),IF(BDH4="非常勤",BCF30,BCR30))</f>
        <v>　</v>
      </c>
      <c r="BDH30" s="666"/>
      <c r="BDI30" s="667"/>
      <c r="BDJ30" s="265"/>
      <c r="BDK30" s="720"/>
      <c r="BDL30" s="720"/>
      <c r="BDM30" s="668"/>
      <c r="BDN30" s="670"/>
      <c r="BDO30" s="669"/>
      <c r="BDP30" s="671"/>
      <c r="BDQ30" s="672"/>
      <c r="BDR30" s="672"/>
      <c r="BDS30" s="673"/>
      <c r="BDT30" s="263">
        <f>'別表_個別勤務状況（1～60）'!$A$30</f>
        <v>16</v>
      </c>
      <c r="BDU30" s="264" t="str">
        <f>'別表_個別勤務状況（1～60）'!$B$30</f>
        <v>金</v>
      </c>
      <c r="BDV30" s="660"/>
      <c r="BDW30" s="661"/>
      <c r="BDX30" s="660"/>
      <c r="BDY30" s="661"/>
      <c r="BDZ30" s="660"/>
      <c r="BEA30" s="661"/>
      <c r="BEB30" s="660"/>
      <c r="BEC30" s="661"/>
      <c r="BED30" s="662" t="str">
        <f>IFERROR(IF(OR(BDU30="日",BDU30="祝",BDU30=0,BDV30=""),"　",MAX(IF(AND(BDV30&lt;=BED14,BDX30&gt;BEE14),BEE14-BED14,IF(AND(BDV30&gt;BED14,BDX30&lt;=BEE14),BDX30-BDV30,IF(AND(BDV30&lt;=BED14,BDX30&lt;=BEE14),BDX30-BED14,IF(AND(BDV30&gt;BED14,BDX30&gt;BEE14),BEE14-BDV30,0)))),0)),0)</f>
        <v>　</v>
      </c>
      <c r="BEE30" s="663"/>
      <c r="BEF30" s="664"/>
      <c r="BEG30" s="662" t="str">
        <f>IFERROR(IF(OR(BDU30="日",BDU30="祝",BDU30=0,BDZ30=""),"　",MAX(IF(AND(BDZ30&gt;BEJ14,BEB30&gt;BEH14),0,IF(AND(BDZ30&lt;=BEJ14,BDZ30&gt;BEG14,BEB30&gt;BEH14),BEJ14-BDZ30,IF(AND(BDZ30&lt;=BEJ14,BDZ30&lt;=BEG14,BEB30&gt;BEH14),BEJ14-BEG14,IF(AND(BDZ30&gt;BEG14,BEB30&lt;=BEH14),BEB30-BDZ30,IF(AND(BDZ30&lt;=BEG14,BEB30&lt;=BEH14),BEB30-BEG14,0))))),0)),0)</f>
        <v>　</v>
      </c>
      <c r="BEH30" s="663"/>
      <c r="BEI30" s="664"/>
      <c r="BEJ30" s="662" t="str">
        <f>IFERROR(IF(OR(BDU30="日",BDU30="祝",BDU30=0,BDZ30=0),"　",MAX(IF(AND(BDZ30&lt;=BEJ14,BEB30&gt;BEK14),BEK14-BEJ14,IF(BEB30&lt;=BEK14,0,IF(AND(BDZ30&gt;BEJ14,BEB30&gt;BEK14),BEK14-BDZ30,0))),0)),0)</f>
        <v>　</v>
      </c>
      <c r="BEK30" s="663"/>
      <c r="BEL30" s="664"/>
      <c r="BEM30" s="662" t="str">
        <f>IFERROR(IF(OR(BDU30="日",BDU30="祝",BDU30=0,BDZ30=0),"　",MAX(IF(BDZ30&gt;BEM14,BEB30-BDZ30,IF(BDZ30&lt;=BEM14,BEB30-BEM14,0)),0)),0)</f>
        <v>　</v>
      </c>
      <c r="BEN30" s="663"/>
      <c r="BEO30" s="664"/>
      <c r="BEP30" s="662" t="str">
        <f>IFERROR(IF(OR(BDU30="日",BDU30="祝",BDU30=0,BDV30=""),"　",MAX(IF(AND(BDV30&lt;=BEP14,BDX30&gt;BEQ14),BEQ14-BEP14,IF(AND(BDV30&gt;BEP14,BDX30&lt;=BEQ14),BDX30-BDV30,IF(AND(BDV30&lt;=BEP14,BDX30&lt;=BEQ14),BDX30-BEP14,IF(AND(BDV30&gt;BEP14,BDX30&gt;BEQ14),BEQ14-BDV30,0)))),0)),0)</f>
        <v>　</v>
      </c>
      <c r="BEQ30" s="663"/>
      <c r="BER30" s="664"/>
      <c r="BES30" s="662" t="str">
        <f>IFERROR(IF(OR(BDU30="日",BDU30="祝",BDU30=0,BDZ30=0),"　",MAX(IF(AND(BDZ30&gt;BEV14,BEB30&gt;BET14),0,IF(AND(BDZ30&lt;=BEV14,BDZ30&gt;BES14,BEB30&gt;BET14),BEV14-BDZ30,IF(AND(BDZ30&lt;=BEV14,BDZ30&lt;=BES14,BEB30&gt;BET14),BEV14-BES14,IF(AND(BDZ30&gt;BES14,BEB30&lt;=BET14),BEB30-BDZ30,IF(AND(BDZ30&lt;=BES14,BEB30&lt;=BET14),BEB30-BES14,0))))),0)),0)</f>
        <v>　</v>
      </c>
      <c r="BET30" s="663"/>
      <c r="BEU30" s="664"/>
      <c r="BEV30" s="662" t="str">
        <f>IFERROR(IF(OR(BDU30="日",BDU30="祝",BDU30=0,BDZ30=0),"　",MAX(IF(AND(BDZ30&lt;=BEV14,BEB30&gt;BEW14),BEW14-BEV14,IF(BEB30&lt;=BEW14,0,IF(AND(BDZ30&gt;BEV14,BEB30&gt;BEW14),BEW14-BDZ30,0))),0)),0)</f>
        <v>　</v>
      </c>
      <c r="BEW30" s="663"/>
      <c r="BEX30" s="664"/>
      <c r="BEY30" s="662" t="str">
        <f t="shared" si="25"/>
        <v>　</v>
      </c>
      <c r="BEZ30" s="663"/>
      <c r="BFA30" s="664"/>
      <c r="BFB30" s="665" t="str">
        <f>IF(BFE30="×",TIME(0,0,0),IF(BFO4="非常勤",BED30,BEP30))</f>
        <v>　</v>
      </c>
      <c r="BFC30" s="666"/>
      <c r="BFD30" s="667"/>
      <c r="BFE30" s="265"/>
      <c r="BFF30" s="665" t="str">
        <f>IF(BFI30="×",TIME(0,0,0),IF(BFO4="非常勤",BEG30,BES30))</f>
        <v>　</v>
      </c>
      <c r="BFG30" s="666"/>
      <c r="BFH30" s="667"/>
      <c r="BFI30" s="265"/>
      <c r="BFJ30" s="665" t="str">
        <f>IF(BFM30="×",TIME(0,0,0),IF(BFO4="非常勤",BEJ30,BEV30))</f>
        <v>　</v>
      </c>
      <c r="BFK30" s="666"/>
      <c r="BFL30" s="667"/>
      <c r="BFM30" s="265"/>
      <c r="BFN30" s="665" t="str">
        <f>IF(BFQ30="×",TIME(0,0,0),IF(BFO4="非常勤",BEM30,BEY30))</f>
        <v>　</v>
      </c>
      <c r="BFO30" s="666"/>
      <c r="BFP30" s="667"/>
      <c r="BFQ30" s="265"/>
      <c r="BFR30" s="720"/>
      <c r="BFS30" s="720"/>
      <c r="BFT30" s="668"/>
      <c r="BFU30" s="670"/>
      <c r="BFV30" s="669"/>
      <c r="BFW30" s="671"/>
      <c r="BFX30" s="672"/>
      <c r="BFY30" s="672"/>
      <c r="BFZ30" s="673"/>
      <c r="BGA30" s="263">
        <f>'別表_個別勤務状況（1～60）'!$A$30</f>
        <v>16</v>
      </c>
      <c r="BGB30" s="264" t="str">
        <f>'別表_個別勤務状況（1～60）'!$B$30</f>
        <v>金</v>
      </c>
      <c r="BGC30" s="660"/>
      <c r="BGD30" s="661"/>
      <c r="BGE30" s="660"/>
      <c r="BGF30" s="661"/>
      <c r="BGG30" s="660"/>
      <c r="BGH30" s="661"/>
      <c r="BGI30" s="660"/>
      <c r="BGJ30" s="661"/>
      <c r="BGK30" s="662" t="str">
        <f>IFERROR(IF(OR(BGB30="日",BGB30="祝",BGB30=0,BGC30=""),"　",MAX(IF(AND(BGC30&lt;=BGK14,BGE30&gt;BGL14),BGL14-BGK14,IF(AND(BGC30&gt;BGK14,BGE30&lt;=BGL14),BGE30-BGC30,IF(AND(BGC30&lt;=BGK14,BGE30&lt;=BGL14),BGE30-BGK14,IF(AND(BGC30&gt;BGK14,BGE30&gt;BGL14),BGL14-BGC30,0)))),0)),0)</f>
        <v>　</v>
      </c>
      <c r="BGL30" s="663"/>
      <c r="BGM30" s="664"/>
      <c r="BGN30" s="662" t="str">
        <f>IFERROR(IF(OR(BGB30="日",BGB30="祝",BGB30=0,BGG30=""),"　",MAX(IF(AND(BGG30&gt;BGQ14,BGI30&gt;BGO14),0,IF(AND(BGG30&lt;=BGQ14,BGG30&gt;BGN14,BGI30&gt;BGO14),BGQ14-BGG30,IF(AND(BGG30&lt;=BGQ14,BGG30&lt;=BGN14,BGI30&gt;BGO14),BGQ14-BGN14,IF(AND(BGG30&gt;BGN14,BGI30&lt;=BGO14),BGI30-BGG30,IF(AND(BGG30&lt;=BGN14,BGI30&lt;=BGO14),BGI30-BGN14,0))))),0)),0)</f>
        <v>　</v>
      </c>
      <c r="BGO30" s="663"/>
      <c r="BGP30" s="664"/>
      <c r="BGQ30" s="662" t="str">
        <f>IFERROR(IF(OR(BGB30="日",BGB30="祝",BGB30=0,BGG30=0),"　",MAX(IF(AND(BGG30&lt;=BGQ14,BGI30&gt;BGR14),BGR14-BGQ14,IF(BGI30&lt;=BGR14,0,IF(AND(BGG30&gt;BGQ14,BGI30&gt;BGR14),BGR14-BGG30,0))),0)),0)</f>
        <v>　</v>
      </c>
      <c r="BGR30" s="663"/>
      <c r="BGS30" s="664"/>
      <c r="BGT30" s="662" t="str">
        <f>IFERROR(IF(OR(BGB30="日",BGB30="祝",BGB30=0,BGG30=0),"　",MAX(IF(BGG30&gt;BGT14,BGI30-BGG30,IF(BGG30&lt;=BGT14,BGI30-BGT14,0)),0)),0)</f>
        <v>　</v>
      </c>
      <c r="BGU30" s="663"/>
      <c r="BGV30" s="664"/>
      <c r="BGW30" s="662" t="str">
        <f>IFERROR(IF(OR(BGB30="日",BGB30="祝",BGB30=0,BGC30=""),"　",MAX(IF(AND(BGC30&lt;=BGW14,BGE30&gt;BGX14),BGX14-BGW14,IF(AND(BGC30&gt;BGW14,BGE30&lt;=BGX14),BGE30-BGC30,IF(AND(BGC30&lt;=BGW14,BGE30&lt;=BGX14),BGE30-BGW14,IF(AND(BGC30&gt;BGW14,BGE30&gt;BGX14),BGX14-BGC30,0)))),0)),0)</f>
        <v>　</v>
      </c>
      <c r="BGX30" s="663"/>
      <c r="BGY30" s="664"/>
      <c r="BGZ30" s="662" t="str">
        <f>IFERROR(IF(OR(BGB30="日",BGB30="祝",BGB30=0,BGG30=0),"　",MAX(IF(AND(BGG30&gt;BHC14,BGI30&gt;BHA14),0,IF(AND(BGG30&lt;=BHC14,BGG30&gt;BGZ14,BGI30&gt;BHA14),BHC14-BGG30,IF(AND(BGG30&lt;=BHC14,BGG30&lt;=BGZ14,BGI30&gt;BHA14),BHC14-BGZ14,IF(AND(BGG30&gt;BGZ14,BGI30&lt;=BHA14),BGI30-BGG30,IF(AND(BGG30&lt;=BGZ14,BGI30&lt;=BHA14),BGI30-BGZ14,0))))),0)),0)</f>
        <v>　</v>
      </c>
      <c r="BHA30" s="663"/>
      <c r="BHB30" s="664"/>
      <c r="BHC30" s="662" t="str">
        <f>IFERROR(IF(OR(BGB30="日",BGB30="祝",BGB30=0,BGG30=0),"　",MAX(IF(AND(BGG30&lt;=BHC14,BGI30&gt;BHD14),BHD14-BHC14,IF(BGI30&lt;=BHD14,0,IF(AND(BGG30&gt;BHC14,BGI30&gt;BHD14),BHD14-BGG30,0))),0)),0)</f>
        <v>　</v>
      </c>
      <c r="BHD30" s="663"/>
      <c r="BHE30" s="664"/>
      <c r="BHF30" s="662" t="str">
        <f t="shared" si="26"/>
        <v>　</v>
      </c>
      <c r="BHG30" s="663"/>
      <c r="BHH30" s="664"/>
      <c r="BHI30" s="665" t="str">
        <f>IF(BHL30="×",TIME(0,0,0),IF(BHV4="非常勤",BGK30,BGW30))</f>
        <v>　</v>
      </c>
      <c r="BHJ30" s="666"/>
      <c r="BHK30" s="667"/>
      <c r="BHL30" s="265"/>
      <c r="BHM30" s="665" t="str">
        <f>IF(BHP30="×",TIME(0,0,0),IF(BHV4="非常勤",BGN30,BGZ30))</f>
        <v>　</v>
      </c>
      <c r="BHN30" s="666"/>
      <c r="BHO30" s="667"/>
      <c r="BHP30" s="265"/>
      <c r="BHQ30" s="665" t="str">
        <f>IF(BHT30="×",TIME(0,0,0),IF(BHV4="非常勤",BGQ30,BHC30))</f>
        <v>　</v>
      </c>
      <c r="BHR30" s="666"/>
      <c r="BHS30" s="667"/>
      <c r="BHT30" s="265"/>
      <c r="BHU30" s="665" t="str">
        <f>IF(BHX30="×",TIME(0,0,0),IF(BHV4="非常勤",BGT30,BHF30))</f>
        <v>　</v>
      </c>
      <c r="BHV30" s="666"/>
      <c r="BHW30" s="667"/>
      <c r="BHX30" s="265"/>
      <c r="BHY30" s="720"/>
      <c r="BHZ30" s="720"/>
      <c r="BIA30" s="668"/>
      <c r="BIB30" s="670"/>
      <c r="BIC30" s="669"/>
      <c r="BID30" s="671"/>
      <c r="BIE30" s="672"/>
      <c r="BIF30" s="672"/>
      <c r="BIG30" s="673"/>
      <c r="BIH30" s="263">
        <f>'別表_個別勤務状況（1～60）'!$A$30</f>
        <v>16</v>
      </c>
      <c r="BII30" s="264" t="str">
        <f>'別表_個別勤務状況（1～60）'!$B$30</f>
        <v>金</v>
      </c>
      <c r="BIJ30" s="660"/>
      <c r="BIK30" s="661"/>
      <c r="BIL30" s="660"/>
      <c r="BIM30" s="661"/>
      <c r="BIN30" s="660"/>
      <c r="BIO30" s="661"/>
      <c r="BIP30" s="660"/>
      <c r="BIQ30" s="661"/>
      <c r="BIR30" s="662" t="str">
        <f>IFERROR(IF(OR(BII30="日",BII30="祝",BII30=0,BIJ30=""),"　",MAX(IF(AND(BIJ30&lt;=BIR14,BIL30&gt;BIS14),BIS14-BIR14,IF(AND(BIJ30&gt;BIR14,BIL30&lt;=BIS14),BIL30-BIJ30,IF(AND(BIJ30&lt;=BIR14,BIL30&lt;=BIS14),BIL30-BIR14,IF(AND(BIJ30&gt;BIR14,BIL30&gt;BIS14),BIS14-BIJ30,0)))),0)),0)</f>
        <v>　</v>
      </c>
      <c r="BIS30" s="663"/>
      <c r="BIT30" s="664"/>
      <c r="BIU30" s="662" t="str">
        <f>IFERROR(IF(OR(BII30="日",BII30="祝",BII30=0,BIN30=""),"　",MAX(IF(AND(BIN30&gt;BIX14,BIP30&gt;BIV14),0,IF(AND(BIN30&lt;=BIX14,BIN30&gt;BIU14,BIP30&gt;BIV14),BIX14-BIN30,IF(AND(BIN30&lt;=BIX14,BIN30&lt;=BIU14,BIP30&gt;BIV14),BIX14-BIU14,IF(AND(BIN30&gt;BIU14,BIP30&lt;=BIV14),BIP30-BIN30,IF(AND(BIN30&lt;=BIU14,BIP30&lt;=BIV14),BIP30-BIU14,0))))),0)),0)</f>
        <v>　</v>
      </c>
      <c r="BIV30" s="663"/>
      <c r="BIW30" s="664"/>
      <c r="BIX30" s="662" t="str">
        <f>IFERROR(IF(OR(BII30="日",BII30="祝",BII30=0,BIN30=0),"　",MAX(IF(AND(BIN30&lt;=BIX14,BIP30&gt;BIY14),BIY14-BIX14,IF(BIP30&lt;=BIY14,0,IF(AND(BIN30&gt;BIX14,BIP30&gt;BIY14),BIY14-BIN30,0))),0)),0)</f>
        <v>　</v>
      </c>
      <c r="BIY30" s="663"/>
      <c r="BIZ30" s="664"/>
      <c r="BJA30" s="662" t="str">
        <f>IFERROR(IF(OR(BII30="日",BII30="祝",BII30=0,BIN30=0),"　",MAX(IF(BIN30&gt;BJA14,BIP30-BIN30,IF(BIN30&lt;=BJA14,BIP30-BJA14,0)),0)),0)</f>
        <v>　</v>
      </c>
      <c r="BJB30" s="663"/>
      <c r="BJC30" s="664"/>
      <c r="BJD30" s="662" t="str">
        <f>IFERROR(IF(OR(BII30="日",BII30="祝",BII30=0,BIJ30=""),"　",MAX(IF(AND(BIJ30&lt;=BJD14,BIL30&gt;BJE14),BJE14-BJD14,IF(AND(BIJ30&gt;BJD14,BIL30&lt;=BJE14),BIL30-BIJ30,IF(AND(BIJ30&lt;=BJD14,BIL30&lt;=BJE14),BIL30-BJD14,IF(AND(BIJ30&gt;BJD14,BIL30&gt;BJE14),BJE14-BIJ30,0)))),0)),0)</f>
        <v>　</v>
      </c>
      <c r="BJE30" s="663"/>
      <c r="BJF30" s="664"/>
      <c r="BJG30" s="662" t="str">
        <f>IFERROR(IF(OR(BII30="日",BII30="祝",BII30=0,BIN30=0),"　",MAX(IF(AND(BIN30&gt;BJJ14,BIP30&gt;BJH14),0,IF(AND(BIN30&lt;=BJJ14,BIN30&gt;BJG14,BIP30&gt;BJH14),BJJ14-BIN30,IF(AND(BIN30&lt;=BJJ14,BIN30&lt;=BJG14,BIP30&gt;BJH14),BJJ14-BJG14,IF(AND(BIN30&gt;BJG14,BIP30&lt;=BJH14),BIP30-BIN30,IF(AND(BIN30&lt;=BJG14,BIP30&lt;=BJH14),BIP30-BJG14,0))))),0)),0)</f>
        <v>　</v>
      </c>
      <c r="BJH30" s="663"/>
      <c r="BJI30" s="664"/>
      <c r="BJJ30" s="662" t="str">
        <f>IFERROR(IF(OR(BII30="日",BII30="祝",BII30=0,BIN30=0),"　",MAX(IF(AND(BIN30&lt;=BJJ14,BIP30&gt;BJK14),BJK14-BJJ14,IF(BIP30&lt;=BJK14,0,IF(AND(BIN30&gt;BJJ14,BIP30&gt;BJK14),BJK14-BIN30,0))),0)),0)</f>
        <v>　</v>
      </c>
      <c r="BJK30" s="663"/>
      <c r="BJL30" s="664"/>
      <c r="BJM30" s="662" t="str">
        <f t="shared" si="27"/>
        <v>　</v>
      </c>
      <c r="BJN30" s="663"/>
      <c r="BJO30" s="664"/>
      <c r="BJP30" s="665" t="str">
        <f>IF(BJS30="×",TIME(0,0,0),IF(BKC4="非常勤",BIR30,BJD30))</f>
        <v>　</v>
      </c>
      <c r="BJQ30" s="666"/>
      <c r="BJR30" s="667"/>
      <c r="BJS30" s="265"/>
      <c r="BJT30" s="665" t="str">
        <f>IF(BJW30="×",TIME(0,0,0),IF(BKC4="非常勤",BIU30,BJG30))</f>
        <v>　</v>
      </c>
      <c r="BJU30" s="666"/>
      <c r="BJV30" s="667"/>
      <c r="BJW30" s="265"/>
      <c r="BJX30" s="665" t="str">
        <f>IF(BKA30="×",TIME(0,0,0),IF(BKC4="非常勤",BIX30,BJJ30))</f>
        <v>　</v>
      </c>
      <c r="BJY30" s="666"/>
      <c r="BJZ30" s="667"/>
      <c r="BKA30" s="265"/>
      <c r="BKB30" s="665" t="str">
        <f>IF(BKE30="×",TIME(0,0,0),IF(BKC4="非常勤",BJA30,BJM30))</f>
        <v>　</v>
      </c>
      <c r="BKC30" s="666"/>
      <c r="BKD30" s="667"/>
      <c r="BKE30" s="265"/>
      <c r="BKF30" s="720"/>
      <c r="BKG30" s="720"/>
      <c r="BKH30" s="668"/>
      <c r="BKI30" s="670"/>
      <c r="BKJ30" s="669"/>
      <c r="BKK30" s="671"/>
      <c r="BKL30" s="672"/>
      <c r="BKM30" s="672"/>
      <c r="BKN30" s="673"/>
      <c r="BKO30" s="263">
        <f>'別表_個別勤務状況（1～60）'!$A$30</f>
        <v>16</v>
      </c>
      <c r="BKP30" s="264" t="str">
        <f>'別表_個別勤務状況（1～60）'!$B$30</f>
        <v>金</v>
      </c>
      <c r="BKQ30" s="660"/>
      <c r="BKR30" s="661"/>
      <c r="BKS30" s="660"/>
      <c r="BKT30" s="661"/>
      <c r="BKU30" s="660"/>
      <c r="BKV30" s="661"/>
      <c r="BKW30" s="660"/>
      <c r="BKX30" s="661"/>
      <c r="BKY30" s="662" t="str">
        <f>IFERROR(IF(OR(BKP30="日",BKP30="祝",BKP30=0,BKQ30=""),"　",MAX(IF(AND(BKQ30&lt;=BKY14,BKS30&gt;BKZ14),BKZ14-BKY14,IF(AND(BKQ30&gt;BKY14,BKS30&lt;=BKZ14),BKS30-BKQ30,IF(AND(BKQ30&lt;=BKY14,BKS30&lt;=BKZ14),BKS30-BKY14,IF(AND(BKQ30&gt;BKY14,BKS30&gt;BKZ14),BKZ14-BKQ30,0)))),0)),0)</f>
        <v>　</v>
      </c>
      <c r="BKZ30" s="663"/>
      <c r="BLA30" s="664"/>
      <c r="BLB30" s="662" t="str">
        <f>IFERROR(IF(OR(BKP30="日",BKP30="祝",BKP30=0,BKU30=""),"　",MAX(IF(AND(BKU30&gt;BLE14,BKW30&gt;BLC14),0,IF(AND(BKU30&lt;=BLE14,BKU30&gt;BLB14,BKW30&gt;BLC14),BLE14-BKU30,IF(AND(BKU30&lt;=BLE14,BKU30&lt;=BLB14,BKW30&gt;BLC14),BLE14-BLB14,IF(AND(BKU30&gt;BLB14,BKW30&lt;=BLC14),BKW30-BKU30,IF(AND(BKU30&lt;=BLB14,BKW30&lt;=BLC14),BKW30-BLB14,0))))),0)),0)</f>
        <v>　</v>
      </c>
      <c r="BLC30" s="663"/>
      <c r="BLD30" s="664"/>
      <c r="BLE30" s="662" t="str">
        <f>IFERROR(IF(OR(BKP30="日",BKP30="祝",BKP30=0,BKU30=0),"　",MAX(IF(AND(BKU30&lt;=BLE14,BKW30&gt;BLF14),BLF14-BLE14,IF(BKW30&lt;=BLF14,0,IF(AND(BKU30&gt;BLE14,BKW30&gt;BLF14),BLF14-BKU30,0))),0)),0)</f>
        <v>　</v>
      </c>
      <c r="BLF30" s="663"/>
      <c r="BLG30" s="664"/>
      <c r="BLH30" s="662" t="str">
        <f>IFERROR(IF(OR(BKP30="日",BKP30="祝",BKP30=0,BKU30=0),"　",MAX(IF(BKU30&gt;BLH14,BKW30-BKU30,IF(BKU30&lt;=BLH14,BKW30-BLH14,0)),0)),0)</f>
        <v>　</v>
      </c>
      <c r="BLI30" s="663"/>
      <c r="BLJ30" s="664"/>
      <c r="BLK30" s="662" t="str">
        <f>IFERROR(IF(OR(BKP30="日",BKP30="祝",BKP30=0,BKQ30=""),"　",MAX(IF(AND(BKQ30&lt;=BLK14,BKS30&gt;BLL14),BLL14-BLK14,IF(AND(BKQ30&gt;BLK14,BKS30&lt;=BLL14),BKS30-BKQ30,IF(AND(BKQ30&lt;=BLK14,BKS30&lt;=BLL14),BKS30-BLK14,IF(AND(BKQ30&gt;BLK14,BKS30&gt;BLL14),BLL14-BKQ30,0)))),0)),0)</f>
        <v>　</v>
      </c>
      <c r="BLL30" s="663"/>
      <c r="BLM30" s="664"/>
      <c r="BLN30" s="662" t="str">
        <f>IFERROR(IF(OR(BKP30="日",BKP30="祝",BKP30=0,BKU30=0),"　",MAX(IF(AND(BKU30&gt;BLQ14,BKW30&gt;BLO14),0,IF(AND(BKU30&lt;=BLQ14,BKU30&gt;BLN14,BKW30&gt;BLO14),BLQ14-BKU30,IF(AND(BKU30&lt;=BLQ14,BKU30&lt;=BLN14,BKW30&gt;BLO14),BLQ14-BLN14,IF(AND(BKU30&gt;BLN14,BKW30&lt;=BLO14),BKW30-BKU30,IF(AND(BKU30&lt;=BLN14,BKW30&lt;=BLO14),BKW30-BLN14,0))))),0)),0)</f>
        <v>　</v>
      </c>
      <c r="BLO30" s="663"/>
      <c r="BLP30" s="664"/>
      <c r="BLQ30" s="662" t="str">
        <f>IFERROR(IF(OR(BKP30="日",BKP30="祝",BKP30=0,BKU30=0),"　",MAX(IF(AND(BKU30&lt;=BLQ14,BKW30&gt;BLR14),BLR14-BLQ14,IF(BKW30&lt;=BLR14,0,IF(AND(BKU30&gt;BLQ14,BKW30&gt;BLR14),BLR14-BKU30,0))),0)),0)</f>
        <v>　</v>
      </c>
      <c r="BLR30" s="663"/>
      <c r="BLS30" s="664"/>
      <c r="BLT30" s="662" t="str">
        <f t="shared" si="28"/>
        <v>　</v>
      </c>
      <c r="BLU30" s="663"/>
      <c r="BLV30" s="664"/>
      <c r="BLW30" s="665" t="str">
        <f>IF(BLZ30="×",TIME(0,0,0),IF(BMJ4="非常勤",BKY30,BLK30))</f>
        <v>　</v>
      </c>
      <c r="BLX30" s="666"/>
      <c r="BLY30" s="667"/>
      <c r="BLZ30" s="265"/>
      <c r="BMA30" s="665" t="str">
        <f>IF(BMD30="×",TIME(0,0,0),IF(BMJ4="非常勤",BLB30,BLN30))</f>
        <v>　</v>
      </c>
      <c r="BMB30" s="666"/>
      <c r="BMC30" s="667"/>
      <c r="BMD30" s="265"/>
      <c r="BME30" s="665" t="str">
        <f>IF(BMH30="×",TIME(0,0,0),IF(BMJ4="非常勤",BLE30,BLQ30))</f>
        <v>　</v>
      </c>
      <c r="BMF30" s="666"/>
      <c r="BMG30" s="667"/>
      <c r="BMH30" s="265"/>
      <c r="BMI30" s="665" t="str">
        <f>IF(BML30="×",TIME(0,0,0),IF(BMJ4="非常勤",BLH30,BLT30))</f>
        <v>　</v>
      </c>
      <c r="BMJ30" s="666"/>
      <c r="BMK30" s="667"/>
      <c r="BML30" s="265"/>
      <c r="BMM30" s="720"/>
      <c r="BMN30" s="720"/>
      <c r="BMO30" s="668"/>
      <c r="BMP30" s="670"/>
      <c r="BMQ30" s="669"/>
      <c r="BMR30" s="671"/>
      <c r="BMS30" s="672"/>
      <c r="BMT30" s="672"/>
      <c r="BMU30" s="673"/>
      <c r="BMV30" s="263">
        <f>'別表_個別勤務状況（1～60）'!$A$30</f>
        <v>16</v>
      </c>
      <c r="BMW30" s="264" t="str">
        <f>'別表_個別勤務状況（1～60）'!$B$30</f>
        <v>金</v>
      </c>
      <c r="BMX30" s="660"/>
      <c r="BMY30" s="661"/>
      <c r="BMZ30" s="660"/>
      <c r="BNA30" s="661"/>
      <c r="BNB30" s="660"/>
      <c r="BNC30" s="661"/>
      <c r="BND30" s="660"/>
      <c r="BNE30" s="661"/>
      <c r="BNF30" s="662" t="str">
        <f>IFERROR(IF(OR(BMW30="日",BMW30="祝",BMW30=0,BMX30=""),"　",MAX(IF(AND(BMX30&lt;=BNF14,BMZ30&gt;BNG14),BNG14-BNF14,IF(AND(BMX30&gt;BNF14,BMZ30&lt;=BNG14),BMZ30-BMX30,IF(AND(BMX30&lt;=BNF14,BMZ30&lt;=BNG14),BMZ30-BNF14,IF(AND(BMX30&gt;BNF14,BMZ30&gt;BNG14),BNG14-BMX30,0)))),0)),0)</f>
        <v>　</v>
      </c>
      <c r="BNG30" s="663"/>
      <c r="BNH30" s="664"/>
      <c r="BNI30" s="662" t="str">
        <f>IFERROR(IF(OR(BMW30="日",BMW30="祝",BMW30=0,BNB30=""),"　",MAX(IF(AND(BNB30&gt;BNL14,BND30&gt;BNJ14),0,IF(AND(BNB30&lt;=BNL14,BNB30&gt;BNI14,BND30&gt;BNJ14),BNL14-BNB30,IF(AND(BNB30&lt;=BNL14,BNB30&lt;=BNI14,BND30&gt;BNJ14),BNL14-BNI14,IF(AND(BNB30&gt;BNI14,BND30&lt;=BNJ14),BND30-BNB30,IF(AND(BNB30&lt;=BNI14,BND30&lt;=BNJ14),BND30-BNI14,0))))),0)),0)</f>
        <v>　</v>
      </c>
      <c r="BNJ30" s="663"/>
      <c r="BNK30" s="664"/>
      <c r="BNL30" s="662" t="str">
        <f>IFERROR(IF(OR(BMW30="日",BMW30="祝",BMW30=0,BNB30=0),"　",MAX(IF(AND(BNB30&lt;=BNL14,BND30&gt;BNM14),BNM14-BNL14,IF(BND30&lt;=BNM14,0,IF(AND(BNB30&gt;BNL14,BND30&gt;BNM14),BNM14-BNB30,0))),0)),0)</f>
        <v>　</v>
      </c>
      <c r="BNM30" s="663"/>
      <c r="BNN30" s="664"/>
      <c r="BNO30" s="662" t="str">
        <f>IFERROR(IF(OR(BMW30="日",BMW30="祝",BMW30=0,BNB30=0),"　",MAX(IF(BNB30&gt;BNO14,BND30-BNB30,IF(BNB30&lt;=BNO14,BND30-BNO14,0)),0)),0)</f>
        <v>　</v>
      </c>
      <c r="BNP30" s="663"/>
      <c r="BNQ30" s="664"/>
      <c r="BNR30" s="662" t="str">
        <f>IFERROR(IF(OR(BMW30="日",BMW30="祝",BMW30=0,BMX30=""),"　",MAX(IF(AND(BMX30&lt;=BNR14,BMZ30&gt;BNS14),BNS14-BNR14,IF(AND(BMX30&gt;BNR14,BMZ30&lt;=BNS14),BMZ30-BMX30,IF(AND(BMX30&lt;=BNR14,BMZ30&lt;=BNS14),BMZ30-BNR14,IF(AND(BMX30&gt;BNR14,BMZ30&gt;BNS14),BNS14-BMX30,0)))),0)),0)</f>
        <v>　</v>
      </c>
      <c r="BNS30" s="663"/>
      <c r="BNT30" s="664"/>
      <c r="BNU30" s="662" t="str">
        <f>IFERROR(IF(OR(BMW30="日",BMW30="祝",BMW30=0,BNB30=0),"　",MAX(IF(AND(BNB30&gt;BNX14,BND30&gt;BNV14),0,IF(AND(BNB30&lt;=BNX14,BNB30&gt;BNU14,BND30&gt;BNV14),BNX14-BNB30,IF(AND(BNB30&lt;=BNX14,BNB30&lt;=BNU14,BND30&gt;BNV14),BNX14-BNU14,IF(AND(BNB30&gt;BNU14,BND30&lt;=BNV14),BND30-BNB30,IF(AND(BNB30&lt;=BNU14,BND30&lt;=BNV14),BND30-BNU14,0))))),0)),0)</f>
        <v>　</v>
      </c>
      <c r="BNV30" s="663"/>
      <c r="BNW30" s="664"/>
      <c r="BNX30" s="662" t="str">
        <f>IFERROR(IF(OR(BMW30="日",BMW30="祝",BMW30=0,BNB30=0),"　",MAX(IF(AND(BNB30&lt;=BNX14,BND30&gt;BNY14),BNY14-BNX14,IF(BND30&lt;=BNY14,0,IF(AND(BNB30&gt;BNX14,BND30&gt;BNY14),BNY14-BNB30,0))),0)),0)</f>
        <v>　</v>
      </c>
      <c r="BNY30" s="663"/>
      <c r="BNZ30" s="664"/>
      <c r="BOA30" s="662" t="str">
        <f t="shared" si="29"/>
        <v>　</v>
      </c>
      <c r="BOB30" s="663"/>
      <c r="BOC30" s="664"/>
      <c r="BOD30" s="665" t="str">
        <f>IF(BOG30="×",TIME(0,0,0),IF(BOQ4="非常勤",BNF30,BNR30))</f>
        <v>　</v>
      </c>
      <c r="BOE30" s="666"/>
      <c r="BOF30" s="667"/>
      <c r="BOG30" s="265"/>
      <c r="BOH30" s="665" t="str">
        <f>IF(BOK30="×",TIME(0,0,0),IF(BOQ4="非常勤",BNI30,BNU30))</f>
        <v>　</v>
      </c>
      <c r="BOI30" s="666"/>
      <c r="BOJ30" s="667"/>
      <c r="BOK30" s="265"/>
      <c r="BOL30" s="665" t="str">
        <f>IF(BOO30="×",TIME(0,0,0),IF(BOQ4="非常勤",BNL30,BNX30))</f>
        <v>　</v>
      </c>
      <c r="BOM30" s="666"/>
      <c r="BON30" s="667"/>
      <c r="BOO30" s="265"/>
      <c r="BOP30" s="665" t="str">
        <f>IF(BOS30="×",TIME(0,0,0),IF(BOQ4="非常勤",BNO30,BOA30))</f>
        <v>　</v>
      </c>
      <c r="BOQ30" s="666"/>
      <c r="BOR30" s="667"/>
      <c r="BOS30" s="265"/>
      <c r="BOT30" s="720"/>
      <c r="BOU30" s="720"/>
      <c r="BOV30" s="668"/>
      <c r="BOW30" s="670"/>
      <c r="BOX30" s="669"/>
      <c r="BOY30" s="671"/>
      <c r="BOZ30" s="672"/>
      <c r="BPA30" s="672"/>
      <c r="BPB30" s="673"/>
    </row>
    <row r="31" spans="1:1770" ht="15" customHeight="1">
      <c r="A31" s="263">
        <f>'別表_個別勤務状況（1～60）'!$A$31</f>
        <v>17</v>
      </c>
      <c r="B31" s="264" t="str">
        <f>'別表_個別勤務状況（1～60）'!$B$31</f>
        <v>土</v>
      </c>
      <c r="C31" s="575"/>
      <c r="D31" s="575"/>
      <c r="E31" s="575"/>
      <c r="F31" s="575"/>
      <c r="G31" s="575"/>
      <c r="H31" s="575"/>
      <c r="I31" s="575"/>
      <c r="J31" s="575"/>
      <c r="K31" s="662" t="str">
        <f>IFERROR(IF(OR(B31="日",B31="祝",B31=0,C31=""),"　",MAX(IF(AND(C31&lt;=K14,E31&gt;L14),L14-K14,IF(AND(C31&gt;K14,E31&lt;=L14),E31-C31,IF(AND(C31&lt;=K14,E31&lt;=L14),E31-K14,IF(AND(C31&gt;K14,E31&gt;L14),L14-C31,0)))),0)),0)</f>
        <v>　</v>
      </c>
      <c r="L31" s="663"/>
      <c r="M31" s="664"/>
      <c r="N31" s="662" t="str">
        <f>IFERROR(IF(OR(B31="日",B31="祝",B31=0,G31=""),"　",MAX(IF(AND(G31&gt;Q14,I31&gt;O14),0,IF(AND(G31&lt;=Q14,G31&gt;N14,I31&gt;O14),Q14-G31,IF(AND(G31&lt;=Q14,G31&lt;=N14,I31&gt;O14),Q14-N14,IF(AND(G31&gt;N14,I31&lt;=O14),I31-G31,IF(AND(G31&lt;=N14,I31&lt;=O14),I31-N14,0))))),0)),0)</f>
        <v>　</v>
      </c>
      <c r="O31" s="663"/>
      <c r="P31" s="664"/>
      <c r="Q31" s="662" t="str">
        <f>IFERROR(IF(OR(B31="日",B31="祝",B31=0,G31=0),"　",MAX(IF(AND(G31&lt;=Q14,I31&gt;R14),R14-Q14,IF(I31&lt;=R14,0,IF(AND(G31&gt;Q14,I31&gt;R14),R14-G31,0))),0)),0)</f>
        <v>　</v>
      </c>
      <c r="R31" s="663"/>
      <c r="S31" s="664"/>
      <c r="T31" s="662" t="str">
        <f>IFERROR(IF(OR(B31="日",B31="祝",B31=0,G31=0),"　",MAX(IF(G31&gt;T14,I31-G31,IF(G31&lt;=T14,I31-T14,0)),0)),0)</f>
        <v>　</v>
      </c>
      <c r="U31" s="663"/>
      <c r="V31" s="664"/>
      <c r="W31" s="730" t="str">
        <f>IFERROR(IF(OR(B31="日",B31="祝",B31=0,C31=""),"　",MAX(IF(AND(C31&lt;=W14,E31&gt;X14),X14-W14,IF(AND(C31&gt;W14,E31&lt;=X14),E31-C31,IF(AND(C31&lt;=W14,E31&lt;=X14),E31-W14,IF(AND(C31&gt;W14,E31&gt;X14),X14-C31,0)))),0)),0)</f>
        <v>　</v>
      </c>
      <c r="X31" s="731"/>
      <c r="Y31" s="731"/>
      <c r="Z31" s="730" t="str">
        <f>IFERROR(IF(OR(B31="日",B31="祝",B31=0,G31=0),"　",MAX(IF(AND(G31&gt;AC14,I31&gt;AA14),0,IF(AND(G31&lt;=AC14,G31&gt;Z14,I31&gt;AA14),AC14-G31,IF(AND(G31&lt;=AC14,G31&lt;=Z14,I31&gt;AA14),AC14-Z14,IF(AND(G31&gt;Z14,I31&lt;=AA14),I31-G31,IF(AND(G31&lt;=Z14,I31&lt;=AA14),I31-Z14,0))))),0)),0)</f>
        <v>　</v>
      </c>
      <c r="AA31" s="730"/>
      <c r="AB31" s="730"/>
      <c r="AC31" s="730" t="str">
        <f>IFERROR(IF(OR(B31="日",B31="祝",B31=0,G31=0),"　",MAX(IF(AND(G31&lt;=AC14,I31&gt;AD14),AD14-AC14,IF(I31&lt;=AD14,0,IF(AND(G31&gt;AC14,I31&gt;AD14),AD14-G31,0))),0)),0)</f>
        <v>　</v>
      </c>
      <c r="AD31" s="731"/>
      <c r="AE31" s="731"/>
      <c r="AF31" s="730" t="str">
        <f t="shared" si="0"/>
        <v>　</v>
      </c>
      <c r="AG31" s="731"/>
      <c r="AH31" s="731"/>
      <c r="AI31" s="565" t="str">
        <f>IF(AL31="×",TIME(0,0,0),IF(AV4="非常勤",K31,W31))</f>
        <v>　</v>
      </c>
      <c r="AJ31" s="566"/>
      <c r="AK31" s="566"/>
      <c r="AL31" s="265"/>
      <c r="AM31" s="565" t="str">
        <f>IF(AP31="×",TIME(0,0,0),IF(AV4="非常勤",N31,Z31))</f>
        <v>　</v>
      </c>
      <c r="AN31" s="566"/>
      <c r="AO31" s="566"/>
      <c r="AP31" s="265"/>
      <c r="AQ31" s="565" t="str">
        <f>IF(AT31="×",TIME(0,0,0),IF(AV4="非常勤",Q31,AC31))</f>
        <v>　</v>
      </c>
      <c r="AR31" s="566"/>
      <c r="AS31" s="566"/>
      <c r="AT31" s="265"/>
      <c r="AU31" s="565" t="str">
        <f>IF(AX31="×",TIME(0,0,0),IF(AV4="非常勤",T31,AF31))</f>
        <v>　</v>
      </c>
      <c r="AV31" s="566"/>
      <c r="AW31" s="567"/>
      <c r="AX31" s="265"/>
      <c r="AY31" s="720"/>
      <c r="AZ31" s="720"/>
      <c r="BA31" s="668"/>
      <c r="BB31" s="670"/>
      <c r="BC31" s="669"/>
      <c r="BD31" s="671"/>
      <c r="BE31" s="672"/>
      <c r="BF31" s="672"/>
      <c r="BG31" s="673"/>
      <c r="BH31" s="263">
        <f>'別表_個別勤務状況（1～60）'!$A$31</f>
        <v>17</v>
      </c>
      <c r="BI31" s="264" t="str">
        <f>'別表_個別勤務状況（1～60）'!$B$31</f>
        <v>土</v>
      </c>
      <c r="BJ31" s="575"/>
      <c r="BK31" s="575"/>
      <c r="BL31" s="575"/>
      <c r="BM31" s="575"/>
      <c r="BN31" s="575"/>
      <c r="BO31" s="575"/>
      <c r="BP31" s="575"/>
      <c r="BQ31" s="575"/>
      <c r="BR31" s="662" t="str">
        <f>IFERROR(IF(OR(BI31="日",BI31="祝",BI31=0,BJ31=""),"　",MAX(IF(AND(BJ31&lt;=BR14,BL31&gt;BS14),BS14-BR14,IF(AND(BJ31&gt;BR14,BL31&lt;=BS14),BL31-BJ31,IF(AND(BJ31&lt;=BR14,BL31&lt;=BS14),BL31-BR14,IF(AND(BJ31&gt;BR14,BL31&gt;BS14),BS14-BJ31,0)))),0)),0)</f>
        <v>　</v>
      </c>
      <c r="BS31" s="663"/>
      <c r="BT31" s="664"/>
      <c r="BU31" s="662" t="str">
        <f>IFERROR(IF(OR(BI31="日",BI31="祝",BI31=0,BN31=""),"　",MAX(IF(AND(BN31&gt;BX14,BP31&gt;BV14),0,IF(AND(BN31&lt;=BX14,BN31&gt;BU14,BP31&gt;BV14),BX14-BN31,IF(AND(BN31&lt;=BX14,BN31&lt;=BU14,BP31&gt;BV14),BX14-BU14,IF(AND(BN31&gt;BU14,BP31&lt;=BV14),BP31-BN31,IF(AND(BN31&lt;=BU14,BP31&lt;=BV14),BP31-BU14,0))))),0)),0)</f>
        <v>　</v>
      </c>
      <c r="BV31" s="663"/>
      <c r="BW31" s="664"/>
      <c r="BX31" s="662" t="str">
        <f>IFERROR(IF(OR(BI31="日",BI31="祝",BI31=0,BN31=0),"　",MAX(IF(AND(BN31&lt;=BX14,BP31&gt;BY14),BY14-BX14,IF(BP31&lt;=BY14,0,IF(AND(BN31&gt;BX14,BP31&gt;BY14),BY14-BN31,0))),0)),0)</f>
        <v>　</v>
      </c>
      <c r="BY31" s="663"/>
      <c r="BZ31" s="664"/>
      <c r="CA31" s="662" t="str">
        <f>IFERROR(IF(OR(BI31="日",BI31="祝",BI31=0,BN31=0),"　",MAX(IF(BN31&gt;CA14,BP31-BN31,IF(BN31&lt;=CA14,BP31-CA14,0)),0)),0)</f>
        <v>　</v>
      </c>
      <c r="CB31" s="663"/>
      <c r="CC31" s="664"/>
      <c r="CD31" s="730" t="str">
        <f>IFERROR(IF(OR(BI31="日",BI31="祝",BI31=0,BJ31=""),"　",MAX(IF(AND(BJ31&lt;=CD14,BL31&gt;CE14),CE14-CD14,IF(AND(BJ31&gt;CD14,BL31&lt;=CE14),BL31-BJ31,IF(AND(BJ31&lt;=CD14,BL31&lt;=CE14),BL31-CD14,IF(AND(BJ31&gt;CD14,BL31&gt;CE14),CE14-BJ31,0)))),0)),0)</f>
        <v>　</v>
      </c>
      <c r="CE31" s="731"/>
      <c r="CF31" s="731"/>
      <c r="CG31" s="730" t="str">
        <f>IFERROR(IF(OR(BI31="日",BI31="祝",BI31=0,BN31=0),"　",MAX(IF(AND(BN31&gt;CJ14,BP31&gt;CH14),0,IF(AND(BN31&lt;=CJ14,BN31&gt;CG14,BP31&gt;CH14),CJ14-BN31,IF(AND(BN31&lt;=CJ14,BN31&lt;=CG14,BP31&gt;CH14),CJ14-CG14,IF(AND(BN31&gt;CG14,BP31&lt;=CH14),BP31-BN31,IF(AND(BN31&lt;=CG14,BP31&lt;=CH14),BP31-CG14,0))))),0)),0)</f>
        <v>　</v>
      </c>
      <c r="CH31" s="730"/>
      <c r="CI31" s="730"/>
      <c r="CJ31" s="730" t="str">
        <f>IFERROR(IF(OR(BI31="日",BI31="祝",BI31=0,BN31=0),"　",MAX(IF(AND(BN31&lt;=CJ14,BP31&gt;CK14),CK14-CJ14,IF(BP31&lt;=CK14,0,IF(AND(BN31&gt;CJ14,BP31&gt;CK14),CK14-BN31,0))),0)),0)</f>
        <v>　</v>
      </c>
      <c r="CK31" s="731"/>
      <c r="CL31" s="731"/>
      <c r="CM31" s="730" t="str">
        <f t="shared" si="1"/>
        <v>　</v>
      </c>
      <c r="CN31" s="731"/>
      <c r="CO31" s="731"/>
      <c r="CP31" s="565" t="str">
        <f>IF(CS31="×",TIME(0,0,0),IF(DC4="非常勤",BR31,CD31))</f>
        <v>　</v>
      </c>
      <c r="CQ31" s="566"/>
      <c r="CR31" s="566"/>
      <c r="CS31" s="265"/>
      <c r="CT31" s="565" t="str">
        <f>IF(CW31="×",TIME(0,0,0),IF(DC4="非常勤",BU31,CG31))</f>
        <v>　</v>
      </c>
      <c r="CU31" s="566"/>
      <c r="CV31" s="566"/>
      <c r="CW31" s="265"/>
      <c r="CX31" s="565" t="str">
        <f>IF(DA31="×",TIME(0,0,0),IF(DC4="非常勤",BX31,CJ31))</f>
        <v>　</v>
      </c>
      <c r="CY31" s="566"/>
      <c r="CZ31" s="566"/>
      <c r="DA31" s="265"/>
      <c r="DB31" s="565" t="str">
        <f>IF(DE31="×",TIME(0,0,0),IF(DC4="非常勤",CA31,CM31))</f>
        <v>　</v>
      </c>
      <c r="DC31" s="566"/>
      <c r="DD31" s="567"/>
      <c r="DE31" s="265"/>
      <c r="DF31" s="720"/>
      <c r="DG31" s="720"/>
      <c r="DH31" s="668"/>
      <c r="DI31" s="670"/>
      <c r="DJ31" s="669"/>
      <c r="DK31" s="671"/>
      <c r="DL31" s="672"/>
      <c r="DM31" s="672"/>
      <c r="DN31" s="673"/>
      <c r="DO31" s="263">
        <f>'別表_個別勤務状況（1～60）'!$A$31</f>
        <v>17</v>
      </c>
      <c r="DP31" s="264" t="str">
        <f>'別表_個別勤務状況（1～60）'!$B$31</f>
        <v>土</v>
      </c>
      <c r="DQ31" s="575"/>
      <c r="DR31" s="575"/>
      <c r="DS31" s="575"/>
      <c r="DT31" s="575"/>
      <c r="DU31" s="575"/>
      <c r="DV31" s="575"/>
      <c r="DW31" s="575"/>
      <c r="DX31" s="575"/>
      <c r="DY31" s="662" t="str">
        <f>IFERROR(IF(OR(DP31="日",DP31="祝",DP31=0,DQ31=""),"　",MAX(IF(AND(DQ31&lt;=DY14,DS31&gt;DZ14),DZ14-DY14,IF(AND(DQ31&gt;DY14,DS31&lt;=DZ14),DS31-DQ31,IF(AND(DQ31&lt;=DY14,DS31&lt;=DZ14),DS31-DY14,IF(AND(DQ31&gt;DY14,DS31&gt;DZ14),DZ14-DQ31,0)))),0)),0)</f>
        <v>　</v>
      </c>
      <c r="DZ31" s="663"/>
      <c r="EA31" s="664"/>
      <c r="EB31" s="662" t="str">
        <f>IFERROR(IF(OR(DP31="日",DP31="祝",DP31=0,DU31=""),"　",MAX(IF(AND(DU31&gt;EE14,DW31&gt;EC14),0,IF(AND(DU31&lt;=EE14,DU31&gt;EB14,DW31&gt;EC14),EE14-DU31,IF(AND(DU31&lt;=EE14,DU31&lt;=EB14,DW31&gt;EC14),EE14-EB14,IF(AND(DU31&gt;EB14,DW31&lt;=EC14),DW31-DU31,IF(AND(DU31&lt;=EB14,DW31&lt;=EC14),DW31-EB14,0))))),0)),0)</f>
        <v>　</v>
      </c>
      <c r="EC31" s="663"/>
      <c r="ED31" s="664"/>
      <c r="EE31" s="662" t="str">
        <f>IFERROR(IF(OR(DP31="日",DP31="祝",DP31=0,DU31=0),"　",MAX(IF(AND(DU31&lt;=EE14,DW31&gt;EF14),EF14-EE14,IF(DW31&lt;=EF14,0,IF(AND(DU31&gt;EE14,DW31&gt;EF14),EF14-DU31,0))),0)),0)</f>
        <v>　</v>
      </c>
      <c r="EF31" s="663"/>
      <c r="EG31" s="664"/>
      <c r="EH31" s="662" t="str">
        <f>IFERROR(IF(OR(DP31="日",DP31="祝",DP31=0,DU31=0),"　",MAX(IF(DU31&gt;EH14,DW31-DU31,IF(DU31&lt;=EH14,DW31-EH14,0)),0)),0)</f>
        <v>　</v>
      </c>
      <c r="EI31" s="663"/>
      <c r="EJ31" s="664"/>
      <c r="EK31" s="730" t="str">
        <f>IFERROR(IF(OR(DP31="日",DP31="祝",DP31=0,DQ31=""),"　",MAX(IF(AND(DQ31&lt;=EK14,DS31&gt;EL14),EL14-EK14,IF(AND(DQ31&gt;EK14,DS31&lt;=EL14),DS31-DQ31,IF(AND(DQ31&lt;=EK14,DS31&lt;=EL14),DS31-EK14,IF(AND(DQ31&gt;EK14,DS31&gt;EL14),EL14-DQ31,0)))),0)),0)</f>
        <v>　</v>
      </c>
      <c r="EL31" s="731"/>
      <c r="EM31" s="731"/>
      <c r="EN31" s="730" t="str">
        <f>IFERROR(IF(OR(DP31="日",DP31="祝",DP31=0,DU31=0),"　",MAX(IF(AND(DU31&gt;EQ14,DW31&gt;EO14),0,IF(AND(DU31&lt;=EQ14,DU31&gt;EN14,DW31&gt;EO14),EQ14-DU31,IF(AND(DU31&lt;=EQ14,DU31&lt;=EN14,DW31&gt;EO14),EQ14-EN14,IF(AND(DU31&gt;EN14,DW31&lt;=EO14),DW31-DU31,IF(AND(DU31&lt;=EN14,DW31&lt;=EO14),DW31-EN14,0))))),0)),0)</f>
        <v>　</v>
      </c>
      <c r="EO31" s="730"/>
      <c r="EP31" s="730"/>
      <c r="EQ31" s="730" t="str">
        <f>IFERROR(IF(OR(DP31="日",DP31="祝",DP31=0,DU31=0),"　",MAX(IF(AND(DU31&lt;=EQ14,DW31&gt;ER14),ER14-EQ14,IF(DW31&lt;=ER14,0,IF(AND(DU31&gt;EQ14,DW31&gt;ER14),ER14-DU31,0))),0)),0)</f>
        <v>　</v>
      </c>
      <c r="ER31" s="731"/>
      <c r="ES31" s="731"/>
      <c r="ET31" s="730" t="str">
        <f t="shared" si="2"/>
        <v>　</v>
      </c>
      <c r="EU31" s="731"/>
      <c r="EV31" s="731"/>
      <c r="EW31" s="565" t="str">
        <f>IF(EZ31="×",TIME(0,0,0),IF(FJ4="非常勤",DY31,EK31))</f>
        <v>　</v>
      </c>
      <c r="EX31" s="566"/>
      <c r="EY31" s="566"/>
      <c r="EZ31" s="265"/>
      <c r="FA31" s="565" t="str">
        <f>IF(FD31="×",TIME(0,0,0),IF(FJ4="非常勤",EB31,EN31))</f>
        <v>　</v>
      </c>
      <c r="FB31" s="566"/>
      <c r="FC31" s="566"/>
      <c r="FD31" s="265"/>
      <c r="FE31" s="565" t="str">
        <f>IF(FH31="×",TIME(0,0,0),IF(FJ4="非常勤",EE31,EQ31))</f>
        <v>　</v>
      </c>
      <c r="FF31" s="566"/>
      <c r="FG31" s="566"/>
      <c r="FH31" s="265"/>
      <c r="FI31" s="565" t="str">
        <f>IF(FL31="×",TIME(0,0,0),IF(FJ4="非常勤",EH31,ET31))</f>
        <v>　</v>
      </c>
      <c r="FJ31" s="566"/>
      <c r="FK31" s="567"/>
      <c r="FL31" s="265"/>
      <c r="FM31" s="720"/>
      <c r="FN31" s="720"/>
      <c r="FO31" s="668"/>
      <c r="FP31" s="670"/>
      <c r="FQ31" s="669"/>
      <c r="FR31" s="671"/>
      <c r="FS31" s="672"/>
      <c r="FT31" s="672"/>
      <c r="FU31" s="673"/>
      <c r="FV31" s="263">
        <f>'別表_個別勤務状況（1～60）'!$A$31</f>
        <v>17</v>
      </c>
      <c r="FW31" s="264" t="str">
        <f>'別表_個別勤務状況（1～60）'!$B$31</f>
        <v>土</v>
      </c>
      <c r="FX31" s="575"/>
      <c r="FY31" s="575"/>
      <c r="FZ31" s="660"/>
      <c r="GA31" s="661"/>
      <c r="GB31" s="660"/>
      <c r="GC31" s="661"/>
      <c r="GD31" s="660"/>
      <c r="GE31" s="661"/>
      <c r="GF31" s="662" t="str">
        <f>IFERROR(IF(OR(FW31="日",FW31="祝",FW31=0,FX31=""),"　",MAX(IF(AND(FX31&lt;=GF14,FZ31&gt;GG14),GG14-GF14,IF(AND(FX31&gt;GF14,FZ31&lt;=GG14),FZ31-FX31,IF(AND(FX31&lt;=GF14,FZ31&lt;=GG14),FZ31-GF14,IF(AND(FX31&gt;GF14,FZ31&gt;GG14),GG14-FX31,0)))),0)),0)</f>
        <v>　</v>
      </c>
      <c r="GG31" s="663"/>
      <c r="GH31" s="664"/>
      <c r="GI31" s="662" t="str">
        <f>IFERROR(IF(OR(FW31="日",FW31="祝",FW31=0,GB31=""),"　",MAX(IF(AND(GB31&gt;GL14,GD31&gt;GJ14),0,IF(AND(GB31&lt;=GL14,GB31&gt;GI14,GD31&gt;GJ14),GL14-GB31,IF(AND(GB31&lt;=GL14,GB31&lt;=GI14,GD31&gt;GJ14),GL14-GI14,IF(AND(GB31&gt;GI14,GD31&lt;=GJ14),GD31-GB31,IF(AND(GB31&lt;=GI14,GD31&lt;=GJ14),GD31-GI14,0))))),0)),0)</f>
        <v>　</v>
      </c>
      <c r="GJ31" s="663"/>
      <c r="GK31" s="664"/>
      <c r="GL31" s="662" t="str">
        <f>IFERROR(IF(OR(FW31="日",FW31="祝",FW31=0,GB31=0),"　",MAX(IF(AND(GB31&lt;=GL14,GD31&gt;GM14),GM14-GL14,IF(GD31&lt;=GM14,0,IF(AND(GB31&gt;GL14,GD31&gt;GM14),GM14-GB31,0))),0)),0)</f>
        <v>　</v>
      </c>
      <c r="GM31" s="663"/>
      <c r="GN31" s="664"/>
      <c r="GO31" s="662" t="str">
        <f>IFERROR(IF(OR(FW31="日",FW31="祝",FW31=0,GB31=0),"　",MAX(IF(GB31&gt;GO14,GD31-GB31,IF(GB31&lt;=GO14,GD31-GO14,0)),0)),0)</f>
        <v>　</v>
      </c>
      <c r="GP31" s="663"/>
      <c r="GQ31" s="664"/>
      <c r="GR31" s="730" t="str">
        <f>IFERROR(IF(OR(FW31="日",FW31="祝",FW31=0,FX31=""),"　",MAX(IF(AND(FX31&lt;=GR14,FZ31&gt;GS14),GS14-GR14,IF(AND(FX31&gt;GR14,FZ31&lt;=GS14),FZ31-FX31,IF(AND(FX31&lt;=GR14,FZ31&lt;=GS14),FZ31-GR14,IF(AND(FX31&gt;GR14,FZ31&gt;GS14),GS14-FX31,0)))),0)),0)</f>
        <v>　</v>
      </c>
      <c r="GS31" s="731"/>
      <c r="GT31" s="731"/>
      <c r="GU31" s="730" t="str">
        <f>IFERROR(IF(OR(FW31="日",FW31="祝",FW31=0,GB31=0),"　",MAX(IF(AND(GB31&gt;GX14,GD31&gt;GV14),0,IF(AND(GB31&lt;=GX14,GB31&gt;GU14,GD31&gt;GV14),GX14-GB31,IF(AND(GB31&lt;=GX14,GB31&lt;=GU14,GD31&gt;GV14),GX14-GU14,IF(AND(GB31&gt;GU14,GD31&lt;=GV14),GD31-GB31,IF(AND(GB31&lt;=GU14,GD31&lt;=GV14),GD31-GU14,0))))),0)),0)</f>
        <v>　</v>
      </c>
      <c r="GV31" s="730"/>
      <c r="GW31" s="730"/>
      <c r="GX31" s="730" t="str">
        <f>IFERROR(IF(OR(FW31="日",FW31="祝",FW31=0,GB31=0),"　",MAX(IF(AND(GB31&lt;=GX14,GD31&gt;GY14),GY14-GX14,IF(GD31&lt;=GY14,0,IF(AND(GB31&gt;GX14,GD31&gt;GY14),GY14-GB31,0))),0)),0)</f>
        <v>　</v>
      </c>
      <c r="GY31" s="731"/>
      <c r="GZ31" s="731"/>
      <c r="HA31" s="730" t="str">
        <f t="shared" si="3"/>
        <v>　</v>
      </c>
      <c r="HB31" s="731"/>
      <c r="HC31" s="731"/>
      <c r="HD31" s="565" t="str">
        <f>IF(HG31="×",TIME(0,0,0),IF(HQ4="非常勤",GF31,GR31))</f>
        <v>　</v>
      </c>
      <c r="HE31" s="566"/>
      <c r="HF31" s="566"/>
      <c r="HG31" s="265"/>
      <c r="HH31" s="565" t="str">
        <f>IF(HK31="×",TIME(0,0,0),IF(HQ4="非常勤",GI31,GU31))</f>
        <v>　</v>
      </c>
      <c r="HI31" s="566"/>
      <c r="HJ31" s="566"/>
      <c r="HK31" s="265"/>
      <c r="HL31" s="565" t="str">
        <f>IF(HO31="×",TIME(0,0,0),IF(HQ4="非常勤",GL31,GX31))</f>
        <v>　</v>
      </c>
      <c r="HM31" s="566"/>
      <c r="HN31" s="566"/>
      <c r="HO31" s="265"/>
      <c r="HP31" s="565" t="str">
        <f>IF(HS31="×",TIME(0,0,0),IF(HQ4="非常勤",GO31,HA31))</f>
        <v>　</v>
      </c>
      <c r="HQ31" s="566"/>
      <c r="HR31" s="567"/>
      <c r="HS31" s="265"/>
      <c r="HT31" s="720"/>
      <c r="HU31" s="720"/>
      <c r="HV31" s="668"/>
      <c r="HW31" s="670"/>
      <c r="HX31" s="669"/>
      <c r="HY31" s="671"/>
      <c r="HZ31" s="672"/>
      <c r="IA31" s="672"/>
      <c r="IB31" s="673"/>
      <c r="IC31" s="263">
        <f>'別表_個別勤務状況（1～60）'!$A$31</f>
        <v>17</v>
      </c>
      <c r="ID31" s="264" t="str">
        <f>'別表_個別勤務状況（1～60）'!$B$31</f>
        <v>土</v>
      </c>
      <c r="IE31" s="660"/>
      <c r="IF31" s="661"/>
      <c r="IG31" s="660"/>
      <c r="IH31" s="661"/>
      <c r="II31" s="660"/>
      <c r="IJ31" s="661"/>
      <c r="IK31" s="660"/>
      <c r="IL31" s="661"/>
      <c r="IM31" s="662" t="str">
        <f>IFERROR(IF(OR(ID31="日",ID31="祝",ID31=0,IE31=""),"　",MAX(IF(AND(IE31&lt;=IM14,IG31&gt;IN14),IN14-IM14,IF(AND(IE31&gt;IM14,IG31&lt;=IN14),IG31-IE31,IF(AND(IE31&lt;=IM14,IG31&lt;=IN14),IG31-IM14,IF(AND(IE31&gt;IM14,IG31&gt;IN14),IN14-IE31,0)))),0)),0)</f>
        <v>　</v>
      </c>
      <c r="IN31" s="663"/>
      <c r="IO31" s="664"/>
      <c r="IP31" s="662" t="str">
        <f>IFERROR(IF(OR(ID31="日",ID31="祝",ID31=0,II31=""),"　",MAX(IF(AND(II31&gt;IS14,IK31&gt;IQ14),0,IF(AND(II31&lt;=IS14,II31&gt;IP14,IK31&gt;IQ14),IS14-II31,IF(AND(II31&lt;=IS14,II31&lt;=IP14,IK31&gt;IQ14),IS14-IP14,IF(AND(II31&gt;IP14,IK31&lt;=IQ14),IK31-II31,IF(AND(II31&lt;=IP14,IK31&lt;=IQ14),IK31-IP14,0))))),0)),0)</f>
        <v>　</v>
      </c>
      <c r="IQ31" s="663"/>
      <c r="IR31" s="664"/>
      <c r="IS31" s="662" t="str">
        <f>IFERROR(IF(OR(ID31="日",ID31="祝",ID31=0,II31=0),"　",MAX(IF(AND(II31&lt;=IS14,IK31&gt;IT14),IT14-IS14,IF(IK31&lt;=IT14,0,IF(AND(II31&gt;IS14,IK31&gt;IT14),IT14-II31,0))),0)),0)</f>
        <v>　</v>
      </c>
      <c r="IT31" s="663"/>
      <c r="IU31" s="664"/>
      <c r="IV31" s="662" t="str">
        <f>IFERROR(IF(OR(ID31="日",ID31="祝",ID31=0,II31=0),"　",MAX(IF(II31&gt;IV14,IK31-II31,IF(II31&lt;=IV14,IK31-IV14,0)),0)),0)</f>
        <v>　</v>
      </c>
      <c r="IW31" s="663"/>
      <c r="IX31" s="664"/>
      <c r="IY31" s="662" t="str">
        <f>IFERROR(IF(OR(ID31="日",ID31="祝",ID31=0,IE31=""),"　",MAX(IF(AND(IE31&lt;=IY14,IG31&gt;IZ14),IZ14-IY14,IF(AND(IE31&gt;IY14,IG31&lt;=IZ14),IG31-IE31,IF(AND(IE31&lt;=IY14,IG31&lt;=IZ14),IG31-IY14,IF(AND(IE31&gt;IY14,IG31&gt;IZ14),IZ14-IE31,0)))),0)),0)</f>
        <v>　</v>
      </c>
      <c r="IZ31" s="663"/>
      <c r="JA31" s="664"/>
      <c r="JB31" s="662" t="str">
        <f>IFERROR(IF(OR(ID31="日",ID31="祝",ID31=0,II31=0),"　",MAX(IF(AND(II31&gt;JE14,IK31&gt;JC14),0,IF(AND(II31&lt;=JE14,II31&gt;JB14,IK31&gt;JC14),JE14-II31,IF(AND(II31&lt;=JE14,II31&lt;=JB14,IK31&gt;JC14),JE14-JB14,IF(AND(II31&gt;JB14,IK31&lt;=JC14),IK31-II31,IF(AND(II31&lt;=JB14,IK31&lt;=JC14),IK31-JB14,0))))),0)),0)</f>
        <v>　</v>
      </c>
      <c r="JC31" s="663"/>
      <c r="JD31" s="664"/>
      <c r="JE31" s="662" t="str">
        <f>IFERROR(IF(OR(ID31="日",ID31="祝",ID31=0,II31=0),"　",MAX(IF(AND(II31&lt;=JE14,IK31&gt;JF14),JF14-JE14,IF(IK31&lt;=JF14,0,IF(AND(II31&gt;JE14,IK31&gt;JF14),JF14-II31,0))),0)),0)</f>
        <v>　</v>
      </c>
      <c r="JF31" s="663"/>
      <c r="JG31" s="664"/>
      <c r="JH31" s="662" t="str">
        <f t="shared" si="4"/>
        <v>　</v>
      </c>
      <c r="JI31" s="663"/>
      <c r="JJ31" s="664"/>
      <c r="JK31" s="665" t="str">
        <f>IF(JN31="×",TIME(0,0,0),IF(JX4="非常勤",IM31,IY31))</f>
        <v>　</v>
      </c>
      <c r="JL31" s="666"/>
      <c r="JM31" s="667"/>
      <c r="JN31" s="265"/>
      <c r="JO31" s="665" t="str">
        <f>IF(JR31="×",TIME(0,0,0),IF(JX4="非常勤",IP31,JB31))</f>
        <v>　</v>
      </c>
      <c r="JP31" s="666"/>
      <c r="JQ31" s="667"/>
      <c r="JR31" s="265"/>
      <c r="JS31" s="665" t="str">
        <f>IF(JV31="×",TIME(0,0,0),IF(JX4="非常勤",IS31,JE31))</f>
        <v>　</v>
      </c>
      <c r="JT31" s="666"/>
      <c r="JU31" s="667"/>
      <c r="JV31" s="265"/>
      <c r="JW31" s="665" t="str">
        <f>IF(JZ31="×",TIME(0,0,0),IF(JX4="非常勤",IV31,JH31))</f>
        <v>　</v>
      </c>
      <c r="JX31" s="666"/>
      <c r="JY31" s="667"/>
      <c r="JZ31" s="265"/>
      <c r="KA31" s="720"/>
      <c r="KB31" s="720"/>
      <c r="KC31" s="668"/>
      <c r="KD31" s="670"/>
      <c r="KE31" s="669"/>
      <c r="KF31" s="671"/>
      <c r="KG31" s="672"/>
      <c r="KH31" s="672"/>
      <c r="KI31" s="673"/>
      <c r="KJ31" s="263">
        <f>'別表_個別勤務状況（1～60）'!$A$31</f>
        <v>17</v>
      </c>
      <c r="KK31" s="264" t="str">
        <f>'別表_個別勤務状況（1～60）'!$B$31</f>
        <v>土</v>
      </c>
      <c r="KL31" s="660"/>
      <c r="KM31" s="661"/>
      <c r="KN31" s="660"/>
      <c r="KO31" s="661"/>
      <c r="KP31" s="660"/>
      <c r="KQ31" s="661"/>
      <c r="KR31" s="660"/>
      <c r="KS31" s="661"/>
      <c r="KT31" s="662" t="str">
        <f>IFERROR(IF(OR(KK31="日",KK31="祝",KK31=0,KL31=""),"　",MAX(IF(AND(KL31&lt;=KT14,KN31&gt;KU14),KU14-KT14,IF(AND(KL31&gt;KT14,KN31&lt;=KU14),KN31-KL31,IF(AND(KL31&lt;=KT14,KN31&lt;=KU14),KN31-KT14,IF(AND(KL31&gt;KT14,KN31&gt;KU14),KU14-KL31,0)))),0)),0)</f>
        <v>　</v>
      </c>
      <c r="KU31" s="663"/>
      <c r="KV31" s="664"/>
      <c r="KW31" s="662" t="str">
        <f>IFERROR(IF(OR(KK31="日",KK31="祝",KK31=0,KP31=""),"　",MAX(IF(AND(KP31&gt;KZ14,KR31&gt;KX14),0,IF(AND(KP31&lt;=KZ14,KP31&gt;KW14,KR31&gt;KX14),KZ14-KP31,IF(AND(KP31&lt;=KZ14,KP31&lt;=KW14,KR31&gt;KX14),KZ14-KW14,IF(AND(KP31&gt;KW14,KR31&lt;=KX14),KR31-KP31,IF(AND(KP31&lt;=KW14,KR31&lt;=KX14),KR31-KW14,0))))),0)),0)</f>
        <v>　</v>
      </c>
      <c r="KX31" s="663"/>
      <c r="KY31" s="664"/>
      <c r="KZ31" s="662" t="str">
        <f>IFERROR(IF(OR(KK31="日",KK31="祝",KK31=0,KP31=0),"　",MAX(IF(AND(KP31&lt;=KZ14,KR31&gt;LA14),LA14-KZ14,IF(KR31&lt;=LA14,0,IF(AND(KP31&gt;KZ14,KR31&gt;LA14),LA14-KP31,0))),0)),0)</f>
        <v>　</v>
      </c>
      <c r="LA31" s="663"/>
      <c r="LB31" s="664"/>
      <c r="LC31" s="662" t="str">
        <f>IFERROR(IF(OR(KK31="日",KK31="祝",KK31=0,KP31=0),"　",MAX(IF(KP31&gt;LC14,KR31-KP31,IF(KP31&lt;=LC14,KR31-LC14,0)),0)),0)</f>
        <v>　</v>
      </c>
      <c r="LD31" s="663"/>
      <c r="LE31" s="664"/>
      <c r="LF31" s="662" t="str">
        <f>IFERROR(IF(OR(KK31="日",KK31="祝",KK31=0,KL31=""),"　",MAX(IF(AND(KL31&lt;=LF14,KN31&gt;LG14),LG14-LF14,IF(AND(KL31&gt;LF14,KN31&lt;=LG14),KN31-KL31,IF(AND(KL31&lt;=LF14,KN31&lt;=LG14),KN31-LF14,IF(AND(KL31&gt;LF14,KN31&gt;LG14),LG14-KL31,0)))),0)),0)</f>
        <v>　</v>
      </c>
      <c r="LG31" s="663"/>
      <c r="LH31" s="664"/>
      <c r="LI31" s="662" t="str">
        <f>IFERROR(IF(OR(KK31="日",KK31="祝",KK31=0,KP31=0),"　",MAX(IF(AND(KP31&gt;LL14,KR31&gt;LJ14),0,IF(AND(KP31&lt;=LL14,KP31&gt;LI14,KR31&gt;LJ14),LL14-KP31,IF(AND(KP31&lt;=LL14,KP31&lt;=LI14,KR31&gt;LJ14),LL14-LI14,IF(AND(KP31&gt;LI14,KR31&lt;=LJ14),KR31-KP31,IF(AND(KP31&lt;=LI14,KR31&lt;=LJ14),KR31-LI14,0))))),0)),0)</f>
        <v>　</v>
      </c>
      <c r="LJ31" s="663"/>
      <c r="LK31" s="664"/>
      <c r="LL31" s="662" t="str">
        <f>IFERROR(IF(OR(KK31="日",KK31="祝",KK31=0,KP31=0),"　",MAX(IF(AND(KP31&lt;=LL14,KR31&gt;LM14),LM14-LL14,IF(KR31&lt;=LM14,0,IF(AND(KP31&gt;LL14,KR31&gt;LM14),LM14-KP31,0))),0)),0)</f>
        <v>　</v>
      </c>
      <c r="LM31" s="663"/>
      <c r="LN31" s="664"/>
      <c r="LO31" s="662" t="str">
        <f t="shared" si="5"/>
        <v>　</v>
      </c>
      <c r="LP31" s="663"/>
      <c r="LQ31" s="664"/>
      <c r="LR31" s="665" t="str">
        <f>IF(LU31="×",TIME(0,0,0),IF(ME4="非常勤",KT31,LF31))</f>
        <v>　</v>
      </c>
      <c r="LS31" s="666"/>
      <c r="LT31" s="667"/>
      <c r="LU31" s="265"/>
      <c r="LV31" s="665" t="str">
        <f>IF(LY31="×",TIME(0,0,0),IF(ME4="非常勤",KW31,LI31))</f>
        <v>　</v>
      </c>
      <c r="LW31" s="666"/>
      <c r="LX31" s="667"/>
      <c r="LY31" s="265"/>
      <c r="LZ31" s="665" t="str">
        <f>IF(MC31="×",TIME(0,0,0),IF(ME4="非常勤",KZ31,LL31))</f>
        <v>　</v>
      </c>
      <c r="MA31" s="666"/>
      <c r="MB31" s="667"/>
      <c r="MC31" s="265"/>
      <c r="MD31" s="665" t="str">
        <f>IF(MG31="×",TIME(0,0,0),IF(ME4="非常勤",LC31,LO31))</f>
        <v>　</v>
      </c>
      <c r="ME31" s="666"/>
      <c r="MF31" s="667"/>
      <c r="MG31" s="265"/>
      <c r="MH31" s="720"/>
      <c r="MI31" s="720"/>
      <c r="MJ31" s="668"/>
      <c r="MK31" s="670"/>
      <c r="ML31" s="669"/>
      <c r="MM31" s="671"/>
      <c r="MN31" s="672"/>
      <c r="MO31" s="672"/>
      <c r="MP31" s="673"/>
      <c r="MQ31" s="263">
        <f>'別表_個別勤務状況（1～60）'!$A$31</f>
        <v>17</v>
      </c>
      <c r="MR31" s="264" t="str">
        <f>'別表_個別勤務状況（1～60）'!$B$31</f>
        <v>土</v>
      </c>
      <c r="MS31" s="660"/>
      <c r="MT31" s="661"/>
      <c r="MU31" s="660"/>
      <c r="MV31" s="661"/>
      <c r="MW31" s="660"/>
      <c r="MX31" s="661"/>
      <c r="MY31" s="660"/>
      <c r="MZ31" s="661"/>
      <c r="NA31" s="662" t="str">
        <f>IFERROR(IF(OR(MR31="日",MR31="祝",MR31=0,MS31=""),"　",MAX(IF(AND(MS31&lt;=NA14,MU31&gt;NB14),NB14-NA14,IF(AND(MS31&gt;NA14,MU31&lt;=NB14),MU31-MS31,IF(AND(MS31&lt;=NA14,MU31&lt;=NB14),MU31-NA14,IF(AND(MS31&gt;NA14,MU31&gt;NB14),NB14-MS31,0)))),0)),0)</f>
        <v>　</v>
      </c>
      <c r="NB31" s="663"/>
      <c r="NC31" s="664"/>
      <c r="ND31" s="662" t="str">
        <f>IFERROR(IF(OR(MR31="日",MR31="祝",MR31=0,MW31=""),"　",MAX(IF(AND(MW31&gt;NG14,MY31&gt;NE14),0,IF(AND(MW31&lt;=NG14,MW31&gt;ND14,MY31&gt;NE14),NG14-MW31,IF(AND(MW31&lt;=NG14,MW31&lt;=ND14,MY31&gt;NE14),NG14-ND14,IF(AND(MW31&gt;ND14,MY31&lt;=NE14),MY31-MW31,IF(AND(MW31&lt;=ND14,MY31&lt;=NE14),MY31-ND14,0))))),0)),0)</f>
        <v>　</v>
      </c>
      <c r="NE31" s="663"/>
      <c r="NF31" s="664"/>
      <c r="NG31" s="662" t="str">
        <f>IFERROR(IF(OR(MR31="日",MR31="祝",MR31=0,MW31=0),"　",MAX(IF(AND(MW31&lt;=NG14,MY31&gt;NH14),NH14-NG14,IF(MY31&lt;=NH14,0,IF(AND(MW31&gt;NG14,MY31&gt;NH14),NH14-MW31,0))),0)),0)</f>
        <v>　</v>
      </c>
      <c r="NH31" s="663"/>
      <c r="NI31" s="664"/>
      <c r="NJ31" s="662" t="str">
        <f>IFERROR(IF(OR(MR31="日",MR31="祝",MR31=0,MW31=0),"　",MAX(IF(MW31&gt;NJ14,MY31-MW31,IF(MW31&lt;=NJ14,MY31-NJ14,0)),0)),0)</f>
        <v>　</v>
      </c>
      <c r="NK31" s="663"/>
      <c r="NL31" s="664"/>
      <c r="NM31" s="662" t="str">
        <f>IFERROR(IF(OR(MR31="日",MR31="祝",MR31=0,MS31=""),"　",MAX(IF(AND(MS31&lt;=NM14,MU31&gt;NN14),NN14-NM14,IF(AND(MS31&gt;NM14,MU31&lt;=NN14),MU31-MS31,IF(AND(MS31&lt;=NM14,MU31&lt;=NN14),MU31-NM14,IF(AND(MS31&gt;NM14,MU31&gt;NN14),NN14-MS31,0)))),0)),0)</f>
        <v>　</v>
      </c>
      <c r="NN31" s="663"/>
      <c r="NO31" s="664"/>
      <c r="NP31" s="662" t="str">
        <f>IFERROR(IF(OR(MR31="日",MR31="祝",MR31=0,MW31=0),"　",MAX(IF(AND(MW31&gt;NS14,MY31&gt;NQ14),0,IF(AND(MW31&lt;=NS14,MW31&gt;NP14,MY31&gt;NQ14),NS14-MW31,IF(AND(MW31&lt;=NS14,MW31&lt;=NP14,MY31&gt;NQ14),NS14-NP14,IF(AND(MW31&gt;NP14,MY31&lt;=NQ14),MY31-MW31,IF(AND(MW31&lt;=NP14,MY31&lt;=NQ14),MY31-NP14,0))))),0)),0)</f>
        <v>　</v>
      </c>
      <c r="NQ31" s="663"/>
      <c r="NR31" s="664"/>
      <c r="NS31" s="662" t="str">
        <f>IFERROR(IF(OR(MR31="日",MR31="祝",MR31=0,MW31=0),"　",MAX(IF(AND(MW31&lt;=NS14,MY31&gt;NT14),NT14-NS14,IF(MY31&lt;=NT14,0,IF(AND(MW31&gt;NS14,MY31&gt;NT14),NT14-MW31,0))),0)),0)</f>
        <v>　</v>
      </c>
      <c r="NT31" s="663"/>
      <c r="NU31" s="664"/>
      <c r="NV31" s="662" t="str">
        <f t="shared" si="6"/>
        <v>　</v>
      </c>
      <c r="NW31" s="663"/>
      <c r="NX31" s="664"/>
      <c r="NY31" s="665" t="str">
        <f>IF(OB31="×",TIME(0,0,0),IF(OL4="非常勤",NA31,NM31))</f>
        <v>　</v>
      </c>
      <c r="NZ31" s="666"/>
      <c r="OA31" s="667"/>
      <c r="OB31" s="265"/>
      <c r="OC31" s="665" t="str">
        <f>IF(OF31="×",TIME(0,0,0),IF(OL4="非常勤",ND31,NP31))</f>
        <v>　</v>
      </c>
      <c r="OD31" s="666"/>
      <c r="OE31" s="667"/>
      <c r="OF31" s="265"/>
      <c r="OG31" s="665" t="str">
        <f>IF(OJ31="×",TIME(0,0,0),IF(OL4="非常勤",NG31,NS31))</f>
        <v>　</v>
      </c>
      <c r="OH31" s="666"/>
      <c r="OI31" s="667"/>
      <c r="OJ31" s="265"/>
      <c r="OK31" s="665" t="str">
        <f>IF(ON31="×",TIME(0,0,0),IF(OL4="非常勤",NJ31,NV31))</f>
        <v>　</v>
      </c>
      <c r="OL31" s="666"/>
      <c r="OM31" s="667"/>
      <c r="ON31" s="265"/>
      <c r="OO31" s="720"/>
      <c r="OP31" s="720"/>
      <c r="OQ31" s="668"/>
      <c r="OR31" s="670"/>
      <c r="OS31" s="669"/>
      <c r="OT31" s="671"/>
      <c r="OU31" s="672"/>
      <c r="OV31" s="672"/>
      <c r="OW31" s="673"/>
      <c r="OX31" s="263">
        <f>'別表_個別勤務状況（1～60）'!$A$31</f>
        <v>17</v>
      </c>
      <c r="OY31" s="264" t="str">
        <f>'別表_個別勤務状況（1～60）'!$B$31</f>
        <v>土</v>
      </c>
      <c r="OZ31" s="660"/>
      <c r="PA31" s="661"/>
      <c r="PB31" s="660"/>
      <c r="PC31" s="661"/>
      <c r="PD31" s="660"/>
      <c r="PE31" s="661"/>
      <c r="PF31" s="660"/>
      <c r="PG31" s="661"/>
      <c r="PH31" s="662" t="str">
        <f>IFERROR(IF(OR(OY31="日",OY31="祝",OY31=0,OZ31=""),"　",MAX(IF(AND(OZ31&lt;=PH14,PB31&gt;PI14),PI14-PH14,IF(AND(OZ31&gt;PH14,PB31&lt;=PI14),PB31-OZ31,IF(AND(OZ31&lt;=PH14,PB31&lt;=PI14),PB31-PH14,IF(AND(OZ31&gt;PH14,PB31&gt;PI14),PI14-OZ31,0)))),0)),0)</f>
        <v>　</v>
      </c>
      <c r="PI31" s="663"/>
      <c r="PJ31" s="664"/>
      <c r="PK31" s="662" t="str">
        <f>IFERROR(IF(OR(OY31="日",OY31="祝",OY31=0,PD31=""),"　",MAX(IF(AND(PD31&gt;PN14,PF31&gt;PL14),0,IF(AND(PD31&lt;=PN14,PD31&gt;PK14,PF31&gt;PL14),PN14-PD31,IF(AND(PD31&lt;=PN14,PD31&lt;=PK14,PF31&gt;PL14),PN14-PK14,IF(AND(PD31&gt;PK14,PF31&lt;=PL14),PF31-PD31,IF(AND(PD31&lt;=PK14,PF31&lt;=PL14),PF31-PK14,0))))),0)),0)</f>
        <v>　</v>
      </c>
      <c r="PL31" s="663"/>
      <c r="PM31" s="664"/>
      <c r="PN31" s="662" t="str">
        <f>IFERROR(IF(OR(OY31="日",OY31="祝",OY31=0,PD31=0),"　",MAX(IF(AND(PD31&lt;=PN14,PF31&gt;PO14),PO14-PN14,IF(PF31&lt;=PO14,0,IF(AND(PD31&gt;PN14,PF31&gt;PO14),PO14-PD31,0))),0)),0)</f>
        <v>　</v>
      </c>
      <c r="PO31" s="663"/>
      <c r="PP31" s="664"/>
      <c r="PQ31" s="662" t="str">
        <f>IFERROR(IF(OR(OY31="日",OY31="祝",OY31=0,PD31=0),"　",MAX(IF(PD31&gt;PQ14,PF31-PD31,IF(PD31&lt;=PQ14,PF31-PQ14,0)),0)),0)</f>
        <v>　</v>
      </c>
      <c r="PR31" s="663"/>
      <c r="PS31" s="664"/>
      <c r="PT31" s="662" t="str">
        <f>IFERROR(IF(OR(OY31="日",OY31="祝",OY31=0,OZ31=""),"　",MAX(IF(AND(OZ31&lt;=PT14,PB31&gt;PU14),PU14-PT14,IF(AND(OZ31&gt;PT14,PB31&lt;=PU14),PB31-OZ31,IF(AND(OZ31&lt;=PT14,PB31&lt;=PU14),PB31-PT14,IF(AND(OZ31&gt;PT14,PB31&gt;PU14),PU14-OZ31,0)))),0)),0)</f>
        <v>　</v>
      </c>
      <c r="PU31" s="663"/>
      <c r="PV31" s="664"/>
      <c r="PW31" s="662" t="str">
        <f>IFERROR(IF(OR(OY31="日",OY31="祝",OY31=0,PD31=0),"　",MAX(IF(AND(PD31&gt;PZ14,PF31&gt;PX14),0,IF(AND(PD31&lt;=PZ14,PD31&gt;PW14,PF31&gt;PX14),PZ14-PD31,IF(AND(PD31&lt;=PZ14,PD31&lt;=PW14,PF31&gt;PX14),PZ14-PW14,IF(AND(PD31&gt;PW14,PF31&lt;=PX14),PF31-PD31,IF(AND(PD31&lt;=PW14,PF31&lt;=PX14),PF31-PW14,0))))),0)),0)</f>
        <v>　</v>
      </c>
      <c r="PX31" s="663"/>
      <c r="PY31" s="664"/>
      <c r="PZ31" s="662" t="str">
        <f>IFERROR(IF(OR(OY31="日",OY31="祝",OY31=0,PD31=0),"　",MAX(IF(AND(PD31&lt;=PZ14,PF31&gt;QA14),QA14-PZ14,IF(PF31&lt;=QA14,0,IF(AND(PD31&gt;PZ14,PF31&gt;QA14),QA14-PD31,0))),0)),0)</f>
        <v>　</v>
      </c>
      <c r="QA31" s="663"/>
      <c r="QB31" s="664"/>
      <c r="QC31" s="662" t="str">
        <f t="shared" si="7"/>
        <v>　</v>
      </c>
      <c r="QD31" s="663"/>
      <c r="QE31" s="664"/>
      <c r="QF31" s="665" t="str">
        <f>IF(QI31="×",TIME(0,0,0),IF(QS4="非常勤",PH31,PT31))</f>
        <v>　</v>
      </c>
      <c r="QG31" s="666"/>
      <c r="QH31" s="667"/>
      <c r="QI31" s="265"/>
      <c r="QJ31" s="665" t="str">
        <f>IF(QM31="×",TIME(0,0,0),IF(QS4="非常勤",PK31,PW31))</f>
        <v>　</v>
      </c>
      <c r="QK31" s="666"/>
      <c r="QL31" s="667"/>
      <c r="QM31" s="265"/>
      <c r="QN31" s="665" t="str">
        <f>IF(QQ31="×",TIME(0,0,0),IF(QS4="非常勤",PN31,PZ31))</f>
        <v>　</v>
      </c>
      <c r="QO31" s="666"/>
      <c r="QP31" s="667"/>
      <c r="QQ31" s="265"/>
      <c r="QR31" s="665" t="str">
        <f>IF(QU31="×",TIME(0,0,0),IF(QS4="非常勤",PQ31,QC31))</f>
        <v>　</v>
      </c>
      <c r="QS31" s="666"/>
      <c r="QT31" s="667"/>
      <c r="QU31" s="265"/>
      <c r="QV31" s="720"/>
      <c r="QW31" s="720"/>
      <c r="QX31" s="668"/>
      <c r="QY31" s="670"/>
      <c r="QZ31" s="669"/>
      <c r="RA31" s="671"/>
      <c r="RB31" s="672"/>
      <c r="RC31" s="672"/>
      <c r="RD31" s="673"/>
      <c r="RE31" s="263">
        <f>'別表_個別勤務状況（1～60）'!$A$31</f>
        <v>17</v>
      </c>
      <c r="RF31" s="264" t="str">
        <f>'別表_個別勤務状況（1～60）'!$B$31</f>
        <v>土</v>
      </c>
      <c r="RG31" s="660"/>
      <c r="RH31" s="661"/>
      <c r="RI31" s="660"/>
      <c r="RJ31" s="661"/>
      <c r="RK31" s="660"/>
      <c r="RL31" s="661"/>
      <c r="RM31" s="660"/>
      <c r="RN31" s="661"/>
      <c r="RO31" s="662" t="str">
        <f>IFERROR(IF(OR(RF31="日",RF31="祝",RF31=0,RG31=""),"　",MAX(IF(AND(RG31&lt;=RO14,RI31&gt;RP14),RP14-RO14,IF(AND(RG31&gt;RO14,RI31&lt;=RP14),RI31-RG31,IF(AND(RG31&lt;=RO14,RI31&lt;=RP14),RI31-RO14,IF(AND(RG31&gt;RO14,RI31&gt;RP14),RP14-RG31,0)))),0)),0)</f>
        <v>　</v>
      </c>
      <c r="RP31" s="663"/>
      <c r="RQ31" s="664"/>
      <c r="RR31" s="662" t="str">
        <f>IFERROR(IF(OR(RF31="日",RF31="祝",RF31=0,RK31=""),"　",MAX(IF(AND(RK31&gt;RU14,RM31&gt;RS14),0,IF(AND(RK31&lt;=RU14,RK31&gt;RR14,RM31&gt;RS14),RU14-RK31,IF(AND(RK31&lt;=RU14,RK31&lt;=RR14,RM31&gt;RS14),RU14-RR14,IF(AND(RK31&gt;RR14,RM31&lt;=RS14),RM31-RK31,IF(AND(RK31&lt;=RR14,RM31&lt;=RS14),RM31-RR14,0))))),0)),0)</f>
        <v>　</v>
      </c>
      <c r="RS31" s="663"/>
      <c r="RT31" s="664"/>
      <c r="RU31" s="662" t="str">
        <f>IFERROR(IF(OR(RF31="日",RF31="祝",RF31=0,RK31=0),"　",MAX(IF(AND(RK31&lt;=RU14,RM31&gt;RV14),RV14-RU14,IF(RM31&lt;=RV14,0,IF(AND(RK31&gt;RU14,RM31&gt;RV14),RV14-RK31,0))),0)),0)</f>
        <v>　</v>
      </c>
      <c r="RV31" s="663"/>
      <c r="RW31" s="664"/>
      <c r="RX31" s="662" t="str">
        <f>IFERROR(IF(OR(RF31="日",RF31="祝",RF31=0,RK31=0),"　",MAX(IF(RK31&gt;RX14,RM31-RK31,IF(RK31&lt;=RX14,RM31-RX14,0)),0)),0)</f>
        <v>　</v>
      </c>
      <c r="RY31" s="663"/>
      <c r="RZ31" s="664"/>
      <c r="SA31" s="662" t="str">
        <f>IFERROR(IF(OR(RF31="日",RF31="祝",RF31=0,RG31=""),"　",MAX(IF(AND(RG31&lt;=SA14,RI31&gt;SB14),SB14-SA14,IF(AND(RG31&gt;SA14,RI31&lt;=SB14),RI31-RG31,IF(AND(RG31&lt;=SA14,RI31&lt;=SB14),RI31-SA14,IF(AND(RG31&gt;SA14,RI31&gt;SB14),SB14-RG31,0)))),0)),0)</f>
        <v>　</v>
      </c>
      <c r="SB31" s="663"/>
      <c r="SC31" s="664"/>
      <c r="SD31" s="662" t="str">
        <f>IFERROR(IF(OR(RF31="日",RF31="祝",RF31=0,RK31=0),"　",MAX(IF(AND(RK31&gt;SG14,RM31&gt;SE14),0,IF(AND(RK31&lt;=SG14,RK31&gt;SD14,RM31&gt;SE14),SG14-RK31,IF(AND(RK31&lt;=SG14,RK31&lt;=SD14,RM31&gt;SE14),SG14-SD14,IF(AND(RK31&gt;SD14,RM31&lt;=SE14),RM31-RK31,IF(AND(RK31&lt;=SD14,RM31&lt;=SE14),RM31-SD14,0))))),0)),0)</f>
        <v>　</v>
      </c>
      <c r="SE31" s="663"/>
      <c r="SF31" s="664"/>
      <c r="SG31" s="662" t="str">
        <f>IFERROR(IF(OR(RF31="日",RF31="祝",RF31=0,RK31=0),"　",MAX(IF(AND(RK31&lt;=SG14,RM31&gt;SH14),SH14-SG14,IF(RM31&lt;=SH14,0,IF(AND(RK31&gt;SG14,RM31&gt;SH14),SH14-RK31,0))),0)),0)</f>
        <v>　</v>
      </c>
      <c r="SH31" s="663"/>
      <c r="SI31" s="664"/>
      <c r="SJ31" s="662" t="str">
        <f t="shared" si="8"/>
        <v>　</v>
      </c>
      <c r="SK31" s="663"/>
      <c r="SL31" s="664"/>
      <c r="SM31" s="665" t="str">
        <f>IF(SP31="×",TIME(0,0,0),IF(SZ4="非常勤",RO31,SA31))</f>
        <v>　</v>
      </c>
      <c r="SN31" s="666"/>
      <c r="SO31" s="667"/>
      <c r="SP31" s="265"/>
      <c r="SQ31" s="665" t="str">
        <f>IF(ST31="×",TIME(0,0,0),IF(SZ4="非常勤",RR31,SD31))</f>
        <v>　</v>
      </c>
      <c r="SR31" s="666"/>
      <c r="SS31" s="667"/>
      <c r="ST31" s="265"/>
      <c r="SU31" s="665" t="str">
        <f>IF(SX31="×",TIME(0,0,0),IF(SZ4="非常勤",RU31,SG31))</f>
        <v>　</v>
      </c>
      <c r="SV31" s="666"/>
      <c r="SW31" s="667"/>
      <c r="SX31" s="265"/>
      <c r="SY31" s="665" t="str">
        <f>IF(TB31="×",TIME(0,0,0),IF(SZ4="非常勤",RX31,SJ31))</f>
        <v>　</v>
      </c>
      <c r="SZ31" s="666"/>
      <c r="TA31" s="667"/>
      <c r="TB31" s="265"/>
      <c r="TC31" s="720"/>
      <c r="TD31" s="720"/>
      <c r="TE31" s="668"/>
      <c r="TF31" s="670"/>
      <c r="TG31" s="669"/>
      <c r="TH31" s="671"/>
      <c r="TI31" s="672"/>
      <c r="TJ31" s="672"/>
      <c r="TK31" s="673"/>
      <c r="TL31" s="263">
        <f>'別表_個別勤務状況（1～60）'!$A$31</f>
        <v>17</v>
      </c>
      <c r="TM31" s="264" t="str">
        <f>'別表_個別勤務状況（1～60）'!$B$31</f>
        <v>土</v>
      </c>
      <c r="TN31" s="660"/>
      <c r="TO31" s="661"/>
      <c r="TP31" s="660"/>
      <c r="TQ31" s="661"/>
      <c r="TR31" s="660"/>
      <c r="TS31" s="661"/>
      <c r="TT31" s="660"/>
      <c r="TU31" s="661"/>
      <c r="TV31" s="662" t="str">
        <f>IFERROR(IF(OR(TM31="日",TM31="祝",TM31=0,TN31=""),"　",MAX(IF(AND(TN31&lt;=TV14,TP31&gt;TW14),TW14-TV14,IF(AND(TN31&gt;TV14,TP31&lt;=TW14),TP31-TN31,IF(AND(TN31&lt;=TV14,TP31&lt;=TW14),TP31-TV14,IF(AND(TN31&gt;TV14,TP31&gt;TW14),TW14-TN31,0)))),0)),0)</f>
        <v>　</v>
      </c>
      <c r="TW31" s="663"/>
      <c r="TX31" s="664"/>
      <c r="TY31" s="662" t="str">
        <f>IFERROR(IF(OR(TM31="日",TM31="祝",TM31=0,TR31=""),"　",MAX(IF(AND(TR31&gt;UB14,TT31&gt;TZ14),0,IF(AND(TR31&lt;=UB14,TR31&gt;TY14,TT31&gt;TZ14),UB14-TR31,IF(AND(TR31&lt;=UB14,TR31&lt;=TY14,TT31&gt;TZ14),UB14-TY14,IF(AND(TR31&gt;TY14,TT31&lt;=TZ14),TT31-TR31,IF(AND(TR31&lt;=TY14,TT31&lt;=TZ14),TT31-TY14,0))))),0)),0)</f>
        <v>　</v>
      </c>
      <c r="TZ31" s="663"/>
      <c r="UA31" s="664"/>
      <c r="UB31" s="662" t="str">
        <f>IFERROR(IF(OR(TM31="日",TM31="祝",TM31=0,TR31=0),"　",MAX(IF(AND(TR31&lt;=UB14,TT31&gt;UC14),UC14-UB14,IF(TT31&lt;=UC14,0,IF(AND(TR31&gt;UB14,TT31&gt;UC14),UC14-TR31,0))),0)),0)</f>
        <v>　</v>
      </c>
      <c r="UC31" s="663"/>
      <c r="UD31" s="664"/>
      <c r="UE31" s="662" t="str">
        <f>IFERROR(IF(OR(TM31="日",TM31="祝",TM31=0,TR31=0),"　",MAX(IF(TR31&gt;UE14,TT31-TR31,IF(TR31&lt;=UE14,TT31-UE14,0)),0)),0)</f>
        <v>　</v>
      </c>
      <c r="UF31" s="663"/>
      <c r="UG31" s="664"/>
      <c r="UH31" s="662" t="str">
        <f>IFERROR(IF(OR(TM31="日",TM31="祝",TM31=0,TN31=""),"　",MAX(IF(AND(TN31&lt;=UH14,TP31&gt;UI14),UI14-UH14,IF(AND(TN31&gt;UH14,TP31&lt;=UI14),TP31-TN31,IF(AND(TN31&lt;=UH14,TP31&lt;=UI14),TP31-UH14,IF(AND(TN31&gt;UH14,TP31&gt;UI14),UI14-TN31,0)))),0)),0)</f>
        <v>　</v>
      </c>
      <c r="UI31" s="663"/>
      <c r="UJ31" s="664"/>
      <c r="UK31" s="662" t="str">
        <f>IFERROR(IF(OR(TM31="日",TM31="祝",TM31=0,TR31=0),"　",MAX(IF(AND(TR31&gt;UN14,TT31&gt;UL14),0,IF(AND(TR31&lt;=UN14,TR31&gt;UK14,TT31&gt;UL14),UN14-TR31,IF(AND(TR31&lt;=UN14,TR31&lt;=UK14,TT31&gt;UL14),UN14-UK14,IF(AND(TR31&gt;UK14,TT31&lt;=UL14),TT31-TR31,IF(AND(TR31&lt;=UK14,TT31&lt;=UL14),TT31-UK14,0))))),0)),0)</f>
        <v>　</v>
      </c>
      <c r="UL31" s="663"/>
      <c r="UM31" s="664"/>
      <c r="UN31" s="662" t="str">
        <f>IFERROR(IF(OR(TM31="日",TM31="祝",TM31=0,TR31=0),"　",MAX(IF(AND(TR31&lt;=UN14,TT31&gt;UO14),UO14-UN14,IF(TT31&lt;=UO14,0,IF(AND(TR31&gt;UN14,TT31&gt;UO14),UO14-TR31,0))),0)),0)</f>
        <v>　</v>
      </c>
      <c r="UO31" s="663"/>
      <c r="UP31" s="664"/>
      <c r="UQ31" s="662" t="str">
        <f t="shared" si="9"/>
        <v>　</v>
      </c>
      <c r="UR31" s="663"/>
      <c r="US31" s="664"/>
      <c r="UT31" s="665" t="str">
        <f>IF(UW31="×",TIME(0,0,0),IF(VG4="非常勤",TV31,UH31))</f>
        <v>　</v>
      </c>
      <c r="UU31" s="666"/>
      <c r="UV31" s="667"/>
      <c r="UW31" s="265"/>
      <c r="UX31" s="665" t="str">
        <f>IF(VA31="×",TIME(0,0,0),IF(VG4="非常勤",TY31,UK31))</f>
        <v>　</v>
      </c>
      <c r="UY31" s="666"/>
      <c r="UZ31" s="667"/>
      <c r="VA31" s="265"/>
      <c r="VB31" s="665" t="str">
        <f>IF(VE31="×",TIME(0,0,0),IF(VG4="非常勤",UB31,UN31))</f>
        <v>　</v>
      </c>
      <c r="VC31" s="666"/>
      <c r="VD31" s="667"/>
      <c r="VE31" s="265"/>
      <c r="VF31" s="665" t="str">
        <f>IF(VI31="×",TIME(0,0,0),IF(VG4="非常勤",UE31,UQ31))</f>
        <v>　</v>
      </c>
      <c r="VG31" s="666"/>
      <c r="VH31" s="667"/>
      <c r="VI31" s="265"/>
      <c r="VJ31" s="720"/>
      <c r="VK31" s="720"/>
      <c r="VL31" s="668"/>
      <c r="VM31" s="670"/>
      <c r="VN31" s="669"/>
      <c r="VO31" s="671"/>
      <c r="VP31" s="672"/>
      <c r="VQ31" s="672"/>
      <c r="VR31" s="673"/>
      <c r="VS31" s="263">
        <f>'別表_個別勤務状況（1～60）'!$A$31</f>
        <v>17</v>
      </c>
      <c r="VT31" s="264" t="str">
        <f>'別表_個別勤務状況（1～60）'!$B$31</f>
        <v>土</v>
      </c>
      <c r="VU31" s="660"/>
      <c r="VV31" s="661"/>
      <c r="VW31" s="660"/>
      <c r="VX31" s="661"/>
      <c r="VY31" s="660"/>
      <c r="VZ31" s="661"/>
      <c r="WA31" s="660"/>
      <c r="WB31" s="661"/>
      <c r="WC31" s="662" t="str">
        <f>IFERROR(IF(OR(VT31="日",VT31="祝",VT31=0,VU31=""),"　",MAX(IF(AND(VU31&lt;=WC14,VW31&gt;WD14),WD14-WC14,IF(AND(VU31&gt;WC14,VW31&lt;=WD14),VW31-VU31,IF(AND(VU31&lt;=WC14,VW31&lt;=WD14),VW31-WC14,IF(AND(VU31&gt;WC14,VW31&gt;WD14),WD14-VU31,0)))),0)),0)</f>
        <v>　</v>
      </c>
      <c r="WD31" s="663"/>
      <c r="WE31" s="664"/>
      <c r="WF31" s="662" t="str">
        <f>IFERROR(IF(OR(VT31="日",VT31="祝",VT31=0,VY31=""),"　",MAX(IF(AND(VY31&gt;WI14,WA31&gt;WG14),0,IF(AND(VY31&lt;=WI14,VY31&gt;WF14,WA31&gt;WG14),WI14-VY31,IF(AND(VY31&lt;=WI14,VY31&lt;=WF14,WA31&gt;WG14),WI14-WF14,IF(AND(VY31&gt;WF14,WA31&lt;=WG14),WA31-VY31,IF(AND(VY31&lt;=WF14,WA31&lt;=WG14),WA31-WF14,0))))),0)),0)</f>
        <v>　</v>
      </c>
      <c r="WG31" s="663"/>
      <c r="WH31" s="664"/>
      <c r="WI31" s="662" t="str">
        <f>IFERROR(IF(OR(VT31="日",VT31="祝",VT31=0,VY31=0),"　",MAX(IF(AND(VY31&lt;=WI14,WA31&gt;WJ14),WJ14-WI14,IF(WA31&lt;=WJ14,0,IF(AND(VY31&gt;WI14,WA31&gt;WJ14),WJ14-VY31,0))),0)),0)</f>
        <v>　</v>
      </c>
      <c r="WJ31" s="663"/>
      <c r="WK31" s="664"/>
      <c r="WL31" s="662" t="str">
        <f>IFERROR(IF(OR(VT31="日",VT31="祝",VT31=0,VY31=0),"　",MAX(IF(VY31&gt;WL14,WA31-VY31,IF(VY31&lt;=WL14,WA31-WL14,0)),0)),0)</f>
        <v>　</v>
      </c>
      <c r="WM31" s="663"/>
      <c r="WN31" s="664"/>
      <c r="WO31" s="662" t="str">
        <f>IFERROR(IF(OR(VT31="日",VT31="祝",VT31=0,VU31=""),"　",MAX(IF(AND(VU31&lt;=WO14,VW31&gt;WP14),WP14-WO14,IF(AND(VU31&gt;WO14,VW31&lt;=WP14),VW31-VU31,IF(AND(VU31&lt;=WO14,VW31&lt;=WP14),VW31-WO14,IF(AND(VU31&gt;WO14,VW31&gt;WP14),WP14-VU31,0)))),0)),0)</f>
        <v>　</v>
      </c>
      <c r="WP31" s="663"/>
      <c r="WQ31" s="664"/>
      <c r="WR31" s="662" t="str">
        <f>IFERROR(IF(OR(VT31="日",VT31="祝",VT31=0,VY31=0),"　",MAX(IF(AND(VY31&gt;WU14,WA31&gt;WS14),0,IF(AND(VY31&lt;=WU14,VY31&gt;WR14,WA31&gt;WS14),WU14-VY31,IF(AND(VY31&lt;=WU14,VY31&lt;=WR14,WA31&gt;WS14),WU14-WR14,IF(AND(VY31&gt;WR14,WA31&lt;=WS14),WA31-VY31,IF(AND(VY31&lt;=WR14,WA31&lt;=WS14),WA31-WR14,0))))),0)),0)</f>
        <v>　</v>
      </c>
      <c r="WS31" s="663"/>
      <c r="WT31" s="664"/>
      <c r="WU31" s="662" t="str">
        <f>IFERROR(IF(OR(VT31="日",VT31="祝",VT31=0,VY31=0),"　",MAX(IF(AND(VY31&lt;=WU14,WA31&gt;WV14),WV14-WU14,IF(WA31&lt;=WV14,0,IF(AND(VY31&gt;WU14,WA31&gt;WV14),WV14-VY31,0))),0)),0)</f>
        <v>　</v>
      </c>
      <c r="WV31" s="663"/>
      <c r="WW31" s="664"/>
      <c r="WX31" s="662" t="str">
        <f t="shared" si="10"/>
        <v>　</v>
      </c>
      <c r="WY31" s="663"/>
      <c r="WZ31" s="664"/>
      <c r="XA31" s="665" t="str">
        <f>IF(XD31="×",TIME(0,0,0),IF(XN4="非常勤",WC31,WO31))</f>
        <v>　</v>
      </c>
      <c r="XB31" s="666"/>
      <c r="XC31" s="667"/>
      <c r="XD31" s="265"/>
      <c r="XE31" s="665" t="str">
        <f>IF(XH31="×",TIME(0,0,0),IF(XN4="非常勤",WF31,WR31))</f>
        <v>　</v>
      </c>
      <c r="XF31" s="666"/>
      <c r="XG31" s="667"/>
      <c r="XH31" s="265"/>
      <c r="XI31" s="665" t="str">
        <f>IF(XL31="×",TIME(0,0,0),IF(XN4="非常勤",WI31,WU31))</f>
        <v>　</v>
      </c>
      <c r="XJ31" s="666"/>
      <c r="XK31" s="667"/>
      <c r="XL31" s="265"/>
      <c r="XM31" s="665" t="str">
        <f>IF(XP31="×",TIME(0,0,0),IF(XN4="非常勤",WL31,WX31))</f>
        <v>　</v>
      </c>
      <c r="XN31" s="666"/>
      <c r="XO31" s="667"/>
      <c r="XP31" s="265"/>
      <c r="XQ31" s="720"/>
      <c r="XR31" s="720"/>
      <c r="XS31" s="668"/>
      <c r="XT31" s="670"/>
      <c r="XU31" s="669"/>
      <c r="XV31" s="671"/>
      <c r="XW31" s="672"/>
      <c r="XX31" s="672"/>
      <c r="XY31" s="673"/>
      <c r="XZ31" s="263">
        <f>'別表_個別勤務状況（1～60）'!$A$31</f>
        <v>17</v>
      </c>
      <c r="YA31" s="264" t="str">
        <f>'別表_個別勤務状況（1～60）'!$B$31</f>
        <v>土</v>
      </c>
      <c r="YB31" s="660"/>
      <c r="YC31" s="661"/>
      <c r="YD31" s="660"/>
      <c r="YE31" s="661"/>
      <c r="YF31" s="660"/>
      <c r="YG31" s="661"/>
      <c r="YH31" s="660"/>
      <c r="YI31" s="661"/>
      <c r="YJ31" s="662" t="str">
        <f>IFERROR(IF(OR(YA31="日",YA31="祝",YA31=0,YB31=""),"　",MAX(IF(AND(YB31&lt;=YJ14,YD31&gt;YK14),YK14-YJ14,IF(AND(YB31&gt;YJ14,YD31&lt;=YK14),YD31-YB31,IF(AND(YB31&lt;=YJ14,YD31&lt;=YK14),YD31-YJ14,IF(AND(YB31&gt;YJ14,YD31&gt;YK14),YK14-YB31,0)))),0)),0)</f>
        <v>　</v>
      </c>
      <c r="YK31" s="663"/>
      <c r="YL31" s="664"/>
      <c r="YM31" s="662" t="str">
        <f>IFERROR(IF(OR(YA31="日",YA31="祝",YA31=0,YF31=""),"　",MAX(IF(AND(YF31&gt;YP14,YH31&gt;YN14),0,IF(AND(YF31&lt;=YP14,YF31&gt;YM14,YH31&gt;YN14),YP14-YF31,IF(AND(YF31&lt;=YP14,YF31&lt;=YM14,YH31&gt;YN14),YP14-YM14,IF(AND(YF31&gt;YM14,YH31&lt;=YN14),YH31-YF31,IF(AND(YF31&lt;=YM14,YH31&lt;=YN14),YH31-YM14,0))))),0)),0)</f>
        <v>　</v>
      </c>
      <c r="YN31" s="663"/>
      <c r="YO31" s="664"/>
      <c r="YP31" s="662" t="str">
        <f>IFERROR(IF(OR(YA31="日",YA31="祝",YA31=0,YF31=0),"　",MAX(IF(AND(YF31&lt;=YP14,YH31&gt;YQ14),YQ14-YP14,IF(YH31&lt;=YQ14,0,IF(AND(YF31&gt;YP14,YH31&gt;YQ14),YQ14-YF31,0))),0)),0)</f>
        <v>　</v>
      </c>
      <c r="YQ31" s="663"/>
      <c r="YR31" s="664"/>
      <c r="YS31" s="662" t="str">
        <f>IFERROR(IF(OR(YA31="日",YA31="祝",YA31=0,YF31=0),"　",MAX(IF(YF31&gt;YS14,YH31-YF31,IF(YF31&lt;=YS14,YH31-YS14,0)),0)),0)</f>
        <v>　</v>
      </c>
      <c r="YT31" s="663"/>
      <c r="YU31" s="664"/>
      <c r="YV31" s="662" t="str">
        <f>IFERROR(IF(OR(YA31="日",YA31="祝",YA31=0,YB31=""),"　",MAX(IF(AND(YB31&lt;=YV14,YD31&gt;YW14),YW14-YV14,IF(AND(YB31&gt;YV14,YD31&lt;=YW14),YD31-YB31,IF(AND(YB31&lt;=YV14,YD31&lt;=YW14),YD31-YV14,IF(AND(YB31&gt;YV14,YD31&gt;YW14),YW14-YB31,0)))),0)),0)</f>
        <v>　</v>
      </c>
      <c r="YW31" s="663"/>
      <c r="YX31" s="664"/>
      <c r="YY31" s="662" t="str">
        <f>IFERROR(IF(OR(YA31="日",YA31="祝",YA31=0,YF31=0),"　",MAX(IF(AND(YF31&gt;ZB14,YH31&gt;YZ14),0,IF(AND(YF31&lt;=ZB14,YF31&gt;YY14,YH31&gt;YZ14),ZB14-YF31,IF(AND(YF31&lt;=ZB14,YF31&lt;=YY14,YH31&gt;YZ14),ZB14-YY14,IF(AND(YF31&gt;YY14,YH31&lt;=YZ14),YH31-YF31,IF(AND(YF31&lt;=YY14,YH31&lt;=YZ14),YH31-YY14,0))))),0)),0)</f>
        <v>　</v>
      </c>
      <c r="YZ31" s="663"/>
      <c r="ZA31" s="664"/>
      <c r="ZB31" s="662" t="str">
        <f>IFERROR(IF(OR(YA31="日",YA31="祝",YA31=0,YF31=0),"　",MAX(IF(AND(YF31&lt;=ZB14,YH31&gt;ZC14),ZC14-ZB14,IF(YH31&lt;=ZC14,0,IF(AND(YF31&gt;ZB14,YH31&gt;ZC14),ZC14-YF31,0))),0)),0)</f>
        <v>　</v>
      </c>
      <c r="ZC31" s="663"/>
      <c r="ZD31" s="664"/>
      <c r="ZE31" s="662" t="str">
        <f t="shared" si="11"/>
        <v>　</v>
      </c>
      <c r="ZF31" s="663"/>
      <c r="ZG31" s="664"/>
      <c r="ZH31" s="665" t="str">
        <f>IF(ZK31="×",TIME(0,0,0),IF(ZU4="非常勤",YJ31,YV31))</f>
        <v>　</v>
      </c>
      <c r="ZI31" s="666"/>
      <c r="ZJ31" s="667"/>
      <c r="ZK31" s="265"/>
      <c r="ZL31" s="665" t="str">
        <f>IF(ZO31="×",TIME(0,0,0),IF(ZU4="非常勤",YM31,YY31))</f>
        <v>　</v>
      </c>
      <c r="ZM31" s="666"/>
      <c r="ZN31" s="667"/>
      <c r="ZO31" s="265"/>
      <c r="ZP31" s="665" t="str">
        <f>IF(ZS31="×",TIME(0,0,0),IF(ZU4="非常勤",YP31,ZB31))</f>
        <v>　</v>
      </c>
      <c r="ZQ31" s="666"/>
      <c r="ZR31" s="667"/>
      <c r="ZS31" s="265"/>
      <c r="ZT31" s="665" t="str">
        <f>IF(ZW31="×",TIME(0,0,0),IF(ZU4="非常勤",YS31,ZE31))</f>
        <v>　</v>
      </c>
      <c r="ZU31" s="666"/>
      <c r="ZV31" s="667"/>
      <c r="ZW31" s="265"/>
      <c r="ZX31" s="720"/>
      <c r="ZY31" s="720"/>
      <c r="ZZ31" s="668"/>
      <c r="AAA31" s="670"/>
      <c r="AAB31" s="669"/>
      <c r="AAC31" s="671"/>
      <c r="AAD31" s="672"/>
      <c r="AAE31" s="672"/>
      <c r="AAF31" s="673"/>
      <c r="AAG31" s="263">
        <f>'別表_個別勤務状況（1～60）'!$A$31</f>
        <v>17</v>
      </c>
      <c r="AAH31" s="264" t="str">
        <f>'別表_個別勤務状況（1～60）'!$B$31</f>
        <v>土</v>
      </c>
      <c r="AAI31" s="660"/>
      <c r="AAJ31" s="661"/>
      <c r="AAK31" s="660"/>
      <c r="AAL31" s="661"/>
      <c r="AAM31" s="660"/>
      <c r="AAN31" s="661"/>
      <c r="AAO31" s="660"/>
      <c r="AAP31" s="661"/>
      <c r="AAQ31" s="662" t="str">
        <f>IFERROR(IF(OR(AAH31="日",AAH31="祝",AAH31=0,AAI31=""),"　",MAX(IF(AND(AAI31&lt;=AAQ14,AAK31&gt;AAR14),AAR14-AAQ14,IF(AND(AAI31&gt;AAQ14,AAK31&lt;=AAR14),AAK31-AAI31,IF(AND(AAI31&lt;=AAQ14,AAK31&lt;=AAR14),AAK31-AAQ14,IF(AND(AAI31&gt;AAQ14,AAK31&gt;AAR14),AAR14-AAI31,0)))),0)),0)</f>
        <v>　</v>
      </c>
      <c r="AAR31" s="663"/>
      <c r="AAS31" s="664"/>
      <c r="AAT31" s="662" t="str">
        <f>IFERROR(IF(OR(AAH31="日",AAH31="祝",AAH31=0,AAM31=""),"　",MAX(IF(AND(AAM31&gt;AAW14,AAO31&gt;AAU14),0,IF(AND(AAM31&lt;=AAW14,AAM31&gt;AAT14,AAO31&gt;AAU14),AAW14-AAM31,IF(AND(AAM31&lt;=AAW14,AAM31&lt;=AAT14,AAO31&gt;AAU14),AAW14-AAT14,IF(AND(AAM31&gt;AAT14,AAO31&lt;=AAU14),AAO31-AAM31,IF(AND(AAM31&lt;=AAT14,AAO31&lt;=AAU14),AAO31-AAT14,0))))),0)),0)</f>
        <v>　</v>
      </c>
      <c r="AAU31" s="663"/>
      <c r="AAV31" s="664"/>
      <c r="AAW31" s="662" t="str">
        <f>IFERROR(IF(OR(AAH31="日",AAH31="祝",AAH31=0,AAM31=0),"　",MAX(IF(AND(AAM31&lt;=AAW14,AAO31&gt;AAX14),AAX14-AAW14,IF(AAO31&lt;=AAX14,0,IF(AND(AAM31&gt;AAW14,AAO31&gt;AAX14),AAX14-AAM31,0))),0)),0)</f>
        <v>　</v>
      </c>
      <c r="AAX31" s="663"/>
      <c r="AAY31" s="664"/>
      <c r="AAZ31" s="662" t="str">
        <f>IFERROR(IF(OR(AAH31="日",AAH31="祝",AAH31=0,AAM31=0),"　",MAX(IF(AAM31&gt;AAZ14,AAO31-AAM31,IF(AAM31&lt;=AAZ14,AAO31-AAZ14,0)),0)),0)</f>
        <v>　</v>
      </c>
      <c r="ABA31" s="663"/>
      <c r="ABB31" s="664"/>
      <c r="ABC31" s="662" t="str">
        <f>IFERROR(IF(OR(AAH31="日",AAH31="祝",AAH31=0,AAI31=""),"　",MAX(IF(AND(AAI31&lt;=ABC14,AAK31&gt;ABD14),ABD14-ABC14,IF(AND(AAI31&gt;ABC14,AAK31&lt;=ABD14),AAK31-AAI31,IF(AND(AAI31&lt;=ABC14,AAK31&lt;=ABD14),AAK31-ABC14,IF(AND(AAI31&gt;ABC14,AAK31&gt;ABD14),ABD14-AAI31,0)))),0)),0)</f>
        <v>　</v>
      </c>
      <c r="ABD31" s="663"/>
      <c r="ABE31" s="664"/>
      <c r="ABF31" s="662" t="str">
        <f>IFERROR(IF(OR(AAH31="日",AAH31="祝",AAH31=0,AAM31=0),"　",MAX(IF(AND(AAM31&gt;ABI14,AAO31&gt;ABG14),0,IF(AND(AAM31&lt;=ABI14,AAM31&gt;ABF14,AAO31&gt;ABG14),ABI14-AAM31,IF(AND(AAM31&lt;=ABI14,AAM31&lt;=ABF14,AAO31&gt;ABG14),ABI14-ABF14,IF(AND(AAM31&gt;ABF14,AAO31&lt;=ABG14),AAO31-AAM31,IF(AND(AAM31&lt;=ABF14,AAO31&lt;=ABG14),AAO31-ABF14,0))))),0)),0)</f>
        <v>　</v>
      </c>
      <c r="ABG31" s="663"/>
      <c r="ABH31" s="664"/>
      <c r="ABI31" s="662" t="str">
        <f>IFERROR(IF(OR(AAH31="日",AAH31="祝",AAH31=0,AAM31=0),"　",MAX(IF(AND(AAM31&lt;=ABI14,AAO31&gt;ABJ14),ABJ14-ABI14,IF(AAO31&lt;=ABJ14,0,IF(AND(AAM31&gt;ABI14,AAO31&gt;ABJ14),ABJ14-AAM31,0))),0)),0)</f>
        <v>　</v>
      </c>
      <c r="ABJ31" s="663"/>
      <c r="ABK31" s="664"/>
      <c r="ABL31" s="662" t="str">
        <f t="shared" si="12"/>
        <v>　</v>
      </c>
      <c r="ABM31" s="663"/>
      <c r="ABN31" s="664"/>
      <c r="ABO31" s="665" t="str">
        <f>IF(ABR31="×",TIME(0,0,0),IF(ACB4="非常勤",AAQ31,ABC31))</f>
        <v>　</v>
      </c>
      <c r="ABP31" s="666"/>
      <c r="ABQ31" s="667"/>
      <c r="ABR31" s="265"/>
      <c r="ABS31" s="665" t="str">
        <f>IF(ABV31="×",TIME(0,0,0),IF(ACB4="非常勤",AAT31,ABF31))</f>
        <v>　</v>
      </c>
      <c r="ABT31" s="666"/>
      <c r="ABU31" s="667"/>
      <c r="ABV31" s="265"/>
      <c r="ABW31" s="665" t="str">
        <f>IF(ABZ31="×",TIME(0,0,0),IF(ACB4="非常勤",AAW31,ABI31))</f>
        <v>　</v>
      </c>
      <c r="ABX31" s="666"/>
      <c r="ABY31" s="667"/>
      <c r="ABZ31" s="265"/>
      <c r="ACA31" s="665" t="str">
        <f>IF(ACD31="×",TIME(0,0,0),IF(ACB4="非常勤",AAZ31,ABL31))</f>
        <v>　</v>
      </c>
      <c r="ACB31" s="666"/>
      <c r="ACC31" s="667"/>
      <c r="ACD31" s="265"/>
      <c r="ACE31" s="720"/>
      <c r="ACF31" s="720"/>
      <c r="ACG31" s="668"/>
      <c r="ACH31" s="670"/>
      <c r="ACI31" s="669"/>
      <c r="ACJ31" s="671"/>
      <c r="ACK31" s="672"/>
      <c r="ACL31" s="672"/>
      <c r="ACM31" s="673"/>
      <c r="ACN31" s="263">
        <f>'別表_個別勤務状況（1～60）'!$A$31</f>
        <v>17</v>
      </c>
      <c r="ACO31" s="264" t="str">
        <f>'別表_個別勤務状況（1～60）'!$B$31</f>
        <v>土</v>
      </c>
      <c r="ACP31" s="660"/>
      <c r="ACQ31" s="661"/>
      <c r="ACR31" s="660"/>
      <c r="ACS31" s="661"/>
      <c r="ACT31" s="660"/>
      <c r="ACU31" s="661"/>
      <c r="ACV31" s="660"/>
      <c r="ACW31" s="661"/>
      <c r="ACX31" s="662" t="str">
        <f>IFERROR(IF(OR(ACO31="日",ACO31="祝",ACO31=0,ACP31=""),"　",MAX(IF(AND(ACP31&lt;=ACX14,ACR31&gt;ACY14),ACY14-ACX14,IF(AND(ACP31&gt;ACX14,ACR31&lt;=ACY14),ACR31-ACP31,IF(AND(ACP31&lt;=ACX14,ACR31&lt;=ACY14),ACR31-ACX14,IF(AND(ACP31&gt;ACX14,ACR31&gt;ACY14),ACY14-ACP31,0)))),0)),0)</f>
        <v>　</v>
      </c>
      <c r="ACY31" s="663"/>
      <c r="ACZ31" s="664"/>
      <c r="ADA31" s="662" t="str">
        <f>IFERROR(IF(OR(ACO31="日",ACO31="祝",ACO31=0,ACT31=""),"　",MAX(IF(AND(ACT31&gt;ADD14,ACV31&gt;ADB14),0,IF(AND(ACT31&lt;=ADD14,ACT31&gt;ADA14,ACV31&gt;ADB14),ADD14-ACT31,IF(AND(ACT31&lt;=ADD14,ACT31&lt;=ADA14,ACV31&gt;ADB14),ADD14-ADA14,IF(AND(ACT31&gt;ADA14,ACV31&lt;=ADB14),ACV31-ACT31,IF(AND(ACT31&lt;=ADA14,ACV31&lt;=ADB14),ACV31-ADA14,0))))),0)),0)</f>
        <v>　</v>
      </c>
      <c r="ADB31" s="663"/>
      <c r="ADC31" s="664"/>
      <c r="ADD31" s="662" t="str">
        <f>IFERROR(IF(OR(ACO31="日",ACO31="祝",ACO31=0,ACT31=0),"　",MAX(IF(AND(ACT31&lt;=ADD14,ACV31&gt;ADE14),ADE14-ADD14,IF(ACV31&lt;=ADE14,0,IF(AND(ACT31&gt;ADD14,ACV31&gt;ADE14),ADE14-ACT31,0))),0)),0)</f>
        <v>　</v>
      </c>
      <c r="ADE31" s="663"/>
      <c r="ADF31" s="664"/>
      <c r="ADG31" s="662" t="str">
        <f>IFERROR(IF(OR(ACO31="日",ACO31="祝",ACO31=0,ACT31=0),"　",MAX(IF(ACT31&gt;ADG14,ACV31-ACT31,IF(ACT31&lt;=ADG14,ACV31-ADG14,0)),0)),0)</f>
        <v>　</v>
      </c>
      <c r="ADH31" s="663"/>
      <c r="ADI31" s="664"/>
      <c r="ADJ31" s="662" t="str">
        <f>IFERROR(IF(OR(ACO31="日",ACO31="祝",ACO31=0,ACP31=""),"　",MAX(IF(AND(ACP31&lt;=ADJ14,ACR31&gt;ADK14),ADK14-ADJ14,IF(AND(ACP31&gt;ADJ14,ACR31&lt;=ADK14),ACR31-ACP31,IF(AND(ACP31&lt;=ADJ14,ACR31&lt;=ADK14),ACR31-ADJ14,IF(AND(ACP31&gt;ADJ14,ACR31&gt;ADK14),ADK14-ACP31,0)))),0)),0)</f>
        <v>　</v>
      </c>
      <c r="ADK31" s="663"/>
      <c r="ADL31" s="664"/>
      <c r="ADM31" s="662" t="str">
        <f>IFERROR(IF(OR(ACO31="日",ACO31="祝",ACO31=0,ACT31=0),"　",MAX(IF(AND(ACT31&gt;ADP14,ACV31&gt;ADN14),0,IF(AND(ACT31&lt;=ADP14,ACT31&gt;ADM14,ACV31&gt;ADN14),ADP14-ACT31,IF(AND(ACT31&lt;=ADP14,ACT31&lt;=ADM14,ACV31&gt;ADN14),ADP14-ADM14,IF(AND(ACT31&gt;ADM14,ACV31&lt;=ADN14),ACV31-ACT31,IF(AND(ACT31&lt;=ADM14,ACV31&lt;=ADN14),ACV31-ADM14,0))))),0)),0)</f>
        <v>　</v>
      </c>
      <c r="ADN31" s="663"/>
      <c r="ADO31" s="664"/>
      <c r="ADP31" s="662" t="str">
        <f>IFERROR(IF(OR(ACO31="日",ACO31="祝",ACO31=0,ACT31=0),"　",MAX(IF(AND(ACT31&lt;=ADP14,ACV31&gt;ADQ14),ADQ14-ADP14,IF(ACV31&lt;=ADQ14,0,IF(AND(ACT31&gt;ADP14,ACV31&gt;ADQ14),ADQ14-ACT31,0))),0)),0)</f>
        <v>　</v>
      </c>
      <c r="ADQ31" s="663"/>
      <c r="ADR31" s="664"/>
      <c r="ADS31" s="662" t="str">
        <f t="shared" si="13"/>
        <v>　</v>
      </c>
      <c r="ADT31" s="663"/>
      <c r="ADU31" s="664"/>
      <c r="ADV31" s="665" t="str">
        <f>IF(ADY31="×",TIME(0,0,0),IF(AEI4="非常勤",ACX31,ADJ31))</f>
        <v>　</v>
      </c>
      <c r="ADW31" s="666"/>
      <c r="ADX31" s="667"/>
      <c r="ADY31" s="265"/>
      <c r="ADZ31" s="665" t="str">
        <f>IF(AEC31="×",TIME(0,0,0),IF(AEI4="非常勤",ADA31,ADM31))</f>
        <v>　</v>
      </c>
      <c r="AEA31" s="666"/>
      <c r="AEB31" s="667"/>
      <c r="AEC31" s="265"/>
      <c r="AED31" s="665" t="str">
        <f>IF(AEG31="×",TIME(0,0,0),IF(AEI4="非常勤",ADD31,ADP31))</f>
        <v>　</v>
      </c>
      <c r="AEE31" s="666"/>
      <c r="AEF31" s="667"/>
      <c r="AEG31" s="265"/>
      <c r="AEH31" s="665" t="str">
        <f>IF(AEK31="×",TIME(0,0,0),IF(AEI4="非常勤",ADG31,ADS31))</f>
        <v>　</v>
      </c>
      <c r="AEI31" s="666"/>
      <c r="AEJ31" s="667"/>
      <c r="AEK31" s="265"/>
      <c r="AEL31" s="720"/>
      <c r="AEM31" s="720"/>
      <c r="AEN31" s="668"/>
      <c r="AEO31" s="670"/>
      <c r="AEP31" s="669"/>
      <c r="AEQ31" s="671"/>
      <c r="AER31" s="672"/>
      <c r="AES31" s="672"/>
      <c r="AET31" s="673"/>
      <c r="AEU31" s="263">
        <f>'別表_個別勤務状況（1～60）'!$A$31</f>
        <v>17</v>
      </c>
      <c r="AEV31" s="264" t="str">
        <f>'別表_個別勤務状況（1～60）'!$B$31</f>
        <v>土</v>
      </c>
      <c r="AEW31" s="660"/>
      <c r="AEX31" s="661"/>
      <c r="AEY31" s="660"/>
      <c r="AEZ31" s="661"/>
      <c r="AFA31" s="660"/>
      <c r="AFB31" s="661"/>
      <c r="AFC31" s="660"/>
      <c r="AFD31" s="661"/>
      <c r="AFE31" s="662" t="str">
        <f>IFERROR(IF(OR(AEV31="日",AEV31="祝",AEV31=0,AEW31=""),"　",MAX(IF(AND(AEW31&lt;=AFE14,AEY31&gt;AFF14),AFF14-AFE14,IF(AND(AEW31&gt;AFE14,AEY31&lt;=AFF14),AEY31-AEW31,IF(AND(AEW31&lt;=AFE14,AEY31&lt;=AFF14),AEY31-AFE14,IF(AND(AEW31&gt;AFE14,AEY31&gt;AFF14),AFF14-AEW31,0)))),0)),0)</f>
        <v>　</v>
      </c>
      <c r="AFF31" s="663"/>
      <c r="AFG31" s="664"/>
      <c r="AFH31" s="662" t="str">
        <f>IFERROR(IF(OR(AEV31="日",AEV31="祝",AEV31=0,AFA31=""),"　",MAX(IF(AND(AFA31&gt;AFK14,AFC31&gt;AFI14),0,IF(AND(AFA31&lt;=AFK14,AFA31&gt;AFH14,AFC31&gt;AFI14),AFK14-AFA31,IF(AND(AFA31&lt;=AFK14,AFA31&lt;=AFH14,AFC31&gt;AFI14),AFK14-AFH14,IF(AND(AFA31&gt;AFH14,AFC31&lt;=AFI14),AFC31-AFA31,IF(AND(AFA31&lt;=AFH14,AFC31&lt;=AFI14),AFC31-AFH14,0))))),0)),0)</f>
        <v>　</v>
      </c>
      <c r="AFI31" s="663"/>
      <c r="AFJ31" s="664"/>
      <c r="AFK31" s="662" t="str">
        <f>IFERROR(IF(OR(AEV31="日",AEV31="祝",AEV31=0,AFA31=0),"　",MAX(IF(AND(AFA31&lt;=AFK14,AFC31&gt;AFL14),AFL14-AFK14,IF(AFC31&lt;=AFL14,0,IF(AND(AFA31&gt;AFK14,AFC31&gt;AFL14),AFL14-AFA31,0))),0)),0)</f>
        <v>　</v>
      </c>
      <c r="AFL31" s="663"/>
      <c r="AFM31" s="664"/>
      <c r="AFN31" s="662" t="str">
        <f>IFERROR(IF(OR(AEV31="日",AEV31="祝",AEV31=0,AFA31=0),"　",MAX(IF(AFA31&gt;AFN14,AFC31-AFA31,IF(AFA31&lt;=AFN14,AFC31-AFN14,0)),0)),0)</f>
        <v>　</v>
      </c>
      <c r="AFO31" s="663"/>
      <c r="AFP31" s="664"/>
      <c r="AFQ31" s="662" t="str">
        <f>IFERROR(IF(OR(AEV31="日",AEV31="祝",AEV31=0,AEW31=""),"　",MAX(IF(AND(AEW31&lt;=AFQ14,AEY31&gt;AFR14),AFR14-AFQ14,IF(AND(AEW31&gt;AFQ14,AEY31&lt;=AFR14),AEY31-AEW31,IF(AND(AEW31&lt;=AFQ14,AEY31&lt;=AFR14),AEY31-AFQ14,IF(AND(AEW31&gt;AFQ14,AEY31&gt;AFR14),AFR14-AEW31,0)))),0)),0)</f>
        <v>　</v>
      </c>
      <c r="AFR31" s="663"/>
      <c r="AFS31" s="664"/>
      <c r="AFT31" s="662" t="str">
        <f>IFERROR(IF(OR(AEV31="日",AEV31="祝",AEV31=0,AFA31=0),"　",MAX(IF(AND(AFA31&gt;AFW14,AFC31&gt;AFU14),0,IF(AND(AFA31&lt;=AFW14,AFA31&gt;AFT14,AFC31&gt;AFU14),AFW14-AFA31,IF(AND(AFA31&lt;=AFW14,AFA31&lt;=AFT14,AFC31&gt;AFU14),AFW14-AFT14,IF(AND(AFA31&gt;AFT14,AFC31&lt;=AFU14),AFC31-AFA31,IF(AND(AFA31&lt;=AFT14,AFC31&lt;=AFU14),AFC31-AFT14,0))))),0)),0)</f>
        <v>　</v>
      </c>
      <c r="AFU31" s="663"/>
      <c r="AFV31" s="664"/>
      <c r="AFW31" s="662" t="str">
        <f>IFERROR(IF(OR(AEV31="日",AEV31="祝",AEV31=0,AFA31=0),"　",MAX(IF(AND(AFA31&lt;=AFW14,AFC31&gt;AFX14),AFX14-AFW14,IF(AFC31&lt;=AFX14,0,IF(AND(AFA31&gt;AFW14,AFC31&gt;AFX14),AFX14-AFA31,0))),0)),0)</f>
        <v>　</v>
      </c>
      <c r="AFX31" s="663"/>
      <c r="AFY31" s="664"/>
      <c r="AFZ31" s="662" t="str">
        <f t="shared" si="14"/>
        <v>　</v>
      </c>
      <c r="AGA31" s="663"/>
      <c r="AGB31" s="664"/>
      <c r="AGC31" s="665" t="str">
        <f>IF(AGF31="×",TIME(0,0,0),IF(AGP4="非常勤",AFE31,AFQ31))</f>
        <v>　</v>
      </c>
      <c r="AGD31" s="666"/>
      <c r="AGE31" s="667"/>
      <c r="AGF31" s="265"/>
      <c r="AGG31" s="665" t="str">
        <f>IF(AGJ31="×",TIME(0,0,0),IF(AGP4="非常勤",AFH31,AFT31))</f>
        <v>　</v>
      </c>
      <c r="AGH31" s="666"/>
      <c r="AGI31" s="667"/>
      <c r="AGJ31" s="265"/>
      <c r="AGK31" s="665" t="str">
        <f>IF(AGN31="×",TIME(0,0,0),IF(AGP4="非常勤",AFK31,AFW31))</f>
        <v>　</v>
      </c>
      <c r="AGL31" s="666"/>
      <c r="AGM31" s="667"/>
      <c r="AGN31" s="265"/>
      <c r="AGO31" s="665" t="str">
        <f>IF(AGR31="×",TIME(0,0,0),IF(AGP4="非常勤",AFN31,AFZ31))</f>
        <v>　</v>
      </c>
      <c r="AGP31" s="666"/>
      <c r="AGQ31" s="667"/>
      <c r="AGR31" s="265"/>
      <c r="AGS31" s="720"/>
      <c r="AGT31" s="720"/>
      <c r="AGU31" s="668"/>
      <c r="AGV31" s="670"/>
      <c r="AGW31" s="669"/>
      <c r="AGX31" s="671"/>
      <c r="AGY31" s="672"/>
      <c r="AGZ31" s="672"/>
      <c r="AHA31" s="673"/>
      <c r="AHB31" s="263">
        <f>'別表_個別勤務状況（1～60）'!$A$31</f>
        <v>17</v>
      </c>
      <c r="AHC31" s="264" t="str">
        <f>'別表_個別勤務状況（1～60）'!$B$31</f>
        <v>土</v>
      </c>
      <c r="AHD31" s="660"/>
      <c r="AHE31" s="661"/>
      <c r="AHF31" s="660"/>
      <c r="AHG31" s="661"/>
      <c r="AHH31" s="660"/>
      <c r="AHI31" s="661"/>
      <c r="AHJ31" s="660"/>
      <c r="AHK31" s="661"/>
      <c r="AHL31" s="662" t="str">
        <f>IFERROR(IF(OR(AHC31="日",AHC31="祝",AHC31=0,AHD31=""),"　",MAX(IF(AND(AHD31&lt;=AHL14,AHF31&gt;AHM14),AHM14-AHL14,IF(AND(AHD31&gt;AHL14,AHF31&lt;=AHM14),AHF31-AHD31,IF(AND(AHD31&lt;=AHL14,AHF31&lt;=AHM14),AHF31-AHL14,IF(AND(AHD31&gt;AHL14,AHF31&gt;AHM14),AHM14-AHD31,0)))),0)),0)</f>
        <v>　</v>
      </c>
      <c r="AHM31" s="663"/>
      <c r="AHN31" s="664"/>
      <c r="AHO31" s="662" t="str">
        <f>IFERROR(IF(OR(AHC31="日",AHC31="祝",AHC31=0,AHH31=""),"　",MAX(IF(AND(AHH31&gt;AHR14,AHJ31&gt;AHP14),0,IF(AND(AHH31&lt;=AHR14,AHH31&gt;AHO14,AHJ31&gt;AHP14),AHR14-AHH31,IF(AND(AHH31&lt;=AHR14,AHH31&lt;=AHO14,AHJ31&gt;AHP14),AHR14-AHO14,IF(AND(AHH31&gt;AHO14,AHJ31&lt;=AHP14),AHJ31-AHH31,IF(AND(AHH31&lt;=AHO14,AHJ31&lt;=AHP14),AHJ31-AHO14,0))))),0)),0)</f>
        <v>　</v>
      </c>
      <c r="AHP31" s="663"/>
      <c r="AHQ31" s="664"/>
      <c r="AHR31" s="662" t="str">
        <f>IFERROR(IF(OR(AHC31="日",AHC31="祝",AHC31=0,AHH31=0),"　",MAX(IF(AND(AHH31&lt;=AHR14,AHJ31&gt;AHS14),AHS14-AHR14,IF(AHJ31&lt;=AHS14,0,IF(AND(AHH31&gt;AHR14,AHJ31&gt;AHS14),AHS14-AHH31,0))),0)),0)</f>
        <v>　</v>
      </c>
      <c r="AHS31" s="663"/>
      <c r="AHT31" s="664"/>
      <c r="AHU31" s="662" t="str">
        <f>IFERROR(IF(OR(AHC31="日",AHC31="祝",AHC31=0,AHH31=0),"　",MAX(IF(AHH31&gt;AHU14,AHJ31-AHH31,IF(AHH31&lt;=AHU14,AHJ31-AHU14,0)),0)),0)</f>
        <v>　</v>
      </c>
      <c r="AHV31" s="663"/>
      <c r="AHW31" s="664"/>
      <c r="AHX31" s="662" t="str">
        <f>IFERROR(IF(OR(AHC31="日",AHC31="祝",AHC31=0,AHD31=""),"　",MAX(IF(AND(AHD31&lt;=AHX14,AHF31&gt;AHY14),AHY14-AHX14,IF(AND(AHD31&gt;AHX14,AHF31&lt;=AHY14),AHF31-AHD31,IF(AND(AHD31&lt;=AHX14,AHF31&lt;=AHY14),AHF31-AHX14,IF(AND(AHD31&gt;AHX14,AHF31&gt;AHY14),AHY14-AHD31,0)))),0)),0)</f>
        <v>　</v>
      </c>
      <c r="AHY31" s="663"/>
      <c r="AHZ31" s="664"/>
      <c r="AIA31" s="662" t="str">
        <f>IFERROR(IF(OR(AHC31="日",AHC31="祝",AHC31=0,AHH31=0),"　",MAX(IF(AND(AHH31&gt;AID14,AHJ31&gt;AIB14),0,IF(AND(AHH31&lt;=AID14,AHH31&gt;AIA14,AHJ31&gt;AIB14),AID14-AHH31,IF(AND(AHH31&lt;=AID14,AHH31&lt;=AIA14,AHJ31&gt;AIB14),AID14-AIA14,IF(AND(AHH31&gt;AIA14,AHJ31&lt;=AIB14),AHJ31-AHH31,IF(AND(AHH31&lt;=AIA14,AHJ31&lt;=AIB14),AHJ31-AIA14,0))))),0)),0)</f>
        <v>　</v>
      </c>
      <c r="AIB31" s="663"/>
      <c r="AIC31" s="664"/>
      <c r="AID31" s="662" t="str">
        <f>IFERROR(IF(OR(AHC31="日",AHC31="祝",AHC31=0,AHH31=0),"　",MAX(IF(AND(AHH31&lt;=AID14,AHJ31&gt;AIE14),AIE14-AID14,IF(AHJ31&lt;=AIE14,0,IF(AND(AHH31&gt;AID14,AHJ31&gt;AIE14),AIE14-AHH31,0))),0)),0)</f>
        <v>　</v>
      </c>
      <c r="AIE31" s="663"/>
      <c r="AIF31" s="664"/>
      <c r="AIG31" s="662" t="str">
        <f t="shared" si="15"/>
        <v>　</v>
      </c>
      <c r="AIH31" s="663"/>
      <c r="AII31" s="664"/>
      <c r="AIJ31" s="665" t="str">
        <f>IF(AIM31="×",TIME(0,0,0),IF(AIW4="非常勤",AHL31,AHX31))</f>
        <v>　</v>
      </c>
      <c r="AIK31" s="666"/>
      <c r="AIL31" s="667"/>
      <c r="AIM31" s="265"/>
      <c r="AIN31" s="665" t="str">
        <f>IF(AIQ31="×",TIME(0,0,0),IF(AIW4="非常勤",AHO31,AIA31))</f>
        <v>　</v>
      </c>
      <c r="AIO31" s="666"/>
      <c r="AIP31" s="667"/>
      <c r="AIQ31" s="265"/>
      <c r="AIR31" s="665" t="str">
        <f>IF(AIU31="×",TIME(0,0,0),IF(AIW4="非常勤",AHR31,AID31))</f>
        <v>　</v>
      </c>
      <c r="AIS31" s="666"/>
      <c r="AIT31" s="667"/>
      <c r="AIU31" s="265"/>
      <c r="AIV31" s="665" t="str">
        <f>IF(AIY31="×",TIME(0,0,0),IF(AIW4="非常勤",AHU31,AIG31))</f>
        <v>　</v>
      </c>
      <c r="AIW31" s="666"/>
      <c r="AIX31" s="667"/>
      <c r="AIY31" s="265"/>
      <c r="AIZ31" s="720"/>
      <c r="AJA31" s="720"/>
      <c r="AJB31" s="668"/>
      <c r="AJC31" s="670"/>
      <c r="AJD31" s="669"/>
      <c r="AJE31" s="671"/>
      <c r="AJF31" s="672"/>
      <c r="AJG31" s="672"/>
      <c r="AJH31" s="673"/>
      <c r="AJI31" s="263">
        <f>'別表_個別勤務状況（1～60）'!$A$31</f>
        <v>17</v>
      </c>
      <c r="AJJ31" s="264" t="str">
        <f>'別表_個別勤務状況（1～60）'!$B$31</f>
        <v>土</v>
      </c>
      <c r="AJK31" s="660"/>
      <c r="AJL31" s="661"/>
      <c r="AJM31" s="660"/>
      <c r="AJN31" s="661"/>
      <c r="AJO31" s="660"/>
      <c r="AJP31" s="661"/>
      <c r="AJQ31" s="660"/>
      <c r="AJR31" s="661"/>
      <c r="AJS31" s="662" t="str">
        <f>IFERROR(IF(OR(AJJ31="日",AJJ31="祝",AJJ31=0,AJK31=""),"　",MAX(IF(AND(AJK31&lt;=AJS14,AJM31&gt;AJT14),AJT14-AJS14,IF(AND(AJK31&gt;AJS14,AJM31&lt;=AJT14),AJM31-AJK31,IF(AND(AJK31&lt;=AJS14,AJM31&lt;=AJT14),AJM31-AJS14,IF(AND(AJK31&gt;AJS14,AJM31&gt;AJT14),AJT14-AJK31,0)))),0)),0)</f>
        <v>　</v>
      </c>
      <c r="AJT31" s="663"/>
      <c r="AJU31" s="664"/>
      <c r="AJV31" s="662" t="str">
        <f>IFERROR(IF(OR(AJJ31="日",AJJ31="祝",AJJ31=0,AJO31=""),"　",MAX(IF(AND(AJO31&gt;AJY14,AJQ31&gt;AJW14),0,IF(AND(AJO31&lt;=AJY14,AJO31&gt;AJV14,AJQ31&gt;AJW14),AJY14-AJO31,IF(AND(AJO31&lt;=AJY14,AJO31&lt;=AJV14,AJQ31&gt;AJW14),AJY14-AJV14,IF(AND(AJO31&gt;AJV14,AJQ31&lt;=AJW14),AJQ31-AJO31,IF(AND(AJO31&lt;=AJV14,AJQ31&lt;=AJW14),AJQ31-AJV14,0))))),0)),0)</f>
        <v>　</v>
      </c>
      <c r="AJW31" s="663"/>
      <c r="AJX31" s="664"/>
      <c r="AJY31" s="662" t="str">
        <f>IFERROR(IF(OR(AJJ31="日",AJJ31="祝",AJJ31=0,AJO31=0),"　",MAX(IF(AND(AJO31&lt;=AJY14,AJQ31&gt;AJZ14),AJZ14-AJY14,IF(AJQ31&lt;=AJZ14,0,IF(AND(AJO31&gt;AJY14,AJQ31&gt;AJZ14),AJZ14-AJO31,0))),0)),0)</f>
        <v>　</v>
      </c>
      <c r="AJZ31" s="663"/>
      <c r="AKA31" s="664"/>
      <c r="AKB31" s="662" t="str">
        <f>IFERROR(IF(OR(AJJ31="日",AJJ31="祝",AJJ31=0,AJO31=0),"　",MAX(IF(AJO31&gt;AKB14,AJQ31-AJO31,IF(AJO31&lt;=AKB14,AJQ31-AKB14,0)),0)),0)</f>
        <v>　</v>
      </c>
      <c r="AKC31" s="663"/>
      <c r="AKD31" s="664"/>
      <c r="AKE31" s="662" t="str">
        <f>IFERROR(IF(OR(AJJ31="日",AJJ31="祝",AJJ31=0,AJK31=""),"　",MAX(IF(AND(AJK31&lt;=AKE14,AJM31&gt;AKF14),AKF14-AKE14,IF(AND(AJK31&gt;AKE14,AJM31&lt;=AKF14),AJM31-AJK31,IF(AND(AJK31&lt;=AKE14,AJM31&lt;=AKF14),AJM31-AKE14,IF(AND(AJK31&gt;AKE14,AJM31&gt;AKF14),AKF14-AJK31,0)))),0)),0)</f>
        <v>　</v>
      </c>
      <c r="AKF31" s="663"/>
      <c r="AKG31" s="664"/>
      <c r="AKH31" s="662" t="str">
        <f>IFERROR(IF(OR(AJJ31="日",AJJ31="祝",AJJ31=0,AJO31=0),"　",MAX(IF(AND(AJO31&gt;AKK14,AJQ31&gt;AKI14),0,IF(AND(AJO31&lt;=AKK14,AJO31&gt;AKH14,AJQ31&gt;AKI14),AKK14-AJO31,IF(AND(AJO31&lt;=AKK14,AJO31&lt;=AKH14,AJQ31&gt;AKI14),AKK14-AKH14,IF(AND(AJO31&gt;AKH14,AJQ31&lt;=AKI14),AJQ31-AJO31,IF(AND(AJO31&lt;=AKH14,AJQ31&lt;=AKI14),AJQ31-AKH14,0))))),0)),0)</f>
        <v>　</v>
      </c>
      <c r="AKI31" s="663"/>
      <c r="AKJ31" s="664"/>
      <c r="AKK31" s="662" t="str">
        <f>IFERROR(IF(OR(AJJ31="日",AJJ31="祝",AJJ31=0,AJO31=0),"　",MAX(IF(AND(AJO31&lt;=AKK14,AJQ31&gt;AKL14),AKL14-AKK14,IF(AJQ31&lt;=AKL14,0,IF(AND(AJO31&gt;AKK14,AJQ31&gt;AKL14),AKL14-AJO31,0))),0)),0)</f>
        <v>　</v>
      </c>
      <c r="AKL31" s="663"/>
      <c r="AKM31" s="664"/>
      <c r="AKN31" s="662" t="str">
        <f t="shared" si="16"/>
        <v>　</v>
      </c>
      <c r="AKO31" s="663"/>
      <c r="AKP31" s="664"/>
      <c r="AKQ31" s="665" t="str">
        <f>IF(AKT31="×",TIME(0,0,0),IF(ALD4="非常勤",AJS31,AKE31))</f>
        <v>　</v>
      </c>
      <c r="AKR31" s="666"/>
      <c r="AKS31" s="667"/>
      <c r="AKT31" s="265"/>
      <c r="AKU31" s="665" t="str">
        <f>IF(AKX31="×",TIME(0,0,0),IF(ALD4="非常勤",AJV31,AKH31))</f>
        <v>　</v>
      </c>
      <c r="AKV31" s="666"/>
      <c r="AKW31" s="667"/>
      <c r="AKX31" s="265"/>
      <c r="AKY31" s="665" t="str">
        <f>IF(ALB31="×",TIME(0,0,0),IF(ALD4="非常勤",AJY31,AKK31))</f>
        <v>　</v>
      </c>
      <c r="AKZ31" s="666"/>
      <c r="ALA31" s="667"/>
      <c r="ALB31" s="265"/>
      <c r="ALC31" s="665" t="str">
        <f>IF(ALF31="×",TIME(0,0,0),IF(ALD4="非常勤",AKB31,AKN31))</f>
        <v>　</v>
      </c>
      <c r="ALD31" s="666"/>
      <c r="ALE31" s="667"/>
      <c r="ALF31" s="265"/>
      <c r="ALG31" s="720"/>
      <c r="ALH31" s="720"/>
      <c r="ALI31" s="668"/>
      <c r="ALJ31" s="670"/>
      <c r="ALK31" s="669"/>
      <c r="ALL31" s="671"/>
      <c r="ALM31" s="672"/>
      <c r="ALN31" s="672"/>
      <c r="ALO31" s="673"/>
      <c r="ALP31" s="263">
        <f>'別表_個別勤務状況（1～60）'!$A$31</f>
        <v>17</v>
      </c>
      <c r="ALQ31" s="264" t="str">
        <f>'別表_個別勤務状況（1～60）'!$B$31</f>
        <v>土</v>
      </c>
      <c r="ALR31" s="660"/>
      <c r="ALS31" s="661"/>
      <c r="ALT31" s="660"/>
      <c r="ALU31" s="661"/>
      <c r="ALV31" s="660"/>
      <c r="ALW31" s="661"/>
      <c r="ALX31" s="660"/>
      <c r="ALY31" s="661"/>
      <c r="ALZ31" s="662" t="str">
        <f>IFERROR(IF(OR(ALQ31="日",ALQ31="祝",ALQ31=0,ALR31=""),"　",MAX(IF(AND(ALR31&lt;=ALZ14,ALT31&gt;AMA14),AMA14-ALZ14,IF(AND(ALR31&gt;ALZ14,ALT31&lt;=AMA14),ALT31-ALR31,IF(AND(ALR31&lt;=ALZ14,ALT31&lt;=AMA14),ALT31-ALZ14,IF(AND(ALR31&gt;ALZ14,ALT31&gt;AMA14),AMA14-ALR31,0)))),0)),0)</f>
        <v>　</v>
      </c>
      <c r="AMA31" s="663"/>
      <c r="AMB31" s="664"/>
      <c r="AMC31" s="662" t="str">
        <f>IFERROR(IF(OR(ALQ31="日",ALQ31="祝",ALQ31=0,ALV31=""),"　",MAX(IF(AND(ALV31&gt;AMF14,ALX31&gt;AMD14),0,IF(AND(ALV31&lt;=AMF14,ALV31&gt;AMC14,ALX31&gt;AMD14),AMF14-ALV31,IF(AND(ALV31&lt;=AMF14,ALV31&lt;=AMC14,ALX31&gt;AMD14),AMF14-AMC14,IF(AND(ALV31&gt;AMC14,ALX31&lt;=AMD14),ALX31-ALV31,IF(AND(ALV31&lt;=AMC14,ALX31&lt;=AMD14),ALX31-AMC14,0))))),0)),0)</f>
        <v>　</v>
      </c>
      <c r="AMD31" s="663"/>
      <c r="AME31" s="664"/>
      <c r="AMF31" s="662" t="str">
        <f>IFERROR(IF(OR(ALQ31="日",ALQ31="祝",ALQ31=0,ALV31=0),"　",MAX(IF(AND(ALV31&lt;=AMF14,ALX31&gt;AMG14),AMG14-AMF14,IF(ALX31&lt;=AMG14,0,IF(AND(ALV31&gt;AMF14,ALX31&gt;AMG14),AMG14-ALV31,0))),0)),0)</f>
        <v>　</v>
      </c>
      <c r="AMG31" s="663"/>
      <c r="AMH31" s="664"/>
      <c r="AMI31" s="662" t="str">
        <f>IFERROR(IF(OR(ALQ31="日",ALQ31="祝",ALQ31=0,ALV31=0),"　",MAX(IF(ALV31&gt;AMI14,ALX31-ALV31,IF(ALV31&lt;=AMI14,ALX31-AMI14,0)),0)),0)</f>
        <v>　</v>
      </c>
      <c r="AMJ31" s="663"/>
      <c r="AMK31" s="664"/>
      <c r="AML31" s="662" t="str">
        <f>IFERROR(IF(OR(ALQ31="日",ALQ31="祝",ALQ31=0,ALR31=""),"　",MAX(IF(AND(ALR31&lt;=AML14,ALT31&gt;AMM14),AMM14-AML14,IF(AND(ALR31&gt;AML14,ALT31&lt;=AMM14),ALT31-ALR31,IF(AND(ALR31&lt;=AML14,ALT31&lt;=AMM14),ALT31-AML14,IF(AND(ALR31&gt;AML14,ALT31&gt;AMM14),AMM14-ALR31,0)))),0)),0)</f>
        <v>　</v>
      </c>
      <c r="AMM31" s="663"/>
      <c r="AMN31" s="664"/>
      <c r="AMO31" s="662" t="str">
        <f>IFERROR(IF(OR(ALQ31="日",ALQ31="祝",ALQ31=0,ALV31=0),"　",MAX(IF(AND(ALV31&gt;AMR14,ALX31&gt;AMP14),0,IF(AND(ALV31&lt;=AMR14,ALV31&gt;AMO14,ALX31&gt;AMP14),AMR14-ALV31,IF(AND(ALV31&lt;=AMR14,ALV31&lt;=AMO14,ALX31&gt;AMP14),AMR14-AMO14,IF(AND(ALV31&gt;AMO14,ALX31&lt;=AMP14),ALX31-ALV31,IF(AND(ALV31&lt;=AMO14,ALX31&lt;=AMP14),ALX31-AMO14,0))))),0)),0)</f>
        <v>　</v>
      </c>
      <c r="AMP31" s="663"/>
      <c r="AMQ31" s="664"/>
      <c r="AMR31" s="662" t="str">
        <f>IFERROR(IF(OR(ALQ31="日",ALQ31="祝",ALQ31=0,ALV31=0),"　",MAX(IF(AND(ALV31&lt;=AMR14,ALX31&gt;AMS14),AMS14-AMR14,IF(ALX31&lt;=AMS14,0,IF(AND(ALV31&gt;AMR14,ALX31&gt;AMS14),AMS14-ALV31,0))),0)),0)</f>
        <v>　</v>
      </c>
      <c r="AMS31" s="663"/>
      <c r="AMT31" s="664"/>
      <c r="AMU31" s="662" t="str">
        <f t="shared" si="17"/>
        <v>　</v>
      </c>
      <c r="AMV31" s="663"/>
      <c r="AMW31" s="664"/>
      <c r="AMX31" s="665" t="str">
        <f>IF(ANA31="×",TIME(0,0,0),IF(ANK4="非常勤",ALZ31,AML31))</f>
        <v>　</v>
      </c>
      <c r="AMY31" s="666"/>
      <c r="AMZ31" s="667"/>
      <c r="ANA31" s="265"/>
      <c r="ANB31" s="665" t="str">
        <f>IF(ANE31="×",TIME(0,0,0),IF(ANK4="非常勤",AMC31,AMO31))</f>
        <v>　</v>
      </c>
      <c r="ANC31" s="666"/>
      <c r="AND31" s="667"/>
      <c r="ANE31" s="265"/>
      <c r="ANF31" s="665" t="str">
        <f>IF(ANI31="×",TIME(0,0,0),IF(ANK4="非常勤",AMF31,AMR31))</f>
        <v>　</v>
      </c>
      <c r="ANG31" s="666"/>
      <c r="ANH31" s="667"/>
      <c r="ANI31" s="265"/>
      <c r="ANJ31" s="665" t="str">
        <f>IF(ANM31="×",TIME(0,0,0),IF(ANK4="非常勤",AMI31,AMU31))</f>
        <v>　</v>
      </c>
      <c r="ANK31" s="666"/>
      <c r="ANL31" s="667"/>
      <c r="ANM31" s="265"/>
      <c r="ANN31" s="720"/>
      <c r="ANO31" s="720"/>
      <c r="ANP31" s="668"/>
      <c r="ANQ31" s="670"/>
      <c r="ANR31" s="669"/>
      <c r="ANS31" s="671"/>
      <c r="ANT31" s="672"/>
      <c r="ANU31" s="672"/>
      <c r="ANV31" s="673"/>
      <c r="ANW31" s="263">
        <f>'別表_個別勤務状況（1～60）'!$A$31</f>
        <v>17</v>
      </c>
      <c r="ANX31" s="264" t="str">
        <f>'別表_個別勤務状況（1～60）'!$B$31</f>
        <v>土</v>
      </c>
      <c r="ANY31" s="660"/>
      <c r="ANZ31" s="661"/>
      <c r="AOA31" s="660"/>
      <c r="AOB31" s="661"/>
      <c r="AOC31" s="660"/>
      <c r="AOD31" s="661"/>
      <c r="AOE31" s="660"/>
      <c r="AOF31" s="661"/>
      <c r="AOG31" s="662" t="str">
        <f>IFERROR(IF(OR(ANX31="日",ANX31="祝",ANX31=0,ANY31=""),"　",MAX(IF(AND(ANY31&lt;=AOG14,AOA31&gt;AOH14),AOH14-AOG14,IF(AND(ANY31&gt;AOG14,AOA31&lt;=AOH14),AOA31-ANY31,IF(AND(ANY31&lt;=AOG14,AOA31&lt;=AOH14),AOA31-AOG14,IF(AND(ANY31&gt;AOG14,AOA31&gt;AOH14),AOH14-ANY31,0)))),0)),0)</f>
        <v>　</v>
      </c>
      <c r="AOH31" s="663"/>
      <c r="AOI31" s="664"/>
      <c r="AOJ31" s="662" t="str">
        <f>IFERROR(IF(OR(ANX31="日",ANX31="祝",ANX31=0,AOC31=""),"　",MAX(IF(AND(AOC31&gt;AOM14,AOE31&gt;AOK14),0,IF(AND(AOC31&lt;=AOM14,AOC31&gt;AOJ14,AOE31&gt;AOK14),AOM14-AOC31,IF(AND(AOC31&lt;=AOM14,AOC31&lt;=AOJ14,AOE31&gt;AOK14),AOM14-AOJ14,IF(AND(AOC31&gt;AOJ14,AOE31&lt;=AOK14),AOE31-AOC31,IF(AND(AOC31&lt;=AOJ14,AOE31&lt;=AOK14),AOE31-AOJ14,0))))),0)),0)</f>
        <v>　</v>
      </c>
      <c r="AOK31" s="663"/>
      <c r="AOL31" s="664"/>
      <c r="AOM31" s="662" t="str">
        <f>IFERROR(IF(OR(ANX31="日",ANX31="祝",ANX31=0,AOC31=0),"　",MAX(IF(AND(AOC31&lt;=AOM14,AOE31&gt;AON14),AON14-AOM14,IF(AOE31&lt;=AON14,0,IF(AND(AOC31&gt;AOM14,AOE31&gt;AON14),AON14-AOC31,0))),0)),0)</f>
        <v>　</v>
      </c>
      <c r="AON31" s="663"/>
      <c r="AOO31" s="664"/>
      <c r="AOP31" s="662" t="str">
        <f>IFERROR(IF(OR(ANX31="日",ANX31="祝",ANX31=0,AOC31=0),"　",MAX(IF(AOC31&gt;AOP14,AOE31-AOC31,IF(AOC31&lt;=AOP14,AOE31-AOP14,0)),0)),0)</f>
        <v>　</v>
      </c>
      <c r="AOQ31" s="663"/>
      <c r="AOR31" s="664"/>
      <c r="AOS31" s="662" t="str">
        <f>IFERROR(IF(OR(ANX31="日",ANX31="祝",ANX31=0,ANY31=""),"　",MAX(IF(AND(ANY31&lt;=AOS14,AOA31&gt;AOT14),AOT14-AOS14,IF(AND(ANY31&gt;AOS14,AOA31&lt;=AOT14),AOA31-ANY31,IF(AND(ANY31&lt;=AOS14,AOA31&lt;=AOT14),AOA31-AOS14,IF(AND(ANY31&gt;AOS14,AOA31&gt;AOT14),AOT14-ANY31,0)))),0)),0)</f>
        <v>　</v>
      </c>
      <c r="AOT31" s="663"/>
      <c r="AOU31" s="664"/>
      <c r="AOV31" s="662" t="str">
        <f>IFERROR(IF(OR(ANX31="日",ANX31="祝",ANX31=0,AOC31=0),"　",MAX(IF(AND(AOC31&gt;AOY14,AOE31&gt;AOW14),0,IF(AND(AOC31&lt;=AOY14,AOC31&gt;AOV14,AOE31&gt;AOW14),AOY14-AOC31,IF(AND(AOC31&lt;=AOY14,AOC31&lt;=AOV14,AOE31&gt;AOW14),AOY14-AOV14,IF(AND(AOC31&gt;AOV14,AOE31&lt;=AOW14),AOE31-AOC31,IF(AND(AOC31&lt;=AOV14,AOE31&lt;=AOW14),AOE31-AOV14,0))))),0)),0)</f>
        <v>　</v>
      </c>
      <c r="AOW31" s="663"/>
      <c r="AOX31" s="664"/>
      <c r="AOY31" s="662" t="str">
        <f>IFERROR(IF(OR(ANX31="日",ANX31="祝",ANX31=0,AOC31=0),"　",MAX(IF(AND(AOC31&lt;=AOY14,AOE31&gt;AOZ14),AOZ14-AOY14,IF(AOE31&lt;=AOZ14,0,IF(AND(AOC31&gt;AOY14,AOE31&gt;AOZ14),AOZ14-AOC31,0))),0)),0)</f>
        <v>　</v>
      </c>
      <c r="AOZ31" s="663"/>
      <c r="APA31" s="664"/>
      <c r="APB31" s="662" t="str">
        <f t="shared" si="18"/>
        <v>　</v>
      </c>
      <c r="APC31" s="663"/>
      <c r="APD31" s="664"/>
      <c r="APE31" s="665" t="str">
        <f>IF(APH31="×",TIME(0,0,0),IF(APR4="非常勤",AOG31,AOS31))</f>
        <v>　</v>
      </c>
      <c r="APF31" s="666"/>
      <c r="APG31" s="667"/>
      <c r="APH31" s="265"/>
      <c r="API31" s="665" t="str">
        <f>IF(APL31="×",TIME(0,0,0),IF(APR4="非常勤",AOJ31,AOV31))</f>
        <v>　</v>
      </c>
      <c r="APJ31" s="666"/>
      <c r="APK31" s="667"/>
      <c r="APL31" s="265"/>
      <c r="APM31" s="665" t="str">
        <f>IF(APP31="×",TIME(0,0,0),IF(APR4="非常勤",AOM31,AOY31))</f>
        <v>　</v>
      </c>
      <c r="APN31" s="666"/>
      <c r="APO31" s="667"/>
      <c r="APP31" s="265"/>
      <c r="APQ31" s="665" t="str">
        <f>IF(APT31="×",TIME(0,0,0),IF(APR4="非常勤",AOP31,APB31))</f>
        <v>　</v>
      </c>
      <c r="APR31" s="666"/>
      <c r="APS31" s="667"/>
      <c r="APT31" s="265"/>
      <c r="APU31" s="720"/>
      <c r="APV31" s="720"/>
      <c r="APW31" s="668"/>
      <c r="APX31" s="670"/>
      <c r="APY31" s="669"/>
      <c r="APZ31" s="671"/>
      <c r="AQA31" s="672"/>
      <c r="AQB31" s="672"/>
      <c r="AQC31" s="673"/>
      <c r="AQD31" s="263">
        <f>'別表_個別勤務状況（1～60）'!$A$31</f>
        <v>17</v>
      </c>
      <c r="AQE31" s="264" t="str">
        <f>'別表_個別勤務状況（1～60）'!$B$31</f>
        <v>土</v>
      </c>
      <c r="AQF31" s="660"/>
      <c r="AQG31" s="661"/>
      <c r="AQH31" s="660"/>
      <c r="AQI31" s="661"/>
      <c r="AQJ31" s="660"/>
      <c r="AQK31" s="661"/>
      <c r="AQL31" s="660"/>
      <c r="AQM31" s="661"/>
      <c r="AQN31" s="662" t="str">
        <f>IFERROR(IF(OR(AQE31="日",AQE31="祝",AQE31=0,AQF31=""),"　",MAX(IF(AND(AQF31&lt;=AQN14,AQH31&gt;AQO14),AQO14-AQN14,IF(AND(AQF31&gt;AQN14,AQH31&lt;=AQO14),AQH31-AQF31,IF(AND(AQF31&lt;=AQN14,AQH31&lt;=AQO14),AQH31-AQN14,IF(AND(AQF31&gt;AQN14,AQH31&gt;AQO14),AQO14-AQF31,0)))),0)),0)</f>
        <v>　</v>
      </c>
      <c r="AQO31" s="663"/>
      <c r="AQP31" s="664"/>
      <c r="AQQ31" s="662" t="str">
        <f>IFERROR(IF(OR(AQE31="日",AQE31="祝",AQE31=0,AQJ31=""),"　",MAX(IF(AND(AQJ31&gt;AQT14,AQL31&gt;AQR14),0,IF(AND(AQJ31&lt;=AQT14,AQJ31&gt;AQQ14,AQL31&gt;AQR14),AQT14-AQJ31,IF(AND(AQJ31&lt;=AQT14,AQJ31&lt;=AQQ14,AQL31&gt;AQR14),AQT14-AQQ14,IF(AND(AQJ31&gt;AQQ14,AQL31&lt;=AQR14),AQL31-AQJ31,IF(AND(AQJ31&lt;=AQQ14,AQL31&lt;=AQR14),AQL31-AQQ14,0))))),0)),0)</f>
        <v>　</v>
      </c>
      <c r="AQR31" s="663"/>
      <c r="AQS31" s="664"/>
      <c r="AQT31" s="662" t="str">
        <f>IFERROR(IF(OR(AQE31="日",AQE31="祝",AQE31=0,AQJ31=0),"　",MAX(IF(AND(AQJ31&lt;=AQT14,AQL31&gt;AQU14),AQU14-AQT14,IF(AQL31&lt;=AQU14,0,IF(AND(AQJ31&gt;AQT14,AQL31&gt;AQU14),AQU14-AQJ31,0))),0)),0)</f>
        <v>　</v>
      </c>
      <c r="AQU31" s="663"/>
      <c r="AQV31" s="664"/>
      <c r="AQW31" s="662" t="str">
        <f>IFERROR(IF(OR(AQE31="日",AQE31="祝",AQE31=0,AQJ31=0),"　",MAX(IF(AQJ31&gt;AQW14,AQL31-AQJ31,IF(AQJ31&lt;=AQW14,AQL31-AQW14,0)),0)),0)</f>
        <v>　</v>
      </c>
      <c r="AQX31" s="663"/>
      <c r="AQY31" s="664"/>
      <c r="AQZ31" s="662" t="str">
        <f>IFERROR(IF(OR(AQE31="日",AQE31="祝",AQE31=0,AQF31=""),"　",MAX(IF(AND(AQF31&lt;=AQZ14,AQH31&gt;ARA14),ARA14-AQZ14,IF(AND(AQF31&gt;AQZ14,AQH31&lt;=ARA14),AQH31-AQF31,IF(AND(AQF31&lt;=AQZ14,AQH31&lt;=ARA14),AQH31-AQZ14,IF(AND(AQF31&gt;AQZ14,AQH31&gt;ARA14),ARA14-AQF31,0)))),0)),0)</f>
        <v>　</v>
      </c>
      <c r="ARA31" s="663"/>
      <c r="ARB31" s="664"/>
      <c r="ARC31" s="662" t="str">
        <f>IFERROR(IF(OR(AQE31="日",AQE31="祝",AQE31=0,AQJ31=0),"　",MAX(IF(AND(AQJ31&gt;ARF14,AQL31&gt;ARD14),0,IF(AND(AQJ31&lt;=ARF14,AQJ31&gt;ARC14,AQL31&gt;ARD14),ARF14-AQJ31,IF(AND(AQJ31&lt;=ARF14,AQJ31&lt;=ARC14,AQL31&gt;ARD14),ARF14-ARC14,IF(AND(AQJ31&gt;ARC14,AQL31&lt;=ARD14),AQL31-AQJ31,IF(AND(AQJ31&lt;=ARC14,AQL31&lt;=ARD14),AQL31-ARC14,0))))),0)),0)</f>
        <v>　</v>
      </c>
      <c r="ARD31" s="663"/>
      <c r="ARE31" s="664"/>
      <c r="ARF31" s="662" t="str">
        <f>IFERROR(IF(OR(AQE31="日",AQE31="祝",AQE31=0,AQJ31=0),"　",MAX(IF(AND(AQJ31&lt;=ARF14,AQL31&gt;ARG14),ARG14-ARF14,IF(AQL31&lt;=ARG14,0,IF(AND(AQJ31&gt;ARF14,AQL31&gt;ARG14),ARG14-AQJ31,0))),0)),0)</f>
        <v>　</v>
      </c>
      <c r="ARG31" s="663"/>
      <c r="ARH31" s="664"/>
      <c r="ARI31" s="662" t="str">
        <f t="shared" si="19"/>
        <v>　</v>
      </c>
      <c r="ARJ31" s="663"/>
      <c r="ARK31" s="664"/>
      <c r="ARL31" s="665" t="str">
        <f>IF(ARO31="×",TIME(0,0,0),IF(ARY4="非常勤",AQN31,AQZ31))</f>
        <v>　</v>
      </c>
      <c r="ARM31" s="666"/>
      <c r="ARN31" s="667"/>
      <c r="ARO31" s="265"/>
      <c r="ARP31" s="665" t="str">
        <f>IF(ARS31="×",TIME(0,0,0),IF(ARY4="非常勤",AQQ31,ARC31))</f>
        <v>　</v>
      </c>
      <c r="ARQ31" s="666"/>
      <c r="ARR31" s="667"/>
      <c r="ARS31" s="265"/>
      <c r="ART31" s="665" t="str">
        <f>IF(ARW31="×",TIME(0,0,0),IF(ARY4="非常勤",AQT31,ARF31))</f>
        <v>　</v>
      </c>
      <c r="ARU31" s="666"/>
      <c r="ARV31" s="667"/>
      <c r="ARW31" s="265"/>
      <c r="ARX31" s="665" t="str">
        <f>IF(ASA31="×",TIME(0,0,0),IF(ARY4="非常勤",AQW31,ARI31))</f>
        <v>　</v>
      </c>
      <c r="ARY31" s="666"/>
      <c r="ARZ31" s="667"/>
      <c r="ASA31" s="265"/>
      <c r="ASB31" s="720"/>
      <c r="ASC31" s="720"/>
      <c r="ASD31" s="668"/>
      <c r="ASE31" s="670"/>
      <c r="ASF31" s="669"/>
      <c r="ASG31" s="671"/>
      <c r="ASH31" s="672"/>
      <c r="ASI31" s="672"/>
      <c r="ASJ31" s="673"/>
      <c r="ASK31" s="263">
        <f>'別表_個別勤務状況（1～60）'!$A$31</f>
        <v>17</v>
      </c>
      <c r="ASL31" s="264" t="str">
        <f>'別表_個別勤務状況（1～60）'!$B$31</f>
        <v>土</v>
      </c>
      <c r="ASM31" s="660"/>
      <c r="ASN31" s="661"/>
      <c r="ASO31" s="660"/>
      <c r="ASP31" s="661"/>
      <c r="ASQ31" s="660"/>
      <c r="ASR31" s="661"/>
      <c r="ASS31" s="660"/>
      <c r="AST31" s="661"/>
      <c r="ASU31" s="662" t="str">
        <f>IFERROR(IF(OR(ASL31="日",ASL31="祝",ASL31=0,ASM31=""),"　",MAX(IF(AND(ASM31&lt;=ASU14,ASO31&gt;ASV14),ASV14-ASU14,IF(AND(ASM31&gt;ASU14,ASO31&lt;=ASV14),ASO31-ASM31,IF(AND(ASM31&lt;=ASU14,ASO31&lt;=ASV14),ASO31-ASU14,IF(AND(ASM31&gt;ASU14,ASO31&gt;ASV14),ASV14-ASM31,0)))),0)),0)</f>
        <v>　</v>
      </c>
      <c r="ASV31" s="663"/>
      <c r="ASW31" s="664"/>
      <c r="ASX31" s="662" t="str">
        <f>IFERROR(IF(OR(ASL31="日",ASL31="祝",ASL31=0,ASQ31=""),"　",MAX(IF(AND(ASQ31&gt;ATA14,ASS31&gt;ASY14),0,IF(AND(ASQ31&lt;=ATA14,ASQ31&gt;ASX14,ASS31&gt;ASY14),ATA14-ASQ31,IF(AND(ASQ31&lt;=ATA14,ASQ31&lt;=ASX14,ASS31&gt;ASY14),ATA14-ASX14,IF(AND(ASQ31&gt;ASX14,ASS31&lt;=ASY14),ASS31-ASQ31,IF(AND(ASQ31&lt;=ASX14,ASS31&lt;=ASY14),ASS31-ASX14,0))))),0)),0)</f>
        <v>　</v>
      </c>
      <c r="ASY31" s="663"/>
      <c r="ASZ31" s="664"/>
      <c r="ATA31" s="662" t="str">
        <f>IFERROR(IF(OR(ASL31="日",ASL31="祝",ASL31=0,ASQ31=0),"　",MAX(IF(AND(ASQ31&lt;=ATA14,ASS31&gt;ATB14),ATB14-ATA14,IF(ASS31&lt;=ATB14,0,IF(AND(ASQ31&gt;ATA14,ASS31&gt;ATB14),ATB14-ASQ31,0))),0)),0)</f>
        <v>　</v>
      </c>
      <c r="ATB31" s="663"/>
      <c r="ATC31" s="664"/>
      <c r="ATD31" s="662" t="str">
        <f>IFERROR(IF(OR(ASL31="日",ASL31="祝",ASL31=0,ASQ31=0),"　",MAX(IF(ASQ31&gt;ATD14,ASS31-ASQ31,IF(ASQ31&lt;=ATD14,ASS31-ATD14,0)),0)),0)</f>
        <v>　</v>
      </c>
      <c r="ATE31" s="663"/>
      <c r="ATF31" s="664"/>
      <c r="ATG31" s="662" t="str">
        <f>IFERROR(IF(OR(ASL31="日",ASL31="祝",ASL31=0,ASM31=""),"　",MAX(IF(AND(ASM31&lt;=ATG14,ASO31&gt;ATH14),ATH14-ATG14,IF(AND(ASM31&gt;ATG14,ASO31&lt;=ATH14),ASO31-ASM31,IF(AND(ASM31&lt;=ATG14,ASO31&lt;=ATH14),ASO31-ATG14,IF(AND(ASM31&gt;ATG14,ASO31&gt;ATH14),ATH14-ASM31,0)))),0)),0)</f>
        <v>　</v>
      </c>
      <c r="ATH31" s="663"/>
      <c r="ATI31" s="664"/>
      <c r="ATJ31" s="662" t="str">
        <f>IFERROR(IF(OR(ASL31="日",ASL31="祝",ASL31=0,ASQ31=0),"　",MAX(IF(AND(ASQ31&gt;ATM14,ASS31&gt;ATK14),0,IF(AND(ASQ31&lt;=ATM14,ASQ31&gt;ATJ14,ASS31&gt;ATK14),ATM14-ASQ31,IF(AND(ASQ31&lt;=ATM14,ASQ31&lt;=ATJ14,ASS31&gt;ATK14),ATM14-ATJ14,IF(AND(ASQ31&gt;ATJ14,ASS31&lt;=ATK14),ASS31-ASQ31,IF(AND(ASQ31&lt;=ATJ14,ASS31&lt;=ATK14),ASS31-ATJ14,0))))),0)),0)</f>
        <v>　</v>
      </c>
      <c r="ATK31" s="663"/>
      <c r="ATL31" s="664"/>
      <c r="ATM31" s="662" t="str">
        <f>IFERROR(IF(OR(ASL31="日",ASL31="祝",ASL31=0,ASQ31=0),"　",MAX(IF(AND(ASQ31&lt;=ATM14,ASS31&gt;ATN14),ATN14-ATM14,IF(ASS31&lt;=ATN14,0,IF(AND(ASQ31&gt;ATM14,ASS31&gt;ATN14),ATN14-ASQ31,0))),0)),0)</f>
        <v>　</v>
      </c>
      <c r="ATN31" s="663"/>
      <c r="ATO31" s="664"/>
      <c r="ATP31" s="662" t="str">
        <f t="shared" si="20"/>
        <v>　</v>
      </c>
      <c r="ATQ31" s="663"/>
      <c r="ATR31" s="664"/>
      <c r="ATS31" s="665" t="str">
        <f>IF(ATV31="×",TIME(0,0,0),IF(AUF4="非常勤",ASU31,ATG31))</f>
        <v>　</v>
      </c>
      <c r="ATT31" s="666"/>
      <c r="ATU31" s="667"/>
      <c r="ATV31" s="265"/>
      <c r="ATW31" s="665" t="str">
        <f>IF(ATZ31="×",TIME(0,0,0),IF(AUF4="非常勤",ASX31,ATJ31))</f>
        <v>　</v>
      </c>
      <c r="ATX31" s="666"/>
      <c r="ATY31" s="667"/>
      <c r="ATZ31" s="265"/>
      <c r="AUA31" s="665" t="str">
        <f>IF(AUD31="×",TIME(0,0,0),IF(AUF4="非常勤",ATA31,ATM31))</f>
        <v>　</v>
      </c>
      <c r="AUB31" s="666"/>
      <c r="AUC31" s="667"/>
      <c r="AUD31" s="265"/>
      <c r="AUE31" s="665" t="str">
        <f>IF(AUH31="×",TIME(0,0,0),IF(AUF4="非常勤",ATD31,ATP31))</f>
        <v>　</v>
      </c>
      <c r="AUF31" s="666"/>
      <c r="AUG31" s="667"/>
      <c r="AUH31" s="265"/>
      <c r="AUI31" s="720"/>
      <c r="AUJ31" s="720"/>
      <c r="AUK31" s="668"/>
      <c r="AUL31" s="670"/>
      <c r="AUM31" s="669"/>
      <c r="AUN31" s="671"/>
      <c r="AUO31" s="672"/>
      <c r="AUP31" s="672"/>
      <c r="AUQ31" s="673"/>
      <c r="AUR31" s="263">
        <f>'別表_個別勤務状況（1～60）'!$A$31</f>
        <v>17</v>
      </c>
      <c r="AUS31" s="264" t="str">
        <f>'別表_個別勤務状況（1～60）'!$B$31</f>
        <v>土</v>
      </c>
      <c r="AUT31" s="660"/>
      <c r="AUU31" s="661"/>
      <c r="AUV31" s="660"/>
      <c r="AUW31" s="661"/>
      <c r="AUX31" s="660"/>
      <c r="AUY31" s="661"/>
      <c r="AUZ31" s="660"/>
      <c r="AVA31" s="661"/>
      <c r="AVB31" s="662" t="str">
        <f>IFERROR(IF(OR(AUS31="日",AUS31="祝",AUS31=0,AUT31=""),"　",MAX(IF(AND(AUT31&lt;=AVB14,AUV31&gt;AVC14),AVC14-AVB14,IF(AND(AUT31&gt;AVB14,AUV31&lt;=AVC14),AUV31-AUT31,IF(AND(AUT31&lt;=AVB14,AUV31&lt;=AVC14),AUV31-AVB14,IF(AND(AUT31&gt;AVB14,AUV31&gt;AVC14),AVC14-AUT31,0)))),0)),0)</f>
        <v>　</v>
      </c>
      <c r="AVC31" s="663"/>
      <c r="AVD31" s="664"/>
      <c r="AVE31" s="662" t="str">
        <f>IFERROR(IF(OR(AUS31="日",AUS31="祝",AUS31=0,AUX31=""),"　",MAX(IF(AND(AUX31&gt;AVH14,AUZ31&gt;AVF14),0,IF(AND(AUX31&lt;=AVH14,AUX31&gt;AVE14,AUZ31&gt;AVF14),AVH14-AUX31,IF(AND(AUX31&lt;=AVH14,AUX31&lt;=AVE14,AUZ31&gt;AVF14),AVH14-AVE14,IF(AND(AUX31&gt;AVE14,AUZ31&lt;=AVF14),AUZ31-AUX31,IF(AND(AUX31&lt;=AVE14,AUZ31&lt;=AVF14),AUZ31-AVE14,0))))),0)),0)</f>
        <v>　</v>
      </c>
      <c r="AVF31" s="663"/>
      <c r="AVG31" s="664"/>
      <c r="AVH31" s="662" t="str">
        <f>IFERROR(IF(OR(AUS31="日",AUS31="祝",AUS31=0,AUX31=0),"　",MAX(IF(AND(AUX31&lt;=AVH14,AUZ31&gt;AVI14),AVI14-AVH14,IF(AUZ31&lt;=AVI14,0,IF(AND(AUX31&gt;AVH14,AUZ31&gt;AVI14),AVI14-AUX31,0))),0)),0)</f>
        <v>　</v>
      </c>
      <c r="AVI31" s="663"/>
      <c r="AVJ31" s="664"/>
      <c r="AVK31" s="662" t="str">
        <f>IFERROR(IF(OR(AUS31="日",AUS31="祝",AUS31=0,AUX31=0),"　",MAX(IF(AUX31&gt;AVK14,AUZ31-AUX31,IF(AUX31&lt;=AVK14,AUZ31-AVK14,0)),0)),0)</f>
        <v>　</v>
      </c>
      <c r="AVL31" s="663"/>
      <c r="AVM31" s="664"/>
      <c r="AVN31" s="662" t="str">
        <f>IFERROR(IF(OR(AUS31="日",AUS31="祝",AUS31=0,AUT31=""),"　",MAX(IF(AND(AUT31&lt;=AVN14,AUV31&gt;AVO14),AVO14-AVN14,IF(AND(AUT31&gt;AVN14,AUV31&lt;=AVO14),AUV31-AUT31,IF(AND(AUT31&lt;=AVN14,AUV31&lt;=AVO14),AUV31-AVN14,IF(AND(AUT31&gt;AVN14,AUV31&gt;AVO14),AVO14-AUT31,0)))),0)),0)</f>
        <v>　</v>
      </c>
      <c r="AVO31" s="663"/>
      <c r="AVP31" s="664"/>
      <c r="AVQ31" s="662" t="str">
        <f>IFERROR(IF(OR(AUS31="日",AUS31="祝",AUS31=0,AUX31=0),"　",MAX(IF(AND(AUX31&gt;AVT14,AUZ31&gt;AVR14),0,IF(AND(AUX31&lt;=AVT14,AUX31&gt;AVQ14,AUZ31&gt;AVR14),AVT14-AUX31,IF(AND(AUX31&lt;=AVT14,AUX31&lt;=AVQ14,AUZ31&gt;AVR14),AVT14-AVQ14,IF(AND(AUX31&gt;AVQ14,AUZ31&lt;=AVR14),AUZ31-AUX31,IF(AND(AUX31&lt;=AVQ14,AUZ31&lt;=AVR14),AUZ31-AVQ14,0))))),0)),0)</f>
        <v>　</v>
      </c>
      <c r="AVR31" s="663"/>
      <c r="AVS31" s="664"/>
      <c r="AVT31" s="662" t="str">
        <f>IFERROR(IF(OR(AUS31="日",AUS31="祝",AUS31=0,AUX31=0),"　",MAX(IF(AND(AUX31&lt;=AVT14,AUZ31&gt;AVU14),AVU14-AVT14,IF(AUZ31&lt;=AVU14,0,IF(AND(AUX31&gt;AVT14,AUZ31&gt;AVU14),AVU14-AUX31,0))),0)),0)</f>
        <v>　</v>
      </c>
      <c r="AVU31" s="663"/>
      <c r="AVV31" s="664"/>
      <c r="AVW31" s="662" t="str">
        <f t="shared" si="21"/>
        <v>　</v>
      </c>
      <c r="AVX31" s="663"/>
      <c r="AVY31" s="664"/>
      <c r="AVZ31" s="665" t="str">
        <f>IF(AWC31="×",TIME(0,0,0),IF(AWM4="非常勤",AVB31,AVN31))</f>
        <v>　</v>
      </c>
      <c r="AWA31" s="666"/>
      <c r="AWB31" s="667"/>
      <c r="AWC31" s="265"/>
      <c r="AWD31" s="665" t="str">
        <f>IF(AWG31="×",TIME(0,0,0),IF(AWM4="非常勤",AVE31,AVQ31))</f>
        <v>　</v>
      </c>
      <c r="AWE31" s="666"/>
      <c r="AWF31" s="667"/>
      <c r="AWG31" s="265"/>
      <c r="AWH31" s="665" t="str">
        <f>IF(AWK31="×",TIME(0,0,0),IF(AWM4="非常勤",AVH31,AVT31))</f>
        <v>　</v>
      </c>
      <c r="AWI31" s="666"/>
      <c r="AWJ31" s="667"/>
      <c r="AWK31" s="265"/>
      <c r="AWL31" s="665" t="str">
        <f>IF(AWO31="×",TIME(0,0,0),IF(AWM4="非常勤",AVK31,AVW31))</f>
        <v>　</v>
      </c>
      <c r="AWM31" s="666"/>
      <c r="AWN31" s="667"/>
      <c r="AWO31" s="265"/>
      <c r="AWP31" s="720"/>
      <c r="AWQ31" s="720"/>
      <c r="AWR31" s="668"/>
      <c r="AWS31" s="670"/>
      <c r="AWT31" s="669"/>
      <c r="AWU31" s="671"/>
      <c r="AWV31" s="672"/>
      <c r="AWW31" s="672"/>
      <c r="AWX31" s="673"/>
      <c r="AWY31" s="263">
        <f>'別表_個別勤務状況（1～60）'!$A$31</f>
        <v>17</v>
      </c>
      <c r="AWZ31" s="264" t="str">
        <f>'別表_個別勤務状況（1～60）'!$B$31</f>
        <v>土</v>
      </c>
      <c r="AXA31" s="660"/>
      <c r="AXB31" s="661"/>
      <c r="AXC31" s="660"/>
      <c r="AXD31" s="661"/>
      <c r="AXE31" s="660"/>
      <c r="AXF31" s="661"/>
      <c r="AXG31" s="660"/>
      <c r="AXH31" s="661"/>
      <c r="AXI31" s="662" t="str">
        <f>IFERROR(IF(OR(AWZ31="日",AWZ31="祝",AWZ31=0,AXA31=""),"　",MAX(IF(AND(AXA31&lt;=AXI14,AXC31&gt;AXJ14),AXJ14-AXI14,IF(AND(AXA31&gt;AXI14,AXC31&lt;=AXJ14),AXC31-AXA31,IF(AND(AXA31&lt;=AXI14,AXC31&lt;=AXJ14),AXC31-AXI14,IF(AND(AXA31&gt;AXI14,AXC31&gt;AXJ14),AXJ14-AXA31,0)))),0)),0)</f>
        <v>　</v>
      </c>
      <c r="AXJ31" s="663"/>
      <c r="AXK31" s="664"/>
      <c r="AXL31" s="662" t="str">
        <f>IFERROR(IF(OR(AWZ31="日",AWZ31="祝",AWZ31=0,AXE31=""),"　",MAX(IF(AND(AXE31&gt;AXO14,AXG31&gt;AXM14),0,IF(AND(AXE31&lt;=AXO14,AXE31&gt;AXL14,AXG31&gt;AXM14),AXO14-AXE31,IF(AND(AXE31&lt;=AXO14,AXE31&lt;=AXL14,AXG31&gt;AXM14),AXO14-AXL14,IF(AND(AXE31&gt;AXL14,AXG31&lt;=AXM14),AXG31-AXE31,IF(AND(AXE31&lt;=AXL14,AXG31&lt;=AXM14),AXG31-AXL14,0))))),0)),0)</f>
        <v>　</v>
      </c>
      <c r="AXM31" s="663"/>
      <c r="AXN31" s="664"/>
      <c r="AXO31" s="662" t="str">
        <f>IFERROR(IF(OR(AWZ31="日",AWZ31="祝",AWZ31=0,AXE31=0),"　",MAX(IF(AND(AXE31&lt;=AXO14,AXG31&gt;AXP14),AXP14-AXO14,IF(AXG31&lt;=AXP14,0,IF(AND(AXE31&gt;AXO14,AXG31&gt;AXP14),AXP14-AXE31,0))),0)),0)</f>
        <v>　</v>
      </c>
      <c r="AXP31" s="663"/>
      <c r="AXQ31" s="664"/>
      <c r="AXR31" s="662" t="str">
        <f>IFERROR(IF(OR(AWZ31="日",AWZ31="祝",AWZ31=0,AXE31=0),"　",MAX(IF(AXE31&gt;AXR14,AXG31-AXE31,IF(AXE31&lt;=AXR14,AXG31-AXR14,0)),0)),0)</f>
        <v>　</v>
      </c>
      <c r="AXS31" s="663"/>
      <c r="AXT31" s="664"/>
      <c r="AXU31" s="662" t="str">
        <f>IFERROR(IF(OR(AWZ31="日",AWZ31="祝",AWZ31=0,AXA31=""),"　",MAX(IF(AND(AXA31&lt;=AXU14,AXC31&gt;AXV14),AXV14-AXU14,IF(AND(AXA31&gt;AXU14,AXC31&lt;=AXV14),AXC31-AXA31,IF(AND(AXA31&lt;=AXU14,AXC31&lt;=AXV14),AXC31-AXU14,IF(AND(AXA31&gt;AXU14,AXC31&gt;AXV14),AXV14-AXA31,0)))),0)),0)</f>
        <v>　</v>
      </c>
      <c r="AXV31" s="663"/>
      <c r="AXW31" s="664"/>
      <c r="AXX31" s="662" t="str">
        <f>IFERROR(IF(OR(AWZ31="日",AWZ31="祝",AWZ31=0,AXE31=0),"　",MAX(IF(AND(AXE31&gt;AYA14,AXG31&gt;AXY14),0,IF(AND(AXE31&lt;=AYA14,AXE31&gt;AXX14,AXG31&gt;AXY14),AYA14-AXE31,IF(AND(AXE31&lt;=AYA14,AXE31&lt;=AXX14,AXG31&gt;AXY14),AYA14-AXX14,IF(AND(AXE31&gt;AXX14,AXG31&lt;=AXY14),AXG31-AXE31,IF(AND(AXE31&lt;=AXX14,AXG31&lt;=AXY14),AXG31-AXX14,0))))),0)),0)</f>
        <v>　</v>
      </c>
      <c r="AXY31" s="663"/>
      <c r="AXZ31" s="664"/>
      <c r="AYA31" s="662" t="str">
        <f>IFERROR(IF(OR(AWZ31="日",AWZ31="祝",AWZ31=0,AXE31=0),"　",MAX(IF(AND(AXE31&lt;=AYA14,AXG31&gt;AYB14),AYB14-AYA14,IF(AXG31&lt;=AYB14,0,IF(AND(AXE31&gt;AYA14,AXG31&gt;AYB14),AYB14-AXE31,0))),0)),0)</f>
        <v>　</v>
      </c>
      <c r="AYB31" s="663"/>
      <c r="AYC31" s="664"/>
      <c r="AYD31" s="662" t="str">
        <f t="shared" si="22"/>
        <v>　</v>
      </c>
      <c r="AYE31" s="663"/>
      <c r="AYF31" s="664"/>
      <c r="AYG31" s="665" t="str">
        <f>IF(AYJ31="×",TIME(0,0,0),IF(AYT4="非常勤",AXI31,AXU31))</f>
        <v>　</v>
      </c>
      <c r="AYH31" s="666"/>
      <c r="AYI31" s="667"/>
      <c r="AYJ31" s="265"/>
      <c r="AYK31" s="665" t="str">
        <f>IF(AYN31="×",TIME(0,0,0),IF(AYT4="非常勤",AXL31,AXX31))</f>
        <v>　</v>
      </c>
      <c r="AYL31" s="666"/>
      <c r="AYM31" s="667"/>
      <c r="AYN31" s="265"/>
      <c r="AYO31" s="665" t="str">
        <f>IF(AYR31="×",TIME(0,0,0),IF(AYT4="非常勤",AXO31,AYA31))</f>
        <v>　</v>
      </c>
      <c r="AYP31" s="666"/>
      <c r="AYQ31" s="667"/>
      <c r="AYR31" s="265"/>
      <c r="AYS31" s="665" t="str">
        <f>IF(AYV31="×",TIME(0,0,0),IF(AYT4="非常勤",AXR31,AYD31))</f>
        <v>　</v>
      </c>
      <c r="AYT31" s="666"/>
      <c r="AYU31" s="667"/>
      <c r="AYV31" s="265"/>
      <c r="AYW31" s="720"/>
      <c r="AYX31" s="720"/>
      <c r="AYY31" s="668"/>
      <c r="AYZ31" s="670"/>
      <c r="AZA31" s="669"/>
      <c r="AZB31" s="671"/>
      <c r="AZC31" s="672"/>
      <c r="AZD31" s="672"/>
      <c r="AZE31" s="673"/>
      <c r="AZF31" s="263">
        <f>'別表_個別勤務状況（1～60）'!$A$31</f>
        <v>17</v>
      </c>
      <c r="AZG31" s="264" t="str">
        <f>'別表_個別勤務状況（1～60）'!$B$31</f>
        <v>土</v>
      </c>
      <c r="AZH31" s="660"/>
      <c r="AZI31" s="661"/>
      <c r="AZJ31" s="660"/>
      <c r="AZK31" s="661"/>
      <c r="AZL31" s="660"/>
      <c r="AZM31" s="661"/>
      <c r="AZN31" s="660"/>
      <c r="AZO31" s="661"/>
      <c r="AZP31" s="662" t="str">
        <f>IFERROR(IF(OR(AZG31="日",AZG31="祝",AZG31=0,AZH31=""),"　",MAX(IF(AND(AZH31&lt;=AZP14,AZJ31&gt;AZQ14),AZQ14-AZP14,IF(AND(AZH31&gt;AZP14,AZJ31&lt;=AZQ14),AZJ31-AZH31,IF(AND(AZH31&lt;=AZP14,AZJ31&lt;=AZQ14),AZJ31-AZP14,IF(AND(AZH31&gt;AZP14,AZJ31&gt;AZQ14),AZQ14-AZH31,0)))),0)),0)</f>
        <v>　</v>
      </c>
      <c r="AZQ31" s="663"/>
      <c r="AZR31" s="664"/>
      <c r="AZS31" s="662" t="str">
        <f>IFERROR(IF(OR(AZG31="日",AZG31="祝",AZG31=0,AZL31=""),"　",MAX(IF(AND(AZL31&gt;AZV14,AZN31&gt;AZT14),0,IF(AND(AZL31&lt;=AZV14,AZL31&gt;AZS14,AZN31&gt;AZT14),AZV14-AZL31,IF(AND(AZL31&lt;=AZV14,AZL31&lt;=AZS14,AZN31&gt;AZT14),AZV14-AZS14,IF(AND(AZL31&gt;AZS14,AZN31&lt;=AZT14),AZN31-AZL31,IF(AND(AZL31&lt;=AZS14,AZN31&lt;=AZT14),AZN31-AZS14,0))))),0)),0)</f>
        <v>　</v>
      </c>
      <c r="AZT31" s="663"/>
      <c r="AZU31" s="664"/>
      <c r="AZV31" s="662" t="str">
        <f>IFERROR(IF(OR(AZG31="日",AZG31="祝",AZG31=0,AZL31=0),"　",MAX(IF(AND(AZL31&lt;=AZV14,AZN31&gt;AZW14),AZW14-AZV14,IF(AZN31&lt;=AZW14,0,IF(AND(AZL31&gt;AZV14,AZN31&gt;AZW14),AZW14-AZL31,0))),0)),0)</f>
        <v>　</v>
      </c>
      <c r="AZW31" s="663"/>
      <c r="AZX31" s="664"/>
      <c r="AZY31" s="662" t="str">
        <f>IFERROR(IF(OR(AZG31="日",AZG31="祝",AZG31=0,AZL31=0),"　",MAX(IF(AZL31&gt;AZY14,AZN31-AZL31,IF(AZL31&lt;=AZY14,AZN31-AZY14,0)),0)),0)</f>
        <v>　</v>
      </c>
      <c r="AZZ31" s="663"/>
      <c r="BAA31" s="664"/>
      <c r="BAB31" s="662" t="str">
        <f>IFERROR(IF(OR(AZG31="日",AZG31="祝",AZG31=0,AZH31=""),"　",MAX(IF(AND(AZH31&lt;=BAB14,AZJ31&gt;BAC14),BAC14-BAB14,IF(AND(AZH31&gt;BAB14,AZJ31&lt;=BAC14),AZJ31-AZH31,IF(AND(AZH31&lt;=BAB14,AZJ31&lt;=BAC14),AZJ31-BAB14,IF(AND(AZH31&gt;BAB14,AZJ31&gt;BAC14),BAC14-AZH31,0)))),0)),0)</f>
        <v>　</v>
      </c>
      <c r="BAC31" s="663"/>
      <c r="BAD31" s="664"/>
      <c r="BAE31" s="662" t="str">
        <f>IFERROR(IF(OR(AZG31="日",AZG31="祝",AZG31=0,AZL31=0),"　",MAX(IF(AND(AZL31&gt;BAH14,AZN31&gt;BAF14),0,IF(AND(AZL31&lt;=BAH14,AZL31&gt;BAE14,AZN31&gt;BAF14),BAH14-AZL31,IF(AND(AZL31&lt;=BAH14,AZL31&lt;=BAE14,AZN31&gt;BAF14),BAH14-BAE14,IF(AND(AZL31&gt;BAE14,AZN31&lt;=BAF14),AZN31-AZL31,IF(AND(AZL31&lt;=BAE14,AZN31&lt;=BAF14),AZN31-BAE14,0))))),0)),0)</f>
        <v>　</v>
      </c>
      <c r="BAF31" s="663"/>
      <c r="BAG31" s="664"/>
      <c r="BAH31" s="662" t="str">
        <f>IFERROR(IF(OR(AZG31="日",AZG31="祝",AZG31=0,AZL31=0),"　",MAX(IF(AND(AZL31&lt;=BAH14,AZN31&gt;BAI14),BAI14-BAH14,IF(AZN31&lt;=BAI14,0,IF(AND(AZL31&gt;BAH14,AZN31&gt;BAI14),BAI14-AZL31,0))),0)),0)</f>
        <v>　</v>
      </c>
      <c r="BAI31" s="663"/>
      <c r="BAJ31" s="664"/>
      <c r="BAK31" s="662" t="str">
        <f t="shared" si="23"/>
        <v>　</v>
      </c>
      <c r="BAL31" s="663"/>
      <c r="BAM31" s="664"/>
      <c r="BAN31" s="665" t="str">
        <f>IF(BAQ31="×",TIME(0,0,0),IF(BBA4="非常勤",AZP31,BAB31))</f>
        <v>　</v>
      </c>
      <c r="BAO31" s="666"/>
      <c r="BAP31" s="667"/>
      <c r="BAQ31" s="265"/>
      <c r="BAR31" s="665" t="str">
        <f>IF(BAU31="×",TIME(0,0,0),IF(BBA4="非常勤",AZS31,BAE31))</f>
        <v>　</v>
      </c>
      <c r="BAS31" s="666"/>
      <c r="BAT31" s="667"/>
      <c r="BAU31" s="265"/>
      <c r="BAV31" s="665" t="str">
        <f>IF(BAY31="×",TIME(0,0,0),IF(BBA4="非常勤",AZV31,BAH31))</f>
        <v>　</v>
      </c>
      <c r="BAW31" s="666"/>
      <c r="BAX31" s="667"/>
      <c r="BAY31" s="265"/>
      <c r="BAZ31" s="665" t="str">
        <f>IF(BBC31="×",TIME(0,0,0),IF(BBA4="非常勤",AZY31,BAK31))</f>
        <v>　</v>
      </c>
      <c r="BBA31" s="666"/>
      <c r="BBB31" s="667"/>
      <c r="BBC31" s="265"/>
      <c r="BBD31" s="720"/>
      <c r="BBE31" s="720"/>
      <c r="BBF31" s="668"/>
      <c r="BBG31" s="670"/>
      <c r="BBH31" s="669"/>
      <c r="BBI31" s="671"/>
      <c r="BBJ31" s="672"/>
      <c r="BBK31" s="672"/>
      <c r="BBL31" s="673"/>
      <c r="BBM31" s="263">
        <f>'別表_個別勤務状況（1～60）'!$A$31</f>
        <v>17</v>
      </c>
      <c r="BBN31" s="264" t="str">
        <f>'別表_個別勤務状況（1～60）'!$B$31</f>
        <v>土</v>
      </c>
      <c r="BBO31" s="660"/>
      <c r="BBP31" s="661"/>
      <c r="BBQ31" s="660"/>
      <c r="BBR31" s="661"/>
      <c r="BBS31" s="660"/>
      <c r="BBT31" s="661"/>
      <c r="BBU31" s="660"/>
      <c r="BBV31" s="661"/>
      <c r="BBW31" s="662" t="str">
        <f>IFERROR(IF(OR(BBN31="日",BBN31="祝",BBN31=0,BBO31=""),"　",MAX(IF(AND(BBO31&lt;=BBW14,BBQ31&gt;BBX14),BBX14-BBW14,IF(AND(BBO31&gt;BBW14,BBQ31&lt;=BBX14),BBQ31-BBO31,IF(AND(BBO31&lt;=BBW14,BBQ31&lt;=BBX14),BBQ31-BBW14,IF(AND(BBO31&gt;BBW14,BBQ31&gt;BBX14),BBX14-BBO31,0)))),0)),0)</f>
        <v>　</v>
      </c>
      <c r="BBX31" s="663"/>
      <c r="BBY31" s="664"/>
      <c r="BBZ31" s="662" t="str">
        <f>IFERROR(IF(OR(BBN31="日",BBN31="祝",BBN31=0,BBS31=""),"　",MAX(IF(AND(BBS31&gt;BCC14,BBU31&gt;BCA14),0,IF(AND(BBS31&lt;=BCC14,BBS31&gt;BBZ14,BBU31&gt;BCA14),BCC14-BBS31,IF(AND(BBS31&lt;=BCC14,BBS31&lt;=BBZ14,BBU31&gt;BCA14),BCC14-BBZ14,IF(AND(BBS31&gt;BBZ14,BBU31&lt;=BCA14),BBU31-BBS31,IF(AND(BBS31&lt;=BBZ14,BBU31&lt;=BCA14),BBU31-BBZ14,0))))),0)),0)</f>
        <v>　</v>
      </c>
      <c r="BCA31" s="663"/>
      <c r="BCB31" s="664"/>
      <c r="BCC31" s="662" t="str">
        <f>IFERROR(IF(OR(BBN31="日",BBN31="祝",BBN31=0,BBS31=0),"　",MAX(IF(AND(BBS31&lt;=BCC14,BBU31&gt;BCD14),BCD14-BCC14,IF(BBU31&lt;=BCD14,0,IF(AND(BBS31&gt;BCC14,BBU31&gt;BCD14),BCD14-BBS31,0))),0)),0)</f>
        <v>　</v>
      </c>
      <c r="BCD31" s="663"/>
      <c r="BCE31" s="664"/>
      <c r="BCF31" s="662" t="str">
        <f>IFERROR(IF(OR(BBN31="日",BBN31="祝",BBN31=0,BBS31=0),"　",MAX(IF(BBS31&gt;BCF14,BBU31-BBS31,IF(BBS31&lt;=BCF14,BBU31-BCF14,0)),0)),0)</f>
        <v>　</v>
      </c>
      <c r="BCG31" s="663"/>
      <c r="BCH31" s="664"/>
      <c r="BCI31" s="662" t="str">
        <f>IFERROR(IF(OR(BBN31="日",BBN31="祝",BBN31=0,BBO31=""),"　",MAX(IF(AND(BBO31&lt;=BCI14,BBQ31&gt;BCJ14),BCJ14-BCI14,IF(AND(BBO31&gt;BCI14,BBQ31&lt;=BCJ14),BBQ31-BBO31,IF(AND(BBO31&lt;=BCI14,BBQ31&lt;=BCJ14),BBQ31-BCI14,IF(AND(BBO31&gt;BCI14,BBQ31&gt;BCJ14),BCJ14-BBO31,0)))),0)),0)</f>
        <v>　</v>
      </c>
      <c r="BCJ31" s="663"/>
      <c r="BCK31" s="664"/>
      <c r="BCL31" s="662" t="str">
        <f>IFERROR(IF(OR(BBN31="日",BBN31="祝",BBN31=0,BBS31=0),"　",MAX(IF(AND(BBS31&gt;BCO14,BBU31&gt;BCM14),0,IF(AND(BBS31&lt;=BCO14,BBS31&gt;BCL14,BBU31&gt;BCM14),BCO14-BBS31,IF(AND(BBS31&lt;=BCO14,BBS31&lt;=BCL14,BBU31&gt;BCM14),BCO14-BCL14,IF(AND(BBS31&gt;BCL14,BBU31&lt;=BCM14),BBU31-BBS31,IF(AND(BBS31&lt;=BCL14,BBU31&lt;=BCM14),BBU31-BCL14,0))))),0)),0)</f>
        <v>　</v>
      </c>
      <c r="BCM31" s="663"/>
      <c r="BCN31" s="664"/>
      <c r="BCO31" s="662" t="str">
        <f>IFERROR(IF(OR(BBN31="日",BBN31="祝",BBN31=0,BBS31=0),"　",MAX(IF(AND(BBS31&lt;=BCO14,BBU31&gt;BCP14),BCP14-BCO14,IF(BBU31&lt;=BCP14,0,IF(AND(BBS31&gt;BCO14,BBU31&gt;BCP14),BCP14-BBS31,0))),0)),0)</f>
        <v>　</v>
      </c>
      <c r="BCP31" s="663"/>
      <c r="BCQ31" s="664"/>
      <c r="BCR31" s="662" t="str">
        <f t="shared" si="24"/>
        <v>　</v>
      </c>
      <c r="BCS31" s="663"/>
      <c r="BCT31" s="664"/>
      <c r="BCU31" s="665" t="str">
        <f>IF(BCX31="×",TIME(0,0,0),IF(BDH4="非常勤",BBW31,BCI31))</f>
        <v>　</v>
      </c>
      <c r="BCV31" s="666"/>
      <c r="BCW31" s="667"/>
      <c r="BCX31" s="265"/>
      <c r="BCY31" s="665" t="str">
        <f>IF(BDB31="×",TIME(0,0,0),IF(BDH4="非常勤",BBZ31,BCL31))</f>
        <v>　</v>
      </c>
      <c r="BCZ31" s="666"/>
      <c r="BDA31" s="667"/>
      <c r="BDB31" s="265"/>
      <c r="BDC31" s="665" t="str">
        <f>IF(BDF31="×",TIME(0,0,0),IF(BDH4="非常勤",BCC31,BCO31))</f>
        <v>　</v>
      </c>
      <c r="BDD31" s="666"/>
      <c r="BDE31" s="667"/>
      <c r="BDF31" s="265"/>
      <c r="BDG31" s="665" t="str">
        <f>IF(BDJ31="×",TIME(0,0,0),IF(BDH4="非常勤",BCF31,BCR31))</f>
        <v>　</v>
      </c>
      <c r="BDH31" s="666"/>
      <c r="BDI31" s="667"/>
      <c r="BDJ31" s="265"/>
      <c r="BDK31" s="720"/>
      <c r="BDL31" s="720"/>
      <c r="BDM31" s="668"/>
      <c r="BDN31" s="670"/>
      <c r="BDO31" s="669"/>
      <c r="BDP31" s="671"/>
      <c r="BDQ31" s="672"/>
      <c r="BDR31" s="672"/>
      <c r="BDS31" s="673"/>
      <c r="BDT31" s="263">
        <f>'別表_個別勤務状況（1～60）'!$A$31</f>
        <v>17</v>
      </c>
      <c r="BDU31" s="264" t="str">
        <f>'別表_個別勤務状況（1～60）'!$B$31</f>
        <v>土</v>
      </c>
      <c r="BDV31" s="660"/>
      <c r="BDW31" s="661"/>
      <c r="BDX31" s="660"/>
      <c r="BDY31" s="661"/>
      <c r="BDZ31" s="660"/>
      <c r="BEA31" s="661"/>
      <c r="BEB31" s="660"/>
      <c r="BEC31" s="661"/>
      <c r="BED31" s="662" t="str">
        <f>IFERROR(IF(OR(BDU31="日",BDU31="祝",BDU31=0,BDV31=""),"　",MAX(IF(AND(BDV31&lt;=BED14,BDX31&gt;BEE14),BEE14-BED14,IF(AND(BDV31&gt;BED14,BDX31&lt;=BEE14),BDX31-BDV31,IF(AND(BDV31&lt;=BED14,BDX31&lt;=BEE14),BDX31-BED14,IF(AND(BDV31&gt;BED14,BDX31&gt;BEE14),BEE14-BDV31,0)))),0)),0)</f>
        <v>　</v>
      </c>
      <c r="BEE31" s="663"/>
      <c r="BEF31" s="664"/>
      <c r="BEG31" s="662" t="str">
        <f>IFERROR(IF(OR(BDU31="日",BDU31="祝",BDU31=0,BDZ31=""),"　",MAX(IF(AND(BDZ31&gt;BEJ14,BEB31&gt;BEH14),0,IF(AND(BDZ31&lt;=BEJ14,BDZ31&gt;BEG14,BEB31&gt;BEH14),BEJ14-BDZ31,IF(AND(BDZ31&lt;=BEJ14,BDZ31&lt;=BEG14,BEB31&gt;BEH14),BEJ14-BEG14,IF(AND(BDZ31&gt;BEG14,BEB31&lt;=BEH14),BEB31-BDZ31,IF(AND(BDZ31&lt;=BEG14,BEB31&lt;=BEH14),BEB31-BEG14,0))))),0)),0)</f>
        <v>　</v>
      </c>
      <c r="BEH31" s="663"/>
      <c r="BEI31" s="664"/>
      <c r="BEJ31" s="662" t="str">
        <f>IFERROR(IF(OR(BDU31="日",BDU31="祝",BDU31=0,BDZ31=0),"　",MAX(IF(AND(BDZ31&lt;=BEJ14,BEB31&gt;BEK14),BEK14-BEJ14,IF(BEB31&lt;=BEK14,0,IF(AND(BDZ31&gt;BEJ14,BEB31&gt;BEK14),BEK14-BDZ31,0))),0)),0)</f>
        <v>　</v>
      </c>
      <c r="BEK31" s="663"/>
      <c r="BEL31" s="664"/>
      <c r="BEM31" s="662" t="str">
        <f>IFERROR(IF(OR(BDU31="日",BDU31="祝",BDU31=0,BDZ31=0),"　",MAX(IF(BDZ31&gt;BEM14,BEB31-BDZ31,IF(BDZ31&lt;=BEM14,BEB31-BEM14,0)),0)),0)</f>
        <v>　</v>
      </c>
      <c r="BEN31" s="663"/>
      <c r="BEO31" s="664"/>
      <c r="BEP31" s="662" t="str">
        <f>IFERROR(IF(OR(BDU31="日",BDU31="祝",BDU31=0,BDV31=""),"　",MAX(IF(AND(BDV31&lt;=BEP14,BDX31&gt;BEQ14),BEQ14-BEP14,IF(AND(BDV31&gt;BEP14,BDX31&lt;=BEQ14),BDX31-BDV31,IF(AND(BDV31&lt;=BEP14,BDX31&lt;=BEQ14),BDX31-BEP14,IF(AND(BDV31&gt;BEP14,BDX31&gt;BEQ14),BEQ14-BDV31,0)))),0)),0)</f>
        <v>　</v>
      </c>
      <c r="BEQ31" s="663"/>
      <c r="BER31" s="664"/>
      <c r="BES31" s="662" t="str">
        <f>IFERROR(IF(OR(BDU31="日",BDU31="祝",BDU31=0,BDZ31=0),"　",MAX(IF(AND(BDZ31&gt;BEV14,BEB31&gt;BET14),0,IF(AND(BDZ31&lt;=BEV14,BDZ31&gt;BES14,BEB31&gt;BET14),BEV14-BDZ31,IF(AND(BDZ31&lt;=BEV14,BDZ31&lt;=BES14,BEB31&gt;BET14),BEV14-BES14,IF(AND(BDZ31&gt;BES14,BEB31&lt;=BET14),BEB31-BDZ31,IF(AND(BDZ31&lt;=BES14,BEB31&lt;=BET14),BEB31-BES14,0))))),0)),0)</f>
        <v>　</v>
      </c>
      <c r="BET31" s="663"/>
      <c r="BEU31" s="664"/>
      <c r="BEV31" s="662" t="str">
        <f>IFERROR(IF(OR(BDU31="日",BDU31="祝",BDU31=0,BDZ31=0),"　",MAX(IF(AND(BDZ31&lt;=BEV14,BEB31&gt;BEW14),BEW14-BEV14,IF(BEB31&lt;=BEW14,0,IF(AND(BDZ31&gt;BEV14,BEB31&gt;BEW14),BEW14-BDZ31,0))),0)),0)</f>
        <v>　</v>
      </c>
      <c r="BEW31" s="663"/>
      <c r="BEX31" s="664"/>
      <c r="BEY31" s="662" t="str">
        <f t="shared" si="25"/>
        <v>　</v>
      </c>
      <c r="BEZ31" s="663"/>
      <c r="BFA31" s="664"/>
      <c r="BFB31" s="665" t="str">
        <f>IF(BFE31="×",TIME(0,0,0),IF(BFO4="非常勤",BED31,BEP31))</f>
        <v>　</v>
      </c>
      <c r="BFC31" s="666"/>
      <c r="BFD31" s="667"/>
      <c r="BFE31" s="265"/>
      <c r="BFF31" s="665" t="str">
        <f>IF(BFI31="×",TIME(0,0,0),IF(BFO4="非常勤",BEG31,BES31))</f>
        <v>　</v>
      </c>
      <c r="BFG31" s="666"/>
      <c r="BFH31" s="667"/>
      <c r="BFI31" s="265"/>
      <c r="BFJ31" s="665" t="str">
        <f>IF(BFM31="×",TIME(0,0,0),IF(BFO4="非常勤",BEJ31,BEV31))</f>
        <v>　</v>
      </c>
      <c r="BFK31" s="666"/>
      <c r="BFL31" s="667"/>
      <c r="BFM31" s="265"/>
      <c r="BFN31" s="665" t="str">
        <f>IF(BFQ31="×",TIME(0,0,0),IF(BFO4="非常勤",BEM31,BEY31))</f>
        <v>　</v>
      </c>
      <c r="BFO31" s="666"/>
      <c r="BFP31" s="667"/>
      <c r="BFQ31" s="265"/>
      <c r="BFR31" s="720"/>
      <c r="BFS31" s="720"/>
      <c r="BFT31" s="668"/>
      <c r="BFU31" s="670"/>
      <c r="BFV31" s="669"/>
      <c r="BFW31" s="671"/>
      <c r="BFX31" s="672"/>
      <c r="BFY31" s="672"/>
      <c r="BFZ31" s="673"/>
      <c r="BGA31" s="263">
        <f>'別表_個別勤務状況（1～60）'!$A$31</f>
        <v>17</v>
      </c>
      <c r="BGB31" s="264" t="str">
        <f>'別表_個別勤務状況（1～60）'!$B$31</f>
        <v>土</v>
      </c>
      <c r="BGC31" s="660"/>
      <c r="BGD31" s="661"/>
      <c r="BGE31" s="660"/>
      <c r="BGF31" s="661"/>
      <c r="BGG31" s="660"/>
      <c r="BGH31" s="661"/>
      <c r="BGI31" s="660"/>
      <c r="BGJ31" s="661"/>
      <c r="BGK31" s="662" t="str">
        <f>IFERROR(IF(OR(BGB31="日",BGB31="祝",BGB31=0,BGC31=""),"　",MAX(IF(AND(BGC31&lt;=BGK14,BGE31&gt;BGL14),BGL14-BGK14,IF(AND(BGC31&gt;BGK14,BGE31&lt;=BGL14),BGE31-BGC31,IF(AND(BGC31&lt;=BGK14,BGE31&lt;=BGL14),BGE31-BGK14,IF(AND(BGC31&gt;BGK14,BGE31&gt;BGL14),BGL14-BGC31,0)))),0)),0)</f>
        <v>　</v>
      </c>
      <c r="BGL31" s="663"/>
      <c r="BGM31" s="664"/>
      <c r="BGN31" s="662" t="str">
        <f>IFERROR(IF(OR(BGB31="日",BGB31="祝",BGB31=0,BGG31=""),"　",MAX(IF(AND(BGG31&gt;BGQ14,BGI31&gt;BGO14),0,IF(AND(BGG31&lt;=BGQ14,BGG31&gt;BGN14,BGI31&gt;BGO14),BGQ14-BGG31,IF(AND(BGG31&lt;=BGQ14,BGG31&lt;=BGN14,BGI31&gt;BGO14),BGQ14-BGN14,IF(AND(BGG31&gt;BGN14,BGI31&lt;=BGO14),BGI31-BGG31,IF(AND(BGG31&lt;=BGN14,BGI31&lt;=BGO14),BGI31-BGN14,0))))),0)),0)</f>
        <v>　</v>
      </c>
      <c r="BGO31" s="663"/>
      <c r="BGP31" s="664"/>
      <c r="BGQ31" s="662" t="str">
        <f>IFERROR(IF(OR(BGB31="日",BGB31="祝",BGB31=0,BGG31=0),"　",MAX(IF(AND(BGG31&lt;=BGQ14,BGI31&gt;BGR14),BGR14-BGQ14,IF(BGI31&lt;=BGR14,0,IF(AND(BGG31&gt;BGQ14,BGI31&gt;BGR14),BGR14-BGG31,0))),0)),0)</f>
        <v>　</v>
      </c>
      <c r="BGR31" s="663"/>
      <c r="BGS31" s="664"/>
      <c r="BGT31" s="662" t="str">
        <f>IFERROR(IF(OR(BGB31="日",BGB31="祝",BGB31=0,BGG31=0),"　",MAX(IF(BGG31&gt;BGT14,BGI31-BGG31,IF(BGG31&lt;=BGT14,BGI31-BGT14,0)),0)),0)</f>
        <v>　</v>
      </c>
      <c r="BGU31" s="663"/>
      <c r="BGV31" s="664"/>
      <c r="BGW31" s="662" t="str">
        <f>IFERROR(IF(OR(BGB31="日",BGB31="祝",BGB31=0,BGC31=""),"　",MAX(IF(AND(BGC31&lt;=BGW14,BGE31&gt;BGX14),BGX14-BGW14,IF(AND(BGC31&gt;BGW14,BGE31&lt;=BGX14),BGE31-BGC31,IF(AND(BGC31&lt;=BGW14,BGE31&lt;=BGX14),BGE31-BGW14,IF(AND(BGC31&gt;BGW14,BGE31&gt;BGX14),BGX14-BGC31,0)))),0)),0)</f>
        <v>　</v>
      </c>
      <c r="BGX31" s="663"/>
      <c r="BGY31" s="664"/>
      <c r="BGZ31" s="662" t="str">
        <f>IFERROR(IF(OR(BGB31="日",BGB31="祝",BGB31=0,BGG31=0),"　",MAX(IF(AND(BGG31&gt;BHC14,BGI31&gt;BHA14),0,IF(AND(BGG31&lt;=BHC14,BGG31&gt;BGZ14,BGI31&gt;BHA14),BHC14-BGG31,IF(AND(BGG31&lt;=BHC14,BGG31&lt;=BGZ14,BGI31&gt;BHA14),BHC14-BGZ14,IF(AND(BGG31&gt;BGZ14,BGI31&lt;=BHA14),BGI31-BGG31,IF(AND(BGG31&lt;=BGZ14,BGI31&lt;=BHA14),BGI31-BGZ14,0))))),0)),0)</f>
        <v>　</v>
      </c>
      <c r="BHA31" s="663"/>
      <c r="BHB31" s="664"/>
      <c r="BHC31" s="662" t="str">
        <f>IFERROR(IF(OR(BGB31="日",BGB31="祝",BGB31=0,BGG31=0),"　",MAX(IF(AND(BGG31&lt;=BHC14,BGI31&gt;BHD14),BHD14-BHC14,IF(BGI31&lt;=BHD14,0,IF(AND(BGG31&gt;BHC14,BGI31&gt;BHD14),BHD14-BGG31,0))),0)),0)</f>
        <v>　</v>
      </c>
      <c r="BHD31" s="663"/>
      <c r="BHE31" s="664"/>
      <c r="BHF31" s="662" t="str">
        <f t="shared" si="26"/>
        <v>　</v>
      </c>
      <c r="BHG31" s="663"/>
      <c r="BHH31" s="664"/>
      <c r="BHI31" s="665" t="str">
        <f>IF(BHL31="×",TIME(0,0,0),IF(BHV4="非常勤",BGK31,BGW31))</f>
        <v>　</v>
      </c>
      <c r="BHJ31" s="666"/>
      <c r="BHK31" s="667"/>
      <c r="BHL31" s="265"/>
      <c r="BHM31" s="665" t="str">
        <f>IF(BHP31="×",TIME(0,0,0),IF(BHV4="非常勤",BGN31,BGZ31))</f>
        <v>　</v>
      </c>
      <c r="BHN31" s="666"/>
      <c r="BHO31" s="667"/>
      <c r="BHP31" s="265"/>
      <c r="BHQ31" s="665" t="str">
        <f>IF(BHT31="×",TIME(0,0,0),IF(BHV4="非常勤",BGQ31,BHC31))</f>
        <v>　</v>
      </c>
      <c r="BHR31" s="666"/>
      <c r="BHS31" s="667"/>
      <c r="BHT31" s="265"/>
      <c r="BHU31" s="665" t="str">
        <f>IF(BHX31="×",TIME(0,0,0),IF(BHV4="非常勤",BGT31,BHF31))</f>
        <v>　</v>
      </c>
      <c r="BHV31" s="666"/>
      <c r="BHW31" s="667"/>
      <c r="BHX31" s="265"/>
      <c r="BHY31" s="720"/>
      <c r="BHZ31" s="720"/>
      <c r="BIA31" s="668"/>
      <c r="BIB31" s="670"/>
      <c r="BIC31" s="669"/>
      <c r="BID31" s="671"/>
      <c r="BIE31" s="672"/>
      <c r="BIF31" s="672"/>
      <c r="BIG31" s="673"/>
      <c r="BIH31" s="263">
        <f>'別表_個別勤務状況（1～60）'!$A$31</f>
        <v>17</v>
      </c>
      <c r="BII31" s="264" t="str">
        <f>'別表_個別勤務状況（1～60）'!$B$31</f>
        <v>土</v>
      </c>
      <c r="BIJ31" s="660"/>
      <c r="BIK31" s="661"/>
      <c r="BIL31" s="660"/>
      <c r="BIM31" s="661"/>
      <c r="BIN31" s="660"/>
      <c r="BIO31" s="661"/>
      <c r="BIP31" s="660"/>
      <c r="BIQ31" s="661"/>
      <c r="BIR31" s="662" t="str">
        <f>IFERROR(IF(OR(BII31="日",BII31="祝",BII31=0,BIJ31=""),"　",MAX(IF(AND(BIJ31&lt;=BIR14,BIL31&gt;BIS14),BIS14-BIR14,IF(AND(BIJ31&gt;BIR14,BIL31&lt;=BIS14),BIL31-BIJ31,IF(AND(BIJ31&lt;=BIR14,BIL31&lt;=BIS14),BIL31-BIR14,IF(AND(BIJ31&gt;BIR14,BIL31&gt;BIS14),BIS14-BIJ31,0)))),0)),0)</f>
        <v>　</v>
      </c>
      <c r="BIS31" s="663"/>
      <c r="BIT31" s="664"/>
      <c r="BIU31" s="662" t="str">
        <f>IFERROR(IF(OR(BII31="日",BII31="祝",BII31=0,BIN31=""),"　",MAX(IF(AND(BIN31&gt;BIX14,BIP31&gt;BIV14),0,IF(AND(BIN31&lt;=BIX14,BIN31&gt;BIU14,BIP31&gt;BIV14),BIX14-BIN31,IF(AND(BIN31&lt;=BIX14,BIN31&lt;=BIU14,BIP31&gt;BIV14),BIX14-BIU14,IF(AND(BIN31&gt;BIU14,BIP31&lt;=BIV14),BIP31-BIN31,IF(AND(BIN31&lt;=BIU14,BIP31&lt;=BIV14),BIP31-BIU14,0))))),0)),0)</f>
        <v>　</v>
      </c>
      <c r="BIV31" s="663"/>
      <c r="BIW31" s="664"/>
      <c r="BIX31" s="662" t="str">
        <f>IFERROR(IF(OR(BII31="日",BII31="祝",BII31=0,BIN31=0),"　",MAX(IF(AND(BIN31&lt;=BIX14,BIP31&gt;BIY14),BIY14-BIX14,IF(BIP31&lt;=BIY14,0,IF(AND(BIN31&gt;BIX14,BIP31&gt;BIY14),BIY14-BIN31,0))),0)),0)</f>
        <v>　</v>
      </c>
      <c r="BIY31" s="663"/>
      <c r="BIZ31" s="664"/>
      <c r="BJA31" s="662" t="str">
        <f>IFERROR(IF(OR(BII31="日",BII31="祝",BII31=0,BIN31=0),"　",MAX(IF(BIN31&gt;BJA14,BIP31-BIN31,IF(BIN31&lt;=BJA14,BIP31-BJA14,0)),0)),0)</f>
        <v>　</v>
      </c>
      <c r="BJB31" s="663"/>
      <c r="BJC31" s="664"/>
      <c r="BJD31" s="662" t="str">
        <f>IFERROR(IF(OR(BII31="日",BII31="祝",BII31=0,BIJ31=""),"　",MAX(IF(AND(BIJ31&lt;=BJD14,BIL31&gt;BJE14),BJE14-BJD14,IF(AND(BIJ31&gt;BJD14,BIL31&lt;=BJE14),BIL31-BIJ31,IF(AND(BIJ31&lt;=BJD14,BIL31&lt;=BJE14),BIL31-BJD14,IF(AND(BIJ31&gt;BJD14,BIL31&gt;BJE14),BJE14-BIJ31,0)))),0)),0)</f>
        <v>　</v>
      </c>
      <c r="BJE31" s="663"/>
      <c r="BJF31" s="664"/>
      <c r="BJG31" s="662" t="str">
        <f>IFERROR(IF(OR(BII31="日",BII31="祝",BII31=0,BIN31=0),"　",MAX(IF(AND(BIN31&gt;BJJ14,BIP31&gt;BJH14),0,IF(AND(BIN31&lt;=BJJ14,BIN31&gt;BJG14,BIP31&gt;BJH14),BJJ14-BIN31,IF(AND(BIN31&lt;=BJJ14,BIN31&lt;=BJG14,BIP31&gt;BJH14),BJJ14-BJG14,IF(AND(BIN31&gt;BJG14,BIP31&lt;=BJH14),BIP31-BIN31,IF(AND(BIN31&lt;=BJG14,BIP31&lt;=BJH14),BIP31-BJG14,0))))),0)),0)</f>
        <v>　</v>
      </c>
      <c r="BJH31" s="663"/>
      <c r="BJI31" s="664"/>
      <c r="BJJ31" s="662" t="str">
        <f>IFERROR(IF(OR(BII31="日",BII31="祝",BII31=0,BIN31=0),"　",MAX(IF(AND(BIN31&lt;=BJJ14,BIP31&gt;BJK14),BJK14-BJJ14,IF(BIP31&lt;=BJK14,0,IF(AND(BIN31&gt;BJJ14,BIP31&gt;BJK14),BJK14-BIN31,0))),0)),0)</f>
        <v>　</v>
      </c>
      <c r="BJK31" s="663"/>
      <c r="BJL31" s="664"/>
      <c r="BJM31" s="662" t="str">
        <f t="shared" si="27"/>
        <v>　</v>
      </c>
      <c r="BJN31" s="663"/>
      <c r="BJO31" s="664"/>
      <c r="BJP31" s="665" t="str">
        <f>IF(BJS31="×",TIME(0,0,0),IF(BKC4="非常勤",BIR31,BJD31))</f>
        <v>　</v>
      </c>
      <c r="BJQ31" s="666"/>
      <c r="BJR31" s="667"/>
      <c r="BJS31" s="265"/>
      <c r="BJT31" s="665" t="str">
        <f>IF(BJW31="×",TIME(0,0,0),IF(BKC4="非常勤",BIU31,BJG31))</f>
        <v>　</v>
      </c>
      <c r="BJU31" s="666"/>
      <c r="BJV31" s="667"/>
      <c r="BJW31" s="265"/>
      <c r="BJX31" s="665" t="str">
        <f>IF(BKA31="×",TIME(0,0,0),IF(BKC4="非常勤",BIX31,BJJ31))</f>
        <v>　</v>
      </c>
      <c r="BJY31" s="666"/>
      <c r="BJZ31" s="667"/>
      <c r="BKA31" s="265"/>
      <c r="BKB31" s="665" t="str">
        <f>IF(BKE31="×",TIME(0,0,0),IF(BKC4="非常勤",BJA31,BJM31))</f>
        <v>　</v>
      </c>
      <c r="BKC31" s="666"/>
      <c r="BKD31" s="667"/>
      <c r="BKE31" s="265"/>
      <c r="BKF31" s="720"/>
      <c r="BKG31" s="720"/>
      <c r="BKH31" s="668"/>
      <c r="BKI31" s="670"/>
      <c r="BKJ31" s="669"/>
      <c r="BKK31" s="671"/>
      <c r="BKL31" s="672"/>
      <c r="BKM31" s="672"/>
      <c r="BKN31" s="673"/>
      <c r="BKO31" s="263">
        <f>'別表_個別勤務状況（1～60）'!$A$31</f>
        <v>17</v>
      </c>
      <c r="BKP31" s="264" t="str">
        <f>'別表_個別勤務状況（1～60）'!$B$31</f>
        <v>土</v>
      </c>
      <c r="BKQ31" s="660"/>
      <c r="BKR31" s="661"/>
      <c r="BKS31" s="660"/>
      <c r="BKT31" s="661"/>
      <c r="BKU31" s="660"/>
      <c r="BKV31" s="661"/>
      <c r="BKW31" s="660"/>
      <c r="BKX31" s="661"/>
      <c r="BKY31" s="662" t="str">
        <f>IFERROR(IF(OR(BKP31="日",BKP31="祝",BKP31=0,BKQ31=""),"　",MAX(IF(AND(BKQ31&lt;=BKY14,BKS31&gt;BKZ14),BKZ14-BKY14,IF(AND(BKQ31&gt;BKY14,BKS31&lt;=BKZ14),BKS31-BKQ31,IF(AND(BKQ31&lt;=BKY14,BKS31&lt;=BKZ14),BKS31-BKY14,IF(AND(BKQ31&gt;BKY14,BKS31&gt;BKZ14),BKZ14-BKQ31,0)))),0)),0)</f>
        <v>　</v>
      </c>
      <c r="BKZ31" s="663"/>
      <c r="BLA31" s="664"/>
      <c r="BLB31" s="662" t="str">
        <f>IFERROR(IF(OR(BKP31="日",BKP31="祝",BKP31=0,BKU31=""),"　",MAX(IF(AND(BKU31&gt;BLE14,BKW31&gt;BLC14),0,IF(AND(BKU31&lt;=BLE14,BKU31&gt;BLB14,BKW31&gt;BLC14),BLE14-BKU31,IF(AND(BKU31&lt;=BLE14,BKU31&lt;=BLB14,BKW31&gt;BLC14),BLE14-BLB14,IF(AND(BKU31&gt;BLB14,BKW31&lt;=BLC14),BKW31-BKU31,IF(AND(BKU31&lt;=BLB14,BKW31&lt;=BLC14),BKW31-BLB14,0))))),0)),0)</f>
        <v>　</v>
      </c>
      <c r="BLC31" s="663"/>
      <c r="BLD31" s="664"/>
      <c r="BLE31" s="662" t="str">
        <f>IFERROR(IF(OR(BKP31="日",BKP31="祝",BKP31=0,BKU31=0),"　",MAX(IF(AND(BKU31&lt;=BLE14,BKW31&gt;BLF14),BLF14-BLE14,IF(BKW31&lt;=BLF14,0,IF(AND(BKU31&gt;BLE14,BKW31&gt;BLF14),BLF14-BKU31,0))),0)),0)</f>
        <v>　</v>
      </c>
      <c r="BLF31" s="663"/>
      <c r="BLG31" s="664"/>
      <c r="BLH31" s="662" t="str">
        <f>IFERROR(IF(OR(BKP31="日",BKP31="祝",BKP31=0,BKU31=0),"　",MAX(IF(BKU31&gt;BLH14,BKW31-BKU31,IF(BKU31&lt;=BLH14,BKW31-BLH14,0)),0)),0)</f>
        <v>　</v>
      </c>
      <c r="BLI31" s="663"/>
      <c r="BLJ31" s="664"/>
      <c r="BLK31" s="662" t="str">
        <f>IFERROR(IF(OR(BKP31="日",BKP31="祝",BKP31=0,BKQ31=""),"　",MAX(IF(AND(BKQ31&lt;=BLK14,BKS31&gt;BLL14),BLL14-BLK14,IF(AND(BKQ31&gt;BLK14,BKS31&lt;=BLL14),BKS31-BKQ31,IF(AND(BKQ31&lt;=BLK14,BKS31&lt;=BLL14),BKS31-BLK14,IF(AND(BKQ31&gt;BLK14,BKS31&gt;BLL14),BLL14-BKQ31,0)))),0)),0)</f>
        <v>　</v>
      </c>
      <c r="BLL31" s="663"/>
      <c r="BLM31" s="664"/>
      <c r="BLN31" s="662" t="str">
        <f>IFERROR(IF(OR(BKP31="日",BKP31="祝",BKP31=0,BKU31=0),"　",MAX(IF(AND(BKU31&gt;BLQ14,BKW31&gt;BLO14),0,IF(AND(BKU31&lt;=BLQ14,BKU31&gt;BLN14,BKW31&gt;BLO14),BLQ14-BKU31,IF(AND(BKU31&lt;=BLQ14,BKU31&lt;=BLN14,BKW31&gt;BLO14),BLQ14-BLN14,IF(AND(BKU31&gt;BLN14,BKW31&lt;=BLO14),BKW31-BKU31,IF(AND(BKU31&lt;=BLN14,BKW31&lt;=BLO14),BKW31-BLN14,0))))),0)),0)</f>
        <v>　</v>
      </c>
      <c r="BLO31" s="663"/>
      <c r="BLP31" s="664"/>
      <c r="BLQ31" s="662" t="str">
        <f>IFERROR(IF(OR(BKP31="日",BKP31="祝",BKP31=0,BKU31=0),"　",MAX(IF(AND(BKU31&lt;=BLQ14,BKW31&gt;BLR14),BLR14-BLQ14,IF(BKW31&lt;=BLR14,0,IF(AND(BKU31&gt;BLQ14,BKW31&gt;BLR14),BLR14-BKU31,0))),0)),0)</f>
        <v>　</v>
      </c>
      <c r="BLR31" s="663"/>
      <c r="BLS31" s="664"/>
      <c r="BLT31" s="662" t="str">
        <f t="shared" si="28"/>
        <v>　</v>
      </c>
      <c r="BLU31" s="663"/>
      <c r="BLV31" s="664"/>
      <c r="BLW31" s="665" t="str">
        <f>IF(BLZ31="×",TIME(0,0,0),IF(BMJ4="非常勤",BKY31,BLK31))</f>
        <v>　</v>
      </c>
      <c r="BLX31" s="666"/>
      <c r="BLY31" s="667"/>
      <c r="BLZ31" s="265"/>
      <c r="BMA31" s="665" t="str">
        <f>IF(BMD31="×",TIME(0,0,0),IF(BMJ4="非常勤",BLB31,BLN31))</f>
        <v>　</v>
      </c>
      <c r="BMB31" s="666"/>
      <c r="BMC31" s="667"/>
      <c r="BMD31" s="265"/>
      <c r="BME31" s="665" t="str">
        <f>IF(BMH31="×",TIME(0,0,0),IF(BMJ4="非常勤",BLE31,BLQ31))</f>
        <v>　</v>
      </c>
      <c r="BMF31" s="666"/>
      <c r="BMG31" s="667"/>
      <c r="BMH31" s="265"/>
      <c r="BMI31" s="665" t="str">
        <f>IF(BML31="×",TIME(0,0,0),IF(BMJ4="非常勤",BLH31,BLT31))</f>
        <v>　</v>
      </c>
      <c r="BMJ31" s="666"/>
      <c r="BMK31" s="667"/>
      <c r="BML31" s="265"/>
      <c r="BMM31" s="720"/>
      <c r="BMN31" s="720"/>
      <c r="BMO31" s="668"/>
      <c r="BMP31" s="670"/>
      <c r="BMQ31" s="669"/>
      <c r="BMR31" s="671"/>
      <c r="BMS31" s="672"/>
      <c r="BMT31" s="672"/>
      <c r="BMU31" s="673"/>
      <c r="BMV31" s="263">
        <f>'別表_個別勤務状況（1～60）'!$A$31</f>
        <v>17</v>
      </c>
      <c r="BMW31" s="264" t="str">
        <f>'別表_個別勤務状況（1～60）'!$B$31</f>
        <v>土</v>
      </c>
      <c r="BMX31" s="660"/>
      <c r="BMY31" s="661"/>
      <c r="BMZ31" s="660"/>
      <c r="BNA31" s="661"/>
      <c r="BNB31" s="660"/>
      <c r="BNC31" s="661"/>
      <c r="BND31" s="660"/>
      <c r="BNE31" s="661"/>
      <c r="BNF31" s="662" t="str">
        <f>IFERROR(IF(OR(BMW31="日",BMW31="祝",BMW31=0,BMX31=""),"　",MAX(IF(AND(BMX31&lt;=BNF14,BMZ31&gt;BNG14),BNG14-BNF14,IF(AND(BMX31&gt;BNF14,BMZ31&lt;=BNG14),BMZ31-BMX31,IF(AND(BMX31&lt;=BNF14,BMZ31&lt;=BNG14),BMZ31-BNF14,IF(AND(BMX31&gt;BNF14,BMZ31&gt;BNG14),BNG14-BMX31,0)))),0)),0)</f>
        <v>　</v>
      </c>
      <c r="BNG31" s="663"/>
      <c r="BNH31" s="664"/>
      <c r="BNI31" s="662" t="str">
        <f>IFERROR(IF(OR(BMW31="日",BMW31="祝",BMW31=0,BNB31=""),"　",MAX(IF(AND(BNB31&gt;BNL14,BND31&gt;BNJ14),0,IF(AND(BNB31&lt;=BNL14,BNB31&gt;BNI14,BND31&gt;BNJ14),BNL14-BNB31,IF(AND(BNB31&lt;=BNL14,BNB31&lt;=BNI14,BND31&gt;BNJ14),BNL14-BNI14,IF(AND(BNB31&gt;BNI14,BND31&lt;=BNJ14),BND31-BNB31,IF(AND(BNB31&lt;=BNI14,BND31&lt;=BNJ14),BND31-BNI14,0))))),0)),0)</f>
        <v>　</v>
      </c>
      <c r="BNJ31" s="663"/>
      <c r="BNK31" s="664"/>
      <c r="BNL31" s="662" t="str">
        <f>IFERROR(IF(OR(BMW31="日",BMW31="祝",BMW31=0,BNB31=0),"　",MAX(IF(AND(BNB31&lt;=BNL14,BND31&gt;BNM14),BNM14-BNL14,IF(BND31&lt;=BNM14,0,IF(AND(BNB31&gt;BNL14,BND31&gt;BNM14),BNM14-BNB31,0))),0)),0)</f>
        <v>　</v>
      </c>
      <c r="BNM31" s="663"/>
      <c r="BNN31" s="664"/>
      <c r="BNO31" s="662" t="str">
        <f>IFERROR(IF(OR(BMW31="日",BMW31="祝",BMW31=0,BNB31=0),"　",MAX(IF(BNB31&gt;BNO14,BND31-BNB31,IF(BNB31&lt;=BNO14,BND31-BNO14,0)),0)),0)</f>
        <v>　</v>
      </c>
      <c r="BNP31" s="663"/>
      <c r="BNQ31" s="664"/>
      <c r="BNR31" s="662" t="str">
        <f>IFERROR(IF(OR(BMW31="日",BMW31="祝",BMW31=0,BMX31=""),"　",MAX(IF(AND(BMX31&lt;=BNR14,BMZ31&gt;BNS14),BNS14-BNR14,IF(AND(BMX31&gt;BNR14,BMZ31&lt;=BNS14),BMZ31-BMX31,IF(AND(BMX31&lt;=BNR14,BMZ31&lt;=BNS14),BMZ31-BNR14,IF(AND(BMX31&gt;BNR14,BMZ31&gt;BNS14),BNS14-BMX31,0)))),0)),0)</f>
        <v>　</v>
      </c>
      <c r="BNS31" s="663"/>
      <c r="BNT31" s="664"/>
      <c r="BNU31" s="662" t="str">
        <f>IFERROR(IF(OR(BMW31="日",BMW31="祝",BMW31=0,BNB31=0),"　",MAX(IF(AND(BNB31&gt;BNX14,BND31&gt;BNV14),0,IF(AND(BNB31&lt;=BNX14,BNB31&gt;BNU14,BND31&gt;BNV14),BNX14-BNB31,IF(AND(BNB31&lt;=BNX14,BNB31&lt;=BNU14,BND31&gt;BNV14),BNX14-BNU14,IF(AND(BNB31&gt;BNU14,BND31&lt;=BNV14),BND31-BNB31,IF(AND(BNB31&lt;=BNU14,BND31&lt;=BNV14),BND31-BNU14,0))))),0)),0)</f>
        <v>　</v>
      </c>
      <c r="BNV31" s="663"/>
      <c r="BNW31" s="664"/>
      <c r="BNX31" s="662" t="str">
        <f>IFERROR(IF(OR(BMW31="日",BMW31="祝",BMW31=0,BNB31=0),"　",MAX(IF(AND(BNB31&lt;=BNX14,BND31&gt;BNY14),BNY14-BNX14,IF(BND31&lt;=BNY14,0,IF(AND(BNB31&gt;BNX14,BND31&gt;BNY14),BNY14-BNB31,0))),0)),0)</f>
        <v>　</v>
      </c>
      <c r="BNY31" s="663"/>
      <c r="BNZ31" s="664"/>
      <c r="BOA31" s="662" t="str">
        <f t="shared" si="29"/>
        <v>　</v>
      </c>
      <c r="BOB31" s="663"/>
      <c r="BOC31" s="664"/>
      <c r="BOD31" s="665" t="str">
        <f>IF(BOG31="×",TIME(0,0,0),IF(BOQ4="非常勤",BNF31,BNR31))</f>
        <v>　</v>
      </c>
      <c r="BOE31" s="666"/>
      <c r="BOF31" s="667"/>
      <c r="BOG31" s="265"/>
      <c r="BOH31" s="665" t="str">
        <f>IF(BOK31="×",TIME(0,0,0),IF(BOQ4="非常勤",BNI31,BNU31))</f>
        <v>　</v>
      </c>
      <c r="BOI31" s="666"/>
      <c r="BOJ31" s="667"/>
      <c r="BOK31" s="265"/>
      <c r="BOL31" s="665" t="str">
        <f>IF(BOO31="×",TIME(0,0,0),IF(BOQ4="非常勤",BNL31,BNX31))</f>
        <v>　</v>
      </c>
      <c r="BOM31" s="666"/>
      <c r="BON31" s="667"/>
      <c r="BOO31" s="265"/>
      <c r="BOP31" s="665" t="str">
        <f>IF(BOS31="×",TIME(0,0,0),IF(BOQ4="非常勤",BNO31,BOA31))</f>
        <v>　</v>
      </c>
      <c r="BOQ31" s="666"/>
      <c r="BOR31" s="667"/>
      <c r="BOS31" s="265"/>
      <c r="BOT31" s="720"/>
      <c r="BOU31" s="720"/>
      <c r="BOV31" s="668"/>
      <c r="BOW31" s="670"/>
      <c r="BOX31" s="669"/>
      <c r="BOY31" s="671"/>
      <c r="BOZ31" s="672"/>
      <c r="BPA31" s="672"/>
      <c r="BPB31" s="673"/>
    </row>
    <row r="32" spans="1:1770" ht="15" customHeight="1">
      <c r="A32" s="263">
        <f>'別表_個別勤務状況（1～60）'!$A$32</f>
        <v>18</v>
      </c>
      <c r="B32" s="264" t="str">
        <f>'別表_個別勤務状況（1～60）'!$B$32</f>
        <v>日</v>
      </c>
      <c r="C32" s="575"/>
      <c r="D32" s="575"/>
      <c r="E32" s="575"/>
      <c r="F32" s="575"/>
      <c r="G32" s="575"/>
      <c r="H32" s="575"/>
      <c r="I32" s="575"/>
      <c r="J32" s="575"/>
      <c r="K32" s="662" t="str">
        <f>IFERROR(IF(OR(B32="日",B32="祝",B32=0,C32=""),"　",MAX(IF(AND(C32&lt;=K14,E32&gt;L14),L14-K14,IF(AND(C32&gt;K14,E32&lt;=L14),E32-C32,IF(AND(C32&lt;=K14,E32&lt;=L14),E32-K14,IF(AND(C32&gt;K14,E32&gt;L14),L14-C32,0)))),0)),0)</f>
        <v>　</v>
      </c>
      <c r="L32" s="663"/>
      <c r="M32" s="664"/>
      <c r="N32" s="662" t="str">
        <f>IFERROR(IF(OR(B32="日",B32="祝",B32=0,G32=""),"　",MAX(IF(AND(G32&gt;Q14,I32&gt;O14),0,IF(AND(G32&lt;=Q14,G32&gt;N14,I32&gt;O14),Q14-G32,IF(AND(G32&lt;=Q14,G32&lt;=N14,I32&gt;O14),Q14-N14,IF(AND(G32&gt;N14,I32&lt;=O14),I32-G32,IF(AND(G32&lt;=N14,I32&lt;=O14),I32-N14,0))))),0)),0)</f>
        <v>　</v>
      </c>
      <c r="O32" s="663"/>
      <c r="P32" s="664"/>
      <c r="Q32" s="662" t="str">
        <f>IFERROR(IF(OR(B32="日",B32="祝",B32=0,G32=0),"　",MAX(IF(AND(G32&lt;=Q14,I32&gt;R14),R14-Q14,IF(I32&lt;=R14,0,IF(AND(G32&gt;Q14,I32&gt;R14),R14-G32,0))),0)),0)</f>
        <v>　</v>
      </c>
      <c r="R32" s="663"/>
      <c r="S32" s="664"/>
      <c r="T32" s="662" t="str">
        <f>IFERROR(IF(OR(B32="日",B32="祝",B32=0,G32=0),"　",MAX(IF(G32&gt;T14,I32-G32,IF(G32&lt;=T14,I32-T14,0)),0)),0)</f>
        <v>　</v>
      </c>
      <c r="U32" s="663"/>
      <c r="V32" s="664"/>
      <c r="W32" s="730" t="str">
        <f>IFERROR(IF(OR(B32="日",B32="祝",B32=0,C32=""),"　",MAX(IF(AND(C32&lt;=W14,E32&gt;X14),X14-W14,IF(AND(C32&gt;W14,E32&lt;=X14),E32-C32,IF(AND(C32&lt;=W14,E32&lt;=X14),E32-W14,IF(AND(C32&gt;W14,E32&gt;X14),X14-C32,0)))),0)),0)</f>
        <v>　</v>
      </c>
      <c r="X32" s="731"/>
      <c r="Y32" s="731"/>
      <c r="Z32" s="730" t="str">
        <f>IFERROR(IF(OR(B32="日",B32="祝",B32=0,G32=0),"　",MAX(IF(AND(G32&gt;AC14,I32&gt;AA14),0,IF(AND(G32&lt;=AC14,G32&gt;Z14,I32&gt;AA14),AC14-G32,IF(AND(G32&lt;=AC14,G32&lt;=Z14,I32&gt;AA14),AC14-Z14,IF(AND(G32&gt;Z14,I32&lt;=AA14),I32-G32,IF(AND(G32&lt;=Z14,I32&lt;=AA14),I32-Z14,0))))),0)),0)</f>
        <v>　</v>
      </c>
      <c r="AA32" s="730"/>
      <c r="AB32" s="730"/>
      <c r="AC32" s="730" t="str">
        <f>IFERROR(IF(OR(B32="日",B32="祝",B32=0,G32=0),"　",MAX(IF(AND(G32&lt;=AC14,I32&gt;AD14),AD14-AC14,IF(I32&lt;=AD14,0,IF(AND(G32&gt;AC14,I32&gt;AD14),AD14-G32,0))),0)),0)</f>
        <v>　</v>
      </c>
      <c r="AD32" s="731"/>
      <c r="AE32" s="731"/>
      <c r="AF32" s="730" t="str">
        <f t="shared" si="0"/>
        <v>　</v>
      </c>
      <c r="AG32" s="731"/>
      <c r="AH32" s="731"/>
      <c r="AI32" s="565" t="str">
        <f>IF(AL32="×",TIME(0,0,0),IF(AV4="非常勤",K32,W32))</f>
        <v>　</v>
      </c>
      <c r="AJ32" s="566"/>
      <c r="AK32" s="566"/>
      <c r="AL32" s="265"/>
      <c r="AM32" s="565" t="str">
        <f>IF(AP32="×",TIME(0,0,0),IF(AV4="非常勤",N32,Z32))</f>
        <v>　</v>
      </c>
      <c r="AN32" s="566"/>
      <c r="AO32" s="566"/>
      <c r="AP32" s="265"/>
      <c r="AQ32" s="565" t="str">
        <f>IF(AT32="×",TIME(0,0,0),IF(AV4="非常勤",Q32,AC32))</f>
        <v>　</v>
      </c>
      <c r="AR32" s="566"/>
      <c r="AS32" s="566"/>
      <c r="AT32" s="265"/>
      <c r="AU32" s="565" t="str">
        <f>IF(AX32="×",TIME(0,0,0),IF(AV4="非常勤",T32,AF32))</f>
        <v>　</v>
      </c>
      <c r="AV32" s="566"/>
      <c r="AW32" s="567"/>
      <c r="AX32" s="265"/>
      <c r="AY32" s="720"/>
      <c r="AZ32" s="720"/>
      <c r="BA32" s="668"/>
      <c r="BB32" s="670"/>
      <c r="BC32" s="669"/>
      <c r="BD32" s="671"/>
      <c r="BE32" s="672"/>
      <c r="BF32" s="672"/>
      <c r="BG32" s="673"/>
      <c r="BH32" s="263">
        <f>'別表_個別勤務状況（1～60）'!$A$32</f>
        <v>18</v>
      </c>
      <c r="BI32" s="264" t="str">
        <f>'別表_個別勤務状況（1～60）'!$B$32</f>
        <v>日</v>
      </c>
      <c r="BJ32" s="575"/>
      <c r="BK32" s="575"/>
      <c r="BL32" s="575"/>
      <c r="BM32" s="575"/>
      <c r="BN32" s="575"/>
      <c r="BO32" s="575"/>
      <c r="BP32" s="575"/>
      <c r="BQ32" s="575"/>
      <c r="BR32" s="662" t="str">
        <f>IFERROR(IF(OR(BI32="日",BI32="祝",BI32=0,BJ32=""),"　",MAX(IF(AND(BJ32&lt;=BR14,BL32&gt;BS14),BS14-BR14,IF(AND(BJ32&gt;BR14,BL32&lt;=BS14),BL32-BJ32,IF(AND(BJ32&lt;=BR14,BL32&lt;=BS14),BL32-BR14,IF(AND(BJ32&gt;BR14,BL32&gt;BS14),BS14-BJ32,0)))),0)),0)</f>
        <v>　</v>
      </c>
      <c r="BS32" s="663"/>
      <c r="BT32" s="664"/>
      <c r="BU32" s="662" t="str">
        <f>IFERROR(IF(OR(BI32="日",BI32="祝",BI32=0,BN32=""),"　",MAX(IF(AND(BN32&gt;BX14,BP32&gt;BV14),0,IF(AND(BN32&lt;=BX14,BN32&gt;BU14,BP32&gt;BV14),BX14-BN32,IF(AND(BN32&lt;=BX14,BN32&lt;=BU14,BP32&gt;BV14),BX14-BU14,IF(AND(BN32&gt;BU14,BP32&lt;=BV14),BP32-BN32,IF(AND(BN32&lt;=BU14,BP32&lt;=BV14),BP32-BU14,0))))),0)),0)</f>
        <v>　</v>
      </c>
      <c r="BV32" s="663"/>
      <c r="BW32" s="664"/>
      <c r="BX32" s="662" t="str">
        <f>IFERROR(IF(OR(BI32="日",BI32="祝",BI32=0,BN32=0),"　",MAX(IF(AND(BN32&lt;=BX14,BP32&gt;BY14),BY14-BX14,IF(BP32&lt;=BY14,0,IF(AND(BN32&gt;BX14,BP32&gt;BY14),BY14-BN32,0))),0)),0)</f>
        <v>　</v>
      </c>
      <c r="BY32" s="663"/>
      <c r="BZ32" s="664"/>
      <c r="CA32" s="662" t="str">
        <f>IFERROR(IF(OR(BI32="日",BI32="祝",BI32=0,BN32=0),"　",MAX(IF(BN32&gt;CA14,BP32-BN32,IF(BN32&lt;=CA14,BP32-CA14,0)),0)),0)</f>
        <v>　</v>
      </c>
      <c r="CB32" s="663"/>
      <c r="CC32" s="664"/>
      <c r="CD32" s="730" t="str">
        <f>IFERROR(IF(OR(BI32="日",BI32="祝",BI32=0,BJ32=""),"　",MAX(IF(AND(BJ32&lt;=CD14,BL32&gt;CE14),CE14-CD14,IF(AND(BJ32&gt;CD14,BL32&lt;=CE14),BL32-BJ32,IF(AND(BJ32&lt;=CD14,BL32&lt;=CE14),BL32-CD14,IF(AND(BJ32&gt;CD14,BL32&gt;CE14),CE14-BJ32,0)))),0)),0)</f>
        <v>　</v>
      </c>
      <c r="CE32" s="731"/>
      <c r="CF32" s="731"/>
      <c r="CG32" s="730" t="str">
        <f>IFERROR(IF(OR(BI32="日",BI32="祝",BI32=0,BN32=0),"　",MAX(IF(AND(BN32&gt;CJ14,BP32&gt;CH14),0,IF(AND(BN32&lt;=CJ14,BN32&gt;CG14,BP32&gt;CH14),CJ14-BN32,IF(AND(BN32&lt;=CJ14,BN32&lt;=CG14,BP32&gt;CH14),CJ14-CG14,IF(AND(BN32&gt;CG14,BP32&lt;=CH14),BP32-BN32,IF(AND(BN32&lt;=CG14,BP32&lt;=CH14),BP32-CG14,0))))),0)),0)</f>
        <v>　</v>
      </c>
      <c r="CH32" s="730"/>
      <c r="CI32" s="730"/>
      <c r="CJ32" s="730" t="str">
        <f>IFERROR(IF(OR(BI32="日",BI32="祝",BI32=0,BN32=0),"　",MAX(IF(AND(BN32&lt;=CJ14,BP32&gt;CK14),CK14-CJ14,IF(BP32&lt;=CK14,0,IF(AND(BN32&gt;CJ14,BP32&gt;CK14),CK14-BN32,0))),0)),0)</f>
        <v>　</v>
      </c>
      <c r="CK32" s="731"/>
      <c r="CL32" s="731"/>
      <c r="CM32" s="730" t="str">
        <f t="shared" si="1"/>
        <v>　</v>
      </c>
      <c r="CN32" s="731"/>
      <c r="CO32" s="731"/>
      <c r="CP32" s="565" t="str">
        <f>IF(CS32="×",TIME(0,0,0),IF(DC4="非常勤",BR32,CD32))</f>
        <v>　</v>
      </c>
      <c r="CQ32" s="566"/>
      <c r="CR32" s="566"/>
      <c r="CS32" s="265"/>
      <c r="CT32" s="565" t="str">
        <f>IF(CW32="×",TIME(0,0,0),IF(DC4="非常勤",BU32,CG32))</f>
        <v>　</v>
      </c>
      <c r="CU32" s="566"/>
      <c r="CV32" s="566"/>
      <c r="CW32" s="265"/>
      <c r="CX32" s="565" t="str">
        <f>IF(DA32="×",TIME(0,0,0),IF(DC4="非常勤",BX32,CJ32))</f>
        <v>　</v>
      </c>
      <c r="CY32" s="566"/>
      <c r="CZ32" s="566"/>
      <c r="DA32" s="265"/>
      <c r="DB32" s="565" t="str">
        <f>IF(DE32="×",TIME(0,0,0),IF(DC4="非常勤",CA32,CM32))</f>
        <v>　</v>
      </c>
      <c r="DC32" s="566"/>
      <c r="DD32" s="567"/>
      <c r="DE32" s="265"/>
      <c r="DF32" s="720"/>
      <c r="DG32" s="720"/>
      <c r="DH32" s="668"/>
      <c r="DI32" s="670"/>
      <c r="DJ32" s="669"/>
      <c r="DK32" s="671"/>
      <c r="DL32" s="672"/>
      <c r="DM32" s="672"/>
      <c r="DN32" s="673"/>
      <c r="DO32" s="263">
        <f>'別表_個別勤務状況（1～60）'!$A$32</f>
        <v>18</v>
      </c>
      <c r="DP32" s="264" t="str">
        <f>'別表_個別勤務状況（1～60）'!$B$32</f>
        <v>日</v>
      </c>
      <c r="DQ32" s="575"/>
      <c r="DR32" s="575"/>
      <c r="DS32" s="575"/>
      <c r="DT32" s="575"/>
      <c r="DU32" s="575"/>
      <c r="DV32" s="575"/>
      <c r="DW32" s="575"/>
      <c r="DX32" s="575"/>
      <c r="DY32" s="662" t="str">
        <f>IFERROR(IF(OR(DP32="日",DP32="祝",DP32=0,DQ32=""),"　",MAX(IF(AND(DQ32&lt;=DY14,DS32&gt;DZ14),DZ14-DY14,IF(AND(DQ32&gt;DY14,DS32&lt;=DZ14),DS32-DQ32,IF(AND(DQ32&lt;=DY14,DS32&lt;=DZ14),DS32-DY14,IF(AND(DQ32&gt;DY14,DS32&gt;DZ14),DZ14-DQ32,0)))),0)),0)</f>
        <v>　</v>
      </c>
      <c r="DZ32" s="663"/>
      <c r="EA32" s="664"/>
      <c r="EB32" s="662" t="str">
        <f>IFERROR(IF(OR(DP32="日",DP32="祝",DP32=0,DU32=""),"　",MAX(IF(AND(DU32&gt;EE14,DW32&gt;EC14),0,IF(AND(DU32&lt;=EE14,DU32&gt;EB14,DW32&gt;EC14),EE14-DU32,IF(AND(DU32&lt;=EE14,DU32&lt;=EB14,DW32&gt;EC14),EE14-EB14,IF(AND(DU32&gt;EB14,DW32&lt;=EC14),DW32-DU32,IF(AND(DU32&lt;=EB14,DW32&lt;=EC14),DW32-EB14,0))))),0)),0)</f>
        <v>　</v>
      </c>
      <c r="EC32" s="663"/>
      <c r="ED32" s="664"/>
      <c r="EE32" s="662" t="str">
        <f>IFERROR(IF(OR(DP32="日",DP32="祝",DP32=0,DU32=0),"　",MAX(IF(AND(DU32&lt;=EE14,DW32&gt;EF14),EF14-EE14,IF(DW32&lt;=EF14,0,IF(AND(DU32&gt;EE14,DW32&gt;EF14),EF14-DU32,0))),0)),0)</f>
        <v>　</v>
      </c>
      <c r="EF32" s="663"/>
      <c r="EG32" s="664"/>
      <c r="EH32" s="662" t="str">
        <f>IFERROR(IF(OR(DP32="日",DP32="祝",DP32=0,DU32=0),"　",MAX(IF(DU32&gt;EH14,DW32-DU32,IF(DU32&lt;=EH14,DW32-EH14,0)),0)),0)</f>
        <v>　</v>
      </c>
      <c r="EI32" s="663"/>
      <c r="EJ32" s="664"/>
      <c r="EK32" s="730" t="str">
        <f>IFERROR(IF(OR(DP32="日",DP32="祝",DP32=0,DQ32=""),"　",MAX(IF(AND(DQ32&lt;=EK14,DS32&gt;EL14),EL14-EK14,IF(AND(DQ32&gt;EK14,DS32&lt;=EL14),DS32-DQ32,IF(AND(DQ32&lt;=EK14,DS32&lt;=EL14),DS32-EK14,IF(AND(DQ32&gt;EK14,DS32&gt;EL14),EL14-DQ32,0)))),0)),0)</f>
        <v>　</v>
      </c>
      <c r="EL32" s="731"/>
      <c r="EM32" s="731"/>
      <c r="EN32" s="730" t="str">
        <f>IFERROR(IF(OR(DP32="日",DP32="祝",DP32=0,DU32=0),"　",MAX(IF(AND(DU32&gt;EQ14,DW32&gt;EO14),0,IF(AND(DU32&lt;=EQ14,DU32&gt;EN14,DW32&gt;EO14),EQ14-DU32,IF(AND(DU32&lt;=EQ14,DU32&lt;=EN14,DW32&gt;EO14),EQ14-EN14,IF(AND(DU32&gt;EN14,DW32&lt;=EO14),DW32-DU32,IF(AND(DU32&lt;=EN14,DW32&lt;=EO14),DW32-EN14,0))))),0)),0)</f>
        <v>　</v>
      </c>
      <c r="EO32" s="730"/>
      <c r="EP32" s="730"/>
      <c r="EQ32" s="730" t="str">
        <f>IFERROR(IF(OR(DP32="日",DP32="祝",DP32=0,DU32=0),"　",MAX(IF(AND(DU32&lt;=EQ14,DW32&gt;ER14),ER14-EQ14,IF(DW32&lt;=ER14,0,IF(AND(DU32&gt;EQ14,DW32&gt;ER14),ER14-DU32,0))),0)),0)</f>
        <v>　</v>
      </c>
      <c r="ER32" s="731"/>
      <c r="ES32" s="731"/>
      <c r="ET32" s="730" t="str">
        <f t="shared" si="2"/>
        <v>　</v>
      </c>
      <c r="EU32" s="731"/>
      <c r="EV32" s="731"/>
      <c r="EW32" s="565" t="str">
        <f>IF(EZ32="×",TIME(0,0,0),IF(FJ4="非常勤",DY32,EK32))</f>
        <v>　</v>
      </c>
      <c r="EX32" s="566"/>
      <c r="EY32" s="566"/>
      <c r="EZ32" s="265"/>
      <c r="FA32" s="565" t="str">
        <f>IF(FD32="×",TIME(0,0,0),IF(FJ4="非常勤",EB32,EN32))</f>
        <v>　</v>
      </c>
      <c r="FB32" s="566"/>
      <c r="FC32" s="566"/>
      <c r="FD32" s="265"/>
      <c r="FE32" s="565" t="str">
        <f>IF(FH32="×",TIME(0,0,0),IF(FJ4="非常勤",EE32,EQ32))</f>
        <v>　</v>
      </c>
      <c r="FF32" s="566"/>
      <c r="FG32" s="566"/>
      <c r="FH32" s="265"/>
      <c r="FI32" s="565" t="str">
        <f>IF(FL32="×",TIME(0,0,0),IF(FJ4="非常勤",EH32,ET32))</f>
        <v>　</v>
      </c>
      <c r="FJ32" s="566"/>
      <c r="FK32" s="567"/>
      <c r="FL32" s="265"/>
      <c r="FM32" s="720"/>
      <c r="FN32" s="720"/>
      <c r="FO32" s="668"/>
      <c r="FP32" s="670"/>
      <c r="FQ32" s="669"/>
      <c r="FR32" s="671"/>
      <c r="FS32" s="672"/>
      <c r="FT32" s="672"/>
      <c r="FU32" s="673"/>
      <c r="FV32" s="263">
        <f>'別表_個別勤務状況（1～60）'!$A$32</f>
        <v>18</v>
      </c>
      <c r="FW32" s="264" t="str">
        <f>'別表_個別勤務状況（1～60）'!$B$32</f>
        <v>日</v>
      </c>
      <c r="FX32" s="575"/>
      <c r="FY32" s="575"/>
      <c r="FZ32" s="660"/>
      <c r="GA32" s="661"/>
      <c r="GB32" s="660"/>
      <c r="GC32" s="661"/>
      <c r="GD32" s="660"/>
      <c r="GE32" s="661"/>
      <c r="GF32" s="662" t="str">
        <f>IFERROR(IF(OR(FW32="日",FW32="祝",FW32=0,FX32=""),"　",MAX(IF(AND(FX32&lt;=GF14,FZ32&gt;GG14),GG14-GF14,IF(AND(FX32&gt;GF14,FZ32&lt;=GG14),FZ32-FX32,IF(AND(FX32&lt;=GF14,FZ32&lt;=GG14),FZ32-GF14,IF(AND(FX32&gt;GF14,FZ32&gt;GG14),GG14-FX32,0)))),0)),0)</f>
        <v>　</v>
      </c>
      <c r="GG32" s="663"/>
      <c r="GH32" s="664"/>
      <c r="GI32" s="662" t="str">
        <f>IFERROR(IF(OR(FW32="日",FW32="祝",FW32=0,GB32=""),"　",MAX(IF(AND(GB32&gt;GL14,GD32&gt;GJ14),0,IF(AND(GB32&lt;=GL14,GB32&gt;GI14,GD32&gt;GJ14),GL14-GB32,IF(AND(GB32&lt;=GL14,GB32&lt;=GI14,GD32&gt;GJ14),GL14-GI14,IF(AND(GB32&gt;GI14,GD32&lt;=GJ14),GD32-GB32,IF(AND(GB32&lt;=GI14,GD32&lt;=GJ14),GD32-GI14,0))))),0)),0)</f>
        <v>　</v>
      </c>
      <c r="GJ32" s="663"/>
      <c r="GK32" s="664"/>
      <c r="GL32" s="662" t="str">
        <f>IFERROR(IF(OR(FW32="日",FW32="祝",FW32=0,GB32=0),"　",MAX(IF(AND(GB32&lt;=GL14,GD32&gt;GM14),GM14-GL14,IF(GD32&lt;=GM14,0,IF(AND(GB32&gt;GL14,GD32&gt;GM14),GM14-GB32,0))),0)),0)</f>
        <v>　</v>
      </c>
      <c r="GM32" s="663"/>
      <c r="GN32" s="664"/>
      <c r="GO32" s="662" t="str">
        <f>IFERROR(IF(OR(FW32="日",FW32="祝",FW32=0,GB32=0),"　",MAX(IF(GB32&gt;GO14,GD32-GB32,IF(GB32&lt;=GO14,GD32-GO14,0)),0)),0)</f>
        <v>　</v>
      </c>
      <c r="GP32" s="663"/>
      <c r="GQ32" s="664"/>
      <c r="GR32" s="730" t="str">
        <f>IFERROR(IF(OR(FW32="日",FW32="祝",FW32=0,FX32=""),"　",MAX(IF(AND(FX32&lt;=GR14,FZ32&gt;GS14),GS14-GR14,IF(AND(FX32&gt;GR14,FZ32&lt;=GS14),FZ32-FX32,IF(AND(FX32&lt;=GR14,FZ32&lt;=GS14),FZ32-GR14,IF(AND(FX32&gt;GR14,FZ32&gt;GS14),GS14-FX32,0)))),0)),0)</f>
        <v>　</v>
      </c>
      <c r="GS32" s="731"/>
      <c r="GT32" s="731"/>
      <c r="GU32" s="730" t="str">
        <f>IFERROR(IF(OR(FW32="日",FW32="祝",FW32=0,GB32=0),"　",MAX(IF(AND(GB32&gt;GX14,GD32&gt;GV14),0,IF(AND(GB32&lt;=GX14,GB32&gt;GU14,GD32&gt;GV14),GX14-GB32,IF(AND(GB32&lt;=GX14,GB32&lt;=GU14,GD32&gt;GV14),GX14-GU14,IF(AND(GB32&gt;GU14,GD32&lt;=GV14),GD32-GB32,IF(AND(GB32&lt;=GU14,GD32&lt;=GV14),GD32-GU14,0))))),0)),0)</f>
        <v>　</v>
      </c>
      <c r="GV32" s="730"/>
      <c r="GW32" s="730"/>
      <c r="GX32" s="730" t="str">
        <f>IFERROR(IF(OR(FW32="日",FW32="祝",FW32=0,GB32=0),"　",MAX(IF(AND(GB32&lt;=GX14,GD32&gt;GY14),GY14-GX14,IF(GD32&lt;=GY14,0,IF(AND(GB32&gt;GX14,GD32&gt;GY14),GY14-GB32,0))),0)),0)</f>
        <v>　</v>
      </c>
      <c r="GY32" s="731"/>
      <c r="GZ32" s="731"/>
      <c r="HA32" s="730" t="str">
        <f t="shared" si="3"/>
        <v>　</v>
      </c>
      <c r="HB32" s="731"/>
      <c r="HC32" s="731"/>
      <c r="HD32" s="565" t="str">
        <f>IF(HG32="×",TIME(0,0,0),IF(HQ4="非常勤",GF32,GR32))</f>
        <v>　</v>
      </c>
      <c r="HE32" s="566"/>
      <c r="HF32" s="566"/>
      <c r="HG32" s="265"/>
      <c r="HH32" s="565" t="str">
        <f>IF(HK32="×",TIME(0,0,0),IF(HQ4="非常勤",GI32,GU32))</f>
        <v>　</v>
      </c>
      <c r="HI32" s="566"/>
      <c r="HJ32" s="566"/>
      <c r="HK32" s="265"/>
      <c r="HL32" s="565" t="str">
        <f>IF(HO32="×",TIME(0,0,0),IF(HQ4="非常勤",GL32,GX32))</f>
        <v>　</v>
      </c>
      <c r="HM32" s="566"/>
      <c r="HN32" s="566"/>
      <c r="HO32" s="265"/>
      <c r="HP32" s="565" t="str">
        <f>IF(HS32="×",TIME(0,0,0),IF(HQ4="非常勤",GO32,HA32))</f>
        <v>　</v>
      </c>
      <c r="HQ32" s="566"/>
      <c r="HR32" s="567"/>
      <c r="HS32" s="265"/>
      <c r="HT32" s="720"/>
      <c r="HU32" s="720"/>
      <c r="HV32" s="668"/>
      <c r="HW32" s="670"/>
      <c r="HX32" s="669"/>
      <c r="HY32" s="671"/>
      <c r="HZ32" s="672"/>
      <c r="IA32" s="672"/>
      <c r="IB32" s="673"/>
      <c r="IC32" s="263">
        <f>'別表_個別勤務状況（1～60）'!$A$32</f>
        <v>18</v>
      </c>
      <c r="ID32" s="264" t="str">
        <f>'別表_個別勤務状況（1～60）'!$B$32</f>
        <v>日</v>
      </c>
      <c r="IE32" s="660"/>
      <c r="IF32" s="661"/>
      <c r="IG32" s="660"/>
      <c r="IH32" s="661"/>
      <c r="II32" s="660"/>
      <c r="IJ32" s="661"/>
      <c r="IK32" s="660"/>
      <c r="IL32" s="661"/>
      <c r="IM32" s="662" t="str">
        <f>IFERROR(IF(OR(ID32="日",ID32="祝",ID32=0,IE32=""),"　",MAX(IF(AND(IE32&lt;=IM14,IG32&gt;IN14),IN14-IM14,IF(AND(IE32&gt;IM14,IG32&lt;=IN14),IG32-IE32,IF(AND(IE32&lt;=IM14,IG32&lt;=IN14),IG32-IM14,IF(AND(IE32&gt;IM14,IG32&gt;IN14),IN14-IE32,0)))),0)),0)</f>
        <v>　</v>
      </c>
      <c r="IN32" s="663"/>
      <c r="IO32" s="664"/>
      <c r="IP32" s="662" t="str">
        <f>IFERROR(IF(OR(ID32="日",ID32="祝",ID32=0,II32=""),"　",MAX(IF(AND(II32&gt;IS14,IK32&gt;IQ14),0,IF(AND(II32&lt;=IS14,II32&gt;IP14,IK32&gt;IQ14),IS14-II32,IF(AND(II32&lt;=IS14,II32&lt;=IP14,IK32&gt;IQ14),IS14-IP14,IF(AND(II32&gt;IP14,IK32&lt;=IQ14),IK32-II32,IF(AND(II32&lt;=IP14,IK32&lt;=IQ14),IK32-IP14,0))))),0)),0)</f>
        <v>　</v>
      </c>
      <c r="IQ32" s="663"/>
      <c r="IR32" s="664"/>
      <c r="IS32" s="662" t="str">
        <f>IFERROR(IF(OR(ID32="日",ID32="祝",ID32=0,II32=0),"　",MAX(IF(AND(II32&lt;=IS14,IK32&gt;IT14),IT14-IS14,IF(IK32&lt;=IT14,0,IF(AND(II32&gt;IS14,IK32&gt;IT14),IT14-II32,0))),0)),0)</f>
        <v>　</v>
      </c>
      <c r="IT32" s="663"/>
      <c r="IU32" s="664"/>
      <c r="IV32" s="662" t="str">
        <f>IFERROR(IF(OR(ID32="日",ID32="祝",ID32=0,II32=0),"　",MAX(IF(II32&gt;IV14,IK32-II32,IF(II32&lt;=IV14,IK32-IV14,0)),0)),0)</f>
        <v>　</v>
      </c>
      <c r="IW32" s="663"/>
      <c r="IX32" s="664"/>
      <c r="IY32" s="662" t="str">
        <f>IFERROR(IF(OR(ID32="日",ID32="祝",ID32=0,IE32=""),"　",MAX(IF(AND(IE32&lt;=IY14,IG32&gt;IZ14),IZ14-IY14,IF(AND(IE32&gt;IY14,IG32&lt;=IZ14),IG32-IE32,IF(AND(IE32&lt;=IY14,IG32&lt;=IZ14),IG32-IY14,IF(AND(IE32&gt;IY14,IG32&gt;IZ14),IZ14-IE32,0)))),0)),0)</f>
        <v>　</v>
      </c>
      <c r="IZ32" s="663"/>
      <c r="JA32" s="664"/>
      <c r="JB32" s="662" t="str">
        <f>IFERROR(IF(OR(ID32="日",ID32="祝",ID32=0,II32=0),"　",MAX(IF(AND(II32&gt;JE14,IK32&gt;JC14),0,IF(AND(II32&lt;=JE14,II32&gt;JB14,IK32&gt;JC14),JE14-II32,IF(AND(II32&lt;=JE14,II32&lt;=JB14,IK32&gt;JC14),JE14-JB14,IF(AND(II32&gt;JB14,IK32&lt;=JC14),IK32-II32,IF(AND(II32&lt;=JB14,IK32&lt;=JC14),IK32-JB14,0))))),0)),0)</f>
        <v>　</v>
      </c>
      <c r="JC32" s="663"/>
      <c r="JD32" s="664"/>
      <c r="JE32" s="662" t="str">
        <f>IFERROR(IF(OR(ID32="日",ID32="祝",ID32=0,II32=0),"　",MAX(IF(AND(II32&lt;=JE14,IK32&gt;JF14),JF14-JE14,IF(IK32&lt;=JF14,0,IF(AND(II32&gt;JE14,IK32&gt;JF14),JF14-II32,0))),0)),0)</f>
        <v>　</v>
      </c>
      <c r="JF32" s="663"/>
      <c r="JG32" s="664"/>
      <c r="JH32" s="662" t="str">
        <f t="shared" si="4"/>
        <v>　</v>
      </c>
      <c r="JI32" s="663"/>
      <c r="JJ32" s="664"/>
      <c r="JK32" s="665" t="str">
        <f>IF(JN32="×",TIME(0,0,0),IF(JX4="非常勤",IM32,IY32))</f>
        <v>　</v>
      </c>
      <c r="JL32" s="666"/>
      <c r="JM32" s="667"/>
      <c r="JN32" s="265"/>
      <c r="JO32" s="665" t="str">
        <f>IF(JR32="×",TIME(0,0,0),IF(JX4="非常勤",IP32,JB32))</f>
        <v>　</v>
      </c>
      <c r="JP32" s="666"/>
      <c r="JQ32" s="667"/>
      <c r="JR32" s="265"/>
      <c r="JS32" s="665" t="str">
        <f>IF(JV32="×",TIME(0,0,0),IF(JX4="非常勤",IS32,JE32))</f>
        <v>　</v>
      </c>
      <c r="JT32" s="666"/>
      <c r="JU32" s="667"/>
      <c r="JV32" s="265"/>
      <c r="JW32" s="665" t="str">
        <f>IF(JZ32="×",TIME(0,0,0),IF(JX4="非常勤",IV32,JH32))</f>
        <v>　</v>
      </c>
      <c r="JX32" s="666"/>
      <c r="JY32" s="667"/>
      <c r="JZ32" s="265"/>
      <c r="KA32" s="720"/>
      <c r="KB32" s="720"/>
      <c r="KC32" s="668"/>
      <c r="KD32" s="670"/>
      <c r="KE32" s="669"/>
      <c r="KF32" s="671"/>
      <c r="KG32" s="672"/>
      <c r="KH32" s="672"/>
      <c r="KI32" s="673"/>
      <c r="KJ32" s="263">
        <f>'別表_個別勤務状況（1～60）'!$A$32</f>
        <v>18</v>
      </c>
      <c r="KK32" s="264" t="str">
        <f>'別表_個別勤務状況（1～60）'!$B$32</f>
        <v>日</v>
      </c>
      <c r="KL32" s="660"/>
      <c r="KM32" s="661"/>
      <c r="KN32" s="660"/>
      <c r="KO32" s="661"/>
      <c r="KP32" s="660"/>
      <c r="KQ32" s="661"/>
      <c r="KR32" s="660"/>
      <c r="KS32" s="661"/>
      <c r="KT32" s="662" t="str">
        <f>IFERROR(IF(OR(KK32="日",KK32="祝",KK32=0,KL32=""),"　",MAX(IF(AND(KL32&lt;=KT14,KN32&gt;KU14),KU14-KT14,IF(AND(KL32&gt;KT14,KN32&lt;=KU14),KN32-KL32,IF(AND(KL32&lt;=KT14,KN32&lt;=KU14),KN32-KT14,IF(AND(KL32&gt;KT14,KN32&gt;KU14),KU14-KL32,0)))),0)),0)</f>
        <v>　</v>
      </c>
      <c r="KU32" s="663"/>
      <c r="KV32" s="664"/>
      <c r="KW32" s="662" t="str">
        <f>IFERROR(IF(OR(KK32="日",KK32="祝",KK32=0,KP32=""),"　",MAX(IF(AND(KP32&gt;KZ14,KR32&gt;KX14),0,IF(AND(KP32&lt;=KZ14,KP32&gt;KW14,KR32&gt;KX14),KZ14-KP32,IF(AND(KP32&lt;=KZ14,KP32&lt;=KW14,KR32&gt;KX14),KZ14-KW14,IF(AND(KP32&gt;KW14,KR32&lt;=KX14),KR32-KP32,IF(AND(KP32&lt;=KW14,KR32&lt;=KX14),KR32-KW14,0))))),0)),0)</f>
        <v>　</v>
      </c>
      <c r="KX32" s="663"/>
      <c r="KY32" s="664"/>
      <c r="KZ32" s="662" t="str">
        <f>IFERROR(IF(OR(KK32="日",KK32="祝",KK32=0,KP32=0),"　",MAX(IF(AND(KP32&lt;=KZ14,KR32&gt;LA14),LA14-KZ14,IF(KR32&lt;=LA14,0,IF(AND(KP32&gt;KZ14,KR32&gt;LA14),LA14-KP32,0))),0)),0)</f>
        <v>　</v>
      </c>
      <c r="LA32" s="663"/>
      <c r="LB32" s="664"/>
      <c r="LC32" s="662" t="str">
        <f>IFERROR(IF(OR(KK32="日",KK32="祝",KK32=0,KP32=0),"　",MAX(IF(KP32&gt;LC14,KR32-KP32,IF(KP32&lt;=LC14,KR32-LC14,0)),0)),0)</f>
        <v>　</v>
      </c>
      <c r="LD32" s="663"/>
      <c r="LE32" s="664"/>
      <c r="LF32" s="662" t="str">
        <f>IFERROR(IF(OR(KK32="日",KK32="祝",KK32=0,KL32=""),"　",MAX(IF(AND(KL32&lt;=LF14,KN32&gt;LG14),LG14-LF14,IF(AND(KL32&gt;LF14,KN32&lt;=LG14),KN32-KL32,IF(AND(KL32&lt;=LF14,KN32&lt;=LG14),KN32-LF14,IF(AND(KL32&gt;LF14,KN32&gt;LG14),LG14-KL32,0)))),0)),0)</f>
        <v>　</v>
      </c>
      <c r="LG32" s="663"/>
      <c r="LH32" s="664"/>
      <c r="LI32" s="662" t="str">
        <f>IFERROR(IF(OR(KK32="日",KK32="祝",KK32=0,KP32=0),"　",MAX(IF(AND(KP32&gt;LL14,KR32&gt;LJ14),0,IF(AND(KP32&lt;=LL14,KP32&gt;LI14,KR32&gt;LJ14),LL14-KP32,IF(AND(KP32&lt;=LL14,KP32&lt;=LI14,KR32&gt;LJ14),LL14-LI14,IF(AND(KP32&gt;LI14,KR32&lt;=LJ14),KR32-KP32,IF(AND(KP32&lt;=LI14,KR32&lt;=LJ14),KR32-LI14,0))))),0)),0)</f>
        <v>　</v>
      </c>
      <c r="LJ32" s="663"/>
      <c r="LK32" s="664"/>
      <c r="LL32" s="662" t="str">
        <f>IFERROR(IF(OR(KK32="日",KK32="祝",KK32=0,KP32=0),"　",MAX(IF(AND(KP32&lt;=LL14,KR32&gt;LM14),LM14-LL14,IF(KR32&lt;=LM14,0,IF(AND(KP32&gt;LL14,KR32&gt;LM14),LM14-KP32,0))),0)),0)</f>
        <v>　</v>
      </c>
      <c r="LM32" s="663"/>
      <c r="LN32" s="664"/>
      <c r="LO32" s="662" t="str">
        <f t="shared" si="5"/>
        <v>　</v>
      </c>
      <c r="LP32" s="663"/>
      <c r="LQ32" s="664"/>
      <c r="LR32" s="665" t="str">
        <f>IF(LU32="×",TIME(0,0,0),IF(ME4="非常勤",KT32,LF32))</f>
        <v>　</v>
      </c>
      <c r="LS32" s="666"/>
      <c r="LT32" s="667"/>
      <c r="LU32" s="265"/>
      <c r="LV32" s="665" t="str">
        <f>IF(LY32="×",TIME(0,0,0),IF(ME4="非常勤",KW32,LI32))</f>
        <v>　</v>
      </c>
      <c r="LW32" s="666"/>
      <c r="LX32" s="667"/>
      <c r="LY32" s="265"/>
      <c r="LZ32" s="665" t="str">
        <f>IF(MC32="×",TIME(0,0,0),IF(ME4="非常勤",KZ32,LL32))</f>
        <v>　</v>
      </c>
      <c r="MA32" s="666"/>
      <c r="MB32" s="667"/>
      <c r="MC32" s="265"/>
      <c r="MD32" s="665" t="str">
        <f>IF(MG32="×",TIME(0,0,0),IF(ME4="非常勤",LC32,LO32))</f>
        <v>　</v>
      </c>
      <c r="ME32" s="666"/>
      <c r="MF32" s="667"/>
      <c r="MG32" s="265"/>
      <c r="MH32" s="720"/>
      <c r="MI32" s="720"/>
      <c r="MJ32" s="668"/>
      <c r="MK32" s="670"/>
      <c r="ML32" s="669"/>
      <c r="MM32" s="671"/>
      <c r="MN32" s="672"/>
      <c r="MO32" s="672"/>
      <c r="MP32" s="673"/>
      <c r="MQ32" s="263">
        <f>'別表_個別勤務状況（1～60）'!$A$32</f>
        <v>18</v>
      </c>
      <c r="MR32" s="264" t="str">
        <f>'別表_個別勤務状況（1～60）'!$B$32</f>
        <v>日</v>
      </c>
      <c r="MS32" s="660"/>
      <c r="MT32" s="661"/>
      <c r="MU32" s="660"/>
      <c r="MV32" s="661"/>
      <c r="MW32" s="660"/>
      <c r="MX32" s="661"/>
      <c r="MY32" s="660"/>
      <c r="MZ32" s="661"/>
      <c r="NA32" s="662" t="str">
        <f>IFERROR(IF(OR(MR32="日",MR32="祝",MR32=0,MS32=""),"　",MAX(IF(AND(MS32&lt;=NA14,MU32&gt;NB14),NB14-NA14,IF(AND(MS32&gt;NA14,MU32&lt;=NB14),MU32-MS32,IF(AND(MS32&lt;=NA14,MU32&lt;=NB14),MU32-NA14,IF(AND(MS32&gt;NA14,MU32&gt;NB14),NB14-MS32,0)))),0)),0)</f>
        <v>　</v>
      </c>
      <c r="NB32" s="663"/>
      <c r="NC32" s="664"/>
      <c r="ND32" s="662" t="str">
        <f>IFERROR(IF(OR(MR32="日",MR32="祝",MR32=0,MW32=""),"　",MAX(IF(AND(MW32&gt;NG14,MY32&gt;NE14),0,IF(AND(MW32&lt;=NG14,MW32&gt;ND14,MY32&gt;NE14),NG14-MW32,IF(AND(MW32&lt;=NG14,MW32&lt;=ND14,MY32&gt;NE14),NG14-ND14,IF(AND(MW32&gt;ND14,MY32&lt;=NE14),MY32-MW32,IF(AND(MW32&lt;=ND14,MY32&lt;=NE14),MY32-ND14,0))))),0)),0)</f>
        <v>　</v>
      </c>
      <c r="NE32" s="663"/>
      <c r="NF32" s="664"/>
      <c r="NG32" s="662" t="str">
        <f>IFERROR(IF(OR(MR32="日",MR32="祝",MR32=0,MW32=0),"　",MAX(IF(AND(MW32&lt;=NG14,MY32&gt;NH14),NH14-NG14,IF(MY32&lt;=NH14,0,IF(AND(MW32&gt;NG14,MY32&gt;NH14),NH14-MW32,0))),0)),0)</f>
        <v>　</v>
      </c>
      <c r="NH32" s="663"/>
      <c r="NI32" s="664"/>
      <c r="NJ32" s="662" t="str">
        <f>IFERROR(IF(OR(MR32="日",MR32="祝",MR32=0,MW32=0),"　",MAX(IF(MW32&gt;NJ14,MY32-MW32,IF(MW32&lt;=NJ14,MY32-NJ14,0)),0)),0)</f>
        <v>　</v>
      </c>
      <c r="NK32" s="663"/>
      <c r="NL32" s="664"/>
      <c r="NM32" s="662" t="str">
        <f>IFERROR(IF(OR(MR32="日",MR32="祝",MR32=0,MS32=""),"　",MAX(IF(AND(MS32&lt;=NM14,MU32&gt;NN14),NN14-NM14,IF(AND(MS32&gt;NM14,MU32&lt;=NN14),MU32-MS32,IF(AND(MS32&lt;=NM14,MU32&lt;=NN14),MU32-NM14,IF(AND(MS32&gt;NM14,MU32&gt;NN14),NN14-MS32,0)))),0)),0)</f>
        <v>　</v>
      </c>
      <c r="NN32" s="663"/>
      <c r="NO32" s="664"/>
      <c r="NP32" s="662" t="str">
        <f>IFERROR(IF(OR(MR32="日",MR32="祝",MR32=0,MW32=0),"　",MAX(IF(AND(MW32&gt;NS14,MY32&gt;NQ14),0,IF(AND(MW32&lt;=NS14,MW32&gt;NP14,MY32&gt;NQ14),NS14-MW32,IF(AND(MW32&lt;=NS14,MW32&lt;=NP14,MY32&gt;NQ14),NS14-NP14,IF(AND(MW32&gt;NP14,MY32&lt;=NQ14),MY32-MW32,IF(AND(MW32&lt;=NP14,MY32&lt;=NQ14),MY32-NP14,0))))),0)),0)</f>
        <v>　</v>
      </c>
      <c r="NQ32" s="663"/>
      <c r="NR32" s="664"/>
      <c r="NS32" s="662" t="str">
        <f>IFERROR(IF(OR(MR32="日",MR32="祝",MR32=0,MW32=0),"　",MAX(IF(AND(MW32&lt;=NS14,MY32&gt;NT14),NT14-NS14,IF(MY32&lt;=NT14,0,IF(AND(MW32&gt;NS14,MY32&gt;NT14),NT14-MW32,0))),0)),0)</f>
        <v>　</v>
      </c>
      <c r="NT32" s="663"/>
      <c r="NU32" s="664"/>
      <c r="NV32" s="662" t="str">
        <f t="shared" si="6"/>
        <v>　</v>
      </c>
      <c r="NW32" s="663"/>
      <c r="NX32" s="664"/>
      <c r="NY32" s="665" t="str">
        <f>IF(OB32="×",TIME(0,0,0),IF(OL4="非常勤",NA32,NM32))</f>
        <v>　</v>
      </c>
      <c r="NZ32" s="666"/>
      <c r="OA32" s="667"/>
      <c r="OB32" s="265"/>
      <c r="OC32" s="665" t="str">
        <f>IF(OF32="×",TIME(0,0,0),IF(OL4="非常勤",ND32,NP32))</f>
        <v>　</v>
      </c>
      <c r="OD32" s="666"/>
      <c r="OE32" s="667"/>
      <c r="OF32" s="265"/>
      <c r="OG32" s="665" t="str">
        <f>IF(OJ32="×",TIME(0,0,0),IF(OL4="非常勤",NG32,NS32))</f>
        <v>　</v>
      </c>
      <c r="OH32" s="666"/>
      <c r="OI32" s="667"/>
      <c r="OJ32" s="265"/>
      <c r="OK32" s="665" t="str">
        <f>IF(ON32="×",TIME(0,0,0),IF(OL4="非常勤",NJ32,NV32))</f>
        <v>　</v>
      </c>
      <c r="OL32" s="666"/>
      <c r="OM32" s="667"/>
      <c r="ON32" s="265"/>
      <c r="OO32" s="720"/>
      <c r="OP32" s="720"/>
      <c r="OQ32" s="668"/>
      <c r="OR32" s="670"/>
      <c r="OS32" s="669"/>
      <c r="OT32" s="671"/>
      <c r="OU32" s="672"/>
      <c r="OV32" s="672"/>
      <c r="OW32" s="673"/>
      <c r="OX32" s="263">
        <f>'別表_個別勤務状況（1～60）'!$A$32</f>
        <v>18</v>
      </c>
      <c r="OY32" s="264" t="str">
        <f>'別表_個別勤務状況（1～60）'!$B$32</f>
        <v>日</v>
      </c>
      <c r="OZ32" s="660"/>
      <c r="PA32" s="661"/>
      <c r="PB32" s="660"/>
      <c r="PC32" s="661"/>
      <c r="PD32" s="660"/>
      <c r="PE32" s="661"/>
      <c r="PF32" s="660"/>
      <c r="PG32" s="661"/>
      <c r="PH32" s="662" t="str">
        <f>IFERROR(IF(OR(OY32="日",OY32="祝",OY32=0,OZ32=""),"　",MAX(IF(AND(OZ32&lt;=PH14,PB32&gt;PI14),PI14-PH14,IF(AND(OZ32&gt;PH14,PB32&lt;=PI14),PB32-OZ32,IF(AND(OZ32&lt;=PH14,PB32&lt;=PI14),PB32-PH14,IF(AND(OZ32&gt;PH14,PB32&gt;PI14),PI14-OZ32,0)))),0)),0)</f>
        <v>　</v>
      </c>
      <c r="PI32" s="663"/>
      <c r="PJ32" s="664"/>
      <c r="PK32" s="662" t="str">
        <f>IFERROR(IF(OR(OY32="日",OY32="祝",OY32=0,PD32=""),"　",MAX(IF(AND(PD32&gt;PN14,PF32&gt;PL14),0,IF(AND(PD32&lt;=PN14,PD32&gt;PK14,PF32&gt;PL14),PN14-PD32,IF(AND(PD32&lt;=PN14,PD32&lt;=PK14,PF32&gt;PL14),PN14-PK14,IF(AND(PD32&gt;PK14,PF32&lt;=PL14),PF32-PD32,IF(AND(PD32&lt;=PK14,PF32&lt;=PL14),PF32-PK14,0))))),0)),0)</f>
        <v>　</v>
      </c>
      <c r="PL32" s="663"/>
      <c r="PM32" s="664"/>
      <c r="PN32" s="662" t="str">
        <f>IFERROR(IF(OR(OY32="日",OY32="祝",OY32=0,PD32=0),"　",MAX(IF(AND(PD32&lt;=PN14,PF32&gt;PO14),PO14-PN14,IF(PF32&lt;=PO14,0,IF(AND(PD32&gt;PN14,PF32&gt;PO14),PO14-PD32,0))),0)),0)</f>
        <v>　</v>
      </c>
      <c r="PO32" s="663"/>
      <c r="PP32" s="664"/>
      <c r="PQ32" s="662" t="str">
        <f>IFERROR(IF(OR(OY32="日",OY32="祝",OY32=0,PD32=0),"　",MAX(IF(PD32&gt;PQ14,PF32-PD32,IF(PD32&lt;=PQ14,PF32-PQ14,0)),0)),0)</f>
        <v>　</v>
      </c>
      <c r="PR32" s="663"/>
      <c r="PS32" s="664"/>
      <c r="PT32" s="662" t="str">
        <f>IFERROR(IF(OR(OY32="日",OY32="祝",OY32=0,OZ32=""),"　",MAX(IF(AND(OZ32&lt;=PT14,PB32&gt;PU14),PU14-PT14,IF(AND(OZ32&gt;PT14,PB32&lt;=PU14),PB32-OZ32,IF(AND(OZ32&lt;=PT14,PB32&lt;=PU14),PB32-PT14,IF(AND(OZ32&gt;PT14,PB32&gt;PU14),PU14-OZ32,0)))),0)),0)</f>
        <v>　</v>
      </c>
      <c r="PU32" s="663"/>
      <c r="PV32" s="664"/>
      <c r="PW32" s="662" t="str">
        <f>IFERROR(IF(OR(OY32="日",OY32="祝",OY32=0,PD32=0),"　",MAX(IF(AND(PD32&gt;PZ14,PF32&gt;PX14),0,IF(AND(PD32&lt;=PZ14,PD32&gt;PW14,PF32&gt;PX14),PZ14-PD32,IF(AND(PD32&lt;=PZ14,PD32&lt;=PW14,PF32&gt;PX14),PZ14-PW14,IF(AND(PD32&gt;PW14,PF32&lt;=PX14),PF32-PD32,IF(AND(PD32&lt;=PW14,PF32&lt;=PX14),PF32-PW14,0))))),0)),0)</f>
        <v>　</v>
      </c>
      <c r="PX32" s="663"/>
      <c r="PY32" s="664"/>
      <c r="PZ32" s="662" t="str">
        <f>IFERROR(IF(OR(OY32="日",OY32="祝",OY32=0,PD32=0),"　",MAX(IF(AND(PD32&lt;=PZ14,PF32&gt;QA14),QA14-PZ14,IF(PF32&lt;=QA14,0,IF(AND(PD32&gt;PZ14,PF32&gt;QA14),QA14-PD32,0))),0)),0)</f>
        <v>　</v>
      </c>
      <c r="QA32" s="663"/>
      <c r="QB32" s="664"/>
      <c r="QC32" s="662" t="str">
        <f t="shared" si="7"/>
        <v>　</v>
      </c>
      <c r="QD32" s="663"/>
      <c r="QE32" s="664"/>
      <c r="QF32" s="665" t="str">
        <f>IF(QI32="×",TIME(0,0,0),IF(QS4="非常勤",PH32,PT32))</f>
        <v>　</v>
      </c>
      <c r="QG32" s="666"/>
      <c r="QH32" s="667"/>
      <c r="QI32" s="265"/>
      <c r="QJ32" s="665" t="str">
        <f>IF(QM32="×",TIME(0,0,0),IF(QS4="非常勤",PK32,PW32))</f>
        <v>　</v>
      </c>
      <c r="QK32" s="666"/>
      <c r="QL32" s="667"/>
      <c r="QM32" s="265"/>
      <c r="QN32" s="665" t="str">
        <f>IF(QQ32="×",TIME(0,0,0),IF(QS4="非常勤",PN32,PZ32))</f>
        <v>　</v>
      </c>
      <c r="QO32" s="666"/>
      <c r="QP32" s="667"/>
      <c r="QQ32" s="265"/>
      <c r="QR32" s="665" t="str">
        <f>IF(QU32="×",TIME(0,0,0),IF(QS4="非常勤",PQ32,QC32))</f>
        <v>　</v>
      </c>
      <c r="QS32" s="666"/>
      <c r="QT32" s="667"/>
      <c r="QU32" s="265"/>
      <c r="QV32" s="720"/>
      <c r="QW32" s="720"/>
      <c r="QX32" s="668"/>
      <c r="QY32" s="670"/>
      <c r="QZ32" s="669"/>
      <c r="RA32" s="671"/>
      <c r="RB32" s="672"/>
      <c r="RC32" s="672"/>
      <c r="RD32" s="673"/>
      <c r="RE32" s="263">
        <f>'別表_個別勤務状況（1～60）'!$A$32</f>
        <v>18</v>
      </c>
      <c r="RF32" s="264" t="str">
        <f>'別表_個別勤務状況（1～60）'!$B$32</f>
        <v>日</v>
      </c>
      <c r="RG32" s="660"/>
      <c r="RH32" s="661"/>
      <c r="RI32" s="660"/>
      <c r="RJ32" s="661"/>
      <c r="RK32" s="660"/>
      <c r="RL32" s="661"/>
      <c r="RM32" s="660"/>
      <c r="RN32" s="661"/>
      <c r="RO32" s="662" t="str">
        <f>IFERROR(IF(OR(RF32="日",RF32="祝",RF32=0,RG32=""),"　",MAX(IF(AND(RG32&lt;=RO14,RI32&gt;RP14),RP14-RO14,IF(AND(RG32&gt;RO14,RI32&lt;=RP14),RI32-RG32,IF(AND(RG32&lt;=RO14,RI32&lt;=RP14),RI32-RO14,IF(AND(RG32&gt;RO14,RI32&gt;RP14),RP14-RG32,0)))),0)),0)</f>
        <v>　</v>
      </c>
      <c r="RP32" s="663"/>
      <c r="RQ32" s="664"/>
      <c r="RR32" s="662" t="str">
        <f>IFERROR(IF(OR(RF32="日",RF32="祝",RF32=0,RK32=""),"　",MAX(IF(AND(RK32&gt;RU14,RM32&gt;RS14),0,IF(AND(RK32&lt;=RU14,RK32&gt;RR14,RM32&gt;RS14),RU14-RK32,IF(AND(RK32&lt;=RU14,RK32&lt;=RR14,RM32&gt;RS14),RU14-RR14,IF(AND(RK32&gt;RR14,RM32&lt;=RS14),RM32-RK32,IF(AND(RK32&lt;=RR14,RM32&lt;=RS14),RM32-RR14,0))))),0)),0)</f>
        <v>　</v>
      </c>
      <c r="RS32" s="663"/>
      <c r="RT32" s="664"/>
      <c r="RU32" s="662" t="str">
        <f>IFERROR(IF(OR(RF32="日",RF32="祝",RF32=0,RK32=0),"　",MAX(IF(AND(RK32&lt;=RU14,RM32&gt;RV14),RV14-RU14,IF(RM32&lt;=RV14,0,IF(AND(RK32&gt;RU14,RM32&gt;RV14),RV14-RK32,0))),0)),0)</f>
        <v>　</v>
      </c>
      <c r="RV32" s="663"/>
      <c r="RW32" s="664"/>
      <c r="RX32" s="662" t="str">
        <f>IFERROR(IF(OR(RF32="日",RF32="祝",RF32=0,RK32=0),"　",MAX(IF(RK32&gt;RX14,RM32-RK32,IF(RK32&lt;=RX14,RM32-RX14,0)),0)),0)</f>
        <v>　</v>
      </c>
      <c r="RY32" s="663"/>
      <c r="RZ32" s="664"/>
      <c r="SA32" s="662" t="str">
        <f>IFERROR(IF(OR(RF32="日",RF32="祝",RF32=0,RG32=""),"　",MAX(IF(AND(RG32&lt;=SA14,RI32&gt;SB14),SB14-SA14,IF(AND(RG32&gt;SA14,RI32&lt;=SB14),RI32-RG32,IF(AND(RG32&lt;=SA14,RI32&lt;=SB14),RI32-SA14,IF(AND(RG32&gt;SA14,RI32&gt;SB14),SB14-RG32,0)))),0)),0)</f>
        <v>　</v>
      </c>
      <c r="SB32" s="663"/>
      <c r="SC32" s="664"/>
      <c r="SD32" s="662" t="str">
        <f>IFERROR(IF(OR(RF32="日",RF32="祝",RF32=0,RK32=0),"　",MAX(IF(AND(RK32&gt;SG14,RM32&gt;SE14),0,IF(AND(RK32&lt;=SG14,RK32&gt;SD14,RM32&gt;SE14),SG14-RK32,IF(AND(RK32&lt;=SG14,RK32&lt;=SD14,RM32&gt;SE14),SG14-SD14,IF(AND(RK32&gt;SD14,RM32&lt;=SE14),RM32-RK32,IF(AND(RK32&lt;=SD14,RM32&lt;=SE14),RM32-SD14,0))))),0)),0)</f>
        <v>　</v>
      </c>
      <c r="SE32" s="663"/>
      <c r="SF32" s="664"/>
      <c r="SG32" s="662" t="str">
        <f>IFERROR(IF(OR(RF32="日",RF32="祝",RF32=0,RK32=0),"　",MAX(IF(AND(RK32&lt;=SG14,RM32&gt;SH14),SH14-SG14,IF(RM32&lt;=SH14,0,IF(AND(RK32&gt;SG14,RM32&gt;SH14),SH14-RK32,0))),0)),0)</f>
        <v>　</v>
      </c>
      <c r="SH32" s="663"/>
      <c r="SI32" s="664"/>
      <c r="SJ32" s="662" t="str">
        <f t="shared" si="8"/>
        <v>　</v>
      </c>
      <c r="SK32" s="663"/>
      <c r="SL32" s="664"/>
      <c r="SM32" s="665" t="str">
        <f>IF(SP32="×",TIME(0,0,0),IF(SZ4="非常勤",RO32,SA32))</f>
        <v>　</v>
      </c>
      <c r="SN32" s="666"/>
      <c r="SO32" s="667"/>
      <c r="SP32" s="265"/>
      <c r="SQ32" s="665" t="str">
        <f>IF(ST32="×",TIME(0,0,0),IF(SZ4="非常勤",RR32,SD32))</f>
        <v>　</v>
      </c>
      <c r="SR32" s="666"/>
      <c r="SS32" s="667"/>
      <c r="ST32" s="265"/>
      <c r="SU32" s="665" t="str">
        <f>IF(SX32="×",TIME(0,0,0),IF(SZ4="非常勤",RU32,SG32))</f>
        <v>　</v>
      </c>
      <c r="SV32" s="666"/>
      <c r="SW32" s="667"/>
      <c r="SX32" s="265"/>
      <c r="SY32" s="665" t="str">
        <f>IF(TB32="×",TIME(0,0,0),IF(SZ4="非常勤",RX32,SJ32))</f>
        <v>　</v>
      </c>
      <c r="SZ32" s="666"/>
      <c r="TA32" s="667"/>
      <c r="TB32" s="265"/>
      <c r="TC32" s="720"/>
      <c r="TD32" s="720"/>
      <c r="TE32" s="668"/>
      <c r="TF32" s="670"/>
      <c r="TG32" s="669"/>
      <c r="TH32" s="671"/>
      <c r="TI32" s="672"/>
      <c r="TJ32" s="672"/>
      <c r="TK32" s="673"/>
      <c r="TL32" s="263">
        <f>'別表_個別勤務状況（1～60）'!$A$32</f>
        <v>18</v>
      </c>
      <c r="TM32" s="264" t="str">
        <f>'別表_個別勤務状況（1～60）'!$B$32</f>
        <v>日</v>
      </c>
      <c r="TN32" s="660"/>
      <c r="TO32" s="661"/>
      <c r="TP32" s="660"/>
      <c r="TQ32" s="661"/>
      <c r="TR32" s="660"/>
      <c r="TS32" s="661"/>
      <c r="TT32" s="660"/>
      <c r="TU32" s="661"/>
      <c r="TV32" s="662" t="str">
        <f>IFERROR(IF(OR(TM32="日",TM32="祝",TM32=0,TN32=""),"　",MAX(IF(AND(TN32&lt;=TV14,TP32&gt;TW14),TW14-TV14,IF(AND(TN32&gt;TV14,TP32&lt;=TW14),TP32-TN32,IF(AND(TN32&lt;=TV14,TP32&lt;=TW14),TP32-TV14,IF(AND(TN32&gt;TV14,TP32&gt;TW14),TW14-TN32,0)))),0)),0)</f>
        <v>　</v>
      </c>
      <c r="TW32" s="663"/>
      <c r="TX32" s="664"/>
      <c r="TY32" s="662" t="str">
        <f>IFERROR(IF(OR(TM32="日",TM32="祝",TM32=0,TR32=""),"　",MAX(IF(AND(TR32&gt;UB14,TT32&gt;TZ14),0,IF(AND(TR32&lt;=UB14,TR32&gt;TY14,TT32&gt;TZ14),UB14-TR32,IF(AND(TR32&lt;=UB14,TR32&lt;=TY14,TT32&gt;TZ14),UB14-TY14,IF(AND(TR32&gt;TY14,TT32&lt;=TZ14),TT32-TR32,IF(AND(TR32&lt;=TY14,TT32&lt;=TZ14),TT32-TY14,0))))),0)),0)</f>
        <v>　</v>
      </c>
      <c r="TZ32" s="663"/>
      <c r="UA32" s="664"/>
      <c r="UB32" s="662" t="str">
        <f>IFERROR(IF(OR(TM32="日",TM32="祝",TM32=0,TR32=0),"　",MAX(IF(AND(TR32&lt;=UB14,TT32&gt;UC14),UC14-UB14,IF(TT32&lt;=UC14,0,IF(AND(TR32&gt;UB14,TT32&gt;UC14),UC14-TR32,0))),0)),0)</f>
        <v>　</v>
      </c>
      <c r="UC32" s="663"/>
      <c r="UD32" s="664"/>
      <c r="UE32" s="662" t="str">
        <f>IFERROR(IF(OR(TM32="日",TM32="祝",TM32=0,TR32=0),"　",MAX(IF(TR32&gt;UE14,TT32-TR32,IF(TR32&lt;=UE14,TT32-UE14,0)),0)),0)</f>
        <v>　</v>
      </c>
      <c r="UF32" s="663"/>
      <c r="UG32" s="664"/>
      <c r="UH32" s="662" t="str">
        <f>IFERROR(IF(OR(TM32="日",TM32="祝",TM32=0,TN32=""),"　",MAX(IF(AND(TN32&lt;=UH14,TP32&gt;UI14),UI14-UH14,IF(AND(TN32&gt;UH14,TP32&lt;=UI14),TP32-TN32,IF(AND(TN32&lt;=UH14,TP32&lt;=UI14),TP32-UH14,IF(AND(TN32&gt;UH14,TP32&gt;UI14),UI14-TN32,0)))),0)),0)</f>
        <v>　</v>
      </c>
      <c r="UI32" s="663"/>
      <c r="UJ32" s="664"/>
      <c r="UK32" s="662" t="str">
        <f>IFERROR(IF(OR(TM32="日",TM32="祝",TM32=0,TR32=0),"　",MAX(IF(AND(TR32&gt;UN14,TT32&gt;UL14),0,IF(AND(TR32&lt;=UN14,TR32&gt;UK14,TT32&gt;UL14),UN14-TR32,IF(AND(TR32&lt;=UN14,TR32&lt;=UK14,TT32&gt;UL14),UN14-UK14,IF(AND(TR32&gt;UK14,TT32&lt;=UL14),TT32-TR32,IF(AND(TR32&lt;=UK14,TT32&lt;=UL14),TT32-UK14,0))))),0)),0)</f>
        <v>　</v>
      </c>
      <c r="UL32" s="663"/>
      <c r="UM32" s="664"/>
      <c r="UN32" s="662" t="str">
        <f>IFERROR(IF(OR(TM32="日",TM32="祝",TM32=0,TR32=0),"　",MAX(IF(AND(TR32&lt;=UN14,TT32&gt;UO14),UO14-UN14,IF(TT32&lt;=UO14,0,IF(AND(TR32&gt;UN14,TT32&gt;UO14),UO14-TR32,0))),0)),0)</f>
        <v>　</v>
      </c>
      <c r="UO32" s="663"/>
      <c r="UP32" s="664"/>
      <c r="UQ32" s="662" t="str">
        <f t="shared" si="9"/>
        <v>　</v>
      </c>
      <c r="UR32" s="663"/>
      <c r="US32" s="664"/>
      <c r="UT32" s="665" t="str">
        <f>IF(UW32="×",TIME(0,0,0),IF(VG4="非常勤",TV32,UH32))</f>
        <v>　</v>
      </c>
      <c r="UU32" s="666"/>
      <c r="UV32" s="667"/>
      <c r="UW32" s="265"/>
      <c r="UX32" s="665" t="str">
        <f>IF(VA32="×",TIME(0,0,0),IF(VG4="非常勤",TY32,UK32))</f>
        <v>　</v>
      </c>
      <c r="UY32" s="666"/>
      <c r="UZ32" s="667"/>
      <c r="VA32" s="265"/>
      <c r="VB32" s="665" t="str">
        <f>IF(VE32="×",TIME(0,0,0),IF(VG4="非常勤",UB32,UN32))</f>
        <v>　</v>
      </c>
      <c r="VC32" s="666"/>
      <c r="VD32" s="667"/>
      <c r="VE32" s="265"/>
      <c r="VF32" s="665" t="str">
        <f>IF(VI32="×",TIME(0,0,0),IF(VG4="非常勤",UE32,UQ32))</f>
        <v>　</v>
      </c>
      <c r="VG32" s="666"/>
      <c r="VH32" s="667"/>
      <c r="VI32" s="265"/>
      <c r="VJ32" s="720"/>
      <c r="VK32" s="720"/>
      <c r="VL32" s="668"/>
      <c r="VM32" s="670"/>
      <c r="VN32" s="669"/>
      <c r="VO32" s="671"/>
      <c r="VP32" s="672"/>
      <c r="VQ32" s="672"/>
      <c r="VR32" s="673"/>
      <c r="VS32" s="263">
        <f>'別表_個別勤務状況（1～60）'!$A$32</f>
        <v>18</v>
      </c>
      <c r="VT32" s="264" t="str">
        <f>'別表_個別勤務状況（1～60）'!$B$32</f>
        <v>日</v>
      </c>
      <c r="VU32" s="660"/>
      <c r="VV32" s="661"/>
      <c r="VW32" s="660"/>
      <c r="VX32" s="661"/>
      <c r="VY32" s="660"/>
      <c r="VZ32" s="661"/>
      <c r="WA32" s="660"/>
      <c r="WB32" s="661"/>
      <c r="WC32" s="662" t="str">
        <f>IFERROR(IF(OR(VT32="日",VT32="祝",VT32=0,VU32=""),"　",MAX(IF(AND(VU32&lt;=WC14,VW32&gt;WD14),WD14-WC14,IF(AND(VU32&gt;WC14,VW32&lt;=WD14),VW32-VU32,IF(AND(VU32&lt;=WC14,VW32&lt;=WD14),VW32-WC14,IF(AND(VU32&gt;WC14,VW32&gt;WD14),WD14-VU32,0)))),0)),0)</f>
        <v>　</v>
      </c>
      <c r="WD32" s="663"/>
      <c r="WE32" s="664"/>
      <c r="WF32" s="662" t="str">
        <f>IFERROR(IF(OR(VT32="日",VT32="祝",VT32=0,VY32=""),"　",MAX(IF(AND(VY32&gt;WI14,WA32&gt;WG14),0,IF(AND(VY32&lt;=WI14,VY32&gt;WF14,WA32&gt;WG14),WI14-VY32,IF(AND(VY32&lt;=WI14,VY32&lt;=WF14,WA32&gt;WG14),WI14-WF14,IF(AND(VY32&gt;WF14,WA32&lt;=WG14),WA32-VY32,IF(AND(VY32&lt;=WF14,WA32&lt;=WG14),WA32-WF14,0))))),0)),0)</f>
        <v>　</v>
      </c>
      <c r="WG32" s="663"/>
      <c r="WH32" s="664"/>
      <c r="WI32" s="662" t="str">
        <f>IFERROR(IF(OR(VT32="日",VT32="祝",VT32=0,VY32=0),"　",MAX(IF(AND(VY32&lt;=WI14,WA32&gt;WJ14),WJ14-WI14,IF(WA32&lt;=WJ14,0,IF(AND(VY32&gt;WI14,WA32&gt;WJ14),WJ14-VY32,0))),0)),0)</f>
        <v>　</v>
      </c>
      <c r="WJ32" s="663"/>
      <c r="WK32" s="664"/>
      <c r="WL32" s="662" t="str">
        <f>IFERROR(IF(OR(VT32="日",VT32="祝",VT32=0,VY32=0),"　",MAX(IF(VY32&gt;WL14,WA32-VY32,IF(VY32&lt;=WL14,WA32-WL14,0)),0)),0)</f>
        <v>　</v>
      </c>
      <c r="WM32" s="663"/>
      <c r="WN32" s="664"/>
      <c r="WO32" s="662" t="str">
        <f>IFERROR(IF(OR(VT32="日",VT32="祝",VT32=0,VU32=""),"　",MAX(IF(AND(VU32&lt;=WO14,VW32&gt;WP14),WP14-WO14,IF(AND(VU32&gt;WO14,VW32&lt;=WP14),VW32-VU32,IF(AND(VU32&lt;=WO14,VW32&lt;=WP14),VW32-WO14,IF(AND(VU32&gt;WO14,VW32&gt;WP14),WP14-VU32,0)))),0)),0)</f>
        <v>　</v>
      </c>
      <c r="WP32" s="663"/>
      <c r="WQ32" s="664"/>
      <c r="WR32" s="662" t="str">
        <f>IFERROR(IF(OR(VT32="日",VT32="祝",VT32=0,VY32=0),"　",MAX(IF(AND(VY32&gt;WU14,WA32&gt;WS14),0,IF(AND(VY32&lt;=WU14,VY32&gt;WR14,WA32&gt;WS14),WU14-VY32,IF(AND(VY32&lt;=WU14,VY32&lt;=WR14,WA32&gt;WS14),WU14-WR14,IF(AND(VY32&gt;WR14,WA32&lt;=WS14),WA32-VY32,IF(AND(VY32&lt;=WR14,WA32&lt;=WS14),WA32-WR14,0))))),0)),0)</f>
        <v>　</v>
      </c>
      <c r="WS32" s="663"/>
      <c r="WT32" s="664"/>
      <c r="WU32" s="662" t="str">
        <f>IFERROR(IF(OR(VT32="日",VT32="祝",VT32=0,VY32=0),"　",MAX(IF(AND(VY32&lt;=WU14,WA32&gt;WV14),WV14-WU14,IF(WA32&lt;=WV14,0,IF(AND(VY32&gt;WU14,WA32&gt;WV14),WV14-VY32,0))),0)),0)</f>
        <v>　</v>
      </c>
      <c r="WV32" s="663"/>
      <c r="WW32" s="664"/>
      <c r="WX32" s="662" t="str">
        <f t="shared" si="10"/>
        <v>　</v>
      </c>
      <c r="WY32" s="663"/>
      <c r="WZ32" s="664"/>
      <c r="XA32" s="665" t="str">
        <f>IF(XD32="×",TIME(0,0,0),IF(XN4="非常勤",WC32,WO32))</f>
        <v>　</v>
      </c>
      <c r="XB32" s="666"/>
      <c r="XC32" s="667"/>
      <c r="XD32" s="265"/>
      <c r="XE32" s="665" t="str">
        <f>IF(XH32="×",TIME(0,0,0),IF(XN4="非常勤",WF32,WR32))</f>
        <v>　</v>
      </c>
      <c r="XF32" s="666"/>
      <c r="XG32" s="667"/>
      <c r="XH32" s="265"/>
      <c r="XI32" s="665" t="str">
        <f>IF(XL32="×",TIME(0,0,0),IF(XN4="非常勤",WI32,WU32))</f>
        <v>　</v>
      </c>
      <c r="XJ32" s="666"/>
      <c r="XK32" s="667"/>
      <c r="XL32" s="265"/>
      <c r="XM32" s="665" t="str">
        <f>IF(XP32="×",TIME(0,0,0),IF(XN4="非常勤",WL32,WX32))</f>
        <v>　</v>
      </c>
      <c r="XN32" s="666"/>
      <c r="XO32" s="667"/>
      <c r="XP32" s="265"/>
      <c r="XQ32" s="720"/>
      <c r="XR32" s="720"/>
      <c r="XS32" s="668"/>
      <c r="XT32" s="670"/>
      <c r="XU32" s="669"/>
      <c r="XV32" s="671"/>
      <c r="XW32" s="672"/>
      <c r="XX32" s="672"/>
      <c r="XY32" s="673"/>
      <c r="XZ32" s="263">
        <f>'別表_個別勤務状況（1～60）'!$A$32</f>
        <v>18</v>
      </c>
      <c r="YA32" s="264" t="str">
        <f>'別表_個別勤務状況（1～60）'!$B$32</f>
        <v>日</v>
      </c>
      <c r="YB32" s="660"/>
      <c r="YC32" s="661"/>
      <c r="YD32" s="660"/>
      <c r="YE32" s="661"/>
      <c r="YF32" s="660"/>
      <c r="YG32" s="661"/>
      <c r="YH32" s="660"/>
      <c r="YI32" s="661"/>
      <c r="YJ32" s="662" t="str">
        <f>IFERROR(IF(OR(YA32="日",YA32="祝",YA32=0,YB32=""),"　",MAX(IF(AND(YB32&lt;=YJ14,YD32&gt;YK14),YK14-YJ14,IF(AND(YB32&gt;YJ14,YD32&lt;=YK14),YD32-YB32,IF(AND(YB32&lt;=YJ14,YD32&lt;=YK14),YD32-YJ14,IF(AND(YB32&gt;YJ14,YD32&gt;YK14),YK14-YB32,0)))),0)),0)</f>
        <v>　</v>
      </c>
      <c r="YK32" s="663"/>
      <c r="YL32" s="664"/>
      <c r="YM32" s="662" t="str">
        <f>IFERROR(IF(OR(YA32="日",YA32="祝",YA32=0,YF32=""),"　",MAX(IF(AND(YF32&gt;YP14,YH32&gt;YN14),0,IF(AND(YF32&lt;=YP14,YF32&gt;YM14,YH32&gt;YN14),YP14-YF32,IF(AND(YF32&lt;=YP14,YF32&lt;=YM14,YH32&gt;YN14),YP14-YM14,IF(AND(YF32&gt;YM14,YH32&lt;=YN14),YH32-YF32,IF(AND(YF32&lt;=YM14,YH32&lt;=YN14),YH32-YM14,0))))),0)),0)</f>
        <v>　</v>
      </c>
      <c r="YN32" s="663"/>
      <c r="YO32" s="664"/>
      <c r="YP32" s="662" t="str">
        <f>IFERROR(IF(OR(YA32="日",YA32="祝",YA32=0,YF32=0),"　",MAX(IF(AND(YF32&lt;=YP14,YH32&gt;YQ14),YQ14-YP14,IF(YH32&lt;=YQ14,0,IF(AND(YF32&gt;YP14,YH32&gt;YQ14),YQ14-YF32,0))),0)),0)</f>
        <v>　</v>
      </c>
      <c r="YQ32" s="663"/>
      <c r="YR32" s="664"/>
      <c r="YS32" s="662" t="str">
        <f>IFERROR(IF(OR(YA32="日",YA32="祝",YA32=0,YF32=0),"　",MAX(IF(YF32&gt;YS14,YH32-YF32,IF(YF32&lt;=YS14,YH32-YS14,0)),0)),0)</f>
        <v>　</v>
      </c>
      <c r="YT32" s="663"/>
      <c r="YU32" s="664"/>
      <c r="YV32" s="662" t="str">
        <f>IFERROR(IF(OR(YA32="日",YA32="祝",YA32=0,YB32=""),"　",MAX(IF(AND(YB32&lt;=YV14,YD32&gt;YW14),YW14-YV14,IF(AND(YB32&gt;YV14,YD32&lt;=YW14),YD32-YB32,IF(AND(YB32&lt;=YV14,YD32&lt;=YW14),YD32-YV14,IF(AND(YB32&gt;YV14,YD32&gt;YW14),YW14-YB32,0)))),0)),0)</f>
        <v>　</v>
      </c>
      <c r="YW32" s="663"/>
      <c r="YX32" s="664"/>
      <c r="YY32" s="662" t="str">
        <f>IFERROR(IF(OR(YA32="日",YA32="祝",YA32=0,YF32=0),"　",MAX(IF(AND(YF32&gt;ZB14,YH32&gt;YZ14),0,IF(AND(YF32&lt;=ZB14,YF32&gt;YY14,YH32&gt;YZ14),ZB14-YF32,IF(AND(YF32&lt;=ZB14,YF32&lt;=YY14,YH32&gt;YZ14),ZB14-YY14,IF(AND(YF32&gt;YY14,YH32&lt;=YZ14),YH32-YF32,IF(AND(YF32&lt;=YY14,YH32&lt;=YZ14),YH32-YY14,0))))),0)),0)</f>
        <v>　</v>
      </c>
      <c r="YZ32" s="663"/>
      <c r="ZA32" s="664"/>
      <c r="ZB32" s="662" t="str">
        <f>IFERROR(IF(OR(YA32="日",YA32="祝",YA32=0,YF32=0),"　",MAX(IF(AND(YF32&lt;=ZB14,YH32&gt;ZC14),ZC14-ZB14,IF(YH32&lt;=ZC14,0,IF(AND(YF32&gt;ZB14,YH32&gt;ZC14),ZC14-YF32,0))),0)),0)</f>
        <v>　</v>
      </c>
      <c r="ZC32" s="663"/>
      <c r="ZD32" s="664"/>
      <c r="ZE32" s="662" t="str">
        <f t="shared" si="11"/>
        <v>　</v>
      </c>
      <c r="ZF32" s="663"/>
      <c r="ZG32" s="664"/>
      <c r="ZH32" s="665" t="str">
        <f>IF(ZK32="×",TIME(0,0,0),IF(ZU4="非常勤",YJ32,YV32))</f>
        <v>　</v>
      </c>
      <c r="ZI32" s="666"/>
      <c r="ZJ32" s="667"/>
      <c r="ZK32" s="265"/>
      <c r="ZL32" s="665" t="str">
        <f>IF(ZO32="×",TIME(0,0,0),IF(ZU4="非常勤",YM32,YY32))</f>
        <v>　</v>
      </c>
      <c r="ZM32" s="666"/>
      <c r="ZN32" s="667"/>
      <c r="ZO32" s="265"/>
      <c r="ZP32" s="665" t="str">
        <f>IF(ZS32="×",TIME(0,0,0),IF(ZU4="非常勤",YP32,ZB32))</f>
        <v>　</v>
      </c>
      <c r="ZQ32" s="666"/>
      <c r="ZR32" s="667"/>
      <c r="ZS32" s="265"/>
      <c r="ZT32" s="665" t="str">
        <f>IF(ZW32="×",TIME(0,0,0),IF(ZU4="非常勤",YS32,ZE32))</f>
        <v>　</v>
      </c>
      <c r="ZU32" s="666"/>
      <c r="ZV32" s="667"/>
      <c r="ZW32" s="265"/>
      <c r="ZX32" s="720"/>
      <c r="ZY32" s="720"/>
      <c r="ZZ32" s="668"/>
      <c r="AAA32" s="670"/>
      <c r="AAB32" s="669"/>
      <c r="AAC32" s="671"/>
      <c r="AAD32" s="672"/>
      <c r="AAE32" s="672"/>
      <c r="AAF32" s="673"/>
      <c r="AAG32" s="263">
        <f>'別表_個別勤務状況（1～60）'!$A$32</f>
        <v>18</v>
      </c>
      <c r="AAH32" s="264" t="str">
        <f>'別表_個別勤務状況（1～60）'!$B$32</f>
        <v>日</v>
      </c>
      <c r="AAI32" s="660"/>
      <c r="AAJ32" s="661"/>
      <c r="AAK32" s="660"/>
      <c r="AAL32" s="661"/>
      <c r="AAM32" s="660"/>
      <c r="AAN32" s="661"/>
      <c r="AAO32" s="660"/>
      <c r="AAP32" s="661"/>
      <c r="AAQ32" s="662" t="str">
        <f>IFERROR(IF(OR(AAH32="日",AAH32="祝",AAH32=0,AAI32=""),"　",MAX(IF(AND(AAI32&lt;=AAQ14,AAK32&gt;AAR14),AAR14-AAQ14,IF(AND(AAI32&gt;AAQ14,AAK32&lt;=AAR14),AAK32-AAI32,IF(AND(AAI32&lt;=AAQ14,AAK32&lt;=AAR14),AAK32-AAQ14,IF(AND(AAI32&gt;AAQ14,AAK32&gt;AAR14),AAR14-AAI32,0)))),0)),0)</f>
        <v>　</v>
      </c>
      <c r="AAR32" s="663"/>
      <c r="AAS32" s="664"/>
      <c r="AAT32" s="662" t="str">
        <f>IFERROR(IF(OR(AAH32="日",AAH32="祝",AAH32=0,AAM32=""),"　",MAX(IF(AND(AAM32&gt;AAW14,AAO32&gt;AAU14),0,IF(AND(AAM32&lt;=AAW14,AAM32&gt;AAT14,AAO32&gt;AAU14),AAW14-AAM32,IF(AND(AAM32&lt;=AAW14,AAM32&lt;=AAT14,AAO32&gt;AAU14),AAW14-AAT14,IF(AND(AAM32&gt;AAT14,AAO32&lt;=AAU14),AAO32-AAM32,IF(AND(AAM32&lt;=AAT14,AAO32&lt;=AAU14),AAO32-AAT14,0))))),0)),0)</f>
        <v>　</v>
      </c>
      <c r="AAU32" s="663"/>
      <c r="AAV32" s="664"/>
      <c r="AAW32" s="662" t="str">
        <f>IFERROR(IF(OR(AAH32="日",AAH32="祝",AAH32=0,AAM32=0),"　",MAX(IF(AND(AAM32&lt;=AAW14,AAO32&gt;AAX14),AAX14-AAW14,IF(AAO32&lt;=AAX14,0,IF(AND(AAM32&gt;AAW14,AAO32&gt;AAX14),AAX14-AAM32,0))),0)),0)</f>
        <v>　</v>
      </c>
      <c r="AAX32" s="663"/>
      <c r="AAY32" s="664"/>
      <c r="AAZ32" s="662" t="str">
        <f>IFERROR(IF(OR(AAH32="日",AAH32="祝",AAH32=0,AAM32=0),"　",MAX(IF(AAM32&gt;AAZ14,AAO32-AAM32,IF(AAM32&lt;=AAZ14,AAO32-AAZ14,0)),0)),0)</f>
        <v>　</v>
      </c>
      <c r="ABA32" s="663"/>
      <c r="ABB32" s="664"/>
      <c r="ABC32" s="662" t="str">
        <f>IFERROR(IF(OR(AAH32="日",AAH32="祝",AAH32=0,AAI32=""),"　",MAX(IF(AND(AAI32&lt;=ABC14,AAK32&gt;ABD14),ABD14-ABC14,IF(AND(AAI32&gt;ABC14,AAK32&lt;=ABD14),AAK32-AAI32,IF(AND(AAI32&lt;=ABC14,AAK32&lt;=ABD14),AAK32-ABC14,IF(AND(AAI32&gt;ABC14,AAK32&gt;ABD14),ABD14-AAI32,0)))),0)),0)</f>
        <v>　</v>
      </c>
      <c r="ABD32" s="663"/>
      <c r="ABE32" s="664"/>
      <c r="ABF32" s="662" t="str">
        <f>IFERROR(IF(OR(AAH32="日",AAH32="祝",AAH32=0,AAM32=0),"　",MAX(IF(AND(AAM32&gt;ABI14,AAO32&gt;ABG14),0,IF(AND(AAM32&lt;=ABI14,AAM32&gt;ABF14,AAO32&gt;ABG14),ABI14-AAM32,IF(AND(AAM32&lt;=ABI14,AAM32&lt;=ABF14,AAO32&gt;ABG14),ABI14-ABF14,IF(AND(AAM32&gt;ABF14,AAO32&lt;=ABG14),AAO32-AAM32,IF(AND(AAM32&lt;=ABF14,AAO32&lt;=ABG14),AAO32-ABF14,0))))),0)),0)</f>
        <v>　</v>
      </c>
      <c r="ABG32" s="663"/>
      <c r="ABH32" s="664"/>
      <c r="ABI32" s="662" t="str">
        <f>IFERROR(IF(OR(AAH32="日",AAH32="祝",AAH32=0,AAM32=0),"　",MAX(IF(AND(AAM32&lt;=ABI14,AAO32&gt;ABJ14),ABJ14-ABI14,IF(AAO32&lt;=ABJ14,0,IF(AND(AAM32&gt;ABI14,AAO32&gt;ABJ14),ABJ14-AAM32,0))),0)),0)</f>
        <v>　</v>
      </c>
      <c r="ABJ32" s="663"/>
      <c r="ABK32" s="664"/>
      <c r="ABL32" s="662" t="str">
        <f t="shared" si="12"/>
        <v>　</v>
      </c>
      <c r="ABM32" s="663"/>
      <c r="ABN32" s="664"/>
      <c r="ABO32" s="665" t="str">
        <f>IF(ABR32="×",TIME(0,0,0),IF(ACB4="非常勤",AAQ32,ABC32))</f>
        <v>　</v>
      </c>
      <c r="ABP32" s="666"/>
      <c r="ABQ32" s="667"/>
      <c r="ABR32" s="265"/>
      <c r="ABS32" s="665" t="str">
        <f>IF(ABV32="×",TIME(0,0,0),IF(ACB4="非常勤",AAT32,ABF32))</f>
        <v>　</v>
      </c>
      <c r="ABT32" s="666"/>
      <c r="ABU32" s="667"/>
      <c r="ABV32" s="265"/>
      <c r="ABW32" s="665" t="str">
        <f>IF(ABZ32="×",TIME(0,0,0),IF(ACB4="非常勤",AAW32,ABI32))</f>
        <v>　</v>
      </c>
      <c r="ABX32" s="666"/>
      <c r="ABY32" s="667"/>
      <c r="ABZ32" s="265"/>
      <c r="ACA32" s="665" t="str">
        <f>IF(ACD32="×",TIME(0,0,0),IF(ACB4="非常勤",AAZ32,ABL32))</f>
        <v>　</v>
      </c>
      <c r="ACB32" s="666"/>
      <c r="ACC32" s="667"/>
      <c r="ACD32" s="265"/>
      <c r="ACE32" s="720"/>
      <c r="ACF32" s="720"/>
      <c r="ACG32" s="668"/>
      <c r="ACH32" s="670"/>
      <c r="ACI32" s="669"/>
      <c r="ACJ32" s="671"/>
      <c r="ACK32" s="672"/>
      <c r="ACL32" s="672"/>
      <c r="ACM32" s="673"/>
      <c r="ACN32" s="263">
        <f>'別表_個別勤務状況（1～60）'!$A$32</f>
        <v>18</v>
      </c>
      <c r="ACO32" s="264" t="str">
        <f>'別表_個別勤務状況（1～60）'!$B$32</f>
        <v>日</v>
      </c>
      <c r="ACP32" s="660"/>
      <c r="ACQ32" s="661"/>
      <c r="ACR32" s="660"/>
      <c r="ACS32" s="661"/>
      <c r="ACT32" s="660"/>
      <c r="ACU32" s="661"/>
      <c r="ACV32" s="660"/>
      <c r="ACW32" s="661"/>
      <c r="ACX32" s="662" t="str">
        <f>IFERROR(IF(OR(ACO32="日",ACO32="祝",ACO32=0,ACP32=""),"　",MAX(IF(AND(ACP32&lt;=ACX14,ACR32&gt;ACY14),ACY14-ACX14,IF(AND(ACP32&gt;ACX14,ACR32&lt;=ACY14),ACR32-ACP32,IF(AND(ACP32&lt;=ACX14,ACR32&lt;=ACY14),ACR32-ACX14,IF(AND(ACP32&gt;ACX14,ACR32&gt;ACY14),ACY14-ACP32,0)))),0)),0)</f>
        <v>　</v>
      </c>
      <c r="ACY32" s="663"/>
      <c r="ACZ32" s="664"/>
      <c r="ADA32" s="662" t="str">
        <f>IFERROR(IF(OR(ACO32="日",ACO32="祝",ACO32=0,ACT32=""),"　",MAX(IF(AND(ACT32&gt;ADD14,ACV32&gt;ADB14),0,IF(AND(ACT32&lt;=ADD14,ACT32&gt;ADA14,ACV32&gt;ADB14),ADD14-ACT32,IF(AND(ACT32&lt;=ADD14,ACT32&lt;=ADA14,ACV32&gt;ADB14),ADD14-ADA14,IF(AND(ACT32&gt;ADA14,ACV32&lt;=ADB14),ACV32-ACT32,IF(AND(ACT32&lt;=ADA14,ACV32&lt;=ADB14),ACV32-ADA14,0))))),0)),0)</f>
        <v>　</v>
      </c>
      <c r="ADB32" s="663"/>
      <c r="ADC32" s="664"/>
      <c r="ADD32" s="662" t="str">
        <f>IFERROR(IF(OR(ACO32="日",ACO32="祝",ACO32=0,ACT32=0),"　",MAX(IF(AND(ACT32&lt;=ADD14,ACV32&gt;ADE14),ADE14-ADD14,IF(ACV32&lt;=ADE14,0,IF(AND(ACT32&gt;ADD14,ACV32&gt;ADE14),ADE14-ACT32,0))),0)),0)</f>
        <v>　</v>
      </c>
      <c r="ADE32" s="663"/>
      <c r="ADF32" s="664"/>
      <c r="ADG32" s="662" t="str">
        <f>IFERROR(IF(OR(ACO32="日",ACO32="祝",ACO32=0,ACT32=0),"　",MAX(IF(ACT32&gt;ADG14,ACV32-ACT32,IF(ACT32&lt;=ADG14,ACV32-ADG14,0)),0)),0)</f>
        <v>　</v>
      </c>
      <c r="ADH32" s="663"/>
      <c r="ADI32" s="664"/>
      <c r="ADJ32" s="662" t="str">
        <f>IFERROR(IF(OR(ACO32="日",ACO32="祝",ACO32=0,ACP32=""),"　",MAX(IF(AND(ACP32&lt;=ADJ14,ACR32&gt;ADK14),ADK14-ADJ14,IF(AND(ACP32&gt;ADJ14,ACR32&lt;=ADK14),ACR32-ACP32,IF(AND(ACP32&lt;=ADJ14,ACR32&lt;=ADK14),ACR32-ADJ14,IF(AND(ACP32&gt;ADJ14,ACR32&gt;ADK14),ADK14-ACP32,0)))),0)),0)</f>
        <v>　</v>
      </c>
      <c r="ADK32" s="663"/>
      <c r="ADL32" s="664"/>
      <c r="ADM32" s="662" t="str">
        <f>IFERROR(IF(OR(ACO32="日",ACO32="祝",ACO32=0,ACT32=0),"　",MAX(IF(AND(ACT32&gt;ADP14,ACV32&gt;ADN14),0,IF(AND(ACT32&lt;=ADP14,ACT32&gt;ADM14,ACV32&gt;ADN14),ADP14-ACT32,IF(AND(ACT32&lt;=ADP14,ACT32&lt;=ADM14,ACV32&gt;ADN14),ADP14-ADM14,IF(AND(ACT32&gt;ADM14,ACV32&lt;=ADN14),ACV32-ACT32,IF(AND(ACT32&lt;=ADM14,ACV32&lt;=ADN14),ACV32-ADM14,0))))),0)),0)</f>
        <v>　</v>
      </c>
      <c r="ADN32" s="663"/>
      <c r="ADO32" s="664"/>
      <c r="ADP32" s="662" t="str">
        <f>IFERROR(IF(OR(ACO32="日",ACO32="祝",ACO32=0,ACT32=0),"　",MAX(IF(AND(ACT32&lt;=ADP14,ACV32&gt;ADQ14),ADQ14-ADP14,IF(ACV32&lt;=ADQ14,0,IF(AND(ACT32&gt;ADP14,ACV32&gt;ADQ14),ADQ14-ACT32,0))),0)),0)</f>
        <v>　</v>
      </c>
      <c r="ADQ32" s="663"/>
      <c r="ADR32" s="664"/>
      <c r="ADS32" s="662" t="str">
        <f t="shared" si="13"/>
        <v>　</v>
      </c>
      <c r="ADT32" s="663"/>
      <c r="ADU32" s="664"/>
      <c r="ADV32" s="665" t="str">
        <f>IF(ADY32="×",TIME(0,0,0),IF(AEI4="非常勤",ACX32,ADJ32))</f>
        <v>　</v>
      </c>
      <c r="ADW32" s="666"/>
      <c r="ADX32" s="667"/>
      <c r="ADY32" s="265"/>
      <c r="ADZ32" s="665" t="str">
        <f>IF(AEC32="×",TIME(0,0,0),IF(AEI4="非常勤",ADA32,ADM32))</f>
        <v>　</v>
      </c>
      <c r="AEA32" s="666"/>
      <c r="AEB32" s="667"/>
      <c r="AEC32" s="265"/>
      <c r="AED32" s="665" t="str">
        <f>IF(AEG32="×",TIME(0,0,0),IF(AEI4="非常勤",ADD32,ADP32))</f>
        <v>　</v>
      </c>
      <c r="AEE32" s="666"/>
      <c r="AEF32" s="667"/>
      <c r="AEG32" s="265"/>
      <c r="AEH32" s="665" t="str">
        <f>IF(AEK32="×",TIME(0,0,0),IF(AEI4="非常勤",ADG32,ADS32))</f>
        <v>　</v>
      </c>
      <c r="AEI32" s="666"/>
      <c r="AEJ32" s="667"/>
      <c r="AEK32" s="265"/>
      <c r="AEL32" s="720"/>
      <c r="AEM32" s="720"/>
      <c r="AEN32" s="668"/>
      <c r="AEO32" s="670"/>
      <c r="AEP32" s="669"/>
      <c r="AEQ32" s="671"/>
      <c r="AER32" s="672"/>
      <c r="AES32" s="672"/>
      <c r="AET32" s="673"/>
      <c r="AEU32" s="263">
        <f>'別表_個別勤務状況（1～60）'!$A$32</f>
        <v>18</v>
      </c>
      <c r="AEV32" s="264" t="str">
        <f>'別表_個別勤務状況（1～60）'!$B$32</f>
        <v>日</v>
      </c>
      <c r="AEW32" s="660"/>
      <c r="AEX32" s="661"/>
      <c r="AEY32" s="660"/>
      <c r="AEZ32" s="661"/>
      <c r="AFA32" s="660"/>
      <c r="AFB32" s="661"/>
      <c r="AFC32" s="660"/>
      <c r="AFD32" s="661"/>
      <c r="AFE32" s="662" t="str">
        <f>IFERROR(IF(OR(AEV32="日",AEV32="祝",AEV32=0,AEW32=""),"　",MAX(IF(AND(AEW32&lt;=AFE14,AEY32&gt;AFF14),AFF14-AFE14,IF(AND(AEW32&gt;AFE14,AEY32&lt;=AFF14),AEY32-AEW32,IF(AND(AEW32&lt;=AFE14,AEY32&lt;=AFF14),AEY32-AFE14,IF(AND(AEW32&gt;AFE14,AEY32&gt;AFF14),AFF14-AEW32,0)))),0)),0)</f>
        <v>　</v>
      </c>
      <c r="AFF32" s="663"/>
      <c r="AFG32" s="664"/>
      <c r="AFH32" s="662" t="str">
        <f>IFERROR(IF(OR(AEV32="日",AEV32="祝",AEV32=0,AFA32=""),"　",MAX(IF(AND(AFA32&gt;AFK14,AFC32&gt;AFI14),0,IF(AND(AFA32&lt;=AFK14,AFA32&gt;AFH14,AFC32&gt;AFI14),AFK14-AFA32,IF(AND(AFA32&lt;=AFK14,AFA32&lt;=AFH14,AFC32&gt;AFI14),AFK14-AFH14,IF(AND(AFA32&gt;AFH14,AFC32&lt;=AFI14),AFC32-AFA32,IF(AND(AFA32&lt;=AFH14,AFC32&lt;=AFI14),AFC32-AFH14,0))))),0)),0)</f>
        <v>　</v>
      </c>
      <c r="AFI32" s="663"/>
      <c r="AFJ32" s="664"/>
      <c r="AFK32" s="662" t="str">
        <f>IFERROR(IF(OR(AEV32="日",AEV32="祝",AEV32=0,AFA32=0),"　",MAX(IF(AND(AFA32&lt;=AFK14,AFC32&gt;AFL14),AFL14-AFK14,IF(AFC32&lt;=AFL14,0,IF(AND(AFA32&gt;AFK14,AFC32&gt;AFL14),AFL14-AFA32,0))),0)),0)</f>
        <v>　</v>
      </c>
      <c r="AFL32" s="663"/>
      <c r="AFM32" s="664"/>
      <c r="AFN32" s="662" t="str">
        <f>IFERROR(IF(OR(AEV32="日",AEV32="祝",AEV32=0,AFA32=0),"　",MAX(IF(AFA32&gt;AFN14,AFC32-AFA32,IF(AFA32&lt;=AFN14,AFC32-AFN14,0)),0)),0)</f>
        <v>　</v>
      </c>
      <c r="AFO32" s="663"/>
      <c r="AFP32" s="664"/>
      <c r="AFQ32" s="662" t="str">
        <f>IFERROR(IF(OR(AEV32="日",AEV32="祝",AEV32=0,AEW32=""),"　",MAX(IF(AND(AEW32&lt;=AFQ14,AEY32&gt;AFR14),AFR14-AFQ14,IF(AND(AEW32&gt;AFQ14,AEY32&lt;=AFR14),AEY32-AEW32,IF(AND(AEW32&lt;=AFQ14,AEY32&lt;=AFR14),AEY32-AFQ14,IF(AND(AEW32&gt;AFQ14,AEY32&gt;AFR14),AFR14-AEW32,0)))),0)),0)</f>
        <v>　</v>
      </c>
      <c r="AFR32" s="663"/>
      <c r="AFS32" s="664"/>
      <c r="AFT32" s="662" t="str">
        <f>IFERROR(IF(OR(AEV32="日",AEV32="祝",AEV32=0,AFA32=0),"　",MAX(IF(AND(AFA32&gt;AFW14,AFC32&gt;AFU14),0,IF(AND(AFA32&lt;=AFW14,AFA32&gt;AFT14,AFC32&gt;AFU14),AFW14-AFA32,IF(AND(AFA32&lt;=AFW14,AFA32&lt;=AFT14,AFC32&gt;AFU14),AFW14-AFT14,IF(AND(AFA32&gt;AFT14,AFC32&lt;=AFU14),AFC32-AFA32,IF(AND(AFA32&lt;=AFT14,AFC32&lt;=AFU14),AFC32-AFT14,0))))),0)),0)</f>
        <v>　</v>
      </c>
      <c r="AFU32" s="663"/>
      <c r="AFV32" s="664"/>
      <c r="AFW32" s="662" t="str">
        <f>IFERROR(IF(OR(AEV32="日",AEV32="祝",AEV32=0,AFA32=0),"　",MAX(IF(AND(AFA32&lt;=AFW14,AFC32&gt;AFX14),AFX14-AFW14,IF(AFC32&lt;=AFX14,0,IF(AND(AFA32&gt;AFW14,AFC32&gt;AFX14),AFX14-AFA32,0))),0)),0)</f>
        <v>　</v>
      </c>
      <c r="AFX32" s="663"/>
      <c r="AFY32" s="664"/>
      <c r="AFZ32" s="662" t="str">
        <f t="shared" si="14"/>
        <v>　</v>
      </c>
      <c r="AGA32" s="663"/>
      <c r="AGB32" s="664"/>
      <c r="AGC32" s="665" t="str">
        <f>IF(AGF32="×",TIME(0,0,0),IF(AGP4="非常勤",AFE32,AFQ32))</f>
        <v>　</v>
      </c>
      <c r="AGD32" s="666"/>
      <c r="AGE32" s="667"/>
      <c r="AGF32" s="265"/>
      <c r="AGG32" s="665" t="str">
        <f>IF(AGJ32="×",TIME(0,0,0),IF(AGP4="非常勤",AFH32,AFT32))</f>
        <v>　</v>
      </c>
      <c r="AGH32" s="666"/>
      <c r="AGI32" s="667"/>
      <c r="AGJ32" s="265"/>
      <c r="AGK32" s="665" t="str">
        <f>IF(AGN32="×",TIME(0,0,0),IF(AGP4="非常勤",AFK32,AFW32))</f>
        <v>　</v>
      </c>
      <c r="AGL32" s="666"/>
      <c r="AGM32" s="667"/>
      <c r="AGN32" s="265"/>
      <c r="AGO32" s="665" t="str">
        <f>IF(AGR32="×",TIME(0,0,0),IF(AGP4="非常勤",AFN32,AFZ32))</f>
        <v>　</v>
      </c>
      <c r="AGP32" s="666"/>
      <c r="AGQ32" s="667"/>
      <c r="AGR32" s="265"/>
      <c r="AGS32" s="720"/>
      <c r="AGT32" s="720"/>
      <c r="AGU32" s="668"/>
      <c r="AGV32" s="670"/>
      <c r="AGW32" s="669"/>
      <c r="AGX32" s="671"/>
      <c r="AGY32" s="672"/>
      <c r="AGZ32" s="672"/>
      <c r="AHA32" s="673"/>
      <c r="AHB32" s="263">
        <f>'別表_個別勤務状況（1～60）'!$A$32</f>
        <v>18</v>
      </c>
      <c r="AHC32" s="264" t="str">
        <f>'別表_個別勤務状況（1～60）'!$B$32</f>
        <v>日</v>
      </c>
      <c r="AHD32" s="660"/>
      <c r="AHE32" s="661"/>
      <c r="AHF32" s="660"/>
      <c r="AHG32" s="661"/>
      <c r="AHH32" s="660"/>
      <c r="AHI32" s="661"/>
      <c r="AHJ32" s="660"/>
      <c r="AHK32" s="661"/>
      <c r="AHL32" s="662" t="str">
        <f>IFERROR(IF(OR(AHC32="日",AHC32="祝",AHC32=0,AHD32=""),"　",MAX(IF(AND(AHD32&lt;=AHL14,AHF32&gt;AHM14),AHM14-AHL14,IF(AND(AHD32&gt;AHL14,AHF32&lt;=AHM14),AHF32-AHD32,IF(AND(AHD32&lt;=AHL14,AHF32&lt;=AHM14),AHF32-AHL14,IF(AND(AHD32&gt;AHL14,AHF32&gt;AHM14),AHM14-AHD32,0)))),0)),0)</f>
        <v>　</v>
      </c>
      <c r="AHM32" s="663"/>
      <c r="AHN32" s="664"/>
      <c r="AHO32" s="662" t="str">
        <f>IFERROR(IF(OR(AHC32="日",AHC32="祝",AHC32=0,AHH32=""),"　",MAX(IF(AND(AHH32&gt;AHR14,AHJ32&gt;AHP14),0,IF(AND(AHH32&lt;=AHR14,AHH32&gt;AHO14,AHJ32&gt;AHP14),AHR14-AHH32,IF(AND(AHH32&lt;=AHR14,AHH32&lt;=AHO14,AHJ32&gt;AHP14),AHR14-AHO14,IF(AND(AHH32&gt;AHO14,AHJ32&lt;=AHP14),AHJ32-AHH32,IF(AND(AHH32&lt;=AHO14,AHJ32&lt;=AHP14),AHJ32-AHO14,0))))),0)),0)</f>
        <v>　</v>
      </c>
      <c r="AHP32" s="663"/>
      <c r="AHQ32" s="664"/>
      <c r="AHR32" s="662" t="str">
        <f>IFERROR(IF(OR(AHC32="日",AHC32="祝",AHC32=0,AHH32=0),"　",MAX(IF(AND(AHH32&lt;=AHR14,AHJ32&gt;AHS14),AHS14-AHR14,IF(AHJ32&lt;=AHS14,0,IF(AND(AHH32&gt;AHR14,AHJ32&gt;AHS14),AHS14-AHH32,0))),0)),0)</f>
        <v>　</v>
      </c>
      <c r="AHS32" s="663"/>
      <c r="AHT32" s="664"/>
      <c r="AHU32" s="662" t="str">
        <f>IFERROR(IF(OR(AHC32="日",AHC32="祝",AHC32=0,AHH32=0),"　",MAX(IF(AHH32&gt;AHU14,AHJ32-AHH32,IF(AHH32&lt;=AHU14,AHJ32-AHU14,0)),0)),0)</f>
        <v>　</v>
      </c>
      <c r="AHV32" s="663"/>
      <c r="AHW32" s="664"/>
      <c r="AHX32" s="662" t="str">
        <f>IFERROR(IF(OR(AHC32="日",AHC32="祝",AHC32=0,AHD32=""),"　",MAX(IF(AND(AHD32&lt;=AHX14,AHF32&gt;AHY14),AHY14-AHX14,IF(AND(AHD32&gt;AHX14,AHF32&lt;=AHY14),AHF32-AHD32,IF(AND(AHD32&lt;=AHX14,AHF32&lt;=AHY14),AHF32-AHX14,IF(AND(AHD32&gt;AHX14,AHF32&gt;AHY14),AHY14-AHD32,0)))),0)),0)</f>
        <v>　</v>
      </c>
      <c r="AHY32" s="663"/>
      <c r="AHZ32" s="664"/>
      <c r="AIA32" s="662" t="str">
        <f>IFERROR(IF(OR(AHC32="日",AHC32="祝",AHC32=0,AHH32=0),"　",MAX(IF(AND(AHH32&gt;AID14,AHJ32&gt;AIB14),0,IF(AND(AHH32&lt;=AID14,AHH32&gt;AIA14,AHJ32&gt;AIB14),AID14-AHH32,IF(AND(AHH32&lt;=AID14,AHH32&lt;=AIA14,AHJ32&gt;AIB14),AID14-AIA14,IF(AND(AHH32&gt;AIA14,AHJ32&lt;=AIB14),AHJ32-AHH32,IF(AND(AHH32&lt;=AIA14,AHJ32&lt;=AIB14),AHJ32-AIA14,0))))),0)),0)</f>
        <v>　</v>
      </c>
      <c r="AIB32" s="663"/>
      <c r="AIC32" s="664"/>
      <c r="AID32" s="662" t="str">
        <f>IFERROR(IF(OR(AHC32="日",AHC32="祝",AHC32=0,AHH32=0),"　",MAX(IF(AND(AHH32&lt;=AID14,AHJ32&gt;AIE14),AIE14-AID14,IF(AHJ32&lt;=AIE14,0,IF(AND(AHH32&gt;AID14,AHJ32&gt;AIE14),AIE14-AHH32,0))),0)),0)</f>
        <v>　</v>
      </c>
      <c r="AIE32" s="663"/>
      <c r="AIF32" s="664"/>
      <c r="AIG32" s="662" t="str">
        <f t="shared" si="15"/>
        <v>　</v>
      </c>
      <c r="AIH32" s="663"/>
      <c r="AII32" s="664"/>
      <c r="AIJ32" s="665" t="str">
        <f>IF(AIM32="×",TIME(0,0,0),IF(AIW4="非常勤",AHL32,AHX32))</f>
        <v>　</v>
      </c>
      <c r="AIK32" s="666"/>
      <c r="AIL32" s="667"/>
      <c r="AIM32" s="265"/>
      <c r="AIN32" s="665" t="str">
        <f>IF(AIQ32="×",TIME(0,0,0),IF(AIW4="非常勤",AHO32,AIA32))</f>
        <v>　</v>
      </c>
      <c r="AIO32" s="666"/>
      <c r="AIP32" s="667"/>
      <c r="AIQ32" s="265"/>
      <c r="AIR32" s="665" t="str">
        <f>IF(AIU32="×",TIME(0,0,0),IF(AIW4="非常勤",AHR32,AID32))</f>
        <v>　</v>
      </c>
      <c r="AIS32" s="666"/>
      <c r="AIT32" s="667"/>
      <c r="AIU32" s="265"/>
      <c r="AIV32" s="665" t="str">
        <f>IF(AIY32="×",TIME(0,0,0),IF(AIW4="非常勤",AHU32,AIG32))</f>
        <v>　</v>
      </c>
      <c r="AIW32" s="666"/>
      <c r="AIX32" s="667"/>
      <c r="AIY32" s="265"/>
      <c r="AIZ32" s="720"/>
      <c r="AJA32" s="720"/>
      <c r="AJB32" s="668"/>
      <c r="AJC32" s="670"/>
      <c r="AJD32" s="669"/>
      <c r="AJE32" s="671"/>
      <c r="AJF32" s="672"/>
      <c r="AJG32" s="672"/>
      <c r="AJH32" s="673"/>
      <c r="AJI32" s="263">
        <f>'別表_個別勤務状況（1～60）'!$A$32</f>
        <v>18</v>
      </c>
      <c r="AJJ32" s="264" t="str">
        <f>'別表_個別勤務状況（1～60）'!$B$32</f>
        <v>日</v>
      </c>
      <c r="AJK32" s="660"/>
      <c r="AJL32" s="661"/>
      <c r="AJM32" s="660"/>
      <c r="AJN32" s="661"/>
      <c r="AJO32" s="660"/>
      <c r="AJP32" s="661"/>
      <c r="AJQ32" s="660"/>
      <c r="AJR32" s="661"/>
      <c r="AJS32" s="662" t="str">
        <f>IFERROR(IF(OR(AJJ32="日",AJJ32="祝",AJJ32=0,AJK32=""),"　",MAX(IF(AND(AJK32&lt;=AJS14,AJM32&gt;AJT14),AJT14-AJS14,IF(AND(AJK32&gt;AJS14,AJM32&lt;=AJT14),AJM32-AJK32,IF(AND(AJK32&lt;=AJS14,AJM32&lt;=AJT14),AJM32-AJS14,IF(AND(AJK32&gt;AJS14,AJM32&gt;AJT14),AJT14-AJK32,0)))),0)),0)</f>
        <v>　</v>
      </c>
      <c r="AJT32" s="663"/>
      <c r="AJU32" s="664"/>
      <c r="AJV32" s="662" t="str">
        <f>IFERROR(IF(OR(AJJ32="日",AJJ32="祝",AJJ32=0,AJO32=""),"　",MAX(IF(AND(AJO32&gt;AJY14,AJQ32&gt;AJW14),0,IF(AND(AJO32&lt;=AJY14,AJO32&gt;AJV14,AJQ32&gt;AJW14),AJY14-AJO32,IF(AND(AJO32&lt;=AJY14,AJO32&lt;=AJV14,AJQ32&gt;AJW14),AJY14-AJV14,IF(AND(AJO32&gt;AJV14,AJQ32&lt;=AJW14),AJQ32-AJO32,IF(AND(AJO32&lt;=AJV14,AJQ32&lt;=AJW14),AJQ32-AJV14,0))))),0)),0)</f>
        <v>　</v>
      </c>
      <c r="AJW32" s="663"/>
      <c r="AJX32" s="664"/>
      <c r="AJY32" s="662" t="str">
        <f>IFERROR(IF(OR(AJJ32="日",AJJ32="祝",AJJ32=0,AJO32=0),"　",MAX(IF(AND(AJO32&lt;=AJY14,AJQ32&gt;AJZ14),AJZ14-AJY14,IF(AJQ32&lt;=AJZ14,0,IF(AND(AJO32&gt;AJY14,AJQ32&gt;AJZ14),AJZ14-AJO32,0))),0)),0)</f>
        <v>　</v>
      </c>
      <c r="AJZ32" s="663"/>
      <c r="AKA32" s="664"/>
      <c r="AKB32" s="662" t="str">
        <f>IFERROR(IF(OR(AJJ32="日",AJJ32="祝",AJJ32=0,AJO32=0),"　",MAX(IF(AJO32&gt;AKB14,AJQ32-AJO32,IF(AJO32&lt;=AKB14,AJQ32-AKB14,0)),0)),0)</f>
        <v>　</v>
      </c>
      <c r="AKC32" s="663"/>
      <c r="AKD32" s="664"/>
      <c r="AKE32" s="662" t="str">
        <f>IFERROR(IF(OR(AJJ32="日",AJJ32="祝",AJJ32=0,AJK32=""),"　",MAX(IF(AND(AJK32&lt;=AKE14,AJM32&gt;AKF14),AKF14-AKE14,IF(AND(AJK32&gt;AKE14,AJM32&lt;=AKF14),AJM32-AJK32,IF(AND(AJK32&lt;=AKE14,AJM32&lt;=AKF14),AJM32-AKE14,IF(AND(AJK32&gt;AKE14,AJM32&gt;AKF14),AKF14-AJK32,0)))),0)),0)</f>
        <v>　</v>
      </c>
      <c r="AKF32" s="663"/>
      <c r="AKG32" s="664"/>
      <c r="AKH32" s="662" t="str">
        <f>IFERROR(IF(OR(AJJ32="日",AJJ32="祝",AJJ32=0,AJO32=0),"　",MAX(IF(AND(AJO32&gt;AKK14,AJQ32&gt;AKI14),0,IF(AND(AJO32&lt;=AKK14,AJO32&gt;AKH14,AJQ32&gt;AKI14),AKK14-AJO32,IF(AND(AJO32&lt;=AKK14,AJO32&lt;=AKH14,AJQ32&gt;AKI14),AKK14-AKH14,IF(AND(AJO32&gt;AKH14,AJQ32&lt;=AKI14),AJQ32-AJO32,IF(AND(AJO32&lt;=AKH14,AJQ32&lt;=AKI14),AJQ32-AKH14,0))))),0)),0)</f>
        <v>　</v>
      </c>
      <c r="AKI32" s="663"/>
      <c r="AKJ32" s="664"/>
      <c r="AKK32" s="662" t="str">
        <f>IFERROR(IF(OR(AJJ32="日",AJJ32="祝",AJJ32=0,AJO32=0),"　",MAX(IF(AND(AJO32&lt;=AKK14,AJQ32&gt;AKL14),AKL14-AKK14,IF(AJQ32&lt;=AKL14,0,IF(AND(AJO32&gt;AKK14,AJQ32&gt;AKL14),AKL14-AJO32,0))),0)),0)</f>
        <v>　</v>
      </c>
      <c r="AKL32" s="663"/>
      <c r="AKM32" s="664"/>
      <c r="AKN32" s="662" t="str">
        <f t="shared" si="16"/>
        <v>　</v>
      </c>
      <c r="AKO32" s="663"/>
      <c r="AKP32" s="664"/>
      <c r="AKQ32" s="665" t="str">
        <f>IF(AKT32="×",TIME(0,0,0),IF(ALD4="非常勤",AJS32,AKE32))</f>
        <v>　</v>
      </c>
      <c r="AKR32" s="666"/>
      <c r="AKS32" s="667"/>
      <c r="AKT32" s="265"/>
      <c r="AKU32" s="665" t="str">
        <f>IF(AKX32="×",TIME(0,0,0),IF(ALD4="非常勤",AJV32,AKH32))</f>
        <v>　</v>
      </c>
      <c r="AKV32" s="666"/>
      <c r="AKW32" s="667"/>
      <c r="AKX32" s="265"/>
      <c r="AKY32" s="665" t="str">
        <f>IF(ALB32="×",TIME(0,0,0),IF(ALD4="非常勤",AJY32,AKK32))</f>
        <v>　</v>
      </c>
      <c r="AKZ32" s="666"/>
      <c r="ALA32" s="667"/>
      <c r="ALB32" s="265"/>
      <c r="ALC32" s="665" t="str">
        <f>IF(ALF32="×",TIME(0,0,0),IF(ALD4="非常勤",AKB32,AKN32))</f>
        <v>　</v>
      </c>
      <c r="ALD32" s="666"/>
      <c r="ALE32" s="667"/>
      <c r="ALF32" s="265"/>
      <c r="ALG32" s="720"/>
      <c r="ALH32" s="720"/>
      <c r="ALI32" s="668"/>
      <c r="ALJ32" s="670"/>
      <c r="ALK32" s="669"/>
      <c r="ALL32" s="671"/>
      <c r="ALM32" s="672"/>
      <c r="ALN32" s="672"/>
      <c r="ALO32" s="673"/>
      <c r="ALP32" s="263">
        <f>'別表_個別勤務状況（1～60）'!$A$32</f>
        <v>18</v>
      </c>
      <c r="ALQ32" s="264" t="str">
        <f>'別表_個別勤務状況（1～60）'!$B$32</f>
        <v>日</v>
      </c>
      <c r="ALR32" s="660"/>
      <c r="ALS32" s="661"/>
      <c r="ALT32" s="660"/>
      <c r="ALU32" s="661"/>
      <c r="ALV32" s="660"/>
      <c r="ALW32" s="661"/>
      <c r="ALX32" s="660"/>
      <c r="ALY32" s="661"/>
      <c r="ALZ32" s="662" t="str">
        <f>IFERROR(IF(OR(ALQ32="日",ALQ32="祝",ALQ32=0,ALR32=""),"　",MAX(IF(AND(ALR32&lt;=ALZ14,ALT32&gt;AMA14),AMA14-ALZ14,IF(AND(ALR32&gt;ALZ14,ALT32&lt;=AMA14),ALT32-ALR32,IF(AND(ALR32&lt;=ALZ14,ALT32&lt;=AMA14),ALT32-ALZ14,IF(AND(ALR32&gt;ALZ14,ALT32&gt;AMA14),AMA14-ALR32,0)))),0)),0)</f>
        <v>　</v>
      </c>
      <c r="AMA32" s="663"/>
      <c r="AMB32" s="664"/>
      <c r="AMC32" s="662" t="str">
        <f>IFERROR(IF(OR(ALQ32="日",ALQ32="祝",ALQ32=0,ALV32=""),"　",MAX(IF(AND(ALV32&gt;AMF14,ALX32&gt;AMD14),0,IF(AND(ALV32&lt;=AMF14,ALV32&gt;AMC14,ALX32&gt;AMD14),AMF14-ALV32,IF(AND(ALV32&lt;=AMF14,ALV32&lt;=AMC14,ALX32&gt;AMD14),AMF14-AMC14,IF(AND(ALV32&gt;AMC14,ALX32&lt;=AMD14),ALX32-ALV32,IF(AND(ALV32&lt;=AMC14,ALX32&lt;=AMD14),ALX32-AMC14,0))))),0)),0)</f>
        <v>　</v>
      </c>
      <c r="AMD32" s="663"/>
      <c r="AME32" s="664"/>
      <c r="AMF32" s="662" t="str">
        <f>IFERROR(IF(OR(ALQ32="日",ALQ32="祝",ALQ32=0,ALV32=0),"　",MAX(IF(AND(ALV32&lt;=AMF14,ALX32&gt;AMG14),AMG14-AMF14,IF(ALX32&lt;=AMG14,0,IF(AND(ALV32&gt;AMF14,ALX32&gt;AMG14),AMG14-ALV32,0))),0)),0)</f>
        <v>　</v>
      </c>
      <c r="AMG32" s="663"/>
      <c r="AMH32" s="664"/>
      <c r="AMI32" s="662" t="str">
        <f>IFERROR(IF(OR(ALQ32="日",ALQ32="祝",ALQ32=0,ALV32=0),"　",MAX(IF(ALV32&gt;AMI14,ALX32-ALV32,IF(ALV32&lt;=AMI14,ALX32-AMI14,0)),0)),0)</f>
        <v>　</v>
      </c>
      <c r="AMJ32" s="663"/>
      <c r="AMK32" s="664"/>
      <c r="AML32" s="662" t="str">
        <f>IFERROR(IF(OR(ALQ32="日",ALQ32="祝",ALQ32=0,ALR32=""),"　",MAX(IF(AND(ALR32&lt;=AML14,ALT32&gt;AMM14),AMM14-AML14,IF(AND(ALR32&gt;AML14,ALT32&lt;=AMM14),ALT32-ALR32,IF(AND(ALR32&lt;=AML14,ALT32&lt;=AMM14),ALT32-AML14,IF(AND(ALR32&gt;AML14,ALT32&gt;AMM14),AMM14-ALR32,0)))),0)),0)</f>
        <v>　</v>
      </c>
      <c r="AMM32" s="663"/>
      <c r="AMN32" s="664"/>
      <c r="AMO32" s="662" t="str">
        <f>IFERROR(IF(OR(ALQ32="日",ALQ32="祝",ALQ32=0,ALV32=0),"　",MAX(IF(AND(ALV32&gt;AMR14,ALX32&gt;AMP14),0,IF(AND(ALV32&lt;=AMR14,ALV32&gt;AMO14,ALX32&gt;AMP14),AMR14-ALV32,IF(AND(ALV32&lt;=AMR14,ALV32&lt;=AMO14,ALX32&gt;AMP14),AMR14-AMO14,IF(AND(ALV32&gt;AMO14,ALX32&lt;=AMP14),ALX32-ALV32,IF(AND(ALV32&lt;=AMO14,ALX32&lt;=AMP14),ALX32-AMO14,0))))),0)),0)</f>
        <v>　</v>
      </c>
      <c r="AMP32" s="663"/>
      <c r="AMQ32" s="664"/>
      <c r="AMR32" s="662" t="str">
        <f>IFERROR(IF(OR(ALQ32="日",ALQ32="祝",ALQ32=0,ALV32=0),"　",MAX(IF(AND(ALV32&lt;=AMR14,ALX32&gt;AMS14),AMS14-AMR14,IF(ALX32&lt;=AMS14,0,IF(AND(ALV32&gt;AMR14,ALX32&gt;AMS14),AMS14-ALV32,0))),0)),0)</f>
        <v>　</v>
      </c>
      <c r="AMS32" s="663"/>
      <c r="AMT32" s="664"/>
      <c r="AMU32" s="662" t="str">
        <f t="shared" si="17"/>
        <v>　</v>
      </c>
      <c r="AMV32" s="663"/>
      <c r="AMW32" s="664"/>
      <c r="AMX32" s="665" t="str">
        <f>IF(ANA32="×",TIME(0,0,0),IF(ANK4="非常勤",ALZ32,AML32))</f>
        <v>　</v>
      </c>
      <c r="AMY32" s="666"/>
      <c r="AMZ32" s="667"/>
      <c r="ANA32" s="265"/>
      <c r="ANB32" s="665" t="str">
        <f>IF(ANE32="×",TIME(0,0,0),IF(ANK4="非常勤",AMC32,AMO32))</f>
        <v>　</v>
      </c>
      <c r="ANC32" s="666"/>
      <c r="AND32" s="667"/>
      <c r="ANE32" s="265"/>
      <c r="ANF32" s="665" t="str">
        <f>IF(ANI32="×",TIME(0,0,0),IF(ANK4="非常勤",AMF32,AMR32))</f>
        <v>　</v>
      </c>
      <c r="ANG32" s="666"/>
      <c r="ANH32" s="667"/>
      <c r="ANI32" s="265"/>
      <c r="ANJ32" s="665" t="str">
        <f>IF(ANM32="×",TIME(0,0,0),IF(ANK4="非常勤",AMI32,AMU32))</f>
        <v>　</v>
      </c>
      <c r="ANK32" s="666"/>
      <c r="ANL32" s="667"/>
      <c r="ANM32" s="265"/>
      <c r="ANN32" s="720"/>
      <c r="ANO32" s="720"/>
      <c r="ANP32" s="668"/>
      <c r="ANQ32" s="670"/>
      <c r="ANR32" s="669"/>
      <c r="ANS32" s="671"/>
      <c r="ANT32" s="672"/>
      <c r="ANU32" s="672"/>
      <c r="ANV32" s="673"/>
      <c r="ANW32" s="263">
        <f>'別表_個別勤務状況（1～60）'!$A$32</f>
        <v>18</v>
      </c>
      <c r="ANX32" s="264" t="str">
        <f>'別表_個別勤務状況（1～60）'!$B$32</f>
        <v>日</v>
      </c>
      <c r="ANY32" s="660"/>
      <c r="ANZ32" s="661"/>
      <c r="AOA32" s="660"/>
      <c r="AOB32" s="661"/>
      <c r="AOC32" s="660"/>
      <c r="AOD32" s="661"/>
      <c r="AOE32" s="660"/>
      <c r="AOF32" s="661"/>
      <c r="AOG32" s="662" t="str">
        <f>IFERROR(IF(OR(ANX32="日",ANX32="祝",ANX32=0,ANY32=""),"　",MAX(IF(AND(ANY32&lt;=AOG14,AOA32&gt;AOH14),AOH14-AOG14,IF(AND(ANY32&gt;AOG14,AOA32&lt;=AOH14),AOA32-ANY32,IF(AND(ANY32&lt;=AOG14,AOA32&lt;=AOH14),AOA32-AOG14,IF(AND(ANY32&gt;AOG14,AOA32&gt;AOH14),AOH14-ANY32,0)))),0)),0)</f>
        <v>　</v>
      </c>
      <c r="AOH32" s="663"/>
      <c r="AOI32" s="664"/>
      <c r="AOJ32" s="662" t="str">
        <f>IFERROR(IF(OR(ANX32="日",ANX32="祝",ANX32=0,AOC32=""),"　",MAX(IF(AND(AOC32&gt;AOM14,AOE32&gt;AOK14),0,IF(AND(AOC32&lt;=AOM14,AOC32&gt;AOJ14,AOE32&gt;AOK14),AOM14-AOC32,IF(AND(AOC32&lt;=AOM14,AOC32&lt;=AOJ14,AOE32&gt;AOK14),AOM14-AOJ14,IF(AND(AOC32&gt;AOJ14,AOE32&lt;=AOK14),AOE32-AOC32,IF(AND(AOC32&lt;=AOJ14,AOE32&lt;=AOK14),AOE32-AOJ14,0))))),0)),0)</f>
        <v>　</v>
      </c>
      <c r="AOK32" s="663"/>
      <c r="AOL32" s="664"/>
      <c r="AOM32" s="662" t="str">
        <f>IFERROR(IF(OR(ANX32="日",ANX32="祝",ANX32=0,AOC32=0),"　",MAX(IF(AND(AOC32&lt;=AOM14,AOE32&gt;AON14),AON14-AOM14,IF(AOE32&lt;=AON14,0,IF(AND(AOC32&gt;AOM14,AOE32&gt;AON14),AON14-AOC32,0))),0)),0)</f>
        <v>　</v>
      </c>
      <c r="AON32" s="663"/>
      <c r="AOO32" s="664"/>
      <c r="AOP32" s="662" t="str">
        <f>IFERROR(IF(OR(ANX32="日",ANX32="祝",ANX32=0,AOC32=0),"　",MAX(IF(AOC32&gt;AOP14,AOE32-AOC32,IF(AOC32&lt;=AOP14,AOE32-AOP14,0)),0)),0)</f>
        <v>　</v>
      </c>
      <c r="AOQ32" s="663"/>
      <c r="AOR32" s="664"/>
      <c r="AOS32" s="662" t="str">
        <f>IFERROR(IF(OR(ANX32="日",ANX32="祝",ANX32=0,ANY32=""),"　",MAX(IF(AND(ANY32&lt;=AOS14,AOA32&gt;AOT14),AOT14-AOS14,IF(AND(ANY32&gt;AOS14,AOA32&lt;=AOT14),AOA32-ANY32,IF(AND(ANY32&lt;=AOS14,AOA32&lt;=AOT14),AOA32-AOS14,IF(AND(ANY32&gt;AOS14,AOA32&gt;AOT14),AOT14-ANY32,0)))),0)),0)</f>
        <v>　</v>
      </c>
      <c r="AOT32" s="663"/>
      <c r="AOU32" s="664"/>
      <c r="AOV32" s="662" t="str">
        <f>IFERROR(IF(OR(ANX32="日",ANX32="祝",ANX32=0,AOC32=0),"　",MAX(IF(AND(AOC32&gt;AOY14,AOE32&gt;AOW14),0,IF(AND(AOC32&lt;=AOY14,AOC32&gt;AOV14,AOE32&gt;AOW14),AOY14-AOC32,IF(AND(AOC32&lt;=AOY14,AOC32&lt;=AOV14,AOE32&gt;AOW14),AOY14-AOV14,IF(AND(AOC32&gt;AOV14,AOE32&lt;=AOW14),AOE32-AOC32,IF(AND(AOC32&lt;=AOV14,AOE32&lt;=AOW14),AOE32-AOV14,0))))),0)),0)</f>
        <v>　</v>
      </c>
      <c r="AOW32" s="663"/>
      <c r="AOX32" s="664"/>
      <c r="AOY32" s="662" t="str">
        <f>IFERROR(IF(OR(ANX32="日",ANX32="祝",ANX32=0,AOC32=0),"　",MAX(IF(AND(AOC32&lt;=AOY14,AOE32&gt;AOZ14),AOZ14-AOY14,IF(AOE32&lt;=AOZ14,0,IF(AND(AOC32&gt;AOY14,AOE32&gt;AOZ14),AOZ14-AOC32,0))),0)),0)</f>
        <v>　</v>
      </c>
      <c r="AOZ32" s="663"/>
      <c r="APA32" s="664"/>
      <c r="APB32" s="662" t="str">
        <f t="shared" si="18"/>
        <v>　</v>
      </c>
      <c r="APC32" s="663"/>
      <c r="APD32" s="664"/>
      <c r="APE32" s="665" t="str">
        <f>IF(APH32="×",TIME(0,0,0),IF(APR4="非常勤",AOG32,AOS32))</f>
        <v>　</v>
      </c>
      <c r="APF32" s="666"/>
      <c r="APG32" s="667"/>
      <c r="APH32" s="265"/>
      <c r="API32" s="665" t="str">
        <f>IF(APL32="×",TIME(0,0,0),IF(APR4="非常勤",AOJ32,AOV32))</f>
        <v>　</v>
      </c>
      <c r="APJ32" s="666"/>
      <c r="APK32" s="667"/>
      <c r="APL32" s="265"/>
      <c r="APM32" s="665" t="str">
        <f>IF(APP32="×",TIME(0,0,0),IF(APR4="非常勤",AOM32,AOY32))</f>
        <v>　</v>
      </c>
      <c r="APN32" s="666"/>
      <c r="APO32" s="667"/>
      <c r="APP32" s="265"/>
      <c r="APQ32" s="665" t="str">
        <f>IF(APT32="×",TIME(0,0,0),IF(APR4="非常勤",AOP32,APB32))</f>
        <v>　</v>
      </c>
      <c r="APR32" s="666"/>
      <c r="APS32" s="667"/>
      <c r="APT32" s="265"/>
      <c r="APU32" s="720"/>
      <c r="APV32" s="720"/>
      <c r="APW32" s="668"/>
      <c r="APX32" s="670"/>
      <c r="APY32" s="669"/>
      <c r="APZ32" s="671"/>
      <c r="AQA32" s="672"/>
      <c r="AQB32" s="672"/>
      <c r="AQC32" s="673"/>
      <c r="AQD32" s="263">
        <f>'別表_個別勤務状況（1～60）'!$A$32</f>
        <v>18</v>
      </c>
      <c r="AQE32" s="264" t="str">
        <f>'別表_個別勤務状況（1～60）'!$B$32</f>
        <v>日</v>
      </c>
      <c r="AQF32" s="660"/>
      <c r="AQG32" s="661"/>
      <c r="AQH32" s="660"/>
      <c r="AQI32" s="661"/>
      <c r="AQJ32" s="660"/>
      <c r="AQK32" s="661"/>
      <c r="AQL32" s="660"/>
      <c r="AQM32" s="661"/>
      <c r="AQN32" s="662" t="str">
        <f>IFERROR(IF(OR(AQE32="日",AQE32="祝",AQE32=0,AQF32=""),"　",MAX(IF(AND(AQF32&lt;=AQN14,AQH32&gt;AQO14),AQO14-AQN14,IF(AND(AQF32&gt;AQN14,AQH32&lt;=AQO14),AQH32-AQF32,IF(AND(AQF32&lt;=AQN14,AQH32&lt;=AQO14),AQH32-AQN14,IF(AND(AQF32&gt;AQN14,AQH32&gt;AQO14),AQO14-AQF32,0)))),0)),0)</f>
        <v>　</v>
      </c>
      <c r="AQO32" s="663"/>
      <c r="AQP32" s="664"/>
      <c r="AQQ32" s="662" t="str">
        <f>IFERROR(IF(OR(AQE32="日",AQE32="祝",AQE32=0,AQJ32=""),"　",MAX(IF(AND(AQJ32&gt;AQT14,AQL32&gt;AQR14),0,IF(AND(AQJ32&lt;=AQT14,AQJ32&gt;AQQ14,AQL32&gt;AQR14),AQT14-AQJ32,IF(AND(AQJ32&lt;=AQT14,AQJ32&lt;=AQQ14,AQL32&gt;AQR14),AQT14-AQQ14,IF(AND(AQJ32&gt;AQQ14,AQL32&lt;=AQR14),AQL32-AQJ32,IF(AND(AQJ32&lt;=AQQ14,AQL32&lt;=AQR14),AQL32-AQQ14,0))))),0)),0)</f>
        <v>　</v>
      </c>
      <c r="AQR32" s="663"/>
      <c r="AQS32" s="664"/>
      <c r="AQT32" s="662" t="str">
        <f>IFERROR(IF(OR(AQE32="日",AQE32="祝",AQE32=0,AQJ32=0),"　",MAX(IF(AND(AQJ32&lt;=AQT14,AQL32&gt;AQU14),AQU14-AQT14,IF(AQL32&lt;=AQU14,0,IF(AND(AQJ32&gt;AQT14,AQL32&gt;AQU14),AQU14-AQJ32,0))),0)),0)</f>
        <v>　</v>
      </c>
      <c r="AQU32" s="663"/>
      <c r="AQV32" s="664"/>
      <c r="AQW32" s="662" t="str">
        <f>IFERROR(IF(OR(AQE32="日",AQE32="祝",AQE32=0,AQJ32=0),"　",MAX(IF(AQJ32&gt;AQW14,AQL32-AQJ32,IF(AQJ32&lt;=AQW14,AQL32-AQW14,0)),0)),0)</f>
        <v>　</v>
      </c>
      <c r="AQX32" s="663"/>
      <c r="AQY32" s="664"/>
      <c r="AQZ32" s="662" t="str">
        <f>IFERROR(IF(OR(AQE32="日",AQE32="祝",AQE32=0,AQF32=""),"　",MAX(IF(AND(AQF32&lt;=AQZ14,AQH32&gt;ARA14),ARA14-AQZ14,IF(AND(AQF32&gt;AQZ14,AQH32&lt;=ARA14),AQH32-AQF32,IF(AND(AQF32&lt;=AQZ14,AQH32&lt;=ARA14),AQH32-AQZ14,IF(AND(AQF32&gt;AQZ14,AQH32&gt;ARA14),ARA14-AQF32,0)))),0)),0)</f>
        <v>　</v>
      </c>
      <c r="ARA32" s="663"/>
      <c r="ARB32" s="664"/>
      <c r="ARC32" s="662" t="str">
        <f>IFERROR(IF(OR(AQE32="日",AQE32="祝",AQE32=0,AQJ32=0),"　",MAX(IF(AND(AQJ32&gt;ARF14,AQL32&gt;ARD14),0,IF(AND(AQJ32&lt;=ARF14,AQJ32&gt;ARC14,AQL32&gt;ARD14),ARF14-AQJ32,IF(AND(AQJ32&lt;=ARF14,AQJ32&lt;=ARC14,AQL32&gt;ARD14),ARF14-ARC14,IF(AND(AQJ32&gt;ARC14,AQL32&lt;=ARD14),AQL32-AQJ32,IF(AND(AQJ32&lt;=ARC14,AQL32&lt;=ARD14),AQL32-ARC14,0))))),0)),0)</f>
        <v>　</v>
      </c>
      <c r="ARD32" s="663"/>
      <c r="ARE32" s="664"/>
      <c r="ARF32" s="662" t="str">
        <f>IFERROR(IF(OR(AQE32="日",AQE32="祝",AQE32=0,AQJ32=0),"　",MAX(IF(AND(AQJ32&lt;=ARF14,AQL32&gt;ARG14),ARG14-ARF14,IF(AQL32&lt;=ARG14,0,IF(AND(AQJ32&gt;ARF14,AQL32&gt;ARG14),ARG14-AQJ32,0))),0)),0)</f>
        <v>　</v>
      </c>
      <c r="ARG32" s="663"/>
      <c r="ARH32" s="664"/>
      <c r="ARI32" s="662" t="str">
        <f t="shared" si="19"/>
        <v>　</v>
      </c>
      <c r="ARJ32" s="663"/>
      <c r="ARK32" s="664"/>
      <c r="ARL32" s="665" t="str">
        <f>IF(ARO32="×",TIME(0,0,0),IF(ARY4="非常勤",AQN32,AQZ32))</f>
        <v>　</v>
      </c>
      <c r="ARM32" s="666"/>
      <c r="ARN32" s="667"/>
      <c r="ARO32" s="265"/>
      <c r="ARP32" s="665" t="str">
        <f>IF(ARS32="×",TIME(0,0,0),IF(ARY4="非常勤",AQQ32,ARC32))</f>
        <v>　</v>
      </c>
      <c r="ARQ32" s="666"/>
      <c r="ARR32" s="667"/>
      <c r="ARS32" s="265"/>
      <c r="ART32" s="665" t="str">
        <f>IF(ARW32="×",TIME(0,0,0),IF(ARY4="非常勤",AQT32,ARF32))</f>
        <v>　</v>
      </c>
      <c r="ARU32" s="666"/>
      <c r="ARV32" s="667"/>
      <c r="ARW32" s="265"/>
      <c r="ARX32" s="665" t="str">
        <f>IF(ASA32="×",TIME(0,0,0),IF(ARY4="非常勤",AQW32,ARI32))</f>
        <v>　</v>
      </c>
      <c r="ARY32" s="666"/>
      <c r="ARZ32" s="667"/>
      <c r="ASA32" s="265"/>
      <c r="ASB32" s="720"/>
      <c r="ASC32" s="720"/>
      <c r="ASD32" s="668"/>
      <c r="ASE32" s="670"/>
      <c r="ASF32" s="669"/>
      <c r="ASG32" s="671"/>
      <c r="ASH32" s="672"/>
      <c r="ASI32" s="672"/>
      <c r="ASJ32" s="673"/>
      <c r="ASK32" s="263">
        <f>'別表_個別勤務状況（1～60）'!$A$32</f>
        <v>18</v>
      </c>
      <c r="ASL32" s="264" t="str">
        <f>'別表_個別勤務状況（1～60）'!$B$32</f>
        <v>日</v>
      </c>
      <c r="ASM32" s="660"/>
      <c r="ASN32" s="661"/>
      <c r="ASO32" s="660"/>
      <c r="ASP32" s="661"/>
      <c r="ASQ32" s="660"/>
      <c r="ASR32" s="661"/>
      <c r="ASS32" s="660"/>
      <c r="AST32" s="661"/>
      <c r="ASU32" s="662" t="str">
        <f>IFERROR(IF(OR(ASL32="日",ASL32="祝",ASL32=0,ASM32=""),"　",MAX(IF(AND(ASM32&lt;=ASU14,ASO32&gt;ASV14),ASV14-ASU14,IF(AND(ASM32&gt;ASU14,ASO32&lt;=ASV14),ASO32-ASM32,IF(AND(ASM32&lt;=ASU14,ASO32&lt;=ASV14),ASO32-ASU14,IF(AND(ASM32&gt;ASU14,ASO32&gt;ASV14),ASV14-ASM32,0)))),0)),0)</f>
        <v>　</v>
      </c>
      <c r="ASV32" s="663"/>
      <c r="ASW32" s="664"/>
      <c r="ASX32" s="662" t="str">
        <f>IFERROR(IF(OR(ASL32="日",ASL32="祝",ASL32=0,ASQ32=""),"　",MAX(IF(AND(ASQ32&gt;ATA14,ASS32&gt;ASY14),0,IF(AND(ASQ32&lt;=ATA14,ASQ32&gt;ASX14,ASS32&gt;ASY14),ATA14-ASQ32,IF(AND(ASQ32&lt;=ATA14,ASQ32&lt;=ASX14,ASS32&gt;ASY14),ATA14-ASX14,IF(AND(ASQ32&gt;ASX14,ASS32&lt;=ASY14),ASS32-ASQ32,IF(AND(ASQ32&lt;=ASX14,ASS32&lt;=ASY14),ASS32-ASX14,0))))),0)),0)</f>
        <v>　</v>
      </c>
      <c r="ASY32" s="663"/>
      <c r="ASZ32" s="664"/>
      <c r="ATA32" s="662" t="str">
        <f>IFERROR(IF(OR(ASL32="日",ASL32="祝",ASL32=0,ASQ32=0),"　",MAX(IF(AND(ASQ32&lt;=ATA14,ASS32&gt;ATB14),ATB14-ATA14,IF(ASS32&lt;=ATB14,0,IF(AND(ASQ32&gt;ATA14,ASS32&gt;ATB14),ATB14-ASQ32,0))),0)),0)</f>
        <v>　</v>
      </c>
      <c r="ATB32" s="663"/>
      <c r="ATC32" s="664"/>
      <c r="ATD32" s="662" t="str">
        <f>IFERROR(IF(OR(ASL32="日",ASL32="祝",ASL32=0,ASQ32=0),"　",MAX(IF(ASQ32&gt;ATD14,ASS32-ASQ32,IF(ASQ32&lt;=ATD14,ASS32-ATD14,0)),0)),0)</f>
        <v>　</v>
      </c>
      <c r="ATE32" s="663"/>
      <c r="ATF32" s="664"/>
      <c r="ATG32" s="662" t="str">
        <f>IFERROR(IF(OR(ASL32="日",ASL32="祝",ASL32=0,ASM32=""),"　",MAX(IF(AND(ASM32&lt;=ATG14,ASO32&gt;ATH14),ATH14-ATG14,IF(AND(ASM32&gt;ATG14,ASO32&lt;=ATH14),ASO32-ASM32,IF(AND(ASM32&lt;=ATG14,ASO32&lt;=ATH14),ASO32-ATG14,IF(AND(ASM32&gt;ATG14,ASO32&gt;ATH14),ATH14-ASM32,0)))),0)),0)</f>
        <v>　</v>
      </c>
      <c r="ATH32" s="663"/>
      <c r="ATI32" s="664"/>
      <c r="ATJ32" s="662" t="str">
        <f>IFERROR(IF(OR(ASL32="日",ASL32="祝",ASL32=0,ASQ32=0),"　",MAX(IF(AND(ASQ32&gt;ATM14,ASS32&gt;ATK14),0,IF(AND(ASQ32&lt;=ATM14,ASQ32&gt;ATJ14,ASS32&gt;ATK14),ATM14-ASQ32,IF(AND(ASQ32&lt;=ATM14,ASQ32&lt;=ATJ14,ASS32&gt;ATK14),ATM14-ATJ14,IF(AND(ASQ32&gt;ATJ14,ASS32&lt;=ATK14),ASS32-ASQ32,IF(AND(ASQ32&lt;=ATJ14,ASS32&lt;=ATK14),ASS32-ATJ14,0))))),0)),0)</f>
        <v>　</v>
      </c>
      <c r="ATK32" s="663"/>
      <c r="ATL32" s="664"/>
      <c r="ATM32" s="662" t="str">
        <f>IFERROR(IF(OR(ASL32="日",ASL32="祝",ASL32=0,ASQ32=0),"　",MAX(IF(AND(ASQ32&lt;=ATM14,ASS32&gt;ATN14),ATN14-ATM14,IF(ASS32&lt;=ATN14,0,IF(AND(ASQ32&gt;ATM14,ASS32&gt;ATN14),ATN14-ASQ32,0))),0)),0)</f>
        <v>　</v>
      </c>
      <c r="ATN32" s="663"/>
      <c r="ATO32" s="664"/>
      <c r="ATP32" s="662" t="str">
        <f t="shared" si="20"/>
        <v>　</v>
      </c>
      <c r="ATQ32" s="663"/>
      <c r="ATR32" s="664"/>
      <c r="ATS32" s="665" t="str">
        <f>IF(ATV32="×",TIME(0,0,0),IF(AUF4="非常勤",ASU32,ATG32))</f>
        <v>　</v>
      </c>
      <c r="ATT32" s="666"/>
      <c r="ATU32" s="667"/>
      <c r="ATV32" s="265"/>
      <c r="ATW32" s="665" t="str">
        <f>IF(ATZ32="×",TIME(0,0,0),IF(AUF4="非常勤",ASX32,ATJ32))</f>
        <v>　</v>
      </c>
      <c r="ATX32" s="666"/>
      <c r="ATY32" s="667"/>
      <c r="ATZ32" s="265"/>
      <c r="AUA32" s="665" t="str">
        <f>IF(AUD32="×",TIME(0,0,0),IF(AUF4="非常勤",ATA32,ATM32))</f>
        <v>　</v>
      </c>
      <c r="AUB32" s="666"/>
      <c r="AUC32" s="667"/>
      <c r="AUD32" s="265"/>
      <c r="AUE32" s="665" t="str">
        <f>IF(AUH32="×",TIME(0,0,0),IF(AUF4="非常勤",ATD32,ATP32))</f>
        <v>　</v>
      </c>
      <c r="AUF32" s="666"/>
      <c r="AUG32" s="667"/>
      <c r="AUH32" s="265"/>
      <c r="AUI32" s="720"/>
      <c r="AUJ32" s="720"/>
      <c r="AUK32" s="668"/>
      <c r="AUL32" s="670"/>
      <c r="AUM32" s="669"/>
      <c r="AUN32" s="671"/>
      <c r="AUO32" s="672"/>
      <c r="AUP32" s="672"/>
      <c r="AUQ32" s="673"/>
      <c r="AUR32" s="263">
        <f>'別表_個別勤務状況（1～60）'!$A$32</f>
        <v>18</v>
      </c>
      <c r="AUS32" s="264" t="str">
        <f>'別表_個別勤務状況（1～60）'!$B$32</f>
        <v>日</v>
      </c>
      <c r="AUT32" s="660"/>
      <c r="AUU32" s="661"/>
      <c r="AUV32" s="660"/>
      <c r="AUW32" s="661"/>
      <c r="AUX32" s="660"/>
      <c r="AUY32" s="661"/>
      <c r="AUZ32" s="660"/>
      <c r="AVA32" s="661"/>
      <c r="AVB32" s="662" t="str">
        <f>IFERROR(IF(OR(AUS32="日",AUS32="祝",AUS32=0,AUT32=""),"　",MAX(IF(AND(AUT32&lt;=AVB14,AUV32&gt;AVC14),AVC14-AVB14,IF(AND(AUT32&gt;AVB14,AUV32&lt;=AVC14),AUV32-AUT32,IF(AND(AUT32&lt;=AVB14,AUV32&lt;=AVC14),AUV32-AVB14,IF(AND(AUT32&gt;AVB14,AUV32&gt;AVC14),AVC14-AUT32,0)))),0)),0)</f>
        <v>　</v>
      </c>
      <c r="AVC32" s="663"/>
      <c r="AVD32" s="664"/>
      <c r="AVE32" s="662" t="str">
        <f>IFERROR(IF(OR(AUS32="日",AUS32="祝",AUS32=0,AUX32=""),"　",MAX(IF(AND(AUX32&gt;AVH14,AUZ32&gt;AVF14),0,IF(AND(AUX32&lt;=AVH14,AUX32&gt;AVE14,AUZ32&gt;AVF14),AVH14-AUX32,IF(AND(AUX32&lt;=AVH14,AUX32&lt;=AVE14,AUZ32&gt;AVF14),AVH14-AVE14,IF(AND(AUX32&gt;AVE14,AUZ32&lt;=AVF14),AUZ32-AUX32,IF(AND(AUX32&lt;=AVE14,AUZ32&lt;=AVF14),AUZ32-AVE14,0))))),0)),0)</f>
        <v>　</v>
      </c>
      <c r="AVF32" s="663"/>
      <c r="AVG32" s="664"/>
      <c r="AVH32" s="662" t="str">
        <f>IFERROR(IF(OR(AUS32="日",AUS32="祝",AUS32=0,AUX32=0),"　",MAX(IF(AND(AUX32&lt;=AVH14,AUZ32&gt;AVI14),AVI14-AVH14,IF(AUZ32&lt;=AVI14,0,IF(AND(AUX32&gt;AVH14,AUZ32&gt;AVI14),AVI14-AUX32,0))),0)),0)</f>
        <v>　</v>
      </c>
      <c r="AVI32" s="663"/>
      <c r="AVJ32" s="664"/>
      <c r="AVK32" s="662" t="str">
        <f>IFERROR(IF(OR(AUS32="日",AUS32="祝",AUS32=0,AUX32=0),"　",MAX(IF(AUX32&gt;AVK14,AUZ32-AUX32,IF(AUX32&lt;=AVK14,AUZ32-AVK14,0)),0)),0)</f>
        <v>　</v>
      </c>
      <c r="AVL32" s="663"/>
      <c r="AVM32" s="664"/>
      <c r="AVN32" s="662" t="str">
        <f>IFERROR(IF(OR(AUS32="日",AUS32="祝",AUS32=0,AUT32=""),"　",MAX(IF(AND(AUT32&lt;=AVN14,AUV32&gt;AVO14),AVO14-AVN14,IF(AND(AUT32&gt;AVN14,AUV32&lt;=AVO14),AUV32-AUT32,IF(AND(AUT32&lt;=AVN14,AUV32&lt;=AVO14),AUV32-AVN14,IF(AND(AUT32&gt;AVN14,AUV32&gt;AVO14),AVO14-AUT32,0)))),0)),0)</f>
        <v>　</v>
      </c>
      <c r="AVO32" s="663"/>
      <c r="AVP32" s="664"/>
      <c r="AVQ32" s="662" t="str">
        <f>IFERROR(IF(OR(AUS32="日",AUS32="祝",AUS32=0,AUX32=0),"　",MAX(IF(AND(AUX32&gt;AVT14,AUZ32&gt;AVR14),0,IF(AND(AUX32&lt;=AVT14,AUX32&gt;AVQ14,AUZ32&gt;AVR14),AVT14-AUX32,IF(AND(AUX32&lt;=AVT14,AUX32&lt;=AVQ14,AUZ32&gt;AVR14),AVT14-AVQ14,IF(AND(AUX32&gt;AVQ14,AUZ32&lt;=AVR14),AUZ32-AUX32,IF(AND(AUX32&lt;=AVQ14,AUZ32&lt;=AVR14),AUZ32-AVQ14,0))))),0)),0)</f>
        <v>　</v>
      </c>
      <c r="AVR32" s="663"/>
      <c r="AVS32" s="664"/>
      <c r="AVT32" s="662" t="str">
        <f>IFERROR(IF(OR(AUS32="日",AUS32="祝",AUS32=0,AUX32=0),"　",MAX(IF(AND(AUX32&lt;=AVT14,AUZ32&gt;AVU14),AVU14-AVT14,IF(AUZ32&lt;=AVU14,0,IF(AND(AUX32&gt;AVT14,AUZ32&gt;AVU14),AVU14-AUX32,0))),0)),0)</f>
        <v>　</v>
      </c>
      <c r="AVU32" s="663"/>
      <c r="AVV32" s="664"/>
      <c r="AVW32" s="662" t="str">
        <f t="shared" si="21"/>
        <v>　</v>
      </c>
      <c r="AVX32" s="663"/>
      <c r="AVY32" s="664"/>
      <c r="AVZ32" s="665" t="str">
        <f>IF(AWC32="×",TIME(0,0,0),IF(AWM4="非常勤",AVB32,AVN32))</f>
        <v>　</v>
      </c>
      <c r="AWA32" s="666"/>
      <c r="AWB32" s="667"/>
      <c r="AWC32" s="265"/>
      <c r="AWD32" s="665" t="str">
        <f>IF(AWG32="×",TIME(0,0,0),IF(AWM4="非常勤",AVE32,AVQ32))</f>
        <v>　</v>
      </c>
      <c r="AWE32" s="666"/>
      <c r="AWF32" s="667"/>
      <c r="AWG32" s="265"/>
      <c r="AWH32" s="665" t="str">
        <f>IF(AWK32="×",TIME(0,0,0),IF(AWM4="非常勤",AVH32,AVT32))</f>
        <v>　</v>
      </c>
      <c r="AWI32" s="666"/>
      <c r="AWJ32" s="667"/>
      <c r="AWK32" s="265"/>
      <c r="AWL32" s="665" t="str">
        <f>IF(AWO32="×",TIME(0,0,0),IF(AWM4="非常勤",AVK32,AVW32))</f>
        <v>　</v>
      </c>
      <c r="AWM32" s="666"/>
      <c r="AWN32" s="667"/>
      <c r="AWO32" s="265"/>
      <c r="AWP32" s="720"/>
      <c r="AWQ32" s="720"/>
      <c r="AWR32" s="668"/>
      <c r="AWS32" s="670"/>
      <c r="AWT32" s="669"/>
      <c r="AWU32" s="671"/>
      <c r="AWV32" s="672"/>
      <c r="AWW32" s="672"/>
      <c r="AWX32" s="673"/>
      <c r="AWY32" s="263">
        <f>'別表_個別勤務状況（1～60）'!$A$32</f>
        <v>18</v>
      </c>
      <c r="AWZ32" s="264" t="str">
        <f>'別表_個別勤務状況（1～60）'!$B$32</f>
        <v>日</v>
      </c>
      <c r="AXA32" s="660"/>
      <c r="AXB32" s="661"/>
      <c r="AXC32" s="660"/>
      <c r="AXD32" s="661"/>
      <c r="AXE32" s="660"/>
      <c r="AXF32" s="661"/>
      <c r="AXG32" s="660"/>
      <c r="AXH32" s="661"/>
      <c r="AXI32" s="662" t="str">
        <f>IFERROR(IF(OR(AWZ32="日",AWZ32="祝",AWZ32=0,AXA32=""),"　",MAX(IF(AND(AXA32&lt;=AXI14,AXC32&gt;AXJ14),AXJ14-AXI14,IF(AND(AXA32&gt;AXI14,AXC32&lt;=AXJ14),AXC32-AXA32,IF(AND(AXA32&lt;=AXI14,AXC32&lt;=AXJ14),AXC32-AXI14,IF(AND(AXA32&gt;AXI14,AXC32&gt;AXJ14),AXJ14-AXA32,0)))),0)),0)</f>
        <v>　</v>
      </c>
      <c r="AXJ32" s="663"/>
      <c r="AXK32" s="664"/>
      <c r="AXL32" s="662" t="str">
        <f>IFERROR(IF(OR(AWZ32="日",AWZ32="祝",AWZ32=0,AXE32=""),"　",MAX(IF(AND(AXE32&gt;AXO14,AXG32&gt;AXM14),0,IF(AND(AXE32&lt;=AXO14,AXE32&gt;AXL14,AXG32&gt;AXM14),AXO14-AXE32,IF(AND(AXE32&lt;=AXO14,AXE32&lt;=AXL14,AXG32&gt;AXM14),AXO14-AXL14,IF(AND(AXE32&gt;AXL14,AXG32&lt;=AXM14),AXG32-AXE32,IF(AND(AXE32&lt;=AXL14,AXG32&lt;=AXM14),AXG32-AXL14,0))))),0)),0)</f>
        <v>　</v>
      </c>
      <c r="AXM32" s="663"/>
      <c r="AXN32" s="664"/>
      <c r="AXO32" s="662" t="str">
        <f>IFERROR(IF(OR(AWZ32="日",AWZ32="祝",AWZ32=0,AXE32=0),"　",MAX(IF(AND(AXE32&lt;=AXO14,AXG32&gt;AXP14),AXP14-AXO14,IF(AXG32&lt;=AXP14,0,IF(AND(AXE32&gt;AXO14,AXG32&gt;AXP14),AXP14-AXE32,0))),0)),0)</f>
        <v>　</v>
      </c>
      <c r="AXP32" s="663"/>
      <c r="AXQ32" s="664"/>
      <c r="AXR32" s="662" t="str">
        <f>IFERROR(IF(OR(AWZ32="日",AWZ32="祝",AWZ32=0,AXE32=0),"　",MAX(IF(AXE32&gt;AXR14,AXG32-AXE32,IF(AXE32&lt;=AXR14,AXG32-AXR14,0)),0)),0)</f>
        <v>　</v>
      </c>
      <c r="AXS32" s="663"/>
      <c r="AXT32" s="664"/>
      <c r="AXU32" s="662" t="str">
        <f>IFERROR(IF(OR(AWZ32="日",AWZ32="祝",AWZ32=0,AXA32=""),"　",MAX(IF(AND(AXA32&lt;=AXU14,AXC32&gt;AXV14),AXV14-AXU14,IF(AND(AXA32&gt;AXU14,AXC32&lt;=AXV14),AXC32-AXA32,IF(AND(AXA32&lt;=AXU14,AXC32&lt;=AXV14),AXC32-AXU14,IF(AND(AXA32&gt;AXU14,AXC32&gt;AXV14),AXV14-AXA32,0)))),0)),0)</f>
        <v>　</v>
      </c>
      <c r="AXV32" s="663"/>
      <c r="AXW32" s="664"/>
      <c r="AXX32" s="662" t="str">
        <f>IFERROR(IF(OR(AWZ32="日",AWZ32="祝",AWZ32=0,AXE32=0),"　",MAX(IF(AND(AXE32&gt;AYA14,AXG32&gt;AXY14),0,IF(AND(AXE32&lt;=AYA14,AXE32&gt;AXX14,AXG32&gt;AXY14),AYA14-AXE32,IF(AND(AXE32&lt;=AYA14,AXE32&lt;=AXX14,AXG32&gt;AXY14),AYA14-AXX14,IF(AND(AXE32&gt;AXX14,AXG32&lt;=AXY14),AXG32-AXE32,IF(AND(AXE32&lt;=AXX14,AXG32&lt;=AXY14),AXG32-AXX14,0))))),0)),0)</f>
        <v>　</v>
      </c>
      <c r="AXY32" s="663"/>
      <c r="AXZ32" s="664"/>
      <c r="AYA32" s="662" t="str">
        <f>IFERROR(IF(OR(AWZ32="日",AWZ32="祝",AWZ32=0,AXE32=0),"　",MAX(IF(AND(AXE32&lt;=AYA14,AXG32&gt;AYB14),AYB14-AYA14,IF(AXG32&lt;=AYB14,0,IF(AND(AXE32&gt;AYA14,AXG32&gt;AYB14),AYB14-AXE32,0))),0)),0)</f>
        <v>　</v>
      </c>
      <c r="AYB32" s="663"/>
      <c r="AYC32" s="664"/>
      <c r="AYD32" s="662" t="str">
        <f t="shared" si="22"/>
        <v>　</v>
      </c>
      <c r="AYE32" s="663"/>
      <c r="AYF32" s="664"/>
      <c r="AYG32" s="665" t="str">
        <f>IF(AYJ32="×",TIME(0,0,0),IF(AYT4="非常勤",AXI32,AXU32))</f>
        <v>　</v>
      </c>
      <c r="AYH32" s="666"/>
      <c r="AYI32" s="667"/>
      <c r="AYJ32" s="265"/>
      <c r="AYK32" s="665" t="str">
        <f>IF(AYN32="×",TIME(0,0,0),IF(AYT4="非常勤",AXL32,AXX32))</f>
        <v>　</v>
      </c>
      <c r="AYL32" s="666"/>
      <c r="AYM32" s="667"/>
      <c r="AYN32" s="265"/>
      <c r="AYO32" s="665" t="str">
        <f>IF(AYR32="×",TIME(0,0,0),IF(AYT4="非常勤",AXO32,AYA32))</f>
        <v>　</v>
      </c>
      <c r="AYP32" s="666"/>
      <c r="AYQ32" s="667"/>
      <c r="AYR32" s="265"/>
      <c r="AYS32" s="665" t="str">
        <f>IF(AYV32="×",TIME(0,0,0),IF(AYT4="非常勤",AXR32,AYD32))</f>
        <v>　</v>
      </c>
      <c r="AYT32" s="666"/>
      <c r="AYU32" s="667"/>
      <c r="AYV32" s="265"/>
      <c r="AYW32" s="720"/>
      <c r="AYX32" s="720"/>
      <c r="AYY32" s="668"/>
      <c r="AYZ32" s="670"/>
      <c r="AZA32" s="669"/>
      <c r="AZB32" s="671"/>
      <c r="AZC32" s="672"/>
      <c r="AZD32" s="672"/>
      <c r="AZE32" s="673"/>
      <c r="AZF32" s="263">
        <f>'別表_個別勤務状況（1～60）'!$A$32</f>
        <v>18</v>
      </c>
      <c r="AZG32" s="264" t="str">
        <f>'別表_個別勤務状況（1～60）'!$B$32</f>
        <v>日</v>
      </c>
      <c r="AZH32" s="660"/>
      <c r="AZI32" s="661"/>
      <c r="AZJ32" s="660"/>
      <c r="AZK32" s="661"/>
      <c r="AZL32" s="660"/>
      <c r="AZM32" s="661"/>
      <c r="AZN32" s="660"/>
      <c r="AZO32" s="661"/>
      <c r="AZP32" s="662" t="str">
        <f>IFERROR(IF(OR(AZG32="日",AZG32="祝",AZG32=0,AZH32=""),"　",MAX(IF(AND(AZH32&lt;=AZP14,AZJ32&gt;AZQ14),AZQ14-AZP14,IF(AND(AZH32&gt;AZP14,AZJ32&lt;=AZQ14),AZJ32-AZH32,IF(AND(AZH32&lt;=AZP14,AZJ32&lt;=AZQ14),AZJ32-AZP14,IF(AND(AZH32&gt;AZP14,AZJ32&gt;AZQ14),AZQ14-AZH32,0)))),0)),0)</f>
        <v>　</v>
      </c>
      <c r="AZQ32" s="663"/>
      <c r="AZR32" s="664"/>
      <c r="AZS32" s="662" t="str">
        <f>IFERROR(IF(OR(AZG32="日",AZG32="祝",AZG32=0,AZL32=""),"　",MAX(IF(AND(AZL32&gt;AZV14,AZN32&gt;AZT14),0,IF(AND(AZL32&lt;=AZV14,AZL32&gt;AZS14,AZN32&gt;AZT14),AZV14-AZL32,IF(AND(AZL32&lt;=AZV14,AZL32&lt;=AZS14,AZN32&gt;AZT14),AZV14-AZS14,IF(AND(AZL32&gt;AZS14,AZN32&lt;=AZT14),AZN32-AZL32,IF(AND(AZL32&lt;=AZS14,AZN32&lt;=AZT14),AZN32-AZS14,0))))),0)),0)</f>
        <v>　</v>
      </c>
      <c r="AZT32" s="663"/>
      <c r="AZU32" s="664"/>
      <c r="AZV32" s="662" t="str">
        <f>IFERROR(IF(OR(AZG32="日",AZG32="祝",AZG32=0,AZL32=0),"　",MAX(IF(AND(AZL32&lt;=AZV14,AZN32&gt;AZW14),AZW14-AZV14,IF(AZN32&lt;=AZW14,0,IF(AND(AZL32&gt;AZV14,AZN32&gt;AZW14),AZW14-AZL32,0))),0)),0)</f>
        <v>　</v>
      </c>
      <c r="AZW32" s="663"/>
      <c r="AZX32" s="664"/>
      <c r="AZY32" s="662" t="str">
        <f>IFERROR(IF(OR(AZG32="日",AZG32="祝",AZG32=0,AZL32=0),"　",MAX(IF(AZL32&gt;AZY14,AZN32-AZL32,IF(AZL32&lt;=AZY14,AZN32-AZY14,0)),0)),0)</f>
        <v>　</v>
      </c>
      <c r="AZZ32" s="663"/>
      <c r="BAA32" s="664"/>
      <c r="BAB32" s="662" t="str">
        <f>IFERROR(IF(OR(AZG32="日",AZG32="祝",AZG32=0,AZH32=""),"　",MAX(IF(AND(AZH32&lt;=BAB14,AZJ32&gt;BAC14),BAC14-BAB14,IF(AND(AZH32&gt;BAB14,AZJ32&lt;=BAC14),AZJ32-AZH32,IF(AND(AZH32&lt;=BAB14,AZJ32&lt;=BAC14),AZJ32-BAB14,IF(AND(AZH32&gt;BAB14,AZJ32&gt;BAC14),BAC14-AZH32,0)))),0)),0)</f>
        <v>　</v>
      </c>
      <c r="BAC32" s="663"/>
      <c r="BAD32" s="664"/>
      <c r="BAE32" s="662" t="str">
        <f>IFERROR(IF(OR(AZG32="日",AZG32="祝",AZG32=0,AZL32=0),"　",MAX(IF(AND(AZL32&gt;BAH14,AZN32&gt;BAF14),0,IF(AND(AZL32&lt;=BAH14,AZL32&gt;BAE14,AZN32&gt;BAF14),BAH14-AZL32,IF(AND(AZL32&lt;=BAH14,AZL32&lt;=BAE14,AZN32&gt;BAF14),BAH14-BAE14,IF(AND(AZL32&gt;BAE14,AZN32&lt;=BAF14),AZN32-AZL32,IF(AND(AZL32&lt;=BAE14,AZN32&lt;=BAF14),AZN32-BAE14,0))))),0)),0)</f>
        <v>　</v>
      </c>
      <c r="BAF32" s="663"/>
      <c r="BAG32" s="664"/>
      <c r="BAH32" s="662" t="str">
        <f>IFERROR(IF(OR(AZG32="日",AZG32="祝",AZG32=0,AZL32=0),"　",MAX(IF(AND(AZL32&lt;=BAH14,AZN32&gt;BAI14),BAI14-BAH14,IF(AZN32&lt;=BAI14,0,IF(AND(AZL32&gt;BAH14,AZN32&gt;BAI14),BAI14-AZL32,0))),0)),0)</f>
        <v>　</v>
      </c>
      <c r="BAI32" s="663"/>
      <c r="BAJ32" s="664"/>
      <c r="BAK32" s="662" t="str">
        <f t="shared" si="23"/>
        <v>　</v>
      </c>
      <c r="BAL32" s="663"/>
      <c r="BAM32" s="664"/>
      <c r="BAN32" s="665" t="str">
        <f>IF(BAQ32="×",TIME(0,0,0),IF(BBA4="非常勤",AZP32,BAB32))</f>
        <v>　</v>
      </c>
      <c r="BAO32" s="666"/>
      <c r="BAP32" s="667"/>
      <c r="BAQ32" s="265"/>
      <c r="BAR32" s="665" t="str">
        <f>IF(BAU32="×",TIME(0,0,0),IF(BBA4="非常勤",AZS32,BAE32))</f>
        <v>　</v>
      </c>
      <c r="BAS32" s="666"/>
      <c r="BAT32" s="667"/>
      <c r="BAU32" s="265"/>
      <c r="BAV32" s="665" t="str">
        <f>IF(BAY32="×",TIME(0,0,0),IF(BBA4="非常勤",AZV32,BAH32))</f>
        <v>　</v>
      </c>
      <c r="BAW32" s="666"/>
      <c r="BAX32" s="667"/>
      <c r="BAY32" s="265"/>
      <c r="BAZ32" s="665" t="str">
        <f>IF(BBC32="×",TIME(0,0,0),IF(BBA4="非常勤",AZY32,BAK32))</f>
        <v>　</v>
      </c>
      <c r="BBA32" s="666"/>
      <c r="BBB32" s="667"/>
      <c r="BBC32" s="265"/>
      <c r="BBD32" s="720"/>
      <c r="BBE32" s="720"/>
      <c r="BBF32" s="668"/>
      <c r="BBG32" s="670"/>
      <c r="BBH32" s="669"/>
      <c r="BBI32" s="671"/>
      <c r="BBJ32" s="672"/>
      <c r="BBK32" s="672"/>
      <c r="BBL32" s="673"/>
      <c r="BBM32" s="263">
        <f>'別表_個別勤務状況（1～60）'!$A$32</f>
        <v>18</v>
      </c>
      <c r="BBN32" s="264" t="str">
        <f>'別表_個別勤務状況（1～60）'!$B$32</f>
        <v>日</v>
      </c>
      <c r="BBO32" s="660"/>
      <c r="BBP32" s="661"/>
      <c r="BBQ32" s="660"/>
      <c r="BBR32" s="661"/>
      <c r="BBS32" s="660"/>
      <c r="BBT32" s="661"/>
      <c r="BBU32" s="660"/>
      <c r="BBV32" s="661"/>
      <c r="BBW32" s="662" t="str">
        <f>IFERROR(IF(OR(BBN32="日",BBN32="祝",BBN32=0,BBO32=""),"　",MAX(IF(AND(BBO32&lt;=BBW14,BBQ32&gt;BBX14),BBX14-BBW14,IF(AND(BBO32&gt;BBW14,BBQ32&lt;=BBX14),BBQ32-BBO32,IF(AND(BBO32&lt;=BBW14,BBQ32&lt;=BBX14),BBQ32-BBW14,IF(AND(BBO32&gt;BBW14,BBQ32&gt;BBX14),BBX14-BBO32,0)))),0)),0)</f>
        <v>　</v>
      </c>
      <c r="BBX32" s="663"/>
      <c r="BBY32" s="664"/>
      <c r="BBZ32" s="662" t="str">
        <f>IFERROR(IF(OR(BBN32="日",BBN32="祝",BBN32=0,BBS32=""),"　",MAX(IF(AND(BBS32&gt;BCC14,BBU32&gt;BCA14),0,IF(AND(BBS32&lt;=BCC14,BBS32&gt;BBZ14,BBU32&gt;BCA14),BCC14-BBS32,IF(AND(BBS32&lt;=BCC14,BBS32&lt;=BBZ14,BBU32&gt;BCA14),BCC14-BBZ14,IF(AND(BBS32&gt;BBZ14,BBU32&lt;=BCA14),BBU32-BBS32,IF(AND(BBS32&lt;=BBZ14,BBU32&lt;=BCA14),BBU32-BBZ14,0))))),0)),0)</f>
        <v>　</v>
      </c>
      <c r="BCA32" s="663"/>
      <c r="BCB32" s="664"/>
      <c r="BCC32" s="662" t="str">
        <f>IFERROR(IF(OR(BBN32="日",BBN32="祝",BBN32=0,BBS32=0),"　",MAX(IF(AND(BBS32&lt;=BCC14,BBU32&gt;BCD14),BCD14-BCC14,IF(BBU32&lt;=BCD14,0,IF(AND(BBS32&gt;BCC14,BBU32&gt;BCD14),BCD14-BBS32,0))),0)),0)</f>
        <v>　</v>
      </c>
      <c r="BCD32" s="663"/>
      <c r="BCE32" s="664"/>
      <c r="BCF32" s="662" t="str">
        <f>IFERROR(IF(OR(BBN32="日",BBN32="祝",BBN32=0,BBS32=0),"　",MAX(IF(BBS32&gt;BCF14,BBU32-BBS32,IF(BBS32&lt;=BCF14,BBU32-BCF14,0)),0)),0)</f>
        <v>　</v>
      </c>
      <c r="BCG32" s="663"/>
      <c r="BCH32" s="664"/>
      <c r="BCI32" s="662" t="str">
        <f>IFERROR(IF(OR(BBN32="日",BBN32="祝",BBN32=0,BBO32=""),"　",MAX(IF(AND(BBO32&lt;=BCI14,BBQ32&gt;BCJ14),BCJ14-BCI14,IF(AND(BBO32&gt;BCI14,BBQ32&lt;=BCJ14),BBQ32-BBO32,IF(AND(BBO32&lt;=BCI14,BBQ32&lt;=BCJ14),BBQ32-BCI14,IF(AND(BBO32&gt;BCI14,BBQ32&gt;BCJ14),BCJ14-BBO32,0)))),0)),0)</f>
        <v>　</v>
      </c>
      <c r="BCJ32" s="663"/>
      <c r="BCK32" s="664"/>
      <c r="BCL32" s="662" t="str">
        <f>IFERROR(IF(OR(BBN32="日",BBN32="祝",BBN32=0,BBS32=0),"　",MAX(IF(AND(BBS32&gt;BCO14,BBU32&gt;BCM14),0,IF(AND(BBS32&lt;=BCO14,BBS32&gt;BCL14,BBU32&gt;BCM14),BCO14-BBS32,IF(AND(BBS32&lt;=BCO14,BBS32&lt;=BCL14,BBU32&gt;BCM14),BCO14-BCL14,IF(AND(BBS32&gt;BCL14,BBU32&lt;=BCM14),BBU32-BBS32,IF(AND(BBS32&lt;=BCL14,BBU32&lt;=BCM14),BBU32-BCL14,0))))),0)),0)</f>
        <v>　</v>
      </c>
      <c r="BCM32" s="663"/>
      <c r="BCN32" s="664"/>
      <c r="BCO32" s="662" t="str">
        <f>IFERROR(IF(OR(BBN32="日",BBN32="祝",BBN32=0,BBS32=0),"　",MAX(IF(AND(BBS32&lt;=BCO14,BBU32&gt;BCP14),BCP14-BCO14,IF(BBU32&lt;=BCP14,0,IF(AND(BBS32&gt;BCO14,BBU32&gt;BCP14),BCP14-BBS32,0))),0)),0)</f>
        <v>　</v>
      </c>
      <c r="BCP32" s="663"/>
      <c r="BCQ32" s="664"/>
      <c r="BCR32" s="662" t="str">
        <f t="shared" si="24"/>
        <v>　</v>
      </c>
      <c r="BCS32" s="663"/>
      <c r="BCT32" s="664"/>
      <c r="BCU32" s="665" t="str">
        <f>IF(BCX32="×",TIME(0,0,0),IF(BDH4="非常勤",BBW32,BCI32))</f>
        <v>　</v>
      </c>
      <c r="BCV32" s="666"/>
      <c r="BCW32" s="667"/>
      <c r="BCX32" s="265"/>
      <c r="BCY32" s="665" t="str">
        <f>IF(BDB32="×",TIME(0,0,0),IF(BDH4="非常勤",BBZ32,BCL32))</f>
        <v>　</v>
      </c>
      <c r="BCZ32" s="666"/>
      <c r="BDA32" s="667"/>
      <c r="BDB32" s="265"/>
      <c r="BDC32" s="665" t="str">
        <f>IF(BDF32="×",TIME(0,0,0),IF(BDH4="非常勤",BCC32,BCO32))</f>
        <v>　</v>
      </c>
      <c r="BDD32" s="666"/>
      <c r="BDE32" s="667"/>
      <c r="BDF32" s="265"/>
      <c r="BDG32" s="665" t="str">
        <f>IF(BDJ32="×",TIME(0,0,0),IF(BDH4="非常勤",BCF32,BCR32))</f>
        <v>　</v>
      </c>
      <c r="BDH32" s="666"/>
      <c r="BDI32" s="667"/>
      <c r="BDJ32" s="265"/>
      <c r="BDK32" s="720"/>
      <c r="BDL32" s="720"/>
      <c r="BDM32" s="668"/>
      <c r="BDN32" s="670"/>
      <c r="BDO32" s="669"/>
      <c r="BDP32" s="671"/>
      <c r="BDQ32" s="672"/>
      <c r="BDR32" s="672"/>
      <c r="BDS32" s="673"/>
      <c r="BDT32" s="263">
        <f>'別表_個別勤務状況（1～60）'!$A$32</f>
        <v>18</v>
      </c>
      <c r="BDU32" s="264" t="str">
        <f>'別表_個別勤務状況（1～60）'!$B$32</f>
        <v>日</v>
      </c>
      <c r="BDV32" s="660"/>
      <c r="BDW32" s="661"/>
      <c r="BDX32" s="660"/>
      <c r="BDY32" s="661"/>
      <c r="BDZ32" s="660"/>
      <c r="BEA32" s="661"/>
      <c r="BEB32" s="660"/>
      <c r="BEC32" s="661"/>
      <c r="BED32" s="662" t="str">
        <f>IFERROR(IF(OR(BDU32="日",BDU32="祝",BDU32=0,BDV32=""),"　",MAX(IF(AND(BDV32&lt;=BED14,BDX32&gt;BEE14),BEE14-BED14,IF(AND(BDV32&gt;BED14,BDX32&lt;=BEE14),BDX32-BDV32,IF(AND(BDV32&lt;=BED14,BDX32&lt;=BEE14),BDX32-BED14,IF(AND(BDV32&gt;BED14,BDX32&gt;BEE14),BEE14-BDV32,0)))),0)),0)</f>
        <v>　</v>
      </c>
      <c r="BEE32" s="663"/>
      <c r="BEF32" s="664"/>
      <c r="BEG32" s="662" t="str">
        <f>IFERROR(IF(OR(BDU32="日",BDU32="祝",BDU32=0,BDZ32=""),"　",MAX(IF(AND(BDZ32&gt;BEJ14,BEB32&gt;BEH14),0,IF(AND(BDZ32&lt;=BEJ14,BDZ32&gt;BEG14,BEB32&gt;BEH14),BEJ14-BDZ32,IF(AND(BDZ32&lt;=BEJ14,BDZ32&lt;=BEG14,BEB32&gt;BEH14),BEJ14-BEG14,IF(AND(BDZ32&gt;BEG14,BEB32&lt;=BEH14),BEB32-BDZ32,IF(AND(BDZ32&lt;=BEG14,BEB32&lt;=BEH14),BEB32-BEG14,0))))),0)),0)</f>
        <v>　</v>
      </c>
      <c r="BEH32" s="663"/>
      <c r="BEI32" s="664"/>
      <c r="BEJ32" s="662" t="str">
        <f>IFERROR(IF(OR(BDU32="日",BDU32="祝",BDU32=0,BDZ32=0),"　",MAX(IF(AND(BDZ32&lt;=BEJ14,BEB32&gt;BEK14),BEK14-BEJ14,IF(BEB32&lt;=BEK14,0,IF(AND(BDZ32&gt;BEJ14,BEB32&gt;BEK14),BEK14-BDZ32,0))),0)),0)</f>
        <v>　</v>
      </c>
      <c r="BEK32" s="663"/>
      <c r="BEL32" s="664"/>
      <c r="BEM32" s="662" t="str">
        <f>IFERROR(IF(OR(BDU32="日",BDU32="祝",BDU32=0,BDZ32=0),"　",MAX(IF(BDZ32&gt;BEM14,BEB32-BDZ32,IF(BDZ32&lt;=BEM14,BEB32-BEM14,0)),0)),0)</f>
        <v>　</v>
      </c>
      <c r="BEN32" s="663"/>
      <c r="BEO32" s="664"/>
      <c r="BEP32" s="662" t="str">
        <f>IFERROR(IF(OR(BDU32="日",BDU32="祝",BDU32=0,BDV32=""),"　",MAX(IF(AND(BDV32&lt;=BEP14,BDX32&gt;BEQ14),BEQ14-BEP14,IF(AND(BDV32&gt;BEP14,BDX32&lt;=BEQ14),BDX32-BDV32,IF(AND(BDV32&lt;=BEP14,BDX32&lt;=BEQ14),BDX32-BEP14,IF(AND(BDV32&gt;BEP14,BDX32&gt;BEQ14),BEQ14-BDV32,0)))),0)),0)</f>
        <v>　</v>
      </c>
      <c r="BEQ32" s="663"/>
      <c r="BER32" s="664"/>
      <c r="BES32" s="662" t="str">
        <f>IFERROR(IF(OR(BDU32="日",BDU32="祝",BDU32=0,BDZ32=0),"　",MAX(IF(AND(BDZ32&gt;BEV14,BEB32&gt;BET14),0,IF(AND(BDZ32&lt;=BEV14,BDZ32&gt;BES14,BEB32&gt;BET14),BEV14-BDZ32,IF(AND(BDZ32&lt;=BEV14,BDZ32&lt;=BES14,BEB32&gt;BET14),BEV14-BES14,IF(AND(BDZ32&gt;BES14,BEB32&lt;=BET14),BEB32-BDZ32,IF(AND(BDZ32&lt;=BES14,BEB32&lt;=BET14),BEB32-BES14,0))))),0)),0)</f>
        <v>　</v>
      </c>
      <c r="BET32" s="663"/>
      <c r="BEU32" s="664"/>
      <c r="BEV32" s="662" t="str">
        <f>IFERROR(IF(OR(BDU32="日",BDU32="祝",BDU32=0,BDZ32=0),"　",MAX(IF(AND(BDZ32&lt;=BEV14,BEB32&gt;BEW14),BEW14-BEV14,IF(BEB32&lt;=BEW14,0,IF(AND(BDZ32&gt;BEV14,BEB32&gt;BEW14),BEW14-BDZ32,0))),0)),0)</f>
        <v>　</v>
      </c>
      <c r="BEW32" s="663"/>
      <c r="BEX32" s="664"/>
      <c r="BEY32" s="662" t="str">
        <f t="shared" si="25"/>
        <v>　</v>
      </c>
      <c r="BEZ32" s="663"/>
      <c r="BFA32" s="664"/>
      <c r="BFB32" s="665" t="str">
        <f>IF(BFE32="×",TIME(0,0,0),IF(BFO4="非常勤",BED32,BEP32))</f>
        <v>　</v>
      </c>
      <c r="BFC32" s="666"/>
      <c r="BFD32" s="667"/>
      <c r="BFE32" s="265"/>
      <c r="BFF32" s="665" t="str">
        <f>IF(BFI32="×",TIME(0,0,0),IF(BFO4="非常勤",BEG32,BES32))</f>
        <v>　</v>
      </c>
      <c r="BFG32" s="666"/>
      <c r="BFH32" s="667"/>
      <c r="BFI32" s="265"/>
      <c r="BFJ32" s="665" t="str">
        <f>IF(BFM32="×",TIME(0,0,0),IF(BFO4="非常勤",BEJ32,BEV32))</f>
        <v>　</v>
      </c>
      <c r="BFK32" s="666"/>
      <c r="BFL32" s="667"/>
      <c r="BFM32" s="265"/>
      <c r="BFN32" s="665" t="str">
        <f>IF(BFQ32="×",TIME(0,0,0),IF(BFO4="非常勤",BEM32,BEY32))</f>
        <v>　</v>
      </c>
      <c r="BFO32" s="666"/>
      <c r="BFP32" s="667"/>
      <c r="BFQ32" s="265"/>
      <c r="BFR32" s="720"/>
      <c r="BFS32" s="720"/>
      <c r="BFT32" s="668"/>
      <c r="BFU32" s="670"/>
      <c r="BFV32" s="669"/>
      <c r="BFW32" s="671"/>
      <c r="BFX32" s="672"/>
      <c r="BFY32" s="672"/>
      <c r="BFZ32" s="673"/>
      <c r="BGA32" s="263">
        <f>'別表_個別勤務状況（1～60）'!$A$32</f>
        <v>18</v>
      </c>
      <c r="BGB32" s="264" t="str">
        <f>'別表_個別勤務状況（1～60）'!$B$32</f>
        <v>日</v>
      </c>
      <c r="BGC32" s="660"/>
      <c r="BGD32" s="661"/>
      <c r="BGE32" s="660"/>
      <c r="BGF32" s="661"/>
      <c r="BGG32" s="660"/>
      <c r="BGH32" s="661"/>
      <c r="BGI32" s="660"/>
      <c r="BGJ32" s="661"/>
      <c r="BGK32" s="662" t="str">
        <f>IFERROR(IF(OR(BGB32="日",BGB32="祝",BGB32=0,BGC32=""),"　",MAX(IF(AND(BGC32&lt;=BGK14,BGE32&gt;BGL14),BGL14-BGK14,IF(AND(BGC32&gt;BGK14,BGE32&lt;=BGL14),BGE32-BGC32,IF(AND(BGC32&lt;=BGK14,BGE32&lt;=BGL14),BGE32-BGK14,IF(AND(BGC32&gt;BGK14,BGE32&gt;BGL14),BGL14-BGC32,0)))),0)),0)</f>
        <v>　</v>
      </c>
      <c r="BGL32" s="663"/>
      <c r="BGM32" s="664"/>
      <c r="BGN32" s="662" t="str">
        <f>IFERROR(IF(OR(BGB32="日",BGB32="祝",BGB32=0,BGG32=""),"　",MAX(IF(AND(BGG32&gt;BGQ14,BGI32&gt;BGO14),0,IF(AND(BGG32&lt;=BGQ14,BGG32&gt;BGN14,BGI32&gt;BGO14),BGQ14-BGG32,IF(AND(BGG32&lt;=BGQ14,BGG32&lt;=BGN14,BGI32&gt;BGO14),BGQ14-BGN14,IF(AND(BGG32&gt;BGN14,BGI32&lt;=BGO14),BGI32-BGG32,IF(AND(BGG32&lt;=BGN14,BGI32&lt;=BGO14),BGI32-BGN14,0))))),0)),0)</f>
        <v>　</v>
      </c>
      <c r="BGO32" s="663"/>
      <c r="BGP32" s="664"/>
      <c r="BGQ32" s="662" t="str">
        <f>IFERROR(IF(OR(BGB32="日",BGB32="祝",BGB32=0,BGG32=0),"　",MAX(IF(AND(BGG32&lt;=BGQ14,BGI32&gt;BGR14),BGR14-BGQ14,IF(BGI32&lt;=BGR14,0,IF(AND(BGG32&gt;BGQ14,BGI32&gt;BGR14),BGR14-BGG32,0))),0)),0)</f>
        <v>　</v>
      </c>
      <c r="BGR32" s="663"/>
      <c r="BGS32" s="664"/>
      <c r="BGT32" s="662" t="str">
        <f>IFERROR(IF(OR(BGB32="日",BGB32="祝",BGB32=0,BGG32=0),"　",MAX(IF(BGG32&gt;BGT14,BGI32-BGG32,IF(BGG32&lt;=BGT14,BGI32-BGT14,0)),0)),0)</f>
        <v>　</v>
      </c>
      <c r="BGU32" s="663"/>
      <c r="BGV32" s="664"/>
      <c r="BGW32" s="662" t="str">
        <f>IFERROR(IF(OR(BGB32="日",BGB32="祝",BGB32=0,BGC32=""),"　",MAX(IF(AND(BGC32&lt;=BGW14,BGE32&gt;BGX14),BGX14-BGW14,IF(AND(BGC32&gt;BGW14,BGE32&lt;=BGX14),BGE32-BGC32,IF(AND(BGC32&lt;=BGW14,BGE32&lt;=BGX14),BGE32-BGW14,IF(AND(BGC32&gt;BGW14,BGE32&gt;BGX14),BGX14-BGC32,0)))),0)),0)</f>
        <v>　</v>
      </c>
      <c r="BGX32" s="663"/>
      <c r="BGY32" s="664"/>
      <c r="BGZ32" s="662" t="str">
        <f>IFERROR(IF(OR(BGB32="日",BGB32="祝",BGB32=0,BGG32=0),"　",MAX(IF(AND(BGG32&gt;BHC14,BGI32&gt;BHA14),0,IF(AND(BGG32&lt;=BHC14,BGG32&gt;BGZ14,BGI32&gt;BHA14),BHC14-BGG32,IF(AND(BGG32&lt;=BHC14,BGG32&lt;=BGZ14,BGI32&gt;BHA14),BHC14-BGZ14,IF(AND(BGG32&gt;BGZ14,BGI32&lt;=BHA14),BGI32-BGG32,IF(AND(BGG32&lt;=BGZ14,BGI32&lt;=BHA14),BGI32-BGZ14,0))))),0)),0)</f>
        <v>　</v>
      </c>
      <c r="BHA32" s="663"/>
      <c r="BHB32" s="664"/>
      <c r="BHC32" s="662" t="str">
        <f>IFERROR(IF(OR(BGB32="日",BGB32="祝",BGB32=0,BGG32=0),"　",MAX(IF(AND(BGG32&lt;=BHC14,BGI32&gt;BHD14),BHD14-BHC14,IF(BGI32&lt;=BHD14,0,IF(AND(BGG32&gt;BHC14,BGI32&gt;BHD14),BHD14-BGG32,0))),0)),0)</f>
        <v>　</v>
      </c>
      <c r="BHD32" s="663"/>
      <c r="BHE32" s="664"/>
      <c r="BHF32" s="662" t="str">
        <f t="shared" si="26"/>
        <v>　</v>
      </c>
      <c r="BHG32" s="663"/>
      <c r="BHH32" s="664"/>
      <c r="BHI32" s="665" t="str">
        <f>IF(BHL32="×",TIME(0,0,0),IF(BHV4="非常勤",BGK32,BGW32))</f>
        <v>　</v>
      </c>
      <c r="BHJ32" s="666"/>
      <c r="BHK32" s="667"/>
      <c r="BHL32" s="265"/>
      <c r="BHM32" s="665" t="str">
        <f>IF(BHP32="×",TIME(0,0,0),IF(BHV4="非常勤",BGN32,BGZ32))</f>
        <v>　</v>
      </c>
      <c r="BHN32" s="666"/>
      <c r="BHO32" s="667"/>
      <c r="BHP32" s="265"/>
      <c r="BHQ32" s="665" t="str">
        <f>IF(BHT32="×",TIME(0,0,0),IF(BHV4="非常勤",BGQ32,BHC32))</f>
        <v>　</v>
      </c>
      <c r="BHR32" s="666"/>
      <c r="BHS32" s="667"/>
      <c r="BHT32" s="265"/>
      <c r="BHU32" s="665" t="str">
        <f>IF(BHX32="×",TIME(0,0,0),IF(BHV4="非常勤",BGT32,BHF32))</f>
        <v>　</v>
      </c>
      <c r="BHV32" s="666"/>
      <c r="BHW32" s="667"/>
      <c r="BHX32" s="265"/>
      <c r="BHY32" s="720"/>
      <c r="BHZ32" s="720"/>
      <c r="BIA32" s="668"/>
      <c r="BIB32" s="670"/>
      <c r="BIC32" s="669"/>
      <c r="BID32" s="671"/>
      <c r="BIE32" s="672"/>
      <c r="BIF32" s="672"/>
      <c r="BIG32" s="673"/>
      <c r="BIH32" s="263">
        <f>'別表_個別勤務状況（1～60）'!$A$32</f>
        <v>18</v>
      </c>
      <c r="BII32" s="264" t="str">
        <f>'別表_個別勤務状況（1～60）'!$B$32</f>
        <v>日</v>
      </c>
      <c r="BIJ32" s="660"/>
      <c r="BIK32" s="661"/>
      <c r="BIL32" s="660"/>
      <c r="BIM32" s="661"/>
      <c r="BIN32" s="660"/>
      <c r="BIO32" s="661"/>
      <c r="BIP32" s="660"/>
      <c r="BIQ32" s="661"/>
      <c r="BIR32" s="662" t="str">
        <f>IFERROR(IF(OR(BII32="日",BII32="祝",BII32=0,BIJ32=""),"　",MAX(IF(AND(BIJ32&lt;=BIR14,BIL32&gt;BIS14),BIS14-BIR14,IF(AND(BIJ32&gt;BIR14,BIL32&lt;=BIS14),BIL32-BIJ32,IF(AND(BIJ32&lt;=BIR14,BIL32&lt;=BIS14),BIL32-BIR14,IF(AND(BIJ32&gt;BIR14,BIL32&gt;BIS14),BIS14-BIJ32,0)))),0)),0)</f>
        <v>　</v>
      </c>
      <c r="BIS32" s="663"/>
      <c r="BIT32" s="664"/>
      <c r="BIU32" s="662" t="str">
        <f>IFERROR(IF(OR(BII32="日",BII32="祝",BII32=0,BIN32=""),"　",MAX(IF(AND(BIN32&gt;BIX14,BIP32&gt;BIV14),0,IF(AND(BIN32&lt;=BIX14,BIN32&gt;BIU14,BIP32&gt;BIV14),BIX14-BIN32,IF(AND(BIN32&lt;=BIX14,BIN32&lt;=BIU14,BIP32&gt;BIV14),BIX14-BIU14,IF(AND(BIN32&gt;BIU14,BIP32&lt;=BIV14),BIP32-BIN32,IF(AND(BIN32&lt;=BIU14,BIP32&lt;=BIV14),BIP32-BIU14,0))))),0)),0)</f>
        <v>　</v>
      </c>
      <c r="BIV32" s="663"/>
      <c r="BIW32" s="664"/>
      <c r="BIX32" s="662" t="str">
        <f>IFERROR(IF(OR(BII32="日",BII32="祝",BII32=0,BIN32=0),"　",MAX(IF(AND(BIN32&lt;=BIX14,BIP32&gt;BIY14),BIY14-BIX14,IF(BIP32&lt;=BIY14,0,IF(AND(BIN32&gt;BIX14,BIP32&gt;BIY14),BIY14-BIN32,0))),0)),0)</f>
        <v>　</v>
      </c>
      <c r="BIY32" s="663"/>
      <c r="BIZ32" s="664"/>
      <c r="BJA32" s="662" t="str">
        <f>IFERROR(IF(OR(BII32="日",BII32="祝",BII32=0,BIN32=0),"　",MAX(IF(BIN32&gt;BJA14,BIP32-BIN32,IF(BIN32&lt;=BJA14,BIP32-BJA14,0)),0)),0)</f>
        <v>　</v>
      </c>
      <c r="BJB32" s="663"/>
      <c r="BJC32" s="664"/>
      <c r="BJD32" s="662" t="str">
        <f>IFERROR(IF(OR(BII32="日",BII32="祝",BII32=0,BIJ32=""),"　",MAX(IF(AND(BIJ32&lt;=BJD14,BIL32&gt;BJE14),BJE14-BJD14,IF(AND(BIJ32&gt;BJD14,BIL32&lt;=BJE14),BIL32-BIJ32,IF(AND(BIJ32&lt;=BJD14,BIL32&lt;=BJE14),BIL32-BJD14,IF(AND(BIJ32&gt;BJD14,BIL32&gt;BJE14),BJE14-BIJ32,0)))),0)),0)</f>
        <v>　</v>
      </c>
      <c r="BJE32" s="663"/>
      <c r="BJF32" s="664"/>
      <c r="BJG32" s="662" t="str">
        <f>IFERROR(IF(OR(BII32="日",BII32="祝",BII32=0,BIN32=0),"　",MAX(IF(AND(BIN32&gt;BJJ14,BIP32&gt;BJH14),0,IF(AND(BIN32&lt;=BJJ14,BIN32&gt;BJG14,BIP32&gt;BJH14),BJJ14-BIN32,IF(AND(BIN32&lt;=BJJ14,BIN32&lt;=BJG14,BIP32&gt;BJH14),BJJ14-BJG14,IF(AND(BIN32&gt;BJG14,BIP32&lt;=BJH14),BIP32-BIN32,IF(AND(BIN32&lt;=BJG14,BIP32&lt;=BJH14),BIP32-BJG14,0))))),0)),0)</f>
        <v>　</v>
      </c>
      <c r="BJH32" s="663"/>
      <c r="BJI32" s="664"/>
      <c r="BJJ32" s="662" t="str">
        <f>IFERROR(IF(OR(BII32="日",BII32="祝",BII32=0,BIN32=0),"　",MAX(IF(AND(BIN32&lt;=BJJ14,BIP32&gt;BJK14),BJK14-BJJ14,IF(BIP32&lt;=BJK14,0,IF(AND(BIN32&gt;BJJ14,BIP32&gt;BJK14),BJK14-BIN32,0))),0)),0)</f>
        <v>　</v>
      </c>
      <c r="BJK32" s="663"/>
      <c r="BJL32" s="664"/>
      <c r="BJM32" s="662" t="str">
        <f t="shared" si="27"/>
        <v>　</v>
      </c>
      <c r="BJN32" s="663"/>
      <c r="BJO32" s="664"/>
      <c r="BJP32" s="665" t="str">
        <f>IF(BJS32="×",TIME(0,0,0),IF(BKC4="非常勤",BIR32,BJD32))</f>
        <v>　</v>
      </c>
      <c r="BJQ32" s="666"/>
      <c r="BJR32" s="667"/>
      <c r="BJS32" s="265"/>
      <c r="BJT32" s="665" t="str">
        <f>IF(BJW32="×",TIME(0,0,0),IF(BKC4="非常勤",BIU32,BJG32))</f>
        <v>　</v>
      </c>
      <c r="BJU32" s="666"/>
      <c r="BJV32" s="667"/>
      <c r="BJW32" s="265"/>
      <c r="BJX32" s="665" t="str">
        <f>IF(BKA32="×",TIME(0,0,0),IF(BKC4="非常勤",BIX32,BJJ32))</f>
        <v>　</v>
      </c>
      <c r="BJY32" s="666"/>
      <c r="BJZ32" s="667"/>
      <c r="BKA32" s="265"/>
      <c r="BKB32" s="665" t="str">
        <f>IF(BKE32="×",TIME(0,0,0),IF(BKC4="非常勤",BJA32,BJM32))</f>
        <v>　</v>
      </c>
      <c r="BKC32" s="666"/>
      <c r="BKD32" s="667"/>
      <c r="BKE32" s="265"/>
      <c r="BKF32" s="720"/>
      <c r="BKG32" s="720"/>
      <c r="BKH32" s="668"/>
      <c r="BKI32" s="670"/>
      <c r="BKJ32" s="669"/>
      <c r="BKK32" s="671"/>
      <c r="BKL32" s="672"/>
      <c r="BKM32" s="672"/>
      <c r="BKN32" s="673"/>
      <c r="BKO32" s="263">
        <f>'別表_個別勤務状況（1～60）'!$A$32</f>
        <v>18</v>
      </c>
      <c r="BKP32" s="264" t="str">
        <f>'別表_個別勤務状況（1～60）'!$B$32</f>
        <v>日</v>
      </c>
      <c r="BKQ32" s="660"/>
      <c r="BKR32" s="661"/>
      <c r="BKS32" s="660"/>
      <c r="BKT32" s="661"/>
      <c r="BKU32" s="660"/>
      <c r="BKV32" s="661"/>
      <c r="BKW32" s="660"/>
      <c r="BKX32" s="661"/>
      <c r="BKY32" s="662" t="str">
        <f>IFERROR(IF(OR(BKP32="日",BKP32="祝",BKP32=0,BKQ32=""),"　",MAX(IF(AND(BKQ32&lt;=BKY14,BKS32&gt;BKZ14),BKZ14-BKY14,IF(AND(BKQ32&gt;BKY14,BKS32&lt;=BKZ14),BKS32-BKQ32,IF(AND(BKQ32&lt;=BKY14,BKS32&lt;=BKZ14),BKS32-BKY14,IF(AND(BKQ32&gt;BKY14,BKS32&gt;BKZ14),BKZ14-BKQ32,0)))),0)),0)</f>
        <v>　</v>
      </c>
      <c r="BKZ32" s="663"/>
      <c r="BLA32" s="664"/>
      <c r="BLB32" s="662" t="str">
        <f>IFERROR(IF(OR(BKP32="日",BKP32="祝",BKP32=0,BKU32=""),"　",MAX(IF(AND(BKU32&gt;BLE14,BKW32&gt;BLC14),0,IF(AND(BKU32&lt;=BLE14,BKU32&gt;BLB14,BKW32&gt;BLC14),BLE14-BKU32,IF(AND(BKU32&lt;=BLE14,BKU32&lt;=BLB14,BKW32&gt;BLC14),BLE14-BLB14,IF(AND(BKU32&gt;BLB14,BKW32&lt;=BLC14),BKW32-BKU32,IF(AND(BKU32&lt;=BLB14,BKW32&lt;=BLC14),BKW32-BLB14,0))))),0)),0)</f>
        <v>　</v>
      </c>
      <c r="BLC32" s="663"/>
      <c r="BLD32" s="664"/>
      <c r="BLE32" s="662" t="str">
        <f>IFERROR(IF(OR(BKP32="日",BKP32="祝",BKP32=0,BKU32=0),"　",MAX(IF(AND(BKU32&lt;=BLE14,BKW32&gt;BLF14),BLF14-BLE14,IF(BKW32&lt;=BLF14,0,IF(AND(BKU32&gt;BLE14,BKW32&gt;BLF14),BLF14-BKU32,0))),0)),0)</f>
        <v>　</v>
      </c>
      <c r="BLF32" s="663"/>
      <c r="BLG32" s="664"/>
      <c r="BLH32" s="662" t="str">
        <f>IFERROR(IF(OR(BKP32="日",BKP32="祝",BKP32=0,BKU32=0),"　",MAX(IF(BKU32&gt;BLH14,BKW32-BKU32,IF(BKU32&lt;=BLH14,BKW32-BLH14,0)),0)),0)</f>
        <v>　</v>
      </c>
      <c r="BLI32" s="663"/>
      <c r="BLJ32" s="664"/>
      <c r="BLK32" s="662" t="str">
        <f>IFERROR(IF(OR(BKP32="日",BKP32="祝",BKP32=0,BKQ32=""),"　",MAX(IF(AND(BKQ32&lt;=BLK14,BKS32&gt;BLL14),BLL14-BLK14,IF(AND(BKQ32&gt;BLK14,BKS32&lt;=BLL14),BKS32-BKQ32,IF(AND(BKQ32&lt;=BLK14,BKS32&lt;=BLL14),BKS32-BLK14,IF(AND(BKQ32&gt;BLK14,BKS32&gt;BLL14),BLL14-BKQ32,0)))),0)),0)</f>
        <v>　</v>
      </c>
      <c r="BLL32" s="663"/>
      <c r="BLM32" s="664"/>
      <c r="BLN32" s="662" t="str">
        <f>IFERROR(IF(OR(BKP32="日",BKP32="祝",BKP32=0,BKU32=0),"　",MAX(IF(AND(BKU32&gt;BLQ14,BKW32&gt;BLO14),0,IF(AND(BKU32&lt;=BLQ14,BKU32&gt;BLN14,BKW32&gt;BLO14),BLQ14-BKU32,IF(AND(BKU32&lt;=BLQ14,BKU32&lt;=BLN14,BKW32&gt;BLO14),BLQ14-BLN14,IF(AND(BKU32&gt;BLN14,BKW32&lt;=BLO14),BKW32-BKU32,IF(AND(BKU32&lt;=BLN14,BKW32&lt;=BLO14),BKW32-BLN14,0))))),0)),0)</f>
        <v>　</v>
      </c>
      <c r="BLO32" s="663"/>
      <c r="BLP32" s="664"/>
      <c r="BLQ32" s="662" t="str">
        <f>IFERROR(IF(OR(BKP32="日",BKP32="祝",BKP32=0,BKU32=0),"　",MAX(IF(AND(BKU32&lt;=BLQ14,BKW32&gt;BLR14),BLR14-BLQ14,IF(BKW32&lt;=BLR14,0,IF(AND(BKU32&gt;BLQ14,BKW32&gt;BLR14),BLR14-BKU32,0))),0)),0)</f>
        <v>　</v>
      </c>
      <c r="BLR32" s="663"/>
      <c r="BLS32" s="664"/>
      <c r="BLT32" s="662" t="str">
        <f t="shared" si="28"/>
        <v>　</v>
      </c>
      <c r="BLU32" s="663"/>
      <c r="BLV32" s="664"/>
      <c r="BLW32" s="665" t="str">
        <f>IF(BLZ32="×",TIME(0,0,0),IF(BMJ4="非常勤",BKY32,BLK32))</f>
        <v>　</v>
      </c>
      <c r="BLX32" s="666"/>
      <c r="BLY32" s="667"/>
      <c r="BLZ32" s="265"/>
      <c r="BMA32" s="665" t="str">
        <f>IF(BMD32="×",TIME(0,0,0),IF(BMJ4="非常勤",BLB32,BLN32))</f>
        <v>　</v>
      </c>
      <c r="BMB32" s="666"/>
      <c r="BMC32" s="667"/>
      <c r="BMD32" s="265"/>
      <c r="BME32" s="665" t="str">
        <f>IF(BMH32="×",TIME(0,0,0),IF(BMJ4="非常勤",BLE32,BLQ32))</f>
        <v>　</v>
      </c>
      <c r="BMF32" s="666"/>
      <c r="BMG32" s="667"/>
      <c r="BMH32" s="265"/>
      <c r="BMI32" s="665" t="str">
        <f>IF(BML32="×",TIME(0,0,0),IF(BMJ4="非常勤",BLH32,BLT32))</f>
        <v>　</v>
      </c>
      <c r="BMJ32" s="666"/>
      <c r="BMK32" s="667"/>
      <c r="BML32" s="265"/>
      <c r="BMM32" s="720"/>
      <c r="BMN32" s="720"/>
      <c r="BMO32" s="668"/>
      <c r="BMP32" s="670"/>
      <c r="BMQ32" s="669"/>
      <c r="BMR32" s="671"/>
      <c r="BMS32" s="672"/>
      <c r="BMT32" s="672"/>
      <c r="BMU32" s="673"/>
      <c r="BMV32" s="263">
        <f>'別表_個別勤務状況（1～60）'!$A$32</f>
        <v>18</v>
      </c>
      <c r="BMW32" s="264" t="str">
        <f>'別表_個別勤務状況（1～60）'!$B$32</f>
        <v>日</v>
      </c>
      <c r="BMX32" s="660"/>
      <c r="BMY32" s="661"/>
      <c r="BMZ32" s="660"/>
      <c r="BNA32" s="661"/>
      <c r="BNB32" s="660"/>
      <c r="BNC32" s="661"/>
      <c r="BND32" s="660"/>
      <c r="BNE32" s="661"/>
      <c r="BNF32" s="662" t="str">
        <f>IFERROR(IF(OR(BMW32="日",BMW32="祝",BMW32=0,BMX32=""),"　",MAX(IF(AND(BMX32&lt;=BNF14,BMZ32&gt;BNG14),BNG14-BNF14,IF(AND(BMX32&gt;BNF14,BMZ32&lt;=BNG14),BMZ32-BMX32,IF(AND(BMX32&lt;=BNF14,BMZ32&lt;=BNG14),BMZ32-BNF14,IF(AND(BMX32&gt;BNF14,BMZ32&gt;BNG14),BNG14-BMX32,0)))),0)),0)</f>
        <v>　</v>
      </c>
      <c r="BNG32" s="663"/>
      <c r="BNH32" s="664"/>
      <c r="BNI32" s="662" t="str">
        <f>IFERROR(IF(OR(BMW32="日",BMW32="祝",BMW32=0,BNB32=""),"　",MAX(IF(AND(BNB32&gt;BNL14,BND32&gt;BNJ14),0,IF(AND(BNB32&lt;=BNL14,BNB32&gt;BNI14,BND32&gt;BNJ14),BNL14-BNB32,IF(AND(BNB32&lt;=BNL14,BNB32&lt;=BNI14,BND32&gt;BNJ14),BNL14-BNI14,IF(AND(BNB32&gt;BNI14,BND32&lt;=BNJ14),BND32-BNB32,IF(AND(BNB32&lt;=BNI14,BND32&lt;=BNJ14),BND32-BNI14,0))))),0)),0)</f>
        <v>　</v>
      </c>
      <c r="BNJ32" s="663"/>
      <c r="BNK32" s="664"/>
      <c r="BNL32" s="662" t="str">
        <f>IFERROR(IF(OR(BMW32="日",BMW32="祝",BMW32=0,BNB32=0),"　",MAX(IF(AND(BNB32&lt;=BNL14,BND32&gt;BNM14),BNM14-BNL14,IF(BND32&lt;=BNM14,0,IF(AND(BNB32&gt;BNL14,BND32&gt;BNM14),BNM14-BNB32,0))),0)),0)</f>
        <v>　</v>
      </c>
      <c r="BNM32" s="663"/>
      <c r="BNN32" s="664"/>
      <c r="BNO32" s="662" t="str">
        <f>IFERROR(IF(OR(BMW32="日",BMW32="祝",BMW32=0,BNB32=0),"　",MAX(IF(BNB32&gt;BNO14,BND32-BNB32,IF(BNB32&lt;=BNO14,BND32-BNO14,0)),0)),0)</f>
        <v>　</v>
      </c>
      <c r="BNP32" s="663"/>
      <c r="BNQ32" s="664"/>
      <c r="BNR32" s="662" t="str">
        <f>IFERROR(IF(OR(BMW32="日",BMW32="祝",BMW32=0,BMX32=""),"　",MAX(IF(AND(BMX32&lt;=BNR14,BMZ32&gt;BNS14),BNS14-BNR14,IF(AND(BMX32&gt;BNR14,BMZ32&lt;=BNS14),BMZ32-BMX32,IF(AND(BMX32&lt;=BNR14,BMZ32&lt;=BNS14),BMZ32-BNR14,IF(AND(BMX32&gt;BNR14,BMZ32&gt;BNS14),BNS14-BMX32,0)))),0)),0)</f>
        <v>　</v>
      </c>
      <c r="BNS32" s="663"/>
      <c r="BNT32" s="664"/>
      <c r="BNU32" s="662" t="str">
        <f>IFERROR(IF(OR(BMW32="日",BMW32="祝",BMW32=0,BNB32=0),"　",MAX(IF(AND(BNB32&gt;BNX14,BND32&gt;BNV14),0,IF(AND(BNB32&lt;=BNX14,BNB32&gt;BNU14,BND32&gt;BNV14),BNX14-BNB32,IF(AND(BNB32&lt;=BNX14,BNB32&lt;=BNU14,BND32&gt;BNV14),BNX14-BNU14,IF(AND(BNB32&gt;BNU14,BND32&lt;=BNV14),BND32-BNB32,IF(AND(BNB32&lt;=BNU14,BND32&lt;=BNV14),BND32-BNU14,0))))),0)),0)</f>
        <v>　</v>
      </c>
      <c r="BNV32" s="663"/>
      <c r="BNW32" s="664"/>
      <c r="BNX32" s="662" t="str">
        <f>IFERROR(IF(OR(BMW32="日",BMW32="祝",BMW32=0,BNB32=0),"　",MAX(IF(AND(BNB32&lt;=BNX14,BND32&gt;BNY14),BNY14-BNX14,IF(BND32&lt;=BNY14,0,IF(AND(BNB32&gt;BNX14,BND32&gt;BNY14),BNY14-BNB32,0))),0)),0)</f>
        <v>　</v>
      </c>
      <c r="BNY32" s="663"/>
      <c r="BNZ32" s="664"/>
      <c r="BOA32" s="662" t="str">
        <f t="shared" si="29"/>
        <v>　</v>
      </c>
      <c r="BOB32" s="663"/>
      <c r="BOC32" s="664"/>
      <c r="BOD32" s="665" t="str">
        <f>IF(BOG32="×",TIME(0,0,0),IF(BOQ4="非常勤",BNF32,BNR32))</f>
        <v>　</v>
      </c>
      <c r="BOE32" s="666"/>
      <c r="BOF32" s="667"/>
      <c r="BOG32" s="265"/>
      <c r="BOH32" s="665" t="str">
        <f>IF(BOK32="×",TIME(0,0,0),IF(BOQ4="非常勤",BNI32,BNU32))</f>
        <v>　</v>
      </c>
      <c r="BOI32" s="666"/>
      <c r="BOJ32" s="667"/>
      <c r="BOK32" s="265"/>
      <c r="BOL32" s="665" t="str">
        <f>IF(BOO32="×",TIME(0,0,0),IF(BOQ4="非常勤",BNL32,BNX32))</f>
        <v>　</v>
      </c>
      <c r="BOM32" s="666"/>
      <c r="BON32" s="667"/>
      <c r="BOO32" s="265"/>
      <c r="BOP32" s="665" t="str">
        <f>IF(BOS32="×",TIME(0,0,0),IF(BOQ4="非常勤",BNO32,BOA32))</f>
        <v>　</v>
      </c>
      <c r="BOQ32" s="666"/>
      <c r="BOR32" s="667"/>
      <c r="BOS32" s="265"/>
      <c r="BOT32" s="720"/>
      <c r="BOU32" s="720"/>
      <c r="BOV32" s="668"/>
      <c r="BOW32" s="670"/>
      <c r="BOX32" s="669"/>
      <c r="BOY32" s="671"/>
      <c r="BOZ32" s="672"/>
      <c r="BPA32" s="672"/>
      <c r="BPB32" s="673"/>
    </row>
    <row r="33" spans="1:1770" ht="15" customHeight="1">
      <c r="A33" s="263">
        <f>'別表_個別勤務状況（1～60）'!$A$33</f>
        <v>19</v>
      </c>
      <c r="B33" s="264" t="str">
        <f>'別表_個別勤務状況（1～60）'!$B$33</f>
        <v>月</v>
      </c>
      <c r="C33" s="575"/>
      <c r="D33" s="575"/>
      <c r="E33" s="575"/>
      <c r="F33" s="575"/>
      <c r="G33" s="575"/>
      <c r="H33" s="575"/>
      <c r="I33" s="575"/>
      <c r="J33" s="575"/>
      <c r="K33" s="662" t="str">
        <f>IFERROR(IF(OR(B33="日",B33="祝",B33=0,C33=""),"　",MAX(IF(AND(C33&lt;=K14,E33&gt;L14),L14-K14,IF(AND(C33&gt;K14,E33&lt;=L14),E33-C33,IF(AND(C33&lt;=K14,E33&lt;=L14),E33-K14,IF(AND(C33&gt;K14,E33&gt;L14),L14-C33,0)))),0)),0)</f>
        <v>　</v>
      </c>
      <c r="L33" s="663"/>
      <c r="M33" s="664"/>
      <c r="N33" s="662" t="str">
        <f>IFERROR(IF(OR(B33="日",B33="祝",B33=0,G33=""),"　",MAX(IF(AND(G33&gt;Q14,I33&gt;O14),0,IF(AND(G33&lt;=Q14,G33&gt;N14,I33&gt;O14),Q14-G33,IF(AND(G33&lt;=Q14,G33&lt;=N14,I33&gt;O14),Q14-N14,IF(AND(G33&gt;N14,I33&lt;=O14),I33-G33,IF(AND(G33&lt;=N14,I33&lt;=O14),I33-N14,0))))),0)),0)</f>
        <v>　</v>
      </c>
      <c r="O33" s="663"/>
      <c r="P33" s="664"/>
      <c r="Q33" s="662" t="str">
        <f>IFERROR(IF(OR(B33="日",B33="祝",B33=0,G33=0),"　",MAX(IF(AND(G33&lt;=Q14,I33&gt;R14),R14-Q14,IF(I33&lt;=R14,0,IF(AND(G33&gt;Q14,I33&gt;R14),R14-G33,0))),0)),0)</f>
        <v>　</v>
      </c>
      <c r="R33" s="663"/>
      <c r="S33" s="664"/>
      <c r="T33" s="662" t="str">
        <f>IFERROR(IF(OR(B33="日",B33="祝",B33=0,G33=0),"　",MAX(IF(G33&gt;T14,I33-G33,IF(G33&lt;=T14,I33-T14,0)),0)),0)</f>
        <v>　</v>
      </c>
      <c r="U33" s="663"/>
      <c r="V33" s="664"/>
      <c r="W33" s="730" t="str">
        <f>IFERROR(IF(OR(B33="日",B33="祝",B33=0,C33=""),"　",MAX(IF(AND(C33&lt;=W14,E33&gt;X14),X14-W14,IF(AND(C33&gt;W14,E33&lt;=X14),E33-C33,IF(AND(C33&lt;=W14,E33&lt;=X14),E33-W14,IF(AND(C33&gt;W14,E33&gt;X14),X14-C33,0)))),0)),0)</f>
        <v>　</v>
      </c>
      <c r="X33" s="731"/>
      <c r="Y33" s="731"/>
      <c r="Z33" s="730" t="str">
        <f>IFERROR(IF(OR(B33="日",B33="祝",B33=0,G33=0),"　",MAX(IF(AND(G33&gt;AC14,I33&gt;AA14),0,IF(AND(G33&lt;=AC14,G33&gt;Z14,I33&gt;AA14),AC14-G33,IF(AND(G33&lt;=AC14,G33&lt;=Z14,I33&gt;AA14),AC14-Z14,IF(AND(G33&gt;Z14,I33&lt;=AA14),I33-G33,IF(AND(G33&lt;=Z14,I33&lt;=AA14),I33-Z14,0))))),0)),0)</f>
        <v>　</v>
      </c>
      <c r="AA33" s="730"/>
      <c r="AB33" s="730"/>
      <c r="AC33" s="730" t="str">
        <f>IFERROR(IF(OR(B33="日",B33="祝",B33=0,G33=0),"　",MAX(IF(AND(G33&lt;=AC14,I33&gt;AD14),AD14-AC14,IF(I33&lt;=AD14,0,IF(AND(G33&gt;AC14,I33&gt;AD14),AD14-G33,0))),0)),0)</f>
        <v>　</v>
      </c>
      <c r="AD33" s="731"/>
      <c r="AE33" s="731"/>
      <c r="AF33" s="730" t="str">
        <f t="shared" si="0"/>
        <v>　</v>
      </c>
      <c r="AG33" s="731"/>
      <c r="AH33" s="731"/>
      <c r="AI33" s="565" t="str">
        <f>IF(AL33="×",TIME(0,0,0),IF(AV4="非常勤",K33,W33))</f>
        <v>　</v>
      </c>
      <c r="AJ33" s="566"/>
      <c r="AK33" s="566"/>
      <c r="AL33" s="265"/>
      <c r="AM33" s="565" t="str">
        <f>IF(AP33="×",TIME(0,0,0),IF(AV4="非常勤",N33,Z33))</f>
        <v>　</v>
      </c>
      <c r="AN33" s="566"/>
      <c r="AO33" s="566"/>
      <c r="AP33" s="265"/>
      <c r="AQ33" s="565" t="str">
        <f>IF(AT33="×",TIME(0,0,0),IF(AV4="非常勤",Q33,AC33))</f>
        <v>　</v>
      </c>
      <c r="AR33" s="566"/>
      <c r="AS33" s="566"/>
      <c r="AT33" s="265"/>
      <c r="AU33" s="565" t="str">
        <f>IF(AX33="×",TIME(0,0,0),IF(AV4="非常勤",T33,AF33))</f>
        <v>　</v>
      </c>
      <c r="AV33" s="566"/>
      <c r="AW33" s="567"/>
      <c r="AX33" s="265"/>
      <c r="AY33" s="720"/>
      <c r="AZ33" s="720"/>
      <c r="BA33" s="668"/>
      <c r="BB33" s="670"/>
      <c r="BC33" s="669"/>
      <c r="BD33" s="671"/>
      <c r="BE33" s="672"/>
      <c r="BF33" s="672"/>
      <c r="BG33" s="673"/>
      <c r="BH33" s="263">
        <f>'別表_個別勤務状況（1～60）'!$A$33</f>
        <v>19</v>
      </c>
      <c r="BI33" s="264" t="str">
        <f>'別表_個別勤務状況（1～60）'!$B$33</f>
        <v>月</v>
      </c>
      <c r="BJ33" s="575"/>
      <c r="BK33" s="575"/>
      <c r="BL33" s="575"/>
      <c r="BM33" s="575"/>
      <c r="BN33" s="575"/>
      <c r="BO33" s="575"/>
      <c r="BP33" s="575"/>
      <c r="BQ33" s="575"/>
      <c r="BR33" s="662" t="str">
        <f>IFERROR(IF(OR(BI33="日",BI33="祝",BI33=0,BJ33=""),"　",MAX(IF(AND(BJ33&lt;=BR14,BL33&gt;BS14),BS14-BR14,IF(AND(BJ33&gt;BR14,BL33&lt;=BS14),BL33-BJ33,IF(AND(BJ33&lt;=BR14,BL33&lt;=BS14),BL33-BR14,IF(AND(BJ33&gt;BR14,BL33&gt;BS14),BS14-BJ33,0)))),0)),0)</f>
        <v>　</v>
      </c>
      <c r="BS33" s="663"/>
      <c r="BT33" s="664"/>
      <c r="BU33" s="662" t="str">
        <f>IFERROR(IF(OR(BI33="日",BI33="祝",BI33=0,BN33=""),"　",MAX(IF(AND(BN33&gt;BX14,BP33&gt;BV14),0,IF(AND(BN33&lt;=BX14,BN33&gt;BU14,BP33&gt;BV14),BX14-BN33,IF(AND(BN33&lt;=BX14,BN33&lt;=BU14,BP33&gt;BV14),BX14-BU14,IF(AND(BN33&gt;BU14,BP33&lt;=BV14),BP33-BN33,IF(AND(BN33&lt;=BU14,BP33&lt;=BV14),BP33-BU14,0))))),0)),0)</f>
        <v>　</v>
      </c>
      <c r="BV33" s="663"/>
      <c r="BW33" s="664"/>
      <c r="BX33" s="662" t="str">
        <f>IFERROR(IF(OR(BI33="日",BI33="祝",BI33=0,BN33=0),"　",MAX(IF(AND(BN33&lt;=BX14,BP33&gt;BY14),BY14-BX14,IF(BP33&lt;=BY14,0,IF(AND(BN33&gt;BX14,BP33&gt;BY14),BY14-BN33,0))),0)),0)</f>
        <v>　</v>
      </c>
      <c r="BY33" s="663"/>
      <c r="BZ33" s="664"/>
      <c r="CA33" s="662" t="str">
        <f>IFERROR(IF(OR(BI33="日",BI33="祝",BI33=0,BN33=0),"　",MAX(IF(BN33&gt;CA14,BP33-BN33,IF(BN33&lt;=CA14,BP33-CA14,0)),0)),0)</f>
        <v>　</v>
      </c>
      <c r="CB33" s="663"/>
      <c r="CC33" s="664"/>
      <c r="CD33" s="730" t="str">
        <f>IFERROR(IF(OR(BI33="日",BI33="祝",BI33=0,BJ33=""),"　",MAX(IF(AND(BJ33&lt;=CD14,BL33&gt;CE14),CE14-CD14,IF(AND(BJ33&gt;CD14,BL33&lt;=CE14),BL33-BJ33,IF(AND(BJ33&lt;=CD14,BL33&lt;=CE14),BL33-CD14,IF(AND(BJ33&gt;CD14,BL33&gt;CE14),CE14-BJ33,0)))),0)),0)</f>
        <v>　</v>
      </c>
      <c r="CE33" s="731"/>
      <c r="CF33" s="731"/>
      <c r="CG33" s="730" t="str">
        <f>IFERROR(IF(OR(BI33="日",BI33="祝",BI33=0,BN33=0),"　",MAX(IF(AND(BN33&gt;CJ14,BP33&gt;CH14),0,IF(AND(BN33&lt;=CJ14,BN33&gt;CG14,BP33&gt;CH14),CJ14-BN33,IF(AND(BN33&lt;=CJ14,BN33&lt;=CG14,BP33&gt;CH14),CJ14-CG14,IF(AND(BN33&gt;CG14,BP33&lt;=CH14),BP33-BN33,IF(AND(BN33&lt;=CG14,BP33&lt;=CH14),BP33-CG14,0))))),0)),0)</f>
        <v>　</v>
      </c>
      <c r="CH33" s="730"/>
      <c r="CI33" s="730"/>
      <c r="CJ33" s="730" t="str">
        <f>IFERROR(IF(OR(BI33="日",BI33="祝",BI33=0,BN33=0),"　",MAX(IF(AND(BN33&lt;=CJ14,BP33&gt;CK14),CK14-CJ14,IF(BP33&lt;=CK14,0,IF(AND(BN33&gt;CJ14,BP33&gt;CK14),CK14-BN33,0))),0)),0)</f>
        <v>　</v>
      </c>
      <c r="CK33" s="731"/>
      <c r="CL33" s="731"/>
      <c r="CM33" s="730" t="str">
        <f t="shared" si="1"/>
        <v>　</v>
      </c>
      <c r="CN33" s="731"/>
      <c r="CO33" s="731"/>
      <c r="CP33" s="565" t="str">
        <f>IF(CS33="×",TIME(0,0,0),IF(DC4="非常勤",BR33,CD33))</f>
        <v>　</v>
      </c>
      <c r="CQ33" s="566"/>
      <c r="CR33" s="566"/>
      <c r="CS33" s="265"/>
      <c r="CT33" s="565" t="str">
        <f>IF(CW33="×",TIME(0,0,0),IF(DC4="非常勤",BU33,CG33))</f>
        <v>　</v>
      </c>
      <c r="CU33" s="566"/>
      <c r="CV33" s="566"/>
      <c r="CW33" s="265"/>
      <c r="CX33" s="565" t="str">
        <f>IF(DA33="×",TIME(0,0,0),IF(DC4="非常勤",BX33,CJ33))</f>
        <v>　</v>
      </c>
      <c r="CY33" s="566"/>
      <c r="CZ33" s="566"/>
      <c r="DA33" s="265"/>
      <c r="DB33" s="565" t="str">
        <f>IF(DE33="×",TIME(0,0,0),IF(DC4="非常勤",CA33,CM33))</f>
        <v>　</v>
      </c>
      <c r="DC33" s="566"/>
      <c r="DD33" s="567"/>
      <c r="DE33" s="265"/>
      <c r="DF33" s="720"/>
      <c r="DG33" s="720"/>
      <c r="DH33" s="668"/>
      <c r="DI33" s="670"/>
      <c r="DJ33" s="669"/>
      <c r="DK33" s="671"/>
      <c r="DL33" s="672"/>
      <c r="DM33" s="672"/>
      <c r="DN33" s="673"/>
      <c r="DO33" s="263">
        <f>'別表_個別勤務状況（1～60）'!$A$33</f>
        <v>19</v>
      </c>
      <c r="DP33" s="264" t="str">
        <f>'別表_個別勤務状況（1～60）'!$B$33</f>
        <v>月</v>
      </c>
      <c r="DQ33" s="575"/>
      <c r="DR33" s="575"/>
      <c r="DS33" s="575"/>
      <c r="DT33" s="575"/>
      <c r="DU33" s="575"/>
      <c r="DV33" s="575"/>
      <c r="DW33" s="575"/>
      <c r="DX33" s="575"/>
      <c r="DY33" s="662" t="str">
        <f>IFERROR(IF(OR(DP33="日",DP33="祝",DP33=0,DQ33=""),"　",MAX(IF(AND(DQ33&lt;=DY14,DS33&gt;DZ14),DZ14-DY14,IF(AND(DQ33&gt;DY14,DS33&lt;=DZ14),DS33-DQ33,IF(AND(DQ33&lt;=DY14,DS33&lt;=DZ14),DS33-DY14,IF(AND(DQ33&gt;DY14,DS33&gt;DZ14),DZ14-DQ33,0)))),0)),0)</f>
        <v>　</v>
      </c>
      <c r="DZ33" s="663"/>
      <c r="EA33" s="664"/>
      <c r="EB33" s="662" t="str">
        <f>IFERROR(IF(OR(DP33="日",DP33="祝",DP33=0,DU33=""),"　",MAX(IF(AND(DU33&gt;EE14,DW33&gt;EC14),0,IF(AND(DU33&lt;=EE14,DU33&gt;EB14,DW33&gt;EC14),EE14-DU33,IF(AND(DU33&lt;=EE14,DU33&lt;=EB14,DW33&gt;EC14),EE14-EB14,IF(AND(DU33&gt;EB14,DW33&lt;=EC14),DW33-DU33,IF(AND(DU33&lt;=EB14,DW33&lt;=EC14),DW33-EB14,0))))),0)),0)</f>
        <v>　</v>
      </c>
      <c r="EC33" s="663"/>
      <c r="ED33" s="664"/>
      <c r="EE33" s="662" t="str">
        <f>IFERROR(IF(OR(DP33="日",DP33="祝",DP33=0,DU33=0),"　",MAX(IF(AND(DU33&lt;=EE14,DW33&gt;EF14),EF14-EE14,IF(DW33&lt;=EF14,0,IF(AND(DU33&gt;EE14,DW33&gt;EF14),EF14-DU33,0))),0)),0)</f>
        <v>　</v>
      </c>
      <c r="EF33" s="663"/>
      <c r="EG33" s="664"/>
      <c r="EH33" s="662" t="str">
        <f>IFERROR(IF(OR(DP33="日",DP33="祝",DP33=0,DU33=0),"　",MAX(IF(DU33&gt;EH14,DW33-DU33,IF(DU33&lt;=EH14,DW33-EH14,0)),0)),0)</f>
        <v>　</v>
      </c>
      <c r="EI33" s="663"/>
      <c r="EJ33" s="664"/>
      <c r="EK33" s="730" t="str">
        <f>IFERROR(IF(OR(DP33="日",DP33="祝",DP33=0,DQ33=""),"　",MAX(IF(AND(DQ33&lt;=EK14,DS33&gt;EL14),EL14-EK14,IF(AND(DQ33&gt;EK14,DS33&lt;=EL14),DS33-DQ33,IF(AND(DQ33&lt;=EK14,DS33&lt;=EL14),DS33-EK14,IF(AND(DQ33&gt;EK14,DS33&gt;EL14),EL14-DQ33,0)))),0)),0)</f>
        <v>　</v>
      </c>
      <c r="EL33" s="731"/>
      <c r="EM33" s="731"/>
      <c r="EN33" s="730" t="str">
        <f>IFERROR(IF(OR(DP33="日",DP33="祝",DP33=0,DU33=0),"　",MAX(IF(AND(DU33&gt;EQ14,DW33&gt;EO14),0,IF(AND(DU33&lt;=EQ14,DU33&gt;EN14,DW33&gt;EO14),EQ14-DU33,IF(AND(DU33&lt;=EQ14,DU33&lt;=EN14,DW33&gt;EO14),EQ14-EN14,IF(AND(DU33&gt;EN14,DW33&lt;=EO14),DW33-DU33,IF(AND(DU33&lt;=EN14,DW33&lt;=EO14),DW33-EN14,0))))),0)),0)</f>
        <v>　</v>
      </c>
      <c r="EO33" s="730"/>
      <c r="EP33" s="730"/>
      <c r="EQ33" s="730" t="str">
        <f>IFERROR(IF(OR(DP33="日",DP33="祝",DP33=0,DU33=0),"　",MAX(IF(AND(DU33&lt;=EQ14,DW33&gt;ER14),ER14-EQ14,IF(DW33&lt;=ER14,0,IF(AND(DU33&gt;EQ14,DW33&gt;ER14),ER14-DU33,0))),0)),0)</f>
        <v>　</v>
      </c>
      <c r="ER33" s="731"/>
      <c r="ES33" s="731"/>
      <c r="ET33" s="730" t="str">
        <f t="shared" si="2"/>
        <v>　</v>
      </c>
      <c r="EU33" s="731"/>
      <c r="EV33" s="731"/>
      <c r="EW33" s="565" t="str">
        <f>IF(EZ33="×",TIME(0,0,0),IF(FJ4="非常勤",DY33,EK33))</f>
        <v>　</v>
      </c>
      <c r="EX33" s="566"/>
      <c r="EY33" s="566"/>
      <c r="EZ33" s="265"/>
      <c r="FA33" s="565" t="str">
        <f>IF(FD33="×",TIME(0,0,0),IF(FJ4="非常勤",EB33,EN33))</f>
        <v>　</v>
      </c>
      <c r="FB33" s="566"/>
      <c r="FC33" s="566"/>
      <c r="FD33" s="265"/>
      <c r="FE33" s="565" t="str">
        <f>IF(FH33="×",TIME(0,0,0),IF(FJ4="非常勤",EE33,EQ33))</f>
        <v>　</v>
      </c>
      <c r="FF33" s="566"/>
      <c r="FG33" s="566"/>
      <c r="FH33" s="265"/>
      <c r="FI33" s="565" t="str">
        <f>IF(FL33="×",TIME(0,0,0),IF(FJ4="非常勤",EH33,ET33))</f>
        <v>　</v>
      </c>
      <c r="FJ33" s="566"/>
      <c r="FK33" s="567"/>
      <c r="FL33" s="265"/>
      <c r="FM33" s="720"/>
      <c r="FN33" s="720"/>
      <c r="FO33" s="668"/>
      <c r="FP33" s="670"/>
      <c r="FQ33" s="669"/>
      <c r="FR33" s="671"/>
      <c r="FS33" s="672"/>
      <c r="FT33" s="672"/>
      <c r="FU33" s="673"/>
      <c r="FV33" s="263">
        <f>'別表_個別勤務状況（1～60）'!$A$33</f>
        <v>19</v>
      </c>
      <c r="FW33" s="264" t="str">
        <f>'別表_個別勤務状況（1～60）'!$B$33</f>
        <v>月</v>
      </c>
      <c r="FX33" s="575"/>
      <c r="FY33" s="575"/>
      <c r="FZ33" s="660"/>
      <c r="GA33" s="661"/>
      <c r="GB33" s="660"/>
      <c r="GC33" s="661"/>
      <c r="GD33" s="660"/>
      <c r="GE33" s="661"/>
      <c r="GF33" s="662" t="str">
        <f>IFERROR(IF(OR(FW33="日",FW33="祝",FW33=0,FX33=""),"　",MAX(IF(AND(FX33&lt;=GF14,FZ33&gt;GG14),GG14-GF14,IF(AND(FX33&gt;GF14,FZ33&lt;=GG14),FZ33-FX33,IF(AND(FX33&lt;=GF14,FZ33&lt;=GG14),FZ33-GF14,IF(AND(FX33&gt;GF14,FZ33&gt;GG14),GG14-FX33,0)))),0)),0)</f>
        <v>　</v>
      </c>
      <c r="GG33" s="663"/>
      <c r="GH33" s="664"/>
      <c r="GI33" s="662" t="str">
        <f>IFERROR(IF(OR(FW33="日",FW33="祝",FW33=0,GB33=""),"　",MAX(IF(AND(GB33&gt;GL14,GD33&gt;GJ14),0,IF(AND(GB33&lt;=GL14,GB33&gt;GI14,GD33&gt;GJ14),GL14-GB33,IF(AND(GB33&lt;=GL14,GB33&lt;=GI14,GD33&gt;GJ14),GL14-GI14,IF(AND(GB33&gt;GI14,GD33&lt;=GJ14),GD33-GB33,IF(AND(GB33&lt;=GI14,GD33&lt;=GJ14),GD33-GI14,0))))),0)),0)</f>
        <v>　</v>
      </c>
      <c r="GJ33" s="663"/>
      <c r="GK33" s="664"/>
      <c r="GL33" s="662" t="str">
        <f>IFERROR(IF(OR(FW33="日",FW33="祝",FW33=0,GB33=0),"　",MAX(IF(AND(GB33&lt;=GL14,GD33&gt;GM14),GM14-GL14,IF(GD33&lt;=GM14,0,IF(AND(GB33&gt;GL14,GD33&gt;GM14),GM14-GB33,0))),0)),0)</f>
        <v>　</v>
      </c>
      <c r="GM33" s="663"/>
      <c r="GN33" s="664"/>
      <c r="GO33" s="662" t="str">
        <f>IFERROR(IF(OR(FW33="日",FW33="祝",FW33=0,GB33=0),"　",MAX(IF(GB33&gt;GO14,GD33-GB33,IF(GB33&lt;=GO14,GD33-GO14,0)),0)),0)</f>
        <v>　</v>
      </c>
      <c r="GP33" s="663"/>
      <c r="GQ33" s="664"/>
      <c r="GR33" s="730" t="str">
        <f>IFERROR(IF(OR(FW33="日",FW33="祝",FW33=0,FX33=""),"　",MAX(IF(AND(FX33&lt;=GR14,FZ33&gt;GS14),GS14-GR14,IF(AND(FX33&gt;GR14,FZ33&lt;=GS14),FZ33-FX33,IF(AND(FX33&lt;=GR14,FZ33&lt;=GS14),FZ33-GR14,IF(AND(FX33&gt;GR14,FZ33&gt;GS14),GS14-FX33,0)))),0)),0)</f>
        <v>　</v>
      </c>
      <c r="GS33" s="731"/>
      <c r="GT33" s="731"/>
      <c r="GU33" s="730" t="str">
        <f>IFERROR(IF(OR(FW33="日",FW33="祝",FW33=0,GB33=0),"　",MAX(IF(AND(GB33&gt;GX14,GD33&gt;GV14),0,IF(AND(GB33&lt;=GX14,GB33&gt;GU14,GD33&gt;GV14),GX14-GB33,IF(AND(GB33&lt;=GX14,GB33&lt;=GU14,GD33&gt;GV14),GX14-GU14,IF(AND(GB33&gt;GU14,GD33&lt;=GV14),GD33-GB33,IF(AND(GB33&lt;=GU14,GD33&lt;=GV14),GD33-GU14,0))))),0)),0)</f>
        <v>　</v>
      </c>
      <c r="GV33" s="730"/>
      <c r="GW33" s="730"/>
      <c r="GX33" s="730" t="str">
        <f>IFERROR(IF(OR(FW33="日",FW33="祝",FW33=0,GB33=0),"　",MAX(IF(AND(GB33&lt;=GX14,GD33&gt;GY14),GY14-GX14,IF(GD33&lt;=GY14,0,IF(AND(GB33&gt;GX14,GD33&gt;GY14),GY14-GB33,0))),0)),0)</f>
        <v>　</v>
      </c>
      <c r="GY33" s="731"/>
      <c r="GZ33" s="731"/>
      <c r="HA33" s="730" t="str">
        <f t="shared" si="3"/>
        <v>　</v>
      </c>
      <c r="HB33" s="731"/>
      <c r="HC33" s="731"/>
      <c r="HD33" s="565" t="str">
        <f>IF(HG33="×",TIME(0,0,0),IF(HQ4="非常勤",GF33,GR33))</f>
        <v>　</v>
      </c>
      <c r="HE33" s="566"/>
      <c r="HF33" s="566"/>
      <c r="HG33" s="265"/>
      <c r="HH33" s="565" t="str">
        <f>IF(HK33="×",TIME(0,0,0),IF(HQ4="非常勤",GI33,GU33))</f>
        <v>　</v>
      </c>
      <c r="HI33" s="566"/>
      <c r="HJ33" s="566"/>
      <c r="HK33" s="265"/>
      <c r="HL33" s="565" t="str">
        <f>IF(HO33="×",TIME(0,0,0),IF(HQ4="非常勤",GL33,GX33))</f>
        <v>　</v>
      </c>
      <c r="HM33" s="566"/>
      <c r="HN33" s="566"/>
      <c r="HO33" s="265"/>
      <c r="HP33" s="565" t="str">
        <f>IF(HS33="×",TIME(0,0,0),IF(HQ4="非常勤",GO33,HA33))</f>
        <v>　</v>
      </c>
      <c r="HQ33" s="566"/>
      <c r="HR33" s="567"/>
      <c r="HS33" s="265"/>
      <c r="HT33" s="720"/>
      <c r="HU33" s="720"/>
      <c r="HV33" s="668"/>
      <c r="HW33" s="670"/>
      <c r="HX33" s="669"/>
      <c r="HY33" s="671"/>
      <c r="HZ33" s="672"/>
      <c r="IA33" s="672"/>
      <c r="IB33" s="673"/>
      <c r="IC33" s="263">
        <f>'別表_個別勤務状況（1～60）'!$A$33</f>
        <v>19</v>
      </c>
      <c r="ID33" s="264" t="str">
        <f>'別表_個別勤務状況（1～60）'!$B$33</f>
        <v>月</v>
      </c>
      <c r="IE33" s="660"/>
      <c r="IF33" s="661"/>
      <c r="IG33" s="660"/>
      <c r="IH33" s="661"/>
      <c r="II33" s="660"/>
      <c r="IJ33" s="661"/>
      <c r="IK33" s="660"/>
      <c r="IL33" s="661"/>
      <c r="IM33" s="662" t="str">
        <f>IFERROR(IF(OR(ID33="日",ID33="祝",ID33=0,IE33=""),"　",MAX(IF(AND(IE33&lt;=IM14,IG33&gt;IN14),IN14-IM14,IF(AND(IE33&gt;IM14,IG33&lt;=IN14),IG33-IE33,IF(AND(IE33&lt;=IM14,IG33&lt;=IN14),IG33-IM14,IF(AND(IE33&gt;IM14,IG33&gt;IN14),IN14-IE33,0)))),0)),0)</f>
        <v>　</v>
      </c>
      <c r="IN33" s="663"/>
      <c r="IO33" s="664"/>
      <c r="IP33" s="662" t="str">
        <f>IFERROR(IF(OR(ID33="日",ID33="祝",ID33=0,II33=""),"　",MAX(IF(AND(II33&gt;IS14,IK33&gt;IQ14),0,IF(AND(II33&lt;=IS14,II33&gt;IP14,IK33&gt;IQ14),IS14-II33,IF(AND(II33&lt;=IS14,II33&lt;=IP14,IK33&gt;IQ14),IS14-IP14,IF(AND(II33&gt;IP14,IK33&lt;=IQ14),IK33-II33,IF(AND(II33&lt;=IP14,IK33&lt;=IQ14),IK33-IP14,0))))),0)),0)</f>
        <v>　</v>
      </c>
      <c r="IQ33" s="663"/>
      <c r="IR33" s="664"/>
      <c r="IS33" s="662" t="str">
        <f>IFERROR(IF(OR(ID33="日",ID33="祝",ID33=0,II33=0),"　",MAX(IF(AND(II33&lt;=IS14,IK33&gt;IT14),IT14-IS14,IF(IK33&lt;=IT14,0,IF(AND(II33&gt;IS14,IK33&gt;IT14),IT14-II33,0))),0)),0)</f>
        <v>　</v>
      </c>
      <c r="IT33" s="663"/>
      <c r="IU33" s="664"/>
      <c r="IV33" s="662" t="str">
        <f>IFERROR(IF(OR(ID33="日",ID33="祝",ID33=0,II33=0),"　",MAX(IF(II33&gt;IV14,IK33-II33,IF(II33&lt;=IV14,IK33-IV14,0)),0)),0)</f>
        <v>　</v>
      </c>
      <c r="IW33" s="663"/>
      <c r="IX33" s="664"/>
      <c r="IY33" s="662" t="str">
        <f>IFERROR(IF(OR(ID33="日",ID33="祝",ID33=0,IE33=""),"　",MAX(IF(AND(IE33&lt;=IY14,IG33&gt;IZ14),IZ14-IY14,IF(AND(IE33&gt;IY14,IG33&lt;=IZ14),IG33-IE33,IF(AND(IE33&lt;=IY14,IG33&lt;=IZ14),IG33-IY14,IF(AND(IE33&gt;IY14,IG33&gt;IZ14),IZ14-IE33,0)))),0)),0)</f>
        <v>　</v>
      </c>
      <c r="IZ33" s="663"/>
      <c r="JA33" s="664"/>
      <c r="JB33" s="662" t="str">
        <f>IFERROR(IF(OR(ID33="日",ID33="祝",ID33=0,II33=0),"　",MAX(IF(AND(II33&gt;JE14,IK33&gt;JC14),0,IF(AND(II33&lt;=JE14,II33&gt;JB14,IK33&gt;JC14),JE14-II33,IF(AND(II33&lt;=JE14,II33&lt;=JB14,IK33&gt;JC14),JE14-JB14,IF(AND(II33&gt;JB14,IK33&lt;=JC14),IK33-II33,IF(AND(II33&lt;=JB14,IK33&lt;=JC14),IK33-JB14,0))))),0)),0)</f>
        <v>　</v>
      </c>
      <c r="JC33" s="663"/>
      <c r="JD33" s="664"/>
      <c r="JE33" s="662" t="str">
        <f>IFERROR(IF(OR(ID33="日",ID33="祝",ID33=0,II33=0),"　",MAX(IF(AND(II33&lt;=JE14,IK33&gt;JF14),JF14-JE14,IF(IK33&lt;=JF14,0,IF(AND(II33&gt;JE14,IK33&gt;JF14),JF14-II33,0))),0)),0)</f>
        <v>　</v>
      </c>
      <c r="JF33" s="663"/>
      <c r="JG33" s="664"/>
      <c r="JH33" s="662" t="str">
        <f t="shared" si="4"/>
        <v>　</v>
      </c>
      <c r="JI33" s="663"/>
      <c r="JJ33" s="664"/>
      <c r="JK33" s="665" t="str">
        <f>IF(JN33="×",TIME(0,0,0),IF(JX4="非常勤",IM33,IY33))</f>
        <v>　</v>
      </c>
      <c r="JL33" s="666"/>
      <c r="JM33" s="667"/>
      <c r="JN33" s="265"/>
      <c r="JO33" s="665" t="str">
        <f>IF(JR33="×",TIME(0,0,0),IF(JX4="非常勤",IP33,JB33))</f>
        <v>　</v>
      </c>
      <c r="JP33" s="666"/>
      <c r="JQ33" s="667"/>
      <c r="JR33" s="265"/>
      <c r="JS33" s="665" t="str">
        <f>IF(JV33="×",TIME(0,0,0),IF(JX4="非常勤",IS33,JE33))</f>
        <v>　</v>
      </c>
      <c r="JT33" s="666"/>
      <c r="JU33" s="667"/>
      <c r="JV33" s="265"/>
      <c r="JW33" s="665" t="str">
        <f>IF(JZ33="×",TIME(0,0,0),IF(JX4="非常勤",IV33,JH33))</f>
        <v>　</v>
      </c>
      <c r="JX33" s="666"/>
      <c r="JY33" s="667"/>
      <c r="JZ33" s="265"/>
      <c r="KA33" s="720"/>
      <c r="KB33" s="720"/>
      <c r="KC33" s="668"/>
      <c r="KD33" s="670"/>
      <c r="KE33" s="669"/>
      <c r="KF33" s="671"/>
      <c r="KG33" s="672"/>
      <c r="KH33" s="672"/>
      <c r="KI33" s="673"/>
      <c r="KJ33" s="263">
        <f>'別表_個別勤務状況（1～60）'!$A$33</f>
        <v>19</v>
      </c>
      <c r="KK33" s="264" t="str">
        <f>'別表_個別勤務状況（1～60）'!$B$33</f>
        <v>月</v>
      </c>
      <c r="KL33" s="660"/>
      <c r="KM33" s="661"/>
      <c r="KN33" s="660"/>
      <c r="KO33" s="661"/>
      <c r="KP33" s="660"/>
      <c r="KQ33" s="661"/>
      <c r="KR33" s="660"/>
      <c r="KS33" s="661"/>
      <c r="KT33" s="662" t="str">
        <f>IFERROR(IF(OR(KK33="日",KK33="祝",KK33=0,KL33=""),"　",MAX(IF(AND(KL33&lt;=KT14,KN33&gt;KU14),KU14-KT14,IF(AND(KL33&gt;KT14,KN33&lt;=KU14),KN33-KL33,IF(AND(KL33&lt;=KT14,KN33&lt;=KU14),KN33-KT14,IF(AND(KL33&gt;KT14,KN33&gt;KU14),KU14-KL33,0)))),0)),0)</f>
        <v>　</v>
      </c>
      <c r="KU33" s="663"/>
      <c r="KV33" s="664"/>
      <c r="KW33" s="662" t="str">
        <f>IFERROR(IF(OR(KK33="日",KK33="祝",KK33=0,KP33=""),"　",MAX(IF(AND(KP33&gt;KZ14,KR33&gt;KX14),0,IF(AND(KP33&lt;=KZ14,KP33&gt;KW14,KR33&gt;KX14),KZ14-KP33,IF(AND(KP33&lt;=KZ14,KP33&lt;=KW14,KR33&gt;KX14),KZ14-KW14,IF(AND(KP33&gt;KW14,KR33&lt;=KX14),KR33-KP33,IF(AND(KP33&lt;=KW14,KR33&lt;=KX14),KR33-KW14,0))))),0)),0)</f>
        <v>　</v>
      </c>
      <c r="KX33" s="663"/>
      <c r="KY33" s="664"/>
      <c r="KZ33" s="662" t="str">
        <f>IFERROR(IF(OR(KK33="日",KK33="祝",KK33=0,KP33=0),"　",MAX(IF(AND(KP33&lt;=KZ14,KR33&gt;LA14),LA14-KZ14,IF(KR33&lt;=LA14,0,IF(AND(KP33&gt;KZ14,KR33&gt;LA14),LA14-KP33,0))),0)),0)</f>
        <v>　</v>
      </c>
      <c r="LA33" s="663"/>
      <c r="LB33" s="664"/>
      <c r="LC33" s="662" t="str">
        <f>IFERROR(IF(OR(KK33="日",KK33="祝",KK33=0,KP33=0),"　",MAX(IF(KP33&gt;LC14,KR33-KP33,IF(KP33&lt;=LC14,KR33-LC14,0)),0)),0)</f>
        <v>　</v>
      </c>
      <c r="LD33" s="663"/>
      <c r="LE33" s="664"/>
      <c r="LF33" s="662" t="str">
        <f>IFERROR(IF(OR(KK33="日",KK33="祝",KK33=0,KL33=""),"　",MAX(IF(AND(KL33&lt;=LF14,KN33&gt;LG14),LG14-LF14,IF(AND(KL33&gt;LF14,KN33&lt;=LG14),KN33-KL33,IF(AND(KL33&lt;=LF14,KN33&lt;=LG14),KN33-LF14,IF(AND(KL33&gt;LF14,KN33&gt;LG14),LG14-KL33,0)))),0)),0)</f>
        <v>　</v>
      </c>
      <c r="LG33" s="663"/>
      <c r="LH33" s="664"/>
      <c r="LI33" s="662" t="str">
        <f>IFERROR(IF(OR(KK33="日",KK33="祝",KK33=0,KP33=0),"　",MAX(IF(AND(KP33&gt;LL14,KR33&gt;LJ14),0,IF(AND(KP33&lt;=LL14,KP33&gt;LI14,KR33&gt;LJ14),LL14-KP33,IF(AND(KP33&lt;=LL14,KP33&lt;=LI14,KR33&gt;LJ14),LL14-LI14,IF(AND(KP33&gt;LI14,KR33&lt;=LJ14),KR33-KP33,IF(AND(KP33&lt;=LI14,KR33&lt;=LJ14),KR33-LI14,0))))),0)),0)</f>
        <v>　</v>
      </c>
      <c r="LJ33" s="663"/>
      <c r="LK33" s="664"/>
      <c r="LL33" s="662" t="str">
        <f>IFERROR(IF(OR(KK33="日",KK33="祝",KK33=0,KP33=0),"　",MAX(IF(AND(KP33&lt;=LL14,KR33&gt;LM14),LM14-LL14,IF(KR33&lt;=LM14,0,IF(AND(KP33&gt;LL14,KR33&gt;LM14),LM14-KP33,0))),0)),0)</f>
        <v>　</v>
      </c>
      <c r="LM33" s="663"/>
      <c r="LN33" s="664"/>
      <c r="LO33" s="662" t="str">
        <f t="shared" si="5"/>
        <v>　</v>
      </c>
      <c r="LP33" s="663"/>
      <c r="LQ33" s="664"/>
      <c r="LR33" s="665" t="str">
        <f>IF(LU33="×",TIME(0,0,0),IF(ME4="非常勤",KT33,LF33))</f>
        <v>　</v>
      </c>
      <c r="LS33" s="666"/>
      <c r="LT33" s="667"/>
      <c r="LU33" s="265"/>
      <c r="LV33" s="665" t="str">
        <f>IF(LY33="×",TIME(0,0,0),IF(ME4="非常勤",KW33,LI33))</f>
        <v>　</v>
      </c>
      <c r="LW33" s="666"/>
      <c r="LX33" s="667"/>
      <c r="LY33" s="265"/>
      <c r="LZ33" s="665" t="str">
        <f>IF(MC33="×",TIME(0,0,0),IF(ME4="非常勤",KZ33,LL33))</f>
        <v>　</v>
      </c>
      <c r="MA33" s="666"/>
      <c r="MB33" s="667"/>
      <c r="MC33" s="265"/>
      <c r="MD33" s="665" t="str">
        <f>IF(MG33="×",TIME(0,0,0),IF(ME4="非常勤",LC33,LO33))</f>
        <v>　</v>
      </c>
      <c r="ME33" s="666"/>
      <c r="MF33" s="667"/>
      <c r="MG33" s="265"/>
      <c r="MH33" s="720"/>
      <c r="MI33" s="720"/>
      <c r="MJ33" s="668"/>
      <c r="MK33" s="670"/>
      <c r="ML33" s="669"/>
      <c r="MM33" s="671"/>
      <c r="MN33" s="672"/>
      <c r="MO33" s="672"/>
      <c r="MP33" s="673"/>
      <c r="MQ33" s="263">
        <f>'別表_個別勤務状況（1～60）'!$A$33</f>
        <v>19</v>
      </c>
      <c r="MR33" s="264" t="str">
        <f>'別表_個別勤務状況（1～60）'!$B$33</f>
        <v>月</v>
      </c>
      <c r="MS33" s="660"/>
      <c r="MT33" s="661"/>
      <c r="MU33" s="660"/>
      <c r="MV33" s="661"/>
      <c r="MW33" s="660"/>
      <c r="MX33" s="661"/>
      <c r="MY33" s="660"/>
      <c r="MZ33" s="661"/>
      <c r="NA33" s="662" t="str">
        <f>IFERROR(IF(OR(MR33="日",MR33="祝",MR33=0,MS33=""),"　",MAX(IF(AND(MS33&lt;=NA14,MU33&gt;NB14),NB14-NA14,IF(AND(MS33&gt;NA14,MU33&lt;=NB14),MU33-MS33,IF(AND(MS33&lt;=NA14,MU33&lt;=NB14),MU33-NA14,IF(AND(MS33&gt;NA14,MU33&gt;NB14),NB14-MS33,0)))),0)),0)</f>
        <v>　</v>
      </c>
      <c r="NB33" s="663"/>
      <c r="NC33" s="664"/>
      <c r="ND33" s="662" t="str">
        <f>IFERROR(IF(OR(MR33="日",MR33="祝",MR33=0,MW33=""),"　",MAX(IF(AND(MW33&gt;NG14,MY33&gt;NE14),0,IF(AND(MW33&lt;=NG14,MW33&gt;ND14,MY33&gt;NE14),NG14-MW33,IF(AND(MW33&lt;=NG14,MW33&lt;=ND14,MY33&gt;NE14),NG14-ND14,IF(AND(MW33&gt;ND14,MY33&lt;=NE14),MY33-MW33,IF(AND(MW33&lt;=ND14,MY33&lt;=NE14),MY33-ND14,0))))),0)),0)</f>
        <v>　</v>
      </c>
      <c r="NE33" s="663"/>
      <c r="NF33" s="664"/>
      <c r="NG33" s="662" t="str">
        <f>IFERROR(IF(OR(MR33="日",MR33="祝",MR33=0,MW33=0),"　",MAX(IF(AND(MW33&lt;=NG14,MY33&gt;NH14),NH14-NG14,IF(MY33&lt;=NH14,0,IF(AND(MW33&gt;NG14,MY33&gt;NH14),NH14-MW33,0))),0)),0)</f>
        <v>　</v>
      </c>
      <c r="NH33" s="663"/>
      <c r="NI33" s="664"/>
      <c r="NJ33" s="662" t="str">
        <f>IFERROR(IF(OR(MR33="日",MR33="祝",MR33=0,MW33=0),"　",MAX(IF(MW33&gt;NJ14,MY33-MW33,IF(MW33&lt;=NJ14,MY33-NJ14,0)),0)),0)</f>
        <v>　</v>
      </c>
      <c r="NK33" s="663"/>
      <c r="NL33" s="664"/>
      <c r="NM33" s="662" t="str">
        <f>IFERROR(IF(OR(MR33="日",MR33="祝",MR33=0,MS33=""),"　",MAX(IF(AND(MS33&lt;=NM14,MU33&gt;NN14),NN14-NM14,IF(AND(MS33&gt;NM14,MU33&lt;=NN14),MU33-MS33,IF(AND(MS33&lt;=NM14,MU33&lt;=NN14),MU33-NM14,IF(AND(MS33&gt;NM14,MU33&gt;NN14),NN14-MS33,0)))),0)),0)</f>
        <v>　</v>
      </c>
      <c r="NN33" s="663"/>
      <c r="NO33" s="664"/>
      <c r="NP33" s="662" t="str">
        <f>IFERROR(IF(OR(MR33="日",MR33="祝",MR33=0,MW33=0),"　",MAX(IF(AND(MW33&gt;NS14,MY33&gt;NQ14),0,IF(AND(MW33&lt;=NS14,MW33&gt;NP14,MY33&gt;NQ14),NS14-MW33,IF(AND(MW33&lt;=NS14,MW33&lt;=NP14,MY33&gt;NQ14),NS14-NP14,IF(AND(MW33&gt;NP14,MY33&lt;=NQ14),MY33-MW33,IF(AND(MW33&lt;=NP14,MY33&lt;=NQ14),MY33-NP14,0))))),0)),0)</f>
        <v>　</v>
      </c>
      <c r="NQ33" s="663"/>
      <c r="NR33" s="664"/>
      <c r="NS33" s="662" t="str">
        <f>IFERROR(IF(OR(MR33="日",MR33="祝",MR33=0,MW33=0),"　",MAX(IF(AND(MW33&lt;=NS14,MY33&gt;NT14),NT14-NS14,IF(MY33&lt;=NT14,0,IF(AND(MW33&gt;NS14,MY33&gt;NT14),NT14-MW33,0))),0)),0)</f>
        <v>　</v>
      </c>
      <c r="NT33" s="663"/>
      <c r="NU33" s="664"/>
      <c r="NV33" s="662" t="str">
        <f t="shared" si="6"/>
        <v>　</v>
      </c>
      <c r="NW33" s="663"/>
      <c r="NX33" s="664"/>
      <c r="NY33" s="665" t="str">
        <f>IF(OB33="×",TIME(0,0,0),IF(OL4="非常勤",NA33,NM33))</f>
        <v>　</v>
      </c>
      <c r="NZ33" s="666"/>
      <c r="OA33" s="667"/>
      <c r="OB33" s="265"/>
      <c r="OC33" s="665" t="str">
        <f>IF(OF33="×",TIME(0,0,0),IF(OL4="非常勤",ND33,NP33))</f>
        <v>　</v>
      </c>
      <c r="OD33" s="666"/>
      <c r="OE33" s="667"/>
      <c r="OF33" s="265"/>
      <c r="OG33" s="665" t="str">
        <f>IF(OJ33="×",TIME(0,0,0),IF(OL4="非常勤",NG33,NS33))</f>
        <v>　</v>
      </c>
      <c r="OH33" s="666"/>
      <c r="OI33" s="667"/>
      <c r="OJ33" s="265"/>
      <c r="OK33" s="665" t="str">
        <f>IF(ON33="×",TIME(0,0,0),IF(OL4="非常勤",NJ33,NV33))</f>
        <v>　</v>
      </c>
      <c r="OL33" s="666"/>
      <c r="OM33" s="667"/>
      <c r="ON33" s="265"/>
      <c r="OO33" s="720"/>
      <c r="OP33" s="720"/>
      <c r="OQ33" s="668"/>
      <c r="OR33" s="670"/>
      <c r="OS33" s="669"/>
      <c r="OT33" s="671"/>
      <c r="OU33" s="672"/>
      <c r="OV33" s="672"/>
      <c r="OW33" s="673"/>
      <c r="OX33" s="263">
        <f>'別表_個別勤務状況（1～60）'!$A$33</f>
        <v>19</v>
      </c>
      <c r="OY33" s="264" t="str">
        <f>'別表_個別勤務状況（1～60）'!$B$33</f>
        <v>月</v>
      </c>
      <c r="OZ33" s="660"/>
      <c r="PA33" s="661"/>
      <c r="PB33" s="660"/>
      <c r="PC33" s="661"/>
      <c r="PD33" s="660"/>
      <c r="PE33" s="661"/>
      <c r="PF33" s="660"/>
      <c r="PG33" s="661"/>
      <c r="PH33" s="662" t="str">
        <f>IFERROR(IF(OR(OY33="日",OY33="祝",OY33=0,OZ33=""),"　",MAX(IF(AND(OZ33&lt;=PH14,PB33&gt;PI14),PI14-PH14,IF(AND(OZ33&gt;PH14,PB33&lt;=PI14),PB33-OZ33,IF(AND(OZ33&lt;=PH14,PB33&lt;=PI14),PB33-PH14,IF(AND(OZ33&gt;PH14,PB33&gt;PI14),PI14-OZ33,0)))),0)),0)</f>
        <v>　</v>
      </c>
      <c r="PI33" s="663"/>
      <c r="PJ33" s="664"/>
      <c r="PK33" s="662" t="str">
        <f>IFERROR(IF(OR(OY33="日",OY33="祝",OY33=0,PD33=""),"　",MAX(IF(AND(PD33&gt;PN14,PF33&gt;PL14),0,IF(AND(PD33&lt;=PN14,PD33&gt;PK14,PF33&gt;PL14),PN14-PD33,IF(AND(PD33&lt;=PN14,PD33&lt;=PK14,PF33&gt;PL14),PN14-PK14,IF(AND(PD33&gt;PK14,PF33&lt;=PL14),PF33-PD33,IF(AND(PD33&lt;=PK14,PF33&lt;=PL14),PF33-PK14,0))))),0)),0)</f>
        <v>　</v>
      </c>
      <c r="PL33" s="663"/>
      <c r="PM33" s="664"/>
      <c r="PN33" s="662" t="str">
        <f>IFERROR(IF(OR(OY33="日",OY33="祝",OY33=0,PD33=0),"　",MAX(IF(AND(PD33&lt;=PN14,PF33&gt;PO14),PO14-PN14,IF(PF33&lt;=PO14,0,IF(AND(PD33&gt;PN14,PF33&gt;PO14),PO14-PD33,0))),0)),0)</f>
        <v>　</v>
      </c>
      <c r="PO33" s="663"/>
      <c r="PP33" s="664"/>
      <c r="PQ33" s="662" t="str">
        <f>IFERROR(IF(OR(OY33="日",OY33="祝",OY33=0,PD33=0),"　",MAX(IF(PD33&gt;PQ14,PF33-PD33,IF(PD33&lt;=PQ14,PF33-PQ14,0)),0)),0)</f>
        <v>　</v>
      </c>
      <c r="PR33" s="663"/>
      <c r="PS33" s="664"/>
      <c r="PT33" s="662" t="str">
        <f>IFERROR(IF(OR(OY33="日",OY33="祝",OY33=0,OZ33=""),"　",MAX(IF(AND(OZ33&lt;=PT14,PB33&gt;PU14),PU14-PT14,IF(AND(OZ33&gt;PT14,PB33&lt;=PU14),PB33-OZ33,IF(AND(OZ33&lt;=PT14,PB33&lt;=PU14),PB33-PT14,IF(AND(OZ33&gt;PT14,PB33&gt;PU14),PU14-OZ33,0)))),0)),0)</f>
        <v>　</v>
      </c>
      <c r="PU33" s="663"/>
      <c r="PV33" s="664"/>
      <c r="PW33" s="662" t="str">
        <f>IFERROR(IF(OR(OY33="日",OY33="祝",OY33=0,PD33=0),"　",MAX(IF(AND(PD33&gt;PZ14,PF33&gt;PX14),0,IF(AND(PD33&lt;=PZ14,PD33&gt;PW14,PF33&gt;PX14),PZ14-PD33,IF(AND(PD33&lt;=PZ14,PD33&lt;=PW14,PF33&gt;PX14),PZ14-PW14,IF(AND(PD33&gt;PW14,PF33&lt;=PX14),PF33-PD33,IF(AND(PD33&lt;=PW14,PF33&lt;=PX14),PF33-PW14,0))))),0)),0)</f>
        <v>　</v>
      </c>
      <c r="PX33" s="663"/>
      <c r="PY33" s="664"/>
      <c r="PZ33" s="662" t="str">
        <f>IFERROR(IF(OR(OY33="日",OY33="祝",OY33=0,PD33=0),"　",MAX(IF(AND(PD33&lt;=PZ14,PF33&gt;QA14),QA14-PZ14,IF(PF33&lt;=QA14,0,IF(AND(PD33&gt;PZ14,PF33&gt;QA14),QA14-PD33,0))),0)),0)</f>
        <v>　</v>
      </c>
      <c r="QA33" s="663"/>
      <c r="QB33" s="664"/>
      <c r="QC33" s="662" t="str">
        <f t="shared" si="7"/>
        <v>　</v>
      </c>
      <c r="QD33" s="663"/>
      <c r="QE33" s="664"/>
      <c r="QF33" s="665" t="str">
        <f>IF(QI33="×",TIME(0,0,0),IF(QS4="非常勤",PH33,PT33))</f>
        <v>　</v>
      </c>
      <c r="QG33" s="666"/>
      <c r="QH33" s="667"/>
      <c r="QI33" s="265"/>
      <c r="QJ33" s="665" t="str">
        <f>IF(QM33="×",TIME(0,0,0),IF(QS4="非常勤",PK33,PW33))</f>
        <v>　</v>
      </c>
      <c r="QK33" s="666"/>
      <c r="QL33" s="667"/>
      <c r="QM33" s="265"/>
      <c r="QN33" s="665" t="str">
        <f>IF(QQ33="×",TIME(0,0,0),IF(QS4="非常勤",PN33,PZ33))</f>
        <v>　</v>
      </c>
      <c r="QO33" s="666"/>
      <c r="QP33" s="667"/>
      <c r="QQ33" s="265"/>
      <c r="QR33" s="665" t="str">
        <f>IF(QU33="×",TIME(0,0,0),IF(QS4="非常勤",PQ33,QC33))</f>
        <v>　</v>
      </c>
      <c r="QS33" s="666"/>
      <c r="QT33" s="667"/>
      <c r="QU33" s="265"/>
      <c r="QV33" s="720"/>
      <c r="QW33" s="720"/>
      <c r="QX33" s="668"/>
      <c r="QY33" s="670"/>
      <c r="QZ33" s="669"/>
      <c r="RA33" s="671"/>
      <c r="RB33" s="672"/>
      <c r="RC33" s="672"/>
      <c r="RD33" s="673"/>
      <c r="RE33" s="263">
        <f>'別表_個別勤務状況（1～60）'!$A$33</f>
        <v>19</v>
      </c>
      <c r="RF33" s="264" t="str">
        <f>'別表_個別勤務状況（1～60）'!$B$33</f>
        <v>月</v>
      </c>
      <c r="RG33" s="660"/>
      <c r="RH33" s="661"/>
      <c r="RI33" s="660"/>
      <c r="RJ33" s="661"/>
      <c r="RK33" s="660"/>
      <c r="RL33" s="661"/>
      <c r="RM33" s="660"/>
      <c r="RN33" s="661"/>
      <c r="RO33" s="662" t="str">
        <f>IFERROR(IF(OR(RF33="日",RF33="祝",RF33=0,RG33=""),"　",MAX(IF(AND(RG33&lt;=RO14,RI33&gt;RP14),RP14-RO14,IF(AND(RG33&gt;RO14,RI33&lt;=RP14),RI33-RG33,IF(AND(RG33&lt;=RO14,RI33&lt;=RP14),RI33-RO14,IF(AND(RG33&gt;RO14,RI33&gt;RP14),RP14-RG33,0)))),0)),0)</f>
        <v>　</v>
      </c>
      <c r="RP33" s="663"/>
      <c r="RQ33" s="664"/>
      <c r="RR33" s="662" t="str">
        <f>IFERROR(IF(OR(RF33="日",RF33="祝",RF33=0,RK33=""),"　",MAX(IF(AND(RK33&gt;RU14,RM33&gt;RS14),0,IF(AND(RK33&lt;=RU14,RK33&gt;RR14,RM33&gt;RS14),RU14-RK33,IF(AND(RK33&lt;=RU14,RK33&lt;=RR14,RM33&gt;RS14),RU14-RR14,IF(AND(RK33&gt;RR14,RM33&lt;=RS14),RM33-RK33,IF(AND(RK33&lt;=RR14,RM33&lt;=RS14),RM33-RR14,0))))),0)),0)</f>
        <v>　</v>
      </c>
      <c r="RS33" s="663"/>
      <c r="RT33" s="664"/>
      <c r="RU33" s="662" t="str">
        <f>IFERROR(IF(OR(RF33="日",RF33="祝",RF33=0,RK33=0),"　",MAX(IF(AND(RK33&lt;=RU14,RM33&gt;RV14),RV14-RU14,IF(RM33&lt;=RV14,0,IF(AND(RK33&gt;RU14,RM33&gt;RV14),RV14-RK33,0))),0)),0)</f>
        <v>　</v>
      </c>
      <c r="RV33" s="663"/>
      <c r="RW33" s="664"/>
      <c r="RX33" s="662" t="str">
        <f>IFERROR(IF(OR(RF33="日",RF33="祝",RF33=0,RK33=0),"　",MAX(IF(RK33&gt;RX14,RM33-RK33,IF(RK33&lt;=RX14,RM33-RX14,0)),0)),0)</f>
        <v>　</v>
      </c>
      <c r="RY33" s="663"/>
      <c r="RZ33" s="664"/>
      <c r="SA33" s="662" t="str">
        <f>IFERROR(IF(OR(RF33="日",RF33="祝",RF33=0,RG33=""),"　",MAX(IF(AND(RG33&lt;=SA14,RI33&gt;SB14),SB14-SA14,IF(AND(RG33&gt;SA14,RI33&lt;=SB14),RI33-RG33,IF(AND(RG33&lt;=SA14,RI33&lt;=SB14),RI33-SA14,IF(AND(RG33&gt;SA14,RI33&gt;SB14),SB14-RG33,0)))),0)),0)</f>
        <v>　</v>
      </c>
      <c r="SB33" s="663"/>
      <c r="SC33" s="664"/>
      <c r="SD33" s="662" t="str">
        <f>IFERROR(IF(OR(RF33="日",RF33="祝",RF33=0,RK33=0),"　",MAX(IF(AND(RK33&gt;SG14,RM33&gt;SE14),0,IF(AND(RK33&lt;=SG14,RK33&gt;SD14,RM33&gt;SE14),SG14-RK33,IF(AND(RK33&lt;=SG14,RK33&lt;=SD14,RM33&gt;SE14),SG14-SD14,IF(AND(RK33&gt;SD14,RM33&lt;=SE14),RM33-RK33,IF(AND(RK33&lt;=SD14,RM33&lt;=SE14),RM33-SD14,0))))),0)),0)</f>
        <v>　</v>
      </c>
      <c r="SE33" s="663"/>
      <c r="SF33" s="664"/>
      <c r="SG33" s="662" t="str">
        <f>IFERROR(IF(OR(RF33="日",RF33="祝",RF33=0,RK33=0),"　",MAX(IF(AND(RK33&lt;=SG14,RM33&gt;SH14),SH14-SG14,IF(RM33&lt;=SH14,0,IF(AND(RK33&gt;SG14,RM33&gt;SH14),SH14-RK33,0))),0)),0)</f>
        <v>　</v>
      </c>
      <c r="SH33" s="663"/>
      <c r="SI33" s="664"/>
      <c r="SJ33" s="662" t="str">
        <f t="shared" si="8"/>
        <v>　</v>
      </c>
      <c r="SK33" s="663"/>
      <c r="SL33" s="664"/>
      <c r="SM33" s="665" t="str">
        <f>IF(SP33="×",TIME(0,0,0),IF(SZ4="非常勤",RO33,SA33))</f>
        <v>　</v>
      </c>
      <c r="SN33" s="666"/>
      <c r="SO33" s="667"/>
      <c r="SP33" s="265"/>
      <c r="SQ33" s="665" t="str">
        <f>IF(ST33="×",TIME(0,0,0),IF(SZ4="非常勤",RR33,SD33))</f>
        <v>　</v>
      </c>
      <c r="SR33" s="666"/>
      <c r="SS33" s="667"/>
      <c r="ST33" s="265"/>
      <c r="SU33" s="665" t="str">
        <f>IF(SX33="×",TIME(0,0,0),IF(SZ4="非常勤",RU33,SG33))</f>
        <v>　</v>
      </c>
      <c r="SV33" s="666"/>
      <c r="SW33" s="667"/>
      <c r="SX33" s="265"/>
      <c r="SY33" s="665" t="str">
        <f>IF(TB33="×",TIME(0,0,0),IF(SZ4="非常勤",RX33,SJ33))</f>
        <v>　</v>
      </c>
      <c r="SZ33" s="666"/>
      <c r="TA33" s="667"/>
      <c r="TB33" s="265"/>
      <c r="TC33" s="720"/>
      <c r="TD33" s="720"/>
      <c r="TE33" s="668"/>
      <c r="TF33" s="670"/>
      <c r="TG33" s="669"/>
      <c r="TH33" s="671"/>
      <c r="TI33" s="672"/>
      <c r="TJ33" s="672"/>
      <c r="TK33" s="673"/>
      <c r="TL33" s="263">
        <f>'別表_個別勤務状況（1～60）'!$A$33</f>
        <v>19</v>
      </c>
      <c r="TM33" s="264" t="str">
        <f>'別表_個別勤務状況（1～60）'!$B$33</f>
        <v>月</v>
      </c>
      <c r="TN33" s="660"/>
      <c r="TO33" s="661"/>
      <c r="TP33" s="660"/>
      <c r="TQ33" s="661"/>
      <c r="TR33" s="660"/>
      <c r="TS33" s="661"/>
      <c r="TT33" s="660"/>
      <c r="TU33" s="661"/>
      <c r="TV33" s="662" t="str">
        <f>IFERROR(IF(OR(TM33="日",TM33="祝",TM33=0,TN33=""),"　",MAX(IF(AND(TN33&lt;=TV14,TP33&gt;TW14),TW14-TV14,IF(AND(TN33&gt;TV14,TP33&lt;=TW14),TP33-TN33,IF(AND(TN33&lt;=TV14,TP33&lt;=TW14),TP33-TV14,IF(AND(TN33&gt;TV14,TP33&gt;TW14),TW14-TN33,0)))),0)),0)</f>
        <v>　</v>
      </c>
      <c r="TW33" s="663"/>
      <c r="TX33" s="664"/>
      <c r="TY33" s="662" t="str">
        <f>IFERROR(IF(OR(TM33="日",TM33="祝",TM33=0,TR33=""),"　",MAX(IF(AND(TR33&gt;UB14,TT33&gt;TZ14),0,IF(AND(TR33&lt;=UB14,TR33&gt;TY14,TT33&gt;TZ14),UB14-TR33,IF(AND(TR33&lt;=UB14,TR33&lt;=TY14,TT33&gt;TZ14),UB14-TY14,IF(AND(TR33&gt;TY14,TT33&lt;=TZ14),TT33-TR33,IF(AND(TR33&lt;=TY14,TT33&lt;=TZ14),TT33-TY14,0))))),0)),0)</f>
        <v>　</v>
      </c>
      <c r="TZ33" s="663"/>
      <c r="UA33" s="664"/>
      <c r="UB33" s="662" t="str">
        <f>IFERROR(IF(OR(TM33="日",TM33="祝",TM33=0,TR33=0),"　",MAX(IF(AND(TR33&lt;=UB14,TT33&gt;UC14),UC14-UB14,IF(TT33&lt;=UC14,0,IF(AND(TR33&gt;UB14,TT33&gt;UC14),UC14-TR33,0))),0)),0)</f>
        <v>　</v>
      </c>
      <c r="UC33" s="663"/>
      <c r="UD33" s="664"/>
      <c r="UE33" s="662" t="str">
        <f>IFERROR(IF(OR(TM33="日",TM33="祝",TM33=0,TR33=0),"　",MAX(IF(TR33&gt;UE14,TT33-TR33,IF(TR33&lt;=UE14,TT33-UE14,0)),0)),0)</f>
        <v>　</v>
      </c>
      <c r="UF33" s="663"/>
      <c r="UG33" s="664"/>
      <c r="UH33" s="662" t="str">
        <f>IFERROR(IF(OR(TM33="日",TM33="祝",TM33=0,TN33=""),"　",MAX(IF(AND(TN33&lt;=UH14,TP33&gt;UI14),UI14-UH14,IF(AND(TN33&gt;UH14,TP33&lt;=UI14),TP33-TN33,IF(AND(TN33&lt;=UH14,TP33&lt;=UI14),TP33-UH14,IF(AND(TN33&gt;UH14,TP33&gt;UI14),UI14-TN33,0)))),0)),0)</f>
        <v>　</v>
      </c>
      <c r="UI33" s="663"/>
      <c r="UJ33" s="664"/>
      <c r="UK33" s="662" t="str">
        <f>IFERROR(IF(OR(TM33="日",TM33="祝",TM33=0,TR33=0),"　",MAX(IF(AND(TR33&gt;UN14,TT33&gt;UL14),0,IF(AND(TR33&lt;=UN14,TR33&gt;UK14,TT33&gt;UL14),UN14-TR33,IF(AND(TR33&lt;=UN14,TR33&lt;=UK14,TT33&gt;UL14),UN14-UK14,IF(AND(TR33&gt;UK14,TT33&lt;=UL14),TT33-TR33,IF(AND(TR33&lt;=UK14,TT33&lt;=UL14),TT33-UK14,0))))),0)),0)</f>
        <v>　</v>
      </c>
      <c r="UL33" s="663"/>
      <c r="UM33" s="664"/>
      <c r="UN33" s="662" t="str">
        <f>IFERROR(IF(OR(TM33="日",TM33="祝",TM33=0,TR33=0),"　",MAX(IF(AND(TR33&lt;=UN14,TT33&gt;UO14),UO14-UN14,IF(TT33&lt;=UO14,0,IF(AND(TR33&gt;UN14,TT33&gt;UO14),UO14-TR33,0))),0)),0)</f>
        <v>　</v>
      </c>
      <c r="UO33" s="663"/>
      <c r="UP33" s="664"/>
      <c r="UQ33" s="662" t="str">
        <f t="shared" si="9"/>
        <v>　</v>
      </c>
      <c r="UR33" s="663"/>
      <c r="US33" s="664"/>
      <c r="UT33" s="665" t="str">
        <f>IF(UW33="×",TIME(0,0,0),IF(VG4="非常勤",TV33,UH33))</f>
        <v>　</v>
      </c>
      <c r="UU33" s="666"/>
      <c r="UV33" s="667"/>
      <c r="UW33" s="265"/>
      <c r="UX33" s="665" t="str">
        <f>IF(VA33="×",TIME(0,0,0),IF(VG4="非常勤",TY33,UK33))</f>
        <v>　</v>
      </c>
      <c r="UY33" s="666"/>
      <c r="UZ33" s="667"/>
      <c r="VA33" s="265"/>
      <c r="VB33" s="665" t="str">
        <f>IF(VE33="×",TIME(0,0,0),IF(VG4="非常勤",UB33,UN33))</f>
        <v>　</v>
      </c>
      <c r="VC33" s="666"/>
      <c r="VD33" s="667"/>
      <c r="VE33" s="265"/>
      <c r="VF33" s="665" t="str">
        <f>IF(VI33="×",TIME(0,0,0),IF(VG4="非常勤",UE33,UQ33))</f>
        <v>　</v>
      </c>
      <c r="VG33" s="666"/>
      <c r="VH33" s="667"/>
      <c r="VI33" s="265"/>
      <c r="VJ33" s="720"/>
      <c r="VK33" s="720"/>
      <c r="VL33" s="668"/>
      <c r="VM33" s="670"/>
      <c r="VN33" s="669"/>
      <c r="VO33" s="671"/>
      <c r="VP33" s="672"/>
      <c r="VQ33" s="672"/>
      <c r="VR33" s="673"/>
      <c r="VS33" s="263">
        <f>'別表_個別勤務状況（1～60）'!$A$33</f>
        <v>19</v>
      </c>
      <c r="VT33" s="264" t="str">
        <f>'別表_個別勤務状況（1～60）'!$B$33</f>
        <v>月</v>
      </c>
      <c r="VU33" s="660"/>
      <c r="VV33" s="661"/>
      <c r="VW33" s="660"/>
      <c r="VX33" s="661"/>
      <c r="VY33" s="660"/>
      <c r="VZ33" s="661"/>
      <c r="WA33" s="660"/>
      <c r="WB33" s="661"/>
      <c r="WC33" s="662" t="str">
        <f>IFERROR(IF(OR(VT33="日",VT33="祝",VT33=0,VU33=""),"　",MAX(IF(AND(VU33&lt;=WC14,VW33&gt;WD14),WD14-WC14,IF(AND(VU33&gt;WC14,VW33&lt;=WD14),VW33-VU33,IF(AND(VU33&lt;=WC14,VW33&lt;=WD14),VW33-WC14,IF(AND(VU33&gt;WC14,VW33&gt;WD14),WD14-VU33,0)))),0)),0)</f>
        <v>　</v>
      </c>
      <c r="WD33" s="663"/>
      <c r="WE33" s="664"/>
      <c r="WF33" s="662" t="str">
        <f>IFERROR(IF(OR(VT33="日",VT33="祝",VT33=0,VY33=""),"　",MAX(IF(AND(VY33&gt;WI14,WA33&gt;WG14),0,IF(AND(VY33&lt;=WI14,VY33&gt;WF14,WA33&gt;WG14),WI14-VY33,IF(AND(VY33&lt;=WI14,VY33&lt;=WF14,WA33&gt;WG14),WI14-WF14,IF(AND(VY33&gt;WF14,WA33&lt;=WG14),WA33-VY33,IF(AND(VY33&lt;=WF14,WA33&lt;=WG14),WA33-WF14,0))))),0)),0)</f>
        <v>　</v>
      </c>
      <c r="WG33" s="663"/>
      <c r="WH33" s="664"/>
      <c r="WI33" s="662" t="str">
        <f>IFERROR(IF(OR(VT33="日",VT33="祝",VT33=0,VY33=0),"　",MAX(IF(AND(VY33&lt;=WI14,WA33&gt;WJ14),WJ14-WI14,IF(WA33&lt;=WJ14,0,IF(AND(VY33&gt;WI14,WA33&gt;WJ14),WJ14-VY33,0))),0)),0)</f>
        <v>　</v>
      </c>
      <c r="WJ33" s="663"/>
      <c r="WK33" s="664"/>
      <c r="WL33" s="662" t="str">
        <f>IFERROR(IF(OR(VT33="日",VT33="祝",VT33=0,VY33=0),"　",MAX(IF(VY33&gt;WL14,WA33-VY33,IF(VY33&lt;=WL14,WA33-WL14,0)),0)),0)</f>
        <v>　</v>
      </c>
      <c r="WM33" s="663"/>
      <c r="WN33" s="664"/>
      <c r="WO33" s="662" t="str">
        <f>IFERROR(IF(OR(VT33="日",VT33="祝",VT33=0,VU33=""),"　",MAX(IF(AND(VU33&lt;=WO14,VW33&gt;WP14),WP14-WO14,IF(AND(VU33&gt;WO14,VW33&lt;=WP14),VW33-VU33,IF(AND(VU33&lt;=WO14,VW33&lt;=WP14),VW33-WO14,IF(AND(VU33&gt;WO14,VW33&gt;WP14),WP14-VU33,0)))),0)),0)</f>
        <v>　</v>
      </c>
      <c r="WP33" s="663"/>
      <c r="WQ33" s="664"/>
      <c r="WR33" s="662" t="str">
        <f>IFERROR(IF(OR(VT33="日",VT33="祝",VT33=0,VY33=0),"　",MAX(IF(AND(VY33&gt;WU14,WA33&gt;WS14),0,IF(AND(VY33&lt;=WU14,VY33&gt;WR14,WA33&gt;WS14),WU14-VY33,IF(AND(VY33&lt;=WU14,VY33&lt;=WR14,WA33&gt;WS14),WU14-WR14,IF(AND(VY33&gt;WR14,WA33&lt;=WS14),WA33-VY33,IF(AND(VY33&lt;=WR14,WA33&lt;=WS14),WA33-WR14,0))))),0)),0)</f>
        <v>　</v>
      </c>
      <c r="WS33" s="663"/>
      <c r="WT33" s="664"/>
      <c r="WU33" s="662" t="str">
        <f>IFERROR(IF(OR(VT33="日",VT33="祝",VT33=0,VY33=0),"　",MAX(IF(AND(VY33&lt;=WU14,WA33&gt;WV14),WV14-WU14,IF(WA33&lt;=WV14,0,IF(AND(VY33&gt;WU14,WA33&gt;WV14),WV14-VY33,0))),0)),0)</f>
        <v>　</v>
      </c>
      <c r="WV33" s="663"/>
      <c r="WW33" s="664"/>
      <c r="WX33" s="662" t="str">
        <f t="shared" si="10"/>
        <v>　</v>
      </c>
      <c r="WY33" s="663"/>
      <c r="WZ33" s="664"/>
      <c r="XA33" s="665" t="str">
        <f>IF(XD33="×",TIME(0,0,0),IF(XN4="非常勤",WC33,WO33))</f>
        <v>　</v>
      </c>
      <c r="XB33" s="666"/>
      <c r="XC33" s="667"/>
      <c r="XD33" s="265"/>
      <c r="XE33" s="665" t="str">
        <f>IF(XH33="×",TIME(0,0,0),IF(XN4="非常勤",WF33,WR33))</f>
        <v>　</v>
      </c>
      <c r="XF33" s="666"/>
      <c r="XG33" s="667"/>
      <c r="XH33" s="265"/>
      <c r="XI33" s="665" t="str">
        <f>IF(XL33="×",TIME(0,0,0),IF(XN4="非常勤",WI33,WU33))</f>
        <v>　</v>
      </c>
      <c r="XJ33" s="666"/>
      <c r="XK33" s="667"/>
      <c r="XL33" s="265"/>
      <c r="XM33" s="665" t="str">
        <f>IF(XP33="×",TIME(0,0,0),IF(XN4="非常勤",WL33,WX33))</f>
        <v>　</v>
      </c>
      <c r="XN33" s="666"/>
      <c r="XO33" s="667"/>
      <c r="XP33" s="265"/>
      <c r="XQ33" s="720"/>
      <c r="XR33" s="720"/>
      <c r="XS33" s="668"/>
      <c r="XT33" s="670"/>
      <c r="XU33" s="669"/>
      <c r="XV33" s="671"/>
      <c r="XW33" s="672"/>
      <c r="XX33" s="672"/>
      <c r="XY33" s="673"/>
      <c r="XZ33" s="263">
        <f>'別表_個別勤務状況（1～60）'!$A$33</f>
        <v>19</v>
      </c>
      <c r="YA33" s="264" t="str">
        <f>'別表_個別勤務状況（1～60）'!$B$33</f>
        <v>月</v>
      </c>
      <c r="YB33" s="660"/>
      <c r="YC33" s="661"/>
      <c r="YD33" s="660"/>
      <c r="YE33" s="661"/>
      <c r="YF33" s="660"/>
      <c r="YG33" s="661"/>
      <c r="YH33" s="660"/>
      <c r="YI33" s="661"/>
      <c r="YJ33" s="662" t="str">
        <f>IFERROR(IF(OR(YA33="日",YA33="祝",YA33=0,YB33=""),"　",MAX(IF(AND(YB33&lt;=YJ14,YD33&gt;YK14),YK14-YJ14,IF(AND(YB33&gt;YJ14,YD33&lt;=YK14),YD33-YB33,IF(AND(YB33&lt;=YJ14,YD33&lt;=YK14),YD33-YJ14,IF(AND(YB33&gt;YJ14,YD33&gt;YK14),YK14-YB33,0)))),0)),0)</f>
        <v>　</v>
      </c>
      <c r="YK33" s="663"/>
      <c r="YL33" s="664"/>
      <c r="YM33" s="662" t="str">
        <f>IFERROR(IF(OR(YA33="日",YA33="祝",YA33=0,YF33=""),"　",MAX(IF(AND(YF33&gt;YP14,YH33&gt;YN14),0,IF(AND(YF33&lt;=YP14,YF33&gt;YM14,YH33&gt;YN14),YP14-YF33,IF(AND(YF33&lt;=YP14,YF33&lt;=YM14,YH33&gt;YN14),YP14-YM14,IF(AND(YF33&gt;YM14,YH33&lt;=YN14),YH33-YF33,IF(AND(YF33&lt;=YM14,YH33&lt;=YN14),YH33-YM14,0))))),0)),0)</f>
        <v>　</v>
      </c>
      <c r="YN33" s="663"/>
      <c r="YO33" s="664"/>
      <c r="YP33" s="662" t="str">
        <f>IFERROR(IF(OR(YA33="日",YA33="祝",YA33=0,YF33=0),"　",MAX(IF(AND(YF33&lt;=YP14,YH33&gt;YQ14),YQ14-YP14,IF(YH33&lt;=YQ14,0,IF(AND(YF33&gt;YP14,YH33&gt;YQ14),YQ14-YF33,0))),0)),0)</f>
        <v>　</v>
      </c>
      <c r="YQ33" s="663"/>
      <c r="YR33" s="664"/>
      <c r="YS33" s="662" t="str">
        <f>IFERROR(IF(OR(YA33="日",YA33="祝",YA33=0,YF33=0),"　",MAX(IF(YF33&gt;YS14,YH33-YF33,IF(YF33&lt;=YS14,YH33-YS14,0)),0)),0)</f>
        <v>　</v>
      </c>
      <c r="YT33" s="663"/>
      <c r="YU33" s="664"/>
      <c r="YV33" s="662" t="str">
        <f>IFERROR(IF(OR(YA33="日",YA33="祝",YA33=0,YB33=""),"　",MAX(IF(AND(YB33&lt;=YV14,YD33&gt;YW14),YW14-YV14,IF(AND(YB33&gt;YV14,YD33&lt;=YW14),YD33-YB33,IF(AND(YB33&lt;=YV14,YD33&lt;=YW14),YD33-YV14,IF(AND(YB33&gt;YV14,YD33&gt;YW14),YW14-YB33,0)))),0)),0)</f>
        <v>　</v>
      </c>
      <c r="YW33" s="663"/>
      <c r="YX33" s="664"/>
      <c r="YY33" s="662" t="str">
        <f>IFERROR(IF(OR(YA33="日",YA33="祝",YA33=0,YF33=0),"　",MAX(IF(AND(YF33&gt;ZB14,YH33&gt;YZ14),0,IF(AND(YF33&lt;=ZB14,YF33&gt;YY14,YH33&gt;YZ14),ZB14-YF33,IF(AND(YF33&lt;=ZB14,YF33&lt;=YY14,YH33&gt;YZ14),ZB14-YY14,IF(AND(YF33&gt;YY14,YH33&lt;=YZ14),YH33-YF33,IF(AND(YF33&lt;=YY14,YH33&lt;=YZ14),YH33-YY14,0))))),0)),0)</f>
        <v>　</v>
      </c>
      <c r="YZ33" s="663"/>
      <c r="ZA33" s="664"/>
      <c r="ZB33" s="662" t="str">
        <f>IFERROR(IF(OR(YA33="日",YA33="祝",YA33=0,YF33=0),"　",MAX(IF(AND(YF33&lt;=ZB14,YH33&gt;ZC14),ZC14-ZB14,IF(YH33&lt;=ZC14,0,IF(AND(YF33&gt;ZB14,YH33&gt;ZC14),ZC14-YF33,0))),0)),0)</f>
        <v>　</v>
      </c>
      <c r="ZC33" s="663"/>
      <c r="ZD33" s="664"/>
      <c r="ZE33" s="662" t="str">
        <f t="shared" si="11"/>
        <v>　</v>
      </c>
      <c r="ZF33" s="663"/>
      <c r="ZG33" s="664"/>
      <c r="ZH33" s="665" t="str">
        <f>IF(ZK33="×",TIME(0,0,0),IF(ZU4="非常勤",YJ33,YV33))</f>
        <v>　</v>
      </c>
      <c r="ZI33" s="666"/>
      <c r="ZJ33" s="667"/>
      <c r="ZK33" s="265"/>
      <c r="ZL33" s="665" t="str">
        <f>IF(ZO33="×",TIME(0,0,0),IF(ZU4="非常勤",YM33,YY33))</f>
        <v>　</v>
      </c>
      <c r="ZM33" s="666"/>
      <c r="ZN33" s="667"/>
      <c r="ZO33" s="265"/>
      <c r="ZP33" s="665" t="str">
        <f>IF(ZS33="×",TIME(0,0,0),IF(ZU4="非常勤",YP33,ZB33))</f>
        <v>　</v>
      </c>
      <c r="ZQ33" s="666"/>
      <c r="ZR33" s="667"/>
      <c r="ZS33" s="265"/>
      <c r="ZT33" s="665" t="str">
        <f>IF(ZW33="×",TIME(0,0,0),IF(ZU4="非常勤",YS33,ZE33))</f>
        <v>　</v>
      </c>
      <c r="ZU33" s="666"/>
      <c r="ZV33" s="667"/>
      <c r="ZW33" s="265"/>
      <c r="ZX33" s="720"/>
      <c r="ZY33" s="720"/>
      <c r="ZZ33" s="668"/>
      <c r="AAA33" s="670"/>
      <c r="AAB33" s="669"/>
      <c r="AAC33" s="671"/>
      <c r="AAD33" s="672"/>
      <c r="AAE33" s="672"/>
      <c r="AAF33" s="673"/>
      <c r="AAG33" s="263">
        <f>'別表_個別勤務状況（1～60）'!$A$33</f>
        <v>19</v>
      </c>
      <c r="AAH33" s="264" t="str">
        <f>'別表_個別勤務状況（1～60）'!$B$33</f>
        <v>月</v>
      </c>
      <c r="AAI33" s="660"/>
      <c r="AAJ33" s="661"/>
      <c r="AAK33" s="660"/>
      <c r="AAL33" s="661"/>
      <c r="AAM33" s="660"/>
      <c r="AAN33" s="661"/>
      <c r="AAO33" s="660"/>
      <c r="AAP33" s="661"/>
      <c r="AAQ33" s="662" t="str">
        <f>IFERROR(IF(OR(AAH33="日",AAH33="祝",AAH33=0,AAI33=""),"　",MAX(IF(AND(AAI33&lt;=AAQ14,AAK33&gt;AAR14),AAR14-AAQ14,IF(AND(AAI33&gt;AAQ14,AAK33&lt;=AAR14),AAK33-AAI33,IF(AND(AAI33&lt;=AAQ14,AAK33&lt;=AAR14),AAK33-AAQ14,IF(AND(AAI33&gt;AAQ14,AAK33&gt;AAR14),AAR14-AAI33,0)))),0)),0)</f>
        <v>　</v>
      </c>
      <c r="AAR33" s="663"/>
      <c r="AAS33" s="664"/>
      <c r="AAT33" s="662" t="str">
        <f>IFERROR(IF(OR(AAH33="日",AAH33="祝",AAH33=0,AAM33=""),"　",MAX(IF(AND(AAM33&gt;AAW14,AAO33&gt;AAU14),0,IF(AND(AAM33&lt;=AAW14,AAM33&gt;AAT14,AAO33&gt;AAU14),AAW14-AAM33,IF(AND(AAM33&lt;=AAW14,AAM33&lt;=AAT14,AAO33&gt;AAU14),AAW14-AAT14,IF(AND(AAM33&gt;AAT14,AAO33&lt;=AAU14),AAO33-AAM33,IF(AND(AAM33&lt;=AAT14,AAO33&lt;=AAU14),AAO33-AAT14,0))))),0)),0)</f>
        <v>　</v>
      </c>
      <c r="AAU33" s="663"/>
      <c r="AAV33" s="664"/>
      <c r="AAW33" s="662" t="str">
        <f>IFERROR(IF(OR(AAH33="日",AAH33="祝",AAH33=0,AAM33=0),"　",MAX(IF(AND(AAM33&lt;=AAW14,AAO33&gt;AAX14),AAX14-AAW14,IF(AAO33&lt;=AAX14,0,IF(AND(AAM33&gt;AAW14,AAO33&gt;AAX14),AAX14-AAM33,0))),0)),0)</f>
        <v>　</v>
      </c>
      <c r="AAX33" s="663"/>
      <c r="AAY33" s="664"/>
      <c r="AAZ33" s="662" t="str">
        <f>IFERROR(IF(OR(AAH33="日",AAH33="祝",AAH33=0,AAM33=0),"　",MAX(IF(AAM33&gt;AAZ14,AAO33-AAM33,IF(AAM33&lt;=AAZ14,AAO33-AAZ14,0)),0)),0)</f>
        <v>　</v>
      </c>
      <c r="ABA33" s="663"/>
      <c r="ABB33" s="664"/>
      <c r="ABC33" s="662" t="str">
        <f>IFERROR(IF(OR(AAH33="日",AAH33="祝",AAH33=0,AAI33=""),"　",MAX(IF(AND(AAI33&lt;=ABC14,AAK33&gt;ABD14),ABD14-ABC14,IF(AND(AAI33&gt;ABC14,AAK33&lt;=ABD14),AAK33-AAI33,IF(AND(AAI33&lt;=ABC14,AAK33&lt;=ABD14),AAK33-ABC14,IF(AND(AAI33&gt;ABC14,AAK33&gt;ABD14),ABD14-AAI33,0)))),0)),0)</f>
        <v>　</v>
      </c>
      <c r="ABD33" s="663"/>
      <c r="ABE33" s="664"/>
      <c r="ABF33" s="662" t="str">
        <f>IFERROR(IF(OR(AAH33="日",AAH33="祝",AAH33=0,AAM33=0),"　",MAX(IF(AND(AAM33&gt;ABI14,AAO33&gt;ABG14),0,IF(AND(AAM33&lt;=ABI14,AAM33&gt;ABF14,AAO33&gt;ABG14),ABI14-AAM33,IF(AND(AAM33&lt;=ABI14,AAM33&lt;=ABF14,AAO33&gt;ABG14),ABI14-ABF14,IF(AND(AAM33&gt;ABF14,AAO33&lt;=ABG14),AAO33-AAM33,IF(AND(AAM33&lt;=ABF14,AAO33&lt;=ABG14),AAO33-ABF14,0))))),0)),0)</f>
        <v>　</v>
      </c>
      <c r="ABG33" s="663"/>
      <c r="ABH33" s="664"/>
      <c r="ABI33" s="662" t="str">
        <f>IFERROR(IF(OR(AAH33="日",AAH33="祝",AAH33=0,AAM33=0),"　",MAX(IF(AND(AAM33&lt;=ABI14,AAO33&gt;ABJ14),ABJ14-ABI14,IF(AAO33&lt;=ABJ14,0,IF(AND(AAM33&gt;ABI14,AAO33&gt;ABJ14),ABJ14-AAM33,0))),0)),0)</f>
        <v>　</v>
      </c>
      <c r="ABJ33" s="663"/>
      <c r="ABK33" s="664"/>
      <c r="ABL33" s="662" t="str">
        <f t="shared" si="12"/>
        <v>　</v>
      </c>
      <c r="ABM33" s="663"/>
      <c r="ABN33" s="664"/>
      <c r="ABO33" s="665" t="str">
        <f>IF(ABR33="×",TIME(0,0,0),IF(ACB4="非常勤",AAQ33,ABC33))</f>
        <v>　</v>
      </c>
      <c r="ABP33" s="666"/>
      <c r="ABQ33" s="667"/>
      <c r="ABR33" s="265"/>
      <c r="ABS33" s="665" t="str">
        <f>IF(ABV33="×",TIME(0,0,0),IF(ACB4="非常勤",AAT33,ABF33))</f>
        <v>　</v>
      </c>
      <c r="ABT33" s="666"/>
      <c r="ABU33" s="667"/>
      <c r="ABV33" s="265"/>
      <c r="ABW33" s="665" t="str">
        <f>IF(ABZ33="×",TIME(0,0,0),IF(ACB4="非常勤",AAW33,ABI33))</f>
        <v>　</v>
      </c>
      <c r="ABX33" s="666"/>
      <c r="ABY33" s="667"/>
      <c r="ABZ33" s="265"/>
      <c r="ACA33" s="665" t="str">
        <f>IF(ACD33="×",TIME(0,0,0),IF(ACB4="非常勤",AAZ33,ABL33))</f>
        <v>　</v>
      </c>
      <c r="ACB33" s="666"/>
      <c r="ACC33" s="667"/>
      <c r="ACD33" s="265"/>
      <c r="ACE33" s="720"/>
      <c r="ACF33" s="720"/>
      <c r="ACG33" s="668"/>
      <c r="ACH33" s="670"/>
      <c r="ACI33" s="669"/>
      <c r="ACJ33" s="671"/>
      <c r="ACK33" s="672"/>
      <c r="ACL33" s="672"/>
      <c r="ACM33" s="673"/>
      <c r="ACN33" s="263">
        <f>'別表_個別勤務状況（1～60）'!$A$33</f>
        <v>19</v>
      </c>
      <c r="ACO33" s="264" t="str">
        <f>'別表_個別勤務状況（1～60）'!$B$33</f>
        <v>月</v>
      </c>
      <c r="ACP33" s="660"/>
      <c r="ACQ33" s="661"/>
      <c r="ACR33" s="660"/>
      <c r="ACS33" s="661"/>
      <c r="ACT33" s="660"/>
      <c r="ACU33" s="661"/>
      <c r="ACV33" s="660"/>
      <c r="ACW33" s="661"/>
      <c r="ACX33" s="662" t="str">
        <f>IFERROR(IF(OR(ACO33="日",ACO33="祝",ACO33=0,ACP33=""),"　",MAX(IF(AND(ACP33&lt;=ACX14,ACR33&gt;ACY14),ACY14-ACX14,IF(AND(ACP33&gt;ACX14,ACR33&lt;=ACY14),ACR33-ACP33,IF(AND(ACP33&lt;=ACX14,ACR33&lt;=ACY14),ACR33-ACX14,IF(AND(ACP33&gt;ACX14,ACR33&gt;ACY14),ACY14-ACP33,0)))),0)),0)</f>
        <v>　</v>
      </c>
      <c r="ACY33" s="663"/>
      <c r="ACZ33" s="664"/>
      <c r="ADA33" s="662" t="str">
        <f>IFERROR(IF(OR(ACO33="日",ACO33="祝",ACO33=0,ACT33=""),"　",MAX(IF(AND(ACT33&gt;ADD14,ACV33&gt;ADB14),0,IF(AND(ACT33&lt;=ADD14,ACT33&gt;ADA14,ACV33&gt;ADB14),ADD14-ACT33,IF(AND(ACT33&lt;=ADD14,ACT33&lt;=ADA14,ACV33&gt;ADB14),ADD14-ADA14,IF(AND(ACT33&gt;ADA14,ACV33&lt;=ADB14),ACV33-ACT33,IF(AND(ACT33&lt;=ADA14,ACV33&lt;=ADB14),ACV33-ADA14,0))))),0)),0)</f>
        <v>　</v>
      </c>
      <c r="ADB33" s="663"/>
      <c r="ADC33" s="664"/>
      <c r="ADD33" s="662" t="str">
        <f>IFERROR(IF(OR(ACO33="日",ACO33="祝",ACO33=0,ACT33=0),"　",MAX(IF(AND(ACT33&lt;=ADD14,ACV33&gt;ADE14),ADE14-ADD14,IF(ACV33&lt;=ADE14,0,IF(AND(ACT33&gt;ADD14,ACV33&gt;ADE14),ADE14-ACT33,0))),0)),0)</f>
        <v>　</v>
      </c>
      <c r="ADE33" s="663"/>
      <c r="ADF33" s="664"/>
      <c r="ADG33" s="662" t="str">
        <f>IFERROR(IF(OR(ACO33="日",ACO33="祝",ACO33=0,ACT33=0),"　",MAX(IF(ACT33&gt;ADG14,ACV33-ACT33,IF(ACT33&lt;=ADG14,ACV33-ADG14,0)),0)),0)</f>
        <v>　</v>
      </c>
      <c r="ADH33" s="663"/>
      <c r="ADI33" s="664"/>
      <c r="ADJ33" s="662" t="str">
        <f>IFERROR(IF(OR(ACO33="日",ACO33="祝",ACO33=0,ACP33=""),"　",MAX(IF(AND(ACP33&lt;=ADJ14,ACR33&gt;ADK14),ADK14-ADJ14,IF(AND(ACP33&gt;ADJ14,ACR33&lt;=ADK14),ACR33-ACP33,IF(AND(ACP33&lt;=ADJ14,ACR33&lt;=ADK14),ACR33-ADJ14,IF(AND(ACP33&gt;ADJ14,ACR33&gt;ADK14),ADK14-ACP33,0)))),0)),0)</f>
        <v>　</v>
      </c>
      <c r="ADK33" s="663"/>
      <c r="ADL33" s="664"/>
      <c r="ADM33" s="662" t="str">
        <f>IFERROR(IF(OR(ACO33="日",ACO33="祝",ACO33=0,ACT33=0),"　",MAX(IF(AND(ACT33&gt;ADP14,ACV33&gt;ADN14),0,IF(AND(ACT33&lt;=ADP14,ACT33&gt;ADM14,ACV33&gt;ADN14),ADP14-ACT33,IF(AND(ACT33&lt;=ADP14,ACT33&lt;=ADM14,ACV33&gt;ADN14),ADP14-ADM14,IF(AND(ACT33&gt;ADM14,ACV33&lt;=ADN14),ACV33-ACT33,IF(AND(ACT33&lt;=ADM14,ACV33&lt;=ADN14),ACV33-ADM14,0))))),0)),0)</f>
        <v>　</v>
      </c>
      <c r="ADN33" s="663"/>
      <c r="ADO33" s="664"/>
      <c r="ADP33" s="662" t="str">
        <f>IFERROR(IF(OR(ACO33="日",ACO33="祝",ACO33=0,ACT33=0),"　",MAX(IF(AND(ACT33&lt;=ADP14,ACV33&gt;ADQ14),ADQ14-ADP14,IF(ACV33&lt;=ADQ14,0,IF(AND(ACT33&gt;ADP14,ACV33&gt;ADQ14),ADQ14-ACT33,0))),0)),0)</f>
        <v>　</v>
      </c>
      <c r="ADQ33" s="663"/>
      <c r="ADR33" s="664"/>
      <c r="ADS33" s="662" t="str">
        <f t="shared" si="13"/>
        <v>　</v>
      </c>
      <c r="ADT33" s="663"/>
      <c r="ADU33" s="664"/>
      <c r="ADV33" s="665" t="str">
        <f>IF(ADY33="×",TIME(0,0,0),IF(AEI4="非常勤",ACX33,ADJ33))</f>
        <v>　</v>
      </c>
      <c r="ADW33" s="666"/>
      <c r="ADX33" s="667"/>
      <c r="ADY33" s="265"/>
      <c r="ADZ33" s="665" t="str">
        <f>IF(AEC33="×",TIME(0,0,0),IF(AEI4="非常勤",ADA33,ADM33))</f>
        <v>　</v>
      </c>
      <c r="AEA33" s="666"/>
      <c r="AEB33" s="667"/>
      <c r="AEC33" s="265"/>
      <c r="AED33" s="665" t="str">
        <f>IF(AEG33="×",TIME(0,0,0),IF(AEI4="非常勤",ADD33,ADP33))</f>
        <v>　</v>
      </c>
      <c r="AEE33" s="666"/>
      <c r="AEF33" s="667"/>
      <c r="AEG33" s="265"/>
      <c r="AEH33" s="665" t="str">
        <f>IF(AEK33="×",TIME(0,0,0),IF(AEI4="非常勤",ADG33,ADS33))</f>
        <v>　</v>
      </c>
      <c r="AEI33" s="666"/>
      <c r="AEJ33" s="667"/>
      <c r="AEK33" s="265"/>
      <c r="AEL33" s="720"/>
      <c r="AEM33" s="720"/>
      <c r="AEN33" s="668"/>
      <c r="AEO33" s="670"/>
      <c r="AEP33" s="669"/>
      <c r="AEQ33" s="671"/>
      <c r="AER33" s="672"/>
      <c r="AES33" s="672"/>
      <c r="AET33" s="673"/>
      <c r="AEU33" s="263">
        <f>'別表_個別勤務状況（1～60）'!$A$33</f>
        <v>19</v>
      </c>
      <c r="AEV33" s="264" t="str">
        <f>'別表_個別勤務状況（1～60）'!$B$33</f>
        <v>月</v>
      </c>
      <c r="AEW33" s="660"/>
      <c r="AEX33" s="661"/>
      <c r="AEY33" s="660"/>
      <c r="AEZ33" s="661"/>
      <c r="AFA33" s="660"/>
      <c r="AFB33" s="661"/>
      <c r="AFC33" s="660"/>
      <c r="AFD33" s="661"/>
      <c r="AFE33" s="662" t="str">
        <f>IFERROR(IF(OR(AEV33="日",AEV33="祝",AEV33=0,AEW33=""),"　",MAX(IF(AND(AEW33&lt;=AFE14,AEY33&gt;AFF14),AFF14-AFE14,IF(AND(AEW33&gt;AFE14,AEY33&lt;=AFF14),AEY33-AEW33,IF(AND(AEW33&lt;=AFE14,AEY33&lt;=AFF14),AEY33-AFE14,IF(AND(AEW33&gt;AFE14,AEY33&gt;AFF14),AFF14-AEW33,0)))),0)),0)</f>
        <v>　</v>
      </c>
      <c r="AFF33" s="663"/>
      <c r="AFG33" s="664"/>
      <c r="AFH33" s="662" t="str">
        <f>IFERROR(IF(OR(AEV33="日",AEV33="祝",AEV33=0,AFA33=""),"　",MAX(IF(AND(AFA33&gt;AFK14,AFC33&gt;AFI14),0,IF(AND(AFA33&lt;=AFK14,AFA33&gt;AFH14,AFC33&gt;AFI14),AFK14-AFA33,IF(AND(AFA33&lt;=AFK14,AFA33&lt;=AFH14,AFC33&gt;AFI14),AFK14-AFH14,IF(AND(AFA33&gt;AFH14,AFC33&lt;=AFI14),AFC33-AFA33,IF(AND(AFA33&lt;=AFH14,AFC33&lt;=AFI14),AFC33-AFH14,0))))),0)),0)</f>
        <v>　</v>
      </c>
      <c r="AFI33" s="663"/>
      <c r="AFJ33" s="664"/>
      <c r="AFK33" s="662" t="str">
        <f>IFERROR(IF(OR(AEV33="日",AEV33="祝",AEV33=0,AFA33=0),"　",MAX(IF(AND(AFA33&lt;=AFK14,AFC33&gt;AFL14),AFL14-AFK14,IF(AFC33&lt;=AFL14,0,IF(AND(AFA33&gt;AFK14,AFC33&gt;AFL14),AFL14-AFA33,0))),0)),0)</f>
        <v>　</v>
      </c>
      <c r="AFL33" s="663"/>
      <c r="AFM33" s="664"/>
      <c r="AFN33" s="662" t="str">
        <f>IFERROR(IF(OR(AEV33="日",AEV33="祝",AEV33=0,AFA33=0),"　",MAX(IF(AFA33&gt;AFN14,AFC33-AFA33,IF(AFA33&lt;=AFN14,AFC33-AFN14,0)),0)),0)</f>
        <v>　</v>
      </c>
      <c r="AFO33" s="663"/>
      <c r="AFP33" s="664"/>
      <c r="AFQ33" s="662" t="str">
        <f>IFERROR(IF(OR(AEV33="日",AEV33="祝",AEV33=0,AEW33=""),"　",MAX(IF(AND(AEW33&lt;=AFQ14,AEY33&gt;AFR14),AFR14-AFQ14,IF(AND(AEW33&gt;AFQ14,AEY33&lt;=AFR14),AEY33-AEW33,IF(AND(AEW33&lt;=AFQ14,AEY33&lt;=AFR14),AEY33-AFQ14,IF(AND(AEW33&gt;AFQ14,AEY33&gt;AFR14),AFR14-AEW33,0)))),0)),0)</f>
        <v>　</v>
      </c>
      <c r="AFR33" s="663"/>
      <c r="AFS33" s="664"/>
      <c r="AFT33" s="662" t="str">
        <f>IFERROR(IF(OR(AEV33="日",AEV33="祝",AEV33=0,AFA33=0),"　",MAX(IF(AND(AFA33&gt;AFW14,AFC33&gt;AFU14),0,IF(AND(AFA33&lt;=AFW14,AFA33&gt;AFT14,AFC33&gt;AFU14),AFW14-AFA33,IF(AND(AFA33&lt;=AFW14,AFA33&lt;=AFT14,AFC33&gt;AFU14),AFW14-AFT14,IF(AND(AFA33&gt;AFT14,AFC33&lt;=AFU14),AFC33-AFA33,IF(AND(AFA33&lt;=AFT14,AFC33&lt;=AFU14),AFC33-AFT14,0))))),0)),0)</f>
        <v>　</v>
      </c>
      <c r="AFU33" s="663"/>
      <c r="AFV33" s="664"/>
      <c r="AFW33" s="662" t="str">
        <f>IFERROR(IF(OR(AEV33="日",AEV33="祝",AEV33=0,AFA33=0),"　",MAX(IF(AND(AFA33&lt;=AFW14,AFC33&gt;AFX14),AFX14-AFW14,IF(AFC33&lt;=AFX14,0,IF(AND(AFA33&gt;AFW14,AFC33&gt;AFX14),AFX14-AFA33,0))),0)),0)</f>
        <v>　</v>
      </c>
      <c r="AFX33" s="663"/>
      <c r="AFY33" s="664"/>
      <c r="AFZ33" s="662" t="str">
        <f t="shared" si="14"/>
        <v>　</v>
      </c>
      <c r="AGA33" s="663"/>
      <c r="AGB33" s="664"/>
      <c r="AGC33" s="665" t="str">
        <f>IF(AGF33="×",TIME(0,0,0),IF(AGP4="非常勤",AFE33,AFQ33))</f>
        <v>　</v>
      </c>
      <c r="AGD33" s="666"/>
      <c r="AGE33" s="667"/>
      <c r="AGF33" s="265"/>
      <c r="AGG33" s="665" t="str">
        <f>IF(AGJ33="×",TIME(0,0,0),IF(AGP4="非常勤",AFH33,AFT33))</f>
        <v>　</v>
      </c>
      <c r="AGH33" s="666"/>
      <c r="AGI33" s="667"/>
      <c r="AGJ33" s="265"/>
      <c r="AGK33" s="665" t="str">
        <f>IF(AGN33="×",TIME(0,0,0),IF(AGP4="非常勤",AFK33,AFW33))</f>
        <v>　</v>
      </c>
      <c r="AGL33" s="666"/>
      <c r="AGM33" s="667"/>
      <c r="AGN33" s="265"/>
      <c r="AGO33" s="665" t="str">
        <f>IF(AGR33="×",TIME(0,0,0),IF(AGP4="非常勤",AFN33,AFZ33))</f>
        <v>　</v>
      </c>
      <c r="AGP33" s="666"/>
      <c r="AGQ33" s="667"/>
      <c r="AGR33" s="265"/>
      <c r="AGS33" s="720"/>
      <c r="AGT33" s="720"/>
      <c r="AGU33" s="668"/>
      <c r="AGV33" s="670"/>
      <c r="AGW33" s="669"/>
      <c r="AGX33" s="671"/>
      <c r="AGY33" s="672"/>
      <c r="AGZ33" s="672"/>
      <c r="AHA33" s="673"/>
      <c r="AHB33" s="263">
        <f>'別表_個別勤務状況（1～60）'!$A$33</f>
        <v>19</v>
      </c>
      <c r="AHC33" s="264" t="str">
        <f>'別表_個別勤務状況（1～60）'!$B$33</f>
        <v>月</v>
      </c>
      <c r="AHD33" s="660"/>
      <c r="AHE33" s="661"/>
      <c r="AHF33" s="660"/>
      <c r="AHG33" s="661"/>
      <c r="AHH33" s="660"/>
      <c r="AHI33" s="661"/>
      <c r="AHJ33" s="660"/>
      <c r="AHK33" s="661"/>
      <c r="AHL33" s="662" t="str">
        <f>IFERROR(IF(OR(AHC33="日",AHC33="祝",AHC33=0,AHD33=""),"　",MAX(IF(AND(AHD33&lt;=AHL14,AHF33&gt;AHM14),AHM14-AHL14,IF(AND(AHD33&gt;AHL14,AHF33&lt;=AHM14),AHF33-AHD33,IF(AND(AHD33&lt;=AHL14,AHF33&lt;=AHM14),AHF33-AHL14,IF(AND(AHD33&gt;AHL14,AHF33&gt;AHM14),AHM14-AHD33,0)))),0)),0)</f>
        <v>　</v>
      </c>
      <c r="AHM33" s="663"/>
      <c r="AHN33" s="664"/>
      <c r="AHO33" s="662" t="str">
        <f>IFERROR(IF(OR(AHC33="日",AHC33="祝",AHC33=0,AHH33=""),"　",MAX(IF(AND(AHH33&gt;AHR14,AHJ33&gt;AHP14),0,IF(AND(AHH33&lt;=AHR14,AHH33&gt;AHO14,AHJ33&gt;AHP14),AHR14-AHH33,IF(AND(AHH33&lt;=AHR14,AHH33&lt;=AHO14,AHJ33&gt;AHP14),AHR14-AHO14,IF(AND(AHH33&gt;AHO14,AHJ33&lt;=AHP14),AHJ33-AHH33,IF(AND(AHH33&lt;=AHO14,AHJ33&lt;=AHP14),AHJ33-AHO14,0))))),0)),0)</f>
        <v>　</v>
      </c>
      <c r="AHP33" s="663"/>
      <c r="AHQ33" s="664"/>
      <c r="AHR33" s="662" t="str">
        <f>IFERROR(IF(OR(AHC33="日",AHC33="祝",AHC33=0,AHH33=0),"　",MAX(IF(AND(AHH33&lt;=AHR14,AHJ33&gt;AHS14),AHS14-AHR14,IF(AHJ33&lt;=AHS14,0,IF(AND(AHH33&gt;AHR14,AHJ33&gt;AHS14),AHS14-AHH33,0))),0)),0)</f>
        <v>　</v>
      </c>
      <c r="AHS33" s="663"/>
      <c r="AHT33" s="664"/>
      <c r="AHU33" s="662" t="str">
        <f>IFERROR(IF(OR(AHC33="日",AHC33="祝",AHC33=0,AHH33=0),"　",MAX(IF(AHH33&gt;AHU14,AHJ33-AHH33,IF(AHH33&lt;=AHU14,AHJ33-AHU14,0)),0)),0)</f>
        <v>　</v>
      </c>
      <c r="AHV33" s="663"/>
      <c r="AHW33" s="664"/>
      <c r="AHX33" s="662" t="str">
        <f>IFERROR(IF(OR(AHC33="日",AHC33="祝",AHC33=0,AHD33=""),"　",MAX(IF(AND(AHD33&lt;=AHX14,AHF33&gt;AHY14),AHY14-AHX14,IF(AND(AHD33&gt;AHX14,AHF33&lt;=AHY14),AHF33-AHD33,IF(AND(AHD33&lt;=AHX14,AHF33&lt;=AHY14),AHF33-AHX14,IF(AND(AHD33&gt;AHX14,AHF33&gt;AHY14),AHY14-AHD33,0)))),0)),0)</f>
        <v>　</v>
      </c>
      <c r="AHY33" s="663"/>
      <c r="AHZ33" s="664"/>
      <c r="AIA33" s="662" t="str">
        <f>IFERROR(IF(OR(AHC33="日",AHC33="祝",AHC33=0,AHH33=0),"　",MAX(IF(AND(AHH33&gt;AID14,AHJ33&gt;AIB14),0,IF(AND(AHH33&lt;=AID14,AHH33&gt;AIA14,AHJ33&gt;AIB14),AID14-AHH33,IF(AND(AHH33&lt;=AID14,AHH33&lt;=AIA14,AHJ33&gt;AIB14),AID14-AIA14,IF(AND(AHH33&gt;AIA14,AHJ33&lt;=AIB14),AHJ33-AHH33,IF(AND(AHH33&lt;=AIA14,AHJ33&lt;=AIB14),AHJ33-AIA14,0))))),0)),0)</f>
        <v>　</v>
      </c>
      <c r="AIB33" s="663"/>
      <c r="AIC33" s="664"/>
      <c r="AID33" s="662" t="str">
        <f>IFERROR(IF(OR(AHC33="日",AHC33="祝",AHC33=0,AHH33=0),"　",MAX(IF(AND(AHH33&lt;=AID14,AHJ33&gt;AIE14),AIE14-AID14,IF(AHJ33&lt;=AIE14,0,IF(AND(AHH33&gt;AID14,AHJ33&gt;AIE14),AIE14-AHH33,0))),0)),0)</f>
        <v>　</v>
      </c>
      <c r="AIE33" s="663"/>
      <c r="AIF33" s="664"/>
      <c r="AIG33" s="662" t="str">
        <f t="shared" si="15"/>
        <v>　</v>
      </c>
      <c r="AIH33" s="663"/>
      <c r="AII33" s="664"/>
      <c r="AIJ33" s="665" t="str">
        <f>IF(AIM33="×",TIME(0,0,0),IF(AIW4="非常勤",AHL33,AHX33))</f>
        <v>　</v>
      </c>
      <c r="AIK33" s="666"/>
      <c r="AIL33" s="667"/>
      <c r="AIM33" s="265"/>
      <c r="AIN33" s="665" t="str">
        <f>IF(AIQ33="×",TIME(0,0,0),IF(AIW4="非常勤",AHO33,AIA33))</f>
        <v>　</v>
      </c>
      <c r="AIO33" s="666"/>
      <c r="AIP33" s="667"/>
      <c r="AIQ33" s="265"/>
      <c r="AIR33" s="665" t="str">
        <f>IF(AIU33="×",TIME(0,0,0),IF(AIW4="非常勤",AHR33,AID33))</f>
        <v>　</v>
      </c>
      <c r="AIS33" s="666"/>
      <c r="AIT33" s="667"/>
      <c r="AIU33" s="265"/>
      <c r="AIV33" s="665" t="str">
        <f>IF(AIY33="×",TIME(0,0,0),IF(AIW4="非常勤",AHU33,AIG33))</f>
        <v>　</v>
      </c>
      <c r="AIW33" s="666"/>
      <c r="AIX33" s="667"/>
      <c r="AIY33" s="265"/>
      <c r="AIZ33" s="720"/>
      <c r="AJA33" s="720"/>
      <c r="AJB33" s="668"/>
      <c r="AJC33" s="670"/>
      <c r="AJD33" s="669"/>
      <c r="AJE33" s="671"/>
      <c r="AJF33" s="672"/>
      <c r="AJG33" s="672"/>
      <c r="AJH33" s="673"/>
      <c r="AJI33" s="263">
        <f>'別表_個別勤務状況（1～60）'!$A$33</f>
        <v>19</v>
      </c>
      <c r="AJJ33" s="264" t="str">
        <f>'別表_個別勤務状況（1～60）'!$B$33</f>
        <v>月</v>
      </c>
      <c r="AJK33" s="660"/>
      <c r="AJL33" s="661"/>
      <c r="AJM33" s="660"/>
      <c r="AJN33" s="661"/>
      <c r="AJO33" s="660"/>
      <c r="AJP33" s="661"/>
      <c r="AJQ33" s="660"/>
      <c r="AJR33" s="661"/>
      <c r="AJS33" s="662" t="str">
        <f>IFERROR(IF(OR(AJJ33="日",AJJ33="祝",AJJ33=0,AJK33=""),"　",MAX(IF(AND(AJK33&lt;=AJS14,AJM33&gt;AJT14),AJT14-AJS14,IF(AND(AJK33&gt;AJS14,AJM33&lt;=AJT14),AJM33-AJK33,IF(AND(AJK33&lt;=AJS14,AJM33&lt;=AJT14),AJM33-AJS14,IF(AND(AJK33&gt;AJS14,AJM33&gt;AJT14),AJT14-AJK33,0)))),0)),0)</f>
        <v>　</v>
      </c>
      <c r="AJT33" s="663"/>
      <c r="AJU33" s="664"/>
      <c r="AJV33" s="662" t="str">
        <f>IFERROR(IF(OR(AJJ33="日",AJJ33="祝",AJJ33=0,AJO33=""),"　",MAX(IF(AND(AJO33&gt;AJY14,AJQ33&gt;AJW14),0,IF(AND(AJO33&lt;=AJY14,AJO33&gt;AJV14,AJQ33&gt;AJW14),AJY14-AJO33,IF(AND(AJO33&lt;=AJY14,AJO33&lt;=AJV14,AJQ33&gt;AJW14),AJY14-AJV14,IF(AND(AJO33&gt;AJV14,AJQ33&lt;=AJW14),AJQ33-AJO33,IF(AND(AJO33&lt;=AJV14,AJQ33&lt;=AJW14),AJQ33-AJV14,0))))),0)),0)</f>
        <v>　</v>
      </c>
      <c r="AJW33" s="663"/>
      <c r="AJX33" s="664"/>
      <c r="AJY33" s="662" t="str">
        <f>IFERROR(IF(OR(AJJ33="日",AJJ33="祝",AJJ33=0,AJO33=0),"　",MAX(IF(AND(AJO33&lt;=AJY14,AJQ33&gt;AJZ14),AJZ14-AJY14,IF(AJQ33&lt;=AJZ14,0,IF(AND(AJO33&gt;AJY14,AJQ33&gt;AJZ14),AJZ14-AJO33,0))),0)),0)</f>
        <v>　</v>
      </c>
      <c r="AJZ33" s="663"/>
      <c r="AKA33" s="664"/>
      <c r="AKB33" s="662" t="str">
        <f>IFERROR(IF(OR(AJJ33="日",AJJ33="祝",AJJ33=0,AJO33=0),"　",MAX(IF(AJO33&gt;AKB14,AJQ33-AJO33,IF(AJO33&lt;=AKB14,AJQ33-AKB14,0)),0)),0)</f>
        <v>　</v>
      </c>
      <c r="AKC33" s="663"/>
      <c r="AKD33" s="664"/>
      <c r="AKE33" s="662" t="str">
        <f>IFERROR(IF(OR(AJJ33="日",AJJ33="祝",AJJ33=0,AJK33=""),"　",MAX(IF(AND(AJK33&lt;=AKE14,AJM33&gt;AKF14),AKF14-AKE14,IF(AND(AJK33&gt;AKE14,AJM33&lt;=AKF14),AJM33-AJK33,IF(AND(AJK33&lt;=AKE14,AJM33&lt;=AKF14),AJM33-AKE14,IF(AND(AJK33&gt;AKE14,AJM33&gt;AKF14),AKF14-AJK33,0)))),0)),0)</f>
        <v>　</v>
      </c>
      <c r="AKF33" s="663"/>
      <c r="AKG33" s="664"/>
      <c r="AKH33" s="662" t="str">
        <f>IFERROR(IF(OR(AJJ33="日",AJJ33="祝",AJJ33=0,AJO33=0),"　",MAX(IF(AND(AJO33&gt;AKK14,AJQ33&gt;AKI14),0,IF(AND(AJO33&lt;=AKK14,AJO33&gt;AKH14,AJQ33&gt;AKI14),AKK14-AJO33,IF(AND(AJO33&lt;=AKK14,AJO33&lt;=AKH14,AJQ33&gt;AKI14),AKK14-AKH14,IF(AND(AJO33&gt;AKH14,AJQ33&lt;=AKI14),AJQ33-AJO33,IF(AND(AJO33&lt;=AKH14,AJQ33&lt;=AKI14),AJQ33-AKH14,0))))),0)),0)</f>
        <v>　</v>
      </c>
      <c r="AKI33" s="663"/>
      <c r="AKJ33" s="664"/>
      <c r="AKK33" s="662" t="str">
        <f>IFERROR(IF(OR(AJJ33="日",AJJ33="祝",AJJ33=0,AJO33=0),"　",MAX(IF(AND(AJO33&lt;=AKK14,AJQ33&gt;AKL14),AKL14-AKK14,IF(AJQ33&lt;=AKL14,0,IF(AND(AJO33&gt;AKK14,AJQ33&gt;AKL14),AKL14-AJO33,0))),0)),0)</f>
        <v>　</v>
      </c>
      <c r="AKL33" s="663"/>
      <c r="AKM33" s="664"/>
      <c r="AKN33" s="662" t="str">
        <f t="shared" si="16"/>
        <v>　</v>
      </c>
      <c r="AKO33" s="663"/>
      <c r="AKP33" s="664"/>
      <c r="AKQ33" s="665" t="str">
        <f>IF(AKT33="×",TIME(0,0,0),IF(ALD4="非常勤",AJS33,AKE33))</f>
        <v>　</v>
      </c>
      <c r="AKR33" s="666"/>
      <c r="AKS33" s="667"/>
      <c r="AKT33" s="265"/>
      <c r="AKU33" s="665" t="str">
        <f>IF(AKX33="×",TIME(0,0,0),IF(ALD4="非常勤",AJV33,AKH33))</f>
        <v>　</v>
      </c>
      <c r="AKV33" s="666"/>
      <c r="AKW33" s="667"/>
      <c r="AKX33" s="265"/>
      <c r="AKY33" s="665" t="str">
        <f>IF(ALB33="×",TIME(0,0,0),IF(ALD4="非常勤",AJY33,AKK33))</f>
        <v>　</v>
      </c>
      <c r="AKZ33" s="666"/>
      <c r="ALA33" s="667"/>
      <c r="ALB33" s="265"/>
      <c r="ALC33" s="665" t="str">
        <f>IF(ALF33="×",TIME(0,0,0),IF(ALD4="非常勤",AKB33,AKN33))</f>
        <v>　</v>
      </c>
      <c r="ALD33" s="666"/>
      <c r="ALE33" s="667"/>
      <c r="ALF33" s="265"/>
      <c r="ALG33" s="720"/>
      <c r="ALH33" s="720"/>
      <c r="ALI33" s="668"/>
      <c r="ALJ33" s="670"/>
      <c r="ALK33" s="669"/>
      <c r="ALL33" s="671"/>
      <c r="ALM33" s="672"/>
      <c r="ALN33" s="672"/>
      <c r="ALO33" s="673"/>
      <c r="ALP33" s="263">
        <f>'別表_個別勤務状況（1～60）'!$A$33</f>
        <v>19</v>
      </c>
      <c r="ALQ33" s="264" t="str">
        <f>'別表_個別勤務状況（1～60）'!$B$33</f>
        <v>月</v>
      </c>
      <c r="ALR33" s="660"/>
      <c r="ALS33" s="661"/>
      <c r="ALT33" s="660"/>
      <c r="ALU33" s="661"/>
      <c r="ALV33" s="660"/>
      <c r="ALW33" s="661"/>
      <c r="ALX33" s="660"/>
      <c r="ALY33" s="661"/>
      <c r="ALZ33" s="662" t="str">
        <f>IFERROR(IF(OR(ALQ33="日",ALQ33="祝",ALQ33=0,ALR33=""),"　",MAX(IF(AND(ALR33&lt;=ALZ14,ALT33&gt;AMA14),AMA14-ALZ14,IF(AND(ALR33&gt;ALZ14,ALT33&lt;=AMA14),ALT33-ALR33,IF(AND(ALR33&lt;=ALZ14,ALT33&lt;=AMA14),ALT33-ALZ14,IF(AND(ALR33&gt;ALZ14,ALT33&gt;AMA14),AMA14-ALR33,0)))),0)),0)</f>
        <v>　</v>
      </c>
      <c r="AMA33" s="663"/>
      <c r="AMB33" s="664"/>
      <c r="AMC33" s="662" t="str">
        <f>IFERROR(IF(OR(ALQ33="日",ALQ33="祝",ALQ33=0,ALV33=""),"　",MAX(IF(AND(ALV33&gt;AMF14,ALX33&gt;AMD14),0,IF(AND(ALV33&lt;=AMF14,ALV33&gt;AMC14,ALX33&gt;AMD14),AMF14-ALV33,IF(AND(ALV33&lt;=AMF14,ALV33&lt;=AMC14,ALX33&gt;AMD14),AMF14-AMC14,IF(AND(ALV33&gt;AMC14,ALX33&lt;=AMD14),ALX33-ALV33,IF(AND(ALV33&lt;=AMC14,ALX33&lt;=AMD14),ALX33-AMC14,0))))),0)),0)</f>
        <v>　</v>
      </c>
      <c r="AMD33" s="663"/>
      <c r="AME33" s="664"/>
      <c r="AMF33" s="662" t="str">
        <f>IFERROR(IF(OR(ALQ33="日",ALQ33="祝",ALQ33=0,ALV33=0),"　",MAX(IF(AND(ALV33&lt;=AMF14,ALX33&gt;AMG14),AMG14-AMF14,IF(ALX33&lt;=AMG14,0,IF(AND(ALV33&gt;AMF14,ALX33&gt;AMG14),AMG14-ALV33,0))),0)),0)</f>
        <v>　</v>
      </c>
      <c r="AMG33" s="663"/>
      <c r="AMH33" s="664"/>
      <c r="AMI33" s="662" t="str">
        <f>IFERROR(IF(OR(ALQ33="日",ALQ33="祝",ALQ33=0,ALV33=0),"　",MAX(IF(ALV33&gt;AMI14,ALX33-ALV33,IF(ALV33&lt;=AMI14,ALX33-AMI14,0)),0)),0)</f>
        <v>　</v>
      </c>
      <c r="AMJ33" s="663"/>
      <c r="AMK33" s="664"/>
      <c r="AML33" s="662" t="str">
        <f>IFERROR(IF(OR(ALQ33="日",ALQ33="祝",ALQ33=0,ALR33=""),"　",MAX(IF(AND(ALR33&lt;=AML14,ALT33&gt;AMM14),AMM14-AML14,IF(AND(ALR33&gt;AML14,ALT33&lt;=AMM14),ALT33-ALR33,IF(AND(ALR33&lt;=AML14,ALT33&lt;=AMM14),ALT33-AML14,IF(AND(ALR33&gt;AML14,ALT33&gt;AMM14),AMM14-ALR33,0)))),0)),0)</f>
        <v>　</v>
      </c>
      <c r="AMM33" s="663"/>
      <c r="AMN33" s="664"/>
      <c r="AMO33" s="662" t="str">
        <f>IFERROR(IF(OR(ALQ33="日",ALQ33="祝",ALQ33=0,ALV33=0),"　",MAX(IF(AND(ALV33&gt;AMR14,ALX33&gt;AMP14),0,IF(AND(ALV33&lt;=AMR14,ALV33&gt;AMO14,ALX33&gt;AMP14),AMR14-ALV33,IF(AND(ALV33&lt;=AMR14,ALV33&lt;=AMO14,ALX33&gt;AMP14),AMR14-AMO14,IF(AND(ALV33&gt;AMO14,ALX33&lt;=AMP14),ALX33-ALV33,IF(AND(ALV33&lt;=AMO14,ALX33&lt;=AMP14),ALX33-AMO14,0))))),0)),0)</f>
        <v>　</v>
      </c>
      <c r="AMP33" s="663"/>
      <c r="AMQ33" s="664"/>
      <c r="AMR33" s="662" t="str">
        <f>IFERROR(IF(OR(ALQ33="日",ALQ33="祝",ALQ33=0,ALV33=0),"　",MAX(IF(AND(ALV33&lt;=AMR14,ALX33&gt;AMS14),AMS14-AMR14,IF(ALX33&lt;=AMS14,0,IF(AND(ALV33&gt;AMR14,ALX33&gt;AMS14),AMS14-ALV33,0))),0)),0)</f>
        <v>　</v>
      </c>
      <c r="AMS33" s="663"/>
      <c r="AMT33" s="664"/>
      <c r="AMU33" s="662" t="str">
        <f t="shared" si="17"/>
        <v>　</v>
      </c>
      <c r="AMV33" s="663"/>
      <c r="AMW33" s="664"/>
      <c r="AMX33" s="665" t="str">
        <f>IF(ANA33="×",TIME(0,0,0),IF(ANK4="非常勤",ALZ33,AML33))</f>
        <v>　</v>
      </c>
      <c r="AMY33" s="666"/>
      <c r="AMZ33" s="667"/>
      <c r="ANA33" s="265"/>
      <c r="ANB33" s="665" t="str">
        <f>IF(ANE33="×",TIME(0,0,0),IF(ANK4="非常勤",AMC33,AMO33))</f>
        <v>　</v>
      </c>
      <c r="ANC33" s="666"/>
      <c r="AND33" s="667"/>
      <c r="ANE33" s="265"/>
      <c r="ANF33" s="665" t="str">
        <f>IF(ANI33="×",TIME(0,0,0),IF(ANK4="非常勤",AMF33,AMR33))</f>
        <v>　</v>
      </c>
      <c r="ANG33" s="666"/>
      <c r="ANH33" s="667"/>
      <c r="ANI33" s="265"/>
      <c r="ANJ33" s="665" t="str">
        <f>IF(ANM33="×",TIME(0,0,0),IF(ANK4="非常勤",AMI33,AMU33))</f>
        <v>　</v>
      </c>
      <c r="ANK33" s="666"/>
      <c r="ANL33" s="667"/>
      <c r="ANM33" s="265"/>
      <c r="ANN33" s="720"/>
      <c r="ANO33" s="720"/>
      <c r="ANP33" s="668"/>
      <c r="ANQ33" s="670"/>
      <c r="ANR33" s="669"/>
      <c r="ANS33" s="671"/>
      <c r="ANT33" s="672"/>
      <c r="ANU33" s="672"/>
      <c r="ANV33" s="673"/>
      <c r="ANW33" s="263">
        <f>'別表_個別勤務状況（1～60）'!$A$33</f>
        <v>19</v>
      </c>
      <c r="ANX33" s="264" t="str">
        <f>'別表_個別勤務状況（1～60）'!$B$33</f>
        <v>月</v>
      </c>
      <c r="ANY33" s="660"/>
      <c r="ANZ33" s="661"/>
      <c r="AOA33" s="660"/>
      <c r="AOB33" s="661"/>
      <c r="AOC33" s="660"/>
      <c r="AOD33" s="661"/>
      <c r="AOE33" s="660"/>
      <c r="AOF33" s="661"/>
      <c r="AOG33" s="662" t="str">
        <f>IFERROR(IF(OR(ANX33="日",ANX33="祝",ANX33=0,ANY33=""),"　",MAX(IF(AND(ANY33&lt;=AOG14,AOA33&gt;AOH14),AOH14-AOG14,IF(AND(ANY33&gt;AOG14,AOA33&lt;=AOH14),AOA33-ANY33,IF(AND(ANY33&lt;=AOG14,AOA33&lt;=AOH14),AOA33-AOG14,IF(AND(ANY33&gt;AOG14,AOA33&gt;AOH14),AOH14-ANY33,0)))),0)),0)</f>
        <v>　</v>
      </c>
      <c r="AOH33" s="663"/>
      <c r="AOI33" s="664"/>
      <c r="AOJ33" s="662" t="str">
        <f>IFERROR(IF(OR(ANX33="日",ANX33="祝",ANX33=0,AOC33=""),"　",MAX(IF(AND(AOC33&gt;AOM14,AOE33&gt;AOK14),0,IF(AND(AOC33&lt;=AOM14,AOC33&gt;AOJ14,AOE33&gt;AOK14),AOM14-AOC33,IF(AND(AOC33&lt;=AOM14,AOC33&lt;=AOJ14,AOE33&gt;AOK14),AOM14-AOJ14,IF(AND(AOC33&gt;AOJ14,AOE33&lt;=AOK14),AOE33-AOC33,IF(AND(AOC33&lt;=AOJ14,AOE33&lt;=AOK14),AOE33-AOJ14,0))))),0)),0)</f>
        <v>　</v>
      </c>
      <c r="AOK33" s="663"/>
      <c r="AOL33" s="664"/>
      <c r="AOM33" s="662" t="str">
        <f>IFERROR(IF(OR(ANX33="日",ANX33="祝",ANX33=0,AOC33=0),"　",MAX(IF(AND(AOC33&lt;=AOM14,AOE33&gt;AON14),AON14-AOM14,IF(AOE33&lt;=AON14,0,IF(AND(AOC33&gt;AOM14,AOE33&gt;AON14),AON14-AOC33,0))),0)),0)</f>
        <v>　</v>
      </c>
      <c r="AON33" s="663"/>
      <c r="AOO33" s="664"/>
      <c r="AOP33" s="662" t="str">
        <f>IFERROR(IF(OR(ANX33="日",ANX33="祝",ANX33=0,AOC33=0),"　",MAX(IF(AOC33&gt;AOP14,AOE33-AOC33,IF(AOC33&lt;=AOP14,AOE33-AOP14,0)),0)),0)</f>
        <v>　</v>
      </c>
      <c r="AOQ33" s="663"/>
      <c r="AOR33" s="664"/>
      <c r="AOS33" s="662" t="str">
        <f>IFERROR(IF(OR(ANX33="日",ANX33="祝",ANX33=0,ANY33=""),"　",MAX(IF(AND(ANY33&lt;=AOS14,AOA33&gt;AOT14),AOT14-AOS14,IF(AND(ANY33&gt;AOS14,AOA33&lt;=AOT14),AOA33-ANY33,IF(AND(ANY33&lt;=AOS14,AOA33&lt;=AOT14),AOA33-AOS14,IF(AND(ANY33&gt;AOS14,AOA33&gt;AOT14),AOT14-ANY33,0)))),0)),0)</f>
        <v>　</v>
      </c>
      <c r="AOT33" s="663"/>
      <c r="AOU33" s="664"/>
      <c r="AOV33" s="662" t="str">
        <f>IFERROR(IF(OR(ANX33="日",ANX33="祝",ANX33=0,AOC33=0),"　",MAX(IF(AND(AOC33&gt;AOY14,AOE33&gt;AOW14),0,IF(AND(AOC33&lt;=AOY14,AOC33&gt;AOV14,AOE33&gt;AOW14),AOY14-AOC33,IF(AND(AOC33&lt;=AOY14,AOC33&lt;=AOV14,AOE33&gt;AOW14),AOY14-AOV14,IF(AND(AOC33&gt;AOV14,AOE33&lt;=AOW14),AOE33-AOC33,IF(AND(AOC33&lt;=AOV14,AOE33&lt;=AOW14),AOE33-AOV14,0))))),0)),0)</f>
        <v>　</v>
      </c>
      <c r="AOW33" s="663"/>
      <c r="AOX33" s="664"/>
      <c r="AOY33" s="662" t="str">
        <f>IFERROR(IF(OR(ANX33="日",ANX33="祝",ANX33=0,AOC33=0),"　",MAX(IF(AND(AOC33&lt;=AOY14,AOE33&gt;AOZ14),AOZ14-AOY14,IF(AOE33&lt;=AOZ14,0,IF(AND(AOC33&gt;AOY14,AOE33&gt;AOZ14),AOZ14-AOC33,0))),0)),0)</f>
        <v>　</v>
      </c>
      <c r="AOZ33" s="663"/>
      <c r="APA33" s="664"/>
      <c r="APB33" s="662" t="str">
        <f t="shared" si="18"/>
        <v>　</v>
      </c>
      <c r="APC33" s="663"/>
      <c r="APD33" s="664"/>
      <c r="APE33" s="665" t="str">
        <f>IF(APH33="×",TIME(0,0,0),IF(APR4="非常勤",AOG33,AOS33))</f>
        <v>　</v>
      </c>
      <c r="APF33" s="666"/>
      <c r="APG33" s="667"/>
      <c r="APH33" s="265"/>
      <c r="API33" s="665" t="str">
        <f>IF(APL33="×",TIME(0,0,0),IF(APR4="非常勤",AOJ33,AOV33))</f>
        <v>　</v>
      </c>
      <c r="APJ33" s="666"/>
      <c r="APK33" s="667"/>
      <c r="APL33" s="265"/>
      <c r="APM33" s="665" t="str">
        <f>IF(APP33="×",TIME(0,0,0),IF(APR4="非常勤",AOM33,AOY33))</f>
        <v>　</v>
      </c>
      <c r="APN33" s="666"/>
      <c r="APO33" s="667"/>
      <c r="APP33" s="265"/>
      <c r="APQ33" s="665" t="str">
        <f>IF(APT33="×",TIME(0,0,0),IF(APR4="非常勤",AOP33,APB33))</f>
        <v>　</v>
      </c>
      <c r="APR33" s="666"/>
      <c r="APS33" s="667"/>
      <c r="APT33" s="265"/>
      <c r="APU33" s="720"/>
      <c r="APV33" s="720"/>
      <c r="APW33" s="668"/>
      <c r="APX33" s="670"/>
      <c r="APY33" s="669"/>
      <c r="APZ33" s="671"/>
      <c r="AQA33" s="672"/>
      <c r="AQB33" s="672"/>
      <c r="AQC33" s="673"/>
      <c r="AQD33" s="263">
        <f>'別表_個別勤務状況（1～60）'!$A$33</f>
        <v>19</v>
      </c>
      <c r="AQE33" s="264" t="str">
        <f>'別表_個別勤務状況（1～60）'!$B$33</f>
        <v>月</v>
      </c>
      <c r="AQF33" s="660"/>
      <c r="AQG33" s="661"/>
      <c r="AQH33" s="660"/>
      <c r="AQI33" s="661"/>
      <c r="AQJ33" s="660"/>
      <c r="AQK33" s="661"/>
      <c r="AQL33" s="660"/>
      <c r="AQM33" s="661"/>
      <c r="AQN33" s="662" t="str">
        <f>IFERROR(IF(OR(AQE33="日",AQE33="祝",AQE33=0,AQF33=""),"　",MAX(IF(AND(AQF33&lt;=AQN14,AQH33&gt;AQO14),AQO14-AQN14,IF(AND(AQF33&gt;AQN14,AQH33&lt;=AQO14),AQH33-AQF33,IF(AND(AQF33&lt;=AQN14,AQH33&lt;=AQO14),AQH33-AQN14,IF(AND(AQF33&gt;AQN14,AQH33&gt;AQO14),AQO14-AQF33,0)))),0)),0)</f>
        <v>　</v>
      </c>
      <c r="AQO33" s="663"/>
      <c r="AQP33" s="664"/>
      <c r="AQQ33" s="662" t="str">
        <f>IFERROR(IF(OR(AQE33="日",AQE33="祝",AQE33=0,AQJ33=""),"　",MAX(IF(AND(AQJ33&gt;AQT14,AQL33&gt;AQR14),0,IF(AND(AQJ33&lt;=AQT14,AQJ33&gt;AQQ14,AQL33&gt;AQR14),AQT14-AQJ33,IF(AND(AQJ33&lt;=AQT14,AQJ33&lt;=AQQ14,AQL33&gt;AQR14),AQT14-AQQ14,IF(AND(AQJ33&gt;AQQ14,AQL33&lt;=AQR14),AQL33-AQJ33,IF(AND(AQJ33&lt;=AQQ14,AQL33&lt;=AQR14),AQL33-AQQ14,0))))),0)),0)</f>
        <v>　</v>
      </c>
      <c r="AQR33" s="663"/>
      <c r="AQS33" s="664"/>
      <c r="AQT33" s="662" t="str">
        <f>IFERROR(IF(OR(AQE33="日",AQE33="祝",AQE33=0,AQJ33=0),"　",MAX(IF(AND(AQJ33&lt;=AQT14,AQL33&gt;AQU14),AQU14-AQT14,IF(AQL33&lt;=AQU14,0,IF(AND(AQJ33&gt;AQT14,AQL33&gt;AQU14),AQU14-AQJ33,0))),0)),0)</f>
        <v>　</v>
      </c>
      <c r="AQU33" s="663"/>
      <c r="AQV33" s="664"/>
      <c r="AQW33" s="662" t="str">
        <f>IFERROR(IF(OR(AQE33="日",AQE33="祝",AQE33=0,AQJ33=0),"　",MAX(IF(AQJ33&gt;AQW14,AQL33-AQJ33,IF(AQJ33&lt;=AQW14,AQL33-AQW14,0)),0)),0)</f>
        <v>　</v>
      </c>
      <c r="AQX33" s="663"/>
      <c r="AQY33" s="664"/>
      <c r="AQZ33" s="662" t="str">
        <f>IFERROR(IF(OR(AQE33="日",AQE33="祝",AQE33=0,AQF33=""),"　",MAX(IF(AND(AQF33&lt;=AQZ14,AQH33&gt;ARA14),ARA14-AQZ14,IF(AND(AQF33&gt;AQZ14,AQH33&lt;=ARA14),AQH33-AQF33,IF(AND(AQF33&lt;=AQZ14,AQH33&lt;=ARA14),AQH33-AQZ14,IF(AND(AQF33&gt;AQZ14,AQH33&gt;ARA14),ARA14-AQF33,0)))),0)),0)</f>
        <v>　</v>
      </c>
      <c r="ARA33" s="663"/>
      <c r="ARB33" s="664"/>
      <c r="ARC33" s="662" t="str">
        <f>IFERROR(IF(OR(AQE33="日",AQE33="祝",AQE33=0,AQJ33=0),"　",MAX(IF(AND(AQJ33&gt;ARF14,AQL33&gt;ARD14),0,IF(AND(AQJ33&lt;=ARF14,AQJ33&gt;ARC14,AQL33&gt;ARD14),ARF14-AQJ33,IF(AND(AQJ33&lt;=ARF14,AQJ33&lt;=ARC14,AQL33&gt;ARD14),ARF14-ARC14,IF(AND(AQJ33&gt;ARC14,AQL33&lt;=ARD14),AQL33-AQJ33,IF(AND(AQJ33&lt;=ARC14,AQL33&lt;=ARD14),AQL33-ARC14,0))))),0)),0)</f>
        <v>　</v>
      </c>
      <c r="ARD33" s="663"/>
      <c r="ARE33" s="664"/>
      <c r="ARF33" s="662" t="str">
        <f>IFERROR(IF(OR(AQE33="日",AQE33="祝",AQE33=0,AQJ33=0),"　",MAX(IF(AND(AQJ33&lt;=ARF14,AQL33&gt;ARG14),ARG14-ARF14,IF(AQL33&lt;=ARG14,0,IF(AND(AQJ33&gt;ARF14,AQL33&gt;ARG14),ARG14-AQJ33,0))),0)),0)</f>
        <v>　</v>
      </c>
      <c r="ARG33" s="663"/>
      <c r="ARH33" s="664"/>
      <c r="ARI33" s="662" t="str">
        <f t="shared" si="19"/>
        <v>　</v>
      </c>
      <c r="ARJ33" s="663"/>
      <c r="ARK33" s="664"/>
      <c r="ARL33" s="665" t="str">
        <f>IF(ARO33="×",TIME(0,0,0),IF(ARY4="非常勤",AQN33,AQZ33))</f>
        <v>　</v>
      </c>
      <c r="ARM33" s="666"/>
      <c r="ARN33" s="667"/>
      <c r="ARO33" s="265"/>
      <c r="ARP33" s="665" t="str">
        <f>IF(ARS33="×",TIME(0,0,0),IF(ARY4="非常勤",AQQ33,ARC33))</f>
        <v>　</v>
      </c>
      <c r="ARQ33" s="666"/>
      <c r="ARR33" s="667"/>
      <c r="ARS33" s="265"/>
      <c r="ART33" s="665" t="str">
        <f>IF(ARW33="×",TIME(0,0,0),IF(ARY4="非常勤",AQT33,ARF33))</f>
        <v>　</v>
      </c>
      <c r="ARU33" s="666"/>
      <c r="ARV33" s="667"/>
      <c r="ARW33" s="265"/>
      <c r="ARX33" s="665" t="str">
        <f>IF(ASA33="×",TIME(0,0,0),IF(ARY4="非常勤",AQW33,ARI33))</f>
        <v>　</v>
      </c>
      <c r="ARY33" s="666"/>
      <c r="ARZ33" s="667"/>
      <c r="ASA33" s="265"/>
      <c r="ASB33" s="720"/>
      <c r="ASC33" s="720"/>
      <c r="ASD33" s="668"/>
      <c r="ASE33" s="670"/>
      <c r="ASF33" s="669"/>
      <c r="ASG33" s="671"/>
      <c r="ASH33" s="672"/>
      <c r="ASI33" s="672"/>
      <c r="ASJ33" s="673"/>
      <c r="ASK33" s="263">
        <f>'別表_個別勤務状況（1～60）'!$A$33</f>
        <v>19</v>
      </c>
      <c r="ASL33" s="264" t="str">
        <f>'別表_個別勤務状況（1～60）'!$B$33</f>
        <v>月</v>
      </c>
      <c r="ASM33" s="660"/>
      <c r="ASN33" s="661"/>
      <c r="ASO33" s="660"/>
      <c r="ASP33" s="661"/>
      <c r="ASQ33" s="660"/>
      <c r="ASR33" s="661"/>
      <c r="ASS33" s="660"/>
      <c r="AST33" s="661"/>
      <c r="ASU33" s="662" t="str">
        <f>IFERROR(IF(OR(ASL33="日",ASL33="祝",ASL33=0,ASM33=""),"　",MAX(IF(AND(ASM33&lt;=ASU14,ASO33&gt;ASV14),ASV14-ASU14,IF(AND(ASM33&gt;ASU14,ASO33&lt;=ASV14),ASO33-ASM33,IF(AND(ASM33&lt;=ASU14,ASO33&lt;=ASV14),ASO33-ASU14,IF(AND(ASM33&gt;ASU14,ASO33&gt;ASV14),ASV14-ASM33,0)))),0)),0)</f>
        <v>　</v>
      </c>
      <c r="ASV33" s="663"/>
      <c r="ASW33" s="664"/>
      <c r="ASX33" s="662" t="str">
        <f>IFERROR(IF(OR(ASL33="日",ASL33="祝",ASL33=0,ASQ33=""),"　",MAX(IF(AND(ASQ33&gt;ATA14,ASS33&gt;ASY14),0,IF(AND(ASQ33&lt;=ATA14,ASQ33&gt;ASX14,ASS33&gt;ASY14),ATA14-ASQ33,IF(AND(ASQ33&lt;=ATA14,ASQ33&lt;=ASX14,ASS33&gt;ASY14),ATA14-ASX14,IF(AND(ASQ33&gt;ASX14,ASS33&lt;=ASY14),ASS33-ASQ33,IF(AND(ASQ33&lt;=ASX14,ASS33&lt;=ASY14),ASS33-ASX14,0))))),0)),0)</f>
        <v>　</v>
      </c>
      <c r="ASY33" s="663"/>
      <c r="ASZ33" s="664"/>
      <c r="ATA33" s="662" t="str">
        <f>IFERROR(IF(OR(ASL33="日",ASL33="祝",ASL33=0,ASQ33=0),"　",MAX(IF(AND(ASQ33&lt;=ATA14,ASS33&gt;ATB14),ATB14-ATA14,IF(ASS33&lt;=ATB14,0,IF(AND(ASQ33&gt;ATA14,ASS33&gt;ATB14),ATB14-ASQ33,0))),0)),0)</f>
        <v>　</v>
      </c>
      <c r="ATB33" s="663"/>
      <c r="ATC33" s="664"/>
      <c r="ATD33" s="662" t="str">
        <f>IFERROR(IF(OR(ASL33="日",ASL33="祝",ASL33=0,ASQ33=0),"　",MAX(IF(ASQ33&gt;ATD14,ASS33-ASQ33,IF(ASQ33&lt;=ATD14,ASS33-ATD14,0)),0)),0)</f>
        <v>　</v>
      </c>
      <c r="ATE33" s="663"/>
      <c r="ATF33" s="664"/>
      <c r="ATG33" s="662" t="str">
        <f>IFERROR(IF(OR(ASL33="日",ASL33="祝",ASL33=0,ASM33=""),"　",MAX(IF(AND(ASM33&lt;=ATG14,ASO33&gt;ATH14),ATH14-ATG14,IF(AND(ASM33&gt;ATG14,ASO33&lt;=ATH14),ASO33-ASM33,IF(AND(ASM33&lt;=ATG14,ASO33&lt;=ATH14),ASO33-ATG14,IF(AND(ASM33&gt;ATG14,ASO33&gt;ATH14),ATH14-ASM33,0)))),0)),0)</f>
        <v>　</v>
      </c>
      <c r="ATH33" s="663"/>
      <c r="ATI33" s="664"/>
      <c r="ATJ33" s="662" t="str">
        <f>IFERROR(IF(OR(ASL33="日",ASL33="祝",ASL33=0,ASQ33=0),"　",MAX(IF(AND(ASQ33&gt;ATM14,ASS33&gt;ATK14),0,IF(AND(ASQ33&lt;=ATM14,ASQ33&gt;ATJ14,ASS33&gt;ATK14),ATM14-ASQ33,IF(AND(ASQ33&lt;=ATM14,ASQ33&lt;=ATJ14,ASS33&gt;ATK14),ATM14-ATJ14,IF(AND(ASQ33&gt;ATJ14,ASS33&lt;=ATK14),ASS33-ASQ33,IF(AND(ASQ33&lt;=ATJ14,ASS33&lt;=ATK14),ASS33-ATJ14,0))))),0)),0)</f>
        <v>　</v>
      </c>
      <c r="ATK33" s="663"/>
      <c r="ATL33" s="664"/>
      <c r="ATM33" s="662" t="str">
        <f>IFERROR(IF(OR(ASL33="日",ASL33="祝",ASL33=0,ASQ33=0),"　",MAX(IF(AND(ASQ33&lt;=ATM14,ASS33&gt;ATN14),ATN14-ATM14,IF(ASS33&lt;=ATN14,0,IF(AND(ASQ33&gt;ATM14,ASS33&gt;ATN14),ATN14-ASQ33,0))),0)),0)</f>
        <v>　</v>
      </c>
      <c r="ATN33" s="663"/>
      <c r="ATO33" s="664"/>
      <c r="ATP33" s="662" t="str">
        <f t="shared" si="20"/>
        <v>　</v>
      </c>
      <c r="ATQ33" s="663"/>
      <c r="ATR33" s="664"/>
      <c r="ATS33" s="665" t="str">
        <f>IF(ATV33="×",TIME(0,0,0),IF(AUF4="非常勤",ASU33,ATG33))</f>
        <v>　</v>
      </c>
      <c r="ATT33" s="666"/>
      <c r="ATU33" s="667"/>
      <c r="ATV33" s="265"/>
      <c r="ATW33" s="665" t="str">
        <f>IF(ATZ33="×",TIME(0,0,0),IF(AUF4="非常勤",ASX33,ATJ33))</f>
        <v>　</v>
      </c>
      <c r="ATX33" s="666"/>
      <c r="ATY33" s="667"/>
      <c r="ATZ33" s="265"/>
      <c r="AUA33" s="665" t="str">
        <f>IF(AUD33="×",TIME(0,0,0),IF(AUF4="非常勤",ATA33,ATM33))</f>
        <v>　</v>
      </c>
      <c r="AUB33" s="666"/>
      <c r="AUC33" s="667"/>
      <c r="AUD33" s="265"/>
      <c r="AUE33" s="665" t="str">
        <f>IF(AUH33="×",TIME(0,0,0),IF(AUF4="非常勤",ATD33,ATP33))</f>
        <v>　</v>
      </c>
      <c r="AUF33" s="666"/>
      <c r="AUG33" s="667"/>
      <c r="AUH33" s="265"/>
      <c r="AUI33" s="720"/>
      <c r="AUJ33" s="720"/>
      <c r="AUK33" s="668"/>
      <c r="AUL33" s="670"/>
      <c r="AUM33" s="669"/>
      <c r="AUN33" s="671"/>
      <c r="AUO33" s="672"/>
      <c r="AUP33" s="672"/>
      <c r="AUQ33" s="673"/>
      <c r="AUR33" s="263">
        <f>'別表_個別勤務状況（1～60）'!$A$33</f>
        <v>19</v>
      </c>
      <c r="AUS33" s="264" t="str">
        <f>'別表_個別勤務状況（1～60）'!$B$33</f>
        <v>月</v>
      </c>
      <c r="AUT33" s="660"/>
      <c r="AUU33" s="661"/>
      <c r="AUV33" s="660"/>
      <c r="AUW33" s="661"/>
      <c r="AUX33" s="660"/>
      <c r="AUY33" s="661"/>
      <c r="AUZ33" s="660"/>
      <c r="AVA33" s="661"/>
      <c r="AVB33" s="662" t="str">
        <f>IFERROR(IF(OR(AUS33="日",AUS33="祝",AUS33=0,AUT33=""),"　",MAX(IF(AND(AUT33&lt;=AVB14,AUV33&gt;AVC14),AVC14-AVB14,IF(AND(AUT33&gt;AVB14,AUV33&lt;=AVC14),AUV33-AUT33,IF(AND(AUT33&lt;=AVB14,AUV33&lt;=AVC14),AUV33-AVB14,IF(AND(AUT33&gt;AVB14,AUV33&gt;AVC14),AVC14-AUT33,0)))),0)),0)</f>
        <v>　</v>
      </c>
      <c r="AVC33" s="663"/>
      <c r="AVD33" s="664"/>
      <c r="AVE33" s="662" t="str">
        <f>IFERROR(IF(OR(AUS33="日",AUS33="祝",AUS33=0,AUX33=""),"　",MAX(IF(AND(AUX33&gt;AVH14,AUZ33&gt;AVF14),0,IF(AND(AUX33&lt;=AVH14,AUX33&gt;AVE14,AUZ33&gt;AVF14),AVH14-AUX33,IF(AND(AUX33&lt;=AVH14,AUX33&lt;=AVE14,AUZ33&gt;AVF14),AVH14-AVE14,IF(AND(AUX33&gt;AVE14,AUZ33&lt;=AVF14),AUZ33-AUX33,IF(AND(AUX33&lt;=AVE14,AUZ33&lt;=AVF14),AUZ33-AVE14,0))))),0)),0)</f>
        <v>　</v>
      </c>
      <c r="AVF33" s="663"/>
      <c r="AVG33" s="664"/>
      <c r="AVH33" s="662" t="str">
        <f>IFERROR(IF(OR(AUS33="日",AUS33="祝",AUS33=0,AUX33=0),"　",MAX(IF(AND(AUX33&lt;=AVH14,AUZ33&gt;AVI14),AVI14-AVH14,IF(AUZ33&lt;=AVI14,0,IF(AND(AUX33&gt;AVH14,AUZ33&gt;AVI14),AVI14-AUX33,0))),0)),0)</f>
        <v>　</v>
      </c>
      <c r="AVI33" s="663"/>
      <c r="AVJ33" s="664"/>
      <c r="AVK33" s="662" t="str">
        <f>IFERROR(IF(OR(AUS33="日",AUS33="祝",AUS33=0,AUX33=0),"　",MAX(IF(AUX33&gt;AVK14,AUZ33-AUX33,IF(AUX33&lt;=AVK14,AUZ33-AVK14,0)),0)),0)</f>
        <v>　</v>
      </c>
      <c r="AVL33" s="663"/>
      <c r="AVM33" s="664"/>
      <c r="AVN33" s="662" t="str">
        <f>IFERROR(IF(OR(AUS33="日",AUS33="祝",AUS33=0,AUT33=""),"　",MAX(IF(AND(AUT33&lt;=AVN14,AUV33&gt;AVO14),AVO14-AVN14,IF(AND(AUT33&gt;AVN14,AUV33&lt;=AVO14),AUV33-AUT33,IF(AND(AUT33&lt;=AVN14,AUV33&lt;=AVO14),AUV33-AVN14,IF(AND(AUT33&gt;AVN14,AUV33&gt;AVO14),AVO14-AUT33,0)))),0)),0)</f>
        <v>　</v>
      </c>
      <c r="AVO33" s="663"/>
      <c r="AVP33" s="664"/>
      <c r="AVQ33" s="662" t="str">
        <f>IFERROR(IF(OR(AUS33="日",AUS33="祝",AUS33=0,AUX33=0),"　",MAX(IF(AND(AUX33&gt;AVT14,AUZ33&gt;AVR14),0,IF(AND(AUX33&lt;=AVT14,AUX33&gt;AVQ14,AUZ33&gt;AVR14),AVT14-AUX33,IF(AND(AUX33&lt;=AVT14,AUX33&lt;=AVQ14,AUZ33&gt;AVR14),AVT14-AVQ14,IF(AND(AUX33&gt;AVQ14,AUZ33&lt;=AVR14),AUZ33-AUX33,IF(AND(AUX33&lt;=AVQ14,AUZ33&lt;=AVR14),AUZ33-AVQ14,0))))),0)),0)</f>
        <v>　</v>
      </c>
      <c r="AVR33" s="663"/>
      <c r="AVS33" s="664"/>
      <c r="AVT33" s="662" t="str">
        <f>IFERROR(IF(OR(AUS33="日",AUS33="祝",AUS33=0,AUX33=0),"　",MAX(IF(AND(AUX33&lt;=AVT14,AUZ33&gt;AVU14),AVU14-AVT14,IF(AUZ33&lt;=AVU14,0,IF(AND(AUX33&gt;AVT14,AUZ33&gt;AVU14),AVU14-AUX33,0))),0)),0)</f>
        <v>　</v>
      </c>
      <c r="AVU33" s="663"/>
      <c r="AVV33" s="664"/>
      <c r="AVW33" s="662" t="str">
        <f t="shared" si="21"/>
        <v>　</v>
      </c>
      <c r="AVX33" s="663"/>
      <c r="AVY33" s="664"/>
      <c r="AVZ33" s="665" t="str">
        <f>IF(AWC33="×",TIME(0,0,0),IF(AWM4="非常勤",AVB33,AVN33))</f>
        <v>　</v>
      </c>
      <c r="AWA33" s="666"/>
      <c r="AWB33" s="667"/>
      <c r="AWC33" s="265"/>
      <c r="AWD33" s="665" t="str">
        <f>IF(AWG33="×",TIME(0,0,0),IF(AWM4="非常勤",AVE33,AVQ33))</f>
        <v>　</v>
      </c>
      <c r="AWE33" s="666"/>
      <c r="AWF33" s="667"/>
      <c r="AWG33" s="265"/>
      <c r="AWH33" s="665" t="str">
        <f>IF(AWK33="×",TIME(0,0,0),IF(AWM4="非常勤",AVH33,AVT33))</f>
        <v>　</v>
      </c>
      <c r="AWI33" s="666"/>
      <c r="AWJ33" s="667"/>
      <c r="AWK33" s="265"/>
      <c r="AWL33" s="665" t="str">
        <f>IF(AWO33="×",TIME(0,0,0),IF(AWM4="非常勤",AVK33,AVW33))</f>
        <v>　</v>
      </c>
      <c r="AWM33" s="666"/>
      <c r="AWN33" s="667"/>
      <c r="AWO33" s="265"/>
      <c r="AWP33" s="720"/>
      <c r="AWQ33" s="720"/>
      <c r="AWR33" s="668"/>
      <c r="AWS33" s="670"/>
      <c r="AWT33" s="669"/>
      <c r="AWU33" s="671"/>
      <c r="AWV33" s="672"/>
      <c r="AWW33" s="672"/>
      <c r="AWX33" s="673"/>
      <c r="AWY33" s="263">
        <f>'別表_個別勤務状況（1～60）'!$A$33</f>
        <v>19</v>
      </c>
      <c r="AWZ33" s="264" t="str">
        <f>'別表_個別勤務状況（1～60）'!$B$33</f>
        <v>月</v>
      </c>
      <c r="AXA33" s="660"/>
      <c r="AXB33" s="661"/>
      <c r="AXC33" s="660"/>
      <c r="AXD33" s="661"/>
      <c r="AXE33" s="660"/>
      <c r="AXF33" s="661"/>
      <c r="AXG33" s="660"/>
      <c r="AXH33" s="661"/>
      <c r="AXI33" s="662" t="str">
        <f>IFERROR(IF(OR(AWZ33="日",AWZ33="祝",AWZ33=0,AXA33=""),"　",MAX(IF(AND(AXA33&lt;=AXI14,AXC33&gt;AXJ14),AXJ14-AXI14,IF(AND(AXA33&gt;AXI14,AXC33&lt;=AXJ14),AXC33-AXA33,IF(AND(AXA33&lt;=AXI14,AXC33&lt;=AXJ14),AXC33-AXI14,IF(AND(AXA33&gt;AXI14,AXC33&gt;AXJ14),AXJ14-AXA33,0)))),0)),0)</f>
        <v>　</v>
      </c>
      <c r="AXJ33" s="663"/>
      <c r="AXK33" s="664"/>
      <c r="AXL33" s="662" t="str">
        <f>IFERROR(IF(OR(AWZ33="日",AWZ33="祝",AWZ33=0,AXE33=""),"　",MAX(IF(AND(AXE33&gt;AXO14,AXG33&gt;AXM14),0,IF(AND(AXE33&lt;=AXO14,AXE33&gt;AXL14,AXG33&gt;AXM14),AXO14-AXE33,IF(AND(AXE33&lt;=AXO14,AXE33&lt;=AXL14,AXG33&gt;AXM14),AXO14-AXL14,IF(AND(AXE33&gt;AXL14,AXG33&lt;=AXM14),AXG33-AXE33,IF(AND(AXE33&lt;=AXL14,AXG33&lt;=AXM14),AXG33-AXL14,0))))),0)),0)</f>
        <v>　</v>
      </c>
      <c r="AXM33" s="663"/>
      <c r="AXN33" s="664"/>
      <c r="AXO33" s="662" t="str">
        <f>IFERROR(IF(OR(AWZ33="日",AWZ33="祝",AWZ33=0,AXE33=0),"　",MAX(IF(AND(AXE33&lt;=AXO14,AXG33&gt;AXP14),AXP14-AXO14,IF(AXG33&lt;=AXP14,0,IF(AND(AXE33&gt;AXO14,AXG33&gt;AXP14),AXP14-AXE33,0))),0)),0)</f>
        <v>　</v>
      </c>
      <c r="AXP33" s="663"/>
      <c r="AXQ33" s="664"/>
      <c r="AXR33" s="662" t="str">
        <f>IFERROR(IF(OR(AWZ33="日",AWZ33="祝",AWZ33=0,AXE33=0),"　",MAX(IF(AXE33&gt;AXR14,AXG33-AXE33,IF(AXE33&lt;=AXR14,AXG33-AXR14,0)),0)),0)</f>
        <v>　</v>
      </c>
      <c r="AXS33" s="663"/>
      <c r="AXT33" s="664"/>
      <c r="AXU33" s="662" t="str">
        <f>IFERROR(IF(OR(AWZ33="日",AWZ33="祝",AWZ33=0,AXA33=""),"　",MAX(IF(AND(AXA33&lt;=AXU14,AXC33&gt;AXV14),AXV14-AXU14,IF(AND(AXA33&gt;AXU14,AXC33&lt;=AXV14),AXC33-AXA33,IF(AND(AXA33&lt;=AXU14,AXC33&lt;=AXV14),AXC33-AXU14,IF(AND(AXA33&gt;AXU14,AXC33&gt;AXV14),AXV14-AXA33,0)))),0)),0)</f>
        <v>　</v>
      </c>
      <c r="AXV33" s="663"/>
      <c r="AXW33" s="664"/>
      <c r="AXX33" s="662" t="str">
        <f>IFERROR(IF(OR(AWZ33="日",AWZ33="祝",AWZ33=0,AXE33=0),"　",MAX(IF(AND(AXE33&gt;AYA14,AXG33&gt;AXY14),0,IF(AND(AXE33&lt;=AYA14,AXE33&gt;AXX14,AXG33&gt;AXY14),AYA14-AXE33,IF(AND(AXE33&lt;=AYA14,AXE33&lt;=AXX14,AXG33&gt;AXY14),AYA14-AXX14,IF(AND(AXE33&gt;AXX14,AXG33&lt;=AXY14),AXG33-AXE33,IF(AND(AXE33&lt;=AXX14,AXG33&lt;=AXY14),AXG33-AXX14,0))))),0)),0)</f>
        <v>　</v>
      </c>
      <c r="AXY33" s="663"/>
      <c r="AXZ33" s="664"/>
      <c r="AYA33" s="662" t="str">
        <f>IFERROR(IF(OR(AWZ33="日",AWZ33="祝",AWZ33=0,AXE33=0),"　",MAX(IF(AND(AXE33&lt;=AYA14,AXG33&gt;AYB14),AYB14-AYA14,IF(AXG33&lt;=AYB14,0,IF(AND(AXE33&gt;AYA14,AXG33&gt;AYB14),AYB14-AXE33,0))),0)),0)</f>
        <v>　</v>
      </c>
      <c r="AYB33" s="663"/>
      <c r="AYC33" s="664"/>
      <c r="AYD33" s="662" t="str">
        <f t="shared" si="22"/>
        <v>　</v>
      </c>
      <c r="AYE33" s="663"/>
      <c r="AYF33" s="664"/>
      <c r="AYG33" s="665" t="str">
        <f>IF(AYJ33="×",TIME(0,0,0),IF(AYT4="非常勤",AXI33,AXU33))</f>
        <v>　</v>
      </c>
      <c r="AYH33" s="666"/>
      <c r="AYI33" s="667"/>
      <c r="AYJ33" s="265"/>
      <c r="AYK33" s="665" t="str">
        <f>IF(AYN33="×",TIME(0,0,0),IF(AYT4="非常勤",AXL33,AXX33))</f>
        <v>　</v>
      </c>
      <c r="AYL33" s="666"/>
      <c r="AYM33" s="667"/>
      <c r="AYN33" s="265"/>
      <c r="AYO33" s="665" t="str">
        <f>IF(AYR33="×",TIME(0,0,0),IF(AYT4="非常勤",AXO33,AYA33))</f>
        <v>　</v>
      </c>
      <c r="AYP33" s="666"/>
      <c r="AYQ33" s="667"/>
      <c r="AYR33" s="265"/>
      <c r="AYS33" s="665" t="str">
        <f>IF(AYV33="×",TIME(0,0,0),IF(AYT4="非常勤",AXR33,AYD33))</f>
        <v>　</v>
      </c>
      <c r="AYT33" s="666"/>
      <c r="AYU33" s="667"/>
      <c r="AYV33" s="265"/>
      <c r="AYW33" s="720"/>
      <c r="AYX33" s="720"/>
      <c r="AYY33" s="668"/>
      <c r="AYZ33" s="670"/>
      <c r="AZA33" s="669"/>
      <c r="AZB33" s="671"/>
      <c r="AZC33" s="672"/>
      <c r="AZD33" s="672"/>
      <c r="AZE33" s="673"/>
      <c r="AZF33" s="263">
        <f>'別表_個別勤務状況（1～60）'!$A$33</f>
        <v>19</v>
      </c>
      <c r="AZG33" s="264" t="str">
        <f>'別表_個別勤務状況（1～60）'!$B$33</f>
        <v>月</v>
      </c>
      <c r="AZH33" s="660"/>
      <c r="AZI33" s="661"/>
      <c r="AZJ33" s="660"/>
      <c r="AZK33" s="661"/>
      <c r="AZL33" s="660"/>
      <c r="AZM33" s="661"/>
      <c r="AZN33" s="660"/>
      <c r="AZO33" s="661"/>
      <c r="AZP33" s="662" t="str">
        <f>IFERROR(IF(OR(AZG33="日",AZG33="祝",AZG33=0,AZH33=""),"　",MAX(IF(AND(AZH33&lt;=AZP14,AZJ33&gt;AZQ14),AZQ14-AZP14,IF(AND(AZH33&gt;AZP14,AZJ33&lt;=AZQ14),AZJ33-AZH33,IF(AND(AZH33&lt;=AZP14,AZJ33&lt;=AZQ14),AZJ33-AZP14,IF(AND(AZH33&gt;AZP14,AZJ33&gt;AZQ14),AZQ14-AZH33,0)))),0)),0)</f>
        <v>　</v>
      </c>
      <c r="AZQ33" s="663"/>
      <c r="AZR33" s="664"/>
      <c r="AZS33" s="662" t="str">
        <f>IFERROR(IF(OR(AZG33="日",AZG33="祝",AZG33=0,AZL33=""),"　",MAX(IF(AND(AZL33&gt;AZV14,AZN33&gt;AZT14),0,IF(AND(AZL33&lt;=AZV14,AZL33&gt;AZS14,AZN33&gt;AZT14),AZV14-AZL33,IF(AND(AZL33&lt;=AZV14,AZL33&lt;=AZS14,AZN33&gt;AZT14),AZV14-AZS14,IF(AND(AZL33&gt;AZS14,AZN33&lt;=AZT14),AZN33-AZL33,IF(AND(AZL33&lt;=AZS14,AZN33&lt;=AZT14),AZN33-AZS14,0))))),0)),0)</f>
        <v>　</v>
      </c>
      <c r="AZT33" s="663"/>
      <c r="AZU33" s="664"/>
      <c r="AZV33" s="662" t="str">
        <f>IFERROR(IF(OR(AZG33="日",AZG33="祝",AZG33=0,AZL33=0),"　",MAX(IF(AND(AZL33&lt;=AZV14,AZN33&gt;AZW14),AZW14-AZV14,IF(AZN33&lt;=AZW14,0,IF(AND(AZL33&gt;AZV14,AZN33&gt;AZW14),AZW14-AZL33,0))),0)),0)</f>
        <v>　</v>
      </c>
      <c r="AZW33" s="663"/>
      <c r="AZX33" s="664"/>
      <c r="AZY33" s="662" t="str">
        <f>IFERROR(IF(OR(AZG33="日",AZG33="祝",AZG33=0,AZL33=0),"　",MAX(IF(AZL33&gt;AZY14,AZN33-AZL33,IF(AZL33&lt;=AZY14,AZN33-AZY14,0)),0)),0)</f>
        <v>　</v>
      </c>
      <c r="AZZ33" s="663"/>
      <c r="BAA33" s="664"/>
      <c r="BAB33" s="662" t="str">
        <f>IFERROR(IF(OR(AZG33="日",AZG33="祝",AZG33=0,AZH33=""),"　",MAX(IF(AND(AZH33&lt;=BAB14,AZJ33&gt;BAC14),BAC14-BAB14,IF(AND(AZH33&gt;BAB14,AZJ33&lt;=BAC14),AZJ33-AZH33,IF(AND(AZH33&lt;=BAB14,AZJ33&lt;=BAC14),AZJ33-BAB14,IF(AND(AZH33&gt;BAB14,AZJ33&gt;BAC14),BAC14-AZH33,0)))),0)),0)</f>
        <v>　</v>
      </c>
      <c r="BAC33" s="663"/>
      <c r="BAD33" s="664"/>
      <c r="BAE33" s="662" t="str">
        <f>IFERROR(IF(OR(AZG33="日",AZG33="祝",AZG33=0,AZL33=0),"　",MAX(IF(AND(AZL33&gt;BAH14,AZN33&gt;BAF14),0,IF(AND(AZL33&lt;=BAH14,AZL33&gt;BAE14,AZN33&gt;BAF14),BAH14-AZL33,IF(AND(AZL33&lt;=BAH14,AZL33&lt;=BAE14,AZN33&gt;BAF14),BAH14-BAE14,IF(AND(AZL33&gt;BAE14,AZN33&lt;=BAF14),AZN33-AZL33,IF(AND(AZL33&lt;=BAE14,AZN33&lt;=BAF14),AZN33-BAE14,0))))),0)),0)</f>
        <v>　</v>
      </c>
      <c r="BAF33" s="663"/>
      <c r="BAG33" s="664"/>
      <c r="BAH33" s="662" t="str">
        <f>IFERROR(IF(OR(AZG33="日",AZG33="祝",AZG33=0,AZL33=0),"　",MAX(IF(AND(AZL33&lt;=BAH14,AZN33&gt;BAI14),BAI14-BAH14,IF(AZN33&lt;=BAI14,0,IF(AND(AZL33&gt;BAH14,AZN33&gt;BAI14),BAI14-AZL33,0))),0)),0)</f>
        <v>　</v>
      </c>
      <c r="BAI33" s="663"/>
      <c r="BAJ33" s="664"/>
      <c r="BAK33" s="662" t="str">
        <f t="shared" si="23"/>
        <v>　</v>
      </c>
      <c r="BAL33" s="663"/>
      <c r="BAM33" s="664"/>
      <c r="BAN33" s="665" t="str">
        <f>IF(BAQ33="×",TIME(0,0,0),IF(BBA4="非常勤",AZP33,BAB33))</f>
        <v>　</v>
      </c>
      <c r="BAO33" s="666"/>
      <c r="BAP33" s="667"/>
      <c r="BAQ33" s="265"/>
      <c r="BAR33" s="665" t="str">
        <f>IF(BAU33="×",TIME(0,0,0),IF(BBA4="非常勤",AZS33,BAE33))</f>
        <v>　</v>
      </c>
      <c r="BAS33" s="666"/>
      <c r="BAT33" s="667"/>
      <c r="BAU33" s="265"/>
      <c r="BAV33" s="665" t="str">
        <f>IF(BAY33="×",TIME(0,0,0),IF(BBA4="非常勤",AZV33,BAH33))</f>
        <v>　</v>
      </c>
      <c r="BAW33" s="666"/>
      <c r="BAX33" s="667"/>
      <c r="BAY33" s="265"/>
      <c r="BAZ33" s="665" t="str">
        <f>IF(BBC33="×",TIME(0,0,0),IF(BBA4="非常勤",AZY33,BAK33))</f>
        <v>　</v>
      </c>
      <c r="BBA33" s="666"/>
      <c r="BBB33" s="667"/>
      <c r="BBC33" s="265"/>
      <c r="BBD33" s="720"/>
      <c r="BBE33" s="720"/>
      <c r="BBF33" s="668"/>
      <c r="BBG33" s="670"/>
      <c r="BBH33" s="669"/>
      <c r="BBI33" s="671"/>
      <c r="BBJ33" s="672"/>
      <c r="BBK33" s="672"/>
      <c r="BBL33" s="673"/>
      <c r="BBM33" s="263">
        <f>'別表_個別勤務状況（1～60）'!$A$33</f>
        <v>19</v>
      </c>
      <c r="BBN33" s="264" t="str">
        <f>'別表_個別勤務状況（1～60）'!$B$33</f>
        <v>月</v>
      </c>
      <c r="BBO33" s="660"/>
      <c r="BBP33" s="661"/>
      <c r="BBQ33" s="660"/>
      <c r="BBR33" s="661"/>
      <c r="BBS33" s="660"/>
      <c r="BBT33" s="661"/>
      <c r="BBU33" s="660"/>
      <c r="BBV33" s="661"/>
      <c r="BBW33" s="662" t="str">
        <f>IFERROR(IF(OR(BBN33="日",BBN33="祝",BBN33=0,BBO33=""),"　",MAX(IF(AND(BBO33&lt;=BBW14,BBQ33&gt;BBX14),BBX14-BBW14,IF(AND(BBO33&gt;BBW14,BBQ33&lt;=BBX14),BBQ33-BBO33,IF(AND(BBO33&lt;=BBW14,BBQ33&lt;=BBX14),BBQ33-BBW14,IF(AND(BBO33&gt;BBW14,BBQ33&gt;BBX14),BBX14-BBO33,0)))),0)),0)</f>
        <v>　</v>
      </c>
      <c r="BBX33" s="663"/>
      <c r="BBY33" s="664"/>
      <c r="BBZ33" s="662" t="str">
        <f>IFERROR(IF(OR(BBN33="日",BBN33="祝",BBN33=0,BBS33=""),"　",MAX(IF(AND(BBS33&gt;BCC14,BBU33&gt;BCA14),0,IF(AND(BBS33&lt;=BCC14,BBS33&gt;BBZ14,BBU33&gt;BCA14),BCC14-BBS33,IF(AND(BBS33&lt;=BCC14,BBS33&lt;=BBZ14,BBU33&gt;BCA14),BCC14-BBZ14,IF(AND(BBS33&gt;BBZ14,BBU33&lt;=BCA14),BBU33-BBS33,IF(AND(BBS33&lt;=BBZ14,BBU33&lt;=BCA14),BBU33-BBZ14,0))))),0)),0)</f>
        <v>　</v>
      </c>
      <c r="BCA33" s="663"/>
      <c r="BCB33" s="664"/>
      <c r="BCC33" s="662" t="str">
        <f>IFERROR(IF(OR(BBN33="日",BBN33="祝",BBN33=0,BBS33=0),"　",MAX(IF(AND(BBS33&lt;=BCC14,BBU33&gt;BCD14),BCD14-BCC14,IF(BBU33&lt;=BCD14,0,IF(AND(BBS33&gt;BCC14,BBU33&gt;BCD14),BCD14-BBS33,0))),0)),0)</f>
        <v>　</v>
      </c>
      <c r="BCD33" s="663"/>
      <c r="BCE33" s="664"/>
      <c r="BCF33" s="662" t="str">
        <f>IFERROR(IF(OR(BBN33="日",BBN33="祝",BBN33=0,BBS33=0),"　",MAX(IF(BBS33&gt;BCF14,BBU33-BBS33,IF(BBS33&lt;=BCF14,BBU33-BCF14,0)),0)),0)</f>
        <v>　</v>
      </c>
      <c r="BCG33" s="663"/>
      <c r="BCH33" s="664"/>
      <c r="BCI33" s="662" t="str">
        <f>IFERROR(IF(OR(BBN33="日",BBN33="祝",BBN33=0,BBO33=""),"　",MAX(IF(AND(BBO33&lt;=BCI14,BBQ33&gt;BCJ14),BCJ14-BCI14,IF(AND(BBO33&gt;BCI14,BBQ33&lt;=BCJ14),BBQ33-BBO33,IF(AND(BBO33&lt;=BCI14,BBQ33&lt;=BCJ14),BBQ33-BCI14,IF(AND(BBO33&gt;BCI14,BBQ33&gt;BCJ14),BCJ14-BBO33,0)))),0)),0)</f>
        <v>　</v>
      </c>
      <c r="BCJ33" s="663"/>
      <c r="BCK33" s="664"/>
      <c r="BCL33" s="662" t="str">
        <f>IFERROR(IF(OR(BBN33="日",BBN33="祝",BBN33=0,BBS33=0),"　",MAX(IF(AND(BBS33&gt;BCO14,BBU33&gt;BCM14),0,IF(AND(BBS33&lt;=BCO14,BBS33&gt;BCL14,BBU33&gt;BCM14),BCO14-BBS33,IF(AND(BBS33&lt;=BCO14,BBS33&lt;=BCL14,BBU33&gt;BCM14),BCO14-BCL14,IF(AND(BBS33&gt;BCL14,BBU33&lt;=BCM14),BBU33-BBS33,IF(AND(BBS33&lt;=BCL14,BBU33&lt;=BCM14),BBU33-BCL14,0))))),0)),0)</f>
        <v>　</v>
      </c>
      <c r="BCM33" s="663"/>
      <c r="BCN33" s="664"/>
      <c r="BCO33" s="662" t="str">
        <f>IFERROR(IF(OR(BBN33="日",BBN33="祝",BBN33=0,BBS33=0),"　",MAX(IF(AND(BBS33&lt;=BCO14,BBU33&gt;BCP14),BCP14-BCO14,IF(BBU33&lt;=BCP14,0,IF(AND(BBS33&gt;BCO14,BBU33&gt;BCP14),BCP14-BBS33,0))),0)),0)</f>
        <v>　</v>
      </c>
      <c r="BCP33" s="663"/>
      <c r="BCQ33" s="664"/>
      <c r="BCR33" s="662" t="str">
        <f t="shared" si="24"/>
        <v>　</v>
      </c>
      <c r="BCS33" s="663"/>
      <c r="BCT33" s="664"/>
      <c r="BCU33" s="665" t="str">
        <f>IF(BCX33="×",TIME(0,0,0),IF(BDH4="非常勤",BBW33,BCI33))</f>
        <v>　</v>
      </c>
      <c r="BCV33" s="666"/>
      <c r="BCW33" s="667"/>
      <c r="BCX33" s="265"/>
      <c r="BCY33" s="665" t="str">
        <f>IF(BDB33="×",TIME(0,0,0),IF(BDH4="非常勤",BBZ33,BCL33))</f>
        <v>　</v>
      </c>
      <c r="BCZ33" s="666"/>
      <c r="BDA33" s="667"/>
      <c r="BDB33" s="265"/>
      <c r="BDC33" s="665" t="str">
        <f>IF(BDF33="×",TIME(0,0,0),IF(BDH4="非常勤",BCC33,BCO33))</f>
        <v>　</v>
      </c>
      <c r="BDD33" s="666"/>
      <c r="BDE33" s="667"/>
      <c r="BDF33" s="265"/>
      <c r="BDG33" s="665" t="str">
        <f>IF(BDJ33="×",TIME(0,0,0),IF(BDH4="非常勤",BCF33,BCR33))</f>
        <v>　</v>
      </c>
      <c r="BDH33" s="666"/>
      <c r="BDI33" s="667"/>
      <c r="BDJ33" s="265"/>
      <c r="BDK33" s="720"/>
      <c r="BDL33" s="720"/>
      <c r="BDM33" s="668"/>
      <c r="BDN33" s="670"/>
      <c r="BDO33" s="669"/>
      <c r="BDP33" s="671"/>
      <c r="BDQ33" s="672"/>
      <c r="BDR33" s="672"/>
      <c r="BDS33" s="673"/>
      <c r="BDT33" s="263">
        <f>'別表_個別勤務状況（1～60）'!$A$33</f>
        <v>19</v>
      </c>
      <c r="BDU33" s="264" t="str">
        <f>'別表_個別勤務状況（1～60）'!$B$33</f>
        <v>月</v>
      </c>
      <c r="BDV33" s="660"/>
      <c r="BDW33" s="661"/>
      <c r="BDX33" s="660"/>
      <c r="BDY33" s="661"/>
      <c r="BDZ33" s="660"/>
      <c r="BEA33" s="661"/>
      <c r="BEB33" s="660"/>
      <c r="BEC33" s="661"/>
      <c r="BED33" s="662" t="str">
        <f>IFERROR(IF(OR(BDU33="日",BDU33="祝",BDU33=0,BDV33=""),"　",MAX(IF(AND(BDV33&lt;=BED14,BDX33&gt;BEE14),BEE14-BED14,IF(AND(BDV33&gt;BED14,BDX33&lt;=BEE14),BDX33-BDV33,IF(AND(BDV33&lt;=BED14,BDX33&lt;=BEE14),BDX33-BED14,IF(AND(BDV33&gt;BED14,BDX33&gt;BEE14),BEE14-BDV33,0)))),0)),0)</f>
        <v>　</v>
      </c>
      <c r="BEE33" s="663"/>
      <c r="BEF33" s="664"/>
      <c r="BEG33" s="662" t="str">
        <f>IFERROR(IF(OR(BDU33="日",BDU33="祝",BDU33=0,BDZ33=""),"　",MAX(IF(AND(BDZ33&gt;BEJ14,BEB33&gt;BEH14),0,IF(AND(BDZ33&lt;=BEJ14,BDZ33&gt;BEG14,BEB33&gt;BEH14),BEJ14-BDZ33,IF(AND(BDZ33&lt;=BEJ14,BDZ33&lt;=BEG14,BEB33&gt;BEH14),BEJ14-BEG14,IF(AND(BDZ33&gt;BEG14,BEB33&lt;=BEH14),BEB33-BDZ33,IF(AND(BDZ33&lt;=BEG14,BEB33&lt;=BEH14),BEB33-BEG14,0))))),0)),0)</f>
        <v>　</v>
      </c>
      <c r="BEH33" s="663"/>
      <c r="BEI33" s="664"/>
      <c r="BEJ33" s="662" t="str">
        <f>IFERROR(IF(OR(BDU33="日",BDU33="祝",BDU33=0,BDZ33=0),"　",MAX(IF(AND(BDZ33&lt;=BEJ14,BEB33&gt;BEK14),BEK14-BEJ14,IF(BEB33&lt;=BEK14,0,IF(AND(BDZ33&gt;BEJ14,BEB33&gt;BEK14),BEK14-BDZ33,0))),0)),0)</f>
        <v>　</v>
      </c>
      <c r="BEK33" s="663"/>
      <c r="BEL33" s="664"/>
      <c r="BEM33" s="662" t="str">
        <f>IFERROR(IF(OR(BDU33="日",BDU33="祝",BDU33=0,BDZ33=0),"　",MAX(IF(BDZ33&gt;BEM14,BEB33-BDZ33,IF(BDZ33&lt;=BEM14,BEB33-BEM14,0)),0)),0)</f>
        <v>　</v>
      </c>
      <c r="BEN33" s="663"/>
      <c r="BEO33" s="664"/>
      <c r="BEP33" s="662" t="str">
        <f>IFERROR(IF(OR(BDU33="日",BDU33="祝",BDU33=0,BDV33=""),"　",MAX(IF(AND(BDV33&lt;=BEP14,BDX33&gt;BEQ14),BEQ14-BEP14,IF(AND(BDV33&gt;BEP14,BDX33&lt;=BEQ14),BDX33-BDV33,IF(AND(BDV33&lt;=BEP14,BDX33&lt;=BEQ14),BDX33-BEP14,IF(AND(BDV33&gt;BEP14,BDX33&gt;BEQ14),BEQ14-BDV33,0)))),0)),0)</f>
        <v>　</v>
      </c>
      <c r="BEQ33" s="663"/>
      <c r="BER33" s="664"/>
      <c r="BES33" s="662" t="str">
        <f>IFERROR(IF(OR(BDU33="日",BDU33="祝",BDU33=0,BDZ33=0),"　",MAX(IF(AND(BDZ33&gt;BEV14,BEB33&gt;BET14),0,IF(AND(BDZ33&lt;=BEV14,BDZ33&gt;BES14,BEB33&gt;BET14),BEV14-BDZ33,IF(AND(BDZ33&lt;=BEV14,BDZ33&lt;=BES14,BEB33&gt;BET14),BEV14-BES14,IF(AND(BDZ33&gt;BES14,BEB33&lt;=BET14),BEB33-BDZ33,IF(AND(BDZ33&lt;=BES14,BEB33&lt;=BET14),BEB33-BES14,0))))),0)),0)</f>
        <v>　</v>
      </c>
      <c r="BET33" s="663"/>
      <c r="BEU33" s="664"/>
      <c r="BEV33" s="662" t="str">
        <f>IFERROR(IF(OR(BDU33="日",BDU33="祝",BDU33=0,BDZ33=0),"　",MAX(IF(AND(BDZ33&lt;=BEV14,BEB33&gt;BEW14),BEW14-BEV14,IF(BEB33&lt;=BEW14,0,IF(AND(BDZ33&gt;BEV14,BEB33&gt;BEW14),BEW14-BDZ33,0))),0)),0)</f>
        <v>　</v>
      </c>
      <c r="BEW33" s="663"/>
      <c r="BEX33" s="664"/>
      <c r="BEY33" s="662" t="str">
        <f t="shared" si="25"/>
        <v>　</v>
      </c>
      <c r="BEZ33" s="663"/>
      <c r="BFA33" s="664"/>
      <c r="BFB33" s="665" t="str">
        <f>IF(BFE33="×",TIME(0,0,0),IF(BFO4="非常勤",BED33,BEP33))</f>
        <v>　</v>
      </c>
      <c r="BFC33" s="666"/>
      <c r="BFD33" s="667"/>
      <c r="BFE33" s="265"/>
      <c r="BFF33" s="665" t="str">
        <f>IF(BFI33="×",TIME(0,0,0),IF(BFO4="非常勤",BEG33,BES33))</f>
        <v>　</v>
      </c>
      <c r="BFG33" s="666"/>
      <c r="BFH33" s="667"/>
      <c r="BFI33" s="265"/>
      <c r="BFJ33" s="665" t="str">
        <f>IF(BFM33="×",TIME(0,0,0),IF(BFO4="非常勤",BEJ33,BEV33))</f>
        <v>　</v>
      </c>
      <c r="BFK33" s="666"/>
      <c r="BFL33" s="667"/>
      <c r="BFM33" s="265"/>
      <c r="BFN33" s="665" t="str">
        <f>IF(BFQ33="×",TIME(0,0,0),IF(BFO4="非常勤",BEM33,BEY33))</f>
        <v>　</v>
      </c>
      <c r="BFO33" s="666"/>
      <c r="BFP33" s="667"/>
      <c r="BFQ33" s="265"/>
      <c r="BFR33" s="720"/>
      <c r="BFS33" s="720"/>
      <c r="BFT33" s="668"/>
      <c r="BFU33" s="670"/>
      <c r="BFV33" s="669"/>
      <c r="BFW33" s="671"/>
      <c r="BFX33" s="672"/>
      <c r="BFY33" s="672"/>
      <c r="BFZ33" s="673"/>
      <c r="BGA33" s="263">
        <f>'別表_個別勤務状況（1～60）'!$A$33</f>
        <v>19</v>
      </c>
      <c r="BGB33" s="264" t="str">
        <f>'別表_個別勤務状況（1～60）'!$B$33</f>
        <v>月</v>
      </c>
      <c r="BGC33" s="660"/>
      <c r="BGD33" s="661"/>
      <c r="BGE33" s="660"/>
      <c r="BGF33" s="661"/>
      <c r="BGG33" s="660"/>
      <c r="BGH33" s="661"/>
      <c r="BGI33" s="660"/>
      <c r="BGJ33" s="661"/>
      <c r="BGK33" s="662" t="str">
        <f>IFERROR(IF(OR(BGB33="日",BGB33="祝",BGB33=0,BGC33=""),"　",MAX(IF(AND(BGC33&lt;=BGK14,BGE33&gt;BGL14),BGL14-BGK14,IF(AND(BGC33&gt;BGK14,BGE33&lt;=BGL14),BGE33-BGC33,IF(AND(BGC33&lt;=BGK14,BGE33&lt;=BGL14),BGE33-BGK14,IF(AND(BGC33&gt;BGK14,BGE33&gt;BGL14),BGL14-BGC33,0)))),0)),0)</f>
        <v>　</v>
      </c>
      <c r="BGL33" s="663"/>
      <c r="BGM33" s="664"/>
      <c r="BGN33" s="662" t="str">
        <f>IFERROR(IF(OR(BGB33="日",BGB33="祝",BGB33=0,BGG33=""),"　",MAX(IF(AND(BGG33&gt;BGQ14,BGI33&gt;BGO14),0,IF(AND(BGG33&lt;=BGQ14,BGG33&gt;BGN14,BGI33&gt;BGO14),BGQ14-BGG33,IF(AND(BGG33&lt;=BGQ14,BGG33&lt;=BGN14,BGI33&gt;BGO14),BGQ14-BGN14,IF(AND(BGG33&gt;BGN14,BGI33&lt;=BGO14),BGI33-BGG33,IF(AND(BGG33&lt;=BGN14,BGI33&lt;=BGO14),BGI33-BGN14,0))))),0)),0)</f>
        <v>　</v>
      </c>
      <c r="BGO33" s="663"/>
      <c r="BGP33" s="664"/>
      <c r="BGQ33" s="662" t="str">
        <f>IFERROR(IF(OR(BGB33="日",BGB33="祝",BGB33=0,BGG33=0),"　",MAX(IF(AND(BGG33&lt;=BGQ14,BGI33&gt;BGR14),BGR14-BGQ14,IF(BGI33&lt;=BGR14,0,IF(AND(BGG33&gt;BGQ14,BGI33&gt;BGR14),BGR14-BGG33,0))),0)),0)</f>
        <v>　</v>
      </c>
      <c r="BGR33" s="663"/>
      <c r="BGS33" s="664"/>
      <c r="BGT33" s="662" t="str">
        <f>IFERROR(IF(OR(BGB33="日",BGB33="祝",BGB33=0,BGG33=0),"　",MAX(IF(BGG33&gt;BGT14,BGI33-BGG33,IF(BGG33&lt;=BGT14,BGI33-BGT14,0)),0)),0)</f>
        <v>　</v>
      </c>
      <c r="BGU33" s="663"/>
      <c r="BGV33" s="664"/>
      <c r="BGW33" s="662" t="str">
        <f>IFERROR(IF(OR(BGB33="日",BGB33="祝",BGB33=0,BGC33=""),"　",MAX(IF(AND(BGC33&lt;=BGW14,BGE33&gt;BGX14),BGX14-BGW14,IF(AND(BGC33&gt;BGW14,BGE33&lt;=BGX14),BGE33-BGC33,IF(AND(BGC33&lt;=BGW14,BGE33&lt;=BGX14),BGE33-BGW14,IF(AND(BGC33&gt;BGW14,BGE33&gt;BGX14),BGX14-BGC33,0)))),0)),0)</f>
        <v>　</v>
      </c>
      <c r="BGX33" s="663"/>
      <c r="BGY33" s="664"/>
      <c r="BGZ33" s="662" t="str">
        <f>IFERROR(IF(OR(BGB33="日",BGB33="祝",BGB33=0,BGG33=0),"　",MAX(IF(AND(BGG33&gt;BHC14,BGI33&gt;BHA14),0,IF(AND(BGG33&lt;=BHC14,BGG33&gt;BGZ14,BGI33&gt;BHA14),BHC14-BGG33,IF(AND(BGG33&lt;=BHC14,BGG33&lt;=BGZ14,BGI33&gt;BHA14),BHC14-BGZ14,IF(AND(BGG33&gt;BGZ14,BGI33&lt;=BHA14),BGI33-BGG33,IF(AND(BGG33&lt;=BGZ14,BGI33&lt;=BHA14),BGI33-BGZ14,0))))),0)),0)</f>
        <v>　</v>
      </c>
      <c r="BHA33" s="663"/>
      <c r="BHB33" s="664"/>
      <c r="BHC33" s="662" t="str">
        <f>IFERROR(IF(OR(BGB33="日",BGB33="祝",BGB33=0,BGG33=0),"　",MAX(IF(AND(BGG33&lt;=BHC14,BGI33&gt;BHD14),BHD14-BHC14,IF(BGI33&lt;=BHD14,0,IF(AND(BGG33&gt;BHC14,BGI33&gt;BHD14),BHD14-BGG33,0))),0)),0)</f>
        <v>　</v>
      </c>
      <c r="BHD33" s="663"/>
      <c r="BHE33" s="664"/>
      <c r="BHF33" s="662" t="str">
        <f t="shared" si="26"/>
        <v>　</v>
      </c>
      <c r="BHG33" s="663"/>
      <c r="BHH33" s="664"/>
      <c r="BHI33" s="665" t="str">
        <f>IF(BHL33="×",TIME(0,0,0),IF(BHV4="非常勤",BGK33,BGW33))</f>
        <v>　</v>
      </c>
      <c r="BHJ33" s="666"/>
      <c r="BHK33" s="667"/>
      <c r="BHL33" s="265"/>
      <c r="BHM33" s="665" t="str">
        <f>IF(BHP33="×",TIME(0,0,0),IF(BHV4="非常勤",BGN33,BGZ33))</f>
        <v>　</v>
      </c>
      <c r="BHN33" s="666"/>
      <c r="BHO33" s="667"/>
      <c r="BHP33" s="265"/>
      <c r="BHQ33" s="665" t="str">
        <f>IF(BHT33="×",TIME(0,0,0),IF(BHV4="非常勤",BGQ33,BHC33))</f>
        <v>　</v>
      </c>
      <c r="BHR33" s="666"/>
      <c r="BHS33" s="667"/>
      <c r="BHT33" s="265"/>
      <c r="BHU33" s="665" t="str">
        <f>IF(BHX33="×",TIME(0,0,0),IF(BHV4="非常勤",BGT33,BHF33))</f>
        <v>　</v>
      </c>
      <c r="BHV33" s="666"/>
      <c r="BHW33" s="667"/>
      <c r="BHX33" s="265"/>
      <c r="BHY33" s="720"/>
      <c r="BHZ33" s="720"/>
      <c r="BIA33" s="668"/>
      <c r="BIB33" s="670"/>
      <c r="BIC33" s="669"/>
      <c r="BID33" s="671"/>
      <c r="BIE33" s="672"/>
      <c r="BIF33" s="672"/>
      <c r="BIG33" s="673"/>
      <c r="BIH33" s="263">
        <f>'別表_個別勤務状況（1～60）'!$A$33</f>
        <v>19</v>
      </c>
      <c r="BII33" s="264" t="str">
        <f>'別表_個別勤務状況（1～60）'!$B$33</f>
        <v>月</v>
      </c>
      <c r="BIJ33" s="660"/>
      <c r="BIK33" s="661"/>
      <c r="BIL33" s="660"/>
      <c r="BIM33" s="661"/>
      <c r="BIN33" s="660"/>
      <c r="BIO33" s="661"/>
      <c r="BIP33" s="660"/>
      <c r="BIQ33" s="661"/>
      <c r="BIR33" s="662" t="str">
        <f>IFERROR(IF(OR(BII33="日",BII33="祝",BII33=0,BIJ33=""),"　",MAX(IF(AND(BIJ33&lt;=BIR14,BIL33&gt;BIS14),BIS14-BIR14,IF(AND(BIJ33&gt;BIR14,BIL33&lt;=BIS14),BIL33-BIJ33,IF(AND(BIJ33&lt;=BIR14,BIL33&lt;=BIS14),BIL33-BIR14,IF(AND(BIJ33&gt;BIR14,BIL33&gt;BIS14),BIS14-BIJ33,0)))),0)),0)</f>
        <v>　</v>
      </c>
      <c r="BIS33" s="663"/>
      <c r="BIT33" s="664"/>
      <c r="BIU33" s="662" t="str">
        <f>IFERROR(IF(OR(BII33="日",BII33="祝",BII33=0,BIN33=""),"　",MAX(IF(AND(BIN33&gt;BIX14,BIP33&gt;BIV14),0,IF(AND(BIN33&lt;=BIX14,BIN33&gt;BIU14,BIP33&gt;BIV14),BIX14-BIN33,IF(AND(BIN33&lt;=BIX14,BIN33&lt;=BIU14,BIP33&gt;BIV14),BIX14-BIU14,IF(AND(BIN33&gt;BIU14,BIP33&lt;=BIV14),BIP33-BIN33,IF(AND(BIN33&lt;=BIU14,BIP33&lt;=BIV14),BIP33-BIU14,0))))),0)),0)</f>
        <v>　</v>
      </c>
      <c r="BIV33" s="663"/>
      <c r="BIW33" s="664"/>
      <c r="BIX33" s="662" t="str">
        <f>IFERROR(IF(OR(BII33="日",BII33="祝",BII33=0,BIN33=0),"　",MAX(IF(AND(BIN33&lt;=BIX14,BIP33&gt;BIY14),BIY14-BIX14,IF(BIP33&lt;=BIY14,0,IF(AND(BIN33&gt;BIX14,BIP33&gt;BIY14),BIY14-BIN33,0))),0)),0)</f>
        <v>　</v>
      </c>
      <c r="BIY33" s="663"/>
      <c r="BIZ33" s="664"/>
      <c r="BJA33" s="662" t="str">
        <f>IFERROR(IF(OR(BII33="日",BII33="祝",BII33=0,BIN33=0),"　",MAX(IF(BIN33&gt;BJA14,BIP33-BIN33,IF(BIN33&lt;=BJA14,BIP33-BJA14,0)),0)),0)</f>
        <v>　</v>
      </c>
      <c r="BJB33" s="663"/>
      <c r="BJC33" s="664"/>
      <c r="BJD33" s="662" t="str">
        <f>IFERROR(IF(OR(BII33="日",BII33="祝",BII33=0,BIJ33=""),"　",MAX(IF(AND(BIJ33&lt;=BJD14,BIL33&gt;BJE14),BJE14-BJD14,IF(AND(BIJ33&gt;BJD14,BIL33&lt;=BJE14),BIL33-BIJ33,IF(AND(BIJ33&lt;=BJD14,BIL33&lt;=BJE14),BIL33-BJD14,IF(AND(BIJ33&gt;BJD14,BIL33&gt;BJE14),BJE14-BIJ33,0)))),0)),0)</f>
        <v>　</v>
      </c>
      <c r="BJE33" s="663"/>
      <c r="BJF33" s="664"/>
      <c r="BJG33" s="662" t="str">
        <f>IFERROR(IF(OR(BII33="日",BII33="祝",BII33=0,BIN33=0),"　",MAX(IF(AND(BIN33&gt;BJJ14,BIP33&gt;BJH14),0,IF(AND(BIN33&lt;=BJJ14,BIN33&gt;BJG14,BIP33&gt;BJH14),BJJ14-BIN33,IF(AND(BIN33&lt;=BJJ14,BIN33&lt;=BJG14,BIP33&gt;BJH14),BJJ14-BJG14,IF(AND(BIN33&gt;BJG14,BIP33&lt;=BJH14),BIP33-BIN33,IF(AND(BIN33&lt;=BJG14,BIP33&lt;=BJH14),BIP33-BJG14,0))))),0)),0)</f>
        <v>　</v>
      </c>
      <c r="BJH33" s="663"/>
      <c r="BJI33" s="664"/>
      <c r="BJJ33" s="662" t="str">
        <f>IFERROR(IF(OR(BII33="日",BII33="祝",BII33=0,BIN33=0),"　",MAX(IF(AND(BIN33&lt;=BJJ14,BIP33&gt;BJK14),BJK14-BJJ14,IF(BIP33&lt;=BJK14,0,IF(AND(BIN33&gt;BJJ14,BIP33&gt;BJK14),BJK14-BIN33,0))),0)),0)</f>
        <v>　</v>
      </c>
      <c r="BJK33" s="663"/>
      <c r="BJL33" s="664"/>
      <c r="BJM33" s="662" t="str">
        <f t="shared" si="27"/>
        <v>　</v>
      </c>
      <c r="BJN33" s="663"/>
      <c r="BJO33" s="664"/>
      <c r="BJP33" s="665" t="str">
        <f>IF(BJS33="×",TIME(0,0,0),IF(BKC4="非常勤",BIR33,BJD33))</f>
        <v>　</v>
      </c>
      <c r="BJQ33" s="666"/>
      <c r="BJR33" s="667"/>
      <c r="BJS33" s="265"/>
      <c r="BJT33" s="665" t="str">
        <f>IF(BJW33="×",TIME(0,0,0),IF(BKC4="非常勤",BIU33,BJG33))</f>
        <v>　</v>
      </c>
      <c r="BJU33" s="666"/>
      <c r="BJV33" s="667"/>
      <c r="BJW33" s="265"/>
      <c r="BJX33" s="665" t="str">
        <f>IF(BKA33="×",TIME(0,0,0),IF(BKC4="非常勤",BIX33,BJJ33))</f>
        <v>　</v>
      </c>
      <c r="BJY33" s="666"/>
      <c r="BJZ33" s="667"/>
      <c r="BKA33" s="265"/>
      <c r="BKB33" s="665" t="str">
        <f>IF(BKE33="×",TIME(0,0,0),IF(BKC4="非常勤",BJA33,BJM33))</f>
        <v>　</v>
      </c>
      <c r="BKC33" s="666"/>
      <c r="BKD33" s="667"/>
      <c r="BKE33" s="265"/>
      <c r="BKF33" s="720"/>
      <c r="BKG33" s="720"/>
      <c r="BKH33" s="668"/>
      <c r="BKI33" s="670"/>
      <c r="BKJ33" s="669"/>
      <c r="BKK33" s="671"/>
      <c r="BKL33" s="672"/>
      <c r="BKM33" s="672"/>
      <c r="BKN33" s="673"/>
      <c r="BKO33" s="263">
        <f>'別表_個別勤務状況（1～60）'!$A$33</f>
        <v>19</v>
      </c>
      <c r="BKP33" s="264" t="str">
        <f>'別表_個別勤務状況（1～60）'!$B$33</f>
        <v>月</v>
      </c>
      <c r="BKQ33" s="660"/>
      <c r="BKR33" s="661"/>
      <c r="BKS33" s="660"/>
      <c r="BKT33" s="661"/>
      <c r="BKU33" s="660"/>
      <c r="BKV33" s="661"/>
      <c r="BKW33" s="660"/>
      <c r="BKX33" s="661"/>
      <c r="BKY33" s="662" t="str">
        <f>IFERROR(IF(OR(BKP33="日",BKP33="祝",BKP33=0,BKQ33=""),"　",MAX(IF(AND(BKQ33&lt;=BKY14,BKS33&gt;BKZ14),BKZ14-BKY14,IF(AND(BKQ33&gt;BKY14,BKS33&lt;=BKZ14),BKS33-BKQ33,IF(AND(BKQ33&lt;=BKY14,BKS33&lt;=BKZ14),BKS33-BKY14,IF(AND(BKQ33&gt;BKY14,BKS33&gt;BKZ14),BKZ14-BKQ33,0)))),0)),0)</f>
        <v>　</v>
      </c>
      <c r="BKZ33" s="663"/>
      <c r="BLA33" s="664"/>
      <c r="BLB33" s="662" t="str">
        <f>IFERROR(IF(OR(BKP33="日",BKP33="祝",BKP33=0,BKU33=""),"　",MAX(IF(AND(BKU33&gt;BLE14,BKW33&gt;BLC14),0,IF(AND(BKU33&lt;=BLE14,BKU33&gt;BLB14,BKW33&gt;BLC14),BLE14-BKU33,IF(AND(BKU33&lt;=BLE14,BKU33&lt;=BLB14,BKW33&gt;BLC14),BLE14-BLB14,IF(AND(BKU33&gt;BLB14,BKW33&lt;=BLC14),BKW33-BKU33,IF(AND(BKU33&lt;=BLB14,BKW33&lt;=BLC14),BKW33-BLB14,0))))),0)),0)</f>
        <v>　</v>
      </c>
      <c r="BLC33" s="663"/>
      <c r="BLD33" s="664"/>
      <c r="BLE33" s="662" t="str">
        <f>IFERROR(IF(OR(BKP33="日",BKP33="祝",BKP33=0,BKU33=0),"　",MAX(IF(AND(BKU33&lt;=BLE14,BKW33&gt;BLF14),BLF14-BLE14,IF(BKW33&lt;=BLF14,0,IF(AND(BKU33&gt;BLE14,BKW33&gt;BLF14),BLF14-BKU33,0))),0)),0)</f>
        <v>　</v>
      </c>
      <c r="BLF33" s="663"/>
      <c r="BLG33" s="664"/>
      <c r="BLH33" s="662" t="str">
        <f>IFERROR(IF(OR(BKP33="日",BKP33="祝",BKP33=0,BKU33=0),"　",MAX(IF(BKU33&gt;BLH14,BKW33-BKU33,IF(BKU33&lt;=BLH14,BKW33-BLH14,0)),0)),0)</f>
        <v>　</v>
      </c>
      <c r="BLI33" s="663"/>
      <c r="BLJ33" s="664"/>
      <c r="BLK33" s="662" t="str">
        <f>IFERROR(IF(OR(BKP33="日",BKP33="祝",BKP33=0,BKQ33=""),"　",MAX(IF(AND(BKQ33&lt;=BLK14,BKS33&gt;BLL14),BLL14-BLK14,IF(AND(BKQ33&gt;BLK14,BKS33&lt;=BLL14),BKS33-BKQ33,IF(AND(BKQ33&lt;=BLK14,BKS33&lt;=BLL14),BKS33-BLK14,IF(AND(BKQ33&gt;BLK14,BKS33&gt;BLL14),BLL14-BKQ33,0)))),0)),0)</f>
        <v>　</v>
      </c>
      <c r="BLL33" s="663"/>
      <c r="BLM33" s="664"/>
      <c r="BLN33" s="662" t="str">
        <f>IFERROR(IF(OR(BKP33="日",BKP33="祝",BKP33=0,BKU33=0),"　",MAX(IF(AND(BKU33&gt;BLQ14,BKW33&gt;BLO14),0,IF(AND(BKU33&lt;=BLQ14,BKU33&gt;BLN14,BKW33&gt;BLO14),BLQ14-BKU33,IF(AND(BKU33&lt;=BLQ14,BKU33&lt;=BLN14,BKW33&gt;BLO14),BLQ14-BLN14,IF(AND(BKU33&gt;BLN14,BKW33&lt;=BLO14),BKW33-BKU33,IF(AND(BKU33&lt;=BLN14,BKW33&lt;=BLO14),BKW33-BLN14,0))))),0)),0)</f>
        <v>　</v>
      </c>
      <c r="BLO33" s="663"/>
      <c r="BLP33" s="664"/>
      <c r="BLQ33" s="662" t="str">
        <f>IFERROR(IF(OR(BKP33="日",BKP33="祝",BKP33=0,BKU33=0),"　",MAX(IF(AND(BKU33&lt;=BLQ14,BKW33&gt;BLR14),BLR14-BLQ14,IF(BKW33&lt;=BLR14,0,IF(AND(BKU33&gt;BLQ14,BKW33&gt;BLR14),BLR14-BKU33,0))),0)),0)</f>
        <v>　</v>
      </c>
      <c r="BLR33" s="663"/>
      <c r="BLS33" s="664"/>
      <c r="BLT33" s="662" t="str">
        <f t="shared" si="28"/>
        <v>　</v>
      </c>
      <c r="BLU33" s="663"/>
      <c r="BLV33" s="664"/>
      <c r="BLW33" s="665" t="str">
        <f>IF(BLZ33="×",TIME(0,0,0),IF(BMJ4="非常勤",BKY33,BLK33))</f>
        <v>　</v>
      </c>
      <c r="BLX33" s="666"/>
      <c r="BLY33" s="667"/>
      <c r="BLZ33" s="265"/>
      <c r="BMA33" s="665" t="str">
        <f>IF(BMD33="×",TIME(0,0,0),IF(BMJ4="非常勤",BLB33,BLN33))</f>
        <v>　</v>
      </c>
      <c r="BMB33" s="666"/>
      <c r="BMC33" s="667"/>
      <c r="BMD33" s="265"/>
      <c r="BME33" s="665" t="str">
        <f>IF(BMH33="×",TIME(0,0,0),IF(BMJ4="非常勤",BLE33,BLQ33))</f>
        <v>　</v>
      </c>
      <c r="BMF33" s="666"/>
      <c r="BMG33" s="667"/>
      <c r="BMH33" s="265"/>
      <c r="BMI33" s="665" t="str">
        <f>IF(BML33="×",TIME(0,0,0),IF(BMJ4="非常勤",BLH33,BLT33))</f>
        <v>　</v>
      </c>
      <c r="BMJ33" s="666"/>
      <c r="BMK33" s="667"/>
      <c r="BML33" s="265"/>
      <c r="BMM33" s="720"/>
      <c r="BMN33" s="720"/>
      <c r="BMO33" s="668"/>
      <c r="BMP33" s="670"/>
      <c r="BMQ33" s="669"/>
      <c r="BMR33" s="671"/>
      <c r="BMS33" s="672"/>
      <c r="BMT33" s="672"/>
      <c r="BMU33" s="673"/>
      <c r="BMV33" s="263">
        <f>'別表_個別勤務状況（1～60）'!$A$33</f>
        <v>19</v>
      </c>
      <c r="BMW33" s="264" t="str">
        <f>'別表_個別勤務状況（1～60）'!$B$33</f>
        <v>月</v>
      </c>
      <c r="BMX33" s="660"/>
      <c r="BMY33" s="661"/>
      <c r="BMZ33" s="660"/>
      <c r="BNA33" s="661"/>
      <c r="BNB33" s="660"/>
      <c r="BNC33" s="661"/>
      <c r="BND33" s="660"/>
      <c r="BNE33" s="661"/>
      <c r="BNF33" s="662" t="str">
        <f>IFERROR(IF(OR(BMW33="日",BMW33="祝",BMW33=0,BMX33=""),"　",MAX(IF(AND(BMX33&lt;=BNF14,BMZ33&gt;BNG14),BNG14-BNF14,IF(AND(BMX33&gt;BNF14,BMZ33&lt;=BNG14),BMZ33-BMX33,IF(AND(BMX33&lt;=BNF14,BMZ33&lt;=BNG14),BMZ33-BNF14,IF(AND(BMX33&gt;BNF14,BMZ33&gt;BNG14),BNG14-BMX33,0)))),0)),0)</f>
        <v>　</v>
      </c>
      <c r="BNG33" s="663"/>
      <c r="BNH33" s="664"/>
      <c r="BNI33" s="662" t="str">
        <f>IFERROR(IF(OR(BMW33="日",BMW33="祝",BMW33=0,BNB33=""),"　",MAX(IF(AND(BNB33&gt;BNL14,BND33&gt;BNJ14),0,IF(AND(BNB33&lt;=BNL14,BNB33&gt;BNI14,BND33&gt;BNJ14),BNL14-BNB33,IF(AND(BNB33&lt;=BNL14,BNB33&lt;=BNI14,BND33&gt;BNJ14),BNL14-BNI14,IF(AND(BNB33&gt;BNI14,BND33&lt;=BNJ14),BND33-BNB33,IF(AND(BNB33&lt;=BNI14,BND33&lt;=BNJ14),BND33-BNI14,0))))),0)),0)</f>
        <v>　</v>
      </c>
      <c r="BNJ33" s="663"/>
      <c r="BNK33" s="664"/>
      <c r="BNL33" s="662" t="str">
        <f>IFERROR(IF(OR(BMW33="日",BMW33="祝",BMW33=0,BNB33=0),"　",MAX(IF(AND(BNB33&lt;=BNL14,BND33&gt;BNM14),BNM14-BNL14,IF(BND33&lt;=BNM14,0,IF(AND(BNB33&gt;BNL14,BND33&gt;BNM14),BNM14-BNB33,0))),0)),0)</f>
        <v>　</v>
      </c>
      <c r="BNM33" s="663"/>
      <c r="BNN33" s="664"/>
      <c r="BNO33" s="662" t="str">
        <f>IFERROR(IF(OR(BMW33="日",BMW33="祝",BMW33=0,BNB33=0),"　",MAX(IF(BNB33&gt;BNO14,BND33-BNB33,IF(BNB33&lt;=BNO14,BND33-BNO14,0)),0)),0)</f>
        <v>　</v>
      </c>
      <c r="BNP33" s="663"/>
      <c r="BNQ33" s="664"/>
      <c r="BNR33" s="662" t="str">
        <f>IFERROR(IF(OR(BMW33="日",BMW33="祝",BMW33=0,BMX33=""),"　",MAX(IF(AND(BMX33&lt;=BNR14,BMZ33&gt;BNS14),BNS14-BNR14,IF(AND(BMX33&gt;BNR14,BMZ33&lt;=BNS14),BMZ33-BMX33,IF(AND(BMX33&lt;=BNR14,BMZ33&lt;=BNS14),BMZ33-BNR14,IF(AND(BMX33&gt;BNR14,BMZ33&gt;BNS14),BNS14-BMX33,0)))),0)),0)</f>
        <v>　</v>
      </c>
      <c r="BNS33" s="663"/>
      <c r="BNT33" s="664"/>
      <c r="BNU33" s="662" t="str">
        <f>IFERROR(IF(OR(BMW33="日",BMW33="祝",BMW33=0,BNB33=0),"　",MAX(IF(AND(BNB33&gt;BNX14,BND33&gt;BNV14),0,IF(AND(BNB33&lt;=BNX14,BNB33&gt;BNU14,BND33&gt;BNV14),BNX14-BNB33,IF(AND(BNB33&lt;=BNX14,BNB33&lt;=BNU14,BND33&gt;BNV14),BNX14-BNU14,IF(AND(BNB33&gt;BNU14,BND33&lt;=BNV14),BND33-BNB33,IF(AND(BNB33&lt;=BNU14,BND33&lt;=BNV14),BND33-BNU14,0))))),0)),0)</f>
        <v>　</v>
      </c>
      <c r="BNV33" s="663"/>
      <c r="BNW33" s="664"/>
      <c r="BNX33" s="662" t="str">
        <f>IFERROR(IF(OR(BMW33="日",BMW33="祝",BMW33=0,BNB33=0),"　",MAX(IF(AND(BNB33&lt;=BNX14,BND33&gt;BNY14),BNY14-BNX14,IF(BND33&lt;=BNY14,0,IF(AND(BNB33&gt;BNX14,BND33&gt;BNY14),BNY14-BNB33,0))),0)),0)</f>
        <v>　</v>
      </c>
      <c r="BNY33" s="663"/>
      <c r="BNZ33" s="664"/>
      <c r="BOA33" s="662" t="str">
        <f t="shared" si="29"/>
        <v>　</v>
      </c>
      <c r="BOB33" s="663"/>
      <c r="BOC33" s="664"/>
      <c r="BOD33" s="665" t="str">
        <f>IF(BOG33="×",TIME(0,0,0),IF(BOQ4="非常勤",BNF33,BNR33))</f>
        <v>　</v>
      </c>
      <c r="BOE33" s="666"/>
      <c r="BOF33" s="667"/>
      <c r="BOG33" s="265"/>
      <c r="BOH33" s="665" t="str">
        <f>IF(BOK33="×",TIME(0,0,0),IF(BOQ4="非常勤",BNI33,BNU33))</f>
        <v>　</v>
      </c>
      <c r="BOI33" s="666"/>
      <c r="BOJ33" s="667"/>
      <c r="BOK33" s="265"/>
      <c r="BOL33" s="665" t="str">
        <f>IF(BOO33="×",TIME(0,0,0),IF(BOQ4="非常勤",BNL33,BNX33))</f>
        <v>　</v>
      </c>
      <c r="BOM33" s="666"/>
      <c r="BON33" s="667"/>
      <c r="BOO33" s="265"/>
      <c r="BOP33" s="665" t="str">
        <f>IF(BOS33="×",TIME(0,0,0),IF(BOQ4="非常勤",BNO33,BOA33))</f>
        <v>　</v>
      </c>
      <c r="BOQ33" s="666"/>
      <c r="BOR33" s="667"/>
      <c r="BOS33" s="265"/>
      <c r="BOT33" s="720"/>
      <c r="BOU33" s="720"/>
      <c r="BOV33" s="668"/>
      <c r="BOW33" s="670"/>
      <c r="BOX33" s="669"/>
      <c r="BOY33" s="671"/>
      <c r="BOZ33" s="672"/>
      <c r="BPA33" s="672"/>
      <c r="BPB33" s="673"/>
    </row>
    <row r="34" spans="1:1770" ht="15" customHeight="1">
      <c r="A34" s="263">
        <f>'別表_個別勤務状況（1～60）'!$A$34</f>
        <v>20</v>
      </c>
      <c r="B34" s="264" t="str">
        <f>'別表_個別勤務状況（1～60）'!$B$34</f>
        <v>火</v>
      </c>
      <c r="C34" s="575"/>
      <c r="D34" s="575"/>
      <c r="E34" s="575"/>
      <c r="F34" s="575"/>
      <c r="G34" s="575"/>
      <c r="H34" s="575"/>
      <c r="I34" s="575"/>
      <c r="J34" s="575"/>
      <c r="K34" s="662" t="str">
        <f>IFERROR(IF(OR(B34="日",B34="祝",B34=0,C34=""),"　",MAX(IF(AND(C34&lt;=K14,E34&gt;L14),L14-K14,IF(AND(C34&gt;K14,E34&lt;=L14),E34-C34,IF(AND(C34&lt;=K14,E34&lt;=L14),E34-K14,IF(AND(C34&gt;K14,E34&gt;L14),L14-C34,0)))),0)),0)</f>
        <v>　</v>
      </c>
      <c r="L34" s="663"/>
      <c r="M34" s="664"/>
      <c r="N34" s="662" t="str">
        <f>IFERROR(IF(OR(B34="日",B34="祝",B34=0,G34=""),"　",MAX(IF(AND(G34&gt;Q14,I34&gt;O14),0,IF(AND(G34&lt;=Q14,G34&gt;N14,I34&gt;O14),Q14-G34,IF(AND(G34&lt;=Q14,G34&lt;=N14,I34&gt;O14),Q14-N14,IF(AND(G34&gt;N14,I34&lt;=O14),I34-G34,IF(AND(G34&lt;=N14,I34&lt;=O14),I34-N14,0))))),0)),0)</f>
        <v>　</v>
      </c>
      <c r="O34" s="663"/>
      <c r="P34" s="664"/>
      <c r="Q34" s="662" t="str">
        <f>IFERROR(IF(OR(B34="日",B34="祝",B34=0,G34=0),"　",MAX(IF(AND(G34&lt;=Q14,I34&gt;R14),R14-Q14,IF(I34&lt;=R14,0,IF(AND(G34&gt;Q14,I34&gt;R14),R14-G34,0))),0)),0)</f>
        <v>　</v>
      </c>
      <c r="R34" s="663"/>
      <c r="S34" s="664"/>
      <c r="T34" s="662" t="str">
        <f>IFERROR(IF(OR(B34="日",B34="祝",B34=0,G34=0),"　",MAX(IF(G34&gt;T14,I34-G34,IF(G34&lt;=T14,I34-T14,0)),0)),0)</f>
        <v>　</v>
      </c>
      <c r="U34" s="663"/>
      <c r="V34" s="664"/>
      <c r="W34" s="730" t="str">
        <f>IFERROR(IF(OR(B34="日",B34="祝",B34=0,C34=""),"　",MAX(IF(AND(C34&lt;=W14,E34&gt;X14),X14-W14,IF(AND(C34&gt;W14,E34&lt;=X14),E34-C34,IF(AND(C34&lt;=W14,E34&lt;=X14),E34-W14,IF(AND(C34&gt;W14,E34&gt;X14),X14-C34,0)))),0)),0)</f>
        <v>　</v>
      </c>
      <c r="X34" s="731"/>
      <c r="Y34" s="731"/>
      <c r="Z34" s="730" t="str">
        <f>IFERROR(IF(OR(B34="日",B34="祝",B34=0,G34=0),"　",MAX(IF(AND(G34&gt;AC14,I34&gt;AA14),0,IF(AND(G34&lt;=AC14,G34&gt;Z14,I34&gt;AA14),AC14-G34,IF(AND(G34&lt;=AC14,G34&lt;=Z14,I34&gt;AA14),AC14-Z14,IF(AND(G34&gt;Z14,I34&lt;=AA14),I34-G34,IF(AND(G34&lt;=Z14,I34&lt;=AA14),I34-Z14,0))))),0)),0)</f>
        <v>　</v>
      </c>
      <c r="AA34" s="730"/>
      <c r="AB34" s="730"/>
      <c r="AC34" s="730" t="str">
        <f>IFERROR(IF(OR(B34="日",B34="祝",B34=0,G34=0),"　",MAX(IF(AND(G34&lt;=AC14,I34&gt;AD14),AD14-AC14,IF(I34&lt;=AD14,0,IF(AND(G34&gt;AC14,I34&gt;AD14),AD14-G34,0))),0)),0)</f>
        <v>　</v>
      </c>
      <c r="AD34" s="731"/>
      <c r="AE34" s="731"/>
      <c r="AF34" s="730" t="str">
        <f t="shared" si="0"/>
        <v>　</v>
      </c>
      <c r="AG34" s="731"/>
      <c r="AH34" s="731"/>
      <c r="AI34" s="565" t="str">
        <f>IF(AL34="×",TIME(0,0,0),IF(AV4="非常勤",K34,W34))</f>
        <v>　</v>
      </c>
      <c r="AJ34" s="566"/>
      <c r="AK34" s="566"/>
      <c r="AL34" s="265"/>
      <c r="AM34" s="565" t="str">
        <f>IF(AP34="×",TIME(0,0,0),IF(AV4="非常勤",N34,Z34))</f>
        <v>　</v>
      </c>
      <c r="AN34" s="566"/>
      <c r="AO34" s="566"/>
      <c r="AP34" s="265"/>
      <c r="AQ34" s="565" t="str">
        <f>IF(AT34="×",TIME(0,0,0),IF(AV4="非常勤",Q34,AC34))</f>
        <v>　</v>
      </c>
      <c r="AR34" s="566"/>
      <c r="AS34" s="566"/>
      <c r="AT34" s="265"/>
      <c r="AU34" s="565" t="str">
        <f>IF(AX34="×",TIME(0,0,0),IF(AV4="非常勤",T34,AF34))</f>
        <v>　</v>
      </c>
      <c r="AV34" s="566"/>
      <c r="AW34" s="567"/>
      <c r="AX34" s="265"/>
      <c r="AY34" s="720"/>
      <c r="AZ34" s="720"/>
      <c r="BA34" s="668"/>
      <c r="BB34" s="670"/>
      <c r="BC34" s="669"/>
      <c r="BD34" s="671"/>
      <c r="BE34" s="672"/>
      <c r="BF34" s="672"/>
      <c r="BG34" s="673"/>
      <c r="BH34" s="263">
        <f>'別表_個別勤務状況（1～60）'!$A$34</f>
        <v>20</v>
      </c>
      <c r="BI34" s="264" t="str">
        <f>'別表_個別勤務状況（1～60）'!$B$34</f>
        <v>火</v>
      </c>
      <c r="BJ34" s="575"/>
      <c r="BK34" s="575"/>
      <c r="BL34" s="575"/>
      <c r="BM34" s="575"/>
      <c r="BN34" s="575"/>
      <c r="BO34" s="575"/>
      <c r="BP34" s="575"/>
      <c r="BQ34" s="575"/>
      <c r="BR34" s="662" t="str">
        <f>IFERROR(IF(OR(BI34="日",BI34="祝",BI34=0,BJ34=""),"　",MAX(IF(AND(BJ34&lt;=BR14,BL34&gt;BS14),BS14-BR14,IF(AND(BJ34&gt;BR14,BL34&lt;=BS14),BL34-BJ34,IF(AND(BJ34&lt;=BR14,BL34&lt;=BS14),BL34-BR14,IF(AND(BJ34&gt;BR14,BL34&gt;BS14),BS14-BJ34,0)))),0)),0)</f>
        <v>　</v>
      </c>
      <c r="BS34" s="663"/>
      <c r="BT34" s="664"/>
      <c r="BU34" s="662" t="str">
        <f>IFERROR(IF(OR(BI34="日",BI34="祝",BI34=0,BN34=""),"　",MAX(IF(AND(BN34&gt;BX14,BP34&gt;BV14),0,IF(AND(BN34&lt;=BX14,BN34&gt;BU14,BP34&gt;BV14),BX14-BN34,IF(AND(BN34&lt;=BX14,BN34&lt;=BU14,BP34&gt;BV14),BX14-BU14,IF(AND(BN34&gt;BU14,BP34&lt;=BV14),BP34-BN34,IF(AND(BN34&lt;=BU14,BP34&lt;=BV14),BP34-BU14,0))))),0)),0)</f>
        <v>　</v>
      </c>
      <c r="BV34" s="663"/>
      <c r="BW34" s="664"/>
      <c r="BX34" s="662" t="str">
        <f>IFERROR(IF(OR(BI34="日",BI34="祝",BI34=0,BN34=0),"　",MAX(IF(AND(BN34&lt;=BX14,BP34&gt;BY14),BY14-BX14,IF(BP34&lt;=BY14,0,IF(AND(BN34&gt;BX14,BP34&gt;BY14),BY14-BN34,0))),0)),0)</f>
        <v>　</v>
      </c>
      <c r="BY34" s="663"/>
      <c r="BZ34" s="664"/>
      <c r="CA34" s="662" t="str">
        <f>IFERROR(IF(OR(BI34="日",BI34="祝",BI34=0,BN34=0),"　",MAX(IF(BN34&gt;CA14,BP34-BN34,IF(BN34&lt;=CA14,BP34-CA14,0)),0)),0)</f>
        <v>　</v>
      </c>
      <c r="CB34" s="663"/>
      <c r="CC34" s="664"/>
      <c r="CD34" s="730" t="str">
        <f>IFERROR(IF(OR(BI34="日",BI34="祝",BI34=0,BJ34=""),"　",MAX(IF(AND(BJ34&lt;=CD14,BL34&gt;CE14),CE14-CD14,IF(AND(BJ34&gt;CD14,BL34&lt;=CE14),BL34-BJ34,IF(AND(BJ34&lt;=CD14,BL34&lt;=CE14),BL34-CD14,IF(AND(BJ34&gt;CD14,BL34&gt;CE14),CE14-BJ34,0)))),0)),0)</f>
        <v>　</v>
      </c>
      <c r="CE34" s="731"/>
      <c r="CF34" s="731"/>
      <c r="CG34" s="730" t="str">
        <f>IFERROR(IF(OR(BI34="日",BI34="祝",BI34=0,BN34=0),"　",MAX(IF(AND(BN34&gt;CJ14,BP34&gt;CH14),0,IF(AND(BN34&lt;=CJ14,BN34&gt;CG14,BP34&gt;CH14),CJ14-BN34,IF(AND(BN34&lt;=CJ14,BN34&lt;=CG14,BP34&gt;CH14),CJ14-CG14,IF(AND(BN34&gt;CG14,BP34&lt;=CH14),BP34-BN34,IF(AND(BN34&lt;=CG14,BP34&lt;=CH14),BP34-CG14,0))))),0)),0)</f>
        <v>　</v>
      </c>
      <c r="CH34" s="730"/>
      <c r="CI34" s="730"/>
      <c r="CJ34" s="730" t="str">
        <f>IFERROR(IF(OR(BI34="日",BI34="祝",BI34=0,BN34=0),"　",MAX(IF(AND(BN34&lt;=CJ14,BP34&gt;CK14),CK14-CJ14,IF(BP34&lt;=CK14,0,IF(AND(BN34&gt;CJ14,BP34&gt;CK14),CK14-BN34,0))),0)),0)</f>
        <v>　</v>
      </c>
      <c r="CK34" s="731"/>
      <c r="CL34" s="731"/>
      <c r="CM34" s="730" t="str">
        <f t="shared" si="1"/>
        <v>　</v>
      </c>
      <c r="CN34" s="731"/>
      <c r="CO34" s="731"/>
      <c r="CP34" s="565" t="str">
        <f>IF(CS34="×",TIME(0,0,0),IF(DC4="非常勤",BR34,CD34))</f>
        <v>　</v>
      </c>
      <c r="CQ34" s="566"/>
      <c r="CR34" s="566"/>
      <c r="CS34" s="265"/>
      <c r="CT34" s="565" t="str">
        <f>IF(CW34="×",TIME(0,0,0),IF(DC4="非常勤",BU34,CG34))</f>
        <v>　</v>
      </c>
      <c r="CU34" s="566"/>
      <c r="CV34" s="566"/>
      <c r="CW34" s="265"/>
      <c r="CX34" s="565" t="str">
        <f>IF(DA34="×",TIME(0,0,0),IF(DC4="非常勤",BX34,CJ34))</f>
        <v>　</v>
      </c>
      <c r="CY34" s="566"/>
      <c r="CZ34" s="566"/>
      <c r="DA34" s="265"/>
      <c r="DB34" s="565" t="str">
        <f>IF(DE34="×",TIME(0,0,0),IF(DC4="非常勤",CA34,CM34))</f>
        <v>　</v>
      </c>
      <c r="DC34" s="566"/>
      <c r="DD34" s="567"/>
      <c r="DE34" s="265"/>
      <c r="DF34" s="720"/>
      <c r="DG34" s="720"/>
      <c r="DH34" s="668"/>
      <c r="DI34" s="670"/>
      <c r="DJ34" s="669"/>
      <c r="DK34" s="671"/>
      <c r="DL34" s="672"/>
      <c r="DM34" s="672"/>
      <c r="DN34" s="673"/>
      <c r="DO34" s="263">
        <f>'別表_個別勤務状況（1～60）'!$A$34</f>
        <v>20</v>
      </c>
      <c r="DP34" s="264" t="str">
        <f>'別表_個別勤務状況（1～60）'!$B$34</f>
        <v>火</v>
      </c>
      <c r="DQ34" s="575"/>
      <c r="DR34" s="575"/>
      <c r="DS34" s="575"/>
      <c r="DT34" s="575"/>
      <c r="DU34" s="575"/>
      <c r="DV34" s="575"/>
      <c r="DW34" s="575"/>
      <c r="DX34" s="575"/>
      <c r="DY34" s="662" t="str">
        <f>IFERROR(IF(OR(DP34="日",DP34="祝",DP34=0,DQ34=""),"　",MAX(IF(AND(DQ34&lt;=DY14,DS34&gt;DZ14),DZ14-DY14,IF(AND(DQ34&gt;DY14,DS34&lt;=DZ14),DS34-DQ34,IF(AND(DQ34&lt;=DY14,DS34&lt;=DZ14),DS34-DY14,IF(AND(DQ34&gt;DY14,DS34&gt;DZ14),DZ14-DQ34,0)))),0)),0)</f>
        <v>　</v>
      </c>
      <c r="DZ34" s="663"/>
      <c r="EA34" s="664"/>
      <c r="EB34" s="662" t="str">
        <f>IFERROR(IF(OR(DP34="日",DP34="祝",DP34=0,DU34=""),"　",MAX(IF(AND(DU34&gt;EE14,DW34&gt;EC14),0,IF(AND(DU34&lt;=EE14,DU34&gt;EB14,DW34&gt;EC14),EE14-DU34,IF(AND(DU34&lt;=EE14,DU34&lt;=EB14,DW34&gt;EC14),EE14-EB14,IF(AND(DU34&gt;EB14,DW34&lt;=EC14),DW34-DU34,IF(AND(DU34&lt;=EB14,DW34&lt;=EC14),DW34-EB14,0))))),0)),0)</f>
        <v>　</v>
      </c>
      <c r="EC34" s="663"/>
      <c r="ED34" s="664"/>
      <c r="EE34" s="662" t="str">
        <f>IFERROR(IF(OR(DP34="日",DP34="祝",DP34=0,DU34=0),"　",MAX(IF(AND(DU34&lt;=EE14,DW34&gt;EF14),EF14-EE14,IF(DW34&lt;=EF14,0,IF(AND(DU34&gt;EE14,DW34&gt;EF14),EF14-DU34,0))),0)),0)</f>
        <v>　</v>
      </c>
      <c r="EF34" s="663"/>
      <c r="EG34" s="664"/>
      <c r="EH34" s="662" t="str">
        <f>IFERROR(IF(OR(DP34="日",DP34="祝",DP34=0,DU34=0),"　",MAX(IF(DU34&gt;EH14,DW34-DU34,IF(DU34&lt;=EH14,DW34-EH14,0)),0)),0)</f>
        <v>　</v>
      </c>
      <c r="EI34" s="663"/>
      <c r="EJ34" s="664"/>
      <c r="EK34" s="730" t="str">
        <f>IFERROR(IF(OR(DP34="日",DP34="祝",DP34=0,DQ34=""),"　",MAX(IF(AND(DQ34&lt;=EK14,DS34&gt;EL14),EL14-EK14,IF(AND(DQ34&gt;EK14,DS34&lt;=EL14),DS34-DQ34,IF(AND(DQ34&lt;=EK14,DS34&lt;=EL14),DS34-EK14,IF(AND(DQ34&gt;EK14,DS34&gt;EL14),EL14-DQ34,0)))),0)),0)</f>
        <v>　</v>
      </c>
      <c r="EL34" s="731"/>
      <c r="EM34" s="731"/>
      <c r="EN34" s="730" t="str">
        <f>IFERROR(IF(OR(DP34="日",DP34="祝",DP34=0,DU34=0),"　",MAX(IF(AND(DU34&gt;EQ14,DW34&gt;EO14),0,IF(AND(DU34&lt;=EQ14,DU34&gt;EN14,DW34&gt;EO14),EQ14-DU34,IF(AND(DU34&lt;=EQ14,DU34&lt;=EN14,DW34&gt;EO14),EQ14-EN14,IF(AND(DU34&gt;EN14,DW34&lt;=EO14),DW34-DU34,IF(AND(DU34&lt;=EN14,DW34&lt;=EO14),DW34-EN14,0))))),0)),0)</f>
        <v>　</v>
      </c>
      <c r="EO34" s="730"/>
      <c r="EP34" s="730"/>
      <c r="EQ34" s="730" t="str">
        <f>IFERROR(IF(OR(DP34="日",DP34="祝",DP34=0,DU34=0),"　",MAX(IF(AND(DU34&lt;=EQ14,DW34&gt;ER14),ER14-EQ14,IF(DW34&lt;=ER14,0,IF(AND(DU34&gt;EQ14,DW34&gt;ER14),ER14-DU34,0))),0)),0)</f>
        <v>　</v>
      </c>
      <c r="ER34" s="731"/>
      <c r="ES34" s="731"/>
      <c r="ET34" s="730" t="str">
        <f t="shared" si="2"/>
        <v>　</v>
      </c>
      <c r="EU34" s="731"/>
      <c r="EV34" s="731"/>
      <c r="EW34" s="565" t="str">
        <f>IF(EZ34="×",TIME(0,0,0),IF(FJ4="非常勤",DY34,EK34))</f>
        <v>　</v>
      </c>
      <c r="EX34" s="566"/>
      <c r="EY34" s="566"/>
      <c r="EZ34" s="265"/>
      <c r="FA34" s="565" t="str">
        <f>IF(FD34="×",TIME(0,0,0),IF(FJ4="非常勤",EB34,EN34))</f>
        <v>　</v>
      </c>
      <c r="FB34" s="566"/>
      <c r="FC34" s="566"/>
      <c r="FD34" s="265"/>
      <c r="FE34" s="565" t="str">
        <f>IF(FH34="×",TIME(0,0,0),IF(FJ4="非常勤",EE34,EQ34))</f>
        <v>　</v>
      </c>
      <c r="FF34" s="566"/>
      <c r="FG34" s="566"/>
      <c r="FH34" s="265"/>
      <c r="FI34" s="565" t="str">
        <f>IF(FL34="×",TIME(0,0,0),IF(FJ4="非常勤",EH34,ET34))</f>
        <v>　</v>
      </c>
      <c r="FJ34" s="566"/>
      <c r="FK34" s="567"/>
      <c r="FL34" s="265"/>
      <c r="FM34" s="720"/>
      <c r="FN34" s="720"/>
      <c r="FO34" s="668"/>
      <c r="FP34" s="670"/>
      <c r="FQ34" s="669"/>
      <c r="FR34" s="671"/>
      <c r="FS34" s="672"/>
      <c r="FT34" s="672"/>
      <c r="FU34" s="673"/>
      <c r="FV34" s="263">
        <f>'別表_個別勤務状況（1～60）'!$A$34</f>
        <v>20</v>
      </c>
      <c r="FW34" s="264" t="str">
        <f>'別表_個別勤務状況（1～60）'!$B$34</f>
        <v>火</v>
      </c>
      <c r="FX34" s="575"/>
      <c r="FY34" s="575"/>
      <c r="FZ34" s="660"/>
      <c r="GA34" s="661"/>
      <c r="GB34" s="660"/>
      <c r="GC34" s="661"/>
      <c r="GD34" s="660"/>
      <c r="GE34" s="661"/>
      <c r="GF34" s="662" t="str">
        <f>IFERROR(IF(OR(FW34="日",FW34="祝",FW34=0,FX34=""),"　",MAX(IF(AND(FX34&lt;=GF14,FZ34&gt;GG14),GG14-GF14,IF(AND(FX34&gt;GF14,FZ34&lt;=GG14),FZ34-FX34,IF(AND(FX34&lt;=GF14,FZ34&lt;=GG14),FZ34-GF14,IF(AND(FX34&gt;GF14,FZ34&gt;GG14),GG14-FX34,0)))),0)),0)</f>
        <v>　</v>
      </c>
      <c r="GG34" s="663"/>
      <c r="GH34" s="664"/>
      <c r="GI34" s="662" t="str">
        <f>IFERROR(IF(OR(FW34="日",FW34="祝",FW34=0,GB34=""),"　",MAX(IF(AND(GB34&gt;GL14,GD34&gt;GJ14),0,IF(AND(GB34&lt;=GL14,GB34&gt;GI14,GD34&gt;GJ14),GL14-GB34,IF(AND(GB34&lt;=GL14,GB34&lt;=GI14,GD34&gt;GJ14),GL14-GI14,IF(AND(GB34&gt;GI14,GD34&lt;=GJ14),GD34-GB34,IF(AND(GB34&lt;=GI14,GD34&lt;=GJ14),GD34-GI14,0))))),0)),0)</f>
        <v>　</v>
      </c>
      <c r="GJ34" s="663"/>
      <c r="GK34" s="664"/>
      <c r="GL34" s="662" t="str">
        <f>IFERROR(IF(OR(FW34="日",FW34="祝",FW34=0,GB34=0),"　",MAX(IF(AND(GB34&lt;=GL14,GD34&gt;GM14),GM14-GL14,IF(GD34&lt;=GM14,0,IF(AND(GB34&gt;GL14,GD34&gt;GM14),GM14-GB34,0))),0)),0)</f>
        <v>　</v>
      </c>
      <c r="GM34" s="663"/>
      <c r="GN34" s="664"/>
      <c r="GO34" s="662" t="str">
        <f>IFERROR(IF(OR(FW34="日",FW34="祝",FW34=0,GB34=0),"　",MAX(IF(GB34&gt;GO14,GD34-GB34,IF(GB34&lt;=GO14,GD34-GO14,0)),0)),0)</f>
        <v>　</v>
      </c>
      <c r="GP34" s="663"/>
      <c r="GQ34" s="664"/>
      <c r="GR34" s="730" t="str">
        <f>IFERROR(IF(OR(FW34="日",FW34="祝",FW34=0,FX34=""),"　",MAX(IF(AND(FX34&lt;=GR14,FZ34&gt;GS14),GS14-GR14,IF(AND(FX34&gt;GR14,FZ34&lt;=GS14),FZ34-FX34,IF(AND(FX34&lt;=GR14,FZ34&lt;=GS14),FZ34-GR14,IF(AND(FX34&gt;GR14,FZ34&gt;GS14),GS14-FX34,0)))),0)),0)</f>
        <v>　</v>
      </c>
      <c r="GS34" s="731"/>
      <c r="GT34" s="731"/>
      <c r="GU34" s="730" t="str">
        <f>IFERROR(IF(OR(FW34="日",FW34="祝",FW34=0,GB34=0),"　",MAX(IF(AND(GB34&gt;GX14,GD34&gt;GV14),0,IF(AND(GB34&lt;=GX14,GB34&gt;GU14,GD34&gt;GV14),GX14-GB34,IF(AND(GB34&lt;=GX14,GB34&lt;=GU14,GD34&gt;GV14),GX14-GU14,IF(AND(GB34&gt;GU14,GD34&lt;=GV14),GD34-GB34,IF(AND(GB34&lt;=GU14,GD34&lt;=GV14),GD34-GU14,0))))),0)),0)</f>
        <v>　</v>
      </c>
      <c r="GV34" s="730"/>
      <c r="GW34" s="730"/>
      <c r="GX34" s="730" t="str">
        <f>IFERROR(IF(OR(FW34="日",FW34="祝",FW34=0,GB34=0),"　",MAX(IF(AND(GB34&lt;=GX14,GD34&gt;GY14),GY14-GX14,IF(GD34&lt;=GY14,0,IF(AND(GB34&gt;GX14,GD34&gt;GY14),GY14-GB34,0))),0)),0)</f>
        <v>　</v>
      </c>
      <c r="GY34" s="731"/>
      <c r="GZ34" s="731"/>
      <c r="HA34" s="730" t="str">
        <f t="shared" si="3"/>
        <v>　</v>
      </c>
      <c r="HB34" s="731"/>
      <c r="HC34" s="731"/>
      <c r="HD34" s="565" t="str">
        <f>IF(HG34="×",TIME(0,0,0),IF(HQ4="非常勤",GF34,GR34))</f>
        <v>　</v>
      </c>
      <c r="HE34" s="566"/>
      <c r="HF34" s="566"/>
      <c r="HG34" s="265"/>
      <c r="HH34" s="565" t="str">
        <f>IF(HK34="×",TIME(0,0,0),IF(HQ4="非常勤",GI34,GU34))</f>
        <v>　</v>
      </c>
      <c r="HI34" s="566"/>
      <c r="HJ34" s="566"/>
      <c r="HK34" s="265"/>
      <c r="HL34" s="565" t="str">
        <f>IF(HO34="×",TIME(0,0,0),IF(HQ4="非常勤",GL34,GX34))</f>
        <v>　</v>
      </c>
      <c r="HM34" s="566"/>
      <c r="HN34" s="566"/>
      <c r="HO34" s="265"/>
      <c r="HP34" s="565" t="str">
        <f>IF(HS34="×",TIME(0,0,0),IF(HQ4="非常勤",GO34,HA34))</f>
        <v>　</v>
      </c>
      <c r="HQ34" s="566"/>
      <c r="HR34" s="567"/>
      <c r="HS34" s="265"/>
      <c r="HT34" s="720"/>
      <c r="HU34" s="720"/>
      <c r="HV34" s="668"/>
      <c r="HW34" s="670"/>
      <c r="HX34" s="669"/>
      <c r="HY34" s="671"/>
      <c r="HZ34" s="672"/>
      <c r="IA34" s="672"/>
      <c r="IB34" s="673"/>
      <c r="IC34" s="263">
        <f>'別表_個別勤務状況（1～60）'!$A$34</f>
        <v>20</v>
      </c>
      <c r="ID34" s="264" t="str">
        <f>'別表_個別勤務状況（1～60）'!$B$34</f>
        <v>火</v>
      </c>
      <c r="IE34" s="660"/>
      <c r="IF34" s="661"/>
      <c r="IG34" s="660"/>
      <c r="IH34" s="661"/>
      <c r="II34" s="660"/>
      <c r="IJ34" s="661"/>
      <c r="IK34" s="660"/>
      <c r="IL34" s="661"/>
      <c r="IM34" s="662" t="str">
        <f>IFERROR(IF(OR(ID34="日",ID34="祝",ID34=0,IE34=""),"　",MAX(IF(AND(IE34&lt;=IM14,IG34&gt;IN14),IN14-IM14,IF(AND(IE34&gt;IM14,IG34&lt;=IN14),IG34-IE34,IF(AND(IE34&lt;=IM14,IG34&lt;=IN14),IG34-IM14,IF(AND(IE34&gt;IM14,IG34&gt;IN14),IN14-IE34,0)))),0)),0)</f>
        <v>　</v>
      </c>
      <c r="IN34" s="663"/>
      <c r="IO34" s="664"/>
      <c r="IP34" s="662" t="str">
        <f>IFERROR(IF(OR(ID34="日",ID34="祝",ID34=0,II34=""),"　",MAX(IF(AND(II34&gt;IS14,IK34&gt;IQ14),0,IF(AND(II34&lt;=IS14,II34&gt;IP14,IK34&gt;IQ14),IS14-II34,IF(AND(II34&lt;=IS14,II34&lt;=IP14,IK34&gt;IQ14),IS14-IP14,IF(AND(II34&gt;IP14,IK34&lt;=IQ14),IK34-II34,IF(AND(II34&lt;=IP14,IK34&lt;=IQ14),IK34-IP14,0))))),0)),0)</f>
        <v>　</v>
      </c>
      <c r="IQ34" s="663"/>
      <c r="IR34" s="664"/>
      <c r="IS34" s="662" t="str">
        <f>IFERROR(IF(OR(ID34="日",ID34="祝",ID34=0,II34=0),"　",MAX(IF(AND(II34&lt;=IS14,IK34&gt;IT14),IT14-IS14,IF(IK34&lt;=IT14,0,IF(AND(II34&gt;IS14,IK34&gt;IT14),IT14-II34,0))),0)),0)</f>
        <v>　</v>
      </c>
      <c r="IT34" s="663"/>
      <c r="IU34" s="664"/>
      <c r="IV34" s="662" t="str">
        <f>IFERROR(IF(OR(ID34="日",ID34="祝",ID34=0,II34=0),"　",MAX(IF(II34&gt;IV14,IK34-II34,IF(II34&lt;=IV14,IK34-IV14,0)),0)),0)</f>
        <v>　</v>
      </c>
      <c r="IW34" s="663"/>
      <c r="IX34" s="664"/>
      <c r="IY34" s="662" t="str">
        <f>IFERROR(IF(OR(ID34="日",ID34="祝",ID34=0,IE34=""),"　",MAX(IF(AND(IE34&lt;=IY14,IG34&gt;IZ14),IZ14-IY14,IF(AND(IE34&gt;IY14,IG34&lt;=IZ14),IG34-IE34,IF(AND(IE34&lt;=IY14,IG34&lt;=IZ14),IG34-IY14,IF(AND(IE34&gt;IY14,IG34&gt;IZ14),IZ14-IE34,0)))),0)),0)</f>
        <v>　</v>
      </c>
      <c r="IZ34" s="663"/>
      <c r="JA34" s="664"/>
      <c r="JB34" s="662" t="str">
        <f>IFERROR(IF(OR(ID34="日",ID34="祝",ID34=0,II34=0),"　",MAX(IF(AND(II34&gt;JE14,IK34&gt;JC14),0,IF(AND(II34&lt;=JE14,II34&gt;JB14,IK34&gt;JC14),JE14-II34,IF(AND(II34&lt;=JE14,II34&lt;=JB14,IK34&gt;JC14),JE14-JB14,IF(AND(II34&gt;JB14,IK34&lt;=JC14),IK34-II34,IF(AND(II34&lt;=JB14,IK34&lt;=JC14),IK34-JB14,0))))),0)),0)</f>
        <v>　</v>
      </c>
      <c r="JC34" s="663"/>
      <c r="JD34" s="664"/>
      <c r="JE34" s="662" t="str">
        <f>IFERROR(IF(OR(ID34="日",ID34="祝",ID34=0,II34=0),"　",MAX(IF(AND(II34&lt;=JE14,IK34&gt;JF14),JF14-JE14,IF(IK34&lt;=JF14,0,IF(AND(II34&gt;JE14,IK34&gt;JF14),JF14-II34,0))),0)),0)</f>
        <v>　</v>
      </c>
      <c r="JF34" s="663"/>
      <c r="JG34" s="664"/>
      <c r="JH34" s="662" t="str">
        <f t="shared" si="4"/>
        <v>　</v>
      </c>
      <c r="JI34" s="663"/>
      <c r="JJ34" s="664"/>
      <c r="JK34" s="665" t="str">
        <f>IF(JN34="×",TIME(0,0,0),IF(JX4="非常勤",IM34,IY34))</f>
        <v>　</v>
      </c>
      <c r="JL34" s="666"/>
      <c r="JM34" s="667"/>
      <c r="JN34" s="265"/>
      <c r="JO34" s="665" t="str">
        <f>IF(JR34="×",TIME(0,0,0),IF(JX4="非常勤",IP34,JB34))</f>
        <v>　</v>
      </c>
      <c r="JP34" s="666"/>
      <c r="JQ34" s="667"/>
      <c r="JR34" s="265"/>
      <c r="JS34" s="665" t="str">
        <f>IF(JV34="×",TIME(0,0,0),IF(JX4="非常勤",IS34,JE34))</f>
        <v>　</v>
      </c>
      <c r="JT34" s="666"/>
      <c r="JU34" s="667"/>
      <c r="JV34" s="265"/>
      <c r="JW34" s="665" t="str">
        <f>IF(JZ34="×",TIME(0,0,0),IF(JX4="非常勤",IV34,JH34))</f>
        <v>　</v>
      </c>
      <c r="JX34" s="666"/>
      <c r="JY34" s="667"/>
      <c r="JZ34" s="265"/>
      <c r="KA34" s="720"/>
      <c r="KB34" s="720"/>
      <c r="KC34" s="668"/>
      <c r="KD34" s="670"/>
      <c r="KE34" s="669"/>
      <c r="KF34" s="671"/>
      <c r="KG34" s="672"/>
      <c r="KH34" s="672"/>
      <c r="KI34" s="673"/>
      <c r="KJ34" s="263">
        <f>'別表_個別勤務状況（1～60）'!$A$34</f>
        <v>20</v>
      </c>
      <c r="KK34" s="264" t="str">
        <f>'別表_個別勤務状況（1～60）'!$B$34</f>
        <v>火</v>
      </c>
      <c r="KL34" s="660"/>
      <c r="KM34" s="661"/>
      <c r="KN34" s="660"/>
      <c r="KO34" s="661"/>
      <c r="KP34" s="660"/>
      <c r="KQ34" s="661"/>
      <c r="KR34" s="660"/>
      <c r="KS34" s="661"/>
      <c r="KT34" s="662" t="str">
        <f>IFERROR(IF(OR(KK34="日",KK34="祝",KK34=0,KL34=""),"　",MAX(IF(AND(KL34&lt;=KT14,KN34&gt;KU14),KU14-KT14,IF(AND(KL34&gt;KT14,KN34&lt;=KU14),KN34-KL34,IF(AND(KL34&lt;=KT14,KN34&lt;=KU14),KN34-KT14,IF(AND(KL34&gt;KT14,KN34&gt;KU14),KU14-KL34,0)))),0)),0)</f>
        <v>　</v>
      </c>
      <c r="KU34" s="663"/>
      <c r="KV34" s="664"/>
      <c r="KW34" s="662" t="str">
        <f>IFERROR(IF(OR(KK34="日",KK34="祝",KK34=0,KP34=""),"　",MAX(IF(AND(KP34&gt;KZ14,KR34&gt;KX14),0,IF(AND(KP34&lt;=KZ14,KP34&gt;KW14,KR34&gt;KX14),KZ14-KP34,IF(AND(KP34&lt;=KZ14,KP34&lt;=KW14,KR34&gt;KX14),KZ14-KW14,IF(AND(KP34&gt;KW14,KR34&lt;=KX14),KR34-KP34,IF(AND(KP34&lt;=KW14,KR34&lt;=KX14),KR34-KW14,0))))),0)),0)</f>
        <v>　</v>
      </c>
      <c r="KX34" s="663"/>
      <c r="KY34" s="664"/>
      <c r="KZ34" s="662" t="str">
        <f>IFERROR(IF(OR(KK34="日",KK34="祝",KK34=0,KP34=0),"　",MAX(IF(AND(KP34&lt;=KZ14,KR34&gt;LA14),LA14-KZ14,IF(KR34&lt;=LA14,0,IF(AND(KP34&gt;KZ14,KR34&gt;LA14),LA14-KP34,0))),0)),0)</f>
        <v>　</v>
      </c>
      <c r="LA34" s="663"/>
      <c r="LB34" s="664"/>
      <c r="LC34" s="662" t="str">
        <f>IFERROR(IF(OR(KK34="日",KK34="祝",KK34=0,KP34=0),"　",MAX(IF(KP34&gt;LC14,KR34-KP34,IF(KP34&lt;=LC14,KR34-LC14,0)),0)),0)</f>
        <v>　</v>
      </c>
      <c r="LD34" s="663"/>
      <c r="LE34" s="664"/>
      <c r="LF34" s="662" t="str">
        <f>IFERROR(IF(OR(KK34="日",KK34="祝",KK34=0,KL34=""),"　",MAX(IF(AND(KL34&lt;=LF14,KN34&gt;LG14),LG14-LF14,IF(AND(KL34&gt;LF14,KN34&lt;=LG14),KN34-KL34,IF(AND(KL34&lt;=LF14,KN34&lt;=LG14),KN34-LF14,IF(AND(KL34&gt;LF14,KN34&gt;LG14),LG14-KL34,0)))),0)),0)</f>
        <v>　</v>
      </c>
      <c r="LG34" s="663"/>
      <c r="LH34" s="664"/>
      <c r="LI34" s="662" t="str">
        <f>IFERROR(IF(OR(KK34="日",KK34="祝",KK34=0,KP34=0),"　",MAX(IF(AND(KP34&gt;LL14,KR34&gt;LJ14),0,IF(AND(KP34&lt;=LL14,KP34&gt;LI14,KR34&gt;LJ14),LL14-KP34,IF(AND(KP34&lt;=LL14,KP34&lt;=LI14,KR34&gt;LJ14),LL14-LI14,IF(AND(KP34&gt;LI14,KR34&lt;=LJ14),KR34-KP34,IF(AND(KP34&lt;=LI14,KR34&lt;=LJ14),KR34-LI14,0))))),0)),0)</f>
        <v>　</v>
      </c>
      <c r="LJ34" s="663"/>
      <c r="LK34" s="664"/>
      <c r="LL34" s="662" t="str">
        <f>IFERROR(IF(OR(KK34="日",KK34="祝",KK34=0,KP34=0),"　",MAX(IF(AND(KP34&lt;=LL14,KR34&gt;LM14),LM14-LL14,IF(KR34&lt;=LM14,0,IF(AND(KP34&gt;LL14,KR34&gt;LM14),LM14-KP34,0))),0)),0)</f>
        <v>　</v>
      </c>
      <c r="LM34" s="663"/>
      <c r="LN34" s="664"/>
      <c r="LO34" s="662" t="str">
        <f t="shared" si="5"/>
        <v>　</v>
      </c>
      <c r="LP34" s="663"/>
      <c r="LQ34" s="664"/>
      <c r="LR34" s="665" t="str">
        <f>IF(LU34="×",TIME(0,0,0),IF(ME4="非常勤",KT34,LF34))</f>
        <v>　</v>
      </c>
      <c r="LS34" s="666"/>
      <c r="LT34" s="667"/>
      <c r="LU34" s="265"/>
      <c r="LV34" s="665" t="str">
        <f>IF(LY34="×",TIME(0,0,0),IF(ME4="非常勤",KW34,LI34))</f>
        <v>　</v>
      </c>
      <c r="LW34" s="666"/>
      <c r="LX34" s="667"/>
      <c r="LY34" s="265"/>
      <c r="LZ34" s="665" t="str">
        <f>IF(MC34="×",TIME(0,0,0),IF(ME4="非常勤",KZ34,LL34))</f>
        <v>　</v>
      </c>
      <c r="MA34" s="666"/>
      <c r="MB34" s="667"/>
      <c r="MC34" s="265"/>
      <c r="MD34" s="665" t="str">
        <f>IF(MG34="×",TIME(0,0,0),IF(ME4="非常勤",LC34,LO34))</f>
        <v>　</v>
      </c>
      <c r="ME34" s="666"/>
      <c r="MF34" s="667"/>
      <c r="MG34" s="265"/>
      <c r="MH34" s="720"/>
      <c r="MI34" s="720"/>
      <c r="MJ34" s="668"/>
      <c r="MK34" s="670"/>
      <c r="ML34" s="669"/>
      <c r="MM34" s="671"/>
      <c r="MN34" s="672"/>
      <c r="MO34" s="672"/>
      <c r="MP34" s="673"/>
      <c r="MQ34" s="263">
        <f>'別表_個別勤務状況（1～60）'!$A$34</f>
        <v>20</v>
      </c>
      <c r="MR34" s="264" t="str">
        <f>'別表_個別勤務状況（1～60）'!$B$34</f>
        <v>火</v>
      </c>
      <c r="MS34" s="660"/>
      <c r="MT34" s="661"/>
      <c r="MU34" s="660"/>
      <c r="MV34" s="661"/>
      <c r="MW34" s="660"/>
      <c r="MX34" s="661"/>
      <c r="MY34" s="660"/>
      <c r="MZ34" s="661"/>
      <c r="NA34" s="662" t="str">
        <f>IFERROR(IF(OR(MR34="日",MR34="祝",MR34=0,MS34=""),"　",MAX(IF(AND(MS34&lt;=NA14,MU34&gt;NB14),NB14-NA14,IF(AND(MS34&gt;NA14,MU34&lt;=NB14),MU34-MS34,IF(AND(MS34&lt;=NA14,MU34&lt;=NB14),MU34-NA14,IF(AND(MS34&gt;NA14,MU34&gt;NB14),NB14-MS34,0)))),0)),0)</f>
        <v>　</v>
      </c>
      <c r="NB34" s="663"/>
      <c r="NC34" s="664"/>
      <c r="ND34" s="662" t="str">
        <f>IFERROR(IF(OR(MR34="日",MR34="祝",MR34=0,MW34=""),"　",MAX(IF(AND(MW34&gt;NG14,MY34&gt;NE14),0,IF(AND(MW34&lt;=NG14,MW34&gt;ND14,MY34&gt;NE14),NG14-MW34,IF(AND(MW34&lt;=NG14,MW34&lt;=ND14,MY34&gt;NE14),NG14-ND14,IF(AND(MW34&gt;ND14,MY34&lt;=NE14),MY34-MW34,IF(AND(MW34&lt;=ND14,MY34&lt;=NE14),MY34-ND14,0))))),0)),0)</f>
        <v>　</v>
      </c>
      <c r="NE34" s="663"/>
      <c r="NF34" s="664"/>
      <c r="NG34" s="662" t="str">
        <f>IFERROR(IF(OR(MR34="日",MR34="祝",MR34=0,MW34=0),"　",MAX(IF(AND(MW34&lt;=NG14,MY34&gt;NH14),NH14-NG14,IF(MY34&lt;=NH14,0,IF(AND(MW34&gt;NG14,MY34&gt;NH14),NH14-MW34,0))),0)),0)</f>
        <v>　</v>
      </c>
      <c r="NH34" s="663"/>
      <c r="NI34" s="664"/>
      <c r="NJ34" s="662" t="str">
        <f>IFERROR(IF(OR(MR34="日",MR34="祝",MR34=0,MW34=0),"　",MAX(IF(MW34&gt;NJ14,MY34-MW34,IF(MW34&lt;=NJ14,MY34-NJ14,0)),0)),0)</f>
        <v>　</v>
      </c>
      <c r="NK34" s="663"/>
      <c r="NL34" s="664"/>
      <c r="NM34" s="662" t="str">
        <f>IFERROR(IF(OR(MR34="日",MR34="祝",MR34=0,MS34=""),"　",MAX(IF(AND(MS34&lt;=NM14,MU34&gt;NN14),NN14-NM14,IF(AND(MS34&gt;NM14,MU34&lt;=NN14),MU34-MS34,IF(AND(MS34&lt;=NM14,MU34&lt;=NN14),MU34-NM14,IF(AND(MS34&gt;NM14,MU34&gt;NN14),NN14-MS34,0)))),0)),0)</f>
        <v>　</v>
      </c>
      <c r="NN34" s="663"/>
      <c r="NO34" s="664"/>
      <c r="NP34" s="662" t="str">
        <f>IFERROR(IF(OR(MR34="日",MR34="祝",MR34=0,MW34=0),"　",MAX(IF(AND(MW34&gt;NS14,MY34&gt;NQ14),0,IF(AND(MW34&lt;=NS14,MW34&gt;NP14,MY34&gt;NQ14),NS14-MW34,IF(AND(MW34&lt;=NS14,MW34&lt;=NP14,MY34&gt;NQ14),NS14-NP14,IF(AND(MW34&gt;NP14,MY34&lt;=NQ14),MY34-MW34,IF(AND(MW34&lt;=NP14,MY34&lt;=NQ14),MY34-NP14,0))))),0)),0)</f>
        <v>　</v>
      </c>
      <c r="NQ34" s="663"/>
      <c r="NR34" s="664"/>
      <c r="NS34" s="662" t="str">
        <f>IFERROR(IF(OR(MR34="日",MR34="祝",MR34=0,MW34=0),"　",MAX(IF(AND(MW34&lt;=NS14,MY34&gt;NT14),NT14-NS14,IF(MY34&lt;=NT14,0,IF(AND(MW34&gt;NS14,MY34&gt;NT14),NT14-MW34,0))),0)),0)</f>
        <v>　</v>
      </c>
      <c r="NT34" s="663"/>
      <c r="NU34" s="664"/>
      <c r="NV34" s="662" t="str">
        <f t="shared" si="6"/>
        <v>　</v>
      </c>
      <c r="NW34" s="663"/>
      <c r="NX34" s="664"/>
      <c r="NY34" s="665" t="str">
        <f>IF(OB34="×",TIME(0,0,0),IF(OL4="非常勤",NA34,NM34))</f>
        <v>　</v>
      </c>
      <c r="NZ34" s="666"/>
      <c r="OA34" s="667"/>
      <c r="OB34" s="265"/>
      <c r="OC34" s="665" t="str">
        <f>IF(OF34="×",TIME(0,0,0),IF(OL4="非常勤",ND34,NP34))</f>
        <v>　</v>
      </c>
      <c r="OD34" s="666"/>
      <c r="OE34" s="667"/>
      <c r="OF34" s="265"/>
      <c r="OG34" s="665" t="str">
        <f>IF(OJ34="×",TIME(0,0,0),IF(OL4="非常勤",NG34,NS34))</f>
        <v>　</v>
      </c>
      <c r="OH34" s="666"/>
      <c r="OI34" s="667"/>
      <c r="OJ34" s="265"/>
      <c r="OK34" s="665" t="str">
        <f>IF(ON34="×",TIME(0,0,0),IF(OL4="非常勤",NJ34,NV34))</f>
        <v>　</v>
      </c>
      <c r="OL34" s="666"/>
      <c r="OM34" s="667"/>
      <c r="ON34" s="265"/>
      <c r="OO34" s="720"/>
      <c r="OP34" s="720"/>
      <c r="OQ34" s="668"/>
      <c r="OR34" s="670"/>
      <c r="OS34" s="669"/>
      <c r="OT34" s="671"/>
      <c r="OU34" s="672"/>
      <c r="OV34" s="672"/>
      <c r="OW34" s="673"/>
      <c r="OX34" s="263">
        <f>'別表_個別勤務状況（1～60）'!$A$34</f>
        <v>20</v>
      </c>
      <c r="OY34" s="264" t="str">
        <f>'別表_個別勤務状況（1～60）'!$B$34</f>
        <v>火</v>
      </c>
      <c r="OZ34" s="660"/>
      <c r="PA34" s="661"/>
      <c r="PB34" s="660"/>
      <c r="PC34" s="661"/>
      <c r="PD34" s="660"/>
      <c r="PE34" s="661"/>
      <c r="PF34" s="660"/>
      <c r="PG34" s="661"/>
      <c r="PH34" s="662" t="str">
        <f>IFERROR(IF(OR(OY34="日",OY34="祝",OY34=0,OZ34=""),"　",MAX(IF(AND(OZ34&lt;=PH14,PB34&gt;PI14),PI14-PH14,IF(AND(OZ34&gt;PH14,PB34&lt;=PI14),PB34-OZ34,IF(AND(OZ34&lt;=PH14,PB34&lt;=PI14),PB34-PH14,IF(AND(OZ34&gt;PH14,PB34&gt;PI14),PI14-OZ34,0)))),0)),0)</f>
        <v>　</v>
      </c>
      <c r="PI34" s="663"/>
      <c r="PJ34" s="664"/>
      <c r="PK34" s="662" t="str">
        <f>IFERROR(IF(OR(OY34="日",OY34="祝",OY34=0,PD34=""),"　",MAX(IF(AND(PD34&gt;PN14,PF34&gt;PL14),0,IF(AND(PD34&lt;=PN14,PD34&gt;PK14,PF34&gt;PL14),PN14-PD34,IF(AND(PD34&lt;=PN14,PD34&lt;=PK14,PF34&gt;PL14),PN14-PK14,IF(AND(PD34&gt;PK14,PF34&lt;=PL14),PF34-PD34,IF(AND(PD34&lt;=PK14,PF34&lt;=PL14),PF34-PK14,0))))),0)),0)</f>
        <v>　</v>
      </c>
      <c r="PL34" s="663"/>
      <c r="PM34" s="664"/>
      <c r="PN34" s="662" t="str">
        <f>IFERROR(IF(OR(OY34="日",OY34="祝",OY34=0,PD34=0),"　",MAX(IF(AND(PD34&lt;=PN14,PF34&gt;PO14),PO14-PN14,IF(PF34&lt;=PO14,0,IF(AND(PD34&gt;PN14,PF34&gt;PO14),PO14-PD34,0))),0)),0)</f>
        <v>　</v>
      </c>
      <c r="PO34" s="663"/>
      <c r="PP34" s="664"/>
      <c r="PQ34" s="662" t="str">
        <f>IFERROR(IF(OR(OY34="日",OY34="祝",OY34=0,PD34=0),"　",MAX(IF(PD34&gt;PQ14,PF34-PD34,IF(PD34&lt;=PQ14,PF34-PQ14,0)),0)),0)</f>
        <v>　</v>
      </c>
      <c r="PR34" s="663"/>
      <c r="PS34" s="664"/>
      <c r="PT34" s="662" t="str">
        <f>IFERROR(IF(OR(OY34="日",OY34="祝",OY34=0,OZ34=""),"　",MAX(IF(AND(OZ34&lt;=PT14,PB34&gt;PU14),PU14-PT14,IF(AND(OZ34&gt;PT14,PB34&lt;=PU14),PB34-OZ34,IF(AND(OZ34&lt;=PT14,PB34&lt;=PU14),PB34-PT14,IF(AND(OZ34&gt;PT14,PB34&gt;PU14),PU14-OZ34,0)))),0)),0)</f>
        <v>　</v>
      </c>
      <c r="PU34" s="663"/>
      <c r="PV34" s="664"/>
      <c r="PW34" s="662" t="str">
        <f>IFERROR(IF(OR(OY34="日",OY34="祝",OY34=0,PD34=0),"　",MAX(IF(AND(PD34&gt;PZ14,PF34&gt;PX14),0,IF(AND(PD34&lt;=PZ14,PD34&gt;PW14,PF34&gt;PX14),PZ14-PD34,IF(AND(PD34&lt;=PZ14,PD34&lt;=PW14,PF34&gt;PX14),PZ14-PW14,IF(AND(PD34&gt;PW14,PF34&lt;=PX14),PF34-PD34,IF(AND(PD34&lt;=PW14,PF34&lt;=PX14),PF34-PW14,0))))),0)),0)</f>
        <v>　</v>
      </c>
      <c r="PX34" s="663"/>
      <c r="PY34" s="664"/>
      <c r="PZ34" s="662" t="str">
        <f>IFERROR(IF(OR(OY34="日",OY34="祝",OY34=0,PD34=0),"　",MAX(IF(AND(PD34&lt;=PZ14,PF34&gt;QA14),QA14-PZ14,IF(PF34&lt;=QA14,0,IF(AND(PD34&gt;PZ14,PF34&gt;QA14),QA14-PD34,0))),0)),0)</f>
        <v>　</v>
      </c>
      <c r="QA34" s="663"/>
      <c r="QB34" s="664"/>
      <c r="QC34" s="662" t="str">
        <f t="shared" si="7"/>
        <v>　</v>
      </c>
      <c r="QD34" s="663"/>
      <c r="QE34" s="664"/>
      <c r="QF34" s="665" t="str">
        <f>IF(QI34="×",TIME(0,0,0),IF(QS4="非常勤",PH34,PT34))</f>
        <v>　</v>
      </c>
      <c r="QG34" s="666"/>
      <c r="QH34" s="667"/>
      <c r="QI34" s="265"/>
      <c r="QJ34" s="665" t="str">
        <f>IF(QM34="×",TIME(0,0,0),IF(QS4="非常勤",PK34,PW34))</f>
        <v>　</v>
      </c>
      <c r="QK34" s="666"/>
      <c r="QL34" s="667"/>
      <c r="QM34" s="265"/>
      <c r="QN34" s="665" t="str">
        <f>IF(QQ34="×",TIME(0,0,0),IF(QS4="非常勤",PN34,PZ34))</f>
        <v>　</v>
      </c>
      <c r="QO34" s="666"/>
      <c r="QP34" s="667"/>
      <c r="QQ34" s="265"/>
      <c r="QR34" s="665" t="str">
        <f>IF(QU34="×",TIME(0,0,0),IF(QS4="非常勤",PQ34,QC34))</f>
        <v>　</v>
      </c>
      <c r="QS34" s="666"/>
      <c r="QT34" s="667"/>
      <c r="QU34" s="265"/>
      <c r="QV34" s="720"/>
      <c r="QW34" s="720"/>
      <c r="QX34" s="668"/>
      <c r="QY34" s="670"/>
      <c r="QZ34" s="669"/>
      <c r="RA34" s="671"/>
      <c r="RB34" s="672"/>
      <c r="RC34" s="672"/>
      <c r="RD34" s="673"/>
      <c r="RE34" s="263">
        <f>'別表_個別勤務状況（1～60）'!$A$34</f>
        <v>20</v>
      </c>
      <c r="RF34" s="264" t="str">
        <f>'別表_個別勤務状況（1～60）'!$B$34</f>
        <v>火</v>
      </c>
      <c r="RG34" s="660"/>
      <c r="RH34" s="661"/>
      <c r="RI34" s="660"/>
      <c r="RJ34" s="661"/>
      <c r="RK34" s="660"/>
      <c r="RL34" s="661"/>
      <c r="RM34" s="660"/>
      <c r="RN34" s="661"/>
      <c r="RO34" s="662" t="str">
        <f>IFERROR(IF(OR(RF34="日",RF34="祝",RF34=0,RG34=""),"　",MAX(IF(AND(RG34&lt;=RO14,RI34&gt;RP14),RP14-RO14,IF(AND(RG34&gt;RO14,RI34&lt;=RP14),RI34-RG34,IF(AND(RG34&lt;=RO14,RI34&lt;=RP14),RI34-RO14,IF(AND(RG34&gt;RO14,RI34&gt;RP14),RP14-RG34,0)))),0)),0)</f>
        <v>　</v>
      </c>
      <c r="RP34" s="663"/>
      <c r="RQ34" s="664"/>
      <c r="RR34" s="662" t="str">
        <f>IFERROR(IF(OR(RF34="日",RF34="祝",RF34=0,RK34=""),"　",MAX(IF(AND(RK34&gt;RU14,RM34&gt;RS14),0,IF(AND(RK34&lt;=RU14,RK34&gt;RR14,RM34&gt;RS14),RU14-RK34,IF(AND(RK34&lt;=RU14,RK34&lt;=RR14,RM34&gt;RS14),RU14-RR14,IF(AND(RK34&gt;RR14,RM34&lt;=RS14),RM34-RK34,IF(AND(RK34&lt;=RR14,RM34&lt;=RS14),RM34-RR14,0))))),0)),0)</f>
        <v>　</v>
      </c>
      <c r="RS34" s="663"/>
      <c r="RT34" s="664"/>
      <c r="RU34" s="662" t="str">
        <f>IFERROR(IF(OR(RF34="日",RF34="祝",RF34=0,RK34=0),"　",MAX(IF(AND(RK34&lt;=RU14,RM34&gt;RV14),RV14-RU14,IF(RM34&lt;=RV14,0,IF(AND(RK34&gt;RU14,RM34&gt;RV14),RV14-RK34,0))),0)),0)</f>
        <v>　</v>
      </c>
      <c r="RV34" s="663"/>
      <c r="RW34" s="664"/>
      <c r="RX34" s="662" t="str">
        <f>IFERROR(IF(OR(RF34="日",RF34="祝",RF34=0,RK34=0),"　",MAX(IF(RK34&gt;RX14,RM34-RK34,IF(RK34&lt;=RX14,RM34-RX14,0)),0)),0)</f>
        <v>　</v>
      </c>
      <c r="RY34" s="663"/>
      <c r="RZ34" s="664"/>
      <c r="SA34" s="662" t="str">
        <f>IFERROR(IF(OR(RF34="日",RF34="祝",RF34=0,RG34=""),"　",MAX(IF(AND(RG34&lt;=SA14,RI34&gt;SB14),SB14-SA14,IF(AND(RG34&gt;SA14,RI34&lt;=SB14),RI34-RG34,IF(AND(RG34&lt;=SA14,RI34&lt;=SB14),RI34-SA14,IF(AND(RG34&gt;SA14,RI34&gt;SB14),SB14-RG34,0)))),0)),0)</f>
        <v>　</v>
      </c>
      <c r="SB34" s="663"/>
      <c r="SC34" s="664"/>
      <c r="SD34" s="662" t="str">
        <f>IFERROR(IF(OR(RF34="日",RF34="祝",RF34=0,RK34=0),"　",MAX(IF(AND(RK34&gt;SG14,RM34&gt;SE14),0,IF(AND(RK34&lt;=SG14,RK34&gt;SD14,RM34&gt;SE14),SG14-RK34,IF(AND(RK34&lt;=SG14,RK34&lt;=SD14,RM34&gt;SE14),SG14-SD14,IF(AND(RK34&gt;SD14,RM34&lt;=SE14),RM34-RK34,IF(AND(RK34&lt;=SD14,RM34&lt;=SE14),RM34-SD14,0))))),0)),0)</f>
        <v>　</v>
      </c>
      <c r="SE34" s="663"/>
      <c r="SF34" s="664"/>
      <c r="SG34" s="662" t="str">
        <f>IFERROR(IF(OR(RF34="日",RF34="祝",RF34=0,RK34=0),"　",MAX(IF(AND(RK34&lt;=SG14,RM34&gt;SH14),SH14-SG14,IF(RM34&lt;=SH14,0,IF(AND(RK34&gt;SG14,RM34&gt;SH14),SH14-RK34,0))),0)),0)</f>
        <v>　</v>
      </c>
      <c r="SH34" s="663"/>
      <c r="SI34" s="664"/>
      <c r="SJ34" s="662" t="str">
        <f t="shared" si="8"/>
        <v>　</v>
      </c>
      <c r="SK34" s="663"/>
      <c r="SL34" s="664"/>
      <c r="SM34" s="665" t="str">
        <f>IF(SP34="×",TIME(0,0,0),IF(SZ4="非常勤",RO34,SA34))</f>
        <v>　</v>
      </c>
      <c r="SN34" s="666"/>
      <c r="SO34" s="667"/>
      <c r="SP34" s="265"/>
      <c r="SQ34" s="665" t="str">
        <f>IF(ST34="×",TIME(0,0,0),IF(SZ4="非常勤",RR34,SD34))</f>
        <v>　</v>
      </c>
      <c r="SR34" s="666"/>
      <c r="SS34" s="667"/>
      <c r="ST34" s="265"/>
      <c r="SU34" s="665" t="str">
        <f>IF(SX34="×",TIME(0,0,0),IF(SZ4="非常勤",RU34,SG34))</f>
        <v>　</v>
      </c>
      <c r="SV34" s="666"/>
      <c r="SW34" s="667"/>
      <c r="SX34" s="265"/>
      <c r="SY34" s="665" t="str">
        <f>IF(TB34="×",TIME(0,0,0),IF(SZ4="非常勤",RX34,SJ34))</f>
        <v>　</v>
      </c>
      <c r="SZ34" s="666"/>
      <c r="TA34" s="667"/>
      <c r="TB34" s="265"/>
      <c r="TC34" s="720"/>
      <c r="TD34" s="720"/>
      <c r="TE34" s="668"/>
      <c r="TF34" s="670"/>
      <c r="TG34" s="669"/>
      <c r="TH34" s="671"/>
      <c r="TI34" s="672"/>
      <c r="TJ34" s="672"/>
      <c r="TK34" s="673"/>
      <c r="TL34" s="263">
        <f>'別表_個別勤務状況（1～60）'!$A$34</f>
        <v>20</v>
      </c>
      <c r="TM34" s="264" t="str">
        <f>'別表_個別勤務状況（1～60）'!$B$34</f>
        <v>火</v>
      </c>
      <c r="TN34" s="660"/>
      <c r="TO34" s="661"/>
      <c r="TP34" s="660"/>
      <c r="TQ34" s="661"/>
      <c r="TR34" s="660"/>
      <c r="TS34" s="661"/>
      <c r="TT34" s="660"/>
      <c r="TU34" s="661"/>
      <c r="TV34" s="662" t="str">
        <f>IFERROR(IF(OR(TM34="日",TM34="祝",TM34=0,TN34=""),"　",MAX(IF(AND(TN34&lt;=TV14,TP34&gt;TW14),TW14-TV14,IF(AND(TN34&gt;TV14,TP34&lt;=TW14),TP34-TN34,IF(AND(TN34&lt;=TV14,TP34&lt;=TW14),TP34-TV14,IF(AND(TN34&gt;TV14,TP34&gt;TW14),TW14-TN34,0)))),0)),0)</f>
        <v>　</v>
      </c>
      <c r="TW34" s="663"/>
      <c r="TX34" s="664"/>
      <c r="TY34" s="662" t="str">
        <f>IFERROR(IF(OR(TM34="日",TM34="祝",TM34=0,TR34=""),"　",MAX(IF(AND(TR34&gt;UB14,TT34&gt;TZ14),0,IF(AND(TR34&lt;=UB14,TR34&gt;TY14,TT34&gt;TZ14),UB14-TR34,IF(AND(TR34&lt;=UB14,TR34&lt;=TY14,TT34&gt;TZ14),UB14-TY14,IF(AND(TR34&gt;TY14,TT34&lt;=TZ14),TT34-TR34,IF(AND(TR34&lt;=TY14,TT34&lt;=TZ14),TT34-TY14,0))))),0)),0)</f>
        <v>　</v>
      </c>
      <c r="TZ34" s="663"/>
      <c r="UA34" s="664"/>
      <c r="UB34" s="662" t="str">
        <f>IFERROR(IF(OR(TM34="日",TM34="祝",TM34=0,TR34=0),"　",MAX(IF(AND(TR34&lt;=UB14,TT34&gt;UC14),UC14-UB14,IF(TT34&lt;=UC14,0,IF(AND(TR34&gt;UB14,TT34&gt;UC14),UC14-TR34,0))),0)),0)</f>
        <v>　</v>
      </c>
      <c r="UC34" s="663"/>
      <c r="UD34" s="664"/>
      <c r="UE34" s="662" t="str">
        <f>IFERROR(IF(OR(TM34="日",TM34="祝",TM34=0,TR34=0),"　",MAX(IF(TR34&gt;UE14,TT34-TR34,IF(TR34&lt;=UE14,TT34-UE14,0)),0)),0)</f>
        <v>　</v>
      </c>
      <c r="UF34" s="663"/>
      <c r="UG34" s="664"/>
      <c r="UH34" s="662" t="str">
        <f>IFERROR(IF(OR(TM34="日",TM34="祝",TM34=0,TN34=""),"　",MAX(IF(AND(TN34&lt;=UH14,TP34&gt;UI14),UI14-UH14,IF(AND(TN34&gt;UH14,TP34&lt;=UI14),TP34-TN34,IF(AND(TN34&lt;=UH14,TP34&lt;=UI14),TP34-UH14,IF(AND(TN34&gt;UH14,TP34&gt;UI14),UI14-TN34,0)))),0)),0)</f>
        <v>　</v>
      </c>
      <c r="UI34" s="663"/>
      <c r="UJ34" s="664"/>
      <c r="UK34" s="662" t="str">
        <f>IFERROR(IF(OR(TM34="日",TM34="祝",TM34=0,TR34=0),"　",MAX(IF(AND(TR34&gt;UN14,TT34&gt;UL14),0,IF(AND(TR34&lt;=UN14,TR34&gt;UK14,TT34&gt;UL14),UN14-TR34,IF(AND(TR34&lt;=UN14,TR34&lt;=UK14,TT34&gt;UL14),UN14-UK14,IF(AND(TR34&gt;UK14,TT34&lt;=UL14),TT34-TR34,IF(AND(TR34&lt;=UK14,TT34&lt;=UL14),TT34-UK14,0))))),0)),0)</f>
        <v>　</v>
      </c>
      <c r="UL34" s="663"/>
      <c r="UM34" s="664"/>
      <c r="UN34" s="662" t="str">
        <f>IFERROR(IF(OR(TM34="日",TM34="祝",TM34=0,TR34=0),"　",MAX(IF(AND(TR34&lt;=UN14,TT34&gt;UO14),UO14-UN14,IF(TT34&lt;=UO14,0,IF(AND(TR34&gt;UN14,TT34&gt;UO14),UO14-TR34,0))),0)),0)</f>
        <v>　</v>
      </c>
      <c r="UO34" s="663"/>
      <c r="UP34" s="664"/>
      <c r="UQ34" s="662" t="str">
        <f t="shared" si="9"/>
        <v>　</v>
      </c>
      <c r="UR34" s="663"/>
      <c r="US34" s="664"/>
      <c r="UT34" s="665" t="str">
        <f>IF(UW34="×",TIME(0,0,0),IF(VG4="非常勤",TV34,UH34))</f>
        <v>　</v>
      </c>
      <c r="UU34" s="666"/>
      <c r="UV34" s="667"/>
      <c r="UW34" s="265"/>
      <c r="UX34" s="665" t="str">
        <f>IF(VA34="×",TIME(0,0,0),IF(VG4="非常勤",TY34,UK34))</f>
        <v>　</v>
      </c>
      <c r="UY34" s="666"/>
      <c r="UZ34" s="667"/>
      <c r="VA34" s="265"/>
      <c r="VB34" s="665" t="str">
        <f>IF(VE34="×",TIME(0,0,0),IF(VG4="非常勤",UB34,UN34))</f>
        <v>　</v>
      </c>
      <c r="VC34" s="666"/>
      <c r="VD34" s="667"/>
      <c r="VE34" s="265"/>
      <c r="VF34" s="665" t="str">
        <f>IF(VI34="×",TIME(0,0,0),IF(VG4="非常勤",UE34,UQ34))</f>
        <v>　</v>
      </c>
      <c r="VG34" s="666"/>
      <c r="VH34" s="667"/>
      <c r="VI34" s="265"/>
      <c r="VJ34" s="720"/>
      <c r="VK34" s="720"/>
      <c r="VL34" s="668"/>
      <c r="VM34" s="670"/>
      <c r="VN34" s="669"/>
      <c r="VO34" s="671"/>
      <c r="VP34" s="672"/>
      <c r="VQ34" s="672"/>
      <c r="VR34" s="673"/>
      <c r="VS34" s="263">
        <f>'別表_個別勤務状況（1～60）'!$A$34</f>
        <v>20</v>
      </c>
      <c r="VT34" s="264" t="str">
        <f>'別表_個別勤務状況（1～60）'!$B$34</f>
        <v>火</v>
      </c>
      <c r="VU34" s="660"/>
      <c r="VV34" s="661"/>
      <c r="VW34" s="660"/>
      <c r="VX34" s="661"/>
      <c r="VY34" s="660"/>
      <c r="VZ34" s="661"/>
      <c r="WA34" s="660"/>
      <c r="WB34" s="661"/>
      <c r="WC34" s="662" t="str">
        <f>IFERROR(IF(OR(VT34="日",VT34="祝",VT34=0,VU34=""),"　",MAX(IF(AND(VU34&lt;=WC14,VW34&gt;WD14),WD14-WC14,IF(AND(VU34&gt;WC14,VW34&lt;=WD14),VW34-VU34,IF(AND(VU34&lt;=WC14,VW34&lt;=WD14),VW34-WC14,IF(AND(VU34&gt;WC14,VW34&gt;WD14),WD14-VU34,0)))),0)),0)</f>
        <v>　</v>
      </c>
      <c r="WD34" s="663"/>
      <c r="WE34" s="664"/>
      <c r="WF34" s="662" t="str">
        <f>IFERROR(IF(OR(VT34="日",VT34="祝",VT34=0,VY34=""),"　",MAX(IF(AND(VY34&gt;WI14,WA34&gt;WG14),0,IF(AND(VY34&lt;=WI14,VY34&gt;WF14,WA34&gt;WG14),WI14-VY34,IF(AND(VY34&lt;=WI14,VY34&lt;=WF14,WA34&gt;WG14),WI14-WF14,IF(AND(VY34&gt;WF14,WA34&lt;=WG14),WA34-VY34,IF(AND(VY34&lt;=WF14,WA34&lt;=WG14),WA34-WF14,0))))),0)),0)</f>
        <v>　</v>
      </c>
      <c r="WG34" s="663"/>
      <c r="WH34" s="664"/>
      <c r="WI34" s="662" t="str">
        <f>IFERROR(IF(OR(VT34="日",VT34="祝",VT34=0,VY34=0),"　",MAX(IF(AND(VY34&lt;=WI14,WA34&gt;WJ14),WJ14-WI14,IF(WA34&lt;=WJ14,0,IF(AND(VY34&gt;WI14,WA34&gt;WJ14),WJ14-VY34,0))),0)),0)</f>
        <v>　</v>
      </c>
      <c r="WJ34" s="663"/>
      <c r="WK34" s="664"/>
      <c r="WL34" s="662" t="str">
        <f>IFERROR(IF(OR(VT34="日",VT34="祝",VT34=0,VY34=0),"　",MAX(IF(VY34&gt;WL14,WA34-VY34,IF(VY34&lt;=WL14,WA34-WL14,0)),0)),0)</f>
        <v>　</v>
      </c>
      <c r="WM34" s="663"/>
      <c r="WN34" s="664"/>
      <c r="WO34" s="662" t="str">
        <f>IFERROR(IF(OR(VT34="日",VT34="祝",VT34=0,VU34=""),"　",MAX(IF(AND(VU34&lt;=WO14,VW34&gt;WP14),WP14-WO14,IF(AND(VU34&gt;WO14,VW34&lt;=WP14),VW34-VU34,IF(AND(VU34&lt;=WO14,VW34&lt;=WP14),VW34-WO14,IF(AND(VU34&gt;WO14,VW34&gt;WP14),WP14-VU34,0)))),0)),0)</f>
        <v>　</v>
      </c>
      <c r="WP34" s="663"/>
      <c r="WQ34" s="664"/>
      <c r="WR34" s="662" t="str">
        <f>IFERROR(IF(OR(VT34="日",VT34="祝",VT34=0,VY34=0),"　",MAX(IF(AND(VY34&gt;WU14,WA34&gt;WS14),0,IF(AND(VY34&lt;=WU14,VY34&gt;WR14,WA34&gt;WS14),WU14-VY34,IF(AND(VY34&lt;=WU14,VY34&lt;=WR14,WA34&gt;WS14),WU14-WR14,IF(AND(VY34&gt;WR14,WA34&lt;=WS14),WA34-VY34,IF(AND(VY34&lt;=WR14,WA34&lt;=WS14),WA34-WR14,0))))),0)),0)</f>
        <v>　</v>
      </c>
      <c r="WS34" s="663"/>
      <c r="WT34" s="664"/>
      <c r="WU34" s="662" t="str">
        <f>IFERROR(IF(OR(VT34="日",VT34="祝",VT34=0,VY34=0),"　",MAX(IF(AND(VY34&lt;=WU14,WA34&gt;WV14),WV14-WU14,IF(WA34&lt;=WV14,0,IF(AND(VY34&gt;WU14,WA34&gt;WV14),WV14-VY34,0))),0)),0)</f>
        <v>　</v>
      </c>
      <c r="WV34" s="663"/>
      <c r="WW34" s="664"/>
      <c r="WX34" s="662" t="str">
        <f t="shared" si="10"/>
        <v>　</v>
      </c>
      <c r="WY34" s="663"/>
      <c r="WZ34" s="664"/>
      <c r="XA34" s="665" t="str">
        <f>IF(XD34="×",TIME(0,0,0),IF(XN4="非常勤",WC34,WO34))</f>
        <v>　</v>
      </c>
      <c r="XB34" s="666"/>
      <c r="XC34" s="667"/>
      <c r="XD34" s="265"/>
      <c r="XE34" s="665" t="str">
        <f>IF(XH34="×",TIME(0,0,0),IF(XN4="非常勤",WF34,WR34))</f>
        <v>　</v>
      </c>
      <c r="XF34" s="666"/>
      <c r="XG34" s="667"/>
      <c r="XH34" s="265"/>
      <c r="XI34" s="665" t="str">
        <f>IF(XL34="×",TIME(0,0,0),IF(XN4="非常勤",WI34,WU34))</f>
        <v>　</v>
      </c>
      <c r="XJ34" s="666"/>
      <c r="XK34" s="667"/>
      <c r="XL34" s="265"/>
      <c r="XM34" s="665" t="str">
        <f>IF(XP34="×",TIME(0,0,0),IF(XN4="非常勤",WL34,WX34))</f>
        <v>　</v>
      </c>
      <c r="XN34" s="666"/>
      <c r="XO34" s="667"/>
      <c r="XP34" s="265"/>
      <c r="XQ34" s="720"/>
      <c r="XR34" s="720"/>
      <c r="XS34" s="668"/>
      <c r="XT34" s="670"/>
      <c r="XU34" s="669"/>
      <c r="XV34" s="671"/>
      <c r="XW34" s="672"/>
      <c r="XX34" s="672"/>
      <c r="XY34" s="673"/>
      <c r="XZ34" s="263">
        <f>'別表_個別勤務状況（1～60）'!$A$34</f>
        <v>20</v>
      </c>
      <c r="YA34" s="264" t="str">
        <f>'別表_個別勤務状況（1～60）'!$B$34</f>
        <v>火</v>
      </c>
      <c r="YB34" s="660"/>
      <c r="YC34" s="661"/>
      <c r="YD34" s="660"/>
      <c r="YE34" s="661"/>
      <c r="YF34" s="660"/>
      <c r="YG34" s="661"/>
      <c r="YH34" s="660"/>
      <c r="YI34" s="661"/>
      <c r="YJ34" s="662" t="str">
        <f>IFERROR(IF(OR(YA34="日",YA34="祝",YA34=0,YB34=""),"　",MAX(IF(AND(YB34&lt;=YJ14,YD34&gt;YK14),YK14-YJ14,IF(AND(YB34&gt;YJ14,YD34&lt;=YK14),YD34-YB34,IF(AND(YB34&lt;=YJ14,YD34&lt;=YK14),YD34-YJ14,IF(AND(YB34&gt;YJ14,YD34&gt;YK14),YK14-YB34,0)))),0)),0)</f>
        <v>　</v>
      </c>
      <c r="YK34" s="663"/>
      <c r="YL34" s="664"/>
      <c r="YM34" s="662" t="str">
        <f>IFERROR(IF(OR(YA34="日",YA34="祝",YA34=0,YF34=""),"　",MAX(IF(AND(YF34&gt;YP14,YH34&gt;YN14),0,IF(AND(YF34&lt;=YP14,YF34&gt;YM14,YH34&gt;YN14),YP14-YF34,IF(AND(YF34&lt;=YP14,YF34&lt;=YM14,YH34&gt;YN14),YP14-YM14,IF(AND(YF34&gt;YM14,YH34&lt;=YN14),YH34-YF34,IF(AND(YF34&lt;=YM14,YH34&lt;=YN14),YH34-YM14,0))))),0)),0)</f>
        <v>　</v>
      </c>
      <c r="YN34" s="663"/>
      <c r="YO34" s="664"/>
      <c r="YP34" s="662" t="str">
        <f>IFERROR(IF(OR(YA34="日",YA34="祝",YA34=0,YF34=0),"　",MAX(IF(AND(YF34&lt;=YP14,YH34&gt;YQ14),YQ14-YP14,IF(YH34&lt;=YQ14,0,IF(AND(YF34&gt;YP14,YH34&gt;YQ14),YQ14-YF34,0))),0)),0)</f>
        <v>　</v>
      </c>
      <c r="YQ34" s="663"/>
      <c r="YR34" s="664"/>
      <c r="YS34" s="662" t="str">
        <f>IFERROR(IF(OR(YA34="日",YA34="祝",YA34=0,YF34=0),"　",MAX(IF(YF34&gt;YS14,YH34-YF34,IF(YF34&lt;=YS14,YH34-YS14,0)),0)),0)</f>
        <v>　</v>
      </c>
      <c r="YT34" s="663"/>
      <c r="YU34" s="664"/>
      <c r="YV34" s="662" t="str">
        <f>IFERROR(IF(OR(YA34="日",YA34="祝",YA34=0,YB34=""),"　",MAX(IF(AND(YB34&lt;=YV14,YD34&gt;YW14),YW14-YV14,IF(AND(YB34&gt;YV14,YD34&lt;=YW14),YD34-YB34,IF(AND(YB34&lt;=YV14,YD34&lt;=YW14),YD34-YV14,IF(AND(YB34&gt;YV14,YD34&gt;YW14),YW14-YB34,0)))),0)),0)</f>
        <v>　</v>
      </c>
      <c r="YW34" s="663"/>
      <c r="YX34" s="664"/>
      <c r="YY34" s="662" t="str">
        <f>IFERROR(IF(OR(YA34="日",YA34="祝",YA34=0,YF34=0),"　",MAX(IF(AND(YF34&gt;ZB14,YH34&gt;YZ14),0,IF(AND(YF34&lt;=ZB14,YF34&gt;YY14,YH34&gt;YZ14),ZB14-YF34,IF(AND(YF34&lt;=ZB14,YF34&lt;=YY14,YH34&gt;YZ14),ZB14-YY14,IF(AND(YF34&gt;YY14,YH34&lt;=YZ14),YH34-YF34,IF(AND(YF34&lt;=YY14,YH34&lt;=YZ14),YH34-YY14,0))))),0)),0)</f>
        <v>　</v>
      </c>
      <c r="YZ34" s="663"/>
      <c r="ZA34" s="664"/>
      <c r="ZB34" s="662" t="str">
        <f>IFERROR(IF(OR(YA34="日",YA34="祝",YA34=0,YF34=0),"　",MAX(IF(AND(YF34&lt;=ZB14,YH34&gt;ZC14),ZC14-ZB14,IF(YH34&lt;=ZC14,0,IF(AND(YF34&gt;ZB14,YH34&gt;ZC14),ZC14-YF34,0))),0)),0)</f>
        <v>　</v>
      </c>
      <c r="ZC34" s="663"/>
      <c r="ZD34" s="664"/>
      <c r="ZE34" s="662" t="str">
        <f t="shared" si="11"/>
        <v>　</v>
      </c>
      <c r="ZF34" s="663"/>
      <c r="ZG34" s="664"/>
      <c r="ZH34" s="665" t="str">
        <f>IF(ZK34="×",TIME(0,0,0),IF(ZU4="非常勤",YJ34,YV34))</f>
        <v>　</v>
      </c>
      <c r="ZI34" s="666"/>
      <c r="ZJ34" s="667"/>
      <c r="ZK34" s="265"/>
      <c r="ZL34" s="665" t="str">
        <f>IF(ZO34="×",TIME(0,0,0),IF(ZU4="非常勤",YM34,YY34))</f>
        <v>　</v>
      </c>
      <c r="ZM34" s="666"/>
      <c r="ZN34" s="667"/>
      <c r="ZO34" s="265"/>
      <c r="ZP34" s="665" t="str">
        <f>IF(ZS34="×",TIME(0,0,0),IF(ZU4="非常勤",YP34,ZB34))</f>
        <v>　</v>
      </c>
      <c r="ZQ34" s="666"/>
      <c r="ZR34" s="667"/>
      <c r="ZS34" s="265"/>
      <c r="ZT34" s="665" t="str">
        <f>IF(ZW34="×",TIME(0,0,0),IF(ZU4="非常勤",YS34,ZE34))</f>
        <v>　</v>
      </c>
      <c r="ZU34" s="666"/>
      <c r="ZV34" s="667"/>
      <c r="ZW34" s="265"/>
      <c r="ZX34" s="720"/>
      <c r="ZY34" s="720"/>
      <c r="ZZ34" s="668"/>
      <c r="AAA34" s="670"/>
      <c r="AAB34" s="669"/>
      <c r="AAC34" s="671"/>
      <c r="AAD34" s="672"/>
      <c r="AAE34" s="672"/>
      <c r="AAF34" s="673"/>
      <c r="AAG34" s="263">
        <f>'別表_個別勤務状況（1～60）'!$A$34</f>
        <v>20</v>
      </c>
      <c r="AAH34" s="264" t="str">
        <f>'別表_個別勤務状況（1～60）'!$B$34</f>
        <v>火</v>
      </c>
      <c r="AAI34" s="660"/>
      <c r="AAJ34" s="661"/>
      <c r="AAK34" s="660"/>
      <c r="AAL34" s="661"/>
      <c r="AAM34" s="660"/>
      <c r="AAN34" s="661"/>
      <c r="AAO34" s="660"/>
      <c r="AAP34" s="661"/>
      <c r="AAQ34" s="662" t="str">
        <f>IFERROR(IF(OR(AAH34="日",AAH34="祝",AAH34=0,AAI34=""),"　",MAX(IF(AND(AAI34&lt;=AAQ14,AAK34&gt;AAR14),AAR14-AAQ14,IF(AND(AAI34&gt;AAQ14,AAK34&lt;=AAR14),AAK34-AAI34,IF(AND(AAI34&lt;=AAQ14,AAK34&lt;=AAR14),AAK34-AAQ14,IF(AND(AAI34&gt;AAQ14,AAK34&gt;AAR14),AAR14-AAI34,0)))),0)),0)</f>
        <v>　</v>
      </c>
      <c r="AAR34" s="663"/>
      <c r="AAS34" s="664"/>
      <c r="AAT34" s="662" t="str">
        <f>IFERROR(IF(OR(AAH34="日",AAH34="祝",AAH34=0,AAM34=""),"　",MAX(IF(AND(AAM34&gt;AAW14,AAO34&gt;AAU14),0,IF(AND(AAM34&lt;=AAW14,AAM34&gt;AAT14,AAO34&gt;AAU14),AAW14-AAM34,IF(AND(AAM34&lt;=AAW14,AAM34&lt;=AAT14,AAO34&gt;AAU14),AAW14-AAT14,IF(AND(AAM34&gt;AAT14,AAO34&lt;=AAU14),AAO34-AAM34,IF(AND(AAM34&lt;=AAT14,AAO34&lt;=AAU14),AAO34-AAT14,0))))),0)),0)</f>
        <v>　</v>
      </c>
      <c r="AAU34" s="663"/>
      <c r="AAV34" s="664"/>
      <c r="AAW34" s="662" t="str">
        <f>IFERROR(IF(OR(AAH34="日",AAH34="祝",AAH34=0,AAM34=0),"　",MAX(IF(AND(AAM34&lt;=AAW14,AAO34&gt;AAX14),AAX14-AAW14,IF(AAO34&lt;=AAX14,0,IF(AND(AAM34&gt;AAW14,AAO34&gt;AAX14),AAX14-AAM34,0))),0)),0)</f>
        <v>　</v>
      </c>
      <c r="AAX34" s="663"/>
      <c r="AAY34" s="664"/>
      <c r="AAZ34" s="662" t="str">
        <f>IFERROR(IF(OR(AAH34="日",AAH34="祝",AAH34=0,AAM34=0),"　",MAX(IF(AAM34&gt;AAZ14,AAO34-AAM34,IF(AAM34&lt;=AAZ14,AAO34-AAZ14,0)),0)),0)</f>
        <v>　</v>
      </c>
      <c r="ABA34" s="663"/>
      <c r="ABB34" s="664"/>
      <c r="ABC34" s="662" t="str">
        <f>IFERROR(IF(OR(AAH34="日",AAH34="祝",AAH34=0,AAI34=""),"　",MAX(IF(AND(AAI34&lt;=ABC14,AAK34&gt;ABD14),ABD14-ABC14,IF(AND(AAI34&gt;ABC14,AAK34&lt;=ABD14),AAK34-AAI34,IF(AND(AAI34&lt;=ABC14,AAK34&lt;=ABD14),AAK34-ABC14,IF(AND(AAI34&gt;ABC14,AAK34&gt;ABD14),ABD14-AAI34,0)))),0)),0)</f>
        <v>　</v>
      </c>
      <c r="ABD34" s="663"/>
      <c r="ABE34" s="664"/>
      <c r="ABF34" s="662" t="str">
        <f>IFERROR(IF(OR(AAH34="日",AAH34="祝",AAH34=0,AAM34=0),"　",MAX(IF(AND(AAM34&gt;ABI14,AAO34&gt;ABG14),0,IF(AND(AAM34&lt;=ABI14,AAM34&gt;ABF14,AAO34&gt;ABG14),ABI14-AAM34,IF(AND(AAM34&lt;=ABI14,AAM34&lt;=ABF14,AAO34&gt;ABG14),ABI14-ABF14,IF(AND(AAM34&gt;ABF14,AAO34&lt;=ABG14),AAO34-AAM34,IF(AND(AAM34&lt;=ABF14,AAO34&lt;=ABG14),AAO34-ABF14,0))))),0)),0)</f>
        <v>　</v>
      </c>
      <c r="ABG34" s="663"/>
      <c r="ABH34" s="664"/>
      <c r="ABI34" s="662" t="str">
        <f>IFERROR(IF(OR(AAH34="日",AAH34="祝",AAH34=0,AAM34=0),"　",MAX(IF(AND(AAM34&lt;=ABI14,AAO34&gt;ABJ14),ABJ14-ABI14,IF(AAO34&lt;=ABJ14,0,IF(AND(AAM34&gt;ABI14,AAO34&gt;ABJ14),ABJ14-AAM34,0))),0)),0)</f>
        <v>　</v>
      </c>
      <c r="ABJ34" s="663"/>
      <c r="ABK34" s="664"/>
      <c r="ABL34" s="662" t="str">
        <f t="shared" si="12"/>
        <v>　</v>
      </c>
      <c r="ABM34" s="663"/>
      <c r="ABN34" s="664"/>
      <c r="ABO34" s="665" t="str">
        <f>IF(ABR34="×",TIME(0,0,0),IF(ACB4="非常勤",AAQ34,ABC34))</f>
        <v>　</v>
      </c>
      <c r="ABP34" s="666"/>
      <c r="ABQ34" s="667"/>
      <c r="ABR34" s="265"/>
      <c r="ABS34" s="665" t="str">
        <f>IF(ABV34="×",TIME(0,0,0),IF(ACB4="非常勤",AAT34,ABF34))</f>
        <v>　</v>
      </c>
      <c r="ABT34" s="666"/>
      <c r="ABU34" s="667"/>
      <c r="ABV34" s="265"/>
      <c r="ABW34" s="665" t="str">
        <f>IF(ABZ34="×",TIME(0,0,0),IF(ACB4="非常勤",AAW34,ABI34))</f>
        <v>　</v>
      </c>
      <c r="ABX34" s="666"/>
      <c r="ABY34" s="667"/>
      <c r="ABZ34" s="265"/>
      <c r="ACA34" s="665" t="str">
        <f>IF(ACD34="×",TIME(0,0,0),IF(ACB4="非常勤",AAZ34,ABL34))</f>
        <v>　</v>
      </c>
      <c r="ACB34" s="666"/>
      <c r="ACC34" s="667"/>
      <c r="ACD34" s="265"/>
      <c r="ACE34" s="720"/>
      <c r="ACF34" s="720"/>
      <c r="ACG34" s="668"/>
      <c r="ACH34" s="670"/>
      <c r="ACI34" s="669"/>
      <c r="ACJ34" s="671"/>
      <c r="ACK34" s="672"/>
      <c r="ACL34" s="672"/>
      <c r="ACM34" s="673"/>
      <c r="ACN34" s="263">
        <f>'別表_個別勤務状況（1～60）'!$A$34</f>
        <v>20</v>
      </c>
      <c r="ACO34" s="264" t="str">
        <f>'別表_個別勤務状況（1～60）'!$B$34</f>
        <v>火</v>
      </c>
      <c r="ACP34" s="660"/>
      <c r="ACQ34" s="661"/>
      <c r="ACR34" s="660"/>
      <c r="ACS34" s="661"/>
      <c r="ACT34" s="660"/>
      <c r="ACU34" s="661"/>
      <c r="ACV34" s="660"/>
      <c r="ACW34" s="661"/>
      <c r="ACX34" s="662" t="str">
        <f>IFERROR(IF(OR(ACO34="日",ACO34="祝",ACO34=0,ACP34=""),"　",MAX(IF(AND(ACP34&lt;=ACX14,ACR34&gt;ACY14),ACY14-ACX14,IF(AND(ACP34&gt;ACX14,ACR34&lt;=ACY14),ACR34-ACP34,IF(AND(ACP34&lt;=ACX14,ACR34&lt;=ACY14),ACR34-ACX14,IF(AND(ACP34&gt;ACX14,ACR34&gt;ACY14),ACY14-ACP34,0)))),0)),0)</f>
        <v>　</v>
      </c>
      <c r="ACY34" s="663"/>
      <c r="ACZ34" s="664"/>
      <c r="ADA34" s="662" t="str">
        <f>IFERROR(IF(OR(ACO34="日",ACO34="祝",ACO34=0,ACT34=""),"　",MAX(IF(AND(ACT34&gt;ADD14,ACV34&gt;ADB14),0,IF(AND(ACT34&lt;=ADD14,ACT34&gt;ADA14,ACV34&gt;ADB14),ADD14-ACT34,IF(AND(ACT34&lt;=ADD14,ACT34&lt;=ADA14,ACV34&gt;ADB14),ADD14-ADA14,IF(AND(ACT34&gt;ADA14,ACV34&lt;=ADB14),ACV34-ACT34,IF(AND(ACT34&lt;=ADA14,ACV34&lt;=ADB14),ACV34-ADA14,0))))),0)),0)</f>
        <v>　</v>
      </c>
      <c r="ADB34" s="663"/>
      <c r="ADC34" s="664"/>
      <c r="ADD34" s="662" t="str">
        <f>IFERROR(IF(OR(ACO34="日",ACO34="祝",ACO34=0,ACT34=0),"　",MAX(IF(AND(ACT34&lt;=ADD14,ACV34&gt;ADE14),ADE14-ADD14,IF(ACV34&lt;=ADE14,0,IF(AND(ACT34&gt;ADD14,ACV34&gt;ADE14),ADE14-ACT34,0))),0)),0)</f>
        <v>　</v>
      </c>
      <c r="ADE34" s="663"/>
      <c r="ADF34" s="664"/>
      <c r="ADG34" s="662" t="str">
        <f>IFERROR(IF(OR(ACO34="日",ACO34="祝",ACO34=0,ACT34=0),"　",MAX(IF(ACT34&gt;ADG14,ACV34-ACT34,IF(ACT34&lt;=ADG14,ACV34-ADG14,0)),0)),0)</f>
        <v>　</v>
      </c>
      <c r="ADH34" s="663"/>
      <c r="ADI34" s="664"/>
      <c r="ADJ34" s="662" t="str">
        <f>IFERROR(IF(OR(ACO34="日",ACO34="祝",ACO34=0,ACP34=""),"　",MAX(IF(AND(ACP34&lt;=ADJ14,ACR34&gt;ADK14),ADK14-ADJ14,IF(AND(ACP34&gt;ADJ14,ACR34&lt;=ADK14),ACR34-ACP34,IF(AND(ACP34&lt;=ADJ14,ACR34&lt;=ADK14),ACR34-ADJ14,IF(AND(ACP34&gt;ADJ14,ACR34&gt;ADK14),ADK14-ACP34,0)))),0)),0)</f>
        <v>　</v>
      </c>
      <c r="ADK34" s="663"/>
      <c r="ADL34" s="664"/>
      <c r="ADM34" s="662" t="str">
        <f>IFERROR(IF(OR(ACO34="日",ACO34="祝",ACO34=0,ACT34=0),"　",MAX(IF(AND(ACT34&gt;ADP14,ACV34&gt;ADN14),0,IF(AND(ACT34&lt;=ADP14,ACT34&gt;ADM14,ACV34&gt;ADN14),ADP14-ACT34,IF(AND(ACT34&lt;=ADP14,ACT34&lt;=ADM14,ACV34&gt;ADN14),ADP14-ADM14,IF(AND(ACT34&gt;ADM14,ACV34&lt;=ADN14),ACV34-ACT34,IF(AND(ACT34&lt;=ADM14,ACV34&lt;=ADN14),ACV34-ADM14,0))))),0)),0)</f>
        <v>　</v>
      </c>
      <c r="ADN34" s="663"/>
      <c r="ADO34" s="664"/>
      <c r="ADP34" s="662" t="str">
        <f>IFERROR(IF(OR(ACO34="日",ACO34="祝",ACO34=0,ACT34=0),"　",MAX(IF(AND(ACT34&lt;=ADP14,ACV34&gt;ADQ14),ADQ14-ADP14,IF(ACV34&lt;=ADQ14,0,IF(AND(ACT34&gt;ADP14,ACV34&gt;ADQ14),ADQ14-ACT34,0))),0)),0)</f>
        <v>　</v>
      </c>
      <c r="ADQ34" s="663"/>
      <c r="ADR34" s="664"/>
      <c r="ADS34" s="662" t="str">
        <f t="shared" si="13"/>
        <v>　</v>
      </c>
      <c r="ADT34" s="663"/>
      <c r="ADU34" s="664"/>
      <c r="ADV34" s="665" t="str">
        <f>IF(ADY34="×",TIME(0,0,0),IF(AEI4="非常勤",ACX34,ADJ34))</f>
        <v>　</v>
      </c>
      <c r="ADW34" s="666"/>
      <c r="ADX34" s="667"/>
      <c r="ADY34" s="265"/>
      <c r="ADZ34" s="665" t="str">
        <f>IF(AEC34="×",TIME(0,0,0),IF(AEI4="非常勤",ADA34,ADM34))</f>
        <v>　</v>
      </c>
      <c r="AEA34" s="666"/>
      <c r="AEB34" s="667"/>
      <c r="AEC34" s="265"/>
      <c r="AED34" s="665" t="str">
        <f>IF(AEG34="×",TIME(0,0,0),IF(AEI4="非常勤",ADD34,ADP34))</f>
        <v>　</v>
      </c>
      <c r="AEE34" s="666"/>
      <c r="AEF34" s="667"/>
      <c r="AEG34" s="265"/>
      <c r="AEH34" s="665" t="str">
        <f>IF(AEK34="×",TIME(0,0,0),IF(AEI4="非常勤",ADG34,ADS34))</f>
        <v>　</v>
      </c>
      <c r="AEI34" s="666"/>
      <c r="AEJ34" s="667"/>
      <c r="AEK34" s="265"/>
      <c r="AEL34" s="720"/>
      <c r="AEM34" s="720"/>
      <c r="AEN34" s="668"/>
      <c r="AEO34" s="670"/>
      <c r="AEP34" s="669"/>
      <c r="AEQ34" s="671"/>
      <c r="AER34" s="672"/>
      <c r="AES34" s="672"/>
      <c r="AET34" s="673"/>
      <c r="AEU34" s="263">
        <f>'別表_個別勤務状況（1～60）'!$A$34</f>
        <v>20</v>
      </c>
      <c r="AEV34" s="264" t="str">
        <f>'別表_個別勤務状況（1～60）'!$B$34</f>
        <v>火</v>
      </c>
      <c r="AEW34" s="660"/>
      <c r="AEX34" s="661"/>
      <c r="AEY34" s="660"/>
      <c r="AEZ34" s="661"/>
      <c r="AFA34" s="660"/>
      <c r="AFB34" s="661"/>
      <c r="AFC34" s="660"/>
      <c r="AFD34" s="661"/>
      <c r="AFE34" s="662" t="str">
        <f>IFERROR(IF(OR(AEV34="日",AEV34="祝",AEV34=0,AEW34=""),"　",MAX(IF(AND(AEW34&lt;=AFE14,AEY34&gt;AFF14),AFF14-AFE14,IF(AND(AEW34&gt;AFE14,AEY34&lt;=AFF14),AEY34-AEW34,IF(AND(AEW34&lt;=AFE14,AEY34&lt;=AFF14),AEY34-AFE14,IF(AND(AEW34&gt;AFE14,AEY34&gt;AFF14),AFF14-AEW34,0)))),0)),0)</f>
        <v>　</v>
      </c>
      <c r="AFF34" s="663"/>
      <c r="AFG34" s="664"/>
      <c r="AFH34" s="662" t="str">
        <f>IFERROR(IF(OR(AEV34="日",AEV34="祝",AEV34=0,AFA34=""),"　",MAX(IF(AND(AFA34&gt;AFK14,AFC34&gt;AFI14),0,IF(AND(AFA34&lt;=AFK14,AFA34&gt;AFH14,AFC34&gt;AFI14),AFK14-AFA34,IF(AND(AFA34&lt;=AFK14,AFA34&lt;=AFH14,AFC34&gt;AFI14),AFK14-AFH14,IF(AND(AFA34&gt;AFH14,AFC34&lt;=AFI14),AFC34-AFA34,IF(AND(AFA34&lt;=AFH14,AFC34&lt;=AFI14),AFC34-AFH14,0))))),0)),0)</f>
        <v>　</v>
      </c>
      <c r="AFI34" s="663"/>
      <c r="AFJ34" s="664"/>
      <c r="AFK34" s="662" t="str">
        <f>IFERROR(IF(OR(AEV34="日",AEV34="祝",AEV34=0,AFA34=0),"　",MAX(IF(AND(AFA34&lt;=AFK14,AFC34&gt;AFL14),AFL14-AFK14,IF(AFC34&lt;=AFL14,0,IF(AND(AFA34&gt;AFK14,AFC34&gt;AFL14),AFL14-AFA34,0))),0)),0)</f>
        <v>　</v>
      </c>
      <c r="AFL34" s="663"/>
      <c r="AFM34" s="664"/>
      <c r="AFN34" s="662" t="str">
        <f>IFERROR(IF(OR(AEV34="日",AEV34="祝",AEV34=0,AFA34=0),"　",MAX(IF(AFA34&gt;AFN14,AFC34-AFA34,IF(AFA34&lt;=AFN14,AFC34-AFN14,0)),0)),0)</f>
        <v>　</v>
      </c>
      <c r="AFO34" s="663"/>
      <c r="AFP34" s="664"/>
      <c r="AFQ34" s="662" t="str">
        <f>IFERROR(IF(OR(AEV34="日",AEV34="祝",AEV34=0,AEW34=""),"　",MAX(IF(AND(AEW34&lt;=AFQ14,AEY34&gt;AFR14),AFR14-AFQ14,IF(AND(AEW34&gt;AFQ14,AEY34&lt;=AFR14),AEY34-AEW34,IF(AND(AEW34&lt;=AFQ14,AEY34&lt;=AFR14),AEY34-AFQ14,IF(AND(AEW34&gt;AFQ14,AEY34&gt;AFR14),AFR14-AEW34,0)))),0)),0)</f>
        <v>　</v>
      </c>
      <c r="AFR34" s="663"/>
      <c r="AFS34" s="664"/>
      <c r="AFT34" s="662" t="str">
        <f>IFERROR(IF(OR(AEV34="日",AEV34="祝",AEV34=0,AFA34=0),"　",MAX(IF(AND(AFA34&gt;AFW14,AFC34&gt;AFU14),0,IF(AND(AFA34&lt;=AFW14,AFA34&gt;AFT14,AFC34&gt;AFU14),AFW14-AFA34,IF(AND(AFA34&lt;=AFW14,AFA34&lt;=AFT14,AFC34&gt;AFU14),AFW14-AFT14,IF(AND(AFA34&gt;AFT14,AFC34&lt;=AFU14),AFC34-AFA34,IF(AND(AFA34&lt;=AFT14,AFC34&lt;=AFU14),AFC34-AFT14,0))))),0)),0)</f>
        <v>　</v>
      </c>
      <c r="AFU34" s="663"/>
      <c r="AFV34" s="664"/>
      <c r="AFW34" s="662" t="str">
        <f>IFERROR(IF(OR(AEV34="日",AEV34="祝",AEV34=0,AFA34=0),"　",MAX(IF(AND(AFA34&lt;=AFW14,AFC34&gt;AFX14),AFX14-AFW14,IF(AFC34&lt;=AFX14,0,IF(AND(AFA34&gt;AFW14,AFC34&gt;AFX14),AFX14-AFA34,0))),0)),0)</f>
        <v>　</v>
      </c>
      <c r="AFX34" s="663"/>
      <c r="AFY34" s="664"/>
      <c r="AFZ34" s="662" t="str">
        <f t="shared" si="14"/>
        <v>　</v>
      </c>
      <c r="AGA34" s="663"/>
      <c r="AGB34" s="664"/>
      <c r="AGC34" s="665" t="str">
        <f>IF(AGF34="×",TIME(0,0,0),IF(AGP4="非常勤",AFE34,AFQ34))</f>
        <v>　</v>
      </c>
      <c r="AGD34" s="666"/>
      <c r="AGE34" s="667"/>
      <c r="AGF34" s="265"/>
      <c r="AGG34" s="665" t="str">
        <f>IF(AGJ34="×",TIME(0,0,0),IF(AGP4="非常勤",AFH34,AFT34))</f>
        <v>　</v>
      </c>
      <c r="AGH34" s="666"/>
      <c r="AGI34" s="667"/>
      <c r="AGJ34" s="265"/>
      <c r="AGK34" s="665" t="str">
        <f>IF(AGN34="×",TIME(0,0,0),IF(AGP4="非常勤",AFK34,AFW34))</f>
        <v>　</v>
      </c>
      <c r="AGL34" s="666"/>
      <c r="AGM34" s="667"/>
      <c r="AGN34" s="265"/>
      <c r="AGO34" s="665" t="str">
        <f>IF(AGR34="×",TIME(0,0,0),IF(AGP4="非常勤",AFN34,AFZ34))</f>
        <v>　</v>
      </c>
      <c r="AGP34" s="666"/>
      <c r="AGQ34" s="667"/>
      <c r="AGR34" s="265"/>
      <c r="AGS34" s="720"/>
      <c r="AGT34" s="720"/>
      <c r="AGU34" s="668"/>
      <c r="AGV34" s="670"/>
      <c r="AGW34" s="669"/>
      <c r="AGX34" s="671"/>
      <c r="AGY34" s="672"/>
      <c r="AGZ34" s="672"/>
      <c r="AHA34" s="673"/>
      <c r="AHB34" s="263">
        <f>'別表_個別勤務状況（1～60）'!$A$34</f>
        <v>20</v>
      </c>
      <c r="AHC34" s="264" t="str">
        <f>'別表_個別勤務状況（1～60）'!$B$34</f>
        <v>火</v>
      </c>
      <c r="AHD34" s="660"/>
      <c r="AHE34" s="661"/>
      <c r="AHF34" s="660"/>
      <c r="AHG34" s="661"/>
      <c r="AHH34" s="660"/>
      <c r="AHI34" s="661"/>
      <c r="AHJ34" s="660"/>
      <c r="AHK34" s="661"/>
      <c r="AHL34" s="662" t="str">
        <f>IFERROR(IF(OR(AHC34="日",AHC34="祝",AHC34=0,AHD34=""),"　",MAX(IF(AND(AHD34&lt;=AHL14,AHF34&gt;AHM14),AHM14-AHL14,IF(AND(AHD34&gt;AHL14,AHF34&lt;=AHM14),AHF34-AHD34,IF(AND(AHD34&lt;=AHL14,AHF34&lt;=AHM14),AHF34-AHL14,IF(AND(AHD34&gt;AHL14,AHF34&gt;AHM14),AHM14-AHD34,0)))),0)),0)</f>
        <v>　</v>
      </c>
      <c r="AHM34" s="663"/>
      <c r="AHN34" s="664"/>
      <c r="AHO34" s="662" t="str">
        <f>IFERROR(IF(OR(AHC34="日",AHC34="祝",AHC34=0,AHH34=""),"　",MAX(IF(AND(AHH34&gt;AHR14,AHJ34&gt;AHP14),0,IF(AND(AHH34&lt;=AHR14,AHH34&gt;AHO14,AHJ34&gt;AHP14),AHR14-AHH34,IF(AND(AHH34&lt;=AHR14,AHH34&lt;=AHO14,AHJ34&gt;AHP14),AHR14-AHO14,IF(AND(AHH34&gt;AHO14,AHJ34&lt;=AHP14),AHJ34-AHH34,IF(AND(AHH34&lt;=AHO14,AHJ34&lt;=AHP14),AHJ34-AHO14,0))))),0)),0)</f>
        <v>　</v>
      </c>
      <c r="AHP34" s="663"/>
      <c r="AHQ34" s="664"/>
      <c r="AHR34" s="662" t="str">
        <f>IFERROR(IF(OR(AHC34="日",AHC34="祝",AHC34=0,AHH34=0),"　",MAX(IF(AND(AHH34&lt;=AHR14,AHJ34&gt;AHS14),AHS14-AHR14,IF(AHJ34&lt;=AHS14,0,IF(AND(AHH34&gt;AHR14,AHJ34&gt;AHS14),AHS14-AHH34,0))),0)),0)</f>
        <v>　</v>
      </c>
      <c r="AHS34" s="663"/>
      <c r="AHT34" s="664"/>
      <c r="AHU34" s="662" t="str">
        <f>IFERROR(IF(OR(AHC34="日",AHC34="祝",AHC34=0,AHH34=0),"　",MAX(IF(AHH34&gt;AHU14,AHJ34-AHH34,IF(AHH34&lt;=AHU14,AHJ34-AHU14,0)),0)),0)</f>
        <v>　</v>
      </c>
      <c r="AHV34" s="663"/>
      <c r="AHW34" s="664"/>
      <c r="AHX34" s="662" t="str">
        <f>IFERROR(IF(OR(AHC34="日",AHC34="祝",AHC34=0,AHD34=""),"　",MAX(IF(AND(AHD34&lt;=AHX14,AHF34&gt;AHY14),AHY14-AHX14,IF(AND(AHD34&gt;AHX14,AHF34&lt;=AHY14),AHF34-AHD34,IF(AND(AHD34&lt;=AHX14,AHF34&lt;=AHY14),AHF34-AHX14,IF(AND(AHD34&gt;AHX14,AHF34&gt;AHY14),AHY14-AHD34,0)))),0)),0)</f>
        <v>　</v>
      </c>
      <c r="AHY34" s="663"/>
      <c r="AHZ34" s="664"/>
      <c r="AIA34" s="662" t="str">
        <f>IFERROR(IF(OR(AHC34="日",AHC34="祝",AHC34=0,AHH34=0),"　",MAX(IF(AND(AHH34&gt;AID14,AHJ34&gt;AIB14),0,IF(AND(AHH34&lt;=AID14,AHH34&gt;AIA14,AHJ34&gt;AIB14),AID14-AHH34,IF(AND(AHH34&lt;=AID14,AHH34&lt;=AIA14,AHJ34&gt;AIB14),AID14-AIA14,IF(AND(AHH34&gt;AIA14,AHJ34&lt;=AIB14),AHJ34-AHH34,IF(AND(AHH34&lt;=AIA14,AHJ34&lt;=AIB14),AHJ34-AIA14,0))))),0)),0)</f>
        <v>　</v>
      </c>
      <c r="AIB34" s="663"/>
      <c r="AIC34" s="664"/>
      <c r="AID34" s="662" t="str">
        <f>IFERROR(IF(OR(AHC34="日",AHC34="祝",AHC34=0,AHH34=0),"　",MAX(IF(AND(AHH34&lt;=AID14,AHJ34&gt;AIE14),AIE14-AID14,IF(AHJ34&lt;=AIE14,0,IF(AND(AHH34&gt;AID14,AHJ34&gt;AIE14),AIE14-AHH34,0))),0)),0)</f>
        <v>　</v>
      </c>
      <c r="AIE34" s="663"/>
      <c r="AIF34" s="664"/>
      <c r="AIG34" s="662" t="str">
        <f t="shared" si="15"/>
        <v>　</v>
      </c>
      <c r="AIH34" s="663"/>
      <c r="AII34" s="664"/>
      <c r="AIJ34" s="665" t="str">
        <f>IF(AIM34="×",TIME(0,0,0),IF(AIW4="非常勤",AHL34,AHX34))</f>
        <v>　</v>
      </c>
      <c r="AIK34" s="666"/>
      <c r="AIL34" s="667"/>
      <c r="AIM34" s="265"/>
      <c r="AIN34" s="665" t="str">
        <f>IF(AIQ34="×",TIME(0,0,0),IF(AIW4="非常勤",AHO34,AIA34))</f>
        <v>　</v>
      </c>
      <c r="AIO34" s="666"/>
      <c r="AIP34" s="667"/>
      <c r="AIQ34" s="265"/>
      <c r="AIR34" s="665" t="str">
        <f>IF(AIU34="×",TIME(0,0,0),IF(AIW4="非常勤",AHR34,AID34))</f>
        <v>　</v>
      </c>
      <c r="AIS34" s="666"/>
      <c r="AIT34" s="667"/>
      <c r="AIU34" s="265"/>
      <c r="AIV34" s="665" t="str">
        <f>IF(AIY34="×",TIME(0,0,0),IF(AIW4="非常勤",AHU34,AIG34))</f>
        <v>　</v>
      </c>
      <c r="AIW34" s="666"/>
      <c r="AIX34" s="667"/>
      <c r="AIY34" s="265"/>
      <c r="AIZ34" s="720"/>
      <c r="AJA34" s="720"/>
      <c r="AJB34" s="668"/>
      <c r="AJC34" s="670"/>
      <c r="AJD34" s="669"/>
      <c r="AJE34" s="671"/>
      <c r="AJF34" s="672"/>
      <c r="AJG34" s="672"/>
      <c r="AJH34" s="673"/>
      <c r="AJI34" s="263">
        <f>'別表_個別勤務状況（1～60）'!$A$34</f>
        <v>20</v>
      </c>
      <c r="AJJ34" s="264" t="str">
        <f>'別表_個別勤務状況（1～60）'!$B$34</f>
        <v>火</v>
      </c>
      <c r="AJK34" s="660"/>
      <c r="AJL34" s="661"/>
      <c r="AJM34" s="660"/>
      <c r="AJN34" s="661"/>
      <c r="AJO34" s="660"/>
      <c r="AJP34" s="661"/>
      <c r="AJQ34" s="660"/>
      <c r="AJR34" s="661"/>
      <c r="AJS34" s="662" t="str">
        <f>IFERROR(IF(OR(AJJ34="日",AJJ34="祝",AJJ34=0,AJK34=""),"　",MAX(IF(AND(AJK34&lt;=AJS14,AJM34&gt;AJT14),AJT14-AJS14,IF(AND(AJK34&gt;AJS14,AJM34&lt;=AJT14),AJM34-AJK34,IF(AND(AJK34&lt;=AJS14,AJM34&lt;=AJT14),AJM34-AJS14,IF(AND(AJK34&gt;AJS14,AJM34&gt;AJT14),AJT14-AJK34,0)))),0)),0)</f>
        <v>　</v>
      </c>
      <c r="AJT34" s="663"/>
      <c r="AJU34" s="664"/>
      <c r="AJV34" s="662" t="str">
        <f>IFERROR(IF(OR(AJJ34="日",AJJ34="祝",AJJ34=0,AJO34=""),"　",MAX(IF(AND(AJO34&gt;AJY14,AJQ34&gt;AJW14),0,IF(AND(AJO34&lt;=AJY14,AJO34&gt;AJV14,AJQ34&gt;AJW14),AJY14-AJO34,IF(AND(AJO34&lt;=AJY14,AJO34&lt;=AJV14,AJQ34&gt;AJW14),AJY14-AJV14,IF(AND(AJO34&gt;AJV14,AJQ34&lt;=AJW14),AJQ34-AJO34,IF(AND(AJO34&lt;=AJV14,AJQ34&lt;=AJW14),AJQ34-AJV14,0))))),0)),0)</f>
        <v>　</v>
      </c>
      <c r="AJW34" s="663"/>
      <c r="AJX34" s="664"/>
      <c r="AJY34" s="662" t="str">
        <f>IFERROR(IF(OR(AJJ34="日",AJJ34="祝",AJJ34=0,AJO34=0),"　",MAX(IF(AND(AJO34&lt;=AJY14,AJQ34&gt;AJZ14),AJZ14-AJY14,IF(AJQ34&lt;=AJZ14,0,IF(AND(AJO34&gt;AJY14,AJQ34&gt;AJZ14),AJZ14-AJO34,0))),0)),0)</f>
        <v>　</v>
      </c>
      <c r="AJZ34" s="663"/>
      <c r="AKA34" s="664"/>
      <c r="AKB34" s="662" t="str">
        <f>IFERROR(IF(OR(AJJ34="日",AJJ34="祝",AJJ34=0,AJO34=0),"　",MAX(IF(AJO34&gt;AKB14,AJQ34-AJO34,IF(AJO34&lt;=AKB14,AJQ34-AKB14,0)),0)),0)</f>
        <v>　</v>
      </c>
      <c r="AKC34" s="663"/>
      <c r="AKD34" s="664"/>
      <c r="AKE34" s="662" t="str">
        <f>IFERROR(IF(OR(AJJ34="日",AJJ34="祝",AJJ34=0,AJK34=""),"　",MAX(IF(AND(AJK34&lt;=AKE14,AJM34&gt;AKF14),AKF14-AKE14,IF(AND(AJK34&gt;AKE14,AJM34&lt;=AKF14),AJM34-AJK34,IF(AND(AJK34&lt;=AKE14,AJM34&lt;=AKF14),AJM34-AKE14,IF(AND(AJK34&gt;AKE14,AJM34&gt;AKF14),AKF14-AJK34,0)))),0)),0)</f>
        <v>　</v>
      </c>
      <c r="AKF34" s="663"/>
      <c r="AKG34" s="664"/>
      <c r="AKH34" s="662" t="str">
        <f>IFERROR(IF(OR(AJJ34="日",AJJ34="祝",AJJ34=0,AJO34=0),"　",MAX(IF(AND(AJO34&gt;AKK14,AJQ34&gt;AKI14),0,IF(AND(AJO34&lt;=AKK14,AJO34&gt;AKH14,AJQ34&gt;AKI14),AKK14-AJO34,IF(AND(AJO34&lt;=AKK14,AJO34&lt;=AKH14,AJQ34&gt;AKI14),AKK14-AKH14,IF(AND(AJO34&gt;AKH14,AJQ34&lt;=AKI14),AJQ34-AJO34,IF(AND(AJO34&lt;=AKH14,AJQ34&lt;=AKI14),AJQ34-AKH14,0))))),0)),0)</f>
        <v>　</v>
      </c>
      <c r="AKI34" s="663"/>
      <c r="AKJ34" s="664"/>
      <c r="AKK34" s="662" t="str">
        <f>IFERROR(IF(OR(AJJ34="日",AJJ34="祝",AJJ34=0,AJO34=0),"　",MAX(IF(AND(AJO34&lt;=AKK14,AJQ34&gt;AKL14),AKL14-AKK14,IF(AJQ34&lt;=AKL14,0,IF(AND(AJO34&gt;AKK14,AJQ34&gt;AKL14),AKL14-AJO34,0))),0)),0)</f>
        <v>　</v>
      </c>
      <c r="AKL34" s="663"/>
      <c r="AKM34" s="664"/>
      <c r="AKN34" s="662" t="str">
        <f t="shared" si="16"/>
        <v>　</v>
      </c>
      <c r="AKO34" s="663"/>
      <c r="AKP34" s="664"/>
      <c r="AKQ34" s="665" t="str">
        <f>IF(AKT34="×",TIME(0,0,0),IF(ALD4="非常勤",AJS34,AKE34))</f>
        <v>　</v>
      </c>
      <c r="AKR34" s="666"/>
      <c r="AKS34" s="667"/>
      <c r="AKT34" s="265"/>
      <c r="AKU34" s="665" t="str">
        <f>IF(AKX34="×",TIME(0,0,0),IF(ALD4="非常勤",AJV34,AKH34))</f>
        <v>　</v>
      </c>
      <c r="AKV34" s="666"/>
      <c r="AKW34" s="667"/>
      <c r="AKX34" s="265"/>
      <c r="AKY34" s="665" t="str">
        <f>IF(ALB34="×",TIME(0,0,0),IF(ALD4="非常勤",AJY34,AKK34))</f>
        <v>　</v>
      </c>
      <c r="AKZ34" s="666"/>
      <c r="ALA34" s="667"/>
      <c r="ALB34" s="265"/>
      <c r="ALC34" s="665" t="str">
        <f>IF(ALF34="×",TIME(0,0,0),IF(ALD4="非常勤",AKB34,AKN34))</f>
        <v>　</v>
      </c>
      <c r="ALD34" s="666"/>
      <c r="ALE34" s="667"/>
      <c r="ALF34" s="265"/>
      <c r="ALG34" s="720"/>
      <c r="ALH34" s="720"/>
      <c r="ALI34" s="668"/>
      <c r="ALJ34" s="670"/>
      <c r="ALK34" s="669"/>
      <c r="ALL34" s="671"/>
      <c r="ALM34" s="672"/>
      <c r="ALN34" s="672"/>
      <c r="ALO34" s="673"/>
      <c r="ALP34" s="263">
        <f>'別表_個別勤務状況（1～60）'!$A$34</f>
        <v>20</v>
      </c>
      <c r="ALQ34" s="264" t="str">
        <f>'別表_個別勤務状況（1～60）'!$B$34</f>
        <v>火</v>
      </c>
      <c r="ALR34" s="660"/>
      <c r="ALS34" s="661"/>
      <c r="ALT34" s="660"/>
      <c r="ALU34" s="661"/>
      <c r="ALV34" s="660"/>
      <c r="ALW34" s="661"/>
      <c r="ALX34" s="660"/>
      <c r="ALY34" s="661"/>
      <c r="ALZ34" s="662" t="str">
        <f>IFERROR(IF(OR(ALQ34="日",ALQ34="祝",ALQ34=0,ALR34=""),"　",MAX(IF(AND(ALR34&lt;=ALZ14,ALT34&gt;AMA14),AMA14-ALZ14,IF(AND(ALR34&gt;ALZ14,ALT34&lt;=AMA14),ALT34-ALR34,IF(AND(ALR34&lt;=ALZ14,ALT34&lt;=AMA14),ALT34-ALZ14,IF(AND(ALR34&gt;ALZ14,ALT34&gt;AMA14),AMA14-ALR34,0)))),0)),0)</f>
        <v>　</v>
      </c>
      <c r="AMA34" s="663"/>
      <c r="AMB34" s="664"/>
      <c r="AMC34" s="662" t="str">
        <f>IFERROR(IF(OR(ALQ34="日",ALQ34="祝",ALQ34=0,ALV34=""),"　",MAX(IF(AND(ALV34&gt;AMF14,ALX34&gt;AMD14),0,IF(AND(ALV34&lt;=AMF14,ALV34&gt;AMC14,ALX34&gt;AMD14),AMF14-ALV34,IF(AND(ALV34&lt;=AMF14,ALV34&lt;=AMC14,ALX34&gt;AMD14),AMF14-AMC14,IF(AND(ALV34&gt;AMC14,ALX34&lt;=AMD14),ALX34-ALV34,IF(AND(ALV34&lt;=AMC14,ALX34&lt;=AMD14),ALX34-AMC14,0))))),0)),0)</f>
        <v>　</v>
      </c>
      <c r="AMD34" s="663"/>
      <c r="AME34" s="664"/>
      <c r="AMF34" s="662" t="str">
        <f>IFERROR(IF(OR(ALQ34="日",ALQ34="祝",ALQ34=0,ALV34=0),"　",MAX(IF(AND(ALV34&lt;=AMF14,ALX34&gt;AMG14),AMG14-AMF14,IF(ALX34&lt;=AMG14,0,IF(AND(ALV34&gt;AMF14,ALX34&gt;AMG14),AMG14-ALV34,0))),0)),0)</f>
        <v>　</v>
      </c>
      <c r="AMG34" s="663"/>
      <c r="AMH34" s="664"/>
      <c r="AMI34" s="662" t="str">
        <f>IFERROR(IF(OR(ALQ34="日",ALQ34="祝",ALQ34=0,ALV34=0),"　",MAX(IF(ALV34&gt;AMI14,ALX34-ALV34,IF(ALV34&lt;=AMI14,ALX34-AMI14,0)),0)),0)</f>
        <v>　</v>
      </c>
      <c r="AMJ34" s="663"/>
      <c r="AMK34" s="664"/>
      <c r="AML34" s="662" t="str">
        <f>IFERROR(IF(OR(ALQ34="日",ALQ34="祝",ALQ34=0,ALR34=""),"　",MAX(IF(AND(ALR34&lt;=AML14,ALT34&gt;AMM14),AMM14-AML14,IF(AND(ALR34&gt;AML14,ALT34&lt;=AMM14),ALT34-ALR34,IF(AND(ALR34&lt;=AML14,ALT34&lt;=AMM14),ALT34-AML14,IF(AND(ALR34&gt;AML14,ALT34&gt;AMM14),AMM14-ALR34,0)))),0)),0)</f>
        <v>　</v>
      </c>
      <c r="AMM34" s="663"/>
      <c r="AMN34" s="664"/>
      <c r="AMO34" s="662" t="str">
        <f>IFERROR(IF(OR(ALQ34="日",ALQ34="祝",ALQ34=0,ALV34=0),"　",MAX(IF(AND(ALV34&gt;AMR14,ALX34&gt;AMP14),0,IF(AND(ALV34&lt;=AMR14,ALV34&gt;AMO14,ALX34&gt;AMP14),AMR14-ALV34,IF(AND(ALV34&lt;=AMR14,ALV34&lt;=AMO14,ALX34&gt;AMP14),AMR14-AMO14,IF(AND(ALV34&gt;AMO14,ALX34&lt;=AMP14),ALX34-ALV34,IF(AND(ALV34&lt;=AMO14,ALX34&lt;=AMP14),ALX34-AMO14,0))))),0)),0)</f>
        <v>　</v>
      </c>
      <c r="AMP34" s="663"/>
      <c r="AMQ34" s="664"/>
      <c r="AMR34" s="662" t="str">
        <f>IFERROR(IF(OR(ALQ34="日",ALQ34="祝",ALQ34=0,ALV34=0),"　",MAX(IF(AND(ALV34&lt;=AMR14,ALX34&gt;AMS14),AMS14-AMR14,IF(ALX34&lt;=AMS14,0,IF(AND(ALV34&gt;AMR14,ALX34&gt;AMS14),AMS14-ALV34,0))),0)),0)</f>
        <v>　</v>
      </c>
      <c r="AMS34" s="663"/>
      <c r="AMT34" s="664"/>
      <c r="AMU34" s="662" t="str">
        <f t="shared" si="17"/>
        <v>　</v>
      </c>
      <c r="AMV34" s="663"/>
      <c r="AMW34" s="664"/>
      <c r="AMX34" s="665" t="str">
        <f>IF(ANA34="×",TIME(0,0,0),IF(ANK4="非常勤",ALZ34,AML34))</f>
        <v>　</v>
      </c>
      <c r="AMY34" s="666"/>
      <c r="AMZ34" s="667"/>
      <c r="ANA34" s="265"/>
      <c r="ANB34" s="665" t="str">
        <f>IF(ANE34="×",TIME(0,0,0),IF(ANK4="非常勤",AMC34,AMO34))</f>
        <v>　</v>
      </c>
      <c r="ANC34" s="666"/>
      <c r="AND34" s="667"/>
      <c r="ANE34" s="265"/>
      <c r="ANF34" s="665" t="str">
        <f>IF(ANI34="×",TIME(0,0,0),IF(ANK4="非常勤",AMF34,AMR34))</f>
        <v>　</v>
      </c>
      <c r="ANG34" s="666"/>
      <c r="ANH34" s="667"/>
      <c r="ANI34" s="265"/>
      <c r="ANJ34" s="665" t="str">
        <f>IF(ANM34="×",TIME(0,0,0),IF(ANK4="非常勤",AMI34,AMU34))</f>
        <v>　</v>
      </c>
      <c r="ANK34" s="666"/>
      <c r="ANL34" s="667"/>
      <c r="ANM34" s="265"/>
      <c r="ANN34" s="720"/>
      <c r="ANO34" s="720"/>
      <c r="ANP34" s="668"/>
      <c r="ANQ34" s="670"/>
      <c r="ANR34" s="669"/>
      <c r="ANS34" s="671"/>
      <c r="ANT34" s="672"/>
      <c r="ANU34" s="672"/>
      <c r="ANV34" s="673"/>
      <c r="ANW34" s="263">
        <f>'別表_個別勤務状況（1～60）'!$A$34</f>
        <v>20</v>
      </c>
      <c r="ANX34" s="264" t="str">
        <f>'別表_個別勤務状況（1～60）'!$B$34</f>
        <v>火</v>
      </c>
      <c r="ANY34" s="660"/>
      <c r="ANZ34" s="661"/>
      <c r="AOA34" s="660"/>
      <c r="AOB34" s="661"/>
      <c r="AOC34" s="660"/>
      <c r="AOD34" s="661"/>
      <c r="AOE34" s="660"/>
      <c r="AOF34" s="661"/>
      <c r="AOG34" s="662" t="str">
        <f>IFERROR(IF(OR(ANX34="日",ANX34="祝",ANX34=0,ANY34=""),"　",MAX(IF(AND(ANY34&lt;=AOG14,AOA34&gt;AOH14),AOH14-AOG14,IF(AND(ANY34&gt;AOG14,AOA34&lt;=AOH14),AOA34-ANY34,IF(AND(ANY34&lt;=AOG14,AOA34&lt;=AOH14),AOA34-AOG14,IF(AND(ANY34&gt;AOG14,AOA34&gt;AOH14),AOH14-ANY34,0)))),0)),0)</f>
        <v>　</v>
      </c>
      <c r="AOH34" s="663"/>
      <c r="AOI34" s="664"/>
      <c r="AOJ34" s="662" t="str">
        <f>IFERROR(IF(OR(ANX34="日",ANX34="祝",ANX34=0,AOC34=""),"　",MAX(IF(AND(AOC34&gt;AOM14,AOE34&gt;AOK14),0,IF(AND(AOC34&lt;=AOM14,AOC34&gt;AOJ14,AOE34&gt;AOK14),AOM14-AOC34,IF(AND(AOC34&lt;=AOM14,AOC34&lt;=AOJ14,AOE34&gt;AOK14),AOM14-AOJ14,IF(AND(AOC34&gt;AOJ14,AOE34&lt;=AOK14),AOE34-AOC34,IF(AND(AOC34&lt;=AOJ14,AOE34&lt;=AOK14),AOE34-AOJ14,0))))),0)),0)</f>
        <v>　</v>
      </c>
      <c r="AOK34" s="663"/>
      <c r="AOL34" s="664"/>
      <c r="AOM34" s="662" t="str">
        <f>IFERROR(IF(OR(ANX34="日",ANX34="祝",ANX34=0,AOC34=0),"　",MAX(IF(AND(AOC34&lt;=AOM14,AOE34&gt;AON14),AON14-AOM14,IF(AOE34&lt;=AON14,0,IF(AND(AOC34&gt;AOM14,AOE34&gt;AON14),AON14-AOC34,0))),0)),0)</f>
        <v>　</v>
      </c>
      <c r="AON34" s="663"/>
      <c r="AOO34" s="664"/>
      <c r="AOP34" s="662" t="str">
        <f>IFERROR(IF(OR(ANX34="日",ANX34="祝",ANX34=0,AOC34=0),"　",MAX(IF(AOC34&gt;AOP14,AOE34-AOC34,IF(AOC34&lt;=AOP14,AOE34-AOP14,0)),0)),0)</f>
        <v>　</v>
      </c>
      <c r="AOQ34" s="663"/>
      <c r="AOR34" s="664"/>
      <c r="AOS34" s="662" t="str">
        <f>IFERROR(IF(OR(ANX34="日",ANX34="祝",ANX34=0,ANY34=""),"　",MAX(IF(AND(ANY34&lt;=AOS14,AOA34&gt;AOT14),AOT14-AOS14,IF(AND(ANY34&gt;AOS14,AOA34&lt;=AOT14),AOA34-ANY34,IF(AND(ANY34&lt;=AOS14,AOA34&lt;=AOT14),AOA34-AOS14,IF(AND(ANY34&gt;AOS14,AOA34&gt;AOT14),AOT14-ANY34,0)))),0)),0)</f>
        <v>　</v>
      </c>
      <c r="AOT34" s="663"/>
      <c r="AOU34" s="664"/>
      <c r="AOV34" s="662" t="str">
        <f>IFERROR(IF(OR(ANX34="日",ANX34="祝",ANX34=0,AOC34=0),"　",MAX(IF(AND(AOC34&gt;AOY14,AOE34&gt;AOW14),0,IF(AND(AOC34&lt;=AOY14,AOC34&gt;AOV14,AOE34&gt;AOW14),AOY14-AOC34,IF(AND(AOC34&lt;=AOY14,AOC34&lt;=AOV14,AOE34&gt;AOW14),AOY14-AOV14,IF(AND(AOC34&gt;AOV14,AOE34&lt;=AOW14),AOE34-AOC34,IF(AND(AOC34&lt;=AOV14,AOE34&lt;=AOW14),AOE34-AOV14,0))))),0)),0)</f>
        <v>　</v>
      </c>
      <c r="AOW34" s="663"/>
      <c r="AOX34" s="664"/>
      <c r="AOY34" s="662" t="str">
        <f>IFERROR(IF(OR(ANX34="日",ANX34="祝",ANX34=0,AOC34=0),"　",MAX(IF(AND(AOC34&lt;=AOY14,AOE34&gt;AOZ14),AOZ14-AOY14,IF(AOE34&lt;=AOZ14,0,IF(AND(AOC34&gt;AOY14,AOE34&gt;AOZ14),AOZ14-AOC34,0))),0)),0)</f>
        <v>　</v>
      </c>
      <c r="AOZ34" s="663"/>
      <c r="APA34" s="664"/>
      <c r="APB34" s="662" t="str">
        <f t="shared" si="18"/>
        <v>　</v>
      </c>
      <c r="APC34" s="663"/>
      <c r="APD34" s="664"/>
      <c r="APE34" s="665" t="str">
        <f>IF(APH34="×",TIME(0,0,0),IF(APR4="非常勤",AOG34,AOS34))</f>
        <v>　</v>
      </c>
      <c r="APF34" s="666"/>
      <c r="APG34" s="667"/>
      <c r="APH34" s="265"/>
      <c r="API34" s="665" t="str">
        <f>IF(APL34="×",TIME(0,0,0),IF(APR4="非常勤",AOJ34,AOV34))</f>
        <v>　</v>
      </c>
      <c r="APJ34" s="666"/>
      <c r="APK34" s="667"/>
      <c r="APL34" s="265"/>
      <c r="APM34" s="665" t="str">
        <f>IF(APP34="×",TIME(0,0,0),IF(APR4="非常勤",AOM34,AOY34))</f>
        <v>　</v>
      </c>
      <c r="APN34" s="666"/>
      <c r="APO34" s="667"/>
      <c r="APP34" s="265"/>
      <c r="APQ34" s="665" t="str">
        <f>IF(APT34="×",TIME(0,0,0),IF(APR4="非常勤",AOP34,APB34))</f>
        <v>　</v>
      </c>
      <c r="APR34" s="666"/>
      <c r="APS34" s="667"/>
      <c r="APT34" s="265"/>
      <c r="APU34" s="720"/>
      <c r="APV34" s="720"/>
      <c r="APW34" s="668"/>
      <c r="APX34" s="670"/>
      <c r="APY34" s="669"/>
      <c r="APZ34" s="671"/>
      <c r="AQA34" s="672"/>
      <c r="AQB34" s="672"/>
      <c r="AQC34" s="673"/>
      <c r="AQD34" s="263">
        <f>'別表_個別勤務状況（1～60）'!$A$34</f>
        <v>20</v>
      </c>
      <c r="AQE34" s="264" t="str">
        <f>'別表_個別勤務状況（1～60）'!$B$34</f>
        <v>火</v>
      </c>
      <c r="AQF34" s="660"/>
      <c r="AQG34" s="661"/>
      <c r="AQH34" s="660"/>
      <c r="AQI34" s="661"/>
      <c r="AQJ34" s="660"/>
      <c r="AQK34" s="661"/>
      <c r="AQL34" s="660"/>
      <c r="AQM34" s="661"/>
      <c r="AQN34" s="662" t="str">
        <f>IFERROR(IF(OR(AQE34="日",AQE34="祝",AQE34=0,AQF34=""),"　",MAX(IF(AND(AQF34&lt;=AQN14,AQH34&gt;AQO14),AQO14-AQN14,IF(AND(AQF34&gt;AQN14,AQH34&lt;=AQO14),AQH34-AQF34,IF(AND(AQF34&lt;=AQN14,AQH34&lt;=AQO14),AQH34-AQN14,IF(AND(AQF34&gt;AQN14,AQH34&gt;AQO14),AQO14-AQF34,0)))),0)),0)</f>
        <v>　</v>
      </c>
      <c r="AQO34" s="663"/>
      <c r="AQP34" s="664"/>
      <c r="AQQ34" s="662" t="str">
        <f>IFERROR(IF(OR(AQE34="日",AQE34="祝",AQE34=0,AQJ34=""),"　",MAX(IF(AND(AQJ34&gt;AQT14,AQL34&gt;AQR14),0,IF(AND(AQJ34&lt;=AQT14,AQJ34&gt;AQQ14,AQL34&gt;AQR14),AQT14-AQJ34,IF(AND(AQJ34&lt;=AQT14,AQJ34&lt;=AQQ14,AQL34&gt;AQR14),AQT14-AQQ14,IF(AND(AQJ34&gt;AQQ14,AQL34&lt;=AQR14),AQL34-AQJ34,IF(AND(AQJ34&lt;=AQQ14,AQL34&lt;=AQR14),AQL34-AQQ14,0))))),0)),0)</f>
        <v>　</v>
      </c>
      <c r="AQR34" s="663"/>
      <c r="AQS34" s="664"/>
      <c r="AQT34" s="662" t="str">
        <f>IFERROR(IF(OR(AQE34="日",AQE34="祝",AQE34=0,AQJ34=0),"　",MAX(IF(AND(AQJ34&lt;=AQT14,AQL34&gt;AQU14),AQU14-AQT14,IF(AQL34&lt;=AQU14,0,IF(AND(AQJ34&gt;AQT14,AQL34&gt;AQU14),AQU14-AQJ34,0))),0)),0)</f>
        <v>　</v>
      </c>
      <c r="AQU34" s="663"/>
      <c r="AQV34" s="664"/>
      <c r="AQW34" s="662" t="str">
        <f>IFERROR(IF(OR(AQE34="日",AQE34="祝",AQE34=0,AQJ34=0),"　",MAX(IF(AQJ34&gt;AQW14,AQL34-AQJ34,IF(AQJ34&lt;=AQW14,AQL34-AQW14,0)),0)),0)</f>
        <v>　</v>
      </c>
      <c r="AQX34" s="663"/>
      <c r="AQY34" s="664"/>
      <c r="AQZ34" s="662" t="str">
        <f>IFERROR(IF(OR(AQE34="日",AQE34="祝",AQE34=0,AQF34=""),"　",MAX(IF(AND(AQF34&lt;=AQZ14,AQH34&gt;ARA14),ARA14-AQZ14,IF(AND(AQF34&gt;AQZ14,AQH34&lt;=ARA14),AQH34-AQF34,IF(AND(AQF34&lt;=AQZ14,AQH34&lt;=ARA14),AQH34-AQZ14,IF(AND(AQF34&gt;AQZ14,AQH34&gt;ARA14),ARA14-AQF34,0)))),0)),0)</f>
        <v>　</v>
      </c>
      <c r="ARA34" s="663"/>
      <c r="ARB34" s="664"/>
      <c r="ARC34" s="662" t="str">
        <f>IFERROR(IF(OR(AQE34="日",AQE34="祝",AQE34=0,AQJ34=0),"　",MAX(IF(AND(AQJ34&gt;ARF14,AQL34&gt;ARD14),0,IF(AND(AQJ34&lt;=ARF14,AQJ34&gt;ARC14,AQL34&gt;ARD14),ARF14-AQJ34,IF(AND(AQJ34&lt;=ARF14,AQJ34&lt;=ARC14,AQL34&gt;ARD14),ARF14-ARC14,IF(AND(AQJ34&gt;ARC14,AQL34&lt;=ARD14),AQL34-AQJ34,IF(AND(AQJ34&lt;=ARC14,AQL34&lt;=ARD14),AQL34-ARC14,0))))),0)),0)</f>
        <v>　</v>
      </c>
      <c r="ARD34" s="663"/>
      <c r="ARE34" s="664"/>
      <c r="ARF34" s="662" t="str">
        <f>IFERROR(IF(OR(AQE34="日",AQE34="祝",AQE34=0,AQJ34=0),"　",MAX(IF(AND(AQJ34&lt;=ARF14,AQL34&gt;ARG14),ARG14-ARF14,IF(AQL34&lt;=ARG14,0,IF(AND(AQJ34&gt;ARF14,AQL34&gt;ARG14),ARG14-AQJ34,0))),0)),0)</f>
        <v>　</v>
      </c>
      <c r="ARG34" s="663"/>
      <c r="ARH34" s="664"/>
      <c r="ARI34" s="662" t="str">
        <f t="shared" si="19"/>
        <v>　</v>
      </c>
      <c r="ARJ34" s="663"/>
      <c r="ARK34" s="664"/>
      <c r="ARL34" s="665" t="str">
        <f>IF(ARO34="×",TIME(0,0,0),IF(ARY4="非常勤",AQN34,AQZ34))</f>
        <v>　</v>
      </c>
      <c r="ARM34" s="666"/>
      <c r="ARN34" s="667"/>
      <c r="ARO34" s="265"/>
      <c r="ARP34" s="665" t="str">
        <f>IF(ARS34="×",TIME(0,0,0),IF(ARY4="非常勤",AQQ34,ARC34))</f>
        <v>　</v>
      </c>
      <c r="ARQ34" s="666"/>
      <c r="ARR34" s="667"/>
      <c r="ARS34" s="265"/>
      <c r="ART34" s="665" t="str">
        <f>IF(ARW34="×",TIME(0,0,0),IF(ARY4="非常勤",AQT34,ARF34))</f>
        <v>　</v>
      </c>
      <c r="ARU34" s="666"/>
      <c r="ARV34" s="667"/>
      <c r="ARW34" s="265"/>
      <c r="ARX34" s="665" t="str">
        <f>IF(ASA34="×",TIME(0,0,0),IF(ARY4="非常勤",AQW34,ARI34))</f>
        <v>　</v>
      </c>
      <c r="ARY34" s="666"/>
      <c r="ARZ34" s="667"/>
      <c r="ASA34" s="265"/>
      <c r="ASB34" s="720"/>
      <c r="ASC34" s="720"/>
      <c r="ASD34" s="668"/>
      <c r="ASE34" s="670"/>
      <c r="ASF34" s="669"/>
      <c r="ASG34" s="671"/>
      <c r="ASH34" s="672"/>
      <c r="ASI34" s="672"/>
      <c r="ASJ34" s="673"/>
      <c r="ASK34" s="263">
        <f>'別表_個別勤務状況（1～60）'!$A$34</f>
        <v>20</v>
      </c>
      <c r="ASL34" s="264" t="str">
        <f>'別表_個別勤務状況（1～60）'!$B$34</f>
        <v>火</v>
      </c>
      <c r="ASM34" s="660"/>
      <c r="ASN34" s="661"/>
      <c r="ASO34" s="660"/>
      <c r="ASP34" s="661"/>
      <c r="ASQ34" s="660"/>
      <c r="ASR34" s="661"/>
      <c r="ASS34" s="660"/>
      <c r="AST34" s="661"/>
      <c r="ASU34" s="662" t="str">
        <f>IFERROR(IF(OR(ASL34="日",ASL34="祝",ASL34=0,ASM34=""),"　",MAX(IF(AND(ASM34&lt;=ASU14,ASO34&gt;ASV14),ASV14-ASU14,IF(AND(ASM34&gt;ASU14,ASO34&lt;=ASV14),ASO34-ASM34,IF(AND(ASM34&lt;=ASU14,ASO34&lt;=ASV14),ASO34-ASU14,IF(AND(ASM34&gt;ASU14,ASO34&gt;ASV14),ASV14-ASM34,0)))),0)),0)</f>
        <v>　</v>
      </c>
      <c r="ASV34" s="663"/>
      <c r="ASW34" s="664"/>
      <c r="ASX34" s="662" t="str">
        <f>IFERROR(IF(OR(ASL34="日",ASL34="祝",ASL34=0,ASQ34=""),"　",MAX(IF(AND(ASQ34&gt;ATA14,ASS34&gt;ASY14),0,IF(AND(ASQ34&lt;=ATA14,ASQ34&gt;ASX14,ASS34&gt;ASY14),ATA14-ASQ34,IF(AND(ASQ34&lt;=ATA14,ASQ34&lt;=ASX14,ASS34&gt;ASY14),ATA14-ASX14,IF(AND(ASQ34&gt;ASX14,ASS34&lt;=ASY14),ASS34-ASQ34,IF(AND(ASQ34&lt;=ASX14,ASS34&lt;=ASY14),ASS34-ASX14,0))))),0)),0)</f>
        <v>　</v>
      </c>
      <c r="ASY34" s="663"/>
      <c r="ASZ34" s="664"/>
      <c r="ATA34" s="662" t="str">
        <f>IFERROR(IF(OR(ASL34="日",ASL34="祝",ASL34=0,ASQ34=0),"　",MAX(IF(AND(ASQ34&lt;=ATA14,ASS34&gt;ATB14),ATB14-ATA14,IF(ASS34&lt;=ATB14,0,IF(AND(ASQ34&gt;ATA14,ASS34&gt;ATB14),ATB14-ASQ34,0))),0)),0)</f>
        <v>　</v>
      </c>
      <c r="ATB34" s="663"/>
      <c r="ATC34" s="664"/>
      <c r="ATD34" s="662" t="str">
        <f>IFERROR(IF(OR(ASL34="日",ASL34="祝",ASL34=0,ASQ34=0),"　",MAX(IF(ASQ34&gt;ATD14,ASS34-ASQ34,IF(ASQ34&lt;=ATD14,ASS34-ATD14,0)),0)),0)</f>
        <v>　</v>
      </c>
      <c r="ATE34" s="663"/>
      <c r="ATF34" s="664"/>
      <c r="ATG34" s="662" t="str">
        <f>IFERROR(IF(OR(ASL34="日",ASL34="祝",ASL34=0,ASM34=""),"　",MAX(IF(AND(ASM34&lt;=ATG14,ASO34&gt;ATH14),ATH14-ATG14,IF(AND(ASM34&gt;ATG14,ASO34&lt;=ATH14),ASO34-ASM34,IF(AND(ASM34&lt;=ATG14,ASO34&lt;=ATH14),ASO34-ATG14,IF(AND(ASM34&gt;ATG14,ASO34&gt;ATH14),ATH14-ASM34,0)))),0)),0)</f>
        <v>　</v>
      </c>
      <c r="ATH34" s="663"/>
      <c r="ATI34" s="664"/>
      <c r="ATJ34" s="662" t="str">
        <f>IFERROR(IF(OR(ASL34="日",ASL34="祝",ASL34=0,ASQ34=0),"　",MAX(IF(AND(ASQ34&gt;ATM14,ASS34&gt;ATK14),0,IF(AND(ASQ34&lt;=ATM14,ASQ34&gt;ATJ14,ASS34&gt;ATK14),ATM14-ASQ34,IF(AND(ASQ34&lt;=ATM14,ASQ34&lt;=ATJ14,ASS34&gt;ATK14),ATM14-ATJ14,IF(AND(ASQ34&gt;ATJ14,ASS34&lt;=ATK14),ASS34-ASQ34,IF(AND(ASQ34&lt;=ATJ14,ASS34&lt;=ATK14),ASS34-ATJ14,0))))),0)),0)</f>
        <v>　</v>
      </c>
      <c r="ATK34" s="663"/>
      <c r="ATL34" s="664"/>
      <c r="ATM34" s="662" t="str">
        <f>IFERROR(IF(OR(ASL34="日",ASL34="祝",ASL34=0,ASQ34=0),"　",MAX(IF(AND(ASQ34&lt;=ATM14,ASS34&gt;ATN14),ATN14-ATM14,IF(ASS34&lt;=ATN14,0,IF(AND(ASQ34&gt;ATM14,ASS34&gt;ATN14),ATN14-ASQ34,0))),0)),0)</f>
        <v>　</v>
      </c>
      <c r="ATN34" s="663"/>
      <c r="ATO34" s="664"/>
      <c r="ATP34" s="662" t="str">
        <f t="shared" si="20"/>
        <v>　</v>
      </c>
      <c r="ATQ34" s="663"/>
      <c r="ATR34" s="664"/>
      <c r="ATS34" s="665" t="str">
        <f>IF(ATV34="×",TIME(0,0,0),IF(AUF4="非常勤",ASU34,ATG34))</f>
        <v>　</v>
      </c>
      <c r="ATT34" s="666"/>
      <c r="ATU34" s="667"/>
      <c r="ATV34" s="265"/>
      <c r="ATW34" s="665" t="str">
        <f>IF(ATZ34="×",TIME(0,0,0),IF(AUF4="非常勤",ASX34,ATJ34))</f>
        <v>　</v>
      </c>
      <c r="ATX34" s="666"/>
      <c r="ATY34" s="667"/>
      <c r="ATZ34" s="265"/>
      <c r="AUA34" s="665" t="str">
        <f>IF(AUD34="×",TIME(0,0,0),IF(AUF4="非常勤",ATA34,ATM34))</f>
        <v>　</v>
      </c>
      <c r="AUB34" s="666"/>
      <c r="AUC34" s="667"/>
      <c r="AUD34" s="265"/>
      <c r="AUE34" s="665" t="str">
        <f>IF(AUH34="×",TIME(0,0,0),IF(AUF4="非常勤",ATD34,ATP34))</f>
        <v>　</v>
      </c>
      <c r="AUF34" s="666"/>
      <c r="AUG34" s="667"/>
      <c r="AUH34" s="265"/>
      <c r="AUI34" s="720"/>
      <c r="AUJ34" s="720"/>
      <c r="AUK34" s="668"/>
      <c r="AUL34" s="670"/>
      <c r="AUM34" s="669"/>
      <c r="AUN34" s="671"/>
      <c r="AUO34" s="672"/>
      <c r="AUP34" s="672"/>
      <c r="AUQ34" s="673"/>
      <c r="AUR34" s="263">
        <f>'別表_個別勤務状況（1～60）'!$A$34</f>
        <v>20</v>
      </c>
      <c r="AUS34" s="264" t="str">
        <f>'別表_個別勤務状況（1～60）'!$B$34</f>
        <v>火</v>
      </c>
      <c r="AUT34" s="660"/>
      <c r="AUU34" s="661"/>
      <c r="AUV34" s="660"/>
      <c r="AUW34" s="661"/>
      <c r="AUX34" s="660"/>
      <c r="AUY34" s="661"/>
      <c r="AUZ34" s="660"/>
      <c r="AVA34" s="661"/>
      <c r="AVB34" s="662" t="str">
        <f>IFERROR(IF(OR(AUS34="日",AUS34="祝",AUS34=0,AUT34=""),"　",MAX(IF(AND(AUT34&lt;=AVB14,AUV34&gt;AVC14),AVC14-AVB14,IF(AND(AUT34&gt;AVB14,AUV34&lt;=AVC14),AUV34-AUT34,IF(AND(AUT34&lt;=AVB14,AUV34&lt;=AVC14),AUV34-AVB14,IF(AND(AUT34&gt;AVB14,AUV34&gt;AVC14),AVC14-AUT34,0)))),0)),0)</f>
        <v>　</v>
      </c>
      <c r="AVC34" s="663"/>
      <c r="AVD34" s="664"/>
      <c r="AVE34" s="662" t="str">
        <f>IFERROR(IF(OR(AUS34="日",AUS34="祝",AUS34=0,AUX34=""),"　",MAX(IF(AND(AUX34&gt;AVH14,AUZ34&gt;AVF14),0,IF(AND(AUX34&lt;=AVH14,AUX34&gt;AVE14,AUZ34&gt;AVF14),AVH14-AUX34,IF(AND(AUX34&lt;=AVH14,AUX34&lt;=AVE14,AUZ34&gt;AVF14),AVH14-AVE14,IF(AND(AUX34&gt;AVE14,AUZ34&lt;=AVF14),AUZ34-AUX34,IF(AND(AUX34&lt;=AVE14,AUZ34&lt;=AVF14),AUZ34-AVE14,0))))),0)),0)</f>
        <v>　</v>
      </c>
      <c r="AVF34" s="663"/>
      <c r="AVG34" s="664"/>
      <c r="AVH34" s="662" t="str">
        <f>IFERROR(IF(OR(AUS34="日",AUS34="祝",AUS34=0,AUX34=0),"　",MAX(IF(AND(AUX34&lt;=AVH14,AUZ34&gt;AVI14),AVI14-AVH14,IF(AUZ34&lt;=AVI14,0,IF(AND(AUX34&gt;AVH14,AUZ34&gt;AVI14),AVI14-AUX34,0))),0)),0)</f>
        <v>　</v>
      </c>
      <c r="AVI34" s="663"/>
      <c r="AVJ34" s="664"/>
      <c r="AVK34" s="662" t="str">
        <f>IFERROR(IF(OR(AUS34="日",AUS34="祝",AUS34=0,AUX34=0),"　",MAX(IF(AUX34&gt;AVK14,AUZ34-AUX34,IF(AUX34&lt;=AVK14,AUZ34-AVK14,0)),0)),0)</f>
        <v>　</v>
      </c>
      <c r="AVL34" s="663"/>
      <c r="AVM34" s="664"/>
      <c r="AVN34" s="662" t="str">
        <f>IFERROR(IF(OR(AUS34="日",AUS34="祝",AUS34=0,AUT34=""),"　",MAX(IF(AND(AUT34&lt;=AVN14,AUV34&gt;AVO14),AVO14-AVN14,IF(AND(AUT34&gt;AVN14,AUV34&lt;=AVO14),AUV34-AUT34,IF(AND(AUT34&lt;=AVN14,AUV34&lt;=AVO14),AUV34-AVN14,IF(AND(AUT34&gt;AVN14,AUV34&gt;AVO14),AVO14-AUT34,0)))),0)),0)</f>
        <v>　</v>
      </c>
      <c r="AVO34" s="663"/>
      <c r="AVP34" s="664"/>
      <c r="AVQ34" s="662" t="str">
        <f>IFERROR(IF(OR(AUS34="日",AUS34="祝",AUS34=0,AUX34=0),"　",MAX(IF(AND(AUX34&gt;AVT14,AUZ34&gt;AVR14),0,IF(AND(AUX34&lt;=AVT14,AUX34&gt;AVQ14,AUZ34&gt;AVR14),AVT14-AUX34,IF(AND(AUX34&lt;=AVT14,AUX34&lt;=AVQ14,AUZ34&gt;AVR14),AVT14-AVQ14,IF(AND(AUX34&gt;AVQ14,AUZ34&lt;=AVR14),AUZ34-AUX34,IF(AND(AUX34&lt;=AVQ14,AUZ34&lt;=AVR14),AUZ34-AVQ14,0))))),0)),0)</f>
        <v>　</v>
      </c>
      <c r="AVR34" s="663"/>
      <c r="AVS34" s="664"/>
      <c r="AVT34" s="662" t="str">
        <f>IFERROR(IF(OR(AUS34="日",AUS34="祝",AUS34=0,AUX34=0),"　",MAX(IF(AND(AUX34&lt;=AVT14,AUZ34&gt;AVU14),AVU14-AVT14,IF(AUZ34&lt;=AVU14,0,IF(AND(AUX34&gt;AVT14,AUZ34&gt;AVU14),AVU14-AUX34,0))),0)),0)</f>
        <v>　</v>
      </c>
      <c r="AVU34" s="663"/>
      <c r="AVV34" s="664"/>
      <c r="AVW34" s="662" t="str">
        <f t="shared" si="21"/>
        <v>　</v>
      </c>
      <c r="AVX34" s="663"/>
      <c r="AVY34" s="664"/>
      <c r="AVZ34" s="665" t="str">
        <f>IF(AWC34="×",TIME(0,0,0),IF(AWM4="非常勤",AVB34,AVN34))</f>
        <v>　</v>
      </c>
      <c r="AWA34" s="666"/>
      <c r="AWB34" s="667"/>
      <c r="AWC34" s="265"/>
      <c r="AWD34" s="665" t="str">
        <f>IF(AWG34="×",TIME(0,0,0),IF(AWM4="非常勤",AVE34,AVQ34))</f>
        <v>　</v>
      </c>
      <c r="AWE34" s="666"/>
      <c r="AWF34" s="667"/>
      <c r="AWG34" s="265"/>
      <c r="AWH34" s="665" t="str">
        <f>IF(AWK34="×",TIME(0,0,0),IF(AWM4="非常勤",AVH34,AVT34))</f>
        <v>　</v>
      </c>
      <c r="AWI34" s="666"/>
      <c r="AWJ34" s="667"/>
      <c r="AWK34" s="265"/>
      <c r="AWL34" s="665" t="str">
        <f>IF(AWO34="×",TIME(0,0,0),IF(AWM4="非常勤",AVK34,AVW34))</f>
        <v>　</v>
      </c>
      <c r="AWM34" s="666"/>
      <c r="AWN34" s="667"/>
      <c r="AWO34" s="265"/>
      <c r="AWP34" s="720"/>
      <c r="AWQ34" s="720"/>
      <c r="AWR34" s="668"/>
      <c r="AWS34" s="670"/>
      <c r="AWT34" s="669"/>
      <c r="AWU34" s="671"/>
      <c r="AWV34" s="672"/>
      <c r="AWW34" s="672"/>
      <c r="AWX34" s="673"/>
      <c r="AWY34" s="263">
        <f>'別表_個別勤務状況（1～60）'!$A$34</f>
        <v>20</v>
      </c>
      <c r="AWZ34" s="264" t="str">
        <f>'別表_個別勤務状況（1～60）'!$B$34</f>
        <v>火</v>
      </c>
      <c r="AXA34" s="660"/>
      <c r="AXB34" s="661"/>
      <c r="AXC34" s="660"/>
      <c r="AXD34" s="661"/>
      <c r="AXE34" s="660"/>
      <c r="AXF34" s="661"/>
      <c r="AXG34" s="660"/>
      <c r="AXH34" s="661"/>
      <c r="AXI34" s="662" t="str">
        <f>IFERROR(IF(OR(AWZ34="日",AWZ34="祝",AWZ34=0,AXA34=""),"　",MAX(IF(AND(AXA34&lt;=AXI14,AXC34&gt;AXJ14),AXJ14-AXI14,IF(AND(AXA34&gt;AXI14,AXC34&lt;=AXJ14),AXC34-AXA34,IF(AND(AXA34&lt;=AXI14,AXC34&lt;=AXJ14),AXC34-AXI14,IF(AND(AXA34&gt;AXI14,AXC34&gt;AXJ14),AXJ14-AXA34,0)))),0)),0)</f>
        <v>　</v>
      </c>
      <c r="AXJ34" s="663"/>
      <c r="AXK34" s="664"/>
      <c r="AXL34" s="662" t="str">
        <f>IFERROR(IF(OR(AWZ34="日",AWZ34="祝",AWZ34=0,AXE34=""),"　",MAX(IF(AND(AXE34&gt;AXO14,AXG34&gt;AXM14),0,IF(AND(AXE34&lt;=AXO14,AXE34&gt;AXL14,AXG34&gt;AXM14),AXO14-AXE34,IF(AND(AXE34&lt;=AXO14,AXE34&lt;=AXL14,AXG34&gt;AXM14),AXO14-AXL14,IF(AND(AXE34&gt;AXL14,AXG34&lt;=AXM14),AXG34-AXE34,IF(AND(AXE34&lt;=AXL14,AXG34&lt;=AXM14),AXG34-AXL14,0))))),0)),0)</f>
        <v>　</v>
      </c>
      <c r="AXM34" s="663"/>
      <c r="AXN34" s="664"/>
      <c r="AXO34" s="662" t="str">
        <f>IFERROR(IF(OR(AWZ34="日",AWZ34="祝",AWZ34=0,AXE34=0),"　",MAX(IF(AND(AXE34&lt;=AXO14,AXG34&gt;AXP14),AXP14-AXO14,IF(AXG34&lt;=AXP14,0,IF(AND(AXE34&gt;AXO14,AXG34&gt;AXP14),AXP14-AXE34,0))),0)),0)</f>
        <v>　</v>
      </c>
      <c r="AXP34" s="663"/>
      <c r="AXQ34" s="664"/>
      <c r="AXR34" s="662" t="str">
        <f>IFERROR(IF(OR(AWZ34="日",AWZ34="祝",AWZ34=0,AXE34=0),"　",MAX(IF(AXE34&gt;AXR14,AXG34-AXE34,IF(AXE34&lt;=AXR14,AXG34-AXR14,0)),0)),0)</f>
        <v>　</v>
      </c>
      <c r="AXS34" s="663"/>
      <c r="AXT34" s="664"/>
      <c r="AXU34" s="662" t="str">
        <f>IFERROR(IF(OR(AWZ34="日",AWZ34="祝",AWZ34=0,AXA34=""),"　",MAX(IF(AND(AXA34&lt;=AXU14,AXC34&gt;AXV14),AXV14-AXU14,IF(AND(AXA34&gt;AXU14,AXC34&lt;=AXV14),AXC34-AXA34,IF(AND(AXA34&lt;=AXU14,AXC34&lt;=AXV14),AXC34-AXU14,IF(AND(AXA34&gt;AXU14,AXC34&gt;AXV14),AXV14-AXA34,0)))),0)),0)</f>
        <v>　</v>
      </c>
      <c r="AXV34" s="663"/>
      <c r="AXW34" s="664"/>
      <c r="AXX34" s="662" t="str">
        <f>IFERROR(IF(OR(AWZ34="日",AWZ34="祝",AWZ34=0,AXE34=0),"　",MAX(IF(AND(AXE34&gt;AYA14,AXG34&gt;AXY14),0,IF(AND(AXE34&lt;=AYA14,AXE34&gt;AXX14,AXG34&gt;AXY14),AYA14-AXE34,IF(AND(AXE34&lt;=AYA14,AXE34&lt;=AXX14,AXG34&gt;AXY14),AYA14-AXX14,IF(AND(AXE34&gt;AXX14,AXG34&lt;=AXY14),AXG34-AXE34,IF(AND(AXE34&lt;=AXX14,AXG34&lt;=AXY14),AXG34-AXX14,0))))),0)),0)</f>
        <v>　</v>
      </c>
      <c r="AXY34" s="663"/>
      <c r="AXZ34" s="664"/>
      <c r="AYA34" s="662" t="str">
        <f>IFERROR(IF(OR(AWZ34="日",AWZ34="祝",AWZ34=0,AXE34=0),"　",MAX(IF(AND(AXE34&lt;=AYA14,AXG34&gt;AYB14),AYB14-AYA14,IF(AXG34&lt;=AYB14,0,IF(AND(AXE34&gt;AYA14,AXG34&gt;AYB14),AYB14-AXE34,0))),0)),0)</f>
        <v>　</v>
      </c>
      <c r="AYB34" s="663"/>
      <c r="AYC34" s="664"/>
      <c r="AYD34" s="662" t="str">
        <f t="shared" si="22"/>
        <v>　</v>
      </c>
      <c r="AYE34" s="663"/>
      <c r="AYF34" s="664"/>
      <c r="AYG34" s="665" t="str">
        <f>IF(AYJ34="×",TIME(0,0,0),IF(AYT4="非常勤",AXI34,AXU34))</f>
        <v>　</v>
      </c>
      <c r="AYH34" s="666"/>
      <c r="AYI34" s="667"/>
      <c r="AYJ34" s="265"/>
      <c r="AYK34" s="665" t="str">
        <f>IF(AYN34="×",TIME(0,0,0),IF(AYT4="非常勤",AXL34,AXX34))</f>
        <v>　</v>
      </c>
      <c r="AYL34" s="666"/>
      <c r="AYM34" s="667"/>
      <c r="AYN34" s="265"/>
      <c r="AYO34" s="665" t="str">
        <f>IF(AYR34="×",TIME(0,0,0),IF(AYT4="非常勤",AXO34,AYA34))</f>
        <v>　</v>
      </c>
      <c r="AYP34" s="666"/>
      <c r="AYQ34" s="667"/>
      <c r="AYR34" s="265"/>
      <c r="AYS34" s="665" t="str">
        <f>IF(AYV34="×",TIME(0,0,0),IF(AYT4="非常勤",AXR34,AYD34))</f>
        <v>　</v>
      </c>
      <c r="AYT34" s="666"/>
      <c r="AYU34" s="667"/>
      <c r="AYV34" s="265"/>
      <c r="AYW34" s="720"/>
      <c r="AYX34" s="720"/>
      <c r="AYY34" s="668"/>
      <c r="AYZ34" s="670"/>
      <c r="AZA34" s="669"/>
      <c r="AZB34" s="671"/>
      <c r="AZC34" s="672"/>
      <c r="AZD34" s="672"/>
      <c r="AZE34" s="673"/>
      <c r="AZF34" s="263">
        <f>'別表_個別勤務状況（1～60）'!$A$34</f>
        <v>20</v>
      </c>
      <c r="AZG34" s="264" t="str">
        <f>'別表_個別勤務状況（1～60）'!$B$34</f>
        <v>火</v>
      </c>
      <c r="AZH34" s="660"/>
      <c r="AZI34" s="661"/>
      <c r="AZJ34" s="660"/>
      <c r="AZK34" s="661"/>
      <c r="AZL34" s="660"/>
      <c r="AZM34" s="661"/>
      <c r="AZN34" s="660"/>
      <c r="AZO34" s="661"/>
      <c r="AZP34" s="662" t="str">
        <f>IFERROR(IF(OR(AZG34="日",AZG34="祝",AZG34=0,AZH34=""),"　",MAX(IF(AND(AZH34&lt;=AZP14,AZJ34&gt;AZQ14),AZQ14-AZP14,IF(AND(AZH34&gt;AZP14,AZJ34&lt;=AZQ14),AZJ34-AZH34,IF(AND(AZH34&lt;=AZP14,AZJ34&lt;=AZQ14),AZJ34-AZP14,IF(AND(AZH34&gt;AZP14,AZJ34&gt;AZQ14),AZQ14-AZH34,0)))),0)),0)</f>
        <v>　</v>
      </c>
      <c r="AZQ34" s="663"/>
      <c r="AZR34" s="664"/>
      <c r="AZS34" s="662" t="str">
        <f>IFERROR(IF(OR(AZG34="日",AZG34="祝",AZG34=0,AZL34=""),"　",MAX(IF(AND(AZL34&gt;AZV14,AZN34&gt;AZT14),0,IF(AND(AZL34&lt;=AZV14,AZL34&gt;AZS14,AZN34&gt;AZT14),AZV14-AZL34,IF(AND(AZL34&lt;=AZV14,AZL34&lt;=AZS14,AZN34&gt;AZT14),AZV14-AZS14,IF(AND(AZL34&gt;AZS14,AZN34&lt;=AZT14),AZN34-AZL34,IF(AND(AZL34&lt;=AZS14,AZN34&lt;=AZT14),AZN34-AZS14,0))))),0)),0)</f>
        <v>　</v>
      </c>
      <c r="AZT34" s="663"/>
      <c r="AZU34" s="664"/>
      <c r="AZV34" s="662" t="str">
        <f>IFERROR(IF(OR(AZG34="日",AZG34="祝",AZG34=0,AZL34=0),"　",MAX(IF(AND(AZL34&lt;=AZV14,AZN34&gt;AZW14),AZW14-AZV14,IF(AZN34&lt;=AZW14,0,IF(AND(AZL34&gt;AZV14,AZN34&gt;AZW14),AZW14-AZL34,0))),0)),0)</f>
        <v>　</v>
      </c>
      <c r="AZW34" s="663"/>
      <c r="AZX34" s="664"/>
      <c r="AZY34" s="662" t="str">
        <f>IFERROR(IF(OR(AZG34="日",AZG34="祝",AZG34=0,AZL34=0),"　",MAX(IF(AZL34&gt;AZY14,AZN34-AZL34,IF(AZL34&lt;=AZY14,AZN34-AZY14,0)),0)),0)</f>
        <v>　</v>
      </c>
      <c r="AZZ34" s="663"/>
      <c r="BAA34" s="664"/>
      <c r="BAB34" s="662" t="str">
        <f>IFERROR(IF(OR(AZG34="日",AZG34="祝",AZG34=0,AZH34=""),"　",MAX(IF(AND(AZH34&lt;=BAB14,AZJ34&gt;BAC14),BAC14-BAB14,IF(AND(AZH34&gt;BAB14,AZJ34&lt;=BAC14),AZJ34-AZH34,IF(AND(AZH34&lt;=BAB14,AZJ34&lt;=BAC14),AZJ34-BAB14,IF(AND(AZH34&gt;BAB14,AZJ34&gt;BAC14),BAC14-AZH34,0)))),0)),0)</f>
        <v>　</v>
      </c>
      <c r="BAC34" s="663"/>
      <c r="BAD34" s="664"/>
      <c r="BAE34" s="662" t="str">
        <f>IFERROR(IF(OR(AZG34="日",AZG34="祝",AZG34=0,AZL34=0),"　",MAX(IF(AND(AZL34&gt;BAH14,AZN34&gt;BAF14),0,IF(AND(AZL34&lt;=BAH14,AZL34&gt;BAE14,AZN34&gt;BAF14),BAH14-AZL34,IF(AND(AZL34&lt;=BAH14,AZL34&lt;=BAE14,AZN34&gt;BAF14),BAH14-BAE14,IF(AND(AZL34&gt;BAE14,AZN34&lt;=BAF14),AZN34-AZL34,IF(AND(AZL34&lt;=BAE14,AZN34&lt;=BAF14),AZN34-BAE14,0))))),0)),0)</f>
        <v>　</v>
      </c>
      <c r="BAF34" s="663"/>
      <c r="BAG34" s="664"/>
      <c r="BAH34" s="662" t="str">
        <f>IFERROR(IF(OR(AZG34="日",AZG34="祝",AZG34=0,AZL34=0),"　",MAX(IF(AND(AZL34&lt;=BAH14,AZN34&gt;BAI14),BAI14-BAH14,IF(AZN34&lt;=BAI14,0,IF(AND(AZL34&gt;BAH14,AZN34&gt;BAI14),BAI14-AZL34,0))),0)),0)</f>
        <v>　</v>
      </c>
      <c r="BAI34" s="663"/>
      <c r="BAJ34" s="664"/>
      <c r="BAK34" s="662" t="str">
        <f t="shared" si="23"/>
        <v>　</v>
      </c>
      <c r="BAL34" s="663"/>
      <c r="BAM34" s="664"/>
      <c r="BAN34" s="665" t="str">
        <f>IF(BAQ34="×",TIME(0,0,0),IF(BBA4="非常勤",AZP34,BAB34))</f>
        <v>　</v>
      </c>
      <c r="BAO34" s="666"/>
      <c r="BAP34" s="667"/>
      <c r="BAQ34" s="265"/>
      <c r="BAR34" s="665" t="str">
        <f>IF(BAU34="×",TIME(0,0,0),IF(BBA4="非常勤",AZS34,BAE34))</f>
        <v>　</v>
      </c>
      <c r="BAS34" s="666"/>
      <c r="BAT34" s="667"/>
      <c r="BAU34" s="265"/>
      <c r="BAV34" s="665" t="str">
        <f>IF(BAY34="×",TIME(0,0,0),IF(BBA4="非常勤",AZV34,BAH34))</f>
        <v>　</v>
      </c>
      <c r="BAW34" s="666"/>
      <c r="BAX34" s="667"/>
      <c r="BAY34" s="265"/>
      <c r="BAZ34" s="665" t="str">
        <f>IF(BBC34="×",TIME(0,0,0),IF(BBA4="非常勤",AZY34,BAK34))</f>
        <v>　</v>
      </c>
      <c r="BBA34" s="666"/>
      <c r="BBB34" s="667"/>
      <c r="BBC34" s="265"/>
      <c r="BBD34" s="720"/>
      <c r="BBE34" s="720"/>
      <c r="BBF34" s="668"/>
      <c r="BBG34" s="670"/>
      <c r="BBH34" s="669"/>
      <c r="BBI34" s="671"/>
      <c r="BBJ34" s="672"/>
      <c r="BBK34" s="672"/>
      <c r="BBL34" s="673"/>
      <c r="BBM34" s="263">
        <f>'別表_個別勤務状況（1～60）'!$A$34</f>
        <v>20</v>
      </c>
      <c r="BBN34" s="264" t="str">
        <f>'別表_個別勤務状況（1～60）'!$B$34</f>
        <v>火</v>
      </c>
      <c r="BBO34" s="660"/>
      <c r="BBP34" s="661"/>
      <c r="BBQ34" s="660"/>
      <c r="BBR34" s="661"/>
      <c r="BBS34" s="660"/>
      <c r="BBT34" s="661"/>
      <c r="BBU34" s="660"/>
      <c r="BBV34" s="661"/>
      <c r="BBW34" s="662" t="str">
        <f>IFERROR(IF(OR(BBN34="日",BBN34="祝",BBN34=0,BBO34=""),"　",MAX(IF(AND(BBO34&lt;=BBW14,BBQ34&gt;BBX14),BBX14-BBW14,IF(AND(BBO34&gt;BBW14,BBQ34&lt;=BBX14),BBQ34-BBO34,IF(AND(BBO34&lt;=BBW14,BBQ34&lt;=BBX14),BBQ34-BBW14,IF(AND(BBO34&gt;BBW14,BBQ34&gt;BBX14),BBX14-BBO34,0)))),0)),0)</f>
        <v>　</v>
      </c>
      <c r="BBX34" s="663"/>
      <c r="BBY34" s="664"/>
      <c r="BBZ34" s="662" t="str">
        <f>IFERROR(IF(OR(BBN34="日",BBN34="祝",BBN34=0,BBS34=""),"　",MAX(IF(AND(BBS34&gt;BCC14,BBU34&gt;BCA14),0,IF(AND(BBS34&lt;=BCC14,BBS34&gt;BBZ14,BBU34&gt;BCA14),BCC14-BBS34,IF(AND(BBS34&lt;=BCC14,BBS34&lt;=BBZ14,BBU34&gt;BCA14),BCC14-BBZ14,IF(AND(BBS34&gt;BBZ14,BBU34&lt;=BCA14),BBU34-BBS34,IF(AND(BBS34&lt;=BBZ14,BBU34&lt;=BCA14),BBU34-BBZ14,0))))),0)),0)</f>
        <v>　</v>
      </c>
      <c r="BCA34" s="663"/>
      <c r="BCB34" s="664"/>
      <c r="BCC34" s="662" t="str">
        <f>IFERROR(IF(OR(BBN34="日",BBN34="祝",BBN34=0,BBS34=0),"　",MAX(IF(AND(BBS34&lt;=BCC14,BBU34&gt;BCD14),BCD14-BCC14,IF(BBU34&lt;=BCD14,0,IF(AND(BBS34&gt;BCC14,BBU34&gt;BCD14),BCD14-BBS34,0))),0)),0)</f>
        <v>　</v>
      </c>
      <c r="BCD34" s="663"/>
      <c r="BCE34" s="664"/>
      <c r="BCF34" s="662" t="str">
        <f>IFERROR(IF(OR(BBN34="日",BBN34="祝",BBN34=0,BBS34=0),"　",MAX(IF(BBS34&gt;BCF14,BBU34-BBS34,IF(BBS34&lt;=BCF14,BBU34-BCF14,0)),0)),0)</f>
        <v>　</v>
      </c>
      <c r="BCG34" s="663"/>
      <c r="BCH34" s="664"/>
      <c r="BCI34" s="662" t="str">
        <f>IFERROR(IF(OR(BBN34="日",BBN34="祝",BBN34=0,BBO34=""),"　",MAX(IF(AND(BBO34&lt;=BCI14,BBQ34&gt;BCJ14),BCJ14-BCI14,IF(AND(BBO34&gt;BCI14,BBQ34&lt;=BCJ14),BBQ34-BBO34,IF(AND(BBO34&lt;=BCI14,BBQ34&lt;=BCJ14),BBQ34-BCI14,IF(AND(BBO34&gt;BCI14,BBQ34&gt;BCJ14),BCJ14-BBO34,0)))),0)),0)</f>
        <v>　</v>
      </c>
      <c r="BCJ34" s="663"/>
      <c r="BCK34" s="664"/>
      <c r="BCL34" s="662" t="str">
        <f>IFERROR(IF(OR(BBN34="日",BBN34="祝",BBN34=0,BBS34=0),"　",MAX(IF(AND(BBS34&gt;BCO14,BBU34&gt;BCM14),0,IF(AND(BBS34&lt;=BCO14,BBS34&gt;BCL14,BBU34&gt;BCM14),BCO14-BBS34,IF(AND(BBS34&lt;=BCO14,BBS34&lt;=BCL14,BBU34&gt;BCM14),BCO14-BCL14,IF(AND(BBS34&gt;BCL14,BBU34&lt;=BCM14),BBU34-BBS34,IF(AND(BBS34&lt;=BCL14,BBU34&lt;=BCM14),BBU34-BCL14,0))))),0)),0)</f>
        <v>　</v>
      </c>
      <c r="BCM34" s="663"/>
      <c r="BCN34" s="664"/>
      <c r="BCO34" s="662" t="str">
        <f>IFERROR(IF(OR(BBN34="日",BBN34="祝",BBN34=0,BBS34=0),"　",MAX(IF(AND(BBS34&lt;=BCO14,BBU34&gt;BCP14),BCP14-BCO14,IF(BBU34&lt;=BCP14,0,IF(AND(BBS34&gt;BCO14,BBU34&gt;BCP14),BCP14-BBS34,0))),0)),0)</f>
        <v>　</v>
      </c>
      <c r="BCP34" s="663"/>
      <c r="BCQ34" s="664"/>
      <c r="BCR34" s="662" t="str">
        <f t="shared" si="24"/>
        <v>　</v>
      </c>
      <c r="BCS34" s="663"/>
      <c r="BCT34" s="664"/>
      <c r="BCU34" s="665" t="str">
        <f>IF(BCX34="×",TIME(0,0,0),IF(BDH4="非常勤",BBW34,BCI34))</f>
        <v>　</v>
      </c>
      <c r="BCV34" s="666"/>
      <c r="BCW34" s="667"/>
      <c r="BCX34" s="265"/>
      <c r="BCY34" s="665" t="str">
        <f>IF(BDB34="×",TIME(0,0,0),IF(BDH4="非常勤",BBZ34,BCL34))</f>
        <v>　</v>
      </c>
      <c r="BCZ34" s="666"/>
      <c r="BDA34" s="667"/>
      <c r="BDB34" s="265"/>
      <c r="BDC34" s="665" t="str">
        <f>IF(BDF34="×",TIME(0,0,0),IF(BDH4="非常勤",BCC34,BCO34))</f>
        <v>　</v>
      </c>
      <c r="BDD34" s="666"/>
      <c r="BDE34" s="667"/>
      <c r="BDF34" s="265"/>
      <c r="BDG34" s="665" t="str">
        <f>IF(BDJ34="×",TIME(0,0,0),IF(BDH4="非常勤",BCF34,BCR34))</f>
        <v>　</v>
      </c>
      <c r="BDH34" s="666"/>
      <c r="BDI34" s="667"/>
      <c r="BDJ34" s="265"/>
      <c r="BDK34" s="720"/>
      <c r="BDL34" s="720"/>
      <c r="BDM34" s="668"/>
      <c r="BDN34" s="670"/>
      <c r="BDO34" s="669"/>
      <c r="BDP34" s="671"/>
      <c r="BDQ34" s="672"/>
      <c r="BDR34" s="672"/>
      <c r="BDS34" s="673"/>
      <c r="BDT34" s="263">
        <f>'別表_個別勤務状況（1～60）'!$A$34</f>
        <v>20</v>
      </c>
      <c r="BDU34" s="264" t="str">
        <f>'別表_個別勤務状況（1～60）'!$B$34</f>
        <v>火</v>
      </c>
      <c r="BDV34" s="660"/>
      <c r="BDW34" s="661"/>
      <c r="BDX34" s="660"/>
      <c r="BDY34" s="661"/>
      <c r="BDZ34" s="660"/>
      <c r="BEA34" s="661"/>
      <c r="BEB34" s="660"/>
      <c r="BEC34" s="661"/>
      <c r="BED34" s="662" t="str">
        <f>IFERROR(IF(OR(BDU34="日",BDU34="祝",BDU34=0,BDV34=""),"　",MAX(IF(AND(BDV34&lt;=BED14,BDX34&gt;BEE14),BEE14-BED14,IF(AND(BDV34&gt;BED14,BDX34&lt;=BEE14),BDX34-BDV34,IF(AND(BDV34&lt;=BED14,BDX34&lt;=BEE14),BDX34-BED14,IF(AND(BDV34&gt;BED14,BDX34&gt;BEE14),BEE14-BDV34,0)))),0)),0)</f>
        <v>　</v>
      </c>
      <c r="BEE34" s="663"/>
      <c r="BEF34" s="664"/>
      <c r="BEG34" s="662" t="str">
        <f>IFERROR(IF(OR(BDU34="日",BDU34="祝",BDU34=0,BDZ34=""),"　",MAX(IF(AND(BDZ34&gt;BEJ14,BEB34&gt;BEH14),0,IF(AND(BDZ34&lt;=BEJ14,BDZ34&gt;BEG14,BEB34&gt;BEH14),BEJ14-BDZ34,IF(AND(BDZ34&lt;=BEJ14,BDZ34&lt;=BEG14,BEB34&gt;BEH14),BEJ14-BEG14,IF(AND(BDZ34&gt;BEG14,BEB34&lt;=BEH14),BEB34-BDZ34,IF(AND(BDZ34&lt;=BEG14,BEB34&lt;=BEH14),BEB34-BEG14,0))))),0)),0)</f>
        <v>　</v>
      </c>
      <c r="BEH34" s="663"/>
      <c r="BEI34" s="664"/>
      <c r="BEJ34" s="662" t="str">
        <f>IFERROR(IF(OR(BDU34="日",BDU34="祝",BDU34=0,BDZ34=0),"　",MAX(IF(AND(BDZ34&lt;=BEJ14,BEB34&gt;BEK14),BEK14-BEJ14,IF(BEB34&lt;=BEK14,0,IF(AND(BDZ34&gt;BEJ14,BEB34&gt;BEK14),BEK14-BDZ34,0))),0)),0)</f>
        <v>　</v>
      </c>
      <c r="BEK34" s="663"/>
      <c r="BEL34" s="664"/>
      <c r="BEM34" s="662" t="str">
        <f>IFERROR(IF(OR(BDU34="日",BDU34="祝",BDU34=0,BDZ34=0),"　",MAX(IF(BDZ34&gt;BEM14,BEB34-BDZ34,IF(BDZ34&lt;=BEM14,BEB34-BEM14,0)),0)),0)</f>
        <v>　</v>
      </c>
      <c r="BEN34" s="663"/>
      <c r="BEO34" s="664"/>
      <c r="BEP34" s="662" t="str">
        <f>IFERROR(IF(OR(BDU34="日",BDU34="祝",BDU34=0,BDV34=""),"　",MAX(IF(AND(BDV34&lt;=BEP14,BDX34&gt;BEQ14),BEQ14-BEP14,IF(AND(BDV34&gt;BEP14,BDX34&lt;=BEQ14),BDX34-BDV34,IF(AND(BDV34&lt;=BEP14,BDX34&lt;=BEQ14),BDX34-BEP14,IF(AND(BDV34&gt;BEP14,BDX34&gt;BEQ14),BEQ14-BDV34,0)))),0)),0)</f>
        <v>　</v>
      </c>
      <c r="BEQ34" s="663"/>
      <c r="BER34" s="664"/>
      <c r="BES34" s="662" t="str">
        <f>IFERROR(IF(OR(BDU34="日",BDU34="祝",BDU34=0,BDZ34=0),"　",MAX(IF(AND(BDZ34&gt;BEV14,BEB34&gt;BET14),0,IF(AND(BDZ34&lt;=BEV14,BDZ34&gt;BES14,BEB34&gt;BET14),BEV14-BDZ34,IF(AND(BDZ34&lt;=BEV14,BDZ34&lt;=BES14,BEB34&gt;BET14),BEV14-BES14,IF(AND(BDZ34&gt;BES14,BEB34&lt;=BET14),BEB34-BDZ34,IF(AND(BDZ34&lt;=BES14,BEB34&lt;=BET14),BEB34-BES14,0))))),0)),0)</f>
        <v>　</v>
      </c>
      <c r="BET34" s="663"/>
      <c r="BEU34" s="664"/>
      <c r="BEV34" s="662" t="str">
        <f>IFERROR(IF(OR(BDU34="日",BDU34="祝",BDU34=0,BDZ34=0),"　",MAX(IF(AND(BDZ34&lt;=BEV14,BEB34&gt;BEW14),BEW14-BEV14,IF(BEB34&lt;=BEW14,0,IF(AND(BDZ34&gt;BEV14,BEB34&gt;BEW14),BEW14-BDZ34,0))),0)),0)</f>
        <v>　</v>
      </c>
      <c r="BEW34" s="663"/>
      <c r="BEX34" s="664"/>
      <c r="BEY34" s="662" t="str">
        <f t="shared" si="25"/>
        <v>　</v>
      </c>
      <c r="BEZ34" s="663"/>
      <c r="BFA34" s="664"/>
      <c r="BFB34" s="665" t="str">
        <f>IF(BFE34="×",TIME(0,0,0),IF(BFO4="非常勤",BED34,BEP34))</f>
        <v>　</v>
      </c>
      <c r="BFC34" s="666"/>
      <c r="BFD34" s="667"/>
      <c r="BFE34" s="265"/>
      <c r="BFF34" s="665" t="str">
        <f>IF(BFI34="×",TIME(0,0,0),IF(BFO4="非常勤",BEG34,BES34))</f>
        <v>　</v>
      </c>
      <c r="BFG34" s="666"/>
      <c r="BFH34" s="667"/>
      <c r="BFI34" s="265"/>
      <c r="BFJ34" s="665" t="str">
        <f>IF(BFM34="×",TIME(0,0,0),IF(BFO4="非常勤",BEJ34,BEV34))</f>
        <v>　</v>
      </c>
      <c r="BFK34" s="666"/>
      <c r="BFL34" s="667"/>
      <c r="BFM34" s="265"/>
      <c r="BFN34" s="665" t="str">
        <f>IF(BFQ34="×",TIME(0,0,0),IF(BFO4="非常勤",BEM34,BEY34))</f>
        <v>　</v>
      </c>
      <c r="BFO34" s="666"/>
      <c r="BFP34" s="667"/>
      <c r="BFQ34" s="265"/>
      <c r="BFR34" s="720"/>
      <c r="BFS34" s="720"/>
      <c r="BFT34" s="668"/>
      <c r="BFU34" s="670"/>
      <c r="BFV34" s="669"/>
      <c r="BFW34" s="671"/>
      <c r="BFX34" s="672"/>
      <c r="BFY34" s="672"/>
      <c r="BFZ34" s="673"/>
      <c r="BGA34" s="263">
        <f>'別表_個別勤務状況（1～60）'!$A$34</f>
        <v>20</v>
      </c>
      <c r="BGB34" s="264" t="str">
        <f>'別表_個別勤務状況（1～60）'!$B$34</f>
        <v>火</v>
      </c>
      <c r="BGC34" s="660"/>
      <c r="BGD34" s="661"/>
      <c r="BGE34" s="660"/>
      <c r="BGF34" s="661"/>
      <c r="BGG34" s="660"/>
      <c r="BGH34" s="661"/>
      <c r="BGI34" s="660"/>
      <c r="BGJ34" s="661"/>
      <c r="BGK34" s="662" t="str">
        <f>IFERROR(IF(OR(BGB34="日",BGB34="祝",BGB34=0,BGC34=""),"　",MAX(IF(AND(BGC34&lt;=BGK14,BGE34&gt;BGL14),BGL14-BGK14,IF(AND(BGC34&gt;BGK14,BGE34&lt;=BGL14),BGE34-BGC34,IF(AND(BGC34&lt;=BGK14,BGE34&lt;=BGL14),BGE34-BGK14,IF(AND(BGC34&gt;BGK14,BGE34&gt;BGL14),BGL14-BGC34,0)))),0)),0)</f>
        <v>　</v>
      </c>
      <c r="BGL34" s="663"/>
      <c r="BGM34" s="664"/>
      <c r="BGN34" s="662" t="str">
        <f>IFERROR(IF(OR(BGB34="日",BGB34="祝",BGB34=0,BGG34=""),"　",MAX(IF(AND(BGG34&gt;BGQ14,BGI34&gt;BGO14),0,IF(AND(BGG34&lt;=BGQ14,BGG34&gt;BGN14,BGI34&gt;BGO14),BGQ14-BGG34,IF(AND(BGG34&lt;=BGQ14,BGG34&lt;=BGN14,BGI34&gt;BGO14),BGQ14-BGN14,IF(AND(BGG34&gt;BGN14,BGI34&lt;=BGO14),BGI34-BGG34,IF(AND(BGG34&lt;=BGN14,BGI34&lt;=BGO14),BGI34-BGN14,0))))),0)),0)</f>
        <v>　</v>
      </c>
      <c r="BGO34" s="663"/>
      <c r="BGP34" s="664"/>
      <c r="BGQ34" s="662" t="str">
        <f>IFERROR(IF(OR(BGB34="日",BGB34="祝",BGB34=0,BGG34=0),"　",MAX(IF(AND(BGG34&lt;=BGQ14,BGI34&gt;BGR14),BGR14-BGQ14,IF(BGI34&lt;=BGR14,0,IF(AND(BGG34&gt;BGQ14,BGI34&gt;BGR14),BGR14-BGG34,0))),0)),0)</f>
        <v>　</v>
      </c>
      <c r="BGR34" s="663"/>
      <c r="BGS34" s="664"/>
      <c r="BGT34" s="662" t="str">
        <f>IFERROR(IF(OR(BGB34="日",BGB34="祝",BGB34=0,BGG34=0),"　",MAX(IF(BGG34&gt;BGT14,BGI34-BGG34,IF(BGG34&lt;=BGT14,BGI34-BGT14,0)),0)),0)</f>
        <v>　</v>
      </c>
      <c r="BGU34" s="663"/>
      <c r="BGV34" s="664"/>
      <c r="BGW34" s="662" t="str">
        <f>IFERROR(IF(OR(BGB34="日",BGB34="祝",BGB34=0,BGC34=""),"　",MAX(IF(AND(BGC34&lt;=BGW14,BGE34&gt;BGX14),BGX14-BGW14,IF(AND(BGC34&gt;BGW14,BGE34&lt;=BGX14),BGE34-BGC34,IF(AND(BGC34&lt;=BGW14,BGE34&lt;=BGX14),BGE34-BGW14,IF(AND(BGC34&gt;BGW14,BGE34&gt;BGX14),BGX14-BGC34,0)))),0)),0)</f>
        <v>　</v>
      </c>
      <c r="BGX34" s="663"/>
      <c r="BGY34" s="664"/>
      <c r="BGZ34" s="662" t="str">
        <f>IFERROR(IF(OR(BGB34="日",BGB34="祝",BGB34=0,BGG34=0),"　",MAX(IF(AND(BGG34&gt;BHC14,BGI34&gt;BHA14),0,IF(AND(BGG34&lt;=BHC14,BGG34&gt;BGZ14,BGI34&gt;BHA14),BHC14-BGG34,IF(AND(BGG34&lt;=BHC14,BGG34&lt;=BGZ14,BGI34&gt;BHA14),BHC14-BGZ14,IF(AND(BGG34&gt;BGZ14,BGI34&lt;=BHA14),BGI34-BGG34,IF(AND(BGG34&lt;=BGZ14,BGI34&lt;=BHA14),BGI34-BGZ14,0))))),0)),0)</f>
        <v>　</v>
      </c>
      <c r="BHA34" s="663"/>
      <c r="BHB34" s="664"/>
      <c r="BHC34" s="662" t="str">
        <f>IFERROR(IF(OR(BGB34="日",BGB34="祝",BGB34=0,BGG34=0),"　",MAX(IF(AND(BGG34&lt;=BHC14,BGI34&gt;BHD14),BHD14-BHC14,IF(BGI34&lt;=BHD14,0,IF(AND(BGG34&gt;BHC14,BGI34&gt;BHD14),BHD14-BGG34,0))),0)),0)</f>
        <v>　</v>
      </c>
      <c r="BHD34" s="663"/>
      <c r="BHE34" s="664"/>
      <c r="BHF34" s="662" t="str">
        <f t="shared" si="26"/>
        <v>　</v>
      </c>
      <c r="BHG34" s="663"/>
      <c r="BHH34" s="664"/>
      <c r="BHI34" s="665" t="str">
        <f>IF(BHL34="×",TIME(0,0,0),IF(BHV4="非常勤",BGK34,BGW34))</f>
        <v>　</v>
      </c>
      <c r="BHJ34" s="666"/>
      <c r="BHK34" s="667"/>
      <c r="BHL34" s="265"/>
      <c r="BHM34" s="665" t="str">
        <f>IF(BHP34="×",TIME(0,0,0),IF(BHV4="非常勤",BGN34,BGZ34))</f>
        <v>　</v>
      </c>
      <c r="BHN34" s="666"/>
      <c r="BHO34" s="667"/>
      <c r="BHP34" s="265"/>
      <c r="BHQ34" s="665" t="str">
        <f>IF(BHT34="×",TIME(0,0,0),IF(BHV4="非常勤",BGQ34,BHC34))</f>
        <v>　</v>
      </c>
      <c r="BHR34" s="666"/>
      <c r="BHS34" s="667"/>
      <c r="BHT34" s="265"/>
      <c r="BHU34" s="665" t="str">
        <f>IF(BHX34="×",TIME(0,0,0),IF(BHV4="非常勤",BGT34,BHF34))</f>
        <v>　</v>
      </c>
      <c r="BHV34" s="666"/>
      <c r="BHW34" s="667"/>
      <c r="BHX34" s="265"/>
      <c r="BHY34" s="720"/>
      <c r="BHZ34" s="720"/>
      <c r="BIA34" s="668"/>
      <c r="BIB34" s="670"/>
      <c r="BIC34" s="669"/>
      <c r="BID34" s="671"/>
      <c r="BIE34" s="672"/>
      <c r="BIF34" s="672"/>
      <c r="BIG34" s="673"/>
      <c r="BIH34" s="263">
        <f>'別表_個別勤務状況（1～60）'!$A$34</f>
        <v>20</v>
      </c>
      <c r="BII34" s="264" t="str">
        <f>'別表_個別勤務状況（1～60）'!$B$34</f>
        <v>火</v>
      </c>
      <c r="BIJ34" s="660"/>
      <c r="BIK34" s="661"/>
      <c r="BIL34" s="660"/>
      <c r="BIM34" s="661"/>
      <c r="BIN34" s="660"/>
      <c r="BIO34" s="661"/>
      <c r="BIP34" s="660"/>
      <c r="BIQ34" s="661"/>
      <c r="BIR34" s="662" t="str">
        <f>IFERROR(IF(OR(BII34="日",BII34="祝",BII34=0,BIJ34=""),"　",MAX(IF(AND(BIJ34&lt;=BIR14,BIL34&gt;BIS14),BIS14-BIR14,IF(AND(BIJ34&gt;BIR14,BIL34&lt;=BIS14),BIL34-BIJ34,IF(AND(BIJ34&lt;=BIR14,BIL34&lt;=BIS14),BIL34-BIR14,IF(AND(BIJ34&gt;BIR14,BIL34&gt;BIS14),BIS14-BIJ34,0)))),0)),0)</f>
        <v>　</v>
      </c>
      <c r="BIS34" s="663"/>
      <c r="BIT34" s="664"/>
      <c r="BIU34" s="662" t="str">
        <f>IFERROR(IF(OR(BII34="日",BII34="祝",BII34=0,BIN34=""),"　",MAX(IF(AND(BIN34&gt;BIX14,BIP34&gt;BIV14),0,IF(AND(BIN34&lt;=BIX14,BIN34&gt;BIU14,BIP34&gt;BIV14),BIX14-BIN34,IF(AND(BIN34&lt;=BIX14,BIN34&lt;=BIU14,BIP34&gt;BIV14),BIX14-BIU14,IF(AND(BIN34&gt;BIU14,BIP34&lt;=BIV14),BIP34-BIN34,IF(AND(BIN34&lt;=BIU14,BIP34&lt;=BIV14),BIP34-BIU14,0))))),0)),0)</f>
        <v>　</v>
      </c>
      <c r="BIV34" s="663"/>
      <c r="BIW34" s="664"/>
      <c r="BIX34" s="662" t="str">
        <f>IFERROR(IF(OR(BII34="日",BII34="祝",BII34=0,BIN34=0),"　",MAX(IF(AND(BIN34&lt;=BIX14,BIP34&gt;BIY14),BIY14-BIX14,IF(BIP34&lt;=BIY14,0,IF(AND(BIN34&gt;BIX14,BIP34&gt;BIY14),BIY14-BIN34,0))),0)),0)</f>
        <v>　</v>
      </c>
      <c r="BIY34" s="663"/>
      <c r="BIZ34" s="664"/>
      <c r="BJA34" s="662" t="str">
        <f>IFERROR(IF(OR(BII34="日",BII34="祝",BII34=0,BIN34=0),"　",MAX(IF(BIN34&gt;BJA14,BIP34-BIN34,IF(BIN34&lt;=BJA14,BIP34-BJA14,0)),0)),0)</f>
        <v>　</v>
      </c>
      <c r="BJB34" s="663"/>
      <c r="BJC34" s="664"/>
      <c r="BJD34" s="662" t="str">
        <f>IFERROR(IF(OR(BII34="日",BII34="祝",BII34=0,BIJ34=""),"　",MAX(IF(AND(BIJ34&lt;=BJD14,BIL34&gt;BJE14),BJE14-BJD14,IF(AND(BIJ34&gt;BJD14,BIL34&lt;=BJE14),BIL34-BIJ34,IF(AND(BIJ34&lt;=BJD14,BIL34&lt;=BJE14),BIL34-BJD14,IF(AND(BIJ34&gt;BJD14,BIL34&gt;BJE14),BJE14-BIJ34,0)))),0)),0)</f>
        <v>　</v>
      </c>
      <c r="BJE34" s="663"/>
      <c r="BJF34" s="664"/>
      <c r="BJG34" s="662" t="str">
        <f>IFERROR(IF(OR(BII34="日",BII34="祝",BII34=0,BIN34=0),"　",MAX(IF(AND(BIN34&gt;BJJ14,BIP34&gt;BJH14),0,IF(AND(BIN34&lt;=BJJ14,BIN34&gt;BJG14,BIP34&gt;BJH14),BJJ14-BIN34,IF(AND(BIN34&lt;=BJJ14,BIN34&lt;=BJG14,BIP34&gt;BJH14),BJJ14-BJG14,IF(AND(BIN34&gt;BJG14,BIP34&lt;=BJH14),BIP34-BIN34,IF(AND(BIN34&lt;=BJG14,BIP34&lt;=BJH14),BIP34-BJG14,0))))),0)),0)</f>
        <v>　</v>
      </c>
      <c r="BJH34" s="663"/>
      <c r="BJI34" s="664"/>
      <c r="BJJ34" s="662" t="str">
        <f>IFERROR(IF(OR(BII34="日",BII34="祝",BII34=0,BIN34=0),"　",MAX(IF(AND(BIN34&lt;=BJJ14,BIP34&gt;BJK14),BJK14-BJJ14,IF(BIP34&lt;=BJK14,0,IF(AND(BIN34&gt;BJJ14,BIP34&gt;BJK14),BJK14-BIN34,0))),0)),0)</f>
        <v>　</v>
      </c>
      <c r="BJK34" s="663"/>
      <c r="BJL34" s="664"/>
      <c r="BJM34" s="662" t="str">
        <f t="shared" si="27"/>
        <v>　</v>
      </c>
      <c r="BJN34" s="663"/>
      <c r="BJO34" s="664"/>
      <c r="BJP34" s="665" t="str">
        <f>IF(BJS34="×",TIME(0,0,0),IF(BKC4="非常勤",BIR34,BJD34))</f>
        <v>　</v>
      </c>
      <c r="BJQ34" s="666"/>
      <c r="BJR34" s="667"/>
      <c r="BJS34" s="265"/>
      <c r="BJT34" s="665" t="str">
        <f>IF(BJW34="×",TIME(0,0,0),IF(BKC4="非常勤",BIU34,BJG34))</f>
        <v>　</v>
      </c>
      <c r="BJU34" s="666"/>
      <c r="BJV34" s="667"/>
      <c r="BJW34" s="265"/>
      <c r="BJX34" s="665" t="str">
        <f>IF(BKA34="×",TIME(0,0,0),IF(BKC4="非常勤",BIX34,BJJ34))</f>
        <v>　</v>
      </c>
      <c r="BJY34" s="666"/>
      <c r="BJZ34" s="667"/>
      <c r="BKA34" s="265"/>
      <c r="BKB34" s="665" t="str">
        <f>IF(BKE34="×",TIME(0,0,0),IF(BKC4="非常勤",BJA34,BJM34))</f>
        <v>　</v>
      </c>
      <c r="BKC34" s="666"/>
      <c r="BKD34" s="667"/>
      <c r="BKE34" s="265"/>
      <c r="BKF34" s="720"/>
      <c r="BKG34" s="720"/>
      <c r="BKH34" s="668"/>
      <c r="BKI34" s="670"/>
      <c r="BKJ34" s="669"/>
      <c r="BKK34" s="671"/>
      <c r="BKL34" s="672"/>
      <c r="BKM34" s="672"/>
      <c r="BKN34" s="673"/>
      <c r="BKO34" s="263">
        <f>'別表_個別勤務状況（1～60）'!$A$34</f>
        <v>20</v>
      </c>
      <c r="BKP34" s="264" t="str">
        <f>'別表_個別勤務状況（1～60）'!$B$34</f>
        <v>火</v>
      </c>
      <c r="BKQ34" s="660"/>
      <c r="BKR34" s="661"/>
      <c r="BKS34" s="660"/>
      <c r="BKT34" s="661"/>
      <c r="BKU34" s="660"/>
      <c r="BKV34" s="661"/>
      <c r="BKW34" s="660"/>
      <c r="BKX34" s="661"/>
      <c r="BKY34" s="662" t="str">
        <f>IFERROR(IF(OR(BKP34="日",BKP34="祝",BKP34=0,BKQ34=""),"　",MAX(IF(AND(BKQ34&lt;=BKY14,BKS34&gt;BKZ14),BKZ14-BKY14,IF(AND(BKQ34&gt;BKY14,BKS34&lt;=BKZ14),BKS34-BKQ34,IF(AND(BKQ34&lt;=BKY14,BKS34&lt;=BKZ14),BKS34-BKY14,IF(AND(BKQ34&gt;BKY14,BKS34&gt;BKZ14),BKZ14-BKQ34,0)))),0)),0)</f>
        <v>　</v>
      </c>
      <c r="BKZ34" s="663"/>
      <c r="BLA34" s="664"/>
      <c r="BLB34" s="662" t="str">
        <f>IFERROR(IF(OR(BKP34="日",BKP34="祝",BKP34=0,BKU34=""),"　",MAX(IF(AND(BKU34&gt;BLE14,BKW34&gt;BLC14),0,IF(AND(BKU34&lt;=BLE14,BKU34&gt;BLB14,BKW34&gt;BLC14),BLE14-BKU34,IF(AND(BKU34&lt;=BLE14,BKU34&lt;=BLB14,BKW34&gt;BLC14),BLE14-BLB14,IF(AND(BKU34&gt;BLB14,BKW34&lt;=BLC14),BKW34-BKU34,IF(AND(BKU34&lt;=BLB14,BKW34&lt;=BLC14),BKW34-BLB14,0))))),0)),0)</f>
        <v>　</v>
      </c>
      <c r="BLC34" s="663"/>
      <c r="BLD34" s="664"/>
      <c r="BLE34" s="662" t="str">
        <f>IFERROR(IF(OR(BKP34="日",BKP34="祝",BKP34=0,BKU34=0),"　",MAX(IF(AND(BKU34&lt;=BLE14,BKW34&gt;BLF14),BLF14-BLE14,IF(BKW34&lt;=BLF14,0,IF(AND(BKU34&gt;BLE14,BKW34&gt;BLF14),BLF14-BKU34,0))),0)),0)</f>
        <v>　</v>
      </c>
      <c r="BLF34" s="663"/>
      <c r="BLG34" s="664"/>
      <c r="BLH34" s="662" t="str">
        <f>IFERROR(IF(OR(BKP34="日",BKP34="祝",BKP34=0,BKU34=0),"　",MAX(IF(BKU34&gt;BLH14,BKW34-BKU34,IF(BKU34&lt;=BLH14,BKW34-BLH14,0)),0)),0)</f>
        <v>　</v>
      </c>
      <c r="BLI34" s="663"/>
      <c r="BLJ34" s="664"/>
      <c r="BLK34" s="662" t="str">
        <f>IFERROR(IF(OR(BKP34="日",BKP34="祝",BKP34=0,BKQ34=""),"　",MAX(IF(AND(BKQ34&lt;=BLK14,BKS34&gt;BLL14),BLL14-BLK14,IF(AND(BKQ34&gt;BLK14,BKS34&lt;=BLL14),BKS34-BKQ34,IF(AND(BKQ34&lt;=BLK14,BKS34&lt;=BLL14),BKS34-BLK14,IF(AND(BKQ34&gt;BLK14,BKS34&gt;BLL14),BLL14-BKQ34,0)))),0)),0)</f>
        <v>　</v>
      </c>
      <c r="BLL34" s="663"/>
      <c r="BLM34" s="664"/>
      <c r="BLN34" s="662" t="str">
        <f>IFERROR(IF(OR(BKP34="日",BKP34="祝",BKP34=0,BKU34=0),"　",MAX(IF(AND(BKU34&gt;BLQ14,BKW34&gt;BLO14),0,IF(AND(BKU34&lt;=BLQ14,BKU34&gt;BLN14,BKW34&gt;BLO14),BLQ14-BKU34,IF(AND(BKU34&lt;=BLQ14,BKU34&lt;=BLN14,BKW34&gt;BLO14),BLQ14-BLN14,IF(AND(BKU34&gt;BLN14,BKW34&lt;=BLO14),BKW34-BKU34,IF(AND(BKU34&lt;=BLN14,BKW34&lt;=BLO14),BKW34-BLN14,0))))),0)),0)</f>
        <v>　</v>
      </c>
      <c r="BLO34" s="663"/>
      <c r="BLP34" s="664"/>
      <c r="BLQ34" s="662" t="str">
        <f>IFERROR(IF(OR(BKP34="日",BKP34="祝",BKP34=0,BKU34=0),"　",MAX(IF(AND(BKU34&lt;=BLQ14,BKW34&gt;BLR14),BLR14-BLQ14,IF(BKW34&lt;=BLR14,0,IF(AND(BKU34&gt;BLQ14,BKW34&gt;BLR14),BLR14-BKU34,0))),0)),0)</f>
        <v>　</v>
      </c>
      <c r="BLR34" s="663"/>
      <c r="BLS34" s="664"/>
      <c r="BLT34" s="662" t="str">
        <f t="shared" si="28"/>
        <v>　</v>
      </c>
      <c r="BLU34" s="663"/>
      <c r="BLV34" s="664"/>
      <c r="BLW34" s="665" t="str">
        <f>IF(BLZ34="×",TIME(0,0,0),IF(BMJ4="非常勤",BKY34,BLK34))</f>
        <v>　</v>
      </c>
      <c r="BLX34" s="666"/>
      <c r="BLY34" s="667"/>
      <c r="BLZ34" s="265"/>
      <c r="BMA34" s="665" t="str">
        <f>IF(BMD34="×",TIME(0,0,0),IF(BMJ4="非常勤",BLB34,BLN34))</f>
        <v>　</v>
      </c>
      <c r="BMB34" s="666"/>
      <c r="BMC34" s="667"/>
      <c r="BMD34" s="265"/>
      <c r="BME34" s="665" t="str">
        <f>IF(BMH34="×",TIME(0,0,0),IF(BMJ4="非常勤",BLE34,BLQ34))</f>
        <v>　</v>
      </c>
      <c r="BMF34" s="666"/>
      <c r="BMG34" s="667"/>
      <c r="BMH34" s="265"/>
      <c r="BMI34" s="665" t="str">
        <f>IF(BML34="×",TIME(0,0,0),IF(BMJ4="非常勤",BLH34,BLT34))</f>
        <v>　</v>
      </c>
      <c r="BMJ34" s="666"/>
      <c r="BMK34" s="667"/>
      <c r="BML34" s="265"/>
      <c r="BMM34" s="720"/>
      <c r="BMN34" s="720"/>
      <c r="BMO34" s="668"/>
      <c r="BMP34" s="670"/>
      <c r="BMQ34" s="669"/>
      <c r="BMR34" s="671"/>
      <c r="BMS34" s="672"/>
      <c r="BMT34" s="672"/>
      <c r="BMU34" s="673"/>
      <c r="BMV34" s="263">
        <f>'別表_個別勤務状況（1～60）'!$A$34</f>
        <v>20</v>
      </c>
      <c r="BMW34" s="264" t="str">
        <f>'別表_個別勤務状況（1～60）'!$B$34</f>
        <v>火</v>
      </c>
      <c r="BMX34" s="660"/>
      <c r="BMY34" s="661"/>
      <c r="BMZ34" s="660"/>
      <c r="BNA34" s="661"/>
      <c r="BNB34" s="660"/>
      <c r="BNC34" s="661"/>
      <c r="BND34" s="660"/>
      <c r="BNE34" s="661"/>
      <c r="BNF34" s="662" t="str">
        <f>IFERROR(IF(OR(BMW34="日",BMW34="祝",BMW34=0,BMX34=""),"　",MAX(IF(AND(BMX34&lt;=BNF14,BMZ34&gt;BNG14),BNG14-BNF14,IF(AND(BMX34&gt;BNF14,BMZ34&lt;=BNG14),BMZ34-BMX34,IF(AND(BMX34&lt;=BNF14,BMZ34&lt;=BNG14),BMZ34-BNF14,IF(AND(BMX34&gt;BNF14,BMZ34&gt;BNG14),BNG14-BMX34,0)))),0)),0)</f>
        <v>　</v>
      </c>
      <c r="BNG34" s="663"/>
      <c r="BNH34" s="664"/>
      <c r="BNI34" s="662" t="str">
        <f>IFERROR(IF(OR(BMW34="日",BMW34="祝",BMW34=0,BNB34=""),"　",MAX(IF(AND(BNB34&gt;BNL14,BND34&gt;BNJ14),0,IF(AND(BNB34&lt;=BNL14,BNB34&gt;BNI14,BND34&gt;BNJ14),BNL14-BNB34,IF(AND(BNB34&lt;=BNL14,BNB34&lt;=BNI14,BND34&gt;BNJ14),BNL14-BNI14,IF(AND(BNB34&gt;BNI14,BND34&lt;=BNJ14),BND34-BNB34,IF(AND(BNB34&lt;=BNI14,BND34&lt;=BNJ14),BND34-BNI14,0))))),0)),0)</f>
        <v>　</v>
      </c>
      <c r="BNJ34" s="663"/>
      <c r="BNK34" s="664"/>
      <c r="BNL34" s="662" t="str">
        <f>IFERROR(IF(OR(BMW34="日",BMW34="祝",BMW34=0,BNB34=0),"　",MAX(IF(AND(BNB34&lt;=BNL14,BND34&gt;BNM14),BNM14-BNL14,IF(BND34&lt;=BNM14,0,IF(AND(BNB34&gt;BNL14,BND34&gt;BNM14),BNM14-BNB34,0))),0)),0)</f>
        <v>　</v>
      </c>
      <c r="BNM34" s="663"/>
      <c r="BNN34" s="664"/>
      <c r="BNO34" s="662" t="str">
        <f>IFERROR(IF(OR(BMW34="日",BMW34="祝",BMW34=0,BNB34=0),"　",MAX(IF(BNB34&gt;BNO14,BND34-BNB34,IF(BNB34&lt;=BNO14,BND34-BNO14,0)),0)),0)</f>
        <v>　</v>
      </c>
      <c r="BNP34" s="663"/>
      <c r="BNQ34" s="664"/>
      <c r="BNR34" s="662" t="str">
        <f>IFERROR(IF(OR(BMW34="日",BMW34="祝",BMW34=0,BMX34=""),"　",MAX(IF(AND(BMX34&lt;=BNR14,BMZ34&gt;BNS14),BNS14-BNR14,IF(AND(BMX34&gt;BNR14,BMZ34&lt;=BNS14),BMZ34-BMX34,IF(AND(BMX34&lt;=BNR14,BMZ34&lt;=BNS14),BMZ34-BNR14,IF(AND(BMX34&gt;BNR14,BMZ34&gt;BNS14),BNS14-BMX34,0)))),0)),0)</f>
        <v>　</v>
      </c>
      <c r="BNS34" s="663"/>
      <c r="BNT34" s="664"/>
      <c r="BNU34" s="662" t="str">
        <f>IFERROR(IF(OR(BMW34="日",BMW34="祝",BMW34=0,BNB34=0),"　",MAX(IF(AND(BNB34&gt;BNX14,BND34&gt;BNV14),0,IF(AND(BNB34&lt;=BNX14,BNB34&gt;BNU14,BND34&gt;BNV14),BNX14-BNB34,IF(AND(BNB34&lt;=BNX14,BNB34&lt;=BNU14,BND34&gt;BNV14),BNX14-BNU14,IF(AND(BNB34&gt;BNU14,BND34&lt;=BNV14),BND34-BNB34,IF(AND(BNB34&lt;=BNU14,BND34&lt;=BNV14),BND34-BNU14,0))))),0)),0)</f>
        <v>　</v>
      </c>
      <c r="BNV34" s="663"/>
      <c r="BNW34" s="664"/>
      <c r="BNX34" s="662" t="str">
        <f>IFERROR(IF(OR(BMW34="日",BMW34="祝",BMW34=0,BNB34=0),"　",MAX(IF(AND(BNB34&lt;=BNX14,BND34&gt;BNY14),BNY14-BNX14,IF(BND34&lt;=BNY14,0,IF(AND(BNB34&gt;BNX14,BND34&gt;BNY14),BNY14-BNB34,0))),0)),0)</f>
        <v>　</v>
      </c>
      <c r="BNY34" s="663"/>
      <c r="BNZ34" s="664"/>
      <c r="BOA34" s="662" t="str">
        <f t="shared" si="29"/>
        <v>　</v>
      </c>
      <c r="BOB34" s="663"/>
      <c r="BOC34" s="664"/>
      <c r="BOD34" s="665" t="str">
        <f>IF(BOG34="×",TIME(0,0,0),IF(BOQ4="非常勤",BNF34,BNR34))</f>
        <v>　</v>
      </c>
      <c r="BOE34" s="666"/>
      <c r="BOF34" s="667"/>
      <c r="BOG34" s="265"/>
      <c r="BOH34" s="665" t="str">
        <f>IF(BOK34="×",TIME(0,0,0),IF(BOQ4="非常勤",BNI34,BNU34))</f>
        <v>　</v>
      </c>
      <c r="BOI34" s="666"/>
      <c r="BOJ34" s="667"/>
      <c r="BOK34" s="265"/>
      <c r="BOL34" s="665" t="str">
        <f>IF(BOO34="×",TIME(0,0,0),IF(BOQ4="非常勤",BNL34,BNX34))</f>
        <v>　</v>
      </c>
      <c r="BOM34" s="666"/>
      <c r="BON34" s="667"/>
      <c r="BOO34" s="265"/>
      <c r="BOP34" s="665" t="str">
        <f>IF(BOS34="×",TIME(0,0,0),IF(BOQ4="非常勤",BNO34,BOA34))</f>
        <v>　</v>
      </c>
      <c r="BOQ34" s="666"/>
      <c r="BOR34" s="667"/>
      <c r="BOS34" s="265"/>
      <c r="BOT34" s="720"/>
      <c r="BOU34" s="720"/>
      <c r="BOV34" s="668"/>
      <c r="BOW34" s="670"/>
      <c r="BOX34" s="669"/>
      <c r="BOY34" s="671"/>
      <c r="BOZ34" s="672"/>
      <c r="BPA34" s="672"/>
      <c r="BPB34" s="673"/>
    </row>
    <row r="35" spans="1:1770" ht="15" customHeight="1">
      <c r="A35" s="263">
        <f>'別表_個別勤務状況（1～60）'!$A$35</f>
        <v>21</v>
      </c>
      <c r="B35" s="264" t="str">
        <f>'別表_個別勤務状況（1～60）'!$B$35</f>
        <v>水</v>
      </c>
      <c r="C35" s="575"/>
      <c r="D35" s="575"/>
      <c r="E35" s="575"/>
      <c r="F35" s="575"/>
      <c r="G35" s="575"/>
      <c r="H35" s="575"/>
      <c r="I35" s="575"/>
      <c r="J35" s="575"/>
      <c r="K35" s="662" t="str">
        <f>IFERROR(IF(OR(B35="日",B35="祝",B35=0,C35=""),"　",MAX(IF(AND(C35&lt;=K14,E35&gt;L14),L14-K14,IF(AND(C35&gt;K14,E35&lt;=L14),E35-C35,IF(AND(C35&lt;=K14,E35&lt;=L14),E35-K14,IF(AND(C35&gt;K14,E35&gt;L14),L14-C35,0)))),0)),0)</f>
        <v>　</v>
      </c>
      <c r="L35" s="663"/>
      <c r="M35" s="664"/>
      <c r="N35" s="662" t="str">
        <f>IFERROR(IF(OR(B35="日",B35="祝",B35=0,G35=""),"　",MAX(IF(AND(G35&gt;Q14,I35&gt;O14),0,IF(AND(G35&lt;=Q14,G35&gt;N14,I35&gt;O14),Q14-G35,IF(AND(G35&lt;=Q14,G35&lt;=N14,I35&gt;O14),Q14-N14,IF(AND(G35&gt;N14,I35&lt;=O14),I35-G35,IF(AND(G35&lt;=N14,I35&lt;=O14),I35-N14,0))))),0)),0)</f>
        <v>　</v>
      </c>
      <c r="O35" s="663"/>
      <c r="P35" s="664"/>
      <c r="Q35" s="662" t="str">
        <f>IFERROR(IF(OR(B35="日",B35="祝",B35=0,G35=0),"　",MAX(IF(AND(G35&lt;=Q14,I35&gt;R14),R14-Q14,IF(I35&lt;=R14,0,IF(AND(G35&gt;Q14,I35&gt;R14),R14-G35,0))),0)),0)</f>
        <v>　</v>
      </c>
      <c r="R35" s="663"/>
      <c r="S35" s="664"/>
      <c r="T35" s="662" t="str">
        <f>IFERROR(IF(OR(B35="日",B35="祝",B35=0,G35=0),"　",MAX(IF(G35&gt;T14,I35-G35,IF(G35&lt;=T14,I35-T14,0)),0)),0)</f>
        <v>　</v>
      </c>
      <c r="U35" s="663"/>
      <c r="V35" s="664"/>
      <c r="W35" s="730" t="str">
        <f>IFERROR(IF(OR(B35="日",B35="祝",B35=0,C35=""),"　",MAX(IF(AND(C35&lt;=W14,E35&gt;X14),X14-W14,IF(AND(C35&gt;W14,E35&lt;=X14),E35-C35,IF(AND(C35&lt;=W14,E35&lt;=X14),E35-W14,IF(AND(C35&gt;W14,E35&gt;X14),X14-C35,0)))),0)),0)</f>
        <v>　</v>
      </c>
      <c r="X35" s="731"/>
      <c r="Y35" s="731"/>
      <c r="Z35" s="730" t="str">
        <f>IFERROR(IF(OR(B35="日",B35="祝",B35=0,G35=0),"　",MAX(IF(AND(G35&gt;AC14,I35&gt;AA14),0,IF(AND(G35&lt;=AC14,G35&gt;Z14,I35&gt;AA14),AC14-G35,IF(AND(G35&lt;=AC14,G35&lt;=Z14,I35&gt;AA14),AC14-Z14,IF(AND(G35&gt;Z14,I35&lt;=AA14),I35-G35,IF(AND(G35&lt;=Z14,I35&lt;=AA14),I35-Z14,0))))),0)),0)</f>
        <v>　</v>
      </c>
      <c r="AA35" s="730"/>
      <c r="AB35" s="730"/>
      <c r="AC35" s="730" t="str">
        <f>IFERROR(IF(OR(B35="日",B35="祝",B35=0,G35=0),"　",MAX(IF(AND(G35&lt;=AC14,I35&gt;AD14),AD14-AC14,IF(I35&lt;=AD14,0,IF(AND(G35&gt;AC14,I35&gt;AD14),AD14-G35,0))),0)),0)</f>
        <v>　</v>
      </c>
      <c r="AD35" s="731"/>
      <c r="AE35" s="731"/>
      <c r="AF35" s="730" t="str">
        <f t="shared" si="0"/>
        <v>　</v>
      </c>
      <c r="AG35" s="731"/>
      <c r="AH35" s="731"/>
      <c r="AI35" s="565" t="str">
        <f>IF(AL35="×",TIME(0,0,0),IF(AV4="非常勤",K35,W35))</f>
        <v>　</v>
      </c>
      <c r="AJ35" s="566"/>
      <c r="AK35" s="566"/>
      <c r="AL35" s="265"/>
      <c r="AM35" s="565" t="str">
        <f>IF(AP35="×",TIME(0,0,0),IF(AV4="非常勤",N35,Z35))</f>
        <v>　</v>
      </c>
      <c r="AN35" s="566"/>
      <c r="AO35" s="566"/>
      <c r="AP35" s="265"/>
      <c r="AQ35" s="565" t="str">
        <f>IF(AT35="×",TIME(0,0,0),IF(AV4="非常勤",Q35,AC35))</f>
        <v>　</v>
      </c>
      <c r="AR35" s="566"/>
      <c r="AS35" s="566"/>
      <c r="AT35" s="265"/>
      <c r="AU35" s="565" t="str">
        <f>IF(AX35="×",TIME(0,0,0),IF(AV4="非常勤",T35,AF35))</f>
        <v>　</v>
      </c>
      <c r="AV35" s="566"/>
      <c r="AW35" s="567"/>
      <c r="AX35" s="265"/>
      <c r="AY35" s="720"/>
      <c r="AZ35" s="720"/>
      <c r="BA35" s="668"/>
      <c r="BB35" s="670"/>
      <c r="BC35" s="669"/>
      <c r="BD35" s="671"/>
      <c r="BE35" s="672"/>
      <c r="BF35" s="672"/>
      <c r="BG35" s="673"/>
      <c r="BH35" s="263">
        <f>'別表_個別勤務状況（1～60）'!$A$35</f>
        <v>21</v>
      </c>
      <c r="BI35" s="264" t="str">
        <f>'別表_個別勤務状況（1～60）'!$B$35</f>
        <v>水</v>
      </c>
      <c r="BJ35" s="575"/>
      <c r="BK35" s="575"/>
      <c r="BL35" s="575"/>
      <c r="BM35" s="575"/>
      <c r="BN35" s="575"/>
      <c r="BO35" s="575"/>
      <c r="BP35" s="575"/>
      <c r="BQ35" s="575"/>
      <c r="BR35" s="662" t="str">
        <f>IFERROR(IF(OR(BI35="日",BI35="祝",BI35=0,BJ35=""),"　",MAX(IF(AND(BJ35&lt;=BR14,BL35&gt;BS14),BS14-BR14,IF(AND(BJ35&gt;BR14,BL35&lt;=BS14),BL35-BJ35,IF(AND(BJ35&lt;=BR14,BL35&lt;=BS14),BL35-BR14,IF(AND(BJ35&gt;BR14,BL35&gt;BS14),BS14-BJ35,0)))),0)),0)</f>
        <v>　</v>
      </c>
      <c r="BS35" s="663"/>
      <c r="BT35" s="664"/>
      <c r="BU35" s="662" t="str">
        <f>IFERROR(IF(OR(BI35="日",BI35="祝",BI35=0,BN35=""),"　",MAX(IF(AND(BN35&gt;BX14,BP35&gt;BV14),0,IF(AND(BN35&lt;=BX14,BN35&gt;BU14,BP35&gt;BV14),BX14-BN35,IF(AND(BN35&lt;=BX14,BN35&lt;=BU14,BP35&gt;BV14),BX14-BU14,IF(AND(BN35&gt;BU14,BP35&lt;=BV14),BP35-BN35,IF(AND(BN35&lt;=BU14,BP35&lt;=BV14),BP35-BU14,0))))),0)),0)</f>
        <v>　</v>
      </c>
      <c r="BV35" s="663"/>
      <c r="BW35" s="664"/>
      <c r="BX35" s="662" t="str">
        <f>IFERROR(IF(OR(BI35="日",BI35="祝",BI35=0,BN35=0),"　",MAX(IF(AND(BN35&lt;=BX14,BP35&gt;BY14),BY14-BX14,IF(BP35&lt;=BY14,0,IF(AND(BN35&gt;BX14,BP35&gt;BY14),BY14-BN35,0))),0)),0)</f>
        <v>　</v>
      </c>
      <c r="BY35" s="663"/>
      <c r="BZ35" s="664"/>
      <c r="CA35" s="662" t="str">
        <f>IFERROR(IF(OR(BI35="日",BI35="祝",BI35=0,BN35=0),"　",MAX(IF(BN35&gt;CA14,BP35-BN35,IF(BN35&lt;=CA14,BP35-CA14,0)),0)),0)</f>
        <v>　</v>
      </c>
      <c r="CB35" s="663"/>
      <c r="CC35" s="664"/>
      <c r="CD35" s="730" t="str">
        <f>IFERROR(IF(OR(BI35="日",BI35="祝",BI35=0,BJ35=""),"　",MAX(IF(AND(BJ35&lt;=CD14,BL35&gt;CE14),CE14-CD14,IF(AND(BJ35&gt;CD14,BL35&lt;=CE14),BL35-BJ35,IF(AND(BJ35&lt;=CD14,BL35&lt;=CE14),BL35-CD14,IF(AND(BJ35&gt;CD14,BL35&gt;CE14),CE14-BJ35,0)))),0)),0)</f>
        <v>　</v>
      </c>
      <c r="CE35" s="731"/>
      <c r="CF35" s="731"/>
      <c r="CG35" s="730" t="str">
        <f>IFERROR(IF(OR(BI35="日",BI35="祝",BI35=0,BN35=0),"　",MAX(IF(AND(BN35&gt;CJ14,BP35&gt;CH14),0,IF(AND(BN35&lt;=CJ14,BN35&gt;CG14,BP35&gt;CH14),CJ14-BN35,IF(AND(BN35&lt;=CJ14,BN35&lt;=CG14,BP35&gt;CH14),CJ14-CG14,IF(AND(BN35&gt;CG14,BP35&lt;=CH14),BP35-BN35,IF(AND(BN35&lt;=CG14,BP35&lt;=CH14),BP35-CG14,0))))),0)),0)</f>
        <v>　</v>
      </c>
      <c r="CH35" s="730"/>
      <c r="CI35" s="730"/>
      <c r="CJ35" s="730" t="str">
        <f>IFERROR(IF(OR(BI35="日",BI35="祝",BI35=0,BN35=0),"　",MAX(IF(AND(BN35&lt;=CJ14,BP35&gt;CK14),CK14-CJ14,IF(BP35&lt;=CK14,0,IF(AND(BN35&gt;CJ14,BP35&gt;CK14),CK14-BN35,0))),0)),0)</f>
        <v>　</v>
      </c>
      <c r="CK35" s="731"/>
      <c r="CL35" s="731"/>
      <c r="CM35" s="730" t="str">
        <f t="shared" si="1"/>
        <v>　</v>
      </c>
      <c r="CN35" s="731"/>
      <c r="CO35" s="731"/>
      <c r="CP35" s="565" t="str">
        <f>IF(CS35="×",TIME(0,0,0),IF(DC4="非常勤",BR35,CD35))</f>
        <v>　</v>
      </c>
      <c r="CQ35" s="566"/>
      <c r="CR35" s="566"/>
      <c r="CS35" s="265"/>
      <c r="CT35" s="565" t="str">
        <f>IF(CW35="×",TIME(0,0,0),IF(DC4="非常勤",BU35,CG35))</f>
        <v>　</v>
      </c>
      <c r="CU35" s="566"/>
      <c r="CV35" s="566"/>
      <c r="CW35" s="265"/>
      <c r="CX35" s="565" t="str">
        <f>IF(DA35="×",TIME(0,0,0),IF(DC4="非常勤",BX35,CJ35))</f>
        <v>　</v>
      </c>
      <c r="CY35" s="566"/>
      <c r="CZ35" s="566"/>
      <c r="DA35" s="265"/>
      <c r="DB35" s="565" t="str">
        <f>IF(DE35="×",TIME(0,0,0),IF(DC4="非常勤",CA35,CM35))</f>
        <v>　</v>
      </c>
      <c r="DC35" s="566"/>
      <c r="DD35" s="567"/>
      <c r="DE35" s="265"/>
      <c r="DF35" s="720"/>
      <c r="DG35" s="720"/>
      <c r="DH35" s="668"/>
      <c r="DI35" s="670"/>
      <c r="DJ35" s="669"/>
      <c r="DK35" s="671"/>
      <c r="DL35" s="672"/>
      <c r="DM35" s="672"/>
      <c r="DN35" s="673"/>
      <c r="DO35" s="263">
        <f>'別表_個別勤務状況（1～60）'!$A$35</f>
        <v>21</v>
      </c>
      <c r="DP35" s="264" t="str">
        <f>'別表_個別勤務状況（1～60）'!$B$35</f>
        <v>水</v>
      </c>
      <c r="DQ35" s="575"/>
      <c r="DR35" s="575"/>
      <c r="DS35" s="575"/>
      <c r="DT35" s="575"/>
      <c r="DU35" s="575"/>
      <c r="DV35" s="575"/>
      <c r="DW35" s="575"/>
      <c r="DX35" s="575"/>
      <c r="DY35" s="662" t="str">
        <f>IFERROR(IF(OR(DP35="日",DP35="祝",DP35=0,DQ35=""),"　",MAX(IF(AND(DQ35&lt;=DY14,DS35&gt;DZ14),DZ14-DY14,IF(AND(DQ35&gt;DY14,DS35&lt;=DZ14),DS35-DQ35,IF(AND(DQ35&lt;=DY14,DS35&lt;=DZ14),DS35-DY14,IF(AND(DQ35&gt;DY14,DS35&gt;DZ14),DZ14-DQ35,0)))),0)),0)</f>
        <v>　</v>
      </c>
      <c r="DZ35" s="663"/>
      <c r="EA35" s="664"/>
      <c r="EB35" s="662" t="str">
        <f>IFERROR(IF(OR(DP35="日",DP35="祝",DP35=0,DU35=""),"　",MAX(IF(AND(DU35&gt;EE14,DW35&gt;EC14),0,IF(AND(DU35&lt;=EE14,DU35&gt;EB14,DW35&gt;EC14),EE14-DU35,IF(AND(DU35&lt;=EE14,DU35&lt;=EB14,DW35&gt;EC14),EE14-EB14,IF(AND(DU35&gt;EB14,DW35&lt;=EC14),DW35-DU35,IF(AND(DU35&lt;=EB14,DW35&lt;=EC14),DW35-EB14,0))))),0)),0)</f>
        <v>　</v>
      </c>
      <c r="EC35" s="663"/>
      <c r="ED35" s="664"/>
      <c r="EE35" s="662" t="str">
        <f>IFERROR(IF(OR(DP35="日",DP35="祝",DP35=0,DU35=0),"　",MAX(IF(AND(DU35&lt;=EE14,DW35&gt;EF14),EF14-EE14,IF(DW35&lt;=EF14,0,IF(AND(DU35&gt;EE14,DW35&gt;EF14),EF14-DU35,0))),0)),0)</f>
        <v>　</v>
      </c>
      <c r="EF35" s="663"/>
      <c r="EG35" s="664"/>
      <c r="EH35" s="662" t="str">
        <f>IFERROR(IF(OR(DP35="日",DP35="祝",DP35=0,DU35=0),"　",MAX(IF(DU35&gt;EH14,DW35-DU35,IF(DU35&lt;=EH14,DW35-EH14,0)),0)),0)</f>
        <v>　</v>
      </c>
      <c r="EI35" s="663"/>
      <c r="EJ35" s="664"/>
      <c r="EK35" s="730" t="str">
        <f>IFERROR(IF(OR(DP35="日",DP35="祝",DP35=0,DQ35=""),"　",MAX(IF(AND(DQ35&lt;=EK14,DS35&gt;EL14),EL14-EK14,IF(AND(DQ35&gt;EK14,DS35&lt;=EL14),DS35-DQ35,IF(AND(DQ35&lt;=EK14,DS35&lt;=EL14),DS35-EK14,IF(AND(DQ35&gt;EK14,DS35&gt;EL14),EL14-DQ35,0)))),0)),0)</f>
        <v>　</v>
      </c>
      <c r="EL35" s="731"/>
      <c r="EM35" s="731"/>
      <c r="EN35" s="730" t="str">
        <f>IFERROR(IF(OR(DP35="日",DP35="祝",DP35=0,DU35=0),"　",MAX(IF(AND(DU35&gt;EQ14,DW35&gt;EO14),0,IF(AND(DU35&lt;=EQ14,DU35&gt;EN14,DW35&gt;EO14),EQ14-DU35,IF(AND(DU35&lt;=EQ14,DU35&lt;=EN14,DW35&gt;EO14),EQ14-EN14,IF(AND(DU35&gt;EN14,DW35&lt;=EO14),DW35-DU35,IF(AND(DU35&lt;=EN14,DW35&lt;=EO14),DW35-EN14,0))))),0)),0)</f>
        <v>　</v>
      </c>
      <c r="EO35" s="730"/>
      <c r="EP35" s="730"/>
      <c r="EQ35" s="730" t="str">
        <f>IFERROR(IF(OR(DP35="日",DP35="祝",DP35=0,DU35=0),"　",MAX(IF(AND(DU35&lt;=EQ14,DW35&gt;ER14),ER14-EQ14,IF(DW35&lt;=ER14,0,IF(AND(DU35&gt;EQ14,DW35&gt;ER14),ER14-DU35,0))),0)),0)</f>
        <v>　</v>
      </c>
      <c r="ER35" s="731"/>
      <c r="ES35" s="731"/>
      <c r="ET35" s="730" t="str">
        <f t="shared" si="2"/>
        <v>　</v>
      </c>
      <c r="EU35" s="731"/>
      <c r="EV35" s="731"/>
      <c r="EW35" s="565" t="str">
        <f>IF(EZ35="×",TIME(0,0,0),IF(FJ4="非常勤",DY35,EK35))</f>
        <v>　</v>
      </c>
      <c r="EX35" s="566"/>
      <c r="EY35" s="566"/>
      <c r="EZ35" s="265"/>
      <c r="FA35" s="565" t="str">
        <f>IF(FD35="×",TIME(0,0,0),IF(FJ4="非常勤",EB35,EN35))</f>
        <v>　</v>
      </c>
      <c r="FB35" s="566"/>
      <c r="FC35" s="566"/>
      <c r="FD35" s="265"/>
      <c r="FE35" s="565" t="str">
        <f>IF(FH35="×",TIME(0,0,0),IF(FJ4="非常勤",EE35,EQ35))</f>
        <v>　</v>
      </c>
      <c r="FF35" s="566"/>
      <c r="FG35" s="566"/>
      <c r="FH35" s="265"/>
      <c r="FI35" s="565" t="str">
        <f>IF(FL35="×",TIME(0,0,0),IF(FJ4="非常勤",EH35,ET35))</f>
        <v>　</v>
      </c>
      <c r="FJ35" s="566"/>
      <c r="FK35" s="567"/>
      <c r="FL35" s="265"/>
      <c r="FM35" s="720"/>
      <c r="FN35" s="720"/>
      <c r="FO35" s="668"/>
      <c r="FP35" s="670"/>
      <c r="FQ35" s="669"/>
      <c r="FR35" s="671"/>
      <c r="FS35" s="672"/>
      <c r="FT35" s="672"/>
      <c r="FU35" s="673"/>
      <c r="FV35" s="263">
        <f>'別表_個別勤務状況（1～60）'!$A$35</f>
        <v>21</v>
      </c>
      <c r="FW35" s="264" t="str">
        <f>'別表_個別勤務状況（1～60）'!$B$35</f>
        <v>水</v>
      </c>
      <c r="FX35" s="575"/>
      <c r="FY35" s="575"/>
      <c r="FZ35" s="660"/>
      <c r="GA35" s="661"/>
      <c r="GB35" s="660"/>
      <c r="GC35" s="661"/>
      <c r="GD35" s="660"/>
      <c r="GE35" s="661"/>
      <c r="GF35" s="662" t="str">
        <f>IFERROR(IF(OR(FW35="日",FW35="祝",FW35=0,FX35=""),"　",MAX(IF(AND(FX35&lt;=GF14,FZ35&gt;GG14),GG14-GF14,IF(AND(FX35&gt;GF14,FZ35&lt;=GG14),FZ35-FX35,IF(AND(FX35&lt;=GF14,FZ35&lt;=GG14),FZ35-GF14,IF(AND(FX35&gt;GF14,FZ35&gt;GG14),GG14-FX35,0)))),0)),0)</f>
        <v>　</v>
      </c>
      <c r="GG35" s="663"/>
      <c r="GH35" s="664"/>
      <c r="GI35" s="662" t="str">
        <f>IFERROR(IF(OR(FW35="日",FW35="祝",FW35=0,GB35=""),"　",MAX(IF(AND(GB35&gt;GL14,GD35&gt;GJ14),0,IF(AND(GB35&lt;=GL14,GB35&gt;GI14,GD35&gt;GJ14),GL14-GB35,IF(AND(GB35&lt;=GL14,GB35&lt;=GI14,GD35&gt;GJ14),GL14-GI14,IF(AND(GB35&gt;GI14,GD35&lt;=GJ14),GD35-GB35,IF(AND(GB35&lt;=GI14,GD35&lt;=GJ14),GD35-GI14,0))))),0)),0)</f>
        <v>　</v>
      </c>
      <c r="GJ35" s="663"/>
      <c r="GK35" s="664"/>
      <c r="GL35" s="662" t="str">
        <f>IFERROR(IF(OR(FW35="日",FW35="祝",FW35=0,GB35=0),"　",MAX(IF(AND(GB35&lt;=GL14,GD35&gt;GM14),GM14-GL14,IF(GD35&lt;=GM14,0,IF(AND(GB35&gt;GL14,GD35&gt;GM14),GM14-GB35,0))),0)),0)</f>
        <v>　</v>
      </c>
      <c r="GM35" s="663"/>
      <c r="GN35" s="664"/>
      <c r="GO35" s="662" t="str">
        <f>IFERROR(IF(OR(FW35="日",FW35="祝",FW35=0,GB35=0),"　",MAX(IF(GB35&gt;GO14,GD35-GB35,IF(GB35&lt;=GO14,GD35-GO14,0)),0)),0)</f>
        <v>　</v>
      </c>
      <c r="GP35" s="663"/>
      <c r="GQ35" s="664"/>
      <c r="GR35" s="730" t="str">
        <f>IFERROR(IF(OR(FW35="日",FW35="祝",FW35=0,FX35=""),"　",MAX(IF(AND(FX35&lt;=GR14,FZ35&gt;GS14),GS14-GR14,IF(AND(FX35&gt;GR14,FZ35&lt;=GS14),FZ35-FX35,IF(AND(FX35&lt;=GR14,FZ35&lt;=GS14),FZ35-GR14,IF(AND(FX35&gt;GR14,FZ35&gt;GS14),GS14-FX35,0)))),0)),0)</f>
        <v>　</v>
      </c>
      <c r="GS35" s="731"/>
      <c r="GT35" s="731"/>
      <c r="GU35" s="730" t="str">
        <f>IFERROR(IF(OR(FW35="日",FW35="祝",FW35=0,GB35=0),"　",MAX(IF(AND(GB35&gt;GX14,GD35&gt;GV14),0,IF(AND(GB35&lt;=GX14,GB35&gt;GU14,GD35&gt;GV14),GX14-GB35,IF(AND(GB35&lt;=GX14,GB35&lt;=GU14,GD35&gt;GV14),GX14-GU14,IF(AND(GB35&gt;GU14,GD35&lt;=GV14),GD35-GB35,IF(AND(GB35&lt;=GU14,GD35&lt;=GV14),GD35-GU14,0))))),0)),0)</f>
        <v>　</v>
      </c>
      <c r="GV35" s="730"/>
      <c r="GW35" s="730"/>
      <c r="GX35" s="730" t="str">
        <f>IFERROR(IF(OR(FW35="日",FW35="祝",FW35=0,GB35=0),"　",MAX(IF(AND(GB35&lt;=GX14,GD35&gt;GY14),GY14-GX14,IF(GD35&lt;=GY14,0,IF(AND(GB35&gt;GX14,GD35&gt;GY14),GY14-GB35,0))),0)),0)</f>
        <v>　</v>
      </c>
      <c r="GY35" s="731"/>
      <c r="GZ35" s="731"/>
      <c r="HA35" s="730" t="str">
        <f t="shared" si="3"/>
        <v>　</v>
      </c>
      <c r="HB35" s="731"/>
      <c r="HC35" s="731"/>
      <c r="HD35" s="565" t="str">
        <f>IF(HG35="×",TIME(0,0,0),IF(HQ4="非常勤",GF35,GR35))</f>
        <v>　</v>
      </c>
      <c r="HE35" s="566"/>
      <c r="HF35" s="566"/>
      <c r="HG35" s="265"/>
      <c r="HH35" s="565" t="str">
        <f>IF(HK35="×",TIME(0,0,0),IF(HQ4="非常勤",GI35,GU35))</f>
        <v>　</v>
      </c>
      <c r="HI35" s="566"/>
      <c r="HJ35" s="566"/>
      <c r="HK35" s="265"/>
      <c r="HL35" s="565" t="str">
        <f>IF(HO35="×",TIME(0,0,0),IF(HQ4="非常勤",GL35,GX35))</f>
        <v>　</v>
      </c>
      <c r="HM35" s="566"/>
      <c r="HN35" s="566"/>
      <c r="HO35" s="265"/>
      <c r="HP35" s="565" t="str">
        <f>IF(HS35="×",TIME(0,0,0),IF(HQ4="非常勤",GO35,HA35))</f>
        <v>　</v>
      </c>
      <c r="HQ35" s="566"/>
      <c r="HR35" s="567"/>
      <c r="HS35" s="265"/>
      <c r="HT35" s="720"/>
      <c r="HU35" s="720"/>
      <c r="HV35" s="668"/>
      <c r="HW35" s="670"/>
      <c r="HX35" s="669"/>
      <c r="HY35" s="671"/>
      <c r="HZ35" s="672"/>
      <c r="IA35" s="672"/>
      <c r="IB35" s="673"/>
      <c r="IC35" s="263">
        <f>'別表_個別勤務状況（1～60）'!$A$35</f>
        <v>21</v>
      </c>
      <c r="ID35" s="264" t="str">
        <f>'別表_個別勤務状況（1～60）'!$B$35</f>
        <v>水</v>
      </c>
      <c r="IE35" s="660"/>
      <c r="IF35" s="661"/>
      <c r="IG35" s="660"/>
      <c r="IH35" s="661"/>
      <c r="II35" s="660"/>
      <c r="IJ35" s="661"/>
      <c r="IK35" s="660"/>
      <c r="IL35" s="661"/>
      <c r="IM35" s="662" t="str">
        <f>IFERROR(IF(OR(ID35="日",ID35="祝",ID35=0,IE35=""),"　",MAX(IF(AND(IE35&lt;=IM14,IG35&gt;IN14),IN14-IM14,IF(AND(IE35&gt;IM14,IG35&lt;=IN14),IG35-IE35,IF(AND(IE35&lt;=IM14,IG35&lt;=IN14),IG35-IM14,IF(AND(IE35&gt;IM14,IG35&gt;IN14),IN14-IE35,0)))),0)),0)</f>
        <v>　</v>
      </c>
      <c r="IN35" s="663"/>
      <c r="IO35" s="664"/>
      <c r="IP35" s="662" t="str">
        <f>IFERROR(IF(OR(ID35="日",ID35="祝",ID35=0,II35=""),"　",MAX(IF(AND(II35&gt;IS14,IK35&gt;IQ14),0,IF(AND(II35&lt;=IS14,II35&gt;IP14,IK35&gt;IQ14),IS14-II35,IF(AND(II35&lt;=IS14,II35&lt;=IP14,IK35&gt;IQ14),IS14-IP14,IF(AND(II35&gt;IP14,IK35&lt;=IQ14),IK35-II35,IF(AND(II35&lt;=IP14,IK35&lt;=IQ14),IK35-IP14,0))))),0)),0)</f>
        <v>　</v>
      </c>
      <c r="IQ35" s="663"/>
      <c r="IR35" s="664"/>
      <c r="IS35" s="662" t="str">
        <f>IFERROR(IF(OR(ID35="日",ID35="祝",ID35=0,II35=0),"　",MAX(IF(AND(II35&lt;=IS14,IK35&gt;IT14),IT14-IS14,IF(IK35&lt;=IT14,0,IF(AND(II35&gt;IS14,IK35&gt;IT14),IT14-II35,0))),0)),0)</f>
        <v>　</v>
      </c>
      <c r="IT35" s="663"/>
      <c r="IU35" s="664"/>
      <c r="IV35" s="662" t="str">
        <f>IFERROR(IF(OR(ID35="日",ID35="祝",ID35=0,II35=0),"　",MAX(IF(II35&gt;IV14,IK35-II35,IF(II35&lt;=IV14,IK35-IV14,0)),0)),0)</f>
        <v>　</v>
      </c>
      <c r="IW35" s="663"/>
      <c r="IX35" s="664"/>
      <c r="IY35" s="662" t="str">
        <f>IFERROR(IF(OR(ID35="日",ID35="祝",ID35=0,IE35=""),"　",MAX(IF(AND(IE35&lt;=IY14,IG35&gt;IZ14),IZ14-IY14,IF(AND(IE35&gt;IY14,IG35&lt;=IZ14),IG35-IE35,IF(AND(IE35&lt;=IY14,IG35&lt;=IZ14),IG35-IY14,IF(AND(IE35&gt;IY14,IG35&gt;IZ14),IZ14-IE35,0)))),0)),0)</f>
        <v>　</v>
      </c>
      <c r="IZ35" s="663"/>
      <c r="JA35" s="664"/>
      <c r="JB35" s="662" t="str">
        <f>IFERROR(IF(OR(ID35="日",ID35="祝",ID35=0,II35=0),"　",MAX(IF(AND(II35&gt;JE14,IK35&gt;JC14),0,IF(AND(II35&lt;=JE14,II35&gt;JB14,IK35&gt;JC14),JE14-II35,IF(AND(II35&lt;=JE14,II35&lt;=JB14,IK35&gt;JC14),JE14-JB14,IF(AND(II35&gt;JB14,IK35&lt;=JC14),IK35-II35,IF(AND(II35&lt;=JB14,IK35&lt;=JC14),IK35-JB14,0))))),0)),0)</f>
        <v>　</v>
      </c>
      <c r="JC35" s="663"/>
      <c r="JD35" s="664"/>
      <c r="JE35" s="662" t="str">
        <f>IFERROR(IF(OR(ID35="日",ID35="祝",ID35=0,II35=0),"　",MAX(IF(AND(II35&lt;=JE14,IK35&gt;JF14),JF14-JE14,IF(IK35&lt;=JF14,0,IF(AND(II35&gt;JE14,IK35&gt;JF14),JF14-II35,0))),0)),0)</f>
        <v>　</v>
      </c>
      <c r="JF35" s="663"/>
      <c r="JG35" s="664"/>
      <c r="JH35" s="662" t="str">
        <f t="shared" si="4"/>
        <v>　</v>
      </c>
      <c r="JI35" s="663"/>
      <c r="JJ35" s="664"/>
      <c r="JK35" s="665" t="str">
        <f>IF(JN35="×",TIME(0,0,0),IF(JX4="非常勤",IM35,IY35))</f>
        <v>　</v>
      </c>
      <c r="JL35" s="666"/>
      <c r="JM35" s="667"/>
      <c r="JN35" s="265"/>
      <c r="JO35" s="665" t="str">
        <f>IF(JR35="×",TIME(0,0,0),IF(JX4="非常勤",IP35,JB35))</f>
        <v>　</v>
      </c>
      <c r="JP35" s="666"/>
      <c r="JQ35" s="667"/>
      <c r="JR35" s="265"/>
      <c r="JS35" s="665" t="str">
        <f>IF(JV35="×",TIME(0,0,0),IF(JX4="非常勤",IS35,JE35))</f>
        <v>　</v>
      </c>
      <c r="JT35" s="666"/>
      <c r="JU35" s="667"/>
      <c r="JV35" s="265"/>
      <c r="JW35" s="665" t="str">
        <f>IF(JZ35="×",TIME(0,0,0),IF(JX4="非常勤",IV35,JH35))</f>
        <v>　</v>
      </c>
      <c r="JX35" s="666"/>
      <c r="JY35" s="667"/>
      <c r="JZ35" s="265"/>
      <c r="KA35" s="720"/>
      <c r="KB35" s="720"/>
      <c r="KC35" s="668"/>
      <c r="KD35" s="670"/>
      <c r="KE35" s="669"/>
      <c r="KF35" s="671"/>
      <c r="KG35" s="672"/>
      <c r="KH35" s="672"/>
      <c r="KI35" s="673"/>
      <c r="KJ35" s="263">
        <f>'別表_個別勤務状況（1～60）'!$A$35</f>
        <v>21</v>
      </c>
      <c r="KK35" s="264" t="str">
        <f>'別表_個別勤務状況（1～60）'!$B$35</f>
        <v>水</v>
      </c>
      <c r="KL35" s="660"/>
      <c r="KM35" s="661"/>
      <c r="KN35" s="660"/>
      <c r="KO35" s="661"/>
      <c r="KP35" s="660"/>
      <c r="KQ35" s="661"/>
      <c r="KR35" s="660"/>
      <c r="KS35" s="661"/>
      <c r="KT35" s="662" t="str">
        <f>IFERROR(IF(OR(KK35="日",KK35="祝",KK35=0,KL35=""),"　",MAX(IF(AND(KL35&lt;=KT14,KN35&gt;KU14),KU14-KT14,IF(AND(KL35&gt;KT14,KN35&lt;=KU14),KN35-KL35,IF(AND(KL35&lt;=KT14,KN35&lt;=KU14),KN35-KT14,IF(AND(KL35&gt;KT14,KN35&gt;KU14),KU14-KL35,0)))),0)),0)</f>
        <v>　</v>
      </c>
      <c r="KU35" s="663"/>
      <c r="KV35" s="664"/>
      <c r="KW35" s="662" t="str">
        <f>IFERROR(IF(OR(KK35="日",KK35="祝",KK35=0,KP35=""),"　",MAX(IF(AND(KP35&gt;KZ14,KR35&gt;KX14),0,IF(AND(KP35&lt;=KZ14,KP35&gt;KW14,KR35&gt;KX14),KZ14-KP35,IF(AND(KP35&lt;=KZ14,KP35&lt;=KW14,KR35&gt;KX14),KZ14-KW14,IF(AND(KP35&gt;KW14,KR35&lt;=KX14),KR35-KP35,IF(AND(KP35&lt;=KW14,KR35&lt;=KX14),KR35-KW14,0))))),0)),0)</f>
        <v>　</v>
      </c>
      <c r="KX35" s="663"/>
      <c r="KY35" s="664"/>
      <c r="KZ35" s="662" t="str">
        <f>IFERROR(IF(OR(KK35="日",KK35="祝",KK35=0,KP35=0),"　",MAX(IF(AND(KP35&lt;=KZ14,KR35&gt;LA14),LA14-KZ14,IF(KR35&lt;=LA14,0,IF(AND(KP35&gt;KZ14,KR35&gt;LA14),LA14-KP35,0))),0)),0)</f>
        <v>　</v>
      </c>
      <c r="LA35" s="663"/>
      <c r="LB35" s="664"/>
      <c r="LC35" s="662" t="str">
        <f>IFERROR(IF(OR(KK35="日",KK35="祝",KK35=0,KP35=0),"　",MAX(IF(KP35&gt;LC14,KR35-KP35,IF(KP35&lt;=LC14,KR35-LC14,0)),0)),0)</f>
        <v>　</v>
      </c>
      <c r="LD35" s="663"/>
      <c r="LE35" s="664"/>
      <c r="LF35" s="662" t="str">
        <f>IFERROR(IF(OR(KK35="日",KK35="祝",KK35=0,KL35=""),"　",MAX(IF(AND(KL35&lt;=LF14,KN35&gt;LG14),LG14-LF14,IF(AND(KL35&gt;LF14,KN35&lt;=LG14),KN35-KL35,IF(AND(KL35&lt;=LF14,KN35&lt;=LG14),KN35-LF14,IF(AND(KL35&gt;LF14,KN35&gt;LG14),LG14-KL35,0)))),0)),0)</f>
        <v>　</v>
      </c>
      <c r="LG35" s="663"/>
      <c r="LH35" s="664"/>
      <c r="LI35" s="662" t="str">
        <f>IFERROR(IF(OR(KK35="日",KK35="祝",KK35=0,KP35=0),"　",MAX(IF(AND(KP35&gt;LL14,KR35&gt;LJ14),0,IF(AND(KP35&lt;=LL14,KP35&gt;LI14,KR35&gt;LJ14),LL14-KP35,IF(AND(KP35&lt;=LL14,KP35&lt;=LI14,KR35&gt;LJ14),LL14-LI14,IF(AND(KP35&gt;LI14,KR35&lt;=LJ14),KR35-KP35,IF(AND(KP35&lt;=LI14,KR35&lt;=LJ14),KR35-LI14,0))))),0)),0)</f>
        <v>　</v>
      </c>
      <c r="LJ35" s="663"/>
      <c r="LK35" s="664"/>
      <c r="LL35" s="662" t="str">
        <f>IFERROR(IF(OR(KK35="日",KK35="祝",KK35=0,KP35=0),"　",MAX(IF(AND(KP35&lt;=LL14,KR35&gt;LM14),LM14-LL14,IF(KR35&lt;=LM14,0,IF(AND(KP35&gt;LL14,KR35&gt;LM14),LM14-KP35,0))),0)),0)</f>
        <v>　</v>
      </c>
      <c r="LM35" s="663"/>
      <c r="LN35" s="664"/>
      <c r="LO35" s="662" t="str">
        <f t="shared" si="5"/>
        <v>　</v>
      </c>
      <c r="LP35" s="663"/>
      <c r="LQ35" s="664"/>
      <c r="LR35" s="665" t="str">
        <f>IF(LU35="×",TIME(0,0,0),IF(ME4="非常勤",KT35,LF35))</f>
        <v>　</v>
      </c>
      <c r="LS35" s="666"/>
      <c r="LT35" s="667"/>
      <c r="LU35" s="265"/>
      <c r="LV35" s="665" t="str">
        <f>IF(LY35="×",TIME(0,0,0),IF(ME4="非常勤",KW35,LI35))</f>
        <v>　</v>
      </c>
      <c r="LW35" s="666"/>
      <c r="LX35" s="667"/>
      <c r="LY35" s="265"/>
      <c r="LZ35" s="665" t="str">
        <f>IF(MC35="×",TIME(0,0,0),IF(ME4="非常勤",KZ35,LL35))</f>
        <v>　</v>
      </c>
      <c r="MA35" s="666"/>
      <c r="MB35" s="667"/>
      <c r="MC35" s="265"/>
      <c r="MD35" s="665" t="str">
        <f>IF(MG35="×",TIME(0,0,0),IF(ME4="非常勤",LC35,LO35))</f>
        <v>　</v>
      </c>
      <c r="ME35" s="666"/>
      <c r="MF35" s="667"/>
      <c r="MG35" s="265"/>
      <c r="MH35" s="720"/>
      <c r="MI35" s="720"/>
      <c r="MJ35" s="668"/>
      <c r="MK35" s="670"/>
      <c r="ML35" s="669"/>
      <c r="MM35" s="671"/>
      <c r="MN35" s="672"/>
      <c r="MO35" s="672"/>
      <c r="MP35" s="673"/>
      <c r="MQ35" s="263">
        <f>'別表_個別勤務状況（1～60）'!$A$35</f>
        <v>21</v>
      </c>
      <c r="MR35" s="264" t="str">
        <f>'別表_個別勤務状況（1～60）'!$B$35</f>
        <v>水</v>
      </c>
      <c r="MS35" s="660"/>
      <c r="MT35" s="661"/>
      <c r="MU35" s="660"/>
      <c r="MV35" s="661"/>
      <c r="MW35" s="660"/>
      <c r="MX35" s="661"/>
      <c r="MY35" s="660"/>
      <c r="MZ35" s="661"/>
      <c r="NA35" s="662" t="str">
        <f>IFERROR(IF(OR(MR35="日",MR35="祝",MR35=0,MS35=""),"　",MAX(IF(AND(MS35&lt;=NA14,MU35&gt;NB14),NB14-NA14,IF(AND(MS35&gt;NA14,MU35&lt;=NB14),MU35-MS35,IF(AND(MS35&lt;=NA14,MU35&lt;=NB14),MU35-NA14,IF(AND(MS35&gt;NA14,MU35&gt;NB14),NB14-MS35,0)))),0)),0)</f>
        <v>　</v>
      </c>
      <c r="NB35" s="663"/>
      <c r="NC35" s="664"/>
      <c r="ND35" s="662" t="str">
        <f>IFERROR(IF(OR(MR35="日",MR35="祝",MR35=0,MW35=""),"　",MAX(IF(AND(MW35&gt;NG14,MY35&gt;NE14),0,IF(AND(MW35&lt;=NG14,MW35&gt;ND14,MY35&gt;NE14),NG14-MW35,IF(AND(MW35&lt;=NG14,MW35&lt;=ND14,MY35&gt;NE14),NG14-ND14,IF(AND(MW35&gt;ND14,MY35&lt;=NE14),MY35-MW35,IF(AND(MW35&lt;=ND14,MY35&lt;=NE14),MY35-ND14,0))))),0)),0)</f>
        <v>　</v>
      </c>
      <c r="NE35" s="663"/>
      <c r="NF35" s="664"/>
      <c r="NG35" s="662" t="str">
        <f>IFERROR(IF(OR(MR35="日",MR35="祝",MR35=0,MW35=0),"　",MAX(IF(AND(MW35&lt;=NG14,MY35&gt;NH14),NH14-NG14,IF(MY35&lt;=NH14,0,IF(AND(MW35&gt;NG14,MY35&gt;NH14),NH14-MW35,0))),0)),0)</f>
        <v>　</v>
      </c>
      <c r="NH35" s="663"/>
      <c r="NI35" s="664"/>
      <c r="NJ35" s="662" t="str">
        <f>IFERROR(IF(OR(MR35="日",MR35="祝",MR35=0,MW35=0),"　",MAX(IF(MW35&gt;NJ14,MY35-MW35,IF(MW35&lt;=NJ14,MY35-NJ14,0)),0)),0)</f>
        <v>　</v>
      </c>
      <c r="NK35" s="663"/>
      <c r="NL35" s="664"/>
      <c r="NM35" s="662" t="str">
        <f>IFERROR(IF(OR(MR35="日",MR35="祝",MR35=0,MS35=""),"　",MAX(IF(AND(MS35&lt;=NM14,MU35&gt;NN14),NN14-NM14,IF(AND(MS35&gt;NM14,MU35&lt;=NN14),MU35-MS35,IF(AND(MS35&lt;=NM14,MU35&lt;=NN14),MU35-NM14,IF(AND(MS35&gt;NM14,MU35&gt;NN14),NN14-MS35,0)))),0)),0)</f>
        <v>　</v>
      </c>
      <c r="NN35" s="663"/>
      <c r="NO35" s="664"/>
      <c r="NP35" s="662" t="str">
        <f>IFERROR(IF(OR(MR35="日",MR35="祝",MR35=0,MW35=0),"　",MAX(IF(AND(MW35&gt;NS14,MY35&gt;NQ14),0,IF(AND(MW35&lt;=NS14,MW35&gt;NP14,MY35&gt;NQ14),NS14-MW35,IF(AND(MW35&lt;=NS14,MW35&lt;=NP14,MY35&gt;NQ14),NS14-NP14,IF(AND(MW35&gt;NP14,MY35&lt;=NQ14),MY35-MW35,IF(AND(MW35&lt;=NP14,MY35&lt;=NQ14),MY35-NP14,0))))),0)),0)</f>
        <v>　</v>
      </c>
      <c r="NQ35" s="663"/>
      <c r="NR35" s="664"/>
      <c r="NS35" s="662" t="str">
        <f>IFERROR(IF(OR(MR35="日",MR35="祝",MR35=0,MW35=0),"　",MAX(IF(AND(MW35&lt;=NS14,MY35&gt;NT14),NT14-NS14,IF(MY35&lt;=NT14,0,IF(AND(MW35&gt;NS14,MY35&gt;NT14),NT14-MW35,0))),0)),0)</f>
        <v>　</v>
      </c>
      <c r="NT35" s="663"/>
      <c r="NU35" s="664"/>
      <c r="NV35" s="662" t="str">
        <f t="shared" si="6"/>
        <v>　</v>
      </c>
      <c r="NW35" s="663"/>
      <c r="NX35" s="664"/>
      <c r="NY35" s="665" t="str">
        <f>IF(OB35="×",TIME(0,0,0),IF(OL4="非常勤",NA35,NM35))</f>
        <v>　</v>
      </c>
      <c r="NZ35" s="666"/>
      <c r="OA35" s="667"/>
      <c r="OB35" s="265"/>
      <c r="OC35" s="665" t="str">
        <f>IF(OF35="×",TIME(0,0,0),IF(OL4="非常勤",ND35,NP35))</f>
        <v>　</v>
      </c>
      <c r="OD35" s="666"/>
      <c r="OE35" s="667"/>
      <c r="OF35" s="265"/>
      <c r="OG35" s="665" t="str">
        <f>IF(OJ35="×",TIME(0,0,0),IF(OL4="非常勤",NG35,NS35))</f>
        <v>　</v>
      </c>
      <c r="OH35" s="666"/>
      <c r="OI35" s="667"/>
      <c r="OJ35" s="265"/>
      <c r="OK35" s="665" t="str">
        <f>IF(ON35="×",TIME(0,0,0),IF(OL4="非常勤",NJ35,NV35))</f>
        <v>　</v>
      </c>
      <c r="OL35" s="666"/>
      <c r="OM35" s="667"/>
      <c r="ON35" s="265"/>
      <c r="OO35" s="720"/>
      <c r="OP35" s="720"/>
      <c r="OQ35" s="668"/>
      <c r="OR35" s="670"/>
      <c r="OS35" s="669"/>
      <c r="OT35" s="671"/>
      <c r="OU35" s="672"/>
      <c r="OV35" s="672"/>
      <c r="OW35" s="673"/>
      <c r="OX35" s="263">
        <f>'別表_個別勤務状況（1～60）'!$A$35</f>
        <v>21</v>
      </c>
      <c r="OY35" s="264" t="str">
        <f>'別表_個別勤務状況（1～60）'!$B$35</f>
        <v>水</v>
      </c>
      <c r="OZ35" s="660"/>
      <c r="PA35" s="661"/>
      <c r="PB35" s="660"/>
      <c r="PC35" s="661"/>
      <c r="PD35" s="660"/>
      <c r="PE35" s="661"/>
      <c r="PF35" s="660"/>
      <c r="PG35" s="661"/>
      <c r="PH35" s="662" t="str">
        <f>IFERROR(IF(OR(OY35="日",OY35="祝",OY35=0,OZ35=""),"　",MAX(IF(AND(OZ35&lt;=PH14,PB35&gt;PI14),PI14-PH14,IF(AND(OZ35&gt;PH14,PB35&lt;=PI14),PB35-OZ35,IF(AND(OZ35&lt;=PH14,PB35&lt;=PI14),PB35-PH14,IF(AND(OZ35&gt;PH14,PB35&gt;PI14),PI14-OZ35,0)))),0)),0)</f>
        <v>　</v>
      </c>
      <c r="PI35" s="663"/>
      <c r="PJ35" s="664"/>
      <c r="PK35" s="662" t="str">
        <f>IFERROR(IF(OR(OY35="日",OY35="祝",OY35=0,PD35=""),"　",MAX(IF(AND(PD35&gt;PN14,PF35&gt;PL14),0,IF(AND(PD35&lt;=PN14,PD35&gt;PK14,PF35&gt;PL14),PN14-PD35,IF(AND(PD35&lt;=PN14,PD35&lt;=PK14,PF35&gt;PL14),PN14-PK14,IF(AND(PD35&gt;PK14,PF35&lt;=PL14),PF35-PD35,IF(AND(PD35&lt;=PK14,PF35&lt;=PL14),PF35-PK14,0))))),0)),0)</f>
        <v>　</v>
      </c>
      <c r="PL35" s="663"/>
      <c r="PM35" s="664"/>
      <c r="PN35" s="662" t="str">
        <f>IFERROR(IF(OR(OY35="日",OY35="祝",OY35=0,PD35=0),"　",MAX(IF(AND(PD35&lt;=PN14,PF35&gt;PO14),PO14-PN14,IF(PF35&lt;=PO14,0,IF(AND(PD35&gt;PN14,PF35&gt;PO14),PO14-PD35,0))),0)),0)</f>
        <v>　</v>
      </c>
      <c r="PO35" s="663"/>
      <c r="PP35" s="664"/>
      <c r="PQ35" s="662" t="str">
        <f>IFERROR(IF(OR(OY35="日",OY35="祝",OY35=0,PD35=0),"　",MAX(IF(PD35&gt;PQ14,PF35-PD35,IF(PD35&lt;=PQ14,PF35-PQ14,0)),0)),0)</f>
        <v>　</v>
      </c>
      <c r="PR35" s="663"/>
      <c r="PS35" s="664"/>
      <c r="PT35" s="662" t="str">
        <f>IFERROR(IF(OR(OY35="日",OY35="祝",OY35=0,OZ35=""),"　",MAX(IF(AND(OZ35&lt;=PT14,PB35&gt;PU14),PU14-PT14,IF(AND(OZ35&gt;PT14,PB35&lt;=PU14),PB35-OZ35,IF(AND(OZ35&lt;=PT14,PB35&lt;=PU14),PB35-PT14,IF(AND(OZ35&gt;PT14,PB35&gt;PU14),PU14-OZ35,0)))),0)),0)</f>
        <v>　</v>
      </c>
      <c r="PU35" s="663"/>
      <c r="PV35" s="664"/>
      <c r="PW35" s="662" t="str">
        <f>IFERROR(IF(OR(OY35="日",OY35="祝",OY35=0,PD35=0),"　",MAX(IF(AND(PD35&gt;PZ14,PF35&gt;PX14),0,IF(AND(PD35&lt;=PZ14,PD35&gt;PW14,PF35&gt;PX14),PZ14-PD35,IF(AND(PD35&lt;=PZ14,PD35&lt;=PW14,PF35&gt;PX14),PZ14-PW14,IF(AND(PD35&gt;PW14,PF35&lt;=PX14),PF35-PD35,IF(AND(PD35&lt;=PW14,PF35&lt;=PX14),PF35-PW14,0))))),0)),0)</f>
        <v>　</v>
      </c>
      <c r="PX35" s="663"/>
      <c r="PY35" s="664"/>
      <c r="PZ35" s="662" t="str">
        <f>IFERROR(IF(OR(OY35="日",OY35="祝",OY35=0,PD35=0),"　",MAX(IF(AND(PD35&lt;=PZ14,PF35&gt;QA14),QA14-PZ14,IF(PF35&lt;=QA14,0,IF(AND(PD35&gt;PZ14,PF35&gt;QA14),QA14-PD35,0))),0)),0)</f>
        <v>　</v>
      </c>
      <c r="QA35" s="663"/>
      <c r="QB35" s="664"/>
      <c r="QC35" s="662" t="str">
        <f t="shared" si="7"/>
        <v>　</v>
      </c>
      <c r="QD35" s="663"/>
      <c r="QE35" s="664"/>
      <c r="QF35" s="665" t="str">
        <f>IF(QI35="×",TIME(0,0,0),IF(QS4="非常勤",PH35,PT35))</f>
        <v>　</v>
      </c>
      <c r="QG35" s="666"/>
      <c r="QH35" s="667"/>
      <c r="QI35" s="265"/>
      <c r="QJ35" s="665" t="str">
        <f>IF(QM35="×",TIME(0,0,0),IF(QS4="非常勤",PK35,PW35))</f>
        <v>　</v>
      </c>
      <c r="QK35" s="666"/>
      <c r="QL35" s="667"/>
      <c r="QM35" s="265"/>
      <c r="QN35" s="665" t="str">
        <f>IF(QQ35="×",TIME(0,0,0),IF(QS4="非常勤",PN35,PZ35))</f>
        <v>　</v>
      </c>
      <c r="QO35" s="666"/>
      <c r="QP35" s="667"/>
      <c r="QQ35" s="265"/>
      <c r="QR35" s="665" t="str">
        <f>IF(QU35="×",TIME(0,0,0),IF(QS4="非常勤",PQ35,QC35))</f>
        <v>　</v>
      </c>
      <c r="QS35" s="666"/>
      <c r="QT35" s="667"/>
      <c r="QU35" s="265"/>
      <c r="QV35" s="720"/>
      <c r="QW35" s="720"/>
      <c r="QX35" s="668"/>
      <c r="QY35" s="670"/>
      <c r="QZ35" s="669"/>
      <c r="RA35" s="671"/>
      <c r="RB35" s="672"/>
      <c r="RC35" s="672"/>
      <c r="RD35" s="673"/>
      <c r="RE35" s="263">
        <f>'別表_個別勤務状況（1～60）'!$A$35</f>
        <v>21</v>
      </c>
      <c r="RF35" s="264" t="str">
        <f>'別表_個別勤務状況（1～60）'!$B$35</f>
        <v>水</v>
      </c>
      <c r="RG35" s="660"/>
      <c r="RH35" s="661"/>
      <c r="RI35" s="660"/>
      <c r="RJ35" s="661"/>
      <c r="RK35" s="660"/>
      <c r="RL35" s="661"/>
      <c r="RM35" s="660"/>
      <c r="RN35" s="661"/>
      <c r="RO35" s="662" t="str">
        <f>IFERROR(IF(OR(RF35="日",RF35="祝",RF35=0,RG35=""),"　",MAX(IF(AND(RG35&lt;=RO14,RI35&gt;RP14),RP14-RO14,IF(AND(RG35&gt;RO14,RI35&lt;=RP14),RI35-RG35,IF(AND(RG35&lt;=RO14,RI35&lt;=RP14),RI35-RO14,IF(AND(RG35&gt;RO14,RI35&gt;RP14),RP14-RG35,0)))),0)),0)</f>
        <v>　</v>
      </c>
      <c r="RP35" s="663"/>
      <c r="RQ35" s="664"/>
      <c r="RR35" s="662" t="str">
        <f>IFERROR(IF(OR(RF35="日",RF35="祝",RF35=0,RK35=""),"　",MAX(IF(AND(RK35&gt;RU14,RM35&gt;RS14),0,IF(AND(RK35&lt;=RU14,RK35&gt;RR14,RM35&gt;RS14),RU14-RK35,IF(AND(RK35&lt;=RU14,RK35&lt;=RR14,RM35&gt;RS14),RU14-RR14,IF(AND(RK35&gt;RR14,RM35&lt;=RS14),RM35-RK35,IF(AND(RK35&lt;=RR14,RM35&lt;=RS14),RM35-RR14,0))))),0)),0)</f>
        <v>　</v>
      </c>
      <c r="RS35" s="663"/>
      <c r="RT35" s="664"/>
      <c r="RU35" s="662" t="str">
        <f>IFERROR(IF(OR(RF35="日",RF35="祝",RF35=0,RK35=0),"　",MAX(IF(AND(RK35&lt;=RU14,RM35&gt;RV14),RV14-RU14,IF(RM35&lt;=RV14,0,IF(AND(RK35&gt;RU14,RM35&gt;RV14),RV14-RK35,0))),0)),0)</f>
        <v>　</v>
      </c>
      <c r="RV35" s="663"/>
      <c r="RW35" s="664"/>
      <c r="RX35" s="662" t="str">
        <f>IFERROR(IF(OR(RF35="日",RF35="祝",RF35=0,RK35=0),"　",MAX(IF(RK35&gt;RX14,RM35-RK35,IF(RK35&lt;=RX14,RM35-RX14,0)),0)),0)</f>
        <v>　</v>
      </c>
      <c r="RY35" s="663"/>
      <c r="RZ35" s="664"/>
      <c r="SA35" s="662" t="str">
        <f>IFERROR(IF(OR(RF35="日",RF35="祝",RF35=0,RG35=""),"　",MAX(IF(AND(RG35&lt;=SA14,RI35&gt;SB14),SB14-SA14,IF(AND(RG35&gt;SA14,RI35&lt;=SB14),RI35-RG35,IF(AND(RG35&lt;=SA14,RI35&lt;=SB14),RI35-SA14,IF(AND(RG35&gt;SA14,RI35&gt;SB14),SB14-RG35,0)))),0)),0)</f>
        <v>　</v>
      </c>
      <c r="SB35" s="663"/>
      <c r="SC35" s="664"/>
      <c r="SD35" s="662" t="str">
        <f>IFERROR(IF(OR(RF35="日",RF35="祝",RF35=0,RK35=0),"　",MAX(IF(AND(RK35&gt;SG14,RM35&gt;SE14),0,IF(AND(RK35&lt;=SG14,RK35&gt;SD14,RM35&gt;SE14),SG14-RK35,IF(AND(RK35&lt;=SG14,RK35&lt;=SD14,RM35&gt;SE14),SG14-SD14,IF(AND(RK35&gt;SD14,RM35&lt;=SE14),RM35-RK35,IF(AND(RK35&lt;=SD14,RM35&lt;=SE14),RM35-SD14,0))))),0)),0)</f>
        <v>　</v>
      </c>
      <c r="SE35" s="663"/>
      <c r="SF35" s="664"/>
      <c r="SG35" s="662" t="str">
        <f>IFERROR(IF(OR(RF35="日",RF35="祝",RF35=0,RK35=0),"　",MAX(IF(AND(RK35&lt;=SG14,RM35&gt;SH14),SH14-SG14,IF(RM35&lt;=SH14,0,IF(AND(RK35&gt;SG14,RM35&gt;SH14),SH14-RK35,0))),0)),0)</f>
        <v>　</v>
      </c>
      <c r="SH35" s="663"/>
      <c r="SI35" s="664"/>
      <c r="SJ35" s="662" t="str">
        <f t="shared" si="8"/>
        <v>　</v>
      </c>
      <c r="SK35" s="663"/>
      <c r="SL35" s="664"/>
      <c r="SM35" s="665" t="str">
        <f>IF(SP35="×",TIME(0,0,0),IF(SZ4="非常勤",RO35,SA35))</f>
        <v>　</v>
      </c>
      <c r="SN35" s="666"/>
      <c r="SO35" s="667"/>
      <c r="SP35" s="265"/>
      <c r="SQ35" s="665" t="str">
        <f>IF(ST35="×",TIME(0,0,0),IF(SZ4="非常勤",RR35,SD35))</f>
        <v>　</v>
      </c>
      <c r="SR35" s="666"/>
      <c r="SS35" s="667"/>
      <c r="ST35" s="265"/>
      <c r="SU35" s="665" t="str">
        <f>IF(SX35="×",TIME(0,0,0),IF(SZ4="非常勤",RU35,SG35))</f>
        <v>　</v>
      </c>
      <c r="SV35" s="666"/>
      <c r="SW35" s="667"/>
      <c r="SX35" s="265"/>
      <c r="SY35" s="665" t="str">
        <f>IF(TB35="×",TIME(0,0,0),IF(SZ4="非常勤",RX35,SJ35))</f>
        <v>　</v>
      </c>
      <c r="SZ35" s="666"/>
      <c r="TA35" s="667"/>
      <c r="TB35" s="265"/>
      <c r="TC35" s="720"/>
      <c r="TD35" s="720"/>
      <c r="TE35" s="668"/>
      <c r="TF35" s="670"/>
      <c r="TG35" s="669"/>
      <c r="TH35" s="671"/>
      <c r="TI35" s="672"/>
      <c r="TJ35" s="672"/>
      <c r="TK35" s="673"/>
      <c r="TL35" s="263">
        <f>'別表_個別勤務状況（1～60）'!$A$35</f>
        <v>21</v>
      </c>
      <c r="TM35" s="264" t="str">
        <f>'別表_個別勤務状況（1～60）'!$B$35</f>
        <v>水</v>
      </c>
      <c r="TN35" s="660"/>
      <c r="TO35" s="661"/>
      <c r="TP35" s="660"/>
      <c r="TQ35" s="661"/>
      <c r="TR35" s="660"/>
      <c r="TS35" s="661"/>
      <c r="TT35" s="660"/>
      <c r="TU35" s="661"/>
      <c r="TV35" s="662" t="str">
        <f>IFERROR(IF(OR(TM35="日",TM35="祝",TM35=0,TN35=""),"　",MAX(IF(AND(TN35&lt;=TV14,TP35&gt;TW14),TW14-TV14,IF(AND(TN35&gt;TV14,TP35&lt;=TW14),TP35-TN35,IF(AND(TN35&lt;=TV14,TP35&lt;=TW14),TP35-TV14,IF(AND(TN35&gt;TV14,TP35&gt;TW14),TW14-TN35,0)))),0)),0)</f>
        <v>　</v>
      </c>
      <c r="TW35" s="663"/>
      <c r="TX35" s="664"/>
      <c r="TY35" s="662" t="str">
        <f>IFERROR(IF(OR(TM35="日",TM35="祝",TM35=0,TR35=""),"　",MAX(IF(AND(TR35&gt;UB14,TT35&gt;TZ14),0,IF(AND(TR35&lt;=UB14,TR35&gt;TY14,TT35&gt;TZ14),UB14-TR35,IF(AND(TR35&lt;=UB14,TR35&lt;=TY14,TT35&gt;TZ14),UB14-TY14,IF(AND(TR35&gt;TY14,TT35&lt;=TZ14),TT35-TR35,IF(AND(TR35&lt;=TY14,TT35&lt;=TZ14),TT35-TY14,0))))),0)),0)</f>
        <v>　</v>
      </c>
      <c r="TZ35" s="663"/>
      <c r="UA35" s="664"/>
      <c r="UB35" s="662" t="str">
        <f>IFERROR(IF(OR(TM35="日",TM35="祝",TM35=0,TR35=0),"　",MAX(IF(AND(TR35&lt;=UB14,TT35&gt;UC14),UC14-UB14,IF(TT35&lt;=UC14,0,IF(AND(TR35&gt;UB14,TT35&gt;UC14),UC14-TR35,0))),0)),0)</f>
        <v>　</v>
      </c>
      <c r="UC35" s="663"/>
      <c r="UD35" s="664"/>
      <c r="UE35" s="662" t="str">
        <f>IFERROR(IF(OR(TM35="日",TM35="祝",TM35=0,TR35=0),"　",MAX(IF(TR35&gt;UE14,TT35-TR35,IF(TR35&lt;=UE14,TT35-UE14,0)),0)),0)</f>
        <v>　</v>
      </c>
      <c r="UF35" s="663"/>
      <c r="UG35" s="664"/>
      <c r="UH35" s="662" t="str">
        <f>IFERROR(IF(OR(TM35="日",TM35="祝",TM35=0,TN35=""),"　",MAX(IF(AND(TN35&lt;=UH14,TP35&gt;UI14),UI14-UH14,IF(AND(TN35&gt;UH14,TP35&lt;=UI14),TP35-TN35,IF(AND(TN35&lt;=UH14,TP35&lt;=UI14),TP35-UH14,IF(AND(TN35&gt;UH14,TP35&gt;UI14),UI14-TN35,0)))),0)),0)</f>
        <v>　</v>
      </c>
      <c r="UI35" s="663"/>
      <c r="UJ35" s="664"/>
      <c r="UK35" s="662" t="str">
        <f>IFERROR(IF(OR(TM35="日",TM35="祝",TM35=0,TR35=0),"　",MAX(IF(AND(TR35&gt;UN14,TT35&gt;UL14),0,IF(AND(TR35&lt;=UN14,TR35&gt;UK14,TT35&gt;UL14),UN14-TR35,IF(AND(TR35&lt;=UN14,TR35&lt;=UK14,TT35&gt;UL14),UN14-UK14,IF(AND(TR35&gt;UK14,TT35&lt;=UL14),TT35-TR35,IF(AND(TR35&lt;=UK14,TT35&lt;=UL14),TT35-UK14,0))))),0)),0)</f>
        <v>　</v>
      </c>
      <c r="UL35" s="663"/>
      <c r="UM35" s="664"/>
      <c r="UN35" s="662" t="str">
        <f>IFERROR(IF(OR(TM35="日",TM35="祝",TM35=0,TR35=0),"　",MAX(IF(AND(TR35&lt;=UN14,TT35&gt;UO14),UO14-UN14,IF(TT35&lt;=UO14,0,IF(AND(TR35&gt;UN14,TT35&gt;UO14),UO14-TR35,0))),0)),0)</f>
        <v>　</v>
      </c>
      <c r="UO35" s="663"/>
      <c r="UP35" s="664"/>
      <c r="UQ35" s="662" t="str">
        <f t="shared" si="9"/>
        <v>　</v>
      </c>
      <c r="UR35" s="663"/>
      <c r="US35" s="664"/>
      <c r="UT35" s="665" t="str">
        <f>IF(UW35="×",TIME(0,0,0),IF(VG4="非常勤",TV35,UH35))</f>
        <v>　</v>
      </c>
      <c r="UU35" s="666"/>
      <c r="UV35" s="667"/>
      <c r="UW35" s="265"/>
      <c r="UX35" s="665" t="str">
        <f>IF(VA35="×",TIME(0,0,0),IF(VG4="非常勤",TY35,UK35))</f>
        <v>　</v>
      </c>
      <c r="UY35" s="666"/>
      <c r="UZ35" s="667"/>
      <c r="VA35" s="265"/>
      <c r="VB35" s="665" t="str">
        <f>IF(VE35="×",TIME(0,0,0),IF(VG4="非常勤",UB35,UN35))</f>
        <v>　</v>
      </c>
      <c r="VC35" s="666"/>
      <c r="VD35" s="667"/>
      <c r="VE35" s="265"/>
      <c r="VF35" s="665" t="str">
        <f>IF(VI35="×",TIME(0,0,0),IF(VG4="非常勤",UE35,UQ35))</f>
        <v>　</v>
      </c>
      <c r="VG35" s="666"/>
      <c r="VH35" s="667"/>
      <c r="VI35" s="265"/>
      <c r="VJ35" s="720"/>
      <c r="VK35" s="720"/>
      <c r="VL35" s="668"/>
      <c r="VM35" s="670"/>
      <c r="VN35" s="669"/>
      <c r="VO35" s="671"/>
      <c r="VP35" s="672"/>
      <c r="VQ35" s="672"/>
      <c r="VR35" s="673"/>
      <c r="VS35" s="263">
        <f>'別表_個別勤務状況（1～60）'!$A$35</f>
        <v>21</v>
      </c>
      <c r="VT35" s="264" t="str">
        <f>'別表_個別勤務状況（1～60）'!$B$35</f>
        <v>水</v>
      </c>
      <c r="VU35" s="660"/>
      <c r="VV35" s="661"/>
      <c r="VW35" s="660"/>
      <c r="VX35" s="661"/>
      <c r="VY35" s="660"/>
      <c r="VZ35" s="661"/>
      <c r="WA35" s="660"/>
      <c r="WB35" s="661"/>
      <c r="WC35" s="662" t="str">
        <f>IFERROR(IF(OR(VT35="日",VT35="祝",VT35=0,VU35=""),"　",MAX(IF(AND(VU35&lt;=WC14,VW35&gt;WD14),WD14-WC14,IF(AND(VU35&gt;WC14,VW35&lt;=WD14),VW35-VU35,IF(AND(VU35&lt;=WC14,VW35&lt;=WD14),VW35-WC14,IF(AND(VU35&gt;WC14,VW35&gt;WD14),WD14-VU35,0)))),0)),0)</f>
        <v>　</v>
      </c>
      <c r="WD35" s="663"/>
      <c r="WE35" s="664"/>
      <c r="WF35" s="662" t="str">
        <f>IFERROR(IF(OR(VT35="日",VT35="祝",VT35=0,VY35=""),"　",MAX(IF(AND(VY35&gt;WI14,WA35&gt;WG14),0,IF(AND(VY35&lt;=WI14,VY35&gt;WF14,WA35&gt;WG14),WI14-VY35,IF(AND(VY35&lt;=WI14,VY35&lt;=WF14,WA35&gt;WG14),WI14-WF14,IF(AND(VY35&gt;WF14,WA35&lt;=WG14),WA35-VY35,IF(AND(VY35&lt;=WF14,WA35&lt;=WG14),WA35-WF14,0))))),0)),0)</f>
        <v>　</v>
      </c>
      <c r="WG35" s="663"/>
      <c r="WH35" s="664"/>
      <c r="WI35" s="662" t="str">
        <f>IFERROR(IF(OR(VT35="日",VT35="祝",VT35=0,VY35=0),"　",MAX(IF(AND(VY35&lt;=WI14,WA35&gt;WJ14),WJ14-WI14,IF(WA35&lt;=WJ14,0,IF(AND(VY35&gt;WI14,WA35&gt;WJ14),WJ14-VY35,0))),0)),0)</f>
        <v>　</v>
      </c>
      <c r="WJ35" s="663"/>
      <c r="WK35" s="664"/>
      <c r="WL35" s="662" t="str">
        <f>IFERROR(IF(OR(VT35="日",VT35="祝",VT35=0,VY35=0),"　",MAX(IF(VY35&gt;WL14,WA35-VY35,IF(VY35&lt;=WL14,WA35-WL14,0)),0)),0)</f>
        <v>　</v>
      </c>
      <c r="WM35" s="663"/>
      <c r="WN35" s="664"/>
      <c r="WO35" s="662" t="str">
        <f>IFERROR(IF(OR(VT35="日",VT35="祝",VT35=0,VU35=""),"　",MAX(IF(AND(VU35&lt;=WO14,VW35&gt;WP14),WP14-WO14,IF(AND(VU35&gt;WO14,VW35&lt;=WP14),VW35-VU35,IF(AND(VU35&lt;=WO14,VW35&lt;=WP14),VW35-WO14,IF(AND(VU35&gt;WO14,VW35&gt;WP14),WP14-VU35,0)))),0)),0)</f>
        <v>　</v>
      </c>
      <c r="WP35" s="663"/>
      <c r="WQ35" s="664"/>
      <c r="WR35" s="662" t="str">
        <f>IFERROR(IF(OR(VT35="日",VT35="祝",VT35=0,VY35=0),"　",MAX(IF(AND(VY35&gt;WU14,WA35&gt;WS14),0,IF(AND(VY35&lt;=WU14,VY35&gt;WR14,WA35&gt;WS14),WU14-VY35,IF(AND(VY35&lt;=WU14,VY35&lt;=WR14,WA35&gt;WS14),WU14-WR14,IF(AND(VY35&gt;WR14,WA35&lt;=WS14),WA35-VY35,IF(AND(VY35&lt;=WR14,WA35&lt;=WS14),WA35-WR14,0))))),0)),0)</f>
        <v>　</v>
      </c>
      <c r="WS35" s="663"/>
      <c r="WT35" s="664"/>
      <c r="WU35" s="662" t="str">
        <f>IFERROR(IF(OR(VT35="日",VT35="祝",VT35=0,VY35=0),"　",MAX(IF(AND(VY35&lt;=WU14,WA35&gt;WV14),WV14-WU14,IF(WA35&lt;=WV14,0,IF(AND(VY35&gt;WU14,WA35&gt;WV14),WV14-VY35,0))),0)),0)</f>
        <v>　</v>
      </c>
      <c r="WV35" s="663"/>
      <c r="WW35" s="664"/>
      <c r="WX35" s="662" t="str">
        <f t="shared" si="10"/>
        <v>　</v>
      </c>
      <c r="WY35" s="663"/>
      <c r="WZ35" s="664"/>
      <c r="XA35" s="665" t="str">
        <f>IF(XD35="×",TIME(0,0,0),IF(XN4="非常勤",WC35,WO35))</f>
        <v>　</v>
      </c>
      <c r="XB35" s="666"/>
      <c r="XC35" s="667"/>
      <c r="XD35" s="265"/>
      <c r="XE35" s="665" t="str">
        <f>IF(XH35="×",TIME(0,0,0),IF(XN4="非常勤",WF35,WR35))</f>
        <v>　</v>
      </c>
      <c r="XF35" s="666"/>
      <c r="XG35" s="667"/>
      <c r="XH35" s="265"/>
      <c r="XI35" s="665" t="str">
        <f>IF(XL35="×",TIME(0,0,0),IF(XN4="非常勤",WI35,WU35))</f>
        <v>　</v>
      </c>
      <c r="XJ35" s="666"/>
      <c r="XK35" s="667"/>
      <c r="XL35" s="265"/>
      <c r="XM35" s="665" t="str">
        <f>IF(XP35="×",TIME(0,0,0),IF(XN4="非常勤",WL35,WX35))</f>
        <v>　</v>
      </c>
      <c r="XN35" s="666"/>
      <c r="XO35" s="667"/>
      <c r="XP35" s="265"/>
      <c r="XQ35" s="720"/>
      <c r="XR35" s="720"/>
      <c r="XS35" s="668"/>
      <c r="XT35" s="670"/>
      <c r="XU35" s="669"/>
      <c r="XV35" s="671"/>
      <c r="XW35" s="672"/>
      <c r="XX35" s="672"/>
      <c r="XY35" s="673"/>
      <c r="XZ35" s="263">
        <f>'別表_個別勤務状況（1～60）'!$A$35</f>
        <v>21</v>
      </c>
      <c r="YA35" s="264" t="str">
        <f>'別表_個別勤務状況（1～60）'!$B$35</f>
        <v>水</v>
      </c>
      <c r="YB35" s="660"/>
      <c r="YC35" s="661"/>
      <c r="YD35" s="660"/>
      <c r="YE35" s="661"/>
      <c r="YF35" s="660"/>
      <c r="YG35" s="661"/>
      <c r="YH35" s="660"/>
      <c r="YI35" s="661"/>
      <c r="YJ35" s="662" t="str">
        <f>IFERROR(IF(OR(YA35="日",YA35="祝",YA35=0,YB35=""),"　",MAX(IF(AND(YB35&lt;=YJ14,YD35&gt;YK14),YK14-YJ14,IF(AND(YB35&gt;YJ14,YD35&lt;=YK14),YD35-YB35,IF(AND(YB35&lt;=YJ14,YD35&lt;=YK14),YD35-YJ14,IF(AND(YB35&gt;YJ14,YD35&gt;YK14),YK14-YB35,0)))),0)),0)</f>
        <v>　</v>
      </c>
      <c r="YK35" s="663"/>
      <c r="YL35" s="664"/>
      <c r="YM35" s="662" t="str">
        <f>IFERROR(IF(OR(YA35="日",YA35="祝",YA35=0,YF35=""),"　",MAX(IF(AND(YF35&gt;YP14,YH35&gt;YN14),0,IF(AND(YF35&lt;=YP14,YF35&gt;YM14,YH35&gt;YN14),YP14-YF35,IF(AND(YF35&lt;=YP14,YF35&lt;=YM14,YH35&gt;YN14),YP14-YM14,IF(AND(YF35&gt;YM14,YH35&lt;=YN14),YH35-YF35,IF(AND(YF35&lt;=YM14,YH35&lt;=YN14),YH35-YM14,0))))),0)),0)</f>
        <v>　</v>
      </c>
      <c r="YN35" s="663"/>
      <c r="YO35" s="664"/>
      <c r="YP35" s="662" t="str">
        <f>IFERROR(IF(OR(YA35="日",YA35="祝",YA35=0,YF35=0),"　",MAX(IF(AND(YF35&lt;=YP14,YH35&gt;YQ14),YQ14-YP14,IF(YH35&lt;=YQ14,0,IF(AND(YF35&gt;YP14,YH35&gt;YQ14),YQ14-YF35,0))),0)),0)</f>
        <v>　</v>
      </c>
      <c r="YQ35" s="663"/>
      <c r="YR35" s="664"/>
      <c r="YS35" s="662" t="str">
        <f>IFERROR(IF(OR(YA35="日",YA35="祝",YA35=0,YF35=0),"　",MAX(IF(YF35&gt;YS14,YH35-YF35,IF(YF35&lt;=YS14,YH35-YS14,0)),0)),0)</f>
        <v>　</v>
      </c>
      <c r="YT35" s="663"/>
      <c r="YU35" s="664"/>
      <c r="YV35" s="662" t="str">
        <f>IFERROR(IF(OR(YA35="日",YA35="祝",YA35=0,YB35=""),"　",MAX(IF(AND(YB35&lt;=YV14,YD35&gt;YW14),YW14-YV14,IF(AND(YB35&gt;YV14,YD35&lt;=YW14),YD35-YB35,IF(AND(YB35&lt;=YV14,YD35&lt;=YW14),YD35-YV14,IF(AND(YB35&gt;YV14,YD35&gt;YW14),YW14-YB35,0)))),0)),0)</f>
        <v>　</v>
      </c>
      <c r="YW35" s="663"/>
      <c r="YX35" s="664"/>
      <c r="YY35" s="662" t="str">
        <f>IFERROR(IF(OR(YA35="日",YA35="祝",YA35=0,YF35=0),"　",MAX(IF(AND(YF35&gt;ZB14,YH35&gt;YZ14),0,IF(AND(YF35&lt;=ZB14,YF35&gt;YY14,YH35&gt;YZ14),ZB14-YF35,IF(AND(YF35&lt;=ZB14,YF35&lt;=YY14,YH35&gt;YZ14),ZB14-YY14,IF(AND(YF35&gt;YY14,YH35&lt;=YZ14),YH35-YF35,IF(AND(YF35&lt;=YY14,YH35&lt;=YZ14),YH35-YY14,0))))),0)),0)</f>
        <v>　</v>
      </c>
      <c r="YZ35" s="663"/>
      <c r="ZA35" s="664"/>
      <c r="ZB35" s="662" t="str">
        <f>IFERROR(IF(OR(YA35="日",YA35="祝",YA35=0,YF35=0),"　",MAX(IF(AND(YF35&lt;=ZB14,YH35&gt;ZC14),ZC14-ZB14,IF(YH35&lt;=ZC14,0,IF(AND(YF35&gt;ZB14,YH35&gt;ZC14),ZC14-YF35,0))),0)),0)</f>
        <v>　</v>
      </c>
      <c r="ZC35" s="663"/>
      <c r="ZD35" s="664"/>
      <c r="ZE35" s="662" t="str">
        <f t="shared" si="11"/>
        <v>　</v>
      </c>
      <c r="ZF35" s="663"/>
      <c r="ZG35" s="664"/>
      <c r="ZH35" s="665" t="str">
        <f>IF(ZK35="×",TIME(0,0,0),IF(ZU4="非常勤",YJ35,YV35))</f>
        <v>　</v>
      </c>
      <c r="ZI35" s="666"/>
      <c r="ZJ35" s="667"/>
      <c r="ZK35" s="265"/>
      <c r="ZL35" s="665" t="str">
        <f>IF(ZO35="×",TIME(0,0,0),IF(ZU4="非常勤",YM35,YY35))</f>
        <v>　</v>
      </c>
      <c r="ZM35" s="666"/>
      <c r="ZN35" s="667"/>
      <c r="ZO35" s="265"/>
      <c r="ZP35" s="665" t="str">
        <f>IF(ZS35="×",TIME(0,0,0),IF(ZU4="非常勤",YP35,ZB35))</f>
        <v>　</v>
      </c>
      <c r="ZQ35" s="666"/>
      <c r="ZR35" s="667"/>
      <c r="ZS35" s="265"/>
      <c r="ZT35" s="665" t="str">
        <f>IF(ZW35="×",TIME(0,0,0),IF(ZU4="非常勤",YS35,ZE35))</f>
        <v>　</v>
      </c>
      <c r="ZU35" s="666"/>
      <c r="ZV35" s="667"/>
      <c r="ZW35" s="265"/>
      <c r="ZX35" s="720"/>
      <c r="ZY35" s="720"/>
      <c r="ZZ35" s="668"/>
      <c r="AAA35" s="670"/>
      <c r="AAB35" s="669"/>
      <c r="AAC35" s="671"/>
      <c r="AAD35" s="672"/>
      <c r="AAE35" s="672"/>
      <c r="AAF35" s="673"/>
      <c r="AAG35" s="263">
        <f>'別表_個別勤務状況（1～60）'!$A$35</f>
        <v>21</v>
      </c>
      <c r="AAH35" s="264" t="str">
        <f>'別表_個別勤務状況（1～60）'!$B$35</f>
        <v>水</v>
      </c>
      <c r="AAI35" s="660"/>
      <c r="AAJ35" s="661"/>
      <c r="AAK35" s="660"/>
      <c r="AAL35" s="661"/>
      <c r="AAM35" s="660"/>
      <c r="AAN35" s="661"/>
      <c r="AAO35" s="660"/>
      <c r="AAP35" s="661"/>
      <c r="AAQ35" s="662" t="str">
        <f>IFERROR(IF(OR(AAH35="日",AAH35="祝",AAH35=0,AAI35=""),"　",MAX(IF(AND(AAI35&lt;=AAQ14,AAK35&gt;AAR14),AAR14-AAQ14,IF(AND(AAI35&gt;AAQ14,AAK35&lt;=AAR14),AAK35-AAI35,IF(AND(AAI35&lt;=AAQ14,AAK35&lt;=AAR14),AAK35-AAQ14,IF(AND(AAI35&gt;AAQ14,AAK35&gt;AAR14),AAR14-AAI35,0)))),0)),0)</f>
        <v>　</v>
      </c>
      <c r="AAR35" s="663"/>
      <c r="AAS35" s="664"/>
      <c r="AAT35" s="662" t="str">
        <f>IFERROR(IF(OR(AAH35="日",AAH35="祝",AAH35=0,AAM35=""),"　",MAX(IF(AND(AAM35&gt;AAW14,AAO35&gt;AAU14),0,IF(AND(AAM35&lt;=AAW14,AAM35&gt;AAT14,AAO35&gt;AAU14),AAW14-AAM35,IF(AND(AAM35&lt;=AAW14,AAM35&lt;=AAT14,AAO35&gt;AAU14),AAW14-AAT14,IF(AND(AAM35&gt;AAT14,AAO35&lt;=AAU14),AAO35-AAM35,IF(AND(AAM35&lt;=AAT14,AAO35&lt;=AAU14),AAO35-AAT14,0))))),0)),0)</f>
        <v>　</v>
      </c>
      <c r="AAU35" s="663"/>
      <c r="AAV35" s="664"/>
      <c r="AAW35" s="662" t="str">
        <f>IFERROR(IF(OR(AAH35="日",AAH35="祝",AAH35=0,AAM35=0),"　",MAX(IF(AND(AAM35&lt;=AAW14,AAO35&gt;AAX14),AAX14-AAW14,IF(AAO35&lt;=AAX14,0,IF(AND(AAM35&gt;AAW14,AAO35&gt;AAX14),AAX14-AAM35,0))),0)),0)</f>
        <v>　</v>
      </c>
      <c r="AAX35" s="663"/>
      <c r="AAY35" s="664"/>
      <c r="AAZ35" s="662" t="str">
        <f>IFERROR(IF(OR(AAH35="日",AAH35="祝",AAH35=0,AAM35=0),"　",MAX(IF(AAM35&gt;AAZ14,AAO35-AAM35,IF(AAM35&lt;=AAZ14,AAO35-AAZ14,0)),0)),0)</f>
        <v>　</v>
      </c>
      <c r="ABA35" s="663"/>
      <c r="ABB35" s="664"/>
      <c r="ABC35" s="662" t="str">
        <f>IFERROR(IF(OR(AAH35="日",AAH35="祝",AAH35=0,AAI35=""),"　",MAX(IF(AND(AAI35&lt;=ABC14,AAK35&gt;ABD14),ABD14-ABC14,IF(AND(AAI35&gt;ABC14,AAK35&lt;=ABD14),AAK35-AAI35,IF(AND(AAI35&lt;=ABC14,AAK35&lt;=ABD14),AAK35-ABC14,IF(AND(AAI35&gt;ABC14,AAK35&gt;ABD14),ABD14-AAI35,0)))),0)),0)</f>
        <v>　</v>
      </c>
      <c r="ABD35" s="663"/>
      <c r="ABE35" s="664"/>
      <c r="ABF35" s="662" t="str">
        <f>IFERROR(IF(OR(AAH35="日",AAH35="祝",AAH35=0,AAM35=0),"　",MAX(IF(AND(AAM35&gt;ABI14,AAO35&gt;ABG14),0,IF(AND(AAM35&lt;=ABI14,AAM35&gt;ABF14,AAO35&gt;ABG14),ABI14-AAM35,IF(AND(AAM35&lt;=ABI14,AAM35&lt;=ABF14,AAO35&gt;ABG14),ABI14-ABF14,IF(AND(AAM35&gt;ABF14,AAO35&lt;=ABG14),AAO35-AAM35,IF(AND(AAM35&lt;=ABF14,AAO35&lt;=ABG14),AAO35-ABF14,0))))),0)),0)</f>
        <v>　</v>
      </c>
      <c r="ABG35" s="663"/>
      <c r="ABH35" s="664"/>
      <c r="ABI35" s="662" t="str">
        <f>IFERROR(IF(OR(AAH35="日",AAH35="祝",AAH35=0,AAM35=0),"　",MAX(IF(AND(AAM35&lt;=ABI14,AAO35&gt;ABJ14),ABJ14-ABI14,IF(AAO35&lt;=ABJ14,0,IF(AND(AAM35&gt;ABI14,AAO35&gt;ABJ14),ABJ14-AAM35,0))),0)),0)</f>
        <v>　</v>
      </c>
      <c r="ABJ35" s="663"/>
      <c r="ABK35" s="664"/>
      <c r="ABL35" s="662" t="str">
        <f t="shared" si="12"/>
        <v>　</v>
      </c>
      <c r="ABM35" s="663"/>
      <c r="ABN35" s="664"/>
      <c r="ABO35" s="665" t="str">
        <f>IF(ABR35="×",TIME(0,0,0),IF(ACB4="非常勤",AAQ35,ABC35))</f>
        <v>　</v>
      </c>
      <c r="ABP35" s="666"/>
      <c r="ABQ35" s="667"/>
      <c r="ABR35" s="265"/>
      <c r="ABS35" s="665" t="str">
        <f>IF(ABV35="×",TIME(0,0,0),IF(ACB4="非常勤",AAT35,ABF35))</f>
        <v>　</v>
      </c>
      <c r="ABT35" s="666"/>
      <c r="ABU35" s="667"/>
      <c r="ABV35" s="265"/>
      <c r="ABW35" s="665" t="str">
        <f>IF(ABZ35="×",TIME(0,0,0),IF(ACB4="非常勤",AAW35,ABI35))</f>
        <v>　</v>
      </c>
      <c r="ABX35" s="666"/>
      <c r="ABY35" s="667"/>
      <c r="ABZ35" s="265"/>
      <c r="ACA35" s="665" t="str">
        <f>IF(ACD35="×",TIME(0,0,0),IF(ACB4="非常勤",AAZ35,ABL35))</f>
        <v>　</v>
      </c>
      <c r="ACB35" s="666"/>
      <c r="ACC35" s="667"/>
      <c r="ACD35" s="265"/>
      <c r="ACE35" s="720"/>
      <c r="ACF35" s="720"/>
      <c r="ACG35" s="668"/>
      <c r="ACH35" s="670"/>
      <c r="ACI35" s="669"/>
      <c r="ACJ35" s="671"/>
      <c r="ACK35" s="672"/>
      <c r="ACL35" s="672"/>
      <c r="ACM35" s="673"/>
      <c r="ACN35" s="263">
        <f>'別表_個別勤務状況（1～60）'!$A$35</f>
        <v>21</v>
      </c>
      <c r="ACO35" s="264" t="str">
        <f>'別表_個別勤務状況（1～60）'!$B$35</f>
        <v>水</v>
      </c>
      <c r="ACP35" s="660"/>
      <c r="ACQ35" s="661"/>
      <c r="ACR35" s="660"/>
      <c r="ACS35" s="661"/>
      <c r="ACT35" s="660"/>
      <c r="ACU35" s="661"/>
      <c r="ACV35" s="660"/>
      <c r="ACW35" s="661"/>
      <c r="ACX35" s="662" t="str">
        <f>IFERROR(IF(OR(ACO35="日",ACO35="祝",ACO35=0,ACP35=""),"　",MAX(IF(AND(ACP35&lt;=ACX14,ACR35&gt;ACY14),ACY14-ACX14,IF(AND(ACP35&gt;ACX14,ACR35&lt;=ACY14),ACR35-ACP35,IF(AND(ACP35&lt;=ACX14,ACR35&lt;=ACY14),ACR35-ACX14,IF(AND(ACP35&gt;ACX14,ACR35&gt;ACY14),ACY14-ACP35,0)))),0)),0)</f>
        <v>　</v>
      </c>
      <c r="ACY35" s="663"/>
      <c r="ACZ35" s="664"/>
      <c r="ADA35" s="662" t="str">
        <f>IFERROR(IF(OR(ACO35="日",ACO35="祝",ACO35=0,ACT35=""),"　",MAX(IF(AND(ACT35&gt;ADD14,ACV35&gt;ADB14),0,IF(AND(ACT35&lt;=ADD14,ACT35&gt;ADA14,ACV35&gt;ADB14),ADD14-ACT35,IF(AND(ACT35&lt;=ADD14,ACT35&lt;=ADA14,ACV35&gt;ADB14),ADD14-ADA14,IF(AND(ACT35&gt;ADA14,ACV35&lt;=ADB14),ACV35-ACT35,IF(AND(ACT35&lt;=ADA14,ACV35&lt;=ADB14),ACV35-ADA14,0))))),0)),0)</f>
        <v>　</v>
      </c>
      <c r="ADB35" s="663"/>
      <c r="ADC35" s="664"/>
      <c r="ADD35" s="662" t="str">
        <f>IFERROR(IF(OR(ACO35="日",ACO35="祝",ACO35=0,ACT35=0),"　",MAX(IF(AND(ACT35&lt;=ADD14,ACV35&gt;ADE14),ADE14-ADD14,IF(ACV35&lt;=ADE14,0,IF(AND(ACT35&gt;ADD14,ACV35&gt;ADE14),ADE14-ACT35,0))),0)),0)</f>
        <v>　</v>
      </c>
      <c r="ADE35" s="663"/>
      <c r="ADF35" s="664"/>
      <c r="ADG35" s="662" t="str">
        <f>IFERROR(IF(OR(ACO35="日",ACO35="祝",ACO35=0,ACT35=0),"　",MAX(IF(ACT35&gt;ADG14,ACV35-ACT35,IF(ACT35&lt;=ADG14,ACV35-ADG14,0)),0)),0)</f>
        <v>　</v>
      </c>
      <c r="ADH35" s="663"/>
      <c r="ADI35" s="664"/>
      <c r="ADJ35" s="662" t="str">
        <f>IFERROR(IF(OR(ACO35="日",ACO35="祝",ACO35=0,ACP35=""),"　",MAX(IF(AND(ACP35&lt;=ADJ14,ACR35&gt;ADK14),ADK14-ADJ14,IF(AND(ACP35&gt;ADJ14,ACR35&lt;=ADK14),ACR35-ACP35,IF(AND(ACP35&lt;=ADJ14,ACR35&lt;=ADK14),ACR35-ADJ14,IF(AND(ACP35&gt;ADJ14,ACR35&gt;ADK14),ADK14-ACP35,0)))),0)),0)</f>
        <v>　</v>
      </c>
      <c r="ADK35" s="663"/>
      <c r="ADL35" s="664"/>
      <c r="ADM35" s="662" t="str">
        <f>IFERROR(IF(OR(ACO35="日",ACO35="祝",ACO35=0,ACT35=0),"　",MAX(IF(AND(ACT35&gt;ADP14,ACV35&gt;ADN14),0,IF(AND(ACT35&lt;=ADP14,ACT35&gt;ADM14,ACV35&gt;ADN14),ADP14-ACT35,IF(AND(ACT35&lt;=ADP14,ACT35&lt;=ADM14,ACV35&gt;ADN14),ADP14-ADM14,IF(AND(ACT35&gt;ADM14,ACV35&lt;=ADN14),ACV35-ACT35,IF(AND(ACT35&lt;=ADM14,ACV35&lt;=ADN14),ACV35-ADM14,0))))),0)),0)</f>
        <v>　</v>
      </c>
      <c r="ADN35" s="663"/>
      <c r="ADO35" s="664"/>
      <c r="ADP35" s="662" t="str">
        <f>IFERROR(IF(OR(ACO35="日",ACO35="祝",ACO35=0,ACT35=0),"　",MAX(IF(AND(ACT35&lt;=ADP14,ACV35&gt;ADQ14),ADQ14-ADP14,IF(ACV35&lt;=ADQ14,0,IF(AND(ACT35&gt;ADP14,ACV35&gt;ADQ14),ADQ14-ACT35,0))),0)),0)</f>
        <v>　</v>
      </c>
      <c r="ADQ35" s="663"/>
      <c r="ADR35" s="664"/>
      <c r="ADS35" s="662" t="str">
        <f t="shared" si="13"/>
        <v>　</v>
      </c>
      <c r="ADT35" s="663"/>
      <c r="ADU35" s="664"/>
      <c r="ADV35" s="665" t="str">
        <f>IF(ADY35="×",TIME(0,0,0),IF(AEI4="非常勤",ACX35,ADJ35))</f>
        <v>　</v>
      </c>
      <c r="ADW35" s="666"/>
      <c r="ADX35" s="667"/>
      <c r="ADY35" s="265"/>
      <c r="ADZ35" s="665" t="str">
        <f>IF(AEC35="×",TIME(0,0,0),IF(AEI4="非常勤",ADA35,ADM35))</f>
        <v>　</v>
      </c>
      <c r="AEA35" s="666"/>
      <c r="AEB35" s="667"/>
      <c r="AEC35" s="265"/>
      <c r="AED35" s="665" t="str">
        <f>IF(AEG35="×",TIME(0,0,0),IF(AEI4="非常勤",ADD35,ADP35))</f>
        <v>　</v>
      </c>
      <c r="AEE35" s="666"/>
      <c r="AEF35" s="667"/>
      <c r="AEG35" s="265"/>
      <c r="AEH35" s="665" t="str">
        <f>IF(AEK35="×",TIME(0,0,0),IF(AEI4="非常勤",ADG35,ADS35))</f>
        <v>　</v>
      </c>
      <c r="AEI35" s="666"/>
      <c r="AEJ35" s="667"/>
      <c r="AEK35" s="265"/>
      <c r="AEL35" s="720"/>
      <c r="AEM35" s="720"/>
      <c r="AEN35" s="668"/>
      <c r="AEO35" s="670"/>
      <c r="AEP35" s="669"/>
      <c r="AEQ35" s="671"/>
      <c r="AER35" s="672"/>
      <c r="AES35" s="672"/>
      <c r="AET35" s="673"/>
      <c r="AEU35" s="263">
        <f>'別表_個別勤務状況（1～60）'!$A$35</f>
        <v>21</v>
      </c>
      <c r="AEV35" s="264" t="str">
        <f>'別表_個別勤務状況（1～60）'!$B$35</f>
        <v>水</v>
      </c>
      <c r="AEW35" s="660"/>
      <c r="AEX35" s="661"/>
      <c r="AEY35" s="660"/>
      <c r="AEZ35" s="661"/>
      <c r="AFA35" s="660"/>
      <c r="AFB35" s="661"/>
      <c r="AFC35" s="660"/>
      <c r="AFD35" s="661"/>
      <c r="AFE35" s="662" t="str">
        <f>IFERROR(IF(OR(AEV35="日",AEV35="祝",AEV35=0,AEW35=""),"　",MAX(IF(AND(AEW35&lt;=AFE14,AEY35&gt;AFF14),AFF14-AFE14,IF(AND(AEW35&gt;AFE14,AEY35&lt;=AFF14),AEY35-AEW35,IF(AND(AEW35&lt;=AFE14,AEY35&lt;=AFF14),AEY35-AFE14,IF(AND(AEW35&gt;AFE14,AEY35&gt;AFF14),AFF14-AEW35,0)))),0)),0)</f>
        <v>　</v>
      </c>
      <c r="AFF35" s="663"/>
      <c r="AFG35" s="664"/>
      <c r="AFH35" s="662" t="str">
        <f>IFERROR(IF(OR(AEV35="日",AEV35="祝",AEV35=0,AFA35=""),"　",MAX(IF(AND(AFA35&gt;AFK14,AFC35&gt;AFI14),0,IF(AND(AFA35&lt;=AFK14,AFA35&gt;AFH14,AFC35&gt;AFI14),AFK14-AFA35,IF(AND(AFA35&lt;=AFK14,AFA35&lt;=AFH14,AFC35&gt;AFI14),AFK14-AFH14,IF(AND(AFA35&gt;AFH14,AFC35&lt;=AFI14),AFC35-AFA35,IF(AND(AFA35&lt;=AFH14,AFC35&lt;=AFI14),AFC35-AFH14,0))))),0)),0)</f>
        <v>　</v>
      </c>
      <c r="AFI35" s="663"/>
      <c r="AFJ35" s="664"/>
      <c r="AFK35" s="662" t="str">
        <f>IFERROR(IF(OR(AEV35="日",AEV35="祝",AEV35=0,AFA35=0),"　",MAX(IF(AND(AFA35&lt;=AFK14,AFC35&gt;AFL14),AFL14-AFK14,IF(AFC35&lt;=AFL14,0,IF(AND(AFA35&gt;AFK14,AFC35&gt;AFL14),AFL14-AFA35,0))),0)),0)</f>
        <v>　</v>
      </c>
      <c r="AFL35" s="663"/>
      <c r="AFM35" s="664"/>
      <c r="AFN35" s="662" t="str">
        <f>IFERROR(IF(OR(AEV35="日",AEV35="祝",AEV35=0,AFA35=0),"　",MAX(IF(AFA35&gt;AFN14,AFC35-AFA35,IF(AFA35&lt;=AFN14,AFC35-AFN14,0)),0)),0)</f>
        <v>　</v>
      </c>
      <c r="AFO35" s="663"/>
      <c r="AFP35" s="664"/>
      <c r="AFQ35" s="662" t="str">
        <f>IFERROR(IF(OR(AEV35="日",AEV35="祝",AEV35=0,AEW35=""),"　",MAX(IF(AND(AEW35&lt;=AFQ14,AEY35&gt;AFR14),AFR14-AFQ14,IF(AND(AEW35&gt;AFQ14,AEY35&lt;=AFR14),AEY35-AEW35,IF(AND(AEW35&lt;=AFQ14,AEY35&lt;=AFR14),AEY35-AFQ14,IF(AND(AEW35&gt;AFQ14,AEY35&gt;AFR14),AFR14-AEW35,0)))),0)),0)</f>
        <v>　</v>
      </c>
      <c r="AFR35" s="663"/>
      <c r="AFS35" s="664"/>
      <c r="AFT35" s="662" t="str">
        <f>IFERROR(IF(OR(AEV35="日",AEV35="祝",AEV35=0,AFA35=0),"　",MAX(IF(AND(AFA35&gt;AFW14,AFC35&gt;AFU14),0,IF(AND(AFA35&lt;=AFW14,AFA35&gt;AFT14,AFC35&gt;AFU14),AFW14-AFA35,IF(AND(AFA35&lt;=AFW14,AFA35&lt;=AFT14,AFC35&gt;AFU14),AFW14-AFT14,IF(AND(AFA35&gt;AFT14,AFC35&lt;=AFU14),AFC35-AFA35,IF(AND(AFA35&lt;=AFT14,AFC35&lt;=AFU14),AFC35-AFT14,0))))),0)),0)</f>
        <v>　</v>
      </c>
      <c r="AFU35" s="663"/>
      <c r="AFV35" s="664"/>
      <c r="AFW35" s="662" t="str">
        <f>IFERROR(IF(OR(AEV35="日",AEV35="祝",AEV35=0,AFA35=0),"　",MAX(IF(AND(AFA35&lt;=AFW14,AFC35&gt;AFX14),AFX14-AFW14,IF(AFC35&lt;=AFX14,0,IF(AND(AFA35&gt;AFW14,AFC35&gt;AFX14),AFX14-AFA35,0))),0)),0)</f>
        <v>　</v>
      </c>
      <c r="AFX35" s="663"/>
      <c r="AFY35" s="664"/>
      <c r="AFZ35" s="662" t="str">
        <f t="shared" si="14"/>
        <v>　</v>
      </c>
      <c r="AGA35" s="663"/>
      <c r="AGB35" s="664"/>
      <c r="AGC35" s="665" t="str">
        <f>IF(AGF35="×",TIME(0,0,0),IF(AGP4="非常勤",AFE35,AFQ35))</f>
        <v>　</v>
      </c>
      <c r="AGD35" s="666"/>
      <c r="AGE35" s="667"/>
      <c r="AGF35" s="265"/>
      <c r="AGG35" s="665" t="str">
        <f>IF(AGJ35="×",TIME(0,0,0),IF(AGP4="非常勤",AFH35,AFT35))</f>
        <v>　</v>
      </c>
      <c r="AGH35" s="666"/>
      <c r="AGI35" s="667"/>
      <c r="AGJ35" s="265"/>
      <c r="AGK35" s="665" t="str">
        <f>IF(AGN35="×",TIME(0,0,0),IF(AGP4="非常勤",AFK35,AFW35))</f>
        <v>　</v>
      </c>
      <c r="AGL35" s="666"/>
      <c r="AGM35" s="667"/>
      <c r="AGN35" s="265"/>
      <c r="AGO35" s="665" t="str">
        <f>IF(AGR35="×",TIME(0,0,0),IF(AGP4="非常勤",AFN35,AFZ35))</f>
        <v>　</v>
      </c>
      <c r="AGP35" s="666"/>
      <c r="AGQ35" s="667"/>
      <c r="AGR35" s="265"/>
      <c r="AGS35" s="720"/>
      <c r="AGT35" s="720"/>
      <c r="AGU35" s="668"/>
      <c r="AGV35" s="670"/>
      <c r="AGW35" s="669"/>
      <c r="AGX35" s="671"/>
      <c r="AGY35" s="672"/>
      <c r="AGZ35" s="672"/>
      <c r="AHA35" s="673"/>
      <c r="AHB35" s="263">
        <f>'別表_個別勤務状況（1～60）'!$A$35</f>
        <v>21</v>
      </c>
      <c r="AHC35" s="264" t="str">
        <f>'別表_個別勤務状況（1～60）'!$B$35</f>
        <v>水</v>
      </c>
      <c r="AHD35" s="660"/>
      <c r="AHE35" s="661"/>
      <c r="AHF35" s="660"/>
      <c r="AHG35" s="661"/>
      <c r="AHH35" s="660"/>
      <c r="AHI35" s="661"/>
      <c r="AHJ35" s="660"/>
      <c r="AHK35" s="661"/>
      <c r="AHL35" s="662" t="str">
        <f>IFERROR(IF(OR(AHC35="日",AHC35="祝",AHC35=0,AHD35=""),"　",MAX(IF(AND(AHD35&lt;=AHL14,AHF35&gt;AHM14),AHM14-AHL14,IF(AND(AHD35&gt;AHL14,AHF35&lt;=AHM14),AHF35-AHD35,IF(AND(AHD35&lt;=AHL14,AHF35&lt;=AHM14),AHF35-AHL14,IF(AND(AHD35&gt;AHL14,AHF35&gt;AHM14),AHM14-AHD35,0)))),0)),0)</f>
        <v>　</v>
      </c>
      <c r="AHM35" s="663"/>
      <c r="AHN35" s="664"/>
      <c r="AHO35" s="662" t="str">
        <f>IFERROR(IF(OR(AHC35="日",AHC35="祝",AHC35=0,AHH35=""),"　",MAX(IF(AND(AHH35&gt;AHR14,AHJ35&gt;AHP14),0,IF(AND(AHH35&lt;=AHR14,AHH35&gt;AHO14,AHJ35&gt;AHP14),AHR14-AHH35,IF(AND(AHH35&lt;=AHR14,AHH35&lt;=AHO14,AHJ35&gt;AHP14),AHR14-AHO14,IF(AND(AHH35&gt;AHO14,AHJ35&lt;=AHP14),AHJ35-AHH35,IF(AND(AHH35&lt;=AHO14,AHJ35&lt;=AHP14),AHJ35-AHO14,0))))),0)),0)</f>
        <v>　</v>
      </c>
      <c r="AHP35" s="663"/>
      <c r="AHQ35" s="664"/>
      <c r="AHR35" s="662" t="str">
        <f>IFERROR(IF(OR(AHC35="日",AHC35="祝",AHC35=0,AHH35=0),"　",MAX(IF(AND(AHH35&lt;=AHR14,AHJ35&gt;AHS14),AHS14-AHR14,IF(AHJ35&lt;=AHS14,0,IF(AND(AHH35&gt;AHR14,AHJ35&gt;AHS14),AHS14-AHH35,0))),0)),0)</f>
        <v>　</v>
      </c>
      <c r="AHS35" s="663"/>
      <c r="AHT35" s="664"/>
      <c r="AHU35" s="662" t="str">
        <f>IFERROR(IF(OR(AHC35="日",AHC35="祝",AHC35=0,AHH35=0),"　",MAX(IF(AHH35&gt;AHU14,AHJ35-AHH35,IF(AHH35&lt;=AHU14,AHJ35-AHU14,0)),0)),0)</f>
        <v>　</v>
      </c>
      <c r="AHV35" s="663"/>
      <c r="AHW35" s="664"/>
      <c r="AHX35" s="662" t="str">
        <f>IFERROR(IF(OR(AHC35="日",AHC35="祝",AHC35=0,AHD35=""),"　",MAX(IF(AND(AHD35&lt;=AHX14,AHF35&gt;AHY14),AHY14-AHX14,IF(AND(AHD35&gt;AHX14,AHF35&lt;=AHY14),AHF35-AHD35,IF(AND(AHD35&lt;=AHX14,AHF35&lt;=AHY14),AHF35-AHX14,IF(AND(AHD35&gt;AHX14,AHF35&gt;AHY14),AHY14-AHD35,0)))),0)),0)</f>
        <v>　</v>
      </c>
      <c r="AHY35" s="663"/>
      <c r="AHZ35" s="664"/>
      <c r="AIA35" s="662" t="str">
        <f>IFERROR(IF(OR(AHC35="日",AHC35="祝",AHC35=0,AHH35=0),"　",MAX(IF(AND(AHH35&gt;AID14,AHJ35&gt;AIB14),0,IF(AND(AHH35&lt;=AID14,AHH35&gt;AIA14,AHJ35&gt;AIB14),AID14-AHH35,IF(AND(AHH35&lt;=AID14,AHH35&lt;=AIA14,AHJ35&gt;AIB14),AID14-AIA14,IF(AND(AHH35&gt;AIA14,AHJ35&lt;=AIB14),AHJ35-AHH35,IF(AND(AHH35&lt;=AIA14,AHJ35&lt;=AIB14),AHJ35-AIA14,0))))),0)),0)</f>
        <v>　</v>
      </c>
      <c r="AIB35" s="663"/>
      <c r="AIC35" s="664"/>
      <c r="AID35" s="662" t="str">
        <f>IFERROR(IF(OR(AHC35="日",AHC35="祝",AHC35=0,AHH35=0),"　",MAX(IF(AND(AHH35&lt;=AID14,AHJ35&gt;AIE14),AIE14-AID14,IF(AHJ35&lt;=AIE14,0,IF(AND(AHH35&gt;AID14,AHJ35&gt;AIE14),AIE14-AHH35,0))),0)),0)</f>
        <v>　</v>
      </c>
      <c r="AIE35" s="663"/>
      <c r="AIF35" s="664"/>
      <c r="AIG35" s="662" t="str">
        <f t="shared" si="15"/>
        <v>　</v>
      </c>
      <c r="AIH35" s="663"/>
      <c r="AII35" s="664"/>
      <c r="AIJ35" s="665" t="str">
        <f>IF(AIM35="×",TIME(0,0,0),IF(AIW4="非常勤",AHL35,AHX35))</f>
        <v>　</v>
      </c>
      <c r="AIK35" s="666"/>
      <c r="AIL35" s="667"/>
      <c r="AIM35" s="265"/>
      <c r="AIN35" s="665" t="str">
        <f>IF(AIQ35="×",TIME(0,0,0),IF(AIW4="非常勤",AHO35,AIA35))</f>
        <v>　</v>
      </c>
      <c r="AIO35" s="666"/>
      <c r="AIP35" s="667"/>
      <c r="AIQ35" s="265"/>
      <c r="AIR35" s="665" t="str">
        <f>IF(AIU35="×",TIME(0,0,0),IF(AIW4="非常勤",AHR35,AID35))</f>
        <v>　</v>
      </c>
      <c r="AIS35" s="666"/>
      <c r="AIT35" s="667"/>
      <c r="AIU35" s="265"/>
      <c r="AIV35" s="665" t="str">
        <f>IF(AIY35="×",TIME(0,0,0),IF(AIW4="非常勤",AHU35,AIG35))</f>
        <v>　</v>
      </c>
      <c r="AIW35" s="666"/>
      <c r="AIX35" s="667"/>
      <c r="AIY35" s="265"/>
      <c r="AIZ35" s="720"/>
      <c r="AJA35" s="720"/>
      <c r="AJB35" s="668"/>
      <c r="AJC35" s="670"/>
      <c r="AJD35" s="669"/>
      <c r="AJE35" s="671"/>
      <c r="AJF35" s="672"/>
      <c r="AJG35" s="672"/>
      <c r="AJH35" s="673"/>
      <c r="AJI35" s="263">
        <f>'別表_個別勤務状況（1～60）'!$A$35</f>
        <v>21</v>
      </c>
      <c r="AJJ35" s="264" t="str">
        <f>'別表_個別勤務状況（1～60）'!$B$35</f>
        <v>水</v>
      </c>
      <c r="AJK35" s="660"/>
      <c r="AJL35" s="661"/>
      <c r="AJM35" s="660"/>
      <c r="AJN35" s="661"/>
      <c r="AJO35" s="660"/>
      <c r="AJP35" s="661"/>
      <c r="AJQ35" s="660"/>
      <c r="AJR35" s="661"/>
      <c r="AJS35" s="662" t="str">
        <f>IFERROR(IF(OR(AJJ35="日",AJJ35="祝",AJJ35=0,AJK35=""),"　",MAX(IF(AND(AJK35&lt;=AJS14,AJM35&gt;AJT14),AJT14-AJS14,IF(AND(AJK35&gt;AJS14,AJM35&lt;=AJT14),AJM35-AJK35,IF(AND(AJK35&lt;=AJS14,AJM35&lt;=AJT14),AJM35-AJS14,IF(AND(AJK35&gt;AJS14,AJM35&gt;AJT14),AJT14-AJK35,0)))),0)),0)</f>
        <v>　</v>
      </c>
      <c r="AJT35" s="663"/>
      <c r="AJU35" s="664"/>
      <c r="AJV35" s="662" t="str">
        <f>IFERROR(IF(OR(AJJ35="日",AJJ35="祝",AJJ35=0,AJO35=""),"　",MAX(IF(AND(AJO35&gt;AJY14,AJQ35&gt;AJW14),0,IF(AND(AJO35&lt;=AJY14,AJO35&gt;AJV14,AJQ35&gt;AJW14),AJY14-AJO35,IF(AND(AJO35&lt;=AJY14,AJO35&lt;=AJV14,AJQ35&gt;AJW14),AJY14-AJV14,IF(AND(AJO35&gt;AJV14,AJQ35&lt;=AJW14),AJQ35-AJO35,IF(AND(AJO35&lt;=AJV14,AJQ35&lt;=AJW14),AJQ35-AJV14,0))))),0)),0)</f>
        <v>　</v>
      </c>
      <c r="AJW35" s="663"/>
      <c r="AJX35" s="664"/>
      <c r="AJY35" s="662" t="str">
        <f>IFERROR(IF(OR(AJJ35="日",AJJ35="祝",AJJ35=0,AJO35=0),"　",MAX(IF(AND(AJO35&lt;=AJY14,AJQ35&gt;AJZ14),AJZ14-AJY14,IF(AJQ35&lt;=AJZ14,0,IF(AND(AJO35&gt;AJY14,AJQ35&gt;AJZ14),AJZ14-AJO35,0))),0)),0)</f>
        <v>　</v>
      </c>
      <c r="AJZ35" s="663"/>
      <c r="AKA35" s="664"/>
      <c r="AKB35" s="662" t="str">
        <f>IFERROR(IF(OR(AJJ35="日",AJJ35="祝",AJJ35=0,AJO35=0),"　",MAX(IF(AJO35&gt;AKB14,AJQ35-AJO35,IF(AJO35&lt;=AKB14,AJQ35-AKB14,0)),0)),0)</f>
        <v>　</v>
      </c>
      <c r="AKC35" s="663"/>
      <c r="AKD35" s="664"/>
      <c r="AKE35" s="662" t="str">
        <f>IFERROR(IF(OR(AJJ35="日",AJJ35="祝",AJJ35=0,AJK35=""),"　",MAX(IF(AND(AJK35&lt;=AKE14,AJM35&gt;AKF14),AKF14-AKE14,IF(AND(AJK35&gt;AKE14,AJM35&lt;=AKF14),AJM35-AJK35,IF(AND(AJK35&lt;=AKE14,AJM35&lt;=AKF14),AJM35-AKE14,IF(AND(AJK35&gt;AKE14,AJM35&gt;AKF14),AKF14-AJK35,0)))),0)),0)</f>
        <v>　</v>
      </c>
      <c r="AKF35" s="663"/>
      <c r="AKG35" s="664"/>
      <c r="AKH35" s="662" t="str">
        <f>IFERROR(IF(OR(AJJ35="日",AJJ35="祝",AJJ35=0,AJO35=0),"　",MAX(IF(AND(AJO35&gt;AKK14,AJQ35&gt;AKI14),0,IF(AND(AJO35&lt;=AKK14,AJO35&gt;AKH14,AJQ35&gt;AKI14),AKK14-AJO35,IF(AND(AJO35&lt;=AKK14,AJO35&lt;=AKH14,AJQ35&gt;AKI14),AKK14-AKH14,IF(AND(AJO35&gt;AKH14,AJQ35&lt;=AKI14),AJQ35-AJO35,IF(AND(AJO35&lt;=AKH14,AJQ35&lt;=AKI14),AJQ35-AKH14,0))))),0)),0)</f>
        <v>　</v>
      </c>
      <c r="AKI35" s="663"/>
      <c r="AKJ35" s="664"/>
      <c r="AKK35" s="662" t="str">
        <f>IFERROR(IF(OR(AJJ35="日",AJJ35="祝",AJJ35=0,AJO35=0),"　",MAX(IF(AND(AJO35&lt;=AKK14,AJQ35&gt;AKL14),AKL14-AKK14,IF(AJQ35&lt;=AKL14,0,IF(AND(AJO35&gt;AKK14,AJQ35&gt;AKL14),AKL14-AJO35,0))),0)),0)</f>
        <v>　</v>
      </c>
      <c r="AKL35" s="663"/>
      <c r="AKM35" s="664"/>
      <c r="AKN35" s="662" t="str">
        <f t="shared" si="16"/>
        <v>　</v>
      </c>
      <c r="AKO35" s="663"/>
      <c r="AKP35" s="664"/>
      <c r="AKQ35" s="665" t="str">
        <f>IF(AKT35="×",TIME(0,0,0),IF(ALD4="非常勤",AJS35,AKE35))</f>
        <v>　</v>
      </c>
      <c r="AKR35" s="666"/>
      <c r="AKS35" s="667"/>
      <c r="AKT35" s="265"/>
      <c r="AKU35" s="665" t="str">
        <f>IF(AKX35="×",TIME(0,0,0),IF(ALD4="非常勤",AJV35,AKH35))</f>
        <v>　</v>
      </c>
      <c r="AKV35" s="666"/>
      <c r="AKW35" s="667"/>
      <c r="AKX35" s="265"/>
      <c r="AKY35" s="665" t="str">
        <f>IF(ALB35="×",TIME(0,0,0),IF(ALD4="非常勤",AJY35,AKK35))</f>
        <v>　</v>
      </c>
      <c r="AKZ35" s="666"/>
      <c r="ALA35" s="667"/>
      <c r="ALB35" s="265"/>
      <c r="ALC35" s="665" t="str">
        <f>IF(ALF35="×",TIME(0,0,0),IF(ALD4="非常勤",AKB35,AKN35))</f>
        <v>　</v>
      </c>
      <c r="ALD35" s="666"/>
      <c r="ALE35" s="667"/>
      <c r="ALF35" s="265"/>
      <c r="ALG35" s="720"/>
      <c r="ALH35" s="720"/>
      <c r="ALI35" s="668"/>
      <c r="ALJ35" s="670"/>
      <c r="ALK35" s="669"/>
      <c r="ALL35" s="671"/>
      <c r="ALM35" s="672"/>
      <c r="ALN35" s="672"/>
      <c r="ALO35" s="673"/>
      <c r="ALP35" s="263">
        <f>'別表_個別勤務状況（1～60）'!$A$35</f>
        <v>21</v>
      </c>
      <c r="ALQ35" s="264" t="str">
        <f>'別表_個別勤務状況（1～60）'!$B$35</f>
        <v>水</v>
      </c>
      <c r="ALR35" s="660"/>
      <c r="ALS35" s="661"/>
      <c r="ALT35" s="660"/>
      <c r="ALU35" s="661"/>
      <c r="ALV35" s="660"/>
      <c r="ALW35" s="661"/>
      <c r="ALX35" s="660"/>
      <c r="ALY35" s="661"/>
      <c r="ALZ35" s="662" t="str">
        <f>IFERROR(IF(OR(ALQ35="日",ALQ35="祝",ALQ35=0,ALR35=""),"　",MAX(IF(AND(ALR35&lt;=ALZ14,ALT35&gt;AMA14),AMA14-ALZ14,IF(AND(ALR35&gt;ALZ14,ALT35&lt;=AMA14),ALT35-ALR35,IF(AND(ALR35&lt;=ALZ14,ALT35&lt;=AMA14),ALT35-ALZ14,IF(AND(ALR35&gt;ALZ14,ALT35&gt;AMA14),AMA14-ALR35,0)))),0)),0)</f>
        <v>　</v>
      </c>
      <c r="AMA35" s="663"/>
      <c r="AMB35" s="664"/>
      <c r="AMC35" s="662" t="str">
        <f>IFERROR(IF(OR(ALQ35="日",ALQ35="祝",ALQ35=0,ALV35=""),"　",MAX(IF(AND(ALV35&gt;AMF14,ALX35&gt;AMD14),0,IF(AND(ALV35&lt;=AMF14,ALV35&gt;AMC14,ALX35&gt;AMD14),AMF14-ALV35,IF(AND(ALV35&lt;=AMF14,ALV35&lt;=AMC14,ALX35&gt;AMD14),AMF14-AMC14,IF(AND(ALV35&gt;AMC14,ALX35&lt;=AMD14),ALX35-ALV35,IF(AND(ALV35&lt;=AMC14,ALX35&lt;=AMD14),ALX35-AMC14,0))))),0)),0)</f>
        <v>　</v>
      </c>
      <c r="AMD35" s="663"/>
      <c r="AME35" s="664"/>
      <c r="AMF35" s="662" t="str">
        <f>IFERROR(IF(OR(ALQ35="日",ALQ35="祝",ALQ35=0,ALV35=0),"　",MAX(IF(AND(ALV35&lt;=AMF14,ALX35&gt;AMG14),AMG14-AMF14,IF(ALX35&lt;=AMG14,0,IF(AND(ALV35&gt;AMF14,ALX35&gt;AMG14),AMG14-ALV35,0))),0)),0)</f>
        <v>　</v>
      </c>
      <c r="AMG35" s="663"/>
      <c r="AMH35" s="664"/>
      <c r="AMI35" s="662" t="str">
        <f>IFERROR(IF(OR(ALQ35="日",ALQ35="祝",ALQ35=0,ALV35=0),"　",MAX(IF(ALV35&gt;AMI14,ALX35-ALV35,IF(ALV35&lt;=AMI14,ALX35-AMI14,0)),0)),0)</f>
        <v>　</v>
      </c>
      <c r="AMJ35" s="663"/>
      <c r="AMK35" s="664"/>
      <c r="AML35" s="662" t="str">
        <f>IFERROR(IF(OR(ALQ35="日",ALQ35="祝",ALQ35=0,ALR35=""),"　",MAX(IF(AND(ALR35&lt;=AML14,ALT35&gt;AMM14),AMM14-AML14,IF(AND(ALR35&gt;AML14,ALT35&lt;=AMM14),ALT35-ALR35,IF(AND(ALR35&lt;=AML14,ALT35&lt;=AMM14),ALT35-AML14,IF(AND(ALR35&gt;AML14,ALT35&gt;AMM14),AMM14-ALR35,0)))),0)),0)</f>
        <v>　</v>
      </c>
      <c r="AMM35" s="663"/>
      <c r="AMN35" s="664"/>
      <c r="AMO35" s="662" t="str">
        <f>IFERROR(IF(OR(ALQ35="日",ALQ35="祝",ALQ35=0,ALV35=0),"　",MAX(IF(AND(ALV35&gt;AMR14,ALX35&gt;AMP14),0,IF(AND(ALV35&lt;=AMR14,ALV35&gt;AMO14,ALX35&gt;AMP14),AMR14-ALV35,IF(AND(ALV35&lt;=AMR14,ALV35&lt;=AMO14,ALX35&gt;AMP14),AMR14-AMO14,IF(AND(ALV35&gt;AMO14,ALX35&lt;=AMP14),ALX35-ALV35,IF(AND(ALV35&lt;=AMO14,ALX35&lt;=AMP14),ALX35-AMO14,0))))),0)),0)</f>
        <v>　</v>
      </c>
      <c r="AMP35" s="663"/>
      <c r="AMQ35" s="664"/>
      <c r="AMR35" s="662" t="str">
        <f>IFERROR(IF(OR(ALQ35="日",ALQ35="祝",ALQ35=0,ALV35=0),"　",MAX(IF(AND(ALV35&lt;=AMR14,ALX35&gt;AMS14),AMS14-AMR14,IF(ALX35&lt;=AMS14,0,IF(AND(ALV35&gt;AMR14,ALX35&gt;AMS14),AMS14-ALV35,0))),0)),0)</f>
        <v>　</v>
      </c>
      <c r="AMS35" s="663"/>
      <c r="AMT35" s="664"/>
      <c r="AMU35" s="662" t="str">
        <f t="shared" si="17"/>
        <v>　</v>
      </c>
      <c r="AMV35" s="663"/>
      <c r="AMW35" s="664"/>
      <c r="AMX35" s="665" t="str">
        <f>IF(ANA35="×",TIME(0,0,0),IF(ANK4="非常勤",ALZ35,AML35))</f>
        <v>　</v>
      </c>
      <c r="AMY35" s="666"/>
      <c r="AMZ35" s="667"/>
      <c r="ANA35" s="265"/>
      <c r="ANB35" s="665" t="str">
        <f>IF(ANE35="×",TIME(0,0,0),IF(ANK4="非常勤",AMC35,AMO35))</f>
        <v>　</v>
      </c>
      <c r="ANC35" s="666"/>
      <c r="AND35" s="667"/>
      <c r="ANE35" s="265"/>
      <c r="ANF35" s="665" t="str">
        <f>IF(ANI35="×",TIME(0,0,0),IF(ANK4="非常勤",AMF35,AMR35))</f>
        <v>　</v>
      </c>
      <c r="ANG35" s="666"/>
      <c r="ANH35" s="667"/>
      <c r="ANI35" s="265"/>
      <c r="ANJ35" s="665" t="str">
        <f>IF(ANM35="×",TIME(0,0,0),IF(ANK4="非常勤",AMI35,AMU35))</f>
        <v>　</v>
      </c>
      <c r="ANK35" s="666"/>
      <c r="ANL35" s="667"/>
      <c r="ANM35" s="265"/>
      <c r="ANN35" s="720"/>
      <c r="ANO35" s="720"/>
      <c r="ANP35" s="668"/>
      <c r="ANQ35" s="670"/>
      <c r="ANR35" s="669"/>
      <c r="ANS35" s="671"/>
      <c r="ANT35" s="672"/>
      <c r="ANU35" s="672"/>
      <c r="ANV35" s="673"/>
      <c r="ANW35" s="263">
        <f>'別表_個別勤務状況（1～60）'!$A$35</f>
        <v>21</v>
      </c>
      <c r="ANX35" s="264" t="str">
        <f>'別表_個別勤務状況（1～60）'!$B$35</f>
        <v>水</v>
      </c>
      <c r="ANY35" s="660"/>
      <c r="ANZ35" s="661"/>
      <c r="AOA35" s="660"/>
      <c r="AOB35" s="661"/>
      <c r="AOC35" s="660"/>
      <c r="AOD35" s="661"/>
      <c r="AOE35" s="660"/>
      <c r="AOF35" s="661"/>
      <c r="AOG35" s="662" t="str">
        <f>IFERROR(IF(OR(ANX35="日",ANX35="祝",ANX35=0,ANY35=""),"　",MAX(IF(AND(ANY35&lt;=AOG14,AOA35&gt;AOH14),AOH14-AOG14,IF(AND(ANY35&gt;AOG14,AOA35&lt;=AOH14),AOA35-ANY35,IF(AND(ANY35&lt;=AOG14,AOA35&lt;=AOH14),AOA35-AOG14,IF(AND(ANY35&gt;AOG14,AOA35&gt;AOH14),AOH14-ANY35,0)))),0)),0)</f>
        <v>　</v>
      </c>
      <c r="AOH35" s="663"/>
      <c r="AOI35" s="664"/>
      <c r="AOJ35" s="662" t="str">
        <f>IFERROR(IF(OR(ANX35="日",ANX35="祝",ANX35=0,AOC35=""),"　",MAX(IF(AND(AOC35&gt;AOM14,AOE35&gt;AOK14),0,IF(AND(AOC35&lt;=AOM14,AOC35&gt;AOJ14,AOE35&gt;AOK14),AOM14-AOC35,IF(AND(AOC35&lt;=AOM14,AOC35&lt;=AOJ14,AOE35&gt;AOK14),AOM14-AOJ14,IF(AND(AOC35&gt;AOJ14,AOE35&lt;=AOK14),AOE35-AOC35,IF(AND(AOC35&lt;=AOJ14,AOE35&lt;=AOK14),AOE35-AOJ14,0))))),0)),0)</f>
        <v>　</v>
      </c>
      <c r="AOK35" s="663"/>
      <c r="AOL35" s="664"/>
      <c r="AOM35" s="662" t="str">
        <f>IFERROR(IF(OR(ANX35="日",ANX35="祝",ANX35=0,AOC35=0),"　",MAX(IF(AND(AOC35&lt;=AOM14,AOE35&gt;AON14),AON14-AOM14,IF(AOE35&lt;=AON14,0,IF(AND(AOC35&gt;AOM14,AOE35&gt;AON14),AON14-AOC35,0))),0)),0)</f>
        <v>　</v>
      </c>
      <c r="AON35" s="663"/>
      <c r="AOO35" s="664"/>
      <c r="AOP35" s="662" t="str">
        <f>IFERROR(IF(OR(ANX35="日",ANX35="祝",ANX35=0,AOC35=0),"　",MAX(IF(AOC35&gt;AOP14,AOE35-AOC35,IF(AOC35&lt;=AOP14,AOE35-AOP14,0)),0)),0)</f>
        <v>　</v>
      </c>
      <c r="AOQ35" s="663"/>
      <c r="AOR35" s="664"/>
      <c r="AOS35" s="662" t="str">
        <f>IFERROR(IF(OR(ANX35="日",ANX35="祝",ANX35=0,ANY35=""),"　",MAX(IF(AND(ANY35&lt;=AOS14,AOA35&gt;AOT14),AOT14-AOS14,IF(AND(ANY35&gt;AOS14,AOA35&lt;=AOT14),AOA35-ANY35,IF(AND(ANY35&lt;=AOS14,AOA35&lt;=AOT14),AOA35-AOS14,IF(AND(ANY35&gt;AOS14,AOA35&gt;AOT14),AOT14-ANY35,0)))),0)),0)</f>
        <v>　</v>
      </c>
      <c r="AOT35" s="663"/>
      <c r="AOU35" s="664"/>
      <c r="AOV35" s="662" t="str">
        <f>IFERROR(IF(OR(ANX35="日",ANX35="祝",ANX35=0,AOC35=0),"　",MAX(IF(AND(AOC35&gt;AOY14,AOE35&gt;AOW14),0,IF(AND(AOC35&lt;=AOY14,AOC35&gt;AOV14,AOE35&gt;AOW14),AOY14-AOC35,IF(AND(AOC35&lt;=AOY14,AOC35&lt;=AOV14,AOE35&gt;AOW14),AOY14-AOV14,IF(AND(AOC35&gt;AOV14,AOE35&lt;=AOW14),AOE35-AOC35,IF(AND(AOC35&lt;=AOV14,AOE35&lt;=AOW14),AOE35-AOV14,0))))),0)),0)</f>
        <v>　</v>
      </c>
      <c r="AOW35" s="663"/>
      <c r="AOX35" s="664"/>
      <c r="AOY35" s="662" t="str">
        <f>IFERROR(IF(OR(ANX35="日",ANX35="祝",ANX35=0,AOC35=0),"　",MAX(IF(AND(AOC35&lt;=AOY14,AOE35&gt;AOZ14),AOZ14-AOY14,IF(AOE35&lt;=AOZ14,0,IF(AND(AOC35&gt;AOY14,AOE35&gt;AOZ14),AOZ14-AOC35,0))),0)),0)</f>
        <v>　</v>
      </c>
      <c r="AOZ35" s="663"/>
      <c r="APA35" s="664"/>
      <c r="APB35" s="662" t="str">
        <f t="shared" si="18"/>
        <v>　</v>
      </c>
      <c r="APC35" s="663"/>
      <c r="APD35" s="664"/>
      <c r="APE35" s="665" t="str">
        <f>IF(APH35="×",TIME(0,0,0),IF(APR4="非常勤",AOG35,AOS35))</f>
        <v>　</v>
      </c>
      <c r="APF35" s="666"/>
      <c r="APG35" s="667"/>
      <c r="APH35" s="265"/>
      <c r="API35" s="665" t="str">
        <f>IF(APL35="×",TIME(0,0,0),IF(APR4="非常勤",AOJ35,AOV35))</f>
        <v>　</v>
      </c>
      <c r="APJ35" s="666"/>
      <c r="APK35" s="667"/>
      <c r="APL35" s="265"/>
      <c r="APM35" s="665" t="str">
        <f>IF(APP35="×",TIME(0,0,0),IF(APR4="非常勤",AOM35,AOY35))</f>
        <v>　</v>
      </c>
      <c r="APN35" s="666"/>
      <c r="APO35" s="667"/>
      <c r="APP35" s="265"/>
      <c r="APQ35" s="665" t="str">
        <f>IF(APT35="×",TIME(0,0,0),IF(APR4="非常勤",AOP35,APB35))</f>
        <v>　</v>
      </c>
      <c r="APR35" s="666"/>
      <c r="APS35" s="667"/>
      <c r="APT35" s="265"/>
      <c r="APU35" s="720"/>
      <c r="APV35" s="720"/>
      <c r="APW35" s="668"/>
      <c r="APX35" s="670"/>
      <c r="APY35" s="669"/>
      <c r="APZ35" s="671"/>
      <c r="AQA35" s="672"/>
      <c r="AQB35" s="672"/>
      <c r="AQC35" s="673"/>
      <c r="AQD35" s="263">
        <f>'別表_個別勤務状況（1～60）'!$A$35</f>
        <v>21</v>
      </c>
      <c r="AQE35" s="264" t="str">
        <f>'別表_個別勤務状況（1～60）'!$B$35</f>
        <v>水</v>
      </c>
      <c r="AQF35" s="660"/>
      <c r="AQG35" s="661"/>
      <c r="AQH35" s="660"/>
      <c r="AQI35" s="661"/>
      <c r="AQJ35" s="660"/>
      <c r="AQK35" s="661"/>
      <c r="AQL35" s="660"/>
      <c r="AQM35" s="661"/>
      <c r="AQN35" s="662" t="str">
        <f>IFERROR(IF(OR(AQE35="日",AQE35="祝",AQE35=0,AQF35=""),"　",MAX(IF(AND(AQF35&lt;=AQN14,AQH35&gt;AQO14),AQO14-AQN14,IF(AND(AQF35&gt;AQN14,AQH35&lt;=AQO14),AQH35-AQF35,IF(AND(AQF35&lt;=AQN14,AQH35&lt;=AQO14),AQH35-AQN14,IF(AND(AQF35&gt;AQN14,AQH35&gt;AQO14),AQO14-AQF35,0)))),0)),0)</f>
        <v>　</v>
      </c>
      <c r="AQO35" s="663"/>
      <c r="AQP35" s="664"/>
      <c r="AQQ35" s="662" t="str">
        <f>IFERROR(IF(OR(AQE35="日",AQE35="祝",AQE35=0,AQJ35=""),"　",MAX(IF(AND(AQJ35&gt;AQT14,AQL35&gt;AQR14),0,IF(AND(AQJ35&lt;=AQT14,AQJ35&gt;AQQ14,AQL35&gt;AQR14),AQT14-AQJ35,IF(AND(AQJ35&lt;=AQT14,AQJ35&lt;=AQQ14,AQL35&gt;AQR14),AQT14-AQQ14,IF(AND(AQJ35&gt;AQQ14,AQL35&lt;=AQR14),AQL35-AQJ35,IF(AND(AQJ35&lt;=AQQ14,AQL35&lt;=AQR14),AQL35-AQQ14,0))))),0)),0)</f>
        <v>　</v>
      </c>
      <c r="AQR35" s="663"/>
      <c r="AQS35" s="664"/>
      <c r="AQT35" s="662" t="str">
        <f>IFERROR(IF(OR(AQE35="日",AQE35="祝",AQE35=0,AQJ35=0),"　",MAX(IF(AND(AQJ35&lt;=AQT14,AQL35&gt;AQU14),AQU14-AQT14,IF(AQL35&lt;=AQU14,0,IF(AND(AQJ35&gt;AQT14,AQL35&gt;AQU14),AQU14-AQJ35,0))),0)),0)</f>
        <v>　</v>
      </c>
      <c r="AQU35" s="663"/>
      <c r="AQV35" s="664"/>
      <c r="AQW35" s="662" t="str">
        <f>IFERROR(IF(OR(AQE35="日",AQE35="祝",AQE35=0,AQJ35=0),"　",MAX(IF(AQJ35&gt;AQW14,AQL35-AQJ35,IF(AQJ35&lt;=AQW14,AQL35-AQW14,0)),0)),0)</f>
        <v>　</v>
      </c>
      <c r="AQX35" s="663"/>
      <c r="AQY35" s="664"/>
      <c r="AQZ35" s="662" t="str">
        <f>IFERROR(IF(OR(AQE35="日",AQE35="祝",AQE35=0,AQF35=""),"　",MAX(IF(AND(AQF35&lt;=AQZ14,AQH35&gt;ARA14),ARA14-AQZ14,IF(AND(AQF35&gt;AQZ14,AQH35&lt;=ARA14),AQH35-AQF35,IF(AND(AQF35&lt;=AQZ14,AQH35&lt;=ARA14),AQH35-AQZ14,IF(AND(AQF35&gt;AQZ14,AQH35&gt;ARA14),ARA14-AQF35,0)))),0)),0)</f>
        <v>　</v>
      </c>
      <c r="ARA35" s="663"/>
      <c r="ARB35" s="664"/>
      <c r="ARC35" s="662" t="str">
        <f>IFERROR(IF(OR(AQE35="日",AQE35="祝",AQE35=0,AQJ35=0),"　",MAX(IF(AND(AQJ35&gt;ARF14,AQL35&gt;ARD14),0,IF(AND(AQJ35&lt;=ARF14,AQJ35&gt;ARC14,AQL35&gt;ARD14),ARF14-AQJ35,IF(AND(AQJ35&lt;=ARF14,AQJ35&lt;=ARC14,AQL35&gt;ARD14),ARF14-ARC14,IF(AND(AQJ35&gt;ARC14,AQL35&lt;=ARD14),AQL35-AQJ35,IF(AND(AQJ35&lt;=ARC14,AQL35&lt;=ARD14),AQL35-ARC14,0))))),0)),0)</f>
        <v>　</v>
      </c>
      <c r="ARD35" s="663"/>
      <c r="ARE35" s="664"/>
      <c r="ARF35" s="662" t="str">
        <f>IFERROR(IF(OR(AQE35="日",AQE35="祝",AQE35=0,AQJ35=0),"　",MAX(IF(AND(AQJ35&lt;=ARF14,AQL35&gt;ARG14),ARG14-ARF14,IF(AQL35&lt;=ARG14,0,IF(AND(AQJ35&gt;ARF14,AQL35&gt;ARG14),ARG14-AQJ35,0))),0)),0)</f>
        <v>　</v>
      </c>
      <c r="ARG35" s="663"/>
      <c r="ARH35" s="664"/>
      <c r="ARI35" s="662" t="str">
        <f t="shared" si="19"/>
        <v>　</v>
      </c>
      <c r="ARJ35" s="663"/>
      <c r="ARK35" s="664"/>
      <c r="ARL35" s="665" t="str">
        <f>IF(ARO35="×",TIME(0,0,0),IF(ARY4="非常勤",AQN35,AQZ35))</f>
        <v>　</v>
      </c>
      <c r="ARM35" s="666"/>
      <c r="ARN35" s="667"/>
      <c r="ARO35" s="265"/>
      <c r="ARP35" s="665" t="str">
        <f>IF(ARS35="×",TIME(0,0,0),IF(ARY4="非常勤",AQQ35,ARC35))</f>
        <v>　</v>
      </c>
      <c r="ARQ35" s="666"/>
      <c r="ARR35" s="667"/>
      <c r="ARS35" s="265"/>
      <c r="ART35" s="665" t="str">
        <f>IF(ARW35="×",TIME(0,0,0),IF(ARY4="非常勤",AQT35,ARF35))</f>
        <v>　</v>
      </c>
      <c r="ARU35" s="666"/>
      <c r="ARV35" s="667"/>
      <c r="ARW35" s="265"/>
      <c r="ARX35" s="665" t="str">
        <f>IF(ASA35="×",TIME(0,0,0),IF(ARY4="非常勤",AQW35,ARI35))</f>
        <v>　</v>
      </c>
      <c r="ARY35" s="666"/>
      <c r="ARZ35" s="667"/>
      <c r="ASA35" s="265"/>
      <c r="ASB35" s="720"/>
      <c r="ASC35" s="720"/>
      <c r="ASD35" s="668"/>
      <c r="ASE35" s="670"/>
      <c r="ASF35" s="669"/>
      <c r="ASG35" s="671"/>
      <c r="ASH35" s="672"/>
      <c r="ASI35" s="672"/>
      <c r="ASJ35" s="673"/>
      <c r="ASK35" s="263">
        <f>'別表_個別勤務状況（1～60）'!$A$35</f>
        <v>21</v>
      </c>
      <c r="ASL35" s="264" t="str">
        <f>'別表_個別勤務状況（1～60）'!$B$35</f>
        <v>水</v>
      </c>
      <c r="ASM35" s="660"/>
      <c r="ASN35" s="661"/>
      <c r="ASO35" s="660"/>
      <c r="ASP35" s="661"/>
      <c r="ASQ35" s="660"/>
      <c r="ASR35" s="661"/>
      <c r="ASS35" s="660"/>
      <c r="AST35" s="661"/>
      <c r="ASU35" s="662" t="str">
        <f>IFERROR(IF(OR(ASL35="日",ASL35="祝",ASL35=0,ASM35=""),"　",MAX(IF(AND(ASM35&lt;=ASU14,ASO35&gt;ASV14),ASV14-ASU14,IF(AND(ASM35&gt;ASU14,ASO35&lt;=ASV14),ASO35-ASM35,IF(AND(ASM35&lt;=ASU14,ASO35&lt;=ASV14),ASO35-ASU14,IF(AND(ASM35&gt;ASU14,ASO35&gt;ASV14),ASV14-ASM35,0)))),0)),0)</f>
        <v>　</v>
      </c>
      <c r="ASV35" s="663"/>
      <c r="ASW35" s="664"/>
      <c r="ASX35" s="662" t="str">
        <f>IFERROR(IF(OR(ASL35="日",ASL35="祝",ASL35=0,ASQ35=""),"　",MAX(IF(AND(ASQ35&gt;ATA14,ASS35&gt;ASY14),0,IF(AND(ASQ35&lt;=ATA14,ASQ35&gt;ASX14,ASS35&gt;ASY14),ATA14-ASQ35,IF(AND(ASQ35&lt;=ATA14,ASQ35&lt;=ASX14,ASS35&gt;ASY14),ATA14-ASX14,IF(AND(ASQ35&gt;ASX14,ASS35&lt;=ASY14),ASS35-ASQ35,IF(AND(ASQ35&lt;=ASX14,ASS35&lt;=ASY14),ASS35-ASX14,0))))),0)),0)</f>
        <v>　</v>
      </c>
      <c r="ASY35" s="663"/>
      <c r="ASZ35" s="664"/>
      <c r="ATA35" s="662" t="str">
        <f>IFERROR(IF(OR(ASL35="日",ASL35="祝",ASL35=0,ASQ35=0),"　",MAX(IF(AND(ASQ35&lt;=ATA14,ASS35&gt;ATB14),ATB14-ATA14,IF(ASS35&lt;=ATB14,0,IF(AND(ASQ35&gt;ATA14,ASS35&gt;ATB14),ATB14-ASQ35,0))),0)),0)</f>
        <v>　</v>
      </c>
      <c r="ATB35" s="663"/>
      <c r="ATC35" s="664"/>
      <c r="ATD35" s="662" t="str">
        <f>IFERROR(IF(OR(ASL35="日",ASL35="祝",ASL35=0,ASQ35=0),"　",MAX(IF(ASQ35&gt;ATD14,ASS35-ASQ35,IF(ASQ35&lt;=ATD14,ASS35-ATD14,0)),0)),0)</f>
        <v>　</v>
      </c>
      <c r="ATE35" s="663"/>
      <c r="ATF35" s="664"/>
      <c r="ATG35" s="662" t="str">
        <f>IFERROR(IF(OR(ASL35="日",ASL35="祝",ASL35=0,ASM35=""),"　",MAX(IF(AND(ASM35&lt;=ATG14,ASO35&gt;ATH14),ATH14-ATG14,IF(AND(ASM35&gt;ATG14,ASO35&lt;=ATH14),ASO35-ASM35,IF(AND(ASM35&lt;=ATG14,ASO35&lt;=ATH14),ASO35-ATG14,IF(AND(ASM35&gt;ATG14,ASO35&gt;ATH14),ATH14-ASM35,0)))),0)),0)</f>
        <v>　</v>
      </c>
      <c r="ATH35" s="663"/>
      <c r="ATI35" s="664"/>
      <c r="ATJ35" s="662" t="str">
        <f>IFERROR(IF(OR(ASL35="日",ASL35="祝",ASL35=0,ASQ35=0),"　",MAX(IF(AND(ASQ35&gt;ATM14,ASS35&gt;ATK14),0,IF(AND(ASQ35&lt;=ATM14,ASQ35&gt;ATJ14,ASS35&gt;ATK14),ATM14-ASQ35,IF(AND(ASQ35&lt;=ATM14,ASQ35&lt;=ATJ14,ASS35&gt;ATK14),ATM14-ATJ14,IF(AND(ASQ35&gt;ATJ14,ASS35&lt;=ATK14),ASS35-ASQ35,IF(AND(ASQ35&lt;=ATJ14,ASS35&lt;=ATK14),ASS35-ATJ14,0))))),0)),0)</f>
        <v>　</v>
      </c>
      <c r="ATK35" s="663"/>
      <c r="ATL35" s="664"/>
      <c r="ATM35" s="662" t="str">
        <f>IFERROR(IF(OR(ASL35="日",ASL35="祝",ASL35=0,ASQ35=0),"　",MAX(IF(AND(ASQ35&lt;=ATM14,ASS35&gt;ATN14),ATN14-ATM14,IF(ASS35&lt;=ATN14,0,IF(AND(ASQ35&gt;ATM14,ASS35&gt;ATN14),ATN14-ASQ35,0))),0)),0)</f>
        <v>　</v>
      </c>
      <c r="ATN35" s="663"/>
      <c r="ATO35" s="664"/>
      <c r="ATP35" s="662" t="str">
        <f t="shared" si="20"/>
        <v>　</v>
      </c>
      <c r="ATQ35" s="663"/>
      <c r="ATR35" s="664"/>
      <c r="ATS35" s="665" t="str">
        <f>IF(ATV35="×",TIME(0,0,0),IF(AUF4="非常勤",ASU35,ATG35))</f>
        <v>　</v>
      </c>
      <c r="ATT35" s="666"/>
      <c r="ATU35" s="667"/>
      <c r="ATV35" s="265"/>
      <c r="ATW35" s="665" t="str">
        <f>IF(ATZ35="×",TIME(0,0,0),IF(AUF4="非常勤",ASX35,ATJ35))</f>
        <v>　</v>
      </c>
      <c r="ATX35" s="666"/>
      <c r="ATY35" s="667"/>
      <c r="ATZ35" s="265"/>
      <c r="AUA35" s="665" t="str">
        <f>IF(AUD35="×",TIME(0,0,0),IF(AUF4="非常勤",ATA35,ATM35))</f>
        <v>　</v>
      </c>
      <c r="AUB35" s="666"/>
      <c r="AUC35" s="667"/>
      <c r="AUD35" s="265"/>
      <c r="AUE35" s="665" t="str">
        <f>IF(AUH35="×",TIME(0,0,0),IF(AUF4="非常勤",ATD35,ATP35))</f>
        <v>　</v>
      </c>
      <c r="AUF35" s="666"/>
      <c r="AUG35" s="667"/>
      <c r="AUH35" s="265"/>
      <c r="AUI35" s="720"/>
      <c r="AUJ35" s="720"/>
      <c r="AUK35" s="668"/>
      <c r="AUL35" s="670"/>
      <c r="AUM35" s="669"/>
      <c r="AUN35" s="671"/>
      <c r="AUO35" s="672"/>
      <c r="AUP35" s="672"/>
      <c r="AUQ35" s="673"/>
      <c r="AUR35" s="263">
        <f>'別表_個別勤務状況（1～60）'!$A$35</f>
        <v>21</v>
      </c>
      <c r="AUS35" s="264" t="str">
        <f>'別表_個別勤務状況（1～60）'!$B$35</f>
        <v>水</v>
      </c>
      <c r="AUT35" s="660"/>
      <c r="AUU35" s="661"/>
      <c r="AUV35" s="660"/>
      <c r="AUW35" s="661"/>
      <c r="AUX35" s="660"/>
      <c r="AUY35" s="661"/>
      <c r="AUZ35" s="660"/>
      <c r="AVA35" s="661"/>
      <c r="AVB35" s="662" t="str">
        <f>IFERROR(IF(OR(AUS35="日",AUS35="祝",AUS35=0,AUT35=""),"　",MAX(IF(AND(AUT35&lt;=AVB14,AUV35&gt;AVC14),AVC14-AVB14,IF(AND(AUT35&gt;AVB14,AUV35&lt;=AVC14),AUV35-AUT35,IF(AND(AUT35&lt;=AVB14,AUV35&lt;=AVC14),AUV35-AVB14,IF(AND(AUT35&gt;AVB14,AUV35&gt;AVC14),AVC14-AUT35,0)))),0)),0)</f>
        <v>　</v>
      </c>
      <c r="AVC35" s="663"/>
      <c r="AVD35" s="664"/>
      <c r="AVE35" s="662" t="str">
        <f>IFERROR(IF(OR(AUS35="日",AUS35="祝",AUS35=0,AUX35=""),"　",MAX(IF(AND(AUX35&gt;AVH14,AUZ35&gt;AVF14),0,IF(AND(AUX35&lt;=AVH14,AUX35&gt;AVE14,AUZ35&gt;AVF14),AVH14-AUX35,IF(AND(AUX35&lt;=AVH14,AUX35&lt;=AVE14,AUZ35&gt;AVF14),AVH14-AVE14,IF(AND(AUX35&gt;AVE14,AUZ35&lt;=AVF14),AUZ35-AUX35,IF(AND(AUX35&lt;=AVE14,AUZ35&lt;=AVF14),AUZ35-AVE14,0))))),0)),0)</f>
        <v>　</v>
      </c>
      <c r="AVF35" s="663"/>
      <c r="AVG35" s="664"/>
      <c r="AVH35" s="662" t="str">
        <f>IFERROR(IF(OR(AUS35="日",AUS35="祝",AUS35=0,AUX35=0),"　",MAX(IF(AND(AUX35&lt;=AVH14,AUZ35&gt;AVI14),AVI14-AVH14,IF(AUZ35&lt;=AVI14,0,IF(AND(AUX35&gt;AVH14,AUZ35&gt;AVI14),AVI14-AUX35,0))),0)),0)</f>
        <v>　</v>
      </c>
      <c r="AVI35" s="663"/>
      <c r="AVJ35" s="664"/>
      <c r="AVK35" s="662" t="str">
        <f>IFERROR(IF(OR(AUS35="日",AUS35="祝",AUS35=0,AUX35=0),"　",MAX(IF(AUX35&gt;AVK14,AUZ35-AUX35,IF(AUX35&lt;=AVK14,AUZ35-AVK14,0)),0)),0)</f>
        <v>　</v>
      </c>
      <c r="AVL35" s="663"/>
      <c r="AVM35" s="664"/>
      <c r="AVN35" s="662" t="str">
        <f>IFERROR(IF(OR(AUS35="日",AUS35="祝",AUS35=0,AUT35=""),"　",MAX(IF(AND(AUT35&lt;=AVN14,AUV35&gt;AVO14),AVO14-AVN14,IF(AND(AUT35&gt;AVN14,AUV35&lt;=AVO14),AUV35-AUT35,IF(AND(AUT35&lt;=AVN14,AUV35&lt;=AVO14),AUV35-AVN14,IF(AND(AUT35&gt;AVN14,AUV35&gt;AVO14),AVO14-AUT35,0)))),0)),0)</f>
        <v>　</v>
      </c>
      <c r="AVO35" s="663"/>
      <c r="AVP35" s="664"/>
      <c r="AVQ35" s="662" t="str">
        <f>IFERROR(IF(OR(AUS35="日",AUS35="祝",AUS35=0,AUX35=0),"　",MAX(IF(AND(AUX35&gt;AVT14,AUZ35&gt;AVR14),0,IF(AND(AUX35&lt;=AVT14,AUX35&gt;AVQ14,AUZ35&gt;AVR14),AVT14-AUX35,IF(AND(AUX35&lt;=AVT14,AUX35&lt;=AVQ14,AUZ35&gt;AVR14),AVT14-AVQ14,IF(AND(AUX35&gt;AVQ14,AUZ35&lt;=AVR14),AUZ35-AUX35,IF(AND(AUX35&lt;=AVQ14,AUZ35&lt;=AVR14),AUZ35-AVQ14,0))))),0)),0)</f>
        <v>　</v>
      </c>
      <c r="AVR35" s="663"/>
      <c r="AVS35" s="664"/>
      <c r="AVT35" s="662" t="str">
        <f>IFERROR(IF(OR(AUS35="日",AUS35="祝",AUS35=0,AUX35=0),"　",MAX(IF(AND(AUX35&lt;=AVT14,AUZ35&gt;AVU14),AVU14-AVT14,IF(AUZ35&lt;=AVU14,0,IF(AND(AUX35&gt;AVT14,AUZ35&gt;AVU14),AVU14-AUX35,0))),0)),0)</f>
        <v>　</v>
      </c>
      <c r="AVU35" s="663"/>
      <c r="AVV35" s="664"/>
      <c r="AVW35" s="662" t="str">
        <f t="shared" si="21"/>
        <v>　</v>
      </c>
      <c r="AVX35" s="663"/>
      <c r="AVY35" s="664"/>
      <c r="AVZ35" s="665" t="str">
        <f>IF(AWC35="×",TIME(0,0,0),IF(AWM4="非常勤",AVB35,AVN35))</f>
        <v>　</v>
      </c>
      <c r="AWA35" s="666"/>
      <c r="AWB35" s="667"/>
      <c r="AWC35" s="265"/>
      <c r="AWD35" s="665" t="str">
        <f>IF(AWG35="×",TIME(0,0,0),IF(AWM4="非常勤",AVE35,AVQ35))</f>
        <v>　</v>
      </c>
      <c r="AWE35" s="666"/>
      <c r="AWF35" s="667"/>
      <c r="AWG35" s="265"/>
      <c r="AWH35" s="665" t="str">
        <f>IF(AWK35="×",TIME(0,0,0),IF(AWM4="非常勤",AVH35,AVT35))</f>
        <v>　</v>
      </c>
      <c r="AWI35" s="666"/>
      <c r="AWJ35" s="667"/>
      <c r="AWK35" s="265"/>
      <c r="AWL35" s="665" t="str">
        <f>IF(AWO35="×",TIME(0,0,0),IF(AWM4="非常勤",AVK35,AVW35))</f>
        <v>　</v>
      </c>
      <c r="AWM35" s="666"/>
      <c r="AWN35" s="667"/>
      <c r="AWO35" s="265"/>
      <c r="AWP35" s="720"/>
      <c r="AWQ35" s="720"/>
      <c r="AWR35" s="668"/>
      <c r="AWS35" s="670"/>
      <c r="AWT35" s="669"/>
      <c r="AWU35" s="671"/>
      <c r="AWV35" s="672"/>
      <c r="AWW35" s="672"/>
      <c r="AWX35" s="673"/>
      <c r="AWY35" s="263">
        <f>'別表_個別勤務状況（1～60）'!$A$35</f>
        <v>21</v>
      </c>
      <c r="AWZ35" s="264" t="str">
        <f>'別表_個別勤務状況（1～60）'!$B$35</f>
        <v>水</v>
      </c>
      <c r="AXA35" s="660"/>
      <c r="AXB35" s="661"/>
      <c r="AXC35" s="660"/>
      <c r="AXD35" s="661"/>
      <c r="AXE35" s="660"/>
      <c r="AXF35" s="661"/>
      <c r="AXG35" s="660"/>
      <c r="AXH35" s="661"/>
      <c r="AXI35" s="662" t="str">
        <f>IFERROR(IF(OR(AWZ35="日",AWZ35="祝",AWZ35=0,AXA35=""),"　",MAX(IF(AND(AXA35&lt;=AXI14,AXC35&gt;AXJ14),AXJ14-AXI14,IF(AND(AXA35&gt;AXI14,AXC35&lt;=AXJ14),AXC35-AXA35,IF(AND(AXA35&lt;=AXI14,AXC35&lt;=AXJ14),AXC35-AXI14,IF(AND(AXA35&gt;AXI14,AXC35&gt;AXJ14),AXJ14-AXA35,0)))),0)),0)</f>
        <v>　</v>
      </c>
      <c r="AXJ35" s="663"/>
      <c r="AXK35" s="664"/>
      <c r="AXL35" s="662" t="str">
        <f>IFERROR(IF(OR(AWZ35="日",AWZ35="祝",AWZ35=0,AXE35=""),"　",MAX(IF(AND(AXE35&gt;AXO14,AXG35&gt;AXM14),0,IF(AND(AXE35&lt;=AXO14,AXE35&gt;AXL14,AXG35&gt;AXM14),AXO14-AXE35,IF(AND(AXE35&lt;=AXO14,AXE35&lt;=AXL14,AXG35&gt;AXM14),AXO14-AXL14,IF(AND(AXE35&gt;AXL14,AXG35&lt;=AXM14),AXG35-AXE35,IF(AND(AXE35&lt;=AXL14,AXG35&lt;=AXM14),AXG35-AXL14,0))))),0)),0)</f>
        <v>　</v>
      </c>
      <c r="AXM35" s="663"/>
      <c r="AXN35" s="664"/>
      <c r="AXO35" s="662" t="str">
        <f>IFERROR(IF(OR(AWZ35="日",AWZ35="祝",AWZ35=0,AXE35=0),"　",MAX(IF(AND(AXE35&lt;=AXO14,AXG35&gt;AXP14),AXP14-AXO14,IF(AXG35&lt;=AXP14,0,IF(AND(AXE35&gt;AXO14,AXG35&gt;AXP14),AXP14-AXE35,0))),0)),0)</f>
        <v>　</v>
      </c>
      <c r="AXP35" s="663"/>
      <c r="AXQ35" s="664"/>
      <c r="AXR35" s="662" t="str">
        <f>IFERROR(IF(OR(AWZ35="日",AWZ35="祝",AWZ35=0,AXE35=0),"　",MAX(IF(AXE35&gt;AXR14,AXG35-AXE35,IF(AXE35&lt;=AXR14,AXG35-AXR14,0)),0)),0)</f>
        <v>　</v>
      </c>
      <c r="AXS35" s="663"/>
      <c r="AXT35" s="664"/>
      <c r="AXU35" s="662" t="str">
        <f>IFERROR(IF(OR(AWZ35="日",AWZ35="祝",AWZ35=0,AXA35=""),"　",MAX(IF(AND(AXA35&lt;=AXU14,AXC35&gt;AXV14),AXV14-AXU14,IF(AND(AXA35&gt;AXU14,AXC35&lt;=AXV14),AXC35-AXA35,IF(AND(AXA35&lt;=AXU14,AXC35&lt;=AXV14),AXC35-AXU14,IF(AND(AXA35&gt;AXU14,AXC35&gt;AXV14),AXV14-AXA35,0)))),0)),0)</f>
        <v>　</v>
      </c>
      <c r="AXV35" s="663"/>
      <c r="AXW35" s="664"/>
      <c r="AXX35" s="662" t="str">
        <f>IFERROR(IF(OR(AWZ35="日",AWZ35="祝",AWZ35=0,AXE35=0),"　",MAX(IF(AND(AXE35&gt;AYA14,AXG35&gt;AXY14),0,IF(AND(AXE35&lt;=AYA14,AXE35&gt;AXX14,AXG35&gt;AXY14),AYA14-AXE35,IF(AND(AXE35&lt;=AYA14,AXE35&lt;=AXX14,AXG35&gt;AXY14),AYA14-AXX14,IF(AND(AXE35&gt;AXX14,AXG35&lt;=AXY14),AXG35-AXE35,IF(AND(AXE35&lt;=AXX14,AXG35&lt;=AXY14),AXG35-AXX14,0))))),0)),0)</f>
        <v>　</v>
      </c>
      <c r="AXY35" s="663"/>
      <c r="AXZ35" s="664"/>
      <c r="AYA35" s="662" t="str">
        <f>IFERROR(IF(OR(AWZ35="日",AWZ35="祝",AWZ35=0,AXE35=0),"　",MAX(IF(AND(AXE35&lt;=AYA14,AXG35&gt;AYB14),AYB14-AYA14,IF(AXG35&lt;=AYB14,0,IF(AND(AXE35&gt;AYA14,AXG35&gt;AYB14),AYB14-AXE35,0))),0)),0)</f>
        <v>　</v>
      </c>
      <c r="AYB35" s="663"/>
      <c r="AYC35" s="664"/>
      <c r="AYD35" s="662" t="str">
        <f t="shared" si="22"/>
        <v>　</v>
      </c>
      <c r="AYE35" s="663"/>
      <c r="AYF35" s="664"/>
      <c r="AYG35" s="665" t="str">
        <f>IF(AYJ35="×",TIME(0,0,0),IF(AYT4="非常勤",AXI35,AXU35))</f>
        <v>　</v>
      </c>
      <c r="AYH35" s="666"/>
      <c r="AYI35" s="667"/>
      <c r="AYJ35" s="265"/>
      <c r="AYK35" s="665" t="str">
        <f>IF(AYN35="×",TIME(0,0,0),IF(AYT4="非常勤",AXL35,AXX35))</f>
        <v>　</v>
      </c>
      <c r="AYL35" s="666"/>
      <c r="AYM35" s="667"/>
      <c r="AYN35" s="265"/>
      <c r="AYO35" s="665" t="str">
        <f>IF(AYR35="×",TIME(0,0,0),IF(AYT4="非常勤",AXO35,AYA35))</f>
        <v>　</v>
      </c>
      <c r="AYP35" s="666"/>
      <c r="AYQ35" s="667"/>
      <c r="AYR35" s="265"/>
      <c r="AYS35" s="665" t="str">
        <f>IF(AYV35="×",TIME(0,0,0),IF(AYT4="非常勤",AXR35,AYD35))</f>
        <v>　</v>
      </c>
      <c r="AYT35" s="666"/>
      <c r="AYU35" s="667"/>
      <c r="AYV35" s="265"/>
      <c r="AYW35" s="720"/>
      <c r="AYX35" s="720"/>
      <c r="AYY35" s="668"/>
      <c r="AYZ35" s="670"/>
      <c r="AZA35" s="669"/>
      <c r="AZB35" s="671"/>
      <c r="AZC35" s="672"/>
      <c r="AZD35" s="672"/>
      <c r="AZE35" s="673"/>
      <c r="AZF35" s="263">
        <f>'別表_個別勤務状況（1～60）'!$A$35</f>
        <v>21</v>
      </c>
      <c r="AZG35" s="264" t="str">
        <f>'別表_個別勤務状況（1～60）'!$B$35</f>
        <v>水</v>
      </c>
      <c r="AZH35" s="660"/>
      <c r="AZI35" s="661"/>
      <c r="AZJ35" s="660"/>
      <c r="AZK35" s="661"/>
      <c r="AZL35" s="660"/>
      <c r="AZM35" s="661"/>
      <c r="AZN35" s="660"/>
      <c r="AZO35" s="661"/>
      <c r="AZP35" s="662" t="str">
        <f>IFERROR(IF(OR(AZG35="日",AZG35="祝",AZG35=0,AZH35=""),"　",MAX(IF(AND(AZH35&lt;=AZP14,AZJ35&gt;AZQ14),AZQ14-AZP14,IF(AND(AZH35&gt;AZP14,AZJ35&lt;=AZQ14),AZJ35-AZH35,IF(AND(AZH35&lt;=AZP14,AZJ35&lt;=AZQ14),AZJ35-AZP14,IF(AND(AZH35&gt;AZP14,AZJ35&gt;AZQ14),AZQ14-AZH35,0)))),0)),0)</f>
        <v>　</v>
      </c>
      <c r="AZQ35" s="663"/>
      <c r="AZR35" s="664"/>
      <c r="AZS35" s="662" t="str">
        <f>IFERROR(IF(OR(AZG35="日",AZG35="祝",AZG35=0,AZL35=""),"　",MAX(IF(AND(AZL35&gt;AZV14,AZN35&gt;AZT14),0,IF(AND(AZL35&lt;=AZV14,AZL35&gt;AZS14,AZN35&gt;AZT14),AZV14-AZL35,IF(AND(AZL35&lt;=AZV14,AZL35&lt;=AZS14,AZN35&gt;AZT14),AZV14-AZS14,IF(AND(AZL35&gt;AZS14,AZN35&lt;=AZT14),AZN35-AZL35,IF(AND(AZL35&lt;=AZS14,AZN35&lt;=AZT14),AZN35-AZS14,0))))),0)),0)</f>
        <v>　</v>
      </c>
      <c r="AZT35" s="663"/>
      <c r="AZU35" s="664"/>
      <c r="AZV35" s="662" t="str">
        <f>IFERROR(IF(OR(AZG35="日",AZG35="祝",AZG35=0,AZL35=0),"　",MAX(IF(AND(AZL35&lt;=AZV14,AZN35&gt;AZW14),AZW14-AZV14,IF(AZN35&lt;=AZW14,0,IF(AND(AZL35&gt;AZV14,AZN35&gt;AZW14),AZW14-AZL35,0))),0)),0)</f>
        <v>　</v>
      </c>
      <c r="AZW35" s="663"/>
      <c r="AZX35" s="664"/>
      <c r="AZY35" s="662" t="str">
        <f>IFERROR(IF(OR(AZG35="日",AZG35="祝",AZG35=0,AZL35=0),"　",MAX(IF(AZL35&gt;AZY14,AZN35-AZL35,IF(AZL35&lt;=AZY14,AZN35-AZY14,0)),0)),0)</f>
        <v>　</v>
      </c>
      <c r="AZZ35" s="663"/>
      <c r="BAA35" s="664"/>
      <c r="BAB35" s="662" t="str">
        <f>IFERROR(IF(OR(AZG35="日",AZG35="祝",AZG35=0,AZH35=""),"　",MAX(IF(AND(AZH35&lt;=BAB14,AZJ35&gt;BAC14),BAC14-BAB14,IF(AND(AZH35&gt;BAB14,AZJ35&lt;=BAC14),AZJ35-AZH35,IF(AND(AZH35&lt;=BAB14,AZJ35&lt;=BAC14),AZJ35-BAB14,IF(AND(AZH35&gt;BAB14,AZJ35&gt;BAC14),BAC14-AZH35,0)))),0)),0)</f>
        <v>　</v>
      </c>
      <c r="BAC35" s="663"/>
      <c r="BAD35" s="664"/>
      <c r="BAE35" s="662" t="str">
        <f>IFERROR(IF(OR(AZG35="日",AZG35="祝",AZG35=0,AZL35=0),"　",MAX(IF(AND(AZL35&gt;BAH14,AZN35&gt;BAF14),0,IF(AND(AZL35&lt;=BAH14,AZL35&gt;BAE14,AZN35&gt;BAF14),BAH14-AZL35,IF(AND(AZL35&lt;=BAH14,AZL35&lt;=BAE14,AZN35&gt;BAF14),BAH14-BAE14,IF(AND(AZL35&gt;BAE14,AZN35&lt;=BAF14),AZN35-AZL35,IF(AND(AZL35&lt;=BAE14,AZN35&lt;=BAF14),AZN35-BAE14,0))))),0)),0)</f>
        <v>　</v>
      </c>
      <c r="BAF35" s="663"/>
      <c r="BAG35" s="664"/>
      <c r="BAH35" s="662" t="str">
        <f>IFERROR(IF(OR(AZG35="日",AZG35="祝",AZG35=0,AZL35=0),"　",MAX(IF(AND(AZL35&lt;=BAH14,AZN35&gt;BAI14),BAI14-BAH14,IF(AZN35&lt;=BAI14,0,IF(AND(AZL35&gt;BAH14,AZN35&gt;BAI14),BAI14-AZL35,0))),0)),0)</f>
        <v>　</v>
      </c>
      <c r="BAI35" s="663"/>
      <c r="BAJ35" s="664"/>
      <c r="BAK35" s="662" t="str">
        <f t="shared" si="23"/>
        <v>　</v>
      </c>
      <c r="BAL35" s="663"/>
      <c r="BAM35" s="664"/>
      <c r="BAN35" s="665" t="str">
        <f>IF(BAQ35="×",TIME(0,0,0),IF(BBA4="非常勤",AZP35,BAB35))</f>
        <v>　</v>
      </c>
      <c r="BAO35" s="666"/>
      <c r="BAP35" s="667"/>
      <c r="BAQ35" s="265"/>
      <c r="BAR35" s="665" t="str">
        <f>IF(BAU35="×",TIME(0,0,0),IF(BBA4="非常勤",AZS35,BAE35))</f>
        <v>　</v>
      </c>
      <c r="BAS35" s="666"/>
      <c r="BAT35" s="667"/>
      <c r="BAU35" s="265"/>
      <c r="BAV35" s="665" t="str">
        <f>IF(BAY35="×",TIME(0,0,0),IF(BBA4="非常勤",AZV35,BAH35))</f>
        <v>　</v>
      </c>
      <c r="BAW35" s="666"/>
      <c r="BAX35" s="667"/>
      <c r="BAY35" s="265"/>
      <c r="BAZ35" s="665" t="str">
        <f>IF(BBC35="×",TIME(0,0,0),IF(BBA4="非常勤",AZY35,BAK35))</f>
        <v>　</v>
      </c>
      <c r="BBA35" s="666"/>
      <c r="BBB35" s="667"/>
      <c r="BBC35" s="265"/>
      <c r="BBD35" s="720"/>
      <c r="BBE35" s="720"/>
      <c r="BBF35" s="668"/>
      <c r="BBG35" s="670"/>
      <c r="BBH35" s="669"/>
      <c r="BBI35" s="671"/>
      <c r="BBJ35" s="672"/>
      <c r="BBK35" s="672"/>
      <c r="BBL35" s="673"/>
      <c r="BBM35" s="263">
        <f>'別表_個別勤務状況（1～60）'!$A$35</f>
        <v>21</v>
      </c>
      <c r="BBN35" s="264" t="str">
        <f>'別表_個別勤務状況（1～60）'!$B$35</f>
        <v>水</v>
      </c>
      <c r="BBO35" s="660"/>
      <c r="BBP35" s="661"/>
      <c r="BBQ35" s="660"/>
      <c r="BBR35" s="661"/>
      <c r="BBS35" s="660"/>
      <c r="BBT35" s="661"/>
      <c r="BBU35" s="660"/>
      <c r="BBV35" s="661"/>
      <c r="BBW35" s="662" t="str">
        <f>IFERROR(IF(OR(BBN35="日",BBN35="祝",BBN35=0,BBO35=""),"　",MAX(IF(AND(BBO35&lt;=BBW14,BBQ35&gt;BBX14),BBX14-BBW14,IF(AND(BBO35&gt;BBW14,BBQ35&lt;=BBX14),BBQ35-BBO35,IF(AND(BBO35&lt;=BBW14,BBQ35&lt;=BBX14),BBQ35-BBW14,IF(AND(BBO35&gt;BBW14,BBQ35&gt;BBX14),BBX14-BBO35,0)))),0)),0)</f>
        <v>　</v>
      </c>
      <c r="BBX35" s="663"/>
      <c r="BBY35" s="664"/>
      <c r="BBZ35" s="662" t="str">
        <f>IFERROR(IF(OR(BBN35="日",BBN35="祝",BBN35=0,BBS35=""),"　",MAX(IF(AND(BBS35&gt;BCC14,BBU35&gt;BCA14),0,IF(AND(BBS35&lt;=BCC14,BBS35&gt;BBZ14,BBU35&gt;BCA14),BCC14-BBS35,IF(AND(BBS35&lt;=BCC14,BBS35&lt;=BBZ14,BBU35&gt;BCA14),BCC14-BBZ14,IF(AND(BBS35&gt;BBZ14,BBU35&lt;=BCA14),BBU35-BBS35,IF(AND(BBS35&lt;=BBZ14,BBU35&lt;=BCA14),BBU35-BBZ14,0))))),0)),0)</f>
        <v>　</v>
      </c>
      <c r="BCA35" s="663"/>
      <c r="BCB35" s="664"/>
      <c r="BCC35" s="662" t="str">
        <f>IFERROR(IF(OR(BBN35="日",BBN35="祝",BBN35=0,BBS35=0),"　",MAX(IF(AND(BBS35&lt;=BCC14,BBU35&gt;BCD14),BCD14-BCC14,IF(BBU35&lt;=BCD14,0,IF(AND(BBS35&gt;BCC14,BBU35&gt;BCD14),BCD14-BBS35,0))),0)),0)</f>
        <v>　</v>
      </c>
      <c r="BCD35" s="663"/>
      <c r="BCE35" s="664"/>
      <c r="BCF35" s="662" t="str">
        <f>IFERROR(IF(OR(BBN35="日",BBN35="祝",BBN35=0,BBS35=0),"　",MAX(IF(BBS35&gt;BCF14,BBU35-BBS35,IF(BBS35&lt;=BCF14,BBU35-BCF14,0)),0)),0)</f>
        <v>　</v>
      </c>
      <c r="BCG35" s="663"/>
      <c r="BCH35" s="664"/>
      <c r="BCI35" s="662" t="str">
        <f>IFERROR(IF(OR(BBN35="日",BBN35="祝",BBN35=0,BBO35=""),"　",MAX(IF(AND(BBO35&lt;=BCI14,BBQ35&gt;BCJ14),BCJ14-BCI14,IF(AND(BBO35&gt;BCI14,BBQ35&lt;=BCJ14),BBQ35-BBO35,IF(AND(BBO35&lt;=BCI14,BBQ35&lt;=BCJ14),BBQ35-BCI14,IF(AND(BBO35&gt;BCI14,BBQ35&gt;BCJ14),BCJ14-BBO35,0)))),0)),0)</f>
        <v>　</v>
      </c>
      <c r="BCJ35" s="663"/>
      <c r="BCK35" s="664"/>
      <c r="BCL35" s="662" t="str">
        <f>IFERROR(IF(OR(BBN35="日",BBN35="祝",BBN35=0,BBS35=0),"　",MAX(IF(AND(BBS35&gt;BCO14,BBU35&gt;BCM14),0,IF(AND(BBS35&lt;=BCO14,BBS35&gt;BCL14,BBU35&gt;BCM14),BCO14-BBS35,IF(AND(BBS35&lt;=BCO14,BBS35&lt;=BCL14,BBU35&gt;BCM14),BCO14-BCL14,IF(AND(BBS35&gt;BCL14,BBU35&lt;=BCM14),BBU35-BBS35,IF(AND(BBS35&lt;=BCL14,BBU35&lt;=BCM14),BBU35-BCL14,0))))),0)),0)</f>
        <v>　</v>
      </c>
      <c r="BCM35" s="663"/>
      <c r="BCN35" s="664"/>
      <c r="BCO35" s="662" t="str">
        <f>IFERROR(IF(OR(BBN35="日",BBN35="祝",BBN35=0,BBS35=0),"　",MAX(IF(AND(BBS35&lt;=BCO14,BBU35&gt;BCP14),BCP14-BCO14,IF(BBU35&lt;=BCP14,0,IF(AND(BBS35&gt;BCO14,BBU35&gt;BCP14),BCP14-BBS35,0))),0)),0)</f>
        <v>　</v>
      </c>
      <c r="BCP35" s="663"/>
      <c r="BCQ35" s="664"/>
      <c r="BCR35" s="662" t="str">
        <f t="shared" si="24"/>
        <v>　</v>
      </c>
      <c r="BCS35" s="663"/>
      <c r="BCT35" s="664"/>
      <c r="BCU35" s="665" t="str">
        <f>IF(BCX35="×",TIME(0,0,0),IF(BDH4="非常勤",BBW35,BCI35))</f>
        <v>　</v>
      </c>
      <c r="BCV35" s="666"/>
      <c r="BCW35" s="667"/>
      <c r="BCX35" s="265"/>
      <c r="BCY35" s="665" t="str">
        <f>IF(BDB35="×",TIME(0,0,0),IF(BDH4="非常勤",BBZ35,BCL35))</f>
        <v>　</v>
      </c>
      <c r="BCZ35" s="666"/>
      <c r="BDA35" s="667"/>
      <c r="BDB35" s="265"/>
      <c r="BDC35" s="665" t="str">
        <f>IF(BDF35="×",TIME(0,0,0),IF(BDH4="非常勤",BCC35,BCO35))</f>
        <v>　</v>
      </c>
      <c r="BDD35" s="666"/>
      <c r="BDE35" s="667"/>
      <c r="BDF35" s="265"/>
      <c r="BDG35" s="665" t="str">
        <f>IF(BDJ35="×",TIME(0,0,0),IF(BDH4="非常勤",BCF35,BCR35))</f>
        <v>　</v>
      </c>
      <c r="BDH35" s="666"/>
      <c r="BDI35" s="667"/>
      <c r="BDJ35" s="265"/>
      <c r="BDK35" s="720"/>
      <c r="BDL35" s="720"/>
      <c r="BDM35" s="668"/>
      <c r="BDN35" s="670"/>
      <c r="BDO35" s="669"/>
      <c r="BDP35" s="671"/>
      <c r="BDQ35" s="672"/>
      <c r="BDR35" s="672"/>
      <c r="BDS35" s="673"/>
      <c r="BDT35" s="263">
        <f>'別表_個別勤務状況（1～60）'!$A$35</f>
        <v>21</v>
      </c>
      <c r="BDU35" s="264" t="str">
        <f>'別表_個別勤務状況（1～60）'!$B$35</f>
        <v>水</v>
      </c>
      <c r="BDV35" s="660"/>
      <c r="BDW35" s="661"/>
      <c r="BDX35" s="660"/>
      <c r="BDY35" s="661"/>
      <c r="BDZ35" s="660"/>
      <c r="BEA35" s="661"/>
      <c r="BEB35" s="660"/>
      <c r="BEC35" s="661"/>
      <c r="BED35" s="662" t="str">
        <f>IFERROR(IF(OR(BDU35="日",BDU35="祝",BDU35=0,BDV35=""),"　",MAX(IF(AND(BDV35&lt;=BED14,BDX35&gt;BEE14),BEE14-BED14,IF(AND(BDV35&gt;BED14,BDX35&lt;=BEE14),BDX35-BDV35,IF(AND(BDV35&lt;=BED14,BDX35&lt;=BEE14),BDX35-BED14,IF(AND(BDV35&gt;BED14,BDX35&gt;BEE14),BEE14-BDV35,0)))),0)),0)</f>
        <v>　</v>
      </c>
      <c r="BEE35" s="663"/>
      <c r="BEF35" s="664"/>
      <c r="BEG35" s="662" t="str">
        <f>IFERROR(IF(OR(BDU35="日",BDU35="祝",BDU35=0,BDZ35=""),"　",MAX(IF(AND(BDZ35&gt;BEJ14,BEB35&gt;BEH14),0,IF(AND(BDZ35&lt;=BEJ14,BDZ35&gt;BEG14,BEB35&gt;BEH14),BEJ14-BDZ35,IF(AND(BDZ35&lt;=BEJ14,BDZ35&lt;=BEG14,BEB35&gt;BEH14),BEJ14-BEG14,IF(AND(BDZ35&gt;BEG14,BEB35&lt;=BEH14),BEB35-BDZ35,IF(AND(BDZ35&lt;=BEG14,BEB35&lt;=BEH14),BEB35-BEG14,0))))),0)),0)</f>
        <v>　</v>
      </c>
      <c r="BEH35" s="663"/>
      <c r="BEI35" s="664"/>
      <c r="BEJ35" s="662" t="str">
        <f>IFERROR(IF(OR(BDU35="日",BDU35="祝",BDU35=0,BDZ35=0),"　",MAX(IF(AND(BDZ35&lt;=BEJ14,BEB35&gt;BEK14),BEK14-BEJ14,IF(BEB35&lt;=BEK14,0,IF(AND(BDZ35&gt;BEJ14,BEB35&gt;BEK14),BEK14-BDZ35,0))),0)),0)</f>
        <v>　</v>
      </c>
      <c r="BEK35" s="663"/>
      <c r="BEL35" s="664"/>
      <c r="BEM35" s="662" t="str">
        <f>IFERROR(IF(OR(BDU35="日",BDU35="祝",BDU35=0,BDZ35=0),"　",MAX(IF(BDZ35&gt;BEM14,BEB35-BDZ35,IF(BDZ35&lt;=BEM14,BEB35-BEM14,0)),0)),0)</f>
        <v>　</v>
      </c>
      <c r="BEN35" s="663"/>
      <c r="BEO35" s="664"/>
      <c r="BEP35" s="662" t="str">
        <f>IFERROR(IF(OR(BDU35="日",BDU35="祝",BDU35=0,BDV35=""),"　",MAX(IF(AND(BDV35&lt;=BEP14,BDX35&gt;BEQ14),BEQ14-BEP14,IF(AND(BDV35&gt;BEP14,BDX35&lt;=BEQ14),BDX35-BDV35,IF(AND(BDV35&lt;=BEP14,BDX35&lt;=BEQ14),BDX35-BEP14,IF(AND(BDV35&gt;BEP14,BDX35&gt;BEQ14),BEQ14-BDV35,0)))),0)),0)</f>
        <v>　</v>
      </c>
      <c r="BEQ35" s="663"/>
      <c r="BER35" s="664"/>
      <c r="BES35" s="662" t="str">
        <f>IFERROR(IF(OR(BDU35="日",BDU35="祝",BDU35=0,BDZ35=0),"　",MAX(IF(AND(BDZ35&gt;BEV14,BEB35&gt;BET14),0,IF(AND(BDZ35&lt;=BEV14,BDZ35&gt;BES14,BEB35&gt;BET14),BEV14-BDZ35,IF(AND(BDZ35&lt;=BEV14,BDZ35&lt;=BES14,BEB35&gt;BET14),BEV14-BES14,IF(AND(BDZ35&gt;BES14,BEB35&lt;=BET14),BEB35-BDZ35,IF(AND(BDZ35&lt;=BES14,BEB35&lt;=BET14),BEB35-BES14,0))))),0)),0)</f>
        <v>　</v>
      </c>
      <c r="BET35" s="663"/>
      <c r="BEU35" s="664"/>
      <c r="BEV35" s="662" t="str">
        <f>IFERROR(IF(OR(BDU35="日",BDU35="祝",BDU35=0,BDZ35=0),"　",MAX(IF(AND(BDZ35&lt;=BEV14,BEB35&gt;BEW14),BEW14-BEV14,IF(BEB35&lt;=BEW14,0,IF(AND(BDZ35&gt;BEV14,BEB35&gt;BEW14),BEW14-BDZ35,0))),0)),0)</f>
        <v>　</v>
      </c>
      <c r="BEW35" s="663"/>
      <c r="BEX35" s="664"/>
      <c r="BEY35" s="662" t="str">
        <f t="shared" si="25"/>
        <v>　</v>
      </c>
      <c r="BEZ35" s="663"/>
      <c r="BFA35" s="664"/>
      <c r="BFB35" s="665" t="str">
        <f>IF(BFE35="×",TIME(0,0,0),IF(BFO4="非常勤",BED35,BEP35))</f>
        <v>　</v>
      </c>
      <c r="BFC35" s="666"/>
      <c r="BFD35" s="667"/>
      <c r="BFE35" s="265"/>
      <c r="BFF35" s="665" t="str">
        <f>IF(BFI35="×",TIME(0,0,0),IF(BFO4="非常勤",BEG35,BES35))</f>
        <v>　</v>
      </c>
      <c r="BFG35" s="666"/>
      <c r="BFH35" s="667"/>
      <c r="BFI35" s="265"/>
      <c r="BFJ35" s="665" t="str">
        <f>IF(BFM35="×",TIME(0,0,0),IF(BFO4="非常勤",BEJ35,BEV35))</f>
        <v>　</v>
      </c>
      <c r="BFK35" s="666"/>
      <c r="BFL35" s="667"/>
      <c r="BFM35" s="265"/>
      <c r="BFN35" s="665" t="str">
        <f>IF(BFQ35="×",TIME(0,0,0),IF(BFO4="非常勤",BEM35,BEY35))</f>
        <v>　</v>
      </c>
      <c r="BFO35" s="666"/>
      <c r="BFP35" s="667"/>
      <c r="BFQ35" s="265"/>
      <c r="BFR35" s="720"/>
      <c r="BFS35" s="720"/>
      <c r="BFT35" s="668"/>
      <c r="BFU35" s="670"/>
      <c r="BFV35" s="669"/>
      <c r="BFW35" s="671"/>
      <c r="BFX35" s="672"/>
      <c r="BFY35" s="672"/>
      <c r="BFZ35" s="673"/>
      <c r="BGA35" s="263">
        <f>'別表_個別勤務状況（1～60）'!$A$35</f>
        <v>21</v>
      </c>
      <c r="BGB35" s="264" t="str">
        <f>'別表_個別勤務状況（1～60）'!$B$35</f>
        <v>水</v>
      </c>
      <c r="BGC35" s="660"/>
      <c r="BGD35" s="661"/>
      <c r="BGE35" s="660"/>
      <c r="BGF35" s="661"/>
      <c r="BGG35" s="660"/>
      <c r="BGH35" s="661"/>
      <c r="BGI35" s="660"/>
      <c r="BGJ35" s="661"/>
      <c r="BGK35" s="662" t="str">
        <f>IFERROR(IF(OR(BGB35="日",BGB35="祝",BGB35=0,BGC35=""),"　",MAX(IF(AND(BGC35&lt;=BGK14,BGE35&gt;BGL14),BGL14-BGK14,IF(AND(BGC35&gt;BGK14,BGE35&lt;=BGL14),BGE35-BGC35,IF(AND(BGC35&lt;=BGK14,BGE35&lt;=BGL14),BGE35-BGK14,IF(AND(BGC35&gt;BGK14,BGE35&gt;BGL14),BGL14-BGC35,0)))),0)),0)</f>
        <v>　</v>
      </c>
      <c r="BGL35" s="663"/>
      <c r="BGM35" s="664"/>
      <c r="BGN35" s="662" t="str">
        <f>IFERROR(IF(OR(BGB35="日",BGB35="祝",BGB35=0,BGG35=""),"　",MAX(IF(AND(BGG35&gt;BGQ14,BGI35&gt;BGO14),0,IF(AND(BGG35&lt;=BGQ14,BGG35&gt;BGN14,BGI35&gt;BGO14),BGQ14-BGG35,IF(AND(BGG35&lt;=BGQ14,BGG35&lt;=BGN14,BGI35&gt;BGO14),BGQ14-BGN14,IF(AND(BGG35&gt;BGN14,BGI35&lt;=BGO14),BGI35-BGG35,IF(AND(BGG35&lt;=BGN14,BGI35&lt;=BGO14),BGI35-BGN14,0))))),0)),0)</f>
        <v>　</v>
      </c>
      <c r="BGO35" s="663"/>
      <c r="BGP35" s="664"/>
      <c r="BGQ35" s="662" t="str">
        <f>IFERROR(IF(OR(BGB35="日",BGB35="祝",BGB35=0,BGG35=0),"　",MAX(IF(AND(BGG35&lt;=BGQ14,BGI35&gt;BGR14),BGR14-BGQ14,IF(BGI35&lt;=BGR14,0,IF(AND(BGG35&gt;BGQ14,BGI35&gt;BGR14),BGR14-BGG35,0))),0)),0)</f>
        <v>　</v>
      </c>
      <c r="BGR35" s="663"/>
      <c r="BGS35" s="664"/>
      <c r="BGT35" s="662" t="str">
        <f>IFERROR(IF(OR(BGB35="日",BGB35="祝",BGB35=0,BGG35=0),"　",MAX(IF(BGG35&gt;BGT14,BGI35-BGG35,IF(BGG35&lt;=BGT14,BGI35-BGT14,0)),0)),0)</f>
        <v>　</v>
      </c>
      <c r="BGU35" s="663"/>
      <c r="BGV35" s="664"/>
      <c r="BGW35" s="662" t="str">
        <f>IFERROR(IF(OR(BGB35="日",BGB35="祝",BGB35=0,BGC35=""),"　",MAX(IF(AND(BGC35&lt;=BGW14,BGE35&gt;BGX14),BGX14-BGW14,IF(AND(BGC35&gt;BGW14,BGE35&lt;=BGX14),BGE35-BGC35,IF(AND(BGC35&lt;=BGW14,BGE35&lt;=BGX14),BGE35-BGW14,IF(AND(BGC35&gt;BGW14,BGE35&gt;BGX14),BGX14-BGC35,0)))),0)),0)</f>
        <v>　</v>
      </c>
      <c r="BGX35" s="663"/>
      <c r="BGY35" s="664"/>
      <c r="BGZ35" s="662" t="str">
        <f>IFERROR(IF(OR(BGB35="日",BGB35="祝",BGB35=0,BGG35=0),"　",MAX(IF(AND(BGG35&gt;BHC14,BGI35&gt;BHA14),0,IF(AND(BGG35&lt;=BHC14,BGG35&gt;BGZ14,BGI35&gt;BHA14),BHC14-BGG35,IF(AND(BGG35&lt;=BHC14,BGG35&lt;=BGZ14,BGI35&gt;BHA14),BHC14-BGZ14,IF(AND(BGG35&gt;BGZ14,BGI35&lt;=BHA14),BGI35-BGG35,IF(AND(BGG35&lt;=BGZ14,BGI35&lt;=BHA14),BGI35-BGZ14,0))))),0)),0)</f>
        <v>　</v>
      </c>
      <c r="BHA35" s="663"/>
      <c r="BHB35" s="664"/>
      <c r="BHC35" s="662" t="str">
        <f>IFERROR(IF(OR(BGB35="日",BGB35="祝",BGB35=0,BGG35=0),"　",MAX(IF(AND(BGG35&lt;=BHC14,BGI35&gt;BHD14),BHD14-BHC14,IF(BGI35&lt;=BHD14,0,IF(AND(BGG35&gt;BHC14,BGI35&gt;BHD14),BHD14-BGG35,0))),0)),0)</f>
        <v>　</v>
      </c>
      <c r="BHD35" s="663"/>
      <c r="BHE35" s="664"/>
      <c r="BHF35" s="662" t="str">
        <f t="shared" si="26"/>
        <v>　</v>
      </c>
      <c r="BHG35" s="663"/>
      <c r="BHH35" s="664"/>
      <c r="BHI35" s="665" t="str">
        <f>IF(BHL35="×",TIME(0,0,0),IF(BHV4="非常勤",BGK35,BGW35))</f>
        <v>　</v>
      </c>
      <c r="BHJ35" s="666"/>
      <c r="BHK35" s="667"/>
      <c r="BHL35" s="265"/>
      <c r="BHM35" s="665" t="str">
        <f>IF(BHP35="×",TIME(0,0,0),IF(BHV4="非常勤",BGN35,BGZ35))</f>
        <v>　</v>
      </c>
      <c r="BHN35" s="666"/>
      <c r="BHO35" s="667"/>
      <c r="BHP35" s="265"/>
      <c r="BHQ35" s="665" t="str">
        <f>IF(BHT35="×",TIME(0,0,0),IF(BHV4="非常勤",BGQ35,BHC35))</f>
        <v>　</v>
      </c>
      <c r="BHR35" s="666"/>
      <c r="BHS35" s="667"/>
      <c r="BHT35" s="265"/>
      <c r="BHU35" s="665" t="str">
        <f>IF(BHX35="×",TIME(0,0,0),IF(BHV4="非常勤",BGT35,BHF35))</f>
        <v>　</v>
      </c>
      <c r="BHV35" s="666"/>
      <c r="BHW35" s="667"/>
      <c r="BHX35" s="265"/>
      <c r="BHY35" s="720"/>
      <c r="BHZ35" s="720"/>
      <c r="BIA35" s="668"/>
      <c r="BIB35" s="670"/>
      <c r="BIC35" s="669"/>
      <c r="BID35" s="671"/>
      <c r="BIE35" s="672"/>
      <c r="BIF35" s="672"/>
      <c r="BIG35" s="673"/>
      <c r="BIH35" s="263">
        <f>'別表_個別勤務状況（1～60）'!$A$35</f>
        <v>21</v>
      </c>
      <c r="BII35" s="264" t="str">
        <f>'別表_個別勤務状況（1～60）'!$B$35</f>
        <v>水</v>
      </c>
      <c r="BIJ35" s="660"/>
      <c r="BIK35" s="661"/>
      <c r="BIL35" s="660"/>
      <c r="BIM35" s="661"/>
      <c r="BIN35" s="660"/>
      <c r="BIO35" s="661"/>
      <c r="BIP35" s="660"/>
      <c r="BIQ35" s="661"/>
      <c r="BIR35" s="662" t="str">
        <f>IFERROR(IF(OR(BII35="日",BII35="祝",BII35=0,BIJ35=""),"　",MAX(IF(AND(BIJ35&lt;=BIR14,BIL35&gt;BIS14),BIS14-BIR14,IF(AND(BIJ35&gt;BIR14,BIL35&lt;=BIS14),BIL35-BIJ35,IF(AND(BIJ35&lt;=BIR14,BIL35&lt;=BIS14),BIL35-BIR14,IF(AND(BIJ35&gt;BIR14,BIL35&gt;BIS14),BIS14-BIJ35,0)))),0)),0)</f>
        <v>　</v>
      </c>
      <c r="BIS35" s="663"/>
      <c r="BIT35" s="664"/>
      <c r="BIU35" s="662" t="str">
        <f>IFERROR(IF(OR(BII35="日",BII35="祝",BII35=0,BIN35=""),"　",MAX(IF(AND(BIN35&gt;BIX14,BIP35&gt;BIV14),0,IF(AND(BIN35&lt;=BIX14,BIN35&gt;BIU14,BIP35&gt;BIV14),BIX14-BIN35,IF(AND(BIN35&lt;=BIX14,BIN35&lt;=BIU14,BIP35&gt;BIV14),BIX14-BIU14,IF(AND(BIN35&gt;BIU14,BIP35&lt;=BIV14),BIP35-BIN35,IF(AND(BIN35&lt;=BIU14,BIP35&lt;=BIV14),BIP35-BIU14,0))))),0)),0)</f>
        <v>　</v>
      </c>
      <c r="BIV35" s="663"/>
      <c r="BIW35" s="664"/>
      <c r="BIX35" s="662" t="str">
        <f>IFERROR(IF(OR(BII35="日",BII35="祝",BII35=0,BIN35=0),"　",MAX(IF(AND(BIN35&lt;=BIX14,BIP35&gt;BIY14),BIY14-BIX14,IF(BIP35&lt;=BIY14,0,IF(AND(BIN35&gt;BIX14,BIP35&gt;BIY14),BIY14-BIN35,0))),0)),0)</f>
        <v>　</v>
      </c>
      <c r="BIY35" s="663"/>
      <c r="BIZ35" s="664"/>
      <c r="BJA35" s="662" t="str">
        <f>IFERROR(IF(OR(BII35="日",BII35="祝",BII35=0,BIN35=0),"　",MAX(IF(BIN35&gt;BJA14,BIP35-BIN35,IF(BIN35&lt;=BJA14,BIP35-BJA14,0)),0)),0)</f>
        <v>　</v>
      </c>
      <c r="BJB35" s="663"/>
      <c r="BJC35" s="664"/>
      <c r="BJD35" s="662" t="str">
        <f>IFERROR(IF(OR(BII35="日",BII35="祝",BII35=0,BIJ35=""),"　",MAX(IF(AND(BIJ35&lt;=BJD14,BIL35&gt;BJE14),BJE14-BJD14,IF(AND(BIJ35&gt;BJD14,BIL35&lt;=BJE14),BIL35-BIJ35,IF(AND(BIJ35&lt;=BJD14,BIL35&lt;=BJE14),BIL35-BJD14,IF(AND(BIJ35&gt;BJD14,BIL35&gt;BJE14),BJE14-BIJ35,0)))),0)),0)</f>
        <v>　</v>
      </c>
      <c r="BJE35" s="663"/>
      <c r="BJF35" s="664"/>
      <c r="BJG35" s="662" t="str">
        <f>IFERROR(IF(OR(BII35="日",BII35="祝",BII35=0,BIN35=0),"　",MAX(IF(AND(BIN35&gt;BJJ14,BIP35&gt;BJH14),0,IF(AND(BIN35&lt;=BJJ14,BIN35&gt;BJG14,BIP35&gt;BJH14),BJJ14-BIN35,IF(AND(BIN35&lt;=BJJ14,BIN35&lt;=BJG14,BIP35&gt;BJH14),BJJ14-BJG14,IF(AND(BIN35&gt;BJG14,BIP35&lt;=BJH14),BIP35-BIN35,IF(AND(BIN35&lt;=BJG14,BIP35&lt;=BJH14),BIP35-BJG14,0))))),0)),0)</f>
        <v>　</v>
      </c>
      <c r="BJH35" s="663"/>
      <c r="BJI35" s="664"/>
      <c r="BJJ35" s="662" t="str">
        <f>IFERROR(IF(OR(BII35="日",BII35="祝",BII35=0,BIN35=0),"　",MAX(IF(AND(BIN35&lt;=BJJ14,BIP35&gt;BJK14),BJK14-BJJ14,IF(BIP35&lt;=BJK14,0,IF(AND(BIN35&gt;BJJ14,BIP35&gt;BJK14),BJK14-BIN35,0))),0)),0)</f>
        <v>　</v>
      </c>
      <c r="BJK35" s="663"/>
      <c r="BJL35" s="664"/>
      <c r="BJM35" s="662" t="str">
        <f t="shared" si="27"/>
        <v>　</v>
      </c>
      <c r="BJN35" s="663"/>
      <c r="BJO35" s="664"/>
      <c r="BJP35" s="665" t="str">
        <f>IF(BJS35="×",TIME(0,0,0),IF(BKC4="非常勤",BIR35,BJD35))</f>
        <v>　</v>
      </c>
      <c r="BJQ35" s="666"/>
      <c r="BJR35" s="667"/>
      <c r="BJS35" s="265"/>
      <c r="BJT35" s="665" t="str">
        <f>IF(BJW35="×",TIME(0,0,0),IF(BKC4="非常勤",BIU35,BJG35))</f>
        <v>　</v>
      </c>
      <c r="BJU35" s="666"/>
      <c r="BJV35" s="667"/>
      <c r="BJW35" s="265"/>
      <c r="BJX35" s="665" t="str">
        <f>IF(BKA35="×",TIME(0,0,0),IF(BKC4="非常勤",BIX35,BJJ35))</f>
        <v>　</v>
      </c>
      <c r="BJY35" s="666"/>
      <c r="BJZ35" s="667"/>
      <c r="BKA35" s="265"/>
      <c r="BKB35" s="665" t="str">
        <f>IF(BKE35="×",TIME(0,0,0),IF(BKC4="非常勤",BJA35,BJM35))</f>
        <v>　</v>
      </c>
      <c r="BKC35" s="666"/>
      <c r="BKD35" s="667"/>
      <c r="BKE35" s="265"/>
      <c r="BKF35" s="720"/>
      <c r="BKG35" s="720"/>
      <c r="BKH35" s="668"/>
      <c r="BKI35" s="670"/>
      <c r="BKJ35" s="669"/>
      <c r="BKK35" s="671"/>
      <c r="BKL35" s="672"/>
      <c r="BKM35" s="672"/>
      <c r="BKN35" s="673"/>
      <c r="BKO35" s="263">
        <f>'別表_個別勤務状況（1～60）'!$A$35</f>
        <v>21</v>
      </c>
      <c r="BKP35" s="264" t="str">
        <f>'別表_個別勤務状況（1～60）'!$B$35</f>
        <v>水</v>
      </c>
      <c r="BKQ35" s="660"/>
      <c r="BKR35" s="661"/>
      <c r="BKS35" s="660"/>
      <c r="BKT35" s="661"/>
      <c r="BKU35" s="660"/>
      <c r="BKV35" s="661"/>
      <c r="BKW35" s="660"/>
      <c r="BKX35" s="661"/>
      <c r="BKY35" s="662" t="str">
        <f>IFERROR(IF(OR(BKP35="日",BKP35="祝",BKP35=0,BKQ35=""),"　",MAX(IF(AND(BKQ35&lt;=BKY14,BKS35&gt;BKZ14),BKZ14-BKY14,IF(AND(BKQ35&gt;BKY14,BKS35&lt;=BKZ14),BKS35-BKQ35,IF(AND(BKQ35&lt;=BKY14,BKS35&lt;=BKZ14),BKS35-BKY14,IF(AND(BKQ35&gt;BKY14,BKS35&gt;BKZ14),BKZ14-BKQ35,0)))),0)),0)</f>
        <v>　</v>
      </c>
      <c r="BKZ35" s="663"/>
      <c r="BLA35" s="664"/>
      <c r="BLB35" s="662" t="str">
        <f>IFERROR(IF(OR(BKP35="日",BKP35="祝",BKP35=0,BKU35=""),"　",MAX(IF(AND(BKU35&gt;BLE14,BKW35&gt;BLC14),0,IF(AND(BKU35&lt;=BLE14,BKU35&gt;BLB14,BKW35&gt;BLC14),BLE14-BKU35,IF(AND(BKU35&lt;=BLE14,BKU35&lt;=BLB14,BKW35&gt;BLC14),BLE14-BLB14,IF(AND(BKU35&gt;BLB14,BKW35&lt;=BLC14),BKW35-BKU35,IF(AND(BKU35&lt;=BLB14,BKW35&lt;=BLC14),BKW35-BLB14,0))))),0)),0)</f>
        <v>　</v>
      </c>
      <c r="BLC35" s="663"/>
      <c r="BLD35" s="664"/>
      <c r="BLE35" s="662" t="str">
        <f>IFERROR(IF(OR(BKP35="日",BKP35="祝",BKP35=0,BKU35=0),"　",MAX(IF(AND(BKU35&lt;=BLE14,BKW35&gt;BLF14),BLF14-BLE14,IF(BKW35&lt;=BLF14,0,IF(AND(BKU35&gt;BLE14,BKW35&gt;BLF14),BLF14-BKU35,0))),0)),0)</f>
        <v>　</v>
      </c>
      <c r="BLF35" s="663"/>
      <c r="BLG35" s="664"/>
      <c r="BLH35" s="662" t="str">
        <f>IFERROR(IF(OR(BKP35="日",BKP35="祝",BKP35=0,BKU35=0),"　",MAX(IF(BKU35&gt;BLH14,BKW35-BKU35,IF(BKU35&lt;=BLH14,BKW35-BLH14,0)),0)),0)</f>
        <v>　</v>
      </c>
      <c r="BLI35" s="663"/>
      <c r="BLJ35" s="664"/>
      <c r="BLK35" s="662" t="str">
        <f>IFERROR(IF(OR(BKP35="日",BKP35="祝",BKP35=0,BKQ35=""),"　",MAX(IF(AND(BKQ35&lt;=BLK14,BKS35&gt;BLL14),BLL14-BLK14,IF(AND(BKQ35&gt;BLK14,BKS35&lt;=BLL14),BKS35-BKQ35,IF(AND(BKQ35&lt;=BLK14,BKS35&lt;=BLL14),BKS35-BLK14,IF(AND(BKQ35&gt;BLK14,BKS35&gt;BLL14),BLL14-BKQ35,0)))),0)),0)</f>
        <v>　</v>
      </c>
      <c r="BLL35" s="663"/>
      <c r="BLM35" s="664"/>
      <c r="BLN35" s="662" t="str">
        <f>IFERROR(IF(OR(BKP35="日",BKP35="祝",BKP35=0,BKU35=0),"　",MAX(IF(AND(BKU35&gt;BLQ14,BKW35&gt;BLO14),0,IF(AND(BKU35&lt;=BLQ14,BKU35&gt;BLN14,BKW35&gt;BLO14),BLQ14-BKU35,IF(AND(BKU35&lt;=BLQ14,BKU35&lt;=BLN14,BKW35&gt;BLO14),BLQ14-BLN14,IF(AND(BKU35&gt;BLN14,BKW35&lt;=BLO14),BKW35-BKU35,IF(AND(BKU35&lt;=BLN14,BKW35&lt;=BLO14),BKW35-BLN14,0))))),0)),0)</f>
        <v>　</v>
      </c>
      <c r="BLO35" s="663"/>
      <c r="BLP35" s="664"/>
      <c r="BLQ35" s="662" t="str">
        <f>IFERROR(IF(OR(BKP35="日",BKP35="祝",BKP35=0,BKU35=0),"　",MAX(IF(AND(BKU35&lt;=BLQ14,BKW35&gt;BLR14),BLR14-BLQ14,IF(BKW35&lt;=BLR14,0,IF(AND(BKU35&gt;BLQ14,BKW35&gt;BLR14),BLR14-BKU35,0))),0)),0)</f>
        <v>　</v>
      </c>
      <c r="BLR35" s="663"/>
      <c r="BLS35" s="664"/>
      <c r="BLT35" s="662" t="str">
        <f t="shared" si="28"/>
        <v>　</v>
      </c>
      <c r="BLU35" s="663"/>
      <c r="BLV35" s="664"/>
      <c r="BLW35" s="665" t="str">
        <f>IF(BLZ35="×",TIME(0,0,0),IF(BMJ4="非常勤",BKY35,BLK35))</f>
        <v>　</v>
      </c>
      <c r="BLX35" s="666"/>
      <c r="BLY35" s="667"/>
      <c r="BLZ35" s="265"/>
      <c r="BMA35" s="665" t="str">
        <f>IF(BMD35="×",TIME(0,0,0),IF(BMJ4="非常勤",BLB35,BLN35))</f>
        <v>　</v>
      </c>
      <c r="BMB35" s="666"/>
      <c r="BMC35" s="667"/>
      <c r="BMD35" s="265"/>
      <c r="BME35" s="665" t="str">
        <f>IF(BMH35="×",TIME(0,0,0),IF(BMJ4="非常勤",BLE35,BLQ35))</f>
        <v>　</v>
      </c>
      <c r="BMF35" s="666"/>
      <c r="BMG35" s="667"/>
      <c r="BMH35" s="265"/>
      <c r="BMI35" s="665" t="str">
        <f>IF(BML35="×",TIME(0,0,0),IF(BMJ4="非常勤",BLH35,BLT35))</f>
        <v>　</v>
      </c>
      <c r="BMJ35" s="666"/>
      <c r="BMK35" s="667"/>
      <c r="BML35" s="265"/>
      <c r="BMM35" s="720"/>
      <c r="BMN35" s="720"/>
      <c r="BMO35" s="668"/>
      <c r="BMP35" s="670"/>
      <c r="BMQ35" s="669"/>
      <c r="BMR35" s="671"/>
      <c r="BMS35" s="672"/>
      <c r="BMT35" s="672"/>
      <c r="BMU35" s="673"/>
      <c r="BMV35" s="263">
        <f>'別表_個別勤務状況（1～60）'!$A$35</f>
        <v>21</v>
      </c>
      <c r="BMW35" s="264" t="str">
        <f>'別表_個別勤務状況（1～60）'!$B$35</f>
        <v>水</v>
      </c>
      <c r="BMX35" s="660"/>
      <c r="BMY35" s="661"/>
      <c r="BMZ35" s="660"/>
      <c r="BNA35" s="661"/>
      <c r="BNB35" s="660"/>
      <c r="BNC35" s="661"/>
      <c r="BND35" s="660"/>
      <c r="BNE35" s="661"/>
      <c r="BNF35" s="662" t="str">
        <f>IFERROR(IF(OR(BMW35="日",BMW35="祝",BMW35=0,BMX35=""),"　",MAX(IF(AND(BMX35&lt;=BNF14,BMZ35&gt;BNG14),BNG14-BNF14,IF(AND(BMX35&gt;BNF14,BMZ35&lt;=BNG14),BMZ35-BMX35,IF(AND(BMX35&lt;=BNF14,BMZ35&lt;=BNG14),BMZ35-BNF14,IF(AND(BMX35&gt;BNF14,BMZ35&gt;BNG14),BNG14-BMX35,0)))),0)),0)</f>
        <v>　</v>
      </c>
      <c r="BNG35" s="663"/>
      <c r="BNH35" s="664"/>
      <c r="BNI35" s="662" t="str">
        <f>IFERROR(IF(OR(BMW35="日",BMW35="祝",BMW35=0,BNB35=""),"　",MAX(IF(AND(BNB35&gt;BNL14,BND35&gt;BNJ14),0,IF(AND(BNB35&lt;=BNL14,BNB35&gt;BNI14,BND35&gt;BNJ14),BNL14-BNB35,IF(AND(BNB35&lt;=BNL14,BNB35&lt;=BNI14,BND35&gt;BNJ14),BNL14-BNI14,IF(AND(BNB35&gt;BNI14,BND35&lt;=BNJ14),BND35-BNB35,IF(AND(BNB35&lt;=BNI14,BND35&lt;=BNJ14),BND35-BNI14,0))))),0)),0)</f>
        <v>　</v>
      </c>
      <c r="BNJ35" s="663"/>
      <c r="BNK35" s="664"/>
      <c r="BNL35" s="662" t="str">
        <f>IFERROR(IF(OR(BMW35="日",BMW35="祝",BMW35=0,BNB35=0),"　",MAX(IF(AND(BNB35&lt;=BNL14,BND35&gt;BNM14),BNM14-BNL14,IF(BND35&lt;=BNM14,0,IF(AND(BNB35&gt;BNL14,BND35&gt;BNM14),BNM14-BNB35,0))),0)),0)</f>
        <v>　</v>
      </c>
      <c r="BNM35" s="663"/>
      <c r="BNN35" s="664"/>
      <c r="BNO35" s="662" t="str">
        <f>IFERROR(IF(OR(BMW35="日",BMW35="祝",BMW35=0,BNB35=0),"　",MAX(IF(BNB35&gt;BNO14,BND35-BNB35,IF(BNB35&lt;=BNO14,BND35-BNO14,0)),0)),0)</f>
        <v>　</v>
      </c>
      <c r="BNP35" s="663"/>
      <c r="BNQ35" s="664"/>
      <c r="BNR35" s="662" t="str">
        <f>IFERROR(IF(OR(BMW35="日",BMW35="祝",BMW35=0,BMX35=""),"　",MAX(IF(AND(BMX35&lt;=BNR14,BMZ35&gt;BNS14),BNS14-BNR14,IF(AND(BMX35&gt;BNR14,BMZ35&lt;=BNS14),BMZ35-BMX35,IF(AND(BMX35&lt;=BNR14,BMZ35&lt;=BNS14),BMZ35-BNR14,IF(AND(BMX35&gt;BNR14,BMZ35&gt;BNS14),BNS14-BMX35,0)))),0)),0)</f>
        <v>　</v>
      </c>
      <c r="BNS35" s="663"/>
      <c r="BNT35" s="664"/>
      <c r="BNU35" s="662" t="str">
        <f>IFERROR(IF(OR(BMW35="日",BMW35="祝",BMW35=0,BNB35=0),"　",MAX(IF(AND(BNB35&gt;BNX14,BND35&gt;BNV14),0,IF(AND(BNB35&lt;=BNX14,BNB35&gt;BNU14,BND35&gt;BNV14),BNX14-BNB35,IF(AND(BNB35&lt;=BNX14,BNB35&lt;=BNU14,BND35&gt;BNV14),BNX14-BNU14,IF(AND(BNB35&gt;BNU14,BND35&lt;=BNV14),BND35-BNB35,IF(AND(BNB35&lt;=BNU14,BND35&lt;=BNV14),BND35-BNU14,0))))),0)),0)</f>
        <v>　</v>
      </c>
      <c r="BNV35" s="663"/>
      <c r="BNW35" s="664"/>
      <c r="BNX35" s="662" t="str">
        <f>IFERROR(IF(OR(BMW35="日",BMW35="祝",BMW35=0,BNB35=0),"　",MAX(IF(AND(BNB35&lt;=BNX14,BND35&gt;BNY14),BNY14-BNX14,IF(BND35&lt;=BNY14,0,IF(AND(BNB35&gt;BNX14,BND35&gt;BNY14),BNY14-BNB35,0))),0)),0)</f>
        <v>　</v>
      </c>
      <c r="BNY35" s="663"/>
      <c r="BNZ35" s="664"/>
      <c r="BOA35" s="662" t="str">
        <f t="shared" si="29"/>
        <v>　</v>
      </c>
      <c r="BOB35" s="663"/>
      <c r="BOC35" s="664"/>
      <c r="BOD35" s="665" t="str">
        <f>IF(BOG35="×",TIME(0,0,0),IF(BOQ4="非常勤",BNF35,BNR35))</f>
        <v>　</v>
      </c>
      <c r="BOE35" s="666"/>
      <c r="BOF35" s="667"/>
      <c r="BOG35" s="265"/>
      <c r="BOH35" s="665" t="str">
        <f>IF(BOK35="×",TIME(0,0,0),IF(BOQ4="非常勤",BNI35,BNU35))</f>
        <v>　</v>
      </c>
      <c r="BOI35" s="666"/>
      <c r="BOJ35" s="667"/>
      <c r="BOK35" s="265"/>
      <c r="BOL35" s="665" t="str">
        <f>IF(BOO35="×",TIME(0,0,0),IF(BOQ4="非常勤",BNL35,BNX35))</f>
        <v>　</v>
      </c>
      <c r="BOM35" s="666"/>
      <c r="BON35" s="667"/>
      <c r="BOO35" s="265"/>
      <c r="BOP35" s="665" t="str">
        <f>IF(BOS35="×",TIME(0,0,0),IF(BOQ4="非常勤",BNO35,BOA35))</f>
        <v>　</v>
      </c>
      <c r="BOQ35" s="666"/>
      <c r="BOR35" s="667"/>
      <c r="BOS35" s="265"/>
      <c r="BOT35" s="720"/>
      <c r="BOU35" s="720"/>
      <c r="BOV35" s="668"/>
      <c r="BOW35" s="670"/>
      <c r="BOX35" s="669"/>
      <c r="BOY35" s="671"/>
      <c r="BOZ35" s="672"/>
      <c r="BPA35" s="672"/>
      <c r="BPB35" s="673"/>
    </row>
    <row r="36" spans="1:1770" ht="15" customHeight="1">
      <c r="A36" s="263">
        <f>'別表_個別勤務状況（1～60）'!$A$36</f>
        <v>22</v>
      </c>
      <c r="B36" s="264" t="str">
        <f>'別表_個別勤務状況（1～60）'!$B$36</f>
        <v>木</v>
      </c>
      <c r="C36" s="575"/>
      <c r="D36" s="575"/>
      <c r="E36" s="575"/>
      <c r="F36" s="575"/>
      <c r="G36" s="575"/>
      <c r="H36" s="575"/>
      <c r="I36" s="575"/>
      <c r="J36" s="575"/>
      <c r="K36" s="662" t="str">
        <f>IFERROR(IF(OR(B36="日",B36="祝",B36=0,C36=""),"　",MAX(IF(AND(C36&lt;=K14,E36&gt;L14),L14-K14,IF(AND(C36&gt;K14,E36&lt;=L14),E36-C36,IF(AND(C36&lt;=K14,E36&lt;=L14),E36-K14,IF(AND(C36&gt;K14,E36&gt;L14),L14-C36,0)))),0)),0)</f>
        <v>　</v>
      </c>
      <c r="L36" s="663"/>
      <c r="M36" s="664"/>
      <c r="N36" s="662" t="str">
        <f>IFERROR(IF(OR(B36="日",B36="祝",B36=0,G36=""),"　",MAX(IF(AND(G36&gt;Q14,I36&gt;O14),0,IF(AND(G36&lt;=Q14,G36&gt;N14,I36&gt;O14),Q14-G36,IF(AND(G36&lt;=Q14,G36&lt;=N14,I36&gt;O14),Q14-N14,IF(AND(G36&gt;N14,I36&lt;=O14),I36-G36,IF(AND(G36&lt;=N14,I36&lt;=O14),I36-N14,0))))),0)),0)</f>
        <v>　</v>
      </c>
      <c r="O36" s="663"/>
      <c r="P36" s="664"/>
      <c r="Q36" s="662" t="str">
        <f>IFERROR(IF(OR(B36="日",B36="祝",B36=0,G36=0),"　",MAX(IF(AND(G36&lt;=Q14,I36&gt;R14),R14-Q14,IF(I36&lt;=R14,0,IF(AND(G36&gt;Q14,I36&gt;R14),R14-G36,0))),0)),0)</f>
        <v>　</v>
      </c>
      <c r="R36" s="663"/>
      <c r="S36" s="664"/>
      <c r="T36" s="662" t="str">
        <f>IFERROR(IF(OR(B36="日",B36="祝",B36=0,G36=0),"　",MAX(IF(G36&gt;T14,I36-G36,IF(G36&lt;=T14,I36-T14,0)),0)),0)</f>
        <v>　</v>
      </c>
      <c r="U36" s="663"/>
      <c r="V36" s="664"/>
      <c r="W36" s="730" t="str">
        <f>IFERROR(IF(OR(B36="日",B36="祝",B36=0,C36=""),"　",MAX(IF(AND(C36&lt;=W14,E36&gt;X14),X14-W14,IF(AND(C36&gt;W14,E36&lt;=X14),E36-C36,IF(AND(C36&lt;=W14,E36&lt;=X14),E36-W14,IF(AND(C36&gt;W14,E36&gt;X14),X14-C36,0)))),0)),0)</f>
        <v>　</v>
      </c>
      <c r="X36" s="731"/>
      <c r="Y36" s="731"/>
      <c r="Z36" s="730" t="str">
        <f>IFERROR(IF(OR(B36="日",B36="祝",B36=0,G36=0),"　",MAX(IF(AND(G36&gt;AC14,I36&gt;AA14),0,IF(AND(G36&lt;=AC14,G36&gt;Z14,I36&gt;AA14),AC14-G36,IF(AND(G36&lt;=AC14,G36&lt;=Z14,I36&gt;AA14),AC14-Z14,IF(AND(G36&gt;Z14,I36&lt;=AA14),I36-G36,IF(AND(G36&lt;=Z14,I36&lt;=AA14),I36-Z14,0))))),0)),0)</f>
        <v>　</v>
      </c>
      <c r="AA36" s="730"/>
      <c r="AB36" s="730"/>
      <c r="AC36" s="730" t="str">
        <f>IFERROR(IF(OR(B36="日",B36="祝",B36=0,G36=0),"　",MAX(IF(AND(G36&lt;=AC14,I36&gt;AD14),AD14-AC14,IF(I36&lt;=AD14,0,IF(AND(G36&gt;AC14,I36&gt;AD14),AD14-G36,0))),0)),0)</f>
        <v>　</v>
      </c>
      <c r="AD36" s="731"/>
      <c r="AE36" s="731"/>
      <c r="AF36" s="730" t="str">
        <f t="shared" si="0"/>
        <v>　</v>
      </c>
      <c r="AG36" s="731"/>
      <c r="AH36" s="731"/>
      <c r="AI36" s="565" t="str">
        <f>IF(AL36="×",TIME(0,0,0),IF(AV4="非常勤",K36,W36))</f>
        <v>　</v>
      </c>
      <c r="AJ36" s="566"/>
      <c r="AK36" s="566"/>
      <c r="AL36" s="265"/>
      <c r="AM36" s="565" t="str">
        <f>IF(AP36="×",TIME(0,0,0),IF(AV4="非常勤",N36,Z36))</f>
        <v>　</v>
      </c>
      <c r="AN36" s="566"/>
      <c r="AO36" s="566"/>
      <c r="AP36" s="265"/>
      <c r="AQ36" s="565" t="str">
        <f>IF(AT36="×",TIME(0,0,0),IF(AV4="非常勤",Q36,AC36))</f>
        <v>　</v>
      </c>
      <c r="AR36" s="566"/>
      <c r="AS36" s="566"/>
      <c r="AT36" s="265"/>
      <c r="AU36" s="565" t="str">
        <f>IF(AX36="×",TIME(0,0,0),IF(AV4="非常勤",T36,AF36))</f>
        <v>　</v>
      </c>
      <c r="AV36" s="566"/>
      <c r="AW36" s="567"/>
      <c r="AX36" s="265"/>
      <c r="AY36" s="720"/>
      <c r="AZ36" s="720"/>
      <c r="BA36" s="668"/>
      <c r="BB36" s="670"/>
      <c r="BC36" s="669"/>
      <c r="BD36" s="671"/>
      <c r="BE36" s="672"/>
      <c r="BF36" s="672"/>
      <c r="BG36" s="673"/>
      <c r="BH36" s="263">
        <f>'別表_個別勤務状況（1～60）'!$A$36</f>
        <v>22</v>
      </c>
      <c r="BI36" s="264" t="str">
        <f>'別表_個別勤務状況（1～60）'!$B$36</f>
        <v>木</v>
      </c>
      <c r="BJ36" s="575"/>
      <c r="BK36" s="575"/>
      <c r="BL36" s="575"/>
      <c r="BM36" s="575"/>
      <c r="BN36" s="575"/>
      <c r="BO36" s="575"/>
      <c r="BP36" s="575"/>
      <c r="BQ36" s="575"/>
      <c r="BR36" s="662" t="str">
        <f>IFERROR(IF(OR(BI36="日",BI36="祝",BI36=0,BJ36=""),"　",MAX(IF(AND(BJ36&lt;=BR14,BL36&gt;BS14),BS14-BR14,IF(AND(BJ36&gt;BR14,BL36&lt;=BS14),BL36-BJ36,IF(AND(BJ36&lt;=BR14,BL36&lt;=BS14),BL36-BR14,IF(AND(BJ36&gt;BR14,BL36&gt;BS14),BS14-BJ36,0)))),0)),0)</f>
        <v>　</v>
      </c>
      <c r="BS36" s="663"/>
      <c r="BT36" s="664"/>
      <c r="BU36" s="662" t="str">
        <f>IFERROR(IF(OR(BI36="日",BI36="祝",BI36=0,BN36=""),"　",MAX(IF(AND(BN36&gt;BX14,BP36&gt;BV14),0,IF(AND(BN36&lt;=BX14,BN36&gt;BU14,BP36&gt;BV14),BX14-BN36,IF(AND(BN36&lt;=BX14,BN36&lt;=BU14,BP36&gt;BV14),BX14-BU14,IF(AND(BN36&gt;BU14,BP36&lt;=BV14),BP36-BN36,IF(AND(BN36&lt;=BU14,BP36&lt;=BV14),BP36-BU14,0))))),0)),0)</f>
        <v>　</v>
      </c>
      <c r="BV36" s="663"/>
      <c r="BW36" s="664"/>
      <c r="BX36" s="662" t="str">
        <f>IFERROR(IF(OR(BI36="日",BI36="祝",BI36=0,BN36=0),"　",MAX(IF(AND(BN36&lt;=BX14,BP36&gt;BY14),BY14-BX14,IF(BP36&lt;=BY14,0,IF(AND(BN36&gt;BX14,BP36&gt;BY14),BY14-BN36,0))),0)),0)</f>
        <v>　</v>
      </c>
      <c r="BY36" s="663"/>
      <c r="BZ36" s="664"/>
      <c r="CA36" s="662" t="str">
        <f>IFERROR(IF(OR(BI36="日",BI36="祝",BI36=0,BN36=0),"　",MAX(IF(BN36&gt;CA14,BP36-BN36,IF(BN36&lt;=CA14,BP36-CA14,0)),0)),0)</f>
        <v>　</v>
      </c>
      <c r="CB36" s="663"/>
      <c r="CC36" s="664"/>
      <c r="CD36" s="730" t="str">
        <f>IFERROR(IF(OR(BI36="日",BI36="祝",BI36=0,BJ36=""),"　",MAX(IF(AND(BJ36&lt;=CD14,BL36&gt;CE14),CE14-CD14,IF(AND(BJ36&gt;CD14,BL36&lt;=CE14),BL36-BJ36,IF(AND(BJ36&lt;=CD14,BL36&lt;=CE14),BL36-CD14,IF(AND(BJ36&gt;CD14,BL36&gt;CE14),CE14-BJ36,0)))),0)),0)</f>
        <v>　</v>
      </c>
      <c r="CE36" s="731"/>
      <c r="CF36" s="731"/>
      <c r="CG36" s="730" t="str">
        <f>IFERROR(IF(OR(BI36="日",BI36="祝",BI36=0,BN36=0),"　",MAX(IF(AND(BN36&gt;CJ14,BP36&gt;CH14),0,IF(AND(BN36&lt;=CJ14,BN36&gt;CG14,BP36&gt;CH14),CJ14-BN36,IF(AND(BN36&lt;=CJ14,BN36&lt;=CG14,BP36&gt;CH14),CJ14-CG14,IF(AND(BN36&gt;CG14,BP36&lt;=CH14),BP36-BN36,IF(AND(BN36&lt;=CG14,BP36&lt;=CH14),BP36-CG14,0))))),0)),0)</f>
        <v>　</v>
      </c>
      <c r="CH36" s="730"/>
      <c r="CI36" s="730"/>
      <c r="CJ36" s="730" t="str">
        <f>IFERROR(IF(OR(BI36="日",BI36="祝",BI36=0,BN36=0),"　",MAX(IF(AND(BN36&lt;=CJ14,BP36&gt;CK14),CK14-CJ14,IF(BP36&lt;=CK14,0,IF(AND(BN36&gt;CJ14,BP36&gt;CK14),CK14-BN36,0))),0)),0)</f>
        <v>　</v>
      </c>
      <c r="CK36" s="731"/>
      <c r="CL36" s="731"/>
      <c r="CM36" s="730" t="str">
        <f t="shared" si="1"/>
        <v>　</v>
      </c>
      <c r="CN36" s="731"/>
      <c r="CO36" s="731"/>
      <c r="CP36" s="565" t="str">
        <f>IF(CS36="×",TIME(0,0,0),IF(DC4="非常勤",BR36,CD36))</f>
        <v>　</v>
      </c>
      <c r="CQ36" s="566"/>
      <c r="CR36" s="566"/>
      <c r="CS36" s="265"/>
      <c r="CT36" s="565" t="str">
        <f>IF(CW36="×",TIME(0,0,0),IF(DC4="非常勤",BU36,CG36))</f>
        <v>　</v>
      </c>
      <c r="CU36" s="566"/>
      <c r="CV36" s="566"/>
      <c r="CW36" s="265"/>
      <c r="CX36" s="565" t="str">
        <f>IF(DA36="×",TIME(0,0,0),IF(DC4="非常勤",BX36,CJ36))</f>
        <v>　</v>
      </c>
      <c r="CY36" s="566"/>
      <c r="CZ36" s="566"/>
      <c r="DA36" s="265"/>
      <c r="DB36" s="565" t="str">
        <f>IF(DE36="×",TIME(0,0,0),IF(DC4="非常勤",CA36,CM36))</f>
        <v>　</v>
      </c>
      <c r="DC36" s="566"/>
      <c r="DD36" s="567"/>
      <c r="DE36" s="265"/>
      <c r="DF36" s="720"/>
      <c r="DG36" s="720"/>
      <c r="DH36" s="668"/>
      <c r="DI36" s="670"/>
      <c r="DJ36" s="669"/>
      <c r="DK36" s="671"/>
      <c r="DL36" s="672"/>
      <c r="DM36" s="672"/>
      <c r="DN36" s="673"/>
      <c r="DO36" s="263">
        <f>'別表_個別勤務状況（1～60）'!$A$36</f>
        <v>22</v>
      </c>
      <c r="DP36" s="264" t="str">
        <f>'別表_個別勤務状況（1～60）'!$B$36</f>
        <v>木</v>
      </c>
      <c r="DQ36" s="575"/>
      <c r="DR36" s="575"/>
      <c r="DS36" s="575"/>
      <c r="DT36" s="575"/>
      <c r="DU36" s="575"/>
      <c r="DV36" s="575"/>
      <c r="DW36" s="575"/>
      <c r="DX36" s="575"/>
      <c r="DY36" s="662" t="str">
        <f>IFERROR(IF(OR(DP36="日",DP36="祝",DP36=0,DQ36=""),"　",MAX(IF(AND(DQ36&lt;=DY14,DS36&gt;DZ14),DZ14-DY14,IF(AND(DQ36&gt;DY14,DS36&lt;=DZ14),DS36-DQ36,IF(AND(DQ36&lt;=DY14,DS36&lt;=DZ14),DS36-DY14,IF(AND(DQ36&gt;DY14,DS36&gt;DZ14),DZ14-DQ36,0)))),0)),0)</f>
        <v>　</v>
      </c>
      <c r="DZ36" s="663"/>
      <c r="EA36" s="664"/>
      <c r="EB36" s="662" t="str">
        <f>IFERROR(IF(OR(DP36="日",DP36="祝",DP36=0,DU36=""),"　",MAX(IF(AND(DU36&gt;EE14,DW36&gt;EC14),0,IF(AND(DU36&lt;=EE14,DU36&gt;EB14,DW36&gt;EC14),EE14-DU36,IF(AND(DU36&lt;=EE14,DU36&lt;=EB14,DW36&gt;EC14),EE14-EB14,IF(AND(DU36&gt;EB14,DW36&lt;=EC14),DW36-DU36,IF(AND(DU36&lt;=EB14,DW36&lt;=EC14),DW36-EB14,0))))),0)),0)</f>
        <v>　</v>
      </c>
      <c r="EC36" s="663"/>
      <c r="ED36" s="664"/>
      <c r="EE36" s="662" t="str">
        <f>IFERROR(IF(OR(DP36="日",DP36="祝",DP36=0,DU36=0),"　",MAX(IF(AND(DU36&lt;=EE14,DW36&gt;EF14),EF14-EE14,IF(DW36&lt;=EF14,0,IF(AND(DU36&gt;EE14,DW36&gt;EF14),EF14-DU36,0))),0)),0)</f>
        <v>　</v>
      </c>
      <c r="EF36" s="663"/>
      <c r="EG36" s="664"/>
      <c r="EH36" s="662" t="str">
        <f>IFERROR(IF(OR(DP36="日",DP36="祝",DP36=0,DU36=0),"　",MAX(IF(DU36&gt;EH14,DW36-DU36,IF(DU36&lt;=EH14,DW36-EH14,0)),0)),0)</f>
        <v>　</v>
      </c>
      <c r="EI36" s="663"/>
      <c r="EJ36" s="664"/>
      <c r="EK36" s="730" t="str">
        <f>IFERROR(IF(OR(DP36="日",DP36="祝",DP36=0,DQ36=""),"　",MAX(IF(AND(DQ36&lt;=EK14,DS36&gt;EL14),EL14-EK14,IF(AND(DQ36&gt;EK14,DS36&lt;=EL14),DS36-DQ36,IF(AND(DQ36&lt;=EK14,DS36&lt;=EL14),DS36-EK14,IF(AND(DQ36&gt;EK14,DS36&gt;EL14),EL14-DQ36,0)))),0)),0)</f>
        <v>　</v>
      </c>
      <c r="EL36" s="731"/>
      <c r="EM36" s="731"/>
      <c r="EN36" s="730" t="str">
        <f>IFERROR(IF(OR(DP36="日",DP36="祝",DP36=0,DU36=0),"　",MAX(IF(AND(DU36&gt;EQ14,DW36&gt;EO14),0,IF(AND(DU36&lt;=EQ14,DU36&gt;EN14,DW36&gt;EO14),EQ14-DU36,IF(AND(DU36&lt;=EQ14,DU36&lt;=EN14,DW36&gt;EO14),EQ14-EN14,IF(AND(DU36&gt;EN14,DW36&lt;=EO14),DW36-DU36,IF(AND(DU36&lt;=EN14,DW36&lt;=EO14),DW36-EN14,0))))),0)),0)</f>
        <v>　</v>
      </c>
      <c r="EO36" s="730"/>
      <c r="EP36" s="730"/>
      <c r="EQ36" s="730" t="str">
        <f>IFERROR(IF(OR(DP36="日",DP36="祝",DP36=0,DU36=0),"　",MAX(IF(AND(DU36&lt;=EQ14,DW36&gt;ER14),ER14-EQ14,IF(DW36&lt;=ER14,0,IF(AND(DU36&gt;EQ14,DW36&gt;ER14),ER14-DU36,0))),0)),0)</f>
        <v>　</v>
      </c>
      <c r="ER36" s="731"/>
      <c r="ES36" s="731"/>
      <c r="ET36" s="730" t="str">
        <f t="shared" si="2"/>
        <v>　</v>
      </c>
      <c r="EU36" s="731"/>
      <c r="EV36" s="731"/>
      <c r="EW36" s="565" t="str">
        <f>IF(EZ36="×",TIME(0,0,0),IF(FJ4="非常勤",DY36,EK36))</f>
        <v>　</v>
      </c>
      <c r="EX36" s="566"/>
      <c r="EY36" s="566"/>
      <c r="EZ36" s="265"/>
      <c r="FA36" s="565" t="str">
        <f>IF(FD36="×",TIME(0,0,0),IF(FJ4="非常勤",EB36,EN36))</f>
        <v>　</v>
      </c>
      <c r="FB36" s="566"/>
      <c r="FC36" s="566"/>
      <c r="FD36" s="265"/>
      <c r="FE36" s="565" t="str">
        <f>IF(FH36="×",TIME(0,0,0),IF(FJ4="非常勤",EE36,EQ36))</f>
        <v>　</v>
      </c>
      <c r="FF36" s="566"/>
      <c r="FG36" s="566"/>
      <c r="FH36" s="265"/>
      <c r="FI36" s="565" t="str">
        <f>IF(FL36="×",TIME(0,0,0),IF(FJ4="非常勤",EH36,ET36))</f>
        <v>　</v>
      </c>
      <c r="FJ36" s="566"/>
      <c r="FK36" s="567"/>
      <c r="FL36" s="265"/>
      <c r="FM36" s="720"/>
      <c r="FN36" s="720"/>
      <c r="FO36" s="668"/>
      <c r="FP36" s="670"/>
      <c r="FQ36" s="669"/>
      <c r="FR36" s="671"/>
      <c r="FS36" s="672"/>
      <c r="FT36" s="672"/>
      <c r="FU36" s="673"/>
      <c r="FV36" s="263">
        <f>'別表_個別勤務状況（1～60）'!$A$36</f>
        <v>22</v>
      </c>
      <c r="FW36" s="264" t="str">
        <f>'別表_個別勤務状況（1～60）'!$B$36</f>
        <v>木</v>
      </c>
      <c r="FX36" s="575"/>
      <c r="FY36" s="575"/>
      <c r="FZ36" s="660"/>
      <c r="GA36" s="661"/>
      <c r="GB36" s="660"/>
      <c r="GC36" s="661"/>
      <c r="GD36" s="660"/>
      <c r="GE36" s="661"/>
      <c r="GF36" s="662" t="str">
        <f>IFERROR(IF(OR(FW36="日",FW36="祝",FW36=0,FX36=""),"　",MAX(IF(AND(FX36&lt;=GF14,FZ36&gt;GG14),GG14-GF14,IF(AND(FX36&gt;GF14,FZ36&lt;=GG14),FZ36-FX36,IF(AND(FX36&lt;=GF14,FZ36&lt;=GG14),FZ36-GF14,IF(AND(FX36&gt;GF14,FZ36&gt;GG14),GG14-FX36,0)))),0)),0)</f>
        <v>　</v>
      </c>
      <c r="GG36" s="663"/>
      <c r="GH36" s="664"/>
      <c r="GI36" s="662" t="str">
        <f>IFERROR(IF(OR(FW36="日",FW36="祝",FW36=0,GB36=""),"　",MAX(IF(AND(GB36&gt;GL14,GD36&gt;GJ14),0,IF(AND(GB36&lt;=GL14,GB36&gt;GI14,GD36&gt;GJ14),GL14-GB36,IF(AND(GB36&lt;=GL14,GB36&lt;=GI14,GD36&gt;GJ14),GL14-GI14,IF(AND(GB36&gt;GI14,GD36&lt;=GJ14),GD36-GB36,IF(AND(GB36&lt;=GI14,GD36&lt;=GJ14),GD36-GI14,0))))),0)),0)</f>
        <v>　</v>
      </c>
      <c r="GJ36" s="663"/>
      <c r="GK36" s="664"/>
      <c r="GL36" s="662" t="str">
        <f>IFERROR(IF(OR(FW36="日",FW36="祝",FW36=0,GB36=0),"　",MAX(IF(AND(GB36&lt;=GL14,GD36&gt;GM14),GM14-GL14,IF(GD36&lt;=GM14,0,IF(AND(GB36&gt;GL14,GD36&gt;GM14),GM14-GB36,0))),0)),0)</f>
        <v>　</v>
      </c>
      <c r="GM36" s="663"/>
      <c r="GN36" s="664"/>
      <c r="GO36" s="662" t="str">
        <f>IFERROR(IF(OR(FW36="日",FW36="祝",FW36=0,GB36=0),"　",MAX(IF(GB36&gt;GO14,GD36-GB36,IF(GB36&lt;=GO14,GD36-GO14,0)),0)),0)</f>
        <v>　</v>
      </c>
      <c r="GP36" s="663"/>
      <c r="GQ36" s="664"/>
      <c r="GR36" s="730" t="str">
        <f>IFERROR(IF(OR(FW36="日",FW36="祝",FW36=0,FX36=""),"　",MAX(IF(AND(FX36&lt;=GR14,FZ36&gt;GS14),GS14-GR14,IF(AND(FX36&gt;GR14,FZ36&lt;=GS14),FZ36-FX36,IF(AND(FX36&lt;=GR14,FZ36&lt;=GS14),FZ36-GR14,IF(AND(FX36&gt;GR14,FZ36&gt;GS14),GS14-FX36,0)))),0)),0)</f>
        <v>　</v>
      </c>
      <c r="GS36" s="731"/>
      <c r="GT36" s="731"/>
      <c r="GU36" s="730" t="str">
        <f>IFERROR(IF(OR(FW36="日",FW36="祝",FW36=0,GB36=0),"　",MAX(IF(AND(GB36&gt;GX14,GD36&gt;GV14),0,IF(AND(GB36&lt;=GX14,GB36&gt;GU14,GD36&gt;GV14),GX14-GB36,IF(AND(GB36&lt;=GX14,GB36&lt;=GU14,GD36&gt;GV14),GX14-GU14,IF(AND(GB36&gt;GU14,GD36&lt;=GV14),GD36-GB36,IF(AND(GB36&lt;=GU14,GD36&lt;=GV14),GD36-GU14,0))))),0)),0)</f>
        <v>　</v>
      </c>
      <c r="GV36" s="730"/>
      <c r="GW36" s="730"/>
      <c r="GX36" s="730" t="str">
        <f>IFERROR(IF(OR(FW36="日",FW36="祝",FW36=0,GB36=0),"　",MAX(IF(AND(GB36&lt;=GX14,GD36&gt;GY14),GY14-GX14,IF(GD36&lt;=GY14,0,IF(AND(GB36&gt;GX14,GD36&gt;GY14),GY14-GB36,0))),0)),0)</f>
        <v>　</v>
      </c>
      <c r="GY36" s="731"/>
      <c r="GZ36" s="731"/>
      <c r="HA36" s="730" t="str">
        <f t="shared" si="3"/>
        <v>　</v>
      </c>
      <c r="HB36" s="731"/>
      <c r="HC36" s="731"/>
      <c r="HD36" s="565" t="str">
        <f>IF(HG36="×",TIME(0,0,0),IF(HQ4="非常勤",GF36,GR36))</f>
        <v>　</v>
      </c>
      <c r="HE36" s="566"/>
      <c r="HF36" s="566"/>
      <c r="HG36" s="265"/>
      <c r="HH36" s="565" t="str">
        <f>IF(HK36="×",TIME(0,0,0),IF(HQ4="非常勤",GI36,GU36))</f>
        <v>　</v>
      </c>
      <c r="HI36" s="566"/>
      <c r="HJ36" s="566"/>
      <c r="HK36" s="265"/>
      <c r="HL36" s="565" t="str">
        <f>IF(HO36="×",TIME(0,0,0),IF(HQ4="非常勤",GL36,GX36))</f>
        <v>　</v>
      </c>
      <c r="HM36" s="566"/>
      <c r="HN36" s="566"/>
      <c r="HO36" s="265"/>
      <c r="HP36" s="565" t="str">
        <f>IF(HS36="×",TIME(0,0,0),IF(HQ4="非常勤",GO36,HA36))</f>
        <v>　</v>
      </c>
      <c r="HQ36" s="566"/>
      <c r="HR36" s="567"/>
      <c r="HS36" s="265"/>
      <c r="HT36" s="720"/>
      <c r="HU36" s="720"/>
      <c r="HV36" s="668"/>
      <c r="HW36" s="670"/>
      <c r="HX36" s="669"/>
      <c r="HY36" s="671"/>
      <c r="HZ36" s="672"/>
      <c r="IA36" s="672"/>
      <c r="IB36" s="673"/>
      <c r="IC36" s="263">
        <f>'別表_個別勤務状況（1～60）'!$A$36</f>
        <v>22</v>
      </c>
      <c r="ID36" s="264" t="str">
        <f>'別表_個別勤務状況（1～60）'!$B$36</f>
        <v>木</v>
      </c>
      <c r="IE36" s="660"/>
      <c r="IF36" s="661"/>
      <c r="IG36" s="660"/>
      <c r="IH36" s="661"/>
      <c r="II36" s="660"/>
      <c r="IJ36" s="661"/>
      <c r="IK36" s="660"/>
      <c r="IL36" s="661"/>
      <c r="IM36" s="662" t="str">
        <f>IFERROR(IF(OR(ID36="日",ID36="祝",ID36=0,IE36=""),"　",MAX(IF(AND(IE36&lt;=IM14,IG36&gt;IN14),IN14-IM14,IF(AND(IE36&gt;IM14,IG36&lt;=IN14),IG36-IE36,IF(AND(IE36&lt;=IM14,IG36&lt;=IN14),IG36-IM14,IF(AND(IE36&gt;IM14,IG36&gt;IN14),IN14-IE36,0)))),0)),0)</f>
        <v>　</v>
      </c>
      <c r="IN36" s="663"/>
      <c r="IO36" s="664"/>
      <c r="IP36" s="662" t="str">
        <f>IFERROR(IF(OR(ID36="日",ID36="祝",ID36=0,II36=""),"　",MAX(IF(AND(II36&gt;IS14,IK36&gt;IQ14),0,IF(AND(II36&lt;=IS14,II36&gt;IP14,IK36&gt;IQ14),IS14-II36,IF(AND(II36&lt;=IS14,II36&lt;=IP14,IK36&gt;IQ14),IS14-IP14,IF(AND(II36&gt;IP14,IK36&lt;=IQ14),IK36-II36,IF(AND(II36&lt;=IP14,IK36&lt;=IQ14),IK36-IP14,0))))),0)),0)</f>
        <v>　</v>
      </c>
      <c r="IQ36" s="663"/>
      <c r="IR36" s="664"/>
      <c r="IS36" s="662" t="str">
        <f>IFERROR(IF(OR(ID36="日",ID36="祝",ID36=0,II36=0),"　",MAX(IF(AND(II36&lt;=IS14,IK36&gt;IT14),IT14-IS14,IF(IK36&lt;=IT14,0,IF(AND(II36&gt;IS14,IK36&gt;IT14),IT14-II36,0))),0)),0)</f>
        <v>　</v>
      </c>
      <c r="IT36" s="663"/>
      <c r="IU36" s="664"/>
      <c r="IV36" s="662" t="str">
        <f>IFERROR(IF(OR(ID36="日",ID36="祝",ID36=0,II36=0),"　",MAX(IF(II36&gt;IV14,IK36-II36,IF(II36&lt;=IV14,IK36-IV14,0)),0)),0)</f>
        <v>　</v>
      </c>
      <c r="IW36" s="663"/>
      <c r="IX36" s="664"/>
      <c r="IY36" s="662" t="str">
        <f>IFERROR(IF(OR(ID36="日",ID36="祝",ID36=0,IE36=""),"　",MAX(IF(AND(IE36&lt;=IY14,IG36&gt;IZ14),IZ14-IY14,IF(AND(IE36&gt;IY14,IG36&lt;=IZ14),IG36-IE36,IF(AND(IE36&lt;=IY14,IG36&lt;=IZ14),IG36-IY14,IF(AND(IE36&gt;IY14,IG36&gt;IZ14),IZ14-IE36,0)))),0)),0)</f>
        <v>　</v>
      </c>
      <c r="IZ36" s="663"/>
      <c r="JA36" s="664"/>
      <c r="JB36" s="662" t="str">
        <f>IFERROR(IF(OR(ID36="日",ID36="祝",ID36=0,II36=0),"　",MAX(IF(AND(II36&gt;JE14,IK36&gt;JC14),0,IF(AND(II36&lt;=JE14,II36&gt;JB14,IK36&gt;JC14),JE14-II36,IF(AND(II36&lt;=JE14,II36&lt;=JB14,IK36&gt;JC14),JE14-JB14,IF(AND(II36&gt;JB14,IK36&lt;=JC14),IK36-II36,IF(AND(II36&lt;=JB14,IK36&lt;=JC14),IK36-JB14,0))))),0)),0)</f>
        <v>　</v>
      </c>
      <c r="JC36" s="663"/>
      <c r="JD36" s="664"/>
      <c r="JE36" s="662" t="str">
        <f>IFERROR(IF(OR(ID36="日",ID36="祝",ID36=0,II36=0),"　",MAX(IF(AND(II36&lt;=JE14,IK36&gt;JF14),JF14-JE14,IF(IK36&lt;=JF14,0,IF(AND(II36&gt;JE14,IK36&gt;JF14),JF14-II36,0))),0)),0)</f>
        <v>　</v>
      </c>
      <c r="JF36" s="663"/>
      <c r="JG36" s="664"/>
      <c r="JH36" s="662" t="str">
        <f t="shared" si="4"/>
        <v>　</v>
      </c>
      <c r="JI36" s="663"/>
      <c r="JJ36" s="664"/>
      <c r="JK36" s="665" t="str">
        <f>IF(JN36="×",TIME(0,0,0),IF(JX4="非常勤",IM36,IY36))</f>
        <v>　</v>
      </c>
      <c r="JL36" s="666"/>
      <c r="JM36" s="667"/>
      <c r="JN36" s="265"/>
      <c r="JO36" s="665" t="str">
        <f>IF(JR36="×",TIME(0,0,0),IF(JX4="非常勤",IP36,JB36))</f>
        <v>　</v>
      </c>
      <c r="JP36" s="666"/>
      <c r="JQ36" s="667"/>
      <c r="JR36" s="265"/>
      <c r="JS36" s="665" t="str">
        <f>IF(JV36="×",TIME(0,0,0),IF(JX4="非常勤",IS36,JE36))</f>
        <v>　</v>
      </c>
      <c r="JT36" s="666"/>
      <c r="JU36" s="667"/>
      <c r="JV36" s="265"/>
      <c r="JW36" s="665" t="str">
        <f>IF(JZ36="×",TIME(0,0,0),IF(JX4="非常勤",IV36,JH36))</f>
        <v>　</v>
      </c>
      <c r="JX36" s="666"/>
      <c r="JY36" s="667"/>
      <c r="JZ36" s="265"/>
      <c r="KA36" s="720"/>
      <c r="KB36" s="720"/>
      <c r="KC36" s="668"/>
      <c r="KD36" s="670"/>
      <c r="KE36" s="669"/>
      <c r="KF36" s="671"/>
      <c r="KG36" s="672"/>
      <c r="KH36" s="672"/>
      <c r="KI36" s="673"/>
      <c r="KJ36" s="263">
        <f>'別表_個別勤務状況（1～60）'!$A$36</f>
        <v>22</v>
      </c>
      <c r="KK36" s="264" t="str">
        <f>'別表_個別勤務状況（1～60）'!$B$36</f>
        <v>木</v>
      </c>
      <c r="KL36" s="660"/>
      <c r="KM36" s="661"/>
      <c r="KN36" s="660"/>
      <c r="KO36" s="661"/>
      <c r="KP36" s="660"/>
      <c r="KQ36" s="661"/>
      <c r="KR36" s="660"/>
      <c r="KS36" s="661"/>
      <c r="KT36" s="662" t="str">
        <f>IFERROR(IF(OR(KK36="日",KK36="祝",KK36=0,KL36=""),"　",MAX(IF(AND(KL36&lt;=KT14,KN36&gt;KU14),KU14-KT14,IF(AND(KL36&gt;KT14,KN36&lt;=KU14),KN36-KL36,IF(AND(KL36&lt;=KT14,KN36&lt;=KU14),KN36-KT14,IF(AND(KL36&gt;KT14,KN36&gt;KU14),KU14-KL36,0)))),0)),0)</f>
        <v>　</v>
      </c>
      <c r="KU36" s="663"/>
      <c r="KV36" s="664"/>
      <c r="KW36" s="662" t="str">
        <f>IFERROR(IF(OR(KK36="日",KK36="祝",KK36=0,KP36=""),"　",MAX(IF(AND(KP36&gt;KZ14,KR36&gt;KX14),0,IF(AND(KP36&lt;=KZ14,KP36&gt;KW14,KR36&gt;KX14),KZ14-KP36,IF(AND(KP36&lt;=KZ14,KP36&lt;=KW14,KR36&gt;KX14),KZ14-KW14,IF(AND(KP36&gt;KW14,KR36&lt;=KX14),KR36-KP36,IF(AND(KP36&lt;=KW14,KR36&lt;=KX14),KR36-KW14,0))))),0)),0)</f>
        <v>　</v>
      </c>
      <c r="KX36" s="663"/>
      <c r="KY36" s="664"/>
      <c r="KZ36" s="662" t="str">
        <f>IFERROR(IF(OR(KK36="日",KK36="祝",KK36=0,KP36=0),"　",MAX(IF(AND(KP36&lt;=KZ14,KR36&gt;LA14),LA14-KZ14,IF(KR36&lt;=LA14,0,IF(AND(KP36&gt;KZ14,KR36&gt;LA14),LA14-KP36,0))),0)),0)</f>
        <v>　</v>
      </c>
      <c r="LA36" s="663"/>
      <c r="LB36" s="664"/>
      <c r="LC36" s="662" t="str">
        <f>IFERROR(IF(OR(KK36="日",KK36="祝",KK36=0,KP36=0),"　",MAX(IF(KP36&gt;LC14,KR36-KP36,IF(KP36&lt;=LC14,KR36-LC14,0)),0)),0)</f>
        <v>　</v>
      </c>
      <c r="LD36" s="663"/>
      <c r="LE36" s="664"/>
      <c r="LF36" s="662" t="str">
        <f>IFERROR(IF(OR(KK36="日",KK36="祝",KK36=0,KL36=""),"　",MAX(IF(AND(KL36&lt;=LF14,KN36&gt;LG14),LG14-LF14,IF(AND(KL36&gt;LF14,KN36&lt;=LG14),KN36-KL36,IF(AND(KL36&lt;=LF14,KN36&lt;=LG14),KN36-LF14,IF(AND(KL36&gt;LF14,KN36&gt;LG14),LG14-KL36,0)))),0)),0)</f>
        <v>　</v>
      </c>
      <c r="LG36" s="663"/>
      <c r="LH36" s="664"/>
      <c r="LI36" s="662" t="str">
        <f>IFERROR(IF(OR(KK36="日",KK36="祝",KK36=0,KP36=0),"　",MAX(IF(AND(KP36&gt;LL14,KR36&gt;LJ14),0,IF(AND(KP36&lt;=LL14,KP36&gt;LI14,KR36&gt;LJ14),LL14-KP36,IF(AND(KP36&lt;=LL14,KP36&lt;=LI14,KR36&gt;LJ14),LL14-LI14,IF(AND(KP36&gt;LI14,KR36&lt;=LJ14),KR36-KP36,IF(AND(KP36&lt;=LI14,KR36&lt;=LJ14),KR36-LI14,0))))),0)),0)</f>
        <v>　</v>
      </c>
      <c r="LJ36" s="663"/>
      <c r="LK36" s="664"/>
      <c r="LL36" s="662" t="str">
        <f>IFERROR(IF(OR(KK36="日",KK36="祝",KK36=0,KP36=0),"　",MAX(IF(AND(KP36&lt;=LL14,KR36&gt;LM14),LM14-LL14,IF(KR36&lt;=LM14,0,IF(AND(KP36&gt;LL14,KR36&gt;LM14),LM14-KP36,0))),0)),0)</f>
        <v>　</v>
      </c>
      <c r="LM36" s="663"/>
      <c r="LN36" s="664"/>
      <c r="LO36" s="662" t="str">
        <f t="shared" si="5"/>
        <v>　</v>
      </c>
      <c r="LP36" s="663"/>
      <c r="LQ36" s="664"/>
      <c r="LR36" s="665" t="str">
        <f>IF(LU36="×",TIME(0,0,0),IF(ME4="非常勤",KT36,LF36))</f>
        <v>　</v>
      </c>
      <c r="LS36" s="666"/>
      <c r="LT36" s="667"/>
      <c r="LU36" s="265"/>
      <c r="LV36" s="665" t="str">
        <f>IF(LY36="×",TIME(0,0,0),IF(ME4="非常勤",KW36,LI36))</f>
        <v>　</v>
      </c>
      <c r="LW36" s="666"/>
      <c r="LX36" s="667"/>
      <c r="LY36" s="265"/>
      <c r="LZ36" s="665" t="str">
        <f>IF(MC36="×",TIME(0,0,0),IF(ME4="非常勤",KZ36,LL36))</f>
        <v>　</v>
      </c>
      <c r="MA36" s="666"/>
      <c r="MB36" s="667"/>
      <c r="MC36" s="265"/>
      <c r="MD36" s="665" t="str">
        <f>IF(MG36="×",TIME(0,0,0),IF(ME4="非常勤",LC36,LO36))</f>
        <v>　</v>
      </c>
      <c r="ME36" s="666"/>
      <c r="MF36" s="667"/>
      <c r="MG36" s="265"/>
      <c r="MH36" s="720"/>
      <c r="MI36" s="720"/>
      <c r="MJ36" s="668"/>
      <c r="MK36" s="670"/>
      <c r="ML36" s="669"/>
      <c r="MM36" s="671"/>
      <c r="MN36" s="672"/>
      <c r="MO36" s="672"/>
      <c r="MP36" s="673"/>
      <c r="MQ36" s="263">
        <f>'別表_個別勤務状況（1～60）'!$A$36</f>
        <v>22</v>
      </c>
      <c r="MR36" s="264" t="str">
        <f>'別表_個別勤務状況（1～60）'!$B$36</f>
        <v>木</v>
      </c>
      <c r="MS36" s="660"/>
      <c r="MT36" s="661"/>
      <c r="MU36" s="660"/>
      <c r="MV36" s="661"/>
      <c r="MW36" s="660"/>
      <c r="MX36" s="661"/>
      <c r="MY36" s="660"/>
      <c r="MZ36" s="661"/>
      <c r="NA36" s="662" t="str">
        <f>IFERROR(IF(OR(MR36="日",MR36="祝",MR36=0,MS36=""),"　",MAX(IF(AND(MS36&lt;=NA14,MU36&gt;NB14),NB14-NA14,IF(AND(MS36&gt;NA14,MU36&lt;=NB14),MU36-MS36,IF(AND(MS36&lt;=NA14,MU36&lt;=NB14),MU36-NA14,IF(AND(MS36&gt;NA14,MU36&gt;NB14),NB14-MS36,0)))),0)),0)</f>
        <v>　</v>
      </c>
      <c r="NB36" s="663"/>
      <c r="NC36" s="664"/>
      <c r="ND36" s="662" t="str">
        <f>IFERROR(IF(OR(MR36="日",MR36="祝",MR36=0,MW36=""),"　",MAX(IF(AND(MW36&gt;NG14,MY36&gt;NE14),0,IF(AND(MW36&lt;=NG14,MW36&gt;ND14,MY36&gt;NE14),NG14-MW36,IF(AND(MW36&lt;=NG14,MW36&lt;=ND14,MY36&gt;NE14),NG14-ND14,IF(AND(MW36&gt;ND14,MY36&lt;=NE14),MY36-MW36,IF(AND(MW36&lt;=ND14,MY36&lt;=NE14),MY36-ND14,0))))),0)),0)</f>
        <v>　</v>
      </c>
      <c r="NE36" s="663"/>
      <c r="NF36" s="664"/>
      <c r="NG36" s="662" t="str">
        <f>IFERROR(IF(OR(MR36="日",MR36="祝",MR36=0,MW36=0),"　",MAX(IF(AND(MW36&lt;=NG14,MY36&gt;NH14),NH14-NG14,IF(MY36&lt;=NH14,0,IF(AND(MW36&gt;NG14,MY36&gt;NH14),NH14-MW36,0))),0)),0)</f>
        <v>　</v>
      </c>
      <c r="NH36" s="663"/>
      <c r="NI36" s="664"/>
      <c r="NJ36" s="662" t="str">
        <f>IFERROR(IF(OR(MR36="日",MR36="祝",MR36=0,MW36=0),"　",MAX(IF(MW36&gt;NJ14,MY36-MW36,IF(MW36&lt;=NJ14,MY36-NJ14,0)),0)),0)</f>
        <v>　</v>
      </c>
      <c r="NK36" s="663"/>
      <c r="NL36" s="664"/>
      <c r="NM36" s="662" t="str">
        <f>IFERROR(IF(OR(MR36="日",MR36="祝",MR36=0,MS36=""),"　",MAX(IF(AND(MS36&lt;=NM14,MU36&gt;NN14),NN14-NM14,IF(AND(MS36&gt;NM14,MU36&lt;=NN14),MU36-MS36,IF(AND(MS36&lt;=NM14,MU36&lt;=NN14),MU36-NM14,IF(AND(MS36&gt;NM14,MU36&gt;NN14),NN14-MS36,0)))),0)),0)</f>
        <v>　</v>
      </c>
      <c r="NN36" s="663"/>
      <c r="NO36" s="664"/>
      <c r="NP36" s="662" t="str">
        <f>IFERROR(IF(OR(MR36="日",MR36="祝",MR36=0,MW36=0),"　",MAX(IF(AND(MW36&gt;NS14,MY36&gt;NQ14),0,IF(AND(MW36&lt;=NS14,MW36&gt;NP14,MY36&gt;NQ14),NS14-MW36,IF(AND(MW36&lt;=NS14,MW36&lt;=NP14,MY36&gt;NQ14),NS14-NP14,IF(AND(MW36&gt;NP14,MY36&lt;=NQ14),MY36-MW36,IF(AND(MW36&lt;=NP14,MY36&lt;=NQ14),MY36-NP14,0))))),0)),0)</f>
        <v>　</v>
      </c>
      <c r="NQ36" s="663"/>
      <c r="NR36" s="664"/>
      <c r="NS36" s="662" t="str">
        <f>IFERROR(IF(OR(MR36="日",MR36="祝",MR36=0,MW36=0),"　",MAX(IF(AND(MW36&lt;=NS14,MY36&gt;NT14),NT14-NS14,IF(MY36&lt;=NT14,0,IF(AND(MW36&gt;NS14,MY36&gt;NT14),NT14-MW36,0))),0)),0)</f>
        <v>　</v>
      </c>
      <c r="NT36" s="663"/>
      <c r="NU36" s="664"/>
      <c r="NV36" s="662" t="str">
        <f t="shared" si="6"/>
        <v>　</v>
      </c>
      <c r="NW36" s="663"/>
      <c r="NX36" s="664"/>
      <c r="NY36" s="665" t="str">
        <f>IF(OB36="×",TIME(0,0,0),IF(OL4="非常勤",NA36,NM36))</f>
        <v>　</v>
      </c>
      <c r="NZ36" s="666"/>
      <c r="OA36" s="667"/>
      <c r="OB36" s="265"/>
      <c r="OC36" s="665" t="str">
        <f>IF(OF36="×",TIME(0,0,0),IF(OL4="非常勤",ND36,NP36))</f>
        <v>　</v>
      </c>
      <c r="OD36" s="666"/>
      <c r="OE36" s="667"/>
      <c r="OF36" s="265"/>
      <c r="OG36" s="665" t="str">
        <f>IF(OJ36="×",TIME(0,0,0),IF(OL4="非常勤",NG36,NS36))</f>
        <v>　</v>
      </c>
      <c r="OH36" s="666"/>
      <c r="OI36" s="667"/>
      <c r="OJ36" s="265"/>
      <c r="OK36" s="665" t="str">
        <f>IF(ON36="×",TIME(0,0,0),IF(OL4="非常勤",NJ36,NV36))</f>
        <v>　</v>
      </c>
      <c r="OL36" s="666"/>
      <c r="OM36" s="667"/>
      <c r="ON36" s="265"/>
      <c r="OO36" s="720"/>
      <c r="OP36" s="720"/>
      <c r="OQ36" s="668"/>
      <c r="OR36" s="670"/>
      <c r="OS36" s="669"/>
      <c r="OT36" s="671"/>
      <c r="OU36" s="672"/>
      <c r="OV36" s="672"/>
      <c r="OW36" s="673"/>
      <c r="OX36" s="263">
        <f>'別表_個別勤務状況（1～60）'!$A$36</f>
        <v>22</v>
      </c>
      <c r="OY36" s="264" t="str">
        <f>'別表_個別勤務状況（1～60）'!$B$36</f>
        <v>木</v>
      </c>
      <c r="OZ36" s="660"/>
      <c r="PA36" s="661"/>
      <c r="PB36" s="660"/>
      <c r="PC36" s="661"/>
      <c r="PD36" s="660"/>
      <c r="PE36" s="661"/>
      <c r="PF36" s="660"/>
      <c r="PG36" s="661"/>
      <c r="PH36" s="662" t="str">
        <f>IFERROR(IF(OR(OY36="日",OY36="祝",OY36=0,OZ36=""),"　",MAX(IF(AND(OZ36&lt;=PH14,PB36&gt;PI14),PI14-PH14,IF(AND(OZ36&gt;PH14,PB36&lt;=PI14),PB36-OZ36,IF(AND(OZ36&lt;=PH14,PB36&lt;=PI14),PB36-PH14,IF(AND(OZ36&gt;PH14,PB36&gt;PI14),PI14-OZ36,0)))),0)),0)</f>
        <v>　</v>
      </c>
      <c r="PI36" s="663"/>
      <c r="PJ36" s="664"/>
      <c r="PK36" s="662" t="str">
        <f>IFERROR(IF(OR(OY36="日",OY36="祝",OY36=0,PD36=""),"　",MAX(IF(AND(PD36&gt;PN14,PF36&gt;PL14),0,IF(AND(PD36&lt;=PN14,PD36&gt;PK14,PF36&gt;PL14),PN14-PD36,IF(AND(PD36&lt;=PN14,PD36&lt;=PK14,PF36&gt;PL14),PN14-PK14,IF(AND(PD36&gt;PK14,PF36&lt;=PL14),PF36-PD36,IF(AND(PD36&lt;=PK14,PF36&lt;=PL14),PF36-PK14,0))))),0)),0)</f>
        <v>　</v>
      </c>
      <c r="PL36" s="663"/>
      <c r="PM36" s="664"/>
      <c r="PN36" s="662" t="str">
        <f>IFERROR(IF(OR(OY36="日",OY36="祝",OY36=0,PD36=0),"　",MAX(IF(AND(PD36&lt;=PN14,PF36&gt;PO14),PO14-PN14,IF(PF36&lt;=PO14,0,IF(AND(PD36&gt;PN14,PF36&gt;PO14),PO14-PD36,0))),0)),0)</f>
        <v>　</v>
      </c>
      <c r="PO36" s="663"/>
      <c r="PP36" s="664"/>
      <c r="PQ36" s="662" t="str">
        <f>IFERROR(IF(OR(OY36="日",OY36="祝",OY36=0,PD36=0),"　",MAX(IF(PD36&gt;PQ14,PF36-PD36,IF(PD36&lt;=PQ14,PF36-PQ14,0)),0)),0)</f>
        <v>　</v>
      </c>
      <c r="PR36" s="663"/>
      <c r="PS36" s="664"/>
      <c r="PT36" s="662" t="str">
        <f>IFERROR(IF(OR(OY36="日",OY36="祝",OY36=0,OZ36=""),"　",MAX(IF(AND(OZ36&lt;=PT14,PB36&gt;PU14),PU14-PT14,IF(AND(OZ36&gt;PT14,PB36&lt;=PU14),PB36-OZ36,IF(AND(OZ36&lt;=PT14,PB36&lt;=PU14),PB36-PT14,IF(AND(OZ36&gt;PT14,PB36&gt;PU14),PU14-OZ36,0)))),0)),0)</f>
        <v>　</v>
      </c>
      <c r="PU36" s="663"/>
      <c r="PV36" s="664"/>
      <c r="PW36" s="662" t="str">
        <f>IFERROR(IF(OR(OY36="日",OY36="祝",OY36=0,PD36=0),"　",MAX(IF(AND(PD36&gt;PZ14,PF36&gt;PX14),0,IF(AND(PD36&lt;=PZ14,PD36&gt;PW14,PF36&gt;PX14),PZ14-PD36,IF(AND(PD36&lt;=PZ14,PD36&lt;=PW14,PF36&gt;PX14),PZ14-PW14,IF(AND(PD36&gt;PW14,PF36&lt;=PX14),PF36-PD36,IF(AND(PD36&lt;=PW14,PF36&lt;=PX14),PF36-PW14,0))))),0)),0)</f>
        <v>　</v>
      </c>
      <c r="PX36" s="663"/>
      <c r="PY36" s="664"/>
      <c r="PZ36" s="662" t="str">
        <f>IFERROR(IF(OR(OY36="日",OY36="祝",OY36=0,PD36=0),"　",MAX(IF(AND(PD36&lt;=PZ14,PF36&gt;QA14),QA14-PZ14,IF(PF36&lt;=QA14,0,IF(AND(PD36&gt;PZ14,PF36&gt;QA14),QA14-PD36,0))),0)),0)</f>
        <v>　</v>
      </c>
      <c r="QA36" s="663"/>
      <c r="QB36" s="664"/>
      <c r="QC36" s="662" t="str">
        <f t="shared" si="7"/>
        <v>　</v>
      </c>
      <c r="QD36" s="663"/>
      <c r="QE36" s="664"/>
      <c r="QF36" s="665" t="str">
        <f>IF(QI36="×",TIME(0,0,0),IF(QS4="非常勤",PH36,PT36))</f>
        <v>　</v>
      </c>
      <c r="QG36" s="666"/>
      <c r="QH36" s="667"/>
      <c r="QI36" s="265"/>
      <c r="QJ36" s="665" t="str">
        <f>IF(QM36="×",TIME(0,0,0),IF(QS4="非常勤",PK36,PW36))</f>
        <v>　</v>
      </c>
      <c r="QK36" s="666"/>
      <c r="QL36" s="667"/>
      <c r="QM36" s="265"/>
      <c r="QN36" s="665" t="str">
        <f>IF(QQ36="×",TIME(0,0,0),IF(QS4="非常勤",PN36,PZ36))</f>
        <v>　</v>
      </c>
      <c r="QO36" s="666"/>
      <c r="QP36" s="667"/>
      <c r="QQ36" s="265"/>
      <c r="QR36" s="665" t="str">
        <f>IF(QU36="×",TIME(0,0,0),IF(QS4="非常勤",PQ36,QC36))</f>
        <v>　</v>
      </c>
      <c r="QS36" s="666"/>
      <c r="QT36" s="667"/>
      <c r="QU36" s="265"/>
      <c r="QV36" s="720"/>
      <c r="QW36" s="720"/>
      <c r="QX36" s="668"/>
      <c r="QY36" s="670"/>
      <c r="QZ36" s="669"/>
      <c r="RA36" s="671"/>
      <c r="RB36" s="672"/>
      <c r="RC36" s="672"/>
      <c r="RD36" s="673"/>
      <c r="RE36" s="263">
        <f>'別表_個別勤務状況（1～60）'!$A$36</f>
        <v>22</v>
      </c>
      <c r="RF36" s="264" t="str">
        <f>'別表_個別勤務状況（1～60）'!$B$36</f>
        <v>木</v>
      </c>
      <c r="RG36" s="660"/>
      <c r="RH36" s="661"/>
      <c r="RI36" s="660"/>
      <c r="RJ36" s="661"/>
      <c r="RK36" s="660"/>
      <c r="RL36" s="661"/>
      <c r="RM36" s="660"/>
      <c r="RN36" s="661"/>
      <c r="RO36" s="662" t="str">
        <f>IFERROR(IF(OR(RF36="日",RF36="祝",RF36=0,RG36=""),"　",MAX(IF(AND(RG36&lt;=RO14,RI36&gt;RP14),RP14-RO14,IF(AND(RG36&gt;RO14,RI36&lt;=RP14),RI36-RG36,IF(AND(RG36&lt;=RO14,RI36&lt;=RP14),RI36-RO14,IF(AND(RG36&gt;RO14,RI36&gt;RP14),RP14-RG36,0)))),0)),0)</f>
        <v>　</v>
      </c>
      <c r="RP36" s="663"/>
      <c r="RQ36" s="664"/>
      <c r="RR36" s="662" t="str">
        <f>IFERROR(IF(OR(RF36="日",RF36="祝",RF36=0,RK36=""),"　",MAX(IF(AND(RK36&gt;RU14,RM36&gt;RS14),0,IF(AND(RK36&lt;=RU14,RK36&gt;RR14,RM36&gt;RS14),RU14-RK36,IF(AND(RK36&lt;=RU14,RK36&lt;=RR14,RM36&gt;RS14),RU14-RR14,IF(AND(RK36&gt;RR14,RM36&lt;=RS14),RM36-RK36,IF(AND(RK36&lt;=RR14,RM36&lt;=RS14),RM36-RR14,0))))),0)),0)</f>
        <v>　</v>
      </c>
      <c r="RS36" s="663"/>
      <c r="RT36" s="664"/>
      <c r="RU36" s="662" t="str">
        <f>IFERROR(IF(OR(RF36="日",RF36="祝",RF36=0,RK36=0),"　",MAX(IF(AND(RK36&lt;=RU14,RM36&gt;RV14),RV14-RU14,IF(RM36&lt;=RV14,0,IF(AND(RK36&gt;RU14,RM36&gt;RV14),RV14-RK36,0))),0)),0)</f>
        <v>　</v>
      </c>
      <c r="RV36" s="663"/>
      <c r="RW36" s="664"/>
      <c r="RX36" s="662" t="str">
        <f>IFERROR(IF(OR(RF36="日",RF36="祝",RF36=0,RK36=0),"　",MAX(IF(RK36&gt;RX14,RM36-RK36,IF(RK36&lt;=RX14,RM36-RX14,0)),0)),0)</f>
        <v>　</v>
      </c>
      <c r="RY36" s="663"/>
      <c r="RZ36" s="664"/>
      <c r="SA36" s="662" t="str">
        <f>IFERROR(IF(OR(RF36="日",RF36="祝",RF36=0,RG36=""),"　",MAX(IF(AND(RG36&lt;=SA14,RI36&gt;SB14),SB14-SA14,IF(AND(RG36&gt;SA14,RI36&lt;=SB14),RI36-RG36,IF(AND(RG36&lt;=SA14,RI36&lt;=SB14),RI36-SA14,IF(AND(RG36&gt;SA14,RI36&gt;SB14),SB14-RG36,0)))),0)),0)</f>
        <v>　</v>
      </c>
      <c r="SB36" s="663"/>
      <c r="SC36" s="664"/>
      <c r="SD36" s="662" t="str">
        <f>IFERROR(IF(OR(RF36="日",RF36="祝",RF36=0,RK36=0),"　",MAX(IF(AND(RK36&gt;SG14,RM36&gt;SE14),0,IF(AND(RK36&lt;=SG14,RK36&gt;SD14,RM36&gt;SE14),SG14-RK36,IF(AND(RK36&lt;=SG14,RK36&lt;=SD14,RM36&gt;SE14),SG14-SD14,IF(AND(RK36&gt;SD14,RM36&lt;=SE14),RM36-RK36,IF(AND(RK36&lt;=SD14,RM36&lt;=SE14),RM36-SD14,0))))),0)),0)</f>
        <v>　</v>
      </c>
      <c r="SE36" s="663"/>
      <c r="SF36" s="664"/>
      <c r="SG36" s="662" t="str">
        <f>IFERROR(IF(OR(RF36="日",RF36="祝",RF36=0,RK36=0),"　",MAX(IF(AND(RK36&lt;=SG14,RM36&gt;SH14),SH14-SG14,IF(RM36&lt;=SH14,0,IF(AND(RK36&gt;SG14,RM36&gt;SH14),SH14-RK36,0))),0)),0)</f>
        <v>　</v>
      </c>
      <c r="SH36" s="663"/>
      <c r="SI36" s="664"/>
      <c r="SJ36" s="662" t="str">
        <f t="shared" si="8"/>
        <v>　</v>
      </c>
      <c r="SK36" s="663"/>
      <c r="SL36" s="664"/>
      <c r="SM36" s="665" t="str">
        <f>IF(SP36="×",TIME(0,0,0),IF(SZ4="非常勤",RO36,SA36))</f>
        <v>　</v>
      </c>
      <c r="SN36" s="666"/>
      <c r="SO36" s="667"/>
      <c r="SP36" s="265"/>
      <c r="SQ36" s="665" t="str">
        <f>IF(ST36="×",TIME(0,0,0),IF(SZ4="非常勤",RR36,SD36))</f>
        <v>　</v>
      </c>
      <c r="SR36" s="666"/>
      <c r="SS36" s="667"/>
      <c r="ST36" s="265"/>
      <c r="SU36" s="665" t="str">
        <f>IF(SX36="×",TIME(0,0,0),IF(SZ4="非常勤",RU36,SG36))</f>
        <v>　</v>
      </c>
      <c r="SV36" s="666"/>
      <c r="SW36" s="667"/>
      <c r="SX36" s="265"/>
      <c r="SY36" s="665" t="str">
        <f>IF(TB36="×",TIME(0,0,0),IF(SZ4="非常勤",RX36,SJ36))</f>
        <v>　</v>
      </c>
      <c r="SZ36" s="666"/>
      <c r="TA36" s="667"/>
      <c r="TB36" s="265"/>
      <c r="TC36" s="720"/>
      <c r="TD36" s="720"/>
      <c r="TE36" s="668"/>
      <c r="TF36" s="670"/>
      <c r="TG36" s="669"/>
      <c r="TH36" s="671"/>
      <c r="TI36" s="672"/>
      <c r="TJ36" s="672"/>
      <c r="TK36" s="673"/>
      <c r="TL36" s="263">
        <f>'別表_個別勤務状況（1～60）'!$A$36</f>
        <v>22</v>
      </c>
      <c r="TM36" s="264" t="str">
        <f>'別表_個別勤務状況（1～60）'!$B$36</f>
        <v>木</v>
      </c>
      <c r="TN36" s="660"/>
      <c r="TO36" s="661"/>
      <c r="TP36" s="660"/>
      <c r="TQ36" s="661"/>
      <c r="TR36" s="660"/>
      <c r="TS36" s="661"/>
      <c r="TT36" s="660"/>
      <c r="TU36" s="661"/>
      <c r="TV36" s="662" t="str">
        <f>IFERROR(IF(OR(TM36="日",TM36="祝",TM36=0,TN36=""),"　",MAX(IF(AND(TN36&lt;=TV14,TP36&gt;TW14),TW14-TV14,IF(AND(TN36&gt;TV14,TP36&lt;=TW14),TP36-TN36,IF(AND(TN36&lt;=TV14,TP36&lt;=TW14),TP36-TV14,IF(AND(TN36&gt;TV14,TP36&gt;TW14),TW14-TN36,0)))),0)),0)</f>
        <v>　</v>
      </c>
      <c r="TW36" s="663"/>
      <c r="TX36" s="664"/>
      <c r="TY36" s="662" t="str">
        <f>IFERROR(IF(OR(TM36="日",TM36="祝",TM36=0,TR36=""),"　",MAX(IF(AND(TR36&gt;UB14,TT36&gt;TZ14),0,IF(AND(TR36&lt;=UB14,TR36&gt;TY14,TT36&gt;TZ14),UB14-TR36,IF(AND(TR36&lt;=UB14,TR36&lt;=TY14,TT36&gt;TZ14),UB14-TY14,IF(AND(TR36&gt;TY14,TT36&lt;=TZ14),TT36-TR36,IF(AND(TR36&lt;=TY14,TT36&lt;=TZ14),TT36-TY14,0))))),0)),0)</f>
        <v>　</v>
      </c>
      <c r="TZ36" s="663"/>
      <c r="UA36" s="664"/>
      <c r="UB36" s="662" t="str">
        <f>IFERROR(IF(OR(TM36="日",TM36="祝",TM36=0,TR36=0),"　",MAX(IF(AND(TR36&lt;=UB14,TT36&gt;UC14),UC14-UB14,IF(TT36&lt;=UC14,0,IF(AND(TR36&gt;UB14,TT36&gt;UC14),UC14-TR36,0))),0)),0)</f>
        <v>　</v>
      </c>
      <c r="UC36" s="663"/>
      <c r="UD36" s="664"/>
      <c r="UE36" s="662" t="str">
        <f>IFERROR(IF(OR(TM36="日",TM36="祝",TM36=0,TR36=0),"　",MAX(IF(TR36&gt;UE14,TT36-TR36,IF(TR36&lt;=UE14,TT36-UE14,0)),0)),0)</f>
        <v>　</v>
      </c>
      <c r="UF36" s="663"/>
      <c r="UG36" s="664"/>
      <c r="UH36" s="662" t="str">
        <f>IFERROR(IF(OR(TM36="日",TM36="祝",TM36=0,TN36=""),"　",MAX(IF(AND(TN36&lt;=UH14,TP36&gt;UI14),UI14-UH14,IF(AND(TN36&gt;UH14,TP36&lt;=UI14),TP36-TN36,IF(AND(TN36&lt;=UH14,TP36&lt;=UI14),TP36-UH14,IF(AND(TN36&gt;UH14,TP36&gt;UI14),UI14-TN36,0)))),0)),0)</f>
        <v>　</v>
      </c>
      <c r="UI36" s="663"/>
      <c r="UJ36" s="664"/>
      <c r="UK36" s="662" t="str">
        <f>IFERROR(IF(OR(TM36="日",TM36="祝",TM36=0,TR36=0),"　",MAX(IF(AND(TR36&gt;UN14,TT36&gt;UL14),0,IF(AND(TR36&lt;=UN14,TR36&gt;UK14,TT36&gt;UL14),UN14-TR36,IF(AND(TR36&lt;=UN14,TR36&lt;=UK14,TT36&gt;UL14),UN14-UK14,IF(AND(TR36&gt;UK14,TT36&lt;=UL14),TT36-TR36,IF(AND(TR36&lt;=UK14,TT36&lt;=UL14),TT36-UK14,0))))),0)),0)</f>
        <v>　</v>
      </c>
      <c r="UL36" s="663"/>
      <c r="UM36" s="664"/>
      <c r="UN36" s="662" t="str">
        <f>IFERROR(IF(OR(TM36="日",TM36="祝",TM36=0,TR36=0),"　",MAX(IF(AND(TR36&lt;=UN14,TT36&gt;UO14),UO14-UN14,IF(TT36&lt;=UO14,0,IF(AND(TR36&gt;UN14,TT36&gt;UO14),UO14-TR36,0))),0)),0)</f>
        <v>　</v>
      </c>
      <c r="UO36" s="663"/>
      <c r="UP36" s="664"/>
      <c r="UQ36" s="662" t="str">
        <f t="shared" si="9"/>
        <v>　</v>
      </c>
      <c r="UR36" s="663"/>
      <c r="US36" s="664"/>
      <c r="UT36" s="665" t="str">
        <f>IF(UW36="×",TIME(0,0,0),IF(VG4="非常勤",TV36,UH36))</f>
        <v>　</v>
      </c>
      <c r="UU36" s="666"/>
      <c r="UV36" s="667"/>
      <c r="UW36" s="265"/>
      <c r="UX36" s="665" t="str">
        <f>IF(VA36="×",TIME(0,0,0),IF(VG4="非常勤",TY36,UK36))</f>
        <v>　</v>
      </c>
      <c r="UY36" s="666"/>
      <c r="UZ36" s="667"/>
      <c r="VA36" s="265"/>
      <c r="VB36" s="665" t="str">
        <f>IF(VE36="×",TIME(0,0,0),IF(VG4="非常勤",UB36,UN36))</f>
        <v>　</v>
      </c>
      <c r="VC36" s="666"/>
      <c r="VD36" s="667"/>
      <c r="VE36" s="265"/>
      <c r="VF36" s="665" t="str">
        <f>IF(VI36="×",TIME(0,0,0),IF(VG4="非常勤",UE36,UQ36))</f>
        <v>　</v>
      </c>
      <c r="VG36" s="666"/>
      <c r="VH36" s="667"/>
      <c r="VI36" s="265"/>
      <c r="VJ36" s="720"/>
      <c r="VK36" s="720"/>
      <c r="VL36" s="668"/>
      <c r="VM36" s="670"/>
      <c r="VN36" s="669"/>
      <c r="VO36" s="671"/>
      <c r="VP36" s="672"/>
      <c r="VQ36" s="672"/>
      <c r="VR36" s="673"/>
      <c r="VS36" s="263">
        <f>'別表_個別勤務状況（1～60）'!$A$36</f>
        <v>22</v>
      </c>
      <c r="VT36" s="264" t="str">
        <f>'別表_個別勤務状況（1～60）'!$B$36</f>
        <v>木</v>
      </c>
      <c r="VU36" s="660"/>
      <c r="VV36" s="661"/>
      <c r="VW36" s="660"/>
      <c r="VX36" s="661"/>
      <c r="VY36" s="660"/>
      <c r="VZ36" s="661"/>
      <c r="WA36" s="660"/>
      <c r="WB36" s="661"/>
      <c r="WC36" s="662" t="str">
        <f>IFERROR(IF(OR(VT36="日",VT36="祝",VT36=0,VU36=""),"　",MAX(IF(AND(VU36&lt;=WC14,VW36&gt;WD14),WD14-WC14,IF(AND(VU36&gt;WC14,VW36&lt;=WD14),VW36-VU36,IF(AND(VU36&lt;=WC14,VW36&lt;=WD14),VW36-WC14,IF(AND(VU36&gt;WC14,VW36&gt;WD14),WD14-VU36,0)))),0)),0)</f>
        <v>　</v>
      </c>
      <c r="WD36" s="663"/>
      <c r="WE36" s="664"/>
      <c r="WF36" s="662" t="str">
        <f>IFERROR(IF(OR(VT36="日",VT36="祝",VT36=0,VY36=""),"　",MAX(IF(AND(VY36&gt;WI14,WA36&gt;WG14),0,IF(AND(VY36&lt;=WI14,VY36&gt;WF14,WA36&gt;WG14),WI14-VY36,IF(AND(VY36&lt;=WI14,VY36&lt;=WF14,WA36&gt;WG14),WI14-WF14,IF(AND(VY36&gt;WF14,WA36&lt;=WG14),WA36-VY36,IF(AND(VY36&lt;=WF14,WA36&lt;=WG14),WA36-WF14,0))))),0)),0)</f>
        <v>　</v>
      </c>
      <c r="WG36" s="663"/>
      <c r="WH36" s="664"/>
      <c r="WI36" s="662" t="str">
        <f>IFERROR(IF(OR(VT36="日",VT36="祝",VT36=0,VY36=0),"　",MAX(IF(AND(VY36&lt;=WI14,WA36&gt;WJ14),WJ14-WI14,IF(WA36&lt;=WJ14,0,IF(AND(VY36&gt;WI14,WA36&gt;WJ14),WJ14-VY36,0))),0)),0)</f>
        <v>　</v>
      </c>
      <c r="WJ36" s="663"/>
      <c r="WK36" s="664"/>
      <c r="WL36" s="662" t="str">
        <f>IFERROR(IF(OR(VT36="日",VT36="祝",VT36=0,VY36=0),"　",MAX(IF(VY36&gt;WL14,WA36-VY36,IF(VY36&lt;=WL14,WA36-WL14,0)),0)),0)</f>
        <v>　</v>
      </c>
      <c r="WM36" s="663"/>
      <c r="WN36" s="664"/>
      <c r="WO36" s="662" t="str">
        <f>IFERROR(IF(OR(VT36="日",VT36="祝",VT36=0,VU36=""),"　",MAX(IF(AND(VU36&lt;=WO14,VW36&gt;WP14),WP14-WO14,IF(AND(VU36&gt;WO14,VW36&lt;=WP14),VW36-VU36,IF(AND(VU36&lt;=WO14,VW36&lt;=WP14),VW36-WO14,IF(AND(VU36&gt;WO14,VW36&gt;WP14),WP14-VU36,0)))),0)),0)</f>
        <v>　</v>
      </c>
      <c r="WP36" s="663"/>
      <c r="WQ36" s="664"/>
      <c r="WR36" s="662" t="str">
        <f>IFERROR(IF(OR(VT36="日",VT36="祝",VT36=0,VY36=0),"　",MAX(IF(AND(VY36&gt;WU14,WA36&gt;WS14),0,IF(AND(VY36&lt;=WU14,VY36&gt;WR14,WA36&gt;WS14),WU14-VY36,IF(AND(VY36&lt;=WU14,VY36&lt;=WR14,WA36&gt;WS14),WU14-WR14,IF(AND(VY36&gt;WR14,WA36&lt;=WS14),WA36-VY36,IF(AND(VY36&lt;=WR14,WA36&lt;=WS14),WA36-WR14,0))))),0)),0)</f>
        <v>　</v>
      </c>
      <c r="WS36" s="663"/>
      <c r="WT36" s="664"/>
      <c r="WU36" s="662" t="str">
        <f>IFERROR(IF(OR(VT36="日",VT36="祝",VT36=0,VY36=0),"　",MAX(IF(AND(VY36&lt;=WU14,WA36&gt;WV14),WV14-WU14,IF(WA36&lt;=WV14,0,IF(AND(VY36&gt;WU14,WA36&gt;WV14),WV14-VY36,0))),0)),0)</f>
        <v>　</v>
      </c>
      <c r="WV36" s="663"/>
      <c r="WW36" s="664"/>
      <c r="WX36" s="662" t="str">
        <f t="shared" si="10"/>
        <v>　</v>
      </c>
      <c r="WY36" s="663"/>
      <c r="WZ36" s="664"/>
      <c r="XA36" s="665" t="str">
        <f>IF(XD36="×",TIME(0,0,0),IF(XN4="非常勤",WC36,WO36))</f>
        <v>　</v>
      </c>
      <c r="XB36" s="666"/>
      <c r="XC36" s="667"/>
      <c r="XD36" s="265"/>
      <c r="XE36" s="665" t="str">
        <f>IF(XH36="×",TIME(0,0,0),IF(XN4="非常勤",WF36,WR36))</f>
        <v>　</v>
      </c>
      <c r="XF36" s="666"/>
      <c r="XG36" s="667"/>
      <c r="XH36" s="265"/>
      <c r="XI36" s="665" t="str">
        <f>IF(XL36="×",TIME(0,0,0),IF(XN4="非常勤",WI36,WU36))</f>
        <v>　</v>
      </c>
      <c r="XJ36" s="666"/>
      <c r="XK36" s="667"/>
      <c r="XL36" s="265"/>
      <c r="XM36" s="665" t="str">
        <f>IF(XP36="×",TIME(0,0,0),IF(XN4="非常勤",WL36,WX36))</f>
        <v>　</v>
      </c>
      <c r="XN36" s="666"/>
      <c r="XO36" s="667"/>
      <c r="XP36" s="265"/>
      <c r="XQ36" s="720"/>
      <c r="XR36" s="720"/>
      <c r="XS36" s="668"/>
      <c r="XT36" s="670"/>
      <c r="XU36" s="669"/>
      <c r="XV36" s="671"/>
      <c r="XW36" s="672"/>
      <c r="XX36" s="672"/>
      <c r="XY36" s="673"/>
      <c r="XZ36" s="263">
        <f>'別表_個別勤務状況（1～60）'!$A$36</f>
        <v>22</v>
      </c>
      <c r="YA36" s="264" t="str">
        <f>'別表_個別勤務状況（1～60）'!$B$36</f>
        <v>木</v>
      </c>
      <c r="YB36" s="660"/>
      <c r="YC36" s="661"/>
      <c r="YD36" s="660"/>
      <c r="YE36" s="661"/>
      <c r="YF36" s="660"/>
      <c r="YG36" s="661"/>
      <c r="YH36" s="660"/>
      <c r="YI36" s="661"/>
      <c r="YJ36" s="662" t="str">
        <f>IFERROR(IF(OR(YA36="日",YA36="祝",YA36=0,YB36=""),"　",MAX(IF(AND(YB36&lt;=YJ14,YD36&gt;YK14),YK14-YJ14,IF(AND(YB36&gt;YJ14,YD36&lt;=YK14),YD36-YB36,IF(AND(YB36&lt;=YJ14,YD36&lt;=YK14),YD36-YJ14,IF(AND(YB36&gt;YJ14,YD36&gt;YK14),YK14-YB36,0)))),0)),0)</f>
        <v>　</v>
      </c>
      <c r="YK36" s="663"/>
      <c r="YL36" s="664"/>
      <c r="YM36" s="662" t="str">
        <f>IFERROR(IF(OR(YA36="日",YA36="祝",YA36=0,YF36=""),"　",MAX(IF(AND(YF36&gt;YP14,YH36&gt;YN14),0,IF(AND(YF36&lt;=YP14,YF36&gt;YM14,YH36&gt;YN14),YP14-YF36,IF(AND(YF36&lt;=YP14,YF36&lt;=YM14,YH36&gt;YN14),YP14-YM14,IF(AND(YF36&gt;YM14,YH36&lt;=YN14),YH36-YF36,IF(AND(YF36&lt;=YM14,YH36&lt;=YN14),YH36-YM14,0))))),0)),0)</f>
        <v>　</v>
      </c>
      <c r="YN36" s="663"/>
      <c r="YO36" s="664"/>
      <c r="YP36" s="662" t="str">
        <f>IFERROR(IF(OR(YA36="日",YA36="祝",YA36=0,YF36=0),"　",MAX(IF(AND(YF36&lt;=YP14,YH36&gt;YQ14),YQ14-YP14,IF(YH36&lt;=YQ14,0,IF(AND(YF36&gt;YP14,YH36&gt;YQ14),YQ14-YF36,0))),0)),0)</f>
        <v>　</v>
      </c>
      <c r="YQ36" s="663"/>
      <c r="YR36" s="664"/>
      <c r="YS36" s="662" t="str">
        <f>IFERROR(IF(OR(YA36="日",YA36="祝",YA36=0,YF36=0),"　",MAX(IF(YF36&gt;YS14,YH36-YF36,IF(YF36&lt;=YS14,YH36-YS14,0)),0)),0)</f>
        <v>　</v>
      </c>
      <c r="YT36" s="663"/>
      <c r="YU36" s="664"/>
      <c r="YV36" s="662" t="str">
        <f>IFERROR(IF(OR(YA36="日",YA36="祝",YA36=0,YB36=""),"　",MAX(IF(AND(YB36&lt;=YV14,YD36&gt;YW14),YW14-YV14,IF(AND(YB36&gt;YV14,YD36&lt;=YW14),YD36-YB36,IF(AND(YB36&lt;=YV14,YD36&lt;=YW14),YD36-YV14,IF(AND(YB36&gt;YV14,YD36&gt;YW14),YW14-YB36,0)))),0)),0)</f>
        <v>　</v>
      </c>
      <c r="YW36" s="663"/>
      <c r="YX36" s="664"/>
      <c r="YY36" s="662" t="str">
        <f>IFERROR(IF(OR(YA36="日",YA36="祝",YA36=0,YF36=0),"　",MAX(IF(AND(YF36&gt;ZB14,YH36&gt;YZ14),0,IF(AND(YF36&lt;=ZB14,YF36&gt;YY14,YH36&gt;YZ14),ZB14-YF36,IF(AND(YF36&lt;=ZB14,YF36&lt;=YY14,YH36&gt;YZ14),ZB14-YY14,IF(AND(YF36&gt;YY14,YH36&lt;=YZ14),YH36-YF36,IF(AND(YF36&lt;=YY14,YH36&lt;=YZ14),YH36-YY14,0))))),0)),0)</f>
        <v>　</v>
      </c>
      <c r="YZ36" s="663"/>
      <c r="ZA36" s="664"/>
      <c r="ZB36" s="662" t="str">
        <f>IFERROR(IF(OR(YA36="日",YA36="祝",YA36=0,YF36=0),"　",MAX(IF(AND(YF36&lt;=ZB14,YH36&gt;ZC14),ZC14-ZB14,IF(YH36&lt;=ZC14,0,IF(AND(YF36&gt;ZB14,YH36&gt;ZC14),ZC14-YF36,0))),0)),0)</f>
        <v>　</v>
      </c>
      <c r="ZC36" s="663"/>
      <c r="ZD36" s="664"/>
      <c r="ZE36" s="662" t="str">
        <f t="shared" si="11"/>
        <v>　</v>
      </c>
      <c r="ZF36" s="663"/>
      <c r="ZG36" s="664"/>
      <c r="ZH36" s="665" t="str">
        <f>IF(ZK36="×",TIME(0,0,0),IF(ZU4="非常勤",YJ36,YV36))</f>
        <v>　</v>
      </c>
      <c r="ZI36" s="666"/>
      <c r="ZJ36" s="667"/>
      <c r="ZK36" s="265"/>
      <c r="ZL36" s="665" t="str">
        <f>IF(ZO36="×",TIME(0,0,0),IF(ZU4="非常勤",YM36,YY36))</f>
        <v>　</v>
      </c>
      <c r="ZM36" s="666"/>
      <c r="ZN36" s="667"/>
      <c r="ZO36" s="265"/>
      <c r="ZP36" s="665" t="str">
        <f>IF(ZS36="×",TIME(0,0,0),IF(ZU4="非常勤",YP36,ZB36))</f>
        <v>　</v>
      </c>
      <c r="ZQ36" s="666"/>
      <c r="ZR36" s="667"/>
      <c r="ZS36" s="265"/>
      <c r="ZT36" s="665" t="str">
        <f>IF(ZW36="×",TIME(0,0,0),IF(ZU4="非常勤",YS36,ZE36))</f>
        <v>　</v>
      </c>
      <c r="ZU36" s="666"/>
      <c r="ZV36" s="667"/>
      <c r="ZW36" s="265"/>
      <c r="ZX36" s="720"/>
      <c r="ZY36" s="720"/>
      <c r="ZZ36" s="668"/>
      <c r="AAA36" s="670"/>
      <c r="AAB36" s="669"/>
      <c r="AAC36" s="671"/>
      <c r="AAD36" s="672"/>
      <c r="AAE36" s="672"/>
      <c r="AAF36" s="673"/>
      <c r="AAG36" s="263">
        <f>'別表_個別勤務状況（1～60）'!$A$36</f>
        <v>22</v>
      </c>
      <c r="AAH36" s="264" t="str">
        <f>'別表_個別勤務状況（1～60）'!$B$36</f>
        <v>木</v>
      </c>
      <c r="AAI36" s="660"/>
      <c r="AAJ36" s="661"/>
      <c r="AAK36" s="660"/>
      <c r="AAL36" s="661"/>
      <c r="AAM36" s="660"/>
      <c r="AAN36" s="661"/>
      <c r="AAO36" s="660"/>
      <c r="AAP36" s="661"/>
      <c r="AAQ36" s="662" t="str">
        <f>IFERROR(IF(OR(AAH36="日",AAH36="祝",AAH36=0,AAI36=""),"　",MAX(IF(AND(AAI36&lt;=AAQ14,AAK36&gt;AAR14),AAR14-AAQ14,IF(AND(AAI36&gt;AAQ14,AAK36&lt;=AAR14),AAK36-AAI36,IF(AND(AAI36&lt;=AAQ14,AAK36&lt;=AAR14),AAK36-AAQ14,IF(AND(AAI36&gt;AAQ14,AAK36&gt;AAR14),AAR14-AAI36,0)))),0)),0)</f>
        <v>　</v>
      </c>
      <c r="AAR36" s="663"/>
      <c r="AAS36" s="664"/>
      <c r="AAT36" s="662" t="str">
        <f>IFERROR(IF(OR(AAH36="日",AAH36="祝",AAH36=0,AAM36=""),"　",MAX(IF(AND(AAM36&gt;AAW14,AAO36&gt;AAU14),0,IF(AND(AAM36&lt;=AAW14,AAM36&gt;AAT14,AAO36&gt;AAU14),AAW14-AAM36,IF(AND(AAM36&lt;=AAW14,AAM36&lt;=AAT14,AAO36&gt;AAU14),AAW14-AAT14,IF(AND(AAM36&gt;AAT14,AAO36&lt;=AAU14),AAO36-AAM36,IF(AND(AAM36&lt;=AAT14,AAO36&lt;=AAU14),AAO36-AAT14,0))))),0)),0)</f>
        <v>　</v>
      </c>
      <c r="AAU36" s="663"/>
      <c r="AAV36" s="664"/>
      <c r="AAW36" s="662" t="str">
        <f>IFERROR(IF(OR(AAH36="日",AAH36="祝",AAH36=0,AAM36=0),"　",MAX(IF(AND(AAM36&lt;=AAW14,AAO36&gt;AAX14),AAX14-AAW14,IF(AAO36&lt;=AAX14,0,IF(AND(AAM36&gt;AAW14,AAO36&gt;AAX14),AAX14-AAM36,0))),0)),0)</f>
        <v>　</v>
      </c>
      <c r="AAX36" s="663"/>
      <c r="AAY36" s="664"/>
      <c r="AAZ36" s="662" t="str">
        <f>IFERROR(IF(OR(AAH36="日",AAH36="祝",AAH36=0,AAM36=0),"　",MAX(IF(AAM36&gt;AAZ14,AAO36-AAM36,IF(AAM36&lt;=AAZ14,AAO36-AAZ14,0)),0)),0)</f>
        <v>　</v>
      </c>
      <c r="ABA36" s="663"/>
      <c r="ABB36" s="664"/>
      <c r="ABC36" s="662" t="str">
        <f>IFERROR(IF(OR(AAH36="日",AAH36="祝",AAH36=0,AAI36=""),"　",MAX(IF(AND(AAI36&lt;=ABC14,AAK36&gt;ABD14),ABD14-ABC14,IF(AND(AAI36&gt;ABC14,AAK36&lt;=ABD14),AAK36-AAI36,IF(AND(AAI36&lt;=ABC14,AAK36&lt;=ABD14),AAK36-ABC14,IF(AND(AAI36&gt;ABC14,AAK36&gt;ABD14),ABD14-AAI36,0)))),0)),0)</f>
        <v>　</v>
      </c>
      <c r="ABD36" s="663"/>
      <c r="ABE36" s="664"/>
      <c r="ABF36" s="662" t="str">
        <f>IFERROR(IF(OR(AAH36="日",AAH36="祝",AAH36=0,AAM36=0),"　",MAX(IF(AND(AAM36&gt;ABI14,AAO36&gt;ABG14),0,IF(AND(AAM36&lt;=ABI14,AAM36&gt;ABF14,AAO36&gt;ABG14),ABI14-AAM36,IF(AND(AAM36&lt;=ABI14,AAM36&lt;=ABF14,AAO36&gt;ABG14),ABI14-ABF14,IF(AND(AAM36&gt;ABF14,AAO36&lt;=ABG14),AAO36-AAM36,IF(AND(AAM36&lt;=ABF14,AAO36&lt;=ABG14),AAO36-ABF14,0))))),0)),0)</f>
        <v>　</v>
      </c>
      <c r="ABG36" s="663"/>
      <c r="ABH36" s="664"/>
      <c r="ABI36" s="662" t="str">
        <f>IFERROR(IF(OR(AAH36="日",AAH36="祝",AAH36=0,AAM36=0),"　",MAX(IF(AND(AAM36&lt;=ABI14,AAO36&gt;ABJ14),ABJ14-ABI14,IF(AAO36&lt;=ABJ14,0,IF(AND(AAM36&gt;ABI14,AAO36&gt;ABJ14),ABJ14-AAM36,0))),0)),0)</f>
        <v>　</v>
      </c>
      <c r="ABJ36" s="663"/>
      <c r="ABK36" s="664"/>
      <c r="ABL36" s="662" t="str">
        <f t="shared" si="12"/>
        <v>　</v>
      </c>
      <c r="ABM36" s="663"/>
      <c r="ABN36" s="664"/>
      <c r="ABO36" s="665" t="str">
        <f>IF(ABR36="×",TIME(0,0,0),IF(ACB4="非常勤",AAQ36,ABC36))</f>
        <v>　</v>
      </c>
      <c r="ABP36" s="666"/>
      <c r="ABQ36" s="667"/>
      <c r="ABR36" s="265"/>
      <c r="ABS36" s="665" t="str">
        <f>IF(ABV36="×",TIME(0,0,0),IF(ACB4="非常勤",AAT36,ABF36))</f>
        <v>　</v>
      </c>
      <c r="ABT36" s="666"/>
      <c r="ABU36" s="667"/>
      <c r="ABV36" s="265"/>
      <c r="ABW36" s="665" t="str">
        <f>IF(ABZ36="×",TIME(0,0,0),IF(ACB4="非常勤",AAW36,ABI36))</f>
        <v>　</v>
      </c>
      <c r="ABX36" s="666"/>
      <c r="ABY36" s="667"/>
      <c r="ABZ36" s="265"/>
      <c r="ACA36" s="665" t="str">
        <f>IF(ACD36="×",TIME(0,0,0),IF(ACB4="非常勤",AAZ36,ABL36))</f>
        <v>　</v>
      </c>
      <c r="ACB36" s="666"/>
      <c r="ACC36" s="667"/>
      <c r="ACD36" s="265"/>
      <c r="ACE36" s="720"/>
      <c r="ACF36" s="720"/>
      <c r="ACG36" s="668"/>
      <c r="ACH36" s="670"/>
      <c r="ACI36" s="669"/>
      <c r="ACJ36" s="671"/>
      <c r="ACK36" s="672"/>
      <c r="ACL36" s="672"/>
      <c r="ACM36" s="673"/>
      <c r="ACN36" s="263">
        <f>'別表_個別勤務状況（1～60）'!$A$36</f>
        <v>22</v>
      </c>
      <c r="ACO36" s="264" t="str">
        <f>'別表_個別勤務状況（1～60）'!$B$36</f>
        <v>木</v>
      </c>
      <c r="ACP36" s="660"/>
      <c r="ACQ36" s="661"/>
      <c r="ACR36" s="660"/>
      <c r="ACS36" s="661"/>
      <c r="ACT36" s="660"/>
      <c r="ACU36" s="661"/>
      <c r="ACV36" s="660"/>
      <c r="ACW36" s="661"/>
      <c r="ACX36" s="662" t="str">
        <f>IFERROR(IF(OR(ACO36="日",ACO36="祝",ACO36=0,ACP36=""),"　",MAX(IF(AND(ACP36&lt;=ACX14,ACR36&gt;ACY14),ACY14-ACX14,IF(AND(ACP36&gt;ACX14,ACR36&lt;=ACY14),ACR36-ACP36,IF(AND(ACP36&lt;=ACX14,ACR36&lt;=ACY14),ACR36-ACX14,IF(AND(ACP36&gt;ACX14,ACR36&gt;ACY14),ACY14-ACP36,0)))),0)),0)</f>
        <v>　</v>
      </c>
      <c r="ACY36" s="663"/>
      <c r="ACZ36" s="664"/>
      <c r="ADA36" s="662" t="str">
        <f>IFERROR(IF(OR(ACO36="日",ACO36="祝",ACO36=0,ACT36=""),"　",MAX(IF(AND(ACT36&gt;ADD14,ACV36&gt;ADB14),0,IF(AND(ACT36&lt;=ADD14,ACT36&gt;ADA14,ACV36&gt;ADB14),ADD14-ACT36,IF(AND(ACT36&lt;=ADD14,ACT36&lt;=ADA14,ACV36&gt;ADB14),ADD14-ADA14,IF(AND(ACT36&gt;ADA14,ACV36&lt;=ADB14),ACV36-ACT36,IF(AND(ACT36&lt;=ADA14,ACV36&lt;=ADB14),ACV36-ADA14,0))))),0)),0)</f>
        <v>　</v>
      </c>
      <c r="ADB36" s="663"/>
      <c r="ADC36" s="664"/>
      <c r="ADD36" s="662" t="str">
        <f>IFERROR(IF(OR(ACO36="日",ACO36="祝",ACO36=0,ACT36=0),"　",MAX(IF(AND(ACT36&lt;=ADD14,ACV36&gt;ADE14),ADE14-ADD14,IF(ACV36&lt;=ADE14,0,IF(AND(ACT36&gt;ADD14,ACV36&gt;ADE14),ADE14-ACT36,0))),0)),0)</f>
        <v>　</v>
      </c>
      <c r="ADE36" s="663"/>
      <c r="ADF36" s="664"/>
      <c r="ADG36" s="662" t="str">
        <f>IFERROR(IF(OR(ACO36="日",ACO36="祝",ACO36=0,ACT36=0),"　",MAX(IF(ACT36&gt;ADG14,ACV36-ACT36,IF(ACT36&lt;=ADG14,ACV36-ADG14,0)),0)),0)</f>
        <v>　</v>
      </c>
      <c r="ADH36" s="663"/>
      <c r="ADI36" s="664"/>
      <c r="ADJ36" s="662" t="str">
        <f>IFERROR(IF(OR(ACO36="日",ACO36="祝",ACO36=0,ACP36=""),"　",MAX(IF(AND(ACP36&lt;=ADJ14,ACR36&gt;ADK14),ADK14-ADJ14,IF(AND(ACP36&gt;ADJ14,ACR36&lt;=ADK14),ACR36-ACP36,IF(AND(ACP36&lt;=ADJ14,ACR36&lt;=ADK14),ACR36-ADJ14,IF(AND(ACP36&gt;ADJ14,ACR36&gt;ADK14),ADK14-ACP36,0)))),0)),0)</f>
        <v>　</v>
      </c>
      <c r="ADK36" s="663"/>
      <c r="ADL36" s="664"/>
      <c r="ADM36" s="662" t="str">
        <f>IFERROR(IF(OR(ACO36="日",ACO36="祝",ACO36=0,ACT36=0),"　",MAX(IF(AND(ACT36&gt;ADP14,ACV36&gt;ADN14),0,IF(AND(ACT36&lt;=ADP14,ACT36&gt;ADM14,ACV36&gt;ADN14),ADP14-ACT36,IF(AND(ACT36&lt;=ADP14,ACT36&lt;=ADM14,ACV36&gt;ADN14),ADP14-ADM14,IF(AND(ACT36&gt;ADM14,ACV36&lt;=ADN14),ACV36-ACT36,IF(AND(ACT36&lt;=ADM14,ACV36&lt;=ADN14),ACV36-ADM14,0))))),0)),0)</f>
        <v>　</v>
      </c>
      <c r="ADN36" s="663"/>
      <c r="ADO36" s="664"/>
      <c r="ADP36" s="662" t="str">
        <f>IFERROR(IF(OR(ACO36="日",ACO36="祝",ACO36=0,ACT36=0),"　",MAX(IF(AND(ACT36&lt;=ADP14,ACV36&gt;ADQ14),ADQ14-ADP14,IF(ACV36&lt;=ADQ14,0,IF(AND(ACT36&gt;ADP14,ACV36&gt;ADQ14),ADQ14-ACT36,0))),0)),0)</f>
        <v>　</v>
      </c>
      <c r="ADQ36" s="663"/>
      <c r="ADR36" s="664"/>
      <c r="ADS36" s="662" t="str">
        <f t="shared" si="13"/>
        <v>　</v>
      </c>
      <c r="ADT36" s="663"/>
      <c r="ADU36" s="664"/>
      <c r="ADV36" s="665" t="str">
        <f>IF(ADY36="×",TIME(0,0,0),IF(AEI4="非常勤",ACX36,ADJ36))</f>
        <v>　</v>
      </c>
      <c r="ADW36" s="666"/>
      <c r="ADX36" s="667"/>
      <c r="ADY36" s="265"/>
      <c r="ADZ36" s="665" t="str">
        <f>IF(AEC36="×",TIME(0,0,0),IF(AEI4="非常勤",ADA36,ADM36))</f>
        <v>　</v>
      </c>
      <c r="AEA36" s="666"/>
      <c r="AEB36" s="667"/>
      <c r="AEC36" s="265"/>
      <c r="AED36" s="665" t="str">
        <f>IF(AEG36="×",TIME(0,0,0),IF(AEI4="非常勤",ADD36,ADP36))</f>
        <v>　</v>
      </c>
      <c r="AEE36" s="666"/>
      <c r="AEF36" s="667"/>
      <c r="AEG36" s="265"/>
      <c r="AEH36" s="665" t="str">
        <f>IF(AEK36="×",TIME(0,0,0),IF(AEI4="非常勤",ADG36,ADS36))</f>
        <v>　</v>
      </c>
      <c r="AEI36" s="666"/>
      <c r="AEJ36" s="667"/>
      <c r="AEK36" s="265"/>
      <c r="AEL36" s="720"/>
      <c r="AEM36" s="720"/>
      <c r="AEN36" s="668"/>
      <c r="AEO36" s="670"/>
      <c r="AEP36" s="669"/>
      <c r="AEQ36" s="671"/>
      <c r="AER36" s="672"/>
      <c r="AES36" s="672"/>
      <c r="AET36" s="673"/>
      <c r="AEU36" s="263">
        <f>'別表_個別勤務状況（1～60）'!$A$36</f>
        <v>22</v>
      </c>
      <c r="AEV36" s="264" t="str">
        <f>'別表_個別勤務状況（1～60）'!$B$36</f>
        <v>木</v>
      </c>
      <c r="AEW36" s="660"/>
      <c r="AEX36" s="661"/>
      <c r="AEY36" s="660"/>
      <c r="AEZ36" s="661"/>
      <c r="AFA36" s="660"/>
      <c r="AFB36" s="661"/>
      <c r="AFC36" s="660"/>
      <c r="AFD36" s="661"/>
      <c r="AFE36" s="662" t="str">
        <f>IFERROR(IF(OR(AEV36="日",AEV36="祝",AEV36=0,AEW36=""),"　",MAX(IF(AND(AEW36&lt;=AFE14,AEY36&gt;AFF14),AFF14-AFE14,IF(AND(AEW36&gt;AFE14,AEY36&lt;=AFF14),AEY36-AEW36,IF(AND(AEW36&lt;=AFE14,AEY36&lt;=AFF14),AEY36-AFE14,IF(AND(AEW36&gt;AFE14,AEY36&gt;AFF14),AFF14-AEW36,0)))),0)),0)</f>
        <v>　</v>
      </c>
      <c r="AFF36" s="663"/>
      <c r="AFG36" s="664"/>
      <c r="AFH36" s="662" t="str">
        <f>IFERROR(IF(OR(AEV36="日",AEV36="祝",AEV36=0,AFA36=""),"　",MAX(IF(AND(AFA36&gt;AFK14,AFC36&gt;AFI14),0,IF(AND(AFA36&lt;=AFK14,AFA36&gt;AFH14,AFC36&gt;AFI14),AFK14-AFA36,IF(AND(AFA36&lt;=AFK14,AFA36&lt;=AFH14,AFC36&gt;AFI14),AFK14-AFH14,IF(AND(AFA36&gt;AFH14,AFC36&lt;=AFI14),AFC36-AFA36,IF(AND(AFA36&lt;=AFH14,AFC36&lt;=AFI14),AFC36-AFH14,0))))),0)),0)</f>
        <v>　</v>
      </c>
      <c r="AFI36" s="663"/>
      <c r="AFJ36" s="664"/>
      <c r="AFK36" s="662" t="str">
        <f>IFERROR(IF(OR(AEV36="日",AEV36="祝",AEV36=0,AFA36=0),"　",MAX(IF(AND(AFA36&lt;=AFK14,AFC36&gt;AFL14),AFL14-AFK14,IF(AFC36&lt;=AFL14,0,IF(AND(AFA36&gt;AFK14,AFC36&gt;AFL14),AFL14-AFA36,0))),0)),0)</f>
        <v>　</v>
      </c>
      <c r="AFL36" s="663"/>
      <c r="AFM36" s="664"/>
      <c r="AFN36" s="662" t="str">
        <f>IFERROR(IF(OR(AEV36="日",AEV36="祝",AEV36=0,AFA36=0),"　",MAX(IF(AFA36&gt;AFN14,AFC36-AFA36,IF(AFA36&lt;=AFN14,AFC36-AFN14,0)),0)),0)</f>
        <v>　</v>
      </c>
      <c r="AFO36" s="663"/>
      <c r="AFP36" s="664"/>
      <c r="AFQ36" s="662" t="str">
        <f>IFERROR(IF(OR(AEV36="日",AEV36="祝",AEV36=0,AEW36=""),"　",MAX(IF(AND(AEW36&lt;=AFQ14,AEY36&gt;AFR14),AFR14-AFQ14,IF(AND(AEW36&gt;AFQ14,AEY36&lt;=AFR14),AEY36-AEW36,IF(AND(AEW36&lt;=AFQ14,AEY36&lt;=AFR14),AEY36-AFQ14,IF(AND(AEW36&gt;AFQ14,AEY36&gt;AFR14),AFR14-AEW36,0)))),0)),0)</f>
        <v>　</v>
      </c>
      <c r="AFR36" s="663"/>
      <c r="AFS36" s="664"/>
      <c r="AFT36" s="662" t="str">
        <f>IFERROR(IF(OR(AEV36="日",AEV36="祝",AEV36=0,AFA36=0),"　",MAX(IF(AND(AFA36&gt;AFW14,AFC36&gt;AFU14),0,IF(AND(AFA36&lt;=AFW14,AFA36&gt;AFT14,AFC36&gt;AFU14),AFW14-AFA36,IF(AND(AFA36&lt;=AFW14,AFA36&lt;=AFT14,AFC36&gt;AFU14),AFW14-AFT14,IF(AND(AFA36&gt;AFT14,AFC36&lt;=AFU14),AFC36-AFA36,IF(AND(AFA36&lt;=AFT14,AFC36&lt;=AFU14),AFC36-AFT14,0))))),0)),0)</f>
        <v>　</v>
      </c>
      <c r="AFU36" s="663"/>
      <c r="AFV36" s="664"/>
      <c r="AFW36" s="662" t="str">
        <f>IFERROR(IF(OR(AEV36="日",AEV36="祝",AEV36=0,AFA36=0),"　",MAX(IF(AND(AFA36&lt;=AFW14,AFC36&gt;AFX14),AFX14-AFW14,IF(AFC36&lt;=AFX14,0,IF(AND(AFA36&gt;AFW14,AFC36&gt;AFX14),AFX14-AFA36,0))),0)),0)</f>
        <v>　</v>
      </c>
      <c r="AFX36" s="663"/>
      <c r="AFY36" s="664"/>
      <c r="AFZ36" s="662" t="str">
        <f t="shared" si="14"/>
        <v>　</v>
      </c>
      <c r="AGA36" s="663"/>
      <c r="AGB36" s="664"/>
      <c r="AGC36" s="665" t="str">
        <f>IF(AGF36="×",TIME(0,0,0),IF(AGP4="非常勤",AFE36,AFQ36))</f>
        <v>　</v>
      </c>
      <c r="AGD36" s="666"/>
      <c r="AGE36" s="667"/>
      <c r="AGF36" s="265"/>
      <c r="AGG36" s="665" t="str">
        <f>IF(AGJ36="×",TIME(0,0,0),IF(AGP4="非常勤",AFH36,AFT36))</f>
        <v>　</v>
      </c>
      <c r="AGH36" s="666"/>
      <c r="AGI36" s="667"/>
      <c r="AGJ36" s="265"/>
      <c r="AGK36" s="665" t="str">
        <f>IF(AGN36="×",TIME(0,0,0),IF(AGP4="非常勤",AFK36,AFW36))</f>
        <v>　</v>
      </c>
      <c r="AGL36" s="666"/>
      <c r="AGM36" s="667"/>
      <c r="AGN36" s="265"/>
      <c r="AGO36" s="665" t="str">
        <f>IF(AGR36="×",TIME(0,0,0),IF(AGP4="非常勤",AFN36,AFZ36))</f>
        <v>　</v>
      </c>
      <c r="AGP36" s="666"/>
      <c r="AGQ36" s="667"/>
      <c r="AGR36" s="265"/>
      <c r="AGS36" s="720"/>
      <c r="AGT36" s="720"/>
      <c r="AGU36" s="668"/>
      <c r="AGV36" s="670"/>
      <c r="AGW36" s="669"/>
      <c r="AGX36" s="671"/>
      <c r="AGY36" s="672"/>
      <c r="AGZ36" s="672"/>
      <c r="AHA36" s="673"/>
      <c r="AHB36" s="263">
        <f>'別表_個別勤務状況（1～60）'!$A$36</f>
        <v>22</v>
      </c>
      <c r="AHC36" s="264" t="str">
        <f>'別表_個別勤務状況（1～60）'!$B$36</f>
        <v>木</v>
      </c>
      <c r="AHD36" s="660"/>
      <c r="AHE36" s="661"/>
      <c r="AHF36" s="660"/>
      <c r="AHG36" s="661"/>
      <c r="AHH36" s="660"/>
      <c r="AHI36" s="661"/>
      <c r="AHJ36" s="660"/>
      <c r="AHK36" s="661"/>
      <c r="AHL36" s="662" t="str">
        <f>IFERROR(IF(OR(AHC36="日",AHC36="祝",AHC36=0,AHD36=""),"　",MAX(IF(AND(AHD36&lt;=AHL14,AHF36&gt;AHM14),AHM14-AHL14,IF(AND(AHD36&gt;AHL14,AHF36&lt;=AHM14),AHF36-AHD36,IF(AND(AHD36&lt;=AHL14,AHF36&lt;=AHM14),AHF36-AHL14,IF(AND(AHD36&gt;AHL14,AHF36&gt;AHM14),AHM14-AHD36,0)))),0)),0)</f>
        <v>　</v>
      </c>
      <c r="AHM36" s="663"/>
      <c r="AHN36" s="664"/>
      <c r="AHO36" s="662" t="str">
        <f>IFERROR(IF(OR(AHC36="日",AHC36="祝",AHC36=0,AHH36=""),"　",MAX(IF(AND(AHH36&gt;AHR14,AHJ36&gt;AHP14),0,IF(AND(AHH36&lt;=AHR14,AHH36&gt;AHO14,AHJ36&gt;AHP14),AHR14-AHH36,IF(AND(AHH36&lt;=AHR14,AHH36&lt;=AHO14,AHJ36&gt;AHP14),AHR14-AHO14,IF(AND(AHH36&gt;AHO14,AHJ36&lt;=AHP14),AHJ36-AHH36,IF(AND(AHH36&lt;=AHO14,AHJ36&lt;=AHP14),AHJ36-AHO14,0))))),0)),0)</f>
        <v>　</v>
      </c>
      <c r="AHP36" s="663"/>
      <c r="AHQ36" s="664"/>
      <c r="AHR36" s="662" t="str">
        <f>IFERROR(IF(OR(AHC36="日",AHC36="祝",AHC36=0,AHH36=0),"　",MAX(IF(AND(AHH36&lt;=AHR14,AHJ36&gt;AHS14),AHS14-AHR14,IF(AHJ36&lt;=AHS14,0,IF(AND(AHH36&gt;AHR14,AHJ36&gt;AHS14),AHS14-AHH36,0))),0)),0)</f>
        <v>　</v>
      </c>
      <c r="AHS36" s="663"/>
      <c r="AHT36" s="664"/>
      <c r="AHU36" s="662" t="str">
        <f>IFERROR(IF(OR(AHC36="日",AHC36="祝",AHC36=0,AHH36=0),"　",MAX(IF(AHH36&gt;AHU14,AHJ36-AHH36,IF(AHH36&lt;=AHU14,AHJ36-AHU14,0)),0)),0)</f>
        <v>　</v>
      </c>
      <c r="AHV36" s="663"/>
      <c r="AHW36" s="664"/>
      <c r="AHX36" s="662" t="str">
        <f>IFERROR(IF(OR(AHC36="日",AHC36="祝",AHC36=0,AHD36=""),"　",MAX(IF(AND(AHD36&lt;=AHX14,AHF36&gt;AHY14),AHY14-AHX14,IF(AND(AHD36&gt;AHX14,AHF36&lt;=AHY14),AHF36-AHD36,IF(AND(AHD36&lt;=AHX14,AHF36&lt;=AHY14),AHF36-AHX14,IF(AND(AHD36&gt;AHX14,AHF36&gt;AHY14),AHY14-AHD36,0)))),0)),0)</f>
        <v>　</v>
      </c>
      <c r="AHY36" s="663"/>
      <c r="AHZ36" s="664"/>
      <c r="AIA36" s="662" t="str">
        <f>IFERROR(IF(OR(AHC36="日",AHC36="祝",AHC36=0,AHH36=0),"　",MAX(IF(AND(AHH36&gt;AID14,AHJ36&gt;AIB14),0,IF(AND(AHH36&lt;=AID14,AHH36&gt;AIA14,AHJ36&gt;AIB14),AID14-AHH36,IF(AND(AHH36&lt;=AID14,AHH36&lt;=AIA14,AHJ36&gt;AIB14),AID14-AIA14,IF(AND(AHH36&gt;AIA14,AHJ36&lt;=AIB14),AHJ36-AHH36,IF(AND(AHH36&lt;=AIA14,AHJ36&lt;=AIB14),AHJ36-AIA14,0))))),0)),0)</f>
        <v>　</v>
      </c>
      <c r="AIB36" s="663"/>
      <c r="AIC36" s="664"/>
      <c r="AID36" s="662" t="str">
        <f>IFERROR(IF(OR(AHC36="日",AHC36="祝",AHC36=0,AHH36=0),"　",MAX(IF(AND(AHH36&lt;=AID14,AHJ36&gt;AIE14),AIE14-AID14,IF(AHJ36&lt;=AIE14,0,IF(AND(AHH36&gt;AID14,AHJ36&gt;AIE14),AIE14-AHH36,0))),0)),0)</f>
        <v>　</v>
      </c>
      <c r="AIE36" s="663"/>
      <c r="AIF36" s="664"/>
      <c r="AIG36" s="662" t="str">
        <f t="shared" si="15"/>
        <v>　</v>
      </c>
      <c r="AIH36" s="663"/>
      <c r="AII36" s="664"/>
      <c r="AIJ36" s="665" t="str">
        <f>IF(AIM36="×",TIME(0,0,0),IF(AIW4="非常勤",AHL36,AHX36))</f>
        <v>　</v>
      </c>
      <c r="AIK36" s="666"/>
      <c r="AIL36" s="667"/>
      <c r="AIM36" s="265"/>
      <c r="AIN36" s="665" t="str">
        <f>IF(AIQ36="×",TIME(0,0,0),IF(AIW4="非常勤",AHO36,AIA36))</f>
        <v>　</v>
      </c>
      <c r="AIO36" s="666"/>
      <c r="AIP36" s="667"/>
      <c r="AIQ36" s="265"/>
      <c r="AIR36" s="665" t="str">
        <f>IF(AIU36="×",TIME(0,0,0),IF(AIW4="非常勤",AHR36,AID36))</f>
        <v>　</v>
      </c>
      <c r="AIS36" s="666"/>
      <c r="AIT36" s="667"/>
      <c r="AIU36" s="265"/>
      <c r="AIV36" s="665" t="str">
        <f>IF(AIY36="×",TIME(0,0,0),IF(AIW4="非常勤",AHU36,AIG36))</f>
        <v>　</v>
      </c>
      <c r="AIW36" s="666"/>
      <c r="AIX36" s="667"/>
      <c r="AIY36" s="265"/>
      <c r="AIZ36" s="720"/>
      <c r="AJA36" s="720"/>
      <c r="AJB36" s="668"/>
      <c r="AJC36" s="670"/>
      <c r="AJD36" s="669"/>
      <c r="AJE36" s="671"/>
      <c r="AJF36" s="672"/>
      <c r="AJG36" s="672"/>
      <c r="AJH36" s="673"/>
      <c r="AJI36" s="263">
        <f>'別表_個別勤務状況（1～60）'!$A$36</f>
        <v>22</v>
      </c>
      <c r="AJJ36" s="264" t="str">
        <f>'別表_個別勤務状況（1～60）'!$B$36</f>
        <v>木</v>
      </c>
      <c r="AJK36" s="660"/>
      <c r="AJL36" s="661"/>
      <c r="AJM36" s="660"/>
      <c r="AJN36" s="661"/>
      <c r="AJO36" s="660"/>
      <c r="AJP36" s="661"/>
      <c r="AJQ36" s="660"/>
      <c r="AJR36" s="661"/>
      <c r="AJS36" s="662" t="str">
        <f>IFERROR(IF(OR(AJJ36="日",AJJ36="祝",AJJ36=0,AJK36=""),"　",MAX(IF(AND(AJK36&lt;=AJS14,AJM36&gt;AJT14),AJT14-AJS14,IF(AND(AJK36&gt;AJS14,AJM36&lt;=AJT14),AJM36-AJK36,IF(AND(AJK36&lt;=AJS14,AJM36&lt;=AJT14),AJM36-AJS14,IF(AND(AJK36&gt;AJS14,AJM36&gt;AJT14),AJT14-AJK36,0)))),0)),0)</f>
        <v>　</v>
      </c>
      <c r="AJT36" s="663"/>
      <c r="AJU36" s="664"/>
      <c r="AJV36" s="662" t="str">
        <f>IFERROR(IF(OR(AJJ36="日",AJJ36="祝",AJJ36=0,AJO36=""),"　",MAX(IF(AND(AJO36&gt;AJY14,AJQ36&gt;AJW14),0,IF(AND(AJO36&lt;=AJY14,AJO36&gt;AJV14,AJQ36&gt;AJW14),AJY14-AJO36,IF(AND(AJO36&lt;=AJY14,AJO36&lt;=AJV14,AJQ36&gt;AJW14),AJY14-AJV14,IF(AND(AJO36&gt;AJV14,AJQ36&lt;=AJW14),AJQ36-AJO36,IF(AND(AJO36&lt;=AJV14,AJQ36&lt;=AJW14),AJQ36-AJV14,0))))),0)),0)</f>
        <v>　</v>
      </c>
      <c r="AJW36" s="663"/>
      <c r="AJX36" s="664"/>
      <c r="AJY36" s="662" t="str">
        <f>IFERROR(IF(OR(AJJ36="日",AJJ36="祝",AJJ36=0,AJO36=0),"　",MAX(IF(AND(AJO36&lt;=AJY14,AJQ36&gt;AJZ14),AJZ14-AJY14,IF(AJQ36&lt;=AJZ14,0,IF(AND(AJO36&gt;AJY14,AJQ36&gt;AJZ14),AJZ14-AJO36,0))),0)),0)</f>
        <v>　</v>
      </c>
      <c r="AJZ36" s="663"/>
      <c r="AKA36" s="664"/>
      <c r="AKB36" s="662" t="str">
        <f>IFERROR(IF(OR(AJJ36="日",AJJ36="祝",AJJ36=0,AJO36=0),"　",MAX(IF(AJO36&gt;AKB14,AJQ36-AJO36,IF(AJO36&lt;=AKB14,AJQ36-AKB14,0)),0)),0)</f>
        <v>　</v>
      </c>
      <c r="AKC36" s="663"/>
      <c r="AKD36" s="664"/>
      <c r="AKE36" s="662" t="str">
        <f>IFERROR(IF(OR(AJJ36="日",AJJ36="祝",AJJ36=0,AJK36=""),"　",MAX(IF(AND(AJK36&lt;=AKE14,AJM36&gt;AKF14),AKF14-AKE14,IF(AND(AJK36&gt;AKE14,AJM36&lt;=AKF14),AJM36-AJK36,IF(AND(AJK36&lt;=AKE14,AJM36&lt;=AKF14),AJM36-AKE14,IF(AND(AJK36&gt;AKE14,AJM36&gt;AKF14),AKF14-AJK36,0)))),0)),0)</f>
        <v>　</v>
      </c>
      <c r="AKF36" s="663"/>
      <c r="AKG36" s="664"/>
      <c r="AKH36" s="662" t="str">
        <f>IFERROR(IF(OR(AJJ36="日",AJJ36="祝",AJJ36=0,AJO36=0),"　",MAX(IF(AND(AJO36&gt;AKK14,AJQ36&gt;AKI14),0,IF(AND(AJO36&lt;=AKK14,AJO36&gt;AKH14,AJQ36&gt;AKI14),AKK14-AJO36,IF(AND(AJO36&lt;=AKK14,AJO36&lt;=AKH14,AJQ36&gt;AKI14),AKK14-AKH14,IF(AND(AJO36&gt;AKH14,AJQ36&lt;=AKI14),AJQ36-AJO36,IF(AND(AJO36&lt;=AKH14,AJQ36&lt;=AKI14),AJQ36-AKH14,0))))),0)),0)</f>
        <v>　</v>
      </c>
      <c r="AKI36" s="663"/>
      <c r="AKJ36" s="664"/>
      <c r="AKK36" s="662" t="str">
        <f>IFERROR(IF(OR(AJJ36="日",AJJ36="祝",AJJ36=0,AJO36=0),"　",MAX(IF(AND(AJO36&lt;=AKK14,AJQ36&gt;AKL14),AKL14-AKK14,IF(AJQ36&lt;=AKL14,0,IF(AND(AJO36&gt;AKK14,AJQ36&gt;AKL14),AKL14-AJO36,0))),0)),0)</f>
        <v>　</v>
      </c>
      <c r="AKL36" s="663"/>
      <c r="AKM36" s="664"/>
      <c r="AKN36" s="662" t="str">
        <f t="shared" si="16"/>
        <v>　</v>
      </c>
      <c r="AKO36" s="663"/>
      <c r="AKP36" s="664"/>
      <c r="AKQ36" s="665" t="str">
        <f>IF(AKT36="×",TIME(0,0,0),IF(ALD4="非常勤",AJS36,AKE36))</f>
        <v>　</v>
      </c>
      <c r="AKR36" s="666"/>
      <c r="AKS36" s="667"/>
      <c r="AKT36" s="265"/>
      <c r="AKU36" s="665" t="str">
        <f>IF(AKX36="×",TIME(0,0,0),IF(ALD4="非常勤",AJV36,AKH36))</f>
        <v>　</v>
      </c>
      <c r="AKV36" s="666"/>
      <c r="AKW36" s="667"/>
      <c r="AKX36" s="265"/>
      <c r="AKY36" s="665" t="str">
        <f>IF(ALB36="×",TIME(0,0,0),IF(ALD4="非常勤",AJY36,AKK36))</f>
        <v>　</v>
      </c>
      <c r="AKZ36" s="666"/>
      <c r="ALA36" s="667"/>
      <c r="ALB36" s="265"/>
      <c r="ALC36" s="665" t="str">
        <f>IF(ALF36="×",TIME(0,0,0),IF(ALD4="非常勤",AKB36,AKN36))</f>
        <v>　</v>
      </c>
      <c r="ALD36" s="666"/>
      <c r="ALE36" s="667"/>
      <c r="ALF36" s="265"/>
      <c r="ALG36" s="720"/>
      <c r="ALH36" s="720"/>
      <c r="ALI36" s="668"/>
      <c r="ALJ36" s="670"/>
      <c r="ALK36" s="669"/>
      <c r="ALL36" s="671"/>
      <c r="ALM36" s="672"/>
      <c r="ALN36" s="672"/>
      <c r="ALO36" s="673"/>
      <c r="ALP36" s="263">
        <f>'別表_個別勤務状況（1～60）'!$A$36</f>
        <v>22</v>
      </c>
      <c r="ALQ36" s="264" t="str">
        <f>'別表_個別勤務状況（1～60）'!$B$36</f>
        <v>木</v>
      </c>
      <c r="ALR36" s="660"/>
      <c r="ALS36" s="661"/>
      <c r="ALT36" s="660"/>
      <c r="ALU36" s="661"/>
      <c r="ALV36" s="660"/>
      <c r="ALW36" s="661"/>
      <c r="ALX36" s="660"/>
      <c r="ALY36" s="661"/>
      <c r="ALZ36" s="662" t="str">
        <f>IFERROR(IF(OR(ALQ36="日",ALQ36="祝",ALQ36=0,ALR36=""),"　",MAX(IF(AND(ALR36&lt;=ALZ14,ALT36&gt;AMA14),AMA14-ALZ14,IF(AND(ALR36&gt;ALZ14,ALT36&lt;=AMA14),ALT36-ALR36,IF(AND(ALR36&lt;=ALZ14,ALT36&lt;=AMA14),ALT36-ALZ14,IF(AND(ALR36&gt;ALZ14,ALT36&gt;AMA14),AMA14-ALR36,0)))),0)),0)</f>
        <v>　</v>
      </c>
      <c r="AMA36" s="663"/>
      <c r="AMB36" s="664"/>
      <c r="AMC36" s="662" t="str">
        <f>IFERROR(IF(OR(ALQ36="日",ALQ36="祝",ALQ36=0,ALV36=""),"　",MAX(IF(AND(ALV36&gt;AMF14,ALX36&gt;AMD14),0,IF(AND(ALV36&lt;=AMF14,ALV36&gt;AMC14,ALX36&gt;AMD14),AMF14-ALV36,IF(AND(ALV36&lt;=AMF14,ALV36&lt;=AMC14,ALX36&gt;AMD14),AMF14-AMC14,IF(AND(ALV36&gt;AMC14,ALX36&lt;=AMD14),ALX36-ALV36,IF(AND(ALV36&lt;=AMC14,ALX36&lt;=AMD14),ALX36-AMC14,0))))),0)),0)</f>
        <v>　</v>
      </c>
      <c r="AMD36" s="663"/>
      <c r="AME36" s="664"/>
      <c r="AMF36" s="662" t="str">
        <f>IFERROR(IF(OR(ALQ36="日",ALQ36="祝",ALQ36=0,ALV36=0),"　",MAX(IF(AND(ALV36&lt;=AMF14,ALX36&gt;AMG14),AMG14-AMF14,IF(ALX36&lt;=AMG14,0,IF(AND(ALV36&gt;AMF14,ALX36&gt;AMG14),AMG14-ALV36,0))),0)),0)</f>
        <v>　</v>
      </c>
      <c r="AMG36" s="663"/>
      <c r="AMH36" s="664"/>
      <c r="AMI36" s="662" t="str">
        <f>IFERROR(IF(OR(ALQ36="日",ALQ36="祝",ALQ36=0,ALV36=0),"　",MAX(IF(ALV36&gt;AMI14,ALX36-ALV36,IF(ALV36&lt;=AMI14,ALX36-AMI14,0)),0)),0)</f>
        <v>　</v>
      </c>
      <c r="AMJ36" s="663"/>
      <c r="AMK36" s="664"/>
      <c r="AML36" s="662" t="str">
        <f>IFERROR(IF(OR(ALQ36="日",ALQ36="祝",ALQ36=0,ALR36=""),"　",MAX(IF(AND(ALR36&lt;=AML14,ALT36&gt;AMM14),AMM14-AML14,IF(AND(ALR36&gt;AML14,ALT36&lt;=AMM14),ALT36-ALR36,IF(AND(ALR36&lt;=AML14,ALT36&lt;=AMM14),ALT36-AML14,IF(AND(ALR36&gt;AML14,ALT36&gt;AMM14),AMM14-ALR36,0)))),0)),0)</f>
        <v>　</v>
      </c>
      <c r="AMM36" s="663"/>
      <c r="AMN36" s="664"/>
      <c r="AMO36" s="662" t="str">
        <f>IFERROR(IF(OR(ALQ36="日",ALQ36="祝",ALQ36=0,ALV36=0),"　",MAX(IF(AND(ALV36&gt;AMR14,ALX36&gt;AMP14),0,IF(AND(ALV36&lt;=AMR14,ALV36&gt;AMO14,ALX36&gt;AMP14),AMR14-ALV36,IF(AND(ALV36&lt;=AMR14,ALV36&lt;=AMO14,ALX36&gt;AMP14),AMR14-AMO14,IF(AND(ALV36&gt;AMO14,ALX36&lt;=AMP14),ALX36-ALV36,IF(AND(ALV36&lt;=AMO14,ALX36&lt;=AMP14),ALX36-AMO14,0))))),0)),0)</f>
        <v>　</v>
      </c>
      <c r="AMP36" s="663"/>
      <c r="AMQ36" s="664"/>
      <c r="AMR36" s="662" t="str">
        <f>IFERROR(IF(OR(ALQ36="日",ALQ36="祝",ALQ36=0,ALV36=0),"　",MAX(IF(AND(ALV36&lt;=AMR14,ALX36&gt;AMS14),AMS14-AMR14,IF(ALX36&lt;=AMS14,0,IF(AND(ALV36&gt;AMR14,ALX36&gt;AMS14),AMS14-ALV36,0))),0)),0)</f>
        <v>　</v>
      </c>
      <c r="AMS36" s="663"/>
      <c r="AMT36" s="664"/>
      <c r="AMU36" s="662" t="str">
        <f t="shared" si="17"/>
        <v>　</v>
      </c>
      <c r="AMV36" s="663"/>
      <c r="AMW36" s="664"/>
      <c r="AMX36" s="665" t="str">
        <f>IF(ANA36="×",TIME(0,0,0),IF(ANK4="非常勤",ALZ36,AML36))</f>
        <v>　</v>
      </c>
      <c r="AMY36" s="666"/>
      <c r="AMZ36" s="667"/>
      <c r="ANA36" s="265"/>
      <c r="ANB36" s="665" t="str">
        <f>IF(ANE36="×",TIME(0,0,0),IF(ANK4="非常勤",AMC36,AMO36))</f>
        <v>　</v>
      </c>
      <c r="ANC36" s="666"/>
      <c r="AND36" s="667"/>
      <c r="ANE36" s="265"/>
      <c r="ANF36" s="665" t="str">
        <f>IF(ANI36="×",TIME(0,0,0),IF(ANK4="非常勤",AMF36,AMR36))</f>
        <v>　</v>
      </c>
      <c r="ANG36" s="666"/>
      <c r="ANH36" s="667"/>
      <c r="ANI36" s="265"/>
      <c r="ANJ36" s="665" t="str">
        <f>IF(ANM36="×",TIME(0,0,0),IF(ANK4="非常勤",AMI36,AMU36))</f>
        <v>　</v>
      </c>
      <c r="ANK36" s="666"/>
      <c r="ANL36" s="667"/>
      <c r="ANM36" s="265"/>
      <c r="ANN36" s="720"/>
      <c r="ANO36" s="720"/>
      <c r="ANP36" s="668"/>
      <c r="ANQ36" s="670"/>
      <c r="ANR36" s="669"/>
      <c r="ANS36" s="671"/>
      <c r="ANT36" s="672"/>
      <c r="ANU36" s="672"/>
      <c r="ANV36" s="673"/>
      <c r="ANW36" s="263">
        <f>'別表_個別勤務状況（1～60）'!$A$36</f>
        <v>22</v>
      </c>
      <c r="ANX36" s="264" t="str">
        <f>'別表_個別勤務状況（1～60）'!$B$36</f>
        <v>木</v>
      </c>
      <c r="ANY36" s="660"/>
      <c r="ANZ36" s="661"/>
      <c r="AOA36" s="660"/>
      <c r="AOB36" s="661"/>
      <c r="AOC36" s="660"/>
      <c r="AOD36" s="661"/>
      <c r="AOE36" s="660"/>
      <c r="AOF36" s="661"/>
      <c r="AOG36" s="662" t="str">
        <f>IFERROR(IF(OR(ANX36="日",ANX36="祝",ANX36=0,ANY36=""),"　",MAX(IF(AND(ANY36&lt;=AOG14,AOA36&gt;AOH14),AOH14-AOG14,IF(AND(ANY36&gt;AOG14,AOA36&lt;=AOH14),AOA36-ANY36,IF(AND(ANY36&lt;=AOG14,AOA36&lt;=AOH14),AOA36-AOG14,IF(AND(ANY36&gt;AOG14,AOA36&gt;AOH14),AOH14-ANY36,0)))),0)),0)</f>
        <v>　</v>
      </c>
      <c r="AOH36" s="663"/>
      <c r="AOI36" s="664"/>
      <c r="AOJ36" s="662" t="str">
        <f>IFERROR(IF(OR(ANX36="日",ANX36="祝",ANX36=0,AOC36=""),"　",MAX(IF(AND(AOC36&gt;AOM14,AOE36&gt;AOK14),0,IF(AND(AOC36&lt;=AOM14,AOC36&gt;AOJ14,AOE36&gt;AOK14),AOM14-AOC36,IF(AND(AOC36&lt;=AOM14,AOC36&lt;=AOJ14,AOE36&gt;AOK14),AOM14-AOJ14,IF(AND(AOC36&gt;AOJ14,AOE36&lt;=AOK14),AOE36-AOC36,IF(AND(AOC36&lt;=AOJ14,AOE36&lt;=AOK14),AOE36-AOJ14,0))))),0)),0)</f>
        <v>　</v>
      </c>
      <c r="AOK36" s="663"/>
      <c r="AOL36" s="664"/>
      <c r="AOM36" s="662" t="str">
        <f>IFERROR(IF(OR(ANX36="日",ANX36="祝",ANX36=0,AOC36=0),"　",MAX(IF(AND(AOC36&lt;=AOM14,AOE36&gt;AON14),AON14-AOM14,IF(AOE36&lt;=AON14,0,IF(AND(AOC36&gt;AOM14,AOE36&gt;AON14),AON14-AOC36,0))),0)),0)</f>
        <v>　</v>
      </c>
      <c r="AON36" s="663"/>
      <c r="AOO36" s="664"/>
      <c r="AOP36" s="662" t="str">
        <f>IFERROR(IF(OR(ANX36="日",ANX36="祝",ANX36=0,AOC36=0),"　",MAX(IF(AOC36&gt;AOP14,AOE36-AOC36,IF(AOC36&lt;=AOP14,AOE36-AOP14,0)),0)),0)</f>
        <v>　</v>
      </c>
      <c r="AOQ36" s="663"/>
      <c r="AOR36" s="664"/>
      <c r="AOS36" s="662" t="str">
        <f>IFERROR(IF(OR(ANX36="日",ANX36="祝",ANX36=0,ANY36=""),"　",MAX(IF(AND(ANY36&lt;=AOS14,AOA36&gt;AOT14),AOT14-AOS14,IF(AND(ANY36&gt;AOS14,AOA36&lt;=AOT14),AOA36-ANY36,IF(AND(ANY36&lt;=AOS14,AOA36&lt;=AOT14),AOA36-AOS14,IF(AND(ANY36&gt;AOS14,AOA36&gt;AOT14),AOT14-ANY36,0)))),0)),0)</f>
        <v>　</v>
      </c>
      <c r="AOT36" s="663"/>
      <c r="AOU36" s="664"/>
      <c r="AOV36" s="662" t="str">
        <f>IFERROR(IF(OR(ANX36="日",ANX36="祝",ANX36=0,AOC36=0),"　",MAX(IF(AND(AOC36&gt;AOY14,AOE36&gt;AOW14),0,IF(AND(AOC36&lt;=AOY14,AOC36&gt;AOV14,AOE36&gt;AOW14),AOY14-AOC36,IF(AND(AOC36&lt;=AOY14,AOC36&lt;=AOV14,AOE36&gt;AOW14),AOY14-AOV14,IF(AND(AOC36&gt;AOV14,AOE36&lt;=AOW14),AOE36-AOC36,IF(AND(AOC36&lt;=AOV14,AOE36&lt;=AOW14),AOE36-AOV14,0))))),0)),0)</f>
        <v>　</v>
      </c>
      <c r="AOW36" s="663"/>
      <c r="AOX36" s="664"/>
      <c r="AOY36" s="662" t="str">
        <f>IFERROR(IF(OR(ANX36="日",ANX36="祝",ANX36=0,AOC36=0),"　",MAX(IF(AND(AOC36&lt;=AOY14,AOE36&gt;AOZ14),AOZ14-AOY14,IF(AOE36&lt;=AOZ14,0,IF(AND(AOC36&gt;AOY14,AOE36&gt;AOZ14),AOZ14-AOC36,0))),0)),0)</f>
        <v>　</v>
      </c>
      <c r="AOZ36" s="663"/>
      <c r="APA36" s="664"/>
      <c r="APB36" s="662" t="str">
        <f t="shared" si="18"/>
        <v>　</v>
      </c>
      <c r="APC36" s="663"/>
      <c r="APD36" s="664"/>
      <c r="APE36" s="665" t="str">
        <f>IF(APH36="×",TIME(0,0,0),IF(APR4="非常勤",AOG36,AOS36))</f>
        <v>　</v>
      </c>
      <c r="APF36" s="666"/>
      <c r="APG36" s="667"/>
      <c r="APH36" s="265"/>
      <c r="API36" s="665" t="str">
        <f>IF(APL36="×",TIME(0,0,0),IF(APR4="非常勤",AOJ36,AOV36))</f>
        <v>　</v>
      </c>
      <c r="APJ36" s="666"/>
      <c r="APK36" s="667"/>
      <c r="APL36" s="265"/>
      <c r="APM36" s="665" t="str">
        <f>IF(APP36="×",TIME(0,0,0),IF(APR4="非常勤",AOM36,AOY36))</f>
        <v>　</v>
      </c>
      <c r="APN36" s="666"/>
      <c r="APO36" s="667"/>
      <c r="APP36" s="265"/>
      <c r="APQ36" s="665" t="str">
        <f>IF(APT36="×",TIME(0,0,0),IF(APR4="非常勤",AOP36,APB36))</f>
        <v>　</v>
      </c>
      <c r="APR36" s="666"/>
      <c r="APS36" s="667"/>
      <c r="APT36" s="265"/>
      <c r="APU36" s="720"/>
      <c r="APV36" s="720"/>
      <c r="APW36" s="668"/>
      <c r="APX36" s="670"/>
      <c r="APY36" s="669"/>
      <c r="APZ36" s="671"/>
      <c r="AQA36" s="672"/>
      <c r="AQB36" s="672"/>
      <c r="AQC36" s="673"/>
      <c r="AQD36" s="263">
        <f>'別表_個別勤務状況（1～60）'!$A$36</f>
        <v>22</v>
      </c>
      <c r="AQE36" s="264" t="str">
        <f>'別表_個別勤務状況（1～60）'!$B$36</f>
        <v>木</v>
      </c>
      <c r="AQF36" s="660"/>
      <c r="AQG36" s="661"/>
      <c r="AQH36" s="660"/>
      <c r="AQI36" s="661"/>
      <c r="AQJ36" s="660"/>
      <c r="AQK36" s="661"/>
      <c r="AQL36" s="660"/>
      <c r="AQM36" s="661"/>
      <c r="AQN36" s="662" t="str">
        <f>IFERROR(IF(OR(AQE36="日",AQE36="祝",AQE36=0,AQF36=""),"　",MAX(IF(AND(AQF36&lt;=AQN14,AQH36&gt;AQO14),AQO14-AQN14,IF(AND(AQF36&gt;AQN14,AQH36&lt;=AQO14),AQH36-AQF36,IF(AND(AQF36&lt;=AQN14,AQH36&lt;=AQO14),AQH36-AQN14,IF(AND(AQF36&gt;AQN14,AQH36&gt;AQO14),AQO14-AQF36,0)))),0)),0)</f>
        <v>　</v>
      </c>
      <c r="AQO36" s="663"/>
      <c r="AQP36" s="664"/>
      <c r="AQQ36" s="662" t="str">
        <f>IFERROR(IF(OR(AQE36="日",AQE36="祝",AQE36=0,AQJ36=""),"　",MAX(IF(AND(AQJ36&gt;AQT14,AQL36&gt;AQR14),0,IF(AND(AQJ36&lt;=AQT14,AQJ36&gt;AQQ14,AQL36&gt;AQR14),AQT14-AQJ36,IF(AND(AQJ36&lt;=AQT14,AQJ36&lt;=AQQ14,AQL36&gt;AQR14),AQT14-AQQ14,IF(AND(AQJ36&gt;AQQ14,AQL36&lt;=AQR14),AQL36-AQJ36,IF(AND(AQJ36&lt;=AQQ14,AQL36&lt;=AQR14),AQL36-AQQ14,0))))),0)),0)</f>
        <v>　</v>
      </c>
      <c r="AQR36" s="663"/>
      <c r="AQS36" s="664"/>
      <c r="AQT36" s="662" t="str">
        <f>IFERROR(IF(OR(AQE36="日",AQE36="祝",AQE36=0,AQJ36=0),"　",MAX(IF(AND(AQJ36&lt;=AQT14,AQL36&gt;AQU14),AQU14-AQT14,IF(AQL36&lt;=AQU14,0,IF(AND(AQJ36&gt;AQT14,AQL36&gt;AQU14),AQU14-AQJ36,0))),0)),0)</f>
        <v>　</v>
      </c>
      <c r="AQU36" s="663"/>
      <c r="AQV36" s="664"/>
      <c r="AQW36" s="662" t="str">
        <f>IFERROR(IF(OR(AQE36="日",AQE36="祝",AQE36=0,AQJ36=0),"　",MAX(IF(AQJ36&gt;AQW14,AQL36-AQJ36,IF(AQJ36&lt;=AQW14,AQL36-AQW14,0)),0)),0)</f>
        <v>　</v>
      </c>
      <c r="AQX36" s="663"/>
      <c r="AQY36" s="664"/>
      <c r="AQZ36" s="662" t="str">
        <f>IFERROR(IF(OR(AQE36="日",AQE36="祝",AQE36=0,AQF36=""),"　",MAX(IF(AND(AQF36&lt;=AQZ14,AQH36&gt;ARA14),ARA14-AQZ14,IF(AND(AQF36&gt;AQZ14,AQH36&lt;=ARA14),AQH36-AQF36,IF(AND(AQF36&lt;=AQZ14,AQH36&lt;=ARA14),AQH36-AQZ14,IF(AND(AQF36&gt;AQZ14,AQH36&gt;ARA14),ARA14-AQF36,0)))),0)),0)</f>
        <v>　</v>
      </c>
      <c r="ARA36" s="663"/>
      <c r="ARB36" s="664"/>
      <c r="ARC36" s="662" t="str">
        <f>IFERROR(IF(OR(AQE36="日",AQE36="祝",AQE36=0,AQJ36=0),"　",MAX(IF(AND(AQJ36&gt;ARF14,AQL36&gt;ARD14),0,IF(AND(AQJ36&lt;=ARF14,AQJ36&gt;ARC14,AQL36&gt;ARD14),ARF14-AQJ36,IF(AND(AQJ36&lt;=ARF14,AQJ36&lt;=ARC14,AQL36&gt;ARD14),ARF14-ARC14,IF(AND(AQJ36&gt;ARC14,AQL36&lt;=ARD14),AQL36-AQJ36,IF(AND(AQJ36&lt;=ARC14,AQL36&lt;=ARD14),AQL36-ARC14,0))))),0)),0)</f>
        <v>　</v>
      </c>
      <c r="ARD36" s="663"/>
      <c r="ARE36" s="664"/>
      <c r="ARF36" s="662" t="str">
        <f>IFERROR(IF(OR(AQE36="日",AQE36="祝",AQE36=0,AQJ36=0),"　",MAX(IF(AND(AQJ36&lt;=ARF14,AQL36&gt;ARG14),ARG14-ARF14,IF(AQL36&lt;=ARG14,0,IF(AND(AQJ36&gt;ARF14,AQL36&gt;ARG14),ARG14-AQJ36,0))),0)),0)</f>
        <v>　</v>
      </c>
      <c r="ARG36" s="663"/>
      <c r="ARH36" s="664"/>
      <c r="ARI36" s="662" t="str">
        <f t="shared" si="19"/>
        <v>　</v>
      </c>
      <c r="ARJ36" s="663"/>
      <c r="ARK36" s="664"/>
      <c r="ARL36" s="665" t="str">
        <f>IF(ARO36="×",TIME(0,0,0),IF(ARY4="非常勤",AQN36,AQZ36))</f>
        <v>　</v>
      </c>
      <c r="ARM36" s="666"/>
      <c r="ARN36" s="667"/>
      <c r="ARO36" s="265"/>
      <c r="ARP36" s="665" t="str">
        <f>IF(ARS36="×",TIME(0,0,0),IF(ARY4="非常勤",AQQ36,ARC36))</f>
        <v>　</v>
      </c>
      <c r="ARQ36" s="666"/>
      <c r="ARR36" s="667"/>
      <c r="ARS36" s="265"/>
      <c r="ART36" s="665" t="str">
        <f>IF(ARW36="×",TIME(0,0,0),IF(ARY4="非常勤",AQT36,ARF36))</f>
        <v>　</v>
      </c>
      <c r="ARU36" s="666"/>
      <c r="ARV36" s="667"/>
      <c r="ARW36" s="265"/>
      <c r="ARX36" s="665" t="str">
        <f>IF(ASA36="×",TIME(0,0,0),IF(ARY4="非常勤",AQW36,ARI36))</f>
        <v>　</v>
      </c>
      <c r="ARY36" s="666"/>
      <c r="ARZ36" s="667"/>
      <c r="ASA36" s="265"/>
      <c r="ASB36" s="720"/>
      <c r="ASC36" s="720"/>
      <c r="ASD36" s="668"/>
      <c r="ASE36" s="670"/>
      <c r="ASF36" s="669"/>
      <c r="ASG36" s="671"/>
      <c r="ASH36" s="672"/>
      <c r="ASI36" s="672"/>
      <c r="ASJ36" s="673"/>
      <c r="ASK36" s="263">
        <f>'別表_個別勤務状況（1～60）'!$A$36</f>
        <v>22</v>
      </c>
      <c r="ASL36" s="264" t="str">
        <f>'別表_個別勤務状況（1～60）'!$B$36</f>
        <v>木</v>
      </c>
      <c r="ASM36" s="660"/>
      <c r="ASN36" s="661"/>
      <c r="ASO36" s="660"/>
      <c r="ASP36" s="661"/>
      <c r="ASQ36" s="660"/>
      <c r="ASR36" s="661"/>
      <c r="ASS36" s="660"/>
      <c r="AST36" s="661"/>
      <c r="ASU36" s="662" t="str">
        <f>IFERROR(IF(OR(ASL36="日",ASL36="祝",ASL36=0,ASM36=""),"　",MAX(IF(AND(ASM36&lt;=ASU14,ASO36&gt;ASV14),ASV14-ASU14,IF(AND(ASM36&gt;ASU14,ASO36&lt;=ASV14),ASO36-ASM36,IF(AND(ASM36&lt;=ASU14,ASO36&lt;=ASV14),ASO36-ASU14,IF(AND(ASM36&gt;ASU14,ASO36&gt;ASV14),ASV14-ASM36,0)))),0)),0)</f>
        <v>　</v>
      </c>
      <c r="ASV36" s="663"/>
      <c r="ASW36" s="664"/>
      <c r="ASX36" s="662" t="str">
        <f>IFERROR(IF(OR(ASL36="日",ASL36="祝",ASL36=0,ASQ36=""),"　",MAX(IF(AND(ASQ36&gt;ATA14,ASS36&gt;ASY14),0,IF(AND(ASQ36&lt;=ATA14,ASQ36&gt;ASX14,ASS36&gt;ASY14),ATA14-ASQ36,IF(AND(ASQ36&lt;=ATA14,ASQ36&lt;=ASX14,ASS36&gt;ASY14),ATA14-ASX14,IF(AND(ASQ36&gt;ASX14,ASS36&lt;=ASY14),ASS36-ASQ36,IF(AND(ASQ36&lt;=ASX14,ASS36&lt;=ASY14),ASS36-ASX14,0))))),0)),0)</f>
        <v>　</v>
      </c>
      <c r="ASY36" s="663"/>
      <c r="ASZ36" s="664"/>
      <c r="ATA36" s="662" t="str">
        <f>IFERROR(IF(OR(ASL36="日",ASL36="祝",ASL36=0,ASQ36=0),"　",MAX(IF(AND(ASQ36&lt;=ATA14,ASS36&gt;ATB14),ATB14-ATA14,IF(ASS36&lt;=ATB14,0,IF(AND(ASQ36&gt;ATA14,ASS36&gt;ATB14),ATB14-ASQ36,0))),0)),0)</f>
        <v>　</v>
      </c>
      <c r="ATB36" s="663"/>
      <c r="ATC36" s="664"/>
      <c r="ATD36" s="662" t="str">
        <f>IFERROR(IF(OR(ASL36="日",ASL36="祝",ASL36=0,ASQ36=0),"　",MAX(IF(ASQ36&gt;ATD14,ASS36-ASQ36,IF(ASQ36&lt;=ATD14,ASS36-ATD14,0)),0)),0)</f>
        <v>　</v>
      </c>
      <c r="ATE36" s="663"/>
      <c r="ATF36" s="664"/>
      <c r="ATG36" s="662" t="str">
        <f>IFERROR(IF(OR(ASL36="日",ASL36="祝",ASL36=0,ASM36=""),"　",MAX(IF(AND(ASM36&lt;=ATG14,ASO36&gt;ATH14),ATH14-ATG14,IF(AND(ASM36&gt;ATG14,ASO36&lt;=ATH14),ASO36-ASM36,IF(AND(ASM36&lt;=ATG14,ASO36&lt;=ATH14),ASO36-ATG14,IF(AND(ASM36&gt;ATG14,ASO36&gt;ATH14),ATH14-ASM36,0)))),0)),0)</f>
        <v>　</v>
      </c>
      <c r="ATH36" s="663"/>
      <c r="ATI36" s="664"/>
      <c r="ATJ36" s="662" t="str">
        <f>IFERROR(IF(OR(ASL36="日",ASL36="祝",ASL36=0,ASQ36=0),"　",MAX(IF(AND(ASQ36&gt;ATM14,ASS36&gt;ATK14),0,IF(AND(ASQ36&lt;=ATM14,ASQ36&gt;ATJ14,ASS36&gt;ATK14),ATM14-ASQ36,IF(AND(ASQ36&lt;=ATM14,ASQ36&lt;=ATJ14,ASS36&gt;ATK14),ATM14-ATJ14,IF(AND(ASQ36&gt;ATJ14,ASS36&lt;=ATK14),ASS36-ASQ36,IF(AND(ASQ36&lt;=ATJ14,ASS36&lt;=ATK14),ASS36-ATJ14,0))))),0)),0)</f>
        <v>　</v>
      </c>
      <c r="ATK36" s="663"/>
      <c r="ATL36" s="664"/>
      <c r="ATM36" s="662" t="str">
        <f>IFERROR(IF(OR(ASL36="日",ASL36="祝",ASL36=0,ASQ36=0),"　",MAX(IF(AND(ASQ36&lt;=ATM14,ASS36&gt;ATN14),ATN14-ATM14,IF(ASS36&lt;=ATN14,0,IF(AND(ASQ36&gt;ATM14,ASS36&gt;ATN14),ATN14-ASQ36,0))),0)),0)</f>
        <v>　</v>
      </c>
      <c r="ATN36" s="663"/>
      <c r="ATO36" s="664"/>
      <c r="ATP36" s="662" t="str">
        <f t="shared" si="20"/>
        <v>　</v>
      </c>
      <c r="ATQ36" s="663"/>
      <c r="ATR36" s="664"/>
      <c r="ATS36" s="665" t="str">
        <f>IF(ATV36="×",TIME(0,0,0),IF(AUF4="非常勤",ASU36,ATG36))</f>
        <v>　</v>
      </c>
      <c r="ATT36" s="666"/>
      <c r="ATU36" s="667"/>
      <c r="ATV36" s="265"/>
      <c r="ATW36" s="665" t="str">
        <f>IF(ATZ36="×",TIME(0,0,0),IF(AUF4="非常勤",ASX36,ATJ36))</f>
        <v>　</v>
      </c>
      <c r="ATX36" s="666"/>
      <c r="ATY36" s="667"/>
      <c r="ATZ36" s="265"/>
      <c r="AUA36" s="665" t="str">
        <f>IF(AUD36="×",TIME(0,0,0),IF(AUF4="非常勤",ATA36,ATM36))</f>
        <v>　</v>
      </c>
      <c r="AUB36" s="666"/>
      <c r="AUC36" s="667"/>
      <c r="AUD36" s="265"/>
      <c r="AUE36" s="665" t="str">
        <f>IF(AUH36="×",TIME(0,0,0),IF(AUF4="非常勤",ATD36,ATP36))</f>
        <v>　</v>
      </c>
      <c r="AUF36" s="666"/>
      <c r="AUG36" s="667"/>
      <c r="AUH36" s="265"/>
      <c r="AUI36" s="720"/>
      <c r="AUJ36" s="720"/>
      <c r="AUK36" s="668"/>
      <c r="AUL36" s="670"/>
      <c r="AUM36" s="669"/>
      <c r="AUN36" s="671"/>
      <c r="AUO36" s="672"/>
      <c r="AUP36" s="672"/>
      <c r="AUQ36" s="673"/>
      <c r="AUR36" s="263">
        <f>'別表_個別勤務状況（1～60）'!$A$36</f>
        <v>22</v>
      </c>
      <c r="AUS36" s="264" t="str">
        <f>'別表_個別勤務状況（1～60）'!$B$36</f>
        <v>木</v>
      </c>
      <c r="AUT36" s="660"/>
      <c r="AUU36" s="661"/>
      <c r="AUV36" s="660"/>
      <c r="AUW36" s="661"/>
      <c r="AUX36" s="660"/>
      <c r="AUY36" s="661"/>
      <c r="AUZ36" s="660"/>
      <c r="AVA36" s="661"/>
      <c r="AVB36" s="662" t="str">
        <f>IFERROR(IF(OR(AUS36="日",AUS36="祝",AUS36=0,AUT36=""),"　",MAX(IF(AND(AUT36&lt;=AVB14,AUV36&gt;AVC14),AVC14-AVB14,IF(AND(AUT36&gt;AVB14,AUV36&lt;=AVC14),AUV36-AUT36,IF(AND(AUT36&lt;=AVB14,AUV36&lt;=AVC14),AUV36-AVB14,IF(AND(AUT36&gt;AVB14,AUV36&gt;AVC14),AVC14-AUT36,0)))),0)),0)</f>
        <v>　</v>
      </c>
      <c r="AVC36" s="663"/>
      <c r="AVD36" s="664"/>
      <c r="AVE36" s="662" t="str">
        <f>IFERROR(IF(OR(AUS36="日",AUS36="祝",AUS36=0,AUX36=""),"　",MAX(IF(AND(AUX36&gt;AVH14,AUZ36&gt;AVF14),0,IF(AND(AUX36&lt;=AVH14,AUX36&gt;AVE14,AUZ36&gt;AVF14),AVH14-AUX36,IF(AND(AUX36&lt;=AVH14,AUX36&lt;=AVE14,AUZ36&gt;AVF14),AVH14-AVE14,IF(AND(AUX36&gt;AVE14,AUZ36&lt;=AVF14),AUZ36-AUX36,IF(AND(AUX36&lt;=AVE14,AUZ36&lt;=AVF14),AUZ36-AVE14,0))))),0)),0)</f>
        <v>　</v>
      </c>
      <c r="AVF36" s="663"/>
      <c r="AVG36" s="664"/>
      <c r="AVH36" s="662" t="str">
        <f>IFERROR(IF(OR(AUS36="日",AUS36="祝",AUS36=0,AUX36=0),"　",MAX(IF(AND(AUX36&lt;=AVH14,AUZ36&gt;AVI14),AVI14-AVH14,IF(AUZ36&lt;=AVI14,0,IF(AND(AUX36&gt;AVH14,AUZ36&gt;AVI14),AVI14-AUX36,0))),0)),0)</f>
        <v>　</v>
      </c>
      <c r="AVI36" s="663"/>
      <c r="AVJ36" s="664"/>
      <c r="AVK36" s="662" t="str">
        <f>IFERROR(IF(OR(AUS36="日",AUS36="祝",AUS36=0,AUX36=0),"　",MAX(IF(AUX36&gt;AVK14,AUZ36-AUX36,IF(AUX36&lt;=AVK14,AUZ36-AVK14,0)),0)),0)</f>
        <v>　</v>
      </c>
      <c r="AVL36" s="663"/>
      <c r="AVM36" s="664"/>
      <c r="AVN36" s="662" t="str">
        <f>IFERROR(IF(OR(AUS36="日",AUS36="祝",AUS36=0,AUT36=""),"　",MAX(IF(AND(AUT36&lt;=AVN14,AUV36&gt;AVO14),AVO14-AVN14,IF(AND(AUT36&gt;AVN14,AUV36&lt;=AVO14),AUV36-AUT36,IF(AND(AUT36&lt;=AVN14,AUV36&lt;=AVO14),AUV36-AVN14,IF(AND(AUT36&gt;AVN14,AUV36&gt;AVO14),AVO14-AUT36,0)))),0)),0)</f>
        <v>　</v>
      </c>
      <c r="AVO36" s="663"/>
      <c r="AVP36" s="664"/>
      <c r="AVQ36" s="662" t="str">
        <f>IFERROR(IF(OR(AUS36="日",AUS36="祝",AUS36=0,AUX36=0),"　",MAX(IF(AND(AUX36&gt;AVT14,AUZ36&gt;AVR14),0,IF(AND(AUX36&lt;=AVT14,AUX36&gt;AVQ14,AUZ36&gt;AVR14),AVT14-AUX36,IF(AND(AUX36&lt;=AVT14,AUX36&lt;=AVQ14,AUZ36&gt;AVR14),AVT14-AVQ14,IF(AND(AUX36&gt;AVQ14,AUZ36&lt;=AVR14),AUZ36-AUX36,IF(AND(AUX36&lt;=AVQ14,AUZ36&lt;=AVR14),AUZ36-AVQ14,0))))),0)),0)</f>
        <v>　</v>
      </c>
      <c r="AVR36" s="663"/>
      <c r="AVS36" s="664"/>
      <c r="AVT36" s="662" t="str">
        <f>IFERROR(IF(OR(AUS36="日",AUS36="祝",AUS36=0,AUX36=0),"　",MAX(IF(AND(AUX36&lt;=AVT14,AUZ36&gt;AVU14),AVU14-AVT14,IF(AUZ36&lt;=AVU14,0,IF(AND(AUX36&gt;AVT14,AUZ36&gt;AVU14),AVU14-AUX36,0))),0)),0)</f>
        <v>　</v>
      </c>
      <c r="AVU36" s="663"/>
      <c r="AVV36" s="664"/>
      <c r="AVW36" s="662" t="str">
        <f t="shared" si="21"/>
        <v>　</v>
      </c>
      <c r="AVX36" s="663"/>
      <c r="AVY36" s="664"/>
      <c r="AVZ36" s="665" t="str">
        <f>IF(AWC36="×",TIME(0,0,0),IF(AWM4="非常勤",AVB36,AVN36))</f>
        <v>　</v>
      </c>
      <c r="AWA36" s="666"/>
      <c r="AWB36" s="667"/>
      <c r="AWC36" s="265"/>
      <c r="AWD36" s="665" t="str">
        <f>IF(AWG36="×",TIME(0,0,0),IF(AWM4="非常勤",AVE36,AVQ36))</f>
        <v>　</v>
      </c>
      <c r="AWE36" s="666"/>
      <c r="AWF36" s="667"/>
      <c r="AWG36" s="265"/>
      <c r="AWH36" s="665" t="str">
        <f>IF(AWK36="×",TIME(0,0,0),IF(AWM4="非常勤",AVH36,AVT36))</f>
        <v>　</v>
      </c>
      <c r="AWI36" s="666"/>
      <c r="AWJ36" s="667"/>
      <c r="AWK36" s="265"/>
      <c r="AWL36" s="665" t="str">
        <f>IF(AWO36="×",TIME(0,0,0),IF(AWM4="非常勤",AVK36,AVW36))</f>
        <v>　</v>
      </c>
      <c r="AWM36" s="666"/>
      <c r="AWN36" s="667"/>
      <c r="AWO36" s="265"/>
      <c r="AWP36" s="720"/>
      <c r="AWQ36" s="720"/>
      <c r="AWR36" s="668"/>
      <c r="AWS36" s="670"/>
      <c r="AWT36" s="669"/>
      <c r="AWU36" s="671"/>
      <c r="AWV36" s="672"/>
      <c r="AWW36" s="672"/>
      <c r="AWX36" s="673"/>
      <c r="AWY36" s="263">
        <f>'別表_個別勤務状況（1～60）'!$A$36</f>
        <v>22</v>
      </c>
      <c r="AWZ36" s="264" t="str">
        <f>'別表_個別勤務状況（1～60）'!$B$36</f>
        <v>木</v>
      </c>
      <c r="AXA36" s="660"/>
      <c r="AXB36" s="661"/>
      <c r="AXC36" s="660"/>
      <c r="AXD36" s="661"/>
      <c r="AXE36" s="660"/>
      <c r="AXF36" s="661"/>
      <c r="AXG36" s="660"/>
      <c r="AXH36" s="661"/>
      <c r="AXI36" s="662" t="str">
        <f>IFERROR(IF(OR(AWZ36="日",AWZ36="祝",AWZ36=0,AXA36=""),"　",MAX(IF(AND(AXA36&lt;=AXI14,AXC36&gt;AXJ14),AXJ14-AXI14,IF(AND(AXA36&gt;AXI14,AXC36&lt;=AXJ14),AXC36-AXA36,IF(AND(AXA36&lt;=AXI14,AXC36&lt;=AXJ14),AXC36-AXI14,IF(AND(AXA36&gt;AXI14,AXC36&gt;AXJ14),AXJ14-AXA36,0)))),0)),0)</f>
        <v>　</v>
      </c>
      <c r="AXJ36" s="663"/>
      <c r="AXK36" s="664"/>
      <c r="AXL36" s="662" t="str">
        <f>IFERROR(IF(OR(AWZ36="日",AWZ36="祝",AWZ36=0,AXE36=""),"　",MAX(IF(AND(AXE36&gt;AXO14,AXG36&gt;AXM14),0,IF(AND(AXE36&lt;=AXO14,AXE36&gt;AXL14,AXG36&gt;AXM14),AXO14-AXE36,IF(AND(AXE36&lt;=AXO14,AXE36&lt;=AXL14,AXG36&gt;AXM14),AXO14-AXL14,IF(AND(AXE36&gt;AXL14,AXG36&lt;=AXM14),AXG36-AXE36,IF(AND(AXE36&lt;=AXL14,AXG36&lt;=AXM14),AXG36-AXL14,0))))),0)),0)</f>
        <v>　</v>
      </c>
      <c r="AXM36" s="663"/>
      <c r="AXN36" s="664"/>
      <c r="AXO36" s="662" t="str">
        <f>IFERROR(IF(OR(AWZ36="日",AWZ36="祝",AWZ36=0,AXE36=0),"　",MAX(IF(AND(AXE36&lt;=AXO14,AXG36&gt;AXP14),AXP14-AXO14,IF(AXG36&lt;=AXP14,0,IF(AND(AXE36&gt;AXO14,AXG36&gt;AXP14),AXP14-AXE36,0))),0)),0)</f>
        <v>　</v>
      </c>
      <c r="AXP36" s="663"/>
      <c r="AXQ36" s="664"/>
      <c r="AXR36" s="662" t="str">
        <f>IFERROR(IF(OR(AWZ36="日",AWZ36="祝",AWZ36=0,AXE36=0),"　",MAX(IF(AXE36&gt;AXR14,AXG36-AXE36,IF(AXE36&lt;=AXR14,AXG36-AXR14,0)),0)),0)</f>
        <v>　</v>
      </c>
      <c r="AXS36" s="663"/>
      <c r="AXT36" s="664"/>
      <c r="AXU36" s="662" t="str">
        <f>IFERROR(IF(OR(AWZ36="日",AWZ36="祝",AWZ36=0,AXA36=""),"　",MAX(IF(AND(AXA36&lt;=AXU14,AXC36&gt;AXV14),AXV14-AXU14,IF(AND(AXA36&gt;AXU14,AXC36&lt;=AXV14),AXC36-AXA36,IF(AND(AXA36&lt;=AXU14,AXC36&lt;=AXV14),AXC36-AXU14,IF(AND(AXA36&gt;AXU14,AXC36&gt;AXV14),AXV14-AXA36,0)))),0)),0)</f>
        <v>　</v>
      </c>
      <c r="AXV36" s="663"/>
      <c r="AXW36" s="664"/>
      <c r="AXX36" s="662" t="str">
        <f>IFERROR(IF(OR(AWZ36="日",AWZ36="祝",AWZ36=0,AXE36=0),"　",MAX(IF(AND(AXE36&gt;AYA14,AXG36&gt;AXY14),0,IF(AND(AXE36&lt;=AYA14,AXE36&gt;AXX14,AXG36&gt;AXY14),AYA14-AXE36,IF(AND(AXE36&lt;=AYA14,AXE36&lt;=AXX14,AXG36&gt;AXY14),AYA14-AXX14,IF(AND(AXE36&gt;AXX14,AXG36&lt;=AXY14),AXG36-AXE36,IF(AND(AXE36&lt;=AXX14,AXG36&lt;=AXY14),AXG36-AXX14,0))))),0)),0)</f>
        <v>　</v>
      </c>
      <c r="AXY36" s="663"/>
      <c r="AXZ36" s="664"/>
      <c r="AYA36" s="662" t="str">
        <f>IFERROR(IF(OR(AWZ36="日",AWZ36="祝",AWZ36=0,AXE36=0),"　",MAX(IF(AND(AXE36&lt;=AYA14,AXG36&gt;AYB14),AYB14-AYA14,IF(AXG36&lt;=AYB14,0,IF(AND(AXE36&gt;AYA14,AXG36&gt;AYB14),AYB14-AXE36,0))),0)),0)</f>
        <v>　</v>
      </c>
      <c r="AYB36" s="663"/>
      <c r="AYC36" s="664"/>
      <c r="AYD36" s="662" t="str">
        <f t="shared" si="22"/>
        <v>　</v>
      </c>
      <c r="AYE36" s="663"/>
      <c r="AYF36" s="664"/>
      <c r="AYG36" s="665" t="str">
        <f>IF(AYJ36="×",TIME(0,0,0),IF(AYT4="非常勤",AXI36,AXU36))</f>
        <v>　</v>
      </c>
      <c r="AYH36" s="666"/>
      <c r="AYI36" s="667"/>
      <c r="AYJ36" s="265"/>
      <c r="AYK36" s="665" t="str">
        <f>IF(AYN36="×",TIME(0,0,0),IF(AYT4="非常勤",AXL36,AXX36))</f>
        <v>　</v>
      </c>
      <c r="AYL36" s="666"/>
      <c r="AYM36" s="667"/>
      <c r="AYN36" s="265"/>
      <c r="AYO36" s="665" t="str">
        <f>IF(AYR36="×",TIME(0,0,0),IF(AYT4="非常勤",AXO36,AYA36))</f>
        <v>　</v>
      </c>
      <c r="AYP36" s="666"/>
      <c r="AYQ36" s="667"/>
      <c r="AYR36" s="265"/>
      <c r="AYS36" s="665" t="str">
        <f>IF(AYV36="×",TIME(0,0,0),IF(AYT4="非常勤",AXR36,AYD36))</f>
        <v>　</v>
      </c>
      <c r="AYT36" s="666"/>
      <c r="AYU36" s="667"/>
      <c r="AYV36" s="265"/>
      <c r="AYW36" s="720"/>
      <c r="AYX36" s="720"/>
      <c r="AYY36" s="668"/>
      <c r="AYZ36" s="670"/>
      <c r="AZA36" s="669"/>
      <c r="AZB36" s="671"/>
      <c r="AZC36" s="672"/>
      <c r="AZD36" s="672"/>
      <c r="AZE36" s="673"/>
      <c r="AZF36" s="263">
        <f>'別表_個別勤務状況（1～60）'!$A$36</f>
        <v>22</v>
      </c>
      <c r="AZG36" s="264" t="str">
        <f>'別表_個別勤務状況（1～60）'!$B$36</f>
        <v>木</v>
      </c>
      <c r="AZH36" s="660"/>
      <c r="AZI36" s="661"/>
      <c r="AZJ36" s="660"/>
      <c r="AZK36" s="661"/>
      <c r="AZL36" s="660"/>
      <c r="AZM36" s="661"/>
      <c r="AZN36" s="660"/>
      <c r="AZO36" s="661"/>
      <c r="AZP36" s="662" t="str">
        <f>IFERROR(IF(OR(AZG36="日",AZG36="祝",AZG36=0,AZH36=""),"　",MAX(IF(AND(AZH36&lt;=AZP14,AZJ36&gt;AZQ14),AZQ14-AZP14,IF(AND(AZH36&gt;AZP14,AZJ36&lt;=AZQ14),AZJ36-AZH36,IF(AND(AZH36&lt;=AZP14,AZJ36&lt;=AZQ14),AZJ36-AZP14,IF(AND(AZH36&gt;AZP14,AZJ36&gt;AZQ14),AZQ14-AZH36,0)))),0)),0)</f>
        <v>　</v>
      </c>
      <c r="AZQ36" s="663"/>
      <c r="AZR36" s="664"/>
      <c r="AZS36" s="662" t="str">
        <f>IFERROR(IF(OR(AZG36="日",AZG36="祝",AZG36=0,AZL36=""),"　",MAX(IF(AND(AZL36&gt;AZV14,AZN36&gt;AZT14),0,IF(AND(AZL36&lt;=AZV14,AZL36&gt;AZS14,AZN36&gt;AZT14),AZV14-AZL36,IF(AND(AZL36&lt;=AZV14,AZL36&lt;=AZS14,AZN36&gt;AZT14),AZV14-AZS14,IF(AND(AZL36&gt;AZS14,AZN36&lt;=AZT14),AZN36-AZL36,IF(AND(AZL36&lt;=AZS14,AZN36&lt;=AZT14),AZN36-AZS14,0))))),0)),0)</f>
        <v>　</v>
      </c>
      <c r="AZT36" s="663"/>
      <c r="AZU36" s="664"/>
      <c r="AZV36" s="662" t="str">
        <f>IFERROR(IF(OR(AZG36="日",AZG36="祝",AZG36=0,AZL36=0),"　",MAX(IF(AND(AZL36&lt;=AZV14,AZN36&gt;AZW14),AZW14-AZV14,IF(AZN36&lt;=AZW14,0,IF(AND(AZL36&gt;AZV14,AZN36&gt;AZW14),AZW14-AZL36,0))),0)),0)</f>
        <v>　</v>
      </c>
      <c r="AZW36" s="663"/>
      <c r="AZX36" s="664"/>
      <c r="AZY36" s="662" t="str">
        <f>IFERROR(IF(OR(AZG36="日",AZG36="祝",AZG36=0,AZL36=0),"　",MAX(IF(AZL36&gt;AZY14,AZN36-AZL36,IF(AZL36&lt;=AZY14,AZN36-AZY14,0)),0)),0)</f>
        <v>　</v>
      </c>
      <c r="AZZ36" s="663"/>
      <c r="BAA36" s="664"/>
      <c r="BAB36" s="662" t="str">
        <f>IFERROR(IF(OR(AZG36="日",AZG36="祝",AZG36=0,AZH36=""),"　",MAX(IF(AND(AZH36&lt;=BAB14,AZJ36&gt;BAC14),BAC14-BAB14,IF(AND(AZH36&gt;BAB14,AZJ36&lt;=BAC14),AZJ36-AZH36,IF(AND(AZH36&lt;=BAB14,AZJ36&lt;=BAC14),AZJ36-BAB14,IF(AND(AZH36&gt;BAB14,AZJ36&gt;BAC14),BAC14-AZH36,0)))),0)),0)</f>
        <v>　</v>
      </c>
      <c r="BAC36" s="663"/>
      <c r="BAD36" s="664"/>
      <c r="BAE36" s="662" t="str">
        <f>IFERROR(IF(OR(AZG36="日",AZG36="祝",AZG36=0,AZL36=0),"　",MAX(IF(AND(AZL36&gt;BAH14,AZN36&gt;BAF14),0,IF(AND(AZL36&lt;=BAH14,AZL36&gt;BAE14,AZN36&gt;BAF14),BAH14-AZL36,IF(AND(AZL36&lt;=BAH14,AZL36&lt;=BAE14,AZN36&gt;BAF14),BAH14-BAE14,IF(AND(AZL36&gt;BAE14,AZN36&lt;=BAF14),AZN36-AZL36,IF(AND(AZL36&lt;=BAE14,AZN36&lt;=BAF14),AZN36-BAE14,0))))),0)),0)</f>
        <v>　</v>
      </c>
      <c r="BAF36" s="663"/>
      <c r="BAG36" s="664"/>
      <c r="BAH36" s="662" t="str">
        <f>IFERROR(IF(OR(AZG36="日",AZG36="祝",AZG36=0,AZL36=0),"　",MAX(IF(AND(AZL36&lt;=BAH14,AZN36&gt;BAI14),BAI14-BAH14,IF(AZN36&lt;=BAI14,0,IF(AND(AZL36&gt;BAH14,AZN36&gt;BAI14),BAI14-AZL36,0))),0)),0)</f>
        <v>　</v>
      </c>
      <c r="BAI36" s="663"/>
      <c r="BAJ36" s="664"/>
      <c r="BAK36" s="662" t="str">
        <f t="shared" si="23"/>
        <v>　</v>
      </c>
      <c r="BAL36" s="663"/>
      <c r="BAM36" s="664"/>
      <c r="BAN36" s="665" t="str">
        <f>IF(BAQ36="×",TIME(0,0,0),IF(BBA4="非常勤",AZP36,BAB36))</f>
        <v>　</v>
      </c>
      <c r="BAO36" s="666"/>
      <c r="BAP36" s="667"/>
      <c r="BAQ36" s="265"/>
      <c r="BAR36" s="665" t="str">
        <f>IF(BAU36="×",TIME(0,0,0),IF(BBA4="非常勤",AZS36,BAE36))</f>
        <v>　</v>
      </c>
      <c r="BAS36" s="666"/>
      <c r="BAT36" s="667"/>
      <c r="BAU36" s="265"/>
      <c r="BAV36" s="665" t="str">
        <f>IF(BAY36="×",TIME(0,0,0),IF(BBA4="非常勤",AZV36,BAH36))</f>
        <v>　</v>
      </c>
      <c r="BAW36" s="666"/>
      <c r="BAX36" s="667"/>
      <c r="BAY36" s="265"/>
      <c r="BAZ36" s="665" t="str">
        <f>IF(BBC36="×",TIME(0,0,0),IF(BBA4="非常勤",AZY36,BAK36))</f>
        <v>　</v>
      </c>
      <c r="BBA36" s="666"/>
      <c r="BBB36" s="667"/>
      <c r="BBC36" s="265"/>
      <c r="BBD36" s="720"/>
      <c r="BBE36" s="720"/>
      <c r="BBF36" s="668"/>
      <c r="BBG36" s="670"/>
      <c r="BBH36" s="669"/>
      <c r="BBI36" s="671"/>
      <c r="BBJ36" s="672"/>
      <c r="BBK36" s="672"/>
      <c r="BBL36" s="673"/>
      <c r="BBM36" s="263">
        <f>'別表_個別勤務状況（1～60）'!$A$36</f>
        <v>22</v>
      </c>
      <c r="BBN36" s="264" t="str">
        <f>'別表_個別勤務状況（1～60）'!$B$36</f>
        <v>木</v>
      </c>
      <c r="BBO36" s="660"/>
      <c r="BBP36" s="661"/>
      <c r="BBQ36" s="660"/>
      <c r="BBR36" s="661"/>
      <c r="BBS36" s="660"/>
      <c r="BBT36" s="661"/>
      <c r="BBU36" s="660"/>
      <c r="BBV36" s="661"/>
      <c r="BBW36" s="662" t="str">
        <f>IFERROR(IF(OR(BBN36="日",BBN36="祝",BBN36=0,BBO36=""),"　",MAX(IF(AND(BBO36&lt;=BBW14,BBQ36&gt;BBX14),BBX14-BBW14,IF(AND(BBO36&gt;BBW14,BBQ36&lt;=BBX14),BBQ36-BBO36,IF(AND(BBO36&lt;=BBW14,BBQ36&lt;=BBX14),BBQ36-BBW14,IF(AND(BBO36&gt;BBW14,BBQ36&gt;BBX14),BBX14-BBO36,0)))),0)),0)</f>
        <v>　</v>
      </c>
      <c r="BBX36" s="663"/>
      <c r="BBY36" s="664"/>
      <c r="BBZ36" s="662" t="str">
        <f>IFERROR(IF(OR(BBN36="日",BBN36="祝",BBN36=0,BBS36=""),"　",MAX(IF(AND(BBS36&gt;BCC14,BBU36&gt;BCA14),0,IF(AND(BBS36&lt;=BCC14,BBS36&gt;BBZ14,BBU36&gt;BCA14),BCC14-BBS36,IF(AND(BBS36&lt;=BCC14,BBS36&lt;=BBZ14,BBU36&gt;BCA14),BCC14-BBZ14,IF(AND(BBS36&gt;BBZ14,BBU36&lt;=BCA14),BBU36-BBS36,IF(AND(BBS36&lt;=BBZ14,BBU36&lt;=BCA14),BBU36-BBZ14,0))))),0)),0)</f>
        <v>　</v>
      </c>
      <c r="BCA36" s="663"/>
      <c r="BCB36" s="664"/>
      <c r="BCC36" s="662" t="str">
        <f>IFERROR(IF(OR(BBN36="日",BBN36="祝",BBN36=0,BBS36=0),"　",MAX(IF(AND(BBS36&lt;=BCC14,BBU36&gt;BCD14),BCD14-BCC14,IF(BBU36&lt;=BCD14,0,IF(AND(BBS36&gt;BCC14,BBU36&gt;BCD14),BCD14-BBS36,0))),0)),0)</f>
        <v>　</v>
      </c>
      <c r="BCD36" s="663"/>
      <c r="BCE36" s="664"/>
      <c r="BCF36" s="662" t="str">
        <f>IFERROR(IF(OR(BBN36="日",BBN36="祝",BBN36=0,BBS36=0),"　",MAX(IF(BBS36&gt;BCF14,BBU36-BBS36,IF(BBS36&lt;=BCF14,BBU36-BCF14,0)),0)),0)</f>
        <v>　</v>
      </c>
      <c r="BCG36" s="663"/>
      <c r="BCH36" s="664"/>
      <c r="BCI36" s="662" t="str">
        <f>IFERROR(IF(OR(BBN36="日",BBN36="祝",BBN36=0,BBO36=""),"　",MAX(IF(AND(BBO36&lt;=BCI14,BBQ36&gt;BCJ14),BCJ14-BCI14,IF(AND(BBO36&gt;BCI14,BBQ36&lt;=BCJ14),BBQ36-BBO36,IF(AND(BBO36&lt;=BCI14,BBQ36&lt;=BCJ14),BBQ36-BCI14,IF(AND(BBO36&gt;BCI14,BBQ36&gt;BCJ14),BCJ14-BBO36,0)))),0)),0)</f>
        <v>　</v>
      </c>
      <c r="BCJ36" s="663"/>
      <c r="BCK36" s="664"/>
      <c r="BCL36" s="662" t="str">
        <f>IFERROR(IF(OR(BBN36="日",BBN36="祝",BBN36=0,BBS36=0),"　",MAX(IF(AND(BBS36&gt;BCO14,BBU36&gt;BCM14),0,IF(AND(BBS36&lt;=BCO14,BBS36&gt;BCL14,BBU36&gt;BCM14),BCO14-BBS36,IF(AND(BBS36&lt;=BCO14,BBS36&lt;=BCL14,BBU36&gt;BCM14),BCO14-BCL14,IF(AND(BBS36&gt;BCL14,BBU36&lt;=BCM14),BBU36-BBS36,IF(AND(BBS36&lt;=BCL14,BBU36&lt;=BCM14),BBU36-BCL14,0))))),0)),0)</f>
        <v>　</v>
      </c>
      <c r="BCM36" s="663"/>
      <c r="BCN36" s="664"/>
      <c r="BCO36" s="662" t="str">
        <f>IFERROR(IF(OR(BBN36="日",BBN36="祝",BBN36=0,BBS36=0),"　",MAX(IF(AND(BBS36&lt;=BCO14,BBU36&gt;BCP14),BCP14-BCO14,IF(BBU36&lt;=BCP14,0,IF(AND(BBS36&gt;BCO14,BBU36&gt;BCP14),BCP14-BBS36,0))),0)),0)</f>
        <v>　</v>
      </c>
      <c r="BCP36" s="663"/>
      <c r="BCQ36" s="664"/>
      <c r="BCR36" s="662" t="str">
        <f t="shared" si="24"/>
        <v>　</v>
      </c>
      <c r="BCS36" s="663"/>
      <c r="BCT36" s="664"/>
      <c r="BCU36" s="665" t="str">
        <f>IF(BCX36="×",TIME(0,0,0),IF(BDH4="非常勤",BBW36,BCI36))</f>
        <v>　</v>
      </c>
      <c r="BCV36" s="666"/>
      <c r="BCW36" s="667"/>
      <c r="BCX36" s="265"/>
      <c r="BCY36" s="665" t="str">
        <f>IF(BDB36="×",TIME(0,0,0),IF(BDH4="非常勤",BBZ36,BCL36))</f>
        <v>　</v>
      </c>
      <c r="BCZ36" s="666"/>
      <c r="BDA36" s="667"/>
      <c r="BDB36" s="265"/>
      <c r="BDC36" s="665" t="str">
        <f>IF(BDF36="×",TIME(0,0,0),IF(BDH4="非常勤",BCC36,BCO36))</f>
        <v>　</v>
      </c>
      <c r="BDD36" s="666"/>
      <c r="BDE36" s="667"/>
      <c r="BDF36" s="265"/>
      <c r="BDG36" s="665" t="str">
        <f>IF(BDJ36="×",TIME(0,0,0),IF(BDH4="非常勤",BCF36,BCR36))</f>
        <v>　</v>
      </c>
      <c r="BDH36" s="666"/>
      <c r="BDI36" s="667"/>
      <c r="BDJ36" s="265"/>
      <c r="BDK36" s="720"/>
      <c r="BDL36" s="720"/>
      <c r="BDM36" s="668"/>
      <c r="BDN36" s="670"/>
      <c r="BDO36" s="669"/>
      <c r="BDP36" s="671"/>
      <c r="BDQ36" s="672"/>
      <c r="BDR36" s="672"/>
      <c r="BDS36" s="673"/>
      <c r="BDT36" s="263">
        <f>'別表_個別勤務状況（1～60）'!$A$36</f>
        <v>22</v>
      </c>
      <c r="BDU36" s="264" t="str">
        <f>'別表_個別勤務状況（1～60）'!$B$36</f>
        <v>木</v>
      </c>
      <c r="BDV36" s="660"/>
      <c r="BDW36" s="661"/>
      <c r="BDX36" s="660"/>
      <c r="BDY36" s="661"/>
      <c r="BDZ36" s="660"/>
      <c r="BEA36" s="661"/>
      <c r="BEB36" s="660"/>
      <c r="BEC36" s="661"/>
      <c r="BED36" s="662" t="str">
        <f>IFERROR(IF(OR(BDU36="日",BDU36="祝",BDU36=0,BDV36=""),"　",MAX(IF(AND(BDV36&lt;=BED14,BDX36&gt;BEE14),BEE14-BED14,IF(AND(BDV36&gt;BED14,BDX36&lt;=BEE14),BDX36-BDV36,IF(AND(BDV36&lt;=BED14,BDX36&lt;=BEE14),BDX36-BED14,IF(AND(BDV36&gt;BED14,BDX36&gt;BEE14),BEE14-BDV36,0)))),0)),0)</f>
        <v>　</v>
      </c>
      <c r="BEE36" s="663"/>
      <c r="BEF36" s="664"/>
      <c r="BEG36" s="662" t="str">
        <f>IFERROR(IF(OR(BDU36="日",BDU36="祝",BDU36=0,BDZ36=""),"　",MAX(IF(AND(BDZ36&gt;BEJ14,BEB36&gt;BEH14),0,IF(AND(BDZ36&lt;=BEJ14,BDZ36&gt;BEG14,BEB36&gt;BEH14),BEJ14-BDZ36,IF(AND(BDZ36&lt;=BEJ14,BDZ36&lt;=BEG14,BEB36&gt;BEH14),BEJ14-BEG14,IF(AND(BDZ36&gt;BEG14,BEB36&lt;=BEH14),BEB36-BDZ36,IF(AND(BDZ36&lt;=BEG14,BEB36&lt;=BEH14),BEB36-BEG14,0))))),0)),0)</f>
        <v>　</v>
      </c>
      <c r="BEH36" s="663"/>
      <c r="BEI36" s="664"/>
      <c r="BEJ36" s="662" t="str">
        <f>IFERROR(IF(OR(BDU36="日",BDU36="祝",BDU36=0,BDZ36=0),"　",MAX(IF(AND(BDZ36&lt;=BEJ14,BEB36&gt;BEK14),BEK14-BEJ14,IF(BEB36&lt;=BEK14,0,IF(AND(BDZ36&gt;BEJ14,BEB36&gt;BEK14),BEK14-BDZ36,0))),0)),0)</f>
        <v>　</v>
      </c>
      <c r="BEK36" s="663"/>
      <c r="BEL36" s="664"/>
      <c r="BEM36" s="662" t="str">
        <f>IFERROR(IF(OR(BDU36="日",BDU36="祝",BDU36=0,BDZ36=0),"　",MAX(IF(BDZ36&gt;BEM14,BEB36-BDZ36,IF(BDZ36&lt;=BEM14,BEB36-BEM14,0)),0)),0)</f>
        <v>　</v>
      </c>
      <c r="BEN36" s="663"/>
      <c r="BEO36" s="664"/>
      <c r="BEP36" s="662" t="str">
        <f>IFERROR(IF(OR(BDU36="日",BDU36="祝",BDU36=0,BDV36=""),"　",MAX(IF(AND(BDV36&lt;=BEP14,BDX36&gt;BEQ14),BEQ14-BEP14,IF(AND(BDV36&gt;BEP14,BDX36&lt;=BEQ14),BDX36-BDV36,IF(AND(BDV36&lt;=BEP14,BDX36&lt;=BEQ14),BDX36-BEP14,IF(AND(BDV36&gt;BEP14,BDX36&gt;BEQ14),BEQ14-BDV36,0)))),0)),0)</f>
        <v>　</v>
      </c>
      <c r="BEQ36" s="663"/>
      <c r="BER36" s="664"/>
      <c r="BES36" s="662" t="str">
        <f>IFERROR(IF(OR(BDU36="日",BDU36="祝",BDU36=0,BDZ36=0),"　",MAX(IF(AND(BDZ36&gt;BEV14,BEB36&gt;BET14),0,IF(AND(BDZ36&lt;=BEV14,BDZ36&gt;BES14,BEB36&gt;BET14),BEV14-BDZ36,IF(AND(BDZ36&lt;=BEV14,BDZ36&lt;=BES14,BEB36&gt;BET14),BEV14-BES14,IF(AND(BDZ36&gt;BES14,BEB36&lt;=BET14),BEB36-BDZ36,IF(AND(BDZ36&lt;=BES14,BEB36&lt;=BET14),BEB36-BES14,0))))),0)),0)</f>
        <v>　</v>
      </c>
      <c r="BET36" s="663"/>
      <c r="BEU36" s="664"/>
      <c r="BEV36" s="662" t="str">
        <f>IFERROR(IF(OR(BDU36="日",BDU36="祝",BDU36=0,BDZ36=0),"　",MAX(IF(AND(BDZ36&lt;=BEV14,BEB36&gt;BEW14),BEW14-BEV14,IF(BEB36&lt;=BEW14,0,IF(AND(BDZ36&gt;BEV14,BEB36&gt;BEW14),BEW14-BDZ36,0))),0)),0)</f>
        <v>　</v>
      </c>
      <c r="BEW36" s="663"/>
      <c r="BEX36" s="664"/>
      <c r="BEY36" s="662" t="str">
        <f t="shared" si="25"/>
        <v>　</v>
      </c>
      <c r="BEZ36" s="663"/>
      <c r="BFA36" s="664"/>
      <c r="BFB36" s="665" t="str">
        <f>IF(BFE36="×",TIME(0,0,0),IF(BFO4="非常勤",BED36,BEP36))</f>
        <v>　</v>
      </c>
      <c r="BFC36" s="666"/>
      <c r="BFD36" s="667"/>
      <c r="BFE36" s="265"/>
      <c r="BFF36" s="665" t="str">
        <f>IF(BFI36="×",TIME(0,0,0),IF(BFO4="非常勤",BEG36,BES36))</f>
        <v>　</v>
      </c>
      <c r="BFG36" s="666"/>
      <c r="BFH36" s="667"/>
      <c r="BFI36" s="265"/>
      <c r="BFJ36" s="665" t="str">
        <f>IF(BFM36="×",TIME(0,0,0),IF(BFO4="非常勤",BEJ36,BEV36))</f>
        <v>　</v>
      </c>
      <c r="BFK36" s="666"/>
      <c r="BFL36" s="667"/>
      <c r="BFM36" s="265"/>
      <c r="BFN36" s="665" t="str">
        <f>IF(BFQ36="×",TIME(0,0,0),IF(BFO4="非常勤",BEM36,BEY36))</f>
        <v>　</v>
      </c>
      <c r="BFO36" s="666"/>
      <c r="BFP36" s="667"/>
      <c r="BFQ36" s="265"/>
      <c r="BFR36" s="720"/>
      <c r="BFS36" s="720"/>
      <c r="BFT36" s="668"/>
      <c r="BFU36" s="670"/>
      <c r="BFV36" s="669"/>
      <c r="BFW36" s="671"/>
      <c r="BFX36" s="672"/>
      <c r="BFY36" s="672"/>
      <c r="BFZ36" s="673"/>
      <c r="BGA36" s="263">
        <f>'別表_個別勤務状況（1～60）'!$A$36</f>
        <v>22</v>
      </c>
      <c r="BGB36" s="264" t="str">
        <f>'別表_個別勤務状況（1～60）'!$B$36</f>
        <v>木</v>
      </c>
      <c r="BGC36" s="660"/>
      <c r="BGD36" s="661"/>
      <c r="BGE36" s="660"/>
      <c r="BGF36" s="661"/>
      <c r="BGG36" s="660"/>
      <c r="BGH36" s="661"/>
      <c r="BGI36" s="660"/>
      <c r="BGJ36" s="661"/>
      <c r="BGK36" s="662" t="str">
        <f>IFERROR(IF(OR(BGB36="日",BGB36="祝",BGB36=0,BGC36=""),"　",MAX(IF(AND(BGC36&lt;=BGK14,BGE36&gt;BGL14),BGL14-BGK14,IF(AND(BGC36&gt;BGK14,BGE36&lt;=BGL14),BGE36-BGC36,IF(AND(BGC36&lt;=BGK14,BGE36&lt;=BGL14),BGE36-BGK14,IF(AND(BGC36&gt;BGK14,BGE36&gt;BGL14),BGL14-BGC36,0)))),0)),0)</f>
        <v>　</v>
      </c>
      <c r="BGL36" s="663"/>
      <c r="BGM36" s="664"/>
      <c r="BGN36" s="662" t="str">
        <f>IFERROR(IF(OR(BGB36="日",BGB36="祝",BGB36=0,BGG36=""),"　",MAX(IF(AND(BGG36&gt;BGQ14,BGI36&gt;BGO14),0,IF(AND(BGG36&lt;=BGQ14,BGG36&gt;BGN14,BGI36&gt;BGO14),BGQ14-BGG36,IF(AND(BGG36&lt;=BGQ14,BGG36&lt;=BGN14,BGI36&gt;BGO14),BGQ14-BGN14,IF(AND(BGG36&gt;BGN14,BGI36&lt;=BGO14),BGI36-BGG36,IF(AND(BGG36&lt;=BGN14,BGI36&lt;=BGO14),BGI36-BGN14,0))))),0)),0)</f>
        <v>　</v>
      </c>
      <c r="BGO36" s="663"/>
      <c r="BGP36" s="664"/>
      <c r="BGQ36" s="662" t="str">
        <f>IFERROR(IF(OR(BGB36="日",BGB36="祝",BGB36=0,BGG36=0),"　",MAX(IF(AND(BGG36&lt;=BGQ14,BGI36&gt;BGR14),BGR14-BGQ14,IF(BGI36&lt;=BGR14,0,IF(AND(BGG36&gt;BGQ14,BGI36&gt;BGR14),BGR14-BGG36,0))),0)),0)</f>
        <v>　</v>
      </c>
      <c r="BGR36" s="663"/>
      <c r="BGS36" s="664"/>
      <c r="BGT36" s="662" t="str">
        <f>IFERROR(IF(OR(BGB36="日",BGB36="祝",BGB36=0,BGG36=0),"　",MAX(IF(BGG36&gt;BGT14,BGI36-BGG36,IF(BGG36&lt;=BGT14,BGI36-BGT14,0)),0)),0)</f>
        <v>　</v>
      </c>
      <c r="BGU36" s="663"/>
      <c r="BGV36" s="664"/>
      <c r="BGW36" s="662" t="str">
        <f>IFERROR(IF(OR(BGB36="日",BGB36="祝",BGB36=0,BGC36=""),"　",MAX(IF(AND(BGC36&lt;=BGW14,BGE36&gt;BGX14),BGX14-BGW14,IF(AND(BGC36&gt;BGW14,BGE36&lt;=BGX14),BGE36-BGC36,IF(AND(BGC36&lt;=BGW14,BGE36&lt;=BGX14),BGE36-BGW14,IF(AND(BGC36&gt;BGW14,BGE36&gt;BGX14),BGX14-BGC36,0)))),0)),0)</f>
        <v>　</v>
      </c>
      <c r="BGX36" s="663"/>
      <c r="BGY36" s="664"/>
      <c r="BGZ36" s="662" t="str">
        <f>IFERROR(IF(OR(BGB36="日",BGB36="祝",BGB36=0,BGG36=0),"　",MAX(IF(AND(BGG36&gt;BHC14,BGI36&gt;BHA14),0,IF(AND(BGG36&lt;=BHC14,BGG36&gt;BGZ14,BGI36&gt;BHA14),BHC14-BGG36,IF(AND(BGG36&lt;=BHC14,BGG36&lt;=BGZ14,BGI36&gt;BHA14),BHC14-BGZ14,IF(AND(BGG36&gt;BGZ14,BGI36&lt;=BHA14),BGI36-BGG36,IF(AND(BGG36&lt;=BGZ14,BGI36&lt;=BHA14),BGI36-BGZ14,0))))),0)),0)</f>
        <v>　</v>
      </c>
      <c r="BHA36" s="663"/>
      <c r="BHB36" s="664"/>
      <c r="BHC36" s="662" t="str">
        <f>IFERROR(IF(OR(BGB36="日",BGB36="祝",BGB36=0,BGG36=0),"　",MAX(IF(AND(BGG36&lt;=BHC14,BGI36&gt;BHD14),BHD14-BHC14,IF(BGI36&lt;=BHD14,0,IF(AND(BGG36&gt;BHC14,BGI36&gt;BHD14),BHD14-BGG36,0))),0)),0)</f>
        <v>　</v>
      </c>
      <c r="BHD36" s="663"/>
      <c r="BHE36" s="664"/>
      <c r="BHF36" s="662" t="str">
        <f t="shared" si="26"/>
        <v>　</v>
      </c>
      <c r="BHG36" s="663"/>
      <c r="BHH36" s="664"/>
      <c r="BHI36" s="665" t="str">
        <f>IF(BHL36="×",TIME(0,0,0),IF(BHV4="非常勤",BGK36,BGW36))</f>
        <v>　</v>
      </c>
      <c r="BHJ36" s="666"/>
      <c r="BHK36" s="667"/>
      <c r="BHL36" s="265"/>
      <c r="BHM36" s="665" t="str">
        <f>IF(BHP36="×",TIME(0,0,0),IF(BHV4="非常勤",BGN36,BGZ36))</f>
        <v>　</v>
      </c>
      <c r="BHN36" s="666"/>
      <c r="BHO36" s="667"/>
      <c r="BHP36" s="265"/>
      <c r="BHQ36" s="665" t="str">
        <f>IF(BHT36="×",TIME(0,0,0),IF(BHV4="非常勤",BGQ36,BHC36))</f>
        <v>　</v>
      </c>
      <c r="BHR36" s="666"/>
      <c r="BHS36" s="667"/>
      <c r="BHT36" s="265"/>
      <c r="BHU36" s="665" t="str">
        <f>IF(BHX36="×",TIME(0,0,0),IF(BHV4="非常勤",BGT36,BHF36))</f>
        <v>　</v>
      </c>
      <c r="BHV36" s="666"/>
      <c r="BHW36" s="667"/>
      <c r="BHX36" s="265"/>
      <c r="BHY36" s="720"/>
      <c r="BHZ36" s="720"/>
      <c r="BIA36" s="668"/>
      <c r="BIB36" s="670"/>
      <c r="BIC36" s="669"/>
      <c r="BID36" s="671"/>
      <c r="BIE36" s="672"/>
      <c r="BIF36" s="672"/>
      <c r="BIG36" s="673"/>
      <c r="BIH36" s="263">
        <f>'別表_個別勤務状況（1～60）'!$A$36</f>
        <v>22</v>
      </c>
      <c r="BII36" s="264" t="str">
        <f>'別表_個別勤務状況（1～60）'!$B$36</f>
        <v>木</v>
      </c>
      <c r="BIJ36" s="660"/>
      <c r="BIK36" s="661"/>
      <c r="BIL36" s="660"/>
      <c r="BIM36" s="661"/>
      <c r="BIN36" s="660"/>
      <c r="BIO36" s="661"/>
      <c r="BIP36" s="660"/>
      <c r="BIQ36" s="661"/>
      <c r="BIR36" s="662" t="str">
        <f>IFERROR(IF(OR(BII36="日",BII36="祝",BII36=0,BIJ36=""),"　",MAX(IF(AND(BIJ36&lt;=BIR14,BIL36&gt;BIS14),BIS14-BIR14,IF(AND(BIJ36&gt;BIR14,BIL36&lt;=BIS14),BIL36-BIJ36,IF(AND(BIJ36&lt;=BIR14,BIL36&lt;=BIS14),BIL36-BIR14,IF(AND(BIJ36&gt;BIR14,BIL36&gt;BIS14),BIS14-BIJ36,0)))),0)),0)</f>
        <v>　</v>
      </c>
      <c r="BIS36" s="663"/>
      <c r="BIT36" s="664"/>
      <c r="BIU36" s="662" t="str">
        <f>IFERROR(IF(OR(BII36="日",BII36="祝",BII36=0,BIN36=""),"　",MAX(IF(AND(BIN36&gt;BIX14,BIP36&gt;BIV14),0,IF(AND(BIN36&lt;=BIX14,BIN36&gt;BIU14,BIP36&gt;BIV14),BIX14-BIN36,IF(AND(BIN36&lt;=BIX14,BIN36&lt;=BIU14,BIP36&gt;BIV14),BIX14-BIU14,IF(AND(BIN36&gt;BIU14,BIP36&lt;=BIV14),BIP36-BIN36,IF(AND(BIN36&lt;=BIU14,BIP36&lt;=BIV14),BIP36-BIU14,0))))),0)),0)</f>
        <v>　</v>
      </c>
      <c r="BIV36" s="663"/>
      <c r="BIW36" s="664"/>
      <c r="BIX36" s="662" t="str">
        <f>IFERROR(IF(OR(BII36="日",BII36="祝",BII36=0,BIN36=0),"　",MAX(IF(AND(BIN36&lt;=BIX14,BIP36&gt;BIY14),BIY14-BIX14,IF(BIP36&lt;=BIY14,0,IF(AND(BIN36&gt;BIX14,BIP36&gt;BIY14),BIY14-BIN36,0))),0)),0)</f>
        <v>　</v>
      </c>
      <c r="BIY36" s="663"/>
      <c r="BIZ36" s="664"/>
      <c r="BJA36" s="662" t="str">
        <f>IFERROR(IF(OR(BII36="日",BII36="祝",BII36=0,BIN36=0),"　",MAX(IF(BIN36&gt;BJA14,BIP36-BIN36,IF(BIN36&lt;=BJA14,BIP36-BJA14,0)),0)),0)</f>
        <v>　</v>
      </c>
      <c r="BJB36" s="663"/>
      <c r="BJC36" s="664"/>
      <c r="BJD36" s="662" t="str">
        <f>IFERROR(IF(OR(BII36="日",BII36="祝",BII36=0,BIJ36=""),"　",MAX(IF(AND(BIJ36&lt;=BJD14,BIL36&gt;BJE14),BJE14-BJD14,IF(AND(BIJ36&gt;BJD14,BIL36&lt;=BJE14),BIL36-BIJ36,IF(AND(BIJ36&lt;=BJD14,BIL36&lt;=BJE14),BIL36-BJD14,IF(AND(BIJ36&gt;BJD14,BIL36&gt;BJE14),BJE14-BIJ36,0)))),0)),0)</f>
        <v>　</v>
      </c>
      <c r="BJE36" s="663"/>
      <c r="BJF36" s="664"/>
      <c r="BJG36" s="662" t="str">
        <f>IFERROR(IF(OR(BII36="日",BII36="祝",BII36=0,BIN36=0),"　",MAX(IF(AND(BIN36&gt;BJJ14,BIP36&gt;BJH14),0,IF(AND(BIN36&lt;=BJJ14,BIN36&gt;BJG14,BIP36&gt;BJH14),BJJ14-BIN36,IF(AND(BIN36&lt;=BJJ14,BIN36&lt;=BJG14,BIP36&gt;BJH14),BJJ14-BJG14,IF(AND(BIN36&gt;BJG14,BIP36&lt;=BJH14),BIP36-BIN36,IF(AND(BIN36&lt;=BJG14,BIP36&lt;=BJH14),BIP36-BJG14,0))))),0)),0)</f>
        <v>　</v>
      </c>
      <c r="BJH36" s="663"/>
      <c r="BJI36" s="664"/>
      <c r="BJJ36" s="662" t="str">
        <f>IFERROR(IF(OR(BII36="日",BII36="祝",BII36=0,BIN36=0),"　",MAX(IF(AND(BIN36&lt;=BJJ14,BIP36&gt;BJK14),BJK14-BJJ14,IF(BIP36&lt;=BJK14,0,IF(AND(BIN36&gt;BJJ14,BIP36&gt;BJK14),BJK14-BIN36,0))),0)),0)</f>
        <v>　</v>
      </c>
      <c r="BJK36" s="663"/>
      <c r="BJL36" s="664"/>
      <c r="BJM36" s="662" t="str">
        <f t="shared" si="27"/>
        <v>　</v>
      </c>
      <c r="BJN36" s="663"/>
      <c r="BJO36" s="664"/>
      <c r="BJP36" s="665" t="str">
        <f>IF(BJS36="×",TIME(0,0,0),IF(BKC4="非常勤",BIR36,BJD36))</f>
        <v>　</v>
      </c>
      <c r="BJQ36" s="666"/>
      <c r="BJR36" s="667"/>
      <c r="BJS36" s="265"/>
      <c r="BJT36" s="665" t="str">
        <f>IF(BJW36="×",TIME(0,0,0),IF(BKC4="非常勤",BIU36,BJG36))</f>
        <v>　</v>
      </c>
      <c r="BJU36" s="666"/>
      <c r="BJV36" s="667"/>
      <c r="BJW36" s="265"/>
      <c r="BJX36" s="665" t="str">
        <f>IF(BKA36="×",TIME(0,0,0),IF(BKC4="非常勤",BIX36,BJJ36))</f>
        <v>　</v>
      </c>
      <c r="BJY36" s="666"/>
      <c r="BJZ36" s="667"/>
      <c r="BKA36" s="265"/>
      <c r="BKB36" s="665" t="str">
        <f>IF(BKE36="×",TIME(0,0,0),IF(BKC4="非常勤",BJA36,BJM36))</f>
        <v>　</v>
      </c>
      <c r="BKC36" s="666"/>
      <c r="BKD36" s="667"/>
      <c r="BKE36" s="265"/>
      <c r="BKF36" s="720"/>
      <c r="BKG36" s="720"/>
      <c r="BKH36" s="668"/>
      <c r="BKI36" s="670"/>
      <c r="BKJ36" s="669"/>
      <c r="BKK36" s="671"/>
      <c r="BKL36" s="672"/>
      <c r="BKM36" s="672"/>
      <c r="BKN36" s="673"/>
      <c r="BKO36" s="263">
        <f>'別表_個別勤務状況（1～60）'!$A$36</f>
        <v>22</v>
      </c>
      <c r="BKP36" s="264" t="str">
        <f>'別表_個別勤務状況（1～60）'!$B$36</f>
        <v>木</v>
      </c>
      <c r="BKQ36" s="660"/>
      <c r="BKR36" s="661"/>
      <c r="BKS36" s="660"/>
      <c r="BKT36" s="661"/>
      <c r="BKU36" s="660"/>
      <c r="BKV36" s="661"/>
      <c r="BKW36" s="660"/>
      <c r="BKX36" s="661"/>
      <c r="BKY36" s="662" t="str">
        <f>IFERROR(IF(OR(BKP36="日",BKP36="祝",BKP36=0,BKQ36=""),"　",MAX(IF(AND(BKQ36&lt;=BKY14,BKS36&gt;BKZ14),BKZ14-BKY14,IF(AND(BKQ36&gt;BKY14,BKS36&lt;=BKZ14),BKS36-BKQ36,IF(AND(BKQ36&lt;=BKY14,BKS36&lt;=BKZ14),BKS36-BKY14,IF(AND(BKQ36&gt;BKY14,BKS36&gt;BKZ14),BKZ14-BKQ36,0)))),0)),0)</f>
        <v>　</v>
      </c>
      <c r="BKZ36" s="663"/>
      <c r="BLA36" s="664"/>
      <c r="BLB36" s="662" t="str">
        <f>IFERROR(IF(OR(BKP36="日",BKP36="祝",BKP36=0,BKU36=""),"　",MAX(IF(AND(BKU36&gt;BLE14,BKW36&gt;BLC14),0,IF(AND(BKU36&lt;=BLE14,BKU36&gt;BLB14,BKW36&gt;BLC14),BLE14-BKU36,IF(AND(BKU36&lt;=BLE14,BKU36&lt;=BLB14,BKW36&gt;BLC14),BLE14-BLB14,IF(AND(BKU36&gt;BLB14,BKW36&lt;=BLC14),BKW36-BKU36,IF(AND(BKU36&lt;=BLB14,BKW36&lt;=BLC14),BKW36-BLB14,0))))),0)),0)</f>
        <v>　</v>
      </c>
      <c r="BLC36" s="663"/>
      <c r="BLD36" s="664"/>
      <c r="BLE36" s="662" t="str">
        <f>IFERROR(IF(OR(BKP36="日",BKP36="祝",BKP36=0,BKU36=0),"　",MAX(IF(AND(BKU36&lt;=BLE14,BKW36&gt;BLF14),BLF14-BLE14,IF(BKW36&lt;=BLF14,0,IF(AND(BKU36&gt;BLE14,BKW36&gt;BLF14),BLF14-BKU36,0))),0)),0)</f>
        <v>　</v>
      </c>
      <c r="BLF36" s="663"/>
      <c r="BLG36" s="664"/>
      <c r="BLH36" s="662" t="str">
        <f>IFERROR(IF(OR(BKP36="日",BKP36="祝",BKP36=0,BKU36=0),"　",MAX(IF(BKU36&gt;BLH14,BKW36-BKU36,IF(BKU36&lt;=BLH14,BKW36-BLH14,0)),0)),0)</f>
        <v>　</v>
      </c>
      <c r="BLI36" s="663"/>
      <c r="BLJ36" s="664"/>
      <c r="BLK36" s="662" t="str">
        <f>IFERROR(IF(OR(BKP36="日",BKP36="祝",BKP36=0,BKQ36=""),"　",MAX(IF(AND(BKQ36&lt;=BLK14,BKS36&gt;BLL14),BLL14-BLK14,IF(AND(BKQ36&gt;BLK14,BKS36&lt;=BLL14),BKS36-BKQ36,IF(AND(BKQ36&lt;=BLK14,BKS36&lt;=BLL14),BKS36-BLK14,IF(AND(BKQ36&gt;BLK14,BKS36&gt;BLL14),BLL14-BKQ36,0)))),0)),0)</f>
        <v>　</v>
      </c>
      <c r="BLL36" s="663"/>
      <c r="BLM36" s="664"/>
      <c r="BLN36" s="662" t="str">
        <f>IFERROR(IF(OR(BKP36="日",BKP36="祝",BKP36=0,BKU36=0),"　",MAX(IF(AND(BKU36&gt;BLQ14,BKW36&gt;BLO14),0,IF(AND(BKU36&lt;=BLQ14,BKU36&gt;BLN14,BKW36&gt;BLO14),BLQ14-BKU36,IF(AND(BKU36&lt;=BLQ14,BKU36&lt;=BLN14,BKW36&gt;BLO14),BLQ14-BLN14,IF(AND(BKU36&gt;BLN14,BKW36&lt;=BLO14),BKW36-BKU36,IF(AND(BKU36&lt;=BLN14,BKW36&lt;=BLO14),BKW36-BLN14,0))))),0)),0)</f>
        <v>　</v>
      </c>
      <c r="BLO36" s="663"/>
      <c r="BLP36" s="664"/>
      <c r="BLQ36" s="662" t="str">
        <f>IFERROR(IF(OR(BKP36="日",BKP36="祝",BKP36=0,BKU36=0),"　",MAX(IF(AND(BKU36&lt;=BLQ14,BKW36&gt;BLR14),BLR14-BLQ14,IF(BKW36&lt;=BLR14,0,IF(AND(BKU36&gt;BLQ14,BKW36&gt;BLR14),BLR14-BKU36,0))),0)),0)</f>
        <v>　</v>
      </c>
      <c r="BLR36" s="663"/>
      <c r="BLS36" s="664"/>
      <c r="BLT36" s="662" t="str">
        <f t="shared" si="28"/>
        <v>　</v>
      </c>
      <c r="BLU36" s="663"/>
      <c r="BLV36" s="664"/>
      <c r="BLW36" s="665" t="str">
        <f>IF(BLZ36="×",TIME(0,0,0),IF(BMJ4="非常勤",BKY36,BLK36))</f>
        <v>　</v>
      </c>
      <c r="BLX36" s="666"/>
      <c r="BLY36" s="667"/>
      <c r="BLZ36" s="265"/>
      <c r="BMA36" s="665" t="str">
        <f>IF(BMD36="×",TIME(0,0,0),IF(BMJ4="非常勤",BLB36,BLN36))</f>
        <v>　</v>
      </c>
      <c r="BMB36" s="666"/>
      <c r="BMC36" s="667"/>
      <c r="BMD36" s="265"/>
      <c r="BME36" s="665" t="str">
        <f>IF(BMH36="×",TIME(0,0,0),IF(BMJ4="非常勤",BLE36,BLQ36))</f>
        <v>　</v>
      </c>
      <c r="BMF36" s="666"/>
      <c r="BMG36" s="667"/>
      <c r="BMH36" s="265"/>
      <c r="BMI36" s="665" t="str">
        <f>IF(BML36="×",TIME(0,0,0),IF(BMJ4="非常勤",BLH36,BLT36))</f>
        <v>　</v>
      </c>
      <c r="BMJ36" s="666"/>
      <c r="BMK36" s="667"/>
      <c r="BML36" s="265"/>
      <c r="BMM36" s="720"/>
      <c r="BMN36" s="720"/>
      <c r="BMO36" s="668"/>
      <c r="BMP36" s="670"/>
      <c r="BMQ36" s="669"/>
      <c r="BMR36" s="671"/>
      <c r="BMS36" s="672"/>
      <c r="BMT36" s="672"/>
      <c r="BMU36" s="673"/>
      <c r="BMV36" s="263">
        <f>'別表_個別勤務状況（1～60）'!$A$36</f>
        <v>22</v>
      </c>
      <c r="BMW36" s="264" t="str">
        <f>'別表_個別勤務状況（1～60）'!$B$36</f>
        <v>木</v>
      </c>
      <c r="BMX36" s="660"/>
      <c r="BMY36" s="661"/>
      <c r="BMZ36" s="660"/>
      <c r="BNA36" s="661"/>
      <c r="BNB36" s="660"/>
      <c r="BNC36" s="661"/>
      <c r="BND36" s="660"/>
      <c r="BNE36" s="661"/>
      <c r="BNF36" s="662" t="str">
        <f>IFERROR(IF(OR(BMW36="日",BMW36="祝",BMW36=0,BMX36=""),"　",MAX(IF(AND(BMX36&lt;=BNF14,BMZ36&gt;BNG14),BNG14-BNF14,IF(AND(BMX36&gt;BNF14,BMZ36&lt;=BNG14),BMZ36-BMX36,IF(AND(BMX36&lt;=BNF14,BMZ36&lt;=BNG14),BMZ36-BNF14,IF(AND(BMX36&gt;BNF14,BMZ36&gt;BNG14),BNG14-BMX36,0)))),0)),0)</f>
        <v>　</v>
      </c>
      <c r="BNG36" s="663"/>
      <c r="BNH36" s="664"/>
      <c r="BNI36" s="662" t="str">
        <f>IFERROR(IF(OR(BMW36="日",BMW36="祝",BMW36=0,BNB36=""),"　",MAX(IF(AND(BNB36&gt;BNL14,BND36&gt;BNJ14),0,IF(AND(BNB36&lt;=BNL14,BNB36&gt;BNI14,BND36&gt;BNJ14),BNL14-BNB36,IF(AND(BNB36&lt;=BNL14,BNB36&lt;=BNI14,BND36&gt;BNJ14),BNL14-BNI14,IF(AND(BNB36&gt;BNI14,BND36&lt;=BNJ14),BND36-BNB36,IF(AND(BNB36&lt;=BNI14,BND36&lt;=BNJ14),BND36-BNI14,0))))),0)),0)</f>
        <v>　</v>
      </c>
      <c r="BNJ36" s="663"/>
      <c r="BNK36" s="664"/>
      <c r="BNL36" s="662" t="str">
        <f>IFERROR(IF(OR(BMW36="日",BMW36="祝",BMW36=0,BNB36=0),"　",MAX(IF(AND(BNB36&lt;=BNL14,BND36&gt;BNM14),BNM14-BNL14,IF(BND36&lt;=BNM14,0,IF(AND(BNB36&gt;BNL14,BND36&gt;BNM14),BNM14-BNB36,0))),0)),0)</f>
        <v>　</v>
      </c>
      <c r="BNM36" s="663"/>
      <c r="BNN36" s="664"/>
      <c r="BNO36" s="662" t="str">
        <f>IFERROR(IF(OR(BMW36="日",BMW36="祝",BMW36=0,BNB36=0),"　",MAX(IF(BNB36&gt;BNO14,BND36-BNB36,IF(BNB36&lt;=BNO14,BND36-BNO14,0)),0)),0)</f>
        <v>　</v>
      </c>
      <c r="BNP36" s="663"/>
      <c r="BNQ36" s="664"/>
      <c r="BNR36" s="662" t="str">
        <f>IFERROR(IF(OR(BMW36="日",BMW36="祝",BMW36=0,BMX36=""),"　",MAX(IF(AND(BMX36&lt;=BNR14,BMZ36&gt;BNS14),BNS14-BNR14,IF(AND(BMX36&gt;BNR14,BMZ36&lt;=BNS14),BMZ36-BMX36,IF(AND(BMX36&lt;=BNR14,BMZ36&lt;=BNS14),BMZ36-BNR14,IF(AND(BMX36&gt;BNR14,BMZ36&gt;BNS14),BNS14-BMX36,0)))),0)),0)</f>
        <v>　</v>
      </c>
      <c r="BNS36" s="663"/>
      <c r="BNT36" s="664"/>
      <c r="BNU36" s="662" t="str">
        <f>IFERROR(IF(OR(BMW36="日",BMW36="祝",BMW36=0,BNB36=0),"　",MAX(IF(AND(BNB36&gt;BNX14,BND36&gt;BNV14),0,IF(AND(BNB36&lt;=BNX14,BNB36&gt;BNU14,BND36&gt;BNV14),BNX14-BNB36,IF(AND(BNB36&lt;=BNX14,BNB36&lt;=BNU14,BND36&gt;BNV14),BNX14-BNU14,IF(AND(BNB36&gt;BNU14,BND36&lt;=BNV14),BND36-BNB36,IF(AND(BNB36&lt;=BNU14,BND36&lt;=BNV14),BND36-BNU14,0))))),0)),0)</f>
        <v>　</v>
      </c>
      <c r="BNV36" s="663"/>
      <c r="BNW36" s="664"/>
      <c r="BNX36" s="662" t="str">
        <f>IFERROR(IF(OR(BMW36="日",BMW36="祝",BMW36=0,BNB36=0),"　",MAX(IF(AND(BNB36&lt;=BNX14,BND36&gt;BNY14),BNY14-BNX14,IF(BND36&lt;=BNY14,0,IF(AND(BNB36&gt;BNX14,BND36&gt;BNY14),BNY14-BNB36,0))),0)),0)</f>
        <v>　</v>
      </c>
      <c r="BNY36" s="663"/>
      <c r="BNZ36" s="664"/>
      <c r="BOA36" s="662" t="str">
        <f t="shared" si="29"/>
        <v>　</v>
      </c>
      <c r="BOB36" s="663"/>
      <c r="BOC36" s="664"/>
      <c r="BOD36" s="665" t="str">
        <f>IF(BOG36="×",TIME(0,0,0),IF(BOQ4="非常勤",BNF36,BNR36))</f>
        <v>　</v>
      </c>
      <c r="BOE36" s="666"/>
      <c r="BOF36" s="667"/>
      <c r="BOG36" s="265"/>
      <c r="BOH36" s="665" t="str">
        <f>IF(BOK36="×",TIME(0,0,0),IF(BOQ4="非常勤",BNI36,BNU36))</f>
        <v>　</v>
      </c>
      <c r="BOI36" s="666"/>
      <c r="BOJ36" s="667"/>
      <c r="BOK36" s="265"/>
      <c r="BOL36" s="665" t="str">
        <f>IF(BOO36="×",TIME(0,0,0),IF(BOQ4="非常勤",BNL36,BNX36))</f>
        <v>　</v>
      </c>
      <c r="BOM36" s="666"/>
      <c r="BON36" s="667"/>
      <c r="BOO36" s="265"/>
      <c r="BOP36" s="665" t="str">
        <f>IF(BOS36="×",TIME(0,0,0),IF(BOQ4="非常勤",BNO36,BOA36))</f>
        <v>　</v>
      </c>
      <c r="BOQ36" s="666"/>
      <c r="BOR36" s="667"/>
      <c r="BOS36" s="265"/>
      <c r="BOT36" s="720"/>
      <c r="BOU36" s="720"/>
      <c r="BOV36" s="668"/>
      <c r="BOW36" s="670"/>
      <c r="BOX36" s="669"/>
      <c r="BOY36" s="671"/>
      <c r="BOZ36" s="672"/>
      <c r="BPA36" s="672"/>
      <c r="BPB36" s="673"/>
    </row>
    <row r="37" spans="1:1770" ht="15" customHeight="1">
      <c r="A37" s="263">
        <f>'別表_個別勤務状況（1～60）'!$A$37</f>
        <v>23</v>
      </c>
      <c r="B37" s="264" t="str">
        <f>'別表_個別勤務状況（1～60）'!$B$37</f>
        <v>金</v>
      </c>
      <c r="C37" s="575"/>
      <c r="D37" s="575"/>
      <c r="E37" s="575"/>
      <c r="F37" s="575"/>
      <c r="G37" s="575"/>
      <c r="H37" s="575"/>
      <c r="I37" s="575"/>
      <c r="J37" s="575"/>
      <c r="K37" s="662" t="str">
        <f>IFERROR(IF(OR(B37="日",B37="祝",B37=0,C37=""),"　",MAX(IF(AND(C37&lt;=K14,E37&gt;L14),L14-K14,IF(AND(C37&gt;K14,E37&lt;=L14),E37-C37,IF(AND(C37&lt;=K14,E37&lt;=L14),E37-K14,IF(AND(C37&gt;K14,E37&gt;L14),L14-C37,0)))),0)),0)</f>
        <v>　</v>
      </c>
      <c r="L37" s="663"/>
      <c r="M37" s="664"/>
      <c r="N37" s="662" t="str">
        <f>IFERROR(IF(OR(B37="日",B37="祝",B37=0,G37=""),"　",MAX(IF(AND(G37&gt;Q14,I37&gt;O14),0,IF(AND(G37&lt;=Q14,G37&gt;N14,I37&gt;O14),Q14-G37,IF(AND(G37&lt;=Q14,G37&lt;=N14,I37&gt;O14),Q14-N14,IF(AND(G37&gt;N14,I37&lt;=O14),I37-G37,IF(AND(G37&lt;=N14,I37&lt;=O14),I37-N14,0))))),0)),0)</f>
        <v>　</v>
      </c>
      <c r="O37" s="663"/>
      <c r="P37" s="664"/>
      <c r="Q37" s="662" t="str">
        <f>IFERROR(IF(OR(B37="日",B37="祝",B37=0,G37=0),"　",MAX(IF(AND(G37&lt;=Q14,I37&gt;R14),R14-Q14,IF(I37&lt;=R14,0,IF(AND(G37&gt;Q14,I37&gt;R14),R14-G37,0))),0)),0)</f>
        <v>　</v>
      </c>
      <c r="R37" s="663"/>
      <c r="S37" s="664"/>
      <c r="T37" s="662" t="str">
        <f>IFERROR(IF(OR(B37="日",B37="祝",B37=0,G37=0),"　",MAX(IF(G37&gt;T14,I37-G37,IF(G37&lt;=T14,I37-T14,0)),0)),0)</f>
        <v>　</v>
      </c>
      <c r="U37" s="663"/>
      <c r="V37" s="664"/>
      <c r="W37" s="730" t="str">
        <f>IFERROR(IF(OR(B37="日",B37="祝",B37=0,C37=""),"　",MAX(IF(AND(C37&lt;=W14,E37&gt;X14),X14-W14,IF(AND(C37&gt;W14,E37&lt;=X14),E37-C37,IF(AND(C37&lt;=W14,E37&lt;=X14),E37-W14,IF(AND(C37&gt;W14,E37&gt;X14),X14-C37,0)))),0)),0)</f>
        <v>　</v>
      </c>
      <c r="X37" s="731"/>
      <c r="Y37" s="731"/>
      <c r="Z37" s="730" t="str">
        <f>IFERROR(IF(OR(B37="日",B37="祝",B37=0,G37=0),"　",MAX(IF(AND(G37&gt;AC14,I37&gt;AA14),0,IF(AND(G37&lt;=AC14,G37&gt;Z14,I37&gt;AA14),AC14-G37,IF(AND(G37&lt;=AC14,G37&lt;=Z14,I37&gt;AA14),AC14-Z14,IF(AND(G37&gt;Z14,I37&lt;=AA14),I37-G37,IF(AND(G37&lt;=Z14,I37&lt;=AA14),I37-Z14,0))))),0)),0)</f>
        <v>　</v>
      </c>
      <c r="AA37" s="730"/>
      <c r="AB37" s="730"/>
      <c r="AC37" s="730" t="str">
        <f>IFERROR(IF(OR(B37="日",B37="祝",B37=0,G37=0),"　",MAX(IF(AND(G37&lt;=AC14,I37&gt;AD14),AD14-AC14,IF(I37&lt;=AD14,0,IF(AND(G37&gt;AC14,I37&gt;AD14),AD14-G37,0))),0)),0)</f>
        <v>　</v>
      </c>
      <c r="AD37" s="731"/>
      <c r="AE37" s="731"/>
      <c r="AF37" s="730" t="str">
        <f t="shared" si="0"/>
        <v>　</v>
      </c>
      <c r="AG37" s="731"/>
      <c r="AH37" s="731"/>
      <c r="AI37" s="565" t="str">
        <f>IF(AL37="×",TIME(0,0,0),IF(AV4="非常勤",K37,W37))</f>
        <v>　</v>
      </c>
      <c r="AJ37" s="566"/>
      <c r="AK37" s="566"/>
      <c r="AL37" s="265"/>
      <c r="AM37" s="565" t="str">
        <f>IF(AP37="×",TIME(0,0,0),IF(AV4="非常勤",N37,Z37))</f>
        <v>　</v>
      </c>
      <c r="AN37" s="566"/>
      <c r="AO37" s="566"/>
      <c r="AP37" s="265"/>
      <c r="AQ37" s="565" t="str">
        <f>IF(AT37="×",TIME(0,0,0),IF(AV4="非常勤",Q37,AC37))</f>
        <v>　</v>
      </c>
      <c r="AR37" s="566"/>
      <c r="AS37" s="566"/>
      <c r="AT37" s="265"/>
      <c r="AU37" s="565" t="str">
        <f>IF(AX37="×",TIME(0,0,0),IF(AV4="非常勤",T37,AF37))</f>
        <v>　</v>
      </c>
      <c r="AV37" s="566"/>
      <c r="AW37" s="567"/>
      <c r="AX37" s="265"/>
      <c r="AY37" s="720"/>
      <c r="AZ37" s="720"/>
      <c r="BA37" s="668"/>
      <c r="BB37" s="670"/>
      <c r="BC37" s="669"/>
      <c r="BD37" s="671"/>
      <c r="BE37" s="672"/>
      <c r="BF37" s="672"/>
      <c r="BG37" s="673"/>
      <c r="BH37" s="263">
        <f>'別表_個別勤務状況（1～60）'!$A$37</f>
        <v>23</v>
      </c>
      <c r="BI37" s="264" t="str">
        <f>'別表_個別勤務状況（1～60）'!$B$37</f>
        <v>金</v>
      </c>
      <c r="BJ37" s="575"/>
      <c r="BK37" s="575"/>
      <c r="BL37" s="575"/>
      <c r="BM37" s="575"/>
      <c r="BN37" s="575"/>
      <c r="BO37" s="575"/>
      <c r="BP37" s="575"/>
      <c r="BQ37" s="575"/>
      <c r="BR37" s="662" t="str">
        <f>IFERROR(IF(OR(BI37="日",BI37="祝",BI37=0,BJ37=""),"　",MAX(IF(AND(BJ37&lt;=BR14,BL37&gt;BS14),BS14-BR14,IF(AND(BJ37&gt;BR14,BL37&lt;=BS14),BL37-BJ37,IF(AND(BJ37&lt;=BR14,BL37&lt;=BS14),BL37-BR14,IF(AND(BJ37&gt;BR14,BL37&gt;BS14),BS14-BJ37,0)))),0)),0)</f>
        <v>　</v>
      </c>
      <c r="BS37" s="663"/>
      <c r="BT37" s="664"/>
      <c r="BU37" s="662" t="str">
        <f>IFERROR(IF(OR(BI37="日",BI37="祝",BI37=0,BN37=""),"　",MAX(IF(AND(BN37&gt;BX14,BP37&gt;BV14),0,IF(AND(BN37&lt;=BX14,BN37&gt;BU14,BP37&gt;BV14),BX14-BN37,IF(AND(BN37&lt;=BX14,BN37&lt;=BU14,BP37&gt;BV14),BX14-BU14,IF(AND(BN37&gt;BU14,BP37&lt;=BV14),BP37-BN37,IF(AND(BN37&lt;=BU14,BP37&lt;=BV14),BP37-BU14,0))))),0)),0)</f>
        <v>　</v>
      </c>
      <c r="BV37" s="663"/>
      <c r="BW37" s="664"/>
      <c r="BX37" s="662" t="str">
        <f>IFERROR(IF(OR(BI37="日",BI37="祝",BI37=0,BN37=0),"　",MAX(IF(AND(BN37&lt;=BX14,BP37&gt;BY14),BY14-BX14,IF(BP37&lt;=BY14,0,IF(AND(BN37&gt;BX14,BP37&gt;BY14),BY14-BN37,0))),0)),0)</f>
        <v>　</v>
      </c>
      <c r="BY37" s="663"/>
      <c r="BZ37" s="664"/>
      <c r="CA37" s="662" t="str">
        <f>IFERROR(IF(OR(BI37="日",BI37="祝",BI37=0,BN37=0),"　",MAX(IF(BN37&gt;CA14,BP37-BN37,IF(BN37&lt;=CA14,BP37-CA14,0)),0)),0)</f>
        <v>　</v>
      </c>
      <c r="CB37" s="663"/>
      <c r="CC37" s="664"/>
      <c r="CD37" s="730" t="str">
        <f>IFERROR(IF(OR(BI37="日",BI37="祝",BI37=0,BJ37=""),"　",MAX(IF(AND(BJ37&lt;=CD14,BL37&gt;CE14),CE14-CD14,IF(AND(BJ37&gt;CD14,BL37&lt;=CE14),BL37-BJ37,IF(AND(BJ37&lt;=CD14,BL37&lt;=CE14),BL37-CD14,IF(AND(BJ37&gt;CD14,BL37&gt;CE14),CE14-BJ37,0)))),0)),0)</f>
        <v>　</v>
      </c>
      <c r="CE37" s="731"/>
      <c r="CF37" s="731"/>
      <c r="CG37" s="730" t="str">
        <f>IFERROR(IF(OR(BI37="日",BI37="祝",BI37=0,BN37=0),"　",MAX(IF(AND(BN37&gt;CJ14,BP37&gt;CH14),0,IF(AND(BN37&lt;=CJ14,BN37&gt;CG14,BP37&gt;CH14),CJ14-BN37,IF(AND(BN37&lt;=CJ14,BN37&lt;=CG14,BP37&gt;CH14),CJ14-CG14,IF(AND(BN37&gt;CG14,BP37&lt;=CH14),BP37-BN37,IF(AND(BN37&lt;=CG14,BP37&lt;=CH14),BP37-CG14,0))))),0)),0)</f>
        <v>　</v>
      </c>
      <c r="CH37" s="730"/>
      <c r="CI37" s="730"/>
      <c r="CJ37" s="730" t="str">
        <f>IFERROR(IF(OR(BI37="日",BI37="祝",BI37=0,BN37=0),"　",MAX(IF(AND(BN37&lt;=CJ14,BP37&gt;CK14),CK14-CJ14,IF(BP37&lt;=CK14,0,IF(AND(BN37&gt;CJ14,BP37&gt;CK14),CK14-BN37,0))),0)),0)</f>
        <v>　</v>
      </c>
      <c r="CK37" s="731"/>
      <c r="CL37" s="731"/>
      <c r="CM37" s="730" t="str">
        <f t="shared" si="1"/>
        <v>　</v>
      </c>
      <c r="CN37" s="731"/>
      <c r="CO37" s="731"/>
      <c r="CP37" s="565" t="str">
        <f>IF(CS37="×",TIME(0,0,0),IF(DC4="非常勤",BR37,CD37))</f>
        <v>　</v>
      </c>
      <c r="CQ37" s="566"/>
      <c r="CR37" s="566"/>
      <c r="CS37" s="265"/>
      <c r="CT37" s="565" t="str">
        <f>IF(CW37="×",TIME(0,0,0),IF(DC4="非常勤",BU37,CG37))</f>
        <v>　</v>
      </c>
      <c r="CU37" s="566"/>
      <c r="CV37" s="566"/>
      <c r="CW37" s="265"/>
      <c r="CX37" s="565" t="str">
        <f>IF(DA37="×",TIME(0,0,0),IF(DC4="非常勤",BX37,CJ37))</f>
        <v>　</v>
      </c>
      <c r="CY37" s="566"/>
      <c r="CZ37" s="566"/>
      <c r="DA37" s="265"/>
      <c r="DB37" s="565" t="str">
        <f>IF(DE37="×",TIME(0,0,0),IF(DC4="非常勤",CA37,CM37))</f>
        <v>　</v>
      </c>
      <c r="DC37" s="566"/>
      <c r="DD37" s="567"/>
      <c r="DE37" s="265"/>
      <c r="DF37" s="720"/>
      <c r="DG37" s="720"/>
      <c r="DH37" s="668"/>
      <c r="DI37" s="670"/>
      <c r="DJ37" s="669"/>
      <c r="DK37" s="671"/>
      <c r="DL37" s="672"/>
      <c r="DM37" s="672"/>
      <c r="DN37" s="673"/>
      <c r="DO37" s="263">
        <f>'別表_個別勤務状況（1～60）'!$A$37</f>
        <v>23</v>
      </c>
      <c r="DP37" s="264" t="str">
        <f>'別表_個別勤務状況（1～60）'!$B$37</f>
        <v>金</v>
      </c>
      <c r="DQ37" s="575"/>
      <c r="DR37" s="575"/>
      <c r="DS37" s="575"/>
      <c r="DT37" s="575"/>
      <c r="DU37" s="575"/>
      <c r="DV37" s="575"/>
      <c r="DW37" s="575"/>
      <c r="DX37" s="575"/>
      <c r="DY37" s="662" t="str">
        <f>IFERROR(IF(OR(DP37="日",DP37="祝",DP37=0,DQ37=""),"　",MAX(IF(AND(DQ37&lt;=DY14,DS37&gt;DZ14),DZ14-DY14,IF(AND(DQ37&gt;DY14,DS37&lt;=DZ14),DS37-DQ37,IF(AND(DQ37&lt;=DY14,DS37&lt;=DZ14),DS37-DY14,IF(AND(DQ37&gt;DY14,DS37&gt;DZ14),DZ14-DQ37,0)))),0)),0)</f>
        <v>　</v>
      </c>
      <c r="DZ37" s="663"/>
      <c r="EA37" s="664"/>
      <c r="EB37" s="662" t="str">
        <f>IFERROR(IF(OR(DP37="日",DP37="祝",DP37=0,DU37=""),"　",MAX(IF(AND(DU37&gt;EE14,DW37&gt;EC14),0,IF(AND(DU37&lt;=EE14,DU37&gt;EB14,DW37&gt;EC14),EE14-DU37,IF(AND(DU37&lt;=EE14,DU37&lt;=EB14,DW37&gt;EC14),EE14-EB14,IF(AND(DU37&gt;EB14,DW37&lt;=EC14),DW37-DU37,IF(AND(DU37&lt;=EB14,DW37&lt;=EC14),DW37-EB14,0))))),0)),0)</f>
        <v>　</v>
      </c>
      <c r="EC37" s="663"/>
      <c r="ED37" s="664"/>
      <c r="EE37" s="662" t="str">
        <f>IFERROR(IF(OR(DP37="日",DP37="祝",DP37=0,DU37=0),"　",MAX(IF(AND(DU37&lt;=EE14,DW37&gt;EF14),EF14-EE14,IF(DW37&lt;=EF14,0,IF(AND(DU37&gt;EE14,DW37&gt;EF14),EF14-DU37,0))),0)),0)</f>
        <v>　</v>
      </c>
      <c r="EF37" s="663"/>
      <c r="EG37" s="664"/>
      <c r="EH37" s="662" t="str">
        <f>IFERROR(IF(OR(DP37="日",DP37="祝",DP37=0,DU37=0),"　",MAX(IF(DU37&gt;EH14,DW37-DU37,IF(DU37&lt;=EH14,DW37-EH14,0)),0)),0)</f>
        <v>　</v>
      </c>
      <c r="EI37" s="663"/>
      <c r="EJ37" s="664"/>
      <c r="EK37" s="730" t="str">
        <f>IFERROR(IF(OR(DP37="日",DP37="祝",DP37=0,DQ37=""),"　",MAX(IF(AND(DQ37&lt;=EK14,DS37&gt;EL14),EL14-EK14,IF(AND(DQ37&gt;EK14,DS37&lt;=EL14),DS37-DQ37,IF(AND(DQ37&lt;=EK14,DS37&lt;=EL14),DS37-EK14,IF(AND(DQ37&gt;EK14,DS37&gt;EL14),EL14-DQ37,0)))),0)),0)</f>
        <v>　</v>
      </c>
      <c r="EL37" s="731"/>
      <c r="EM37" s="731"/>
      <c r="EN37" s="730" t="str">
        <f>IFERROR(IF(OR(DP37="日",DP37="祝",DP37=0,DU37=0),"　",MAX(IF(AND(DU37&gt;EQ14,DW37&gt;EO14),0,IF(AND(DU37&lt;=EQ14,DU37&gt;EN14,DW37&gt;EO14),EQ14-DU37,IF(AND(DU37&lt;=EQ14,DU37&lt;=EN14,DW37&gt;EO14),EQ14-EN14,IF(AND(DU37&gt;EN14,DW37&lt;=EO14),DW37-DU37,IF(AND(DU37&lt;=EN14,DW37&lt;=EO14),DW37-EN14,0))))),0)),0)</f>
        <v>　</v>
      </c>
      <c r="EO37" s="730"/>
      <c r="EP37" s="730"/>
      <c r="EQ37" s="730" t="str">
        <f>IFERROR(IF(OR(DP37="日",DP37="祝",DP37=0,DU37=0),"　",MAX(IF(AND(DU37&lt;=EQ14,DW37&gt;ER14),ER14-EQ14,IF(DW37&lt;=ER14,0,IF(AND(DU37&gt;EQ14,DW37&gt;ER14),ER14-DU37,0))),0)),0)</f>
        <v>　</v>
      </c>
      <c r="ER37" s="731"/>
      <c r="ES37" s="731"/>
      <c r="ET37" s="730" t="str">
        <f t="shared" si="2"/>
        <v>　</v>
      </c>
      <c r="EU37" s="731"/>
      <c r="EV37" s="731"/>
      <c r="EW37" s="565" t="str">
        <f>IF(EZ37="×",TIME(0,0,0),IF(FJ4="非常勤",DY37,EK37))</f>
        <v>　</v>
      </c>
      <c r="EX37" s="566"/>
      <c r="EY37" s="566"/>
      <c r="EZ37" s="265"/>
      <c r="FA37" s="565" t="str">
        <f>IF(FD37="×",TIME(0,0,0),IF(FJ4="非常勤",EB37,EN37))</f>
        <v>　</v>
      </c>
      <c r="FB37" s="566"/>
      <c r="FC37" s="566"/>
      <c r="FD37" s="265"/>
      <c r="FE37" s="565" t="str">
        <f>IF(FH37="×",TIME(0,0,0),IF(FJ4="非常勤",EE37,EQ37))</f>
        <v>　</v>
      </c>
      <c r="FF37" s="566"/>
      <c r="FG37" s="566"/>
      <c r="FH37" s="265"/>
      <c r="FI37" s="565" t="str">
        <f>IF(FL37="×",TIME(0,0,0),IF(FJ4="非常勤",EH37,ET37))</f>
        <v>　</v>
      </c>
      <c r="FJ37" s="566"/>
      <c r="FK37" s="567"/>
      <c r="FL37" s="265"/>
      <c r="FM37" s="720"/>
      <c r="FN37" s="720"/>
      <c r="FO37" s="668"/>
      <c r="FP37" s="670"/>
      <c r="FQ37" s="669"/>
      <c r="FR37" s="671"/>
      <c r="FS37" s="672"/>
      <c r="FT37" s="672"/>
      <c r="FU37" s="673"/>
      <c r="FV37" s="263">
        <f>'別表_個別勤務状況（1～60）'!$A$37</f>
        <v>23</v>
      </c>
      <c r="FW37" s="264" t="str">
        <f>'別表_個別勤務状況（1～60）'!$B$37</f>
        <v>金</v>
      </c>
      <c r="FX37" s="575"/>
      <c r="FY37" s="575"/>
      <c r="FZ37" s="660"/>
      <c r="GA37" s="661"/>
      <c r="GB37" s="660"/>
      <c r="GC37" s="661"/>
      <c r="GD37" s="660"/>
      <c r="GE37" s="661"/>
      <c r="GF37" s="662" t="str">
        <f>IFERROR(IF(OR(FW37="日",FW37="祝",FW37=0,FX37=""),"　",MAX(IF(AND(FX37&lt;=GF14,FZ37&gt;GG14),GG14-GF14,IF(AND(FX37&gt;GF14,FZ37&lt;=GG14),FZ37-FX37,IF(AND(FX37&lt;=GF14,FZ37&lt;=GG14),FZ37-GF14,IF(AND(FX37&gt;GF14,FZ37&gt;GG14),GG14-FX37,0)))),0)),0)</f>
        <v>　</v>
      </c>
      <c r="GG37" s="663"/>
      <c r="GH37" s="664"/>
      <c r="GI37" s="662" t="str">
        <f>IFERROR(IF(OR(FW37="日",FW37="祝",FW37=0,GB37=""),"　",MAX(IF(AND(GB37&gt;GL14,GD37&gt;GJ14),0,IF(AND(GB37&lt;=GL14,GB37&gt;GI14,GD37&gt;GJ14),GL14-GB37,IF(AND(GB37&lt;=GL14,GB37&lt;=GI14,GD37&gt;GJ14),GL14-GI14,IF(AND(GB37&gt;GI14,GD37&lt;=GJ14),GD37-GB37,IF(AND(GB37&lt;=GI14,GD37&lt;=GJ14),GD37-GI14,0))))),0)),0)</f>
        <v>　</v>
      </c>
      <c r="GJ37" s="663"/>
      <c r="GK37" s="664"/>
      <c r="GL37" s="662" t="str">
        <f>IFERROR(IF(OR(FW37="日",FW37="祝",FW37=0,GB37=0),"　",MAX(IF(AND(GB37&lt;=GL14,GD37&gt;GM14),GM14-GL14,IF(GD37&lt;=GM14,0,IF(AND(GB37&gt;GL14,GD37&gt;GM14),GM14-GB37,0))),0)),0)</f>
        <v>　</v>
      </c>
      <c r="GM37" s="663"/>
      <c r="GN37" s="664"/>
      <c r="GO37" s="662" t="str">
        <f>IFERROR(IF(OR(FW37="日",FW37="祝",FW37=0,GB37=0),"　",MAX(IF(GB37&gt;GO14,GD37-GB37,IF(GB37&lt;=GO14,GD37-GO14,0)),0)),0)</f>
        <v>　</v>
      </c>
      <c r="GP37" s="663"/>
      <c r="GQ37" s="664"/>
      <c r="GR37" s="730" t="str">
        <f>IFERROR(IF(OR(FW37="日",FW37="祝",FW37=0,FX37=""),"　",MAX(IF(AND(FX37&lt;=GR14,FZ37&gt;GS14),GS14-GR14,IF(AND(FX37&gt;GR14,FZ37&lt;=GS14),FZ37-FX37,IF(AND(FX37&lt;=GR14,FZ37&lt;=GS14),FZ37-GR14,IF(AND(FX37&gt;GR14,FZ37&gt;GS14),GS14-FX37,0)))),0)),0)</f>
        <v>　</v>
      </c>
      <c r="GS37" s="731"/>
      <c r="GT37" s="731"/>
      <c r="GU37" s="730" t="str">
        <f>IFERROR(IF(OR(FW37="日",FW37="祝",FW37=0,GB37=0),"　",MAX(IF(AND(GB37&gt;GX14,GD37&gt;GV14),0,IF(AND(GB37&lt;=GX14,GB37&gt;GU14,GD37&gt;GV14),GX14-GB37,IF(AND(GB37&lt;=GX14,GB37&lt;=GU14,GD37&gt;GV14),GX14-GU14,IF(AND(GB37&gt;GU14,GD37&lt;=GV14),GD37-GB37,IF(AND(GB37&lt;=GU14,GD37&lt;=GV14),GD37-GU14,0))))),0)),0)</f>
        <v>　</v>
      </c>
      <c r="GV37" s="730"/>
      <c r="GW37" s="730"/>
      <c r="GX37" s="730" t="str">
        <f>IFERROR(IF(OR(FW37="日",FW37="祝",FW37=0,GB37=0),"　",MAX(IF(AND(GB37&lt;=GX14,GD37&gt;GY14),GY14-GX14,IF(GD37&lt;=GY14,0,IF(AND(GB37&gt;GX14,GD37&gt;GY14),GY14-GB37,0))),0)),0)</f>
        <v>　</v>
      </c>
      <c r="GY37" s="731"/>
      <c r="GZ37" s="731"/>
      <c r="HA37" s="730" t="str">
        <f t="shared" si="3"/>
        <v>　</v>
      </c>
      <c r="HB37" s="731"/>
      <c r="HC37" s="731"/>
      <c r="HD37" s="565" t="str">
        <f>IF(HG37="×",TIME(0,0,0),IF(HQ4="非常勤",GF37,GR37))</f>
        <v>　</v>
      </c>
      <c r="HE37" s="566"/>
      <c r="HF37" s="566"/>
      <c r="HG37" s="265"/>
      <c r="HH37" s="565" t="str">
        <f>IF(HK37="×",TIME(0,0,0),IF(HQ4="非常勤",GI37,GU37))</f>
        <v>　</v>
      </c>
      <c r="HI37" s="566"/>
      <c r="HJ37" s="566"/>
      <c r="HK37" s="265"/>
      <c r="HL37" s="565" t="str">
        <f>IF(HO37="×",TIME(0,0,0),IF(HQ4="非常勤",GL37,GX37))</f>
        <v>　</v>
      </c>
      <c r="HM37" s="566"/>
      <c r="HN37" s="566"/>
      <c r="HO37" s="265"/>
      <c r="HP37" s="565" t="str">
        <f>IF(HS37="×",TIME(0,0,0),IF(HQ4="非常勤",GO37,HA37))</f>
        <v>　</v>
      </c>
      <c r="HQ37" s="566"/>
      <c r="HR37" s="567"/>
      <c r="HS37" s="265"/>
      <c r="HT37" s="720"/>
      <c r="HU37" s="720"/>
      <c r="HV37" s="668"/>
      <c r="HW37" s="670"/>
      <c r="HX37" s="669"/>
      <c r="HY37" s="671"/>
      <c r="HZ37" s="672"/>
      <c r="IA37" s="672"/>
      <c r="IB37" s="673"/>
      <c r="IC37" s="263">
        <f>'別表_個別勤務状況（1～60）'!$A$37</f>
        <v>23</v>
      </c>
      <c r="ID37" s="264" t="str">
        <f>'別表_個別勤務状況（1～60）'!$B$37</f>
        <v>金</v>
      </c>
      <c r="IE37" s="660"/>
      <c r="IF37" s="661"/>
      <c r="IG37" s="660"/>
      <c r="IH37" s="661"/>
      <c r="II37" s="660"/>
      <c r="IJ37" s="661"/>
      <c r="IK37" s="660"/>
      <c r="IL37" s="661"/>
      <c r="IM37" s="662" t="str">
        <f>IFERROR(IF(OR(ID37="日",ID37="祝",ID37=0,IE37=""),"　",MAX(IF(AND(IE37&lt;=IM14,IG37&gt;IN14),IN14-IM14,IF(AND(IE37&gt;IM14,IG37&lt;=IN14),IG37-IE37,IF(AND(IE37&lt;=IM14,IG37&lt;=IN14),IG37-IM14,IF(AND(IE37&gt;IM14,IG37&gt;IN14),IN14-IE37,0)))),0)),0)</f>
        <v>　</v>
      </c>
      <c r="IN37" s="663"/>
      <c r="IO37" s="664"/>
      <c r="IP37" s="662" t="str">
        <f>IFERROR(IF(OR(ID37="日",ID37="祝",ID37=0,II37=""),"　",MAX(IF(AND(II37&gt;IS14,IK37&gt;IQ14),0,IF(AND(II37&lt;=IS14,II37&gt;IP14,IK37&gt;IQ14),IS14-II37,IF(AND(II37&lt;=IS14,II37&lt;=IP14,IK37&gt;IQ14),IS14-IP14,IF(AND(II37&gt;IP14,IK37&lt;=IQ14),IK37-II37,IF(AND(II37&lt;=IP14,IK37&lt;=IQ14),IK37-IP14,0))))),0)),0)</f>
        <v>　</v>
      </c>
      <c r="IQ37" s="663"/>
      <c r="IR37" s="664"/>
      <c r="IS37" s="662" t="str">
        <f>IFERROR(IF(OR(ID37="日",ID37="祝",ID37=0,II37=0),"　",MAX(IF(AND(II37&lt;=IS14,IK37&gt;IT14),IT14-IS14,IF(IK37&lt;=IT14,0,IF(AND(II37&gt;IS14,IK37&gt;IT14),IT14-II37,0))),0)),0)</f>
        <v>　</v>
      </c>
      <c r="IT37" s="663"/>
      <c r="IU37" s="664"/>
      <c r="IV37" s="662" t="str">
        <f>IFERROR(IF(OR(ID37="日",ID37="祝",ID37=0,II37=0),"　",MAX(IF(II37&gt;IV14,IK37-II37,IF(II37&lt;=IV14,IK37-IV14,0)),0)),0)</f>
        <v>　</v>
      </c>
      <c r="IW37" s="663"/>
      <c r="IX37" s="664"/>
      <c r="IY37" s="662" t="str">
        <f>IFERROR(IF(OR(ID37="日",ID37="祝",ID37=0,IE37=""),"　",MAX(IF(AND(IE37&lt;=IY14,IG37&gt;IZ14),IZ14-IY14,IF(AND(IE37&gt;IY14,IG37&lt;=IZ14),IG37-IE37,IF(AND(IE37&lt;=IY14,IG37&lt;=IZ14),IG37-IY14,IF(AND(IE37&gt;IY14,IG37&gt;IZ14),IZ14-IE37,0)))),0)),0)</f>
        <v>　</v>
      </c>
      <c r="IZ37" s="663"/>
      <c r="JA37" s="664"/>
      <c r="JB37" s="662" t="str">
        <f>IFERROR(IF(OR(ID37="日",ID37="祝",ID37=0,II37=0),"　",MAX(IF(AND(II37&gt;JE14,IK37&gt;JC14),0,IF(AND(II37&lt;=JE14,II37&gt;JB14,IK37&gt;JC14),JE14-II37,IF(AND(II37&lt;=JE14,II37&lt;=JB14,IK37&gt;JC14),JE14-JB14,IF(AND(II37&gt;JB14,IK37&lt;=JC14),IK37-II37,IF(AND(II37&lt;=JB14,IK37&lt;=JC14),IK37-JB14,0))))),0)),0)</f>
        <v>　</v>
      </c>
      <c r="JC37" s="663"/>
      <c r="JD37" s="664"/>
      <c r="JE37" s="662" t="str">
        <f>IFERROR(IF(OR(ID37="日",ID37="祝",ID37=0,II37=0),"　",MAX(IF(AND(II37&lt;=JE14,IK37&gt;JF14),JF14-JE14,IF(IK37&lt;=JF14,0,IF(AND(II37&gt;JE14,IK37&gt;JF14),JF14-II37,0))),0)),0)</f>
        <v>　</v>
      </c>
      <c r="JF37" s="663"/>
      <c r="JG37" s="664"/>
      <c r="JH37" s="662" t="str">
        <f t="shared" si="4"/>
        <v>　</v>
      </c>
      <c r="JI37" s="663"/>
      <c r="JJ37" s="664"/>
      <c r="JK37" s="665" t="str">
        <f>IF(JN37="×",TIME(0,0,0),IF(JX4="非常勤",IM37,IY37))</f>
        <v>　</v>
      </c>
      <c r="JL37" s="666"/>
      <c r="JM37" s="667"/>
      <c r="JN37" s="265"/>
      <c r="JO37" s="665" t="str">
        <f>IF(JR37="×",TIME(0,0,0),IF(JX4="非常勤",IP37,JB37))</f>
        <v>　</v>
      </c>
      <c r="JP37" s="666"/>
      <c r="JQ37" s="667"/>
      <c r="JR37" s="265"/>
      <c r="JS37" s="665" t="str">
        <f>IF(JV37="×",TIME(0,0,0),IF(JX4="非常勤",IS37,JE37))</f>
        <v>　</v>
      </c>
      <c r="JT37" s="666"/>
      <c r="JU37" s="667"/>
      <c r="JV37" s="265"/>
      <c r="JW37" s="665" t="str">
        <f>IF(JZ37="×",TIME(0,0,0),IF(JX4="非常勤",IV37,JH37))</f>
        <v>　</v>
      </c>
      <c r="JX37" s="666"/>
      <c r="JY37" s="667"/>
      <c r="JZ37" s="265"/>
      <c r="KA37" s="720"/>
      <c r="KB37" s="720"/>
      <c r="KC37" s="668"/>
      <c r="KD37" s="670"/>
      <c r="KE37" s="669"/>
      <c r="KF37" s="671"/>
      <c r="KG37" s="672"/>
      <c r="KH37" s="672"/>
      <c r="KI37" s="673"/>
      <c r="KJ37" s="263">
        <f>'別表_個別勤務状況（1～60）'!$A$37</f>
        <v>23</v>
      </c>
      <c r="KK37" s="264" t="str">
        <f>'別表_個別勤務状況（1～60）'!$B$37</f>
        <v>金</v>
      </c>
      <c r="KL37" s="660"/>
      <c r="KM37" s="661"/>
      <c r="KN37" s="660"/>
      <c r="KO37" s="661"/>
      <c r="KP37" s="660"/>
      <c r="KQ37" s="661"/>
      <c r="KR37" s="660"/>
      <c r="KS37" s="661"/>
      <c r="KT37" s="662" t="str">
        <f>IFERROR(IF(OR(KK37="日",KK37="祝",KK37=0,KL37=""),"　",MAX(IF(AND(KL37&lt;=KT14,KN37&gt;KU14),KU14-KT14,IF(AND(KL37&gt;KT14,KN37&lt;=KU14),KN37-KL37,IF(AND(KL37&lt;=KT14,KN37&lt;=KU14),KN37-KT14,IF(AND(KL37&gt;KT14,KN37&gt;KU14),KU14-KL37,0)))),0)),0)</f>
        <v>　</v>
      </c>
      <c r="KU37" s="663"/>
      <c r="KV37" s="664"/>
      <c r="KW37" s="662" t="str">
        <f>IFERROR(IF(OR(KK37="日",KK37="祝",KK37=0,KP37=""),"　",MAX(IF(AND(KP37&gt;KZ14,KR37&gt;KX14),0,IF(AND(KP37&lt;=KZ14,KP37&gt;KW14,KR37&gt;KX14),KZ14-KP37,IF(AND(KP37&lt;=KZ14,KP37&lt;=KW14,KR37&gt;KX14),KZ14-KW14,IF(AND(KP37&gt;KW14,KR37&lt;=KX14),KR37-KP37,IF(AND(KP37&lt;=KW14,KR37&lt;=KX14),KR37-KW14,0))))),0)),0)</f>
        <v>　</v>
      </c>
      <c r="KX37" s="663"/>
      <c r="KY37" s="664"/>
      <c r="KZ37" s="662" t="str">
        <f>IFERROR(IF(OR(KK37="日",KK37="祝",KK37=0,KP37=0),"　",MAX(IF(AND(KP37&lt;=KZ14,KR37&gt;LA14),LA14-KZ14,IF(KR37&lt;=LA14,0,IF(AND(KP37&gt;KZ14,KR37&gt;LA14),LA14-KP37,0))),0)),0)</f>
        <v>　</v>
      </c>
      <c r="LA37" s="663"/>
      <c r="LB37" s="664"/>
      <c r="LC37" s="662" t="str">
        <f>IFERROR(IF(OR(KK37="日",KK37="祝",KK37=0,KP37=0),"　",MAX(IF(KP37&gt;LC14,KR37-KP37,IF(KP37&lt;=LC14,KR37-LC14,0)),0)),0)</f>
        <v>　</v>
      </c>
      <c r="LD37" s="663"/>
      <c r="LE37" s="664"/>
      <c r="LF37" s="662" t="str">
        <f>IFERROR(IF(OR(KK37="日",KK37="祝",KK37=0,KL37=""),"　",MAX(IF(AND(KL37&lt;=LF14,KN37&gt;LG14),LG14-LF14,IF(AND(KL37&gt;LF14,KN37&lt;=LG14),KN37-KL37,IF(AND(KL37&lt;=LF14,KN37&lt;=LG14),KN37-LF14,IF(AND(KL37&gt;LF14,KN37&gt;LG14),LG14-KL37,0)))),0)),0)</f>
        <v>　</v>
      </c>
      <c r="LG37" s="663"/>
      <c r="LH37" s="664"/>
      <c r="LI37" s="662" t="str">
        <f>IFERROR(IF(OR(KK37="日",KK37="祝",KK37=0,KP37=0),"　",MAX(IF(AND(KP37&gt;LL14,KR37&gt;LJ14),0,IF(AND(KP37&lt;=LL14,KP37&gt;LI14,KR37&gt;LJ14),LL14-KP37,IF(AND(KP37&lt;=LL14,KP37&lt;=LI14,KR37&gt;LJ14),LL14-LI14,IF(AND(KP37&gt;LI14,KR37&lt;=LJ14),KR37-KP37,IF(AND(KP37&lt;=LI14,KR37&lt;=LJ14),KR37-LI14,0))))),0)),0)</f>
        <v>　</v>
      </c>
      <c r="LJ37" s="663"/>
      <c r="LK37" s="664"/>
      <c r="LL37" s="662" t="str">
        <f>IFERROR(IF(OR(KK37="日",KK37="祝",KK37=0,KP37=0),"　",MAX(IF(AND(KP37&lt;=LL14,KR37&gt;LM14),LM14-LL14,IF(KR37&lt;=LM14,0,IF(AND(KP37&gt;LL14,KR37&gt;LM14),LM14-KP37,0))),0)),0)</f>
        <v>　</v>
      </c>
      <c r="LM37" s="663"/>
      <c r="LN37" s="664"/>
      <c r="LO37" s="662" t="str">
        <f t="shared" si="5"/>
        <v>　</v>
      </c>
      <c r="LP37" s="663"/>
      <c r="LQ37" s="664"/>
      <c r="LR37" s="665" t="str">
        <f>IF(LU37="×",TIME(0,0,0),IF(ME4="非常勤",KT37,LF37))</f>
        <v>　</v>
      </c>
      <c r="LS37" s="666"/>
      <c r="LT37" s="667"/>
      <c r="LU37" s="265"/>
      <c r="LV37" s="665" t="str">
        <f>IF(LY37="×",TIME(0,0,0),IF(ME4="非常勤",KW37,LI37))</f>
        <v>　</v>
      </c>
      <c r="LW37" s="666"/>
      <c r="LX37" s="667"/>
      <c r="LY37" s="265"/>
      <c r="LZ37" s="665" t="str">
        <f>IF(MC37="×",TIME(0,0,0),IF(ME4="非常勤",KZ37,LL37))</f>
        <v>　</v>
      </c>
      <c r="MA37" s="666"/>
      <c r="MB37" s="667"/>
      <c r="MC37" s="265"/>
      <c r="MD37" s="665" t="str">
        <f>IF(MG37="×",TIME(0,0,0),IF(ME4="非常勤",LC37,LO37))</f>
        <v>　</v>
      </c>
      <c r="ME37" s="666"/>
      <c r="MF37" s="667"/>
      <c r="MG37" s="265"/>
      <c r="MH37" s="720"/>
      <c r="MI37" s="720"/>
      <c r="MJ37" s="668"/>
      <c r="MK37" s="670"/>
      <c r="ML37" s="669"/>
      <c r="MM37" s="671"/>
      <c r="MN37" s="672"/>
      <c r="MO37" s="672"/>
      <c r="MP37" s="673"/>
      <c r="MQ37" s="263">
        <f>'別表_個別勤務状況（1～60）'!$A$37</f>
        <v>23</v>
      </c>
      <c r="MR37" s="264" t="str">
        <f>'別表_個別勤務状況（1～60）'!$B$37</f>
        <v>金</v>
      </c>
      <c r="MS37" s="660"/>
      <c r="MT37" s="661"/>
      <c r="MU37" s="660"/>
      <c r="MV37" s="661"/>
      <c r="MW37" s="660"/>
      <c r="MX37" s="661"/>
      <c r="MY37" s="660"/>
      <c r="MZ37" s="661"/>
      <c r="NA37" s="662" t="str">
        <f>IFERROR(IF(OR(MR37="日",MR37="祝",MR37=0,MS37=""),"　",MAX(IF(AND(MS37&lt;=NA14,MU37&gt;NB14),NB14-NA14,IF(AND(MS37&gt;NA14,MU37&lt;=NB14),MU37-MS37,IF(AND(MS37&lt;=NA14,MU37&lt;=NB14),MU37-NA14,IF(AND(MS37&gt;NA14,MU37&gt;NB14),NB14-MS37,0)))),0)),0)</f>
        <v>　</v>
      </c>
      <c r="NB37" s="663"/>
      <c r="NC37" s="664"/>
      <c r="ND37" s="662" t="str">
        <f>IFERROR(IF(OR(MR37="日",MR37="祝",MR37=0,MW37=""),"　",MAX(IF(AND(MW37&gt;NG14,MY37&gt;NE14),0,IF(AND(MW37&lt;=NG14,MW37&gt;ND14,MY37&gt;NE14),NG14-MW37,IF(AND(MW37&lt;=NG14,MW37&lt;=ND14,MY37&gt;NE14),NG14-ND14,IF(AND(MW37&gt;ND14,MY37&lt;=NE14),MY37-MW37,IF(AND(MW37&lt;=ND14,MY37&lt;=NE14),MY37-ND14,0))))),0)),0)</f>
        <v>　</v>
      </c>
      <c r="NE37" s="663"/>
      <c r="NF37" s="664"/>
      <c r="NG37" s="662" t="str">
        <f>IFERROR(IF(OR(MR37="日",MR37="祝",MR37=0,MW37=0),"　",MAX(IF(AND(MW37&lt;=NG14,MY37&gt;NH14),NH14-NG14,IF(MY37&lt;=NH14,0,IF(AND(MW37&gt;NG14,MY37&gt;NH14),NH14-MW37,0))),0)),0)</f>
        <v>　</v>
      </c>
      <c r="NH37" s="663"/>
      <c r="NI37" s="664"/>
      <c r="NJ37" s="662" t="str">
        <f>IFERROR(IF(OR(MR37="日",MR37="祝",MR37=0,MW37=0),"　",MAX(IF(MW37&gt;NJ14,MY37-MW37,IF(MW37&lt;=NJ14,MY37-NJ14,0)),0)),0)</f>
        <v>　</v>
      </c>
      <c r="NK37" s="663"/>
      <c r="NL37" s="664"/>
      <c r="NM37" s="662" t="str">
        <f>IFERROR(IF(OR(MR37="日",MR37="祝",MR37=0,MS37=""),"　",MAX(IF(AND(MS37&lt;=NM14,MU37&gt;NN14),NN14-NM14,IF(AND(MS37&gt;NM14,MU37&lt;=NN14),MU37-MS37,IF(AND(MS37&lt;=NM14,MU37&lt;=NN14),MU37-NM14,IF(AND(MS37&gt;NM14,MU37&gt;NN14),NN14-MS37,0)))),0)),0)</f>
        <v>　</v>
      </c>
      <c r="NN37" s="663"/>
      <c r="NO37" s="664"/>
      <c r="NP37" s="662" t="str">
        <f>IFERROR(IF(OR(MR37="日",MR37="祝",MR37=0,MW37=0),"　",MAX(IF(AND(MW37&gt;NS14,MY37&gt;NQ14),0,IF(AND(MW37&lt;=NS14,MW37&gt;NP14,MY37&gt;NQ14),NS14-MW37,IF(AND(MW37&lt;=NS14,MW37&lt;=NP14,MY37&gt;NQ14),NS14-NP14,IF(AND(MW37&gt;NP14,MY37&lt;=NQ14),MY37-MW37,IF(AND(MW37&lt;=NP14,MY37&lt;=NQ14),MY37-NP14,0))))),0)),0)</f>
        <v>　</v>
      </c>
      <c r="NQ37" s="663"/>
      <c r="NR37" s="664"/>
      <c r="NS37" s="662" t="str">
        <f>IFERROR(IF(OR(MR37="日",MR37="祝",MR37=0,MW37=0),"　",MAX(IF(AND(MW37&lt;=NS14,MY37&gt;NT14),NT14-NS14,IF(MY37&lt;=NT14,0,IF(AND(MW37&gt;NS14,MY37&gt;NT14),NT14-MW37,0))),0)),0)</f>
        <v>　</v>
      </c>
      <c r="NT37" s="663"/>
      <c r="NU37" s="664"/>
      <c r="NV37" s="662" t="str">
        <f t="shared" si="6"/>
        <v>　</v>
      </c>
      <c r="NW37" s="663"/>
      <c r="NX37" s="664"/>
      <c r="NY37" s="665" t="str">
        <f>IF(OB37="×",TIME(0,0,0),IF(OL4="非常勤",NA37,NM37))</f>
        <v>　</v>
      </c>
      <c r="NZ37" s="666"/>
      <c r="OA37" s="667"/>
      <c r="OB37" s="265"/>
      <c r="OC37" s="665" t="str">
        <f>IF(OF37="×",TIME(0,0,0),IF(OL4="非常勤",ND37,NP37))</f>
        <v>　</v>
      </c>
      <c r="OD37" s="666"/>
      <c r="OE37" s="667"/>
      <c r="OF37" s="265"/>
      <c r="OG37" s="665" t="str">
        <f>IF(OJ37="×",TIME(0,0,0),IF(OL4="非常勤",NG37,NS37))</f>
        <v>　</v>
      </c>
      <c r="OH37" s="666"/>
      <c r="OI37" s="667"/>
      <c r="OJ37" s="265"/>
      <c r="OK37" s="665" t="str">
        <f>IF(ON37="×",TIME(0,0,0),IF(OL4="非常勤",NJ37,NV37))</f>
        <v>　</v>
      </c>
      <c r="OL37" s="666"/>
      <c r="OM37" s="667"/>
      <c r="ON37" s="265"/>
      <c r="OO37" s="720"/>
      <c r="OP37" s="720"/>
      <c r="OQ37" s="668"/>
      <c r="OR37" s="670"/>
      <c r="OS37" s="669"/>
      <c r="OT37" s="671"/>
      <c r="OU37" s="672"/>
      <c r="OV37" s="672"/>
      <c r="OW37" s="673"/>
      <c r="OX37" s="263">
        <f>'別表_個別勤務状況（1～60）'!$A$37</f>
        <v>23</v>
      </c>
      <c r="OY37" s="264" t="str">
        <f>'別表_個別勤務状況（1～60）'!$B$37</f>
        <v>金</v>
      </c>
      <c r="OZ37" s="660"/>
      <c r="PA37" s="661"/>
      <c r="PB37" s="660"/>
      <c r="PC37" s="661"/>
      <c r="PD37" s="660"/>
      <c r="PE37" s="661"/>
      <c r="PF37" s="660"/>
      <c r="PG37" s="661"/>
      <c r="PH37" s="662" t="str">
        <f>IFERROR(IF(OR(OY37="日",OY37="祝",OY37=0,OZ37=""),"　",MAX(IF(AND(OZ37&lt;=PH14,PB37&gt;PI14),PI14-PH14,IF(AND(OZ37&gt;PH14,PB37&lt;=PI14),PB37-OZ37,IF(AND(OZ37&lt;=PH14,PB37&lt;=PI14),PB37-PH14,IF(AND(OZ37&gt;PH14,PB37&gt;PI14),PI14-OZ37,0)))),0)),0)</f>
        <v>　</v>
      </c>
      <c r="PI37" s="663"/>
      <c r="PJ37" s="664"/>
      <c r="PK37" s="662" t="str">
        <f>IFERROR(IF(OR(OY37="日",OY37="祝",OY37=0,PD37=""),"　",MAX(IF(AND(PD37&gt;PN14,PF37&gt;PL14),0,IF(AND(PD37&lt;=PN14,PD37&gt;PK14,PF37&gt;PL14),PN14-PD37,IF(AND(PD37&lt;=PN14,PD37&lt;=PK14,PF37&gt;PL14),PN14-PK14,IF(AND(PD37&gt;PK14,PF37&lt;=PL14),PF37-PD37,IF(AND(PD37&lt;=PK14,PF37&lt;=PL14),PF37-PK14,0))))),0)),0)</f>
        <v>　</v>
      </c>
      <c r="PL37" s="663"/>
      <c r="PM37" s="664"/>
      <c r="PN37" s="662" t="str">
        <f>IFERROR(IF(OR(OY37="日",OY37="祝",OY37=0,PD37=0),"　",MAX(IF(AND(PD37&lt;=PN14,PF37&gt;PO14),PO14-PN14,IF(PF37&lt;=PO14,0,IF(AND(PD37&gt;PN14,PF37&gt;PO14),PO14-PD37,0))),0)),0)</f>
        <v>　</v>
      </c>
      <c r="PO37" s="663"/>
      <c r="PP37" s="664"/>
      <c r="PQ37" s="662" t="str">
        <f>IFERROR(IF(OR(OY37="日",OY37="祝",OY37=0,PD37=0),"　",MAX(IF(PD37&gt;PQ14,PF37-PD37,IF(PD37&lt;=PQ14,PF37-PQ14,0)),0)),0)</f>
        <v>　</v>
      </c>
      <c r="PR37" s="663"/>
      <c r="PS37" s="664"/>
      <c r="PT37" s="662" t="str">
        <f>IFERROR(IF(OR(OY37="日",OY37="祝",OY37=0,OZ37=""),"　",MAX(IF(AND(OZ37&lt;=PT14,PB37&gt;PU14),PU14-PT14,IF(AND(OZ37&gt;PT14,PB37&lt;=PU14),PB37-OZ37,IF(AND(OZ37&lt;=PT14,PB37&lt;=PU14),PB37-PT14,IF(AND(OZ37&gt;PT14,PB37&gt;PU14),PU14-OZ37,0)))),0)),0)</f>
        <v>　</v>
      </c>
      <c r="PU37" s="663"/>
      <c r="PV37" s="664"/>
      <c r="PW37" s="662" t="str">
        <f>IFERROR(IF(OR(OY37="日",OY37="祝",OY37=0,PD37=0),"　",MAX(IF(AND(PD37&gt;PZ14,PF37&gt;PX14),0,IF(AND(PD37&lt;=PZ14,PD37&gt;PW14,PF37&gt;PX14),PZ14-PD37,IF(AND(PD37&lt;=PZ14,PD37&lt;=PW14,PF37&gt;PX14),PZ14-PW14,IF(AND(PD37&gt;PW14,PF37&lt;=PX14),PF37-PD37,IF(AND(PD37&lt;=PW14,PF37&lt;=PX14),PF37-PW14,0))))),0)),0)</f>
        <v>　</v>
      </c>
      <c r="PX37" s="663"/>
      <c r="PY37" s="664"/>
      <c r="PZ37" s="662" t="str">
        <f>IFERROR(IF(OR(OY37="日",OY37="祝",OY37=0,PD37=0),"　",MAX(IF(AND(PD37&lt;=PZ14,PF37&gt;QA14),QA14-PZ14,IF(PF37&lt;=QA14,0,IF(AND(PD37&gt;PZ14,PF37&gt;QA14),QA14-PD37,0))),0)),0)</f>
        <v>　</v>
      </c>
      <c r="QA37" s="663"/>
      <c r="QB37" s="664"/>
      <c r="QC37" s="662" t="str">
        <f t="shared" si="7"/>
        <v>　</v>
      </c>
      <c r="QD37" s="663"/>
      <c r="QE37" s="664"/>
      <c r="QF37" s="665" t="str">
        <f>IF(QI37="×",TIME(0,0,0),IF(QS4="非常勤",PH37,PT37))</f>
        <v>　</v>
      </c>
      <c r="QG37" s="666"/>
      <c r="QH37" s="667"/>
      <c r="QI37" s="265"/>
      <c r="QJ37" s="665" t="str">
        <f>IF(QM37="×",TIME(0,0,0),IF(QS4="非常勤",PK37,PW37))</f>
        <v>　</v>
      </c>
      <c r="QK37" s="666"/>
      <c r="QL37" s="667"/>
      <c r="QM37" s="265"/>
      <c r="QN37" s="665" t="str">
        <f>IF(QQ37="×",TIME(0,0,0),IF(QS4="非常勤",PN37,PZ37))</f>
        <v>　</v>
      </c>
      <c r="QO37" s="666"/>
      <c r="QP37" s="667"/>
      <c r="QQ37" s="265"/>
      <c r="QR37" s="665" t="str">
        <f>IF(QU37="×",TIME(0,0,0),IF(QS4="非常勤",PQ37,QC37))</f>
        <v>　</v>
      </c>
      <c r="QS37" s="666"/>
      <c r="QT37" s="667"/>
      <c r="QU37" s="265"/>
      <c r="QV37" s="720"/>
      <c r="QW37" s="720"/>
      <c r="QX37" s="668"/>
      <c r="QY37" s="670"/>
      <c r="QZ37" s="669"/>
      <c r="RA37" s="671"/>
      <c r="RB37" s="672"/>
      <c r="RC37" s="672"/>
      <c r="RD37" s="673"/>
      <c r="RE37" s="263">
        <f>'別表_個別勤務状況（1～60）'!$A$37</f>
        <v>23</v>
      </c>
      <c r="RF37" s="264" t="str">
        <f>'別表_個別勤務状況（1～60）'!$B$37</f>
        <v>金</v>
      </c>
      <c r="RG37" s="660"/>
      <c r="RH37" s="661"/>
      <c r="RI37" s="660"/>
      <c r="RJ37" s="661"/>
      <c r="RK37" s="660"/>
      <c r="RL37" s="661"/>
      <c r="RM37" s="660"/>
      <c r="RN37" s="661"/>
      <c r="RO37" s="662" t="str">
        <f>IFERROR(IF(OR(RF37="日",RF37="祝",RF37=0,RG37=""),"　",MAX(IF(AND(RG37&lt;=RO14,RI37&gt;RP14),RP14-RO14,IF(AND(RG37&gt;RO14,RI37&lt;=RP14),RI37-RG37,IF(AND(RG37&lt;=RO14,RI37&lt;=RP14),RI37-RO14,IF(AND(RG37&gt;RO14,RI37&gt;RP14),RP14-RG37,0)))),0)),0)</f>
        <v>　</v>
      </c>
      <c r="RP37" s="663"/>
      <c r="RQ37" s="664"/>
      <c r="RR37" s="662" t="str">
        <f>IFERROR(IF(OR(RF37="日",RF37="祝",RF37=0,RK37=""),"　",MAX(IF(AND(RK37&gt;RU14,RM37&gt;RS14),0,IF(AND(RK37&lt;=RU14,RK37&gt;RR14,RM37&gt;RS14),RU14-RK37,IF(AND(RK37&lt;=RU14,RK37&lt;=RR14,RM37&gt;RS14),RU14-RR14,IF(AND(RK37&gt;RR14,RM37&lt;=RS14),RM37-RK37,IF(AND(RK37&lt;=RR14,RM37&lt;=RS14),RM37-RR14,0))))),0)),0)</f>
        <v>　</v>
      </c>
      <c r="RS37" s="663"/>
      <c r="RT37" s="664"/>
      <c r="RU37" s="662" t="str">
        <f>IFERROR(IF(OR(RF37="日",RF37="祝",RF37=0,RK37=0),"　",MAX(IF(AND(RK37&lt;=RU14,RM37&gt;RV14),RV14-RU14,IF(RM37&lt;=RV14,0,IF(AND(RK37&gt;RU14,RM37&gt;RV14),RV14-RK37,0))),0)),0)</f>
        <v>　</v>
      </c>
      <c r="RV37" s="663"/>
      <c r="RW37" s="664"/>
      <c r="RX37" s="662" t="str">
        <f>IFERROR(IF(OR(RF37="日",RF37="祝",RF37=0,RK37=0),"　",MAX(IF(RK37&gt;RX14,RM37-RK37,IF(RK37&lt;=RX14,RM37-RX14,0)),0)),0)</f>
        <v>　</v>
      </c>
      <c r="RY37" s="663"/>
      <c r="RZ37" s="664"/>
      <c r="SA37" s="662" t="str">
        <f>IFERROR(IF(OR(RF37="日",RF37="祝",RF37=0,RG37=""),"　",MAX(IF(AND(RG37&lt;=SA14,RI37&gt;SB14),SB14-SA14,IF(AND(RG37&gt;SA14,RI37&lt;=SB14),RI37-RG37,IF(AND(RG37&lt;=SA14,RI37&lt;=SB14),RI37-SA14,IF(AND(RG37&gt;SA14,RI37&gt;SB14),SB14-RG37,0)))),0)),0)</f>
        <v>　</v>
      </c>
      <c r="SB37" s="663"/>
      <c r="SC37" s="664"/>
      <c r="SD37" s="662" t="str">
        <f>IFERROR(IF(OR(RF37="日",RF37="祝",RF37=0,RK37=0),"　",MAX(IF(AND(RK37&gt;SG14,RM37&gt;SE14),0,IF(AND(RK37&lt;=SG14,RK37&gt;SD14,RM37&gt;SE14),SG14-RK37,IF(AND(RK37&lt;=SG14,RK37&lt;=SD14,RM37&gt;SE14),SG14-SD14,IF(AND(RK37&gt;SD14,RM37&lt;=SE14),RM37-RK37,IF(AND(RK37&lt;=SD14,RM37&lt;=SE14),RM37-SD14,0))))),0)),0)</f>
        <v>　</v>
      </c>
      <c r="SE37" s="663"/>
      <c r="SF37" s="664"/>
      <c r="SG37" s="662" t="str">
        <f>IFERROR(IF(OR(RF37="日",RF37="祝",RF37=0,RK37=0),"　",MAX(IF(AND(RK37&lt;=SG14,RM37&gt;SH14),SH14-SG14,IF(RM37&lt;=SH14,0,IF(AND(RK37&gt;SG14,RM37&gt;SH14),SH14-RK37,0))),0)),0)</f>
        <v>　</v>
      </c>
      <c r="SH37" s="663"/>
      <c r="SI37" s="664"/>
      <c r="SJ37" s="662" t="str">
        <f t="shared" si="8"/>
        <v>　</v>
      </c>
      <c r="SK37" s="663"/>
      <c r="SL37" s="664"/>
      <c r="SM37" s="665" t="str">
        <f>IF(SP37="×",TIME(0,0,0),IF(SZ4="非常勤",RO37,SA37))</f>
        <v>　</v>
      </c>
      <c r="SN37" s="666"/>
      <c r="SO37" s="667"/>
      <c r="SP37" s="265"/>
      <c r="SQ37" s="665" t="str">
        <f>IF(ST37="×",TIME(0,0,0),IF(SZ4="非常勤",RR37,SD37))</f>
        <v>　</v>
      </c>
      <c r="SR37" s="666"/>
      <c r="SS37" s="667"/>
      <c r="ST37" s="265"/>
      <c r="SU37" s="665" t="str">
        <f>IF(SX37="×",TIME(0,0,0),IF(SZ4="非常勤",RU37,SG37))</f>
        <v>　</v>
      </c>
      <c r="SV37" s="666"/>
      <c r="SW37" s="667"/>
      <c r="SX37" s="265"/>
      <c r="SY37" s="665" t="str">
        <f>IF(TB37="×",TIME(0,0,0),IF(SZ4="非常勤",RX37,SJ37))</f>
        <v>　</v>
      </c>
      <c r="SZ37" s="666"/>
      <c r="TA37" s="667"/>
      <c r="TB37" s="265"/>
      <c r="TC37" s="720"/>
      <c r="TD37" s="720"/>
      <c r="TE37" s="668"/>
      <c r="TF37" s="670"/>
      <c r="TG37" s="669"/>
      <c r="TH37" s="671"/>
      <c r="TI37" s="672"/>
      <c r="TJ37" s="672"/>
      <c r="TK37" s="673"/>
      <c r="TL37" s="263">
        <f>'別表_個別勤務状況（1～60）'!$A$37</f>
        <v>23</v>
      </c>
      <c r="TM37" s="264" t="str">
        <f>'別表_個別勤務状況（1～60）'!$B$37</f>
        <v>金</v>
      </c>
      <c r="TN37" s="660"/>
      <c r="TO37" s="661"/>
      <c r="TP37" s="660"/>
      <c r="TQ37" s="661"/>
      <c r="TR37" s="660"/>
      <c r="TS37" s="661"/>
      <c r="TT37" s="660"/>
      <c r="TU37" s="661"/>
      <c r="TV37" s="662" t="str">
        <f>IFERROR(IF(OR(TM37="日",TM37="祝",TM37=0,TN37=""),"　",MAX(IF(AND(TN37&lt;=TV14,TP37&gt;TW14),TW14-TV14,IF(AND(TN37&gt;TV14,TP37&lt;=TW14),TP37-TN37,IF(AND(TN37&lt;=TV14,TP37&lt;=TW14),TP37-TV14,IF(AND(TN37&gt;TV14,TP37&gt;TW14),TW14-TN37,0)))),0)),0)</f>
        <v>　</v>
      </c>
      <c r="TW37" s="663"/>
      <c r="TX37" s="664"/>
      <c r="TY37" s="662" t="str">
        <f>IFERROR(IF(OR(TM37="日",TM37="祝",TM37=0,TR37=""),"　",MAX(IF(AND(TR37&gt;UB14,TT37&gt;TZ14),0,IF(AND(TR37&lt;=UB14,TR37&gt;TY14,TT37&gt;TZ14),UB14-TR37,IF(AND(TR37&lt;=UB14,TR37&lt;=TY14,TT37&gt;TZ14),UB14-TY14,IF(AND(TR37&gt;TY14,TT37&lt;=TZ14),TT37-TR37,IF(AND(TR37&lt;=TY14,TT37&lt;=TZ14),TT37-TY14,0))))),0)),0)</f>
        <v>　</v>
      </c>
      <c r="TZ37" s="663"/>
      <c r="UA37" s="664"/>
      <c r="UB37" s="662" t="str">
        <f>IFERROR(IF(OR(TM37="日",TM37="祝",TM37=0,TR37=0),"　",MAX(IF(AND(TR37&lt;=UB14,TT37&gt;UC14),UC14-UB14,IF(TT37&lt;=UC14,0,IF(AND(TR37&gt;UB14,TT37&gt;UC14),UC14-TR37,0))),0)),0)</f>
        <v>　</v>
      </c>
      <c r="UC37" s="663"/>
      <c r="UD37" s="664"/>
      <c r="UE37" s="662" t="str">
        <f>IFERROR(IF(OR(TM37="日",TM37="祝",TM37=0,TR37=0),"　",MAX(IF(TR37&gt;UE14,TT37-TR37,IF(TR37&lt;=UE14,TT37-UE14,0)),0)),0)</f>
        <v>　</v>
      </c>
      <c r="UF37" s="663"/>
      <c r="UG37" s="664"/>
      <c r="UH37" s="662" t="str">
        <f>IFERROR(IF(OR(TM37="日",TM37="祝",TM37=0,TN37=""),"　",MAX(IF(AND(TN37&lt;=UH14,TP37&gt;UI14),UI14-UH14,IF(AND(TN37&gt;UH14,TP37&lt;=UI14),TP37-TN37,IF(AND(TN37&lt;=UH14,TP37&lt;=UI14),TP37-UH14,IF(AND(TN37&gt;UH14,TP37&gt;UI14),UI14-TN37,0)))),0)),0)</f>
        <v>　</v>
      </c>
      <c r="UI37" s="663"/>
      <c r="UJ37" s="664"/>
      <c r="UK37" s="662" t="str">
        <f>IFERROR(IF(OR(TM37="日",TM37="祝",TM37=0,TR37=0),"　",MAX(IF(AND(TR37&gt;UN14,TT37&gt;UL14),0,IF(AND(TR37&lt;=UN14,TR37&gt;UK14,TT37&gt;UL14),UN14-TR37,IF(AND(TR37&lt;=UN14,TR37&lt;=UK14,TT37&gt;UL14),UN14-UK14,IF(AND(TR37&gt;UK14,TT37&lt;=UL14),TT37-TR37,IF(AND(TR37&lt;=UK14,TT37&lt;=UL14),TT37-UK14,0))))),0)),0)</f>
        <v>　</v>
      </c>
      <c r="UL37" s="663"/>
      <c r="UM37" s="664"/>
      <c r="UN37" s="662" t="str">
        <f>IFERROR(IF(OR(TM37="日",TM37="祝",TM37=0,TR37=0),"　",MAX(IF(AND(TR37&lt;=UN14,TT37&gt;UO14),UO14-UN14,IF(TT37&lt;=UO14,0,IF(AND(TR37&gt;UN14,TT37&gt;UO14),UO14-TR37,0))),0)),0)</f>
        <v>　</v>
      </c>
      <c r="UO37" s="663"/>
      <c r="UP37" s="664"/>
      <c r="UQ37" s="662" t="str">
        <f t="shared" si="9"/>
        <v>　</v>
      </c>
      <c r="UR37" s="663"/>
      <c r="US37" s="664"/>
      <c r="UT37" s="665" t="str">
        <f>IF(UW37="×",TIME(0,0,0),IF(VG4="非常勤",TV37,UH37))</f>
        <v>　</v>
      </c>
      <c r="UU37" s="666"/>
      <c r="UV37" s="667"/>
      <c r="UW37" s="265"/>
      <c r="UX37" s="665" t="str">
        <f>IF(VA37="×",TIME(0,0,0),IF(VG4="非常勤",TY37,UK37))</f>
        <v>　</v>
      </c>
      <c r="UY37" s="666"/>
      <c r="UZ37" s="667"/>
      <c r="VA37" s="265"/>
      <c r="VB37" s="665" t="str">
        <f>IF(VE37="×",TIME(0,0,0),IF(VG4="非常勤",UB37,UN37))</f>
        <v>　</v>
      </c>
      <c r="VC37" s="666"/>
      <c r="VD37" s="667"/>
      <c r="VE37" s="265"/>
      <c r="VF37" s="665" t="str">
        <f>IF(VI37="×",TIME(0,0,0),IF(VG4="非常勤",UE37,UQ37))</f>
        <v>　</v>
      </c>
      <c r="VG37" s="666"/>
      <c r="VH37" s="667"/>
      <c r="VI37" s="265"/>
      <c r="VJ37" s="720"/>
      <c r="VK37" s="720"/>
      <c r="VL37" s="668"/>
      <c r="VM37" s="670"/>
      <c r="VN37" s="669"/>
      <c r="VO37" s="671"/>
      <c r="VP37" s="672"/>
      <c r="VQ37" s="672"/>
      <c r="VR37" s="673"/>
      <c r="VS37" s="263">
        <f>'別表_個別勤務状況（1～60）'!$A$37</f>
        <v>23</v>
      </c>
      <c r="VT37" s="264" t="str">
        <f>'別表_個別勤務状況（1～60）'!$B$37</f>
        <v>金</v>
      </c>
      <c r="VU37" s="660"/>
      <c r="VV37" s="661"/>
      <c r="VW37" s="660"/>
      <c r="VX37" s="661"/>
      <c r="VY37" s="660"/>
      <c r="VZ37" s="661"/>
      <c r="WA37" s="660"/>
      <c r="WB37" s="661"/>
      <c r="WC37" s="662" t="str">
        <f>IFERROR(IF(OR(VT37="日",VT37="祝",VT37=0,VU37=""),"　",MAX(IF(AND(VU37&lt;=WC14,VW37&gt;WD14),WD14-WC14,IF(AND(VU37&gt;WC14,VW37&lt;=WD14),VW37-VU37,IF(AND(VU37&lt;=WC14,VW37&lt;=WD14),VW37-WC14,IF(AND(VU37&gt;WC14,VW37&gt;WD14),WD14-VU37,0)))),0)),0)</f>
        <v>　</v>
      </c>
      <c r="WD37" s="663"/>
      <c r="WE37" s="664"/>
      <c r="WF37" s="662" t="str">
        <f>IFERROR(IF(OR(VT37="日",VT37="祝",VT37=0,VY37=""),"　",MAX(IF(AND(VY37&gt;WI14,WA37&gt;WG14),0,IF(AND(VY37&lt;=WI14,VY37&gt;WF14,WA37&gt;WG14),WI14-VY37,IF(AND(VY37&lt;=WI14,VY37&lt;=WF14,WA37&gt;WG14),WI14-WF14,IF(AND(VY37&gt;WF14,WA37&lt;=WG14),WA37-VY37,IF(AND(VY37&lt;=WF14,WA37&lt;=WG14),WA37-WF14,0))))),0)),0)</f>
        <v>　</v>
      </c>
      <c r="WG37" s="663"/>
      <c r="WH37" s="664"/>
      <c r="WI37" s="662" t="str">
        <f>IFERROR(IF(OR(VT37="日",VT37="祝",VT37=0,VY37=0),"　",MAX(IF(AND(VY37&lt;=WI14,WA37&gt;WJ14),WJ14-WI14,IF(WA37&lt;=WJ14,0,IF(AND(VY37&gt;WI14,WA37&gt;WJ14),WJ14-VY37,0))),0)),0)</f>
        <v>　</v>
      </c>
      <c r="WJ37" s="663"/>
      <c r="WK37" s="664"/>
      <c r="WL37" s="662" t="str">
        <f>IFERROR(IF(OR(VT37="日",VT37="祝",VT37=0,VY37=0),"　",MAX(IF(VY37&gt;WL14,WA37-VY37,IF(VY37&lt;=WL14,WA37-WL14,0)),0)),0)</f>
        <v>　</v>
      </c>
      <c r="WM37" s="663"/>
      <c r="WN37" s="664"/>
      <c r="WO37" s="662" t="str">
        <f>IFERROR(IF(OR(VT37="日",VT37="祝",VT37=0,VU37=""),"　",MAX(IF(AND(VU37&lt;=WO14,VW37&gt;WP14),WP14-WO14,IF(AND(VU37&gt;WO14,VW37&lt;=WP14),VW37-VU37,IF(AND(VU37&lt;=WO14,VW37&lt;=WP14),VW37-WO14,IF(AND(VU37&gt;WO14,VW37&gt;WP14),WP14-VU37,0)))),0)),0)</f>
        <v>　</v>
      </c>
      <c r="WP37" s="663"/>
      <c r="WQ37" s="664"/>
      <c r="WR37" s="662" t="str">
        <f>IFERROR(IF(OR(VT37="日",VT37="祝",VT37=0,VY37=0),"　",MAX(IF(AND(VY37&gt;WU14,WA37&gt;WS14),0,IF(AND(VY37&lt;=WU14,VY37&gt;WR14,WA37&gt;WS14),WU14-VY37,IF(AND(VY37&lt;=WU14,VY37&lt;=WR14,WA37&gt;WS14),WU14-WR14,IF(AND(VY37&gt;WR14,WA37&lt;=WS14),WA37-VY37,IF(AND(VY37&lt;=WR14,WA37&lt;=WS14),WA37-WR14,0))))),0)),0)</f>
        <v>　</v>
      </c>
      <c r="WS37" s="663"/>
      <c r="WT37" s="664"/>
      <c r="WU37" s="662" t="str">
        <f>IFERROR(IF(OR(VT37="日",VT37="祝",VT37=0,VY37=0),"　",MAX(IF(AND(VY37&lt;=WU14,WA37&gt;WV14),WV14-WU14,IF(WA37&lt;=WV14,0,IF(AND(VY37&gt;WU14,WA37&gt;WV14),WV14-VY37,0))),0)),0)</f>
        <v>　</v>
      </c>
      <c r="WV37" s="663"/>
      <c r="WW37" s="664"/>
      <c r="WX37" s="662" t="str">
        <f t="shared" si="10"/>
        <v>　</v>
      </c>
      <c r="WY37" s="663"/>
      <c r="WZ37" s="664"/>
      <c r="XA37" s="665" t="str">
        <f>IF(XD37="×",TIME(0,0,0),IF(XN4="非常勤",WC37,WO37))</f>
        <v>　</v>
      </c>
      <c r="XB37" s="666"/>
      <c r="XC37" s="667"/>
      <c r="XD37" s="265"/>
      <c r="XE37" s="665" t="str">
        <f>IF(XH37="×",TIME(0,0,0),IF(XN4="非常勤",WF37,WR37))</f>
        <v>　</v>
      </c>
      <c r="XF37" s="666"/>
      <c r="XG37" s="667"/>
      <c r="XH37" s="265"/>
      <c r="XI37" s="665" t="str">
        <f>IF(XL37="×",TIME(0,0,0),IF(XN4="非常勤",WI37,WU37))</f>
        <v>　</v>
      </c>
      <c r="XJ37" s="666"/>
      <c r="XK37" s="667"/>
      <c r="XL37" s="265"/>
      <c r="XM37" s="665" t="str">
        <f>IF(XP37="×",TIME(0,0,0),IF(XN4="非常勤",WL37,WX37))</f>
        <v>　</v>
      </c>
      <c r="XN37" s="666"/>
      <c r="XO37" s="667"/>
      <c r="XP37" s="265"/>
      <c r="XQ37" s="720"/>
      <c r="XR37" s="720"/>
      <c r="XS37" s="668"/>
      <c r="XT37" s="670"/>
      <c r="XU37" s="669"/>
      <c r="XV37" s="671"/>
      <c r="XW37" s="672"/>
      <c r="XX37" s="672"/>
      <c r="XY37" s="673"/>
      <c r="XZ37" s="263">
        <f>'別表_個別勤務状況（1～60）'!$A$37</f>
        <v>23</v>
      </c>
      <c r="YA37" s="264" t="str">
        <f>'別表_個別勤務状況（1～60）'!$B$37</f>
        <v>金</v>
      </c>
      <c r="YB37" s="660"/>
      <c r="YC37" s="661"/>
      <c r="YD37" s="660"/>
      <c r="YE37" s="661"/>
      <c r="YF37" s="660"/>
      <c r="YG37" s="661"/>
      <c r="YH37" s="660"/>
      <c r="YI37" s="661"/>
      <c r="YJ37" s="662" t="str">
        <f>IFERROR(IF(OR(YA37="日",YA37="祝",YA37=0,YB37=""),"　",MAX(IF(AND(YB37&lt;=YJ14,YD37&gt;YK14),YK14-YJ14,IF(AND(YB37&gt;YJ14,YD37&lt;=YK14),YD37-YB37,IF(AND(YB37&lt;=YJ14,YD37&lt;=YK14),YD37-YJ14,IF(AND(YB37&gt;YJ14,YD37&gt;YK14),YK14-YB37,0)))),0)),0)</f>
        <v>　</v>
      </c>
      <c r="YK37" s="663"/>
      <c r="YL37" s="664"/>
      <c r="YM37" s="662" t="str">
        <f>IFERROR(IF(OR(YA37="日",YA37="祝",YA37=0,YF37=""),"　",MAX(IF(AND(YF37&gt;YP14,YH37&gt;YN14),0,IF(AND(YF37&lt;=YP14,YF37&gt;YM14,YH37&gt;YN14),YP14-YF37,IF(AND(YF37&lt;=YP14,YF37&lt;=YM14,YH37&gt;YN14),YP14-YM14,IF(AND(YF37&gt;YM14,YH37&lt;=YN14),YH37-YF37,IF(AND(YF37&lt;=YM14,YH37&lt;=YN14),YH37-YM14,0))))),0)),0)</f>
        <v>　</v>
      </c>
      <c r="YN37" s="663"/>
      <c r="YO37" s="664"/>
      <c r="YP37" s="662" t="str">
        <f>IFERROR(IF(OR(YA37="日",YA37="祝",YA37=0,YF37=0),"　",MAX(IF(AND(YF37&lt;=YP14,YH37&gt;YQ14),YQ14-YP14,IF(YH37&lt;=YQ14,0,IF(AND(YF37&gt;YP14,YH37&gt;YQ14),YQ14-YF37,0))),0)),0)</f>
        <v>　</v>
      </c>
      <c r="YQ37" s="663"/>
      <c r="YR37" s="664"/>
      <c r="YS37" s="662" t="str">
        <f>IFERROR(IF(OR(YA37="日",YA37="祝",YA37=0,YF37=0),"　",MAX(IF(YF37&gt;YS14,YH37-YF37,IF(YF37&lt;=YS14,YH37-YS14,0)),0)),0)</f>
        <v>　</v>
      </c>
      <c r="YT37" s="663"/>
      <c r="YU37" s="664"/>
      <c r="YV37" s="662" t="str">
        <f>IFERROR(IF(OR(YA37="日",YA37="祝",YA37=0,YB37=""),"　",MAX(IF(AND(YB37&lt;=YV14,YD37&gt;YW14),YW14-YV14,IF(AND(YB37&gt;YV14,YD37&lt;=YW14),YD37-YB37,IF(AND(YB37&lt;=YV14,YD37&lt;=YW14),YD37-YV14,IF(AND(YB37&gt;YV14,YD37&gt;YW14),YW14-YB37,0)))),0)),0)</f>
        <v>　</v>
      </c>
      <c r="YW37" s="663"/>
      <c r="YX37" s="664"/>
      <c r="YY37" s="662" t="str">
        <f>IFERROR(IF(OR(YA37="日",YA37="祝",YA37=0,YF37=0),"　",MAX(IF(AND(YF37&gt;ZB14,YH37&gt;YZ14),0,IF(AND(YF37&lt;=ZB14,YF37&gt;YY14,YH37&gt;YZ14),ZB14-YF37,IF(AND(YF37&lt;=ZB14,YF37&lt;=YY14,YH37&gt;YZ14),ZB14-YY14,IF(AND(YF37&gt;YY14,YH37&lt;=YZ14),YH37-YF37,IF(AND(YF37&lt;=YY14,YH37&lt;=YZ14),YH37-YY14,0))))),0)),0)</f>
        <v>　</v>
      </c>
      <c r="YZ37" s="663"/>
      <c r="ZA37" s="664"/>
      <c r="ZB37" s="662" t="str">
        <f>IFERROR(IF(OR(YA37="日",YA37="祝",YA37=0,YF37=0),"　",MAX(IF(AND(YF37&lt;=ZB14,YH37&gt;ZC14),ZC14-ZB14,IF(YH37&lt;=ZC14,0,IF(AND(YF37&gt;ZB14,YH37&gt;ZC14),ZC14-YF37,0))),0)),0)</f>
        <v>　</v>
      </c>
      <c r="ZC37" s="663"/>
      <c r="ZD37" s="664"/>
      <c r="ZE37" s="662" t="str">
        <f t="shared" si="11"/>
        <v>　</v>
      </c>
      <c r="ZF37" s="663"/>
      <c r="ZG37" s="664"/>
      <c r="ZH37" s="665" t="str">
        <f>IF(ZK37="×",TIME(0,0,0),IF(ZU4="非常勤",YJ37,YV37))</f>
        <v>　</v>
      </c>
      <c r="ZI37" s="666"/>
      <c r="ZJ37" s="667"/>
      <c r="ZK37" s="265"/>
      <c r="ZL37" s="665" t="str">
        <f>IF(ZO37="×",TIME(0,0,0),IF(ZU4="非常勤",YM37,YY37))</f>
        <v>　</v>
      </c>
      <c r="ZM37" s="666"/>
      <c r="ZN37" s="667"/>
      <c r="ZO37" s="265"/>
      <c r="ZP37" s="665" t="str">
        <f>IF(ZS37="×",TIME(0,0,0),IF(ZU4="非常勤",YP37,ZB37))</f>
        <v>　</v>
      </c>
      <c r="ZQ37" s="666"/>
      <c r="ZR37" s="667"/>
      <c r="ZS37" s="265"/>
      <c r="ZT37" s="665" t="str">
        <f>IF(ZW37="×",TIME(0,0,0),IF(ZU4="非常勤",YS37,ZE37))</f>
        <v>　</v>
      </c>
      <c r="ZU37" s="666"/>
      <c r="ZV37" s="667"/>
      <c r="ZW37" s="265"/>
      <c r="ZX37" s="720"/>
      <c r="ZY37" s="720"/>
      <c r="ZZ37" s="668"/>
      <c r="AAA37" s="670"/>
      <c r="AAB37" s="669"/>
      <c r="AAC37" s="671"/>
      <c r="AAD37" s="672"/>
      <c r="AAE37" s="672"/>
      <c r="AAF37" s="673"/>
      <c r="AAG37" s="263">
        <f>'別表_個別勤務状況（1～60）'!$A$37</f>
        <v>23</v>
      </c>
      <c r="AAH37" s="264" t="str">
        <f>'別表_個別勤務状況（1～60）'!$B$37</f>
        <v>金</v>
      </c>
      <c r="AAI37" s="660"/>
      <c r="AAJ37" s="661"/>
      <c r="AAK37" s="660"/>
      <c r="AAL37" s="661"/>
      <c r="AAM37" s="660"/>
      <c r="AAN37" s="661"/>
      <c r="AAO37" s="660"/>
      <c r="AAP37" s="661"/>
      <c r="AAQ37" s="662" t="str">
        <f>IFERROR(IF(OR(AAH37="日",AAH37="祝",AAH37=0,AAI37=""),"　",MAX(IF(AND(AAI37&lt;=AAQ14,AAK37&gt;AAR14),AAR14-AAQ14,IF(AND(AAI37&gt;AAQ14,AAK37&lt;=AAR14),AAK37-AAI37,IF(AND(AAI37&lt;=AAQ14,AAK37&lt;=AAR14),AAK37-AAQ14,IF(AND(AAI37&gt;AAQ14,AAK37&gt;AAR14),AAR14-AAI37,0)))),0)),0)</f>
        <v>　</v>
      </c>
      <c r="AAR37" s="663"/>
      <c r="AAS37" s="664"/>
      <c r="AAT37" s="662" t="str">
        <f>IFERROR(IF(OR(AAH37="日",AAH37="祝",AAH37=0,AAM37=""),"　",MAX(IF(AND(AAM37&gt;AAW14,AAO37&gt;AAU14),0,IF(AND(AAM37&lt;=AAW14,AAM37&gt;AAT14,AAO37&gt;AAU14),AAW14-AAM37,IF(AND(AAM37&lt;=AAW14,AAM37&lt;=AAT14,AAO37&gt;AAU14),AAW14-AAT14,IF(AND(AAM37&gt;AAT14,AAO37&lt;=AAU14),AAO37-AAM37,IF(AND(AAM37&lt;=AAT14,AAO37&lt;=AAU14),AAO37-AAT14,0))))),0)),0)</f>
        <v>　</v>
      </c>
      <c r="AAU37" s="663"/>
      <c r="AAV37" s="664"/>
      <c r="AAW37" s="662" t="str">
        <f>IFERROR(IF(OR(AAH37="日",AAH37="祝",AAH37=0,AAM37=0),"　",MAX(IF(AND(AAM37&lt;=AAW14,AAO37&gt;AAX14),AAX14-AAW14,IF(AAO37&lt;=AAX14,0,IF(AND(AAM37&gt;AAW14,AAO37&gt;AAX14),AAX14-AAM37,0))),0)),0)</f>
        <v>　</v>
      </c>
      <c r="AAX37" s="663"/>
      <c r="AAY37" s="664"/>
      <c r="AAZ37" s="662" t="str">
        <f>IFERROR(IF(OR(AAH37="日",AAH37="祝",AAH37=0,AAM37=0),"　",MAX(IF(AAM37&gt;AAZ14,AAO37-AAM37,IF(AAM37&lt;=AAZ14,AAO37-AAZ14,0)),0)),0)</f>
        <v>　</v>
      </c>
      <c r="ABA37" s="663"/>
      <c r="ABB37" s="664"/>
      <c r="ABC37" s="662" t="str">
        <f>IFERROR(IF(OR(AAH37="日",AAH37="祝",AAH37=0,AAI37=""),"　",MAX(IF(AND(AAI37&lt;=ABC14,AAK37&gt;ABD14),ABD14-ABC14,IF(AND(AAI37&gt;ABC14,AAK37&lt;=ABD14),AAK37-AAI37,IF(AND(AAI37&lt;=ABC14,AAK37&lt;=ABD14),AAK37-ABC14,IF(AND(AAI37&gt;ABC14,AAK37&gt;ABD14),ABD14-AAI37,0)))),0)),0)</f>
        <v>　</v>
      </c>
      <c r="ABD37" s="663"/>
      <c r="ABE37" s="664"/>
      <c r="ABF37" s="662" t="str">
        <f>IFERROR(IF(OR(AAH37="日",AAH37="祝",AAH37=0,AAM37=0),"　",MAX(IF(AND(AAM37&gt;ABI14,AAO37&gt;ABG14),0,IF(AND(AAM37&lt;=ABI14,AAM37&gt;ABF14,AAO37&gt;ABG14),ABI14-AAM37,IF(AND(AAM37&lt;=ABI14,AAM37&lt;=ABF14,AAO37&gt;ABG14),ABI14-ABF14,IF(AND(AAM37&gt;ABF14,AAO37&lt;=ABG14),AAO37-AAM37,IF(AND(AAM37&lt;=ABF14,AAO37&lt;=ABG14),AAO37-ABF14,0))))),0)),0)</f>
        <v>　</v>
      </c>
      <c r="ABG37" s="663"/>
      <c r="ABH37" s="664"/>
      <c r="ABI37" s="662" t="str">
        <f>IFERROR(IF(OR(AAH37="日",AAH37="祝",AAH37=0,AAM37=0),"　",MAX(IF(AND(AAM37&lt;=ABI14,AAO37&gt;ABJ14),ABJ14-ABI14,IF(AAO37&lt;=ABJ14,0,IF(AND(AAM37&gt;ABI14,AAO37&gt;ABJ14),ABJ14-AAM37,0))),0)),0)</f>
        <v>　</v>
      </c>
      <c r="ABJ37" s="663"/>
      <c r="ABK37" s="664"/>
      <c r="ABL37" s="662" t="str">
        <f t="shared" si="12"/>
        <v>　</v>
      </c>
      <c r="ABM37" s="663"/>
      <c r="ABN37" s="664"/>
      <c r="ABO37" s="665" t="str">
        <f>IF(ABR37="×",TIME(0,0,0),IF(ACB4="非常勤",AAQ37,ABC37))</f>
        <v>　</v>
      </c>
      <c r="ABP37" s="666"/>
      <c r="ABQ37" s="667"/>
      <c r="ABR37" s="265"/>
      <c r="ABS37" s="665" t="str">
        <f>IF(ABV37="×",TIME(0,0,0),IF(ACB4="非常勤",AAT37,ABF37))</f>
        <v>　</v>
      </c>
      <c r="ABT37" s="666"/>
      <c r="ABU37" s="667"/>
      <c r="ABV37" s="265"/>
      <c r="ABW37" s="665" t="str">
        <f>IF(ABZ37="×",TIME(0,0,0),IF(ACB4="非常勤",AAW37,ABI37))</f>
        <v>　</v>
      </c>
      <c r="ABX37" s="666"/>
      <c r="ABY37" s="667"/>
      <c r="ABZ37" s="265"/>
      <c r="ACA37" s="665" t="str">
        <f>IF(ACD37="×",TIME(0,0,0),IF(ACB4="非常勤",AAZ37,ABL37))</f>
        <v>　</v>
      </c>
      <c r="ACB37" s="666"/>
      <c r="ACC37" s="667"/>
      <c r="ACD37" s="265"/>
      <c r="ACE37" s="720"/>
      <c r="ACF37" s="720"/>
      <c r="ACG37" s="668"/>
      <c r="ACH37" s="670"/>
      <c r="ACI37" s="669"/>
      <c r="ACJ37" s="671"/>
      <c r="ACK37" s="672"/>
      <c r="ACL37" s="672"/>
      <c r="ACM37" s="673"/>
      <c r="ACN37" s="263">
        <f>'別表_個別勤務状況（1～60）'!$A$37</f>
        <v>23</v>
      </c>
      <c r="ACO37" s="264" t="str">
        <f>'別表_個別勤務状況（1～60）'!$B$37</f>
        <v>金</v>
      </c>
      <c r="ACP37" s="660"/>
      <c r="ACQ37" s="661"/>
      <c r="ACR37" s="660"/>
      <c r="ACS37" s="661"/>
      <c r="ACT37" s="660"/>
      <c r="ACU37" s="661"/>
      <c r="ACV37" s="660"/>
      <c r="ACW37" s="661"/>
      <c r="ACX37" s="662" t="str">
        <f>IFERROR(IF(OR(ACO37="日",ACO37="祝",ACO37=0,ACP37=""),"　",MAX(IF(AND(ACP37&lt;=ACX14,ACR37&gt;ACY14),ACY14-ACX14,IF(AND(ACP37&gt;ACX14,ACR37&lt;=ACY14),ACR37-ACP37,IF(AND(ACP37&lt;=ACX14,ACR37&lt;=ACY14),ACR37-ACX14,IF(AND(ACP37&gt;ACX14,ACR37&gt;ACY14),ACY14-ACP37,0)))),0)),0)</f>
        <v>　</v>
      </c>
      <c r="ACY37" s="663"/>
      <c r="ACZ37" s="664"/>
      <c r="ADA37" s="662" t="str">
        <f>IFERROR(IF(OR(ACO37="日",ACO37="祝",ACO37=0,ACT37=""),"　",MAX(IF(AND(ACT37&gt;ADD14,ACV37&gt;ADB14),0,IF(AND(ACT37&lt;=ADD14,ACT37&gt;ADA14,ACV37&gt;ADB14),ADD14-ACT37,IF(AND(ACT37&lt;=ADD14,ACT37&lt;=ADA14,ACV37&gt;ADB14),ADD14-ADA14,IF(AND(ACT37&gt;ADA14,ACV37&lt;=ADB14),ACV37-ACT37,IF(AND(ACT37&lt;=ADA14,ACV37&lt;=ADB14),ACV37-ADA14,0))))),0)),0)</f>
        <v>　</v>
      </c>
      <c r="ADB37" s="663"/>
      <c r="ADC37" s="664"/>
      <c r="ADD37" s="662" t="str">
        <f>IFERROR(IF(OR(ACO37="日",ACO37="祝",ACO37=0,ACT37=0),"　",MAX(IF(AND(ACT37&lt;=ADD14,ACV37&gt;ADE14),ADE14-ADD14,IF(ACV37&lt;=ADE14,0,IF(AND(ACT37&gt;ADD14,ACV37&gt;ADE14),ADE14-ACT37,0))),0)),0)</f>
        <v>　</v>
      </c>
      <c r="ADE37" s="663"/>
      <c r="ADF37" s="664"/>
      <c r="ADG37" s="662" t="str">
        <f>IFERROR(IF(OR(ACO37="日",ACO37="祝",ACO37=0,ACT37=0),"　",MAX(IF(ACT37&gt;ADG14,ACV37-ACT37,IF(ACT37&lt;=ADG14,ACV37-ADG14,0)),0)),0)</f>
        <v>　</v>
      </c>
      <c r="ADH37" s="663"/>
      <c r="ADI37" s="664"/>
      <c r="ADJ37" s="662" t="str">
        <f>IFERROR(IF(OR(ACO37="日",ACO37="祝",ACO37=0,ACP37=""),"　",MAX(IF(AND(ACP37&lt;=ADJ14,ACR37&gt;ADK14),ADK14-ADJ14,IF(AND(ACP37&gt;ADJ14,ACR37&lt;=ADK14),ACR37-ACP37,IF(AND(ACP37&lt;=ADJ14,ACR37&lt;=ADK14),ACR37-ADJ14,IF(AND(ACP37&gt;ADJ14,ACR37&gt;ADK14),ADK14-ACP37,0)))),0)),0)</f>
        <v>　</v>
      </c>
      <c r="ADK37" s="663"/>
      <c r="ADL37" s="664"/>
      <c r="ADM37" s="662" t="str">
        <f>IFERROR(IF(OR(ACO37="日",ACO37="祝",ACO37=0,ACT37=0),"　",MAX(IF(AND(ACT37&gt;ADP14,ACV37&gt;ADN14),0,IF(AND(ACT37&lt;=ADP14,ACT37&gt;ADM14,ACV37&gt;ADN14),ADP14-ACT37,IF(AND(ACT37&lt;=ADP14,ACT37&lt;=ADM14,ACV37&gt;ADN14),ADP14-ADM14,IF(AND(ACT37&gt;ADM14,ACV37&lt;=ADN14),ACV37-ACT37,IF(AND(ACT37&lt;=ADM14,ACV37&lt;=ADN14),ACV37-ADM14,0))))),0)),0)</f>
        <v>　</v>
      </c>
      <c r="ADN37" s="663"/>
      <c r="ADO37" s="664"/>
      <c r="ADP37" s="662" t="str">
        <f>IFERROR(IF(OR(ACO37="日",ACO37="祝",ACO37=0,ACT37=0),"　",MAX(IF(AND(ACT37&lt;=ADP14,ACV37&gt;ADQ14),ADQ14-ADP14,IF(ACV37&lt;=ADQ14,0,IF(AND(ACT37&gt;ADP14,ACV37&gt;ADQ14),ADQ14-ACT37,0))),0)),0)</f>
        <v>　</v>
      </c>
      <c r="ADQ37" s="663"/>
      <c r="ADR37" s="664"/>
      <c r="ADS37" s="662" t="str">
        <f t="shared" si="13"/>
        <v>　</v>
      </c>
      <c r="ADT37" s="663"/>
      <c r="ADU37" s="664"/>
      <c r="ADV37" s="665" t="str">
        <f>IF(ADY37="×",TIME(0,0,0),IF(AEI4="非常勤",ACX37,ADJ37))</f>
        <v>　</v>
      </c>
      <c r="ADW37" s="666"/>
      <c r="ADX37" s="667"/>
      <c r="ADY37" s="265"/>
      <c r="ADZ37" s="665" t="str">
        <f>IF(AEC37="×",TIME(0,0,0),IF(AEI4="非常勤",ADA37,ADM37))</f>
        <v>　</v>
      </c>
      <c r="AEA37" s="666"/>
      <c r="AEB37" s="667"/>
      <c r="AEC37" s="265"/>
      <c r="AED37" s="665" t="str">
        <f>IF(AEG37="×",TIME(0,0,0),IF(AEI4="非常勤",ADD37,ADP37))</f>
        <v>　</v>
      </c>
      <c r="AEE37" s="666"/>
      <c r="AEF37" s="667"/>
      <c r="AEG37" s="265"/>
      <c r="AEH37" s="665" t="str">
        <f>IF(AEK37="×",TIME(0,0,0),IF(AEI4="非常勤",ADG37,ADS37))</f>
        <v>　</v>
      </c>
      <c r="AEI37" s="666"/>
      <c r="AEJ37" s="667"/>
      <c r="AEK37" s="265"/>
      <c r="AEL37" s="720"/>
      <c r="AEM37" s="720"/>
      <c r="AEN37" s="668"/>
      <c r="AEO37" s="670"/>
      <c r="AEP37" s="669"/>
      <c r="AEQ37" s="671"/>
      <c r="AER37" s="672"/>
      <c r="AES37" s="672"/>
      <c r="AET37" s="673"/>
      <c r="AEU37" s="263">
        <f>'別表_個別勤務状況（1～60）'!$A$37</f>
        <v>23</v>
      </c>
      <c r="AEV37" s="264" t="str">
        <f>'別表_個別勤務状況（1～60）'!$B$37</f>
        <v>金</v>
      </c>
      <c r="AEW37" s="660"/>
      <c r="AEX37" s="661"/>
      <c r="AEY37" s="660"/>
      <c r="AEZ37" s="661"/>
      <c r="AFA37" s="660"/>
      <c r="AFB37" s="661"/>
      <c r="AFC37" s="660"/>
      <c r="AFD37" s="661"/>
      <c r="AFE37" s="662" t="str">
        <f>IFERROR(IF(OR(AEV37="日",AEV37="祝",AEV37=0,AEW37=""),"　",MAX(IF(AND(AEW37&lt;=AFE14,AEY37&gt;AFF14),AFF14-AFE14,IF(AND(AEW37&gt;AFE14,AEY37&lt;=AFF14),AEY37-AEW37,IF(AND(AEW37&lt;=AFE14,AEY37&lt;=AFF14),AEY37-AFE14,IF(AND(AEW37&gt;AFE14,AEY37&gt;AFF14),AFF14-AEW37,0)))),0)),0)</f>
        <v>　</v>
      </c>
      <c r="AFF37" s="663"/>
      <c r="AFG37" s="664"/>
      <c r="AFH37" s="662" t="str">
        <f>IFERROR(IF(OR(AEV37="日",AEV37="祝",AEV37=0,AFA37=""),"　",MAX(IF(AND(AFA37&gt;AFK14,AFC37&gt;AFI14),0,IF(AND(AFA37&lt;=AFK14,AFA37&gt;AFH14,AFC37&gt;AFI14),AFK14-AFA37,IF(AND(AFA37&lt;=AFK14,AFA37&lt;=AFH14,AFC37&gt;AFI14),AFK14-AFH14,IF(AND(AFA37&gt;AFH14,AFC37&lt;=AFI14),AFC37-AFA37,IF(AND(AFA37&lt;=AFH14,AFC37&lt;=AFI14),AFC37-AFH14,0))))),0)),0)</f>
        <v>　</v>
      </c>
      <c r="AFI37" s="663"/>
      <c r="AFJ37" s="664"/>
      <c r="AFK37" s="662" t="str">
        <f>IFERROR(IF(OR(AEV37="日",AEV37="祝",AEV37=0,AFA37=0),"　",MAX(IF(AND(AFA37&lt;=AFK14,AFC37&gt;AFL14),AFL14-AFK14,IF(AFC37&lt;=AFL14,0,IF(AND(AFA37&gt;AFK14,AFC37&gt;AFL14),AFL14-AFA37,0))),0)),0)</f>
        <v>　</v>
      </c>
      <c r="AFL37" s="663"/>
      <c r="AFM37" s="664"/>
      <c r="AFN37" s="662" t="str">
        <f>IFERROR(IF(OR(AEV37="日",AEV37="祝",AEV37=0,AFA37=0),"　",MAX(IF(AFA37&gt;AFN14,AFC37-AFA37,IF(AFA37&lt;=AFN14,AFC37-AFN14,0)),0)),0)</f>
        <v>　</v>
      </c>
      <c r="AFO37" s="663"/>
      <c r="AFP37" s="664"/>
      <c r="AFQ37" s="662" t="str">
        <f>IFERROR(IF(OR(AEV37="日",AEV37="祝",AEV37=0,AEW37=""),"　",MAX(IF(AND(AEW37&lt;=AFQ14,AEY37&gt;AFR14),AFR14-AFQ14,IF(AND(AEW37&gt;AFQ14,AEY37&lt;=AFR14),AEY37-AEW37,IF(AND(AEW37&lt;=AFQ14,AEY37&lt;=AFR14),AEY37-AFQ14,IF(AND(AEW37&gt;AFQ14,AEY37&gt;AFR14),AFR14-AEW37,0)))),0)),0)</f>
        <v>　</v>
      </c>
      <c r="AFR37" s="663"/>
      <c r="AFS37" s="664"/>
      <c r="AFT37" s="662" t="str">
        <f>IFERROR(IF(OR(AEV37="日",AEV37="祝",AEV37=0,AFA37=0),"　",MAX(IF(AND(AFA37&gt;AFW14,AFC37&gt;AFU14),0,IF(AND(AFA37&lt;=AFW14,AFA37&gt;AFT14,AFC37&gt;AFU14),AFW14-AFA37,IF(AND(AFA37&lt;=AFW14,AFA37&lt;=AFT14,AFC37&gt;AFU14),AFW14-AFT14,IF(AND(AFA37&gt;AFT14,AFC37&lt;=AFU14),AFC37-AFA37,IF(AND(AFA37&lt;=AFT14,AFC37&lt;=AFU14),AFC37-AFT14,0))))),0)),0)</f>
        <v>　</v>
      </c>
      <c r="AFU37" s="663"/>
      <c r="AFV37" s="664"/>
      <c r="AFW37" s="662" t="str">
        <f>IFERROR(IF(OR(AEV37="日",AEV37="祝",AEV37=0,AFA37=0),"　",MAX(IF(AND(AFA37&lt;=AFW14,AFC37&gt;AFX14),AFX14-AFW14,IF(AFC37&lt;=AFX14,0,IF(AND(AFA37&gt;AFW14,AFC37&gt;AFX14),AFX14-AFA37,0))),0)),0)</f>
        <v>　</v>
      </c>
      <c r="AFX37" s="663"/>
      <c r="AFY37" s="664"/>
      <c r="AFZ37" s="662" t="str">
        <f t="shared" si="14"/>
        <v>　</v>
      </c>
      <c r="AGA37" s="663"/>
      <c r="AGB37" s="664"/>
      <c r="AGC37" s="665" t="str">
        <f>IF(AGF37="×",TIME(0,0,0),IF(AGP4="非常勤",AFE37,AFQ37))</f>
        <v>　</v>
      </c>
      <c r="AGD37" s="666"/>
      <c r="AGE37" s="667"/>
      <c r="AGF37" s="265"/>
      <c r="AGG37" s="665" t="str">
        <f>IF(AGJ37="×",TIME(0,0,0),IF(AGP4="非常勤",AFH37,AFT37))</f>
        <v>　</v>
      </c>
      <c r="AGH37" s="666"/>
      <c r="AGI37" s="667"/>
      <c r="AGJ37" s="265"/>
      <c r="AGK37" s="665" t="str">
        <f>IF(AGN37="×",TIME(0,0,0),IF(AGP4="非常勤",AFK37,AFW37))</f>
        <v>　</v>
      </c>
      <c r="AGL37" s="666"/>
      <c r="AGM37" s="667"/>
      <c r="AGN37" s="265"/>
      <c r="AGO37" s="665" t="str">
        <f>IF(AGR37="×",TIME(0,0,0),IF(AGP4="非常勤",AFN37,AFZ37))</f>
        <v>　</v>
      </c>
      <c r="AGP37" s="666"/>
      <c r="AGQ37" s="667"/>
      <c r="AGR37" s="265"/>
      <c r="AGS37" s="720"/>
      <c r="AGT37" s="720"/>
      <c r="AGU37" s="668"/>
      <c r="AGV37" s="670"/>
      <c r="AGW37" s="669"/>
      <c r="AGX37" s="671"/>
      <c r="AGY37" s="672"/>
      <c r="AGZ37" s="672"/>
      <c r="AHA37" s="673"/>
      <c r="AHB37" s="263">
        <f>'別表_個別勤務状況（1～60）'!$A$37</f>
        <v>23</v>
      </c>
      <c r="AHC37" s="264" t="str">
        <f>'別表_個別勤務状況（1～60）'!$B$37</f>
        <v>金</v>
      </c>
      <c r="AHD37" s="660"/>
      <c r="AHE37" s="661"/>
      <c r="AHF37" s="660"/>
      <c r="AHG37" s="661"/>
      <c r="AHH37" s="660"/>
      <c r="AHI37" s="661"/>
      <c r="AHJ37" s="660"/>
      <c r="AHK37" s="661"/>
      <c r="AHL37" s="662" t="str">
        <f>IFERROR(IF(OR(AHC37="日",AHC37="祝",AHC37=0,AHD37=""),"　",MAX(IF(AND(AHD37&lt;=AHL14,AHF37&gt;AHM14),AHM14-AHL14,IF(AND(AHD37&gt;AHL14,AHF37&lt;=AHM14),AHF37-AHD37,IF(AND(AHD37&lt;=AHL14,AHF37&lt;=AHM14),AHF37-AHL14,IF(AND(AHD37&gt;AHL14,AHF37&gt;AHM14),AHM14-AHD37,0)))),0)),0)</f>
        <v>　</v>
      </c>
      <c r="AHM37" s="663"/>
      <c r="AHN37" s="664"/>
      <c r="AHO37" s="662" t="str">
        <f>IFERROR(IF(OR(AHC37="日",AHC37="祝",AHC37=0,AHH37=""),"　",MAX(IF(AND(AHH37&gt;AHR14,AHJ37&gt;AHP14),0,IF(AND(AHH37&lt;=AHR14,AHH37&gt;AHO14,AHJ37&gt;AHP14),AHR14-AHH37,IF(AND(AHH37&lt;=AHR14,AHH37&lt;=AHO14,AHJ37&gt;AHP14),AHR14-AHO14,IF(AND(AHH37&gt;AHO14,AHJ37&lt;=AHP14),AHJ37-AHH37,IF(AND(AHH37&lt;=AHO14,AHJ37&lt;=AHP14),AHJ37-AHO14,0))))),0)),0)</f>
        <v>　</v>
      </c>
      <c r="AHP37" s="663"/>
      <c r="AHQ37" s="664"/>
      <c r="AHR37" s="662" t="str">
        <f>IFERROR(IF(OR(AHC37="日",AHC37="祝",AHC37=0,AHH37=0),"　",MAX(IF(AND(AHH37&lt;=AHR14,AHJ37&gt;AHS14),AHS14-AHR14,IF(AHJ37&lt;=AHS14,0,IF(AND(AHH37&gt;AHR14,AHJ37&gt;AHS14),AHS14-AHH37,0))),0)),0)</f>
        <v>　</v>
      </c>
      <c r="AHS37" s="663"/>
      <c r="AHT37" s="664"/>
      <c r="AHU37" s="662" t="str">
        <f>IFERROR(IF(OR(AHC37="日",AHC37="祝",AHC37=0,AHH37=0),"　",MAX(IF(AHH37&gt;AHU14,AHJ37-AHH37,IF(AHH37&lt;=AHU14,AHJ37-AHU14,0)),0)),0)</f>
        <v>　</v>
      </c>
      <c r="AHV37" s="663"/>
      <c r="AHW37" s="664"/>
      <c r="AHX37" s="662" t="str">
        <f>IFERROR(IF(OR(AHC37="日",AHC37="祝",AHC37=0,AHD37=""),"　",MAX(IF(AND(AHD37&lt;=AHX14,AHF37&gt;AHY14),AHY14-AHX14,IF(AND(AHD37&gt;AHX14,AHF37&lt;=AHY14),AHF37-AHD37,IF(AND(AHD37&lt;=AHX14,AHF37&lt;=AHY14),AHF37-AHX14,IF(AND(AHD37&gt;AHX14,AHF37&gt;AHY14),AHY14-AHD37,0)))),0)),0)</f>
        <v>　</v>
      </c>
      <c r="AHY37" s="663"/>
      <c r="AHZ37" s="664"/>
      <c r="AIA37" s="662" t="str">
        <f>IFERROR(IF(OR(AHC37="日",AHC37="祝",AHC37=0,AHH37=0),"　",MAX(IF(AND(AHH37&gt;AID14,AHJ37&gt;AIB14),0,IF(AND(AHH37&lt;=AID14,AHH37&gt;AIA14,AHJ37&gt;AIB14),AID14-AHH37,IF(AND(AHH37&lt;=AID14,AHH37&lt;=AIA14,AHJ37&gt;AIB14),AID14-AIA14,IF(AND(AHH37&gt;AIA14,AHJ37&lt;=AIB14),AHJ37-AHH37,IF(AND(AHH37&lt;=AIA14,AHJ37&lt;=AIB14),AHJ37-AIA14,0))))),0)),0)</f>
        <v>　</v>
      </c>
      <c r="AIB37" s="663"/>
      <c r="AIC37" s="664"/>
      <c r="AID37" s="662" t="str">
        <f>IFERROR(IF(OR(AHC37="日",AHC37="祝",AHC37=0,AHH37=0),"　",MAX(IF(AND(AHH37&lt;=AID14,AHJ37&gt;AIE14),AIE14-AID14,IF(AHJ37&lt;=AIE14,0,IF(AND(AHH37&gt;AID14,AHJ37&gt;AIE14),AIE14-AHH37,0))),0)),0)</f>
        <v>　</v>
      </c>
      <c r="AIE37" s="663"/>
      <c r="AIF37" s="664"/>
      <c r="AIG37" s="662" t="str">
        <f t="shared" si="15"/>
        <v>　</v>
      </c>
      <c r="AIH37" s="663"/>
      <c r="AII37" s="664"/>
      <c r="AIJ37" s="665" t="str">
        <f>IF(AIM37="×",TIME(0,0,0),IF(AIW4="非常勤",AHL37,AHX37))</f>
        <v>　</v>
      </c>
      <c r="AIK37" s="666"/>
      <c r="AIL37" s="667"/>
      <c r="AIM37" s="265"/>
      <c r="AIN37" s="665" t="str">
        <f>IF(AIQ37="×",TIME(0,0,0),IF(AIW4="非常勤",AHO37,AIA37))</f>
        <v>　</v>
      </c>
      <c r="AIO37" s="666"/>
      <c r="AIP37" s="667"/>
      <c r="AIQ37" s="265"/>
      <c r="AIR37" s="665" t="str">
        <f>IF(AIU37="×",TIME(0,0,0),IF(AIW4="非常勤",AHR37,AID37))</f>
        <v>　</v>
      </c>
      <c r="AIS37" s="666"/>
      <c r="AIT37" s="667"/>
      <c r="AIU37" s="265"/>
      <c r="AIV37" s="665" t="str">
        <f>IF(AIY37="×",TIME(0,0,0),IF(AIW4="非常勤",AHU37,AIG37))</f>
        <v>　</v>
      </c>
      <c r="AIW37" s="666"/>
      <c r="AIX37" s="667"/>
      <c r="AIY37" s="265"/>
      <c r="AIZ37" s="720"/>
      <c r="AJA37" s="720"/>
      <c r="AJB37" s="668"/>
      <c r="AJC37" s="670"/>
      <c r="AJD37" s="669"/>
      <c r="AJE37" s="671"/>
      <c r="AJF37" s="672"/>
      <c r="AJG37" s="672"/>
      <c r="AJH37" s="673"/>
      <c r="AJI37" s="263">
        <f>'別表_個別勤務状況（1～60）'!$A$37</f>
        <v>23</v>
      </c>
      <c r="AJJ37" s="264" t="str">
        <f>'別表_個別勤務状況（1～60）'!$B$37</f>
        <v>金</v>
      </c>
      <c r="AJK37" s="660"/>
      <c r="AJL37" s="661"/>
      <c r="AJM37" s="660"/>
      <c r="AJN37" s="661"/>
      <c r="AJO37" s="660"/>
      <c r="AJP37" s="661"/>
      <c r="AJQ37" s="660"/>
      <c r="AJR37" s="661"/>
      <c r="AJS37" s="662" t="str">
        <f>IFERROR(IF(OR(AJJ37="日",AJJ37="祝",AJJ37=0,AJK37=""),"　",MAX(IF(AND(AJK37&lt;=AJS14,AJM37&gt;AJT14),AJT14-AJS14,IF(AND(AJK37&gt;AJS14,AJM37&lt;=AJT14),AJM37-AJK37,IF(AND(AJK37&lt;=AJS14,AJM37&lt;=AJT14),AJM37-AJS14,IF(AND(AJK37&gt;AJS14,AJM37&gt;AJT14),AJT14-AJK37,0)))),0)),0)</f>
        <v>　</v>
      </c>
      <c r="AJT37" s="663"/>
      <c r="AJU37" s="664"/>
      <c r="AJV37" s="662" t="str">
        <f>IFERROR(IF(OR(AJJ37="日",AJJ37="祝",AJJ37=0,AJO37=""),"　",MAX(IF(AND(AJO37&gt;AJY14,AJQ37&gt;AJW14),0,IF(AND(AJO37&lt;=AJY14,AJO37&gt;AJV14,AJQ37&gt;AJW14),AJY14-AJO37,IF(AND(AJO37&lt;=AJY14,AJO37&lt;=AJV14,AJQ37&gt;AJW14),AJY14-AJV14,IF(AND(AJO37&gt;AJV14,AJQ37&lt;=AJW14),AJQ37-AJO37,IF(AND(AJO37&lt;=AJV14,AJQ37&lt;=AJW14),AJQ37-AJV14,0))))),0)),0)</f>
        <v>　</v>
      </c>
      <c r="AJW37" s="663"/>
      <c r="AJX37" s="664"/>
      <c r="AJY37" s="662" t="str">
        <f>IFERROR(IF(OR(AJJ37="日",AJJ37="祝",AJJ37=0,AJO37=0),"　",MAX(IF(AND(AJO37&lt;=AJY14,AJQ37&gt;AJZ14),AJZ14-AJY14,IF(AJQ37&lt;=AJZ14,0,IF(AND(AJO37&gt;AJY14,AJQ37&gt;AJZ14),AJZ14-AJO37,0))),0)),0)</f>
        <v>　</v>
      </c>
      <c r="AJZ37" s="663"/>
      <c r="AKA37" s="664"/>
      <c r="AKB37" s="662" t="str">
        <f>IFERROR(IF(OR(AJJ37="日",AJJ37="祝",AJJ37=0,AJO37=0),"　",MAX(IF(AJO37&gt;AKB14,AJQ37-AJO37,IF(AJO37&lt;=AKB14,AJQ37-AKB14,0)),0)),0)</f>
        <v>　</v>
      </c>
      <c r="AKC37" s="663"/>
      <c r="AKD37" s="664"/>
      <c r="AKE37" s="662" t="str">
        <f>IFERROR(IF(OR(AJJ37="日",AJJ37="祝",AJJ37=0,AJK37=""),"　",MAX(IF(AND(AJK37&lt;=AKE14,AJM37&gt;AKF14),AKF14-AKE14,IF(AND(AJK37&gt;AKE14,AJM37&lt;=AKF14),AJM37-AJK37,IF(AND(AJK37&lt;=AKE14,AJM37&lt;=AKF14),AJM37-AKE14,IF(AND(AJK37&gt;AKE14,AJM37&gt;AKF14),AKF14-AJK37,0)))),0)),0)</f>
        <v>　</v>
      </c>
      <c r="AKF37" s="663"/>
      <c r="AKG37" s="664"/>
      <c r="AKH37" s="662" t="str">
        <f>IFERROR(IF(OR(AJJ37="日",AJJ37="祝",AJJ37=0,AJO37=0),"　",MAX(IF(AND(AJO37&gt;AKK14,AJQ37&gt;AKI14),0,IF(AND(AJO37&lt;=AKK14,AJO37&gt;AKH14,AJQ37&gt;AKI14),AKK14-AJO37,IF(AND(AJO37&lt;=AKK14,AJO37&lt;=AKH14,AJQ37&gt;AKI14),AKK14-AKH14,IF(AND(AJO37&gt;AKH14,AJQ37&lt;=AKI14),AJQ37-AJO37,IF(AND(AJO37&lt;=AKH14,AJQ37&lt;=AKI14),AJQ37-AKH14,0))))),0)),0)</f>
        <v>　</v>
      </c>
      <c r="AKI37" s="663"/>
      <c r="AKJ37" s="664"/>
      <c r="AKK37" s="662" t="str">
        <f>IFERROR(IF(OR(AJJ37="日",AJJ37="祝",AJJ37=0,AJO37=0),"　",MAX(IF(AND(AJO37&lt;=AKK14,AJQ37&gt;AKL14),AKL14-AKK14,IF(AJQ37&lt;=AKL14,0,IF(AND(AJO37&gt;AKK14,AJQ37&gt;AKL14),AKL14-AJO37,0))),0)),0)</f>
        <v>　</v>
      </c>
      <c r="AKL37" s="663"/>
      <c r="AKM37" s="664"/>
      <c r="AKN37" s="662" t="str">
        <f t="shared" si="16"/>
        <v>　</v>
      </c>
      <c r="AKO37" s="663"/>
      <c r="AKP37" s="664"/>
      <c r="AKQ37" s="665" t="str">
        <f>IF(AKT37="×",TIME(0,0,0),IF(ALD4="非常勤",AJS37,AKE37))</f>
        <v>　</v>
      </c>
      <c r="AKR37" s="666"/>
      <c r="AKS37" s="667"/>
      <c r="AKT37" s="265"/>
      <c r="AKU37" s="665" t="str">
        <f>IF(AKX37="×",TIME(0,0,0),IF(ALD4="非常勤",AJV37,AKH37))</f>
        <v>　</v>
      </c>
      <c r="AKV37" s="666"/>
      <c r="AKW37" s="667"/>
      <c r="AKX37" s="265"/>
      <c r="AKY37" s="665" t="str">
        <f>IF(ALB37="×",TIME(0,0,0),IF(ALD4="非常勤",AJY37,AKK37))</f>
        <v>　</v>
      </c>
      <c r="AKZ37" s="666"/>
      <c r="ALA37" s="667"/>
      <c r="ALB37" s="265"/>
      <c r="ALC37" s="665" t="str">
        <f>IF(ALF37="×",TIME(0,0,0),IF(ALD4="非常勤",AKB37,AKN37))</f>
        <v>　</v>
      </c>
      <c r="ALD37" s="666"/>
      <c r="ALE37" s="667"/>
      <c r="ALF37" s="265"/>
      <c r="ALG37" s="720"/>
      <c r="ALH37" s="720"/>
      <c r="ALI37" s="668"/>
      <c r="ALJ37" s="670"/>
      <c r="ALK37" s="669"/>
      <c r="ALL37" s="671"/>
      <c r="ALM37" s="672"/>
      <c r="ALN37" s="672"/>
      <c r="ALO37" s="673"/>
      <c r="ALP37" s="263">
        <f>'別表_個別勤務状況（1～60）'!$A$37</f>
        <v>23</v>
      </c>
      <c r="ALQ37" s="264" t="str">
        <f>'別表_個別勤務状況（1～60）'!$B$37</f>
        <v>金</v>
      </c>
      <c r="ALR37" s="660"/>
      <c r="ALS37" s="661"/>
      <c r="ALT37" s="660"/>
      <c r="ALU37" s="661"/>
      <c r="ALV37" s="660"/>
      <c r="ALW37" s="661"/>
      <c r="ALX37" s="660"/>
      <c r="ALY37" s="661"/>
      <c r="ALZ37" s="662" t="str">
        <f>IFERROR(IF(OR(ALQ37="日",ALQ37="祝",ALQ37=0,ALR37=""),"　",MAX(IF(AND(ALR37&lt;=ALZ14,ALT37&gt;AMA14),AMA14-ALZ14,IF(AND(ALR37&gt;ALZ14,ALT37&lt;=AMA14),ALT37-ALR37,IF(AND(ALR37&lt;=ALZ14,ALT37&lt;=AMA14),ALT37-ALZ14,IF(AND(ALR37&gt;ALZ14,ALT37&gt;AMA14),AMA14-ALR37,0)))),0)),0)</f>
        <v>　</v>
      </c>
      <c r="AMA37" s="663"/>
      <c r="AMB37" s="664"/>
      <c r="AMC37" s="662" t="str">
        <f>IFERROR(IF(OR(ALQ37="日",ALQ37="祝",ALQ37=0,ALV37=""),"　",MAX(IF(AND(ALV37&gt;AMF14,ALX37&gt;AMD14),0,IF(AND(ALV37&lt;=AMF14,ALV37&gt;AMC14,ALX37&gt;AMD14),AMF14-ALV37,IF(AND(ALV37&lt;=AMF14,ALV37&lt;=AMC14,ALX37&gt;AMD14),AMF14-AMC14,IF(AND(ALV37&gt;AMC14,ALX37&lt;=AMD14),ALX37-ALV37,IF(AND(ALV37&lt;=AMC14,ALX37&lt;=AMD14),ALX37-AMC14,0))))),0)),0)</f>
        <v>　</v>
      </c>
      <c r="AMD37" s="663"/>
      <c r="AME37" s="664"/>
      <c r="AMF37" s="662" t="str">
        <f>IFERROR(IF(OR(ALQ37="日",ALQ37="祝",ALQ37=0,ALV37=0),"　",MAX(IF(AND(ALV37&lt;=AMF14,ALX37&gt;AMG14),AMG14-AMF14,IF(ALX37&lt;=AMG14,0,IF(AND(ALV37&gt;AMF14,ALX37&gt;AMG14),AMG14-ALV37,0))),0)),0)</f>
        <v>　</v>
      </c>
      <c r="AMG37" s="663"/>
      <c r="AMH37" s="664"/>
      <c r="AMI37" s="662" t="str">
        <f>IFERROR(IF(OR(ALQ37="日",ALQ37="祝",ALQ37=0,ALV37=0),"　",MAX(IF(ALV37&gt;AMI14,ALX37-ALV37,IF(ALV37&lt;=AMI14,ALX37-AMI14,0)),0)),0)</f>
        <v>　</v>
      </c>
      <c r="AMJ37" s="663"/>
      <c r="AMK37" s="664"/>
      <c r="AML37" s="662" t="str">
        <f>IFERROR(IF(OR(ALQ37="日",ALQ37="祝",ALQ37=0,ALR37=""),"　",MAX(IF(AND(ALR37&lt;=AML14,ALT37&gt;AMM14),AMM14-AML14,IF(AND(ALR37&gt;AML14,ALT37&lt;=AMM14),ALT37-ALR37,IF(AND(ALR37&lt;=AML14,ALT37&lt;=AMM14),ALT37-AML14,IF(AND(ALR37&gt;AML14,ALT37&gt;AMM14),AMM14-ALR37,0)))),0)),0)</f>
        <v>　</v>
      </c>
      <c r="AMM37" s="663"/>
      <c r="AMN37" s="664"/>
      <c r="AMO37" s="662" t="str">
        <f>IFERROR(IF(OR(ALQ37="日",ALQ37="祝",ALQ37=0,ALV37=0),"　",MAX(IF(AND(ALV37&gt;AMR14,ALX37&gt;AMP14),0,IF(AND(ALV37&lt;=AMR14,ALV37&gt;AMO14,ALX37&gt;AMP14),AMR14-ALV37,IF(AND(ALV37&lt;=AMR14,ALV37&lt;=AMO14,ALX37&gt;AMP14),AMR14-AMO14,IF(AND(ALV37&gt;AMO14,ALX37&lt;=AMP14),ALX37-ALV37,IF(AND(ALV37&lt;=AMO14,ALX37&lt;=AMP14),ALX37-AMO14,0))))),0)),0)</f>
        <v>　</v>
      </c>
      <c r="AMP37" s="663"/>
      <c r="AMQ37" s="664"/>
      <c r="AMR37" s="662" t="str">
        <f>IFERROR(IF(OR(ALQ37="日",ALQ37="祝",ALQ37=0,ALV37=0),"　",MAX(IF(AND(ALV37&lt;=AMR14,ALX37&gt;AMS14),AMS14-AMR14,IF(ALX37&lt;=AMS14,0,IF(AND(ALV37&gt;AMR14,ALX37&gt;AMS14),AMS14-ALV37,0))),0)),0)</f>
        <v>　</v>
      </c>
      <c r="AMS37" s="663"/>
      <c r="AMT37" s="664"/>
      <c r="AMU37" s="662" t="str">
        <f t="shared" si="17"/>
        <v>　</v>
      </c>
      <c r="AMV37" s="663"/>
      <c r="AMW37" s="664"/>
      <c r="AMX37" s="665" t="str">
        <f>IF(ANA37="×",TIME(0,0,0),IF(ANK4="非常勤",ALZ37,AML37))</f>
        <v>　</v>
      </c>
      <c r="AMY37" s="666"/>
      <c r="AMZ37" s="667"/>
      <c r="ANA37" s="265"/>
      <c r="ANB37" s="665" t="str">
        <f>IF(ANE37="×",TIME(0,0,0),IF(ANK4="非常勤",AMC37,AMO37))</f>
        <v>　</v>
      </c>
      <c r="ANC37" s="666"/>
      <c r="AND37" s="667"/>
      <c r="ANE37" s="265"/>
      <c r="ANF37" s="665" t="str">
        <f>IF(ANI37="×",TIME(0,0,0),IF(ANK4="非常勤",AMF37,AMR37))</f>
        <v>　</v>
      </c>
      <c r="ANG37" s="666"/>
      <c r="ANH37" s="667"/>
      <c r="ANI37" s="265"/>
      <c r="ANJ37" s="665" t="str">
        <f>IF(ANM37="×",TIME(0,0,0),IF(ANK4="非常勤",AMI37,AMU37))</f>
        <v>　</v>
      </c>
      <c r="ANK37" s="666"/>
      <c r="ANL37" s="667"/>
      <c r="ANM37" s="265"/>
      <c r="ANN37" s="720"/>
      <c r="ANO37" s="720"/>
      <c r="ANP37" s="668"/>
      <c r="ANQ37" s="670"/>
      <c r="ANR37" s="669"/>
      <c r="ANS37" s="671"/>
      <c r="ANT37" s="672"/>
      <c r="ANU37" s="672"/>
      <c r="ANV37" s="673"/>
      <c r="ANW37" s="263">
        <f>'別表_個別勤務状況（1～60）'!$A$37</f>
        <v>23</v>
      </c>
      <c r="ANX37" s="264" t="str">
        <f>'別表_個別勤務状況（1～60）'!$B$37</f>
        <v>金</v>
      </c>
      <c r="ANY37" s="660"/>
      <c r="ANZ37" s="661"/>
      <c r="AOA37" s="660"/>
      <c r="AOB37" s="661"/>
      <c r="AOC37" s="660"/>
      <c r="AOD37" s="661"/>
      <c r="AOE37" s="660"/>
      <c r="AOF37" s="661"/>
      <c r="AOG37" s="662" t="str">
        <f>IFERROR(IF(OR(ANX37="日",ANX37="祝",ANX37=0,ANY37=""),"　",MAX(IF(AND(ANY37&lt;=AOG14,AOA37&gt;AOH14),AOH14-AOG14,IF(AND(ANY37&gt;AOG14,AOA37&lt;=AOH14),AOA37-ANY37,IF(AND(ANY37&lt;=AOG14,AOA37&lt;=AOH14),AOA37-AOG14,IF(AND(ANY37&gt;AOG14,AOA37&gt;AOH14),AOH14-ANY37,0)))),0)),0)</f>
        <v>　</v>
      </c>
      <c r="AOH37" s="663"/>
      <c r="AOI37" s="664"/>
      <c r="AOJ37" s="662" t="str">
        <f>IFERROR(IF(OR(ANX37="日",ANX37="祝",ANX37=0,AOC37=""),"　",MAX(IF(AND(AOC37&gt;AOM14,AOE37&gt;AOK14),0,IF(AND(AOC37&lt;=AOM14,AOC37&gt;AOJ14,AOE37&gt;AOK14),AOM14-AOC37,IF(AND(AOC37&lt;=AOM14,AOC37&lt;=AOJ14,AOE37&gt;AOK14),AOM14-AOJ14,IF(AND(AOC37&gt;AOJ14,AOE37&lt;=AOK14),AOE37-AOC37,IF(AND(AOC37&lt;=AOJ14,AOE37&lt;=AOK14),AOE37-AOJ14,0))))),0)),0)</f>
        <v>　</v>
      </c>
      <c r="AOK37" s="663"/>
      <c r="AOL37" s="664"/>
      <c r="AOM37" s="662" t="str">
        <f>IFERROR(IF(OR(ANX37="日",ANX37="祝",ANX37=0,AOC37=0),"　",MAX(IF(AND(AOC37&lt;=AOM14,AOE37&gt;AON14),AON14-AOM14,IF(AOE37&lt;=AON14,0,IF(AND(AOC37&gt;AOM14,AOE37&gt;AON14),AON14-AOC37,0))),0)),0)</f>
        <v>　</v>
      </c>
      <c r="AON37" s="663"/>
      <c r="AOO37" s="664"/>
      <c r="AOP37" s="662" t="str">
        <f>IFERROR(IF(OR(ANX37="日",ANX37="祝",ANX37=0,AOC37=0),"　",MAX(IF(AOC37&gt;AOP14,AOE37-AOC37,IF(AOC37&lt;=AOP14,AOE37-AOP14,0)),0)),0)</f>
        <v>　</v>
      </c>
      <c r="AOQ37" s="663"/>
      <c r="AOR37" s="664"/>
      <c r="AOS37" s="662" t="str">
        <f>IFERROR(IF(OR(ANX37="日",ANX37="祝",ANX37=0,ANY37=""),"　",MAX(IF(AND(ANY37&lt;=AOS14,AOA37&gt;AOT14),AOT14-AOS14,IF(AND(ANY37&gt;AOS14,AOA37&lt;=AOT14),AOA37-ANY37,IF(AND(ANY37&lt;=AOS14,AOA37&lt;=AOT14),AOA37-AOS14,IF(AND(ANY37&gt;AOS14,AOA37&gt;AOT14),AOT14-ANY37,0)))),0)),0)</f>
        <v>　</v>
      </c>
      <c r="AOT37" s="663"/>
      <c r="AOU37" s="664"/>
      <c r="AOV37" s="662" t="str">
        <f>IFERROR(IF(OR(ANX37="日",ANX37="祝",ANX37=0,AOC37=0),"　",MAX(IF(AND(AOC37&gt;AOY14,AOE37&gt;AOW14),0,IF(AND(AOC37&lt;=AOY14,AOC37&gt;AOV14,AOE37&gt;AOW14),AOY14-AOC37,IF(AND(AOC37&lt;=AOY14,AOC37&lt;=AOV14,AOE37&gt;AOW14),AOY14-AOV14,IF(AND(AOC37&gt;AOV14,AOE37&lt;=AOW14),AOE37-AOC37,IF(AND(AOC37&lt;=AOV14,AOE37&lt;=AOW14),AOE37-AOV14,0))))),0)),0)</f>
        <v>　</v>
      </c>
      <c r="AOW37" s="663"/>
      <c r="AOX37" s="664"/>
      <c r="AOY37" s="662" t="str">
        <f>IFERROR(IF(OR(ANX37="日",ANX37="祝",ANX37=0,AOC37=0),"　",MAX(IF(AND(AOC37&lt;=AOY14,AOE37&gt;AOZ14),AOZ14-AOY14,IF(AOE37&lt;=AOZ14,0,IF(AND(AOC37&gt;AOY14,AOE37&gt;AOZ14),AOZ14-AOC37,0))),0)),0)</f>
        <v>　</v>
      </c>
      <c r="AOZ37" s="663"/>
      <c r="APA37" s="664"/>
      <c r="APB37" s="662" t="str">
        <f t="shared" si="18"/>
        <v>　</v>
      </c>
      <c r="APC37" s="663"/>
      <c r="APD37" s="664"/>
      <c r="APE37" s="665" t="str">
        <f>IF(APH37="×",TIME(0,0,0),IF(APR4="非常勤",AOG37,AOS37))</f>
        <v>　</v>
      </c>
      <c r="APF37" s="666"/>
      <c r="APG37" s="667"/>
      <c r="APH37" s="265"/>
      <c r="API37" s="665" t="str">
        <f>IF(APL37="×",TIME(0,0,0),IF(APR4="非常勤",AOJ37,AOV37))</f>
        <v>　</v>
      </c>
      <c r="APJ37" s="666"/>
      <c r="APK37" s="667"/>
      <c r="APL37" s="265"/>
      <c r="APM37" s="665" t="str">
        <f>IF(APP37="×",TIME(0,0,0),IF(APR4="非常勤",AOM37,AOY37))</f>
        <v>　</v>
      </c>
      <c r="APN37" s="666"/>
      <c r="APO37" s="667"/>
      <c r="APP37" s="265"/>
      <c r="APQ37" s="665" t="str">
        <f>IF(APT37="×",TIME(0,0,0),IF(APR4="非常勤",AOP37,APB37))</f>
        <v>　</v>
      </c>
      <c r="APR37" s="666"/>
      <c r="APS37" s="667"/>
      <c r="APT37" s="265"/>
      <c r="APU37" s="720"/>
      <c r="APV37" s="720"/>
      <c r="APW37" s="668"/>
      <c r="APX37" s="670"/>
      <c r="APY37" s="669"/>
      <c r="APZ37" s="671"/>
      <c r="AQA37" s="672"/>
      <c r="AQB37" s="672"/>
      <c r="AQC37" s="673"/>
      <c r="AQD37" s="263">
        <f>'別表_個別勤務状況（1～60）'!$A$37</f>
        <v>23</v>
      </c>
      <c r="AQE37" s="264" t="str">
        <f>'別表_個別勤務状況（1～60）'!$B$37</f>
        <v>金</v>
      </c>
      <c r="AQF37" s="660"/>
      <c r="AQG37" s="661"/>
      <c r="AQH37" s="660"/>
      <c r="AQI37" s="661"/>
      <c r="AQJ37" s="660"/>
      <c r="AQK37" s="661"/>
      <c r="AQL37" s="660"/>
      <c r="AQM37" s="661"/>
      <c r="AQN37" s="662" t="str">
        <f>IFERROR(IF(OR(AQE37="日",AQE37="祝",AQE37=0,AQF37=""),"　",MAX(IF(AND(AQF37&lt;=AQN14,AQH37&gt;AQO14),AQO14-AQN14,IF(AND(AQF37&gt;AQN14,AQH37&lt;=AQO14),AQH37-AQF37,IF(AND(AQF37&lt;=AQN14,AQH37&lt;=AQO14),AQH37-AQN14,IF(AND(AQF37&gt;AQN14,AQH37&gt;AQO14),AQO14-AQF37,0)))),0)),0)</f>
        <v>　</v>
      </c>
      <c r="AQO37" s="663"/>
      <c r="AQP37" s="664"/>
      <c r="AQQ37" s="662" t="str">
        <f>IFERROR(IF(OR(AQE37="日",AQE37="祝",AQE37=0,AQJ37=""),"　",MAX(IF(AND(AQJ37&gt;AQT14,AQL37&gt;AQR14),0,IF(AND(AQJ37&lt;=AQT14,AQJ37&gt;AQQ14,AQL37&gt;AQR14),AQT14-AQJ37,IF(AND(AQJ37&lt;=AQT14,AQJ37&lt;=AQQ14,AQL37&gt;AQR14),AQT14-AQQ14,IF(AND(AQJ37&gt;AQQ14,AQL37&lt;=AQR14),AQL37-AQJ37,IF(AND(AQJ37&lt;=AQQ14,AQL37&lt;=AQR14),AQL37-AQQ14,0))))),0)),0)</f>
        <v>　</v>
      </c>
      <c r="AQR37" s="663"/>
      <c r="AQS37" s="664"/>
      <c r="AQT37" s="662" t="str">
        <f>IFERROR(IF(OR(AQE37="日",AQE37="祝",AQE37=0,AQJ37=0),"　",MAX(IF(AND(AQJ37&lt;=AQT14,AQL37&gt;AQU14),AQU14-AQT14,IF(AQL37&lt;=AQU14,0,IF(AND(AQJ37&gt;AQT14,AQL37&gt;AQU14),AQU14-AQJ37,0))),0)),0)</f>
        <v>　</v>
      </c>
      <c r="AQU37" s="663"/>
      <c r="AQV37" s="664"/>
      <c r="AQW37" s="662" t="str">
        <f>IFERROR(IF(OR(AQE37="日",AQE37="祝",AQE37=0,AQJ37=0),"　",MAX(IF(AQJ37&gt;AQW14,AQL37-AQJ37,IF(AQJ37&lt;=AQW14,AQL37-AQW14,0)),0)),0)</f>
        <v>　</v>
      </c>
      <c r="AQX37" s="663"/>
      <c r="AQY37" s="664"/>
      <c r="AQZ37" s="662" t="str">
        <f>IFERROR(IF(OR(AQE37="日",AQE37="祝",AQE37=0,AQF37=""),"　",MAX(IF(AND(AQF37&lt;=AQZ14,AQH37&gt;ARA14),ARA14-AQZ14,IF(AND(AQF37&gt;AQZ14,AQH37&lt;=ARA14),AQH37-AQF37,IF(AND(AQF37&lt;=AQZ14,AQH37&lt;=ARA14),AQH37-AQZ14,IF(AND(AQF37&gt;AQZ14,AQH37&gt;ARA14),ARA14-AQF37,0)))),0)),0)</f>
        <v>　</v>
      </c>
      <c r="ARA37" s="663"/>
      <c r="ARB37" s="664"/>
      <c r="ARC37" s="662" t="str">
        <f>IFERROR(IF(OR(AQE37="日",AQE37="祝",AQE37=0,AQJ37=0),"　",MAX(IF(AND(AQJ37&gt;ARF14,AQL37&gt;ARD14),0,IF(AND(AQJ37&lt;=ARF14,AQJ37&gt;ARC14,AQL37&gt;ARD14),ARF14-AQJ37,IF(AND(AQJ37&lt;=ARF14,AQJ37&lt;=ARC14,AQL37&gt;ARD14),ARF14-ARC14,IF(AND(AQJ37&gt;ARC14,AQL37&lt;=ARD14),AQL37-AQJ37,IF(AND(AQJ37&lt;=ARC14,AQL37&lt;=ARD14),AQL37-ARC14,0))))),0)),0)</f>
        <v>　</v>
      </c>
      <c r="ARD37" s="663"/>
      <c r="ARE37" s="664"/>
      <c r="ARF37" s="662" t="str">
        <f>IFERROR(IF(OR(AQE37="日",AQE37="祝",AQE37=0,AQJ37=0),"　",MAX(IF(AND(AQJ37&lt;=ARF14,AQL37&gt;ARG14),ARG14-ARF14,IF(AQL37&lt;=ARG14,0,IF(AND(AQJ37&gt;ARF14,AQL37&gt;ARG14),ARG14-AQJ37,0))),0)),0)</f>
        <v>　</v>
      </c>
      <c r="ARG37" s="663"/>
      <c r="ARH37" s="664"/>
      <c r="ARI37" s="662" t="str">
        <f t="shared" si="19"/>
        <v>　</v>
      </c>
      <c r="ARJ37" s="663"/>
      <c r="ARK37" s="664"/>
      <c r="ARL37" s="665" t="str">
        <f>IF(ARO37="×",TIME(0,0,0),IF(ARY4="非常勤",AQN37,AQZ37))</f>
        <v>　</v>
      </c>
      <c r="ARM37" s="666"/>
      <c r="ARN37" s="667"/>
      <c r="ARO37" s="265"/>
      <c r="ARP37" s="665" t="str">
        <f>IF(ARS37="×",TIME(0,0,0),IF(ARY4="非常勤",AQQ37,ARC37))</f>
        <v>　</v>
      </c>
      <c r="ARQ37" s="666"/>
      <c r="ARR37" s="667"/>
      <c r="ARS37" s="265"/>
      <c r="ART37" s="665" t="str">
        <f>IF(ARW37="×",TIME(0,0,0),IF(ARY4="非常勤",AQT37,ARF37))</f>
        <v>　</v>
      </c>
      <c r="ARU37" s="666"/>
      <c r="ARV37" s="667"/>
      <c r="ARW37" s="265"/>
      <c r="ARX37" s="665" t="str">
        <f>IF(ASA37="×",TIME(0,0,0),IF(ARY4="非常勤",AQW37,ARI37))</f>
        <v>　</v>
      </c>
      <c r="ARY37" s="666"/>
      <c r="ARZ37" s="667"/>
      <c r="ASA37" s="265"/>
      <c r="ASB37" s="720"/>
      <c r="ASC37" s="720"/>
      <c r="ASD37" s="668"/>
      <c r="ASE37" s="670"/>
      <c r="ASF37" s="669"/>
      <c r="ASG37" s="671"/>
      <c r="ASH37" s="672"/>
      <c r="ASI37" s="672"/>
      <c r="ASJ37" s="673"/>
      <c r="ASK37" s="263">
        <f>'別表_個別勤務状況（1～60）'!$A$37</f>
        <v>23</v>
      </c>
      <c r="ASL37" s="264" t="str">
        <f>'別表_個別勤務状況（1～60）'!$B$37</f>
        <v>金</v>
      </c>
      <c r="ASM37" s="660"/>
      <c r="ASN37" s="661"/>
      <c r="ASO37" s="660"/>
      <c r="ASP37" s="661"/>
      <c r="ASQ37" s="660"/>
      <c r="ASR37" s="661"/>
      <c r="ASS37" s="660"/>
      <c r="AST37" s="661"/>
      <c r="ASU37" s="662" t="str">
        <f>IFERROR(IF(OR(ASL37="日",ASL37="祝",ASL37=0,ASM37=""),"　",MAX(IF(AND(ASM37&lt;=ASU14,ASO37&gt;ASV14),ASV14-ASU14,IF(AND(ASM37&gt;ASU14,ASO37&lt;=ASV14),ASO37-ASM37,IF(AND(ASM37&lt;=ASU14,ASO37&lt;=ASV14),ASO37-ASU14,IF(AND(ASM37&gt;ASU14,ASO37&gt;ASV14),ASV14-ASM37,0)))),0)),0)</f>
        <v>　</v>
      </c>
      <c r="ASV37" s="663"/>
      <c r="ASW37" s="664"/>
      <c r="ASX37" s="662" t="str">
        <f>IFERROR(IF(OR(ASL37="日",ASL37="祝",ASL37=0,ASQ37=""),"　",MAX(IF(AND(ASQ37&gt;ATA14,ASS37&gt;ASY14),0,IF(AND(ASQ37&lt;=ATA14,ASQ37&gt;ASX14,ASS37&gt;ASY14),ATA14-ASQ37,IF(AND(ASQ37&lt;=ATA14,ASQ37&lt;=ASX14,ASS37&gt;ASY14),ATA14-ASX14,IF(AND(ASQ37&gt;ASX14,ASS37&lt;=ASY14),ASS37-ASQ37,IF(AND(ASQ37&lt;=ASX14,ASS37&lt;=ASY14),ASS37-ASX14,0))))),0)),0)</f>
        <v>　</v>
      </c>
      <c r="ASY37" s="663"/>
      <c r="ASZ37" s="664"/>
      <c r="ATA37" s="662" t="str">
        <f>IFERROR(IF(OR(ASL37="日",ASL37="祝",ASL37=0,ASQ37=0),"　",MAX(IF(AND(ASQ37&lt;=ATA14,ASS37&gt;ATB14),ATB14-ATA14,IF(ASS37&lt;=ATB14,0,IF(AND(ASQ37&gt;ATA14,ASS37&gt;ATB14),ATB14-ASQ37,0))),0)),0)</f>
        <v>　</v>
      </c>
      <c r="ATB37" s="663"/>
      <c r="ATC37" s="664"/>
      <c r="ATD37" s="662" t="str">
        <f>IFERROR(IF(OR(ASL37="日",ASL37="祝",ASL37=0,ASQ37=0),"　",MAX(IF(ASQ37&gt;ATD14,ASS37-ASQ37,IF(ASQ37&lt;=ATD14,ASS37-ATD14,0)),0)),0)</f>
        <v>　</v>
      </c>
      <c r="ATE37" s="663"/>
      <c r="ATF37" s="664"/>
      <c r="ATG37" s="662" t="str">
        <f>IFERROR(IF(OR(ASL37="日",ASL37="祝",ASL37=0,ASM37=""),"　",MAX(IF(AND(ASM37&lt;=ATG14,ASO37&gt;ATH14),ATH14-ATG14,IF(AND(ASM37&gt;ATG14,ASO37&lt;=ATH14),ASO37-ASM37,IF(AND(ASM37&lt;=ATG14,ASO37&lt;=ATH14),ASO37-ATG14,IF(AND(ASM37&gt;ATG14,ASO37&gt;ATH14),ATH14-ASM37,0)))),0)),0)</f>
        <v>　</v>
      </c>
      <c r="ATH37" s="663"/>
      <c r="ATI37" s="664"/>
      <c r="ATJ37" s="662" t="str">
        <f>IFERROR(IF(OR(ASL37="日",ASL37="祝",ASL37=0,ASQ37=0),"　",MAX(IF(AND(ASQ37&gt;ATM14,ASS37&gt;ATK14),0,IF(AND(ASQ37&lt;=ATM14,ASQ37&gt;ATJ14,ASS37&gt;ATK14),ATM14-ASQ37,IF(AND(ASQ37&lt;=ATM14,ASQ37&lt;=ATJ14,ASS37&gt;ATK14),ATM14-ATJ14,IF(AND(ASQ37&gt;ATJ14,ASS37&lt;=ATK14),ASS37-ASQ37,IF(AND(ASQ37&lt;=ATJ14,ASS37&lt;=ATK14),ASS37-ATJ14,0))))),0)),0)</f>
        <v>　</v>
      </c>
      <c r="ATK37" s="663"/>
      <c r="ATL37" s="664"/>
      <c r="ATM37" s="662" t="str">
        <f>IFERROR(IF(OR(ASL37="日",ASL37="祝",ASL37=0,ASQ37=0),"　",MAX(IF(AND(ASQ37&lt;=ATM14,ASS37&gt;ATN14),ATN14-ATM14,IF(ASS37&lt;=ATN14,0,IF(AND(ASQ37&gt;ATM14,ASS37&gt;ATN14),ATN14-ASQ37,0))),0)),0)</f>
        <v>　</v>
      </c>
      <c r="ATN37" s="663"/>
      <c r="ATO37" s="664"/>
      <c r="ATP37" s="662" t="str">
        <f t="shared" si="20"/>
        <v>　</v>
      </c>
      <c r="ATQ37" s="663"/>
      <c r="ATR37" s="664"/>
      <c r="ATS37" s="665" t="str">
        <f>IF(ATV37="×",TIME(0,0,0),IF(AUF4="非常勤",ASU37,ATG37))</f>
        <v>　</v>
      </c>
      <c r="ATT37" s="666"/>
      <c r="ATU37" s="667"/>
      <c r="ATV37" s="265"/>
      <c r="ATW37" s="665" t="str">
        <f>IF(ATZ37="×",TIME(0,0,0),IF(AUF4="非常勤",ASX37,ATJ37))</f>
        <v>　</v>
      </c>
      <c r="ATX37" s="666"/>
      <c r="ATY37" s="667"/>
      <c r="ATZ37" s="265"/>
      <c r="AUA37" s="665" t="str">
        <f>IF(AUD37="×",TIME(0,0,0),IF(AUF4="非常勤",ATA37,ATM37))</f>
        <v>　</v>
      </c>
      <c r="AUB37" s="666"/>
      <c r="AUC37" s="667"/>
      <c r="AUD37" s="265"/>
      <c r="AUE37" s="665" t="str">
        <f>IF(AUH37="×",TIME(0,0,0),IF(AUF4="非常勤",ATD37,ATP37))</f>
        <v>　</v>
      </c>
      <c r="AUF37" s="666"/>
      <c r="AUG37" s="667"/>
      <c r="AUH37" s="265"/>
      <c r="AUI37" s="720"/>
      <c r="AUJ37" s="720"/>
      <c r="AUK37" s="668"/>
      <c r="AUL37" s="670"/>
      <c r="AUM37" s="669"/>
      <c r="AUN37" s="671"/>
      <c r="AUO37" s="672"/>
      <c r="AUP37" s="672"/>
      <c r="AUQ37" s="673"/>
      <c r="AUR37" s="263">
        <f>'別表_個別勤務状況（1～60）'!$A$37</f>
        <v>23</v>
      </c>
      <c r="AUS37" s="264" t="str">
        <f>'別表_個別勤務状況（1～60）'!$B$37</f>
        <v>金</v>
      </c>
      <c r="AUT37" s="660"/>
      <c r="AUU37" s="661"/>
      <c r="AUV37" s="660"/>
      <c r="AUW37" s="661"/>
      <c r="AUX37" s="660"/>
      <c r="AUY37" s="661"/>
      <c r="AUZ37" s="660"/>
      <c r="AVA37" s="661"/>
      <c r="AVB37" s="662" t="str">
        <f>IFERROR(IF(OR(AUS37="日",AUS37="祝",AUS37=0,AUT37=""),"　",MAX(IF(AND(AUT37&lt;=AVB14,AUV37&gt;AVC14),AVC14-AVB14,IF(AND(AUT37&gt;AVB14,AUV37&lt;=AVC14),AUV37-AUT37,IF(AND(AUT37&lt;=AVB14,AUV37&lt;=AVC14),AUV37-AVB14,IF(AND(AUT37&gt;AVB14,AUV37&gt;AVC14),AVC14-AUT37,0)))),0)),0)</f>
        <v>　</v>
      </c>
      <c r="AVC37" s="663"/>
      <c r="AVD37" s="664"/>
      <c r="AVE37" s="662" t="str">
        <f>IFERROR(IF(OR(AUS37="日",AUS37="祝",AUS37=0,AUX37=""),"　",MAX(IF(AND(AUX37&gt;AVH14,AUZ37&gt;AVF14),0,IF(AND(AUX37&lt;=AVH14,AUX37&gt;AVE14,AUZ37&gt;AVF14),AVH14-AUX37,IF(AND(AUX37&lt;=AVH14,AUX37&lt;=AVE14,AUZ37&gt;AVF14),AVH14-AVE14,IF(AND(AUX37&gt;AVE14,AUZ37&lt;=AVF14),AUZ37-AUX37,IF(AND(AUX37&lt;=AVE14,AUZ37&lt;=AVF14),AUZ37-AVE14,0))))),0)),0)</f>
        <v>　</v>
      </c>
      <c r="AVF37" s="663"/>
      <c r="AVG37" s="664"/>
      <c r="AVH37" s="662" t="str">
        <f>IFERROR(IF(OR(AUS37="日",AUS37="祝",AUS37=0,AUX37=0),"　",MAX(IF(AND(AUX37&lt;=AVH14,AUZ37&gt;AVI14),AVI14-AVH14,IF(AUZ37&lt;=AVI14,0,IF(AND(AUX37&gt;AVH14,AUZ37&gt;AVI14),AVI14-AUX37,0))),0)),0)</f>
        <v>　</v>
      </c>
      <c r="AVI37" s="663"/>
      <c r="AVJ37" s="664"/>
      <c r="AVK37" s="662" t="str">
        <f>IFERROR(IF(OR(AUS37="日",AUS37="祝",AUS37=0,AUX37=0),"　",MAX(IF(AUX37&gt;AVK14,AUZ37-AUX37,IF(AUX37&lt;=AVK14,AUZ37-AVK14,0)),0)),0)</f>
        <v>　</v>
      </c>
      <c r="AVL37" s="663"/>
      <c r="AVM37" s="664"/>
      <c r="AVN37" s="662" t="str">
        <f>IFERROR(IF(OR(AUS37="日",AUS37="祝",AUS37=0,AUT37=""),"　",MAX(IF(AND(AUT37&lt;=AVN14,AUV37&gt;AVO14),AVO14-AVN14,IF(AND(AUT37&gt;AVN14,AUV37&lt;=AVO14),AUV37-AUT37,IF(AND(AUT37&lt;=AVN14,AUV37&lt;=AVO14),AUV37-AVN14,IF(AND(AUT37&gt;AVN14,AUV37&gt;AVO14),AVO14-AUT37,0)))),0)),0)</f>
        <v>　</v>
      </c>
      <c r="AVO37" s="663"/>
      <c r="AVP37" s="664"/>
      <c r="AVQ37" s="662" t="str">
        <f>IFERROR(IF(OR(AUS37="日",AUS37="祝",AUS37=0,AUX37=0),"　",MAX(IF(AND(AUX37&gt;AVT14,AUZ37&gt;AVR14),0,IF(AND(AUX37&lt;=AVT14,AUX37&gt;AVQ14,AUZ37&gt;AVR14),AVT14-AUX37,IF(AND(AUX37&lt;=AVT14,AUX37&lt;=AVQ14,AUZ37&gt;AVR14),AVT14-AVQ14,IF(AND(AUX37&gt;AVQ14,AUZ37&lt;=AVR14),AUZ37-AUX37,IF(AND(AUX37&lt;=AVQ14,AUZ37&lt;=AVR14),AUZ37-AVQ14,0))))),0)),0)</f>
        <v>　</v>
      </c>
      <c r="AVR37" s="663"/>
      <c r="AVS37" s="664"/>
      <c r="AVT37" s="662" t="str">
        <f>IFERROR(IF(OR(AUS37="日",AUS37="祝",AUS37=0,AUX37=0),"　",MAX(IF(AND(AUX37&lt;=AVT14,AUZ37&gt;AVU14),AVU14-AVT14,IF(AUZ37&lt;=AVU14,0,IF(AND(AUX37&gt;AVT14,AUZ37&gt;AVU14),AVU14-AUX37,0))),0)),0)</f>
        <v>　</v>
      </c>
      <c r="AVU37" s="663"/>
      <c r="AVV37" s="664"/>
      <c r="AVW37" s="662" t="str">
        <f t="shared" si="21"/>
        <v>　</v>
      </c>
      <c r="AVX37" s="663"/>
      <c r="AVY37" s="664"/>
      <c r="AVZ37" s="665" t="str">
        <f>IF(AWC37="×",TIME(0,0,0),IF(AWM4="非常勤",AVB37,AVN37))</f>
        <v>　</v>
      </c>
      <c r="AWA37" s="666"/>
      <c r="AWB37" s="667"/>
      <c r="AWC37" s="265"/>
      <c r="AWD37" s="665" t="str">
        <f>IF(AWG37="×",TIME(0,0,0),IF(AWM4="非常勤",AVE37,AVQ37))</f>
        <v>　</v>
      </c>
      <c r="AWE37" s="666"/>
      <c r="AWF37" s="667"/>
      <c r="AWG37" s="265"/>
      <c r="AWH37" s="665" t="str">
        <f>IF(AWK37="×",TIME(0,0,0),IF(AWM4="非常勤",AVH37,AVT37))</f>
        <v>　</v>
      </c>
      <c r="AWI37" s="666"/>
      <c r="AWJ37" s="667"/>
      <c r="AWK37" s="265"/>
      <c r="AWL37" s="665" t="str">
        <f>IF(AWO37="×",TIME(0,0,0),IF(AWM4="非常勤",AVK37,AVW37))</f>
        <v>　</v>
      </c>
      <c r="AWM37" s="666"/>
      <c r="AWN37" s="667"/>
      <c r="AWO37" s="265"/>
      <c r="AWP37" s="720"/>
      <c r="AWQ37" s="720"/>
      <c r="AWR37" s="668"/>
      <c r="AWS37" s="670"/>
      <c r="AWT37" s="669"/>
      <c r="AWU37" s="671"/>
      <c r="AWV37" s="672"/>
      <c r="AWW37" s="672"/>
      <c r="AWX37" s="673"/>
      <c r="AWY37" s="263">
        <f>'別表_個別勤務状況（1～60）'!$A$37</f>
        <v>23</v>
      </c>
      <c r="AWZ37" s="264" t="str">
        <f>'別表_個別勤務状況（1～60）'!$B$37</f>
        <v>金</v>
      </c>
      <c r="AXA37" s="660"/>
      <c r="AXB37" s="661"/>
      <c r="AXC37" s="660"/>
      <c r="AXD37" s="661"/>
      <c r="AXE37" s="660"/>
      <c r="AXF37" s="661"/>
      <c r="AXG37" s="660"/>
      <c r="AXH37" s="661"/>
      <c r="AXI37" s="662" t="str">
        <f>IFERROR(IF(OR(AWZ37="日",AWZ37="祝",AWZ37=0,AXA37=""),"　",MAX(IF(AND(AXA37&lt;=AXI14,AXC37&gt;AXJ14),AXJ14-AXI14,IF(AND(AXA37&gt;AXI14,AXC37&lt;=AXJ14),AXC37-AXA37,IF(AND(AXA37&lt;=AXI14,AXC37&lt;=AXJ14),AXC37-AXI14,IF(AND(AXA37&gt;AXI14,AXC37&gt;AXJ14),AXJ14-AXA37,0)))),0)),0)</f>
        <v>　</v>
      </c>
      <c r="AXJ37" s="663"/>
      <c r="AXK37" s="664"/>
      <c r="AXL37" s="662" t="str">
        <f>IFERROR(IF(OR(AWZ37="日",AWZ37="祝",AWZ37=0,AXE37=""),"　",MAX(IF(AND(AXE37&gt;AXO14,AXG37&gt;AXM14),0,IF(AND(AXE37&lt;=AXO14,AXE37&gt;AXL14,AXG37&gt;AXM14),AXO14-AXE37,IF(AND(AXE37&lt;=AXO14,AXE37&lt;=AXL14,AXG37&gt;AXM14),AXO14-AXL14,IF(AND(AXE37&gt;AXL14,AXG37&lt;=AXM14),AXG37-AXE37,IF(AND(AXE37&lt;=AXL14,AXG37&lt;=AXM14),AXG37-AXL14,0))))),0)),0)</f>
        <v>　</v>
      </c>
      <c r="AXM37" s="663"/>
      <c r="AXN37" s="664"/>
      <c r="AXO37" s="662" t="str">
        <f>IFERROR(IF(OR(AWZ37="日",AWZ37="祝",AWZ37=0,AXE37=0),"　",MAX(IF(AND(AXE37&lt;=AXO14,AXG37&gt;AXP14),AXP14-AXO14,IF(AXG37&lt;=AXP14,0,IF(AND(AXE37&gt;AXO14,AXG37&gt;AXP14),AXP14-AXE37,0))),0)),0)</f>
        <v>　</v>
      </c>
      <c r="AXP37" s="663"/>
      <c r="AXQ37" s="664"/>
      <c r="AXR37" s="662" t="str">
        <f>IFERROR(IF(OR(AWZ37="日",AWZ37="祝",AWZ37=0,AXE37=0),"　",MAX(IF(AXE37&gt;AXR14,AXG37-AXE37,IF(AXE37&lt;=AXR14,AXG37-AXR14,0)),0)),0)</f>
        <v>　</v>
      </c>
      <c r="AXS37" s="663"/>
      <c r="AXT37" s="664"/>
      <c r="AXU37" s="662" t="str">
        <f>IFERROR(IF(OR(AWZ37="日",AWZ37="祝",AWZ37=0,AXA37=""),"　",MAX(IF(AND(AXA37&lt;=AXU14,AXC37&gt;AXV14),AXV14-AXU14,IF(AND(AXA37&gt;AXU14,AXC37&lt;=AXV14),AXC37-AXA37,IF(AND(AXA37&lt;=AXU14,AXC37&lt;=AXV14),AXC37-AXU14,IF(AND(AXA37&gt;AXU14,AXC37&gt;AXV14),AXV14-AXA37,0)))),0)),0)</f>
        <v>　</v>
      </c>
      <c r="AXV37" s="663"/>
      <c r="AXW37" s="664"/>
      <c r="AXX37" s="662" t="str">
        <f>IFERROR(IF(OR(AWZ37="日",AWZ37="祝",AWZ37=0,AXE37=0),"　",MAX(IF(AND(AXE37&gt;AYA14,AXG37&gt;AXY14),0,IF(AND(AXE37&lt;=AYA14,AXE37&gt;AXX14,AXG37&gt;AXY14),AYA14-AXE37,IF(AND(AXE37&lt;=AYA14,AXE37&lt;=AXX14,AXG37&gt;AXY14),AYA14-AXX14,IF(AND(AXE37&gt;AXX14,AXG37&lt;=AXY14),AXG37-AXE37,IF(AND(AXE37&lt;=AXX14,AXG37&lt;=AXY14),AXG37-AXX14,0))))),0)),0)</f>
        <v>　</v>
      </c>
      <c r="AXY37" s="663"/>
      <c r="AXZ37" s="664"/>
      <c r="AYA37" s="662" t="str">
        <f>IFERROR(IF(OR(AWZ37="日",AWZ37="祝",AWZ37=0,AXE37=0),"　",MAX(IF(AND(AXE37&lt;=AYA14,AXG37&gt;AYB14),AYB14-AYA14,IF(AXG37&lt;=AYB14,0,IF(AND(AXE37&gt;AYA14,AXG37&gt;AYB14),AYB14-AXE37,0))),0)),0)</f>
        <v>　</v>
      </c>
      <c r="AYB37" s="663"/>
      <c r="AYC37" s="664"/>
      <c r="AYD37" s="662" t="str">
        <f t="shared" si="22"/>
        <v>　</v>
      </c>
      <c r="AYE37" s="663"/>
      <c r="AYF37" s="664"/>
      <c r="AYG37" s="665" t="str">
        <f>IF(AYJ37="×",TIME(0,0,0),IF(AYT4="非常勤",AXI37,AXU37))</f>
        <v>　</v>
      </c>
      <c r="AYH37" s="666"/>
      <c r="AYI37" s="667"/>
      <c r="AYJ37" s="265"/>
      <c r="AYK37" s="665" t="str">
        <f>IF(AYN37="×",TIME(0,0,0),IF(AYT4="非常勤",AXL37,AXX37))</f>
        <v>　</v>
      </c>
      <c r="AYL37" s="666"/>
      <c r="AYM37" s="667"/>
      <c r="AYN37" s="265"/>
      <c r="AYO37" s="665" t="str">
        <f>IF(AYR37="×",TIME(0,0,0),IF(AYT4="非常勤",AXO37,AYA37))</f>
        <v>　</v>
      </c>
      <c r="AYP37" s="666"/>
      <c r="AYQ37" s="667"/>
      <c r="AYR37" s="265"/>
      <c r="AYS37" s="665" t="str">
        <f>IF(AYV37="×",TIME(0,0,0),IF(AYT4="非常勤",AXR37,AYD37))</f>
        <v>　</v>
      </c>
      <c r="AYT37" s="666"/>
      <c r="AYU37" s="667"/>
      <c r="AYV37" s="265"/>
      <c r="AYW37" s="720"/>
      <c r="AYX37" s="720"/>
      <c r="AYY37" s="668"/>
      <c r="AYZ37" s="670"/>
      <c r="AZA37" s="669"/>
      <c r="AZB37" s="671"/>
      <c r="AZC37" s="672"/>
      <c r="AZD37" s="672"/>
      <c r="AZE37" s="673"/>
      <c r="AZF37" s="263">
        <f>'別表_個別勤務状況（1～60）'!$A$37</f>
        <v>23</v>
      </c>
      <c r="AZG37" s="264" t="str">
        <f>'別表_個別勤務状況（1～60）'!$B$37</f>
        <v>金</v>
      </c>
      <c r="AZH37" s="660"/>
      <c r="AZI37" s="661"/>
      <c r="AZJ37" s="660"/>
      <c r="AZK37" s="661"/>
      <c r="AZL37" s="660"/>
      <c r="AZM37" s="661"/>
      <c r="AZN37" s="660"/>
      <c r="AZO37" s="661"/>
      <c r="AZP37" s="662" t="str">
        <f>IFERROR(IF(OR(AZG37="日",AZG37="祝",AZG37=0,AZH37=""),"　",MAX(IF(AND(AZH37&lt;=AZP14,AZJ37&gt;AZQ14),AZQ14-AZP14,IF(AND(AZH37&gt;AZP14,AZJ37&lt;=AZQ14),AZJ37-AZH37,IF(AND(AZH37&lt;=AZP14,AZJ37&lt;=AZQ14),AZJ37-AZP14,IF(AND(AZH37&gt;AZP14,AZJ37&gt;AZQ14),AZQ14-AZH37,0)))),0)),0)</f>
        <v>　</v>
      </c>
      <c r="AZQ37" s="663"/>
      <c r="AZR37" s="664"/>
      <c r="AZS37" s="662" t="str">
        <f>IFERROR(IF(OR(AZG37="日",AZG37="祝",AZG37=0,AZL37=""),"　",MAX(IF(AND(AZL37&gt;AZV14,AZN37&gt;AZT14),0,IF(AND(AZL37&lt;=AZV14,AZL37&gt;AZS14,AZN37&gt;AZT14),AZV14-AZL37,IF(AND(AZL37&lt;=AZV14,AZL37&lt;=AZS14,AZN37&gt;AZT14),AZV14-AZS14,IF(AND(AZL37&gt;AZS14,AZN37&lt;=AZT14),AZN37-AZL37,IF(AND(AZL37&lt;=AZS14,AZN37&lt;=AZT14),AZN37-AZS14,0))))),0)),0)</f>
        <v>　</v>
      </c>
      <c r="AZT37" s="663"/>
      <c r="AZU37" s="664"/>
      <c r="AZV37" s="662" t="str">
        <f>IFERROR(IF(OR(AZG37="日",AZG37="祝",AZG37=0,AZL37=0),"　",MAX(IF(AND(AZL37&lt;=AZV14,AZN37&gt;AZW14),AZW14-AZV14,IF(AZN37&lt;=AZW14,0,IF(AND(AZL37&gt;AZV14,AZN37&gt;AZW14),AZW14-AZL37,0))),0)),0)</f>
        <v>　</v>
      </c>
      <c r="AZW37" s="663"/>
      <c r="AZX37" s="664"/>
      <c r="AZY37" s="662" t="str">
        <f>IFERROR(IF(OR(AZG37="日",AZG37="祝",AZG37=0,AZL37=0),"　",MAX(IF(AZL37&gt;AZY14,AZN37-AZL37,IF(AZL37&lt;=AZY14,AZN37-AZY14,0)),0)),0)</f>
        <v>　</v>
      </c>
      <c r="AZZ37" s="663"/>
      <c r="BAA37" s="664"/>
      <c r="BAB37" s="662" t="str">
        <f>IFERROR(IF(OR(AZG37="日",AZG37="祝",AZG37=0,AZH37=""),"　",MAX(IF(AND(AZH37&lt;=BAB14,AZJ37&gt;BAC14),BAC14-BAB14,IF(AND(AZH37&gt;BAB14,AZJ37&lt;=BAC14),AZJ37-AZH37,IF(AND(AZH37&lt;=BAB14,AZJ37&lt;=BAC14),AZJ37-BAB14,IF(AND(AZH37&gt;BAB14,AZJ37&gt;BAC14),BAC14-AZH37,0)))),0)),0)</f>
        <v>　</v>
      </c>
      <c r="BAC37" s="663"/>
      <c r="BAD37" s="664"/>
      <c r="BAE37" s="662" t="str">
        <f>IFERROR(IF(OR(AZG37="日",AZG37="祝",AZG37=0,AZL37=0),"　",MAX(IF(AND(AZL37&gt;BAH14,AZN37&gt;BAF14),0,IF(AND(AZL37&lt;=BAH14,AZL37&gt;BAE14,AZN37&gt;BAF14),BAH14-AZL37,IF(AND(AZL37&lt;=BAH14,AZL37&lt;=BAE14,AZN37&gt;BAF14),BAH14-BAE14,IF(AND(AZL37&gt;BAE14,AZN37&lt;=BAF14),AZN37-AZL37,IF(AND(AZL37&lt;=BAE14,AZN37&lt;=BAF14),AZN37-BAE14,0))))),0)),0)</f>
        <v>　</v>
      </c>
      <c r="BAF37" s="663"/>
      <c r="BAG37" s="664"/>
      <c r="BAH37" s="662" t="str">
        <f>IFERROR(IF(OR(AZG37="日",AZG37="祝",AZG37=0,AZL37=0),"　",MAX(IF(AND(AZL37&lt;=BAH14,AZN37&gt;BAI14),BAI14-BAH14,IF(AZN37&lt;=BAI14,0,IF(AND(AZL37&gt;BAH14,AZN37&gt;BAI14),BAI14-AZL37,0))),0)),0)</f>
        <v>　</v>
      </c>
      <c r="BAI37" s="663"/>
      <c r="BAJ37" s="664"/>
      <c r="BAK37" s="662" t="str">
        <f t="shared" si="23"/>
        <v>　</v>
      </c>
      <c r="BAL37" s="663"/>
      <c r="BAM37" s="664"/>
      <c r="BAN37" s="665" t="str">
        <f>IF(BAQ37="×",TIME(0,0,0),IF(BBA4="非常勤",AZP37,BAB37))</f>
        <v>　</v>
      </c>
      <c r="BAO37" s="666"/>
      <c r="BAP37" s="667"/>
      <c r="BAQ37" s="265"/>
      <c r="BAR37" s="665" t="str">
        <f>IF(BAU37="×",TIME(0,0,0),IF(BBA4="非常勤",AZS37,BAE37))</f>
        <v>　</v>
      </c>
      <c r="BAS37" s="666"/>
      <c r="BAT37" s="667"/>
      <c r="BAU37" s="265"/>
      <c r="BAV37" s="665" t="str">
        <f>IF(BAY37="×",TIME(0,0,0),IF(BBA4="非常勤",AZV37,BAH37))</f>
        <v>　</v>
      </c>
      <c r="BAW37" s="666"/>
      <c r="BAX37" s="667"/>
      <c r="BAY37" s="265"/>
      <c r="BAZ37" s="665" t="str">
        <f>IF(BBC37="×",TIME(0,0,0),IF(BBA4="非常勤",AZY37,BAK37))</f>
        <v>　</v>
      </c>
      <c r="BBA37" s="666"/>
      <c r="BBB37" s="667"/>
      <c r="BBC37" s="265"/>
      <c r="BBD37" s="720"/>
      <c r="BBE37" s="720"/>
      <c r="BBF37" s="668"/>
      <c r="BBG37" s="670"/>
      <c r="BBH37" s="669"/>
      <c r="BBI37" s="671"/>
      <c r="BBJ37" s="672"/>
      <c r="BBK37" s="672"/>
      <c r="BBL37" s="673"/>
      <c r="BBM37" s="263">
        <f>'別表_個別勤務状況（1～60）'!$A$37</f>
        <v>23</v>
      </c>
      <c r="BBN37" s="264" t="str">
        <f>'別表_個別勤務状況（1～60）'!$B$37</f>
        <v>金</v>
      </c>
      <c r="BBO37" s="660"/>
      <c r="BBP37" s="661"/>
      <c r="BBQ37" s="660"/>
      <c r="BBR37" s="661"/>
      <c r="BBS37" s="660"/>
      <c r="BBT37" s="661"/>
      <c r="BBU37" s="660"/>
      <c r="BBV37" s="661"/>
      <c r="BBW37" s="662" t="str">
        <f>IFERROR(IF(OR(BBN37="日",BBN37="祝",BBN37=0,BBO37=""),"　",MAX(IF(AND(BBO37&lt;=BBW14,BBQ37&gt;BBX14),BBX14-BBW14,IF(AND(BBO37&gt;BBW14,BBQ37&lt;=BBX14),BBQ37-BBO37,IF(AND(BBO37&lt;=BBW14,BBQ37&lt;=BBX14),BBQ37-BBW14,IF(AND(BBO37&gt;BBW14,BBQ37&gt;BBX14),BBX14-BBO37,0)))),0)),0)</f>
        <v>　</v>
      </c>
      <c r="BBX37" s="663"/>
      <c r="BBY37" s="664"/>
      <c r="BBZ37" s="662" t="str">
        <f>IFERROR(IF(OR(BBN37="日",BBN37="祝",BBN37=0,BBS37=""),"　",MAX(IF(AND(BBS37&gt;BCC14,BBU37&gt;BCA14),0,IF(AND(BBS37&lt;=BCC14,BBS37&gt;BBZ14,BBU37&gt;BCA14),BCC14-BBS37,IF(AND(BBS37&lt;=BCC14,BBS37&lt;=BBZ14,BBU37&gt;BCA14),BCC14-BBZ14,IF(AND(BBS37&gt;BBZ14,BBU37&lt;=BCA14),BBU37-BBS37,IF(AND(BBS37&lt;=BBZ14,BBU37&lt;=BCA14),BBU37-BBZ14,0))))),0)),0)</f>
        <v>　</v>
      </c>
      <c r="BCA37" s="663"/>
      <c r="BCB37" s="664"/>
      <c r="BCC37" s="662" t="str">
        <f>IFERROR(IF(OR(BBN37="日",BBN37="祝",BBN37=0,BBS37=0),"　",MAX(IF(AND(BBS37&lt;=BCC14,BBU37&gt;BCD14),BCD14-BCC14,IF(BBU37&lt;=BCD14,0,IF(AND(BBS37&gt;BCC14,BBU37&gt;BCD14),BCD14-BBS37,0))),0)),0)</f>
        <v>　</v>
      </c>
      <c r="BCD37" s="663"/>
      <c r="BCE37" s="664"/>
      <c r="BCF37" s="662" t="str">
        <f>IFERROR(IF(OR(BBN37="日",BBN37="祝",BBN37=0,BBS37=0),"　",MAX(IF(BBS37&gt;BCF14,BBU37-BBS37,IF(BBS37&lt;=BCF14,BBU37-BCF14,0)),0)),0)</f>
        <v>　</v>
      </c>
      <c r="BCG37" s="663"/>
      <c r="BCH37" s="664"/>
      <c r="BCI37" s="662" t="str">
        <f>IFERROR(IF(OR(BBN37="日",BBN37="祝",BBN37=0,BBO37=""),"　",MAX(IF(AND(BBO37&lt;=BCI14,BBQ37&gt;BCJ14),BCJ14-BCI14,IF(AND(BBO37&gt;BCI14,BBQ37&lt;=BCJ14),BBQ37-BBO37,IF(AND(BBO37&lt;=BCI14,BBQ37&lt;=BCJ14),BBQ37-BCI14,IF(AND(BBO37&gt;BCI14,BBQ37&gt;BCJ14),BCJ14-BBO37,0)))),0)),0)</f>
        <v>　</v>
      </c>
      <c r="BCJ37" s="663"/>
      <c r="BCK37" s="664"/>
      <c r="BCL37" s="662" t="str">
        <f>IFERROR(IF(OR(BBN37="日",BBN37="祝",BBN37=0,BBS37=0),"　",MAX(IF(AND(BBS37&gt;BCO14,BBU37&gt;BCM14),0,IF(AND(BBS37&lt;=BCO14,BBS37&gt;BCL14,BBU37&gt;BCM14),BCO14-BBS37,IF(AND(BBS37&lt;=BCO14,BBS37&lt;=BCL14,BBU37&gt;BCM14),BCO14-BCL14,IF(AND(BBS37&gt;BCL14,BBU37&lt;=BCM14),BBU37-BBS37,IF(AND(BBS37&lt;=BCL14,BBU37&lt;=BCM14),BBU37-BCL14,0))))),0)),0)</f>
        <v>　</v>
      </c>
      <c r="BCM37" s="663"/>
      <c r="BCN37" s="664"/>
      <c r="BCO37" s="662" t="str">
        <f>IFERROR(IF(OR(BBN37="日",BBN37="祝",BBN37=0,BBS37=0),"　",MAX(IF(AND(BBS37&lt;=BCO14,BBU37&gt;BCP14),BCP14-BCO14,IF(BBU37&lt;=BCP14,0,IF(AND(BBS37&gt;BCO14,BBU37&gt;BCP14),BCP14-BBS37,0))),0)),0)</f>
        <v>　</v>
      </c>
      <c r="BCP37" s="663"/>
      <c r="BCQ37" s="664"/>
      <c r="BCR37" s="662" t="str">
        <f t="shared" si="24"/>
        <v>　</v>
      </c>
      <c r="BCS37" s="663"/>
      <c r="BCT37" s="664"/>
      <c r="BCU37" s="665" t="str">
        <f>IF(BCX37="×",TIME(0,0,0),IF(BDH4="非常勤",BBW37,BCI37))</f>
        <v>　</v>
      </c>
      <c r="BCV37" s="666"/>
      <c r="BCW37" s="667"/>
      <c r="BCX37" s="265"/>
      <c r="BCY37" s="665" t="str">
        <f>IF(BDB37="×",TIME(0,0,0),IF(BDH4="非常勤",BBZ37,BCL37))</f>
        <v>　</v>
      </c>
      <c r="BCZ37" s="666"/>
      <c r="BDA37" s="667"/>
      <c r="BDB37" s="265"/>
      <c r="BDC37" s="665" t="str">
        <f>IF(BDF37="×",TIME(0,0,0),IF(BDH4="非常勤",BCC37,BCO37))</f>
        <v>　</v>
      </c>
      <c r="BDD37" s="666"/>
      <c r="BDE37" s="667"/>
      <c r="BDF37" s="265"/>
      <c r="BDG37" s="665" t="str">
        <f>IF(BDJ37="×",TIME(0,0,0),IF(BDH4="非常勤",BCF37,BCR37))</f>
        <v>　</v>
      </c>
      <c r="BDH37" s="666"/>
      <c r="BDI37" s="667"/>
      <c r="BDJ37" s="265"/>
      <c r="BDK37" s="720"/>
      <c r="BDL37" s="720"/>
      <c r="BDM37" s="668"/>
      <c r="BDN37" s="670"/>
      <c r="BDO37" s="669"/>
      <c r="BDP37" s="671"/>
      <c r="BDQ37" s="672"/>
      <c r="BDR37" s="672"/>
      <c r="BDS37" s="673"/>
      <c r="BDT37" s="263">
        <f>'別表_個別勤務状況（1～60）'!$A$37</f>
        <v>23</v>
      </c>
      <c r="BDU37" s="264" t="str">
        <f>'別表_個別勤務状況（1～60）'!$B$37</f>
        <v>金</v>
      </c>
      <c r="BDV37" s="660"/>
      <c r="BDW37" s="661"/>
      <c r="BDX37" s="660"/>
      <c r="BDY37" s="661"/>
      <c r="BDZ37" s="660"/>
      <c r="BEA37" s="661"/>
      <c r="BEB37" s="660"/>
      <c r="BEC37" s="661"/>
      <c r="BED37" s="662" t="str">
        <f>IFERROR(IF(OR(BDU37="日",BDU37="祝",BDU37=0,BDV37=""),"　",MAX(IF(AND(BDV37&lt;=BED14,BDX37&gt;BEE14),BEE14-BED14,IF(AND(BDV37&gt;BED14,BDX37&lt;=BEE14),BDX37-BDV37,IF(AND(BDV37&lt;=BED14,BDX37&lt;=BEE14),BDX37-BED14,IF(AND(BDV37&gt;BED14,BDX37&gt;BEE14),BEE14-BDV37,0)))),0)),0)</f>
        <v>　</v>
      </c>
      <c r="BEE37" s="663"/>
      <c r="BEF37" s="664"/>
      <c r="BEG37" s="662" t="str">
        <f>IFERROR(IF(OR(BDU37="日",BDU37="祝",BDU37=0,BDZ37=""),"　",MAX(IF(AND(BDZ37&gt;BEJ14,BEB37&gt;BEH14),0,IF(AND(BDZ37&lt;=BEJ14,BDZ37&gt;BEG14,BEB37&gt;BEH14),BEJ14-BDZ37,IF(AND(BDZ37&lt;=BEJ14,BDZ37&lt;=BEG14,BEB37&gt;BEH14),BEJ14-BEG14,IF(AND(BDZ37&gt;BEG14,BEB37&lt;=BEH14),BEB37-BDZ37,IF(AND(BDZ37&lt;=BEG14,BEB37&lt;=BEH14),BEB37-BEG14,0))))),0)),0)</f>
        <v>　</v>
      </c>
      <c r="BEH37" s="663"/>
      <c r="BEI37" s="664"/>
      <c r="BEJ37" s="662" t="str">
        <f>IFERROR(IF(OR(BDU37="日",BDU37="祝",BDU37=0,BDZ37=0),"　",MAX(IF(AND(BDZ37&lt;=BEJ14,BEB37&gt;BEK14),BEK14-BEJ14,IF(BEB37&lt;=BEK14,0,IF(AND(BDZ37&gt;BEJ14,BEB37&gt;BEK14),BEK14-BDZ37,0))),0)),0)</f>
        <v>　</v>
      </c>
      <c r="BEK37" s="663"/>
      <c r="BEL37" s="664"/>
      <c r="BEM37" s="662" t="str">
        <f>IFERROR(IF(OR(BDU37="日",BDU37="祝",BDU37=0,BDZ37=0),"　",MAX(IF(BDZ37&gt;BEM14,BEB37-BDZ37,IF(BDZ37&lt;=BEM14,BEB37-BEM14,0)),0)),0)</f>
        <v>　</v>
      </c>
      <c r="BEN37" s="663"/>
      <c r="BEO37" s="664"/>
      <c r="BEP37" s="662" t="str">
        <f>IFERROR(IF(OR(BDU37="日",BDU37="祝",BDU37=0,BDV37=""),"　",MAX(IF(AND(BDV37&lt;=BEP14,BDX37&gt;BEQ14),BEQ14-BEP14,IF(AND(BDV37&gt;BEP14,BDX37&lt;=BEQ14),BDX37-BDV37,IF(AND(BDV37&lt;=BEP14,BDX37&lt;=BEQ14),BDX37-BEP14,IF(AND(BDV37&gt;BEP14,BDX37&gt;BEQ14),BEQ14-BDV37,0)))),0)),0)</f>
        <v>　</v>
      </c>
      <c r="BEQ37" s="663"/>
      <c r="BER37" s="664"/>
      <c r="BES37" s="662" t="str">
        <f>IFERROR(IF(OR(BDU37="日",BDU37="祝",BDU37=0,BDZ37=0),"　",MAX(IF(AND(BDZ37&gt;BEV14,BEB37&gt;BET14),0,IF(AND(BDZ37&lt;=BEV14,BDZ37&gt;BES14,BEB37&gt;BET14),BEV14-BDZ37,IF(AND(BDZ37&lt;=BEV14,BDZ37&lt;=BES14,BEB37&gt;BET14),BEV14-BES14,IF(AND(BDZ37&gt;BES14,BEB37&lt;=BET14),BEB37-BDZ37,IF(AND(BDZ37&lt;=BES14,BEB37&lt;=BET14),BEB37-BES14,0))))),0)),0)</f>
        <v>　</v>
      </c>
      <c r="BET37" s="663"/>
      <c r="BEU37" s="664"/>
      <c r="BEV37" s="662" t="str">
        <f>IFERROR(IF(OR(BDU37="日",BDU37="祝",BDU37=0,BDZ37=0),"　",MAX(IF(AND(BDZ37&lt;=BEV14,BEB37&gt;BEW14),BEW14-BEV14,IF(BEB37&lt;=BEW14,0,IF(AND(BDZ37&gt;BEV14,BEB37&gt;BEW14),BEW14-BDZ37,0))),0)),0)</f>
        <v>　</v>
      </c>
      <c r="BEW37" s="663"/>
      <c r="BEX37" s="664"/>
      <c r="BEY37" s="662" t="str">
        <f t="shared" si="25"/>
        <v>　</v>
      </c>
      <c r="BEZ37" s="663"/>
      <c r="BFA37" s="664"/>
      <c r="BFB37" s="665" t="str">
        <f>IF(BFE37="×",TIME(0,0,0),IF(BFO4="非常勤",BED37,BEP37))</f>
        <v>　</v>
      </c>
      <c r="BFC37" s="666"/>
      <c r="BFD37" s="667"/>
      <c r="BFE37" s="265"/>
      <c r="BFF37" s="665" t="str">
        <f>IF(BFI37="×",TIME(0,0,0),IF(BFO4="非常勤",BEG37,BES37))</f>
        <v>　</v>
      </c>
      <c r="BFG37" s="666"/>
      <c r="BFH37" s="667"/>
      <c r="BFI37" s="265"/>
      <c r="BFJ37" s="665" t="str">
        <f>IF(BFM37="×",TIME(0,0,0),IF(BFO4="非常勤",BEJ37,BEV37))</f>
        <v>　</v>
      </c>
      <c r="BFK37" s="666"/>
      <c r="BFL37" s="667"/>
      <c r="BFM37" s="265"/>
      <c r="BFN37" s="665" t="str">
        <f>IF(BFQ37="×",TIME(0,0,0),IF(BFO4="非常勤",BEM37,BEY37))</f>
        <v>　</v>
      </c>
      <c r="BFO37" s="666"/>
      <c r="BFP37" s="667"/>
      <c r="BFQ37" s="265"/>
      <c r="BFR37" s="720"/>
      <c r="BFS37" s="720"/>
      <c r="BFT37" s="668"/>
      <c r="BFU37" s="670"/>
      <c r="BFV37" s="669"/>
      <c r="BFW37" s="671"/>
      <c r="BFX37" s="672"/>
      <c r="BFY37" s="672"/>
      <c r="BFZ37" s="673"/>
      <c r="BGA37" s="263">
        <f>'別表_個別勤務状況（1～60）'!$A$37</f>
        <v>23</v>
      </c>
      <c r="BGB37" s="264" t="str">
        <f>'別表_個別勤務状況（1～60）'!$B$37</f>
        <v>金</v>
      </c>
      <c r="BGC37" s="660"/>
      <c r="BGD37" s="661"/>
      <c r="BGE37" s="660"/>
      <c r="BGF37" s="661"/>
      <c r="BGG37" s="660"/>
      <c r="BGH37" s="661"/>
      <c r="BGI37" s="660"/>
      <c r="BGJ37" s="661"/>
      <c r="BGK37" s="662" t="str">
        <f>IFERROR(IF(OR(BGB37="日",BGB37="祝",BGB37=0,BGC37=""),"　",MAX(IF(AND(BGC37&lt;=BGK14,BGE37&gt;BGL14),BGL14-BGK14,IF(AND(BGC37&gt;BGK14,BGE37&lt;=BGL14),BGE37-BGC37,IF(AND(BGC37&lt;=BGK14,BGE37&lt;=BGL14),BGE37-BGK14,IF(AND(BGC37&gt;BGK14,BGE37&gt;BGL14),BGL14-BGC37,0)))),0)),0)</f>
        <v>　</v>
      </c>
      <c r="BGL37" s="663"/>
      <c r="BGM37" s="664"/>
      <c r="BGN37" s="662" t="str">
        <f>IFERROR(IF(OR(BGB37="日",BGB37="祝",BGB37=0,BGG37=""),"　",MAX(IF(AND(BGG37&gt;BGQ14,BGI37&gt;BGO14),0,IF(AND(BGG37&lt;=BGQ14,BGG37&gt;BGN14,BGI37&gt;BGO14),BGQ14-BGG37,IF(AND(BGG37&lt;=BGQ14,BGG37&lt;=BGN14,BGI37&gt;BGO14),BGQ14-BGN14,IF(AND(BGG37&gt;BGN14,BGI37&lt;=BGO14),BGI37-BGG37,IF(AND(BGG37&lt;=BGN14,BGI37&lt;=BGO14),BGI37-BGN14,0))))),0)),0)</f>
        <v>　</v>
      </c>
      <c r="BGO37" s="663"/>
      <c r="BGP37" s="664"/>
      <c r="BGQ37" s="662" t="str">
        <f>IFERROR(IF(OR(BGB37="日",BGB37="祝",BGB37=0,BGG37=0),"　",MAX(IF(AND(BGG37&lt;=BGQ14,BGI37&gt;BGR14),BGR14-BGQ14,IF(BGI37&lt;=BGR14,0,IF(AND(BGG37&gt;BGQ14,BGI37&gt;BGR14),BGR14-BGG37,0))),0)),0)</f>
        <v>　</v>
      </c>
      <c r="BGR37" s="663"/>
      <c r="BGS37" s="664"/>
      <c r="BGT37" s="662" t="str">
        <f>IFERROR(IF(OR(BGB37="日",BGB37="祝",BGB37=0,BGG37=0),"　",MAX(IF(BGG37&gt;BGT14,BGI37-BGG37,IF(BGG37&lt;=BGT14,BGI37-BGT14,0)),0)),0)</f>
        <v>　</v>
      </c>
      <c r="BGU37" s="663"/>
      <c r="BGV37" s="664"/>
      <c r="BGW37" s="662" t="str">
        <f>IFERROR(IF(OR(BGB37="日",BGB37="祝",BGB37=0,BGC37=""),"　",MAX(IF(AND(BGC37&lt;=BGW14,BGE37&gt;BGX14),BGX14-BGW14,IF(AND(BGC37&gt;BGW14,BGE37&lt;=BGX14),BGE37-BGC37,IF(AND(BGC37&lt;=BGW14,BGE37&lt;=BGX14),BGE37-BGW14,IF(AND(BGC37&gt;BGW14,BGE37&gt;BGX14),BGX14-BGC37,0)))),0)),0)</f>
        <v>　</v>
      </c>
      <c r="BGX37" s="663"/>
      <c r="BGY37" s="664"/>
      <c r="BGZ37" s="662" t="str">
        <f>IFERROR(IF(OR(BGB37="日",BGB37="祝",BGB37=0,BGG37=0),"　",MAX(IF(AND(BGG37&gt;BHC14,BGI37&gt;BHA14),0,IF(AND(BGG37&lt;=BHC14,BGG37&gt;BGZ14,BGI37&gt;BHA14),BHC14-BGG37,IF(AND(BGG37&lt;=BHC14,BGG37&lt;=BGZ14,BGI37&gt;BHA14),BHC14-BGZ14,IF(AND(BGG37&gt;BGZ14,BGI37&lt;=BHA14),BGI37-BGG37,IF(AND(BGG37&lt;=BGZ14,BGI37&lt;=BHA14),BGI37-BGZ14,0))))),0)),0)</f>
        <v>　</v>
      </c>
      <c r="BHA37" s="663"/>
      <c r="BHB37" s="664"/>
      <c r="BHC37" s="662" t="str">
        <f>IFERROR(IF(OR(BGB37="日",BGB37="祝",BGB37=0,BGG37=0),"　",MAX(IF(AND(BGG37&lt;=BHC14,BGI37&gt;BHD14),BHD14-BHC14,IF(BGI37&lt;=BHD14,0,IF(AND(BGG37&gt;BHC14,BGI37&gt;BHD14),BHD14-BGG37,0))),0)),0)</f>
        <v>　</v>
      </c>
      <c r="BHD37" s="663"/>
      <c r="BHE37" s="664"/>
      <c r="BHF37" s="662" t="str">
        <f t="shared" si="26"/>
        <v>　</v>
      </c>
      <c r="BHG37" s="663"/>
      <c r="BHH37" s="664"/>
      <c r="BHI37" s="665" t="str">
        <f>IF(BHL37="×",TIME(0,0,0),IF(BHV4="非常勤",BGK37,BGW37))</f>
        <v>　</v>
      </c>
      <c r="BHJ37" s="666"/>
      <c r="BHK37" s="667"/>
      <c r="BHL37" s="265"/>
      <c r="BHM37" s="665" t="str">
        <f>IF(BHP37="×",TIME(0,0,0),IF(BHV4="非常勤",BGN37,BGZ37))</f>
        <v>　</v>
      </c>
      <c r="BHN37" s="666"/>
      <c r="BHO37" s="667"/>
      <c r="BHP37" s="265"/>
      <c r="BHQ37" s="665" t="str">
        <f>IF(BHT37="×",TIME(0,0,0),IF(BHV4="非常勤",BGQ37,BHC37))</f>
        <v>　</v>
      </c>
      <c r="BHR37" s="666"/>
      <c r="BHS37" s="667"/>
      <c r="BHT37" s="265"/>
      <c r="BHU37" s="665" t="str">
        <f>IF(BHX37="×",TIME(0,0,0),IF(BHV4="非常勤",BGT37,BHF37))</f>
        <v>　</v>
      </c>
      <c r="BHV37" s="666"/>
      <c r="BHW37" s="667"/>
      <c r="BHX37" s="265"/>
      <c r="BHY37" s="720"/>
      <c r="BHZ37" s="720"/>
      <c r="BIA37" s="668"/>
      <c r="BIB37" s="670"/>
      <c r="BIC37" s="669"/>
      <c r="BID37" s="671"/>
      <c r="BIE37" s="672"/>
      <c r="BIF37" s="672"/>
      <c r="BIG37" s="673"/>
      <c r="BIH37" s="263">
        <f>'別表_個別勤務状況（1～60）'!$A$37</f>
        <v>23</v>
      </c>
      <c r="BII37" s="264" t="str">
        <f>'別表_個別勤務状況（1～60）'!$B$37</f>
        <v>金</v>
      </c>
      <c r="BIJ37" s="660"/>
      <c r="BIK37" s="661"/>
      <c r="BIL37" s="660"/>
      <c r="BIM37" s="661"/>
      <c r="BIN37" s="660"/>
      <c r="BIO37" s="661"/>
      <c r="BIP37" s="660"/>
      <c r="BIQ37" s="661"/>
      <c r="BIR37" s="662" t="str">
        <f>IFERROR(IF(OR(BII37="日",BII37="祝",BII37=0,BIJ37=""),"　",MAX(IF(AND(BIJ37&lt;=BIR14,BIL37&gt;BIS14),BIS14-BIR14,IF(AND(BIJ37&gt;BIR14,BIL37&lt;=BIS14),BIL37-BIJ37,IF(AND(BIJ37&lt;=BIR14,BIL37&lt;=BIS14),BIL37-BIR14,IF(AND(BIJ37&gt;BIR14,BIL37&gt;BIS14),BIS14-BIJ37,0)))),0)),0)</f>
        <v>　</v>
      </c>
      <c r="BIS37" s="663"/>
      <c r="BIT37" s="664"/>
      <c r="BIU37" s="662" t="str">
        <f>IFERROR(IF(OR(BII37="日",BII37="祝",BII37=0,BIN37=""),"　",MAX(IF(AND(BIN37&gt;BIX14,BIP37&gt;BIV14),0,IF(AND(BIN37&lt;=BIX14,BIN37&gt;BIU14,BIP37&gt;BIV14),BIX14-BIN37,IF(AND(BIN37&lt;=BIX14,BIN37&lt;=BIU14,BIP37&gt;BIV14),BIX14-BIU14,IF(AND(BIN37&gt;BIU14,BIP37&lt;=BIV14),BIP37-BIN37,IF(AND(BIN37&lt;=BIU14,BIP37&lt;=BIV14),BIP37-BIU14,0))))),0)),0)</f>
        <v>　</v>
      </c>
      <c r="BIV37" s="663"/>
      <c r="BIW37" s="664"/>
      <c r="BIX37" s="662" t="str">
        <f>IFERROR(IF(OR(BII37="日",BII37="祝",BII37=0,BIN37=0),"　",MAX(IF(AND(BIN37&lt;=BIX14,BIP37&gt;BIY14),BIY14-BIX14,IF(BIP37&lt;=BIY14,0,IF(AND(BIN37&gt;BIX14,BIP37&gt;BIY14),BIY14-BIN37,0))),0)),0)</f>
        <v>　</v>
      </c>
      <c r="BIY37" s="663"/>
      <c r="BIZ37" s="664"/>
      <c r="BJA37" s="662" t="str">
        <f>IFERROR(IF(OR(BII37="日",BII37="祝",BII37=0,BIN37=0),"　",MAX(IF(BIN37&gt;BJA14,BIP37-BIN37,IF(BIN37&lt;=BJA14,BIP37-BJA14,0)),0)),0)</f>
        <v>　</v>
      </c>
      <c r="BJB37" s="663"/>
      <c r="BJC37" s="664"/>
      <c r="BJD37" s="662" t="str">
        <f>IFERROR(IF(OR(BII37="日",BII37="祝",BII37=0,BIJ37=""),"　",MAX(IF(AND(BIJ37&lt;=BJD14,BIL37&gt;BJE14),BJE14-BJD14,IF(AND(BIJ37&gt;BJD14,BIL37&lt;=BJE14),BIL37-BIJ37,IF(AND(BIJ37&lt;=BJD14,BIL37&lt;=BJE14),BIL37-BJD14,IF(AND(BIJ37&gt;BJD14,BIL37&gt;BJE14),BJE14-BIJ37,0)))),0)),0)</f>
        <v>　</v>
      </c>
      <c r="BJE37" s="663"/>
      <c r="BJF37" s="664"/>
      <c r="BJG37" s="662" t="str">
        <f>IFERROR(IF(OR(BII37="日",BII37="祝",BII37=0,BIN37=0),"　",MAX(IF(AND(BIN37&gt;BJJ14,BIP37&gt;BJH14),0,IF(AND(BIN37&lt;=BJJ14,BIN37&gt;BJG14,BIP37&gt;BJH14),BJJ14-BIN37,IF(AND(BIN37&lt;=BJJ14,BIN37&lt;=BJG14,BIP37&gt;BJH14),BJJ14-BJG14,IF(AND(BIN37&gt;BJG14,BIP37&lt;=BJH14),BIP37-BIN37,IF(AND(BIN37&lt;=BJG14,BIP37&lt;=BJH14),BIP37-BJG14,0))))),0)),0)</f>
        <v>　</v>
      </c>
      <c r="BJH37" s="663"/>
      <c r="BJI37" s="664"/>
      <c r="BJJ37" s="662" t="str">
        <f>IFERROR(IF(OR(BII37="日",BII37="祝",BII37=0,BIN37=0),"　",MAX(IF(AND(BIN37&lt;=BJJ14,BIP37&gt;BJK14),BJK14-BJJ14,IF(BIP37&lt;=BJK14,0,IF(AND(BIN37&gt;BJJ14,BIP37&gt;BJK14),BJK14-BIN37,0))),0)),0)</f>
        <v>　</v>
      </c>
      <c r="BJK37" s="663"/>
      <c r="BJL37" s="664"/>
      <c r="BJM37" s="662" t="str">
        <f t="shared" si="27"/>
        <v>　</v>
      </c>
      <c r="BJN37" s="663"/>
      <c r="BJO37" s="664"/>
      <c r="BJP37" s="665" t="str">
        <f>IF(BJS37="×",TIME(0,0,0),IF(BKC4="非常勤",BIR37,BJD37))</f>
        <v>　</v>
      </c>
      <c r="BJQ37" s="666"/>
      <c r="BJR37" s="667"/>
      <c r="BJS37" s="265"/>
      <c r="BJT37" s="665" t="str">
        <f>IF(BJW37="×",TIME(0,0,0),IF(BKC4="非常勤",BIU37,BJG37))</f>
        <v>　</v>
      </c>
      <c r="BJU37" s="666"/>
      <c r="BJV37" s="667"/>
      <c r="BJW37" s="265"/>
      <c r="BJX37" s="665" t="str">
        <f>IF(BKA37="×",TIME(0,0,0),IF(BKC4="非常勤",BIX37,BJJ37))</f>
        <v>　</v>
      </c>
      <c r="BJY37" s="666"/>
      <c r="BJZ37" s="667"/>
      <c r="BKA37" s="265"/>
      <c r="BKB37" s="665" t="str">
        <f>IF(BKE37="×",TIME(0,0,0),IF(BKC4="非常勤",BJA37,BJM37))</f>
        <v>　</v>
      </c>
      <c r="BKC37" s="666"/>
      <c r="BKD37" s="667"/>
      <c r="BKE37" s="265"/>
      <c r="BKF37" s="720"/>
      <c r="BKG37" s="720"/>
      <c r="BKH37" s="668"/>
      <c r="BKI37" s="670"/>
      <c r="BKJ37" s="669"/>
      <c r="BKK37" s="671"/>
      <c r="BKL37" s="672"/>
      <c r="BKM37" s="672"/>
      <c r="BKN37" s="673"/>
      <c r="BKO37" s="263">
        <f>'別表_個別勤務状況（1～60）'!$A$37</f>
        <v>23</v>
      </c>
      <c r="BKP37" s="264" t="str">
        <f>'別表_個別勤務状況（1～60）'!$B$37</f>
        <v>金</v>
      </c>
      <c r="BKQ37" s="660"/>
      <c r="BKR37" s="661"/>
      <c r="BKS37" s="660"/>
      <c r="BKT37" s="661"/>
      <c r="BKU37" s="660"/>
      <c r="BKV37" s="661"/>
      <c r="BKW37" s="660"/>
      <c r="BKX37" s="661"/>
      <c r="BKY37" s="662" t="str">
        <f>IFERROR(IF(OR(BKP37="日",BKP37="祝",BKP37=0,BKQ37=""),"　",MAX(IF(AND(BKQ37&lt;=BKY14,BKS37&gt;BKZ14),BKZ14-BKY14,IF(AND(BKQ37&gt;BKY14,BKS37&lt;=BKZ14),BKS37-BKQ37,IF(AND(BKQ37&lt;=BKY14,BKS37&lt;=BKZ14),BKS37-BKY14,IF(AND(BKQ37&gt;BKY14,BKS37&gt;BKZ14),BKZ14-BKQ37,0)))),0)),0)</f>
        <v>　</v>
      </c>
      <c r="BKZ37" s="663"/>
      <c r="BLA37" s="664"/>
      <c r="BLB37" s="662" t="str">
        <f>IFERROR(IF(OR(BKP37="日",BKP37="祝",BKP37=0,BKU37=""),"　",MAX(IF(AND(BKU37&gt;BLE14,BKW37&gt;BLC14),0,IF(AND(BKU37&lt;=BLE14,BKU37&gt;BLB14,BKW37&gt;BLC14),BLE14-BKU37,IF(AND(BKU37&lt;=BLE14,BKU37&lt;=BLB14,BKW37&gt;BLC14),BLE14-BLB14,IF(AND(BKU37&gt;BLB14,BKW37&lt;=BLC14),BKW37-BKU37,IF(AND(BKU37&lt;=BLB14,BKW37&lt;=BLC14),BKW37-BLB14,0))))),0)),0)</f>
        <v>　</v>
      </c>
      <c r="BLC37" s="663"/>
      <c r="BLD37" s="664"/>
      <c r="BLE37" s="662" t="str">
        <f>IFERROR(IF(OR(BKP37="日",BKP37="祝",BKP37=0,BKU37=0),"　",MAX(IF(AND(BKU37&lt;=BLE14,BKW37&gt;BLF14),BLF14-BLE14,IF(BKW37&lt;=BLF14,0,IF(AND(BKU37&gt;BLE14,BKW37&gt;BLF14),BLF14-BKU37,0))),0)),0)</f>
        <v>　</v>
      </c>
      <c r="BLF37" s="663"/>
      <c r="BLG37" s="664"/>
      <c r="BLH37" s="662" t="str">
        <f>IFERROR(IF(OR(BKP37="日",BKP37="祝",BKP37=0,BKU37=0),"　",MAX(IF(BKU37&gt;BLH14,BKW37-BKU37,IF(BKU37&lt;=BLH14,BKW37-BLH14,0)),0)),0)</f>
        <v>　</v>
      </c>
      <c r="BLI37" s="663"/>
      <c r="BLJ37" s="664"/>
      <c r="BLK37" s="662" t="str">
        <f>IFERROR(IF(OR(BKP37="日",BKP37="祝",BKP37=0,BKQ37=""),"　",MAX(IF(AND(BKQ37&lt;=BLK14,BKS37&gt;BLL14),BLL14-BLK14,IF(AND(BKQ37&gt;BLK14,BKS37&lt;=BLL14),BKS37-BKQ37,IF(AND(BKQ37&lt;=BLK14,BKS37&lt;=BLL14),BKS37-BLK14,IF(AND(BKQ37&gt;BLK14,BKS37&gt;BLL14),BLL14-BKQ37,0)))),0)),0)</f>
        <v>　</v>
      </c>
      <c r="BLL37" s="663"/>
      <c r="BLM37" s="664"/>
      <c r="BLN37" s="662" t="str">
        <f>IFERROR(IF(OR(BKP37="日",BKP37="祝",BKP37=0,BKU37=0),"　",MAX(IF(AND(BKU37&gt;BLQ14,BKW37&gt;BLO14),0,IF(AND(BKU37&lt;=BLQ14,BKU37&gt;BLN14,BKW37&gt;BLO14),BLQ14-BKU37,IF(AND(BKU37&lt;=BLQ14,BKU37&lt;=BLN14,BKW37&gt;BLO14),BLQ14-BLN14,IF(AND(BKU37&gt;BLN14,BKW37&lt;=BLO14),BKW37-BKU37,IF(AND(BKU37&lt;=BLN14,BKW37&lt;=BLO14),BKW37-BLN14,0))))),0)),0)</f>
        <v>　</v>
      </c>
      <c r="BLO37" s="663"/>
      <c r="BLP37" s="664"/>
      <c r="BLQ37" s="662" t="str">
        <f>IFERROR(IF(OR(BKP37="日",BKP37="祝",BKP37=0,BKU37=0),"　",MAX(IF(AND(BKU37&lt;=BLQ14,BKW37&gt;BLR14),BLR14-BLQ14,IF(BKW37&lt;=BLR14,0,IF(AND(BKU37&gt;BLQ14,BKW37&gt;BLR14),BLR14-BKU37,0))),0)),0)</f>
        <v>　</v>
      </c>
      <c r="BLR37" s="663"/>
      <c r="BLS37" s="664"/>
      <c r="BLT37" s="662" t="str">
        <f t="shared" si="28"/>
        <v>　</v>
      </c>
      <c r="BLU37" s="663"/>
      <c r="BLV37" s="664"/>
      <c r="BLW37" s="665" t="str">
        <f>IF(BLZ37="×",TIME(0,0,0),IF(BMJ4="非常勤",BKY37,BLK37))</f>
        <v>　</v>
      </c>
      <c r="BLX37" s="666"/>
      <c r="BLY37" s="667"/>
      <c r="BLZ37" s="265"/>
      <c r="BMA37" s="665" t="str">
        <f>IF(BMD37="×",TIME(0,0,0),IF(BMJ4="非常勤",BLB37,BLN37))</f>
        <v>　</v>
      </c>
      <c r="BMB37" s="666"/>
      <c r="BMC37" s="667"/>
      <c r="BMD37" s="265"/>
      <c r="BME37" s="665" t="str">
        <f>IF(BMH37="×",TIME(0,0,0),IF(BMJ4="非常勤",BLE37,BLQ37))</f>
        <v>　</v>
      </c>
      <c r="BMF37" s="666"/>
      <c r="BMG37" s="667"/>
      <c r="BMH37" s="265"/>
      <c r="BMI37" s="665" t="str">
        <f>IF(BML37="×",TIME(0,0,0),IF(BMJ4="非常勤",BLH37,BLT37))</f>
        <v>　</v>
      </c>
      <c r="BMJ37" s="666"/>
      <c r="BMK37" s="667"/>
      <c r="BML37" s="265"/>
      <c r="BMM37" s="720"/>
      <c r="BMN37" s="720"/>
      <c r="BMO37" s="668"/>
      <c r="BMP37" s="670"/>
      <c r="BMQ37" s="669"/>
      <c r="BMR37" s="671"/>
      <c r="BMS37" s="672"/>
      <c r="BMT37" s="672"/>
      <c r="BMU37" s="673"/>
      <c r="BMV37" s="263">
        <f>'別表_個別勤務状況（1～60）'!$A$37</f>
        <v>23</v>
      </c>
      <c r="BMW37" s="264" t="str">
        <f>'別表_個別勤務状況（1～60）'!$B$37</f>
        <v>金</v>
      </c>
      <c r="BMX37" s="660"/>
      <c r="BMY37" s="661"/>
      <c r="BMZ37" s="660"/>
      <c r="BNA37" s="661"/>
      <c r="BNB37" s="660"/>
      <c r="BNC37" s="661"/>
      <c r="BND37" s="660"/>
      <c r="BNE37" s="661"/>
      <c r="BNF37" s="662" t="str">
        <f>IFERROR(IF(OR(BMW37="日",BMW37="祝",BMW37=0,BMX37=""),"　",MAX(IF(AND(BMX37&lt;=BNF14,BMZ37&gt;BNG14),BNG14-BNF14,IF(AND(BMX37&gt;BNF14,BMZ37&lt;=BNG14),BMZ37-BMX37,IF(AND(BMX37&lt;=BNF14,BMZ37&lt;=BNG14),BMZ37-BNF14,IF(AND(BMX37&gt;BNF14,BMZ37&gt;BNG14),BNG14-BMX37,0)))),0)),0)</f>
        <v>　</v>
      </c>
      <c r="BNG37" s="663"/>
      <c r="BNH37" s="664"/>
      <c r="BNI37" s="662" t="str">
        <f>IFERROR(IF(OR(BMW37="日",BMW37="祝",BMW37=0,BNB37=""),"　",MAX(IF(AND(BNB37&gt;BNL14,BND37&gt;BNJ14),0,IF(AND(BNB37&lt;=BNL14,BNB37&gt;BNI14,BND37&gt;BNJ14),BNL14-BNB37,IF(AND(BNB37&lt;=BNL14,BNB37&lt;=BNI14,BND37&gt;BNJ14),BNL14-BNI14,IF(AND(BNB37&gt;BNI14,BND37&lt;=BNJ14),BND37-BNB37,IF(AND(BNB37&lt;=BNI14,BND37&lt;=BNJ14),BND37-BNI14,0))))),0)),0)</f>
        <v>　</v>
      </c>
      <c r="BNJ37" s="663"/>
      <c r="BNK37" s="664"/>
      <c r="BNL37" s="662" t="str">
        <f>IFERROR(IF(OR(BMW37="日",BMW37="祝",BMW37=0,BNB37=0),"　",MAX(IF(AND(BNB37&lt;=BNL14,BND37&gt;BNM14),BNM14-BNL14,IF(BND37&lt;=BNM14,0,IF(AND(BNB37&gt;BNL14,BND37&gt;BNM14),BNM14-BNB37,0))),0)),0)</f>
        <v>　</v>
      </c>
      <c r="BNM37" s="663"/>
      <c r="BNN37" s="664"/>
      <c r="BNO37" s="662" t="str">
        <f>IFERROR(IF(OR(BMW37="日",BMW37="祝",BMW37=0,BNB37=0),"　",MAX(IF(BNB37&gt;BNO14,BND37-BNB37,IF(BNB37&lt;=BNO14,BND37-BNO14,0)),0)),0)</f>
        <v>　</v>
      </c>
      <c r="BNP37" s="663"/>
      <c r="BNQ37" s="664"/>
      <c r="BNR37" s="662" t="str">
        <f>IFERROR(IF(OR(BMW37="日",BMW37="祝",BMW37=0,BMX37=""),"　",MAX(IF(AND(BMX37&lt;=BNR14,BMZ37&gt;BNS14),BNS14-BNR14,IF(AND(BMX37&gt;BNR14,BMZ37&lt;=BNS14),BMZ37-BMX37,IF(AND(BMX37&lt;=BNR14,BMZ37&lt;=BNS14),BMZ37-BNR14,IF(AND(BMX37&gt;BNR14,BMZ37&gt;BNS14),BNS14-BMX37,0)))),0)),0)</f>
        <v>　</v>
      </c>
      <c r="BNS37" s="663"/>
      <c r="BNT37" s="664"/>
      <c r="BNU37" s="662" t="str">
        <f>IFERROR(IF(OR(BMW37="日",BMW37="祝",BMW37=0,BNB37=0),"　",MAX(IF(AND(BNB37&gt;BNX14,BND37&gt;BNV14),0,IF(AND(BNB37&lt;=BNX14,BNB37&gt;BNU14,BND37&gt;BNV14),BNX14-BNB37,IF(AND(BNB37&lt;=BNX14,BNB37&lt;=BNU14,BND37&gt;BNV14),BNX14-BNU14,IF(AND(BNB37&gt;BNU14,BND37&lt;=BNV14),BND37-BNB37,IF(AND(BNB37&lt;=BNU14,BND37&lt;=BNV14),BND37-BNU14,0))))),0)),0)</f>
        <v>　</v>
      </c>
      <c r="BNV37" s="663"/>
      <c r="BNW37" s="664"/>
      <c r="BNX37" s="662" t="str">
        <f>IFERROR(IF(OR(BMW37="日",BMW37="祝",BMW37=0,BNB37=0),"　",MAX(IF(AND(BNB37&lt;=BNX14,BND37&gt;BNY14),BNY14-BNX14,IF(BND37&lt;=BNY14,0,IF(AND(BNB37&gt;BNX14,BND37&gt;BNY14),BNY14-BNB37,0))),0)),0)</f>
        <v>　</v>
      </c>
      <c r="BNY37" s="663"/>
      <c r="BNZ37" s="664"/>
      <c r="BOA37" s="662" t="str">
        <f t="shared" si="29"/>
        <v>　</v>
      </c>
      <c r="BOB37" s="663"/>
      <c r="BOC37" s="664"/>
      <c r="BOD37" s="665" t="str">
        <f>IF(BOG37="×",TIME(0,0,0),IF(BOQ4="非常勤",BNF37,BNR37))</f>
        <v>　</v>
      </c>
      <c r="BOE37" s="666"/>
      <c r="BOF37" s="667"/>
      <c r="BOG37" s="265"/>
      <c r="BOH37" s="665" t="str">
        <f>IF(BOK37="×",TIME(0,0,0),IF(BOQ4="非常勤",BNI37,BNU37))</f>
        <v>　</v>
      </c>
      <c r="BOI37" s="666"/>
      <c r="BOJ37" s="667"/>
      <c r="BOK37" s="265"/>
      <c r="BOL37" s="665" t="str">
        <f>IF(BOO37="×",TIME(0,0,0),IF(BOQ4="非常勤",BNL37,BNX37))</f>
        <v>　</v>
      </c>
      <c r="BOM37" s="666"/>
      <c r="BON37" s="667"/>
      <c r="BOO37" s="265"/>
      <c r="BOP37" s="665" t="str">
        <f>IF(BOS37="×",TIME(0,0,0),IF(BOQ4="非常勤",BNO37,BOA37))</f>
        <v>　</v>
      </c>
      <c r="BOQ37" s="666"/>
      <c r="BOR37" s="667"/>
      <c r="BOS37" s="265"/>
      <c r="BOT37" s="720"/>
      <c r="BOU37" s="720"/>
      <c r="BOV37" s="668"/>
      <c r="BOW37" s="670"/>
      <c r="BOX37" s="669"/>
      <c r="BOY37" s="671"/>
      <c r="BOZ37" s="672"/>
      <c r="BPA37" s="672"/>
      <c r="BPB37" s="673"/>
    </row>
    <row r="38" spans="1:1770" ht="15" customHeight="1">
      <c r="A38" s="263">
        <f>'別表_個別勤務状況（1～60）'!$A$38</f>
        <v>24</v>
      </c>
      <c r="B38" s="264" t="str">
        <f>'別表_個別勤務状況（1～60）'!$B$38</f>
        <v>土</v>
      </c>
      <c r="C38" s="575"/>
      <c r="D38" s="575"/>
      <c r="E38" s="575"/>
      <c r="F38" s="575"/>
      <c r="G38" s="575"/>
      <c r="H38" s="575"/>
      <c r="I38" s="575"/>
      <c r="J38" s="575"/>
      <c r="K38" s="662" t="str">
        <f>IFERROR(IF(OR(B38="日",B38="祝",B38=0,C38=""),"　",MAX(IF(AND(C38&lt;=K14,E38&gt;L14),L14-K14,IF(AND(C38&gt;K14,E38&lt;=L14),E38-C38,IF(AND(C38&lt;=K14,E38&lt;=L14),E38-K14,IF(AND(C38&gt;K14,E38&gt;L14),L14-C38,0)))),0)),0)</f>
        <v>　</v>
      </c>
      <c r="L38" s="663"/>
      <c r="M38" s="664"/>
      <c r="N38" s="662" t="str">
        <f>IFERROR(IF(OR(B38="日",B38="祝",B38=0,G38=""),"　",MAX(IF(AND(G38&gt;Q14,I38&gt;O14),0,IF(AND(G38&lt;=Q14,G38&gt;N14,I38&gt;O14),Q14-G38,IF(AND(G38&lt;=Q14,G38&lt;=N14,I38&gt;O14),Q14-N14,IF(AND(G38&gt;N14,I38&lt;=O14),I38-G38,IF(AND(G38&lt;=N14,I38&lt;=O14),I38-N14,0))))),0)),0)</f>
        <v>　</v>
      </c>
      <c r="O38" s="663"/>
      <c r="P38" s="664"/>
      <c r="Q38" s="662" t="str">
        <f>IFERROR(IF(OR(B38="日",B38="祝",B38=0,G38=0),"　",MAX(IF(AND(G38&lt;=Q14,I38&gt;R14),R14-Q14,IF(I38&lt;=R14,0,IF(AND(G38&gt;Q14,I38&gt;R14),R14-G38,0))),0)),0)</f>
        <v>　</v>
      </c>
      <c r="R38" s="663"/>
      <c r="S38" s="664"/>
      <c r="T38" s="662" t="str">
        <f>IFERROR(IF(OR(B38="日",B38="祝",B38=0,G38=0),"　",MAX(IF(G38&gt;T14,I38-G38,IF(G38&lt;=T14,I38-T14,0)),0)),0)</f>
        <v>　</v>
      </c>
      <c r="U38" s="663"/>
      <c r="V38" s="664"/>
      <c r="W38" s="730" t="str">
        <f>IFERROR(IF(OR(B38="日",B38="祝",B38=0,C38=""),"　",MAX(IF(AND(C38&lt;=W14,E38&gt;X14),X14-W14,IF(AND(C38&gt;W14,E38&lt;=X14),E38-C38,IF(AND(C38&lt;=W14,E38&lt;=X14),E38-W14,IF(AND(C38&gt;W14,E38&gt;X14),X14-C38,0)))),0)),0)</f>
        <v>　</v>
      </c>
      <c r="X38" s="731"/>
      <c r="Y38" s="731"/>
      <c r="Z38" s="730" t="str">
        <f>IFERROR(IF(OR(B38="日",B38="祝",B38=0,G38=0),"　",MAX(IF(AND(G38&gt;AC14,I38&gt;AA14),0,IF(AND(G38&lt;=AC14,G38&gt;Z14,I38&gt;AA14),AC14-G38,IF(AND(G38&lt;=AC14,G38&lt;=Z14,I38&gt;AA14),AC14-Z14,IF(AND(G38&gt;Z14,I38&lt;=AA14),I38-G38,IF(AND(G38&lt;=Z14,I38&lt;=AA14),I38-Z14,0))))),0)),0)</f>
        <v>　</v>
      </c>
      <c r="AA38" s="730"/>
      <c r="AB38" s="730"/>
      <c r="AC38" s="730" t="str">
        <f>IFERROR(IF(OR(B38="日",B38="祝",B38=0,G38=0),"　",MAX(IF(AND(G38&lt;=AC14,I38&gt;AD14),AD14-AC14,IF(I38&lt;=AD14,0,IF(AND(G38&gt;AC14,I38&gt;AD14),AD14-G38,0))),0)),0)</f>
        <v>　</v>
      </c>
      <c r="AD38" s="731"/>
      <c r="AE38" s="731"/>
      <c r="AF38" s="730" t="str">
        <f t="shared" si="0"/>
        <v>　</v>
      </c>
      <c r="AG38" s="731"/>
      <c r="AH38" s="731"/>
      <c r="AI38" s="565" t="str">
        <f>IF(AL38="×",TIME(0,0,0),IF(AV4="非常勤",K38,W38))</f>
        <v>　</v>
      </c>
      <c r="AJ38" s="566"/>
      <c r="AK38" s="566"/>
      <c r="AL38" s="265"/>
      <c r="AM38" s="565" t="str">
        <f>IF(AP38="×",TIME(0,0,0),IF(AV4="非常勤",N38,Z38))</f>
        <v>　</v>
      </c>
      <c r="AN38" s="566"/>
      <c r="AO38" s="566"/>
      <c r="AP38" s="265"/>
      <c r="AQ38" s="565" t="str">
        <f>IF(AT38="×",TIME(0,0,0),IF(AV4="非常勤",Q38,AC38))</f>
        <v>　</v>
      </c>
      <c r="AR38" s="566"/>
      <c r="AS38" s="566"/>
      <c r="AT38" s="265"/>
      <c r="AU38" s="565" t="str">
        <f>IF(AX38="×",TIME(0,0,0),IF(AV4="非常勤",T38,AF38))</f>
        <v>　</v>
      </c>
      <c r="AV38" s="566"/>
      <c r="AW38" s="567"/>
      <c r="AX38" s="265"/>
      <c r="AY38" s="720"/>
      <c r="AZ38" s="720"/>
      <c r="BA38" s="668"/>
      <c r="BB38" s="670"/>
      <c r="BC38" s="669"/>
      <c r="BD38" s="671"/>
      <c r="BE38" s="672"/>
      <c r="BF38" s="672"/>
      <c r="BG38" s="673"/>
      <c r="BH38" s="263">
        <f>'別表_個別勤務状況（1～60）'!$A$38</f>
        <v>24</v>
      </c>
      <c r="BI38" s="264" t="str">
        <f>'別表_個別勤務状況（1～60）'!$B$38</f>
        <v>土</v>
      </c>
      <c r="BJ38" s="575"/>
      <c r="BK38" s="575"/>
      <c r="BL38" s="575"/>
      <c r="BM38" s="575"/>
      <c r="BN38" s="575"/>
      <c r="BO38" s="575"/>
      <c r="BP38" s="575"/>
      <c r="BQ38" s="575"/>
      <c r="BR38" s="662" t="str">
        <f>IFERROR(IF(OR(BI38="日",BI38="祝",BI38=0,BJ38=""),"　",MAX(IF(AND(BJ38&lt;=BR14,BL38&gt;BS14),BS14-BR14,IF(AND(BJ38&gt;BR14,BL38&lt;=BS14),BL38-BJ38,IF(AND(BJ38&lt;=BR14,BL38&lt;=BS14),BL38-BR14,IF(AND(BJ38&gt;BR14,BL38&gt;BS14),BS14-BJ38,0)))),0)),0)</f>
        <v>　</v>
      </c>
      <c r="BS38" s="663"/>
      <c r="BT38" s="664"/>
      <c r="BU38" s="662" t="str">
        <f>IFERROR(IF(OR(BI38="日",BI38="祝",BI38=0,BN38=""),"　",MAX(IF(AND(BN38&gt;BX14,BP38&gt;BV14),0,IF(AND(BN38&lt;=BX14,BN38&gt;BU14,BP38&gt;BV14),BX14-BN38,IF(AND(BN38&lt;=BX14,BN38&lt;=BU14,BP38&gt;BV14),BX14-BU14,IF(AND(BN38&gt;BU14,BP38&lt;=BV14),BP38-BN38,IF(AND(BN38&lt;=BU14,BP38&lt;=BV14),BP38-BU14,0))))),0)),0)</f>
        <v>　</v>
      </c>
      <c r="BV38" s="663"/>
      <c r="BW38" s="664"/>
      <c r="BX38" s="662" t="str">
        <f>IFERROR(IF(OR(BI38="日",BI38="祝",BI38=0,BN38=0),"　",MAX(IF(AND(BN38&lt;=BX14,BP38&gt;BY14),BY14-BX14,IF(BP38&lt;=BY14,0,IF(AND(BN38&gt;BX14,BP38&gt;BY14),BY14-BN38,0))),0)),0)</f>
        <v>　</v>
      </c>
      <c r="BY38" s="663"/>
      <c r="BZ38" s="664"/>
      <c r="CA38" s="662" t="str">
        <f>IFERROR(IF(OR(BI38="日",BI38="祝",BI38=0,BN38=0),"　",MAX(IF(BN38&gt;CA14,BP38-BN38,IF(BN38&lt;=CA14,BP38-CA14,0)),0)),0)</f>
        <v>　</v>
      </c>
      <c r="CB38" s="663"/>
      <c r="CC38" s="664"/>
      <c r="CD38" s="730" t="str">
        <f>IFERROR(IF(OR(BI38="日",BI38="祝",BI38=0,BJ38=""),"　",MAX(IF(AND(BJ38&lt;=CD14,BL38&gt;CE14),CE14-CD14,IF(AND(BJ38&gt;CD14,BL38&lt;=CE14),BL38-BJ38,IF(AND(BJ38&lt;=CD14,BL38&lt;=CE14),BL38-CD14,IF(AND(BJ38&gt;CD14,BL38&gt;CE14),CE14-BJ38,0)))),0)),0)</f>
        <v>　</v>
      </c>
      <c r="CE38" s="731"/>
      <c r="CF38" s="731"/>
      <c r="CG38" s="730" t="str">
        <f>IFERROR(IF(OR(BI38="日",BI38="祝",BI38=0,BN38=0),"　",MAX(IF(AND(BN38&gt;CJ14,BP38&gt;CH14),0,IF(AND(BN38&lt;=CJ14,BN38&gt;CG14,BP38&gt;CH14),CJ14-BN38,IF(AND(BN38&lt;=CJ14,BN38&lt;=CG14,BP38&gt;CH14),CJ14-CG14,IF(AND(BN38&gt;CG14,BP38&lt;=CH14),BP38-BN38,IF(AND(BN38&lt;=CG14,BP38&lt;=CH14),BP38-CG14,0))))),0)),0)</f>
        <v>　</v>
      </c>
      <c r="CH38" s="730"/>
      <c r="CI38" s="730"/>
      <c r="CJ38" s="730" t="str">
        <f>IFERROR(IF(OR(BI38="日",BI38="祝",BI38=0,BN38=0),"　",MAX(IF(AND(BN38&lt;=CJ14,BP38&gt;CK14),CK14-CJ14,IF(BP38&lt;=CK14,0,IF(AND(BN38&gt;CJ14,BP38&gt;CK14),CK14-BN38,0))),0)),0)</f>
        <v>　</v>
      </c>
      <c r="CK38" s="731"/>
      <c r="CL38" s="731"/>
      <c r="CM38" s="730" t="str">
        <f t="shared" si="1"/>
        <v>　</v>
      </c>
      <c r="CN38" s="731"/>
      <c r="CO38" s="731"/>
      <c r="CP38" s="565" t="str">
        <f>IF(CS38="×",TIME(0,0,0),IF(DC4="非常勤",BR38,CD38))</f>
        <v>　</v>
      </c>
      <c r="CQ38" s="566"/>
      <c r="CR38" s="566"/>
      <c r="CS38" s="265"/>
      <c r="CT38" s="565" t="str">
        <f>IF(CW38="×",TIME(0,0,0),IF(DC4="非常勤",BU38,CG38))</f>
        <v>　</v>
      </c>
      <c r="CU38" s="566"/>
      <c r="CV38" s="566"/>
      <c r="CW38" s="265"/>
      <c r="CX38" s="565" t="str">
        <f>IF(DA38="×",TIME(0,0,0),IF(DC4="非常勤",BX38,CJ38))</f>
        <v>　</v>
      </c>
      <c r="CY38" s="566"/>
      <c r="CZ38" s="566"/>
      <c r="DA38" s="265"/>
      <c r="DB38" s="565" t="str">
        <f>IF(DE38="×",TIME(0,0,0),IF(DC4="非常勤",CA38,CM38))</f>
        <v>　</v>
      </c>
      <c r="DC38" s="566"/>
      <c r="DD38" s="567"/>
      <c r="DE38" s="265"/>
      <c r="DF38" s="720"/>
      <c r="DG38" s="720"/>
      <c r="DH38" s="668"/>
      <c r="DI38" s="670"/>
      <c r="DJ38" s="669"/>
      <c r="DK38" s="671"/>
      <c r="DL38" s="672"/>
      <c r="DM38" s="672"/>
      <c r="DN38" s="673"/>
      <c r="DO38" s="263">
        <f>'別表_個別勤務状況（1～60）'!$A$38</f>
        <v>24</v>
      </c>
      <c r="DP38" s="264" t="str">
        <f>'別表_個別勤務状況（1～60）'!$B$38</f>
        <v>土</v>
      </c>
      <c r="DQ38" s="575"/>
      <c r="DR38" s="575"/>
      <c r="DS38" s="575"/>
      <c r="DT38" s="575"/>
      <c r="DU38" s="575"/>
      <c r="DV38" s="575"/>
      <c r="DW38" s="575"/>
      <c r="DX38" s="575"/>
      <c r="DY38" s="662" t="str">
        <f>IFERROR(IF(OR(DP38="日",DP38="祝",DP38=0,DQ38=""),"　",MAX(IF(AND(DQ38&lt;=DY14,DS38&gt;DZ14),DZ14-DY14,IF(AND(DQ38&gt;DY14,DS38&lt;=DZ14),DS38-DQ38,IF(AND(DQ38&lt;=DY14,DS38&lt;=DZ14),DS38-DY14,IF(AND(DQ38&gt;DY14,DS38&gt;DZ14),DZ14-DQ38,0)))),0)),0)</f>
        <v>　</v>
      </c>
      <c r="DZ38" s="663"/>
      <c r="EA38" s="664"/>
      <c r="EB38" s="662" t="str">
        <f>IFERROR(IF(OR(DP38="日",DP38="祝",DP38=0,DU38=""),"　",MAX(IF(AND(DU38&gt;EE14,DW38&gt;EC14),0,IF(AND(DU38&lt;=EE14,DU38&gt;EB14,DW38&gt;EC14),EE14-DU38,IF(AND(DU38&lt;=EE14,DU38&lt;=EB14,DW38&gt;EC14),EE14-EB14,IF(AND(DU38&gt;EB14,DW38&lt;=EC14),DW38-DU38,IF(AND(DU38&lt;=EB14,DW38&lt;=EC14),DW38-EB14,0))))),0)),0)</f>
        <v>　</v>
      </c>
      <c r="EC38" s="663"/>
      <c r="ED38" s="664"/>
      <c r="EE38" s="662" t="str">
        <f>IFERROR(IF(OR(DP38="日",DP38="祝",DP38=0,DU38=0),"　",MAX(IF(AND(DU38&lt;=EE14,DW38&gt;EF14),EF14-EE14,IF(DW38&lt;=EF14,0,IF(AND(DU38&gt;EE14,DW38&gt;EF14),EF14-DU38,0))),0)),0)</f>
        <v>　</v>
      </c>
      <c r="EF38" s="663"/>
      <c r="EG38" s="664"/>
      <c r="EH38" s="662" t="str">
        <f>IFERROR(IF(OR(DP38="日",DP38="祝",DP38=0,DU38=0),"　",MAX(IF(DU38&gt;EH14,DW38-DU38,IF(DU38&lt;=EH14,DW38-EH14,0)),0)),0)</f>
        <v>　</v>
      </c>
      <c r="EI38" s="663"/>
      <c r="EJ38" s="664"/>
      <c r="EK38" s="730" t="str">
        <f>IFERROR(IF(OR(DP38="日",DP38="祝",DP38=0,DQ38=""),"　",MAX(IF(AND(DQ38&lt;=EK14,DS38&gt;EL14),EL14-EK14,IF(AND(DQ38&gt;EK14,DS38&lt;=EL14),DS38-DQ38,IF(AND(DQ38&lt;=EK14,DS38&lt;=EL14),DS38-EK14,IF(AND(DQ38&gt;EK14,DS38&gt;EL14),EL14-DQ38,0)))),0)),0)</f>
        <v>　</v>
      </c>
      <c r="EL38" s="731"/>
      <c r="EM38" s="731"/>
      <c r="EN38" s="730" t="str">
        <f>IFERROR(IF(OR(DP38="日",DP38="祝",DP38=0,DU38=0),"　",MAX(IF(AND(DU38&gt;EQ14,DW38&gt;EO14),0,IF(AND(DU38&lt;=EQ14,DU38&gt;EN14,DW38&gt;EO14),EQ14-DU38,IF(AND(DU38&lt;=EQ14,DU38&lt;=EN14,DW38&gt;EO14),EQ14-EN14,IF(AND(DU38&gt;EN14,DW38&lt;=EO14),DW38-DU38,IF(AND(DU38&lt;=EN14,DW38&lt;=EO14),DW38-EN14,0))))),0)),0)</f>
        <v>　</v>
      </c>
      <c r="EO38" s="730"/>
      <c r="EP38" s="730"/>
      <c r="EQ38" s="730" t="str">
        <f>IFERROR(IF(OR(DP38="日",DP38="祝",DP38=0,DU38=0),"　",MAX(IF(AND(DU38&lt;=EQ14,DW38&gt;ER14),ER14-EQ14,IF(DW38&lt;=ER14,0,IF(AND(DU38&gt;EQ14,DW38&gt;ER14),ER14-DU38,0))),0)),0)</f>
        <v>　</v>
      </c>
      <c r="ER38" s="731"/>
      <c r="ES38" s="731"/>
      <c r="ET38" s="730" t="str">
        <f t="shared" si="2"/>
        <v>　</v>
      </c>
      <c r="EU38" s="731"/>
      <c r="EV38" s="731"/>
      <c r="EW38" s="565" t="str">
        <f>IF(EZ38="×",TIME(0,0,0),IF(FJ4="非常勤",DY38,EK38))</f>
        <v>　</v>
      </c>
      <c r="EX38" s="566"/>
      <c r="EY38" s="566"/>
      <c r="EZ38" s="265"/>
      <c r="FA38" s="565" t="str">
        <f>IF(FD38="×",TIME(0,0,0),IF(FJ4="非常勤",EB38,EN38))</f>
        <v>　</v>
      </c>
      <c r="FB38" s="566"/>
      <c r="FC38" s="566"/>
      <c r="FD38" s="265"/>
      <c r="FE38" s="565" t="str">
        <f>IF(FH38="×",TIME(0,0,0),IF(FJ4="非常勤",EE38,EQ38))</f>
        <v>　</v>
      </c>
      <c r="FF38" s="566"/>
      <c r="FG38" s="566"/>
      <c r="FH38" s="265"/>
      <c r="FI38" s="565" t="str">
        <f>IF(FL38="×",TIME(0,0,0),IF(FJ4="非常勤",EH38,ET38))</f>
        <v>　</v>
      </c>
      <c r="FJ38" s="566"/>
      <c r="FK38" s="567"/>
      <c r="FL38" s="265"/>
      <c r="FM38" s="720"/>
      <c r="FN38" s="720"/>
      <c r="FO38" s="668"/>
      <c r="FP38" s="670"/>
      <c r="FQ38" s="669"/>
      <c r="FR38" s="671"/>
      <c r="FS38" s="672"/>
      <c r="FT38" s="672"/>
      <c r="FU38" s="673"/>
      <c r="FV38" s="263">
        <f>'別表_個別勤務状況（1～60）'!$A$38</f>
        <v>24</v>
      </c>
      <c r="FW38" s="264" t="str">
        <f>'別表_個別勤務状況（1～60）'!$B$38</f>
        <v>土</v>
      </c>
      <c r="FX38" s="575"/>
      <c r="FY38" s="575"/>
      <c r="FZ38" s="660"/>
      <c r="GA38" s="661"/>
      <c r="GB38" s="660"/>
      <c r="GC38" s="661"/>
      <c r="GD38" s="660"/>
      <c r="GE38" s="661"/>
      <c r="GF38" s="662" t="str">
        <f>IFERROR(IF(OR(FW38="日",FW38="祝",FW38=0,FX38=""),"　",MAX(IF(AND(FX38&lt;=GF14,FZ38&gt;GG14),GG14-GF14,IF(AND(FX38&gt;GF14,FZ38&lt;=GG14),FZ38-FX38,IF(AND(FX38&lt;=GF14,FZ38&lt;=GG14),FZ38-GF14,IF(AND(FX38&gt;GF14,FZ38&gt;GG14),GG14-FX38,0)))),0)),0)</f>
        <v>　</v>
      </c>
      <c r="GG38" s="663"/>
      <c r="GH38" s="664"/>
      <c r="GI38" s="662" t="str">
        <f>IFERROR(IF(OR(FW38="日",FW38="祝",FW38=0,GB38=""),"　",MAX(IF(AND(GB38&gt;GL14,GD38&gt;GJ14),0,IF(AND(GB38&lt;=GL14,GB38&gt;GI14,GD38&gt;GJ14),GL14-GB38,IF(AND(GB38&lt;=GL14,GB38&lt;=GI14,GD38&gt;GJ14),GL14-GI14,IF(AND(GB38&gt;GI14,GD38&lt;=GJ14),GD38-GB38,IF(AND(GB38&lt;=GI14,GD38&lt;=GJ14),GD38-GI14,0))))),0)),0)</f>
        <v>　</v>
      </c>
      <c r="GJ38" s="663"/>
      <c r="GK38" s="664"/>
      <c r="GL38" s="662" t="str">
        <f>IFERROR(IF(OR(FW38="日",FW38="祝",FW38=0,GB38=0),"　",MAX(IF(AND(GB38&lt;=GL14,GD38&gt;GM14),GM14-GL14,IF(GD38&lt;=GM14,0,IF(AND(GB38&gt;GL14,GD38&gt;GM14),GM14-GB38,0))),0)),0)</f>
        <v>　</v>
      </c>
      <c r="GM38" s="663"/>
      <c r="GN38" s="664"/>
      <c r="GO38" s="662" t="str">
        <f>IFERROR(IF(OR(FW38="日",FW38="祝",FW38=0,GB38=0),"　",MAX(IF(GB38&gt;GO14,GD38-GB38,IF(GB38&lt;=GO14,GD38-GO14,0)),0)),0)</f>
        <v>　</v>
      </c>
      <c r="GP38" s="663"/>
      <c r="GQ38" s="664"/>
      <c r="GR38" s="730" t="str">
        <f>IFERROR(IF(OR(FW38="日",FW38="祝",FW38=0,FX38=""),"　",MAX(IF(AND(FX38&lt;=GR14,FZ38&gt;GS14),GS14-GR14,IF(AND(FX38&gt;GR14,FZ38&lt;=GS14),FZ38-FX38,IF(AND(FX38&lt;=GR14,FZ38&lt;=GS14),FZ38-GR14,IF(AND(FX38&gt;GR14,FZ38&gt;GS14),GS14-FX38,0)))),0)),0)</f>
        <v>　</v>
      </c>
      <c r="GS38" s="731"/>
      <c r="GT38" s="731"/>
      <c r="GU38" s="730" t="str">
        <f>IFERROR(IF(OR(FW38="日",FW38="祝",FW38=0,GB38=0),"　",MAX(IF(AND(GB38&gt;GX14,GD38&gt;GV14),0,IF(AND(GB38&lt;=GX14,GB38&gt;GU14,GD38&gt;GV14),GX14-GB38,IF(AND(GB38&lt;=GX14,GB38&lt;=GU14,GD38&gt;GV14),GX14-GU14,IF(AND(GB38&gt;GU14,GD38&lt;=GV14),GD38-GB38,IF(AND(GB38&lt;=GU14,GD38&lt;=GV14),GD38-GU14,0))))),0)),0)</f>
        <v>　</v>
      </c>
      <c r="GV38" s="730"/>
      <c r="GW38" s="730"/>
      <c r="GX38" s="730" t="str">
        <f>IFERROR(IF(OR(FW38="日",FW38="祝",FW38=0,GB38=0),"　",MAX(IF(AND(GB38&lt;=GX14,GD38&gt;GY14),GY14-GX14,IF(GD38&lt;=GY14,0,IF(AND(GB38&gt;GX14,GD38&gt;GY14),GY14-GB38,0))),0)),0)</f>
        <v>　</v>
      </c>
      <c r="GY38" s="731"/>
      <c r="GZ38" s="731"/>
      <c r="HA38" s="730" t="str">
        <f t="shared" si="3"/>
        <v>　</v>
      </c>
      <c r="HB38" s="731"/>
      <c r="HC38" s="731"/>
      <c r="HD38" s="565" t="str">
        <f>IF(HG38="×",TIME(0,0,0),IF(HQ4="非常勤",GF38,GR38))</f>
        <v>　</v>
      </c>
      <c r="HE38" s="566"/>
      <c r="HF38" s="566"/>
      <c r="HG38" s="265"/>
      <c r="HH38" s="565" t="str">
        <f>IF(HK38="×",TIME(0,0,0),IF(HQ4="非常勤",GI38,GU38))</f>
        <v>　</v>
      </c>
      <c r="HI38" s="566"/>
      <c r="HJ38" s="566"/>
      <c r="HK38" s="265"/>
      <c r="HL38" s="565" t="str">
        <f>IF(HO38="×",TIME(0,0,0),IF(HQ4="非常勤",GL38,GX38))</f>
        <v>　</v>
      </c>
      <c r="HM38" s="566"/>
      <c r="HN38" s="566"/>
      <c r="HO38" s="265"/>
      <c r="HP38" s="565" t="str">
        <f>IF(HS38="×",TIME(0,0,0),IF(HQ4="非常勤",GO38,HA38))</f>
        <v>　</v>
      </c>
      <c r="HQ38" s="566"/>
      <c r="HR38" s="567"/>
      <c r="HS38" s="265"/>
      <c r="HT38" s="720"/>
      <c r="HU38" s="720"/>
      <c r="HV38" s="668"/>
      <c r="HW38" s="670"/>
      <c r="HX38" s="669"/>
      <c r="HY38" s="671"/>
      <c r="HZ38" s="672"/>
      <c r="IA38" s="672"/>
      <c r="IB38" s="673"/>
      <c r="IC38" s="263">
        <f>'別表_個別勤務状況（1～60）'!$A$38</f>
        <v>24</v>
      </c>
      <c r="ID38" s="264" t="str">
        <f>'別表_個別勤務状況（1～60）'!$B$38</f>
        <v>土</v>
      </c>
      <c r="IE38" s="660"/>
      <c r="IF38" s="661"/>
      <c r="IG38" s="660"/>
      <c r="IH38" s="661"/>
      <c r="II38" s="660"/>
      <c r="IJ38" s="661"/>
      <c r="IK38" s="660"/>
      <c r="IL38" s="661"/>
      <c r="IM38" s="662" t="str">
        <f>IFERROR(IF(OR(ID38="日",ID38="祝",ID38=0,IE38=""),"　",MAX(IF(AND(IE38&lt;=IM14,IG38&gt;IN14),IN14-IM14,IF(AND(IE38&gt;IM14,IG38&lt;=IN14),IG38-IE38,IF(AND(IE38&lt;=IM14,IG38&lt;=IN14),IG38-IM14,IF(AND(IE38&gt;IM14,IG38&gt;IN14),IN14-IE38,0)))),0)),0)</f>
        <v>　</v>
      </c>
      <c r="IN38" s="663"/>
      <c r="IO38" s="664"/>
      <c r="IP38" s="662" t="str">
        <f>IFERROR(IF(OR(ID38="日",ID38="祝",ID38=0,II38=""),"　",MAX(IF(AND(II38&gt;IS14,IK38&gt;IQ14),0,IF(AND(II38&lt;=IS14,II38&gt;IP14,IK38&gt;IQ14),IS14-II38,IF(AND(II38&lt;=IS14,II38&lt;=IP14,IK38&gt;IQ14),IS14-IP14,IF(AND(II38&gt;IP14,IK38&lt;=IQ14),IK38-II38,IF(AND(II38&lt;=IP14,IK38&lt;=IQ14),IK38-IP14,0))))),0)),0)</f>
        <v>　</v>
      </c>
      <c r="IQ38" s="663"/>
      <c r="IR38" s="664"/>
      <c r="IS38" s="662" t="str">
        <f>IFERROR(IF(OR(ID38="日",ID38="祝",ID38=0,II38=0),"　",MAX(IF(AND(II38&lt;=IS14,IK38&gt;IT14),IT14-IS14,IF(IK38&lt;=IT14,0,IF(AND(II38&gt;IS14,IK38&gt;IT14),IT14-II38,0))),0)),0)</f>
        <v>　</v>
      </c>
      <c r="IT38" s="663"/>
      <c r="IU38" s="664"/>
      <c r="IV38" s="662" t="str">
        <f>IFERROR(IF(OR(ID38="日",ID38="祝",ID38=0,II38=0),"　",MAX(IF(II38&gt;IV14,IK38-II38,IF(II38&lt;=IV14,IK38-IV14,0)),0)),0)</f>
        <v>　</v>
      </c>
      <c r="IW38" s="663"/>
      <c r="IX38" s="664"/>
      <c r="IY38" s="662" t="str">
        <f>IFERROR(IF(OR(ID38="日",ID38="祝",ID38=0,IE38=""),"　",MAX(IF(AND(IE38&lt;=IY14,IG38&gt;IZ14),IZ14-IY14,IF(AND(IE38&gt;IY14,IG38&lt;=IZ14),IG38-IE38,IF(AND(IE38&lt;=IY14,IG38&lt;=IZ14),IG38-IY14,IF(AND(IE38&gt;IY14,IG38&gt;IZ14),IZ14-IE38,0)))),0)),0)</f>
        <v>　</v>
      </c>
      <c r="IZ38" s="663"/>
      <c r="JA38" s="664"/>
      <c r="JB38" s="662" t="str">
        <f>IFERROR(IF(OR(ID38="日",ID38="祝",ID38=0,II38=0),"　",MAX(IF(AND(II38&gt;JE14,IK38&gt;JC14),0,IF(AND(II38&lt;=JE14,II38&gt;JB14,IK38&gt;JC14),JE14-II38,IF(AND(II38&lt;=JE14,II38&lt;=JB14,IK38&gt;JC14),JE14-JB14,IF(AND(II38&gt;JB14,IK38&lt;=JC14),IK38-II38,IF(AND(II38&lt;=JB14,IK38&lt;=JC14),IK38-JB14,0))))),0)),0)</f>
        <v>　</v>
      </c>
      <c r="JC38" s="663"/>
      <c r="JD38" s="664"/>
      <c r="JE38" s="662" t="str">
        <f>IFERROR(IF(OR(ID38="日",ID38="祝",ID38=0,II38=0),"　",MAX(IF(AND(II38&lt;=JE14,IK38&gt;JF14),JF14-JE14,IF(IK38&lt;=JF14,0,IF(AND(II38&gt;JE14,IK38&gt;JF14),JF14-II38,0))),0)),0)</f>
        <v>　</v>
      </c>
      <c r="JF38" s="663"/>
      <c r="JG38" s="664"/>
      <c r="JH38" s="662" t="str">
        <f t="shared" si="4"/>
        <v>　</v>
      </c>
      <c r="JI38" s="663"/>
      <c r="JJ38" s="664"/>
      <c r="JK38" s="665" t="str">
        <f>IF(JN38="×",TIME(0,0,0),IF(JX4="非常勤",IM38,IY38))</f>
        <v>　</v>
      </c>
      <c r="JL38" s="666"/>
      <c r="JM38" s="667"/>
      <c r="JN38" s="265"/>
      <c r="JO38" s="665" t="str">
        <f>IF(JR38="×",TIME(0,0,0),IF(JX4="非常勤",IP38,JB38))</f>
        <v>　</v>
      </c>
      <c r="JP38" s="666"/>
      <c r="JQ38" s="667"/>
      <c r="JR38" s="265"/>
      <c r="JS38" s="665" t="str">
        <f>IF(JV38="×",TIME(0,0,0),IF(JX4="非常勤",IS38,JE38))</f>
        <v>　</v>
      </c>
      <c r="JT38" s="666"/>
      <c r="JU38" s="667"/>
      <c r="JV38" s="265"/>
      <c r="JW38" s="665" t="str">
        <f>IF(JZ38="×",TIME(0,0,0),IF(JX4="非常勤",IV38,JH38))</f>
        <v>　</v>
      </c>
      <c r="JX38" s="666"/>
      <c r="JY38" s="667"/>
      <c r="JZ38" s="265"/>
      <c r="KA38" s="720"/>
      <c r="KB38" s="720"/>
      <c r="KC38" s="668"/>
      <c r="KD38" s="670"/>
      <c r="KE38" s="669"/>
      <c r="KF38" s="671"/>
      <c r="KG38" s="672"/>
      <c r="KH38" s="672"/>
      <c r="KI38" s="673"/>
      <c r="KJ38" s="263">
        <f>'別表_個別勤務状況（1～60）'!$A$38</f>
        <v>24</v>
      </c>
      <c r="KK38" s="264" t="str">
        <f>'別表_個別勤務状況（1～60）'!$B$38</f>
        <v>土</v>
      </c>
      <c r="KL38" s="660"/>
      <c r="KM38" s="661"/>
      <c r="KN38" s="660"/>
      <c r="KO38" s="661"/>
      <c r="KP38" s="660"/>
      <c r="KQ38" s="661"/>
      <c r="KR38" s="660"/>
      <c r="KS38" s="661"/>
      <c r="KT38" s="662" t="str">
        <f>IFERROR(IF(OR(KK38="日",KK38="祝",KK38=0,KL38=""),"　",MAX(IF(AND(KL38&lt;=KT14,KN38&gt;KU14),KU14-KT14,IF(AND(KL38&gt;KT14,KN38&lt;=KU14),KN38-KL38,IF(AND(KL38&lt;=KT14,KN38&lt;=KU14),KN38-KT14,IF(AND(KL38&gt;KT14,KN38&gt;KU14),KU14-KL38,0)))),0)),0)</f>
        <v>　</v>
      </c>
      <c r="KU38" s="663"/>
      <c r="KV38" s="664"/>
      <c r="KW38" s="662" t="str">
        <f>IFERROR(IF(OR(KK38="日",KK38="祝",KK38=0,KP38=""),"　",MAX(IF(AND(KP38&gt;KZ14,KR38&gt;KX14),0,IF(AND(KP38&lt;=KZ14,KP38&gt;KW14,KR38&gt;KX14),KZ14-KP38,IF(AND(KP38&lt;=KZ14,KP38&lt;=KW14,KR38&gt;KX14),KZ14-KW14,IF(AND(KP38&gt;KW14,KR38&lt;=KX14),KR38-KP38,IF(AND(KP38&lt;=KW14,KR38&lt;=KX14),KR38-KW14,0))))),0)),0)</f>
        <v>　</v>
      </c>
      <c r="KX38" s="663"/>
      <c r="KY38" s="664"/>
      <c r="KZ38" s="662" t="str">
        <f>IFERROR(IF(OR(KK38="日",KK38="祝",KK38=0,KP38=0),"　",MAX(IF(AND(KP38&lt;=KZ14,KR38&gt;LA14),LA14-KZ14,IF(KR38&lt;=LA14,0,IF(AND(KP38&gt;KZ14,KR38&gt;LA14),LA14-KP38,0))),0)),0)</f>
        <v>　</v>
      </c>
      <c r="LA38" s="663"/>
      <c r="LB38" s="664"/>
      <c r="LC38" s="662" t="str">
        <f>IFERROR(IF(OR(KK38="日",KK38="祝",KK38=0,KP38=0),"　",MAX(IF(KP38&gt;LC14,KR38-KP38,IF(KP38&lt;=LC14,KR38-LC14,0)),0)),0)</f>
        <v>　</v>
      </c>
      <c r="LD38" s="663"/>
      <c r="LE38" s="664"/>
      <c r="LF38" s="662" t="str">
        <f>IFERROR(IF(OR(KK38="日",KK38="祝",KK38=0,KL38=""),"　",MAX(IF(AND(KL38&lt;=LF14,KN38&gt;LG14),LG14-LF14,IF(AND(KL38&gt;LF14,KN38&lt;=LG14),KN38-KL38,IF(AND(KL38&lt;=LF14,KN38&lt;=LG14),KN38-LF14,IF(AND(KL38&gt;LF14,KN38&gt;LG14),LG14-KL38,0)))),0)),0)</f>
        <v>　</v>
      </c>
      <c r="LG38" s="663"/>
      <c r="LH38" s="664"/>
      <c r="LI38" s="662" t="str">
        <f>IFERROR(IF(OR(KK38="日",KK38="祝",KK38=0,KP38=0),"　",MAX(IF(AND(KP38&gt;LL14,KR38&gt;LJ14),0,IF(AND(KP38&lt;=LL14,KP38&gt;LI14,KR38&gt;LJ14),LL14-KP38,IF(AND(KP38&lt;=LL14,KP38&lt;=LI14,KR38&gt;LJ14),LL14-LI14,IF(AND(KP38&gt;LI14,KR38&lt;=LJ14),KR38-KP38,IF(AND(KP38&lt;=LI14,KR38&lt;=LJ14),KR38-LI14,0))))),0)),0)</f>
        <v>　</v>
      </c>
      <c r="LJ38" s="663"/>
      <c r="LK38" s="664"/>
      <c r="LL38" s="662" t="str">
        <f>IFERROR(IF(OR(KK38="日",KK38="祝",KK38=0,KP38=0),"　",MAX(IF(AND(KP38&lt;=LL14,KR38&gt;LM14),LM14-LL14,IF(KR38&lt;=LM14,0,IF(AND(KP38&gt;LL14,KR38&gt;LM14),LM14-KP38,0))),0)),0)</f>
        <v>　</v>
      </c>
      <c r="LM38" s="663"/>
      <c r="LN38" s="664"/>
      <c r="LO38" s="662" t="str">
        <f t="shared" si="5"/>
        <v>　</v>
      </c>
      <c r="LP38" s="663"/>
      <c r="LQ38" s="664"/>
      <c r="LR38" s="665" t="str">
        <f>IF(LU38="×",TIME(0,0,0),IF(ME4="非常勤",KT38,LF38))</f>
        <v>　</v>
      </c>
      <c r="LS38" s="666"/>
      <c r="LT38" s="667"/>
      <c r="LU38" s="265"/>
      <c r="LV38" s="665" t="str">
        <f>IF(LY38="×",TIME(0,0,0),IF(ME4="非常勤",KW38,LI38))</f>
        <v>　</v>
      </c>
      <c r="LW38" s="666"/>
      <c r="LX38" s="667"/>
      <c r="LY38" s="265"/>
      <c r="LZ38" s="665" t="str">
        <f>IF(MC38="×",TIME(0,0,0),IF(ME4="非常勤",KZ38,LL38))</f>
        <v>　</v>
      </c>
      <c r="MA38" s="666"/>
      <c r="MB38" s="667"/>
      <c r="MC38" s="265"/>
      <c r="MD38" s="665" t="str">
        <f>IF(MG38="×",TIME(0,0,0),IF(ME4="非常勤",LC38,LO38))</f>
        <v>　</v>
      </c>
      <c r="ME38" s="666"/>
      <c r="MF38" s="667"/>
      <c r="MG38" s="265"/>
      <c r="MH38" s="720"/>
      <c r="MI38" s="720"/>
      <c r="MJ38" s="668"/>
      <c r="MK38" s="670"/>
      <c r="ML38" s="669"/>
      <c r="MM38" s="671"/>
      <c r="MN38" s="672"/>
      <c r="MO38" s="672"/>
      <c r="MP38" s="673"/>
      <c r="MQ38" s="263">
        <f>'別表_個別勤務状況（1～60）'!$A$38</f>
        <v>24</v>
      </c>
      <c r="MR38" s="264" t="str">
        <f>'別表_個別勤務状況（1～60）'!$B$38</f>
        <v>土</v>
      </c>
      <c r="MS38" s="660"/>
      <c r="MT38" s="661"/>
      <c r="MU38" s="660"/>
      <c r="MV38" s="661"/>
      <c r="MW38" s="660"/>
      <c r="MX38" s="661"/>
      <c r="MY38" s="660"/>
      <c r="MZ38" s="661"/>
      <c r="NA38" s="662" t="str">
        <f>IFERROR(IF(OR(MR38="日",MR38="祝",MR38=0,MS38=""),"　",MAX(IF(AND(MS38&lt;=NA14,MU38&gt;NB14),NB14-NA14,IF(AND(MS38&gt;NA14,MU38&lt;=NB14),MU38-MS38,IF(AND(MS38&lt;=NA14,MU38&lt;=NB14),MU38-NA14,IF(AND(MS38&gt;NA14,MU38&gt;NB14),NB14-MS38,0)))),0)),0)</f>
        <v>　</v>
      </c>
      <c r="NB38" s="663"/>
      <c r="NC38" s="664"/>
      <c r="ND38" s="662" t="str">
        <f>IFERROR(IF(OR(MR38="日",MR38="祝",MR38=0,MW38=""),"　",MAX(IF(AND(MW38&gt;NG14,MY38&gt;NE14),0,IF(AND(MW38&lt;=NG14,MW38&gt;ND14,MY38&gt;NE14),NG14-MW38,IF(AND(MW38&lt;=NG14,MW38&lt;=ND14,MY38&gt;NE14),NG14-ND14,IF(AND(MW38&gt;ND14,MY38&lt;=NE14),MY38-MW38,IF(AND(MW38&lt;=ND14,MY38&lt;=NE14),MY38-ND14,0))))),0)),0)</f>
        <v>　</v>
      </c>
      <c r="NE38" s="663"/>
      <c r="NF38" s="664"/>
      <c r="NG38" s="662" t="str">
        <f>IFERROR(IF(OR(MR38="日",MR38="祝",MR38=0,MW38=0),"　",MAX(IF(AND(MW38&lt;=NG14,MY38&gt;NH14),NH14-NG14,IF(MY38&lt;=NH14,0,IF(AND(MW38&gt;NG14,MY38&gt;NH14),NH14-MW38,0))),0)),0)</f>
        <v>　</v>
      </c>
      <c r="NH38" s="663"/>
      <c r="NI38" s="664"/>
      <c r="NJ38" s="662" t="str">
        <f>IFERROR(IF(OR(MR38="日",MR38="祝",MR38=0,MW38=0),"　",MAX(IF(MW38&gt;NJ14,MY38-MW38,IF(MW38&lt;=NJ14,MY38-NJ14,0)),0)),0)</f>
        <v>　</v>
      </c>
      <c r="NK38" s="663"/>
      <c r="NL38" s="664"/>
      <c r="NM38" s="662" t="str">
        <f>IFERROR(IF(OR(MR38="日",MR38="祝",MR38=0,MS38=""),"　",MAX(IF(AND(MS38&lt;=NM14,MU38&gt;NN14),NN14-NM14,IF(AND(MS38&gt;NM14,MU38&lt;=NN14),MU38-MS38,IF(AND(MS38&lt;=NM14,MU38&lt;=NN14),MU38-NM14,IF(AND(MS38&gt;NM14,MU38&gt;NN14),NN14-MS38,0)))),0)),0)</f>
        <v>　</v>
      </c>
      <c r="NN38" s="663"/>
      <c r="NO38" s="664"/>
      <c r="NP38" s="662" t="str">
        <f>IFERROR(IF(OR(MR38="日",MR38="祝",MR38=0,MW38=0),"　",MAX(IF(AND(MW38&gt;NS14,MY38&gt;NQ14),0,IF(AND(MW38&lt;=NS14,MW38&gt;NP14,MY38&gt;NQ14),NS14-MW38,IF(AND(MW38&lt;=NS14,MW38&lt;=NP14,MY38&gt;NQ14),NS14-NP14,IF(AND(MW38&gt;NP14,MY38&lt;=NQ14),MY38-MW38,IF(AND(MW38&lt;=NP14,MY38&lt;=NQ14),MY38-NP14,0))))),0)),0)</f>
        <v>　</v>
      </c>
      <c r="NQ38" s="663"/>
      <c r="NR38" s="664"/>
      <c r="NS38" s="662" t="str">
        <f>IFERROR(IF(OR(MR38="日",MR38="祝",MR38=0,MW38=0),"　",MAX(IF(AND(MW38&lt;=NS14,MY38&gt;NT14),NT14-NS14,IF(MY38&lt;=NT14,0,IF(AND(MW38&gt;NS14,MY38&gt;NT14),NT14-MW38,0))),0)),0)</f>
        <v>　</v>
      </c>
      <c r="NT38" s="663"/>
      <c r="NU38" s="664"/>
      <c r="NV38" s="662" t="str">
        <f t="shared" si="6"/>
        <v>　</v>
      </c>
      <c r="NW38" s="663"/>
      <c r="NX38" s="664"/>
      <c r="NY38" s="665" t="str">
        <f>IF(OB38="×",TIME(0,0,0),IF(OL4="非常勤",NA38,NM38))</f>
        <v>　</v>
      </c>
      <c r="NZ38" s="666"/>
      <c r="OA38" s="667"/>
      <c r="OB38" s="265"/>
      <c r="OC38" s="665" t="str">
        <f>IF(OF38="×",TIME(0,0,0),IF(OL4="非常勤",ND38,NP38))</f>
        <v>　</v>
      </c>
      <c r="OD38" s="666"/>
      <c r="OE38" s="667"/>
      <c r="OF38" s="265"/>
      <c r="OG38" s="665" t="str">
        <f>IF(OJ38="×",TIME(0,0,0),IF(OL4="非常勤",NG38,NS38))</f>
        <v>　</v>
      </c>
      <c r="OH38" s="666"/>
      <c r="OI38" s="667"/>
      <c r="OJ38" s="265"/>
      <c r="OK38" s="665" t="str">
        <f>IF(ON38="×",TIME(0,0,0),IF(OL4="非常勤",NJ38,NV38))</f>
        <v>　</v>
      </c>
      <c r="OL38" s="666"/>
      <c r="OM38" s="667"/>
      <c r="ON38" s="265"/>
      <c r="OO38" s="720"/>
      <c r="OP38" s="720"/>
      <c r="OQ38" s="668"/>
      <c r="OR38" s="670"/>
      <c r="OS38" s="669"/>
      <c r="OT38" s="671"/>
      <c r="OU38" s="672"/>
      <c r="OV38" s="672"/>
      <c r="OW38" s="673"/>
      <c r="OX38" s="263">
        <f>'別表_個別勤務状況（1～60）'!$A$38</f>
        <v>24</v>
      </c>
      <c r="OY38" s="264" t="str">
        <f>'別表_個別勤務状況（1～60）'!$B$38</f>
        <v>土</v>
      </c>
      <c r="OZ38" s="660"/>
      <c r="PA38" s="661"/>
      <c r="PB38" s="660"/>
      <c r="PC38" s="661"/>
      <c r="PD38" s="660"/>
      <c r="PE38" s="661"/>
      <c r="PF38" s="660"/>
      <c r="PG38" s="661"/>
      <c r="PH38" s="662" t="str">
        <f>IFERROR(IF(OR(OY38="日",OY38="祝",OY38=0,OZ38=""),"　",MAX(IF(AND(OZ38&lt;=PH14,PB38&gt;PI14),PI14-PH14,IF(AND(OZ38&gt;PH14,PB38&lt;=PI14),PB38-OZ38,IF(AND(OZ38&lt;=PH14,PB38&lt;=PI14),PB38-PH14,IF(AND(OZ38&gt;PH14,PB38&gt;PI14),PI14-OZ38,0)))),0)),0)</f>
        <v>　</v>
      </c>
      <c r="PI38" s="663"/>
      <c r="PJ38" s="664"/>
      <c r="PK38" s="662" t="str">
        <f>IFERROR(IF(OR(OY38="日",OY38="祝",OY38=0,PD38=""),"　",MAX(IF(AND(PD38&gt;PN14,PF38&gt;PL14),0,IF(AND(PD38&lt;=PN14,PD38&gt;PK14,PF38&gt;PL14),PN14-PD38,IF(AND(PD38&lt;=PN14,PD38&lt;=PK14,PF38&gt;PL14),PN14-PK14,IF(AND(PD38&gt;PK14,PF38&lt;=PL14),PF38-PD38,IF(AND(PD38&lt;=PK14,PF38&lt;=PL14),PF38-PK14,0))))),0)),0)</f>
        <v>　</v>
      </c>
      <c r="PL38" s="663"/>
      <c r="PM38" s="664"/>
      <c r="PN38" s="662" t="str">
        <f>IFERROR(IF(OR(OY38="日",OY38="祝",OY38=0,PD38=0),"　",MAX(IF(AND(PD38&lt;=PN14,PF38&gt;PO14),PO14-PN14,IF(PF38&lt;=PO14,0,IF(AND(PD38&gt;PN14,PF38&gt;PO14),PO14-PD38,0))),0)),0)</f>
        <v>　</v>
      </c>
      <c r="PO38" s="663"/>
      <c r="PP38" s="664"/>
      <c r="PQ38" s="662" t="str">
        <f>IFERROR(IF(OR(OY38="日",OY38="祝",OY38=0,PD38=0),"　",MAX(IF(PD38&gt;PQ14,PF38-PD38,IF(PD38&lt;=PQ14,PF38-PQ14,0)),0)),0)</f>
        <v>　</v>
      </c>
      <c r="PR38" s="663"/>
      <c r="PS38" s="664"/>
      <c r="PT38" s="662" t="str">
        <f>IFERROR(IF(OR(OY38="日",OY38="祝",OY38=0,OZ38=""),"　",MAX(IF(AND(OZ38&lt;=PT14,PB38&gt;PU14),PU14-PT14,IF(AND(OZ38&gt;PT14,PB38&lt;=PU14),PB38-OZ38,IF(AND(OZ38&lt;=PT14,PB38&lt;=PU14),PB38-PT14,IF(AND(OZ38&gt;PT14,PB38&gt;PU14),PU14-OZ38,0)))),0)),0)</f>
        <v>　</v>
      </c>
      <c r="PU38" s="663"/>
      <c r="PV38" s="664"/>
      <c r="PW38" s="662" t="str">
        <f>IFERROR(IF(OR(OY38="日",OY38="祝",OY38=0,PD38=0),"　",MAX(IF(AND(PD38&gt;PZ14,PF38&gt;PX14),0,IF(AND(PD38&lt;=PZ14,PD38&gt;PW14,PF38&gt;PX14),PZ14-PD38,IF(AND(PD38&lt;=PZ14,PD38&lt;=PW14,PF38&gt;PX14),PZ14-PW14,IF(AND(PD38&gt;PW14,PF38&lt;=PX14),PF38-PD38,IF(AND(PD38&lt;=PW14,PF38&lt;=PX14),PF38-PW14,0))))),0)),0)</f>
        <v>　</v>
      </c>
      <c r="PX38" s="663"/>
      <c r="PY38" s="664"/>
      <c r="PZ38" s="662" t="str">
        <f>IFERROR(IF(OR(OY38="日",OY38="祝",OY38=0,PD38=0),"　",MAX(IF(AND(PD38&lt;=PZ14,PF38&gt;QA14),QA14-PZ14,IF(PF38&lt;=QA14,0,IF(AND(PD38&gt;PZ14,PF38&gt;QA14),QA14-PD38,0))),0)),0)</f>
        <v>　</v>
      </c>
      <c r="QA38" s="663"/>
      <c r="QB38" s="664"/>
      <c r="QC38" s="662" t="str">
        <f t="shared" si="7"/>
        <v>　</v>
      </c>
      <c r="QD38" s="663"/>
      <c r="QE38" s="664"/>
      <c r="QF38" s="665" t="str">
        <f>IF(QI38="×",TIME(0,0,0),IF(QS4="非常勤",PH38,PT38))</f>
        <v>　</v>
      </c>
      <c r="QG38" s="666"/>
      <c r="QH38" s="667"/>
      <c r="QI38" s="265"/>
      <c r="QJ38" s="665" t="str">
        <f>IF(QM38="×",TIME(0,0,0),IF(QS4="非常勤",PK38,PW38))</f>
        <v>　</v>
      </c>
      <c r="QK38" s="666"/>
      <c r="QL38" s="667"/>
      <c r="QM38" s="265"/>
      <c r="QN38" s="665" t="str">
        <f>IF(QQ38="×",TIME(0,0,0),IF(QS4="非常勤",PN38,PZ38))</f>
        <v>　</v>
      </c>
      <c r="QO38" s="666"/>
      <c r="QP38" s="667"/>
      <c r="QQ38" s="265"/>
      <c r="QR38" s="665" t="str">
        <f>IF(QU38="×",TIME(0,0,0),IF(QS4="非常勤",PQ38,QC38))</f>
        <v>　</v>
      </c>
      <c r="QS38" s="666"/>
      <c r="QT38" s="667"/>
      <c r="QU38" s="265"/>
      <c r="QV38" s="720"/>
      <c r="QW38" s="720"/>
      <c r="QX38" s="668"/>
      <c r="QY38" s="670"/>
      <c r="QZ38" s="669"/>
      <c r="RA38" s="671"/>
      <c r="RB38" s="672"/>
      <c r="RC38" s="672"/>
      <c r="RD38" s="673"/>
      <c r="RE38" s="263">
        <f>'別表_個別勤務状況（1～60）'!$A$38</f>
        <v>24</v>
      </c>
      <c r="RF38" s="264" t="str">
        <f>'別表_個別勤務状況（1～60）'!$B$38</f>
        <v>土</v>
      </c>
      <c r="RG38" s="660"/>
      <c r="RH38" s="661"/>
      <c r="RI38" s="660"/>
      <c r="RJ38" s="661"/>
      <c r="RK38" s="660"/>
      <c r="RL38" s="661"/>
      <c r="RM38" s="660"/>
      <c r="RN38" s="661"/>
      <c r="RO38" s="662" t="str">
        <f>IFERROR(IF(OR(RF38="日",RF38="祝",RF38=0,RG38=""),"　",MAX(IF(AND(RG38&lt;=RO14,RI38&gt;RP14),RP14-RO14,IF(AND(RG38&gt;RO14,RI38&lt;=RP14),RI38-RG38,IF(AND(RG38&lt;=RO14,RI38&lt;=RP14),RI38-RO14,IF(AND(RG38&gt;RO14,RI38&gt;RP14),RP14-RG38,0)))),0)),0)</f>
        <v>　</v>
      </c>
      <c r="RP38" s="663"/>
      <c r="RQ38" s="664"/>
      <c r="RR38" s="662" t="str">
        <f>IFERROR(IF(OR(RF38="日",RF38="祝",RF38=0,RK38=""),"　",MAX(IF(AND(RK38&gt;RU14,RM38&gt;RS14),0,IF(AND(RK38&lt;=RU14,RK38&gt;RR14,RM38&gt;RS14),RU14-RK38,IF(AND(RK38&lt;=RU14,RK38&lt;=RR14,RM38&gt;RS14),RU14-RR14,IF(AND(RK38&gt;RR14,RM38&lt;=RS14),RM38-RK38,IF(AND(RK38&lt;=RR14,RM38&lt;=RS14),RM38-RR14,0))))),0)),0)</f>
        <v>　</v>
      </c>
      <c r="RS38" s="663"/>
      <c r="RT38" s="664"/>
      <c r="RU38" s="662" t="str">
        <f>IFERROR(IF(OR(RF38="日",RF38="祝",RF38=0,RK38=0),"　",MAX(IF(AND(RK38&lt;=RU14,RM38&gt;RV14),RV14-RU14,IF(RM38&lt;=RV14,0,IF(AND(RK38&gt;RU14,RM38&gt;RV14),RV14-RK38,0))),0)),0)</f>
        <v>　</v>
      </c>
      <c r="RV38" s="663"/>
      <c r="RW38" s="664"/>
      <c r="RX38" s="662" t="str">
        <f>IFERROR(IF(OR(RF38="日",RF38="祝",RF38=0,RK38=0),"　",MAX(IF(RK38&gt;RX14,RM38-RK38,IF(RK38&lt;=RX14,RM38-RX14,0)),0)),0)</f>
        <v>　</v>
      </c>
      <c r="RY38" s="663"/>
      <c r="RZ38" s="664"/>
      <c r="SA38" s="662" t="str">
        <f>IFERROR(IF(OR(RF38="日",RF38="祝",RF38=0,RG38=""),"　",MAX(IF(AND(RG38&lt;=SA14,RI38&gt;SB14),SB14-SA14,IF(AND(RG38&gt;SA14,RI38&lt;=SB14),RI38-RG38,IF(AND(RG38&lt;=SA14,RI38&lt;=SB14),RI38-SA14,IF(AND(RG38&gt;SA14,RI38&gt;SB14),SB14-RG38,0)))),0)),0)</f>
        <v>　</v>
      </c>
      <c r="SB38" s="663"/>
      <c r="SC38" s="664"/>
      <c r="SD38" s="662" t="str">
        <f>IFERROR(IF(OR(RF38="日",RF38="祝",RF38=0,RK38=0),"　",MAX(IF(AND(RK38&gt;SG14,RM38&gt;SE14),0,IF(AND(RK38&lt;=SG14,RK38&gt;SD14,RM38&gt;SE14),SG14-RK38,IF(AND(RK38&lt;=SG14,RK38&lt;=SD14,RM38&gt;SE14),SG14-SD14,IF(AND(RK38&gt;SD14,RM38&lt;=SE14),RM38-RK38,IF(AND(RK38&lt;=SD14,RM38&lt;=SE14),RM38-SD14,0))))),0)),0)</f>
        <v>　</v>
      </c>
      <c r="SE38" s="663"/>
      <c r="SF38" s="664"/>
      <c r="SG38" s="662" t="str">
        <f>IFERROR(IF(OR(RF38="日",RF38="祝",RF38=0,RK38=0),"　",MAX(IF(AND(RK38&lt;=SG14,RM38&gt;SH14),SH14-SG14,IF(RM38&lt;=SH14,0,IF(AND(RK38&gt;SG14,RM38&gt;SH14),SH14-RK38,0))),0)),0)</f>
        <v>　</v>
      </c>
      <c r="SH38" s="663"/>
      <c r="SI38" s="664"/>
      <c r="SJ38" s="662" t="str">
        <f t="shared" si="8"/>
        <v>　</v>
      </c>
      <c r="SK38" s="663"/>
      <c r="SL38" s="664"/>
      <c r="SM38" s="665" t="str">
        <f>IF(SP38="×",TIME(0,0,0),IF(SZ4="非常勤",RO38,SA38))</f>
        <v>　</v>
      </c>
      <c r="SN38" s="666"/>
      <c r="SO38" s="667"/>
      <c r="SP38" s="265"/>
      <c r="SQ38" s="665" t="str">
        <f>IF(ST38="×",TIME(0,0,0),IF(SZ4="非常勤",RR38,SD38))</f>
        <v>　</v>
      </c>
      <c r="SR38" s="666"/>
      <c r="SS38" s="667"/>
      <c r="ST38" s="265"/>
      <c r="SU38" s="665" t="str">
        <f>IF(SX38="×",TIME(0,0,0),IF(SZ4="非常勤",RU38,SG38))</f>
        <v>　</v>
      </c>
      <c r="SV38" s="666"/>
      <c r="SW38" s="667"/>
      <c r="SX38" s="265"/>
      <c r="SY38" s="665" t="str">
        <f>IF(TB38="×",TIME(0,0,0),IF(SZ4="非常勤",RX38,SJ38))</f>
        <v>　</v>
      </c>
      <c r="SZ38" s="666"/>
      <c r="TA38" s="667"/>
      <c r="TB38" s="265"/>
      <c r="TC38" s="720"/>
      <c r="TD38" s="720"/>
      <c r="TE38" s="668"/>
      <c r="TF38" s="670"/>
      <c r="TG38" s="669"/>
      <c r="TH38" s="671"/>
      <c r="TI38" s="672"/>
      <c r="TJ38" s="672"/>
      <c r="TK38" s="673"/>
      <c r="TL38" s="263">
        <f>'別表_個別勤務状況（1～60）'!$A$38</f>
        <v>24</v>
      </c>
      <c r="TM38" s="264" t="str">
        <f>'別表_個別勤務状況（1～60）'!$B$38</f>
        <v>土</v>
      </c>
      <c r="TN38" s="660"/>
      <c r="TO38" s="661"/>
      <c r="TP38" s="660"/>
      <c r="TQ38" s="661"/>
      <c r="TR38" s="660"/>
      <c r="TS38" s="661"/>
      <c r="TT38" s="660"/>
      <c r="TU38" s="661"/>
      <c r="TV38" s="662" t="str">
        <f>IFERROR(IF(OR(TM38="日",TM38="祝",TM38=0,TN38=""),"　",MAX(IF(AND(TN38&lt;=TV14,TP38&gt;TW14),TW14-TV14,IF(AND(TN38&gt;TV14,TP38&lt;=TW14),TP38-TN38,IF(AND(TN38&lt;=TV14,TP38&lt;=TW14),TP38-TV14,IF(AND(TN38&gt;TV14,TP38&gt;TW14),TW14-TN38,0)))),0)),0)</f>
        <v>　</v>
      </c>
      <c r="TW38" s="663"/>
      <c r="TX38" s="664"/>
      <c r="TY38" s="662" t="str">
        <f>IFERROR(IF(OR(TM38="日",TM38="祝",TM38=0,TR38=""),"　",MAX(IF(AND(TR38&gt;UB14,TT38&gt;TZ14),0,IF(AND(TR38&lt;=UB14,TR38&gt;TY14,TT38&gt;TZ14),UB14-TR38,IF(AND(TR38&lt;=UB14,TR38&lt;=TY14,TT38&gt;TZ14),UB14-TY14,IF(AND(TR38&gt;TY14,TT38&lt;=TZ14),TT38-TR38,IF(AND(TR38&lt;=TY14,TT38&lt;=TZ14),TT38-TY14,0))))),0)),0)</f>
        <v>　</v>
      </c>
      <c r="TZ38" s="663"/>
      <c r="UA38" s="664"/>
      <c r="UB38" s="662" t="str">
        <f>IFERROR(IF(OR(TM38="日",TM38="祝",TM38=0,TR38=0),"　",MAX(IF(AND(TR38&lt;=UB14,TT38&gt;UC14),UC14-UB14,IF(TT38&lt;=UC14,0,IF(AND(TR38&gt;UB14,TT38&gt;UC14),UC14-TR38,0))),0)),0)</f>
        <v>　</v>
      </c>
      <c r="UC38" s="663"/>
      <c r="UD38" s="664"/>
      <c r="UE38" s="662" t="str">
        <f>IFERROR(IF(OR(TM38="日",TM38="祝",TM38=0,TR38=0),"　",MAX(IF(TR38&gt;UE14,TT38-TR38,IF(TR38&lt;=UE14,TT38-UE14,0)),0)),0)</f>
        <v>　</v>
      </c>
      <c r="UF38" s="663"/>
      <c r="UG38" s="664"/>
      <c r="UH38" s="662" t="str">
        <f>IFERROR(IF(OR(TM38="日",TM38="祝",TM38=0,TN38=""),"　",MAX(IF(AND(TN38&lt;=UH14,TP38&gt;UI14),UI14-UH14,IF(AND(TN38&gt;UH14,TP38&lt;=UI14),TP38-TN38,IF(AND(TN38&lt;=UH14,TP38&lt;=UI14),TP38-UH14,IF(AND(TN38&gt;UH14,TP38&gt;UI14),UI14-TN38,0)))),0)),0)</f>
        <v>　</v>
      </c>
      <c r="UI38" s="663"/>
      <c r="UJ38" s="664"/>
      <c r="UK38" s="662" t="str">
        <f>IFERROR(IF(OR(TM38="日",TM38="祝",TM38=0,TR38=0),"　",MAX(IF(AND(TR38&gt;UN14,TT38&gt;UL14),0,IF(AND(TR38&lt;=UN14,TR38&gt;UK14,TT38&gt;UL14),UN14-TR38,IF(AND(TR38&lt;=UN14,TR38&lt;=UK14,TT38&gt;UL14),UN14-UK14,IF(AND(TR38&gt;UK14,TT38&lt;=UL14),TT38-TR38,IF(AND(TR38&lt;=UK14,TT38&lt;=UL14),TT38-UK14,0))))),0)),0)</f>
        <v>　</v>
      </c>
      <c r="UL38" s="663"/>
      <c r="UM38" s="664"/>
      <c r="UN38" s="662" t="str">
        <f>IFERROR(IF(OR(TM38="日",TM38="祝",TM38=0,TR38=0),"　",MAX(IF(AND(TR38&lt;=UN14,TT38&gt;UO14),UO14-UN14,IF(TT38&lt;=UO14,0,IF(AND(TR38&gt;UN14,TT38&gt;UO14),UO14-TR38,0))),0)),0)</f>
        <v>　</v>
      </c>
      <c r="UO38" s="663"/>
      <c r="UP38" s="664"/>
      <c r="UQ38" s="662" t="str">
        <f t="shared" si="9"/>
        <v>　</v>
      </c>
      <c r="UR38" s="663"/>
      <c r="US38" s="664"/>
      <c r="UT38" s="665" t="str">
        <f>IF(UW38="×",TIME(0,0,0),IF(VG4="非常勤",TV38,UH38))</f>
        <v>　</v>
      </c>
      <c r="UU38" s="666"/>
      <c r="UV38" s="667"/>
      <c r="UW38" s="265"/>
      <c r="UX38" s="665" t="str">
        <f>IF(VA38="×",TIME(0,0,0),IF(VG4="非常勤",TY38,UK38))</f>
        <v>　</v>
      </c>
      <c r="UY38" s="666"/>
      <c r="UZ38" s="667"/>
      <c r="VA38" s="265"/>
      <c r="VB38" s="665" t="str">
        <f>IF(VE38="×",TIME(0,0,0),IF(VG4="非常勤",UB38,UN38))</f>
        <v>　</v>
      </c>
      <c r="VC38" s="666"/>
      <c r="VD38" s="667"/>
      <c r="VE38" s="265"/>
      <c r="VF38" s="665" t="str">
        <f>IF(VI38="×",TIME(0,0,0),IF(VG4="非常勤",UE38,UQ38))</f>
        <v>　</v>
      </c>
      <c r="VG38" s="666"/>
      <c r="VH38" s="667"/>
      <c r="VI38" s="265"/>
      <c r="VJ38" s="720"/>
      <c r="VK38" s="720"/>
      <c r="VL38" s="668"/>
      <c r="VM38" s="670"/>
      <c r="VN38" s="669"/>
      <c r="VO38" s="671"/>
      <c r="VP38" s="672"/>
      <c r="VQ38" s="672"/>
      <c r="VR38" s="673"/>
      <c r="VS38" s="263">
        <f>'別表_個別勤務状況（1～60）'!$A$38</f>
        <v>24</v>
      </c>
      <c r="VT38" s="264" t="str">
        <f>'別表_個別勤務状況（1～60）'!$B$38</f>
        <v>土</v>
      </c>
      <c r="VU38" s="660"/>
      <c r="VV38" s="661"/>
      <c r="VW38" s="660"/>
      <c r="VX38" s="661"/>
      <c r="VY38" s="660"/>
      <c r="VZ38" s="661"/>
      <c r="WA38" s="660"/>
      <c r="WB38" s="661"/>
      <c r="WC38" s="662" t="str">
        <f>IFERROR(IF(OR(VT38="日",VT38="祝",VT38=0,VU38=""),"　",MAX(IF(AND(VU38&lt;=WC14,VW38&gt;WD14),WD14-WC14,IF(AND(VU38&gt;WC14,VW38&lt;=WD14),VW38-VU38,IF(AND(VU38&lt;=WC14,VW38&lt;=WD14),VW38-WC14,IF(AND(VU38&gt;WC14,VW38&gt;WD14),WD14-VU38,0)))),0)),0)</f>
        <v>　</v>
      </c>
      <c r="WD38" s="663"/>
      <c r="WE38" s="664"/>
      <c r="WF38" s="662" t="str">
        <f>IFERROR(IF(OR(VT38="日",VT38="祝",VT38=0,VY38=""),"　",MAX(IF(AND(VY38&gt;WI14,WA38&gt;WG14),0,IF(AND(VY38&lt;=WI14,VY38&gt;WF14,WA38&gt;WG14),WI14-VY38,IF(AND(VY38&lt;=WI14,VY38&lt;=WF14,WA38&gt;WG14),WI14-WF14,IF(AND(VY38&gt;WF14,WA38&lt;=WG14),WA38-VY38,IF(AND(VY38&lt;=WF14,WA38&lt;=WG14),WA38-WF14,0))))),0)),0)</f>
        <v>　</v>
      </c>
      <c r="WG38" s="663"/>
      <c r="WH38" s="664"/>
      <c r="WI38" s="662" t="str">
        <f>IFERROR(IF(OR(VT38="日",VT38="祝",VT38=0,VY38=0),"　",MAX(IF(AND(VY38&lt;=WI14,WA38&gt;WJ14),WJ14-WI14,IF(WA38&lt;=WJ14,0,IF(AND(VY38&gt;WI14,WA38&gt;WJ14),WJ14-VY38,0))),0)),0)</f>
        <v>　</v>
      </c>
      <c r="WJ38" s="663"/>
      <c r="WK38" s="664"/>
      <c r="WL38" s="662" t="str">
        <f>IFERROR(IF(OR(VT38="日",VT38="祝",VT38=0,VY38=0),"　",MAX(IF(VY38&gt;WL14,WA38-VY38,IF(VY38&lt;=WL14,WA38-WL14,0)),0)),0)</f>
        <v>　</v>
      </c>
      <c r="WM38" s="663"/>
      <c r="WN38" s="664"/>
      <c r="WO38" s="662" t="str">
        <f>IFERROR(IF(OR(VT38="日",VT38="祝",VT38=0,VU38=""),"　",MAX(IF(AND(VU38&lt;=WO14,VW38&gt;WP14),WP14-WO14,IF(AND(VU38&gt;WO14,VW38&lt;=WP14),VW38-VU38,IF(AND(VU38&lt;=WO14,VW38&lt;=WP14),VW38-WO14,IF(AND(VU38&gt;WO14,VW38&gt;WP14),WP14-VU38,0)))),0)),0)</f>
        <v>　</v>
      </c>
      <c r="WP38" s="663"/>
      <c r="WQ38" s="664"/>
      <c r="WR38" s="662" t="str">
        <f>IFERROR(IF(OR(VT38="日",VT38="祝",VT38=0,VY38=0),"　",MAX(IF(AND(VY38&gt;WU14,WA38&gt;WS14),0,IF(AND(VY38&lt;=WU14,VY38&gt;WR14,WA38&gt;WS14),WU14-VY38,IF(AND(VY38&lt;=WU14,VY38&lt;=WR14,WA38&gt;WS14),WU14-WR14,IF(AND(VY38&gt;WR14,WA38&lt;=WS14),WA38-VY38,IF(AND(VY38&lt;=WR14,WA38&lt;=WS14),WA38-WR14,0))))),0)),0)</f>
        <v>　</v>
      </c>
      <c r="WS38" s="663"/>
      <c r="WT38" s="664"/>
      <c r="WU38" s="662" t="str">
        <f>IFERROR(IF(OR(VT38="日",VT38="祝",VT38=0,VY38=0),"　",MAX(IF(AND(VY38&lt;=WU14,WA38&gt;WV14),WV14-WU14,IF(WA38&lt;=WV14,0,IF(AND(VY38&gt;WU14,WA38&gt;WV14),WV14-VY38,0))),0)),0)</f>
        <v>　</v>
      </c>
      <c r="WV38" s="663"/>
      <c r="WW38" s="664"/>
      <c r="WX38" s="662" t="str">
        <f t="shared" si="10"/>
        <v>　</v>
      </c>
      <c r="WY38" s="663"/>
      <c r="WZ38" s="664"/>
      <c r="XA38" s="665" t="str">
        <f>IF(XD38="×",TIME(0,0,0),IF(XN4="非常勤",WC38,WO38))</f>
        <v>　</v>
      </c>
      <c r="XB38" s="666"/>
      <c r="XC38" s="667"/>
      <c r="XD38" s="265"/>
      <c r="XE38" s="665" t="str">
        <f>IF(XH38="×",TIME(0,0,0),IF(XN4="非常勤",WF38,WR38))</f>
        <v>　</v>
      </c>
      <c r="XF38" s="666"/>
      <c r="XG38" s="667"/>
      <c r="XH38" s="265"/>
      <c r="XI38" s="665" t="str">
        <f>IF(XL38="×",TIME(0,0,0),IF(XN4="非常勤",WI38,WU38))</f>
        <v>　</v>
      </c>
      <c r="XJ38" s="666"/>
      <c r="XK38" s="667"/>
      <c r="XL38" s="265"/>
      <c r="XM38" s="665" t="str">
        <f>IF(XP38="×",TIME(0,0,0),IF(XN4="非常勤",WL38,WX38))</f>
        <v>　</v>
      </c>
      <c r="XN38" s="666"/>
      <c r="XO38" s="667"/>
      <c r="XP38" s="265"/>
      <c r="XQ38" s="720"/>
      <c r="XR38" s="720"/>
      <c r="XS38" s="668"/>
      <c r="XT38" s="670"/>
      <c r="XU38" s="669"/>
      <c r="XV38" s="671"/>
      <c r="XW38" s="672"/>
      <c r="XX38" s="672"/>
      <c r="XY38" s="673"/>
      <c r="XZ38" s="263">
        <f>'別表_個別勤務状況（1～60）'!$A$38</f>
        <v>24</v>
      </c>
      <c r="YA38" s="264" t="str">
        <f>'別表_個別勤務状況（1～60）'!$B$38</f>
        <v>土</v>
      </c>
      <c r="YB38" s="660"/>
      <c r="YC38" s="661"/>
      <c r="YD38" s="660"/>
      <c r="YE38" s="661"/>
      <c r="YF38" s="660"/>
      <c r="YG38" s="661"/>
      <c r="YH38" s="660"/>
      <c r="YI38" s="661"/>
      <c r="YJ38" s="662" t="str">
        <f>IFERROR(IF(OR(YA38="日",YA38="祝",YA38=0,YB38=""),"　",MAX(IF(AND(YB38&lt;=YJ14,YD38&gt;YK14),YK14-YJ14,IF(AND(YB38&gt;YJ14,YD38&lt;=YK14),YD38-YB38,IF(AND(YB38&lt;=YJ14,YD38&lt;=YK14),YD38-YJ14,IF(AND(YB38&gt;YJ14,YD38&gt;YK14),YK14-YB38,0)))),0)),0)</f>
        <v>　</v>
      </c>
      <c r="YK38" s="663"/>
      <c r="YL38" s="664"/>
      <c r="YM38" s="662" t="str">
        <f>IFERROR(IF(OR(YA38="日",YA38="祝",YA38=0,YF38=""),"　",MAX(IF(AND(YF38&gt;YP14,YH38&gt;YN14),0,IF(AND(YF38&lt;=YP14,YF38&gt;YM14,YH38&gt;YN14),YP14-YF38,IF(AND(YF38&lt;=YP14,YF38&lt;=YM14,YH38&gt;YN14),YP14-YM14,IF(AND(YF38&gt;YM14,YH38&lt;=YN14),YH38-YF38,IF(AND(YF38&lt;=YM14,YH38&lt;=YN14),YH38-YM14,0))))),0)),0)</f>
        <v>　</v>
      </c>
      <c r="YN38" s="663"/>
      <c r="YO38" s="664"/>
      <c r="YP38" s="662" t="str">
        <f>IFERROR(IF(OR(YA38="日",YA38="祝",YA38=0,YF38=0),"　",MAX(IF(AND(YF38&lt;=YP14,YH38&gt;YQ14),YQ14-YP14,IF(YH38&lt;=YQ14,0,IF(AND(YF38&gt;YP14,YH38&gt;YQ14),YQ14-YF38,0))),0)),0)</f>
        <v>　</v>
      </c>
      <c r="YQ38" s="663"/>
      <c r="YR38" s="664"/>
      <c r="YS38" s="662" t="str">
        <f>IFERROR(IF(OR(YA38="日",YA38="祝",YA38=0,YF38=0),"　",MAX(IF(YF38&gt;YS14,YH38-YF38,IF(YF38&lt;=YS14,YH38-YS14,0)),0)),0)</f>
        <v>　</v>
      </c>
      <c r="YT38" s="663"/>
      <c r="YU38" s="664"/>
      <c r="YV38" s="662" t="str">
        <f>IFERROR(IF(OR(YA38="日",YA38="祝",YA38=0,YB38=""),"　",MAX(IF(AND(YB38&lt;=YV14,YD38&gt;YW14),YW14-YV14,IF(AND(YB38&gt;YV14,YD38&lt;=YW14),YD38-YB38,IF(AND(YB38&lt;=YV14,YD38&lt;=YW14),YD38-YV14,IF(AND(YB38&gt;YV14,YD38&gt;YW14),YW14-YB38,0)))),0)),0)</f>
        <v>　</v>
      </c>
      <c r="YW38" s="663"/>
      <c r="YX38" s="664"/>
      <c r="YY38" s="662" t="str">
        <f>IFERROR(IF(OR(YA38="日",YA38="祝",YA38=0,YF38=0),"　",MAX(IF(AND(YF38&gt;ZB14,YH38&gt;YZ14),0,IF(AND(YF38&lt;=ZB14,YF38&gt;YY14,YH38&gt;YZ14),ZB14-YF38,IF(AND(YF38&lt;=ZB14,YF38&lt;=YY14,YH38&gt;YZ14),ZB14-YY14,IF(AND(YF38&gt;YY14,YH38&lt;=YZ14),YH38-YF38,IF(AND(YF38&lt;=YY14,YH38&lt;=YZ14),YH38-YY14,0))))),0)),0)</f>
        <v>　</v>
      </c>
      <c r="YZ38" s="663"/>
      <c r="ZA38" s="664"/>
      <c r="ZB38" s="662" t="str">
        <f>IFERROR(IF(OR(YA38="日",YA38="祝",YA38=0,YF38=0),"　",MAX(IF(AND(YF38&lt;=ZB14,YH38&gt;ZC14),ZC14-ZB14,IF(YH38&lt;=ZC14,0,IF(AND(YF38&gt;ZB14,YH38&gt;ZC14),ZC14-YF38,0))),0)),0)</f>
        <v>　</v>
      </c>
      <c r="ZC38" s="663"/>
      <c r="ZD38" s="664"/>
      <c r="ZE38" s="662" t="str">
        <f t="shared" si="11"/>
        <v>　</v>
      </c>
      <c r="ZF38" s="663"/>
      <c r="ZG38" s="664"/>
      <c r="ZH38" s="665" t="str">
        <f>IF(ZK38="×",TIME(0,0,0),IF(ZU4="非常勤",YJ38,YV38))</f>
        <v>　</v>
      </c>
      <c r="ZI38" s="666"/>
      <c r="ZJ38" s="667"/>
      <c r="ZK38" s="265"/>
      <c r="ZL38" s="665" t="str">
        <f>IF(ZO38="×",TIME(0,0,0),IF(ZU4="非常勤",YM38,YY38))</f>
        <v>　</v>
      </c>
      <c r="ZM38" s="666"/>
      <c r="ZN38" s="667"/>
      <c r="ZO38" s="265"/>
      <c r="ZP38" s="665" t="str">
        <f>IF(ZS38="×",TIME(0,0,0),IF(ZU4="非常勤",YP38,ZB38))</f>
        <v>　</v>
      </c>
      <c r="ZQ38" s="666"/>
      <c r="ZR38" s="667"/>
      <c r="ZS38" s="265"/>
      <c r="ZT38" s="665" t="str">
        <f>IF(ZW38="×",TIME(0,0,0),IF(ZU4="非常勤",YS38,ZE38))</f>
        <v>　</v>
      </c>
      <c r="ZU38" s="666"/>
      <c r="ZV38" s="667"/>
      <c r="ZW38" s="265"/>
      <c r="ZX38" s="720"/>
      <c r="ZY38" s="720"/>
      <c r="ZZ38" s="668"/>
      <c r="AAA38" s="670"/>
      <c r="AAB38" s="669"/>
      <c r="AAC38" s="671"/>
      <c r="AAD38" s="672"/>
      <c r="AAE38" s="672"/>
      <c r="AAF38" s="673"/>
      <c r="AAG38" s="263">
        <f>'別表_個別勤務状況（1～60）'!$A$38</f>
        <v>24</v>
      </c>
      <c r="AAH38" s="264" t="str">
        <f>'別表_個別勤務状況（1～60）'!$B$38</f>
        <v>土</v>
      </c>
      <c r="AAI38" s="660"/>
      <c r="AAJ38" s="661"/>
      <c r="AAK38" s="660"/>
      <c r="AAL38" s="661"/>
      <c r="AAM38" s="660"/>
      <c r="AAN38" s="661"/>
      <c r="AAO38" s="660"/>
      <c r="AAP38" s="661"/>
      <c r="AAQ38" s="662" t="str">
        <f>IFERROR(IF(OR(AAH38="日",AAH38="祝",AAH38=0,AAI38=""),"　",MAX(IF(AND(AAI38&lt;=AAQ14,AAK38&gt;AAR14),AAR14-AAQ14,IF(AND(AAI38&gt;AAQ14,AAK38&lt;=AAR14),AAK38-AAI38,IF(AND(AAI38&lt;=AAQ14,AAK38&lt;=AAR14),AAK38-AAQ14,IF(AND(AAI38&gt;AAQ14,AAK38&gt;AAR14),AAR14-AAI38,0)))),0)),0)</f>
        <v>　</v>
      </c>
      <c r="AAR38" s="663"/>
      <c r="AAS38" s="664"/>
      <c r="AAT38" s="662" t="str">
        <f>IFERROR(IF(OR(AAH38="日",AAH38="祝",AAH38=0,AAM38=""),"　",MAX(IF(AND(AAM38&gt;AAW14,AAO38&gt;AAU14),0,IF(AND(AAM38&lt;=AAW14,AAM38&gt;AAT14,AAO38&gt;AAU14),AAW14-AAM38,IF(AND(AAM38&lt;=AAW14,AAM38&lt;=AAT14,AAO38&gt;AAU14),AAW14-AAT14,IF(AND(AAM38&gt;AAT14,AAO38&lt;=AAU14),AAO38-AAM38,IF(AND(AAM38&lt;=AAT14,AAO38&lt;=AAU14),AAO38-AAT14,0))))),0)),0)</f>
        <v>　</v>
      </c>
      <c r="AAU38" s="663"/>
      <c r="AAV38" s="664"/>
      <c r="AAW38" s="662" t="str">
        <f>IFERROR(IF(OR(AAH38="日",AAH38="祝",AAH38=0,AAM38=0),"　",MAX(IF(AND(AAM38&lt;=AAW14,AAO38&gt;AAX14),AAX14-AAW14,IF(AAO38&lt;=AAX14,0,IF(AND(AAM38&gt;AAW14,AAO38&gt;AAX14),AAX14-AAM38,0))),0)),0)</f>
        <v>　</v>
      </c>
      <c r="AAX38" s="663"/>
      <c r="AAY38" s="664"/>
      <c r="AAZ38" s="662" t="str">
        <f>IFERROR(IF(OR(AAH38="日",AAH38="祝",AAH38=0,AAM38=0),"　",MAX(IF(AAM38&gt;AAZ14,AAO38-AAM38,IF(AAM38&lt;=AAZ14,AAO38-AAZ14,0)),0)),0)</f>
        <v>　</v>
      </c>
      <c r="ABA38" s="663"/>
      <c r="ABB38" s="664"/>
      <c r="ABC38" s="662" t="str">
        <f>IFERROR(IF(OR(AAH38="日",AAH38="祝",AAH38=0,AAI38=""),"　",MAX(IF(AND(AAI38&lt;=ABC14,AAK38&gt;ABD14),ABD14-ABC14,IF(AND(AAI38&gt;ABC14,AAK38&lt;=ABD14),AAK38-AAI38,IF(AND(AAI38&lt;=ABC14,AAK38&lt;=ABD14),AAK38-ABC14,IF(AND(AAI38&gt;ABC14,AAK38&gt;ABD14),ABD14-AAI38,0)))),0)),0)</f>
        <v>　</v>
      </c>
      <c r="ABD38" s="663"/>
      <c r="ABE38" s="664"/>
      <c r="ABF38" s="662" t="str">
        <f>IFERROR(IF(OR(AAH38="日",AAH38="祝",AAH38=0,AAM38=0),"　",MAX(IF(AND(AAM38&gt;ABI14,AAO38&gt;ABG14),0,IF(AND(AAM38&lt;=ABI14,AAM38&gt;ABF14,AAO38&gt;ABG14),ABI14-AAM38,IF(AND(AAM38&lt;=ABI14,AAM38&lt;=ABF14,AAO38&gt;ABG14),ABI14-ABF14,IF(AND(AAM38&gt;ABF14,AAO38&lt;=ABG14),AAO38-AAM38,IF(AND(AAM38&lt;=ABF14,AAO38&lt;=ABG14),AAO38-ABF14,0))))),0)),0)</f>
        <v>　</v>
      </c>
      <c r="ABG38" s="663"/>
      <c r="ABH38" s="664"/>
      <c r="ABI38" s="662" t="str">
        <f>IFERROR(IF(OR(AAH38="日",AAH38="祝",AAH38=0,AAM38=0),"　",MAX(IF(AND(AAM38&lt;=ABI14,AAO38&gt;ABJ14),ABJ14-ABI14,IF(AAO38&lt;=ABJ14,0,IF(AND(AAM38&gt;ABI14,AAO38&gt;ABJ14),ABJ14-AAM38,0))),0)),0)</f>
        <v>　</v>
      </c>
      <c r="ABJ38" s="663"/>
      <c r="ABK38" s="664"/>
      <c r="ABL38" s="662" t="str">
        <f t="shared" si="12"/>
        <v>　</v>
      </c>
      <c r="ABM38" s="663"/>
      <c r="ABN38" s="664"/>
      <c r="ABO38" s="665" t="str">
        <f>IF(ABR38="×",TIME(0,0,0),IF(ACB4="非常勤",AAQ38,ABC38))</f>
        <v>　</v>
      </c>
      <c r="ABP38" s="666"/>
      <c r="ABQ38" s="667"/>
      <c r="ABR38" s="265"/>
      <c r="ABS38" s="665" t="str">
        <f>IF(ABV38="×",TIME(0,0,0),IF(ACB4="非常勤",AAT38,ABF38))</f>
        <v>　</v>
      </c>
      <c r="ABT38" s="666"/>
      <c r="ABU38" s="667"/>
      <c r="ABV38" s="265"/>
      <c r="ABW38" s="665" t="str">
        <f>IF(ABZ38="×",TIME(0,0,0),IF(ACB4="非常勤",AAW38,ABI38))</f>
        <v>　</v>
      </c>
      <c r="ABX38" s="666"/>
      <c r="ABY38" s="667"/>
      <c r="ABZ38" s="265"/>
      <c r="ACA38" s="665" t="str">
        <f>IF(ACD38="×",TIME(0,0,0),IF(ACB4="非常勤",AAZ38,ABL38))</f>
        <v>　</v>
      </c>
      <c r="ACB38" s="666"/>
      <c r="ACC38" s="667"/>
      <c r="ACD38" s="265"/>
      <c r="ACE38" s="720"/>
      <c r="ACF38" s="720"/>
      <c r="ACG38" s="668"/>
      <c r="ACH38" s="670"/>
      <c r="ACI38" s="669"/>
      <c r="ACJ38" s="671"/>
      <c r="ACK38" s="672"/>
      <c r="ACL38" s="672"/>
      <c r="ACM38" s="673"/>
      <c r="ACN38" s="263">
        <f>'別表_個別勤務状況（1～60）'!$A$38</f>
        <v>24</v>
      </c>
      <c r="ACO38" s="264" t="str">
        <f>'別表_個別勤務状況（1～60）'!$B$38</f>
        <v>土</v>
      </c>
      <c r="ACP38" s="660"/>
      <c r="ACQ38" s="661"/>
      <c r="ACR38" s="660"/>
      <c r="ACS38" s="661"/>
      <c r="ACT38" s="660"/>
      <c r="ACU38" s="661"/>
      <c r="ACV38" s="660"/>
      <c r="ACW38" s="661"/>
      <c r="ACX38" s="662" t="str">
        <f>IFERROR(IF(OR(ACO38="日",ACO38="祝",ACO38=0,ACP38=""),"　",MAX(IF(AND(ACP38&lt;=ACX14,ACR38&gt;ACY14),ACY14-ACX14,IF(AND(ACP38&gt;ACX14,ACR38&lt;=ACY14),ACR38-ACP38,IF(AND(ACP38&lt;=ACX14,ACR38&lt;=ACY14),ACR38-ACX14,IF(AND(ACP38&gt;ACX14,ACR38&gt;ACY14),ACY14-ACP38,0)))),0)),0)</f>
        <v>　</v>
      </c>
      <c r="ACY38" s="663"/>
      <c r="ACZ38" s="664"/>
      <c r="ADA38" s="662" t="str">
        <f>IFERROR(IF(OR(ACO38="日",ACO38="祝",ACO38=0,ACT38=""),"　",MAX(IF(AND(ACT38&gt;ADD14,ACV38&gt;ADB14),0,IF(AND(ACT38&lt;=ADD14,ACT38&gt;ADA14,ACV38&gt;ADB14),ADD14-ACT38,IF(AND(ACT38&lt;=ADD14,ACT38&lt;=ADA14,ACV38&gt;ADB14),ADD14-ADA14,IF(AND(ACT38&gt;ADA14,ACV38&lt;=ADB14),ACV38-ACT38,IF(AND(ACT38&lt;=ADA14,ACV38&lt;=ADB14),ACV38-ADA14,0))))),0)),0)</f>
        <v>　</v>
      </c>
      <c r="ADB38" s="663"/>
      <c r="ADC38" s="664"/>
      <c r="ADD38" s="662" t="str">
        <f>IFERROR(IF(OR(ACO38="日",ACO38="祝",ACO38=0,ACT38=0),"　",MAX(IF(AND(ACT38&lt;=ADD14,ACV38&gt;ADE14),ADE14-ADD14,IF(ACV38&lt;=ADE14,0,IF(AND(ACT38&gt;ADD14,ACV38&gt;ADE14),ADE14-ACT38,0))),0)),0)</f>
        <v>　</v>
      </c>
      <c r="ADE38" s="663"/>
      <c r="ADF38" s="664"/>
      <c r="ADG38" s="662" t="str">
        <f>IFERROR(IF(OR(ACO38="日",ACO38="祝",ACO38=0,ACT38=0),"　",MAX(IF(ACT38&gt;ADG14,ACV38-ACT38,IF(ACT38&lt;=ADG14,ACV38-ADG14,0)),0)),0)</f>
        <v>　</v>
      </c>
      <c r="ADH38" s="663"/>
      <c r="ADI38" s="664"/>
      <c r="ADJ38" s="662" t="str">
        <f>IFERROR(IF(OR(ACO38="日",ACO38="祝",ACO38=0,ACP38=""),"　",MAX(IF(AND(ACP38&lt;=ADJ14,ACR38&gt;ADK14),ADK14-ADJ14,IF(AND(ACP38&gt;ADJ14,ACR38&lt;=ADK14),ACR38-ACP38,IF(AND(ACP38&lt;=ADJ14,ACR38&lt;=ADK14),ACR38-ADJ14,IF(AND(ACP38&gt;ADJ14,ACR38&gt;ADK14),ADK14-ACP38,0)))),0)),0)</f>
        <v>　</v>
      </c>
      <c r="ADK38" s="663"/>
      <c r="ADL38" s="664"/>
      <c r="ADM38" s="662" t="str">
        <f>IFERROR(IF(OR(ACO38="日",ACO38="祝",ACO38=0,ACT38=0),"　",MAX(IF(AND(ACT38&gt;ADP14,ACV38&gt;ADN14),0,IF(AND(ACT38&lt;=ADP14,ACT38&gt;ADM14,ACV38&gt;ADN14),ADP14-ACT38,IF(AND(ACT38&lt;=ADP14,ACT38&lt;=ADM14,ACV38&gt;ADN14),ADP14-ADM14,IF(AND(ACT38&gt;ADM14,ACV38&lt;=ADN14),ACV38-ACT38,IF(AND(ACT38&lt;=ADM14,ACV38&lt;=ADN14),ACV38-ADM14,0))))),0)),0)</f>
        <v>　</v>
      </c>
      <c r="ADN38" s="663"/>
      <c r="ADO38" s="664"/>
      <c r="ADP38" s="662" t="str">
        <f>IFERROR(IF(OR(ACO38="日",ACO38="祝",ACO38=0,ACT38=0),"　",MAX(IF(AND(ACT38&lt;=ADP14,ACV38&gt;ADQ14),ADQ14-ADP14,IF(ACV38&lt;=ADQ14,0,IF(AND(ACT38&gt;ADP14,ACV38&gt;ADQ14),ADQ14-ACT38,0))),0)),0)</f>
        <v>　</v>
      </c>
      <c r="ADQ38" s="663"/>
      <c r="ADR38" s="664"/>
      <c r="ADS38" s="662" t="str">
        <f t="shared" si="13"/>
        <v>　</v>
      </c>
      <c r="ADT38" s="663"/>
      <c r="ADU38" s="664"/>
      <c r="ADV38" s="665" t="str">
        <f>IF(ADY38="×",TIME(0,0,0),IF(AEI4="非常勤",ACX38,ADJ38))</f>
        <v>　</v>
      </c>
      <c r="ADW38" s="666"/>
      <c r="ADX38" s="667"/>
      <c r="ADY38" s="265"/>
      <c r="ADZ38" s="665" t="str">
        <f>IF(AEC38="×",TIME(0,0,0),IF(AEI4="非常勤",ADA38,ADM38))</f>
        <v>　</v>
      </c>
      <c r="AEA38" s="666"/>
      <c r="AEB38" s="667"/>
      <c r="AEC38" s="265"/>
      <c r="AED38" s="665" t="str">
        <f>IF(AEG38="×",TIME(0,0,0),IF(AEI4="非常勤",ADD38,ADP38))</f>
        <v>　</v>
      </c>
      <c r="AEE38" s="666"/>
      <c r="AEF38" s="667"/>
      <c r="AEG38" s="265"/>
      <c r="AEH38" s="665" t="str">
        <f>IF(AEK38="×",TIME(0,0,0),IF(AEI4="非常勤",ADG38,ADS38))</f>
        <v>　</v>
      </c>
      <c r="AEI38" s="666"/>
      <c r="AEJ38" s="667"/>
      <c r="AEK38" s="265"/>
      <c r="AEL38" s="720"/>
      <c r="AEM38" s="720"/>
      <c r="AEN38" s="668"/>
      <c r="AEO38" s="670"/>
      <c r="AEP38" s="669"/>
      <c r="AEQ38" s="671"/>
      <c r="AER38" s="672"/>
      <c r="AES38" s="672"/>
      <c r="AET38" s="673"/>
      <c r="AEU38" s="263">
        <f>'別表_個別勤務状況（1～60）'!$A$38</f>
        <v>24</v>
      </c>
      <c r="AEV38" s="264" t="str">
        <f>'別表_個別勤務状況（1～60）'!$B$38</f>
        <v>土</v>
      </c>
      <c r="AEW38" s="660"/>
      <c r="AEX38" s="661"/>
      <c r="AEY38" s="660"/>
      <c r="AEZ38" s="661"/>
      <c r="AFA38" s="660"/>
      <c r="AFB38" s="661"/>
      <c r="AFC38" s="660"/>
      <c r="AFD38" s="661"/>
      <c r="AFE38" s="662" t="str">
        <f>IFERROR(IF(OR(AEV38="日",AEV38="祝",AEV38=0,AEW38=""),"　",MAX(IF(AND(AEW38&lt;=AFE14,AEY38&gt;AFF14),AFF14-AFE14,IF(AND(AEW38&gt;AFE14,AEY38&lt;=AFF14),AEY38-AEW38,IF(AND(AEW38&lt;=AFE14,AEY38&lt;=AFF14),AEY38-AFE14,IF(AND(AEW38&gt;AFE14,AEY38&gt;AFF14),AFF14-AEW38,0)))),0)),0)</f>
        <v>　</v>
      </c>
      <c r="AFF38" s="663"/>
      <c r="AFG38" s="664"/>
      <c r="AFH38" s="662" t="str">
        <f>IFERROR(IF(OR(AEV38="日",AEV38="祝",AEV38=0,AFA38=""),"　",MAX(IF(AND(AFA38&gt;AFK14,AFC38&gt;AFI14),0,IF(AND(AFA38&lt;=AFK14,AFA38&gt;AFH14,AFC38&gt;AFI14),AFK14-AFA38,IF(AND(AFA38&lt;=AFK14,AFA38&lt;=AFH14,AFC38&gt;AFI14),AFK14-AFH14,IF(AND(AFA38&gt;AFH14,AFC38&lt;=AFI14),AFC38-AFA38,IF(AND(AFA38&lt;=AFH14,AFC38&lt;=AFI14),AFC38-AFH14,0))))),0)),0)</f>
        <v>　</v>
      </c>
      <c r="AFI38" s="663"/>
      <c r="AFJ38" s="664"/>
      <c r="AFK38" s="662" t="str">
        <f>IFERROR(IF(OR(AEV38="日",AEV38="祝",AEV38=0,AFA38=0),"　",MAX(IF(AND(AFA38&lt;=AFK14,AFC38&gt;AFL14),AFL14-AFK14,IF(AFC38&lt;=AFL14,0,IF(AND(AFA38&gt;AFK14,AFC38&gt;AFL14),AFL14-AFA38,0))),0)),0)</f>
        <v>　</v>
      </c>
      <c r="AFL38" s="663"/>
      <c r="AFM38" s="664"/>
      <c r="AFN38" s="662" t="str">
        <f>IFERROR(IF(OR(AEV38="日",AEV38="祝",AEV38=0,AFA38=0),"　",MAX(IF(AFA38&gt;AFN14,AFC38-AFA38,IF(AFA38&lt;=AFN14,AFC38-AFN14,0)),0)),0)</f>
        <v>　</v>
      </c>
      <c r="AFO38" s="663"/>
      <c r="AFP38" s="664"/>
      <c r="AFQ38" s="662" t="str">
        <f>IFERROR(IF(OR(AEV38="日",AEV38="祝",AEV38=0,AEW38=""),"　",MAX(IF(AND(AEW38&lt;=AFQ14,AEY38&gt;AFR14),AFR14-AFQ14,IF(AND(AEW38&gt;AFQ14,AEY38&lt;=AFR14),AEY38-AEW38,IF(AND(AEW38&lt;=AFQ14,AEY38&lt;=AFR14),AEY38-AFQ14,IF(AND(AEW38&gt;AFQ14,AEY38&gt;AFR14),AFR14-AEW38,0)))),0)),0)</f>
        <v>　</v>
      </c>
      <c r="AFR38" s="663"/>
      <c r="AFS38" s="664"/>
      <c r="AFT38" s="662" t="str">
        <f>IFERROR(IF(OR(AEV38="日",AEV38="祝",AEV38=0,AFA38=0),"　",MAX(IF(AND(AFA38&gt;AFW14,AFC38&gt;AFU14),0,IF(AND(AFA38&lt;=AFW14,AFA38&gt;AFT14,AFC38&gt;AFU14),AFW14-AFA38,IF(AND(AFA38&lt;=AFW14,AFA38&lt;=AFT14,AFC38&gt;AFU14),AFW14-AFT14,IF(AND(AFA38&gt;AFT14,AFC38&lt;=AFU14),AFC38-AFA38,IF(AND(AFA38&lt;=AFT14,AFC38&lt;=AFU14),AFC38-AFT14,0))))),0)),0)</f>
        <v>　</v>
      </c>
      <c r="AFU38" s="663"/>
      <c r="AFV38" s="664"/>
      <c r="AFW38" s="662" t="str">
        <f>IFERROR(IF(OR(AEV38="日",AEV38="祝",AEV38=0,AFA38=0),"　",MAX(IF(AND(AFA38&lt;=AFW14,AFC38&gt;AFX14),AFX14-AFW14,IF(AFC38&lt;=AFX14,0,IF(AND(AFA38&gt;AFW14,AFC38&gt;AFX14),AFX14-AFA38,0))),0)),0)</f>
        <v>　</v>
      </c>
      <c r="AFX38" s="663"/>
      <c r="AFY38" s="664"/>
      <c r="AFZ38" s="662" t="str">
        <f t="shared" si="14"/>
        <v>　</v>
      </c>
      <c r="AGA38" s="663"/>
      <c r="AGB38" s="664"/>
      <c r="AGC38" s="665" t="str">
        <f>IF(AGF38="×",TIME(0,0,0),IF(AGP4="非常勤",AFE38,AFQ38))</f>
        <v>　</v>
      </c>
      <c r="AGD38" s="666"/>
      <c r="AGE38" s="667"/>
      <c r="AGF38" s="265"/>
      <c r="AGG38" s="665" t="str">
        <f>IF(AGJ38="×",TIME(0,0,0),IF(AGP4="非常勤",AFH38,AFT38))</f>
        <v>　</v>
      </c>
      <c r="AGH38" s="666"/>
      <c r="AGI38" s="667"/>
      <c r="AGJ38" s="265"/>
      <c r="AGK38" s="665" t="str">
        <f>IF(AGN38="×",TIME(0,0,0),IF(AGP4="非常勤",AFK38,AFW38))</f>
        <v>　</v>
      </c>
      <c r="AGL38" s="666"/>
      <c r="AGM38" s="667"/>
      <c r="AGN38" s="265"/>
      <c r="AGO38" s="665" t="str">
        <f>IF(AGR38="×",TIME(0,0,0),IF(AGP4="非常勤",AFN38,AFZ38))</f>
        <v>　</v>
      </c>
      <c r="AGP38" s="666"/>
      <c r="AGQ38" s="667"/>
      <c r="AGR38" s="265"/>
      <c r="AGS38" s="720"/>
      <c r="AGT38" s="720"/>
      <c r="AGU38" s="668"/>
      <c r="AGV38" s="670"/>
      <c r="AGW38" s="669"/>
      <c r="AGX38" s="671"/>
      <c r="AGY38" s="672"/>
      <c r="AGZ38" s="672"/>
      <c r="AHA38" s="673"/>
      <c r="AHB38" s="263">
        <f>'別表_個別勤務状況（1～60）'!$A$38</f>
        <v>24</v>
      </c>
      <c r="AHC38" s="264" t="str">
        <f>'別表_個別勤務状況（1～60）'!$B$38</f>
        <v>土</v>
      </c>
      <c r="AHD38" s="660"/>
      <c r="AHE38" s="661"/>
      <c r="AHF38" s="660"/>
      <c r="AHG38" s="661"/>
      <c r="AHH38" s="660"/>
      <c r="AHI38" s="661"/>
      <c r="AHJ38" s="660"/>
      <c r="AHK38" s="661"/>
      <c r="AHL38" s="662" t="str">
        <f>IFERROR(IF(OR(AHC38="日",AHC38="祝",AHC38=0,AHD38=""),"　",MAX(IF(AND(AHD38&lt;=AHL14,AHF38&gt;AHM14),AHM14-AHL14,IF(AND(AHD38&gt;AHL14,AHF38&lt;=AHM14),AHF38-AHD38,IF(AND(AHD38&lt;=AHL14,AHF38&lt;=AHM14),AHF38-AHL14,IF(AND(AHD38&gt;AHL14,AHF38&gt;AHM14),AHM14-AHD38,0)))),0)),0)</f>
        <v>　</v>
      </c>
      <c r="AHM38" s="663"/>
      <c r="AHN38" s="664"/>
      <c r="AHO38" s="662" t="str">
        <f>IFERROR(IF(OR(AHC38="日",AHC38="祝",AHC38=0,AHH38=""),"　",MAX(IF(AND(AHH38&gt;AHR14,AHJ38&gt;AHP14),0,IF(AND(AHH38&lt;=AHR14,AHH38&gt;AHO14,AHJ38&gt;AHP14),AHR14-AHH38,IF(AND(AHH38&lt;=AHR14,AHH38&lt;=AHO14,AHJ38&gt;AHP14),AHR14-AHO14,IF(AND(AHH38&gt;AHO14,AHJ38&lt;=AHP14),AHJ38-AHH38,IF(AND(AHH38&lt;=AHO14,AHJ38&lt;=AHP14),AHJ38-AHO14,0))))),0)),0)</f>
        <v>　</v>
      </c>
      <c r="AHP38" s="663"/>
      <c r="AHQ38" s="664"/>
      <c r="AHR38" s="662" t="str">
        <f>IFERROR(IF(OR(AHC38="日",AHC38="祝",AHC38=0,AHH38=0),"　",MAX(IF(AND(AHH38&lt;=AHR14,AHJ38&gt;AHS14),AHS14-AHR14,IF(AHJ38&lt;=AHS14,0,IF(AND(AHH38&gt;AHR14,AHJ38&gt;AHS14),AHS14-AHH38,0))),0)),0)</f>
        <v>　</v>
      </c>
      <c r="AHS38" s="663"/>
      <c r="AHT38" s="664"/>
      <c r="AHU38" s="662" t="str">
        <f>IFERROR(IF(OR(AHC38="日",AHC38="祝",AHC38=0,AHH38=0),"　",MAX(IF(AHH38&gt;AHU14,AHJ38-AHH38,IF(AHH38&lt;=AHU14,AHJ38-AHU14,0)),0)),0)</f>
        <v>　</v>
      </c>
      <c r="AHV38" s="663"/>
      <c r="AHW38" s="664"/>
      <c r="AHX38" s="662" t="str">
        <f>IFERROR(IF(OR(AHC38="日",AHC38="祝",AHC38=0,AHD38=""),"　",MAX(IF(AND(AHD38&lt;=AHX14,AHF38&gt;AHY14),AHY14-AHX14,IF(AND(AHD38&gt;AHX14,AHF38&lt;=AHY14),AHF38-AHD38,IF(AND(AHD38&lt;=AHX14,AHF38&lt;=AHY14),AHF38-AHX14,IF(AND(AHD38&gt;AHX14,AHF38&gt;AHY14),AHY14-AHD38,0)))),0)),0)</f>
        <v>　</v>
      </c>
      <c r="AHY38" s="663"/>
      <c r="AHZ38" s="664"/>
      <c r="AIA38" s="662" t="str">
        <f>IFERROR(IF(OR(AHC38="日",AHC38="祝",AHC38=0,AHH38=0),"　",MAX(IF(AND(AHH38&gt;AID14,AHJ38&gt;AIB14),0,IF(AND(AHH38&lt;=AID14,AHH38&gt;AIA14,AHJ38&gt;AIB14),AID14-AHH38,IF(AND(AHH38&lt;=AID14,AHH38&lt;=AIA14,AHJ38&gt;AIB14),AID14-AIA14,IF(AND(AHH38&gt;AIA14,AHJ38&lt;=AIB14),AHJ38-AHH38,IF(AND(AHH38&lt;=AIA14,AHJ38&lt;=AIB14),AHJ38-AIA14,0))))),0)),0)</f>
        <v>　</v>
      </c>
      <c r="AIB38" s="663"/>
      <c r="AIC38" s="664"/>
      <c r="AID38" s="662" t="str">
        <f>IFERROR(IF(OR(AHC38="日",AHC38="祝",AHC38=0,AHH38=0),"　",MAX(IF(AND(AHH38&lt;=AID14,AHJ38&gt;AIE14),AIE14-AID14,IF(AHJ38&lt;=AIE14,0,IF(AND(AHH38&gt;AID14,AHJ38&gt;AIE14),AIE14-AHH38,0))),0)),0)</f>
        <v>　</v>
      </c>
      <c r="AIE38" s="663"/>
      <c r="AIF38" s="664"/>
      <c r="AIG38" s="662" t="str">
        <f t="shared" si="15"/>
        <v>　</v>
      </c>
      <c r="AIH38" s="663"/>
      <c r="AII38" s="664"/>
      <c r="AIJ38" s="665" t="str">
        <f>IF(AIM38="×",TIME(0,0,0),IF(AIW4="非常勤",AHL38,AHX38))</f>
        <v>　</v>
      </c>
      <c r="AIK38" s="666"/>
      <c r="AIL38" s="667"/>
      <c r="AIM38" s="265"/>
      <c r="AIN38" s="665" t="str">
        <f>IF(AIQ38="×",TIME(0,0,0),IF(AIW4="非常勤",AHO38,AIA38))</f>
        <v>　</v>
      </c>
      <c r="AIO38" s="666"/>
      <c r="AIP38" s="667"/>
      <c r="AIQ38" s="265"/>
      <c r="AIR38" s="665" t="str">
        <f>IF(AIU38="×",TIME(0,0,0),IF(AIW4="非常勤",AHR38,AID38))</f>
        <v>　</v>
      </c>
      <c r="AIS38" s="666"/>
      <c r="AIT38" s="667"/>
      <c r="AIU38" s="265"/>
      <c r="AIV38" s="665" t="str">
        <f>IF(AIY38="×",TIME(0,0,0),IF(AIW4="非常勤",AHU38,AIG38))</f>
        <v>　</v>
      </c>
      <c r="AIW38" s="666"/>
      <c r="AIX38" s="667"/>
      <c r="AIY38" s="265"/>
      <c r="AIZ38" s="720"/>
      <c r="AJA38" s="720"/>
      <c r="AJB38" s="668"/>
      <c r="AJC38" s="670"/>
      <c r="AJD38" s="669"/>
      <c r="AJE38" s="671"/>
      <c r="AJF38" s="672"/>
      <c r="AJG38" s="672"/>
      <c r="AJH38" s="673"/>
      <c r="AJI38" s="263">
        <f>'別表_個別勤務状況（1～60）'!$A$38</f>
        <v>24</v>
      </c>
      <c r="AJJ38" s="264" t="str">
        <f>'別表_個別勤務状況（1～60）'!$B$38</f>
        <v>土</v>
      </c>
      <c r="AJK38" s="660"/>
      <c r="AJL38" s="661"/>
      <c r="AJM38" s="660"/>
      <c r="AJN38" s="661"/>
      <c r="AJO38" s="660"/>
      <c r="AJP38" s="661"/>
      <c r="AJQ38" s="660"/>
      <c r="AJR38" s="661"/>
      <c r="AJS38" s="662" t="str">
        <f>IFERROR(IF(OR(AJJ38="日",AJJ38="祝",AJJ38=0,AJK38=""),"　",MAX(IF(AND(AJK38&lt;=AJS14,AJM38&gt;AJT14),AJT14-AJS14,IF(AND(AJK38&gt;AJS14,AJM38&lt;=AJT14),AJM38-AJK38,IF(AND(AJK38&lt;=AJS14,AJM38&lt;=AJT14),AJM38-AJS14,IF(AND(AJK38&gt;AJS14,AJM38&gt;AJT14),AJT14-AJK38,0)))),0)),0)</f>
        <v>　</v>
      </c>
      <c r="AJT38" s="663"/>
      <c r="AJU38" s="664"/>
      <c r="AJV38" s="662" t="str">
        <f>IFERROR(IF(OR(AJJ38="日",AJJ38="祝",AJJ38=0,AJO38=""),"　",MAX(IF(AND(AJO38&gt;AJY14,AJQ38&gt;AJW14),0,IF(AND(AJO38&lt;=AJY14,AJO38&gt;AJV14,AJQ38&gt;AJW14),AJY14-AJO38,IF(AND(AJO38&lt;=AJY14,AJO38&lt;=AJV14,AJQ38&gt;AJW14),AJY14-AJV14,IF(AND(AJO38&gt;AJV14,AJQ38&lt;=AJW14),AJQ38-AJO38,IF(AND(AJO38&lt;=AJV14,AJQ38&lt;=AJW14),AJQ38-AJV14,0))))),0)),0)</f>
        <v>　</v>
      </c>
      <c r="AJW38" s="663"/>
      <c r="AJX38" s="664"/>
      <c r="AJY38" s="662" t="str">
        <f>IFERROR(IF(OR(AJJ38="日",AJJ38="祝",AJJ38=0,AJO38=0),"　",MAX(IF(AND(AJO38&lt;=AJY14,AJQ38&gt;AJZ14),AJZ14-AJY14,IF(AJQ38&lt;=AJZ14,0,IF(AND(AJO38&gt;AJY14,AJQ38&gt;AJZ14),AJZ14-AJO38,0))),0)),0)</f>
        <v>　</v>
      </c>
      <c r="AJZ38" s="663"/>
      <c r="AKA38" s="664"/>
      <c r="AKB38" s="662" t="str">
        <f>IFERROR(IF(OR(AJJ38="日",AJJ38="祝",AJJ38=0,AJO38=0),"　",MAX(IF(AJO38&gt;AKB14,AJQ38-AJO38,IF(AJO38&lt;=AKB14,AJQ38-AKB14,0)),0)),0)</f>
        <v>　</v>
      </c>
      <c r="AKC38" s="663"/>
      <c r="AKD38" s="664"/>
      <c r="AKE38" s="662" t="str">
        <f>IFERROR(IF(OR(AJJ38="日",AJJ38="祝",AJJ38=0,AJK38=""),"　",MAX(IF(AND(AJK38&lt;=AKE14,AJM38&gt;AKF14),AKF14-AKE14,IF(AND(AJK38&gt;AKE14,AJM38&lt;=AKF14),AJM38-AJK38,IF(AND(AJK38&lt;=AKE14,AJM38&lt;=AKF14),AJM38-AKE14,IF(AND(AJK38&gt;AKE14,AJM38&gt;AKF14),AKF14-AJK38,0)))),0)),0)</f>
        <v>　</v>
      </c>
      <c r="AKF38" s="663"/>
      <c r="AKG38" s="664"/>
      <c r="AKH38" s="662" t="str">
        <f>IFERROR(IF(OR(AJJ38="日",AJJ38="祝",AJJ38=0,AJO38=0),"　",MAX(IF(AND(AJO38&gt;AKK14,AJQ38&gt;AKI14),0,IF(AND(AJO38&lt;=AKK14,AJO38&gt;AKH14,AJQ38&gt;AKI14),AKK14-AJO38,IF(AND(AJO38&lt;=AKK14,AJO38&lt;=AKH14,AJQ38&gt;AKI14),AKK14-AKH14,IF(AND(AJO38&gt;AKH14,AJQ38&lt;=AKI14),AJQ38-AJO38,IF(AND(AJO38&lt;=AKH14,AJQ38&lt;=AKI14),AJQ38-AKH14,0))))),0)),0)</f>
        <v>　</v>
      </c>
      <c r="AKI38" s="663"/>
      <c r="AKJ38" s="664"/>
      <c r="AKK38" s="662" t="str">
        <f>IFERROR(IF(OR(AJJ38="日",AJJ38="祝",AJJ38=0,AJO38=0),"　",MAX(IF(AND(AJO38&lt;=AKK14,AJQ38&gt;AKL14),AKL14-AKK14,IF(AJQ38&lt;=AKL14,0,IF(AND(AJO38&gt;AKK14,AJQ38&gt;AKL14),AKL14-AJO38,0))),0)),0)</f>
        <v>　</v>
      </c>
      <c r="AKL38" s="663"/>
      <c r="AKM38" s="664"/>
      <c r="AKN38" s="662" t="str">
        <f t="shared" si="16"/>
        <v>　</v>
      </c>
      <c r="AKO38" s="663"/>
      <c r="AKP38" s="664"/>
      <c r="AKQ38" s="665" t="str">
        <f>IF(AKT38="×",TIME(0,0,0),IF(ALD4="非常勤",AJS38,AKE38))</f>
        <v>　</v>
      </c>
      <c r="AKR38" s="666"/>
      <c r="AKS38" s="667"/>
      <c r="AKT38" s="265"/>
      <c r="AKU38" s="665" t="str">
        <f>IF(AKX38="×",TIME(0,0,0),IF(ALD4="非常勤",AJV38,AKH38))</f>
        <v>　</v>
      </c>
      <c r="AKV38" s="666"/>
      <c r="AKW38" s="667"/>
      <c r="AKX38" s="265"/>
      <c r="AKY38" s="665" t="str">
        <f>IF(ALB38="×",TIME(0,0,0),IF(ALD4="非常勤",AJY38,AKK38))</f>
        <v>　</v>
      </c>
      <c r="AKZ38" s="666"/>
      <c r="ALA38" s="667"/>
      <c r="ALB38" s="265"/>
      <c r="ALC38" s="665" t="str">
        <f>IF(ALF38="×",TIME(0,0,0),IF(ALD4="非常勤",AKB38,AKN38))</f>
        <v>　</v>
      </c>
      <c r="ALD38" s="666"/>
      <c r="ALE38" s="667"/>
      <c r="ALF38" s="265"/>
      <c r="ALG38" s="720"/>
      <c r="ALH38" s="720"/>
      <c r="ALI38" s="668"/>
      <c r="ALJ38" s="670"/>
      <c r="ALK38" s="669"/>
      <c r="ALL38" s="671"/>
      <c r="ALM38" s="672"/>
      <c r="ALN38" s="672"/>
      <c r="ALO38" s="673"/>
      <c r="ALP38" s="263">
        <f>'別表_個別勤務状況（1～60）'!$A$38</f>
        <v>24</v>
      </c>
      <c r="ALQ38" s="264" t="str">
        <f>'別表_個別勤務状況（1～60）'!$B$38</f>
        <v>土</v>
      </c>
      <c r="ALR38" s="660"/>
      <c r="ALS38" s="661"/>
      <c r="ALT38" s="660"/>
      <c r="ALU38" s="661"/>
      <c r="ALV38" s="660"/>
      <c r="ALW38" s="661"/>
      <c r="ALX38" s="660"/>
      <c r="ALY38" s="661"/>
      <c r="ALZ38" s="662" t="str">
        <f>IFERROR(IF(OR(ALQ38="日",ALQ38="祝",ALQ38=0,ALR38=""),"　",MAX(IF(AND(ALR38&lt;=ALZ14,ALT38&gt;AMA14),AMA14-ALZ14,IF(AND(ALR38&gt;ALZ14,ALT38&lt;=AMA14),ALT38-ALR38,IF(AND(ALR38&lt;=ALZ14,ALT38&lt;=AMA14),ALT38-ALZ14,IF(AND(ALR38&gt;ALZ14,ALT38&gt;AMA14),AMA14-ALR38,0)))),0)),0)</f>
        <v>　</v>
      </c>
      <c r="AMA38" s="663"/>
      <c r="AMB38" s="664"/>
      <c r="AMC38" s="662" t="str">
        <f>IFERROR(IF(OR(ALQ38="日",ALQ38="祝",ALQ38=0,ALV38=""),"　",MAX(IF(AND(ALV38&gt;AMF14,ALX38&gt;AMD14),0,IF(AND(ALV38&lt;=AMF14,ALV38&gt;AMC14,ALX38&gt;AMD14),AMF14-ALV38,IF(AND(ALV38&lt;=AMF14,ALV38&lt;=AMC14,ALX38&gt;AMD14),AMF14-AMC14,IF(AND(ALV38&gt;AMC14,ALX38&lt;=AMD14),ALX38-ALV38,IF(AND(ALV38&lt;=AMC14,ALX38&lt;=AMD14),ALX38-AMC14,0))))),0)),0)</f>
        <v>　</v>
      </c>
      <c r="AMD38" s="663"/>
      <c r="AME38" s="664"/>
      <c r="AMF38" s="662" t="str">
        <f>IFERROR(IF(OR(ALQ38="日",ALQ38="祝",ALQ38=0,ALV38=0),"　",MAX(IF(AND(ALV38&lt;=AMF14,ALX38&gt;AMG14),AMG14-AMF14,IF(ALX38&lt;=AMG14,0,IF(AND(ALV38&gt;AMF14,ALX38&gt;AMG14),AMG14-ALV38,0))),0)),0)</f>
        <v>　</v>
      </c>
      <c r="AMG38" s="663"/>
      <c r="AMH38" s="664"/>
      <c r="AMI38" s="662" t="str">
        <f>IFERROR(IF(OR(ALQ38="日",ALQ38="祝",ALQ38=0,ALV38=0),"　",MAX(IF(ALV38&gt;AMI14,ALX38-ALV38,IF(ALV38&lt;=AMI14,ALX38-AMI14,0)),0)),0)</f>
        <v>　</v>
      </c>
      <c r="AMJ38" s="663"/>
      <c r="AMK38" s="664"/>
      <c r="AML38" s="662" t="str">
        <f>IFERROR(IF(OR(ALQ38="日",ALQ38="祝",ALQ38=0,ALR38=""),"　",MAX(IF(AND(ALR38&lt;=AML14,ALT38&gt;AMM14),AMM14-AML14,IF(AND(ALR38&gt;AML14,ALT38&lt;=AMM14),ALT38-ALR38,IF(AND(ALR38&lt;=AML14,ALT38&lt;=AMM14),ALT38-AML14,IF(AND(ALR38&gt;AML14,ALT38&gt;AMM14),AMM14-ALR38,0)))),0)),0)</f>
        <v>　</v>
      </c>
      <c r="AMM38" s="663"/>
      <c r="AMN38" s="664"/>
      <c r="AMO38" s="662" t="str">
        <f>IFERROR(IF(OR(ALQ38="日",ALQ38="祝",ALQ38=0,ALV38=0),"　",MAX(IF(AND(ALV38&gt;AMR14,ALX38&gt;AMP14),0,IF(AND(ALV38&lt;=AMR14,ALV38&gt;AMO14,ALX38&gt;AMP14),AMR14-ALV38,IF(AND(ALV38&lt;=AMR14,ALV38&lt;=AMO14,ALX38&gt;AMP14),AMR14-AMO14,IF(AND(ALV38&gt;AMO14,ALX38&lt;=AMP14),ALX38-ALV38,IF(AND(ALV38&lt;=AMO14,ALX38&lt;=AMP14),ALX38-AMO14,0))))),0)),0)</f>
        <v>　</v>
      </c>
      <c r="AMP38" s="663"/>
      <c r="AMQ38" s="664"/>
      <c r="AMR38" s="662" t="str">
        <f>IFERROR(IF(OR(ALQ38="日",ALQ38="祝",ALQ38=0,ALV38=0),"　",MAX(IF(AND(ALV38&lt;=AMR14,ALX38&gt;AMS14),AMS14-AMR14,IF(ALX38&lt;=AMS14,0,IF(AND(ALV38&gt;AMR14,ALX38&gt;AMS14),AMS14-ALV38,0))),0)),0)</f>
        <v>　</v>
      </c>
      <c r="AMS38" s="663"/>
      <c r="AMT38" s="664"/>
      <c r="AMU38" s="662" t="str">
        <f t="shared" si="17"/>
        <v>　</v>
      </c>
      <c r="AMV38" s="663"/>
      <c r="AMW38" s="664"/>
      <c r="AMX38" s="665" t="str">
        <f>IF(ANA38="×",TIME(0,0,0),IF(ANK4="非常勤",ALZ38,AML38))</f>
        <v>　</v>
      </c>
      <c r="AMY38" s="666"/>
      <c r="AMZ38" s="667"/>
      <c r="ANA38" s="265"/>
      <c r="ANB38" s="665" t="str">
        <f>IF(ANE38="×",TIME(0,0,0),IF(ANK4="非常勤",AMC38,AMO38))</f>
        <v>　</v>
      </c>
      <c r="ANC38" s="666"/>
      <c r="AND38" s="667"/>
      <c r="ANE38" s="265"/>
      <c r="ANF38" s="665" t="str">
        <f>IF(ANI38="×",TIME(0,0,0),IF(ANK4="非常勤",AMF38,AMR38))</f>
        <v>　</v>
      </c>
      <c r="ANG38" s="666"/>
      <c r="ANH38" s="667"/>
      <c r="ANI38" s="265"/>
      <c r="ANJ38" s="665" t="str">
        <f>IF(ANM38="×",TIME(0,0,0),IF(ANK4="非常勤",AMI38,AMU38))</f>
        <v>　</v>
      </c>
      <c r="ANK38" s="666"/>
      <c r="ANL38" s="667"/>
      <c r="ANM38" s="265"/>
      <c r="ANN38" s="720"/>
      <c r="ANO38" s="720"/>
      <c r="ANP38" s="668"/>
      <c r="ANQ38" s="670"/>
      <c r="ANR38" s="669"/>
      <c r="ANS38" s="671"/>
      <c r="ANT38" s="672"/>
      <c r="ANU38" s="672"/>
      <c r="ANV38" s="673"/>
      <c r="ANW38" s="263">
        <f>'別表_個別勤務状況（1～60）'!$A$38</f>
        <v>24</v>
      </c>
      <c r="ANX38" s="264" t="str">
        <f>'別表_個別勤務状況（1～60）'!$B$38</f>
        <v>土</v>
      </c>
      <c r="ANY38" s="660"/>
      <c r="ANZ38" s="661"/>
      <c r="AOA38" s="660"/>
      <c r="AOB38" s="661"/>
      <c r="AOC38" s="660"/>
      <c r="AOD38" s="661"/>
      <c r="AOE38" s="660"/>
      <c r="AOF38" s="661"/>
      <c r="AOG38" s="662" t="str">
        <f>IFERROR(IF(OR(ANX38="日",ANX38="祝",ANX38=0,ANY38=""),"　",MAX(IF(AND(ANY38&lt;=AOG14,AOA38&gt;AOH14),AOH14-AOG14,IF(AND(ANY38&gt;AOG14,AOA38&lt;=AOH14),AOA38-ANY38,IF(AND(ANY38&lt;=AOG14,AOA38&lt;=AOH14),AOA38-AOG14,IF(AND(ANY38&gt;AOG14,AOA38&gt;AOH14),AOH14-ANY38,0)))),0)),0)</f>
        <v>　</v>
      </c>
      <c r="AOH38" s="663"/>
      <c r="AOI38" s="664"/>
      <c r="AOJ38" s="662" t="str">
        <f>IFERROR(IF(OR(ANX38="日",ANX38="祝",ANX38=0,AOC38=""),"　",MAX(IF(AND(AOC38&gt;AOM14,AOE38&gt;AOK14),0,IF(AND(AOC38&lt;=AOM14,AOC38&gt;AOJ14,AOE38&gt;AOK14),AOM14-AOC38,IF(AND(AOC38&lt;=AOM14,AOC38&lt;=AOJ14,AOE38&gt;AOK14),AOM14-AOJ14,IF(AND(AOC38&gt;AOJ14,AOE38&lt;=AOK14),AOE38-AOC38,IF(AND(AOC38&lt;=AOJ14,AOE38&lt;=AOK14),AOE38-AOJ14,0))))),0)),0)</f>
        <v>　</v>
      </c>
      <c r="AOK38" s="663"/>
      <c r="AOL38" s="664"/>
      <c r="AOM38" s="662" t="str">
        <f>IFERROR(IF(OR(ANX38="日",ANX38="祝",ANX38=0,AOC38=0),"　",MAX(IF(AND(AOC38&lt;=AOM14,AOE38&gt;AON14),AON14-AOM14,IF(AOE38&lt;=AON14,0,IF(AND(AOC38&gt;AOM14,AOE38&gt;AON14),AON14-AOC38,0))),0)),0)</f>
        <v>　</v>
      </c>
      <c r="AON38" s="663"/>
      <c r="AOO38" s="664"/>
      <c r="AOP38" s="662" t="str">
        <f>IFERROR(IF(OR(ANX38="日",ANX38="祝",ANX38=0,AOC38=0),"　",MAX(IF(AOC38&gt;AOP14,AOE38-AOC38,IF(AOC38&lt;=AOP14,AOE38-AOP14,0)),0)),0)</f>
        <v>　</v>
      </c>
      <c r="AOQ38" s="663"/>
      <c r="AOR38" s="664"/>
      <c r="AOS38" s="662" t="str">
        <f>IFERROR(IF(OR(ANX38="日",ANX38="祝",ANX38=0,ANY38=""),"　",MAX(IF(AND(ANY38&lt;=AOS14,AOA38&gt;AOT14),AOT14-AOS14,IF(AND(ANY38&gt;AOS14,AOA38&lt;=AOT14),AOA38-ANY38,IF(AND(ANY38&lt;=AOS14,AOA38&lt;=AOT14),AOA38-AOS14,IF(AND(ANY38&gt;AOS14,AOA38&gt;AOT14),AOT14-ANY38,0)))),0)),0)</f>
        <v>　</v>
      </c>
      <c r="AOT38" s="663"/>
      <c r="AOU38" s="664"/>
      <c r="AOV38" s="662" t="str">
        <f>IFERROR(IF(OR(ANX38="日",ANX38="祝",ANX38=0,AOC38=0),"　",MAX(IF(AND(AOC38&gt;AOY14,AOE38&gt;AOW14),0,IF(AND(AOC38&lt;=AOY14,AOC38&gt;AOV14,AOE38&gt;AOW14),AOY14-AOC38,IF(AND(AOC38&lt;=AOY14,AOC38&lt;=AOV14,AOE38&gt;AOW14),AOY14-AOV14,IF(AND(AOC38&gt;AOV14,AOE38&lt;=AOW14),AOE38-AOC38,IF(AND(AOC38&lt;=AOV14,AOE38&lt;=AOW14),AOE38-AOV14,0))))),0)),0)</f>
        <v>　</v>
      </c>
      <c r="AOW38" s="663"/>
      <c r="AOX38" s="664"/>
      <c r="AOY38" s="662" t="str">
        <f>IFERROR(IF(OR(ANX38="日",ANX38="祝",ANX38=0,AOC38=0),"　",MAX(IF(AND(AOC38&lt;=AOY14,AOE38&gt;AOZ14),AOZ14-AOY14,IF(AOE38&lt;=AOZ14,0,IF(AND(AOC38&gt;AOY14,AOE38&gt;AOZ14),AOZ14-AOC38,0))),0)),0)</f>
        <v>　</v>
      </c>
      <c r="AOZ38" s="663"/>
      <c r="APA38" s="664"/>
      <c r="APB38" s="662" t="str">
        <f t="shared" si="18"/>
        <v>　</v>
      </c>
      <c r="APC38" s="663"/>
      <c r="APD38" s="664"/>
      <c r="APE38" s="665" t="str">
        <f>IF(APH38="×",TIME(0,0,0),IF(APR4="非常勤",AOG38,AOS38))</f>
        <v>　</v>
      </c>
      <c r="APF38" s="666"/>
      <c r="APG38" s="667"/>
      <c r="APH38" s="265"/>
      <c r="API38" s="665" t="str">
        <f>IF(APL38="×",TIME(0,0,0),IF(APR4="非常勤",AOJ38,AOV38))</f>
        <v>　</v>
      </c>
      <c r="APJ38" s="666"/>
      <c r="APK38" s="667"/>
      <c r="APL38" s="265"/>
      <c r="APM38" s="665" t="str">
        <f>IF(APP38="×",TIME(0,0,0),IF(APR4="非常勤",AOM38,AOY38))</f>
        <v>　</v>
      </c>
      <c r="APN38" s="666"/>
      <c r="APO38" s="667"/>
      <c r="APP38" s="265"/>
      <c r="APQ38" s="665" t="str">
        <f>IF(APT38="×",TIME(0,0,0),IF(APR4="非常勤",AOP38,APB38))</f>
        <v>　</v>
      </c>
      <c r="APR38" s="666"/>
      <c r="APS38" s="667"/>
      <c r="APT38" s="265"/>
      <c r="APU38" s="720"/>
      <c r="APV38" s="720"/>
      <c r="APW38" s="668"/>
      <c r="APX38" s="670"/>
      <c r="APY38" s="669"/>
      <c r="APZ38" s="671"/>
      <c r="AQA38" s="672"/>
      <c r="AQB38" s="672"/>
      <c r="AQC38" s="673"/>
      <c r="AQD38" s="263">
        <f>'別表_個別勤務状況（1～60）'!$A$38</f>
        <v>24</v>
      </c>
      <c r="AQE38" s="264" t="str">
        <f>'別表_個別勤務状況（1～60）'!$B$38</f>
        <v>土</v>
      </c>
      <c r="AQF38" s="660"/>
      <c r="AQG38" s="661"/>
      <c r="AQH38" s="660"/>
      <c r="AQI38" s="661"/>
      <c r="AQJ38" s="660"/>
      <c r="AQK38" s="661"/>
      <c r="AQL38" s="660"/>
      <c r="AQM38" s="661"/>
      <c r="AQN38" s="662" t="str">
        <f>IFERROR(IF(OR(AQE38="日",AQE38="祝",AQE38=0,AQF38=""),"　",MAX(IF(AND(AQF38&lt;=AQN14,AQH38&gt;AQO14),AQO14-AQN14,IF(AND(AQF38&gt;AQN14,AQH38&lt;=AQO14),AQH38-AQF38,IF(AND(AQF38&lt;=AQN14,AQH38&lt;=AQO14),AQH38-AQN14,IF(AND(AQF38&gt;AQN14,AQH38&gt;AQO14),AQO14-AQF38,0)))),0)),0)</f>
        <v>　</v>
      </c>
      <c r="AQO38" s="663"/>
      <c r="AQP38" s="664"/>
      <c r="AQQ38" s="662" t="str">
        <f>IFERROR(IF(OR(AQE38="日",AQE38="祝",AQE38=0,AQJ38=""),"　",MAX(IF(AND(AQJ38&gt;AQT14,AQL38&gt;AQR14),0,IF(AND(AQJ38&lt;=AQT14,AQJ38&gt;AQQ14,AQL38&gt;AQR14),AQT14-AQJ38,IF(AND(AQJ38&lt;=AQT14,AQJ38&lt;=AQQ14,AQL38&gt;AQR14),AQT14-AQQ14,IF(AND(AQJ38&gt;AQQ14,AQL38&lt;=AQR14),AQL38-AQJ38,IF(AND(AQJ38&lt;=AQQ14,AQL38&lt;=AQR14),AQL38-AQQ14,0))))),0)),0)</f>
        <v>　</v>
      </c>
      <c r="AQR38" s="663"/>
      <c r="AQS38" s="664"/>
      <c r="AQT38" s="662" t="str">
        <f>IFERROR(IF(OR(AQE38="日",AQE38="祝",AQE38=0,AQJ38=0),"　",MAX(IF(AND(AQJ38&lt;=AQT14,AQL38&gt;AQU14),AQU14-AQT14,IF(AQL38&lt;=AQU14,0,IF(AND(AQJ38&gt;AQT14,AQL38&gt;AQU14),AQU14-AQJ38,0))),0)),0)</f>
        <v>　</v>
      </c>
      <c r="AQU38" s="663"/>
      <c r="AQV38" s="664"/>
      <c r="AQW38" s="662" t="str">
        <f>IFERROR(IF(OR(AQE38="日",AQE38="祝",AQE38=0,AQJ38=0),"　",MAX(IF(AQJ38&gt;AQW14,AQL38-AQJ38,IF(AQJ38&lt;=AQW14,AQL38-AQW14,0)),0)),0)</f>
        <v>　</v>
      </c>
      <c r="AQX38" s="663"/>
      <c r="AQY38" s="664"/>
      <c r="AQZ38" s="662" t="str">
        <f>IFERROR(IF(OR(AQE38="日",AQE38="祝",AQE38=0,AQF38=""),"　",MAX(IF(AND(AQF38&lt;=AQZ14,AQH38&gt;ARA14),ARA14-AQZ14,IF(AND(AQF38&gt;AQZ14,AQH38&lt;=ARA14),AQH38-AQF38,IF(AND(AQF38&lt;=AQZ14,AQH38&lt;=ARA14),AQH38-AQZ14,IF(AND(AQF38&gt;AQZ14,AQH38&gt;ARA14),ARA14-AQF38,0)))),0)),0)</f>
        <v>　</v>
      </c>
      <c r="ARA38" s="663"/>
      <c r="ARB38" s="664"/>
      <c r="ARC38" s="662" t="str">
        <f>IFERROR(IF(OR(AQE38="日",AQE38="祝",AQE38=0,AQJ38=0),"　",MAX(IF(AND(AQJ38&gt;ARF14,AQL38&gt;ARD14),0,IF(AND(AQJ38&lt;=ARF14,AQJ38&gt;ARC14,AQL38&gt;ARD14),ARF14-AQJ38,IF(AND(AQJ38&lt;=ARF14,AQJ38&lt;=ARC14,AQL38&gt;ARD14),ARF14-ARC14,IF(AND(AQJ38&gt;ARC14,AQL38&lt;=ARD14),AQL38-AQJ38,IF(AND(AQJ38&lt;=ARC14,AQL38&lt;=ARD14),AQL38-ARC14,0))))),0)),0)</f>
        <v>　</v>
      </c>
      <c r="ARD38" s="663"/>
      <c r="ARE38" s="664"/>
      <c r="ARF38" s="662" t="str">
        <f>IFERROR(IF(OR(AQE38="日",AQE38="祝",AQE38=0,AQJ38=0),"　",MAX(IF(AND(AQJ38&lt;=ARF14,AQL38&gt;ARG14),ARG14-ARF14,IF(AQL38&lt;=ARG14,0,IF(AND(AQJ38&gt;ARF14,AQL38&gt;ARG14),ARG14-AQJ38,0))),0)),0)</f>
        <v>　</v>
      </c>
      <c r="ARG38" s="663"/>
      <c r="ARH38" s="664"/>
      <c r="ARI38" s="662" t="str">
        <f t="shared" si="19"/>
        <v>　</v>
      </c>
      <c r="ARJ38" s="663"/>
      <c r="ARK38" s="664"/>
      <c r="ARL38" s="665" t="str">
        <f>IF(ARO38="×",TIME(0,0,0),IF(ARY4="非常勤",AQN38,AQZ38))</f>
        <v>　</v>
      </c>
      <c r="ARM38" s="666"/>
      <c r="ARN38" s="667"/>
      <c r="ARO38" s="265"/>
      <c r="ARP38" s="665" t="str">
        <f>IF(ARS38="×",TIME(0,0,0),IF(ARY4="非常勤",AQQ38,ARC38))</f>
        <v>　</v>
      </c>
      <c r="ARQ38" s="666"/>
      <c r="ARR38" s="667"/>
      <c r="ARS38" s="265"/>
      <c r="ART38" s="665" t="str">
        <f>IF(ARW38="×",TIME(0,0,0),IF(ARY4="非常勤",AQT38,ARF38))</f>
        <v>　</v>
      </c>
      <c r="ARU38" s="666"/>
      <c r="ARV38" s="667"/>
      <c r="ARW38" s="265"/>
      <c r="ARX38" s="665" t="str">
        <f>IF(ASA38="×",TIME(0,0,0),IF(ARY4="非常勤",AQW38,ARI38))</f>
        <v>　</v>
      </c>
      <c r="ARY38" s="666"/>
      <c r="ARZ38" s="667"/>
      <c r="ASA38" s="265"/>
      <c r="ASB38" s="720"/>
      <c r="ASC38" s="720"/>
      <c r="ASD38" s="668"/>
      <c r="ASE38" s="670"/>
      <c r="ASF38" s="669"/>
      <c r="ASG38" s="671"/>
      <c r="ASH38" s="672"/>
      <c r="ASI38" s="672"/>
      <c r="ASJ38" s="673"/>
      <c r="ASK38" s="263">
        <f>'別表_個別勤務状況（1～60）'!$A$38</f>
        <v>24</v>
      </c>
      <c r="ASL38" s="264" t="str">
        <f>'別表_個別勤務状況（1～60）'!$B$38</f>
        <v>土</v>
      </c>
      <c r="ASM38" s="660"/>
      <c r="ASN38" s="661"/>
      <c r="ASO38" s="660"/>
      <c r="ASP38" s="661"/>
      <c r="ASQ38" s="660"/>
      <c r="ASR38" s="661"/>
      <c r="ASS38" s="660"/>
      <c r="AST38" s="661"/>
      <c r="ASU38" s="662" t="str">
        <f>IFERROR(IF(OR(ASL38="日",ASL38="祝",ASL38=0,ASM38=""),"　",MAX(IF(AND(ASM38&lt;=ASU14,ASO38&gt;ASV14),ASV14-ASU14,IF(AND(ASM38&gt;ASU14,ASO38&lt;=ASV14),ASO38-ASM38,IF(AND(ASM38&lt;=ASU14,ASO38&lt;=ASV14),ASO38-ASU14,IF(AND(ASM38&gt;ASU14,ASO38&gt;ASV14),ASV14-ASM38,0)))),0)),0)</f>
        <v>　</v>
      </c>
      <c r="ASV38" s="663"/>
      <c r="ASW38" s="664"/>
      <c r="ASX38" s="662" t="str">
        <f>IFERROR(IF(OR(ASL38="日",ASL38="祝",ASL38=0,ASQ38=""),"　",MAX(IF(AND(ASQ38&gt;ATA14,ASS38&gt;ASY14),0,IF(AND(ASQ38&lt;=ATA14,ASQ38&gt;ASX14,ASS38&gt;ASY14),ATA14-ASQ38,IF(AND(ASQ38&lt;=ATA14,ASQ38&lt;=ASX14,ASS38&gt;ASY14),ATA14-ASX14,IF(AND(ASQ38&gt;ASX14,ASS38&lt;=ASY14),ASS38-ASQ38,IF(AND(ASQ38&lt;=ASX14,ASS38&lt;=ASY14),ASS38-ASX14,0))))),0)),0)</f>
        <v>　</v>
      </c>
      <c r="ASY38" s="663"/>
      <c r="ASZ38" s="664"/>
      <c r="ATA38" s="662" t="str">
        <f>IFERROR(IF(OR(ASL38="日",ASL38="祝",ASL38=0,ASQ38=0),"　",MAX(IF(AND(ASQ38&lt;=ATA14,ASS38&gt;ATB14),ATB14-ATA14,IF(ASS38&lt;=ATB14,0,IF(AND(ASQ38&gt;ATA14,ASS38&gt;ATB14),ATB14-ASQ38,0))),0)),0)</f>
        <v>　</v>
      </c>
      <c r="ATB38" s="663"/>
      <c r="ATC38" s="664"/>
      <c r="ATD38" s="662" t="str">
        <f>IFERROR(IF(OR(ASL38="日",ASL38="祝",ASL38=0,ASQ38=0),"　",MAX(IF(ASQ38&gt;ATD14,ASS38-ASQ38,IF(ASQ38&lt;=ATD14,ASS38-ATD14,0)),0)),0)</f>
        <v>　</v>
      </c>
      <c r="ATE38" s="663"/>
      <c r="ATF38" s="664"/>
      <c r="ATG38" s="662" t="str">
        <f>IFERROR(IF(OR(ASL38="日",ASL38="祝",ASL38=0,ASM38=""),"　",MAX(IF(AND(ASM38&lt;=ATG14,ASO38&gt;ATH14),ATH14-ATG14,IF(AND(ASM38&gt;ATG14,ASO38&lt;=ATH14),ASO38-ASM38,IF(AND(ASM38&lt;=ATG14,ASO38&lt;=ATH14),ASO38-ATG14,IF(AND(ASM38&gt;ATG14,ASO38&gt;ATH14),ATH14-ASM38,0)))),0)),0)</f>
        <v>　</v>
      </c>
      <c r="ATH38" s="663"/>
      <c r="ATI38" s="664"/>
      <c r="ATJ38" s="662" t="str">
        <f>IFERROR(IF(OR(ASL38="日",ASL38="祝",ASL38=0,ASQ38=0),"　",MAX(IF(AND(ASQ38&gt;ATM14,ASS38&gt;ATK14),0,IF(AND(ASQ38&lt;=ATM14,ASQ38&gt;ATJ14,ASS38&gt;ATK14),ATM14-ASQ38,IF(AND(ASQ38&lt;=ATM14,ASQ38&lt;=ATJ14,ASS38&gt;ATK14),ATM14-ATJ14,IF(AND(ASQ38&gt;ATJ14,ASS38&lt;=ATK14),ASS38-ASQ38,IF(AND(ASQ38&lt;=ATJ14,ASS38&lt;=ATK14),ASS38-ATJ14,0))))),0)),0)</f>
        <v>　</v>
      </c>
      <c r="ATK38" s="663"/>
      <c r="ATL38" s="664"/>
      <c r="ATM38" s="662" t="str">
        <f>IFERROR(IF(OR(ASL38="日",ASL38="祝",ASL38=0,ASQ38=0),"　",MAX(IF(AND(ASQ38&lt;=ATM14,ASS38&gt;ATN14),ATN14-ATM14,IF(ASS38&lt;=ATN14,0,IF(AND(ASQ38&gt;ATM14,ASS38&gt;ATN14),ATN14-ASQ38,0))),0)),0)</f>
        <v>　</v>
      </c>
      <c r="ATN38" s="663"/>
      <c r="ATO38" s="664"/>
      <c r="ATP38" s="662" t="str">
        <f t="shared" si="20"/>
        <v>　</v>
      </c>
      <c r="ATQ38" s="663"/>
      <c r="ATR38" s="664"/>
      <c r="ATS38" s="665" t="str">
        <f>IF(ATV38="×",TIME(0,0,0),IF(AUF4="非常勤",ASU38,ATG38))</f>
        <v>　</v>
      </c>
      <c r="ATT38" s="666"/>
      <c r="ATU38" s="667"/>
      <c r="ATV38" s="265"/>
      <c r="ATW38" s="665" t="str">
        <f>IF(ATZ38="×",TIME(0,0,0),IF(AUF4="非常勤",ASX38,ATJ38))</f>
        <v>　</v>
      </c>
      <c r="ATX38" s="666"/>
      <c r="ATY38" s="667"/>
      <c r="ATZ38" s="265"/>
      <c r="AUA38" s="665" t="str">
        <f>IF(AUD38="×",TIME(0,0,0),IF(AUF4="非常勤",ATA38,ATM38))</f>
        <v>　</v>
      </c>
      <c r="AUB38" s="666"/>
      <c r="AUC38" s="667"/>
      <c r="AUD38" s="265"/>
      <c r="AUE38" s="665" t="str">
        <f>IF(AUH38="×",TIME(0,0,0),IF(AUF4="非常勤",ATD38,ATP38))</f>
        <v>　</v>
      </c>
      <c r="AUF38" s="666"/>
      <c r="AUG38" s="667"/>
      <c r="AUH38" s="265"/>
      <c r="AUI38" s="720"/>
      <c r="AUJ38" s="720"/>
      <c r="AUK38" s="668"/>
      <c r="AUL38" s="670"/>
      <c r="AUM38" s="669"/>
      <c r="AUN38" s="671"/>
      <c r="AUO38" s="672"/>
      <c r="AUP38" s="672"/>
      <c r="AUQ38" s="673"/>
      <c r="AUR38" s="263">
        <f>'別表_個別勤務状況（1～60）'!$A$38</f>
        <v>24</v>
      </c>
      <c r="AUS38" s="264" t="str">
        <f>'別表_個別勤務状況（1～60）'!$B$38</f>
        <v>土</v>
      </c>
      <c r="AUT38" s="660"/>
      <c r="AUU38" s="661"/>
      <c r="AUV38" s="660"/>
      <c r="AUW38" s="661"/>
      <c r="AUX38" s="660"/>
      <c r="AUY38" s="661"/>
      <c r="AUZ38" s="660"/>
      <c r="AVA38" s="661"/>
      <c r="AVB38" s="662" t="str">
        <f>IFERROR(IF(OR(AUS38="日",AUS38="祝",AUS38=0,AUT38=""),"　",MAX(IF(AND(AUT38&lt;=AVB14,AUV38&gt;AVC14),AVC14-AVB14,IF(AND(AUT38&gt;AVB14,AUV38&lt;=AVC14),AUV38-AUT38,IF(AND(AUT38&lt;=AVB14,AUV38&lt;=AVC14),AUV38-AVB14,IF(AND(AUT38&gt;AVB14,AUV38&gt;AVC14),AVC14-AUT38,0)))),0)),0)</f>
        <v>　</v>
      </c>
      <c r="AVC38" s="663"/>
      <c r="AVD38" s="664"/>
      <c r="AVE38" s="662" t="str">
        <f>IFERROR(IF(OR(AUS38="日",AUS38="祝",AUS38=0,AUX38=""),"　",MAX(IF(AND(AUX38&gt;AVH14,AUZ38&gt;AVF14),0,IF(AND(AUX38&lt;=AVH14,AUX38&gt;AVE14,AUZ38&gt;AVF14),AVH14-AUX38,IF(AND(AUX38&lt;=AVH14,AUX38&lt;=AVE14,AUZ38&gt;AVF14),AVH14-AVE14,IF(AND(AUX38&gt;AVE14,AUZ38&lt;=AVF14),AUZ38-AUX38,IF(AND(AUX38&lt;=AVE14,AUZ38&lt;=AVF14),AUZ38-AVE14,0))))),0)),0)</f>
        <v>　</v>
      </c>
      <c r="AVF38" s="663"/>
      <c r="AVG38" s="664"/>
      <c r="AVH38" s="662" t="str">
        <f>IFERROR(IF(OR(AUS38="日",AUS38="祝",AUS38=0,AUX38=0),"　",MAX(IF(AND(AUX38&lt;=AVH14,AUZ38&gt;AVI14),AVI14-AVH14,IF(AUZ38&lt;=AVI14,0,IF(AND(AUX38&gt;AVH14,AUZ38&gt;AVI14),AVI14-AUX38,0))),0)),0)</f>
        <v>　</v>
      </c>
      <c r="AVI38" s="663"/>
      <c r="AVJ38" s="664"/>
      <c r="AVK38" s="662" t="str">
        <f>IFERROR(IF(OR(AUS38="日",AUS38="祝",AUS38=0,AUX38=0),"　",MAX(IF(AUX38&gt;AVK14,AUZ38-AUX38,IF(AUX38&lt;=AVK14,AUZ38-AVK14,0)),0)),0)</f>
        <v>　</v>
      </c>
      <c r="AVL38" s="663"/>
      <c r="AVM38" s="664"/>
      <c r="AVN38" s="662" t="str">
        <f>IFERROR(IF(OR(AUS38="日",AUS38="祝",AUS38=0,AUT38=""),"　",MAX(IF(AND(AUT38&lt;=AVN14,AUV38&gt;AVO14),AVO14-AVN14,IF(AND(AUT38&gt;AVN14,AUV38&lt;=AVO14),AUV38-AUT38,IF(AND(AUT38&lt;=AVN14,AUV38&lt;=AVO14),AUV38-AVN14,IF(AND(AUT38&gt;AVN14,AUV38&gt;AVO14),AVO14-AUT38,0)))),0)),0)</f>
        <v>　</v>
      </c>
      <c r="AVO38" s="663"/>
      <c r="AVP38" s="664"/>
      <c r="AVQ38" s="662" t="str">
        <f>IFERROR(IF(OR(AUS38="日",AUS38="祝",AUS38=0,AUX38=0),"　",MAX(IF(AND(AUX38&gt;AVT14,AUZ38&gt;AVR14),0,IF(AND(AUX38&lt;=AVT14,AUX38&gt;AVQ14,AUZ38&gt;AVR14),AVT14-AUX38,IF(AND(AUX38&lt;=AVT14,AUX38&lt;=AVQ14,AUZ38&gt;AVR14),AVT14-AVQ14,IF(AND(AUX38&gt;AVQ14,AUZ38&lt;=AVR14),AUZ38-AUX38,IF(AND(AUX38&lt;=AVQ14,AUZ38&lt;=AVR14),AUZ38-AVQ14,0))))),0)),0)</f>
        <v>　</v>
      </c>
      <c r="AVR38" s="663"/>
      <c r="AVS38" s="664"/>
      <c r="AVT38" s="662" t="str">
        <f>IFERROR(IF(OR(AUS38="日",AUS38="祝",AUS38=0,AUX38=0),"　",MAX(IF(AND(AUX38&lt;=AVT14,AUZ38&gt;AVU14),AVU14-AVT14,IF(AUZ38&lt;=AVU14,0,IF(AND(AUX38&gt;AVT14,AUZ38&gt;AVU14),AVU14-AUX38,0))),0)),0)</f>
        <v>　</v>
      </c>
      <c r="AVU38" s="663"/>
      <c r="AVV38" s="664"/>
      <c r="AVW38" s="662" t="str">
        <f t="shared" si="21"/>
        <v>　</v>
      </c>
      <c r="AVX38" s="663"/>
      <c r="AVY38" s="664"/>
      <c r="AVZ38" s="665" t="str">
        <f>IF(AWC38="×",TIME(0,0,0),IF(AWM4="非常勤",AVB38,AVN38))</f>
        <v>　</v>
      </c>
      <c r="AWA38" s="666"/>
      <c r="AWB38" s="667"/>
      <c r="AWC38" s="265"/>
      <c r="AWD38" s="665" t="str">
        <f>IF(AWG38="×",TIME(0,0,0),IF(AWM4="非常勤",AVE38,AVQ38))</f>
        <v>　</v>
      </c>
      <c r="AWE38" s="666"/>
      <c r="AWF38" s="667"/>
      <c r="AWG38" s="265"/>
      <c r="AWH38" s="665" t="str">
        <f>IF(AWK38="×",TIME(0,0,0),IF(AWM4="非常勤",AVH38,AVT38))</f>
        <v>　</v>
      </c>
      <c r="AWI38" s="666"/>
      <c r="AWJ38" s="667"/>
      <c r="AWK38" s="265"/>
      <c r="AWL38" s="665" t="str">
        <f>IF(AWO38="×",TIME(0,0,0),IF(AWM4="非常勤",AVK38,AVW38))</f>
        <v>　</v>
      </c>
      <c r="AWM38" s="666"/>
      <c r="AWN38" s="667"/>
      <c r="AWO38" s="265"/>
      <c r="AWP38" s="720"/>
      <c r="AWQ38" s="720"/>
      <c r="AWR38" s="668"/>
      <c r="AWS38" s="670"/>
      <c r="AWT38" s="669"/>
      <c r="AWU38" s="671"/>
      <c r="AWV38" s="672"/>
      <c r="AWW38" s="672"/>
      <c r="AWX38" s="673"/>
      <c r="AWY38" s="263">
        <f>'別表_個別勤務状況（1～60）'!$A$38</f>
        <v>24</v>
      </c>
      <c r="AWZ38" s="264" t="str">
        <f>'別表_個別勤務状況（1～60）'!$B$38</f>
        <v>土</v>
      </c>
      <c r="AXA38" s="660"/>
      <c r="AXB38" s="661"/>
      <c r="AXC38" s="660"/>
      <c r="AXD38" s="661"/>
      <c r="AXE38" s="660"/>
      <c r="AXF38" s="661"/>
      <c r="AXG38" s="660"/>
      <c r="AXH38" s="661"/>
      <c r="AXI38" s="662" t="str">
        <f>IFERROR(IF(OR(AWZ38="日",AWZ38="祝",AWZ38=0,AXA38=""),"　",MAX(IF(AND(AXA38&lt;=AXI14,AXC38&gt;AXJ14),AXJ14-AXI14,IF(AND(AXA38&gt;AXI14,AXC38&lt;=AXJ14),AXC38-AXA38,IF(AND(AXA38&lt;=AXI14,AXC38&lt;=AXJ14),AXC38-AXI14,IF(AND(AXA38&gt;AXI14,AXC38&gt;AXJ14),AXJ14-AXA38,0)))),0)),0)</f>
        <v>　</v>
      </c>
      <c r="AXJ38" s="663"/>
      <c r="AXK38" s="664"/>
      <c r="AXL38" s="662" t="str">
        <f>IFERROR(IF(OR(AWZ38="日",AWZ38="祝",AWZ38=0,AXE38=""),"　",MAX(IF(AND(AXE38&gt;AXO14,AXG38&gt;AXM14),0,IF(AND(AXE38&lt;=AXO14,AXE38&gt;AXL14,AXG38&gt;AXM14),AXO14-AXE38,IF(AND(AXE38&lt;=AXO14,AXE38&lt;=AXL14,AXG38&gt;AXM14),AXO14-AXL14,IF(AND(AXE38&gt;AXL14,AXG38&lt;=AXM14),AXG38-AXE38,IF(AND(AXE38&lt;=AXL14,AXG38&lt;=AXM14),AXG38-AXL14,0))))),0)),0)</f>
        <v>　</v>
      </c>
      <c r="AXM38" s="663"/>
      <c r="AXN38" s="664"/>
      <c r="AXO38" s="662" t="str">
        <f>IFERROR(IF(OR(AWZ38="日",AWZ38="祝",AWZ38=0,AXE38=0),"　",MAX(IF(AND(AXE38&lt;=AXO14,AXG38&gt;AXP14),AXP14-AXO14,IF(AXG38&lt;=AXP14,0,IF(AND(AXE38&gt;AXO14,AXG38&gt;AXP14),AXP14-AXE38,0))),0)),0)</f>
        <v>　</v>
      </c>
      <c r="AXP38" s="663"/>
      <c r="AXQ38" s="664"/>
      <c r="AXR38" s="662" t="str">
        <f>IFERROR(IF(OR(AWZ38="日",AWZ38="祝",AWZ38=0,AXE38=0),"　",MAX(IF(AXE38&gt;AXR14,AXG38-AXE38,IF(AXE38&lt;=AXR14,AXG38-AXR14,0)),0)),0)</f>
        <v>　</v>
      </c>
      <c r="AXS38" s="663"/>
      <c r="AXT38" s="664"/>
      <c r="AXU38" s="662" t="str">
        <f>IFERROR(IF(OR(AWZ38="日",AWZ38="祝",AWZ38=0,AXA38=""),"　",MAX(IF(AND(AXA38&lt;=AXU14,AXC38&gt;AXV14),AXV14-AXU14,IF(AND(AXA38&gt;AXU14,AXC38&lt;=AXV14),AXC38-AXA38,IF(AND(AXA38&lt;=AXU14,AXC38&lt;=AXV14),AXC38-AXU14,IF(AND(AXA38&gt;AXU14,AXC38&gt;AXV14),AXV14-AXA38,0)))),0)),0)</f>
        <v>　</v>
      </c>
      <c r="AXV38" s="663"/>
      <c r="AXW38" s="664"/>
      <c r="AXX38" s="662" t="str">
        <f>IFERROR(IF(OR(AWZ38="日",AWZ38="祝",AWZ38=0,AXE38=0),"　",MAX(IF(AND(AXE38&gt;AYA14,AXG38&gt;AXY14),0,IF(AND(AXE38&lt;=AYA14,AXE38&gt;AXX14,AXG38&gt;AXY14),AYA14-AXE38,IF(AND(AXE38&lt;=AYA14,AXE38&lt;=AXX14,AXG38&gt;AXY14),AYA14-AXX14,IF(AND(AXE38&gt;AXX14,AXG38&lt;=AXY14),AXG38-AXE38,IF(AND(AXE38&lt;=AXX14,AXG38&lt;=AXY14),AXG38-AXX14,0))))),0)),0)</f>
        <v>　</v>
      </c>
      <c r="AXY38" s="663"/>
      <c r="AXZ38" s="664"/>
      <c r="AYA38" s="662" t="str">
        <f>IFERROR(IF(OR(AWZ38="日",AWZ38="祝",AWZ38=0,AXE38=0),"　",MAX(IF(AND(AXE38&lt;=AYA14,AXG38&gt;AYB14),AYB14-AYA14,IF(AXG38&lt;=AYB14,0,IF(AND(AXE38&gt;AYA14,AXG38&gt;AYB14),AYB14-AXE38,0))),0)),0)</f>
        <v>　</v>
      </c>
      <c r="AYB38" s="663"/>
      <c r="AYC38" s="664"/>
      <c r="AYD38" s="662" t="str">
        <f t="shared" si="22"/>
        <v>　</v>
      </c>
      <c r="AYE38" s="663"/>
      <c r="AYF38" s="664"/>
      <c r="AYG38" s="665" t="str">
        <f>IF(AYJ38="×",TIME(0,0,0),IF(AYT4="非常勤",AXI38,AXU38))</f>
        <v>　</v>
      </c>
      <c r="AYH38" s="666"/>
      <c r="AYI38" s="667"/>
      <c r="AYJ38" s="265"/>
      <c r="AYK38" s="665" t="str">
        <f>IF(AYN38="×",TIME(0,0,0),IF(AYT4="非常勤",AXL38,AXX38))</f>
        <v>　</v>
      </c>
      <c r="AYL38" s="666"/>
      <c r="AYM38" s="667"/>
      <c r="AYN38" s="265"/>
      <c r="AYO38" s="665" t="str">
        <f>IF(AYR38="×",TIME(0,0,0),IF(AYT4="非常勤",AXO38,AYA38))</f>
        <v>　</v>
      </c>
      <c r="AYP38" s="666"/>
      <c r="AYQ38" s="667"/>
      <c r="AYR38" s="265"/>
      <c r="AYS38" s="665" t="str">
        <f>IF(AYV38="×",TIME(0,0,0),IF(AYT4="非常勤",AXR38,AYD38))</f>
        <v>　</v>
      </c>
      <c r="AYT38" s="666"/>
      <c r="AYU38" s="667"/>
      <c r="AYV38" s="265"/>
      <c r="AYW38" s="720"/>
      <c r="AYX38" s="720"/>
      <c r="AYY38" s="668"/>
      <c r="AYZ38" s="670"/>
      <c r="AZA38" s="669"/>
      <c r="AZB38" s="671"/>
      <c r="AZC38" s="672"/>
      <c r="AZD38" s="672"/>
      <c r="AZE38" s="673"/>
      <c r="AZF38" s="263">
        <f>'別表_個別勤務状況（1～60）'!$A$38</f>
        <v>24</v>
      </c>
      <c r="AZG38" s="264" t="str">
        <f>'別表_個別勤務状況（1～60）'!$B$38</f>
        <v>土</v>
      </c>
      <c r="AZH38" s="660"/>
      <c r="AZI38" s="661"/>
      <c r="AZJ38" s="660"/>
      <c r="AZK38" s="661"/>
      <c r="AZL38" s="660"/>
      <c r="AZM38" s="661"/>
      <c r="AZN38" s="660"/>
      <c r="AZO38" s="661"/>
      <c r="AZP38" s="662" t="str">
        <f>IFERROR(IF(OR(AZG38="日",AZG38="祝",AZG38=0,AZH38=""),"　",MAX(IF(AND(AZH38&lt;=AZP14,AZJ38&gt;AZQ14),AZQ14-AZP14,IF(AND(AZH38&gt;AZP14,AZJ38&lt;=AZQ14),AZJ38-AZH38,IF(AND(AZH38&lt;=AZP14,AZJ38&lt;=AZQ14),AZJ38-AZP14,IF(AND(AZH38&gt;AZP14,AZJ38&gt;AZQ14),AZQ14-AZH38,0)))),0)),0)</f>
        <v>　</v>
      </c>
      <c r="AZQ38" s="663"/>
      <c r="AZR38" s="664"/>
      <c r="AZS38" s="662" t="str">
        <f>IFERROR(IF(OR(AZG38="日",AZG38="祝",AZG38=0,AZL38=""),"　",MAX(IF(AND(AZL38&gt;AZV14,AZN38&gt;AZT14),0,IF(AND(AZL38&lt;=AZV14,AZL38&gt;AZS14,AZN38&gt;AZT14),AZV14-AZL38,IF(AND(AZL38&lt;=AZV14,AZL38&lt;=AZS14,AZN38&gt;AZT14),AZV14-AZS14,IF(AND(AZL38&gt;AZS14,AZN38&lt;=AZT14),AZN38-AZL38,IF(AND(AZL38&lt;=AZS14,AZN38&lt;=AZT14),AZN38-AZS14,0))))),0)),0)</f>
        <v>　</v>
      </c>
      <c r="AZT38" s="663"/>
      <c r="AZU38" s="664"/>
      <c r="AZV38" s="662" t="str">
        <f>IFERROR(IF(OR(AZG38="日",AZG38="祝",AZG38=0,AZL38=0),"　",MAX(IF(AND(AZL38&lt;=AZV14,AZN38&gt;AZW14),AZW14-AZV14,IF(AZN38&lt;=AZW14,0,IF(AND(AZL38&gt;AZV14,AZN38&gt;AZW14),AZW14-AZL38,0))),0)),0)</f>
        <v>　</v>
      </c>
      <c r="AZW38" s="663"/>
      <c r="AZX38" s="664"/>
      <c r="AZY38" s="662" t="str">
        <f>IFERROR(IF(OR(AZG38="日",AZG38="祝",AZG38=0,AZL38=0),"　",MAX(IF(AZL38&gt;AZY14,AZN38-AZL38,IF(AZL38&lt;=AZY14,AZN38-AZY14,0)),0)),0)</f>
        <v>　</v>
      </c>
      <c r="AZZ38" s="663"/>
      <c r="BAA38" s="664"/>
      <c r="BAB38" s="662" t="str">
        <f>IFERROR(IF(OR(AZG38="日",AZG38="祝",AZG38=0,AZH38=""),"　",MAX(IF(AND(AZH38&lt;=BAB14,AZJ38&gt;BAC14),BAC14-BAB14,IF(AND(AZH38&gt;BAB14,AZJ38&lt;=BAC14),AZJ38-AZH38,IF(AND(AZH38&lt;=BAB14,AZJ38&lt;=BAC14),AZJ38-BAB14,IF(AND(AZH38&gt;BAB14,AZJ38&gt;BAC14),BAC14-AZH38,0)))),0)),0)</f>
        <v>　</v>
      </c>
      <c r="BAC38" s="663"/>
      <c r="BAD38" s="664"/>
      <c r="BAE38" s="662" t="str">
        <f>IFERROR(IF(OR(AZG38="日",AZG38="祝",AZG38=0,AZL38=0),"　",MAX(IF(AND(AZL38&gt;BAH14,AZN38&gt;BAF14),0,IF(AND(AZL38&lt;=BAH14,AZL38&gt;BAE14,AZN38&gt;BAF14),BAH14-AZL38,IF(AND(AZL38&lt;=BAH14,AZL38&lt;=BAE14,AZN38&gt;BAF14),BAH14-BAE14,IF(AND(AZL38&gt;BAE14,AZN38&lt;=BAF14),AZN38-AZL38,IF(AND(AZL38&lt;=BAE14,AZN38&lt;=BAF14),AZN38-BAE14,0))))),0)),0)</f>
        <v>　</v>
      </c>
      <c r="BAF38" s="663"/>
      <c r="BAG38" s="664"/>
      <c r="BAH38" s="662" t="str">
        <f>IFERROR(IF(OR(AZG38="日",AZG38="祝",AZG38=0,AZL38=0),"　",MAX(IF(AND(AZL38&lt;=BAH14,AZN38&gt;BAI14),BAI14-BAH14,IF(AZN38&lt;=BAI14,0,IF(AND(AZL38&gt;BAH14,AZN38&gt;BAI14),BAI14-AZL38,0))),0)),0)</f>
        <v>　</v>
      </c>
      <c r="BAI38" s="663"/>
      <c r="BAJ38" s="664"/>
      <c r="BAK38" s="662" t="str">
        <f t="shared" si="23"/>
        <v>　</v>
      </c>
      <c r="BAL38" s="663"/>
      <c r="BAM38" s="664"/>
      <c r="BAN38" s="665" t="str">
        <f>IF(BAQ38="×",TIME(0,0,0),IF(BBA4="非常勤",AZP38,BAB38))</f>
        <v>　</v>
      </c>
      <c r="BAO38" s="666"/>
      <c r="BAP38" s="667"/>
      <c r="BAQ38" s="265"/>
      <c r="BAR38" s="665" t="str">
        <f>IF(BAU38="×",TIME(0,0,0),IF(BBA4="非常勤",AZS38,BAE38))</f>
        <v>　</v>
      </c>
      <c r="BAS38" s="666"/>
      <c r="BAT38" s="667"/>
      <c r="BAU38" s="265"/>
      <c r="BAV38" s="665" t="str">
        <f>IF(BAY38="×",TIME(0,0,0),IF(BBA4="非常勤",AZV38,BAH38))</f>
        <v>　</v>
      </c>
      <c r="BAW38" s="666"/>
      <c r="BAX38" s="667"/>
      <c r="BAY38" s="265"/>
      <c r="BAZ38" s="665" t="str">
        <f>IF(BBC38="×",TIME(0,0,0),IF(BBA4="非常勤",AZY38,BAK38))</f>
        <v>　</v>
      </c>
      <c r="BBA38" s="666"/>
      <c r="BBB38" s="667"/>
      <c r="BBC38" s="265"/>
      <c r="BBD38" s="720"/>
      <c r="BBE38" s="720"/>
      <c r="BBF38" s="668"/>
      <c r="BBG38" s="670"/>
      <c r="BBH38" s="669"/>
      <c r="BBI38" s="671"/>
      <c r="BBJ38" s="672"/>
      <c r="BBK38" s="672"/>
      <c r="BBL38" s="673"/>
      <c r="BBM38" s="263">
        <f>'別表_個別勤務状況（1～60）'!$A$38</f>
        <v>24</v>
      </c>
      <c r="BBN38" s="264" t="str">
        <f>'別表_個別勤務状況（1～60）'!$B$38</f>
        <v>土</v>
      </c>
      <c r="BBO38" s="660"/>
      <c r="BBP38" s="661"/>
      <c r="BBQ38" s="660"/>
      <c r="BBR38" s="661"/>
      <c r="BBS38" s="660"/>
      <c r="BBT38" s="661"/>
      <c r="BBU38" s="660"/>
      <c r="BBV38" s="661"/>
      <c r="BBW38" s="662" t="str">
        <f>IFERROR(IF(OR(BBN38="日",BBN38="祝",BBN38=0,BBO38=""),"　",MAX(IF(AND(BBO38&lt;=BBW14,BBQ38&gt;BBX14),BBX14-BBW14,IF(AND(BBO38&gt;BBW14,BBQ38&lt;=BBX14),BBQ38-BBO38,IF(AND(BBO38&lt;=BBW14,BBQ38&lt;=BBX14),BBQ38-BBW14,IF(AND(BBO38&gt;BBW14,BBQ38&gt;BBX14),BBX14-BBO38,0)))),0)),0)</f>
        <v>　</v>
      </c>
      <c r="BBX38" s="663"/>
      <c r="BBY38" s="664"/>
      <c r="BBZ38" s="662" t="str">
        <f>IFERROR(IF(OR(BBN38="日",BBN38="祝",BBN38=0,BBS38=""),"　",MAX(IF(AND(BBS38&gt;BCC14,BBU38&gt;BCA14),0,IF(AND(BBS38&lt;=BCC14,BBS38&gt;BBZ14,BBU38&gt;BCA14),BCC14-BBS38,IF(AND(BBS38&lt;=BCC14,BBS38&lt;=BBZ14,BBU38&gt;BCA14),BCC14-BBZ14,IF(AND(BBS38&gt;BBZ14,BBU38&lt;=BCA14),BBU38-BBS38,IF(AND(BBS38&lt;=BBZ14,BBU38&lt;=BCA14),BBU38-BBZ14,0))))),0)),0)</f>
        <v>　</v>
      </c>
      <c r="BCA38" s="663"/>
      <c r="BCB38" s="664"/>
      <c r="BCC38" s="662" t="str">
        <f>IFERROR(IF(OR(BBN38="日",BBN38="祝",BBN38=0,BBS38=0),"　",MAX(IF(AND(BBS38&lt;=BCC14,BBU38&gt;BCD14),BCD14-BCC14,IF(BBU38&lt;=BCD14,0,IF(AND(BBS38&gt;BCC14,BBU38&gt;BCD14),BCD14-BBS38,0))),0)),0)</f>
        <v>　</v>
      </c>
      <c r="BCD38" s="663"/>
      <c r="BCE38" s="664"/>
      <c r="BCF38" s="662" t="str">
        <f>IFERROR(IF(OR(BBN38="日",BBN38="祝",BBN38=0,BBS38=0),"　",MAX(IF(BBS38&gt;BCF14,BBU38-BBS38,IF(BBS38&lt;=BCF14,BBU38-BCF14,0)),0)),0)</f>
        <v>　</v>
      </c>
      <c r="BCG38" s="663"/>
      <c r="BCH38" s="664"/>
      <c r="BCI38" s="662" t="str">
        <f>IFERROR(IF(OR(BBN38="日",BBN38="祝",BBN38=0,BBO38=""),"　",MAX(IF(AND(BBO38&lt;=BCI14,BBQ38&gt;BCJ14),BCJ14-BCI14,IF(AND(BBO38&gt;BCI14,BBQ38&lt;=BCJ14),BBQ38-BBO38,IF(AND(BBO38&lt;=BCI14,BBQ38&lt;=BCJ14),BBQ38-BCI14,IF(AND(BBO38&gt;BCI14,BBQ38&gt;BCJ14),BCJ14-BBO38,0)))),0)),0)</f>
        <v>　</v>
      </c>
      <c r="BCJ38" s="663"/>
      <c r="BCK38" s="664"/>
      <c r="BCL38" s="662" t="str">
        <f>IFERROR(IF(OR(BBN38="日",BBN38="祝",BBN38=0,BBS38=0),"　",MAX(IF(AND(BBS38&gt;BCO14,BBU38&gt;BCM14),0,IF(AND(BBS38&lt;=BCO14,BBS38&gt;BCL14,BBU38&gt;BCM14),BCO14-BBS38,IF(AND(BBS38&lt;=BCO14,BBS38&lt;=BCL14,BBU38&gt;BCM14),BCO14-BCL14,IF(AND(BBS38&gt;BCL14,BBU38&lt;=BCM14),BBU38-BBS38,IF(AND(BBS38&lt;=BCL14,BBU38&lt;=BCM14),BBU38-BCL14,0))))),0)),0)</f>
        <v>　</v>
      </c>
      <c r="BCM38" s="663"/>
      <c r="BCN38" s="664"/>
      <c r="BCO38" s="662" t="str">
        <f>IFERROR(IF(OR(BBN38="日",BBN38="祝",BBN38=0,BBS38=0),"　",MAX(IF(AND(BBS38&lt;=BCO14,BBU38&gt;BCP14),BCP14-BCO14,IF(BBU38&lt;=BCP14,0,IF(AND(BBS38&gt;BCO14,BBU38&gt;BCP14),BCP14-BBS38,0))),0)),0)</f>
        <v>　</v>
      </c>
      <c r="BCP38" s="663"/>
      <c r="BCQ38" s="664"/>
      <c r="BCR38" s="662" t="str">
        <f t="shared" si="24"/>
        <v>　</v>
      </c>
      <c r="BCS38" s="663"/>
      <c r="BCT38" s="664"/>
      <c r="BCU38" s="665" t="str">
        <f>IF(BCX38="×",TIME(0,0,0),IF(BDH4="非常勤",BBW38,BCI38))</f>
        <v>　</v>
      </c>
      <c r="BCV38" s="666"/>
      <c r="BCW38" s="667"/>
      <c r="BCX38" s="265"/>
      <c r="BCY38" s="665" t="str">
        <f>IF(BDB38="×",TIME(0,0,0),IF(BDH4="非常勤",BBZ38,BCL38))</f>
        <v>　</v>
      </c>
      <c r="BCZ38" s="666"/>
      <c r="BDA38" s="667"/>
      <c r="BDB38" s="265"/>
      <c r="BDC38" s="665" t="str">
        <f>IF(BDF38="×",TIME(0,0,0),IF(BDH4="非常勤",BCC38,BCO38))</f>
        <v>　</v>
      </c>
      <c r="BDD38" s="666"/>
      <c r="BDE38" s="667"/>
      <c r="BDF38" s="265"/>
      <c r="BDG38" s="665" t="str">
        <f>IF(BDJ38="×",TIME(0,0,0),IF(BDH4="非常勤",BCF38,BCR38))</f>
        <v>　</v>
      </c>
      <c r="BDH38" s="666"/>
      <c r="BDI38" s="667"/>
      <c r="BDJ38" s="265"/>
      <c r="BDK38" s="720"/>
      <c r="BDL38" s="720"/>
      <c r="BDM38" s="668"/>
      <c r="BDN38" s="670"/>
      <c r="BDO38" s="669"/>
      <c r="BDP38" s="671"/>
      <c r="BDQ38" s="672"/>
      <c r="BDR38" s="672"/>
      <c r="BDS38" s="673"/>
      <c r="BDT38" s="263">
        <f>'別表_個別勤務状況（1～60）'!$A$38</f>
        <v>24</v>
      </c>
      <c r="BDU38" s="264" t="str">
        <f>'別表_個別勤務状況（1～60）'!$B$38</f>
        <v>土</v>
      </c>
      <c r="BDV38" s="660"/>
      <c r="BDW38" s="661"/>
      <c r="BDX38" s="660"/>
      <c r="BDY38" s="661"/>
      <c r="BDZ38" s="660"/>
      <c r="BEA38" s="661"/>
      <c r="BEB38" s="660"/>
      <c r="BEC38" s="661"/>
      <c r="BED38" s="662" t="str">
        <f>IFERROR(IF(OR(BDU38="日",BDU38="祝",BDU38=0,BDV38=""),"　",MAX(IF(AND(BDV38&lt;=BED14,BDX38&gt;BEE14),BEE14-BED14,IF(AND(BDV38&gt;BED14,BDX38&lt;=BEE14),BDX38-BDV38,IF(AND(BDV38&lt;=BED14,BDX38&lt;=BEE14),BDX38-BED14,IF(AND(BDV38&gt;BED14,BDX38&gt;BEE14),BEE14-BDV38,0)))),0)),0)</f>
        <v>　</v>
      </c>
      <c r="BEE38" s="663"/>
      <c r="BEF38" s="664"/>
      <c r="BEG38" s="662" t="str">
        <f>IFERROR(IF(OR(BDU38="日",BDU38="祝",BDU38=0,BDZ38=""),"　",MAX(IF(AND(BDZ38&gt;BEJ14,BEB38&gt;BEH14),0,IF(AND(BDZ38&lt;=BEJ14,BDZ38&gt;BEG14,BEB38&gt;BEH14),BEJ14-BDZ38,IF(AND(BDZ38&lt;=BEJ14,BDZ38&lt;=BEG14,BEB38&gt;BEH14),BEJ14-BEG14,IF(AND(BDZ38&gt;BEG14,BEB38&lt;=BEH14),BEB38-BDZ38,IF(AND(BDZ38&lt;=BEG14,BEB38&lt;=BEH14),BEB38-BEG14,0))))),0)),0)</f>
        <v>　</v>
      </c>
      <c r="BEH38" s="663"/>
      <c r="BEI38" s="664"/>
      <c r="BEJ38" s="662" t="str">
        <f>IFERROR(IF(OR(BDU38="日",BDU38="祝",BDU38=0,BDZ38=0),"　",MAX(IF(AND(BDZ38&lt;=BEJ14,BEB38&gt;BEK14),BEK14-BEJ14,IF(BEB38&lt;=BEK14,0,IF(AND(BDZ38&gt;BEJ14,BEB38&gt;BEK14),BEK14-BDZ38,0))),0)),0)</f>
        <v>　</v>
      </c>
      <c r="BEK38" s="663"/>
      <c r="BEL38" s="664"/>
      <c r="BEM38" s="662" t="str">
        <f>IFERROR(IF(OR(BDU38="日",BDU38="祝",BDU38=0,BDZ38=0),"　",MAX(IF(BDZ38&gt;BEM14,BEB38-BDZ38,IF(BDZ38&lt;=BEM14,BEB38-BEM14,0)),0)),0)</f>
        <v>　</v>
      </c>
      <c r="BEN38" s="663"/>
      <c r="BEO38" s="664"/>
      <c r="BEP38" s="662" t="str">
        <f>IFERROR(IF(OR(BDU38="日",BDU38="祝",BDU38=0,BDV38=""),"　",MAX(IF(AND(BDV38&lt;=BEP14,BDX38&gt;BEQ14),BEQ14-BEP14,IF(AND(BDV38&gt;BEP14,BDX38&lt;=BEQ14),BDX38-BDV38,IF(AND(BDV38&lt;=BEP14,BDX38&lt;=BEQ14),BDX38-BEP14,IF(AND(BDV38&gt;BEP14,BDX38&gt;BEQ14),BEQ14-BDV38,0)))),0)),0)</f>
        <v>　</v>
      </c>
      <c r="BEQ38" s="663"/>
      <c r="BER38" s="664"/>
      <c r="BES38" s="662" t="str">
        <f>IFERROR(IF(OR(BDU38="日",BDU38="祝",BDU38=0,BDZ38=0),"　",MAX(IF(AND(BDZ38&gt;BEV14,BEB38&gt;BET14),0,IF(AND(BDZ38&lt;=BEV14,BDZ38&gt;BES14,BEB38&gt;BET14),BEV14-BDZ38,IF(AND(BDZ38&lt;=BEV14,BDZ38&lt;=BES14,BEB38&gt;BET14),BEV14-BES14,IF(AND(BDZ38&gt;BES14,BEB38&lt;=BET14),BEB38-BDZ38,IF(AND(BDZ38&lt;=BES14,BEB38&lt;=BET14),BEB38-BES14,0))))),0)),0)</f>
        <v>　</v>
      </c>
      <c r="BET38" s="663"/>
      <c r="BEU38" s="664"/>
      <c r="BEV38" s="662" t="str">
        <f>IFERROR(IF(OR(BDU38="日",BDU38="祝",BDU38=0,BDZ38=0),"　",MAX(IF(AND(BDZ38&lt;=BEV14,BEB38&gt;BEW14),BEW14-BEV14,IF(BEB38&lt;=BEW14,0,IF(AND(BDZ38&gt;BEV14,BEB38&gt;BEW14),BEW14-BDZ38,0))),0)),0)</f>
        <v>　</v>
      </c>
      <c r="BEW38" s="663"/>
      <c r="BEX38" s="664"/>
      <c r="BEY38" s="662" t="str">
        <f t="shared" si="25"/>
        <v>　</v>
      </c>
      <c r="BEZ38" s="663"/>
      <c r="BFA38" s="664"/>
      <c r="BFB38" s="665" t="str">
        <f>IF(BFE38="×",TIME(0,0,0),IF(BFO4="非常勤",BED38,BEP38))</f>
        <v>　</v>
      </c>
      <c r="BFC38" s="666"/>
      <c r="BFD38" s="667"/>
      <c r="BFE38" s="265"/>
      <c r="BFF38" s="665" t="str">
        <f>IF(BFI38="×",TIME(0,0,0),IF(BFO4="非常勤",BEG38,BES38))</f>
        <v>　</v>
      </c>
      <c r="BFG38" s="666"/>
      <c r="BFH38" s="667"/>
      <c r="BFI38" s="265"/>
      <c r="BFJ38" s="665" t="str">
        <f>IF(BFM38="×",TIME(0,0,0),IF(BFO4="非常勤",BEJ38,BEV38))</f>
        <v>　</v>
      </c>
      <c r="BFK38" s="666"/>
      <c r="BFL38" s="667"/>
      <c r="BFM38" s="265"/>
      <c r="BFN38" s="665" t="str">
        <f>IF(BFQ38="×",TIME(0,0,0),IF(BFO4="非常勤",BEM38,BEY38))</f>
        <v>　</v>
      </c>
      <c r="BFO38" s="666"/>
      <c r="BFP38" s="667"/>
      <c r="BFQ38" s="265"/>
      <c r="BFR38" s="720"/>
      <c r="BFS38" s="720"/>
      <c r="BFT38" s="668"/>
      <c r="BFU38" s="670"/>
      <c r="BFV38" s="669"/>
      <c r="BFW38" s="671"/>
      <c r="BFX38" s="672"/>
      <c r="BFY38" s="672"/>
      <c r="BFZ38" s="673"/>
      <c r="BGA38" s="263">
        <f>'別表_個別勤務状況（1～60）'!$A$38</f>
        <v>24</v>
      </c>
      <c r="BGB38" s="264" t="str">
        <f>'別表_個別勤務状況（1～60）'!$B$38</f>
        <v>土</v>
      </c>
      <c r="BGC38" s="660"/>
      <c r="BGD38" s="661"/>
      <c r="BGE38" s="660"/>
      <c r="BGF38" s="661"/>
      <c r="BGG38" s="660"/>
      <c r="BGH38" s="661"/>
      <c r="BGI38" s="660"/>
      <c r="BGJ38" s="661"/>
      <c r="BGK38" s="662" t="str">
        <f>IFERROR(IF(OR(BGB38="日",BGB38="祝",BGB38=0,BGC38=""),"　",MAX(IF(AND(BGC38&lt;=BGK14,BGE38&gt;BGL14),BGL14-BGK14,IF(AND(BGC38&gt;BGK14,BGE38&lt;=BGL14),BGE38-BGC38,IF(AND(BGC38&lt;=BGK14,BGE38&lt;=BGL14),BGE38-BGK14,IF(AND(BGC38&gt;BGK14,BGE38&gt;BGL14),BGL14-BGC38,0)))),0)),0)</f>
        <v>　</v>
      </c>
      <c r="BGL38" s="663"/>
      <c r="BGM38" s="664"/>
      <c r="BGN38" s="662" t="str">
        <f>IFERROR(IF(OR(BGB38="日",BGB38="祝",BGB38=0,BGG38=""),"　",MAX(IF(AND(BGG38&gt;BGQ14,BGI38&gt;BGO14),0,IF(AND(BGG38&lt;=BGQ14,BGG38&gt;BGN14,BGI38&gt;BGO14),BGQ14-BGG38,IF(AND(BGG38&lt;=BGQ14,BGG38&lt;=BGN14,BGI38&gt;BGO14),BGQ14-BGN14,IF(AND(BGG38&gt;BGN14,BGI38&lt;=BGO14),BGI38-BGG38,IF(AND(BGG38&lt;=BGN14,BGI38&lt;=BGO14),BGI38-BGN14,0))))),0)),0)</f>
        <v>　</v>
      </c>
      <c r="BGO38" s="663"/>
      <c r="BGP38" s="664"/>
      <c r="BGQ38" s="662" t="str">
        <f>IFERROR(IF(OR(BGB38="日",BGB38="祝",BGB38=0,BGG38=0),"　",MAX(IF(AND(BGG38&lt;=BGQ14,BGI38&gt;BGR14),BGR14-BGQ14,IF(BGI38&lt;=BGR14,0,IF(AND(BGG38&gt;BGQ14,BGI38&gt;BGR14),BGR14-BGG38,0))),0)),0)</f>
        <v>　</v>
      </c>
      <c r="BGR38" s="663"/>
      <c r="BGS38" s="664"/>
      <c r="BGT38" s="662" t="str">
        <f>IFERROR(IF(OR(BGB38="日",BGB38="祝",BGB38=0,BGG38=0),"　",MAX(IF(BGG38&gt;BGT14,BGI38-BGG38,IF(BGG38&lt;=BGT14,BGI38-BGT14,0)),0)),0)</f>
        <v>　</v>
      </c>
      <c r="BGU38" s="663"/>
      <c r="BGV38" s="664"/>
      <c r="BGW38" s="662" t="str">
        <f>IFERROR(IF(OR(BGB38="日",BGB38="祝",BGB38=0,BGC38=""),"　",MAX(IF(AND(BGC38&lt;=BGW14,BGE38&gt;BGX14),BGX14-BGW14,IF(AND(BGC38&gt;BGW14,BGE38&lt;=BGX14),BGE38-BGC38,IF(AND(BGC38&lt;=BGW14,BGE38&lt;=BGX14),BGE38-BGW14,IF(AND(BGC38&gt;BGW14,BGE38&gt;BGX14),BGX14-BGC38,0)))),0)),0)</f>
        <v>　</v>
      </c>
      <c r="BGX38" s="663"/>
      <c r="BGY38" s="664"/>
      <c r="BGZ38" s="662" t="str">
        <f>IFERROR(IF(OR(BGB38="日",BGB38="祝",BGB38=0,BGG38=0),"　",MAX(IF(AND(BGG38&gt;BHC14,BGI38&gt;BHA14),0,IF(AND(BGG38&lt;=BHC14,BGG38&gt;BGZ14,BGI38&gt;BHA14),BHC14-BGG38,IF(AND(BGG38&lt;=BHC14,BGG38&lt;=BGZ14,BGI38&gt;BHA14),BHC14-BGZ14,IF(AND(BGG38&gt;BGZ14,BGI38&lt;=BHA14),BGI38-BGG38,IF(AND(BGG38&lt;=BGZ14,BGI38&lt;=BHA14),BGI38-BGZ14,0))))),0)),0)</f>
        <v>　</v>
      </c>
      <c r="BHA38" s="663"/>
      <c r="BHB38" s="664"/>
      <c r="BHC38" s="662" t="str">
        <f>IFERROR(IF(OR(BGB38="日",BGB38="祝",BGB38=0,BGG38=0),"　",MAX(IF(AND(BGG38&lt;=BHC14,BGI38&gt;BHD14),BHD14-BHC14,IF(BGI38&lt;=BHD14,0,IF(AND(BGG38&gt;BHC14,BGI38&gt;BHD14),BHD14-BGG38,0))),0)),0)</f>
        <v>　</v>
      </c>
      <c r="BHD38" s="663"/>
      <c r="BHE38" s="664"/>
      <c r="BHF38" s="662" t="str">
        <f t="shared" si="26"/>
        <v>　</v>
      </c>
      <c r="BHG38" s="663"/>
      <c r="BHH38" s="664"/>
      <c r="BHI38" s="665" t="str">
        <f>IF(BHL38="×",TIME(0,0,0),IF(BHV4="非常勤",BGK38,BGW38))</f>
        <v>　</v>
      </c>
      <c r="BHJ38" s="666"/>
      <c r="BHK38" s="667"/>
      <c r="BHL38" s="265"/>
      <c r="BHM38" s="665" t="str">
        <f>IF(BHP38="×",TIME(0,0,0),IF(BHV4="非常勤",BGN38,BGZ38))</f>
        <v>　</v>
      </c>
      <c r="BHN38" s="666"/>
      <c r="BHO38" s="667"/>
      <c r="BHP38" s="265"/>
      <c r="BHQ38" s="665" t="str">
        <f>IF(BHT38="×",TIME(0,0,0),IF(BHV4="非常勤",BGQ38,BHC38))</f>
        <v>　</v>
      </c>
      <c r="BHR38" s="666"/>
      <c r="BHS38" s="667"/>
      <c r="BHT38" s="265"/>
      <c r="BHU38" s="665" t="str">
        <f>IF(BHX38="×",TIME(0,0,0),IF(BHV4="非常勤",BGT38,BHF38))</f>
        <v>　</v>
      </c>
      <c r="BHV38" s="666"/>
      <c r="BHW38" s="667"/>
      <c r="BHX38" s="265"/>
      <c r="BHY38" s="720"/>
      <c r="BHZ38" s="720"/>
      <c r="BIA38" s="668"/>
      <c r="BIB38" s="670"/>
      <c r="BIC38" s="669"/>
      <c r="BID38" s="671"/>
      <c r="BIE38" s="672"/>
      <c r="BIF38" s="672"/>
      <c r="BIG38" s="673"/>
      <c r="BIH38" s="263">
        <f>'別表_個別勤務状況（1～60）'!$A$38</f>
        <v>24</v>
      </c>
      <c r="BII38" s="264" t="str">
        <f>'別表_個別勤務状況（1～60）'!$B$38</f>
        <v>土</v>
      </c>
      <c r="BIJ38" s="660"/>
      <c r="BIK38" s="661"/>
      <c r="BIL38" s="660"/>
      <c r="BIM38" s="661"/>
      <c r="BIN38" s="660"/>
      <c r="BIO38" s="661"/>
      <c r="BIP38" s="660"/>
      <c r="BIQ38" s="661"/>
      <c r="BIR38" s="662" t="str">
        <f>IFERROR(IF(OR(BII38="日",BII38="祝",BII38=0,BIJ38=""),"　",MAX(IF(AND(BIJ38&lt;=BIR14,BIL38&gt;BIS14),BIS14-BIR14,IF(AND(BIJ38&gt;BIR14,BIL38&lt;=BIS14),BIL38-BIJ38,IF(AND(BIJ38&lt;=BIR14,BIL38&lt;=BIS14),BIL38-BIR14,IF(AND(BIJ38&gt;BIR14,BIL38&gt;BIS14),BIS14-BIJ38,0)))),0)),0)</f>
        <v>　</v>
      </c>
      <c r="BIS38" s="663"/>
      <c r="BIT38" s="664"/>
      <c r="BIU38" s="662" t="str">
        <f>IFERROR(IF(OR(BII38="日",BII38="祝",BII38=0,BIN38=""),"　",MAX(IF(AND(BIN38&gt;BIX14,BIP38&gt;BIV14),0,IF(AND(BIN38&lt;=BIX14,BIN38&gt;BIU14,BIP38&gt;BIV14),BIX14-BIN38,IF(AND(BIN38&lt;=BIX14,BIN38&lt;=BIU14,BIP38&gt;BIV14),BIX14-BIU14,IF(AND(BIN38&gt;BIU14,BIP38&lt;=BIV14),BIP38-BIN38,IF(AND(BIN38&lt;=BIU14,BIP38&lt;=BIV14),BIP38-BIU14,0))))),0)),0)</f>
        <v>　</v>
      </c>
      <c r="BIV38" s="663"/>
      <c r="BIW38" s="664"/>
      <c r="BIX38" s="662" t="str">
        <f>IFERROR(IF(OR(BII38="日",BII38="祝",BII38=0,BIN38=0),"　",MAX(IF(AND(BIN38&lt;=BIX14,BIP38&gt;BIY14),BIY14-BIX14,IF(BIP38&lt;=BIY14,0,IF(AND(BIN38&gt;BIX14,BIP38&gt;BIY14),BIY14-BIN38,0))),0)),0)</f>
        <v>　</v>
      </c>
      <c r="BIY38" s="663"/>
      <c r="BIZ38" s="664"/>
      <c r="BJA38" s="662" t="str">
        <f>IFERROR(IF(OR(BII38="日",BII38="祝",BII38=0,BIN38=0),"　",MAX(IF(BIN38&gt;BJA14,BIP38-BIN38,IF(BIN38&lt;=BJA14,BIP38-BJA14,0)),0)),0)</f>
        <v>　</v>
      </c>
      <c r="BJB38" s="663"/>
      <c r="BJC38" s="664"/>
      <c r="BJD38" s="662" t="str">
        <f>IFERROR(IF(OR(BII38="日",BII38="祝",BII38=0,BIJ38=""),"　",MAX(IF(AND(BIJ38&lt;=BJD14,BIL38&gt;BJE14),BJE14-BJD14,IF(AND(BIJ38&gt;BJD14,BIL38&lt;=BJE14),BIL38-BIJ38,IF(AND(BIJ38&lt;=BJD14,BIL38&lt;=BJE14),BIL38-BJD14,IF(AND(BIJ38&gt;BJD14,BIL38&gt;BJE14),BJE14-BIJ38,0)))),0)),0)</f>
        <v>　</v>
      </c>
      <c r="BJE38" s="663"/>
      <c r="BJF38" s="664"/>
      <c r="BJG38" s="662" t="str">
        <f>IFERROR(IF(OR(BII38="日",BII38="祝",BII38=0,BIN38=0),"　",MAX(IF(AND(BIN38&gt;BJJ14,BIP38&gt;BJH14),0,IF(AND(BIN38&lt;=BJJ14,BIN38&gt;BJG14,BIP38&gt;BJH14),BJJ14-BIN38,IF(AND(BIN38&lt;=BJJ14,BIN38&lt;=BJG14,BIP38&gt;BJH14),BJJ14-BJG14,IF(AND(BIN38&gt;BJG14,BIP38&lt;=BJH14),BIP38-BIN38,IF(AND(BIN38&lt;=BJG14,BIP38&lt;=BJH14),BIP38-BJG14,0))))),0)),0)</f>
        <v>　</v>
      </c>
      <c r="BJH38" s="663"/>
      <c r="BJI38" s="664"/>
      <c r="BJJ38" s="662" t="str">
        <f>IFERROR(IF(OR(BII38="日",BII38="祝",BII38=0,BIN38=0),"　",MAX(IF(AND(BIN38&lt;=BJJ14,BIP38&gt;BJK14),BJK14-BJJ14,IF(BIP38&lt;=BJK14,0,IF(AND(BIN38&gt;BJJ14,BIP38&gt;BJK14),BJK14-BIN38,0))),0)),0)</f>
        <v>　</v>
      </c>
      <c r="BJK38" s="663"/>
      <c r="BJL38" s="664"/>
      <c r="BJM38" s="662" t="str">
        <f t="shared" si="27"/>
        <v>　</v>
      </c>
      <c r="BJN38" s="663"/>
      <c r="BJO38" s="664"/>
      <c r="BJP38" s="665" t="str">
        <f>IF(BJS38="×",TIME(0,0,0),IF(BKC4="非常勤",BIR38,BJD38))</f>
        <v>　</v>
      </c>
      <c r="BJQ38" s="666"/>
      <c r="BJR38" s="667"/>
      <c r="BJS38" s="265"/>
      <c r="BJT38" s="665" t="str">
        <f>IF(BJW38="×",TIME(0,0,0),IF(BKC4="非常勤",BIU38,BJG38))</f>
        <v>　</v>
      </c>
      <c r="BJU38" s="666"/>
      <c r="BJV38" s="667"/>
      <c r="BJW38" s="265"/>
      <c r="BJX38" s="665" t="str">
        <f>IF(BKA38="×",TIME(0,0,0),IF(BKC4="非常勤",BIX38,BJJ38))</f>
        <v>　</v>
      </c>
      <c r="BJY38" s="666"/>
      <c r="BJZ38" s="667"/>
      <c r="BKA38" s="265"/>
      <c r="BKB38" s="665" t="str">
        <f>IF(BKE38="×",TIME(0,0,0),IF(BKC4="非常勤",BJA38,BJM38))</f>
        <v>　</v>
      </c>
      <c r="BKC38" s="666"/>
      <c r="BKD38" s="667"/>
      <c r="BKE38" s="265"/>
      <c r="BKF38" s="720"/>
      <c r="BKG38" s="720"/>
      <c r="BKH38" s="668"/>
      <c r="BKI38" s="670"/>
      <c r="BKJ38" s="669"/>
      <c r="BKK38" s="671"/>
      <c r="BKL38" s="672"/>
      <c r="BKM38" s="672"/>
      <c r="BKN38" s="673"/>
      <c r="BKO38" s="263">
        <f>'別表_個別勤務状況（1～60）'!$A$38</f>
        <v>24</v>
      </c>
      <c r="BKP38" s="264" t="str">
        <f>'別表_個別勤務状況（1～60）'!$B$38</f>
        <v>土</v>
      </c>
      <c r="BKQ38" s="660"/>
      <c r="BKR38" s="661"/>
      <c r="BKS38" s="660"/>
      <c r="BKT38" s="661"/>
      <c r="BKU38" s="660"/>
      <c r="BKV38" s="661"/>
      <c r="BKW38" s="660"/>
      <c r="BKX38" s="661"/>
      <c r="BKY38" s="662" t="str">
        <f>IFERROR(IF(OR(BKP38="日",BKP38="祝",BKP38=0,BKQ38=""),"　",MAX(IF(AND(BKQ38&lt;=BKY14,BKS38&gt;BKZ14),BKZ14-BKY14,IF(AND(BKQ38&gt;BKY14,BKS38&lt;=BKZ14),BKS38-BKQ38,IF(AND(BKQ38&lt;=BKY14,BKS38&lt;=BKZ14),BKS38-BKY14,IF(AND(BKQ38&gt;BKY14,BKS38&gt;BKZ14),BKZ14-BKQ38,0)))),0)),0)</f>
        <v>　</v>
      </c>
      <c r="BKZ38" s="663"/>
      <c r="BLA38" s="664"/>
      <c r="BLB38" s="662" t="str">
        <f>IFERROR(IF(OR(BKP38="日",BKP38="祝",BKP38=0,BKU38=""),"　",MAX(IF(AND(BKU38&gt;BLE14,BKW38&gt;BLC14),0,IF(AND(BKU38&lt;=BLE14,BKU38&gt;BLB14,BKW38&gt;BLC14),BLE14-BKU38,IF(AND(BKU38&lt;=BLE14,BKU38&lt;=BLB14,BKW38&gt;BLC14),BLE14-BLB14,IF(AND(BKU38&gt;BLB14,BKW38&lt;=BLC14),BKW38-BKU38,IF(AND(BKU38&lt;=BLB14,BKW38&lt;=BLC14),BKW38-BLB14,0))))),0)),0)</f>
        <v>　</v>
      </c>
      <c r="BLC38" s="663"/>
      <c r="BLD38" s="664"/>
      <c r="BLE38" s="662" t="str">
        <f>IFERROR(IF(OR(BKP38="日",BKP38="祝",BKP38=0,BKU38=0),"　",MAX(IF(AND(BKU38&lt;=BLE14,BKW38&gt;BLF14),BLF14-BLE14,IF(BKW38&lt;=BLF14,0,IF(AND(BKU38&gt;BLE14,BKW38&gt;BLF14),BLF14-BKU38,0))),0)),0)</f>
        <v>　</v>
      </c>
      <c r="BLF38" s="663"/>
      <c r="BLG38" s="664"/>
      <c r="BLH38" s="662" t="str">
        <f>IFERROR(IF(OR(BKP38="日",BKP38="祝",BKP38=0,BKU38=0),"　",MAX(IF(BKU38&gt;BLH14,BKW38-BKU38,IF(BKU38&lt;=BLH14,BKW38-BLH14,0)),0)),0)</f>
        <v>　</v>
      </c>
      <c r="BLI38" s="663"/>
      <c r="BLJ38" s="664"/>
      <c r="BLK38" s="662" t="str">
        <f>IFERROR(IF(OR(BKP38="日",BKP38="祝",BKP38=0,BKQ38=""),"　",MAX(IF(AND(BKQ38&lt;=BLK14,BKS38&gt;BLL14),BLL14-BLK14,IF(AND(BKQ38&gt;BLK14,BKS38&lt;=BLL14),BKS38-BKQ38,IF(AND(BKQ38&lt;=BLK14,BKS38&lt;=BLL14),BKS38-BLK14,IF(AND(BKQ38&gt;BLK14,BKS38&gt;BLL14),BLL14-BKQ38,0)))),0)),0)</f>
        <v>　</v>
      </c>
      <c r="BLL38" s="663"/>
      <c r="BLM38" s="664"/>
      <c r="BLN38" s="662" t="str">
        <f>IFERROR(IF(OR(BKP38="日",BKP38="祝",BKP38=0,BKU38=0),"　",MAX(IF(AND(BKU38&gt;BLQ14,BKW38&gt;BLO14),0,IF(AND(BKU38&lt;=BLQ14,BKU38&gt;BLN14,BKW38&gt;BLO14),BLQ14-BKU38,IF(AND(BKU38&lt;=BLQ14,BKU38&lt;=BLN14,BKW38&gt;BLO14),BLQ14-BLN14,IF(AND(BKU38&gt;BLN14,BKW38&lt;=BLO14),BKW38-BKU38,IF(AND(BKU38&lt;=BLN14,BKW38&lt;=BLO14),BKW38-BLN14,0))))),0)),0)</f>
        <v>　</v>
      </c>
      <c r="BLO38" s="663"/>
      <c r="BLP38" s="664"/>
      <c r="BLQ38" s="662" t="str">
        <f>IFERROR(IF(OR(BKP38="日",BKP38="祝",BKP38=0,BKU38=0),"　",MAX(IF(AND(BKU38&lt;=BLQ14,BKW38&gt;BLR14),BLR14-BLQ14,IF(BKW38&lt;=BLR14,0,IF(AND(BKU38&gt;BLQ14,BKW38&gt;BLR14),BLR14-BKU38,0))),0)),0)</f>
        <v>　</v>
      </c>
      <c r="BLR38" s="663"/>
      <c r="BLS38" s="664"/>
      <c r="BLT38" s="662" t="str">
        <f t="shared" si="28"/>
        <v>　</v>
      </c>
      <c r="BLU38" s="663"/>
      <c r="BLV38" s="664"/>
      <c r="BLW38" s="665" t="str">
        <f>IF(BLZ38="×",TIME(0,0,0),IF(BMJ4="非常勤",BKY38,BLK38))</f>
        <v>　</v>
      </c>
      <c r="BLX38" s="666"/>
      <c r="BLY38" s="667"/>
      <c r="BLZ38" s="265"/>
      <c r="BMA38" s="665" t="str">
        <f>IF(BMD38="×",TIME(0,0,0),IF(BMJ4="非常勤",BLB38,BLN38))</f>
        <v>　</v>
      </c>
      <c r="BMB38" s="666"/>
      <c r="BMC38" s="667"/>
      <c r="BMD38" s="265"/>
      <c r="BME38" s="665" t="str">
        <f>IF(BMH38="×",TIME(0,0,0),IF(BMJ4="非常勤",BLE38,BLQ38))</f>
        <v>　</v>
      </c>
      <c r="BMF38" s="666"/>
      <c r="BMG38" s="667"/>
      <c r="BMH38" s="265"/>
      <c r="BMI38" s="665" t="str">
        <f>IF(BML38="×",TIME(0,0,0),IF(BMJ4="非常勤",BLH38,BLT38))</f>
        <v>　</v>
      </c>
      <c r="BMJ38" s="666"/>
      <c r="BMK38" s="667"/>
      <c r="BML38" s="265"/>
      <c r="BMM38" s="720"/>
      <c r="BMN38" s="720"/>
      <c r="BMO38" s="668"/>
      <c r="BMP38" s="670"/>
      <c r="BMQ38" s="669"/>
      <c r="BMR38" s="671"/>
      <c r="BMS38" s="672"/>
      <c r="BMT38" s="672"/>
      <c r="BMU38" s="673"/>
      <c r="BMV38" s="263">
        <f>'別表_個別勤務状況（1～60）'!$A$38</f>
        <v>24</v>
      </c>
      <c r="BMW38" s="264" t="str">
        <f>'別表_個別勤務状況（1～60）'!$B$38</f>
        <v>土</v>
      </c>
      <c r="BMX38" s="660"/>
      <c r="BMY38" s="661"/>
      <c r="BMZ38" s="660"/>
      <c r="BNA38" s="661"/>
      <c r="BNB38" s="660"/>
      <c r="BNC38" s="661"/>
      <c r="BND38" s="660"/>
      <c r="BNE38" s="661"/>
      <c r="BNF38" s="662" t="str">
        <f>IFERROR(IF(OR(BMW38="日",BMW38="祝",BMW38=0,BMX38=""),"　",MAX(IF(AND(BMX38&lt;=BNF14,BMZ38&gt;BNG14),BNG14-BNF14,IF(AND(BMX38&gt;BNF14,BMZ38&lt;=BNG14),BMZ38-BMX38,IF(AND(BMX38&lt;=BNF14,BMZ38&lt;=BNG14),BMZ38-BNF14,IF(AND(BMX38&gt;BNF14,BMZ38&gt;BNG14),BNG14-BMX38,0)))),0)),0)</f>
        <v>　</v>
      </c>
      <c r="BNG38" s="663"/>
      <c r="BNH38" s="664"/>
      <c r="BNI38" s="662" t="str">
        <f>IFERROR(IF(OR(BMW38="日",BMW38="祝",BMW38=0,BNB38=""),"　",MAX(IF(AND(BNB38&gt;BNL14,BND38&gt;BNJ14),0,IF(AND(BNB38&lt;=BNL14,BNB38&gt;BNI14,BND38&gt;BNJ14),BNL14-BNB38,IF(AND(BNB38&lt;=BNL14,BNB38&lt;=BNI14,BND38&gt;BNJ14),BNL14-BNI14,IF(AND(BNB38&gt;BNI14,BND38&lt;=BNJ14),BND38-BNB38,IF(AND(BNB38&lt;=BNI14,BND38&lt;=BNJ14),BND38-BNI14,0))))),0)),0)</f>
        <v>　</v>
      </c>
      <c r="BNJ38" s="663"/>
      <c r="BNK38" s="664"/>
      <c r="BNL38" s="662" t="str">
        <f>IFERROR(IF(OR(BMW38="日",BMW38="祝",BMW38=0,BNB38=0),"　",MAX(IF(AND(BNB38&lt;=BNL14,BND38&gt;BNM14),BNM14-BNL14,IF(BND38&lt;=BNM14,0,IF(AND(BNB38&gt;BNL14,BND38&gt;BNM14),BNM14-BNB38,0))),0)),0)</f>
        <v>　</v>
      </c>
      <c r="BNM38" s="663"/>
      <c r="BNN38" s="664"/>
      <c r="BNO38" s="662" t="str">
        <f>IFERROR(IF(OR(BMW38="日",BMW38="祝",BMW38=0,BNB38=0),"　",MAX(IF(BNB38&gt;BNO14,BND38-BNB38,IF(BNB38&lt;=BNO14,BND38-BNO14,0)),0)),0)</f>
        <v>　</v>
      </c>
      <c r="BNP38" s="663"/>
      <c r="BNQ38" s="664"/>
      <c r="BNR38" s="662" t="str">
        <f>IFERROR(IF(OR(BMW38="日",BMW38="祝",BMW38=0,BMX38=""),"　",MAX(IF(AND(BMX38&lt;=BNR14,BMZ38&gt;BNS14),BNS14-BNR14,IF(AND(BMX38&gt;BNR14,BMZ38&lt;=BNS14),BMZ38-BMX38,IF(AND(BMX38&lt;=BNR14,BMZ38&lt;=BNS14),BMZ38-BNR14,IF(AND(BMX38&gt;BNR14,BMZ38&gt;BNS14),BNS14-BMX38,0)))),0)),0)</f>
        <v>　</v>
      </c>
      <c r="BNS38" s="663"/>
      <c r="BNT38" s="664"/>
      <c r="BNU38" s="662" t="str">
        <f>IFERROR(IF(OR(BMW38="日",BMW38="祝",BMW38=0,BNB38=0),"　",MAX(IF(AND(BNB38&gt;BNX14,BND38&gt;BNV14),0,IF(AND(BNB38&lt;=BNX14,BNB38&gt;BNU14,BND38&gt;BNV14),BNX14-BNB38,IF(AND(BNB38&lt;=BNX14,BNB38&lt;=BNU14,BND38&gt;BNV14),BNX14-BNU14,IF(AND(BNB38&gt;BNU14,BND38&lt;=BNV14),BND38-BNB38,IF(AND(BNB38&lt;=BNU14,BND38&lt;=BNV14),BND38-BNU14,0))))),0)),0)</f>
        <v>　</v>
      </c>
      <c r="BNV38" s="663"/>
      <c r="BNW38" s="664"/>
      <c r="BNX38" s="662" t="str">
        <f>IFERROR(IF(OR(BMW38="日",BMW38="祝",BMW38=0,BNB38=0),"　",MAX(IF(AND(BNB38&lt;=BNX14,BND38&gt;BNY14),BNY14-BNX14,IF(BND38&lt;=BNY14,0,IF(AND(BNB38&gt;BNX14,BND38&gt;BNY14),BNY14-BNB38,0))),0)),0)</f>
        <v>　</v>
      </c>
      <c r="BNY38" s="663"/>
      <c r="BNZ38" s="664"/>
      <c r="BOA38" s="662" t="str">
        <f t="shared" si="29"/>
        <v>　</v>
      </c>
      <c r="BOB38" s="663"/>
      <c r="BOC38" s="664"/>
      <c r="BOD38" s="665" t="str">
        <f>IF(BOG38="×",TIME(0,0,0),IF(BOQ4="非常勤",BNF38,BNR38))</f>
        <v>　</v>
      </c>
      <c r="BOE38" s="666"/>
      <c r="BOF38" s="667"/>
      <c r="BOG38" s="265"/>
      <c r="BOH38" s="665" t="str">
        <f>IF(BOK38="×",TIME(0,0,0),IF(BOQ4="非常勤",BNI38,BNU38))</f>
        <v>　</v>
      </c>
      <c r="BOI38" s="666"/>
      <c r="BOJ38" s="667"/>
      <c r="BOK38" s="265"/>
      <c r="BOL38" s="665" t="str">
        <f>IF(BOO38="×",TIME(0,0,0),IF(BOQ4="非常勤",BNL38,BNX38))</f>
        <v>　</v>
      </c>
      <c r="BOM38" s="666"/>
      <c r="BON38" s="667"/>
      <c r="BOO38" s="265"/>
      <c r="BOP38" s="665" t="str">
        <f>IF(BOS38="×",TIME(0,0,0),IF(BOQ4="非常勤",BNO38,BOA38))</f>
        <v>　</v>
      </c>
      <c r="BOQ38" s="666"/>
      <c r="BOR38" s="667"/>
      <c r="BOS38" s="265"/>
      <c r="BOT38" s="720"/>
      <c r="BOU38" s="720"/>
      <c r="BOV38" s="668"/>
      <c r="BOW38" s="670"/>
      <c r="BOX38" s="669"/>
      <c r="BOY38" s="671"/>
      <c r="BOZ38" s="672"/>
      <c r="BPA38" s="672"/>
      <c r="BPB38" s="673"/>
    </row>
    <row r="39" spans="1:1770" ht="15" customHeight="1">
      <c r="A39" s="263">
        <f>'別表_個別勤務状況（1～60）'!$A$39</f>
        <v>25</v>
      </c>
      <c r="B39" s="264" t="str">
        <f>'別表_個別勤務状況（1～60）'!$B$39</f>
        <v>日</v>
      </c>
      <c r="C39" s="575"/>
      <c r="D39" s="575"/>
      <c r="E39" s="575"/>
      <c r="F39" s="575"/>
      <c r="G39" s="575"/>
      <c r="H39" s="575"/>
      <c r="I39" s="575"/>
      <c r="J39" s="575"/>
      <c r="K39" s="662" t="str">
        <f>IFERROR(IF(OR(B39="日",B39="祝",B39=0,C39=""),"　",MAX(IF(AND(C39&lt;=K14,E39&gt;L14),L14-K14,IF(AND(C39&gt;K14,E39&lt;=L14),E39-C39,IF(AND(C39&lt;=K14,E39&lt;=L14),E39-K14,IF(AND(C39&gt;K14,E39&gt;L14),L14-C39,0)))),0)),0)</f>
        <v>　</v>
      </c>
      <c r="L39" s="663"/>
      <c r="M39" s="664"/>
      <c r="N39" s="662" t="str">
        <f>IFERROR(IF(OR(B39="日",B39="祝",B39=0,G39=""),"　",MAX(IF(AND(G39&gt;Q14,I39&gt;O14),0,IF(AND(G39&lt;=Q14,G39&gt;N14,I39&gt;O14),Q14-G39,IF(AND(G39&lt;=Q14,G39&lt;=N14,I39&gt;O14),Q14-N14,IF(AND(G39&gt;N14,I39&lt;=O14),I39-G39,IF(AND(G39&lt;=N14,I39&lt;=O14),I39-N14,0))))),0)),0)</f>
        <v>　</v>
      </c>
      <c r="O39" s="663"/>
      <c r="P39" s="664"/>
      <c r="Q39" s="662" t="str">
        <f>IFERROR(IF(OR(B39="日",B39="祝",B39=0,G39=0),"　",MAX(IF(AND(G39&lt;=Q14,I39&gt;R14),R14-Q14,IF(I39&lt;=R14,0,IF(AND(G39&gt;Q14,I39&gt;R14),R14-G39,0))),0)),0)</f>
        <v>　</v>
      </c>
      <c r="R39" s="663"/>
      <c r="S39" s="664"/>
      <c r="T39" s="662" t="str">
        <f>IFERROR(IF(OR(B39="日",B39="祝",B39=0,G39=0),"　",MAX(IF(G39&gt;T14,I39-G39,IF(G39&lt;=T14,I39-T14,0)),0)),0)</f>
        <v>　</v>
      </c>
      <c r="U39" s="663"/>
      <c r="V39" s="664"/>
      <c r="W39" s="730" t="str">
        <f>IFERROR(IF(OR(B39="日",B39="祝",B39=0,C39=""),"　",MAX(IF(AND(C39&lt;=W14,E39&gt;X14),X14-W14,IF(AND(C39&gt;W14,E39&lt;=X14),E39-C39,IF(AND(C39&lt;=W14,E39&lt;=X14),E39-W14,IF(AND(C39&gt;W14,E39&gt;X14),X14-C39,0)))),0)),0)</f>
        <v>　</v>
      </c>
      <c r="X39" s="731"/>
      <c r="Y39" s="731"/>
      <c r="Z39" s="730" t="str">
        <f>IFERROR(IF(OR(B39="日",B39="祝",B39=0,G39=0),"　",MAX(IF(AND(G39&gt;AC14,I39&gt;AA14),0,IF(AND(G39&lt;=AC14,G39&gt;Z14,I39&gt;AA14),AC14-G39,IF(AND(G39&lt;=AC14,G39&lt;=Z14,I39&gt;AA14),AC14-Z14,IF(AND(G39&gt;Z14,I39&lt;=AA14),I39-G39,IF(AND(G39&lt;=Z14,I39&lt;=AA14),I39-Z14,0))))),0)),0)</f>
        <v>　</v>
      </c>
      <c r="AA39" s="730"/>
      <c r="AB39" s="730"/>
      <c r="AC39" s="730" t="str">
        <f>IFERROR(IF(OR(B39="日",B39="祝",B39=0,G39=0),"　",MAX(IF(AND(G39&lt;=AC14,I39&gt;AD14),AD14-AC14,IF(I39&lt;=AD14,0,IF(AND(G39&gt;AC14,I39&gt;AD14),AD14-G39,0))),0)),0)</f>
        <v>　</v>
      </c>
      <c r="AD39" s="731"/>
      <c r="AE39" s="731"/>
      <c r="AF39" s="730" t="str">
        <f t="shared" si="0"/>
        <v>　</v>
      </c>
      <c r="AG39" s="731"/>
      <c r="AH39" s="731"/>
      <c r="AI39" s="565" t="str">
        <f>IF(AL39="×",TIME(0,0,0),IF(AV4="非常勤",K39,W39))</f>
        <v>　</v>
      </c>
      <c r="AJ39" s="566"/>
      <c r="AK39" s="566"/>
      <c r="AL39" s="265"/>
      <c r="AM39" s="565" t="str">
        <f>IF(AP39="×",TIME(0,0,0),IF(AV4="非常勤",N39,Z39))</f>
        <v>　</v>
      </c>
      <c r="AN39" s="566"/>
      <c r="AO39" s="566"/>
      <c r="AP39" s="265"/>
      <c r="AQ39" s="565" t="str">
        <f>IF(AT39="×",TIME(0,0,0),IF(AV4="非常勤",Q39,AC39))</f>
        <v>　</v>
      </c>
      <c r="AR39" s="566"/>
      <c r="AS39" s="566"/>
      <c r="AT39" s="265"/>
      <c r="AU39" s="565" t="str">
        <f>IF(AX39="×",TIME(0,0,0),IF(AV4="非常勤",T39,AF39))</f>
        <v>　</v>
      </c>
      <c r="AV39" s="566"/>
      <c r="AW39" s="567"/>
      <c r="AX39" s="265"/>
      <c r="AY39" s="720"/>
      <c r="AZ39" s="720"/>
      <c r="BA39" s="668"/>
      <c r="BB39" s="670"/>
      <c r="BC39" s="669"/>
      <c r="BD39" s="671"/>
      <c r="BE39" s="672"/>
      <c r="BF39" s="672"/>
      <c r="BG39" s="673"/>
      <c r="BH39" s="263">
        <f>'別表_個別勤務状況（1～60）'!$A$39</f>
        <v>25</v>
      </c>
      <c r="BI39" s="264" t="str">
        <f>'別表_個別勤務状況（1～60）'!$B$39</f>
        <v>日</v>
      </c>
      <c r="BJ39" s="575"/>
      <c r="BK39" s="575"/>
      <c r="BL39" s="575"/>
      <c r="BM39" s="575"/>
      <c r="BN39" s="575"/>
      <c r="BO39" s="575"/>
      <c r="BP39" s="575"/>
      <c r="BQ39" s="575"/>
      <c r="BR39" s="662" t="str">
        <f>IFERROR(IF(OR(BI39="日",BI39="祝",BI39=0,BJ39=""),"　",MAX(IF(AND(BJ39&lt;=BR14,BL39&gt;BS14),BS14-BR14,IF(AND(BJ39&gt;BR14,BL39&lt;=BS14),BL39-BJ39,IF(AND(BJ39&lt;=BR14,BL39&lt;=BS14),BL39-BR14,IF(AND(BJ39&gt;BR14,BL39&gt;BS14),BS14-BJ39,0)))),0)),0)</f>
        <v>　</v>
      </c>
      <c r="BS39" s="663"/>
      <c r="BT39" s="664"/>
      <c r="BU39" s="662" t="str">
        <f>IFERROR(IF(OR(BI39="日",BI39="祝",BI39=0,BN39=""),"　",MAX(IF(AND(BN39&gt;BX14,BP39&gt;BV14),0,IF(AND(BN39&lt;=BX14,BN39&gt;BU14,BP39&gt;BV14),BX14-BN39,IF(AND(BN39&lt;=BX14,BN39&lt;=BU14,BP39&gt;BV14),BX14-BU14,IF(AND(BN39&gt;BU14,BP39&lt;=BV14),BP39-BN39,IF(AND(BN39&lt;=BU14,BP39&lt;=BV14),BP39-BU14,0))))),0)),0)</f>
        <v>　</v>
      </c>
      <c r="BV39" s="663"/>
      <c r="BW39" s="664"/>
      <c r="BX39" s="662" t="str">
        <f>IFERROR(IF(OR(BI39="日",BI39="祝",BI39=0,BN39=0),"　",MAX(IF(AND(BN39&lt;=BX14,BP39&gt;BY14),BY14-BX14,IF(BP39&lt;=BY14,0,IF(AND(BN39&gt;BX14,BP39&gt;BY14),BY14-BN39,0))),0)),0)</f>
        <v>　</v>
      </c>
      <c r="BY39" s="663"/>
      <c r="BZ39" s="664"/>
      <c r="CA39" s="662" t="str">
        <f>IFERROR(IF(OR(BI39="日",BI39="祝",BI39=0,BN39=0),"　",MAX(IF(BN39&gt;CA14,BP39-BN39,IF(BN39&lt;=CA14,BP39-CA14,0)),0)),0)</f>
        <v>　</v>
      </c>
      <c r="CB39" s="663"/>
      <c r="CC39" s="664"/>
      <c r="CD39" s="730" t="str">
        <f>IFERROR(IF(OR(BI39="日",BI39="祝",BI39=0,BJ39=""),"　",MAX(IF(AND(BJ39&lt;=CD14,BL39&gt;CE14),CE14-CD14,IF(AND(BJ39&gt;CD14,BL39&lt;=CE14),BL39-BJ39,IF(AND(BJ39&lt;=CD14,BL39&lt;=CE14),BL39-CD14,IF(AND(BJ39&gt;CD14,BL39&gt;CE14),CE14-BJ39,0)))),0)),0)</f>
        <v>　</v>
      </c>
      <c r="CE39" s="731"/>
      <c r="CF39" s="731"/>
      <c r="CG39" s="730" t="str">
        <f>IFERROR(IF(OR(BI39="日",BI39="祝",BI39=0,BN39=0),"　",MAX(IF(AND(BN39&gt;CJ14,BP39&gt;CH14),0,IF(AND(BN39&lt;=CJ14,BN39&gt;CG14,BP39&gt;CH14),CJ14-BN39,IF(AND(BN39&lt;=CJ14,BN39&lt;=CG14,BP39&gt;CH14),CJ14-CG14,IF(AND(BN39&gt;CG14,BP39&lt;=CH14),BP39-BN39,IF(AND(BN39&lt;=CG14,BP39&lt;=CH14),BP39-CG14,0))))),0)),0)</f>
        <v>　</v>
      </c>
      <c r="CH39" s="730"/>
      <c r="CI39" s="730"/>
      <c r="CJ39" s="730" t="str">
        <f>IFERROR(IF(OR(BI39="日",BI39="祝",BI39=0,BN39=0),"　",MAX(IF(AND(BN39&lt;=CJ14,BP39&gt;CK14),CK14-CJ14,IF(BP39&lt;=CK14,0,IF(AND(BN39&gt;CJ14,BP39&gt;CK14),CK14-BN39,0))),0)),0)</f>
        <v>　</v>
      </c>
      <c r="CK39" s="731"/>
      <c r="CL39" s="731"/>
      <c r="CM39" s="730" t="str">
        <f t="shared" si="1"/>
        <v>　</v>
      </c>
      <c r="CN39" s="731"/>
      <c r="CO39" s="731"/>
      <c r="CP39" s="565" t="str">
        <f>IF(CS39="×",TIME(0,0,0),IF(DC4="非常勤",BR39,CD39))</f>
        <v>　</v>
      </c>
      <c r="CQ39" s="566"/>
      <c r="CR39" s="566"/>
      <c r="CS39" s="265"/>
      <c r="CT39" s="565" t="str">
        <f>IF(CW39="×",TIME(0,0,0),IF(DC4="非常勤",BU39,CG39))</f>
        <v>　</v>
      </c>
      <c r="CU39" s="566"/>
      <c r="CV39" s="566"/>
      <c r="CW39" s="265"/>
      <c r="CX39" s="565" t="str">
        <f>IF(DA39="×",TIME(0,0,0),IF(DC4="非常勤",BX39,CJ39))</f>
        <v>　</v>
      </c>
      <c r="CY39" s="566"/>
      <c r="CZ39" s="566"/>
      <c r="DA39" s="265"/>
      <c r="DB39" s="565" t="str">
        <f>IF(DE39="×",TIME(0,0,0),IF(DC4="非常勤",CA39,CM39))</f>
        <v>　</v>
      </c>
      <c r="DC39" s="566"/>
      <c r="DD39" s="567"/>
      <c r="DE39" s="265"/>
      <c r="DF39" s="720"/>
      <c r="DG39" s="720"/>
      <c r="DH39" s="668"/>
      <c r="DI39" s="670"/>
      <c r="DJ39" s="669"/>
      <c r="DK39" s="671"/>
      <c r="DL39" s="672"/>
      <c r="DM39" s="672"/>
      <c r="DN39" s="673"/>
      <c r="DO39" s="263">
        <f>'別表_個別勤務状況（1～60）'!$A$39</f>
        <v>25</v>
      </c>
      <c r="DP39" s="264" t="str">
        <f>'別表_個別勤務状況（1～60）'!$B$39</f>
        <v>日</v>
      </c>
      <c r="DQ39" s="575"/>
      <c r="DR39" s="575"/>
      <c r="DS39" s="575"/>
      <c r="DT39" s="575"/>
      <c r="DU39" s="575"/>
      <c r="DV39" s="575"/>
      <c r="DW39" s="575"/>
      <c r="DX39" s="575"/>
      <c r="DY39" s="662" t="str">
        <f>IFERROR(IF(OR(DP39="日",DP39="祝",DP39=0,DQ39=""),"　",MAX(IF(AND(DQ39&lt;=DY14,DS39&gt;DZ14),DZ14-DY14,IF(AND(DQ39&gt;DY14,DS39&lt;=DZ14),DS39-DQ39,IF(AND(DQ39&lt;=DY14,DS39&lt;=DZ14),DS39-DY14,IF(AND(DQ39&gt;DY14,DS39&gt;DZ14),DZ14-DQ39,0)))),0)),0)</f>
        <v>　</v>
      </c>
      <c r="DZ39" s="663"/>
      <c r="EA39" s="664"/>
      <c r="EB39" s="662" t="str">
        <f>IFERROR(IF(OR(DP39="日",DP39="祝",DP39=0,DU39=""),"　",MAX(IF(AND(DU39&gt;EE14,DW39&gt;EC14),0,IF(AND(DU39&lt;=EE14,DU39&gt;EB14,DW39&gt;EC14),EE14-DU39,IF(AND(DU39&lt;=EE14,DU39&lt;=EB14,DW39&gt;EC14),EE14-EB14,IF(AND(DU39&gt;EB14,DW39&lt;=EC14),DW39-DU39,IF(AND(DU39&lt;=EB14,DW39&lt;=EC14),DW39-EB14,0))))),0)),0)</f>
        <v>　</v>
      </c>
      <c r="EC39" s="663"/>
      <c r="ED39" s="664"/>
      <c r="EE39" s="662" t="str">
        <f>IFERROR(IF(OR(DP39="日",DP39="祝",DP39=0,DU39=0),"　",MAX(IF(AND(DU39&lt;=EE14,DW39&gt;EF14),EF14-EE14,IF(DW39&lt;=EF14,0,IF(AND(DU39&gt;EE14,DW39&gt;EF14),EF14-DU39,0))),0)),0)</f>
        <v>　</v>
      </c>
      <c r="EF39" s="663"/>
      <c r="EG39" s="664"/>
      <c r="EH39" s="662" t="str">
        <f>IFERROR(IF(OR(DP39="日",DP39="祝",DP39=0,DU39=0),"　",MAX(IF(DU39&gt;EH14,DW39-DU39,IF(DU39&lt;=EH14,DW39-EH14,0)),0)),0)</f>
        <v>　</v>
      </c>
      <c r="EI39" s="663"/>
      <c r="EJ39" s="664"/>
      <c r="EK39" s="730" t="str">
        <f>IFERROR(IF(OR(DP39="日",DP39="祝",DP39=0,DQ39=""),"　",MAX(IF(AND(DQ39&lt;=EK14,DS39&gt;EL14),EL14-EK14,IF(AND(DQ39&gt;EK14,DS39&lt;=EL14),DS39-DQ39,IF(AND(DQ39&lt;=EK14,DS39&lt;=EL14),DS39-EK14,IF(AND(DQ39&gt;EK14,DS39&gt;EL14),EL14-DQ39,0)))),0)),0)</f>
        <v>　</v>
      </c>
      <c r="EL39" s="731"/>
      <c r="EM39" s="731"/>
      <c r="EN39" s="730" t="str">
        <f>IFERROR(IF(OR(DP39="日",DP39="祝",DP39=0,DU39=0),"　",MAX(IF(AND(DU39&gt;EQ14,DW39&gt;EO14),0,IF(AND(DU39&lt;=EQ14,DU39&gt;EN14,DW39&gt;EO14),EQ14-DU39,IF(AND(DU39&lt;=EQ14,DU39&lt;=EN14,DW39&gt;EO14),EQ14-EN14,IF(AND(DU39&gt;EN14,DW39&lt;=EO14),DW39-DU39,IF(AND(DU39&lt;=EN14,DW39&lt;=EO14),DW39-EN14,0))))),0)),0)</f>
        <v>　</v>
      </c>
      <c r="EO39" s="730"/>
      <c r="EP39" s="730"/>
      <c r="EQ39" s="730" t="str">
        <f>IFERROR(IF(OR(DP39="日",DP39="祝",DP39=0,DU39=0),"　",MAX(IF(AND(DU39&lt;=EQ14,DW39&gt;ER14),ER14-EQ14,IF(DW39&lt;=ER14,0,IF(AND(DU39&gt;EQ14,DW39&gt;ER14),ER14-DU39,0))),0)),0)</f>
        <v>　</v>
      </c>
      <c r="ER39" s="731"/>
      <c r="ES39" s="731"/>
      <c r="ET39" s="730" t="str">
        <f t="shared" si="2"/>
        <v>　</v>
      </c>
      <c r="EU39" s="731"/>
      <c r="EV39" s="731"/>
      <c r="EW39" s="565" t="str">
        <f>IF(EZ39="×",TIME(0,0,0),IF(FJ4="非常勤",DY39,EK39))</f>
        <v>　</v>
      </c>
      <c r="EX39" s="566"/>
      <c r="EY39" s="566"/>
      <c r="EZ39" s="265"/>
      <c r="FA39" s="565" t="str">
        <f>IF(FD39="×",TIME(0,0,0),IF(FJ4="非常勤",EB39,EN39))</f>
        <v>　</v>
      </c>
      <c r="FB39" s="566"/>
      <c r="FC39" s="566"/>
      <c r="FD39" s="265"/>
      <c r="FE39" s="565" t="str">
        <f>IF(FH39="×",TIME(0,0,0),IF(FJ4="非常勤",EE39,EQ39))</f>
        <v>　</v>
      </c>
      <c r="FF39" s="566"/>
      <c r="FG39" s="566"/>
      <c r="FH39" s="265"/>
      <c r="FI39" s="565" t="str">
        <f>IF(FL39="×",TIME(0,0,0),IF(FJ4="非常勤",EH39,ET39))</f>
        <v>　</v>
      </c>
      <c r="FJ39" s="566"/>
      <c r="FK39" s="567"/>
      <c r="FL39" s="265"/>
      <c r="FM39" s="720"/>
      <c r="FN39" s="720"/>
      <c r="FO39" s="668"/>
      <c r="FP39" s="670"/>
      <c r="FQ39" s="669"/>
      <c r="FR39" s="671"/>
      <c r="FS39" s="672"/>
      <c r="FT39" s="672"/>
      <c r="FU39" s="673"/>
      <c r="FV39" s="263">
        <f>'別表_個別勤務状況（1～60）'!$A$39</f>
        <v>25</v>
      </c>
      <c r="FW39" s="264" t="str">
        <f>'別表_個別勤務状況（1～60）'!$B$39</f>
        <v>日</v>
      </c>
      <c r="FX39" s="575"/>
      <c r="FY39" s="575"/>
      <c r="FZ39" s="660"/>
      <c r="GA39" s="661"/>
      <c r="GB39" s="660"/>
      <c r="GC39" s="661"/>
      <c r="GD39" s="660"/>
      <c r="GE39" s="661"/>
      <c r="GF39" s="662" t="str">
        <f>IFERROR(IF(OR(FW39="日",FW39="祝",FW39=0,FX39=""),"　",MAX(IF(AND(FX39&lt;=GF14,FZ39&gt;GG14),GG14-GF14,IF(AND(FX39&gt;GF14,FZ39&lt;=GG14),FZ39-FX39,IF(AND(FX39&lt;=GF14,FZ39&lt;=GG14),FZ39-GF14,IF(AND(FX39&gt;GF14,FZ39&gt;GG14),GG14-FX39,0)))),0)),0)</f>
        <v>　</v>
      </c>
      <c r="GG39" s="663"/>
      <c r="GH39" s="664"/>
      <c r="GI39" s="662" t="str">
        <f>IFERROR(IF(OR(FW39="日",FW39="祝",FW39=0,GB39=""),"　",MAX(IF(AND(GB39&gt;GL14,GD39&gt;GJ14),0,IF(AND(GB39&lt;=GL14,GB39&gt;GI14,GD39&gt;GJ14),GL14-GB39,IF(AND(GB39&lt;=GL14,GB39&lt;=GI14,GD39&gt;GJ14),GL14-GI14,IF(AND(GB39&gt;GI14,GD39&lt;=GJ14),GD39-GB39,IF(AND(GB39&lt;=GI14,GD39&lt;=GJ14),GD39-GI14,0))))),0)),0)</f>
        <v>　</v>
      </c>
      <c r="GJ39" s="663"/>
      <c r="GK39" s="664"/>
      <c r="GL39" s="662" t="str">
        <f>IFERROR(IF(OR(FW39="日",FW39="祝",FW39=0,GB39=0),"　",MAX(IF(AND(GB39&lt;=GL14,GD39&gt;GM14),GM14-GL14,IF(GD39&lt;=GM14,0,IF(AND(GB39&gt;GL14,GD39&gt;GM14),GM14-GB39,0))),0)),0)</f>
        <v>　</v>
      </c>
      <c r="GM39" s="663"/>
      <c r="GN39" s="664"/>
      <c r="GO39" s="662" t="str">
        <f>IFERROR(IF(OR(FW39="日",FW39="祝",FW39=0,GB39=0),"　",MAX(IF(GB39&gt;GO14,GD39-GB39,IF(GB39&lt;=GO14,GD39-GO14,0)),0)),0)</f>
        <v>　</v>
      </c>
      <c r="GP39" s="663"/>
      <c r="GQ39" s="664"/>
      <c r="GR39" s="730" t="str">
        <f>IFERROR(IF(OR(FW39="日",FW39="祝",FW39=0,FX39=""),"　",MAX(IF(AND(FX39&lt;=GR14,FZ39&gt;GS14),GS14-GR14,IF(AND(FX39&gt;GR14,FZ39&lt;=GS14),FZ39-FX39,IF(AND(FX39&lt;=GR14,FZ39&lt;=GS14),FZ39-GR14,IF(AND(FX39&gt;GR14,FZ39&gt;GS14),GS14-FX39,0)))),0)),0)</f>
        <v>　</v>
      </c>
      <c r="GS39" s="731"/>
      <c r="GT39" s="731"/>
      <c r="GU39" s="730" t="str">
        <f>IFERROR(IF(OR(FW39="日",FW39="祝",FW39=0,GB39=0),"　",MAX(IF(AND(GB39&gt;GX14,GD39&gt;GV14),0,IF(AND(GB39&lt;=GX14,GB39&gt;GU14,GD39&gt;GV14),GX14-GB39,IF(AND(GB39&lt;=GX14,GB39&lt;=GU14,GD39&gt;GV14),GX14-GU14,IF(AND(GB39&gt;GU14,GD39&lt;=GV14),GD39-GB39,IF(AND(GB39&lt;=GU14,GD39&lt;=GV14),GD39-GU14,0))))),0)),0)</f>
        <v>　</v>
      </c>
      <c r="GV39" s="730"/>
      <c r="GW39" s="730"/>
      <c r="GX39" s="730" t="str">
        <f>IFERROR(IF(OR(FW39="日",FW39="祝",FW39=0,GB39=0),"　",MAX(IF(AND(GB39&lt;=GX14,GD39&gt;GY14),GY14-GX14,IF(GD39&lt;=GY14,0,IF(AND(GB39&gt;GX14,GD39&gt;GY14),GY14-GB39,0))),0)),0)</f>
        <v>　</v>
      </c>
      <c r="GY39" s="731"/>
      <c r="GZ39" s="731"/>
      <c r="HA39" s="730" t="str">
        <f t="shared" si="3"/>
        <v>　</v>
      </c>
      <c r="HB39" s="731"/>
      <c r="HC39" s="731"/>
      <c r="HD39" s="565" t="str">
        <f>IF(HG39="×",TIME(0,0,0),IF(HQ4="非常勤",GF39,GR39))</f>
        <v>　</v>
      </c>
      <c r="HE39" s="566"/>
      <c r="HF39" s="566"/>
      <c r="HG39" s="265"/>
      <c r="HH39" s="565" t="str">
        <f>IF(HK39="×",TIME(0,0,0),IF(HQ4="非常勤",GI39,GU39))</f>
        <v>　</v>
      </c>
      <c r="HI39" s="566"/>
      <c r="HJ39" s="566"/>
      <c r="HK39" s="265"/>
      <c r="HL39" s="565" t="str">
        <f>IF(HO39="×",TIME(0,0,0),IF(HQ4="非常勤",GL39,GX39))</f>
        <v>　</v>
      </c>
      <c r="HM39" s="566"/>
      <c r="HN39" s="566"/>
      <c r="HO39" s="265"/>
      <c r="HP39" s="565" t="str">
        <f>IF(HS39="×",TIME(0,0,0),IF(HQ4="非常勤",GO39,HA39))</f>
        <v>　</v>
      </c>
      <c r="HQ39" s="566"/>
      <c r="HR39" s="567"/>
      <c r="HS39" s="265"/>
      <c r="HT39" s="720"/>
      <c r="HU39" s="720"/>
      <c r="HV39" s="668"/>
      <c r="HW39" s="670"/>
      <c r="HX39" s="669"/>
      <c r="HY39" s="671"/>
      <c r="HZ39" s="672"/>
      <c r="IA39" s="672"/>
      <c r="IB39" s="673"/>
      <c r="IC39" s="263">
        <f>'別表_個別勤務状況（1～60）'!$A$39</f>
        <v>25</v>
      </c>
      <c r="ID39" s="264" t="str">
        <f>'別表_個別勤務状況（1～60）'!$B$39</f>
        <v>日</v>
      </c>
      <c r="IE39" s="660"/>
      <c r="IF39" s="661"/>
      <c r="IG39" s="660"/>
      <c r="IH39" s="661"/>
      <c r="II39" s="660"/>
      <c r="IJ39" s="661"/>
      <c r="IK39" s="660"/>
      <c r="IL39" s="661"/>
      <c r="IM39" s="662" t="str">
        <f>IFERROR(IF(OR(ID39="日",ID39="祝",ID39=0,IE39=""),"　",MAX(IF(AND(IE39&lt;=IM14,IG39&gt;IN14),IN14-IM14,IF(AND(IE39&gt;IM14,IG39&lt;=IN14),IG39-IE39,IF(AND(IE39&lt;=IM14,IG39&lt;=IN14),IG39-IM14,IF(AND(IE39&gt;IM14,IG39&gt;IN14),IN14-IE39,0)))),0)),0)</f>
        <v>　</v>
      </c>
      <c r="IN39" s="663"/>
      <c r="IO39" s="664"/>
      <c r="IP39" s="662" t="str">
        <f>IFERROR(IF(OR(ID39="日",ID39="祝",ID39=0,II39=""),"　",MAX(IF(AND(II39&gt;IS14,IK39&gt;IQ14),0,IF(AND(II39&lt;=IS14,II39&gt;IP14,IK39&gt;IQ14),IS14-II39,IF(AND(II39&lt;=IS14,II39&lt;=IP14,IK39&gt;IQ14),IS14-IP14,IF(AND(II39&gt;IP14,IK39&lt;=IQ14),IK39-II39,IF(AND(II39&lt;=IP14,IK39&lt;=IQ14),IK39-IP14,0))))),0)),0)</f>
        <v>　</v>
      </c>
      <c r="IQ39" s="663"/>
      <c r="IR39" s="664"/>
      <c r="IS39" s="662" t="str">
        <f>IFERROR(IF(OR(ID39="日",ID39="祝",ID39=0,II39=0),"　",MAX(IF(AND(II39&lt;=IS14,IK39&gt;IT14),IT14-IS14,IF(IK39&lt;=IT14,0,IF(AND(II39&gt;IS14,IK39&gt;IT14),IT14-II39,0))),0)),0)</f>
        <v>　</v>
      </c>
      <c r="IT39" s="663"/>
      <c r="IU39" s="664"/>
      <c r="IV39" s="662" t="str">
        <f>IFERROR(IF(OR(ID39="日",ID39="祝",ID39=0,II39=0),"　",MAX(IF(II39&gt;IV14,IK39-II39,IF(II39&lt;=IV14,IK39-IV14,0)),0)),0)</f>
        <v>　</v>
      </c>
      <c r="IW39" s="663"/>
      <c r="IX39" s="664"/>
      <c r="IY39" s="662" t="str">
        <f>IFERROR(IF(OR(ID39="日",ID39="祝",ID39=0,IE39=""),"　",MAX(IF(AND(IE39&lt;=IY14,IG39&gt;IZ14),IZ14-IY14,IF(AND(IE39&gt;IY14,IG39&lt;=IZ14),IG39-IE39,IF(AND(IE39&lt;=IY14,IG39&lt;=IZ14),IG39-IY14,IF(AND(IE39&gt;IY14,IG39&gt;IZ14),IZ14-IE39,0)))),0)),0)</f>
        <v>　</v>
      </c>
      <c r="IZ39" s="663"/>
      <c r="JA39" s="664"/>
      <c r="JB39" s="662" t="str">
        <f>IFERROR(IF(OR(ID39="日",ID39="祝",ID39=0,II39=0),"　",MAX(IF(AND(II39&gt;JE14,IK39&gt;JC14),0,IF(AND(II39&lt;=JE14,II39&gt;JB14,IK39&gt;JC14),JE14-II39,IF(AND(II39&lt;=JE14,II39&lt;=JB14,IK39&gt;JC14),JE14-JB14,IF(AND(II39&gt;JB14,IK39&lt;=JC14),IK39-II39,IF(AND(II39&lt;=JB14,IK39&lt;=JC14),IK39-JB14,0))))),0)),0)</f>
        <v>　</v>
      </c>
      <c r="JC39" s="663"/>
      <c r="JD39" s="664"/>
      <c r="JE39" s="662" t="str">
        <f>IFERROR(IF(OR(ID39="日",ID39="祝",ID39=0,II39=0),"　",MAX(IF(AND(II39&lt;=JE14,IK39&gt;JF14),JF14-JE14,IF(IK39&lt;=JF14,0,IF(AND(II39&gt;JE14,IK39&gt;JF14),JF14-II39,0))),0)),0)</f>
        <v>　</v>
      </c>
      <c r="JF39" s="663"/>
      <c r="JG39" s="664"/>
      <c r="JH39" s="662" t="str">
        <f t="shared" si="4"/>
        <v>　</v>
      </c>
      <c r="JI39" s="663"/>
      <c r="JJ39" s="664"/>
      <c r="JK39" s="665" t="str">
        <f>IF(JN39="×",TIME(0,0,0),IF(JX4="非常勤",IM39,IY39))</f>
        <v>　</v>
      </c>
      <c r="JL39" s="666"/>
      <c r="JM39" s="667"/>
      <c r="JN39" s="265"/>
      <c r="JO39" s="665" t="str">
        <f>IF(JR39="×",TIME(0,0,0),IF(JX4="非常勤",IP39,JB39))</f>
        <v>　</v>
      </c>
      <c r="JP39" s="666"/>
      <c r="JQ39" s="667"/>
      <c r="JR39" s="265"/>
      <c r="JS39" s="665" t="str">
        <f>IF(JV39="×",TIME(0,0,0),IF(JX4="非常勤",IS39,JE39))</f>
        <v>　</v>
      </c>
      <c r="JT39" s="666"/>
      <c r="JU39" s="667"/>
      <c r="JV39" s="265"/>
      <c r="JW39" s="665" t="str">
        <f>IF(JZ39="×",TIME(0,0,0),IF(JX4="非常勤",IV39,JH39))</f>
        <v>　</v>
      </c>
      <c r="JX39" s="666"/>
      <c r="JY39" s="667"/>
      <c r="JZ39" s="265"/>
      <c r="KA39" s="720"/>
      <c r="KB39" s="720"/>
      <c r="KC39" s="668"/>
      <c r="KD39" s="670"/>
      <c r="KE39" s="669"/>
      <c r="KF39" s="671"/>
      <c r="KG39" s="672"/>
      <c r="KH39" s="672"/>
      <c r="KI39" s="673"/>
      <c r="KJ39" s="263">
        <f>'別表_個別勤務状況（1～60）'!$A$39</f>
        <v>25</v>
      </c>
      <c r="KK39" s="264" t="str">
        <f>'別表_個別勤務状況（1～60）'!$B$39</f>
        <v>日</v>
      </c>
      <c r="KL39" s="660"/>
      <c r="KM39" s="661"/>
      <c r="KN39" s="660"/>
      <c r="KO39" s="661"/>
      <c r="KP39" s="660"/>
      <c r="KQ39" s="661"/>
      <c r="KR39" s="660"/>
      <c r="KS39" s="661"/>
      <c r="KT39" s="662" t="str">
        <f>IFERROR(IF(OR(KK39="日",KK39="祝",KK39=0,KL39=""),"　",MAX(IF(AND(KL39&lt;=KT14,KN39&gt;KU14),KU14-KT14,IF(AND(KL39&gt;KT14,KN39&lt;=KU14),KN39-KL39,IF(AND(KL39&lt;=KT14,KN39&lt;=KU14),KN39-KT14,IF(AND(KL39&gt;KT14,KN39&gt;KU14),KU14-KL39,0)))),0)),0)</f>
        <v>　</v>
      </c>
      <c r="KU39" s="663"/>
      <c r="KV39" s="664"/>
      <c r="KW39" s="662" t="str">
        <f>IFERROR(IF(OR(KK39="日",KK39="祝",KK39=0,KP39=""),"　",MAX(IF(AND(KP39&gt;KZ14,KR39&gt;KX14),0,IF(AND(KP39&lt;=KZ14,KP39&gt;KW14,KR39&gt;KX14),KZ14-KP39,IF(AND(KP39&lt;=KZ14,KP39&lt;=KW14,KR39&gt;KX14),KZ14-KW14,IF(AND(KP39&gt;KW14,KR39&lt;=KX14),KR39-KP39,IF(AND(KP39&lt;=KW14,KR39&lt;=KX14),KR39-KW14,0))))),0)),0)</f>
        <v>　</v>
      </c>
      <c r="KX39" s="663"/>
      <c r="KY39" s="664"/>
      <c r="KZ39" s="662" t="str">
        <f>IFERROR(IF(OR(KK39="日",KK39="祝",KK39=0,KP39=0),"　",MAX(IF(AND(KP39&lt;=KZ14,KR39&gt;LA14),LA14-KZ14,IF(KR39&lt;=LA14,0,IF(AND(KP39&gt;KZ14,KR39&gt;LA14),LA14-KP39,0))),0)),0)</f>
        <v>　</v>
      </c>
      <c r="LA39" s="663"/>
      <c r="LB39" s="664"/>
      <c r="LC39" s="662" t="str">
        <f>IFERROR(IF(OR(KK39="日",KK39="祝",KK39=0,KP39=0),"　",MAX(IF(KP39&gt;LC14,KR39-KP39,IF(KP39&lt;=LC14,KR39-LC14,0)),0)),0)</f>
        <v>　</v>
      </c>
      <c r="LD39" s="663"/>
      <c r="LE39" s="664"/>
      <c r="LF39" s="662" t="str">
        <f>IFERROR(IF(OR(KK39="日",KK39="祝",KK39=0,KL39=""),"　",MAX(IF(AND(KL39&lt;=LF14,KN39&gt;LG14),LG14-LF14,IF(AND(KL39&gt;LF14,KN39&lt;=LG14),KN39-KL39,IF(AND(KL39&lt;=LF14,KN39&lt;=LG14),KN39-LF14,IF(AND(KL39&gt;LF14,KN39&gt;LG14),LG14-KL39,0)))),0)),0)</f>
        <v>　</v>
      </c>
      <c r="LG39" s="663"/>
      <c r="LH39" s="664"/>
      <c r="LI39" s="662" t="str">
        <f>IFERROR(IF(OR(KK39="日",KK39="祝",KK39=0,KP39=0),"　",MAX(IF(AND(KP39&gt;LL14,KR39&gt;LJ14),0,IF(AND(KP39&lt;=LL14,KP39&gt;LI14,KR39&gt;LJ14),LL14-KP39,IF(AND(KP39&lt;=LL14,KP39&lt;=LI14,KR39&gt;LJ14),LL14-LI14,IF(AND(KP39&gt;LI14,KR39&lt;=LJ14),KR39-KP39,IF(AND(KP39&lt;=LI14,KR39&lt;=LJ14),KR39-LI14,0))))),0)),0)</f>
        <v>　</v>
      </c>
      <c r="LJ39" s="663"/>
      <c r="LK39" s="664"/>
      <c r="LL39" s="662" t="str">
        <f>IFERROR(IF(OR(KK39="日",KK39="祝",KK39=0,KP39=0),"　",MAX(IF(AND(KP39&lt;=LL14,KR39&gt;LM14),LM14-LL14,IF(KR39&lt;=LM14,0,IF(AND(KP39&gt;LL14,KR39&gt;LM14),LM14-KP39,0))),0)),0)</f>
        <v>　</v>
      </c>
      <c r="LM39" s="663"/>
      <c r="LN39" s="664"/>
      <c r="LO39" s="662" t="str">
        <f t="shared" si="5"/>
        <v>　</v>
      </c>
      <c r="LP39" s="663"/>
      <c r="LQ39" s="664"/>
      <c r="LR39" s="665" t="str">
        <f>IF(LU39="×",TIME(0,0,0),IF(ME4="非常勤",KT39,LF39))</f>
        <v>　</v>
      </c>
      <c r="LS39" s="666"/>
      <c r="LT39" s="667"/>
      <c r="LU39" s="265"/>
      <c r="LV39" s="665" t="str">
        <f>IF(LY39="×",TIME(0,0,0),IF(ME4="非常勤",KW39,LI39))</f>
        <v>　</v>
      </c>
      <c r="LW39" s="666"/>
      <c r="LX39" s="667"/>
      <c r="LY39" s="265"/>
      <c r="LZ39" s="665" t="str">
        <f>IF(MC39="×",TIME(0,0,0),IF(ME4="非常勤",KZ39,LL39))</f>
        <v>　</v>
      </c>
      <c r="MA39" s="666"/>
      <c r="MB39" s="667"/>
      <c r="MC39" s="265"/>
      <c r="MD39" s="665" t="str">
        <f>IF(MG39="×",TIME(0,0,0),IF(ME4="非常勤",LC39,LO39))</f>
        <v>　</v>
      </c>
      <c r="ME39" s="666"/>
      <c r="MF39" s="667"/>
      <c r="MG39" s="265"/>
      <c r="MH39" s="720"/>
      <c r="MI39" s="720"/>
      <c r="MJ39" s="668"/>
      <c r="MK39" s="670"/>
      <c r="ML39" s="669"/>
      <c r="MM39" s="671"/>
      <c r="MN39" s="672"/>
      <c r="MO39" s="672"/>
      <c r="MP39" s="673"/>
      <c r="MQ39" s="263">
        <f>'別表_個別勤務状況（1～60）'!$A$39</f>
        <v>25</v>
      </c>
      <c r="MR39" s="264" t="str">
        <f>'別表_個別勤務状況（1～60）'!$B$39</f>
        <v>日</v>
      </c>
      <c r="MS39" s="660"/>
      <c r="MT39" s="661"/>
      <c r="MU39" s="660"/>
      <c r="MV39" s="661"/>
      <c r="MW39" s="660"/>
      <c r="MX39" s="661"/>
      <c r="MY39" s="660"/>
      <c r="MZ39" s="661"/>
      <c r="NA39" s="662" t="str">
        <f>IFERROR(IF(OR(MR39="日",MR39="祝",MR39=0,MS39=""),"　",MAX(IF(AND(MS39&lt;=NA14,MU39&gt;NB14),NB14-NA14,IF(AND(MS39&gt;NA14,MU39&lt;=NB14),MU39-MS39,IF(AND(MS39&lt;=NA14,MU39&lt;=NB14),MU39-NA14,IF(AND(MS39&gt;NA14,MU39&gt;NB14),NB14-MS39,0)))),0)),0)</f>
        <v>　</v>
      </c>
      <c r="NB39" s="663"/>
      <c r="NC39" s="664"/>
      <c r="ND39" s="662" t="str">
        <f>IFERROR(IF(OR(MR39="日",MR39="祝",MR39=0,MW39=""),"　",MAX(IF(AND(MW39&gt;NG14,MY39&gt;NE14),0,IF(AND(MW39&lt;=NG14,MW39&gt;ND14,MY39&gt;NE14),NG14-MW39,IF(AND(MW39&lt;=NG14,MW39&lt;=ND14,MY39&gt;NE14),NG14-ND14,IF(AND(MW39&gt;ND14,MY39&lt;=NE14),MY39-MW39,IF(AND(MW39&lt;=ND14,MY39&lt;=NE14),MY39-ND14,0))))),0)),0)</f>
        <v>　</v>
      </c>
      <c r="NE39" s="663"/>
      <c r="NF39" s="664"/>
      <c r="NG39" s="662" t="str">
        <f>IFERROR(IF(OR(MR39="日",MR39="祝",MR39=0,MW39=0),"　",MAX(IF(AND(MW39&lt;=NG14,MY39&gt;NH14),NH14-NG14,IF(MY39&lt;=NH14,0,IF(AND(MW39&gt;NG14,MY39&gt;NH14),NH14-MW39,0))),0)),0)</f>
        <v>　</v>
      </c>
      <c r="NH39" s="663"/>
      <c r="NI39" s="664"/>
      <c r="NJ39" s="662" t="str">
        <f>IFERROR(IF(OR(MR39="日",MR39="祝",MR39=0,MW39=0),"　",MAX(IF(MW39&gt;NJ14,MY39-MW39,IF(MW39&lt;=NJ14,MY39-NJ14,0)),0)),0)</f>
        <v>　</v>
      </c>
      <c r="NK39" s="663"/>
      <c r="NL39" s="664"/>
      <c r="NM39" s="662" t="str">
        <f>IFERROR(IF(OR(MR39="日",MR39="祝",MR39=0,MS39=""),"　",MAX(IF(AND(MS39&lt;=NM14,MU39&gt;NN14),NN14-NM14,IF(AND(MS39&gt;NM14,MU39&lt;=NN14),MU39-MS39,IF(AND(MS39&lt;=NM14,MU39&lt;=NN14),MU39-NM14,IF(AND(MS39&gt;NM14,MU39&gt;NN14),NN14-MS39,0)))),0)),0)</f>
        <v>　</v>
      </c>
      <c r="NN39" s="663"/>
      <c r="NO39" s="664"/>
      <c r="NP39" s="662" t="str">
        <f>IFERROR(IF(OR(MR39="日",MR39="祝",MR39=0,MW39=0),"　",MAX(IF(AND(MW39&gt;NS14,MY39&gt;NQ14),0,IF(AND(MW39&lt;=NS14,MW39&gt;NP14,MY39&gt;NQ14),NS14-MW39,IF(AND(MW39&lt;=NS14,MW39&lt;=NP14,MY39&gt;NQ14),NS14-NP14,IF(AND(MW39&gt;NP14,MY39&lt;=NQ14),MY39-MW39,IF(AND(MW39&lt;=NP14,MY39&lt;=NQ14),MY39-NP14,0))))),0)),0)</f>
        <v>　</v>
      </c>
      <c r="NQ39" s="663"/>
      <c r="NR39" s="664"/>
      <c r="NS39" s="662" t="str">
        <f>IFERROR(IF(OR(MR39="日",MR39="祝",MR39=0,MW39=0),"　",MAX(IF(AND(MW39&lt;=NS14,MY39&gt;NT14),NT14-NS14,IF(MY39&lt;=NT14,0,IF(AND(MW39&gt;NS14,MY39&gt;NT14),NT14-MW39,0))),0)),0)</f>
        <v>　</v>
      </c>
      <c r="NT39" s="663"/>
      <c r="NU39" s="664"/>
      <c r="NV39" s="662" t="str">
        <f t="shared" si="6"/>
        <v>　</v>
      </c>
      <c r="NW39" s="663"/>
      <c r="NX39" s="664"/>
      <c r="NY39" s="665" t="str">
        <f>IF(OB39="×",TIME(0,0,0),IF(OL4="非常勤",NA39,NM39))</f>
        <v>　</v>
      </c>
      <c r="NZ39" s="666"/>
      <c r="OA39" s="667"/>
      <c r="OB39" s="265"/>
      <c r="OC39" s="665" t="str">
        <f>IF(OF39="×",TIME(0,0,0),IF(OL4="非常勤",ND39,NP39))</f>
        <v>　</v>
      </c>
      <c r="OD39" s="666"/>
      <c r="OE39" s="667"/>
      <c r="OF39" s="265"/>
      <c r="OG39" s="665" t="str">
        <f>IF(OJ39="×",TIME(0,0,0),IF(OL4="非常勤",NG39,NS39))</f>
        <v>　</v>
      </c>
      <c r="OH39" s="666"/>
      <c r="OI39" s="667"/>
      <c r="OJ39" s="265"/>
      <c r="OK39" s="665" t="str">
        <f>IF(ON39="×",TIME(0,0,0),IF(OL4="非常勤",NJ39,NV39))</f>
        <v>　</v>
      </c>
      <c r="OL39" s="666"/>
      <c r="OM39" s="667"/>
      <c r="ON39" s="265"/>
      <c r="OO39" s="720"/>
      <c r="OP39" s="720"/>
      <c r="OQ39" s="668"/>
      <c r="OR39" s="670"/>
      <c r="OS39" s="669"/>
      <c r="OT39" s="671"/>
      <c r="OU39" s="672"/>
      <c r="OV39" s="672"/>
      <c r="OW39" s="673"/>
      <c r="OX39" s="263">
        <f>'別表_個別勤務状況（1～60）'!$A$39</f>
        <v>25</v>
      </c>
      <c r="OY39" s="264" t="str">
        <f>'別表_個別勤務状況（1～60）'!$B$39</f>
        <v>日</v>
      </c>
      <c r="OZ39" s="660"/>
      <c r="PA39" s="661"/>
      <c r="PB39" s="660"/>
      <c r="PC39" s="661"/>
      <c r="PD39" s="660"/>
      <c r="PE39" s="661"/>
      <c r="PF39" s="660"/>
      <c r="PG39" s="661"/>
      <c r="PH39" s="662" t="str">
        <f>IFERROR(IF(OR(OY39="日",OY39="祝",OY39=0,OZ39=""),"　",MAX(IF(AND(OZ39&lt;=PH14,PB39&gt;PI14),PI14-PH14,IF(AND(OZ39&gt;PH14,PB39&lt;=PI14),PB39-OZ39,IF(AND(OZ39&lt;=PH14,PB39&lt;=PI14),PB39-PH14,IF(AND(OZ39&gt;PH14,PB39&gt;PI14),PI14-OZ39,0)))),0)),0)</f>
        <v>　</v>
      </c>
      <c r="PI39" s="663"/>
      <c r="PJ39" s="664"/>
      <c r="PK39" s="662" t="str">
        <f>IFERROR(IF(OR(OY39="日",OY39="祝",OY39=0,PD39=""),"　",MAX(IF(AND(PD39&gt;PN14,PF39&gt;PL14),0,IF(AND(PD39&lt;=PN14,PD39&gt;PK14,PF39&gt;PL14),PN14-PD39,IF(AND(PD39&lt;=PN14,PD39&lt;=PK14,PF39&gt;PL14),PN14-PK14,IF(AND(PD39&gt;PK14,PF39&lt;=PL14),PF39-PD39,IF(AND(PD39&lt;=PK14,PF39&lt;=PL14),PF39-PK14,0))))),0)),0)</f>
        <v>　</v>
      </c>
      <c r="PL39" s="663"/>
      <c r="PM39" s="664"/>
      <c r="PN39" s="662" t="str">
        <f>IFERROR(IF(OR(OY39="日",OY39="祝",OY39=0,PD39=0),"　",MAX(IF(AND(PD39&lt;=PN14,PF39&gt;PO14),PO14-PN14,IF(PF39&lt;=PO14,0,IF(AND(PD39&gt;PN14,PF39&gt;PO14),PO14-PD39,0))),0)),0)</f>
        <v>　</v>
      </c>
      <c r="PO39" s="663"/>
      <c r="PP39" s="664"/>
      <c r="PQ39" s="662" t="str">
        <f>IFERROR(IF(OR(OY39="日",OY39="祝",OY39=0,PD39=0),"　",MAX(IF(PD39&gt;PQ14,PF39-PD39,IF(PD39&lt;=PQ14,PF39-PQ14,0)),0)),0)</f>
        <v>　</v>
      </c>
      <c r="PR39" s="663"/>
      <c r="PS39" s="664"/>
      <c r="PT39" s="662" t="str">
        <f>IFERROR(IF(OR(OY39="日",OY39="祝",OY39=0,OZ39=""),"　",MAX(IF(AND(OZ39&lt;=PT14,PB39&gt;PU14),PU14-PT14,IF(AND(OZ39&gt;PT14,PB39&lt;=PU14),PB39-OZ39,IF(AND(OZ39&lt;=PT14,PB39&lt;=PU14),PB39-PT14,IF(AND(OZ39&gt;PT14,PB39&gt;PU14),PU14-OZ39,0)))),0)),0)</f>
        <v>　</v>
      </c>
      <c r="PU39" s="663"/>
      <c r="PV39" s="664"/>
      <c r="PW39" s="662" t="str">
        <f>IFERROR(IF(OR(OY39="日",OY39="祝",OY39=0,PD39=0),"　",MAX(IF(AND(PD39&gt;PZ14,PF39&gt;PX14),0,IF(AND(PD39&lt;=PZ14,PD39&gt;PW14,PF39&gt;PX14),PZ14-PD39,IF(AND(PD39&lt;=PZ14,PD39&lt;=PW14,PF39&gt;PX14),PZ14-PW14,IF(AND(PD39&gt;PW14,PF39&lt;=PX14),PF39-PD39,IF(AND(PD39&lt;=PW14,PF39&lt;=PX14),PF39-PW14,0))))),0)),0)</f>
        <v>　</v>
      </c>
      <c r="PX39" s="663"/>
      <c r="PY39" s="664"/>
      <c r="PZ39" s="662" t="str">
        <f>IFERROR(IF(OR(OY39="日",OY39="祝",OY39=0,PD39=0),"　",MAX(IF(AND(PD39&lt;=PZ14,PF39&gt;QA14),QA14-PZ14,IF(PF39&lt;=QA14,0,IF(AND(PD39&gt;PZ14,PF39&gt;QA14),QA14-PD39,0))),0)),0)</f>
        <v>　</v>
      </c>
      <c r="QA39" s="663"/>
      <c r="QB39" s="664"/>
      <c r="QC39" s="662" t="str">
        <f t="shared" si="7"/>
        <v>　</v>
      </c>
      <c r="QD39" s="663"/>
      <c r="QE39" s="664"/>
      <c r="QF39" s="665" t="str">
        <f>IF(QI39="×",TIME(0,0,0),IF(QS4="非常勤",PH39,PT39))</f>
        <v>　</v>
      </c>
      <c r="QG39" s="666"/>
      <c r="QH39" s="667"/>
      <c r="QI39" s="265"/>
      <c r="QJ39" s="665" t="str">
        <f>IF(QM39="×",TIME(0,0,0),IF(QS4="非常勤",PK39,PW39))</f>
        <v>　</v>
      </c>
      <c r="QK39" s="666"/>
      <c r="QL39" s="667"/>
      <c r="QM39" s="265"/>
      <c r="QN39" s="665" t="str">
        <f>IF(QQ39="×",TIME(0,0,0),IF(QS4="非常勤",PN39,PZ39))</f>
        <v>　</v>
      </c>
      <c r="QO39" s="666"/>
      <c r="QP39" s="667"/>
      <c r="QQ39" s="265"/>
      <c r="QR39" s="665" t="str">
        <f>IF(QU39="×",TIME(0,0,0),IF(QS4="非常勤",PQ39,QC39))</f>
        <v>　</v>
      </c>
      <c r="QS39" s="666"/>
      <c r="QT39" s="667"/>
      <c r="QU39" s="265"/>
      <c r="QV39" s="720"/>
      <c r="QW39" s="720"/>
      <c r="QX39" s="668"/>
      <c r="QY39" s="670"/>
      <c r="QZ39" s="669"/>
      <c r="RA39" s="671"/>
      <c r="RB39" s="672"/>
      <c r="RC39" s="672"/>
      <c r="RD39" s="673"/>
      <c r="RE39" s="263">
        <f>'別表_個別勤務状況（1～60）'!$A$39</f>
        <v>25</v>
      </c>
      <c r="RF39" s="264" t="str">
        <f>'別表_個別勤務状況（1～60）'!$B$39</f>
        <v>日</v>
      </c>
      <c r="RG39" s="660"/>
      <c r="RH39" s="661"/>
      <c r="RI39" s="660"/>
      <c r="RJ39" s="661"/>
      <c r="RK39" s="660"/>
      <c r="RL39" s="661"/>
      <c r="RM39" s="660"/>
      <c r="RN39" s="661"/>
      <c r="RO39" s="662" t="str">
        <f>IFERROR(IF(OR(RF39="日",RF39="祝",RF39=0,RG39=""),"　",MAX(IF(AND(RG39&lt;=RO14,RI39&gt;RP14),RP14-RO14,IF(AND(RG39&gt;RO14,RI39&lt;=RP14),RI39-RG39,IF(AND(RG39&lt;=RO14,RI39&lt;=RP14),RI39-RO14,IF(AND(RG39&gt;RO14,RI39&gt;RP14),RP14-RG39,0)))),0)),0)</f>
        <v>　</v>
      </c>
      <c r="RP39" s="663"/>
      <c r="RQ39" s="664"/>
      <c r="RR39" s="662" t="str">
        <f>IFERROR(IF(OR(RF39="日",RF39="祝",RF39=0,RK39=""),"　",MAX(IF(AND(RK39&gt;RU14,RM39&gt;RS14),0,IF(AND(RK39&lt;=RU14,RK39&gt;RR14,RM39&gt;RS14),RU14-RK39,IF(AND(RK39&lt;=RU14,RK39&lt;=RR14,RM39&gt;RS14),RU14-RR14,IF(AND(RK39&gt;RR14,RM39&lt;=RS14),RM39-RK39,IF(AND(RK39&lt;=RR14,RM39&lt;=RS14),RM39-RR14,0))))),0)),0)</f>
        <v>　</v>
      </c>
      <c r="RS39" s="663"/>
      <c r="RT39" s="664"/>
      <c r="RU39" s="662" t="str">
        <f>IFERROR(IF(OR(RF39="日",RF39="祝",RF39=0,RK39=0),"　",MAX(IF(AND(RK39&lt;=RU14,RM39&gt;RV14),RV14-RU14,IF(RM39&lt;=RV14,0,IF(AND(RK39&gt;RU14,RM39&gt;RV14),RV14-RK39,0))),0)),0)</f>
        <v>　</v>
      </c>
      <c r="RV39" s="663"/>
      <c r="RW39" s="664"/>
      <c r="RX39" s="662" t="str">
        <f>IFERROR(IF(OR(RF39="日",RF39="祝",RF39=0,RK39=0),"　",MAX(IF(RK39&gt;RX14,RM39-RK39,IF(RK39&lt;=RX14,RM39-RX14,0)),0)),0)</f>
        <v>　</v>
      </c>
      <c r="RY39" s="663"/>
      <c r="RZ39" s="664"/>
      <c r="SA39" s="662" t="str">
        <f>IFERROR(IF(OR(RF39="日",RF39="祝",RF39=0,RG39=""),"　",MAX(IF(AND(RG39&lt;=SA14,RI39&gt;SB14),SB14-SA14,IF(AND(RG39&gt;SA14,RI39&lt;=SB14),RI39-RG39,IF(AND(RG39&lt;=SA14,RI39&lt;=SB14),RI39-SA14,IF(AND(RG39&gt;SA14,RI39&gt;SB14),SB14-RG39,0)))),0)),0)</f>
        <v>　</v>
      </c>
      <c r="SB39" s="663"/>
      <c r="SC39" s="664"/>
      <c r="SD39" s="662" t="str">
        <f>IFERROR(IF(OR(RF39="日",RF39="祝",RF39=0,RK39=0),"　",MAX(IF(AND(RK39&gt;SG14,RM39&gt;SE14),0,IF(AND(RK39&lt;=SG14,RK39&gt;SD14,RM39&gt;SE14),SG14-RK39,IF(AND(RK39&lt;=SG14,RK39&lt;=SD14,RM39&gt;SE14),SG14-SD14,IF(AND(RK39&gt;SD14,RM39&lt;=SE14),RM39-RK39,IF(AND(RK39&lt;=SD14,RM39&lt;=SE14),RM39-SD14,0))))),0)),0)</f>
        <v>　</v>
      </c>
      <c r="SE39" s="663"/>
      <c r="SF39" s="664"/>
      <c r="SG39" s="662" t="str">
        <f>IFERROR(IF(OR(RF39="日",RF39="祝",RF39=0,RK39=0),"　",MAX(IF(AND(RK39&lt;=SG14,RM39&gt;SH14),SH14-SG14,IF(RM39&lt;=SH14,0,IF(AND(RK39&gt;SG14,RM39&gt;SH14),SH14-RK39,0))),0)),0)</f>
        <v>　</v>
      </c>
      <c r="SH39" s="663"/>
      <c r="SI39" s="664"/>
      <c r="SJ39" s="662" t="str">
        <f t="shared" si="8"/>
        <v>　</v>
      </c>
      <c r="SK39" s="663"/>
      <c r="SL39" s="664"/>
      <c r="SM39" s="665" t="str">
        <f>IF(SP39="×",TIME(0,0,0),IF(SZ4="非常勤",RO39,SA39))</f>
        <v>　</v>
      </c>
      <c r="SN39" s="666"/>
      <c r="SO39" s="667"/>
      <c r="SP39" s="265"/>
      <c r="SQ39" s="665" t="str">
        <f>IF(ST39="×",TIME(0,0,0),IF(SZ4="非常勤",RR39,SD39))</f>
        <v>　</v>
      </c>
      <c r="SR39" s="666"/>
      <c r="SS39" s="667"/>
      <c r="ST39" s="265"/>
      <c r="SU39" s="665" t="str">
        <f>IF(SX39="×",TIME(0,0,0),IF(SZ4="非常勤",RU39,SG39))</f>
        <v>　</v>
      </c>
      <c r="SV39" s="666"/>
      <c r="SW39" s="667"/>
      <c r="SX39" s="265"/>
      <c r="SY39" s="665" t="str">
        <f>IF(TB39="×",TIME(0,0,0),IF(SZ4="非常勤",RX39,SJ39))</f>
        <v>　</v>
      </c>
      <c r="SZ39" s="666"/>
      <c r="TA39" s="667"/>
      <c r="TB39" s="265"/>
      <c r="TC39" s="720"/>
      <c r="TD39" s="720"/>
      <c r="TE39" s="668"/>
      <c r="TF39" s="670"/>
      <c r="TG39" s="669"/>
      <c r="TH39" s="671"/>
      <c r="TI39" s="672"/>
      <c r="TJ39" s="672"/>
      <c r="TK39" s="673"/>
      <c r="TL39" s="263">
        <f>'別表_個別勤務状況（1～60）'!$A$39</f>
        <v>25</v>
      </c>
      <c r="TM39" s="264" t="str">
        <f>'別表_個別勤務状況（1～60）'!$B$39</f>
        <v>日</v>
      </c>
      <c r="TN39" s="660"/>
      <c r="TO39" s="661"/>
      <c r="TP39" s="660"/>
      <c r="TQ39" s="661"/>
      <c r="TR39" s="660"/>
      <c r="TS39" s="661"/>
      <c r="TT39" s="660"/>
      <c r="TU39" s="661"/>
      <c r="TV39" s="662" t="str">
        <f>IFERROR(IF(OR(TM39="日",TM39="祝",TM39=0,TN39=""),"　",MAX(IF(AND(TN39&lt;=TV14,TP39&gt;TW14),TW14-TV14,IF(AND(TN39&gt;TV14,TP39&lt;=TW14),TP39-TN39,IF(AND(TN39&lt;=TV14,TP39&lt;=TW14),TP39-TV14,IF(AND(TN39&gt;TV14,TP39&gt;TW14),TW14-TN39,0)))),0)),0)</f>
        <v>　</v>
      </c>
      <c r="TW39" s="663"/>
      <c r="TX39" s="664"/>
      <c r="TY39" s="662" t="str">
        <f>IFERROR(IF(OR(TM39="日",TM39="祝",TM39=0,TR39=""),"　",MAX(IF(AND(TR39&gt;UB14,TT39&gt;TZ14),0,IF(AND(TR39&lt;=UB14,TR39&gt;TY14,TT39&gt;TZ14),UB14-TR39,IF(AND(TR39&lt;=UB14,TR39&lt;=TY14,TT39&gt;TZ14),UB14-TY14,IF(AND(TR39&gt;TY14,TT39&lt;=TZ14),TT39-TR39,IF(AND(TR39&lt;=TY14,TT39&lt;=TZ14),TT39-TY14,0))))),0)),0)</f>
        <v>　</v>
      </c>
      <c r="TZ39" s="663"/>
      <c r="UA39" s="664"/>
      <c r="UB39" s="662" t="str">
        <f>IFERROR(IF(OR(TM39="日",TM39="祝",TM39=0,TR39=0),"　",MAX(IF(AND(TR39&lt;=UB14,TT39&gt;UC14),UC14-UB14,IF(TT39&lt;=UC14,0,IF(AND(TR39&gt;UB14,TT39&gt;UC14),UC14-TR39,0))),0)),0)</f>
        <v>　</v>
      </c>
      <c r="UC39" s="663"/>
      <c r="UD39" s="664"/>
      <c r="UE39" s="662" t="str">
        <f>IFERROR(IF(OR(TM39="日",TM39="祝",TM39=0,TR39=0),"　",MAX(IF(TR39&gt;UE14,TT39-TR39,IF(TR39&lt;=UE14,TT39-UE14,0)),0)),0)</f>
        <v>　</v>
      </c>
      <c r="UF39" s="663"/>
      <c r="UG39" s="664"/>
      <c r="UH39" s="662" t="str">
        <f>IFERROR(IF(OR(TM39="日",TM39="祝",TM39=0,TN39=""),"　",MAX(IF(AND(TN39&lt;=UH14,TP39&gt;UI14),UI14-UH14,IF(AND(TN39&gt;UH14,TP39&lt;=UI14),TP39-TN39,IF(AND(TN39&lt;=UH14,TP39&lt;=UI14),TP39-UH14,IF(AND(TN39&gt;UH14,TP39&gt;UI14),UI14-TN39,0)))),0)),0)</f>
        <v>　</v>
      </c>
      <c r="UI39" s="663"/>
      <c r="UJ39" s="664"/>
      <c r="UK39" s="662" t="str">
        <f>IFERROR(IF(OR(TM39="日",TM39="祝",TM39=0,TR39=0),"　",MAX(IF(AND(TR39&gt;UN14,TT39&gt;UL14),0,IF(AND(TR39&lt;=UN14,TR39&gt;UK14,TT39&gt;UL14),UN14-TR39,IF(AND(TR39&lt;=UN14,TR39&lt;=UK14,TT39&gt;UL14),UN14-UK14,IF(AND(TR39&gt;UK14,TT39&lt;=UL14),TT39-TR39,IF(AND(TR39&lt;=UK14,TT39&lt;=UL14),TT39-UK14,0))))),0)),0)</f>
        <v>　</v>
      </c>
      <c r="UL39" s="663"/>
      <c r="UM39" s="664"/>
      <c r="UN39" s="662" t="str">
        <f>IFERROR(IF(OR(TM39="日",TM39="祝",TM39=0,TR39=0),"　",MAX(IF(AND(TR39&lt;=UN14,TT39&gt;UO14),UO14-UN14,IF(TT39&lt;=UO14,0,IF(AND(TR39&gt;UN14,TT39&gt;UO14),UO14-TR39,0))),0)),0)</f>
        <v>　</v>
      </c>
      <c r="UO39" s="663"/>
      <c r="UP39" s="664"/>
      <c r="UQ39" s="662" t="str">
        <f t="shared" si="9"/>
        <v>　</v>
      </c>
      <c r="UR39" s="663"/>
      <c r="US39" s="664"/>
      <c r="UT39" s="665" t="str">
        <f>IF(UW39="×",TIME(0,0,0),IF(VG4="非常勤",TV39,UH39))</f>
        <v>　</v>
      </c>
      <c r="UU39" s="666"/>
      <c r="UV39" s="667"/>
      <c r="UW39" s="265"/>
      <c r="UX39" s="665" t="str">
        <f>IF(VA39="×",TIME(0,0,0),IF(VG4="非常勤",TY39,UK39))</f>
        <v>　</v>
      </c>
      <c r="UY39" s="666"/>
      <c r="UZ39" s="667"/>
      <c r="VA39" s="265"/>
      <c r="VB39" s="665" t="str">
        <f>IF(VE39="×",TIME(0,0,0),IF(VG4="非常勤",UB39,UN39))</f>
        <v>　</v>
      </c>
      <c r="VC39" s="666"/>
      <c r="VD39" s="667"/>
      <c r="VE39" s="265"/>
      <c r="VF39" s="665" t="str">
        <f>IF(VI39="×",TIME(0,0,0),IF(VG4="非常勤",UE39,UQ39))</f>
        <v>　</v>
      </c>
      <c r="VG39" s="666"/>
      <c r="VH39" s="667"/>
      <c r="VI39" s="265"/>
      <c r="VJ39" s="720"/>
      <c r="VK39" s="720"/>
      <c r="VL39" s="668"/>
      <c r="VM39" s="670"/>
      <c r="VN39" s="669"/>
      <c r="VO39" s="671"/>
      <c r="VP39" s="672"/>
      <c r="VQ39" s="672"/>
      <c r="VR39" s="673"/>
      <c r="VS39" s="263">
        <f>'別表_個別勤務状況（1～60）'!$A$39</f>
        <v>25</v>
      </c>
      <c r="VT39" s="264" t="str">
        <f>'別表_個別勤務状況（1～60）'!$B$39</f>
        <v>日</v>
      </c>
      <c r="VU39" s="660"/>
      <c r="VV39" s="661"/>
      <c r="VW39" s="660"/>
      <c r="VX39" s="661"/>
      <c r="VY39" s="660"/>
      <c r="VZ39" s="661"/>
      <c r="WA39" s="660"/>
      <c r="WB39" s="661"/>
      <c r="WC39" s="662" t="str">
        <f>IFERROR(IF(OR(VT39="日",VT39="祝",VT39=0,VU39=""),"　",MAX(IF(AND(VU39&lt;=WC14,VW39&gt;WD14),WD14-WC14,IF(AND(VU39&gt;WC14,VW39&lt;=WD14),VW39-VU39,IF(AND(VU39&lt;=WC14,VW39&lt;=WD14),VW39-WC14,IF(AND(VU39&gt;WC14,VW39&gt;WD14),WD14-VU39,0)))),0)),0)</f>
        <v>　</v>
      </c>
      <c r="WD39" s="663"/>
      <c r="WE39" s="664"/>
      <c r="WF39" s="662" t="str">
        <f>IFERROR(IF(OR(VT39="日",VT39="祝",VT39=0,VY39=""),"　",MAX(IF(AND(VY39&gt;WI14,WA39&gt;WG14),0,IF(AND(VY39&lt;=WI14,VY39&gt;WF14,WA39&gt;WG14),WI14-VY39,IF(AND(VY39&lt;=WI14,VY39&lt;=WF14,WA39&gt;WG14),WI14-WF14,IF(AND(VY39&gt;WF14,WA39&lt;=WG14),WA39-VY39,IF(AND(VY39&lt;=WF14,WA39&lt;=WG14),WA39-WF14,0))))),0)),0)</f>
        <v>　</v>
      </c>
      <c r="WG39" s="663"/>
      <c r="WH39" s="664"/>
      <c r="WI39" s="662" t="str">
        <f>IFERROR(IF(OR(VT39="日",VT39="祝",VT39=0,VY39=0),"　",MAX(IF(AND(VY39&lt;=WI14,WA39&gt;WJ14),WJ14-WI14,IF(WA39&lt;=WJ14,0,IF(AND(VY39&gt;WI14,WA39&gt;WJ14),WJ14-VY39,0))),0)),0)</f>
        <v>　</v>
      </c>
      <c r="WJ39" s="663"/>
      <c r="WK39" s="664"/>
      <c r="WL39" s="662" t="str">
        <f>IFERROR(IF(OR(VT39="日",VT39="祝",VT39=0,VY39=0),"　",MAX(IF(VY39&gt;WL14,WA39-VY39,IF(VY39&lt;=WL14,WA39-WL14,0)),0)),0)</f>
        <v>　</v>
      </c>
      <c r="WM39" s="663"/>
      <c r="WN39" s="664"/>
      <c r="WO39" s="662" t="str">
        <f>IFERROR(IF(OR(VT39="日",VT39="祝",VT39=0,VU39=""),"　",MAX(IF(AND(VU39&lt;=WO14,VW39&gt;WP14),WP14-WO14,IF(AND(VU39&gt;WO14,VW39&lt;=WP14),VW39-VU39,IF(AND(VU39&lt;=WO14,VW39&lt;=WP14),VW39-WO14,IF(AND(VU39&gt;WO14,VW39&gt;WP14),WP14-VU39,0)))),0)),0)</f>
        <v>　</v>
      </c>
      <c r="WP39" s="663"/>
      <c r="WQ39" s="664"/>
      <c r="WR39" s="662" t="str">
        <f>IFERROR(IF(OR(VT39="日",VT39="祝",VT39=0,VY39=0),"　",MAX(IF(AND(VY39&gt;WU14,WA39&gt;WS14),0,IF(AND(VY39&lt;=WU14,VY39&gt;WR14,WA39&gt;WS14),WU14-VY39,IF(AND(VY39&lt;=WU14,VY39&lt;=WR14,WA39&gt;WS14),WU14-WR14,IF(AND(VY39&gt;WR14,WA39&lt;=WS14),WA39-VY39,IF(AND(VY39&lt;=WR14,WA39&lt;=WS14),WA39-WR14,0))))),0)),0)</f>
        <v>　</v>
      </c>
      <c r="WS39" s="663"/>
      <c r="WT39" s="664"/>
      <c r="WU39" s="662" t="str">
        <f>IFERROR(IF(OR(VT39="日",VT39="祝",VT39=0,VY39=0),"　",MAX(IF(AND(VY39&lt;=WU14,WA39&gt;WV14),WV14-WU14,IF(WA39&lt;=WV14,0,IF(AND(VY39&gt;WU14,WA39&gt;WV14),WV14-VY39,0))),0)),0)</f>
        <v>　</v>
      </c>
      <c r="WV39" s="663"/>
      <c r="WW39" s="664"/>
      <c r="WX39" s="662" t="str">
        <f t="shared" si="10"/>
        <v>　</v>
      </c>
      <c r="WY39" s="663"/>
      <c r="WZ39" s="664"/>
      <c r="XA39" s="665" t="str">
        <f>IF(XD39="×",TIME(0,0,0),IF(XN4="非常勤",WC39,WO39))</f>
        <v>　</v>
      </c>
      <c r="XB39" s="666"/>
      <c r="XC39" s="667"/>
      <c r="XD39" s="265"/>
      <c r="XE39" s="665" t="str">
        <f>IF(XH39="×",TIME(0,0,0),IF(XN4="非常勤",WF39,WR39))</f>
        <v>　</v>
      </c>
      <c r="XF39" s="666"/>
      <c r="XG39" s="667"/>
      <c r="XH39" s="265"/>
      <c r="XI39" s="665" t="str">
        <f>IF(XL39="×",TIME(0,0,0),IF(XN4="非常勤",WI39,WU39))</f>
        <v>　</v>
      </c>
      <c r="XJ39" s="666"/>
      <c r="XK39" s="667"/>
      <c r="XL39" s="265"/>
      <c r="XM39" s="665" t="str">
        <f>IF(XP39="×",TIME(0,0,0),IF(XN4="非常勤",WL39,WX39))</f>
        <v>　</v>
      </c>
      <c r="XN39" s="666"/>
      <c r="XO39" s="667"/>
      <c r="XP39" s="265"/>
      <c r="XQ39" s="720"/>
      <c r="XR39" s="720"/>
      <c r="XS39" s="668"/>
      <c r="XT39" s="670"/>
      <c r="XU39" s="669"/>
      <c r="XV39" s="671"/>
      <c r="XW39" s="672"/>
      <c r="XX39" s="672"/>
      <c r="XY39" s="673"/>
      <c r="XZ39" s="263">
        <f>'別表_個別勤務状況（1～60）'!$A$39</f>
        <v>25</v>
      </c>
      <c r="YA39" s="264" t="str">
        <f>'別表_個別勤務状況（1～60）'!$B$39</f>
        <v>日</v>
      </c>
      <c r="YB39" s="660"/>
      <c r="YC39" s="661"/>
      <c r="YD39" s="660"/>
      <c r="YE39" s="661"/>
      <c r="YF39" s="660"/>
      <c r="YG39" s="661"/>
      <c r="YH39" s="660"/>
      <c r="YI39" s="661"/>
      <c r="YJ39" s="662" t="str">
        <f>IFERROR(IF(OR(YA39="日",YA39="祝",YA39=0,YB39=""),"　",MAX(IF(AND(YB39&lt;=YJ14,YD39&gt;YK14),YK14-YJ14,IF(AND(YB39&gt;YJ14,YD39&lt;=YK14),YD39-YB39,IF(AND(YB39&lt;=YJ14,YD39&lt;=YK14),YD39-YJ14,IF(AND(YB39&gt;YJ14,YD39&gt;YK14),YK14-YB39,0)))),0)),0)</f>
        <v>　</v>
      </c>
      <c r="YK39" s="663"/>
      <c r="YL39" s="664"/>
      <c r="YM39" s="662" t="str">
        <f>IFERROR(IF(OR(YA39="日",YA39="祝",YA39=0,YF39=""),"　",MAX(IF(AND(YF39&gt;YP14,YH39&gt;YN14),0,IF(AND(YF39&lt;=YP14,YF39&gt;YM14,YH39&gt;YN14),YP14-YF39,IF(AND(YF39&lt;=YP14,YF39&lt;=YM14,YH39&gt;YN14),YP14-YM14,IF(AND(YF39&gt;YM14,YH39&lt;=YN14),YH39-YF39,IF(AND(YF39&lt;=YM14,YH39&lt;=YN14),YH39-YM14,0))))),0)),0)</f>
        <v>　</v>
      </c>
      <c r="YN39" s="663"/>
      <c r="YO39" s="664"/>
      <c r="YP39" s="662" t="str">
        <f>IFERROR(IF(OR(YA39="日",YA39="祝",YA39=0,YF39=0),"　",MAX(IF(AND(YF39&lt;=YP14,YH39&gt;YQ14),YQ14-YP14,IF(YH39&lt;=YQ14,0,IF(AND(YF39&gt;YP14,YH39&gt;YQ14),YQ14-YF39,0))),0)),0)</f>
        <v>　</v>
      </c>
      <c r="YQ39" s="663"/>
      <c r="YR39" s="664"/>
      <c r="YS39" s="662" t="str">
        <f>IFERROR(IF(OR(YA39="日",YA39="祝",YA39=0,YF39=0),"　",MAX(IF(YF39&gt;YS14,YH39-YF39,IF(YF39&lt;=YS14,YH39-YS14,0)),0)),0)</f>
        <v>　</v>
      </c>
      <c r="YT39" s="663"/>
      <c r="YU39" s="664"/>
      <c r="YV39" s="662" t="str">
        <f>IFERROR(IF(OR(YA39="日",YA39="祝",YA39=0,YB39=""),"　",MAX(IF(AND(YB39&lt;=YV14,YD39&gt;YW14),YW14-YV14,IF(AND(YB39&gt;YV14,YD39&lt;=YW14),YD39-YB39,IF(AND(YB39&lt;=YV14,YD39&lt;=YW14),YD39-YV14,IF(AND(YB39&gt;YV14,YD39&gt;YW14),YW14-YB39,0)))),0)),0)</f>
        <v>　</v>
      </c>
      <c r="YW39" s="663"/>
      <c r="YX39" s="664"/>
      <c r="YY39" s="662" t="str">
        <f>IFERROR(IF(OR(YA39="日",YA39="祝",YA39=0,YF39=0),"　",MAX(IF(AND(YF39&gt;ZB14,YH39&gt;YZ14),0,IF(AND(YF39&lt;=ZB14,YF39&gt;YY14,YH39&gt;YZ14),ZB14-YF39,IF(AND(YF39&lt;=ZB14,YF39&lt;=YY14,YH39&gt;YZ14),ZB14-YY14,IF(AND(YF39&gt;YY14,YH39&lt;=YZ14),YH39-YF39,IF(AND(YF39&lt;=YY14,YH39&lt;=YZ14),YH39-YY14,0))))),0)),0)</f>
        <v>　</v>
      </c>
      <c r="YZ39" s="663"/>
      <c r="ZA39" s="664"/>
      <c r="ZB39" s="662" t="str">
        <f>IFERROR(IF(OR(YA39="日",YA39="祝",YA39=0,YF39=0),"　",MAX(IF(AND(YF39&lt;=ZB14,YH39&gt;ZC14),ZC14-ZB14,IF(YH39&lt;=ZC14,0,IF(AND(YF39&gt;ZB14,YH39&gt;ZC14),ZC14-YF39,0))),0)),0)</f>
        <v>　</v>
      </c>
      <c r="ZC39" s="663"/>
      <c r="ZD39" s="664"/>
      <c r="ZE39" s="662" t="str">
        <f t="shared" si="11"/>
        <v>　</v>
      </c>
      <c r="ZF39" s="663"/>
      <c r="ZG39" s="664"/>
      <c r="ZH39" s="665" t="str">
        <f>IF(ZK39="×",TIME(0,0,0),IF(ZU4="非常勤",YJ39,YV39))</f>
        <v>　</v>
      </c>
      <c r="ZI39" s="666"/>
      <c r="ZJ39" s="667"/>
      <c r="ZK39" s="265"/>
      <c r="ZL39" s="665" t="str">
        <f>IF(ZO39="×",TIME(0,0,0),IF(ZU4="非常勤",YM39,YY39))</f>
        <v>　</v>
      </c>
      <c r="ZM39" s="666"/>
      <c r="ZN39" s="667"/>
      <c r="ZO39" s="265"/>
      <c r="ZP39" s="665" t="str">
        <f>IF(ZS39="×",TIME(0,0,0),IF(ZU4="非常勤",YP39,ZB39))</f>
        <v>　</v>
      </c>
      <c r="ZQ39" s="666"/>
      <c r="ZR39" s="667"/>
      <c r="ZS39" s="265"/>
      <c r="ZT39" s="665" t="str">
        <f>IF(ZW39="×",TIME(0,0,0),IF(ZU4="非常勤",YS39,ZE39))</f>
        <v>　</v>
      </c>
      <c r="ZU39" s="666"/>
      <c r="ZV39" s="667"/>
      <c r="ZW39" s="265"/>
      <c r="ZX39" s="720"/>
      <c r="ZY39" s="720"/>
      <c r="ZZ39" s="668"/>
      <c r="AAA39" s="670"/>
      <c r="AAB39" s="669"/>
      <c r="AAC39" s="671"/>
      <c r="AAD39" s="672"/>
      <c r="AAE39" s="672"/>
      <c r="AAF39" s="673"/>
      <c r="AAG39" s="263">
        <f>'別表_個別勤務状況（1～60）'!$A$39</f>
        <v>25</v>
      </c>
      <c r="AAH39" s="264" t="str">
        <f>'別表_個別勤務状況（1～60）'!$B$39</f>
        <v>日</v>
      </c>
      <c r="AAI39" s="660"/>
      <c r="AAJ39" s="661"/>
      <c r="AAK39" s="660"/>
      <c r="AAL39" s="661"/>
      <c r="AAM39" s="660"/>
      <c r="AAN39" s="661"/>
      <c r="AAO39" s="660"/>
      <c r="AAP39" s="661"/>
      <c r="AAQ39" s="662" t="str">
        <f>IFERROR(IF(OR(AAH39="日",AAH39="祝",AAH39=0,AAI39=""),"　",MAX(IF(AND(AAI39&lt;=AAQ14,AAK39&gt;AAR14),AAR14-AAQ14,IF(AND(AAI39&gt;AAQ14,AAK39&lt;=AAR14),AAK39-AAI39,IF(AND(AAI39&lt;=AAQ14,AAK39&lt;=AAR14),AAK39-AAQ14,IF(AND(AAI39&gt;AAQ14,AAK39&gt;AAR14),AAR14-AAI39,0)))),0)),0)</f>
        <v>　</v>
      </c>
      <c r="AAR39" s="663"/>
      <c r="AAS39" s="664"/>
      <c r="AAT39" s="662" t="str">
        <f>IFERROR(IF(OR(AAH39="日",AAH39="祝",AAH39=0,AAM39=""),"　",MAX(IF(AND(AAM39&gt;AAW14,AAO39&gt;AAU14),0,IF(AND(AAM39&lt;=AAW14,AAM39&gt;AAT14,AAO39&gt;AAU14),AAW14-AAM39,IF(AND(AAM39&lt;=AAW14,AAM39&lt;=AAT14,AAO39&gt;AAU14),AAW14-AAT14,IF(AND(AAM39&gt;AAT14,AAO39&lt;=AAU14),AAO39-AAM39,IF(AND(AAM39&lt;=AAT14,AAO39&lt;=AAU14),AAO39-AAT14,0))))),0)),0)</f>
        <v>　</v>
      </c>
      <c r="AAU39" s="663"/>
      <c r="AAV39" s="664"/>
      <c r="AAW39" s="662" t="str">
        <f>IFERROR(IF(OR(AAH39="日",AAH39="祝",AAH39=0,AAM39=0),"　",MAX(IF(AND(AAM39&lt;=AAW14,AAO39&gt;AAX14),AAX14-AAW14,IF(AAO39&lt;=AAX14,0,IF(AND(AAM39&gt;AAW14,AAO39&gt;AAX14),AAX14-AAM39,0))),0)),0)</f>
        <v>　</v>
      </c>
      <c r="AAX39" s="663"/>
      <c r="AAY39" s="664"/>
      <c r="AAZ39" s="662" t="str">
        <f>IFERROR(IF(OR(AAH39="日",AAH39="祝",AAH39=0,AAM39=0),"　",MAX(IF(AAM39&gt;AAZ14,AAO39-AAM39,IF(AAM39&lt;=AAZ14,AAO39-AAZ14,0)),0)),0)</f>
        <v>　</v>
      </c>
      <c r="ABA39" s="663"/>
      <c r="ABB39" s="664"/>
      <c r="ABC39" s="662" t="str">
        <f>IFERROR(IF(OR(AAH39="日",AAH39="祝",AAH39=0,AAI39=""),"　",MAX(IF(AND(AAI39&lt;=ABC14,AAK39&gt;ABD14),ABD14-ABC14,IF(AND(AAI39&gt;ABC14,AAK39&lt;=ABD14),AAK39-AAI39,IF(AND(AAI39&lt;=ABC14,AAK39&lt;=ABD14),AAK39-ABC14,IF(AND(AAI39&gt;ABC14,AAK39&gt;ABD14),ABD14-AAI39,0)))),0)),0)</f>
        <v>　</v>
      </c>
      <c r="ABD39" s="663"/>
      <c r="ABE39" s="664"/>
      <c r="ABF39" s="662" t="str">
        <f>IFERROR(IF(OR(AAH39="日",AAH39="祝",AAH39=0,AAM39=0),"　",MAX(IF(AND(AAM39&gt;ABI14,AAO39&gt;ABG14),0,IF(AND(AAM39&lt;=ABI14,AAM39&gt;ABF14,AAO39&gt;ABG14),ABI14-AAM39,IF(AND(AAM39&lt;=ABI14,AAM39&lt;=ABF14,AAO39&gt;ABG14),ABI14-ABF14,IF(AND(AAM39&gt;ABF14,AAO39&lt;=ABG14),AAO39-AAM39,IF(AND(AAM39&lt;=ABF14,AAO39&lt;=ABG14),AAO39-ABF14,0))))),0)),0)</f>
        <v>　</v>
      </c>
      <c r="ABG39" s="663"/>
      <c r="ABH39" s="664"/>
      <c r="ABI39" s="662" t="str">
        <f>IFERROR(IF(OR(AAH39="日",AAH39="祝",AAH39=0,AAM39=0),"　",MAX(IF(AND(AAM39&lt;=ABI14,AAO39&gt;ABJ14),ABJ14-ABI14,IF(AAO39&lt;=ABJ14,0,IF(AND(AAM39&gt;ABI14,AAO39&gt;ABJ14),ABJ14-AAM39,0))),0)),0)</f>
        <v>　</v>
      </c>
      <c r="ABJ39" s="663"/>
      <c r="ABK39" s="664"/>
      <c r="ABL39" s="662" t="str">
        <f t="shared" si="12"/>
        <v>　</v>
      </c>
      <c r="ABM39" s="663"/>
      <c r="ABN39" s="664"/>
      <c r="ABO39" s="665" t="str">
        <f>IF(ABR39="×",TIME(0,0,0),IF(ACB4="非常勤",AAQ39,ABC39))</f>
        <v>　</v>
      </c>
      <c r="ABP39" s="666"/>
      <c r="ABQ39" s="667"/>
      <c r="ABR39" s="265"/>
      <c r="ABS39" s="665" t="str">
        <f>IF(ABV39="×",TIME(0,0,0),IF(ACB4="非常勤",AAT39,ABF39))</f>
        <v>　</v>
      </c>
      <c r="ABT39" s="666"/>
      <c r="ABU39" s="667"/>
      <c r="ABV39" s="265"/>
      <c r="ABW39" s="665" t="str">
        <f>IF(ABZ39="×",TIME(0,0,0),IF(ACB4="非常勤",AAW39,ABI39))</f>
        <v>　</v>
      </c>
      <c r="ABX39" s="666"/>
      <c r="ABY39" s="667"/>
      <c r="ABZ39" s="265"/>
      <c r="ACA39" s="665" t="str">
        <f>IF(ACD39="×",TIME(0,0,0),IF(ACB4="非常勤",AAZ39,ABL39))</f>
        <v>　</v>
      </c>
      <c r="ACB39" s="666"/>
      <c r="ACC39" s="667"/>
      <c r="ACD39" s="265"/>
      <c r="ACE39" s="720"/>
      <c r="ACF39" s="720"/>
      <c r="ACG39" s="668"/>
      <c r="ACH39" s="670"/>
      <c r="ACI39" s="669"/>
      <c r="ACJ39" s="671"/>
      <c r="ACK39" s="672"/>
      <c r="ACL39" s="672"/>
      <c r="ACM39" s="673"/>
      <c r="ACN39" s="263">
        <f>'別表_個別勤務状況（1～60）'!$A$39</f>
        <v>25</v>
      </c>
      <c r="ACO39" s="264" t="str">
        <f>'別表_個別勤務状況（1～60）'!$B$39</f>
        <v>日</v>
      </c>
      <c r="ACP39" s="660"/>
      <c r="ACQ39" s="661"/>
      <c r="ACR39" s="660"/>
      <c r="ACS39" s="661"/>
      <c r="ACT39" s="660"/>
      <c r="ACU39" s="661"/>
      <c r="ACV39" s="660"/>
      <c r="ACW39" s="661"/>
      <c r="ACX39" s="662" t="str">
        <f>IFERROR(IF(OR(ACO39="日",ACO39="祝",ACO39=0,ACP39=""),"　",MAX(IF(AND(ACP39&lt;=ACX14,ACR39&gt;ACY14),ACY14-ACX14,IF(AND(ACP39&gt;ACX14,ACR39&lt;=ACY14),ACR39-ACP39,IF(AND(ACP39&lt;=ACX14,ACR39&lt;=ACY14),ACR39-ACX14,IF(AND(ACP39&gt;ACX14,ACR39&gt;ACY14),ACY14-ACP39,0)))),0)),0)</f>
        <v>　</v>
      </c>
      <c r="ACY39" s="663"/>
      <c r="ACZ39" s="664"/>
      <c r="ADA39" s="662" t="str">
        <f>IFERROR(IF(OR(ACO39="日",ACO39="祝",ACO39=0,ACT39=""),"　",MAX(IF(AND(ACT39&gt;ADD14,ACV39&gt;ADB14),0,IF(AND(ACT39&lt;=ADD14,ACT39&gt;ADA14,ACV39&gt;ADB14),ADD14-ACT39,IF(AND(ACT39&lt;=ADD14,ACT39&lt;=ADA14,ACV39&gt;ADB14),ADD14-ADA14,IF(AND(ACT39&gt;ADA14,ACV39&lt;=ADB14),ACV39-ACT39,IF(AND(ACT39&lt;=ADA14,ACV39&lt;=ADB14),ACV39-ADA14,0))))),0)),0)</f>
        <v>　</v>
      </c>
      <c r="ADB39" s="663"/>
      <c r="ADC39" s="664"/>
      <c r="ADD39" s="662" t="str">
        <f>IFERROR(IF(OR(ACO39="日",ACO39="祝",ACO39=0,ACT39=0),"　",MAX(IF(AND(ACT39&lt;=ADD14,ACV39&gt;ADE14),ADE14-ADD14,IF(ACV39&lt;=ADE14,0,IF(AND(ACT39&gt;ADD14,ACV39&gt;ADE14),ADE14-ACT39,0))),0)),0)</f>
        <v>　</v>
      </c>
      <c r="ADE39" s="663"/>
      <c r="ADF39" s="664"/>
      <c r="ADG39" s="662" t="str">
        <f>IFERROR(IF(OR(ACO39="日",ACO39="祝",ACO39=0,ACT39=0),"　",MAX(IF(ACT39&gt;ADG14,ACV39-ACT39,IF(ACT39&lt;=ADG14,ACV39-ADG14,0)),0)),0)</f>
        <v>　</v>
      </c>
      <c r="ADH39" s="663"/>
      <c r="ADI39" s="664"/>
      <c r="ADJ39" s="662" t="str">
        <f>IFERROR(IF(OR(ACO39="日",ACO39="祝",ACO39=0,ACP39=""),"　",MAX(IF(AND(ACP39&lt;=ADJ14,ACR39&gt;ADK14),ADK14-ADJ14,IF(AND(ACP39&gt;ADJ14,ACR39&lt;=ADK14),ACR39-ACP39,IF(AND(ACP39&lt;=ADJ14,ACR39&lt;=ADK14),ACR39-ADJ14,IF(AND(ACP39&gt;ADJ14,ACR39&gt;ADK14),ADK14-ACP39,0)))),0)),0)</f>
        <v>　</v>
      </c>
      <c r="ADK39" s="663"/>
      <c r="ADL39" s="664"/>
      <c r="ADM39" s="662" t="str">
        <f>IFERROR(IF(OR(ACO39="日",ACO39="祝",ACO39=0,ACT39=0),"　",MAX(IF(AND(ACT39&gt;ADP14,ACV39&gt;ADN14),0,IF(AND(ACT39&lt;=ADP14,ACT39&gt;ADM14,ACV39&gt;ADN14),ADP14-ACT39,IF(AND(ACT39&lt;=ADP14,ACT39&lt;=ADM14,ACV39&gt;ADN14),ADP14-ADM14,IF(AND(ACT39&gt;ADM14,ACV39&lt;=ADN14),ACV39-ACT39,IF(AND(ACT39&lt;=ADM14,ACV39&lt;=ADN14),ACV39-ADM14,0))))),0)),0)</f>
        <v>　</v>
      </c>
      <c r="ADN39" s="663"/>
      <c r="ADO39" s="664"/>
      <c r="ADP39" s="662" t="str">
        <f>IFERROR(IF(OR(ACO39="日",ACO39="祝",ACO39=0,ACT39=0),"　",MAX(IF(AND(ACT39&lt;=ADP14,ACV39&gt;ADQ14),ADQ14-ADP14,IF(ACV39&lt;=ADQ14,0,IF(AND(ACT39&gt;ADP14,ACV39&gt;ADQ14),ADQ14-ACT39,0))),0)),0)</f>
        <v>　</v>
      </c>
      <c r="ADQ39" s="663"/>
      <c r="ADR39" s="664"/>
      <c r="ADS39" s="662" t="str">
        <f t="shared" si="13"/>
        <v>　</v>
      </c>
      <c r="ADT39" s="663"/>
      <c r="ADU39" s="664"/>
      <c r="ADV39" s="665" t="str">
        <f>IF(ADY39="×",TIME(0,0,0),IF(AEI4="非常勤",ACX39,ADJ39))</f>
        <v>　</v>
      </c>
      <c r="ADW39" s="666"/>
      <c r="ADX39" s="667"/>
      <c r="ADY39" s="265"/>
      <c r="ADZ39" s="665" t="str">
        <f>IF(AEC39="×",TIME(0,0,0),IF(AEI4="非常勤",ADA39,ADM39))</f>
        <v>　</v>
      </c>
      <c r="AEA39" s="666"/>
      <c r="AEB39" s="667"/>
      <c r="AEC39" s="265"/>
      <c r="AED39" s="665" t="str">
        <f>IF(AEG39="×",TIME(0,0,0),IF(AEI4="非常勤",ADD39,ADP39))</f>
        <v>　</v>
      </c>
      <c r="AEE39" s="666"/>
      <c r="AEF39" s="667"/>
      <c r="AEG39" s="265"/>
      <c r="AEH39" s="665" t="str">
        <f>IF(AEK39="×",TIME(0,0,0),IF(AEI4="非常勤",ADG39,ADS39))</f>
        <v>　</v>
      </c>
      <c r="AEI39" s="666"/>
      <c r="AEJ39" s="667"/>
      <c r="AEK39" s="265"/>
      <c r="AEL39" s="720"/>
      <c r="AEM39" s="720"/>
      <c r="AEN39" s="668"/>
      <c r="AEO39" s="670"/>
      <c r="AEP39" s="669"/>
      <c r="AEQ39" s="671"/>
      <c r="AER39" s="672"/>
      <c r="AES39" s="672"/>
      <c r="AET39" s="673"/>
      <c r="AEU39" s="263">
        <f>'別表_個別勤務状況（1～60）'!$A$39</f>
        <v>25</v>
      </c>
      <c r="AEV39" s="264" t="str">
        <f>'別表_個別勤務状況（1～60）'!$B$39</f>
        <v>日</v>
      </c>
      <c r="AEW39" s="660"/>
      <c r="AEX39" s="661"/>
      <c r="AEY39" s="660"/>
      <c r="AEZ39" s="661"/>
      <c r="AFA39" s="660"/>
      <c r="AFB39" s="661"/>
      <c r="AFC39" s="660"/>
      <c r="AFD39" s="661"/>
      <c r="AFE39" s="662" t="str">
        <f>IFERROR(IF(OR(AEV39="日",AEV39="祝",AEV39=0,AEW39=""),"　",MAX(IF(AND(AEW39&lt;=AFE14,AEY39&gt;AFF14),AFF14-AFE14,IF(AND(AEW39&gt;AFE14,AEY39&lt;=AFF14),AEY39-AEW39,IF(AND(AEW39&lt;=AFE14,AEY39&lt;=AFF14),AEY39-AFE14,IF(AND(AEW39&gt;AFE14,AEY39&gt;AFF14),AFF14-AEW39,0)))),0)),0)</f>
        <v>　</v>
      </c>
      <c r="AFF39" s="663"/>
      <c r="AFG39" s="664"/>
      <c r="AFH39" s="662" t="str">
        <f>IFERROR(IF(OR(AEV39="日",AEV39="祝",AEV39=0,AFA39=""),"　",MAX(IF(AND(AFA39&gt;AFK14,AFC39&gt;AFI14),0,IF(AND(AFA39&lt;=AFK14,AFA39&gt;AFH14,AFC39&gt;AFI14),AFK14-AFA39,IF(AND(AFA39&lt;=AFK14,AFA39&lt;=AFH14,AFC39&gt;AFI14),AFK14-AFH14,IF(AND(AFA39&gt;AFH14,AFC39&lt;=AFI14),AFC39-AFA39,IF(AND(AFA39&lt;=AFH14,AFC39&lt;=AFI14),AFC39-AFH14,0))))),0)),0)</f>
        <v>　</v>
      </c>
      <c r="AFI39" s="663"/>
      <c r="AFJ39" s="664"/>
      <c r="AFK39" s="662" t="str">
        <f>IFERROR(IF(OR(AEV39="日",AEV39="祝",AEV39=0,AFA39=0),"　",MAX(IF(AND(AFA39&lt;=AFK14,AFC39&gt;AFL14),AFL14-AFK14,IF(AFC39&lt;=AFL14,0,IF(AND(AFA39&gt;AFK14,AFC39&gt;AFL14),AFL14-AFA39,0))),0)),0)</f>
        <v>　</v>
      </c>
      <c r="AFL39" s="663"/>
      <c r="AFM39" s="664"/>
      <c r="AFN39" s="662" t="str">
        <f>IFERROR(IF(OR(AEV39="日",AEV39="祝",AEV39=0,AFA39=0),"　",MAX(IF(AFA39&gt;AFN14,AFC39-AFA39,IF(AFA39&lt;=AFN14,AFC39-AFN14,0)),0)),0)</f>
        <v>　</v>
      </c>
      <c r="AFO39" s="663"/>
      <c r="AFP39" s="664"/>
      <c r="AFQ39" s="662" t="str">
        <f>IFERROR(IF(OR(AEV39="日",AEV39="祝",AEV39=0,AEW39=""),"　",MAX(IF(AND(AEW39&lt;=AFQ14,AEY39&gt;AFR14),AFR14-AFQ14,IF(AND(AEW39&gt;AFQ14,AEY39&lt;=AFR14),AEY39-AEW39,IF(AND(AEW39&lt;=AFQ14,AEY39&lt;=AFR14),AEY39-AFQ14,IF(AND(AEW39&gt;AFQ14,AEY39&gt;AFR14),AFR14-AEW39,0)))),0)),0)</f>
        <v>　</v>
      </c>
      <c r="AFR39" s="663"/>
      <c r="AFS39" s="664"/>
      <c r="AFT39" s="662" t="str">
        <f>IFERROR(IF(OR(AEV39="日",AEV39="祝",AEV39=0,AFA39=0),"　",MAX(IF(AND(AFA39&gt;AFW14,AFC39&gt;AFU14),0,IF(AND(AFA39&lt;=AFW14,AFA39&gt;AFT14,AFC39&gt;AFU14),AFW14-AFA39,IF(AND(AFA39&lt;=AFW14,AFA39&lt;=AFT14,AFC39&gt;AFU14),AFW14-AFT14,IF(AND(AFA39&gt;AFT14,AFC39&lt;=AFU14),AFC39-AFA39,IF(AND(AFA39&lt;=AFT14,AFC39&lt;=AFU14),AFC39-AFT14,0))))),0)),0)</f>
        <v>　</v>
      </c>
      <c r="AFU39" s="663"/>
      <c r="AFV39" s="664"/>
      <c r="AFW39" s="662" t="str">
        <f>IFERROR(IF(OR(AEV39="日",AEV39="祝",AEV39=0,AFA39=0),"　",MAX(IF(AND(AFA39&lt;=AFW14,AFC39&gt;AFX14),AFX14-AFW14,IF(AFC39&lt;=AFX14,0,IF(AND(AFA39&gt;AFW14,AFC39&gt;AFX14),AFX14-AFA39,0))),0)),0)</f>
        <v>　</v>
      </c>
      <c r="AFX39" s="663"/>
      <c r="AFY39" s="664"/>
      <c r="AFZ39" s="662" t="str">
        <f t="shared" si="14"/>
        <v>　</v>
      </c>
      <c r="AGA39" s="663"/>
      <c r="AGB39" s="664"/>
      <c r="AGC39" s="665" t="str">
        <f>IF(AGF39="×",TIME(0,0,0),IF(AGP4="非常勤",AFE39,AFQ39))</f>
        <v>　</v>
      </c>
      <c r="AGD39" s="666"/>
      <c r="AGE39" s="667"/>
      <c r="AGF39" s="265"/>
      <c r="AGG39" s="665" t="str">
        <f>IF(AGJ39="×",TIME(0,0,0),IF(AGP4="非常勤",AFH39,AFT39))</f>
        <v>　</v>
      </c>
      <c r="AGH39" s="666"/>
      <c r="AGI39" s="667"/>
      <c r="AGJ39" s="265"/>
      <c r="AGK39" s="665" t="str">
        <f>IF(AGN39="×",TIME(0,0,0),IF(AGP4="非常勤",AFK39,AFW39))</f>
        <v>　</v>
      </c>
      <c r="AGL39" s="666"/>
      <c r="AGM39" s="667"/>
      <c r="AGN39" s="265"/>
      <c r="AGO39" s="665" t="str">
        <f>IF(AGR39="×",TIME(0,0,0),IF(AGP4="非常勤",AFN39,AFZ39))</f>
        <v>　</v>
      </c>
      <c r="AGP39" s="666"/>
      <c r="AGQ39" s="667"/>
      <c r="AGR39" s="265"/>
      <c r="AGS39" s="720"/>
      <c r="AGT39" s="720"/>
      <c r="AGU39" s="668"/>
      <c r="AGV39" s="670"/>
      <c r="AGW39" s="669"/>
      <c r="AGX39" s="671"/>
      <c r="AGY39" s="672"/>
      <c r="AGZ39" s="672"/>
      <c r="AHA39" s="673"/>
      <c r="AHB39" s="263">
        <f>'別表_個別勤務状況（1～60）'!$A$39</f>
        <v>25</v>
      </c>
      <c r="AHC39" s="264" t="str">
        <f>'別表_個別勤務状況（1～60）'!$B$39</f>
        <v>日</v>
      </c>
      <c r="AHD39" s="660"/>
      <c r="AHE39" s="661"/>
      <c r="AHF39" s="660"/>
      <c r="AHG39" s="661"/>
      <c r="AHH39" s="660"/>
      <c r="AHI39" s="661"/>
      <c r="AHJ39" s="660"/>
      <c r="AHK39" s="661"/>
      <c r="AHL39" s="662" t="str">
        <f>IFERROR(IF(OR(AHC39="日",AHC39="祝",AHC39=0,AHD39=""),"　",MAX(IF(AND(AHD39&lt;=AHL14,AHF39&gt;AHM14),AHM14-AHL14,IF(AND(AHD39&gt;AHL14,AHF39&lt;=AHM14),AHF39-AHD39,IF(AND(AHD39&lt;=AHL14,AHF39&lt;=AHM14),AHF39-AHL14,IF(AND(AHD39&gt;AHL14,AHF39&gt;AHM14),AHM14-AHD39,0)))),0)),0)</f>
        <v>　</v>
      </c>
      <c r="AHM39" s="663"/>
      <c r="AHN39" s="664"/>
      <c r="AHO39" s="662" t="str">
        <f>IFERROR(IF(OR(AHC39="日",AHC39="祝",AHC39=0,AHH39=""),"　",MAX(IF(AND(AHH39&gt;AHR14,AHJ39&gt;AHP14),0,IF(AND(AHH39&lt;=AHR14,AHH39&gt;AHO14,AHJ39&gt;AHP14),AHR14-AHH39,IF(AND(AHH39&lt;=AHR14,AHH39&lt;=AHO14,AHJ39&gt;AHP14),AHR14-AHO14,IF(AND(AHH39&gt;AHO14,AHJ39&lt;=AHP14),AHJ39-AHH39,IF(AND(AHH39&lt;=AHO14,AHJ39&lt;=AHP14),AHJ39-AHO14,0))))),0)),0)</f>
        <v>　</v>
      </c>
      <c r="AHP39" s="663"/>
      <c r="AHQ39" s="664"/>
      <c r="AHR39" s="662" t="str">
        <f>IFERROR(IF(OR(AHC39="日",AHC39="祝",AHC39=0,AHH39=0),"　",MAX(IF(AND(AHH39&lt;=AHR14,AHJ39&gt;AHS14),AHS14-AHR14,IF(AHJ39&lt;=AHS14,0,IF(AND(AHH39&gt;AHR14,AHJ39&gt;AHS14),AHS14-AHH39,0))),0)),0)</f>
        <v>　</v>
      </c>
      <c r="AHS39" s="663"/>
      <c r="AHT39" s="664"/>
      <c r="AHU39" s="662" t="str">
        <f>IFERROR(IF(OR(AHC39="日",AHC39="祝",AHC39=0,AHH39=0),"　",MAX(IF(AHH39&gt;AHU14,AHJ39-AHH39,IF(AHH39&lt;=AHU14,AHJ39-AHU14,0)),0)),0)</f>
        <v>　</v>
      </c>
      <c r="AHV39" s="663"/>
      <c r="AHW39" s="664"/>
      <c r="AHX39" s="662" t="str">
        <f>IFERROR(IF(OR(AHC39="日",AHC39="祝",AHC39=0,AHD39=""),"　",MAX(IF(AND(AHD39&lt;=AHX14,AHF39&gt;AHY14),AHY14-AHX14,IF(AND(AHD39&gt;AHX14,AHF39&lt;=AHY14),AHF39-AHD39,IF(AND(AHD39&lt;=AHX14,AHF39&lt;=AHY14),AHF39-AHX14,IF(AND(AHD39&gt;AHX14,AHF39&gt;AHY14),AHY14-AHD39,0)))),0)),0)</f>
        <v>　</v>
      </c>
      <c r="AHY39" s="663"/>
      <c r="AHZ39" s="664"/>
      <c r="AIA39" s="662" t="str">
        <f>IFERROR(IF(OR(AHC39="日",AHC39="祝",AHC39=0,AHH39=0),"　",MAX(IF(AND(AHH39&gt;AID14,AHJ39&gt;AIB14),0,IF(AND(AHH39&lt;=AID14,AHH39&gt;AIA14,AHJ39&gt;AIB14),AID14-AHH39,IF(AND(AHH39&lt;=AID14,AHH39&lt;=AIA14,AHJ39&gt;AIB14),AID14-AIA14,IF(AND(AHH39&gt;AIA14,AHJ39&lt;=AIB14),AHJ39-AHH39,IF(AND(AHH39&lt;=AIA14,AHJ39&lt;=AIB14),AHJ39-AIA14,0))))),0)),0)</f>
        <v>　</v>
      </c>
      <c r="AIB39" s="663"/>
      <c r="AIC39" s="664"/>
      <c r="AID39" s="662" t="str">
        <f>IFERROR(IF(OR(AHC39="日",AHC39="祝",AHC39=0,AHH39=0),"　",MAX(IF(AND(AHH39&lt;=AID14,AHJ39&gt;AIE14),AIE14-AID14,IF(AHJ39&lt;=AIE14,0,IF(AND(AHH39&gt;AID14,AHJ39&gt;AIE14),AIE14-AHH39,0))),0)),0)</f>
        <v>　</v>
      </c>
      <c r="AIE39" s="663"/>
      <c r="AIF39" s="664"/>
      <c r="AIG39" s="662" t="str">
        <f t="shared" si="15"/>
        <v>　</v>
      </c>
      <c r="AIH39" s="663"/>
      <c r="AII39" s="664"/>
      <c r="AIJ39" s="665" t="str">
        <f>IF(AIM39="×",TIME(0,0,0),IF(AIW4="非常勤",AHL39,AHX39))</f>
        <v>　</v>
      </c>
      <c r="AIK39" s="666"/>
      <c r="AIL39" s="667"/>
      <c r="AIM39" s="265"/>
      <c r="AIN39" s="665" t="str">
        <f>IF(AIQ39="×",TIME(0,0,0),IF(AIW4="非常勤",AHO39,AIA39))</f>
        <v>　</v>
      </c>
      <c r="AIO39" s="666"/>
      <c r="AIP39" s="667"/>
      <c r="AIQ39" s="265"/>
      <c r="AIR39" s="665" t="str">
        <f>IF(AIU39="×",TIME(0,0,0),IF(AIW4="非常勤",AHR39,AID39))</f>
        <v>　</v>
      </c>
      <c r="AIS39" s="666"/>
      <c r="AIT39" s="667"/>
      <c r="AIU39" s="265"/>
      <c r="AIV39" s="665" t="str">
        <f>IF(AIY39="×",TIME(0,0,0),IF(AIW4="非常勤",AHU39,AIG39))</f>
        <v>　</v>
      </c>
      <c r="AIW39" s="666"/>
      <c r="AIX39" s="667"/>
      <c r="AIY39" s="265"/>
      <c r="AIZ39" s="720"/>
      <c r="AJA39" s="720"/>
      <c r="AJB39" s="668"/>
      <c r="AJC39" s="670"/>
      <c r="AJD39" s="669"/>
      <c r="AJE39" s="671"/>
      <c r="AJF39" s="672"/>
      <c r="AJG39" s="672"/>
      <c r="AJH39" s="673"/>
      <c r="AJI39" s="263">
        <f>'別表_個別勤務状況（1～60）'!$A$39</f>
        <v>25</v>
      </c>
      <c r="AJJ39" s="264" t="str">
        <f>'別表_個別勤務状況（1～60）'!$B$39</f>
        <v>日</v>
      </c>
      <c r="AJK39" s="660"/>
      <c r="AJL39" s="661"/>
      <c r="AJM39" s="660"/>
      <c r="AJN39" s="661"/>
      <c r="AJO39" s="660"/>
      <c r="AJP39" s="661"/>
      <c r="AJQ39" s="660"/>
      <c r="AJR39" s="661"/>
      <c r="AJS39" s="662" t="str">
        <f>IFERROR(IF(OR(AJJ39="日",AJJ39="祝",AJJ39=0,AJK39=""),"　",MAX(IF(AND(AJK39&lt;=AJS14,AJM39&gt;AJT14),AJT14-AJS14,IF(AND(AJK39&gt;AJS14,AJM39&lt;=AJT14),AJM39-AJK39,IF(AND(AJK39&lt;=AJS14,AJM39&lt;=AJT14),AJM39-AJS14,IF(AND(AJK39&gt;AJS14,AJM39&gt;AJT14),AJT14-AJK39,0)))),0)),0)</f>
        <v>　</v>
      </c>
      <c r="AJT39" s="663"/>
      <c r="AJU39" s="664"/>
      <c r="AJV39" s="662" t="str">
        <f>IFERROR(IF(OR(AJJ39="日",AJJ39="祝",AJJ39=0,AJO39=""),"　",MAX(IF(AND(AJO39&gt;AJY14,AJQ39&gt;AJW14),0,IF(AND(AJO39&lt;=AJY14,AJO39&gt;AJV14,AJQ39&gt;AJW14),AJY14-AJO39,IF(AND(AJO39&lt;=AJY14,AJO39&lt;=AJV14,AJQ39&gt;AJW14),AJY14-AJV14,IF(AND(AJO39&gt;AJV14,AJQ39&lt;=AJW14),AJQ39-AJO39,IF(AND(AJO39&lt;=AJV14,AJQ39&lt;=AJW14),AJQ39-AJV14,0))))),0)),0)</f>
        <v>　</v>
      </c>
      <c r="AJW39" s="663"/>
      <c r="AJX39" s="664"/>
      <c r="AJY39" s="662" t="str">
        <f>IFERROR(IF(OR(AJJ39="日",AJJ39="祝",AJJ39=0,AJO39=0),"　",MAX(IF(AND(AJO39&lt;=AJY14,AJQ39&gt;AJZ14),AJZ14-AJY14,IF(AJQ39&lt;=AJZ14,0,IF(AND(AJO39&gt;AJY14,AJQ39&gt;AJZ14),AJZ14-AJO39,0))),0)),0)</f>
        <v>　</v>
      </c>
      <c r="AJZ39" s="663"/>
      <c r="AKA39" s="664"/>
      <c r="AKB39" s="662" t="str">
        <f>IFERROR(IF(OR(AJJ39="日",AJJ39="祝",AJJ39=0,AJO39=0),"　",MAX(IF(AJO39&gt;AKB14,AJQ39-AJO39,IF(AJO39&lt;=AKB14,AJQ39-AKB14,0)),0)),0)</f>
        <v>　</v>
      </c>
      <c r="AKC39" s="663"/>
      <c r="AKD39" s="664"/>
      <c r="AKE39" s="662" t="str">
        <f>IFERROR(IF(OR(AJJ39="日",AJJ39="祝",AJJ39=0,AJK39=""),"　",MAX(IF(AND(AJK39&lt;=AKE14,AJM39&gt;AKF14),AKF14-AKE14,IF(AND(AJK39&gt;AKE14,AJM39&lt;=AKF14),AJM39-AJK39,IF(AND(AJK39&lt;=AKE14,AJM39&lt;=AKF14),AJM39-AKE14,IF(AND(AJK39&gt;AKE14,AJM39&gt;AKF14),AKF14-AJK39,0)))),0)),0)</f>
        <v>　</v>
      </c>
      <c r="AKF39" s="663"/>
      <c r="AKG39" s="664"/>
      <c r="AKH39" s="662" t="str">
        <f>IFERROR(IF(OR(AJJ39="日",AJJ39="祝",AJJ39=0,AJO39=0),"　",MAX(IF(AND(AJO39&gt;AKK14,AJQ39&gt;AKI14),0,IF(AND(AJO39&lt;=AKK14,AJO39&gt;AKH14,AJQ39&gt;AKI14),AKK14-AJO39,IF(AND(AJO39&lt;=AKK14,AJO39&lt;=AKH14,AJQ39&gt;AKI14),AKK14-AKH14,IF(AND(AJO39&gt;AKH14,AJQ39&lt;=AKI14),AJQ39-AJO39,IF(AND(AJO39&lt;=AKH14,AJQ39&lt;=AKI14),AJQ39-AKH14,0))))),0)),0)</f>
        <v>　</v>
      </c>
      <c r="AKI39" s="663"/>
      <c r="AKJ39" s="664"/>
      <c r="AKK39" s="662" t="str">
        <f>IFERROR(IF(OR(AJJ39="日",AJJ39="祝",AJJ39=0,AJO39=0),"　",MAX(IF(AND(AJO39&lt;=AKK14,AJQ39&gt;AKL14),AKL14-AKK14,IF(AJQ39&lt;=AKL14,0,IF(AND(AJO39&gt;AKK14,AJQ39&gt;AKL14),AKL14-AJO39,0))),0)),0)</f>
        <v>　</v>
      </c>
      <c r="AKL39" s="663"/>
      <c r="AKM39" s="664"/>
      <c r="AKN39" s="662" t="str">
        <f t="shared" si="16"/>
        <v>　</v>
      </c>
      <c r="AKO39" s="663"/>
      <c r="AKP39" s="664"/>
      <c r="AKQ39" s="665" t="str">
        <f>IF(AKT39="×",TIME(0,0,0),IF(ALD4="非常勤",AJS39,AKE39))</f>
        <v>　</v>
      </c>
      <c r="AKR39" s="666"/>
      <c r="AKS39" s="667"/>
      <c r="AKT39" s="265"/>
      <c r="AKU39" s="665" t="str">
        <f>IF(AKX39="×",TIME(0,0,0),IF(ALD4="非常勤",AJV39,AKH39))</f>
        <v>　</v>
      </c>
      <c r="AKV39" s="666"/>
      <c r="AKW39" s="667"/>
      <c r="AKX39" s="265"/>
      <c r="AKY39" s="665" t="str">
        <f>IF(ALB39="×",TIME(0,0,0),IF(ALD4="非常勤",AJY39,AKK39))</f>
        <v>　</v>
      </c>
      <c r="AKZ39" s="666"/>
      <c r="ALA39" s="667"/>
      <c r="ALB39" s="265"/>
      <c r="ALC39" s="665" t="str">
        <f>IF(ALF39="×",TIME(0,0,0),IF(ALD4="非常勤",AKB39,AKN39))</f>
        <v>　</v>
      </c>
      <c r="ALD39" s="666"/>
      <c r="ALE39" s="667"/>
      <c r="ALF39" s="265"/>
      <c r="ALG39" s="720"/>
      <c r="ALH39" s="720"/>
      <c r="ALI39" s="668"/>
      <c r="ALJ39" s="670"/>
      <c r="ALK39" s="669"/>
      <c r="ALL39" s="671"/>
      <c r="ALM39" s="672"/>
      <c r="ALN39" s="672"/>
      <c r="ALO39" s="673"/>
      <c r="ALP39" s="263">
        <f>'別表_個別勤務状況（1～60）'!$A$39</f>
        <v>25</v>
      </c>
      <c r="ALQ39" s="264" t="str">
        <f>'別表_個別勤務状況（1～60）'!$B$39</f>
        <v>日</v>
      </c>
      <c r="ALR39" s="660"/>
      <c r="ALS39" s="661"/>
      <c r="ALT39" s="660"/>
      <c r="ALU39" s="661"/>
      <c r="ALV39" s="660"/>
      <c r="ALW39" s="661"/>
      <c r="ALX39" s="660"/>
      <c r="ALY39" s="661"/>
      <c r="ALZ39" s="662" t="str">
        <f>IFERROR(IF(OR(ALQ39="日",ALQ39="祝",ALQ39=0,ALR39=""),"　",MAX(IF(AND(ALR39&lt;=ALZ14,ALT39&gt;AMA14),AMA14-ALZ14,IF(AND(ALR39&gt;ALZ14,ALT39&lt;=AMA14),ALT39-ALR39,IF(AND(ALR39&lt;=ALZ14,ALT39&lt;=AMA14),ALT39-ALZ14,IF(AND(ALR39&gt;ALZ14,ALT39&gt;AMA14),AMA14-ALR39,0)))),0)),0)</f>
        <v>　</v>
      </c>
      <c r="AMA39" s="663"/>
      <c r="AMB39" s="664"/>
      <c r="AMC39" s="662" t="str">
        <f>IFERROR(IF(OR(ALQ39="日",ALQ39="祝",ALQ39=0,ALV39=""),"　",MAX(IF(AND(ALV39&gt;AMF14,ALX39&gt;AMD14),0,IF(AND(ALV39&lt;=AMF14,ALV39&gt;AMC14,ALX39&gt;AMD14),AMF14-ALV39,IF(AND(ALV39&lt;=AMF14,ALV39&lt;=AMC14,ALX39&gt;AMD14),AMF14-AMC14,IF(AND(ALV39&gt;AMC14,ALX39&lt;=AMD14),ALX39-ALV39,IF(AND(ALV39&lt;=AMC14,ALX39&lt;=AMD14),ALX39-AMC14,0))))),0)),0)</f>
        <v>　</v>
      </c>
      <c r="AMD39" s="663"/>
      <c r="AME39" s="664"/>
      <c r="AMF39" s="662" t="str">
        <f>IFERROR(IF(OR(ALQ39="日",ALQ39="祝",ALQ39=0,ALV39=0),"　",MAX(IF(AND(ALV39&lt;=AMF14,ALX39&gt;AMG14),AMG14-AMF14,IF(ALX39&lt;=AMG14,0,IF(AND(ALV39&gt;AMF14,ALX39&gt;AMG14),AMG14-ALV39,0))),0)),0)</f>
        <v>　</v>
      </c>
      <c r="AMG39" s="663"/>
      <c r="AMH39" s="664"/>
      <c r="AMI39" s="662" t="str">
        <f>IFERROR(IF(OR(ALQ39="日",ALQ39="祝",ALQ39=0,ALV39=0),"　",MAX(IF(ALV39&gt;AMI14,ALX39-ALV39,IF(ALV39&lt;=AMI14,ALX39-AMI14,0)),0)),0)</f>
        <v>　</v>
      </c>
      <c r="AMJ39" s="663"/>
      <c r="AMK39" s="664"/>
      <c r="AML39" s="662" t="str">
        <f>IFERROR(IF(OR(ALQ39="日",ALQ39="祝",ALQ39=0,ALR39=""),"　",MAX(IF(AND(ALR39&lt;=AML14,ALT39&gt;AMM14),AMM14-AML14,IF(AND(ALR39&gt;AML14,ALT39&lt;=AMM14),ALT39-ALR39,IF(AND(ALR39&lt;=AML14,ALT39&lt;=AMM14),ALT39-AML14,IF(AND(ALR39&gt;AML14,ALT39&gt;AMM14),AMM14-ALR39,0)))),0)),0)</f>
        <v>　</v>
      </c>
      <c r="AMM39" s="663"/>
      <c r="AMN39" s="664"/>
      <c r="AMO39" s="662" t="str">
        <f>IFERROR(IF(OR(ALQ39="日",ALQ39="祝",ALQ39=0,ALV39=0),"　",MAX(IF(AND(ALV39&gt;AMR14,ALX39&gt;AMP14),0,IF(AND(ALV39&lt;=AMR14,ALV39&gt;AMO14,ALX39&gt;AMP14),AMR14-ALV39,IF(AND(ALV39&lt;=AMR14,ALV39&lt;=AMO14,ALX39&gt;AMP14),AMR14-AMO14,IF(AND(ALV39&gt;AMO14,ALX39&lt;=AMP14),ALX39-ALV39,IF(AND(ALV39&lt;=AMO14,ALX39&lt;=AMP14),ALX39-AMO14,0))))),0)),0)</f>
        <v>　</v>
      </c>
      <c r="AMP39" s="663"/>
      <c r="AMQ39" s="664"/>
      <c r="AMR39" s="662" t="str">
        <f>IFERROR(IF(OR(ALQ39="日",ALQ39="祝",ALQ39=0,ALV39=0),"　",MAX(IF(AND(ALV39&lt;=AMR14,ALX39&gt;AMS14),AMS14-AMR14,IF(ALX39&lt;=AMS14,0,IF(AND(ALV39&gt;AMR14,ALX39&gt;AMS14),AMS14-ALV39,0))),0)),0)</f>
        <v>　</v>
      </c>
      <c r="AMS39" s="663"/>
      <c r="AMT39" s="664"/>
      <c r="AMU39" s="662" t="str">
        <f t="shared" si="17"/>
        <v>　</v>
      </c>
      <c r="AMV39" s="663"/>
      <c r="AMW39" s="664"/>
      <c r="AMX39" s="665" t="str">
        <f>IF(ANA39="×",TIME(0,0,0),IF(ANK4="非常勤",ALZ39,AML39))</f>
        <v>　</v>
      </c>
      <c r="AMY39" s="666"/>
      <c r="AMZ39" s="667"/>
      <c r="ANA39" s="265"/>
      <c r="ANB39" s="665" t="str">
        <f>IF(ANE39="×",TIME(0,0,0),IF(ANK4="非常勤",AMC39,AMO39))</f>
        <v>　</v>
      </c>
      <c r="ANC39" s="666"/>
      <c r="AND39" s="667"/>
      <c r="ANE39" s="265"/>
      <c r="ANF39" s="665" t="str">
        <f>IF(ANI39="×",TIME(0,0,0),IF(ANK4="非常勤",AMF39,AMR39))</f>
        <v>　</v>
      </c>
      <c r="ANG39" s="666"/>
      <c r="ANH39" s="667"/>
      <c r="ANI39" s="265"/>
      <c r="ANJ39" s="665" t="str">
        <f>IF(ANM39="×",TIME(0,0,0),IF(ANK4="非常勤",AMI39,AMU39))</f>
        <v>　</v>
      </c>
      <c r="ANK39" s="666"/>
      <c r="ANL39" s="667"/>
      <c r="ANM39" s="265"/>
      <c r="ANN39" s="720"/>
      <c r="ANO39" s="720"/>
      <c r="ANP39" s="668"/>
      <c r="ANQ39" s="670"/>
      <c r="ANR39" s="669"/>
      <c r="ANS39" s="671"/>
      <c r="ANT39" s="672"/>
      <c r="ANU39" s="672"/>
      <c r="ANV39" s="673"/>
      <c r="ANW39" s="263">
        <f>'別表_個別勤務状況（1～60）'!$A$39</f>
        <v>25</v>
      </c>
      <c r="ANX39" s="264" t="str">
        <f>'別表_個別勤務状況（1～60）'!$B$39</f>
        <v>日</v>
      </c>
      <c r="ANY39" s="660"/>
      <c r="ANZ39" s="661"/>
      <c r="AOA39" s="660"/>
      <c r="AOB39" s="661"/>
      <c r="AOC39" s="660"/>
      <c r="AOD39" s="661"/>
      <c r="AOE39" s="660"/>
      <c r="AOF39" s="661"/>
      <c r="AOG39" s="662" t="str">
        <f>IFERROR(IF(OR(ANX39="日",ANX39="祝",ANX39=0,ANY39=""),"　",MAX(IF(AND(ANY39&lt;=AOG14,AOA39&gt;AOH14),AOH14-AOG14,IF(AND(ANY39&gt;AOG14,AOA39&lt;=AOH14),AOA39-ANY39,IF(AND(ANY39&lt;=AOG14,AOA39&lt;=AOH14),AOA39-AOG14,IF(AND(ANY39&gt;AOG14,AOA39&gt;AOH14),AOH14-ANY39,0)))),0)),0)</f>
        <v>　</v>
      </c>
      <c r="AOH39" s="663"/>
      <c r="AOI39" s="664"/>
      <c r="AOJ39" s="662" t="str">
        <f>IFERROR(IF(OR(ANX39="日",ANX39="祝",ANX39=0,AOC39=""),"　",MAX(IF(AND(AOC39&gt;AOM14,AOE39&gt;AOK14),0,IF(AND(AOC39&lt;=AOM14,AOC39&gt;AOJ14,AOE39&gt;AOK14),AOM14-AOC39,IF(AND(AOC39&lt;=AOM14,AOC39&lt;=AOJ14,AOE39&gt;AOK14),AOM14-AOJ14,IF(AND(AOC39&gt;AOJ14,AOE39&lt;=AOK14),AOE39-AOC39,IF(AND(AOC39&lt;=AOJ14,AOE39&lt;=AOK14),AOE39-AOJ14,0))))),0)),0)</f>
        <v>　</v>
      </c>
      <c r="AOK39" s="663"/>
      <c r="AOL39" s="664"/>
      <c r="AOM39" s="662" t="str">
        <f>IFERROR(IF(OR(ANX39="日",ANX39="祝",ANX39=0,AOC39=0),"　",MAX(IF(AND(AOC39&lt;=AOM14,AOE39&gt;AON14),AON14-AOM14,IF(AOE39&lt;=AON14,0,IF(AND(AOC39&gt;AOM14,AOE39&gt;AON14),AON14-AOC39,0))),0)),0)</f>
        <v>　</v>
      </c>
      <c r="AON39" s="663"/>
      <c r="AOO39" s="664"/>
      <c r="AOP39" s="662" t="str">
        <f>IFERROR(IF(OR(ANX39="日",ANX39="祝",ANX39=0,AOC39=0),"　",MAX(IF(AOC39&gt;AOP14,AOE39-AOC39,IF(AOC39&lt;=AOP14,AOE39-AOP14,0)),0)),0)</f>
        <v>　</v>
      </c>
      <c r="AOQ39" s="663"/>
      <c r="AOR39" s="664"/>
      <c r="AOS39" s="662" t="str">
        <f>IFERROR(IF(OR(ANX39="日",ANX39="祝",ANX39=0,ANY39=""),"　",MAX(IF(AND(ANY39&lt;=AOS14,AOA39&gt;AOT14),AOT14-AOS14,IF(AND(ANY39&gt;AOS14,AOA39&lt;=AOT14),AOA39-ANY39,IF(AND(ANY39&lt;=AOS14,AOA39&lt;=AOT14),AOA39-AOS14,IF(AND(ANY39&gt;AOS14,AOA39&gt;AOT14),AOT14-ANY39,0)))),0)),0)</f>
        <v>　</v>
      </c>
      <c r="AOT39" s="663"/>
      <c r="AOU39" s="664"/>
      <c r="AOV39" s="662" t="str">
        <f>IFERROR(IF(OR(ANX39="日",ANX39="祝",ANX39=0,AOC39=0),"　",MAX(IF(AND(AOC39&gt;AOY14,AOE39&gt;AOW14),0,IF(AND(AOC39&lt;=AOY14,AOC39&gt;AOV14,AOE39&gt;AOW14),AOY14-AOC39,IF(AND(AOC39&lt;=AOY14,AOC39&lt;=AOV14,AOE39&gt;AOW14),AOY14-AOV14,IF(AND(AOC39&gt;AOV14,AOE39&lt;=AOW14),AOE39-AOC39,IF(AND(AOC39&lt;=AOV14,AOE39&lt;=AOW14),AOE39-AOV14,0))))),0)),0)</f>
        <v>　</v>
      </c>
      <c r="AOW39" s="663"/>
      <c r="AOX39" s="664"/>
      <c r="AOY39" s="662" t="str">
        <f>IFERROR(IF(OR(ANX39="日",ANX39="祝",ANX39=0,AOC39=0),"　",MAX(IF(AND(AOC39&lt;=AOY14,AOE39&gt;AOZ14),AOZ14-AOY14,IF(AOE39&lt;=AOZ14,0,IF(AND(AOC39&gt;AOY14,AOE39&gt;AOZ14),AOZ14-AOC39,0))),0)),0)</f>
        <v>　</v>
      </c>
      <c r="AOZ39" s="663"/>
      <c r="APA39" s="664"/>
      <c r="APB39" s="662" t="str">
        <f t="shared" si="18"/>
        <v>　</v>
      </c>
      <c r="APC39" s="663"/>
      <c r="APD39" s="664"/>
      <c r="APE39" s="665" t="str">
        <f>IF(APH39="×",TIME(0,0,0),IF(APR4="非常勤",AOG39,AOS39))</f>
        <v>　</v>
      </c>
      <c r="APF39" s="666"/>
      <c r="APG39" s="667"/>
      <c r="APH39" s="265"/>
      <c r="API39" s="665" t="str">
        <f>IF(APL39="×",TIME(0,0,0),IF(APR4="非常勤",AOJ39,AOV39))</f>
        <v>　</v>
      </c>
      <c r="APJ39" s="666"/>
      <c r="APK39" s="667"/>
      <c r="APL39" s="265"/>
      <c r="APM39" s="665" t="str">
        <f>IF(APP39="×",TIME(0,0,0),IF(APR4="非常勤",AOM39,AOY39))</f>
        <v>　</v>
      </c>
      <c r="APN39" s="666"/>
      <c r="APO39" s="667"/>
      <c r="APP39" s="265"/>
      <c r="APQ39" s="665" t="str">
        <f>IF(APT39="×",TIME(0,0,0),IF(APR4="非常勤",AOP39,APB39))</f>
        <v>　</v>
      </c>
      <c r="APR39" s="666"/>
      <c r="APS39" s="667"/>
      <c r="APT39" s="265"/>
      <c r="APU39" s="720"/>
      <c r="APV39" s="720"/>
      <c r="APW39" s="668"/>
      <c r="APX39" s="670"/>
      <c r="APY39" s="669"/>
      <c r="APZ39" s="671"/>
      <c r="AQA39" s="672"/>
      <c r="AQB39" s="672"/>
      <c r="AQC39" s="673"/>
      <c r="AQD39" s="263">
        <f>'別表_個別勤務状況（1～60）'!$A$39</f>
        <v>25</v>
      </c>
      <c r="AQE39" s="264" t="str">
        <f>'別表_個別勤務状況（1～60）'!$B$39</f>
        <v>日</v>
      </c>
      <c r="AQF39" s="660"/>
      <c r="AQG39" s="661"/>
      <c r="AQH39" s="660"/>
      <c r="AQI39" s="661"/>
      <c r="AQJ39" s="660"/>
      <c r="AQK39" s="661"/>
      <c r="AQL39" s="660"/>
      <c r="AQM39" s="661"/>
      <c r="AQN39" s="662" t="str">
        <f>IFERROR(IF(OR(AQE39="日",AQE39="祝",AQE39=0,AQF39=""),"　",MAX(IF(AND(AQF39&lt;=AQN14,AQH39&gt;AQO14),AQO14-AQN14,IF(AND(AQF39&gt;AQN14,AQH39&lt;=AQO14),AQH39-AQF39,IF(AND(AQF39&lt;=AQN14,AQH39&lt;=AQO14),AQH39-AQN14,IF(AND(AQF39&gt;AQN14,AQH39&gt;AQO14),AQO14-AQF39,0)))),0)),0)</f>
        <v>　</v>
      </c>
      <c r="AQO39" s="663"/>
      <c r="AQP39" s="664"/>
      <c r="AQQ39" s="662" t="str">
        <f>IFERROR(IF(OR(AQE39="日",AQE39="祝",AQE39=0,AQJ39=""),"　",MAX(IF(AND(AQJ39&gt;AQT14,AQL39&gt;AQR14),0,IF(AND(AQJ39&lt;=AQT14,AQJ39&gt;AQQ14,AQL39&gt;AQR14),AQT14-AQJ39,IF(AND(AQJ39&lt;=AQT14,AQJ39&lt;=AQQ14,AQL39&gt;AQR14),AQT14-AQQ14,IF(AND(AQJ39&gt;AQQ14,AQL39&lt;=AQR14),AQL39-AQJ39,IF(AND(AQJ39&lt;=AQQ14,AQL39&lt;=AQR14),AQL39-AQQ14,0))))),0)),0)</f>
        <v>　</v>
      </c>
      <c r="AQR39" s="663"/>
      <c r="AQS39" s="664"/>
      <c r="AQT39" s="662" t="str">
        <f>IFERROR(IF(OR(AQE39="日",AQE39="祝",AQE39=0,AQJ39=0),"　",MAX(IF(AND(AQJ39&lt;=AQT14,AQL39&gt;AQU14),AQU14-AQT14,IF(AQL39&lt;=AQU14,0,IF(AND(AQJ39&gt;AQT14,AQL39&gt;AQU14),AQU14-AQJ39,0))),0)),0)</f>
        <v>　</v>
      </c>
      <c r="AQU39" s="663"/>
      <c r="AQV39" s="664"/>
      <c r="AQW39" s="662" t="str">
        <f>IFERROR(IF(OR(AQE39="日",AQE39="祝",AQE39=0,AQJ39=0),"　",MAX(IF(AQJ39&gt;AQW14,AQL39-AQJ39,IF(AQJ39&lt;=AQW14,AQL39-AQW14,0)),0)),0)</f>
        <v>　</v>
      </c>
      <c r="AQX39" s="663"/>
      <c r="AQY39" s="664"/>
      <c r="AQZ39" s="662" t="str">
        <f>IFERROR(IF(OR(AQE39="日",AQE39="祝",AQE39=0,AQF39=""),"　",MAX(IF(AND(AQF39&lt;=AQZ14,AQH39&gt;ARA14),ARA14-AQZ14,IF(AND(AQF39&gt;AQZ14,AQH39&lt;=ARA14),AQH39-AQF39,IF(AND(AQF39&lt;=AQZ14,AQH39&lt;=ARA14),AQH39-AQZ14,IF(AND(AQF39&gt;AQZ14,AQH39&gt;ARA14),ARA14-AQF39,0)))),0)),0)</f>
        <v>　</v>
      </c>
      <c r="ARA39" s="663"/>
      <c r="ARB39" s="664"/>
      <c r="ARC39" s="662" t="str">
        <f>IFERROR(IF(OR(AQE39="日",AQE39="祝",AQE39=0,AQJ39=0),"　",MAX(IF(AND(AQJ39&gt;ARF14,AQL39&gt;ARD14),0,IF(AND(AQJ39&lt;=ARF14,AQJ39&gt;ARC14,AQL39&gt;ARD14),ARF14-AQJ39,IF(AND(AQJ39&lt;=ARF14,AQJ39&lt;=ARC14,AQL39&gt;ARD14),ARF14-ARC14,IF(AND(AQJ39&gt;ARC14,AQL39&lt;=ARD14),AQL39-AQJ39,IF(AND(AQJ39&lt;=ARC14,AQL39&lt;=ARD14),AQL39-ARC14,0))))),0)),0)</f>
        <v>　</v>
      </c>
      <c r="ARD39" s="663"/>
      <c r="ARE39" s="664"/>
      <c r="ARF39" s="662" t="str">
        <f>IFERROR(IF(OR(AQE39="日",AQE39="祝",AQE39=0,AQJ39=0),"　",MAX(IF(AND(AQJ39&lt;=ARF14,AQL39&gt;ARG14),ARG14-ARF14,IF(AQL39&lt;=ARG14,0,IF(AND(AQJ39&gt;ARF14,AQL39&gt;ARG14),ARG14-AQJ39,0))),0)),0)</f>
        <v>　</v>
      </c>
      <c r="ARG39" s="663"/>
      <c r="ARH39" s="664"/>
      <c r="ARI39" s="662" t="str">
        <f t="shared" si="19"/>
        <v>　</v>
      </c>
      <c r="ARJ39" s="663"/>
      <c r="ARK39" s="664"/>
      <c r="ARL39" s="665" t="str">
        <f>IF(ARO39="×",TIME(0,0,0),IF(ARY4="非常勤",AQN39,AQZ39))</f>
        <v>　</v>
      </c>
      <c r="ARM39" s="666"/>
      <c r="ARN39" s="667"/>
      <c r="ARO39" s="265"/>
      <c r="ARP39" s="665" t="str">
        <f>IF(ARS39="×",TIME(0,0,0),IF(ARY4="非常勤",AQQ39,ARC39))</f>
        <v>　</v>
      </c>
      <c r="ARQ39" s="666"/>
      <c r="ARR39" s="667"/>
      <c r="ARS39" s="265"/>
      <c r="ART39" s="665" t="str">
        <f>IF(ARW39="×",TIME(0,0,0),IF(ARY4="非常勤",AQT39,ARF39))</f>
        <v>　</v>
      </c>
      <c r="ARU39" s="666"/>
      <c r="ARV39" s="667"/>
      <c r="ARW39" s="265"/>
      <c r="ARX39" s="665" t="str">
        <f>IF(ASA39="×",TIME(0,0,0),IF(ARY4="非常勤",AQW39,ARI39))</f>
        <v>　</v>
      </c>
      <c r="ARY39" s="666"/>
      <c r="ARZ39" s="667"/>
      <c r="ASA39" s="265"/>
      <c r="ASB39" s="720"/>
      <c r="ASC39" s="720"/>
      <c r="ASD39" s="668"/>
      <c r="ASE39" s="670"/>
      <c r="ASF39" s="669"/>
      <c r="ASG39" s="671"/>
      <c r="ASH39" s="672"/>
      <c r="ASI39" s="672"/>
      <c r="ASJ39" s="673"/>
      <c r="ASK39" s="263">
        <f>'別表_個別勤務状況（1～60）'!$A$39</f>
        <v>25</v>
      </c>
      <c r="ASL39" s="264" t="str">
        <f>'別表_個別勤務状況（1～60）'!$B$39</f>
        <v>日</v>
      </c>
      <c r="ASM39" s="660"/>
      <c r="ASN39" s="661"/>
      <c r="ASO39" s="660"/>
      <c r="ASP39" s="661"/>
      <c r="ASQ39" s="660"/>
      <c r="ASR39" s="661"/>
      <c r="ASS39" s="660"/>
      <c r="AST39" s="661"/>
      <c r="ASU39" s="662" t="str">
        <f>IFERROR(IF(OR(ASL39="日",ASL39="祝",ASL39=0,ASM39=""),"　",MAX(IF(AND(ASM39&lt;=ASU14,ASO39&gt;ASV14),ASV14-ASU14,IF(AND(ASM39&gt;ASU14,ASO39&lt;=ASV14),ASO39-ASM39,IF(AND(ASM39&lt;=ASU14,ASO39&lt;=ASV14),ASO39-ASU14,IF(AND(ASM39&gt;ASU14,ASO39&gt;ASV14),ASV14-ASM39,0)))),0)),0)</f>
        <v>　</v>
      </c>
      <c r="ASV39" s="663"/>
      <c r="ASW39" s="664"/>
      <c r="ASX39" s="662" t="str">
        <f>IFERROR(IF(OR(ASL39="日",ASL39="祝",ASL39=0,ASQ39=""),"　",MAX(IF(AND(ASQ39&gt;ATA14,ASS39&gt;ASY14),0,IF(AND(ASQ39&lt;=ATA14,ASQ39&gt;ASX14,ASS39&gt;ASY14),ATA14-ASQ39,IF(AND(ASQ39&lt;=ATA14,ASQ39&lt;=ASX14,ASS39&gt;ASY14),ATA14-ASX14,IF(AND(ASQ39&gt;ASX14,ASS39&lt;=ASY14),ASS39-ASQ39,IF(AND(ASQ39&lt;=ASX14,ASS39&lt;=ASY14),ASS39-ASX14,0))))),0)),0)</f>
        <v>　</v>
      </c>
      <c r="ASY39" s="663"/>
      <c r="ASZ39" s="664"/>
      <c r="ATA39" s="662" t="str">
        <f>IFERROR(IF(OR(ASL39="日",ASL39="祝",ASL39=0,ASQ39=0),"　",MAX(IF(AND(ASQ39&lt;=ATA14,ASS39&gt;ATB14),ATB14-ATA14,IF(ASS39&lt;=ATB14,0,IF(AND(ASQ39&gt;ATA14,ASS39&gt;ATB14),ATB14-ASQ39,0))),0)),0)</f>
        <v>　</v>
      </c>
      <c r="ATB39" s="663"/>
      <c r="ATC39" s="664"/>
      <c r="ATD39" s="662" t="str">
        <f>IFERROR(IF(OR(ASL39="日",ASL39="祝",ASL39=0,ASQ39=0),"　",MAX(IF(ASQ39&gt;ATD14,ASS39-ASQ39,IF(ASQ39&lt;=ATD14,ASS39-ATD14,0)),0)),0)</f>
        <v>　</v>
      </c>
      <c r="ATE39" s="663"/>
      <c r="ATF39" s="664"/>
      <c r="ATG39" s="662" t="str">
        <f>IFERROR(IF(OR(ASL39="日",ASL39="祝",ASL39=0,ASM39=""),"　",MAX(IF(AND(ASM39&lt;=ATG14,ASO39&gt;ATH14),ATH14-ATG14,IF(AND(ASM39&gt;ATG14,ASO39&lt;=ATH14),ASO39-ASM39,IF(AND(ASM39&lt;=ATG14,ASO39&lt;=ATH14),ASO39-ATG14,IF(AND(ASM39&gt;ATG14,ASO39&gt;ATH14),ATH14-ASM39,0)))),0)),0)</f>
        <v>　</v>
      </c>
      <c r="ATH39" s="663"/>
      <c r="ATI39" s="664"/>
      <c r="ATJ39" s="662" t="str">
        <f>IFERROR(IF(OR(ASL39="日",ASL39="祝",ASL39=0,ASQ39=0),"　",MAX(IF(AND(ASQ39&gt;ATM14,ASS39&gt;ATK14),0,IF(AND(ASQ39&lt;=ATM14,ASQ39&gt;ATJ14,ASS39&gt;ATK14),ATM14-ASQ39,IF(AND(ASQ39&lt;=ATM14,ASQ39&lt;=ATJ14,ASS39&gt;ATK14),ATM14-ATJ14,IF(AND(ASQ39&gt;ATJ14,ASS39&lt;=ATK14),ASS39-ASQ39,IF(AND(ASQ39&lt;=ATJ14,ASS39&lt;=ATK14),ASS39-ATJ14,0))))),0)),0)</f>
        <v>　</v>
      </c>
      <c r="ATK39" s="663"/>
      <c r="ATL39" s="664"/>
      <c r="ATM39" s="662" t="str">
        <f>IFERROR(IF(OR(ASL39="日",ASL39="祝",ASL39=0,ASQ39=0),"　",MAX(IF(AND(ASQ39&lt;=ATM14,ASS39&gt;ATN14),ATN14-ATM14,IF(ASS39&lt;=ATN14,0,IF(AND(ASQ39&gt;ATM14,ASS39&gt;ATN14),ATN14-ASQ39,0))),0)),0)</f>
        <v>　</v>
      </c>
      <c r="ATN39" s="663"/>
      <c r="ATO39" s="664"/>
      <c r="ATP39" s="662" t="str">
        <f t="shared" si="20"/>
        <v>　</v>
      </c>
      <c r="ATQ39" s="663"/>
      <c r="ATR39" s="664"/>
      <c r="ATS39" s="665" t="str">
        <f>IF(ATV39="×",TIME(0,0,0),IF(AUF4="非常勤",ASU39,ATG39))</f>
        <v>　</v>
      </c>
      <c r="ATT39" s="666"/>
      <c r="ATU39" s="667"/>
      <c r="ATV39" s="265"/>
      <c r="ATW39" s="665" t="str">
        <f>IF(ATZ39="×",TIME(0,0,0),IF(AUF4="非常勤",ASX39,ATJ39))</f>
        <v>　</v>
      </c>
      <c r="ATX39" s="666"/>
      <c r="ATY39" s="667"/>
      <c r="ATZ39" s="265"/>
      <c r="AUA39" s="665" t="str">
        <f>IF(AUD39="×",TIME(0,0,0),IF(AUF4="非常勤",ATA39,ATM39))</f>
        <v>　</v>
      </c>
      <c r="AUB39" s="666"/>
      <c r="AUC39" s="667"/>
      <c r="AUD39" s="265"/>
      <c r="AUE39" s="665" t="str">
        <f>IF(AUH39="×",TIME(0,0,0),IF(AUF4="非常勤",ATD39,ATP39))</f>
        <v>　</v>
      </c>
      <c r="AUF39" s="666"/>
      <c r="AUG39" s="667"/>
      <c r="AUH39" s="265"/>
      <c r="AUI39" s="720"/>
      <c r="AUJ39" s="720"/>
      <c r="AUK39" s="668"/>
      <c r="AUL39" s="670"/>
      <c r="AUM39" s="669"/>
      <c r="AUN39" s="671"/>
      <c r="AUO39" s="672"/>
      <c r="AUP39" s="672"/>
      <c r="AUQ39" s="673"/>
      <c r="AUR39" s="263">
        <f>'別表_個別勤務状況（1～60）'!$A$39</f>
        <v>25</v>
      </c>
      <c r="AUS39" s="264" t="str">
        <f>'別表_個別勤務状況（1～60）'!$B$39</f>
        <v>日</v>
      </c>
      <c r="AUT39" s="660"/>
      <c r="AUU39" s="661"/>
      <c r="AUV39" s="660"/>
      <c r="AUW39" s="661"/>
      <c r="AUX39" s="660"/>
      <c r="AUY39" s="661"/>
      <c r="AUZ39" s="660"/>
      <c r="AVA39" s="661"/>
      <c r="AVB39" s="662" t="str">
        <f>IFERROR(IF(OR(AUS39="日",AUS39="祝",AUS39=0,AUT39=""),"　",MAX(IF(AND(AUT39&lt;=AVB14,AUV39&gt;AVC14),AVC14-AVB14,IF(AND(AUT39&gt;AVB14,AUV39&lt;=AVC14),AUV39-AUT39,IF(AND(AUT39&lt;=AVB14,AUV39&lt;=AVC14),AUV39-AVB14,IF(AND(AUT39&gt;AVB14,AUV39&gt;AVC14),AVC14-AUT39,0)))),0)),0)</f>
        <v>　</v>
      </c>
      <c r="AVC39" s="663"/>
      <c r="AVD39" s="664"/>
      <c r="AVE39" s="662" t="str">
        <f>IFERROR(IF(OR(AUS39="日",AUS39="祝",AUS39=0,AUX39=""),"　",MAX(IF(AND(AUX39&gt;AVH14,AUZ39&gt;AVF14),0,IF(AND(AUX39&lt;=AVH14,AUX39&gt;AVE14,AUZ39&gt;AVF14),AVH14-AUX39,IF(AND(AUX39&lt;=AVH14,AUX39&lt;=AVE14,AUZ39&gt;AVF14),AVH14-AVE14,IF(AND(AUX39&gt;AVE14,AUZ39&lt;=AVF14),AUZ39-AUX39,IF(AND(AUX39&lt;=AVE14,AUZ39&lt;=AVF14),AUZ39-AVE14,0))))),0)),0)</f>
        <v>　</v>
      </c>
      <c r="AVF39" s="663"/>
      <c r="AVG39" s="664"/>
      <c r="AVH39" s="662" t="str">
        <f>IFERROR(IF(OR(AUS39="日",AUS39="祝",AUS39=0,AUX39=0),"　",MAX(IF(AND(AUX39&lt;=AVH14,AUZ39&gt;AVI14),AVI14-AVH14,IF(AUZ39&lt;=AVI14,0,IF(AND(AUX39&gt;AVH14,AUZ39&gt;AVI14),AVI14-AUX39,0))),0)),0)</f>
        <v>　</v>
      </c>
      <c r="AVI39" s="663"/>
      <c r="AVJ39" s="664"/>
      <c r="AVK39" s="662" t="str">
        <f>IFERROR(IF(OR(AUS39="日",AUS39="祝",AUS39=0,AUX39=0),"　",MAX(IF(AUX39&gt;AVK14,AUZ39-AUX39,IF(AUX39&lt;=AVK14,AUZ39-AVK14,0)),0)),0)</f>
        <v>　</v>
      </c>
      <c r="AVL39" s="663"/>
      <c r="AVM39" s="664"/>
      <c r="AVN39" s="662" t="str">
        <f>IFERROR(IF(OR(AUS39="日",AUS39="祝",AUS39=0,AUT39=""),"　",MAX(IF(AND(AUT39&lt;=AVN14,AUV39&gt;AVO14),AVO14-AVN14,IF(AND(AUT39&gt;AVN14,AUV39&lt;=AVO14),AUV39-AUT39,IF(AND(AUT39&lt;=AVN14,AUV39&lt;=AVO14),AUV39-AVN14,IF(AND(AUT39&gt;AVN14,AUV39&gt;AVO14),AVO14-AUT39,0)))),0)),0)</f>
        <v>　</v>
      </c>
      <c r="AVO39" s="663"/>
      <c r="AVP39" s="664"/>
      <c r="AVQ39" s="662" t="str">
        <f>IFERROR(IF(OR(AUS39="日",AUS39="祝",AUS39=0,AUX39=0),"　",MAX(IF(AND(AUX39&gt;AVT14,AUZ39&gt;AVR14),0,IF(AND(AUX39&lt;=AVT14,AUX39&gt;AVQ14,AUZ39&gt;AVR14),AVT14-AUX39,IF(AND(AUX39&lt;=AVT14,AUX39&lt;=AVQ14,AUZ39&gt;AVR14),AVT14-AVQ14,IF(AND(AUX39&gt;AVQ14,AUZ39&lt;=AVR14),AUZ39-AUX39,IF(AND(AUX39&lt;=AVQ14,AUZ39&lt;=AVR14),AUZ39-AVQ14,0))))),0)),0)</f>
        <v>　</v>
      </c>
      <c r="AVR39" s="663"/>
      <c r="AVS39" s="664"/>
      <c r="AVT39" s="662" t="str">
        <f>IFERROR(IF(OR(AUS39="日",AUS39="祝",AUS39=0,AUX39=0),"　",MAX(IF(AND(AUX39&lt;=AVT14,AUZ39&gt;AVU14),AVU14-AVT14,IF(AUZ39&lt;=AVU14,0,IF(AND(AUX39&gt;AVT14,AUZ39&gt;AVU14),AVU14-AUX39,0))),0)),0)</f>
        <v>　</v>
      </c>
      <c r="AVU39" s="663"/>
      <c r="AVV39" s="664"/>
      <c r="AVW39" s="662" t="str">
        <f t="shared" si="21"/>
        <v>　</v>
      </c>
      <c r="AVX39" s="663"/>
      <c r="AVY39" s="664"/>
      <c r="AVZ39" s="665" t="str">
        <f>IF(AWC39="×",TIME(0,0,0),IF(AWM4="非常勤",AVB39,AVN39))</f>
        <v>　</v>
      </c>
      <c r="AWA39" s="666"/>
      <c r="AWB39" s="667"/>
      <c r="AWC39" s="265"/>
      <c r="AWD39" s="665" t="str">
        <f>IF(AWG39="×",TIME(0,0,0),IF(AWM4="非常勤",AVE39,AVQ39))</f>
        <v>　</v>
      </c>
      <c r="AWE39" s="666"/>
      <c r="AWF39" s="667"/>
      <c r="AWG39" s="265"/>
      <c r="AWH39" s="665" t="str">
        <f>IF(AWK39="×",TIME(0,0,0),IF(AWM4="非常勤",AVH39,AVT39))</f>
        <v>　</v>
      </c>
      <c r="AWI39" s="666"/>
      <c r="AWJ39" s="667"/>
      <c r="AWK39" s="265"/>
      <c r="AWL39" s="665" t="str">
        <f>IF(AWO39="×",TIME(0,0,0),IF(AWM4="非常勤",AVK39,AVW39))</f>
        <v>　</v>
      </c>
      <c r="AWM39" s="666"/>
      <c r="AWN39" s="667"/>
      <c r="AWO39" s="265"/>
      <c r="AWP39" s="720"/>
      <c r="AWQ39" s="720"/>
      <c r="AWR39" s="668"/>
      <c r="AWS39" s="670"/>
      <c r="AWT39" s="669"/>
      <c r="AWU39" s="671"/>
      <c r="AWV39" s="672"/>
      <c r="AWW39" s="672"/>
      <c r="AWX39" s="673"/>
      <c r="AWY39" s="263">
        <f>'別表_個別勤務状況（1～60）'!$A$39</f>
        <v>25</v>
      </c>
      <c r="AWZ39" s="264" t="str">
        <f>'別表_個別勤務状況（1～60）'!$B$39</f>
        <v>日</v>
      </c>
      <c r="AXA39" s="660"/>
      <c r="AXB39" s="661"/>
      <c r="AXC39" s="660"/>
      <c r="AXD39" s="661"/>
      <c r="AXE39" s="660"/>
      <c r="AXF39" s="661"/>
      <c r="AXG39" s="660"/>
      <c r="AXH39" s="661"/>
      <c r="AXI39" s="662" t="str">
        <f>IFERROR(IF(OR(AWZ39="日",AWZ39="祝",AWZ39=0,AXA39=""),"　",MAX(IF(AND(AXA39&lt;=AXI14,AXC39&gt;AXJ14),AXJ14-AXI14,IF(AND(AXA39&gt;AXI14,AXC39&lt;=AXJ14),AXC39-AXA39,IF(AND(AXA39&lt;=AXI14,AXC39&lt;=AXJ14),AXC39-AXI14,IF(AND(AXA39&gt;AXI14,AXC39&gt;AXJ14),AXJ14-AXA39,0)))),0)),0)</f>
        <v>　</v>
      </c>
      <c r="AXJ39" s="663"/>
      <c r="AXK39" s="664"/>
      <c r="AXL39" s="662" t="str">
        <f>IFERROR(IF(OR(AWZ39="日",AWZ39="祝",AWZ39=0,AXE39=""),"　",MAX(IF(AND(AXE39&gt;AXO14,AXG39&gt;AXM14),0,IF(AND(AXE39&lt;=AXO14,AXE39&gt;AXL14,AXG39&gt;AXM14),AXO14-AXE39,IF(AND(AXE39&lt;=AXO14,AXE39&lt;=AXL14,AXG39&gt;AXM14),AXO14-AXL14,IF(AND(AXE39&gt;AXL14,AXG39&lt;=AXM14),AXG39-AXE39,IF(AND(AXE39&lt;=AXL14,AXG39&lt;=AXM14),AXG39-AXL14,0))))),0)),0)</f>
        <v>　</v>
      </c>
      <c r="AXM39" s="663"/>
      <c r="AXN39" s="664"/>
      <c r="AXO39" s="662" t="str">
        <f>IFERROR(IF(OR(AWZ39="日",AWZ39="祝",AWZ39=0,AXE39=0),"　",MAX(IF(AND(AXE39&lt;=AXO14,AXG39&gt;AXP14),AXP14-AXO14,IF(AXG39&lt;=AXP14,0,IF(AND(AXE39&gt;AXO14,AXG39&gt;AXP14),AXP14-AXE39,0))),0)),0)</f>
        <v>　</v>
      </c>
      <c r="AXP39" s="663"/>
      <c r="AXQ39" s="664"/>
      <c r="AXR39" s="662" t="str">
        <f>IFERROR(IF(OR(AWZ39="日",AWZ39="祝",AWZ39=0,AXE39=0),"　",MAX(IF(AXE39&gt;AXR14,AXG39-AXE39,IF(AXE39&lt;=AXR14,AXG39-AXR14,0)),0)),0)</f>
        <v>　</v>
      </c>
      <c r="AXS39" s="663"/>
      <c r="AXT39" s="664"/>
      <c r="AXU39" s="662" t="str">
        <f>IFERROR(IF(OR(AWZ39="日",AWZ39="祝",AWZ39=0,AXA39=""),"　",MAX(IF(AND(AXA39&lt;=AXU14,AXC39&gt;AXV14),AXV14-AXU14,IF(AND(AXA39&gt;AXU14,AXC39&lt;=AXV14),AXC39-AXA39,IF(AND(AXA39&lt;=AXU14,AXC39&lt;=AXV14),AXC39-AXU14,IF(AND(AXA39&gt;AXU14,AXC39&gt;AXV14),AXV14-AXA39,0)))),0)),0)</f>
        <v>　</v>
      </c>
      <c r="AXV39" s="663"/>
      <c r="AXW39" s="664"/>
      <c r="AXX39" s="662" t="str">
        <f>IFERROR(IF(OR(AWZ39="日",AWZ39="祝",AWZ39=0,AXE39=0),"　",MAX(IF(AND(AXE39&gt;AYA14,AXG39&gt;AXY14),0,IF(AND(AXE39&lt;=AYA14,AXE39&gt;AXX14,AXG39&gt;AXY14),AYA14-AXE39,IF(AND(AXE39&lt;=AYA14,AXE39&lt;=AXX14,AXG39&gt;AXY14),AYA14-AXX14,IF(AND(AXE39&gt;AXX14,AXG39&lt;=AXY14),AXG39-AXE39,IF(AND(AXE39&lt;=AXX14,AXG39&lt;=AXY14),AXG39-AXX14,0))))),0)),0)</f>
        <v>　</v>
      </c>
      <c r="AXY39" s="663"/>
      <c r="AXZ39" s="664"/>
      <c r="AYA39" s="662" t="str">
        <f>IFERROR(IF(OR(AWZ39="日",AWZ39="祝",AWZ39=0,AXE39=0),"　",MAX(IF(AND(AXE39&lt;=AYA14,AXG39&gt;AYB14),AYB14-AYA14,IF(AXG39&lt;=AYB14,0,IF(AND(AXE39&gt;AYA14,AXG39&gt;AYB14),AYB14-AXE39,0))),0)),0)</f>
        <v>　</v>
      </c>
      <c r="AYB39" s="663"/>
      <c r="AYC39" s="664"/>
      <c r="AYD39" s="662" t="str">
        <f t="shared" si="22"/>
        <v>　</v>
      </c>
      <c r="AYE39" s="663"/>
      <c r="AYF39" s="664"/>
      <c r="AYG39" s="665" t="str">
        <f>IF(AYJ39="×",TIME(0,0,0),IF(AYT4="非常勤",AXI39,AXU39))</f>
        <v>　</v>
      </c>
      <c r="AYH39" s="666"/>
      <c r="AYI39" s="667"/>
      <c r="AYJ39" s="265"/>
      <c r="AYK39" s="665" t="str">
        <f>IF(AYN39="×",TIME(0,0,0),IF(AYT4="非常勤",AXL39,AXX39))</f>
        <v>　</v>
      </c>
      <c r="AYL39" s="666"/>
      <c r="AYM39" s="667"/>
      <c r="AYN39" s="265"/>
      <c r="AYO39" s="665" t="str">
        <f>IF(AYR39="×",TIME(0,0,0),IF(AYT4="非常勤",AXO39,AYA39))</f>
        <v>　</v>
      </c>
      <c r="AYP39" s="666"/>
      <c r="AYQ39" s="667"/>
      <c r="AYR39" s="265"/>
      <c r="AYS39" s="665" t="str">
        <f>IF(AYV39="×",TIME(0,0,0),IF(AYT4="非常勤",AXR39,AYD39))</f>
        <v>　</v>
      </c>
      <c r="AYT39" s="666"/>
      <c r="AYU39" s="667"/>
      <c r="AYV39" s="265"/>
      <c r="AYW39" s="720"/>
      <c r="AYX39" s="720"/>
      <c r="AYY39" s="668"/>
      <c r="AYZ39" s="670"/>
      <c r="AZA39" s="669"/>
      <c r="AZB39" s="671"/>
      <c r="AZC39" s="672"/>
      <c r="AZD39" s="672"/>
      <c r="AZE39" s="673"/>
      <c r="AZF39" s="263">
        <f>'別表_個別勤務状況（1～60）'!$A$39</f>
        <v>25</v>
      </c>
      <c r="AZG39" s="264" t="str">
        <f>'別表_個別勤務状況（1～60）'!$B$39</f>
        <v>日</v>
      </c>
      <c r="AZH39" s="660"/>
      <c r="AZI39" s="661"/>
      <c r="AZJ39" s="660"/>
      <c r="AZK39" s="661"/>
      <c r="AZL39" s="660"/>
      <c r="AZM39" s="661"/>
      <c r="AZN39" s="660"/>
      <c r="AZO39" s="661"/>
      <c r="AZP39" s="662" t="str">
        <f>IFERROR(IF(OR(AZG39="日",AZG39="祝",AZG39=0,AZH39=""),"　",MAX(IF(AND(AZH39&lt;=AZP14,AZJ39&gt;AZQ14),AZQ14-AZP14,IF(AND(AZH39&gt;AZP14,AZJ39&lt;=AZQ14),AZJ39-AZH39,IF(AND(AZH39&lt;=AZP14,AZJ39&lt;=AZQ14),AZJ39-AZP14,IF(AND(AZH39&gt;AZP14,AZJ39&gt;AZQ14),AZQ14-AZH39,0)))),0)),0)</f>
        <v>　</v>
      </c>
      <c r="AZQ39" s="663"/>
      <c r="AZR39" s="664"/>
      <c r="AZS39" s="662" t="str">
        <f>IFERROR(IF(OR(AZG39="日",AZG39="祝",AZG39=0,AZL39=""),"　",MAX(IF(AND(AZL39&gt;AZV14,AZN39&gt;AZT14),0,IF(AND(AZL39&lt;=AZV14,AZL39&gt;AZS14,AZN39&gt;AZT14),AZV14-AZL39,IF(AND(AZL39&lt;=AZV14,AZL39&lt;=AZS14,AZN39&gt;AZT14),AZV14-AZS14,IF(AND(AZL39&gt;AZS14,AZN39&lt;=AZT14),AZN39-AZL39,IF(AND(AZL39&lt;=AZS14,AZN39&lt;=AZT14),AZN39-AZS14,0))))),0)),0)</f>
        <v>　</v>
      </c>
      <c r="AZT39" s="663"/>
      <c r="AZU39" s="664"/>
      <c r="AZV39" s="662" t="str">
        <f>IFERROR(IF(OR(AZG39="日",AZG39="祝",AZG39=0,AZL39=0),"　",MAX(IF(AND(AZL39&lt;=AZV14,AZN39&gt;AZW14),AZW14-AZV14,IF(AZN39&lt;=AZW14,0,IF(AND(AZL39&gt;AZV14,AZN39&gt;AZW14),AZW14-AZL39,0))),0)),0)</f>
        <v>　</v>
      </c>
      <c r="AZW39" s="663"/>
      <c r="AZX39" s="664"/>
      <c r="AZY39" s="662" t="str">
        <f>IFERROR(IF(OR(AZG39="日",AZG39="祝",AZG39=0,AZL39=0),"　",MAX(IF(AZL39&gt;AZY14,AZN39-AZL39,IF(AZL39&lt;=AZY14,AZN39-AZY14,0)),0)),0)</f>
        <v>　</v>
      </c>
      <c r="AZZ39" s="663"/>
      <c r="BAA39" s="664"/>
      <c r="BAB39" s="662" t="str">
        <f>IFERROR(IF(OR(AZG39="日",AZG39="祝",AZG39=0,AZH39=""),"　",MAX(IF(AND(AZH39&lt;=BAB14,AZJ39&gt;BAC14),BAC14-BAB14,IF(AND(AZH39&gt;BAB14,AZJ39&lt;=BAC14),AZJ39-AZH39,IF(AND(AZH39&lt;=BAB14,AZJ39&lt;=BAC14),AZJ39-BAB14,IF(AND(AZH39&gt;BAB14,AZJ39&gt;BAC14),BAC14-AZH39,0)))),0)),0)</f>
        <v>　</v>
      </c>
      <c r="BAC39" s="663"/>
      <c r="BAD39" s="664"/>
      <c r="BAE39" s="662" t="str">
        <f>IFERROR(IF(OR(AZG39="日",AZG39="祝",AZG39=0,AZL39=0),"　",MAX(IF(AND(AZL39&gt;BAH14,AZN39&gt;BAF14),0,IF(AND(AZL39&lt;=BAH14,AZL39&gt;BAE14,AZN39&gt;BAF14),BAH14-AZL39,IF(AND(AZL39&lt;=BAH14,AZL39&lt;=BAE14,AZN39&gt;BAF14),BAH14-BAE14,IF(AND(AZL39&gt;BAE14,AZN39&lt;=BAF14),AZN39-AZL39,IF(AND(AZL39&lt;=BAE14,AZN39&lt;=BAF14),AZN39-BAE14,0))))),0)),0)</f>
        <v>　</v>
      </c>
      <c r="BAF39" s="663"/>
      <c r="BAG39" s="664"/>
      <c r="BAH39" s="662" t="str">
        <f>IFERROR(IF(OR(AZG39="日",AZG39="祝",AZG39=0,AZL39=0),"　",MAX(IF(AND(AZL39&lt;=BAH14,AZN39&gt;BAI14),BAI14-BAH14,IF(AZN39&lt;=BAI14,0,IF(AND(AZL39&gt;BAH14,AZN39&gt;BAI14),BAI14-AZL39,0))),0)),0)</f>
        <v>　</v>
      </c>
      <c r="BAI39" s="663"/>
      <c r="BAJ39" s="664"/>
      <c r="BAK39" s="662" t="str">
        <f t="shared" si="23"/>
        <v>　</v>
      </c>
      <c r="BAL39" s="663"/>
      <c r="BAM39" s="664"/>
      <c r="BAN39" s="665" t="str">
        <f>IF(BAQ39="×",TIME(0,0,0),IF(BBA4="非常勤",AZP39,BAB39))</f>
        <v>　</v>
      </c>
      <c r="BAO39" s="666"/>
      <c r="BAP39" s="667"/>
      <c r="BAQ39" s="265"/>
      <c r="BAR39" s="665" t="str">
        <f>IF(BAU39="×",TIME(0,0,0),IF(BBA4="非常勤",AZS39,BAE39))</f>
        <v>　</v>
      </c>
      <c r="BAS39" s="666"/>
      <c r="BAT39" s="667"/>
      <c r="BAU39" s="265"/>
      <c r="BAV39" s="665" t="str">
        <f>IF(BAY39="×",TIME(0,0,0),IF(BBA4="非常勤",AZV39,BAH39))</f>
        <v>　</v>
      </c>
      <c r="BAW39" s="666"/>
      <c r="BAX39" s="667"/>
      <c r="BAY39" s="265"/>
      <c r="BAZ39" s="665" t="str">
        <f>IF(BBC39="×",TIME(0,0,0),IF(BBA4="非常勤",AZY39,BAK39))</f>
        <v>　</v>
      </c>
      <c r="BBA39" s="666"/>
      <c r="BBB39" s="667"/>
      <c r="BBC39" s="265"/>
      <c r="BBD39" s="720"/>
      <c r="BBE39" s="720"/>
      <c r="BBF39" s="668"/>
      <c r="BBG39" s="670"/>
      <c r="BBH39" s="669"/>
      <c r="BBI39" s="671"/>
      <c r="BBJ39" s="672"/>
      <c r="BBK39" s="672"/>
      <c r="BBL39" s="673"/>
      <c r="BBM39" s="263">
        <f>'別表_個別勤務状況（1～60）'!$A$39</f>
        <v>25</v>
      </c>
      <c r="BBN39" s="264" t="str">
        <f>'別表_個別勤務状況（1～60）'!$B$39</f>
        <v>日</v>
      </c>
      <c r="BBO39" s="660"/>
      <c r="BBP39" s="661"/>
      <c r="BBQ39" s="660"/>
      <c r="BBR39" s="661"/>
      <c r="BBS39" s="660"/>
      <c r="BBT39" s="661"/>
      <c r="BBU39" s="660"/>
      <c r="BBV39" s="661"/>
      <c r="BBW39" s="662" t="str">
        <f>IFERROR(IF(OR(BBN39="日",BBN39="祝",BBN39=0,BBO39=""),"　",MAX(IF(AND(BBO39&lt;=BBW14,BBQ39&gt;BBX14),BBX14-BBW14,IF(AND(BBO39&gt;BBW14,BBQ39&lt;=BBX14),BBQ39-BBO39,IF(AND(BBO39&lt;=BBW14,BBQ39&lt;=BBX14),BBQ39-BBW14,IF(AND(BBO39&gt;BBW14,BBQ39&gt;BBX14),BBX14-BBO39,0)))),0)),0)</f>
        <v>　</v>
      </c>
      <c r="BBX39" s="663"/>
      <c r="BBY39" s="664"/>
      <c r="BBZ39" s="662" t="str">
        <f>IFERROR(IF(OR(BBN39="日",BBN39="祝",BBN39=0,BBS39=""),"　",MAX(IF(AND(BBS39&gt;BCC14,BBU39&gt;BCA14),0,IF(AND(BBS39&lt;=BCC14,BBS39&gt;BBZ14,BBU39&gt;BCA14),BCC14-BBS39,IF(AND(BBS39&lt;=BCC14,BBS39&lt;=BBZ14,BBU39&gt;BCA14),BCC14-BBZ14,IF(AND(BBS39&gt;BBZ14,BBU39&lt;=BCA14),BBU39-BBS39,IF(AND(BBS39&lt;=BBZ14,BBU39&lt;=BCA14),BBU39-BBZ14,0))))),0)),0)</f>
        <v>　</v>
      </c>
      <c r="BCA39" s="663"/>
      <c r="BCB39" s="664"/>
      <c r="BCC39" s="662" t="str">
        <f>IFERROR(IF(OR(BBN39="日",BBN39="祝",BBN39=0,BBS39=0),"　",MAX(IF(AND(BBS39&lt;=BCC14,BBU39&gt;BCD14),BCD14-BCC14,IF(BBU39&lt;=BCD14,0,IF(AND(BBS39&gt;BCC14,BBU39&gt;BCD14),BCD14-BBS39,0))),0)),0)</f>
        <v>　</v>
      </c>
      <c r="BCD39" s="663"/>
      <c r="BCE39" s="664"/>
      <c r="BCF39" s="662" t="str">
        <f>IFERROR(IF(OR(BBN39="日",BBN39="祝",BBN39=0,BBS39=0),"　",MAX(IF(BBS39&gt;BCF14,BBU39-BBS39,IF(BBS39&lt;=BCF14,BBU39-BCF14,0)),0)),0)</f>
        <v>　</v>
      </c>
      <c r="BCG39" s="663"/>
      <c r="BCH39" s="664"/>
      <c r="BCI39" s="662" t="str">
        <f>IFERROR(IF(OR(BBN39="日",BBN39="祝",BBN39=0,BBO39=""),"　",MAX(IF(AND(BBO39&lt;=BCI14,BBQ39&gt;BCJ14),BCJ14-BCI14,IF(AND(BBO39&gt;BCI14,BBQ39&lt;=BCJ14),BBQ39-BBO39,IF(AND(BBO39&lt;=BCI14,BBQ39&lt;=BCJ14),BBQ39-BCI14,IF(AND(BBO39&gt;BCI14,BBQ39&gt;BCJ14),BCJ14-BBO39,0)))),0)),0)</f>
        <v>　</v>
      </c>
      <c r="BCJ39" s="663"/>
      <c r="BCK39" s="664"/>
      <c r="BCL39" s="662" t="str">
        <f>IFERROR(IF(OR(BBN39="日",BBN39="祝",BBN39=0,BBS39=0),"　",MAX(IF(AND(BBS39&gt;BCO14,BBU39&gt;BCM14),0,IF(AND(BBS39&lt;=BCO14,BBS39&gt;BCL14,BBU39&gt;BCM14),BCO14-BBS39,IF(AND(BBS39&lt;=BCO14,BBS39&lt;=BCL14,BBU39&gt;BCM14),BCO14-BCL14,IF(AND(BBS39&gt;BCL14,BBU39&lt;=BCM14),BBU39-BBS39,IF(AND(BBS39&lt;=BCL14,BBU39&lt;=BCM14),BBU39-BCL14,0))))),0)),0)</f>
        <v>　</v>
      </c>
      <c r="BCM39" s="663"/>
      <c r="BCN39" s="664"/>
      <c r="BCO39" s="662" t="str">
        <f>IFERROR(IF(OR(BBN39="日",BBN39="祝",BBN39=0,BBS39=0),"　",MAX(IF(AND(BBS39&lt;=BCO14,BBU39&gt;BCP14),BCP14-BCO14,IF(BBU39&lt;=BCP14,0,IF(AND(BBS39&gt;BCO14,BBU39&gt;BCP14),BCP14-BBS39,0))),0)),0)</f>
        <v>　</v>
      </c>
      <c r="BCP39" s="663"/>
      <c r="BCQ39" s="664"/>
      <c r="BCR39" s="662" t="str">
        <f t="shared" si="24"/>
        <v>　</v>
      </c>
      <c r="BCS39" s="663"/>
      <c r="BCT39" s="664"/>
      <c r="BCU39" s="665" t="str">
        <f>IF(BCX39="×",TIME(0,0,0),IF(BDH4="非常勤",BBW39,BCI39))</f>
        <v>　</v>
      </c>
      <c r="BCV39" s="666"/>
      <c r="BCW39" s="667"/>
      <c r="BCX39" s="265"/>
      <c r="BCY39" s="665" t="str">
        <f>IF(BDB39="×",TIME(0,0,0),IF(BDH4="非常勤",BBZ39,BCL39))</f>
        <v>　</v>
      </c>
      <c r="BCZ39" s="666"/>
      <c r="BDA39" s="667"/>
      <c r="BDB39" s="265"/>
      <c r="BDC39" s="665" t="str">
        <f>IF(BDF39="×",TIME(0,0,0),IF(BDH4="非常勤",BCC39,BCO39))</f>
        <v>　</v>
      </c>
      <c r="BDD39" s="666"/>
      <c r="BDE39" s="667"/>
      <c r="BDF39" s="265"/>
      <c r="BDG39" s="665" t="str">
        <f>IF(BDJ39="×",TIME(0,0,0),IF(BDH4="非常勤",BCF39,BCR39))</f>
        <v>　</v>
      </c>
      <c r="BDH39" s="666"/>
      <c r="BDI39" s="667"/>
      <c r="BDJ39" s="265"/>
      <c r="BDK39" s="720"/>
      <c r="BDL39" s="720"/>
      <c r="BDM39" s="668"/>
      <c r="BDN39" s="670"/>
      <c r="BDO39" s="669"/>
      <c r="BDP39" s="671"/>
      <c r="BDQ39" s="672"/>
      <c r="BDR39" s="672"/>
      <c r="BDS39" s="673"/>
      <c r="BDT39" s="263">
        <f>'別表_個別勤務状況（1～60）'!$A$39</f>
        <v>25</v>
      </c>
      <c r="BDU39" s="264" t="str">
        <f>'別表_個別勤務状況（1～60）'!$B$39</f>
        <v>日</v>
      </c>
      <c r="BDV39" s="660"/>
      <c r="BDW39" s="661"/>
      <c r="BDX39" s="660"/>
      <c r="BDY39" s="661"/>
      <c r="BDZ39" s="660"/>
      <c r="BEA39" s="661"/>
      <c r="BEB39" s="660"/>
      <c r="BEC39" s="661"/>
      <c r="BED39" s="662" t="str">
        <f>IFERROR(IF(OR(BDU39="日",BDU39="祝",BDU39=0,BDV39=""),"　",MAX(IF(AND(BDV39&lt;=BED14,BDX39&gt;BEE14),BEE14-BED14,IF(AND(BDV39&gt;BED14,BDX39&lt;=BEE14),BDX39-BDV39,IF(AND(BDV39&lt;=BED14,BDX39&lt;=BEE14),BDX39-BED14,IF(AND(BDV39&gt;BED14,BDX39&gt;BEE14),BEE14-BDV39,0)))),0)),0)</f>
        <v>　</v>
      </c>
      <c r="BEE39" s="663"/>
      <c r="BEF39" s="664"/>
      <c r="BEG39" s="662" t="str">
        <f>IFERROR(IF(OR(BDU39="日",BDU39="祝",BDU39=0,BDZ39=""),"　",MAX(IF(AND(BDZ39&gt;BEJ14,BEB39&gt;BEH14),0,IF(AND(BDZ39&lt;=BEJ14,BDZ39&gt;BEG14,BEB39&gt;BEH14),BEJ14-BDZ39,IF(AND(BDZ39&lt;=BEJ14,BDZ39&lt;=BEG14,BEB39&gt;BEH14),BEJ14-BEG14,IF(AND(BDZ39&gt;BEG14,BEB39&lt;=BEH14),BEB39-BDZ39,IF(AND(BDZ39&lt;=BEG14,BEB39&lt;=BEH14),BEB39-BEG14,0))))),0)),0)</f>
        <v>　</v>
      </c>
      <c r="BEH39" s="663"/>
      <c r="BEI39" s="664"/>
      <c r="BEJ39" s="662" t="str">
        <f>IFERROR(IF(OR(BDU39="日",BDU39="祝",BDU39=0,BDZ39=0),"　",MAX(IF(AND(BDZ39&lt;=BEJ14,BEB39&gt;BEK14),BEK14-BEJ14,IF(BEB39&lt;=BEK14,0,IF(AND(BDZ39&gt;BEJ14,BEB39&gt;BEK14),BEK14-BDZ39,0))),0)),0)</f>
        <v>　</v>
      </c>
      <c r="BEK39" s="663"/>
      <c r="BEL39" s="664"/>
      <c r="BEM39" s="662" t="str">
        <f>IFERROR(IF(OR(BDU39="日",BDU39="祝",BDU39=0,BDZ39=0),"　",MAX(IF(BDZ39&gt;BEM14,BEB39-BDZ39,IF(BDZ39&lt;=BEM14,BEB39-BEM14,0)),0)),0)</f>
        <v>　</v>
      </c>
      <c r="BEN39" s="663"/>
      <c r="BEO39" s="664"/>
      <c r="BEP39" s="662" t="str">
        <f>IFERROR(IF(OR(BDU39="日",BDU39="祝",BDU39=0,BDV39=""),"　",MAX(IF(AND(BDV39&lt;=BEP14,BDX39&gt;BEQ14),BEQ14-BEP14,IF(AND(BDV39&gt;BEP14,BDX39&lt;=BEQ14),BDX39-BDV39,IF(AND(BDV39&lt;=BEP14,BDX39&lt;=BEQ14),BDX39-BEP14,IF(AND(BDV39&gt;BEP14,BDX39&gt;BEQ14),BEQ14-BDV39,0)))),0)),0)</f>
        <v>　</v>
      </c>
      <c r="BEQ39" s="663"/>
      <c r="BER39" s="664"/>
      <c r="BES39" s="662" t="str">
        <f>IFERROR(IF(OR(BDU39="日",BDU39="祝",BDU39=0,BDZ39=0),"　",MAX(IF(AND(BDZ39&gt;BEV14,BEB39&gt;BET14),0,IF(AND(BDZ39&lt;=BEV14,BDZ39&gt;BES14,BEB39&gt;BET14),BEV14-BDZ39,IF(AND(BDZ39&lt;=BEV14,BDZ39&lt;=BES14,BEB39&gt;BET14),BEV14-BES14,IF(AND(BDZ39&gt;BES14,BEB39&lt;=BET14),BEB39-BDZ39,IF(AND(BDZ39&lt;=BES14,BEB39&lt;=BET14),BEB39-BES14,0))))),0)),0)</f>
        <v>　</v>
      </c>
      <c r="BET39" s="663"/>
      <c r="BEU39" s="664"/>
      <c r="BEV39" s="662" t="str">
        <f>IFERROR(IF(OR(BDU39="日",BDU39="祝",BDU39=0,BDZ39=0),"　",MAX(IF(AND(BDZ39&lt;=BEV14,BEB39&gt;BEW14),BEW14-BEV14,IF(BEB39&lt;=BEW14,0,IF(AND(BDZ39&gt;BEV14,BEB39&gt;BEW14),BEW14-BDZ39,0))),0)),0)</f>
        <v>　</v>
      </c>
      <c r="BEW39" s="663"/>
      <c r="BEX39" s="664"/>
      <c r="BEY39" s="662" t="str">
        <f t="shared" si="25"/>
        <v>　</v>
      </c>
      <c r="BEZ39" s="663"/>
      <c r="BFA39" s="664"/>
      <c r="BFB39" s="665" t="str">
        <f>IF(BFE39="×",TIME(0,0,0),IF(BFO4="非常勤",BED39,BEP39))</f>
        <v>　</v>
      </c>
      <c r="BFC39" s="666"/>
      <c r="BFD39" s="667"/>
      <c r="BFE39" s="265"/>
      <c r="BFF39" s="665" t="str">
        <f>IF(BFI39="×",TIME(0,0,0),IF(BFO4="非常勤",BEG39,BES39))</f>
        <v>　</v>
      </c>
      <c r="BFG39" s="666"/>
      <c r="BFH39" s="667"/>
      <c r="BFI39" s="265"/>
      <c r="BFJ39" s="665" t="str">
        <f>IF(BFM39="×",TIME(0,0,0),IF(BFO4="非常勤",BEJ39,BEV39))</f>
        <v>　</v>
      </c>
      <c r="BFK39" s="666"/>
      <c r="BFL39" s="667"/>
      <c r="BFM39" s="265"/>
      <c r="BFN39" s="665" t="str">
        <f>IF(BFQ39="×",TIME(0,0,0),IF(BFO4="非常勤",BEM39,BEY39))</f>
        <v>　</v>
      </c>
      <c r="BFO39" s="666"/>
      <c r="BFP39" s="667"/>
      <c r="BFQ39" s="265"/>
      <c r="BFR39" s="720"/>
      <c r="BFS39" s="720"/>
      <c r="BFT39" s="668"/>
      <c r="BFU39" s="670"/>
      <c r="BFV39" s="669"/>
      <c r="BFW39" s="671"/>
      <c r="BFX39" s="672"/>
      <c r="BFY39" s="672"/>
      <c r="BFZ39" s="673"/>
      <c r="BGA39" s="263">
        <f>'別表_個別勤務状況（1～60）'!$A$39</f>
        <v>25</v>
      </c>
      <c r="BGB39" s="264" t="str">
        <f>'別表_個別勤務状況（1～60）'!$B$39</f>
        <v>日</v>
      </c>
      <c r="BGC39" s="660"/>
      <c r="BGD39" s="661"/>
      <c r="BGE39" s="660"/>
      <c r="BGF39" s="661"/>
      <c r="BGG39" s="660"/>
      <c r="BGH39" s="661"/>
      <c r="BGI39" s="660"/>
      <c r="BGJ39" s="661"/>
      <c r="BGK39" s="662" t="str">
        <f>IFERROR(IF(OR(BGB39="日",BGB39="祝",BGB39=0,BGC39=""),"　",MAX(IF(AND(BGC39&lt;=BGK14,BGE39&gt;BGL14),BGL14-BGK14,IF(AND(BGC39&gt;BGK14,BGE39&lt;=BGL14),BGE39-BGC39,IF(AND(BGC39&lt;=BGK14,BGE39&lt;=BGL14),BGE39-BGK14,IF(AND(BGC39&gt;BGK14,BGE39&gt;BGL14),BGL14-BGC39,0)))),0)),0)</f>
        <v>　</v>
      </c>
      <c r="BGL39" s="663"/>
      <c r="BGM39" s="664"/>
      <c r="BGN39" s="662" t="str">
        <f>IFERROR(IF(OR(BGB39="日",BGB39="祝",BGB39=0,BGG39=""),"　",MAX(IF(AND(BGG39&gt;BGQ14,BGI39&gt;BGO14),0,IF(AND(BGG39&lt;=BGQ14,BGG39&gt;BGN14,BGI39&gt;BGO14),BGQ14-BGG39,IF(AND(BGG39&lt;=BGQ14,BGG39&lt;=BGN14,BGI39&gt;BGO14),BGQ14-BGN14,IF(AND(BGG39&gt;BGN14,BGI39&lt;=BGO14),BGI39-BGG39,IF(AND(BGG39&lt;=BGN14,BGI39&lt;=BGO14),BGI39-BGN14,0))))),0)),0)</f>
        <v>　</v>
      </c>
      <c r="BGO39" s="663"/>
      <c r="BGP39" s="664"/>
      <c r="BGQ39" s="662" t="str">
        <f>IFERROR(IF(OR(BGB39="日",BGB39="祝",BGB39=0,BGG39=0),"　",MAX(IF(AND(BGG39&lt;=BGQ14,BGI39&gt;BGR14),BGR14-BGQ14,IF(BGI39&lt;=BGR14,0,IF(AND(BGG39&gt;BGQ14,BGI39&gt;BGR14),BGR14-BGG39,0))),0)),0)</f>
        <v>　</v>
      </c>
      <c r="BGR39" s="663"/>
      <c r="BGS39" s="664"/>
      <c r="BGT39" s="662" t="str">
        <f>IFERROR(IF(OR(BGB39="日",BGB39="祝",BGB39=0,BGG39=0),"　",MAX(IF(BGG39&gt;BGT14,BGI39-BGG39,IF(BGG39&lt;=BGT14,BGI39-BGT14,0)),0)),0)</f>
        <v>　</v>
      </c>
      <c r="BGU39" s="663"/>
      <c r="BGV39" s="664"/>
      <c r="BGW39" s="662" t="str">
        <f>IFERROR(IF(OR(BGB39="日",BGB39="祝",BGB39=0,BGC39=""),"　",MAX(IF(AND(BGC39&lt;=BGW14,BGE39&gt;BGX14),BGX14-BGW14,IF(AND(BGC39&gt;BGW14,BGE39&lt;=BGX14),BGE39-BGC39,IF(AND(BGC39&lt;=BGW14,BGE39&lt;=BGX14),BGE39-BGW14,IF(AND(BGC39&gt;BGW14,BGE39&gt;BGX14),BGX14-BGC39,0)))),0)),0)</f>
        <v>　</v>
      </c>
      <c r="BGX39" s="663"/>
      <c r="BGY39" s="664"/>
      <c r="BGZ39" s="662" t="str">
        <f>IFERROR(IF(OR(BGB39="日",BGB39="祝",BGB39=0,BGG39=0),"　",MAX(IF(AND(BGG39&gt;BHC14,BGI39&gt;BHA14),0,IF(AND(BGG39&lt;=BHC14,BGG39&gt;BGZ14,BGI39&gt;BHA14),BHC14-BGG39,IF(AND(BGG39&lt;=BHC14,BGG39&lt;=BGZ14,BGI39&gt;BHA14),BHC14-BGZ14,IF(AND(BGG39&gt;BGZ14,BGI39&lt;=BHA14),BGI39-BGG39,IF(AND(BGG39&lt;=BGZ14,BGI39&lt;=BHA14),BGI39-BGZ14,0))))),0)),0)</f>
        <v>　</v>
      </c>
      <c r="BHA39" s="663"/>
      <c r="BHB39" s="664"/>
      <c r="BHC39" s="662" t="str">
        <f>IFERROR(IF(OR(BGB39="日",BGB39="祝",BGB39=0,BGG39=0),"　",MAX(IF(AND(BGG39&lt;=BHC14,BGI39&gt;BHD14),BHD14-BHC14,IF(BGI39&lt;=BHD14,0,IF(AND(BGG39&gt;BHC14,BGI39&gt;BHD14),BHD14-BGG39,0))),0)),0)</f>
        <v>　</v>
      </c>
      <c r="BHD39" s="663"/>
      <c r="BHE39" s="664"/>
      <c r="BHF39" s="662" t="str">
        <f t="shared" si="26"/>
        <v>　</v>
      </c>
      <c r="BHG39" s="663"/>
      <c r="BHH39" s="664"/>
      <c r="BHI39" s="665" t="str">
        <f>IF(BHL39="×",TIME(0,0,0),IF(BHV4="非常勤",BGK39,BGW39))</f>
        <v>　</v>
      </c>
      <c r="BHJ39" s="666"/>
      <c r="BHK39" s="667"/>
      <c r="BHL39" s="265"/>
      <c r="BHM39" s="665" t="str">
        <f>IF(BHP39="×",TIME(0,0,0),IF(BHV4="非常勤",BGN39,BGZ39))</f>
        <v>　</v>
      </c>
      <c r="BHN39" s="666"/>
      <c r="BHO39" s="667"/>
      <c r="BHP39" s="265"/>
      <c r="BHQ39" s="665" t="str">
        <f>IF(BHT39="×",TIME(0,0,0),IF(BHV4="非常勤",BGQ39,BHC39))</f>
        <v>　</v>
      </c>
      <c r="BHR39" s="666"/>
      <c r="BHS39" s="667"/>
      <c r="BHT39" s="265"/>
      <c r="BHU39" s="665" t="str">
        <f>IF(BHX39="×",TIME(0,0,0),IF(BHV4="非常勤",BGT39,BHF39))</f>
        <v>　</v>
      </c>
      <c r="BHV39" s="666"/>
      <c r="BHW39" s="667"/>
      <c r="BHX39" s="265"/>
      <c r="BHY39" s="720"/>
      <c r="BHZ39" s="720"/>
      <c r="BIA39" s="668"/>
      <c r="BIB39" s="670"/>
      <c r="BIC39" s="669"/>
      <c r="BID39" s="671"/>
      <c r="BIE39" s="672"/>
      <c r="BIF39" s="672"/>
      <c r="BIG39" s="673"/>
      <c r="BIH39" s="263">
        <f>'別表_個別勤務状況（1～60）'!$A$39</f>
        <v>25</v>
      </c>
      <c r="BII39" s="264" t="str">
        <f>'別表_個別勤務状況（1～60）'!$B$39</f>
        <v>日</v>
      </c>
      <c r="BIJ39" s="660"/>
      <c r="BIK39" s="661"/>
      <c r="BIL39" s="660"/>
      <c r="BIM39" s="661"/>
      <c r="BIN39" s="660"/>
      <c r="BIO39" s="661"/>
      <c r="BIP39" s="660"/>
      <c r="BIQ39" s="661"/>
      <c r="BIR39" s="662" t="str">
        <f>IFERROR(IF(OR(BII39="日",BII39="祝",BII39=0,BIJ39=""),"　",MAX(IF(AND(BIJ39&lt;=BIR14,BIL39&gt;BIS14),BIS14-BIR14,IF(AND(BIJ39&gt;BIR14,BIL39&lt;=BIS14),BIL39-BIJ39,IF(AND(BIJ39&lt;=BIR14,BIL39&lt;=BIS14),BIL39-BIR14,IF(AND(BIJ39&gt;BIR14,BIL39&gt;BIS14),BIS14-BIJ39,0)))),0)),0)</f>
        <v>　</v>
      </c>
      <c r="BIS39" s="663"/>
      <c r="BIT39" s="664"/>
      <c r="BIU39" s="662" t="str">
        <f>IFERROR(IF(OR(BII39="日",BII39="祝",BII39=0,BIN39=""),"　",MAX(IF(AND(BIN39&gt;BIX14,BIP39&gt;BIV14),0,IF(AND(BIN39&lt;=BIX14,BIN39&gt;BIU14,BIP39&gt;BIV14),BIX14-BIN39,IF(AND(BIN39&lt;=BIX14,BIN39&lt;=BIU14,BIP39&gt;BIV14),BIX14-BIU14,IF(AND(BIN39&gt;BIU14,BIP39&lt;=BIV14),BIP39-BIN39,IF(AND(BIN39&lt;=BIU14,BIP39&lt;=BIV14),BIP39-BIU14,0))))),0)),0)</f>
        <v>　</v>
      </c>
      <c r="BIV39" s="663"/>
      <c r="BIW39" s="664"/>
      <c r="BIX39" s="662" t="str">
        <f>IFERROR(IF(OR(BII39="日",BII39="祝",BII39=0,BIN39=0),"　",MAX(IF(AND(BIN39&lt;=BIX14,BIP39&gt;BIY14),BIY14-BIX14,IF(BIP39&lt;=BIY14,0,IF(AND(BIN39&gt;BIX14,BIP39&gt;BIY14),BIY14-BIN39,0))),0)),0)</f>
        <v>　</v>
      </c>
      <c r="BIY39" s="663"/>
      <c r="BIZ39" s="664"/>
      <c r="BJA39" s="662" t="str">
        <f>IFERROR(IF(OR(BII39="日",BII39="祝",BII39=0,BIN39=0),"　",MAX(IF(BIN39&gt;BJA14,BIP39-BIN39,IF(BIN39&lt;=BJA14,BIP39-BJA14,0)),0)),0)</f>
        <v>　</v>
      </c>
      <c r="BJB39" s="663"/>
      <c r="BJC39" s="664"/>
      <c r="BJD39" s="662" t="str">
        <f>IFERROR(IF(OR(BII39="日",BII39="祝",BII39=0,BIJ39=""),"　",MAX(IF(AND(BIJ39&lt;=BJD14,BIL39&gt;BJE14),BJE14-BJD14,IF(AND(BIJ39&gt;BJD14,BIL39&lt;=BJE14),BIL39-BIJ39,IF(AND(BIJ39&lt;=BJD14,BIL39&lt;=BJE14),BIL39-BJD14,IF(AND(BIJ39&gt;BJD14,BIL39&gt;BJE14),BJE14-BIJ39,0)))),0)),0)</f>
        <v>　</v>
      </c>
      <c r="BJE39" s="663"/>
      <c r="BJF39" s="664"/>
      <c r="BJG39" s="662" t="str">
        <f>IFERROR(IF(OR(BII39="日",BII39="祝",BII39=0,BIN39=0),"　",MAX(IF(AND(BIN39&gt;BJJ14,BIP39&gt;BJH14),0,IF(AND(BIN39&lt;=BJJ14,BIN39&gt;BJG14,BIP39&gt;BJH14),BJJ14-BIN39,IF(AND(BIN39&lt;=BJJ14,BIN39&lt;=BJG14,BIP39&gt;BJH14),BJJ14-BJG14,IF(AND(BIN39&gt;BJG14,BIP39&lt;=BJH14),BIP39-BIN39,IF(AND(BIN39&lt;=BJG14,BIP39&lt;=BJH14),BIP39-BJG14,0))))),0)),0)</f>
        <v>　</v>
      </c>
      <c r="BJH39" s="663"/>
      <c r="BJI39" s="664"/>
      <c r="BJJ39" s="662" t="str">
        <f>IFERROR(IF(OR(BII39="日",BII39="祝",BII39=0,BIN39=0),"　",MAX(IF(AND(BIN39&lt;=BJJ14,BIP39&gt;BJK14),BJK14-BJJ14,IF(BIP39&lt;=BJK14,0,IF(AND(BIN39&gt;BJJ14,BIP39&gt;BJK14),BJK14-BIN39,0))),0)),0)</f>
        <v>　</v>
      </c>
      <c r="BJK39" s="663"/>
      <c r="BJL39" s="664"/>
      <c r="BJM39" s="662" t="str">
        <f t="shared" si="27"/>
        <v>　</v>
      </c>
      <c r="BJN39" s="663"/>
      <c r="BJO39" s="664"/>
      <c r="BJP39" s="665" t="str">
        <f>IF(BJS39="×",TIME(0,0,0),IF(BKC4="非常勤",BIR39,BJD39))</f>
        <v>　</v>
      </c>
      <c r="BJQ39" s="666"/>
      <c r="BJR39" s="667"/>
      <c r="BJS39" s="265"/>
      <c r="BJT39" s="665" t="str">
        <f>IF(BJW39="×",TIME(0,0,0),IF(BKC4="非常勤",BIU39,BJG39))</f>
        <v>　</v>
      </c>
      <c r="BJU39" s="666"/>
      <c r="BJV39" s="667"/>
      <c r="BJW39" s="265"/>
      <c r="BJX39" s="665" t="str">
        <f>IF(BKA39="×",TIME(0,0,0),IF(BKC4="非常勤",BIX39,BJJ39))</f>
        <v>　</v>
      </c>
      <c r="BJY39" s="666"/>
      <c r="BJZ39" s="667"/>
      <c r="BKA39" s="265"/>
      <c r="BKB39" s="665" t="str">
        <f>IF(BKE39="×",TIME(0,0,0),IF(BKC4="非常勤",BJA39,BJM39))</f>
        <v>　</v>
      </c>
      <c r="BKC39" s="666"/>
      <c r="BKD39" s="667"/>
      <c r="BKE39" s="265"/>
      <c r="BKF39" s="720"/>
      <c r="BKG39" s="720"/>
      <c r="BKH39" s="668"/>
      <c r="BKI39" s="670"/>
      <c r="BKJ39" s="669"/>
      <c r="BKK39" s="671"/>
      <c r="BKL39" s="672"/>
      <c r="BKM39" s="672"/>
      <c r="BKN39" s="673"/>
      <c r="BKO39" s="263">
        <f>'別表_個別勤務状況（1～60）'!$A$39</f>
        <v>25</v>
      </c>
      <c r="BKP39" s="264" t="str">
        <f>'別表_個別勤務状況（1～60）'!$B$39</f>
        <v>日</v>
      </c>
      <c r="BKQ39" s="660"/>
      <c r="BKR39" s="661"/>
      <c r="BKS39" s="660"/>
      <c r="BKT39" s="661"/>
      <c r="BKU39" s="660"/>
      <c r="BKV39" s="661"/>
      <c r="BKW39" s="660"/>
      <c r="BKX39" s="661"/>
      <c r="BKY39" s="662" t="str">
        <f>IFERROR(IF(OR(BKP39="日",BKP39="祝",BKP39=0,BKQ39=""),"　",MAX(IF(AND(BKQ39&lt;=BKY14,BKS39&gt;BKZ14),BKZ14-BKY14,IF(AND(BKQ39&gt;BKY14,BKS39&lt;=BKZ14),BKS39-BKQ39,IF(AND(BKQ39&lt;=BKY14,BKS39&lt;=BKZ14),BKS39-BKY14,IF(AND(BKQ39&gt;BKY14,BKS39&gt;BKZ14),BKZ14-BKQ39,0)))),0)),0)</f>
        <v>　</v>
      </c>
      <c r="BKZ39" s="663"/>
      <c r="BLA39" s="664"/>
      <c r="BLB39" s="662" t="str">
        <f>IFERROR(IF(OR(BKP39="日",BKP39="祝",BKP39=0,BKU39=""),"　",MAX(IF(AND(BKU39&gt;BLE14,BKW39&gt;BLC14),0,IF(AND(BKU39&lt;=BLE14,BKU39&gt;BLB14,BKW39&gt;BLC14),BLE14-BKU39,IF(AND(BKU39&lt;=BLE14,BKU39&lt;=BLB14,BKW39&gt;BLC14),BLE14-BLB14,IF(AND(BKU39&gt;BLB14,BKW39&lt;=BLC14),BKW39-BKU39,IF(AND(BKU39&lt;=BLB14,BKW39&lt;=BLC14),BKW39-BLB14,0))))),0)),0)</f>
        <v>　</v>
      </c>
      <c r="BLC39" s="663"/>
      <c r="BLD39" s="664"/>
      <c r="BLE39" s="662" t="str">
        <f>IFERROR(IF(OR(BKP39="日",BKP39="祝",BKP39=0,BKU39=0),"　",MAX(IF(AND(BKU39&lt;=BLE14,BKW39&gt;BLF14),BLF14-BLE14,IF(BKW39&lt;=BLF14,0,IF(AND(BKU39&gt;BLE14,BKW39&gt;BLF14),BLF14-BKU39,0))),0)),0)</f>
        <v>　</v>
      </c>
      <c r="BLF39" s="663"/>
      <c r="BLG39" s="664"/>
      <c r="BLH39" s="662" t="str">
        <f>IFERROR(IF(OR(BKP39="日",BKP39="祝",BKP39=0,BKU39=0),"　",MAX(IF(BKU39&gt;BLH14,BKW39-BKU39,IF(BKU39&lt;=BLH14,BKW39-BLH14,0)),0)),0)</f>
        <v>　</v>
      </c>
      <c r="BLI39" s="663"/>
      <c r="BLJ39" s="664"/>
      <c r="BLK39" s="662" t="str">
        <f>IFERROR(IF(OR(BKP39="日",BKP39="祝",BKP39=0,BKQ39=""),"　",MAX(IF(AND(BKQ39&lt;=BLK14,BKS39&gt;BLL14),BLL14-BLK14,IF(AND(BKQ39&gt;BLK14,BKS39&lt;=BLL14),BKS39-BKQ39,IF(AND(BKQ39&lt;=BLK14,BKS39&lt;=BLL14),BKS39-BLK14,IF(AND(BKQ39&gt;BLK14,BKS39&gt;BLL14),BLL14-BKQ39,0)))),0)),0)</f>
        <v>　</v>
      </c>
      <c r="BLL39" s="663"/>
      <c r="BLM39" s="664"/>
      <c r="BLN39" s="662" t="str">
        <f>IFERROR(IF(OR(BKP39="日",BKP39="祝",BKP39=0,BKU39=0),"　",MAX(IF(AND(BKU39&gt;BLQ14,BKW39&gt;BLO14),0,IF(AND(BKU39&lt;=BLQ14,BKU39&gt;BLN14,BKW39&gt;BLO14),BLQ14-BKU39,IF(AND(BKU39&lt;=BLQ14,BKU39&lt;=BLN14,BKW39&gt;BLO14),BLQ14-BLN14,IF(AND(BKU39&gt;BLN14,BKW39&lt;=BLO14),BKW39-BKU39,IF(AND(BKU39&lt;=BLN14,BKW39&lt;=BLO14),BKW39-BLN14,0))))),0)),0)</f>
        <v>　</v>
      </c>
      <c r="BLO39" s="663"/>
      <c r="BLP39" s="664"/>
      <c r="BLQ39" s="662" t="str">
        <f>IFERROR(IF(OR(BKP39="日",BKP39="祝",BKP39=0,BKU39=0),"　",MAX(IF(AND(BKU39&lt;=BLQ14,BKW39&gt;BLR14),BLR14-BLQ14,IF(BKW39&lt;=BLR14,0,IF(AND(BKU39&gt;BLQ14,BKW39&gt;BLR14),BLR14-BKU39,0))),0)),0)</f>
        <v>　</v>
      </c>
      <c r="BLR39" s="663"/>
      <c r="BLS39" s="664"/>
      <c r="BLT39" s="662" t="str">
        <f t="shared" si="28"/>
        <v>　</v>
      </c>
      <c r="BLU39" s="663"/>
      <c r="BLV39" s="664"/>
      <c r="BLW39" s="665" t="str">
        <f>IF(BLZ39="×",TIME(0,0,0),IF(BMJ4="非常勤",BKY39,BLK39))</f>
        <v>　</v>
      </c>
      <c r="BLX39" s="666"/>
      <c r="BLY39" s="667"/>
      <c r="BLZ39" s="265"/>
      <c r="BMA39" s="665" t="str">
        <f>IF(BMD39="×",TIME(0,0,0),IF(BMJ4="非常勤",BLB39,BLN39))</f>
        <v>　</v>
      </c>
      <c r="BMB39" s="666"/>
      <c r="BMC39" s="667"/>
      <c r="BMD39" s="265"/>
      <c r="BME39" s="665" t="str">
        <f>IF(BMH39="×",TIME(0,0,0),IF(BMJ4="非常勤",BLE39,BLQ39))</f>
        <v>　</v>
      </c>
      <c r="BMF39" s="666"/>
      <c r="BMG39" s="667"/>
      <c r="BMH39" s="265"/>
      <c r="BMI39" s="665" t="str">
        <f>IF(BML39="×",TIME(0,0,0),IF(BMJ4="非常勤",BLH39,BLT39))</f>
        <v>　</v>
      </c>
      <c r="BMJ39" s="666"/>
      <c r="BMK39" s="667"/>
      <c r="BML39" s="265"/>
      <c r="BMM39" s="720"/>
      <c r="BMN39" s="720"/>
      <c r="BMO39" s="668"/>
      <c r="BMP39" s="670"/>
      <c r="BMQ39" s="669"/>
      <c r="BMR39" s="671"/>
      <c r="BMS39" s="672"/>
      <c r="BMT39" s="672"/>
      <c r="BMU39" s="673"/>
      <c r="BMV39" s="263">
        <f>'別表_個別勤務状況（1～60）'!$A$39</f>
        <v>25</v>
      </c>
      <c r="BMW39" s="264" t="str">
        <f>'別表_個別勤務状況（1～60）'!$B$39</f>
        <v>日</v>
      </c>
      <c r="BMX39" s="660"/>
      <c r="BMY39" s="661"/>
      <c r="BMZ39" s="660"/>
      <c r="BNA39" s="661"/>
      <c r="BNB39" s="660"/>
      <c r="BNC39" s="661"/>
      <c r="BND39" s="660"/>
      <c r="BNE39" s="661"/>
      <c r="BNF39" s="662" t="str">
        <f>IFERROR(IF(OR(BMW39="日",BMW39="祝",BMW39=0,BMX39=""),"　",MAX(IF(AND(BMX39&lt;=BNF14,BMZ39&gt;BNG14),BNG14-BNF14,IF(AND(BMX39&gt;BNF14,BMZ39&lt;=BNG14),BMZ39-BMX39,IF(AND(BMX39&lt;=BNF14,BMZ39&lt;=BNG14),BMZ39-BNF14,IF(AND(BMX39&gt;BNF14,BMZ39&gt;BNG14),BNG14-BMX39,0)))),0)),0)</f>
        <v>　</v>
      </c>
      <c r="BNG39" s="663"/>
      <c r="BNH39" s="664"/>
      <c r="BNI39" s="662" t="str">
        <f>IFERROR(IF(OR(BMW39="日",BMW39="祝",BMW39=0,BNB39=""),"　",MAX(IF(AND(BNB39&gt;BNL14,BND39&gt;BNJ14),0,IF(AND(BNB39&lt;=BNL14,BNB39&gt;BNI14,BND39&gt;BNJ14),BNL14-BNB39,IF(AND(BNB39&lt;=BNL14,BNB39&lt;=BNI14,BND39&gt;BNJ14),BNL14-BNI14,IF(AND(BNB39&gt;BNI14,BND39&lt;=BNJ14),BND39-BNB39,IF(AND(BNB39&lt;=BNI14,BND39&lt;=BNJ14),BND39-BNI14,0))))),0)),0)</f>
        <v>　</v>
      </c>
      <c r="BNJ39" s="663"/>
      <c r="BNK39" s="664"/>
      <c r="BNL39" s="662" t="str">
        <f>IFERROR(IF(OR(BMW39="日",BMW39="祝",BMW39=0,BNB39=0),"　",MAX(IF(AND(BNB39&lt;=BNL14,BND39&gt;BNM14),BNM14-BNL14,IF(BND39&lt;=BNM14,0,IF(AND(BNB39&gt;BNL14,BND39&gt;BNM14),BNM14-BNB39,0))),0)),0)</f>
        <v>　</v>
      </c>
      <c r="BNM39" s="663"/>
      <c r="BNN39" s="664"/>
      <c r="BNO39" s="662" t="str">
        <f>IFERROR(IF(OR(BMW39="日",BMW39="祝",BMW39=0,BNB39=0),"　",MAX(IF(BNB39&gt;BNO14,BND39-BNB39,IF(BNB39&lt;=BNO14,BND39-BNO14,0)),0)),0)</f>
        <v>　</v>
      </c>
      <c r="BNP39" s="663"/>
      <c r="BNQ39" s="664"/>
      <c r="BNR39" s="662" t="str">
        <f>IFERROR(IF(OR(BMW39="日",BMW39="祝",BMW39=0,BMX39=""),"　",MAX(IF(AND(BMX39&lt;=BNR14,BMZ39&gt;BNS14),BNS14-BNR14,IF(AND(BMX39&gt;BNR14,BMZ39&lt;=BNS14),BMZ39-BMX39,IF(AND(BMX39&lt;=BNR14,BMZ39&lt;=BNS14),BMZ39-BNR14,IF(AND(BMX39&gt;BNR14,BMZ39&gt;BNS14),BNS14-BMX39,0)))),0)),0)</f>
        <v>　</v>
      </c>
      <c r="BNS39" s="663"/>
      <c r="BNT39" s="664"/>
      <c r="BNU39" s="662" t="str">
        <f>IFERROR(IF(OR(BMW39="日",BMW39="祝",BMW39=0,BNB39=0),"　",MAX(IF(AND(BNB39&gt;BNX14,BND39&gt;BNV14),0,IF(AND(BNB39&lt;=BNX14,BNB39&gt;BNU14,BND39&gt;BNV14),BNX14-BNB39,IF(AND(BNB39&lt;=BNX14,BNB39&lt;=BNU14,BND39&gt;BNV14),BNX14-BNU14,IF(AND(BNB39&gt;BNU14,BND39&lt;=BNV14),BND39-BNB39,IF(AND(BNB39&lt;=BNU14,BND39&lt;=BNV14),BND39-BNU14,0))))),0)),0)</f>
        <v>　</v>
      </c>
      <c r="BNV39" s="663"/>
      <c r="BNW39" s="664"/>
      <c r="BNX39" s="662" t="str">
        <f>IFERROR(IF(OR(BMW39="日",BMW39="祝",BMW39=0,BNB39=0),"　",MAX(IF(AND(BNB39&lt;=BNX14,BND39&gt;BNY14),BNY14-BNX14,IF(BND39&lt;=BNY14,0,IF(AND(BNB39&gt;BNX14,BND39&gt;BNY14),BNY14-BNB39,0))),0)),0)</f>
        <v>　</v>
      </c>
      <c r="BNY39" s="663"/>
      <c r="BNZ39" s="664"/>
      <c r="BOA39" s="662" t="str">
        <f t="shared" si="29"/>
        <v>　</v>
      </c>
      <c r="BOB39" s="663"/>
      <c r="BOC39" s="664"/>
      <c r="BOD39" s="665" t="str">
        <f>IF(BOG39="×",TIME(0,0,0),IF(BOQ4="非常勤",BNF39,BNR39))</f>
        <v>　</v>
      </c>
      <c r="BOE39" s="666"/>
      <c r="BOF39" s="667"/>
      <c r="BOG39" s="265"/>
      <c r="BOH39" s="665" t="str">
        <f>IF(BOK39="×",TIME(0,0,0),IF(BOQ4="非常勤",BNI39,BNU39))</f>
        <v>　</v>
      </c>
      <c r="BOI39" s="666"/>
      <c r="BOJ39" s="667"/>
      <c r="BOK39" s="265"/>
      <c r="BOL39" s="665" t="str">
        <f>IF(BOO39="×",TIME(0,0,0),IF(BOQ4="非常勤",BNL39,BNX39))</f>
        <v>　</v>
      </c>
      <c r="BOM39" s="666"/>
      <c r="BON39" s="667"/>
      <c r="BOO39" s="265"/>
      <c r="BOP39" s="665" t="str">
        <f>IF(BOS39="×",TIME(0,0,0),IF(BOQ4="非常勤",BNO39,BOA39))</f>
        <v>　</v>
      </c>
      <c r="BOQ39" s="666"/>
      <c r="BOR39" s="667"/>
      <c r="BOS39" s="265"/>
      <c r="BOT39" s="720"/>
      <c r="BOU39" s="720"/>
      <c r="BOV39" s="668"/>
      <c r="BOW39" s="670"/>
      <c r="BOX39" s="669"/>
      <c r="BOY39" s="671"/>
      <c r="BOZ39" s="672"/>
      <c r="BPA39" s="672"/>
      <c r="BPB39" s="673"/>
    </row>
    <row r="40" spans="1:1770" ht="15" customHeight="1">
      <c r="A40" s="263">
        <f>'別表_個別勤務状況（1～60）'!$A$40</f>
        <v>26</v>
      </c>
      <c r="B40" s="264" t="str">
        <f>'別表_個別勤務状況（1～60）'!$B$40</f>
        <v>月</v>
      </c>
      <c r="C40" s="575"/>
      <c r="D40" s="575"/>
      <c r="E40" s="575"/>
      <c r="F40" s="575"/>
      <c r="G40" s="575"/>
      <c r="H40" s="575"/>
      <c r="I40" s="575"/>
      <c r="J40" s="575"/>
      <c r="K40" s="662" t="str">
        <f>IFERROR(IF(OR(B40="日",B40="祝",B40=0,C40=""),"　",MAX(IF(AND(C40&lt;=K14,E40&gt;L14),L14-K14,IF(AND(C40&gt;K14,E40&lt;=L14),E40-C40,IF(AND(C40&lt;=K14,E40&lt;=L14),E40-K14,IF(AND(C40&gt;K14,E40&gt;L14),L14-C40,0)))),0)),0)</f>
        <v>　</v>
      </c>
      <c r="L40" s="663"/>
      <c r="M40" s="664"/>
      <c r="N40" s="662" t="str">
        <f>IFERROR(IF(OR(B40="日",B40="祝",B40=0,G40=""),"　",MAX(IF(AND(G40&gt;Q14,I40&gt;O14),0,IF(AND(G40&lt;=Q14,G40&gt;N14,I40&gt;O14),Q14-G40,IF(AND(G40&lt;=Q14,G40&lt;=N14,I40&gt;O14),Q14-N14,IF(AND(G40&gt;N14,I40&lt;=O14),I40-G40,IF(AND(G40&lt;=N14,I40&lt;=O14),I40-N14,0))))),0)),0)</f>
        <v>　</v>
      </c>
      <c r="O40" s="663"/>
      <c r="P40" s="664"/>
      <c r="Q40" s="662" t="str">
        <f>IFERROR(IF(OR(B40="日",B40="祝",B40=0,G40=0),"　",MAX(IF(AND(G40&lt;=Q14,I40&gt;R14),R14-Q14,IF(I40&lt;=R14,0,IF(AND(G40&gt;Q14,I40&gt;R14),R14-G40,0))),0)),0)</f>
        <v>　</v>
      </c>
      <c r="R40" s="663"/>
      <c r="S40" s="664"/>
      <c r="T40" s="662" t="str">
        <f>IFERROR(IF(OR(B40="日",B40="祝",B40=0,G40=0),"　",MAX(IF(G40&gt;T14,I40-G40,IF(G40&lt;=T14,I40-T14,0)),0)),0)</f>
        <v>　</v>
      </c>
      <c r="U40" s="663"/>
      <c r="V40" s="664"/>
      <c r="W40" s="730" t="str">
        <f>IFERROR(IF(OR(B40="日",B40="祝",B40=0,C40=""),"　",MAX(IF(AND(C40&lt;=W14,E40&gt;X14),X14-W14,IF(AND(C40&gt;W14,E40&lt;=X14),E40-C40,IF(AND(C40&lt;=W14,E40&lt;=X14),E40-W14,IF(AND(C40&gt;W14,E40&gt;X14),X14-C40,0)))),0)),0)</f>
        <v>　</v>
      </c>
      <c r="X40" s="731"/>
      <c r="Y40" s="731"/>
      <c r="Z40" s="730" t="str">
        <f>IFERROR(IF(OR(B40="日",B40="祝",B40=0,G40=0),"　",MAX(IF(AND(G40&gt;AC14,I40&gt;AA14),0,IF(AND(G40&lt;=AC14,G40&gt;Z14,I40&gt;AA14),AC14-G40,IF(AND(G40&lt;=AC14,G40&lt;=Z14,I40&gt;AA14),AC14-Z14,IF(AND(G40&gt;Z14,I40&lt;=AA14),I40-G40,IF(AND(G40&lt;=Z14,I40&lt;=AA14),I40-Z14,0))))),0)),0)</f>
        <v>　</v>
      </c>
      <c r="AA40" s="730"/>
      <c r="AB40" s="730"/>
      <c r="AC40" s="730" t="str">
        <f>IFERROR(IF(OR(B40="日",B40="祝",B40=0,G40=0),"　",MAX(IF(AND(G40&lt;=AC14,I40&gt;AD14),AD14-AC14,IF(I40&lt;=AD14,0,IF(AND(G40&gt;AC14,I40&gt;AD14),AD14-G40,0))),0)),0)</f>
        <v>　</v>
      </c>
      <c r="AD40" s="731"/>
      <c r="AE40" s="731"/>
      <c r="AF40" s="730" t="str">
        <f t="shared" si="0"/>
        <v>　</v>
      </c>
      <c r="AG40" s="731"/>
      <c r="AH40" s="731"/>
      <c r="AI40" s="565" t="str">
        <f>IF(AL40="×",TIME(0,0,0),IF(AV4="非常勤",K40,W40))</f>
        <v>　</v>
      </c>
      <c r="AJ40" s="566"/>
      <c r="AK40" s="566"/>
      <c r="AL40" s="265"/>
      <c r="AM40" s="565" t="str">
        <f>IF(AP40="×",TIME(0,0,0),IF(AV4="非常勤",N40,Z40))</f>
        <v>　</v>
      </c>
      <c r="AN40" s="566"/>
      <c r="AO40" s="566"/>
      <c r="AP40" s="265"/>
      <c r="AQ40" s="565" t="str">
        <f>IF(AT40="×",TIME(0,0,0),IF(AV4="非常勤",Q40,AC40))</f>
        <v>　</v>
      </c>
      <c r="AR40" s="566"/>
      <c r="AS40" s="566"/>
      <c r="AT40" s="265"/>
      <c r="AU40" s="565" t="str">
        <f>IF(AX40="×",TIME(0,0,0),IF(AV4="非常勤",T40,AF40))</f>
        <v>　</v>
      </c>
      <c r="AV40" s="566"/>
      <c r="AW40" s="567"/>
      <c r="AX40" s="265"/>
      <c r="AY40" s="720"/>
      <c r="AZ40" s="720"/>
      <c r="BA40" s="668"/>
      <c r="BB40" s="670"/>
      <c r="BC40" s="669"/>
      <c r="BD40" s="671"/>
      <c r="BE40" s="672"/>
      <c r="BF40" s="672"/>
      <c r="BG40" s="673"/>
      <c r="BH40" s="263">
        <f>'別表_個別勤務状況（1～60）'!$A$40</f>
        <v>26</v>
      </c>
      <c r="BI40" s="264" t="str">
        <f>'別表_個別勤務状況（1～60）'!$B$40</f>
        <v>月</v>
      </c>
      <c r="BJ40" s="575"/>
      <c r="BK40" s="575"/>
      <c r="BL40" s="575"/>
      <c r="BM40" s="575"/>
      <c r="BN40" s="575"/>
      <c r="BO40" s="575"/>
      <c r="BP40" s="575"/>
      <c r="BQ40" s="575"/>
      <c r="BR40" s="662" t="str">
        <f>IFERROR(IF(OR(BI40="日",BI40="祝",BI40=0,BJ40=""),"　",MAX(IF(AND(BJ40&lt;=BR14,BL40&gt;BS14),BS14-BR14,IF(AND(BJ40&gt;BR14,BL40&lt;=BS14),BL40-BJ40,IF(AND(BJ40&lt;=BR14,BL40&lt;=BS14),BL40-BR14,IF(AND(BJ40&gt;BR14,BL40&gt;BS14),BS14-BJ40,0)))),0)),0)</f>
        <v>　</v>
      </c>
      <c r="BS40" s="663"/>
      <c r="BT40" s="664"/>
      <c r="BU40" s="662" t="str">
        <f>IFERROR(IF(OR(BI40="日",BI40="祝",BI40=0,BN40=""),"　",MAX(IF(AND(BN40&gt;BX14,BP40&gt;BV14),0,IF(AND(BN40&lt;=BX14,BN40&gt;BU14,BP40&gt;BV14),BX14-BN40,IF(AND(BN40&lt;=BX14,BN40&lt;=BU14,BP40&gt;BV14),BX14-BU14,IF(AND(BN40&gt;BU14,BP40&lt;=BV14),BP40-BN40,IF(AND(BN40&lt;=BU14,BP40&lt;=BV14),BP40-BU14,0))))),0)),0)</f>
        <v>　</v>
      </c>
      <c r="BV40" s="663"/>
      <c r="BW40" s="664"/>
      <c r="BX40" s="662" t="str">
        <f>IFERROR(IF(OR(BI40="日",BI40="祝",BI40=0,BN40=0),"　",MAX(IF(AND(BN40&lt;=BX14,BP40&gt;BY14),BY14-BX14,IF(BP40&lt;=BY14,0,IF(AND(BN40&gt;BX14,BP40&gt;BY14),BY14-BN40,0))),0)),0)</f>
        <v>　</v>
      </c>
      <c r="BY40" s="663"/>
      <c r="BZ40" s="664"/>
      <c r="CA40" s="662" t="str">
        <f>IFERROR(IF(OR(BI40="日",BI40="祝",BI40=0,BN40=0),"　",MAX(IF(BN40&gt;CA14,BP40-BN40,IF(BN40&lt;=CA14,BP40-CA14,0)),0)),0)</f>
        <v>　</v>
      </c>
      <c r="CB40" s="663"/>
      <c r="CC40" s="664"/>
      <c r="CD40" s="730" t="str">
        <f>IFERROR(IF(OR(BI40="日",BI40="祝",BI40=0,BJ40=""),"　",MAX(IF(AND(BJ40&lt;=CD14,BL40&gt;CE14),CE14-CD14,IF(AND(BJ40&gt;CD14,BL40&lt;=CE14),BL40-BJ40,IF(AND(BJ40&lt;=CD14,BL40&lt;=CE14),BL40-CD14,IF(AND(BJ40&gt;CD14,BL40&gt;CE14),CE14-BJ40,0)))),0)),0)</f>
        <v>　</v>
      </c>
      <c r="CE40" s="731"/>
      <c r="CF40" s="731"/>
      <c r="CG40" s="730" t="str">
        <f>IFERROR(IF(OR(BI40="日",BI40="祝",BI40=0,BN40=0),"　",MAX(IF(AND(BN40&gt;CJ14,BP40&gt;CH14),0,IF(AND(BN40&lt;=CJ14,BN40&gt;CG14,BP40&gt;CH14),CJ14-BN40,IF(AND(BN40&lt;=CJ14,BN40&lt;=CG14,BP40&gt;CH14),CJ14-CG14,IF(AND(BN40&gt;CG14,BP40&lt;=CH14),BP40-BN40,IF(AND(BN40&lt;=CG14,BP40&lt;=CH14),BP40-CG14,0))))),0)),0)</f>
        <v>　</v>
      </c>
      <c r="CH40" s="730"/>
      <c r="CI40" s="730"/>
      <c r="CJ40" s="730" t="str">
        <f>IFERROR(IF(OR(BI40="日",BI40="祝",BI40=0,BN40=0),"　",MAX(IF(AND(BN40&lt;=CJ14,BP40&gt;CK14),CK14-CJ14,IF(BP40&lt;=CK14,0,IF(AND(BN40&gt;CJ14,BP40&gt;CK14),CK14-BN40,0))),0)),0)</f>
        <v>　</v>
      </c>
      <c r="CK40" s="731"/>
      <c r="CL40" s="731"/>
      <c r="CM40" s="730" t="str">
        <f t="shared" si="1"/>
        <v>　</v>
      </c>
      <c r="CN40" s="731"/>
      <c r="CO40" s="731"/>
      <c r="CP40" s="565" t="str">
        <f>IF(CS40="×",TIME(0,0,0),IF(DC4="非常勤",BR40,CD40))</f>
        <v>　</v>
      </c>
      <c r="CQ40" s="566"/>
      <c r="CR40" s="566"/>
      <c r="CS40" s="265"/>
      <c r="CT40" s="565" t="str">
        <f>IF(CW40="×",TIME(0,0,0),IF(DC4="非常勤",BU40,CG40))</f>
        <v>　</v>
      </c>
      <c r="CU40" s="566"/>
      <c r="CV40" s="566"/>
      <c r="CW40" s="265"/>
      <c r="CX40" s="565" t="str">
        <f>IF(DA40="×",TIME(0,0,0),IF(DC4="非常勤",BX40,CJ40))</f>
        <v>　</v>
      </c>
      <c r="CY40" s="566"/>
      <c r="CZ40" s="566"/>
      <c r="DA40" s="265"/>
      <c r="DB40" s="565" t="str">
        <f>IF(DE40="×",TIME(0,0,0),IF(DC4="非常勤",CA40,CM40))</f>
        <v>　</v>
      </c>
      <c r="DC40" s="566"/>
      <c r="DD40" s="567"/>
      <c r="DE40" s="265"/>
      <c r="DF40" s="720"/>
      <c r="DG40" s="720"/>
      <c r="DH40" s="668"/>
      <c r="DI40" s="670"/>
      <c r="DJ40" s="669"/>
      <c r="DK40" s="671"/>
      <c r="DL40" s="672"/>
      <c r="DM40" s="672"/>
      <c r="DN40" s="673"/>
      <c r="DO40" s="263">
        <f>'別表_個別勤務状況（1～60）'!$A$40</f>
        <v>26</v>
      </c>
      <c r="DP40" s="264" t="str">
        <f>'別表_個別勤務状況（1～60）'!$B$40</f>
        <v>月</v>
      </c>
      <c r="DQ40" s="575"/>
      <c r="DR40" s="575"/>
      <c r="DS40" s="575"/>
      <c r="DT40" s="575"/>
      <c r="DU40" s="575"/>
      <c r="DV40" s="575"/>
      <c r="DW40" s="575"/>
      <c r="DX40" s="575"/>
      <c r="DY40" s="662" t="str">
        <f>IFERROR(IF(OR(DP40="日",DP40="祝",DP40=0,DQ40=""),"　",MAX(IF(AND(DQ40&lt;=DY14,DS40&gt;DZ14),DZ14-DY14,IF(AND(DQ40&gt;DY14,DS40&lt;=DZ14),DS40-DQ40,IF(AND(DQ40&lt;=DY14,DS40&lt;=DZ14),DS40-DY14,IF(AND(DQ40&gt;DY14,DS40&gt;DZ14),DZ14-DQ40,0)))),0)),0)</f>
        <v>　</v>
      </c>
      <c r="DZ40" s="663"/>
      <c r="EA40" s="664"/>
      <c r="EB40" s="662" t="str">
        <f>IFERROR(IF(OR(DP40="日",DP40="祝",DP40=0,DU40=""),"　",MAX(IF(AND(DU40&gt;EE14,DW40&gt;EC14),0,IF(AND(DU40&lt;=EE14,DU40&gt;EB14,DW40&gt;EC14),EE14-DU40,IF(AND(DU40&lt;=EE14,DU40&lt;=EB14,DW40&gt;EC14),EE14-EB14,IF(AND(DU40&gt;EB14,DW40&lt;=EC14),DW40-DU40,IF(AND(DU40&lt;=EB14,DW40&lt;=EC14),DW40-EB14,0))))),0)),0)</f>
        <v>　</v>
      </c>
      <c r="EC40" s="663"/>
      <c r="ED40" s="664"/>
      <c r="EE40" s="662" t="str">
        <f>IFERROR(IF(OR(DP40="日",DP40="祝",DP40=0,DU40=0),"　",MAX(IF(AND(DU40&lt;=EE14,DW40&gt;EF14),EF14-EE14,IF(DW40&lt;=EF14,0,IF(AND(DU40&gt;EE14,DW40&gt;EF14),EF14-DU40,0))),0)),0)</f>
        <v>　</v>
      </c>
      <c r="EF40" s="663"/>
      <c r="EG40" s="664"/>
      <c r="EH40" s="662" t="str">
        <f>IFERROR(IF(OR(DP40="日",DP40="祝",DP40=0,DU40=0),"　",MAX(IF(DU40&gt;EH14,DW40-DU40,IF(DU40&lt;=EH14,DW40-EH14,0)),0)),0)</f>
        <v>　</v>
      </c>
      <c r="EI40" s="663"/>
      <c r="EJ40" s="664"/>
      <c r="EK40" s="730" t="str">
        <f>IFERROR(IF(OR(DP40="日",DP40="祝",DP40=0,DQ40=""),"　",MAX(IF(AND(DQ40&lt;=EK14,DS40&gt;EL14),EL14-EK14,IF(AND(DQ40&gt;EK14,DS40&lt;=EL14),DS40-DQ40,IF(AND(DQ40&lt;=EK14,DS40&lt;=EL14),DS40-EK14,IF(AND(DQ40&gt;EK14,DS40&gt;EL14),EL14-DQ40,0)))),0)),0)</f>
        <v>　</v>
      </c>
      <c r="EL40" s="731"/>
      <c r="EM40" s="731"/>
      <c r="EN40" s="730" t="str">
        <f>IFERROR(IF(OR(DP40="日",DP40="祝",DP40=0,DU40=0),"　",MAX(IF(AND(DU40&gt;EQ14,DW40&gt;EO14),0,IF(AND(DU40&lt;=EQ14,DU40&gt;EN14,DW40&gt;EO14),EQ14-DU40,IF(AND(DU40&lt;=EQ14,DU40&lt;=EN14,DW40&gt;EO14),EQ14-EN14,IF(AND(DU40&gt;EN14,DW40&lt;=EO14),DW40-DU40,IF(AND(DU40&lt;=EN14,DW40&lt;=EO14),DW40-EN14,0))))),0)),0)</f>
        <v>　</v>
      </c>
      <c r="EO40" s="730"/>
      <c r="EP40" s="730"/>
      <c r="EQ40" s="730" t="str">
        <f>IFERROR(IF(OR(DP40="日",DP40="祝",DP40=0,DU40=0),"　",MAX(IF(AND(DU40&lt;=EQ14,DW40&gt;ER14),ER14-EQ14,IF(DW40&lt;=ER14,0,IF(AND(DU40&gt;EQ14,DW40&gt;ER14),ER14-DU40,0))),0)),0)</f>
        <v>　</v>
      </c>
      <c r="ER40" s="731"/>
      <c r="ES40" s="731"/>
      <c r="ET40" s="730" t="str">
        <f t="shared" si="2"/>
        <v>　</v>
      </c>
      <c r="EU40" s="731"/>
      <c r="EV40" s="731"/>
      <c r="EW40" s="565" t="str">
        <f>IF(EZ40="×",TIME(0,0,0),IF(FJ4="非常勤",DY40,EK40))</f>
        <v>　</v>
      </c>
      <c r="EX40" s="566"/>
      <c r="EY40" s="566"/>
      <c r="EZ40" s="265"/>
      <c r="FA40" s="565" t="str">
        <f>IF(FD40="×",TIME(0,0,0),IF(FJ4="非常勤",EB40,EN40))</f>
        <v>　</v>
      </c>
      <c r="FB40" s="566"/>
      <c r="FC40" s="566"/>
      <c r="FD40" s="265"/>
      <c r="FE40" s="565" t="str">
        <f>IF(FH40="×",TIME(0,0,0),IF(FJ4="非常勤",EE40,EQ40))</f>
        <v>　</v>
      </c>
      <c r="FF40" s="566"/>
      <c r="FG40" s="566"/>
      <c r="FH40" s="265"/>
      <c r="FI40" s="565" t="str">
        <f>IF(FL40="×",TIME(0,0,0),IF(FJ4="非常勤",EH40,ET40))</f>
        <v>　</v>
      </c>
      <c r="FJ40" s="566"/>
      <c r="FK40" s="567"/>
      <c r="FL40" s="265"/>
      <c r="FM40" s="720"/>
      <c r="FN40" s="720"/>
      <c r="FO40" s="668"/>
      <c r="FP40" s="670"/>
      <c r="FQ40" s="669"/>
      <c r="FR40" s="671"/>
      <c r="FS40" s="672"/>
      <c r="FT40" s="672"/>
      <c r="FU40" s="673"/>
      <c r="FV40" s="263">
        <f>'別表_個別勤務状況（1～60）'!$A$40</f>
        <v>26</v>
      </c>
      <c r="FW40" s="264" t="str">
        <f>'別表_個別勤務状況（1～60）'!$B$40</f>
        <v>月</v>
      </c>
      <c r="FX40" s="575"/>
      <c r="FY40" s="575"/>
      <c r="FZ40" s="660"/>
      <c r="GA40" s="661"/>
      <c r="GB40" s="660"/>
      <c r="GC40" s="661"/>
      <c r="GD40" s="660"/>
      <c r="GE40" s="661"/>
      <c r="GF40" s="662" t="str">
        <f>IFERROR(IF(OR(FW40="日",FW40="祝",FW40=0,FX40=""),"　",MAX(IF(AND(FX40&lt;=GF14,FZ40&gt;GG14),GG14-GF14,IF(AND(FX40&gt;GF14,FZ40&lt;=GG14),FZ40-FX40,IF(AND(FX40&lt;=GF14,FZ40&lt;=GG14),FZ40-GF14,IF(AND(FX40&gt;GF14,FZ40&gt;GG14),GG14-FX40,0)))),0)),0)</f>
        <v>　</v>
      </c>
      <c r="GG40" s="663"/>
      <c r="GH40" s="664"/>
      <c r="GI40" s="662" t="str">
        <f>IFERROR(IF(OR(FW40="日",FW40="祝",FW40=0,GB40=""),"　",MAX(IF(AND(GB40&gt;GL14,GD40&gt;GJ14),0,IF(AND(GB40&lt;=GL14,GB40&gt;GI14,GD40&gt;GJ14),GL14-GB40,IF(AND(GB40&lt;=GL14,GB40&lt;=GI14,GD40&gt;GJ14),GL14-GI14,IF(AND(GB40&gt;GI14,GD40&lt;=GJ14),GD40-GB40,IF(AND(GB40&lt;=GI14,GD40&lt;=GJ14),GD40-GI14,0))))),0)),0)</f>
        <v>　</v>
      </c>
      <c r="GJ40" s="663"/>
      <c r="GK40" s="664"/>
      <c r="GL40" s="662" t="str">
        <f>IFERROR(IF(OR(FW40="日",FW40="祝",FW40=0,GB40=0),"　",MAX(IF(AND(GB40&lt;=GL14,GD40&gt;GM14),GM14-GL14,IF(GD40&lt;=GM14,0,IF(AND(GB40&gt;GL14,GD40&gt;GM14),GM14-GB40,0))),0)),0)</f>
        <v>　</v>
      </c>
      <c r="GM40" s="663"/>
      <c r="GN40" s="664"/>
      <c r="GO40" s="662" t="str">
        <f>IFERROR(IF(OR(FW40="日",FW40="祝",FW40=0,GB40=0),"　",MAX(IF(GB40&gt;GO14,GD40-GB40,IF(GB40&lt;=GO14,GD40-GO14,0)),0)),0)</f>
        <v>　</v>
      </c>
      <c r="GP40" s="663"/>
      <c r="GQ40" s="664"/>
      <c r="GR40" s="730" t="str">
        <f>IFERROR(IF(OR(FW40="日",FW40="祝",FW40=0,FX40=""),"　",MAX(IF(AND(FX40&lt;=GR14,FZ40&gt;GS14),GS14-GR14,IF(AND(FX40&gt;GR14,FZ40&lt;=GS14),FZ40-FX40,IF(AND(FX40&lt;=GR14,FZ40&lt;=GS14),FZ40-GR14,IF(AND(FX40&gt;GR14,FZ40&gt;GS14),GS14-FX40,0)))),0)),0)</f>
        <v>　</v>
      </c>
      <c r="GS40" s="731"/>
      <c r="GT40" s="731"/>
      <c r="GU40" s="730" t="str">
        <f>IFERROR(IF(OR(FW40="日",FW40="祝",FW40=0,GB40=0),"　",MAX(IF(AND(GB40&gt;GX14,GD40&gt;GV14),0,IF(AND(GB40&lt;=GX14,GB40&gt;GU14,GD40&gt;GV14),GX14-GB40,IF(AND(GB40&lt;=GX14,GB40&lt;=GU14,GD40&gt;GV14),GX14-GU14,IF(AND(GB40&gt;GU14,GD40&lt;=GV14),GD40-GB40,IF(AND(GB40&lt;=GU14,GD40&lt;=GV14),GD40-GU14,0))))),0)),0)</f>
        <v>　</v>
      </c>
      <c r="GV40" s="730"/>
      <c r="GW40" s="730"/>
      <c r="GX40" s="730" t="str">
        <f>IFERROR(IF(OR(FW40="日",FW40="祝",FW40=0,GB40=0),"　",MAX(IF(AND(GB40&lt;=GX14,GD40&gt;GY14),GY14-GX14,IF(GD40&lt;=GY14,0,IF(AND(GB40&gt;GX14,GD40&gt;GY14),GY14-GB40,0))),0)),0)</f>
        <v>　</v>
      </c>
      <c r="GY40" s="731"/>
      <c r="GZ40" s="731"/>
      <c r="HA40" s="730" t="str">
        <f t="shared" si="3"/>
        <v>　</v>
      </c>
      <c r="HB40" s="731"/>
      <c r="HC40" s="731"/>
      <c r="HD40" s="565" t="str">
        <f>IF(HG40="×",TIME(0,0,0),IF(HQ4="非常勤",GF40,GR40))</f>
        <v>　</v>
      </c>
      <c r="HE40" s="566"/>
      <c r="HF40" s="566"/>
      <c r="HG40" s="265"/>
      <c r="HH40" s="565" t="str">
        <f>IF(HK40="×",TIME(0,0,0),IF(HQ4="非常勤",GI40,GU40))</f>
        <v>　</v>
      </c>
      <c r="HI40" s="566"/>
      <c r="HJ40" s="566"/>
      <c r="HK40" s="265"/>
      <c r="HL40" s="565" t="str">
        <f>IF(HO40="×",TIME(0,0,0),IF(HQ4="非常勤",GL40,GX40))</f>
        <v>　</v>
      </c>
      <c r="HM40" s="566"/>
      <c r="HN40" s="566"/>
      <c r="HO40" s="265"/>
      <c r="HP40" s="565" t="str">
        <f>IF(HS40="×",TIME(0,0,0),IF(HQ4="非常勤",GO40,HA40))</f>
        <v>　</v>
      </c>
      <c r="HQ40" s="566"/>
      <c r="HR40" s="567"/>
      <c r="HS40" s="265"/>
      <c r="HT40" s="720"/>
      <c r="HU40" s="720"/>
      <c r="HV40" s="668"/>
      <c r="HW40" s="670"/>
      <c r="HX40" s="669"/>
      <c r="HY40" s="671"/>
      <c r="HZ40" s="672"/>
      <c r="IA40" s="672"/>
      <c r="IB40" s="673"/>
      <c r="IC40" s="263">
        <f>'別表_個別勤務状況（1～60）'!$A$40</f>
        <v>26</v>
      </c>
      <c r="ID40" s="264" t="str">
        <f>'別表_個別勤務状況（1～60）'!$B$40</f>
        <v>月</v>
      </c>
      <c r="IE40" s="660"/>
      <c r="IF40" s="661"/>
      <c r="IG40" s="660"/>
      <c r="IH40" s="661"/>
      <c r="II40" s="660"/>
      <c r="IJ40" s="661"/>
      <c r="IK40" s="660"/>
      <c r="IL40" s="661"/>
      <c r="IM40" s="662" t="str">
        <f>IFERROR(IF(OR(ID40="日",ID40="祝",ID40=0,IE40=""),"　",MAX(IF(AND(IE40&lt;=IM14,IG40&gt;IN14),IN14-IM14,IF(AND(IE40&gt;IM14,IG40&lt;=IN14),IG40-IE40,IF(AND(IE40&lt;=IM14,IG40&lt;=IN14),IG40-IM14,IF(AND(IE40&gt;IM14,IG40&gt;IN14),IN14-IE40,0)))),0)),0)</f>
        <v>　</v>
      </c>
      <c r="IN40" s="663"/>
      <c r="IO40" s="664"/>
      <c r="IP40" s="662" t="str">
        <f>IFERROR(IF(OR(ID40="日",ID40="祝",ID40=0,II40=""),"　",MAX(IF(AND(II40&gt;IS14,IK40&gt;IQ14),0,IF(AND(II40&lt;=IS14,II40&gt;IP14,IK40&gt;IQ14),IS14-II40,IF(AND(II40&lt;=IS14,II40&lt;=IP14,IK40&gt;IQ14),IS14-IP14,IF(AND(II40&gt;IP14,IK40&lt;=IQ14),IK40-II40,IF(AND(II40&lt;=IP14,IK40&lt;=IQ14),IK40-IP14,0))))),0)),0)</f>
        <v>　</v>
      </c>
      <c r="IQ40" s="663"/>
      <c r="IR40" s="664"/>
      <c r="IS40" s="662" t="str">
        <f>IFERROR(IF(OR(ID40="日",ID40="祝",ID40=0,II40=0),"　",MAX(IF(AND(II40&lt;=IS14,IK40&gt;IT14),IT14-IS14,IF(IK40&lt;=IT14,0,IF(AND(II40&gt;IS14,IK40&gt;IT14),IT14-II40,0))),0)),0)</f>
        <v>　</v>
      </c>
      <c r="IT40" s="663"/>
      <c r="IU40" s="664"/>
      <c r="IV40" s="662" t="str">
        <f>IFERROR(IF(OR(ID40="日",ID40="祝",ID40=0,II40=0),"　",MAX(IF(II40&gt;IV14,IK40-II40,IF(II40&lt;=IV14,IK40-IV14,0)),0)),0)</f>
        <v>　</v>
      </c>
      <c r="IW40" s="663"/>
      <c r="IX40" s="664"/>
      <c r="IY40" s="662" t="str">
        <f>IFERROR(IF(OR(ID40="日",ID40="祝",ID40=0,IE40=""),"　",MAX(IF(AND(IE40&lt;=IY14,IG40&gt;IZ14),IZ14-IY14,IF(AND(IE40&gt;IY14,IG40&lt;=IZ14),IG40-IE40,IF(AND(IE40&lt;=IY14,IG40&lt;=IZ14),IG40-IY14,IF(AND(IE40&gt;IY14,IG40&gt;IZ14),IZ14-IE40,0)))),0)),0)</f>
        <v>　</v>
      </c>
      <c r="IZ40" s="663"/>
      <c r="JA40" s="664"/>
      <c r="JB40" s="662" t="str">
        <f>IFERROR(IF(OR(ID40="日",ID40="祝",ID40=0,II40=0),"　",MAX(IF(AND(II40&gt;JE14,IK40&gt;JC14),0,IF(AND(II40&lt;=JE14,II40&gt;JB14,IK40&gt;JC14),JE14-II40,IF(AND(II40&lt;=JE14,II40&lt;=JB14,IK40&gt;JC14),JE14-JB14,IF(AND(II40&gt;JB14,IK40&lt;=JC14),IK40-II40,IF(AND(II40&lt;=JB14,IK40&lt;=JC14),IK40-JB14,0))))),0)),0)</f>
        <v>　</v>
      </c>
      <c r="JC40" s="663"/>
      <c r="JD40" s="664"/>
      <c r="JE40" s="662" t="str">
        <f>IFERROR(IF(OR(ID40="日",ID40="祝",ID40=0,II40=0),"　",MAX(IF(AND(II40&lt;=JE14,IK40&gt;JF14),JF14-JE14,IF(IK40&lt;=JF14,0,IF(AND(II40&gt;JE14,IK40&gt;JF14),JF14-II40,0))),0)),0)</f>
        <v>　</v>
      </c>
      <c r="JF40" s="663"/>
      <c r="JG40" s="664"/>
      <c r="JH40" s="662" t="str">
        <f t="shared" si="4"/>
        <v>　</v>
      </c>
      <c r="JI40" s="663"/>
      <c r="JJ40" s="664"/>
      <c r="JK40" s="665" t="str">
        <f>IF(JN40="×",TIME(0,0,0),IF(JX4="非常勤",IM40,IY40))</f>
        <v>　</v>
      </c>
      <c r="JL40" s="666"/>
      <c r="JM40" s="667"/>
      <c r="JN40" s="265"/>
      <c r="JO40" s="665" t="str">
        <f>IF(JR40="×",TIME(0,0,0),IF(JX4="非常勤",IP40,JB40))</f>
        <v>　</v>
      </c>
      <c r="JP40" s="666"/>
      <c r="JQ40" s="667"/>
      <c r="JR40" s="265"/>
      <c r="JS40" s="665" t="str">
        <f>IF(JV40="×",TIME(0,0,0),IF(JX4="非常勤",IS40,JE40))</f>
        <v>　</v>
      </c>
      <c r="JT40" s="666"/>
      <c r="JU40" s="667"/>
      <c r="JV40" s="265"/>
      <c r="JW40" s="665" t="str">
        <f>IF(JZ40="×",TIME(0,0,0),IF(JX4="非常勤",IV40,JH40))</f>
        <v>　</v>
      </c>
      <c r="JX40" s="666"/>
      <c r="JY40" s="667"/>
      <c r="JZ40" s="265"/>
      <c r="KA40" s="720"/>
      <c r="KB40" s="720"/>
      <c r="KC40" s="668"/>
      <c r="KD40" s="670"/>
      <c r="KE40" s="669"/>
      <c r="KF40" s="671"/>
      <c r="KG40" s="672"/>
      <c r="KH40" s="672"/>
      <c r="KI40" s="673"/>
      <c r="KJ40" s="263">
        <f>'別表_個別勤務状況（1～60）'!$A$40</f>
        <v>26</v>
      </c>
      <c r="KK40" s="264" t="str">
        <f>'別表_個別勤務状況（1～60）'!$B$40</f>
        <v>月</v>
      </c>
      <c r="KL40" s="660"/>
      <c r="KM40" s="661"/>
      <c r="KN40" s="660"/>
      <c r="KO40" s="661"/>
      <c r="KP40" s="660"/>
      <c r="KQ40" s="661"/>
      <c r="KR40" s="660"/>
      <c r="KS40" s="661"/>
      <c r="KT40" s="662" t="str">
        <f>IFERROR(IF(OR(KK40="日",KK40="祝",KK40=0,KL40=""),"　",MAX(IF(AND(KL40&lt;=KT14,KN40&gt;KU14),KU14-KT14,IF(AND(KL40&gt;KT14,KN40&lt;=KU14),KN40-KL40,IF(AND(KL40&lt;=KT14,KN40&lt;=KU14),KN40-KT14,IF(AND(KL40&gt;KT14,KN40&gt;KU14),KU14-KL40,0)))),0)),0)</f>
        <v>　</v>
      </c>
      <c r="KU40" s="663"/>
      <c r="KV40" s="664"/>
      <c r="KW40" s="662" t="str">
        <f>IFERROR(IF(OR(KK40="日",KK40="祝",KK40=0,KP40=""),"　",MAX(IF(AND(KP40&gt;KZ14,KR40&gt;KX14),0,IF(AND(KP40&lt;=KZ14,KP40&gt;KW14,KR40&gt;KX14),KZ14-KP40,IF(AND(KP40&lt;=KZ14,KP40&lt;=KW14,KR40&gt;KX14),KZ14-KW14,IF(AND(KP40&gt;KW14,KR40&lt;=KX14),KR40-KP40,IF(AND(KP40&lt;=KW14,KR40&lt;=KX14),KR40-KW14,0))))),0)),0)</f>
        <v>　</v>
      </c>
      <c r="KX40" s="663"/>
      <c r="KY40" s="664"/>
      <c r="KZ40" s="662" t="str">
        <f>IFERROR(IF(OR(KK40="日",KK40="祝",KK40=0,KP40=0),"　",MAX(IF(AND(KP40&lt;=KZ14,KR40&gt;LA14),LA14-KZ14,IF(KR40&lt;=LA14,0,IF(AND(KP40&gt;KZ14,KR40&gt;LA14),LA14-KP40,0))),0)),0)</f>
        <v>　</v>
      </c>
      <c r="LA40" s="663"/>
      <c r="LB40" s="664"/>
      <c r="LC40" s="662" t="str">
        <f>IFERROR(IF(OR(KK40="日",KK40="祝",KK40=0,KP40=0),"　",MAX(IF(KP40&gt;LC14,KR40-KP40,IF(KP40&lt;=LC14,KR40-LC14,0)),0)),0)</f>
        <v>　</v>
      </c>
      <c r="LD40" s="663"/>
      <c r="LE40" s="664"/>
      <c r="LF40" s="662" t="str">
        <f>IFERROR(IF(OR(KK40="日",KK40="祝",KK40=0,KL40=""),"　",MAX(IF(AND(KL40&lt;=LF14,KN40&gt;LG14),LG14-LF14,IF(AND(KL40&gt;LF14,KN40&lt;=LG14),KN40-KL40,IF(AND(KL40&lt;=LF14,KN40&lt;=LG14),KN40-LF14,IF(AND(KL40&gt;LF14,KN40&gt;LG14),LG14-KL40,0)))),0)),0)</f>
        <v>　</v>
      </c>
      <c r="LG40" s="663"/>
      <c r="LH40" s="664"/>
      <c r="LI40" s="662" t="str">
        <f>IFERROR(IF(OR(KK40="日",KK40="祝",KK40=0,KP40=0),"　",MAX(IF(AND(KP40&gt;LL14,KR40&gt;LJ14),0,IF(AND(KP40&lt;=LL14,KP40&gt;LI14,KR40&gt;LJ14),LL14-KP40,IF(AND(KP40&lt;=LL14,KP40&lt;=LI14,KR40&gt;LJ14),LL14-LI14,IF(AND(KP40&gt;LI14,KR40&lt;=LJ14),KR40-KP40,IF(AND(KP40&lt;=LI14,KR40&lt;=LJ14),KR40-LI14,0))))),0)),0)</f>
        <v>　</v>
      </c>
      <c r="LJ40" s="663"/>
      <c r="LK40" s="664"/>
      <c r="LL40" s="662" t="str">
        <f>IFERROR(IF(OR(KK40="日",KK40="祝",KK40=0,KP40=0),"　",MAX(IF(AND(KP40&lt;=LL14,KR40&gt;LM14),LM14-LL14,IF(KR40&lt;=LM14,0,IF(AND(KP40&gt;LL14,KR40&gt;LM14),LM14-KP40,0))),0)),0)</f>
        <v>　</v>
      </c>
      <c r="LM40" s="663"/>
      <c r="LN40" s="664"/>
      <c r="LO40" s="662" t="str">
        <f t="shared" si="5"/>
        <v>　</v>
      </c>
      <c r="LP40" s="663"/>
      <c r="LQ40" s="664"/>
      <c r="LR40" s="665" t="str">
        <f>IF(LU40="×",TIME(0,0,0),IF(ME4="非常勤",KT40,LF40))</f>
        <v>　</v>
      </c>
      <c r="LS40" s="666"/>
      <c r="LT40" s="667"/>
      <c r="LU40" s="265"/>
      <c r="LV40" s="665" t="str">
        <f>IF(LY40="×",TIME(0,0,0),IF(ME4="非常勤",KW40,LI40))</f>
        <v>　</v>
      </c>
      <c r="LW40" s="666"/>
      <c r="LX40" s="667"/>
      <c r="LY40" s="265"/>
      <c r="LZ40" s="665" t="str">
        <f>IF(MC40="×",TIME(0,0,0),IF(ME4="非常勤",KZ40,LL40))</f>
        <v>　</v>
      </c>
      <c r="MA40" s="666"/>
      <c r="MB40" s="667"/>
      <c r="MC40" s="265"/>
      <c r="MD40" s="665" t="str">
        <f>IF(MG40="×",TIME(0,0,0),IF(ME4="非常勤",LC40,LO40))</f>
        <v>　</v>
      </c>
      <c r="ME40" s="666"/>
      <c r="MF40" s="667"/>
      <c r="MG40" s="265"/>
      <c r="MH40" s="720"/>
      <c r="MI40" s="720"/>
      <c r="MJ40" s="668"/>
      <c r="MK40" s="670"/>
      <c r="ML40" s="669"/>
      <c r="MM40" s="671"/>
      <c r="MN40" s="672"/>
      <c r="MO40" s="672"/>
      <c r="MP40" s="673"/>
      <c r="MQ40" s="263">
        <f>'別表_個別勤務状況（1～60）'!$A$40</f>
        <v>26</v>
      </c>
      <c r="MR40" s="264" t="str">
        <f>'別表_個別勤務状況（1～60）'!$B$40</f>
        <v>月</v>
      </c>
      <c r="MS40" s="660"/>
      <c r="MT40" s="661"/>
      <c r="MU40" s="660"/>
      <c r="MV40" s="661"/>
      <c r="MW40" s="660"/>
      <c r="MX40" s="661"/>
      <c r="MY40" s="660"/>
      <c r="MZ40" s="661"/>
      <c r="NA40" s="662" t="str">
        <f>IFERROR(IF(OR(MR40="日",MR40="祝",MR40=0,MS40=""),"　",MAX(IF(AND(MS40&lt;=NA14,MU40&gt;NB14),NB14-NA14,IF(AND(MS40&gt;NA14,MU40&lt;=NB14),MU40-MS40,IF(AND(MS40&lt;=NA14,MU40&lt;=NB14),MU40-NA14,IF(AND(MS40&gt;NA14,MU40&gt;NB14),NB14-MS40,0)))),0)),0)</f>
        <v>　</v>
      </c>
      <c r="NB40" s="663"/>
      <c r="NC40" s="664"/>
      <c r="ND40" s="662" t="str">
        <f>IFERROR(IF(OR(MR40="日",MR40="祝",MR40=0,MW40=""),"　",MAX(IF(AND(MW40&gt;NG14,MY40&gt;NE14),0,IF(AND(MW40&lt;=NG14,MW40&gt;ND14,MY40&gt;NE14),NG14-MW40,IF(AND(MW40&lt;=NG14,MW40&lt;=ND14,MY40&gt;NE14),NG14-ND14,IF(AND(MW40&gt;ND14,MY40&lt;=NE14),MY40-MW40,IF(AND(MW40&lt;=ND14,MY40&lt;=NE14),MY40-ND14,0))))),0)),0)</f>
        <v>　</v>
      </c>
      <c r="NE40" s="663"/>
      <c r="NF40" s="664"/>
      <c r="NG40" s="662" t="str">
        <f>IFERROR(IF(OR(MR40="日",MR40="祝",MR40=0,MW40=0),"　",MAX(IF(AND(MW40&lt;=NG14,MY40&gt;NH14),NH14-NG14,IF(MY40&lt;=NH14,0,IF(AND(MW40&gt;NG14,MY40&gt;NH14),NH14-MW40,0))),0)),0)</f>
        <v>　</v>
      </c>
      <c r="NH40" s="663"/>
      <c r="NI40" s="664"/>
      <c r="NJ40" s="662" t="str">
        <f>IFERROR(IF(OR(MR40="日",MR40="祝",MR40=0,MW40=0),"　",MAX(IF(MW40&gt;NJ14,MY40-MW40,IF(MW40&lt;=NJ14,MY40-NJ14,0)),0)),0)</f>
        <v>　</v>
      </c>
      <c r="NK40" s="663"/>
      <c r="NL40" s="664"/>
      <c r="NM40" s="662" t="str">
        <f>IFERROR(IF(OR(MR40="日",MR40="祝",MR40=0,MS40=""),"　",MAX(IF(AND(MS40&lt;=NM14,MU40&gt;NN14),NN14-NM14,IF(AND(MS40&gt;NM14,MU40&lt;=NN14),MU40-MS40,IF(AND(MS40&lt;=NM14,MU40&lt;=NN14),MU40-NM14,IF(AND(MS40&gt;NM14,MU40&gt;NN14),NN14-MS40,0)))),0)),0)</f>
        <v>　</v>
      </c>
      <c r="NN40" s="663"/>
      <c r="NO40" s="664"/>
      <c r="NP40" s="662" t="str">
        <f>IFERROR(IF(OR(MR40="日",MR40="祝",MR40=0,MW40=0),"　",MAX(IF(AND(MW40&gt;NS14,MY40&gt;NQ14),0,IF(AND(MW40&lt;=NS14,MW40&gt;NP14,MY40&gt;NQ14),NS14-MW40,IF(AND(MW40&lt;=NS14,MW40&lt;=NP14,MY40&gt;NQ14),NS14-NP14,IF(AND(MW40&gt;NP14,MY40&lt;=NQ14),MY40-MW40,IF(AND(MW40&lt;=NP14,MY40&lt;=NQ14),MY40-NP14,0))))),0)),0)</f>
        <v>　</v>
      </c>
      <c r="NQ40" s="663"/>
      <c r="NR40" s="664"/>
      <c r="NS40" s="662" t="str">
        <f>IFERROR(IF(OR(MR40="日",MR40="祝",MR40=0,MW40=0),"　",MAX(IF(AND(MW40&lt;=NS14,MY40&gt;NT14),NT14-NS14,IF(MY40&lt;=NT14,0,IF(AND(MW40&gt;NS14,MY40&gt;NT14),NT14-MW40,0))),0)),0)</f>
        <v>　</v>
      </c>
      <c r="NT40" s="663"/>
      <c r="NU40" s="664"/>
      <c r="NV40" s="662" t="str">
        <f t="shared" si="6"/>
        <v>　</v>
      </c>
      <c r="NW40" s="663"/>
      <c r="NX40" s="664"/>
      <c r="NY40" s="665" t="str">
        <f>IF(OB40="×",TIME(0,0,0),IF(OL4="非常勤",NA40,NM40))</f>
        <v>　</v>
      </c>
      <c r="NZ40" s="666"/>
      <c r="OA40" s="667"/>
      <c r="OB40" s="265"/>
      <c r="OC40" s="665" t="str">
        <f>IF(OF40="×",TIME(0,0,0),IF(OL4="非常勤",ND40,NP40))</f>
        <v>　</v>
      </c>
      <c r="OD40" s="666"/>
      <c r="OE40" s="667"/>
      <c r="OF40" s="265"/>
      <c r="OG40" s="665" t="str">
        <f>IF(OJ40="×",TIME(0,0,0),IF(OL4="非常勤",NG40,NS40))</f>
        <v>　</v>
      </c>
      <c r="OH40" s="666"/>
      <c r="OI40" s="667"/>
      <c r="OJ40" s="265"/>
      <c r="OK40" s="665" t="str">
        <f>IF(ON40="×",TIME(0,0,0),IF(OL4="非常勤",NJ40,NV40))</f>
        <v>　</v>
      </c>
      <c r="OL40" s="666"/>
      <c r="OM40" s="667"/>
      <c r="ON40" s="265"/>
      <c r="OO40" s="720"/>
      <c r="OP40" s="720"/>
      <c r="OQ40" s="668"/>
      <c r="OR40" s="670"/>
      <c r="OS40" s="669"/>
      <c r="OT40" s="671"/>
      <c r="OU40" s="672"/>
      <c r="OV40" s="672"/>
      <c r="OW40" s="673"/>
      <c r="OX40" s="263">
        <f>'別表_個別勤務状況（1～60）'!$A$40</f>
        <v>26</v>
      </c>
      <c r="OY40" s="264" t="str">
        <f>'別表_個別勤務状況（1～60）'!$B$40</f>
        <v>月</v>
      </c>
      <c r="OZ40" s="660"/>
      <c r="PA40" s="661"/>
      <c r="PB40" s="660"/>
      <c r="PC40" s="661"/>
      <c r="PD40" s="660"/>
      <c r="PE40" s="661"/>
      <c r="PF40" s="660"/>
      <c r="PG40" s="661"/>
      <c r="PH40" s="662" t="str">
        <f>IFERROR(IF(OR(OY40="日",OY40="祝",OY40=0,OZ40=""),"　",MAX(IF(AND(OZ40&lt;=PH14,PB40&gt;PI14),PI14-PH14,IF(AND(OZ40&gt;PH14,PB40&lt;=PI14),PB40-OZ40,IF(AND(OZ40&lt;=PH14,PB40&lt;=PI14),PB40-PH14,IF(AND(OZ40&gt;PH14,PB40&gt;PI14),PI14-OZ40,0)))),0)),0)</f>
        <v>　</v>
      </c>
      <c r="PI40" s="663"/>
      <c r="PJ40" s="664"/>
      <c r="PK40" s="662" t="str">
        <f>IFERROR(IF(OR(OY40="日",OY40="祝",OY40=0,PD40=""),"　",MAX(IF(AND(PD40&gt;PN14,PF40&gt;PL14),0,IF(AND(PD40&lt;=PN14,PD40&gt;PK14,PF40&gt;PL14),PN14-PD40,IF(AND(PD40&lt;=PN14,PD40&lt;=PK14,PF40&gt;PL14),PN14-PK14,IF(AND(PD40&gt;PK14,PF40&lt;=PL14),PF40-PD40,IF(AND(PD40&lt;=PK14,PF40&lt;=PL14),PF40-PK14,0))))),0)),0)</f>
        <v>　</v>
      </c>
      <c r="PL40" s="663"/>
      <c r="PM40" s="664"/>
      <c r="PN40" s="662" t="str">
        <f>IFERROR(IF(OR(OY40="日",OY40="祝",OY40=0,PD40=0),"　",MAX(IF(AND(PD40&lt;=PN14,PF40&gt;PO14),PO14-PN14,IF(PF40&lt;=PO14,0,IF(AND(PD40&gt;PN14,PF40&gt;PO14),PO14-PD40,0))),0)),0)</f>
        <v>　</v>
      </c>
      <c r="PO40" s="663"/>
      <c r="PP40" s="664"/>
      <c r="PQ40" s="662" t="str">
        <f>IFERROR(IF(OR(OY40="日",OY40="祝",OY40=0,PD40=0),"　",MAX(IF(PD40&gt;PQ14,PF40-PD40,IF(PD40&lt;=PQ14,PF40-PQ14,0)),0)),0)</f>
        <v>　</v>
      </c>
      <c r="PR40" s="663"/>
      <c r="PS40" s="664"/>
      <c r="PT40" s="662" t="str">
        <f>IFERROR(IF(OR(OY40="日",OY40="祝",OY40=0,OZ40=""),"　",MAX(IF(AND(OZ40&lt;=PT14,PB40&gt;PU14),PU14-PT14,IF(AND(OZ40&gt;PT14,PB40&lt;=PU14),PB40-OZ40,IF(AND(OZ40&lt;=PT14,PB40&lt;=PU14),PB40-PT14,IF(AND(OZ40&gt;PT14,PB40&gt;PU14),PU14-OZ40,0)))),0)),0)</f>
        <v>　</v>
      </c>
      <c r="PU40" s="663"/>
      <c r="PV40" s="664"/>
      <c r="PW40" s="662" t="str">
        <f>IFERROR(IF(OR(OY40="日",OY40="祝",OY40=0,PD40=0),"　",MAX(IF(AND(PD40&gt;PZ14,PF40&gt;PX14),0,IF(AND(PD40&lt;=PZ14,PD40&gt;PW14,PF40&gt;PX14),PZ14-PD40,IF(AND(PD40&lt;=PZ14,PD40&lt;=PW14,PF40&gt;PX14),PZ14-PW14,IF(AND(PD40&gt;PW14,PF40&lt;=PX14),PF40-PD40,IF(AND(PD40&lt;=PW14,PF40&lt;=PX14),PF40-PW14,0))))),0)),0)</f>
        <v>　</v>
      </c>
      <c r="PX40" s="663"/>
      <c r="PY40" s="664"/>
      <c r="PZ40" s="662" t="str">
        <f>IFERROR(IF(OR(OY40="日",OY40="祝",OY40=0,PD40=0),"　",MAX(IF(AND(PD40&lt;=PZ14,PF40&gt;QA14),QA14-PZ14,IF(PF40&lt;=QA14,0,IF(AND(PD40&gt;PZ14,PF40&gt;QA14),QA14-PD40,0))),0)),0)</f>
        <v>　</v>
      </c>
      <c r="QA40" s="663"/>
      <c r="QB40" s="664"/>
      <c r="QC40" s="662" t="str">
        <f t="shared" si="7"/>
        <v>　</v>
      </c>
      <c r="QD40" s="663"/>
      <c r="QE40" s="664"/>
      <c r="QF40" s="665" t="str">
        <f>IF(QI40="×",TIME(0,0,0),IF(QS4="非常勤",PH40,PT40))</f>
        <v>　</v>
      </c>
      <c r="QG40" s="666"/>
      <c r="QH40" s="667"/>
      <c r="QI40" s="265"/>
      <c r="QJ40" s="665" t="str">
        <f>IF(QM40="×",TIME(0,0,0),IF(QS4="非常勤",PK40,PW40))</f>
        <v>　</v>
      </c>
      <c r="QK40" s="666"/>
      <c r="QL40" s="667"/>
      <c r="QM40" s="265"/>
      <c r="QN40" s="665" t="str">
        <f>IF(QQ40="×",TIME(0,0,0),IF(QS4="非常勤",PN40,PZ40))</f>
        <v>　</v>
      </c>
      <c r="QO40" s="666"/>
      <c r="QP40" s="667"/>
      <c r="QQ40" s="265"/>
      <c r="QR40" s="665" t="str">
        <f>IF(QU40="×",TIME(0,0,0),IF(QS4="非常勤",PQ40,QC40))</f>
        <v>　</v>
      </c>
      <c r="QS40" s="666"/>
      <c r="QT40" s="667"/>
      <c r="QU40" s="265"/>
      <c r="QV40" s="720"/>
      <c r="QW40" s="720"/>
      <c r="QX40" s="668"/>
      <c r="QY40" s="670"/>
      <c r="QZ40" s="669"/>
      <c r="RA40" s="671"/>
      <c r="RB40" s="672"/>
      <c r="RC40" s="672"/>
      <c r="RD40" s="673"/>
      <c r="RE40" s="263">
        <f>'別表_個別勤務状況（1～60）'!$A$40</f>
        <v>26</v>
      </c>
      <c r="RF40" s="264" t="str">
        <f>'別表_個別勤務状況（1～60）'!$B$40</f>
        <v>月</v>
      </c>
      <c r="RG40" s="660"/>
      <c r="RH40" s="661"/>
      <c r="RI40" s="660"/>
      <c r="RJ40" s="661"/>
      <c r="RK40" s="660"/>
      <c r="RL40" s="661"/>
      <c r="RM40" s="660"/>
      <c r="RN40" s="661"/>
      <c r="RO40" s="662" t="str">
        <f>IFERROR(IF(OR(RF40="日",RF40="祝",RF40=0,RG40=""),"　",MAX(IF(AND(RG40&lt;=RO14,RI40&gt;RP14),RP14-RO14,IF(AND(RG40&gt;RO14,RI40&lt;=RP14),RI40-RG40,IF(AND(RG40&lt;=RO14,RI40&lt;=RP14),RI40-RO14,IF(AND(RG40&gt;RO14,RI40&gt;RP14),RP14-RG40,0)))),0)),0)</f>
        <v>　</v>
      </c>
      <c r="RP40" s="663"/>
      <c r="RQ40" s="664"/>
      <c r="RR40" s="662" t="str">
        <f>IFERROR(IF(OR(RF40="日",RF40="祝",RF40=0,RK40=""),"　",MAX(IF(AND(RK40&gt;RU14,RM40&gt;RS14),0,IF(AND(RK40&lt;=RU14,RK40&gt;RR14,RM40&gt;RS14),RU14-RK40,IF(AND(RK40&lt;=RU14,RK40&lt;=RR14,RM40&gt;RS14),RU14-RR14,IF(AND(RK40&gt;RR14,RM40&lt;=RS14),RM40-RK40,IF(AND(RK40&lt;=RR14,RM40&lt;=RS14),RM40-RR14,0))))),0)),0)</f>
        <v>　</v>
      </c>
      <c r="RS40" s="663"/>
      <c r="RT40" s="664"/>
      <c r="RU40" s="662" t="str">
        <f>IFERROR(IF(OR(RF40="日",RF40="祝",RF40=0,RK40=0),"　",MAX(IF(AND(RK40&lt;=RU14,RM40&gt;RV14),RV14-RU14,IF(RM40&lt;=RV14,0,IF(AND(RK40&gt;RU14,RM40&gt;RV14),RV14-RK40,0))),0)),0)</f>
        <v>　</v>
      </c>
      <c r="RV40" s="663"/>
      <c r="RW40" s="664"/>
      <c r="RX40" s="662" t="str">
        <f>IFERROR(IF(OR(RF40="日",RF40="祝",RF40=0,RK40=0),"　",MAX(IF(RK40&gt;RX14,RM40-RK40,IF(RK40&lt;=RX14,RM40-RX14,0)),0)),0)</f>
        <v>　</v>
      </c>
      <c r="RY40" s="663"/>
      <c r="RZ40" s="664"/>
      <c r="SA40" s="662" t="str">
        <f>IFERROR(IF(OR(RF40="日",RF40="祝",RF40=0,RG40=""),"　",MAX(IF(AND(RG40&lt;=SA14,RI40&gt;SB14),SB14-SA14,IF(AND(RG40&gt;SA14,RI40&lt;=SB14),RI40-RG40,IF(AND(RG40&lt;=SA14,RI40&lt;=SB14),RI40-SA14,IF(AND(RG40&gt;SA14,RI40&gt;SB14),SB14-RG40,0)))),0)),0)</f>
        <v>　</v>
      </c>
      <c r="SB40" s="663"/>
      <c r="SC40" s="664"/>
      <c r="SD40" s="662" t="str">
        <f>IFERROR(IF(OR(RF40="日",RF40="祝",RF40=0,RK40=0),"　",MAX(IF(AND(RK40&gt;SG14,RM40&gt;SE14),0,IF(AND(RK40&lt;=SG14,RK40&gt;SD14,RM40&gt;SE14),SG14-RK40,IF(AND(RK40&lt;=SG14,RK40&lt;=SD14,RM40&gt;SE14),SG14-SD14,IF(AND(RK40&gt;SD14,RM40&lt;=SE14),RM40-RK40,IF(AND(RK40&lt;=SD14,RM40&lt;=SE14),RM40-SD14,0))))),0)),0)</f>
        <v>　</v>
      </c>
      <c r="SE40" s="663"/>
      <c r="SF40" s="664"/>
      <c r="SG40" s="662" t="str">
        <f>IFERROR(IF(OR(RF40="日",RF40="祝",RF40=0,RK40=0),"　",MAX(IF(AND(RK40&lt;=SG14,RM40&gt;SH14),SH14-SG14,IF(RM40&lt;=SH14,0,IF(AND(RK40&gt;SG14,RM40&gt;SH14),SH14-RK40,0))),0)),0)</f>
        <v>　</v>
      </c>
      <c r="SH40" s="663"/>
      <c r="SI40" s="664"/>
      <c r="SJ40" s="662" t="str">
        <f t="shared" si="8"/>
        <v>　</v>
      </c>
      <c r="SK40" s="663"/>
      <c r="SL40" s="664"/>
      <c r="SM40" s="665" t="str">
        <f>IF(SP40="×",TIME(0,0,0),IF(SZ4="非常勤",RO40,SA40))</f>
        <v>　</v>
      </c>
      <c r="SN40" s="666"/>
      <c r="SO40" s="667"/>
      <c r="SP40" s="265"/>
      <c r="SQ40" s="665" t="str">
        <f>IF(ST40="×",TIME(0,0,0),IF(SZ4="非常勤",RR40,SD40))</f>
        <v>　</v>
      </c>
      <c r="SR40" s="666"/>
      <c r="SS40" s="667"/>
      <c r="ST40" s="265"/>
      <c r="SU40" s="665" t="str">
        <f>IF(SX40="×",TIME(0,0,0),IF(SZ4="非常勤",RU40,SG40))</f>
        <v>　</v>
      </c>
      <c r="SV40" s="666"/>
      <c r="SW40" s="667"/>
      <c r="SX40" s="265"/>
      <c r="SY40" s="665" t="str">
        <f>IF(TB40="×",TIME(0,0,0),IF(SZ4="非常勤",RX40,SJ40))</f>
        <v>　</v>
      </c>
      <c r="SZ40" s="666"/>
      <c r="TA40" s="667"/>
      <c r="TB40" s="265"/>
      <c r="TC40" s="720"/>
      <c r="TD40" s="720"/>
      <c r="TE40" s="668"/>
      <c r="TF40" s="670"/>
      <c r="TG40" s="669"/>
      <c r="TH40" s="671"/>
      <c r="TI40" s="672"/>
      <c r="TJ40" s="672"/>
      <c r="TK40" s="673"/>
      <c r="TL40" s="263">
        <f>'別表_個別勤務状況（1～60）'!$A$40</f>
        <v>26</v>
      </c>
      <c r="TM40" s="264" t="str">
        <f>'別表_個別勤務状況（1～60）'!$B$40</f>
        <v>月</v>
      </c>
      <c r="TN40" s="660"/>
      <c r="TO40" s="661"/>
      <c r="TP40" s="660"/>
      <c r="TQ40" s="661"/>
      <c r="TR40" s="660"/>
      <c r="TS40" s="661"/>
      <c r="TT40" s="660"/>
      <c r="TU40" s="661"/>
      <c r="TV40" s="662" t="str">
        <f>IFERROR(IF(OR(TM40="日",TM40="祝",TM40=0,TN40=""),"　",MAX(IF(AND(TN40&lt;=TV14,TP40&gt;TW14),TW14-TV14,IF(AND(TN40&gt;TV14,TP40&lt;=TW14),TP40-TN40,IF(AND(TN40&lt;=TV14,TP40&lt;=TW14),TP40-TV14,IF(AND(TN40&gt;TV14,TP40&gt;TW14),TW14-TN40,0)))),0)),0)</f>
        <v>　</v>
      </c>
      <c r="TW40" s="663"/>
      <c r="TX40" s="664"/>
      <c r="TY40" s="662" t="str">
        <f>IFERROR(IF(OR(TM40="日",TM40="祝",TM40=0,TR40=""),"　",MAX(IF(AND(TR40&gt;UB14,TT40&gt;TZ14),0,IF(AND(TR40&lt;=UB14,TR40&gt;TY14,TT40&gt;TZ14),UB14-TR40,IF(AND(TR40&lt;=UB14,TR40&lt;=TY14,TT40&gt;TZ14),UB14-TY14,IF(AND(TR40&gt;TY14,TT40&lt;=TZ14),TT40-TR40,IF(AND(TR40&lt;=TY14,TT40&lt;=TZ14),TT40-TY14,0))))),0)),0)</f>
        <v>　</v>
      </c>
      <c r="TZ40" s="663"/>
      <c r="UA40" s="664"/>
      <c r="UB40" s="662" t="str">
        <f>IFERROR(IF(OR(TM40="日",TM40="祝",TM40=0,TR40=0),"　",MAX(IF(AND(TR40&lt;=UB14,TT40&gt;UC14),UC14-UB14,IF(TT40&lt;=UC14,0,IF(AND(TR40&gt;UB14,TT40&gt;UC14),UC14-TR40,0))),0)),0)</f>
        <v>　</v>
      </c>
      <c r="UC40" s="663"/>
      <c r="UD40" s="664"/>
      <c r="UE40" s="662" t="str">
        <f>IFERROR(IF(OR(TM40="日",TM40="祝",TM40=0,TR40=0),"　",MAX(IF(TR40&gt;UE14,TT40-TR40,IF(TR40&lt;=UE14,TT40-UE14,0)),0)),0)</f>
        <v>　</v>
      </c>
      <c r="UF40" s="663"/>
      <c r="UG40" s="664"/>
      <c r="UH40" s="662" t="str">
        <f>IFERROR(IF(OR(TM40="日",TM40="祝",TM40=0,TN40=""),"　",MAX(IF(AND(TN40&lt;=UH14,TP40&gt;UI14),UI14-UH14,IF(AND(TN40&gt;UH14,TP40&lt;=UI14),TP40-TN40,IF(AND(TN40&lt;=UH14,TP40&lt;=UI14),TP40-UH14,IF(AND(TN40&gt;UH14,TP40&gt;UI14),UI14-TN40,0)))),0)),0)</f>
        <v>　</v>
      </c>
      <c r="UI40" s="663"/>
      <c r="UJ40" s="664"/>
      <c r="UK40" s="662" t="str">
        <f>IFERROR(IF(OR(TM40="日",TM40="祝",TM40=0,TR40=0),"　",MAX(IF(AND(TR40&gt;UN14,TT40&gt;UL14),0,IF(AND(TR40&lt;=UN14,TR40&gt;UK14,TT40&gt;UL14),UN14-TR40,IF(AND(TR40&lt;=UN14,TR40&lt;=UK14,TT40&gt;UL14),UN14-UK14,IF(AND(TR40&gt;UK14,TT40&lt;=UL14),TT40-TR40,IF(AND(TR40&lt;=UK14,TT40&lt;=UL14),TT40-UK14,0))))),0)),0)</f>
        <v>　</v>
      </c>
      <c r="UL40" s="663"/>
      <c r="UM40" s="664"/>
      <c r="UN40" s="662" t="str">
        <f>IFERROR(IF(OR(TM40="日",TM40="祝",TM40=0,TR40=0),"　",MAX(IF(AND(TR40&lt;=UN14,TT40&gt;UO14),UO14-UN14,IF(TT40&lt;=UO14,0,IF(AND(TR40&gt;UN14,TT40&gt;UO14),UO14-TR40,0))),0)),0)</f>
        <v>　</v>
      </c>
      <c r="UO40" s="663"/>
      <c r="UP40" s="664"/>
      <c r="UQ40" s="662" t="str">
        <f t="shared" si="9"/>
        <v>　</v>
      </c>
      <c r="UR40" s="663"/>
      <c r="US40" s="664"/>
      <c r="UT40" s="665" t="str">
        <f>IF(UW40="×",TIME(0,0,0),IF(VG4="非常勤",TV40,UH40))</f>
        <v>　</v>
      </c>
      <c r="UU40" s="666"/>
      <c r="UV40" s="667"/>
      <c r="UW40" s="265"/>
      <c r="UX40" s="665" t="str">
        <f>IF(VA40="×",TIME(0,0,0),IF(VG4="非常勤",TY40,UK40))</f>
        <v>　</v>
      </c>
      <c r="UY40" s="666"/>
      <c r="UZ40" s="667"/>
      <c r="VA40" s="265"/>
      <c r="VB40" s="665" t="str">
        <f>IF(VE40="×",TIME(0,0,0),IF(VG4="非常勤",UB40,UN40))</f>
        <v>　</v>
      </c>
      <c r="VC40" s="666"/>
      <c r="VD40" s="667"/>
      <c r="VE40" s="265"/>
      <c r="VF40" s="665" t="str">
        <f>IF(VI40="×",TIME(0,0,0),IF(VG4="非常勤",UE40,UQ40))</f>
        <v>　</v>
      </c>
      <c r="VG40" s="666"/>
      <c r="VH40" s="667"/>
      <c r="VI40" s="265"/>
      <c r="VJ40" s="720"/>
      <c r="VK40" s="720"/>
      <c r="VL40" s="668"/>
      <c r="VM40" s="670"/>
      <c r="VN40" s="669"/>
      <c r="VO40" s="671"/>
      <c r="VP40" s="672"/>
      <c r="VQ40" s="672"/>
      <c r="VR40" s="673"/>
      <c r="VS40" s="263">
        <f>'別表_個別勤務状況（1～60）'!$A$40</f>
        <v>26</v>
      </c>
      <c r="VT40" s="264" t="str">
        <f>'別表_個別勤務状況（1～60）'!$B$40</f>
        <v>月</v>
      </c>
      <c r="VU40" s="660"/>
      <c r="VV40" s="661"/>
      <c r="VW40" s="660"/>
      <c r="VX40" s="661"/>
      <c r="VY40" s="660"/>
      <c r="VZ40" s="661"/>
      <c r="WA40" s="660"/>
      <c r="WB40" s="661"/>
      <c r="WC40" s="662" t="str">
        <f>IFERROR(IF(OR(VT40="日",VT40="祝",VT40=0,VU40=""),"　",MAX(IF(AND(VU40&lt;=WC14,VW40&gt;WD14),WD14-WC14,IF(AND(VU40&gt;WC14,VW40&lt;=WD14),VW40-VU40,IF(AND(VU40&lt;=WC14,VW40&lt;=WD14),VW40-WC14,IF(AND(VU40&gt;WC14,VW40&gt;WD14),WD14-VU40,0)))),0)),0)</f>
        <v>　</v>
      </c>
      <c r="WD40" s="663"/>
      <c r="WE40" s="664"/>
      <c r="WF40" s="662" t="str">
        <f>IFERROR(IF(OR(VT40="日",VT40="祝",VT40=0,VY40=""),"　",MAX(IF(AND(VY40&gt;WI14,WA40&gt;WG14),0,IF(AND(VY40&lt;=WI14,VY40&gt;WF14,WA40&gt;WG14),WI14-VY40,IF(AND(VY40&lt;=WI14,VY40&lt;=WF14,WA40&gt;WG14),WI14-WF14,IF(AND(VY40&gt;WF14,WA40&lt;=WG14),WA40-VY40,IF(AND(VY40&lt;=WF14,WA40&lt;=WG14),WA40-WF14,0))))),0)),0)</f>
        <v>　</v>
      </c>
      <c r="WG40" s="663"/>
      <c r="WH40" s="664"/>
      <c r="WI40" s="662" t="str">
        <f>IFERROR(IF(OR(VT40="日",VT40="祝",VT40=0,VY40=0),"　",MAX(IF(AND(VY40&lt;=WI14,WA40&gt;WJ14),WJ14-WI14,IF(WA40&lt;=WJ14,0,IF(AND(VY40&gt;WI14,WA40&gt;WJ14),WJ14-VY40,0))),0)),0)</f>
        <v>　</v>
      </c>
      <c r="WJ40" s="663"/>
      <c r="WK40" s="664"/>
      <c r="WL40" s="662" t="str">
        <f>IFERROR(IF(OR(VT40="日",VT40="祝",VT40=0,VY40=0),"　",MAX(IF(VY40&gt;WL14,WA40-VY40,IF(VY40&lt;=WL14,WA40-WL14,0)),0)),0)</f>
        <v>　</v>
      </c>
      <c r="WM40" s="663"/>
      <c r="WN40" s="664"/>
      <c r="WO40" s="662" t="str">
        <f>IFERROR(IF(OR(VT40="日",VT40="祝",VT40=0,VU40=""),"　",MAX(IF(AND(VU40&lt;=WO14,VW40&gt;WP14),WP14-WO14,IF(AND(VU40&gt;WO14,VW40&lt;=WP14),VW40-VU40,IF(AND(VU40&lt;=WO14,VW40&lt;=WP14),VW40-WO14,IF(AND(VU40&gt;WO14,VW40&gt;WP14),WP14-VU40,0)))),0)),0)</f>
        <v>　</v>
      </c>
      <c r="WP40" s="663"/>
      <c r="WQ40" s="664"/>
      <c r="WR40" s="662" t="str">
        <f>IFERROR(IF(OR(VT40="日",VT40="祝",VT40=0,VY40=0),"　",MAX(IF(AND(VY40&gt;WU14,WA40&gt;WS14),0,IF(AND(VY40&lt;=WU14,VY40&gt;WR14,WA40&gt;WS14),WU14-VY40,IF(AND(VY40&lt;=WU14,VY40&lt;=WR14,WA40&gt;WS14),WU14-WR14,IF(AND(VY40&gt;WR14,WA40&lt;=WS14),WA40-VY40,IF(AND(VY40&lt;=WR14,WA40&lt;=WS14),WA40-WR14,0))))),0)),0)</f>
        <v>　</v>
      </c>
      <c r="WS40" s="663"/>
      <c r="WT40" s="664"/>
      <c r="WU40" s="662" t="str">
        <f>IFERROR(IF(OR(VT40="日",VT40="祝",VT40=0,VY40=0),"　",MAX(IF(AND(VY40&lt;=WU14,WA40&gt;WV14),WV14-WU14,IF(WA40&lt;=WV14,0,IF(AND(VY40&gt;WU14,WA40&gt;WV14),WV14-VY40,0))),0)),0)</f>
        <v>　</v>
      </c>
      <c r="WV40" s="663"/>
      <c r="WW40" s="664"/>
      <c r="WX40" s="662" t="str">
        <f t="shared" si="10"/>
        <v>　</v>
      </c>
      <c r="WY40" s="663"/>
      <c r="WZ40" s="664"/>
      <c r="XA40" s="665" t="str">
        <f>IF(XD40="×",TIME(0,0,0),IF(XN4="非常勤",WC40,WO40))</f>
        <v>　</v>
      </c>
      <c r="XB40" s="666"/>
      <c r="XC40" s="667"/>
      <c r="XD40" s="265"/>
      <c r="XE40" s="665" t="str">
        <f>IF(XH40="×",TIME(0,0,0),IF(XN4="非常勤",WF40,WR40))</f>
        <v>　</v>
      </c>
      <c r="XF40" s="666"/>
      <c r="XG40" s="667"/>
      <c r="XH40" s="265"/>
      <c r="XI40" s="665" t="str">
        <f>IF(XL40="×",TIME(0,0,0),IF(XN4="非常勤",WI40,WU40))</f>
        <v>　</v>
      </c>
      <c r="XJ40" s="666"/>
      <c r="XK40" s="667"/>
      <c r="XL40" s="265"/>
      <c r="XM40" s="665" t="str">
        <f>IF(XP40="×",TIME(0,0,0),IF(XN4="非常勤",WL40,WX40))</f>
        <v>　</v>
      </c>
      <c r="XN40" s="666"/>
      <c r="XO40" s="667"/>
      <c r="XP40" s="265"/>
      <c r="XQ40" s="720"/>
      <c r="XR40" s="720"/>
      <c r="XS40" s="668"/>
      <c r="XT40" s="670"/>
      <c r="XU40" s="669"/>
      <c r="XV40" s="671"/>
      <c r="XW40" s="672"/>
      <c r="XX40" s="672"/>
      <c r="XY40" s="673"/>
      <c r="XZ40" s="263">
        <f>'別表_個別勤務状況（1～60）'!$A$40</f>
        <v>26</v>
      </c>
      <c r="YA40" s="264" t="str">
        <f>'別表_個別勤務状況（1～60）'!$B$40</f>
        <v>月</v>
      </c>
      <c r="YB40" s="660"/>
      <c r="YC40" s="661"/>
      <c r="YD40" s="660"/>
      <c r="YE40" s="661"/>
      <c r="YF40" s="660"/>
      <c r="YG40" s="661"/>
      <c r="YH40" s="660"/>
      <c r="YI40" s="661"/>
      <c r="YJ40" s="662" t="str">
        <f>IFERROR(IF(OR(YA40="日",YA40="祝",YA40=0,YB40=""),"　",MAX(IF(AND(YB40&lt;=YJ14,YD40&gt;YK14),YK14-YJ14,IF(AND(YB40&gt;YJ14,YD40&lt;=YK14),YD40-YB40,IF(AND(YB40&lt;=YJ14,YD40&lt;=YK14),YD40-YJ14,IF(AND(YB40&gt;YJ14,YD40&gt;YK14),YK14-YB40,0)))),0)),0)</f>
        <v>　</v>
      </c>
      <c r="YK40" s="663"/>
      <c r="YL40" s="664"/>
      <c r="YM40" s="662" t="str">
        <f>IFERROR(IF(OR(YA40="日",YA40="祝",YA40=0,YF40=""),"　",MAX(IF(AND(YF40&gt;YP14,YH40&gt;YN14),0,IF(AND(YF40&lt;=YP14,YF40&gt;YM14,YH40&gt;YN14),YP14-YF40,IF(AND(YF40&lt;=YP14,YF40&lt;=YM14,YH40&gt;YN14),YP14-YM14,IF(AND(YF40&gt;YM14,YH40&lt;=YN14),YH40-YF40,IF(AND(YF40&lt;=YM14,YH40&lt;=YN14),YH40-YM14,0))))),0)),0)</f>
        <v>　</v>
      </c>
      <c r="YN40" s="663"/>
      <c r="YO40" s="664"/>
      <c r="YP40" s="662" t="str">
        <f>IFERROR(IF(OR(YA40="日",YA40="祝",YA40=0,YF40=0),"　",MAX(IF(AND(YF40&lt;=YP14,YH40&gt;YQ14),YQ14-YP14,IF(YH40&lt;=YQ14,0,IF(AND(YF40&gt;YP14,YH40&gt;YQ14),YQ14-YF40,0))),0)),0)</f>
        <v>　</v>
      </c>
      <c r="YQ40" s="663"/>
      <c r="YR40" s="664"/>
      <c r="YS40" s="662" t="str">
        <f>IFERROR(IF(OR(YA40="日",YA40="祝",YA40=0,YF40=0),"　",MAX(IF(YF40&gt;YS14,YH40-YF40,IF(YF40&lt;=YS14,YH40-YS14,0)),0)),0)</f>
        <v>　</v>
      </c>
      <c r="YT40" s="663"/>
      <c r="YU40" s="664"/>
      <c r="YV40" s="662" t="str">
        <f>IFERROR(IF(OR(YA40="日",YA40="祝",YA40=0,YB40=""),"　",MAX(IF(AND(YB40&lt;=YV14,YD40&gt;YW14),YW14-YV14,IF(AND(YB40&gt;YV14,YD40&lt;=YW14),YD40-YB40,IF(AND(YB40&lt;=YV14,YD40&lt;=YW14),YD40-YV14,IF(AND(YB40&gt;YV14,YD40&gt;YW14),YW14-YB40,0)))),0)),0)</f>
        <v>　</v>
      </c>
      <c r="YW40" s="663"/>
      <c r="YX40" s="664"/>
      <c r="YY40" s="662" t="str">
        <f>IFERROR(IF(OR(YA40="日",YA40="祝",YA40=0,YF40=0),"　",MAX(IF(AND(YF40&gt;ZB14,YH40&gt;YZ14),0,IF(AND(YF40&lt;=ZB14,YF40&gt;YY14,YH40&gt;YZ14),ZB14-YF40,IF(AND(YF40&lt;=ZB14,YF40&lt;=YY14,YH40&gt;YZ14),ZB14-YY14,IF(AND(YF40&gt;YY14,YH40&lt;=YZ14),YH40-YF40,IF(AND(YF40&lt;=YY14,YH40&lt;=YZ14),YH40-YY14,0))))),0)),0)</f>
        <v>　</v>
      </c>
      <c r="YZ40" s="663"/>
      <c r="ZA40" s="664"/>
      <c r="ZB40" s="662" t="str">
        <f>IFERROR(IF(OR(YA40="日",YA40="祝",YA40=0,YF40=0),"　",MAX(IF(AND(YF40&lt;=ZB14,YH40&gt;ZC14),ZC14-ZB14,IF(YH40&lt;=ZC14,0,IF(AND(YF40&gt;ZB14,YH40&gt;ZC14),ZC14-YF40,0))),0)),0)</f>
        <v>　</v>
      </c>
      <c r="ZC40" s="663"/>
      <c r="ZD40" s="664"/>
      <c r="ZE40" s="662" t="str">
        <f t="shared" si="11"/>
        <v>　</v>
      </c>
      <c r="ZF40" s="663"/>
      <c r="ZG40" s="664"/>
      <c r="ZH40" s="665" t="str">
        <f>IF(ZK40="×",TIME(0,0,0),IF(ZU4="非常勤",YJ40,YV40))</f>
        <v>　</v>
      </c>
      <c r="ZI40" s="666"/>
      <c r="ZJ40" s="667"/>
      <c r="ZK40" s="265"/>
      <c r="ZL40" s="665" t="str">
        <f>IF(ZO40="×",TIME(0,0,0),IF(ZU4="非常勤",YM40,YY40))</f>
        <v>　</v>
      </c>
      <c r="ZM40" s="666"/>
      <c r="ZN40" s="667"/>
      <c r="ZO40" s="265"/>
      <c r="ZP40" s="665" t="str">
        <f>IF(ZS40="×",TIME(0,0,0),IF(ZU4="非常勤",YP40,ZB40))</f>
        <v>　</v>
      </c>
      <c r="ZQ40" s="666"/>
      <c r="ZR40" s="667"/>
      <c r="ZS40" s="265"/>
      <c r="ZT40" s="665" t="str">
        <f>IF(ZW40="×",TIME(0,0,0),IF(ZU4="非常勤",YS40,ZE40))</f>
        <v>　</v>
      </c>
      <c r="ZU40" s="666"/>
      <c r="ZV40" s="667"/>
      <c r="ZW40" s="265"/>
      <c r="ZX40" s="720"/>
      <c r="ZY40" s="720"/>
      <c r="ZZ40" s="668"/>
      <c r="AAA40" s="670"/>
      <c r="AAB40" s="669"/>
      <c r="AAC40" s="671"/>
      <c r="AAD40" s="672"/>
      <c r="AAE40" s="672"/>
      <c r="AAF40" s="673"/>
      <c r="AAG40" s="263">
        <f>'別表_個別勤務状況（1～60）'!$A$40</f>
        <v>26</v>
      </c>
      <c r="AAH40" s="264" t="str">
        <f>'別表_個別勤務状況（1～60）'!$B$40</f>
        <v>月</v>
      </c>
      <c r="AAI40" s="660"/>
      <c r="AAJ40" s="661"/>
      <c r="AAK40" s="660"/>
      <c r="AAL40" s="661"/>
      <c r="AAM40" s="660"/>
      <c r="AAN40" s="661"/>
      <c r="AAO40" s="660"/>
      <c r="AAP40" s="661"/>
      <c r="AAQ40" s="662" t="str">
        <f>IFERROR(IF(OR(AAH40="日",AAH40="祝",AAH40=0,AAI40=""),"　",MAX(IF(AND(AAI40&lt;=AAQ14,AAK40&gt;AAR14),AAR14-AAQ14,IF(AND(AAI40&gt;AAQ14,AAK40&lt;=AAR14),AAK40-AAI40,IF(AND(AAI40&lt;=AAQ14,AAK40&lt;=AAR14),AAK40-AAQ14,IF(AND(AAI40&gt;AAQ14,AAK40&gt;AAR14),AAR14-AAI40,0)))),0)),0)</f>
        <v>　</v>
      </c>
      <c r="AAR40" s="663"/>
      <c r="AAS40" s="664"/>
      <c r="AAT40" s="662" t="str">
        <f>IFERROR(IF(OR(AAH40="日",AAH40="祝",AAH40=0,AAM40=""),"　",MAX(IF(AND(AAM40&gt;AAW14,AAO40&gt;AAU14),0,IF(AND(AAM40&lt;=AAW14,AAM40&gt;AAT14,AAO40&gt;AAU14),AAW14-AAM40,IF(AND(AAM40&lt;=AAW14,AAM40&lt;=AAT14,AAO40&gt;AAU14),AAW14-AAT14,IF(AND(AAM40&gt;AAT14,AAO40&lt;=AAU14),AAO40-AAM40,IF(AND(AAM40&lt;=AAT14,AAO40&lt;=AAU14),AAO40-AAT14,0))))),0)),0)</f>
        <v>　</v>
      </c>
      <c r="AAU40" s="663"/>
      <c r="AAV40" s="664"/>
      <c r="AAW40" s="662" t="str">
        <f>IFERROR(IF(OR(AAH40="日",AAH40="祝",AAH40=0,AAM40=0),"　",MAX(IF(AND(AAM40&lt;=AAW14,AAO40&gt;AAX14),AAX14-AAW14,IF(AAO40&lt;=AAX14,0,IF(AND(AAM40&gt;AAW14,AAO40&gt;AAX14),AAX14-AAM40,0))),0)),0)</f>
        <v>　</v>
      </c>
      <c r="AAX40" s="663"/>
      <c r="AAY40" s="664"/>
      <c r="AAZ40" s="662" t="str">
        <f>IFERROR(IF(OR(AAH40="日",AAH40="祝",AAH40=0,AAM40=0),"　",MAX(IF(AAM40&gt;AAZ14,AAO40-AAM40,IF(AAM40&lt;=AAZ14,AAO40-AAZ14,0)),0)),0)</f>
        <v>　</v>
      </c>
      <c r="ABA40" s="663"/>
      <c r="ABB40" s="664"/>
      <c r="ABC40" s="662" t="str">
        <f>IFERROR(IF(OR(AAH40="日",AAH40="祝",AAH40=0,AAI40=""),"　",MAX(IF(AND(AAI40&lt;=ABC14,AAK40&gt;ABD14),ABD14-ABC14,IF(AND(AAI40&gt;ABC14,AAK40&lt;=ABD14),AAK40-AAI40,IF(AND(AAI40&lt;=ABC14,AAK40&lt;=ABD14),AAK40-ABC14,IF(AND(AAI40&gt;ABC14,AAK40&gt;ABD14),ABD14-AAI40,0)))),0)),0)</f>
        <v>　</v>
      </c>
      <c r="ABD40" s="663"/>
      <c r="ABE40" s="664"/>
      <c r="ABF40" s="662" t="str">
        <f>IFERROR(IF(OR(AAH40="日",AAH40="祝",AAH40=0,AAM40=0),"　",MAX(IF(AND(AAM40&gt;ABI14,AAO40&gt;ABG14),0,IF(AND(AAM40&lt;=ABI14,AAM40&gt;ABF14,AAO40&gt;ABG14),ABI14-AAM40,IF(AND(AAM40&lt;=ABI14,AAM40&lt;=ABF14,AAO40&gt;ABG14),ABI14-ABF14,IF(AND(AAM40&gt;ABF14,AAO40&lt;=ABG14),AAO40-AAM40,IF(AND(AAM40&lt;=ABF14,AAO40&lt;=ABG14),AAO40-ABF14,0))))),0)),0)</f>
        <v>　</v>
      </c>
      <c r="ABG40" s="663"/>
      <c r="ABH40" s="664"/>
      <c r="ABI40" s="662" t="str">
        <f>IFERROR(IF(OR(AAH40="日",AAH40="祝",AAH40=0,AAM40=0),"　",MAX(IF(AND(AAM40&lt;=ABI14,AAO40&gt;ABJ14),ABJ14-ABI14,IF(AAO40&lt;=ABJ14,0,IF(AND(AAM40&gt;ABI14,AAO40&gt;ABJ14),ABJ14-AAM40,0))),0)),0)</f>
        <v>　</v>
      </c>
      <c r="ABJ40" s="663"/>
      <c r="ABK40" s="664"/>
      <c r="ABL40" s="662" t="str">
        <f t="shared" si="12"/>
        <v>　</v>
      </c>
      <c r="ABM40" s="663"/>
      <c r="ABN40" s="664"/>
      <c r="ABO40" s="665" t="str">
        <f>IF(ABR40="×",TIME(0,0,0),IF(ACB4="非常勤",AAQ40,ABC40))</f>
        <v>　</v>
      </c>
      <c r="ABP40" s="666"/>
      <c r="ABQ40" s="667"/>
      <c r="ABR40" s="265"/>
      <c r="ABS40" s="665" t="str">
        <f>IF(ABV40="×",TIME(0,0,0),IF(ACB4="非常勤",AAT40,ABF40))</f>
        <v>　</v>
      </c>
      <c r="ABT40" s="666"/>
      <c r="ABU40" s="667"/>
      <c r="ABV40" s="265"/>
      <c r="ABW40" s="665" t="str">
        <f>IF(ABZ40="×",TIME(0,0,0),IF(ACB4="非常勤",AAW40,ABI40))</f>
        <v>　</v>
      </c>
      <c r="ABX40" s="666"/>
      <c r="ABY40" s="667"/>
      <c r="ABZ40" s="265"/>
      <c r="ACA40" s="665" t="str">
        <f>IF(ACD40="×",TIME(0,0,0),IF(ACB4="非常勤",AAZ40,ABL40))</f>
        <v>　</v>
      </c>
      <c r="ACB40" s="666"/>
      <c r="ACC40" s="667"/>
      <c r="ACD40" s="265"/>
      <c r="ACE40" s="720"/>
      <c r="ACF40" s="720"/>
      <c r="ACG40" s="668"/>
      <c r="ACH40" s="670"/>
      <c r="ACI40" s="669"/>
      <c r="ACJ40" s="671"/>
      <c r="ACK40" s="672"/>
      <c r="ACL40" s="672"/>
      <c r="ACM40" s="673"/>
      <c r="ACN40" s="263">
        <f>'別表_個別勤務状況（1～60）'!$A$40</f>
        <v>26</v>
      </c>
      <c r="ACO40" s="264" t="str">
        <f>'別表_個別勤務状況（1～60）'!$B$40</f>
        <v>月</v>
      </c>
      <c r="ACP40" s="660"/>
      <c r="ACQ40" s="661"/>
      <c r="ACR40" s="660"/>
      <c r="ACS40" s="661"/>
      <c r="ACT40" s="660"/>
      <c r="ACU40" s="661"/>
      <c r="ACV40" s="660"/>
      <c r="ACW40" s="661"/>
      <c r="ACX40" s="662" t="str">
        <f>IFERROR(IF(OR(ACO40="日",ACO40="祝",ACO40=0,ACP40=""),"　",MAX(IF(AND(ACP40&lt;=ACX14,ACR40&gt;ACY14),ACY14-ACX14,IF(AND(ACP40&gt;ACX14,ACR40&lt;=ACY14),ACR40-ACP40,IF(AND(ACP40&lt;=ACX14,ACR40&lt;=ACY14),ACR40-ACX14,IF(AND(ACP40&gt;ACX14,ACR40&gt;ACY14),ACY14-ACP40,0)))),0)),0)</f>
        <v>　</v>
      </c>
      <c r="ACY40" s="663"/>
      <c r="ACZ40" s="664"/>
      <c r="ADA40" s="662" t="str">
        <f>IFERROR(IF(OR(ACO40="日",ACO40="祝",ACO40=0,ACT40=""),"　",MAX(IF(AND(ACT40&gt;ADD14,ACV40&gt;ADB14),0,IF(AND(ACT40&lt;=ADD14,ACT40&gt;ADA14,ACV40&gt;ADB14),ADD14-ACT40,IF(AND(ACT40&lt;=ADD14,ACT40&lt;=ADA14,ACV40&gt;ADB14),ADD14-ADA14,IF(AND(ACT40&gt;ADA14,ACV40&lt;=ADB14),ACV40-ACT40,IF(AND(ACT40&lt;=ADA14,ACV40&lt;=ADB14),ACV40-ADA14,0))))),0)),0)</f>
        <v>　</v>
      </c>
      <c r="ADB40" s="663"/>
      <c r="ADC40" s="664"/>
      <c r="ADD40" s="662" t="str">
        <f>IFERROR(IF(OR(ACO40="日",ACO40="祝",ACO40=0,ACT40=0),"　",MAX(IF(AND(ACT40&lt;=ADD14,ACV40&gt;ADE14),ADE14-ADD14,IF(ACV40&lt;=ADE14,0,IF(AND(ACT40&gt;ADD14,ACV40&gt;ADE14),ADE14-ACT40,0))),0)),0)</f>
        <v>　</v>
      </c>
      <c r="ADE40" s="663"/>
      <c r="ADF40" s="664"/>
      <c r="ADG40" s="662" t="str">
        <f>IFERROR(IF(OR(ACO40="日",ACO40="祝",ACO40=0,ACT40=0),"　",MAX(IF(ACT40&gt;ADG14,ACV40-ACT40,IF(ACT40&lt;=ADG14,ACV40-ADG14,0)),0)),0)</f>
        <v>　</v>
      </c>
      <c r="ADH40" s="663"/>
      <c r="ADI40" s="664"/>
      <c r="ADJ40" s="662" t="str">
        <f>IFERROR(IF(OR(ACO40="日",ACO40="祝",ACO40=0,ACP40=""),"　",MAX(IF(AND(ACP40&lt;=ADJ14,ACR40&gt;ADK14),ADK14-ADJ14,IF(AND(ACP40&gt;ADJ14,ACR40&lt;=ADK14),ACR40-ACP40,IF(AND(ACP40&lt;=ADJ14,ACR40&lt;=ADK14),ACR40-ADJ14,IF(AND(ACP40&gt;ADJ14,ACR40&gt;ADK14),ADK14-ACP40,0)))),0)),0)</f>
        <v>　</v>
      </c>
      <c r="ADK40" s="663"/>
      <c r="ADL40" s="664"/>
      <c r="ADM40" s="662" t="str">
        <f>IFERROR(IF(OR(ACO40="日",ACO40="祝",ACO40=0,ACT40=0),"　",MAX(IF(AND(ACT40&gt;ADP14,ACV40&gt;ADN14),0,IF(AND(ACT40&lt;=ADP14,ACT40&gt;ADM14,ACV40&gt;ADN14),ADP14-ACT40,IF(AND(ACT40&lt;=ADP14,ACT40&lt;=ADM14,ACV40&gt;ADN14),ADP14-ADM14,IF(AND(ACT40&gt;ADM14,ACV40&lt;=ADN14),ACV40-ACT40,IF(AND(ACT40&lt;=ADM14,ACV40&lt;=ADN14),ACV40-ADM14,0))))),0)),0)</f>
        <v>　</v>
      </c>
      <c r="ADN40" s="663"/>
      <c r="ADO40" s="664"/>
      <c r="ADP40" s="662" t="str">
        <f>IFERROR(IF(OR(ACO40="日",ACO40="祝",ACO40=0,ACT40=0),"　",MAX(IF(AND(ACT40&lt;=ADP14,ACV40&gt;ADQ14),ADQ14-ADP14,IF(ACV40&lt;=ADQ14,0,IF(AND(ACT40&gt;ADP14,ACV40&gt;ADQ14),ADQ14-ACT40,0))),0)),0)</f>
        <v>　</v>
      </c>
      <c r="ADQ40" s="663"/>
      <c r="ADR40" s="664"/>
      <c r="ADS40" s="662" t="str">
        <f t="shared" si="13"/>
        <v>　</v>
      </c>
      <c r="ADT40" s="663"/>
      <c r="ADU40" s="664"/>
      <c r="ADV40" s="665" t="str">
        <f>IF(ADY40="×",TIME(0,0,0),IF(AEI4="非常勤",ACX40,ADJ40))</f>
        <v>　</v>
      </c>
      <c r="ADW40" s="666"/>
      <c r="ADX40" s="667"/>
      <c r="ADY40" s="265"/>
      <c r="ADZ40" s="665" t="str">
        <f>IF(AEC40="×",TIME(0,0,0),IF(AEI4="非常勤",ADA40,ADM40))</f>
        <v>　</v>
      </c>
      <c r="AEA40" s="666"/>
      <c r="AEB40" s="667"/>
      <c r="AEC40" s="265"/>
      <c r="AED40" s="665" t="str">
        <f>IF(AEG40="×",TIME(0,0,0),IF(AEI4="非常勤",ADD40,ADP40))</f>
        <v>　</v>
      </c>
      <c r="AEE40" s="666"/>
      <c r="AEF40" s="667"/>
      <c r="AEG40" s="265"/>
      <c r="AEH40" s="665" t="str">
        <f>IF(AEK40="×",TIME(0,0,0),IF(AEI4="非常勤",ADG40,ADS40))</f>
        <v>　</v>
      </c>
      <c r="AEI40" s="666"/>
      <c r="AEJ40" s="667"/>
      <c r="AEK40" s="265"/>
      <c r="AEL40" s="720"/>
      <c r="AEM40" s="720"/>
      <c r="AEN40" s="668"/>
      <c r="AEO40" s="670"/>
      <c r="AEP40" s="669"/>
      <c r="AEQ40" s="671"/>
      <c r="AER40" s="672"/>
      <c r="AES40" s="672"/>
      <c r="AET40" s="673"/>
      <c r="AEU40" s="263">
        <f>'別表_個別勤務状況（1～60）'!$A$40</f>
        <v>26</v>
      </c>
      <c r="AEV40" s="264" t="str">
        <f>'別表_個別勤務状況（1～60）'!$B$40</f>
        <v>月</v>
      </c>
      <c r="AEW40" s="660"/>
      <c r="AEX40" s="661"/>
      <c r="AEY40" s="660"/>
      <c r="AEZ40" s="661"/>
      <c r="AFA40" s="660"/>
      <c r="AFB40" s="661"/>
      <c r="AFC40" s="660"/>
      <c r="AFD40" s="661"/>
      <c r="AFE40" s="662" t="str">
        <f>IFERROR(IF(OR(AEV40="日",AEV40="祝",AEV40=0,AEW40=""),"　",MAX(IF(AND(AEW40&lt;=AFE14,AEY40&gt;AFF14),AFF14-AFE14,IF(AND(AEW40&gt;AFE14,AEY40&lt;=AFF14),AEY40-AEW40,IF(AND(AEW40&lt;=AFE14,AEY40&lt;=AFF14),AEY40-AFE14,IF(AND(AEW40&gt;AFE14,AEY40&gt;AFF14),AFF14-AEW40,0)))),0)),0)</f>
        <v>　</v>
      </c>
      <c r="AFF40" s="663"/>
      <c r="AFG40" s="664"/>
      <c r="AFH40" s="662" t="str">
        <f>IFERROR(IF(OR(AEV40="日",AEV40="祝",AEV40=0,AFA40=""),"　",MAX(IF(AND(AFA40&gt;AFK14,AFC40&gt;AFI14),0,IF(AND(AFA40&lt;=AFK14,AFA40&gt;AFH14,AFC40&gt;AFI14),AFK14-AFA40,IF(AND(AFA40&lt;=AFK14,AFA40&lt;=AFH14,AFC40&gt;AFI14),AFK14-AFH14,IF(AND(AFA40&gt;AFH14,AFC40&lt;=AFI14),AFC40-AFA40,IF(AND(AFA40&lt;=AFH14,AFC40&lt;=AFI14),AFC40-AFH14,0))))),0)),0)</f>
        <v>　</v>
      </c>
      <c r="AFI40" s="663"/>
      <c r="AFJ40" s="664"/>
      <c r="AFK40" s="662" t="str">
        <f>IFERROR(IF(OR(AEV40="日",AEV40="祝",AEV40=0,AFA40=0),"　",MAX(IF(AND(AFA40&lt;=AFK14,AFC40&gt;AFL14),AFL14-AFK14,IF(AFC40&lt;=AFL14,0,IF(AND(AFA40&gt;AFK14,AFC40&gt;AFL14),AFL14-AFA40,0))),0)),0)</f>
        <v>　</v>
      </c>
      <c r="AFL40" s="663"/>
      <c r="AFM40" s="664"/>
      <c r="AFN40" s="662" t="str">
        <f>IFERROR(IF(OR(AEV40="日",AEV40="祝",AEV40=0,AFA40=0),"　",MAX(IF(AFA40&gt;AFN14,AFC40-AFA40,IF(AFA40&lt;=AFN14,AFC40-AFN14,0)),0)),0)</f>
        <v>　</v>
      </c>
      <c r="AFO40" s="663"/>
      <c r="AFP40" s="664"/>
      <c r="AFQ40" s="662" t="str">
        <f>IFERROR(IF(OR(AEV40="日",AEV40="祝",AEV40=0,AEW40=""),"　",MAX(IF(AND(AEW40&lt;=AFQ14,AEY40&gt;AFR14),AFR14-AFQ14,IF(AND(AEW40&gt;AFQ14,AEY40&lt;=AFR14),AEY40-AEW40,IF(AND(AEW40&lt;=AFQ14,AEY40&lt;=AFR14),AEY40-AFQ14,IF(AND(AEW40&gt;AFQ14,AEY40&gt;AFR14),AFR14-AEW40,0)))),0)),0)</f>
        <v>　</v>
      </c>
      <c r="AFR40" s="663"/>
      <c r="AFS40" s="664"/>
      <c r="AFT40" s="662" t="str">
        <f>IFERROR(IF(OR(AEV40="日",AEV40="祝",AEV40=0,AFA40=0),"　",MAX(IF(AND(AFA40&gt;AFW14,AFC40&gt;AFU14),0,IF(AND(AFA40&lt;=AFW14,AFA40&gt;AFT14,AFC40&gt;AFU14),AFW14-AFA40,IF(AND(AFA40&lt;=AFW14,AFA40&lt;=AFT14,AFC40&gt;AFU14),AFW14-AFT14,IF(AND(AFA40&gt;AFT14,AFC40&lt;=AFU14),AFC40-AFA40,IF(AND(AFA40&lt;=AFT14,AFC40&lt;=AFU14),AFC40-AFT14,0))))),0)),0)</f>
        <v>　</v>
      </c>
      <c r="AFU40" s="663"/>
      <c r="AFV40" s="664"/>
      <c r="AFW40" s="662" t="str">
        <f>IFERROR(IF(OR(AEV40="日",AEV40="祝",AEV40=0,AFA40=0),"　",MAX(IF(AND(AFA40&lt;=AFW14,AFC40&gt;AFX14),AFX14-AFW14,IF(AFC40&lt;=AFX14,0,IF(AND(AFA40&gt;AFW14,AFC40&gt;AFX14),AFX14-AFA40,0))),0)),0)</f>
        <v>　</v>
      </c>
      <c r="AFX40" s="663"/>
      <c r="AFY40" s="664"/>
      <c r="AFZ40" s="662" t="str">
        <f t="shared" si="14"/>
        <v>　</v>
      </c>
      <c r="AGA40" s="663"/>
      <c r="AGB40" s="664"/>
      <c r="AGC40" s="665" t="str">
        <f>IF(AGF40="×",TIME(0,0,0),IF(AGP4="非常勤",AFE40,AFQ40))</f>
        <v>　</v>
      </c>
      <c r="AGD40" s="666"/>
      <c r="AGE40" s="667"/>
      <c r="AGF40" s="265"/>
      <c r="AGG40" s="665" t="str">
        <f>IF(AGJ40="×",TIME(0,0,0),IF(AGP4="非常勤",AFH40,AFT40))</f>
        <v>　</v>
      </c>
      <c r="AGH40" s="666"/>
      <c r="AGI40" s="667"/>
      <c r="AGJ40" s="265"/>
      <c r="AGK40" s="665" t="str">
        <f>IF(AGN40="×",TIME(0,0,0),IF(AGP4="非常勤",AFK40,AFW40))</f>
        <v>　</v>
      </c>
      <c r="AGL40" s="666"/>
      <c r="AGM40" s="667"/>
      <c r="AGN40" s="265"/>
      <c r="AGO40" s="665" t="str">
        <f>IF(AGR40="×",TIME(0,0,0),IF(AGP4="非常勤",AFN40,AFZ40))</f>
        <v>　</v>
      </c>
      <c r="AGP40" s="666"/>
      <c r="AGQ40" s="667"/>
      <c r="AGR40" s="265"/>
      <c r="AGS40" s="720"/>
      <c r="AGT40" s="720"/>
      <c r="AGU40" s="668"/>
      <c r="AGV40" s="670"/>
      <c r="AGW40" s="669"/>
      <c r="AGX40" s="671"/>
      <c r="AGY40" s="672"/>
      <c r="AGZ40" s="672"/>
      <c r="AHA40" s="673"/>
      <c r="AHB40" s="263">
        <f>'別表_個別勤務状況（1～60）'!$A$40</f>
        <v>26</v>
      </c>
      <c r="AHC40" s="264" t="str">
        <f>'別表_個別勤務状況（1～60）'!$B$40</f>
        <v>月</v>
      </c>
      <c r="AHD40" s="660"/>
      <c r="AHE40" s="661"/>
      <c r="AHF40" s="660"/>
      <c r="AHG40" s="661"/>
      <c r="AHH40" s="660"/>
      <c r="AHI40" s="661"/>
      <c r="AHJ40" s="660"/>
      <c r="AHK40" s="661"/>
      <c r="AHL40" s="662" t="str">
        <f>IFERROR(IF(OR(AHC40="日",AHC40="祝",AHC40=0,AHD40=""),"　",MAX(IF(AND(AHD40&lt;=AHL14,AHF40&gt;AHM14),AHM14-AHL14,IF(AND(AHD40&gt;AHL14,AHF40&lt;=AHM14),AHF40-AHD40,IF(AND(AHD40&lt;=AHL14,AHF40&lt;=AHM14),AHF40-AHL14,IF(AND(AHD40&gt;AHL14,AHF40&gt;AHM14),AHM14-AHD40,0)))),0)),0)</f>
        <v>　</v>
      </c>
      <c r="AHM40" s="663"/>
      <c r="AHN40" s="664"/>
      <c r="AHO40" s="662" t="str">
        <f>IFERROR(IF(OR(AHC40="日",AHC40="祝",AHC40=0,AHH40=""),"　",MAX(IF(AND(AHH40&gt;AHR14,AHJ40&gt;AHP14),0,IF(AND(AHH40&lt;=AHR14,AHH40&gt;AHO14,AHJ40&gt;AHP14),AHR14-AHH40,IF(AND(AHH40&lt;=AHR14,AHH40&lt;=AHO14,AHJ40&gt;AHP14),AHR14-AHO14,IF(AND(AHH40&gt;AHO14,AHJ40&lt;=AHP14),AHJ40-AHH40,IF(AND(AHH40&lt;=AHO14,AHJ40&lt;=AHP14),AHJ40-AHO14,0))))),0)),0)</f>
        <v>　</v>
      </c>
      <c r="AHP40" s="663"/>
      <c r="AHQ40" s="664"/>
      <c r="AHR40" s="662" t="str">
        <f>IFERROR(IF(OR(AHC40="日",AHC40="祝",AHC40=0,AHH40=0),"　",MAX(IF(AND(AHH40&lt;=AHR14,AHJ40&gt;AHS14),AHS14-AHR14,IF(AHJ40&lt;=AHS14,0,IF(AND(AHH40&gt;AHR14,AHJ40&gt;AHS14),AHS14-AHH40,0))),0)),0)</f>
        <v>　</v>
      </c>
      <c r="AHS40" s="663"/>
      <c r="AHT40" s="664"/>
      <c r="AHU40" s="662" t="str">
        <f>IFERROR(IF(OR(AHC40="日",AHC40="祝",AHC40=0,AHH40=0),"　",MAX(IF(AHH40&gt;AHU14,AHJ40-AHH40,IF(AHH40&lt;=AHU14,AHJ40-AHU14,0)),0)),0)</f>
        <v>　</v>
      </c>
      <c r="AHV40" s="663"/>
      <c r="AHW40" s="664"/>
      <c r="AHX40" s="662" t="str">
        <f>IFERROR(IF(OR(AHC40="日",AHC40="祝",AHC40=0,AHD40=""),"　",MAX(IF(AND(AHD40&lt;=AHX14,AHF40&gt;AHY14),AHY14-AHX14,IF(AND(AHD40&gt;AHX14,AHF40&lt;=AHY14),AHF40-AHD40,IF(AND(AHD40&lt;=AHX14,AHF40&lt;=AHY14),AHF40-AHX14,IF(AND(AHD40&gt;AHX14,AHF40&gt;AHY14),AHY14-AHD40,0)))),0)),0)</f>
        <v>　</v>
      </c>
      <c r="AHY40" s="663"/>
      <c r="AHZ40" s="664"/>
      <c r="AIA40" s="662" t="str">
        <f>IFERROR(IF(OR(AHC40="日",AHC40="祝",AHC40=0,AHH40=0),"　",MAX(IF(AND(AHH40&gt;AID14,AHJ40&gt;AIB14),0,IF(AND(AHH40&lt;=AID14,AHH40&gt;AIA14,AHJ40&gt;AIB14),AID14-AHH40,IF(AND(AHH40&lt;=AID14,AHH40&lt;=AIA14,AHJ40&gt;AIB14),AID14-AIA14,IF(AND(AHH40&gt;AIA14,AHJ40&lt;=AIB14),AHJ40-AHH40,IF(AND(AHH40&lt;=AIA14,AHJ40&lt;=AIB14),AHJ40-AIA14,0))))),0)),0)</f>
        <v>　</v>
      </c>
      <c r="AIB40" s="663"/>
      <c r="AIC40" s="664"/>
      <c r="AID40" s="662" t="str">
        <f>IFERROR(IF(OR(AHC40="日",AHC40="祝",AHC40=0,AHH40=0),"　",MAX(IF(AND(AHH40&lt;=AID14,AHJ40&gt;AIE14),AIE14-AID14,IF(AHJ40&lt;=AIE14,0,IF(AND(AHH40&gt;AID14,AHJ40&gt;AIE14),AIE14-AHH40,0))),0)),0)</f>
        <v>　</v>
      </c>
      <c r="AIE40" s="663"/>
      <c r="AIF40" s="664"/>
      <c r="AIG40" s="662" t="str">
        <f t="shared" si="15"/>
        <v>　</v>
      </c>
      <c r="AIH40" s="663"/>
      <c r="AII40" s="664"/>
      <c r="AIJ40" s="665" t="str">
        <f>IF(AIM40="×",TIME(0,0,0),IF(AIW4="非常勤",AHL40,AHX40))</f>
        <v>　</v>
      </c>
      <c r="AIK40" s="666"/>
      <c r="AIL40" s="667"/>
      <c r="AIM40" s="265"/>
      <c r="AIN40" s="665" t="str">
        <f>IF(AIQ40="×",TIME(0,0,0),IF(AIW4="非常勤",AHO40,AIA40))</f>
        <v>　</v>
      </c>
      <c r="AIO40" s="666"/>
      <c r="AIP40" s="667"/>
      <c r="AIQ40" s="265"/>
      <c r="AIR40" s="665" t="str">
        <f>IF(AIU40="×",TIME(0,0,0),IF(AIW4="非常勤",AHR40,AID40))</f>
        <v>　</v>
      </c>
      <c r="AIS40" s="666"/>
      <c r="AIT40" s="667"/>
      <c r="AIU40" s="265"/>
      <c r="AIV40" s="665" t="str">
        <f>IF(AIY40="×",TIME(0,0,0),IF(AIW4="非常勤",AHU40,AIG40))</f>
        <v>　</v>
      </c>
      <c r="AIW40" s="666"/>
      <c r="AIX40" s="667"/>
      <c r="AIY40" s="265"/>
      <c r="AIZ40" s="720"/>
      <c r="AJA40" s="720"/>
      <c r="AJB40" s="668"/>
      <c r="AJC40" s="670"/>
      <c r="AJD40" s="669"/>
      <c r="AJE40" s="671"/>
      <c r="AJF40" s="672"/>
      <c r="AJG40" s="672"/>
      <c r="AJH40" s="673"/>
      <c r="AJI40" s="263">
        <f>'別表_個別勤務状況（1～60）'!$A$40</f>
        <v>26</v>
      </c>
      <c r="AJJ40" s="264" t="str">
        <f>'別表_個別勤務状況（1～60）'!$B$40</f>
        <v>月</v>
      </c>
      <c r="AJK40" s="660"/>
      <c r="AJL40" s="661"/>
      <c r="AJM40" s="660"/>
      <c r="AJN40" s="661"/>
      <c r="AJO40" s="660"/>
      <c r="AJP40" s="661"/>
      <c r="AJQ40" s="660"/>
      <c r="AJR40" s="661"/>
      <c r="AJS40" s="662" t="str">
        <f>IFERROR(IF(OR(AJJ40="日",AJJ40="祝",AJJ40=0,AJK40=""),"　",MAX(IF(AND(AJK40&lt;=AJS14,AJM40&gt;AJT14),AJT14-AJS14,IF(AND(AJK40&gt;AJS14,AJM40&lt;=AJT14),AJM40-AJK40,IF(AND(AJK40&lt;=AJS14,AJM40&lt;=AJT14),AJM40-AJS14,IF(AND(AJK40&gt;AJS14,AJM40&gt;AJT14),AJT14-AJK40,0)))),0)),0)</f>
        <v>　</v>
      </c>
      <c r="AJT40" s="663"/>
      <c r="AJU40" s="664"/>
      <c r="AJV40" s="662" t="str">
        <f>IFERROR(IF(OR(AJJ40="日",AJJ40="祝",AJJ40=0,AJO40=""),"　",MAX(IF(AND(AJO40&gt;AJY14,AJQ40&gt;AJW14),0,IF(AND(AJO40&lt;=AJY14,AJO40&gt;AJV14,AJQ40&gt;AJW14),AJY14-AJO40,IF(AND(AJO40&lt;=AJY14,AJO40&lt;=AJV14,AJQ40&gt;AJW14),AJY14-AJV14,IF(AND(AJO40&gt;AJV14,AJQ40&lt;=AJW14),AJQ40-AJO40,IF(AND(AJO40&lt;=AJV14,AJQ40&lt;=AJW14),AJQ40-AJV14,0))))),0)),0)</f>
        <v>　</v>
      </c>
      <c r="AJW40" s="663"/>
      <c r="AJX40" s="664"/>
      <c r="AJY40" s="662" t="str">
        <f>IFERROR(IF(OR(AJJ40="日",AJJ40="祝",AJJ40=0,AJO40=0),"　",MAX(IF(AND(AJO40&lt;=AJY14,AJQ40&gt;AJZ14),AJZ14-AJY14,IF(AJQ40&lt;=AJZ14,0,IF(AND(AJO40&gt;AJY14,AJQ40&gt;AJZ14),AJZ14-AJO40,0))),0)),0)</f>
        <v>　</v>
      </c>
      <c r="AJZ40" s="663"/>
      <c r="AKA40" s="664"/>
      <c r="AKB40" s="662" t="str">
        <f>IFERROR(IF(OR(AJJ40="日",AJJ40="祝",AJJ40=0,AJO40=0),"　",MAX(IF(AJO40&gt;AKB14,AJQ40-AJO40,IF(AJO40&lt;=AKB14,AJQ40-AKB14,0)),0)),0)</f>
        <v>　</v>
      </c>
      <c r="AKC40" s="663"/>
      <c r="AKD40" s="664"/>
      <c r="AKE40" s="662" t="str">
        <f>IFERROR(IF(OR(AJJ40="日",AJJ40="祝",AJJ40=0,AJK40=""),"　",MAX(IF(AND(AJK40&lt;=AKE14,AJM40&gt;AKF14),AKF14-AKE14,IF(AND(AJK40&gt;AKE14,AJM40&lt;=AKF14),AJM40-AJK40,IF(AND(AJK40&lt;=AKE14,AJM40&lt;=AKF14),AJM40-AKE14,IF(AND(AJK40&gt;AKE14,AJM40&gt;AKF14),AKF14-AJK40,0)))),0)),0)</f>
        <v>　</v>
      </c>
      <c r="AKF40" s="663"/>
      <c r="AKG40" s="664"/>
      <c r="AKH40" s="662" t="str">
        <f>IFERROR(IF(OR(AJJ40="日",AJJ40="祝",AJJ40=0,AJO40=0),"　",MAX(IF(AND(AJO40&gt;AKK14,AJQ40&gt;AKI14),0,IF(AND(AJO40&lt;=AKK14,AJO40&gt;AKH14,AJQ40&gt;AKI14),AKK14-AJO40,IF(AND(AJO40&lt;=AKK14,AJO40&lt;=AKH14,AJQ40&gt;AKI14),AKK14-AKH14,IF(AND(AJO40&gt;AKH14,AJQ40&lt;=AKI14),AJQ40-AJO40,IF(AND(AJO40&lt;=AKH14,AJQ40&lt;=AKI14),AJQ40-AKH14,0))))),0)),0)</f>
        <v>　</v>
      </c>
      <c r="AKI40" s="663"/>
      <c r="AKJ40" s="664"/>
      <c r="AKK40" s="662" t="str">
        <f>IFERROR(IF(OR(AJJ40="日",AJJ40="祝",AJJ40=0,AJO40=0),"　",MAX(IF(AND(AJO40&lt;=AKK14,AJQ40&gt;AKL14),AKL14-AKK14,IF(AJQ40&lt;=AKL14,0,IF(AND(AJO40&gt;AKK14,AJQ40&gt;AKL14),AKL14-AJO40,0))),0)),0)</f>
        <v>　</v>
      </c>
      <c r="AKL40" s="663"/>
      <c r="AKM40" s="664"/>
      <c r="AKN40" s="662" t="str">
        <f t="shared" si="16"/>
        <v>　</v>
      </c>
      <c r="AKO40" s="663"/>
      <c r="AKP40" s="664"/>
      <c r="AKQ40" s="665" t="str">
        <f>IF(AKT40="×",TIME(0,0,0),IF(ALD4="非常勤",AJS40,AKE40))</f>
        <v>　</v>
      </c>
      <c r="AKR40" s="666"/>
      <c r="AKS40" s="667"/>
      <c r="AKT40" s="265"/>
      <c r="AKU40" s="665" t="str">
        <f>IF(AKX40="×",TIME(0,0,0),IF(ALD4="非常勤",AJV40,AKH40))</f>
        <v>　</v>
      </c>
      <c r="AKV40" s="666"/>
      <c r="AKW40" s="667"/>
      <c r="AKX40" s="265"/>
      <c r="AKY40" s="665" t="str">
        <f>IF(ALB40="×",TIME(0,0,0),IF(ALD4="非常勤",AJY40,AKK40))</f>
        <v>　</v>
      </c>
      <c r="AKZ40" s="666"/>
      <c r="ALA40" s="667"/>
      <c r="ALB40" s="265"/>
      <c r="ALC40" s="665" t="str">
        <f>IF(ALF40="×",TIME(0,0,0),IF(ALD4="非常勤",AKB40,AKN40))</f>
        <v>　</v>
      </c>
      <c r="ALD40" s="666"/>
      <c r="ALE40" s="667"/>
      <c r="ALF40" s="265"/>
      <c r="ALG40" s="720"/>
      <c r="ALH40" s="720"/>
      <c r="ALI40" s="668"/>
      <c r="ALJ40" s="670"/>
      <c r="ALK40" s="669"/>
      <c r="ALL40" s="671"/>
      <c r="ALM40" s="672"/>
      <c r="ALN40" s="672"/>
      <c r="ALO40" s="673"/>
      <c r="ALP40" s="263">
        <f>'別表_個別勤務状況（1～60）'!$A$40</f>
        <v>26</v>
      </c>
      <c r="ALQ40" s="264" t="str">
        <f>'別表_個別勤務状況（1～60）'!$B$40</f>
        <v>月</v>
      </c>
      <c r="ALR40" s="660"/>
      <c r="ALS40" s="661"/>
      <c r="ALT40" s="660"/>
      <c r="ALU40" s="661"/>
      <c r="ALV40" s="660"/>
      <c r="ALW40" s="661"/>
      <c r="ALX40" s="660"/>
      <c r="ALY40" s="661"/>
      <c r="ALZ40" s="662" t="str">
        <f>IFERROR(IF(OR(ALQ40="日",ALQ40="祝",ALQ40=0,ALR40=""),"　",MAX(IF(AND(ALR40&lt;=ALZ14,ALT40&gt;AMA14),AMA14-ALZ14,IF(AND(ALR40&gt;ALZ14,ALT40&lt;=AMA14),ALT40-ALR40,IF(AND(ALR40&lt;=ALZ14,ALT40&lt;=AMA14),ALT40-ALZ14,IF(AND(ALR40&gt;ALZ14,ALT40&gt;AMA14),AMA14-ALR40,0)))),0)),0)</f>
        <v>　</v>
      </c>
      <c r="AMA40" s="663"/>
      <c r="AMB40" s="664"/>
      <c r="AMC40" s="662" t="str">
        <f>IFERROR(IF(OR(ALQ40="日",ALQ40="祝",ALQ40=0,ALV40=""),"　",MAX(IF(AND(ALV40&gt;AMF14,ALX40&gt;AMD14),0,IF(AND(ALV40&lt;=AMF14,ALV40&gt;AMC14,ALX40&gt;AMD14),AMF14-ALV40,IF(AND(ALV40&lt;=AMF14,ALV40&lt;=AMC14,ALX40&gt;AMD14),AMF14-AMC14,IF(AND(ALV40&gt;AMC14,ALX40&lt;=AMD14),ALX40-ALV40,IF(AND(ALV40&lt;=AMC14,ALX40&lt;=AMD14),ALX40-AMC14,0))))),0)),0)</f>
        <v>　</v>
      </c>
      <c r="AMD40" s="663"/>
      <c r="AME40" s="664"/>
      <c r="AMF40" s="662" t="str">
        <f>IFERROR(IF(OR(ALQ40="日",ALQ40="祝",ALQ40=0,ALV40=0),"　",MAX(IF(AND(ALV40&lt;=AMF14,ALX40&gt;AMG14),AMG14-AMF14,IF(ALX40&lt;=AMG14,0,IF(AND(ALV40&gt;AMF14,ALX40&gt;AMG14),AMG14-ALV40,0))),0)),0)</f>
        <v>　</v>
      </c>
      <c r="AMG40" s="663"/>
      <c r="AMH40" s="664"/>
      <c r="AMI40" s="662" t="str">
        <f>IFERROR(IF(OR(ALQ40="日",ALQ40="祝",ALQ40=0,ALV40=0),"　",MAX(IF(ALV40&gt;AMI14,ALX40-ALV40,IF(ALV40&lt;=AMI14,ALX40-AMI14,0)),0)),0)</f>
        <v>　</v>
      </c>
      <c r="AMJ40" s="663"/>
      <c r="AMK40" s="664"/>
      <c r="AML40" s="662" t="str">
        <f>IFERROR(IF(OR(ALQ40="日",ALQ40="祝",ALQ40=0,ALR40=""),"　",MAX(IF(AND(ALR40&lt;=AML14,ALT40&gt;AMM14),AMM14-AML14,IF(AND(ALR40&gt;AML14,ALT40&lt;=AMM14),ALT40-ALR40,IF(AND(ALR40&lt;=AML14,ALT40&lt;=AMM14),ALT40-AML14,IF(AND(ALR40&gt;AML14,ALT40&gt;AMM14),AMM14-ALR40,0)))),0)),0)</f>
        <v>　</v>
      </c>
      <c r="AMM40" s="663"/>
      <c r="AMN40" s="664"/>
      <c r="AMO40" s="662" t="str">
        <f>IFERROR(IF(OR(ALQ40="日",ALQ40="祝",ALQ40=0,ALV40=0),"　",MAX(IF(AND(ALV40&gt;AMR14,ALX40&gt;AMP14),0,IF(AND(ALV40&lt;=AMR14,ALV40&gt;AMO14,ALX40&gt;AMP14),AMR14-ALV40,IF(AND(ALV40&lt;=AMR14,ALV40&lt;=AMO14,ALX40&gt;AMP14),AMR14-AMO14,IF(AND(ALV40&gt;AMO14,ALX40&lt;=AMP14),ALX40-ALV40,IF(AND(ALV40&lt;=AMO14,ALX40&lt;=AMP14),ALX40-AMO14,0))))),0)),0)</f>
        <v>　</v>
      </c>
      <c r="AMP40" s="663"/>
      <c r="AMQ40" s="664"/>
      <c r="AMR40" s="662" t="str">
        <f>IFERROR(IF(OR(ALQ40="日",ALQ40="祝",ALQ40=0,ALV40=0),"　",MAX(IF(AND(ALV40&lt;=AMR14,ALX40&gt;AMS14),AMS14-AMR14,IF(ALX40&lt;=AMS14,0,IF(AND(ALV40&gt;AMR14,ALX40&gt;AMS14),AMS14-ALV40,0))),0)),0)</f>
        <v>　</v>
      </c>
      <c r="AMS40" s="663"/>
      <c r="AMT40" s="664"/>
      <c r="AMU40" s="662" t="str">
        <f t="shared" si="17"/>
        <v>　</v>
      </c>
      <c r="AMV40" s="663"/>
      <c r="AMW40" s="664"/>
      <c r="AMX40" s="665" t="str">
        <f>IF(ANA40="×",TIME(0,0,0),IF(ANK4="非常勤",ALZ40,AML40))</f>
        <v>　</v>
      </c>
      <c r="AMY40" s="666"/>
      <c r="AMZ40" s="667"/>
      <c r="ANA40" s="265"/>
      <c r="ANB40" s="665" t="str">
        <f>IF(ANE40="×",TIME(0,0,0),IF(ANK4="非常勤",AMC40,AMO40))</f>
        <v>　</v>
      </c>
      <c r="ANC40" s="666"/>
      <c r="AND40" s="667"/>
      <c r="ANE40" s="265"/>
      <c r="ANF40" s="665" t="str">
        <f>IF(ANI40="×",TIME(0,0,0),IF(ANK4="非常勤",AMF40,AMR40))</f>
        <v>　</v>
      </c>
      <c r="ANG40" s="666"/>
      <c r="ANH40" s="667"/>
      <c r="ANI40" s="265"/>
      <c r="ANJ40" s="665" t="str">
        <f>IF(ANM40="×",TIME(0,0,0),IF(ANK4="非常勤",AMI40,AMU40))</f>
        <v>　</v>
      </c>
      <c r="ANK40" s="666"/>
      <c r="ANL40" s="667"/>
      <c r="ANM40" s="265"/>
      <c r="ANN40" s="720"/>
      <c r="ANO40" s="720"/>
      <c r="ANP40" s="668"/>
      <c r="ANQ40" s="670"/>
      <c r="ANR40" s="669"/>
      <c r="ANS40" s="671"/>
      <c r="ANT40" s="672"/>
      <c r="ANU40" s="672"/>
      <c r="ANV40" s="673"/>
      <c r="ANW40" s="263">
        <f>'別表_個別勤務状況（1～60）'!$A$40</f>
        <v>26</v>
      </c>
      <c r="ANX40" s="264" t="str">
        <f>'別表_個別勤務状況（1～60）'!$B$40</f>
        <v>月</v>
      </c>
      <c r="ANY40" s="660"/>
      <c r="ANZ40" s="661"/>
      <c r="AOA40" s="660"/>
      <c r="AOB40" s="661"/>
      <c r="AOC40" s="660"/>
      <c r="AOD40" s="661"/>
      <c r="AOE40" s="660"/>
      <c r="AOF40" s="661"/>
      <c r="AOG40" s="662" t="str">
        <f>IFERROR(IF(OR(ANX40="日",ANX40="祝",ANX40=0,ANY40=""),"　",MAX(IF(AND(ANY40&lt;=AOG14,AOA40&gt;AOH14),AOH14-AOG14,IF(AND(ANY40&gt;AOG14,AOA40&lt;=AOH14),AOA40-ANY40,IF(AND(ANY40&lt;=AOG14,AOA40&lt;=AOH14),AOA40-AOG14,IF(AND(ANY40&gt;AOG14,AOA40&gt;AOH14),AOH14-ANY40,0)))),0)),0)</f>
        <v>　</v>
      </c>
      <c r="AOH40" s="663"/>
      <c r="AOI40" s="664"/>
      <c r="AOJ40" s="662" t="str">
        <f>IFERROR(IF(OR(ANX40="日",ANX40="祝",ANX40=0,AOC40=""),"　",MAX(IF(AND(AOC40&gt;AOM14,AOE40&gt;AOK14),0,IF(AND(AOC40&lt;=AOM14,AOC40&gt;AOJ14,AOE40&gt;AOK14),AOM14-AOC40,IF(AND(AOC40&lt;=AOM14,AOC40&lt;=AOJ14,AOE40&gt;AOK14),AOM14-AOJ14,IF(AND(AOC40&gt;AOJ14,AOE40&lt;=AOK14),AOE40-AOC40,IF(AND(AOC40&lt;=AOJ14,AOE40&lt;=AOK14),AOE40-AOJ14,0))))),0)),0)</f>
        <v>　</v>
      </c>
      <c r="AOK40" s="663"/>
      <c r="AOL40" s="664"/>
      <c r="AOM40" s="662" t="str">
        <f>IFERROR(IF(OR(ANX40="日",ANX40="祝",ANX40=0,AOC40=0),"　",MAX(IF(AND(AOC40&lt;=AOM14,AOE40&gt;AON14),AON14-AOM14,IF(AOE40&lt;=AON14,0,IF(AND(AOC40&gt;AOM14,AOE40&gt;AON14),AON14-AOC40,0))),0)),0)</f>
        <v>　</v>
      </c>
      <c r="AON40" s="663"/>
      <c r="AOO40" s="664"/>
      <c r="AOP40" s="662" t="str">
        <f>IFERROR(IF(OR(ANX40="日",ANX40="祝",ANX40=0,AOC40=0),"　",MAX(IF(AOC40&gt;AOP14,AOE40-AOC40,IF(AOC40&lt;=AOP14,AOE40-AOP14,0)),0)),0)</f>
        <v>　</v>
      </c>
      <c r="AOQ40" s="663"/>
      <c r="AOR40" s="664"/>
      <c r="AOS40" s="662" t="str">
        <f>IFERROR(IF(OR(ANX40="日",ANX40="祝",ANX40=0,ANY40=""),"　",MAX(IF(AND(ANY40&lt;=AOS14,AOA40&gt;AOT14),AOT14-AOS14,IF(AND(ANY40&gt;AOS14,AOA40&lt;=AOT14),AOA40-ANY40,IF(AND(ANY40&lt;=AOS14,AOA40&lt;=AOT14),AOA40-AOS14,IF(AND(ANY40&gt;AOS14,AOA40&gt;AOT14),AOT14-ANY40,0)))),0)),0)</f>
        <v>　</v>
      </c>
      <c r="AOT40" s="663"/>
      <c r="AOU40" s="664"/>
      <c r="AOV40" s="662" t="str">
        <f>IFERROR(IF(OR(ANX40="日",ANX40="祝",ANX40=0,AOC40=0),"　",MAX(IF(AND(AOC40&gt;AOY14,AOE40&gt;AOW14),0,IF(AND(AOC40&lt;=AOY14,AOC40&gt;AOV14,AOE40&gt;AOW14),AOY14-AOC40,IF(AND(AOC40&lt;=AOY14,AOC40&lt;=AOV14,AOE40&gt;AOW14),AOY14-AOV14,IF(AND(AOC40&gt;AOV14,AOE40&lt;=AOW14),AOE40-AOC40,IF(AND(AOC40&lt;=AOV14,AOE40&lt;=AOW14),AOE40-AOV14,0))))),0)),0)</f>
        <v>　</v>
      </c>
      <c r="AOW40" s="663"/>
      <c r="AOX40" s="664"/>
      <c r="AOY40" s="662" t="str">
        <f>IFERROR(IF(OR(ANX40="日",ANX40="祝",ANX40=0,AOC40=0),"　",MAX(IF(AND(AOC40&lt;=AOY14,AOE40&gt;AOZ14),AOZ14-AOY14,IF(AOE40&lt;=AOZ14,0,IF(AND(AOC40&gt;AOY14,AOE40&gt;AOZ14),AOZ14-AOC40,0))),0)),0)</f>
        <v>　</v>
      </c>
      <c r="AOZ40" s="663"/>
      <c r="APA40" s="664"/>
      <c r="APB40" s="662" t="str">
        <f t="shared" si="18"/>
        <v>　</v>
      </c>
      <c r="APC40" s="663"/>
      <c r="APD40" s="664"/>
      <c r="APE40" s="665" t="str">
        <f>IF(APH40="×",TIME(0,0,0),IF(APR4="非常勤",AOG40,AOS40))</f>
        <v>　</v>
      </c>
      <c r="APF40" s="666"/>
      <c r="APG40" s="667"/>
      <c r="APH40" s="265"/>
      <c r="API40" s="665" t="str">
        <f>IF(APL40="×",TIME(0,0,0),IF(APR4="非常勤",AOJ40,AOV40))</f>
        <v>　</v>
      </c>
      <c r="APJ40" s="666"/>
      <c r="APK40" s="667"/>
      <c r="APL40" s="265"/>
      <c r="APM40" s="665" t="str">
        <f>IF(APP40="×",TIME(0,0,0),IF(APR4="非常勤",AOM40,AOY40))</f>
        <v>　</v>
      </c>
      <c r="APN40" s="666"/>
      <c r="APO40" s="667"/>
      <c r="APP40" s="265"/>
      <c r="APQ40" s="665" t="str">
        <f>IF(APT40="×",TIME(0,0,0),IF(APR4="非常勤",AOP40,APB40))</f>
        <v>　</v>
      </c>
      <c r="APR40" s="666"/>
      <c r="APS40" s="667"/>
      <c r="APT40" s="265"/>
      <c r="APU40" s="720"/>
      <c r="APV40" s="720"/>
      <c r="APW40" s="668"/>
      <c r="APX40" s="670"/>
      <c r="APY40" s="669"/>
      <c r="APZ40" s="671"/>
      <c r="AQA40" s="672"/>
      <c r="AQB40" s="672"/>
      <c r="AQC40" s="673"/>
      <c r="AQD40" s="263">
        <f>'別表_個別勤務状況（1～60）'!$A$40</f>
        <v>26</v>
      </c>
      <c r="AQE40" s="264" t="str">
        <f>'別表_個別勤務状況（1～60）'!$B$40</f>
        <v>月</v>
      </c>
      <c r="AQF40" s="660"/>
      <c r="AQG40" s="661"/>
      <c r="AQH40" s="660"/>
      <c r="AQI40" s="661"/>
      <c r="AQJ40" s="660"/>
      <c r="AQK40" s="661"/>
      <c r="AQL40" s="660"/>
      <c r="AQM40" s="661"/>
      <c r="AQN40" s="662" t="str">
        <f>IFERROR(IF(OR(AQE40="日",AQE40="祝",AQE40=0,AQF40=""),"　",MAX(IF(AND(AQF40&lt;=AQN14,AQH40&gt;AQO14),AQO14-AQN14,IF(AND(AQF40&gt;AQN14,AQH40&lt;=AQO14),AQH40-AQF40,IF(AND(AQF40&lt;=AQN14,AQH40&lt;=AQO14),AQH40-AQN14,IF(AND(AQF40&gt;AQN14,AQH40&gt;AQO14),AQO14-AQF40,0)))),0)),0)</f>
        <v>　</v>
      </c>
      <c r="AQO40" s="663"/>
      <c r="AQP40" s="664"/>
      <c r="AQQ40" s="662" t="str">
        <f>IFERROR(IF(OR(AQE40="日",AQE40="祝",AQE40=0,AQJ40=""),"　",MAX(IF(AND(AQJ40&gt;AQT14,AQL40&gt;AQR14),0,IF(AND(AQJ40&lt;=AQT14,AQJ40&gt;AQQ14,AQL40&gt;AQR14),AQT14-AQJ40,IF(AND(AQJ40&lt;=AQT14,AQJ40&lt;=AQQ14,AQL40&gt;AQR14),AQT14-AQQ14,IF(AND(AQJ40&gt;AQQ14,AQL40&lt;=AQR14),AQL40-AQJ40,IF(AND(AQJ40&lt;=AQQ14,AQL40&lt;=AQR14),AQL40-AQQ14,0))))),0)),0)</f>
        <v>　</v>
      </c>
      <c r="AQR40" s="663"/>
      <c r="AQS40" s="664"/>
      <c r="AQT40" s="662" t="str">
        <f>IFERROR(IF(OR(AQE40="日",AQE40="祝",AQE40=0,AQJ40=0),"　",MAX(IF(AND(AQJ40&lt;=AQT14,AQL40&gt;AQU14),AQU14-AQT14,IF(AQL40&lt;=AQU14,0,IF(AND(AQJ40&gt;AQT14,AQL40&gt;AQU14),AQU14-AQJ40,0))),0)),0)</f>
        <v>　</v>
      </c>
      <c r="AQU40" s="663"/>
      <c r="AQV40" s="664"/>
      <c r="AQW40" s="662" t="str">
        <f>IFERROR(IF(OR(AQE40="日",AQE40="祝",AQE40=0,AQJ40=0),"　",MAX(IF(AQJ40&gt;AQW14,AQL40-AQJ40,IF(AQJ40&lt;=AQW14,AQL40-AQW14,0)),0)),0)</f>
        <v>　</v>
      </c>
      <c r="AQX40" s="663"/>
      <c r="AQY40" s="664"/>
      <c r="AQZ40" s="662" t="str">
        <f>IFERROR(IF(OR(AQE40="日",AQE40="祝",AQE40=0,AQF40=""),"　",MAX(IF(AND(AQF40&lt;=AQZ14,AQH40&gt;ARA14),ARA14-AQZ14,IF(AND(AQF40&gt;AQZ14,AQH40&lt;=ARA14),AQH40-AQF40,IF(AND(AQF40&lt;=AQZ14,AQH40&lt;=ARA14),AQH40-AQZ14,IF(AND(AQF40&gt;AQZ14,AQH40&gt;ARA14),ARA14-AQF40,0)))),0)),0)</f>
        <v>　</v>
      </c>
      <c r="ARA40" s="663"/>
      <c r="ARB40" s="664"/>
      <c r="ARC40" s="662" t="str">
        <f>IFERROR(IF(OR(AQE40="日",AQE40="祝",AQE40=0,AQJ40=0),"　",MAX(IF(AND(AQJ40&gt;ARF14,AQL40&gt;ARD14),0,IF(AND(AQJ40&lt;=ARF14,AQJ40&gt;ARC14,AQL40&gt;ARD14),ARF14-AQJ40,IF(AND(AQJ40&lt;=ARF14,AQJ40&lt;=ARC14,AQL40&gt;ARD14),ARF14-ARC14,IF(AND(AQJ40&gt;ARC14,AQL40&lt;=ARD14),AQL40-AQJ40,IF(AND(AQJ40&lt;=ARC14,AQL40&lt;=ARD14),AQL40-ARC14,0))))),0)),0)</f>
        <v>　</v>
      </c>
      <c r="ARD40" s="663"/>
      <c r="ARE40" s="664"/>
      <c r="ARF40" s="662" t="str">
        <f>IFERROR(IF(OR(AQE40="日",AQE40="祝",AQE40=0,AQJ40=0),"　",MAX(IF(AND(AQJ40&lt;=ARF14,AQL40&gt;ARG14),ARG14-ARF14,IF(AQL40&lt;=ARG14,0,IF(AND(AQJ40&gt;ARF14,AQL40&gt;ARG14),ARG14-AQJ40,0))),0)),0)</f>
        <v>　</v>
      </c>
      <c r="ARG40" s="663"/>
      <c r="ARH40" s="664"/>
      <c r="ARI40" s="662" t="str">
        <f t="shared" si="19"/>
        <v>　</v>
      </c>
      <c r="ARJ40" s="663"/>
      <c r="ARK40" s="664"/>
      <c r="ARL40" s="665" t="str">
        <f>IF(ARO40="×",TIME(0,0,0),IF(ARY4="非常勤",AQN40,AQZ40))</f>
        <v>　</v>
      </c>
      <c r="ARM40" s="666"/>
      <c r="ARN40" s="667"/>
      <c r="ARO40" s="265"/>
      <c r="ARP40" s="665" t="str">
        <f>IF(ARS40="×",TIME(0,0,0),IF(ARY4="非常勤",AQQ40,ARC40))</f>
        <v>　</v>
      </c>
      <c r="ARQ40" s="666"/>
      <c r="ARR40" s="667"/>
      <c r="ARS40" s="265"/>
      <c r="ART40" s="665" t="str">
        <f>IF(ARW40="×",TIME(0,0,0),IF(ARY4="非常勤",AQT40,ARF40))</f>
        <v>　</v>
      </c>
      <c r="ARU40" s="666"/>
      <c r="ARV40" s="667"/>
      <c r="ARW40" s="265"/>
      <c r="ARX40" s="665" t="str">
        <f>IF(ASA40="×",TIME(0,0,0),IF(ARY4="非常勤",AQW40,ARI40))</f>
        <v>　</v>
      </c>
      <c r="ARY40" s="666"/>
      <c r="ARZ40" s="667"/>
      <c r="ASA40" s="265"/>
      <c r="ASB40" s="720"/>
      <c r="ASC40" s="720"/>
      <c r="ASD40" s="668"/>
      <c r="ASE40" s="670"/>
      <c r="ASF40" s="669"/>
      <c r="ASG40" s="671"/>
      <c r="ASH40" s="672"/>
      <c r="ASI40" s="672"/>
      <c r="ASJ40" s="673"/>
      <c r="ASK40" s="263">
        <f>'別表_個別勤務状況（1～60）'!$A$40</f>
        <v>26</v>
      </c>
      <c r="ASL40" s="264" t="str">
        <f>'別表_個別勤務状況（1～60）'!$B$40</f>
        <v>月</v>
      </c>
      <c r="ASM40" s="660"/>
      <c r="ASN40" s="661"/>
      <c r="ASO40" s="660"/>
      <c r="ASP40" s="661"/>
      <c r="ASQ40" s="660"/>
      <c r="ASR40" s="661"/>
      <c r="ASS40" s="660"/>
      <c r="AST40" s="661"/>
      <c r="ASU40" s="662" t="str">
        <f>IFERROR(IF(OR(ASL40="日",ASL40="祝",ASL40=0,ASM40=""),"　",MAX(IF(AND(ASM40&lt;=ASU14,ASO40&gt;ASV14),ASV14-ASU14,IF(AND(ASM40&gt;ASU14,ASO40&lt;=ASV14),ASO40-ASM40,IF(AND(ASM40&lt;=ASU14,ASO40&lt;=ASV14),ASO40-ASU14,IF(AND(ASM40&gt;ASU14,ASO40&gt;ASV14),ASV14-ASM40,0)))),0)),0)</f>
        <v>　</v>
      </c>
      <c r="ASV40" s="663"/>
      <c r="ASW40" s="664"/>
      <c r="ASX40" s="662" t="str">
        <f>IFERROR(IF(OR(ASL40="日",ASL40="祝",ASL40=0,ASQ40=""),"　",MAX(IF(AND(ASQ40&gt;ATA14,ASS40&gt;ASY14),0,IF(AND(ASQ40&lt;=ATA14,ASQ40&gt;ASX14,ASS40&gt;ASY14),ATA14-ASQ40,IF(AND(ASQ40&lt;=ATA14,ASQ40&lt;=ASX14,ASS40&gt;ASY14),ATA14-ASX14,IF(AND(ASQ40&gt;ASX14,ASS40&lt;=ASY14),ASS40-ASQ40,IF(AND(ASQ40&lt;=ASX14,ASS40&lt;=ASY14),ASS40-ASX14,0))))),0)),0)</f>
        <v>　</v>
      </c>
      <c r="ASY40" s="663"/>
      <c r="ASZ40" s="664"/>
      <c r="ATA40" s="662" t="str">
        <f>IFERROR(IF(OR(ASL40="日",ASL40="祝",ASL40=0,ASQ40=0),"　",MAX(IF(AND(ASQ40&lt;=ATA14,ASS40&gt;ATB14),ATB14-ATA14,IF(ASS40&lt;=ATB14,0,IF(AND(ASQ40&gt;ATA14,ASS40&gt;ATB14),ATB14-ASQ40,0))),0)),0)</f>
        <v>　</v>
      </c>
      <c r="ATB40" s="663"/>
      <c r="ATC40" s="664"/>
      <c r="ATD40" s="662" t="str">
        <f>IFERROR(IF(OR(ASL40="日",ASL40="祝",ASL40=0,ASQ40=0),"　",MAX(IF(ASQ40&gt;ATD14,ASS40-ASQ40,IF(ASQ40&lt;=ATD14,ASS40-ATD14,0)),0)),0)</f>
        <v>　</v>
      </c>
      <c r="ATE40" s="663"/>
      <c r="ATF40" s="664"/>
      <c r="ATG40" s="662" t="str">
        <f>IFERROR(IF(OR(ASL40="日",ASL40="祝",ASL40=0,ASM40=""),"　",MAX(IF(AND(ASM40&lt;=ATG14,ASO40&gt;ATH14),ATH14-ATG14,IF(AND(ASM40&gt;ATG14,ASO40&lt;=ATH14),ASO40-ASM40,IF(AND(ASM40&lt;=ATG14,ASO40&lt;=ATH14),ASO40-ATG14,IF(AND(ASM40&gt;ATG14,ASO40&gt;ATH14),ATH14-ASM40,0)))),0)),0)</f>
        <v>　</v>
      </c>
      <c r="ATH40" s="663"/>
      <c r="ATI40" s="664"/>
      <c r="ATJ40" s="662" t="str">
        <f>IFERROR(IF(OR(ASL40="日",ASL40="祝",ASL40=0,ASQ40=0),"　",MAX(IF(AND(ASQ40&gt;ATM14,ASS40&gt;ATK14),0,IF(AND(ASQ40&lt;=ATM14,ASQ40&gt;ATJ14,ASS40&gt;ATK14),ATM14-ASQ40,IF(AND(ASQ40&lt;=ATM14,ASQ40&lt;=ATJ14,ASS40&gt;ATK14),ATM14-ATJ14,IF(AND(ASQ40&gt;ATJ14,ASS40&lt;=ATK14),ASS40-ASQ40,IF(AND(ASQ40&lt;=ATJ14,ASS40&lt;=ATK14),ASS40-ATJ14,0))))),0)),0)</f>
        <v>　</v>
      </c>
      <c r="ATK40" s="663"/>
      <c r="ATL40" s="664"/>
      <c r="ATM40" s="662" t="str">
        <f>IFERROR(IF(OR(ASL40="日",ASL40="祝",ASL40=0,ASQ40=0),"　",MAX(IF(AND(ASQ40&lt;=ATM14,ASS40&gt;ATN14),ATN14-ATM14,IF(ASS40&lt;=ATN14,0,IF(AND(ASQ40&gt;ATM14,ASS40&gt;ATN14),ATN14-ASQ40,0))),0)),0)</f>
        <v>　</v>
      </c>
      <c r="ATN40" s="663"/>
      <c r="ATO40" s="664"/>
      <c r="ATP40" s="662" t="str">
        <f t="shared" si="20"/>
        <v>　</v>
      </c>
      <c r="ATQ40" s="663"/>
      <c r="ATR40" s="664"/>
      <c r="ATS40" s="665" t="str">
        <f>IF(ATV40="×",TIME(0,0,0),IF(AUF4="非常勤",ASU40,ATG40))</f>
        <v>　</v>
      </c>
      <c r="ATT40" s="666"/>
      <c r="ATU40" s="667"/>
      <c r="ATV40" s="265"/>
      <c r="ATW40" s="665" t="str">
        <f>IF(ATZ40="×",TIME(0,0,0),IF(AUF4="非常勤",ASX40,ATJ40))</f>
        <v>　</v>
      </c>
      <c r="ATX40" s="666"/>
      <c r="ATY40" s="667"/>
      <c r="ATZ40" s="265"/>
      <c r="AUA40" s="665" t="str">
        <f>IF(AUD40="×",TIME(0,0,0),IF(AUF4="非常勤",ATA40,ATM40))</f>
        <v>　</v>
      </c>
      <c r="AUB40" s="666"/>
      <c r="AUC40" s="667"/>
      <c r="AUD40" s="265"/>
      <c r="AUE40" s="665" t="str">
        <f>IF(AUH40="×",TIME(0,0,0),IF(AUF4="非常勤",ATD40,ATP40))</f>
        <v>　</v>
      </c>
      <c r="AUF40" s="666"/>
      <c r="AUG40" s="667"/>
      <c r="AUH40" s="265"/>
      <c r="AUI40" s="720"/>
      <c r="AUJ40" s="720"/>
      <c r="AUK40" s="668"/>
      <c r="AUL40" s="670"/>
      <c r="AUM40" s="669"/>
      <c r="AUN40" s="671"/>
      <c r="AUO40" s="672"/>
      <c r="AUP40" s="672"/>
      <c r="AUQ40" s="673"/>
      <c r="AUR40" s="263">
        <f>'別表_個別勤務状況（1～60）'!$A$40</f>
        <v>26</v>
      </c>
      <c r="AUS40" s="264" t="str">
        <f>'別表_個別勤務状況（1～60）'!$B$40</f>
        <v>月</v>
      </c>
      <c r="AUT40" s="660"/>
      <c r="AUU40" s="661"/>
      <c r="AUV40" s="660"/>
      <c r="AUW40" s="661"/>
      <c r="AUX40" s="660"/>
      <c r="AUY40" s="661"/>
      <c r="AUZ40" s="660"/>
      <c r="AVA40" s="661"/>
      <c r="AVB40" s="662" t="str">
        <f>IFERROR(IF(OR(AUS40="日",AUS40="祝",AUS40=0,AUT40=""),"　",MAX(IF(AND(AUT40&lt;=AVB14,AUV40&gt;AVC14),AVC14-AVB14,IF(AND(AUT40&gt;AVB14,AUV40&lt;=AVC14),AUV40-AUT40,IF(AND(AUT40&lt;=AVB14,AUV40&lt;=AVC14),AUV40-AVB14,IF(AND(AUT40&gt;AVB14,AUV40&gt;AVC14),AVC14-AUT40,0)))),0)),0)</f>
        <v>　</v>
      </c>
      <c r="AVC40" s="663"/>
      <c r="AVD40" s="664"/>
      <c r="AVE40" s="662" t="str">
        <f>IFERROR(IF(OR(AUS40="日",AUS40="祝",AUS40=0,AUX40=""),"　",MAX(IF(AND(AUX40&gt;AVH14,AUZ40&gt;AVF14),0,IF(AND(AUX40&lt;=AVH14,AUX40&gt;AVE14,AUZ40&gt;AVF14),AVH14-AUX40,IF(AND(AUX40&lt;=AVH14,AUX40&lt;=AVE14,AUZ40&gt;AVF14),AVH14-AVE14,IF(AND(AUX40&gt;AVE14,AUZ40&lt;=AVF14),AUZ40-AUX40,IF(AND(AUX40&lt;=AVE14,AUZ40&lt;=AVF14),AUZ40-AVE14,0))))),0)),0)</f>
        <v>　</v>
      </c>
      <c r="AVF40" s="663"/>
      <c r="AVG40" s="664"/>
      <c r="AVH40" s="662" t="str">
        <f>IFERROR(IF(OR(AUS40="日",AUS40="祝",AUS40=0,AUX40=0),"　",MAX(IF(AND(AUX40&lt;=AVH14,AUZ40&gt;AVI14),AVI14-AVH14,IF(AUZ40&lt;=AVI14,0,IF(AND(AUX40&gt;AVH14,AUZ40&gt;AVI14),AVI14-AUX40,0))),0)),0)</f>
        <v>　</v>
      </c>
      <c r="AVI40" s="663"/>
      <c r="AVJ40" s="664"/>
      <c r="AVK40" s="662" t="str">
        <f>IFERROR(IF(OR(AUS40="日",AUS40="祝",AUS40=0,AUX40=0),"　",MAX(IF(AUX40&gt;AVK14,AUZ40-AUX40,IF(AUX40&lt;=AVK14,AUZ40-AVK14,0)),0)),0)</f>
        <v>　</v>
      </c>
      <c r="AVL40" s="663"/>
      <c r="AVM40" s="664"/>
      <c r="AVN40" s="662" t="str">
        <f>IFERROR(IF(OR(AUS40="日",AUS40="祝",AUS40=0,AUT40=""),"　",MAX(IF(AND(AUT40&lt;=AVN14,AUV40&gt;AVO14),AVO14-AVN14,IF(AND(AUT40&gt;AVN14,AUV40&lt;=AVO14),AUV40-AUT40,IF(AND(AUT40&lt;=AVN14,AUV40&lt;=AVO14),AUV40-AVN14,IF(AND(AUT40&gt;AVN14,AUV40&gt;AVO14),AVO14-AUT40,0)))),0)),0)</f>
        <v>　</v>
      </c>
      <c r="AVO40" s="663"/>
      <c r="AVP40" s="664"/>
      <c r="AVQ40" s="662" t="str">
        <f>IFERROR(IF(OR(AUS40="日",AUS40="祝",AUS40=0,AUX40=0),"　",MAX(IF(AND(AUX40&gt;AVT14,AUZ40&gt;AVR14),0,IF(AND(AUX40&lt;=AVT14,AUX40&gt;AVQ14,AUZ40&gt;AVR14),AVT14-AUX40,IF(AND(AUX40&lt;=AVT14,AUX40&lt;=AVQ14,AUZ40&gt;AVR14),AVT14-AVQ14,IF(AND(AUX40&gt;AVQ14,AUZ40&lt;=AVR14),AUZ40-AUX40,IF(AND(AUX40&lt;=AVQ14,AUZ40&lt;=AVR14),AUZ40-AVQ14,0))))),0)),0)</f>
        <v>　</v>
      </c>
      <c r="AVR40" s="663"/>
      <c r="AVS40" s="664"/>
      <c r="AVT40" s="662" t="str">
        <f>IFERROR(IF(OR(AUS40="日",AUS40="祝",AUS40=0,AUX40=0),"　",MAX(IF(AND(AUX40&lt;=AVT14,AUZ40&gt;AVU14),AVU14-AVT14,IF(AUZ40&lt;=AVU14,0,IF(AND(AUX40&gt;AVT14,AUZ40&gt;AVU14),AVU14-AUX40,0))),0)),0)</f>
        <v>　</v>
      </c>
      <c r="AVU40" s="663"/>
      <c r="AVV40" s="664"/>
      <c r="AVW40" s="662" t="str">
        <f t="shared" si="21"/>
        <v>　</v>
      </c>
      <c r="AVX40" s="663"/>
      <c r="AVY40" s="664"/>
      <c r="AVZ40" s="665" t="str">
        <f>IF(AWC40="×",TIME(0,0,0),IF(AWM4="非常勤",AVB40,AVN40))</f>
        <v>　</v>
      </c>
      <c r="AWA40" s="666"/>
      <c r="AWB40" s="667"/>
      <c r="AWC40" s="265"/>
      <c r="AWD40" s="665" t="str">
        <f>IF(AWG40="×",TIME(0,0,0),IF(AWM4="非常勤",AVE40,AVQ40))</f>
        <v>　</v>
      </c>
      <c r="AWE40" s="666"/>
      <c r="AWF40" s="667"/>
      <c r="AWG40" s="265"/>
      <c r="AWH40" s="665" t="str">
        <f>IF(AWK40="×",TIME(0,0,0),IF(AWM4="非常勤",AVH40,AVT40))</f>
        <v>　</v>
      </c>
      <c r="AWI40" s="666"/>
      <c r="AWJ40" s="667"/>
      <c r="AWK40" s="265"/>
      <c r="AWL40" s="665" t="str">
        <f>IF(AWO40="×",TIME(0,0,0),IF(AWM4="非常勤",AVK40,AVW40))</f>
        <v>　</v>
      </c>
      <c r="AWM40" s="666"/>
      <c r="AWN40" s="667"/>
      <c r="AWO40" s="265"/>
      <c r="AWP40" s="720"/>
      <c r="AWQ40" s="720"/>
      <c r="AWR40" s="668"/>
      <c r="AWS40" s="670"/>
      <c r="AWT40" s="669"/>
      <c r="AWU40" s="671"/>
      <c r="AWV40" s="672"/>
      <c r="AWW40" s="672"/>
      <c r="AWX40" s="673"/>
      <c r="AWY40" s="263">
        <f>'別表_個別勤務状況（1～60）'!$A$40</f>
        <v>26</v>
      </c>
      <c r="AWZ40" s="264" t="str">
        <f>'別表_個別勤務状況（1～60）'!$B$40</f>
        <v>月</v>
      </c>
      <c r="AXA40" s="660"/>
      <c r="AXB40" s="661"/>
      <c r="AXC40" s="660"/>
      <c r="AXD40" s="661"/>
      <c r="AXE40" s="660"/>
      <c r="AXF40" s="661"/>
      <c r="AXG40" s="660"/>
      <c r="AXH40" s="661"/>
      <c r="AXI40" s="662" t="str">
        <f>IFERROR(IF(OR(AWZ40="日",AWZ40="祝",AWZ40=0,AXA40=""),"　",MAX(IF(AND(AXA40&lt;=AXI14,AXC40&gt;AXJ14),AXJ14-AXI14,IF(AND(AXA40&gt;AXI14,AXC40&lt;=AXJ14),AXC40-AXA40,IF(AND(AXA40&lt;=AXI14,AXC40&lt;=AXJ14),AXC40-AXI14,IF(AND(AXA40&gt;AXI14,AXC40&gt;AXJ14),AXJ14-AXA40,0)))),0)),0)</f>
        <v>　</v>
      </c>
      <c r="AXJ40" s="663"/>
      <c r="AXK40" s="664"/>
      <c r="AXL40" s="662" t="str">
        <f>IFERROR(IF(OR(AWZ40="日",AWZ40="祝",AWZ40=0,AXE40=""),"　",MAX(IF(AND(AXE40&gt;AXO14,AXG40&gt;AXM14),0,IF(AND(AXE40&lt;=AXO14,AXE40&gt;AXL14,AXG40&gt;AXM14),AXO14-AXE40,IF(AND(AXE40&lt;=AXO14,AXE40&lt;=AXL14,AXG40&gt;AXM14),AXO14-AXL14,IF(AND(AXE40&gt;AXL14,AXG40&lt;=AXM14),AXG40-AXE40,IF(AND(AXE40&lt;=AXL14,AXG40&lt;=AXM14),AXG40-AXL14,0))))),0)),0)</f>
        <v>　</v>
      </c>
      <c r="AXM40" s="663"/>
      <c r="AXN40" s="664"/>
      <c r="AXO40" s="662" t="str">
        <f>IFERROR(IF(OR(AWZ40="日",AWZ40="祝",AWZ40=0,AXE40=0),"　",MAX(IF(AND(AXE40&lt;=AXO14,AXG40&gt;AXP14),AXP14-AXO14,IF(AXG40&lt;=AXP14,0,IF(AND(AXE40&gt;AXO14,AXG40&gt;AXP14),AXP14-AXE40,0))),0)),0)</f>
        <v>　</v>
      </c>
      <c r="AXP40" s="663"/>
      <c r="AXQ40" s="664"/>
      <c r="AXR40" s="662" t="str">
        <f>IFERROR(IF(OR(AWZ40="日",AWZ40="祝",AWZ40=0,AXE40=0),"　",MAX(IF(AXE40&gt;AXR14,AXG40-AXE40,IF(AXE40&lt;=AXR14,AXG40-AXR14,0)),0)),0)</f>
        <v>　</v>
      </c>
      <c r="AXS40" s="663"/>
      <c r="AXT40" s="664"/>
      <c r="AXU40" s="662" t="str">
        <f>IFERROR(IF(OR(AWZ40="日",AWZ40="祝",AWZ40=0,AXA40=""),"　",MAX(IF(AND(AXA40&lt;=AXU14,AXC40&gt;AXV14),AXV14-AXU14,IF(AND(AXA40&gt;AXU14,AXC40&lt;=AXV14),AXC40-AXA40,IF(AND(AXA40&lt;=AXU14,AXC40&lt;=AXV14),AXC40-AXU14,IF(AND(AXA40&gt;AXU14,AXC40&gt;AXV14),AXV14-AXA40,0)))),0)),0)</f>
        <v>　</v>
      </c>
      <c r="AXV40" s="663"/>
      <c r="AXW40" s="664"/>
      <c r="AXX40" s="662" t="str">
        <f>IFERROR(IF(OR(AWZ40="日",AWZ40="祝",AWZ40=0,AXE40=0),"　",MAX(IF(AND(AXE40&gt;AYA14,AXG40&gt;AXY14),0,IF(AND(AXE40&lt;=AYA14,AXE40&gt;AXX14,AXG40&gt;AXY14),AYA14-AXE40,IF(AND(AXE40&lt;=AYA14,AXE40&lt;=AXX14,AXG40&gt;AXY14),AYA14-AXX14,IF(AND(AXE40&gt;AXX14,AXG40&lt;=AXY14),AXG40-AXE40,IF(AND(AXE40&lt;=AXX14,AXG40&lt;=AXY14),AXG40-AXX14,0))))),0)),0)</f>
        <v>　</v>
      </c>
      <c r="AXY40" s="663"/>
      <c r="AXZ40" s="664"/>
      <c r="AYA40" s="662" t="str">
        <f>IFERROR(IF(OR(AWZ40="日",AWZ40="祝",AWZ40=0,AXE40=0),"　",MAX(IF(AND(AXE40&lt;=AYA14,AXG40&gt;AYB14),AYB14-AYA14,IF(AXG40&lt;=AYB14,0,IF(AND(AXE40&gt;AYA14,AXG40&gt;AYB14),AYB14-AXE40,0))),0)),0)</f>
        <v>　</v>
      </c>
      <c r="AYB40" s="663"/>
      <c r="AYC40" s="664"/>
      <c r="AYD40" s="662" t="str">
        <f t="shared" si="22"/>
        <v>　</v>
      </c>
      <c r="AYE40" s="663"/>
      <c r="AYF40" s="664"/>
      <c r="AYG40" s="665" t="str">
        <f>IF(AYJ40="×",TIME(0,0,0),IF(AYT4="非常勤",AXI40,AXU40))</f>
        <v>　</v>
      </c>
      <c r="AYH40" s="666"/>
      <c r="AYI40" s="667"/>
      <c r="AYJ40" s="265"/>
      <c r="AYK40" s="665" t="str">
        <f>IF(AYN40="×",TIME(0,0,0),IF(AYT4="非常勤",AXL40,AXX40))</f>
        <v>　</v>
      </c>
      <c r="AYL40" s="666"/>
      <c r="AYM40" s="667"/>
      <c r="AYN40" s="265"/>
      <c r="AYO40" s="665" t="str">
        <f>IF(AYR40="×",TIME(0,0,0),IF(AYT4="非常勤",AXO40,AYA40))</f>
        <v>　</v>
      </c>
      <c r="AYP40" s="666"/>
      <c r="AYQ40" s="667"/>
      <c r="AYR40" s="265"/>
      <c r="AYS40" s="665" t="str">
        <f>IF(AYV40="×",TIME(0,0,0),IF(AYT4="非常勤",AXR40,AYD40))</f>
        <v>　</v>
      </c>
      <c r="AYT40" s="666"/>
      <c r="AYU40" s="667"/>
      <c r="AYV40" s="265"/>
      <c r="AYW40" s="720"/>
      <c r="AYX40" s="720"/>
      <c r="AYY40" s="668"/>
      <c r="AYZ40" s="670"/>
      <c r="AZA40" s="669"/>
      <c r="AZB40" s="671"/>
      <c r="AZC40" s="672"/>
      <c r="AZD40" s="672"/>
      <c r="AZE40" s="673"/>
      <c r="AZF40" s="263">
        <f>'別表_個別勤務状況（1～60）'!$A$40</f>
        <v>26</v>
      </c>
      <c r="AZG40" s="264" t="str">
        <f>'別表_個別勤務状況（1～60）'!$B$40</f>
        <v>月</v>
      </c>
      <c r="AZH40" s="660"/>
      <c r="AZI40" s="661"/>
      <c r="AZJ40" s="660"/>
      <c r="AZK40" s="661"/>
      <c r="AZL40" s="660"/>
      <c r="AZM40" s="661"/>
      <c r="AZN40" s="660"/>
      <c r="AZO40" s="661"/>
      <c r="AZP40" s="662" t="str">
        <f>IFERROR(IF(OR(AZG40="日",AZG40="祝",AZG40=0,AZH40=""),"　",MAX(IF(AND(AZH40&lt;=AZP14,AZJ40&gt;AZQ14),AZQ14-AZP14,IF(AND(AZH40&gt;AZP14,AZJ40&lt;=AZQ14),AZJ40-AZH40,IF(AND(AZH40&lt;=AZP14,AZJ40&lt;=AZQ14),AZJ40-AZP14,IF(AND(AZH40&gt;AZP14,AZJ40&gt;AZQ14),AZQ14-AZH40,0)))),0)),0)</f>
        <v>　</v>
      </c>
      <c r="AZQ40" s="663"/>
      <c r="AZR40" s="664"/>
      <c r="AZS40" s="662" t="str">
        <f>IFERROR(IF(OR(AZG40="日",AZG40="祝",AZG40=0,AZL40=""),"　",MAX(IF(AND(AZL40&gt;AZV14,AZN40&gt;AZT14),0,IF(AND(AZL40&lt;=AZV14,AZL40&gt;AZS14,AZN40&gt;AZT14),AZV14-AZL40,IF(AND(AZL40&lt;=AZV14,AZL40&lt;=AZS14,AZN40&gt;AZT14),AZV14-AZS14,IF(AND(AZL40&gt;AZS14,AZN40&lt;=AZT14),AZN40-AZL40,IF(AND(AZL40&lt;=AZS14,AZN40&lt;=AZT14),AZN40-AZS14,0))))),0)),0)</f>
        <v>　</v>
      </c>
      <c r="AZT40" s="663"/>
      <c r="AZU40" s="664"/>
      <c r="AZV40" s="662" t="str">
        <f>IFERROR(IF(OR(AZG40="日",AZG40="祝",AZG40=0,AZL40=0),"　",MAX(IF(AND(AZL40&lt;=AZV14,AZN40&gt;AZW14),AZW14-AZV14,IF(AZN40&lt;=AZW14,0,IF(AND(AZL40&gt;AZV14,AZN40&gt;AZW14),AZW14-AZL40,0))),0)),0)</f>
        <v>　</v>
      </c>
      <c r="AZW40" s="663"/>
      <c r="AZX40" s="664"/>
      <c r="AZY40" s="662" t="str">
        <f>IFERROR(IF(OR(AZG40="日",AZG40="祝",AZG40=0,AZL40=0),"　",MAX(IF(AZL40&gt;AZY14,AZN40-AZL40,IF(AZL40&lt;=AZY14,AZN40-AZY14,0)),0)),0)</f>
        <v>　</v>
      </c>
      <c r="AZZ40" s="663"/>
      <c r="BAA40" s="664"/>
      <c r="BAB40" s="662" t="str">
        <f>IFERROR(IF(OR(AZG40="日",AZG40="祝",AZG40=0,AZH40=""),"　",MAX(IF(AND(AZH40&lt;=BAB14,AZJ40&gt;BAC14),BAC14-BAB14,IF(AND(AZH40&gt;BAB14,AZJ40&lt;=BAC14),AZJ40-AZH40,IF(AND(AZH40&lt;=BAB14,AZJ40&lt;=BAC14),AZJ40-BAB14,IF(AND(AZH40&gt;BAB14,AZJ40&gt;BAC14),BAC14-AZH40,0)))),0)),0)</f>
        <v>　</v>
      </c>
      <c r="BAC40" s="663"/>
      <c r="BAD40" s="664"/>
      <c r="BAE40" s="662" t="str">
        <f>IFERROR(IF(OR(AZG40="日",AZG40="祝",AZG40=0,AZL40=0),"　",MAX(IF(AND(AZL40&gt;BAH14,AZN40&gt;BAF14),0,IF(AND(AZL40&lt;=BAH14,AZL40&gt;BAE14,AZN40&gt;BAF14),BAH14-AZL40,IF(AND(AZL40&lt;=BAH14,AZL40&lt;=BAE14,AZN40&gt;BAF14),BAH14-BAE14,IF(AND(AZL40&gt;BAE14,AZN40&lt;=BAF14),AZN40-AZL40,IF(AND(AZL40&lt;=BAE14,AZN40&lt;=BAF14),AZN40-BAE14,0))))),0)),0)</f>
        <v>　</v>
      </c>
      <c r="BAF40" s="663"/>
      <c r="BAG40" s="664"/>
      <c r="BAH40" s="662" t="str">
        <f>IFERROR(IF(OR(AZG40="日",AZG40="祝",AZG40=0,AZL40=0),"　",MAX(IF(AND(AZL40&lt;=BAH14,AZN40&gt;BAI14),BAI14-BAH14,IF(AZN40&lt;=BAI14,0,IF(AND(AZL40&gt;BAH14,AZN40&gt;BAI14),BAI14-AZL40,0))),0)),0)</f>
        <v>　</v>
      </c>
      <c r="BAI40" s="663"/>
      <c r="BAJ40" s="664"/>
      <c r="BAK40" s="662" t="str">
        <f t="shared" si="23"/>
        <v>　</v>
      </c>
      <c r="BAL40" s="663"/>
      <c r="BAM40" s="664"/>
      <c r="BAN40" s="665" t="str">
        <f>IF(BAQ40="×",TIME(0,0,0),IF(BBA4="非常勤",AZP40,BAB40))</f>
        <v>　</v>
      </c>
      <c r="BAO40" s="666"/>
      <c r="BAP40" s="667"/>
      <c r="BAQ40" s="265"/>
      <c r="BAR40" s="665" t="str">
        <f>IF(BAU40="×",TIME(0,0,0),IF(BBA4="非常勤",AZS40,BAE40))</f>
        <v>　</v>
      </c>
      <c r="BAS40" s="666"/>
      <c r="BAT40" s="667"/>
      <c r="BAU40" s="265"/>
      <c r="BAV40" s="665" t="str">
        <f>IF(BAY40="×",TIME(0,0,0),IF(BBA4="非常勤",AZV40,BAH40))</f>
        <v>　</v>
      </c>
      <c r="BAW40" s="666"/>
      <c r="BAX40" s="667"/>
      <c r="BAY40" s="265"/>
      <c r="BAZ40" s="665" t="str">
        <f>IF(BBC40="×",TIME(0,0,0),IF(BBA4="非常勤",AZY40,BAK40))</f>
        <v>　</v>
      </c>
      <c r="BBA40" s="666"/>
      <c r="BBB40" s="667"/>
      <c r="BBC40" s="265"/>
      <c r="BBD40" s="720"/>
      <c r="BBE40" s="720"/>
      <c r="BBF40" s="668"/>
      <c r="BBG40" s="670"/>
      <c r="BBH40" s="669"/>
      <c r="BBI40" s="671"/>
      <c r="BBJ40" s="672"/>
      <c r="BBK40" s="672"/>
      <c r="BBL40" s="673"/>
      <c r="BBM40" s="263">
        <f>'別表_個別勤務状況（1～60）'!$A$40</f>
        <v>26</v>
      </c>
      <c r="BBN40" s="264" t="str">
        <f>'別表_個別勤務状況（1～60）'!$B$40</f>
        <v>月</v>
      </c>
      <c r="BBO40" s="660"/>
      <c r="BBP40" s="661"/>
      <c r="BBQ40" s="660"/>
      <c r="BBR40" s="661"/>
      <c r="BBS40" s="660"/>
      <c r="BBT40" s="661"/>
      <c r="BBU40" s="660"/>
      <c r="BBV40" s="661"/>
      <c r="BBW40" s="662" t="str">
        <f>IFERROR(IF(OR(BBN40="日",BBN40="祝",BBN40=0,BBO40=""),"　",MAX(IF(AND(BBO40&lt;=BBW14,BBQ40&gt;BBX14),BBX14-BBW14,IF(AND(BBO40&gt;BBW14,BBQ40&lt;=BBX14),BBQ40-BBO40,IF(AND(BBO40&lt;=BBW14,BBQ40&lt;=BBX14),BBQ40-BBW14,IF(AND(BBO40&gt;BBW14,BBQ40&gt;BBX14),BBX14-BBO40,0)))),0)),0)</f>
        <v>　</v>
      </c>
      <c r="BBX40" s="663"/>
      <c r="BBY40" s="664"/>
      <c r="BBZ40" s="662" t="str">
        <f>IFERROR(IF(OR(BBN40="日",BBN40="祝",BBN40=0,BBS40=""),"　",MAX(IF(AND(BBS40&gt;BCC14,BBU40&gt;BCA14),0,IF(AND(BBS40&lt;=BCC14,BBS40&gt;BBZ14,BBU40&gt;BCA14),BCC14-BBS40,IF(AND(BBS40&lt;=BCC14,BBS40&lt;=BBZ14,BBU40&gt;BCA14),BCC14-BBZ14,IF(AND(BBS40&gt;BBZ14,BBU40&lt;=BCA14),BBU40-BBS40,IF(AND(BBS40&lt;=BBZ14,BBU40&lt;=BCA14),BBU40-BBZ14,0))))),0)),0)</f>
        <v>　</v>
      </c>
      <c r="BCA40" s="663"/>
      <c r="BCB40" s="664"/>
      <c r="BCC40" s="662" t="str">
        <f>IFERROR(IF(OR(BBN40="日",BBN40="祝",BBN40=0,BBS40=0),"　",MAX(IF(AND(BBS40&lt;=BCC14,BBU40&gt;BCD14),BCD14-BCC14,IF(BBU40&lt;=BCD14,0,IF(AND(BBS40&gt;BCC14,BBU40&gt;BCD14),BCD14-BBS40,0))),0)),0)</f>
        <v>　</v>
      </c>
      <c r="BCD40" s="663"/>
      <c r="BCE40" s="664"/>
      <c r="BCF40" s="662" t="str">
        <f>IFERROR(IF(OR(BBN40="日",BBN40="祝",BBN40=0,BBS40=0),"　",MAX(IF(BBS40&gt;BCF14,BBU40-BBS40,IF(BBS40&lt;=BCF14,BBU40-BCF14,0)),0)),0)</f>
        <v>　</v>
      </c>
      <c r="BCG40" s="663"/>
      <c r="BCH40" s="664"/>
      <c r="BCI40" s="662" t="str">
        <f>IFERROR(IF(OR(BBN40="日",BBN40="祝",BBN40=0,BBO40=""),"　",MAX(IF(AND(BBO40&lt;=BCI14,BBQ40&gt;BCJ14),BCJ14-BCI14,IF(AND(BBO40&gt;BCI14,BBQ40&lt;=BCJ14),BBQ40-BBO40,IF(AND(BBO40&lt;=BCI14,BBQ40&lt;=BCJ14),BBQ40-BCI14,IF(AND(BBO40&gt;BCI14,BBQ40&gt;BCJ14),BCJ14-BBO40,0)))),0)),0)</f>
        <v>　</v>
      </c>
      <c r="BCJ40" s="663"/>
      <c r="BCK40" s="664"/>
      <c r="BCL40" s="662" t="str">
        <f>IFERROR(IF(OR(BBN40="日",BBN40="祝",BBN40=0,BBS40=0),"　",MAX(IF(AND(BBS40&gt;BCO14,BBU40&gt;BCM14),0,IF(AND(BBS40&lt;=BCO14,BBS40&gt;BCL14,BBU40&gt;BCM14),BCO14-BBS40,IF(AND(BBS40&lt;=BCO14,BBS40&lt;=BCL14,BBU40&gt;BCM14),BCO14-BCL14,IF(AND(BBS40&gt;BCL14,BBU40&lt;=BCM14),BBU40-BBS40,IF(AND(BBS40&lt;=BCL14,BBU40&lt;=BCM14),BBU40-BCL14,0))))),0)),0)</f>
        <v>　</v>
      </c>
      <c r="BCM40" s="663"/>
      <c r="BCN40" s="664"/>
      <c r="BCO40" s="662" t="str">
        <f>IFERROR(IF(OR(BBN40="日",BBN40="祝",BBN40=0,BBS40=0),"　",MAX(IF(AND(BBS40&lt;=BCO14,BBU40&gt;BCP14),BCP14-BCO14,IF(BBU40&lt;=BCP14,0,IF(AND(BBS40&gt;BCO14,BBU40&gt;BCP14),BCP14-BBS40,0))),0)),0)</f>
        <v>　</v>
      </c>
      <c r="BCP40" s="663"/>
      <c r="BCQ40" s="664"/>
      <c r="BCR40" s="662" t="str">
        <f t="shared" si="24"/>
        <v>　</v>
      </c>
      <c r="BCS40" s="663"/>
      <c r="BCT40" s="664"/>
      <c r="BCU40" s="665" t="str">
        <f>IF(BCX40="×",TIME(0,0,0),IF(BDH4="非常勤",BBW40,BCI40))</f>
        <v>　</v>
      </c>
      <c r="BCV40" s="666"/>
      <c r="BCW40" s="667"/>
      <c r="BCX40" s="265"/>
      <c r="BCY40" s="665" t="str">
        <f>IF(BDB40="×",TIME(0,0,0),IF(BDH4="非常勤",BBZ40,BCL40))</f>
        <v>　</v>
      </c>
      <c r="BCZ40" s="666"/>
      <c r="BDA40" s="667"/>
      <c r="BDB40" s="265"/>
      <c r="BDC40" s="665" t="str">
        <f>IF(BDF40="×",TIME(0,0,0),IF(BDH4="非常勤",BCC40,BCO40))</f>
        <v>　</v>
      </c>
      <c r="BDD40" s="666"/>
      <c r="BDE40" s="667"/>
      <c r="BDF40" s="265"/>
      <c r="BDG40" s="665" t="str">
        <f>IF(BDJ40="×",TIME(0,0,0),IF(BDH4="非常勤",BCF40,BCR40))</f>
        <v>　</v>
      </c>
      <c r="BDH40" s="666"/>
      <c r="BDI40" s="667"/>
      <c r="BDJ40" s="265"/>
      <c r="BDK40" s="720"/>
      <c r="BDL40" s="720"/>
      <c r="BDM40" s="668"/>
      <c r="BDN40" s="670"/>
      <c r="BDO40" s="669"/>
      <c r="BDP40" s="671"/>
      <c r="BDQ40" s="672"/>
      <c r="BDR40" s="672"/>
      <c r="BDS40" s="673"/>
      <c r="BDT40" s="263">
        <f>'別表_個別勤務状況（1～60）'!$A$40</f>
        <v>26</v>
      </c>
      <c r="BDU40" s="264" t="str">
        <f>'別表_個別勤務状況（1～60）'!$B$40</f>
        <v>月</v>
      </c>
      <c r="BDV40" s="660"/>
      <c r="BDW40" s="661"/>
      <c r="BDX40" s="660"/>
      <c r="BDY40" s="661"/>
      <c r="BDZ40" s="660"/>
      <c r="BEA40" s="661"/>
      <c r="BEB40" s="660"/>
      <c r="BEC40" s="661"/>
      <c r="BED40" s="662" t="str">
        <f>IFERROR(IF(OR(BDU40="日",BDU40="祝",BDU40=0,BDV40=""),"　",MAX(IF(AND(BDV40&lt;=BED14,BDX40&gt;BEE14),BEE14-BED14,IF(AND(BDV40&gt;BED14,BDX40&lt;=BEE14),BDX40-BDV40,IF(AND(BDV40&lt;=BED14,BDX40&lt;=BEE14),BDX40-BED14,IF(AND(BDV40&gt;BED14,BDX40&gt;BEE14),BEE14-BDV40,0)))),0)),0)</f>
        <v>　</v>
      </c>
      <c r="BEE40" s="663"/>
      <c r="BEF40" s="664"/>
      <c r="BEG40" s="662" t="str">
        <f>IFERROR(IF(OR(BDU40="日",BDU40="祝",BDU40=0,BDZ40=""),"　",MAX(IF(AND(BDZ40&gt;BEJ14,BEB40&gt;BEH14),0,IF(AND(BDZ40&lt;=BEJ14,BDZ40&gt;BEG14,BEB40&gt;BEH14),BEJ14-BDZ40,IF(AND(BDZ40&lt;=BEJ14,BDZ40&lt;=BEG14,BEB40&gt;BEH14),BEJ14-BEG14,IF(AND(BDZ40&gt;BEG14,BEB40&lt;=BEH14),BEB40-BDZ40,IF(AND(BDZ40&lt;=BEG14,BEB40&lt;=BEH14),BEB40-BEG14,0))))),0)),0)</f>
        <v>　</v>
      </c>
      <c r="BEH40" s="663"/>
      <c r="BEI40" s="664"/>
      <c r="BEJ40" s="662" t="str">
        <f>IFERROR(IF(OR(BDU40="日",BDU40="祝",BDU40=0,BDZ40=0),"　",MAX(IF(AND(BDZ40&lt;=BEJ14,BEB40&gt;BEK14),BEK14-BEJ14,IF(BEB40&lt;=BEK14,0,IF(AND(BDZ40&gt;BEJ14,BEB40&gt;BEK14),BEK14-BDZ40,0))),0)),0)</f>
        <v>　</v>
      </c>
      <c r="BEK40" s="663"/>
      <c r="BEL40" s="664"/>
      <c r="BEM40" s="662" t="str">
        <f>IFERROR(IF(OR(BDU40="日",BDU40="祝",BDU40=0,BDZ40=0),"　",MAX(IF(BDZ40&gt;BEM14,BEB40-BDZ40,IF(BDZ40&lt;=BEM14,BEB40-BEM14,0)),0)),0)</f>
        <v>　</v>
      </c>
      <c r="BEN40" s="663"/>
      <c r="BEO40" s="664"/>
      <c r="BEP40" s="662" t="str">
        <f>IFERROR(IF(OR(BDU40="日",BDU40="祝",BDU40=0,BDV40=""),"　",MAX(IF(AND(BDV40&lt;=BEP14,BDX40&gt;BEQ14),BEQ14-BEP14,IF(AND(BDV40&gt;BEP14,BDX40&lt;=BEQ14),BDX40-BDV40,IF(AND(BDV40&lt;=BEP14,BDX40&lt;=BEQ14),BDX40-BEP14,IF(AND(BDV40&gt;BEP14,BDX40&gt;BEQ14),BEQ14-BDV40,0)))),0)),0)</f>
        <v>　</v>
      </c>
      <c r="BEQ40" s="663"/>
      <c r="BER40" s="664"/>
      <c r="BES40" s="662" t="str">
        <f>IFERROR(IF(OR(BDU40="日",BDU40="祝",BDU40=0,BDZ40=0),"　",MAX(IF(AND(BDZ40&gt;BEV14,BEB40&gt;BET14),0,IF(AND(BDZ40&lt;=BEV14,BDZ40&gt;BES14,BEB40&gt;BET14),BEV14-BDZ40,IF(AND(BDZ40&lt;=BEV14,BDZ40&lt;=BES14,BEB40&gt;BET14),BEV14-BES14,IF(AND(BDZ40&gt;BES14,BEB40&lt;=BET14),BEB40-BDZ40,IF(AND(BDZ40&lt;=BES14,BEB40&lt;=BET14),BEB40-BES14,0))))),0)),0)</f>
        <v>　</v>
      </c>
      <c r="BET40" s="663"/>
      <c r="BEU40" s="664"/>
      <c r="BEV40" s="662" t="str">
        <f>IFERROR(IF(OR(BDU40="日",BDU40="祝",BDU40=0,BDZ40=0),"　",MAX(IF(AND(BDZ40&lt;=BEV14,BEB40&gt;BEW14),BEW14-BEV14,IF(BEB40&lt;=BEW14,0,IF(AND(BDZ40&gt;BEV14,BEB40&gt;BEW14),BEW14-BDZ40,0))),0)),0)</f>
        <v>　</v>
      </c>
      <c r="BEW40" s="663"/>
      <c r="BEX40" s="664"/>
      <c r="BEY40" s="662" t="str">
        <f t="shared" si="25"/>
        <v>　</v>
      </c>
      <c r="BEZ40" s="663"/>
      <c r="BFA40" s="664"/>
      <c r="BFB40" s="665" t="str">
        <f>IF(BFE40="×",TIME(0,0,0),IF(BFO4="非常勤",BED40,BEP40))</f>
        <v>　</v>
      </c>
      <c r="BFC40" s="666"/>
      <c r="BFD40" s="667"/>
      <c r="BFE40" s="265"/>
      <c r="BFF40" s="665" t="str">
        <f>IF(BFI40="×",TIME(0,0,0),IF(BFO4="非常勤",BEG40,BES40))</f>
        <v>　</v>
      </c>
      <c r="BFG40" s="666"/>
      <c r="BFH40" s="667"/>
      <c r="BFI40" s="265"/>
      <c r="BFJ40" s="665" t="str">
        <f>IF(BFM40="×",TIME(0,0,0),IF(BFO4="非常勤",BEJ40,BEV40))</f>
        <v>　</v>
      </c>
      <c r="BFK40" s="666"/>
      <c r="BFL40" s="667"/>
      <c r="BFM40" s="265"/>
      <c r="BFN40" s="665" t="str">
        <f>IF(BFQ40="×",TIME(0,0,0),IF(BFO4="非常勤",BEM40,BEY40))</f>
        <v>　</v>
      </c>
      <c r="BFO40" s="666"/>
      <c r="BFP40" s="667"/>
      <c r="BFQ40" s="265"/>
      <c r="BFR40" s="720"/>
      <c r="BFS40" s="720"/>
      <c r="BFT40" s="668"/>
      <c r="BFU40" s="670"/>
      <c r="BFV40" s="669"/>
      <c r="BFW40" s="671"/>
      <c r="BFX40" s="672"/>
      <c r="BFY40" s="672"/>
      <c r="BFZ40" s="673"/>
      <c r="BGA40" s="263">
        <f>'別表_個別勤務状況（1～60）'!$A$40</f>
        <v>26</v>
      </c>
      <c r="BGB40" s="264" t="str">
        <f>'別表_個別勤務状況（1～60）'!$B$40</f>
        <v>月</v>
      </c>
      <c r="BGC40" s="660"/>
      <c r="BGD40" s="661"/>
      <c r="BGE40" s="660"/>
      <c r="BGF40" s="661"/>
      <c r="BGG40" s="660"/>
      <c r="BGH40" s="661"/>
      <c r="BGI40" s="660"/>
      <c r="BGJ40" s="661"/>
      <c r="BGK40" s="662" t="str">
        <f>IFERROR(IF(OR(BGB40="日",BGB40="祝",BGB40=0,BGC40=""),"　",MAX(IF(AND(BGC40&lt;=BGK14,BGE40&gt;BGL14),BGL14-BGK14,IF(AND(BGC40&gt;BGK14,BGE40&lt;=BGL14),BGE40-BGC40,IF(AND(BGC40&lt;=BGK14,BGE40&lt;=BGL14),BGE40-BGK14,IF(AND(BGC40&gt;BGK14,BGE40&gt;BGL14),BGL14-BGC40,0)))),0)),0)</f>
        <v>　</v>
      </c>
      <c r="BGL40" s="663"/>
      <c r="BGM40" s="664"/>
      <c r="BGN40" s="662" t="str">
        <f>IFERROR(IF(OR(BGB40="日",BGB40="祝",BGB40=0,BGG40=""),"　",MAX(IF(AND(BGG40&gt;BGQ14,BGI40&gt;BGO14),0,IF(AND(BGG40&lt;=BGQ14,BGG40&gt;BGN14,BGI40&gt;BGO14),BGQ14-BGG40,IF(AND(BGG40&lt;=BGQ14,BGG40&lt;=BGN14,BGI40&gt;BGO14),BGQ14-BGN14,IF(AND(BGG40&gt;BGN14,BGI40&lt;=BGO14),BGI40-BGG40,IF(AND(BGG40&lt;=BGN14,BGI40&lt;=BGO14),BGI40-BGN14,0))))),0)),0)</f>
        <v>　</v>
      </c>
      <c r="BGO40" s="663"/>
      <c r="BGP40" s="664"/>
      <c r="BGQ40" s="662" t="str">
        <f>IFERROR(IF(OR(BGB40="日",BGB40="祝",BGB40=0,BGG40=0),"　",MAX(IF(AND(BGG40&lt;=BGQ14,BGI40&gt;BGR14),BGR14-BGQ14,IF(BGI40&lt;=BGR14,0,IF(AND(BGG40&gt;BGQ14,BGI40&gt;BGR14),BGR14-BGG40,0))),0)),0)</f>
        <v>　</v>
      </c>
      <c r="BGR40" s="663"/>
      <c r="BGS40" s="664"/>
      <c r="BGT40" s="662" t="str">
        <f>IFERROR(IF(OR(BGB40="日",BGB40="祝",BGB40=0,BGG40=0),"　",MAX(IF(BGG40&gt;BGT14,BGI40-BGG40,IF(BGG40&lt;=BGT14,BGI40-BGT14,0)),0)),0)</f>
        <v>　</v>
      </c>
      <c r="BGU40" s="663"/>
      <c r="BGV40" s="664"/>
      <c r="BGW40" s="662" t="str">
        <f>IFERROR(IF(OR(BGB40="日",BGB40="祝",BGB40=0,BGC40=""),"　",MAX(IF(AND(BGC40&lt;=BGW14,BGE40&gt;BGX14),BGX14-BGW14,IF(AND(BGC40&gt;BGW14,BGE40&lt;=BGX14),BGE40-BGC40,IF(AND(BGC40&lt;=BGW14,BGE40&lt;=BGX14),BGE40-BGW14,IF(AND(BGC40&gt;BGW14,BGE40&gt;BGX14),BGX14-BGC40,0)))),0)),0)</f>
        <v>　</v>
      </c>
      <c r="BGX40" s="663"/>
      <c r="BGY40" s="664"/>
      <c r="BGZ40" s="662" t="str">
        <f>IFERROR(IF(OR(BGB40="日",BGB40="祝",BGB40=0,BGG40=0),"　",MAX(IF(AND(BGG40&gt;BHC14,BGI40&gt;BHA14),0,IF(AND(BGG40&lt;=BHC14,BGG40&gt;BGZ14,BGI40&gt;BHA14),BHC14-BGG40,IF(AND(BGG40&lt;=BHC14,BGG40&lt;=BGZ14,BGI40&gt;BHA14),BHC14-BGZ14,IF(AND(BGG40&gt;BGZ14,BGI40&lt;=BHA14),BGI40-BGG40,IF(AND(BGG40&lt;=BGZ14,BGI40&lt;=BHA14),BGI40-BGZ14,0))))),0)),0)</f>
        <v>　</v>
      </c>
      <c r="BHA40" s="663"/>
      <c r="BHB40" s="664"/>
      <c r="BHC40" s="662" t="str">
        <f>IFERROR(IF(OR(BGB40="日",BGB40="祝",BGB40=0,BGG40=0),"　",MAX(IF(AND(BGG40&lt;=BHC14,BGI40&gt;BHD14),BHD14-BHC14,IF(BGI40&lt;=BHD14,0,IF(AND(BGG40&gt;BHC14,BGI40&gt;BHD14),BHD14-BGG40,0))),0)),0)</f>
        <v>　</v>
      </c>
      <c r="BHD40" s="663"/>
      <c r="BHE40" s="664"/>
      <c r="BHF40" s="662" t="str">
        <f t="shared" si="26"/>
        <v>　</v>
      </c>
      <c r="BHG40" s="663"/>
      <c r="BHH40" s="664"/>
      <c r="BHI40" s="665" t="str">
        <f>IF(BHL40="×",TIME(0,0,0),IF(BHV4="非常勤",BGK40,BGW40))</f>
        <v>　</v>
      </c>
      <c r="BHJ40" s="666"/>
      <c r="BHK40" s="667"/>
      <c r="BHL40" s="265"/>
      <c r="BHM40" s="665" t="str">
        <f>IF(BHP40="×",TIME(0,0,0),IF(BHV4="非常勤",BGN40,BGZ40))</f>
        <v>　</v>
      </c>
      <c r="BHN40" s="666"/>
      <c r="BHO40" s="667"/>
      <c r="BHP40" s="265"/>
      <c r="BHQ40" s="665" t="str">
        <f>IF(BHT40="×",TIME(0,0,0),IF(BHV4="非常勤",BGQ40,BHC40))</f>
        <v>　</v>
      </c>
      <c r="BHR40" s="666"/>
      <c r="BHS40" s="667"/>
      <c r="BHT40" s="265"/>
      <c r="BHU40" s="665" t="str">
        <f>IF(BHX40="×",TIME(0,0,0),IF(BHV4="非常勤",BGT40,BHF40))</f>
        <v>　</v>
      </c>
      <c r="BHV40" s="666"/>
      <c r="BHW40" s="667"/>
      <c r="BHX40" s="265"/>
      <c r="BHY40" s="720"/>
      <c r="BHZ40" s="720"/>
      <c r="BIA40" s="668"/>
      <c r="BIB40" s="670"/>
      <c r="BIC40" s="669"/>
      <c r="BID40" s="671"/>
      <c r="BIE40" s="672"/>
      <c r="BIF40" s="672"/>
      <c r="BIG40" s="673"/>
      <c r="BIH40" s="263">
        <f>'別表_個別勤務状況（1～60）'!$A$40</f>
        <v>26</v>
      </c>
      <c r="BII40" s="264" t="str">
        <f>'別表_個別勤務状況（1～60）'!$B$40</f>
        <v>月</v>
      </c>
      <c r="BIJ40" s="660"/>
      <c r="BIK40" s="661"/>
      <c r="BIL40" s="660"/>
      <c r="BIM40" s="661"/>
      <c r="BIN40" s="660"/>
      <c r="BIO40" s="661"/>
      <c r="BIP40" s="660"/>
      <c r="BIQ40" s="661"/>
      <c r="BIR40" s="662" t="str">
        <f>IFERROR(IF(OR(BII40="日",BII40="祝",BII40=0,BIJ40=""),"　",MAX(IF(AND(BIJ40&lt;=BIR14,BIL40&gt;BIS14),BIS14-BIR14,IF(AND(BIJ40&gt;BIR14,BIL40&lt;=BIS14),BIL40-BIJ40,IF(AND(BIJ40&lt;=BIR14,BIL40&lt;=BIS14),BIL40-BIR14,IF(AND(BIJ40&gt;BIR14,BIL40&gt;BIS14),BIS14-BIJ40,0)))),0)),0)</f>
        <v>　</v>
      </c>
      <c r="BIS40" s="663"/>
      <c r="BIT40" s="664"/>
      <c r="BIU40" s="662" t="str">
        <f>IFERROR(IF(OR(BII40="日",BII40="祝",BII40=0,BIN40=""),"　",MAX(IF(AND(BIN40&gt;BIX14,BIP40&gt;BIV14),0,IF(AND(BIN40&lt;=BIX14,BIN40&gt;BIU14,BIP40&gt;BIV14),BIX14-BIN40,IF(AND(BIN40&lt;=BIX14,BIN40&lt;=BIU14,BIP40&gt;BIV14),BIX14-BIU14,IF(AND(BIN40&gt;BIU14,BIP40&lt;=BIV14),BIP40-BIN40,IF(AND(BIN40&lt;=BIU14,BIP40&lt;=BIV14),BIP40-BIU14,0))))),0)),0)</f>
        <v>　</v>
      </c>
      <c r="BIV40" s="663"/>
      <c r="BIW40" s="664"/>
      <c r="BIX40" s="662" t="str">
        <f>IFERROR(IF(OR(BII40="日",BII40="祝",BII40=0,BIN40=0),"　",MAX(IF(AND(BIN40&lt;=BIX14,BIP40&gt;BIY14),BIY14-BIX14,IF(BIP40&lt;=BIY14,0,IF(AND(BIN40&gt;BIX14,BIP40&gt;BIY14),BIY14-BIN40,0))),0)),0)</f>
        <v>　</v>
      </c>
      <c r="BIY40" s="663"/>
      <c r="BIZ40" s="664"/>
      <c r="BJA40" s="662" t="str">
        <f>IFERROR(IF(OR(BII40="日",BII40="祝",BII40=0,BIN40=0),"　",MAX(IF(BIN40&gt;BJA14,BIP40-BIN40,IF(BIN40&lt;=BJA14,BIP40-BJA14,0)),0)),0)</f>
        <v>　</v>
      </c>
      <c r="BJB40" s="663"/>
      <c r="BJC40" s="664"/>
      <c r="BJD40" s="662" t="str">
        <f>IFERROR(IF(OR(BII40="日",BII40="祝",BII40=0,BIJ40=""),"　",MAX(IF(AND(BIJ40&lt;=BJD14,BIL40&gt;BJE14),BJE14-BJD14,IF(AND(BIJ40&gt;BJD14,BIL40&lt;=BJE14),BIL40-BIJ40,IF(AND(BIJ40&lt;=BJD14,BIL40&lt;=BJE14),BIL40-BJD14,IF(AND(BIJ40&gt;BJD14,BIL40&gt;BJE14),BJE14-BIJ40,0)))),0)),0)</f>
        <v>　</v>
      </c>
      <c r="BJE40" s="663"/>
      <c r="BJF40" s="664"/>
      <c r="BJG40" s="662" t="str">
        <f>IFERROR(IF(OR(BII40="日",BII40="祝",BII40=0,BIN40=0),"　",MAX(IF(AND(BIN40&gt;BJJ14,BIP40&gt;BJH14),0,IF(AND(BIN40&lt;=BJJ14,BIN40&gt;BJG14,BIP40&gt;BJH14),BJJ14-BIN40,IF(AND(BIN40&lt;=BJJ14,BIN40&lt;=BJG14,BIP40&gt;BJH14),BJJ14-BJG14,IF(AND(BIN40&gt;BJG14,BIP40&lt;=BJH14),BIP40-BIN40,IF(AND(BIN40&lt;=BJG14,BIP40&lt;=BJH14),BIP40-BJG14,0))))),0)),0)</f>
        <v>　</v>
      </c>
      <c r="BJH40" s="663"/>
      <c r="BJI40" s="664"/>
      <c r="BJJ40" s="662" t="str">
        <f>IFERROR(IF(OR(BII40="日",BII40="祝",BII40=0,BIN40=0),"　",MAX(IF(AND(BIN40&lt;=BJJ14,BIP40&gt;BJK14),BJK14-BJJ14,IF(BIP40&lt;=BJK14,0,IF(AND(BIN40&gt;BJJ14,BIP40&gt;BJK14),BJK14-BIN40,0))),0)),0)</f>
        <v>　</v>
      </c>
      <c r="BJK40" s="663"/>
      <c r="BJL40" s="664"/>
      <c r="BJM40" s="662" t="str">
        <f t="shared" si="27"/>
        <v>　</v>
      </c>
      <c r="BJN40" s="663"/>
      <c r="BJO40" s="664"/>
      <c r="BJP40" s="665" t="str">
        <f>IF(BJS40="×",TIME(0,0,0),IF(BKC4="非常勤",BIR40,BJD40))</f>
        <v>　</v>
      </c>
      <c r="BJQ40" s="666"/>
      <c r="BJR40" s="667"/>
      <c r="BJS40" s="265"/>
      <c r="BJT40" s="665" t="str">
        <f>IF(BJW40="×",TIME(0,0,0),IF(BKC4="非常勤",BIU40,BJG40))</f>
        <v>　</v>
      </c>
      <c r="BJU40" s="666"/>
      <c r="BJV40" s="667"/>
      <c r="BJW40" s="265"/>
      <c r="BJX40" s="665" t="str">
        <f>IF(BKA40="×",TIME(0,0,0),IF(BKC4="非常勤",BIX40,BJJ40))</f>
        <v>　</v>
      </c>
      <c r="BJY40" s="666"/>
      <c r="BJZ40" s="667"/>
      <c r="BKA40" s="265"/>
      <c r="BKB40" s="665" t="str">
        <f>IF(BKE40="×",TIME(0,0,0),IF(BKC4="非常勤",BJA40,BJM40))</f>
        <v>　</v>
      </c>
      <c r="BKC40" s="666"/>
      <c r="BKD40" s="667"/>
      <c r="BKE40" s="265"/>
      <c r="BKF40" s="720"/>
      <c r="BKG40" s="720"/>
      <c r="BKH40" s="668"/>
      <c r="BKI40" s="670"/>
      <c r="BKJ40" s="669"/>
      <c r="BKK40" s="671"/>
      <c r="BKL40" s="672"/>
      <c r="BKM40" s="672"/>
      <c r="BKN40" s="673"/>
      <c r="BKO40" s="263">
        <f>'別表_個別勤務状況（1～60）'!$A$40</f>
        <v>26</v>
      </c>
      <c r="BKP40" s="264" t="str">
        <f>'別表_個別勤務状況（1～60）'!$B$40</f>
        <v>月</v>
      </c>
      <c r="BKQ40" s="660"/>
      <c r="BKR40" s="661"/>
      <c r="BKS40" s="660"/>
      <c r="BKT40" s="661"/>
      <c r="BKU40" s="660"/>
      <c r="BKV40" s="661"/>
      <c r="BKW40" s="660"/>
      <c r="BKX40" s="661"/>
      <c r="BKY40" s="662" t="str">
        <f>IFERROR(IF(OR(BKP40="日",BKP40="祝",BKP40=0,BKQ40=""),"　",MAX(IF(AND(BKQ40&lt;=BKY14,BKS40&gt;BKZ14),BKZ14-BKY14,IF(AND(BKQ40&gt;BKY14,BKS40&lt;=BKZ14),BKS40-BKQ40,IF(AND(BKQ40&lt;=BKY14,BKS40&lt;=BKZ14),BKS40-BKY14,IF(AND(BKQ40&gt;BKY14,BKS40&gt;BKZ14),BKZ14-BKQ40,0)))),0)),0)</f>
        <v>　</v>
      </c>
      <c r="BKZ40" s="663"/>
      <c r="BLA40" s="664"/>
      <c r="BLB40" s="662" t="str">
        <f>IFERROR(IF(OR(BKP40="日",BKP40="祝",BKP40=0,BKU40=""),"　",MAX(IF(AND(BKU40&gt;BLE14,BKW40&gt;BLC14),0,IF(AND(BKU40&lt;=BLE14,BKU40&gt;BLB14,BKW40&gt;BLC14),BLE14-BKU40,IF(AND(BKU40&lt;=BLE14,BKU40&lt;=BLB14,BKW40&gt;BLC14),BLE14-BLB14,IF(AND(BKU40&gt;BLB14,BKW40&lt;=BLC14),BKW40-BKU40,IF(AND(BKU40&lt;=BLB14,BKW40&lt;=BLC14),BKW40-BLB14,0))))),0)),0)</f>
        <v>　</v>
      </c>
      <c r="BLC40" s="663"/>
      <c r="BLD40" s="664"/>
      <c r="BLE40" s="662" t="str">
        <f>IFERROR(IF(OR(BKP40="日",BKP40="祝",BKP40=0,BKU40=0),"　",MAX(IF(AND(BKU40&lt;=BLE14,BKW40&gt;BLF14),BLF14-BLE14,IF(BKW40&lt;=BLF14,0,IF(AND(BKU40&gt;BLE14,BKW40&gt;BLF14),BLF14-BKU40,0))),0)),0)</f>
        <v>　</v>
      </c>
      <c r="BLF40" s="663"/>
      <c r="BLG40" s="664"/>
      <c r="BLH40" s="662" t="str">
        <f>IFERROR(IF(OR(BKP40="日",BKP40="祝",BKP40=0,BKU40=0),"　",MAX(IF(BKU40&gt;BLH14,BKW40-BKU40,IF(BKU40&lt;=BLH14,BKW40-BLH14,0)),0)),0)</f>
        <v>　</v>
      </c>
      <c r="BLI40" s="663"/>
      <c r="BLJ40" s="664"/>
      <c r="BLK40" s="662" t="str">
        <f>IFERROR(IF(OR(BKP40="日",BKP40="祝",BKP40=0,BKQ40=""),"　",MAX(IF(AND(BKQ40&lt;=BLK14,BKS40&gt;BLL14),BLL14-BLK14,IF(AND(BKQ40&gt;BLK14,BKS40&lt;=BLL14),BKS40-BKQ40,IF(AND(BKQ40&lt;=BLK14,BKS40&lt;=BLL14),BKS40-BLK14,IF(AND(BKQ40&gt;BLK14,BKS40&gt;BLL14),BLL14-BKQ40,0)))),0)),0)</f>
        <v>　</v>
      </c>
      <c r="BLL40" s="663"/>
      <c r="BLM40" s="664"/>
      <c r="BLN40" s="662" t="str">
        <f>IFERROR(IF(OR(BKP40="日",BKP40="祝",BKP40=0,BKU40=0),"　",MAX(IF(AND(BKU40&gt;BLQ14,BKW40&gt;BLO14),0,IF(AND(BKU40&lt;=BLQ14,BKU40&gt;BLN14,BKW40&gt;BLO14),BLQ14-BKU40,IF(AND(BKU40&lt;=BLQ14,BKU40&lt;=BLN14,BKW40&gt;BLO14),BLQ14-BLN14,IF(AND(BKU40&gt;BLN14,BKW40&lt;=BLO14),BKW40-BKU40,IF(AND(BKU40&lt;=BLN14,BKW40&lt;=BLO14),BKW40-BLN14,0))))),0)),0)</f>
        <v>　</v>
      </c>
      <c r="BLO40" s="663"/>
      <c r="BLP40" s="664"/>
      <c r="BLQ40" s="662" t="str">
        <f>IFERROR(IF(OR(BKP40="日",BKP40="祝",BKP40=0,BKU40=0),"　",MAX(IF(AND(BKU40&lt;=BLQ14,BKW40&gt;BLR14),BLR14-BLQ14,IF(BKW40&lt;=BLR14,0,IF(AND(BKU40&gt;BLQ14,BKW40&gt;BLR14),BLR14-BKU40,0))),0)),0)</f>
        <v>　</v>
      </c>
      <c r="BLR40" s="663"/>
      <c r="BLS40" s="664"/>
      <c r="BLT40" s="662" t="str">
        <f t="shared" si="28"/>
        <v>　</v>
      </c>
      <c r="BLU40" s="663"/>
      <c r="BLV40" s="664"/>
      <c r="BLW40" s="665" t="str">
        <f>IF(BLZ40="×",TIME(0,0,0),IF(BMJ4="非常勤",BKY40,BLK40))</f>
        <v>　</v>
      </c>
      <c r="BLX40" s="666"/>
      <c r="BLY40" s="667"/>
      <c r="BLZ40" s="265"/>
      <c r="BMA40" s="665" t="str">
        <f>IF(BMD40="×",TIME(0,0,0),IF(BMJ4="非常勤",BLB40,BLN40))</f>
        <v>　</v>
      </c>
      <c r="BMB40" s="666"/>
      <c r="BMC40" s="667"/>
      <c r="BMD40" s="265"/>
      <c r="BME40" s="665" t="str">
        <f>IF(BMH40="×",TIME(0,0,0),IF(BMJ4="非常勤",BLE40,BLQ40))</f>
        <v>　</v>
      </c>
      <c r="BMF40" s="666"/>
      <c r="BMG40" s="667"/>
      <c r="BMH40" s="265"/>
      <c r="BMI40" s="665" t="str">
        <f>IF(BML40="×",TIME(0,0,0),IF(BMJ4="非常勤",BLH40,BLT40))</f>
        <v>　</v>
      </c>
      <c r="BMJ40" s="666"/>
      <c r="BMK40" s="667"/>
      <c r="BML40" s="265"/>
      <c r="BMM40" s="720"/>
      <c r="BMN40" s="720"/>
      <c r="BMO40" s="668"/>
      <c r="BMP40" s="670"/>
      <c r="BMQ40" s="669"/>
      <c r="BMR40" s="671"/>
      <c r="BMS40" s="672"/>
      <c r="BMT40" s="672"/>
      <c r="BMU40" s="673"/>
      <c r="BMV40" s="263">
        <f>'別表_個別勤務状況（1～60）'!$A$40</f>
        <v>26</v>
      </c>
      <c r="BMW40" s="264" t="str">
        <f>'別表_個別勤務状況（1～60）'!$B$40</f>
        <v>月</v>
      </c>
      <c r="BMX40" s="660"/>
      <c r="BMY40" s="661"/>
      <c r="BMZ40" s="660"/>
      <c r="BNA40" s="661"/>
      <c r="BNB40" s="660"/>
      <c r="BNC40" s="661"/>
      <c r="BND40" s="660"/>
      <c r="BNE40" s="661"/>
      <c r="BNF40" s="662" t="str">
        <f>IFERROR(IF(OR(BMW40="日",BMW40="祝",BMW40=0,BMX40=""),"　",MAX(IF(AND(BMX40&lt;=BNF14,BMZ40&gt;BNG14),BNG14-BNF14,IF(AND(BMX40&gt;BNF14,BMZ40&lt;=BNG14),BMZ40-BMX40,IF(AND(BMX40&lt;=BNF14,BMZ40&lt;=BNG14),BMZ40-BNF14,IF(AND(BMX40&gt;BNF14,BMZ40&gt;BNG14),BNG14-BMX40,0)))),0)),0)</f>
        <v>　</v>
      </c>
      <c r="BNG40" s="663"/>
      <c r="BNH40" s="664"/>
      <c r="BNI40" s="662" t="str">
        <f>IFERROR(IF(OR(BMW40="日",BMW40="祝",BMW40=0,BNB40=""),"　",MAX(IF(AND(BNB40&gt;BNL14,BND40&gt;BNJ14),0,IF(AND(BNB40&lt;=BNL14,BNB40&gt;BNI14,BND40&gt;BNJ14),BNL14-BNB40,IF(AND(BNB40&lt;=BNL14,BNB40&lt;=BNI14,BND40&gt;BNJ14),BNL14-BNI14,IF(AND(BNB40&gt;BNI14,BND40&lt;=BNJ14),BND40-BNB40,IF(AND(BNB40&lt;=BNI14,BND40&lt;=BNJ14),BND40-BNI14,0))))),0)),0)</f>
        <v>　</v>
      </c>
      <c r="BNJ40" s="663"/>
      <c r="BNK40" s="664"/>
      <c r="BNL40" s="662" t="str">
        <f>IFERROR(IF(OR(BMW40="日",BMW40="祝",BMW40=0,BNB40=0),"　",MAX(IF(AND(BNB40&lt;=BNL14,BND40&gt;BNM14),BNM14-BNL14,IF(BND40&lt;=BNM14,0,IF(AND(BNB40&gt;BNL14,BND40&gt;BNM14),BNM14-BNB40,0))),0)),0)</f>
        <v>　</v>
      </c>
      <c r="BNM40" s="663"/>
      <c r="BNN40" s="664"/>
      <c r="BNO40" s="662" t="str">
        <f>IFERROR(IF(OR(BMW40="日",BMW40="祝",BMW40=0,BNB40=0),"　",MAX(IF(BNB40&gt;BNO14,BND40-BNB40,IF(BNB40&lt;=BNO14,BND40-BNO14,0)),0)),0)</f>
        <v>　</v>
      </c>
      <c r="BNP40" s="663"/>
      <c r="BNQ40" s="664"/>
      <c r="BNR40" s="662" t="str">
        <f>IFERROR(IF(OR(BMW40="日",BMW40="祝",BMW40=0,BMX40=""),"　",MAX(IF(AND(BMX40&lt;=BNR14,BMZ40&gt;BNS14),BNS14-BNR14,IF(AND(BMX40&gt;BNR14,BMZ40&lt;=BNS14),BMZ40-BMX40,IF(AND(BMX40&lt;=BNR14,BMZ40&lt;=BNS14),BMZ40-BNR14,IF(AND(BMX40&gt;BNR14,BMZ40&gt;BNS14),BNS14-BMX40,0)))),0)),0)</f>
        <v>　</v>
      </c>
      <c r="BNS40" s="663"/>
      <c r="BNT40" s="664"/>
      <c r="BNU40" s="662" t="str">
        <f>IFERROR(IF(OR(BMW40="日",BMW40="祝",BMW40=0,BNB40=0),"　",MAX(IF(AND(BNB40&gt;BNX14,BND40&gt;BNV14),0,IF(AND(BNB40&lt;=BNX14,BNB40&gt;BNU14,BND40&gt;BNV14),BNX14-BNB40,IF(AND(BNB40&lt;=BNX14,BNB40&lt;=BNU14,BND40&gt;BNV14),BNX14-BNU14,IF(AND(BNB40&gt;BNU14,BND40&lt;=BNV14),BND40-BNB40,IF(AND(BNB40&lt;=BNU14,BND40&lt;=BNV14),BND40-BNU14,0))))),0)),0)</f>
        <v>　</v>
      </c>
      <c r="BNV40" s="663"/>
      <c r="BNW40" s="664"/>
      <c r="BNX40" s="662" t="str">
        <f>IFERROR(IF(OR(BMW40="日",BMW40="祝",BMW40=0,BNB40=0),"　",MAX(IF(AND(BNB40&lt;=BNX14,BND40&gt;BNY14),BNY14-BNX14,IF(BND40&lt;=BNY14,0,IF(AND(BNB40&gt;BNX14,BND40&gt;BNY14),BNY14-BNB40,0))),0)),0)</f>
        <v>　</v>
      </c>
      <c r="BNY40" s="663"/>
      <c r="BNZ40" s="664"/>
      <c r="BOA40" s="662" t="str">
        <f t="shared" si="29"/>
        <v>　</v>
      </c>
      <c r="BOB40" s="663"/>
      <c r="BOC40" s="664"/>
      <c r="BOD40" s="665" t="str">
        <f>IF(BOG40="×",TIME(0,0,0),IF(BOQ4="非常勤",BNF40,BNR40))</f>
        <v>　</v>
      </c>
      <c r="BOE40" s="666"/>
      <c r="BOF40" s="667"/>
      <c r="BOG40" s="265"/>
      <c r="BOH40" s="665" t="str">
        <f>IF(BOK40="×",TIME(0,0,0),IF(BOQ4="非常勤",BNI40,BNU40))</f>
        <v>　</v>
      </c>
      <c r="BOI40" s="666"/>
      <c r="BOJ40" s="667"/>
      <c r="BOK40" s="265"/>
      <c r="BOL40" s="665" t="str">
        <f>IF(BOO40="×",TIME(0,0,0),IF(BOQ4="非常勤",BNL40,BNX40))</f>
        <v>　</v>
      </c>
      <c r="BOM40" s="666"/>
      <c r="BON40" s="667"/>
      <c r="BOO40" s="265"/>
      <c r="BOP40" s="665" t="str">
        <f>IF(BOS40="×",TIME(0,0,0),IF(BOQ4="非常勤",BNO40,BOA40))</f>
        <v>　</v>
      </c>
      <c r="BOQ40" s="666"/>
      <c r="BOR40" s="667"/>
      <c r="BOS40" s="265"/>
      <c r="BOT40" s="720"/>
      <c r="BOU40" s="720"/>
      <c r="BOV40" s="668"/>
      <c r="BOW40" s="670"/>
      <c r="BOX40" s="669"/>
      <c r="BOY40" s="671"/>
      <c r="BOZ40" s="672"/>
      <c r="BPA40" s="672"/>
      <c r="BPB40" s="673"/>
    </row>
    <row r="41" spans="1:1770" ht="15" customHeight="1">
      <c r="A41" s="263">
        <f>'別表_個別勤務状況（1～60）'!$A$41</f>
        <v>27</v>
      </c>
      <c r="B41" s="264" t="str">
        <f>'別表_個別勤務状況（1～60）'!$B$41</f>
        <v>火</v>
      </c>
      <c r="C41" s="575"/>
      <c r="D41" s="575"/>
      <c r="E41" s="575"/>
      <c r="F41" s="575"/>
      <c r="G41" s="575"/>
      <c r="H41" s="575"/>
      <c r="I41" s="575"/>
      <c r="J41" s="575"/>
      <c r="K41" s="662" t="str">
        <f>IFERROR(IF(OR(B41="日",B41="祝",B41=0,C41=""),"　",MAX(IF(AND(C41&lt;=K14,E41&gt;L14),L14-K14,IF(AND(C41&gt;K14,E41&lt;=L14),E41-C41,IF(AND(C41&lt;=K14,E41&lt;=L14),E41-K14,IF(AND(C41&gt;K14,E41&gt;L14),L14-C41,0)))),0)),0)</f>
        <v>　</v>
      </c>
      <c r="L41" s="663"/>
      <c r="M41" s="664"/>
      <c r="N41" s="662" t="str">
        <f>IFERROR(IF(OR(B41="日",B41="祝",B41=0,G41=""),"　",MAX(IF(AND(G41&gt;Q14,I41&gt;O14),0,IF(AND(G41&lt;=Q14,G41&gt;N14,I41&gt;O14),Q14-G41,IF(AND(G41&lt;=Q14,G41&lt;=N14,I41&gt;O14),Q14-N14,IF(AND(G41&gt;N14,I41&lt;=O14),I41-G41,IF(AND(G41&lt;=N14,I41&lt;=O14),I41-N14,0))))),0)),0)</f>
        <v>　</v>
      </c>
      <c r="O41" s="663"/>
      <c r="P41" s="664"/>
      <c r="Q41" s="662" t="str">
        <f>IFERROR(IF(OR(B41="日",B41="祝",B41=0,G41=0),"　",MAX(IF(AND(G41&lt;=Q14,I41&gt;R14),R14-Q14,IF(I41&lt;=R14,0,IF(AND(G41&gt;Q14,I41&gt;R14),R14-G41,0))),0)),0)</f>
        <v>　</v>
      </c>
      <c r="R41" s="663"/>
      <c r="S41" s="664"/>
      <c r="T41" s="662" t="str">
        <f>IFERROR(IF(OR(B41="日",B41="祝",B41=0,G41=0),"　",MAX(IF(G41&gt;T14,I41-G41,IF(G41&lt;=T14,I41-T14,0)),0)),0)</f>
        <v>　</v>
      </c>
      <c r="U41" s="663"/>
      <c r="V41" s="664"/>
      <c r="W41" s="730" t="str">
        <f>IFERROR(IF(OR(B41="日",B41="祝",B41=0,C41=""),"　",MAX(IF(AND(C41&lt;=W14,E41&gt;X14),X14-W14,IF(AND(C41&gt;W14,E41&lt;=X14),E41-C41,IF(AND(C41&lt;=W14,E41&lt;=X14),E41-W14,IF(AND(C41&gt;W14,E41&gt;X14),X14-C41,0)))),0)),0)</f>
        <v>　</v>
      </c>
      <c r="X41" s="731"/>
      <c r="Y41" s="731"/>
      <c r="Z41" s="730" t="str">
        <f>IFERROR(IF(OR(B41="日",B41="祝",B41=0,G41=0),"　",MAX(IF(AND(G41&gt;AC14,I41&gt;AA14),0,IF(AND(G41&lt;=AC14,G41&gt;Z14,I41&gt;AA14),AC14-G41,IF(AND(G41&lt;=AC14,G41&lt;=Z14,I41&gt;AA14),AC14-Z14,IF(AND(G41&gt;Z14,I41&lt;=AA14),I41-G41,IF(AND(G41&lt;=Z14,I41&lt;=AA14),I41-Z14,0))))),0)),0)</f>
        <v>　</v>
      </c>
      <c r="AA41" s="730"/>
      <c r="AB41" s="730"/>
      <c r="AC41" s="730" t="str">
        <f>IFERROR(IF(OR(B41="日",B41="祝",B41=0,G41=0),"　",MAX(IF(AND(G41&lt;=AC14,I41&gt;AD14),AD14-AC14,IF(I41&lt;=AD14,0,IF(AND(G41&gt;AC14,I41&gt;AD14),AD14-G41,0))),0)),0)</f>
        <v>　</v>
      </c>
      <c r="AD41" s="731"/>
      <c r="AE41" s="731"/>
      <c r="AF41" s="730" t="str">
        <f t="shared" si="0"/>
        <v>　</v>
      </c>
      <c r="AG41" s="731"/>
      <c r="AH41" s="731"/>
      <c r="AI41" s="565" t="str">
        <f>IF(AL41="×",TIME(0,0,0),IF(AV4="非常勤",K41,W41))</f>
        <v>　</v>
      </c>
      <c r="AJ41" s="566"/>
      <c r="AK41" s="566"/>
      <c r="AL41" s="265"/>
      <c r="AM41" s="565" t="str">
        <f>IF(AP41="×",TIME(0,0,0),IF(AV4="非常勤",N41,Z41))</f>
        <v>　</v>
      </c>
      <c r="AN41" s="566"/>
      <c r="AO41" s="566"/>
      <c r="AP41" s="265"/>
      <c r="AQ41" s="565" t="str">
        <f>IF(AT41="×",TIME(0,0,0),IF(AV4="非常勤",Q41,AC41))</f>
        <v>　</v>
      </c>
      <c r="AR41" s="566"/>
      <c r="AS41" s="566"/>
      <c r="AT41" s="265"/>
      <c r="AU41" s="565" t="str">
        <f>IF(AX41="×",TIME(0,0,0),IF(AV4="非常勤",T41,AF41))</f>
        <v>　</v>
      </c>
      <c r="AV41" s="566"/>
      <c r="AW41" s="567"/>
      <c r="AX41" s="265"/>
      <c r="AY41" s="720"/>
      <c r="AZ41" s="720"/>
      <c r="BA41" s="668"/>
      <c r="BB41" s="670"/>
      <c r="BC41" s="669"/>
      <c r="BD41" s="671"/>
      <c r="BE41" s="672"/>
      <c r="BF41" s="672"/>
      <c r="BG41" s="673"/>
      <c r="BH41" s="263">
        <f>'別表_個別勤務状況（1～60）'!$A$41</f>
        <v>27</v>
      </c>
      <c r="BI41" s="264" t="str">
        <f>'別表_個別勤務状況（1～60）'!$B$41</f>
        <v>火</v>
      </c>
      <c r="BJ41" s="575"/>
      <c r="BK41" s="575"/>
      <c r="BL41" s="575"/>
      <c r="BM41" s="575"/>
      <c r="BN41" s="575"/>
      <c r="BO41" s="575"/>
      <c r="BP41" s="575"/>
      <c r="BQ41" s="575"/>
      <c r="BR41" s="662" t="str">
        <f>IFERROR(IF(OR(BI41="日",BI41="祝",BI41=0,BJ41=""),"　",MAX(IF(AND(BJ41&lt;=BR14,BL41&gt;BS14),BS14-BR14,IF(AND(BJ41&gt;BR14,BL41&lt;=BS14),BL41-BJ41,IF(AND(BJ41&lt;=BR14,BL41&lt;=BS14),BL41-BR14,IF(AND(BJ41&gt;BR14,BL41&gt;BS14),BS14-BJ41,0)))),0)),0)</f>
        <v>　</v>
      </c>
      <c r="BS41" s="663"/>
      <c r="BT41" s="664"/>
      <c r="BU41" s="662" t="str">
        <f>IFERROR(IF(OR(BI41="日",BI41="祝",BI41=0,BN41=""),"　",MAX(IF(AND(BN41&gt;BX14,BP41&gt;BV14),0,IF(AND(BN41&lt;=BX14,BN41&gt;BU14,BP41&gt;BV14),BX14-BN41,IF(AND(BN41&lt;=BX14,BN41&lt;=BU14,BP41&gt;BV14),BX14-BU14,IF(AND(BN41&gt;BU14,BP41&lt;=BV14),BP41-BN41,IF(AND(BN41&lt;=BU14,BP41&lt;=BV14),BP41-BU14,0))))),0)),0)</f>
        <v>　</v>
      </c>
      <c r="BV41" s="663"/>
      <c r="BW41" s="664"/>
      <c r="BX41" s="662" t="str">
        <f>IFERROR(IF(OR(BI41="日",BI41="祝",BI41=0,BN41=0),"　",MAX(IF(AND(BN41&lt;=BX14,BP41&gt;BY14),BY14-BX14,IF(BP41&lt;=BY14,0,IF(AND(BN41&gt;BX14,BP41&gt;BY14),BY14-BN41,0))),0)),0)</f>
        <v>　</v>
      </c>
      <c r="BY41" s="663"/>
      <c r="BZ41" s="664"/>
      <c r="CA41" s="662" t="str">
        <f>IFERROR(IF(OR(BI41="日",BI41="祝",BI41=0,BN41=0),"　",MAX(IF(BN41&gt;CA14,BP41-BN41,IF(BN41&lt;=CA14,BP41-CA14,0)),0)),0)</f>
        <v>　</v>
      </c>
      <c r="CB41" s="663"/>
      <c r="CC41" s="664"/>
      <c r="CD41" s="730" t="str">
        <f>IFERROR(IF(OR(BI41="日",BI41="祝",BI41=0,BJ41=""),"　",MAX(IF(AND(BJ41&lt;=CD14,BL41&gt;CE14),CE14-CD14,IF(AND(BJ41&gt;CD14,BL41&lt;=CE14),BL41-BJ41,IF(AND(BJ41&lt;=CD14,BL41&lt;=CE14),BL41-CD14,IF(AND(BJ41&gt;CD14,BL41&gt;CE14),CE14-BJ41,0)))),0)),0)</f>
        <v>　</v>
      </c>
      <c r="CE41" s="731"/>
      <c r="CF41" s="731"/>
      <c r="CG41" s="730" t="str">
        <f>IFERROR(IF(OR(BI41="日",BI41="祝",BI41=0,BN41=0),"　",MAX(IF(AND(BN41&gt;CJ14,BP41&gt;CH14),0,IF(AND(BN41&lt;=CJ14,BN41&gt;CG14,BP41&gt;CH14),CJ14-BN41,IF(AND(BN41&lt;=CJ14,BN41&lt;=CG14,BP41&gt;CH14),CJ14-CG14,IF(AND(BN41&gt;CG14,BP41&lt;=CH14),BP41-BN41,IF(AND(BN41&lt;=CG14,BP41&lt;=CH14),BP41-CG14,0))))),0)),0)</f>
        <v>　</v>
      </c>
      <c r="CH41" s="730"/>
      <c r="CI41" s="730"/>
      <c r="CJ41" s="730" t="str">
        <f>IFERROR(IF(OR(BI41="日",BI41="祝",BI41=0,BN41=0),"　",MAX(IF(AND(BN41&lt;=CJ14,BP41&gt;CK14),CK14-CJ14,IF(BP41&lt;=CK14,0,IF(AND(BN41&gt;CJ14,BP41&gt;CK14),CK14-BN41,0))),0)),0)</f>
        <v>　</v>
      </c>
      <c r="CK41" s="731"/>
      <c r="CL41" s="731"/>
      <c r="CM41" s="730" t="str">
        <f t="shared" si="1"/>
        <v>　</v>
      </c>
      <c r="CN41" s="731"/>
      <c r="CO41" s="731"/>
      <c r="CP41" s="565" t="str">
        <f>IF(CS41="×",TIME(0,0,0),IF(DC4="非常勤",BR41,CD41))</f>
        <v>　</v>
      </c>
      <c r="CQ41" s="566"/>
      <c r="CR41" s="566"/>
      <c r="CS41" s="265"/>
      <c r="CT41" s="565" t="str">
        <f>IF(CW41="×",TIME(0,0,0),IF(DC4="非常勤",BU41,CG41))</f>
        <v>　</v>
      </c>
      <c r="CU41" s="566"/>
      <c r="CV41" s="566"/>
      <c r="CW41" s="265"/>
      <c r="CX41" s="565" t="str">
        <f>IF(DA41="×",TIME(0,0,0),IF(DC4="非常勤",BX41,CJ41))</f>
        <v>　</v>
      </c>
      <c r="CY41" s="566"/>
      <c r="CZ41" s="566"/>
      <c r="DA41" s="265"/>
      <c r="DB41" s="565" t="str">
        <f>IF(DE41="×",TIME(0,0,0),IF(DC4="非常勤",CA41,CM41))</f>
        <v>　</v>
      </c>
      <c r="DC41" s="566"/>
      <c r="DD41" s="567"/>
      <c r="DE41" s="265"/>
      <c r="DF41" s="720"/>
      <c r="DG41" s="720"/>
      <c r="DH41" s="668"/>
      <c r="DI41" s="670"/>
      <c r="DJ41" s="669"/>
      <c r="DK41" s="671"/>
      <c r="DL41" s="672"/>
      <c r="DM41" s="672"/>
      <c r="DN41" s="673"/>
      <c r="DO41" s="263">
        <f>'別表_個別勤務状況（1～60）'!$A$41</f>
        <v>27</v>
      </c>
      <c r="DP41" s="264" t="str">
        <f>'別表_個別勤務状況（1～60）'!$B$41</f>
        <v>火</v>
      </c>
      <c r="DQ41" s="575"/>
      <c r="DR41" s="575"/>
      <c r="DS41" s="575"/>
      <c r="DT41" s="575"/>
      <c r="DU41" s="575"/>
      <c r="DV41" s="575"/>
      <c r="DW41" s="575"/>
      <c r="DX41" s="575"/>
      <c r="DY41" s="662" t="str">
        <f>IFERROR(IF(OR(DP41="日",DP41="祝",DP41=0,DQ41=""),"　",MAX(IF(AND(DQ41&lt;=DY14,DS41&gt;DZ14),DZ14-DY14,IF(AND(DQ41&gt;DY14,DS41&lt;=DZ14),DS41-DQ41,IF(AND(DQ41&lt;=DY14,DS41&lt;=DZ14),DS41-DY14,IF(AND(DQ41&gt;DY14,DS41&gt;DZ14),DZ14-DQ41,0)))),0)),0)</f>
        <v>　</v>
      </c>
      <c r="DZ41" s="663"/>
      <c r="EA41" s="664"/>
      <c r="EB41" s="662" t="str">
        <f>IFERROR(IF(OR(DP41="日",DP41="祝",DP41=0,DU41=""),"　",MAX(IF(AND(DU41&gt;EE14,DW41&gt;EC14),0,IF(AND(DU41&lt;=EE14,DU41&gt;EB14,DW41&gt;EC14),EE14-DU41,IF(AND(DU41&lt;=EE14,DU41&lt;=EB14,DW41&gt;EC14),EE14-EB14,IF(AND(DU41&gt;EB14,DW41&lt;=EC14),DW41-DU41,IF(AND(DU41&lt;=EB14,DW41&lt;=EC14),DW41-EB14,0))))),0)),0)</f>
        <v>　</v>
      </c>
      <c r="EC41" s="663"/>
      <c r="ED41" s="664"/>
      <c r="EE41" s="662" t="str">
        <f>IFERROR(IF(OR(DP41="日",DP41="祝",DP41=0,DU41=0),"　",MAX(IF(AND(DU41&lt;=EE14,DW41&gt;EF14),EF14-EE14,IF(DW41&lt;=EF14,0,IF(AND(DU41&gt;EE14,DW41&gt;EF14),EF14-DU41,0))),0)),0)</f>
        <v>　</v>
      </c>
      <c r="EF41" s="663"/>
      <c r="EG41" s="664"/>
      <c r="EH41" s="662" t="str">
        <f>IFERROR(IF(OR(DP41="日",DP41="祝",DP41=0,DU41=0),"　",MAX(IF(DU41&gt;EH14,DW41-DU41,IF(DU41&lt;=EH14,DW41-EH14,0)),0)),0)</f>
        <v>　</v>
      </c>
      <c r="EI41" s="663"/>
      <c r="EJ41" s="664"/>
      <c r="EK41" s="730" t="str">
        <f>IFERROR(IF(OR(DP41="日",DP41="祝",DP41=0,DQ41=""),"　",MAX(IF(AND(DQ41&lt;=EK14,DS41&gt;EL14),EL14-EK14,IF(AND(DQ41&gt;EK14,DS41&lt;=EL14),DS41-DQ41,IF(AND(DQ41&lt;=EK14,DS41&lt;=EL14),DS41-EK14,IF(AND(DQ41&gt;EK14,DS41&gt;EL14),EL14-DQ41,0)))),0)),0)</f>
        <v>　</v>
      </c>
      <c r="EL41" s="731"/>
      <c r="EM41" s="731"/>
      <c r="EN41" s="730" t="str">
        <f>IFERROR(IF(OR(DP41="日",DP41="祝",DP41=0,DU41=0),"　",MAX(IF(AND(DU41&gt;EQ14,DW41&gt;EO14),0,IF(AND(DU41&lt;=EQ14,DU41&gt;EN14,DW41&gt;EO14),EQ14-DU41,IF(AND(DU41&lt;=EQ14,DU41&lt;=EN14,DW41&gt;EO14),EQ14-EN14,IF(AND(DU41&gt;EN14,DW41&lt;=EO14),DW41-DU41,IF(AND(DU41&lt;=EN14,DW41&lt;=EO14),DW41-EN14,0))))),0)),0)</f>
        <v>　</v>
      </c>
      <c r="EO41" s="730"/>
      <c r="EP41" s="730"/>
      <c r="EQ41" s="730" t="str">
        <f>IFERROR(IF(OR(DP41="日",DP41="祝",DP41=0,DU41=0),"　",MAX(IF(AND(DU41&lt;=EQ14,DW41&gt;ER14),ER14-EQ14,IF(DW41&lt;=ER14,0,IF(AND(DU41&gt;EQ14,DW41&gt;ER14),ER14-DU41,0))),0)),0)</f>
        <v>　</v>
      </c>
      <c r="ER41" s="731"/>
      <c r="ES41" s="731"/>
      <c r="ET41" s="730" t="str">
        <f t="shared" si="2"/>
        <v>　</v>
      </c>
      <c r="EU41" s="731"/>
      <c r="EV41" s="731"/>
      <c r="EW41" s="565" t="str">
        <f>IF(EZ41="×",TIME(0,0,0),IF(FJ4="非常勤",DY41,EK41))</f>
        <v>　</v>
      </c>
      <c r="EX41" s="566"/>
      <c r="EY41" s="566"/>
      <c r="EZ41" s="265"/>
      <c r="FA41" s="565" t="str">
        <f>IF(FD41="×",TIME(0,0,0),IF(FJ4="非常勤",EB41,EN41))</f>
        <v>　</v>
      </c>
      <c r="FB41" s="566"/>
      <c r="FC41" s="566"/>
      <c r="FD41" s="265"/>
      <c r="FE41" s="565" t="str">
        <f>IF(FH41="×",TIME(0,0,0),IF(FJ4="非常勤",EE41,EQ41))</f>
        <v>　</v>
      </c>
      <c r="FF41" s="566"/>
      <c r="FG41" s="566"/>
      <c r="FH41" s="265"/>
      <c r="FI41" s="565" t="str">
        <f>IF(FL41="×",TIME(0,0,0),IF(FJ4="非常勤",EH41,ET41))</f>
        <v>　</v>
      </c>
      <c r="FJ41" s="566"/>
      <c r="FK41" s="567"/>
      <c r="FL41" s="265"/>
      <c r="FM41" s="720"/>
      <c r="FN41" s="720"/>
      <c r="FO41" s="668"/>
      <c r="FP41" s="670"/>
      <c r="FQ41" s="669"/>
      <c r="FR41" s="671"/>
      <c r="FS41" s="672"/>
      <c r="FT41" s="672"/>
      <c r="FU41" s="673"/>
      <c r="FV41" s="263">
        <f>'別表_個別勤務状況（1～60）'!$A$41</f>
        <v>27</v>
      </c>
      <c r="FW41" s="264" t="str">
        <f>'別表_個別勤務状況（1～60）'!$B$41</f>
        <v>火</v>
      </c>
      <c r="FX41" s="575"/>
      <c r="FY41" s="575"/>
      <c r="FZ41" s="660"/>
      <c r="GA41" s="661"/>
      <c r="GB41" s="660"/>
      <c r="GC41" s="661"/>
      <c r="GD41" s="660"/>
      <c r="GE41" s="661"/>
      <c r="GF41" s="662" t="str">
        <f>IFERROR(IF(OR(FW41="日",FW41="祝",FW41=0,FX41=""),"　",MAX(IF(AND(FX41&lt;=GF14,FZ41&gt;GG14),GG14-GF14,IF(AND(FX41&gt;GF14,FZ41&lt;=GG14),FZ41-FX41,IF(AND(FX41&lt;=GF14,FZ41&lt;=GG14),FZ41-GF14,IF(AND(FX41&gt;GF14,FZ41&gt;GG14),GG14-FX41,0)))),0)),0)</f>
        <v>　</v>
      </c>
      <c r="GG41" s="663"/>
      <c r="GH41" s="664"/>
      <c r="GI41" s="662" t="str">
        <f>IFERROR(IF(OR(FW41="日",FW41="祝",FW41=0,GB41=""),"　",MAX(IF(AND(GB41&gt;GL14,GD41&gt;GJ14),0,IF(AND(GB41&lt;=GL14,GB41&gt;GI14,GD41&gt;GJ14),GL14-GB41,IF(AND(GB41&lt;=GL14,GB41&lt;=GI14,GD41&gt;GJ14),GL14-GI14,IF(AND(GB41&gt;GI14,GD41&lt;=GJ14),GD41-GB41,IF(AND(GB41&lt;=GI14,GD41&lt;=GJ14),GD41-GI14,0))))),0)),0)</f>
        <v>　</v>
      </c>
      <c r="GJ41" s="663"/>
      <c r="GK41" s="664"/>
      <c r="GL41" s="662" t="str">
        <f>IFERROR(IF(OR(FW41="日",FW41="祝",FW41=0,GB41=0),"　",MAX(IF(AND(GB41&lt;=GL14,GD41&gt;GM14),GM14-GL14,IF(GD41&lt;=GM14,0,IF(AND(GB41&gt;GL14,GD41&gt;GM14),GM14-GB41,0))),0)),0)</f>
        <v>　</v>
      </c>
      <c r="GM41" s="663"/>
      <c r="GN41" s="664"/>
      <c r="GO41" s="662" t="str">
        <f>IFERROR(IF(OR(FW41="日",FW41="祝",FW41=0,GB41=0),"　",MAX(IF(GB41&gt;GO14,GD41-GB41,IF(GB41&lt;=GO14,GD41-GO14,0)),0)),0)</f>
        <v>　</v>
      </c>
      <c r="GP41" s="663"/>
      <c r="GQ41" s="664"/>
      <c r="GR41" s="730" t="str">
        <f>IFERROR(IF(OR(FW41="日",FW41="祝",FW41=0,FX41=""),"　",MAX(IF(AND(FX41&lt;=GR14,FZ41&gt;GS14),GS14-GR14,IF(AND(FX41&gt;GR14,FZ41&lt;=GS14),FZ41-FX41,IF(AND(FX41&lt;=GR14,FZ41&lt;=GS14),FZ41-GR14,IF(AND(FX41&gt;GR14,FZ41&gt;GS14),GS14-FX41,0)))),0)),0)</f>
        <v>　</v>
      </c>
      <c r="GS41" s="731"/>
      <c r="GT41" s="731"/>
      <c r="GU41" s="730" t="str">
        <f>IFERROR(IF(OR(FW41="日",FW41="祝",FW41=0,GB41=0),"　",MAX(IF(AND(GB41&gt;GX14,GD41&gt;GV14),0,IF(AND(GB41&lt;=GX14,GB41&gt;GU14,GD41&gt;GV14),GX14-GB41,IF(AND(GB41&lt;=GX14,GB41&lt;=GU14,GD41&gt;GV14),GX14-GU14,IF(AND(GB41&gt;GU14,GD41&lt;=GV14),GD41-GB41,IF(AND(GB41&lt;=GU14,GD41&lt;=GV14),GD41-GU14,0))))),0)),0)</f>
        <v>　</v>
      </c>
      <c r="GV41" s="730"/>
      <c r="GW41" s="730"/>
      <c r="GX41" s="730" t="str">
        <f>IFERROR(IF(OR(FW41="日",FW41="祝",FW41=0,GB41=0),"　",MAX(IF(AND(GB41&lt;=GX14,GD41&gt;GY14),GY14-GX14,IF(GD41&lt;=GY14,0,IF(AND(GB41&gt;GX14,GD41&gt;GY14),GY14-GB41,0))),0)),0)</f>
        <v>　</v>
      </c>
      <c r="GY41" s="731"/>
      <c r="GZ41" s="731"/>
      <c r="HA41" s="730" t="str">
        <f t="shared" si="3"/>
        <v>　</v>
      </c>
      <c r="HB41" s="731"/>
      <c r="HC41" s="731"/>
      <c r="HD41" s="565" t="str">
        <f>IF(HG41="×",TIME(0,0,0),IF(HQ4="非常勤",GF41,GR41))</f>
        <v>　</v>
      </c>
      <c r="HE41" s="566"/>
      <c r="HF41" s="566"/>
      <c r="HG41" s="265"/>
      <c r="HH41" s="565" t="str">
        <f>IF(HK41="×",TIME(0,0,0),IF(HQ4="非常勤",GI41,GU41))</f>
        <v>　</v>
      </c>
      <c r="HI41" s="566"/>
      <c r="HJ41" s="566"/>
      <c r="HK41" s="265"/>
      <c r="HL41" s="565" t="str">
        <f>IF(HO41="×",TIME(0,0,0),IF(HQ4="非常勤",GL41,GX41))</f>
        <v>　</v>
      </c>
      <c r="HM41" s="566"/>
      <c r="HN41" s="566"/>
      <c r="HO41" s="265"/>
      <c r="HP41" s="565" t="str">
        <f>IF(HS41="×",TIME(0,0,0),IF(HQ4="非常勤",GO41,HA41))</f>
        <v>　</v>
      </c>
      <c r="HQ41" s="566"/>
      <c r="HR41" s="567"/>
      <c r="HS41" s="265"/>
      <c r="HT41" s="720"/>
      <c r="HU41" s="720"/>
      <c r="HV41" s="668"/>
      <c r="HW41" s="670"/>
      <c r="HX41" s="669"/>
      <c r="HY41" s="671"/>
      <c r="HZ41" s="672"/>
      <c r="IA41" s="672"/>
      <c r="IB41" s="673"/>
      <c r="IC41" s="263">
        <f>'別表_個別勤務状況（1～60）'!$A$41</f>
        <v>27</v>
      </c>
      <c r="ID41" s="264" t="str">
        <f>'別表_個別勤務状況（1～60）'!$B$41</f>
        <v>火</v>
      </c>
      <c r="IE41" s="660"/>
      <c r="IF41" s="661"/>
      <c r="IG41" s="660"/>
      <c r="IH41" s="661"/>
      <c r="II41" s="660"/>
      <c r="IJ41" s="661"/>
      <c r="IK41" s="660"/>
      <c r="IL41" s="661"/>
      <c r="IM41" s="662" t="str">
        <f>IFERROR(IF(OR(ID41="日",ID41="祝",ID41=0,IE41=""),"　",MAX(IF(AND(IE41&lt;=IM14,IG41&gt;IN14),IN14-IM14,IF(AND(IE41&gt;IM14,IG41&lt;=IN14),IG41-IE41,IF(AND(IE41&lt;=IM14,IG41&lt;=IN14),IG41-IM14,IF(AND(IE41&gt;IM14,IG41&gt;IN14),IN14-IE41,0)))),0)),0)</f>
        <v>　</v>
      </c>
      <c r="IN41" s="663"/>
      <c r="IO41" s="664"/>
      <c r="IP41" s="662" t="str">
        <f>IFERROR(IF(OR(ID41="日",ID41="祝",ID41=0,II41=""),"　",MAX(IF(AND(II41&gt;IS14,IK41&gt;IQ14),0,IF(AND(II41&lt;=IS14,II41&gt;IP14,IK41&gt;IQ14),IS14-II41,IF(AND(II41&lt;=IS14,II41&lt;=IP14,IK41&gt;IQ14),IS14-IP14,IF(AND(II41&gt;IP14,IK41&lt;=IQ14),IK41-II41,IF(AND(II41&lt;=IP14,IK41&lt;=IQ14),IK41-IP14,0))))),0)),0)</f>
        <v>　</v>
      </c>
      <c r="IQ41" s="663"/>
      <c r="IR41" s="664"/>
      <c r="IS41" s="662" t="str">
        <f>IFERROR(IF(OR(ID41="日",ID41="祝",ID41=0,II41=0),"　",MAX(IF(AND(II41&lt;=IS14,IK41&gt;IT14),IT14-IS14,IF(IK41&lt;=IT14,0,IF(AND(II41&gt;IS14,IK41&gt;IT14),IT14-II41,0))),0)),0)</f>
        <v>　</v>
      </c>
      <c r="IT41" s="663"/>
      <c r="IU41" s="664"/>
      <c r="IV41" s="662" t="str">
        <f>IFERROR(IF(OR(ID41="日",ID41="祝",ID41=0,II41=0),"　",MAX(IF(II41&gt;IV14,IK41-II41,IF(II41&lt;=IV14,IK41-IV14,0)),0)),0)</f>
        <v>　</v>
      </c>
      <c r="IW41" s="663"/>
      <c r="IX41" s="664"/>
      <c r="IY41" s="662" t="str">
        <f>IFERROR(IF(OR(ID41="日",ID41="祝",ID41=0,IE41=""),"　",MAX(IF(AND(IE41&lt;=IY14,IG41&gt;IZ14),IZ14-IY14,IF(AND(IE41&gt;IY14,IG41&lt;=IZ14),IG41-IE41,IF(AND(IE41&lt;=IY14,IG41&lt;=IZ14),IG41-IY14,IF(AND(IE41&gt;IY14,IG41&gt;IZ14),IZ14-IE41,0)))),0)),0)</f>
        <v>　</v>
      </c>
      <c r="IZ41" s="663"/>
      <c r="JA41" s="664"/>
      <c r="JB41" s="662" t="str">
        <f>IFERROR(IF(OR(ID41="日",ID41="祝",ID41=0,II41=0),"　",MAX(IF(AND(II41&gt;JE14,IK41&gt;JC14),0,IF(AND(II41&lt;=JE14,II41&gt;JB14,IK41&gt;JC14),JE14-II41,IF(AND(II41&lt;=JE14,II41&lt;=JB14,IK41&gt;JC14),JE14-JB14,IF(AND(II41&gt;JB14,IK41&lt;=JC14),IK41-II41,IF(AND(II41&lt;=JB14,IK41&lt;=JC14),IK41-JB14,0))))),0)),0)</f>
        <v>　</v>
      </c>
      <c r="JC41" s="663"/>
      <c r="JD41" s="664"/>
      <c r="JE41" s="662" t="str">
        <f>IFERROR(IF(OR(ID41="日",ID41="祝",ID41=0,II41=0),"　",MAX(IF(AND(II41&lt;=JE14,IK41&gt;JF14),JF14-JE14,IF(IK41&lt;=JF14,0,IF(AND(II41&gt;JE14,IK41&gt;JF14),JF14-II41,0))),0)),0)</f>
        <v>　</v>
      </c>
      <c r="JF41" s="663"/>
      <c r="JG41" s="664"/>
      <c r="JH41" s="662" t="str">
        <f t="shared" si="4"/>
        <v>　</v>
      </c>
      <c r="JI41" s="663"/>
      <c r="JJ41" s="664"/>
      <c r="JK41" s="665" t="str">
        <f>IF(JN41="×",TIME(0,0,0),IF(JX4="非常勤",IM41,IY41))</f>
        <v>　</v>
      </c>
      <c r="JL41" s="666"/>
      <c r="JM41" s="667"/>
      <c r="JN41" s="265"/>
      <c r="JO41" s="665" t="str">
        <f>IF(JR41="×",TIME(0,0,0),IF(JX4="非常勤",IP41,JB41))</f>
        <v>　</v>
      </c>
      <c r="JP41" s="666"/>
      <c r="JQ41" s="667"/>
      <c r="JR41" s="265"/>
      <c r="JS41" s="665" t="str">
        <f>IF(JV41="×",TIME(0,0,0),IF(JX4="非常勤",IS41,JE41))</f>
        <v>　</v>
      </c>
      <c r="JT41" s="666"/>
      <c r="JU41" s="667"/>
      <c r="JV41" s="265"/>
      <c r="JW41" s="665" t="str">
        <f>IF(JZ41="×",TIME(0,0,0),IF(JX4="非常勤",IV41,JH41))</f>
        <v>　</v>
      </c>
      <c r="JX41" s="666"/>
      <c r="JY41" s="667"/>
      <c r="JZ41" s="265"/>
      <c r="KA41" s="720"/>
      <c r="KB41" s="720"/>
      <c r="KC41" s="668"/>
      <c r="KD41" s="670"/>
      <c r="KE41" s="669"/>
      <c r="KF41" s="671"/>
      <c r="KG41" s="672"/>
      <c r="KH41" s="672"/>
      <c r="KI41" s="673"/>
      <c r="KJ41" s="263">
        <f>'別表_個別勤務状況（1～60）'!$A$41</f>
        <v>27</v>
      </c>
      <c r="KK41" s="264" t="str">
        <f>'別表_個別勤務状況（1～60）'!$B$41</f>
        <v>火</v>
      </c>
      <c r="KL41" s="660"/>
      <c r="KM41" s="661"/>
      <c r="KN41" s="660"/>
      <c r="KO41" s="661"/>
      <c r="KP41" s="660"/>
      <c r="KQ41" s="661"/>
      <c r="KR41" s="660"/>
      <c r="KS41" s="661"/>
      <c r="KT41" s="662" t="str">
        <f>IFERROR(IF(OR(KK41="日",KK41="祝",KK41=0,KL41=""),"　",MAX(IF(AND(KL41&lt;=KT14,KN41&gt;KU14),KU14-KT14,IF(AND(KL41&gt;KT14,KN41&lt;=KU14),KN41-KL41,IF(AND(KL41&lt;=KT14,KN41&lt;=KU14),KN41-KT14,IF(AND(KL41&gt;KT14,KN41&gt;KU14),KU14-KL41,0)))),0)),0)</f>
        <v>　</v>
      </c>
      <c r="KU41" s="663"/>
      <c r="KV41" s="664"/>
      <c r="KW41" s="662" t="str">
        <f>IFERROR(IF(OR(KK41="日",KK41="祝",KK41=0,KP41=""),"　",MAX(IF(AND(KP41&gt;KZ14,KR41&gt;KX14),0,IF(AND(KP41&lt;=KZ14,KP41&gt;KW14,KR41&gt;KX14),KZ14-KP41,IF(AND(KP41&lt;=KZ14,KP41&lt;=KW14,KR41&gt;KX14),KZ14-KW14,IF(AND(KP41&gt;KW14,KR41&lt;=KX14),KR41-KP41,IF(AND(KP41&lt;=KW14,KR41&lt;=KX14),KR41-KW14,0))))),0)),0)</f>
        <v>　</v>
      </c>
      <c r="KX41" s="663"/>
      <c r="KY41" s="664"/>
      <c r="KZ41" s="662" t="str">
        <f>IFERROR(IF(OR(KK41="日",KK41="祝",KK41=0,KP41=0),"　",MAX(IF(AND(KP41&lt;=KZ14,KR41&gt;LA14),LA14-KZ14,IF(KR41&lt;=LA14,0,IF(AND(KP41&gt;KZ14,KR41&gt;LA14),LA14-KP41,0))),0)),0)</f>
        <v>　</v>
      </c>
      <c r="LA41" s="663"/>
      <c r="LB41" s="664"/>
      <c r="LC41" s="662" t="str">
        <f>IFERROR(IF(OR(KK41="日",KK41="祝",KK41=0,KP41=0),"　",MAX(IF(KP41&gt;LC14,KR41-KP41,IF(KP41&lt;=LC14,KR41-LC14,0)),0)),0)</f>
        <v>　</v>
      </c>
      <c r="LD41" s="663"/>
      <c r="LE41" s="664"/>
      <c r="LF41" s="662" t="str">
        <f>IFERROR(IF(OR(KK41="日",KK41="祝",KK41=0,KL41=""),"　",MAX(IF(AND(KL41&lt;=LF14,KN41&gt;LG14),LG14-LF14,IF(AND(KL41&gt;LF14,KN41&lt;=LG14),KN41-KL41,IF(AND(KL41&lt;=LF14,KN41&lt;=LG14),KN41-LF14,IF(AND(KL41&gt;LF14,KN41&gt;LG14),LG14-KL41,0)))),0)),0)</f>
        <v>　</v>
      </c>
      <c r="LG41" s="663"/>
      <c r="LH41" s="664"/>
      <c r="LI41" s="662" t="str">
        <f>IFERROR(IF(OR(KK41="日",KK41="祝",KK41=0,KP41=0),"　",MAX(IF(AND(KP41&gt;LL14,KR41&gt;LJ14),0,IF(AND(KP41&lt;=LL14,KP41&gt;LI14,KR41&gt;LJ14),LL14-KP41,IF(AND(KP41&lt;=LL14,KP41&lt;=LI14,KR41&gt;LJ14),LL14-LI14,IF(AND(KP41&gt;LI14,KR41&lt;=LJ14),KR41-KP41,IF(AND(KP41&lt;=LI14,KR41&lt;=LJ14),KR41-LI14,0))))),0)),0)</f>
        <v>　</v>
      </c>
      <c r="LJ41" s="663"/>
      <c r="LK41" s="664"/>
      <c r="LL41" s="662" t="str">
        <f>IFERROR(IF(OR(KK41="日",KK41="祝",KK41=0,KP41=0),"　",MAX(IF(AND(KP41&lt;=LL14,KR41&gt;LM14),LM14-LL14,IF(KR41&lt;=LM14,0,IF(AND(KP41&gt;LL14,KR41&gt;LM14),LM14-KP41,0))),0)),0)</f>
        <v>　</v>
      </c>
      <c r="LM41" s="663"/>
      <c r="LN41" s="664"/>
      <c r="LO41" s="662" t="str">
        <f t="shared" si="5"/>
        <v>　</v>
      </c>
      <c r="LP41" s="663"/>
      <c r="LQ41" s="664"/>
      <c r="LR41" s="665" t="str">
        <f>IF(LU41="×",TIME(0,0,0),IF(ME4="非常勤",KT41,LF41))</f>
        <v>　</v>
      </c>
      <c r="LS41" s="666"/>
      <c r="LT41" s="667"/>
      <c r="LU41" s="265"/>
      <c r="LV41" s="665" t="str">
        <f>IF(LY41="×",TIME(0,0,0),IF(ME4="非常勤",KW41,LI41))</f>
        <v>　</v>
      </c>
      <c r="LW41" s="666"/>
      <c r="LX41" s="667"/>
      <c r="LY41" s="265"/>
      <c r="LZ41" s="665" t="str">
        <f>IF(MC41="×",TIME(0,0,0),IF(ME4="非常勤",KZ41,LL41))</f>
        <v>　</v>
      </c>
      <c r="MA41" s="666"/>
      <c r="MB41" s="667"/>
      <c r="MC41" s="265"/>
      <c r="MD41" s="665" t="str">
        <f>IF(MG41="×",TIME(0,0,0),IF(ME4="非常勤",LC41,LO41))</f>
        <v>　</v>
      </c>
      <c r="ME41" s="666"/>
      <c r="MF41" s="667"/>
      <c r="MG41" s="265"/>
      <c r="MH41" s="720"/>
      <c r="MI41" s="720"/>
      <c r="MJ41" s="668"/>
      <c r="MK41" s="670"/>
      <c r="ML41" s="669"/>
      <c r="MM41" s="671"/>
      <c r="MN41" s="672"/>
      <c r="MO41" s="672"/>
      <c r="MP41" s="673"/>
      <c r="MQ41" s="263">
        <f>'別表_個別勤務状況（1～60）'!$A$41</f>
        <v>27</v>
      </c>
      <c r="MR41" s="264" t="str">
        <f>'別表_個別勤務状況（1～60）'!$B$41</f>
        <v>火</v>
      </c>
      <c r="MS41" s="660"/>
      <c r="MT41" s="661"/>
      <c r="MU41" s="660"/>
      <c r="MV41" s="661"/>
      <c r="MW41" s="660"/>
      <c r="MX41" s="661"/>
      <c r="MY41" s="660"/>
      <c r="MZ41" s="661"/>
      <c r="NA41" s="662" t="str">
        <f>IFERROR(IF(OR(MR41="日",MR41="祝",MR41=0,MS41=""),"　",MAX(IF(AND(MS41&lt;=NA14,MU41&gt;NB14),NB14-NA14,IF(AND(MS41&gt;NA14,MU41&lt;=NB14),MU41-MS41,IF(AND(MS41&lt;=NA14,MU41&lt;=NB14),MU41-NA14,IF(AND(MS41&gt;NA14,MU41&gt;NB14),NB14-MS41,0)))),0)),0)</f>
        <v>　</v>
      </c>
      <c r="NB41" s="663"/>
      <c r="NC41" s="664"/>
      <c r="ND41" s="662" t="str">
        <f>IFERROR(IF(OR(MR41="日",MR41="祝",MR41=0,MW41=""),"　",MAX(IF(AND(MW41&gt;NG14,MY41&gt;NE14),0,IF(AND(MW41&lt;=NG14,MW41&gt;ND14,MY41&gt;NE14),NG14-MW41,IF(AND(MW41&lt;=NG14,MW41&lt;=ND14,MY41&gt;NE14),NG14-ND14,IF(AND(MW41&gt;ND14,MY41&lt;=NE14),MY41-MW41,IF(AND(MW41&lt;=ND14,MY41&lt;=NE14),MY41-ND14,0))))),0)),0)</f>
        <v>　</v>
      </c>
      <c r="NE41" s="663"/>
      <c r="NF41" s="664"/>
      <c r="NG41" s="662" t="str">
        <f>IFERROR(IF(OR(MR41="日",MR41="祝",MR41=0,MW41=0),"　",MAX(IF(AND(MW41&lt;=NG14,MY41&gt;NH14),NH14-NG14,IF(MY41&lt;=NH14,0,IF(AND(MW41&gt;NG14,MY41&gt;NH14),NH14-MW41,0))),0)),0)</f>
        <v>　</v>
      </c>
      <c r="NH41" s="663"/>
      <c r="NI41" s="664"/>
      <c r="NJ41" s="662" t="str">
        <f>IFERROR(IF(OR(MR41="日",MR41="祝",MR41=0,MW41=0),"　",MAX(IF(MW41&gt;NJ14,MY41-MW41,IF(MW41&lt;=NJ14,MY41-NJ14,0)),0)),0)</f>
        <v>　</v>
      </c>
      <c r="NK41" s="663"/>
      <c r="NL41" s="664"/>
      <c r="NM41" s="662" t="str">
        <f>IFERROR(IF(OR(MR41="日",MR41="祝",MR41=0,MS41=""),"　",MAX(IF(AND(MS41&lt;=NM14,MU41&gt;NN14),NN14-NM14,IF(AND(MS41&gt;NM14,MU41&lt;=NN14),MU41-MS41,IF(AND(MS41&lt;=NM14,MU41&lt;=NN14),MU41-NM14,IF(AND(MS41&gt;NM14,MU41&gt;NN14),NN14-MS41,0)))),0)),0)</f>
        <v>　</v>
      </c>
      <c r="NN41" s="663"/>
      <c r="NO41" s="664"/>
      <c r="NP41" s="662" t="str">
        <f>IFERROR(IF(OR(MR41="日",MR41="祝",MR41=0,MW41=0),"　",MAX(IF(AND(MW41&gt;NS14,MY41&gt;NQ14),0,IF(AND(MW41&lt;=NS14,MW41&gt;NP14,MY41&gt;NQ14),NS14-MW41,IF(AND(MW41&lt;=NS14,MW41&lt;=NP14,MY41&gt;NQ14),NS14-NP14,IF(AND(MW41&gt;NP14,MY41&lt;=NQ14),MY41-MW41,IF(AND(MW41&lt;=NP14,MY41&lt;=NQ14),MY41-NP14,0))))),0)),0)</f>
        <v>　</v>
      </c>
      <c r="NQ41" s="663"/>
      <c r="NR41" s="664"/>
      <c r="NS41" s="662" t="str">
        <f>IFERROR(IF(OR(MR41="日",MR41="祝",MR41=0,MW41=0),"　",MAX(IF(AND(MW41&lt;=NS14,MY41&gt;NT14),NT14-NS14,IF(MY41&lt;=NT14,0,IF(AND(MW41&gt;NS14,MY41&gt;NT14),NT14-MW41,0))),0)),0)</f>
        <v>　</v>
      </c>
      <c r="NT41" s="663"/>
      <c r="NU41" s="664"/>
      <c r="NV41" s="662" t="str">
        <f t="shared" si="6"/>
        <v>　</v>
      </c>
      <c r="NW41" s="663"/>
      <c r="NX41" s="664"/>
      <c r="NY41" s="665" t="str">
        <f>IF(OB41="×",TIME(0,0,0),IF(OL4="非常勤",NA41,NM41))</f>
        <v>　</v>
      </c>
      <c r="NZ41" s="666"/>
      <c r="OA41" s="667"/>
      <c r="OB41" s="265"/>
      <c r="OC41" s="665" t="str">
        <f>IF(OF41="×",TIME(0,0,0),IF(OL4="非常勤",ND41,NP41))</f>
        <v>　</v>
      </c>
      <c r="OD41" s="666"/>
      <c r="OE41" s="667"/>
      <c r="OF41" s="265"/>
      <c r="OG41" s="665" t="str">
        <f>IF(OJ41="×",TIME(0,0,0),IF(OL4="非常勤",NG41,NS41))</f>
        <v>　</v>
      </c>
      <c r="OH41" s="666"/>
      <c r="OI41" s="667"/>
      <c r="OJ41" s="265"/>
      <c r="OK41" s="665" t="str">
        <f>IF(ON41="×",TIME(0,0,0),IF(OL4="非常勤",NJ41,NV41))</f>
        <v>　</v>
      </c>
      <c r="OL41" s="666"/>
      <c r="OM41" s="667"/>
      <c r="ON41" s="265"/>
      <c r="OO41" s="720"/>
      <c r="OP41" s="720"/>
      <c r="OQ41" s="668"/>
      <c r="OR41" s="670"/>
      <c r="OS41" s="669"/>
      <c r="OT41" s="671"/>
      <c r="OU41" s="672"/>
      <c r="OV41" s="672"/>
      <c r="OW41" s="673"/>
      <c r="OX41" s="263">
        <f>'別表_個別勤務状況（1～60）'!$A$41</f>
        <v>27</v>
      </c>
      <c r="OY41" s="264" t="str">
        <f>'別表_個別勤務状況（1～60）'!$B$41</f>
        <v>火</v>
      </c>
      <c r="OZ41" s="660"/>
      <c r="PA41" s="661"/>
      <c r="PB41" s="660"/>
      <c r="PC41" s="661"/>
      <c r="PD41" s="660"/>
      <c r="PE41" s="661"/>
      <c r="PF41" s="660"/>
      <c r="PG41" s="661"/>
      <c r="PH41" s="662" t="str">
        <f>IFERROR(IF(OR(OY41="日",OY41="祝",OY41=0,OZ41=""),"　",MAX(IF(AND(OZ41&lt;=PH14,PB41&gt;PI14),PI14-PH14,IF(AND(OZ41&gt;PH14,PB41&lt;=PI14),PB41-OZ41,IF(AND(OZ41&lt;=PH14,PB41&lt;=PI14),PB41-PH14,IF(AND(OZ41&gt;PH14,PB41&gt;PI14),PI14-OZ41,0)))),0)),0)</f>
        <v>　</v>
      </c>
      <c r="PI41" s="663"/>
      <c r="PJ41" s="664"/>
      <c r="PK41" s="662" t="str">
        <f>IFERROR(IF(OR(OY41="日",OY41="祝",OY41=0,PD41=""),"　",MAX(IF(AND(PD41&gt;PN14,PF41&gt;PL14),0,IF(AND(PD41&lt;=PN14,PD41&gt;PK14,PF41&gt;PL14),PN14-PD41,IF(AND(PD41&lt;=PN14,PD41&lt;=PK14,PF41&gt;PL14),PN14-PK14,IF(AND(PD41&gt;PK14,PF41&lt;=PL14),PF41-PD41,IF(AND(PD41&lt;=PK14,PF41&lt;=PL14),PF41-PK14,0))))),0)),0)</f>
        <v>　</v>
      </c>
      <c r="PL41" s="663"/>
      <c r="PM41" s="664"/>
      <c r="PN41" s="662" t="str">
        <f>IFERROR(IF(OR(OY41="日",OY41="祝",OY41=0,PD41=0),"　",MAX(IF(AND(PD41&lt;=PN14,PF41&gt;PO14),PO14-PN14,IF(PF41&lt;=PO14,0,IF(AND(PD41&gt;PN14,PF41&gt;PO14),PO14-PD41,0))),0)),0)</f>
        <v>　</v>
      </c>
      <c r="PO41" s="663"/>
      <c r="PP41" s="664"/>
      <c r="PQ41" s="662" t="str">
        <f>IFERROR(IF(OR(OY41="日",OY41="祝",OY41=0,PD41=0),"　",MAX(IF(PD41&gt;PQ14,PF41-PD41,IF(PD41&lt;=PQ14,PF41-PQ14,0)),0)),0)</f>
        <v>　</v>
      </c>
      <c r="PR41" s="663"/>
      <c r="PS41" s="664"/>
      <c r="PT41" s="662" t="str">
        <f>IFERROR(IF(OR(OY41="日",OY41="祝",OY41=0,OZ41=""),"　",MAX(IF(AND(OZ41&lt;=PT14,PB41&gt;PU14),PU14-PT14,IF(AND(OZ41&gt;PT14,PB41&lt;=PU14),PB41-OZ41,IF(AND(OZ41&lt;=PT14,PB41&lt;=PU14),PB41-PT14,IF(AND(OZ41&gt;PT14,PB41&gt;PU14),PU14-OZ41,0)))),0)),0)</f>
        <v>　</v>
      </c>
      <c r="PU41" s="663"/>
      <c r="PV41" s="664"/>
      <c r="PW41" s="662" t="str">
        <f>IFERROR(IF(OR(OY41="日",OY41="祝",OY41=0,PD41=0),"　",MAX(IF(AND(PD41&gt;PZ14,PF41&gt;PX14),0,IF(AND(PD41&lt;=PZ14,PD41&gt;PW14,PF41&gt;PX14),PZ14-PD41,IF(AND(PD41&lt;=PZ14,PD41&lt;=PW14,PF41&gt;PX14),PZ14-PW14,IF(AND(PD41&gt;PW14,PF41&lt;=PX14),PF41-PD41,IF(AND(PD41&lt;=PW14,PF41&lt;=PX14),PF41-PW14,0))))),0)),0)</f>
        <v>　</v>
      </c>
      <c r="PX41" s="663"/>
      <c r="PY41" s="664"/>
      <c r="PZ41" s="662" t="str">
        <f>IFERROR(IF(OR(OY41="日",OY41="祝",OY41=0,PD41=0),"　",MAX(IF(AND(PD41&lt;=PZ14,PF41&gt;QA14),QA14-PZ14,IF(PF41&lt;=QA14,0,IF(AND(PD41&gt;PZ14,PF41&gt;QA14),QA14-PD41,0))),0)),0)</f>
        <v>　</v>
      </c>
      <c r="QA41" s="663"/>
      <c r="QB41" s="664"/>
      <c r="QC41" s="662" t="str">
        <f t="shared" si="7"/>
        <v>　</v>
      </c>
      <c r="QD41" s="663"/>
      <c r="QE41" s="664"/>
      <c r="QF41" s="665" t="str">
        <f>IF(QI41="×",TIME(0,0,0),IF(QS4="非常勤",PH41,PT41))</f>
        <v>　</v>
      </c>
      <c r="QG41" s="666"/>
      <c r="QH41" s="667"/>
      <c r="QI41" s="265"/>
      <c r="QJ41" s="665" t="str">
        <f>IF(QM41="×",TIME(0,0,0),IF(QS4="非常勤",PK41,PW41))</f>
        <v>　</v>
      </c>
      <c r="QK41" s="666"/>
      <c r="QL41" s="667"/>
      <c r="QM41" s="265"/>
      <c r="QN41" s="665" t="str">
        <f>IF(QQ41="×",TIME(0,0,0),IF(QS4="非常勤",PN41,PZ41))</f>
        <v>　</v>
      </c>
      <c r="QO41" s="666"/>
      <c r="QP41" s="667"/>
      <c r="QQ41" s="265"/>
      <c r="QR41" s="665" t="str">
        <f>IF(QU41="×",TIME(0,0,0),IF(QS4="非常勤",PQ41,QC41))</f>
        <v>　</v>
      </c>
      <c r="QS41" s="666"/>
      <c r="QT41" s="667"/>
      <c r="QU41" s="265"/>
      <c r="QV41" s="720"/>
      <c r="QW41" s="720"/>
      <c r="QX41" s="668"/>
      <c r="QY41" s="670"/>
      <c r="QZ41" s="669"/>
      <c r="RA41" s="671"/>
      <c r="RB41" s="672"/>
      <c r="RC41" s="672"/>
      <c r="RD41" s="673"/>
      <c r="RE41" s="263">
        <f>'別表_個別勤務状況（1～60）'!$A$41</f>
        <v>27</v>
      </c>
      <c r="RF41" s="264" t="str">
        <f>'別表_個別勤務状況（1～60）'!$B$41</f>
        <v>火</v>
      </c>
      <c r="RG41" s="660"/>
      <c r="RH41" s="661"/>
      <c r="RI41" s="660"/>
      <c r="RJ41" s="661"/>
      <c r="RK41" s="660"/>
      <c r="RL41" s="661"/>
      <c r="RM41" s="660"/>
      <c r="RN41" s="661"/>
      <c r="RO41" s="662" t="str">
        <f>IFERROR(IF(OR(RF41="日",RF41="祝",RF41=0,RG41=""),"　",MAX(IF(AND(RG41&lt;=RO14,RI41&gt;RP14),RP14-RO14,IF(AND(RG41&gt;RO14,RI41&lt;=RP14),RI41-RG41,IF(AND(RG41&lt;=RO14,RI41&lt;=RP14),RI41-RO14,IF(AND(RG41&gt;RO14,RI41&gt;RP14),RP14-RG41,0)))),0)),0)</f>
        <v>　</v>
      </c>
      <c r="RP41" s="663"/>
      <c r="RQ41" s="664"/>
      <c r="RR41" s="662" t="str">
        <f>IFERROR(IF(OR(RF41="日",RF41="祝",RF41=0,RK41=""),"　",MAX(IF(AND(RK41&gt;RU14,RM41&gt;RS14),0,IF(AND(RK41&lt;=RU14,RK41&gt;RR14,RM41&gt;RS14),RU14-RK41,IF(AND(RK41&lt;=RU14,RK41&lt;=RR14,RM41&gt;RS14),RU14-RR14,IF(AND(RK41&gt;RR14,RM41&lt;=RS14),RM41-RK41,IF(AND(RK41&lt;=RR14,RM41&lt;=RS14),RM41-RR14,0))))),0)),0)</f>
        <v>　</v>
      </c>
      <c r="RS41" s="663"/>
      <c r="RT41" s="664"/>
      <c r="RU41" s="662" t="str">
        <f>IFERROR(IF(OR(RF41="日",RF41="祝",RF41=0,RK41=0),"　",MAX(IF(AND(RK41&lt;=RU14,RM41&gt;RV14),RV14-RU14,IF(RM41&lt;=RV14,0,IF(AND(RK41&gt;RU14,RM41&gt;RV14),RV14-RK41,0))),0)),0)</f>
        <v>　</v>
      </c>
      <c r="RV41" s="663"/>
      <c r="RW41" s="664"/>
      <c r="RX41" s="662" t="str">
        <f>IFERROR(IF(OR(RF41="日",RF41="祝",RF41=0,RK41=0),"　",MAX(IF(RK41&gt;RX14,RM41-RK41,IF(RK41&lt;=RX14,RM41-RX14,0)),0)),0)</f>
        <v>　</v>
      </c>
      <c r="RY41" s="663"/>
      <c r="RZ41" s="664"/>
      <c r="SA41" s="662" t="str">
        <f>IFERROR(IF(OR(RF41="日",RF41="祝",RF41=0,RG41=""),"　",MAX(IF(AND(RG41&lt;=SA14,RI41&gt;SB14),SB14-SA14,IF(AND(RG41&gt;SA14,RI41&lt;=SB14),RI41-RG41,IF(AND(RG41&lt;=SA14,RI41&lt;=SB14),RI41-SA14,IF(AND(RG41&gt;SA14,RI41&gt;SB14),SB14-RG41,0)))),0)),0)</f>
        <v>　</v>
      </c>
      <c r="SB41" s="663"/>
      <c r="SC41" s="664"/>
      <c r="SD41" s="662" t="str">
        <f>IFERROR(IF(OR(RF41="日",RF41="祝",RF41=0,RK41=0),"　",MAX(IF(AND(RK41&gt;SG14,RM41&gt;SE14),0,IF(AND(RK41&lt;=SG14,RK41&gt;SD14,RM41&gt;SE14),SG14-RK41,IF(AND(RK41&lt;=SG14,RK41&lt;=SD14,RM41&gt;SE14),SG14-SD14,IF(AND(RK41&gt;SD14,RM41&lt;=SE14),RM41-RK41,IF(AND(RK41&lt;=SD14,RM41&lt;=SE14),RM41-SD14,0))))),0)),0)</f>
        <v>　</v>
      </c>
      <c r="SE41" s="663"/>
      <c r="SF41" s="664"/>
      <c r="SG41" s="662" t="str">
        <f>IFERROR(IF(OR(RF41="日",RF41="祝",RF41=0,RK41=0),"　",MAX(IF(AND(RK41&lt;=SG14,RM41&gt;SH14),SH14-SG14,IF(RM41&lt;=SH14,0,IF(AND(RK41&gt;SG14,RM41&gt;SH14),SH14-RK41,0))),0)),0)</f>
        <v>　</v>
      </c>
      <c r="SH41" s="663"/>
      <c r="SI41" s="664"/>
      <c r="SJ41" s="662" t="str">
        <f t="shared" si="8"/>
        <v>　</v>
      </c>
      <c r="SK41" s="663"/>
      <c r="SL41" s="664"/>
      <c r="SM41" s="665" t="str">
        <f>IF(SP41="×",TIME(0,0,0),IF(SZ4="非常勤",RO41,SA41))</f>
        <v>　</v>
      </c>
      <c r="SN41" s="666"/>
      <c r="SO41" s="667"/>
      <c r="SP41" s="265"/>
      <c r="SQ41" s="665" t="str">
        <f>IF(ST41="×",TIME(0,0,0),IF(SZ4="非常勤",RR41,SD41))</f>
        <v>　</v>
      </c>
      <c r="SR41" s="666"/>
      <c r="SS41" s="667"/>
      <c r="ST41" s="265"/>
      <c r="SU41" s="665" t="str">
        <f>IF(SX41="×",TIME(0,0,0),IF(SZ4="非常勤",RU41,SG41))</f>
        <v>　</v>
      </c>
      <c r="SV41" s="666"/>
      <c r="SW41" s="667"/>
      <c r="SX41" s="265"/>
      <c r="SY41" s="665" t="str">
        <f>IF(TB41="×",TIME(0,0,0),IF(SZ4="非常勤",RX41,SJ41))</f>
        <v>　</v>
      </c>
      <c r="SZ41" s="666"/>
      <c r="TA41" s="667"/>
      <c r="TB41" s="265"/>
      <c r="TC41" s="720"/>
      <c r="TD41" s="720"/>
      <c r="TE41" s="668"/>
      <c r="TF41" s="670"/>
      <c r="TG41" s="669"/>
      <c r="TH41" s="671"/>
      <c r="TI41" s="672"/>
      <c r="TJ41" s="672"/>
      <c r="TK41" s="673"/>
      <c r="TL41" s="263">
        <f>'別表_個別勤務状況（1～60）'!$A$41</f>
        <v>27</v>
      </c>
      <c r="TM41" s="264" t="str">
        <f>'別表_個別勤務状況（1～60）'!$B$41</f>
        <v>火</v>
      </c>
      <c r="TN41" s="660"/>
      <c r="TO41" s="661"/>
      <c r="TP41" s="660"/>
      <c r="TQ41" s="661"/>
      <c r="TR41" s="660"/>
      <c r="TS41" s="661"/>
      <c r="TT41" s="660"/>
      <c r="TU41" s="661"/>
      <c r="TV41" s="662" t="str">
        <f>IFERROR(IF(OR(TM41="日",TM41="祝",TM41=0,TN41=""),"　",MAX(IF(AND(TN41&lt;=TV14,TP41&gt;TW14),TW14-TV14,IF(AND(TN41&gt;TV14,TP41&lt;=TW14),TP41-TN41,IF(AND(TN41&lt;=TV14,TP41&lt;=TW14),TP41-TV14,IF(AND(TN41&gt;TV14,TP41&gt;TW14),TW14-TN41,0)))),0)),0)</f>
        <v>　</v>
      </c>
      <c r="TW41" s="663"/>
      <c r="TX41" s="664"/>
      <c r="TY41" s="662" t="str">
        <f>IFERROR(IF(OR(TM41="日",TM41="祝",TM41=0,TR41=""),"　",MAX(IF(AND(TR41&gt;UB14,TT41&gt;TZ14),0,IF(AND(TR41&lt;=UB14,TR41&gt;TY14,TT41&gt;TZ14),UB14-TR41,IF(AND(TR41&lt;=UB14,TR41&lt;=TY14,TT41&gt;TZ14),UB14-TY14,IF(AND(TR41&gt;TY14,TT41&lt;=TZ14),TT41-TR41,IF(AND(TR41&lt;=TY14,TT41&lt;=TZ14),TT41-TY14,0))))),0)),0)</f>
        <v>　</v>
      </c>
      <c r="TZ41" s="663"/>
      <c r="UA41" s="664"/>
      <c r="UB41" s="662" t="str">
        <f>IFERROR(IF(OR(TM41="日",TM41="祝",TM41=0,TR41=0),"　",MAX(IF(AND(TR41&lt;=UB14,TT41&gt;UC14),UC14-UB14,IF(TT41&lt;=UC14,0,IF(AND(TR41&gt;UB14,TT41&gt;UC14),UC14-TR41,0))),0)),0)</f>
        <v>　</v>
      </c>
      <c r="UC41" s="663"/>
      <c r="UD41" s="664"/>
      <c r="UE41" s="662" t="str">
        <f>IFERROR(IF(OR(TM41="日",TM41="祝",TM41=0,TR41=0),"　",MAX(IF(TR41&gt;UE14,TT41-TR41,IF(TR41&lt;=UE14,TT41-UE14,0)),0)),0)</f>
        <v>　</v>
      </c>
      <c r="UF41" s="663"/>
      <c r="UG41" s="664"/>
      <c r="UH41" s="662" t="str">
        <f>IFERROR(IF(OR(TM41="日",TM41="祝",TM41=0,TN41=""),"　",MAX(IF(AND(TN41&lt;=UH14,TP41&gt;UI14),UI14-UH14,IF(AND(TN41&gt;UH14,TP41&lt;=UI14),TP41-TN41,IF(AND(TN41&lt;=UH14,TP41&lt;=UI14),TP41-UH14,IF(AND(TN41&gt;UH14,TP41&gt;UI14),UI14-TN41,0)))),0)),0)</f>
        <v>　</v>
      </c>
      <c r="UI41" s="663"/>
      <c r="UJ41" s="664"/>
      <c r="UK41" s="662" t="str">
        <f>IFERROR(IF(OR(TM41="日",TM41="祝",TM41=0,TR41=0),"　",MAX(IF(AND(TR41&gt;UN14,TT41&gt;UL14),0,IF(AND(TR41&lt;=UN14,TR41&gt;UK14,TT41&gt;UL14),UN14-TR41,IF(AND(TR41&lt;=UN14,TR41&lt;=UK14,TT41&gt;UL14),UN14-UK14,IF(AND(TR41&gt;UK14,TT41&lt;=UL14),TT41-TR41,IF(AND(TR41&lt;=UK14,TT41&lt;=UL14),TT41-UK14,0))))),0)),0)</f>
        <v>　</v>
      </c>
      <c r="UL41" s="663"/>
      <c r="UM41" s="664"/>
      <c r="UN41" s="662" t="str">
        <f>IFERROR(IF(OR(TM41="日",TM41="祝",TM41=0,TR41=0),"　",MAX(IF(AND(TR41&lt;=UN14,TT41&gt;UO14),UO14-UN14,IF(TT41&lt;=UO14,0,IF(AND(TR41&gt;UN14,TT41&gt;UO14),UO14-TR41,0))),0)),0)</f>
        <v>　</v>
      </c>
      <c r="UO41" s="663"/>
      <c r="UP41" s="664"/>
      <c r="UQ41" s="662" t="str">
        <f t="shared" si="9"/>
        <v>　</v>
      </c>
      <c r="UR41" s="663"/>
      <c r="US41" s="664"/>
      <c r="UT41" s="665" t="str">
        <f>IF(UW41="×",TIME(0,0,0),IF(VG4="非常勤",TV41,UH41))</f>
        <v>　</v>
      </c>
      <c r="UU41" s="666"/>
      <c r="UV41" s="667"/>
      <c r="UW41" s="265"/>
      <c r="UX41" s="665" t="str">
        <f>IF(VA41="×",TIME(0,0,0),IF(VG4="非常勤",TY41,UK41))</f>
        <v>　</v>
      </c>
      <c r="UY41" s="666"/>
      <c r="UZ41" s="667"/>
      <c r="VA41" s="265"/>
      <c r="VB41" s="665" t="str">
        <f>IF(VE41="×",TIME(0,0,0),IF(VG4="非常勤",UB41,UN41))</f>
        <v>　</v>
      </c>
      <c r="VC41" s="666"/>
      <c r="VD41" s="667"/>
      <c r="VE41" s="265"/>
      <c r="VF41" s="665" t="str">
        <f>IF(VI41="×",TIME(0,0,0),IF(VG4="非常勤",UE41,UQ41))</f>
        <v>　</v>
      </c>
      <c r="VG41" s="666"/>
      <c r="VH41" s="667"/>
      <c r="VI41" s="265"/>
      <c r="VJ41" s="720"/>
      <c r="VK41" s="720"/>
      <c r="VL41" s="668"/>
      <c r="VM41" s="670"/>
      <c r="VN41" s="669"/>
      <c r="VO41" s="671"/>
      <c r="VP41" s="672"/>
      <c r="VQ41" s="672"/>
      <c r="VR41" s="673"/>
      <c r="VS41" s="263">
        <f>'別表_個別勤務状況（1～60）'!$A$41</f>
        <v>27</v>
      </c>
      <c r="VT41" s="264" t="str">
        <f>'別表_個別勤務状況（1～60）'!$B$41</f>
        <v>火</v>
      </c>
      <c r="VU41" s="660"/>
      <c r="VV41" s="661"/>
      <c r="VW41" s="660"/>
      <c r="VX41" s="661"/>
      <c r="VY41" s="660"/>
      <c r="VZ41" s="661"/>
      <c r="WA41" s="660"/>
      <c r="WB41" s="661"/>
      <c r="WC41" s="662" t="str">
        <f>IFERROR(IF(OR(VT41="日",VT41="祝",VT41=0,VU41=""),"　",MAX(IF(AND(VU41&lt;=WC14,VW41&gt;WD14),WD14-WC14,IF(AND(VU41&gt;WC14,VW41&lt;=WD14),VW41-VU41,IF(AND(VU41&lt;=WC14,VW41&lt;=WD14),VW41-WC14,IF(AND(VU41&gt;WC14,VW41&gt;WD14),WD14-VU41,0)))),0)),0)</f>
        <v>　</v>
      </c>
      <c r="WD41" s="663"/>
      <c r="WE41" s="664"/>
      <c r="WF41" s="662" t="str">
        <f>IFERROR(IF(OR(VT41="日",VT41="祝",VT41=0,VY41=""),"　",MAX(IF(AND(VY41&gt;WI14,WA41&gt;WG14),0,IF(AND(VY41&lt;=WI14,VY41&gt;WF14,WA41&gt;WG14),WI14-VY41,IF(AND(VY41&lt;=WI14,VY41&lt;=WF14,WA41&gt;WG14),WI14-WF14,IF(AND(VY41&gt;WF14,WA41&lt;=WG14),WA41-VY41,IF(AND(VY41&lt;=WF14,WA41&lt;=WG14),WA41-WF14,0))))),0)),0)</f>
        <v>　</v>
      </c>
      <c r="WG41" s="663"/>
      <c r="WH41" s="664"/>
      <c r="WI41" s="662" t="str">
        <f>IFERROR(IF(OR(VT41="日",VT41="祝",VT41=0,VY41=0),"　",MAX(IF(AND(VY41&lt;=WI14,WA41&gt;WJ14),WJ14-WI14,IF(WA41&lt;=WJ14,0,IF(AND(VY41&gt;WI14,WA41&gt;WJ14),WJ14-VY41,0))),0)),0)</f>
        <v>　</v>
      </c>
      <c r="WJ41" s="663"/>
      <c r="WK41" s="664"/>
      <c r="WL41" s="662" t="str">
        <f>IFERROR(IF(OR(VT41="日",VT41="祝",VT41=0,VY41=0),"　",MAX(IF(VY41&gt;WL14,WA41-VY41,IF(VY41&lt;=WL14,WA41-WL14,0)),0)),0)</f>
        <v>　</v>
      </c>
      <c r="WM41" s="663"/>
      <c r="WN41" s="664"/>
      <c r="WO41" s="662" t="str">
        <f>IFERROR(IF(OR(VT41="日",VT41="祝",VT41=0,VU41=""),"　",MAX(IF(AND(VU41&lt;=WO14,VW41&gt;WP14),WP14-WO14,IF(AND(VU41&gt;WO14,VW41&lt;=WP14),VW41-VU41,IF(AND(VU41&lt;=WO14,VW41&lt;=WP14),VW41-WO14,IF(AND(VU41&gt;WO14,VW41&gt;WP14),WP14-VU41,0)))),0)),0)</f>
        <v>　</v>
      </c>
      <c r="WP41" s="663"/>
      <c r="WQ41" s="664"/>
      <c r="WR41" s="662" t="str">
        <f>IFERROR(IF(OR(VT41="日",VT41="祝",VT41=0,VY41=0),"　",MAX(IF(AND(VY41&gt;WU14,WA41&gt;WS14),0,IF(AND(VY41&lt;=WU14,VY41&gt;WR14,WA41&gt;WS14),WU14-VY41,IF(AND(VY41&lt;=WU14,VY41&lt;=WR14,WA41&gt;WS14),WU14-WR14,IF(AND(VY41&gt;WR14,WA41&lt;=WS14),WA41-VY41,IF(AND(VY41&lt;=WR14,WA41&lt;=WS14),WA41-WR14,0))))),0)),0)</f>
        <v>　</v>
      </c>
      <c r="WS41" s="663"/>
      <c r="WT41" s="664"/>
      <c r="WU41" s="662" t="str">
        <f>IFERROR(IF(OR(VT41="日",VT41="祝",VT41=0,VY41=0),"　",MAX(IF(AND(VY41&lt;=WU14,WA41&gt;WV14),WV14-WU14,IF(WA41&lt;=WV14,0,IF(AND(VY41&gt;WU14,WA41&gt;WV14),WV14-VY41,0))),0)),0)</f>
        <v>　</v>
      </c>
      <c r="WV41" s="663"/>
      <c r="WW41" s="664"/>
      <c r="WX41" s="662" t="str">
        <f t="shared" si="10"/>
        <v>　</v>
      </c>
      <c r="WY41" s="663"/>
      <c r="WZ41" s="664"/>
      <c r="XA41" s="665" t="str">
        <f>IF(XD41="×",TIME(0,0,0),IF(XN4="非常勤",WC41,WO41))</f>
        <v>　</v>
      </c>
      <c r="XB41" s="666"/>
      <c r="XC41" s="667"/>
      <c r="XD41" s="265"/>
      <c r="XE41" s="665" t="str">
        <f>IF(XH41="×",TIME(0,0,0),IF(XN4="非常勤",WF41,WR41))</f>
        <v>　</v>
      </c>
      <c r="XF41" s="666"/>
      <c r="XG41" s="667"/>
      <c r="XH41" s="265"/>
      <c r="XI41" s="665" t="str">
        <f>IF(XL41="×",TIME(0,0,0),IF(XN4="非常勤",WI41,WU41))</f>
        <v>　</v>
      </c>
      <c r="XJ41" s="666"/>
      <c r="XK41" s="667"/>
      <c r="XL41" s="265"/>
      <c r="XM41" s="665" t="str">
        <f>IF(XP41="×",TIME(0,0,0),IF(XN4="非常勤",WL41,WX41))</f>
        <v>　</v>
      </c>
      <c r="XN41" s="666"/>
      <c r="XO41" s="667"/>
      <c r="XP41" s="265"/>
      <c r="XQ41" s="720"/>
      <c r="XR41" s="720"/>
      <c r="XS41" s="668"/>
      <c r="XT41" s="670"/>
      <c r="XU41" s="669"/>
      <c r="XV41" s="671"/>
      <c r="XW41" s="672"/>
      <c r="XX41" s="672"/>
      <c r="XY41" s="673"/>
      <c r="XZ41" s="263">
        <f>'別表_個別勤務状況（1～60）'!$A$41</f>
        <v>27</v>
      </c>
      <c r="YA41" s="264" t="str">
        <f>'別表_個別勤務状況（1～60）'!$B$41</f>
        <v>火</v>
      </c>
      <c r="YB41" s="660"/>
      <c r="YC41" s="661"/>
      <c r="YD41" s="660"/>
      <c r="YE41" s="661"/>
      <c r="YF41" s="660"/>
      <c r="YG41" s="661"/>
      <c r="YH41" s="660"/>
      <c r="YI41" s="661"/>
      <c r="YJ41" s="662" t="str">
        <f>IFERROR(IF(OR(YA41="日",YA41="祝",YA41=0,YB41=""),"　",MAX(IF(AND(YB41&lt;=YJ14,YD41&gt;YK14),YK14-YJ14,IF(AND(YB41&gt;YJ14,YD41&lt;=YK14),YD41-YB41,IF(AND(YB41&lt;=YJ14,YD41&lt;=YK14),YD41-YJ14,IF(AND(YB41&gt;YJ14,YD41&gt;YK14),YK14-YB41,0)))),0)),0)</f>
        <v>　</v>
      </c>
      <c r="YK41" s="663"/>
      <c r="YL41" s="664"/>
      <c r="YM41" s="662" t="str">
        <f>IFERROR(IF(OR(YA41="日",YA41="祝",YA41=0,YF41=""),"　",MAX(IF(AND(YF41&gt;YP14,YH41&gt;YN14),0,IF(AND(YF41&lt;=YP14,YF41&gt;YM14,YH41&gt;YN14),YP14-YF41,IF(AND(YF41&lt;=YP14,YF41&lt;=YM14,YH41&gt;YN14),YP14-YM14,IF(AND(YF41&gt;YM14,YH41&lt;=YN14),YH41-YF41,IF(AND(YF41&lt;=YM14,YH41&lt;=YN14),YH41-YM14,0))))),0)),0)</f>
        <v>　</v>
      </c>
      <c r="YN41" s="663"/>
      <c r="YO41" s="664"/>
      <c r="YP41" s="662" t="str">
        <f>IFERROR(IF(OR(YA41="日",YA41="祝",YA41=0,YF41=0),"　",MAX(IF(AND(YF41&lt;=YP14,YH41&gt;YQ14),YQ14-YP14,IF(YH41&lt;=YQ14,0,IF(AND(YF41&gt;YP14,YH41&gt;YQ14),YQ14-YF41,0))),0)),0)</f>
        <v>　</v>
      </c>
      <c r="YQ41" s="663"/>
      <c r="YR41" s="664"/>
      <c r="YS41" s="662" t="str">
        <f>IFERROR(IF(OR(YA41="日",YA41="祝",YA41=0,YF41=0),"　",MAX(IF(YF41&gt;YS14,YH41-YF41,IF(YF41&lt;=YS14,YH41-YS14,0)),0)),0)</f>
        <v>　</v>
      </c>
      <c r="YT41" s="663"/>
      <c r="YU41" s="664"/>
      <c r="YV41" s="662" t="str">
        <f>IFERROR(IF(OR(YA41="日",YA41="祝",YA41=0,YB41=""),"　",MAX(IF(AND(YB41&lt;=YV14,YD41&gt;YW14),YW14-YV14,IF(AND(YB41&gt;YV14,YD41&lt;=YW14),YD41-YB41,IF(AND(YB41&lt;=YV14,YD41&lt;=YW14),YD41-YV14,IF(AND(YB41&gt;YV14,YD41&gt;YW14),YW14-YB41,0)))),0)),0)</f>
        <v>　</v>
      </c>
      <c r="YW41" s="663"/>
      <c r="YX41" s="664"/>
      <c r="YY41" s="662" t="str">
        <f>IFERROR(IF(OR(YA41="日",YA41="祝",YA41=0,YF41=0),"　",MAX(IF(AND(YF41&gt;ZB14,YH41&gt;YZ14),0,IF(AND(YF41&lt;=ZB14,YF41&gt;YY14,YH41&gt;YZ14),ZB14-YF41,IF(AND(YF41&lt;=ZB14,YF41&lt;=YY14,YH41&gt;YZ14),ZB14-YY14,IF(AND(YF41&gt;YY14,YH41&lt;=YZ14),YH41-YF41,IF(AND(YF41&lt;=YY14,YH41&lt;=YZ14),YH41-YY14,0))))),0)),0)</f>
        <v>　</v>
      </c>
      <c r="YZ41" s="663"/>
      <c r="ZA41" s="664"/>
      <c r="ZB41" s="662" t="str">
        <f>IFERROR(IF(OR(YA41="日",YA41="祝",YA41=0,YF41=0),"　",MAX(IF(AND(YF41&lt;=ZB14,YH41&gt;ZC14),ZC14-ZB14,IF(YH41&lt;=ZC14,0,IF(AND(YF41&gt;ZB14,YH41&gt;ZC14),ZC14-YF41,0))),0)),0)</f>
        <v>　</v>
      </c>
      <c r="ZC41" s="663"/>
      <c r="ZD41" s="664"/>
      <c r="ZE41" s="662" t="str">
        <f t="shared" si="11"/>
        <v>　</v>
      </c>
      <c r="ZF41" s="663"/>
      <c r="ZG41" s="664"/>
      <c r="ZH41" s="665" t="str">
        <f>IF(ZK41="×",TIME(0,0,0),IF(ZU4="非常勤",YJ41,YV41))</f>
        <v>　</v>
      </c>
      <c r="ZI41" s="666"/>
      <c r="ZJ41" s="667"/>
      <c r="ZK41" s="265"/>
      <c r="ZL41" s="665" t="str">
        <f>IF(ZO41="×",TIME(0,0,0),IF(ZU4="非常勤",YM41,YY41))</f>
        <v>　</v>
      </c>
      <c r="ZM41" s="666"/>
      <c r="ZN41" s="667"/>
      <c r="ZO41" s="265"/>
      <c r="ZP41" s="665" t="str">
        <f>IF(ZS41="×",TIME(0,0,0),IF(ZU4="非常勤",YP41,ZB41))</f>
        <v>　</v>
      </c>
      <c r="ZQ41" s="666"/>
      <c r="ZR41" s="667"/>
      <c r="ZS41" s="265"/>
      <c r="ZT41" s="665" t="str">
        <f>IF(ZW41="×",TIME(0,0,0),IF(ZU4="非常勤",YS41,ZE41))</f>
        <v>　</v>
      </c>
      <c r="ZU41" s="666"/>
      <c r="ZV41" s="667"/>
      <c r="ZW41" s="265"/>
      <c r="ZX41" s="720"/>
      <c r="ZY41" s="720"/>
      <c r="ZZ41" s="668"/>
      <c r="AAA41" s="670"/>
      <c r="AAB41" s="669"/>
      <c r="AAC41" s="671"/>
      <c r="AAD41" s="672"/>
      <c r="AAE41" s="672"/>
      <c r="AAF41" s="673"/>
      <c r="AAG41" s="263">
        <f>'別表_個別勤務状況（1～60）'!$A$41</f>
        <v>27</v>
      </c>
      <c r="AAH41" s="264" t="str">
        <f>'別表_個別勤務状況（1～60）'!$B$41</f>
        <v>火</v>
      </c>
      <c r="AAI41" s="660"/>
      <c r="AAJ41" s="661"/>
      <c r="AAK41" s="660"/>
      <c r="AAL41" s="661"/>
      <c r="AAM41" s="660"/>
      <c r="AAN41" s="661"/>
      <c r="AAO41" s="660"/>
      <c r="AAP41" s="661"/>
      <c r="AAQ41" s="662" t="str">
        <f>IFERROR(IF(OR(AAH41="日",AAH41="祝",AAH41=0,AAI41=""),"　",MAX(IF(AND(AAI41&lt;=AAQ14,AAK41&gt;AAR14),AAR14-AAQ14,IF(AND(AAI41&gt;AAQ14,AAK41&lt;=AAR14),AAK41-AAI41,IF(AND(AAI41&lt;=AAQ14,AAK41&lt;=AAR14),AAK41-AAQ14,IF(AND(AAI41&gt;AAQ14,AAK41&gt;AAR14),AAR14-AAI41,0)))),0)),0)</f>
        <v>　</v>
      </c>
      <c r="AAR41" s="663"/>
      <c r="AAS41" s="664"/>
      <c r="AAT41" s="662" t="str">
        <f>IFERROR(IF(OR(AAH41="日",AAH41="祝",AAH41=0,AAM41=""),"　",MAX(IF(AND(AAM41&gt;AAW14,AAO41&gt;AAU14),0,IF(AND(AAM41&lt;=AAW14,AAM41&gt;AAT14,AAO41&gt;AAU14),AAW14-AAM41,IF(AND(AAM41&lt;=AAW14,AAM41&lt;=AAT14,AAO41&gt;AAU14),AAW14-AAT14,IF(AND(AAM41&gt;AAT14,AAO41&lt;=AAU14),AAO41-AAM41,IF(AND(AAM41&lt;=AAT14,AAO41&lt;=AAU14),AAO41-AAT14,0))))),0)),0)</f>
        <v>　</v>
      </c>
      <c r="AAU41" s="663"/>
      <c r="AAV41" s="664"/>
      <c r="AAW41" s="662" t="str">
        <f>IFERROR(IF(OR(AAH41="日",AAH41="祝",AAH41=0,AAM41=0),"　",MAX(IF(AND(AAM41&lt;=AAW14,AAO41&gt;AAX14),AAX14-AAW14,IF(AAO41&lt;=AAX14,0,IF(AND(AAM41&gt;AAW14,AAO41&gt;AAX14),AAX14-AAM41,0))),0)),0)</f>
        <v>　</v>
      </c>
      <c r="AAX41" s="663"/>
      <c r="AAY41" s="664"/>
      <c r="AAZ41" s="662" t="str">
        <f>IFERROR(IF(OR(AAH41="日",AAH41="祝",AAH41=0,AAM41=0),"　",MAX(IF(AAM41&gt;AAZ14,AAO41-AAM41,IF(AAM41&lt;=AAZ14,AAO41-AAZ14,0)),0)),0)</f>
        <v>　</v>
      </c>
      <c r="ABA41" s="663"/>
      <c r="ABB41" s="664"/>
      <c r="ABC41" s="662" t="str">
        <f>IFERROR(IF(OR(AAH41="日",AAH41="祝",AAH41=0,AAI41=""),"　",MAX(IF(AND(AAI41&lt;=ABC14,AAK41&gt;ABD14),ABD14-ABC14,IF(AND(AAI41&gt;ABC14,AAK41&lt;=ABD14),AAK41-AAI41,IF(AND(AAI41&lt;=ABC14,AAK41&lt;=ABD14),AAK41-ABC14,IF(AND(AAI41&gt;ABC14,AAK41&gt;ABD14),ABD14-AAI41,0)))),0)),0)</f>
        <v>　</v>
      </c>
      <c r="ABD41" s="663"/>
      <c r="ABE41" s="664"/>
      <c r="ABF41" s="662" t="str">
        <f>IFERROR(IF(OR(AAH41="日",AAH41="祝",AAH41=0,AAM41=0),"　",MAX(IF(AND(AAM41&gt;ABI14,AAO41&gt;ABG14),0,IF(AND(AAM41&lt;=ABI14,AAM41&gt;ABF14,AAO41&gt;ABG14),ABI14-AAM41,IF(AND(AAM41&lt;=ABI14,AAM41&lt;=ABF14,AAO41&gt;ABG14),ABI14-ABF14,IF(AND(AAM41&gt;ABF14,AAO41&lt;=ABG14),AAO41-AAM41,IF(AND(AAM41&lt;=ABF14,AAO41&lt;=ABG14),AAO41-ABF14,0))))),0)),0)</f>
        <v>　</v>
      </c>
      <c r="ABG41" s="663"/>
      <c r="ABH41" s="664"/>
      <c r="ABI41" s="662" t="str">
        <f>IFERROR(IF(OR(AAH41="日",AAH41="祝",AAH41=0,AAM41=0),"　",MAX(IF(AND(AAM41&lt;=ABI14,AAO41&gt;ABJ14),ABJ14-ABI14,IF(AAO41&lt;=ABJ14,0,IF(AND(AAM41&gt;ABI14,AAO41&gt;ABJ14),ABJ14-AAM41,0))),0)),0)</f>
        <v>　</v>
      </c>
      <c r="ABJ41" s="663"/>
      <c r="ABK41" s="664"/>
      <c r="ABL41" s="662" t="str">
        <f t="shared" si="12"/>
        <v>　</v>
      </c>
      <c r="ABM41" s="663"/>
      <c r="ABN41" s="664"/>
      <c r="ABO41" s="665" t="str">
        <f>IF(ABR41="×",TIME(0,0,0),IF(ACB4="非常勤",AAQ41,ABC41))</f>
        <v>　</v>
      </c>
      <c r="ABP41" s="666"/>
      <c r="ABQ41" s="667"/>
      <c r="ABR41" s="265"/>
      <c r="ABS41" s="665" t="str">
        <f>IF(ABV41="×",TIME(0,0,0),IF(ACB4="非常勤",AAT41,ABF41))</f>
        <v>　</v>
      </c>
      <c r="ABT41" s="666"/>
      <c r="ABU41" s="667"/>
      <c r="ABV41" s="265"/>
      <c r="ABW41" s="665" t="str">
        <f>IF(ABZ41="×",TIME(0,0,0),IF(ACB4="非常勤",AAW41,ABI41))</f>
        <v>　</v>
      </c>
      <c r="ABX41" s="666"/>
      <c r="ABY41" s="667"/>
      <c r="ABZ41" s="265"/>
      <c r="ACA41" s="665" t="str">
        <f>IF(ACD41="×",TIME(0,0,0),IF(ACB4="非常勤",AAZ41,ABL41))</f>
        <v>　</v>
      </c>
      <c r="ACB41" s="666"/>
      <c r="ACC41" s="667"/>
      <c r="ACD41" s="265"/>
      <c r="ACE41" s="720"/>
      <c r="ACF41" s="720"/>
      <c r="ACG41" s="668"/>
      <c r="ACH41" s="670"/>
      <c r="ACI41" s="669"/>
      <c r="ACJ41" s="671"/>
      <c r="ACK41" s="672"/>
      <c r="ACL41" s="672"/>
      <c r="ACM41" s="673"/>
      <c r="ACN41" s="263">
        <f>'別表_個別勤務状況（1～60）'!$A$41</f>
        <v>27</v>
      </c>
      <c r="ACO41" s="264" t="str">
        <f>'別表_個別勤務状況（1～60）'!$B$41</f>
        <v>火</v>
      </c>
      <c r="ACP41" s="660"/>
      <c r="ACQ41" s="661"/>
      <c r="ACR41" s="660"/>
      <c r="ACS41" s="661"/>
      <c r="ACT41" s="660"/>
      <c r="ACU41" s="661"/>
      <c r="ACV41" s="660"/>
      <c r="ACW41" s="661"/>
      <c r="ACX41" s="662" t="str">
        <f>IFERROR(IF(OR(ACO41="日",ACO41="祝",ACO41=0,ACP41=""),"　",MAX(IF(AND(ACP41&lt;=ACX14,ACR41&gt;ACY14),ACY14-ACX14,IF(AND(ACP41&gt;ACX14,ACR41&lt;=ACY14),ACR41-ACP41,IF(AND(ACP41&lt;=ACX14,ACR41&lt;=ACY14),ACR41-ACX14,IF(AND(ACP41&gt;ACX14,ACR41&gt;ACY14),ACY14-ACP41,0)))),0)),0)</f>
        <v>　</v>
      </c>
      <c r="ACY41" s="663"/>
      <c r="ACZ41" s="664"/>
      <c r="ADA41" s="662" t="str">
        <f>IFERROR(IF(OR(ACO41="日",ACO41="祝",ACO41=0,ACT41=""),"　",MAX(IF(AND(ACT41&gt;ADD14,ACV41&gt;ADB14),0,IF(AND(ACT41&lt;=ADD14,ACT41&gt;ADA14,ACV41&gt;ADB14),ADD14-ACT41,IF(AND(ACT41&lt;=ADD14,ACT41&lt;=ADA14,ACV41&gt;ADB14),ADD14-ADA14,IF(AND(ACT41&gt;ADA14,ACV41&lt;=ADB14),ACV41-ACT41,IF(AND(ACT41&lt;=ADA14,ACV41&lt;=ADB14),ACV41-ADA14,0))))),0)),0)</f>
        <v>　</v>
      </c>
      <c r="ADB41" s="663"/>
      <c r="ADC41" s="664"/>
      <c r="ADD41" s="662" t="str">
        <f>IFERROR(IF(OR(ACO41="日",ACO41="祝",ACO41=0,ACT41=0),"　",MAX(IF(AND(ACT41&lt;=ADD14,ACV41&gt;ADE14),ADE14-ADD14,IF(ACV41&lt;=ADE14,0,IF(AND(ACT41&gt;ADD14,ACV41&gt;ADE14),ADE14-ACT41,0))),0)),0)</f>
        <v>　</v>
      </c>
      <c r="ADE41" s="663"/>
      <c r="ADF41" s="664"/>
      <c r="ADG41" s="662" t="str">
        <f>IFERROR(IF(OR(ACO41="日",ACO41="祝",ACO41=0,ACT41=0),"　",MAX(IF(ACT41&gt;ADG14,ACV41-ACT41,IF(ACT41&lt;=ADG14,ACV41-ADG14,0)),0)),0)</f>
        <v>　</v>
      </c>
      <c r="ADH41" s="663"/>
      <c r="ADI41" s="664"/>
      <c r="ADJ41" s="662" t="str">
        <f>IFERROR(IF(OR(ACO41="日",ACO41="祝",ACO41=0,ACP41=""),"　",MAX(IF(AND(ACP41&lt;=ADJ14,ACR41&gt;ADK14),ADK14-ADJ14,IF(AND(ACP41&gt;ADJ14,ACR41&lt;=ADK14),ACR41-ACP41,IF(AND(ACP41&lt;=ADJ14,ACR41&lt;=ADK14),ACR41-ADJ14,IF(AND(ACP41&gt;ADJ14,ACR41&gt;ADK14),ADK14-ACP41,0)))),0)),0)</f>
        <v>　</v>
      </c>
      <c r="ADK41" s="663"/>
      <c r="ADL41" s="664"/>
      <c r="ADM41" s="662" t="str">
        <f>IFERROR(IF(OR(ACO41="日",ACO41="祝",ACO41=0,ACT41=0),"　",MAX(IF(AND(ACT41&gt;ADP14,ACV41&gt;ADN14),0,IF(AND(ACT41&lt;=ADP14,ACT41&gt;ADM14,ACV41&gt;ADN14),ADP14-ACT41,IF(AND(ACT41&lt;=ADP14,ACT41&lt;=ADM14,ACV41&gt;ADN14),ADP14-ADM14,IF(AND(ACT41&gt;ADM14,ACV41&lt;=ADN14),ACV41-ACT41,IF(AND(ACT41&lt;=ADM14,ACV41&lt;=ADN14),ACV41-ADM14,0))))),0)),0)</f>
        <v>　</v>
      </c>
      <c r="ADN41" s="663"/>
      <c r="ADO41" s="664"/>
      <c r="ADP41" s="662" t="str">
        <f>IFERROR(IF(OR(ACO41="日",ACO41="祝",ACO41=0,ACT41=0),"　",MAX(IF(AND(ACT41&lt;=ADP14,ACV41&gt;ADQ14),ADQ14-ADP14,IF(ACV41&lt;=ADQ14,0,IF(AND(ACT41&gt;ADP14,ACV41&gt;ADQ14),ADQ14-ACT41,0))),0)),0)</f>
        <v>　</v>
      </c>
      <c r="ADQ41" s="663"/>
      <c r="ADR41" s="664"/>
      <c r="ADS41" s="662" t="str">
        <f t="shared" si="13"/>
        <v>　</v>
      </c>
      <c r="ADT41" s="663"/>
      <c r="ADU41" s="664"/>
      <c r="ADV41" s="665" t="str">
        <f>IF(ADY41="×",TIME(0,0,0),IF(AEI4="非常勤",ACX41,ADJ41))</f>
        <v>　</v>
      </c>
      <c r="ADW41" s="666"/>
      <c r="ADX41" s="667"/>
      <c r="ADY41" s="265"/>
      <c r="ADZ41" s="665" t="str">
        <f>IF(AEC41="×",TIME(0,0,0),IF(AEI4="非常勤",ADA41,ADM41))</f>
        <v>　</v>
      </c>
      <c r="AEA41" s="666"/>
      <c r="AEB41" s="667"/>
      <c r="AEC41" s="265"/>
      <c r="AED41" s="665" t="str">
        <f>IF(AEG41="×",TIME(0,0,0),IF(AEI4="非常勤",ADD41,ADP41))</f>
        <v>　</v>
      </c>
      <c r="AEE41" s="666"/>
      <c r="AEF41" s="667"/>
      <c r="AEG41" s="265"/>
      <c r="AEH41" s="665" t="str">
        <f>IF(AEK41="×",TIME(0,0,0),IF(AEI4="非常勤",ADG41,ADS41))</f>
        <v>　</v>
      </c>
      <c r="AEI41" s="666"/>
      <c r="AEJ41" s="667"/>
      <c r="AEK41" s="265"/>
      <c r="AEL41" s="720"/>
      <c r="AEM41" s="720"/>
      <c r="AEN41" s="668"/>
      <c r="AEO41" s="670"/>
      <c r="AEP41" s="669"/>
      <c r="AEQ41" s="671"/>
      <c r="AER41" s="672"/>
      <c r="AES41" s="672"/>
      <c r="AET41" s="673"/>
      <c r="AEU41" s="263">
        <f>'別表_個別勤務状況（1～60）'!$A$41</f>
        <v>27</v>
      </c>
      <c r="AEV41" s="264" t="str">
        <f>'別表_個別勤務状況（1～60）'!$B$41</f>
        <v>火</v>
      </c>
      <c r="AEW41" s="660"/>
      <c r="AEX41" s="661"/>
      <c r="AEY41" s="660"/>
      <c r="AEZ41" s="661"/>
      <c r="AFA41" s="660"/>
      <c r="AFB41" s="661"/>
      <c r="AFC41" s="660"/>
      <c r="AFD41" s="661"/>
      <c r="AFE41" s="662" t="str">
        <f>IFERROR(IF(OR(AEV41="日",AEV41="祝",AEV41=0,AEW41=""),"　",MAX(IF(AND(AEW41&lt;=AFE14,AEY41&gt;AFF14),AFF14-AFE14,IF(AND(AEW41&gt;AFE14,AEY41&lt;=AFF14),AEY41-AEW41,IF(AND(AEW41&lt;=AFE14,AEY41&lt;=AFF14),AEY41-AFE14,IF(AND(AEW41&gt;AFE14,AEY41&gt;AFF14),AFF14-AEW41,0)))),0)),0)</f>
        <v>　</v>
      </c>
      <c r="AFF41" s="663"/>
      <c r="AFG41" s="664"/>
      <c r="AFH41" s="662" t="str">
        <f>IFERROR(IF(OR(AEV41="日",AEV41="祝",AEV41=0,AFA41=""),"　",MAX(IF(AND(AFA41&gt;AFK14,AFC41&gt;AFI14),0,IF(AND(AFA41&lt;=AFK14,AFA41&gt;AFH14,AFC41&gt;AFI14),AFK14-AFA41,IF(AND(AFA41&lt;=AFK14,AFA41&lt;=AFH14,AFC41&gt;AFI14),AFK14-AFH14,IF(AND(AFA41&gt;AFH14,AFC41&lt;=AFI14),AFC41-AFA41,IF(AND(AFA41&lt;=AFH14,AFC41&lt;=AFI14),AFC41-AFH14,0))))),0)),0)</f>
        <v>　</v>
      </c>
      <c r="AFI41" s="663"/>
      <c r="AFJ41" s="664"/>
      <c r="AFK41" s="662" t="str">
        <f>IFERROR(IF(OR(AEV41="日",AEV41="祝",AEV41=0,AFA41=0),"　",MAX(IF(AND(AFA41&lt;=AFK14,AFC41&gt;AFL14),AFL14-AFK14,IF(AFC41&lt;=AFL14,0,IF(AND(AFA41&gt;AFK14,AFC41&gt;AFL14),AFL14-AFA41,0))),0)),0)</f>
        <v>　</v>
      </c>
      <c r="AFL41" s="663"/>
      <c r="AFM41" s="664"/>
      <c r="AFN41" s="662" t="str">
        <f>IFERROR(IF(OR(AEV41="日",AEV41="祝",AEV41=0,AFA41=0),"　",MAX(IF(AFA41&gt;AFN14,AFC41-AFA41,IF(AFA41&lt;=AFN14,AFC41-AFN14,0)),0)),0)</f>
        <v>　</v>
      </c>
      <c r="AFO41" s="663"/>
      <c r="AFP41" s="664"/>
      <c r="AFQ41" s="662" t="str">
        <f>IFERROR(IF(OR(AEV41="日",AEV41="祝",AEV41=0,AEW41=""),"　",MAX(IF(AND(AEW41&lt;=AFQ14,AEY41&gt;AFR14),AFR14-AFQ14,IF(AND(AEW41&gt;AFQ14,AEY41&lt;=AFR14),AEY41-AEW41,IF(AND(AEW41&lt;=AFQ14,AEY41&lt;=AFR14),AEY41-AFQ14,IF(AND(AEW41&gt;AFQ14,AEY41&gt;AFR14),AFR14-AEW41,0)))),0)),0)</f>
        <v>　</v>
      </c>
      <c r="AFR41" s="663"/>
      <c r="AFS41" s="664"/>
      <c r="AFT41" s="662" t="str">
        <f>IFERROR(IF(OR(AEV41="日",AEV41="祝",AEV41=0,AFA41=0),"　",MAX(IF(AND(AFA41&gt;AFW14,AFC41&gt;AFU14),0,IF(AND(AFA41&lt;=AFW14,AFA41&gt;AFT14,AFC41&gt;AFU14),AFW14-AFA41,IF(AND(AFA41&lt;=AFW14,AFA41&lt;=AFT14,AFC41&gt;AFU14),AFW14-AFT14,IF(AND(AFA41&gt;AFT14,AFC41&lt;=AFU14),AFC41-AFA41,IF(AND(AFA41&lt;=AFT14,AFC41&lt;=AFU14),AFC41-AFT14,0))))),0)),0)</f>
        <v>　</v>
      </c>
      <c r="AFU41" s="663"/>
      <c r="AFV41" s="664"/>
      <c r="AFW41" s="662" t="str">
        <f>IFERROR(IF(OR(AEV41="日",AEV41="祝",AEV41=0,AFA41=0),"　",MAX(IF(AND(AFA41&lt;=AFW14,AFC41&gt;AFX14),AFX14-AFW14,IF(AFC41&lt;=AFX14,0,IF(AND(AFA41&gt;AFW14,AFC41&gt;AFX14),AFX14-AFA41,0))),0)),0)</f>
        <v>　</v>
      </c>
      <c r="AFX41" s="663"/>
      <c r="AFY41" s="664"/>
      <c r="AFZ41" s="662" t="str">
        <f t="shared" si="14"/>
        <v>　</v>
      </c>
      <c r="AGA41" s="663"/>
      <c r="AGB41" s="664"/>
      <c r="AGC41" s="665" t="str">
        <f>IF(AGF41="×",TIME(0,0,0),IF(AGP4="非常勤",AFE41,AFQ41))</f>
        <v>　</v>
      </c>
      <c r="AGD41" s="666"/>
      <c r="AGE41" s="667"/>
      <c r="AGF41" s="265"/>
      <c r="AGG41" s="665" t="str">
        <f>IF(AGJ41="×",TIME(0,0,0),IF(AGP4="非常勤",AFH41,AFT41))</f>
        <v>　</v>
      </c>
      <c r="AGH41" s="666"/>
      <c r="AGI41" s="667"/>
      <c r="AGJ41" s="265"/>
      <c r="AGK41" s="665" t="str">
        <f>IF(AGN41="×",TIME(0,0,0),IF(AGP4="非常勤",AFK41,AFW41))</f>
        <v>　</v>
      </c>
      <c r="AGL41" s="666"/>
      <c r="AGM41" s="667"/>
      <c r="AGN41" s="265"/>
      <c r="AGO41" s="665" t="str">
        <f>IF(AGR41="×",TIME(0,0,0),IF(AGP4="非常勤",AFN41,AFZ41))</f>
        <v>　</v>
      </c>
      <c r="AGP41" s="666"/>
      <c r="AGQ41" s="667"/>
      <c r="AGR41" s="265"/>
      <c r="AGS41" s="720"/>
      <c r="AGT41" s="720"/>
      <c r="AGU41" s="668"/>
      <c r="AGV41" s="670"/>
      <c r="AGW41" s="669"/>
      <c r="AGX41" s="671"/>
      <c r="AGY41" s="672"/>
      <c r="AGZ41" s="672"/>
      <c r="AHA41" s="673"/>
      <c r="AHB41" s="263">
        <f>'別表_個別勤務状況（1～60）'!$A$41</f>
        <v>27</v>
      </c>
      <c r="AHC41" s="264" t="str">
        <f>'別表_個別勤務状況（1～60）'!$B$41</f>
        <v>火</v>
      </c>
      <c r="AHD41" s="660"/>
      <c r="AHE41" s="661"/>
      <c r="AHF41" s="660"/>
      <c r="AHG41" s="661"/>
      <c r="AHH41" s="660"/>
      <c r="AHI41" s="661"/>
      <c r="AHJ41" s="660"/>
      <c r="AHK41" s="661"/>
      <c r="AHL41" s="662" t="str">
        <f>IFERROR(IF(OR(AHC41="日",AHC41="祝",AHC41=0,AHD41=""),"　",MAX(IF(AND(AHD41&lt;=AHL14,AHF41&gt;AHM14),AHM14-AHL14,IF(AND(AHD41&gt;AHL14,AHF41&lt;=AHM14),AHF41-AHD41,IF(AND(AHD41&lt;=AHL14,AHF41&lt;=AHM14),AHF41-AHL14,IF(AND(AHD41&gt;AHL14,AHF41&gt;AHM14),AHM14-AHD41,0)))),0)),0)</f>
        <v>　</v>
      </c>
      <c r="AHM41" s="663"/>
      <c r="AHN41" s="664"/>
      <c r="AHO41" s="662" t="str">
        <f>IFERROR(IF(OR(AHC41="日",AHC41="祝",AHC41=0,AHH41=""),"　",MAX(IF(AND(AHH41&gt;AHR14,AHJ41&gt;AHP14),0,IF(AND(AHH41&lt;=AHR14,AHH41&gt;AHO14,AHJ41&gt;AHP14),AHR14-AHH41,IF(AND(AHH41&lt;=AHR14,AHH41&lt;=AHO14,AHJ41&gt;AHP14),AHR14-AHO14,IF(AND(AHH41&gt;AHO14,AHJ41&lt;=AHP14),AHJ41-AHH41,IF(AND(AHH41&lt;=AHO14,AHJ41&lt;=AHP14),AHJ41-AHO14,0))))),0)),0)</f>
        <v>　</v>
      </c>
      <c r="AHP41" s="663"/>
      <c r="AHQ41" s="664"/>
      <c r="AHR41" s="662" t="str">
        <f>IFERROR(IF(OR(AHC41="日",AHC41="祝",AHC41=0,AHH41=0),"　",MAX(IF(AND(AHH41&lt;=AHR14,AHJ41&gt;AHS14),AHS14-AHR14,IF(AHJ41&lt;=AHS14,0,IF(AND(AHH41&gt;AHR14,AHJ41&gt;AHS14),AHS14-AHH41,0))),0)),0)</f>
        <v>　</v>
      </c>
      <c r="AHS41" s="663"/>
      <c r="AHT41" s="664"/>
      <c r="AHU41" s="662" t="str">
        <f>IFERROR(IF(OR(AHC41="日",AHC41="祝",AHC41=0,AHH41=0),"　",MAX(IF(AHH41&gt;AHU14,AHJ41-AHH41,IF(AHH41&lt;=AHU14,AHJ41-AHU14,0)),0)),0)</f>
        <v>　</v>
      </c>
      <c r="AHV41" s="663"/>
      <c r="AHW41" s="664"/>
      <c r="AHX41" s="662" t="str">
        <f>IFERROR(IF(OR(AHC41="日",AHC41="祝",AHC41=0,AHD41=""),"　",MAX(IF(AND(AHD41&lt;=AHX14,AHF41&gt;AHY14),AHY14-AHX14,IF(AND(AHD41&gt;AHX14,AHF41&lt;=AHY14),AHF41-AHD41,IF(AND(AHD41&lt;=AHX14,AHF41&lt;=AHY14),AHF41-AHX14,IF(AND(AHD41&gt;AHX14,AHF41&gt;AHY14),AHY14-AHD41,0)))),0)),0)</f>
        <v>　</v>
      </c>
      <c r="AHY41" s="663"/>
      <c r="AHZ41" s="664"/>
      <c r="AIA41" s="662" t="str">
        <f>IFERROR(IF(OR(AHC41="日",AHC41="祝",AHC41=0,AHH41=0),"　",MAX(IF(AND(AHH41&gt;AID14,AHJ41&gt;AIB14),0,IF(AND(AHH41&lt;=AID14,AHH41&gt;AIA14,AHJ41&gt;AIB14),AID14-AHH41,IF(AND(AHH41&lt;=AID14,AHH41&lt;=AIA14,AHJ41&gt;AIB14),AID14-AIA14,IF(AND(AHH41&gt;AIA14,AHJ41&lt;=AIB14),AHJ41-AHH41,IF(AND(AHH41&lt;=AIA14,AHJ41&lt;=AIB14),AHJ41-AIA14,0))))),0)),0)</f>
        <v>　</v>
      </c>
      <c r="AIB41" s="663"/>
      <c r="AIC41" s="664"/>
      <c r="AID41" s="662" t="str">
        <f>IFERROR(IF(OR(AHC41="日",AHC41="祝",AHC41=0,AHH41=0),"　",MAX(IF(AND(AHH41&lt;=AID14,AHJ41&gt;AIE14),AIE14-AID14,IF(AHJ41&lt;=AIE14,0,IF(AND(AHH41&gt;AID14,AHJ41&gt;AIE14),AIE14-AHH41,0))),0)),0)</f>
        <v>　</v>
      </c>
      <c r="AIE41" s="663"/>
      <c r="AIF41" s="664"/>
      <c r="AIG41" s="662" t="str">
        <f t="shared" si="15"/>
        <v>　</v>
      </c>
      <c r="AIH41" s="663"/>
      <c r="AII41" s="664"/>
      <c r="AIJ41" s="665" t="str">
        <f>IF(AIM41="×",TIME(0,0,0),IF(AIW4="非常勤",AHL41,AHX41))</f>
        <v>　</v>
      </c>
      <c r="AIK41" s="666"/>
      <c r="AIL41" s="667"/>
      <c r="AIM41" s="265"/>
      <c r="AIN41" s="665" t="str">
        <f>IF(AIQ41="×",TIME(0,0,0),IF(AIW4="非常勤",AHO41,AIA41))</f>
        <v>　</v>
      </c>
      <c r="AIO41" s="666"/>
      <c r="AIP41" s="667"/>
      <c r="AIQ41" s="265"/>
      <c r="AIR41" s="665" t="str">
        <f>IF(AIU41="×",TIME(0,0,0),IF(AIW4="非常勤",AHR41,AID41))</f>
        <v>　</v>
      </c>
      <c r="AIS41" s="666"/>
      <c r="AIT41" s="667"/>
      <c r="AIU41" s="265"/>
      <c r="AIV41" s="665" t="str">
        <f>IF(AIY41="×",TIME(0,0,0),IF(AIW4="非常勤",AHU41,AIG41))</f>
        <v>　</v>
      </c>
      <c r="AIW41" s="666"/>
      <c r="AIX41" s="667"/>
      <c r="AIY41" s="265"/>
      <c r="AIZ41" s="720"/>
      <c r="AJA41" s="720"/>
      <c r="AJB41" s="668"/>
      <c r="AJC41" s="670"/>
      <c r="AJD41" s="669"/>
      <c r="AJE41" s="671"/>
      <c r="AJF41" s="672"/>
      <c r="AJG41" s="672"/>
      <c r="AJH41" s="673"/>
      <c r="AJI41" s="263">
        <f>'別表_個別勤務状況（1～60）'!$A$41</f>
        <v>27</v>
      </c>
      <c r="AJJ41" s="264" t="str">
        <f>'別表_個別勤務状況（1～60）'!$B$41</f>
        <v>火</v>
      </c>
      <c r="AJK41" s="660"/>
      <c r="AJL41" s="661"/>
      <c r="AJM41" s="660"/>
      <c r="AJN41" s="661"/>
      <c r="AJO41" s="660"/>
      <c r="AJP41" s="661"/>
      <c r="AJQ41" s="660"/>
      <c r="AJR41" s="661"/>
      <c r="AJS41" s="662" t="str">
        <f>IFERROR(IF(OR(AJJ41="日",AJJ41="祝",AJJ41=0,AJK41=""),"　",MAX(IF(AND(AJK41&lt;=AJS14,AJM41&gt;AJT14),AJT14-AJS14,IF(AND(AJK41&gt;AJS14,AJM41&lt;=AJT14),AJM41-AJK41,IF(AND(AJK41&lt;=AJS14,AJM41&lt;=AJT14),AJM41-AJS14,IF(AND(AJK41&gt;AJS14,AJM41&gt;AJT14),AJT14-AJK41,0)))),0)),0)</f>
        <v>　</v>
      </c>
      <c r="AJT41" s="663"/>
      <c r="AJU41" s="664"/>
      <c r="AJV41" s="662" t="str">
        <f>IFERROR(IF(OR(AJJ41="日",AJJ41="祝",AJJ41=0,AJO41=""),"　",MAX(IF(AND(AJO41&gt;AJY14,AJQ41&gt;AJW14),0,IF(AND(AJO41&lt;=AJY14,AJO41&gt;AJV14,AJQ41&gt;AJW14),AJY14-AJO41,IF(AND(AJO41&lt;=AJY14,AJO41&lt;=AJV14,AJQ41&gt;AJW14),AJY14-AJV14,IF(AND(AJO41&gt;AJV14,AJQ41&lt;=AJW14),AJQ41-AJO41,IF(AND(AJO41&lt;=AJV14,AJQ41&lt;=AJW14),AJQ41-AJV14,0))))),0)),0)</f>
        <v>　</v>
      </c>
      <c r="AJW41" s="663"/>
      <c r="AJX41" s="664"/>
      <c r="AJY41" s="662" t="str">
        <f>IFERROR(IF(OR(AJJ41="日",AJJ41="祝",AJJ41=0,AJO41=0),"　",MAX(IF(AND(AJO41&lt;=AJY14,AJQ41&gt;AJZ14),AJZ14-AJY14,IF(AJQ41&lt;=AJZ14,0,IF(AND(AJO41&gt;AJY14,AJQ41&gt;AJZ14),AJZ14-AJO41,0))),0)),0)</f>
        <v>　</v>
      </c>
      <c r="AJZ41" s="663"/>
      <c r="AKA41" s="664"/>
      <c r="AKB41" s="662" t="str">
        <f>IFERROR(IF(OR(AJJ41="日",AJJ41="祝",AJJ41=0,AJO41=0),"　",MAX(IF(AJO41&gt;AKB14,AJQ41-AJO41,IF(AJO41&lt;=AKB14,AJQ41-AKB14,0)),0)),0)</f>
        <v>　</v>
      </c>
      <c r="AKC41" s="663"/>
      <c r="AKD41" s="664"/>
      <c r="AKE41" s="662" t="str">
        <f>IFERROR(IF(OR(AJJ41="日",AJJ41="祝",AJJ41=0,AJK41=""),"　",MAX(IF(AND(AJK41&lt;=AKE14,AJM41&gt;AKF14),AKF14-AKE14,IF(AND(AJK41&gt;AKE14,AJM41&lt;=AKF14),AJM41-AJK41,IF(AND(AJK41&lt;=AKE14,AJM41&lt;=AKF14),AJM41-AKE14,IF(AND(AJK41&gt;AKE14,AJM41&gt;AKF14),AKF14-AJK41,0)))),0)),0)</f>
        <v>　</v>
      </c>
      <c r="AKF41" s="663"/>
      <c r="AKG41" s="664"/>
      <c r="AKH41" s="662" t="str">
        <f>IFERROR(IF(OR(AJJ41="日",AJJ41="祝",AJJ41=0,AJO41=0),"　",MAX(IF(AND(AJO41&gt;AKK14,AJQ41&gt;AKI14),0,IF(AND(AJO41&lt;=AKK14,AJO41&gt;AKH14,AJQ41&gt;AKI14),AKK14-AJO41,IF(AND(AJO41&lt;=AKK14,AJO41&lt;=AKH14,AJQ41&gt;AKI14),AKK14-AKH14,IF(AND(AJO41&gt;AKH14,AJQ41&lt;=AKI14),AJQ41-AJO41,IF(AND(AJO41&lt;=AKH14,AJQ41&lt;=AKI14),AJQ41-AKH14,0))))),0)),0)</f>
        <v>　</v>
      </c>
      <c r="AKI41" s="663"/>
      <c r="AKJ41" s="664"/>
      <c r="AKK41" s="662" t="str">
        <f>IFERROR(IF(OR(AJJ41="日",AJJ41="祝",AJJ41=0,AJO41=0),"　",MAX(IF(AND(AJO41&lt;=AKK14,AJQ41&gt;AKL14),AKL14-AKK14,IF(AJQ41&lt;=AKL14,0,IF(AND(AJO41&gt;AKK14,AJQ41&gt;AKL14),AKL14-AJO41,0))),0)),0)</f>
        <v>　</v>
      </c>
      <c r="AKL41" s="663"/>
      <c r="AKM41" s="664"/>
      <c r="AKN41" s="662" t="str">
        <f t="shared" si="16"/>
        <v>　</v>
      </c>
      <c r="AKO41" s="663"/>
      <c r="AKP41" s="664"/>
      <c r="AKQ41" s="665" t="str">
        <f>IF(AKT41="×",TIME(0,0,0),IF(ALD4="非常勤",AJS41,AKE41))</f>
        <v>　</v>
      </c>
      <c r="AKR41" s="666"/>
      <c r="AKS41" s="667"/>
      <c r="AKT41" s="265"/>
      <c r="AKU41" s="665" t="str">
        <f>IF(AKX41="×",TIME(0,0,0),IF(ALD4="非常勤",AJV41,AKH41))</f>
        <v>　</v>
      </c>
      <c r="AKV41" s="666"/>
      <c r="AKW41" s="667"/>
      <c r="AKX41" s="265"/>
      <c r="AKY41" s="665" t="str">
        <f>IF(ALB41="×",TIME(0,0,0),IF(ALD4="非常勤",AJY41,AKK41))</f>
        <v>　</v>
      </c>
      <c r="AKZ41" s="666"/>
      <c r="ALA41" s="667"/>
      <c r="ALB41" s="265"/>
      <c r="ALC41" s="665" t="str">
        <f>IF(ALF41="×",TIME(0,0,0),IF(ALD4="非常勤",AKB41,AKN41))</f>
        <v>　</v>
      </c>
      <c r="ALD41" s="666"/>
      <c r="ALE41" s="667"/>
      <c r="ALF41" s="265"/>
      <c r="ALG41" s="720"/>
      <c r="ALH41" s="720"/>
      <c r="ALI41" s="668"/>
      <c r="ALJ41" s="670"/>
      <c r="ALK41" s="669"/>
      <c r="ALL41" s="671"/>
      <c r="ALM41" s="672"/>
      <c r="ALN41" s="672"/>
      <c r="ALO41" s="673"/>
      <c r="ALP41" s="263">
        <f>'別表_個別勤務状況（1～60）'!$A$41</f>
        <v>27</v>
      </c>
      <c r="ALQ41" s="264" t="str">
        <f>'別表_個別勤務状況（1～60）'!$B$41</f>
        <v>火</v>
      </c>
      <c r="ALR41" s="660"/>
      <c r="ALS41" s="661"/>
      <c r="ALT41" s="660"/>
      <c r="ALU41" s="661"/>
      <c r="ALV41" s="660"/>
      <c r="ALW41" s="661"/>
      <c r="ALX41" s="660"/>
      <c r="ALY41" s="661"/>
      <c r="ALZ41" s="662" t="str">
        <f>IFERROR(IF(OR(ALQ41="日",ALQ41="祝",ALQ41=0,ALR41=""),"　",MAX(IF(AND(ALR41&lt;=ALZ14,ALT41&gt;AMA14),AMA14-ALZ14,IF(AND(ALR41&gt;ALZ14,ALT41&lt;=AMA14),ALT41-ALR41,IF(AND(ALR41&lt;=ALZ14,ALT41&lt;=AMA14),ALT41-ALZ14,IF(AND(ALR41&gt;ALZ14,ALT41&gt;AMA14),AMA14-ALR41,0)))),0)),0)</f>
        <v>　</v>
      </c>
      <c r="AMA41" s="663"/>
      <c r="AMB41" s="664"/>
      <c r="AMC41" s="662" t="str">
        <f>IFERROR(IF(OR(ALQ41="日",ALQ41="祝",ALQ41=0,ALV41=""),"　",MAX(IF(AND(ALV41&gt;AMF14,ALX41&gt;AMD14),0,IF(AND(ALV41&lt;=AMF14,ALV41&gt;AMC14,ALX41&gt;AMD14),AMF14-ALV41,IF(AND(ALV41&lt;=AMF14,ALV41&lt;=AMC14,ALX41&gt;AMD14),AMF14-AMC14,IF(AND(ALV41&gt;AMC14,ALX41&lt;=AMD14),ALX41-ALV41,IF(AND(ALV41&lt;=AMC14,ALX41&lt;=AMD14),ALX41-AMC14,0))))),0)),0)</f>
        <v>　</v>
      </c>
      <c r="AMD41" s="663"/>
      <c r="AME41" s="664"/>
      <c r="AMF41" s="662" t="str">
        <f>IFERROR(IF(OR(ALQ41="日",ALQ41="祝",ALQ41=0,ALV41=0),"　",MAX(IF(AND(ALV41&lt;=AMF14,ALX41&gt;AMG14),AMG14-AMF14,IF(ALX41&lt;=AMG14,0,IF(AND(ALV41&gt;AMF14,ALX41&gt;AMG14),AMG14-ALV41,0))),0)),0)</f>
        <v>　</v>
      </c>
      <c r="AMG41" s="663"/>
      <c r="AMH41" s="664"/>
      <c r="AMI41" s="662" t="str">
        <f>IFERROR(IF(OR(ALQ41="日",ALQ41="祝",ALQ41=0,ALV41=0),"　",MAX(IF(ALV41&gt;AMI14,ALX41-ALV41,IF(ALV41&lt;=AMI14,ALX41-AMI14,0)),0)),0)</f>
        <v>　</v>
      </c>
      <c r="AMJ41" s="663"/>
      <c r="AMK41" s="664"/>
      <c r="AML41" s="662" t="str">
        <f>IFERROR(IF(OR(ALQ41="日",ALQ41="祝",ALQ41=0,ALR41=""),"　",MAX(IF(AND(ALR41&lt;=AML14,ALT41&gt;AMM14),AMM14-AML14,IF(AND(ALR41&gt;AML14,ALT41&lt;=AMM14),ALT41-ALR41,IF(AND(ALR41&lt;=AML14,ALT41&lt;=AMM14),ALT41-AML14,IF(AND(ALR41&gt;AML14,ALT41&gt;AMM14),AMM14-ALR41,0)))),0)),0)</f>
        <v>　</v>
      </c>
      <c r="AMM41" s="663"/>
      <c r="AMN41" s="664"/>
      <c r="AMO41" s="662" t="str">
        <f>IFERROR(IF(OR(ALQ41="日",ALQ41="祝",ALQ41=0,ALV41=0),"　",MAX(IF(AND(ALV41&gt;AMR14,ALX41&gt;AMP14),0,IF(AND(ALV41&lt;=AMR14,ALV41&gt;AMO14,ALX41&gt;AMP14),AMR14-ALV41,IF(AND(ALV41&lt;=AMR14,ALV41&lt;=AMO14,ALX41&gt;AMP14),AMR14-AMO14,IF(AND(ALV41&gt;AMO14,ALX41&lt;=AMP14),ALX41-ALV41,IF(AND(ALV41&lt;=AMO14,ALX41&lt;=AMP14),ALX41-AMO14,0))))),0)),0)</f>
        <v>　</v>
      </c>
      <c r="AMP41" s="663"/>
      <c r="AMQ41" s="664"/>
      <c r="AMR41" s="662" t="str">
        <f>IFERROR(IF(OR(ALQ41="日",ALQ41="祝",ALQ41=0,ALV41=0),"　",MAX(IF(AND(ALV41&lt;=AMR14,ALX41&gt;AMS14),AMS14-AMR14,IF(ALX41&lt;=AMS14,0,IF(AND(ALV41&gt;AMR14,ALX41&gt;AMS14),AMS14-ALV41,0))),0)),0)</f>
        <v>　</v>
      </c>
      <c r="AMS41" s="663"/>
      <c r="AMT41" s="664"/>
      <c r="AMU41" s="662" t="str">
        <f t="shared" si="17"/>
        <v>　</v>
      </c>
      <c r="AMV41" s="663"/>
      <c r="AMW41" s="664"/>
      <c r="AMX41" s="665" t="str">
        <f>IF(ANA41="×",TIME(0,0,0),IF(ANK4="非常勤",ALZ41,AML41))</f>
        <v>　</v>
      </c>
      <c r="AMY41" s="666"/>
      <c r="AMZ41" s="667"/>
      <c r="ANA41" s="265"/>
      <c r="ANB41" s="665" t="str">
        <f>IF(ANE41="×",TIME(0,0,0),IF(ANK4="非常勤",AMC41,AMO41))</f>
        <v>　</v>
      </c>
      <c r="ANC41" s="666"/>
      <c r="AND41" s="667"/>
      <c r="ANE41" s="265"/>
      <c r="ANF41" s="665" t="str">
        <f>IF(ANI41="×",TIME(0,0,0),IF(ANK4="非常勤",AMF41,AMR41))</f>
        <v>　</v>
      </c>
      <c r="ANG41" s="666"/>
      <c r="ANH41" s="667"/>
      <c r="ANI41" s="265"/>
      <c r="ANJ41" s="665" t="str">
        <f>IF(ANM41="×",TIME(0,0,0),IF(ANK4="非常勤",AMI41,AMU41))</f>
        <v>　</v>
      </c>
      <c r="ANK41" s="666"/>
      <c r="ANL41" s="667"/>
      <c r="ANM41" s="265"/>
      <c r="ANN41" s="720"/>
      <c r="ANO41" s="720"/>
      <c r="ANP41" s="668"/>
      <c r="ANQ41" s="670"/>
      <c r="ANR41" s="669"/>
      <c r="ANS41" s="671"/>
      <c r="ANT41" s="672"/>
      <c r="ANU41" s="672"/>
      <c r="ANV41" s="673"/>
      <c r="ANW41" s="263">
        <f>'別表_個別勤務状況（1～60）'!$A$41</f>
        <v>27</v>
      </c>
      <c r="ANX41" s="264" t="str">
        <f>'別表_個別勤務状況（1～60）'!$B$41</f>
        <v>火</v>
      </c>
      <c r="ANY41" s="660"/>
      <c r="ANZ41" s="661"/>
      <c r="AOA41" s="660"/>
      <c r="AOB41" s="661"/>
      <c r="AOC41" s="660"/>
      <c r="AOD41" s="661"/>
      <c r="AOE41" s="660"/>
      <c r="AOF41" s="661"/>
      <c r="AOG41" s="662" t="str">
        <f>IFERROR(IF(OR(ANX41="日",ANX41="祝",ANX41=0,ANY41=""),"　",MAX(IF(AND(ANY41&lt;=AOG14,AOA41&gt;AOH14),AOH14-AOG14,IF(AND(ANY41&gt;AOG14,AOA41&lt;=AOH14),AOA41-ANY41,IF(AND(ANY41&lt;=AOG14,AOA41&lt;=AOH14),AOA41-AOG14,IF(AND(ANY41&gt;AOG14,AOA41&gt;AOH14),AOH14-ANY41,0)))),0)),0)</f>
        <v>　</v>
      </c>
      <c r="AOH41" s="663"/>
      <c r="AOI41" s="664"/>
      <c r="AOJ41" s="662" t="str">
        <f>IFERROR(IF(OR(ANX41="日",ANX41="祝",ANX41=0,AOC41=""),"　",MAX(IF(AND(AOC41&gt;AOM14,AOE41&gt;AOK14),0,IF(AND(AOC41&lt;=AOM14,AOC41&gt;AOJ14,AOE41&gt;AOK14),AOM14-AOC41,IF(AND(AOC41&lt;=AOM14,AOC41&lt;=AOJ14,AOE41&gt;AOK14),AOM14-AOJ14,IF(AND(AOC41&gt;AOJ14,AOE41&lt;=AOK14),AOE41-AOC41,IF(AND(AOC41&lt;=AOJ14,AOE41&lt;=AOK14),AOE41-AOJ14,0))))),0)),0)</f>
        <v>　</v>
      </c>
      <c r="AOK41" s="663"/>
      <c r="AOL41" s="664"/>
      <c r="AOM41" s="662" t="str">
        <f>IFERROR(IF(OR(ANX41="日",ANX41="祝",ANX41=0,AOC41=0),"　",MAX(IF(AND(AOC41&lt;=AOM14,AOE41&gt;AON14),AON14-AOM14,IF(AOE41&lt;=AON14,0,IF(AND(AOC41&gt;AOM14,AOE41&gt;AON14),AON14-AOC41,0))),0)),0)</f>
        <v>　</v>
      </c>
      <c r="AON41" s="663"/>
      <c r="AOO41" s="664"/>
      <c r="AOP41" s="662" t="str">
        <f>IFERROR(IF(OR(ANX41="日",ANX41="祝",ANX41=0,AOC41=0),"　",MAX(IF(AOC41&gt;AOP14,AOE41-AOC41,IF(AOC41&lt;=AOP14,AOE41-AOP14,0)),0)),0)</f>
        <v>　</v>
      </c>
      <c r="AOQ41" s="663"/>
      <c r="AOR41" s="664"/>
      <c r="AOS41" s="662" t="str">
        <f>IFERROR(IF(OR(ANX41="日",ANX41="祝",ANX41=0,ANY41=""),"　",MAX(IF(AND(ANY41&lt;=AOS14,AOA41&gt;AOT14),AOT14-AOS14,IF(AND(ANY41&gt;AOS14,AOA41&lt;=AOT14),AOA41-ANY41,IF(AND(ANY41&lt;=AOS14,AOA41&lt;=AOT14),AOA41-AOS14,IF(AND(ANY41&gt;AOS14,AOA41&gt;AOT14),AOT14-ANY41,0)))),0)),0)</f>
        <v>　</v>
      </c>
      <c r="AOT41" s="663"/>
      <c r="AOU41" s="664"/>
      <c r="AOV41" s="662" t="str">
        <f>IFERROR(IF(OR(ANX41="日",ANX41="祝",ANX41=0,AOC41=0),"　",MAX(IF(AND(AOC41&gt;AOY14,AOE41&gt;AOW14),0,IF(AND(AOC41&lt;=AOY14,AOC41&gt;AOV14,AOE41&gt;AOW14),AOY14-AOC41,IF(AND(AOC41&lt;=AOY14,AOC41&lt;=AOV14,AOE41&gt;AOW14),AOY14-AOV14,IF(AND(AOC41&gt;AOV14,AOE41&lt;=AOW14),AOE41-AOC41,IF(AND(AOC41&lt;=AOV14,AOE41&lt;=AOW14),AOE41-AOV14,0))))),0)),0)</f>
        <v>　</v>
      </c>
      <c r="AOW41" s="663"/>
      <c r="AOX41" s="664"/>
      <c r="AOY41" s="662" t="str">
        <f>IFERROR(IF(OR(ANX41="日",ANX41="祝",ANX41=0,AOC41=0),"　",MAX(IF(AND(AOC41&lt;=AOY14,AOE41&gt;AOZ14),AOZ14-AOY14,IF(AOE41&lt;=AOZ14,0,IF(AND(AOC41&gt;AOY14,AOE41&gt;AOZ14),AOZ14-AOC41,0))),0)),0)</f>
        <v>　</v>
      </c>
      <c r="AOZ41" s="663"/>
      <c r="APA41" s="664"/>
      <c r="APB41" s="662" t="str">
        <f t="shared" si="18"/>
        <v>　</v>
      </c>
      <c r="APC41" s="663"/>
      <c r="APD41" s="664"/>
      <c r="APE41" s="665" t="str">
        <f>IF(APH41="×",TIME(0,0,0),IF(APR4="非常勤",AOG41,AOS41))</f>
        <v>　</v>
      </c>
      <c r="APF41" s="666"/>
      <c r="APG41" s="667"/>
      <c r="APH41" s="265"/>
      <c r="API41" s="665" t="str">
        <f>IF(APL41="×",TIME(0,0,0),IF(APR4="非常勤",AOJ41,AOV41))</f>
        <v>　</v>
      </c>
      <c r="APJ41" s="666"/>
      <c r="APK41" s="667"/>
      <c r="APL41" s="265"/>
      <c r="APM41" s="665" t="str">
        <f>IF(APP41="×",TIME(0,0,0),IF(APR4="非常勤",AOM41,AOY41))</f>
        <v>　</v>
      </c>
      <c r="APN41" s="666"/>
      <c r="APO41" s="667"/>
      <c r="APP41" s="265"/>
      <c r="APQ41" s="665" t="str">
        <f>IF(APT41="×",TIME(0,0,0),IF(APR4="非常勤",AOP41,APB41))</f>
        <v>　</v>
      </c>
      <c r="APR41" s="666"/>
      <c r="APS41" s="667"/>
      <c r="APT41" s="265"/>
      <c r="APU41" s="720"/>
      <c r="APV41" s="720"/>
      <c r="APW41" s="668"/>
      <c r="APX41" s="670"/>
      <c r="APY41" s="669"/>
      <c r="APZ41" s="671"/>
      <c r="AQA41" s="672"/>
      <c r="AQB41" s="672"/>
      <c r="AQC41" s="673"/>
      <c r="AQD41" s="263">
        <f>'別表_個別勤務状況（1～60）'!$A$41</f>
        <v>27</v>
      </c>
      <c r="AQE41" s="264" t="str">
        <f>'別表_個別勤務状況（1～60）'!$B$41</f>
        <v>火</v>
      </c>
      <c r="AQF41" s="660"/>
      <c r="AQG41" s="661"/>
      <c r="AQH41" s="660"/>
      <c r="AQI41" s="661"/>
      <c r="AQJ41" s="660"/>
      <c r="AQK41" s="661"/>
      <c r="AQL41" s="660"/>
      <c r="AQM41" s="661"/>
      <c r="AQN41" s="662" t="str">
        <f>IFERROR(IF(OR(AQE41="日",AQE41="祝",AQE41=0,AQF41=""),"　",MAX(IF(AND(AQF41&lt;=AQN14,AQH41&gt;AQO14),AQO14-AQN14,IF(AND(AQF41&gt;AQN14,AQH41&lt;=AQO14),AQH41-AQF41,IF(AND(AQF41&lt;=AQN14,AQH41&lt;=AQO14),AQH41-AQN14,IF(AND(AQF41&gt;AQN14,AQH41&gt;AQO14),AQO14-AQF41,0)))),0)),0)</f>
        <v>　</v>
      </c>
      <c r="AQO41" s="663"/>
      <c r="AQP41" s="664"/>
      <c r="AQQ41" s="662" t="str">
        <f>IFERROR(IF(OR(AQE41="日",AQE41="祝",AQE41=0,AQJ41=""),"　",MAX(IF(AND(AQJ41&gt;AQT14,AQL41&gt;AQR14),0,IF(AND(AQJ41&lt;=AQT14,AQJ41&gt;AQQ14,AQL41&gt;AQR14),AQT14-AQJ41,IF(AND(AQJ41&lt;=AQT14,AQJ41&lt;=AQQ14,AQL41&gt;AQR14),AQT14-AQQ14,IF(AND(AQJ41&gt;AQQ14,AQL41&lt;=AQR14),AQL41-AQJ41,IF(AND(AQJ41&lt;=AQQ14,AQL41&lt;=AQR14),AQL41-AQQ14,0))))),0)),0)</f>
        <v>　</v>
      </c>
      <c r="AQR41" s="663"/>
      <c r="AQS41" s="664"/>
      <c r="AQT41" s="662" t="str">
        <f>IFERROR(IF(OR(AQE41="日",AQE41="祝",AQE41=0,AQJ41=0),"　",MAX(IF(AND(AQJ41&lt;=AQT14,AQL41&gt;AQU14),AQU14-AQT14,IF(AQL41&lt;=AQU14,0,IF(AND(AQJ41&gt;AQT14,AQL41&gt;AQU14),AQU14-AQJ41,0))),0)),0)</f>
        <v>　</v>
      </c>
      <c r="AQU41" s="663"/>
      <c r="AQV41" s="664"/>
      <c r="AQW41" s="662" t="str">
        <f>IFERROR(IF(OR(AQE41="日",AQE41="祝",AQE41=0,AQJ41=0),"　",MAX(IF(AQJ41&gt;AQW14,AQL41-AQJ41,IF(AQJ41&lt;=AQW14,AQL41-AQW14,0)),0)),0)</f>
        <v>　</v>
      </c>
      <c r="AQX41" s="663"/>
      <c r="AQY41" s="664"/>
      <c r="AQZ41" s="662" t="str">
        <f>IFERROR(IF(OR(AQE41="日",AQE41="祝",AQE41=0,AQF41=""),"　",MAX(IF(AND(AQF41&lt;=AQZ14,AQH41&gt;ARA14),ARA14-AQZ14,IF(AND(AQF41&gt;AQZ14,AQH41&lt;=ARA14),AQH41-AQF41,IF(AND(AQF41&lt;=AQZ14,AQH41&lt;=ARA14),AQH41-AQZ14,IF(AND(AQF41&gt;AQZ14,AQH41&gt;ARA14),ARA14-AQF41,0)))),0)),0)</f>
        <v>　</v>
      </c>
      <c r="ARA41" s="663"/>
      <c r="ARB41" s="664"/>
      <c r="ARC41" s="662" t="str">
        <f>IFERROR(IF(OR(AQE41="日",AQE41="祝",AQE41=0,AQJ41=0),"　",MAX(IF(AND(AQJ41&gt;ARF14,AQL41&gt;ARD14),0,IF(AND(AQJ41&lt;=ARF14,AQJ41&gt;ARC14,AQL41&gt;ARD14),ARF14-AQJ41,IF(AND(AQJ41&lt;=ARF14,AQJ41&lt;=ARC14,AQL41&gt;ARD14),ARF14-ARC14,IF(AND(AQJ41&gt;ARC14,AQL41&lt;=ARD14),AQL41-AQJ41,IF(AND(AQJ41&lt;=ARC14,AQL41&lt;=ARD14),AQL41-ARC14,0))))),0)),0)</f>
        <v>　</v>
      </c>
      <c r="ARD41" s="663"/>
      <c r="ARE41" s="664"/>
      <c r="ARF41" s="662" t="str">
        <f>IFERROR(IF(OR(AQE41="日",AQE41="祝",AQE41=0,AQJ41=0),"　",MAX(IF(AND(AQJ41&lt;=ARF14,AQL41&gt;ARG14),ARG14-ARF14,IF(AQL41&lt;=ARG14,0,IF(AND(AQJ41&gt;ARF14,AQL41&gt;ARG14),ARG14-AQJ41,0))),0)),0)</f>
        <v>　</v>
      </c>
      <c r="ARG41" s="663"/>
      <c r="ARH41" s="664"/>
      <c r="ARI41" s="662" t="str">
        <f t="shared" si="19"/>
        <v>　</v>
      </c>
      <c r="ARJ41" s="663"/>
      <c r="ARK41" s="664"/>
      <c r="ARL41" s="665" t="str">
        <f>IF(ARO41="×",TIME(0,0,0),IF(ARY4="非常勤",AQN41,AQZ41))</f>
        <v>　</v>
      </c>
      <c r="ARM41" s="666"/>
      <c r="ARN41" s="667"/>
      <c r="ARO41" s="265"/>
      <c r="ARP41" s="665" t="str">
        <f>IF(ARS41="×",TIME(0,0,0),IF(ARY4="非常勤",AQQ41,ARC41))</f>
        <v>　</v>
      </c>
      <c r="ARQ41" s="666"/>
      <c r="ARR41" s="667"/>
      <c r="ARS41" s="265"/>
      <c r="ART41" s="665" t="str">
        <f>IF(ARW41="×",TIME(0,0,0),IF(ARY4="非常勤",AQT41,ARF41))</f>
        <v>　</v>
      </c>
      <c r="ARU41" s="666"/>
      <c r="ARV41" s="667"/>
      <c r="ARW41" s="265"/>
      <c r="ARX41" s="665" t="str">
        <f>IF(ASA41="×",TIME(0,0,0),IF(ARY4="非常勤",AQW41,ARI41))</f>
        <v>　</v>
      </c>
      <c r="ARY41" s="666"/>
      <c r="ARZ41" s="667"/>
      <c r="ASA41" s="265"/>
      <c r="ASB41" s="720"/>
      <c r="ASC41" s="720"/>
      <c r="ASD41" s="668"/>
      <c r="ASE41" s="670"/>
      <c r="ASF41" s="669"/>
      <c r="ASG41" s="671"/>
      <c r="ASH41" s="672"/>
      <c r="ASI41" s="672"/>
      <c r="ASJ41" s="673"/>
      <c r="ASK41" s="263">
        <f>'別表_個別勤務状況（1～60）'!$A$41</f>
        <v>27</v>
      </c>
      <c r="ASL41" s="264" t="str">
        <f>'別表_個別勤務状況（1～60）'!$B$41</f>
        <v>火</v>
      </c>
      <c r="ASM41" s="660"/>
      <c r="ASN41" s="661"/>
      <c r="ASO41" s="660"/>
      <c r="ASP41" s="661"/>
      <c r="ASQ41" s="660"/>
      <c r="ASR41" s="661"/>
      <c r="ASS41" s="660"/>
      <c r="AST41" s="661"/>
      <c r="ASU41" s="662" t="str">
        <f>IFERROR(IF(OR(ASL41="日",ASL41="祝",ASL41=0,ASM41=""),"　",MAX(IF(AND(ASM41&lt;=ASU14,ASO41&gt;ASV14),ASV14-ASU14,IF(AND(ASM41&gt;ASU14,ASO41&lt;=ASV14),ASO41-ASM41,IF(AND(ASM41&lt;=ASU14,ASO41&lt;=ASV14),ASO41-ASU14,IF(AND(ASM41&gt;ASU14,ASO41&gt;ASV14),ASV14-ASM41,0)))),0)),0)</f>
        <v>　</v>
      </c>
      <c r="ASV41" s="663"/>
      <c r="ASW41" s="664"/>
      <c r="ASX41" s="662" t="str">
        <f>IFERROR(IF(OR(ASL41="日",ASL41="祝",ASL41=0,ASQ41=""),"　",MAX(IF(AND(ASQ41&gt;ATA14,ASS41&gt;ASY14),0,IF(AND(ASQ41&lt;=ATA14,ASQ41&gt;ASX14,ASS41&gt;ASY14),ATA14-ASQ41,IF(AND(ASQ41&lt;=ATA14,ASQ41&lt;=ASX14,ASS41&gt;ASY14),ATA14-ASX14,IF(AND(ASQ41&gt;ASX14,ASS41&lt;=ASY14),ASS41-ASQ41,IF(AND(ASQ41&lt;=ASX14,ASS41&lt;=ASY14),ASS41-ASX14,0))))),0)),0)</f>
        <v>　</v>
      </c>
      <c r="ASY41" s="663"/>
      <c r="ASZ41" s="664"/>
      <c r="ATA41" s="662" t="str">
        <f>IFERROR(IF(OR(ASL41="日",ASL41="祝",ASL41=0,ASQ41=0),"　",MAX(IF(AND(ASQ41&lt;=ATA14,ASS41&gt;ATB14),ATB14-ATA14,IF(ASS41&lt;=ATB14,0,IF(AND(ASQ41&gt;ATA14,ASS41&gt;ATB14),ATB14-ASQ41,0))),0)),0)</f>
        <v>　</v>
      </c>
      <c r="ATB41" s="663"/>
      <c r="ATC41" s="664"/>
      <c r="ATD41" s="662" t="str">
        <f>IFERROR(IF(OR(ASL41="日",ASL41="祝",ASL41=0,ASQ41=0),"　",MAX(IF(ASQ41&gt;ATD14,ASS41-ASQ41,IF(ASQ41&lt;=ATD14,ASS41-ATD14,0)),0)),0)</f>
        <v>　</v>
      </c>
      <c r="ATE41" s="663"/>
      <c r="ATF41" s="664"/>
      <c r="ATG41" s="662" t="str">
        <f>IFERROR(IF(OR(ASL41="日",ASL41="祝",ASL41=0,ASM41=""),"　",MAX(IF(AND(ASM41&lt;=ATG14,ASO41&gt;ATH14),ATH14-ATG14,IF(AND(ASM41&gt;ATG14,ASO41&lt;=ATH14),ASO41-ASM41,IF(AND(ASM41&lt;=ATG14,ASO41&lt;=ATH14),ASO41-ATG14,IF(AND(ASM41&gt;ATG14,ASO41&gt;ATH14),ATH14-ASM41,0)))),0)),0)</f>
        <v>　</v>
      </c>
      <c r="ATH41" s="663"/>
      <c r="ATI41" s="664"/>
      <c r="ATJ41" s="662" t="str">
        <f>IFERROR(IF(OR(ASL41="日",ASL41="祝",ASL41=0,ASQ41=0),"　",MAX(IF(AND(ASQ41&gt;ATM14,ASS41&gt;ATK14),0,IF(AND(ASQ41&lt;=ATM14,ASQ41&gt;ATJ14,ASS41&gt;ATK14),ATM14-ASQ41,IF(AND(ASQ41&lt;=ATM14,ASQ41&lt;=ATJ14,ASS41&gt;ATK14),ATM14-ATJ14,IF(AND(ASQ41&gt;ATJ14,ASS41&lt;=ATK14),ASS41-ASQ41,IF(AND(ASQ41&lt;=ATJ14,ASS41&lt;=ATK14),ASS41-ATJ14,0))))),0)),0)</f>
        <v>　</v>
      </c>
      <c r="ATK41" s="663"/>
      <c r="ATL41" s="664"/>
      <c r="ATM41" s="662" t="str">
        <f>IFERROR(IF(OR(ASL41="日",ASL41="祝",ASL41=0,ASQ41=0),"　",MAX(IF(AND(ASQ41&lt;=ATM14,ASS41&gt;ATN14),ATN14-ATM14,IF(ASS41&lt;=ATN14,0,IF(AND(ASQ41&gt;ATM14,ASS41&gt;ATN14),ATN14-ASQ41,0))),0)),0)</f>
        <v>　</v>
      </c>
      <c r="ATN41" s="663"/>
      <c r="ATO41" s="664"/>
      <c r="ATP41" s="662" t="str">
        <f t="shared" si="20"/>
        <v>　</v>
      </c>
      <c r="ATQ41" s="663"/>
      <c r="ATR41" s="664"/>
      <c r="ATS41" s="665" t="str">
        <f>IF(ATV41="×",TIME(0,0,0),IF(AUF4="非常勤",ASU41,ATG41))</f>
        <v>　</v>
      </c>
      <c r="ATT41" s="666"/>
      <c r="ATU41" s="667"/>
      <c r="ATV41" s="265"/>
      <c r="ATW41" s="665" t="str">
        <f>IF(ATZ41="×",TIME(0,0,0),IF(AUF4="非常勤",ASX41,ATJ41))</f>
        <v>　</v>
      </c>
      <c r="ATX41" s="666"/>
      <c r="ATY41" s="667"/>
      <c r="ATZ41" s="265"/>
      <c r="AUA41" s="665" t="str">
        <f>IF(AUD41="×",TIME(0,0,0),IF(AUF4="非常勤",ATA41,ATM41))</f>
        <v>　</v>
      </c>
      <c r="AUB41" s="666"/>
      <c r="AUC41" s="667"/>
      <c r="AUD41" s="265"/>
      <c r="AUE41" s="665" t="str">
        <f>IF(AUH41="×",TIME(0,0,0),IF(AUF4="非常勤",ATD41,ATP41))</f>
        <v>　</v>
      </c>
      <c r="AUF41" s="666"/>
      <c r="AUG41" s="667"/>
      <c r="AUH41" s="265"/>
      <c r="AUI41" s="720"/>
      <c r="AUJ41" s="720"/>
      <c r="AUK41" s="668"/>
      <c r="AUL41" s="670"/>
      <c r="AUM41" s="669"/>
      <c r="AUN41" s="671"/>
      <c r="AUO41" s="672"/>
      <c r="AUP41" s="672"/>
      <c r="AUQ41" s="673"/>
      <c r="AUR41" s="263">
        <f>'別表_個別勤務状況（1～60）'!$A$41</f>
        <v>27</v>
      </c>
      <c r="AUS41" s="264" t="str">
        <f>'別表_個別勤務状況（1～60）'!$B$41</f>
        <v>火</v>
      </c>
      <c r="AUT41" s="660"/>
      <c r="AUU41" s="661"/>
      <c r="AUV41" s="660"/>
      <c r="AUW41" s="661"/>
      <c r="AUX41" s="660"/>
      <c r="AUY41" s="661"/>
      <c r="AUZ41" s="660"/>
      <c r="AVA41" s="661"/>
      <c r="AVB41" s="662" t="str">
        <f>IFERROR(IF(OR(AUS41="日",AUS41="祝",AUS41=0,AUT41=""),"　",MAX(IF(AND(AUT41&lt;=AVB14,AUV41&gt;AVC14),AVC14-AVB14,IF(AND(AUT41&gt;AVB14,AUV41&lt;=AVC14),AUV41-AUT41,IF(AND(AUT41&lt;=AVB14,AUV41&lt;=AVC14),AUV41-AVB14,IF(AND(AUT41&gt;AVB14,AUV41&gt;AVC14),AVC14-AUT41,0)))),0)),0)</f>
        <v>　</v>
      </c>
      <c r="AVC41" s="663"/>
      <c r="AVD41" s="664"/>
      <c r="AVE41" s="662" t="str">
        <f>IFERROR(IF(OR(AUS41="日",AUS41="祝",AUS41=0,AUX41=""),"　",MAX(IF(AND(AUX41&gt;AVH14,AUZ41&gt;AVF14),0,IF(AND(AUX41&lt;=AVH14,AUX41&gt;AVE14,AUZ41&gt;AVF14),AVH14-AUX41,IF(AND(AUX41&lt;=AVH14,AUX41&lt;=AVE14,AUZ41&gt;AVF14),AVH14-AVE14,IF(AND(AUX41&gt;AVE14,AUZ41&lt;=AVF14),AUZ41-AUX41,IF(AND(AUX41&lt;=AVE14,AUZ41&lt;=AVF14),AUZ41-AVE14,0))))),0)),0)</f>
        <v>　</v>
      </c>
      <c r="AVF41" s="663"/>
      <c r="AVG41" s="664"/>
      <c r="AVH41" s="662" t="str">
        <f>IFERROR(IF(OR(AUS41="日",AUS41="祝",AUS41=0,AUX41=0),"　",MAX(IF(AND(AUX41&lt;=AVH14,AUZ41&gt;AVI14),AVI14-AVH14,IF(AUZ41&lt;=AVI14,0,IF(AND(AUX41&gt;AVH14,AUZ41&gt;AVI14),AVI14-AUX41,0))),0)),0)</f>
        <v>　</v>
      </c>
      <c r="AVI41" s="663"/>
      <c r="AVJ41" s="664"/>
      <c r="AVK41" s="662" t="str">
        <f>IFERROR(IF(OR(AUS41="日",AUS41="祝",AUS41=0,AUX41=0),"　",MAX(IF(AUX41&gt;AVK14,AUZ41-AUX41,IF(AUX41&lt;=AVK14,AUZ41-AVK14,0)),0)),0)</f>
        <v>　</v>
      </c>
      <c r="AVL41" s="663"/>
      <c r="AVM41" s="664"/>
      <c r="AVN41" s="662" t="str">
        <f>IFERROR(IF(OR(AUS41="日",AUS41="祝",AUS41=0,AUT41=""),"　",MAX(IF(AND(AUT41&lt;=AVN14,AUV41&gt;AVO14),AVO14-AVN14,IF(AND(AUT41&gt;AVN14,AUV41&lt;=AVO14),AUV41-AUT41,IF(AND(AUT41&lt;=AVN14,AUV41&lt;=AVO14),AUV41-AVN14,IF(AND(AUT41&gt;AVN14,AUV41&gt;AVO14),AVO14-AUT41,0)))),0)),0)</f>
        <v>　</v>
      </c>
      <c r="AVO41" s="663"/>
      <c r="AVP41" s="664"/>
      <c r="AVQ41" s="662" t="str">
        <f>IFERROR(IF(OR(AUS41="日",AUS41="祝",AUS41=0,AUX41=0),"　",MAX(IF(AND(AUX41&gt;AVT14,AUZ41&gt;AVR14),0,IF(AND(AUX41&lt;=AVT14,AUX41&gt;AVQ14,AUZ41&gt;AVR14),AVT14-AUX41,IF(AND(AUX41&lt;=AVT14,AUX41&lt;=AVQ14,AUZ41&gt;AVR14),AVT14-AVQ14,IF(AND(AUX41&gt;AVQ14,AUZ41&lt;=AVR14),AUZ41-AUX41,IF(AND(AUX41&lt;=AVQ14,AUZ41&lt;=AVR14),AUZ41-AVQ14,0))))),0)),0)</f>
        <v>　</v>
      </c>
      <c r="AVR41" s="663"/>
      <c r="AVS41" s="664"/>
      <c r="AVT41" s="662" t="str">
        <f>IFERROR(IF(OR(AUS41="日",AUS41="祝",AUS41=0,AUX41=0),"　",MAX(IF(AND(AUX41&lt;=AVT14,AUZ41&gt;AVU14),AVU14-AVT14,IF(AUZ41&lt;=AVU14,0,IF(AND(AUX41&gt;AVT14,AUZ41&gt;AVU14),AVU14-AUX41,0))),0)),0)</f>
        <v>　</v>
      </c>
      <c r="AVU41" s="663"/>
      <c r="AVV41" s="664"/>
      <c r="AVW41" s="662" t="str">
        <f t="shared" si="21"/>
        <v>　</v>
      </c>
      <c r="AVX41" s="663"/>
      <c r="AVY41" s="664"/>
      <c r="AVZ41" s="665" t="str">
        <f>IF(AWC41="×",TIME(0,0,0),IF(AWM4="非常勤",AVB41,AVN41))</f>
        <v>　</v>
      </c>
      <c r="AWA41" s="666"/>
      <c r="AWB41" s="667"/>
      <c r="AWC41" s="265"/>
      <c r="AWD41" s="665" t="str">
        <f>IF(AWG41="×",TIME(0,0,0),IF(AWM4="非常勤",AVE41,AVQ41))</f>
        <v>　</v>
      </c>
      <c r="AWE41" s="666"/>
      <c r="AWF41" s="667"/>
      <c r="AWG41" s="265"/>
      <c r="AWH41" s="665" t="str">
        <f>IF(AWK41="×",TIME(0,0,0),IF(AWM4="非常勤",AVH41,AVT41))</f>
        <v>　</v>
      </c>
      <c r="AWI41" s="666"/>
      <c r="AWJ41" s="667"/>
      <c r="AWK41" s="265"/>
      <c r="AWL41" s="665" t="str">
        <f>IF(AWO41="×",TIME(0,0,0),IF(AWM4="非常勤",AVK41,AVW41))</f>
        <v>　</v>
      </c>
      <c r="AWM41" s="666"/>
      <c r="AWN41" s="667"/>
      <c r="AWO41" s="265"/>
      <c r="AWP41" s="720"/>
      <c r="AWQ41" s="720"/>
      <c r="AWR41" s="668"/>
      <c r="AWS41" s="670"/>
      <c r="AWT41" s="669"/>
      <c r="AWU41" s="671"/>
      <c r="AWV41" s="672"/>
      <c r="AWW41" s="672"/>
      <c r="AWX41" s="673"/>
      <c r="AWY41" s="263">
        <f>'別表_個別勤務状況（1～60）'!$A$41</f>
        <v>27</v>
      </c>
      <c r="AWZ41" s="264" t="str">
        <f>'別表_個別勤務状況（1～60）'!$B$41</f>
        <v>火</v>
      </c>
      <c r="AXA41" s="660"/>
      <c r="AXB41" s="661"/>
      <c r="AXC41" s="660"/>
      <c r="AXD41" s="661"/>
      <c r="AXE41" s="660"/>
      <c r="AXF41" s="661"/>
      <c r="AXG41" s="660"/>
      <c r="AXH41" s="661"/>
      <c r="AXI41" s="662" t="str">
        <f>IFERROR(IF(OR(AWZ41="日",AWZ41="祝",AWZ41=0,AXA41=""),"　",MAX(IF(AND(AXA41&lt;=AXI14,AXC41&gt;AXJ14),AXJ14-AXI14,IF(AND(AXA41&gt;AXI14,AXC41&lt;=AXJ14),AXC41-AXA41,IF(AND(AXA41&lt;=AXI14,AXC41&lt;=AXJ14),AXC41-AXI14,IF(AND(AXA41&gt;AXI14,AXC41&gt;AXJ14),AXJ14-AXA41,0)))),0)),0)</f>
        <v>　</v>
      </c>
      <c r="AXJ41" s="663"/>
      <c r="AXK41" s="664"/>
      <c r="AXL41" s="662" t="str">
        <f>IFERROR(IF(OR(AWZ41="日",AWZ41="祝",AWZ41=0,AXE41=""),"　",MAX(IF(AND(AXE41&gt;AXO14,AXG41&gt;AXM14),0,IF(AND(AXE41&lt;=AXO14,AXE41&gt;AXL14,AXG41&gt;AXM14),AXO14-AXE41,IF(AND(AXE41&lt;=AXO14,AXE41&lt;=AXL14,AXG41&gt;AXM14),AXO14-AXL14,IF(AND(AXE41&gt;AXL14,AXG41&lt;=AXM14),AXG41-AXE41,IF(AND(AXE41&lt;=AXL14,AXG41&lt;=AXM14),AXG41-AXL14,0))))),0)),0)</f>
        <v>　</v>
      </c>
      <c r="AXM41" s="663"/>
      <c r="AXN41" s="664"/>
      <c r="AXO41" s="662" t="str">
        <f>IFERROR(IF(OR(AWZ41="日",AWZ41="祝",AWZ41=0,AXE41=0),"　",MAX(IF(AND(AXE41&lt;=AXO14,AXG41&gt;AXP14),AXP14-AXO14,IF(AXG41&lt;=AXP14,0,IF(AND(AXE41&gt;AXO14,AXG41&gt;AXP14),AXP14-AXE41,0))),0)),0)</f>
        <v>　</v>
      </c>
      <c r="AXP41" s="663"/>
      <c r="AXQ41" s="664"/>
      <c r="AXR41" s="662" t="str">
        <f>IFERROR(IF(OR(AWZ41="日",AWZ41="祝",AWZ41=0,AXE41=0),"　",MAX(IF(AXE41&gt;AXR14,AXG41-AXE41,IF(AXE41&lt;=AXR14,AXG41-AXR14,0)),0)),0)</f>
        <v>　</v>
      </c>
      <c r="AXS41" s="663"/>
      <c r="AXT41" s="664"/>
      <c r="AXU41" s="662" t="str">
        <f>IFERROR(IF(OR(AWZ41="日",AWZ41="祝",AWZ41=0,AXA41=""),"　",MAX(IF(AND(AXA41&lt;=AXU14,AXC41&gt;AXV14),AXV14-AXU14,IF(AND(AXA41&gt;AXU14,AXC41&lt;=AXV14),AXC41-AXA41,IF(AND(AXA41&lt;=AXU14,AXC41&lt;=AXV14),AXC41-AXU14,IF(AND(AXA41&gt;AXU14,AXC41&gt;AXV14),AXV14-AXA41,0)))),0)),0)</f>
        <v>　</v>
      </c>
      <c r="AXV41" s="663"/>
      <c r="AXW41" s="664"/>
      <c r="AXX41" s="662" t="str">
        <f>IFERROR(IF(OR(AWZ41="日",AWZ41="祝",AWZ41=0,AXE41=0),"　",MAX(IF(AND(AXE41&gt;AYA14,AXG41&gt;AXY14),0,IF(AND(AXE41&lt;=AYA14,AXE41&gt;AXX14,AXG41&gt;AXY14),AYA14-AXE41,IF(AND(AXE41&lt;=AYA14,AXE41&lt;=AXX14,AXG41&gt;AXY14),AYA14-AXX14,IF(AND(AXE41&gt;AXX14,AXG41&lt;=AXY14),AXG41-AXE41,IF(AND(AXE41&lt;=AXX14,AXG41&lt;=AXY14),AXG41-AXX14,0))))),0)),0)</f>
        <v>　</v>
      </c>
      <c r="AXY41" s="663"/>
      <c r="AXZ41" s="664"/>
      <c r="AYA41" s="662" t="str">
        <f>IFERROR(IF(OR(AWZ41="日",AWZ41="祝",AWZ41=0,AXE41=0),"　",MAX(IF(AND(AXE41&lt;=AYA14,AXG41&gt;AYB14),AYB14-AYA14,IF(AXG41&lt;=AYB14,0,IF(AND(AXE41&gt;AYA14,AXG41&gt;AYB14),AYB14-AXE41,0))),0)),0)</f>
        <v>　</v>
      </c>
      <c r="AYB41" s="663"/>
      <c r="AYC41" s="664"/>
      <c r="AYD41" s="662" t="str">
        <f t="shared" si="22"/>
        <v>　</v>
      </c>
      <c r="AYE41" s="663"/>
      <c r="AYF41" s="664"/>
      <c r="AYG41" s="665" t="str">
        <f>IF(AYJ41="×",TIME(0,0,0),IF(AYT4="非常勤",AXI41,AXU41))</f>
        <v>　</v>
      </c>
      <c r="AYH41" s="666"/>
      <c r="AYI41" s="667"/>
      <c r="AYJ41" s="265"/>
      <c r="AYK41" s="665" t="str">
        <f>IF(AYN41="×",TIME(0,0,0),IF(AYT4="非常勤",AXL41,AXX41))</f>
        <v>　</v>
      </c>
      <c r="AYL41" s="666"/>
      <c r="AYM41" s="667"/>
      <c r="AYN41" s="265"/>
      <c r="AYO41" s="665" t="str">
        <f>IF(AYR41="×",TIME(0,0,0),IF(AYT4="非常勤",AXO41,AYA41))</f>
        <v>　</v>
      </c>
      <c r="AYP41" s="666"/>
      <c r="AYQ41" s="667"/>
      <c r="AYR41" s="265"/>
      <c r="AYS41" s="665" t="str">
        <f>IF(AYV41="×",TIME(0,0,0),IF(AYT4="非常勤",AXR41,AYD41))</f>
        <v>　</v>
      </c>
      <c r="AYT41" s="666"/>
      <c r="AYU41" s="667"/>
      <c r="AYV41" s="265"/>
      <c r="AYW41" s="720"/>
      <c r="AYX41" s="720"/>
      <c r="AYY41" s="668"/>
      <c r="AYZ41" s="670"/>
      <c r="AZA41" s="669"/>
      <c r="AZB41" s="671"/>
      <c r="AZC41" s="672"/>
      <c r="AZD41" s="672"/>
      <c r="AZE41" s="673"/>
      <c r="AZF41" s="263">
        <f>'別表_個別勤務状況（1～60）'!$A$41</f>
        <v>27</v>
      </c>
      <c r="AZG41" s="264" t="str">
        <f>'別表_個別勤務状況（1～60）'!$B$41</f>
        <v>火</v>
      </c>
      <c r="AZH41" s="660"/>
      <c r="AZI41" s="661"/>
      <c r="AZJ41" s="660"/>
      <c r="AZK41" s="661"/>
      <c r="AZL41" s="660"/>
      <c r="AZM41" s="661"/>
      <c r="AZN41" s="660"/>
      <c r="AZO41" s="661"/>
      <c r="AZP41" s="662" t="str">
        <f>IFERROR(IF(OR(AZG41="日",AZG41="祝",AZG41=0,AZH41=""),"　",MAX(IF(AND(AZH41&lt;=AZP14,AZJ41&gt;AZQ14),AZQ14-AZP14,IF(AND(AZH41&gt;AZP14,AZJ41&lt;=AZQ14),AZJ41-AZH41,IF(AND(AZH41&lt;=AZP14,AZJ41&lt;=AZQ14),AZJ41-AZP14,IF(AND(AZH41&gt;AZP14,AZJ41&gt;AZQ14),AZQ14-AZH41,0)))),0)),0)</f>
        <v>　</v>
      </c>
      <c r="AZQ41" s="663"/>
      <c r="AZR41" s="664"/>
      <c r="AZS41" s="662" t="str">
        <f>IFERROR(IF(OR(AZG41="日",AZG41="祝",AZG41=0,AZL41=""),"　",MAX(IF(AND(AZL41&gt;AZV14,AZN41&gt;AZT14),0,IF(AND(AZL41&lt;=AZV14,AZL41&gt;AZS14,AZN41&gt;AZT14),AZV14-AZL41,IF(AND(AZL41&lt;=AZV14,AZL41&lt;=AZS14,AZN41&gt;AZT14),AZV14-AZS14,IF(AND(AZL41&gt;AZS14,AZN41&lt;=AZT14),AZN41-AZL41,IF(AND(AZL41&lt;=AZS14,AZN41&lt;=AZT14),AZN41-AZS14,0))))),0)),0)</f>
        <v>　</v>
      </c>
      <c r="AZT41" s="663"/>
      <c r="AZU41" s="664"/>
      <c r="AZV41" s="662" t="str">
        <f>IFERROR(IF(OR(AZG41="日",AZG41="祝",AZG41=0,AZL41=0),"　",MAX(IF(AND(AZL41&lt;=AZV14,AZN41&gt;AZW14),AZW14-AZV14,IF(AZN41&lt;=AZW14,0,IF(AND(AZL41&gt;AZV14,AZN41&gt;AZW14),AZW14-AZL41,0))),0)),0)</f>
        <v>　</v>
      </c>
      <c r="AZW41" s="663"/>
      <c r="AZX41" s="664"/>
      <c r="AZY41" s="662" t="str">
        <f>IFERROR(IF(OR(AZG41="日",AZG41="祝",AZG41=0,AZL41=0),"　",MAX(IF(AZL41&gt;AZY14,AZN41-AZL41,IF(AZL41&lt;=AZY14,AZN41-AZY14,0)),0)),0)</f>
        <v>　</v>
      </c>
      <c r="AZZ41" s="663"/>
      <c r="BAA41" s="664"/>
      <c r="BAB41" s="662" t="str">
        <f>IFERROR(IF(OR(AZG41="日",AZG41="祝",AZG41=0,AZH41=""),"　",MAX(IF(AND(AZH41&lt;=BAB14,AZJ41&gt;BAC14),BAC14-BAB14,IF(AND(AZH41&gt;BAB14,AZJ41&lt;=BAC14),AZJ41-AZH41,IF(AND(AZH41&lt;=BAB14,AZJ41&lt;=BAC14),AZJ41-BAB14,IF(AND(AZH41&gt;BAB14,AZJ41&gt;BAC14),BAC14-AZH41,0)))),0)),0)</f>
        <v>　</v>
      </c>
      <c r="BAC41" s="663"/>
      <c r="BAD41" s="664"/>
      <c r="BAE41" s="662" t="str">
        <f>IFERROR(IF(OR(AZG41="日",AZG41="祝",AZG41=0,AZL41=0),"　",MAX(IF(AND(AZL41&gt;BAH14,AZN41&gt;BAF14),0,IF(AND(AZL41&lt;=BAH14,AZL41&gt;BAE14,AZN41&gt;BAF14),BAH14-AZL41,IF(AND(AZL41&lt;=BAH14,AZL41&lt;=BAE14,AZN41&gt;BAF14),BAH14-BAE14,IF(AND(AZL41&gt;BAE14,AZN41&lt;=BAF14),AZN41-AZL41,IF(AND(AZL41&lt;=BAE14,AZN41&lt;=BAF14),AZN41-BAE14,0))))),0)),0)</f>
        <v>　</v>
      </c>
      <c r="BAF41" s="663"/>
      <c r="BAG41" s="664"/>
      <c r="BAH41" s="662" t="str">
        <f>IFERROR(IF(OR(AZG41="日",AZG41="祝",AZG41=0,AZL41=0),"　",MAX(IF(AND(AZL41&lt;=BAH14,AZN41&gt;BAI14),BAI14-BAH14,IF(AZN41&lt;=BAI14,0,IF(AND(AZL41&gt;BAH14,AZN41&gt;BAI14),BAI14-AZL41,0))),0)),0)</f>
        <v>　</v>
      </c>
      <c r="BAI41" s="663"/>
      <c r="BAJ41" s="664"/>
      <c r="BAK41" s="662" t="str">
        <f t="shared" si="23"/>
        <v>　</v>
      </c>
      <c r="BAL41" s="663"/>
      <c r="BAM41" s="664"/>
      <c r="BAN41" s="665" t="str">
        <f>IF(BAQ41="×",TIME(0,0,0),IF(BBA4="非常勤",AZP41,BAB41))</f>
        <v>　</v>
      </c>
      <c r="BAO41" s="666"/>
      <c r="BAP41" s="667"/>
      <c r="BAQ41" s="265"/>
      <c r="BAR41" s="665" t="str">
        <f>IF(BAU41="×",TIME(0,0,0),IF(BBA4="非常勤",AZS41,BAE41))</f>
        <v>　</v>
      </c>
      <c r="BAS41" s="666"/>
      <c r="BAT41" s="667"/>
      <c r="BAU41" s="265"/>
      <c r="BAV41" s="665" t="str">
        <f>IF(BAY41="×",TIME(0,0,0),IF(BBA4="非常勤",AZV41,BAH41))</f>
        <v>　</v>
      </c>
      <c r="BAW41" s="666"/>
      <c r="BAX41" s="667"/>
      <c r="BAY41" s="265"/>
      <c r="BAZ41" s="665" t="str">
        <f>IF(BBC41="×",TIME(0,0,0),IF(BBA4="非常勤",AZY41,BAK41))</f>
        <v>　</v>
      </c>
      <c r="BBA41" s="666"/>
      <c r="BBB41" s="667"/>
      <c r="BBC41" s="265"/>
      <c r="BBD41" s="720"/>
      <c r="BBE41" s="720"/>
      <c r="BBF41" s="668"/>
      <c r="BBG41" s="670"/>
      <c r="BBH41" s="669"/>
      <c r="BBI41" s="671"/>
      <c r="BBJ41" s="672"/>
      <c r="BBK41" s="672"/>
      <c r="BBL41" s="673"/>
      <c r="BBM41" s="263">
        <f>'別表_個別勤務状況（1～60）'!$A$41</f>
        <v>27</v>
      </c>
      <c r="BBN41" s="264" t="str">
        <f>'別表_個別勤務状況（1～60）'!$B$41</f>
        <v>火</v>
      </c>
      <c r="BBO41" s="660"/>
      <c r="BBP41" s="661"/>
      <c r="BBQ41" s="660"/>
      <c r="BBR41" s="661"/>
      <c r="BBS41" s="660"/>
      <c r="BBT41" s="661"/>
      <c r="BBU41" s="660"/>
      <c r="BBV41" s="661"/>
      <c r="BBW41" s="662" t="str">
        <f>IFERROR(IF(OR(BBN41="日",BBN41="祝",BBN41=0,BBO41=""),"　",MAX(IF(AND(BBO41&lt;=BBW14,BBQ41&gt;BBX14),BBX14-BBW14,IF(AND(BBO41&gt;BBW14,BBQ41&lt;=BBX14),BBQ41-BBO41,IF(AND(BBO41&lt;=BBW14,BBQ41&lt;=BBX14),BBQ41-BBW14,IF(AND(BBO41&gt;BBW14,BBQ41&gt;BBX14),BBX14-BBO41,0)))),0)),0)</f>
        <v>　</v>
      </c>
      <c r="BBX41" s="663"/>
      <c r="BBY41" s="664"/>
      <c r="BBZ41" s="662" t="str">
        <f>IFERROR(IF(OR(BBN41="日",BBN41="祝",BBN41=0,BBS41=""),"　",MAX(IF(AND(BBS41&gt;BCC14,BBU41&gt;BCA14),0,IF(AND(BBS41&lt;=BCC14,BBS41&gt;BBZ14,BBU41&gt;BCA14),BCC14-BBS41,IF(AND(BBS41&lt;=BCC14,BBS41&lt;=BBZ14,BBU41&gt;BCA14),BCC14-BBZ14,IF(AND(BBS41&gt;BBZ14,BBU41&lt;=BCA14),BBU41-BBS41,IF(AND(BBS41&lt;=BBZ14,BBU41&lt;=BCA14),BBU41-BBZ14,0))))),0)),0)</f>
        <v>　</v>
      </c>
      <c r="BCA41" s="663"/>
      <c r="BCB41" s="664"/>
      <c r="BCC41" s="662" t="str">
        <f>IFERROR(IF(OR(BBN41="日",BBN41="祝",BBN41=0,BBS41=0),"　",MAX(IF(AND(BBS41&lt;=BCC14,BBU41&gt;BCD14),BCD14-BCC14,IF(BBU41&lt;=BCD14,0,IF(AND(BBS41&gt;BCC14,BBU41&gt;BCD14),BCD14-BBS41,0))),0)),0)</f>
        <v>　</v>
      </c>
      <c r="BCD41" s="663"/>
      <c r="BCE41" s="664"/>
      <c r="BCF41" s="662" t="str">
        <f>IFERROR(IF(OR(BBN41="日",BBN41="祝",BBN41=0,BBS41=0),"　",MAX(IF(BBS41&gt;BCF14,BBU41-BBS41,IF(BBS41&lt;=BCF14,BBU41-BCF14,0)),0)),0)</f>
        <v>　</v>
      </c>
      <c r="BCG41" s="663"/>
      <c r="BCH41" s="664"/>
      <c r="BCI41" s="662" t="str">
        <f>IFERROR(IF(OR(BBN41="日",BBN41="祝",BBN41=0,BBO41=""),"　",MAX(IF(AND(BBO41&lt;=BCI14,BBQ41&gt;BCJ14),BCJ14-BCI14,IF(AND(BBO41&gt;BCI14,BBQ41&lt;=BCJ14),BBQ41-BBO41,IF(AND(BBO41&lt;=BCI14,BBQ41&lt;=BCJ14),BBQ41-BCI14,IF(AND(BBO41&gt;BCI14,BBQ41&gt;BCJ14),BCJ14-BBO41,0)))),0)),0)</f>
        <v>　</v>
      </c>
      <c r="BCJ41" s="663"/>
      <c r="BCK41" s="664"/>
      <c r="BCL41" s="662" t="str">
        <f>IFERROR(IF(OR(BBN41="日",BBN41="祝",BBN41=0,BBS41=0),"　",MAX(IF(AND(BBS41&gt;BCO14,BBU41&gt;BCM14),0,IF(AND(BBS41&lt;=BCO14,BBS41&gt;BCL14,BBU41&gt;BCM14),BCO14-BBS41,IF(AND(BBS41&lt;=BCO14,BBS41&lt;=BCL14,BBU41&gt;BCM14),BCO14-BCL14,IF(AND(BBS41&gt;BCL14,BBU41&lt;=BCM14),BBU41-BBS41,IF(AND(BBS41&lt;=BCL14,BBU41&lt;=BCM14),BBU41-BCL14,0))))),0)),0)</f>
        <v>　</v>
      </c>
      <c r="BCM41" s="663"/>
      <c r="BCN41" s="664"/>
      <c r="BCO41" s="662" t="str">
        <f>IFERROR(IF(OR(BBN41="日",BBN41="祝",BBN41=0,BBS41=0),"　",MAX(IF(AND(BBS41&lt;=BCO14,BBU41&gt;BCP14),BCP14-BCO14,IF(BBU41&lt;=BCP14,0,IF(AND(BBS41&gt;BCO14,BBU41&gt;BCP14),BCP14-BBS41,0))),0)),0)</f>
        <v>　</v>
      </c>
      <c r="BCP41" s="663"/>
      <c r="BCQ41" s="664"/>
      <c r="BCR41" s="662" t="str">
        <f t="shared" si="24"/>
        <v>　</v>
      </c>
      <c r="BCS41" s="663"/>
      <c r="BCT41" s="664"/>
      <c r="BCU41" s="665" t="str">
        <f>IF(BCX41="×",TIME(0,0,0),IF(BDH4="非常勤",BBW41,BCI41))</f>
        <v>　</v>
      </c>
      <c r="BCV41" s="666"/>
      <c r="BCW41" s="667"/>
      <c r="BCX41" s="265"/>
      <c r="BCY41" s="665" t="str">
        <f>IF(BDB41="×",TIME(0,0,0),IF(BDH4="非常勤",BBZ41,BCL41))</f>
        <v>　</v>
      </c>
      <c r="BCZ41" s="666"/>
      <c r="BDA41" s="667"/>
      <c r="BDB41" s="265"/>
      <c r="BDC41" s="665" t="str">
        <f>IF(BDF41="×",TIME(0,0,0),IF(BDH4="非常勤",BCC41,BCO41))</f>
        <v>　</v>
      </c>
      <c r="BDD41" s="666"/>
      <c r="BDE41" s="667"/>
      <c r="BDF41" s="265"/>
      <c r="BDG41" s="665" t="str">
        <f>IF(BDJ41="×",TIME(0,0,0),IF(BDH4="非常勤",BCF41,BCR41))</f>
        <v>　</v>
      </c>
      <c r="BDH41" s="666"/>
      <c r="BDI41" s="667"/>
      <c r="BDJ41" s="265"/>
      <c r="BDK41" s="720"/>
      <c r="BDL41" s="720"/>
      <c r="BDM41" s="668"/>
      <c r="BDN41" s="670"/>
      <c r="BDO41" s="669"/>
      <c r="BDP41" s="671"/>
      <c r="BDQ41" s="672"/>
      <c r="BDR41" s="672"/>
      <c r="BDS41" s="673"/>
      <c r="BDT41" s="263">
        <f>'別表_個別勤務状況（1～60）'!$A$41</f>
        <v>27</v>
      </c>
      <c r="BDU41" s="264" t="str">
        <f>'別表_個別勤務状況（1～60）'!$B$41</f>
        <v>火</v>
      </c>
      <c r="BDV41" s="660"/>
      <c r="BDW41" s="661"/>
      <c r="BDX41" s="660"/>
      <c r="BDY41" s="661"/>
      <c r="BDZ41" s="660"/>
      <c r="BEA41" s="661"/>
      <c r="BEB41" s="660"/>
      <c r="BEC41" s="661"/>
      <c r="BED41" s="662" t="str">
        <f>IFERROR(IF(OR(BDU41="日",BDU41="祝",BDU41=0,BDV41=""),"　",MAX(IF(AND(BDV41&lt;=BED14,BDX41&gt;BEE14),BEE14-BED14,IF(AND(BDV41&gt;BED14,BDX41&lt;=BEE14),BDX41-BDV41,IF(AND(BDV41&lt;=BED14,BDX41&lt;=BEE14),BDX41-BED14,IF(AND(BDV41&gt;BED14,BDX41&gt;BEE14),BEE14-BDV41,0)))),0)),0)</f>
        <v>　</v>
      </c>
      <c r="BEE41" s="663"/>
      <c r="BEF41" s="664"/>
      <c r="BEG41" s="662" t="str">
        <f>IFERROR(IF(OR(BDU41="日",BDU41="祝",BDU41=0,BDZ41=""),"　",MAX(IF(AND(BDZ41&gt;BEJ14,BEB41&gt;BEH14),0,IF(AND(BDZ41&lt;=BEJ14,BDZ41&gt;BEG14,BEB41&gt;BEH14),BEJ14-BDZ41,IF(AND(BDZ41&lt;=BEJ14,BDZ41&lt;=BEG14,BEB41&gt;BEH14),BEJ14-BEG14,IF(AND(BDZ41&gt;BEG14,BEB41&lt;=BEH14),BEB41-BDZ41,IF(AND(BDZ41&lt;=BEG14,BEB41&lt;=BEH14),BEB41-BEG14,0))))),0)),0)</f>
        <v>　</v>
      </c>
      <c r="BEH41" s="663"/>
      <c r="BEI41" s="664"/>
      <c r="BEJ41" s="662" t="str">
        <f>IFERROR(IF(OR(BDU41="日",BDU41="祝",BDU41=0,BDZ41=0),"　",MAX(IF(AND(BDZ41&lt;=BEJ14,BEB41&gt;BEK14),BEK14-BEJ14,IF(BEB41&lt;=BEK14,0,IF(AND(BDZ41&gt;BEJ14,BEB41&gt;BEK14),BEK14-BDZ41,0))),0)),0)</f>
        <v>　</v>
      </c>
      <c r="BEK41" s="663"/>
      <c r="BEL41" s="664"/>
      <c r="BEM41" s="662" t="str">
        <f>IFERROR(IF(OR(BDU41="日",BDU41="祝",BDU41=0,BDZ41=0),"　",MAX(IF(BDZ41&gt;BEM14,BEB41-BDZ41,IF(BDZ41&lt;=BEM14,BEB41-BEM14,0)),0)),0)</f>
        <v>　</v>
      </c>
      <c r="BEN41" s="663"/>
      <c r="BEO41" s="664"/>
      <c r="BEP41" s="662" t="str">
        <f>IFERROR(IF(OR(BDU41="日",BDU41="祝",BDU41=0,BDV41=""),"　",MAX(IF(AND(BDV41&lt;=BEP14,BDX41&gt;BEQ14),BEQ14-BEP14,IF(AND(BDV41&gt;BEP14,BDX41&lt;=BEQ14),BDX41-BDV41,IF(AND(BDV41&lt;=BEP14,BDX41&lt;=BEQ14),BDX41-BEP14,IF(AND(BDV41&gt;BEP14,BDX41&gt;BEQ14),BEQ14-BDV41,0)))),0)),0)</f>
        <v>　</v>
      </c>
      <c r="BEQ41" s="663"/>
      <c r="BER41" s="664"/>
      <c r="BES41" s="662" t="str">
        <f>IFERROR(IF(OR(BDU41="日",BDU41="祝",BDU41=0,BDZ41=0),"　",MAX(IF(AND(BDZ41&gt;BEV14,BEB41&gt;BET14),0,IF(AND(BDZ41&lt;=BEV14,BDZ41&gt;BES14,BEB41&gt;BET14),BEV14-BDZ41,IF(AND(BDZ41&lt;=BEV14,BDZ41&lt;=BES14,BEB41&gt;BET14),BEV14-BES14,IF(AND(BDZ41&gt;BES14,BEB41&lt;=BET14),BEB41-BDZ41,IF(AND(BDZ41&lt;=BES14,BEB41&lt;=BET14),BEB41-BES14,0))))),0)),0)</f>
        <v>　</v>
      </c>
      <c r="BET41" s="663"/>
      <c r="BEU41" s="664"/>
      <c r="BEV41" s="662" t="str">
        <f>IFERROR(IF(OR(BDU41="日",BDU41="祝",BDU41=0,BDZ41=0),"　",MAX(IF(AND(BDZ41&lt;=BEV14,BEB41&gt;BEW14),BEW14-BEV14,IF(BEB41&lt;=BEW14,0,IF(AND(BDZ41&gt;BEV14,BEB41&gt;BEW14),BEW14-BDZ41,0))),0)),0)</f>
        <v>　</v>
      </c>
      <c r="BEW41" s="663"/>
      <c r="BEX41" s="664"/>
      <c r="BEY41" s="662" t="str">
        <f t="shared" si="25"/>
        <v>　</v>
      </c>
      <c r="BEZ41" s="663"/>
      <c r="BFA41" s="664"/>
      <c r="BFB41" s="665" t="str">
        <f>IF(BFE41="×",TIME(0,0,0),IF(BFO4="非常勤",BED41,BEP41))</f>
        <v>　</v>
      </c>
      <c r="BFC41" s="666"/>
      <c r="BFD41" s="667"/>
      <c r="BFE41" s="265"/>
      <c r="BFF41" s="665" t="str">
        <f>IF(BFI41="×",TIME(0,0,0),IF(BFO4="非常勤",BEG41,BES41))</f>
        <v>　</v>
      </c>
      <c r="BFG41" s="666"/>
      <c r="BFH41" s="667"/>
      <c r="BFI41" s="265"/>
      <c r="BFJ41" s="665" t="str">
        <f>IF(BFM41="×",TIME(0,0,0),IF(BFO4="非常勤",BEJ41,BEV41))</f>
        <v>　</v>
      </c>
      <c r="BFK41" s="666"/>
      <c r="BFL41" s="667"/>
      <c r="BFM41" s="265"/>
      <c r="BFN41" s="665" t="str">
        <f>IF(BFQ41="×",TIME(0,0,0),IF(BFO4="非常勤",BEM41,BEY41))</f>
        <v>　</v>
      </c>
      <c r="BFO41" s="666"/>
      <c r="BFP41" s="667"/>
      <c r="BFQ41" s="265"/>
      <c r="BFR41" s="720"/>
      <c r="BFS41" s="720"/>
      <c r="BFT41" s="668"/>
      <c r="BFU41" s="670"/>
      <c r="BFV41" s="669"/>
      <c r="BFW41" s="671"/>
      <c r="BFX41" s="672"/>
      <c r="BFY41" s="672"/>
      <c r="BFZ41" s="673"/>
      <c r="BGA41" s="263">
        <f>'別表_個別勤務状況（1～60）'!$A$41</f>
        <v>27</v>
      </c>
      <c r="BGB41" s="264" t="str">
        <f>'別表_個別勤務状況（1～60）'!$B$41</f>
        <v>火</v>
      </c>
      <c r="BGC41" s="660"/>
      <c r="BGD41" s="661"/>
      <c r="BGE41" s="660"/>
      <c r="BGF41" s="661"/>
      <c r="BGG41" s="660"/>
      <c r="BGH41" s="661"/>
      <c r="BGI41" s="660"/>
      <c r="BGJ41" s="661"/>
      <c r="BGK41" s="662" t="str">
        <f>IFERROR(IF(OR(BGB41="日",BGB41="祝",BGB41=0,BGC41=""),"　",MAX(IF(AND(BGC41&lt;=BGK14,BGE41&gt;BGL14),BGL14-BGK14,IF(AND(BGC41&gt;BGK14,BGE41&lt;=BGL14),BGE41-BGC41,IF(AND(BGC41&lt;=BGK14,BGE41&lt;=BGL14),BGE41-BGK14,IF(AND(BGC41&gt;BGK14,BGE41&gt;BGL14),BGL14-BGC41,0)))),0)),0)</f>
        <v>　</v>
      </c>
      <c r="BGL41" s="663"/>
      <c r="BGM41" s="664"/>
      <c r="BGN41" s="662" t="str">
        <f>IFERROR(IF(OR(BGB41="日",BGB41="祝",BGB41=0,BGG41=""),"　",MAX(IF(AND(BGG41&gt;BGQ14,BGI41&gt;BGO14),0,IF(AND(BGG41&lt;=BGQ14,BGG41&gt;BGN14,BGI41&gt;BGO14),BGQ14-BGG41,IF(AND(BGG41&lt;=BGQ14,BGG41&lt;=BGN14,BGI41&gt;BGO14),BGQ14-BGN14,IF(AND(BGG41&gt;BGN14,BGI41&lt;=BGO14),BGI41-BGG41,IF(AND(BGG41&lt;=BGN14,BGI41&lt;=BGO14),BGI41-BGN14,0))))),0)),0)</f>
        <v>　</v>
      </c>
      <c r="BGO41" s="663"/>
      <c r="BGP41" s="664"/>
      <c r="BGQ41" s="662" t="str">
        <f>IFERROR(IF(OR(BGB41="日",BGB41="祝",BGB41=0,BGG41=0),"　",MAX(IF(AND(BGG41&lt;=BGQ14,BGI41&gt;BGR14),BGR14-BGQ14,IF(BGI41&lt;=BGR14,0,IF(AND(BGG41&gt;BGQ14,BGI41&gt;BGR14),BGR14-BGG41,0))),0)),0)</f>
        <v>　</v>
      </c>
      <c r="BGR41" s="663"/>
      <c r="BGS41" s="664"/>
      <c r="BGT41" s="662" t="str">
        <f>IFERROR(IF(OR(BGB41="日",BGB41="祝",BGB41=0,BGG41=0),"　",MAX(IF(BGG41&gt;BGT14,BGI41-BGG41,IF(BGG41&lt;=BGT14,BGI41-BGT14,0)),0)),0)</f>
        <v>　</v>
      </c>
      <c r="BGU41" s="663"/>
      <c r="BGV41" s="664"/>
      <c r="BGW41" s="662" t="str">
        <f>IFERROR(IF(OR(BGB41="日",BGB41="祝",BGB41=0,BGC41=""),"　",MAX(IF(AND(BGC41&lt;=BGW14,BGE41&gt;BGX14),BGX14-BGW14,IF(AND(BGC41&gt;BGW14,BGE41&lt;=BGX14),BGE41-BGC41,IF(AND(BGC41&lt;=BGW14,BGE41&lt;=BGX14),BGE41-BGW14,IF(AND(BGC41&gt;BGW14,BGE41&gt;BGX14),BGX14-BGC41,0)))),0)),0)</f>
        <v>　</v>
      </c>
      <c r="BGX41" s="663"/>
      <c r="BGY41" s="664"/>
      <c r="BGZ41" s="662" t="str">
        <f>IFERROR(IF(OR(BGB41="日",BGB41="祝",BGB41=0,BGG41=0),"　",MAX(IF(AND(BGG41&gt;BHC14,BGI41&gt;BHA14),0,IF(AND(BGG41&lt;=BHC14,BGG41&gt;BGZ14,BGI41&gt;BHA14),BHC14-BGG41,IF(AND(BGG41&lt;=BHC14,BGG41&lt;=BGZ14,BGI41&gt;BHA14),BHC14-BGZ14,IF(AND(BGG41&gt;BGZ14,BGI41&lt;=BHA14),BGI41-BGG41,IF(AND(BGG41&lt;=BGZ14,BGI41&lt;=BHA14),BGI41-BGZ14,0))))),0)),0)</f>
        <v>　</v>
      </c>
      <c r="BHA41" s="663"/>
      <c r="BHB41" s="664"/>
      <c r="BHC41" s="662" t="str">
        <f>IFERROR(IF(OR(BGB41="日",BGB41="祝",BGB41=0,BGG41=0),"　",MAX(IF(AND(BGG41&lt;=BHC14,BGI41&gt;BHD14),BHD14-BHC14,IF(BGI41&lt;=BHD14,0,IF(AND(BGG41&gt;BHC14,BGI41&gt;BHD14),BHD14-BGG41,0))),0)),0)</f>
        <v>　</v>
      </c>
      <c r="BHD41" s="663"/>
      <c r="BHE41" s="664"/>
      <c r="BHF41" s="662" t="str">
        <f t="shared" si="26"/>
        <v>　</v>
      </c>
      <c r="BHG41" s="663"/>
      <c r="BHH41" s="664"/>
      <c r="BHI41" s="665" t="str">
        <f>IF(BHL41="×",TIME(0,0,0),IF(BHV4="非常勤",BGK41,BGW41))</f>
        <v>　</v>
      </c>
      <c r="BHJ41" s="666"/>
      <c r="BHK41" s="667"/>
      <c r="BHL41" s="265"/>
      <c r="BHM41" s="665" t="str">
        <f>IF(BHP41="×",TIME(0,0,0),IF(BHV4="非常勤",BGN41,BGZ41))</f>
        <v>　</v>
      </c>
      <c r="BHN41" s="666"/>
      <c r="BHO41" s="667"/>
      <c r="BHP41" s="265"/>
      <c r="BHQ41" s="665" t="str">
        <f>IF(BHT41="×",TIME(0,0,0),IF(BHV4="非常勤",BGQ41,BHC41))</f>
        <v>　</v>
      </c>
      <c r="BHR41" s="666"/>
      <c r="BHS41" s="667"/>
      <c r="BHT41" s="265"/>
      <c r="BHU41" s="665" t="str">
        <f>IF(BHX41="×",TIME(0,0,0),IF(BHV4="非常勤",BGT41,BHF41))</f>
        <v>　</v>
      </c>
      <c r="BHV41" s="666"/>
      <c r="BHW41" s="667"/>
      <c r="BHX41" s="265"/>
      <c r="BHY41" s="720"/>
      <c r="BHZ41" s="720"/>
      <c r="BIA41" s="668"/>
      <c r="BIB41" s="670"/>
      <c r="BIC41" s="669"/>
      <c r="BID41" s="671"/>
      <c r="BIE41" s="672"/>
      <c r="BIF41" s="672"/>
      <c r="BIG41" s="673"/>
      <c r="BIH41" s="263">
        <f>'別表_個別勤務状況（1～60）'!$A$41</f>
        <v>27</v>
      </c>
      <c r="BII41" s="264" t="str">
        <f>'別表_個別勤務状況（1～60）'!$B$41</f>
        <v>火</v>
      </c>
      <c r="BIJ41" s="660"/>
      <c r="BIK41" s="661"/>
      <c r="BIL41" s="660"/>
      <c r="BIM41" s="661"/>
      <c r="BIN41" s="660"/>
      <c r="BIO41" s="661"/>
      <c r="BIP41" s="660"/>
      <c r="BIQ41" s="661"/>
      <c r="BIR41" s="662" t="str">
        <f>IFERROR(IF(OR(BII41="日",BII41="祝",BII41=0,BIJ41=""),"　",MAX(IF(AND(BIJ41&lt;=BIR14,BIL41&gt;BIS14),BIS14-BIR14,IF(AND(BIJ41&gt;BIR14,BIL41&lt;=BIS14),BIL41-BIJ41,IF(AND(BIJ41&lt;=BIR14,BIL41&lt;=BIS14),BIL41-BIR14,IF(AND(BIJ41&gt;BIR14,BIL41&gt;BIS14),BIS14-BIJ41,0)))),0)),0)</f>
        <v>　</v>
      </c>
      <c r="BIS41" s="663"/>
      <c r="BIT41" s="664"/>
      <c r="BIU41" s="662" t="str">
        <f>IFERROR(IF(OR(BII41="日",BII41="祝",BII41=0,BIN41=""),"　",MAX(IF(AND(BIN41&gt;BIX14,BIP41&gt;BIV14),0,IF(AND(BIN41&lt;=BIX14,BIN41&gt;BIU14,BIP41&gt;BIV14),BIX14-BIN41,IF(AND(BIN41&lt;=BIX14,BIN41&lt;=BIU14,BIP41&gt;BIV14),BIX14-BIU14,IF(AND(BIN41&gt;BIU14,BIP41&lt;=BIV14),BIP41-BIN41,IF(AND(BIN41&lt;=BIU14,BIP41&lt;=BIV14),BIP41-BIU14,0))))),0)),0)</f>
        <v>　</v>
      </c>
      <c r="BIV41" s="663"/>
      <c r="BIW41" s="664"/>
      <c r="BIX41" s="662" t="str">
        <f>IFERROR(IF(OR(BII41="日",BII41="祝",BII41=0,BIN41=0),"　",MAX(IF(AND(BIN41&lt;=BIX14,BIP41&gt;BIY14),BIY14-BIX14,IF(BIP41&lt;=BIY14,0,IF(AND(BIN41&gt;BIX14,BIP41&gt;BIY14),BIY14-BIN41,0))),0)),0)</f>
        <v>　</v>
      </c>
      <c r="BIY41" s="663"/>
      <c r="BIZ41" s="664"/>
      <c r="BJA41" s="662" t="str">
        <f>IFERROR(IF(OR(BII41="日",BII41="祝",BII41=0,BIN41=0),"　",MAX(IF(BIN41&gt;BJA14,BIP41-BIN41,IF(BIN41&lt;=BJA14,BIP41-BJA14,0)),0)),0)</f>
        <v>　</v>
      </c>
      <c r="BJB41" s="663"/>
      <c r="BJC41" s="664"/>
      <c r="BJD41" s="662" t="str">
        <f>IFERROR(IF(OR(BII41="日",BII41="祝",BII41=0,BIJ41=""),"　",MAX(IF(AND(BIJ41&lt;=BJD14,BIL41&gt;BJE14),BJE14-BJD14,IF(AND(BIJ41&gt;BJD14,BIL41&lt;=BJE14),BIL41-BIJ41,IF(AND(BIJ41&lt;=BJD14,BIL41&lt;=BJE14),BIL41-BJD14,IF(AND(BIJ41&gt;BJD14,BIL41&gt;BJE14),BJE14-BIJ41,0)))),0)),0)</f>
        <v>　</v>
      </c>
      <c r="BJE41" s="663"/>
      <c r="BJF41" s="664"/>
      <c r="BJG41" s="662" t="str">
        <f>IFERROR(IF(OR(BII41="日",BII41="祝",BII41=0,BIN41=0),"　",MAX(IF(AND(BIN41&gt;BJJ14,BIP41&gt;BJH14),0,IF(AND(BIN41&lt;=BJJ14,BIN41&gt;BJG14,BIP41&gt;BJH14),BJJ14-BIN41,IF(AND(BIN41&lt;=BJJ14,BIN41&lt;=BJG14,BIP41&gt;BJH14),BJJ14-BJG14,IF(AND(BIN41&gt;BJG14,BIP41&lt;=BJH14),BIP41-BIN41,IF(AND(BIN41&lt;=BJG14,BIP41&lt;=BJH14),BIP41-BJG14,0))))),0)),0)</f>
        <v>　</v>
      </c>
      <c r="BJH41" s="663"/>
      <c r="BJI41" s="664"/>
      <c r="BJJ41" s="662" t="str">
        <f>IFERROR(IF(OR(BII41="日",BII41="祝",BII41=0,BIN41=0),"　",MAX(IF(AND(BIN41&lt;=BJJ14,BIP41&gt;BJK14),BJK14-BJJ14,IF(BIP41&lt;=BJK14,0,IF(AND(BIN41&gt;BJJ14,BIP41&gt;BJK14),BJK14-BIN41,0))),0)),0)</f>
        <v>　</v>
      </c>
      <c r="BJK41" s="663"/>
      <c r="BJL41" s="664"/>
      <c r="BJM41" s="662" t="str">
        <f t="shared" si="27"/>
        <v>　</v>
      </c>
      <c r="BJN41" s="663"/>
      <c r="BJO41" s="664"/>
      <c r="BJP41" s="665" t="str">
        <f>IF(BJS41="×",TIME(0,0,0),IF(BKC4="非常勤",BIR41,BJD41))</f>
        <v>　</v>
      </c>
      <c r="BJQ41" s="666"/>
      <c r="BJR41" s="667"/>
      <c r="BJS41" s="265"/>
      <c r="BJT41" s="665" t="str">
        <f>IF(BJW41="×",TIME(0,0,0),IF(BKC4="非常勤",BIU41,BJG41))</f>
        <v>　</v>
      </c>
      <c r="BJU41" s="666"/>
      <c r="BJV41" s="667"/>
      <c r="BJW41" s="265"/>
      <c r="BJX41" s="665" t="str">
        <f>IF(BKA41="×",TIME(0,0,0),IF(BKC4="非常勤",BIX41,BJJ41))</f>
        <v>　</v>
      </c>
      <c r="BJY41" s="666"/>
      <c r="BJZ41" s="667"/>
      <c r="BKA41" s="265"/>
      <c r="BKB41" s="665" t="str">
        <f>IF(BKE41="×",TIME(0,0,0),IF(BKC4="非常勤",BJA41,BJM41))</f>
        <v>　</v>
      </c>
      <c r="BKC41" s="666"/>
      <c r="BKD41" s="667"/>
      <c r="BKE41" s="265"/>
      <c r="BKF41" s="720"/>
      <c r="BKG41" s="720"/>
      <c r="BKH41" s="668"/>
      <c r="BKI41" s="670"/>
      <c r="BKJ41" s="669"/>
      <c r="BKK41" s="671"/>
      <c r="BKL41" s="672"/>
      <c r="BKM41" s="672"/>
      <c r="BKN41" s="673"/>
      <c r="BKO41" s="263">
        <f>'別表_個別勤務状況（1～60）'!$A$41</f>
        <v>27</v>
      </c>
      <c r="BKP41" s="264" t="str">
        <f>'別表_個別勤務状況（1～60）'!$B$41</f>
        <v>火</v>
      </c>
      <c r="BKQ41" s="660"/>
      <c r="BKR41" s="661"/>
      <c r="BKS41" s="660"/>
      <c r="BKT41" s="661"/>
      <c r="BKU41" s="660"/>
      <c r="BKV41" s="661"/>
      <c r="BKW41" s="660"/>
      <c r="BKX41" s="661"/>
      <c r="BKY41" s="662" t="str">
        <f>IFERROR(IF(OR(BKP41="日",BKP41="祝",BKP41=0,BKQ41=""),"　",MAX(IF(AND(BKQ41&lt;=BKY14,BKS41&gt;BKZ14),BKZ14-BKY14,IF(AND(BKQ41&gt;BKY14,BKS41&lt;=BKZ14),BKS41-BKQ41,IF(AND(BKQ41&lt;=BKY14,BKS41&lt;=BKZ14),BKS41-BKY14,IF(AND(BKQ41&gt;BKY14,BKS41&gt;BKZ14),BKZ14-BKQ41,0)))),0)),0)</f>
        <v>　</v>
      </c>
      <c r="BKZ41" s="663"/>
      <c r="BLA41" s="664"/>
      <c r="BLB41" s="662" t="str">
        <f>IFERROR(IF(OR(BKP41="日",BKP41="祝",BKP41=0,BKU41=""),"　",MAX(IF(AND(BKU41&gt;BLE14,BKW41&gt;BLC14),0,IF(AND(BKU41&lt;=BLE14,BKU41&gt;BLB14,BKW41&gt;BLC14),BLE14-BKU41,IF(AND(BKU41&lt;=BLE14,BKU41&lt;=BLB14,BKW41&gt;BLC14),BLE14-BLB14,IF(AND(BKU41&gt;BLB14,BKW41&lt;=BLC14),BKW41-BKU41,IF(AND(BKU41&lt;=BLB14,BKW41&lt;=BLC14),BKW41-BLB14,0))))),0)),0)</f>
        <v>　</v>
      </c>
      <c r="BLC41" s="663"/>
      <c r="BLD41" s="664"/>
      <c r="BLE41" s="662" t="str">
        <f>IFERROR(IF(OR(BKP41="日",BKP41="祝",BKP41=0,BKU41=0),"　",MAX(IF(AND(BKU41&lt;=BLE14,BKW41&gt;BLF14),BLF14-BLE14,IF(BKW41&lt;=BLF14,0,IF(AND(BKU41&gt;BLE14,BKW41&gt;BLF14),BLF14-BKU41,0))),0)),0)</f>
        <v>　</v>
      </c>
      <c r="BLF41" s="663"/>
      <c r="BLG41" s="664"/>
      <c r="BLH41" s="662" t="str">
        <f>IFERROR(IF(OR(BKP41="日",BKP41="祝",BKP41=0,BKU41=0),"　",MAX(IF(BKU41&gt;BLH14,BKW41-BKU41,IF(BKU41&lt;=BLH14,BKW41-BLH14,0)),0)),0)</f>
        <v>　</v>
      </c>
      <c r="BLI41" s="663"/>
      <c r="BLJ41" s="664"/>
      <c r="BLK41" s="662" t="str">
        <f>IFERROR(IF(OR(BKP41="日",BKP41="祝",BKP41=0,BKQ41=""),"　",MAX(IF(AND(BKQ41&lt;=BLK14,BKS41&gt;BLL14),BLL14-BLK14,IF(AND(BKQ41&gt;BLK14,BKS41&lt;=BLL14),BKS41-BKQ41,IF(AND(BKQ41&lt;=BLK14,BKS41&lt;=BLL14),BKS41-BLK14,IF(AND(BKQ41&gt;BLK14,BKS41&gt;BLL14),BLL14-BKQ41,0)))),0)),0)</f>
        <v>　</v>
      </c>
      <c r="BLL41" s="663"/>
      <c r="BLM41" s="664"/>
      <c r="BLN41" s="662" t="str">
        <f>IFERROR(IF(OR(BKP41="日",BKP41="祝",BKP41=0,BKU41=0),"　",MAX(IF(AND(BKU41&gt;BLQ14,BKW41&gt;BLO14),0,IF(AND(BKU41&lt;=BLQ14,BKU41&gt;BLN14,BKW41&gt;BLO14),BLQ14-BKU41,IF(AND(BKU41&lt;=BLQ14,BKU41&lt;=BLN14,BKW41&gt;BLO14),BLQ14-BLN14,IF(AND(BKU41&gt;BLN14,BKW41&lt;=BLO14),BKW41-BKU41,IF(AND(BKU41&lt;=BLN14,BKW41&lt;=BLO14),BKW41-BLN14,0))))),0)),0)</f>
        <v>　</v>
      </c>
      <c r="BLO41" s="663"/>
      <c r="BLP41" s="664"/>
      <c r="BLQ41" s="662" t="str">
        <f>IFERROR(IF(OR(BKP41="日",BKP41="祝",BKP41=0,BKU41=0),"　",MAX(IF(AND(BKU41&lt;=BLQ14,BKW41&gt;BLR14),BLR14-BLQ14,IF(BKW41&lt;=BLR14,0,IF(AND(BKU41&gt;BLQ14,BKW41&gt;BLR14),BLR14-BKU41,0))),0)),0)</f>
        <v>　</v>
      </c>
      <c r="BLR41" s="663"/>
      <c r="BLS41" s="664"/>
      <c r="BLT41" s="662" t="str">
        <f t="shared" si="28"/>
        <v>　</v>
      </c>
      <c r="BLU41" s="663"/>
      <c r="BLV41" s="664"/>
      <c r="BLW41" s="665" t="str">
        <f>IF(BLZ41="×",TIME(0,0,0),IF(BMJ4="非常勤",BKY41,BLK41))</f>
        <v>　</v>
      </c>
      <c r="BLX41" s="666"/>
      <c r="BLY41" s="667"/>
      <c r="BLZ41" s="265"/>
      <c r="BMA41" s="665" t="str">
        <f>IF(BMD41="×",TIME(0,0,0),IF(BMJ4="非常勤",BLB41,BLN41))</f>
        <v>　</v>
      </c>
      <c r="BMB41" s="666"/>
      <c r="BMC41" s="667"/>
      <c r="BMD41" s="265"/>
      <c r="BME41" s="665" t="str">
        <f>IF(BMH41="×",TIME(0,0,0),IF(BMJ4="非常勤",BLE41,BLQ41))</f>
        <v>　</v>
      </c>
      <c r="BMF41" s="666"/>
      <c r="BMG41" s="667"/>
      <c r="BMH41" s="265"/>
      <c r="BMI41" s="665" t="str">
        <f>IF(BML41="×",TIME(0,0,0),IF(BMJ4="非常勤",BLH41,BLT41))</f>
        <v>　</v>
      </c>
      <c r="BMJ41" s="666"/>
      <c r="BMK41" s="667"/>
      <c r="BML41" s="265"/>
      <c r="BMM41" s="720"/>
      <c r="BMN41" s="720"/>
      <c r="BMO41" s="668"/>
      <c r="BMP41" s="670"/>
      <c r="BMQ41" s="669"/>
      <c r="BMR41" s="671"/>
      <c r="BMS41" s="672"/>
      <c r="BMT41" s="672"/>
      <c r="BMU41" s="673"/>
      <c r="BMV41" s="263">
        <f>'別表_個別勤務状況（1～60）'!$A$41</f>
        <v>27</v>
      </c>
      <c r="BMW41" s="264" t="str">
        <f>'別表_個別勤務状況（1～60）'!$B$41</f>
        <v>火</v>
      </c>
      <c r="BMX41" s="660"/>
      <c r="BMY41" s="661"/>
      <c r="BMZ41" s="660"/>
      <c r="BNA41" s="661"/>
      <c r="BNB41" s="660"/>
      <c r="BNC41" s="661"/>
      <c r="BND41" s="660"/>
      <c r="BNE41" s="661"/>
      <c r="BNF41" s="662" t="str">
        <f>IFERROR(IF(OR(BMW41="日",BMW41="祝",BMW41=0,BMX41=""),"　",MAX(IF(AND(BMX41&lt;=BNF14,BMZ41&gt;BNG14),BNG14-BNF14,IF(AND(BMX41&gt;BNF14,BMZ41&lt;=BNG14),BMZ41-BMX41,IF(AND(BMX41&lt;=BNF14,BMZ41&lt;=BNG14),BMZ41-BNF14,IF(AND(BMX41&gt;BNF14,BMZ41&gt;BNG14),BNG14-BMX41,0)))),0)),0)</f>
        <v>　</v>
      </c>
      <c r="BNG41" s="663"/>
      <c r="BNH41" s="664"/>
      <c r="BNI41" s="662" t="str">
        <f>IFERROR(IF(OR(BMW41="日",BMW41="祝",BMW41=0,BNB41=""),"　",MAX(IF(AND(BNB41&gt;BNL14,BND41&gt;BNJ14),0,IF(AND(BNB41&lt;=BNL14,BNB41&gt;BNI14,BND41&gt;BNJ14),BNL14-BNB41,IF(AND(BNB41&lt;=BNL14,BNB41&lt;=BNI14,BND41&gt;BNJ14),BNL14-BNI14,IF(AND(BNB41&gt;BNI14,BND41&lt;=BNJ14),BND41-BNB41,IF(AND(BNB41&lt;=BNI14,BND41&lt;=BNJ14),BND41-BNI14,0))))),0)),0)</f>
        <v>　</v>
      </c>
      <c r="BNJ41" s="663"/>
      <c r="BNK41" s="664"/>
      <c r="BNL41" s="662" t="str">
        <f>IFERROR(IF(OR(BMW41="日",BMW41="祝",BMW41=0,BNB41=0),"　",MAX(IF(AND(BNB41&lt;=BNL14,BND41&gt;BNM14),BNM14-BNL14,IF(BND41&lt;=BNM14,0,IF(AND(BNB41&gt;BNL14,BND41&gt;BNM14),BNM14-BNB41,0))),0)),0)</f>
        <v>　</v>
      </c>
      <c r="BNM41" s="663"/>
      <c r="BNN41" s="664"/>
      <c r="BNO41" s="662" t="str">
        <f>IFERROR(IF(OR(BMW41="日",BMW41="祝",BMW41=0,BNB41=0),"　",MAX(IF(BNB41&gt;BNO14,BND41-BNB41,IF(BNB41&lt;=BNO14,BND41-BNO14,0)),0)),0)</f>
        <v>　</v>
      </c>
      <c r="BNP41" s="663"/>
      <c r="BNQ41" s="664"/>
      <c r="BNR41" s="662" t="str">
        <f>IFERROR(IF(OR(BMW41="日",BMW41="祝",BMW41=0,BMX41=""),"　",MAX(IF(AND(BMX41&lt;=BNR14,BMZ41&gt;BNS14),BNS14-BNR14,IF(AND(BMX41&gt;BNR14,BMZ41&lt;=BNS14),BMZ41-BMX41,IF(AND(BMX41&lt;=BNR14,BMZ41&lt;=BNS14),BMZ41-BNR14,IF(AND(BMX41&gt;BNR14,BMZ41&gt;BNS14),BNS14-BMX41,0)))),0)),0)</f>
        <v>　</v>
      </c>
      <c r="BNS41" s="663"/>
      <c r="BNT41" s="664"/>
      <c r="BNU41" s="662" t="str">
        <f>IFERROR(IF(OR(BMW41="日",BMW41="祝",BMW41=0,BNB41=0),"　",MAX(IF(AND(BNB41&gt;BNX14,BND41&gt;BNV14),0,IF(AND(BNB41&lt;=BNX14,BNB41&gt;BNU14,BND41&gt;BNV14),BNX14-BNB41,IF(AND(BNB41&lt;=BNX14,BNB41&lt;=BNU14,BND41&gt;BNV14),BNX14-BNU14,IF(AND(BNB41&gt;BNU14,BND41&lt;=BNV14),BND41-BNB41,IF(AND(BNB41&lt;=BNU14,BND41&lt;=BNV14),BND41-BNU14,0))))),0)),0)</f>
        <v>　</v>
      </c>
      <c r="BNV41" s="663"/>
      <c r="BNW41" s="664"/>
      <c r="BNX41" s="662" t="str">
        <f>IFERROR(IF(OR(BMW41="日",BMW41="祝",BMW41=0,BNB41=0),"　",MAX(IF(AND(BNB41&lt;=BNX14,BND41&gt;BNY14),BNY14-BNX14,IF(BND41&lt;=BNY14,0,IF(AND(BNB41&gt;BNX14,BND41&gt;BNY14),BNY14-BNB41,0))),0)),0)</f>
        <v>　</v>
      </c>
      <c r="BNY41" s="663"/>
      <c r="BNZ41" s="664"/>
      <c r="BOA41" s="662" t="str">
        <f t="shared" si="29"/>
        <v>　</v>
      </c>
      <c r="BOB41" s="663"/>
      <c r="BOC41" s="664"/>
      <c r="BOD41" s="665" t="str">
        <f>IF(BOG41="×",TIME(0,0,0),IF(BOQ4="非常勤",BNF41,BNR41))</f>
        <v>　</v>
      </c>
      <c r="BOE41" s="666"/>
      <c r="BOF41" s="667"/>
      <c r="BOG41" s="265"/>
      <c r="BOH41" s="665" t="str">
        <f>IF(BOK41="×",TIME(0,0,0),IF(BOQ4="非常勤",BNI41,BNU41))</f>
        <v>　</v>
      </c>
      <c r="BOI41" s="666"/>
      <c r="BOJ41" s="667"/>
      <c r="BOK41" s="265"/>
      <c r="BOL41" s="665" t="str">
        <f>IF(BOO41="×",TIME(0,0,0),IF(BOQ4="非常勤",BNL41,BNX41))</f>
        <v>　</v>
      </c>
      <c r="BOM41" s="666"/>
      <c r="BON41" s="667"/>
      <c r="BOO41" s="265"/>
      <c r="BOP41" s="665" t="str">
        <f>IF(BOS41="×",TIME(0,0,0),IF(BOQ4="非常勤",BNO41,BOA41))</f>
        <v>　</v>
      </c>
      <c r="BOQ41" s="666"/>
      <c r="BOR41" s="667"/>
      <c r="BOS41" s="265"/>
      <c r="BOT41" s="720"/>
      <c r="BOU41" s="720"/>
      <c r="BOV41" s="668"/>
      <c r="BOW41" s="670"/>
      <c r="BOX41" s="669"/>
      <c r="BOY41" s="671"/>
      <c r="BOZ41" s="672"/>
      <c r="BPA41" s="672"/>
      <c r="BPB41" s="673"/>
    </row>
    <row r="42" spans="1:1770" ht="15" customHeight="1">
      <c r="A42" s="263">
        <f>'別表_個別勤務状況（1～60）'!$A$42</f>
        <v>28</v>
      </c>
      <c r="B42" s="264" t="str">
        <f>'別表_個別勤務状況（1～60）'!$B$42</f>
        <v>水</v>
      </c>
      <c r="C42" s="575"/>
      <c r="D42" s="575"/>
      <c r="E42" s="575"/>
      <c r="F42" s="575"/>
      <c r="G42" s="575"/>
      <c r="H42" s="575"/>
      <c r="I42" s="575"/>
      <c r="J42" s="575"/>
      <c r="K42" s="662" t="str">
        <f>IFERROR(IF(OR(B42="日",B42="祝",B42=0,C42=""),"　",MAX(IF(AND(C42&lt;=K14,E42&gt;L14),L14-K14,IF(AND(C42&gt;K14,E42&lt;=L14),E42-C42,IF(AND(C42&lt;=K14,E42&lt;=L14),E42-K14,IF(AND(C42&gt;K14,E42&gt;L14),L14-C42,0)))),0)),0)</f>
        <v>　</v>
      </c>
      <c r="L42" s="663"/>
      <c r="M42" s="664"/>
      <c r="N42" s="662" t="str">
        <f>IFERROR(IF(OR(B42="日",B42="祝",B42=0,G42=""),"　",MAX(IF(AND(G42&gt;Q14,I42&gt;O14),0,IF(AND(G42&lt;=Q14,G42&gt;N14,I42&gt;O14),Q14-G42,IF(AND(G42&lt;=Q14,G42&lt;=N14,I42&gt;O14),Q14-N14,IF(AND(G42&gt;N14,I42&lt;=O14),I42-G42,IF(AND(G42&lt;=N14,I42&lt;=O14),I42-N14,0))))),0)),0)</f>
        <v>　</v>
      </c>
      <c r="O42" s="663"/>
      <c r="P42" s="664"/>
      <c r="Q42" s="662" t="str">
        <f>IFERROR(IF(OR(B42="日",B42="祝",B42=0,G42=0),"　",MAX(IF(AND(G42&lt;=Q14,I42&gt;R14),R14-Q14,IF(I42&lt;=R14,0,IF(AND(G42&gt;Q14,I42&gt;R14),R14-G42,0))),0)),0)</f>
        <v>　</v>
      </c>
      <c r="R42" s="663"/>
      <c r="S42" s="664"/>
      <c r="T42" s="662" t="str">
        <f>IFERROR(IF(OR(B42="日",B42="祝",B42=0,G42=0),"　",MAX(IF(G42&gt;T14,I42-G42,IF(G42&lt;=T14,I42-T14,0)),0)),0)</f>
        <v>　</v>
      </c>
      <c r="U42" s="663"/>
      <c r="V42" s="664"/>
      <c r="W42" s="730" t="str">
        <f>IFERROR(IF(OR(B42="日",B42="祝",B42=0,C42=""),"　",MAX(IF(AND(C42&lt;=W14,E42&gt;X14),X14-W14,IF(AND(C42&gt;W14,E42&lt;=X14),E42-C42,IF(AND(C42&lt;=W14,E42&lt;=X14),E42-W14,IF(AND(C42&gt;W14,E42&gt;X14),X14-C42,0)))),0)),0)</f>
        <v>　</v>
      </c>
      <c r="X42" s="731"/>
      <c r="Y42" s="731"/>
      <c r="Z42" s="730" t="str">
        <f>IFERROR(IF(OR(B42="日",B42="祝",B42=0,G42=0),"　",MAX(IF(AND(G42&gt;AC14,I42&gt;AA14),0,IF(AND(G42&lt;=AC14,G42&gt;Z14,I42&gt;AA14),AC14-G42,IF(AND(G42&lt;=AC14,G42&lt;=Z14,I42&gt;AA14),AC14-Z14,IF(AND(G42&gt;Z14,I42&lt;=AA14),I42-G42,IF(AND(G42&lt;=Z14,I42&lt;=AA14),I42-Z14,0))))),0)),0)</f>
        <v>　</v>
      </c>
      <c r="AA42" s="730"/>
      <c r="AB42" s="730"/>
      <c r="AC42" s="730" t="str">
        <f>IFERROR(IF(OR(B42="日",B42="祝",B42=0,G42=0),"　",MAX(IF(AND(G42&lt;=AC14,I42&gt;AD14),AD14-AC14,IF(I42&lt;=AD14,0,IF(AND(G42&gt;AC14,I42&gt;AD14),AD14-G42,0))),0)),0)</f>
        <v>　</v>
      </c>
      <c r="AD42" s="731"/>
      <c r="AE42" s="731"/>
      <c r="AF42" s="730" t="str">
        <f t="shared" si="0"/>
        <v>　</v>
      </c>
      <c r="AG42" s="731"/>
      <c r="AH42" s="731"/>
      <c r="AI42" s="565" t="str">
        <f>IF(AL42="×",TIME(0,0,0),IF(AV4="非常勤",K42,W42))</f>
        <v>　</v>
      </c>
      <c r="AJ42" s="566"/>
      <c r="AK42" s="566"/>
      <c r="AL42" s="265"/>
      <c r="AM42" s="565" t="str">
        <f>IF(AP42="×",TIME(0,0,0),IF(AV4="非常勤",N42,Z42))</f>
        <v>　</v>
      </c>
      <c r="AN42" s="566"/>
      <c r="AO42" s="566"/>
      <c r="AP42" s="265"/>
      <c r="AQ42" s="565" t="str">
        <f>IF(AT42="×",TIME(0,0,0),IF(AV4="非常勤",Q42,AC42))</f>
        <v>　</v>
      </c>
      <c r="AR42" s="566"/>
      <c r="AS42" s="566"/>
      <c r="AT42" s="265"/>
      <c r="AU42" s="565" t="str">
        <f>IF(AX42="×",TIME(0,0,0),IF(AV4="非常勤",T42,AF42))</f>
        <v>　</v>
      </c>
      <c r="AV42" s="566"/>
      <c r="AW42" s="567"/>
      <c r="AX42" s="265"/>
      <c r="AY42" s="720"/>
      <c r="AZ42" s="720"/>
      <c r="BA42" s="668"/>
      <c r="BB42" s="670"/>
      <c r="BC42" s="669"/>
      <c r="BD42" s="671"/>
      <c r="BE42" s="672"/>
      <c r="BF42" s="672"/>
      <c r="BG42" s="673"/>
      <c r="BH42" s="263">
        <f>'別表_個別勤務状況（1～60）'!$A$42</f>
        <v>28</v>
      </c>
      <c r="BI42" s="264" t="str">
        <f>'別表_個別勤務状況（1～60）'!$B$42</f>
        <v>水</v>
      </c>
      <c r="BJ42" s="575"/>
      <c r="BK42" s="575"/>
      <c r="BL42" s="575"/>
      <c r="BM42" s="575"/>
      <c r="BN42" s="575"/>
      <c r="BO42" s="575"/>
      <c r="BP42" s="575"/>
      <c r="BQ42" s="575"/>
      <c r="BR42" s="662" t="str">
        <f>IFERROR(IF(OR(BI42="日",BI42="祝",BI42=0,BJ42=""),"　",MAX(IF(AND(BJ42&lt;=BR14,BL42&gt;BS14),BS14-BR14,IF(AND(BJ42&gt;BR14,BL42&lt;=BS14),BL42-BJ42,IF(AND(BJ42&lt;=BR14,BL42&lt;=BS14),BL42-BR14,IF(AND(BJ42&gt;BR14,BL42&gt;BS14),BS14-BJ42,0)))),0)),0)</f>
        <v>　</v>
      </c>
      <c r="BS42" s="663"/>
      <c r="BT42" s="664"/>
      <c r="BU42" s="662" t="str">
        <f>IFERROR(IF(OR(BI42="日",BI42="祝",BI42=0,BN42=""),"　",MAX(IF(AND(BN42&gt;BX14,BP42&gt;BV14),0,IF(AND(BN42&lt;=BX14,BN42&gt;BU14,BP42&gt;BV14),BX14-BN42,IF(AND(BN42&lt;=BX14,BN42&lt;=BU14,BP42&gt;BV14),BX14-BU14,IF(AND(BN42&gt;BU14,BP42&lt;=BV14),BP42-BN42,IF(AND(BN42&lt;=BU14,BP42&lt;=BV14),BP42-BU14,0))))),0)),0)</f>
        <v>　</v>
      </c>
      <c r="BV42" s="663"/>
      <c r="BW42" s="664"/>
      <c r="BX42" s="662" t="str">
        <f>IFERROR(IF(OR(BI42="日",BI42="祝",BI42=0,BN42=0),"　",MAX(IF(AND(BN42&lt;=BX14,BP42&gt;BY14),BY14-BX14,IF(BP42&lt;=BY14,0,IF(AND(BN42&gt;BX14,BP42&gt;BY14),BY14-BN42,0))),0)),0)</f>
        <v>　</v>
      </c>
      <c r="BY42" s="663"/>
      <c r="BZ42" s="664"/>
      <c r="CA42" s="662" t="str">
        <f>IFERROR(IF(OR(BI42="日",BI42="祝",BI42=0,BN42=0),"　",MAX(IF(BN42&gt;CA14,BP42-BN42,IF(BN42&lt;=CA14,BP42-CA14,0)),0)),0)</f>
        <v>　</v>
      </c>
      <c r="CB42" s="663"/>
      <c r="CC42" s="664"/>
      <c r="CD42" s="730" t="str">
        <f>IFERROR(IF(OR(BI42="日",BI42="祝",BI42=0,BJ42=""),"　",MAX(IF(AND(BJ42&lt;=CD14,BL42&gt;CE14),CE14-CD14,IF(AND(BJ42&gt;CD14,BL42&lt;=CE14),BL42-BJ42,IF(AND(BJ42&lt;=CD14,BL42&lt;=CE14),BL42-CD14,IF(AND(BJ42&gt;CD14,BL42&gt;CE14),CE14-BJ42,0)))),0)),0)</f>
        <v>　</v>
      </c>
      <c r="CE42" s="731"/>
      <c r="CF42" s="731"/>
      <c r="CG42" s="730" t="str">
        <f>IFERROR(IF(OR(BI42="日",BI42="祝",BI42=0,BN42=0),"　",MAX(IF(AND(BN42&gt;CJ14,BP42&gt;CH14),0,IF(AND(BN42&lt;=CJ14,BN42&gt;CG14,BP42&gt;CH14),CJ14-BN42,IF(AND(BN42&lt;=CJ14,BN42&lt;=CG14,BP42&gt;CH14),CJ14-CG14,IF(AND(BN42&gt;CG14,BP42&lt;=CH14),BP42-BN42,IF(AND(BN42&lt;=CG14,BP42&lt;=CH14),BP42-CG14,0))))),0)),0)</f>
        <v>　</v>
      </c>
      <c r="CH42" s="730"/>
      <c r="CI42" s="730"/>
      <c r="CJ42" s="730" t="str">
        <f>IFERROR(IF(OR(BI42="日",BI42="祝",BI42=0,BN42=0),"　",MAX(IF(AND(BN42&lt;=CJ14,BP42&gt;CK14),CK14-CJ14,IF(BP42&lt;=CK14,0,IF(AND(BN42&gt;CJ14,BP42&gt;CK14),CK14-BN42,0))),0)),0)</f>
        <v>　</v>
      </c>
      <c r="CK42" s="731"/>
      <c r="CL42" s="731"/>
      <c r="CM42" s="730" t="str">
        <f t="shared" si="1"/>
        <v>　</v>
      </c>
      <c r="CN42" s="731"/>
      <c r="CO42" s="731"/>
      <c r="CP42" s="565" t="str">
        <f>IF(CS42="×",TIME(0,0,0),IF(DC4="非常勤",BR42,CD42))</f>
        <v>　</v>
      </c>
      <c r="CQ42" s="566"/>
      <c r="CR42" s="566"/>
      <c r="CS42" s="265"/>
      <c r="CT42" s="565" t="str">
        <f>IF(CW42="×",TIME(0,0,0),IF(DC4="非常勤",BU42,CG42))</f>
        <v>　</v>
      </c>
      <c r="CU42" s="566"/>
      <c r="CV42" s="566"/>
      <c r="CW42" s="265"/>
      <c r="CX42" s="565" t="str">
        <f>IF(DA42="×",TIME(0,0,0),IF(DC4="非常勤",BX42,CJ42))</f>
        <v>　</v>
      </c>
      <c r="CY42" s="566"/>
      <c r="CZ42" s="566"/>
      <c r="DA42" s="265"/>
      <c r="DB42" s="565" t="str">
        <f>IF(DE42="×",TIME(0,0,0),IF(DC4="非常勤",CA42,CM42))</f>
        <v>　</v>
      </c>
      <c r="DC42" s="566"/>
      <c r="DD42" s="567"/>
      <c r="DE42" s="265"/>
      <c r="DF42" s="720"/>
      <c r="DG42" s="720"/>
      <c r="DH42" s="668"/>
      <c r="DI42" s="670"/>
      <c r="DJ42" s="669"/>
      <c r="DK42" s="671"/>
      <c r="DL42" s="672"/>
      <c r="DM42" s="672"/>
      <c r="DN42" s="673"/>
      <c r="DO42" s="263">
        <f>'別表_個別勤務状況（1～60）'!$A$42</f>
        <v>28</v>
      </c>
      <c r="DP42" s="264" t="str">
        <f>'別表_個別勤務状況（1～60）'!$B$42</f>
        <v>水</v>
      </c>
      <c r="DQ42" s="575"/>
      <c r="DR42" s="575"/>
      <c r="DS42" s="575"/>
      <c r="DT42" s="575"/>
      <c r="DU42" s="575"/>
      <c r="DV42" s="575"/>
      <c r="DW42" s="575"/>
      <c r="DX42" s="575"/>
      <c r="DY42" s="662" t="str">
        <f>IFERROR(IF(OR(DP42="日",DP42="祝",DP42=0,DQ42=""),"　",MAX(IF(AND(DQ42&lt;=DY14,DS42&gt;DZ14),DZ14-DY14,IF(AND(DQ42&gt;DY14,DS42&lt;=DZ14),DS42-DQ42,IF(AND(DQ42&lt;=DY14,DS42&lt;=DZ14),DS42-DY14,IF(AND(DQ42&gt;DY14,DS42&gt;DZ14),DZ14-DQ42,0)))),0)),0)</f>
        <v>　</v>
      </c>
      <c r="DZ42" s="663"/>
      <c r="EA42" s="664"/>
      <c r="EB42" s="662" t="str">
        <f>IFERROR(IF(OR(DP42="日",DP42="祝",DP42=0,DU42=""),"　",MAX(IF(AND(DU42&gt;EE14,DW42&gt;EC14),0,IF(AND(DU42&lt;=EE14,DU42&gt;EB14,DW42&gt;EC14),EE14-DU42,IF(AND(DU42&lt;=EE14,DU42&lt;=EB14,DW42&gt;EC14),EE14-EB14,IF(AND(DU42&gt;EB14,DW42&lt;=EC14),DW42-DU42,IF(AND(DU42&lt;=EB14,DW42&lt;=EC14),DW42-EB14,0))))),0)),0)</f>
        <v>　</v>
      </c>
      <c r="EC42" s="663"/>
      <c r="ED42" s="664"/>
      <c r="EE42" s="662" t="str">
        <f>IFERROR(IF(OR(DP42="日",DP42="祝",DP42=0,DU42=0),"　",MAX(IF(AND(DU42&lt;=EE14,DW42&gt;EF14),EF14-EE14,IF(DW42&lt;=EF14,0,IF(AND(DU42&gt;EE14,DW42&gt;EF14),EF14-DU42,0))),0)),0)</f>
        <v>　</v>
      </c>
      <c r="EF42" s="663"/>
      <c r="EG42" s="664"/>
      <c r="EH42" s="662" t="str">
        <f>IFERROR(IF(OR(DP42="日",DP42="祝",DP42=0,DU42=0),"　",MAX(IF(DU42&gt;EH14,DW42-DU42,IF(DU42&lt;=EH14,DW42-EH14,0)),0)),0)</f>
        <v>　</v>
      </c>
      <c r="EI42" s="663"/>
      <c r="EJ42" s="664"/>
      <c r="EK42" s="730" t="str">
        <f>IFERROR(IF(OR(DP42="日",DP42="祝",DP42=0,DQ42=""),"　",MAX(IF(AND(DQ42&lt;=EK14,DS42&gt;EL14),EL14-EK14,IF(AND(DQ42&gt;EK14,DS42&lt;=EL14),DS42-DQ42,IF(AND(DQ42&lt;=EK14,DS42&lt;=EL14),DS42-EK14,IF(AND(DQ42&gt;EK14,DS42&gt;EL14),EL14-DQ42,0)))),0)),0)</f>
        <v>　</v>
      </c>
      <c r="EL42" s="731"/>
      <c r="EM42" s="731"/>
      <c r="EN42" s="730" t="str">
        <f>IFERROR(IF(OR(DP42="日",DP42="祝",DP42=0,DU42=0),"　",MAX(IF(AND(DU42&gt;EQ14,DW42&gt;EO14),0,IF(AND(DU42&lt;=EQ14,DU42&gt;EN14,DW42&gt;EO14),EQ14-DU42,IF(AND(DU42&lt;=EQ14,DU42&lt;=EN14,DW42&gt;EO14),EQ14-EN14,IF(AND(DU42&gt;EN14,DW42&lt;=EO14),DW42-DU42,IF(AND(DU42&lt;=EN14,DW42&lt;=EO14),DW42-EN14,0))))),0)),0)</f>
        <v>　</v>
      </c>
      <c r="EO42" s="730"/>
      <c r="EP42" s="730"/>
      <c r="EQ42" s="730" t="str">
        <f>IFERROR(IF(OR(DP42="日",DP42="祝",DP42=0,DU42=0),"　",MAX(IF(AND(DU42&lt;=EQ14,DW42&gt;ER14),ER14-EQ14,IF(DW42&lt;=ER14,0,IF(AND(DU42&gt;EQ14,DW42&gt;ER14),ER14-DU42,0))),0)),0)</f>
        <v>　</v>
      </c>
      <c r="ER42" s="731"/>
      <c r="ES42" s="731"/>
      <c r="ET42" s="730" t="str">
        <f t="shared" si="2"/>
        <v>　</v>
      </c>
      <c r="EU42" s="731"/>
      <c r="EV42" s="731"/>
      <c r="EW42" s="565" t="str">
        <f>IF(EZ42="×",TIME(0,0,0),IF(FJ4="非常勤",DY42,EK42))</f>
        <v>　</v>
      </c>
      <c r="EX42" s="566"/>
      <c r="EY42" s="566"/>
      <c r="EZ42" s="265"/>
      <c r="FA42" s="565" t="str">
        <f>IF(FD42="×",TIME(0,0,0),IF(FJ4="非常勤",EB42,EN42))</f>
        <v>　</v>
      </c>
      <c r="FB42" s="566"/>
      <c r="FC42" s="566"/>
      <c r="FD42" s="265"/>
      <c r="FE42" s="565" t="str">
        <f>IF(FH42="×",TIME(0,0,0),IF(FJ4="非常勤",EE42,EQ42))</f>
        <v>　</v>
      </c>
      <c r="FF42" s="566"/>
      <c r="FG42" s="566"/>
      <c r="FH42" s="265"/>
      <c r="FI42" s="565" t="str">
        <f>IF(FL42="×",TIME(0,0,0),IF(FJ4="非常勤",EH42,ET42))</f>
        <v>　</v>
      </c>
      <c r="FJ42" s="566"/>
      <c r="FK42" s="567"/>
      <c r="FL42" s="265"/>
      <c r="FM42" s="720"/>
      <c r="FN42" s="720"/>
      <c r="FO42" s="668"/>
      <c r="FP42" s="670"/>
      <c r="FQ42" s="669"/>
      <c r="FR42" s="671"/>
      <c r="FS42" s="672"/>
      <c r="FT42" s="672"/>
      <c r="FU42" s="673"/>
      <c r="FV42" s="263">
        <f>'別表_個別勤務状況（1～60）'!$A$42</f>
        <v>28</v>
      </c>
      <c r="FW42" s="264" t="str">
        <f>'別表_個別勤務状況（1～60）'!$B$42</f>
        <v>水</v>
      </c>
      <c r="FX42" s="575"/>
      <c r="FY42" s="575"/>
      <c r="FZ42" s="660"/>
      <c r="GA42" s="661"/>
      <c r="GB42" s="660"/>
      <c r="GC42" s="661"/>
      <c r="GD42" s="660"/>
      <c r="GE42" s="661"/>
      <c r="GF42" s="662" t="str">
        <f>IFERROR(IF(OR(FW42="日",FW42="祝",FW42=0,FX42=""),"　",MAX(IF(AND(FX42&lt;=GF14,FZ42&gt;GG14),GG14-GF14,IF(AND(FX42&gt;GF14,FZ42&lt;=GG14),FZ42-FX42,IF(AND(FX42&lt;=GF14,FZ42&lt;=GG14),FZ42-GF14,IF(AND(FX42&gt;GF14,FZ42&gt;GG14),GG14-FX42,0)))),0)),0)</f>
        <v>　</v>
      </c>
      <c r="GG42" s="663"/>
      <c r="GH42" s="664"/>
      <c r="GI42" s="662" t="str">
        <f>IFERROR(IF(OR(FW42="日",FW42="祝",FW42=0,GB42=""),"　",MAX(IF(AND(GB42&gt;GL14,GD42&gt;GJ14),0,IF(AND(GB42&lt;=GL14,GB42&gt;GI14,GD42&gt;GJ14),GL14-GB42,IF(AND(GB42&lt;=GL14,GB42&lt;=GI14,GD42&gt;GJ14),GL14-GI14,IF(AND(GB42&gt;GI14,GD42&lt;=GJ14),GD42-GB42,IF(AND(GB42&lt;=GI14,GD42&lt;=GJ14),GD42-GI14,0))))),0)),0)</f>
        <v>　</v>
      </c>
      <c r="GJ42" s="663"/>
      <c r="GK42" s="664"/>
      <c r="GL42" s="662" t="str">
        <f>IFERROR(IF(OR(FW42="日",FW42="祝",FW42=0,GB42=0),"　",MAX(IF(AND(GB42&lt;=GL14,GD42&gt;GM14),GM14-GL14,IF(GD42&lt;=GM14,0,IF(AND(GB42&gt;GL14,GD42&gt;GM14),GM14-GB42,0))),0)),0)</f>
        <v>　</v>
      </c>
      <c r="GM42" s="663"/>
      <c r="GN42" s="664"/>
      <c r="GO42" s="662" t="str">
        <f>IFERROR(IF(OR(FW42="日",FW42="祝",FW42=0,GB42=0),"　",MAX(IF(GB42&gt;GO14,GD42-GB42,IF(GB42&lt;=GO14,GD42-GO14,0)),0)),0)</f>
        <v>　</v>
      </c>
      <c r="GP42" s="663"/>
      <c r="GQ42" s="664"/>
      <c r="GR42" s="730" t="str">
        <f>IFERROR(IF(OR(FW42="日",FW42="祝",FW42=0,FX42=""),"　",MAX(IF(AND(FX42&lt;=GR14,FZ42&gt;GS14),GS14-GR14,IF(AND(FX42&gt;GR14,FZ42&lt;=GS14),FZ42-FX42,IF(AND(FX42&lt;=GR14,FZ42&lt;=GS14),FZ42-GR14,IF(AND(FX42&gt;GR14,FZ42&gt;GS14),GS14-FX42,0)))),0)),0)</f>
        <v>　</v>
      </c>
      <c r="GS42" s="731"/>
      <c r="GT42" s="731"/>
      <c r="GU42" s="730" t="str">
        <f>IFERROR(IF(OR(FW42="日",FW42="祝",FW42=0,GB42=0),"　",MAX(IF(AND(GB42&gt;GX14,GD42&gt;GV14),0,IF(AND(GB42&lt;=GX14,GB42&gt;GU14,GD42&gt;GV14),GX14-GB42,IF(AND(GB42&lt;=GX14,GB42&lt;=GU14,GD42&gt;GV14),GX14-GU14,IF(AND(GB42&gt;GU14,GD42&lt;=GV14),GD42-GB42,IF(AND(GB42&lt;=GU14,GD42&lt;=GV14),GD42-GU14,0))))),0)),0)</f>
        <v>　</v>
      </c>
      <c r="GV42" s="730"/>
      <c r="GW42" s="730"/>
      <c r="GX42" s="730" t="str">
        <f>IFERROR(IF(OR(FW42="日",FW42="祝",FW42=0,GB42=0),"　",MAX(IF(AND(GB42&lt;=GX14,GD42&gt;GY14),GY14-GX14,IF(GD42&lt;=GY14,0,IF(AND(GB42&gt;GX14,GD42&gt;GY14),GY14-GB42,0))),0)),0)</f>
        <v>　</v>
      </c>
      <c r="GY42" s="731"/>
      <c r="GZ42" s="731"/>
      <c r="HA42" s="730" t="str">
        <f t="shared" si="3"/>
        <v>　</v>
      </c>
      <c r="HB42" s="731"/>
      <c r="HC42" s="731"/>
      <c r="HD42" s="565" t="str">
        <f>IF(HG42="×",TIME(0,0,0),IF(HQ4="非常勤",GF42,GR42))</f>
        <v>　</v>
      </c>
      <c r="HE42" s="566"/>
      <c r="HF42" s="566"/>
      <c r="HG42" s="265"/>
      <c r="HH42" s="565" t="str">
        <f>IF(HK42="×",TIME(0,0,0),IF(HQ4="非常勤",GI42,GU42))</f>
        <v>　</v>
      </c>
      <c r="HI42" s="566"/>
      <c r="HJ42" s="566"/>
      <c r="HK42" s="265"/>
      <c r="HL42" s="565" t="str">
        <f>IF(HO42="×",TIME(0,0,0),IF(HQ4="非常勤",GL42,GX42))</f>
        <v>　</v>
      </c>
      <c r="HM42" s="566"/>
      <c r="HN42" s="566"/>
      <c r="HO42" s="265"/>
      <c r="HP42" s="565" t="str">
        <f>IF(HS42="×",TIME(0,0,0),IF(HQ4="非常勤",GO42,HA42))</f>
        <v>　</v>
      </c>
      <c r="HQ42" s="566"/>
      <c r="HR42" s="567"/>
      <c r="HS42" s="265"/>
      <c r="HT42" s="720"/>
      <c r="HU42" s="720"/>
      <c r="HV42" s="668"/>
      <c r="HW42" s="670"/>
      <c r="HX42" s="669"/>
      <c r="HY42" s="671"/>
      <c r="HZ42" s="672"/>
      <c r="IA42" s="672"/>
      <c r="IB42" s="673"/>
      <c r="IC42" s="263">
        <f>'別表_個別勤務状況（1～60）'!$A$42</f>
        <v>28</v>
      </c>
      <c r="ID42" s="264" t="str">
        <f>'別表_個別勤務状況（1～60）'!$B$42</f>
        <v>水</v>
      </c>
      <c r="IE42" s="660"/>
      <c r="IF42" s="661"/>
      <c r="IG42" s="660"/>
      <c r="IH42" s="661"/>
      <c r="II42" s="660"/>
      <c r="IJ42" s="661"/>
      <c r="IK42" s="660"/>
      <c r="IL42" s="661"/>
      <c r="IM42" s="662" t="str">
        <f>IFERROR(IF(OR(ID42="日",ID42="祝",ID42=0,IE42=""),"　",MAX(IF(AND(IE42&lt;=IM14,IG42&gt;IN14),IN14-IM14,IF(AND(IE42&gt;IM14,IG42&lt;=IN14),IG42-IE42,IF(AND(IE42&lt;=IM14,IG42&lt;=IN14),IG42-IM14,IF(AND(IE42&gt;IM14,IG42&gt;IN14),IN14-IE42,0)))),0)),0)</f>
        <v>　</v>
      </c>
      <c r="IN42" s="663"/>
      <c r="IO42" s="664"/>
      <c r="IP42" s="662" t="str">
        <f>IFERROR(IF(OR(ID42="日",ID42="祝",ID42=0,II42=""),"　",MAX(IF(AND(II42&gt;IS14,IK42&gt;IQ14),0,IF(AND(II42&lt;=IS14,II42&gt;IP14,IK42&gt;IQ14),IS14-II42,IF(AND(II42&lt;=IS14,II42&lt;=IP14,IK42&gt;IQ14),IS14-IP14,IF(AND(II42&gt;IP14,IK42&lt;=IQ14),IK42-II42,IF(AND(II42&lt;=IP14,IK42&lt;=IQ14),IK42-IP14,0))))),0)),0)</f>
        <v>　</v>
      </c>
      <c r="IQ42" s="663"/>
      <c r="IR42" s="664"/>
      <c r="IS42" s="662" t="str">
        <f>IFERROR(IF(OR(ID42="日",ID42="祝",ID42=0,II42=0),"　",MAX(IF(AND(II42&lt;=IS14,IK42&gt;IT14),IT14-IS14,IF(IK42&lt;=IT14,0,IF(AND(II42&gt;IS14,IK42&gt;IT14),IT14-II42,0))),0)),0)</f>
        <v>　</v>
      </c>
      <c r="IT42" s="663"/>
      <c r="IU42" s="664"/>
      <c r="IV42" s="662" t="str">
        <f>IFERROR(IF(OR(ID42="日",ID42="祝",ID42=0,II42=0),"　",MAX(IF(II42&gt;IV14,IK42-II42,IF(II42&lt;=IV14,IK42-IV14,0)),0)),0)</f>
        <v>　</v>
      </c>
      <c r="IW42" s="663"/>
      <c r="IX42" s="664"/>
      <c r="IY42" s="662" t="str">
        <f>IFERROR(IF(OR(ID42="日",ID42="祝",ID42=0,IE42=""),"　",MAX(IF(AND(IE42&lt;=IY14,IG42&gt;IZ14),IZ14-IY14,IF(AND(IE42&gt;IY14,IG42&lt;=IZ14),IG42-IE42,IF(AND(IE42&lt;=IY14,IG42&lt;=IZ14),IG42-IY14,IF(AND(IE42&gt;IY14,IG42&gt;IZ14),IZ14-IE42,0)))),0)),0)</f>
        <v>　</v>
      </c>
      <c r="IZ42" s="663"/>
      <c r="JA42" s="664"/>
      <c r="JB42" s="662" t="str">
        <f>IFERROR(IF(OR(ID42="日",ID42="祝",ID42=0,II42=0),"　",MAX(IF(AND(II42&gt;JE14,IK42&gt;JC14),0,IF(AND(II42&lt;=JE14,II42&gt;JB14,IK42&gt;JC14),JE14-II42,IF(AND(II42&lt;=JE14,II42&lt;=JB14,IK42&gt;JC14),JE14-JB14,IF(AND(II42&gt;JB14,IK42&lt;=JC14),IK42-II42,IF(AND(II42&lt;=JB14,IK42&lt;=JC14),IK42-JB14,0))))),0)),0)</f>
        <v>　</v>
      </c>
      <c r="JC42" s="663"/>
      <c r="JD42" s="664"/>
      <c r="JE42" s="662" t="str">
        <f>IFERROR(IF(OR(ID42="日",ID42="祝",ID42=0,II42=0),"　",MAX(IF(AND(II42&lt;=JE14,IK42&gt;JF14),JF14-JE14,IF(IK42&lt;=JF14,0,IF(AND(II42&gt;JE14,IK42&gt;JF14),JF14-II42,0))),0)),0)</f>
        <v>　</v>
      </c>
      <c r="JF42" s="663"/>
      <c r="JG42" s="664"/>
      <c r="JH42" s="662" t="str">
        <f t="shared" si="4"/>
        <v>　</v>
      </c>
      <c r="JI42" s="663"/>
      <c r="JJ42" s="664"/>
      <c r="JK42" s="665" t="str">
        <f>IF(JN42="×",TIME(0,0,0),IF(JX4="非常勤",IM42,IY42))</f>
        <v>　</v>
      </c>
      <c r="JL42" s="666"/>
      <c r="JM42" s="667"/>
      <c r="JN42" s="265"/>
      <c r="JO42" s="665" t="str">
        <f>IF(JR42="×",TIME(0,0,0),IF(JX4="非常勤",IP42,JB42))</f>
        <v>　</v>
      </c>
      <c r="JP42" s="666"/>
      <c r="JQ42" s="667"/>
      <c r="JR42" s="265"/>
      <c r="JS42" s="665" t="str">
        <f>IF(JV42="×",TIME(0,0,0),IF(JX4="非常勤",IS42,JE42))</f>
        <v>　</v>
      </c>
      <c r="JT42" s="666"/>
      <c r="JU42" s="667"/>
      <c r="JV42" s="265"/>
      <c r="JW42" s="665" t="str">
        <f>IF(JZ42="×",TIME(0,0,0),IF(JX4="非常勤",IV42,JH42))</f>
        <v>　</v>
      </c>
      <c r="JX42" s="666"/>
      <c r="JY42" s="667"/>
      <c r="JZ42" s="265"/>
      <c r="KA42" s="720"/>
      <c r="KB42" s="720"/>
      <c r="KC42" s="668"/>
      <c r="KD42" s="670"/>
      <c r="KE42" s="669"/>
      <c r="KF42" s="671"/>
      <c r="KG42" s="672"/>
      <c r="KH42" s="672"/>
      <c r="KI42" s="673"/>
      <c r="KJ42" s="263">
        <f>'別表_個別勤務状況（1～60）'!$A$42</f>
        <v>28</v>
      </c>
      <c r="KK42" s="264" t="str">
        <f>'別表_個別勤務状況（1～60）'!$B$42</f>
        <v>水</v>
      </c>
      <c r="KL42" s="660"/>
      <c r="KM42" s="661"/>
      <c r="KN42" s="660"/>
      <c r="KO42" s="661"/>
      <c r="KP42" s="660"/>
      <c r="KQ42" s="661"/>
      <c r="KR42" s="660"/>
      <c r="KS42" s="661"/>
      <c r="KT42" s="662" t="str">
        <f>IFERROR(IF(OR(KK42="日",KK42="祝",KK42=0,KL42=""),"　",MAX(IF(AND(KL42&lt;=KT14,KN42&gt;KU14),KU14-KT14,IF(AND(KL42&gt;KT14,KN42&lt;=KU14),KN42-KL42,IF(AND(KL42&lt;=KT14,KN42&lt;=KU14),KN42-KT14,IF(AND(KL42&gt;KT14,KN42&gt;KU14),KU14-KL42,0)))),0)),0)</f>
        <v>　</v>
      </c>
      <c r="KU42" s="663"/>
      <c r="KV42" s="664"/>
      <c r="KW42" s="662" t="str">
        <f>IFERROR(IF(OR(KK42="日",KK42="祝",KK42=0,KP42=""),"　",MAX(IF(AND(KP42&gt;KZ14,KR42&gt;KX14),0,IF(AND(KP42&lt;=KZ14,KP42&gt;KW14,KR42&gt;KX14),KZ14-KP42,IF(AND(KP42&lt;=KZ14,KP42&lt;=KW14,KR42&gt;KX14),KZ14-KW14,IF(AND(KP42&gt;KW14,KR42&lt;=KX14),KR42-KP42,IF(AND(KP42&lt;=KW14,KR42&lt;=KX14),KR42-KW14,0))))),0)),0)</f>
        <v>　</v>
      </c>
      <c r="KX42" s="663"/>
      <c r="KY42" s="664"/>
      <c r="KZ42" s="662" t="str">
        <f>IFERROR(IF(OR(KK42="日",KK42="祝",KK42=0,KP42=0),"　",MAX(IF(AND(KP42&lt;=KZ14,KR42&gt;LA14),LA14-KZ14,IF(KR42&lt;=LA14,0,IF(AND(KP42&gt;KZ14,KR42&gt;LA14),LA14-KP42,0))),0)),0)</f>
        <v>　</v>
      </c>
      <c r="LA42" s="663"/>
      <c r="LB42" s="664"/>
      <c r="LC42" s="662" t="str">
        <f>IFERROR(IF(OR(KK42="日",KK42="祝",KK42=0,KP42=0),"　",MAX(IF(KP42&gt;LC14,KR42-KP42,IF(KP42&lt;=LC14,KR42-LC14,0)),0)),0)</f>
        <v>　</v>
      </c>
      <c r="LD42" s="663"/>
      <c r="LE42" s="664"/>
      <c r="LF42" s="662" t="str">
        <f>IFERROR(IF(OR(KK42="日",KK42="祝",KK42=0,KL42=""),"　",MAX(IF(AND(KL42&lt;=LF14,KN42&gt;LG14),LG14-LF14,IF(AND(KL42&gt;LF14,KN42&lt;=LG14),KN42-KL42,IF(AND(KL42&lt;=LF14,KN42&lt;=LG14),KN42-LF14,IF(AND(KL42&gt;LF14,KN42&gt;LG14),LG14-KL42,0)))),0)),0)</f>
        <v>　</v>
      </c>
      <c r="LG42" s="663"/>
      <c r="LH42" s="664"/>
      <c r="LI42" s="662" t="str">
        <f>IFERROR(IF(OR(KK42="日",KK42="祝",KK42=0,KP42=0),"　",MAX(IF(AND(KP42&gt;LL14,KR42&gt;LJ14),0,IF(AND(KP42&lt;=LL14,KP42&gt;LI14,KR42&gt;LJ14),LL14-KP42,IF(AND(KP42&lt;=LL14,KP42&lt;=LI14,KR42&gt;LJ14),LL14-LI14,IF(AND(KP42&gt;LI14,KR42&lt;=LJ14),KR42-KP42,IF(AND(KP42&lt;=LI14,KR42&lt;=LJ14),KR42-LI14,0))))),0)),0)</f>
        <v>　</v>
      </c>
      <c r="LJ42" s="663"/>
      <c r="LK42" s="664"/>
      <c r="LL42" s="662" t="str">
        <f>IFERROR(IF(OR(KK42="日",KK42="祝",KK42=0,KP42=0),"　",MAX(IF(AND(KP42&lt;=LL14,KR42&gt;LM14),LM14-LL14,IF(KR42&lt;=LM14,0,IF(AND(KP42&gt;LL14,KR42&gt;LM14),LM14-KP42,0))),0)),0)</f>
        <v>　</v>
      </c>
      <c r="LM42" s="663"/>
      <c r="LN42" s="664"/>
      <c r="LO42" s="662" t="str">
        <f t="shared" si="5"/>
        <v>　</v>
      </c>
      <c r="LP42" s="663"/>
      <c r="LQ42" s="664"/>
      <c r="LR42" s="665" t="str">
        <f>IF(LU42="×",TIME(0,0,0),IF(ME4="非常勤",KT42,LF42))</f>
        <v>　</v>
      </c>
      <c r="LS42" s="666"/>
      <c r="LT42" s="667"/>
      <c r="LU42" s="265"/>
      <c r="LV42" s="665" t="str">
        <f>IF(LY42="×",TIME(0,0,0),IF(ME4="非常勤",KW42,LI42))</f>
        <v>　</v>
      </c>
      <c r="LW42" s="666"/>
      <c r="LX42" s="667"/>
      <c r="LY42" s="265"/>
      <c r="LZ42" s="665" t="str">
        <f>IF(MC42="×",TIME(0,0,0),IF(ME4="非常勤",KZ42,LL42))</f>
        <v>　</v>
      </c>
      <c r="MA42" s="666"/>
      <c r="MB42" s="667"/>
      <c r="MC42" s="265"/>
      <c r="MD42" s="665" t="str">
        <f>IF(MG42="×",TIME(0,0,0),IF(ME4="非常勤",LC42,LO42))</f>
        <v>　</v>
      </c>
      <c r="ME42" s="666"/>
      <c r="MF42" s="667"/>
      <c r="MG42" s="265"/>
      <c r="MH42" s="720"/>
      <c r="MI42" s="720"/>
      <c r="MJ42" s="668"/>
      <c r="MK42" s="670"/>
      <c r="ML42" s="669"/>
      <c r="MM42" s="671"/>
      <c r="MN42" s="672"/>
      <c r="MO42" s="672"/>
      <c r="MP42" s="673"/>
      <c r="MQ42" s="263">
        <f>'別表_個別勤務状況（1～60）'!$A$42</f>
        <v>28</v>
      </c>
      <c r="MR42" s="264" t="str">
        <f>'別表_個別勤務状況（1～60）'!$B$42</f>
        <v>水</v>
      </c>
      <c r="MS42" s="660"/>
      <c r="MT42" s="661"/>
      <c r="MU42" s="660"/>
      <c r="MV42" s="661"/>
      <c r="MW42" s="660"/>
      <c r="MX42" s="661"/>
      <c r="MY42" s="660"/>
      <c r="MZ42" s="661"/>
      <c r="NA42" s="662" t="str">
        <f>IFERROR(IF(OR(MR42="日",MR42="祝",MR42=0,MS42=""),"　",MAX(IF(AND(MS42&lt;=NA14,MU42&gt;NB14),NB14-NA14,IF(AND(MS42&gt;NA14,MU42&lt;=NB14),MU42-MS42,IF(AND(MS42&lt;=NA14,MU42&lt;=NB14),MU42-NA14,IF(AND(MS42&gt;NA14,MU42&gt;NB14),NB14-MS42,0)))),0)),0)</f>
        <v>　</v>
      </c>
      <c r="NB42" s="663"/>
      <c r="NC42" s="664"/>
      <c r="ND42" s="662" t="str">
        <f>IFERROR(IF(OR(MR42="日",MR42="祝",MR42=0,MW42=""),"　",MAX(IF(AND(MW42&gt;NG14,MY42&gt;NE14),0,IF(AND(MW42&lt;=NG14,MW42&gt;ND14,MY42&gt;NE14),NG14-MW42,IF(AND(MW42&lt;=NG14,MW42&lt;=ND14,MY42&gt;NE14),NG14-ND14,IF(AND(MW42&gt;ND14,MY42&lt;=NE14),MY42-MW42,IF(AND(MW42&lt;=ND14,MY42&lt;=NE14),MY42-ND14,0))))),0)),0)</f>
        <v>　</v>
      </c>
      <c r="NE42" s="663"/>
      <c r="NF42" s="664"/>
      <c r="NG42" s="662" t="str">
        <f>IFERROR(IF(OR(MR42="日",MR42="祝",MR42=0,MW42=0),"　",MAX(IF(AND(MW42&lt;=NG14,MY42&gt;NH14),NH14-NG14,IF(MY42&lt;=NH14,0,IF(AND(MW42&gt;NG14,MY42&gt;NH14),NH14-MW42,0))),0)),0)</f>
        <v>　</v>
      </c>
      <c r="NH42" s="663"/>
      <c r="NI42" s="664"/>
      <c r="NJ42" s="662" t="str">
        <f>IFERROR(IF(OR(MR42="日",MR42="祝",MR42=0,MW42=0),"　",MAX(IF(MW42&gt;NJ14,MY42-MW42,IF(MW42&lt;=NJ14,MY42-NJ14,0)),0)),0)</f>
        <v>　</v>
      </c>
      <c r="NK42" s="663"/>
      <c r="NL42" s="664"/>
      <c r="NM42" s="662" t="str">
        <f>IFERROR(IF(OR(MR42="日",MR42="祝",MR42=0,MS42=""),"　",MAX(IF(AND(MS42&lt;=NM14,MU42&gt;NN14),NN14-NM14,IF(AND(MS42&gt;NM14,MU42&lt;=NN14),MU42-MS42,IF(AND(MS42&lt;=NM14,MU42&lt;=NN14),MU42-NM14,IF(AND(MS42&gt;NM14,MU42&gt;NN14),NN14-MS42,0)))),0)),0)</f>
        <v>　</v>
      </c>
      <c r="NN42" s="663"/>
      <c r="NO42" s="664"/>
      <c r="NP42" s="662" t="str">
        <f>IFERROR(IF(OR(MR42="日",MR42="祝",MR42=0,MW42=0),"　",MAX(IF(AND(MW42&gt;NS14,MY42&gt;NQ14),0,IF(AND(MW42&lt;=NS14,MW42&gt;NP14,MY42&gt;NQ14),NS14-MW42,IF(AND(MW42&lt;=NS14,MW42&lt;=NP14,MY42&gt;NQ14),NS14-NP14,IF(AND(MW42&gt;NP14,MY42&lt;=NQ14),MY42-MW42,IF(AND(MW42&lt;=NP14,MY42&lt;=NQ14),MY42-NP14,0))))),0)),0)</f>
        <v>　</v>
      </c>
      <c r="NQ42" s="663"/>
      <c r="NR42" s="664"/>
      <c r="NS42" s="662" t="str">
        <f>IFERROR(IF(OR(MR42="日",MR42="祝",MR42=0,MW42=0),"　",MAX(IF(AND(MW42&lt;=NS14,MY42&gt;NT14),NT14-NS14,IF(MY42&lt;=NT14,0,IF(AND(MW42&gt;NS14,MY42&gt;NT14),NT14-MW42,0))),0)),0)</f>
        <v>　</v>
      </c>
      <c r="NT42" s="663"/>
      <c r="NU42" s="664"/>
      <c r="NV42" s="662" t="str">
        <f t="shared" si="6"/>
        <v>　</v>
      </c>
      <c r="NW42" s="663"/>
      <c r="NX42" s="664"/>
      <c r="NY42" s="665" t="str">
        <f>IF(OB42="×",TIME(0,0,0),IF(OL4="非常勤",NA42,NM42))</f>
        <v>　</v>
      </c>
      <c r="NZ42" s="666"/>
      <c r="OA42" s="667"/>
      <c r="OB42" s="265"/>
      <c r="OC42" s="665" t="str">
        <f>IF(OF42="×",TIME(0,0,0),IF(OL4="非常勤",ND42,NP42))</f>
        <v>　</v>
      </c>
      <c r="OD42" s="666"/>
      <c r="OE42" s="667"/>
      <c r="OF42" s="265"/>
      <c r="OG42" s="665" t="str">
        <f>IF(OJ42="×",TIME(0,0,0),IF(OL4="非常勤",NG42,NS42))</f>
        <v>　</v>
      </c>
      <c r="OH42" s="666"/>
      <c r="OI42" s="667"/>
      <c r="OJ42" s="265"/>
      <c r="OK42" s="665" t="str">
        <f>IF(ON42="×",TIME(0,0,0),IF(OL4="非常勤",NJ42,NV42))</f>
        <v>　</v>
      </c>
      <c r="OL42" s="666"/>
      <c r="OM42" s="667"/>
      <c r="ON42" s="265"/>
      <c r="OO42" s="720"/>
      <c r="OP42" s="720"/>
      <c r="OQ42" s="668"/>
      <c r="OR42" s="670"/>
      <c r="OS42" s="669"/>
      <c r="OT42" s="671"/>
      <c r="OU42" s="672"/>
      <c r="OV42" s="672"/>
      <c r="OW42" s="673"/>
      <c r="OX42" s="263">
        <f>'別表_個別勤務状況（1～60）'!$A$42</f>
        <v>28</v>
      </c>
      <c r="OY42" s="264" t="str">
        <f>'別表_個別勤務状況（1～60）'!$B$42</f>
        <v>水</v>
      </c>
      <c r="OZ42" s="660"/>
      <c r="PA42" s="661"/>
      <c r="PB42" s="660"/>
      <c r="PC42" s="661"/>
      <c r="PD42" s="660"/>
      <c r="PE42" s="661"/>
      <c r="PF42" s="660"/>
      <c r="PG42" s="661"/>
      <c r="PH42" s="662" t="str">
        <f>IFERROR(IF(OR(OY42="日",OY42="祝",OY42=0,OZ42=""),"　",MAX(IF(AND(OZ42&lt;=PH14,PB42&gt;PI14),PI14-PH14,IF(AND(OZ42&gt;PH14,PB42&lt;=PI14),PB42-OZ42,IF(AND(OZ42&lt;=PH14,PB42&lt;=PI14),PB42-PH14,IF(AND(OZ42&gt;PH14,PB42&gt;PI14),PI14-OZ42,0)))),0)),0)</f>
        <v>　</v>
      </c>
      <c r="PI42" s="663"/>
      <c r="PJ42" s="664"/>
      <c r="PK42" s="662" t="str">
        <f>IFERROR(IF(OR(OY42="日",OY42="祝",OY42=0,PD42=""),"　",MAX(IF(AND(PD42&gt;PN14,PF42&gt;PL14),0,IF(AND(PD42&lt;=PN14,PD42&gt;PK14,PF42&gt;PL14),PN14-PD42,IF(AND(PD42&lt;=PN14,PD42&lt;=PK14,PF42&gt;PL14),PN14-PK14,IF(AND(PD42&gt;PK14,PF42&lt;=PL14),PF42-PD42,IF(AND(PD42&lt;=PK14,PF42&lt;=PL14),PF42-PK14,0))))),0)),0)</f>
        <v>　</v>
      </c>
      <c r="PL42" s="663"/>
      <c r="PM42" s="664"/>
      <c r="PN42" s="662" t="str">
        <f>IFERROR(IF(OR(OY42="日",OY42="祝",OY42=0,PD42=0),"　",MAX(IF(AND(PD42&lt;=PN14,PF42&gt;PO14),PO14-PN14,IF(PF42&lt;=PO14,0,IF(AND(PD42&gt;PN14,PF42&gt;PO14),PO14-PD42,0))),0)),0)</f>
        <v>　</v>
      </c>
      <c r="PO42" s="663"/>
      <c r="PP42" s="664"/>
      <c r="PQ42" s="662" t="str">
        <f>IFERROR(IF(OR(OY42="日",OY42="祝",OY42=0,PD42=0),"　",MAX(IF(PD42&gt;PQ14,PF42-PD42,IF(PD42&lt;=PQ14,PF42-PQ14,0)),0)),0)</f>
        <v>　</v>
      </c>
      <c r="PR42" s="663"/>
      <c r="PS42" s="664"/>
      <c r="PT42" s="662" t="str">
        <f>IFERROR(IF(OR(OY42="日",OY42="祝",OY42=0,OZ42=""),"　",MAX(IF(AND(OZ42&lt;=PT14,PB42&gt;PU14),PU14-PT14,IF(AND(OZ42&gt;PT14,PB42&lt;=PU14),PB42-OZ42,IF(AND(OZ42&lt;=PT14,PB42&lt;=PU14),PB42-PT14,IF(AND(OZ42&gt;PT14,PB42&gt;PU14),PU14-OZ42,0)))),0)),0)</f>
        <v>　</v>
      </c>
      <c r="PU42" s="663"/>
      <c r="PV42" s="664"/>
      <c r="PW42" s="662" t="str">
        <f>IFERROR(IF(OR(OY42="日",OY42="祝",OY42=0,PD42=0),"　",MAX(IF(AND(PD42&gt;PZ14,PF42&gt;PX14),0,IF(AND(PD42&lt;=PZ14,PD42&gt;PW14,PF42&gt;PX14),PZ14-PD42,IF(AND(PD42&lt;=PZ14,PD42&lt;=PW14,PF42&gt;PX14),PZ14-PW14,IF(AND(PD42&gt;PW14,PF42&lt;=PX14),PF42-PD42,IF(AND(PD42&lt;=PW14,PF42&lt;=PX14),PF42-PW14,0))))),0)),0)</f>
        <v>　</v>
      </c>
      <c r="PX42" s="663"/>
      <c r="PY42" s="664"/>
      <c r="PZ42" s="662" t="str">
        <f>IFERROR(IF(OR(OY42="日",OY42="祝",OY42=0,PD42=0),"　",MAX(IF(AND(PD42&lt;=PZ14,PF42&gt;QA14),QA14-PZ14,IF(PF42&lt;=QA14,0,IF(AND(PD42&gt;PZ14,PF42&gt;QA14),QA14-PD42,0))),0)),0)</f>
        <v>　</v>
      </c>
      <c r="QA42" s="663"/>
      <c r="QB42" s="664"/>
      <c r="QC42" s="662" t="str">
        <f t="shared" si="7"/>
        <v>　</v>
      </c>
      <c r="QD42" s="663"/>
      <c r="QE42" s="664"/>
      <c r="QF42" s="665" t="str">
        <f>IF(QI42="×",TIME(0,0,0),IF(QS4="非常勤",PH42,PT42))</f>
        <v>　</v>
      </c>
      <c r="QG42" s="666"/>
      <c r="QH42" s="667"/>
      <c r="QI42" s="265"/>
      <c r="QJ42" s="665" t="str">
        <f>IF(QM42="×",TIME(0,0,0),IF(QS4="非常勤",PK42,PW42))</f>
        <v>　</v>
      </c>
      <c r="QK42" s="666"/>
      <c r="QL42" s="667"/>
      <c r="QM42" s="265"/>
      <c r="QN42" s="665" t="str">
        <f>IF(QQ42="×",TIME(0,0,0),IF(QS4="非常勤",PN42,PZ42))</f>
        <v>　</v>
      </c>
      <c r="QO42" s="666"/>
      <c r="QP42" s="667"/>
      <c r="QQ42" s="265"/>
      <c r="QR42" s="665" t="str">
        <f>IF(QU42="×",TIME(0,0,0),IF(QS4="非常勤",PQ42,QC42))</f>
        <v>　</v>
      </c>
      <c r="QS42" s="666"/>
      <c r="QT42" s="667"/>
      <c r="QU42" s="265"/>
      <c r="QV42" s="720"/>
      <c r="QW42" s="720"/>
      <c r="QX42" s="668"/>
      <c r="QY42" s="670"/>
      <c r="QZ42" s="669"/>
      <c r="RA42" s="671"/>
      <c r="RB42" s="672"/>
      <c r="RC42" s="672"/>
      <c r="RD42" s="673"/>
      <c r="RE42" s="263">
        <f>'別表_個別勤務状況（1～60）'!$A$42</f>
        <v>28</v>
      </c>
      <c r="RF42" s="264" t="str">
        <f>'別表_個別勤務状況（1～60）'!$B$42</f>
        <v>水</v>
      </c>
      <c r="RG42" s="660"/>
      <c r="RH42" s="661"/>
      <c r="RI42" s="660"/>
      <c r="RJ42" s="661"/>
      <c r="RK42" s="660"/>
      <c r="RL42" s="661"/>
      <c r="RM42" s="660"/>
      <c r="RN42" s="661"/>
      <c r="RO42" s="662" t="str">
        <f>IFERROR(IF(OR(RF42="日",RF42="祝",RF42=0,RG42=""),"　",MAX(IF(AND(RG42&lt;=RO14,RI42&gt;RP14),RP14-RO14,IF(AND(RG42&gt;RO14,RI42&lt;=RP14),RI42-RG42,IF(AND(RG42&lt;=RO14,RI42&lt;=RP14),RI42-RO14,IF(AND(RG42&gt;RO14,RI42&gt;RP14),RP14-RG42,0)))),0)),0)</f>
        <v>　</v>
      </c>
      <c r="RP42" s="663"/>
      <c r="RQ42" s="664"/>
      <c r="RR42" s="662" t="str">
        <f>IFERROR(IF(OR(RF42="日",RF42="祝",RF42=0,RK42=""),"　",MAX(IF(AND(RK42&gt;RU14,RM42&gt;RS14),0,IF(AND(RK42&lt;=RU14,RK42&gt;RR14,RM42&gt;RS14),RU14-RK42,IF(AND(RK42&lt;=RU14,RK42&lt;=RR14,RM42&gt;RS14),RU14-RR14,IF(AND(RK42&gt;RR14,RM42&lt;=RS14),RM42-RK42,IF(AND(RK42&lt;=RR14,RM42&lt;=RS14),RM42-RR14,0))))),0)),0)</f>
        <v>　</v>
      </c>
      <c r="RS42" s="663"/>
      <c r="RT42" s="664"/>
      <c r="RU42" s="662" t="str">
        <f>IFERROR(IF(OR(RF42="日",RF42="祝",RF42=0,RK42=0),"　",MAX(IF(AND(RK42&lt;=RU14,RM42&gt;RV14),RV14-RU14,IF(RM42&lt;=RV14,0,IF(AND(RK42&gt;RU14,RM42&gt;RV14),RV14-RK42,0))),0)),0)</f>
        <v>　</v>
      </c>
      <c r="RV42" s="663"/>
      <c r="RW42" s="664"/>
      <c r="RX42" s="662" t="str">
        <f>IFERROR(IF(OR(RF42="日",RF42="祝",RF42=0,RK42=0),"　",MAX(IF(RK42&gt;RX14,RM42-RK42,IF(RK42&lt;=RX14,RM42-RX14,0)),0)),0)</f>
        <v>　</v>
      </c>
      <c r="RY42" s="663"/>
      <c r="RZ42" s="664"/>
      <c r="SA42" s="662" t="str">
        <f>IFERROR(IF(OR(RF42="日",RF42="祝",RF42=0,RG42=""),"　",MAX(IF(AND(RG42&lt;=SA14,RI42&gt;SB14),SB14-SA14,IF(AND(RG42&gt;SA14,RI42&lt;=SB14),RI42-RG42,IF(AND(RG42&lt;=SA14,RI42&lt;=SB14),RI42-SA14,IF(AND(RG42&gt;SA14,RI42&gt;SB14),SB14-RG42,0)))),0)),0)</f>
        <v>　</v>
      </c>
      <c r="SB42" s="663"/>
      <c r="SC42" s="664"/>
      <c r="SD42" s="662" t="str">
        <f>IFERROR(IF(OR(RF42="日",RF42="祝",RF42=0,RK42=0),"　",MAX(IF(AND(RK42&gt;SG14,RM42&gt;SE14),0,IF(AND(RK42&lt;=SG14,RK42&gt;SD14,RM42&gt;SE14),SG14-RK42,IF(AND(RK42&lt;=SG14,RK42&lt;=SD14,RM42&gt;SE14),SG14-SD14,IF(AND(RK42&gt;SD14,RM42&lt;=SE14),RM42-RK42,IF(AND(RK42&lt;=SD14,RM42&lt;=SE14),RM42-SD14,0))))),0)),0)</f>
        <v>　</v>
      </c>
      <c r="SE42" s="663"/>
      <c r="SF42" s="664"/>
      <c r="SG42" s="662" t="str">
        <f>IFERROR(IF(OR(RF42="日",RF42="祝",RF42=0,RK42=0),"　",MAX(IF(AND(RK42&lt;=SG14,RM42&gt;SH14),SH14-SG14,IF(RM42&lt;=SH14,0,IF(AND(RK42&gt;SG14,RM42&gt;SH14),SH14-RK42,0))),0)),0)</f>
        <v>　</v>
      </c>
      <c r="SH42" s="663"/>
      <c r="SI42" s="664"/>
      <c r="SJ42" s="662" t="str">
        <f t="shared" si="8"/>
        <v>　</v>
      </c>
      <c r="SK42" s="663"/>
      <c r="SL42" s="664"/>
      <c r="SM42" s="665" t="str">
        <f>IF(SP42="×",TIME(0,0,0),IF(SZ4="非常勤",RO42,SA42))</f>
        <v>　</v>
      </c>
      <c r="SN42" s="666"/>
      <c r="SO42" s="667"/>
      <c r="SP42" s="265"/>
      <c r="SQ42" s="665" t="str">
        <f>IF(ST42="×",TIME(0,0,0),IF(SZ4="非常勤",RR42,SD42))</f>
        <v>　</v>
      </c>
      <c r="SR42" s="666"/>
      <c r="SS42" s="667"/>
      <c r="ST42" s="265"/>
      <c r="SU42" s="665" t="str">
        <f>IF(SX42="×",TIME(0,0,0),IF(SZ4="非常勤",RU42,SG42))</f>
        <v>　</v>
      </c>
      <c r="SV42" s="666"/>
      <c r="SW42" s="667"/>
      <c r="SX42" s="265"/>
      <c r="SY42" s="665" t="str">
        <f>IF(TB42="×",TIME(0,0,0),IF(SZ4="非常勤",RX42,SJ42))</f>
        <v>　</v>
      </c>
      <c r="SZ42" s="666"/>
      <c r="TA42" s="667"/>
      <c r="TB42" s="265"/>
      <c r="TC42" s="720"/>
      <c r="TD42" s="720"/>
      <c r="TE42" s="668"/>
      <c r="TF42" s="670"/>
      <c r="TG42" s="669"/>
      <c r="TH42" s="671"/>
      <c r="TI42" s="672"/>
      <c r="TJ42" s="672"/>
      <c r="TK42" s="673"/>
      <c r="TL42" s="263">
        <f>'別表_個別勤務状況（1～60）'!$A$42</f>
        <v>28</v>
      </c>
      <c r="TM42" s="264" t="str">
        <f>'別表_個別勤務状況（1～60）'!$B$42</f>
        <v>水</v>
      </c>
      <c r="TN42" s="660"/>
      <c r="TO42" s="661"/>
      <c r="TP42" s="660"/>
      <c r="TQ42" s="661"/>
      <c r="TR42" s="660"/>
      <c r="TS42" s="661"/>
      <c r="TT42" s="660"/>
      <c r="TU42" s="661"/>
      <c r="TV42" s="662" t="str">
        <f>IFERROR(IF(OR(TM42="日",TM42="祝",TM42=0,TN42=""),"　",MAX(IF(AND(TN42&lt;=TV14,TP42&gt;TW14),TW14-TV14,IF(AND(TN42&gt;TV14,TP42&lt;=TW14),TP42-TN42,IF(AND(TN42&lt;=TV14,TP42&lt;=TW14),TP42-TV14,IF(AND(TN42&gt;TV14,TP42&gt;TW14),TW14-TN42,0)))),0)),0)</f>
        <v>　</v>
      </c>
      <c r="TW42" s="663"/>
      <c r="TX42" s="664"/>
      <c r="TY42" s="662" t="str">
        <f>IFERROR(IF(OR(TM42="日",TM42="祝",TM42=0,TR42=""),"　",MAX(IF(AND(TR42&gt;UB14,TT42&gt;TZ14),0,IF(AND(TR42&lt;=UB14,TR42&gt;TY14,TT42&gt;TZ14),UB14-TR42,IF(AND(TR42&lt;=UB14,TR42&lt;=TY14,TT42&gt;TZ14),UB14-TY14,IF(AND(TR42&gt;TY14,TT42&lt;=TZ14),TT42-TR42,IF(AND(TR42&lt;=TY14,TT42&lt;=TZ14),TT42-TY14,0))))),0)),0)</f>
        <v>　</v>
      </c>
      <c r="TZ42" s="663"/>
      <c r="UA42" s="664"/>
      <c r="UB42" s="662" t="str">
        <f>IFERROR(IF(OR(TM42="日",TM42="祝",TM42=0,TR42=0),"　",MAX(IF(AND(TR42&lt;=UB14,TT42&gt;UC14),UC14-UB14,IF(TT42&lt;=UC14,0,IF(AND(TR42&gt;UB14,TT42&gt;UC14),UC14-TR42,0))),0)),0)</f>
        <v>　</v>
      </c>
      <c r="UC42" s="663"/>
      <c r="UD42" s="664"/>
      <c r="UE42" s="662" t="str">
        <f>IFERROR(IF(OR(TM42="日",TM42="祝",TM42=0,TR42=0),"　",MAX(IF(TR42&gt;UE14,TT42-TR42,IF(TR42&lt;=UE14,TT42-UE14,0)),0)),0)</f>
        <v>　</v>
      </c>
      <c r="UF42" s="663"/>
      <c r="UG42" s="664"/>
      <c r="UH42" s="662" t="str">
        <f>IFERROR(IF(OR(TM42="日",TM42="祝",TM42=0,TN42=""),"　",MAX(IF(AND(TN42&lt;=UH14,TP42&gt;UI14),UI14-UH14,IF(AND(TN42&gt;UH14,TP42&lt;=UI14),TP42-TN42,IF(AND(TN42&lt;=UH14,TP42&lt;=UI14),TP42-UH14,IF(AND(TN42&gt;UH14,TP42&gt;UI14),UI14-TN42,0)))),0)),0)</f>
        <v>　</v>
      </c>
      <c r="UI42" s="663"/>
      <c r="UJ42" s="664"/>
      <c r="UK42" s="662" t="str">
        <f>IFERROR(IF(OR(TM42="日",TM42="祝",TM42=0,TR42=0),"　",MAX(IF(AND(TR42&gt;UN14,TT42&gt;UL14),0,IF(AND(TR42&lt;=UN14,TR42&gt;UK14,TT42&gt;UL14),UN14-TR42,IF(AND(TR42&lt;=UN14,TR42&lt;=UK14,TT42&gt;UL14),UN14-UK14,IF(AND(TR42&gt;UK14,TT42&lt;=UL14),TT42-TR42,IF(AND(TR42&lt;=UK14,TT42&lt;=UL14),TT42-UK14,0))))),0)),0)</f>
        <v>　</v>
      </c>
      <c r="UL42" s="663"/>
      <c r="UM42" s="664"/>
      <c r="UN42" s="662" t="str">
        <f>IFERROR(IF(OR(TM42="日",TM42="祝",TM42=0,TR42=0),"　",MAX(IF(AND(TR42&lt;=UN14,TT42&gt;UO14),UO14-UN14,IF(TT42&lt;=UO14,0,IF(AND(TR42&gt;UN14,TT42&gt;UO14),UO14-TR42,0))),0)),0)</f>
        <v>　</v>
      </c>
      <c r="UO42" s="663"/>
      <c r="UP42" s="664"/>
      <c r="UQ42" s="662" t="str">
        <f t="shared" si="9"/>
        <v>　</v>
      </c>
      <c r="UR42" s="663"/>
      <c r="US42" s="664"/>
      <c r="UT42" s="665" t="str">
        <f>IF(UW42="×",TIME(0,0,0),IF(VG4="非常勤",TV42,UH42))</f>
        <v>　</v>
      </c>
      <c r="UU42" s="666"/>
      <c r="UV42" s="667"/>
      <c r="UW42" s="265"/>
      <c r="UX42" s="665" t="str">
        <f>IF(VA42="×",TIME(0,0,0),IF(VG4="非常勤",TY42,UK42))</f>
        <v>　</v>
      </c>
      <c r="UY42" s="666"/>
      <c r="UZ42" s="667"/>
      <c r="VA42" s="265"/>
      <c r="VB42" s="665" t="str">
        <f>IF(VE42="×",TIME(0,0,0),IF(VG4="非常勤",UB42,UN42))</f>
        <v>　</v>
      </c>
      <c r="VC42" s="666"/>
      <c r="VD42" s="667"/>
      <c r="VE42" s="265"/>
      <c r="VF42" s="665" t="str">
        <f>IF(VI42="×",TIME(0,0,0),IF(VG4="非常勤",UE42,UQ42))</f>
        <v>　</v>
      </c>
      <c r="VG42" s="666"/>
      <c r="VH42" s="667"/>
      <c r="VI42" s="265"/>
      <c r="VJ42" s="720"/>
      <c r="VK42" s="720"/>
      <c r="VL42" s="668"/>
      <c r="VM42" s="670"/>
      <c r="VN42" s="669"/>
      <c r="VO42" s="671"/>
      <c r="VP42" s="672"/>
      <c r="VQ42" s="672"/>
      <c r="VR42" s="673"/>
      <c r="VS42" s="263">
        <f>'別表_個別勤務状況（1～60）'!$A$42</f>
        <v>28</v>
      </c>
      <c r="VT42" s="264" t="str">
        <f>'別表_個別勤務状況（1～60）'!$B$42</f>
        <v>水</v>
      </c>
      <c r="VU42" s="660"/>
      <c r="VV42" s="661"/>
      <c r="VW42" s="660"/>
      <c r="VX42" s="661"/>
      <c r="VY42" s="660"/>
      <c r="VZ42" s="661"/>
      <c r="WA42" s="660"/>
      <c r="WB42" s="661"/>
      <c r="WC42" s="662" t="str">
        <f>IFERROR(IF(OR(VT42="日",VT42="祝",VT42=0,VU42=""),"　",MAX(IF(AND(VU42&lt;=WC14,VW42&gt;WD14),WD14-WC14,IF(AND(VU42&gt;WC14,VW42&lt;=WD14),VW42-VU42,IF(AND(VU42&lt;=WC14,VW42&lt;=WD14),VW42-WC14,IF(AND(VU42&gt;WC14,VW42&gt;WD14),WD14-VU42,0)))),0)),0)</f>
        <v>　</v>
      </c>
      <c r="WD42" s="663"/>
      <c r="WE42" s="664"/>
      <c r="WF42" s="662" t="str">
        <f>IFERROR(IF(OR(VT42="日",VT42="祝",VT42=0,VY42=""),"　",MAX(IF(AND(VY42&gt;WI14,WA42&gt;WG14),0,IF(AND(VY42&lt;=WI14,VY42&gt;WF14,WA42&gt;WG14),WI14-VY42,IF(AND(VY42&lt;=WI14,VY42&lt;=WF14,WA42&gt;WG14),WI14-WF14,IF(AND(VY42&gt;WF14,WA42&lt;=WG14),WA42-VY42,IF(AND(VY42&lt;=WF14,WA42&lt;=WG14),WA42-WF14,0))))),0)),0)</f>
        <v>　</v>
      </c>
      <c r="WG42" s="663"/>
      <c r="WH42" s="664"/>
      <c r="WI42" s="662" t="str">
        <f>IFERROR(IF(OR(VT42="日",VT42="祝",VT42=0,VY42=0),"　",MAX(IF(AND(VY42&lt;=WI14,WA42&gt;WJ14),WJ14-WI14,IF(WA42&lt;=WJ14,0,IF(AND(VY42&gt;WI14,WA42&gt;WJ14),WJ14-VY42,0))),0)),0)</f>
        <v>　</v>
      </c>
      <c r="WJ42" s="663"/>
      <c r="WK42" s="664"/>
      <c r="WL42" s="662" t="str">
        <f>IFERROR(IF(OR(VT42="日",VT42="祝",VT42=0,VY42=0),"　",MAX(IF(VY42&gt;WL14,WA42-VY42,IF(VY42&lt;=WL14,WA42-WL14,0)),0)),0)</f>
        <v>　</v>
      </c>
      <c r="WM42" s="663"/>
      <c r="WN42" s="664"/>
      <c r="WO42" s="662" t="str">
        <f>IFERROR(IF(OR(VT42="日",VT42="祝",VT42=0,VU42=""),"　",MAX(IF(AND(VU42&lt;=WO14,VW42&gt;WP14),WP14-WO14,IF(AND(VU42&gt;WO14,VW42&lt;=WP14),VW42-VU42,IF(AND(VU42&lt;=WO14,VW42&lt;=WP14),VW42-WO14,IF(AND(VU42&gt;WO14,VW42&gt;WP14),WP14-VU42,0)))),0)),0)</f>
        <v>　</v>
      </c>
      <c r="WP42" s="663"/>
      <c r="WQ42" s="664"/>
      <c r="WR42" s="662" t="str">
        <f>IFERROR(IF(OR(VT42="日",VT42="祝",VT42=0,VY42=0),"　",MAX(IF(AND(VY42&gt;WU14,WA42&gt;WS14),0,IF(AND(VY42&lt;=WU14,VY42&gt;WR14,WA42&gt;WS14),WU14-VY42,IF(AND(VY42&lt;=WU14,VY42&lt;=WR14,WA42&gt;WS14),WU14-WR14,IF(AND(VY42&gt;WR14,WA42&lt;=WS14),WA42-VY42,IF(AND(VY42&lt;=WR14,WA42&lt;=WS14),WA42-WR14,0))))),0)),0)</f>
        <v>　</v>
      </c>
      <c r="WS42" s="663"/>
      <c r="WT42" s="664"/>
      <c r="WU42" s="662" t="str">
        <f>IFERROR(IF(OR(VT42="日",VT42="祝",VT42=0,VY42=0),"　",MAX(IF(AND(VY42&lt;=WU14,WA42&gt;WV14),WV14-WU14,IF(WA42&lt;=WV14,0,IF(AND(VY42&gt;WU14,WA42&gt;WV14),WV14-VY42,0))),0)),0)</f>
        <v>　</v>
      </c>
      <c r="WV42" s="663"/>
      <c r="WW42" s="664"/>
      <c r="WX42" s="662" t="str">
        <f t="shared" si="10"/>
        <v>　</v>
      </c>
      <c r="WY42" s="663"/>
      <c r="WZ42" s="664"/>
      <c r="XA42" s="665" t="str">
        <f>IF(XD42="×",TIME(0,0,0),IF(XN4="非常勤",WC42,WO42))</f>
        <v>　</v>
      </c>
      <c r="XB42" s="666"/>
      <c r="XC42" s="667"/>
      <c r="XD42" s="265"/>
      <c r="XE42" s="665" t="str">
        <f>IF(XH42="×",TIME(0,0,0),IF(XN4="非常勤",WF42,WR42))</f>
        <v>　</v>
      </c>
      <c r="XF42" s="666"/>
      <c r="XG42" s="667"/>
      <c r="XH42" s="265"/>
      <c r="XI42" s="665" t="str">
        <f>IF(XL42="×",TIME(0,0,0),IF(XN4="非常勤",WI42,WU42))</f>
        <v>　</v>
      </c>
      <c r="XJ42" s="666"/>
      <c r="XK42" s="667"/>
      <c r="XL42" s="265"/>
      <c r="XM42" s="665" t="str">
        <f>IF(XP42="×",TIME(0,0,0),IF(XN4="非常勤",WL42,WX42))</f>
        <v>　</v>
      </c>
      <c r="XN42" s="666"/>
      <c r="XO42" s="667"/>
      <c r="XP42" s="265"/>
      <c r="XQ42" s="720"/>
      <c r="XR42" s="720"/>
      <c r="XS42" s="668"/>
      <c r="XT42" s="670"/>
      <c r="XU42" s="669"/>
      <c r="XV42" s="671"/>
      <c r="XW42" s="672"/>
      <c r="XX42" s="672"/>
      <c r="XY42" s="673"/>
      <c r="XZ42" s="263">
        <f>'別表_個別勤務状況（1～60）'!$A$42</f>
        <v>28</v>
      </c>
      <c r="YA42" s="264" t="str">
        <f>'別表_個別勤務状況（1～60）'!$B$42</f>
        <v>水</v>
      </c>
      <c r="YB42" s="660"/>
      <c r="YC42" s="661"/>
      <c r="YD42" s="660"/>
      <c r="YE42" s="661"/>
      <c r="YF42" s="660"/>
      <c r="YG42" s="661"/>
      <c r="YH42" s="660"/>
      <c r="YI42" s="661"/>
      <c r="YJ42" s="662" t="str">
        <f>IFERROR(IF(OR(YA42="日",YA42="祝",YA42=0,YB42=""),"　",MAX(IF(AND(YB42&lt;=YJ14,YD42&gt;YK14),YK14-YJ14,IF(AND(YB42&gt;YJ14,YD42&lt;=YK14),YD42-YB42,IF(AND(YB42&lt;=YJ14,YD42&lt;=YK14),YD42-YJ14,IF(AND(YB42&gt;YJ14,YD42&gt;YK14),YK14-YB42,0)))),0)),0)</f>
        <v>　</v>
      </c>
      <c r="YK42" s="663"/>
      <c r="YL42" s="664"/>
      <c r="YM42" s="662" t="str">
        <f>IFERROR(IF(OR(YA42="日",YA42="祝",YA42=0,YF42=""),"　",MAX(IF(AND(YF42&gt;YP14,YH42&gt;YN14),0,IF(AND(YF42&lt;=YP14,YF42&gt;YM14,YH42&gt;YN14),YP14-YF42,IF(AND(YF42&lt;=YP14,YF42&lt;=YM14,YH42&gt;YN14),YP14-YM14,IF(AND(YF42&gt;YM14,YH42&lt;=YN14),YH42-YF42,IF(AND(YF42&lt;=YM14,YH42&lt;=YN14),YH42-YM14,0))))),0)),0)</f>
        <v>　</v>
      </c>
      <c r="YN42" s="663"/>
      <c r="YO42" s="664"/>
      <c r="YP42" s="662" t="str">
        <f>IFERROR(IF(OR(YA42="日",YA42="祝",YA42=0,YF42=0),"　",MAX(IF(AND(YF42&lt;=YP14,YH42&gt;YQ14),YQ14-YP14,IF(YH42&lt;=YQ14,0,IF(AND(YF42&gt;YP14,YH42&gt;YQ14),YQ14-YF42,0))),0)),0)</f>
        <v>　</v>
      </c>
      <c r="YQ42" s="663"/>
      <c r="YR42" s="664"/>
      <c r="YS42" s="662" t="str">
        <f>IFERROR(IF(OR(YA42="日",YA42="祝",YA42=0,YF42=0),"　",MAX(IF(YF42&gt;YS14,YH42-YF42,IF(YF42&lt;=YS14,YH42-YS14,0)),0)),0)</f>
        <v>　</v>
      </c>
      <c r="YT42" s="663"/>
      <c r="YU42" s="664"/>
      <c r="YV42" s="662" t="str">
        <f>IFERROR(IF(OR(YA42="日",YA42="祝",YA42=0,YB42=""),"　",MAX(IF(AND(YB42&lt;=YV14,YD42&gt;YW14),YW14-YV14,IF(AND(YB42&gt;YV14,YD42&lt;=YW14),YD42-YB42,IF(AND(YB42&lt;=YV14,YD42&lt;=YW14),YD42-YV14,IF(AND(YB42&gt;YV14,YD42&gt;YW14),YW14-YB42,0)))),0)),0)</f>
        <v>　</v>
      </c>
      <c r="YW42" s="663"/>
      <c r="YX42" s="664"/>
      <c r="YY42" s="662" t="str">
        <f>IFERROR(IF(OR(YA42="日",YA42="祝",YA42=0,YF42=0),"　",MAX(IF(AND(YF42&gt;ZB14,YH42&gt;YZ14),0,IF(AND(YF42&lt;=ZB14,YF42&gt;YY14,YH42&gt;YZ14),ZB14-YF42,IF(AND(YF42&lt;=ZB14,YF42&lt;=YY14,YH42&gt;YZ14),ZB14-YY14,IF(AND(YF42&gt;YY14,YH42&lt;=YZ14),YH42-YF42,IF(AND(YF42&lt;=YY14,YH42&lt;=YZ14),YH42-YY14,0))))),0)),0)</f>
        <v>　</v>
      </c>
      <c r="YZ42" s="663"/>
      <c r="ZA42" s="664"/>
      <c r="ZB42" s="662" t="str">
        <f>IFERROR(IF(OR(YA42="日",YA42="祝",YA42=0,YF42=0),"　",MAX(IF(AND(YF42&lt;=ZB14,YH42&gt;ZC14),ZC14-ZB14,IF(YH42&lt;=ZC14,0,IF(AND(YF42&gt;ZB14,YH42&gt;ZC14),ZC14-YF42,0))),0)),0)</f>
        <v>　</v>
      </c>
      <c r="ZC42" s="663"/>
      <c r="ZD42" s="664"/>
      <c r="ZE42" s="662" t="str">
        <f t="shared" si="11"/>
        <v>　</v>
      </c>
      <c r="ZF42" s="663"/>
      <c r="ZG42" s="664"/>
      <c r="ZH42" s="665" t="str">
        <f>IF(ZK42="×",TIME(0,0,0),IF(ZU4="非常勤",YJ42,YV42))</f>
        <v>　</v>
      </c>
      <c r="ZI42" s="666"/>
      <c r="ZJ42" s="667"/>
      <c r="ZK42" s="265"/>
      <c r="ZL42" s="665" t="str">
        <f>IF(ZO42="×",TIME(0,0,0),IF(ZU4="非常勤",YM42,YY42))</f>
        <v>　</v>
      </c>
      <c r="ZM42" s="666"/>
      <c r="ZN42" s="667"/>
      <c r="ZO42" s="265"/>
      <c r="ZP42" s="665" t="str">
        <f>IF(ZS42="×",TIME(0,0,0),IF(ZU4="非常勤",YP42,ZB42))</f>
        <v>　</v>
      </c>
      <c r="ZQ42" s="666"/>
      <c r="ZR42" s="667"/>
      <c r="ZS42" s="265"/>
      <c r="ZT42" s="665" t="str">
        <f>IF(ZW42="×",TIME(0,0,0),IF(ZU4="非常勤",YS42,ZE42))</f>
        <v>　</v>
      </c>
      <c r="ZU42" s="666"/>
      <c r="ZV42" s="667"/>
      <c r="ZW42" s="265"/>
      <c r="ZX42" s="720"/>
      <c r="ZY42" s="720"/>
      <c r="ZZ42" s="668"/>
      <c r="AAA42" s="670"/>
      <c r="AAB42" s="669"/>
      <c r="AAC42" s="671"/>
      <c r="AAD42" s="672"/>
      <c r="AAE42" s="672"/>
      <c r="AAF42" s="673"/>
      <c r="AAG42" s="263">
        <f>'別表_個別勤務状況（1～60）'!$A$42</f>
        <v>28</v>
      </c>
      <c r="AAH42" s="264" t="str">
        <f>'別表_個別勤務状況（1～60）'!$B$42</f>
        <v>水</v>
      </c>
      <c r="AAI42" s="660"/>
      <c r="AAJ42" s="661"/>
      <c r="AAK42" s="660"/>
      <c r="AAL42" s="661"/>
      <c r="AAM42" s="660"/>
      <c r="AAN42" s="661"/>
      <c r="AAO42" s="660"/>
      <c r="AAP42" s="661"/>
      <c r="AAQ42" s="662" t="str">
        <f>IFERROR(IF(OR(AAH42="日",AAH42="祝",AAH42=0,AAI42=""),"　",MAX(IF(AND(AAI42&lt;=AAQ14,AAK42&gt;AAR14),AAR14-AAQ14,IF(AND(AAI42&gt;AAQ14,AAK42&lt;=AAR14),AAK42-AAI42,IF(AND(AAI42&lt;=AAQ14,AAK42&lt;=AAR14),AAK42-AAQ14,IF(AND(AAI42&gt;AAQ14,AAK42&gt;AAR14),AAR14-AAI42,0)))),0)),0)</f>
        <v>　</v>
      </c>
      <c r="AAR42" s="663"/>
      <c r="AAS42" s="664"/>
      <c r="AAT42" s="662" t="str">
        <f>IFERROR(IF(OR(AAH42="日",AAH42="祝",AAH42=0,AAM42=""),"　",MAX(IF(AND(AAM42&gt;AAW14,AAO42&gt;AAU14),0,IF(AND(AAM42&lt;=AAW14,AAM42&gt;AAT14,AAO42&gt;AAU14),AAW14-AAM42,IF(AND(AAM42&lt;=AAW14,AAM42&lt;=AAT14,AAO42&gt;AAU14),AAW14-AAT14,IF(AND(AAM42&gt;AAT14,AAO42&lt;=AAU14),AAO42-AAM42,IF(AND(AAM42&lt;=AAT14,AAO42&lt;=AAU14),AAO42-AAT14,0))))),0)),0)</f>
        <v>　</v>
      </c>
      <c r="AAU42" s="663"/>
      <c r="AAV42" s="664"/>
      <c r="AAW42" s="662" t="str">
        <f>IFERROR(IF(OR(AAH42="日",AAH42="祝",AAH42=0,AAM42=0),"　",MAX(IF(AND(AAM42&lt;=AAW14,AAO42&gt;AAX14),AAX14-AAW14,IF(AAO42&lt;=AAX14,0,IF(AND(AAM42&gt;AAW14,AAO42&gt;AAX14),AAX14-AAM42,0))),0)),0)</f>
        <v>　</v>
      </c>
      <c r="AAX42" s="663"/>
      <c r="AAY42" s="664"/>
      <c r="AAZ42" s="662" t="str">
        <f>IFERROR(IF(OR(AAH42="日",AAH42="祝",AAH42=0,AAM42=0),"　",MAX(IF(AAM42&gt;AAZ14,AAO42-AAM42,IF(AAM42&lt;=AAZ14,AAO42-AAZ14,0)),0)),0)</f>
        <v>　</v>
      </c>
      <c r="ABA42" s="663"/>
      <c r="ABB42" s="664"/>
      <c r="ABC42" s="662" t="str">
        <f>IFERROR(IF(OR(AAH42="日",AAH42="祝",AAH42=0,AAI42=""),"　",MAX(IF(AND(AAI42&lt;=ABC14,AAK42&gt;ABD14),ABD14-ABC14,IF(AND(AAI42&gt;ABC14,AAK42&lt;=ABD14),AAK42-AAI42,IF(AND(AAI42&lt;=ABC14,AAK42&lt;=ABD14),AAK42-ABC14,IF(AND(AAI42&gt;ABC14,AAK42&gt;ABD14),ABD14-AAI42,0)))),0)),0)</f>
        <v>　</v>
      </c>
      <c r="ABD42" s="663"/>
      <c r="ABE42" s="664"/>
      <c r="ABF42" s="662" t="str">
        <f>IFERROR(IF(OR(AAH42="日",AAH42="祝",AAH42=0,AAM42=0),"　",MAX(IF(AND(AAM42&gt;ABI14,AAO42&gt;ABG14),0,IF(AND(AAM42&lt;=ABI14,AAM42&gt;ABF14,AAO42&gt;ABG14),ABI14-AAM42,IF(AND(AAM42&lt;=ABI14,AAM42&lt;=ABF14,AAO42&gt;ABG14),ABI14-ABF14,IF(AND(AAM42&gt;ABF14,AAO42&lt;=ABG14),AAO42-AAM42,IF(AND(AAM42&lt;=ABF14,AAO42&lt;=ABG14),AAO42-ABF14,0))))),0)),0)</f>
        <v>　</v>
      </c>
      <c r="ABG42" s="663"/>
      <c r="ABH42" s="664"/>
      <c r="ABI42" s="662" t="str">
        <f>IFERROR(IF(OR(AAH42="日",AAH42="祝",AAH42=0,AAM42=0),"　",MAX(IF(AND(AAM42&lt;=ABI14,AAO42&gt;ABJ14),ABJ14-ABI14,IF(AAO42&lt;=ABJ14,0,IF(AND(AAM42&gt;ABI14,AAO42&gt;ABJ14),ABJ14-AAM42,0))),0)),0)</f>
        <v>　</v>
      </c>
      <c r="ABJ42" s="663"/>
      <c r="ABK42" s="664"/>
      <c r="ABL42" s="662" t="str">
        <f t="shared" si="12"/>
        <v>　</v>
      </c>
      <c r="ABM42" s="663"/>
      <c r="ABN42" s="664"/>
      <c r="ABO42" s="665" t="str">
        <f>IF(ABR42="×",TIME(0,0,0),IF(ACB4="非常勤",AAQ42,ABC42))</f>
        <v>　</v>
      </c>
      <c r="ABP42" s="666"/>
      <c r="ABQ42" s="667"/>
      <c r="ABR42" s="265"/>
      <c r="ABS42" s="665" t="str">
        <f>IF(ABV42="×",TIME(0,0,0),IF(ACB4="非常勤",AAT42,ABF42))</f>
        <v>　</v>
      </c>
      <c r="ABT42" s="666"/>
      <c r="ABU42" s="667"/>
      <c r="ABV42" s="265"/>
      <c r="ABW42" s="665" t="str">
        <f>IF(ABZ42="×",TIME(0,0,0),IF(ACB4="非常勤",AAW42,ABI42))</f>
        <v>　</v>
      </c>
      <c r="ABX42" s="666"/>
      <c r="ABY42" s="667"/>
      <c r="ABZ42" s="265"/>
      <c r="ACA42" s="665" t="str">
        <f>IF(ACD42="×",TIME(0,0,0),IF(ACB4="非常勤",AAZ42,ABL42))</f>
        <v>　</v>
      </c>
      <c r="ACB42" s="666"/>
      <c r="ACC42" s="667"/>
      <c r="ACD42" s="265"/>
      <c r="ACE42" s="720"/>
      <c r="ACF42" s="720"/>
      <c r="ACG42" s="668"/>
      <c r="ACH42" s="670"/>
      <c r="ACI42" s="669"/>
      <c r="ACJ42" s="671"/>
      <c r="ACK42" s="672"/>
      <c r="ACL42" s="672"/>
      <c r="ACM42" s="673"/>
      <c r="ACN42" s="263">
        <f>'別表_個別勤務状況（1～60）'!$A$42</f>
        <v>28</v>
      </c>
      <c r="ACO42" s="264" t="str">
        <f>'別表_個別勤務状況（1～60）'!$B$42</f>
        <v>水</v>
      </c>
      <c r="ACP42" s="660"/>
      <c r="ACQ42" s="661"/>
      <c r="ACR42" s="660"/>
      <c r="ACS42" s="661"/>
      <c r="ACT42" s="660"/>
      <c r="ACU42" s="661"/>
      <c r="ACV42" s="660"/>
      <c r="ACW42" s="661"/>
      <c r="ACX42" s="662" t="str">
        <f>IFERROR(IF(OR(ACO42="日",ACO42="祝",ACO42=0,ACP42=""),"　",MAX(IF(AND(ACP42&lt;=ACX14,ACR42&gt;ACY14),ACY14-ACX14,IF(AND(ACP42&gt;ACX14,ACR42&lt;=ACY14),ACR42-ACP42,IF(AND(ACP42&lt;=ACX14,ACR42&lt;=ACY14),ACR42-ACX14,IF(AND(ACP42&gt;ACX14,ACR42&gt;ACY14),ACY14-ACP42,0)))),0)),0)</f>
        <v>　</v>
      </c>
      <c r="ACY42" s="663"/>
      <c r="ACZ42" s="664"/>
      <c r="ADA42" s="662" t="str">
        <f>IFERROR(IF(OR(ACO42="日",ACO42="祝",ACO42=0,ACT42=""),"　",MAX(IF(AND(ACT42&gt;ADD14,ACV42&gt;ADB14),0,IF(AND(ACT42&lt;=ADD14,ACT42&gt;ADA14,ACV42&gt;ADB14),ADD14-ACT42,IF(AND(ACT42&lt;=ADD14,ACT42&lt;=ADA14,ACV42&gt;ADB14),ADD14-ADA14,IF(AND(ACT42&gt;ADA14,ACV42&lt;=ADB14),ACV42-ACT42,IF(AND(ACT42&lt;=ADA14,ACV42&lt;=ADB14),ACV42-ADA14,0))))),0)),0)</f>
        <v>　</v>
      </c>
      <c r="ADB42" s="663"/>
      <c r="ADC42" s="664"/>
      <c r="ADD42" s="662" t="str">
        <f>IFERROR(IF(OR(ACO42="日",ACO42="祝",ACO42=0,ACT42=0),"　",MAX(IF(AND(ACT42&lt;=ADD14,ACV42&gt;ADE14),ADE14-ADD14,IF(ACV42&lt;=ADE14,0,IF(AND(ACT42&gt;ADD14,ACV42&gt;ADE14),ADE14-ACT42,0))),0)),0)</f>
        <v>　</v>
      </c>
      <c r="ADE42" s="663"/>
      <c r="ADF42" s="664"/>
      <c r="ADG42" s="662" t="str">
        <f>IFERROR(IF(OR(ACO42="日",ACO42="祝",ACO42=0,ACT42=0),"　",MAX(IF(ACT42&gt;ADG14,ACV42-ACT42,IF(ACT42&lt;=ADG14,ACV42-ADG14,0)),0)),0)</f>
        <v>　</v>
      </c>
      <c r="ADH42" s="663"/>
      <c r="ADI42" s="664"/>
      <c r="ADJ42" s="662" t="str">
        <f>IFERROR(IF(OR(ACO42="日",ACO42="祝",ACO42=0,ACP42=""),"　",MAX(IF(AND(ACP42&lt;=ADJ14,ACR42&gt;ADK14),ADK14-ADJ14,IF(AND(ACP42&gt;ADJ14,ACR42&lt;=ADK14),ACR42-ACP42,IF(AND(ACP42&lt;=ADJ14,ACR42&lt;=ADK14),ACR42-ADJ14,IF(AND(ACP42&gt;ADJ14,ACR42&gt;ADK14),ADK14-ACP42,0)))),0)),0)</f>
        <v>　</v>
      </c>
      <c r="ADK42" s="663"/>
      <c r="ADL42" s="664"/>
      <c r="ADM42" s="662" t="str">
        <f>IFERROR(IF(OR(ACO42="日",ACO42="祝",ACO42=0,ACT42=0),"　",MAX(IF(AND(ACT42&gt;ADP14,ACV42&gt;ADN14),0,IF(AND(ACT42&lt;=ADP14,ACT42&gt;ADM14,ACV42&gt;ADN14),ADP14-ACT42,IF(AND(ACT42&lt;=ADP14,ACT42&lt;=ADM14,ACV42&gt;ADN14),ADP14-ADM14,IF(AND(ACT42&gt;ADM14,ACV42&lt;=ADN14),ACV42-ACT42,IF(AND(ACT42&lt;=ADM14,ACV42&lt;=ADN14),ACV42-ADM14,0))))),0)),0)</f>
        <v>　</v>
      </c>
      <c r="ADN42" s="663"/>
      <c r="ADO42" s="664"/>
      <c r="ADP42" s="662" t="str">
        <f>IFERROR(IF(OR(ACO42="日",ACO42="祝",ACO42=0,ACT42=0),"　",MAX(IF(AND(ACT42&lt;=ADP14,ACV42&gt;ADQ14),ADQ14-ADP14,IF(ACV42&lt;=ADQ14,0,IF(AND(ACT42&gt;ADP14,ACV42&gt;ADQ14),ADQ14-ACT42,0))),0)),0)</f>
        <v>　</v>
      </c>
      <c r="ADQ42" s="663"/>
      <c r="ADR42" s="664"/>
      <c r="ADS42" s="662" t="str">
        <f t="shared" si="13"/>
        <v>　</v>
      </c>
      <c r="ADT42" s="663"/>
      <c r="ADU42" s="664"/>
      <c r="ADV42" s="665" t="str">
        <f>IF(ADY42="×",TIME(0,0,0),IF(AEI4="非常勤",ACX42,ADJ42))</f>
        <v>　</v>
      </c>
      <c r="ADW42" s="666"/>
      <c r="ADX42" s="667"/>
      <c r="ADY42" s="265"/>
      <c r="ADZ42" s="665" t="str">
        <f>IF(AEC42="×",TIME(0,0,0),IF(AEI4="非常勤",ADA42,ADM42))</f>
        <v>　</v>
      </c>
      <c r="AEA42" s="666"/>
      <c r="AEB42" s="667"/>
      <c r="AEC42" s="265"/>
      <c r="AED42" s="665" t="str">
        <f>IF(AEG42="×",TIME(0,0,0),IF(AEI4="非常勤",ADD42,ADP42))</f>
        <v>　</v>
      </c>
      <c r="AEE42" s="666"/>
      <c r="AEF42" s="667"/>
      <c r="AEG42" s="265"/>
      <c r="AEH42" s="665" t="str">
        <f>IF(AEK42="×",TIME(0,0,0),IF(AEI4="非常勤",ADG42,ADS42))</f>
        <v>　</v>
      </c>
      <c r="AEI42" s="666"/>
      <c r="AEJ42" s="667"/>
      <c r="AEK42" s="265"/>
      <c r="AEL42" s="720"/>
      <c r="AEM42" s="720"/>
      <c r="AEN42" s="668"/>
      <c r="AEO42" s="670"/>
      <c r="AEP42" s="669"/>
      <c r="AEQ42" s="671"/>
      <c r="AER42" s="672"/>
      <c r="AES42" s="672"/>
      <c r="AET42" s="673"/>
      <c r="AEU42" s="263">
        <f>'別表_個別勤務状況（1～60）'!$A$42</f>
        <v>28</v>
      </c>
      <c r="AEV42" s="264" t="str">
        <f>'別表_個別勤務状況（1～60）'!$B$42</f>
        <v>水</v>
      </c>
      <c r="AEW42" s="660"/>
      <c r="AEX42" s="661"/>
      <c r="AEY42" s="660"/>
      <c r="AEZ42" s="661"/>
      <c r="AFA42" s="660"/>
      <c r="AFB42" s="661"/>
      <c r="AFC42" s="660"/>
      <c r="AFD42" s="661"/>
      <c r="AFE42" s="662" t="str">
        <f>IFERROR(IF(OR(AEV42="日",AEV42="祝",AEV42=0,AEW42=""),"　",MAX(IF(AND(AEW42&lt;=AFE14,AEY42&gt;AFF14),AFF14-AFE14,IF(AND(AEW42&gt;AFE14,AEY42&lt;=AFF14),AEY42-AEW42,IF(AND(AEW42&lt;=AFE14,AEY42&lt;=AFF14),AEY42-AFE14,IF(AND(AEW42&gt;AFE14,AEY42&gt;AFF14),AFF14-AEW42,0)))),0)),0)</f>
        <v>　</v>
      </c>
      <c r="AFF42" s="663"/>
      <c r="AFG42" s="664"/>
      <c r="AFH42" s="662" t="str">
        <f>IFERROR(IF(OR(AEV42="日",AEV42="祝",AEV42=0,AFA42=""),"　",MAX(IF(AND(AFA42&gt;AFK14,AFC42&gt;AFI14),0,IF(AND(AFA42&lt;=AFK14,AFA42&gt;AFH14,AFC42&gt;AFI14),AFK14-AFA42,IF(AND(AFA42&lt;=AFK14,AFA42&lt;=AFH14,AFC42&gt;AFI14),AFK14-AFH14,IF(AND(AFA42&gt;AFH14,AFC42&lt;=AFI14),AFC42-AFA42,IF(AND(AFA42&lt;=AFH14,AFC42&lt;=AFI14),AFC42-AFH14,0))))),0)),0)</f>
        <v>　</v>
      </c>
      <c r="AFI42" s="663"/>
      <c r="AFJ42" s="664"/>
      <c r="AFK42" s="662" t="str">
        <f>IFERROR(IF(OR(AEV42="日",AEV42="祝",AEV42=0,AFA42=0),"　",MAX(IF(AND(AFA42&lt;=AFK14,AFC42&gt;AFL14),AFL14-AFK14,IF(AFC42&lt;=AFL14,0,IF(AND(AFA42&gt;AFK14,AFC42&gt;AFL14),AFL14-AFA42,0))),0)),0)</f>
        <v>　</v>
      </c>
      <c r="AFL42" s="663"/>
      <c r="AFM42" s="664"/>
      <c r="AFN42" s="662" t="str">
        <f>IFERROR(IF(OR(AEV42="日",AEV42="祝",AEV42=0,AFA42=0),"　",MAX(IF(AFA42&gt;AFN14,AFC42-AFA42,IF(AFA42&lt;=AFN14,AFC42-AFN14,0)),0)),0)</f>
        <v>　</v>
      </c>
      <c r="AFO42" s="663"/>
      <c r="AFP42" s="664"/>
      <c r="AFQ42" s="662" t="str">
        <f>IFERROR(IF(OR(AEV42="日",AEV42="祝",AEV42=0,AEW42=""),"　",MAX(IF(AND(AEW42&lt;=AFQ14,AEY42&gt;AFR14),AFR14-AFQ14,IF(AND(AEW42&gt;AFQ14,AEY42&lt;=AFR14),AEY42-AEW42,IF(AND(AEW42&lt;=AFQ14,AEY42&lt;=AFR14),AEY42-AFQ14,IF(AND(AEW42&gt;AFQ14,AEY42&gt;AFR14),AFR14-AEW42,0)))),0)),0)</f>
        <v>　</v>
      </c>
      <c r="AFR42" s="663"/>
      <c r="AFS42" s="664"/>
      <c r="AFT42" s="662" t="str">
        <f>IFERROR(IF(OR(AEV42="日",AEV42="祝",AEV42=0,AFA42=0),"　",MAX(IF(AND(AFA42&gt;AFW14,AFC42&gt;AFU14),0,IF(AND(AFA42&lt;=AFW14,AFA42&gt;AFT14,AFC42&gt;AFU14),AFW14-AFA42,IF(AND(AFA42&lt;=AFW14,AFA42&lt;=AFT14,AFC42&gt;AFU14),AFW14-AFT14,IF(AND(AFA42&gt;AFT14,AFC42&lt;=AFU14),AFC42-AFA42,IF(AND(AFA42&lt;=AFT14,AFC42&lt;=AFU14),AFC42-AFT14,0))))),0)),0)</f>
        <v>　</v>
      </c>
      <c r="AFU42" s="663"/>
      <c r="AFV42" s="664"/>
      <c r="AFW42" s="662" t="str">
        <f>IFERROR(IF(OR(AEV42="日",AEV42="祝",AEV42=0,AFA42=0),"　",MAX(IF(AND(AFA42&lt;=AFW14,AFC42&gt;AFX14),AFX14-AFW14,IF(AFC42&lt;=AFX14,0,IF(AND(AFA42&gt;AFW14,AFC42&gt;AFX14),AFX14-AFA42,0))),0)),0)</f>
        <v>　</v>
      </c>
      <c r="AFX42" s="663"/>
      <c r="AFY42" s="664"/>
      <c r="AFZ42" s="662" t="str">
        <f t="shared" si="14"/>
        <v>　</v>
      </c>
      <c r="AGA42" s="663"/>
      <c r="AGB42" s="664"/>
      <c r="AGC42" s="665" t="str">
        <f>IF(AGF42="×",TIME(0,0,0),IF(AGP4="非常勤",AFE42,AFQ42))</f>
        <v>　</v>
      </c>
      <c r="AGD42" s="666"/>
      <c r="AGE42" s="667"/>
      <c r="AGF42" s="265"/>
      <c r="AGG42" s="665" t="str">
        <f>IF(AGJ42="×",TIME(0,0,0),IF(AGP4="非常勤",AFH42,AFT42))</f>
        <v>　</v>
      </c>
      <c r="AGH42" s="666"/>
      <c r="AGI42" s="667"/>
      <c r="AGJ42" s="265"/>
      <c r="AGK42" s="665" t="str">
        <f>IF(AGN42="×",TIME(0,0,0),IF(AGP4="非常勤",AFK42,AFW42))</f>
        <v>　</v>
      </c>
      <c r="AGL42" s="666"/>
      <c r="AGM42" s="667"/>
      <c r="AGN42" s="265"/>
      <c r="AGO42" s="665" t="str">
        <f>IF(AGR42="×",TIME(0,0,0),IF(AGP4="非常勤",AFN42,AFZ42))</f>
        <v>　</v>
      </c>
      <c r="AGP42" s="666"/>
      <c r="AGQ42" s="667"/>
      <c r="AGR42" s="265"/>
      <c r="AGS42" s="720"/>
      <c r="AGT42" s="720"/>
      <c r="AGU42" s="668"/>
      <c r="AGV42" s="670"/>
      <c r="AGW42" s="669"/>
      <c r="AGX42" s="671"/>
      <c r="AGY42" s="672"/>
      <c r="AGZ42" s="672"/>
      <c r="AHA42" s="673"/>
      <c r="AHB42" s="263">
        <f>'別表_個別勤務状況（1～60）'!$A$42</f>
        <v>28</v>
      </c>
      <c r="AHC42" s="264" t="str">
        <f>'別表_個別勤務状況（1～60）'!$B$42</f>
        <v>水</v>
      </c>
      <c r="AHD42" s="660"/>
      <c r="AHE42" s="661"/>
      <c r="AHF42" s="660"/>
      <c r="AHG42" s="661"/>
      <c r="AHH42" s="660"/>
      <c r="AHI42" s="661"/>
      <c r="AHJ42" s="660"/>
      <c r="AHK42" s="661"/>
      <c r="AHL42" s="662" t="str">
        <f>IFERROR(IF(OR(AHC42="日",AHC42="祝",AHC42=0,AHD42=""),"　",MAX(IF(AND(AHD42&lt;=AHL14,AHF42&gt;AHM14),AHM14-AHL14,IF(AND(AHD42&gt;AHL14,AHF42&lt;=AHM14),AHF42-AHD42,IF(AND(AHD42&lt;=AHL14,AHF42&lt;=AHM14),AHF42-AHL14,IF(AND(AHD42&gt;AHL14,AHF42&gt;AHM14),AHM14-AHD42,0)))),0)),0)</f>
        <v>　</v>
      </c>
      <c r="AHM42" s="663"/>
      <c r="AHN42" s="664"/>
      <c r="AHO42" s="662" t="str">
        <f>IFERROR(IF(OR(AHC42="日",AHC42="祝",AHC42=0,AHH42=""),"　",MAX(IF(AND(AHH42&gt;AHR14,AHJ42&gt;AHP14),0,IF(AND(AHH42&lt;=AHR14,AHH42&gt;AHO14,AHJ42&gt;AHP14),AHR14-AHH42,IF(AND(AHH42&lt;=AHR14,AHH42&lt;=AHO14,AHJ42&gt;AHP14),AHR14-AHO14,IF(AND(AHH42&gt;AHO14,AHJ42&lt;=AHP14),AHJ42-AHH42,IF(AND(AHH42&lt;=AHO14,AHJ42&lt;=AHP14),AHJ42-AHO14,0))))),0)),0)</f>
        <v>　</v>
      </c>
      <c r="AHP42" s="663"/>
      <c r="AHQ42" s="664"/>
      <c r="AHR42" s="662" t="str">
        <f>IFERROR(IF(OR(AHC42="日",AHC42="祝",AHC42=0,AHH42=0),"　",MAX(IF(AND(AHH42&lt;=AHR14,AHJ42&gt;AHS14),AHS14-AHR14,IF(AHJ42&lt;=AHS14,0,IF(AND(AHH42&gt;AHR14,AHJ42&gt;AHS14),AHS14-AHH42,0))),0)),0)</f>
        <v>　</v>
      </c>
      <c r="AHS42" s="663"/>
      <c r="AHT42" s="664"/>
      <c r="AHU42" s="662" t="str">
        <f>IFERROR(IF(OR(AHC42="日",AHC42="祝",AHC42=0,AHH42=0),"　",MAX(IF(AHH42&gt;AHU14,AHJ42-AHH42,IF(AHH42&lt;=AHU14,AHJ42-AHU14,0)),0)),0)</f>
        <v>　</v>
      </c>
      <c r="AHV42" s="663"/>
      <c r="AHW42" s="664"/>
      <c r="AHX42" s="662" t="str">
        <f>IFERROR(IF(OR(AHC42="日",AHC42="祝",AHC42=0,AHD42=""),"　",MAX(IF(AND(AHD42&lt;=AHX14,AHF42&gt;AHY14),AHY14-AHX14,IF(AND(AHD42&gt;AHX14,AHF42&lt;=AHY14),AHF42-AHD42,IF(AND(AHD42&lt;=AHX14,AHF42&lt;=AHY14),AHF42-AHX14,IF(AND(AHD42&gt;AHX14,AHF42&gt;AHY14),AHY14-AHD42,0)))),0)),0)</f>
        <v>　</v>
      </c>
      <c r="AHY42" s="663"/>
      <c r="AHZ42" s="664"/>
      <c r="AIA42" s="662" t="str">
        <f>IFERROR(IF(OR(AHC42="日",AHC42="祝",AHC42=0,AHH42=0),"　",MAX(IF(AND(AHH42&gt;AID14,AHJ42&gt;AIB14),0,IF(AND(AHH42&lt;=AID14,AHH42&gt;AIA14,AHJ42&gt;AIB14),AID14-AHH42,IF(AND(AHH42&lt;=AID14,AHH42&lt;=AIA14,AHJ42&gt;AIB14),AID14-AIA14,IF(AND(AHH42&gt;AIA14,AHJ42&lt;=AIB14),AHJ42-AHH42,IF(AND(AHH42&lt;=AIA14,AHJ42&lt;=AIB14),AHJ42-AIA14,0))))),0)),0)</f>
        <v>　</v>
      </c>
      <c r="AIB42" s="663"/>
      <c r="AIC42" s="664"/>
      <c r="AID42" s="662" t="str">
        <f>IFERROR(IF(OR(AHC42="日",AHC42="祝",AHC42=0,AHH42=0),"　",MAX(IF(AND(AHH42&lt;=AID14,AHJ42&gt;AIE14),AIE14-AID14,IF(AHJ42&lt;=AIE14,0,IF(AND(AHH42&gt;AID14,AHJ42&gt;AIE14),AIE14-AHH42,0))),0)),0)</f>
        <v>　</v>
      </c>
      <c r="AIE42" s="663"/>
      <c r="AIF42" s="664"/>
      <c r="AIG42" s="662" t="str">
        <f t="shared" si="15"/>
        <v>　</v>
      </c>
      <c r="AIH42" s="663"/>
      <c r="AII42" s="664"/>
      <c r="AIJ42" s="665" t="str">
        <f>IF(AIM42="×",TIME(0,0,0),IF(AIW4="非常勤",AHL42,AHX42))</f>
        <v>　</v>
      </c>
      <c r="AIK42" s="666"/>
      <c r="AIL42" s="667"/>
      <c r="AIM42" s="265"/>
      <c r="AIN42" s="665" t="str">
        <f>IF(AIQ42="×",TIME(0,0,0),IF(AIW4="非常勤",AHO42,AIA42))</f>
        <v>　</v>
      </c>
      <c r="AIO42" s="666"/>
      <c r="AIP42" s="667"/>
      <c r="AIQ42" s="265"/>
      <c r="AIR42" s="665" t="str">
        <f>IF(AIU42="×",TIME(0,0,0),IF(AIW4="非常勤",AHR42,AID42))</f>
        <v>　</v>
      </c>
      <c r="AIS42" s="666"/>
      <c r="AIT42" s="667"/>
      <c r="AIU42" s="265"/>
      <c r="AIV42" s="665" t="str">
        <f>IF(AIY42="×",TIME(0,0,0),IF(AIW4="非常勤",AHU42,AIG42))</f>
        <v>　</v>
      </c>
      <c r="AIW42" s="666"/>
      <c r="AIX42" s="667"/>
      <c r="AIY42" s="265"/>
      <c r="AIZ42" s="720"/>
      <c r="AJA42" s="720"/>
      <c r="AJB42" s="668"/>
      <c r="AJC42" s="670"/>
      <c r="AJD42" s="669"/>
      <c r="AJE42" s="671"/>
      <c r="AJF42" s="672"/>
      <c r="AJG42" s="672"/>
      <c r="AJH42" s="673"/>
      <c r="AJI42" s="263">
        <f>'別表_個別勤務状況（1～60）'!$A$42</f>
        <v>28</v>
      </c>
      <c r="AJJ42" s="264" t="str">
        <f>'別表_個別勤務状況（1～60）'!$B$42</f>
        <v>水</v>
      </c>
      <c r="AJK42" s="660"/>
      <c r="AJL42" s="661"/>
      <c r="AJM42" s="660"/>
      <c r="AJN42" s="661"/>
      <c r="AJO42" s="660"/>
      <c r="AJP42" s="661"/>
      <c r="AJQ42" s="660"/>
      <c r="AJR42" s="661"/>
      <c r="AJS42" s="662" t="str">
        <f>IFERROR(IF(OR(AJJ42="日",AJJ42="祝",AJJ42=0,AJK42=""),"　",MAX(IF(AND(AJK42&lt;=AJS14,AJM42&gt;AJT14),AJT14-AJS14,IF(AND(AJK42&gt;AJS14,AJM42&lt;=AJT14),AJM42-AJK42,IF(AND(AJK42&lt;=AJS14,AJM42&lt;=AJT14),AJM42-AJS14,IF(AND(AJK42&gt;AJS14,AJM42&gt;AJT14),AJT14-AJK42,0)))),0)),0)</f>
        <v>　</v>
      </c>
      <c r="AJT42" s="663"/>
      <c r="AJU42" s="664"/>
      <c r="AJV42" s="662" t="str">
        <f>IFERROR(IF(OR(AJJ42="日",AJJ42="祝",AJJ42=0,AJO42=""),"　",MAX(IF(AND(AJO42&gt;AJY14,AJQ42&gt;AJW14),0,IF(AND(AJO42&lt;=AJY14,AJO42&gt;AJV14,AJQ42&gt;AJW14),AJY14-AJO42,IF(AND(AJO42&lt;=AJY14,AJO42&lt;=AJV14,AJQ42&gt;AJW14),AJY14-AJV14,IF(AND(AJO42&gt;AJV14,AJQ42&lt;=AJW14),AJQ42-AJO42,IF(AND(AJO42&lt;=AJV14,AJQ42&lt;=AJW14),AJQ42-AJV14,0))))),0)),0)</f>
        <v>　</v>
      </c>
      <c r="AJW42" s="663"/>
      <c r="AJX42" s="664"/>
      <c r="AJY42" s="662" t="str">
        <f>IFERROR(IF(OR(AJJ42="日",AJJ42="祝",AJJ42=0,AJO42=0),"　",MAX(IF(AND(AJO42&lt;=AJY14,AJQ42&gt;AJZ14),AJZ14-AJY14,IF(AJQ42&lt;=AJZ14,0,IF(AND(AJO42&gt;AJY14,AJQ42&gt;AJZ14),AJZ14-AJO42,0))),0)),0)</f>
        <v>　</v>
      </c>
      <c r="AJZ42" s="663"/>
      <c r="AKA42" s="664"/>
      <c r="AKB42" s="662" t="str">
        <f>IFERROR(IF(OR(AJJ42="日",AJJ42="祝",AJJ42=0,AJO42=0),"　",MAX(IF(AJO42&gt;AKB14,AJQ42-AJO42,IF(AJO42&lt;=AKB14,AJQ42-AKB14,0)),0)),0)</f>
        <v>　</v>
      </c>
      <c r="AKC42" s="663"/>
      <c r="AKD42" s="664"/>
      <c r="AKE42" s="662" t="str">
        <f>IFERROR(IF(OR(AJJ42="日",AJJ42="祝",AJJ42=0,AJK42=""),"　",MAX(IF(AND(AJK42&lt;=AKE14,AJM42&gt;AKF14),AKF14-AKE14,IF(AND(AJK42&gt;AKE14,AJM42&lt;=AKF14),AJM42-AJK42,IF(AND(AJK42&lt;=AKE14,AJM42&lt;=AKF14),AJM42-AKE14,IF(AND(AJK42&gt;AKE14,AJM42&gt;AKF14),AKF14-AJK42,0)))),0)),0)</f>
        <v>　</v>
      </c>
      <c r="AKF42" s="663"/>
      <c r="AKG42" s="664"/>
      <c r="AKH42" s="662" t="str">
        <f>IFERROR(IF(OR(AJJ42="日",AJJ42="祝",AJJ42=0,AJO42=0),"　",MAX(IF(AND(AJO42&gt;AKK14,AJQ42&gt;AKI14),0,IF(AND(AJO42&lt;=AKK14,AJO42&gt;AKH14,AJQ42&gt;AKI14),AKK14-AJO42,IF(AND(AJO42&lt;=AKK14,AJO42&lt;=AKH14,AJQ42&gt;AKI14),AKK14-AKH14,IF(AND(AJO42&gt;AKH14,AJQ42&lt;=AKI14),AJQ42-AJO42,IF(AND(AJO42&lt;=AKH14,AJQ42&lt;=AKI14),AJQ42-AKH14,0))))),0)),0)</f>
        <v>　</v>
      </c>
      <c r="AKI42" s="663"/>
      <c r="AKJ42" s="664"/>
      <c r="AKK42" s="662" t="str">
        <f>IFERROR(IF(OR(AJJ42="日",AJJ42="祝",AJJ42=0,AJO42=0),"　",MAX(IF(AND(AJO42&lt;=AKK14,AJQ42&gt;AKL14),AKL14-AKK14,IF(AJQ42&lt;=AKL14,0,IF(AND(AJO42&gt;AKK14,AJQ42&gt;AKL14),AKL14-AJO42,0))),0)),0)</f>
        <v>　</v>
      </c>
      <c r="AKL42" s="663"/>
      <c r="AKM42" s="664"/>
      <c r="AKN42" s="662" t="str">
        <f t="shared" si="16"/>
        <v>　</v>
      </c>
      <c r="AKO42" s="663"/>
      <c r="AKP42" s="664"/>
      <c r="AKQ42" s="665" t="str">
        <f>IF(AKT42="×",TIME(0,0,0),IF(ALD4="非常勤",AJS42,AKE42))</f>
        <v>　</v>
      </c>
      <c r="AKR42" s="666"/>
      <c r="AKS42" s="667"/>
      <c r="AKT42" s="265"/>
      <c r="AKU42" s="665" t="str">
        <f>IF(AKX42="×",TIME(0,0,0),IF(ALD4="非常勤",AJV42,AKH42))</f>
        <v>　</v>
      </c>
      <c r="AKV42" s="666"/>
      <c r="AKW42" s="667"/>
      <c r="AKX42" s="265"/>
      <c r="AKY42" s="665" t="str">
        <f>IF(ALB42="×",TIME(0,0,0),IF(ALD4="非常勤",AJY42,AKK42))</f>
        <v>　</v>
      </c>
      <c r="AKZ42" s="666"/>
      <c r="ALA42" s="667"/>
      <c r="ALB42" s="265"/>
      <c r="ALC42" s="665" t="str">
        <f>IF(ALF42="×",TIME(0,0,0),IF(ALD4="非常勤",AKB42,AKN42))</f>
        <v>　</v>
      </c>
      <c r="ALD42" s="666"/>
      <c r="ALE42" s="667"/>
      <c r="ALF42" s="265"/>
      <c r="ALG42" s="720"/>
      <c r="ALH42" s="720"/>
      <c r="ALI42" s="668"/>
      <c r="ALJ42" s="670"/>
      <c r="ALK42" s="669"/>
      <c r="ALL42" s="671"/>
      <c r="ALM42" s="672"/>
      <c r="ALN42" s="672"/>
      <c r="ALO42" s="673"/>
      <c r="ALP42" s="263">
        <f>'別表_個別勤務状況（1～60）'!$A$42</f>
        <v>28</v>
      </c>
      <c r="ALQ42" s="264" t="str">
        <f>'別表_個別勤務状況（1～60）'!$B$42</f>
        <v>水</v>
      </c>
      <c r="ALR42" s="660"/>
      <c r="ALS42" s="661"/>
      <c r="ALT42" s="660"/>
      <c r="ALU42" s="661"/>
      <c r="ALV42" s="660"/>
      <c r="ALW42" s="661"/>
      <c r="ALX42" s="660"/>
      <c r="ALY42" s="661"/>
      <c r="ALZ42" s="662" t="str">
        <f>IFERROR(IF(OR(ALQ42="日",ALQ42="祝",ALQ42=0,ALR42=""),"　",MAX(IF(AND(ALR42&lt;=ALZ14,ALT42&gt;AMA14),AMA14-ALZ14,IF(AND(ALR42&gt;ALZ14,ALT42&lt;=AMA14),ALT42-ALR42,IF(AND(ALR42&lt;=ALZ14,ALT42&lt;=AMA14),ALT42-ALZ14,IF(AND(ALR42&gt;ALZ14,ALT42&gt;AMA14),AMA14-ALR42,0)))),0)),0)</f>
        <v>　</v>
      </c>
      <c r="AMA42" s="663"/>
      <c r="AMB42" s="664"/>
      <c r="AMC42" s="662" t="str">
        <f>IFERROR(IF(OR(ALQ42="日",ALQ42="祝",ALQ42=0,ALV42=""),"　",MAX(IF(AND(ALV42&gt;AMF14,ALX42&gt;AMD14),0,IF(AND(ALV42&lt;=AMF14,ALV42&gt;AMC14,ALX42&gt;AMD14),AMF14-ALV42,IF(AND(ALV42&lt;=AMF14,ALV42&lt;=AMC14,ALX42&gt;AMD14),AMF14-AMC14,IF(AND(ALV42&gt;AMC14,ALX42&lt;=AMD14),ALX42-ALV42,IF(AND(ALV42&lt;=AMC14,ALX42&lt;=AMD14),ALX42-AMC14,0))))),0)),0)</f>
        <v>　</v>
      </c>
      <c r="AMD42" s="663"/>
      <c r="AME42" s="664"/>
      <c r="AMF42" s="662" t="str">
        <f>IFERROR(IF(OR(ALQ42="日",ALQ42="祝",ALQ42=0,ALV42=0),"　",MAX(IF(AND(ALV42&lt;=AMF14,ALX42&gt;AMG14),AMG14-AMF14,IF(ALX42&lt;=AMG14,0,IF(AND(ALV42&gt;AMF14,ALX42&gt;AMG14),AMG14-ALV42,0))),0)),0)</f>
        <v>　</v>
      </c>
      <c r="AMG42" s="663"/>
      <c r="AMH42" s="664"/>
      <c r="AMI42" s="662" t="str">
        <f>IFERROR(IF(OR(ALQ42="日",ALQ42="祝",ALQ42=0,ALV42=0),"　",MAX(IF(ALV42&gt;AMI14,ALX42-ALV42,IF(ALV42&lt;=AMI14,ALX42-AMI14,0)),0)),0)</f>
        <v>　</v>
      </c>
      <c r="AMJ42" s="663"/>
      <c r="AMK42" s="664"/>
      <c r="AML42" s="662" t="str">
        <f>IFERROR(IF(OR(ALQ42="日",ALQ42="祝",ALQ42=0,ALR42=""),"　",MAX(IF(AND(ALR42&lt;=AML14,ALT42&gt;AMM14),AMM14-AML14,IF(AND(ALR42&gt;AML14,ALT42&lt;=AMM14),ALT42-ALR42,IF(AND(ALR42&lt;=AML14,ALT42&lt;=AMM14),ALT42-AML14,IF(AND(ALR42&gt;AML14,ALT42&gt;AMM14),AMM14-ALR42,0)))),0)),0)</f>
        <v>　</v>
      </c>
      <c r="AMM42" s="663"/>
      <c r="AMN42" s="664"/>
      <c r="AMO42" s="662" t="str">
        <f>IFERROR(IF(OR(ALQ42="日",ALQ42="祝",ALQ42=0,ALV42=0),"　",MAX(IF(AND(ALV42&gt;AMR14,ALX42&gt;AMP14),0,IF(AND(ALV42&lt;=AMR14,ALV42&gt;AMO14,ALX42&gt;AMP14),AMR14-ALV42,IF(AND(ALV42&lt;=AMR14,ALV42&lt;=AMO14,ALX42&gt;AMP14),AMR14-AMO14,IF(AND(ALV42&gt;AMO14,ALX42&lt;=AMP14),ALX42-ALV42,IF(AND(ALV42&lt;=AMO14,ALX42&lt;=AMP14),ALX42-AMO14,0))))),0)),0)</f>
        <v>　</v>
      </c>
      <c r="AMP42" s="663"/>
      <c r="AMQ42" s="664"/>
      <c r="AMR42" s="662" t="str">
        <f>IFERROR(IF(OR(ALQ42="日",ALQ42="祝",ALQ42=0,ALV42=0),"　",MAX(IF(AND(ALV42&lt;=AMR14,ALX42&gt;AMS14),AMS14-AMR14,IF(ALX42&lt;=AMS14,0,IF(AND(ALV42&gt;AMR14,ALX42&gt;AMS14),AMS14-ALV42,0))),0)),0)</f>
        <v>　</v>
      </c>
      <c r="AMS42" s="663"/>
      <c r="AMT42" s="664"/>
      <c r="AMU42" s="662" t="str">
        <f t="shared" si="17"/>
        <v>　</v>
      </c>
      <c r="AMV42" s="663"/>
      <c r="AMW42" s="664"/>
      <c r="AMX42" s="665" t="str">
        <f>IF(ANA42="×",TIME(0,0,0),IF(ANK4="非常勤",ALZ42,AML42))</f>
        <v>　</v>
      </c>
      <c r="AMY42" s="666"/>
      <c r="AMZ42" s="667"/>
      <c r="ANA42" s="265"/>
      <c r="ANB42" s="665" t="str">
        <f>IF(ANE42="×",TIME(0,0,0),IF(ANK4="非常勤",AMC42,AMO42))</f>
        <v>　</v>
      </c>
      <c r="ANC42" s="666"/>
      <c r="AND42" s="667"/>
      <c r="ANE42" s="265"/>
      <c r="ANF42" s="665" t="str">
        <f>IF(ANI42="×",TIME(0,0,0),IF(ANK4="非常勤",AMF42,AMR42))</f>
        <v>　</v>
      </c>
      <c r="ANG42" s="666"/>
      <c r="ANH42" s="667"/>
      <c r="ANI42" s="265"/>
      <c r="ANJ42" s="665" t="str">
        <f>IF(ANM42="×",TIME(0,0,0),IF(ANK4="非常勤",AMI42,AMU42))</f>
        <v>　</v>
      </c>
      <c r="ANK42" s="666"/>
      <c r="ANL42" s="667"/>
      <c r="ANM42" s="265"/>
      <c r="ANN42" s="720"/>
      <c r="ANO42" s="720"/>
      <c r="ANP42" s="668"/>
      <c r="ANQ42" s="670"/>
      <c r="ANR42" s="669"/>
      <c r="ANS42" s="671"/>
      <c r="ANT42" s="672"/>
      <c r="ANU42" s="672"/>
      <c r="ANV42" s="673"/>
      <c r="ANW42" s="263">
        <f>'別表_個別勤務状況（1～60）'!$A$42</f>
        <v>28</v>
      </c>
      <c r="ANX42" s="264" t="str">
        <f>'別表_個別勤務状況（1～60）'!$B$42</f>
        <v>水</v>
      </c>
      <c r="ANY42" s="660"/>
      <c r="ANZ42" s="661"/>
      <c r="AOA42" s="660"/>
      <c r="AOB42" s="661"/>
      <c r="AOC42" s="660"/>
      <c r="AOD42" s="661"/>
      <c r="AOE42" s="660"/>
      <c r="AOF42" s="661"/>
      <c r="AOG42" s="662" t="str">
        <f>IFERROR(IF(OR(ANX42="日",ANX42="祝",ANX42=0,ANY42=""),"　",MAX(IF(AND(ANY42&lt;=AOG14,AOA42&gt;AOH14),AOH14-AOG14,IF(AND(ANY42&gt;AOG14,AOA42&lt;=AOH14),AOA42-ANY42,IF(AND(ANY42&lt;=AOG14,AOA42&lt;=AOH14),AOA42-AOG14,IF(AND(ANY42&gt;AOG14,AOA42&gt;AOH14),AOH14-ANY42,0)))),0)),0)</f>
        <v>　</v>
      </c>
      <c r="AOH42" s="663"/>
      <c r="AOI42" s="664"/>
      <c r="AOJ42" s="662" t="str">
        <f>IFERROR(IF(OR(ANX42="日",ANX42="祝",ANX42=0,AOC42=""),"　",MAX(IF(AND(AOC42&gt;AOM14,AOE42&gt;AOK14),0,IF(AND(AOC42&lt;=AOM14,AOC42&gt;AOJ14,AOE42&gt;AOK14),AOM14-AOC42,IF(AND(AOC42&lt;=AOM14,AOC42&lt;=AOJ14,AOE42&gt;AOK14),AOM14-AOJ14,IF(AND(AOC42&gt;AOJ14,AOE42&lt;=AOK14),AOE42-AOC42,IF(AND(AOC42&lt;=AOJ14,AOE42&lt;=AOK14),AOE42-AOJ14,0))))),0)),0)</f>
        <v>　</v>
      </c>
      <c r="AOK42" s="663"/>
      <c r="AOL42" s="664"/>
      <c r="AOM42" s="662" t="str">
        <f>IFERROR(IF(OR(ANX42="日",ANX42="祝",ANX42=0,AOC42=0),"　",MAX(IF(AND(AOC42&lt;=AOM14,AOE42&gt;AON14),AON14-AOM14,IF(AOE42&lt;=AON14,0,IF(AND(AOC42&gt;AOM14,AOE42&gt;AON14),AON14-AOC42,0))),0)),0)</f>
        <v>　</v>
      </c>
      <c r="AON42" s="663"/>
      <c r="AOO42" s="664"/>
      <c r="AOP42" s="662" t="str">
        <f>IFERROR(IF(OR(ANX42="日",ANX42="祝",ANX42=0,AOC42=0),"　",MAX(IF(AOC42&gt;AOP14,AOE42-AOC42,IF(AOC42&lt;=AOP14,AOE42-AOP14,0)),0)),0)</f>
        <v>　</v>
      </c>
      <c r="AOQ42" s="663"/>
      <c r="AOR42" s="664"/>
      <c r="AOS42" s="662" t="str">
        <f>IFERROR(IF(OR(ANX42="日",ANX42="祝",ANX42=0,ANY42=""),"　",MAX(IF(AND(ANY42&lt;=AOS14,AOA42&gt;AOT14),AOT14-AOS14,IF(AND(ANY42&gt;AOS14,AOA42&lt;=AOT14),AOA42-ANY42,IF(AND(ANY42&lt;=AOS14,AOA42&lt;=AOT14),AOA42-AOS14,IF(AND(ANY42&gt;AOS14,AOA42&gt;AOT14),AOT14-ANY42,0)))),0)),0)</f>
        <v>　</v>
      </c>
      <c r="AOT42" s="663"/>
      <c r="AOU42" s="664"/>
      <c r="AOV42" s="662" t="str">
        <f>IFERROR(IF(OR(ANX42="日",ANX42="祝",ANX42=0,AOC42=0),"　",MAX(IF(AND(AOC42&gt;AOY14,AOE42&gt;AOW14),0,IF(AND(AOC42&lt;=AOY14,AOC42&gt;AOV14,AOE42&gt;AOW14),AOY14-AOC42,IF(AND(AOC42&lt;=AOY14,AOC42&lt;=AOV14,AOE42&gt;AOW14),AOY14-AOV14,IF(AND(AOC42&gt;AOV14,AOE42&lt;=AOW14),AOE42-AOC42,IF(AND(AOC42&lt;=AOV14,AOE42&lt;=AOW14),AOE42-AOV14,0))))),0)),0)</f>
        <v>　</v>
      </c>
      <c r="AOW42" s="663"/>
      <c r="AOX42" s="664"/>
      <c r="AOY42" s="662" t="str">
        <f>IFERROR(IF(OR(ANX42="日",ANX42="祝",ANX42=0,AOC42=0),"　",MAX(IF(AND(AOC42&lt;=AOY14,AOE42&gt;AOZ14),AOZ14-AOY14,IF(AOE42&lt;=AOZ14,0,IF(AND(AOC42&gt;AOY14,AOE42&gt;AOZ14),AOZ14-AOC42,0))),0)),0)</f>
        <v>　</v>
      </c>
      <c r="AOZ42" s="663"/>
      <c r="APA42" s="664"/>
      <c r="APB42" s="662" t="str">
        <f t="shared" si="18"/>
        <v>　</v>
      </c>
      <c r="APC42" s="663"/>
      <c r="APD42" s="664"/>
      <c r="APE42" s="665" t="str">
        <f>IF(APH42="×",TIME(0,0,0),IF(APR4="非常勤",AOG42,AOS42))</f>
        <v>　</v>
      </c>
      <c r="APF42" s="666"/>
      <c r="APG42" s="667"/>
      <c r="APH42" s="265"/>
      <c r="API42" s="665" t="str">
        <f>IF(APL42="×",TIME(0,0,0),IF(APR4="非常勤",AOJ42,AOV42))</f>
        <v>　</v>
      </c>
      <c r="APJ42" s="666"/>
      <c r="APK42" s="667"/>
      <c r="APL42" s="265"/>
      <c r="APM42" s="665" t="str">
        <f>IF(APP42="×",TIME(0,0,0),IF(APR4="非常勤",AOM42,AOY42))</f>
        <v>　</v>
      </c>
      <c r="APN42" s="666"/>
      <c r="APO42" s="667"/>
      <c r="APP42" s="265"/>
      <c r="APQ42" s="665" t="str">
        <f>IF(APT42="×",TIME(0,0,0),IF(APR4="非常勤",AOP42,APB42))</f>
        <v>　</v>
      </c>
      <c r="APR42" s="666"/>
      <c r="APS42" s="667"/>
      <c r="APT42" s="265"/>
      <c r="APU42" s="720"/>
      <c r="APV42" s="720"/>
      <c r="APW42" s="668"/>
      <c r="APX42" s="670"/>
      <c r="APY42" s="669"/>
      <c r="APZ42" s="671"/>
      <c r="AQA42" s="672"/>
      <c r="AQB42" s="672"/>
      <c r="AQC42" s="673"/>
      <c r="AQD42" s="263">
        <f>'別表_個別勤務状況（1～60）'!$A$42</f>
        <v>28</v>
      </c>
      <c r="AQE42" s="264" t="str">
        <f>'別表_個別勤務状況（1～60）'!$B$42</f>
        <v>水</v>
      </c>
      <c r="AQF42" s="660"/>
      <c r="AQG42" s="661"/>
      <c r="AQH42" s="660"/>
      <c r="AQI42" s="661"/>
      <c r="AQJ42" s="660"/>
      <c r="AQK42" s="661"/>
      <c r="AQL42" s="660"/>
      <c r="AQM42" s="661"/>
      <c r="AQN42" s="662" t="str">
        <f>IFERROR(IF(OR(AQE42="日",AQE42="祝",AQE42=0,AQF42=""),"　",MAX(IF(AND(AQF42&lt;=AQN14,AQH42&gt;AQO14),AQO14-AQN14,IF(AND(AQF42&gt;AQN14,AQH42&lt;=AQO14),AQH42-AQF42,IF(AND(AQF42&lt;=AQN14,AQH42&lt;=AQO14),AQH42-AQN14,IF(AND(AQF42&gt;AQN14,AQH42&gt;AQO14),AQO14-AQF42,0)))),0)),0)</f>
        <v>　</v>
      </c>
      <c r="AQO42" s="663"/>
      <c r="AQP42" s="664"/>
      <c r="AQQ42" s="662" t="str">
        <f>IFERROR(IF(OR(AQE42="日",AQE42="祝",AQE42=0,AQJ42=""),"　",MAX(IF(AND(AQJ42&gt;AQT14,AQL42&gt;AQR14),0,IF(AND(AQJ42&lt;=AQT14,AQJ42&gt;AQQ14,AQL42&gt;AQR14),AQT14-AQJ42,IF(AND(AQJ42&lt;=AQT14,AQJ42&lt;=AQQ14,AQL42&gt;AQR14),AQT14-AQQ14,IF(AND(AQJ42&gt;AQQ14,AQL42&lt;=AQR14),AQL42-AQJ42,IF(AND(AQJ42&lt;=AQQ14,AQL42&lt;=AQR14),AQL42-AQQ14,0))))),0)),0)</f>
        <v>　</v>
      </c>
      <c r="AQR42" s="663"/>
      <c r="AQS42" s="664"/>
      <c r="AQT42" s="662" t="str">
        <f>IFERROR(IF(OR(AQE42="日",AQE42="祝",AQE42=0,AQJ42=0),"　",MAX(IF(AND(AQJ42&lt;=AQT14,AQL42&gt;AQU14),AQU14-AQT14,IF(AQL42&lt;=AQU14,0,IF(AND(AQJ42&gt;AQT14,AQL42&gt;AQU14),AQU14-AQJ42,0))),0)),0)</f>
        <v>　</v>
      </c>
      <c r="AQU42" s="663"/>
      <c r="AQV42" s="664"/>
      <c r="AQW42" s="662" t="str">
        <f>IFERROR(IF(OR(AQE42="日",AQE42="祝",AQE42=0,AQJ42=0),"　",MAX(IF(AQJ42&gt;AQW14,AQL42-AQJ42,IF(AQJ42&lt;=AQW14,AQL42-AQW14,0)),0)),0)</f>
        <v>　</v>
      </c>
      <c r="AQX42" s="663"/>
      <c r="AQY42" s="664"/>
      <c r="AQZ42" s="662" t="str">
        <f>IFERROR(IF(OR(AQE42="日",AQE42="祝",AQE42=0,AQF42=""),"　",MAX(IF(AND(AQF42&lt;=AQZ14,AQH42&gt;ARA14),ARA14-AQZ14,IF(AND(AQF42&gt;AQZ14,AQH42&lt;=ARA14),AQH42-AQF42,IF(AND(AQF42&lt;=AQZ14,AQH42&lt;=ARA14),AQH42-AQZ14,IF(AND(AQF42&gt;AQZ14,AQH42&gt;ARA14),ARA14-AQF42,0)))),0)),0)</f>
        <v>　</v>
      </c>
      <c r="ARA42" s="663"/>
      <c r="ARB42" s="664"/>
      <c r="ARC42" s="662" t="str">
        <f>IFERROR(IF(OR(AQE42="日",AQE42="祝",AQE42=0,AQJ42=0),"　",MAX(IF(AND(AQJ42&gt;ARF14,AQL42&gt;ARD14),0,IF(AND(AQJ42&lt;=ARF14,AQJ42&gt;ARC14,AQL42&gt;ARD14),ARF14-AQJ42,IF(AND(AQJ42&lt;=ARF14,AQJ42&lt;=ARC14,AQL42&gt;ARD14),ARF14-ARC14,IF(AND(AQJ42&gt;ARC14,AQL42&lt;=ARD14),AQL42-AQJ42,IF(AND(AQJ42&lt;=ARC14,AQL42&lt;=ARD14),AQL42-ARC14,0))))),0)),0)</f>
        <v>　</v>
      </c>
      <c r="ARD42" s="663"/>
      <c r="ARE42" s="664"/>
      <c r="ARF42" s="662" t="str">
        <f>IFERROR(IF(OR(AQE42="日",AQE42="祝",AQE42=0,AQJ42=0),"　",MAX(IF(AND(AQJ42&lt;=ARF14,AQL42&gt;ARG14),ARG14-ARF14,IF(AQL42&lt;=ARG14,0,IF(AND(AQJ42&gt;ARF14,AQL42&gt;ARG14),ARG14-AQJ42,0))),0)),0)</f>
        <v>　</v>
      </c>
      <c r="ARG42" s="663"/>
      <c r="ARH42" s="664"/>
      <c r="ARI42" s="662" t="str">
        <f t="shared" si="19"/>
        <v>　</v>
      </c>
      <c r="ARJ42" s="663"/>
      <c r="ARK42" s="664"/>
      <c r="ARL42" s="665" t="str">
        <f>IF(ARO42="×",TIME(0,0,0),IF(ARY4="非常勤",AQN42,AQZ42))</f>
        <v>　</v>
      </c>
      <c r="ARM42" s="666"/>
      <c r="ARN42" s="667"/>
      <c r="ARO42" s="265"/>
      <c r="ARP42" s="665" t="str">
        <f>IF(ARS42="×",TIME(0,0,0),IF(ARY4="非常勤",AQQ42,ARC42))</f>
        <v>　</v>
      </c>
      <c r="ARQ42" s="666"/>
      <c r="ARR42" s="667"/>
      <c r="ARS42" s="265"/>
      <c r="ART42" s="665" t="str">
        <f>IF(ARW42="×",TIME(0,0,0),IF(ARY4="非常勤",AQT42,ARF42))</f>
        <v>　</v>
      </c>
      <c r="ARU42" s="666"/>
      <c r="ARV42" s="667"/>
      <c r="ARW42" s="265"/>
      <c r="ARX42" s="665" t="str">
        <f>IF(ASA42="×",TIME(0,0,0),IF(ARY4="非常勤",AQW42,ARI42))</f>
        <v>　</v>
      </c>
      <c r="ARY42" s="666"/>
      <c r="ARZ42" s="667"/>
      <c r="ASA42" s="265"/>
      <c r="ASB42" s="720"/>
      <c r="ASC42" s="720"/>
      <c r="ASD42" s="668"/>
      <c r="ASE42" s="670"/>
      <c r="ASF42" s="669"/>
      <c r="ASG42" s="671"/>
      <c r="ASH42" s="672"/>
      <c r="ASI42" s="672"/>
      <c r="ASJ42" s="673"/>
      <c r="ASK42" s="263">
        <f>'別表_個別勤務状況（1～60）'!$A$42</f>
        <v>28</v>
      </c>
      <c r="ASL42" s="264" t="str">
        <f>'別表_個別勤務状況（1～60）'!$B$42</f>
        <v>水</v>
      </c>
      <c r="ASM42" s="660"/>
      <c r="ASN42" s="661"/>
      <c r="ASO42" s="660"/>
      <c r="ASP42" s="661"/>
      <c r="ASQ42" s="660"/>
      <c r="ASR42" s="661"/>
      <c r="ASS42" s="660"/>
      <c r="AST42" s="661"/>
      <c r="ASU42" s="662" t="str">
        <f>IFERROR(IF(OR(ASL42="日",ASL42="祝",ASL42=0,ASM42=""),"　",MAX(IF(AND(ASM42&lt;=ASU14,ASO42&gt;ASV14),ASV14-ASU14,IF(AND(ASM42&gt;ASU14,ASO42&lt;=ASV14),ASO42-ASM42,IF(AND(ASM42&lt;=ASU14,ASO42&lt;=ASV14),ASO42-ASU14,IF(AND(ASM42&gt;ASU14,ASO42&gt;ASV14),ASV14-ASM42,0)))),0)),0)</f>
        <v>　</v>
      </c>
      <c r="ASV42" s="663"/>
      <c r="ASW42" s="664"/>
      <c r="ASX42" s="662" t="str">
        <f>IFERROR(IF(OR(ASL42="日",ASL42="祝",ASL42=0,ASQ42=""),"　",MAX(IF(AND(ASQ42&gt;ATA14,ASS42&gt;ASY14),0,IF(AND(ASQ42&lt;=ATA14,ASQ42&gt;ASX14,ASS42&gt;ASY14),ATA14-ASQ42,IF(AND(ASQ42&lt;=ATA14,ASQ42&lt;=ASX14,ASS42&gt;ASY14),ATA14-ASX14,IF(AND(ASQ42&gt;ASX14,ASS42&lt;=ASY14),ASS42-ASQ42,IF(AND(ASQ42&lt;=ASX14,ASS42&lt;=ASY14),ASS42-ASX14,0))))),0)),0)</f>
        <v>　</v>
      </c>
      <c r="ASY42" s="663"/>
      <c r="ASZ42" s="664"/>
      <c r="ATA42" s="662" t="str">
        <f>IFERROR(IF(OR(ASL42="日",ASL42="祝",ASL42=0,ASQ42=0),"　",MAX(IF(AND(ASQ42&lt;=ATA14,ASS42&gt;ATB14),ATB14-ATA14,IF(ASS42&lt;=ATB14,0,IF(AND(ASQ42&gt;ATA14,ASS42&gt;ATB14),ATB14-ASQ42,0))),0)),0)</f>
        <v>　</v>
      </c>
      <c r="ATB42" s="663"/>
      <c r="ATC42" s="664"/>
      <c r="ATD42" s="662" t="str">
        <f>IFERROR(IF(OR(ASL42="日",ASL42="祝",ASL42=0,ASQ42=0),"　",MAX(IF(ASQ42&gt;ATD14,ASS42-ASQ42,IF(ASQ42&lt;=ATD14,ASS42-ATD14,0)),0)),0)</f>
        <v>　</v>
      </c>
      <c r="ATE42" s="663"/>
      <c r="ATF42" s="664"/>
      <c r="ATG42" s="662" t="str">
        <f>IFERROR(IF(OR(ASL42="日",ASL42="祝",ASL42=0,ASM42=""),"　",MAX(IF(AND(ASM42&lt;=ATG14,ASO42&gt;ATH14),ATH14-ATG14,IF(AND(ASM42&gt;ATG14,ASO42&lt;=ATH14),ASO42-ASM42,IF(AND(ASM42&lt;=ATG14,ASO42&lt;=ATH14),ASO42-ATG14,IF(AND(ASM42&gt;ATG14,ASO42&gt;ATH14),ATH14-ASM42,0)))),0)),0)</f>
        <v>　</v>
      </c>
      <c r="ATH42" s="663"/>
      <c r="ATI42" s="664"/>
      <c r="ATJ42" s="662" t="str">
        <f>IFERROR(IF(OR(ASL42="日",ASL42="祝",ASL42=0,ASQ42=0),"　",MAX(IF(AND(ASQ42&gt;ATM14,ASS42&gt;ATK14),0,IF(AND(ASQ42&lt;=ATM14,ASQ42&gt;ATJ14,ASS42&gt;ATK14),ATM14-ASQ42,IF(AND(ASQ42&lt;=ATM14,ASQ42&lt;=ATJ14,ASS42&gt;ATK14),ATM14-ATJ14,IF(AND(ASQ42&gt;ATJ14,ASS42&lt;=ATK14),ASS42-ASQ42,IF(AND(ASQ42&lt;=ATJ14,ASS42&lt;=ATK14),ASS42-ATJ14,0))))),0)),0)</f>
        <v>　</v>
      </c>
      <c r="ATK42" s="663"/>
      <c r="ATL42" s="664"/>
      <c r="ATM42" s="662" t="str">
        <f>IFERROR(IF(OR(ASL42="日",ASL42="祝",ASL42=0,ASQ42=0),"　",MAX(IF(AND(ASQ42&lt;=ATM14,ASS42&gt;ATN14),ATN14-ATM14,IF(ASS42&lt;=ATN14,0,IF(AND(ASQ42&gt;ATM14,ASS42&gt;ATN14),ATN14-ASQ42,0))),0)),0)</f>
        <v>　</v>
      </c>
      <c r="ATN42" s="663"/>
      <c r="ATO42" s="664"/>
      <c r="ATP42" s="662" t="str">
        <f t="shared" si="20"/>
        <v>　</v>
      </c>
      <c r="ATQ42" s="663"/>
      <c r="ATR42" s="664"/>
      <c r="ATS42" s="665" t="str">
        <f>IF(ATV42="×",TIME(0,0,0),IF(AUF4="非常勤",ASU42,ATG42))</f>
        <v>　</v>
      </c>
      <c r="ATT42" s="666"/>
      <c r="ATU42" s="667"/>
      <c r="ATV42" s="265"/>
      <c r="ATW42" s="665" t="str">
        <f>IF(ATZ42="×",TIME(0,0,0),IF(AUF4="非常勤",ASX42,ATJ42))</f>
        <v>　</v>
      </c>
      <c r="ATX42" s="666"/>
      <c r="ATY42" s="667"/>
      <c r="ATZ42" s="265"/>
      <c r="AUA42" s="665" t="str">
        <f>IF(AUD42="×",TIME(0,0,0),IF(AUF4="非常勤",ATA42,ATM42))</f>
        <v>　</v>
      </c>
      <c r="AUB42" s="666"/>
      <c r="AUC42" s="667"/>
      <c r="AUD42" s="265"/>
      <c r="AUE42" s="665" t="str">
        <f>IF(AUH42="×",TIME(0,0,0),IF(AUF4="非常勤",ATD42,ATP42))</f>
        <v>　</v>
      </c>
      <c r="AUF42" s="666"/>
      <c r="AUG42" s="667"/>
      <c r="AUH42" s="265"/>
      <c r="AUI42" s="720"/>
      <c r="AUJ42" s="720"/>
      <c r="AUK42" s="668"/>
      <c r="AUL42" s="670"/>
      <c r="AUM42" s="669"/>
      <c r="AUN42" s="671"/>
      <c r="AUO42" s="672"/>
      <c r="AUP42" s="672"/>
      <c r="AUQ42" s="673"/>
      <c r="AUR42" s="263">
        <f>'別表_個別勤務状況（1～60）'!$A$42</f>
        <v>28</v>
      </c>
      <c r="AUS42" s="264" t="str">
        <f>'別表_個別勤務状況（1～60）'!$B$42</f>
        <v>水</v>
      </c>
      <c r="AUT42" s="660"/>
      <c r="AUU42" s="661"/>
      <c r="AUV42" s="660"/>
      <c r="AUW42" s="661"/>
      <c r="AUX42" s="660"/>
      <c r="AUY42" s="661"/>
      <c r="AUZ42" s="660"/>
      <c r="AVA42" s="661"/>
      <c r="AVB42" s="662" t="str">
        <f>IFERROR(IF(OR(AUS42="日",AUS42="祝",AUS42=0,AUT42=""),"　",MAX(IF(AND(AUT42&lt;=AVB14,AUV42&gt;AVC14),AVC14-AVB14,IF(AND(AUT42&gt;AVB14,AUV42&lt;=AVC14),AUV42-AUT42,IF(AND(AUT42&lt;=AVB14,AUV42&lt;=AVC14),AUV42-AVB14,IF(AND(AUT42&gt;AVB14,AUV42&gt;AVC14),AVC14-AUT42,0)))),0)),0)</f>
        <v>　</v>
      </c>
      <c r="AVC42" s="663"/>
      <c r="AVD42" s="664"/>
      <c r="AVE42" s="662" t="str">
        <f>IFERROR(IF(OR(AUS42="日",AUS42="祝",AUS42=0,AUX42=""),"　",MAX(IF(AND(AUX42&gt;AVH14,AUZ42&gt;AVF14),0,IF(AND(AUX42&lt;=AVH14,AUX42&gt;AVE14,AUZ42&gt;AVF14),AVH14-AUX42,IF(AND(AUX42&lt;=AVH14,AUX42&lt;=AVE14,AUZ42&gt;AVF14),AVH14-AVE14,IF(AND(AUX42&gt;AVE14,AUZ42&lt;=AVF14),AUZ42-AUX42,IF(AND(AUX42&lt;=AVE14,AUZ42&lt;=AVF14),AUZ42-AVE14,0))))),0)),0)</f>
        <v>　</v>
      </c>
      <c r="AVF42" s="663"/>
      <c r="AVG42" s="664"/>
      <c r="AVH42" s="662" t="str">
        <f>IFERROR(IF(OR(AUS42="日",AUS42="祝",AUS42=0,AUX42=0),"　",MAX(IF(AND(AUX42&lt;=AVH14,AUZ42&gt;AVI14),AVI14-AVH14,IF(AUZ42&lt;=AVI14,0,IF(AND(AUX42&gt;AVH14,AUZ42&gt;AVI14),AVI14-AUX42,0))),0)),0)</f>
        <v>　</v>
      </c>
      <c r="AVI42" s="663"/>
      <c r="AVJ42" s="664"/>
      <c r="AVK42" s="662" t="str">
        <f>IFERROR(IF(OR(AUS42="日",AUS42="祝",AUS42=0,AUX42=0),"　",MAX(IF(AUX42&gt;AVK14,AUZ42-AUX42,IF(AUX42&lt;=AVK14,AUZ42-AVK14,0)),0)),0)</f>
        <v>　</v>
      </c>
      <c r="AVL42" s="663"/>
      <c r="AVM42" s="664"/>
      <c r="AVN42" s="662" t="str">
        <f>IFERROR(IF(OR(AUS42="日",AUS42="祝",AUS42=0,AUT42=""),"　",MAX(IF(AND(AUT42&lt;=AVN14,AUV42&gt;AVO14),AVO14-AVN14,IF(AND(AUT42&gt;AVN14,AUV42&lt;=AVO14),AUV42-AUT42,IF(AND(AUT42&lt;=AVN14,AUV42&lt;=AVO14),AUV42-AVN14,IF(AND(AUT42&gt;AVN14,AUV42&gt;AVO14),AVO14-AUT42,0)))),0)),0)</f>
        <v>　</v>
      </c>
      <c r="AVO42" s="663"/>
      <c r="AVP42" s="664"/>
      <c r="AVQ42" s="662" t="str">
        <f>IFERROR(IF(OR(AUS42="日",AUS42="祝",AUS42=0,AUX42=0),"　",MAX(IF(AND(AUX42&gt;AVT14,AUZ42&gt;AVR14),0,IF(AND(AUX42&lt;=AVT14,AUX42&gt;AVQ14,AUZ42&gt;AVR14),AVT14-AUX42,IF(AND(AUX42&lt;=AVT14,AUX42&lt;=AVQ14,AUZ42&gt;AVR14),AVT14-AVQ14,IF(AND(AUX42&gt;AVQ14,AUZ42&lt;=AVR14),AUZ42-AUX42,IF(AND(AUX42&lt;=AVQ14,AUZ42&lt;=AVR14),AUZ42-AVQ14,0))))),0)),0)</f>
        <v>　</v>
      </c>
      <c r="AVR42" s="663"/>
      <c r="AVS42" s="664"/>
      <c r="AVT42" s="662" t="str">
        <f>IFERROR(IF(OR(AUS42="日",AUS42="祝",AUS42=0,AUX42=0),"　",MAX(IF(AND(AUX42&lt;=AVT14,AUZ42&gt;AVU14),AVU14-AVT14,IF(AUZ42&lt;=AVU14,0,IF(AND(AUX42&gt;AVT14,AUZ42&gt;AVU14),AVU14-AUX42,0))),0)),0)</f>
        <v>　</v>
      </c>
      <c r="AVU42" s="663"/>
      <c r="AVV42" s="664"/>
      <c r="AVW42" s="662" t="str">
        <f t="shared" si="21"/>
        <v>　</v>
      </c>
      <c r="AVX42" s="663"/>
      <c r="AVY42" s="664"/>
      <c r="AVZ42" s="665" t="str">
        <f>IF(AWC42="×",TIME(0,0,0),IF(AWM4="非常勤",AVB42,AVN42))</f>
        <v>　</v>
      </c>
      <c r="AWA42" s="666"/>
      <c r="AWB42" s="667"/>
      <c r="AWC42" s="265"/>
      <c r="AWD42" s="665" t="str">
        <f>IF(AWG42="×",TIME(0,0,0),IF(AWM4="非常勤",AVE42,AVQ42))</f>
        <v>　</v>
      </c>
      <c r="AWE42" s="666"/>
      <c r="AWF42" s="667"/>
      <c r="AWG42" s="265"/>
      <c r="AWH42" s="665" t="str">
        <f>IF(AWK42="×",TIME(0,0,0),IF(AWM4="非常勤",AVH42,AVT42))</f>
        <v>　</v>
      </c>
      <c r="AWI42" s="666"/>
      <c r="AWJ42" s="667"/>
      <c r="AWK42" s="265"/>
      <c r="AWL42" s="665" t="str">
        <f>IF(AWO42="×",TIME(0,0,0),IF(AWM4="非常勤",AVK42,AVW42))</f>
        <v>　</v>
      </c>
      <c r="AWM42" s="666"/>
      <c r="AWN42" s="667"/>
      <c r="AWO42" s="265"/>
      <c r="AWP42" s="720"/>
      <c r="AWQ42" s="720"/>
      <c r="AWR42" s="668"/>
      <c r="AWS42" s="670"/>
      <c r="AWT42" s="669"/>
      <c r="AWU42" s="671"/>
      <c r="AWV42" s="672"/>
      <c r="AWW42" s="672"/>
      <c r="AWX42" s="673"/>
      <c r="AWY42" s="263">
        <f>'別表_個別勤務状況（1～60）'!$A$42</f>
        <v>28</v>
      </c>
      <c r="AWZ42" s="264" t="str">
        <f>'別表_個別勤務状況（1～60）'!$B$42</f>
        <v>水</v>
      </c>
      <c r="AXA42" s="660"/>
      <c r="AXB42" s="661"/>
      <c r="AXC42" s="660"/>
      <c r="AXD42" s="661"/>
      <c r="AXE42" s="660"/>
      <c r="AXF42" s="661"/>
      <c r="AXG42" s="660"/>
      <c r="AXH42" s="661"/>
      <c r="AXI42" s="662" t="str">
        <f>IFERROR(IF(OR(AWZ42="日",AWZ42="祝",AWZ42=0,AXA42=""),"　",MAX(IF(AND(AXA42&lt;=AXI14,AXC42&gt;AXJ14),AXJ14-AXI14,IF(AND(AXA42&gt;AXI14,AXC42&lt;=AXJ14),AXC42-AXA42,IF(AND(AXA42&lt;=AXI14,AXC42&lt;=AXJ14),AXC42-AXI14,IF(AND(AXA42&gt;AXI14,AXC42&gt;AXJ14),AXJ14-AXA42,0)))),0)),0)</f>
        <v>　</v>
      </c>
      <c r="AXJ42" s="663"/>
      <c r="AXK42" s="664"/>
      <c r="AXL42" s="662" t="str">
        <f>IFERROR(IF(OR(AWZ42="日",AWZ42="祝",AWZ42=0,AXE42=""),"　",MAX(IF(AND(AXE42&gt;AXO14,AXG42&gt;AXM14),0,IF(AND(AXE42&lt;=AXO14,AXE42&gt;AXL14,AXG42&gt;AXM14),AXO14-AXE42,IF(AND(AXE42&lt;=AXO14,AXE42&lt;=AXL14,AXG42&gt;AXM14),AXO14-AXL14,IF(AND(AXE42&gt;AXL14,AXG42&lt;=AXM14),AXG42-AXE42,IF(AND(AXE42&lt;=AXL14,AXG42&lt;=AXM14),AXG42-AXL14,0))))),0)),0)</f>
        <v>　</v>
      </c>
      <c r="AXM42" s="663"/>
      <c r="AXN42" s="664"/>
      <c r="AXO42" s="662" t="str">
        <f>IFERROR(IF(OR(AWZ42="日",AWZ42="祝",AWZ42=0,AXE42=0),"　",MAX(IF(AND(AXE42&lt;=AXO14,AXG42&gt;AXP14),AXP14-AXO14,IF(AXG42&lt;=AXP14,0,IF(AND(AXE42&gt;AXO14,AXG42&gt;AXP14),AXP14-AXE42,0))),0)),0)</f>
        <v>　</v>
      </c>
      <c r="AXP42" s="663"/>
      <c r="AXQ42" s="664"/>
      <c r="AXR42" s="662" t="str">
        <f>IFERROR(IF(OR(AWZ42="日",AWZ42="祝",AWZ42=0,AXE42=0),"　",MAX(IF(AXE42&gt;AXR14,AXG42-AXE42,IF(AXE42&lt;=AXR14,AXG42-AXR14,0)),0)),0)</f>
        <v>　</v>
      </c>
      <c r="AXS42" s="663"/>
      <c r="AXT42" s="664"/>
      <c r="AXU42" s="662" t="str">
        <f>IFERROR(IF(OR(AWZ42="日",AWZ42="祝",AWZ42=0,AXA42=""),"　",MAX(IF(AND(AXA42&lt;=AXU14,AXC42&gt;AXV14),AXV14-AXU14,IF(AND(AXA42&gt;AXU14,AXC42&lt;=AXV14),AXC42-AXA42,IF(AND(AXA42&lt;=AXU14,AXC42&lt;=AXV14),AXC42-AXU14,IF(AND(AXA42&gt;AXU14,AXC42&gt;AXV14),AXV14-AXA42,0)))),0)),0)</f>
        <v>　</v>
      </c>
      <c r="AXV42" s="663"/>
      <c r="AXW42" s="664"/>
      <c r="AXX42" s="662" t="str">
        <f>IFERROR(IF(OR(AWZ42="日",AWZ42="祝",AWZ42=0,AXE42=0),"　",MAX(IF(AND(AXE42&gt;AYA14,AXG42&gt;AXY14),0,IF(AND(AXE42&lt;=AYA14,AXE42&gt;AXX14,AXG42&gt;AXY14),AYA14-AXE42,IF(AND(AXE42&lt;=AYA14,AXE42&lt;=AXX14,AXG42&gt;AXY14),AYA14-AXX14,IF(AND(AXE42&gt;AXX14,AXG42&lt;=AXY14),AXG42-AXE42,IF(AND(AXE42&lt;=AXX14,AXG42&lt;=AXY14),AXG42-AXX14,0))))),0)),0)</f>
        <v>　</v>
      </c>
      <c r="AXY42" s="663"/>
      <c r="AXZ42" s="664"/>
      <c r="AYA42" s="662" t="str">
        <f>IFERROR(IF(OR(AWZ42="日",AWZ42="祝",AWZ42=0,AXE42=0),"　",MAX(IF(AND(AXE42&lt;=AYA14,AXG42&gt;AYB14),AYB14-AYA14,IF(AXG42&lt;=AYB14,0,IF(AND(AXE42&gt;AYA14,AXG42&gt;AYB14),AYB14-AXE42,0))),0)),0)</f>
        <v>　</v>
      </c>
      <c r="AYB42" s="663"/>
      <c r="AYC42" s="664"/>
      <c r="AYD42" s="662" t="str">
        <f t="shared" si="22"/>
        <v>　</v>
      </c>
      <c r="AYE42" s="663"/>
      <c r="AYF42" s="664"/>
      <c r="AYG42" s="665" t="str">
        <f>IF(AYJ42="×",TIME(0,0,0),IF(AYT4="非常勤",AXI42,AXU42))</f>
        <v>　</v>
      </c>
      <c r="AYH42" s="666"/>
      <c r="AYI42" s="667"/>
      <c r="AYJ42" s="265"/>
      <c r="AYK42" s="665" t="str">
        <f>IF(AYN42="×",TIME(0,0,0),IF(AYT4="非常勤",AXL42,AXX42))</f>
        <v>　</v>
      </c>
      <c r="AYL42" s="666"/>
      <c r="AYM42" s="667"/>
      <c r="AYN42" s="265"/>
      <c r="AYO42" s="665" t="str">
        <f>IF(AYR42="×",TIME(0,0,0),IF(AYT4="非常勤",AXO42,AYA42))</f>
        <v>　</v>
      </c>
      <c r="AYP42" s="666"/>
      <c r="AYQ42" s="667"/>
      <c r="AYR42" s="265"/>
      <c r="AYS42" s="665" t="str">
        <f>IF(AYV42="×",TIME(0,0,0),IF(AYT4="非常勤",AXR42,AYD42))</f>
        <v>　</v>
      </c>
      <c r="AYT42" s="666"/>
      <c r="AYU42" s="667"/>
      <c r="AYV42" s="265"/>
      <c r="AYW42" s="720"/>
      <c r="AYX42" s="720"/>
      <c r="AYY42" s="668"/>
      <c r="AYZ42" s="670"/>
      <c r="AZA42" s="669"/>
      <c r="AZB42" s="671"/>
      <c r="AZC42" s="672"/>
      <c r="AZD42" s="672"/>
      <c r="AZE42" s="673"/>
      <c r="AZF42" s="263">
        <f>'別表_個別勤務状況（1～60）'!$A$42</f>
        <v>28</v>
      </c>
      <c r="AZG42" s="264" t="str">
        <f>'別表_個別勤務状況（1～60）'!$B$42</f>
        <v>水</v>
      </c>
      <c r="AZH42" s="660"/>
      <c r="AZI42" s="661"/>
      <c r="AZJ42" s="660"/>
      <c r="AZK42" s="661"/>
      <c r="AZL42" s="660"/>
      <c r="AZM42" s="661"/>
      <c r="AZN42" s="660"/>
      <c r="AZO42" s="661"/>
      <c r="AZP42" s="662" t="str">
        <f>IFERROR(IF(OR(AZG42="日",AZG42="祝",AZG42=0,AZH42=""),"　",MAX(IF(AND(AZH42&lt;=AZP14,AZJ42&gt;AZQ14),AZQ14-AZP14,IF(AND(AZH42&gt;AZP14,AZJ42&lt;=AZQ14),AZJ42-AZH42,IF(AND(AZH42&lt;=AZP14,AZJ42&lt;=AZQ14),AZJ42-AZP14,IF(AND(AZH42&gt;AZP14,AZJ42&gt;AZQ14),AZQ14-AZH42,0)))),0)),0)</f>
        <v>　</v>
      </c>
      <c r="AZQ42" s="663"/>
      <c r="AZR42" s="664"/>
      <c r="AZS42" s="662" t="str">
        <f>IFERROR(IF(OR(AZG42="日",AZG42="祝",AZG42=0,AZL42=""),"　",MAX(IF(AND(AZL42&gt;AZV14,AZN42&gt;AZT14),0,IF(AND(AZL42&lt;=AZV14,AZL42&gt;AZS14,AZN42&gt;AZT14),AZV14-AZL42,IF(AND(AZL42&lt;=AZV14,AZL42&lt;=AZS14,AZN42&gt;AZT14),AZV14-AZS14,IF(AND(AZL42&gt;AZS14,AZN42&lt;=AZT14),AZN42-AZL42,IF(AND(AZL42&lt;=AZS14,AZN42&lt;=AZT14),AZN42-AZS14,0))))),0)),0)</f>
        <v>　</v>
      </c>
      <c r="AZT42" s="663"/>
      <c r="AZU42" s="664"/>
      <c r="AZV42" s="662" t="str">
        <f>IFERROR(IF(OR(AZG42="日",AZG42="祝",AZG42=0,AZL42=0),"　",MAX(IF(AND(AZL42&lt;=AZV14,AZN42&gt;AZW14),AZW14-AZV14,IF(AZN42&lt;=AZW14,0,IF(AND(AZL42&gt;AZV14,AZN42&gt;AZW14),AZW14-AZL42,0))),0)),0)</f>
        <v>　</v>
      </c>
      <c r="AZW42" s="663"/>
      <c r="AZX42" s="664"/>
      <c r="AZY42" s="662" t="str">
        <f>IFERROR(IF(OR(AZG42="日",AZG42="祝",AZG42=0,AZL42=0),"　",MAX(IF(AZL42&gt;AZY14,AZN42-AZL42,IF(AZL42&lt;=AZY14,AZN42-AZY14,0)),0)),0)</f>
        <v>　</v>
      </c>
      <c r="AZZ42" s="663"/>
      <c r="BAA42" s="664"/>
      <c r="BAB42" s="662" t="str">
        <f>IFERROR(IF(OR(AZG42="日",AZG42="祝",AZG42=0,AZH42=""),"　",MAX(IF(AND(AZH42&lt;=BAB14,AZJ42&gt;BAC14),BAC14-BAB14,IF(AND(AZH42&gt;BAB14,AZJ42&lt;=BAC14),AZJ42-AZH42,IF(AND(AZH42&lt;=BAB14,AZJ42&lt;=BAC14),AZJ42-BAB14,IF(AND(AZH42&gt;BAB14,AZJ42&gt;BAC14),BAC14-AZH42,0)))),0)),0)</f>
        <v>　</v>
      </c>
      <c r="BAC42" s="663"/>
      <c r="BAD42" s="664"/>
      <c r="BAE42" s="662" t="str">
        <f>IFERROR(IF(OR(AZG42="日",AZG42="祝",AZG42=0,AZL42=0),"　",MAX(IF(AND(AZL42&gt;BAH14,AZN42&gt;BAF14),0,IF(AND(AZL42&lt;=BAH14,AZL42&gt;BAE14,AZN42&gt;BAF14),BAH14-AZL42,IF(AND(AZL42&lt;=BAH14,AZL42&lt;=BAE14,AZN42&gt;BAF14),BAH14-BAE14,IF(AND(AZL42&gt;BAE14,AZN42&lt;=BAF14),AZN42-AZL42,IF(AND(AZL42&lt;=BAE14,AZN42&lt;=BAF14),AZN42-BAE14,0))))),0)),0)</f>
        <v>　</v>
      </c>
      <c r="BAF42" s="663"/>
      <c r="BAG42" s="664"/>
      <c r="BAH42" s="662" t="str">
        <f>IFERROR(IF(OR(AZG42="日",AZG42="祝",AZG42=0,AZL42=0),"　",MAX(IF(AND(AZL42&lt;=BAH14,AZN42&gt;BAI14),BAI14-BAH14,IF(AZN42&lt;=BAI14,0,IF(AND(AZL42&gt;BAH14,AZN42&gt;BAI14),BAI14-AZL42,0))),0)),0)</f>
        <v>　</v>
      </c>
      <c r="BAI42" s="663"/>
      <c r="BAJ42" s="664"/>
      <c r="BAK42" s="662" t="str">
        <f t="shared" si="23"/>
        <v>　</v>
      </c>
      <c r="BAL42" s="663"/>
      <c r="BAM42" s="664"/>
      <c r="BAN42" s="665" t="str">
        <f>IF(BAQ42="×",TIME(0,0,0),IF(BBA4="非常勤",AZP42,BAB42))</f>
        <v>　</v>
      </c>
      <c r="BAO42" s="666"/>
      <c r="BAP42" s="667"/>
      <c r="BAQ42" s="265"/>
      <c r="BAR42" s="665" t="str">
        <f>IF(BAU42="×",TIME(0,0,0),IF(BBA4="非常勤",AZS42,BAE42))</f>
        <v>　</v>
      </c>
      <c r="BAS42" s="666"/>
      <c r="BAT42" s="667"/>
      <c r="BAU42" s="265"/>
      <c r="BAV42" s="665" t="str">
        <f>IF(BAY42="×",TIME(0,0,0),IF(BBA4="非常勤",AZV42,BAH42))</f>
        <v>　</v>
      </c>
      <c r="BAW42" s="666"/>
      <c r="BAX42" s="667"/>
      <c r="BAY42" s="265"/>
      <c r="BAZ42" s="665" t="str">
        <f>IF(BBC42="×",TIME(0,0,0),IF(BBA4="非常勤",AZY42,BAK42))</f>
        <v>　</v>
      </c>
      <c r="BBA42" s="666"/>
      <c r="BBB42" s="667"/>
      <c r="BBC42" s="265"/>
      <c r="BBD42" s="720"/>
      <c r="BBE42" s="720"/>
      <c r="BBF42" s="668"/>
      <c r="BBG42" s="670"/>
      <c r="BBH42" s="669"/>
      <c r="BBI42" s="671"/>
      <c r="BBJ42" s="672"/>
      <c r="BBK42" s="672"/>
      <c r="BBL42" s="673"/>
      <c r="BBM42" s="263">
        <f>'別表_個別勤務状況（1～60）'!$A$42</f>
        <v>28</v>
      </c>
      <c r="BBN42" s="264" t="str">
        <f>'別表_個別勤務状況（1～60）'!$B$42</f>
        <v>水</v>
      </c>
      <c r="BBO42" s="660"/>
      <c r="BBP42" s="661"/>
      <c r="BBQ42" s="660"/>
      <c r="BBR42" s="661"/>
      <c r="BBS42" s="660"/>
      <c r="BBT42" s="661"/>
      <c r="BBU42" s="660"/>
      <c r="BBV42" s="661"/>
      <c r="BBW42" s="662" t="str">
        <f>IFERROR(IF(OR(BBN42="日",BBN42="祝",BBN42=0,BBO42=""),"　",MAX(IF(AND(BBO42&lt;=BBW14,BBQ42&gt;BBX14),BBX14-BBW14,IF(AND(BBO42&gt;BBW14,BBQ42&lt;=BBX14),BBQ42-BBO42,IF(AND(BBO42&lt;=BBW14,BBQ42&lt;=BBX14),BBQ42-BBW14,IF(AND(BBO42&gt;BBW14,BBQ42&gt;BBX14),BBX14-BBO42,0)))),0)),0)</f>
        <v>　</v>
      </c>
      <c r="BBX42" s="663"/>
      <c r="BBY42" s="664"/>
      <c r="BBZ42" s="662" t="str">
        <f>IFERROR(IF(OR(BBN42="日",BBN42="祝",BBN42=0,BBS42=""),"　",MAX(IF(AND(BBS42&gt;BCC14,BBU42&gt;BCA14),0,IF(AND(BBS42&lt;=BCC14,BBS42&gt;BBZ14,BBU42&gt;BCA14),BCC14-BBS42,IF(AND(BBS42&lt;=BCC14,BBS42&lt;=BBZ14,BBU42&gt;BCA14),BCC14-BBZ14,IF(AND(BBS42&gt;BBZ14,BBU42&lt;=BCA14),BBU42-BBS42,IF(AND(BBS42&lt;=BBZ14,BBU42&lt;=BCA14),BBU42-BBZ14,0))))),0)),0)</f>
        <v>　</v>
      </c>
      <c r="BCA42" s="663"/>
      <c r="BCB42" s="664"/>
      <c r="BCC42" s="662" t="str">
        <f>IFERROR(IF(OR(BBN42="日",BBN42="祝",BBN42=0,BBS42=0),"　",MAX(IF(AND(BBS42&lt;=BCC14,BBU42&gt;BCD14),BCD14-BCC14,IF(BBU42&lt;=BCD14,0,IF(AND(BBS42&gt;BCC14,BBU42&gt;BCD14),BCD14-BBS42,0))),0)),0)</f>
        <v>　</v>
      </c>
      <c r="BCD42" s="663"/>
      <c r="BCE42" s="664"/>
      <c r="BCF42" s="662" t="str">
        <f>IFERROR(IF(OR(BBN42="日",BBN42="祝",BBN42=0,BBS42=0),"　",MAX(IF(BBS42&gt;BCF14,BBU42-BBS42,IF(BBS42&lt;=BCF14,BBU42-BCF14,0)),0)),0)</f>
        <v>　</v>
      </c>
      <c r="BCG42" s="663"/>
      <c r="BCH42" s="664"/>
      <c r="BCI42" s="662" t="str">
        <f>IFERROR(IF(OR(BBN42="日",BBN42="祝",BBN42=0,BBO42=""),"　",MAX(IF(AND(BBO42&lt;=BCI14,BBQ42&gt;BCJ14),BCJ14-BCI14,IF(AND(BBO42&gt;BCI14,BBQ42&lt;=BCJ14),BBQ42-BBO42,IF(AND(BBO42&lt;=BCI14,BBQ42&lt;=BCJ14),BBQ42-BCI14,IF(AND(BBO42&gt;BCI14,BBQ42&gt;BCJ14),BCJ14-BBO42,0)))),0)),0)</f>
        <v>　</v>
      </c>
      <c r="BCJ42" s="663"/>
      <c r="BCK42" s="664"/>
      <c r="BCL42" s="662" t="str">
        <f>IFERROR(IF(OR(BBN42="日",BBN42="祝",BBN42=0,BBS42=0),"　",MAX(IF(AND(BBS42&gt;BCO14,BBU42&gt;BCM14),0,IF(AND(BBS42&lt;=BCO14,BBS42&gt;BCL14,BBU42&gt;BCM14),BCO14-BBS42,IF(AND(BBS42&lt;=BCO14,BBS42&lt;=BCL14,BBU42&gt;BCM14),BCO14-BCL14,IF(AND(BBS42&gt;BCL14,BBU42&lt;=BCM14),BBU42-BBS42,IF(AND(BBS42&lt;=BCL14,BBU42&lt;=BCM14),BBU42-BCL14,0))))),0)),0)</f>
        <v>　</v>
      </c>
      <c r="BCM42" s="663"/>
      <c r="BCN42" s="664"/>
      <c r="BCO42" s="662" t="str">
        <f>IFERROR(IF(OR(BBN42="日",BBN42="祝",BBN42=0,BBS42=0),"　",MAX(IF(AND(BBS42&lt;=BCO14,BBU42&gt;BCP14),BCP14-BCO14,IF(BBU42&lt;=BCP14,0,IF(AND(BBS42&gt;BCO14,BBU42&gt;BCP14),BCP14-BBS42,0))),0)),0)</f>
        <v>　</v>
      </c>
      <c r="BCP42" s="663"/>
      <c r="BCQ42" s="664"/>
      <c r="BCR42" s="662" t="str">
        <f t="shared" si="24"/>
        <v>　</v>
      </c>
      <c r="BCS42" s="663"/>
      <c r="BCT42" s="664"/>
      <c r="BCU42" s="665" t="str">
        <f>IF(BCX42="×",TIME(0,0,0),IF(BDH4="非常勤",BBW42,BCI42))</f>
        <v>　</v>
      </c>
      <c r="BCV42" s="666"/>
      <c r="BCW42" s="667"/>
      <c r="BCX42" s="265"/>
      <c r="BCY42" s="665" t="str">
        <f>IF(BDB42="×",TIME(0,0,0),IF(BDH4="非常勤",BBZ42,BCL42))</f>
        <v>　</v>
      </c>
      <c r="BCZ42" s="666"/>
      <c r="BDA42" s="667"/>
      <c r="BDB42" s="265"/>
      <c r="BDC42" s="665" t="str">
        <f>IF(BDF42="×",TIME(0,0,0),IF(BDH4="非常勤",BCC42,BCO42))</f>
        <v>　</v>
      </c>
      <c r="BDD42" s="666"/>
      <c r="BDE42" s="667"/>
      <c r="BDF42" s="265"/>
      <c r="BDG42" s="665" t="str">
        <f>IF(BDJ42="×",TIME(0,0,0),IF(BDH4="非常勤",BCF42,BCR42))</f>
        <v>　</v>
      </c>
      <c r="BDH42" s="666"/>
      <c r="BDI42" s="667"/>
      <c r="BDJ42" s="265"/>
      <c r="BDK42" s="720"/>
      <c r="BDL42" s="720"/>
      <c r="BDM42" s="668"/>
      <c r="BDN42" s="670"/>
      <c r="BDO42" s="669"/>
      <c r="BDP42" s="671"/>
      <c r="BDQ42" s="672"/>
      <c r="BDR42" s="672"/>
      <c r="BDS42" s="673"/>
      <c r="BDT42" s="263">
        <f>'別表_個別勤務状況（1～60）'!$A$42</f>
        <v>28</v>
      </c>
      <c r="BDU42" s="264" t="str">
        <f>'別表_個別勤務状況（1～60）'!$B$42</f>
        <v>水</v>
      </c>
      <c r="BDV42" s="660"/>
      <c r="BDW42" s="661"/>
      <c r="BDX42" s="660"/>
      <c r="BDY42" s="661"/>
      <c r="BDZ42" s="660"/>
      <c r="BEA42" s="661"/>
      <c r="BEB42" s="660"/>
      <c r="BEC42" s="661"/>
      <c r="BED42" s="662" t="str">
        <f>IFERROR(IF(OR(BDU42="日",BDU42="祝",BDU42=0,BDV42=""),"　",MAX(IF(AND(BDV42&lt;=BED14,BDX42&gt;BEE14),BEE14-BED14,IF(AND(BDV42&gt;BED14,BDX42&lt;=BEE14),BDX42-BDV42,IF(AND(BDV42&lt;=BED14,BDX42&lt;=BEE14),BDX42-BED14,IF(AND(BDV42&gt;BED14,BDX42&gt;BEE14),BEE14-BDV42,0)))),0)),0)</f>
        <v>　</v>
      </c>
      <c r="BEE42" s="663"/>
      <c r="BEF42" s="664"/>
      <c r="BEG42" s="662" t="str">
        <f>IFERROR(IF(OR(BDU42="日",BDU42="祝",BDU42=0,BDZ42=""),"　",MAX(IF(AND(BDZ42&gt;BEJ14,BEB42&gt;BEH14),0,IF(AND(BDZ42&lt;=BEJ14,BDZ42&gt;BEG14,BEB42&gt;BEH14),BEJ14-BDZ42,IF(AND(BDZ42&lt;=BEJ14,BDZ42&lt;=BEG14,BEB42&gt;BEH14),BEJ14-BEG14,IF(AND(BDZ42&gt;BEG14,BEB42&lt;=BEH14),BEB42-BDZ42,IF(AND(BDZ42&lt;=BEG14,BEB42&lt;=BEH14),BEB42-BEG14,0))))),0)),0)</f>
        <v>　</v>
      </c>
      <c r="BEH42" s="663"/>
      <c r="BEI42" s="664"/>
      <c r="BEJ42" s="662" t="str">
        <f>IFERROR(IF(OR(BDU42="日",BDU42="祝",BDU42=0,BDZ42=0),"　",MAX(IF(AND(BDZ42&lt;=BEJ14,BEB42&gt;BEK14),BEK14-BEJ14,IF(BEB42&lt;=BEK14,0,IF(AND(BDZ42&gt;BEJ14,BEB42&gt;BEK14),BEK14-BDZ42,0))),0)),0)</f>
        <v>　</v>
      </c>
      <c r="BEK42" s="663"/>
      <c r="BEL42" s="664"/>
      <c r="BEM42" s="662" t="str">
        <f>IFERROR(IF(OR(BDU42="日",BDU42="祝",BDU42=0,BDZ42=0),"　",MAX(IF(BDZ42&gt;BEM14,BEB42-BDZ42,IF(BDZ42&lt;=BEM14,BEB42-BEM14,0)),0)),0)</f>
        <v>　</v>
      </c>
      <c r="BEN42" s="663"/>
      <c r="BEO42" s="664"/>
      <c r="BEP42" s="662" t="str">
        <f>IFERROR(IF(OR(BDU42="日",BDU42="祝",BDU42=0,BDV42=""),"　",MAX(IF(AND(BDV42&lt;=BEP14,BDX42&gt;BEQ14),BEQ14-BEP14,IF(AND(BDV42&gt;BEP14,BDX42&lt;=BEQ14),BDX42-BDV42,IF(AND(BDV42&lt;=BEP14,BDX42&lt;=BEQ14),BDX42-BEP14,IF(AND(BDV42&gt;BEP14,BDX42&gt;BEQ14),BEQ14-BDV42,0)))),0)),0)</f>
        <v>　</v>
      </c>
      <c r="BEQ42" s="663"/>
      <c r="BER42" s="664"/>
      <c r="BES42" s="662" t="str">
        <f>IFERROR(IF(OR(BDU42="日",BDU42="祝",BDU42=0,BDZ42=0),"　",MAX(IF(AND(BDZ42&gt;BEV14,BEB42&gt;BET14),0,IF(AND(BDZ42&lt;=BEV14,BDZ42&gt;BES14,BEB42&gt;BET14),BEV14-BDZ42,IF(AND(BDZ42&lt;=BEV14,BDZ42&lt;=BES14,BEB42&gt;BET14),BEV14-BES14,IF(AND(BDZ42&gt;BES14,BEB42&lt;=BET14),BEB42-BDZ42,IF(AND(BDZ42&lt;=BES14,BEB42&lt;=BET14),BEB42-BES14,0))))),0)),0)</f>
        <v>　</v>
      </c>
      <c r="BET42" s="663"/>
      <c r="BEU42" s="664"/>
      <c r="BEV42" s="662" t="str">
        <f>IFERROR(IF(OR(BDU42="日",BDU42="祝",BDU42=0,BDZ42=0),"　",MAX(IF(AND(BDZ42&lt;=BEV14,BEB42&gt;BEW14),BEW14-BEV14,IF(BEB42&lt;=BEW14,0,IF(AND(BDZ42&gt;BEV14,BEB42&gt;BEW14),BEW14-BDZ42,0))),0)),0)</f>
        <v>　</v>
      </c>
      <c r="BEW42" s="663"/>
      <c r="BEX42" s="664"/>
      <c r="BEY42" s="662" t="str">
        <f t="shared" si="25"/>
        <v>　</v>
      </c>
      <c r="BEZ42" s="663"/>
      <c r="BFA42" s="664"/>
      <c r="BFB42" s="665" t="str">
        <f>IF(BFE42="×",TIME(0,0,0),IF(BFO4="非常勤",BED42,BEP42))</f>
        <v>　</v>
      </c>
      <c r="BFC42" s="666"/>
      <c r="BFD42" s="667"/>
      <c r="BFE42" s="265"/>
      <c r="BFF42" s="665" t="str">
        <f>IF(BFI42="×",TIME(0,0,0),IF(BFO4="非常勤",BEG42,BES42))</f>
        <v>　</v>
      </c>
      <c r="BFG42" s="666"/>
      <c r="BFH42" s="667"/>
      <c r="BFI42" s="265"/>
      <c r="BFJ42" s="665" t="str">
        <f>IF(BFM42="×",TIME(0,0,0),IF(BFO4="非常勤",BEJ42,BEV42))</f>
        <v>　</v>
      </c>
      <c r="BFK42" s="666"/>
      <c r="BFL42" s="667"/>
      <c r="BFM42" s="265"/>
      <c r="BFN42" s="665" t="str">
        <f>IF(BFQ42="×",TIME(0,0,0),IF(BFO4="非常勤",BEM42,BEY42))</f>
        <v>　</v>
      </c>
      <c r="BFO42" s="666"/>
      <c r="BFP42" s="667"/>
      <c r="BFQ42" s="265"/>
      <c r="BFR42" s="720"/>
      <c r="BFS42" s="720"/>
      <c r="BFT42" s="668"/>
      <c r="BFU42" s="670"/>
      <c r="BFV42" s="669"/>
      <c r="BFW42" s="671"/>
      <c r="BFX42" s="672"/>
      <c r="BFY42" s="672"/>
      <c r="BFZ42" s="673"/>
      <c r="BGA42" s="263">
        <f>'別表_個別勤務状況（1～60）'!$A$42</f>
        <v>28</v>
      </c>
      <c r="BGB42" s="264" t="str">
        <f>'別表_個別勤務状況（1～60）'!$B$42</f>
        <v>水</v>
      </c>
      <c r="BGC42" s="660"/>
      <c r="BGD42" s="661"/>
      <c r="BGE42" s="660"/>
      <c r="BGF42" s="661"/>
      <c r="BGG42" s="660"/>
      <c r="BGH42" s="661"/>
      <c r="BGI42" s="660"/>
      <c r="BGJ42" s="661"/>
      <c r="BGK42" s="662" t="str">
        <f>IFERROR(IF(OR(BGB42="日",BGB42="祝",BGB42=0,BGC42=""),"　",MAX(IF(AND(BGC42&lt;=BGK14,BGE42&gt;BGL14),BGL14-BGK14,IF(AND(BGC42&gt;BGK14,BGE42&lt;=BGL14),BGE42-BGC42,IF(AND(BGC42&lt;=BGK14,BGE42&lt;=BGL14),BGE42-BGK14,IF(AND(BGC42&gt;BGK14,BGE42&gt;BGL14),BGL14-BGC42,0)))),0)),0)</f>
        <v>　</v>
      </c>
      <c r="BGL42" s="663"/>
      <c r="BGM42" s="664"/>
      <c r="BGN42" s="662" t="str">
        <f>IFERROR(IF(OR(BGB42="日",BGB42="祝",BGB42=0,BGG42=""),"　",MAX(IF(AND(BGG42&gt;BGQ14,BGI42&gt;BGO14),0,IF(AND(BGG42&lt;=BGQ14,BGG42&gt;BGN14,BGI42&gt;BGO14),BGQ14-BGG42,IF(AND(BGG42&lt;=BGQ14,BGG42&lt;=BGN14,BGI42&gt;BGO14),BGQ14-BGN14,IF(AND(BGG42&gt;BGN14,BGI42&lt;=BGO14),BGI42-BGG42,IF(AND(BGG42&lt;=BGN14,BGI42&lt;=BGO14),BGI42-BGN14,0))))),0)),0)</f>
        <v>　</v>
      </c>
      <c r="BGO42" s="663"/>
      <c r="BGP42" s="664"/>
      <c r="BGQ42" s="662" t="str">
        <f>IFERROR(IF(OR(BGB42="日",BGB42="祝",BGB42=0,BGG42=0),"　",MAX(IF(AND(BGG42&lt;=BGQ14,BGI42&gt;BGR14),BGR14-BGQ14,IF(BGI42&lt;=BGR14,0,IF(AND(BGG42&gt;BGQ14,BGI42&gt;BGR14),BGR14-BGG42,0))),0)),0)</f>
        <v>　</v>
      </c>
      <c r="BGR42" s="663"/>
      <c r="BGS42" s="664"/>
      <c r="BGT42" s="662" t="str">
        <f>IFERROR(IF(OR(BGB42="日",BGB42="祝",BGB42=0,BGG42=0),"　",MAX(IF(BGG42&gt;BGT14,BGI42-BGG42,IF(BGG42&lt;=BGT14,BGI42-BGT14,0)),0)),0)</f>
        <v>　</v>
      </c>
      <c r="BGU42" s="663"/>
      <c r="BGV42" s="664"/>
      <c r="BGW42" s="662" t="str">
        <f>IFERROR(IF(OR(BGB42="日",BGB42="祝",BGB42=0,BGC42=""),"　",MAX(IF(AND(BGC42&lt;=BGW14,BGE42&gt;BGX14),BGX14-BGW14,IF(AND(BGC42&gt;BGW14,BGE42&lt;=BGX14),BGE42-BGC42,IF(AND(BGC42&lt;=BGW14,BGE42&lt;=BGX14),BGE42-BGW14,IF(AND(BGC42&gt;BGW14,BGE42&gt;BGX14),BGX14-BGC42,0)))),0)),0)</f>
        <v>　</v>
      </c>
      <c r="BGX42" s="663"/>
      <c r="BGY42" s="664"/>
      <c r="BGZ42" s="662" t="str">
        <f>IFERROR(IF(OR(BGB42="日",BGB42="祝",BGB42=0,BGG42=0),"　",MAX(IF(AND(BGG42&gt;BHC14,BGI42&gt;BHA14),0,IF(AND(BGG42&lt;=BHC14,BGG42&gt;BGZ14,BGI42&gt;BHA14),BHC14-BGG42,IF(AND(BGG42&lt;=BHC14,BGG42&lt;=BGZ14,BGI42&gt;BHA14),BHC14-BGZ14,IF(AND(BGG42&gt;BGZ14,BGI42&lt;=BHA14),BGI42-BGG42,IF(AND(BGG42&lt;=BGZ14,BGI42&lt;=BHA14),BGI42-BGZ14,0))))),0)),0)</f>
        <v>　</v>
      </c>
      <c r="BHA42" s="663"/>
      <c r="BHB42" s="664"/>
      <c r="BHC42" s="662" t="str">
        <f>IFERROR(IF(OR(BGB42="日",BGB42="祝",BGB42=0,BGG42=0),"　",MAX(IF(AND(BGG42&lt;=BHC14,BGI42&gt;BHD14),BHD14-BHC14,IF(BGI42&lt;=BHD14,0,IF(AND(BGG42&gt;BHC14,BGI42&gt;BHD14),BHD14-BGG42,0))),0)),0)</f>
        <v>　</v>
      </c>
      <c r="BHD42" s="663"/>
      <c r="BHE42" s="664"/>
      <c r="BHF42" s="662" t="str">
        <f t="shared" si="26"/>
        <v>　</v>
      </c>
      <c r="BHG42" s="663"/>
      <c r="BHH42" s="664"/>
      <c r="BHI42" s="665" t="str">
        <f>IF(BHL42="×",TIME(0,0,0),IF(BHV4="非常勤",BGK42,BGW42))</f>
        <v>　</v>
      </c>
      <c r="BHJ42" s="666"/>
      <c r="BHK42" s="667"/>
      <c r="BHL42" s="265"/>
      <c r="BHM42" s="665" t="str">
        <f>IF(BHP42="×",TIME(0,0,0),IF(BHV4="非常勤",BGN42,BGZ42))</f>
        <v>　</v>
      </c>
      <c r="BHN42" s="666"/>
      <c r="BHO42" s="667"/>
      <c r="BHP42" s="265"/>
      <c r="BHQ42" s="665" t="str">
        <f>IF(BHT42="×",TIME(0,0,0),IF(BHV4="非常勤",BGQ42,BHC42))</f>
        <v>　</v>
      </c>
      <c r="BHR42" s="666"/>
      <c r="BHS42" s="667"/>
      <c r="BHT42" s="265"/>
      <c r="BHU42" s="665" t="str">
        <f>IF(BHX42="×",TIME(0,0,0),IF(BHV4="非常勤",BGT42,BHF42))</f>
        <v>　</v>
      </c>
      <c r="BHV42" s="666"/>
      <c r="BHW42" s="667"/>
      <c r="BHX42" s="265"/>
      <c r="BHY42" s="720"/>
      <c r="BHZ42" s="720"/>
      <c r="BIA42" s="668"/>
      <c r="BIB42" s="670"/>
      <c r="BIC42" s="669"/>
      <c r="BID42" s="671"/>
      <c r="BIE42" s="672"/>
      <c r="BIF42" s="672"/>
      <c r="BIG42" s="673"/>
      <c r="BIH42" s="263">
        <f>'別表_個別勤務状況（1～60）'!$A$42</f>
        <v>28</v>
      </c>
      <c r="BII42" s="264" t="str">
        <f>'別表_個別勤務状況（1～60）'!$B$42</f>
        <v>水</v>
      </c>
      <c r="BIJ42" s="660"/>
      <c r="BIK42" s="661"/>
      <c r="BIL42" s="660"/>
      <c r="BIM42" s="661"/>
      <c r="BIN42" s="660"/>
      <c r="BIO42" s="661"/>
      <c r="BIP42" s="660"/>
      <c r="BIQ42" s="661"/>
      <c r="BIR42" s="662" t="str">
        <f>IFERROR(IF(OR(BII42="日",BII42="祝",BII42=0,BIJ42=""),"　",MAX(IF(AND(BIJ42&lt;=BIR14,BIL42&gt;BIS14),BIS14-BIR14,IF(AND(BIJ42&gt;BIR14,BIL42&lt;=BIS14),BIL42-BIJ42,IF(AND(BIJ42&lt;=BIR14,BIL42&lt;=BIS14),BIL42-BIR14,IF(AND(BIJ42&gt;BIR14,BIL42&gt;BIS14),BIS14-BIJ42,0)))),0)),0)</f>
        <v>　</v>
      </c>
      <c r="BIS42" s="663"/>
      <c r="BIT42" s="664"/>
      <c r="BIU42" s="662" t="str">
        <f>IFERROR(IF(OR(BII42="日",BII42="祝",BII42=0,BIN42=""),"　",MAX(IF(AND(BIN42&gt;BIX14,BIP42&gt;BIV14),0,IF(AND(BIN42&lt;=BIX14,BIN42&gt;BIU14,BIP42&gt;BIV14),BIX14-BIN42,IF(AND(BIN42&lt;=BIX14,BIN42&lt;=BIU14,BIP42&gt;BIV14),BIX14-BIU14,IF(AND(BIN42&gt;BIU14,BIP42&lt;=BIV14),BIP42-BIN42,IF(AND(BIN42&lt;=BIU14,BIP42&lt;=BIV14),BIP42-BIU14,0))))),0)),0)</f>
        <v>　</v>
      </c>
      <c r="BIV42" s="663"/>
      <c r="BIW42" s="664"/>
      <c r="BIX42" s="662" t="str">
        <f>IFERROR(IF(OR(BII42="日",BII42="祝",BII42=0,BIN42=0),"　",MAX(IF(AND(BIN42&lt;=BIX14,BIP42&gt;BIY14),BIY14-BIX14,IF(BIP42&lt;=BIY14,0,IF(AND(BIN42&gt;BIX14,BIP42&gt;BIY14),BIY14-BIN42,0))),0)),0)</f>
        <v>　</v>
      </c>
      <c r="BIY42" s="663"/>
      <c r="BIZ42" s="664"/>
      <c r="BJA42" s="662" t="str">
        <f>IFERROR(IF(OR(BII42="日",BII42="祝",BII42=0,BIN42=0),"　",MAX(IF(BIN42&gt;BJA14,BIP42-BIN42,IF(BIN42&lt;=BJA14,BIP42-BJA14,0)),0)),0)</f>
        <v>　</v>
      </c>
      <c r="BJB42" s="663"/>
      <c r="BJC42" s="664"/>
      <c r="BJD42" s="662" t="str">
        <f>IFERROR(IF(OR(BII42="日",BII42="祝",BII42=0,BIJ42=""),"　",MAX(IF(AND(BIJ42&lt;=BJD14,BIL42&gt;BJE14),BJE14-BJD14,IF(AND(BIJ42&gt;BJD14,BIL42&lt;=BJE14),BIL42-BIJ42,IF(AND(BIJ42&lt;=BJD14,BIL42&lt;=BJE14),BIL42-BJD14,IF(AND(BIJ42&gt;BJD14,BIL42&gt;BJE14),BJE14-BIJ42,0)))),0)),0)</f>
        <v>　</v>
      </c>
      <c r="BJE42" s="663"/>
      <c r="BJF42" s="664"/>
      <c r="BJG42" s="662" t="str">
        <f>IFERROR(IF(OR(BII42="日",BII42="祝",BII42=0,BIN42=0),"　",MAX(IF(AND(BIN42&gt;BJJ14,BIP42&gt;BJH14),0,IF(AND(BIN42&lt;=BJJ14,BIN42&gt;BJG14,BIP42&gt;BJH14),BJJ14-BIN42,IF(AND(BIN42&lt;=BJJ14,BIN42&lt;=BJG14,BIP42&gt;BJH14),BJJ14-BJG14,IF(AND(BIN42&gt;BJG14,BIP42&lt;=BJH14),BIP42-BIN42,IF(AND(BIN42&lt;=BJG14,BIP42&lt;=BJH14),BIP42-BJG14,0))))),0)),0)</f>
        <v>　</v>
      </c>
      <c r="BJH42" s="663"/>
      <c r="BJI42" s="664"/>
      <c r="BJJ42" s="662" t="str">
        <f>IFERROR(IF(OR(BII42="日",BII42="祝",BII42=0,BIN42=0),"　",MAX(IF(AND(BIN42&lt;=BJJ14,BIP42&gt;BJK14),BJK14-BJJ14,IF(BIP42&lt;=BJK14,0,IF(AND(BIN42&gt;BJJ14,BIP42&gt;BJK14),BJK14-BIN42,0))),0)),0)</f>
        <v>　</v>
      </c>
      <c r="BJK42" s="663"/>
      <c r="BJL42" s="664"/>
      <c r="BJM42" s="662" t="str">
        <f t="shared" si="27"/>
        <v>　</v>
      </c>
      <c r="BJN42" s="663"/>
      <c r="BJO42" s="664"/>
      <c r="BJP42" s="665" t="str">
        <f>IF(BJS42="×",TIME(0,0,0),IF(BKC4="非常勤",BIR42,BJD42))</f>
        <v>　</v>
      </c>
      <c r="BJQ42" s="666"/>
      <c r="BJR42" s="667"/>
      <c r="BJS42" s="265"/>
      <c r="BJT42" s="665" t="str">
        <f>IF(BJW42="×",TIME(0,0,0),IF(BKC4="非常勤",BIU42,BJG42))</f>
        <v>　</v>
      </c>
      <c r="BJU42" s="666"/>
      <c r="BJV42" s="667"/>
      <c r="BJW42" s="265"/>
      <c r="BJX42" s="665" t="str">
        <f>IF(BKA42="×",TIME(0,0,0),IF(BKC4="非常勤",BIX42,BJJ42))</f>
        <v>　</v>
      </c>
      <c r="BJY42" s="666"/>
      <c r="BJZ42" s="667"/>
      <c r="BKA42" s="265"/>
      <c r="BKB42" s="665" t="str">
        <f>IF(BKE42="×",TIME(0,0,0),IF(BKC4="非常勤",BJA42,BJM42))</f>
        <v>　</v>
      </c>
      <c r="BKC42" s="666"/>
      <c r="BKD42" s="667"/>
      <c r="BKE42" s="265"/>
      <c r="BKF42" s="720"/>
      <c r="BKG42" s="720"/>
      <c r="BKH42" s="668"/>
      <c r="BKI42" s="670"/>
      <c r="BKJ42" s="669"/>
      <c r="BKK42" s="671"/>
      <c r="BKL42" s="672"/>
      <c r="BKM42" s="672"/>
      <c r="BKN42" s="673"/>
      <c r="BKO42" s="263">
        <f>'別表_個別勤務状況（1～60）'!$A$42</f>
        <v>28</v>
      </c>
      <c r="BKP42" s="264" t="str">
        <f>'別表_個別勤務状況（1～60）'!$B$42</f>
        <v>水</v>
      </c>
      <c r="BKQ42" s="660"/>
      <c r="BKR42" s="661"/>
      <c r="BKS42" s="660"/>
      <c r="BKT42" s="661"/>
      <c r="BKU42" s="660"/>
      <c r="BKV42" s="661"/>
      <c r="BKW42" s="660"/>
      <c r="BKX42" s="661"/>
      <c r="BKY42" s="662" t="str">
        <f>IFERROR(IF(OR(BKP42="日",BKP42="祝",BKP42=0,BKQ42=""),"　",MAX(IF(AND(BKQ42&lt;=BKY14,BKS42&gt;BKZ14),BKZ14-BKY14,IF(AND(BKQ42&gt;BKY14,BKS42&lt;=BKZ14),BKS42-BKQ42,IF(AND(BKQ42&lt;=BKY14,BKS42&lt;=BKZ14),BKS42-BKY14,IF(AND(BKQ42&gt;BKY14,BKS42&gt;BKZ14),BKZ14-BKQ42,0)))),0)),0)</f>
        <v>　</v>
      </c>
      <c r="BKZ42" s="663"/>
      <c r="BLA42" s="664"/>
      <c r="BLB42" s="662" t="str">
        <f>IFERROR(IF(OR(BKP42="日",BKP42="祝",BKP42=0,BKU42=""),"　",MAX(IF(AND(BKU42&gt;BLE14,BKW42&gt;BLC14),0,IF(AND(BKU42&lt;=BLE14,BKU42&gt;BLB14,BKW42&gt;BLC14),BLE14-BKU42,IF(AND(BKU42&lt;=BLE14,BKU42&lt;=BLB14,BKW42&gt;BLC14),BLE14-BLB14,IF(AND(BKU42&gt;BLB14,BKW42&lt;=BLC14),BKW42-BKU42,IF(AND(BKU42&lt;=BLB14,BKW42&lt;=BLC14),BKW42-BLB14,0))))),0)),0)</f>
        <v>　</v>
      </c>
      <c r="BLC42" s="663"/>
      <c r="BLD42" s="664"/>
      <c r="BLE42" s="662" t="str">
        <f>IFERROR(IF(OR(BKP42="日",BKP42="祝",BKP42=0,BKU42=0),"　",MAX(IF(AND(BKU42&lt;=BLE14,BKW42&gt;BLF14),BLF14-BLE14,IF(BKW42&lt;=BLF14,0,IF(AND(BKU42&gt;BLE14,BKW42&gt;BLF14),BLF14-BKU42,0))),0)),0)</f>
        <v>　</v>
      </c>
      <c r="BLF42" s="663"/>
      <c r="BLG42" s="664"/>
      <c r="BLH42" s="662" t="str">
        <f>IFERROR(IF(OR(BKP42="日",BKP42="祝",BKP42=0,BKU42=0),"　",MAX(IF(BKU42&gt;BLH14,BKW42-BKU42,IF(BKU42&lt;=BLH14,BKW42-BLH14,0)),0)),0)</f>
        <v>　</v>
      </c>
      <c r="BLI42" s="663"/>
      <c r="BLJ42" s="664"/>
      <c r="BLK42" s="662" t="str">
        <f>IFERROR(IF(OR(BKP42="日",BKP42="祝",BKP42=0,BKQ42=""),"　",MAX(IF(AND(BKQ42&lt;=BLK14,BKS42&gt;BLL14),BLL14-BLK14,IF(AND(BKQ42&gt;BLK14,BKS42&lt;=BLL14),BKS42-BKQ42,IF(AND(BKQ42&lt;=BLK14,BKS42&lt;=BLL14),BKS42-BLK14,IF(AND(BKQ42&gt;BLK14,BKS42&gt;BLL14),BLL14-BKQ42,0)))),0)),0)</f>
        <v>　</v>
      </c>
      <c r="BLL42" s="663"/>
      <c r="BLM42" s="664"/>
      <c r="BLN42" s="662" t="str">
        <f>IFERROR(IF(OR(BKP42="日",BKP42="祝",BKP42=0,BKU42=0),"　",MAX(IF(AND(BKU42&gt;BLQ14,BKW42&gt;BLO14),0,IF(AND(BKU42&lt;=BLQ14,BKU42&gt;BLN14,BKW42&gt;BLO14),BLQ14-BKU42,IF(AND(BKU42&lt;=BLQ14,BKU42&lt;=BLN14,BKW42&gt;BLO14),BLQ14-BLN14,IF(AND(BKU42&gt;BLN14,BKW42&lt;=BLO14),BKW42-BKU42,IF(AND(BKU42&lt;=BLN14,BKW42&lt;=BLO14),BKW42-BLN14,0))))),0)),0)</f>
        <v>　</v>
      </c>
      <c r="BLO42" s="663"/>
      <c r="BLP42" s="664"/>
      <c r="BLQ42" s="662" t="str">
        <f>IFERROR(IF(OR(BKP42="日",BKP42="祝",BKP42=0,BKU42=0),"　",MAX(IF(AND(BKU42&lt;=BLQ14,BKW42&gt;BLR14),BLR14-BLQ14,IF(BKW42&lt;=BLR14,0,IF(AND(BKU42&gt;BLQ14,BKW42&gt;BLR14),BLR14-BKU42,0))),0)),0)</f>
        <v>　</v>
      </c>
      <c r="BLR42" s="663"/>
      <c r="BLS42" s="664"/>
      <c r="BLT42" s="662" t="str">
        <f t="shared" si="28"/>
        <v>　</v>
      </c>
      <c r="BLU42" s="663"/>
      <c r="BLV42" s="664"/>
      <c r="BLW42" s="665" t="str">
        <f>IF(BLZ42="×",TIME(0,0,0),IF(BMJ4="非常勤",BKY42,BLK42))</f>
        <v>　</v>
      </c>
      <c r="BLX42" s="666"/>
      <c r="BLY42" s="667"/>
      <c r="BLZ42" s="265"/>
      <c r="BMA42" s="665" t="str">
        <f>IF(BMD42="×",TIME(0,0,0),IF(BMJ4="非常勤",BLB42,BLN42))</f>
        <v>　</v>
      </c>
      <c r="BMB42" s="666"/>
      <c r="BMC42" s="667"/>
      <c r="BMD42" s="265"/>
      <c r="BME42" s="665" t="str">
        <f>IF(BMH42="×",TIME(0,0,0),IF(BMJ4="非常勤",BLE42,BLQ42))</f>
        <v>　</v>
      </c>
      <c r="BMF42" s="666"/>
      <c r="BMG42" s="667"/>
      <c r="BMH42" s="265"/>
      <c r="BMI42" s="665" t="str">
        <f>IF(BML42="×",TIME(0,0,0),IF(BMJ4="非常勤",BLH42,BLT42))</f>
        <v>　</v>
      </c>
      <c r="BMJ42" s="666"/>
      <c r="BMK42" s="667"/>
      <c r="BML42" s="265"/>
      <c r="BMM42" s="720"/>
      <c r="BMN42" s="720"/>
      <c r="BMO42" s="668"/>
      <c r="BMP42" s="670"/>
      <c r="BMQ42" s="669"/>
      <c r="BMR42" s="671"/>
      <c r="BMS42" s="672"/>
      <c r="BMT42" s="672"/>
      <c r="BMU42" s="673"/>
      <c r="BMV42" s="263">
        <f>'別表_個別勤務状況（1～60）'!$A$42</f>
        <v>28</v>
      </c>
      <c r="BMW42" s="264" t="str">
        <f>'別表_個別勤務状況（1～60）'!$B$42</f>
        <v>水</v>
      </c>
      <c r="BMX42" s="660"/>
      <c r="BMY42" s="661"/>
      <c r="BMZ42" s="660"/>
      <c r="BNA42" s="661"/>
      <c r="BNB42" s="660"/>
      <c r="BNC42" s="661"/>
      <c r="BND42" s="660"/>
      <c r="BNE42" s="661"/>
      <c r="BNF42" s="662" t="str">
        <f>IFERROR(IF(OR(BMW42="日",BMW42="祝",BMW42=0,BMX42=""),"　",MAX(IF(AND(BMX42&lt;=BNF14,BMZ42&gt;BNG14),BNG14-BNF14,IF(AND(BMX42&gt;BNF14,BMZ42&lt;=BNG14),BMZ42-BMX42,IF(AND(BMX42&lt;=BNF14,BMZ42&lt;=BNG14),BMZ42-BNF14,IF(AND(BMX42&gt;BNF14,BMZ42&gt;BNG14),BNG14-BMX42,0)))),0)),0)</f>
        <v>　</v>
      </c>
      <c r="BNG42" s="663"/>
      <c r="BNH42" s="664"/>
      <c r="BNI42" s="662" t="str">
        <f>IFERROR(IF(OR(BMW42="日",BMW42="祝",BMW42=0,BNB42=""),"　",MAX(IF(AND(BNB42&gt;BNL14,BND42&gt;BNJ14),0,IF(AND(BNB42&lt;=BNL14,BNB42&gt;BNI14,BND42&gt;BNJ14),BNL14-BNB42,IF(AND(BNB42&lt;=BNL14,BNB42&lt;=BNI14,BND42&gt;BNJ14),BNL14-BNI14,IF(AND(BNB42&gt;BNI14,BND42&lt;=BNJ14),BND42-BNB42,IF(AND(BNB42&lt;=BNI14,BND42&lt;=BNJ14),BND42-BNI14,0))))),0)),0)</f>
        <v>　</v>
      </c>
      <c r="BNJ42" s="663"/>
      <c r="BNK42" s="664"/>
      <c r="BNL42" s="662" t="str">
        <f>IFERROR(IF(OR(BMW42="日",BMW42="祝",BMW42=0,BNB42=0),"　",MAX(IF(AND(BNB42&lt;=BNL14,BND42&gt;BNM14),BNM14-BNL14,IF(BND42&lt;=BNM14,0,IF(AND(BNB42&gt;BNL14,BND42&gt;BNM14),BNM14-BNB42,0))),0)),0)</f>
        <v>　</v>
      </c>
      <c r="BNM42" s="663"/>
      <c r="BNN42" s="664"/>
      <c r="BNO42" s="662" t="str">
        <f>IFERROR(IF(OR(BMW42="日",BMW42="祝",BMW42=0,BNB42=0),"　",MAX(IF(BNB42&gt;BNO14,BND42-BNB42,IF(BNB42&lt;=BNO14,BND42-BNO14,0)),0)),0)</f>
        <v>　</v>
      </c>
      <c r="BNP42" s="663"/>
      <c r="BNQ42" s="664"/>
      <c r="BNR42" s="662" t="str">
        <f>IFERROR(IF(OR(BMW42="日",BMW42="祝",BMW42=0,BMX42=""),"　",MAX(IF(AND(BMX42&lt;=BNR14,BMZ42&gt;BNS14),BNS14-BNR14,IF(AND(BMX42&gt;BNR14,BMZ42&lt;=BNS14),BMZ42-BMX42,IF(AND(BMX42&lt;=BNR14,BMZ42&lt;=BNS14),BMZ42-BNR14,IF(AND(BMX42&gt;BNR14,BMZ42&gt;BNS14),BNS14-BMX42,0)))),0)),0)</f>
        <v>　</v>
      </c>
      <c r="BNS42" s="663"/>
      <c r="BNT42" s="664"/>
      <c r="BNU42" s="662" t="str">
        <f>IFERROR(IF(OR(BMW42="日",BMW42="祝",BMW42=0,BNB42=0),"　",MAX(IF(AND(BNB42&gt;BNX14,BND42&gt;BNV14),0,IF(AND(BNB42&lt;=BNX14,BNB42&gt;BNU14,BND42&gt;BNV14),BNX14-BNB42,IF(AND(BNB42&lt;=BNX14,BNB42&lt;=BNU14,BND42&gt;BNV14),BNX14-BNU14,IF(AND(BNB42&gt;BNU14,BND42&lt;=BNV14),BND42-BNB42,IF(AND(BNB42&lt;=BNU14,BND42&lt;=BNV14),BND42-BNU14,0))))),0)),0)</f>
        <v>　</v>
      </c>
      <c r="BNV42" s="663"/>
      <c r="BNW42" s="664"/>
      <c r="BNX42" s="662" t="str">
        <f>IFERROR(IF(OR(BMW42="日",BMW42="祝",BMW42=0,BNB42=0),"　",MAX(IF(AND(BNB42&lt;=BNX14,BND42&gt;BNY14),BNY14-BNX14,IF(BND42&lt;=BNY14,0,IF(AND(BNB42&gt;BNX14,BND42&gt;BNY14),BNY14-BNB42,0))),0)),0)</f>
        <v>　</v>
      </c>
      <c r="BNY42" s="663"/>
      <c r="BNZ42" s="664"/>
      <c r="BOA42" s="662" t="str">
        <f t="shared" si="29"/>
        <v>　</v>
      </c>
      <c r="BOB42" s="663"/>
      <c r="BOC42" s="664"/>
      <c r="BOD42" s="665" t="str">
        <f>IF(BOG42="×",TIME(0,0,0),IF(BOQ4="非常勤",BNF42,BNR42))</f>
        <v>　</v>
      </c>
      <c r="BOE42" s="666"/>
      <c r="BOF42" s="667"/>
      <c r="BOG42" s="265"/>
      <c r="BOH42" s="665" t="str">
        <f>IF(BOK42="×",TIME(0,0,0),IF(BOQ4="非常勤",BNI42,BNU42))</f>
        <v>　</v>
      </c>
      <c r="BOI42" s="666"/>
      <c r="BOJ42" s="667"/>
      <c r="BOK42" s="265"/>
      <c r="BOL42" s="665" t="str">
        <f>IF(BOO42="×",TIME(0,0,0),IF(BOQ4="非常勤",BNL42,BNX42))</f>
        <v>　</v>
      </c>
      <c r="BOM42" s="666"/>
      <c r="BON42" s="667"/>
      <c r="BOO42" s="265"/>
      <c r="BOP42" s="665" t="str">
        <f>IF(BOS42="×",TIME(0,0,0),IF(BOQ4="非常勤",BNO42,BOA42))</f>
        <v>　</v>
      </c>
      <c r="BOQ42" s="666"/>
      <c r="BOR42" s="667"/>
      <c r="BOS42" s="265"/>
      <c r="BOT42" s="720"/>
      <c r="BOU42" s="720"/>
      <c r="BOV42" s="668"/>
      <c r="BOW42" s="670"/>
      <c r="BOX42" s="669"/>
      <c r="BOY42" s="671"/>
      <c r="BOZ42" s="672"/>
      <c r="BPA42" s="672"/>
      <c r="BPB42" s="673"/>
    </row>
    <row r="43" spans="1:1770" ht="15" customHeight="1">
      <c r="A43" s="263">
        <f>'別表_個別勤務状況（1～60）'!$A$43</f>
        <v>29</v>
      </c>
      <c r="B43" s="264" t="str">
        <f>'別表_個別勤務状況（1～60）'!$B$43</f>
        <v>木</v>
      </c>
      <c r="C43" s="575"/>
      <c r="D43" s="575"/>
      <c r="E43" s="575"/>
      <c r="F43" s="575"/>
      <c r="G43" s="575"/>
      <c r="H43" s="575"/>
      <c r="I43" s="575"/>
      <c r="J43" s="575"/>
      <c r="K43" s="662" t="str">
        <f>IFERROR(IF(OR(B43="日",B43="祝",B43=0,C43=""),"　",MAX(IF(AND(C43&lt;=K14,E43&gt;L14),L14-K14,IF(AND(C43&gt;K14,E43&lt;=L14),E43-C43,IF(AND(C43&lt;=K14,E43&lt;=L14),E43-K14,IF(AND(C43&gt;K14,E43&gt;L14),L14-C43,0)))),0)),0)</f>
        <v>　</v>
      </c>
      <c r="L43" s="663"/>
      <c r="M43" s="664"/>
      <c r="N43" s="662" t="str">
        <f>IFERROR(IF(OR(B43="日",B43="祝",B43=0,G43=""),"　",MAX(IF(AND(G43&gt;Q14,I43&gt;O14),0,IF(AND(G43&lt;=Q14,G43&gt;N14,I43&gt;O14),Q14-G43,IF(AND(G43&lt;=Q14,G43&lt;=N14,I43&gt;O14),Q14-N14,IF(AND(G43&gt;N14,I43&lt;=O14),I43-G43,IF(AND(G43&lt;=N14,I43&lt;=O14),I43-N14,0))))),0)),0)</f>
        <v>　</v>
      </c>
      <c r="O43" s="663"/>
      <c r="P43" s="664"/>
      <c r="Q43" s="662" t="str">
        <f>IFERROR(IF(OR(B43="日",B43="祝",B43=0,G43=0),"　",MAX(IF(AND(G43&lt;=Q14,I43&gt;R14),R14-Q14,IF(I43&lt;=R14,0,IF(AND(G43&gt;Q14,I43&gt;R14),R14-G43,0))),0)),0)</f>
        <v>　</v>
      </c>
      <c r="R43" s="663"/>
      <c r="S43" s="664"/>
      <c r="T43" s="662" t="str">
        <f>IFERROR(IF(OR(B43="日",B43="祝",B43=0,G43=0),"　",MAX(IF(G43&gt;T14,I43-G43,IF(G43&lt;=T14,I43-T14,0)),0)),0)</f>
        <v>　</v>
      </c>
      <c r="U43" s="663"/>
      <c r="V43" s="664"/>
      <c r="W43" s="730" t="str">
        <f>IFERROR(IF(OR(B43="日",B43="祝",B43=0,C43=""),"　",MAX(IF(AND(C43&lt;=W14,E43&gt;X14),X14-W14,IF(AND(C43&gt;W14,E43&lt;=X14),E43-C43,IF(AND(C43&lt;=W14,E43&lt;=X14),E43-W14,IF(AND(C43&gt;W14,E43&gt;X14),X14-C43,0)))),0)),0)</f>
        <v>　</v>
      </c>
      <c r="X43" s="731"/>
      <c r="Y43" s="731"/>
      <c r="Z43" s="730" t="str">
        <f>IFERROR(IF(OR(B43="日",B43="祝",B43=0,G43=0),"　",MAX(IF(AND(G43&gt;AC14,I43&gt;AA14),0,IF(AND(G43&lt;=AC14,G43&gt;Z14,I43&gt;AA14),AC14-G43,IF(AND(G43&lt;=AC14,G43&lt;=Z14,I43&gt;AA14),AC14-Z14,IF(AND(G43&gt;Z14,I43&lt;=AA14),I43-G43,IF(AND(G43&lt;=Z14,I43&lt;=AA14),I43-Z14,0))))),0)),0)</f>
        <v>　</v>
      </c>
      <c r="AA43" s="730"/>
      <c r="AB43" s="730"/>
      <c r="AC43" s="730" t="str">
        <f>IFERROR(IF(OR(B43="日",B43="祝",B43=0,G43=0),"　",MAX(IF(AND(G43&lt;=AC14,I43&gt;AD14),AD14-AC14,IF(I43&lt;=AD14,0,IF(AND(G43&gt;AC14,I43&gt;AD14),AD14-G43,0))),0)),0)</f>
        <v>　</v>
      </c>
      <c r="AD43" s="731"/>
      <c r="AE43" s="731"/>
      <c r="AF43" s="730" t="str">
        <f t="shared" si="0"/>
        <v>　</v>
      </c>
      <c r="AG43" s="731"/>
      <c r="AH43" s="731"/>
      <c r="AI43" s="565" t="str">
        <f>IF(AL43="×",TIME(0,0,0),IF(AV4="非常勤",K43,W43))</f>
        <v>　</v>
      </c>
      <c r="AJ43" s="566"/>
      <c r="AK43" s="566"/>
      <c r="AL43" s="265"/>
      <c r="AM43" s="565" t="str">
        <f>IF(AP43="×",TIME(0,0,0),IF(AV4="非常勤",N43,Z43))</f>
        <v>　</v>
      </c>
      <c r="AN43" s="566"/>
      <c r="AO43" s="566"/>
      <c r="AP43" s="265"/>
      <c r="AQ43" s="565" t="str">
        <f>IF(AT43="×",TIME(0,0,0),IF(AV4="非常勤",Q43,AC43))</f>
        <v>　</v>
      </c>
      <c r="AR43" s="566"/>
      <c r="AS43" s="566"/>
      <c r="AT43" s="265"/>
      <c r="AU43" s="565" t="str">
        <f>IF(AX43="×",TIME(0,0,0),IF(AV4="非常勤",T43,AF43))</f>
        <v>　</v>
      </c>
      <c r="AV43" s="566"/>
      <c r="AW43" s="567"/>
      <c r="AX43" s="265"/>
      <c r="AY43" s="720"/>
      <c r="AZ43" s="720"/>
      <c r="BA43" s="668"/>
      <c r="BB43" s="670"/>
      <c r="BC43" s="669"/>
      <c r="BD43" s="671"/>
      <c r="BE43" s="672"/>
      <c r="BF43" s="672"/>
      <c r="BG43" s="673"/>
      <c r="BH43" s="263">
        <f>'別表_個別勤務状況（1～60）'!$A$43</f>
        <v>29</v>
      </c>
      <c r="BI43" s="264" t="str">
        <f>'別表_個別勤務状況（1～60）'!$B$43</f>
        <v>木</v>
      </c>
      <c r="BJ43" s="575"/>
      <c r="BK43" s="575"/>
      <c r="BL43" s="575"/>
      <c r="BM43" s="575"/>
      <c r="BN43" s="575"/>
      <c r="BO43" s="575"/>
      <c r="BP43" s="575"/>
      <c r="BQ43" s="575"/>
      <c r="BR43" s="662" t="str">
        <f>IFERROR(IF(OR(BI43="日",BI43="祝",BI43=0,BJ43=""),"　",MAX(IF(AND(BJ43&lt;=BR14,BL43&gt;BS14),BS14-BR14,IF(AND(BJ43&gt;BR14,BL43&lt;=BS14),BL43-BJ43,IF(AND(BJ43&lt;=BR14,BL43&lt;=BS14),BL43-BR14,IF(AND(BJ43&gt;BR14,BL43&gt;BS14),BS14-BJ43,0)))),0)),0)</f>
        <v>　</v>
      </c>
      <c r="BS43" s="663"/>
      <c r="BT43" s="664"/>
      <c r="BU43" s="662" t="str">
        <f>IFERROR(IF(OR(BI43="日",BI43="祝",BI43=0,BN43=""),"　",MAX(IF(AND(BN43&gt;BX14,BP43&gt;BV14),0,IF(AND(BN43&lt;=BX14,BN43&gt;BU14,BP43&gt;BV14),BX14-BN43,IF(AND(BN43&lt;=BX14,BN43&lt;=BU14,BP43&gt;BV14),BX14-BU14,IF(AND(BN43&gt;BU14,BP43&lt;=BV14),BP43-BN43,IF(AND(BN43&lt;=BU14,BP43&lt;=BV14),BP43-BU14,0))))),0)),0)</f>
        <v>　</v>
      </c>
      <c r="BV43" s="663"/>
      <c r="BW43" s="664"/>
      <c r="BX43" s="662" t="str">
        <f>IFERROR(IF(OR(BI43="日",BI43="祝",BI43=0,BN43=0),"　",MAX(IF(AND(BN43&lt;=BX14,BP43&gt;BY14),BY14-BX14,IF(BP43&lt;=BY14,0,IF(AND(BN43&gt;BX14,BP43&gt;BY14),BY14-BN43,0))),0)),0)</f>
        <v>　</v>
      </c>
      <c r="BY43" s="663"/>
      <c r="BZ43" s="664"/>
      <c r="CA43" s="662" t="str">
        <f>IFERROR(IF(OR(BI43="日",BI43="祝",BI43=0,BN43=0),"　",MAX(IF(BN43&gt;CA14,BP43-BN43,IF(BN43&lt;=CA14,BP43-CA14,0)),0)),0)</f>
        <v>　</v>
      </c>
      <c r="CB43" s="663"/>
      <c r="CC43" s="664"/>
      <c r="CD43" s="730" t="str">
        <f>IFERROR(IF(OR(BI43="日",BI43="祝",BI43=0,BJ43=""),"　",MAX(IF(AND(BJ43&lt;=CD14,BL43&gt;CE14),CE14-CD14,IF(AND(BJ43&gt;CD14,BL43&lt;=CE14),BL43-BJ43,IF(AND(BJ43&lt;=CD14,BL43&lt;=CE14),BL43-CD14,IF(AND(BJ43&gt;CD14,BL43&gt;CE14),CE14-BJ43,0)))),0)),0)</f>
        <v>　</v>
      </c>
      <c r="CE43" s="731"/>
      <c r="CF43" s="731"/>
      <c r="CG43" s="730" t="str">
        <f>IFERROR(IF(OR(BI43="日",BI43="祝",BI43=0,BN43=0),"　",MAX(IF(AND(BN43&gt;CJ14,BP43&gt;CH14),0,IF(AND(BN43&lt;=CJ14,BN43&gt;CG14,BP43&gt;CH14),CJ14-BN43,IF(AND(BN43&lt;=CJ14,BN43&lt;=CG14,BP43&gt;CH14),CJ14-CG14,IF(AND(BN43&gt;CG14,BP43&lt;=CH14),BP43-BN43,IF(AND(BN43&lt;=CG14,BP43&lt;=CH14),BP43-CG14,0))))),0)),0)</f>
        <v>　</v>
      </c>
      <c r="CH43" s="730"/>
      <c r="CI43" s="730"/>
      <c r="CJ43" s="730" t="str">
        <f>IFERROR(IF(OR(BI43="日",BI43="祝",BI43=0,BN43=0),"　",MAX(IF(AND(BN43&lt;=CJ14,BP43&gt;CK14),CK14-CJ14,IF(BP43&lt;=CK14,0,IF(AND(BN43&gt;CJ14,BP43&gt;CK14),CK14-BN43,0))),0)),0)</f>
        <v>　</v>
      </c>
      <c r="CK43" s="731"/>
      <c r="CL43" s="731"/>
      <c r="CM43" s="730" t="str">
        <f t="shared" si="1"/>
        <v>　</v>
      </c>
      <c r="CN43" s="731"/>
      <c r="CO43" s="731"/>
      <c r="CP43" s="565" t="str">
        <f>IF(CS43="×",TIME(0,0,0),IF(DC4="非常勤",BR43,CD43))</f>
        <v>　</v>
      </c>
      <c r="CQ43" s="566"/>
      <c r="CR43" s="566"/>
      <c r="CS43" s="265"/>
      <c r="CT43" s="565" t="str">
        <f>IF(CW43="×",TIME(0,0,0),IF(DC4="非常勤",BU43,CG43))</f>
        <v>　</v>
      </c>
      <c r="CU43" s="566"/>
      <c r="CV43" s="566"/>
      <c r="CW43" s="265"/>
      <c r="CX43" s="565" t="str">
        <f>IF(DA43="×",TIME(0,0,0),IF(DC4="非常勤",BX43,CJ43))</f>
        <v>　</v>
      </c>
      <c r="CY43" s="566"/>
      <c r="CZ43" s="566"/>
      <c r="DA43" s="265"/>
      <c r="DB43" s="565" t="str">
        <f>IF(DE43="×",TIME(0,0,0),IF(DC4="非常勤",CA43,CM43))</f>
        <v>　</v>
      </c>
      <c r="DC43" s="566"/>
      <c r="DD43" s="567"/>
      <c r="DE43" s="265"/>
      <c r="DF43" s="720"/>
      <c r="DG43" s="720"/>
      <c r="DH43" s="668"/>
      <c r="DI43" s="670"/>
      <c r="DJ43" s="669"/>
      <c r="DK43" s="671"/>
      <c r="DL43" s="672"/>
      <c r="DM43" s="672"/>
      <c r="DN43" s="673"/>
      <c r="DO43" s="263">
        <f>'別表_個別勤務状況（1～60）'!$A$43</f>
        <v>29</v>
      </c>
      <c r="DP43" s="264" t="str">
        <f>'別表_個別勤務状況（1～60）'!$B$43</f>
        <v>木</v>
      </c>
      <c r="DQ43" s="575"/>
      <c r="DR43" s="575"/>
      <c r="DS43" s="575"/>
      <c r="DT43" s="575"/>
      <c r="DU43" s="575"/>
      <c r="DV43" s="575"/>
      <c r="DW43" s="575"/>
      <c r="DX43" s="575"/>
      <c r="DY43" s="662" t="str">
        <f>IFERROR(IF(OR(DP43="日",DP43="祝",DP43=0,DQ43=""),"　",MAX(IF(AND(DQ43&lt;=DY14,DS43&gt;DZ14),DZ14-DY14,IF(AND(DQ43&gt;DY14,DS43&lt;=DZ14),DS43-DQ43,IF(AND(DQ43&lt;=DY14,DS43&lt;=DZ14),DS43-DY14,IF(AND(DQ43&gt;DY14,DS43&gt;DZ14),DZ14-DQ43,0)))),0)),0)</f>
        <v>　</v>
      </c>
      <c r="DZ43" s="663"/>
      <c r="EA43" s="664"/>
      <c r="EB43" s="662" t="str">
        <f>IFERROR(IF(OR(DP43="日",DP43="祝",DP43=0,DU43=""),"　",MAX(IF(AND(DU43&gt;EE14,DW43&gt;EC14),0,IF(AND(DU43&lt;=EE14,DU43&gt;EB14,DW43&gt;EC14),EE14-DU43,IF(AND(DU43&lt;=EE14,DU43&lt;=EB14,DW43&gt;EC14),EE14-EB14,IF(AND(DU43&gt;EB14,DW43&lt;=EC14),DW43-DU43,IF(AND(DU43&lt;=EB14,DW43&lt;=EC14),DW43-EB14,0))))),0)),0)</f>
        <v>　</v>
      </c>
      <c r="EC43" s="663"/>
      <c r="ED43" s="664"/>
      <c r="EE43" s="662" t="str">
        <f>IFERROR(IF(OR(DP43="日",DP43="祝",DP43=0,DU43=0),"　",MAX(IF(AND(DU43&lt;=EE14,DW43&gt;EF14),EF14-EE14,IF(DW43&lt;=EF14,0,IF(AND(DU43&gt;EE14,DW43&gt;EF14),EF14-DU43,0))),0)),0)</f>
        <v>　</v>
      </c>
      <c r="EF43" s="663"/>
      <c r="EG43" s="664"/>
      <c r="EH43" s="662" t="str">
        <f>IFERROR(IF(OR(DP43="日",DP43="祝",DP43=0,DU43=0),"　",MAX(IF(DU43&gt;EH14,DW43-DU43,IF(DU43&lt;=EH14,DW43-EH14,0)),0)),0)</f>
        <v>　</v>
      </c>
      <c r="EI43" s="663"/>
      <c r="EJ43" s="664"/>
      <c r="EK43" s="730" t="str">
        <f>IFERROR(IF(OR(DP43="日",DP43="祝",DP43=0,DQ43=""),"　",MAX(IF(AND(DQ43&lt;=EK14,DS43&gt;EL14),EL14-EK14,IF(AND(DQ43&gt;EK14,DS43&lt;=EL14),DS43-DQ43,IF(AND(DQ43&lt;=EK14,DS43&lt;=EL14),DS43-EK14,IF(AND(DQ43&gt;EK14,DS43&gt;EL14),EL14-DQ43,0)))),0)),0)</f>
        <v>　</v>
      </c>
      <c r="EL43" s="731"/>
      <c r="EM43" s="731"/>
      <c r="EN43" s="730" t="str">
        <f>IFERROR(IF(OR(DP43="日",DP43="祝",DP43=0,DU43=0),"　",MAX(IF(AND(DU43&gt;EQ14,DW43&gt;EO14),0,IF(AND(DU43&lt;=EQ14,DU43&gt;EN14,DW43&gt;EO14),EQ14-DU43,IF(AND(DU43&lt;=EQ14,DU43&lt;=EN14,DW43&gt;EO14),EQ14-EN14,IF(AND(DU43&gt;EN14,DW43&lt;=EO14),DW43-DU43,IF(AND(DU43&lt;=EN14,DW43&lt;=EO14),DW43-EN14,0))))),0)),0)</f>
        <v>　</v>
      </c>
      <c r="EO43" s="730"/>
      <c r="EP43" s="730"/>
      <c r="EQ43" s="730" t="str">
        <f>IFERROR(IF(OR(DP43="日",DP43="祝",DP43=0,DU43=0),"　",MAX(IF(AND(DU43&lt;=EQ14,DW43&gt;ER14),ER14-EQ14,IF(DW43&lt;=ER14,0,IF(AND(DU43&gt;EQ14,DW43&gt;ER14),ER14-DU43,0))),0)),0)</f>
        <v>　</v>
      </c>
      <c r="ER43" s="731"/>
      <c r="ES43" s="731"/>
      <c r="ET43" s="730" t="str">
        <f t="shared" si="2"/>
        <v>　</v>
      </c>
      <c r="EU43" s="731"/>
      <c r="EV43" s="731"/>
      <c r="EW43" s="565" t="str">
        <f>IF(EZ43="×",TIME(0,0,0),IF(FJ4="非常勤",DY43,EK43))</f>
        <v>　</v>
      </c>
      <c r="EX43" s="566"/>
      <c r="EY43" s="566"/>
      <c r="EZ43" s="265"/>
      <c r="FA43" s="565" t="str">
        <f>IF(FD43="×",TIME(0,0,0),IF(FJ4="非常勤",EB43,EN43))</f>
        <v>　</v>
      </c>
      <c r="FB43" s="566"/>
      <c r="FC43" s="566"/>
      <c r="FD43" s="265"/>
      <c r="FE43" s="565" t="str">
        <f>IF(FH43="×",TIME(0,0,0),IF(FJ4="非常勤",EE43,EQ43))</f>
        <v>　</v>
      </c>
      <c r="FF43" s="566"/>
      <c r="FG43" s="566"/>
      <c r="FH43" s="265"/>
      <c r="FI43" s="565" t="str">
        <f>IF(FL43="×",TIME(0,0,0),IF(FJ4="非常勤",EH43,ET43))</f>
        <v>　</v>
      </c>
      <c r="FJ43" s="566"/>
      <c r="FK43" s="567"/>
      <c r="FL43" s="265"/>
      <c r="FM43" s="720"/>
      <c r="FN43" s="720"/>
      <c r="FO43" s="668"/>
      <c r="FP43" s="670"/>
      <c r="FQ43" s="669"/>
      <c r="FR43" s="671"/>
      <c r="FS43" s="672"/>
      <c r="FT43" s="672"/>
      <c r="FU43" s="673"/>
      <c r="FV43" s="263">
        <f>'別表_個別勤務状況（1～60）'!$A$43</f>
        <v>29</v>
      </c>
      <c r="FW43" s="264" t="str">
        <f>'別表_個別勤務状況（1～60）'!$B$43</f>
        <v>木</v>
      </c>
      <c r="FX43" s="575"/>
      <c r="FY43" s="575"/>
      <c r="FZ43" s="660"/>
      <c r="GA43" s="661"/>
      <c r="GB43" s="660"/>
      <c r="GC43" s="661"/>
      <c r="GD43" s="660"/>
      <c r="GE43" s="661"/>
      <c r="GF43" s="662" t="str">
        <f>IFERROR(IF(OR(FW43="日",FW43="祝",FW43=0,FX43=""),"　",MAX(IF(AND(FX43&lt;=GF14,FZ43&gt;GG14),GG14-GF14,IF(AND(FX43&gt;GF14,FZ43&lt;=GG14),FZ43-FX43,IF(AND(FX43&lt;=GF14,FZ43&lt;=GG14),FZ43-GF14,IF(AND(FX43&gt;GF14,FZ43&gt;GG14),GG14-FX43,0)))),0)),0)</f>
        <v>　</v>
      </c>
      <c r="GG43" s="663"/>
      <c r="GH43" s="664"/>
      <c r="GI43" s="662" t="str">
        <f>IFERROR(IF(OR(FW43="日",FW43="祝",FW43=0,GB43=""),"　",MAX(IF(AND(GB43&gt;GL14,GD43&gt;GJ14),0,IF(AND(GB43&lt;=GL14,GB43&gt;GI14,GD43&gt;GJ14),GL14-GB43,IF(AND(GB43&lt;=GL14,GB43&lt;=GI14,GD43&gt;GJ14),GL14-GI14,IF(AND(GB43&gt;GI14,GD43&lt;=GJ14),GD43-GB43,IF(AND(GB43&lt;=GI14,GD43&lt;=GJ14),GD43-GI14,0))))),0)),0)</f>
        <v>　</v>
      </c>
      <c r="GJ43" s="663"/>
      <c r="GK43" s="664"/>
      <c r="GL43" s="662" t="str">
        <f>IFERROR(IF(OR(FW43="日",FW43="祝",FW43=0,GB43=0),"　",MAX(IF(AND(GB43&lt;=GL14,GD43&gt;GM14),GM14-GL14,IF(GD43&lt;=GM14,0,IF(AND(GB43&gt;GL14,GD43&gt;GM14),GM14-GB43,0))),0)),0)</f>
        <v>　</v>
      </c>
      <c r="GM43" s="663"/>
      <c r="GN43" s="664"/>
      <c r="GO43" s="662" t="str">
        <f>IFERROR(IF(OR(FW43="日",FW43="祝",FW43=0,GB43=0),"　",MAX(IF(GB43&gt;GO14,GD43-GB43,IF(GB43&lt;=GO14,GD43-GO14,0)),0)),0)</f>
        <v>　</v>
      </c>
      <c r="GP43" s="663"/>
      <c r="GQ43" s="664"/>
      <c r="GR43" s="730" t="str">
        <f>IFERROR(IF(OR(FW43="日",FW43="祝",FW43=0,FX43=""),"　",MAX(IF(AND(FX43&lt;=GR14,FZ43&gt;GS14),GS14-GR14,IF(AND(FX43&gt;GR14,FZ43&lt;=GS14),FZ43-FX43,IF(AND(FX43&lt;=GR14,FZ43&lt;=GS14),FZ43-GR14,IF(AND(FX43&gt;GR14,FZ43&gt;GS14),GS14-FX43,0)))),0)),0)</f>
        <v>　</v>
      </c>
      <c r="GS43" s="731"/>
      <c r="GT43" s="731"/>
      <c r="GU43" s="730" t="str">
        <f>IFERROR(IF(OR(FW43="日",FW43="祝",FW43=0,GB43=0),"　",MAX(IF(AND(GB43&gt;GX14,GD43&gt;GV14),0,IF(AND(GB43&lt;=GX14,GB43&gt;GU14,GD43&gt;GV14),GX14-GB43,IF(AND(GB43&lt;=GX14,GB43&lt;=GU14,GD43&gt;GV14),GX14-GU14,IF(AND(GB43&gt;GU14,GD43&lt;=GV14),GD43-GB43,IF(AND(GB43&lt;=GU14,GD43&lt;=GV14),GD43-GU14,0))))),0)),0)</f>
        <v>　</v>
      </c>
      <c r="GV43" s="730"/>
      <c r="GW43" s="730"/>
      <c r="GX43" s="730" t="str">
        <f>IFERROR(IF(OR(FW43="日",FW43="祝",FW43=0,GB43=0),"　",MAX(IF(AND(GB43&lt;=GX14,GD43&gt;GY14),GY14-GX14,IF(GD43&lt;=GY14,0,IF(AND(GB43&gt;GX14,GD43&gt;GY14),GY14-GB43,0))),0)),0)</f>
        <v>　</v>
      </c>
      <c r="GY43" s="731"/>
      <c r="GZ43" s="731"/>
      <c r="HA43" s="730" t="str">
        <f t="shared" si="3"/>
        <v>　</v>
      </c>
      <c r="HB43" s="731"/>
      <c r="HC43" s="731"/>
      <c r="HD43" s="565" t="str">
        <f>IF(HG43="×",TIME(0,0,0),IF(HQ4="非常勤",GF43,GR43))</f>
        <v>　</v>
      </c>
      <c r="HE43" s="566"/>
      <c r="HF43" s="566"/>
      <c r="HG43" s="265"/>
      <c r="HH43" s="565" t="str">
        <f>IF(HK43="×",TIME(0,0,0),IF(HQ4="非常勤",GI43,GU43))</f>
        <v>　</v>
      </c>
      <c r="HI43" s="566"/>
      <c r="HJ43" s="566"/>
      <c r="HK43" s="265"/>
      <c r="HL43" s="565" t="str">
        <f>IF(HO43="×",TIME(0,0,0),IF(HQ4="非常勤",GL43,GX43))</f>
        <v>　</v>
      </c>
      <c r="HM43" s="566"/>
      <c r="HN43" s="566"/>
      <c r="HO43" s="265"/>
      <c r="HP43" s="565" t="str">
        <f>IF(HS43="×",TIME(0,0,0),IF(HQ4="非常勤",GO43,HA43))</f>
        <v>　</v>
      </c>
      <c r="HQ43" s="566"/>
      <c r="HR43" s="567"/>
      <c r="HS43" s="265"/>
      <c r="HT43" s="720"/>
      <c r="HU43" s="720"/>
      <c r="HV43" s="668"/>
      <c r="HW43" s="670"/>
      <c r="HX43" s="669"/>
      <c r="HY43" s="671"/>
      <c r="HZ43" s="672"/>
      <c r="IA43" s="672"/>
      <c r="IB43" s="673"/>
      <c r="IC43" s="263">
        <f>'別表_個別勤務状況（1～60）'!$A$43</f>
        <v>29</v>
      </c>
      <c r="ID43" s="264" t="str">
        <f>'別表_個別勤務状況（1～60）'!$B$43</f>
        <v>木</v>
      </c>
      <c r="IE43" s="660"/>
      <c r="IF43" s="661"/>
      <c r="IG43" s="660"/>
      <c r="IH43" s="661"/>
      <c r="II43" s="660"/>
      <c r="IJ43" s="661"/>
      <c r="IK43" s="660"/>
      <c r="IL43" s="661"/>
      <c r="IM43" s="662" t="str">
        <f>IFERROR(IF(OR(ID43="日",ID43="祝",ID43=0,IE43=""),"　",MAX(IF(AND(IE43&lt;=IM14,IG43&gt;IN14),IN14-IM14,IF(AND(IE43&gt;IM14,IG43&lt;=IN14),IG43-IE43,IF(AND(IE43&lt;=IM14,IG43&lt;=IN14),IG43-IM14,IF(AND(IE43&gt;IM14,IG43&gt;IN14),IN14-IE43,0)))),0)),0)</f>
        <v>　</v>
      </c>
      <c r="IN43" s="663"/>
      <c r="IO43" s="664"/>
      <c r="IP43" s="662" t="str">
        <f>IFERROR(IF(OR(ID43="日",ID43="祝",ID43=0,II43=""),"　",MAX(IF(AND(II43&gt;IS14,IK43&gt;IQ14),0,IF(AND(II43&lt;=IS14,II43&gt;IP14,IK43&gt;IQ14),IS14-II43,IF(AND(II43&lt;=IS14,II43&lt;=IP14,IK43&gt;IQ14),IS14-IP14,IF(AND(II43&gt;IP14,IK43&lt;=IQ14),IK43-II43,IF(AND(II43&lt;=IP14,IK43&lt;=IQ14),IK43-IP14,0))))),0)),0)</f>
        <v>　</v>
      </c>
      <c r="IQ43" s="663"/>
      <c r="IR43" s="664"/>
      <c r="IS43" s="662" t="str">
        <f>IFERROR(IF(OR(ID43="日",ID43="祝",ID43=0,II43=0),"　",MAX(IF(AND(II43&lt;=IS14,IK43&gt;IT14),IT14-IS14,IF(IK43&lt;=IT14,0,IF(AND(II43&gt;IS14,IK43&gt;IT14),IT14-II43,0))),0)),0)</f>
        <v>　</v>
      </c>
      <c r="IT43" s="663"/>
      <c r="IU43" s="664"/>
      <c r="IV43" s="662" t="str">
        <f>IFERROR(IF(OR(ID43="日",ID43="祝",ID43=0,II43=0),"　",MAX(IF(II43&gt;IV14,IK43-II43,IF(II43&lt;=IV14,IK43-IV14,0)),0)),0)</f>
        <v>　</v>
      </c>
      <c r="IW43" s="663"/>
      <c r="IX43" s="664"/>
      <c r="IY43" s="662" t="str">
        <f>IFERROR(IF(OR(ID43="日",ID43="祝",ID43=0,IE43=""),"　",MAX(IF(AND(IE43&lt;=IY14,IG43&gt;IZ14),IZ14-IY14,IF(AND(IE43&gt;IY14,IG43&lt;=IZ14),IG43-IE43,IF(AND(IE43&lt;=IY14,IG43&lt;=IZ14),IG43-IY14,IF(AND(IE43&gt;IY14,IG43&gt;IZ14),IZ14-IE43,0)))),0)),0)</f>
        <v>　</v>
      </c>
      <c r="IZ43" s="663"/>
      <c r="JA43" s="664"/>
      <c r="JB43" s="662" t="str">
        <f>IFERROR(IF(OR(ID43="日",ID43="祝",ID43=0,II43=0),"　",MAX(IF(AND(II43&gt;JE14,IK43&gt;JC14),0,IF(AND(II43&lt;=JE14,II43&gt;JB14,IK43&gt;JC14),JE14-II43,IF(AND(II43&lt;=JE14,II43&lt;=JB14,IK43&gt;JC14),JE14-JB14,IF(AND(II43&gt;JB14,IK43&lt;=JC14),IK43-II43,IF(AND(II43&lt;=JB14,IK43&lt;=JC14),IK43-JB14,0))))),0)),0)</f>
        <v>　</v>
      </c>
      <c r="JC43" s="663"/>
      <c r="JD43" s="664"/>
      <c r="JE43" s="662" t="str">
        <f>IFERROR(IF(OR(ID43="日",ID43="祝",ID43=0,II43=0),"　",MAX(IF(AND(II43&lt;=JE14,IK43&gt;JF14),JF14-JE14,IF(IK43&lt;=JF14,0,IF(AND(II43&gt;JE14,IK43&gt;JF14),JF14-II43,0))),0)),0)</f>
        <v>　</v>
      </c>
      <c r="JF43" s="663"/>
      <c r="JG43" s="664"/>
      <c r="JH43" s="662" t="str">
        <f t="shared" si="4"/>
        <v>　</v>
      </c>
      <c r="JI43" s="663"/>
      <c r="JJ43" s="664"/>
      <c r="JK43" s="665" t="str">
        <f>IF(JN43="×",TIME(0,0,0),IF(JX4="非常勤",IM43,IY43))</f>
        <v>　</v>
      </c>
      <c r="JL43" s="666"/>
      <c r="JM43" s="667"/>
      <c r="JN43" s="265"/>
      <c r="JO43" s="665" t="str">
        <f>IF(JR43="×",TIME(0,0,0),IF(JX4="非常勤",IP43,JB43))</f>
        <v>　</v>
      </c>
      <c r="JP43" s="666"/>
      <c r="JQ43" s="667"/>
      <c r="JR43" s="265"/>
      <c r="JS43" s="665" t="str">
        <f>IF(JV43="×",TIME(0,0,0),IF(JX4="非常勤",IS43,JE43))</f>
        <v>　</v>
      </c>
      <c r="JT43" s="666"/>
      <c r="JU43" s="667"/>
      <c r="JV43" s="265"/>
      <c r="JW43" s="665" t="str">
        <f>IF(JZ43="×",TIME(0,0,0),IF(JX4="非常勤",IV43,JH43))</f>
        <v>　</v>
      </c>
      <c r="JX43" s="666"/>
      <c r="JY43" s="667"/>
      <c r="JZ43" s="265"/>
      <c r="KA43" s="720"/>
      <c r="KB43" s="720"/>
      <c r="KC43" s="668"/>
      <c r="KD43" s="670"/>
      <c r="KE43" s="669"/>
      <c r="KF43" s="671"/>
      <c r="KG43" s="672"/>
      <c r="KH43" s="672"/>
      <c r="KI43" s="673"/>
      <c r="KJ43" s="263">
        <f>'別表_個別勤務状況（1～60）'!$A$43</f>
        <v>29</v>
      </c>
      <c r="KK43" s="264" t="str">
        <f>'別表_個別勤務状況（1～60）'!$B$43</f>
        <v>木</v>
      </c>
      <c r="KL43" s="660"/>
      <c r="KM43" s="661"/>
      <c r="KN43" s="660"/>
      <c r="KO43" s="661"/>
      <c r="KP43" s="660"/>
      <c r="KQ43" s="661"/>
      <c r="KR43" s="660"/>
      <c r="KS43" s="661"/>
      <c r="KT43" s="662" t="str">
        <f>IFERROR(IF(OR(KK43="日",KK43="祝",KK43=0,KL43=""),"　",MAX(IF(AND(KL43&lt;=KT14,KN43&gt;KU14),KU14-KT14,IF(AND(KL43&gt;KT14,KN43&lt;=KU14),KN43-KL43,IF(AND(KL43&lt;=KT14,KN43&lt;=KU14),KN43-KT14,IF(AND(KL43&gt;KT14,KN43&gt;KU14),KU14-KL43,0)))),0)),0)</f>
        <v>　</v>
      </c>
      <c r="KU43" s="663"/>
      <c r="KV43" s="664"/>
      <c r="KW43" s="662" t="str">
        <f>IFERROR(IF(OR(KK43="日",KK43="祝",KK43=0,KP43=""),"　",MAX(IF(AND(KP43&gt;KZ14,KR43&gt;KX14),0,IF(AND(KP43&lt;=KZ14,KP43&gt;KW14,KR43&gt;KX14),KZ14-KP43,IF(AND(KP43&lt;=KZ14,KP43&lt;=KW14,KR43&gt;KX14),KZ14-KW14,IF(AND(KP43&gt;KW14,KR43&lt;=KX14),KR43-KP43,IF(AND(KP43&lt;=KW14,KR43&lt;=KX14),KR43-KW14,0))))),0)),0)</f>
        <v>　</v>
      </c>
      <c r="KX43" s="663"/>
      <c r="KY43" s="664"/>
      <c r="KZ43" s="662" t="str">
        <f>IFERROR(IF(OR(KK43="日",KK43="祝",KK43=0,KP43=0),"　",MAX(IF(AND(KP43&lt;=KZ14,KR43&gt;LA14),LA14-KZ14,IF(KR43&lt;=LA14,0,IF(AND(KP43&gt;KZ14,KR43&gt;LA14),LA14-KP43,0))),0)),0)</f>
        <v>　</v>
      </c>
      <c r="LA43" s="663"/>
      <c r="LB43" s="664"/>
      <c r="LC43" s="662" t="str">
        <f>IFERROR(IF(OR(KK43="日",KK43="祝",KK43=0,KP43=0),"　",MAX(IF(KP43&gt;LC14,KR43-KP43,IF(KP43&lt;=LC14,KR43-LC14,0)),0)),0)</f>
        <v>　</v>
      </c>
      <c r="LD43" s="663"/>
      <c r="LE43" s="664"/>
      <c r="LF43" s="662" t="str">
        <f>IFERROR(IF(OR(KK43="日",KK43="祝",KK43=0,KL43=""),"　",MAX(IF(AND(KL43&lt;=LF14,KN43&gt;LG14),LG14-LF14,IF(AND(KL43&gt;LF14,KN43&lt;=LG14),KN43-KL43,IF(AND(KL43&lt;=LF14,KN43&lt;=LG14),KN43-LF14,IF(AND(KL43&gt;LF14,KN43&gt;LG14),LG14-KL43,0)))),0)),0)</f>
        <v>　</v>
      </c>
      <c r="LG43" s="663"/>
      <c r="LH43" s="664"/>
      <c r="LI43" s="662" t="str">
        <f>IFERROR(IF(OR(KK43="日",KK43="祝",KK43=0,KP43=0),"　",MAX(IF(AND(KP43&gt;LL14,KR43&gt;LJ14),0,IF(AND(KP43&lt;=LL14,KP43&gt;LI14,KR43&gt;LJ14),LL14-KP43,IF(AND(KP43&lt;=LL14,KP43&lt;=LI14,KR43&gt;LJ14),LL14-LI14,IF(AND(KP43&gt;LI14,KR43&lt;=LJ14),KR43-KP43,IF(AND(KP43&lt;=LI14,KR43&lt;=LJ14),KR43-LI14,0))))),0)),0)</f>
        <v>　</v>
      </c>
      <c r="LJ43" s="663"/>
      <c r="LK43" s="664"/>
      <c r="LL43" s="662" t="str">
        <f>IFERROR(IF(OR(KK43="日",KK43="祝",KK43=0,KP43=0),"　",MAX(IF(AND(KP43&lt;=LL14,KR43&gt;LM14),LM14-LL14,IF(KR43&lt;=LM14,0,IF(AND(KP43&gt;LL14,KR43&gt;LM14),LM14-KP43,0))),0)),0)</f>
        <v>　</v>
      </c>
      <c r="LM43" s="663"/>
      <c r="LN43" s="664"/>
      <c r="LO43" s="662" t="str">
        <f t="shared" si="5"/>
        <v>　</v>
      </c>
      <c r="LP43" s="663"/>
      <c r="LQ43" s="664"/>
      <c r="LR43" s="665" t="str">
        <f>IF(LU43="×",TIME(0,0,0),IF(ME4="非常勤",KT43,LF43))</f>
        <v>　</v>
      </c>
      <c r="LS43" s="666"/>
      <c r="LT43" s="667"/>
      <c r="LU43" s="265"/>
      <c r="LV43" s="665" t="str">
        <f>IF(LY43="×",TIME(0,0,0),IF(ME4="非常勤",KW43,LI43))</f>
        <v>　</v>
      </c>
      <c r="LW43" s="666"/>
      <c r="LX43" s="667"/>
      <c r="LY43" s="265"/>
      <c r="LZ43" s="665" t="str">
        <f>IF(MC43="×",TIME(0,0,0),IF(ME4="非常勤",KZ43,LL43))</f>
        <v>　</v>
      </c>
      <c r="MA43" s="666"/>
      <c r="MB43" s="667"/>
      <c r="MC43" s="265"/>
      <c r="MD43" s="665" t="str">
        <f>IF(MG43="×",TIME(0,0,0),IF(ME4="非常勤",LC43,LO43))</f>
        <v>　</v>
      </c>
      <c r="ME43" s="666"/>
      <c r="MF43" s="667"/>
      <c r="MG43" s="265"/>
      <c r="MH43" s="720"/>
      <c r="MI43" s="720"/>
      <c r="MJ43" s="668"/>
      <c r="MK43" s="670"/>
      <c r="ML43" s="669"/>
      <c r="MM43" s="671"/>
      <c r="MN43" s="672"/>
      <c r="MO43" s="672"/>
      <c r="MP43" s="673"/>
      <c r="MQ43" s="263">
        <f>'別表_個別勤務状況（1～60）'!$A$43</f>
        <v>29</v>
      </c>
      <c r="MR43" s="264" t="str">
        <f>'別表_個別勤務状況（1～60）'!$B$43</f>
        <v>木</v>
      </c>
      <c r="MS43" s="660"/>
      <c r="MT43" s="661"/>
      <c r="MU43" s="660"/>
      <c r="MV43" s="661"/>
      <c r="MW43" s="660"/>
      <c r="MX43" s="661"/>
      <c r="MY43" s="660"/>
      <c r="MZ43" s="661"/>
      <c r="NA43" s="662" t="str">
        <f>IFERROR(IF(OR(MR43="日",MR43="祝",MR43=0,MS43=""),"　",MAX(IF(AND(MS43&lt;=NA14,MU43&gt;NB14),NB14-NA14,IF(AND(MS43&gt;NA14,MU43&lt;=NB14),MU43-MS43,IF(AND(MS43&lt;=NA14,MU43&lt;=NB14),MU43-NA14,IF(AND(MS43&gt;NA14,MU43&gt;NB14),NB14-MS43,0)))),0)),0)</f>
        <v>　</v>
      </c>
      <c r="NB43" s="663"/>
      <c r="NC43" s="664"/>
      <c r="ND43" s="662" t="str">
        <f>IFERROR(IF(OR(MR43="日",MR43="祝",MR43=0,MW43=""),"　",MAX(IF(AND(MW43&gt;NG14,MY43&gt;NE14),0,IF(AND(MW43&lt;=NG14,MW43&gt;ND14,MY43&gt;NE14),NG14-MW43,IF(AND(MW43&lt;=NG14,MW43&lt;=ND14,MY43&gt;NE14),NG14-ND14,IF(AND(MW43&gt;ND14,MY43&lt;=NE14),MY43-MW43,IF(AND(MW43&lt;=ND14,MY43&lt;=NE14),MY43-ND14,0))))),0)),0)</f>
        <v>　</v>
      </c>
      <c r="NE43" s="663"/>
      <c r="NF43" s="664"/>
      <c r="NG43" s="662" t="str">
        <f>IFERROR(IF(OR(MR43="日",MR43="祝",MR43=0,MW43=0),"　",MAX(IF(AND(MW43&lt;=NG14,MY43&gt;NH14),NH14-NG14,IF(MY43&lt;=NH14,0,IF(AND(MW43&gt;NG14,MY43&gt;NH14),NH14-MW43,0))),0)),0)</f>
        <v>　</v>
      </c>
      <c r="NH43" s="663"/>
      <c r="NI43" s="664"/>
      <c r="NJ43" s="662" t="str">
        <f>IFERROR(IF(OR(MR43="日",MR43="祝",MR43=0,MW43=0),"　",MAX(IF(MW43&gt;NJ14,MY43-MW43,IF(MW43&lt;=NJ14,MY43-NJ14,0)),0)),0)</f>
        <v>　</v>
      </c>
      <c r="NK43" s="663"/>
      <c r="NL43" s="664"/>
      <c r="NM43" s="662" t="str">
        <f>IFERROR(IF(OR(MR43="日",MR43="祝",MR43=0,MS43=""),"　",MAX(IF(AND(MS43&lt;=NM14,MU43&gt;NN14),NN14-NM14,IF(AND(MS43&gt;NM14,MU43&lt;=NN14),MU43-MS43,IF(AND(MS43&lt;=NM14,MU43&lt;=NN14),MU43-NM14,IF(AND(MS43&gt;NM14,MU43&gt;NN14),NN14-MS43,0)))),0)),0)</f>
        <v>　</v>
      </c>
      <c r="NN43" s="663"/>
      <c r="NO43" s="664"/>
      <c r="NP43" s="662" t="str">
        <f>IFERROR(IF(OR(MR43="日",MR43="祝",MR43=0,MW43=0),"　",MAX(IF(AND(MW43&gt;NS14,MY43&gt;NQ14),0,IF(AND(MW43&lt;=NS14,MW43&gt;NP14,MY43&gt;NQ14),NS14-MW43,IF(AND(MW43&lt;=NS14,MW43&lt;=NP14,MY43&gt;NQ14),NS14-NP14,IF(AND(MW43&gt;NP14,MY43&lt;=NQ14),MY43-MW43,IF(AND(MW43&lt;=NP14,MY43&lt;=NQ14),MY43-NP14,0))))),0)),0)</f>
        <v>　</v>
      </c>
      <c r="NQ43" s="663"/>
      <c r="NR43" s="664"/>
      <c r="NS43" s="662" t="str">
        <f>IFERROR(IF(OR(MR43="日",MR43="祝",MR43=0,MW43=0),"　",MAX(IF(AND(MW43&lt;=NS14,MY43&gt;NT14),NT14-NS14,IF(MY43&lt;=NT14,0,IF(AND(MW43&gt;NS14,MY43&gt;NT14),NT14-MW43,0))),0)),0)</f>
        <v>　</v>
      </c>
      <c r="NT43" s="663"/>
      <c r="NU43" s="664"/>
      <c r="NV43" s="662" t="str">
        <f t="shared" si="6"/>
        <v>　</v>
      </c>
      <c r="NW43" s="663"/>
      <c r="NX43" s="664"/>
      <c r="NY43" s="665" t="str">
        <f>IF(OB43="×",TIME(0,0,0),IF(OL4="非常勤",NA43,NM43))</f>
        <v>　</v>
      </c>
      <c r="NZ43" s="666"/>
      <c r="OA43" s="667"/>
      <c r="OB43" s="265"/>
      <c r="OC43" s="665" t="str">
        <f>IF(OF43="×",TIME(0,0,0),IF(OL4="非常勤",ND43,NP43))</f>
        <v>　</v>
      </c>
      <c r="OD43" s="666"/>
      <c r="OE43" s="667"/>
      <c r="OF43" s="265"/>
      <c r="OG43" s="665" t="str">
        <f>IF(OJ43="×",TIME(0,0,0),IF(OL4="非常勤",NG43,NS43))</f>
        <v>　</v>
      </c>
      <c r="OH43" s="666"/>
      <c r="OI43" s="667"/>
      <c r="OJ43" s="265"/>
      <c r="OK43" s="665" t="str">
        <f>IF(ON43="×",TIME(0,0,0),IF(OL4="非常勤",NJ43,NV43))</f>
        <v>　</v>
      </c>
      <c r="OL43" s="666"/>
      <c r="OM43" s="667"/>
      <c r="ON43" s="265"/>
      <c r="OO43" s="720"/>
      <c r="OP43" s="720"/>
      <c r="OQ43" s="668"/>
      <c r="OR43" s="670"/>
      <c r="OS43" s="669"/>
      <c r="OT43" s="671"/>
      <c r="OU43" s="672"/>
      <c r="OV43" s="672"/>
      <c r="OW43" s="673"/>
      <c r="OX43" s="263">
        <f>'別表_個別勤務状況（1～60）'!$A$43</f>
        <v>29</v>
      </c>
      <c r="OY43" s="264" t="str">
        <f>'別表_個別勤務状況（1～60）'!$B$43</f>
        <v>木</v>
      </c>
      <c r="OZ43" s="660"/>
      <c r="PA43" s="661"/>
      <c r="PB43" s="660"/>
      <c r="PC43" s="661"/>
      <c r="PD43" s="660"/>
      <c r="PE43" s="661"/>
      <c r="PF43" s="660"/>
      <c r="PG43" s="661"/>
      <c r="PH43" s="662" t="str">
        <f>IFERROR(IF(OR(OY43="日",OY43="祝",OY43=0,OZ43=""),"　",MAX(IF(AND(OZ43&lt;=PH14,PB43&gt;PI14),PI14-PH14,IF(AND(OZ43&gt;PH14,PB43&lt;=PI14),PB43-OZ43,IF(AND(OZ43&lt;=PH14,PB43&lt;=PI14),PB43-PH14,IF(AND(OZ43&gt;PH14,PB43&gt;PI14),PI14-OZ43,0)))),0)),0)</f>
        <v>　</v>
      </c>
      <c r="PI43" s="663"/>
      <c r="PJ43" s="664"/>
      <c r="PK43" s="662" t="str">
        <f>IFERROR(IF(OR(OY43="日",OY43="祝",OY43=0,PD43=""),"　",MAX(IF(AND(PD43&gt;PN14,PF43&gt;PL14),0,IF(AND(PD43&lt;=PN14,PD43&gt;PK14,PF43&gt;PL14),PN14-PD43,IF(AND(PD43&lt;=PN14,PD43&lt;=PK14,PF43&gt;PL14),PN14-PK14,IF(AND(PD43&gt;PK14,PF43&lt;=PL14),PF43-PD43,IF(AND(PD43&lt;=PK14,PF43&lt;=PL14),PF43-PK14,0))))),0)),0)</f>
        <v>　</v>
      </c>
      <c r="PL43" s="663"/>
      <c r="PM43" s="664"/>
      <c r="PN43" s="662" t="str">
        <f>IFERROR(IF(OR(OY43="日",OY43="祝",OY43=0,PD43=0),"　",MAX(IF(AND(PD43&lt;=PN14,PF43&gt;PO14),PO14-PN14,IF(PF43&lt;=PO14,0,IF(AND(PD43&gt;PN14,PF43&gt;PO14),PO14-PD43,0))),0)),0)</f>
        <v>　</v>
      </c>
      <c r="PO43" s="663"/>
      <c r="PP43" s="664"/>
      <c r="PQ43" s="662" t="str">
        <f>IFERROR(IF(OR(OY43="日",OY43="祝",OY43=0,PD43=0),"　",MAX(IF(PD43&gt;PQ14,PF43-PD43,IF(PD43&lt;=PQ14,PF43-PQ14,0)),0)),0)</f>
        <v>　</v>
      </c>
      <c r="PR43" s="663"/>
      <c r="PS43" s="664"/>
      <c r="PT43" s="662" t="str">
        <f>IFERROR(IF(OR(OY43="日",OY43="祝",OY43=0,OZ43=""),"　",MAX(IF(AND(OZ43&lt;=PT14,PB43&gt;PU14),PU14-PT14,IF(AND(OZ43&gt;PT14,PB43&lt;=PU14),PB43-OZ43,IF(AND(OZ43&lt;=PT14,PB43&lt;=PU14),PB43-PT14,IF(AND(OZ43&gt;PT14,PB43&gt;PU14),PU14-OZ43,0)))),0)),0)</f>
        <v>　</v>
      </c>
      <c r="PU43" s="663"/>
      <c r="PV43" s="664"/>
      <c r="PW43" s="662" t="str">
        <f>IFERROR(IF(OR(OY43="日",OY43="祝",OY43=0,PD43=0),"　",MAX(IF(AND(PD43&gt;PZ14,PF43&gt;PX14),0,IF(AND(PD43&lt;=PZ14,PD43&gt;PW14,PF43&gt;PX14),PZ14-PD43,IF(AND(PD43&lt;=PZ14,PD43&lt;=PW14,PF43&gt;PX14),PZ14-PW14,IF(AND(PD43&gt;PW14,PF43&lt;=PX14),PF43-PD43,IF(AND(PD43&lt;=PW14,PF43&lt;=PX14),PF43-PW14,0))))),0)),0)</f>
        <v>　</v>
      </c>
      <c r="PX43" s="663"/>
      <c r="PY43" s="664"/>
      <c r="PZ43" s="662" t="str">
        <f>IFERROR(IF(OR(OY43="日",OY43="祝",OY43=0,PD43=0),"　",MAX(IF(AND(PD43&lt;=PZ14,PF43&gt;QA14),QA14-PZ14,IF(PF43&lt;=QA14,0,IF(AND(PD43&gt;PZ14,PF43&gt;QA14),QA14-PD43,0))),0)),0)</f>
        <v>　</v>
      </c>
      <c r="QA43" s="663"/>
      <c r="QB43" s="664"/>
      <c r="QC43" s="662" t="str">
        <f t="shared" si="7"/>
        <v>　</v>
      </c>
      <c r="QD43" s="663"/>
      <c r="QE43" s="664"/>
      <c r="QF43" s="665" t="str">
        <f>IF(QI43="×",TIME(0,0,0),IF(QS4="非常勤",PH43,PT43))</f>
        <v>　</v>
      </c>
      <c r="QG43" s="666"/>
      <c r="QH43" s="667"/>
      <c r="QI43" s="265"/>
      <c r="QJ43" s="665" t="str">
        <f>IF(QM43="×",TIME(0,0,0),IF(QS4="非常勤",PK43,PW43))</f>
        <v>　</v>
      </c>
      <c r="QK43" s="666"/>
      <c r="QL43" s="667"/>
      <c r="QM43" s="265"/>
      <c r="QN43" s="665" t="str">
        <f>IF(QQ43="×",TIME(0,0,0),IF(QS4="非常勤",PN43,PZ43))</f>
        <v>　</v>
      </c>
      <c r="QO43" s="666"/>
      <c r="QP43" s="667"/>
      <c r="QQ43" s="265"/>
      <c r="QR43" s="665" t="str">
        <f>IF(QU43="×",TIME(0,0,0),IF(QS4="非常勤",PQ43,QC43))</f>
        <v>　</v>
      </c>
      <c r="QS43" s="666"/>
      <c r="QT43" s="667"/>
      <c r="QU43" s="265"/>
      <c r="QV43" s="720"/>
      <c r="QW43" s="720"/>
      <c r="QX43" s="668"/>
      <c r="QY43" s="670"/>
      <c r="QZ43" s="669"/>
      <c r="RA43" s="671"/>
      <c r="RB43" s="672"/>
      <c r="RC43" s="672"/>
      <c r="RD43" s="673"/>
      <c r="RE43" s="263">
        <f>'別表_個別勤務状況（1～60）'!$A$43</f>
        <v>29</v>
      </c>
      <c r="RF43" s="264" t="str">
        <f>'別表_個別勤務状況（1～60）'!$B$43</f>
        <v>木</v>
      </c>
      <c r="RG43" s="660"/>
      <c r="RH43" s="661"/>
      <c r="RI43" s="660"/>
      <c r="RJ43" s="661"/>
      <c r="RK43" s="660"/>
      <c r="RL43" s="661"/>
      <c r="RM43" s="660"/>
      <c r="RN43" s="661"/>
      <c r="RO43" s="662" t="str">
        <f>IFERROR(IF(OR(RF43="日",RF43="祝",RF43=0,RG43=""),"　",MAX(IF(AND(RG43&lt;=RO14,RI43&gt;RP14),RP14-RO14,IF(AND(RG43&gt;RO14,RI43&lt;=RP14),RI43-RG43,IF(AND(RG43&lt;=RO14,RI43&lt;=RP14),RI43-RO14,IF(AND(RG43&gt;RO14,RI43&gt;RP14),RP14-RG43,0)))),0)),0)</f>
        <v>　</v>
      </c>
      <c r="RP43" s="663"/>
      <c r="RQ43" s="664"/>
      <c r="RR43" s="662" t="str">
        <f>IFERROR(IF(OR(RF43="日",RF43="祝",RF43=0,RK43=""),"　",MAX(IF(AND(RK43&gt;RU14,RM43&gt;RS14),0,IF(AND(RK43&lt;=RU14,RK43&gt;RR14,RM43&gt;RS14),RU14-RK43,IF(AND(RK43&lt;=RU14,RK43&lt;=RR14,RM43&gt;RS14),RU14-RR14,IF(AND(RK43&gt;RR14,RM43&lt;=RS14),RM43-RK43,IF(AND(RK43&lt;=RR14,RM43&lt;=RS14),RM43-RR14,0))))),0)),0)</f>
        <v>　</v>
      </c>
      <c r="RS43" s="663"/>
      <c r="RT43" s="664"/>
      <c r="RU43" s="662" t="str">
        <f>IFERROR(IF(OR(RF43="日",RF43="祝",RF43=0,RK43=0),"　",MAX(IF(AND(RK43&lt;=RU14,RM43&gt;RV14),RV14-RU14,IF(RM43&lt;=RV14,0,IF(AND(RK43&gt;RU14,RM43&gt;RV14),RV14-RK43,0))),0)),0)</f>
        <v>　</v>
      </c>
      <c r="RV43" s="663"/>
      <c r="RW43" s="664"/>
      <c r="RX43" s="662" t="str">
        <f>IFERROR(IF(OR(RF43="日",RF43="祝",RF43=0,RK43=0),"　",MAX(IF(RK43&gt;RX14,RM43-RK43,IF(RK43&lt;=RX14,RM43-RX14,0)),0)),0)</f>
        <v>　</v>
      </c>
      <c r="RY43" s="663"/>
      <c r="RZ43" s="664"/>
      <c r="SA43" s="662" t="str">
        <f>IFERROR(IF(OR(RF43="日",RF43="祝",RF43=0,RG43=""),"　",MAX(IF(AND(RG43&lt;=SA14,RI43&gt;SB14),SB14-SA14,IF(AND(RG43&gt;SA14,RI43&lt;=SB14),RI43-RG43,IF(AND(RG43&lt;=SA14,RI43&lt;=SB14),RI43-SA14,IF(AND(RG43&gt;SA14,RI43&gt;SB14),SB14-RG43,0)))),0)),0)</f>
        <v>　</v>
      </c>
      <c r="SB43" s="663"/>
      <c r="SC43" s="664"/>
      <c r="SD43" s="662" t="str">
        <f>IFERROR(IF(OR(RF43="日",RF43="祝",RF43=0,RK43=0),"　",MAX(IF(AND(RK43&gt;SG14,RM43&gt;SE14),0,IF(AND(RK43&lt;=SG14,RK43&gt;SD14,RM43&gt;SE14),SG14-RK43,IF(AND(RK43&lt;=SG14,RK43&lt;=SD14,RM43&gt;SE14),SG14-SD14,IF(AND(RK43&gt;SD14,RM43&lt;=SE14),RM43-RK43,IF(AND(RK43&lt;=SD14,RM43&lt;=SE14),RM43-SD14,0))))),0)),0)</f>
        <v>　</v>
      </c>
      <c r="SE43" s="663"/>
      <c r="SF43" s="664"/>
      <c r="SG43" s="662" t="str">
        <f>IFERROR(IF(OR(RF43="日",RF43="祝",RF43=0,RK43=0),"　",MAX(IF(AND(RK43&lt;=SG14,RM43&gt;SH14),SH14-SG14,IF(RM43&lt;=SH14,0,IF(AND(RK43&gt;SG14,RM43&gt;SH14),SH14-RK43,0))),0)),0)</f>
        <v>　</v>
      </c>
      <c r="SH43" s="663"/>
      <c r="SI43" s="664"/>
      <c r="SJ43" s="662" t="str">
        <f t="shared" si="8"/>
        <v>　</v>
      </c>
      <c r="SK43" s="663"/>
      <c r="SL43" s="664"/>
      <c r="SM43" s="665" t="str">
        <f>IF(SP43="×",TIME(0,0,0),IF(SZ4="非常勤",RO43,SA43))</f>
        <v>　</v>
      </c>
      <c r="SN43" s="666"/>
      <c r="SO43" s="667"/>
      <c r="SP43" s="265"/>
      <c r="SQ43" s="665" t="str">
        <f>IF(ST43="×",TIME(0,0,0),IF(SZ4="非常勤",RR43,SD43))</f>
        <v>　</v>
      </c>
      <c r="SR43" s="666"/>
      <c r="SS43" s="667"/>
      <c r="ST43" s="265"/>
      <c r="SU43" s="665" t="str">
        <f>IF(SX43="×",TIME(0,0,0),IF(SZ4="非常勤",RU43,SG43))</f>
        <v>　</v>
      </c>
      <c r="SV43" s="666"/>
      <c r="SW43" s="667"/>
      <c r="SX43" s="265"/>
      <c r="SY43" s="665" t="str">
        <f>IF(TB43="×",TIME(0,0,0),IF(SZ4="非常勤",RX43,SJ43))</f>
        <v>　</v>
      </c>
      <c r="SZ43" s="666"/>
      <c r="TA43" s="667"/>
      <c r="TB43" s="265"/>
      <c r="TC43" s="720"/>
      <c r="TD43" s="720"/>
      <c r="TE43" s="668"/>
      <c r="TF43" s="670"/>
      <c r="TG43" s="669"/>
      <c r="TH43" s="671"/>
      <c r="TI43" s="672"/>
      <c r="TJ43" s="672"/>
      <c r="TK43" s="673"/>
      <c r="TL43" s="263">
        <f>'別表_個別勤務状況（1～60）'!$A$43</f>
        <v>29</v>
      </c>
      <c r="TM43" s="264" t="str">
        <f>'別表_個別勤務状況（1～60）'!$B$43</f>
        <v>木</v>
      </c>
      <c r="TN43" s="660"/>
      <c r="TO43" s="661"/>
      <c r="TP43" s="660"/>
      <c r="TQ43" s="661"/>
      <c r="TR43" s="660"/>
      <c r="TS43" s="661"/>
      <c r="TT43" s="660"/>
      <c r="TU43" s="661"/>
      <c r="TV43" s="662" t="str">
        <f>IFERROR(IF(OR(TM43="日",TM43="祝",TM43=0,TN43=""),"　",MAX(IF(AND(TN43&lt;=TV14,TP43&gt;TW14),TW14-TV14,IF(AND(TN43&gt;TV14,TP43&lt;=TW14),TP43-TN43,IF(AND(TN43&lt;=TV14,TP43&lt;=TW14),TP43-TV14,IF(AND(TN43&gt;TV14,TP43&gt;TW14),TW14-TN43,0)))),0)),0)</f>
        <v>　</v>
      </c>
      <c r="TW43" s="663"/>
      <c r="TX43" s="664"/>
      <c r="TY43" s="662" t="str">
        <f>IFERROR(IF(OR(TM43="日",TM43="祝",TM43=0,TR43=""),"　",MAX(IF(AND(TR43&gt;UB14,TT43&gt;TZ14),0,IF(AND(TR43&lt;=UB14,TR43&gt;TY14,TT43&gt;TZ14),UB14-TR43,IF(AND(TR43&lt;=UB14,TR43&lt;=TY14,TT43&gt;TZ14),UB14-TY14,IF(AND(TR43&gt;TY14,TT43&lt;=TZ14),TT43-TR43,IF(AND(TR43&lt;=TY14,TT43&lt;=TZ14),TT43-TY14,0))))),0)),0)</f>
        <v>　</v>
      </c>
      <c r="TZ43" s="663"/>
      <c r="UA43" s="664"/>
      <c r="UB43" s="662" t="str">
        <f>IFERROR(IF(OR(TM43="日",TM43="祝",TM43=0,TR43=0),"　",MAX(IF(AND(TR43&lt;=UB14,TT43&gt;UC14),UC14-UB14,IF(TT43&lt;=UC14,0,IF(AND(TR43&gt;UB14,TT43&gt;UC14),UC14-TR43,0))),0)),0)</f>
        <v>　</v>
      </c>
      <c r="UC43" s="663"/>
      <c r="UD43" s="664"/>
      <c r="UE43" s="662" t="str">
        <f>IFERROR(IF(OR(TM43="日",TM43="祝",TM43=0,TR43=0),"　",MAX(IF(TR43&gt;UE14,TT43-TR43,IF(TR43&lt;=UE14,TT43-UE14,0)),0)),0)</f>
        <v>　</v>
      </c>
      <c r="UF43" s="663"/>
      <c r="UG43" s="664"/>
      <c r="UH43" s="662" t="str">
        <f>IFERROR(IF(OR(TM43="日",TM43="祝",TM43=0,TN43=""),"　",MAX(IF(AND(TN43&lt;=UH14,TP43&gt;UI14),UI14-UH14,IF(AND(TN43&gt;UH14,TP43&lt;=UI14),TP43-TN43,IF(AND(TN43&lt;=UH14,TP43&lt;=UI14),TP43-UH14,IF(AND(TN43&gt;UH14,TP43&gt;UI14),UI14-TN43,0)))),0)),0)</f>
        <v>　</v>
      </c>
      <c r="UI43" s="663"/>
      <c r="UJ43" s="664"/>
      <c r="UK43" s="662" t="str">
        <f>IFERROR(IF(OR(TM43="日",TM43="祝",TM43=0,TR43=0),"　",MAX(IF(AND(TR43&gt;UN14,TT43&gt;UL14),0,IF(AND(TR43&lt;=UN14,TR43&gt;UK14,TT43&gt;UL14),UN14-TR43,IF(AND(TR43&lt;=UN14,TR43&lt;=UK14,TT43&gt;UL14),UN14-UK14,IF(AND(TR43&gt;UK14,TT43&lt;=UL14),TT43-TR43,IF(AND(TR43&lt;=UK14,TT43&lt;=UL14),TT43-UK14,0))))),0)),0)</f>
        <v>　</v>
      </c>
      <c r="UL43" s="663"/>
      <c r="UM43" s="664"/>
      <c r="UN43" s="662" t="str">
        <f>IFERROR(IF(OR(TM43="日",TM43="祝",TM43=0,TR43=0),"　",MAX(IF(AND(TR43&lt;=UN14,TT43&gt;UO14),UO14-UN14,IF(TT43&lt;=UO14,0,IF(AND(TR43&gt;UN14,TT43&gt;UO14),UO14-TR43,0))),0)),0)</f>
        <v>　</v>
      </c>
      <c r="UO43" s="663"/>
      <c r="UP43" s="664"/>
      <c r="UQ43" s="662" t="str">
        <f t="shared" si="9"/>
        <v>　</v>
      </c>
      <c r="UR43" s="663"/>
      <c r="US43" s="664"/>
      <c r="UT43" s="665" t="str">
        <f>IF(UW43="×",TIME(0,0,0),IF(VG4="非常勤",TV43,UH43))</f>
        <v>　</v>
      </c>
      <c r="UU43" s="666"/>
      <c r="UV43" s="667"/>
      <c r="UW43" s="265"/>
      <c r="UX43" s="665" t="str">
        <f>IF(VA43="×",TIME(0,0,0),IF(VG4="非常勤",TY43,UK43))</f>
        <v>　</v>
      </c>
      <c r="UY43" s="666"/>
      <c r="UZ43" s="667"/>
      <c r="VA43" s="265"/>
      <c r="VB43" s="665" t="str">
        <f>IF(VE43="×",TIME(0,0,0),IF(VG4="非常勤",UB43,UN43))</f>
        <v>　</v>
      </c>
      <c r="VC43" s="666"/>
      <c r="VD43" s="667"/>
      <c r="VE43" s="265"/>
      <c r="VF43" s="665" t="str">
        <f>IF(VI43="×",TIME(0,0,0),IF(VG4="非常勤",UE43,UQ43))</f>
        <v>　</v>
      </c>
      <c r="VG43" s="666"/>
      <c r="VH43" s="667"/>
      <c r="VI43" s="265"/>
      <c r="VJ43" s="720"/>
      <c r="VK43" s="720"/>
      <c r="VL43" s="668"/>
      <c r="VM43" s="670"/>
      <c r="VN43" s="669"/>
      <c r="VO43" s="671"/>
      <c r="VP43" s="672"/>
      <c r="VQ43" s="672"/>
      <c r="VR43" s="673"/>
      <c r="VS43" s="263">
        <f>'別表_個別勤務状況（1～60）'!$A$43</f>
        <v>29</v>
      </c>
      <c r="VT43" s="264" t="str">
        <f>'別表_個別勤務状況（1～60）'!$B$43</f>
        <v>木</v>
      </c>
      <c r="VU43" s="660"/>
      <c r="VV43" s="661"/>
      <c r="VW43" s="660"/>
      <c r="VX43" s="661"/>
      <c r="VY43" s="660"/>
      <c r="VZ43" s="661"/>
      <c r="WA43" s="660"/>
      <c r="WB43" s="661"/>
      <c r="WC43" s="662" t="str">
        <f>IFERROR(IF(OR(VT43="日",VT43="祝",VT43=0,VU43=""),"　",MAX(IF(AND(VU43&lt;=WC14,VW43&gt;WD14),WD14-WC14,IF(AND(VU43&gt;WC14,VW43&lt;=WD14),VW43-VU43,IF(AND(VU43&lt;=WC14,VW43&lt;=WD14),VW43-WC14,IF(AND(VU43&gt;WC14,VW43&gt;WD14),WD14-VU43,0)))),0)),0)</f>
        <v>　</v>
      </c>
      <c r="WD43" s="663"/>
      <c r="WE43" s="664"/>
      <c r="WF43" s="662" t="str">
        <f>IFERROR(IF(OR(VT43="日",VT43="祝",VT43=0,VY43=""),"　",MAX(IF(AND(VY43&gt;WI14,WA43&gt;WG14),0,IF(AND(VY43&lt;=WI14,VY43&gt;WF14,WA43&gt;WG14),WI14-VY43,IF(AND(VY43&lt;=WI14,VY43&lt;=WF14,WA43&gt;WG14),WI14-WF14,IF(AND(VY43&gt;WF14,WA43&lt;=WG14),WA43-VY43,IF(AND(VY43&lt;=WF14,WA43&lt;=WG14),WA43-WF14,0))))),0)),0)</f>
        <v>　</v>
      </c>
      <c r="WG43" s="663"/>
      <c r="WH43" s="664"/>
      <c r="WI43" s="662" t="str">
        <f>IFERROR(IF(OR(VT43="日",VT43="祝",VT43=0,VY43=0),"　",MAX(IF(AND(VY43&lt;=WI14,WA43&gt;WJ14),WJ14-WI14,IF(WA43&lt;=WJ14,0,IF(AND(VY43&gt;WI14,WA43&gt;WJ14),WJ14-VY43,0))),0)),0)</f>
        <v>　</v>
      </c>
      <c r="WJ43" s="663"/>
      <c r="WK43" s="664"/>
      <c r="WL43" s="662" t="str">
        <f>IFERROR(IF(OR(VT43="日",VT43="祝",VT43=0,VY43=0),"　",MAX(IF(VY43&gt;WL14,WA43-VY43,IF(VY43&lt;=WL14,WA43-WL14,0)),0)),0)</f>
        <v>　</v>
      </c>
      <c r="WM43" s="663"/>
      <c r="WN43" s="664"/>
      <c r="WO43" s="662" t="str">
        <f>IFERROR(IF(OR(VT43="日",VT43="祝",VT43=0,VU43=""),"　",MAX(IF(AND(VU43&lt;=WO14,VW43&gt;WP14),WP14-WO14,IF(AND(VU43&gt;WO14,VW43&lt;=WP14),VW43-VU43,IF(AND(VU43&lt;=WO14,VW43&lt;=WP14),VW43-WO14,IF(AND(VU43&gt;WO14,VW43&gt;WP14),WP14-VU43,0)))),0)),0)</f>
        <v>　</v>
      </c>
      <c r="WP43" s="663"/>
      <c r="WQ43" s="664"/>
      <c r="WR43" s="662" t="str">
        <f>IFERROR(IF(OR(VT43="日",VT43="祝",VT43=0,VY43=0),"　",MAX(IF(AND(VY43&gt;WU14,WA43&gt;WS14),0,IF(AND(VY43&lt;=WU14,VY43&gt;WR14,WA43&gt;WS14),WU14-VY43,IF(AND(VY43&lt;=WU14,VY43&lt;=WR14,WA43&gt;WS14),WU14-WR14,IF(AND(VY43&gt;WR14,WA43&lt;=WS14),WA43-VY43,IF(AND(VY43&lt;=WR14,WA43&lt;=WS14),WA43-WR14,0))))),0)),0)</f>
        <v>　</v>
      </c>
      <c r="WS43" s="663"/>
      <c r="WT43" s="664"/>
      <c r="WU43" s="662" t="str">
        <f>IFERROR(IF(OR(VT43="日",VT43="祝",VT43=0,VY43=0),"　",MAX(IF(AND(VY43&lt;=WU14,WA43&gt;WV14),WV14-WU14,IF(WA43&lt;=WV14,0,IF(AND(VY43&gt;WU14,WA43&gt;WV14),WV14-VY43,0))),0)),0)</f>
        <v>　</v>
      </c>
      <c r="WV43" s="663"/>
      <c r="WW43" s="664"/>
      <c r="WX43" s="662" t="str">
        <f t="shared" si="10"/>
        <v>　</v>
      </c>
      <c r="WY43" s="663"/>
      <c r="WZ43" s="664"/>
      <c r="XA43" s="665" t="str">
        <f>IF(XD43="×",TIME(0,0,0),IF(XN4="非常勤",WC43,WO43))</f>
        <v>　</v>
      </c>
      <c r="XB43" s="666"/>
      <c r="XC43" s="667"/>
      <c r="XD43" s="265"/>
      <c r="XE43" s="665" t="str">
        <f>IF(XH43="×",TIME(0,0,0),IF(XN4="非常勤",WF43,WR43))</f>
        <v>　</v>
      </c>
      <c r="XF43" s="666"/>
      <c r="XG43" s="667"/>
      <c r="XH43" s="265"/>
      <c r="XI43" s="665" t="str">
        <f>IF(XL43="×",TIME(0,0,0),IF(XN4="非常勤",WI43,WU43))</f>
        <v>　</v>
      </c>
      <c r="XJ43" s="666"/>
      <c r="XK43" s="667"/>
      <c r="XL43" s="265"/>
      <c r="XM43" s="665" t="str">
        <f>IF(XP43="×",TIME(0,0,0),IF(XN4="非常勤",WL43,WX43))</f>
        <v>　</v>
      </c>
      <c r="XN43" s="666"/>
      <c r="XO43" s="667"/>
      <c r="XP43" s="265"/>
      <c r="XQ43" s="720"/>
      <c r="XR43" s="720"/>
      <c r="XS43" s="668"/>
      <c r="XT43" s="670"/>
      <c r="XU43" s="669"/>
      <c r="XV43" s="671"/>
      <c r="XW43" s="672"/>
      <c r="XX43" s="672"/>
      <c r="XY43" s="673"/>
      <c r="XZ43" s="263">
        <f>'別表_個別勤務状況（1～60）'!$A$43</f>
        <v>29</v>
      </c>
      <c r="YA43" s="264" t="str">
        <f>'別表_個別勤務状況（1～60）'!$B$43</f>
        <v>木</v>
      </c>
      <c r="YB43" s="660"/>
      <c r="YC43" s="661"/>
      <c r="YD43" s="660"/>
      <c r="YE43" s="661"/>
      <c r="YF43" s="660"/>
      <c r="YG43" s="661"/>
      <c r="YH43" s="660"/>
      <c r="YI43" s="661"/>
      <c r="YJ43" s="662" t="str">
        <f>IFERROR(IF(OR(YA43="日",YA43="祝",YA43=0,YB43=""),"　",MAX(IF(AND(YB43&lt;=YJ14,YD43&gt;YK14),YK14-YJ14,IF(AND(YB43&gt;YJ14,YD43&lt;=YK14),YD43-YB43,IF(AND(YB43&lt;=YJ14,YD43&lt;=YK14),YD43-YJ14,IF(AND(YB43&gt;YJ14,YD43&gt;YK14),YK14-YB43,0)))),0)),0)</f>
        <v>　</v>
      </c>
      <c r="YK43" s="663"/>
      <c r="YL43" s="664"/>
      <c r="YM43" s="662" t="str">
        <f>IFERROR(IF(OR(YA43="日",YA43="祝",YA43=0,YF43=""),"　",MAX(IF(AND(YF43&gt;YP14,YH43&gt;YN14),0,IF(AND(YF43&lt;=YP14,YF43&gt;YM14,YH43&gt;YN14),YP14-YF43,IF(AND(YF43&lt;=YP14,YF43&lt;=YM14,YH43&gt;YN14),YP14-YM14,IF(AND(YF43&gt;YM14,YH43&lt;=YN14),YH43-YF43,IF(AND(YF43&lt;=YM14,YH43&lt;=YN14),YH43-YM14,0))))),0)),0)</f>
        <v>　</v>
      </c>
      <c r="YN43" s="663"/>
      <c r="YO43" s="664"/>
      <c r="YP43" s="662" t="str">
        <f>IFERROR(IF(OR(YA43="日",YA43="祝",YA43=0,YF43=0),"　",MAX(IF(AND(YF43&lt;=YP14,YH43&gt;YQ14),YQ14-YP14,IF(YH43&lt;=YQ14,0,IF(AND(YF43&gt;YP14,YH43&gt;YQ14),YQ14-YF43,0))),0)),0)</f>
        <v>　</v>
      </c>
      <c r="YQ43" s="663"/>
      <c r="YR43" s="664"/>
      <c r="YS43" s="662" t="str">
        <f>IFERROR(IF(OR(YA43="日",YA43="祝",YA43=0,YF43=0),"　",MAX(IF(YF43&gt;YS14,YH43-YF43,IF(YF43&lt;=YS14,YH43-YS14,0)),0)),0)</f>
        <v>　</v>
      </c>
      <c r="YT43" s="663"/>
      <c r="YU43" s="664"/>
      <c r="YV43" s="662" t="str">
        <f>IFERROR(IF(OR(YA43="日",YA43="祝",YA43=0,YB43=""),"　",MAX(IF(AND(YB43&lt;=YV14,YD43&gt;YW14),YW14-YV14,IF(AND(YB43&gt;YV14,YD43&lt;=YW14),YD43-YB43,IF(AND(YB43&lt;=YV14,YD43&lt;=YW14),YD43-YV14,IF(AND(YB43&gt;YV14,YD43&gt;YW14),YW14-YB43,0)))),0)),0)</f>
        <v>　</v>
      </c>
      <c r="YW43" s="663"/>
      <c r="YX43" s="664"/>
      <c r="YY43" s="662" t="str">
        <f>IFERROR(IF(OR(YA43="日",YA43="祝",YA43=0,YF43=0),"　",MAX(IF(AND(YF43&gt;ZB14,YH43&gt;YZ14),0,IF(AND(YF43&lt;=ZB14,YF43&gt;YY14,YH43&gt;YZ14),ZB14-YF43,IF(AND(YF43&lt;=ZB14,YF43&lt;=YY14,YH43&gt;YZ14),ZB14-YY14,IF(AND(YF43&gt;YY14,YH43&lt;=YZ14),YH43-YF43,IF(AND(YF43&lt;=YY14,YH43&lt;=YZ14),YH43-YY14,0))))),0)),0)</f>
        <v>　</v>
      </c>
      <c r="YZ43" s="663"/>
      <c r="ZA43" s="664"/>
      <c r="ZB43" s="662" t="str">
        <f>IFERROR(IF(OR(YA43="日",YA43="祝",YA43=0,YF43=0),"　",MAX(IF(AND(YF43&lt;=ZB14,YH43&gt;ZC14),ZC14-ZB14,IF(YH43&lt;=ZC14,0,IF(AND(YF43&gt;ZB14,YH43&gt;ZC14),ZC14-YF43,0))),0)),0)</f>
        <v>　</v>
      </c>
      <c r="ZC43" s="663"/>
      <c r="ZD43" s="664"/>
      <c r="ZE43" s="662" t="str">
        <f t="shared" si="11"/>
        <v>　</v>
      </c>
      <c r="ZF43" s="663"/>
      <c r="ZG43" s="664"/>
      <c r="ZH43" s="665" t="str">
        <f>IF(ZK43="×",TIME(0,0,0),IF(ZU4="非常勤",YJ43,YV43))</f>
        <v>　</v>
      </c>
      <c r="ZI43" s="666"/>
      <c r="ZJ43" s="667"/>
      <c r="ZK43" s="265"/>
      <c r="ZL43" s="665" t="str">
        <f>IF(ZO43="×",TIME(0,0,0),IF(ZU4="非常勤",YM43,YY43))</f>
        <v>　</v>
      </c>
      <c r="ZM43" s="666"/>
      <c r="ZN43" s="667"/>
      <c r="ZO43" s="265"/>
      <c r="ZP43" s="665" t="str">
        <f>IF(ZS43="×",TIME(0,0,0),IF(ZU4="非常勤",YP43,ZB43))</f>
        <v>　</v>
      </c>
      <c r="ZQ43" s="666"/>
      <c r="ZR43" s="667"/>
      <c r="ZS43" s="265"/>
      <c r="ZT43" s="665" t="str">
        <f>IF(ZW43="×",TIME(0,0,0),IF(ZU4="非常勤",YS43,ZE43))</f>
        <v>　</v>
      </c>
      <c r="ZU43" s="666"/>
      <c r="ZV43" s="667"/>
      <c r="ZW43" s="265"/>
      <c r="ZX43" s="720"/>
      <c r="ZY43" s="720"/>
      <c r="ZZ43" s="668"/>
      <c r="AAA43" s="670"/>
      <c r="AAB43" s="669"/>
      <c r="AAC43" s="671"/>
      <c r="AAD43" s="672"/>
      <c r="AAE43" s="672"/>
      <c r="AAF43" s="673"/>
      <c r="AAG43" s="263">
        <f>'別表_個別勤務状況（1～60）'!$A$43</f>
        <v>29</v>
      </c>
      <c r="AAH43" s="264" t="str">
        <f>'別表_個別勤務状況（1～60）'!$B$43</f>
        <v>木</v>
      </c>
      <c r="AAI43" s="660"/>
      <c r="AAJ43" s="661"/>
      <c r="AAK43" s="660"/>
      <c r="AAL43" s="661"/>
      <c r="AAM43" s="660"/>
      <c r="AAN43" s="661"/>
      <c r="AAO43" s="660"/>
      <c r="AAP43" s="661"/>
      <c r="AAQ43" s="662" t="str">
        <f>IFERROR(IF(OR(AAH43="日",AAH43="祝",AAH43=0,AAI43=""),"　",MAX(IF(AND(AAI43&lt;=AAQ14,AAK43&gt;AAR14),AAR14-AAQ14,IF(AND(AAI43&gt;AAQ14,AAK43&lt;=AAR14),AAK43-AAI43,IF(AND(AAI43&lt;=AAQ14,AAK43&lt;=AAR14),AAK43-AAQ14,IF(AND(AAI43&gt;AAQ14,AAK43&gt;AAR14),AAR14-AAI43,0)))),0)),0)</f>
        <v>　</v>
      </c>
      <c r="AAR43" s="663"/>
      <c r="AAS43" s="664"/>
      <c r="AAT43" s="662" t="str">
        <f>IFERROR(IF(OR(AAH43="日",AAH43="祝",AAH43=0,AAM43=""),"　",MAX(IF(AND(AAM43&gt;AAW14,AAO43&gt;AAU14),0,IF(AND(AAM43&lt;=AAW14,AAM43&gt;AAT14,AAO43&gt;AAU14),AAW14-AAM43,IF(AND(AAM43&lt;=AAW14,AAM43&lt;=AAT14,AAO43&gt;AAU14),AAW14-AAT14,IF(AND(AAM43&gt;AAT14,AAO43&lt;=AAU14),AAO43-AAM43,IF(AND(AAM43&lt;=AAT14,AAO43&lt;=AAU14),AAO43-AAT14,0))))),0)),0)</f>
        <v>　</v>
      </c>
      <c r="AAU43" s="663"/>
      <c r="AAV43" s="664"/>
      <c r="AAW43" s="662" t="str">
        <f>IFERROR(IF(OR(AAH43="日",AAH43="祝",AAH43=0,AAM43=0),"　",MAX(IF(AND(AAM43&lt;=AAW14,AAO43&gt;AAX14),AAX14-AAW14,IF(AAO43&lt;=AAX14,0,IF(AND(AAM43&gt;AAW14,AAO43&gt;AAX14),AAX14-AAM43,0))),0)),0)</f>
        <v>　</v>
      </c>
      <c r="AAX43" s="663"/>
      <c r="AAY43" s="664"/>
      <c r="AAZ43" s="662" t="str">
        <f>IFERROR(IF(OR(AAH43="日",AAH43="祝",AAH43=0,AAM43=0),"　",MAX(IF(AAM43&gt;AAZ14,AAO43-AAM43,IF(AAM43&lt;=AAZ14,AAO43-AAZ14,0)),0)),0)</f>
        <v>　</v>
      </c>
      <c r="ABA43" s="663"/>
      <c r="ABB43" s="664"/>
      <c r="ABC43" s="662" t="str">
        <f>IFERROR(IF(OR(AAH43="日",AAH43="祝",AAH43=0,AAI43=""),"　",MAX(IF(AND(AAI43&lt;=ABC14,AAK43&gt;ABD14),ABD14-ABC14,IF(AND(AAI43&gt;ABC14,AAK43&lt;=ABD14),AAK43-AAI43,IF(AND(AAI43&lt;=ABC14,AAK43&lt;=ABD14),AAK43-ABC14,IF(AND(AAI43&gt;ABC14,AAK43&gt;ABD14),ABD14-AAI43,0)))),0)),0)</f>
        <v>　</v>
      </c>
      <c r="ABD43" s="663"/>
      <c r="ABE43" s="664"/>
      <c r="ABF43" s="662" t="str">
        <f>IFERROR(IF(OR(AAH43="日",AAH43="祝",AAH43=0,AAM43=0),"　",MAX(IF(AND(AAM43&gt;ABI14,AAO43&gt;ABG14),0,IF(AND(AAM43&lt;=ABI14,AAM43&gt;ABF14,AAO43&gt;ABG14),ABI14-AAM43,IF(AND(AAM43&lt;=ABI14,AAM43&lt;=ABF14,AAO43&gt;ABG14),ABI14-ABF14,IF(AND(AAM43&gt;ABF14,AAO43&lt;=ABG14),AAO43-AAM43,IF(AND(AAM43&lt;=ABF14,AAO43&lt;=ABG14),AAO43-ABF14,0))))),0)),0)</f>
        <v>　</v>
      </c>
      <c r="ABG43" s="663"/>
      <c r="ABH43" s="664"/>
      <c r="ABI43" s="662" t="str">
        <f>IFERROR(IF(OR(AAH43="日",AAH43="祝",AAH43=0,AAM43=0),"　",MAX(IF(AND(AAM43&lt;=ABI14,AAO43&gt;ABJ14),ABJ14-ABI14,IF(AAO43&lt;=ABJ14,0,IF(AND(AAM43&gt;ABI14,AAO43&gt;ABJ14),ABJ14-AAM43,0))),0)),0)</f>
        <v>　</v>
      </c>
      <c r="ABJ43" s="663"/>
      <c r="ABK43" s="664"/>
      <c r="ABL43" s="662" t="str">
        <f t="shared" si="12"/>
        <v>　</v>
      </c>
      <c r="ABM43" s="663"/>
      <c r="ABN43" s="664"/>
      <c r="ABO43" s="665" t="str">
        <f>IF(ABR43="×",TIME(0,0,0),IF(ACB4="非常勤",AAQ43,ABC43))</f>
        <v>　</v>
      </c>
      <c r="ABP43" s="666"/>
      <c r="ABQ43" s="667"/>
      <c r="ABR43" s="265"/>
      <c r="ABS43" s="665" t="str">
        <f>IF(ABV43="×",TIME(0,0,0),IF(ACB4="非常勤",AAT43,ABF43))</f>
        <v>　</v>
      </c>
      <c r="ABT43" s="666"/>
      <c r="ABU43" s="667"/>
      <c r="ABV43" s="265"/>
      <c r="ABW43" s="665" t="str">
        <f>IF(ABZ43="×",TIME(0,0,0),IF(ACB4="非常勤",AAW43,ABI43))</f>
        <v>　</v>
      </c>
      <c r="ABX43" s="666"/>
      <c r="ABY43" s="667"/>
      <c r="ABZ43" s="265"/>
      <c r="ACA43" s="665" t="str">
        <f>IF(ACD43="×",TIME(0,0,0),IF(ACB4="非常勤",AAZ43,ABL43))</f>
        <v>　</v>
      </c>
      <c r="ACB43" s="666"/>
      <c r="ACC43" s="667"/>
      <c r="ACD43" s="265"/>
      <c r="ACE43" s="720"/>
      <c r="ACF43" s="720"/>
      <c r="ACG43" s="668"/>
      <c r="ACH43" s="670"/>
      <c r="ACI43" s="669"/>
      <c r="ACJ43" s="671"/>
      <c r="ACK43" s="672"/>
      <c r="ACL43" s="672"/>
      <c r="ACM43" s="673"/>
      <c r="ACN43" s="263">
        <f>'別表_個別勤務状況（1～60）'!$A$43</f>
        <v>29</v>
      </c>
      <c r="ACO43" s="264" t="str">
        <f>'別表_個別勤務状況（1～60）'!$B$43</f>
        <v>木</v>
      </c>
      <c r="ACP43" s="660"/>
      <c r="ACQ43" s="661"/>
      <c r="ACR43" s="660"/>
      <c r="ACS43" s="661"/>
      <c r="ACT43" s="660"/>
      <c r="ACU43" s="661"/>
      <c r="ACV43" s="660"/>
      <c r="ACW43" s="661"/>
      <c r="ACX43" s="662" t="str">
        <f>IFERROR(IF(OR(ACO43="日",ACO43="祝",ACO43=0,ACP43=""),"　",MAX(IF(AND(ACP43&lt;=ACX14,ACR43&gt;ACY14),ACY14-ACX14,IF(AND(ACP43&gt;ACX14,ACR43&lt;=ACY14),ACR43-ACP43,IF(AND(ACP43&lt;=ACX14,ACR43&lt;=ACY14),ACR43-ACX14,IF(AND(ACP43&gt;ACX14,ACR43&gt;ACY14),ACY14-ACP43,0)))),0)),0)</f>
        <v>　</v>
      </c>
      <c r="ACY43" s="663"/>
      <c r="ACZ43" s="664"/>
      <c r="ADA43" s="662" t="str">
        <f>IFERROR(IF(OR(ACO43="日",ACO43="祝",ACO43=0,ACT43=""),"　",MAX(IF(AND(ACT43&gt;ADD14,ACV43&gt;ADB14),0,IF(AND(ACT43&lt;=ADD14,ACT43&gt;ADA14,ACV43&gt;ADB14),ADD14-ACT43,IF(AND(ACT43&lt;=ADD14,ACT43&lt;=ADA14,ACV43&gt;ADB14),ADD14-ADA14,IF(AND(ACT43&gt;ADA14,ACV43&lt;=ADB14),ACV43-ACT43,IF(AND(ACT43&lt;=ADA14,ACV43&lt;=ADB14),ACV43-ADA14,0))))),0)),0)</f>
        <v>　</v>
      </c>
      <c r="ADB43" s="663"/>
      <c r="ADC43" s="664"/>
      <c r="ADD43" s="662" t="str">
        <f>IFERROR(IF(OR(ACO43="日",ACO43="祝",ACO43=0,ACT43=0),"　",MAX(IF(AND(ACT43&lt;=ADD14,ACV43&gt;ADE14),ADE14-ADD14,IF(ACV43&lt;=ADE14,0,IF(AND(ACT43&gt;ADD14,ACV43&gt;ADE14),ADE14-ACT43,0))),0)),0)</f>
        <v>　</v>
      </c>
      <c r="ADE43" s="663"/>
      <c r="ADF43" s="664"/>
      <c r="ADG43" s="662" t="str">
        <f>IFERROR(IF(OR(ACO43="日",ACO43="祝",ACO43=0,ACT43=0),"　",MAX(IF(ACT43&gt;ADG14,ACV43-ACT43,IF(ACT43&lt;=ADG14,ACV43-ADG14,0)),0)),0)</f>
        <v>　</v>
      </c>
      <c r="ADH43" s="663"/>
      <c r="ADI43" s="664"/>
      <c r="ADJ43" s="662" t="str">
        <f>IFERROR(IF(OR(ACO43="日",ACO43="祝",ACO43=0,ACP43=""),"　",MAX(IF(AND(ACP43&lt;=ADJ14,ACR43&gt;ADK14),ADK14-ADJ14,IF(AND(ACP43&gt;ADJ14,ACR43&lt;=ADK14),ACR43-ACP43,IF(AND(ACP43&lt;=ADJ14,ACR43&lt;=ADK14),ACR43-ADJ14,IF(AND(ACP43&gt;ADJ14,ACR43&gt;ADK14),ADK14-ACP43,0)))),0)),0)</f>
        <v>　</v>
      </c>
      <c r="ADK43" s="663"/>
      <c r="ADL43" s="664"/>
      <c r="ADM43" s="662" t="str">
        <f>IFERROR(IF(OR(ACO43="日",ACO43="祝",ACO43=0,ACT43=0),"　",MAX(IF(AND(ACT43&gt;ADP14,ACV43&gt;ADN14),0,IF(AND(ACT43&lt;=ADP14,ACT43&gt;ADM14,ACV43&gt;ADN14),ADP14-ACT43,IF(AND(ACT43&lt;=ADP14,ACT43&lt;=ADM14,ACV43&gt;ADN14),ADP14-ADM14,IF(AND(ACT43&gt;ADM14,ACV43&lt;=ADN14),ACV43-ACT43,IF(AND(ACT43&lt;=ADM14,ACV43&lt;=ADN14),ACV43-ADM14,0))))),0)),0)</f>
        <v>　</v>
      </c>
      <c r="ADN43" s="663"/>
      <c r="ADO43" s="664"/>
      <c r="ADP43" s="662" t="str">
        <f>IFERROR(IF(OR(ACO43="日",ACO43="祝",ACO43=0,ACT43=0),"　",MAX(IF(AND(ACT43&lt;=ADP14,ACV43&gt;ADQ14),ADQ14-ADP14,IF(ACV43&lt;=ADQ14,0,IF(AND(ACT43&gt;ADP14,ACV43&gt;ADQ14),ADQ14-ACT43,0))),0)),0)</f>
        <v>　</v>
      </c>
      <c r="ADQ43" s="663"/>
      <c r="ADR43" s="664"/>
      <c r="ADS43" s="662" t="str">
        <f t="shared" si="13"/>
        <v>　</v>
      </c>
      <c r="ADT43" s="663"/>
      <c r="ADU43" s="664"/>
      <c r="ADV43" s="665" t="str">
        <f>IF(ADY43="×",TIME(0,0,0),IF(AEI4="非常勤",ACX43,ADJ43))</f>
        <v>　</v>
      </c>
      <c r="ADW43" s="666"/>
      <c r="ADX43" s="667"/>
      <c r="ADY43" s="265"/>
      <c r="ADZ43" s="665" t="str">
        <f>IF(AEC43="×",TIME(0,0,0),IF(AEI4="非常勤",ADA43,ADM43))</f>
        <v>　</v>
      </c>
      <c r="AEA43" s="666"/>
      <c r="AEB43" s="667"/>
      <c r="AEC43" s="265"/>
      <c r="AED43" s="665" t="str">
        <f>IF(AEG43="×",TIME(0,0,0),IF(AEI4="非常勤",ADD43,ADP43))</f>
        <v>　</v>
      </c>
      <c r="AEE43" s="666"/>
      <c r="AEF43" s="667"/>
      <c r="AEG43" s="265"/>
      <c r="AEH43" s="665" t="str">
        <f>IF(AEK43="×",TIME(0,0,0),IF(AEI4="非常勤",ADG43,ADS43))</f>
        <v>　</v>
      </c>
      <c r="AEI43" s="666"/>
      <c r="AEJ43" s="667"/>
      <c r="AEK43" s="265"/>
      <c r="AEL43" s="720"/>
      <c r="AEM43" s="720"/>
      <c r="AEN43" s="668"/>
      <c r="AEO43" s="670"/>
      <c r="AEP43" s="669"/>
      <c r="AEQ43" s="671"/>
      <c r="AER43" s="672"/>
      <c r="AES43" s="672"/>
      <c r="AET43" s="673"/>
      <c r="AEU43" s="263">
        <f>'別表_個別勤務状況（1～60）'!$A$43</f>
        <v>29</v>
      </c>
      <c r="AEV43" s="264" t="str">
        <f>'別表_個別勤務状況（1～60）'!$B$43</f>
        <v>木</v>
      </c>
      <c r="AEW43" s="660"/>
      <c r="AEX43" s="661"/>
      <c r="AEY43" s="660"/>
      <c r="AEZ43" s="661"/>
      <c r="AFA43" s="660"/>
      <c r="AFB43" s="661"/>
      <c r="AFC43" s="660"/>
      <c r="AFD43" s="661"/>
      <c r="AFE43" s="662" t="str">
        <f>IFERROR(IF(OR(AEV43="日",AEV43="祝",AEV43=0,AEW43=""),"　",MAX(IF(AND(AEW43&lt;=AFE14,AEY43&gt;AFF14),AFF14-AFE14,IF(AND(AEW43&gt;AFE14,AEY43&lt;=AFF14),AEY43-AEW43,IF(AND(AEW43&lt;=AFE14,AEY43&lt;=AFF14),AEY43-AFE14,IF(AND(AEW43&gt;AFE14,AEY43&gt;AFF14),AFF14-AEW43,0)))),0)),0)</f>
        <v>　</v>
      </c>
      <c r="AFF43" s="663"/>
      <c r="AFG43" s="664"/>
      <c r="AFH43" s="662" t="str">
        <f>IFERROR(IF(OR(AEV43="日",AEV43="祝",AEV43=0,AFA43=""),"　",MAX(IF(AND(AFA43&gt;AFK14,AFC43&gt;AFI14),0,IF(AND(AFA43&lt;=AFK14,AFA43&gt;AFH14,AFC43&gt;AFI14),AFK14-AFA43,IF(AND(AFA43&lt;=AFK14,AFA43&lt;=AFH14,AFC43&gt;AFI14),AFK14-AFH14,IF(AND(AFA43&gt;AFH14,AFC43&lt;=AFI14),AFC43-AFA43,IF(AND(AFA43&lt;=AFH14,AFC43&lt;=AFI14),AFC43-AFH14,0))))),0)),0)</f>
        <v>　</v>
      </c>
      <c r="AFI43" s="663"/>
      <c r="AFJ43" s="664"/>
      <c r="AFK43" s="662" t="str">
        <f>IFERROR(IF(OR(AEV43="日",AEV43="祝",AEV43=0,AFA43=0),"　",MAX(IF(AND(AFA43&lt;=AFK14,AFC43&gt;AFL14),AFL14-AFK14,IF(AFC43&lt;=AFL14,0,IF(AND(AFA43&gt;AFK14,AFC43&gt;AFL14),AFL14-AFA43,0))),0)),0)</f>
        <v>　</v>
      </c>
      <c r="AFL43" s="663"/>
      <c r="AFM43" s="664"/>
      <c r="AFN43" s="662" t="str">
        <f>IFERROR(IF(OR(AEV43="日",AEV43="祝",AEV43=0,AFA43=0),"　",MAX(IF(AFA43&gt;AFN14,AFC43-AFA43,IF(AFA43&lt;=AFN14,AFC43-AFN14,0)),0)),0)</f>
        <v>　</v>
      </c>
      <c r="AFO43" s="663"/>
      <c r="AFP43" s="664"/>
      <c r="AFQ43" s="662" t="str">
        <f>IFERROR(IF(OR(AEV43="日",AEV43="祝",AEV43=0,AEW43=""),"　",MAX(IF(AND(AEW43&lt;=AFQ14,AEY43&gt;AFR14),AFR14-AFQ14,IF(AND(AEW43&gt;AFQ14,AEY43&lt;=AFR14),AEY43-AEW43,IF(AND(AEW43&lt;=AFQ14,AEY43&lt;=AFR14),AEY43-AFQ14,IF(AND(AEW43&gt;AFQ14,AEY43&gt;AFR14),AFR14-AEW43,0)))),0)),0)</f>
        <v>　</v>
      </c>
      <c r="AFR43" s="663"/>
      <c r="AFS43" s="664"/>
      <c r="AFT43" s="662" t="str">
        <f>IFERROR(IF(OR(AEV43="日",AEV43="祝",AEV43=0,AFA43=0),"　",MAX(IF(AND(AFA43&gt;AFW14,AFC43&gt;AFU14),0,IF(AND(AFA43&lt;=AFW14,AFA43&gt;AFT14,AFC43&gt;AFU14),AFW14-AFA43,IF(AND(AFA43&lt;=AFW14,AFA43&lt;=AFT14,AFC43&gt;AFU14),AFW14-AFT14,IF(AND(AFA43&gt;AFT14,AFC43&lt;=AFU14),AFC43-AFA43,IF(AND(AFA43&lt;=AFT14,AFC43&lt;=AFU14),AFC43-AFT14,0))))),0)),0)</f>
        <v>　</v>
      </c>
      <c r="AFU43" s="663"/>
      <c r="AFV43" s="664"/>
      <c r="AFW43" s="662" t="str">
        <f>IFERROR(IF(OR(AEV43="日",AEV43="祝",AEV43=0,AFA43=0),"　",MAX(IF(AND(AFA43&lt;=AFW14,AFC43&gt;AFX14),AFX14-AFW14,IF(AFC43&lt;=AFX14,0,IF(AND(AFA43&gt;AFW14,AFC43&gt;AFX14),AFX14-AFA43,0))),0)),0)</f>
        <v>　</v>
      </c>
      <c r="AFX43" s="663"/>
      <c r="AFY43" s="664"/>
      <c r="AFZ43" s="662" t="str">
        <f t="shared" si="14"/>
        <v>　</v>
      </c>
      <c r="AGA43" s="663"/>
      <c r="AGB43" s="664"/>
      <c r="AGC43" s="665" t="str">
        <f>IF(AGF43="×",TIME(0,0,0),IF(AGP4="非常勤",AFE43,AFQ43))</f>
        <v>　</v>
      </c>
      <c r="AGD43" s="666"/>
      <c r="AGE43" s="667"/>
      <c r="AGF43" s="265"/>
      <c r="AGG43" s="665" t="str">
        <f>IF(AGJ43="×",TIME(0,0,0),IF(AGP4="非常勤",AFH43,AFT43))</f>
        <v>　</v>
      </c>
      <c r="AGH43" s="666"/>
      <c r="AGI43" s="667"/>
      <c r="AGJ43" s="265"/>
      <c r="AGK43" s="665" t="str">
        <f>IF(AGN43="×",TIME(0,0,0),IF(AGP4="非常勤",AFK43,AFW43))</f>
        <v>　</v>
      </c>
      <c r="AGL43" s="666"/>
      <c r="AGM43" s="667"/>
      <c r="AGN43" s="265"/>
      <c r="AGO43" s="665" t="str">
        <f>IF(AGR43="×",TIME(0,0,0),IF(AGP4="非常勤",AFN43,AFZ43))</f>
        <v>　</v>
      </c>
      <c r="AGP43" s="666"/>
      <c r="AGQ43" s="667"/>
      <c r="AGR43" s="265"/>
      <c r="AGS43" s="720"/>
      <c r="AGT43" s="720"/>
      <c r="AGU43" s="668"/>
      <c r="AGV43" s="670"/>
      <c r="AGW43" s="669"/>
      <c r="AGX43" s="671"/>
      <c r="AGY43" s="672"/>
      <c r="AGZ43" s="672"/>
      <c r="AHA43" s="673"/>
      <c r="AHB43" s="263">
        <f>'別表_個別勤務状況（1～60）'!$A$43</f>
        <v>29</v>
      </c>
      <c r="AHC43" s="264" t="str">
        <f>'別表_個別勤務状況（1～60）'!$B$43</f>
        <v>木</v>
      </c>
      <c r="AHD43" s="660"/>
      <c r="AHE43" s="661"/>
      <c r="AHF43" s="660"/>
      <c r="AHG43" s="661"/>
      <c r="AHH43" s="660"/>
      <c r="AHI43" s="661"/>
      <c r="AHJ43" s="660"/>
      <c r="AHK43" s="661"/>
      <c r="AHL43" s="662" t="str">
        <f>IFERROR(IF(OR(AHC43="日",AHC43="祝",AHC43=0,AHD43=""),"　",MAX(IF(AND(AHD43&lt;=AHL14,AHF43&gt;AHM14),AHM14-AHL14,IF(AND(AHD43&gt;AHL14,AHF43&lt;=AHM14),AHF43-AHD43,IF(AND(AHD43&lt;=AHL14,AHF43&lt;=AHM14),AHF43-AHL14,IF(AND(AHD43&gt;AHL14,AHF43&gt;AHM14),AHM14-AHD43,0)))),0)),0)</f>
        <v>　</v>
      </c>
      <c r="AHM43" s="663"/>
      <c r="AHN43" s="664"/>
      <c r="AHO43" s="662" t="str">
        <f>IFERROR(IF(OR(AHC43="日",AHC43="祝",AHC43=0,AHH43=""),"　",MAX(IF(AND(AHH43&gt;AHR14,AHJ43&gt;AHP14),0,IF(AND(AHH43&lt;=AHR14,AHH43&gt;AHO14,AHJ43&gt;AHP14),AHR14-AHH43,IF(AND(AHH43&lt;=AHR14,AHH43&lt;=AHO14,AHJ43&gt;AHP14),AHR14-AHO14,IF(AND(AHH43&gt;AHO14,AHJ43&lt;=AHP14),AHJ43-AHH43,IF(AND(AHH43&lt;=AHO14,AHJ43&lt;=AHP14),AHJ43-AHO14,0))))),0)),0)</f>
        <v>　</v>
      </c>
      <c r="AHP43" s="663"/>
      <c r="AHQ43" s="664"/>
      <c r="AHR43" s="662" t="str">
        <f>IFERROR(IF(OR(AHC43="日",AHC43="祝",AHC43=0,AHH43=0),"　",MAX(IF(AND(AHH43&lt;=AHR14,AHJ43&gt;AHS14),AHS14-AHR14,IF(AHJ43&lt;=AHS14,0,IF(AND(AHH43&gt;AHR14,AHJ43&gt;AHS14),AHS14-AHH43,0))),0)),0)</f>
        <v>　</v>
      </c>
      <c r="AHS43" s="663"/>
      <c r="AHT43" s="664"/>
      <c r="AHU43" s="662" t="str">
        <f>IFERROR(IF(OR(AHC43="日",AHC43="祝",AHC43=0,AHH43=0),"　",MAX(IF(AHH43&gt;AHU14,AHJ43-AHH43,IF(AHH43&lt;=AHU14,AHJ43-AHU14,0)),0)),0)</f>
        <v>　</v>
      </c>
      <c r="AHV43" s="663"/>
      <c r="AHW43" s="664"/>
      <c r="AHX43" s="662" t="str">
        <f>IFERROR(IF(OR(AHC43="日",AHC43="祝",AHC43=0,AHD43=""),"　",MAX(IF(AND(AHD43&lt;=AHX14,AHF43&gt;AHY14),AHY14-AHX14,IF(AND(AHD43&gt;AHX14,AHF43&lt;=AHY14),AHF43-AHD43,IF(AND(AHD43&lt;=AHX14,AHF43&lt;=AHY14),AHF43-AHX14,IF(AND(AHD43&gt;AHX14,AHF43&gt;AHY14),AHY14-AHD43,0)))),0)),0)</f>
        <v>　</v>
      </c>
      <c r="AHY43" s="663"/>
      <c r="AHZ43" s="664"/>
      <c r="AIA43" s="662" t="str">
        <f>IFERROR(IF(OR(AHC43="日",AHC43="祝",AHC43=0,AHH43=0),"　",MAX(IF(AND(AHH43&gt;AID14,AHJ43&gt;AIB14),0,IF(AND(AHH43&lt;=AID14,AHH43&gt;AIA14,AHJ43&gt;AIB14),AID14-AHH43,IF(AND(AHH43&lt;=AID14,AHH43&lt;=AIA14,AHJ43&gt;AIB14),AID14-AIA14,IF(AND(AHH43&gt;AIA14,AHJ43&lt;=AIB14),AHJ43-AHH43,IF(AND(AHH43&lt;=AIA14,AHJ43&lt;=AIB14),AHJ43-AIA14,0))))),0)),0)</f>
        <v>　</v>
      </c>
      <c r="AIB43" s="663"/>
      <c r="AIC43" s="664"/>
      <c r="AID43" s="662" t="str">
        <f>IFERROR(IF(OR(AHC43="日",AHC43="祝",AHC43=0,AHH43=0),"　",MAX(IF(AND(AHH43&lt;=AID14,AHJ43&gt;AIE14),AIE14-AID14,IF(AHJ43&lt;=AIE14,0,IF(AND(AHH43&gt;AID14,AHJ43&gt;AIE14),AIE14-AHH43,0))),0)),0)</f>
        <v>　</v>
      </c>
      <c r="AIE43" s="663"/>
      <c r="AIF43" s="664"/>
      <c r="AIG43" s="662" t="str">
        <f t="shared" si="15"/>
        <v>　</v>
      </c>
      <c r="AIH43" s="663"/>
      <c r="AII43" s="664"/>
      <c r="AIJ43" s="665" t="str">
        <f>IF(AIM43="×",TIME(0,0,0),IF(AIW4="非常勤",AHL43,AHX43))</f>
        <v>　</v>
      </c>
      <c r="AIK43" s="666"/>
      <c r="AIL43" s="667"/>
      <c r="AIM43" s="265"/>
      <c r="AIN43" s="665" t="str">
        <f>IF(AIQ43="×",TIME(0,0,0),IF(AIW4="非常勤",AHO43,AIA43))</f>
        <v>　</v>
      </c>
      <c r="AIO43" s="666"/>
      <c r="AIP43" s="667"/>
      <c r="AIQ43" s="265"/>
      <c r="AIR43" s="665" t="str">
        <f>IF(AIU43="×",TIME(0,0,0),IF(AIW4="非常勤",AHR43,AID43))</f>
        <v>　</v>
      </c>
      <c r="AIS43" s="666"/>
      <c r="AIT43" s="667"/>
      <c r="AIU43" s="265"/>
      <c r="AIV43" s="665" t="str">
        <f>IF(AIY43="×",TIME(0,0,0),IF(AIW4="非常勤",AHU43,AIG43))</f>
        <v>　</v>
      </c>
      <c r="AIW43" s="666"/>
      <c r="AIX43" s="667"/>
      <c r="AIY43" s="265"/>
      <c r="AIZ43" s="720"/>
      <c r="AJA43" s="720"/>
      <c r="AJB43" s="668"/>
      <c r="AJC43" s="670"/>
      <c r="AJD43" s="669"/>
      <c r="AJE43" s="671"/>
      <c r="AJF43" s="672"/>
      <c r="AJG43" s="672"/>
      <c r="AJH43" s="673"/>
      <c r="AJI43" s="263">
        <f>'別表_個別勤務状況（1～60）'!$A$43</f>
        <v>29</v>
      </c>
      <c r="AJJ43" s="264" t="str">
        <f>'別表_個別勤務状況（1～60）'!$B$43</f>
        <v>木</v>
      </c>
      <c r="AJK43" s="660"/>
      <c r="AJL43" s="661"/>
      <c r="AJM43" s="660"/>
      <c r="AJN43" s="661"/>
      <c r="AJO43" s="660"/>
      <c r="AJP43" s="661"/>
      <c r="AJQ43" s="660"/>
      <c r="AJR43" s="661"/>
      <c r="AJS43" s="662" t="str">
        <f>IFERROR(IF(OR(AJJ43="日",AJJ43="祝",AJJ43=0,AJK43=""),"　",MAX(IF(AND(AJK43&lt;=AJS14,AJM43&gt;AJT14),AJT14-AJS14,IF(AND(AJK43&gt;AJS14,AJM43&lt;=AJT14),AJM43-AJK43,IF(AND(AJK43&lt;=AJS14,AJM43&lt;=AJT14),AJM43-AJS14,IF(AND(AJK43&gt;AJS14,AJM43&gt;AJT14),AJT14-AJK43,0)))),0)),0)</f>
        <v>　</v>
      </c>
      <c r="AJT43" s="663"/>
      <c r="AJU43" s="664"/>
      <c r="AJV43" s="662" t="str">
        <f>IFERROR(IF(OR(AJJ43="日",AJJ43="祝",AJJ43=0,AJO43=""),"　",MAX(IF(AND(AJO43&gt;AJY14,AJQ43&gt;AJW14),0,IF(AND(AJO43&lt;=AJY14,AJO43&gt;AJV14,AJQ43&gt;AJW14),AJY14-AJO43,IF(AND(AJO43&lt;=AJY14,AJO43&lt;=AJV14,AJQ43&gt;AJW14),AJY14-AJV14,IF(AND(AJO43&gt;AJV14,AJQ43&lt;=AJW14),AJQ43-AJO43,IF(AND(AJO43&lt;=AJV14,AJQ43&lt;=AJW14),AJQ43-AJV14,0))))),0)),0)</f>
        <v>　</v>
      </c>
      <c r="AJW43" s="663"/>
      <c r="AJX43" s="664"/>
      <c r="AJY43" s="662" t="str">
        <f>IFERROR(IF(OR(AJJ43="日",AJJ43="祝",AJJ43=0,AJO43=0),"　",MAX(IF(AND(AJO43&lt;=AJY14,AJQ43&gt;AJZ14),AJZ14-AJY14,IF(AJQ43&lt;=AJZ14,0,IF(AND(AJO43&gt;AJY14,AJQ43&gt;AJZ14),AJZ14-AJO43,0))),0)),0)</f>
        <v>　</v>
      </c>
      <c r="AJZ43" s="663"/>
      <c r="AKA43" s="664"/>
      <c r="AKB43" s="662" t="str">
        <f>IFERROR(IF(OR(AJJ43="日",AJJ43="祝",AJJ43=0,AJO43=0),"　",MAX(IF(AJO43&gt;AKB14,AJQ43-AJO43,IF(AJO43&lt;=AKB14,AJQ43-AKB14,0)),0)),0)</f>
        <v>　</v>
      </c>
      <c r="AKC43" s="663"/>
      <c r="AKD43" s="664"/>
      <c r="AKE43" s="662" t="str">
        <f>IFERROR(IF(OR(AJJ43="日",AJJ43="祝",AJJ43=0,AJK43=""),"　",MAX(IF(AND(AJK43&lt;=AKE14,AJM43&gt;AKF14),AKF14-AKE14,IF(AND(AJK43&gt;AKE14,AJM43&lt;=AKF14),AJM43-AJK43,IF(AND(AJK43&lt;=AKE14,AJM43&lt;=AKF14),AJM43-AKE14,IF(AND(AJK43&gt;AKE14,AJM43&gt;AKF14),AKF14-AJK43,0)))),0)),0)</f>
        <v>　</v>
      </c>
      <c r="AKF43" s="663"/>
      <c r="AKG43" s="664"/>
      <c r="AKH43" s="662" t="str">
        <f>IFERROR(IF(OR(AJJ43="日",AJJ43="祝",AJJ43=0,AJO43=0),"　",MAX(IF(AND(AJO43&gt;AKK14,AJQ43&gt;AKI14),0,IF(AND(AJO43&lt;=AKK14,AJO43&gt;AKH14,AJQ43&gt;AKI14),AKK14-AJO43,IF(AND(AJO43&lt;=AKK14,AJO43&lt;=AKH14,AJQ43&gt;AKI14),AKK14-AKH14,IF(AND(AJO43&gt;AKH14,AJQ43&lt;=AKI14),AJQ43-AJO43,IF(AND(AJO43&lt;=AKH14,AJQ43&lt;=AKI14),AJQ43-AKH14,0))))),0)),0)</f>
        <v>　</v>
      </c>
      <c r="AKI43" s="663"/>
      <c r="AKJ43" s="664"/>
      <c r="AKK43" s="662" t="str">
        <f>IFERROR(IF(OR(AJJ43="日",AJJ43="祝",AJJ43=0,AJO43=0),"　",MAX(IF(AND(AJO43&lt;=AKK14,AJQ43&gt;AKL14),AKL14-AKK14,IF(AJQ43&lt;=AKL14,0,IF(AND(AJO43&gt;AKK14,AJQ43&gt;AKL14),AKL14-AJO43,0))),0)),0)</f>
        <v>　</v>
      </c>
      <c r="AKL43" s="663"/>
      <c r="AKM43" s="664"/>
      <c r="AKN43" s="662" t="str">
        <f t="shared" si="16"/>
        <v>　</v>
      </c>
      <c r="AKO43" s="663"/>
      <c r="AKP43" s="664"/>
      <c r="AKQ43" s="665" t="str">
        <f>IF(AKT43="×",TIME(0,0,0),IF(ALD4="非常勤",AJS43,AKE43))</f>
        <v>　</v>
      </c>
      <c r="AKR43" s="666"/>
      <c r="AKS43" s="667"/>
      <c r="AKT43" s="265"/>
      <c r="AKU43" s="665" t="str">
        <f>IF(AKX43="×",TIME(0,0,0),IF(ALD4="非常勤",AJV43,AKH43))</f>
        <v>　</v>
      </c>
      <c r="AKV43" s="666"/>
      <c r="AKW43" s="667"/>
      <c r="AKX43" s="265"/>
      <c r="AKY43" s="665" t="str">
        <f>IF(ALB43="×",TIME(0,0,0),IF(ALD4="非常勤",AJY43,AKK43))</f>
        <v>　</v>
      </c>
      <c r="AKZ43" s="666"/>
      <c r="ALA43" s="667"/>
      <c r="ALB43" s="265"/>
      <c r="ALC43" s="665" t="str">
        <f>IF(ALF43="×",TIME(0,0,0),IF(ALD4="非常勤",AKB43,AKN43))</f>
        <v>　</v>
      </c>
      <c r="ALD43" s="666"/>
      <c r="ALE43" s="667"/>
      <c r="ALF43" s="265"/>
      <c r="ALG43" s="720"/>
      <c r="ALH43" s="720"/>
      <c r="ALI43" s="668"/>
      <c r="ALJ43" s="670"/>
      <c r="ALK43" s="669"/>
      <c r="ALL43" s="671"/>
      <c r="ALM43" s="672"/>
      <c r="ALN43" s="672"/>
      <c r="ALO43" s="673"/>
      <c r="ALP43" s="263">
        <f>'別表_個別勤務状況（1～60）'!$A$43</f>
        <v>29</v>
      </c>
      <c r="ALQ43" s="264" t="str">
        <f>'別表_個別勤務状況（1～60）'!$B$43</f>
        <v>木</v>
      </c>
      <c r="ALR43" s="660"/>
      <c r="ALS43" s="661"/>
      <c r="ALT43" s="660"/>
      <c r="ALU43" s="661"/>
      <c r="ALV43" s="660"/>
      <c r="ALW43" s="661"/>
      <c r="ALX43" s="660"/>
      <c r="ALY43" s="661"/>
      <c r="ALZ43" s="662" t="str">
        <f>IFERROR(IF(OR(ALQ43="日",ALQ43="祝",ALQ43=0,ALR43=""),"　",MAX(IF(AND(ALR43&lt;=ALZ14,ALT43&gt;AMA14),AMA14-ALZ14,IF(AND(ALR43&gt;ALZ14,ALT43&lt;=AMA14),ALT43-ALR43,IF(AND(ALR43&lt;=ALZ14,ALT43&lt;=AMA14),ALT43-ALZ14,IF(AND(ALR43&gt;ALZ14,ALT43&gt;AMA14),AMA14-ALR43,0)))),0)),0)</f>
        <v>　</v>
      </c>
      <c r="AMA43" s="663"/>
      <c r="AMB43" s="664"/>
      <c r="AMC43" s="662" t="str">
        <f>IFERROR(IF(OR(ALQ43="日",ALQ43="祝",ALQ43=0,ALV43=""),"　",MAX(IF(AND(ALV43&gt;AMF14,ALX43&gt;AMD14),0,IF(AND(ALV43&lt;=AMF14,ALV43&gt;AMC14,ALX43&gt;AMD14),AMF14-ALV43,IF(AND(ALV43&lt;=AMF14,ALV43&lt;=AMC14,ALX43&gt;AMD14),AMF14-AMC14,IF(AND(ALV43&gt;AMC14,ALX43&lt;=AMD14),ALX43-ALV43,IF(AND(ALV43&lt;=AMC14,ALX43&lt;=AMD14),ALX43-AMC14,0))))),0)),0)</f>
        <v>　</v>
      </c>
      <c r="AMD43" s="663"/>
      <c r="AME43" s="664"/>
      <c r="AMF43" s="662" t="str">
        <f>IFERROR(IF(OR(ALQ43="日",ALQ43="祝",ALQ43=0,ALV43=0),"　",MAX(IF(AND(ALV43&lt;=AMF14,ALX43&gt;AMG14),AMG14-AMF14,IF(ALX43&lt;=AMG14,0,IF(AND(ALV43&gt;AMF14,ALX43&gt;AMG14),AMG14-ALV43,0))),0)),0)</f>
        <v>　</v>
      </c>
      <c r="AMG43" s="663"/>
      <c r="AMH43" s="664"/>
      <c r="AMI43" s="662" t="str">
        <f>IFERROR(IF(OR(ALQ43="日",ALQ43="祝",ALQ43=0,ALV43=0),"　",MAX(IF(ALV43&gt;AMI14,ALX43-ALV43,IF(ALV43&lt;=AMI14,ALX43-AMI14,0)),0)),0)</f>
        <v>　</v>
      </c>
      <c r="AMJ43" s="663"/>
      <c r="AMK43" s="664"/>
      <c r="AML43" s="662" t="str">
        <f>IFERROR(IF(OR(ALQ43="日",ALQ43="祝",ALQ43=0,ALR43=""),"　",MAX(IF(AND(ALR43&lt;=AML14,ALT43&gt;AMM14),AMM14-AML14,IF(AND(ALR43&gt;AML14,ALT43&lt;=AMM14),ALT43-ALR43,IF(AND(ALR43&lt;=AML14,ALT43&lt;=AMM14),ALT43-AML14,IF(AND(ALR43&gt;AML14,ALT43&gt;AMM14),AMM14-ALR43,0)))),0)),0)</f>
        <v>　</v>
      </c>
      <c r="AMM43" s="663"/>
      <c r="AMN43" s="664"/>
      <c r="AMO43" s="662" t="str">
        <f>IFERROR(IF(OR(ALQ43="日",ALQ43="祝",ALQ43=0,ALV43=0),"　",MAX(IF(AND(ALV43&gt;AMR14,ALX43&gt;AMP14),0,IF(AND(ALV43&lt;=AMR14,ALV43&gt;AMO14,ALX43&gt;AMP14),AMR14-ALV43,IF(AND(ALV43&lt;=AMR14,ALV43&lt;=AMO14,ALX43&gt;AMP14),AMR14-AMO14,IF(AND(ALV43&gt;AMO14,ALX43&lt;=AMP14),ALX43-ALV43,IF(AND(ALV43&lt;=AMO14,ALX43&lt;=AMP14),ALX43-AMO14,0))))),0)),0)</f>
        <v>　</v>
      </c>
      <c r="AMP43" s="663"/>
      <c r="AMQ43" s="664"/>
      <c r="AMR43" s="662" t="str">
        <f>IFERROR(IF(OR(ALQ43="日",ALQ43="祝",ALQ43=0,ALV43=0),"　",MAX(IF(AND(ALV43&lt;=AMR14,ALX43&gt;AMS14),AMS14-AMR14,IF(ALX43&lt;=AMS14,0,IF(AND(ALV43&gt;AMR14,ALX43&gt;AMS14),AMS14-ALV43,0))),0)),0)</f>
        <v>　</v>
      </c>
      <c r="AMS43" s="663"/>
      <c r="AMT43" s="664"/>
      <c r="AMU43" s="662" t="str">
        <f t="shared" si="17"/>
        <v>　</v>
      </c>
      <c r="AMV43" s="663"/>
      <c r="AMW43" s="664"/>
      <c r="AMX43" s="665" t="str">
        <f>IF(ANA43="×",TIME(0,0,0),IF(ANK4="非常勤",ALZ43,AML43))</f>
        <v>　</v>
      </c>
      <c r="AMY43" s="666"/>
      <c r="AMZ43" s="667"/>
      <c r="ANA43" s="265"/>
      <c r="ANB43" s="665" t="str">
        <f>IF(ANE43="×",TIME(0,0,0),IF(ANK4="非常勤",AMC43,AMO43))</f>
        <v>　</v>
      </c>
      <c r="ANC43" s="666"/>
      <c r="AND43" s="667"/>
      <c r="ANE43" s="265"/>
      <c r="ANF43" s="665" t="str">
        <f>IF(ANI43="×",TIME(0,0,0),IF(ANK4="非常勤",AMF43,AMR43))</f>
        <v>　</v>
      </c>
      <c r="ANG43" s="666"/>
      <c r="ANH43" s="667"/>
      <c r="ANI43" s="265"/>
      <c r="ANJ43" s="665" t="str">
        <f>IF(ANM43="×",TIME(0,0,0),IF(ANK4="非常勤",AMI43,AMU43))</f>
        <v>　</v>
      </c>
      <c r="ANK43" s="666"/>
      <c r="ANL43" s="667"/>
      <c r="ANM43" s="265"/>
      <c r="ANN43" s="720"/>
      <c r="ANO43" s="720"/>
      <c r="ANP43" s="668"/>
      <c r="ANQ43" s="670"/>
      <c r="ANR43" s="669"/>
      <c r="ANS43" s="671"/>
      <c r="ANT43" s="672"/>
      <c r="ANU43" s="672"/>
      <c r="ANV43" s="673"/>
      <c r="ANW43" s="263">
        <f>'別表_個別勤務状況（1～60）'!$A$43</f>
        <v>29</v>
      </c>
      <c r="ANX43" s="264" t="str">
        <f>'別表_個別勤務状況（1～60）'!$B$43</f>
        <v>木</v>
      </c>
      <c r="ANY43" s="660"/>
      <c r="ANZ43" s="661"/>
      <c r="AOA43" s="660"/>
      <c r="AOB43" s="661"/>
      <c r="AOC43" s="660"/>
      <c r="AOD43" s="661"/>
      <c r="AOE43" s="660"/>
      <c r="AOF43" s="661"/>
      <c r="AOG43" s="662" t="str">
        <f>IFERROR(IF(OR(ANX43="日",ANX43="祝",ANX43=0,ANY43=""),"　",MAX(IF(AND(ANY43&lt;=AOG14,AOA43&gt;AOH14),AOH14-AOG14,IF(AND(ANY43&gt;AOG14,AOA43&lt;=AOH14),AOA43-ANY43,IF(AND(ANY43&lt;=AOG14,AOA43&lt;=AOH14),AOA43-AOG14,IF(AND(ANY43&gt;AOG14,AOA43&gt;AOH14),AOH14-ANY43,0)))),0)),0)</f>
        <v>　</v>
      </c>
      <c r="AOH43" s="663"/>
      <c r="AOI43" s="664"/>
      <c r="AOJ43" s="662" t="str">
        <f>IFERROR(IF(OR(ANX43="日",ANX43="祝",ANX43=0,AOC43=""),"　",MAX(IF(AND(AOC43&gt;AOM14,AOE43&gt;AOK14),0,IF(AND(AOC43&lt;=AOM14,AOC43&gt;AOJ14,AOE43&gt;AOK14),AOM14-AOC43,IF(AND(AOC43&lt;=AOM14,AOC43&lt;=AOJ14,AOE43&gt;AOK14),AOM14-AOJ14,IF(AND(AOC43&gt;AOJ14,AOE43&lt;=AOK14),AOE43-AOC43,IF(AND(AOC43&lt;=AOJ14,AOE43&lt;=AOK14),AOE43-AOJ14,0))))),0)),0)</f>
        <v>　</v>
      </c>
      <c r="AOK43" s="663"/>
      <c r="AOL43" s="664"/>
      <c r="AOM43" s="662" t="str">
        <f>IFERROR(IF(OR(ANX43="日",ANX43="祝",ANX43=0,AOC43=0),"　",MAX(IF(AND(AOC43&lt;=AOM14,AOE43&gt;AON14),AON14-AOM14,IF(AOE43&lt;=AON14,0,IF(AND(AOC43&gt;AOM14,AOE43&gt;AON14),AON14-AOC43,0))),0)),0)</f>
        <v>　</v>
      </c>
      <c r="AON43" s="663"/>
      <c r="AOO43" s="664"/>
      <c r="AOP43" s="662" t="str">
        <f>IFERROR(IF(OR(ANX43="日",ANX43="祝",ANX43=0,AOC43=0),"　",MAX(IF(AOC43&gt;AOP14,AOE43-AOC43,IF(AOC43&lt;=AOP14,AOE43-AOP14,0)),0)),0)</f>
        <v>　</v>
      </c>
      <c r="AOQ43" s="663"/>
      <c r="AOR43" s="664"/>
      <c r="AOS43" s="662" t="str">
        <f>IFERROR(IF(OR(ANX43="日",ANX43="祝",ANX43=0,ANY43=""),"　",MAX(IF(AND(ANY43&lt;=AOS14,AOA43&gt;AOT14),AOT14-AOS14,IF(AND(ANY43&gt;AOS14,AOA43&lt;=AOT14),AOA43-ANY43,IF(AND(ANY43&lt;=AOS14,AOA43&lt;=AOT14),AOA43-AOS14,IF(AND(ANY43&gt;AOS14,AOA43&gt;AOT14),AOT14-ANY43,0)))),0)),0)</f>
        <v>　</v>
      </c>
      <c r="AOT43" s="663"/>
      <c r="AOU43" s="664"/>
      <c r="AOV43" s="662" t="str">
        <f>IFERROR(IF(OR(ANX43="日",ANX43="祝",ANX43=0,AOC43=0),"　",MAX(IF(AND(AOC43&gt;AOY14,AOE43&gt;AOW14),0,IF(AND(AOC43&lt;=AOY14,AOC43&gt;AOV14,AOE43&gt;AOW14),AOY14-AOC43,IF(AND(AOC43&lt;=AOY14,AOC43&lt;=AOV14,AOE43&gt;AOW14),AOY14-AOV14,IF(AND(AOC43&gt;AOV14,AOE43&lt;=AOW14),AOE43-AOC43,IF(AND(AOC43&lt;=AOV14,AOE43&lt;=AOW14),AOE43-AOV14,0))))),0)),0)</f>
        <v>　</v>
      </c>
      <c r="AOW43" s="663"/>
      <c r="AOX43" s="664"/>
      <c r="AOY43" s="662" t="str">
        <f>IFERROR(IF(OR(ANX43="日",ANX43="祝",ANX43=0,AOC43=0),"　",MAX(IF(AND(AOC43&lt;=AOY14,AOE43&gt;AOZ14),AOZ14-AOY14,IF(AOE43&lt;=AOZ14,0,IF(AND(AOC43&gt;AOY14,AOE43&gt;AOZ14),AOZ14-AOC43,0))),0)),0)</f>
        <v>　</v>
      </c>
      <c r="AOZ43" s="663"/>
      <c r="APA43" s="664"/>
      <c r="APB43" s="662" t="str">
        <f t="shared" si="18"/>
        <v>　</v>
      </c>
      <c r="APC43" s="663"/>
      <c r="APD43" s="664"/>
      <c r="APE43" s="665" t="str">
        <f>IF(APH43="×",TIME(0,0,0),IF(APR4="非常勤",AOG43,AOS43))</f>
        <v>　</v>
      </c>
      <c r="APF43" s="666"/>
      <c r="APG43" s="667"/>
      <c r="APH43" s="265"/>
      <c r="API43" s="665" t="str">
        <f>IF(APL43="×",TIME(0,0,0),IF(APR4="非常勤",AOJ43,AOV43))</f>
        <v>　</v>
      </c>
      <c r="APJ43" s="666"/>
      <c r="APK43" s="667"/>
      <c r="APL43" s="265"/>
      <c r="APM43" s="665" t="str">
        <f>IF(APP43="×",TIME(0,0,0),IF(APR4="非常勤",AOM43,AOY43))</f>
        <v>　</v>
      </c>
      <c r="APN43" s="666"/>
      <c r="APO43" s="667"/>
      <c r="APP43" s="265"/>
      <c r="APQ43" s="665" t="str">
        <f>IF(APT43="×",TIME(0,0,0),IF(APR4="非常勤",AOP43,APB43))</f>
        <v>　</v>
      </c>
      <c r="APR43" s="666"/>
      <c r="APS43" s="667"/>
      <c r="APT43" s="265"/>
      <c r="APU43" s="720"/>
      <c r="APV43" s="720"/>
      <c r="APW43" s="668"/>
      <c r="APX43" s="670"/>
      <c r="APY43" s="669"/>
      <c r="APZ43" s="671"/>
      <c r="AQA43" s="672"/>
      <c r="AQB43" s="672"/>
      <c r="AQC43" s="673"/>
      <c r="AQD43" s="263">
        <f>'別表_個別勤務状況（1～60）'!$A$43</f>
        <v>29</v>
      </c>
      <c r="AQE43" s="264" t="str">
        <f>'別表_個別勤務状況（1～60）'!$B$43</f>
        <v>木</v>
      </c>
      <c r="AQF43" s="660"/>
      <c r="AQG43" s="661"/>
      <c r="AQH43" s="660"/>
      <c r="AQI43" s="661"/>
      <c r="AQJ43" s="660"/>
      <c r="AQK43" s="661"/>
      <c r="AQL43" s="660"/>
      <c r="AQM43" s="661"/>
      <c r="AQN43" s="662" t="str">
        <f>IFERROR(IF(OR(AQE43="日",AQE43="祝",AQE43=0,AQF43=""),"　",MAX(IF(AND(AQF43&lt;=AQN14,AQH43&gt;AQO14),AQO14-AQN14,IF(AND(AQF43&gt;AQN14,AQH43&lt;=AQO14),AQH43-AQF43,IF(AND(AQF43&lt;=AQN14,AQH43&lt;=AQO14),AQH43-AQN14,IF(AND(AQF43&gt;AQN14,AQH43&gt;AQO14),AQO14-AQF43,0)))),0)),0)</f>
        <v>　</v>
      </c>
      <c r="AQO43" s="663"/>
      <c r="AQP43" s="664"/>
      <c r="AQQ43" s="662" t="str">
        <f>IFERROR(IF(OR(AQE43="日",AQE43="祝",AQE43=0,AQJ43=""),"　",MAX(IF(AND(AQJ43&gt;AQT14,AQL43&gt;AQR14),0,IF(AND(AQJ43&lt;=AQT14,AQJ43&gt;AQQ14,AQL43&gt;AQR14),AQT14-AQJ43,IF(AND(AQJ43&lt;=AQT14,AQJ43&lt;=AQQ14,AQL43&gt;AQR14),AQT14-AQQ14,IF(AND(AQJ43&gt;AQQ14,AQL43&lt;=AQR14),AQL43-AQJ43,IF(AND(AQJ43&lt;=AQQ14,AQL43&lt;=AQR14),AQL43-AQQ14,0))))),0)),0)</f>
        <v>　</v>
      </c>
      <c r="AQR43" s="663"/>
      <c r="AQS43" s="664"/>
      <c r="AQT43" s="662" t="str">
        <f>IFERROR(IF(OR(AQE43="日",AQE43="祝",AQE43=0,AQJ43=0),"　",MAX(IF(AND(AQJ43&lt;=AQT14,AQL43&gt;AQU14),AQU14-AQT14,IF(AQL43&lt;=AQU14,0,IF(AND(AQJ43&gt;AQT14,AQL43&gt;AQU14),AQU14-AQJ43,0))),0)),0)</f>
        <v>　</v>
      </c>
      <c r="AQU43" s="663"/>
      <c r="AQV43" s="664"/>
      <c r="AQW43" s="662" t="str">
        <f>IFERROR(IF(OR(AQE43="日",AQE43="祝",AQE43=0,AQJ43=0),"　",MAX(IF(AQJ43&gt;AQW14,AQL43-AQJ43,IF(AQJ43&lt;=AQW14,AQL43-AQW14,0)),0)),0)</f>
        <v>　</v>
      </c>
      <c r="AQX43" s="663"/>
      <c r="AQY43" s="664"/>
      <c r="AQZ43" s="662" t="str">
        <f>IFERROR(IF(OR(AQE43="日",AQE43="祝",AQE43=0,AQF43=""),"　",MAX(IF(AND(AQF43&lt;=AQZ14,AQH43&gt;ARA14),ARA14-AQZ14,IF(AND(AQF43&gt;AQZ14,AQH43&lt;=ARA14),AQH43-AQF43,IF(AND(AQF43&lt;=AQZ14,AQH43&lt;=ARA14),AQH43-AQZ14,IF(AND(AQF43&gt;AQZ14,AQH43&gt;ARA14),ARA14-AQF43,0)))),0)),0)</f>
        <v>　</v>
      </c>
      <c r="ARA43" s="663"/>
      <c r="ARB43" s="664"/>
      <c r="ARC43" s="662" t="str">
        <f>IFERROR(IF(OR(AQE43="日",AQE43="祝",AQE43=0,AQJ43=0),"　",MAX(IF(AND(AQJ43&gt;ARF14,AQL43&gt;ARD14),0,IF(AND(AQJ43&lt;=ARF14,AQJ43&gt;ARC14,AQL43&gt;ARD14),ARF14-AQJ43,IF(AND(AQJ43&lt;=ARF14,AQJ43&lt;=ARC14,AQL43&gt;ARD14),ARF14-ARC14,IF(AND(AQJ43&gt;ARC14,AQL43&lt;=ARD14),AQL43-AQJ43,IF(AND(AQJ43&lt;=ARC14,AQL43&lt;=ARD14),AQL43-ARC14,0))))),0)),0)</f>
        <v>　</v>
      </c>
      <c r="ARD43" s="663"/>
      <c r="ARE43" s="664"/>
      <c r="ARF43" s="662" t="str">
        <f>IFERROR(IF(OR(AQE43="日",AQE43="祝",AQE43=0,AQJ43=0),"　",MAX(IF(AND(AQJ43&lt;=ARF14,AQL43&gt;ARG14),ARG14-ARF14,IF(AQL43&lt;=ARG14,0,IF(AND(AQJ43&gt;ARF14,AQL43&gt;ARG14),ARG14-AQJ43,0))),0)),0)</f>
        <v>　</v>
      </c>
      <c r="ARG43" s="663"/>
      <c r="ARH43" s="664"/>
      <c r="ARI43" s="662" t="str">
        <f t="shared" si="19"/>
        <v>　</v>
      </c>
      <c r="ARJ43" s="663"/>
      <c r="ARK43" s="664"/>
      <c r="ARL43" s="665" t="str">
        <f>IF(ARO43="×",TIME(0,0,0),IF(ARY4="非常勤",AQN43,AQZ43))</f>
        <v>　</v>
      </c>
      <c r="ARM43" s="666"/>
      <c r="ARN43" s="667"/>
      <c r="ARO43" s="265"/>
      <c r="ARP43" s="665" t="str">
        <f>IF(ARS43="×",TIME(0,0,0),IF(ARY4="非常勤",AQQ43,ARC43))</f>
        <v>　</v>
      </c>
      <c r="ARQ43" s="666"/>
      <c r="ARR43" s="667"/>
      <c r="ARS43" s="265"/>
      <c r="ART43" s="665" t="str">
        <f>IF(ARW43="×",TIME(0,0,0),IF(ARY4="非常勤",AQT43,ARF43))</f>
        <v>　</v>
      </c>
      <c r="ARU43" s="666"/>
      <c r="ARV43" s="667"/>
      <c r="ARW43" s="265"/>
      <c r="ARX43" s="665" t="str">
        <f>IF(ASA43="×",TIME(0,0,0),IF(ARY4="非常勤",AQW43,ARI43))</f>
        <v>　</v>
      </c>
      <c r="ARY43" s="666"/>
      <c r="ARZ43" s="667"/>
      <c r="ASA43" s="265"/>
      <c r="ASB43" s="720"/>
      <c r="ASC43" s="720"/>
      <c r="ASD43" s="668"/>
      <c r="ASE43" s="670"/>
      <c r="ASF43" s="669"/>
      <c r="ASG43" s="671"/>
      <c r="ASH43" s="672"/>
      <c r="ASI43" s="672"/>
      <c r="ASJ43" s="673"/>
      <c r="ASK43" s="263">
        <f>'別表_個別勤務状況（1～60）'!$A$43</f>
        <v>29</v>
      </c>
      <c r="ASL43" s="264" t="str">
        <f>'別表_個別勤務状況（1～60）'!$B$43</f>
        <v>木</v>
      </c>
      <c r="ASM43" s="660"/>
      <c r="ASN43" s="661"/>
      <c r="ASO43" s="660"/>
      <c r="ASP43" s="661"/>
      <c r="ASQ43" s="660"/>
      <c r="ASR43" s="661"/>
      <c r="ASS43" s="660"/>
      <c r="AST43" s="661"/>
      <c r="ASU43" s="662" t="str">
        <f>IFERROR(IF(OR(ASL43="日",ASL43="祝",ASL43=0,ASM43=""),"　",MAX(IF(AND(ASM43&lt;=ASU14,ASO43&gt;ASV14),ASV14-ASU14,IF(AND(ASM43&gt;ASU14,ASO43&lt;=ASV14),ASO43-ASM43,IF(AND(ASM43&lt;=ASU14,ASO43&lt;=ASV14),ASO43-ASU14,IF(AND(ASM43&gt;ASU14,ASO43&gt;ASV14),ASV14-ASM43,0)))),0)),0)</f>
        <v>　</v>
      </c>
      <c r="ASV43" s="663"/>
      <c r="ASW43" s="664"/>
      <c r="ASX43" s="662" t="str">
        <f>IFERROR(IF(OR(ASL43="日",ASL43="祝",ASL43=0,ASQ43=""),"　",MAX(IF(AND(ASQ43&gt;ATA14,ASS43&gt;ASY14),0,IF(AND(ASQ43&lt;=ATA14,ASQ43&gt;ASX14,ASS43&gt;ASY14),ATA14-ASQ43,IF(AND(ASQ43&lt;=ATA14,ASQ43&lt;=ASX14,ASS43&gt;ASY14),ATA14-ASX14,IF(AND(ASQ43&gt;ASX14,ASS43&lt;=ASY14),ASS43-ASQ43,IF(AND(ASQ43&lt;=ASX14,ASS43&lt;=ASY14),ASS43-ASX14,0))))),0)),0)</f>
        <v>　</v>
      </c>
      <c r="ASY43" s="663"/>
      <c r="ASZ43" s="664"/>
      <c r="ATA43" s="662" t="str">
        <f>IFERROR(IF(OR(ASL43="日",ASL43="祝",ASL43=0,ASQ43=0),"　",MAX(IF(AND(ASQ43&lt;=ATA14,ASS43&gt;ATB14),ATB14-ATA14,IF(ASS43&lt;=ATB14,0,IF(AND(ASQ43&gt;ATA14,ASS43&gt;ATB14),ATB14-ASQ43,0))),0)),0)</f>
        <v>　</v>
      </c>
      <c r="ATB43" s="663"/>
      <c r="ATC43" s="664"/>
      <c r="ATD43" s="662" t="str">
        <f>IFERROR(IF(OR(ASL43="日",ASL43="祝",ASL43=0,ASQ43=0),"　",MAX(IF(ASQ43&gt;ATD14,ASS43-ASQ43,IF(ASQ43&lt;=ATD14,ASS43-ATD14,0)),0)),0)</f>
        <v>　</v>
      </c>
      <c r="ATE43" s="663"/>
      <c r="ATF43" s="664"/>
      <c r="ATG43" s="662" t="str">
        <f>IFERROR(IF(OR(ASL43="日",ASL43="祝",ASL43=0,ASM43=""),"　",MAX(IF(AND(ASM43&lt;=ATG14,ASO43&gt;ATH14),ATH14-ATG14,IF(AND(ASM43&gt;ATG14,ASO43&lt;=ATH14),ASO43-ASM43,IF(AND(ASM43&lt;=ATG14,ASO43&lt;=ATH14),ASO43-ATG14,IF(AND(ASM43&gt;ATG14,ASO43&gt;ATH14),ATH14-ASM43,0)))),0)),0)</f>
        <v>　</v>
      </c>
      <c r="ATH43" s="663"/>
      <c r="ATI43" s="664"/>
      <c r="ATJ43" s="662" t="str">
        <f>IFERROR(IF(OR(ASL43="日",ASL43="祝",ASL43=0,ASQ43=0),"　",MAX(IF(AND(ASQ43&gt;ATM14,ASS43&gt;ATK14),0,IF(AND(ASQ43&lt;=ATM14,ASQ43&gt;ATJ14,ASS43&gt;ATK14),ATM14-ASQ43,IF(AND(ASQ43&lt;=ATM14,ASQ43&lt;=ATJ14,ASS43&gt;ATK14),ATM14-ATJ14,IF(AND(ASQ43&gt;ATJ14,ASS43&lt;=ATK14),ASS43-ASQ43,IF(AND(ASQ43&lt;=ATJ14,ASS43&lt;=ATK14),ASS43-ATJ14,0))))),0)),0)</f>
        <v>　</v>
      </c>
      <c r="ATK43" s="663"/>
      <c r="ATL43" s="664"/>
      <c r="ATM43" s="662" t="str">
        <f>IFERROR(IF(OR(ASL43="日",ASL43="祝",ASL43=0,ASQ43=0),"　",MAX(IF(AND(ASQ43&lt;=ATM14,ASS43&gt;ATN14),ATN14-ATM14,IF(ASS43&lt;=ATN14,0,IF(AND(ASQ43&gt;ATM14,ASS43&gt;ATN14),ATN14-ASQ43,0))),0)),0)</f>
        <v>　</v>
      </c>
      <c r="ATN43" s="663"/>
      <c r="ATO43" s="664"/>
      <c r="ATP43" s="662" t="str">
        <f t="shared" si="20"/>
        <v>　</v>
      </c>
      <c r="ATQ43" s="663"/>
      <c r="ATR43" s="664"/>
      <c r="ATS43" s="665" t="str">
        <f>IF(ATV43="×",TIME(0,0,0),IF(AUF4="非常勤",ASU43,ATG43))</f>
        <v>　</v>
      </c>
      <c r="ATT43" s="666"/>
      <c r="ATU43" s="667"/>
      <c r="ATV43" s="265"/>
      <c r="ATW43" s="665" t="str">
        <f>IF(ATZ43="×",TIME(0,0,0),IF(AUF4="非常勤",ASX43,ATJ43))</f>
        <v>　</v>
      </c>
      <c r="ATX43" s="666"/>
      <c r="ATY43" s="667"/>
      <c r="ATZ43" s="265"/>
      <c r="AUA43" s="665" t="str">
        <f>IF(AUD43="×",TIME(0,0,0),IF(AUF4="非常勤",ATA43,ATM43))</f>
        <v>　</v>
      </c>
      <c r="AUB43" s="666"/>
      <c r="AUC43" s="667"/>
      <c r="AUD43" s="265"/>
      <c r="AUE43" s="665" t="str">
        <f>IF(AUH43="×",TIME(0,0,0),IF(AUF4="非常勤",ATD43,ATP43))</f>
        <v>　</v>
      </c>
      <c r="AUF43" s="666"/>
      <c r="AUG43" s="667"/>
      <c r="AUH43" s="265"/>
      <c r="AUI43" s="720"/>
      <c r="AUJ43" s="720"/>
      <c r="AUK43" s="668"/>
      <c r="AUL43" s="670"/>
      <c r="AUM43" s="669"/>
      <c r="AUN43" s="671"/>
      <c r="AUO43" s="672"/>
      <c r="AUP43" s="672"/>
      <c r="AUQ43" s="673"/>
      <c r="AUR43" s="263">
        <f>'別表_個別勤務状況（1～60）'!$A$43</f>
        <v>29</v>
      </c>
      <c r="AUS43" s="264" t="str">
        <f>'別表_個別勤務状況（1～60）'!$B$43</f>
        <v>木</v>
      </c>
      <c r="AUT43" s="660"/>
      <c r="AUU43" s="661"/>
      <c r="AUV43" s="660"/>
      <c r="AUW43" s="661"/>
      <c r="AUX43" s="660"/>
      <c r="AUY43" s="661"/>
      <c r="AUZ43" s="660"/>
      <c r="AVA43" s="661"/>
      <c r="AVB43" s="662" t="str">
        <f>IFERROR(IF(OR(AUS43="日",AUS43="祝",AUS43=0,AUT43=""),"　",MAX(IF(AND(AUT43&lt;=AVB14,AUV43&gt;AVC14),AVC14-AVB14,IF(AND(AUT43&gt;AVB14,AUV43&lt;=AVC14),AUV43-AUT43,IF(AND(AUT43&lt;=AVB14,AUV43&lt;=AVC14),AUV43-AVB14,IF(AND(AUT43&gt;AVB14,AUV43&gt;AVC14),AVC14-AUT43,0)))),0)),0)</f>
        <v>　</v>
      </c>
      <c r="AVC43" s="663"/>
      <c r="AVD43" s="664"/>
      <c r="AVE43" s="662" t="str">
        <f>IFERROR(IF(OR(AUS43="日",AUS43="祝",AUS43=0,AUX43=""),"　",MAX(IF(AND(AUX43&gt;AVH14,AUZ43&gt;AVF14),0,IF(AND(AUX43&lt;=AVH14,AUX43&gt;AVE14,AUZ43&gt;AVF14),AVH14-AUX43,IF(AND(AUX43&lt;=AVH14,AUX43&lt;=AVE14,AUZ43&gt;AVF14),AVH14-AVE14,IF(AND(AUX43&gt;AVE14,AUZ43&lt;=AVF14),AUZ43-AUX43,IF(AND(AUX43&lt;=AVE14,AUZ43&lt;=AVF14),AUZ43-AVE14,0))))),0)),0)</f>
        <v>　</v>
      </c>
      <c r="AVF43" s="663"/>
      <c r="AVG43" s="664"/>
      <c r="AVH43" s="662" t="str">
        <f>IFERROR(IF(OR(AUS43="日",AUS43="祝",AUS43=0,AUX43=0),"　",MAX(IF(AND(AUX43&lt;=AVH14,AUZ43&gt;AVI14),AVI14-AVH14,IF(AUZ43&lt;=AVI14,0,IF(AND(AUX43&gt;AVH14,AUZ43&gt;AVI14),AVI14-AUX43,0))),0)),0)</f>
        <v>　</v>
      </c>
      <c r="AVI43" s="663"/>
      <c r="AVJ43" s="664"/>
      <c r="AVK43" s="662" t="str">
        <f>IFERROR(IF(OR(AUS43="日",AUS43="祝",AUS43=0,AUX43=0),"　",MAX(IF(AUX43&gt;AVK14,AUZ43-AUX43,IF(AUX43&lt;=AVK14,AUZ43-AVK14,0)),0)),0)</f>
        <v>　</v>
      </c>
      <c r="AVL43" s="663"/>
      <c r="AVM43" s="664"/>
      <c r="AVN43" s="662" t="str">
        <f>IFERROR(IF(OR(AUS43="日",AUS43="祝",AUS43=0,AUT43=""),"　",MAX(IF(AND(AUT43&lt;=AVN14,AUV43&gt;AVO14),AVO14-AVN14,IF(AND(AUT43&gt;AVN14,AUV43&lt;=AVO14),AUV43-AUT43,IF(AND(AUT43&lt;=AVN14,AUV43&lt;=AVO14),AUV43-AVN14,IF(AND(AUT43&gt;AVN14,AUV43&gt;AVO14),AVO14-AUT43,0)))),0)),0)</f>
        <v>　</v>
      </c>
      <c r="AVO43" s="663"/>
      <c r="AVP43" s="664"/>
      <c r="AVQ43" s="662" t="str">
        <f>IFERROR(IF(OR(AUS43="日",AUS43="祝",AUS43=0,AUX43=0),"　",MAX(IF(AND(AUX43&gt;AVT14,AUZ43&gt;AVR14),0,IF(AND(AUX43&lt;=AVT14,AUX43&gt;AVQ14,AUZ43&gt;AVR14),AVT14-AUX43,IF(AND(AUX43&lt;=AVT14,AUX43&lt;=AVQ14,AUZ43&gt;AVR14),AVT14-AVQ14,IF(AND(AUX43&gt;AVQ14,AUZ43&lt;=AVR14),AUZ43-AUX43,IF(AND(AUX43&lt;=AVQ14,AUZ43&lt;=AVR14),AUZ43-AVQ14,0))))),0)),0)</f>
        <v>　</v>
      </c>
      <c r="AVR43" s="663"/>
      <c r="AVS43" s="664"/>
      <c r="AVT43" s="662" t="str">
        <f>IFERROR(IF(OR(AUS43="日",AUS43="祝",AUS43=0,AUX43=0),"　",MAX(IF(AND(AUX43&lt;=AVT14,AUZ43&gt;AVU14),AVU14-AVT14,IF(AUZ43&lt;=AVU14,0,IF(AND(AUX43&gt;AVT14,AUZ43&gt;AVU14),AVU14-AUX43,0))),0)),0)</f>
        <v>　</v>
      </c>
      <c r="AVU43" s="663"/>
      <c r="AVV43" s="664"/>
      <c r="AVW43" s="662" t="str">
        <f t="shared" si="21"/>
        <v>　</v>
      </c>
      <c r="AVX43" s="663"/>
      <c r="AVY43" s="664"/>
      <c r="AVZ43" s="665" t="str">
        <f>IF(AWC43="×",TIME(0,0,0),IF(AWM4="非常勤",AVB43,AVN43))</f>
        <v>　</v>
      </c>
      <c r="AWA43" s="666"/>
      <c r="AWB43" s="667"/>
      <c r="AWC43" s="265"/>
      <c r="AWD43" s="665" t="str">
        <f>IF(AWG43="×",TIME(0,0,0),IF(AWM4="非常勤",AVE43,AVQ43))</f>
        <v>　</v>
      </c>
      <c r="AWE43" s="666"/>
      <c r="AWF43" s="667"/>
      <c r="AWG43" s="265"/>
      <c r="AWH43" s="665" t="str">
        <f>IF(AWK43="×",TIME(0,0,0),IF(AWM4="非常勤",AVH43,AVT43))</f>
        <v>　</v>
      </c>
      <c r="AWI43" s="666"/>
      <c r="AWJ43" s="667"/>
      <c r="AWK43" s="265"/>
      <c r="AWL43" s="665" t="str">
        <f>IF(AWO43="×",TIME(0,0,0),IF(AWM4="非常勤",AVK43,AVW43))</f>
        <v>　</v>
      </c>
      <c r="AWM43" s="666"/>
      <c r="AWN43" s="667"/>
      <c r="AWO43" s="265"/>
      <c r="AWP43" s="720"/>
      <c r="AWQ43" s="720"/>
      <c r="AWR43" s="668"/>
      <c r="AWS43" s="670"/>
      <c r="AWT43" s="669"/>
      <c r="AWU43" s="671"/>
      <c r="AWV43" s="672"/>
      <c r="AWW43" s="672"/>
      <c r="AWX43" s="673"/>
      <c r="AWY43" s="263">
        <f>'別表_個別勤務状況（1～60）'!$A$43</f>
        <v>29</v>
      </c>
      <c r="AWZ43" s="264" t="str">
        <f>'別表_個別勤務状況（1～60）'!$B$43</f>
        <v>木</v>
      </c>
      <c r="AXA43" s="660"/>
      <c r="AXB43" s="661"/>
      <c r="AXC43" s="660"/>
      <c r="AXD43" s="661"/>
      <c r="AXE43" s="660"/>
      <c r="AXF43" s="661"/>
      <c r="AXG43" s="660"/>
      <c r="AXH43" s="661"/>
      <c r="AXI43" s="662" t="str">
        <f>IFERROR(IF(OR(AWZ43="日",AWZ43="祝",AWZ43=0,AXA43=""),"　",MAX(IF(AND(AXA43&lt;=AXI14,AXC43&gt;AXJ14),AXJ14-AXI14,IF(AND(AXA43&gt;AXI14,AXC43&lt;=AXJ14),AXC43-AXA43,IF(AND(AXA43&lt;=AXI14,AXC43&lt;=AXJ14),AXC43-AXI14,IF(AND(AXA43&gt;AXI14,AXC43&gt;AXJ14),AXJ14-AXA43,0)))),0)),0)</f>
        <v>　</v>
      </c>
      <c r="AXJ43" s="663"/>
      <c r="AXK43" s="664"/>
      <c r="AXL43" s="662" t="str">
        <f>IFERROR(IF(OR(AWZ43="日",AWZ43="祝",AWZ43=0,AXE43=""),"　",MAX(IF(AND(AXE43&gt;AXO14,AXG43&gt;AXM14),0,IF(AND(AXE43&lt;=AXO14,AXE43&gt;AXL14,AXG43&gt;AXM14),AXO14-AXE43,IF(AND(AXE43&lt;=AXO14,AXE43&lt;=AXL14,AXG43&gt;AXM14),AXO14-AXL14,IF(AND(AXE43&gt;AXL14,AXG43&lt;=AXM14),AXG43-AXE43,IF(AND(AXE43&lt;=AXL14,AXG43&lt;=AXM14),AXG43-AXL14,0))))),0)),0)</f>
        <v>　</v>
      </c>
      <c r="AXM43" s="663"/>
      <c r="AXN43" s="664"/>
      <c r="AXO43" s="662" t="str">
        <f>IFERROR(IF(OR(AWZ43="日",AWZ43="祝",AWZ43=0,AXE43=0),"　",MAX(IF(AND(AXE43&lt;=AXO14,AXG43&gt;AXP14),AXP14-AXO14,IF(AXG43&lt;=AXP14,0,IF(AND(AXE43&gt;AXO14,AXG43&gt;AXP14),AXP14-AXE43,0))),0)),0)</f>
        <v>　</v>
      </c>
      <c r="AXP43" s="663"/>
      <c r="AXQ43" s="664"/>
      <c r="AXR43" s="662" t="str">
        <f>IFERROR(IF(OR(AWZ43="日",AWZ43="祝",AWZ43=0,AXE43=0),"　",MAX(IF(AXE43&gt;AXR14,AXG43-AXE43,IF(AXE43&lt;=AXR14,AXG43-AXR14,0)),0)),0)</f>
        <v>　</v>
      </c>
      <c r="AXS43" s="663"/>
      <c r="AXT43" s="664"/>
      <c r="AXU43" s="662" t="str">
        <f>IFERROR(IF(OR(AWZ43="日",AWZ43="祝",AWZ43=0,AXA43=""),"　",MAX(IF(AND(AXA43&lt;=AXU14,AXC43&gt;AXV14),AXV14-AXU14,IF(AND(AXA43&gt;AXU14,AXC43&lt;=AXV14),AXC43-AXA43,IF(AND(AXA43&lt;=AXU14,AXC43&lt;=AXV14),AXC43-AXU14,IF(AND(AXA43&gt;AXU14,AXC43&gt;AXV14),AXV14-AXA43,0)))),0)),0)</f>
        <v>　</v>
      </c>
      <c r="AXV43" s="663"/>
      <c r="AXW43" s="664"/>
      <c r="AXX43" s="662" t="str">
        <f>IFERROR(IF(OR(AWZ43="日",AWZ43="祝",AWZ43=0,AXE43=0),"　",MAX(IF(AND(AXE43&gt;AYA14,AXG43&gt;AXY14),0,IF(AND(AXE43&lt;=AYA14,AXE43&gt;AXX14,AXG43&gt;AXY14),AYA14-AXE43,IF(AND(AXE43&lt;=AYA14,AXE43&lt;=AXX14,AXG43&gt;AXY14),AYA14-AXX14,IF(AND(AXE43&gt;AXX14,AXG43&lt;=AXY14),AXG43-AXE43,IF(AND(AXE43&lt;=AXX14,AXG43&lt;=AXY14),AXG43-AXX14,0))))),0)),0)</f>
        <v>　</v>
      </c>
      <c r="AXY43" s="663"/>
      <c r="AXZ43" s="664"/>
      <c r="AYA43" s="662" t="str">
        <f>IFERROR(IF(OR(AWZ43="日",AWZ43="祝",AWZ43=0,AXE43=0),"　",MAX(IF(AND(AXE43&lt;=AYA14,AXG43&gt;AYB14),AYB14-AYA14,IF(AXG43&lt;=AYB14,0,IF(AND(AXE43&gt;AYA14,AXG43&gt;AYB14),AYB14-AXE43,0))),0)),0)</f>
        <v>　</v>
      </c>
      <c r="AYB43" s="663"/>
      <c r="AYC43" s="664"/>
      <c r="AYD43" s="662" t="str">
        <f t="shared" si="22"/>
        <v>　</v>
      </c>
      <c r="AYE43" s="663"/>
      <c r="AYF43" s="664"/>
      <c r="AYG43" s="665" t="str">
        <f>IF(AYJ43="×",TIME(0,0,0),IF(AYT4="非常勤",AXI43,AXU43))</f>
        <v>　</v>
      </c>
      <c r="AYH43" s="666"/>
      <c r="AYI43" s="667"/>
      <c r="AYJ43" s="265"/>
      <c r="AYK43" s="665" t="str">
        <f>IF(AYN43="×",TIME(0,0,0),IF(AYT4="非常勤",AXL43,AXX43))</f>
        <v>　</v>
      </c>
      <c r="AYL43" s="666"/>
      <c r="AYM43" s="667"/>
      <c r="AYN43" s="265"/>
      <c r="AYO43" s="665" t="str">
        <f>IF(AYR43="×",TIME(0,0,0),IF(AYT4="非常勤",AXO43,AYA43))</f>
        <v>　</v>
      </c>
      <c r="AYP43" s="666"/>
      <c r="AYQ43" s="667"/>
      <c r="AYR43" s="265"/>
      <c r="AYS43" s="665" t="str">
        <f>IF(AYV43="×",TIME(0,0,0),IF(AYT4="非常勤",AXR43,AYD43))</f>
        <v>　</v>
      </c>
      <c r="AYT43" s="666"/>
      <c r="AYU43" s="667"/>
      <c r="AYV43" s="265"/>
      <c r="AYW43" s="720"/>
      <c r="AYX43" s="720"/>
      <c r="AYY43" s="668"/>
      <c r="AYZ43" s="670"/>
      <c r="AZA43" s="669"/>
      <c r="AZB43" s="671"/>
      <c r="AZC43" s="672"/>
      <c r="AZD43" s="672"/>
      <c r="AZE43" s="673"/>
      <c r="AZF43" s="263">
        <f>'別表_個別勤務状況（1～60）'!$A$43</f>
        <v>29</v>
      </c>
      <c r="AZG43" s="264" t="str">
        <f>'別表_個別勤務状況（1～60）'!$B$43</f>
        <v>木</v>
      </c>
      <c r="AZH43" s="660"/>
      <c r="AZI43" s="661"/>
      <c r="AZJ43" s="660"/>
      <c r="AZK43" s="661"/>
      <c r="AZL43" s="660"/>
      <c r="AZM43" s="661"/>
      <c r="AZN43" s="660"/>
      <c r="AZO43" s="661"/>
      <c r="AZP43" s="662" t="str">
        <f>IFERROR(IF(OR(AZG43="日",AZG43="祝",AZG43=0,AZH43=""),"　",MAX(IF(AND(AZH43&lt;=AZP14,AZJ43&gt;AZQ14),AZQ14-AZP14,IF(AND(AZH43&gt;AZP14,AZJ43&lt;=AZQ14),AZJ43-AZH43,IF(AND(AZH43&lt;=AZP14,AZJ43&lt;=AZQ14),AZJ43-AZP14,IF(AND(AZH43&gt;AZP14,AZJ43&gt;AZQ14),AZQ14-AZH43,0)))),0)),0)</f>
        <v>　</v>
      </c>
      <c r="AZQ43" s="663"/>
      <c r="AZR43" s="664"/>
      <c r="AZS43" s="662" t="str">
        <f>IFERROR(IF(OR(AZG43="日",AZG43="祝",AZG43=0,AZL43=""),"　",MAX(IF(AND(AZL43&gt;AZV14,AZN43&gt;AZT14),0,IF(AND(AZL43&lt;=AZV14,AZL43&gt;AZS14,AZN43&gt;AZT14),AZV14-AZL43,IF(AND(AZL43&lt;=AZV14,AZL43&lt;=AZS14,AZN43&gt;AZT14),AZV14-AZS14,IF(AND(AZL43&gt;AZS14,AZN43&lt;=AZT14),AZN43-AZL43,IF(AND(AZL43&lt;=AZS14,AZN43&lt;=AZT14),AZN43-AZS14,0))))),0)),0)</f>
        <v>　</v>
      </c>
      <c r="AZT43" s="663"/>
      <c r="AZU43" s="664"/>
      <c r="AZV43" s="662" t="str">
        <f>IFERROR(IF(OR(AZG43="日",AZG43="祝",AZG43=0,AZL43=0),"　",MAX(IF(AND(AZL43&lt;=AZV14,AZN43&gt;AZW14),AZW14-AZV14,IF(AZN43&lt;=AZW14,0,IF(AND(AZL43&gt;AZV14,AZN43&gt;AZW14),AZW14-AZL43,0))),0)),0)</f>
        <v>　</v>
      </c>
      <c r="AZW43" s="663"/>
      <c r="AZX43" s="664"/>
      <c r="AZY43" s="662" t="str">
        <f>IFERROR(IF(OR(AZG43="日",AZG43="祝",AZG43=0,AZL43=0),"　",MAX(IF(AZL43&gt;AZY14,AZN43-AZL43,IF(AZL43&lt;=AZY14,AZN43-AZY14,0)),0)),0)</f>
        <v>　</v>
      </c>
      <c r="AZZ43" s="663"/>
      <c r="BAA43" s="664"/>
      <c r="BAB43" s="662" t="str">
        <f>IFERROR(IF(OR(AZG43="日",AZG43="祝",AZG43=0,AZH43=""),"　",MAX(IF(AND(AZH43&lt;=BAB14,AZJ43&gt;BAC14),BAC14-BAB14,IF(AND(AZH43&gt;BAB14,AZJ43&lt;=BAC14),AZJ43-AZH43,IF(AND(AZH43&lt;=BAB14,AZJ43&lt;=BAC14),AZJ43-BAB14,IF(AND(AZH43&gt;BAB14,AZJ43&gt;BAC14),BAC14-AZH43,0)))),0)),0)</f>
        <v>　</v>
      </c>
      <c r="BAC43" s="663"/>
      <c r="BAD43" s="664"/>
      <c r="BAE43" s="662" t="str">
        <f>IFERROR(IF(OR(AZG43="日",AZG43="祝",AZG43=0,AZL43=0),"　",MAX(IF(AND(AZL43&gt;BAH14,AZN43&gt;BAF14),0,IF(AND(AZL43&lt;=BAH14,AZL43&gt;BAE14,AZN43&gt;BAF14),BAH14-AZL43,IF(AND(AZL43&lt;=BAH14,AZL43&lt;=BAE14,AZN43&gt;BAF14),BAH14-BAE14,IF(AND(AZL43&gt;BAE14,AZN43&lt;=BAF14),AZN43-AZL43,IF(AND(AZL43&lt;=BAE14,AZN43&lt;=BAF14),AZN43-BAE14,0))))),0)),0)</f>
        <v>　</v>
      </c>
      <c r="BAF43" s="663"/>
      <c r="BAG43" s="664"/>
      <c r="BAH43" s="662" t="str">
        <f>IFERROR(IF(OR(AZG43="日",AZG43="祝",AZG43=0,AZL43=0),"　",MAX(IF(AND(AZL43&lt;=BAH14,AZN43&gt;BAI14),BAI14-BAH14,IF(AZN43&lt;=BAI14,0,IF(AND(AZL43&gt;BAH14,AZN43&gt;BAI14),BAI14-AZL43,0))),0)),0)</f>
        <v>　</v>
      </c>
      <c r="BAI43" s="663"/>
      <c r="BAJ43" s="664"/>
      <c r="BAK43" s="662" t="str">
        <f t="shared" si="23"/>
        <v>　</v>
      </c>
      <c r="BAL43" s="663"/>
      <c r="BAM43" s="664"/>
      <c r="BAN43" s="665" t="str">
        <f>IF(BAQ43="×",TIME(0,0,0),IF(BBA4="非常勤",AZP43,BAB43))</f>
        <v>　</v>
      </c>
      <c r="BAO43" s="666"/>
      <c r="BAP43" s="667"/>
      <c r="BAQ43" s="265"/>
      <c r="BAR43" s="665" t="str">
        <f>IF(BAU43="×",TIME(0,0,0),IF(BBA4="非常勤",AZS43,BAE43))</f>
        <v>　</v>
      </c>
      <c r="BAS43" s="666"/>
      <c r="BAT43" s="667"/>
      <c r="BAU43" s="265"/>
      <c r="BAV43" s="665" t="str">
        <f>IF(BAY43="×",TIME(0,0,0),IF(BBA4="非常勤",AZV43,BAH43))</f>
        <v>　</v>
      </c>
      <c r="BAW43" s="666"/>
      <c r="BAX43" s="667"/>
      <c r="BAY43" s="265"/>
      <c r="BAZ43" s="665" t="str">
        <f>IF(BBC43="×",TIME(0,0,0),IF(BBA4="非常勤",AZY43,BAK43))</f>
        <v>　</v>
      </c>
      <c r="BBA43" s="666"/>
      <c r="BBB43" s="667"/>
      <c r="BBC43" s="265"/>
      <c r="BBD43" s="720"/>
      <c r="BBE43" s="720"/>
      <c r="BBF43" s="668"/>
      <c r="BBG43" s="670"/>
      <c r="BBH43" s="669"/>
      <c r="BBI43" s="671"/>
      <c r="BBJ43" s="672"/>
      <c r="BBK43" s="672"/>
      <c r="BBL43" s="673"/>
      <c r="BBM43" s="263">
        <f>'別表_個別勤務状況（1～60）'!$A$43</f>
        <v>29</v>
      </c>
      <c r="BBN43" s="264" t="str">
        <f>'別表_個別勤務状況（1～60）'!$B$43</f>
        <v>木</v>
      </c>
      <c r="BBO43" s="660"/>
      <c r="BBP43" s="661"/>
      <c r="BBQ43" s="660"/>
      <c r="BBR43" s="661"/>
      <c r="BBS43" s="660"/>
      <c r="BBT43" s="661"/>
      <c r="BBU43" s="660"/>
      <c r="BBV43" s="661"/>
      <c r="BBW43" s="662" t="str">
        <f>IFERROR(IF(OR(BBN43="日",BBN43="祝",BBN43=0,BBO43=""),"　",MAX(IF(AND(BBO43&lt;=BBW14,BBQ43&gt;BBX14),BBX14-BBW14,IF(AND(BBO43&gt;BBW14,BBQ43&lt;=BBX14),BBQ43-BBO43,IF(AND(BBO43&lt;=BBW14,BBQ43&lt;=BBX14),BBQ43-BBW14,IF(AND(BBO43&gt;BBW14,BBQ43&gt;BBX14),BBX14-BBO43,0)))),0)),0)</f>
        <v>　</v>
      </c>
      <c r="BBX43" s="663"/>
      <c r="BBY43" s="664"/>
      <c r="BBZ43" s="662" t="str">
        <f>IFERROR(IF(OR(BBN43="日",BBN43="祝",BBN43=0,BBS43=""),"　",MAX(IF(AND(BBS43&gt;BCC14,BBU43&gt;BCA14),0,IF(AND(BBS43&lt;=BCC14,BBS43&gt;BBZ14,BBU43&gt;BCA14),BCC14-BBS43,IF(AND(BBS43&lt;=BCC14,BBS43&lt;=BBZ14,BBU43&gt;BCA14),BCC14-BBZ14,IF(AND(BBS43&gt;BBZ14,BBU43&lt;=BCA14),BBU43-BBS43,IF(AND(BBS43&lt;=BBZ14,BBU43&lt;=BCA14),BBU43-BBZ14,0))))),0)),0)</f>
        <v>　</v>
      </c>
      <c r="BCA43" s="663"/>
      <c r="BCB43" s="664"/>
      <c r="BCC43" s="662" t="str">
        <f>IFERROR(IF(OR(BBN43="日",BBN43="祝",BBN43=0,BBS43=0),"　",MAX(IF(AND(BBS43&lt;=BCC14,BBU43&gt;BCD14),BCD14-BCC14,IF(BBU43&lt;=BCD14,0,IF(AND(BBS43&gt;BCC14,BBU43&gt;BCD14),BCD14-BBS43,0))),0)),0)</f>
        <v>　</v>
      </c>
      <c r="BCD43" s="663"/>
      <c r="BCE43" s="664"/>
      <c r="BCF43" s="662" t="str">
        <f>IFERROR(IF(OR(BBN43="日",BBN43="祝",BBN43=0,BBS43=0),"　",MAX(IF(BBS43&gt;BCF14,BBU43-BBS43,IF(BBS43&lt;=BCF14,BBU43-BCF14,0)),0)),0)</f>
        <v>　</v>
      </c>
      <c r="BCG43" s="663"/>
      <c r="BCH43" s="664"/>
      <c r="BCI43" s="662" t="str">
        <f>IFERROR(IF(OR(BBN43="日",BBN43="祝",BBN43=0,BBO43=""),"　",MAX(IF(AND(BBO43&lt;=BCI14,BBQ43&gt;BCJ14),BCJ14-BCI14,IF(AND(BBO43&gt;BCI14,BBQ43&lt;=BCJ14),BBQ43-BBO43,IF(AND(BBO43&lt;=BCI14,BBQ43&lt;=BCJ14),BBQ43-BCI14,IF(AND(BBO43&gt;BCI14,BBQ43&gt;BCJ14),BCJ14-BBO43,0)))),0)),0)</f>
        <v>　</v>
      </c>
      <c r="BCJ43" s="663"/>
      <c r="BCK43" s="664"/>
      <c r="BCL43" s="662" t="str">
        <f>IFERROR(IF(OR(BBN43="日",BBN43="祝",BBN43=0,BBS43=0),"　",MAX(IF(AND(BBS43&gt;BCO14,BBU43&gt;BCM14),0,IF(AND(BBS43&lt;=BCO14,BBS43&gt;BCL14,BBU43&gt;BCM14),BCO14-BBS43,IF(AND(BBS43&lt;=BCO14,BBS43&lt;=BCL14,BBU43&gt;BCM14),BCO14-BCL14,IF(AND(BBS43&gt;BCL14,BBU43&lt;=BCM14),BBU43-BBS43,IF(AND(BBS43&lt;=BCL14,BBU43&lt;=BCM14),BBU43-BCL14,0))))),0)),0)</f>
        <v>　</v>
      </c>
      <c r="BCM43" s="663"/>
      <c r="BCN43" s="664"/>
      <c r="BCO43" s="662" t="str">
        <f>IFERROR(IF(OR(BBN43="日",BBN43="祝",BBN43=0,BBS43=0),"　",MAX(IF(AND(BBS43&lt;=BCO14,BBU43&gt;BCP14),BCP14-BCO14,IF(BBU43&lt;=BCP14,0,IF(AND(BBS43&gt;BCO14,BBU43&gt;BCP14),BCP14-BBS43,0))),0)),0)</f>
        <v>　</v>
      </c>
      <c r="BCP43" s="663"/>
      <c r="BCQ43" s="664"/>
      <c r="BCR43" s="662" t="str">
        <f t="shared" si="24"/>
        <v>　</v>
      </c>
      <c r="BCS43" s="663"/>
      <c r="BCT43" s="664"/>
      <c r="BCU43" s="665" t="str">
        <f>IF(BCX43="×",TIME(0,0,0),IF(BDH4="非常勤",BBW43,BCI43))</f>
        <v>　</v>
      </c>
      <c r="BCV43" s="666"/>
      <c r="BCW43" s="667"/>
      <c r="BCX43" s="265"/>
      <c r="BCY43" s="665" t="str">
        <f>IF(BDB43="×",TIME(0,0,0),IF(BDH4="非常勤",BBZ43,BCL43))</f>
        <v>　</v>
      </c>
      <c r="BCZ43" s="666"/>
      <c r="BDA43" s="667"/>
      <c r="BDB43" s="265"/>
      <c r="BDC43" s="665" t="str">
        <f>IF(BDF43="×",TIME(0,0,0),IF(BDH4="非常勤",BCC43,BCO43))</f>
        <v>　</v>
      </c>
      <c r="BDD43" s="666"/>
      <c r="BDE43" s="667"/>
      <c r="BDF43" s="265"/>
      <c r="BDG43" s="665" t="str">
        <f>IF(BDJ43="×",TIME(0,0,0),IF(BDH4="非常勤",BCF43,BCR43))</f>
        <v>　</v>
      </c>
      <c r="BDH43" s="666"/>
      <c r="BDI43" s="667"/>
      <c r="BDJ43" s="265"/>
      <c r="BDK43" s="720"/>
      <c r="BDL43" s="720"/>
      <c r="BDM43" s="668"/>
      <c r="BDN43" s="670"/>
      <c r="BDO43" s="669"/>
      <c r="BDP43" s="671"/>
      <c r="BDQ43" s="672"/>
      <c r="BDR43" s="672"/>
      <c r="BDS43" s="673"/>
      <c r="BDT43" s="263">
        <f>'別表_個別勤務状況（1～60）'!$A$43</f>
        <v>29</v>
      </c>
      <c r="BDU43" s="264" t="str">
        <f>'別表_個別勤務状況（1～60）'!$B$43</f>
        <v>木</v>
      </c>
      <c r="BDV43" s="660"/>
      <c r="BDW43" s="661"/>
      <c r="BDX43" s="660"/>
      <c r="BDY43" s="661"/>
      <c r="BDZ43" s="660"/>
      <c r="BEA43" s="661"/>
      <c r="BEB43" s="660"/>
      <c r="BEC43" s="661"/>
      <c r="BED43" s="662" t="str">
        <f>IFERROR(IF(OR(BDU43="日",BDU43="祝",BDU43=0,BDV43=""),"　",MAX(IF(AND(BDV43&lt;=BED14,BDX43&gt;BEE14),BEE14-BED14,IF(AND(BDV43&gt;BED14,BDX43&lt;=BEE14),BDX43-BDV43,IF(AND(BDV43&lt;=BED14,BDX43&lt;=BEE14),BDX43-BED14,IF(AND(BDV43&gt;BED14,BDX43&gt;BEE14),BEE14-BDV43,0)))),0)),0)</f>
        <v>　</v>
      </c>
      <c r="BEE43" s="663"/>
      <c r="BEF43" s="664"/>
      <c r="BEG43" s="662" t="str">
        <f>IFERROR(IF(OR(BDU43="日",BDU43="祝",BDU43=0,BDZ43=""),"　",MAX(IF(AND(BDZ43&gt;BEJ14,BEB43&gt;BEH14),0,IF(AND(BDZ43&lt;=BEJ14,BDZ43&gt;BEG14,BEB43&gt;BEH14),BEJ14-BDZ43,IF(AND(BDZ43&lt;=BEJ14,BDZ43&lt;=BEG14,BEB43&gt;BEH14),BEJ14-BEG14,IF(AND(BDZ43&gt;BEG14,BEB43&lt;=BEH14),BEB43-BDZ43,IF(AND(BDZ43&lt;=BEG14,BEB43&lt;=BEH14),BEB43-BEG14,0))))),0)),0)</f>
        <v>　</v>
      </c>
      <c r="BEH43" s="663"/>
      <c r="BEI43" s="664"/>
      <c r="BEJ43" s="662" t="str">
        <f>IFERROR(IF(OR(BDU43="日",BDU43="祝",BDU43=0,BDZ43=0),"　",MAX(IF(AND(BDZ43&lt;=BEJ14,BEB43&gt;BEK14),BEK14-BEJ14,IF(BEB43&lt;=BEK14,0,IF(AND(BDZ43&gt;BEJ14,BEB43&gt;BEK14),BEK14-BDZ43,0))),0)),0)</f>
        <v>　</v>
      </c>
      <c r="BEK43" s="663"/>
      <c r="BEL43" s="664"/>
      <c r="BEM43" s="662" t="str">
        <f>IFERROR(IF(OR(BDU43="日",BDU43="祝",BDU43=0,BDZ43=0),"　",MAX(IF(BDZ43&gt;BEM14,BEB43-BDZ43,IF(BDZ43&lt;=BEM14,BEB43-BEM14,0)),0)),0)</f>
        <v>　</v>
      </c>
      <c r="BEN43" s="663"/>
      <c r="BEO43" s="664"/>
      <c r="BEP43" s="662" t="str">
        <f>IFERROR(IF(OR(BDU43="日",BDU43="祝",BDU43=0,BDV43=""),"　",MAX(IF(AND(BDV43&lt;=BEP14,BDX43&gt;BEQ14),BEQ14-BEP14,IF(AND(BDV43&gt;BEP14,BDX43&lt;=BEQ14),BDX43-BDV43,IF(AND(BDV43&lt;=BEP14,BDX43&lt;=BEQ14),BDX43-BEP14,IF(AND(BDV43&gt;BEP14,BDX43&gt;BEQ14),BEQ14-BDV43,0)))),0)),0)</f>
        <v>　</v>
      </c>
      <c r="BEQ43" s="663"/>
      <c r="BER43" s="664"/>
      <c r="BES43" s="662" t="str">
        <f>IFERROR(IF(OR(BDU43="日",BDU43="祝",BDU43=0,BDZ43=0),"　",MAX(IF(AND(BDZ43&gt;BEV14,BEB43&gt;BET14),0,IF(AND(BDZ43&lt;=BEV14,BDZ43&gt;BES14,BEB43&gt;BET14),BEV14-BDZ43,IF(AND(BDZ43&lt;=BEV14,BDZ43&lt;=BES14,BEB43&gt;BET14),BEV14-BES14,IF(AND(BDZ43&gt;BES14,BEB43&lt;=BET14),BEB43-BDZ43,IF(AND(BDZ43&lt;=BES14,BEB43&lt;=BET14),BEB43-BES14,0))))),0)),0)</f>
        <v>　</v>
      </c>
      <c r="BET43" s="663"/>
      <c r="BEU43" s="664"/>
      <c r="BEV43" s="662" t="str">
        <f>IFERROR(IF(OR(BDU43="日",BDU43="祝",BDU43=0,BDZ43=0),"　",MAX(IF(AND(BDZ43&lt;=BEV14,BEB43&gt;BEW14),BEW14-BEV14,IF(BEB43&lt;=BEW14,0,IF(AND(BDZ43&gt;BEV14,BEB43&gt;BEW14),BEW14-BDZ43,0))),0)),0)</f>
        <v>　</v>
      </c>
      <c r="BEW43" s="663"/>
      <c r="BEX43" s="664"/>
      <c r="BEY43" s="662" t="str">
        <f t="shared" si="25"/>
        <v>　</v>
      </c>
      <c r="BEZ43" s="663"/>
      <c r="BFA43" s="664"/>
      <c r="BFB43" s="665" t="str">
        <f>IF(BFE43="×",TIME(0,0,0),IF(BFO4="非常勤",BED43,BEP43))</f>
        <v>　</v>
      </c>
      <c r="BFC43" s="666"/>
      <c r="BFD43" s="667"/>
      <c r="BFE43" s="265"/>
      <c r="BFF43" s="665" t="str">
        <f>IF(BFI43="×",TIME(0,0,0),IF(BFO4="非常勤",BEG43,BES43))</f>
        <v>　</v>
      </c>
      <c r="BFG43" s="666"/>
      <c r="BFH43" s="667"/>
      <c r="BFI43" s="265"/>
      <c r="BFJ43" s="665" t="str">
        <f>IF(BFM43="×",TIME(0,0,0),IF(BFO4="非常勤",BEJ43,BEV43))</f>
        <v>　</v>
      </c>
      <c r="BFK43" s="666"/>
      <c r="BFL43" s="667"/>
      <c r="BFM43" s="265"/>
      <c r="BFN43" s="665" t="str">
        <f>IF(BFQ43="×",TIME(0,0,0),IF(BFO4="非常勤",BEM43,BEY43))</f>
        <v>　</v>
      </c>
      <c r="BFO43" s="666"/>
      <c r="BFP43" s="667"/>
      <c r="BFQ43" s="265"/>
      <c r="BFR43" s="720"/>
      <c r="BFS43" s="720"/>
      <c r="BFT43" s="668"/>
      <c r="BFU43" s="670"/>
      <c r="BFV43" s="669"/>
      <c r="BFW43" s="671"/>
      <c r="BFX43" s="672"/>
      <c r="BFY43" s="672"/>
      <c r="BFZ43" s="673"/>
      <c r="BGA43" s="263">
        <f>'別表_個別勤務状況（1～60）'!$A$43</f>
        <v>29</v>
      </c>
      <c r="BGB43" s="264" t="str">
        <f>'別表_個別勤務状況（1～60）'!$B$43</f>
        <v>木</v>
      </c>
      <c r="BGC43" s="660"/>
      <c r="BGD43" s="661"/>
      <c r="BGE43" s="660"/>
      <c r="BGF43" s="661"/>
      <c r="BGG43" s="660"/>
      <c r="BGH43" s="661"/>
      <c r="BGI43" s="660"/>
      <c r="BGJ43" s="661"/>
      <c r="BGK43" s="662" t="str">
        <f>IFERROR(IF(OR(BGB43="日",BGB43="祝",BGB43=0,BGC43=""),"　",MAX(IF(AND(BGC43&lt;=BGK14,BGE43&gt;BGL14),BGL14-BGK14,IF(AND(BGC43&gt;BGK14,BGE43&lt;=BGL14),BGE43-BGC43,IF(AND(BGC43&lt;=BGK14,BGE43&lt;=BGL14),BGE43-BGK14,IF(AND(BGC43&gt;BGK14,BGE43&gt;BGL14),BGL14-BGC43,0)))),0)),0)</f>
        <v>　</v>
      </c>
      <c r="BGL43" s="663"/>
      <c r="BGM43" s="664"/>
      <c r="BGN43" s="662" t="str">
        <f>IFERROR(IF(OR(BGB43="日",BGB43="祝",BGB43=0,BGG43=""),"　",MAX(IF(AND(BGG43&gt;BGQ14,BGI43&gt;BGO14),0,IF(AND(BGG43&lt;=BGQ14,BGG43&gt;BGN14,BGI43&gt;BGO14),BGQ14-BGG43,IF(AND(BGG43&lt;=BGQ14,BGG43&lt;=BGN14,BGI43&gt;BGO14),BGQ14-BGN14,IF(AND(BGG43&gt;BGN14,BGI43&lt;=BGO14),BGI43-BGG43,IF(AND(BGG43&lt;=BGN14,BGI43&lt;=BGO14),BGI43-BGN14,0))))),0)),0)</f>
        <v>　</v>
      </c>
      <c r="BGO43" s="663"/>
      <c r="BGP43" s="664"/>
      <c r="BGQ43" s="662" t="str">
        <f>IFERROR(IF(OR(BGB43="日",BGB43="祝",BGB43=0,BGG43=0),"　",MAX(IF(AND(BGG43&lt;=BGQ14,BGI43&gt;BGR14),BGR14-BGQ14,IF(BGI43&lt;=BGR14,0,IF(AND(BGG43&gt;BGQ14,BGI43&gt;BGR14),BGR14-BGG43,0))),0)),0)</f>
        <v>　</v>
      </c>
      <c r="BGR43" s="663"/>
      <c r="BGS43" s="664"/>
      <c r="BGT43" s="662" t="str">
        <f>IFERROR(IF(OR(BGB43="日",BGB43="祝",BGB43=0,BGG43=0),"　",MAX(IF(BGG43&gt;BGT14,BGI43-BGG43,IF(BGG43&lt;=BGT14,BGI43-BGT14,0)),0)),0)</f>
        <v>　</v>
      </c>
      <c r="BGU43" s="663"/>
      <c r="BGV43" s="664"/>
      <c r="BGW43" s="662" t="str">
        <f>IFERROR(IF(OR(BGB43="日",BGB43="祝",BGB43=0,BGC43=""),"　",MAX(IF(AND(BGC43&lt;=BGW14,BGE43&gt;BGX14),BGX14-BGW14,IF(AND(BGC43&gt;BGW14,BGE43&lt;=BGX14),BGE43-BGC43,IF(AND(BGC43&lt;=BGW14,BGE43&lt;=BGX14),BGE43-BGW14,IF(AND(BGC43&gt;BGW14,BGE43&gt;BGX14),BGX14-BGC43,0)))),0)),0)</f>
        <v>　</v>
      </c>
      <c r="BGX43" s="663"/>
      <c r="BGY43" s="664"/>
      <c r="BGZ43" s="662" t="str">
        <f>IFERROR(IF(OR(BGB43="日",BGB43="祝",BGB43=0,BGG43=0),"　",MAX(IF(AND(BGG43&gt;BHC14,BGI43&gt;BHA14),0,IF(AND(BGG43&lt;=BHC14,BGG43&gt;BGZ14,BGI43&gt;BHA14),BHC14-BGG43,IF(AND(BGG43&lt;=BHC14,BGG43&lt;=BGZ14,BGI43&gt;BHA14),BHC14-BGZ14,IF(AND(BGG43&gt;BGZ14,BGI43&lt;=BHA14),BGI43-BGG43,IF(AND(BGG43&lt;=BGZ14,BGI43&lt;=BHA14),BGI43-BGZ14,0))))),0)),0)</f>
        <v>　</v>
      </c>
      <c r="BHA43" s="663"/>
      <c r="BHB43" s="664"/>
      <c r="BHC43" s="662" t="str">
        <f>IFERROR(IF(OR(BGB43="日",BGB43="祝",BGB43=0,BGG43=0),"　",MAX(IF(AND(BGG43&lt;=BHC14,BGI43&gt;BHD14),BHD14-BHC14,IF(BGI43&lt;=BHD14,0,IF(AND(BGG43&gt;BHC14,BGI43&gt;BHD14),BHD14-BGG43,0))),0)),0)</f>
        <v>　</v>
      </c>
      <c r="BHD43" s="663"/>
      <c r="BHE43" s="664"/>
      <c r="BHF43" s="662" t="str">
        <f t="shared" si="26"/>
        <v>　</v>
      </c>
      <c r="BHG43" s="663"/>
      <c r="BHH43" s="664"/>
      <c r="BHI43" s="665" t="str">
        <f>IF(BHL43="×",TIME(0,0,0),IF(BHV4="非常勤",BGK43,BGW43))</f>
        <v>　</v>
      </c>
      <c r="BHJ43" s="666"/>
      <c r="BHK43" s="667"/>
      <c r="BHL43" s="265"/>
      <c r="BHM43" s="665" t="str">
        <f>IF(BHP43="×",TIME(0,0,0),IF(BHV4="非常勤",BGN43,BGZ43))</f>
        <v>　</v>
      </c>
      <c r="BHN43" s="666"/>
      <c r="BHO43" s="667"/>
      <c r="BHP43" s="265"/>
      <c r="BHQ43" s="665" t="str">
        <f>IF(BHT43="×",TIME(0,0,0),IF(BHV4="非常勤",BGQ43,BHC43))</f>
        <v>　</v>
      </c>
      <c r="BHR43" s="666"/>
      <c r="BHS43" s="667"/>
      <c r="BHT43" s="265"/>
      <c r="BHU43" s="665" t="str">
        <f>IF(BHX43="×",TIME(0,0,0),IF(BHV4="非常勤",BGT43,BHF43))</f>
        <v>　</v>
      </c>
      <c r="BHV43" s="666"/>
      <c r="BHW43" s="667"/>
      <c r="BHX43" s="265"/>
      <c r="BHY43" s="720"/>
      <c r="BHZ43" s="720"/>
      <c r="BIA43" s="668"/>
      <c r="BIB43" s="670"/>
      <c r="BIC43" s="669"/>
      <c r="BID43" s="671"/>
      <c r="BIE43" s="672"/>
      <c r="BIF43" s="672"/>
      <c r="BIG43" s="673"/>
      <c r="BIH43" s="263">
        <f>'別表_個別勤務状況（1～60）'!$A$43</f>
        <v>29</v>
      </c>
      <c r="BII43" s="264" t="str">
        <f>'別表_個別勤務状況（1～60）'!$B$43</f>
        <v>木</v>
      </c>
      <c r="BIJ43" s="660"/>
      <c r="BIK43" s="661"/>
      <c r="BIL43" s="660"/>
      <c r="BIM43" s="661"/>
      <c r="BIN43" s="660"/>
      <c r="BIO43" s="661"/>
      <c r="BIP43" s="660"/>
      <c r="BIQ43" s="661"/>
      <c r="BIR43" s="662" t="str">
        <f>IFERROR(IF(OR(BII43="日",BII43="祝",BII43=0,BIJ43=""),"　",MAX(IF(AND(BIJ43&lt;=BIR14,BIL43&gt;BIS14),BIS14-BIR14,IF(AND(BIJ43&gt;BIR14,BIL43&lt;=BIS14),BIL43-BIJ43,IF(AND(BIJ43&lt;=BIR14,BIL43&lt;=BIS14),BIL43-BIR14,IF(AND(BIJ43&gt;BIR14,BIL43&gt;BIS14),BIS14-BIJ43,0)))),0)),0)</f>
        <v>　</v>
      </c>
      <c r="BIS43" s="663"/>
      <c r="BIT43" s="664"/>
      <c r="BIU43" s="662" t="str">
        <f>IFERROR(IF(OR(BII43="日",BII43="祝",BII43=0,BIN43=""),"　",MAX(IF(AND(BIN43&gt;BIX14,BIP43&gt;BIV14),0,IF(AND(BIN43&lt;=BIX14,BIN43&gt;BIU14,BIP43&gt;BIV14),BIX14-BIN43,IF(AND(BIN43&lt;=BIX14,BIN43&lt;=BIU14,BIP43&gt;BIV14),BIX14-BIU14,IF(AND(BIN43&gt;BIU14,BIP43&lt;=BIV14),BIP43-BIN43,IF(AND(BIN43&lt;=BIU14,BIP43&lt;=BIV14),BIP43-BIU14,0))))),0)),0)</f>
        <v>　</v>
      </c>
      <c r="BIV43" s="663"/>
      <c r="BIW43" s="664"/>
      <c r="BIX43" s="662" t="str">
        <f>IFERROR(IF(OR(BII43="日",BII43="祝",BII43=0,BIN43=0),"　",MAX(IF(AND(BIN43&lt;=BIX14,BIP43&gt;BIY14),BIY14-BIX14,IF(BIP43&lt;=BIY14,0,IF(AND(BIN43&gt;BIX14,BIP43&gt;BIY14),BIY14-BIN43,0))),0)),0)</f>
        <v>　</v>
      </c>
      <c r="BIY43" s="663"/>
      <c r="BIZ43" s="664"/>
      <c r="BJA43" s="662" t="str">
        <f>IFERROR(IF(OR(BII43="日",BII43="祝",BII43=0,BIN43=0),"　",MAX(IF(BIN43&gt;BJA14,BIP43-BIN43,IF(BIN43&lt;=BJA14,BIP43-BJA14,0)),0)),0)</f>
        <v>　</v>
      </c>
      <c r="BJB43" s="663"/>
      <c r="BJC43" s="664"/>
      <c r="BJD43" s="662" t="str">
        <f>IFERROR(IF(OR(BII43="日",BII43="祝",BII43=0,BIJ43=""),"　",MAX(IF(AND(BIJ43&lt;=BJD14,BIL43&gt;BJE14),BJE14-BJD14,IF(AND(BIJ43&gt;BJD14,BIL43&lt;=BJE14),BIL43-BIJ43,IF(AND(BIJ43&lt;=BJD14,BIL43&lt;=BJE14),BIL43-BJD14,IF(AND(BIJ43&gt;BJD14,BIL43&gt;BJE14),BJE14-BIJ43,0)))),0)),0)</f>
        <v>　</v>
      </c>
      <c r="BJE43" s="663"/>
      <c r="BJF43" s="664"/>
      <c r="BJG43" s="662" t="str">
        <f>IFERROR(IF(OR(BII43="日",BII43="祝",BII43=0,BIN43=0),"　",MAX(IF(AND(BIN43&gt;BJJ14,BIP43&gt;BJH14),0,IF(AND(BIN43&lt;=BJJ14,BIN43&gt;BJG14,BIP43&gt;BJH14),BJJ14-BIN43,IF(AND(BIN43&lt;=BJJ14,BIN43&lt;=BJG14,BIP43&gt;BJH14),BJJ14-BJG14,IF(AND(BIN43&gt;BJG14,BIP43&lt;=BJH14),BIP43-BIN43,IF(AND(BIN43&lt;=BJG14,BIP43&lt;=BJH14),BIP43-BJG14,0))))),0)),0)</f>
        <v>　</v>
      </c>
      <c r="BJH43" s="663"/>
      <c r="BJI43" s="664"/>
      <c r="BJJ43" s="662" t="str">
        <f>IFERROR(IF(OR(BII43="日",BII43="祝",BII43=0,BIN43=0),"　",MAX(IF(AND(BIN43&lt;=BJJ14,BIP43&gt;BJK14),BJK14-BJJ14,IF(BIP43&lt;=BJK14,0,IF(AND(BIN43&gt;BJJ14,BIP43&gt;BJK14),BJK14-BIN43,0))),0)),0)</f>
        <v>　</v>
      </c>
      <c r="BJK43" s="663"/>
      <c r="BJL43" s="664"/>
      <c r="BJM43" s="662" t="str">
        <f t="shared" si="27"/>
        <v>　</v>
      </c>
      <c r="BJN43" s="663"/>
      <c r="BJO43" s="664"/>
      <c r="BJP43" s="665" t="str">
        <f>IF(BJS43="×",TIME(0,0,0),IF(BKC4="非常勤",BIR43,BJD43))</f>
        <v>　</v>
      </c>
      <c r="BJQ43" s="666"/>
      <c r="BJR43" s="667"/>
      <c r="BJS43" s="265"/>
      <c r="BJT43" s="665" t="str">
        <f>IF(BJW43="×",TIME(0,0,0),IF(BKC4="非常勤",BIU43,BJG43))</f>
        <v>　</v>
      </c>
      <c r="BJU43" s="666"/>
      <c r="BJV43" s="667"/>
      <c r="BJW43" s="265"/>
      <c r="BJX43" s="665" t="str">
        <f>IF(BKA43="×",TIME(0,0,0),IF(BKC4="非常勤",BIX43,BJJ43))</f>
        <v>　</v>
      </c>
      <c r="BJY43" s="666"/>
      <c r="BJZ43" s="667"/>
      <c r="BKA43" s="265"/>
      <c r="BKB43" s="665" t="str">
        <f>IF(BKE43="×",TIME(0,0,0),IF(BKC4="非常勤",BJA43,BJM43))</f>
        <v>　</v>
      </c>
      <c r="BKC43" s="666"/>
      <c r="BKD43" s="667"/>
      <c r="BKE43" s="265"/>
      <c r="BKF43" s="720"/>
      <c r="BKG43" s="720"/>
      <c r="BKH43" s="668"/>
      <c r="BKI43" s="670"/>
      <c r="BKJ43" s="669"/>
      <c r="BKK43" s="671"/>
      <c r="BKL43" s="672"/>
      <c r="BKM43" s="672"/>
      <c r="BKN43" s="673"/>
      <c r="BKO43" s="263">
        <f>'別表_個別勤務状況（1～60）'!$A$43</f>
        <v>29</v>
      </c>
      <c r="BKP43" s="264" t="str">
        <f>'別表_個別勤務状況（1～60）'!$B$43</f>
        <v>木</v>
      </c>
      <c r="BKQ43" s="660"/>
      <c r="BKR43" s="661"/>
      <c r="BKS43" s="660"/>
      <c r="BKT43" s="661"/>
      <c r="BKU43" s="660"/>
      <c r="BKV43" s="661"/>
      <c r="BKW43" s="660"/>
      <c r="BKX43" s="661"/>
      <c r="BKY43" s="662" t="str">
        <f>IFERROR(IF(OR(BKP43="日",BKP43="祝",BKP43=0,BKQ43=""),"　",MAX(IF(AND(BKQ43&lt;=BKY14,BKS43&gt;BKZ14),BKZ14-BKY14,IF(AND(BKQ43&gt;BKY14,BKS43&lt;=BKZ14),BKS43-BKQ43,IF(AND(BKQ43&lt;=BKY14,BKS43&lt;=BKZ14),BKS43-BKY14,IF(AND(BKQ43&gt;BKY14,BKS43&gt;BKZ14),BKZ14-BKQ43,0)))),0)),0)</f>
        <v>　</v>
      </c>
      <c r="BKZ43" s="663"/>
      <c r="BLA43" s="664"/>
      <c r="BLB43" s="662" t="str">
        <f>IFERROR(IF(OR(BKP43="日",BKP43="祝",BKP43=0,BKU43=""),"　",MAX(IF(AND(BKU43&gt;BLE14,BKW43&gt;BLC14),0,IF(AND(BKU43&lt;=BLE14,BKU43&gt;BLB14,BKW43&gt;BLC14),BLE14-BKU43,IF(AND(BKU43&lt;=BLE14,BKU43&lt;=BLB14,BKW43&gt;BLC14),BLE14-BLB14,IF(AND(BKU43&gt;BLB14,BKW43&lt;=BLC14),BKW43-BKU43,IF(AND(BKU43&lt;=BLB14,BKW43&lt;=BLC14),BKW43-BLB14,0))))),0)),0)</f>
        <v>　</v>
      </c>
      <c r="BLC43" s="663"/>
      <c r="BLD43" s="664"/>
      <c r="BLE43" s="662" t="str">
        <f>IFERROR(IF(OR(BKP43="日",BKP43="祝",BKP43=0,BKU43=0),"　",MAX(IF(AND(BKU43&lt;=BLE14,BKW43&gt;BLF14),BLF14-BLE14,IF(BKW43&lt;=BLF14,0,IF(AND(BKU43&gt;BLE14,BKW43&gt;BLF14),BLF14-BKU43,0))),0)),0)</f>
        <v>　</v>
      </c>
      <c r="BLF43" s="663"/>
      <c r="BLG43" s="664"/>
      <c r="BLH43" s="662" t="str">
        <f>IFERROR(IF(OR(BKP43="日",BKP43="祝",BKP43=0,BKU43=0),"　",MAX(IF(BKU43&gt;BLH14,BKW43-BKU43,IF(BKU43&lt;=BLH14,BKW43-BLH14,0)),0)),0)</f>
        <v>　</v>
      </c>
      <c r="BLI43" s="663"/>
      <c r="BLJ43" s="664"/>
      <c r="BLK43" s="662" t="str">
        <f>IFERROR(IF(OR(BKP43="日",BKP43="祝",BKP43=0,BKQ43=""),"　",MAX(IF(AND(BKQ43&lt;=BLK14,BKS43&gt;BLL14),BLL14-BLK14,IF(AND(BKQ43&gt;BLK14,BKS43&lt;=BLL14),BKS43-BKQ43,IF(AND(BKQ43&lt;=BLK14,BKS43&lt;=BLL14),BKS43-BLK14,IF(AND(BKQ43&gt;BLK14,BKS43&gt;BLL14),BLL14-BKQ43,0)))),0)),0)</f>
        <v>　</v>
      </c>
      <c r="BLL43" s="663"/>
      <c r="BLM43" s="664"/>
      <c r="BLN43" s="662" t="str">
        <f>IFERROR(IF(OR(BKP43="日",BKP43="祝",BKP43=0,BKU43=0),"　",MAX(IF(AND(BKU43&gt;BLQ14,BKW43&gt;BLO14),0,IF(AND(BKU43&lt;=BLQ14,BKU43&gt;BLN14,BKW43&gt;BLO14),BLQ14-BKU43,IF(AND(BKU43&lt;=BLQ14,BKU43&lt;=BLN14,BKW43&gt;BLO14),BLQ14-BLN14,IF(AND(BKU43&gt;BLN14,BKW43&lt;=BLO14),BKW43-BKU43,IF(AND(BKU43&lt;=BLN14,BKW43&lt;=BLO14),BKW43-BLN14,0))))),0)),0)</f>
        <v>　</v>
      </c>
      <c r="BLO43" s="663"/>
      <c r="BLP43" s="664"/>
      <c r="BLQ43" s="662" t="str">
        <f>IFERROR(IF(OR(BKP43="日",BKP43="祝",BKP43=0,BKU43=0),"　",MAX(IF(AND(BKU43&lt;=BLQ14,BKW43&gt;BLR14),BLR14-BLQ14,IF(BKW43&lt;=BLR14,0,IF(AND(BKU43&gt;BLQ14,BKW43&gt;BLR14),BLR14-BKU43,0))),0)),0)</f>
        <v>　</v>
      </c>
      <c r="BLR43" s="663"/>
      <c r="BLS43" s="664"/>
      <c r="BLT43" s="662" t="str">
        <f t="shared" si="28"/>
        <v>　</v>
      </c>
      <c r="BLU43" s="663"/>
      <c r="BLV43" s="664"/>
      <c r="BLW43" s="665" t="str">
        <f>IF(BLZ43="×",TIME(0,0,0),IF(BMJ4="非常勤",BKY43,BLK43))</f>
        <v>　</v>
      </c>
      <c r="BLX43" s="666"/>
      <c r="BLY43" s="667"/>
      <c r="BLZ43" s="265"/>
      <c r="BMA43" s="665" t="str">
        <f>IF(BMD43="×",TIME(0,0,0),IF(BMJ4="非常勤",BLB43,BLN43))</f>
        <v>　</v>
      </c>
      <c r="BMB43" s="666"/>
      <c r="BMC43" s="667"/>
      <c r="BMD43" s="265"/>
      <c r="BME43" s="665" t="str">
        <f>IF(BMH43="×",TIME(0,0,0),IF(BMJ4="非常勤",BLE43,BLQ43))</f>
        <v>　</v>
      </c>
      <c r="BMF43" s="666"/>
      <c r="BMG43" s="667"/>
      <c r="BMH43" s="265"/>
      <c r="BMI43" s="665" t="str">
        <f>IF(BML43="×",TIME(0,0,0),IF(BMJ4="非常勤",BLH43,BLT43))</f>
        <v>　</v>
      </c>
      <c r="BMJ43" s="666"/>
      <c r="BMK43" s="667"/>
      <c r="BML43" s="265"/>
      <c r="BMM43" s="720"/>
      <c r="BMN43" s="720"/>
      <c r="BMO43" s="668"/>
      <c r="BMP43" s="670"/>
      <c r="BMQ43" s="669"/>
      <c r="BMR43" s="671"/>
      <c r="BMS43" s="672"/>
      <c r="BMT43" s="672"/>
      <c r="BMU43" s="673"/>
      <c r="BMV43" s="263">
        <f>'別表_個別勤務状況（1～60）'!$A$43</f>
        <v>29</v>
      </c>
      <c r="BMW43" s="264" t="str">
        <f>'別表_個別勤務状況（1～60）'!$B$43</f>
        <v>木</v>
      </c>
      <c r="BMX43" s="660"/>
      <c r="BMY43" s="661"/>
      <c r="BMZ43" s="660"/>
      <c r="BNA43" s="661"/>
      <c r="BNB43" s="660"/>
      <c r="BNC43" s="661"/>
      <c r="BND43" s="660"/>
      <c r="BNE43" s="661"/>
      <c r="BNF43" s="662" t="str">
        <f>IFERROR(IF(OR(BMW43="日",BMW43="祝",BMW43=0,BMX43=""),"　",MAX(IF(AND(BMX43&lt;=BNF14,BMZ43&gt;BNG14),BNG14-BNF14,IF(AND(BMX43&gt;BNF14,BMZ43&lt;=BNG14),BMZ43-BMX43,IF(AND(BMX43&lt;=BNF14,BMZ43&lt;=BNG14),BMZ43-BNF14,IF(AND(BMX43&gt;BNF14,BMZ43&gt;BNG14),BNG14-BMX43,0)))),0)),0)</f>
        <v>　</v>
      </c>
      <c r="BNG43" s="663"/>
      <c r="BNH43" s="664"/>
      <c r="BNI43" s="662" t="str">
        <f>IFERROR(IF(OR(BMW43="日",BMW43="祝",BMW43=0,BNB43=""),"　",MAX(IF(AND(BNB43&gt;BNL14,BND43&gt;BNJ14),0,IF(AND(BNB43&lt;=BNL14,BNB43&gt;BNI14,BND43&gt;BNJ14),BNL14-BNB43,IF(AND(BNB43&lt;=BNL14,BNB43&lt;=BNI14,BND43&gt;BNJ14),BNL14-BNI14,IF(AND(BNB43&gt;BNI14,BND43&lt;=BNJ14),BND43-BNB43,IF(AND(BNB43&lt;=BNI14,BND43&lt;=BNJ14),BND43-BNI14,0))))),0)),0)</f>
        <v>　</v>
      </c>
      <c r="BNJ43" s="663"/>
      <c r="BNK43" s="664"/>
      <c r="BNL43" s="662" t="str">
        <f>IFERROR(IF(OR(BMW43="日",BMW43="祝",BMW43=0,BNB43=0),"　",MAX(IF(AND(BNB43&lt;=BNL14,BND43&gt;BNM14),BNM14-BNL14,IF(BND43&lt;=BNM14,0,IF(AND(BNB43&gt;BNL14,BND43&gt;BNM14),BNM14-BNB43,0))),0)),0)</f>
        <v>　</v>
      </c>
      <c r="BNM43" s="663"/>
      <c r="BNN43" s="664"/>
      <c r="BNO43" s="662" t="str">
        <f>IFERROR(IF(OR(BMW43="日",BMW43="祝",BMW43=0,BNB43=0),"　",MAX(IF(BNB43&gt;BNO14,BND43-BNB43,IF(BNB43&lt;=BNO14,BND43-BNO14,0)),0)),0)</f>
        <v>　</v>
      </c>
      <c r="BNP43" s="663"/>
      <c r="BNQ43" s="664"/>
      <c r="BNR43" s="662" t="str">
        <f>IFERROR(IF(OR(BMW43="日",BMW43="祝",BMW43=0,BMX43=""),"　",MAX(IF(AND(BMX43&lt;=BNR14,BMZ43&gt;BNS14),BNS14-BNR14,IF(AND(BMX43&gt;BNR14,BMZ43&lt;=BNS14),BMZ43-BMX43,IF(AND(BMX43&lt;=BNR14,BMZ43&lt;=BNS14),BMZ43-BNR14,IF(AND(BMX43&gt;BNR14,BMZ43&gt;BNS14),BNS14-BMX43,0)))),0)),0)</f>
        <v>　</v>
      </c>
      <c r="BNS43" s="663"/>
      <c r="BNT43" s="664"/>
      <c r="BNU43" s="662" t="str">
        <f>IFERROR(IF(OR(BMW43="日",BMW43="祝",BMW43=0,BNB43=0),"　",MAX(IF(AND(BNB43&gt;BNX14,BND43&gt;BNV14),0,IF(AND(BNB43&lt;=BNX14,BNB43&gt;BNU14,BND43&gt;BNV14),BNX14-BNB43,IF(AND(BNB43&lt;=BNX14,BNB43&lt;=BNU14,BND43&gt;BNV14),BNX14-BNU14,IF(AND(BNB43&gt;BNU14,BND43&lt;=BNV14),BND43-BNB43,IF(AND(BNB43&lt;=BNU14,BND43&lt;=BNV14),BND43-BNU14,0))))),0)),0)</f>
        <v>　</v>
      </c>
      <c r="BNV43" s="663"/>
      <c r="BNW43" s="664"/>
      <c r="BNX43" s="662" t="str">
        <f>IFERROR(IF(OR(BMW43="日",BMW43="祝",BMW43=0,BNB43=0),"　",MAX(IF(AND(BNB43&lt;=BNX14,BND43&gt;BNY14),BNY14-BNX14,IF(BND43&lt;=BNY14,0,IF(AND(BNB43&gt;BNX14,BND43&gt;BNY14),BNY14-BNB43,0))),0)),0)</f>
        <v>　</v>
      </c>
      <c r="BNY43" s="663"/>
      <c r="BNZ43" s="664"/>
      <c r="BOA43" s="662" t="str">
        <f t="shared" si="29"/>
        <v>　</v>
      </c>
      <c r="BOB43" s="663"/>
      <c r="BOC43" s="664"/>
      <c r="BOD43" s="665" t="str">
        <f>IF(BOG43="×",TIME(0,0,0),IF(BOQ4="非常勤",BNF43,BNR43))</f>
        <v>　</v>
      </c>
      <c r="BOE43" s="666"/>
      <c r="BOF43" s="667"/>
      <c r="BOG43" s="265"/>
      <c r="BOH43" s="665" t="str">
        <f>IF(BOK43="×",TIME(0,0,0),IF(BOQ4="非常勤",BNI43,BNU43))</f>
        <v>　</v>
      </c>
      <c r="BOI43" s="666"/>
      <c r="BOJ43" s="667"/>
      <c r="BOK43" s="265"/>
      <c r="BOL43" s="665" t="str">
        <f>IF(BOO43="×",TIME(0,0,0),IF(BOQ4="非常勤",BNL43,BNX43))</f>
        <v>　</v>
      </c>
      <c r="BOM43" s="666"/>
      <c r="BON43" s="667"/>
      <c r="BOO43" s="265"/>
      <c r="BOP43" s="665" t="str">
        <f>IF(BOS43="×",TIME(0,0,0),IF(BOQ4="非常勤",BNO43,BOA43))</f>
        <v>　</v>
      </c>
      <c r="BOQ43" s="666"/>
      <c r="BOR43" s="667"/>
      <c r="BOS43" s="265"/>
      <c r="BOT43" s="720"/>
      <c r="BOU43" s="720"/>
      <c r="BOV43" s="668"/>
      <c r="BOW43" s="670"/>
      <c r="BOX43" s="669"/>
      <c r="BOY43" s="671"/>
      <c r="BOZ43" s="672"/>
      <c r="BPA43" s="672"/>
      <c r="BPB43" s="673"/>
    </row>
    <row r="44" spans="1:1770" ht="15" customHeight="1">
      <c r="A44" s="263">
        <f>'別表_個別勤務状況（1～60）'!$A$44</f>
        <v>30</v>
      </c>
      <c r="B44" s="264" t="str">
        <f>'別表_個別勤務状況（1～60）'!$B$44</f>
        <v>金</v>
      </c>
      <c r="C44" s="575"/>
      <c r="D44" s="575"/>
      <c r="E44" s="575"/>
      <c r="F44" s="575"/>
      <c r="G44" s="575"/>
      <c r="H44" s="575"/>
      <c r="I44" s="575"/>
      <c r="J44" s="575"/>
      <c r="K44" s="662" t="str">
        <f>IFERROR(IF(OR(B44="日",B44="祝",B44=0,C44=""),"　",MAX(IF(AND(C44&lt;=K14,E44&gt;L14),L14-K14,IF(AND(C44&gt;K14,E44&lt;=L14),E44-C44,IF(AND(C44&lt;=K14,E44&lt;=L14),E44-K14,IF(AND(C44&gt;K14,E44&gt;L14),L14-C44,0)))),0)),0)</f>
        <v>　</v>
      </c>
      <c r="L44" s="663"/>
      <c r="M44" s="664"/>
      <c r="N44" s="662" t="str">
        <f>IFERROR(IF(OR(B44="日",B44="祝",B44=0,G44=""),"　",MAX(IF(AND(G44&gt;Q14,I44&gt;O14),0,IF(AND(G44&lt;=Q14,G44&gt;N14,I44&gt;O14),Q14-G44,IF(AND(G44&lt;=Q14,G44&lt;=N14,I44&gt;O14),Q14-N14,IF(AND(G44&gt;N14,I44&lt;=O14),I44-G44,IF(AND(G44&lt;=N14,I44&lt;=O14),I44-N14,0))))),0)),0)</f>
        <v>　</v>
      </c>
      <c r="O44" s="663"/>
      <c r="P44" s="664"/>
      <c r="Q44" s="662" t="str">
        <f>IFERROR(IF(OR(B44="日",B44="祝",B44=0,G44=0),"　",MAX(IF(AND(G44&lt;=Q14,I44&gt;R14),R14-Q14,IF(I44&lt;=R14,0,IF(AND(G44&gt;Q14,I44&gt;R14),R14-G44,0))),0)),0)</f>
        <v>　</v>
      </c>
      <c r="R44" s="663"/>
      <c r="S44" s="664"/>
      <c r="T44" s="662" t="str">
        <f>IFERROR(IF(OR(B44="日",B44="祝",B44=0,G44=0),"　",MAX(IF(G44&gt;T14,I44-G44,IF(G44&lt;=T14,I44-T14,0)),0)),0)</f>
        <v>　</v>
      </c>
      <c r="U44" s="663"/>
      <c r="V44" s="664"/>
      <c r="W44" s="730" t="str">
        <f>IFERROR(IF(OR(B44="日",B44="祝",B44=0,C44=""),"　",MAX(IF(AND(C44&lt;=W14,E44&gt;X14),X14-W14,IF(AND(C44&gt;W14,E44&lt;=X14),E44-C44,IF(AND(C44&lt;=W14,E44&lt;=X14),E44-W14,IF(AND(C44&gt;W14,E44&gt;X14),X14-C44,0)))),0)),0)</f>
        <v>　</v>
      </c>
      <c r="X44" s="731"/>
      <c r="Y44" s="731"/>
      <c r="Z44" s="730" t="str">
        <f>IFERROR(IF(OR(B44="日",B44="祝",B44=0,G44=0),"　",MAX(IF(AND(G44&gt;AC14,I44&gt;AA14),0,IF(AND(G44&lt;=AC14,G44&gt;Z14,I44&gt;AA14),AC14-G44,IF(AND(G44&lt;=AC14,G44&lt;=Z14,I44&gt;AA14),AC14-Z14,IF(AND(G44&gt;Z14,I44&lt;=AA14),I44-G44,IF(AND(G44&lt;=Z14,I44&lt;=AA14),I44-Z14,0))))),0)),0)</f>
        <v>　</v>
      </c>
      <c r="AA44" s="730"/>
      <c r="AB44" s="730"/>
      <c r="AC44" s="730" t="str">
        <f>IFERROR(IF(OR(B44="日",B44="祝",B44=0,G44=0),"　",MAX(IF(AND(G44&lt;=AC14,I44&gt;AD14),AD14-AC14,IF(I44&lt;=AD14,0,IF(AND(G44&gt;AC14,I44&gt;AD14),AD14-G44,0))),0)),0)</f>
        <v>　</v>
      </c>
      <c r="AD44" s="731"/>
      <c r="AE44" s="731"/>
      <c r="AF44" s="730" t="str">
        <f t="shared" si="0"/>
        <v>　</v>
      </c>
      <c r="AG44" s="731"/>
      <c r="AH44" s="731"/>
      <c r="AI44" s="565" t="str">
        <f>IF(AL44="×",TIME(0,0,0),IF(AV4="非常勤",K44,W44))</f>
        <v>　</v>
      </c>
      <c r="AJ44" s="566"/>
      <c r="AK44" s="566"/>
      <c r="AL44" s="265"/>
      <c r="AM44" s="565" t="str">
        <f>IF(AP44="×",TIME(0,0,0),IF(AV4="非常勤",N44,Z44))</f>
        <v>　</v>
      </c>
      <c r="AN44" s="566"/>
      <c r="AO44" s="566"/>
      <c r="AP44" s="265"/>
      <c r="AQ44" s="565" t="str">
        <f>IF(AT44="×",TIME(0,0,0),IF(AV4="非常勤",Q44,AC44))</f>
        <v>　</v>
      </c>
      <c r="AR44" s="566"/>
      <c r="AS44" s="566"/>
      <c r="AT44" s="265"/>
      <c r="AU44" s="565" t="str">
        <f>IF(AX44="×",TIME(0,0,0),IF(AV4="非常勤",T44,AF44))</f>
        <v>　</v>
      </c>
      <c r="AV44" s="566"/>
      <c r="AW44" s="567"/>
      <c r="AX44" s="265"/>
      <c r="AY44" s="720"/>
      <c r="AZ44" s="720"/>
      <c r="BA44" s="668"/>
      <c r="BB44" s="670"/>
      <c r="BC44" s="669"/>
      <c r="BD44" s="671"/>
      <c r="BE44" s="672"/>
      <c r="BF44" s="672"/>
      <c r="BG44" s="673"/>
      <c r="BH44" s="263">
        <f>'別表_個別勤務状況（1～60）'!$A$44</f>
        <v>30</v>
      </c>
      <c r="BI44" s="264" t="str">
        <f>'別表_個別勤務状況（1～60）'!$B$44</f>
        <v>金</v>
      </c>
      <c r="BJ44" s="575"/>
      <c r="BK44" s="575"/>
      <c r="BL44" s="575"/>
      <c r="BM44" s="575"/>
      <c r="BN44" s="575"/>
      <c r="BO44" s="575"/>
      <c r="BP44" s="575"/>
      <c r="BQ44" s="575"/>
      <c r="BR44" s="662" t="str">
        <f>IFERROR(IF(OR(BI44="日",BI44="祝",BI44=0,BJ44=""),"　",MAX(IF(AND(BJ44&lt;=BR14,BL44&gt;BS14),BS14-BR14,IF(AND(BJ44&gt;BR14,BL44&lt;=BS14),BL44-BJ44,IF(AND(BJ44&lt;=BR14,BL44&lt;=BS14),BL44-BR14,IF(AND(BJ44&gt;BR14,BL44&gt;BS14),BS14-BJ44,0)))),0)),0)</f>
        <v>　</v>
      </c>
      <c r="BS44" s="663"/>
      <c r="BT44" s="664"/>
      <c r="BU44" s="662" t="str">
        <f>IFERROR(IF(OR(BI44="日",BI44="祝",BI44=0,BN44=""),"　",MAX(IF(AND(BN44&gt;BX14,BP44&gt;BV14),0,IF(AND(BN44&lt;=BX14,BN44&gt;BU14,BP44&gt;BV14),BX14-BN44,IF(AND(BN44&lt;=BX14,BN44&lt;=BU14,BP44&gt;BV14),BX14-BU14,IF(AND(BN44&gt;BU14,BP44&lt;=BV14),BP44-BN44,IF(AND(BN44&lt;=BU14,BP44&lt;=BV14),BP44-BU14,0))))),0)),0)</f>
        <v>　</v>
      </c>
      <c r="BV44" s="663"/>
      <c r="BW44" s="664"/>
      <c r="BX44" s="662" t="str">
        <f>IFERROR(IF(OR(BI44="日",BI44="祝",BI44=0,BN44=0),"　",MAX(IF(AND(BN44&lt;=BX14,BP44&gt;BY14),BY14-BX14,IF(BP44&lt;=BY14,0,IF(AND(BN44&gt;BX14,BP44&gt;BY14),BY14-BN44,0))),0)),0)</f>
        <v>　</v>
      </c>
      <c r="BY44" s="663"/>
      <c r="BZ44" s="664"/>
      <c r="CA44" s="662" t="str">
        <f>IFERROR(IF(OR(BI44="日",BI44="祝",BI44=0,BN44=0),"　",MAX(IF(BN44&gt;CA14,BP44-BN44,IF(BN44&lt;=CA14,BP44-CA14,0)),0)),0)</f>
        <v>　</v>
      </c>
      <c r="CB44" s="663"/>
      <c r="CC44" s="664"/>
      <c r="CD44" s="730" t="str">
        <f>IFERROR(IF(OR(BI44="日",BI44="祝",BI44=0,BJ44=""),"　",MAX(IF(AND(BJ44&lt;=CD14,BL44&gt;CE14),CE14-CD14,IF(AND(BJ44&gt;CD14,BL44&lt;=CE14),BL44-BJ44,IF(AND(BJ44&lt;=CD14,BL44&lt;=CE14),BL44-CD14,IF(AND(BJ44&gt;CD14,BL44&gt;CE14),CE14-BJ44,0)))),0)),0)</f>
        <v>　</v>
      </c>
      <c r="CE44" s="731"/>
      <c r="CF44" s="731"/>
      <c r="CG44" s="730" t="str">
        <f>IFERROR(IF(OR(BI44="日",BI44="祝",BI44=0,BN44=0),"　",MAX(IF(AND(BN44&gt;CJ14,BP44&gt;CH14),0,IF(AND(BN44&lt;=CJ14,BN44&gt;CG14,BP44&gt;CH14),CJ14-BN44,IF(AND(BN44&lt;=CJ14,BN44&lt;=CG14,BP44&gt;CH14),CJ14-CG14,IF(AND(BN44&gt;CG14,BP44&lt;=CH14),BP44-BN44,IF(AND(BN44&lt;=CG14,BP44&lt;=CH14),BP44-CG14,0))))),0)),0)</f>
        <v>　</v>
      </c>
      <c r="CH44" s="730"/>
      <c r="CI44" s="730"/>
      <c r="CJ44" s="730" t="str">
        <f>IFERROR(IF(OR(BI44="日",BI44="祝",BI44=0,BN44=0),"　",MAX(IF(AND(BN44&lt;=CJ14,BP44&gt;CK14),CK14-CJ14,IF(BP44&lt;=CK14,0,IF(AND(BN44&gt;CJ14,BP44&gt;CK14),CK14-BN44,0))),0)),0)</f>
        <v>　</v>
      </c>
      <c r="CK44" s="731"/>
      <c r="CL44" s="731"/>
      <c r="CM44" s="730" t="str">
        <f t="shared" si="1"/>
        <v>　</v>
      </c>
      <c r="CN44" s="731"/>
      <c r="CO44" s="731"/>
      <c r="CP44" s="565" t="str">
        <f>IF(CS44="×",TIME(0,0,0),IF(DC4="非常勤",BR44,CD44))</f>
        <v>　</v>
      </c>
      <c r="CQ44" s="566"/>
      <c r="CR44" s="566"/>
      <c r="CS44" s="265"/>
      <c r="CT44" s="565" t="str">
        <f>IF(CW44="×",TIME(0,0,0),IF(DC4="非常勤",BU44,CG44))</f>
        <v>　</v>
      </c>
      <c r="CU44" s="566"/>
      <c r="CV44" s="566"/>
      <c r="CW44" s="265"/>
      <c r="CX44" s="565" t="str">
        <f>IF(DA44="×",TIME(0,0,0),IF(DC4="非常勤",BX44,CJ44))</f>
        <v>　</v>
      </c>
      <c r="CY44" s="566"/>
      <c r="CZ44" s="566"/>
      <c r="DA44" s="265"/>
      <c r="DB44" s="565" t="str">
        <f>IF(DE44="×",TIME(0,0,0),IF(DC4="非常勤",CA44,CM44))</f>
        <v>　</v>
      </c>
      <c r="DC44" s="566"/>
      <c r="DD44" s="567"/>
      <c r="DE44" s="265"/>
      <c r="DF44" s="720"/>
      <c r="DG44" s="720"/>
      <c r="DH44" s="668"/>
      <c r="DI44" s="670"/>
      <c r="DJ44" s="669"/>
      <c r="DK44" s="671"/>
      <c r="DL44" s="672"/>
      <c r="DM44" s="672"/>
      <c r="DN44" s="673"/>
      <c r="DO44" s="263">
        <f>'別表_個別勤務状況（1～60）'!$A$44</f>
        <v>30</v>
      </c>
      <c r="DP44" s="264" t="str">
        <f>'別表_個別勤務状況（1～60）'!$B$44</f>
        <v>金</v>
      </c>
      <c r="DQ44" s="575"/>
      <c r="DR44" s="575"/>
      <c r="DS44" s="575"/>
      <c r="DT44" s="575"/>
      <c r="DU44" s="575"/>
      <c r="DV44" s="575"/>
      <c r="DW44" s="575"/>
      <c r="DX44" s="575"/>
      <c r="DY44" s="662" t="str">
        <f>IFERROR(IF(OR(DP44="日",DP44="祝",DP44=0,DQ44=""),"　",MAX(IF(AND(DQ44&lt;=DY14,DS44&gt;DZ14),DZ14-DY14,IF(AND(DQ44&gt;DY14,DS44&lt;=DZ14),DS44-DQ44,IF(AND(DQ44&lt;=DY14,DS44&lt;=DZ14),DS44-DY14,IF(AND(DQ44&gt;DY14,DS44&gt;DZ14),DZ14-DQ44,0)))),0)),0)</f>
        <v>　</v>
      </c>
      <c r="DZ44" s="663"/>
      <c r="EA44" s="664"/>
      <c r="EB44" s="662" t="str">
        <f>IFERROR(IF(OR(DP44="日",DP44="祝",DP44=0,DU44=""),"　",MAX(IF(AND(DU44&gt;EE14,DW44&gt;EC14),0,IF(AND(DU44&lt;=EE14,DU44&gt;EB14,DW44&gt;EC14),EE14-DU44,IF(AND(DU44&lt;=EE14,DU44&lt;=EB14,DW44&gt;EC14),EE14-EB14,IF(AND(DU44&gt;EB14,DW44&lt;=EC14),DW44-DU44,IF(AND(DU44&lt;=EB14,DW44&lt;=EC14),DW44-EB14,0))))),0)),0)</f>
        <v>　</v>
      </c>
      <c r="EC44" s="663"/>
      <c r="ED44" s="664"/>
      <c r="EE44" s="662" t="str">
        <f>IFERROR(IF(OR(DP44="日",DP44="祝",DP44=0,DU44=0),"　",MAX(IF(AND(DU44&lt;=EE14,DW44&gt;EF14),EF14-EE14,IF(DW44&lt;=EF14,0,IF(AND(DU44&gt;EE14,DW44&gt;EF14),EF14-DU44,0))),0)),0)</f>
        <v>　</v>
      </c>
      <c r="EF44" s="663"/>
      <c r="EG44" s="664"/>
      <c r="EH44" s="662" t="str">
        <f>IFERROR(IF(OR(DP44="日",DP44="祝",DP44=0,DU44=0),"　",MAX(IF(DU44&gt;EH14,DW44-DU44,IF(DU44&lt;=EH14,DW44-EH14,0)),0)),0)</f>
        <v>　</v>
      </c>
      <c r="EI44" s="663"/>
      <c r="EJ44" s="664"/>
      <c r="EK44" s="730" t="str">
        <f>IFERROR(IF(OR(DP44="日",DP44="祝",DP44=0,DQ44=""),"　",MAX(IF(AND(DQ44&lt;=EK14,DS44&gt;EL14),EL14-EK14,IF(AND(DQ44&gt;EK14,DS44&lt;=EL14),DS44-DQ44,IF(AND(DQ44&lt;=EK14,DS44&lt;=EL14),DS44-EK14,IF(AND(DQ44&gt;EK14,DS44&gt;EL14),EL14-DQ44,0)))),0)),0)</f>
        <v>　</v>
      </c>
      <c r="EL44" s="731"/>
      <c r="EM44" s="731"/>
      <c r="EN44" s="730" t="str">
        <f>IFERROR(IF(OR(DP44="日",DP44="祝",DP44=0,DU44=0),"　",MAX(IF(AND(DU44&gt;EQ14,DW44&gt;EO14),0,IF(AND(DU44&lt;=EQ14,DU44&gt;EN14,DW44&gt;EO14),EQ14-DU44,IF(AND(DU44&lt;=EQ14,DU44&lt;=EN14,DW44&gt;EO14),EQ14-EN14,IF(AND(DU44&gt;EN14,DW44&lt;=EO14),DW44-DU44,IF(AND(DU44&lt;=EN14,DW44&lt;=EO14),DW44-EN14,0))))),0)),0)</f>
        <v>　</v>
      </c>
      <c r="EO44" s="730"/>
      <c r="EP44" s="730"/>
      <c r="EQ44" s="730" t="str">
        <f>IFERROR(IF(OR(DP44="日",DP44="祝",DP44=0,DU44=0),"　",MAX(IF(AND(DU44&lt;=EQ14,DW44&gt;ER14),ER14-EQ14,IF(DW44&lt;=ER14,0,IF(AND(DU44&gt;EQ14,DW44&gt;ER14),ER14-DU44,0))),0)),0)</f>
        <v>　</v>
      </c>
      <c r="ER44" s="731"/>
      <c r="ES44" s="731"/>
      <c r="ET44" s="730" t="str">
        <f t="shared" si="2"/>
        <v>　</v>
      </c>
      <c r="EU44" s="731"/>
      <c r="EV44" s="731"/>
      <c r="EW44" s="565" t="str">
        <f>IF(EZ44="×",TIME(0,0,0),IF(FJ4="非常勤",DY44,EK44))</f>
        <v>　</v>
      </c>
      <c r="EX44" s="566"/>
      <c r="EY44" s="566"/>
      <c r="EZ44" s="265"/>
      <c r="FA44" s="565" t="str">
        <f>IF(FD44="×",TIME(0,0,0),IF(FJ4="非常勤",EB44,EN44))</f>
        <v>　</v>
      </c>
      <c r="FB44" s="566"/>
      <c r="FC44" s="566"/>
      <c r="FD44" s="265"/>
      <c r="FE44" s="565" t="str">
        <f>IF(FH44="×",TIME(0,0,0),IF(FJ4="非常勤",EE44,EQ44))</f>
        <v>　</v>
      </c>
      <c r="FF44" s="566"/>
      <c r="FG44" s="566"/>
      <c r="FH44" s="265"/>
      <c r="FI44" s="565" t="str">
        <f>IF(FL44="×",TIME(0,0,0),IF(FJ4="非常勤",EH44,ET44))</f>
        <v>　</v>
      </c>
      <c r="FJ44" s="566"/>
      <c r="FK44" s="567"/>
      <c r="FL44" s="265"/>
      <c r="FM44" s="720"/>
      <c r="FN44" s="720"/>
      <c r="FO44" s="668"/>
      <c r="FP44" s="670"/>
      <c r="FQ44" s="669"/>
      <c r="FR44" s="671"/>
      <c r="FS44" s="672"/>
      <c r="FT44" s="672"/>
      <c r="FU44" s="673"/>
      <c r="FV44" s="263">
        <f>'別表_個別勤務状況（1～60）'!$A$44</f>
        <v>30</v>
      </c>
      <c r="FW44" s="264" t="str">
        <f>'別表_個別勤務状況（1～60）'!$B$44</f>
        <v>金</v>
      </c>
      <c r="FX44" s="575"/>
      <c r="FY44" s="575"/>
      <c r="FZ44" s="660"/>
      <c r="GA44" s="661"/>
      <c r="GB44" s="660"/>
      <c r="GC44" s="661"/>
      <c r="GD44" s="660"/>
      <c r="GE44" s="661"/>
      <c r="GF44" s="662" t="str">
        <f>IFERROR(IF(OR(FW44="日",FW44="祝",FW44=0,FX44=""),"　",MAX(IF(AND(FX44&lt;=GF14,FZ44&gt;GG14),GG14-GF14,IF(AND(FX44&gt;GF14,FZ44&lt;=GG14),FZ44-FX44,IF(AND(FX44&lt;=GF14,FZ44&lt;=GG14),FZ44-GF14,IF(AND(FX44&gt;GF14,FZ44&gt;GG14),GG14-FX44,0)))),0)),0)</f>
        <v>　</v>
      </c>
      <c r="GG44" s="663"/>
      <c r="GH44" s="664"/>
      <c r="GI44" s="662" t="str">
        <f>IFERROR(IF(OR(FW44="日",FW44="祝",FW44=0,GB44=""),"　",MAX(IF(AND(GB44&gt;GL14,GD44&gt;GJ14),0,IF(AND(GB44&lt;=GL14,GB44&gt;GI14,GD44&gt;GJ14),GL14-GB44,IF(AND(GB44&lt;=GL14,GB44&lt;=GI14,GD44&gt;GJ14),GL14-GI14,IF(AND(GB44&gt;GI14,GD44&lt;=GJ14),GD44-GB44,IF(AND(GB44&lt;=GI14,GD44&lt;=GJ14),GD44-GI14,0))))),0)),0)</f>
        <v>　</v>
      </c>
      <c r="GJ44" s="663"/>
      <c r="GK44" s="664"/>
      <c r="GL44" s="662" t="str">
        <f>IFERROR(IF(OR(FW44="日",FW44="祝",FW44=0,GB44=0),"　",MAX(IF(AND(GB44&lt;=GL14,GD44&gt;GM14),GM14-GL14,IF(GD44&lt;=GM14,0,IF(AND(GB44&gt;GL14,GD44&gt;GM14),GM14-GB44,0))),0)),0)</f>
        <v>　</v>
      </c>
      <c r="GM44" s="663"/>
      <c r="GN44" s="664"/>
      <c r="GO44" s="662" t="str">
        <f>IFERROR(IF(OR(FW44="日",FW44="祝",FW44=0,GB44=0),"　",MAX(IF(GB44&gt;GO14,GD44-GB44,IF(GB44&lt;=GO14,GD44-GO14,0)),0)),0)</f>
        <v>　</v>
      </c>
      <c r="GP44" s="663"/>
      <c r="GQ44" s="664"/>
      <c r="GR44" s="730" t="str">
        <f>IFERROR(IF(OR(FW44="日",FW44="祝",FW44=0,FX44=""),"　",MAX(IF(AND(FX44&lt;=GR14,FZ44&gt;GS14),GS14-GR14,IF(AND(FX44&gt;GR14,FZ44&lt;=GS14),FZ44-FX44,IF(AND(FX44&lt;=GR14,FZ44&lt;=GS14),FZ44-GR14,IF(AND(FX44&gt;GR14,FZ44&gt;GS14),GS14-FX44,0)))),0)),0)</f>
        <v>　</v>
      </c>
      <c r="GS44" s="731"/>
      <c r="GT44" s="731"/>
      <c r="GU44" s="730" t="str">
        <f>IFERROR(IF(OR(FW44="日",FW44="祝",FW44=0,GB44=0),"　",MAX(IF(AND(GB44&gt;GX14,GD44&gt;GV14),0,IF(AND(GB44&lt;=GX14,GB44&gt;GU14,GD44&gt;GV14),GX14-GB44,IF(AND(GB44&lt;=GX14,GB44&lt;=GU14,GD44&gt;GV14),GX14-GU14,IF(AND(GB44&gt;GU14,GD44&lt;=GV14),GD44-GB44,IF(AND(GB44&lt;=GU14,GD44&lt;=GV14),GD44-GU14,0))))),0)),0)</f>
        <v>　</v>
      </c>
      <c r="GV44" s="730"/>
      <c r="GW44" s="730"/>
      <c r="GX44" s="730" t="str">
        <f>IFERROR(IF(OR(FW44="日",FW44="祝",FW44=0,GB44=0),"　",MAX(IF(AND(GB44&lt;=GX14,GD44&gt;GY14),GY14-GX14,IF(GD44&lt;=GY14,0,IF(AND(GB44&gt;GX14,GD44&gt;GY14),GY14-GB44,0))),0)),0)</f>
        <v>　</v>
      </c>
      <c r="GY44" s="731"/>
      <c r="GZ44" s="731"/>
      <c r="HA44" s="730" t="str">
        <f t="shared" si="3"/>
        <v>　</v>
      </c>
      <c r="HB44" s="731"/>
      <c r="HC44" s="731"/>
      <c r="HD44" s="565" t="str">
        <f>IF(HG44="×",TIME(0,0,0),IF(HQ4="非常勤",GF44,GR44))</f>
        <v>　</v>
      </c>
      <c r="HE44" s="566"/>
      <c r="HF44" s="566"/>
      <c r="HG44" s="265"/>
      <c r="HH44" s="565" t="str">
        <f>IF(HK44="×",TIME(0,0,0),IF(HQ4="非常勤",GI44,GU44))</f>
        <v>　</v>
      </c>
      <c r="HI44" s="566"/>
      <c r="HJ44" s="566"/>
      <c r="HK44" s="265"/>
      <c r="HL44" s="565" t="str">
        <f>IF(HO44="×",TIME(0,0,0),IF(HQ4="非常勤",GL44,GX44))</f>
        <v>　</v>
      </c>
      <c r="HM44" s="566"/>
      <c r="HN44" s="566"/>
      <c r="HO44" s="265"/>
      <c r="HP44" s="565" t="str">
        <f>IF(HS44="×",TIME(0,0,0),IF(HQ4="非常勤",GO44,HA44))</f>
        <v>　</v>
      </c>
      <c r="HQ44" s="566"/>
      <c r="HR44" s="567"/>
      <c r="HS44" s="265"/>
      <c r="HT44" s="720"/>
      <c r="HU44" s="720"/>
      <c r="HV44" s="668"/>
      <c r="HW44" s="670"/>
      <c r="HX44" s="669"/>
      <c r="HY44" s="671"/>
      <c r="HZ44" s="672"/>
      <c r="IA44" s="672"/>
      <c r="IB44" s="673"/>
      <c r="IC44" s="263">
        <f>'別表_個別勤務状況（1～60）'!$A$44</f>
        <v>30</v>
      </c>
      <c r="ID44" s="264" t="str">
        <f>'別表_個別勤務状況（1～60）'!$B$44</f>
        <v>金</v>
      </c>
      <c r="IE44" s="660"/>
      <c r="IF44" s="661"/>
      <c r="IG44" s="660"/>
      <c r="IH44" s="661"/>
      <c r="II44" s="660"/>
      <c r="IJ44" s="661"/>
      <c r="IK44" s="660"/>
      <c r="IL44" s="661"/>
      <c r="IM44" s="662" t="str">
        <f>IFERROR(IF(OR(ID44="日",ID44="祝",ID44=0,IE44=""),"　",MAX(IF(AND(IE44&lt;=IM14,IG44&gt;IN14),IN14-IM14,IF(AND(IE44&gt;IM14,IG44&lt;=IN14),IG44-IE44,IF(AND(IE44&lt;=IM14,IG44&lt;=IN14),IG44-IM14,IF(AND(IE44&gt;IM14,IG44&gt;IN14),IN14-IE44,0)))),0)),0)</f>
        <v>　</v>
      </c>
      <c r="IN44" s="663"/>
      <c r="IO44" s="664"/>
      <c r="IP44" s="662" t="str">
        <f>IFERROR(IF(OR(ID44="日",ID44="祝",ID44=0,II44=""),"　",MAX(IF(AND(II44&gt;IS14,IK44&gt;IQ14),0,IF(AND(II44&lt;=IS14,II44&gt;IP14,IK44&gt;IQ14),IS14-II44,IF(AND(II44&lt;=IS14,II44&lt;=IP14,IK44&gt;IQ14),IS14-IP14,IF(AND(II44&gt;IP14,IK44&lt;=IQ14),IK44-II44,IF(AND(II44&lt;=IP14,IK44&lt;=IQ14),IK44-IP14,0))))),0)),0)</f>
        <v>　</v>
      </c>
      <c r="IQ44" s="663"/>
      <c r="IR44" s="664"/>
      <c r="IS44" s="662" t="str">
        <f>IFERROR(IF(OR(ID44="日",ID44="祝",ID44=0,II44=0),"　",MAX(IF(AND(II44&lt;=IS14,IK44&gt;IT14),IT14-IS14,IF(IK44&lt;=IT14,0,IF(AND(II44&gt;IS14,IK44&gt;IT14),IT14-II44,0))),0)),0)</f>
        <v>　</v>
      </c>
      <c r="IT44" s="663"/>
      <c r="IU44" s="664"/>
      <c r="IV44" s="662" t="str">
        <f>IFERROR(IF(OR(ID44="日",ID44="祝",ID44=0,II44=0),"　",MAX(IF(II44&gt;IV14,IK44-II44,IF(II44&lt;=IV14,IK44-IV14,0)),0)),0)</f>
        <v>　</v>
      </c>
      <c r="IW44" s="663"/>
      <c r="IX44" s="664"/>
      <c r="IY44" s="662" t="str">
        <f>IFERROR(IF(OR(ID44="日",ID44="祝",ID44=0,IE44=""),"　",MAX(IF(AND(IE44&lt;=IY14,IG44&gt;IZ14),IZ14-IY14,IF(AND(IE44&gt;IY14,IG44&lt;=IZ14),IG44-IE44,IF(AND(IE44&lt;=IY14,IG44&lt;=IZ14),IG44-IY14,IF(AND(IE44&gt;IY14,IG44&gt;IZ14),IZ14-IE44,0)))),0)),0)</f>
        <v>　</v>
      </c>
      <c r="IZ44" s="663"/>
      <c r="JA44" s="664"/>
      <c r="JB44" s="662" t="str">
        <f>IFERROR(IF(OR(ID44="日",ID44="祝",ID44=0,II44=0),"　",MAX(IF(AND(II44&gt;JE14,IK44&gt;JC14),0,IF(AND(II44&lt;=JE14,II44&gt;JB14,IK44&gt;JC14),JE14-II44,IF(AND(II44&lt;=JE14,II44&lt;=JB14,IK44&gt;JC14),JE14-JB14,IF(AND(II44&gt;JB14,IK44&lt;=JC14),IK44-II44,IF(AND(II44&lt;=JB14,IK44&lt;=JC14),IK44-JB14,0))))),0)),0)</f>
        <v>　</v>
      </c>
      <c r="JC44" s="663"/>
      <c r="JD44" s="664"/>
      <c r="JE44" s="662" t="str">
        <f>IFERROR(IF(OR(ID44="日",ID44="祝",ID44=0,II44=0),"　",MAX(IF(AND(II44&lt;=JE14,IK44&gt;JF14),JF14-JE14,IF(IK44&lt;=JF14,0,IF(AND(II44&gt;JE14,IK44&gt;JF14),JF14-II44,0))),0)),0)</f>
        <v>　</v>
      </c>
      <c r="JF44" s="663"/>
      <c r="JG44" s="664"/>
      <c r="JH44" s="662" t="str">
        <f t="shared" si="4"/>
        <v>　</v>
      </c>
      <c r="JI44" s="663"/>
      <c r="JJ44" s="664"/>
      <c r="JK44" s="665" t="str">
        <f>IF(JN44="×",TIME(0,0,0),IF(JX4="非常勤",IM44,IY44))</f>
        <v>　</v>
      </c>
      <c r="JL44" s="666"/>
      <c r="JM44" s="667"/>
      <c r="JN44" s="265"/>
      <c r="JO44" s="665" t="str">
        <f>IF(JR44="×",TIME(0,0,0),IF(JX4="非常勤",IP44,JB44))</f>
        <v>　</v>
      </c>
      <c r="JP44" s="666"/>
      <c r="JQ44" s="667"/>
      <c r="JR44" s="265"/>
      <c r="JS44" s="665" t="str">
        <f>IF(JV44="×",TIME(0,0,0),IF(JX4="非常勤",IS44,JE44))</f>
        <v>　</v>
      </c>
      <c r="JT44" s="666"/>
      <c r="JU44" s="667"/>
      <c r="JV44" s="265"/>
      <c r="JW44" s="665" t="str">
        <f>IF(JZ44="×",TIME(0,0,0),IF(JX4="非常勤",IV44,JH44))</f>
        <v>　</v>
      </c>
      <c r="JX44" s="666"/>
      <c r="JY44" s="667"/>
      <c r="JZ44" s="265"/>
      <c r="KA44" s="720"/>
      <c r="KB44" s="720"/>
      <c r="KC44" s="668"/>
      <c r="KD44" s="670"/>
      <c r="KE44" s="669"/>
      <c r="KF44" s="671"/>
      <c r="KG44" s="672"/>
      <c r="KH44" s="672"/>
      <c r="KI44" s="673"/>
      <c r="KJ44" s="263">
        <f>'別表_個別勤務状況（1～60）'!$A$44</f>
        <v>30</v>
      </c>
      <c r="KK44" s="264" t="str">
        <f>'別表_個別勤務状況（1～60）'!$B$44</f>
        <v>金</v>
      </c>
      <c r="KL44" s="660"/>
      <c r="KM44" s="661"/>
      <c r="KN44" s="660"/>
      <c r="KO44" s="661"/>
      <c r="KP44" s="660"/>
      <c r="KQ44" s="661"/>
      <c r="KR44" s="660"/>
      <c r="KS44" s="661"/>
      <c r="KT44" s="662" t="str">
        <f>IFERROR(IF(OR(KK44="日",KK44="祝",KK44=0,KL44=""),"　",MAX(IF(AND(KL44&lt;=KT14,KN44&gt;KU14),KU14-KT14,IF(AND(KL44&gt;KT14,KN44&lt;=KU14),KN44-KL44,IF(AND(KL44&lt;=KT14,KN44&lt;=KU14),KN44-KT14,IF(AND(KL44&gt;KT14,KN44&gt;KU14),KU14-KL44,0)))),0)),0)</f>
        <v>　</v>
      </c>
      <c r="KU44" s="663"/>
      <c r="KV44" s="664"/>
      <c r="KW44" s="662" t="str">
        <f>IFERROR(IF(OR(KK44="日",KK44="祝",KK44=0,KP44=""),"　",MAX(IF(AND(KP44&gt;KZ14,KR44&gt;KX14),0,IF(AND(KP44&lt;=KZ14,KP44&gt;KW14,KR44&gt;KX14),KZ14-KP44,IF(AND(KP44&lt;=KZ14,KP44&lt;=KW14,KR44&gt;KX14),KZ14-KW14,IF(AND(KP44&gt;KW14,KR44&lt;=KX14),KR44-KP44,IF(AND(KP44&lt;=KW14,KR44&lt;=KX14),KR44-KW14,0))))),0)),0)</f>
        <v>　</v>
      </c>
      <c r="KX44" s="663"/>
      <c r="KY44" s="664"/>
      <c r="KZ44" s="662" t="str">
        <f>IFERROR(IF(OR(KK44="日",KK44="祝",KK44=0,KP44=0),"　",MAX(IF(AND(KP44&lt;=KZ14,KR44&gt;LA14),LA14-KZ14,IF(KR44&lt;=LA14,0,IF(AND(KP44&gt;KZ14,KR44&gt;LA14),LA14-KP44,0))),0)),0)</f>
        <v>　</v>
      </c>
      <c r="LA44" s="663"/>
      <c r="LB44" s="664"/>
      <c r="LC44" s="662" t="str">
        <f>IFERROR(IF(OR(KK44="日",KK44="祝",KK44=0,KP44=0),"　",MAX(IF(KP44&gt;LC14,KR44-KP44,IF(KP44&lt;=LC14,KR44-LC14,0)),0)),0)</f>
        <v>　</v>
      </c>
      <c r="LD44" s="663"/>
      <c r="LE44" s="664"/>
      <c r="LF44" s="662" t="str">
        <f>IFERROR(IF(OR(KK44="日",KK44="祝",KK44=0,KL44=""),"　",MAX(IF(AND(KL44&lt;=LF14,KN44&gt;LG14),LG14-LF14,IF(AND(KL44&gt;LF14,KN44&lt;=LG14),KN44-KL44,IF(AND(KL44&lt;=LF14,KN44&lt;=LG14),KN44-LF14,IF(AND(KL44&gt;LF14,KN44&gt;LG14),LG14-KL44,0)))),0)),0)</f>
        <v>　</v>
      </c>
      <c r="LG44" s="663"/>
      <c r="LH44" s="664"/>
      <c r="LI44" s="662" t="str">
        <f>IFERROR(IF(OR(KK44="日",KK44="祝",KK44=0,KP44=0),"　",MAX(IF(AND(KP44&gt;LL14,KR44&gt;LJ14),0,IF(AND(KP44&lt;=LL14,KP44&gt;LI14,KR44&gt;LJ14),LL14-KP44,IF(AND(KP44&lt;=LL14,KP44&lt;=LI14,KR44&gt;LJ14),LL14-LI14,IF(AND(KP44&gt;LI14,KR44&lt;=LJ14),KR44-KP44,IF(AND(KP44&lt;=LI14,KR44&lt;=LJ14),KR44-LI14,0))))),0)),0)</f>
        <v>　</v>
      </c>
      <c r="LJ44" s="663"/>
      <c r="LK44" s="664"/>
      <c r="LL44" s="662" t="str">
        <f>IFERROR(IF(OR(KK44="日",KK44="祝",KK44=0,KP44=0),"　",MAX(IF(AND(KP44&lt;=LL14,KR44&gt;LM14),LM14-LL14,IF(KR44&lt;=LM14,0,IF(AND(KP44&gt;LL14,KR44&gt;LM14),LM14-KP44,0))),0)),0)</f>
        <v>　</v>
      </c>
      <c r="LM44" s="663"/>
      <c r="LN44" s="664"/>
      <c r="LO44" s="662" t="str">
        <f t="shared" si="5"/>
        <v>　</v>
      </c>
      <c r="LP44" s="663"/>
      <c r="LQ44" s="664"/>
      <c r="LR44" s="665" t="str">
        <f>IF(LU44="×",TIME(0,0,0),IF(ME4="非常勤",KT44,LF44))</f>
        <v>　</v>
      </c>
      <c r="LS44" s="666"/>
      <c r="LT44" s="667"/>
      <c r="LU44" s="265"/>
      <c r="LV44" s="665" t="str">
        <f>IF(LY44="×",TIME(0,0,0),IF(ME4="非常勤",KW44,LI44))</f>
        <v>　</v>
      </c>
      <c r="LW44" s="666"/>
      <c r="LX44" s="667"/>
      <c r="LY44" s="265"/>
      <c r="LZ44" s="665" t="str">
        <f>IF(MC44="×",TIME(0,0,0),IF(ME4="非常勤",KZ44,LL44))</f>
        <v>　</v>
      </c>
      <c r="MA44" s="666"/>
      <c r="MB44" s="667"/>
      <c r="MC44" s="265"/>
      <c r="MD44" s="665" t="str">
        <f>IF(MG44="×",TIME(0,0,0),IF(ME4="非常勤",LC44,LO44))</f>
        <v>　</v>
      </c>
      <c r="ME44" s="666"/>
      <c r="MF44" s="667"/>
      <c r="MG44" s="265"/>
      <c r="MH44" s="720"/>
      <c r="MI44" s="720"/>
      <c r="MJ44" s="668"/>
      <c r="MK44" s="670"/>
      <c r="ML44" s="669"/>
      <c r="MM44" s="671"/>
      <c r="MN44" s="672"/>
      <c r="MO44" s="672"/>
      <c r="MP44" s="673"/>
      <c r="MQ44" s="263">
        <f>'別表_個別勤務状況（1～60）'!$A$44</f>
        <v>30</v>
      </c>
      <c r="MR44" s="264" t="str">
        <f>'別表_個別勤務状況（1～60）'!$B$44</f>
        <v>金</v>
      </c>
      <c r="MS44" s="660"/>
      <c r="MT44" s="661"/>
      <c r="MU44" s="660"/>
      <c r="MV44" s="661"/>
      <c r="MW44" s="660"/>
      <c r="MX44" s="661"/>
      <c r="MY44" s="660"/>
      <c r="MZ44" s="661"/>
      <c r="NA44" s="662" t="str">
        <f>IFERROR(IF(OR(MR44="日",MR44="祝",MR44=0,MS44=""),"　",MAX(IF(AND(MS44&lt;=NA14,MU44&gt;NB14),NB14-NA14,IF(AND(MS44&gt;NA14,MU44&lt;=NB14),MU44-MS44,IF(AND(MS44&lt;=NA14,MU44&lt;=NB14),MU44-NA14,IF(AND(MS44&gt;NA14,MU44&gt;NB14),NB14-MS44,0)))),0)),0)</f>
        <v>　</v>
      </c>
      <c r="NB44" s="663"/>
      <c r="NC44" s="664"/>
      <c r="ND44" s="662" t="str">
        <f>IFERROR(IF(OR(MR44="日",MR44="祝",MR44=0,MW44=""),"　",MAX(IF(AND(MW44&gt;NG14,MY44&gt;NE14),0,IF(AND(MW44&lt;=NG14,MW44&gt;ND14,MY44&gt;NE14),NG14-MW44,IF(AND(MW44&lt;=NG14,MW44&lt;=ND14,MY44&gt;NE14),NG14-ND14,IF(AND(MW44&gt;ND14,MY44&lt;=NE14),MY44-MW44,IF(AND(MW44&lt;=ND14,MY44&lt;=NE14),MY44-ND14,0))))),0)),0)</f>
        <v>　</v>
      </c>
      <c r="NE44" s="663"/>
      <c r="NF44" s="664"/>
      <c r="NG44" s="662" t="str">
        <f>IFERROR(IF(OR(MR44="日",MR44="祝",MR44=0,MW44=0),"　",MAX(IF(AND(MW44&lt;=NG14,MY44&gt;NH14),NH14-NG14,IF(MY44&lt;=NH14,0,IF(AND(MW44&gt;NG14,MY44&gt;NH14),NH14-MW44,0))),0)),0)</f>
        <v>　</v>
      </c>
      <c r="NH44" s="663"/>
      <c r="NI44" s="664"/>
      <c r="NJ44" s="662" t="str">
        <f>IFERROR(IF(OR(MR44="日",MR44="祝",MR44=0,MW44=0),"　",MAX(IF(MW44&gt;NJ14,MY44-MW44,IF(MW44&lt;=NJ14,MY44-NJ14,0)),0)),0)</f>
        <v>　</v>
      </c>
      <c r="NK44" s="663"/>
      <c r="NL44" s="664"/>
      <c r="NM44" s="662" t="str">
        <f>IFERROR(IF(OR(MR44="日",MR44="祝",MR44=0,MS44=""),"　",MAX(IF(AND(MS44&lt;=NM14,MU44&gt;NN14),NN14-NM14,IF(AND(MS44&gt;NM14,MU44&lt;=NN14),MU44-MS44,IF(AND(MS44&lt;=NM14,MU44&lt;=NN14),MU44-NM14,IF(AND(MS44&gt;NM14,MU44&gt;NN14),NN14-MS44,0)))),0)),0)</f>
        <v>　</v>
      </c>
      <c r="NN44" s="663"/>
      <c r="NO44" s="664"/>
      <c r="NP44" s="662" t="str">
        <f>IFERROR(IF(OR(MR44="日",MR44="祝",MR44=0,MW44=0),"　",MAX(IF(AND(MW44&gt;NS14,MY44&gt;NQ14),0,IF(AND(MW44&lt;=NS14,MW44&gt;NP14,MY44&gt;NQ14),NS14-MW44,IF(AND(MW44&lt;=NS14,MW44&lt;=NP14,MY44&gt;NQ14),NS14-NP14,IF(AND(MW44&gt;NP14,MY44&lt;=NQ14),MY44-MW44,IF(AND(MW44&lt;=NP14,MY44&lt;=NQ14),MY44-NP14,0))))),0)),0)</f>
        <v>　</v>
      </c>
      <c r="NQ44" s="663"/>
      <c r="NR44" s="664"/>
      <c r="NS44" s="662" t="str">
        <f>IFERROR(IF(OR(MR44="日",MR44="祝",MR44=0,MW44=0),"　",MAX(IF(AND(MW44&lt;=NS14,MY44&gt;NT14),NT14-NS14,IF(MY44&lt;=NT14,0,IF(AND(MW44&gt;NS14,MY44&gt;NT14),NT14-MW44,0))),0)),0)</f>
        <v>　</v>
      </c>
      <c r="NT44" s="663"/>
      <c r="NU44" s="664"/>
      <c r="NV44" s="662" t="str">
        <f t="shared" si="6"/>
        <v>　</v>
      </c>
      <c r="NW44" s="663"/>
      <c r="NX44" s="664"/>
      <c r="NY44" s="665" t="str">
        <f>IF(OB44="×",TIME(0,0,0),IF(OL4="非常勤",NA44,NM44))</f>
        <v>　</v>
      </c>
      <c r="NZ44" s="666"/>
      <c r="OA44" s="667"/>
      <c r="OB44" s="265"/>
      <c r="OC44" s="665" t="str">
        <f>IF(OF44="×",TIME(0,0,0),IF(OL4="非常勤",ND44,NP44))</f>
        <v>　</v>
      </c>
      <c r="OD44" s="666"/>
      <c r="OE44" s="667"/>
      <c r="OF44" s="265"/>
      <c r="OG44" s="665" t="str">
        <f>IF(OJ44="×",TIME(0,0,0),IF(OL4="非常勤",NG44,NS44))</f>
        <v>　</v>
      </c>
      <c r="OH44" s="666"/>
      <c r="OI44" s="667"/>
      <c r="OJ44" s="265"/>
      <c r="OK44" s="665" t="str">
        <f>IF(ON44="×",TIME(0,0,0),IF(OL4="非常勤",NJ44,NV44))</f>
        <v>　</v>
      </c>
      <c r="OL44" s="666"/>
      <c r="OM44" s="667"/>
      <c r="ON44" s="265"/>
      <c r="OO44" s="720"/>
      <c r="OP44" s="720"/>
      <c r="OQ44" s="668"/>
      <c r="OR44" s="670"/>
      <c r="OS44" s="669"/>
      <c r="OT44" s="671"/>
      <c r="OU44" s="672"/>
      <c r="OV44" s="672"/>
      <c r="OW44" s="673"/>
      <c r="OX44" s="263">
        <f>'別表_個別勤務状況（1～60）'!$A$44</f>
        <v>30</v>
      </c>
      <c r="OY44" s="264" t="str">
        <f>'別表_個別勤務状況（1～60）'!$B$44</f>
        <v>金</v>
      </c>
      <c r="OZ44" s="660"/>
      <c r="PA44" s="661"/>
      <c r="PB44" s="660"/>
      <c r="PC44" s="661"/>
      <c r="PD44" s="660"/>
      <c r="PE44" s="661"/>
      <c r="PF44" s="660"/>
      <c r="PG44" s="661"/>
      <c r="PH44" s="662" t="str">
        <f>IFERROR(IF(OR(OY44="日",OY44="祝",OY44=0,OZ44=""),"　",MAX(IF(AND(OZ44&lt;=PH14,PB44&gt;PI14),PI14-PH14,IF(AND(OZ44&gt;PH14,PB44&lt;=PI14),PB44-OZ44,IF(AND(OZ44&lt;=PH14,PB44&lt;=PI14),PB44-PH14,IF(AND(OZ44&gt;PH14,PB44&gt;PI14),PI14-OZ44,0)))),0)),0)</f>
        <v>　</v>
      </c>
      <c r="PI44" s="663"/>
      <c r="PJ44" s="664"/>
      <c r="PK44" s="662" t="str">
        <f>IFERROR(IF(OR(OY44="日",OY44="祝",OY44=0,PD44=""),"　",MAX(IF(AND(PD44&gt;PN14,PF44&gt;PL14),0,IF(AND(PD44&lt;=PN14,PD44&gt;PK14,PF44&gt;PL14),PN14-PD44,IF(AND(PD44&lt;=PN14,PD44&lt;=PK14,PF44&gt;PL14),PN14-PK14,IF(AND(PD44&gt;PK14,PF44&lt;=PL14),PF44-PD44,IF(AND(PD44&lt;=PK14,PF44&lt;=PL14),PF44-PK14,0))))),0)),0)</f>
        <v>　</v>
      </c>
      <c r="PL44" s="663"/>
      <c r="PM44" s="664"/>
      <c r="PN44" s="662" t="str">
        <f>IFERROR(IF(OR(OY44="日",OY44="祝",OY44=0,PD44=0),"　",MAX(IF(AND(PD44&lt;=PN14,PF44&gt;PO14),PO14-PN14,IF(PF44&lt;=PO14,0,IF(AND(PD44&gt;PN14,PF44&gt;PO14),PO14-PD44,0))),0)),0)</f>
        <v>　</v>
      </c>
      <c r="PO44" s="663"/>
      <c r="PP44" s="664"/>
      <c r="PQ44" s="662" t="str">
        <f>IFERROR(IF(OR(OY44="日",OY44="祝",OY44=0,PD44=0),"　",MAX(IF(PD44&gt;PQ14,PF44-PD44,IF(PD44&lt;=PQ14,PF44-PQ14,0)),0)),0)</f>
        <v>　</v>
      </c>
      <c r="PR44" s="663"/>
      <c r="PS44" s="664"/>
      <c r="PT44" s="662" t="str">
        <f>IFERROR(IF(OR(OY44="日",OY44="祝",OY44=0,OZ44=""),"　",MAX(IF(AND(OZ44&lt;=PT14,PB44&gt;PU14),PU14-PT14,IF(AND(OZ44&gt;PT14,PB44&lt;=PU14),PB44-OZ44,IF(AND(OZ44&lt;=PT14,PB44&lt;=PU14),PB44-PT14,IF(AND(OZ44&gt;PT14,PB44&gt;PU14),PU14-OZ44,0)))),0)),0)</f>
        <v>　</v>
      </c>
      <c r="PU44" s="663"/>
      <c r="PV44" s="664"/>
      <c r="PW44" s="662" t="str">
        <f>IFERROR(IF(OR(OY44="日",OY44="祝",OY44=0,PD44=0),"　",MAX(IF(AND(PD44&gt;PZ14,PF44&gt;PX14),0,IF(AND(PD44&lt;=PZ14,PD44&gt;PW14,PF44&gt;PX14),PZ14-PD44,IF(AND(PD44&lt;=PZ14,PD44&lt;=PW14,PF44&gt;PX14),PZ14-PW14,IF(AND(PD44&gt;PW14,PF44&lt;=PX14),PF44-PD44,IF(AND(PD44&lt;=PW14,PF44&lt;=PX14),PF44-PW14,0))))),0)),0)</f>
        <v>　</v>
      </c>
      <c r="PX44" s="663"/>
      <c r="PY44" s="664"/>
      <c r="PZ44" s="662" t="str">
        <f>IFERROR(IF(OR(OY44="日",OY44="祝",OY44=0,PD44=0),"　",MAX(IF(AND(PD44&lt;=PZ14,PF44&gt;QA14),QA14-PZ14,IF(PF44&lt;=QA14,0,IF(AND(PD44&gt;PZ14,PF44&gt;QA14),QA14-PD44,0))),0)),0)</f>
        <v>　</v>
      </c>
      <c r="QA44" s="663"/>
      <c r="QB44" s="664"/>
      <c r="QC44" s="662" t="str">
        <f t="shared" si="7"/>
        <v>　</v>
      </c>
      <c r="QD44" s="663"/>
      <c r="QE44" s="664"/>
      <c r="QF44" s="665" t="str">
        <f>IF(QI44="×",TIME(0,0,0),IF(QS4="非常勤",PH44,PT44))</f>
        <v>　</v>
      </c>
      <c r="QG44" s="666"/>
      <c r="QH44" s="667"/>
      <c r="QI44" s="265"/>
      <c r="QJ44" s="665" t="str">
        <f>IF(QM44="×",TIME(0,0,0),IF(QS4="非常勤",PK44,PW44))</f>
        <v>　</v>
      </c>
      <c r="QK44" s="666"/>
      <c r="QL44" s="667"/>
      <c r="QM44" s="265"/>
      <c r="QN44" s="665" t="str">
        <f>IF(QQ44="×",TIME(0,0,0),IF(QS4="非常勤",PN44,PZ44))</f>
        <v>　</v>
      </c>
      <c r="QO44" s="666"/>
      <c r="QP44" s="667"/>
      <c r="QQ44" s="265"/>
      <c r="QR44" s="665" t="str">
        <f>IF(QU44="×",TIME(0,0,0),IF(QS4="非常勤",PQ44,QC44))</f>
        <v>　</v>
      </c>
      <c r="QS44" s="666"/>
      <c r="QT44" s="667"/>
      <c r="QU44" s="265"/>
      <c r="QV44" s="720"/>
      <c r="QW44" s="720"/>
      <c r="QX44" s="668"/>
      <c r="QY44" s="670"/>
      <c r="QZ44" s="669"/>
      <c r="RA44" s="671"/>
      <c r="RB44" s="672"/>
      <c r="RC44" s="672"/>
      <c r="RD44" s="673"/>
      <c r="RE44" s="263">
        <f>'別表_個別勤務状況（1～60）'!$A$44</f>
        <v>30</v>
      </c>
      <c r="RF44" s="264" t="str">
        <f>'別表_個別勤務状況（1～60）'!$B$44</f>
        <v>金</v>
      </c>
      <c r="RG44" s="660"/>
      <c r="RH44" s="661"/>
      <c r="RI44" s="660"/>
      <c r="RJ44" s="661"/>
      <c r="RK44" s="660"/>
      <c r="RL44" s="661"/>
      <c r="RM44" s="660"/>
      <c r="RN44" s="661"/>
      <c r="RO44" s="662" t="str">
        <f>IFERROR(IF(OR(RF44="日",RF44="祝",RF44=0,RG44=""),"　",MAX(IF(AND(RG44&lt;=RO14,RI44&gt;RP14),RP14-RO14,IF(AND(RG44&gt;RO14,RI44&lt;=RP14),RI44-RG44,IF(AND(RG44&lt;=RO14,RI44&lt;=RP14),RI44-RO14,IF(AND(RG44&gt;RO14,RI44&gt;RP14),RP14-RG44,0)))),0)),0)</f>
        <v>　</v>
      </c>
      <c r="RP44" s="663"/>
      <c r="RQ44" s="664"/>
      <c r="RR44" s="662" t="str">
        <f>IFERROR(IF(OR(RF44="日",RF44="祝",RF44=0,RK44=""),"　",MAX(IF(AND(RK44&gt;RU14,RM44&gt;RS14),0,IF(AND(RK44&lt;=RU14,RK44&gt;RR14,RM44&gt;RS14),RU14-RK44,IF(AND(RK44&lt;=RU14,RK44&lt;=RR14,RM44&gt;RS14),RU14-RR14,IF(AND(RK44&gt;RR14,RM44&lt;=RS14),RM44-RK44,IF(AND(RK44&lt;=RR14,RM44&lt;=RS14),RM44-RR14,0))))),0)),0)</f>
        <v>　</v>
      </c>
      <c r="RS44" s="663"/>
      <c r="RT44" s="664"/>
      <c r="RU44" s="662" t="str">
        <f>IFERROR(IF(OR(RF44="日",RF44="祝",RF44=0,RK44=0),"　",MAX(IF(AND(RK44&lt;=RU14,RM44&gt;RV14),RV14-RU14,IF(RM44&lt;=RV14,0,IF(AND(RK44&gt;RU14,RM44&gt;RV14),RV14-RK44,0))),0)),0)</f>
        <v>　</v>
      </c>
      <c r="RV44" s="663"/>
      <c r="RW44" s="664"/>
      <c r="RX44" s="662" t="str">
        <f>IFERROR(IF(OR(RF44="日",RF44="祝",RF44=0,RK44=0),"　",MAX(IF(RK44&gt;RX14,RM44-RK44,IF(RK44&lt;=RX14,RM44-RX14,0)),0)),0)</f>
        <v>　</v>
      </c>
      <c r="RY44" s="663"/>
      <c r="RZ44" s="664"/>
      <c r="SA44" s="662" t="str">
        <f>IFERROR(IF(OR(RF44="日",RF44="祝",RF44=0,RG44=""),"　",MAX(IF(AND(RG44&lt;=SA14,RI44&gt;SB14),SB14-SA14,IF(AND(RG44&gt;SA14,RI44&lt;=SB14),RI44-RG44,IF(AND(RG44&lt;=SA14,RI44&lt;=SB14),RI44-SA14,IF(AND(RG44&gt;SA14,RI44&gt;SB14),SB14-RG44,0)))),0)),0)</f>
        <v>　</v>
      </c>
      <c r="SB44" s="663"/>
      <c r="SC44" s="664"/>
      <c r="SD44" s="662" t="str">
        <f>IFERROR(IF(OR(RF44="日",RF44="祝",RF44=0,RK44=0),"　",MAX(IF(AND(RK44&gt;SG14,RM44&gt;SE14),0,IF(AND(RK44&lt;=SG14,RK44&gt;SD14,RM44&gt;SE14),SG14-RK44,IF(AND(RK44&lt;=SG14,RK44&lt;=SD14,RM44&gt;SE14),SG14-SD14,IF(AND(RK44&gt;SD14,RM44&lt;=SE14),RM44-RK44,IF(AND(RK44&lt;=SD14,RM44&lt;=SE14),RM44-SD14,0))))),0)),0)</f>
        <v>　</v>
      </c>
      <c r="SE44" s="663"/>
      <c r="SF44" s="664"/>
      <c r="SG44" s="662" t="str">
        <f>IFERROR(IF(OR(RF44="日",RF44="祝",RF44=0,RK44=0),"　",MAX(IF(AND(RK44&lt;=SG14,RM44&gt;SH14),SH14-SG14,IF(RM44&lt;=SH14,0,IF(AND(RK44&gt;SG14,RM44&gt;SH14),SH14-RK44,0))),0)),0)</f>
        <v>　</v>
      </c>
      <c r="SH44" s="663"/>
      <c r="SI44" s="664"/>
      <c r="SJ44" s="662" t="str">
        <f t="shared" si="8"/>
        <v>　</v>
      </c>
      <c r="SK44" s="663"/>
      <c r="SL44" s="664"/>
      <c r="SM44" s="665" t="str">
        <f>IF(SP44="×",TIME(0,0,0),IF(SZ4="非常勤",RO44,SA44))</f>
        <v>　</v>
      </c>
      <c r="SN44" s="666"/>
      <c r="SO44" s="667"/>
      <c r="SP44" s="265"/>
      <c r="SQ44" s="665" t="str">
        <f>IF(ST44="×",TIME(0,0,0),IF(SZ4="非常勤",RR44,SD44))</f>
        <v>　</v>
      </c>
      <c r="SR44" s="666"/>
      <c r="SS44" s="667"/>
      <c r="ST44" s="265"/>
      <c r="SU44" s="665" t="str">
        <f>IF(SX44="×",TIME(0,0,0),IF(SZ4="非常勤",RU44,SG44))</f>
        <v>　</v>
      </c>
      <c r="SV44" s="666"/>
      <c r="SW44" s="667"/>
      <c r="SX44" s="265"/>
      <c r="SY44" s="665" t="str">
        <f>IF(TB44="×",TIME(0,0,0),IF(SZ4="非常勤",RX44,SJ44))</f>
        <v>　</v>
      </c>
      <c r="SZ44" s="666"/>
      <c r="TA44" s="667"/>
      <c r="TB44" s="265"/>
      <c r="TC44" s="720"/>
      <c r="TD44" s="720"/>
      <c r="TE44" s="668"/>
      <c r="TF44" s="670"/>
      <c r="TG44" s="669"/>
      <c r="TH44" s="671"/>
      <c r="TI44" s="672"/>
      <c r="TJ44" s="672"/>
      <c r="TK44" s="673"/>
      <c r="TL44" s="263">
        <f>'別表_個別勤務状況（1～60）'!$A$44</f>
        <v>30</v>
      </c>
      <c r="TM44" s="264" t="str">
        <f>'別表_個別勤務状況（1～60）'!$B$44</f>
        <v>金</v>
      </c>
      <c r="TN44" s="660"/>
      <c r="TO44" s="661"/>
      <c r="TP44" s="660"/>
      <c r="TQ44" s="661"/>
      <c r="TR44" s="660"/>
      <c r="TS44" s="661"/>
      <c r="TT44" s="660"/>
      <c r="TU44" s="661"/>
      <c r="TV44" s="662" t="str">
        <f>IFERROR(IF(OR(TM44="日",TM44="祝",TM44=0,TN44=""),"　",MAX(IF(AND(TN44&lt;=TV14,TP44&gt;TW14),TW14-TV14,IF(AND(TN44&gt;TV14,TP44&lt;=TW14),TP44-TN44,IF(AND(TN44&lt;=TV14,TP44&lt;=TW14),TP44-TV14,IF(AND(TN44&gt;TV14,TP44&gt;TW14),TW14-TN44,0)))),0)),0)</f>
        <v>　</v>
      </c>
      <c r="TW44" s="663"/>
      <c r="TX44" s="664"/>
      <c r="TY44" s="662" t="str">
        <f>IFERROR(IF(OR(TM44="日",TM44="祝",TM44=0,TR44=""),"　",MAX(IF(AND(TR44&gt;UB14,TT44&gt;TZ14),0,IF(AND(TR44&lt;=UB14,TR44&gt;TY14,TT44&gt;TZ14),UB14-TR44,IF(AND(TR44&lt;=UB14,TR44&lt;=TY14,TT44&gt;TZ14),UB14-TY14,IF(AND(TR44&gt;TY14,TT44&lt;=TZ14),TT44-TR44,IF(AND(TR44&lt;=TY14,TT44&lt;=TZ14),TT44-TY14,0))))),0)),0)</f>
        <v>　</v>
      </c>
      <c r="TZ44" s="663"/>
      <c r="UA44" s="664"/>
      <c r="UB44" s="662" t="str">
        <f>IFERROR(IF(OR(TM44="日",TM44="祝",TM44=0,TR44=0),"　",MAX(IF(AND(TR44&lt;=UB14,TT44&gt;UC14),UC14-UB14,IF(TT44&lt;=UC14,0,IF(AND(TR44&gt;UB14,TT44&gt;UC14),UC14-TR44,0))),0)),0)</f>
        <v>　</v>
      </c>
      <c r="UC44" s="663"/>
      <c r="UD44" s="664"/>
      <c r="UE44" s="662" t="str">
        <f>IFERROR(IF(OR(TM44="日",TM44="祝",TM44=0,TR44=0),"　",MAX(IF(TR44&gt;UE14,TT44-TR44,IF(TR44&lt;=UE14,TT44-UE14,0)),0)),0)</f>
        <v>　</v>
      </c>
      <c r="UF44" s="663"/>
      <c r="UG44" s="664"/>
      <c r="UH44" s="662" t="str">
        <f>IFERROR(IF(OR(TM44="日",TM44="祝",TM44=0,TN44=""),"　",MAX(IF(AND(TN44&lt;=UH14,TP44&gt;UI14),UI14-UH14,IF(AND(TN44&gt;UH14,TP44&lt;=UI14),TP44-TN44,IF(AND(TN44&lt;=UH14,TP44&lt;=UI14),TP44-UH14,IF(AND(TN44&gt;UH14,TP44&gt;UI14),UI14-TN44,0)))),0)),0)</f>
        <v>　</v>
      </c>
      <c r="UI44" s="663"/>
      <c r="UJ44" s="664"/>
      <c r="UK44" s="662" t="str">
        <f>IFERROR(IF(OR(TM44="日",TM44="祝",TM44=0,TR44=0),"　",MAX(IF(AND(TR44&gt;UN14,TT44&gt;UL14),0,IF(AND(TR44&lt;=UN14,TR44&gt;UK14,TT44&gt;UL14),UN14-TR44,IF(AND(TR44&lt;=UN14,TR44&lt;=UK14,TT44&gt;UL14),UN14-UK14,IF(AND(TR44&gt;UK14,TT44&lt;=UL14),TT44-TR44,IF(AND(TR44&lt;=UK14,TT44&lt;=UL14),TT44-UK14,0))))),0)),0)</f>
        <v>　</v>
      </c>
      <c r="UL44" s="663"/>
      <c r="UM44" s="664"/>
      <c r="UN44" s="662" t="str">
        <f>IFERROR(IF(OR(TM44="日",TM44="祝",TM44=0,TR44=0),"　",MAX(IF(AND(TR44&lt;=UN14,TT44&gt;UO14),UO14-UN14,IF(TT44&lt;=UO14,0,IF(AND(TR44&gt;UN14,TT44&gt;UO14),UO14-TR44,0))),0)),0)</f>
        <v>　</v>
      </c>
      <c r="UO44" s="663"/>
      <c r="UP44" s="664"/>
      <c r="UQ44" s="662" t="str">
        <f t="shared" si="9"/>
        <v>　</v>
      </c>
      <c r="UR44" s="663"/>
      <c r="US44" s="664"/>
      <c r="UT44" s="665" t="str">
        <f>IF(UW44="×",TIME(0,0,0),IF(VG4="非常勤",TV44,UH44))</f>
        <v>　</v>
      </c>
      <c r="UU44" s="666"/>
      <c r="UV44" s="667"/>
      <c r="UW44" s="265"/>
      <c r="UX44" s="665" t="str">
        <f>IF(VA44="×",TIME(0,0,0),IF(VG4="非常勤",TY44,UK44))</f>
        <v>　</v>
      </c>
      <c r="UY44" s="666"/>
      <c r="UZ44" s="667"/>
      <c r="VA44" s="265"/>
      <c r="VB44" s="665" t="str">
        <f>IF(VE44="×",TIME(0,0,0),IF(VG4="非常勤",UB44,UN44))</f>
        <v>　</v>
      </c>
      <c r="VC44" s="666"/>
      <c r="VD44" s="667"/>
      <c r="VE44" s="265"/>
      <c r="VF44" s="665" t="str">
        <f>IF(VI44="×",TIME(0,0,0),IF(VG4="非常勤",UE44,UQ44))</f>
        <v>　</v>
      </c>
      <c r="VG44" s="666"/>
      <c r="VH44" s="667"/>
      <c r="VI44" s="265"/>
      <c r="VJ44" s="720"/>
      <c r="VK44" s="720"/>
      <c r="VL44" s="668"/>
      <c r="VM44" s="670"/>
      <c r="VN44" s="669"/>
      <c r="VO44" s="671"/>
      <c r="VP44" s="672"/>
      <c r="VQ44" s="672"/>
      <c r="VR44" s="673"/>
      <c r="VS44" s="263">
        <f>'別表_個別勤務状況（1～60）'!$A$44</f>
        <v>30</v>
      </c>
      <c r="VT44" s="264" t="str">
        <f>'別表_個別勤務状況（1～60）'!$B$44</f>
        <v>金</v>
      </c>
      <c r="VU44" s="660"/>
      <c r="VV44" s="661"/>
      <c r="VW44" s="660"/>
      <c r="VX44" s="661"/>
      <c r="VY44" s="660"/>
      <c r="VZ44" s="661"/>
      <c r="WA44" s="660"/>
      <c r="WB44" s="661"/>
      <c r="WC44" s="662" t="str">
        <f>IFERROR(IF(OR(VT44="日",VT44="祝",VT44=0,VU44=""),"　",MAX(IF(AND(VU44&lt;=WC14,VW44&gt;WD14),WD14-WC14,IF(AND(VU44&gt;WC14,VW44&lt;=WD14),VW44-VU44,IF(AND(VU44&lt;=WC14,VW44&lt;=WD14),VW44-WC14,IF(AND(VU44&gt;WC14,VW44&gt;WD14),WD14-VU44,0)))),0)),0)</f>
        <v>　</v>
      </c>
      <c r="WD44" s="663"/>
      <c r="WE44" s="664"/>
      <c r="WF44" s="662" t="str">
        <f>IFERROR(IF(OR(VT44="日",VT44="祝",VT44=0,VY44=""),"　",MAX(IF(AND(VY44&gt;WI14,WA44&gt;WG14),0,IF(AND(VY44&lt;=WI14,VY44&gt;WF14,WA44&gt;WG14),WI14-VY44,IF(AND(VY44&lt;=WI14,VY44&lt;=WF14,WA44&gt;WG14),WI14-WF14,IF(AND(VY44&gt;WF14,WA44&lt;=WG14),WA44-VY44,IF(AND(VY44&lt;=WF14,WA44&lt;=WG14),WA44-WF14,0))))),0)),0)</f>
        <v>　</v>
      </c>
      <c r="WG44" s="663"/>
      <c r="WH44" s="664"/>
      <c r="WI44" s="662" t="str">
        <f>IFERROR(IF(OR(VT44="日",VT44="祝",VT44=0,VY44=0),"　",MAX(IF(AND(VY44&lt;=WI14,WA44&gt;WJ14),WJ14-WI14,IF(WA44&lt;=WJ14,0,IF(AND(VY44&gt;WI14,WA44&gt;WJ14),WJ14-VY44,0))),0)),0)</f>
        <v>　</v>
      </c>
      <c r="WJ44" s="663"/>
      <c r="WK44" s="664"/>
      <c r="WL44" s="662" t="str">
        <f>IFERROR(IF(OR(VT44="日",VT44="祝",VT44=0,VY44=0),"　",MAX(IF(VY44&gt;WL14,WA44-VY44,IF(VY44&lt;=WL14,WA44-WL14,0)),0)),0)</f>
        <v>　</v>
      </c>
      <c r="WM44" s="663"/>
      <c r="WN44" s="664"/>
      <c r="WO44" s="662" t="str">
        <f>IFERROR(IF(OR(VT44="日",VT44="祝",VT44=0,VU44=""),"　",MAX(IF(AND(VU44&lt;=WO14,VW44&gt;WP14),WP14-WO14,IF(AND(VU44&gt;WO14,VW44&lt;=WP14),VW44-VU44,IF(AND(VU44&lt;=WO14,VW44&lt;=WP14),VW44-WO14,IF(AND(VU44&gt;WO14,VW44&gt;WP14),WP14-VU44,0)))),0)),0)</f>
        <v>　</v>
      </c>
      <c r="WP44" s="663"/>
      <c r="WQ44" s="664"/>
      <c r="WR44" s="662" t="str">
        <f>IFERROR(IF(OR(VT44="日",VT44="祝",VT44=0,VY44=0),"　",MAX(IF(AND(VY44&gt;WU14,WA44&gt;WS14),0,IF(AND(VY44&lt;=WU14,VY44&gt;WR14,WA44&gt;WS14),WU14-VY44,IF(AND(VY44&lt;=WU14,VY44&lt;=WR14,WA44&gt;WS14),WU14-WR14,IF(AND(VY44&gt;WR14,WA44&lt;=WS14),WA44-VY44,IF(AND(VY44&lt;=WR14,WA44&lt;=WS14),WA44-WR14,0))))),0)),0)</f>
        <v>　</v>
      </c>
      <c r="WS44" s="663"/>
      <c r="WT44" s="664"/>
      <c r="WU44" s="662" t="str">
        <f>IFERROR(IF(OR(VT44="日",VT44="祝",VT44=0,VY44=0),"　",MAX(IF(AND(VY44&lt;=WU14,WA44&gt;WV14),WV14-WU14,IF(WA44&lt;=WV14,0,IF(AND(VY44&gt;WU14,WA44&gt;WV14),WV14-VY44,0))),0)),0)</f>
        <v>　</v>
      </c>
      <c r="WV44" s="663"/>
      <c r="WW44" s="664"/>
      <c r="WX44" s="662" t="str">
        <f t="shared" si="10"/>
        <v>　</v>
      </c>
      <c r="WY44" s="663"/>
      <c r="WZ44" s="664"/>
      <c r="XA44" s="665" t="str">
        <f>IF(XD44="×",TIME(0,0,0),IF(XN4="非常勤",WC44,WO44))</f>
        <v>　</v>
      </c>
      <c r="XB44" s="666"/>
      <c r="XC44" s="667"/>
      <c r="XD44" s="265"/>
      <c r="XE44" s="665" t="str">
        <f>IF(XH44="×",TIME(0,0,0),IF(XN4="非常勤",WF44,WR44))</f>
        <v>　</v>
      </c>
      <c r="XF44" s="666"/>
      <c r="XG44" s="667"/>
      <c r="XH44" s="265"/>
      <c r="XI44" s="665" t="str">
        <f>IF(XL44="×",TIME(0,0,0),IF(XN4="非常勤",WI44,WU44))</f>
        <v>　</v>
      </c>
      <c r="XJ44" s="666"/>
      <c r="XK44" s="667"/>
      <c r="XL44" s="265"/>
      <c r="XM44" s="665" t="str">
        <f>IF(XP44="×",TIME(0,0,0),IF(XN4="非常勤",WL44,WX44))</f>
        <v>　</v>
      </c>
      <c r="XN44" s="666"/>
      <c r="XO44" s="667"/>
      <c r="XP44" s="265"/>
      <c r="XQ44" s="720"/>
      <c r="XR44" s="720"/>
      <c r="XS44" s="668"/>
      <c r="XT44" s="670"/>
      <c r="XU44" s="669"/>
      <c r="XV44" s="671"/>
      <c r="XW44" s="672"/>
      <c r="XX44" s="672"/>
      <c r="XY44" s="673"/>
      <c r="XZ44" s="263">
        <f>'別表_個別勤務状況（1～60）'!$A$44</f>
        <v>30</v>
      </c>
      <c r="YA44" s="264" t="str">
        <f>'別表_個別勤務状況（1～60）'!$B$44</f>
        <v>金</v>
      </c>
      <c r="YB44" s="660"/>
      <c r="YC44" s="661"/>
      <c r="YD44" s="660"/>
      <c r="YE44" s="661"/>
      <c r="YF44" s="660"/>
      <c r="YG44" s="661"/>
      <c r="YH44" s="660"/>
      <c r="YI44" s="661"/>
      <c r="YJ44" s="662" t="str">
        <f>IFERROR(IF(OR(YA44="日",YA44="祝",YA44=0,YB44=""),"　",MAX(IF(AND(YB44&lt;=YJ14,YD44&gt;YK14),YK14-YJ14,IF(AND(YB44&gt;YJ14,YD44&lt;=YK14),YD44-YB44,IF(AND(YB44&lt;=YJ14,YD44&lt;=YK14),YD44-YJ14,IF(AND(YB44&gt;YJ14,YD44&gt;YK14),YK14-YB44,0)))),0)),0)</f>
        <v>　</v>
      </c>
      <c r="YK44" s="663"/>
      <c r="YL44" s="664"/>
      <c r="YM44" s="662" t="str">
        <f>IFERROR(IF(OR(YA44="日",YA44="祝",YA44=0,YF44=""),"　",MAX(IF(AND(YF44&gt;YP14,YH44&gt;YN14),0,IF(AND(YF44&lt;=YP14,YF44&gt;YM14,YH44&gt;YN14),YP14-YF44,IF(AND(YF44&lt;=YP14,YF44&lt;=YM14,YH44&gt;YN14),YP14-YM14,IF(AND(YF44&gt;YM14,YH44&lt;=YN14),YH44-YF44,IF(AND(YF44&lt;=YM14,YH44&lt;=YN14),YH44-YM14,0))))),0)),0)</f>
        <v>　</v>
      </c>
      <c r="YN44" s="663"/>
      <c r="YO44" s="664"/>
      <c r="YP44" s="662" t="str">
        <f>IFERROR(IF(OR(YA44="日",YA44="祝",YA44=0,YF44=0),"　",MAX(IF(AND(YF44&lt;=YP14,YH44&gt;YQ14),YQ14-YP14,IF(YH44&lt;=YQ14,0,IF(AND(YF44&gt;YP14,YH44&gt;YQ14),YQ14-YF44,0))),0)),0)</f>
        <v>　</v>
      </c>
      <c r="YQ44" s="663"/>
      <c r="YR44" s="664"/>
      <c r="YS44" s="662" t="str">
        <f>IFERROR(IF(OR(YA44="日",YA44="祝",YA44=0,YF44=0),"　",MAX(IF(YF44&gt;YS14,YH44-YF44,IF(YF44&lt;=YS14,YH44-YS14,0)),0)),0)</f>
        <v>　</v>
      </c>
      <c r="YT44" s="663"/>
      <c r="YU44" s="664"/>
      <c r="YV44" s="662" t="str">
        <f>IFERROR(IF(OR(YA44="日",YA44="祝",YA44=0,YB44=""),"　",MAX(IF(AND(YB44&lt;=YV14,YD44&gt;YW14),YW14-YV14,IF(AND(YB44&gt;YV14,YD44&lt;=YW14),YD44-YB44,IF(AND(YB44&lt;=YV14,YD44&lt;=YW14),YD44-YV14,IF(AND(YB44&gt;YV14,YD44&gt;YW14),YW14-YB44,0)))),0)),0)</f>
        <v>　</v>
      </c>
      <c r="YW44" s="663"/>
      <c r="YX44" s="664"/>
      <c r="YY44" s="662" t="str">
        <f>IFERROR(IF(OR(YA44="日",YA44="祝",YA44=0,YF44=0),"　",MAX(IF(AND(YF44&gt;ZB14,YH44&gt;YZ14),0,IF(AND(YF44&lt;=ZB14,YF44&gt;YY14,YH44&gt;YZ14),ZB14-YF44,IF(AND(YF44&lt;=ZB14,YF44&lt;=YY14,YH44&gt;YZ14),ZB14-YY14,IF(AND(YF44&gt;YY14,YH44&lt;=YZ14),YH44-YF44,IF(AND(YF44&lt;=YY14,YH44&lt;=YZ14),YH44-YY14,0))))),0)),0)</f>
        <v>　</v>
      </c>
      <c r="YZ44" s="663"/>
      <c r="ZA44" s="664"/>
      <c r="ZB44" s="662" t="str">
        <f>IFERROR(IF(OR(YA44="日",YA44="祝",YA44=0,YF44=0),"　",MAX(IF(AND(YF44&lt;=ZB14,YH44&gt;ZC14),ZC14-ZB14,IF(YH44&lt;=ZC14,0,IF(AND(YF44&gt;ZB14,YH44&gt;ZC14),ZC14-YF44,0))),0)),0)</f>
        <v>　</v>
      </c>
      <c r="ZC44" s="663"/>
      <c r="ZD44" s="664"/>
      <c r="ZE44" s="662" t="str">
        <f t="shared" si="11"/>
        <v>　</v>
      </c>
      <c r="ZF44" s="663"/>
      <c r="ZG44" s="664"/>
      <c r="ZH44" s="665" t="str">
        <f>IF(ZK44="×",TIME(0,0,0),IF(ZU4="非常勤",YJ44,YV44))</f>
        <v>　</v>
      </c>
      <c r="ZI44" s="666"/>
      <c r="ZJ44" s="667"/>
      <c r="ZK44" s="265"/>
      <c r="ZL44" s="665" t="str">
        <f>IF(ZO44="×",TIME(0,0,0),IF(ZU4="非常勤",YM44,YY44))</f>
        <v>　</v>
      </c>
      <c r="ZM44" s="666"/>
      <c r="ZN44" s="667"/>
      <c r="ZO44" s="265"/>
      <c r="ZP44" s="665" t="str">
        <f>IF(ZS44="×",TIME(0,0,0),IF(ZU4="非常勤",YP44,ZB44))</f>
        <v>　</v>
      </c>
      <c r="ZQ44" s="666"/>
      <c r="ZR44" s="667"/>
      <c r="ZS44" s="265"/>
      <c r="ZT44" s="665" t="str">
        <f>IF(ZW44="×",TIME(0,0,0),IF(ZU4="非常勤",YS44,ZE44))</f>
        <v>　</v>
      </c>
      <c r="ZU44" s="666"/>
      <c r="ZV44" s="667"/>
      <c r="ZW44" s="265"/>
      <c r="ZX44" s="720"/>
      <c r="ZY44" s="720"/>
      <c r="ZZ44" s="668"/>
      <c r="AAA44" s="670"/>
      <c r="AAB44" s="669"/>
      <c r="AAC44" s="671"/>
      <c r="AAD44" s="672"/>
      <c r="AAE44" s="672"/>
      <c r="AAF44" s="673"/>
      <c r="AAG44" s="263">
        <f>'別表_個別勤務状況（1～60）'!$A$44</f>
        <v>30</v>
      </c>
      <c r="AAH44" s="264" t="str">
        <f>'別表_個別勤務状況（1～60）'!$B$44</f>
        <v>金</v>
      </c>
      <c r="AAI44" s="660"/>
      <c r="AAJ44" s="661"/>
      <c r="AAK44" s="660"/>
      <c r="AAL44" s="661"/>
      <c r="AAM44" s="660"/>
      <c r="AAN44" s="661"/>
      <c r="AAO44" s="660"/>
      <c r="AAP44" s="661"/>
      <c r="AAQ44" s="662" t="str">
        <f>IFERROR(IF(OR(AAH44="日",AAH44="祝",AAH44=0,AAI44=""),"　",MAX(IF(AND(AAI44&lt;=AAQ14,AAK44&gt;AAR14),AAR14-AAQ14,IF(AND(AAI44&gt;AAQ14,AAK44&lt;=AAR14),AAK44-AAI44,IF(AND(AAI44&lt;=AAQ14,AAK44&lt;=AAR14),AAK44-AAQ14,IF(AND(AAI44&gt;AAQ14,AAK44&gt;AAR14),AAR14-AAI44,0)))),0)),0)</f>
        <v>　</v>
      </c>
      <c r="AAR44" s="663"/>
      <c r="AAS44" s="664"/>
      <c r="AAT44" s="662" t="str">
        <f>IFERROR(IF(OR(AAH44="日",AAH44="祝",AAH44=0,AAM44=""),"　",MAX(IF(AND(AAM44&gt;AAW14,AAO44&gt;AAU14),0,IF(AND(AAM44&lt;=AAW14,AAM44&gt;AAT14,AAO44&gt;AAU14),AAW14-AAM44,IF(AND(AAM44&lt;=AAW14,AAM44&lt;=AAT14,AAO44&gt;AAU14),AAW14-AAT14,IF(AND(AAM44&gt;AAT14,AAO44&lt;=AAU14),AAO44-AAM44,IF(AND(AAM44&lt;=AAT14,AAO44&lt;=AAU14),AAO44-AAT14,0))))),0)),0)</f>
        <v>　</v>
      </c>
      <c r="AAU44" s="663"/>
      <c r="AAV44" s="664"/>
      <c r="AAW44" s="662" t="str">
        <f>IFERROR(IF(OR(AAH44="日",AAH44="祝",AAH44=0,AAM44=0),"　",MAX(IF(AND(AAM44&lt;=AAW14,AAO44&gt;AAX14),AAX14-AAW14,IF(AAO44&lt;=AAX14,0,IF(AND(AAM44&gt;AAW14,AAO44&gt;AAX14),AAX14-AAM44,0))),0)),0)</f>
        <v>　</v>
      </c>
      <c r="AAX44" s="663"/>
      <c r="AAY44" s="664"/>
      <c r="AAZ44" s="662" t="str">
        <f>IFERROR(IF(OR(AAH44="日",AAH44="祝",AAH44=0,AAM44=0),"　",MAX(IF(AAM44&gt;AAZ14,AAO44-AAM44,IF(AAM44&lt;=AAZ14,AAO44-AAZ14,0)),0)),0)</f>
        <v>　</v>
      </c>
      <c r="ABA44" s="663"/>
      <c r="ABB44" s="664"/>
      <c r="ABC44" s="662" t="str">
        <f>IFERROR(IF(OR(AAH44="日",AAH44="祝",AAH44=0,AAI44=""),"　",MAX(IF(AND(AAI44&lt;=ABC14,AAK44&gt;ABD14),ABD14-ABC14,IF(AND(AAI44&gt;ABC14,AAK44&lt;=ABD14),AAK44-AAI44,IF(AND(AAI44&lt;=ABC14,AAK44&lt;=ABD14),AAK44-ABC14,IF(AND(AAI44&gt;ABC14,AAK44&gt;ABD14),ABD14-AAI44,0)))),0)),0)</f>
        <v>　</v>
      </c>
      <c r="ABD44" s="663"/>
      <c r="ABE44" s="664"/>
      <c r="ABF44" s="662" t="str">
        <f>IFERROR(IF(OR(AAH44="日",AAH44="祝",AAH44=0,AAM44=0),"　",MAX(IF(AND(AAM44&gt;ABI14,AAO44&gt;ABG14),0,IF(AND(AAM44&lt;=ABI14,AAM44&gt;ABF14,AAO44&gt;ABG14),ABI14-AAM44,IF(AND(AAM44&lt;=ABI14,AAM44&lt;=ABF14,AAO44&gt;ABG14),ABI14-ABF14,IF(AND(AAM44&gt;ABF14,AAO44&lt;=ABG14),AAO44-AAM44,IF(AND(AAM44&lt;=ABF14,AAO44&lt;=ABG14),AAO44-ABF14,0))))),0)),0)</f>
        <v>　</v>
      </c>
      <c r="ABG44" s="663"/>
      <c r="ABH44" s="664"/>
      <c r="ABI44" s="662" t="str">
        <f>IFERROR(IF(OR(AAH44="日",AAH44="祝",AAH44=0,AAM44=0),"　",MAX(IF(AND(AAM44&lt;=ABI14,AAO44&gt;ABJ14),ABJ14-ABI14,IF(AAO44&lt;=ABJ14,0,IF(AND(AAM44&gt;ABI14,AAO44&gt;ABJ14),ABJ14-AAM44,0))),0)),0)</f>
        <v>　</v>
      </c>
      <c r="ABJ44" s="663"/>
      <c r="ABK44" s="664"/>
      <c r="ABL44" s="662" t="str">
        <f t="shared" si="12"/>
        <v>　</v>
      </c>
      <c r="ABM44" s="663"/>
      <c r="ABN44" s="664"/>
      <c r="ABO44" s="665" t="str">
        <f>IF(ABR44="×",TIME(0,0,0),IF(ACB4="非常勤",AAQ44,ABC44))</f>
        <v>　</v>
      </c>
      <c r="ABP44" s="666"/>
      <c r="ABQ44" s="667"/>
      <c r="ABR44" s="265"/>
      <c r="ABS44" s="665" t="str">
        <f>IF(ABV44="×",TIME(0,0,0),IF(ACB4="非常勤",AAT44,ABF44))</f>
        <v>　</v>
      </c>
      <c r="ABT44" s="666"/>
      <c r="ABU44" s="667"/>
      <c r="ABV44" s="265"/>
      <c r="ABW44" s="665" t="str">
        <f>IF(ABZ44="×",TIME(0,0,0),IF(ACB4="非常勤",AAW44,ABI44))</f>
        <v>　</v>
      </c>
      <c r="ABX44" s="666"/>
      <c r="ABY44" s="667"/>
      <c r="ABZ44" s="265"/>
      <c r="ACA44" s="665" t="str">
        <f>IF(ACD44="×",TIME(0,0,0),IF(ACB4="非常勤",AAZ44,ABL44))</f>
        <v>　</v>
      </c>
      <c r="ACB44" s="666"/>
      <c r="ACC44" s="667"/>
      <c r="ACD44" s="265"/>
      <c r="ACE44" s="720"/>
      <c r="ACF44" s="720"/>
      <c r="ACG44" s="668"/>
      <c r="ACH44" s="670"/>
      <c r="ACI44" s="669"/>
      <c r="ACJ44" s="671"/>
      <c r="ACK44" s="672"/>
      <c r="ACL44" s="672"/>
      <c r="ACM44" s="673"/>
      <c r="ACN44" s="263">
        <f>'別表_個別勤務状況（1～60）'!$A$44</f>
        <v>30</v>
      </c>
      <c r="ACO44" s="264" t="str">
        <f>'別表_個別勤務状況（1～60）'!$B$44</f>
        <v>金</v>
      </c>
      <c r="ACP44" s="660"/>
      <c r="ACQ44" s="661"/>
      <c r="ACR44" s="660"/>
      <c r="ACS44" s="661"/>
      <c r="ACT44" s="660"/>
      <c r="ACU44" s="661"/>
      <c r="ACV44" s="660"/>
      <c r="ACW44" s="661"/>
      <c r="ACX44" s="662" t="str">
        <f>IFERROR(IF(OR(ACO44="日",ACO44="祝",ACO44=0,ACP44=""),"　",MAX(IF(AND(ACP44&lt;=ACX14,ACR44&gt;ACY14),ACY14-ACX14,IF(AND(ACP44&gt;ACX14,ACR44&lt;=ACY14),ACR44-ACP44,IF(AND(ACP44&lt;=ACX14,ACR44&lt;=ACY14),ACR44-ACX14,IF(AND(ACP44&gt;ACX14,ACR44&gt;ACY14),ACY14-ACP44,0)))),0)),0)</f>
        <v>　</v>
      </c>
      <c r="ACY44" s="663"/>
      <c r="ACZ44" s="664"/>
      <c r="ADA44" s="662" t="str">
        <f>IFERROR(IF(OR(ACO44="日",ACO44="祝",ACO44=0,ACT44=""),"　",MAX(IF(AND(ACT44&gt;ADD14,ACV44&gt;ADB14),0,IF(AND(ACT44&lt;=ADD14,ACT44&gt;ADA14,ACV44&gt;ADB14),ADD14-ACT44,IF(AND(ACT44&lt;=ADD14,ACT44&lt;=ADA14,ACV44&gt;ADB14),ADD14-ADA14,IF(AND(ACT44&gt;ADA14,ACV44&lt;=ADB14),ACV44-ACT44,IF(AND(ACT44&lt;=ADA14,ACV44&lt;=ADB14),ACV44-ADA14,0))))),0)),0)</f>
        <v>　</v>
      </c>
      <c r="ADB44" s="663"/>
      <c r="ADC44" s="664"/>
      <c r="ADD44" s="662" t="str">
        <f>IFERROR(IF(OR(ACO44="日",ACO44="祝",ACO44=0,ACT44=0),"　",MAX(IF(AND(ACT44&lt;=ADD14,ACV44&gt;ADE14),ADE14-ADD14,IF(ACV44&lt;=ADE14,0,IF(AND(ACT44&gt;ADD14,ACV44&gt;ADE14),ADE14-ACT44,0))),0)),0)</f>
        <v>　</v>
      </c>
      <c r="ADE44" s="663"/>
      <c r="ADF44" s="664"/>
      <c r="ADG44" s="662" t="str">
        <f>IFERROR(IF(OR(ACO44="日",ACO44="祝",ACO44=0,ACT44=0),"　",MAX(IF(ACT44&gt;ADG14,ACV44-ACT44,IF(ACT44&lt;=ADG14,ACV44-ADG14,0)),0)),0)</f>
        <v>　</v>
      </c>
      <c r="ADH44" s="663"/>
      <c r="ADI44" s="664"/>
      <c r="ADJ44" s="662" t="str">
        <f>IFERROR(IF(OR(ACO44="日",ACO44="祝",ACO44=0,ACP44=""),"　",MAX(IF(AND(ACP44&lt;=ADJ14,ACR44&gt;ADK14),ADK14-ADJ14,IF(AND(ACP44&gt;ADJ14,ACR44&lt;=ADK14),ACR44-ACP44,IF(AND(ACP44&lt;=ADJ14,ACR44&lt;=ADK14),ACR44-ADJ14,IF(AND(ACP44&gt;ADJ14,ACR44&gt;ADK14),ADK14-ACP44,0)))),0)),0)</f>
        <v>　</v>
      </c>
      <c r="ADK44" s="663"/>
      <c r="ADL44" s="664"/>
      <c r="ADM44" s="662" t="str">
        <f>IFERROR(IF(OR(ACO44="日",ACO44="祝",ACO44=0,ACT44=0),"　",MAX(IF(AND(ACT44&gt;ADP14,ACV44&gt;ADN14),0,IF(AND(ACT44&lt;=ADP14,ACT44&gt;ADM14,ACV44&gt;ADN14),ADP14-ACT44,IF(AND(ACT44&lt;=ADP14,ACT44&lt;=ADM14,ACV44&gt;ADN14),ADP14-ADM14,IF(AND(ACT44&gt;ADM14,ACV44&lt;=ADN14),ACV44-ACT44,IF(AND(ACT44&lt;=ADM14,ACV44&lt;=ADN14),ACV44-ADM14,0))))),0)),0)</f>
        <v>　</v>
      </c>
      <c r="ADN44" s="663"/>
      <c r="ADO44" s="664"/>
      <c r="ADP44" s="662" t="str">
        <f>IFERROR(IF(OR(ACO44="日",ACO44="祝",ACO44=0,ACT44=0),"　",MAX(IF(AND(ACT44&lt;=ADP14,ACV44&gt;ADQ14),ADQ14-ADP14,IF(ACV44&lt;=ADQ14,0,IF(AND(ACT44&gt;ADP14,ACV44&gt;ADQ14),ADQ14-ACT44,0))),0)),0)</f>
        <v>　</v>
      </c>
      <c r="ADQ44" s="663"/>
      <c r="ADR44" s="664"/>
      <c r="ADS44" s="662" t="str">
        <f t="shared" si="13"/>
        <v>　</v>
      </c>
      <c r="ADT44" s="663"/>
      <c r="ADU44" s="664"/>
      <c r="ADV44" s="665" t="str">
        <f>IF(ADY44="×",TIME(0,0,0),IF(AEI4="非常勤",ACX44,ADJ44))</f>
        <v>　</v>
      </c>
      <c r="ADW44" s="666"/>
      <c r="ADX44" s="667"/>
      <c r="ADY44" s="265"/>
      <c r="ADZ44" s="665" t="str">
        <f>IF(AEC44="×",TIME(0,0,0),IF(AEI4="非常勤",ADA44,ADM44))</f>
        <v>　</v>
      </c>
      <c r="AEA44" s="666"/>
      <c r="AEB44" s="667"/>
      <c r="AEC44" s="265"/>
      <c r="AED44" s="665" t="str">
        <f>IF(AEG44="×",TIME(0,0,0),IF(AEI4="非常勤",ADD44,ADP44))</f>
        <v>　</v>
      </c>
      <c r="AEE44" s="666"/>
      <c r="AEF44" s="667"/>
      <c r="AEG44" s="265"/>
      <c r="AEH44" s="665" t="str">
        <f>IF(AEK44="×",TIME(0,0,0),IF(AEI4="非常勤",ADG44,ADS44))</f>
        <v>　</v>
      </c>
      <c r="AEI44" s="666"/>
      <c r="AEJ44" s="667"/>
      <c r="AEK44" s="265"/>
      <c r="AEL44" s="720"/>
      <c r="AEM44" s="720"/>
      <c r="AEN44" s="668"/>
      <c r="AEO44" s="670"/>
      <c r="AEP44" s="669"/>
      <c r="AEQ44" s="671"/>
      <c r="AER44" s="672"/>
      <c r="AES44" s="672"/>
      <c r="AET44" s="673"/>
      <c r="AEU44" s="263">
        <f>'別表_個別勤務状況（1～60）'!$A$44</f>
        <v>30</v>
      </c>
      <c r="AEV44" s="264" t="str">
        <f>'別表_個別勤務状況（1～60）'!$B$44</f>
        <v>金</v>
      </c>
      <c r="AEW44" s="660"/>
      <c r="AEX44" s="661"/>
      <c r="AEY44" s="660"/>
      <c r="AEZ44" s="661"/>
      <c r="AFA44" s="660"/>
      <c r="AFB44" s="661"/>
      <c r="AFC44" s="660"/>
      <c r="AFD44" s="661"/>
      <c r="AFE44" s="662" t="str">
        <f>IFERROR(IF(OR(AEV44="日",AEV44="祝",AEV44=0,AEW44=""),"　",MAX(IF(AND(AEW44&lt;=AFE14,AEY44&gt;AFF14),AFF14-AFE14,IF(AND(AEW44&gt;AFE14,AEY44&lt;=AFF14),AEY44-AEW44,IF(AND(AEW44&lt;=AFE14,AEY44&lt;=AFF14),AEY44-AFE14,IF(AND(AEW44&gt;AFE14,AEY44&gt;AFF14),AFF14-AEW44,0)))),0)),0)</f>
        <v>　</v>
      </c>
      <c r="AFF44" s="663"/>
      <c r="AFG44" s="664"/>
      <c r="AFH44" s="662" t="str">
        <f>IFERROR(IF(OR(AEV44="日",AEV44="祝",AEV44=0,AFA44=""),"　",MAX(IF(AND(AFA44&gt;AFK14,AFC44&gt;AFI14),0,IF(AND(AFA44&lt;=AFK14,AFA44&gt;AFH14,AFC44&gt;AFI14),AFK14-AFA44,IF(AND(AFA44&lt;=AFK14,AFA44&lt;=AFH14,AFC44&gt;AFI14),AFK14-AFH14,IF(AND(AFA44&gt;AFH14,AFC44&lt;=AFI14),AFC44-AFA44,IF(AND(AFA44&lt;=AFH14,AFC44&lt;=AFI14),AFC44-AFH14,0))))),0)),0)</f>
        <v>　</v>
      </c>
      <c r="AFI44" s="663"/>
      <c r="AFJ44" s="664"/>
      <c r="AFK44" s="662" t="str">
        <f>IFERROR(IF(OR(AEV44="日",AEV44="祝",AEV44=0,AFA44=0),"　",MAX(IF(AND(AFA44&lt;=AFK14,AFC44&gt;AFL14),AFL14-AFK14,IF(AFC44&lt;=AFL14,0,IF(AND(AFA44&gt;AFK14,AFC44&gt;AFL14),AFL14-AFA44,0))),0)),0)</f>
        <v>　</v>
      </c>
      <c r="AFL44" s="663"/>
      <c r="AFM44" s="664"/>
      <c r="AFN44" s="662" t="str">
        <f>IFERROR(IF(OR(AEV44="日",AEV44="祝",AEV44=0,AFA44=0),"　",MAX(IF(AFA44&gt;AFN14,AFC44-AFA44,IF(AFA44&lt;=AFN14,AFC44-AFN14,0)),0)),0)</f>
        <v>　</v>
      </c>
      <c r="AFO44" s="663"/>
      <c r="AFP44" s="664"/>
      <c r="AFQ44" s="662" t="str">
        <f>IFERROR(IF(OR(AEV44="日",AEV44="祝",AEV44=0,AEW44=""),"　",MAX(IF(AND(AEW44&lt;=AFQ14,AEY44&gt;AFR14),AFR14-AFQ14,IF(AND(AEW44&gt;AFQ14,AEY44&lt;=AFR14),AEY44-AEW44,IF(AND(AEW44&lt;=AFQ14,AEY44&lt;=AFR14),AEY44-AFQ14,IF(AND(AEW44&gt;AFQ14,AEY44&gt;AFR14),AFR14-AEW44,0)))),0)),0)</f>
        <v>　</v>
      </c>
      <c r="AFR44" s="663"/>
      <c r="AFS44" s="664"/>
      <c r="AFT44" s="662" t="str">
        <f>IFERROR(IF(OR(AEV44="日",AEV44="祝",AEV44=0,AFA44=0),"　",MAX(IF(AND(AFA44&gt;AFW14,AFC44&gt;AFU14),0,IF(AND(AFA44&lt;=AFW14,AFA44&gt;AFT14,AFC44&gt;AFU14),AFW14-AFA44,IF(AND(AFA44&lt;=AFW14,AFA44&lt;=AFT14,AFC44&gt;AFU14),AFW14-AFT14,IF(AND(AFA44&gt;AFT14,AFC44&lt;=AFU14),AFC44-AFA44,IF(AND(AFA44&lt;=AFT14,AFC44&lt;=AFU14),AFC44-AFT14,0))))),0)),0)</f>
        <v>　</v>
      </c>
      <c r="AFU44" s="663"/>
      <c r="AFV44" s="664"/>
      <c r="AFW44" s="662" t="str">
        <f>IFERROR(IF(OR(AEV44="日",AEV44="祝",AEV44=0,AFA44=0),"　",MAX(IF(AND(AFA44&lt;=AFW14,AFC44&gt;AFX14),AFX14-AFW14,IF(AFC44&lt;=AFX14,0,IF(AND(AFA44&gt;AFW14,AFC44&gt;AFX14),AFX14-AFA44,0))),0)),0)</f>
        <v>　</v>
      </c>
      <c r="AFX44" s="663"/>
      <c r="AFY44" s="664"/>
      <c r="AFZ44" s="662" t="str">
        <f t="shared" si="14"/>
        <v>　</v>
      </c>
      <c r="AGA44" s="663"/>
      <c r="AGB44" s="664"/>
      <c r="AGC44" s="665" t="str">
        <f>IF(AGF44="×",TIME(0,0,0),IF(AGP4="非常勤",AFE44,AFQ44))</f>
        <v>　</v>
      </c>
      <c r="AGD44" s="666"/>
      <c r="AGE44" s="667"/>
      <c r="AGF44" s="265"/>
      <c r="AGG44" s="665" t="str">
        <f>IF(AGJ44="×",TIME(0,0,0),IF(AGP4="非常勤",AFH44,AFT44))</f>
        <v>　</v>
      </c>
      <c r="AGH44" s="666"/>
      <c r="AGI44" s="667"/>
      <c r="AGJ44" s="265"/>
      <c r="AGK44" s="665" t="str">
        <f>IF(AGN44="×",TIME(0,0,0),IF(AGP4="非常勤",AFK44,AFW44))</f>
        <v>　</v>
      </c>
      <c r="AGL44" s="666"/>
      <c r="AGM44" s="667"/>
      <c r="AGN44" s="265"/>
      <c r="AGO44" s="665" t="str">
        <f>IF(AGR44="×",TIME(0,0,0),IF(AGP4="非常勤",AFN44,AFZ44))</f>
        <v>　</v>
      </c>
      <c r="AGP44" s="666"/>
      <c r="AGQ44" s="667"/>
      <c r="AGR44" s="265"/>
      <c r="AGS44" s="720"/>
      <c r="AGT44" s="720"/>
      <c r="AGU44" s="668"/>
      <c r="AGV44" s="670"/>
      <c r="AGW44" s="669"/>
      <c r="AGX44" s="671"/>
      <c r="AGY44" s="672"/>
      <c r="AGZ44" s="672"/>
      <c r="AHA44" s="673"/>
      <c r="AHB44" s="263">
        <f>'別表_個別勤務状況（1～60）'!$A$44</f>
        <v>30</v>
      </c>
      <c r="AHC44" s="264" t="str">
        <f>'別表_個別勤務状況（1～60）'!$B$44</f>
        <v>金</v>
      </c>
      <c r="AHD44" s="660"/>
      <c r="AHE44" s="661"/>
      <c r="AHF44" s="660"/>
      <c r="AHG44" s="661"/>
      <c r="AHH44" s="660"/>
      <c r="AHI44" s="661"/>
      <c r="AHJ44" s="660"/>
      <c r="AHK44" s="661"/>
      <c r="AHL44" s="662" t="str">
        <f>IFERROR(IF(OR(AHC44="日",AHC44="祝",AHC44=0,AHD44=""),"　",MAX(IF(AND(AHD44&lt;=AHL14,AHF44&gt;AHM14),AHM14-AHL14,IF(AND(AHD44&gt;AHL14,AHF44&lt;=AHM14),AHF44-AHD44,IF(AND(AHD44&lt;=AHL14,AHF44&lt;=AHM14),AHF44-AHL14,IF(AND(AHD44&gt;AHL14,AHF44&gt;AHM14),AHM14-AHD44,0)))),0)),0)</f>
        <v>　</v>
      </c>
      <c r="AHM44" s="663"/>
      <c r="AHN44" s="664"/>
      <c r="AHO44" s="662" t="str">
        <f>IFERROR(IF(OR(AHC44="日",AHC44="祝",AHC44=0,AHH44=""),"　",MAX(IF(AND(AHH44&gt;AHR14,AHJ44&gt;AHP14),0,IF(AND(AHH44&lt;=AHR14,AHH44&gt;AHO14,AHJ44&gt;AHP14),AHR14-AHH44,IF(AND(AHH44&lt;=AHR14,AHH44&lt;=AHO14,AHJ44&gt;AHP14),AHR14-AHO14,IF(AND(AHH44&gt;AHO14,AHJ44&lt;=AHP14),AHJ44-AHH44,IF(AND(AHH44&lt;=AHO14,AHJ44&lt;=AHP14),AHJ44-AHO14,0))))),0)),0)</f>
        <v>　</v>
      </c>
      <c r="AHP44" s="663"/>
      <c r="AHQ44" s="664"/>
      <c r="AHR44" s="662" t="str">
        <f>IFERROR(IF(OR(AHC44="日",AHC44="祝",AHC44=0,AHH44=0),"　",MAX(IF(AND(AHH44&lt;=AHR14,AHJ44&gt;AHS14),AHS14-AHR14,IF(AHJ44&lt;=AHS14,0,IF(AND(AHH44&gt;AHR14,AHJ44&gt;AHS14),AHS14-AHH44,0))),0)),0)</f>
        <v>　</v>
      </c>
      <c r="AHS44" s="663"/>
      <c r="AHT44" s="664"/>
      <c r="AHU44" s="662" t="str">
        <f>IFERROR(IF(OR(AHC44="日",AHC44="祝",AHC44=0,AHH44=0),"　",MAX(IF(AHH44&gt;AHU14,AHJ44-AHH44,IF(AHH44&lt;=AHU14,AHJ44-AHU14,0)),0)),0)</f>
        <v>　</v>
      </c>
      <c r="AHV44" s="663"/>
      <c r="AHW44" s="664"/>
      <c r="AHX44" s="662" t="str">
        <f>IFERROR(IF(OR(AHC44="日",AHC44="祝",AHC44=0,AHD44=""),"　",MAX(IF(AND(AHD44&lt;=AHX14,AHF44&gt;AHY14),AHY14-AHX14,IF(AND(AHD44&gt;AHX14,AHF44&lt;=AHY14),AHF44-AHD44,IF(AND(AHD44&lt;=AHX14,AHF44&lt;=AHY14),AHF44-AHX14,IF(AND(AHD44&gt;AHX14,AHF44&gt;AHY14),AHY14-AHD44,0)))),0)),0)</f>
        <v>　</v>
      </c>
      <c r="AHY44" s="663"/>
      <c r="AHZ44" s="664"/>
      <c r="AIA44" s="662" t="str">
        <f>IFERROR(IF(OR(AHC44="日",AHC44="祝",AHC44=0,AHH44=0),"　",MAX(IF(AND(AHH44&gt;AID14,AHJ44&gt;AIB14),0,IF(AND(AHH44&lt;=AID14,AHH44&gt;AIA14,AHJ44&gt;AIB14),AID14-AHH44,IF(AND(AHH44&lt;=AID14,AHH44&lt;=AIA14,AHJ44&gt;AIB14),AID14-AIA14,IF(AND(AHH44&gt;AIA14,AHJ44&lt;=AIB14),AHJ44-AHH44,IF(AND(AHH44&lt;=AIA14,AHJ44&lt;=AIB14),AHJ44-AIA14,0))))),0)),0)</f>
        <v>　</v>
      </c>
      <c r="AIB44" s="663"/>
      <c r="AIC44" s="664"/>
      <c r="AID44" s="662" t="str">
        <f>IFERROR(IF(OR(AHC44="日",AHC44="祝",AHC44=0,AHH44=0),"　",MAX(IF(AND(AHH44&lt;=AID14,AHJ44&gt;AIE14),AIE14-AID14,IF(AHJ44&lt;=AIE14,0,IF(AND(AHH44&gt;AID14,AHJ44&gt;AIE14),AIE14-AHH44,0))),0)),0)</f>
        <v>　</v>
      </c>
      <c r="AIE44" s="663"/>
      <c r="AIF44" s="664"/>
      <c r="AIG44" s="662" t="str">
        <f t="shared" si="15"/>
        <v>　</v>
      </c>
      <c r="AIH44" s="663"/>
      <c r="AII44" s="664"/>
      <c r="AIJ44" s="665" t="str">
        <f>IF(AIM44="×",TIME(0,0,0),IF(AIW4="非常勤",AHL44,AHX44))</f>
        <v>　</v>
      </c>
      <c r="AIK44" s="666"/>
      <c r="AIL44" s="667"/>
      <c r="AIM44" s="265"/>
      <c r="AIN44" s="665" t="str">
        <f>IF(AIQ44="×",TIME(0,0,0),IF(AIW4="非常勤",AHO44,AIA44))</f>
        <v>　</v>
      </c>
      <c r="AIO44" s="666"/>
      <c r="AIP44" s="667"/>
      <c r="AIQ44" s="265"/>
      <c r="AIR44" s="665" t="str">
        <f>IF(AIU44="×",TIME(0,0,0),IF(AIW4="非常勤",AHR44,AID44))</f>
        <v>　</v>
      </c>
      <c r="AIS44" s="666"/>
      <c r="AIT44" s="667"/>
      <c r="AIU44" s="265"/>
      <c r="AIV44" s="665" t="str">
        <f>IF(AIY44="×",TIME(0,0,0),IF(AIW4="非常勤",AHU44,AIG44))</f>
        <v>　</v>
      </c>
      <c r="AIW44" s="666"/>
      <c r="AIX44" s="667"/>
      <c r="AIY44" s="265"/>
      <c r="AIZ44" s="720"/>
      <c r="AJA44" s="720"/>
      <c r="AJB44" s="668"/>
      <c r="AJC44" s="670"/>
      <c r="AJD44" s="669"/>
      <c r="AJE44" s="671"/>
      <c r="AJF44" s="672"/>
      <c r="AJG44" s="672"/>
      <c r="AJH44" s="673"/>
      <c r="AJI44" s="263">
        <f>'別表_個別勤務状況（1～60）'!$A$44</f>
        <v>30</v>
      </c>
      <c r="AJJ44" s="264" t="str">
        <f>'別表_個別勤務状況（1～60）'!$B$44</f>
        <v>金</v>
      </c>
      <c r="AJK44" s="660"/>
      <c r="AJL44" s="661"/>
      <c r="AJM44" s="660"/>
      <c r="AJN44" s="661"/>
      <c r="AJO44" s="660"/>
      <c r="AJP44" s="661"/>
      <c r="AJQ44" s="660"/>
      <c r="AJR44" s="661"/>
      <c r="AJS44" s="662" t="str">
        <f>IFERROR(IF(OR(AJJ44="日",AJJ44="祝",AJJ44=0,AJK44=""),"　",MAX(IF(AND(AJK44&lt;=AJS14,AJM44&gt;AJT14),AJT14-AJS14,IF(AND(AJK44&gt;AJS14,AJM44&lt;=AJT14),AJM44-AJK44,IF(AND(AJK44&lt;=AJS14,AJM44&lt;=AJT14),AJM44-AJS14,IF(AND(AJK44&gt;AJS14,AJM44&gt;AJT14),AJT14-AJK44,0)))),0)),0)</f>
        <v>　</v>
      </c>
      <c r="AJT44" s="663"/>
      <c r="AJU44" s="664"/>
      <c r="AJV44" s="662" t="str">
        <f>IFERROR(IF(OR(AJJ44="日",AJJ44="祝",AJJ44=0,AJO44=""),"　",MAX(IF(AND(AJO44&gt;AJY14,AJQ44&gt;AJW14),0,IF(AND(AJO44&lt;=AJY14,AJO44&gt;AJV14,AJQ44&gt;AJW14),AJY14-AJO44,IF(AND(AJO44&lt;=AJY14,AJO44&lt;=AJV14,AJQ44&gt;AJW14),AJY14-AJV14,IF(AND(AJO44&gt;AJV14,AJQ44&lt;=AJW14),AJQ44-AJO44,IF(AND(AJO44&lt;=AJV14,AJQ44&lt;=AJW14),AJQ44-AJV14,0))))),0)),0)</f>
        <v>　</v>
      </c>
      <c r="AJW44" s="663"/>
      <c r="AJX44" s="664"/>
      <c r="AJY44" s="662" t="str">
        <f>IFERROR(IF(OR(AJJ44="日",AJJ44="祝",AJJ44=0,AJO44=0),"　",MAX(IF(AND(AJO44&lt;=AJY14,AJQ44&gt;AJZ14),AJZ14-AJY14,IF(AJQ44&lt;=AJZ14,0,IF(AND(AJO44&gt;AJY14,AJQ44&gt;AJZ14),AJZ14-AJO44,0))),0)),0)</f>
        <v>　</v>
      </c>
      <c r="AJZ44" s="663"/>
      <c r="AKA44" s="664"/>
      <c r="AKB44" s="662" t="str">
        <f>IFERROR(IF(OR(AJJ44="日",AJJ44="祝",AJJ44=0,AJO44=0),"　",MAX(IF(AJO44&gt;AKB14,AJQ44-AJO44,IF(AJO44&lt;=AKB14,AJQ44-AKB14,0)),0)),0)</f>
        <v>　</v>
      </c>
      <c r="AKC44" s="663"/>
      <c r="AKD44" s="664"/>
      <c r="AKE44" s="662" t="str">
        <f>IFERROR(IF(OR(AJJ44="日",AJJ44="祝",AJJ44=0,AJK44=""),"　",MAX(IF(AND(AJK44&lt;=AKE14,AJM44&gt;AKF14),AKF14-AKE14,IF(AND(AJK44&gt;AKE14,AJM44&lt;=AKF14),AJM44-AJK44,IF(AND(AJK44&lt;=AKE14,AJM44&lt;=AKF14),AJM44-AKE14,IF(AND(AJK44&gt;AKE14,AJM44&gt;AKF14),AKF14-AJK44,0)))),0)),0)</f>
        <v>　</v>
      </c>
      <c r="AKF44" s="663"/>
      <c r="AKG44" s="664"/>
      <c r="AKH44" s="662" t="str">
        <f>IFERROR(IF(OR(AJJ44="日",AJJ44="祝",AJJ44=0,AJO44=0),"　",MAX(IF(AND(AJO44&gt;AKK14,AJQ44&gt;AKI14),0,IF(AND(AJO44&lt;=AKK14,AJO44&gt;AKH14,AJQ44&gt;AKI14),AKK14-AJO44,IF(AND(AJO44&lt;=AKK14,AJO44&lt;=AKH14,AJQ44&gt;AKI14),AKK14-AKH14,IF(AND(AJO44&gt;AKH14,AJQ44&lt;=AKI14),AJQ44-AJO44,IF(AND(AJO44&lt;=AKH14,AJQ44&lt;=AKI14),AJQ44-AKH14,0))))),0)),0)</f>
        <v>　</v>
      </c>
      <c r="AKI44" s="663"/>
      <c r="AKJ44" s="664"/>
      <c r="AKK44" s="662" t="str">
        <f>IFERROR(IF(OR(AJJ44="日",AJJ44="祝",AJJ44=0,AJO44=0),"　",MAX(IF(AND(AJO44&lt;=AKK14,AJQ44&gt;AKL14),AKL14-AKK14,IF(AJQ44&lt;=AKL14,0,IF(AND(AJO44&gt;AKK14,AJQ44&gt;AKL14),AKL14-AJO44,0))),0)),0)</f>
        <v>　</v>
      </c>
      <c r="AKL44" s="663"/>
      <c r="AKM44" s="664"/>
      <c r="AKN44" s="662" t="str">
        <f t="shared" si="16"/>
        <v>　</v>
      </c>
      <c r="AKO44" s="663"/>
      <c r="AKP44" s="664"/>
      <c r="AKQ44" s="665" t="str">
        <f>IF(AKT44="×",TIME(0,0,0),IF(ALD4="非常勤",AJS44,AKE44))</f>
        <v>　</v>
      </c>
      <c r="AKR44" s="666"/>
      <c r="AKS44" s="667"/>
      <c r="AKT44" s="265"/>
      <c r="AKU44" s="665" t="str">
        <f>IF(AKX44="×",TIME(0,0,0),IF(ALD4="非常勤",AJV44,AKH44))</f>
        <v>　</v>
      </c>
      <c r="AKV44" s="666"/>
      <c r="AKW44" s="667"/>
      <c r="AKX44" s="265"/>
      <c r="AKY44" s="665" t="str">
        <f>IF(ALB44="×",TIME(0,0,0),IF(ALD4="非常勤",AJY44,AKK44))</f>
        <v>　</v>
      </c>
      <c r="AKZ44" s="666"/>
      <c r="ALA44" s="667"/>
      <c r="ALB44" s="265"/>
      <c r="ALC44" s="665" t="str">
        <f>IF(ALF44="×",TIME(0,0,0),IF(ALD4="非常勤",AKB44,AKN44))</f>
        <v>　</v>
      </c>
      <c r="ALD44" s="666"/>
      <c r="ALE44" s="667"/>
      <c r="ALF44" s="265"/>
      <c r="ALG44" s="720"/>
      <c r="ALH44" s="720"/>
      <c r="ALI44" s="668"/>
      <c r="ALJ44" s="670"/>
      <c r="ALK44" s="669"/>
      <c r="ALL44" s="671"/>
      <c r="ALM44" s="672"/>
      <c r="ALN44" s="672"/>
      <c r="ALO44" s="673"/>
      <c r="ALP44" s="263">
        <f>'別表_個別勤務状況（1～60）'!$A$44</f>
        <v>30</v>
      </c>
      <c r="ALQ44" s="264" t="str">
        <f>'別表_個別勤務状況（1～60）'!$B$44</f>
        <v>金</v>
      </c>
      <c r="ALR44" s="660"/>
      <c r="ALS44" s="661"/>
      <c r="ALT44" s="660"/>
      <c r="ALU44" s="661"/>
      <c r="ALV44" s="660"/>
      <c r="ALW44" s="661"/>
      <c r="ALX44" s="660"/>
      <c r="ALY44" s="661"/>
      <c r="ALZ44" s="662" t="str">
        <f>IFERROR(IF(OR(ALQ44="日",ALQ44="祝",ALQ44=0,ALR44=""),"　",MAX(IF(AND(ALR44&lt;=ALZ14,ALT44&gt;AMA14),AMA14-ALZ14,IF(AND(ALR44&gt;ALZ14,ALT44&lt;=AMA14),ALT44-ALR44,IF(AND(ALR44&lt;=ALZ14,ALT44&lt;=AMA14),ALT44-ALZ14,IF(AND(ALR44&gt;ALZ14,ALT44&gt;AMA14),AMA14-ALR44,0)))),0)),0)</f>
        <v>　</v>
      </c>
      <c r="AMA44" s="663"/>
      <c r="AMB44" s="664"/>
      <c r="AMC44" s="662" t="str">
        <f>IFERROR(IF(OR(ALQ44="日",ALQ44="祝",ALQ44=0,ALV44=""),"　",MAX(IF(AND(ALV44&gt;AMF14,ALX44&gt;AMD14),0,IF(AND(ALV44&lt;=AMF14,ALV44&gt;AMC14,ALX44&gt;AMD14),AMF14-ALV44,IF(AND(ALV44&lt;=AMF14,ALV44&lt;=AMC14,ALX44&gt;AMD14),AMF14-AMC14,IF(AND(ALV44&gt;AMC14,ALX44&lt;=AMD14),ALX44-ALV44,IF(AND(ALV44&lt;=AMC14,ALX44&lt;=AMD14),ALX44-AMC14,0))))),0)),0)</f>
        <v>　</v>
      </c>
      <c r="AMD44" s="663"/>
      <c r="AME44" s="664"/>
      <c r="AMF44" s="662" t="str">
        <f>IFERROR(IF(OR(ALQ44="日",ALQ44="祝",ALQ44=0,ALV44=0),"　",MAX(IF(AND(ALV44&lt;=AMF14,ALX44&gt;AMG14),AMG14-AMF14,IF(ALX44&lt;=AMG14,0,IF(AND(ALV44&gt;AMF14,ALX44&gt;AMG14),AMG14-ALV44,0))),0)),0)</f>
        <v>　</v>
      </c>
      <c r="AMG44" s="663"/>
      <c r="AMH44" s="664"/>
      <c r="AMI44" s="662" t="str">
        <f>IFERROR(IF(OR(ALQ44="日",ALQ44="祝",ALQ44=0,ALV44=0),"　",MAX(IF(ALV44&gt;AMI14,ALX44-ALV44,IF(ALV44&lt;=AMI14,ALX44-AMI14,0)),0)),0)</f>
        <v>　</v>
      </c>
      <c r="AMJ44" s="663"/>
      <c r="AMK44" s="664"/>
      <c r="AML44" s="662" t="str">
        <f>IFERROR(IF(OR(ALQ44="日",ALQ44="祝",ALQ44=0,ALR44=""),"　",MAX(IF(AND(ALR44&lt;=AML14,ALT44&gt;AMM14),AMM14-AML14,IF(AND(ALR44&gt;AML14,ALT44&lt;=AMM14),ALT44-ALR44,IF(AND(ALR44&lt;=AML14,ALT44&lt;=AMM14),ALT44-AML14,IF(AND(ALR44&gt;AML14,ALT44&gt;AMM14),AMM14-ALR44,0)))),0)),0)</f>
        <v>　</v>
      </c>
      <c r="AMM44" s="663"/>
      <c r="AMN44" s="664"/>
      <c r="AMO44" s="662" t="str">
        <f>IFERROR(IF(OR(ALQ44="日",ALQ44="祝",ALQ44=0,ALV44=0),"　",MAX(IF(AND(ALV44&gt;AMR14,ALX44&gt;AMP14),0,IF(AND(ALV44&lt;=AMR14,ALV44&gt;AMO14,ALX44&gt;AMP14),AMR14-ALV44,IF(AND(ALV44&lt;=AMR14,ALV44&lt;=AMO14,ALX44&gt;AMP14),AMR14-AMO14,IF(AND(ALV44&gt;AMO14,ALX44&lt;=AMP14),ALX44-ALV44,IF(AND(ALV44&lt;=AMO14,ALX44&lt;=AMP14),ALX44-AMO14,0))))),0)),0)</f>
        <v>　</v>
      </c>
      <c r="AMP44" s="663"/>
      <c r="AMQ44" s="664"/>
      <c r="AMR44" s="662" t="str">
        <f>IFERROR(IF(OR(ALQ44="日",ALQ44="祝",ALQ44=0,ALV44=0),"　",MAX(IF(AND(ALV44&lt;=AMR14,ALX44&gt;AMS14),AMS14-AMR14,IF(ALX44&lt;=AMS14,0,IF(AND(ALV44&gt;AMR14,ALX44&gt;AMS14),AMS14-ALV44,0))),0)),0)</f>
        <v>　</v>
      </c>
      <c r="AMS44" s="663"/>
      <c r="AMT44" s="664"/>
      <c r="AMU44" s="662" t="str">
        <f t="shared" si="17"/>
        <v>　</v>
      </c>
      <c r="AMV44" s="663"/>
      <c r="AMW44" s="664"/>
      <c r="AMX44" s="665" t="str">
        <f>IF(ANA44="×",TIME(0,0,0),IF(ANK4="非常勤",ALZ44,AML44))</f>
        <v>　</v>
      </c>
      <c r="AMY44" s="666"/>
      <c r="AMZ44" s="667"/>
      <c r="ANA44" s="265"/>
      <c r="ANB44" s="665" t="str">
        <f>IF(ANE44="×",TIME(0,0,0),IF(ANK4="非常勤",AMC44,AMO44))</f>
        <v>　</v>
      </c>
      <c r="ANC44" s="666"/>
      <c r="AND44" s="667"/>
      <c r="ANE44" s="265"/>
      <c r="ANF44" s="665" t="str">
        <f>IF(ANI44="×",TIME(0,0,0),IF(ANK4="非常勤",AMF44,AMR44))</f>
        <v>　</v>
      </c>
      <c r="ANG44" s="666"/>
      <c r="ANH44" s="667"/>
      <c r="ANI44" s="265"/>
      <c r="ANJ44" s="665" t="str">
        <f>IF(ANM44="×",TIME(0,0,0),IF(ANK4="非常勤",AMI44,AMU44))</f>
        <v>　</v>
      </c>
      <c r="ANK44" s="666"/>
      <c r="ANL44" s="667"/>
      <c r="ANM44" s="265"/>
      <c r="ANN44" s="720"/>
      <c r="ANO44" s="720"/>
      <c r="ANP44" s="668"/>
      <c r="ANQ44" s="670"/>
      <c r="ANR44" s="669"/>
      <c r="ANS44" s="671"/>
      <c r="ANT44" s="672"/>
      <c r="ANU44" s="672"/>
      <c r="ANV44" s="673"/>
      <c r="ANW44" s="263">
        <f>'別表_個別勤務状況（1～60）'!$A$44</f>
        <v>30</v>
      </c>
      <c r="ANX44" s="264" t="str">
        <f>'別表_個別勤務状況（1～60）'!$B$44</f>
        <v>金</v>
      </c>
      <c r="ANY44" s="660"/>
      <c r="ANZ44" s="661"/>
      <c r="AOA44" s="660"/>
      <c r="AOB44" s="661"/>
      <c r="AOC44" s="660"/>
      <c r="AOD44" s="661"/>
      <c r="AOE44" s="660"/>
      <c r="AOF44" s="661"/>
      <c r="AOG44" s="662" t="str">
        <f>IFERROR(IF(OR(ANX44="日",ANX44="祝",ANX44=0,ANY44=""),"　",MAX(IF(AND(ANY44&lt;=AOG14,AOA44&gt;AOH14),AOH14-AOG14,IF(AND(ANY44&gt;AOG14,AOA44&lt;=AOH14),AOA44-ANY44,IF(AND(ANY44&lt;=AOG14,AOA44&lt;=AOH14),AOA44-AOG14,IF(AND(ANY44&gt;AOG14,AOA44&gt;AOH14),AOH14-ANY44,0)))),0)),0)</f>
        <v>　</v>
      </c>
      <c r="AOH44" s="663"/>
      <c r="AOI44" s="664"/>
      <c r="AOJ44" s="662" t="str">
        <f>IFERROR(IF(OR(ANX44="日",ANX44="祝",ANX44=0,AOC44=""),"　",MAX(IF(AND(AOC44&gt;AOM14,AOE44&gt;AOK14),0,IF(AND(AOC44&lt;=AOM14,AOC44&gt;AOJ14,AOE44&gt;AOK14),AOM14-AOC44,IF(AND(AOC44&lt;=AOM14,AOC44&lt;=AOJ14,AOE44&gt;AOK14),AOM14-AOJ14,IF(AND(AOC44&gt;AOJ14,AOE44&lt;=AOK14),AOE44-AOC44,IF(AND(AOC44&lt;=AOJ14,AOE44&lt;=AOK14),AOE44-AOJ14,0))))),0)),0)</f>
        <v>　</v>
      </c>
      <c r="AOK44" s="663"/>
      <c r="AOL44" s="664"/>
      <c r="AOM44" s="662" t="str">
        <f>IFERROR(IF(OR(ANX44="日",ANX44="祝",ANX44=0,AOC44=0),"　",MAX(IF(AND(AOC44&lt;=AOM14,AOE44&gt;AON14),AON14-AOM14,IF(AOE44&lt;=AON14,0,IF(AND(AOC44&gt;AOM14,AOE44&gt;AON14),AON14-AOC44,0))),0)),0)</f>
        <v>　</v>
      </c>
      <c r="AON44" s="663"/>
      <c r="AOO44" s="664"/>
      <c r="AOP44" s="662" t="str">
        <f>IFERROR(IF(OR(ANX44="日",ANX44="祝",ANX44=0,AOC44=0),"　",MAX(IF(AOC44&gt;AOP14,AOE44-AOC44,IF(AOC44&lt;=AOP14,AOE44-AOP14,0)),0)),0)</f>
        <v>　</v>
      </c>
      <c r="AOQ44" s="663"/>
      <c r="AOR44" s="664"/>
      <c r="AOS44" s="662" t="str">
        <f>IFERROR(IF(OR(ANX44="日",ANX44="祝",ANX44=0,ANY44=""),"　",MAX(IF(AND(ANY44&lt;=AOS14,AOA44&gt;AOT14),AOT14-AOS14,IF(AND(ANY44&gt;AOS14,AOA44&lt;=AOT14),AOA44-ANY44,IF(AND(ANY44&lt;=AOS14,AOA44&lt;=AOT14),AOA44-AOS14,IF(AND(ANY44&gt;AOS14,AOA44&gt;AOT14),AOT14-ANY44,0)))),0)),0)</f>
        <v>　</v>
      </c>
      <c r="AOT44" s="663"/>
      <c r="AOU44" s="664"/>
      <c r="AOV44" s="662" t="str">
        <f>IFERROR(IF(OR(ANX44="日",ANX44="祝",ANX44=0,AOC44=0),"　",MAX(IF(AND(AOC44&gt;AOY14,AOE44&gt;AOW14),0,IF(AND(AOC44&lt;=AOY14,AOC44&gt;AOV14,AOE44&gt;AOW14),AOY14-AOC44,IF(AND(AOC44&lt;=AOY14,AOC44&lt;=AOV14,AOE44&gt;AOW14),AOY14-AOV14,IF(AND(AOC44&gt;AOV14,AOE44&lt;=AOW14),AOE44-AOC44,IF(AND(AOC44&lt;=AOV14,AOE44&lt;=AOW14),AOE44-AOV14,0))))),0)),0)</f>
        <v>　</v>
      </c>
      <c r="AOW44" s="663"/>
      <c r="AOX44" s="664"/>
      <c r="AOY44" s="662" t="str">
        <f>IFERROR(IF(OR(ANX44="日",ANX44="祝",ANX44=0,AOC44=0),"　",MAX(IF(AND(AOC44&lt;=AOY14,AOE44&gt;AOZ14),AOZ14-AOY14,IF(AOE44&lt;=AOZ14,0,IF(AND(AOC44&gt;AOY14,AOE44&gt;AOZ14),AOZ14-AOC44,0))),0)),0)</f>
        <v>　</v>
      </c>
      <c r="AOZ44" s="663"/>
      <c r="APA44" s="664"/>
      <c r="APB44" s="662" t="str">
        <f t="shared" si="18"/>
        <v>　</v>
      </c>
      <c r="APC44" s="663"/>
      <c r="APD44" s="664"/>
      <c r="APE44" s="665" t="str">
        <f>IF(APH44="×",TIME(0,0,0),IF(APR4="非常勤",AOG44,AOS44))</f>
        <v>　</v>
      </c>
      <c r="APF44" s="666"/>
      <c r="APG44" s="667"/>
      <c r="APH44" s="265"/>
      <c r="API44" s="665" t="str">
        <f>IF(APL44="×",TIME(0,0,0),IF(APR4="非常勤",AOJ44,AOV44))</f>
        <v>　</v>
      </c>
      <c r="APJ44" s="666"/>
      <c r="APK44" s="667"/>
      <c r="APL44" s="265"/>
      <c r="APM44" s="665" t="str">
        <f>IF(APP44="×",TIME(0,0,0),IF(APR4="非常勤",AOM44,AOY44))</f>
        <v>　</v>
      </c>
      <c r="APN44" s="666"/>
      <c r="APO44" s="667"/>
      <c r="APP44" s="265"/>
      <c r="APQ44" s="665" t="str">
        <f>IF(APT44="×",TIME(0,0,0),IF(APR4="非常勤",AOP44,APB44))</f>
        <v>　</v>
      </c>
      <c r="APR44" s="666"/>
      <c r="APS44" s="667"/>
      <c r="APT44" s="265"/>
      <c r="APU44" s="720"/>
      <c r="APV44" s="720"/>
      <c r="APW44" s="668"/>
      <c r="APX44" s="670"/>
      <c r="APY44" s="669"/>
      <c r="APZ44" s="671"/>
      <c r="AQA44" s="672"/>
      <c r="AQB44" s="672"/>
      <c r="AQC44" s="673"/>
      <c r="AQD44" s="263">
        <f>'別表_個別勤務状況（1～60）'!$A$44</f>
        <v>30</v>
      </c>
      <c r="AQE44" s="264" t="str">
        <f>'別表_個別勤務状況（1～60）'!$B$44</f>
        <v>金</v>
      </c>
      <c r="AQF44" s="660"/>
      <c r="AQG44" s="661"/>
      <c r="AQH44" s="660"/>
      <c r="AQI44" s="661"/>
      <c r="AQJ44" s="660"/>
      <c r="AQK44" s="661"/>
      <c r="AQL44" s="660"/>
      <c r="AQM44" s="661"/>
      <c r="AQN44" s="662" t="str">
        <f>IFERROR(IF(OR(AQE44="日",AQE44="祝",AQE44=0,AQF44=""),"　",MAX(IF(AND(AQF44&lt;=AQN14,AQH44&gt;AQO14),AQO14-AQN14,IF(AND(AQF44&gt;AQN14,AQH44&lt;=AQO14),AQH44-AQF44,IF(AND(AQF44&lt;=AQN14,AQH44&lt;=AQO14),AQH44-AQN14,IF(AND(AQF44&gt;AQN14,AQH44&gt;AQO14),AQO14-AQF44,0)))),0)),0)</f>
        <v>　</v>
      </c>
      <c r="AQO44" s="663"/>
      <c r="AQP44" s="664"/>
      <c r="AQQ44" s="662" t="str">
        <f>IFERROR(IF(OR(AQE44="日",AQE44="祝",AQE44=0,AQJ44=""),"　",MAX(IF(AND(AQJ44&gt;AQT14,AQL44&gt;AQR14),0,IF(AND(AQJ44&lt;=AQT14,AQJ44&gt;AQQ14,AQL44&gt;AQR14),AQT14-AQJ44,IF(AND(AQJ44&lt;=AQT14,AQJ44&lt;=AQQ14,AQL44&gt;AQR14),AQT14-AQQ14,IF(AND(AQJ44&gt;AQQ14,AQL44&lt;=AQR14),AQL44-AQJ44,IF(AND(AQJ44&lt;=AQQ14,AQL44&lt;=AQR14),AQL44-AQQ14,0))))),0)),0)</f>
        <v>　</v>
      </c>
      <c r="AQR44" s="663"/>
      <c r="AQS44" s="664"/>
      <c r="AQT44" s="662" t="str">
        <f>IFERROR(IF(OR(AQE44="日",AQE44="祝",AQE44=0,AQJ44=0),"　",MAX(IF(AND(AQJ44&lt;=AQT14,AQL44&gt;AQU14),AQU14-AQT14,IF(AQL44&lt;=AQU14,0,IF(AND(AQJ44&gt;AQT14,AQL44&gt;AQU14),AQU14-AQJ44,0))),0)),0)</f>
        <v>　</v>
      </c>
      <c r="AQU44" s="663"/>
      <c r="AQV44" s="664"/>
      <c r="AQW44" s="662" t="str">
        <f>IFERROR(IF(OR(AQE44="日",AQE44="祝",AQE44=0,AQJ44=0),"　",MAX(IF(AQJ44&gt;AQW14,AQL44-AQJ44,IF(AQJ44&lt;=AQW14,AQL44-AQW14,0)),0)),0)</f>
        <v>　</v>
      </c>
      <c r="AQX44" s="663"/>
      <c r="AQY44" s="664"/>
      <c r="AQZ44" s="662" t="str">
        <f>IFERROR(IF(OR(AQE44="日",AQE44="祝",AQE44=0,AQF44=""),"　",MAX(IF(AND(AQF44&lt;=AQZ14,AQH44&gt;ARA14),ARA14-AQZ14,IF(AND(AQF44&gt;AQZ14,AQH44&lt;=ARA14),AQH44-AQF44,IF(AND(AQF44&lt;=AQZ14,AQH44&lt;=ARA14),AQH44-AQZ14,IF(AND(AQF44&gt;AQZ14,AQH44&gt;ARA14),ARA14-AQF44,0)))),0)),0)</f>
        <v>　</v>
      </c>
      <c r="ARA44" s="663"/>
      <c r="ARB44" s="664"/>
      <c r="ARC44" s="662" t="str">
        <f>IFERROR(IF(OR(AQE44="日",AQE44="祝",AQE44=0,AQJ44=0),"　",MAX(IF(AND(AQJ44&gt;ARF14,AQL44&gt;ARD14),0,IF(AND(AQJ44&lt;=ARF14,AQJ44&gt;ARC14,AQL44&gt;ARD14),ARF14-AQJ44,IF(AND(AQJ44&lt;=ARF14,AQJ44&lt;=ARC14,AQL44&gt;ARD14),ARF14-ARC14,IF(AND(AQJ44&gt;ARC14,AQL44&lt;=ARD14),AQL44-AQJ44,IF(AND(AQJ44&lt;=ARC14,AQL44&lt;=ARD14),AQL44-ARC14,0))))),0)),0)</f>
        <v>　</v>
      </c>
      <c r="ARD44" s="663"/>
      <c r="ARE44" s="664"/>
      <c r="ARF44" s="662" t="str">
        <f>IFERROR(IF(OR(AQE44="日",AQE44="祝",AQE44=0,AQJ44=0),"　",MAX(IF(AND(AQJ44&lt;=ARF14,AQL44&gt;ARG14),ARG14-ARF14,IF(AQL44&lt;=ARG14,0,IF(AND(AQJ44&gt;ARF14,AQL44&gt;ARG14),ARG14-AQJ44,0))),0)),0)</f>
        <v>　</v>
      </c>
      <c r="ARG44" s="663"/>
      <c r="ARH44" s="664"/>
      <c r="ARI44" s="662" t="str">
        <f t="shared" si="19"/>
        <v>　</v>
      </c>
      <c r="ARJ44" s="663"/>
      <c r="ARK44" s="664"/>
      <c r="ARL44" s="665" t="str">
        <f>IF(ARO44="×",TIME(0,0,0),IF(ARY4="非常勤",AQN44,AQZ44))</f>
        <v>　</v>
      </c>
      <c r="ARM44" s="666"/>
      <c r="ARN44" s="667"/>
      <c r="ARO44" s="265"/>
      <c r="ARP44" s="665" t="str">
        <f>IF(ARS44="×",TIME(0,0,0),IF(ARY4="非常勤",AQQ44,ARC44))</f>
        <v>　</v>
      </c>
      <c r="ARQ44" s="666"/>
      <c r="ARR44" s="667"/>
      <c r="ARS44" s="265"/>
      <c r="ART44" s="665" t="str">
        <f>IF(ARW44="×",TIME(0,0,0),IF(ARY4="非常勤",AQT44,ARF44))</f>
        <v>　</v>
      </c>
      <c r="ARU44" s="666"/>
      <c r="ARV44" s="667"/>
      <c r="ARW44" s="265"/>
      <c r="ARX44" s="665" t="str">
        <f>IF(ASA44="×",TIME(0,0,0),IF(ARY4="非常勤",AQW44,ARI44))</f>
        <v>　</v>
      </c>
      <c r="ARY44" s="666"/>
      <c r="ARZ44" s="667"/>
      <c r="ASA44" s="265"/>
      <c r="ASB44" s="720"/>
      <c r="ASC44" s="720"/>
      <c r="ASD44" s="668"/>
      <c r="ASE44" s="670"/>
      <c r="ASF44" s="669"/>
      <c r="ASG44" s="671"/>
      <c r="ASH44" s="672"/>
      <c r="ASI44" s="672"/>
      <c r="ASJ44" s="673"/>
      <c r="ASK44" s="263">
        <f>'別表_個別勤務状況（1～60）'!$A$44</f>
        <v>30</v>
      </c>
      <c r="ASL44" s="264" t="str">
        <f>'別表_個別勤務状況（1～60）'!$B$44</f>
        <v>金</v>
      </c>
      <c r="ASM44" s="660"/>
      <c r="ASN44" s="661"/>
      <c r="ASO44" s="660"/>
      <c r="ASP44" s="661"/>
      <c r="ASQ44" s="660"/>
      <c r="ASR44" s="661"/>
      <c r="ASS44" s="660"/>
      <c r="AST44" s="661"/>
      <c r="ASU44" s="662" t="str">
        <f>IFERROR(IF(OR(ASL44="日",ASL44="祝",ASL44=0,ASM44=""),"　",MAX(IF(AND(ASM44&lt;=ASU14,ASO44&gt;ASV14),ASV14-ASU14,IF(AND(ASM44&gt;ASU14,ASO44&lt;=ASV14),ASO44-ASM44,IF(AND(ASM44&lt;=ASU14,ASO44&lt;=ASV14),ASO44-ASU14,IF(AND(ASM44&gt;ASU14,ASO44&gt;ASV14),ASV14-ASM44,0)))),0)),0)</f>
        <v>　</v>
      </c>
      <c r="ASV44" s="663"/>
      <c r="ASW44" s="664"/>
      <c r="ASX44" s="662" t="str">
        <f>IFERROR(IF(OR(ASL44="日",ASL44="祝",ASL44=0,ASQ44=""),"　",MAX(IF(AND(ASQ44&gt;ATA14,ASS44&gt;ASY14),0,IF(AND(ASQ44&lt;=ATA14,ASQ44&gt;ASX14,ASS44&gt;ASY14),ATA14-ASQ44,IF(AND(ASQ44&lt;=ATA14,ASQ44&lt;=ASX14,ASS44&gt;ASY14),ATA14-ASX14,IF(AND(ASQ44&gt;ASX14,ASS44&lt;=ASY14),ASS44-ASQ44,IF(AND(ASQ44&lt;=ASX14,ASS44&lt;=ASY14),ASS44-ASX14,0))))),0)),0)</f>
        <v>　</v>
      </c>
      <c r="ASY44" s="663"/>
      <c r="ASZ44" s="664"/>
      <c r="ATA44" s="662" t="str">
        <f>IFERROR(IF(OR(ASL44="日",ASL44="祝",ASL44=0,ASQ44=0),"　",MAX(IF(AND(ASQ44&lt;=ATA14,ASS44&gt;ATB14),ATB14-ATA14,IF(ASS44&lt;=ATB14,0,IF(AND(ASQ44&gt;ATA14,ASS44&gt;ATB14),ATB14-ASQ44,0))),0)),0)</f>
        <v>　</v>
      </c>
      <c r="ATB44" s="663"/>
      <c r="ATC44" s="664"/>
      <c r="ATD44" s="662" t="str">
        <f>IFERROR(IF(OR(ASL44="日",ASL44="祝",ASL44=0,ASQ44=0),"　",MAX(IF(ASQ44&gt;ATD14,ASS44-ASQ44,IF(ASQ44&lt;=ATD14,ASS44-ATD14,0)),0)),0)</f>
        <v>　</v>
      </c>
      <c r="ATE44" s="663"/>
      <c r="ATF44" s="664"/>
      <c r="ATG44" s="662" t="str">
        <f>IFERROR(IF(OR(ASL44="日",ASL44="祝",ASL44=0,ASM44=""),"　",MAX(IF(AND(ASM44&lt;=ATG14,ASO44&gt;ATH14),ATH14-ATG14,IF(AND(ASM44&gt;ATG14,ASO44&lt;=ATH14),ASO44-ASM44,IF(AND(ASM44&lt;=ATG14,ASO44&lt;=ATH14),ASO44-ATG14,IF(AND(ASM44&gt;ATG14,ASO44&gt;ATH14),ATH14-ASM44,0)))),0)),0)</f>
        <v>　</v>
      </c>
      <c r="ATH44" s="663"/>
      <c r="ATI44" s="664"/>
      <c r="ATJ44" s="662" t="str">
        <f>IFERROR(IF(OR(ASL44="日",ASL44="祝",ASL44=0,ASQ44=0),"　",MAX(IF(AND(ASQ44&gt;ATM14,ASS44&gt;ATK14),0,IF(AND(ASQ44&lt;=ATM14,ASQ44&gt;ATJ14,ASS44&gt;ATK14),ATM14-ASQ44,IF(AND(ASQ44&lt;=ATM14,ASQ44&lt;=ATJ14,ASS44&gt;ATK14),ATM14-ATJ14,IF(AND(ASQ44&gt;ATJ14,ASS44&lt;=ATK14),ASS44-ASQ44,IF(AND(ASQ44&lt;=ATJ14,ASS44&lt;=ATK14),ASS44-ATJ14,0))))),0)),0)</f>
        <v>　</v>
      </c>
      <c r="ATK44" s="663"/>
      <c r="ATL44" s="664"/>
      <c r="ATM44" s="662" t="str">
        <f>IFERROR(IF(OR(ASL44="日",ASL44="祝",ASL44=0,ASQ44=0),"　",MAX(IF(AND(ASQ44&lt;=ATM14,ASS44&gt;ATN14),ATN14-ATM14,IF(ASS44&lt;=ATN14,0,IF(AND(ASQ44&gt;ATM14,ASS44&gt;ATN14),ATN14-ASQ44,0))),0)),0)</f>
        <v>　</v>
      </c>
      <c r="ATN44" s="663"/>
      <c r="ATO44" s="664"/>
      <c r="ATP44" s="662" t="str">
        <f t="shared" si="20"/>
        <v>　</v>
      </c>
      <c r="ATQ44" s="663"/>
      <c r="ATR44" s="664"/>
      <c r="ATS44" s="665" t="str">
        <f>IF(ATV44="×",TIME(0,0,0),IF(AUF4="非常勤",ASU44,ATG44))</f>
        <v>　</v>
      </c>
      <c r="ATT44" s="666"/>
      <c r="ATU44" s="667"/>
      <c r="ATV44" s="265"/>
      <c r="ATW44" s="665" t="str">
        <f>IF(ATZ44="×",TIME(0,0,0),IF(AUF4="非常勤",ASX44,ATJ44))</f>
        <v>　</v>
      </c>
      <c r="ATX44" s="666"/>
      <c r="ATY44" s="667"/>
      <c r="ATZ44" s="265"/>
      <c r="AUA44" s="665" t="str">
        <f>IF(AUD44="×",TIME(0,0,0),IF(AUF4="非常勤",ATA44,ATM44))</f>
        <v>　</v>
      </c>
      <c r="AUB44" s="666"/>
      <c r="AUC44" s="667"/>
      <c r="AUD44" s="265"/>
      <c r="AUE44" s="665" t="str">
        <f>IF(AUH44="×",TIME(0,0,0),IF(AUF4="非常勤",ATD44,ATP44))</f>
        <v>　</v>
      </c>
      <c r="AUF44" s="666"/>
      <c r="AUG44" s="667"/>
      <c r="AUH44" s="265"/>
      <c r="AUI44" s="720"/>
      <c r="AUJ44" s="720"/>
      <c r="AUK44" s="668"/>
      <c r="AUL44" s="670"/>
      <c r="AUM44" s="669"/>
      <c r="AUN44" s="671"/>
      <c r="AUO44" s="672"/>
      <c r="AUP44" s="672"/>
      <c r="AUQ44" s="673"/>
      <c r="AUR44" s="263">
        <f>'別表_個別勤務状況（1～60）'!$A$44</f>
        <v>30</v>
      </c>
      <c r="AUS44" s="264" t="str">
        <f>'別表_個別勤務状況（1～60）'!$B$44</f>
        <v>金</v>
      </c>
      <c r="AUT44" s="660"/>
      <c r="AUU44" s="661"/>
      <c r="AUV44" s="660"/>
      <c r="AUW44" s="661"/>
      <c r="AUX44" s="660"/>
      <c r="AUY44" s="661"/>
      <c r="AUZ44" s="660"/>
      <c r="AVA44" s="661"/>
      <c r="AVB44" s="662" t="str">
        <f>IFERROR(IF(OR(AUS44="日",AUS44="祝",AUS44=0,AUT44=""),"　",MAX(IF(AND(AUT44&lt;=AVB14,AUV44&gt;AVC14),AVC14-AVB14,IF(AND(AUT44&gt;AVB14,AUV44&lt;=AVC14),AUV44-AUT44,IF(AND(AUT44&lt;=AVB14,AUV44&lt;=AVC14),AUV44-AVB14,IF(AND(AUT44&gt;AVB14,AUV44&gt;AVC14),AVC14-AUT44,0)))),0)),0)</f>
        <v>　</v>
      </c>
      <c r="AVC44" s="663"/>
      <c r="AVD44" s="664"/>
      <c r="AVE44" s="662" t="str">
        <f>IFERROR(IF(OR(AUS44="日",AUS44="祝",AUS44=0,AUX44=""),"　",MAX(IF(AND(AUX44&gt;AVH14,AUZ44&gt;AVF14),0,IF(AND(AUX44&lt;=AVH14,AUX44&gt;AVE14,AUZ44&gt;AVF14),AVH14-AUX44,IF(AND(AUX44&lt;=AVH14,AUX44&lt;=AVE14,AUZ44&gt;AVF14),AVH14-AVE14,IF(AND(AUX44&gt;AVE14,AUZ44&lt;=AVF14),AUZ44-AUX44,IF(AND(AUX44&lt;=AVE14,AUZ44&lt;=AVF14),AUZ44-AVE14,0))))),0)),0)</f>
        <v>　</v>
      </c>
      <c r="AVF44" s="663"/>
      <c r="AVG44" s="664"/>
      <c r="AVH44" s="662" t="str">
        <f>IFERROR(IF(OR(AUS44="日",AUS44="祝",AUS44=0,AUX44=0),"　",MAX(IF(AND(AUX44&lt;=AVH14,AUZ44&gt;AVI14),AVI14-AVH14,IF(AUZ44&lt;=AVI14,0,IF(AND(AUX44&gt;AVH14,AUZ44&gt;AVI14),AVI14-AUX44,0))),0)),0)</f>
        <v>　</v>
      </c>
      <c r="AVI44" s="663"/>
      <c r="AVJ44" s="664"/>
      <c r="AVK44" s="662" t="str">
        <f>IFERROR(IF(OR(AUS44="日",AUS44="祝",AUS44=0,AUX44=0),"　",MAX(IF(AUX44&gt;AVK14,AUZ44-AUX44,IF(AUX44&lt;=AVK14,AUZ44-AVK14,0)),0)),0)</f>
        <v>　</v>
      </c>
      <c r="AVL44" s="663"/>
      <c r="AVM44" s="664"/>
      <c r="AVN44" s="662" t="str">
        <f>IFERROR(IF(OR(AUS44="日",AUS44="祝",AUS44=0,AUT44=""),"　",MAX(IF(AND(AUT44&lt;=AVN14,AUV44&gt;AVO14),AVO14-AVN14,IF(AND(AUT44&gt;AVN14,AUV44&lt;=AVO14),AUV44-AUT44,IF(AND(AUT44&lt;=AVN14,AUV44&lt;=AVO14),AUV44-AVN14,IF(AND(AUT44&gt;AVN14,AUV44&gt;AVO14),AVO14-AUT44,0)))),0)),0)</f>
        <v>　</v>
      </c>
      <c r="AVO44" s="663"/>
      <c r="AVP44" s="664"/>
      <c r="AVQ44" s="662" t="str">
        <f>IFERROR(IF(OR(AUS44="日",AUS44="祝",AUS44=0,AUX44=0),"　",MAX(IF(AND(AUX44&gt;AVT14,AUZ44&gt;AVR14),0,IF(AND(AUX44&lt;=AVT14,AUX44&gt;AVQ14,AUZ44&gt;AVR14),AVT14-AUX44,IF(AND(AUX44&lt;=AVT14,AUX44&lt;=AVQ14,AUZ44&gt;AVR14),AVT14-AVQ14,IF(AND(AUX44&gt;AVQ14,AUZ44&lt;=AVR14),AUZ44-AUX44,IF(AND(AUX44&lt;=AVQ14,AUZ44&lt;=AVR14),AUZ44-AVQ14,0))))),0)),0)</f>
        <v>　</v>
      </c>
      <c r="AVR44" s="663"/>
      <c r="AVS44" s="664"/>
      <c r="AVT44" s="662" t="str">
        <f>IFERROR(IF(OR(AUS44="日",AUS44="祝",AUS44=0,AUX44=0),"　",MAX(IF(AND(AUX44&lt;=AVT14,AUZ44&gt;AVU14),AVU14-AVT14,IF(AUZ44&lt;=AVU14,0,IF(AND(AUX44&gt;AVT14,AUZ44&gt;AVU14),AVU14-AUX44,0))),0)),0)</f>
        <v>　</v>
      </c>
      <c r="AVU44" s="663"/>
      <c r="AVV44" s="664"/>
      <c r="AVW44" s="662" t="str">
        <f t="shared" si="21"/>
        <v>　</v>
      </c>
      <c r="AVX44" s="663"/>
      <c r="AVY44" s="664"/>
      <c r="AVZ44" s="665" t="str">
        <f>IF(AWC44="×",TIME(0,0,0),IF(AWM4="非常勤",AVB44,AVN44))</f>
        <v>　</v>
      </c>
      <c r="AWA44" s="666"/>
      <c r="AWB44" s="667"/>
      <c r="AWC44" s="265"/>
      <c r="AWD44" s="665" t="str">
        <f>IF(AWG44="×",TIME(0,0,0),IF(AWM4="非常勤",AVE44,AVQ44))</f>
        <v>　</v>
      </c>
      <c r="AWE44" s="666"/>
      <c r="AWF44" s="667"/>
      <c r="AWG44" s="265"/>
      <c r="AWH44" s="665" t="str">
        <f>IF(AWK44="×",TIME(0,0,0),IF(AWM4="非常勤",AVH44,AVT44))</f>
        <v>　</v>
      </c>
      <c r="AWI44" s="666"/>
      <c r="AWJ44" s="667"/>
      <c r="AWK44" s="265"/>
      <c r="AWL44" s="665" t="str">
        <f>IF(AWO44="×",TIME(0,0,0),IF(AWM4="非常勤",AVK44,AVW44))</f>
        <v>　</v>
      </c>
      <c r="AWM44" s="666"/>
      <c r="AWN44" s="667"/>
      <c r="AWO44" s="265"/>
      <c r="AWP44" s="720"/>
      <c r="AWQ44" s="720"/>
      <c r="AWR44" s="668"/>
      <c r="AWS44" s="670"/>
      <c r="AWT44" s="669"/>
      <c r="AWU44" s="671"/>
      <c r="AWV44" s="672"/>
      <c r="AWW44" s="672"/>
      <c r="AWX44" s="673"/>
      <c r="AWY44" s="263">
        <f>'別表_個別勤務状況（1～60）'!$A$44</f>
        <v>30</v>
      </c>
      <c r="AWZ44" s="264" t="str">
        <f>'別表_個別勤務状況（1～60）'!$B$44</f>
        <v>金</v>
      </c>
      <c r="AXA44" s="660"/>
      <c r="AXB44" s="661"/>
      <c r="AXC44" s="660"/>
      <c r="AXD44" s="661"/>
      <c r="AXE44" s="660"/>
      <c r="AXF44" s="661"/>
      <c r="AXG44" s="660"/>
      <c r="AXH44" s="661"/>
      <c r="AXI44" s="662" t="str">
        <f>IFERROR(IF(OR(AWZ44="日",AWZ44="祝",AWZ44=0,AXA44=""),"　",MAX(IF(AND(AXA44&lt;=AXI14,AXC44&gt;AXJ14),AXJ14-AXI14,IF(AND(AXA44&gt;AXI14,AXC44&lt;=AXJ14),AXC44-AXA44,IF(AND(AXA44&lt;=AXI14,AXC44&lt;=AXJ14),AXC44-AXI14,IF(AND(AXA44&gt;AXI14,AXC44&gt;AXJ14),AXJ14-AXA44,0)))),0)),0)</f>
        <v>　</v>
      </c>
      <c r="AXJ44" s="663"/>
      <c r="AXK44" s="664"/>
      <c r="AXL44" s="662" t="str">
        <f>IFERROR(IF(OR(AWZ44="日",AWZ44="祝",AWZ44=0,AXE44=""),"　",MAX(IF(AND(AXE44&gt;AXO14,AXG44&gt;AXM14),0,IF(AND(AXE44&lt;=AXO14,AXE44&gt;AXL14,AXG44&gt;AXM14),AXO14-AXE44,IF(AND(AXE44&lt;=AXO14,AXE44&lt;=AXL14,AXG44&gt;AXM14),AXO14-AXL14,IF(AND(AXE44&gt;AXL14,AXG44&lt;=AXM14),AXG44-AXE44,IF(AND(AXE44&lt;=AXL14,AXG44&lt;=AXM14),AXG44-AXL14,0))))),0)),0)</f>
        <v>　</v>
      </c>
      <c r="AXM44" s="663"/>
      <c r="AXN44" s="664"/>
      <c r="AXO44" s="662" t="str">
        <f>IFERROR(IF(OR(AWZ44="日",AWZ44="祝",AWZ44=0,AXE44=0),"　",MAX(IF(AND(AXE44&lt;=AXO14,AXG44&gt;AXP14),AXP14-AXO14,IF(AXG44&lt;=AXP14,0,IF(AND(AXE44&gt;AXO14,AXG44&gt;AXP14),AXP14-AXE44,0))),0)),0)</f>
        <v>　</v>
      </c>
      <c r="AXP44" s="663"/>
      <c r="AXQ44" s="664"/>
      <c r="AXR44" s="662" t="str">
        <f>IFERROR(IF(OR(AWZ44="日",AWZ44="祝",AWZ44=0,AXE44=0),"　",MAX(IF(AXE44&gt;AXR14,AXG44-AXE44,IF(AXE44&lt;=AXR14,AXG44-AXR14,0)),0)),0)</f>
        <v>　</v>
      </c>
      <c r="AXS44" s="663"/>
      <c r="AXT44" s="664"/>
      <c r="AXU44" s="662" t="str">
        <f>IFERROR(IF(OR(AWZ44="日",AWZ44="祝",AWZ44=0,AXA44=""),"　",MAX(IF(AND(AXA44&lt;=AXU14,AXC44&gt;AXV14),AXV14-AXU14,IF(AND(AXA44&gt;AXU14,AXC44&lt;=AXV14),AXC44-AXA44,IF(AND(AXA44&lt;=AXU14,AXC44&lt;=AXV14),AXC44-AXU14,IF(AND(AXA44&gt;AXU14,AXC44&gt;AXV14),AXV14-AXA44,0)))),0)),0)</f>
        <v>　</v>
      </c>
      <c r="AXV44" s="663"/>
      <c r="AXW44" s="664"/>
      <c r="AXX44" s="662" t="str">
        <f>IFERROR(IF(OR(AWZ44="日",AWZ44="祝",AWZ44=0,AXE44=0),"　",MAX(IF(AND(AXE44&gt;AYA14,AXG44&gt;AXY14),0,IF(AND(AXE44&lt;=AYA14,AXE44&gt;AXX14,AXG44&gt;AXY14),AYA14-AXE44,IF(AND(AXE44&lt;=AYA14,AXE44&lt;=AXX14,AXG44&gt;AXY14),AYA14-AXX14,IF(AND(AXE44&gt;AXX14,AXG44&lt;=AXY14),AXG44-AXE44,IF(AND(AXE44&lt;=AXX14,AXG44&lt;=AXY14),AXG44-AXX14,0))))),0)),0)</f>
        <v>　</v>
      </c>
      <c r="AXY44" s="663"/>
      <c r="AXZ44" s="664"/>
      <c r="AYA44" s="662" t="str">
        <f>IFERROR(IF(OR(AWZ44="日",AWZ44="祝",AWZ44=0,AXE44=0),"　",MAX(IF(AND(AXE44&lt;=AYA14,AXG44&gt;AYB14),AYB14-AYA14,IF(AXG44&lt;=AYB14,0,IF(AND(AXE44&gt;AYA14,AXG44&gt;AYB14),AYB14-AXE44,0))),0)),0)</f>
        <v>　</v>
      </c>
      <c r="AYB44" s="663"/>
      <c r="AYC44" s="664"/>
      <c r="AYD44" s="662" t="str">
        <f t="shared" si="22"/>
        <v>　</v>
      </c>
      <c r="AYE44" s="663"/>
      <c r="AYF44" s="664"/>
      <c r="AYG44" s="665" t="str">
        <f>IF(AYJ44="×",TIME(0,0,0),IF(AYT4="非常勤",AXI44,AXU44))</f>
        <v>　</v>
      </c>
      <c r="AYH44" s="666"/>
      <c r="AYI44" s="667"/>
      <c r="AYJ44" s="265"/>
      <c r="AYK44" s="665" t="str">
        <f>IF(AYN44="×",TIME(0,0,0),IF(AYT4="非常勤",AXL44,AXX44))</f>
        <v>　</v>
      </c>
      <c r="AYL44" s="666"/>
      <c r="AYM44" s="667"/>
      <c r="AYN44" s="265"/>
      <c r="AYO44" s="665" t="str">
        <f>IF(AYR44="×",TIME(0,0,0),IF(AYT4="非常勤",AXO44,AYA44))</f>
        <v>　</v>
      </c>
      <c r="AYP44" s="666"/>
      <c r="AYQ44" s="667"/>
      <c r="AYR44" s="265"/>
      <c r="AYS44" s="665" t="str">
        <f>IF(AYV44="×",TIME(0,0,0),IF(AYT4="非常勤",AXR44,AYD44))</f>
        <v>　</v>
      </c>
      <c r="AYT44" s="666"/>
      <c r="AYU44" s="667"/>
      <c r="AYV44" s="265"/>
      <c r="AYW44" s="720"/>
      <c r="AYX44" s="720"/>
      <c r="AYY44" s="668"/>
      <c r="AYZ44" s="670"/>
      <c r="AZA44" s="669"/>
      <c r="AZB44" s="671"/>
      <c r="AZC44" s="672"/>
      <c r="AZD44" s="672"/>
      <c r="AZE44" s="673"/>
      <c r="AZF44" s="263">
        <f>'別表_個別勤務状況（1～60）'!$A$44</f>
        <v>30</v>
      </c>
      <c r="AZG44" s="264" t="str">
        <f>'別表_個別勤務状況（1～60）'!$B$44</f>
        <v>金</v>
      </c>
      <c r="AZH44" s="660"/>
      <c r="AZI44" s="661"/>
      <c r="AZJ44" s="660"/>
      <c r="AZK44" s="661"/>
      <c r="AZL44" s="660"/>
      <c r="AZM44" s="661"/>
      <c r="AZN44" s="660"/>
      <c r="AZO44" s="661"/>
      <c r="AZP44" s="662" t="str">
        <f>IFERROR(IF(OR(AZG44="日",AZG44="祝",AZG44=0,AZH44=""),"　",MAX(IF(AND(AZH44&lt;=AZP14,AZJ44&gt;AZQ14),AZQ14-AZP14,IF(AND(AZH44&gt;AZP14,AZJ44&lt;=AZQ14),AZJ44-AZH44,IF(AND(AZH44&lt;=AZP14,AZJ44&lt;=AZQ14),AZJ44-AZP14,IF(AND(AZH44&gt;AZP14,AZJ44&gt;AZQ14),AZQ14-AZH44,0)))),0)),0)</f>
        <v>　</v>
      </c>
      <c r="AZQ44" s="663"/>
      <c r="AZR44" s="664"/>
      <c r="AZS44" s="662" t="str">
        <f>IFERROR(IF(OR(AZG44="日",AZG44="祝",AZG44=0,AZL44=""),"　",MAX(IF(AND(AZL44&gt;AZV14,AZN44&gt;AZT14),0,IF(AND(AZL44&lt;=AZV14,AZL44&gt;AZS14,AZN44&gt;AZT14),AZV14-AZL44,IF(AND(AZL44&lt;=AZV14,AZL44&lt;=AZS14,AZN44&gt;AZT14),AZV14-AZS14,IF(AND(AZL44&gt;AZS14,AZN44&lt;=AZT14),AZN44-AZL44,IF(AND(AZL44&lt;=AZS14,AZN44&lt;=AZT14),AZN44-AZS14,0))))),0)),0)</f>
        <v>　</v>
      </c>
      <c r="AZT44" s="663"/>
      <c r="AZU44" s="664"/>
      <c r="AZV44" s="662" t="str">
        <f>IFERROR(IF(OR(AZG44="日",AZG44="祝",AZG44=0,AZL44=0),"　",MAX(IF(AND(AZL44&lt;=AZV14,AZN44&gt;AZW14),AZW14-AZV14,IF(AZN44&lt;=AZW14,0,IF(AND(AZL44&gt;AZV14,AZN44&gt;AZW14),AZW14-AZL44,0))),0)),0)</f>
        <v>　</v>
      </c>
      <c r="AZW44" s="663"/>
      <c r="AZX44" s="664"/>
      <c r="AZY44" s="662" t="str">
        <f>IFERROR(IF(OR(AZG44="日",AZG44="祝",AZG44=0,AZL44=0),"　",MAX(IF(AZL44&gt;AZY14,AZN44-AZL44,IF(AZL44&lt;=AZY14,AZN44-AZY14,0)),0)),0)</f>
        <v>　</v>
      </c>
      <c r="AZZ44" s="663"/>
      <c r="BAA44" s="664"/>
      <c r="BAB44" s="662" t="str">
        <f>IFERROR(IF(OR(AZG44="日",AZG44="祝",AZG44=0,AZH44=""),"　",MAX(IF(AND(AZH44&lt;=BAB14,AZJ44&gt;BAC14),BAC14-BAB14,IF(AND(AZH44&gt;BAB14,AZJ44&lt;=BAC14),AZJ44-AZH44,IF(AND(AZH44&lt;=BAB14,AZJ44&lt;=BAC14),AZJ44-BAB14,IF(AND(AZH44&gt;BAB14,AZJ44&gt;BAC14),BAC14-AZH44,0)))),0)),0)</f>
        <v>　</v>
      </c>
      <c r="BAC44" s="663"/>
      <c r="BAD44" s="664"/>
      <c r="BAE44" s="662" t="str">
        <f>IFERROR(IF(OR(AZG44="日",AZG44="祝",AZG44=0,AZL44=0),"　",MAX(IF(AND(AZL44&gt;BAH14,AZN44&gt;BAF14),0,IF(AND(AZL44&lt;=BAH14,AZL44&gt;BAE14,AZN44&gt;BAF14),BAH14-AZL44,IF(AND(AZL44&lt;=BAH14,AZL44&lt;=BAE14,AZN44&gt;BAF14),BAH14-BAE14,IF(AND(AZL44&gt;BAE14,AZN44&lt;=BAF14),AZN44-AZL44,IF(AND(AZL44&lt;=BAE14,AZN44&lt;=BAF14),AZN44-BAE14,0))))),0)),0)</f>
        <v>　</v>
      </c>
      <c r="BAF44" s="663"/>
      <c r="BAG44" s="664"/>
      <c r="BAH44" s="662" t="str">
        <f>IFERROR(IF(OR(AZG44="日",AZG44="祝",AZG44=0,AZL44=0),"　",MAX(IF(AND(AZL44&lt;=BAH14,AZN44&gt;BAI14),BAI14-BAH14,IF(AZN44&lt;=BAI14,0,IF(AND(AZL44&gt;BAH14,AZN44&gt;BAI14),BAI14-AZL44,0))),0)),0)</f>
        <v>　</v>
      </c>
      <c r="BAI44" s="663"/>
      <c r="BAJ44" s="664"/>
      <c r="BAK44" s="662" t="str">
        <f t="shared" si="23"/>
        <v>　</v>
      </c>
      <c r="BAL44" s="663"/>
      <c r="BAM44" s="664"/>
      <c r="BAN44" s="665" t="str">
        <f>IF(BAQ44="×",TIME(0,0,0),IF(BBA4="非常勤",AZP44,BAB44))</f>
        <v>　</v>
      </c>
      <c r="BAO44" s="666"/>
      <c r="BAP44" s="667"/>
      <c r="BAQ44" s="265"/>
      <c r="BAR44" s="665" t="str">
        <f>IF(BAU44="×",TIME(0,0,0),IF(BBA4="非常勤",AZS44,BAE44))</f>
        <v>　</v>
      </c>
      <c r="BAS44" s="666"/>
      <c r="BAT44" s="667"/>
      <c r="BAU44" s="265"/>
      <c r="BAV44" s="665" t="str">
        <f>IF(BAY44="×",TIME(0,0,0),IF(BBA4="非常勤",AZV44,BAH44))</f>
        <v>　</v>
      </c>
      <c r="BAW44" s="666"/>
      <c r="BAX44" s="667"/>
      <c r="BAY44" s="265"/>
      <c r="BAZ44" s="665" t="str">
        <f>IF(BBC44="×",TIME(0,0,0),IF(BBA4="非常勤",AZY44,BAK44))</f>
        <v>　</v>
      </c>
      <c r="BBA44" s="666"/>
      <c r="BBB44" s="667"/>
      <c r="BBC44" s="265"/>
      <c r="BBD44" s="720"/>
      <c r="BBE44" s="720"/>
      <c r="BBF44" s="668"/>
      <c r="BBG44" s="670"/>
      <c r="BBH44" s="669"/>
      <c r="BBI44" s="671"/>
      <c r="BBJ44" s="672"/>
      <c r="BBK44" s="672"/>
      <c r="BBL44" s="673"/>
      <c r="BBM44" s="263">
        <f>'別表_個別勤務状況（1～60）'!$A$44</f>
        <v>30</v>
      </c>
      <c r="BBN44" s="264" t="str">
        <f>'別表_個別勤務状況（1～60）'!$B$44</f>
        <v>金</v>
      </c>
      <c r="BBO44" s="660"/>
      <c r="BBP44" s="661"/>
      <c r="BBQ44" s="660"/>
      <c r="BBR44" s="661"/>
      <c r="BBS44" s="660"/>
      <c r="BBT44" s="661"/>
      <c r="BBU44" s="660"/>
      <c r="BBV44" s="661"/>
      <c r="BBW44" s="662" t="str">
        <f>IFERROR(IF(OR(BBN44="日",BBN44="祝",BBN44=0,BBO44=""),"　",MAX(IF(AND(BBO44&lt;=BBW14,BBQ44&gt;BBX14),BBX14-BBW14,IF(AND(BBO44&gt;BBW14,BBQ44&lt;=BBX14),BBQ44-BBO44,IF(AND(BBO44&lt;=BBW14,BBQ44&lt;=BBX14),BBQ44-BBW14,IF(AND(BBO44&gt;BBW14,BBQ44&gt;BBX14),BBX14-BBO44,0)))),0)),0)</f>
        <v>　</v>
      </c>
      <c r="BBX44" s="663"/>
      <c r="BBY44" s="664"/>
      <c r="BBZ44" s="662" t="str">
        <f>IFERROR(IF(OR(BBN44="日",BBN44="祝",BBN44=0,BBS44=""),"　",MAX(IF(AND(BBS44&gt;BCC14,BBU44&gt;BCA14),0,IF(AND(BBS44&lt;=BCC14,BBS44&gt;BBZ14,BBU44&gt;BCA14),BCC14-BBS44,IF(AND(BBS44&lt;=BCC14,BBS44&lt;=BBZ14,BBU44&gt;BCA14),BCC14-BBZ14,IF(AND(BBS44&gt;BBZ14,BBU44&lt;=BCA14),BBU44-BBS44,IF(AND(BBS44&lt;=BBZ14,BBU44&lt;=BCA14),BBU44-BBZ14,0))))),0)),0)</f>
        <v>　</v>
      </c>
      <c r="BCA44" s="663"/>
      <c r="BCB44" s="664"/>
      <c r="BCC44" s="662" t="str">
        <f>IFERROR(IF(OR(BBN44="日",BBN44="祝",BBN44=0,BBS44=0),"　",MAX(IF(AND(BBS44&lt;=BCC14,BBU44&gt;BCD14),BCD14-BCC14,IF(BBU44&lt;=BCD14,0,IF(AND(BBS44&gt;BCC14,BBU44&gt;BCD14),BCD14-BBS44,0))),0)),0)</f>
        <v>　</v>
      </c>
      <c r="BCD44" s="663"/>
      <c r="BCE44" s="664"/>
      <c r="BCF44" s="662" t="str">
        <f>IFERROR(IF(OR(BBN44="日",BBN44="祝",BBN44=0,BBS44=0),"　",MAX(IF(BBS44&gt;BCF14,BBU44-BBS44,IF(BBS44&lt;=BCF14,BBU44-BCF14,0)),0)),0)</f>
        <v>　</v>
      </c>
      <c r="BCG44" s="663"/>
      <c r="BCH44" s="664"/>
      <c r="BCI44" s="662" t="str">
        <f>IFERROR(IF(OR(BBN44="日",BBN44="祝",BBN44=0,BBO44=""),"　",MAX(IF(AND(BBO44&lt;=BCI14,BBQ44&gt;BCJ14),BCJ14-BCI14,IF(AND(BBO44&gt;BCI14,BBQ44&lt;=BCJ14),BBQ44-BBO44,IF(AND(BBO44&lt;=BCI14,BBQ44&lt;=BCJ14),BBQ44-BCI14,IF(AND(BBO44&gt;BCI14,BBQ44&gt;BCJ14),BCJ14-BBO44,0)))),0)),0)</f>
        <v>　</v>
      </c>
      <c r="BCJ44" s="663"/>
      <c r="BCK44" s="664"/>
      <c r="BCL44" s="662" t="str">
        <f>IFERROR(IF(OR(BBN44="日",BBN44="祝",BBN44=0,BBS44=0),"　",MAX(IF(AND(BBS44&gt;BCO14,BBU44&gt;BCM14),0,IF(AND(BBS44&lt;=BCO14,BBS44&gt;BCL14,BBU44&gt;BCM14),BCO14-BBS44,IF(AND(BBS44&lt;=BCO14,BBS44&lt;=BCL14,BBU44&gt;BCM14),BCO14-BCL14,IF(AND(BBS44&gt;BCL14,BBU44&lt;=BCM14),BBU44-BBS44,IF(AND(BBS44&lt;=BCL14,BBU44&lt;=BCM14),BBU44-BCL14,0))))),0)),0)</f>
        <v>　</v>
      </c>
      <c r="BCM44" s="663"/>
      <c r="BCN44" s="664"/>
      <c r="BCO44" s="662" t="str">
        <f>IFERROR(IF(OR(BBN44="日",BBN44="祝",BBN44=0,BBS44=0),"　",MAX(IF(AND(BBS44&lt;=BCO14,BBU44&gt;BCP14),BCP14-BCO14,IF(BBU44&lt;=BCP14,0,IF(AND(BBS44&gt;BCO14,BBU44&gt;BCP14),BCP14-BBS44,0))),0)),0)</f>
        <v>　</v>
      </c>
      <c r="BCP44" s="663"/>
      <c r="BCQ44" s="664"/>
      <c r="BCR44" s="662" t="str">
        <f t="shared" si="24"/>
        <v>　</v>
      </c>
      <c r="BCS44" s="663"/>
      <c r="BCT44" s="664"/>
      <c r="BCU44" s="665" t="str">
        <f>IF(BCX44="×",TIME(0,0,0),IF(BDH4="非常勤",BBW44,BCI44))</f>
        <v>　</v>
      </c>
      <c r="BCV44" s="666"/>
      <c r="BCW44" s="667"/>
      <c r="BCX44" s="265"/>
      <c r="BCY44" s="665" t="str">
        <f>IF(BDB44="×",TIME(0,0,0),IF(BDH4="非常勤",BBZ44,BCL44))</f>
        <v>　</v>
      </c>
      <c r="BCZ44" s="666"/>
      <c r="BDA44" s="667"/>
      <c r="BDB44" s="265"/>
      <c r="BDC44" s="665" t="str">
        <f>IF(BDF44="×",TIME(0,0,0),IF(BDH4="非常勤",BCC44,BCO44))</f>
        <v>　</v>
      </c>
      <c r="BDD44" s="666"/>
      <c r="BDE44" s="667"/>
      <c r="BDF44" s="265"/>
      <c r="BDG44" s="665" t="str">
        <f>IF(BDJ44="×",TIME(0,0,0),IF(BDH4="非常勤",BCF44,BCR44))</f>
        <v>　</v>
      </c>
      <c r="BDH44" s="666"/>
      <c r="BDI44" s="667"/>
      <c r="BDJ44" s="265"/>
      <c r="BDK44" s="720"/>
      <c r="BDL44" s="720"/>
      <c r="BDM44" s="668"/>
      <c r="BDN44" s="670"/>
      <c r="BDO44" s="669"/>
      <c r="BDP44" s="671"/>
      <c r="BDQ44" s="672"/>
      <c r="BDR44" s="672"/>
      <c r="BDS44" s="673"/>
      <c r="BDT44" s="263">
        <f>'別表_個別勤務状況（1～60）'!$A$44</f>
        <v>30</v>
      </c>
      <c r="BDU44" s="264" t="str">
        <f>'別表_個別勤務状況（1～60）'!$B$44</f>
        <v>金</v>
      </c>
      <c r="BDV44" s="660"/>
      <c r="BDW44" s="661"/>
      <c r="BDX44" s="660"/>
      <c r="BDY44" s="661"/>
      <c r="BDZ44" s="660"/>
      <c r="BEA44" s="661"/>
      <c r="BEB44" s="660"/>
      <c r="BEC44" s="661"/>
      <c r="BED44" s="662" t="str">
        <f>IFERROR(IF(OR(BDU44="日",BDU44="祝",BDU44=0,BDV44=""),"　",MAX(IF(AND(BDV44&lt;=BED14,BDX44&gt;BEE14),BEE14-BED14,IF(AND(BDV44&gt;BED14,BDX44&lt;=BEE14),BDX44-BDV44,IF(AND(BDV44&lt;=BED14,BDX44&lt;=BEE14),BDX44-BED14,IF(AND(BDV44&gt;BED14,BDX44&gt;BEE14),BEE14-BDV44,0)))),0)),0)</f>
        <v>　</v>
      </c>
      <c r="BEE44" s="663"/>
      <c r="BEF44" s="664"/>
      <c r="BEG44" s="662" t="str">
        <f>IFERROR(IF(OR(BDU44="日",BDU44="祝",BDU44=0,BDZ44=""),"　",MAX(IF(AND(BDZ44&gt;BEJ14,BEB44&gt;BEH14),0,IF(AND(BDZ44&lt;=BEJ14,BDZ44&gt;BEG14,BEB44&gt;BEH14),BEJ14-BDZ44,IF(AND(BDZ44&lt;=BEJ14,BDZ44&lt;=BEG14,BEB44&gt;BEH14),BEJ14-BEG14,IF(AND(BDZ44&gt;BEG14,BEB44&lt;=BEH14),BEB44-BDZ44,IF(AND(BDZ44&lt;=BEG14,BEB44&lt;=BEH14),BEB44-BEG14,0))))),0)),0)</f>
        <v>　</v>
      </c>
      <c r="BEH44" s="663"/>
      <c r="BEI44" s="664"/>
      <c r="BEJ44" s="662" t="str">
        <f>IFERROR(IF(OR(BDU44="日",BDU44="祝",BDU44=0,BDZ44=0),"　",MAX(IF(AND(BDZ44&lt;=BEJ14,BEB44&gt;BEK14),BEK14-BEJ14,IF(BEB44&lt;=BEK14,0,IF(AND(BDZ44&gt;BEJ14,BEB44&gt;BEK14),BEK14-BDZ44,0))),0)),0)</f>
        <v>　</v>
      </c>
      <c r="BEK44" s="663"/>
      <c r="BEL44" s="664"/>
      <c r="BEM44" s="662" t="str">
        <f>IFERROR(IF(OR(BDU44="日",BDU44="祝",BDU44=0,BDZ44=0),"　",MAX(IF(BDZ44&gt;BEM14,BEB44-BDZ44,IF(BDZ44&lt;=BEM14,BEB44-BEM14,0)),0)),0)</f>
        <v>　</v>
      </c>
      <c r="BEN44" s="663"/>
      <c r="BEO44" s="664"/>
      <c r="BEP44" s="662" t="str">
        <f>IFERROR(IF(OR(BDU44="日",BDU44="祝",BDU44=0,BDV44=""),"　",MAX(IF(AND(BDV44&lt;=BEP14,BDX44&gt;BEQ14),BEQ14-BEP14,IF(AND(BDV44&gt;BEP14,BDX44&lt;=BEQ14),BDX44-BDV44,IF(AND(BDV44&lt;=BEP14,BDX44&lt;=BEQ14),BDX44-BEP14,IF(AND(BDV44&gt;BEP14,BDX44&gt;BEQ14),BEQ14-BDV44,0)))),0)),0)</f>
        <v>　</v>
      </c>
      <c r="BEQ44" s="663"/>
      <c r="BER44" s="664"/>
      <c r="BES44" s="662" t="str">
        <f>IFERROR(IF(OR(BDU44="日",BDU44="祝",BDU44=0,BDZ44=0),"　",MAX(IF(AND(BDZ44&gt;BEV14,BEB44&gt;BET14),0,IF(AND(BDZ44&lt;=BEV14,BDZ44&gt;BES14,BEB44&gt;BET14),BEV14-BDZ44,IF(AND(BDZ44&lt;=BEV14,BDZ44&lt;=BES14,BEB44&gt;BET14),BEV14-BES14,IF(AND(BDZ44&gt;BES14,BEB44&lt;=BET14),BEB44-BDZ44,IF(AND(BDZ44&lt;=BES14,BEB44&lt;=BET14),BEB44-BES14,0))))),0)),0)</f>
        <v>　</v>
      </c>
      <c r="BET44" s="663"/>
      <c r="BEU44" s="664"/>
      <c r="BEV44" s="662" t="str">
        <f>IFERROR(IF(OR(BDU44="日",BDU44="祝",BDU44=0,BDZ44=0),"　",MAX(IF(AND(BDZ44&lt;=BEV14,BEB44&gt;BEW14),BEW14-BEV14,IF(BEB44&lt;=BEW14,0,IF(AND(BDZ44&gt;BEV14,BEB44&gt;BEW14),BEW14-BDZ44,0))),0)),0)</f>
        <v>　</v>
      </c>
      <c r="BEW44" s="663"/>
      <c r="BEX44" s="664"/>
      <c r="BEY44" s="662" t="str">
        <f t="shared" si="25"/>
        <v>　</v>
      </c>
      <c r="BEZ44" s="663"/>
      <c r="BFA44" s="664"/>
      <c r="BFB44" s="665" t="str">
        <f>IF(BFE44="×",TIME(0,0,0),IF(BFO4="非常勤",BED44,BEP44))</f>
        <v>　</v>
      </c>
      <c r="BFC44" s="666"/>
      <c r="BFD44" s="667"/>
      <c r="BFE44" s="265"/>
      <c r="BFF44" s="665" t="str">
        <f>IF(BFI44="×",TIME(0,0,0),IF(BFO4="非常勤",BEG44,BES44))</f>
        <v>　</v>
      </c>
      <c r="BFG44" s="666"/>
      <c r="BFH44" s="667"/>
      <c r="BFI44" s="265"/>
      <c r="BFJ44" s="665" t="str">
        <f>IF(BFM44="×",TIME(0,0,0),IF(BFO4="非常勤",BEJ44,BEV44))</f>
        <v>　</v>
      </c>
      <c r="BFK44" s="666"/>
      <c r="BFL44" s="667"/>
      <c r="BFM44" s="265"/>
      <c r="BFN44" s="665" t="str">
        <f>IF(BFQ44="×",TIME(0,0,0),IF(BFO4="非常勤",BEM44,BEY44))</f>
        <v>　</v>
      </c>
      <c r="BFO44" s="666"/>
      <c r="BFP44" s="667"/>
      <c r="BFQ44" s="265"/>
      <c r="BFR44" s="720"/>
      <c r="BFS44" s="720"/>
      <c r="BFT44" s="668"/>
      <c r="BFU44" s="670"/>
      <c r="BFV44" s="669"/>
      <c r="BFW44" s="671"/>
      <c r="BFX44" s="672"/>
      <c r="BFY44" s="672"/>
      <c r="BFZ44" s="673"/>
      <c r="BGA44" s="263">
        <f>'別表_個別勤務状況（1～60）'!$A$44</f>
        <v>30</v>
      </c>
      <c r="BGB44" s="264" t="str">
        <f>'別表_個別勤務状況（1～60）'!$B$44</f>
        <v>金</v>
      </c>
      <c r="BGC44" s="660"/>
      <c r="BGD44" s="661"/>
      <c r="BGE44" s="660"/>
      <c r="BGF44" s="661"/>
      <c r="BGG44" s="660"/>
      <c r="BGH44" s="661"/>
      <c r="BGI44" s="660"/>
      <c r="BGJ44" s="661"/>
      <c r="BGK44" s="662" t="str">
        <f>IFERROR(IF(OR(BGB44="日",BGB44="祝",BGB44=0,BGC44=""),"　",MAX(IF(AND(BGC44&lt;=BGK14,BGE44&gt;BGL14),BGL14-BGK14,IF(AND(BGC44&gt;BGK14,BGE44&lt;=BGL14),BGE44-BGC44,IF(AND(BGC44&lt;=BGK14,BGE44&lt;=BGL14),BGE44-BGK14,IF(AND(BGC44&gt;BGK14,BGE44&gt;BGL14),BGL14-BGC44,0)))),0)),0)</f>
        <v>　</v>
      </c>
      <c r="BGL44" s="663"/>
      <c r="BGM44" s="664"/>
      <c r="BGN44" s="662" t="str">
        <f>IFERROR(IF(OR(BGB44="日",BGB44="祝",BGB44=0,BGG44=""),"　",MAX(IF(AND(BGG44&gt;BGQ14,BGI44&gt;BGO14),0,IF(AND(BGG44&lt;=BGQ14,BGG44&gt;BGN14,BGI44&gt;BGO14),BGQ14-BGG44,IF(AND(BGG44&lt;=BGQ14,BGG44&lt;=BGN14,BGI44&gt;BGO14),BGQ14-BGN14,IF(AND(BGG44&gt;BGN14,BGI44&lt;=BGO14),BGI44-BGG44,IF(AND(BGG44&lt;=BGN14,BGI44&lt;=BGO14),BGI44-BGN14,0))))),0)),0)</f>
        <v>　</v>
      </c>
      <c r="BGO44" s="663"/>
      <c r="BGP44" s="664"/>
      <c r="BGQ44" s="662" t="str">
        <f>IFERROR(IF(OR(BGB44="日",BGB44="祝",BGB44=0,BGG44=0),"　",MAX(IF(AND(BGG44&lt;=BGQ14,BGI44&gt;BGR14),BGR14-BGQ14,IF(BGI44&lt;=BGR14,0,IF(AND(BGG44&gt;BGQ14,BGI44&gt;BGR14),BGR14-BGG44,0))),0)),0)</f>
        <v>　</v>
      </c>
      <c r="BGR44" s="663"/>
      <c r="BGS44" s="664"/>
      <c r="BGT44" s="662" t="str">
        <f>IFERROR(IF(OR(BGB44="日",BGB44="祝",BGB44=0,BGG44=0),"　",MAX(IF(BGG44&gt;BGT14,BGI44-BGG44,IF(BGG44&lt;=BGT14,BGI44-BGT14,0)),0)),0)</f>
        <v>　</v>
      </c>
      <c r="BGU44" s="663"/>
      <c r="BGV44" s="664"/>
      <c r="BGW44" s="662" t="str">
        <f>IFERROR(IF(OR(BGB44="日",BGB44="祝",BGB44=0,BGC44=""),"　",MAX(IF(AND(BGC44&lt;=BGW14,BGE44&gt;BGX14),BGX14-BGW14,IF(AND(BGC44&gt;BGW14,BGE44&lt;=BGX14),BGE44-BGC44,IF(AND(BGC44&lt;=BGW14,BGE44&lt;=BGX14),BGE44-BGW14,IF(AND(BGC44&gt;BGW14,BGE44&gt;BGX14),BGX14-BGC44,0)))),0)),0)</f>
        <v>　</v>
      </c>
      <c r="BGX44" s="663"/>
      <c r="BGY44" s="664"/>
      <c r="BGZ44" s="662" t="str">
        <f>IFERROR(IF(OR(BGB44="日",BGB44="祝",BGB44=0,BGG44=0),"　",MAX(IF(AND(BGG44&gt;BHC14,BGI44&gt;BHA14),0,IF(AND(BGG44&lt;=BHC14,BGG44&gt;BGZ14,BGI44&gt;BHA14),BHC14-BGG44,IF(AND(BGG44&lt;=BHC14,BGG44&lt;=BGZ14,BGI44&gt;BHA14),BHC14-BGZ14,IF(AND(BGG44&gt;BGZ14,BGI44&lt;=BHA14),BGI44-BGG44,IF(AND(BGG44&lt;=BGZ14,BGI44&lt;=BHA14),BGI44-BGZ14,0))))),0)),0)</f>
        <v>　</v>
      </c>
      <c r="BHA44" s="663"/>
      <c r="BHB44" s="664"/>
      <c r="BHC44" s="662" t="str">
        <f>IFERROR(IF(OR(BGB44="日",BGB44="祝",BGB44=0,BGG44=0),"　",MAX(IF(AND(BGG44&lt;=BHC14,BGI44&gt;BHD14),BHD14-BHC14,IF(BGI44&lt;=BHD14,0,IF(AND(BGG44&gt;BHC14,BGI44&gt;BHD14),BHD14-BGG44,0))),0)),0)</f>
        <v>　</v>
      </c>
      <c r="BHD44" s="663"/>
      <c r="BHE44" s="664"/>
      <c r="BHF44" s="662" t="str">
        <f t="shared" si="26"/>
        <v>　</v>
      </c>
      <c r="BHG44" s="663"/>
      <c r="BHH44" s="664"/>
      <c r="BHI44" s="665" t="str">
        <f>IF(BHL44="×",TIME(0,0,0),IF(BHV4="非常勤",BGK44,BGW44))</f>
        <v>　</v>
      </c>
      <c r="BHJ44" s="666"/>
      <c r="BHK44" s="667"/>
      <c r="BHL44" s="265"/>
      <c r="BHM44" s="665" t="str">
        <f>IF(BHP44="×",TIME(0,0,0),IF(BHV4="非常勤",BGN44,BGZ44))</f>
        <v>　</v>
      </c>
      <c r="BHN44" s="666"/>
      <c r="BHO44" s="667"/>
      <c r="BHP44" s="265"/>
      <c r="BHQ44" s="665" t="str">
        <f>IF(BHT44="×",TIME(0,0,0),IF(BHV4="非常勤",BGQ44,BHC44))</f>
        <v>　</v>
      </c>
      <c r="BHR44" s="666"/>
      <c r="BHS44" s="667"/>
      <c r="BHT44" s="265"/>
      <c r="BHU44" s="665" t="str">
        <f>IF(BHX44="×",TIME(0,0,0),IF(BHV4="非常勤",BGT44,BHF44))</f>
        <v>　</v>
      </c>
      <c r="BHV44" s="666"/>
      <c r="BHW44" s="667"/>
      <c r="BHX44" s="265"/>
      <c r="BHY44" s="720"/>
      <c r="BHZ44" s="720"/>
      <c r="BIA44" s="668"/>
      <c r="BIB44" s="670"/>
      <c r="BIC44" s="669"/>
      <c r="BID44" s="671"/>
      <c r="BIE44" s="672"/>
      <c r="BIF44" s="672"/>
      <c r="BIG44" s="673"/>
      <c r="BIH44" s="263">
        <f>'別表_個別勤務状況（1～60）'!$A$44</f>
        <v>30</v>
      </c>
      <c r="BII44" s="264" t="str">
        <f>'別表_個別勤務状況（1～60）'!$B$44</f>
        <v>金</v>
      </c>
      <c r="BIJ44" s="660"/>
      <c r="BIK44" s="661"/>
      <c r="BIL44" s="660"/>
      <c r="BIM44" s="661"/>
      <c r="BIN44" s="660"/>
      <c r="BIO44" s="661"/>
      <c r="BIP44" s="660"/>
      <c r="BIQ44" s="661"/>
      <c r="BIR44" s="662" t="str">
        <f>IFERROR(IF(OR(BII44="日",BII44="祝",BII44=0,BIJ44=""),"　",MAX(IF(AND(BIJ44&lt;=BIR14,BIL44&gt;BIS14),BIS14-BIR14,IF(AND(BIJ44&gt;BIR14,BIL44&lt;=BIS14),BIL44-BIJ44,IF(AND(BIJ44&lt;=BIR14,BIL44&lt;=BIS14),BIL44-BIR14,IF(AND(BIJ44&gt;BIR14,BIL44&gt;BIS14),BIS14-BIJ44,0)))),0)),0)</f>
        <v>　</v>
      </c>
      <c r="BIS44" s="663"/>
      <c r="BIT44" s="664"/>
      <c r="BIU44" s="662" t="str">
        <f>IFERROR(IF(OR(BII44="日",BII44="祝",BII44=0,BIN44=""),"　",MAX(IF(AND(BIN44&gt;BIX14,BIP44&gt;BIV14),0,IF(AND(BIN44&lt;=BIX14,BIN44&gt;BIU14,BIP44&gt;BIV14),BIX14-BIN44,IF(AND(BIN44&lt;=BIX14,BIN44&lt;=BIU14,BIP44&gt;BIV14),BIX14-BIU14,IF(AND(BIN44&gt;BIU14,BIP44&lt;=BIV14),BIP44-BIN44,IF(AND(BIN44&lt;=BIU14,BIP44&lt;=BIV14),BIP44-BIU14,0))))),0)),0)</f>
        <v>　</v>
      </c>
      <c r="BIV44" s="663"/>
      <c r="BIW44" s="664"/>
      <c r="BIX44" s="662" t="str">
        <f>IFERROR(IF(OR(BII44="日",BII44="祝",BII44=0,BIN44=0),"　",MAX(IF(AND(BIN44&lt;=BIX14,BIP44&gt;BIY14),BIY14-BIX14,IF(BIP44&lt;=BIY14,0,IF(AND(BIN44&gt;BIX14,BIP44&gt;BIY14),BIY14-BIN44,0))),0)),0)</f>
        <v>　</v>
      </c>
      <c r="BIY44" s="663"/>
      <c r="BIZ44" s="664"/>
      <c r="BJA44" s="662" t="str">
        <f>IFERROR(IF(OR(BII44="日",BII44="祝",BII44=0,BIN44=0),"　",MAX(IF(BIN44&gt;BJA14,BIP44-BIN44,IF(BIN44&lt;=BJA14,BIP44-BJA14,0)),0)),0)</f>
        <v>　</v>
      </c>
      <c r="BJB44" s="663"/>
      <c r="BJC44" s="664"/>
      <c r="BJD44" s="662" t="str">
        <f>IFERROR(IF(OR(BII44="日",BII44="祝",BII44=0,BIJ44=""),"　",MAX(IF(AND(BIJ44&lt;=BJD14,BIL44&gt;BJE14),BJE14-BJD14,IF(AND(BIJ44&gt;BJD14,BIL44&lt;=BJE14),BIL44-BIJ44,IF(AND(BIJ44&lt;=BJD14,BIL44&lt;=BJE14),BIL44-BJD14,IF(AND(BIJ44&gt;BJD14,BIL44&gt;BJE14),BJE14-BIJ44,0)))),0)),0)</f>
        <v>　</v>
      </c>
      <c r="BJE44" s="663"/>
      <c r="BJF44" s="664"/>
      <c r="BJG44" s="662" t="str">
        <f>IFERROR(IF(OR(BII44="日",BII44="祝",BII44=0,BIN44=0),"　",MAX(IF(AND(BIN44&gt;BJJ14,BIP44&gt;BJH14),0,IF(AND(BIN44&lt;=BJJ14,BIN44&gt;BJG14,BIP44&gt;BJH14),BJJ14-BIN44,IF(AND(BIN44&lt;=BJJ14,BIN44&lt;=BJG14,BIP44&gt;BJH14),BJJ14-BJG14,IF(AND(BIN44&gt;BJG14,BIP44&lt;=BJH14),BIP44-BIN44,IF(AND(BIN44&lt;=BJG14,BIP44&lt;=BJH14),BIP44-BJG14,0))))),0)),0)</f>
        <v>　</v>
      </c>
      <c r="BJH44" s="663"/>
      <c r="BJI44" s="664"/>
      <c r="BJJ44" s="662" t="str">
        <f>IFERROR(IF(OR(BII44="日",BII44="祝",BII44=0,BIN44=0),"　",MAX(IF(AND(BIN44&lt;=BJJ14,BIP44&gt;BJK14),BJK14-BJJ14,IF(BIP44&lt;=BJK14,0,IF(AND(BIN44&gt;BJJ14,BIP44&gt;BJK14),BJK14-BIN44,0))),0)),0)</f>
        <v>　</v>
      </c>
      <c r="BJK44" s="663"/>
      <c r="BJL44" s="664"/>
      <c r="BJM44" s="662" t="str">
        <f t="shared" si="27"/>
        <v>　</v>
      </c>
      <c r="BJN44" s="663"/>
      <c r="BJO44" s="664"/>
      <c r="BJP44" s="665" t="str">
        <f>IF(BJS44="×",TIME(0,0,0),IF(BKC4="非常勤",BIR44,BJD44))</f>
        <v>　</v>
      </c>
      <c r="BJQ44" s="666"/>
      <c r="BJR44" s="667"/>
      <c r="BJS44" s="265"/>
      <c r="BJT44" s="665" t="str">
        <f>IF(BJW44="×",TIME(0,0,0),IF(BKC4="非常勤",BIU44,BJG44))</f>
        <v>　</v>
      </c>
      <c r="BJU44" s="666"/>
      <c r="BJV44" s="667"/>
      <c r="BJW44" s="265"/>
      <c r="BJX44" s="665" t="str">
        <f>IF(BKA44="×",TIME(0,0,0),IF(BKC4="非常勤",BIX44,BJJ44))</f>
        <v>　</v>
      </c>
      <c r="BJY44" s="666"/>
      <c r="BJZ44" s="667"/>
      <c r="BKA44" s="265"/>
      <c r="BKB44" s="665" t="str">
        <f>IF(BKE44="×",TIME(0,0,0),IF(BKC4="非常勤",BJA44,BJM44))</f>
        <v>　</v>
      </c>
      <c r="BKC44" s="666"/>
      <c r="BKD44" s="667"/>
      <c r="BKE44" s="265"/>
      <c r="BKF44" s="720"/>
      <c r="BKG44" s="720"/>
      <c r="BKH44" s="668"/>
      <c r="BKI44" s="670"/>
      <c r="BKJ44" s="669"/>
      <c r="BKK44" s="671"/>
      <c r="BKL44" s="672"/>
      <c r="BKM44" s="672"/>
      <c r="BKN44" s="673"/>
      <c r="BKO44" s="263">
        <f>'別表_個別勤務状況（1～60）'!$A$44</f>
        <v>30</v>
      </c>
      <c r="BKP44" s="264" t="str">
        <f>'別表_個別勤務状況（1～60）'!$B$44</f>
        <v>金</v>
      </c>
      <c r="BKQ44" s="660"/>
      <c r="BKR44" s="661"/>
      <c r="BKS44" s="660"/>
      <c r="BKT44" s="661"/>
      <c r="BKU44" s="660"/>
      <c r="BKV44" s="661"/>
      <c r="BKW44" s="660"/>
      <c r="BKX44" s="661"/>
      <c r="BKY44" s="662" t="str">
        <f>IFERROR(IF(OR(BKP44="日",BKP44="祝",BKP44=0,BKQ44=""),"　",MAX(IF(AND(BKQ44&lt;=BKY14,BKS44&gt;BKZ14),BKZ14-BKY14,IF(AND(BKQ44&gt;BKY14,BKS44&lt;=BKZ14),BKS44-BKQ44,IF(AND(BKQ44&lt;=BKY14,BKS44&lt;=BKZ14),BKS44-BKY14,IF(AND(BKQ44&gt;BKY14,BKS44&gt;BKZ14),BKZ14-BKQ44,0)))),0)),0)</f>
        <v>　</v>
      </c>
      <c r="BKZ44" s="663"/>
      <c r="BLA44" s="664"/>
      <c r="BLB44" s="662" t="str">
        <f>IFERROR(IF(OR(BKP44="日",BKP44="祝",BKP44=0,BKU44=""),"　",MAX(IF(AND(BKU44&gt;BLE14,BKW44&gt;BLC14),0,IF(AND(BKU44&lt;=BLE14,BKU44&gt;BLB14,BKW44&gt;BLC14),BLE14-BKU44,IF(AND(BKU44&lt;=BLE14,BKU44&lt;=BLB14,BKW44&gt;BLC14),BLE14-BLB14,IF(AND(BKU44&gt;BLB14,BKW44&lt;=BLC14),BKW44-BKU44,IF(AND(BKU44&lt;=BLB14,BKW44&lt;=BLC14),BKW44-BLB14,0))))),0)),0)</f>
        <v>　</v>
      </c>
      <c r="BLC44" s="663"/>
      <c r="BLD44" s="664"/>
      <c r="BLE44" s="662" t="str">
        <f>IFERROR(IF(OR(BKP44="日",BKP44="祝",BKP44=0,BKU44=0),"　",MAX(IF(AND(BKU44&lt;=BLE14,BKW44&gt;BLF14),BLF14-BLE14,IF(BKW44&lt;=BLF14,0,IF(AND(BKU44&gt;BLE14,BKW44&gt;BLF14),BLF14-BKU44,0))),0)),0)</f>
        <v>　</v>
      </c>
      <c r="BLF44" s="663"/>
      <c r="BLG44" s="664"/>
      <c r="BLH44" s="662" t="str">
        <f>IFERROR(IF(OR(BKP44="日",BKP44="祝",BKP44=0,BKU44=0),"　",MAX(IF(BKU44&gt;BLH14,BKW44-BKU44,IF(BKU44&lt;=BLH14,BKW44-BLH14,0)),0)),0)</f>
        <v>　</v>
      </c>
      <c r="BLI44" s="663"/>
      <c r="BLJ44" s="664"/>
      <c r="BLK44" s="662" t="str">
        <f>IFERROR(IF(OR(BKP44="日",BKP44="祝",BKP44=0,BKQ44=""),"　",MAX(IF(AND(BKQ44&lt;=BLK14,BKS44&gt;BLL14),BLL14-BLK14,IF(AND(BKQ44&gt;BLK14,BKS44&lt;=BLL14),BKS44-BKQ44,IF(AND(BKQ44&lt;=BLK14,BKS44&lt;=BLL14),BKS44-BLK14,IF(AND(BKQ44&gt;BLK14,BKS44&gt;BLL14),BLL14-BKQ44,0)))),0)),0)</f>
        <v>　</v>
      </c>
      <c r="BLL44" s="663"/>
      <c r="BLM44" s="664"/>
      <c r="BLN44" s="662" t="str">
        <f>IFERROR(IF(OR(BKP44="日",BKP44="祝",BKP44=0,BKU44=0),"　",MAX(IF(AND(BKU44&gt;BLQ14,BKW44&gt;BLO14),0,IF(AND(BKU44&lt;=BLQ14,BKU44&gt;BLN14,BKW44&gt;BLO14),BLQ14-BKU44,IF(AND(BKU44&lt;=BLQ14,BKU44&lt;=BLN14,BKW44&gt;BLO14),BLQ14-BLN14,IF(AND(BKU44&gt;BLN14,BKW44&lt;=BLO14),BKW44-BKU44,IF(AND(BKU44&lt;=BLN14,BKW44&lt;=BLO14),BKW44-BLN14,0))))),0)),0)</f>
        <v>　</v>
      </c>
      <c r="BLO44" s="663"/>
      <c r="BLP44" s="664"/>
      <c r="BLQ44" s="662" t="str">
        <f>IFERROR(IF(OR(BKP44="日",BKP44="祝",BKP44=0,BKU44=0),"　",MAX(IF(AND(BKU44&lt;=BLQ14,BKW44&gt;BLR14),BLR14-BLQ14,IF(BKW44&lt;=BLR14,0,IF(AND(BKU44&gt;BLQ14,BKW44&gt;BLR14),BLR14-BKU44,0))),0)),0)</f>
        <v>　</v>
      </c>
      <c r="BLR44" s="663"/>
      <c r="BLS44" s="664"/>
      <c r="BLT44" s="662" t="str">
        <f t="shared" si="28"/>
        <v>　</v>
      </c>
      <c r="BLU44" s="663"/>
      <c r="BLV44" s="664"/>
      <c r="BLW44" s="665" t="str">
        <f>IF(BLZ44="×",TIME(0,0,0),IF(BMJ4="非常勤",BKY44,BLK44))</f>
        <v>　</v>
      </c>
      <c r="BLX44" s="666"/>
      <c r="BLY44" s="667"/>
      <c r="BLZ44" s="265"/>
      <c r="BMA44" s="665" t="str">
        <f>IF(BMD44="×",TIME(0,0,0),IF(BMJ4="非常勤",BLB44,BLN44))</f>
        <v>　</v>
      </c>
      <c r="BMB44" s="666"/>
      <c r="BMC44" s="667"/>
      <c r="BMD44" s="265"/>
      <c r="BME44" s="665" t="str">
        <f>IF(BMH44="×",TIME(0,0,0),IF(BMJ4="非常勤",BLE44,BLQ44))</f>
        <v>　</v>
      </c>
      <c r="BMF44" s="666"/>
      <c r="BMG44" s="667"/>
      <c r="BMH44" s="265"/>
      <c r="BMI44" s="665" t="str">
        <f>IF(BML44="×",TIME(0,0,0),IF(BMJ4="非常勤",BLH44,BLT44))</f>
        <v>　</v>
      </c>
      <c r="BMJ44" s="666"/>
      <c r="BMK44" s="667"/>
      <c r="BML44" s="265"/>
      <c r="BMM44" s="720"/>
      <c r="BMN44" s="720"/>
      <c r="BMO44" s="668"/>
      <c r="BMP44" s="670"/>
      <c r="BMQ44" s="669"/>
      <c r="BMR44" s="671"/>
      <c r="BMS44" s="672"/>
      <c r="BMT44" s="672"/>
      <c r="BMU44" s="673"/>
      <c r="BMV44" s="263">
        <f>'別表_個別勤務状況（1～60）'!$A$44</f>
        <v>30</v>
      </c>
      <c r="BMW44" s="264" t="str">
        <f>'別表_個別勤務状況（1～60）'!$B$44</f>
        <v>金</v>
      </c>
      <c r="BMX44" s="660"/>
      <c r="BMY44" s="661"/>
      <c r="BMZ44" s="660"/>
      <c r="BNA44" s="661"/>
      <c r="BNB44" s="660"/>
      <c r="BNC44" s="661"/>
      <c r="BND44" s="660"/>
      <c r="BNE44" s="661"/>
      <c r="BNF44" s="662" t="str">
        <f>IFERROR(IF(OR(BMW44="日",BMW44="祝",BMW44=0,BMX44=""),"　",MAX(IF(AND(BMX44&lt;=BNF14,BMZ44&gt;BNG14),BNG14-BNF14,IF(AND(BMX44&gt;BNF14,BMZ44&lt;=BNG14),BMZ44-BMX44,IF(AND(BMX44&lt;=BNF14,BMZ44&lt;=BNG14),BMZ44-BNF14,IF(AND(BMX44&gt;BNF14,BMZ44&gt;BNG14),BNG14-BMX44,0)))),0)),0)</f>
        <v>　</v>
      </c>
      <c r="BNG44" s="663"/>
      <c r="BNH44" s="664"/>
      <c r="BNI44" s="662" t="str">
        <f>IFERROR(IF(OR(BMW44="日",BMW44="祝",BMW44=0,BNB44=""),"　",MAX(IF(AND(BNB44&gt;BNL14,BND44&gt;BNJ14),0,IF(AND(BNB44&lt;=BNL14,BNB44&gt;BNI14,BND44&gt;BNJ14),BNL14-BNB44,IF(AND(BNB44&lt;=BNL14,BNB44&lt;=BNI14,BND44&gt;BNJ14),BNL14-BNI14,IF(AND(BNB44&gt;BNI14,BND44&lt;=BNJ14),BND44-BNB44,IF(AND(BNB44&lt;=BNI14,BND44&lt;=BNJ14),BND44-BNI14,0))))),0)),0)</f>
        <v>　</v>
      </c>
      <c r="BNJ44" s="663"/>
      <c r="BNK44" s="664"/>
      <c r="BNL44" s="662" t="str">
        <f>IFERROR(IF(OR(BMW44="日",BMW44="祝",BMW44=0,BNB44=0),"　",MAX(IF(AND(BNB44&lt;=BNL14,BND44&gt;BNM14),BNM14-BNL14,IF(BND44&lt;=BNM14,0,IF(AND(BNB44&gt;BNL14,BND44&gt;BNM14),BNM14-BNB44,0))),0)),0)</f>
        <v>　</v>
      </c>
      <c r="BNM44" s="663"/>
      <c r="BNN44" s="664"/>
      <c r="BNO44" s="662" t="str">
        <f>IFERROR(IF(OR(BMW44="日",BMW44="祝",BMW44=0,BNB44=0),"　",MAX(IF(BNB44&gt;BNO14,BND44-BNB44,IF(BNB44&lt;=BNO14,BND44-BNO14,0)),0)),0)</f>
        <v>　</v>
      </c>
      <c r="BNP44" s="663"/>
      <c r="BNQ44" s="664"/>
      <c r="BNR44" s="662" t="str">
        <f>IFERROR(IF(OR(BMW44="日",BMW44="祝",BMW44=0,BMX44=""),"　",MAX(IF(AND(BMX44&lt;=BNR14,BMZ44&gt;BNS14),BNS14-BNR14,IF(AND(BMX44&gt;BNR14,BMZ44&lt;=BNS14),BMZ44-BMX44,IF(AND(BMX44&lt;=BNR14,BMZ44&lt;=BNS14),BMZ44-BNR14,IF(AND(BMX44&gt;BNR14,BMZ44&gt;BNS14),BNS14-BMX44,0)))),0)),0)</f>
        <v>　</v>
      </c>
      <c r="BNS44" s="663"/>
      <c r="BNT44" s="664"/>
      <c r="BNU44" s="662" t="str">
        <f>IFERROR(IF(OR(BMW44="日",BMW44="祝",BMW44=0,BNB44=0),"　",MAX(IF(AND(BNB44&gt;BNX14,BND44&gt;BNV14),0,IF(AND(BNB44&lt;=BNX14,BNB44&gt;BNU14,BND44&gt;BNV14),BNX14-BNB44,IF(AND(BNB44&lt;=BNX14,BNB44&lt;=BNU14,BND44&gt;BNV14),BNX14-BNU14,IF(AND(BNB44&gt;BNU14,BND44&lt;=BNV14),BND44-BNB44,IF(AND(BNB44&lt;=BNU14,BND44&lt;=BNV14),BND44-BNU14,0))))),0)),0)</f>
        <v>　</v>
      </c>
      <c r="BNV44" s="663"/>
      <c r="BNW44" s="664"/>
      <c r="BNX44" s="662" t="str">
        <f>IFERROR(IF(OR(BMW44="日",BMW44="祝",BMW44=0,BNB44=0),"　",MAX(IF(AND(BNB44&lt;=BNX14,BND44&gt;BNY14),BNY14-BNX14,IF(BND44&lt;=BNY14,0,IF(AND(BNB44&gt;BNX14,BND44&gt;BNY14),BNY14-BNB44,0))),0)),0)</f>
        <v>　</v>
      </c>
      <c r="BNY44" s="663"/>
      <c r="BNZ44" s="664"/>
      <c r="BOA44" s="662" t="str">
        <f t="shared" si="29"/>
        <v>　</v>
      </c>
      <c r="BOB44" s="663"/>
      <c r="BOC44" s="664"/>
      <c r="BOD44" s="665" t="str">
        <f>IF(BOG44="×",TIME(0,0,0),IF(BOQ4="非常勤",BNF44,BNR44))</f>
        <v>　</v>
      </c>
      <c r="BOE44" s="666"/>
      <c r="BOF44" s="667"/>
      <c r="BOG44" s="265"/>
      <c r="BOH44" s="665" t="str">
        <f>IF(BOK44="×",TIME(0,0,0),IF(BOQ4="非常勤",BNI44,BNU44))</f>
        <v>　</v>
      </c>
      <c r="BOI44" s="666"/>
      <c r="BOJ44" s="667"/>
      <c r="BOK44" s="265"/>
      <c r="BOL44" s="665" t="str">
        <f>IF(BOO44="×",TIME(0,0,0),IF(BOQ4="非常勤",BNL44,BNX44))</f>
        <v>　</v>
      </c>
      <c r="BOM44" s="666"/>
      <c r="BON44" s="667"/>
      <c r="BOO44" s="265"/>
      <c r="BOP44" s="665" t="str">
        <f>IF(BOS44="×",TIME(0,0,0),IF(BOQ4="非常勤",BNO44,BOA44))</f>
        <v>　</v>
      </c>
      <c r="BOQ44" s="666"/>
      <c r="BOR44" s="667"/>
      <c r="BOS44" s="265"/>
      <c r="BOT44" s="720"/>
      <c r="BOU44" s="720"/>
      <c r="BOV44" s="668"/>
      <c r="BOW44" s="670"/>
      <c r="BOX44" s="669"/>
      <c r="BOY44" s="671"/>
      <c r="BOZ44" s="672"/>
      <c r="BPA44" s="672"/>
      <c r="BPB44" s="673"/>
    </row>
    <row r="45" spans="1:1770" ht="15" customHeight="1">
      <c r="A45" s="263">
        <f>'別表_個別勤務状況（1～60）'!$A$45</f>
        <v>31</v>
      </c>
      <c r="B45" s="264" t="str">
        <f>'別表_個別勤務状況（1～60）'!$B$45</f>
        <v>土</v>
      </c>
      <c r="C45" s="575"/>
      <c r="D45" s="575"/>
      <c r="E45" s="575"/>
      <c r="F45" s="575"/>
      <c r="G45" s="575"/>
      <c r="H45" s="575"/>
      <c r="I45" s="575"/>
      <c r="J45" s="575"/>
      <c r="K45" s="662" t="str">
        <f>IFERROR(IF(OR(B45="日",B45="祝",B45=0,C45=""),"　",MAX(IF(AND(C45&lt;=K14,E45&gt;L14),L14-K14,IF(AND(C45&gt;K14,E45&lt;=L14),E45-C45,IF(AND(C45&lt;=K14,E45&lt;=L14),E45-K14,IF(AND(C45&gt;K14,E45&gt;L14),L14-C45,0)))),0)),0)</f>
        <v>　</v>
      </c>
      <c r="L45" s="663"/>
      <c r="M45" s="664"/>
      <c r="N45" s="662" t="str">
        <f>IFERROR(IF(OR(B45="日",B45="祝",B45=0,G45=""),"　",MAX(IF(AND(G45&gt;Q14,I45&gt;O14),0,IF(AND(G45&lt;=Q14,G45&gt;N14,I45&gt;O14),Q14-G45,IF(AND(G45&lt;=Q14,G45&lt;=N14,I45&gt;O14),Q14-N14,IF(AND(G45&gt;N14,I45&lt;=O14),I45-G45,IF(AND(G45&lt;=N14,I45&lt;=O14),I45-N14,0))))),0)),0)</f>
        <v>　</v>
      </c>
      <c r="O45" s="663"/>
      <c r="P45" s="664"/>
      <c r="Q45" s="662" t="str">
        <f>IFERROR(IF(OR(B45="日",B45="祝",B45=0,G45=0),"　",MAX(IF(AND(G45&lt;=Q14,I45&gt;R14),R14-Q14,IF(I45&lt;=R14,0,IF(AND(G45&gt;Q14,I45&gt;R14),R14-G45,0))),0)),0)</f>
        <v>　</v>
      </c>
      <c r="R45" s="663"/>
      <c r="S45" s="664"/>
      <c r="T45" s="662" t="str">
        <f>IFERROR(IF(OR(B45="日",B45="祝",B45=0,G45=0),"　",MAX(IF(G45&gt;T14,I45-G45,IF(G45&lt;=T14,I45-T14,0)),0)),0)</f>
        <v>　</v>
      </c>
      <c r="U45" s="663"/>
      <c r="V45" s="664"/>
      <c r="W45" s="730" t="str">
        <f>IFERROR(IF(OR(B45="日",B45="祝",B45=0,C45=""),"　",MAX(IF(AND(C45&lt;=W14,E45&gt;X14),X14-W14,IF(AND(C45&gt;W14,E45&lt;=X14),E45-C45,IF(AND(C45&lt;=W14,E45&lt;=X14),E45-W14,IF(AND(C45&gt;W14,E45&gt;X14),X14-C45,0)))),0)),0)</f>
        <v>　</v>
      </c>
      <c r="X45" s="731"/>
      <c r="Y45" s="731"/>
      <c r="Z45" s="730" t="str">
        <f>IFERROR(IF(OR(B45="日",B45="祝",B45=0,G45=0),"　",MAX(IF(AND(G45&gt;AC14,I45&gt;AA14),0,IF(AND(G45&lt;=AC14,G45&gt;Z14,I45&gt;AA14),AC14-G45,IF(AND(G45&lt;=AC14,G45&lt;=Z14,I45&gt;AA14),AC14-Z14,IF(AND(G45&gt;Z14,I45&lt;=AA14),I45-G45,IF(AND(G45&lt;=Z14,I45&lt;=AA14),I45-Z14,0))))),0)),0)</f>
        <v>　</v>
      </c>
      <c r="AA45" s="730"/>
      <c r="AB45" s="730"/>
      <c r="AC45" s="730" t="str">
        <f>IFERROR(IF(OR(B45="日",B45="祝",B45=0,G45=0),"　",MAX(IF(AND(G45&lt;=AC14,I45&gt;AD14),AD14-AC14,IF(I45&lt;=AD14,0,IF(AND(G45&gt;AC14,I45&gt;AD14),AD14-G45,0))),0)),0)</f>
        <v>　</v>
      </c>
      <c r="AD45" s="731"/>
      <c r="AE45" s="731"/>
      <c r="AF45" s="730" t="str">
        <f t="shared" si="0"/>
        <v>　</v>
      </c>
      <c r="AG45" s="731"/>
      <c r="AH45" s="731"/>
      <c r="AI45" s="565" t="str">
        <f>IF(AL45="×",TIME(0,0,0),IF(AV4="非常勤",K45,W45))</f>
        <v>　</v>
      </c>
      <c r="AJ45" s="566"/>
      <c r="AK45" s="566"/>
      <c r="AL45" s="265"/>
      <c r="AM45" s="565" t="str">
        <f>IF(AP45="×",TIME(0,0,0),IF(AV4="非常勤",N45,Z45))</f>
        <v>　</v>
      </c>
      <c r="AN45" s="566"/>
      <c r="AO45" s="566"/>
      <c r="AP45" s="265"/>
      <c r="AQ45" s="565" t="str">
        <f>IF(AT45="×",TIME(0,0,0),IF(AV4="非常勤",Q45,AC45))</f>
        <v>　</v>
      </c>
      <c r="AR45" s="566"/>
      <c r="AS45" s="566"/>
      <c r="AT45" s="265"/>
      <c r="AU45" s="565" t="str">
        <f>IF(AX45="×",TIME(0,0,0),IF(AV4="非常勤",T45,AF45))</f>
        <v>　</v>
      </c>
      <c r="AV45" s="566"/>
      <c r="AW45" s="567"/>
      <c r="AX45" s="265"/>
      <c r="AY45" s="720"/>
      <c r="AZ45" s="720"/>
      <c r="BA45" s="668"/>
      <c r="BB45" s="670"/>
      <c r="BC45" s="669"/>
      <c r="BD45" s="671"/>
      <c r="BE45" s="672"/>
      <c r="BF45" s="672"/>
      <c r="BG45" s="673"/>
      <c r="BH45" s="263">
        <f>'別表_個別勤務状況（1～60）'!$A$45</f>
        <v>31</v>
      </c>
      <c r="BI45" s="264" t="str">
        <f>'別表_個別勤務状況（1～60）'!$B$45</f>
        <v>土</v>
      </c>
      <c r="BJ45" s="575"/>
      <c r="BK45" s="575"/>
      <c r="BL45" s="575"/>
      <c r="BM45" s="575"/>
      <c r="BN45" s="575"/>
      <c r="BO45" s="575"/>
      <c r="BP45" s="575"/>
      <c r="BQ45" s="575"/>
      <c r="BR45" s="662" t="str">
        <f>IFERROR(IF(OR(BI45="日",BI45="祝",BI45=0,BJ45=""),"　",MAX(IF(AND(BJ45&lt;=BR14,BL45&gt;BS14),BS14-BR14,IF(AND(BJ45&gt;BR14,BL45&lt;=BS14),BL45-BJ45,IF(AND(BJ45&lt;=BR14,BL45&lt;=BS14),BL45-BR14,IF(AND(BJ45&gt;BR14,BL45&gt;BS14),BS14-BJ45,0)))),0)),0)</f>
        <v>　</v>
      </c>
      <c r="BS45" s="663"/>
      <c r="BT45" s="664"/>
      <c r="BU45" s="662" t="str">
        <f>IFERROR(IF(OR(BI45="日",BI45="祝",BI45=0,BN45=""),"　",MAX(IF(AND(BN45&gt;BX14,BP45&gt;BV14),0,IF(AND(BN45&lt;=BX14,BN45&gt;BU14,BP45&gt;BV14),BX14-BN45,IF(AND(BN45&lt;=BX14,BN45&lt;=BU14,BP45&gt;BV14),BX14-BU14,IF(AND(BN45&gt;BU14,BP45&lt;=BV14),BP45-BN45,IF(AND(BN45&lt;=BU14,BP45&lt;=BV14),BP45-BU14,0))))),0)),0)</f>
        <v>　</v>
      </c>
      <c r="BV45" s="663"/>
      <c r="BW45" s="664"/>
      <c r="BX45" s="662" t="str">
        <f>IFERROR(IF(OR(BI45="日",BI45="祝",BI45=0,BN45=0),"　",MAX(IF(AND(BN45&lt;=BX14,BP45&gt;BY14),BY14-BX14,IF(BP45&lt;=BY14,0,IF(AND(BN45&gt;BX14,BP45&gt;BY14),BY14-BN45,0))),0)),0)</f>
        <v>　</v>
      </c>
      <c r="BY45" s="663"/>
      <c r="BZ45" s="664"/>
      <c r="CA45" s="662" t="str">
        <f>IFERROR(IF(OR(BI45="日",BI45="祝",BI45=0,BN45=0),"　",MAX(IF(BN45&gt;CA14,BP45-BN45,IF(BN45&lt;=CA14,BP45-CA14,0)),0)),0)</f>
        <v>　</v>
      </c>
      <c r="CB45" s="663"/>
      <c r="CC45" s="664"/>
      <c r="CD45" s="730" t="str">
        <f>IFERROR(IF(OR(BI45="日",BI45="祝",BI45=0,BJ45=""),"　",MAX(IF(AND(BJ45&lt;=CD14,BL45&gt;CE14),CE14-CD14,IF(AND(BJ45&gt;CD14,BL45&lt;=CE14),BL45-BJ45,IF(AND(BJ45&lt;=CD14,BL45&lt;=CE14),BL45-CD14,IF(AND(BJ45&gt;CD14,BL45&gt;CE14),CE14-BJ45,0)))),0)),0)</f>
        <v>　</v>
      </c>
      <c r="CE45" s="731"/>
      <c r="CF45" s="731"/>
      <c r="CG45" s="730" t="str">
        <f>IFERROR(IF(OR(BI45="日",BI45="祝",BI45=0,BN45=0),"　",MAX(IF(AND(BN45&gt;CJ14,BP45&gt;CH14),0,IF(AND(BN45&lt;=CJ14,BN45&gt;CG14,BP45&gt;CH14),CJ14-BN45,IF(AND(BN45&lt;=CJ14,BN45&lt;=CG14,BP45&gt;CH14),CJ14-CG14,IF(AND(BN45&gt;CG14,BP45&lt;=CH14),BP45-BN45,IF(AND(BN45&lt;=CG14,BP45&lt;=CH14),BP45-CG14,0))))),0)),0)</f>
        <v>　</v>
      </c>
      <c r="CH45" s="730"/>
      <c r="CI45" s="730"/>
      <c r="CJ45" s="730" t="str">
        <f>IFERROR(IF(OR(BI45="日",BI45="祝",BI45=0,BN45=0),"　",MAX(IF(AND(BN45&lt;=CJ14,BP45&gt;CK14),CK14-CJ14,IF(BP45&lt;=CK14,0,IF(AND(BN45&gt;CJ14,BP45&gt;CK14),CK14-BN45,0))),0)),0)</f>
        <v>　</v>
      </c>
      <c r="CK45" s="731"/>
      <c r="CL45" s="731"/>
      <c r="CM45" s="730" t="str">
        <f t="shared" si="1"/>
        <v>　</v>
      </c>
      <c r="CN45" s="731"/>
      <c r="CO45" s="731"/>
      <c r="CP45" s="565" t="str">
        <f>IF(CS45="×",TIME(0,0,0),IF(DC4="非常勤",BR45,CD45))</f>
        <v>　</v>
      </c>
      <c r="CQ45" s="566"/>
      <c r="CR45" s="566"/>
      <c r="CS45" s="265"/>
      <c r="CT45" s="565" t="str">
        <f>IF(CW45="×",TIME(0,0,0),IF(DC4="非常勤",BU45,CG45))</f>
        <v>　</v>
      </c>
      <c r="CU45" s="566"/>
      <c r="CV45" s="566"/>
      <c r="CW45" s="265"/>
      <c r="CX45" s="565" t="str">
        <f>IF(DA45="×",TIME(0,0,0),IF(DC4="非常勤",BX45,CJ45))</f>
        <v>　</v>
      </c>
      <c r="CY45" s="566"/>
      <c r="CZ45" s="566"/>
      <c r="DA45" s="265"/>
      <c r="DB45" s="565" t="str">
        <f>IF(DE45="×",TIME(0,0,0),IF(DC4="非常勤",CA45,CM45))</f>
        <v>　</v>
      </c>
      <c r="DC45" s="566"/>
      <c r="DD45" s="567"/>
      <c r="DE45" s="265"/>
      <c r="DF45" s="720"/>
      <c r="DG45" s="720"/>
      <c r="DH45" s="668"/>
      <c r="DI45" s="670"/>
      <c r="DJ45" s="669"/>
      <c r="DK45" s="671"/>
      <c r="DL45" s="672"/>
      <c r="DM45" s="672"/>
      <c r="DN45" s="673"/>
      <c r="DO45" s="263">
        <f>'別表_個別勤務状況（1～60）'!$A$45</f>
        <v>31</v>
      </c>
      <c r="DP45" s="264" t="str">
        <f>'別表_個別勤務状況（1～60）'!$B$45</f>
        <v>土</v>
      </c>
      <c r="DQ45" s="575"/>
      <c r="DR45" s="575"/>
      <c r="DS45" s="575"/>
      <c r="DT45" s="575"/>
      <c r="DU45" s="575"/>
      <c r="DV45" s="575"/>
      <c r="DW45" s="575"/>
      <c r="DX45" s="575"/>
      <c r="DY45" s="662" t="str">
        <f>IFERROR(IF(OR(DP45="日",DP45="祝",DP45=0,DQ45=""),"　",MAX(IF(AND(DQ45&lt;=DY14,DS45&gt;DZ14),DZ14-DY14,IF(AND(DQ45&gt;DY14,DS45&lt;=DZ14),DS45-DQ45,IF(AND(DQ45&lt;=DY14,DS45&lt;=DZ14),DS45-DY14,IF(AND(DQ45&gt;DY14,DS45&gt;DZ14),DZ14-DQ45,0)))),0)),0)</f>
        <v>　</v>
      </c>
      <c r="DZ45" s="663"/>
      <c r="EA45" s="664"/>
      <c r="EB45" s="662" t="str">
        <f>IFERROR(IF(OR(DP45="日",DP45="祝",DP45=0,DU45=""),"　",MAX(IF(AND(DU45&gt;EE14,DW45&gt;EC14),0,IF(AND(DU45&lt;=EE14,DU45&gt;EB14,DW45&gt;EC14),EE14-DU45,IF(AND(DU45&lt;=EE14,DU45&lt;=EB14,DW45&gt;EC14),EE14-EB14,IF(AND(DU45&gt;EB14,DW45&lt;=EC14),DW45-DU45,IF(AND(DU45&lt;=EB14,DW45&lt;=EC14),DW45-EB14,0))))),0)),0)</f>
        <v>　</v>
      </c>
      <c r="EC45" s="663"/>
      <c r="ED45" s="664"/>
      <c r="EE45" s="662" t="str">
        <f>IFERROR(IF(OR(DP45="日",DP45="祝",DP45=0,DU45=0),"　",MAX(IF(AND(DU45&lt;=EE14,DW45&gt;EF14),EF14-EE14,IF(DW45&lt;=EF14,0,IF(AND(DU45&gt;EE14,DW45&gt;EF14),EF14-DU45,0))),0)),0)</f>
        <v>　</v>
      </c>
      <c r="EF45" s="663"/>
      <c r="EG45" s="664"/>
      <c r="EH45" s="662" t="str">
        <f>IFERROR(IF(OR(DP45="日",DP45="祝",DP45=0,DU45=0),"　",MAX(IF(DU45&gt;EH14,DW45-DU45,IF(DU45&lt;=EH14,DW45-EH14,0)),0)),0)</f>
        <v>　</v>
      </c>
      <c r="EI45" s="663"/>
      <c r="EJ45" s="664"/>
      <c r="EK45" s="730" t="str">
        <f>IFERROR(IF(OR(DP45="日",DP45="祝",DP45=0,DQ45=""),"　",MAX(IF(AND(DQ45&lt;=EK14,DS45&gt;EL14),EL14-EK14,IF(AND(DQ45&gt;EK14,DS45&lt;=EL14),DS45-DQ45,IF(AND(DQ45&lt;=EK14,DS45&lt;=EL14),DS45-EK14,IF(AND(DQ45&gt;EK14,DS45&gt;EL14),EL14-DQ45,0)))),0)),0)</f>
        <v>　</v>
      </c>
      <c r="EL45" s="731"/>
      <c r="EM45" s="731"/>
      <c r="EN45" s="730" t="str">
        <f>IFERROR(IF(OR(DP45="日",DP45="祝",DP45=0,DU45=0),"　",MAX(IF(AND(DU45&gt;EQ14,DW45&gt;EO14),0,IF(AND(DU45&lt;=EQ14,DU45&gt;EN14,DW45&gt;EO14),EQ14-DU45,IF(AND(DU45&lt;=EQ14,DU45&lt;=EN14,DW45&gt;EO14),EQ14-EN14,IF(AND(DU45&gt;EN14,DW45&lt;=EO14),DW45-DU45,IF(AND(DU45&lt;=EN14,DW45&lt;=EO14),DW45-EN14,0))))),0)),0)</f>
        <v>　</v>
      </c>
      <c r="EO45" s="730"/>
      <c r="EP45" s="730"/>
      <c r="EQ45" s="730" t="str">
        <f>IFERROR(IF(OR(DP45="日",DP45="祝",DP45=0,DU45=0),"　",MAX(IF(AND(DU45&lt;=EQ14,DW45&gt;ER14),ER14-EQ14,IF(DW45&lt;=ER14,0,IF(AND(DU45&gt;EQ14,DW45&gt;ER14),ER14-DU45,0))),0)),0)</f>
        <v>　</v>
      </c>
      <c r="ER45" s="731"/>
      <c r="ES45" s="731"/>
      <c r="ET45" s="730" t="str">
        <f t="shared" si="2"/>
        <v>　</v>
      </c>
      <c r="EU45" s="731"/>
      <c r="EV45" s="731"/>
      <c r="EW45" s="565" t="str">
        <f>IF(EZ45="×",TIME(0,0,0),IF(FJ4="非常勤",DY45,EK45))</f>
        <v>　</v>
      </c>
      <c r="EX45" s="566"/>
      <c r="EY45" s="566"/>
      <c r="EZ45" s="265"/>
      <c r="FA45" s="565" t="str">
        <f>IF(FD45="×",TIME(0,0,0),IF(FJ4="非常勤",EB45,EN45))</f>
        <v>　</v>
      </c>
      <c r="FB45" s="566"/>
      <c r="FC45" s="566"/>
      <c r="FD45" s="265"/>
      <c r="FE45" s="565" t="str">
        <f>IF(FH45="×",TIME(0,0,0),IF(FJ4="非常勤",EE45,EQ45))</f>
        <v>　</v>
      </c>
      <c r="FF45" s="566"/>
      <c r="FG45" s="566"/>
      <c r="FH45" s="265"/>
      <c r="FI45" s="565" t="str">
        <f>IF(FL45="×",TIME(0,0,0),IF(FJ4="非常勤",EH45,ET45))</f>
        <v>　</v>
      </c>
      <c r="FJ45" s="566"/>
      <c r="FK45" s="567"/>
      <c r="FL45" s="265"/>
      <c r="FM45" s="720"/>
      <c r="FN45" s="720"/>
      <c r="FO45" s="668"/>
      <c r="FP45" s="670"/>
      <c r="FQ45" s="669"/>
      <c r="FR45" s="671"/>
      <c r="FS45" s="672"/>
      <c r="FT45" s="672"/>
      <c r="FU45" s="673"/>
      <c r="FV45" s="263">
        <f>'別表_個別勤務状況（1～60）'!$A$45</f>
        <v>31</v>
      </c>
      <c r="FW45" s="264" t="str">
        <f>'別表_個別勤務状況（1～60）'!$B$45</f>
        <v>土</v>
      </c>
      <c r="FX45" s="575"/>
      <c r="FY45" s="575"/>
      <c r="FZ45" s="660"/>
      <c r="GA45" s="661"/>
      <c r="GB45" s="660"/>
      <c r="GC45" s="661"/>
      <c r="GD45" s="660"/>
      <c r="GE45" s="661"/>
      <c r="GF45" s="662" t="str">
        <f>IFERROR(IF(OR(FW45="日",FW45="祝",FW45=0,FX45=""),"　",MAX(IF(AND(FX45&lt;=GF14,FZ45&gt;GG14),GG14-GF14,IF(AND(FX45&gt;GF14,FZ45&lt;=GG14),FZ45-FX45,IF(AND(FX45&lt;=GF14,FZ45&lt;=GG14),FZ45-GF14,IF(AND(FX45&gt;GF14,FZ45&gt;GG14),GG14-FX45,0)))),0)),0)</f>
        <v>　</v>
      </c>
      <c r="GG45" s="663"/>
      <c r="GH45" s="664"/>
      <c r="GI45" s="662" t="str">
        <f>IFERROR(IF(OR(FW45="日",FW45="祝",FW45=0,GB45=""),"　",MAX(IF(AND(GB45&gt;GL14,GD45&gt;GJ14),0,IF(AND(GB45&lt;=GL14,GB45&gt;GI14,GD45&gt;GJ14),GL14-GB45,IF(AND(GB45&lt;=GL14,GB45&lt;=GI14,GD45&gt;GJ14),GL14-GI14,IF(AND(GB45&gt;GI14,GD45&lt;=GJ14),GD45-GB45,IF(AND(GB45&lt;=GI14,GD45&lt;=GJ14),GD45-GI14,0))))),0)),0)</f>
        <v>　</v>
      </c>
      <c r="GJ45" s="663"/>
      <c r="GK45" s="664"/>
      <c r="GL45" s="662" t="str">
        <f>IFERROR(IF(OR(FW45="日",FW45="祝",FW45=0,GB45=0),"　",MAX(IF(AND(GB45&lt;=GL14,GD45&gt;GM14),GM14-GL14,IF(GD45&lt;=GM14,0,IF(AND(GB45&gt;GL14,GD45&gt;GM14),GM14-GB45,0))),0)),0)</f>
        <v>　</v>
      </c>
      <c r="GM45" s="663"/>
      <c r="GN45" s="664"/>
      <c r="GO45" s="662" t="str">
        <f>IFERROR(IF(OR(FW45="日",FW45="祝",FW45=0,GB45=0),"　",MAX(IF(GB45&gt;GO14,GD45-GB45,IF(GB45&lt;=GO14,GD45-GO14,0)),0)),0)</f>
        <v>　</v>
      </c>
      <c r="GP45" s="663"/>
      <c r="GQ45" s="664"/>
      <c r="GR45" s="730" t="str">
        <f>IFERROR(IF(OR(FW45="日",FW45="祝",FW45=0,FX45=""),"　",MAX(IF(AND(FX45&lt;=GR14,FZ45&gt;GS14),GS14-GR14,IF(AND(FX45&gt;GR14,FZ45&lt;=GS14),FZ45-FX45,IF(AND(FX45&lt;=GR14,FZ45&lt;=GS14),FZ45-GR14,IF(AND(FX45&gt;GR14,FZ45&gt;GS14),GS14-FX45,0)))),0)),0)</f>
        <v>　</v>
      </c>
      <c r="GS45" s="731"/>
      <c r="GT45" s="731"/>
      <c r="GU45" s="730" t="str">
        <f>IFERROR(IF(OR(FW45="日",FW45="祝",FW45=0,GB45=0),"　",MAX(IF(AND(GB45&gt;GX14,GD45&gt;GV14),0,IF(AND(GB45&lt;=GX14,GB45&gt;GU14,GD45&gt;GV14),GX14-GB45,IF(AND(GB45&lt;=GX14,GB45&lt;=GU14,GD45&gt;GV14),GX14-GU14,IF(AND(GB45&gt;GU14,GD45&lt;=GV14),GD45-GB45,IF(AND(GB45&lt;=GU14,GD45&lt;=GV14),GD45-GU14,0))))),0)),0)</f>
        <v>　</v>
      </c>
      <c r="GV45" s="730"/>
      <c r="GW45" s="730"/>
      <c r="GX45" s="730" t="str">
        <f>IFERROR(IF(OR(FW45="日",FW45="祝",FW45=0,GB45=0),"　",MAX(IF(AND(GB45&lt;=GX14,GD45&gt;GY14),GY14-GX14,IF(GD45&lt;=GY14,0,IF(AND(GB45&gt;GX14,GD45&gt;GY14),GY14-GB45,0))),0)),0)</f>
        <v>　</v>
      </c>
      <c r="GY45" s="731"/>
      <c r="GZ45" s="731"/>
      <c r="HA45" s="730" t="str">
        <f t="shared" si="3"/>
        <v>　</v>
      </c>
      <c r="HB45" s="731"/>
      <c r="HC45" s="731"/>
      <c r="HD45" s="565" t="str">
        <f>IF(HG45="×",TIME(0,0,0),IF(HQ4="非常勤",GF45,GR45))</f>
        <v>　</v>
      </c>
      <c r="HE45" s="566"/>
      <c r="HF45" s="566"/>
      <c r="HG45" s="265"/>
      <c r="HH45" s="565" t="str">
        <f>IF(HK45="×",TIME(0,0,0),IF(HQ4="非常勤",GI45,GU45))</f>
        <v>　</v>
      </c>
      <c r="HI45" s="566"/>
      <c r="HJ45" s="566"/>
      <c r="HK45" s="265"/>
      <c r="HL45" s="565" t="str">
        <f>IF(HO45="×",TIME(0,0,0),IF(HQ4="非常勤",GL45,GX45))</f>
        <v>　</v>
      </c>
      <c r="HM45" s="566"/>
      <c r="HN45" s="566"/>
      <c r="HO45" s="265"/>
      <c r="HP45" s="565" t="str">
        <f>IF(HS45="×",TIME(0,0,0),IF(HQ4="非常勤",GO45,HA45))</f>
        <v>　</v>
      </c>
      <c r="HQ45" s="566"/>
      <c r="HR45" s="567"/>
      <c r="HS45" s="265"/>
      <c r="HT45" s="720"/>
      <c r="HU45" s="720"/>
      <c r="HV45" s="668"/>
      <c r="HW45" s="670"/>
      <c r="HX45" s="669"/>
      <c r="HY45" s="671"/>
      <c r="HZ45" s="672"/>
      <c r="IA45" s="672"/>
      <c r="IB45" s="673"/>
      <c r="IC45" s="263">
        <f>'別表_個別勤務状況（1～60）'!$A$45</f>
        <v>31</v>
      </c>
      <c r="ID45" s="264" t="str">
        <f>'別表_個別勤務状況（1～60）'!$B$45</f>
        <v>土</v>
      </c>
      <c r="IE45" s="660"/>
      <c r="IF45" s="661"/>
      <c r="IG45" s="660"/>
      <c r="IH45" s="661"/>
      <c r="II45" s="660"/>
      <c r="IJ45" s="661"/>
      <c r="IK45" s="660"/>
      <c r="IL45" s="661"/>
      <c r="IM45" s="662" t="str">
        <f>IFERROR(IF(OR(ID45="日",ID45="祝",ID45=0,IE45=""),"　",MAX(IF(AND(IE45&lt;=IM14,IG45&gt;IN14),IN14-IM14,IF(AND(IE45&gt;IM14,IG45&lt;=IN14),IG45-IE45,IF(AND(IE45&lt;=IM14,IG45&lt;=IN14),IG45-IM14,IF(AND(IE45&gt;IM14,IG45&gt;IN14),IN14-IE45,0)))),0)),0)</f>
        <v>　</v>
      </c>
      <c r="IN45" s="663"/>
      <c r="IO45" s="664"/>
      <c r="IP45" s="662" t="str">
        <f>IFERROR(IF(OR(ID45="日",ID45="祝",ID45=0,II45=""),"　",MAX(IF(AND(II45&gt;IS14,IK45&gt;IQ14),0,IF(AND(II45&lt;=IS14,II45&gt;IP14,IK45&gt;IQ14),IS14-II45,IF(AND(II45&lt;=IS14,II45&lt;=IP14,IK45&gt;IQ14),IS14-IP14,IF(AND(II45&gt;IP14,IK45&lt;=IQ14),IK45-II45,IF(AND(II45&lt;=IP14,IK45&lt;=IQ14),IK45-IP14,0))))),0)),0)</f>
        <v>　</v>
      </c>
      <c r="IQ45" s="663"/>
      <c r="IR45" s="664"/>
      <c r="IS45" s="662" t="str">
        <f>IFERROR(IF(OR(ID45="日",ID45="祝",ID45=0,II45=0),"　",MAX(IF(AND(II45&lt;=IS14,IK45&gt;IT14),IT14-IS14,IF(IK45&lt;=IT14,0,IF(AND(II45&gt;IS14,IK45&gt;IT14),IT14-II45,0))),0)),0)</f>
        <v>　</v>
      </c>
      <c r="IT45" s="663"/>
      <c r="IU45" s="664"/>
      <c r="IV45" s="662" t="str">
        <f>IFERROR(IF(OR(ID45="日",ID45="祝",ID45=0,II45=0),"　",MAX(IF(II45&gt;IV14,IK45-II45,IF(II45&lt;=IV14,IK45-IV14,0)),0)),0)</f>
        <v>　</v>
      </c>
      <c r="IW45" s="663"/>
      <c r="IX45" s="664"/>
      <c r="IY45" s="662" t="str">
        <f>IFERROR(IF(OR(ID45="日",ID45="祝",ID45=0,IE45=""),"　",MAX(IF(AND(IE45&lt;=IY14,IG45&gt;IZ14),IZ14-IY14,IF(AND(IE45&gt;IY14,IG45&lt;=IZ14),IG45-IE45,IF(AND(IE45&lt;=IY14,IG45&lt;=IZ14),IG45-IY14,IF(AND(IE45&gt;IY14,IG45&gt;IZ14),IZ14-IE45,0)))),0)),0)</f>
        <v>　</v>
      </c>
      <c r="IZ45" s="663"/>
      <c r="JA45" s="664"/>
      <c r="JB45" s="662" t="str">
        <f>IFERROR(IF(OR(ID45="日",ID45="祝",ID45=0,II45=0),"　",MAX(IF(AND(II45&gt;JE14,IK45&gt;JC14),0,IF(AND(II45&lt;=JE14,II45&gt;JB14,IK45&gt;JC14),JE14-II45,IF(AND(II45&lt;=JE14,II45&lt;=JB14,IK45&gt;JC14),JE14-JB14,IF(AND(II45&gt;JB14,IK45&lt;=JC14),IK45-II45,IF(AND(II45&lt;=JB14,IK45&lt;=JC14),IK45-JB14,0))))),0)),0)</f>
        <v>　</v>
      </c>
      <c r="JC45" s="663"/>
      <c r="JD45" s="664"/>
      <c r="JE45" s="662" t="str">
        <f>IFERROR(IF(OR(ID45="日",ID45="祝",ID45=0,II45=0),"　",MAX(IF(AND(II45&lt;=JE14,IK45&gt;JF14),JF14-JE14,IF(IK45&lt;=JF14,0,IF(AND(II45&gt;JE14,IK45&gt;JF14),JF14-II45,0))),0)),0)</f>
        <v>　</v>
      </c>
      <c r="JF45" s="663"/>
      <c r="JG45" s="664"/>
      <c r="JH45" s="662" t="str">
        <f t="shared" si="4"/>
        <v>　</v>
      </c>
      <c r="JI45" s="663"/>
      <c r="JJ45" s="664"/>
      <c r="JK45" s="665" t="str">
        <f>IF(JN45="×",TIME(0,0,0),IF(JX4="非常勤",IM45,IY45))</f>
        <v>　</v>
      </c>
      <c r="JL45" s="666"/>
      <c r="JM45" s="667"/>
      <c r="JN45" s="265"/>
      <c r="JO45" s="665" t="str">
        <f>IF(JR45="×",TIME(0,0,0),IF(JX4="非常勤",IP45,JB45))</f>
        <v>　</v>
      </c>
      <c r="JP45" s="666"/>
      <c r="JQ45" s="667"/>
      <c r="JR45" s="265"/>
      <c r="JS45" s="665" t="str">
        <f>IF(JV45="×",TIME(0,0,0),IF(JX4="非常勤",IS45,JE45))</f>
        <v>　</v>
      </c>
      <c r="JT45" s="666"/>
      <c r="JU45" s="667"/>
      <c r="JV45" s="265"/>
      <c r="JW45" s="665" t="str">
        <f>IF(JZ45="×",TIME(0,0,0),IF(JX4="非常勤",IV45,JH45))</f>
        <v>　</v>
      </c>
      <c r="JX45" s="666"/>
      <c r="JY45" s="667"/>
      <c r="JZ45" s="265"/>
      <c r="KA45" s="720"/>
      <c r="KB45" s="720"/>
      <c r="KC45" s="668"/>
      <c r="KD45" s="670"/>
      <c r="KE45" s="669"/>
      <c r="KF45" s="671"/>
      <c r="KG45" s="672"/>
      <c r="KH45" s="672"/>
      <c r="KI45" s="673"/>
      <c r="KJ45" s="263">
        <f>'別表_個別勤務状況（1～60）'!$A$45</f>
        <v>31</v>
      </c>
      <c r="KK45" s="264" t="str">
        <f>'別表_個別勤務状況（1～60）'!$B$45</f>
        <v>土</v>
      </c>
      <c r="KL45" s="660"/>
      <c r="KM45" s="661"/>
      <c r="KN45" s="660"/>
      <c r="KO45" s="661"/>
      <c r="KP45" s="660"/>
      <c r="KQ45" s="661"/>
      <c r="KR45" s="660"/>
      <c r="KS45" s="661"/>
      <c r="KT45" s="662" t="str">
        <f>IFERROR(IF(OR(KK45="日",KK45="祝",KK45=0,KL45=""),"　",MAX(IF(AND(KL45&lt;=KT14,KN45&gt;KU14),KU14-KT14,IF(AND(KL45&gt;KT14,KN45&lt;=KU14),KN45-KL45,IF(AND(KL45&lt;=KT14,KN45&lt;=KU14),KN45-KT14,IF(AND(KL45&gt;KT14,KN45&gt;KU14),KU14-KL45,0)))),0)),0)</f>
        <v>　</v>
      </c>
      <c r="KU45" s="663"/>
      <c r="KV45" s="664"/>
      <c r="KW45" s="662" t="str">
        <f>IFERROR(IF(OR(KK45="日",KK45="祝",KK45=0,KP45=""),"　",MAX(IF(AND(KP45&gt;KZ14,KR45&gt;KX14),0,IF(AND(KP45&lt;=KZ14,KP45&gt;KW14,KR45&gt;KX14),KZ14-KP45,IF(AND(KP45&lt;=KZ14,KP45&lt;=KW14,KR45&gt;KX14),KZ14-KW14,IF(AND(KP45&gt;KW14,KR45&lt;=KX14),KR45-KP45,IF(AND(KP45&lt;=KW14,KR45&lt;=KX14),KR45-KW14,0))))),0)),0)</f>
        <v>　</v>
      </c>
      <c r="KX45" s="663"/>
      <c r="KY45" s="664"/>
      <c r="KZ45" s="662" t="str">
        <f>IFERROR(IF(OR(KK45="日",KK45="祝",KK45=0,KP45=0),"　",MAX(IF(AND(KP45&lt;=KZ14,KR45&gt;LA14),LA14-KZ14,IF(KR45&lt;=LA14,0,IF(AND(KP45&gt;KZ14,KR45&gt;LA14),LA14-KP45,0))),0)),0)</f>
        <v>　</v>
      </c>
      <c r="LA45" s="663"/>
      <c r="LB45" s="664"/>
      <c r="LC45" s="662" t="str">
        <f>IFERROR(IF(OR(KK45="日",KK45="祝",KK45=0,KP45=0),"　",MAX(IF(KP45&gt;LC14,KR45-KP45,IF(KP45&lt;=LC14,KR45-LC14,0)),0)),0)</f>
        <v>　</v>
      </c>
      <c r="LD45" s="663"/>
      <c r="LE45" s="664"/>
      <c r="LF45" s="662" t="str">
        <f>IFERROR(IF(OR(KK45="日",KK45="祝",KK45=0,KL45=""),"　",MAX(IF(AND(KL45&lt;=LF14,KN45&gt;LG14),LG14-LF14,IF(AND(KL45&gt;LF14,KN45&lt;=LG14),KN45-KL45,IF(AND(KL45&lt;=LF14,KN45&lt;=LG14),KN45-LF14,IF(AND(KL45&gt;LF14,KN45&gt;LG14),LG14-KL45,0)))),0)),0)</f>
        <v>　</v>
      </c>
      <c r="LG45" s="663"/>
      <c r="LH45" s="664"/>
      <c r="LI45" s="662" t="str">
        <f>IFERROR(IF(OR(KK45="日",KK45="祝",KK45=0,KP45=0),"　",MAX(IF(AND(KP45&gt;LL14,KR45&gt;LJ14),0,IF(AND(KP45&lt;=LL14,KP45&gt;LI14,KR45&gt;LJ14),LL14-KP45,IF(AND(KP45&lt;=LL14,KP45&lt;=LI14,KR45&gt;LJ14),LL14-LI14,IF(AND(KP45&gt;LI14,KR45&lt;=LJ14),KR45-KP45,IF(AND(KP45&lt;=LI14,KR45&lt;=LJ14),KR45-LI14,0))))),0)),0)</f>
        <v>　</v>
      </c>
      <c r="LJ45" s="663"/>
      <c r="LK45" s="664"/>
      <c r="LL45" s="662" t="str">
        <f>IFERROR(IF(OR(KK45="日",KK45="祝",KK45=0,KP45=0),"　",MAX(IF(AND(KP45&lt;=LL14,KR45&gt;LM14),LM14-LL14,IF(KR45&lt;=LM14,0,IF(AND(KP45&gt;LL14,KR45&gt;LM14),LM14-KP45,0))),0)),0)</f>
        <v>　</v>
      </c>
      <c r="LM45" s="663"/>
      <c r="LN45" s="664"/>
      <c r="LO45" s="662" t="str">
        <f t="shared" si="5"/>
        <v>　</v>
      </c>
      <c r="LP45" s="663"/>
      <c r="LQ45" s="664"/>
      <c r="LR45" s="665" t="str">
        <f>IF(LU45="×",TIME(0,0,0),IF(ME4="非常勤",KT45,LF45))</f>
        <v>　</v>
      </c>
      <c r="LS45" s="666"/>
      <c r="LT45" s="667"/>
      <c r="LU45" s="265"/>
      <c r="LV45" s="665" t="str">
        <f>IF(LY45="×",TIME(0,0,0),IF(ME4="非常勤",KW45,LI45))</f>
        <v>　</v>
      </c>
      <c r="LW45" s="666"/>
      <c r="LX45" s="667"/>
      <c r="LY45" s="265"/>
      <c r="LZ45" s="665" t="str">
        <f>IF(MC45="×",TIME(0,0,0),IF(ME4="非常勤",KZ45,LL45))</f>
        <v>　</v>
      </c>
      <c r="MA45" s="666"/>
      <c r="MB45" s="667"/>
      <c r="MC45" s="265"/>
      <c r="MD45" s="665" t="str">
        <f>IF(MG45="×",TIME(0,0,0),IF(ME4="非常勤",LC45,LO45))</f>
        <v>　</v>
      </c>
      <c r="ME45" s="666"/>
      <c r="MF45" s="667"/>
      <c r="MG45" s="265"/>
      <c r="MH45" s="720"/>
      <c r="MI45" s="720"/>
      <c r="MJ45" s="668"/>
      <c r="MK45" s="670"/>
      <c r="ML45" s="669"/>
      <c r="MM45" s="671"/>
      <c r="MN45" s="672"/>
      <c r="MO45" s="672"/>
      <c r="MP45" s="673"/>
      <c r="MQ45" s="263">
        <f>'別表_個別勤務状況（1～60）'!$A$45</f>
        <v>31</v>
      </c>
      <c r="MR45" s="264" t="str">
        <f>'別表_個別勤務状況（1～60）'!$B$45</f>
        <v>土</v>
      </c>
      <c r="MS45" s="660"/>
      <c r="MT45" s="661"/>
      <c r="MU45" s="660"/>
      <c r="MV45" s="661"/>
      <c r="MW45" s="660"/>
      <c r="MX45" s="661"/>
      <c r="MY45" s="660"/>
      <c r="MZ45" s="661"/>
      <c r="NA45" s="662" t="str">
        <f>IFERROR(IF(OR(MR45="日",MR45="祝",MR45=0,MS45=""),"　",MAX(IF(AND(MS45&lt;=NA14,MU45&gt;NB14),NB14-NA14,IF(AND(MS45&gt;NA14,MU45&lt;=NB14),MU45-MS45,IF(AND(MS45&lt;=NA14,MU45&lt;=NB14),MU45-NA14,IF(AND(MS45&gt;NA14,MU45&gt;NB14),NB14-MS45,0)))),0)),0)</f>
        <v>　</v>
      </c>
      <c r="NB45" s="663"/>
      <c r="NC45" s="664"/>
      <c r="ND45" s="662" t="str">
        <f>IFERROR(IF(OR(MR45="日",MR45="祝",MR45=0,MW45=""),"　",MAX(IF(AND(MW45&gt;NG14,MY45&gt;NE14),0,IF(AND(MW45&lt;=NG14,MW45&gt;ND14,MY45&gt;NE14),NG14-MW45,IF(AND(MW45&lt;=NG14,MW45&lt;=ND14,MY45&gt;NE14),NG14-ND14,IF(AND(MW45&gt;ND14,MY45&lt;=NE14),MY45-MW45,IF(AND(MW45&lt;=ND14,MY45&lt;=NE14),MY45-ND14,0))))),0)),0)</f>
        <v>　</v>
      </c>
      <c r="NE45" s="663"/>
      <c r="NF45" s="664"/>
      <c r="NG45" s="662" t="str">
        <f>IFERROR(IF(OR(MR45="日",MR45="祝",MR45=0,MW45=0),"　",MAX(IF(AND(MW45&lt;=NG14,MY45&gt;NH14),NH14-NG14,IF(MY45&lt;=NH14,0,IF(AND(MW45&gt;NG14,MY45&gt;NH14),NH14-MW45,0))),0)),0)</f>
        <v>　</v>
      </c>
      <c r="NH45" s="663"/>
      <c r="NI45" s="664"/>
      <c r="NJ45" s="662" t="str">
        <f>IFERROR(IF(OR(MR45="日",MR45="祝",MR45=0,MW45=0),"　",MAX(IF(MW45&gt;NJ14,MY45-MW45,IF(MW45&lt;=NJ14,MY45-NJ14,0)),0)),0)</f>
        <v>　</v>
      </c>
      <c r="NK45" s="663"/>
      <c r="NL45" s="664"/>
      <c r="NM45" s="662" t="str">
        <f>IFERROR(IF(OR(MR45="日",MR45="祝",MR45=0,MS45=""),"　",MAX(IF(AND(MS45&lt;=NM14,MU45&gt;NN14),NN14-NM14,IF(AND(MS45&gt;NM14,MU45&lt;=NN14),MU45-MS45,IF(AND(MS45&lt;=NM14,MU45&lt;=NN14),MU45-NM14,IF(AND(MS45&gt;NM14,MU45&gt;NN14),NN14-MS45,0)))),0)),0)</f>
        <v>　</v>
      </c>
      <c r="NN45" s="663"/>
      <c r="NO45" s="664"/>
      <c r="NP45" s="662" t="str">
        <f>IFERROR(IF(OR(MR45="日",MR45="祝",MR45=0,MW45=0),"　",MAX(IF(AND(MW45&gt;NS14,MY45&gt;NQ14),0,IF(AND(MW45&lt;=NS14,MW45&gt;NP14,MY45&gt;NQ14),NS14-MW45,IF(AND(MW45&lt;=NS14,MW45&lt;=NP14,MY45&gt;NQ14),NS14-NP14,IF(AND(MW45&gt;NP14,MY45&lt;=NQ14),MY45-MW45,IF(AND(MW45&lt;=NP14,MY45&lt;=NQ14),MY45-NP14,0))))),0)),0)</f>
        <v>　</v>
      </c>
      <c r="NQ45" s="663"/>
      <c r="NR45" s="664"/>
      <c r="NS45" s="662" t="str">
        <f>IFERROR(IF(OR(MR45="日",MR45="祝",MR45=0,MW45=0),"　",MAX(IF(AND(MW45&lt;=NS14,MY45&gt;NT14),NT14-NS14,IF(MY45&lt;=NT14,0,IF(AND(MW45&gt;NS14,MY45&gt;NT14),NT14-MW45,0))),0)),0)</f>
        <v>　</v>
      </c>
      <c r="NT45" s="663"/>
      <c r="NU45" s="664"/>
      <c r="NV45" s="662" t="str">
        <f t="shared" si="6"/>
        <v>　</v>
      </c>
      <c r="NW45" s="663"/>
      <c r="NX45" s="664"/>
      <c r="NY45" s="665" t="str">
        <f>IF(OB45="×",TIME(0,0,0),IF(OL4="非常勤",NA45,NM45))</f>
        <v>　</v>
      </c>
      <c r="NZ45" s="666"/>
      <c r="OA45" s="667"/>
      <c r="OB45" s="265"/>
      <c r="OC45" s="665" t="str">
        <f>IF(OF45="×",TIME(0,0,0),IF(OL4="非常勤",ND45,NP45))</f>
        <v>　</v>
      </c>
      <c r="OD45" s="666"/>
      <c r="OE45" s="667"/>
      <c r="OF45" s="265"/>
      <c r="OG45" s="665" t="str">
        <f>IF(OJ45="×",TIME(0,0,0),IF(OL4="非常勤",NG45,NS45))</f>
        <v>　</v>
      </c>
      <c r="OH45" s="666"/>
      <c r="OI45" s="667"/>
      <c r="OJ45" s="265"/>
      <c r="OK45" s="665" t="str">
        <f>IF(ON45="×",TIME(0,0,0),IF(OL4="非常勤",NJ45,NV45))</f>
        <v>　</v>
      </c>
      <c r="OL45" s="666"/>
      <c r="OM45" s="667"/>
      <c r="ON45" s="265"/>
      <c r="OO45" s="720"/>
      <c r="OP45" s="720"/>
      <c r="OQ45" s="668"/>
      <c r="OR45" s="670"/>
      <c r="OS45" s="669"/>
      <c r="OT45" s="671"/>
      <c r="OU45" s="672"/>
      <c r="OV45" s="672"/>
      <c r="OW45" s="673"/>
      <c r="OX45" s="263">
        <f>'別表_個別勤務状況（1～60）'!$A$45</f>
        <v>31</v>
      </c>
      <c r="OY45" s="264" t="str">
        <f>'別表_個別勤務状況（1～60）'!$B$45</f>
        <v>土</v>
      </c>
      <c r="OZ45" s="660"/>
      <c r="PA45" s="661"/>
      <c r="PB45" s="660"/>
      <c r="PC45" s="661"/>
      <c r="PD45" s="660"/>
      <c r="PE45" s="661"/>
      <c r="PF45" s="660"/>
      <c r="PG45" s="661"/>
      <c r="PH45" s="662" t="str">
        <f>IFERROR(IF(OR(OY45="日",OY45="祝",OY45=0,OZ45=""),"　",MAX(IF(AND(OZ45&lt;=PH14,PB45&gt;PI14),PI14-PH14,IF(AND(OZ45&gt;PH14,PB45&lt;=PI14),PB45-OZ45,IF(AND(OZ45&lt;=PH14,PB45&lt;=PI14),PB45-PH14,IF(AND(OZ45&gt;PH14,PB45&gt;PI14),PI14-OZ45,0)))),0)),0)</f>
        <v>　</v>
      </c>
      <c r="PI45" s="663"/>
      <c r="PJ45" s="664"/>
      <c r="PK45" s="662" t="str">
        <f>IFERROR(IF(OR(OY45="日",OY45="祝",OY45=0,PD45=""),"　",MAX(IF(AND(PD45&gt;PN14,PF45&gt;PL14),0,IF(AND(PD45&lt;=PN14,PD45&gt;PK14,PF45&gt;PL14),PN14-PD45,IF(AND(PD45&lt;=PN14,PD45&lt;=PK14,PF45&gt;PL14),PN14-PK14,IF(AND(PD45&gt;PK14,PF45&lt;=PL14),PF45-PD45,IF(AND(PD45&lt;=PK14,PF45&lt;=PL14),PF45-PK14,0))))),0)),0)</f>
        <v>　</v>
      </c>
      <c r="PL45" s="663"/>
      <c r="PM45" s="664"/>
      <c r="PN45" s="662" t="str">
        <f>IFERROR(IF(OR(OY45="日",OY45="祝",OY45=0,PD45=0),"　",MAX(IF(AND(PD45&lt;=PN14,PF45&gt;PO14),PO14-PN14,IF(PF45&lt;=PO14,0,IF(AND(PD45&gt;PN14,PF45&gt;PO14),PO14-PD45,0))),0)),0)</f>
        <v>　</v>
      </c>
      <c r="PO45" s="663"/>
      <c r="PP45" s="664"/>
      <c r="PQ45" s="662" t="str">
        <f>IFERROR(IF(OR(OY45="日",OY45="祝",OY45=0,PD45=0),"　",MAX(IF(PD45&gt;PQ14,PF45-PD45,IF(PD45&lt;=PQ14,PF45-PQ14,0)),0)),0)</f>
        <v>　</v>
      </c>
      <c r="PR45" s="663"/>
      <c r="PS45" s="664"/>
      <c r="PT45" s="662" t="str">
        <f>IFERROR(IF(OR(OY45="日",OY45="祝",OY45=0,OZ45=""),"　",MAX(IF(AND(OZ45&lt;=PT14,PB45&gt;PU14),PU14-PT14,IF(AND(OZ45&gt;PT14,PB45&lt;=PU14),PB45-OZ45,IF(AND(OZ45&lt;=PT14,PB45&lt;=PU14),PB45-PT14,IF(AND(OZ45&gt;PT14,PB45&gt;PU14),PU14-OZ45,0)))),0)),0)</f>
        <v>　</v>
      </c>
      <c r="PU45" s="663"/>
      <c r="PV45" s="664"/>
      <c r="PW45" s="662" t="str">
        <f>IFERROR(IF(OR(OY45="日",OY45="祝",OY45=0,PD45=0),"　",MAX(IF(AND(PD45&gt;PZ14,PF45&gt;PX14),0,IF(AND(PD45&lt;=PZ14,PD45&gt;PW14,PF45&gt;PX14),PZ14-PD45,IF(AND(PD45&lt;=PZ14,PD45&lt;=PW14,PF45&gt;PX14),PZ14-PW14,IF(AND(PD45&gt;PW14,PF45&lt;=PX14),PF45-PD45,IF(AND(PD45&lt;=PW14,PF45&lt;=PX14),PF45-PW14,0))))),0)),0)</f>
        <v>　</v>
      </c>
      <c r="PX45" s="663"/>
      <c r="PY45" s="664"/>
      <c r="PZ45" s="662" t="str">
        <f>IFERROR(IF(OR(OY45="日",OY45="祝",OY45=0,PD45=0),"　",MAX(IF(AND(PD45&lt;=PZ14,PF45&gt;QA14),QA14-PZ14,IF(PF45&lt;=QA14,0,IF(AND(PD45&gt;PZ14,PF45&gt;QA14),QA14-PD45,0))),0)),0)</f>
        <v>　</v>
      </c>
      <c r="QA45" s="663"/>
      <c r="QB45" s="664"/>
      <c r="QC45" s="662" t="str">
        <f t="shared" si="7"/>
        <v>　</v>
      </c>
      <c r="QD45" s="663"/>
      <c r="QE45" s="664"/>
      <c r="QF45" s="665" t="str">
        <f>IF(QI45="×",TIME(0,0,0),IF(QS4="非常勤",PH45,PT45))</f>
        <v>　</v>
      </c>
      <c r="QG45" s="666"/>
      <c r="QH45" s="667"/>
      <c r="QI45" s="265"/>
      <c r="QJ45" s="665" t="str">
        <f>IF(QM45="×",TIME(0,0,0),IF(QS4="非常勤",PK45,PW45))</f>
        <v>　</v>
      </c>
      <c r="QK45" s="666"/>
      <c r="QL45" s="667"/>
      <c r="QM45" s="265"/>
      <c r="QN45" s="665" t="str">
        <f>IF(QQ45="×",TIME(0,0,0),IF(QS4="非常勤",PN45,PZ45))</f>
        <v>　</v>
      </c>
      <c r="QO45" s="666"/>
      <c r="QP45" s="667"/>
      <c r="QQ45" s="265"/>
      <c r="QR45" s="665" t="str">
        <f>IF(QU45="×",TIME(0,0,0),IF(QS4="非常勤",PQ45,QC45))</f>
        <v>　</v>
      </c>
      <c r="QS45" s="666"/>
      <c r="QT45" s="667"/>
      <c r="QU45" s="265"/>
      <c r="QV45" s="720"/>
      <c r="QW45" s="720"/>
      <c r="QX45" s="668"/>
      <c r="QY45" s="670"/>
      <c r="QZ45" s="669"/>
      <c r="RA45" s="671"/>
      <c r="RB45" s="672"/>
      <c r="RC45" s="672"/>
      <c r="RD45" s="673"/>
      <c r="RE45" s="263">
        <f>'別表_個別勤務状況（1～60）'!$A$45</f>
        <v>31</v>
      </c>
      <c r="RF45" s="264" t="str">
        <f>'別表_個別勤務状況（1～60）'!$B$45</f>
        <v>土</v>
      </c>
      <c r="RG45" s="660"/>
      <c r="RH45" s="661"/>
      <c r="RI45" s="660"/>
      <c r="RJ45" s="661"/>
      <c r="RK45" s="660"/>
      <c r="RL45" s="661"/>
      <c r="RM45" s="660"/>
      <c r="RN45" s="661"/>
      <c r="RO45" s="662" t="str">
        <f>IFERROR(IF(OR(RF45="日",RF45="祝",RF45=0,RG45=""),"　",MAX(IF(AND(RG45&lt;=RO14,RI45&gt;RP14),RP14-RO14,IF(AND(RG45&gt;RO14,RI45&lt;=RP14),RI45-RG45,IF(AND(RG45&lt;=RO14,RI45&lt;=RP14),RI45-RO14,IF(AND(RG45&gt;RO14,RI45&gt;RP14),RP14-RG45,0)))),0)),0)</f>
        <v>　</v>
      </c>
      <c r="RP45" s="663"/>
      <c r="RQ45" s="664"/>
      <c r="RR45" s="662" t="str">
        <f>IFERROR(IF(OR(RF45="日",RF45="祝",RF45=0,RK45=""),"　",MAX(IF(AND(RK45&gt;RU14,RM45&gt;RS14),0,IF(AND(RK45&lt;=RU14,RK45&gt;RR14,RM45&gt;RS14),RU14-RK45,IF(AND(RK45&lt;=RU14,RK45&lt;=RR14,RM45&gt;RS14),RU14-RR14,IF(AND(RK45&gt;RR14,RM45&lt;=RS14),RM45-RK45,IF(AND(RK45&lt;=RR14,RM45&lt;=RS14),RM45-RR14,0))))),0)),0)</f>
        <v>　</v>
      </c>
      <c r="RS45" s="663"/>
      <c r="RT45" s="664"/>
      <c r="RU45" s="662" t="str">
        <f>IFERROR(IF(OR(RF45="日",RF45="祝",RF45=0,RK45=0),"　",MAX(IF(AND(RK45&lt;=RU14,RM45&gt;RV14),RV14-RU14,IF(RM45&lt;=RV14,0,IF(AND(RK45&gt;RU14,RM45&gt;RV14),RV14-RK45,0))),0)),0)</f>
        <v>　</v>
      </c>
      <c r="RV45" s="663"/>
      <c r="RW45" s="664"/>
      <c r="RX45" s="662" t="str">
        <f>IFERROR(IF(OR(RF45="日",RF45="祝",RF45=0,RK45=0),"　",MAX(IF(RK45&gt;RX14,RM45-RK45,IF(RK45&lt;=RX14,RM45-RX14,0)),0)),0)</f>
        <v>　</v>
      </c>
      <c r="RY45" s="663"/>
      <c r="RZ45" s="664"/>
      <c r="SA45" s="662" t="str">
        <f>IFERROR(IF(OR(RF45="日",RF45="祝",RF45=0,RG45=""),"　",MAX(IF(AND(RG45&lt;=SA14,RI45&gt;SB14),SB14-SA14,IF(AND(RG45&gt;SA14,RI45&lt;=SB14),RI45-RG45,IF(AND(RG45&lt;=SA14,RI45&lt;=SB14),RI45-SA14,IF(AND(RG45&gt;SA14,RI45&gt;SB14),SB14-RG45,0)))),0)),0)</f>
        <v>　</v>
      </c>
      <c r="SB45" s="663"/>
      <c r="SC45" s="664"/>
      <c r="SD45" s="662" t="str">
        <f>IFERROR(IF(OR(RF45="日",RF45="祝",RF45=0,RK45=0),"　",MAX(IF(AND(RK45&gt;SG14,RM45&gt;SE14),0,IF(AND(RK45&lt;=SG14,RK45&gt;SD14,RM45&gt;SE14),SG14-RK45,IF(AND(RK45&lt;=SG14,RK45&lt;=SD14,RM45&gt;SE14),SG14-SD14,IF(AND(RK45&gt;SD14,RM45&lt;=SE14),RM45-RK45,IF(AND(RK45&lt;=SD14,RM45&lt;=SE14),RM45-SD14,0))))),0)),0)</f>
        <v>　</v>
      </c>
      <c r="SE45" s="663"/>
      <c r="SF45" s="664"/>
      <c r="SG45" s="662" t="str">
        <f>IFERROR(IF(OR(RF45="日",RF45="祝",RF45=0,RK45=0),"　",MAX(IF(AND(RK45&lt;=SG14,RM45&gt;SH14),SH14-SG14,IF(RM45&lt;=SH14,0,IF(AND(RK45&gt;SG14,RM45&gt;SH14),SH14-RK45,0))),0)),0)</f>
        <v>　</v>
      </c>
      <c r="SH45" s="663"/>
      <c r="SI45" s="664"/>
      <c r="SJ45" s="662" t="str">
        <f t="shared" si="8"/>
        <v>　</v>
      </c>
      <c r="SK45" s="663"/>
      <c r="SL45" s="664"/>
      <c r="SM45" s="665" t="str">
        <f>IF(SP45="×",TIME(0,0,0),IF(SZ4="非常勤",RO45,SA45))</f>
        <v>　</v>
      </c>
      <c r="SN45" s="666"/>
      <c r="SO45" s="667"/>
      <c r="SP45" s="265"/>
      <c r="SQ45" s="665" t="str">
        <f>IF(ST45="×",TIME(0,0,0),IF(SZ4="非常勤",RR45,SD45))</f>
        <v>　</v>
      </c>
      <c r="SR45" s="666"/>
      <c r="SS45" s="667"/>
      <c r="ST45" s="265"/>
      <c r="SU45" s="665" t="str">
        <f>IF(SX45="×",TIME(0,0,0),IF(SZ4="非常勤",RU45,SG45))</f>
        <v>　</v>
      </c>
      <c r="SV45" s="666"/>
      <c r="SW45" s="667"/>
      <c r="SX45" s="265"/>
      <c r="SY45" s="665" t="str">
        <f>IF(TB45="×",TIME(0,0,0),IF(SZ4="非常勤",RX45,SJ45))</f>
        <v>　</v>
      </c>
      <c r="SZ45" s="666"/>
      <c r="TA45" s="667"/>
      <c r="TB45" s="265"/>
      <c r="TC45" s="720"/>
      <c r="TD45" s="720"/>
      <c r="TE45" s="668"/>
      <c r="TF45" s="670"/>
      <c r="TG45" s="669"/>
      <c r="TH45" s="671"/>
      <c r="TI45" s="672"/>
      <c r="TJ45" s="672"/>
      <c r="TK45" s="673"/>
      <c r="TL45" s="263">
        <f>'別表_個別勤務状況（1～60）'!$A$45</f>
        <v>31</v>
      </c>
      <c r="TM45" s="264" t="str">
        <f>'別表_個別勤務状況（1～60）'!$B$45</f>
        <v>土</v>
      </c>
      <c r="TN45" s="660"/>
      <c r="TO45" s="661"/>
      <c r="TP45" s="660"/>
      <c r="TQ45" s="661"/>
      <c r="TR45" s="660"/>
      <c r="TS45" s="661"/>
      <c r="TT45" s="660"/>
      <c r="TU45" s="661"/>
      <c r="TV45" s="662" t="str">
        <f>IFERROR(IF(OR(TM45="日",TM45="祝",TM45=0,TN45=""),"　",MAX(IF(AND(TN45&lt;=TV14,TP45&gt;TW14),TW14-TV14,IF(AND(TN45&gt;TV14,TP45&lt;=TW14),TP45-TN45,IF(AND(TN45&lt;=TV14,TP45&lt;=TW14),TP45-TV14,IF(AND(TN45&gt;TV14,TP45&gt;TW14),TW14-TN45,0)))),0)),0)</f>
        <v>　</v>
      </c>
      <c r="TW45" s="663"/>
      <c r="TX45" s="664"/>
      <c r="TY45" s="662" t="str">
        <f>IFERROR(IF(OR(TM45="日",TM45="祝",TM45=0,TR45=""),"　",MAX(IF(AND(TR45&gt;UB14,TT45&gt;TZ14),0,IF(AND(TR45&lt;=UB14,TR45&gt;TY14,TT45&gt;TZ14),UB14-TR45,IF(AND(TR45&lt;=UB14,TR45&lt;=TY14,TT45&gt;TZ14),UB14-TY14,IF(AND(TR45&gt;TY14,TT45&lt;=TZ14),TT45-TR45,IF(AND(TR45&lt;=TY14,TT45&lt;=TZ14),TT45-TY14,0))))),0)),0)</f>
        <v>　</v>
      </c>
      <c r="TZ45" s="663"/>
      <c r="UA45" s="664"/>
      <c r="UB45" s="662" t="str">
        <f>IFERROR(IF(OR(TM45="日",TM45="祝",TM45=0,TR45=0),"　",MAX(IF(AND(TR45&lt;=UB14,TT45&gt;UC14),UC14-UB14,IF(TT45&lt;=UC14,0,IF(AND(TR45&gt;UB14,TT45&gt;UC14),UC14-TR45,0))),0)),0)</f>
        <v>　</v>
      </c>
      <c r="UC45" s="663"/>
      <c r="UD45" s="664"/>
      <c r="UE45" s="662" t="str">
        <f>IFERROR(IF(OR(TM45="日",TM45="祝",TM45=0,TR45=0),"　",MAX(IF(TR45&gt;UE14,TT45-TR45,IF(TR45&lt;=UE14,TT45-UE14,0)),0)),0)</f>
        <v>　</v>
      </c>
      <c r="UF45" s="663"/>
      <c r="UG45" s="664"/>
      <c r="UH45" s="662" t="str">
        <f>IFERROR(IF(OR(TM45="日",TM45="祝",TM45=0,TN45=""),"　",MAX(IF(AND(TN45&lt;=UH14,TP45&gt;UI14),UI14-UH14,IF(AND(TN45&gt;UH14,TP45&lt;=UI14),TP45-TN45,IF(AND(TN45&lt;=UH14,TP45&lt;=UI14),TP45-UH14,IF(AND(TN45&gt;UH14,TP45&gt;UI14),UI14-TN45,0)))),0)),0)</f>
        <v>　</v>
      </c>
      <c r="UI45" s="663"/>
      <c r="UJ45" s="664"/>
      <c r="UK45" s="662" t="str">
        <f>IFERROR(IF(OR(TM45="日",TM45="祝",TM45=0,TR45=0),"　",MAX(IF(AND(TR45&gt;UN14,TT45&gt;UL14),0,IF(AND(TR45&lt;=UN14,TR45&gt;UK14,TT45&gt;UL14),UN14-TR45,IF(AND(TR45&lt;=UN14,TR45&lt;=UK14,TT45&gt;UL14),UN14-UK14,IF(AND(TR45&gt;UK14,TT45&lt;=UL14),TT45-TR45,IF(AND(TR45&lt;=UK14,TT45&lt;=UL14),TT45-UK14,0))))),0)),0)</f>
        <v>　</v>
      </c>
      <c r="UL45" s="663"/>
      <c r="UM45" s="664"/>
      <c r="UN45" s="662" t="str">
        <f>IFERROR(IF(OR(TM45="日",TM45="祝",TM45=0,TR45=0),"　",MAX(IF(AND(TR45&lt;=UN14,TT45&gt;UO14),UO14-UN14,IF(TT45&lt;=UO14,0,IF(AND(TR45&gt;UN14,TT45&gt;UO14),UO14-TR45,0))),0)),0)</f>
        <v>　</v>
      </c>
      <c r="UO45" s="663"/>
      <c r="UP45" s="664"/>
      <c r="UQ45" s="662" t="str">
        <f t="shared" si="9"/>
        <v>　</v>
      </c>
      <c r="UR45" s="663"/>
      <c r="US45" s="664"/>
      <c r="UT45" s="665" t="str">
        <f>IF(UW45="×",TIME(0,0,0),IF(VG4="非常勤",TV45,UH45))</f>
        <v>　</v>
      </c>
      <c r="UU45" s="666"/>
      <c r="UV45" s="667"/>
      <c r="UW45" s="265"/>
      <c r="UX45" s="665" t="str">
        <f>IF(VA45="×",TIME(0,0,0),IF(VG4="非常勤",TY45,UK45))</f>
        <v>　</v>
      </c>
      <c r="UY45" s="666"/>
      <c r="UZ45" s="667"/>
      <c r="VA45" s="265"/>
      <c r="VB45" s="665" t="str">
        <f>IF(VE45="×",TIME(0,0,0),IF(VG4="非常勤",UB45,UN45))</f>
        <v>　</v>
      </c>
      <c r="VC45" s="666"/>
      <c r="VD45" s="667"/>
      <c r="VE45" s="265"/>
      <c r="VF45" s="665" t="str">
        <f>IF(VI45="×",TIME(0,0,0),IF(VG4="非常勤",UE45,UQ45))</f>
        <v>　</v>
      </c>
      <c r="VG45" s="666"/>
      <c r="VH45" s="667"/>
      <c r="VI45" s="265"/>
      <c r="VJ45" s="720"/>
      <c r="VK45" s="720"/>
      <c r="VL45" s="668"/>
      <c r="VM45" s="670"/>
      <c r="VN45" s="669"/>
      <c r="VO45" s="671"/>
      <c r="VP45" s="672"/>
      <c r="VQ45" s="672"/>
      <c r="VR45" s="673"/>
      <c r="VS45" s="263">
        <f>'別表_個別勤務状況（1～60）'!$A$45</f>
        <v>31</v>
      </c>
      <c r="VT45" s="264" t="str">
        <f>'別表_個別勤務状況（1～60）'!$B$45</f>
        <v>土</v>
      </c>
      <c r="VU45" s="660"/>
      <c r="VV45" s="661"/>
      <c r="VW45" s="660"/>
      <c r="VX45" s="661"/>
      <c r="VY45" s="660"/>
      <c r="VZ45" s="661"/>
      <c r="WA45" s="660"/>
      <c r="WB45" s="661"/>
      <c r="WC45" s="662" t="str">
        <f>IFERROR(IF(OR(VT45="日",VT45="祝",VT45=0,VU45=""),"　",MAX(IF(AND(VU45&lt;=WC14,VW45&gt;WD14),WD14-WC14,IF(AND(VU45&gt;WC14,VW45&lt;=WD14),VW45-VU45,IF(AND(VU45&lt;=WC14,VW45&lt;=WD14),VW45-WC14,IF(AND(VU45&gt;WC14,VW45&gt;WD14),WD14-VU45,0)))),0)),0)</f>
        <v>　</v>
      </c>
      <c r="WD45" s="663"/>
      <c r="WE45" s="664"/>
      <c r="WF45" s="662" t="str">
        <f>IFERROR(IF(OR(VT45="日",VT45="祝",VT45=0,VY45=""),"　",MAX(IF(AND(VY45&gt;WI14,WA45&gt;WG14),0,IF(AND(VY45&lt;=WI14,VY45&gt;WF14,WA45&gt;WG14),WI14-VY45,IF(AND(VY45&lt;=WI14,VY45&lt;=WF14,WA45&gt;WG14),WI14-WF14,IF(AND(VY45&gt;WF14,WA45&lt;=WG14),WA45-VY45,IF(AND(VY45&lt;=WF14,WA45&lt;=WG14),WA45-WF14,0))))),0)),0)</f>
        <v>　</v>
      </c>
      <c r="WG45" s="663"/>
      <c r="WH45" s="664"/>
      <c r="WI45" s="662" t="str">
        <f>IFERROR(IF(OR(VT45="日",VT45="祝",VT45=0,VY45=0),"　",MAX(IF(AND(VY45&lt;=WI14,WA45&gt;WJ14),WJ14-WI14,IF(WA45&lt;=WJ14,0,IF(AND(VY45&gt;WI14,WA45&gt;WJ14),WJ14-VY45,0))),0)),0)</f>
        <v>　</v>
      </c>
      <c r="WJ45" s="663"/>
      <c r="WK45" s="664"/>
      <c r="WL45" s="662" t="str">
        <f>IFERROR(IF(OR(VT45="日",VT45="祝",VT45=0,VY45=0),"　",MAX(IF(VY45&gt;WL14,WA45-VY45,IF(VY45&lt;=WL14,WA45-WL14,0)),0)),0)</f>
        <v>　</v>
      </c>
      <c r="WM45" s="663"/>
      <c r="WN45" s="664"/>
      <c r="WO45" s="662" t="str">
        <f>IFERROR(IF(OR(VT45="日",VT45="祝",VT45=0,VU45=""),"　",MAX(IF(AND(VU45&lt;=WO14,VW45&gt;WP14),WP14-WO14,IF(AND(VU45&gt;WO14,VW45&lt;=WP14),VW45-VU45,IF(AND(VU45&lt;=WO14,VW45&lt;=WP14),VW45-WO14,IF(AND(VU45&gt;WO14,VW45&gt;WP14),WP14-VU45,0)))),0)),0)</f>
        <v>　</v>
      </c>
      <c r="WP45" s="663"/>
      <c r="WQ45" s="664"/>
      <c r="WR45" s="662" t="str">
        <f>IFERROR(IF(OR(VT45="日",VT45="祝",VT45=0,VY45=0),"　",MAX(IF(AND(VY45&gt;WU14,WA45&gt;WS14),0,IF(AND(VY45&lt;=WU14,VY45&gt;WR14,WA45&gt;WS14),WU14-VY45,IF(AND(VY45&lt;=WU14,VY45&lt;=WR14,WA45&gt;WS14),WU14-WR14,IF(AND(VY45&gt;WR14,WA45&lt;=WS14),WA45-VY45,IF(AND(VY45&lt;=WR14,WA45&lt;=WS14),WA45-WR14,0))))),0)),0)</f>
        <v>　</v>
      </c>
      <c r="WS45" s="663"/>
      <c r="WT45" s="664"/>
      <c r="WU45" s="662" t="str">
        <f>IFERROR(IF(OR(VT45="日",VT45="祝",VT45=0,VY45=0),"　",MAX(IF(AND(VY45&lt;=WU14,WA45&gt;WV14),WV14-WU14,IF(WA45&lt;=WV14,0,IF(AND(VY45&gt;WU14,WA45&gt;WV14),WV14-VY45,0))),0)),0)</f>
        <v>　</v>
      </c>
      <c r="WV45" s="663"/>
      <c r="WW45" s="664"/>
      <c r="WX45" s="662" t="str">
        <f t="shared" si="10"/>
        <v>　</v>
      </c>
      <c r="WY45" s="663"/>
      <c r="WZ45" s="664"/>
      <c r="XA45" s="665" t="str">
        <f>IF(XD45="×",TIME(0,0,0),IF(XN4="非常勤",WC45,WO45))</f>
        <v>　</v>
      </c>
      <c r="XB45" s="666"/>
      <c r="XC45" s="667"/>
      <c r="XD45" s="265"/>
      <c r="XE45" s="665" t="str">
        <f>IF(XH45="×",TIME(0,0,0),IF(XN4="非常勤",WF45,WR45))</f>
        <v>　</v>
      </c>
      <c r="XF45" s="666"/>
      <c r="XG45" s="667"/>
      <c r="XH45" s="265"/>
      <c r="XI45" s="665" t="str">
        <f>IF(XL45="×",TIME(0,0,0),IF(XN4="非常勤",WI45,WU45))</f>
        <v>　</v>
      </c>
      <c r="XJ45" s="666"/>
      <c r="XK45" s="667"/>
      <c r="XL45" s="265"/>
      <c r="XM45" s="665" t="str">
        <f>IF(XP45="×",TIME(0,0,0),IF(XN4="非常勤",WL45,WX45))</f>
        <v>　</v>
      </c>
      <c r="XN45" s="666"/>
      <c r="XO45" s="667"/>
      <c r="XP45" s="265"/>
      <c r="XQ45" s="720"/>
      <c r="XR45" s="720"/>
      <c r="XS45" s="668"/>
      <c r="XT45" s="670"/>
      <c r="XU45" s="669"/>
      <c r="XV45" s="671"/>
      <c r="XW45" s="672"/>
      <c r="XX45" s="672"/>
      <c r="XY45" s="673"/>
      <c r="XZ45" s="263">
        <f>'別表_個別勤務状況（1～60）'!$A$45</f>
        <v>31</v>
      </c>
      <c r="YA45" s="264" t="str">
        <f>'別表_個別勤務状況（1～60）'!$B$45</f>
        <v>土</v>
      </c>
      <c r="YB45" s="660"/>
      <c r="YC45" s="661"/>
      <c r="YD45" s="660"/>
      <c r="YE45" s="661"/>
      <c r="YF45" s="660"/>
      <c r="YG45" s="661"/>
      <c r="YH45" s="660"/>
      <c r="YI45" s="661"/>
      <c r="YJ45" s="662" t="str">
        <f>IFERROR(IF(OR(YA45="日",YA45="祝",YA45=0,YB45=""),"　",MAX(IF(AND(YB45&lt;=YJ14,YD45&gt;YK14),YK14-YJ14,IF(AND(YB45&gt;YJ14,YD45&lt;=YK14),YD45-YB45,IF(AND(YB45&lt;=YJ14,YD45&lt;=YK14),YD45-YJ14,IF(AND(YB45&gt;YJ14,YD45&gt;YK14),YK14-YB45,0)))),0)),0)</f>
        <v>　</v>
      </c>
      <c r="YK45" s="663"/>
      <c r="YL45" s="664"/>
      <c r="YM45" s="662" t="str">
        <f>IFERROR(IF(OR(YA45="日",YA45="祝",YA45=0,YF45=""),"　",MAX(IF(AND(YF45&gt;YP14,YH45&gt;YN14),0,IF(AND(YF45&lt;=YP14,YF45&gt;YM14,YH45&gt;YN14),YP14-YF45,IF(AND(YF45&lt;=YP14,YF45&lt;=YM14,YH45&gt;YN14),YP14-YM14,IF(AND(YF45&gt;YM14,YH45&lt;=YN14),YH45-YF45,IF(AND(YF45&lt;=YM14,YH45&lt;=YN14),YH45-YM14,0))))),0)),0)</f>
        <v>　</v>
      </c>
      <c r="YN45" s="663"/>
      <c r="YO45" s="664"/>
      <c r="YP45" s="662" t="str">
        <f>IFERROR(IF(OR(YA45="日",YA45="祝",YA45=0,YF45=0),"　",MAX(IF(AND(YF45&lt;=YP14,YH45&gt;YQ14),YQ14-YP14,IF(YH45&lt;=YQ14,0,IF(AND(YF45&gt;YP14,YH45&gt;YQ14),YQ14-YF45,0))),0)),0)</f>
        <v>　</v>
      </c>
      <c r="YQ45" s="663"/>
      <c r="YR45" s="664"/>
      <c r="YS45" s="662" t="str">
        <f>IFERROR(IF(OR(YA45="日",YA45="祝",YA45=0,YF45=0),"　",MAX(IF(YF45&gt;YS14,YH45-YF45,IF(YF45&lt;=YS14,YH45-YS14,0)),0)),0)</f>
        <v>　</v>
      </c>
      <c r="YT45" s="663"/>
      <c r="YU45" s="664"/>
      <c r="YV45" s="662" t="str">
        <f>IFERROR(IF(OR(YA45="日",YA45="祝",YA45=0,YB45=""),"　",MAX(IF(AND(YB45&lt;=YV14,YD45&gt;YW14),YW14-YV14,IF(AND(YB45&gt;YV14,YD45&lt;=YW14),YD45-YB45,IF(AND(YB45&lt;=YV14,YD45&lt;=YW14),YD45-YV14,IF(AND(YB45&gt;YV14,YD45&gt;YW14),YW14-YB45,0)))),0)),0)</f>
        <v>　</v>
      </c>
      <c r="YW45" s="663"/>
      <c r="YX45" s="664"/>
      <c r="YY45" s="662" t="str">
        <f>IFERROR(IF(OR(YA45="日",YA45="祝",YA45=0,YF45=0),"　",MAX(IF(AND(YF45&gt;ZB14,YH45&gt;YZ14),0,IF(AND(YF45&lt;=ZB14,YF45&gt;YY14,YH45&gt;YZ14),ZB14-YF45,IF(AND(YF45&lt;=ZB14,YF45&lt;=YY14,YH45&gt;YZ14),ZB14-YY14,IF(AND(YF45&gt;YY14,YH45&lt;=YZ14),YH45-YF45,IF(AND(YF45&lt;=YY14,YH45&lt;=YZ14),YH45-YY14,0))))),0)),0)</f>
        <v>　</v>
      </c>
      <c r="YZ45" s="663"/>
      <c r="ZA45" s="664"/>
      <c r="ZB45" s="662" t="str">
        <f>IFERROR(IF(OR(YA45="日",YA45="祝",YA45=0,YF45=0),"　",MAX(IF(AND(YF45&lt;=ZB14,YH45&gt;ZC14),ZC14-ZB14,IF(YH45&lt;=ZC14,0,IF(AND(YF45&gt;ZB14,YH45&gt;ZC14),ZC14-YF45,0))),0)),0)</f>
        <v>　</v>
      </c>
      <c r="ZC45" s="663"/>
      <c r="ZD45" s="664"/>
      <c r="ZE45" s="662" t="str">
        <f t="shared" si="11"/>
        <v>　</v>
      </c>
      <c r="ZF45" s="663"/>
      <c r="ZG45" s="664"/>
      <c r="ZH45" s="665" t="str">
        <f>IF(ZK45="×",TIME(0,0,0),IF(ZU4="非常勤",YJ45,YV45))</f>
        <v>　</v>
      </c>
      <c r="ZI45" s="666"/>
      <c r="ZJ45" s="667"/>
      <c r="ZK45" s="265"/>
      <c r="ZL45" s="665" t="str">
        <f>IF(ZO45="×",TIME(0,0,0),IF(ZU4="非常勤",YM45,YY45))</f>
        <v>　</v>
      </c>
      <c r="ZM45" s="666"/>
      <c r="ZN45" s="667"/>
      <c r="ZO45" s="265"/>
      <c r="ZP45" s="665" t="str">
        <f>IF(ZS45="×",TIME(0,0,0),IF(ZU4="非常勤",YP45,ZB45))</f>
        <v>　</v>
      </c>
      <c r="ZQ45" s="666"/>
      <c r="ZR45" s="667"/>
      <c r="ZS45" s="265"/>
      <c r="ZT45" s="665" t="str">
        <f>IF(ZW45="×",TIME(0,0,0),IF(ZU4="非常勤",YS45,ZE45))</f>
        <v>　</v>
      </c>
      <c r="ZU45" s="666"/>
      <c r="ZV45" s="667"/>
      <c r="ZW45" s="265"/>
      <c r="ZX45" s="720"/>
      <c r="ZY45" s="720"/>
      <c r="ZZ45" s="668"/>
      <c r="AAA45" s="670"/>
      <c r="AAB45" s="669"/>
      <c r="AAC45" s="671"/>
      <c r="AAD45" s="672"/>
      <c r="AAE45" s="672"/>
      <c r="AAF45" s="673"/>
      <c r="AAG45" s="263">
        <f>'別表_個別勤務状況（1～60）'!$A$45</f>
        <v>31</v>
      </c>
      <c r="AAH45" s="264" t="str">
        <f>'別表_個別勤務状況（1～60）'!$B$45</f>
        <v>土</v>
      </c>
      <c r="AAI45" s="660"/>
      <c r="AAJ45" s="661"/>
      <c r="AAK45" s="660"/>
      <c r="AAL45" s="661"/>
      <c r="AAM45" s="660"/>
      <c r="AAN45" s="661"/>
      <c r="AAO45" s="660"/>
      <c r="AAP45" s="661"/>
      <c r="AAQ45" s="662" t="str">
        <f>IFERROR(IF(OR(AAH45="日",AAH45="祝",AAH45=0,AAI45=""),"　",MAX(IF(AND(AAI45&lt;=AAQ14,AAK45&gt;AAR14),AAR14-AAQ14,IF(AND(AAI45&gt;AAQ14,AAK45&lt;=AAR14),AAK45-AAI45,IF(AND(AAI45&lt;=AAQ14,AAK45&lt;=AAR14),AAK45-AAQ14,IF(AND(AAI45&gt;AAQ14,AAK45&gt;AAR14),AAR14-AAI45,0)))),0)),0)</f>
        <v>　</v>
      </c>
      <c r="AAR45" s="663"/>
      <c r="AAS45" s="664"/>
      <c r="AAT45" s="662" t="str">
        <f>IFERROR(IF(OR(AAH45="日",AAH45="祝",AAH45=0,AAM45=""),"　",MAX(IF(AND(AAM45&gt;AAW14,AAO45&gt;AAU14),0,IF(AND(AAM45&lt;=AAW14,AAM45&gt;AAT14,AAO45&gt;AAU14),AAW14-AAM45,IF(AND(AAM45&lt;=AAW14,AAM45&lt;=AAT14,AAO45&gt;AAU14),AAW14-AAT14,IF(AND(AAM45&gt;AAT14,AAO45&lt;=AAU14),AAO45-AAM45,IF(AND(AAM45&lt;=AAT14,AAO45&lt;=AAU14),AAO45-AAT14,0))))),0)),0)</f>
        <v>　</v>
      </c>
      <c r="AAU45" s="663"/>
      <c r="AAV45" s="664"/>
      <c r="AAW45" s="662" t="str">
        <f>IFERROR(IF(OR(AAH45="日",AAH45="祝",AAH45=0,AAM45=0),"　",MAX(IF(AND(AAM45&lt;=AAW14,AAO45&gt;AAX14),AAX14-AAW14,IF(AAO45&lt;=AAX14,0,IF(AND(AAM45&gt;AAW14,AAO45&gt;AAX14),AAX14-AAM45,0))),0)),0)</f>
        <v>　</v>
      </c>
      <c r="AAX45" s="663"/>
      <c r="AAY45" s="664"/>
      <c r="AAZ45" s="662" t="str">
        <f>IFERROR(IF(OR(AAH45="日",AAH45="祝",AAH45=0,AAM45=0),"　",MAX(IF(AAM45&gt;AAZ14,AAO45-AAM45,IF(AAM45&lt;=AAZ14,AAO45-AAZ14,0)),0)),0)</f>
        <v>　</v>
      </c>
      <c r="ABA45" s="663"/>
      <c r="ABB45" s="664"/>
      <c r="ABC45" s="662" t="str">
        <f>IFERROR(IF(OR(AAH45="日",AAH45="祝",AAH45=0,AAI45=""),"　",MAX(IF(AND(AAI45&lt;=ABC14,AAK45&gt;ABD14),ABD14-ABC14,IF(AND(AAI45&gt;ABC14,AAK45&lt;=ABD14),AAK45-AAI45,IF(AND(AAI45&lt;=ABC14,AAK45&lt;=ABD14),AAK45-ABC14,IF(AND(AAI45&gt;ABC14,AAK45&gt;ABD14),ABD14-AAI45,0)))),0)),0)</f>
        <v>　</v>
      </c>
      <c r="ABD45" s="663"/>
      <c r="ABE45" s="664"/>
      <c r="ABF45" s="662" t="str">
        <f>IFERROR(IF(OR(AAH45="日",AAH45="祝",AAH45=0,AAM45=0),"　",MAX(IF(AND(AAM45&gt;ABI14,AAO45&gt;ABG14),0,IF(AND(AAM45&lt;=ABI14,AAM45&gt;ABF14,AAO45&gt;ABG14),ABI14-AAM45,IF(AND(AAM45&lt;=ABI14,AAM45&lt;=ABF14,AAO45&gt;ABG14),ABI14-ABF14,IF(AND(AAM45&gt;ABF14,AAO45&lt;=ABG14),AAO45-AAM45,IF(AND(AAM45&lt;=ABF14,AAO45&lt;=ABG14),AAO45-ABF14,0))))),0)),0)</f>
        <v>　</v>
      </c>
      <c r="ABG45" s="663"/>
      <c r="ABH45" s="664"/>
      <c r="ABI45" s="662" t="str">
        <f>IFERROR(IF(OR(AAH45="日",AAH45="祝",AAH45=0,AAM45=0),"　",MAX(IF(AND(AAM45&lt;=ABI14,AAO45&gt;ABJ14),ABJ14-ABI14,IF(AAO45&lt;=ABJ14,0,IF(AND(AAM45&gt;ABI14,AAO45&gt;ABJ14),ABJ14-AAM45,0))),0)),0)</f>
        <v>　</v>
      </c>
      <c r="ABJ45" s="663"/>
      <c r="ABK45" s="664"/>
      <c r="ABL45" s="662" t="str">
        <f t="shared" si="12"/>
        <v>　</v>
      </c>
      <c r="ABM45" s="663"/>
      <c r="ABN45" s="664"/>
      <c r="ABO45" s="665" t="str">
        <f>IF(ABR45="×",TIME(0,0,0),IF(ACB4="非常勤",AAQ45,ABC45))</f>
        <v>　</v>
      </c>
      <c r="ABP45" s="666"/>
      <c r="ABQ45" s="667"/>
      <c r="ABR45" s="265"/>
      <c r="ABS45" s="665" t="str">
        <f>IF(ABV45="×",TIME(0,0,0),IF(ACB4="非常勤",AAT45,ABF45))</f>
        <v>　</v>
      </c>
      <c r="ABT45" s="666"/>
      <c r="ABU45" s="667"/>
      <c r="ABV45" s="265"/>
      <c r="ABW45" s="665" t="str">
        <f>IF(ABZ45="×",TIME(0,0,0),IF(ACB4="非常勤",AAW45,ABI45))</f>
        <v>　</v>
      </c>
      <c r="ABX45" s="666"/>
      <c r="ABY45" s="667"/>
      <c r="ABZ45" s="265"/>
      <c r="ACA45" s="665" t="str">
        <f>IF(ACD45="×",TIME(0,0,0),IF(ACB4="非常勤",AAZ45,ABL45))</f>
        <v>　</v>
      </c>
      <c r="ACB45" s="666"/>
      <c r="ACC45" s="667"/>
      <c r="ACD45" s="265"/>
      <c r="ACE45" s="720"/>
      <c r="ACF45" s="720"/>
      <c r="ACG45" s="668"/>
      <c r="ACH45" s="670"/>
      <c r="ACI45" s="669"/>
      <c r="ACJ45" s="671"/>
      <c r="ACK45" s="672"/>
      <c r="ACL45" s="672"/>
      <c r="ACM45" s="673"/>
      <c r="ACN45" s="263">
        <f>'別表_個別勤務状況（1～60）'!$A$45</f>
        <v>31</v>
      </c>
      <c r="ACO45" s="264" t="str">
        <f>'別表_個別勤務状況（1～60）'!$B$45</f>
        <v>土</v>
      </c>
      <c r="ACP45" s="660"/>
      <c r="ACQ45" s="661"/>
      <c r="ACR45" s="660"/>
      <c r="ACS45" s="661"/>
      <c r="ACT45" s="660"/>
      <c r="ACU45" s="661"/>
      <c r="ACV45" s="660"/>
      <c r="ACW45" s="661"/>
      <c r="ACX45" s="662" t="str">
        <f>IFERROR(IF(OR(ACO45="日",ACO45="祝",ACO45=0,ACP45=""),"　",MAX(IF(AND(ACP45&lt;=ACX14,ACR45&gt;ACY14),ACY14-ACX14,IF(AND(ACP45&gt;ACX14,ACR45&lt;=ACY14),ACR45-ACP45,IF(AND(ACP45&lt;=ACX14,ACR45&lt;=ACY14),ACR45-ACX14,IF(AND(ACP45&gt;ACX14,ACR45&gt;ACY14),ACY14-ACP45,0)))),0)),0)</f>
        <v>　</v>
      </c>
      <c r="ACY45" s="663"/>
      <c r="ACZ45" s="664"/>
      <c r="ADA45" s="662" t="str">
        <f>IFERROR(IF(OR(ACO45="日",ACO45="祝",ACO45=0,ACT45=""),"　",MAX(IF(AND(ACT45&gt;ADD14,ACV45&gt;ADB14),0,IF(AND(ACT45&lt;=ADD14,ACT45&gt;ADA14,ACV45&gt;ADB14),ADD14-ACT45,IF(AND(ACT45&lt;=ADD14,ACT45&lt;=ADA14,ACV45&gt;ADB14),ADD14-ADA14,IF(AND(ACT45&gt;ADA14,ACV45&lt;=ADB14),ACV45-ACT45,IF(AND(ACT45&lt;=ADA14,ACV45&lt;=ADB14),ACV45-ADA14,0))))),0)),0)</f>
        <v>　</v>
      </c>
      <c r="ADB45" s="663"/>
      <c r="ADC45" s="664"/>
      <c r="ADD45" s="662" t="str">
        <f>IFERROR(IF(OR(ACO45="日",ACO45="祝",ACO45=0,ACT45=0),"　",MAX(IF(AND(ACT45&lt;=ADD14,ACV45&gt;ADE14),ADE14-ADD14,IF(ACV45&lt;=ADE14,0,IF(AND(ACT45&gt;ADD14,ACV45&gt;ADE14),ADE14-ACT45,0))),0)),0)</f>
        <v>　</v>
      </c>
      <c r="ADE45" s="663"/>
      <c r="ADF45" s="664"/>
      <c r="ADG45" s="662" t="str">
        <f>IFERROR(IF(OR(ACO45="日",ACO45="祝",ACO45=0,ACT45=0),"　",MAX(IF(ACT45&gt;ADG14,ACV45-ACT45,IF(ACT45&lt;=ADG14,ACV45-ADG14,0)),0)),0)</f>
        <v>　</v>
      </c>
      <c r="ADH45" s="663"/>
      <c r="ADI45" s="664"/>
      <c r="ADJ45" s="662" t="str">
        <f>IFERROR(IF(OR(ACO45="日",ACO45="祝",ACO45=0,ACP45=""),"　",MAX(IF(AND(ACP45&lt;=ADJ14,ACR45&gt;ADK14),ADK14-ADJ14,IF(AND(ACP45&gt;ADJ14,ACR45&lt;=ADK14),ACR45-ACP45,IF(AND(ACP45&lt;=ADJ14,ACR45&lt;=ADK14),ACR45-ADJ14,IF(AND(ACP45&gt;ADJ14,ACR45&gt;ADK14),ADK14-ACP45,0)))),0)),0)</f>
        <v>　</v>
      </c>
      <c r="ADK45" s="663"/>
      <c r="ADL45" s="664"/>
      <c r="ADM45" s="662" t="str">
        <f>IFERROR(IF(OR(ACO45="日",ACO45="祝",ACO45=0,ACT45=0),"　",MAX(IF(AND(ACT45&gt;ADP14,ACV45&gt;ADN14),0,IF(AND(ACT45&lt;=ADP14,ACT45&gt;ADM14,ACV45&gt;ADN14),ADP14-ACT45,IF(AND(ACT45&lt;=ADP14,ACT45&lt;=ADM14,ACV45&gt;ADN14),ADP14-ADM14,IF(AND(ACT45&gt;ADM14,ACV45&lt;=ADN14),ACV45-ACT45,IF(AND(ACT45&lt;=ADM14,ACV45&lt;=ADN14),ACV45-ADM14,0))))),0)),0)</f>
        <v>　</v>
      </c>
      <c r="ADN45" s="663"/>
      <c r="ADO45" s="664"/>
      <c r="ADP45" s="662" t="str">
        <f>IFERROR(IF(OR(ACO45="日",ACO45="祝",ACO45=0,ACT45=0),"　",MAX(IF(AND(ACT45&lt;=ADP14,ACV45&gt;ADQ14),ADQ14-ADP14,IF(ACV45&lt;=ADQ14,0,IF(AND(ACT45&gt;ADP14,ACV45&gt;ADQ14),ADQ14-ACT45,0))),0)),0)</f>
        <v>　</v>
      </c>
      <c r="ADQ45" s="663"/>
      <c r="ADR45" s="664"/>
      <c r="ADS45" s="662" t="str">
        <f t="shared" si="13"/>
        <v>　</v>
      </c>
      <c r="ADT45" s="663"/>
      <c r="ADU45" s="664"/>
      <c r="ADV45" s="665" t="str">
        <f>IF(ADY45="×",TIME(0,0,0),IF(AEI4="非常勤",ACX45,ADJ45))</f>
        <v>　</v>
      </c>
      <c r="ADW45" s="666"/>
      <c r="ADX45" s="667"/>
      <c r="ADY45" s="265"/>
      <c r="ADZ45" s="665" t="str">
        <f>IF(AEC45="×",TIME(0,0,0),IF(AEI4="非常勤",ADA45,ADM45))</f>
        <v>　</v>
      </c>
      <c r="AEA45" s="666"/>
      <c r="AEB45" s="667"/>
      <c r="AEC45" s="265"/>
      <c r="AED45" s="665" t="str">
        <f>IF(AEG45="×",TIME(0,0,0),IF(AEI4="非常勤",ADD45,ADP45))</f>
        <v>　</v>
      </c>
      <c r="AEE45" s="666"/>
      <c r="AEF45" s="667"/>
      <c r="AEG45" s="265"/>
      <c r="AEH45" s="665" t="str">
        <f>IF(AEK45="×",TIME(0,0,0),IF(AEI4="非常勤",ADG45,ADS45))</f>
        <v>　</v>
      </c>
      <c r="AEI45" s="666"/>
      <c r="AEJ45" s="667"/>
      <c r="AEK45" s="265"/>
      <c r="AEL45" s="720"/>
      <c r="AEM45" s="720"/>
      <c r="AEN45" s="668"/>
      <c r="AEO45" s="670"/>
      <c r="AEP45" s="669"/>
      <c r="AEQ45" s="671"/>
      <c r="AER45" s="672"/>
      <c r="AES45" s="672"/>
      <c r="AET45" s="673"/>
      <c r="AEU45" s="263">
        <f>'別表_個別勤務状況（1～60）'!$A$45</f>
        <v>31</v>
      </c>
      <c r="AEV45" s="264" t="str">
        <f>'別表_個別勤務状況（1～60）'!$B$45</f>
        <v>土</v>
      </c>
      <c r="AEW45" s="660"/>
      <c r="AEX45" s="661"/>
      <c r="AEY45" s="660"/>
      <c r="AEZ45" s="661"/>
      <c r="AFA45" s="660"/>
      <c r="AFB45" s="661"/>
      <c r="AFC45" s="660"/>
      <c r="AFD45" s="661"/>
      <c r="AFE45" s="662" t="str">
        <f>IFERROR(IF(OR(AEV45="日",AEV45="祝",AEV45=0,AEW45=""),"　",MAX(IF(AND(AEW45&lt;=AFE14,AEY45&gt;AFF14),AFF14-AFE14,IF(AND(AEW45&gt;AFE14,AEY45&lt;=AFF14),AEY45-AEW45,IF(AND(AEW45&lt;=AFE14,AEY45&lt;=AFF14),AEY45-AFE14,IF(AND(AEW45&gt;AFE14,AEY45&gt;AFF14),AFF14-AEW45,0)))),0)),0)</f>
        <v>　</v>
      </c>
      <c r="AFF45" s="663"/>
      <c r="AFG45" s="664"/>
      <c r="AFH45" s="662" t="str">
        <f>IFERROR(IF(OR(AEV45="日",AEV45="祝",AEV45=0,AFA45=""),"　",MAX(IF(AND(AFA45&gt;AFK14,AFC45&gt;AFI14),0,IF(AND(AFA45&lt;=AFK14,AFA45&gt;AFH14,AFC45&gt;AFI14),AFK14-AFA45,IF(AND(AFA45&lt;=AFK14,AFA45&lt;=AFH14,AFC45&gt;AFI14),AFK14-AFH14,IF(AND(AFA45&gt;AFH14,AFC45&lt;=AFI14),AFC45-AFA45,IF(AND(AFA45&lt;=AFH14,AFC45&lt;=AFI14),AFC45-AFH14,0))))),0)),0)</f>
        <v>　</v>
      </c>
      <c r="AFI45" s="663"/>
      <c r="AFJ45" s="664"/>
      <c r="AFK45" s="662" t="str">
        <f>IFERROR(IF(OR(AEV45="日",AEV45="祝",AEV45=0,AFA45=0),"　",MAX(IF(AND(AFA45&lt;=AFK14,AFC45&gt;AFL14),AFL14-AFK14,IF(AFC45&lt;=AFL14,0,IF(AND(AFA45&gt;AFK14,AFC45&gt;AFL14),AFL14-AFA45,0))),0)),0)</f>
        <v>　</v>
      </c>
      <c r="AFL45" s="663"/>
      <c r="AFM45" s="664"/>
      <c r="AFN45" s="662" t="str">
        <f>IFERROR(IF(OR(AEV45="日",AEV45="祝",AEV45=0,AFA45=0),"　",MAX(IF(AFA45&gt;AFN14,AFC45-AFA45,IF(AFA45&lt;=AFN14,AFC45-AFN14,0)),0)),0)</f>
        <v>　</v>
      </c>
      <c r="AFO45" s="663"/>
      <c r="AFP45" s="664"/>
      <c r="AFQ45" s="662" t="str">
        <f>IFERROR(IF(OR(AEV45="日",AEV45="祝",AEV45=0,AEW45=""),"　",MAX(IF(AND(AEW45&lt;=AFQ14,AEY45&gt;AFR14),AFR14-AFQ14,IF(AND(AEW45&gt;AFQ14,AEY45&lt;=AFR14),AEY45-AEW45,IF(AND(AEW45&lt;=AFQ14,AEY45&lt;=AFR14),AEY45-AFQ14,IF(AND(AEW45&gt;AFQ14,AEY45&gt;AFR14),AFR14-AEW45,0)))),0)),0)</f>
        <v>　</v>
      </c>
      <c r="AFR45" s="663"/>
      <c r="AFS45" s="664"/>
      <c r="AFT45" s="662" t="str">
        <f>IFERROR(IF(OR(AEV45="日",AEV45="祝",AEV45=0,AFA45=0),"　",MAX(IF(AND(AFA45&gt;AFW14,AFC45&gt;AFU14),0,IF(AND(AFA45&lt;=AFW14,AFA45&gt;AFT14,AFC45&gt;AFU14),AFW14-AFA45,IF(AND(AFA45&lt;=AFW14,AFA45&lt;=AFT14,AFC45&gt;AFU14),AFW14-AFT14,IF(AND(AFA45&gt;AFT14,AFC45&lt;=AFU14),AFC45-AFA45,IF(AND(AFA45&lt;=AFT14,AFC45&lt;=AFU14),AFC45-AFT14,0))))),0)),0)</f>
        <v>　</v>
      </c>
      <c r="AFU45" s="663"/>
      <c r="AFV45" s="664"/>
      <c r="AFW45" s="662" t="str">
        <f>IFERROR(IF(OR(AEV45="日",AEV45="祝",AEV45=0,AFA45=0),"　",MAX(IF(AND(AFA45&lt;=AFW14,AFC45&gt;AFX14),AFX14-AFW14,IF(AFC45&lt;=AFX14,0,IF(AND(AFA45&gt;AFW14,AFC45&gt;AFX14),AFX14-AFA45,0))),0)),0)</f>
        <v>　</v>
      </c>
      <c r="AFX45" s="663"/>
      <c r="AFY45" s="664"/>
      <c r="AFZ45" s="662" t="str">
        <f t="shared" si="14"/>
        <v>　</v>
      </c>
      <c r="AGA45" s="663"/>
      <c r="AGB45" s="664"/>
      <c r="AGC45" s="665" t="str">
        <f>IF(AGF45="×",TIME(0,0,0),IF(AGP4="非常勤",AFE45,AFQ45))</f>
        <v>　</v>
      </c>
      <c r="AGD45" s="666"/>
      <c r="AGE45" s="667"/>
      <c r="AGF45" s="265"/>
      <c r="AGG45" s="665" t="str">
        <f>IF(AGJ45="×",TIME(0,0,0),IF(AGP4="非常勤",AFH45,AFT45))</f>
        <v>　</v>
      </c>
      <c r="AGH45" s="666"/>
      <c r="AGI45" s="667"/>
      <c r="AGJ45" s="265"/>
      <c r="AGK45" s="665" t="str">
        <f>IF(AGN45="×",TIME(0,0,0),IF(AGP4="非常勤",AFK45,AFW45))</f>
        <v>　</v>
      </c>
      <c r="AGL45" s="666"/>
      <c r="AGM45" s="667"/>
      <c r="AGN45" s="265"/>
      <c r="AGO45" s="665" t="str">
        <f>IF(AGR45="×",TIME(0,0,0),IF(AGP4="非常勤",AFN45,AFZ45))</f>
        <v>　</v>
      </c>
      <c r="AGP45" s="666"/>
      <c r="AGQ45" s="667"/>
      <c r="AGR45" s="265"/>
      <c r="AGS45" s="720"/>
      <c r="AGT45" s="720"/>
      <c r="AGU45" s="668"/>
      <c r="AGV45" s="670"/>
      <c r="AGW45" s="669"/>
      <c r="AGX45" s="671"/>
      <c r="AGY45" s="672"/>
      <c r="AGZ45" s="672"/>
      <c r="AHA45" s="673"/>
      <c r="AHB45" s="263">
        <f>'別表_個別勤務状況（1～60）'!$A$45</f>
        <v>31</v>
      </c>
      <c r="AHC45" s="264" t="str">
        <f>'別表_個別勤務状況（1～60）'!$B$45</f>
        <v>土</v>
      </c>
      <c r="AHD45" s="660"/>
      <c r="AHE45" s="661"/>
      <c r="AHF45" s="660"/>
      <c r="AHG45" s="661"/>
      <c r="AHH45" s="660"/>
      <c r="AHI45" s="661"/>
      <c r="AHJ45" s="660"/>
      <c r="AHK45" s="661"/>
      <c r="AHL45" s="662" t="str">
        <f>IFERROR(IF(OR(AHC45="日",AHC45="祝",AHC45=0,AHD45=""),"　",MAX(IF(AND(AHD45&lt;=AHL14,AHF45&gt;AHM14),AHM14-AHL14,IF(AND(AHD45&gt;AHL14,AHF45&lt;=AHM14),AHF45-AHD45,IF(AND(AHD45&lt;=AHL14,AHF45&lt;=AHM14),AHF45-AHL14,IF(AND(AHD45&gt;AHL14,AHF45&gt;AHM14),AHM14-AHD45,0)))),0)),0)</f>
        <v>　</v>
      </c>
      <c r="AHM45" s="663"/>
      <c r="AHN45" s="664"/>
      <c r="AHO45" s="662" t="str">
        <f>IFERROR(IF(OR(AHC45="日",AHC45="祝",AHC45=0,AHH45=""),"　",MAX(IF(AND(AHH45&gt;AHR14,AHJ45&gt;AHP14),0,IF(AND(AHH45&lt;=AHR14,AHH45&gt;AHO14,AHJ45&gt;AHP14),AHR14-AHH45,IF(AND(AHH45&lt;=AHR14,AHH45&lt;=AHO14,AHJ45&gt;AHP14),AHR14-AHO14,IF(AND(AHH45&gt;AHO14,AHJ45&lt;=AHP14),AHJ45-AHH45,IF(AND(AHH45&lt;=AHO14,AHJ45&lt;=AHP14),AHJ45-AHO14,0))))),0)),0)</f>
        <v>　</v>
      </c>
      <c r="AHP45" s="663"/>
      <c r="AHQ45" s="664"/>
      <c r="AHR45" s="662" t="str">
        <f>IFERROR(IF(OR(AHC45="日",AHC45="祝",AHC45=0,AHH45=0),"　",MAX(IF(AND(AHH45&lt;=AHR14,AHJ45&gt;AHS14),AHS14-AHR14,IF(AHJ45&lt;=AHS14,0,IF(AND(AHH45&gt;AHR14,AHJ45&gt;AHS14),AHS14-AHH45,0))),0)),0)</f>
        <v>　</v>
      </c>
      <c r="AHS45" s="663"/>
      <c r="AHT45" s="664"/>
      <c r="AHU45" s="662" t="str">
        <f>IFERROR(IF(OR(AHC45="日",AHC45="祝",AHC45=0,AHH45=0),"　",MAX(IF(AHH45&gt;AHU14,AHJ45-AHH45,IF(AHH45&lt;=AHU14,AHJ45-AHU14,0)),0)),0)</f>
        <v>　</v>
      </c>
      <c r="AHV45" s="663"/>
      <c r="AHW45" s="664"/>
      <c r="AHX45" s="662" t="str">
        <f>IFERROR(IF(OR(AHC45="日",AHC45="祝",AHC45=0,AHD45=""),"　",MAX(IF(AND(AHD45&lt;=AHX14,AHF45&gt;AHY14),AHY14-AHX14,IF(AND(AHD45&gt;AHX14,AHF45&lt;=AHY14),AHF45-AHD45,IF(AND(AHD45&lt;=AHX14,AHF45&lt;=AHY14),AHF45-AHX14,IF(AND(AHD45&gt;AHX14,AHF45&gt;AHY14),AHY14-AHD45,0)))),0)),0)</f>
        <v>　</v>
      </c>
      <c r="AHY45" s="663"/>
      <c r="AHZ45" s="664"/>
      <c r="AIA45" s="662" t="str">
        <f>IFERROR(IF(OR(AHC45="日",AHC45="祝",AHC45=0,AHH45=0),"　",MAX(IF(AND(AHH45&gt;AID14,AHJ45&gt;AIB14),0,IF(AND(AHH45&lt;=AID14,AHH45&gt;AIA14,AHJ45&gt;AIB14),AID14-AHH45,IF(AND(AHH45&lt;=AID14,AHH45&lt;=AIA14,AHJ45&gt;AIB14),AID14-AIA14,IF(AND(AHH45&gt;AIA14,AHJ45&lt;=AIB14),AHJ45-AHH45,IF(AND(AHH45&lt;=AIA14,AHJ45&lt;=AIB14),AHJ45-AIA14,0))))),0)),0)</f>
        <v>　</v>
      </c>
      <c r="AIB45" s="663"/>
      <c r="AIC45" s="664"/>
      <c r="AID45" s="662" t="str">
        <f>IFERROR(IF(OR(AHC45="日",AHC45="祝",AHC45=0,AHH45=0),"　",MAX(IF(AND(AHH45&lt;=AID14,AHJ45&gt;AIE14),AIE14-AID14,IF(AHJ45&lt;=AIE14,0,IF(AND(AHH45&gt;AID14,AHJ45&gt;AIE14),AIE14-AHH45,0))),0)),0)</f>
        <v>　</v>
      </c>
      <c r="AIE45" s="663"/>
      <c r="AIF45" s="664"/>
      <c r="AIG45" s="662" t="str">
        <f t="shared" si="15"/>
        <v>　</v>
      </c>
      <c r="AIH45" s="663"/>
      <c r="AII45" s="664"/>
      <c r="AIJ45" s="665" t="str">
        <f>IF(AIM45="×",TIME(0,0,0),IF(AIW4="非常勤",AHL45,AHX45))</f>
        <v>　</v>
      </c>
      <c r="AIK45" s="666"/>
      <c r="AIL45" s="667"/>
      <c r="AIM45" s="265"/>
      <c r="AIN45" s="665" t="str">
        <f>IF(AIQ45="×",TIME(0,0,0),IF(AIW4="非常勤",AHO45,AIA45))</f>
        <v>　</v>
      </c>
      <c r="AIO45" s="666"/>
      <c r="AIP45" s="667"/>
      <c r="AIQ45" s="265"/>
      <c r="AIR45" s="665" t="str">
        <f>IF(AIU45="×",TIME(0,0,0),IF(AIW4="非常勤",AHR45,AID45))</f>
        <v>　</v>
      </c>
      <c r="AIS45" s="666"/>
      <c r="AIT45" s="667"/>
      <c r="AIU45" s="265"/>
      <c r="AIV45" s="665" t="str">
        <f>IF(AIY45="×",TIME(0,0,0),IF(AIW4="非常勤",AHU45,AIG45))</f>
        <v>　</v>
      </c>
      <c r="AIW45" s="666"/>
      <c r="AIX45" s="667"/>
      <c r="AIY45" s="265"/>
      <c r="AIZ45" s="720"/>
      <c r="AJA45" s="720"/>
      <c r="AJB45" s="668"/>
      <c r="AJC45" s="670"/>
      <c r="AJD45" s="669"/>
      <c r="AJE45" s="671"/>
      <c r="AJF45" s="672"/>
      <c r="AJG45" s="672"/>
      <c r="AJH45" s="673"/>
      <c r="AJI45" s="263">
        <f>'別表_個別勤務状況（1～60）'!$A$45</f>
        <v>31</v>
      </c>
      <c r="AJJ45" s="264" t="str">
        <f>'別表_個別勤務状況（1～60）'!$B$45</f>
        <v>土</v>
      </c>
      <c r="AJK45" s="660"/>
      <c r="AJL45" s="661"/>
      <c r="AJM45" s="660"/>
      <c r="AJN45" s="661"/>
      <c r="AJO45" s="660"/>
      <c r="AJP45" s="661"/>
      <c r="AJQ45" s="660"/>
      <c r="AJR45" s="661"/>
      <c r="AJS45" s="662" t="str">
        <f>IFERROR(IF(OR(AJJ45="日",AJJ45="祝",AJJ45=0,AJK45=""),"　",MAX(IF(AND(AJK45&lt;=AJS14,AJM45&gt;AJT14),AJT14-AJS14,IF(AND(AJK45&gt;AJS14,AJM45&lt;=AJT14),AJM45-AJK45,IF(AND(AJK45&lt;=AJS14,AJM45&lt;=AJT14),AJM45-AJS14,IF(AND(AJK45&gt;AJS14,AJM45&gt;AJT14),AJT14-AJK45,0)))),0)),0)</f>
        <v>　</v>
      </c>
      <c r="AJT45" s="663"/>
      <c r="AJU45" s="664"/>
      <c r="AJV45" s="662" t="str">
        <f>IFERROR(IF(OR(AJJ45="日",AJJ45="祝",AJJ45=0,AJO45=""),"　",MAX(IF(AND(AJO45&gt;AJY14,AJQ45&gt;AJW14),0,IF(AND(AJO45&lt;=AJY14,AJO45&gt;AJV14,AJQ45&gt;AJW14),AJY14-AJO45,IF(AND(AJO45&lt;=AJY14,AJO45&lt;=AJV14,AJQ45&gt;AJW14),AJY14-AJV14,IF(AND(AJO45&gt;AJV14,AJQ45&lt;=AJW14),AJQ45-AJO45,IF(AND(AJO45&lt;=AJV14,AJQ45&lt;=AJW14),AJQ45-AJV14,0))))),0)),0)</f>
        <v>　</v>
      </c>
      <c r="AJW45" s="663"/>
      <c r="AJX45" s="664"/>
      <c r="AJY45" s="662" t="str">
        <f>IFERROR(IF(OR(AJJ45="日",AJJ45="祝",AJJ45=0,AJO45=0),"　",MAX(IF(AND(AJO45&lt;=AJY14,AJQ45&gt;AJZ14),AJZ14-AJY14,IF(AJQ45&lt;=AJZ14,0,IF(AND(AJO45&gt;AJY14,AJQ45&gt;AJZ14),AJZ14-AJO45,0))),0)),0)</f>
        <v>　</v>
      </c>
      <c r="AJZ45" s="663"/>
      <c r="AKA45" s="664"/>
      <c r="AKB45" s="662" t="str">
        <f>IFERROR(IF(OR(AJJ45="日",AJJ45="祝",AJJ45=0,AJO45=0),"　",MAX(IF(AJO45&gt;AKB14,AJQ45-AJO45,IF(AJO45&lt;=AKB14,AJQ45-AKB14,0)),0)),0)</f>
        <v>　</v>
      </c>
      <c r="AKC45" s="663"/>
      <c r="AKD45" s="664"/>
      <c r="AKE45" s="662" t="str">
        <f>IFERROR(IF(OR(AJJ45="日",AJJ45="祝",AJJ45=0,AJK45=""),"　",MAX(IF(AND(AJK45&lt;=AKE14,AJM45&gt;AKF14),AKF14-AKE14,IF(AND(AJK45&gt;AKE14,AJM45&lt;=AKF14),AJM45-AJK45,IF(AND(AJK45&lt;=AKE14,AJM45&lt;=AKF14),AJM45-AKE14,IF(AND(AJK45&gt;AKE14,AJM45&gt;AKF14),AKF14-AJK45,0)))),0)),0)</f>
        <v>　</v>
      </c>
      <c r="AKF45" s="663"/>
      <c r="AKG45" s="664"/>
      <c r="AKH45" s="662" t="str">
        <f>IFERROR(IF(OR(AJJ45="日",AJJ45="祝",AJJ45=0,AJO45=0),"　",MAX(IF(AND(AJO45&gt;AKK14,AJQ45&gt;AKI14),0,IF(AND(AJO45&lt;=AKK14,AJO45&gt;AKH14,AJQ45&gt;AKI14),AKK14-AJO45,IF(AND(AJO45&lt;=AKK14,AJO45&lt;=AKH14,AJQ45&gt;AKI14),AKK14-AKH14,IF(AND(AJO45&gt;AKH14,AJQ45&lt;=AKI14),AJQ45-AJO45,IF(AND(AJO45&lt;=AKH14,AJQ45&lt;=AKI14),AJQ45-AKH14,0))))),0)),0)</f>
        <v>　</v>
      </c>
      <c r="AKI45" s="663"/>
      <c r="AKJ45" s="664"/>
      <c r="AKK45" s="662" t="str">
        <f>IFERROR(IF(OR(AJJ45="日",AJJ45="祝",AJJ45=0,AJO45=0),"　",MAX(IF(AND(AJO45&lt;=AKK14,AJQ45&gt;AKL14),AKL14-AKK14,IF(AJQ45&lt;=AKL14,0,IF(AND(AJO45&gt;AKK14,AJQ45&gt;AKL14),AKL14-AJO45,0))),0)),0)</f>
        <v>　</v>
      </c>
      <c r="AKL45" s="663"/>
      <c r="AKM45" s="664"/>
      <c r="AKN45" s="662" t="str">
        <f t="shared" si="16"/>
        <v>　</v>
      </c>
      <c r="AKO45" s="663"/>
      <c r="AKP45" s="664"/>
      <c r="AKQ45" s="665" t="str">
        <f>IF(AKT45="×",TIME(0,0,0),IF(ALD4="非常勤",AJS45,AKE45))</f>
        <v>　</v>
      </c>
      <c r="AKR45" s="666"/>
      <c r="AKS45" s="667"/>
      <c r="AKT45" s="265"/>
      <c r="AKU45" s="665" t="str">
        <f>IF(AKX45="×",TIME(0,0,0),IF(ALD4="非常勤",AJV45,AKH45))</f>
        <v>　</v>
      </c>
      <c r="AKV45" s="666"/>
      <c r="AKW45" s="667"/>
      <c r="AKX45" s="265"/>
      <c r="AKY45" s="665" t="str">
        <f>IF(ALB45="×",TIME(0,0,0),IF(ALD4="非常勤",AJY45,AKK45))</f>
        <v>　</v>
      </c>
      <c r="AKZ45" s="666"/>
      <c r="ALA45" s="667"/>
      <c r="ALB45" s="265"/>
      <c r="ALC45" s="665" t="str">
        <f>IF(ALF45="×",TIME(0,0,0),IF(ALD4="非常勤",AKB45,AKN45))</f>
        <v>　</v>
      </c>
      <c r="ALD45" s="666"/>
      <c r="ALE45" s="667"/>
      <c r="ALF45" s="265"/>
      <c r="ALG45" s="720"/>
      <c r="ALH45" s="720"/>
      <c r="ALI45" s="668"/>
      <c r="ALJ45" s="670"/>
      <c r="ALK45" s="669"/>
      <c r="ALL45" s="671"/>
      <c r="ALM45" s="672"/>
      <c r="ALN45" s="672"/>
      <c r="ALO45" s="673"/>
      <c r="ALP45" s="263">
        <f>'別表_個別勤務状況（1～60）'!$A$45</f>
        <v>31</v>
      </c>
      <c r="ALQ45" s="264" t="str">
        <f>'別表_個別勤務状況（1～60）'!$B$45</f>
        <v>土</v>
      </c>
      <c r="ALR45" s="660"/>
      <c r="ALS45" s="661"/>
      <c r="ALT45" s="660"/>
      <c r="ALU45" s="661"/>
      <c r="ALV45" s="660"/>
      <c r="ALW45" s="661"/>
      <c r="ALX45" s="660"/>
      <c r="ALY45" s="661"/>
      <c r="ALZ45" s="662" t="str">
        <f>IFERROR(IF(OR(ALQ45="日",ALQ45="祝",ALQ45=0,ALR45=""),"　",MAX(IF(AND(ALR45&lt;=ALZ14,ALT45&gt;AMA14),AMA14-ALZ14,IF(AND(ALR45&gt;ALZ14,ALT45&lt;=AMA14),ALT45-ALR45,IF(AND(ALR45&lt;=ALZ14,ALT45&lt;=AMA14),ALT45-ALZ14,IF(AND(ALR45&gt;ALZ14,ALT45&gt;AMA14),AMA14-ALR45,0)))),0)),0)</f>
        <v>　</v>
      </c>
      <c r="AMA45" s="663"/>
      <c r="AMB45" s="664"/>
      <c r="AMC45" s="662" t="str">
        <f>IFERROR(IF(OR(ALQ45="日",ALQ45="祝",ALQ45=0,ALV45=""),"　",MAX(IF(AND(ALV45&gt;AMF14,ALX45&gt;AMD14),0,IF(AND(ALV45&lt;=AMF14,ALV45&gt;AMC14,ALX45&gt;AMD14),AMF14-ALV45,IF(AND(ALV45&lt;=AMF14,ALV45&lt;=AMC14,ALX45&gt;AMD14),AMF14-AMC14,IF(AND(ALV45&gt;AMC14,ALX45&lt;=AMD14),ALX45-ALV45,IF(AND(ALV45&lt;=AMC14,ALX45&lt;=AMD14),ALX45-AMC14,0))))),0)),0)</f>
        <v>　</v>
      </c>
      <c r="AMD45" s="663"/>
      <c r="AME45" s="664"/>
      <c r="AMF45" s="662" t="str">
        <f>IFERROR(IF(OR(ALQ45="日",ALQ45="祝",ALQ45=0,ALV45=0),"　",MAX(IF(AND(ALV45&lt;=AMF14,ALX45&gt;AMG14),AMG14-AMF14,IF(ALX45&lt;=AMG14,0,IF(AND(ALV45&gt;AMF14,ALX45&gt;AMG14),AMG14-ALV45,0))),0)),0)</f>
        <v>　</v>
      </c>
      <c r="AMG45" s="663"/>
      <c r="AMH45" s="664"/>
      <c r="AMI45" s="662" t="str">
        <f>IFERROR(IF(OR(ALQ45="日",ALQ45="祝",ALQ45=0,ALV45=0),"　",MAX(IF(ALV45&gt;AMI14,ALX45-ALV45,IF(ALV45&lt;=AMI14,ALX45-AMI14,0)),0)),0)</f>
        <v>　</v>
      </c>
      <c r="AMJ45" s="663"/>
      <c r="AMK45" s="664"/>
      <c r="AML45" s="662" t="str">
        <f>IFERROR(IF(OR(ALQ45="日",ALQ45="祝",ALQ45=0,ALR45=""),"　",MAX(IF(AND(ALR45&lt;=AML14,ALT45&gt;AMM14),AMM14-AML14,IF(AND(ALR45&gt;AML14,ALT45&lt;=AMM14),ALT45-ALR45,IF(AND(ALR45&lt;=AML14,ALT45&lt;=AMM14),ALT45-AML14,IF(AND(ALR45&gt;AML14,ALT45&gt;AMM14),AMM14-ALR45,0)))),0)),0)</f>
        <v>　</v>
      </c>
      <c r="AMM45" s="663"/>
      <c r="AMN45" s="664"/>
      <c r="AMO45" s="662" t="str">
        <f>IFERROR(IF(OR(ALQ45="日",ALQ45="祝",ALQ45=0,ALV45=0),"　",MAX(IF(AND(ALV45&gt;AMR14,ALX45&gt;AMP14),0,IF(AND(ALV45&lt;=AMR14,ALV45&gt;AMO14,ALX45&gt;AMP14),AMR14-ALV45,IF(AND(ALV45&lt;=AMR14,ALV45&lt;=AMO14,ALX45&gt;AMP14),AMR14-AMO14,IF(AND(ALV45&gt;AMO14,ALX45&lt;=AMP14),ALX45-ALV45,IF(AND(ALV45&lt;=AMO14,ALX45&lt;=AMP14),ALX45-AMO14,0))))),0)),0)</f>
        <v>　</v>
      </c>
      <c r="AMP45" s="663"/>
      <c r="AMQ45" s="664"/>
      <c r="AMR45" s="662" t="str">
        <f>IFERROR(IF(OR(ALQ45="日",ALQ45="祝",ALQ45=0,ALV45=0),"　",MAX(IF(AND(ALV45&lt;=AMR14,ALX45&gt;AMS14),AMS14-AMR14,IF(ALX45&lt;=AMS14,0,IF(AND(ALV45&gt;AMR14,ALX45&gt;AMS14),AMS14-ALV45,0))),0)),0)</f>
        <v>　</v>
      </c>
      <c r="AMS45" s="663"/>
      <c r="AMT45" s="664"/>
      <c r="AMU45" s="662" t="str">
        <f t="shared" si="17"/>
        <v>　</v>
      </c>
      <c r="AMV45" s="663"/>
      <c r="AMW45" s="664"/>
      <c r="AMX45" s="665" t="str">
        <f>IF(ANA45="×",TIME(0,0,0),IF(ANK4="非常勤",ALZ45,AML45))</f>
        <v>　</v>
      </c>
      <c r="AMY45" s="666"/>
      <c r="AMZ45" s="667"/>
      <c r="ANA45" s="265"/>
      <c r="ANB45" s="665" t="str">
        <f>IF(ANE45="×",TIME(0,0,0),IF(ANK4="非常勤",AMC45,AMO45))</f>
        <v>　</v>
      </c>
      <c r="ANC45" s="666"/>
      <c r="AND45" s="667"/>
      <c r="ANE45" s="265"/>
      <c r="ANF45" s="665" t="str">
        <f>IF(ANI45="×",TIME(0,0,0),IF(ANK4="非常勤",AMF45,AMR45))</f>
        <v>　</v>
      </c>
      <c r="ANG45" s="666"/>
      <c r="ANH45" s="667"/>
      <c r="ANI45" s="265"/>
      <c r="ANJ45" s="665" t="str">
        <f>IF(ANM45="×",TIME(0,0,0),IF(ANK4="非常勤",AMI45,AMU45))</f>
        <v>　</v>
      </c>
      <c r="ANK45" s="666"/>
      <c r="ANL45" s="667"/>
      <c r="ANM45" s="265"/>
      <c r="ANN45" s="720"/>
      <c r="ANO45" s="720"/>
      <c r="ANP45" s="668"/>
      <c r="ANQ45" s="670"/>
      <c r="ANR45" s="669"/>
      <c r="ANS45" s="671"/>
      <c r="ANT45" s="672"/>
      <c r="ANU45" s="672"/>
      <c r="ANV45" s="673"/>
      <c r="ANW45" s="263">
        <f>'別表_個別勤務状況（1～60）'!$A$45</f>
        <v>31</v>
      </c>
      <c r="ANX45" s="264" t="str">
        <f>'別表_個別勤務状況（1～60）'!$B$45</f>
        <v>土</v>
      </c>
      <c r="ANY45" s="660"/>
      <c r="ANZ45" s="661"/>
      <c r="AOA45" s="660"/>
      <c r="AOB45" s="661"/>
      <c r="AOC45" s="660"/>
      <c r="AOD45" s="661"/>
      <c r="AOE45" s="660"/>
      <c r="AOF45" s="661"/>
      <c r="AOG45" s="662" t="str">
        <f>IFERROR(IF(OR(ANX45="日",ANX45="祝",ANX45=0,ANY45=""),"　",MAX(IF(AND(ANY45&lt;=AOG14,AOA45&gt;AOH14),AOH14-AOG14,IF(AND(ANY45&gt;AOG14,AOA45&lt;=AOH14),AOA45-ANY45,IF(AND(ANY45&lt;=AOG14,AOA45&lt;=AOH14),AOA45-AOG14,IF(AND(ANY45&gt;AOG14,AOA45&gt;AOH14),AOH14-ANY45,0)))),0)),0)</f>
        <v>　</v>
      </c>
      <c r="AOH45" s="663"/>
      <c r="AOI45" s="664"/>
      <c r="AOJ45" s="662" t="str">
        <f>IFERROR(IF(OR(ANX45="日",ANX45="祝",ANX45=0,AOC45=""),"　",MAX(IF(AND(AOC45&gt;AOM14,AOE45&gt;AOK14),0,IF(AND(AOC45&lt;=AOM14,AOC45&gt;AOJ14,AOE45&gt;AOK14),AOM14-AOC45,IF(AND(AOC45&lt;=AOM14,AOC45&lt;=AOJ14,AOE45&gt;AOK14),AOM14-AOJ14,IF(AND(AOC45&gt;AOJ14,AOE45&lt;=AOK14),AOE45-AOC45,IF(AND(AOC45&lt;=AOJ14,AOE45&lt;=AOK14),AOE45-AOJ14,0))))),0)),0)</f>
        <v>　</v>
      </c>
      <c r="AOK45" s="663"/>
      <c r="AOL45" s="664"/>
      <c r="AOM45" s="662" t="str">
        <f>IFERROR(IF(OR(ANX45="日",ANX45="祝",ANX45=0,AOC45=0),"　",MAX(IF(AND(AOC45&lt;=AOM14,AOE45&gt;AON14),AON14-AOM14,IF(AOE45&lt;=AON14,0,IF(AND(AOC45&gt;AOM14,AOE45&gt;AON14),AON14-AOC45,0))),0)),0)</f>
        <v>　</v>
      </c>
      <c r="AON45" s="663"/>
      <c r="AOO45" s="664"/>
      <c r="AOP45" s="662" t="str">
        <f>IFERROR(IF(OR(ANX45="日",ANX45="祝",ANX45=0,AOC45=0),"　",MAX(IF(AOC45&gt;AOP14,AOE45-AOC45,IF(AOC45&lt;=AOP14,AOE45-AOP14,0)),0)),0)</f>
        <v>　</v>
      </c>
      <c r="AOQ45" s="663"/>
      <c r="AOR45" s="664"/>
      <c r="AOS45" s="662" t="str">
        <f>IFERROR(IF(OR(ANX45="日",ANX45="祝",ANX45=0,ANY45=""),"　",MAX(IF(AND(ANY45&lt;=AOS14,AOA45&gt;AOT14),AOT14-AOS14,IF(AND(ANY45&gt;AOS14,AOA45&lt;=AOT14),AOA45-ANY45,IF(AND(ANY45&lt;=AOS14,AOA45&lt;=AOT14),AOA45-AOS14,IF(AND(ANY45&gt;AOS14,AOA45&gt;AOT14),AOT14-ANY45,0)))),0)),0)</f>
        <v>　</v>
      </c>
      <c r="AOT45" s="663"/>
      <c r="AOU45" s="664"/>
      <c r="AOV45" s="662" t="str">
        <f>IFERROR(IF(OR(ANX45="日",ANX45="祝",ANX45=0,AOC45=0),"　",MAX(IF(AND(AOC45&gt;AOY14,AOE45&gt;AOW14),0,IF(AND(AOC45&lt;=AOY14,AOC45&gt;AOV14,AOE45&gt;AOW14),AOY14-AOC45,IF(AND(AOC45&lt;=AOY14,AOC45&lt;=AOV14,AOE45&gt;AOW14),AOY14-AOV14,IF(AND(AOC45&gt;AOV14,AOE45&lt;=AOW14),AOE45-AOC45,IF(AND(AOC45&lt;=AOV14,AOE45&lt;=AOW14),AOE45-AOV14,0))))),0)),0)</f>
        <v>　</v>
      </c>
      <c r="AOW45" s="663"/>
      <c r="AOX45" s="664"/>
      <c r="AOY45" s="662" t="str">
        <f>IFERROR(IF(OR(ANX45="日",ANX45="祝",ANX45=0,AOC45=0),"　",MAX(IF(AND(AOC45&lt;=AOY14,AOE45&gt;AOZ14),AOZ14-AOY14,IF(AOE45&lt;=AOZ14,0,IF(AND(AOC45&gt;AOY14,AOE45&gt;AOZ14),AOZ14-AOC45,0))),0)),0)</f>
        <v>　</v>
      </c>
      <c r="AOZ45" s="663"/>
      <c r="APA45" s="664"/>
      <c r="APB45" s="662" t="str">
        <f t="shared" si="18"/>
        <v>　</v>
      </c>
      <c r="APC45" s="663"/>
      <c r="APD45" s="664"/>
      <c r="APE45" s="665" t="str">
        <f>IF(APH45="×",TIME(0,0,0),IF(APR4="非常勤",AOG45,AOS45))</f>
        <v>　</v>
      </c>
      <c r="APF45" s="666"/>
      <c r="APG45" s="667"/>
      <c r="APH45" s="265"/>
      <c r="API45" s="665" t="str">
        <f>IF(APL45="×",TIME(0,0,0),IF(APR4="非常勤",AOJ45,AOV45))</f>
        <v>　</v>
      </c>
      <c r="APJ45" s="666"/>
      <c r="APK45" s="667"/>
      <c r="APL45" s="265"/>
      <c r="APM45" s="665" t="str">
        <f>IF(APP45="×",TIME(0,0,0),IF(APR4="非常勤",AOM45,AOY45))</f>
        <v>　</v>
      </c>
      <c r="APN45" s="666"/>
      <c r="APO45" s="667"/>
      <c r="APP45" s="265"/>
      <c r="APQ45" s="665" t="str">
        <f>IF(APT45="×",TIME(0,0,0),IF(APR4="非常勤",AOP45,APB45))</f>
        <v>　</v>
      </c>
      <c r="APR45" s="666"/>
      <c r="APS45" s="667"/>
      <c r="APT45" s="265"/>
      <c r="APU45" s="720"/>
      <c r="APV45" s="720"/>
      <c r="APW45" s="668"/>
      <c r="APX45" s="670"/>
      <c r="APY45" s="669"/>
      <c r="APZ45" s="671"/>
      <c r="AQA45" s="672"/>
      <c r="AQB45" s="672"/>
      <c r="AQC45" s="673"/>
      <c r="AQD45" s="263">
        <f>'別表_個別勤務状況（1～60）'!$A$45</f>
        <v>31</v>
      </c>
      <c r="AQE45" s="264" t="str">
        <f>'別表_個別勤務状況（1～60）'!$B$45</f>
        <v>土</v>
      </c>
      <c r="AQF45" s="660"/>
      <c r="AQG45" s="661"/>
      <c r="AQH45" s="660"/>
      <c r="AQI45" s="661"/>
      <c r="AQJ45" s="660"/>
      <c r="AQK45" s="661"/>
      <c r="AQL45" s="660"/>
      <c r="AQM45" s="661"/>
      <c r="AQN45" s="662" t="str">
        <f>IFERROR(IF(OR(AQE45="日",AQE45="祝",AQE45=0,AQF45=""),"　",MAX(IF(AND(AQF45&lt;=AQN14,AQH45&gt;AQO14),AQO14-AQN14,IF(AND(AQF45&gt;AQN14,AQH45&lt;=AQO14),AQH45-AQF45,IF(AND(AQF45&lt;=AQN14,AQH45&lt;=AQO14),AQH45-AQN14,IF(AND(AQF45&gt;AQN14,AQH45&gt;AQO14),AQO14-AQF45,0)))),0)),0)</f>
        <v>　</v>
      </c>
      <c r="AQO45" s="663"/>
      <c r="AQP45" s="664"/>
      <c r="AQQ45" s="662" t="str">
        <f>IFERROR(IF(OR(AQE45="日",AQE45="祝",AQE45=0,AQJ45=""),"　",MAX(IF(AND(AQJ45&gt;AQT14,AQL45&gt;AQR14),0,IF(AND(AQJ45&lt;=AQT14,AQJ45&gt;AQQ14,AQL45&gt;AQR14),AQT14-AQJ45,IF(AND(AQJ45&lt;=AQT14,AQJ45&lt;=AQQ14,AQL45&gt;AQR14),AQT14-AQQ14,IF(AND(AQJ45&gt;AQQ14,AQL45&lt;=AQR14),AQL45-AQJ45,IF(AND(AQJ45&lt;=AQQ14,AQL45&lt;=AQR14),AQL45-AQQ14,0))))),0)),0)</f>
        <v>　</v>
      </c>
      <c r="AQR45" s="663"/>
      <c r="AQS45" s="664"/>
      <c r="AQT45" s="662" t="str">
        <f>IFERROR(IF(OR(AQE45="日",AQE45="祝",AQE45=0,AQJ45=0),"　",MAX(IF(AND(AQJ45&lt;=AQT14,AQL45&gt;AQU14),AQU14-AQT14,IF(AQL45&lt;=AQU14,0,IF(AND(AQJ45&gt;AQT14,AQL45&gt;AQU14),AQU14-AQJ45,0))),0)),0)</f>
        <v>　</v>
      </c>
      <c r="AQU45" s="663"/>
      <c r="AQV45" s="664"/>
      <c r="AQW45" s="662" t="str">
        <f>IFERROR(IF(OR(AQE45="日",AQE45="祝",AQE45=0,AQJ45=0),"　",MAX(IF(AQJ45&gt;AQW14,AQL45-AQJ45,IF(AQJ45&lt;=AQW14,AQL45-AQW14,0)),0)),0)</f>
        <v>　</v>
      </c>
      <c r="AQX45" s="663"/>
      <c r="AQY45" s="664"/>
      <c r="AQZ45" s="662" t="str">
        <f>IFERROR(IF(OR(AQE45="日",AQE45="祝",AQE45=0,AQF45=""),"　",MAX(IF(AND(AQF45&lt;=AQZ14,AQH45&gt;ARA14),ARA14-AQZ14,IF(AND(AQF45&gt;AQZ14,AQH45&lt;=ARA14),AQH45-AQF45,IF(AND(AQF45&lt;=AQZ14,AQH45&lt;=ARA14),AQH45-AQZ14,IF(AND(AQF45&gt;AQZ14,AQH45&gt;ARA14),ARA14-AQF45,0)))),0)),0)</f>
        <v>　</v>
      </c>
      <c r="ARA45" s="663"/>
      <c r="ARB45" s="664"/>
      <c r="ARC45" s="662" t="str">
        <f>IFERROR(IF(OR(AQE45="日",AQE45="祝",AQE45=0,AQJ45=0),"　",MAX(IF(AND(AQJ45&gt;ARF14,AQL45&gt;ARD14),0,IF(AND(AQJ45&lt;=ARF14,AQJ45&gt;ARC14,AQL45&gt;ARD14),ARF14-AQJ45,IF(AND(AQJ45&lt;=ARF14,AQJ45&lt;=ARC14,AQL45&gt;ARD14),ARF14-ARC14,IF(AND(AQJ45&gt;ARC14,AQL45&lt;=ARD14),AQL45-AQJ45,IF(AND(AQJ45&lt;=ARC14,AQL45&lt;=ARD14),AQL45-ARC14,0))))),0)),0)</f>
        <v>　</v>
      </c>
      <c r="ARD45" s="663"/>
      <c r="ARE45" s="664"/>
      <c r="ARF45" s="662" t="str">
        <f>IFERROR(IF(OR(AQE45="日",AQE45="祝",AQE45=0,AQJ45=0),"　",MAX(IF(AND(AQJ45&lt;=ARF14,AQL45&gt;ARG14),ARG14-ARF14,IF(AQL45&lt;=ARG14,0,IF(AND(AQJ45&gt;ARF14,AQL45&gt;ARG14),ARG14-AQJ45,0))),0)),0)</f>
        <v>　</v>
      </c>
      <c r="ARG45" s="663"/>
      <c r="ARH45" s="664"/>
      <c r="ARI45" s="662" t="str">
        <f t="shared" si="19"/>
        <v>　</v>
      </c>
      <c r="ARJ45" s="663"/>
      <c r="ARK45" s="664"/>
      <c r="ARL45" s="665" t="str">
        <f>IF(ARO45="×",TIME(0,0,0),IF(ARY4="非常勤",AQN45,AQZ45))</f>
        <v>　</v>
      </c>
      <c r="ARM45" s="666"/>
      <c r="ARN45" s="667"/>
      <c r="ARO45" s="265"/>
      <c r="ARP45" s="665" t="str">
        <f>IF(ARS45="×",TIME(0,0,0),IF(ARY4="非常勤",AQQ45,ARC45))</f>
        <v>　</v>
      </c>
      <c r="ARQ45" s="666"/>
      <c r="ARR45" s="667"/>
      <c r="ARS45" s="265"/>
      <c r="ART45" s="665" t="str">
        <f>IF(ARW45="×",TIME(0,0,0),IF(ARY4="非常勤",AQT45,ARF45))</f>
        <v>　</v>
      </c>
      <c r="ARU45" s="666"/>
      <c r="ARV45" s="667"/>
      <c r="ARW45" s="265"/>
      <c r="ARX45" s="665" t="str">
        <f>IF(ASA45="×",TIME(0,0,0),IF(ARY4="非常勤",AQW45,ARI45))</f>
        <v>　</v>
      </c>
      <c r="ARY45" s="666"/>
      <c r="ARZ45" s="667"/>
      <c r="ASA45" s="265"/>
      <c r="ASB45" s="720"/>
      <c r="ASC45" s="720"/>
      <c r="ASD45" s="668"/>
      <c r="ASE45" s="670"/>
      <c r="ASF45" s="669"/>
      <c r="ASG45" s="671"/>
      <c r="ASH45" s="672"/>
      <c r="ASI45" s="672"/>
      <c r="ASJ45" s="673"/>
      <c r="ASK45" s="263">
        <f>'別表_個別勤務状況（1～60）'!$A$45</f>
        <v>31</v>
      </c>
      <c r="ASL45" s="264" t="str">
        <f>'別表_個別勤務状況（1～60）'!$B$45</f>
        <v>土</v>
      </c>
      <c r="ASM45" s="660"/>
      <c r="ASN45" s="661"/>
      <c r="ASO45" s="660"/>
      <c r="ASP45" s="661"/>
      <c r="ASQ45" s="660"/>
      <c r="ASR45" s="661"/>
      <c r="ASS45" s="660"/>
      <c r="AST45" s="661"/>
      <c r="ASU45" s="662" t="str">
        <f>IFERROR(IF(OR(ASL45="日",ASL45="祝",ASL45=0,ASM45=""),"　",MAX(IF(AND(ASM45&lt;=ASU14,ASO45&gt;ASV14),ASV14-ASU14,IF(AND(ASM45&gt;ASU14,ASO45&lt;=ASV14),ASO45-ASM45,IF(AND(ASM45&lt;=ASU14,ASO45&lt;=ASV14),ASO45-ASU14,IF(AND(ASM45&gt;ASU14,ASO45&gt;ASV14),ASV14-ASM45,0)))),0)),0)</f>
        <v>　</v>
      </c>
      <c r="ASV45" s="663"/>
      <c r="ASW45" s="664"/>
      <c r="ASX45" s="662" t="str">
        <f>IFERROR(IF(OR(ASL45="日",ASL45="祝",ASL45=0,ASQ45=""),"　",MAX(IF(AND(ASQ45&gt;ATA14,ASS45&gt;ASY14),0,IF(AND(ASQ45&lt;=ATA14,ASQ45&gt;ASX14,ASS45&gt;ASY14),ATA14-ASQ45,IF(AND(ASQ45&lt;=ATA14,ASQ45&lt;=ASX14,ASS45&gt;ASY14),ATA14-ASX14,IF(AND(ASQ45&gt;ASX14,ASS45&lt;=ASY14),ASS45-ASQ45,IF(AND(ASQ45&lt;=ASX14,ASS45&lt;=ASY14),ASS45-ASX14,0))))),0)),0)</f>
        <v>　</v>
      </c>
      <c r="ASY45" s="663"/>
      <c r="ASZ45" s="664"/>
      <c r="ATA45" s="662" t="str">
        <f>IFERROR(IF(OR(ASL45="日",ASL45="祝",ASL45=0,ASQ45=0),"　",MAX(IF(AND(ASQ45&lt;=ATA14,ASS45&gt;ATB14),ATB14-ATA14,IF(ASS45&lt;=ATB14,0,IF(AND(ASQ45&gt;ATA14,ASS45&gt;ATB14),ATB14-ASQ45,0))),0)),0)</f>
        <v>　</v>
      </c>
      <c r="ATB45" s="663"/>
      <c r="ATC45" s="664"/>
      <c r="ATD45" s="662" t="str">
        <f>IFERROR(IF(OR(ASL45="日",ASL45="祝",ASL45=0,ASQ45=0),"　",MAX(IF(ASQ45&gt;ATD14,ASS45-ASQ45,IF(ASQ45&lt;=ATD14,ASS45-ATD14,0)),0)),0)</f>
        <v>　</v>
      </c>
      <c r="ATE45" s="663"/>
      <c r="ATF45" s="664"/>
      <c r="ATG45" s="662" t="str">
        <f>IFERROR(IF(OR(ASL45="日",ASL45="祝",ASL45=0,ASM45=""),"　",MAX(IF(AND(ASM45&lt;=ATG14,ASO45&gt;ATH14),ATH14-ATG14,IF(AND(ASM45&gt;ATG14,ASO45&lt;=ATH14),ASO45-ASM45,IF(AND(ASM45&lt;=ATG14,ASO45&lt;=ATH14),ASO45-ATG14,IF(AND(ASM45&gt;ATG14,ASO45&gt;ATH14),ATH14-ASM45,0)))),0)),0)</f>
        <v>　</v>
      </c>
      <c r="ATH45" s="663"/>
      <c r="ATI45" s="664"/>
      <c r="ATJ45" s="662" t="str">
        <f>IFERROR(IF(OR(ASL45="日",ASL45="祝",ASL45=0,ASQ45=0),"　",MAX(IF(AND(ASQ45&gt;ATM14,ASS45&gt;ATK14),0,IF(AND(ASQ45&lt;=ATM14,ASQ45&gt;ATJ14,ASS45&gt;ATK14),ATM14-ASQ45,IF(AND(ASQ45&lt;=ATM14,ASQ45&lt;=ATJ14,ASS45&gt;ATK14),ATM14-ATJ14,IF(AND(ASQ45&gt;ATJ14,ASS45&lt;=ATK14),ASS45-ASQ45,IF(AND(ASQ45&lt;=ATJ14,ASS45&lt;=ATK14),ASS45-ATJ14,0))))),0)),0)</f>
        <v>　</v>
      </c>
      <c r="ATK45" s="663"/>
      <c r="ATL45" s="664"/>
      <c r="ATM45" s="662" t="str">
        <f>IFERROR(IF(OR(ASL45="日",ASL45="祝",ASL45=0,ASQ45=0),"　",MAX(IF(AND(ASQ45&lt;=ATM14,ASS45&gt;ATN14),ATN14-ATM14,IF(ASS45&lt;=ATN14,0,IF(AND(ASQ45&gt;ATM14,ASS45&gt;ATN14),ATN14-ASQ45,0))),0)),0)</f>
        <v>　</v>
      </c>
      <c r="ATN45" s="663"/>
      <c r="ATO45" s="664"/>
      <c r="ATP45" s="662" t="str">
        <f t="shared" si="20"/>
        <v>　</v>
      </c>
      <c r="ATQ45" s="663"/>
      <c r="ATR45" s="664"/>
      <c r="ATS45" s="665" t="str">
        <f>IF(ATV45="×",TIME(0,0,0),IF(AUF4="非常勤",ASU45,ATG45))</f>
        <v>　</v>
      </c>
      <c r="ATT45" s="666"/>
      <c r="ATU45" s="667"/>
      <c r="ATV45" s="265"/>
      <c r="ATW45" s="665" t="str">
        <f>IF(ATZ45="×",TIME(0,0,0),IF(AUF4="非常勤",ASX45,ATJ45))</f>
        <v>　</v>
      </c>
      <c r="ATX45" s="666"/>
      <c r="ATY45" s="667"/>
      <c r="ATZ45" s="265"/>
      <c r="AUA45" s="665" t="str">
        <f>IF(AUD45="×",TIME(0,0,0),IF(AUF4="非常勤",ATA45,ATM45))</f>
        <v>　</v>
      </c>
      <c r="AUB45" s="666"/>
      <c r="AUC45" s="667"/>
      <c r="AUD45" s="265"/>
      <c r="AUE45" s="665" t="str">
        <f>IF(AUH45="×",TIME(0,0,0),IF(AUF4="非常勤",ATD45,ATP45))</f>
        <v>　</v>
      </c>
      <c r="AUF45" s="666"/>
      <c r="AUG45" s="667"/>
      <c r="AUH45" s="265"/>
      <c r="AUI45" s="720"/>
      <c r="AUJ45" s="720"/>
      <c r="AUK45" s="668"/>
      <c r="AUL45" s="670"/>
      <c r="AUM45" s="669"/>
      <c r="AUN45" s="671"/>
      <c r="AUO45" s="672"/>
      <c r="AUP45" s="672"/>
      <c r="AUQ45" s="673"/>
      <c r="AUR45" s="263">
        <f>'別表_個別勤務状況（1～60）'!$A$45</f>
        <v>31</v>
      </c>
      <c r="AUS45" s="264" t="str">
        <f>'別表_個別勤務状況（1～60）'!$B$45</f>
        <v>土</v>
      </c>
      <c r="AUT45" s="660"/>
      <c r="AUU45" s="661"/>
      <c r="AUV45" s="660"/>
      <c r="AUW45" s="661"/>
      <c r="AUX45" s="660"/>
      <c r="AUY45" s="661"/>
      <c r="AUZ45" s="660"/>
      <c r="AVA45" s="661"/>
      <c r="AVB45" s="662" t="str">
        <f>IFERROR(IF(OR(AUS45="日",AUS45="祝",AUS45=0,AUT45=""),"　",MAX(IF(AND(AUT45&lt;=AVB14,AUV45&gt;AVC14),AVC14-AVB14,IF(AND(AUT45&gt;AVB14,AUV45&lt;=AVC14),AUV45-AUT45,IF(AND(AUT45&lt;=AVB14,AUV45&lt;=AVC14),AUV45-AVB14,IF(AND(AUT45&gt;AVB14,AUV45&gt;AVC14),AVC14-AUT45,0)))),0)),0)</f>
        <v>　</v>
      </c>
      <c r="AVC45" s="663"/>
      <c r="AVD45" s="664"/>
      <c r="AVE45" s="662" t="str">
        <f>IFERROR(IF(OR(AUS45="日",AUS45="祝",AUS45=0,AUX45=""),"　",MAX(IF(AND(AUX45&gt;AVH14,AUZ45&gt;AVF14),0,IF(AND(AUX45&lt;=AVH14,AUX45&gt;AVE14,AUZ45&gt;AVF14),AVH14-AUX45,IF(AND(AUX45&lt;=AVH14,AUX45&lt;=AVE14,AUZ45&gt;AVF14),AVH14-AVE14,IF(AND(AUX45&gt;AVE14,AUZ45&lt;=AVF14),AUZ45-AUX45,IF(AND(AUX45&lt;=AVE14,AUZ45&lt;=AVF14),AUZ45-AVE14,0))))),0)),0)</f>
        <v>　</v>
      </c>
      <c r="AVF45" s="663"/>
      <c r="AVG45" s="664"/>
      <c r="AVH45" s="662" t="str">
        <f>IFERROR(IF(OR(AUS45="日",AUS45="祝",AUS45=0,AUX45=0),"　",MAX(IF(AND(AUX45&lt;=AVH14,AUZ45&gt;AVI14),AVI14-AVH14,IF(AUZ45&lt;=AVI14,0,IF(AND(AUX45&gt;AVH14,AUZ45&gt;AVI14),AVI14-AUX45,0))),0)),0)</f>
        <v>　</v>
      </c>
      <c r="AVI45" s="663"/>
      <c r="AVJ45" s="664"/>
      <c r="AVK45" s="662" t="str">
        <f>IFERROR(IF(OR(AUS45="日",AUS45="祝",AUS45=0,AUX45=0),"　",MAX(IF(AUX45&gt;AVK14,AUZ45-AUX45,IF(AUX45&lt;=AVK14,AUZ45-AVK14,0)),0)),0)</f>
        <v>　</v>
      </c>
      <c r="AVL45" s="663"/>
      <c r="AVM45" s="664"/>
      <c r="AVN45" s="662" t="str">
        <f>IFERROR(IF(OR(AUS45="日",AUS45="祝",AUS45=0,AUT45=""),"　",MAX(IF(AND(AUT45&lt;=AVN14,AUV45&gt;AVO14),AVO14-AVN14,IF(AND(AUT45&gt;AVN14,AUV45&lt;=AVO14),AUV45-AUT45,IF(AND(AUT45&lt;=AVN14,AUV45&lt;=AVO14),AUV45-AVN14,IF(AND(AUT45&gt;AVN14,AUV45&gt;AVO14),AVO14-AUT45,0)))),0)),0)</f>
        <v>　</v>
      </c>
      <c r="AVO45" s="663"/>
      <c r="AVP45" s="664"/>
      <c r="AVQ45" s="662" t="str">
        <f>IFERROR(IF(OR(AUS45="日",AUS45="祝",AUS45=0,AUX45=0),"　",MAX(IF(AND(AUX45&gt;AVT14,AUZ45&gt;AVR14),0,IF(AND(AUX45&lt;=AVT14,AUX45&gt;AVQ14,AUZ45&gt;AVR14),AVT14-AUX45,IF(AND(AUX45&lt;=AVT14,AUX45&lt;=AVQ14,AUZ45&gt;AVR14),AVT14-AVQ14,IF(AND(AUX45&gt;AVQ14,AUZ45&lt;=AVR14),AUZ45-AUX45,IF(AND(AUX45&lt;=AVQ14,AUZ45&lt;=AVR14),AUZ45-AVQ14,0))))),0)),0)</f>
        <v>　</v>
      </c>
      <c r="AVR45" s="663"/>
      <c r="AVS45" s="664"/>
      <c r="AVT45" s="662" t="str">
        <f>IFERROR(IF(OR(AUS45="日",AUS45="祝",AUS45=0,AUX45=0),"　",MAX(IF(AND(AUX45&lt;=AVT14,AUZ45&gt;AVU14),AVU14-AVT14,IF(AUZ45&lt;=AVU14,0,IF(AND(AUX45&gt;AVT14,AUZ45&gt;AVU14),AVU14-AUX45,0))),0)),0)</f>
        <v>　</v>
      </c>
      <c r="AVU45" s="663"/>
      <c r="AVV45" s="664"/>
      <c r="AVW45" s="662" t="str">
        <f t="shared" si="21"/>
        <v>　</v>
      </c>
      <c r="AVX45" s="663"/>
      <c r="AVY45" s="664"/>
      <c r="AVZ45" s="665" t="str">
        <f>IF(AWC45="×",TIME(0,0,0),IF(AWM4="非常勤",AVB45,AVN45))</f>
        <v>　</v>
      </c>
      <c r="AWA45" s="666"/>
      <c r="AWB45" s="667"/>
      <c r="AWC45" s="265"/>
      <c r="AWD45" s="665" t="str">
        <f>IF(AWG45="×",TIME(0,0,0),IF(AWM4="非常勤",AVE45,AVQ45))</f>
        <v>　</v>
      </c>
      <c r="AWE45" s="666"/>
      <c r="AWF45" s="667"/>
      <c r="AWG45" s="265"/>
      <c r="AWH45" s="665" t="str">
        <f>IF(AWK45="×",TIME(0,0,0),IF(AWM4="非常勤",AVH45,AVT45))</f>
        <v>　</v>
      </c>
      <c r="AWI45" s="666"/>
      <c r="AWJ45" s="667"/>
      <c r="AWK45" s="265"/>
      <c r="AWL45" s="665" t="str">
        <f>IF(AWO45="×",TIME(0,0,0),IF(AWM4="非常勤",AVK45,AVW45))</f>
        <v>　</v>
      </c>
      <c r="AWM45" s="666"/>
      <c r="AWN45" s="667"/>
      <c r="AWO45" s="265"/>
      <c r="AWP45" s="720"/>
      <c r="AWQ45" s="720"/>
      <c r="AWR45" s="668"/>
      <c r="AWS45" s="670"/>
      <c r="AWT45" s="669"/>
      <c r="AWU45" s="671"/>
      <c r="AWV45" s="672"/>
      <c r="AWW45" s="672"/>
      <c r="AWX45" s="673"/>
      <c r="AWY45" s="263">
        <f>'別表_個別勤務状況（1～60）'!$A$45</f>
        <v>31</v>
      </c>
      <c r="AWZ45" s="264" t="str">
        <f>'別表_個別勤務状況（1～60）'!$B$45</f>
        <v>土</v>
      </c>
      <c r="AXA45" s="660"/>
      <c r="AXB45" s="661"/>
      <c r="AXC45" s="660"/>
      <c r="AXD45" s="661"/>
      <c r="AXE45" s="660"/>
      <c r="AXF45" s="661"/>
      <c r="AXG45" s="660"/>
      <c r="AXH45" s="661"/>
      <c r="AXI45" s="662" t="str">
        <f>IFERROR(IF(OR(AWZ45="日",AWZ45="祝",AWZ45=0,AXA45=""),"　",MAX(IF(AND(AXA45&lt;=AXI14,AXC45&gt;AXJ14),AXJ14-AXI14,IF(AND(AXA45&gt;AXI14,AXC45&lt;=AXJ14),AXC45-AXA45,IF(AND(AXA45&lt;=AXI14,AXC45&lt;=AXJ14),AXC45-AXI14,IF(AND(AXA45&gt;AXI14,AXC45&gt;AXJ14),AXJ14-AXA45,0)))),0)),0)</f>
        <v>　</v>
      </c>
      <c r="AXJ45" s="663"/>
      <c r="AXK45" s="664"/>
      <c r="AXL45" s="662" t="str">
        <f>IFERROR(IF(OR(AWZ45="日",AWZ45="祝",AWZ45=0,AXE45=""),"　",MAX(IF(AND(AXE45&gt;AXO14,AXG45&gt;AXM14),0,IF(AND(AXE45&lt;=AXO14,AXE45&gt;AXL14,AXG45&gt;AXM14),AXO14-AXE45,IF(AND(AXE45&lt;=AXO14,AXE45&lt;=AXL14,AXG45&gt;AXM14),AXO14-AXL14,IF(AND(AXE45&gt;AXL14,AXG45&lt;=AXM14),AXG45-AXE45,IF(AND(AXE45&lt;=AXL14,AXG45&lt;=AXM14),AXG45-AXL14,0))))),0)),0)</f>
        <v>　</v>
      </c>
      <c r="AXM45" s="663"/>
      <c r="AXN45" s="664"/>
      <c r="AXO45" s="662" t="str">
        <f>IFERROR(IF(OR(AWZ45="日",AWZ45="祝",AWZ45=0,AXE45=0),"　",MAX(IF(AND(AXE45&lt;=AXO14,AXG45&gt;AXP14),AXP14-AXO14,IF(AXG45&lt;=AXP14,0,IF(AND(AXE45&gt;AXO14,AXG45&gt;AXP14),AXP14-AXE45,0))),0)),0)</f>
        <v>　</v>
      </c>
      <c r="AXP45" s="663"/>
      <c r="AXQ45" s="664"/>
      <c r="AXR45" s="662" t="str">
        <f>IFERROR(IF(OR(AWZ45="日",AWZ45="祝",AWZ45=0,AXE45=0),"　",MAX(IF(AXE45&gt;AXR14,AXG45-AXE45,IF(AXE45&lt;=AXR14,AXG45-AXR14,0)),0)),0)</f>
        <v>　</v>
      </c>
      <c r="AXS45" s="663"/>
      <c r="AXT45" s="664"/>
      <c r="AXU45" s="662" t="str">
        <f>IFERROR(IF(OR(AWZ45="日",AWZ45="祝",AWZ45=0,AXA45=""),"　",MAX(IF(AND(AXA45&lt;=AXU14,AXC45&gt;AXV14),AXV14-AXU14,IF(AND(AXA45&gt;AXU14,AXC45&lt;=AXV14),AXC45-AXA45,IF(AND(AXA45&lt;=AXU14,AXC45&lt;=AXV14),AXC45-AXU14,IF(AND(AXA45&gt;AXU14,AXC45&gt;AXV14),AXV14-AXA45,0)))),0)),0)</f>
        <v>　</v>
      </c>
      <c r="AXV45" s="663"/>
      <c r="AXW45" s="664"/>
      <c r="AXX45" s="662" t="str">
        <f>IFERROR(IF(OR(AWZ45="日",AWZ45="祝",AWZ45=0,AXE45=0),"　",MAX(IF(AND(AXE45&gt;AYA14,AXG45&gt;AXY14),0,IF(AND(AXE45&lt;=AYA14,AXE45&gt;AXX14,AXG45&gt;AXY14),AYA14-AXE45,IF(AND(AXE45&lt;=AYA14,AXE45&lt;=AXX14,AXG45&gt;AXY14),AYA14-AXX14,IF(AND(AXE45&gt;AXX14,AXG45&lt;=AXY14),AXG45-AXE45,IF(AND(AXE45&lt;=AXX14,AXG45&lt;=AXY14),AXG45-AXX14,0))))),0)),0)</f>
        <v>　</v>
      </c>
      <c r="AXY45" s="663"/>
      <c r="AXZ45" s="664"/>
      <c r="AYA45" s="662" t="str">
        <f>IFERROR(IF(OR(AWZ45="日",AWZ45="祝",AWZ45=0,AXE45=0),"　",MAX(IF(AND(AXE45&lt;=AYA14,AXG45&gt;AYB14),AYB14-AYA14,IF(AXG45&lt;=AYB14,0,IF(AND(AXE45&gt;AYA14,AXG45&gt;AYB14),AYB14-AXE45,0))),0)),0)</f>
        <v>　</v>
      </c>
      <c r="AYB45" s="663"/>
      <c r="AYC45" s="664"/>
      <c r="AYD45" s="662" t="str">
        <f t="shared" si="22"/>
        <v>　</v>
      </c>
      <c r="AYE45" s="663"/>
      <c r="AYF45" s="664"/>
      <c r="AYG45" s="665" t="str">
        <f>IF(AYJ45="×",TIME(0,0,0),IF(AYT4="非常勤",AXI45,AXU45))</f>
        <v>　</v>
      </c>
      <c r="AYH45" s="666"/>
      <c r="AYI45" s="667"/>
      <c r="AYJ45" s="265"/>
      <c r="AYK45" s="665" t="str">
        <f>IF(AYN45="×",TIME(0,0,0),IF(AYT4="非常勤",AXL45,AXX45))</f>
        <v>　</v>
      </c>
      <c r="AYL45" s="666"/>
      <c r="AYM45" s="667"/>
      <c r="AYN45" s="265"/>
      <c r="AYO45" s="665" t="str">
        <f>IF(AYR45="×",TIME(0,0,0),IF(AYT4="非常勤",AXO45,AYA45))</f>
        <v>　</v>
      </c>
      <c r="AYP45" s="666"/>
      <c r="AYQ45" s="667"/>
      <c r="AYR45" s="265"/>
      <c r="AYS45" s="665" t="str">
        <f>IF(AYV45="×",TIME(0,0,0),IF(AYT4="非常勤",AXR45,AYD45))</f>
        <v>　</v>
      </c>
      <c r="AYT45" s="666"/>
      <c r="AYU45" s="667"/>
      <c r="AYV45" s="265"/>
      <c r="AYW45" s="720"/>
      <c r="AYX45" s="720"/>
      <c r="AYY45" s="668"/>
      <c r="AYZ45" s="670"/>
      <c r="AZA45" s="669"/>
      <c r="AZB45" s="671"/>
      <c r="AZC45" s="672"/>
      <c r="AZD45" s="672"/>
      <c r="AZE45" s="673"/>
      <c r="AZF45" s="263">
        <f>'別表_個別勤務状況（1～60）'!$A$45</f>
        <v>31</v>
      </c>
      <c r="AZG45" s="264" t="str">
        <f>'別表_個別勤務状況（1～60）'!$B$45</f>
        <v>土</v>
      </c>
      <c r="AZH45" s="660"/>
      <c r="AZI45" s="661"/>
      <c r="AZJ45" s="660"/>
      <c r="AZK45" s="661"/>
      <c r="AZL45" s="660"/>
      <c r="AZM45" s="661"/>
      <c r="AZN45" s="660"/>
      <c r="AZO45" s="661"/>
      <c r="AZP45" s="662" t="str">
        <f>IFERROR(IF(OR(AZG45="日",AZG45="祝",AZG45=0,AZH45=""),"　",MAX(IF(AND(AZH45&lt;=AZP14,AZJ45&gt;AZQ14),AZQ14-AZP14,IF(AND(AZH45&gt;AZP14,AZJ45&lt;=AZQ14),AZJ45-AZH45,IF(AND(AZH45&lt;=AZP14,AZJ45&lt;=AZQ14),AZJ45-AZP14,IF(AND(AZH45&gt;AZP14,AZJ45&gt;AZQ14),AZQ14-AZH45,0)))),0)),0)</f>
        <v>　</v>
      </c>
      <c r="AZQ45" s="663"/>
      <c r="AZR45" s="664"/>
      <c r="AZS45" s="662" t="str">
        <f>IFERROR(IF(OR(AZG45="日",AZG45="祝",AZG45=0,AZL45=""),"　",MAX(IF(AND(AZL45&gt;AZV14,AZN45&gt;AZT14),0,IF(AND(AZL45&lt;=AZV14,AZL45&gt;AZS14,AZN45&gt;AZT14),AZV14-AZL45,IF(AND(AZL45&lt;=AZV14,AZL45&lt;=AZS14,AZN45&gt;AZT14),AZV14-AZS14,IF(AND(AZL45&gt;AZS14,AZN45&lt;=AZT14),AZN45-AZL45,IF(AND(AZL45&lt;=AZS14,AZN45&lt;=AZT14),AZN45-AZS14,0))))),0)),0)</f>
        <v>　</v>
      </c>
      <c r="AZT45" s="663"/>
      <c r="AZU45" s="664"/>
      <c r="AZV45" s="662" t="str">
        <f>IFERROR(IF(OR(AZG45="日",AZG45="祝",AZG45=0,AZL45=0),"　",MAX(IF(AND(AZL45&lt;=AZV14,AZN45&gt;AZW14),AZW14-AZV14,IF(AZN45&lt;=AZW14,0,IF(AND(AZL45&gt;AZV14,AZN45&gt;AZW14),AZW14-AZL45,0))),0)),0)</f>
        <v>　</v>
      </c>
      <c r="AZW45" s="663"/>
      <c r="AZX45" s="664"/>
      <c r="AZY45" s="662" t="str">
        <f>IFERROR(IF(OR(AZG45="日",AZG45="祝",AZG45=0,AZL45=0),"　",MAX(IF(AZL45&gt;AZY14,AZN45-AZL45,IF(AZL45&lt;=AZY14,AZN45-AZY14,0)),0)),0)</f>
        <v>　</v>
      </c>
      <c r="AZZ45" s="663"/>
      <c r="BAA45" s="664"/>
      <c r="BAB45" s="662" t="str">
        <f>IFERROR(IF(OR(AZG45="日",AZG45="祝",AZG45=0,AZH45=""),"　",MAX(IF(AND(AZH45&lt;=BAB14,AZJ45&gt;BAC14),BAC14-BAB14,IF(AND(AZH45&gt;BAB14,AZJ45&lt;=BAC14),AZJ45-AZH45,IF(AND(AZH45&lt;=BAB14,AZJ45&lt;=BAC14),AZJ45-BAB14,IF(AND(AZH45&gt;BAB14,AZJ45&gt;BAC14),BAC14-AZH45,0)))),0)),0)</f>
        <v>　</v>
      </c>
      <c r="BAC45" s="663"/>
      <c r="BAD45" s="664"/>
      <c r="BAE45" s="662" t="str">
        <f>IFERROR(IF(OR(AZG45="日",AZG45="祝",AZG45=0,AZL45=0),"　",MAX(IF(AND(AZL45&gt;BAH14,AZN45&gt;BAF14),0,IF(AND(AZL45&lt;=BAH14,AZL45&gt;BAE14,AZN45&gt;BAF14),BAH14-AZL45,IF(AND(AZL45&lt;=BAH14,AZL45&lt;=BAE14,AZN45&gt;BAF14),BAH14-BAE14,IF(AND(AZL45&gt;BAE14,AZN45&lt;=BAF14),AZN45-AZL45,IF(AND(AZL45&lt;=BAE14,AZN45&lt;=BAF14),AZN45-BAE14,0))))),0)),0)</f>
        <v>　</v>
      </c>
      <c r="BAF45" s="663"/>
      <c r="BAG45" s="664"/>
      <c r="BAH45" s="662" t="str">
        <f>IFERROR(IF(OR(AZG45="日",AZG45="祝",AZG45=0,AZL45=0),"　",MAX(IF(AND(AZL45&lt;=BAH14,AZN45&gt;BAI14),BAI14-BAH14,IF(AZN45&lt;=BAI14,0,IF(AND(AZL45&gt;BAH14,AZN45&gt;BAI14),BAI14-AZL45,0))),0)),0)</f>
        <v>　</v>
      </c>
      <c r="BAI45" s="663"/>
      <c r="BAJ45" s="664"/>
      <c r="BAK45" s="662" t="str">
        <f t="shared" si="23"/>
        <v>　</v>
      </c>
      <c r="BAL45" s="663"/>
      <c r="BAM45" s="664"/>
      <c r="BAN45" s="665" t="str">
        <f>IF(BAQ45="×",TIME(0,0,0),IF(BBA4="非常勤",AZP45,BAB45))</f>
        <v>　</v>
      </c>
      <c r="BAO45" s="666"/>
      <c r="BAP45" s="667"/>
      <c r="BAQ45" s="265"/>
      <c r="BAR45" s="665" t="str">
        <f>IF(BAU45="×",TIME(0,0,0),IF(BBA4="非常勤",AZS45,BAE45))</f>
        <v>　</v>
      </c>
      <c r="BAS45" s="666"/>
      <c r="BAT45" s="667"/>
      <c r="BAU45" s="265"/>
      <c r="BAV45" s="665" t="str">
        <f>IF(BAY45="×",TIME(0,0,0),IF(BBA4="非常勤",AZV45,BAH45))</f>
        <v>　</v>
      </c>
      <c r="BAW45" s="666"/>
      <c r="BAX45" s="667"/>
      <c r="BAY45" s="265"/>
      <c r="BAZ45" s="665" t="str">
        <f>IF(BBC45="×",TIME(0,0,0),IF(BBA4="非常勤",AZY45,BAK45))</f>
        <v>　</v>
      </c>
      <c r="BBA45" s="666"/>
      <c r="BBB45" s="667"/>
      <c r="BBC45" s="265"/>
      <c r="BBD45" s="720"/>
      <c r="BBE45" s="720"/>
      <c r="BBF45" s="668"/>
      <c r="BBG45" s="670"/>
      <c r="BBH45" s="669"/>
      <c r="BBI45" s="671"/>
      <c r="BBJ45" s="672"/>
      <c r="BBK45" s="672"/>
      <c r="BBL45" s="673"/>
      <c r="BBM45" s="263">
        <f>'別表_個別勤務状況（1～60）'!$A$45</f>
        <v>31</v>
      </c>
      <c r="BBN45" s="264" t="str">
        <f>'別表_個別勤務状況（1～60）'!$B$45</f>
        <v>土</v>
      </c>
      <c r="BBO45" s="660"/>
      <c r="BBP45" s="661"/>
      <c r="BBQ45" s="660"/>
      <c r="BBR45" s="661"/>
      <c r="BBS45" s="660"/>
      <c r="BBT45" s="661"/>
      <c r="BBU45" s="660"/>
      <c r="BBV45" s="661"/>
      <c r="BBW45" s="662" t="str">
        <f>IFERROR(IF(OR(BBN45="日",BBN45="祝",BBN45=0,BBO45=""),"　",MAX(IF(AND(BBO45&lt;=BBW14,BBQ45&gt;BBX14),BBX14-BBW14,IF(AND(BBO45&gt;BBW14,BBQ45&lt;=BBX14),BBQ45-BBO45,IF(AND(BBO45&lt;=BBW14,BBQ45&lt;=BBX14),BBQ45-BBW14,IF(AND(BBO45&gt;BBW14,BBQ45&gt;BBX14),BBX14-BBO45,0)))),0)),0)</f>
        <v>　</v>
      </c>
      <c r="BBX45" s="663"/>
      <c r="BBY45" s="664"/>
      <c r="BBZ45" s="662" t="str">
        <f>IFERROR(IF(OR(BBN45="日",BBN45="祝",BBN45=0,BBS45=""),"　",MAX(IF(AND(BBS45&gt;BCC14,BBU45&gt;BCA14),0,IF(AND(BBS45&lt;=BCC14,BBS45&gt;BBZ14,BBU45&gt;BCA14),BCC14-BBS45,IF(AND(BBS45&lt;=BCC14,BBS45&lt;=BBZ14,BBU45&gt;BCA14),BCC14-BBZ14,IF(AND(BBS45&gt;BBZ14,BBU45&lt;=BCA14),BBU45-BBS45,IF(AND(BBS45&lt;=BBZ14,BBU45&lt;=BCA14),BBU45-BBZ14,0))))),0)),0)</f>
        <v>　</v>
      </c>
      <c r="BCA45" s="663"/>
      <c r="BCB45" s="664"/>
      <c r="BCC45" s="662" t="str">
        <f>IFERROR(IF(OR(BBN45="日",BBN45="祝",BBN45=0,BBS45=0),"　",MAX(IF(AND(BBS45&lt;=BCC14,BBU45&gt;BCD14),BCD14-BCC14,IF(BBU45&lt;=BCD14,0,IF(AND(BBS45&gt;BCC14,BBU45&gt;BCD14),BCD14-BBS45,0))),0)),0)</f>
        <v>　</v>
      </c>
      <c r="BCD45" s="663"/>
      <c r="BCE45" s="664"/>
      <c r="BCF45" s="662" t="str">
        <f>IFERROR(IF(OR(BBN45="日",BBN45="祝",BBN45=0,BBS45=0),"　",MAX(IF(BBS45&gt;BCF14,BBU45-BBS45,IF(BBS45&lt;=BCF14,BBU45-BCF14,0)),0)),0)</f>
        <v>　</v>
      </c>
      <c r="BCG45" s="663"/>
      <c r="BCH45" s="664"/>
      <c r="BCI45" s="662" t="str">
        <f>IFERROR(IF(OR(BBN45="日",BBN45="祝",BBN45=0,BBO45=""),"　",MAX(IF(AND(BBO45&lt;=BCI14,BBQ45&gt;BCJ14),BCJ14-BCI14,IF(AND(BBO45&gt;BCI14,BBQ45&lt;=BCJ14),BBQ45-BBO45,IF(AND(BBO45&lt;=BCI14,BBQ45&lt;=BCJ14),BBQ45-BCI14,IF(AND(BBO45&gt;BCI14,BBQ45&gt;BCJ14),BCJ14-BBO45,0)))),0)),0)</f>
        <v>　</v>
      </c>
      <c r="BCJ45" s="663"/>
      <c r="BCK45" s="664"/>
      <c r="BCL45" s="662" t="str">
        <f>IFERROR(IF(OR(BBN45="日",BBN45="祝",BBN45=0,BBS45=0),"　",MAX(IF(AND(BBS45&gt;BCO14,BBU45&gt;BCM14),0,IF(AND(BBS45&lt;=BCO14,BBS45&gt;BCL14,BBU45&gt;BCM14),BCO14-BBS45,IF(AND(BBS45&lt;=BCO14,BBS45&lt;=BCL14,BBU45&gt;BCM14),BCO14-BCL14,IF(AND(BBS45&gt;BCL14,BBU45&lt;=BCM14),BBU45-BBS45,IF(AND(BBS45&lt;=BCL14,BBU45&lt;=BCM14),BBU45-BCL14,0))))),0)),0)</f>
        <v>　</v>
      </c>
      <c r="BCM45" s="663"/>
      <c r="BCN45" s="664"/>
      <c r="BCO45" s="662" t="str">
        <f>IFERROR(IF(OR(BBN45="日",BBN45="祝",BBN45=0,BBS45=0),"　",MAX(IF(AND(BBS45&lt;=BCO14,BBU45&gt;BCP14),BCP14-BCO14,IF(BBU45&lt;=BCP14,0,IF(AND(BBS45&gt;BCO14,BBU45&gt;BCP14),BCP14-BBS45,0))),0)),0)</f>
        <v>　</v>
      </c>
      <c r="BCP45" s="663"/>
      <c r="BCQ45" s="664"/>
      <c r="BCR45" s="662" t="str">
        <f t="shared" si="24"/>
        <v>　</v>
      </c>
      <c r="BCS45" s="663"/>
      <c r="BCT45" s="664"/>
      <c r="BCU45" s="665" t="str">
        <f>IF(BCX45="×",TIME(0,0,0),IF(BDH4="非常勤",BBW45,BCI45))</f>
        <v>　</v>
      </c>
      <c r="BCV45" s="666"/>
      <c r="BCW45" s="667"/>
      <c r="BCX45" s="265"/>
      <c r="BCY45" s="665" t="str">
        <f>IF(BDB45="×",TIME(0,0,0),IF(BDH4="非常勤",BBZ45,BCL45))</f>
        <v>　</v>
      </c>
      <c r="BCZ45" s="666"/>
      <c r="BDA45" s="667"/>
      <c r="BDB45" s="265"/>
      <c r="BDC45" s="665" t="str">
        <f>IF(BDF45="×",TIME(0,0,0),IF(BDH4="非常勤",BCC45,BCO45))</f>
        <v>　</v>
      </c>
      <c r="BDD45" s="666"/>
      <c r="BDE45" s="667"/>
      <c r="BDF45" s="265"/>
      <c r="BDG45" s="665" t="str">
        <f>IF(BDJ45="×",TIME(0,0,0),IF(BDH4="非常勤",BCF45,BCR45))</f>
        <v>　</v>
      </c>
      <c r="BDH45" s="666"/>
      <c r="BDI45" s="667"/>
      <c r="BDJ45" s="265"/>
      <c r="BDK45" s="720"/>
      <c r="BDL45" s="720"/>
      <c r="BDM45" s="668"/>
      <c r="BDN45" s="670"/>
      <c r="BDO45" s="669"/>
      <c r="BDP45" s="671"/>
      <c r="BDQ45" s="672"/>
      <c r="BDR45" s="672"/>
      <c r="BDS45" s="673"/>
      <c r="BDT45" s="263">
        <f>'別表_個別勤務状況（1～60）'!$A$45</f>
        <v>31</v>
      </c>
      <c r="BDU45" s="264" t="str">
        <f>'別表_個別勤務状況（1～60）'!$B$45</f>
        <v>土</v>
      </c>
      <c r="BDV45" s="660"/>
      <c r="BDW45" s="661"/>
      <c r="BDX45" s="660"/>
      <c r="BDY45" s="661"/>
      <c r="BDZ45" s="660"/>
      <c r="BEA45" s="661"/>
      <c r="BEB45" s="660"/>
      <c r="BEC45" s="661"/>
      <c r="BED45" s="662" t="str">
        <f>IFERROR(IF(OR(BDU45="日",BDU45="祝",BDU45=0,BDV45=""),"　",MAX(IF(AND(BDV45&lt;=BED14,BDX45&gt;BEE14),BEE14-BED14,IF(AND(BDV45&gt;BED14,BDX45&lt;=BEE14),BDX45-BDV45,IF(AND(BDV45&lt;=BED14,BDX45&lt;=BEE14),BDX45-BED14,IF(AND(BDV45&gt;BED14,BDX45&gt;BEE14),BEE14-BDV45,0)))),0)),0)</f>
        <v>　</v>
      </c>
      <c r="BEE45" s="663"/>
      <c r="BEF45" s="664"/>
      <c r="BEG45" s="662" t="str">
        <f>IFERROR(IF(OR(BDU45="日",BDU45="祝",BDU45=0,BDZ45=""),"　",MAX(IF(AND(BDZ45&gt;BEJ14,BEB45&gt;BEH14),0,IF(AND(BDZ45&lt;=BEJ14,BDZ45&gt;BEG14,BEB45&gt;BEH14),BEJ14-BDZ45,IF(AND(BDZ45&lt;=BEJ14,BDZ45&lt;=BEG14,BEB45&gt;BEH14),BEJ14-BEG14,IF(AND(BDZ45&gt;BEG14,BEB45&lt;=BEH14),BEB45-BDZ45,IF(AND(BDZ45&lt;=BEG14,BEB45&lt;=BEH14),BEB45-BEG14,0))))),0)),0)</f>
        <v>　</v>
      </c>
      <c r="BEH45" s="663"/>
      <c r="BEI45" s="664"/>
      <c r="BEJ45" s="662" t="str">
        <f>IFERROR(IF(OR(BDU45="日",BDU45="祝",BDU45=0,BDZ45=0),"　",MAX(IF(AND(BDZ45&lt;=BEJ14,BEB45&gt;BEK14),BEK14-BEJ14,IF(BEB45&lt;=BEK14,0,IF(AND(BDZ45&gt;BEJ14,BEB45&gt;BEK14),BEK14-BDZ45,0))),0)),0)</f>
        <v>　</v>
      </c>
      <c r="BEK45" s="663"/>
      <c r="BEL45" s="664"/>
      <c r="BEM45" s="662" t="str">
        <f>IFERROR(IF(OR(BDU45="日",BDU45="祝",BDU45=0,BDZ45=0),"　",MAX(IF(BDZ45&gt;BEM14,BEB45-BDZ45,IF(BDZ45&lt;=BEM14,BEB45-BEM14,0)),0)),0)</f>
        <v>　</v>
      </c>
      <c r="BEN45" s="663"/>
      <c r="BEO45" s="664"/>
      <c r="BEP45" s="662" t="str">
        <f>IFERROR(IF(OR(BDU45="日",BDU45="祝",BDU45=0,BDV45=""),"　",MAX(IF(AND(BDV45&lt;=BEP14,BDX45&gt;BEQ14),BEQ14-BEP14,IF(AND(BDV45&gt;BEP14,BDX45&lt;=BEQ14),BDX45-BDV45,IF(AND(BDV45&lt;=BEP14,BDX45&lt;=BEQ14),BDX45-BEP14,IF(AND(BDV45&gt;BEP14,BDX45&gt;BEQ14),BEQ14-BDV45,0)))),0)),0)</f>
        <v>　</v>
      </c>
      <c r="BEQ45" s="663"/>
      <c r="BER45" s="664"/>
      <c r="BES45" s="662" t="str">
        <f>IFERROR(IF(OR(BDU45="日",BDU45="祝",BDU45=0,BDZ45=0),"　",MAX(IF(AND(BDZ45&gt;BEV14,BEB45&gt;BET14),0,IF(AND(BDZ45&lt;=BEV14,BDZ45&gt;BES14,BEB45&gt;BET14),BEV14-BDZ45,IF(AND(BDZ45&lt;=BEV14,BDZ45&lt;=BES14,BEB45&gt;BET14),BEV14-BES14,IF(AND(BDZ45&gt;BES14,BEB45&lt;=BET14),BEB45-BDZ45,IF(AND(BDZ45&lt;=BES14,BEB45&lt;=BET14),BEB45-BES14,0))))),0)),0)</f>
        <v>　</v>
      </c>
      <c r="BET45" s="663"/>
      <c r="BEU45" s="664"/>
      <c r="BEV45" s="662" t="str">
        <f>IFERROR(IF(OR(BDU45="日",BDU45="祝",BDU45=0,BDZ45=0),"　",MAX(IF(AND(BDZ45&lt;=BEV14,BEB45&gt;BEW14),BEW14-BEV14,IF(BEB45&lt;=BEW14,0,IF(AND(BDZ45&gt;BEV14,BEB45&gt;BEW14),BEW14-BDZ45,0))),0)),0)</f>
        <v>　</v>
      </c>
      <c r="BEW45" s="663"/>
      <c r="BEX45" s="664"/>
      <c r="BEY45" s="662" t="str">
        <f t="shared" si="25"/>
        <v>　</v>
      </c>
      <c r="BEZ45" s="663"/>
      <c r="BFA45" s="664"/>
      <c r="BFB45" s="665" t="str">
        <f>IF(BFE45="×",TIME(0,0,0),IF(BFO4="非常勤",BED45,BEP45))</f>
        <v>　</v>
      </c>
      <c r="BFC45" s="666"/>
      <c r="BFD45" s="667"/>
      <c r="BFE45" s="265"/>
      <c r="BFF45" s="665" t="str">
        <f>IF(BFI45="×",TIME(0,0,0),IF(BFO4="非常勤",BEG45,BES45))</f>
        <v>　</v>
      </c>
      <c r="BFG45" s="666"/>
      <c r="BFH45" s="667"/>
      <c r="BFI45" s="265"/>
      <c r="BFJ45" s="665" t="str">
        <f>IF(BFM45="×",TIME(0,0,0),IF(BFO4="非常勤",BEJ45,BEV45))</f>
        <v>　</v>
      </c>
      <c r="BFK45" s="666"/>
      <c r="BFL45" s="667"/>
      <c r="BFM45" s="265"/>
      <c r="BFN45" s="665" t="str">
        <f>IF(BFQ45="×",TIME(0,0,0),IF(BFO4="非常勤",BEM45,BEY45))</f>
        <v>　</v>
      </c>
      <c r="BFO45" s="666"/>
      <c r="BFP45" s="667"/>
      <c r="BFQ45" s="265"/>
      <c r="BFR45" s="720"/>
      <c r="BFS45" s="720"/>
      <c r="BFT45" s="668"/>
      <c r="BFU45" s="670"/>
      <c r="BFV45" s="669"/>
      <c r="BFW45" s="671"/>
      <c r="BFX45" s="672"/>
      <c r="BFY45" s="672"/>
      <c r="BFZ45" s="673"/>
      <c r="BGA45" s="263">
        <f>'別表_個別勤務状況（1～60）'!$A$45</f>
        <v>31</v>
      </c>
      <c r="BGB45" s="264" t="str">
        <f>'別表_個別勤務状況（1～60）'!$B$45</f>
        <v>土</v>
      </c>
      <c r="BGC45" s="660"/>
      <c r="BGD45" s="661"/>
      <c r="BGE45" s="660"/>
      <c r="BGF45" s="661"/>
      <c r="BGG45" s="660"/>
      <c r="BGH45" s="661"/>
      <c r="BGI45" s="660"/>
      <c r="BGJ45" s="661"/>
      <c r="BGK45" s="662" t="str">
        <f>IFERROR(IF(OR(BGB45="日",BGB45="祝",BGB45=0,BGC45=""),"　",MAX(IF(AND(BGC45&lt;=BGK14,BGE45&gt;BGL14),BGL14-BGK14,IF(AND(BGC45&gt;BGK14,BGE45&lt;=BGL14),BGE45-BGC45,IF(AND(BGC45&lt;=BGK14,BGE45&lt;=BGL14),BGE45-BGK14,IF(AND(BGC45&gt;BGK14,BGE45&gt;BGL14),BGL14-BGC45,0)))),0)),0)</f>
        <v>　</v>
      </c>
      <c r="BGL45" s="663"/>
      <c r="BGM45" s="664"/>
      <c r="BGN45" s="662" t="str">
        <f>IFERROR(IF(OR(BGB45="日",BGB45="祝",BGB45=0,BGG45=""),"　",MAX(IF(AND(BGG45&gt;BGQ14,BGI45&gt;BGO14),0,IF(AND(BGG45&lt;=BGQ14,BGG45&gt;BGN14,BGI45&gt;BGO14),BGQ14-BGG45,IF(AND(BGG45&lt;=BGQ14,BGG45&lt;=BGN14,BGI45&gt;BGO14),BGQ14-BGN14,IF(AND(BGG45&gt;BGN14,BGI45&lt;=BGO14),BGI45-BGG45,IF(AND(BGG45&lt;=BGN14,BGI45&lt;=BGO14),BGI45-BGN14,0))))),0)),0)</f>
        <v>　</v>
      </c>
      <c r="BGO45" s="663"/>
      <c r="BGP45" s="664"/>
      <c r="BGQ45" s="662" t="str">
        <f>IFERROR(IF(OR(BGB45="日",BGB45="祝",BGB45=0,BGG45=0),"　",MAX(IF(AND(BGG45&lt;=BGQ14,BGI45&gt;BGR14),BGR14-BGQ14,IF(BGI45&lt;=BGR14,0,IF(AND(BGG45&gt;BGQ14,BGI45&gt;BGR14),BGR14-BGG45,0))),0)),0)</f>
        <v>　</v>
      </c>
      <c r="BGR45" s="663"/>
      <c r="BGS45" s="664"/>
      <c r="BGT45" s="662" t="str">
        <f>IFERROR(IF(OR(BGB45="日",BGB45="祝",BGB45=0,BGG45=0),"　",MAX(IF(BGG45&gt;BGT14,BGI45-BGG45,IF(BGG45&lt;=BGT14,BGI45-BGT14,0)),0)),0)</f>
        <v>　</v>
      </c>
      <c r="BGU45" s="663"/>
      <c r="BGV45" s="664"/>
      <c r="BGW45" s="662" t="str">
        <f>IFERROR(IF(OR(BGB45="日",BGB45="祝",BGB45=0,BGC45=""),"　",MAX(IF(AND(BGC45&lt;=BGW14,BGE45&gt;BGX14),BGX14-BGW14,IF(AND(BGC45&gt;BGW14,BGE45&lt;=BGX14),BGE45-BGC45,IF(AND(BGC45&lt;=BGW14,BGE45&lt;=BGX14),BGE45-BGW14,IF(AND(BGC45&gt;BGW14,BGE45&gt;BGX14),BGX14-BGC45,0)))),0)),0)</f>
        <v>　</v>
      </c>
      <c r="BGX45" s="663"/>
      <c r="BGY45" s="664"/>
      <c r="BGZ45" s="662" t="str">
        <f>IFERROR(IF(OR(BGB45="日",BGB45="祝",BGB45=0,BGG45=0),"　",MAX(IF(AND(BGG45&gt;BHC14,BGI45&gt;BHA14),0,IF(AND(BGG45&lt;=BHC14,BGG45&gt;BGZ14,BGI45&gt;BHA14),BHC14-BGG45,IF(AND(BGG45&lt;=BHC14,BGG45&lt;=BGZ14,BGI45&gt;BHA14),BHC14-BGZ14,IF(AND(BGG45&gt;BGZ14,BGI45&lt;=BHA14),BGI45-BGG45,IF(AND(BGG45&lt;=BGZ14,BGI45&lt;=BHA14),BGI45-BGZ14,0))))),0)),0)</f>
        <v>　</v>
      </c>
      <c r="BHA45" s="663"/>
      <c r="BHB45" s="664"/>
      <c r="BHC45" s="662" t="str">
        <f>IFERROR(IF(OR(BGB45="日",BGB45="祝",BGB45=0,BGG45=0),"　",MAX(IF(AND(BGG45&lt;=BHC14,BGI45&gt;BHD14),BHD14-BHC14,IF(BGI45&lt;=BHD14,0,IF(AND(BGG45&gt;BHC14,BGI45&gt;BHD14),BHD14-BGG45,0))),0)),0)</f>
        <v>　</v>
      </c>
      <c r="BHD45" s="663"/>
      <c r="BHE45" s="664"/>
      <c r="BHF45" s="662" t="str">
        <f t="shared" si="26"/>
        <v>　</v>
      </c>
      <c r="BHG45" s="663"/>
      <c r="BHH45" s="664"/>
      <c r="BHI45" s="665" t="str">
        <f>IF(BHL45="×",TIME(0,0,0),IF(BHV4="非常勤",BGK45,BGW45))</f>
        <v>　</v>
      </c>
      <c r="BHJ45" s="666"/>
      <c r="BHK45" s="667"/>
      <c r="BHL45" s="265"/>
      <c r="BHM45" s="665" t="str">
        <f>IF(BHP45="×",TIME(0,0,0),IF(BHV4="非常勤",BGN45,BGZ45))</f>
        <v>　</v>
      </c>
      <c r="BHN45" s="666"/>
      <c r="BHO45" s="667"/>
      <c r="BHP45" s="265"/>
      <c r="BHQ45" s="665" t="str">
        <f>IF(BHT45="×",TIME(0,0,0),IF(BHV4="非常勤",BGQ45,BHC45))</f>
        <v>　</v>
      </c>
      <c r="BHR45" s="666"/>
      <c r="BHS45" s="667"/>
      <c r="BHT45" s="265"/>
      <c r="BHU45" s="665" t="str">
        <f>IF(BHX45="×",TIME(0,0,0),IF(BHV4="非常勤",BGT45,BHF45))</f>
        <v>　</v>
      </c>
      <c r="BHV45" s="666"/>
      <c r="BHW45" s="667"/>
      <c r="BHX45" s="265"/>
      <c r="BHY45" s="720"/>
      <c r="BHZ45" s="720"/>
      <c r="BIA45" s="668"/>
      <c r="BIB45" s="670"/>
      <c r="BIC45" s="669"/>
      <c r="BID45" s="671"/>
      <c r="BIE45" s="672"/>
      <c r="BIF45" s="672"/>
      <c r="BIG45" s="673"/>
      <c r="BIH45" s="263">
        <f>'別表_個別勤務状況（1～60）'!$A$45</f>
        <v>31</v>
      </c>
      <c r="BII45" s="264" t="str">
        <f>'別表_個別勤務状況（1～60）'!$B$45</f>
        <v>土</v>
      </c>
      <c r="BIJ45" s="660"/>
      <c r="BIK45" s="661"/>
      <c r="BIL45" s="660"/>
      <c r="BIM45" s="661"/>
      <c r="BIN45" s="660"/>
      <c r="BIO45" s="661"/>
      <c r="BIP45" s="660"/>
      <c r="BIQ45" s="661"/>
      <c r="BIR45" s="662" t="str">
        <f>IFERROR(IF(OR(BII45="日",BII45="祝",BII45=0,BIJ45=""),"　",MAX(IF(AND(BIJ45&lt;=BIR14,BIL45&gt;BIS14),BIS14-BIR14,IF(AND(BIJ45&gt;BIR14,BIL45&lt;=BIS14),BIL45-BIJ45,IF(AND(BIJ45&lt;=BIR14,BIL45&lt;=BIS14),BIL45-BIR14,IF(AND(BIJ45&gt;BIR14,BIL45&gt;BIS14),BIS14-BIJ45,0)))),0)),0)</f>
        <v>　</v>
      </c>
      <c r="BIS45" s="663"/>
      <c r="BIT45" s="664"/>
      <c r="BIU45" s="662" t="str">
        <f>IFERROR(IF(OR(BII45="日",BII45="祝",BII45=0,BIN45=""),"　",MAX(IF(AND(BIN45&gt;BIX14,BIP45&gt;BIV14),0,IF(AND(BIN45&lt;=BIX14,BIN45&gt;BIU14,BIP45&gt;BIV14),BIX14-BIN45,IF(AND(BIN45&lt;=BIX14,BIN45&lt;=BIU14,BIP45&gt;BIV14),BIX14-BIU14,IF(AND(BIN45&gt;BIU14,BIP45&lt;=BIV14),BIP45-BIN45,IF(AND(BIN45&lt;=BIU14,BIP45&lt;=BIV14),BIP45-BIU14,0))))),0)),0)</f>
        <v>　</v>
      </c>
      <c r="BIV45" s="663"/>
      <c r="BIW45" s="664"/>
      <c r="BIX45" s="662" t="str">
        <f>IFERROR(IF(OR(BII45="日",BII45="祝",BII45=0,BIN45=0),"　",MAX(IF(AND(BIN45&lt;=BIX14,BIP45&gt;BIY14),BIY14-BIX14,IF(BIP45&lt;=BIY14,0,IF(AND(BIN45&gt;BIX14,BIP45&gt;BIY14),BIY14-BIN45,0))),0)),0)</f>
        <v>　</v>
      </c>
      <c r="BIY45" s="663"/>
      <c r="BIZ45" s="664"/>
      <c r="BJA45" s="662" t="str">
        <f>IFERROR(IF(OR(BII45="日",BII45="祝",BII45=0,BIN45=0),"　",MAX(IF(BIN45&gt;BJA14,BIP45-BIN45,IF(BIN45&lt;=BJA14,BIP45-BJA14,0)),0)),0)</f>
        <v>　</v>
      </c>
      <c r="BJB45" s="663"/>
      <c r="BJC45" s="664"/>
      <c r="BJD45" s="662" t="str">
        <f>IFERROR(IF(OR(BII45="日",BII45="祝",BII45=0,BIJ45=""),"　",MAX(IF(AND(BIJ45&lt;=BJD14,BIL45&gt;BJE14),BJE14-BJD14,IF(AND(BIJ45&gt;BJD14,BIL45&lt;=BJE14),BIL45-BIJ45,IF(AND(BIJ45&lt;=BJD14,BIL45&lt;=BJE14),BIL45-BJD14,IF(AND(BIJ45&gt;BJD14,BIL45&gt;BJE14),BJE14-BIJ45,0)))),0)),0)</f>
        <v>　</v>
      </c>
      <c r="BJE45" s="663"/>
      <c r="BJF45" s="664"/>
      <c r="BJG45" s="662" t="str">
        <f>IFERROR(IF(OR(BII45="日",BII45="祝",BII45=0,BIN45=0),"　",MAX(IF(AND(BIN45&gt;BJJ14,BIP45&gt;BJH14),0,IF(AND(BIN45&lt;=BJJ14,BIN45&gt;BJG14,BIP45&gt;BJH14),BJJ14-BIN45,IF(AND(BIN45&lt;=BJJ14,BIN45&lt;=BJG14,BIP45&gt;BJH14),BJJ14-BJG14,IF(AND(BIN45&gt;BJG14,BIP45&lt;=BJH14),BIP45-BIN45,IF(AND(BIN45&lt;=BJG14,BIP45&lt;=BJH14),BIP45-BJG14,0))))),0)),0)</f>
        <v>　</v>
      </c>
      <c r="BJH45" s="663"/>
      <c r="BJI45" s="664"/>
      <c r="BJJ45" s="662" t="str">
        <f>IFERROR(IF(OR(BII45="日",BII45="祝",BII45=0,BIN45=0),"　",MAX(IF(AND(BIN45&lt;=BJJ14,BIP45&gt;BJK14),BJK14-BJJ14,IF(BIP45&lt;=BJK14,0,IF(AND(BIN45&gt;BJJ14,BIP45&gt;BJK14),BJK14-BIN45,0))),0)),0)</f>
        <v>　</v>
      </c>
      <c r="BJK45" s="663"/>
      <c r="BJL45" s="664"/>
      <c r="BJM45" s="662" t="str">
        <f t="shared" si="27"/>
        <v>　</v>
      </c>
      <c r="BJN45" s="663"/>
      <c r="BJO45" s="664"/>
      <c r="BJP45" s="665" t="str">
        <f>IF(BJS45="×",TIME(0,0,0),IF(BKC4="非常勤",BIR45,BJD45))</f>
        <v>　</v>
      </c>
      <c r="BJQ45" s="666"/>
      <c r="BJR45" s="667"/>
      <c r="BJS45" s="265"/>
      <c r="BJT45" s="665" t="str">
        <f>IF(BJW45="×",TIME(0,0,0),IF(BKC4="非常勤",BIU45,BJG45))</f>
        <v>　</v>
      </c>
      <c r="BJU45" s="666"/>
      <c r="BJV45" s="667"/>
      <c r="BJW45" s="265"/>
      <c r="BJX45" s="665" t="str">
        <f>IF(BKA45="×",TIME(0,0,0),IF(BKC4="非常勤",BIX45,BJJ45))</f>
        <v>　</v>
      </c>
      <c r="BJY45" s="666"/>
      <c r="BJZ45" s="667"/>
      <c r="BKA45" s="265"/>
      <c r="BKB45" s="665" t="str">
        <f>IF(BKE45="×",TIME(0,0,0),IF(BKC4="非常勤",BJA45,BJM45))</f>
        <v>　</v>
      </c>
      <c r="BKC45" s="666"/>
      <c r="BKD45" s="667"/>
      <c r="BKE45" s="265"/>
      <c r="BKF45" s="720"/>
      <c r="BKG45" s="720"/>
      <c r="BKH45" s="668"/>
      <c r="BKI45" s="670"/>
      <c r="BKJ45" s="669"/>
      <c r="BKK45" s="671"/>
      <c r="BKL45" s="672"/>
      <c r="BKM45" s="672"/>
      <c r="BKN45" s="673"/>
      <c r="BKO45" s="263">
        <f>'別表_個別勤務状況（1～60）'!$A$45</f>
        <v>31</v>
      </c>
      <c r="BKP45" s="264" t="str">
        <f>'別表_個別勤務状況（1～60）'!$B$45</f>
        <v>土</v>
      </c>
      <c r="BKQ45" s="660"/>
      <c r="BKR45" s="661"/>
      <c r="BKS45" s="660"/>
      <c r="BKT45" s="661"/>
      <c r="BKU45" s="660"/>
      <c r="BKV45" s="661"/>
      <c r="BKW45" s="660"/>
      <c r="BKX45" s="661"/>
      <c r="BKY45" s="662" t="str">
        <f>IFERROR(IF(OR(BKP45="日",BKP45="祝",BKP45=0,BKQ45=""),"　",MAX(IF(AND(BKQ45&lt;=BKY14,BKS45&gt;BKZ14),BKZ14-BKY14,IF(AND(BKQ45&gt;BKY14,BKS45&lt;=BKZ14),BKS45-BKQ45,IF(AND(BKQ45&lt;=BKY14,BKS45&lt;=BKZ14),BKS45-BKY14,IF(AND(BKQ45&gt;BKY14,BKS45&gt;BKZ14),BKZ14-BKQ45,0)))),0)),0)</f>
        <v>　</v>
      </c>
      <c r="BKZ45" s="663"/>
      <c r="BLA45" s="664"/>
      <c r="BLB45" s="662" t="str">
        <f>IFERROR(IF(OR(BKP45="日",BKP45="祝",BKP45=0,BKU45=""),"　",MAX(IF(AND(BKU45&gt;BLE14,BKW45&gt;BLC14),0,IF(AND(BKU45&lt;=BLE14,BKU45&gt;BLB14,BKW45&gt;BLC14),BLE14-BKU45,IF(AND(BKU45&lt;=BLE14,BKU45&lt;=BLB14,BKW45&gt;BLC14),BLE14-BLB14,IF(AND(BKU45&gt;BLB14,BKW45&lt;=BLC14),BKW45-BKU45,IF(AND(BKU45&lt;=BLB14,BKW45&lt;=BLC14),BKW45-BLB14,0))))),0)),0)</f>
        <v>　</v>
      </c>
      <c r="BLC45" s="663"/>
      <c r="BLD45" s="664"/>
      <c r="BLE45" s="662" t="str">
        <f>IFERROR(IF(OR(BKP45="日",BKP45="祝",BKP45=0,BKU45=0),"　",MAX(IF(AND(BKU45&lt;=BLE14,BKW45&gt;BLF14),BLF14-BLE14,IF(BKW45&lt;=BLF14,0,IF(AND(BKU45&gt;BLE14,BKW45&gt;BLF14),BLF14-BKU45,0))),0)),0)</f>
        <v>　</v>
      </c>
      <c r="BLF45" s="663"/>
      <c r="BLG45" s="664"/>
      <c r="BLH45" s="662" t="str">
        <f>IFERROR(IF(OR(BKP45="日",BKP45="祝",BKP45=0,BKU45=0),"　",MAX(IF(BKU45&gt;BLH14,BKW45-BKU45,IF(BKU45&lt;=BLH14,BKW45-BLH14,0)),0)),0)</f>
        <v>　</v>
      </c>
      <c r="BLI45" s="663"/>
      <c r="BLJ45" s="664"/>
      <c r="BLK45" s="662" t="str">
        <f>IFERROR(IF(OR(BKP45="日",BKP45="祝",BKP45=0,BKQ45=""),"　",MAX(IF(AND(BKQ45&lt;=BLK14,BKS45&gt;BLL14),BLL14-BLK14,IF(AND(BKQ45&gt;BLK14,BKS45&lt;=BLL14),BKS45-BKQ45,IF(AND(BKQ45&lt;=BLK14,BKS45&lt;=BLL14),BKS45-BLK14,IF(AND(BKQ45&gt;BLK14,BKS45&gt;BLL14),BLL14-BKQ45,0)))),0)),0)</f>
        <v>　</v>
      </c>
      <c r="BLL45" s="663"/>
      <c r="BLM45" s="664"/>
      <c r="BLN45" s="662" t="str">
        <f>IFERROR(IF(OR(BKP45="日",BKP45="祝",BKP45=0,BKU45=0),"　",MAX(IF(AND(BKU45&gt;BLQ14,BKW45&gt;BLO14),0,IF(AND(BKU45&lt;=BLQ14,BKU45&gt;BLN14,BKW45&gt;BLO14),BLQ14-BKU45,IF(AND(BKU45&lt;=BLQ14,BKU45&lt;=BLN14,BKW45&gt;BLO14),BLQ14-BLN14,IF(AND(BKU45&gt;BLN14,BKW45&lt;=BLO14),BKW45-BKU45,IF(AND(BKU45&lt;=BLN14,BKW45&lt;=BLO14),BKW45-BLN14,0))))),0)),0)</f>
        <v>　</v>
      </c>
      <c r="BLO45" s="663"/>
      <c r="BLP45" s="664"/>
      <c r="BLQ45" s="662" t="str">
        <f>IFERROR(IF(OR(BKP45="日",BKP45="祝",BKP45=0,BKU45=0),"　",MAX(IF(AND(BKU45&lt;=BLQ14,BKW45&gt;BLR14),BLR14-BLQ14,IF(BKW45&lt;=BLR14,0,IF(AND(BKU45&gt;BLQ14,BKW45&gt;BLR14),BLR14-BKU45,0))),0)),0)</f>
        <v>　</v>
      </c>
      <c r="BLR45" s="663"/>
      <c r="BLS45" s="664"/>
      <c r="BLT45" s="662" t="str">
        <f t="shared" si="28"/>
        <v>　</v>
      </c>
      <c r="BLU45" s="663"/>
      <c r="BLV45" s="664"/>
      <c r="BLW45" s="665" t="str">
        <f>IF(BLZ45="×",TIME(0,0,0),IF(BMJ4="非常勤",BKY45,BLK45))</f>
        <v>　</v>
      </c>
      <c r="BLX45" s="666"/>
      <c r="BLY45" s="667"/>
      <c r="BLZ45" s="265"/>
      <c r="BMA45" s="665" t="str">
        <f>IF(BMD45="×",TIME(0,0,0),IF(BMJ4="非常勤",BLB45,BLN45))</f>
        <v>　</v>
      </c>
      <c r="BMB45" s="666"/>
      <c r="BMC45" s="667"/>
      <c r="BMD45" s="265"/>
      <c r="BME45" s="665" t="str">
        <f>IF(BMH45="×",TIME(0,0,0),IF(BMJ4="非常勤",BLE45,BLQ45))</f>
        <v>　</v>
      </c>
      <c r="BMF45" s="666"/>
      <c r="BMG45" s="667"/>
      <c r="BMH45" s="265"/>
      <c r="BMI45" s="665" t="str">
        <f>IF(BML45="×",TIME(0,0,0),IF(BMJ4="非常勤",BLH45,BLT45))</f>
        <v>　</v>
      </c>
      <c r="BMJ45" s="666"/>
      <c r="BMK45" s="667"/>
      <c r="BML45" s="265"/>
      <c r="BMM45" s="720"/>
      <c r="BMN45" s="720"/>
      <c r="BMO45" s="668"/>
      <c r="BMP45" s="670"/>
      <c r="BMQ45" s="669"/>
      <c r="BMR45" s="671"/>
      <c r="BMS45" s="672"/>
      <c r="BMT45" s="672"/>
      <c r="BMU45" s="673"/>
      <c r="BMV45" s="263">
        <f>'別表_個別勤務状況（1～60）'!$A$45</f>
        <v>31</v>
      </c>
      <c r="BMW45" s="264" t="str">
        <f>'別表_個別勤務状況（1～60）'!$B$45</f>
        <v>土</v>
      </c>
      <c r="BMX45" s="660"/>
      <c r="BMY45" s="661"/>
      <c r="BMZ45" s="660"/>
      <c r="BNA45" s="661"/>
      <c r="BNB45" s="660"/>
      <c r="BNC45" s="661"/>
      <c r="BND45" s="660"/>
      <c r="BNE45" s="661"/>
      <c r="BNF45" s="662" t="str">
        <f>IFERROR(IF(OR(BMW45="日",BMW45="祝",BMW45=0,BMX45=""),"　",MAX(IF(AND(BMX45&lt;=BNF14,BMZ45&gt;BNG14),BNG14-BNF14,IF(AND(BMX45&gt;BNF14,BMZ45&lt;=BNG14),BMZ45-BMX45,IF(AND(BMX45&lt;=BNF14,BMZ45&lt;=BNG14),BMZ45-BNF14,IF(AND(BMX45&gt;BNF14,BMZ45&gt;BNG14),BNG14-BMX45,0)))),0)),0)</f>
        <v>　</v>
      </c>
      <c r="BNG45" s="663"/>
      <c r="BNH45" s="664"/>
      <c r="BNI45" s="662" t="str">
        <f>IFERROR(IF(OR(BMW45="日",BMW45="祝",BMW45=0,BNB45=""),"　",MAX(IF(AND(BNB45&gt;BNL14,BND45&gt;BNJ14),0,IF(AND(BNB45&lt;=BNL14,BNB45&gt;BNI14,BND45&gt;BNJ14),BNL14-BNB45,IF(AND(BNB45&lt;=BNL14,BNB45&lt;=BNI14,BND45&gt;BNJ14),BNL14-BNI14,IF(AND(BNB45&gt;BNI14,BND45&lt;=BNJ14),BND45-BNB45,IF(AND(BNB45&lt;=BNI14,BND45&lt;=BNJ14),BND45-BNI14,0))))),0)),0)</f>
        <v>　</v>
      </c>
      <c r="BNJ45" s="663"/>
      <c r="BNK45" s="664"/>
      <c r="BNL45" s="662" t="str">
        <f>IFERROR(IF(OR(BMW45="日",BMW45="祝",BMW45=0,BNB45=0),"　",MAX(IF(AND(BNB45&lt;=BNL14,BND45&gt;BNM14),BNM14-BNL14,IF(BND45&lt;=BNM14,0,IF(AND(BNB45&gt;BNL14,BND45&gt;BNM14),BNM14-BNB45,0))),0)),0)</f>
        <v>　</v>
      </c>
      <c r="BNM45" s="663"/>
      <c r="BNN45" s="664"/>
      <c r="BNO45" s="662" t="str">
        <f>IFERROR(IF(OR(BMW45="日",BMW45="祝",BMW45=0,BNB45=0),"　",MAX(IF(BNB45&gt;BNO14,BND45-BNB45,IF(BNB45&lt;=BNO14,BND45-BNO14,0)),0)),0)</f>
        <v>　</v>
      </c>
      <c r="BNP45" s="663"/>
      <c r="BNQ45" s="664"/>
      <c r="BNR45" s="662" t="str">
        <f>IFERROR(IF(OR(BMW45="日",BMW45="祝",BMW45=0,BMX45=""),"　",MAX(IF(AND(BMX45&lt;=BNR14,BMZ45&gt;BNS14),BNS14-BNR14,IF(AND(BMX45&gt;BNR14,BMZ45&lt;=BNS14),BMZ45-BMX45,IF(AND(BMX45&lt;=BNR14,BMZ45&lt;=BNS14),BMZ45-BNR14,IF(AND(BMX45&gt;BNR14,BMZ45&gt;BNS14),BNS14-BMX45,0)))),0)),0)</f>
        <v>　</v>
      </c>
      <c r="BNS45" s="663"/>
      <c r="BNT45" s="664"/>
      <c r="BNU45" s="662" t="str">
        <f>IFERROR(IF(OR(BMW45="日",BMW45="祝",BMW45=0,BNB45=0),"　",MAX(IF(AND(BNB45&gt;BNX14,BND45&gt;BNV14),0,IF(AND(BNB45&lt;=BNX14,BNB45&gt;BNU14,BND45&gt;BNV14),BNX14-BNB45,IF(AND(BNB45&lt;=BNX14,BNB45&lt;=BNU14,BND45&gt;BNV14),BNX14-BNU14,IF(AND(BNB45&gt;BNU14,BND45&lt;=BNV14),BND45-BNB45,IF(AND(BNB45&lt;=BNU14,BND45&lt;=BNV14),BND45-BNU14,0))))),0)),0)</f>
        <v>　</v>
      </c>
      <c r="BNV45" s="663"/>
      <c r="BNW45" s="664"/>
      <c r="BNX45" s="662" t="str">
        <f>IFERROR(IF(OR(BMW45="日",BMW45="祝",BMW45=0,BNB45=0),"　",MAX(IF(AND(BNB45&lt;=BNX14,BND45&gt;BNY14),BNY14-BNX14,IF(BND45&lt;=BNY14,0,IF(AND(BNB45&gt;BNX14,BND45&gt;BNY14),BNY14-BNB45,0))),0)),0)</f>
        <v>　</v>
      </c>
      <c r="BNY45" s="663"/>
      <c r="BNZ45" s="664"/>
      <c r="BOA45" s="662" t="str">
        <f t="shared" si="29"/>
        <v>　</v>
      </c>
      <c r="BOB45" s="663"/>
      <c r="BOC45" s="664"/>
      <c r="BOD45" s="665" t="str">
        <f>IF(BOG45="×",TIME(0,0,0),IF(BOQ4="非常勤",BNF45,BNR45))</f>
        <v>　</v>
      </c>
      <c r="BOE45" s="666"/>
      <c r="BOF45" s="667"/>
      <c r="BOG45" s="265"/>
      <c r="BOH45" s="665" t="str">
        <f>IF(BOK45="×",TIME(0,0,0),IF(BOQ4="非常勤",BNI45,BNU45))</f>
        <v>　</v>
      </c>
      <c r="BOI45" s="666"/>
      <c r="BOJ45" s="667"/>
      <c r="BOK45" s="265"/>
      <c r="BOL45" s="665" t="str">
        <f>IF(BOO45="×",TIME(0,0,0),IF(BOQ4="非常勤",BNL45,BNX45))</f>
        <v>　</v>
      </c>
      <c r="BOM45" s="666"/>
      <c r="BON45" s="667"/>
      <c r="BOO45" s="265"/>
      <c r="BOP45" s="665" t="str">
        <f>IF(BOS45="×",TIME(0,0,0),IF(BOQ4="非常勤",BNO45,BOA45))</f>
        <v>　</v>
      </c>
      <c r="BOQ45" s="666"/>
      <c r="BOR45" s="667"/>
      <c r="BOS45" s="265"/>
      <c r="BOT45" s="720"/>
      <c r="BOU45" s="720"/>
      <c r="BOV45" s="668"/>
      <c r="BOW45" s="670"/>
      <c r="BOX45" s="669"/>
      <c r="BOY45" s="671"/>
      <c r="BOZ45" s="672"/>
      <c r="BPA45" s="672"/>
      <c r="BPB45" s="673"/>
    </row>
    <row r="46" spans="1:1770" ht="24.75" customHeight="1">
      <c r="A46" s="674" t="s">
        <v>326</v>
      </c>
      <c r="B46" s="675"/>
      <c r="C46" s="675"/>
      <c r="D46" s="675"/>
      <c r="E46" s="675"/>
      <c r="F46" s="675"/>
      <c r="G46" s="675"/>
      <c r="H46" s="675"/>
      <c r="I46" s="675"/>
      <c r="J46" s="676"/>
      <c r="K46" s="677"/>
      <c r="L46" s="678"/>
      <c r="M46" s="678"/>
      <c r="N46" s="678"/>
      <c r="O46" s="678"/>
      <c r="P46" s="679"/>
      <c r="Q46" s="677"/>
      <c r="R46" s="678"/>
      <c r="S46" s="678"/>
      <c r="T46" s="678"/>
      <c r="U46" s="678"/>
      <c r="V46" s="679"/>
      <c r="W46" s="680"/>
      <c r="X46" s="681"/>
      <c r="Y46" s="681"/>
      <c r="Z46" s="681"/>
      <c r="AA46" s="681"/>
      <c r="AB46" s="681"/>
      <c r="AC46" s="680"/>
      <c r="AD46" s="681"/>
      <c r="AE46" s="681"/>
      <c r="AF46" s="681"/>
      <c r="AG46" s="681"/>
      <c r="AH46" s="681"/>
      <c r="AI46" s="552">
        <f>SUM(AI15:AK45)+SUM(AM15:AO45)</f>
        <v>0</v>
      </c>
      <c r="AJ46" s="553"/>
      <c r="AK46" s="553"/>
      <c r="AL46" s="553"/>
      <c r="AM46" s="553"/>
      <c r="AN46" s="553"/>
      <c r="AO46" s="553"/>
      <c r="AP46" s="554"/>
      <c r="AQ46" s="552">
        <f>SUM(AQ15:AS45)+SUM(AU15:AW45)</f>
        <v>0</v>
      </c>
      <c r="AR46" s="553"/>
      <c r="AS46" s="553"/>
      <c r="AT46" s="553"/>
      <c r="AU46" s="553"/>
      <c r="AV46" s="553"/>
      <c r="AW46" s="553"/>
      <c r="AX46" s="554"/>
      <c r="AY46" s="555">
        <f>SUM(AY15:AZ45)</f>
        <v>0</v>
      </c>
      <c r="AZ46" s="555"/>
      <c r="BA46" s="555">
        <f>SUM(BA15:BC45)</f>
        <v>0</v>
      </c>
      <c r="BB46" s="555"/>
      <c r="BC46" s="555"/>
      <c r="BD46" s="556"/>
      <c r="BE46" s="557"/>
      <c r="BF46" s="557"/>
      <c r="BG46" s="558"/>
      <c r="BH46" s="674" t="s">
        <v>326</v>
      </c>
      <c r="BI46" s="675"/>
      <c r="BJ46" s="675"/>
      <c r="BK46" s="675"/>
      <c r="BL46" s="675"/>
      <c r="BM46" s="675"/>
      <c r="BN46" s="675"/>
      <c r="BO46" s="675"/>
      <c r="BP46" s="675"/>
      <c r="BQ46" s="676"/>
      <c r="BR46" s="677"/>
      <c r="BS46" s="678"/>
      <c r="BT46" s="678"/>
      <c r="BU46" s="678"/>
      <c r="BV46" s="678"/>
      <c r="BW46" s="679"/>
      <c r="BX46" s="677"/>
      <c r="BY46" s="678"/>
      <c r="BZ46" s="678"/>
      <c r="CA46" s="678"/>
      <c r="CB46" s="678"/>
      <c r="CC46" s="679"/>
      <c r="CD46" s="680"/>
      <c r="CE46" s="681"/>
      <c r="CF46" s="681"/>
      <c r="CG46" s="681"/>
      <c r="CH46" s="681"/>
      <c r="CI46" s="681"/>
      <c r="CJ46" s="680"/>
      <c r="CK46" s="681"/>
      <c r="CL46" s="681"/>
      <c r="CM46" s="681"/>
      <c r="CN46" s="681"/>
      <c r="CO46" s="681"/>
      <c r="CP46" s="552">
        <f>SUM(CP15:CR45)+SUM(CT15:CV45)</f>
        <v>0</v>
      </c>
      <c r="CQ46" s="553"/>
      <c r="CR46" s="553"/>
      <c r="CS46" s="553"/>
      <c r="CT46" s="553"/>
      <c r="CU46" s="553"/>
      <c r="CV46" s="553"/>
      <c r="CW46" s="554"/>
      <c r="CX46" s="552">
        <f>SUM(CX15:CZ45)+SUM(DB15:DD45)</f>
        <v>0</v>
      </c>
      <c r="CY46" s="553"/>
      <c r="CZ46" s="553"/>
      <c r="DA46" s="553"/>
      <c r="DB46" s="553"/>
      <c r="DC46" s="553"/>
      <c r="DD46" s="553"/>
      <c r="DE46" s="554"/>
      <c r="DF46" s="555">
        <f>SUM(DF15:DG45)</f>
        <v>0</v>
      </c>
      <c r="DG46" s="555"/>
      <c r="DH46" s="555">
        <f>SUM(DH15:DJ45)</f>
        <v>0</v>
      </c>
      <c r="DI46" s="555"/>
      <c r="DJ46" s="555"/>
      <c r="DK46" s="556"/>
      <c r="DL46" s="557"/>
      <c r="DM46" s="557"/>
      <c r="DN46" s="558"/>
      <c r="DO46" s="674" t="s">
        <v>326</v>
      </c>
      <c r="DP46" s="675"/>
      <c r="DQ46" s="675"/>
      <c r="DR46" s="675"/>
      <c r="DS46" s="675"/>
      <c r="DT46" s="675"/>
      <c r="DU46" s="675"/>
      <c r="DV46" s="675"/>
      <c r="DW46" s="675"/>
      <c r="DX46" s="676"/>
      <c r="DY46" s="677"/>
      <c r="DZ46" s="678"/>
      <c r="EA46" s="678"/>
      <c r="EB46" s="678"/>
      <c r="EC46" s="678"/>
      <c r="ED46" s="679"/>
      <c r="EE46" s="677"/>
      <c r="EF46" s="678"/>
      <c r="EG46" s="678"/>
      <c r="EH46" s="678"/>
      <c r="EI46" s="678"/>
      <c r="EJ46" s="679"/>
      <c r="EK46" s="680"/>
      <c r="EL46" s="681"/>
      <c r="EM46" s="681"/>
      <c r="EN46" s="681"/>
      <c r="EO46" s="681"/>
      <c r="EP46" s="681"/>
      <c r="EQ46" s="680"/>
      <c r="ER46" s="681"/>
      <c r="ES46" s="681"/>
      <c r="ET46" s="681"/>
      <c r="EU46" s="681"/>
      <c r="EV46" s="681"/>
      <c r="EW46" s="552">
        <f>SUM(EW15:EY45)+SUM(FA15:FC45)</f>
        <v>0</v>
      </c>
      <c r="EX46" s="553"/>
      <c r="EY46" s="553"/>
      <c r="EZ46" s="553"/>
      <c r="FA46" s="553"/>
      <c r="FB46" s="553"/>
      <c r="FC46" s="553"/>
      <c r="FD46" s="554"/>
      <c r="FE46" s="552">
        <f>SUM(FE15:FG45)+SUM(FI15:FK45)</f>
        <v>0</v>
      </c>
      <c r="FF46" s="553"/>
      <c r="FG46" s="553"/>
      <c r="FH46" s="553"/>
      <c r="FI46" s="553"/>
      <c r="FJ46" s="553"/>
      <c r="FK46" s="553"/>
      <c r="FL46" s="554"/>
      <c r="FM46" s="555">
        <f>SUM(FM15:FN45)</f>
        <v>0</v>
      </c>
      <c r="FN46" s="555"/>
      <c r="FO46" s="555">
        <f>SUM(FO15:FQ45)</f>
        <v>0</v>
      </c>
      <c r="FP46" s="555"/>
      <c r="FQ46" s="555"/>
      <c r="FR46" s="556"/>
      <c r="FS46" s="557"/>
      <c r="FT46" s="557"/>
      <c r="FU46" s="558"/>
      <c r="FV46" s="674" t="s">
        <v>326</v>
      </c>
      <c r="FW46" s="675"/>
      <c r="FX46" s="675"/>
      <c r="FY46" s="675"/>
      <c r="FZ46" s="675"/>
      <c r="GA46" s="675"/>
      <c r="GB46" s="675"/>
      <c r="GC46" s="675"/>
      <c r="GD46" s="675"/>
      <c r="GE46" s="676"/>
      <c r="GF46" s="677"/>
      <c r="GG46" s="678"/>
      <c r="GH46" s="678"/>
      <c r="GI46" s="678"/>
      <c r="GJ46" s="678"/>
      <c r="GK46" s="679"/>
      <c r="GL46" s="677"/>
      <c r="GM46" s="678"/>
      <c r="GN46" s="678"/>
      <c r="GO46" s="678"/>
      <c r="GP46" s="678"/>
      <c r="GQ46" s="679"/>
      <c r="GR46" s="680"/>
      <c r="GS46" s="681"/>
      <c r="GT46" s="681"/>
      <c r="GU46" s="681"/>
      <c r="GV46" s="681"/>
      <c r="GW46" s="681"/>
      <c r="GX46" s="680"/>
      <c r="GY46" s="681"/>
      <c r="GZ46" s="681"/>
      <c r="HA46" s="681"/>
      <c r="HB46" s="681"/>
      <c r="HC46" s="681"/>
      <c r="HD46" s="552">
        <f>SUM(HD15:HF45)+SUM(HH15:HJ45)</f>
        <v>0</v>
      </c>
      <c r="HE46" s="553"/>
      <c r="HF46" s="553"/>
      <c r="HG46" s="553"/>
      <c r="HH46" s="553"/>
      <c r="HI46" s="553"/>
      <c r="HJ46" s="553"/>
      <c r="HK46" s="554"/>
      <c r="HL46" s="552">
        <f>SUM(HL15:HN45)+SUM(HP15:HR45)</f>
        <v>0</v>
      </c>
      <c r="HM46" s="553"/>
      <c r="HN46" s="553"/>
      <c r="HO46" s="553"/>
      <c r="HP46" s="553"/>
      <c r="HQ46" s="553"/>
      <c r="HR46" s="553"/>
      <c r="HS46" s="554"/>
      <c r="HT46" s="555">
        <f>SUM(HT15:HU45)</f>
        <v>0</v>
      </c>
      <c r="HU46" s="555"/>
      <c r="HV46" s="555">
        <f>SUM(HV15:HX45)</f>
        <v>0</v>
      </c>
      <c r="HW46" s="555"/>
      <c r="HX46" s="555"/>
      <c r="HY46" s="556"/>
      <c r="HZ46" s="557"/>
      <c r="IA46" s="557"/>
      <c r="IB46" s="558"/>
      <c r="IC46" s="674" t="s">
        <v>326</v>
      </c>
      <c r="ID46" s="675"/>
      <c r="IE46" s="675"/>
      <c r="IF46" s="675"/>
      <c r="IG46" s="675"/>
      <c r="IH46" s="675"/>
      <c r="II46" s="675"/>
      <c r="IJ46" s="675"/>
      <c r="IK46" s="675"/>
      <c r="IL46" s="676"/>
      <c r="IM46" s="677"/>
      <c r="IN46" s="678"/>
      <c r="IO46" s="678"/>
      <c r="IP46" s="678"/>
      <c r="IQ46" s="678"/>
      <c r="IR46" s="679"/>
      <c r="IS46" s="677"/>
      <c r="IT46" s="678"/>
      <c r="IU46" s="678"/>
      <c r="IV46" s="678"/>
      <c r="IW46" s="678"/>
      <c r="IX46" s="679"/>
      <c r="IY46" s="680"/>
      <c r="IZ46" s="681"/>
      <c r="JA46" s="681"/>
      <c r="JB46" s="681"/>
      <c r="JC46" s="681"/>
      <c r="JD46" s="682"/>
      <c r="JE46" s="680"/>
      <c r="JF46" s="681"/>
      <c r="JG46" s="681"/>
      <c r="JH46" s="681"/>
      <c r="JI46" s="681"/>
      <c r="JJ46" s="682"/>
      <c r="JK46" s="552">
        <f>SUM(JK15:JM45)+SUM(JO15:JQ45)</f>
        <v>0</v>
      </c>
      <c r="JL46" s="553"/>
      <c r="JM46" s="553"/>
      <c r="JN46" s="553"/>
      <c r="JO46" s="553"/>
      <c r="JP46" s="553"/>
      <c r="JQ46" s="553"/>
      <c r="JR46" s="554"/>
      <c r="JS46" s="552">
        <f>SUM(JS15:JU45)+SUM(JW15:JY45)</f>
        <v>0</v>
      </c>
      <c r="JT46" s="553"/>
      <c r="JU46" s="553"/>
      <c r="JV46" s="553"/>
      <c r="JW46" s="553"/>
      <c r="JX46" s="553"/>
      <c r="JY46" s="553"/>
      <c r="JZ46" s="554"/>
      <c r="KA46" s="677">
        <f>SUM(KA15:KB45)</f>
        <v>0</v>
      </c>
      <c r="KB46" s="679"/>
      <c r="KC46" s="677">
        <f>SUM(KC15:KE45)</f>
        <v>0</v>
      </c>
      <c r="KD46" s="678"/>
      <c r="KE46" s="679"/>
      <c r="KF46" s="556"/>
      <c r="KG46" s="557"/>
      <c r="KH46" s="557"/>
      <c r="KI46" s="558"/>
      <c r="KJ46" s="674" t="s">
        <v>326</v>
      </c>
      <c r="KK46" s="675"/>
      <c r="KL46" s="675"/>
      <c r="KM46" s="675"/>
      <c r="KN46" s="675"/>
      <c r="KO46" s="675"/>
      <c r="KP46" s="675"/>
      <c r="KQ46" s="675"/>
      <c r="KR46" s="675"/>
      <c r="KS46" s="676"/>
      <c r="KT46" s="677"/>
      <c r="KU46" s="678"/>
      <c r="KV46" s="678"/>
      <c r="KW46" s="678"/>
      <c r="KX46" s="678"/>
      <c r="KY46" s="679"/>
      <c r="KZ46" s="677"/>
      <c r="LA46" s="678"/>
      <c r="LB46" s="678"/>
      <c r="LC46" s="678"/>
      <c r="LD46" s="678"/>
      <c r="LE46" s="679"/>
      <c r="LF46" s="680"/>
      <c r="LG46" s="681"/>
      <c r="LH46" s="681"/>
      <c r="LI46" s="681"/>
      <c r="LJ46" s="681"/>
      <c r="LK46" s="682"/>
      <c r="LL46" s="680"/>
      <c r="LM46" s="681"/>
      <c r="LN46" s="681"/>
      <c r="LO46" s="681"/>
      <c r="LP46" s="681"/>
      <c r="LQ46" s="682"/>
      <c r="LR46" s="552">
        <f>SUM(LR15:LT45)+SUM(LV15:LX45)</f>
        <v>0</v>
      </c>
      <c r="LS46" s="553"/>
      <c r="LT46" s="553"/>
      <c r="LU46" s="553"/>
      <c r="LV46" s="553"/>
      <c r="LW46" s="553"/>
      <c r="LX46" s="553"/>
      <c r="LY46" s="554"/>
      <c r="LZ46" s="552">
        <f>SUM(LZ15:MB45)+SUM(MD15:MF45)</f>
        <v>0</v>
      </c>
      <c r="MA46" s="553"/>
      <c r="MB46" s="553"/>
      <c r="MC46" s="553"/>
      <c r="MD46" s="553"/>
      <c r="ME46" s="553"/>
      <c r="MF46" s="553"/>
      <c r="MG46" s="554"/>
      <c r="MH46" s="677">
        <f>SUM(MH15:MI45)</f>
        <v>0</v>
      </c>
      <c r="MI46" s="679"/>
      <c r="MJ46" s="677">
        <f>SUM(MJ15:ML45)</f>
        <v>0</v>
      </c>
      <c r="MK46" s="678"/>
      <c r="ML46" s="679"/>
      <c r="MM46" s="556"/>
      <c r="MN46" s="557"/>
      <c r="MO46" s="557"/>
      <c r="MP46" s="558"/>
      <c r="MQ46" s="674" t="s">
        <v>326</v>
      </c>
      <c r="MR46" s="675"/>
      <c r="MS46" s="675"/>
      <c r="MT46" s="675"/>
      <c r="MU46" s="675"/>
      <c r="MV46" s="675"/>
      <c r="MW46" s="675"/>
      <c r="MX46" s="675"/>
      <c r="MY46" s="675"/>
      <c r="MZ46" s="676"/>
      <c r="NA46" s="677"/>
      <c r="NB46" s="678"/>
      <c r="NC46" s="678"/>
      <c r="ND46" s="678"/>
      <c r="NE46" s="678"/>
      <c r="NF46" s="679"/>
      <c r="NG46" s="677"/>
      <c r="NH46" s="678"/>
      <c r="NI46" s="678"/>
      <c r="NJ46" s="678"/>
      <c r="NK46" s="678"/>
      <c r="NL46" s="679"/>
      <c r="NM46" s="680"/>
      <c r="NN46" s="681"/>
      <c r="NO46" s="681"/>
      <c r="NP46" s="681"/>
      <c r="NQ46" s="681"/>
      <c r="NR46" s="682"/>
      <c r="NS46" s="680"/>
      <c r="NT46" s="681"/>
      <c r="NU46" s="681"/>
      <c r="NV46" s="681"/>
      <c r="NW46" s="681"/>
      <c r="NX46" s="682"/>
      <c r="NY46" s="552">
        <f>SUM(NY15:OA45)+SUM(OC15:OE45)</f>
        <v>0</v>
      </c>
      <c r="NZ46" s="553"/>
      <c r="OA46" s="553"/>
      <c r="OB46" s="553"/>
      <c r="OC46" s="553"/>
      <c r="OD46" s="553"/>
      <c r="OE46" s="553"/>
      <c r="OF46" s="554"/>
      <c r="OG46" s="552">
        <f>SUM(OG15:OI45)+SUM(OK15:OM45)</f>
        <v>0</v>
      </c>
      <c r="OH46" s="553"/>
      <c r="OI46" s="553"/>
      <c r="OJ46" s="553"/>
      <c r="OK46" s="553"/>
      <c r="OL46" s="553"/>
      <c r="OM46" s="553"/>
      <c r="ON46" s="554"/>
      <c r="OO46" s="677">
        <f>SUM(OO15:OP45)</f>
        <v>0</v>
      </c>
      <c r="OP46" s="679"/>
      <c r="OQ46" s="677">
        <f>SUM(OQ15:OS45)</f>
        <v>0</v>
      </c>
      <c r="OR46" s="678"/>
      <c r="OS46" s="679"/>
      <c r="OT46" s="556"/>
      <c r="OU46" s="557"/>
      <c r="OV46" s="557"/>
      <c r="OW46" s="558"/>
      <c r="OX46" s="674" t="s">
        <v>326</v>
      </c>
      <c r="OY46" s="675"/>
      <c r="OZ46" s="675"/>
      <c r="PA46" s="675"/>
      <c r="PB46" s="675"/>
      <c r="PC46" s="675"/>
      <c r="PD46" s="675"/>
      <c r="PE46" s="675"/>
      <c r="PF46" s="675"/>
      <c r="PG46" s="676"/>
      <c r="PH46" s="677"/>
      <c r="PI46" s="678"/>
      <c r="PJ46" s="678"/>
      <c r="PK46" s="678"/>
      <c r="PL46" s="678"/>
      <c r="PM46" s="679"/>
      <c r="PN46" s="677"/>
      <c r="PO46" s="678"/>
      <c r="PP46" s="678"/>
      <c r="PQ46" s="678"/>
      <c r="PR46" s="678"/>
      <c r="PS46" s="679"/>
      <c r="PT46" s="680"/>
      <c r="PU46" s="681"/>
      <c r="PV46" s="681"/>
      <c r="PW46" s="681"/>
      <c r="PX46" s="681"/>
      <c r="PY46" s="682"/>
      <c r="PZ46" s="680"/>
      <c r="QA46" s="681"/>
      <c r="QB46" s="681"/>
      <c r="QC46" s="681"/>
      <c r="QD46" s="681"/>
      <c r="QE46" s="682"/>
      <c r="QF46" s="552">
        <f>SUM(QF15:QH45)+SUM(QJ15:QL45)</f>
        <v>0</v>
      </c>
      <c r="QG46" s="553"/>
      <c r="QH46" s="553"/>
      <c r="QI46" s="553"/>
      <c r="QJ46" s="553"/>
      <c r="QK46" s="553"/>
      <c r="QL46" s="553"/>
      <c r="QM46" s="554"/>
      <c r="QN46" s="552">
        <f>SUM(QN15:QP45)+SUM(QR15:QT45)</f>
        <v>0</v>
      </c>
      <c r="QO46" s="553"/>
      <c r="QP46" s="553"/>
      <c r="QQ46" s="553"/>
      <c r="QR46" s="553"/>
      <c r="QS46" s="553"/>
      <c r="QT46" s="553"/>
      <c r="QU46" s="554"/>
      <c r="QV46" s="677">
        <f>SUM(QV15:QW45)</f>
        <v>0</v>
      </c>
      <c r="QW46" s="679"/>
      <c r="QX46" s="677">
        <f>SUM(QX15:QZ45)</f>
        <v>0</v>
      </c>
      <c r="QY46" s="678"/>
      <c r="QZ46" s="679"/>
      <c r="RA46" s="556"/>
      <c r="RB46" s="557"/>
      <c r="RC46" s="557"/>
      <c r="RD46" s="558"/>
      <c r="RE46" s="674" t="s">
        <v>326</v>
      </c>
      <c r="RF46" s="675"/>
      <c r="RG46" s="675"/>
      <c r="RH46" s="675"/>
      <c r="RI46" s="675"/>
      <c r="RJ46" s="675"/>
      <c r="RK46" s="675"/>
      <c r="RL46" s="675"/>
      <c r="RM46" s="675"/>
      <c r="RN46" s="676"/>
      <c r="RO46" s="677"/>
      <c r="RP46" s="678"/>
      <c r="RQ46" s="678"/>
      <c r="RR46" s="678"/>
      <c r="RS46" s="678"/>
      <c r="RT46" s="679"/>
      <c r="RU46" s="677"/>
      <c r="RV46" s="678"/>
      <c r="RW46" s="678"/>
      <c r="RX46" s="678"/>
      <c r="RY46" s="678"/>
      <c r="RZ46" s="679"/>
      <c r="SA46" s="680"/>
      <c r="SB46" s="681"/>
      <c r="SC46" s="681"/>
      <c r="SD46" s="681"/>
      <c r="SE46" s="681"/>
      <c r="SF46" s="682"/>
      <c r="SG46" s="680"/>
      <c r="SH46" s="681"/>
      <c r="SI46" s="681"/>
      <c r="SJ46" s="681"/>
      <c r="SK46" s="681"/>
      <c r="SL46" s="682"/>
      <c r="SM46" s="552">
        <f>SUM(SM15:SO45)+SUM(SQ15:SS45)</f>
        <v>0</v>
      </c>
      <c r="SN46" s="553"/>
      <c r="SO46" s="553"/>
      <c r="SP46" s="553"/>
      <c r="SQ46" s="553"/>
      <c r="SR46" s="553"/>
      <c r="SS46" s="553"/>
      <c r="ST46" s="554"/>
      <c r="SU46" s="552">
        <f>SUM(SU15:SW45)+SUM(SY15:TA45)</f>
        <v>0</v>
      </c>
      <c r="SV46" s="553"/>
      <c r="SW46" s="553"/>
      <c r="SX46" s="553"/>
      <c r="SY46" s="553"/>
      <c r="SZ46" s="553"/>
      <c r="TA46" s="553"/>
      <c r="TB46" s="554"/>
      <c r="TC46" s="677">
        <f>SUM(TC15:TD45)</f>
        <v>0</v>
      </c>
      <c r="TD46" s="679"/>
      <c r="TE46" s="677">
        <f>SUM(TE15:TG45)</f>
        <v>0</v>
      </c>
      <c r="TF46" s="678"/>
      <c r="TG46" s="679"/>
      <c r="TH46" s="556"/>
      <c r="TI46" s="557"/>
      <c r="TJ46" s="557"/>
      <c r="TK46" s="558"/>
      <c r="TL46" s="674" t="s">
        <v>326</v>
      </c>
      <c r="TM46" s="675"/>
      <c r="TN46" s="675"/>
      <c r="TO46" s="675"/>
      <c r="TP46" s="675"/>
      <c r="TQ46" s="675"/>
      <c r="TR46" s="675"/>
      <c r="TS46" s="675"/>
      <c r="TT46" s="675"/>
      <c r="TU46" s="676"/>
      <c r="TV46" s="677"/>
      <c r="TW46" s="678"/>
      <c r="TX46" s="678"/>
      <c r="TY46" s="678"/>
      <c r="TZ46" s="678"/>
      <c r="UA46" s="679"/>
      <c r="UB46" s="677"/>
      <c r="UC46" s="678"/>
      <c r="UD46" s="678"/>
      <c r="UE46" s="678"/>
      <c r="UF46" s="678"/>
      <c r="UG46" s="679"/>
      <c r="UH46" s="680"/>
      <c r="UI46" s="681"/>
      <c r="UJ46" s="681"/>
      <c r="UK46" s="681"/>
      <c r="UL46" s="681"/>
      <c r="UM46" s="682"/>
      <c r="UN46" s="680"/>
      <c r="UO46" s="681"/>
      <c r="UP46" s="681"/>
      <c r="UQ46" s="681"/>
      <c r="UR46" s="681"/>
      <c r="US46" s="682"/>
      <c r="UT46" s="552">
        <f>SUM(UT15:UV45)+SUM(UX15:UZ45)</f>
        <v>0</v>
      </c>
      <c r="UU46" s="553"/>
      <c r="UV46" s="553"/>
      <c r="UW46" s="553"/>
      <c r="UX46" s="553"/>
      <c r="UY46" s="553"/>
      <c r="UZ46" s="553"/>
      <c r="VA46" s="554"/>
      <c r="VB46" s="552">
        <f>SUM(VB15:VD45)+SUM(VF15:VH45)</f>
        <v>0</v>
      </c>
      <c r="VC46" s="553"/>
      <c r="VD46" s="553"/>
      <c r="VE46" s="553"/>
      <c r="VF46" s="553"/>
      <c r="VG46" s="553"/>
      <c r="VH46" s="553"/>
      <c r="VI46" s="554"/>
      <c r="VJ46" s="677">
        <f>SUM(VJ15:VK45)</f>
        <v>0</v>
      </c>
      <c r="VK46" s="679"/>
      <c r="VL46" s="677">
        <f>SUM(VL15:VN45)</f>
        <v>0</v>
      </c>
      <c r="VM46" s="678"/>
      <c r="VN46" s="679"/>
      <c r="VO46" s="556"/>
      <c r="VP46" s="557"/>
      <c r="VQ46" s="557"/>
      <c r="VR46" s="558"/>
      <c r="VS46" s="674" t="s">
        <v>326</v>
      </c>
      <c r="VT46" s="675"/>
      <c r="VU46" s="675"/>
      <c r="VV46" s="675"/>
      <c r="VW46" s="675"/>
      <c r="VX46" s="675"/>
      <c r="VY46" s="675"/>
      <c r="VZ46" s="675"/>
      <c r="WA46" s="675"/>
      <c r="WB46" s="676"/>
      <c r="WC46" s="677"/>
      <c r="WD46" s="678"/>
      <c r="WE46" s="678"/>
      <c r="WF46" s="678"/>
      <c r="WG46" s="678"/>
      <c r="WH46" s="679"/>
      <c r="WI46" s="677"/>
      <c r="WJ46" s="678"/>
      <c r="WK46" s="678"/>
      <c r="WL46" s="678"/>
      <c r="WM46" s="678"/>
      <c r="WN46" s="679"/>
      <c r="WO46" s="680"/>
      <c r="WP46" s="681"/>
      <c r="WQ46" s="681"/>
      <c r="WR46" s="681"/>
      <c r="WS46" s="681"/>
      <c r="WT46" s="682"/>
      <c r="WU46" s="680"/>
      <c r="WV46" s="681"/>
      <c r="WW46" s="681"/>
      <c r="WX46" s="681"/>
      <c r="WY46" s="681"/>
      <c r="WZ46" s="682"/>
      <c r="XA46" s="552">
        <f>SUM(XA15:XC45)+SUM(XE15:XG45)</f>
        <v>0</v>
      </c>
      <c r="XB46" s="553"/>
      <c r="XC46" s="553"/>
      <c r="XD46" s="553"/>
      <c r="XE46" s="553"/>
      <c r="XF46" s="553"/>
      <c r="XG46" s="553"/>
      <c r="XH46" s="554"/>
      <c r="XI46" s="552">
        <f>SUM(XI15:XK45)+SUM(XM15:XO45)</f>
        <v>0</v>
      </c>
      <c r="XJ46" s="553"/>
      <c r="XK46" s="553"/>
      <c r="XL46" s="553"/>
      <c r="XM46" s="553"/>
      <c r="XN46" s="553"/>
      <c r="XO46" s="553"/>
      <c r="XP46" s="554"/>
      <c r="XQ46" s="677">
        <f>SUM(XQ15:XR45)</f>
        <v>0</v>
      </c>
      <c r="XR46" s="679"/>
      <c r="XS46" s="677">
        <f>SUM(XS15:XU45)</f>
        <v>0</v>
      </c>
      <c r="XT46" s="678"/>
      <c r="XU46" s="679"/>
      <c r="XV46" s="556"/>
      <c r="XW46" s="557"/>
      <c r="XX46" s="557"/>
      <c r="XY46" s="558"/>
      <c r="XZ46" s="674" t="s">
        <v>326</v>
      </c>
      <c r="YA46" s="675"/>
      <c r="YB46" s="675"/>
      <c r="YC46" s="675"/>
      <c r="YD46" s="675"/>
      <c r="YE46" s="675"/>
      <c r="YF46" s="675"/>
      <c r="YG46" s="675"/>
      <c r="YH46" s="675"/>
      <c r="YI46" s="676"/>
      <c r="YJ46" s="677"/>
      <c r="YK46" s="678"/>
      <c r="YL46" s="678"/>
      <c r="YM46" s="678"/>
      <c r="YN46" s="678"/>
      <c r="YO46" s="679"/>
      <c r="YP46" s="677"/>
      <c r="YQ46" s="678"/>
      <c r="YR46" s="678"/>
      <c r="YS46" s="678"/>
      <c r="YT46" s="678"/>
      <c r="YU46" s="679"/>
      <c r="YV46" s="680"/>
      <c r="YW46" s="681"/>
      <c r="YX46" s="681"/>
      <c r="YY46" s="681"/>
      <c r="YZ46" s="681"/>
      <c r="ZA46" s="682"/>
      <c r="ZB46" s="680"/>
      <c r="ZC46" s="681"/>
      <c r="ZD46" s="681"/>
      <c r="ZE46" s="681"/>
      <c r="ZF46" s="681"/>
      <c r="ZG46" s="682"/>
      <c r="ZH46" s="552">
        <f>SUM(ZH15:ZJ45)+SUM(ZL15:ZN45)</f>
        <v>0</v>
      </c>
      <c r="ZI46" s="553"/>
      <c r="ZJ46" s="553"/>
      <c r="ZK46" s="553"/>
      <c r="ZL46" s="553"/>
      <c r="ZM46" s="553"/>
      <c r="ZN46" s="553"/>
      <c r="ZO46" s="554"/>
      <c r="ZP46" s="552">
        <f>SUM(ZP15:ZR45)+SUM(ZT15:ZV45)</f>
        <v>0</v>
      </c>
      <c r="ZQ46" s="553"/>
      <c r="ZR46" s="553"/>
      <c r="ZS46" s="553"/>
      <c r="ZT46" s="553"/>
      <c r="ZU46" s="553"/>
      <c r="ZV46" s="553"/>
      <c r="ZW46" s="554"/>
      <c r="ZX46" s="677">
        <f>SUM(ZX15:ZY45)</f>
        <v>0</v>
      </c>
      <c r="ZY46" s="679"/>
      <c r="ZZ46" s="677">
        <f>SUM(ZZ15:AAB45)</f>
        <v>0</v>
      </c>
      <c r="AAA46" s="678"/>
      <c r="AAB46" s="679"/>
      <c r="AAC46" s="556"/>
      <c r="AAD46" s="557"/>
      <c r="AAE46" s="557"/>
      <c r="AAF46" s="558"/>
      <c r="AAG46" s="674" t="s">
        <v>326</v>
      </c>
      <c r="AAH46" s="675"/>
      <c r="AAI46" s="675"/>
      <c r="AAJ46" s="675"/>
      <c r="AAK46" s="675"/>
      <c r="AAL46" s="675"/>
      <c r="AAM46" s="675"/>
      <c r="AAN46" s="675"/>
      <c r="AAO46" s="675"/>
      <c r="AAP46" s="676"/>
      <c r="AAQ46" s="677"/>
      <c r="AAR46" s="678"/>
      <c r="AAS46" s="678"/>
      <c r="AAT46" s="678"/>
      <c r="AAU46" s="678"/>
      <c r="AAV46" s="679"/>
      <c r="AAW46" s="677"/>
      <c r="AAX46" s="678"/>
      <c r="AAY46" s="678"/>
      <c r="AAZ46" s="678"/>
      <c r="ABA46" s="678"/>
      <c r="ABB46" s="679"/>
      <c r="ABC46" s="680"/>
      <c r="ABD46" s="681"/>
      <c r="ABE46" s="681"/>
      <c r="ABF46" s="681"/>
      <c r="ABG46" s="681"/>
      <c r="ABH46" s="682"/>
      <c r="ABI46" s="680"/>
      <c r="ABJ46" s="681"/>
      <c r="ABK46" s="681"/>
      <c r="ABL46" s="681"/>
      <c r="ABM46" s="681"/>
      <c r="ABN46" s="682"/>
      <c r="ABO46" s="552">
        <f>SUM(ABO15:ABQ45)+SUM(ABS15:ABU45)</f>
        <v>0</v>
      </c>
      <c r="ABP46" s="553"/>
      <c r="ABQ46" s="553"/>
      <c r="ABR46" s="553"/>
      <c r="ABS46" s="553"/>
      <c r="ABT46" s="553"/>
      <c r="ABU46" s="553"/>
      <c r="ABV46" s="554"/>
      <c r="ABW46" s="552">
        <f>SUM(ABW15:ABY45)+SUM(ACA15:ACC45)</f>
        <v>0</v>
      </c>
      <c r="ABX46" s="553"/>
      <c r="ABY46" s="553"/>
      <c r="ABZ46" s="553"/>
      <c r="ACA46" s="553"/>
      <c r="ACB46" s="553"/>
      <c r="ACC46" s="553"/>
      <c r="ACD46" s="554"/>
      <c r="ACE46" s="677">
        <f>SUM(ACE15:ACF45)</f>
        <v>0</v>
      </c>
      <c r="ACF46" s="679"/>
      <c r="ACG46" s="677">
        <f>SUM(ACG15:ACI45)</f>
        <v>0</v>
      </c>
      <c r="ACH46" s="678"/>
      <c r="ACI46" s="679"/>
      <c r="ACJ46" s="556"/>
      <c r="ACK46" s="557"/>
      <c r="ACL46" s="557"/>
      <c r="ACM46" s="558"/>
      <c r="ACN46" s="674" t="s">
        <v>326</v>
      </c>
      <c r="ACO46" s="675"/>
      <c r="ACP46" s="675"/>
      <c r="ACQ46" s="675"/>
      <c r="ACR46" s="675"/>
      <c r="ACS46" s="675"/>
      <c r="ACT46" s="675"/>
      <c r="ACU46" s="675"/>
      <c r="ACV46" s="675"/>
      <c r="ACW46" s="676"/>
      <c r="ACX46" s="677"/>
      <c r="ACY46" s="678"/>
      <c r="ACZ46" s="678"/>
      <c r="ADA46" s="678"/>
      <c r="ADB46" s="678"/>
      <c r="ADC46" s="679"/>
      <c r="ADD46" s="677"/>
      <c r="ADE46" s="678"/>
      <c r="ADF46" s="678"/>
      <c r="ADG46" s="678"/>
      <c r="ADH46" s="678"/>
      <c r="ADI46" s="679"/>
      <c r="ADJ46" s="680"/>
      <c r="ADK46" s="681"/>
      <c r="ADL46" s="681"/>
      <c r="ADM46" s="681"/>
      <c r="ADN46" s="681"/>
      <c r="ADO46" s="682"/>
      <c r="ADP46" s="680"/>
      <c r="ADQ46" s="681"/>
      <c r="ADR46" s="681"/>
      <c r="ADS46" s="681"/>
      <c r="ADT46" s="681"/>
      <c r="ADU46" s="682"/>
      <c r="ADV46" s="552">
        <f>SUM(ADV15:ADX45)+SUM(ADZ15:AEB45)</f>
        <v>0</v>
      </c>
      <c r="ADW46" s="553"/>
      <c r="ADX46" s="553"/>
      <c r="ADY46" s="553"/>
      <c r="ADZ46" s="553"/>
      <c r="AEA46" s="553"/>
      <c r="AEB46" s="553"/>
      <c r="AEC46" s="554"/>
      <c r="AED46" s="552">
        <f>SUM(AED15:AEF45)+SUM(AEH15:AEJ45)</f>
        <v>0</v>
      </c>
      <c r="AEE46" s="553"/>
      <c r="AEF46" s="553"/>
      <c r="AEG46" s="553"/>
      <c r="AEH46" s="553"/>
      <c r="AEI46" s="553"/>
      <c r="AEJ46" s="553"/>
      <c r="AEK46" s="554"/>
      <c r="AEL46" s="677">
        <f>SUM(AEL15:AEM45)</f>
        <v>0</v>
      </c>
      <c r="AEM46" s="679"/>
      <c r="AEN46" s="677">
        <f>SUM(AEN15:AEP45)</f>
        <v>0</v>
      </c>
      <c r="AEO46" s="678"/>
      <c r="AEP46" s="679"/>
      <c r="AEQ46" s="556"/>
      <c r="AER46" s="557"/>
      <c r="AES46" s="557"/>
      <c r="AET46" s="558"/>
      <c r="AEU46" s="674" t="s">
        <v>326</v>
      </c>
      <c r="AEV46" s="675"/>
      <c r="AEW46" s="675"/>
      <c r="AEX46" s="675"/>
      <c r="AEY46" s="675"/>
      <c r="AEZ46" s="675"/>
      <c r="AFA46" s="675"/>
      <c r="AFB46" s="675"/>
      <c r="AFC46" s="675"/>
      <c r="AFD46" s="676"/>
      <c r="AFE46" s="677"/>
      <c r="AFF46" s="678"/>
      <c r="AFG46" s="678"/>
      <c r="AFH46" s="678"/>
      <c r="AFI46" s="678"/>
      <c r="AFJ46" s="679"/>
      <c r="AFK46" s="677"/>
      <c r="AFL46" s="678"/>
      <c r="AFM46" s="678"/>
      <c r="AFN46" s="678"/>
      <c r="AFO46" s="678"/>
      <c r="AFP46" s="679"/>
      <c r="AFQ46" s="680"/>
      <c r="AFR46" s="681"/>
      <c r="AFS46" s="681"/>
      <c r="AFT46" s="681"/>
      <c r="AFU46" s="681"/>
      <c r="AFV46" s="682"/>
      <c r="AFW46" s="680"/>
      <c r="AFX46" s="681"/>
      <c r="AFY46" s="681"/>
      <c r="AFZ46" s="681"/>
      <c r="AGA46" s="681"/>
      <c r="AGB46" s="682"/>
      <c r="AGC46" s="552">
        <f>SUM(AGC15:AGE45)+SUM(AGG15:AGI45)</f>
        <v>0</v>
      </c>
      <c r="AGD46" s="553"/>
      <c r="AGE46" s="553"/>
      <c r="AGF46" s="553"/>
      <c r="AGG46" s="553"/>
      <c r="AGH46" s="553"/>
      <c r="AGI46" s="553"/>
      <c r="AGJ46" s="554"/>
      <c r="AGK46" s="552">
        <f>SUM(AGK15:AGM45)+SUM(AGO15:AGQ45)</f>
        <v>0</v>
      </c>
      <c r="AGL46" s="553"/>
      <c r="AGM46" s="553"/>
      <c r="AGN46" s="553"/>
      <c r="AGO46" s="553"/>
      <c r="AGP46" s="553"/>
      <c r="AGQ46" s="553"/>
      <c r="AGR46" s="554"/>
      <c r="AGS46" s="677">
        <f>SUM(AGS15:AGT45)</f>
        <v>0</v>
      </c>
      <c r="AGT46" s="679"/>
      <c r="AGU46" s="677">
        <f>SUM(AGU15:AGW45)</f>
        <v>0</v>
      </c>
      <c r="AGV46" s="678"/>
      <c r="AGW46" s="679"/>
      <c r="AGX46" s="556"/>
      <c r="AGY46" s="557"/>
      <c r="AGZ46" s="557"/>
      <c r="AHA46" s="558"/>
      <c r="AHB46" s="674" t="s">
        <v>326</v>
      </c>
      <c r="AHC46" s="675"/>
      <c r="AHD46" s="675"/>
      <c r="AHE46" s="675"/>
      <c r="AHF46" s="675"/>
      <c r="AHG46" s="675"/>
      <c r="AHH46" s="675"/>
      <c r="AHI46" s="675"/>
      <c r="AHJ46" s="675"/>
      <c r="AHK46" s="676"/>
      <c r="AHL46" s="677"/>
      <c r="AHM46" s="678"/>
      <c r="AHN46" s="678"/>
      <c r="AHO46" s="678"/>
      <c r="AHP46" s="678"/>
      <c r="AHQ46" s="679"/>
      <c r="AHR46" s="677"/>
      <c r="AHS46" s="678"/>
      <c r="AHT46" s="678"/>
      <c r="AHU46" s="678"/>
      <c r="AHV46" s="678"/>
      <c r="AHW46" s="679"/>
      <c r="AHX46" s="680"/>
      <c r="AHY46" s="681"/>
      <c r="AHZ46" s="681"/>
      <c r="AIA46" s="681"/>
      <c r="AIB46" s="681"/>
      <c r="AIC46" s="682"/>
      <c r="AID46" s="680"/>
      <c r="AIE46" s="681"/>
      <c r="AIF46" s="681"/>
      <c r="AIG46" s="681"/>
      <c r="AIH46" s="681"/>
      <c r="AII46" s="682"/>
      <c r="AIJ46" s="552">
        <f>SUM(AIJ15:AIL45)+SUM(AIN15:AIP45)</f>
        <v>0</v>
      </c>
      <c r="AIK46" s="553"/>
      <c r="AIL46" s="553"/>
      <c r="AIM46" s="553"/>
      <c r="AIN46" s="553"/>
      <c r="AIO46" s="553"/>
      <c r="AIP46" s="553"/>
      <c r="AIQ46" s="554"/>
      <c r="AIR46" s="552">
        <f>SUM(AIR15:AIT45)+SUM(AIV15:AIX45)</f>
        <v>0</v>
      </c>
      <c r="AIS46" s="553"/>
      <c r="AIT46" s="553"/>
      <c r="AIU46" s="553"/>
      <c r="AIV46" s="553"/>
      <c r="AIW46" s="553"/>
      <c r="AIX46" s="553"/>
      <c r="AIY46" s="554"/>
      <c r="AIZ46" s="677">
        <f>SUM(AIZ15:AJA45)</f>
        <v>0</v>
      </c>
      <c r="AJA46" s="679"/>
      <c r="AJB46" s="677">
        <f>SUM(AJB15:AJD45)</f>
        <v>0</v>
      </c>
      <c r="AJC46" s="678"/>
      <c r="AJD46" s="679"/>
      <c r="AJE46" s="556"/>
      <c r="AJF46" s="557"/>
      <c r="AJG46" s="557"/>
      <c r="AJH46" s="558"/>
      <c r="AJI46" s="674" t="s">
        <v>326</v>
      </c>
      <c r="AJJ46" s="675"/>
      <c r="AJK46" s="675"/>
      <c r="AJL46" s="675"/>
      <c r="AJM46" s="675"/>
      <c r="AJN46" s="675"/>
      <c r="AJO46" s="675"/>
      <c r="AJP46" s="675"/>
      <c r="AJQ46" s="675"/>
      <c r="AJR46" s="676"/>
      <c r="AJS46" s="677"/>
      <c r="AJT46" s="678"/>
      <c r="AJU46" s="678"/>
      <c r="AJV46" s="678"/>
      <c r="AJW46" s="678"/>
      <c r="AJX46" s="679"/>
      <c r="AJY46" s="677"/>
      <c r="AJZ46" s="678"/>
      <c r="AKA46" s="678"/>
      <c r="AKB46" s="678"/>
      <c r="AKC46" s="678"/>
      <c r="AKD46" s="679"/>
      <c r="AKE46" s="680"/>
      <c r="AKF46" s="681"/>
      <c r="AKG46" s="681"/>
      <c r="AKH46" s="681"/>
      <c r="AKI46" s="681"/>
      <c r="AKJ46" s="682"/>
      <c r="AKK46" s="680"/>
      <c r="AKL46" s="681"/>
      <c r="AKM46" s="681"/>
      <c r="AKN46" s="681"/>
      <c r="AKO46" s="681"/>
      <c r="AKP46" s="682"/>
      <c r="AKQ46" s="552">
        <f>SUM(AKQ15:AKS45)+SUM(AKU15:AKW45)</f>
        <v>0</v>
      </c>
      <c r="AKR46" s="553"/>
      <c r="AKS46" s="553"/>
      <c r="AKT46" s="553"/>
      <c r="AKU46" s="553"/>
      <c r="AKV46" s="553"/>
      <c r="AKW46" s="553"/>
      <c r="AKX46" s="554"/>
      <c r="AKY46" s="552">
        <f>SUM(AKY15:ALA45)+SUM(ALC15:ALE45)</f>
        <v>0</v>
      </c>
      <c r="AKZ46" s="553"/>
      <c r="ALA46" s="553"/>
      <c r="ALB46" s="553"/>
      <c r="ALC46" s="553"/>
      <c r="ALD46" s="553"/>
      <c r="ALE46" s="553"/>
      <c r="ALF46" s="554"/>
      <c r="ALG46" s="677">
        <f>SUM(ALG15:ALH45)</f>
        <v>0</v>
      </c>
      <c r="ALH46" s="679"/>
      <c r="ALI46" s="677">
        <f>SUM(ALI15:ALK45)</f>
        <v>0</v>
      </c>
      <c r="ALJ46" s="678"/>
      <c r="ALK46" s="679"/>
      <c r="ALL46" s="556"/>
      <c r="ALM46" s="557"/>
      <c r="ALN46" s="557"/>
      <c r="ALO46" s="558"/>
      <c r="ALP46" s="674" t="s">
        <v>326</v>
      </c>
      <c r="ALQ46" s="675"/>
      <c r="ALR46" s="675"/>
      <c r="ALS46" s="675"/>
      <c r="ALT46" s="675"/>
      <c r="ALU46" s="675"/>
      <c r="ALV46" s="675"/>
      <c r="ALW46" s="675"/>
      <c r="ALX46" s="675"/>
      <c r="ALY46" s="676"/>
      <c r="ALZ46" s="677"/>
      <c r="AMA46" s="678"/>
      <c r="AMB46" s="678"/>
      <c r="AMC46" s="678"/>
      <c r="AMD46" s="678"/>
      <c r="AME46" s="679"/>
      <c r="AMF46" s="677"/>
      <c r="AMG46" s="678"/>
      <c r="AMH46" s="678"/>
      <c r="AMI46" s="678"/>
      <c r="AMJ46" s="678"/>
      <c r="AMK46" s="679"/>
      <c r="AML46" s="680"/>
      <c r="AMM46" s="681"/>
      <c r="AMN46" s="681"/>
      <c r="AMO46" s="681"/>
      <c r="AMP46" s="681"/>
      <c r="AMQ46" s="682"/>
      <c r="AMR46" s="680"/>
      <c r="AMS46" s="681"/>
      <c r="AMT46" s="681"/>
      <c r="AMU46" s="681"/>
      <c r="AMV46" s="681"/>
      <c r="AMW46" s="682"/>
      <c r="AMX46" s="552">
        <f>SUM(AMX15:AMZ45)+SUM(ANB15:AND45)</f>
        <v>0</v>
      </c>
      <c r="AMY46" s="553"/>
      <c r="AMZ46" s="553"/>
      <c r="ANA46" s="553"/>
      <c r="ANB46" s="553"/>
      <c r="ANC46" s="553"/>
      <c r="AND46" s="553"/>
      <c r="ANE46" s="554"/>
      <c r="ANF46" s="552">
        <f>SUM(ANF15:ANH45)+SUM(ANJ15:ANL45)</f>
        <v>0</v>
      </c>
      <c r="ANG46" s="553"/>
      <c r="ANH46" s="553"/>
      <c r="ANI46" s="553"/>
      <c r="ANJ46" s="553"/>
      <c r="ANK46" s="553"/>
      <c r="ANL46" s="553"/>
      <c r="ANM46" s="554"/>
      <c r="ANN46" s="677">
        <f>SUM(ANN15:ANO45)</f>
        <v>0</v>
      </c>
      <c r="ANO46" s="679"/>
      <c r="ANP46" s="677">
        <f>SUM(ANP15:ANR45)</f>
        <v>0</v>
      </c>
      <c r="ANQ46" s="678"/>
      <c r="ANR46" s="679"/>
      <c r="ANS46" s="556"/>
      <c r="ANT46" s="557"/>
      <c r="ANU46" s="557"/>
      <c r="ANV46" s="558"/>
      <c r="ANW46" s="674" t="s">
        <v>326</v>
      </c>
      <c r="ANX46" s="675"/>
      <c r="ANY46" s="675"/>
      <c r="ANZ46" s="675"/>
      <c r="AOA46" s="675"/>
      <c r="AOB46" s="675"/>
      <c r="AOC46" s="675"/>
      <c r="AOD46" s="675"/>
      <c r="AOE46" s="675"/>
      <c r="AOF46" s="676"/>
      <c r="AOG46" s="677"/>
      <c r="AOH46" s="678"/>
      <c r="AOI46" s="678"/>
      <c r="AOJ46" s="678"/>
      <c r="AOK46" s="678"/>
      <c r="AOL46" s="679"/>
      <c r="AOM46" s="677"/>
      <c r="AON46" s="678"/>
      <c r="AOO46" s="678"/>
      <c r="AOP46" s="678"/>
      <c r="AOQ46" s="678"/>
      <c r="AOR46" s="679"/>
      <c r="AOS46" s="680"/>
      <c r="AOT46" s="681"/>
      <c r="AOU46" s="681"/>
      <c r="AOV46" s="681"/>
      <c r="AOW46" s="681"/>
      <c r="AOX46" s="682"/>
      <c r="AOY46" s="680"/>
      <c r="AOZ46" s="681"/>
      <c r="APA46" s="681"/>
      <c r="APB46" s="681"/>
      <c r="APC46" s="681"/>
      <c r="APD46" s="682"/>
      <c r="APE46" s="552">
        <f>SUM(APE15:APG45)+SUM(API15:APK45)</f>
        <v>0</v>
      </c>
      <c r="APF46" s="553"/>
      <c r="APG46" s="553"/>
      <c r="APH46" s="553"/>
      <c r="API46" s="553"/>
      <c r="APJ46" s="553"/>
      <c r="APK46" s="553"/>
      <c r="APL46" s="554"/>
      <c r="APM46" s="552">
        <f>SUM(APM15:APO45)+SUM(APQ15:APS45)</f>
        <v>0</v>
      </c>
      <c r="APN46" s="553"/>
      <c r="APO46" s="553"/>
      <c r="APP46" s="553"/>
      <c r="APQ46" s="553"/>
      <c r="APR46" s="553"/>
      <c r="APS46" s="553"/>
      <c r="APT46" s="554"/>
      <c r="APU46" s="677">
        <f>SUM(APU15:APV45)</f>
        <v>0</v>
      </c>
      <c r="APV46" s="679"/>
      <c r="APW46" s="677">
        <f>SUM(APW15:APY45)</f>
        <v>0</v>
      </c>
      <c r="APX46" s="678"/>
      <c r="APY46" s="679"/>
      <c r="APZ46" s="556"/>
      <c r="AQA46" s="557"/>
      <c r="AQB46" s="557"/>
      <c r="AQC46" s="558"/>
      <c r="AQD46" s="674" t="s">
        <v>326</v>
      </c>
      <c r="AQE46" s="675"/>
      <c r="AQF46" s="675"/>
      <c r="AQG46" s="675"/>
      <c r="AQH46" s="675"/>
      <c r="AQI46" s="675"/>
      <c r="AQJ46" s="675"/>
      <c r="AQK46" s="675"/>
      <c r="AQL46" s="675"/>
      <c r="AQM46" s="676"/>
      <c r="AQN46" s="677"/>
      <c r="AQO46" s="678"/>
      <c r="AQP46" s="678"/>
      <c r="AQQ46" s="678"/>
      <c r="AQR46" s="678"/>
      <c r="AQS46" s="679"/>
      <c r="AQT46" s="677"/>
      <c r="AQU46" s="678"/>
      <c r="AQV46" s="678"/>
      <c r="AQW46" s="678"/>
      <c r="AQX46" s="678"/>
      <c r="AQY46" s="679"/>
      <c r="AQZ46" s="680"/>
      <c r="ARA46" s="681"/>
      <c r="ARB46" s="681"/>
      <c r="ARC46" s="681"/>
      <c r="ARD46" s="681"/>
      <c r="ARE46" s="682"/>
      <c r="ARF46" s="680"/>
      <c r="ARG46" s="681"/>
      <c r="ARH46" s="681"/>
      <c r="ARI46" s="681"/>
      <c r="ARJ46" s="681"/>
      <c r="ARK46" s="682"/>
      <c r="ARL46" s="552">
        <f>SUM(ARL15:ARN45)+SUM(ARP15:ARR45)</f>
        <v>0</v>
      </c>
      <c r="ARM46" s="553"/>
      <c r="ARN46" s="553"/>
      <c r="ARO46" s="553"/>
      <c r="ARP46" s="553"/>
      <c r="ARQ46" s="553"/>
      <c r="ARR46" s="553"/>
      <c r="ARS46" s="554"/>
      <c r="ART46" s="552">
        <f>SUM(ART15:ARV45)+SUM(ARX15:ARZ45)</f>
        <v>0</v>
      </c>
      <c r="ARU46" s="553"/>
      <c r="ARV46" s="553"/>
      <c r="ARW46" s="553"/>
      <c r="ARX46" s="553"/>
      <c r="ARY46" s="553"/>
      <c r="ARZ46" s="553"/>
      <c r="ASA46" s="554"/>
      <c r="ASB46" s="677">
        <f>SUM(ASB15:ASC45)</f>
        <v>0</v>
      </c>
      <c r="ASC46" s="679"/>
      <c r="ASD46" s="677">
        <f>SUM(ASD15:ASF45)</f>
        <v>0</v>
      </c>
      <c r="ASE46" s="678"/>
      <c r="ASF46" s="679"/>
      <c r="ASG46" s="556"/>
      <c r="ASH46" s="557"/>
      <c r="ASI46" s="557"/>
      <c r="ASJ46" s="558"/>
      <c r="ASK46" s="674" t="s">
        <v>326</v>
      </c>
      <c r="ASL46" s="675"/>
      <c r="ASM46" s="675"/>
      <c r="ASN46" s="675"/>
      <c r="ASO46" s="675"/>
      <c r="ASP46" s="675"/>
      <c r="ASQ46" s="675"/>
      <c r="ASR46" s="675"/>
      <c r="ASS46" s="675"/>
      <c r="AST46" s="676"/>
      <c r="ASU46" s="677"/>
      <c r="ASV46" s="678"/>
      <c r="ASW46" s="678"/>
      <c r="ASX46" s="678"/>
      <c r="ASY46" s="678"/>
      <c r="ASZ46" s="679"/>
      <c r="ATA46" s="677"/>
      <c r="ATB46" s="678"/>
      <c r="ATC46" s="678"/>
      <c r="ATD46" s="678"/>
      <c r="ATE46" s="678"/>
      <c r="ATF46" s="679"/>
      <c r="ATG46" s="680"/>
      <c r="ATH46" s="681"/>
      <c r="ATI46" s="681"/>
      <c r="ATJ46" s="681"/>
      <c r="ATK46" s="681"/>
      <c r="ATL46" s="682"/>
      <c r="ATM46" s="680"/>
      <c r="ATN46" s="681"/>
      <c r="ATO46" s="681"/>
      <c r="ATP46" s="681"/>
      <c r="ATQ46" s="681"/>
      <c r="ATR46" s="682"/>
      <c r="ATS46" s="552">
        <f>SUM(ATS15:ATU45)+SUM(ATW15:ATY45)</f>
        <v>0</v>
      </c>
      <c r="ATT46" s="553"/>
      <c r="ATU46" s="553"/>
      <c r="ATV46" s="553"/>
      <c r="ATW46" s="553"/>
      <c r="ATX46" s="553"/>
      <c r="ATY46" s="553"/>
      <c r="ATZ46" s="554"/>
      <c r="AUA46" s="552">
        <f>SUM(AUA15:AUC45)+SUM(AUE15:AUG45)</f>
        <v>0</v>
      </c>
      <c r="AUB46" s="553"/>
      <c r="AUC46" s="553"/>
      <c r="AUD46" s="553"/>
      <c r="AUE46" s="553"/>
      <c r="AUF46" s="553"/>
      <c r="AUG46" s="553"/>
      <c r="AUH46" s="554"/>
      <c r="AUI46" s="677">
        <f>SUM(AUI15:AUJ45)</f>
        <v>0</v>
      </c>
      <c r="AUJ46" s="679"/>
      <c r="AUK46" s="677">
        <f>SUM(AUK15:AUM45)</f>
        <v>0</v>
      </c>
      <c r="AUL46" s="678"/>
      <c r="AUM46" s="679"/>
      <c r="AUN46" s="556"/>
      <c r="AUO46" s="557"/>
      <c r="AUP46" s="557"/>
      <c r="AUQ46" s="558"/>
      <c r="AUR46" s="674" t="s">
        <v>326</v>
      </c>
      <c r="AUS46" s="675"/>
      <c r="AUT46" s="675"/>
      <c r="AUU46" s="675"/>
      <c r="AUV46" s="675"/>
      <c r="AUW46" s="675"/>
      <c r="AUX46" s="675"/>
      <c r="AUY46" s="675"/>
      <c r="AUZ46" s="675"/>
      <c r="AVA46" s="676"/>
      <c r="AVB46" s="677"/>
      <c r="AVC46" s="678"/>
      <c r="AVD46" s="678"/>
      <c r="AVE46" s="678"/>
      <c r="AVF46" s="678"/>
      <c r="AVG46" s="679"/>
      <c r="AVH46" s="677"/>
      <c r="AVI46" s="678"/>
      <c r="AVJ46" s="678"/>
      <c r="AVK46" s="678"/>
      <c r="AVL46" s="678"/>
      <c r="AVM46" s="679"/>
      <c r="AVN46" s="680"/>
      <c r="AVO46" s="681"/>
      <c r="AVP46" s="681"/>
      <c r="AVQ46" s="681"/>
      <c r="AVR46" s="681"/>
      <c r="AVS46" s="682"/>
      <c r="AVT46" s="680"/>
      <c r="AVU46" s="681"/>
      <c r="AVV46" s="681"/>
      <c r="AVW46" s="681"/>
      <c r="AVX46" s="681"/>
      <c r="AVY46" s="682"/>
      <c r="AVZ46" s="552">
        <f>SUM(AVZ15:AWB45)+SUM(AWD15:AWF45)</f>
        <v>0</v>
      </c>
      <c r="AWA46" s="553"/>
      <c r="AWB46" s="553"/>
      <c r="AWC46" s="553"/>
      <c r="AWD46" s="553"/>
      <c r="AWE46" s="553"/>
      <c r="AWF46" s="553"/>
      <c r="AWG46" s="554"/>
      <c r="AWH46" s="552">
        <f>SUM(AWH15:AWJ45)+SUM(AWL15:AWN45)</f>
        <v>0</v>
      </c>
      <c r="AWI46" s="553"/>
      <c r="AWJ46" s="553"/>
      <c r="AWK46" s="553"/>
      <c r="AWL46" s="553"/>
      <c r="AWM46" s="553"/>
      <c r="AWN46" s="553"/>
      <c r="AWO46" s="554"/>
      <c r="AWP46" s="677">
        <f>SUM(AWP15:AWQ45)</f>
        <v>0</v>
      </c>
      <c r="AWQ46" s="679"/>
      <c r="AWR46" s="677">
        <f>SUM(AWR15:AWT45)</f>
        <v>0</v>
      </c>
      <c r="AWS46" s="678"/>
      <c r="AWT46" s="679"/>
      <c r="AWU46" s="556"/>
      <c r="AWV46" s="557"/>
      <c r="AWW46" s="557"/>
      <c r="AWX46" s="558"/>
      <c r="AWY46" s="674" t="s">
        <v>326</v>
      </c>
      <c r="AWZ46" s="675"/>
      <c r="AXA46" s="675"/>
      <c r="AXB46" s="675"/>
      <c r="AXC46" s="675"/>
      <c r="AXD46" s="675"/>
      <c r="AXE46" s="675"/>
      <c r="AXF46" s="675"/>
      <c r="AXG46" s="675"/>
      <c r="AXH46" s="676"/>
      <c r="AXI46" s="677"/>
      <c r="AXJ46" s="678"/>
      <c r="AXK46" s="678"/>
      <c r="AXL46" s="678"/>
      <c r="AXM46" s="678"/>
      <c r="AXN46" s="679"/>
      <c r="AXO46" s="677"/>
      <c r="AXP46" s="678"/>
      <c r="AXQ46" s="678"/>
      <c r="AXR46" s="678"/>
      <c r="AXS46" s="678"/>
      <c r="AXT46" s="679"/>
      <c r="AXU46" s="680"/>
      <c r="AXV46" s="681"/>
      <c r="AXW46" s="681"/>
      <c r="AXX46" s="681"/>
      <c r="AXY46" s="681"/>
      <c r="AXZ46" s="682"/>
      <c r="AYA46" s="680"/>
      <c r="AYB46" s="681"/>
      <c r="AYC46" s="681"/>
      <c r="AYD46" s="681"/>
      <c r="AYE46" s="681"/>
      <c r="AYF46" s="682"/>
      <c r="AYG46" s="552">
        <f>SUM(AYG15:AYI45)+SUM(AYK15:AYM45)</f>
        <v>0</v>
      </c>
      <c r="AYH46" s="553"/>
      <c r="AYI46" s="553"/>
      <c r="AYJ46" s="553"/>
      <c r="AYK46" s="553"/>
      <c r="AYL46" s="553"/>
      <c r="AYM46" s="553"/>
      <c r="AYN46" s="554"/>
      <c r="AYO46" s="552">
        <f>SUM(AYO15:AYQ45)+SUM(AYS15:AYU45)</f>
        <v>0</v>
      </c>
      <c r="AYP46" s="553"/>
      <c r="AYQ46" s="553"/>
      <c r="AYR46" s="553"/>
      <c r="AYS46" s="553"/>
      <c r="AYT46" s="553"/>
      <c r="AYU46" s="553"/>
      <c r="AYV46" s="554"/>
      <c r="AYW46" s="677">
        <f>SUM(AYW15:AYX45)</f>
        <v>0</v>
      </c>
      <c r="AYX46" s="679"/>
      <c r="AYY46" s="677">
        <f>SUM(AYY15:AZA45)</f>
        <v>0</v>
      </c>
      <c r="AYZ46" s="678"/>
      <c r="AZA46" s="679"/>
      <c r="AZB46" s="556"/>
      <c r="AZC46" s="557"/>
      <c r="AZD46" s="557"/>
      <c r="AZE46" s="558"/>
      <c r="AZF46" s="674" t="s">
        <v>326</v>
      </c>
      <c r="AZG46" s="675"/>
      <c r="AZH46" s="675"/>
      <c r="AZI46" s="675"/>
      <c r="AZJ46" s="675"/>
      <c r="AZK46" s="675"/>
      <c r="AZL46" s="675"/>
      <c r="AZM46" s="675"/>
      <c r="AZN46" s="675"/>
      <c r="AZO46" s="676"/>
      <c r="AZP46" s="677"/>
      <c r="AZQ46" s="678"/>
      <c r="AZR46" s="678"/>
      <c r="AZS46" s="678"/>
      <c r="AZT46" s="678"/>
      <c r="AZU46" s="679"/>
      <c r="AZV46" s="677"/>
      <c r="AZW46" s="678"/>
      <c r="AZX46" s="678"/>
      <c r="AZY46" s="678"/>
      <c r="AZZ46" s="678"/>
      <c r="BAA46" s="679"/>
      <c r="BAB46" s="680"/>
      <c r="BAC46" s="681"/>
      <c r="BAD46" s="681"/>
      <c r="BAE46" s="681"/>
      <c r="BAF46" s="681"/>
      <c r="BAG46" s="682"/>
      <c r="BAH46" s="680"/>
      <c r="BAI46" s="681"/>
      <c r="BAJ46" s="681"/>
      <c r="BAK46" s="681"/>
      <c r="BAL46" s="681"/>
      <c r="BAM46" s="682"/>
      <c r="BAN46" s="552">
        <f>SUM(BAN15:BAP45)+SUM(BAR15:BAT45)</f>
        <v>0</v>
      </c>
      <c r="BAO46" s="553"/>
      <c r="BAP46" s="553"/>
      <c r="BAQ46" s="553"/>
      <c r="BAR46" s="553"/>
      <c r="BAS46" s="553"/>
      <c r="BAT46" s="553"/>
      <c r="BAU46" s="554"/>
      <c r="BAV46" s="552">
        <f>SUM(BAV15:BAX45)+SUM(BAZ15:BBB45)</f>
        <v>0</v>
      </c>
      <c r="BAW46" s="553"/>
      <c r="BAX46" s="553"/>
      <c r="BAY46" s="553"/>
      <c r="BAZ46" s="553"/>
      <c r="BBA46" s="553"/>
      <c r="BBB46" s="553"/>
      <c r="BBC46" s="554"/>
      <c r="BBD46" s="677">
        <f>SUM(BBD15:BBE45)</f>
        <v>0</v>
      </c>
      <c r="BBE46" s="679"/>
      <c r="BBF46" s="677">
        <f>SUM(BBF15:BBH45)</f>
        <v>0</v>
      </c>
      <c r="BBG46" s="678"/>
      <c r="BBH46" s="679"/>
      <c r="BBI46" s="556"/>
      <c r="BBJ46" s="557"/>
      <c r="BBK46" s="557"/>
      <c r="BBL46" s="558"/>
      <c r="BBM46" s="674" t="s">
        <v>326</v>
      </c>
      <c r="BBN46" s="675"/>
      <c r="BBO46" s="675"/>
      <c r="BBP46" s="675"/>
      <c r="BBQ46" s="675"/>
      <c r="BBR46" s="675"/>
      <c r="BBS46" s="675"/>
      <c r="BBT46" s="675"/>
      <c r="BBU46" s="675"/>
      <c r="BBV46" s="676"/>
      <c r="BBW46" s="677"/>
      <c r="BBX46" s="678"/>
      <c r="BBY46" s="678"/>
      <c r="BBZ46" s="678"/>
      <c r="BCA46" s="678"/>
      <c r="BCB46" s="679"/>
      <c r="BCC46" s="677"/>
      <c r="BCD46" s="678"/>
      <c r="BCE46" s="678"/>
      <c r="BCF46" s="678"/>
      <c r="BCG46" s="678"/>
      <c r="BCH46" s="679"/>
      <c r="BCI46" s="680"/>
      <c r="BCJ46" s="681"/>
      <c r="BCK46" s="681"/>
      <c r="BCL46" s="681"/>
      <c r="BCM46" s="681"/>
      <c r="BCN46" s="682"/>
      <c r="BCO46" s="680"/>
      <c r="BCP46" s="681"/>
      <c r="BCQ46" s="681"/>
      <c r="BCR46" s="681"/>
      <c r="BCS46" s="681"/>
      <c r="BCT46" s="682"/>
      <c r="BCU46" s="552">
        <f>SUM(BCU15:BCW45)+SUM(BCY15:BDA45)</f>
        <v>0</v>
      </c>
      <c r="BCV46" s="553"/>
      <c r="BCW46" s="553"/>
      <c r="BCX46" s="553"/>
      <c r="BCY46" s="553"/>
      <c r="BCZ46" s="553"/>
      <c r="BDA46" s="553"/>
      <c r="BDB46" s="554"/>
      <c r="BDC46" s="552">
        <f>SUM(BDC15:BDE45)+SUM(BDG15:BDI45)</f>
        <v>0</v>
      </c>
      <c r="BDD46" s="553"/>
      <c r="BDE46" s="553"/>
      <c r="BDF46" s="553"/>
      <c r="BDG46" s="553"/>
      <c r="BDH46" s="553"/>
      <c r="BDI46" s="553"/>
      <c r="BDJ46" s="554"/>
      <c r="BDK46" s="677">
        <f>SUM(BDK15:BDL45)</f>
        <v>0</v>
      </c>
      <c r="BDL46" s="679"/>
      <c r="BDM46" s="677">
        <f>SUM(BDM15:BDO45)</f>
        <v>0</v>
      </c>
      <c r="BDN46" s="678"/>
      <c r="BDO46" s="679"/>
      <c r="BDP46" s="556"/>
      <c r="BDQ46" s="557"/>
      <c r="BDR46" s="557"/>
      <c r="BDS46" s="558"/>
      <c r="BDT46" s="674" t="s">
        <v>326</v>
      </c>
      <c r="BDU46" s="675"/>
      <c r="BDV46" s="675"/>
      <c r="BDW46" s="675"/>
      <c r="BDX46" s="675"/>
      <c r="BDY46" s="675"/>
      <c r="BDZ46" s="675"/>
      <c r="BEA46" s="675"/>
      <c r="BEB46" s="675"/>
      <c r="BEC46" s="676"/>
      <c r="BED46" s="677"/>
      <c r="BEE46" s="678"/>
      <c r="BEF46" s="678"/>
      <c r="BEG46" s="678"/>
      <c r="BEH46" s="678"/>
      <c r="BEI46" s="679"/>
      <c r="BEJ46" s="677"/>
      <c r="BEK46" s="678"/>
      <c r="BEL46" s="678"/>
      <c r="BEM46" s="678"/>
      <c r="BEN46" s="678"/>
      <c r="BEO46" s="679"/>
      <c r="BEP46" s="680"/>
      <c r="BEQ46" s="681"/>
      <c r="BER46" s="681"/>
      <c r="BES46" s="681"/>
      <c r="BET46" s="681"/>
      <c r="BEU46" s="682"/>
      <c r="BEV46" s="680"/>
      <c r="BEW46" s="681"/>
      <c r="BEX46" s="681"/>
      <c r="BEY46" s="681"/>
      <c r="BEZ46" s="681"/>
      <c r="BFA46" s="682"/>
      <c r="BFB46" s="552">
        <f>SUM(BFB15:BFD45)+SUM(BFF15:BFH45)</f>
        <v>0</v>
      </c>
      <c r="BFC46" s="553"/>
      <c r="BFD46" s="553"/>
      <c r="BFE46" s="553"/>
      <c r="BFF46" s="553"/>
      <c r="BFG46" s="553"/>
      <c r="BFH46" s="553"/>
      <c r="BFI46" s="554"/>
      <c r="BFJ46" s="552">
        <f>SUM(BFJ15:BFL45)+SUM(BFN15:BFP45)</f>
        <v>0</v>
      </c>
      <c r="BFK46" s="553"/>
      <c r="BFL46" s="553"/>
      <c r="BFM46" s="553"/>
      <c r="BFN46" s="553"/>
      <c r="BFO46" s="553"/>
      <c r="BFP46" s="553"/>
      <c r="BFQ46" s="554"/>
      <c r="BFR46" s="677">
        <f>SUM(BFR15:BFS45)</f>
        <v>0</v>
      </c>
      <c r="BFS46" s="679"/>
      <c r="BFT46" s="677">
        <f>SUM(BFT15:BFV45)</f>
        <v>0</v>
      </c>
      <c r="BFU46" s="678"/>
      <c r="BFV46" s="679"/>
      <c r="BFW46" s="556"/>
      <c r="BFX46" s="557"/>
      <c r="BFY46" s="557"/>
      <c r="BFZ46" s="558"/>
      <c r="BGA46" s="674" t="s">
        <v>326</v>
      </c>
      <c r="BGB46" s="675"/>
      <c r="BGC46" s="675"/>
      <c r="BGD46" s="675"/>
      <c r="BGE46" s="675"/>
      <c r="BGF46" s="675"/>
      <c r="BGG46" s="675"/>
      <c r="BGH46" s="675"/>
      <c r="BGI46" s="675"/>
      <c r="BGJ46" s="676"/>
      <c r="BGK46" s="677"/>
      <c r="BGL46" s="678"/>
      <c r="BGM46" s="678"/>
      <c r="BGN46" s="678"/>
      <c r="BGO46" s="678"/>
      <c r="BGP46" s="679"/>
      <c r="BGQ46" s="677"/>
      <c r="BGR46" s="678"/>
      <c r="BGS46" s="678"/>
      <c r="BGT46" s="678"/>
      <c r="BGU46" s="678"/>
      <c r="BGV46" s="679"/>
      <c r="BGW46" s="680"/>
      <c r="BGX46" s="681"/>
      <c r="BGY46" s="681"/>
      <c r="BGZ46" s="681"/>
      <c r="BHA46" s="681"/>
      <c r="BHB46" s="682"/>
      <c r="BHC46" s="680"/>
      <c r="BHD46" s="681"/>
      <c r="BHE46" s="681"/>
      <c r="BHF46" s="681"/>
      <c r="BHG46" s="681"/>
      <c r="BHH46" s="682"/>
      <c r="BHI46" s="552">
        <f>SUM(BHI15:BHK45)+SUM(BHM15:BHO45)</f>
        <v>0</v>
      </c>
      <c r="BHJ46" s="553"/>
      <c r="BHK46" s="553"/>
      <c r="BHL46" s="553"/>
      <c r="BHM46" s="553"/>
      <c r="BHN46" s="553"/>
      <c r="BHO46" s="553"/>
      <c r="BHP46" s="554"/>
      <c r="BHQ46" s="552">
        <f>SUM(BHQ15:BHS45)+SUM(BHU15:BHW45)</f>
        <v>0</v>
      </c>
      <c r="BHR46" s="553"/>
      <c r="BHS46" s="553"/>
      <c r="BHT46" s="553"/>
      <c r="BHU46" s="553"/>
      <c r="BHV46" s="553"/>
      <c r="BHW46" s="553"/>
      <c r="BHX46" s="554"/>
      <c r="BHY46" s="677">
        <f>SUM(BHY15:BHZ45)</f>
        <v>0</v>
      </c>
      <c r="BHZ46" s="679"/>
      <c r="BIA46" s="677">
        <f>SUM(BIA15:BIC45)</f>
        <v>0</v>
      </c>
      <c r="BIB46" s="678"/>
      <c r="BIC46" s="679"/>
      <c r="BID46" s="556"/>
      <c r="BIE46" s="557"/>
      <c r="BIF46" s="557"/>
      <c r="BIG46" s="558"/>
      <c r="BIH46" s="674" t="s">
        <v>326</v>
      </c>
      <c r="BII46" s="675"/>
      <c r="BIJ46" s="675"/>
      <c r="BIK46" s="675"/>
      <c r="BIL46" s="675"/>
      <c r="BIM46" s="675"/>
      <c r="BIN46" s="675"/>
      <c r="BIO46" s="675"/>
      <c r="BIP46" s="675"/>
      <c r="BIQ46" s="676"/>
      <c r="BIR46" s="677"/>
      <c r="BIS46" s="678"/>
      <c r="BIT46" s="678"/>
      <c r="BIU46" s="678"/>
      <c r="BIV46" s="678"/>
      <c r="BIW46" s="679"/>
      <c r="BIX46" s="677"/>
      <c r="BIY46" s="678"/>
      <c r="BIZ46" s="678"/>
      <c r="BJA46" s="678"/>
      <c r="BJB46" s="678"/>
      <c r="BJC46" s="679"/>
      <c r="BJD46" s="680"/>
      <c r="BJE46" s="681"/>
      <c r="BJF46" s="681"/>
      <c r="BJG46" s="681"/>
      <c r="BJH46" s="681"/>
      <c r="BJI46" s="682"/>
      <c r="BJJ46" s="680"/>
      <c r="BJK46" s="681"/>
      <c r="BJL46" s="681"/>
      <c r="BJM46" s="681"/>
      <c r="BJN46" s="681"/>
      <c r="BJO46" s="682"/>
      <c r="BJP46" s="552">
        <f>SUM(BJP15:BJR45)+SUM(BJT15:BJV45)</f>
        <v>0</v>
      </c>
      <c r="BJQ46" s="553"/>
      <c r="BJR46" s="553"/>
      <c r="BJS46" s="553"/>
      <c r="BJT46" s="553"/>
      <c r="BJU46" s="553"/>
      <c r="BJV46" s="553"/>
      <c r="BJW46" s="554"/>
      <c r="BJX46" s="552">
        <f>SUM(BJX15:BJZ45)+SUM(BKB15:BKD45)</f>
        <v>0</v>
      </c>
      <c r="BJY46" s="553"/>
      <c r="BJZ46" s="553"/>
      <c r="BKA46" s="553"/>
      <c r="BKB46" s="553"/>
      <c r="BKC46" s="553"/>
      <c r="BKD46" s="553"/>
      <c r="BKE46" s="554"/>
      <c r="BKF46" s="677">
        <f>SUM(BKF15:BKG45)</f>
        <v>0</v>
      </c>
      <c r="BKG46" s="679"/>
      <c r="BKH46" s="677">
        <f>SUM(BKH15:BKJ45)</f>
        <v>0</v>
      </c>
      <c r="BKI46" s="678"/>
      <c r="BKJ46" s="679"/>
      <c r="BKK46" s="556"/>
      <c r="BKL46" s="557"/>
      <c r="BKM46" s="557"/>
      <c r="BKN46" s="558"/>
      <c r="BKO46" s="674" t="s">
        <v>326</v>
      </c>
      <c r="BKP46" s="675"/>
      <c r="BKQ46" s="675"/>
      <c r="BKR46" s="675"/>
      <c r="BKS46" s="675"/>
      <c r="BKT46" s="675"/>
      <c r="BKU46" s="675"/>
      <c r="BKV46" s="675"/>
      <c r="BKW46" s="675"/>
      <c r="BKX46" s="676"/>
      <c r="BKY46" s="677"/>
      <c r="BKZ46" s="678"/>
      <c r="BLA46" s="678"/>
      <c r="BLB46" s="678"/>
      <c r="BLC46" s="678"/>
      <c r="BLD46" s="679"/>
      <c r="BLE46" s="677"/>
      <c r="BLF46" s="678"/>
      <c r="BLG46" s="678"/>
      <c r="BLH46" s="678"/>
      <c r="BLI46" s="678"/>
      <c r="BLJ46" s="679"/>
      <c r="BLK46" s="680"/>
      <c r="BLL46" s="681"/>
      <c r="BLM46" s="681"/>
      <c r="BLN46" s="681"/>
      <c r="BLO46" s="681"/>
      <c r="BLP46" s="682"/>
      <c r="BLQ46" s="680"/>
      <c r="BLR46" s="681"/>
      <c r="BLS46" s="681"/>
      <c r="BLT46" s="681"/>
      <c r="BLU46" s="681"/>
      <c r="BLV46" s="682"/>
      <c r="BLW46" s="552">
        <f>SUM(BLW15:BLY45)+SUM(BMA15:BMC45)</f>
        <v>0</v>
      </c>
      <c r="BLX46" s="553"/>
      <c r="BLY46" s="553"/>
      <c r="BLZ46" s="553"/>
      <c r="BMA46" s="553"/>
      <c r="BMB46" s="553"/>
      <c r="BMC46" s="553"/>
      <c r="BMD46" s="554"/>
      <c r="BME46" s="552">
        <f>SUM(BME15:BMG45)+SUM(BMI15:BMK45)</f>
        <v>0</v>
      </c>
      <c r="BMF46" s="553"/>
      <c r="BMG46" s="553"/>
      <c r="BMH46" s="553"/>
      <c r="BMI46" s="553"/>
      <c r="BMJ46" s="553"/>
      <c r="BMK46" s="553"/>
      <c r="BML46" s="554"/>
      <c r="BMM46" s="677">
        <f>SUM(BMM15:BMN45)</f>
        <v>0</v>
      </c>
      <c r="BMN46" s="679"/>
      <c r="BMO46" s="677">
        <f>SUM(BMO15:BMQ45)</f>
        <v>0</v>
      </c>
      <c r="BMP46" s="678"/>
      <c r="BMQ46" s="679"/>
      <c r="BMR46" s="556"/>
      <c r="BMS46" s="557"/>
      <c r="BMT46" s="557"/>
      <c r="BMU46" s="558"/>
      <c r="BMV46" s="674" t="s">
        <v>326</v>
      </c>
      <c r="BMW46" s="675"/>
      <c r="BMX46" s="675"/>
      <c r="BMY46" s="675"/>
      <c r="BMZ46" s="675"/>
      <c r="BNA46" s="675"/>
      <c r="BNB46" s="675"/>
      <c r="BNC46" s="675"/>
      <c r="BND46" s="675"/>
      <c r="BNE46" s="676"/>
      <c r="BNF46" s="677"/>
      <c r="BNG46" s="678"/>
      <c r="BNH46" s="678"/>
      <c r="BNI46" s="678"/>
      <c r="BNJ46" s="678"/>
      <c r="BNK46" s="679"/>
      <c r="BNL46" s="677"/>
      <c r="BNM46" s="678"/>
      <c r="BNN46" s="678"/>
      <c r="BNO46" s="678"/>
      <c r="BNP46" s="678"/>
      <c r="BNQ46" s="679"/>
      <c r="BNR46" s="680"/>
      <c r="BNS46" s="681"/>
      <c r="BNT46" s="681"/>
      <c r="BNU46" s="681"/>
      <c r="BNV46" s="681"/>
      <c r="BNW46" s="682"/>
      <c r="BNX46" s="680"/>
      <c r="BNY46" s="681"/>
      <c r="BNZ46" s="681"/>
      <c r="BOA46" s="681"/>
      <c r="BOB46" s="681"/>
      <c r="BOC46" s="682"/>
      <c r="BOD46" s="552">
        <f>SUM(BOD15:BOF45)+SUM(BOH15:BOJ45)</f>
        <v>0</v>
      </c>
      <c r="BOE46" s="553"/>
      <c r="BOF46" s="553"/>
      <c r="BOG46" s="553"/>
      <c r="BOH46" s="553"/>
      <c r="BOI46" s="553"/>
      <c r="BOJ46" s="553"/>
      <c r="BOK46" s="554"/>
      <c r="BOL46" s="552">
        <f>SUM(BOL15:BON45)+SUM(BOP15:BOR45)</f>
        <v>0</v>
      </c>
      <c r="BOM46" s="553"/>
      <c r="BON46" s="553"/>
      <c r="BOO46" s="553"/>
      <c r="BOP46" s="553"/>
      <c r="BOQ46" s="553"/>
      <c r="BOR46" s="553"/>
      <c r="BOS46" s="554"/>
      <c r="BOT46" s="677">
        <f>SUM(BOT15:BOU45)</f>
        <v>0</v>
      </c>
      <c r="BOU46" s="679"/>
      <c r="BOV46" s="677">
        <f>SUM(BOV15:BOX45)</f>
        <v>0</v>
      </c>
      <c r="BOW46" s="678"/>
      <c r="BOX46" s="679"/>
      <c r="BOY46" s="556"/>
      <c r="BOZ46" s="557"/>
      <c r="BPA46" s="557"/>
      <c r="BPB46" s="558"/>
    </row>
    <row r="47" spans="1:1770" ht="39" customHeight="1">
      <c r="A47" s="683" t="s">
        <v>327</v>
      </c>
      <c r="B47" s="684"/>
      <c r="C47" s="684"/>
      <c r="D47" s="684"/>
      <c r="E47" s="684"/>
      <c r="F47" s="684"/>
      <c r="G47" s="684"/>
      <c r="H47" s="684"/>
      <c r="I47" s="684"/>
      <c r="J47" s="685"/>
      <c r="K47" s="686"/>
      <c r="L47" s="687"/>
      <c r="M47" s="687"/>
      <c r="N47" s="687"/>
      <c r="O47" s="687"/>
      <c r="P47" s="687"/>
      <c r="Q47" s="687"/>
      <c r="R47" s="687"/>
      <c r="S47" s="687"/>
      <c r="T47" s="687"/>
      <c r="U47" s="687"/>
      <c r="V47" s="687"/>
      <c r="W47" s="687"/>
      <c r="X47" s="687"/>
      <c r="Y47" s="687"/>
      <c r="Z47" s="687"/>
      <c r="AA47" s="687"/>
      <c r="AB47" s="687"/>
      <c r="AC47" s="687"/>
      <c r="AD47" s="687"/>
      <c r="AE47" s="687"/>
      <c r="AF47" s="687"/>
      <c r="AG47" s="687"/>
      <c r="AH47" s="688"/>
      <c r="AI47" s="721">
        <f>AI46-AY46</f>
        <v>0</v>
      </c>
      <c r="AJ47" s="721"/>
      <c r="AK47" s="721"/>
      <c r="AL47" s="721"/>
      <c r="AM47" s="721"/>
      <c r="AN47" s="721"/>
      <c r="AO47" s="721"/>
      <c r="AP47" s="721"/>
      <c r="AQ47" s="721">
        <f>AQ46-BA46</f>
        <v>0</v>
      </c>
      <c r="AR47" s="721"/>
      <c r="AS47" s="721"/>
      <c r="AT47" s="721"/>
      <c r="AU47" s="721"/>
      <c r="AV47" s="721"/>
      <c r="AW47" s="721"/>
      <c r="AX47" s="721"/>
      <c r="AY47" s="562" t="s">
        <v>311</v>
      </c>
      <c r="AZ47" s="563"/>
      <c r="BA47" s="563"/>
      <c r="BB47" s="563"/>
      <c r="BC47" s="563"/>
      <c r="BD47" s="563"/>
      <c r="BE47" s="563"/>
      <c r="BF47" s="563"/>
      <c r="BG47" s="564"/>
      <c r="BH47" s="683" t="s">
        <v>327</v>
      </c>
      <c r="BI47" s="684"/>
      <c r="BJ47" s="684"/>
      <c r="BK47" s="684"/>
      <c r="BL47" s="684"/>
      <c r="BM47" s="684"/>
      <c r="BN47" s="684"/>
      <c r="BO47" s="684"/>
      <c r="BP47" s="684"/>
      <c r="BQ47" s="685"/>
      <c r="BR47" s="686"/>
      <c r="BS47" s="687"/>
      <c r="BT47" s="687"/>
      <c r="BU47" s="687"/>
      <c r="BV47" s="687"/>
      <c r="BW47" s="687"/>
      <c r="BX47" s="687"/>
      <c r="BY47" s="687"/>
      <c r="BZ47" s="687"/>
      <c r="CA47" s="687"/>
      <c r="CB47" s="687"/>
      <c r="CC47" s="687"/>
      <c r="CD47" s="687"/>
      <c r="CE47" s="687"/>
      <c r="CF47" s="687"/>
      <c r="CG47" s="687"/>
      <c r="CH47" s="687"/>
      <c r="CI47" s="687"/>
      <c r="CJ47" s="687"/>
      <c r="CK47" s="687"/>
      <c r="CL47" s="687"/>
      <c r="CM47" s="687"/>
      <c r="CN47" s="687"/>
      <c r="CO47" s="688"/>
      <c r="CP47" s="721">
        <f>CP46-DF46</f>
        <v>0</v>
      </c>
      <c r="CQ47" s="721"/>
      <c r="CR47" s="721"/>
      <c r="CS47" s="721"/>
      <c r="CT47" s="721"/>
      <c r="CU47" s="721"/>
      <c r="CV47" s="721"/>
      <c r="CW47" s="721"/>
      <c r="CX47" s="721">
        <f>CX46-DH46</f>
        <v>0</v>
      </c>
      <c r="CY47" s="721"/>
      <c r="CZ47" s="721"/>
      <c r="DA47" s="721"/>
      <c r="DB47" s="721"/>
      <c r="DC47" s="721"/>
      <c r="DD47" s="721"/>
      <c r="DE47" s="721"/>
      <c r="DF47" s="562" t="s">
        <v>311</v>
      </c>
      <c r="DG47" s="563"/>
      <c r="DH47" s="563"/>
      <c r="DI47" s="563"/>
      <c r="DJ47" s="563"/>
      <c r="DK47" s="563"/>
      <c r="DL47" s="563"/>
      <c r="DM47" s="563"/>
      <c r="DN47" s="564"/>
      <c r="DO47" s="683" t="s">
        <v>327</v>
      </c>
      <c r="DP47" s="684"/>
      <c r="DQ47" s="684"/>
      <c r="DR47" s="684"/>
      <c r="DS47" s="684"/>
      <c r="DT47" s="684"/>
      <c r="DU47" s="684"/>
      <c r="DV47" s="684"/>
      <c r="DW47" s="684"/>
      <c r="DX47" s="685"/>
      <c r="DY47" s="686"/>
      <c r="DZ47" s="687"/>
      <c r="EA47" s="687"/>
      <c r="EB47" s="687"/>
      <c r="EC47" s="687"/>
      <c r="ED47" s="687"/>
      <c r="EE47" s="687"/>
      <c r="EF47" s="687"/>
      <c r="EG47" s="687"/>
      <c r="EH47" s="687"/>
      <c r="EI47" s="687"/>
      <c r="EJ47" s="687"/>
      <c r="EK47" s="687"/>
      <c r="EL47" s="687"/>
      <c r="EM47" s="687"/>
      <c r="EN47" s="687"/>
      <c r="EO47" s="687"/>
      <c r="EP47" s="687"/>
      <c r="EQ47" s="687"/>
      <c r="ER47" s="687"/>
      <c r="ES47" s="687"/>
      <c r="ET47" s="687"/>
      <c r="EU47" s="687"/>
      <c r="EV47" s="688"/>
      <c r="EW47" s="721">
        <f>EW46-FM46</f>
        <v>0</v>
      </c>
      <c r="EX47" s="721"/>
      <c r="EY47" s="721"/>
      <c r="EZ47" s="721"/>
      <c r="FA47" s="721"/>
      <c r="FB47" s="721"/>
      <c r="FC47" s="721"/>
      <c r="FD47" s="721"/>
      <c r="FE47" s="721">
        <f>FE46-FO46</f>
        <v>0</v>
      </c>
      <c r="FF47" s="721"/>
      <c r="FG47" s="721"/>
      <c r="FH47" s="721"/>
      <c r="FI47" s="721"/>
      <c r="FJ47" s="721"/>
      <c r="FK47" s="721"/>
      <c r="FL47" s="721"/>
      <c r="FM47" s="562" t="s">
        <v>311</v>
      </c>
      <c r="FN47" s="563"/>
      <c r="FO47" s="563"/>
      <c r="FP47" s="563"/>
      <c r="FQ47" s="563"/>
      <c r="FR47" s="563"/>
      <c r="FS47" s="563"/>
      <c r="FT47" s="563"/>
      <c r="FU47" s="564"/>
      <c r="FV47" s="683" t="s">
        <v>327</v>
      </c>
      <c r="FW47" s="684"/>
      <c r="FX47" s="684"/>
      <c r="FY47" s="684"/>
      <c r="FZ47" s="684"/>
      <c r="GA47" s="684"/>
      <c r="GB47" s="684"/>
      <c r="GC47" s="684"/>
      <c r="GD47" s="684"/>
      <c r="GE47" s="685"/>
      <c r="GF47" s="686"/>
      <c r="GG47" s="687"/>
      <c r="GH47" s="687"/>
      <c r="GI47" s="687"/>
      <c r="GJ47" s="687"/>
      <c r="GK47" s="687"/>
      <c r="GL47" s="687"/>
      <c r="GM47" s="687"/>
      <c r="GN47" s="687"/>
      <c r="GO47" s="687"/>
      <c r="GP47" s="687"/>
      <c r="GQ47" s="687"/>
      <c r="GR47" s="687"/>
      <c r="GS47" s="687"/>
      <c r="GT47" s="687"/>
      <c r="GU47" s="687"/>
      <c r="GV47" s="687"/>
      <c r="GW47" s="687"/>
      <c r="GX47" s="687"/>
      <c r="GY47" s="687"/>
      <c r="GZ47" s="687"/>
      <c r="HA47" s="687"/>
      <c r="HB47" s="687"/>
      <c r="HC47" s="688"/>
      <c r="HD47" s="721">
        <f>HD46-HT46</f>
        <v>0</v>
      </c>
      <c r="HE47" s="721"/>
      <c r="HF47" s="721"/>
      <c r="HG47" s="721"/>
      <c r="HH47" s="721"/>
      <c r="HI47" s="721"/>
      <c r="HJ47" s="721"/>
      <c r="HK47" s="721"/>
      <c r="HL47" s="721">
        <f>HL46-HV46</f>
        <v>0</v>
      </c>
      <c r="HM47" s="721"/>
      <c r="HN47" s="721"/>
      <c r="HO47" s="721"/>
      <c r="HP47" s="721"/>
      <c r="HQ47" s="721"/>
      <c r="HR47" s="721"/>
      <c r="HS47" s="721"/>
      <c r="HT47" s="562" t="s">
        <v>311</v>
      </c>
      <c r="HU47" s="563"/>
      <c r="HV47" s="563"/>
      <c r="HW47" s="563"/>
      <c r="HX47" s="563"/>
      <c r="HY47" s="563"/>
      <c r="HZ47" s="563"/>
      <c r="IA47" s="563"/>
      <c r="IB47" s="564"/>
      <c r="IC47" s="683" t="s">
        <v>327</v>
      </c>
      <c r="ID47" s="684"/>
      <c r="IE47" s="684"/>
      <c r="IF47" s="684"/>
      <c r="IG47" s="684"/>
      <c r="IH47" s="684"/>
      <c r="II47" s="684"/>
      <c r="IJ47" s="684"/>
      <c r="IK47" s="684"/>
      <c r="IL47" s="685"/>
      <c r="IM47" s="686"/>
      <c r="IN47" s="687"/>
      <c r="IO47" s="687"/>
      <c r="IP47" s="687"/>
      <c r="IQ47" s="687"/>
      <c r="IR47" s="687"/>
      <c r="IS47" s="687"/>
      <c r="IT47" s="687"/>
      <c r="IU47" s="687"/>
      <c r="IV47" s="687"/>
      <c r="IW47" s="687"/>
      <c r="IX47" s="687"/>
      <c r="IY47" s="687"/>
      <c r="IZ47" s="687"/>
      <c r="JA47" s="687"/>
      <c r="JB47" s="687"/>
      <c r="JC47" s="687"/>
      <c r="JD47" s="687"/>
      <c r="JE47" s="687"/>
      <c r="JF47" s="687"/>
      <c r="JG47" s="687"/>
      <c r="JH47" s="687"/>
      <c r="JI47" s="687"/>
      <c r="JJ47" s="688"/>
      <c r="JK47" s="689">
        <f>JK46-KA46</f>
        <v>0</v>
      </c>
      <c r="JL47" s="690"/>
      <c r="JM47" s="690"/>
      <c r="JN47" s="690"/>
      <c r="JO47" s="690"/>
      <c r="JP47" s="690"/>
      <c r="JQ47" s="690"/>
      <c r="JR47" s="691"/>
      <c r="JS47" s="689">
        <f>JS46-KC46</f>
        <v>0</v>
      </c>
      <c r="JT47" s="690"/>
      <c r="JU47" s="690"/>
      <c r="JV47" s="690"/>
      <c r="JW47" s="690"/>
      <c r="JX47" s="690"/>
      <c r="JY47" s="690"/>
      <c r="JZ47" s="691"/>
      <c r="KA47" s="562" t="s">
        <v>311</v>
      </c>
      <c r="KB47" s="563"/>
      <c r="KC47" s="563"/>
      <c r="KD47" s="563"/>
      <c r="KE47" s="563"/>
      <c r="KF47" s="563"/>
      <c r="KG47" s="563"/>
      <c r="KH47" s="563"/>
      <c r="KI47" s="564"/>
      <c r="KJ47" s="683" t="s">
        <v>327</v>
      </c>
      <c r="KK47" s="684"/>
      <c r="KL47" s="684"/>
      <c r="KM47" s="684"/>
      <c r="KN47" s="684"/>
      <c r="KO47" s="684"/>
      <c r="KP47" s="684"/>
      <c r="KQ47" s="684"/>
      <c r="KR47" s="684"/>
      <c r="KS47" s="685"/>
      <c r="KT47" s="686"/>
      <c r="KU47" s="687"/>
      <c r="KV47" s="687"/>
      <c r="KW47" s="687"/>
      <c r="KX47" s="687"/>
      <c r="KY47" s="687"/>
      <c r="KZ47" s="687"/>
      <c r="LA47" s="687"/>
      <c r="LB47" s="687"/>
      <c r="LC47" s="687"/>
      <c r="LD47" s="687"/>
      <c r="LE47" s="687"/>
      <c r="LF47" s="687"/>
      <c r="LG47" s="687"/>
      <c r="LH47" s="687"/>
      <c r="LI47" s="687"/>
      <c r="LJ47" s="687"/>
      <c r="LK47" s="687"/>
      <c r="LL47" s="687"/>
      <c r="LM47" s="687"/>
      <c r="LN47" s="687"/>
      <c r="LO47" s="687"/>
      <c r="LP47" s="687"/>
      <c r="LQ47" s="688"/>
      <c r="LR47" s="689">
        <f>LR46-MH46</f>
        <v>0</v>
      </c>
      <c r="LS47" s="690"/>
      <c r="LT47" s="690"/>
      <c r="LU47" s="690"/>
      <c r="LV47" s="690"/>
      <c r="LW47" s="690"/>
      <c r="LX47" s="690"/>
      <c r="LY47" s="691"/>
      <c r="LZ47" s="689">
        <f>LZ46-MJ46</f>
        <v>0</v>
      </c>
      <c r="MA47" s="690"/>
      <c r="MB47" s="690"/>
      <c r="MC47" s="690"/>
      <c r="MD47" s="690"/>
      <c r="ME47" s="690"/>
      <c r="MF47" s="690"/>
      <c r="MG47" s="691"/>
      <c r="MH47" s="562" t="s">
        <v>311</v>
      </c>
      <c r="MI47" s="563"/>
      <c r="MJ47" s="563"/>
      <c r="MK47" s="563"/>
      <c r="ML47" s="563"/>
      <c r="MM47" s="563"/>
      <c r="MN47" s="563"/>
      <c r="MO47" s="563"/>
      <c r="MP47" s="564"/>
      <c r="MQ47" s="683" t="s">
        <v>327</v>
      </c>
      <c r="MR47" s="684"/>
      <c r="MS47" s="684"/>
      <c r="MT47" s="684"/>
      <c r="MU47" s="684"/>
      <c r="MV47" s="684"/>
      <c r="MW47" s="684"/>
      <c r="MX47" s="684"/>
      <c r="MY47" s="684"/>
      <c r="MZ47" s="685"/>
      <c r="NA47" s="686"/>
      <c r="NB47" s="687"/>
      <c r="NC47" s="687"/>
      <c r="ND47" s="687"/>
      <c r="NE47" s="687"/>
      <c r="NF47" s="687"/>
      <c r="NG47" s="687"/>
      <c r="NH47" s="687"/>
      <c r="NI47" s="687"/>
      <c r="NJ47" s="687"/>
      <c r="NK47" s="687"/>
      <c r="NL47" s="687"/>
      <c r="NM47" s="687"/>
      <c r="NN47" s="687"/>
      <c r="NO47" s="687"/>
      <c r="NP47" s="687"/>
      <c r="NQ47" s="687"/>
      <c r="NR47" s="687"/>
      <c r="NS47" s="687"/>
      <c r="NT47" s="687"/>
      <c r="NU47" s="687"/>
      <c r="NV47" s="687"/>
      <c r="NW47" s="687"/>
      <c r="NX47" s="688"/>
      <c r="NY47" s="689">
        <f>NY46-OO46</f>
        <v>0</v>
      </c>
      <c r="NZ47" s="690"/>
      <c r="OA47" s="690"/>
      <c r="OB47" s="690"/>
      <c r="OC47" s="690"/>
      <c r="OD47" s="690"/>
      <c r="OE47" s="690"/>
      <c r="OF47" s="691"/>
      <c r="OG47" s="689">
        <f>OG46-OQ46</f>
        <v>0</v>
      </c>
      <c r="OH47" s="690"/>
      <c r="OI47" s="690"/>
      <c r="OJ47" s="690"/>
      <c r="OK47" s="690"/>
      <c r="OL47" s="690"/>
      <c r="OM47" s="690"/>
      <c r="ON47" s="691"/>
      <c r="OO47" s="562" t="s">
        <v>311</v>
      </c>
      <c r="OP47" s="563"/>
      <c r="OQ47" s="563"/>
      <c r="OR47" s="563"/>
      <c r="OS47" s="563"/>
      <c r="OT47" s="563"/>
      <c r="OU47" s="563"/>
      <c r="OV47" s="563"/>
      <c r="OW47" s="564"/>
      <c r="OX47" s="683" t="s">
        <v>327</v>
      </c>
      <c r="OY47" s="684"/>
      <c r="OZ47" s="684"/>
      <c r="PA47" s="684"/>
      <c r="PB47" s="684"/>
      <c r="PC47" s="684"/>
      <c r="PD47" s="684"/>
      <c r="PE47" s="684"/>
      <c r="PF47" s="684"/>
      <c r="PG47" s="685"/>
      <c r="PH47" s="686"/>
      <c r="PI47" s="687"/>
      <c r="PJ47" s="687"/>
      <c r="PK47" s="687"/>
      <c r="PL47" s="687"/>
      <c r="PM47" s="687"/>
      <c r="PN47" s="687"/>
      <c r="PO47" s="687"/>
      <c r="PP47" s="687"/>
      <c r="PQ47" s="687"/>
      <c r="PR47" s="687"/>
      <c r="PS47" s="687"/>
      <c r="PT47" s="687"/>
      <c r="PU47" s="687"/>
      <c r="PV47" s="687"/>
      <c r="PW47" s="687"/>
      <c r="PX47" s="687"/>
      <c r="PY47" s="687"/>
      <c r="PZ47" s="687"/>
      <c r="QA47" s="687"/>
      <c r="QB47" s="687"/>
      <c r="QC47" s="687"/>
      <c r="QD47" s="687"/>
      <c r="QE47" s="688"/>
      <c r="QF47" s="689">
        <f>QF46-QV46</f>
        <v>0</v>
      </c>
      <c r="QG47" s="690"/>
      <c r="QH47" s="690"/>
      <c r="QI47" s="690"/>
      <c r="QJ47" s="690"/>
      <c r="QK47" s="690"/>
      <c r="QL47" s="690"/>
      <c r="QM47" s="691"/>
      <c r="QN47" s="689">
        <f>QN46-QX46</f>
        <v>0</v>
      </c>
      <c r="QO47" s="690"/>
      <c r="QP47" s="690"/>
      <c r="QQ47" s="690"/>
      <c r="QR47" s="690"/>
      <c r="QS47" s="690"/>
      <c r="QT47" s="690"/>
      <c r="QU47" s="691"/>
      <c r="QV47" s="562" t="s">
        <v>311</v>
      </c>
      <c r="QW47" s="563"/>
      <c r="QX47" s="563"/>
      <c r="QY47" s="563"/>
      <c r="QZ47" s="563"/>
      <c r="RA47" s="563"/>
      <c r="RB47" s="563"/>
      <c r="RC47" s="563"/>
      <c r="RD47" s="564"/>
      <c r="RE47" s="683" t="s">
        <v>327</v>
      </c>
      <c r="RF47" s="684"/>
      <c r="RG47" s="684"/>
      <c r="RH47" s="684"/>
      <c r="RI47" s="684"/>
      <c r="RJ47" s="684"/>
      <c r="RK47" s="684"/>
      <c r="RL47" s="684"/>
      <c r="RM47" s="684"/>
      <c r="RN47" s="685"/>
      <c r="RO47" s="686"/>
      <c r="RP47" s="687"/>
      <c r="RQ47" s="687"/>
      <c r="RR47" s="687"/>
      <c r="RS47" s="687"/>
      <c r="RT47" s="687"/>
      <c r="RU47" s="687"/>
      <c r="RV47" s="687"/>
      <c r="RW47" s="687"/>
      <c r="RX47" s="687"/>
      <c r="RY47" s="687"/>
      <c r="RZ47" s="687"/>
      <c r="SA47" s="687"/>
      <c r="SB47" s="687"/>
      <c r="SC47" s="687"/>
      <c r="SD47" s="687"/>
      <c r="SE47" s="687"/>
      <c r="SF47" s="687"/>
      <c r="SG47" s="687"/>
      <c r="SH47" s="687"/>
      <c r="SI47" s="687"/>
      <c r="SJ47" s="687"/>
      <c r="SK47" s="687"/>
      <c r="SL47" s="688"/>
      <c r="SM47" s="689">
        <f>SM46-TC46</f>
        <v>0</v>
      </c>
      <c r="SN47" s="690"/>
      <c r="SO47" s="690"/>
      <c r="SP47" s="690"/>
      <c r="SQ47" s="690"/>
      <c r="SR47" s="690"/>
      <c r="SS47" s="690"/>
      <c r="ST47" s="691"/>
      <c r="SU47" s="689">
        <f>SU46-TE46</f>
        <v>0</v>
      </c>
      <c r="SV47" s="690"/>
      <c r="SW47" s="690"/>
      <c r="SX47" s="690"/>
      <c r="SY47" s="690"/>
      <c r="SZ47" s="690"/>
      <c r="TA47" s="690"/>
      <c r="TB47" s="691"/>
      <c r="TC47" s="562" t="s">
        <v>311</v>
      </c>
      <c r="TD47" s="563"/>
      <c r="TE47" s="563"/>
      <c r="TF47" s="563"/>
      <c r="TG47" s="563"/>
      <c r="TH47" s="563"/>
      <c r="TI47" s="563"/>
      <c r="TJ47" s="563"/>
      <c r="TK47" s="564"/>
      <c r="TL47" s="683" t="s">
        <v>327</v>
      </c>
      <c r="TM47" s="684"/>
      <c r="TN47" s="684"/>
      <c r="TO47" s="684"/>
      <c r="TP47" s="684"/>
      <c r="TQ47" s="684"/>
      <c r="TR47" s="684"/>
      <c r="TS47" s="684"/>
      <c r="TT47" s="684"/>
      <c r="TU47" s="685"/>
      <c r="TV47" s="686"/>
      <c r="TW47" s="687"/>
      <c r="TX47" s="687"/>
      <c r="TY47" s="687"/>
      <c r="TZ47" s="687"/>
      <c r="UA47" s="687"/>
      <c r="UB47" s="687"/>
      <c r="UC47" s="687"/>
      <c r="UD47" s="687"/>
      <c r="UE47" s="687"/>
      <c r="UF47" s="687"/>
      <c r="UG47" s="687"/>
      <c r="UH47" s="687"/>
      <c r="UI47" s="687"/>
      <c r="UJ47" s="687"/>
      <c r="UK47" s="687"/>
      <c r="UL47" s="687"/>
      <c r="UM47" s="687"/>
      <c r="UN47" s="687"/>
      <c r="UO47" s="687"/>
      <c r="UP47" s="687"/>
      <c r="UQ47" s="687"/>
      <c r="UR47" s="687"/>
      <c r="US47" s="688"/>
      <c r="UT47" s="689">
        <f>UT46-VJ46</f>
        <v>0</v>
      </c>
      <c r="UU47" s="690"/>
      <c r="UV47" s="690"/>
      <c r="UW47" s="690"/>
      <c r="UX47" s="690"/>
      <c r="UY47" s="690"/>
      <c r="UZ47" s="690"/>
      <c r="VA47" s="691"/>
      <c r="VB47" s="689">
        <f>VB46-VL46</f>
        <v>0</v>
      </c>
      <c r="VC47" s="690"/>
      <c r="VD47" s="690"/>
      <c r="VE47" s="690"/>
      <c r="VF47" s="690"/>
      <c r="VG47" s="690"/>
      <c r="VH47" s="690"/>
      <c r="VI47" s="691"/>
      <c r="VJ47" s="562" t="s">
        <v>311</v>
      </c>
      <c r="VK47" s="563"/>
      <c r="VL47" s="563"/>
      <c r="VM47" s="563"/>
      <c r="VN47" s="563"/>
      <c r="VO47" s="563"/>
      <c r="VP47" s="563"/>
      <c r="VQ47" s="563"/>
      <c r="VR47" s="564"/>
      <c r="VS47" s="683" t="s">
        <v>327</v>
      </c>
      <c r="VT47" s="684"/>
      <c r="VU47" s="684"/>
      <c r="VV47" s="684"/>
      <c r="VW47" s="684"/>
      <c r="VX47" s="684"/>
      <c r="VY47" s="684"/>
      <c r="VZ47" s="684"/>
      <c r="WA47" s="684"/>
      <c r="WB47" s="685"/>
      <c r="WC47" s="686"/>
      <c r="WD47" s="687"/>
      <c r="WE47" s="687"/>
      <c r="WF47" s="687"/>
      <c r="WG47" s="687"/>
      <c r="WH47" s="687"/>
      <c r="WI47" s="687"/>
      <c r="WJ47" s="687"/>
      <c r="WK47" s="687"/>
      <c r="WL47" s="687"/>
      <c r="WM47" s="687"/>
      <c r="WN47" s="687"/>
      <c r="WO47" s="687"/>
      <c r="WP47" s="687"/>
      <c r="WQ47" s="687"/>
      <c r="WR47" s="687"/>
      <c r="WS47" s="687"/>
      <c r="WT47" s="687"/>
      <c r="WU47" s="687"/>
      <c r="WV47" s="687"/>
      <c r="WW47" s="687"/>
      <c r="WX47" s="687"/>
      <c r="WY47" s="687"/>
      <c r="WZ47" s="688"/>
      <c r="XA47" s="689">
        <f>XA46-XQ46</f>
        <v>0</v>
      </c>
      <c r="XB47" s="690"/>
      <c r="XC47" s="690"/>
      <c r="XD47" s="690"/>
      <c r="XE47" s="690"/>
      <c r="XF47" s="690"/>
      <c r="XG47" s="690"/>
      <c r="XH47" s="691"/>
      <c r="XI47" s="689">
        <f>XI46-XS46</f>
        <v>0</v>
      </c>
      <c r="XJ47" s="690"/>
      <c r="XK47" s="690"/>
      <c r="XL47" s="690"/>
      <c r="XM47" s="690"/>
      <c r="XN47" s="690"/>
      <c r="XO47" s="690"/>
      <c r="XP47" s="691"/>
      <c r="XQ47" s="562" t="s">
        <v>311</v>
      </c>
      <c r="XR47" s="563"/>
      <c r="XS47" s="563"/>
      <c r="XT47" s="563"/>
      <c r="XU47" s="563"/>
      <c r="XV47" s="563"/>
      <c r="XW47" s="563"/>
      <c r="XX47" s="563"/>
      <c r="XY47" s="564"/>
      <c r="XZ47" s="683" t="s">
        <v>327</v>
      </c>
      <c r="YA47" s="684"/>
      <c r="YB47" s="684"/>
      <c r="YC47" s="684"/>
      <c r="YD47" s="684"/>
      <c r="YE47" s="684"/>
      <c r="YF47" s="684"/>
      <c r="YG47" s="684"/>
      <c r="YH47" s="684"/>
      <c r="YI47" s="685"/>
      <c r="YJ47" s="686"/>
      <c r="YK47" s="687"/>
      <c r="YL47" s="687"/>
      <c r="YM47" s="687"/>
      <c r="YN47" s="687"/>
      <c r="YO47" s="687"/>
      <c r="YP47" s="687"/>
      <c r="YQ47" s="687"/>
      <c r="YR47" s="687"/>
      <c r="YS47" s="687"/>
      <c r="YT47" s="687"/>
      <c r="YU47" s="687"/>
      <c r="YV47" s="687"/>
      <c r="YW47" s="687"/>
      <c r="YX47" s="687"/>
      <c r="YY47" s="687"/>
      <c r="YZ47" s="687"/>
      <c r="ZA47" s="687"/>
      <c r="ZB47" s="687"/>
      <c r="ZC47" s="687"/>
      <c r="ZD47" s="687"/>
      <c r="ZE47" s="687"/>
      <c r="ZF47" s="687"/>
      <c r="ZG47" s="688"/>
      <c r="ZH47" s="689">
        <f>ZH46-ZX46</f>
        <v>0</v>
      </c>
      <c r="ZI47" s="690"/>
      <c r="ZJ47" s="690"/>
      <c r="ZK47" s="690"/>
      <c r="ZL47" s="690"/>
      <c r="ZM47" s="690"/>
      <c r="ZN47" s="690"/>
      <c r="ZO47" s="691"/>
      <c r="ZP47" s="689">
        <f>ZP46-ZZ46</f>
        <v>0</v>
      </c>
      <c r="ZQ47" s="690"/>
      <c r="ZR47" s="690"/>
      <c r="ZS47" s="690"/>
      <c r="ZT47" s="690"/>
      <c r="ZU47" s="690"/>
      <c r="ZV47" s="690"/>
      <c r="ZW47" s="691"/>
      <c r="ZX47" s="562" t="s">
        <v>311</v>
      </c>
      <c r="ZY47" s="563"/>
      <c r="ZZ47" s="563"/>
      <c r="AAA47" s="563"/>
      <c r="AAB47" s="563"/>
      <c r="AAC47" s="563"/>
      <c r="AAD47" s="563"/>
      <c r="AAE47" s="563"/>
      <c r="AAF47" s="564"/>
      <c r="AAG47" s="683" t="s">
        <v>327</v>
      </c>
      <c r="AAH47" s="684"/>
      <c r="AAI47" s="684"/>
      <c r="AAJ47" s="684"/>
      <c r="AAK47" s="684"/>
      <c r="AAL47" s="684"/>
      <c r="AAM47" s="684"/>
      <c r="AAN47" s="684"/>
      <c r="AAO47" s="684"/>
      <c r="AAP47" s="685"/>
      <c r="AAQ47" s="686"/>
      <c r="AAR47" s="687"/>
      <c r="AAS47" s="687"/>
      <c r="AAT47" s="687"/>
      <c r="AAU47" s="687"/>
      <c r="AAV47" s="687"/>
      <c r="AAW47" s="687"/>
      <c r="AAX47" s="687"/>
      <c r="AAY47" s="687"/>
      <c r="AAZ47" s="687"/>
      <c r="ABA47" s="687"/>
      <c r="ABB47" s="687"/>
      <c r="ABC47" s="687"/>
      <c r="ABD47" s="687"/>
      <c r="ABE47" s="687"/>
      <c r="ABF47" s="687"/>
      <c r="ABG47" s="687"/>
      <c r="ABH47" s="687"/>
      <c r="ABI47" s="687"/>
      <c r="ABJ47" s="687"/>
      <c r="ABK47" s="687"/>
      <c r="ABL47" s="687"/>
      <c r="ABM47" s="687"/>
      <c r="ABN47" s="688"/>
      <c r="ABO47" s="689">
        <f>ABO46-ACE46</f>
        <v>0</v>
      </c>
      <c r="ABP47" s="690"/>
      <c r="ABQ47" s="690"/>
      <c r="ABR47" s="690"/>
      <c r="ABS47" s="690"/>
      <c r="ABT47" s="690"/>
      <c r="ABU47" s="690"/>
      <c r="ABV47" s="691"/>
      <c r="ABW47" s="689">
        <f>ABW46-ACG46</f>
        <v>0</v>
      </c>
      <c r="ABX47" s="690"/>
      <c r="ABY47" s="690"/>
      <c r="ABZ47" s="690"/>
      <c r="ACA47" s="690"/>
      <c r="ACB47" s="690"/>
      <c r="ACC47" s="690"/>
      <c r="ACD47" s="691"/>
      <c r="ACE47" s="562" t="s">
        <v>311</v>
      </c>
      <c r="ACF47" s="563"/>
      <c r="ACG47" s="563"/>
      <c r="ACH47" s="563"/>
      <c r="ACI47" s="563"/>
      <c r="ACJ47" s="563"/>
      <c r="ACK47" s="563"/>
      <c r="ACL47" s="563"/>
      <c r="ACM47" s="564"/>
      <c r="ACN47" s="683" t="s">
        <v>327</v>
      </c>
      <c r="ACO47" s="684"/>
      <c r="ACP47" s="684"/>
      <c r="ACQ47" s="684"/>
      <c r="ACR47" s="684"/>
      <c r="ACS47" s="684"/>
      <c r="ACT47" s="684"/>
      <c r="ACU47" s="684"/>
      <c r="ACV47" s="684"/>
      <c r="ACW47" s="685"/>
      <c r="ACX47" s="686"/>
      <c r="ACY47" s="687"/>
      <c r="ACZ47" s="687"/>
      <c r="ADA47" s="687"/>
      <c r="ADB47" s="687"/>
      <c r="ADC47" s="687"/>
      <c r="ADD47" s="687"/>
      <c r="ADE47" s="687"/>
      <c r="ADF47" s="687"/>
      <c r="ADG47" s="687"/>
      <c r="ADH47" s="687"/>
      <c r="ADI47" s="687"/>
      <c r="ADJ47" s="687"/>
      <c r="ADK47" s="687"/>
      <c r="ADL47" s="687"/>
      <c r="ADM47" s="687"/>
      <c r="ADN47" s="687"/>
      <c r="ADO47" s="687"/>
      <c r="ADP47" s="687"/>
      <c r="ADQ47" s="687"/>
      <c r="ADR47" s="687"/>
      <c r="ADS47" s="687"/>
      <c r="ADT47" s="687"/>
      <c r="ADU47" s="688"/>
      <c r="ADV47" s="689">
        <f>ADV46-AEL46</f>
        <v>0</v>
      </c>
      <c r="ADW47" s="690"/>
      <c r="ADX47" s="690"/>
      <c r="ADY47" s="690"/>
      <c r="ADZ47" s="690"/>
      <c r="AEA47" s="690"/>
      <c r="AEB47" s="690"/>
      <c r="AEC47" s="691"/>
      <c r="AED47" s="689">
        <f>AED46-AEN46</f>
        <v>0</v>
      </c>
      <c r="AEE47" s="690"/>
      <c r="AEF47" s="690"/>
      <c r="AEG47" s="690"/>
      <c r="AEH47" s="690"/>
      <c r="AEI47" s="690"/>
      <c r="AEJ47" s="690"/>
      <c r="AEK47" s="691"/>
      <c r="AEL47" s="562" t="s">
        <v>311</v>
      </c>
      <c r="AEM47" s="563"/>
      <c r="AEN47" s="563"/>
      <c r="AEO47" s="563"/>
      <c r="AEP47" s="563"/>
      <c r="AEQ47" s="563"/>
      <c r="AER47" s="563"/>
      <c r="AES47" s="563"/>
      <c r="AET47" s="564"/>
      <c r="AEU47" s="683" t="s">
        <v>327</v>
      </c>
      <c r="AEV47" s="684"/>
      <c r="AEW47" s="684"/>
      <c r="AEX47" s="684"/>
      <c r="AEY47" s="684"/>
      <c r="AEZ47" s="684"/>
      <c r="AFA47" s="684"/>
      <c r="AFB47" s="684"/>
      <c r="AFC47" s="684"/>
      <c r="AFD47" s="685"/>
      <c r="AFE47" s="686"/>
      <c r="AFF47" s="687"/>
      <c r="AFG47" s="687"/>
      <c r="AFH47" s="687"/>
      <c r="AFI47" s="687"/>
      <c r="AFJ47" s="687"/>
      <c r="AFK47" s="687"/>
      <c r="AFL47" s="687"/>
      <c r="AFM47" s="687"/>
      <c r="AFN47" s="687"/>
      <c r="AFO47" s="687"/>
      <c r="AFP47" s="687"/>
      <c r="AFQ47" s="687"/>
      <c r="AFR47" s="687"/>
      <c r="AFS47" s="687"/>
      <c r="AFT47" s="687"/>
      <c r="AFU47" s="687"/>
      <c r="AFV47" s="687"/>
      <c r="AFW47" s="687"/>
      <c r="AFX47" s="687"/>
      <c r="AFY47" s="687"/>
      <c r="AFZ47" s="687"/>
      <c r="AGA47" s="687"/>
      <c r="AGB47" s="688"/>
      <c r="AGC47" s="689">
        <f>AGC46-AGS46</f>
        <v>0</v>
      </c>
      <c r="AGD47" s="690"/>
      <c r="AGE47" s="690"/>
      <c r="AGF47" s="690"/>
      <c r="AGG47" s="690"/>
      <c r="AGH47" s="690"/>
      <c r="AGI47" s="690"/>
      <c r="AGJ47" s="691"/>
      <c r="AGK47" s="689">
        <f>AGK46-AGU46</f>
        <v>0</v>
      </c>
      <c r="AGL47" s="690"/>
      <c r="AGM47" s="690"/>
      <c r="AGN47" s="690"/>
      <c r="AGO47" s="690"/>
      <c r="AGP47" s="690"/>
      <c r="AGQ47" s="690"/>
      <c r="AGR47" s="691"/>
      <c r="AGS47" s="562" t="s">
        <v>311</v>
      </c>
      <c r="AGT47" s="563"/>
      <c r="AGU47" s="563"/>
      <c r="AGV47" s="563"/>
      <c r="AGW47" s="563"/>
      <c r="AGX47" s="563"/>
      <c r="AGY47" s="563"/>
      <c r="AGZ47" s="563"/>
      <c r="AHA47" s="564"/>
      <c r="AHB47" s="683" t="s">
        <v>327</v>
      </c>
      <c r="AHC47" s="684"/>
      <c r="AHD47" s="684"/>
      <c r="AHE47" s="684"/>
      <c r="AHF47" s="684"/>
      <c r="AHG47" s="684"/>
      <c r="AHH47" s="684"/>
      <c r="AHI47" s="684"/>
      <c r="AHJ47" s="684"/>
      <c r="AHK47" s="685"/>
      <c r="AHL47" s="686"/>
      <c r="AHM47" s="687"/>
      <c r="AHN47" s="687"/>
      <c r="AHO47" s="687"/>
      <c r="AHP47" s="687"/>
      <c r="AHQ47" s="687"/>
      <c r="AHR47" s="687"/>
      <c r="AHS47" s="687"/>
      <c r="AHT47" s="687"/>
      <c r="AHU47" s="687"/>
      <c r="AHV47" s="687"/>
      <c r="AHW47" s="687"/>
      <c r="AHX47" s="687"/>
      <c r="AHY47" s="687"/>
      <c r="AHZ47" s="687"/>
      <c r="AIA47" s="687"/>
      <c r="AIB47" s="687"/>
      <c r="AIC47" s="687"/>
      <c r="AID47" s="687"/>
      <c r="AIE47" s="687"/>
      <c r="AIF47" s="687"/>
      <c r="AIG47" s="687"/>
      <c r="AIH47" s="687"/>
      <c r="AII47" s="688"/>
      <c r="AIJ47" s="689">
        <f>AIJ46-AIZ46</f>
        <v>0</v>
      </c>
      <c r="AIK47" s="690"/>
      <c r="AIL47" s="690"/>
      <c r="AIM47" s="690"/>
      <c r="AIN47" s="690"/>
      <c r="AIO47" s="690"/>
      <c r="AIP47" s="690"/>
      <c r="AIQ47" s="691"/>
      <c r="AIR47" s="689">
        <f>AIR46-AJB46</f>
        <v>0</v>
      </c>
      <c r="AIS47" s="690"/>
      <c r="AIT47" s="690"/>
      <c r="AIU47" s="690"/>
      <c r="AIV47" s="690"/>
      <c r="AIW47" s="690"/>
      <c r="AIX47" s="690"/>
      <c r="AIY47" s="691"/>
      <c r="AIZ47" s="562" t="s">
        <v>311</v>
      </c>
      <c r="AJA47" s="563"/>
      <c r="AJB47" s="563"/>
      <c r="AJC47" s="563"/>
      <c r="AJD47" s="563"/>
      <c r="AJE47" s="563"/>
      <c r="AJF47" s="563"/>
      <c r="AJG47" s="563"/>
      <c r="AJH47" s="564"/>
      <c r="AJI47" s="683" t="s">
        <v>327</v>
      </c>
      <c r="AJJ47" s="684"/>
      <c r="AJK47" s="684"/>
      <c r="AJL47" s="684"/>
      <c r="AJM47" s="684"/>
      <c r="AJN47" s="684"/>
      <c r="AJO47" s="684"/>
      <c r="AJP47" s="684"/>
      <c r="AJQ47" s="684"/>
      <c r="AJR47" s="685"/>
      <c r="AJS47" s="686"/>
      <c r="AJT47" s="687"/>
      <c r="AJU47" s="687"/>
      <c r="AJV47" s="687"/>
      <c r="AJW47" s="687"/>
      <c r="AJX47" s="687"/>
      <c r="AJY47" s="687"/>
      <c r="AJZ47" s="687"/>
      <c r="AKA47" s="687"/>
      <c r="AKB47" s="687"/>
      <c r="AKC47" s="687"/>
      <c r="AKD47" s="687"/>
      <c r="AKE47" s="687"/>
      <c r="AKF47" s="687"/>
      <c r="AKG47" s="687"/>
      <c r="AKH47" s="687"/>
      <c r="AKI47" s="687"/>
      <c r="AKJ47" s="687"/>
      <c r="AKK47" s="687"/>
      <c r="AKL47" s="687"/>
      <c r="AKM47" s="687"/>
      <c r="AKN47" s="687"/>
      <c r="AKO47" s="687"/>
      <c r="AKP47" s="688"/>
      <c r="AKQ47" s="689">
        <f>AKQ46-ALG46</f>
        <v>0</v>
      </c>
      <c r="AKR47" s="690"/>
      <c r="AKS47" s="690"/>
      <c r="AKT47" s="690"/>
      <c r="AKU47" s="690"/>
      <c r="AKV47" s="690"/>
      <c r="AKW47" s="690"/>
      <c r="AKX47" s="691"/>
      <c r="AKY47" s="689">
        <f>AKY46-ALI46</f>
        <v>0</v>
      </c>
      <c r="AKZ47" s="690"/>
      <c r="ALA47" s="690"/>
      <c r="ALB47" s="690"/>
      <c r="ALC47" s="690"/>
      <c r="ALD47" s="690"/>
      <c r="ALE47" s="690"/>
      <c r="ALF47" s="691"/>
      <c r="ALG47" s="562" t="s">
        <v>311</v>
      </c>
      <c r="ALH47" s="563"/>
      <c r="ALI47" s="563"/>
      <c r="ALJ47" s="563"/>
      <c r="ALK47" s="563"/>
      <c r="ALL47" s="563"/>
      <c r="ALM47" s="563"/>
      <c r="ALN47" s="563"/>
      <c r="ALO47" s="564"/>
      <c r="ALP47" s="683" t="s">
        <v>327</v>
      </c>
      <c r="ALQ47" s="684"/>
      <c r="ALR47" s="684"/>
      <c r="ALS47" s="684"/>
      <c r="ALT47" s="684"/>
      <c r="ALU47" s="684"/>
      <c r="ALV47" s="684"/>
      <c r="ALW47" s="684"/>
      <c r="ALX47" s="684"/>
      <c r="ALY47" s="685"/>
      <c r="ALZ47" s="686"/>
      <c r="AMA47" s="687"/>
      <c r="AMB47" s="687"/>
      <c r="AMC47" s="687"/>
      <c r="AMD47" s="687"/>
      <c r="AME47" s="687"/>
      <c r="AMF47" s="687"/>
      <c r="AMG47" s="687"/>
      <c r="AMH47" s="687"/>
      <c r="AMI47" s="687"/>
      <c r="AMJ47" s="687"/>
      <c r="AMK47" s="687"/>
      <c r="AML47" s="687"/>
      <c r="AMM47" s="687"/>
      <c r="AMN47" s="687"/>
      <c r="AMO47" s="687"/>
      <c r="AMP47" s="687"/>
      <c r="AMQ47" s="687"/>
      <c r="AMR47" s="687"/>
      <c r="AMS47" s="687"/>
      <c r="AMT47" s="687"/>
      <c r="AMU47" s="687"/>
      <c r="AMV47" s="687"/>
      <c r="AMW47" s="688"/>
      <c r="AMX47" s="689">
        <f>AMX46-ANN46</f>
        <v>0</v>
      </c>
      <c r="AMY47" s="690"/>
      <c r="AMZ47" s="690"/>
      <c r="ANA47" s="690"/>
      <c r="ANB47" s="690"/>
      <c r="ANC47" s="690"/>
      <c r="AND47" s="690"/>
      <c r="ANE47" s="691"/>
      <c r="ANF47" s="689">
        <f>ANF46-ANP46</f>
        <v>0</v>
      </c>
      <c r="ANG47" s="690"/>
      <c r="ANH47" s="690"/>
      <c r="ANI47" s="690"/>
      <c r="ANJ47" s="690"/>
      <c r="ANK47" s="690"/>
      <c r="ANL47" s="690"/>
      <c r="ANM47" s="691"/>
      <c r="ANN47" s="562" t="s">
        <v>311</v>
      </c>
      <c r="ANO47" s="563"/>
      <c r="ANP47" s="563"/>
      <c r="ANQ47" s="563"/>
      <c r="ANR47" s="563"/>
      <c r="ANS47" s="563"/>
      <c r="ANT47" s="563"/>
      <c r="ANU47" s="563"/>
      <c r="ANV47" s="564"/>
      <c r="ANW47" s="683" t="s">
        <v>327</v>
      </c>
      <c r="ANX47" s="684"/>
      <c r="ANY47" s="684"/>
      <c r="ANZ47" s="684"/>
      <c r="AOA47" s="684"/>
      <c r="AOB47" s="684"/>
      <c r="AOC47" s="684"/>
      <c r="AOD47" s="684"/>
      <c r="AOE47" s="684"/>
      <c r="AOF47" s="685"/>
      <c r="AOG47" s="686"/>
      <c r="AOH47" s="687"/>
      <c r="AOI47" s="687"/>
      <c r="AOJ47" s="687"/>
      <c r="AOK47" s="687"/>
      <c r="AOL47" s="687"/>
      <c r="AOM47" s="687"/>
      <c r="AON47" s="687"/>
      <c r="AOO47" s="687"/>
      <c r="AOP47" s="687"/>
      <c r="AOQ47" s="687"/>
      <c r="AOR47" s="687"/>
      <c r="AOS47" s="687"/>
      <c r="AOT47" s="687"/>
      <c r="AOU47" s="687"/>
      <c r="AOV47" s="687"/>
      <c r="AOW47" s="687"/>
      <c r="AOX47" s="687"/>
      <c r="AOY47" s="687"/>
      <c r="AOZ47" s="687"/>
      <c r="APA47" s="687"/>
      <c r="APB47" s="687"/>
      <c r="APC47" s="687"/>
      <c r="APD47" s="688"/>
      <c r="APE47" s="689">
        <f>APE46-APU46</f>
        <v>0</v>
      </c>
      <c r="APF47" s="690"/>
      <c r="APG47" s="690"/>
      <c r="APH47" s="690"/>
      <c r="API47" s="690"/>
      <c r="APJ47" s="690"/>
      <c r="APK47" s="690"/>
      <c r="APL47" s="691"/>
      <c r="APM47" s="689">
        <f>APM46-APW46</f>
        <v>0</v>
      </c>
      <c r="APN47" s="690"/>
      <c r="APO47" s="690"/>
      <c r="APP47" s="690"/>
      <c r="APQ47" s="690"/>
      <c r="APR47" s="690"/>
      <c r="APS47" s="690"/>
      <c r="APT47" s="691"/>
      <c r="APU47" s="562" t="s">
        <v>311</v>
      </c>
      <c r="APV47" s="563"/>
      <c r="APW47" s="563"/>
      <c r="APX47" s="563"/>
      <c r="APY47" s="563"/>
      <c r="APZ47" s="563"/>
      <c r="AQA47" s="563"/>
      <c r="AQB47" s="563"/>
      <c r="AQC47" s="564"/>
      <c r="AQD47" s="683" t="s">
        <v>327</v>
      </c>
      <c r="AQE47" s="684"/>
      <c r="AQF47" s="684"/>
      <c r="AQG47" s="684"/>
      <c r="AQH47" s="684"/>
      <c r="AQI47" s="684"/>
      <c r="AQJ47" s="684"/>
      <c r="AQK47" s="684"/>
      <c r="AQL47" s="684"/>
      <c r="AQM47" s="685"/>
      <c r="AQN47" s="686"/>
      <c r="AQO47" s="687"/>
      <c r="AQP47" s="687"/>
      <c r="AQQ47" s="687"/>
      <c r="AQR47" s="687"/>
      <c r="AQS47" s="687"/>
      <c r="AQT47" s="687"/>
      <c r="AQU47" s="687"/>
      <c r="AQV47" s="687"/>
      <c r="AQW47" s="687"/>
      <c r="AQX47" s="687"/>
      <c r="AQY47" s="687"/>
      <c r="AQZ47" s="687"/>
      <c r="ARA47" s="687"/>
      <c r="ARB47" s="687"/>
      <c r="ARC47" s="687"/>
      <c r="ARD47" s="687"/>
      <c r="ARE47" s="687"/>
      <c r="ARF47" s="687"/>
      <c r="ARG47" s="687"/>
      <c r="ARH47" s="687"/>
      <c r="ARI47" s="687"/>
      <c r="ARJ47" s="687"/>
      <c r="ARK47" s="688"/>
      <c r="ARL47" s="689">
        <f>ARL46-ASB46</f>
        <v>0</v>
      </c>
      <c r="ARM47" s="690"/>
      <c r="ARN47" s="690"/>
      <c r="ARO47" s="690"/>
      <c r="ARP47" s="690"/>
      <c r="ARQ47" s="690"/>
      <c r="ARR47" s="690"/>
      <c r="ARS47" s="691"/>
      <c r="ART47" s="689">
        <f>ART46-ASD46</f>
        <v>0</v>
      </c>
      <c r="ARU47" s="690"/>
      <c r="ARV47" s="690"/>
      <c r="ARW47" s="690"/>
      <c r="ARX47" s="690"/>
      <c r="ARY47" s="690"/>
      <c r="ARZ47" s="690"/>
      <c r="ASA47" s="691"/>
      <c r="ASB47" s="562" t="s">
        <v>311</v>
      </c>
      <c r="ASC47" s="563"/>
      <c r="ASD47" s="563"/>
      <c r="ASE47" s="563"/>
      <c r="ASF47" s="563"/>
      <c r="ASG47" s="563"/>
      <c r="ASH47" s="563"/>
      <c r="ASI47" s="563"/>
      <c r="ASJ47" s="564"/>
      <c r="ASK47" s="683" t="s">
        <v>327</v>
      </c>
      <c r="ASL47" s="684"/>
      <c r="ASM47" s="684"/>
      <c r="ASN47" s="684"/>
      <c r="ASO47" s="684"/>
      <c r="ASP47" s="684"/>
      <c r="ASQ47" s="684"/>
      <c r="ASR47" s="684"/>
      <c r="ASS47" s="684"/>
      <c r="AST47" s="685"/>
      <c r="ASU47" s="686"/>
      <c r="ASV47" s="687"/>
      <c r="ASW47" s="687"/>
      <c r="ASX47" s="687"/>
      <c r="ASY47" s="687"/>
      <c r="ASZ47" s="687"/>
      <c r="ATA47" s="687"/>
      <c r="ATB47" s="687"/>
      <c r="ATC47" s="687"/>
      <c r="ATD47" s="687"/>
      <c r="ATE47" s="687"/>
      <c r="ATF47" s="687"/>
      <c r="ATG47" s="687"/>
      <c r="ATH47" s="687"/>
      <c r="ATI47" s="687"/>
      <c r="ATJ47" s="687"/>
      <c r="ATK47" s="687"/>
      <c r="ATL47" s="687"/>
      <c r="ATM47" s="687"/>
      <c r="ATN47" s="687"/>
      <c r="ATO47" s="687"/>
      <c r="ATP47" s="687"/>
      <c r="ATQ47" s="687"/>
      <c r="ATR47" s="688"/>
      <c r="ATS47" s="689">
        <f>ATS46-AUI46</f>
        <v>0</v>
      </c>
      <c r="ATT47" s="690"/>
      <c r="ATU47" s="690"/>
      <c r="ATV47" s="690"/>
      <c r="ATW47" s="690"/>
      <c r="ATX47" s="690"/>
      <c r="ATY47" s="690"/>
      <c r="ATZ47" s="691"/>
      <c r="AUA47" s="689">
        <f>AUA46-AUK46</f>
        <v>0</v>
      </c>
      <c r="AUB47" s="690"/>
      <c r="AUC47" s="690"/>
      <c r="AUD47" s="690"/>
      <c r="AUE47" s="690"/>
      <c r="AUF47" s="690"/>
      <c r="AUG47" s="690"/>
      <c r="AUH47" s="691"/>
      <c r="AUI47" s="562" t="s">
        <v>311</v>
      </c>
      <c r="AUJ47" s="563"/>
      <c r="AUK47" s="563"/>
      <c r="AUL47" s="563"/>
      <c r="AUM47" s="563"/>
      <c r="AUN47" s="563"/>
      <c r="AUO47" s="563"/>
      <c r="AUP47" s="563"/>
      <c r="AUQ47" s="564"/>
      <c r="AUR47" s="683" t="s">
        <v>327</v>
      </c>
      <c r="AUS47" s="684"/>
      <c r="AUT47" s="684"/>
      <c r="AUU47" s="684"/>
      <c r="AUV47" s="684"/>
      <c r="AUW47" s="684"/>
      <c r="AUX47" s="684"/>
      <c r="AUY47" s="684"/>
      <c r="AUZ47" s="684"/>
      <c r="AVA47" s="685"/>
      <c r="AVB47" s="686"/>
      <c r="AVC47" s="687"/>
      <c r="AVD47" s="687"/>
      <c r="AVE47" s="687"/>
      <c r="AVF47" s="687"/>
      <c r="AVG47" s="687"/>
      <c r="AVH47" s="687"/>
      <c r="AVI47" s="687"/>
      <c r="AVJ47" s="687"/>
      <c r="AVK47" s="687"/>
      <c r="AVL47" s="687"/>
      <c r="AVM47" s="687"/>
      <c r="AVN47" s="687"/>
      <c r="AVO47" s="687"/>
      <c r="AVP47" s="687"/>
      <c r="AVQ47" s="687"/>
      <c r="AVR47" s="687"/>
      <c r="AVS47" s="687"/>
      <c r="AVT47" s="687"/>
      <c r="AVU47" s="687"/>
      <c r="AVV47" s="687"/>
      <c r="AVW47" s="687"/>
      <c r="AVX47" s="687"/>
      <c r="AVY47" s="688"/>
      <c r="AVZ47" s="689">
        <f>AVZ46-AWP46</f>
        <v>0</v>
      </c>
      <c r="AWA47" s="690"/>
      <c r="AWB47" s="690"/>
      <c r="AWC47" s="690"/>
      <c r="AWD47" s="690"/>
      <c r="AWE47" s="690"/>
      <c r="AWF47" s="690"/>
      <c r="AWG47" s="691"/>
      <c r="AWH47" s="689">
        <f>AWH46-AWR46</f>
        <v>0</v>
      </c>
      <c r="AWI47" s="690"/>
      <c r="AWJ47" s="690"/>
      <c r="AWK47" s="690"/>
      <c r="AWL47" s="690"/>
      <c r="AWM47" s="690"/>
      <c r="AWN47" s="690"/>
      <c r="AWO47" s="691"/>
      <c r="AWP47" s="562" t="s">
        <v>311</v>
      </c>
      <c r="AWQ47" s="563"/>
      <c r="AWR47" s="563"/>
      <c r="AWS47" s="563"/>
      <c r="AWT47" s="563"/>
      <c r="AWU47" s="563"/>
      <c r="AWV47" s="563"/>
      <c r="AWW47" s="563"/>
      <c r="AWX47" s="564"/>
      <c r="AWY47" s="683" t="s">
        <v>327</v>
      </c>
      <c r="AWZ47" s="684"/>
      <c r="AXA47" s="684"/>
      <c r="AXB47" s="684"/>
      <c r="AXC47" s="684"/>
      <c r="AXD47" s="684"/>
      <c r="AXE47" s="684"/>
      <c r="AXF47" s="684"/>
      <c r="AXG47" s="684"/>
      <c r="AXH47" s="685"/>
      <c r="AXI47" s="686"/>
      <c r="AXJ47" s="687"/>
      <c r="AXK47" s="687"/>
      <c r="AXL47" s="687"/>
      <c r="AXM47" s="687"/>
      <c r="AXN47" s="687"/>
      <c r="AXO47" s="687"/>
      <c r="AXP47" s="687"/>
      <c r="AXQ47" s="687"/>
      <c r="AXR47" s="687"/>
      <c r="AXS47" s="687"/>
      <c r="AXT47" s="687"/>
      <c r="AXU47" s="687"/>
      <c r="AXV47" s="687"/>
      <c r="AXW47" s="687"/>
      <c r="AXX47" s="687"/>
      <c r="AXY47" s="687"/>
      <c r="AXZ47" s="687"/>
      <c r="AYA47" s="687"/>
      <c r="AYB47" s="687"/>
      <c r="AYC47" s="687"/>
      <c r="AYD47" s="687"/>
      <c r="AYE47" s="687"/>
      <c r="AYF47" s="688"/>
      <c r="AYG47" s="689">
        <f>AYG46-AYW46</f>
        <v>0</v>
      </c>
      <c r="AYH47" s="690"/>
      <c r="AYI47" s="690"/>
      <c r="AYJ47" s="690"/>
      <c r="AYK47" s="690"/>
      <c r="AYL47" s="690"/>
      <c r="AYM47" s="690"/>
      <c r="AYN47" s="691"/>
      <c r="AYO47" s="689">
        <f>AYO46-AYY46</f>
        <v>0</v>
      </c>
      <c r="AYP47" s="690"/>
      <c r="AYQ47" s="690"/>
      <c r="AYR47" s="690"/>
      <c r="AYS47" s="690"/>
      <c r="AYT47" s="690"/>
      <c r="AYU47" s="690"/>
      <c r="AYV47" s="691"/>
      <c r="AYW47" s="562" t="s">
        <v>311</v>
      </c>
      <c r="AYX47" s="563"/>
      <c r="AYY47" s="563"/>
      <c r="AYZ47" s="563"/>
      <c r="AZA47" s="563"/>
      <c r="AZB47" s="563"/>
      <c r="AZC47" s="563"/>
      <c r="AZD47" s="563"/>
      <c r="AZE47" s="564"/>
      <c r="AZF47" s="683" t="s">
        <v>327</v>
      </c>
      <c r="AZG47" s="684"/>
      <c r="AZH47" s="684"/>
      <c r="AZI47" s="684"/>
      <c r="AZJ47" s="684"/>
      <c r="AZK47" s="684"/>
      <c r="AZL47" s="684"/>
      <c r="AZM47" s="684"/>
      <c r="AZN47" s="684"/>
      <c r="AZO47" s="685"/>
      <c r="AZP47" s="686"/>
      <c r="AZQ47" s="687"/>
      <c r="AZR47" s="687"/>
      <c r="AZS47" s="687"/>
      <c r="AZT47" s="687"/>
      <c r="AZU47" s="687"/>
      <c r="AZV47" s="687"/>
      <c r="AZW47" s="687"/>
      <c r="AZX47" s="687"/>
      <c r="AZY47" s="687"/>
      <c r="AZZ47" s="687"/>
      <c r="BAA47" s="687"/>
      <c r="BAB47" s="687"/>
      <c r="BAC47" s="687"/>
      <c r="BAD47" s="687"/>
      <c r="BAE47" s="687"/>
      <c r="BAF47" s="687"/>
      <c r="BAG47" s="687"/>
      <c r="BAH47" s="687"/>
      <c r="BAI47" s="687"/>
      <c r="BAJ47" s="687"/>
      <c r="BAK47" s="687"/>
      <c r="BAL47" s="687"/>
      <c r="BAM47" s="688"/>
      <c r="BAN47" s="689">
        <f>BAN46-BBD46</f>
        <v>0</v>
      </c>
      <c r="BAO47" s="690"/>
      <c r="BAP47" s="690"/>
      <c r="BAQ47" s="690"/>
      <c r="BAR47" s="690"/>
      <c r="BAS47" s="690"/>
      <c r="BAT47" s="690"/>
      <c r="BAU47" s="691"/>
      <c r="BAV47" s="689">
        <f>BAV46-BBF46</f>
        <v>0</v>
      </c>
      <c r="BAW47" s="690"/>
      <c r="BAX47" s="690"/>
      <c r="BAY47" s="690"/>
      <c r="BAZ47" s="690"/>
      <c r="BBA47" s="690"/>
      <c r="BBB47" s="690"/>
      <c r="BBC47" s="691"/>
      <c r="BBD47" s="562" t="s">
        <v>311</v>
      </c>
      <c r="BBE47" s="563"/>
      <c r="BBF47" s="563"/>
      <c r="BBG47" s="563"/>
      <c r="BBH47" s="563"/>
      <c r="BBI47" s="563"/>
      <c r="BBJ47" s="563"/>
      <c r="BBK47" s="563"/>
      <c r="BBL47" s="564"/>
      <c r="BBM47" s="683" t="s">
        <v>327</v>
      </c>
      <c r="BBN47" s="684"/>
      <c r="BBO47" s="684"/>
      <c r="BBP47" s="684"/>
      <c r="BBQ47" s="684"/>
      <c r="BBR47" s="684"/>
      <c r="BBS47" s="684"/>
      <c r="BBT47" s="684"/>
      <c r="BBU47" s="684"/>
      <c r="BBV47" s="685"/>
      <c r="BBW47" s="686"/>
      <c r="BBX47" s="687"/>
      <c r="BBY47" s="687"/>
      <c r="BBZ47" s="687"/>
      <c r="BCA47" s="687"/>
      <c r="BCB47" s="687"/>
      <c r="BCC47" s="687"/>
      <c r="BCD47" s="687"/>
      <c r="BCE47" s="687"/>
      <c r="BCF47" s="687"/>
      <c r="BCG47" s="687"/>
      <c r="BCH47" s="687"/>
      <c r="BCI47" s="687"/>
      <c r="BCJ47" s="687"/>
      <c r="BCK47" s="687"/>
      <c r="BCL47" s="687"/>
      <c r="BCM47" s="687"/>
      <c r="BCN47" s="687"/>
      <c r="BCO47" s="687"/>
      <c r="BCP47" s="687"/>
      <c r="BCQ47" s="687"/>
      <c r="BCR47" s="687"/>
      <c r="BCS47" s="687"/>
      <c r="BCT47" s="688"/>
      <c r="BCU47" s="689">
        <f>BCU46-BDK46</f>
        <v>0</v>
      </c>
      <c r="BCV47" s="690"/>
      <c r="BCW47" s="690"/>
      <c r="BCX47" s="690"/>
      <c r="BCY47" s="690"/>
      <c r="BCZ47" s="690"/>
      <c r="BDA47" s="690"/>
      <c r="BDB47" s="691"/>
      <c r="BDC47" s="689">
        <f>BDC46-BDM46</f>
        <v>0</v>
      </c>
      <c r="BDD47" s="690"/>
      <c r="BDE47" s="690"/>
      <c r="BDF47" s="690"/>
      <c r="BDG47" s="690"/>
      <c r="BDH47" s="690"/>
      <c r="BDI47" s="690"/>
      <c r="BDJ47" s="691"/>
      <c r="BDK47" s="562" t="s">
        <v>311</v>
      </c>
      <c r="BDL47" s="563"/>
      <c r="BDM47" s="563"/>
      <c r="BDN47" s="563"/>
      <c r="BDO47" s="563"/>
      <c r="BDP47" s="563"/>
      <c r="BDQ47" s="563"/>
      <c r="BDR47" s="563"/>
      <c r="BDS47" s="564"/>
      <c r="BDT47" s="683" t="s">
        <v>327</v>
      </c>
      <c r="BDU47" s="684"/>
      <c r="BDV47" s="684"/>
      <c r="BDW47" s="684"/>
      <c r="BDX47" s="684"/>
      <c r="BDY47" s="684"/>
      <c r="BDZ47" s="684"/>
      <c r="BEA47" s="684"/>
      <c r="BEB47" s="684"/>
      <c r="BEC47" s="685"/>
      <c r="BED47" s="686"/>
      <c r="BEE47" s="687"/>
      <c r="BEF47" s="687"/>
      <c r="BEG47" s="687"/>
      <c r="BEH47" s="687"/>
      <c r="BEI47" s="687"/>
      <c r="BEJ47" s="687"/>
      <c r="BEK47" s="687"/>
      <c r="BEL47" s="687"/>
      <c r="BEM47" s="687"/>
      <c r="BEN47" s="687"/>
      <c r="BEO47" s="687"/>
      <c r="BEP47" s="687"/>
      <c r="BEQ47" s="687"/>
      <c r="BER47" s="687"/>
      <c r="BES47" s="687"/>
      <c r="BET47" s="687"/>
      <c r="BEU47" s="687"/>
      <c r="BEV47" s="687"/>
      <c r="BEW47" s="687"/>
      <c r="BEX47" s="687"/>
      <c r="BEY47" s="687"/>
      <c r="BEZ47" s="687"/>
      <c r="BFA47" s="688"/>
      <c r="BFB47" s="689">
        <f>BFB46-BFR46</f>
        <v>0</v>
      </c>
      <c r="BFC47" s="690"/>
      <c r="BFD47" s="690"/>
      <c r="BFE47" s="690"/>
      <c r="BFF47" s="690"/>
      <c r="BFG47" s="690"/>
      <c r="BFH47" s="690"/>
      <c r="BFI47" s="691"/>
      <c r="BFJ47" s="689">
        <f>BFJ46-BFT46</f>
        <v>0</v>
      </c>
      <c r="BFK47" s="690"/>
      <c r="BFL47" s="690"/>
      <c r="BFM47" s="690"/>
      <c r="BFN47" s="690"/>
      <c r="BFO47" s="690"/>
      <c r="BFP47" s="690"/>
      <c r="BFQ47" s="691"/>
      <c r="BFR47" s="562" t="s">
        <v>311</v>
      </c>
      <c r="BFS47" s="563"/>
      <c r="BFT47" s="563"/>
      <c r="BFU47" s="563"/>
      <c r="BFV47" s="563"/>
      <c r="BFW47" s="563"/>
      <c r="BFX47" s="563"/>
      <c r="BFY47" s="563"/>
      <c r="BFZ47" s="564"/>
      <c r="BGA47" s="683" t="s">
        <v>327</v>
      </c>
      <c r="BGB47" s="684"/>
      <c r="BGC47" s="684"/>
      <c r="BGD47" s="684"/>
      <c r="BGE47" s="684"/>
      <c r="BGF47" s="684"/>
      <c r="BGG47" s="684"/>
      <c r="BGH47" s="684"/>
      <c r="BGI47" s="684"/>
      <c r="BGJ47" s="685"/>
      <c r="BGK47" s="686"/>
      <c r="BGL47" s="687"/>
      <c r="BGM47" s="687"/>
      <c r="BGN47" s="687"/>
      <c r="BGO47" s="687"/>
      <c r="BGP47" s="687"/>
      <c r="BGQ47" s="687"/>
      <c r="BGR47" s="687"/>
      <c r="BGS47" s="687"/>
      <c r="BGT47" s="687"/>
      <c r="BGU47" s="687"/>
      <c r="BGV47" s="687"/>
      <c r="BGW47" s="687"/>
      <c r="BGX47" s="687"/>
      <c r="BGY47" s="687"/>
      <c r="BGZ47" s="687"/>
      <c r="BHA47" s="687"/>
      <c r="BHB47" s="687"/>
      <c r="BHC47" s="687"/>
      <c r="BHD47" s="687"/>
      <c r="BHE47" s="687"/>
      <c r="BHF47" s="687"/>
      <c r="BHG47" s="687"/>
      <c r="BHH47" s="688"/>
      <c r="BHI47" s="689">
        <f>BHI46-BHY46</f>
        <v>0</v>
      </c>
      <c r="BHJ47" s="690"/>
      <c r="BHK47" s="690"/>
      <c r="BHL47" s="690"/>
      <c r="BHM47" s="690"/>
      <c r="BHN47" s="690"/>
      <c r="BHO47" s="690"/>
      <c r="BHP47" s="691"/>
      <c r="BHQ47" s="689">
        <f>BHQ46-BIA46</f>
        <v>0</v>
      </c>
      <c r="BHR47" s="690"/>
      <c r="BHS47" s="690"/>
      <c r="BHT47" s="690"/>
      <c r="BHU47" s="690"/>
      <c r="BHV47" s="690"/>
      <c r="BHW47" s="690"/>
      <c r="BHX47" s="691"/>
      <c r="BHY47" s="562" t="s">
        <v>311</v>
      </c>
      <c r="BHZ47" s="563"/>
      <c r="BIA47" s="563"/>
      <c r="BIB47" s="563"/>
      <c r="BIC47" s="563"/>
      <c r="BID47" s="563"/>
      <c r="BIE47" s="563"/>
      <c r="BIF47" s="563"/>
      <c r="BIG47" s="564"/>
      <c r="BIH47" s="683" t="s">
        <v>327</v>
      </c>
      <c r="BII47" s="684"/>
      <c r="BIJ47" s="684"/>
      <c r="BIK47" s="684"/>
      <c r="BIL47" s="684"/>
      <c r="BIM47" s="684"/>
      <c r="BIN47" s="684"/>
      <c r="BIO47" s="684"/>
      <c r="BIP47" s="684"/>
      <c r="BIQ47" s="685"/>
      <c r="BIR47" s="686"/>
      <c r="BIS47" s="687"/>
      <c r="BIT47" s="687"/>
      <c r="BIU47" s="687"/>
      <c r="BIV47" s="687"/>
      <c r="BIW47" s="687"/>
      <c r="BIX47" s="687"/>
      <c r="BIY47" s="687"/>
      <c r="BIZ47" s="687"/>
      <c r="BJA47" s="687"/>
      <c r="BJB47" s="687"/>
      <c r="BJC47" s="687"/>
      <c r="BJD47" s="687"/>
      <c r="BJE47" s="687"/>
      <c r="BJF47" s="687"/>
      <c r="BJG47" s="687"/>
      <c r="BJH47" s="687"/>
      <c r="BJI47" s="687"/>
      <c r="BJJ47" s="687"/>
      <c r="BJK47" s="687"/>
      <c r="BJL47" s="687"/>
      <c r="BJM47" s="687"/>
      <c r="BJN47" s="687"/>
      <c r="BJO47" s="688"/>
      <c r="BJP47" s="689">
        <f>BJP46-BKF46</f>
        <v>0</v>
      </c>
      <c r="BJQ47" s="690"/>
      <c r="BJR47" s="690"/>
      <c r="BJS47" s="690"/>
      <c r="BJT47" s="690"/>
      <c r="BJU47" s="690"/>
      <c r="BJV47" s="690"/>
      <c r="BJW47" s="691"/>
      <c r="BJX47" s="689">
        <f>BJX46-BKH46</f>
        <v>0</v>
      </c>
      <c r="BJY47" s="690"/>
      <c r="BJZ47" s="690"/>
      <c r="BKA47" s="690"/>
      <c r="BKB47" s="690"/>
      <c r="BKC47" s="690"/>
      <c r="BKD47" s="690"/>
      <c r="BKE47" s="691"/>
      <c r="BKF47" s="562" t="s">
        <v>311</v>
      </c>
      <c r="BKG47" s="563"/>
      <c r="BKH47" s="563"/>
      <c r="BKI47" s="563"/>
      <c r="BKJ47" s="563"/>
      <c r="BKK47" s="563"/>
      <c r="BKL47" s="563"/>
      <c r="BKM47" s="563"/>
      <c r="BKN47" s="564"/>
      <c r="BKO47" s="683" t="s">
        <v>327</v>
      </c>
      <c r="BKP47" s="684"/>
      <c r="BKQ47" s="684"/>
      <c r="BKR47" s="684"/>
      <c r="BKS47" s="684"/>
      <c r="BKT47" s="684"/>
      <c r="BKU47" s="684"/>
      <c r="BKV47" s="684"/>
      <c r="BKW47" s="684"/>
      <c r="BKX47" s="685"/>
      <c r="BKY47" s="686"/>
      <c r="BKZ47" s="687"/>
      <c r="BLA47" s="687"/>
      <c r="BLB47" s="687"/>
      <c r="BLC47" s="687"/>
      <c r="BLD47" s="687"/>
      <c r="BLE47" s="687"/>
      <c r="BLF47" s="687"/>
      <c r="BLG47" s="687"/>
      <c r="BLH47" s="687"/>
      <c r="BLI47" s="687"/>
      <c r="BLJ47" s="687"/>
      <c r="BLK47" s="687"/>
      <c r="BLL47" s="687"/>
      <c r="BLM47" s="687"/>
      <c r="BLN47" s="687"/>
      <c r="BLO47" s="687"/>
      <c r="BLP47" s="687"/>
      <c r="BLQ47" s="687"/>
      <c r="BLR47" s="687"/>
      <c r="BLS47" s="687"/>
      <c r="BLT47" s="687"/>
      <c r="BLU47" s="687"/>
      <c r="BLV47" s="688"/>
      <c r="BLW47" s="689">
        <f>BLW46-BMM46</f>
        <v>0</v>
      </c>
      <c r="BLX47" s="690"/>
      <c r="BLY47" s="690"/>
      <c r="BLZ47" s="690"/>
      <c r="BMA47" s="690"/>
      <c r="BMB47" s="690"/>
      <c r="BMC47" s="690"/>
      <c r="BMD47" s="691"/>
      <c r="BME47" s="689">
        <f>BME46-BMO46</f>
        <v>0</v>
      </c>
      <c r="BMF47" s="690"/>
      <c r="BMG47" s="690"/>
      <c r="BMH47" s="690"/>
      <c r="BMI47" s="690"/>
      <c r="BMJ47" s="690"/>
      <c r="BMK47" s="690"/>
      <c r="BML47" s="691"/>
      <c r="BMM47" s="562" t="s">
        <v>311</v>
      </c>
      <c r="BMN47" s="563"/>
      <c r="BMO47" s="563"/>
      <c r="BMP47" s="563"/>
      <c r="BMQ47" s="563"/>
      <c r="BMR47" s="563"/>
      <c r="BMS47" s="563"/>
      <c r="BMT47" s="563"/>
      <c r="BMU47" s="564"/>
      <c r="BMV47" s="683" t="s">
        <v>327</v>
      </c>
      <c r="BMW47" s="684"/>
      <c r="BMX47" s="684"/>
      <c r="BMY47" s="684"/>
      <c r="BMZ47" s="684"/>
      <c r="BNA47" s="684"/>
      <c r="BNB47" s="684"/>
      <c r="BNC47" s="684"/>
      <c r="BND47" s="684"/>
      <c r="BNE47" s="685"/>
      <c r="BNF47" s="686"/>
      <c r="BNG47" s="687"/>
      <c r="BNH47" s="687"/>
      <c r="BNI47" s="687"/>
      <c r="BNJ47" s="687"/>
      <c r="BNK47" s="687"/>
      <c r="BNL47" s="687"/>
      <c r="BNM47" s="687"/>
      <c r="BNN47" s="687"/>
      <c r="BNO47" s="687"/>
      <c r="BNP47" s="687"/>
      <c r="BNQ47" s="687"/>
      <c r="BNR47" s="687"/>
      <c r="BNS47" s="687"/>
      <c r="BNT47" s="687"/>
      <c r="BNU47" s="687"/>
      <c r="BNV47" s="687"/>
      <c r="BNW47" s="687"/>
      <c r="BNX47" s="687"/>
      <c r="BNY47" s="687"/>
      <c r="BNZ47" s="687"/>
      <c r="BOA47" s="687"/>
      <c r="BOB47" s="687"/>
      <c r="BOC47" s="688"/>
      <c r="BOD47" s="689">
        <f>BOD46-BOT46</f>
        <v>0</v>
      </c>
      <c r="BOE47" s="690"/>
      <c r="BOF47" s="690"/>
      <c r="BOG47" s="690"/>
      <c r="BOH47" s="690"/>
      <c r="BOI47" s="690"/>
      <c r="BOJ47" s="690"/>
      <c r="BOK47" s="691"/>
      <c r="BOL47" s="689">
        <f>BOL46-BOV46</f>
        <v>0</v>
      </c>
      <c r="BOM47" s="690"/>
      <c r="BON47" s="690"/>
      <c r="BOO47" s="690"/>
      <c r="BOP47" s="690"/>
      <c r="BOQ47" s="690"/>
      <c r="BOR47" s="690"/>
      <c r="BOS47" s="691"/>
      <c r="BOT47" s="562" t="s">
        <v>311</v>
      </c>
      <c r="BOU47" s="563"/>
      <c r="BOV47" s="563"/>
      <c r="BOW47" s="563"/>
      <c r="BOX47" s="563"/>
      <c r="BOY47" s="563"/>
      <c r="BOZ47" s="563"/>
      <c r="BPA47" s="563"/>
      <c r="BPB47" s="564"/>
    </row>
    <row r="48" spans="1:1770" ht="18" customHeight="1">
      <c r="A48" s="96" t="s">
        <v>307</v>
      </c>
      <c r="B48" s="6"/>
      <c r="C48" s="6" t="s">
        <v>312</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267"/>
      <c r="AL48" s="267"/>
      <c r="AM48" s="267"/>
      <c r="AN48" s="267"/>
      <c r="AO48" s="267"/>
      <c r="AP48" s="267"/>
      <c r="AQ48" s="267"/>
      <c r="AR48" s="267"/>
      <c r="AS48" s="267"/>
      <c r="AT48" s="267"/>
      <c r="AU48" s="267"/>
      <c r="AV48" s="267"/>
      <c r="AW48" s="267"/>
      <c r="AX48" s="267"/>
      <c r="AY48" s="267"/>
      <c r="AZ48" s="267"/>
      <c r="BA48" s="267"/>
      <c r="BB48" s="267"/>
      <c r="BC48" s="267"/>
      <c r="BH48" s="96" t="s">
        <v>307</v>
      </c>
      <c r="BI48" s="6"/>
      <c r="BJ48" s="6" t="s">
        <v>312</v>
      </c>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267"/>
      <c r="CS48" s="267"/>
      <c r="CT48" s="267"/>
      <c r="CU48" s="267"/>
      <c r="CV48" s="267"/>
      <c r="CW48" s="267"/>
      <c r="CX48" s="267"/>
      <c r="CY48" s="267"/>
      <c r="CZ48" s="267"/>
      <c r="DA48" s="267"/>
      <c r="DB48" s="267"/>
      <c r="DC48" s="267"/>
      <c r="DD48" s="267"/>
      <c r="DE48" s="267"/>
      <c r="DF48" s="267"/>
      <c r="DG48" s="267"/>
      <c r="DH48" s="267"/>
      <c r="DI48" s="267"/>
      <c r="DJ48" s="267"/>
      <c r="DO48" s="96" t="s">
        <v>307</v>
      </c>
      <c r="DP48" s="6"/>
      <c r="DQ48" s="6" t="s">
        <v>312</v>
      </c>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267"/>
      <c r="EZ48" s="267"/>
      <c r="FA48" s="267"/>
      <c r="FB48" s="267"/>
      <c r="FC48" s="267"/>
      <c r="FD48" s="267"/>
      <c r="FE48" s="267"/>
      <c r="FF48" s="267"/>
      <c r="FG48" s="267"/>
      <c r="FH48" s="267"/>
      <c r="FI48" s="267"/>
      <c r="FJ48" s="267"/>
      <c r="FK48" s="267"/>
      <c r="FL48" s="267"/>
      <c r="FM48" s="267"/>
      <c r="FN48" s="267"/>
      <c r="FO48" s="267"/>
      <c r="FP48" s="267"/>
      <c r="FQ48" s="267"/>
      <c r="FV48" s="96" t="s">
        <v>307</v>
      </c>
      <c r="FW48" s="6"/>
      <c r="FX48" s="6" t="s">
        <v>312</v>
      </c>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267"/>
      <c r="HG48" s="267"/>
      <c r="HH48" s="267"/>
      <c r="HI48" s="267"/>
      <c r="HJ48" s="267"/>
      <c r="HK48" s="267"/>
      <c r="HL48" s="267"/>
      <c r="HM48" s="267"/>
      <c r="HN48" s="267"/>
      <c r="HO48" s="267"/>
      <c r="HP48" s="267"/>
      <c r="HQ48" s="267"/>
      <c r="HR48" s="267"/>
      <c r="HS48" s="267"/>
      <c r="HT48" s="267"/>
      <c r="HU48" s="267"/>
      <c r="HV48" s="267"/>
      <c r="HW48" s="267"/>
      <c r="HX48" s="267"/>
      <c r="IC48" s="96" t="s">
        <v>307</v>
      </c>
      <c r="ID48" s="6"/>
      <c r="IE48" s="6" t="s">
        <v>312</v>
      </c>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267"/>
      <c r="JN48" s="267"/>
      <c r="JO48" s="267"/>
      <c r="JP48" s="267"/>
      <c r="JQ48" s="267"/>
      <c r="JR48" s="267"/>
      <c r="JS48" s="267"/>
      <c r="JT48" s="267"/>
      <c r="JU48" s="267"/>
      <c r="JV48" s="267"/>
      <c r="JW48" s="267"/>
      <c r="JX48" s="267"/>
      <c r="JY48" s="267"/>
      <c r="JZ48" s="267"/>
      <c r="KA48" s="267"/>
      <c r="KB48" s="267"/>
      <c r="KC48" s="267"/>
      <c r="KD48" s="267"/>
      <c r="KE48" s="267"/>
      <c r="KJ48" s="96" t="s">
        <v>307</v>
      </c>
      <c r="KK48" s="6"/>
      <c r="KL48" s="6" t="s">
        <v>312</v>
      </c>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267"/>
      <c r="LU48" s="267"/>
      <c r="LV48" s="267"/>
      <c r="LW48" s="267"/>
      <c r="LX48" s="267"/>
      <c r="LY48" s="267"/>
      <c r="LZ48" s="267"/>
      <c r="MA48" s="267"/>
      <c r="MB48" s="267"/>
      <c r="MC48" s="267"/>
      <c r="MD48" s="267"/>
      <c r="ME48" s="267"/>
      <c r="MF48" s="267"/>
      <c r="MG48" s="267"/>
      <c r="MH48" s="267"/>
      <c r="MI48" s="267"/>
      <c r="MJ48" s="267"/>
      <c r="MK48" s="267"/>
      <c r="ML48" s="267"/>
      <c r="MQ48" s="96" t="s">
        <v>307</v>
      </c>
      <c r="MR48" s="6"/>
      <c r="MS48" s="6" t="s">
        <v>312</v>
      </c>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267"/>
      <c r="OB48" s="267"/>
      <c r="OC48" s="267"/>
      <c r="OD48" s="267"/>
      <c r="OE48" s="267"/>
      <c r="OF48" s="267"/>
      <c r="OG48" s="267"/>
      <c r="OH48" s="267"/>
      <c r="OI48" s="267"/>
      <c r="OJ48" s="267"/>
      <c r="OK48" s="267"/>
      <c r="OL48" s="267"/>
      <c r="OM48" s="267"/>
      <c r="ON48" s="267"/>
      <c r="OO48" s="267"/>
      <c r="OP48" s="267"/>
      <c r="OQ48" s="267"/>
      <c r="OR48" s="267"/>
      <c r="OS48" s="267"/>
      <c r="OX48" s="96" t="s">
        <v>307</v>
      </c>
      <c r="OY48" s="6"/>
      <c r="OZ48" s="6" t="s">
        <v>312</v>
      </c>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267"/>
      <c r="QI48" s="267"/>
      <c r="QJ48" s="267"/>
      <c r="QK48" s="267"/>
      <c r="QL48" s="267"/>
      <c r="QM48" s="267"/>
      <c r="QN48" s="267"/>
      <c r="QO48" s="267"/>
      <c r="QP48" s="267"/>
      <c r="QQ48" s="267"/>
      <c r="QR48" s="267"/>
      <c r="QS48" s="267"/>
      <c r="QT48" s="267"/>
      <c r="QU48" s="267"/>
      <c r="QV48" s="267"/>
      <c r="QW48" s="267"/>
      <c r="QX48" s="267"/>
      <c r="QY48" s="267"/>
      <c r="QZ48" s="267"/>
      <c r="RE48" s="96" t="s">
        <v>307</v>
      </c>
      <c r="RF48" s="6"/>
      <c r="RG48" s="6" t="s">
        <v>312</v>
      </c>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267"/>
      <c r="SP48" s="267"/>
      <c r="SQ48" s="267"/>
      <c r="SR48" s="267"/>
      <c r="SS48" s="267"/>
      <c r="ST48" s="267"/>
      <c r="SU48" s="267"/>
      <c r="SV48" s="267"/>
      <c r="SW48" s="267"/>
      <c r="SX48" s="267"/>
      <c r="SY48" s="267"/>
      <c r="SZ48" s="267"/>
      <c r="TA48" s="267"/>
      <c r="TB48" s="267"/>
      <c r="TC48" s="267"/>
      <c r="TD48" s="267"/>
      <c r="TE48" s="267"/>
      <c r="TF48" s="267"/>
      <c r="TG48" s="267"/>
      <c r="TL48" s="96" t="s">
        <v>307</v>
      </c>
      <c r="TM48" s="6"/>
      <c r="TN48" s="6" t="s">
        <v>312</v>
      </c>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267"/>
      <c r="UW48" s="267"/>
      <c r="UX48" s="267"/>
      <c r="UY48" s="267"/>
      <c r="UZ48" s="267"/>
      <c r="VA48" s="267"/>
      <c r="VB48" s="267"/>
      <c r="VC48" s="267"/>
      <c r="VD48" s="267"/>
      <c r="VE48" s="267"/>
      <c r="VF48" s="267"/>
      <c r="VG48" s="267"/>
      <c r="VH48" s="267"/>
      <c r="VI48" s="267"/>
      <c r="VJ48" s="267"/>
      <c r="VK48" s="267"/>
      <c r="VL48" s="267"/>
      <c r="VM48" s="267"/>
      <c r="VN48" s="267"/>
      <c r="VS48" s="96" t="s">
        <v>307</v>
      </c>
      <c r="VT48" s="6"/>
      <c r="VU48" s="6" t="s">
        <v>312</v>
      </c>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267"/>
      <c r="XD48" s="267"/>
      <c r="XE48" s="267"/>
      <c r="XF48" s="267"/>
      <c r="XG48" s="267"/>
      <c r="XH48" s="267"/>
      <c r="XI48" s="267"/>
      <c r="XJ48" s="267"/>
      <c r="XK48" s="267"/>
      <c r="XL48" s="267"/>
      <c r="XM48" s="267"/>
      <c r="XN48" s="267"/>
      <c r="XO48" s="267"/>
      <c r="XP48" s="267"/>
      <c r="XQ48" s="267"/>
      <c r="XR48" s="267"/>
      <c r="XS48" s="267"/>
      <c r="XT48" s="267"/>
      <c r="XU48" s="267"/>
      <c r="XZ48" s="96" t="s">
        <v>307</v>
      </c>
      <c r="YA48" s="6"/>
      <c r="YB48" s="6" t="s">
        <v>312</v>
      </c>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267"/>
      <c r="ZK48" s="267"/>
      <c r="ZL48" s="267"/>
      <c r="ZM48" s="267"/>
      <c r="ZN48" s="267"/>
      <c r="ZO48" s="267"/>
      <c r="ZP48" s="267"/>
      <c r="ZQ48" s="267"/>
      <c r="ZR48" s="267"/>
      <c r="ZS48" s="267"/>
      <c r="ZT48" s="267"/>
      <c r="ZU48" s="267"/>
      <c r="ZV48" s="267"/>
      <c r="ZW48" s="267"/>
      <c r="ZX48" s="267"/>
      <c r="ZY48" s="267"/>
      <c r="ZZ48" s="267"/>
      <c r="AAA48" s="267"/>
      <c r="AAB48" s="267"/>
      <c r="AAG48" s="96" t="s">
        <v>307</v>
      </c>
      <c r="AAH48" s="6"/>
      <c r="AAI48" s="6" t="s">
        <v>312</v>
      </c>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267"/>
      <c r="ABR48" s="267"/>
      <c r="ABS48" s="267"/>
      <c r="ABT48" s="267"/>
      <c r="ABU48" s="267"/>
      <c r="ABV48" s="267"/>
      <c r="ABW48" s="267"/>
      <c r="ABX48" s="267"/>
      <c r="ABY48" s="267"/>
      <c r="ABZ48" s="267"/>
      <c r="ACA48" s="267"/>
      <c r="ACB48" s="267"/>
      <c r="ACC48" s="267"/>
      <c r="ACD48" s="267"/>
      <c r="ACE48" s="267"/>
      <c r="ACF48" s="267"/>
      <c r="ACG48" s="267"/>
      <c r="ACH48" s="267"/>
      <c r="ACI48" s="267"/>
      <c r="ACN48" s="96" t="s">
        <v>307</v>
      </c>
      <c r="ACO48" s="6"/>
      <c r="ACP48" s="6" t="s">
        <v>312</v>
      </c>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267"/>
      <c r="ADY48" s="267"/>
      <c r="ADZ48" s="267"/>
      <c r="AEA48" s="267"/>
      <c r="AEB48" s="267"/>
      <c r="AEC48" s="267"/>
      <c r="AED48" s="267"/>
      <c r="AEE48" s="267"/>
      <c r="AEF48" s="267"/>
      <c r="AEG48" s="267"/>
      <c r="AEH48" s="267"/>
      <c r="AEI48" s="267"/>
      <c r="AEJ48" s="267"/>
      <c r="AEK48" s="267"/>
      <c r="AEL48" s="267"/>
      <c r="AEM48" s="267"/>
      <c r="AEN48" s="267"/>
      <c r="AEO48" s="267"/>
      <c r="AEP48" s="267"/>
      <c r="AEU48" s="96" t="s">
        <v>307</v>
      </c>
      <c r="AEV48" s="6"/>
      <c r="AEW48" s="6" t="s">
        <v>312</v>
      </c>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267"/>
      <c r="AGF48" s="267"/>
      <c r="AGG48" s="267"/>
      <c r="AGH48" s="267"/>
      <c r="AGI48" s="267"/>
      <c r="AGJ48" s="267"/>
      <c r="AGK48" s="267"/>
      <c r="AGL48" s="267"/>
      <c r="AGM48" s="267"/>
      <c r="AGN48" s="267"/>
      <c r="AGO48" s="267"/>
      <c r="AGP48" s="267"/>
      <c r="AGQ48" s="267"/>
      <c r="AGR48" s="267"/>
      <c r="AGS48" s="267"/>
      <c r="AGT48" s="267"/>
      <c r="AGU48" s="267"/>
      <c r="AGV48" s="267"/>
      <c r="AGW48" s="267"/>
      <c r="AHB48" s="96" t="s">
        <v>307</v>
      </c>
      <c r="AHC48" s="6"/>
      <c r="AHD48" s="6" t="s">
        <v>312</v>
      </c>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267"/>
      <c r="AIM48" s="267"/>
      <c r="AIN48" s="267"/>
      <c r="AIO48" s="267"/>
      <c r="AIP48" s="267"/>
      <c r="AIQ48" s="267"/>
      <c r="AIR48" s="267"/>
      <c r="AIS48" s="267"/>
      <c r="AIT48" s="267"/>
      <c r="AIU48" s="267"/>
      <c r="AIV48" s="267"/>
      <c r="AIW48" s="267"/>
      <c r="AIX48" s="267"/>
      <c r="AIY48" s="267"/>
      <c r="AIZ48" s="267"/>
      <c r="AJA48" s="267"/>
      <c r="AJB48" s="267"/>
      <c r="AJC48" s="267"/>
      <c r="AJD48" s="267"/>
      <c r="AJI48" s="96" t="s">
        <v>307</v>
      </c>
      <c r="AJJ48" s="6"/>
      <c r="AJK48" s="6" t="s">
        <v>312</v>
      </c>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267"/>
      <c r="AKT48" s="267"/>
      <c r="AKU48" s="267"/>
      <c r="AKV48" s="267"/>
      <c r="AKW48" s="267"/>
      <c r="AKX48" s="267"/>
      <c r="AKY48" s="267"/>
      <c r="AKZ48" s="267"/>
      <c r="ALA48" s="267"/>
      <c r="ALB48" s="267"/>
      <c r="ALC48" s="267"/>
      <c r="ALD48" s="267"/>
      <c r="ALE48" s="267"/>
      <c r="ALF48" s="267"/>
      <c r="ALG48" s="267"/>
      <c r="ALH48" s="267"/>
      <c r="ALI48" s="267"/>
      <c r="ALJ48" s="267"/>
      <c r="ALK48" s="267"/>
      <c r="ALP48" s="96" t="s">
        <v>307</v>
      </c>
      <c r="ALQ48" s="6"/>
      <c r="ALR48" s="6" t="s">
        <v>312</v>
      </c>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267"/>
      <c r="ANA48" s="267"/>
      <c r="ANB48" s="267"/>
      <c r="ANC48" s="267"/>
      <c r="AND48" s="267"/>
      <c r="ANE48" s="267"/>
      <c r="ANF48" s="267"/>
      <c r="ANG48" s="267"/>
      <c r="ANH48" s="267"/>
      <c r="ANI48" s="267"/>
      <c r="ANJ48" s="267"/>
      <c r="ANK48" s="267"/>
      <c r="ANL48" s="267"/>
      <c r="ANM48" s="267"/>
      <c r="ANN48" s="267"/>
      <c r="ANO48" s="267"/>
      <c r="ANP48" s="267"/>
      <c r="ANQ48" s="267"/>
      <c r="ANR48" s="267"/>
      <c r="ANW48" s="96" t="s">
        <v>307</v>
      </c>
      <c r="ANX48" s="6"/>
      <c r="ANY48" s="6" t="s">
        <v>312</v>
      </c>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267"/>
      <c r="APH48" s="267"/>
      <c r="API48" s="267"/>
      <c r="APJ48" s="267"/>
      <c r="APK48" s="267"/>
      <c r="APL48" s="267"/>
      <c r="APM48" s="267"/>
      <c r="APN48" s="267"/>
      <c r="APO48" s="267"/>
      <c r="APP48" s="267"/>
      <c r="APQ48" s="267"/>
      <c r="APR48" s="267"/>
      <c r="APS48" s="267"/>
      <c r="APT48" s="267"/>
      <c r="APU48" s="267"/>
      <c r="APV48" s="267"/>
      <c r="APW48" s="267"/>
      <c r="APX48" s="267"/>
      <c r="APY48" s="267"/>
      <c r="AQD48" s="96" t="s">
        <v>307</v>
      </c>
      <c r="AQE48" s="6"/>
      <c r="AQF48" s="6" t="s">
        <v>312</v>
      </c>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267"/>
      <c r="ARO48" s="267"/>
      <c r="ARP48" s="267"/>
      <c r="ARQ48" s="267"/>
      <c r="ARR48" s="267"/>
      <c r="ARS48" s="267"/>
      <c r="ART48" s="267"/>
      <c r="ARU48" s="267"/>
      <c r="ARV48" s="267"/>
      <c r="ARW48" s="267"/>
      <c r="ARX48" s="267"/>
      <c r="ARY48" s="267"/>
      <c r="ARZ48" s="267"/>
      <c r="ASA48" s="267"/>
      <c r="ASB48" s="267"/>
      <c r="ASC48" s="267"/>
      <c r="ASD48" s="267"/>
      <c r="ASE48" s="267"/>
      <c r="ASF48" s="267"/>
      <c r="ASK48" s="96" t="s">
        <v>307</v>
      </c>
      <c r="ASL48" s="6"/>
      <c r="ASM48" s="6" t="s">
        <v>312</v>
      </c>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267"/>
      <c r="ATV48" s="267"/>
      <c r="ATW48" s="267"/>
      <c r="ATX48" s="267"/>
      <c r="ATY48" s="267"/>
      <c r="ATZ48" s="267"/>
      <c r="AUA48" s="267"/>
      <c r="AUB48" s="267"/>
      <c r="AUC48" s="267"/>
      <c r="AUD48" s="267"/>
      <c r="AUE48" s="267"/>
      <c r="AUF48" s="267"/>
      <c r="AUG48" s="267"/>
      <c r="AUH48" s="267"/>
      <c r="AUI48" s="267"/>
      <c r="AUJ48" s="267"/>
      <c r="AUK48" s="267"/>
      <c r="AUL48" s="267"/>
      <c r="AUM48" s="267"/>
      <c r="AUR48" s="96" t="s">
        <v>307</v>
      </c>
      <c r="AUS48" s="6"/>
      <c r="AUT48" s="6" t="s">
        <v>312</v>
      </c>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267"/>
      <c r="AWC48" s="267"/>
      <c r="AWD48" s="267"/>
      <c r="AWE48" s="267"/>
      <c r="AWF48" s="267"/>
      <c r="AWG48" s="267"/>
      <c r="AWH48" s="267"/>
      <c r="AWI48" s="267"/>
      <c r="AWJ48" s="267"/>
      <c r="AWK48" s="267"/>
      <c r="AWL48" s="267"/>
      <c r="AWM48" s="267"/>
      <c r="AWN48" s="267"/>
      <c r="AWO48" s="267"/>
      <c r="AWP48" s="267"/>
      <c r="AWQ48" s="267"/>
      <c r="AWR48" s="267"/>
      <c r="AWS48" s="267"/>
      <c r="AWT48" s="267"/>
      <c r="AWY48" s="96" t="s">
        <v>307</v>
      </c>
      <c r="AWZ48" s="6"/>
      <c r="AXA48" s="6" t="s">
        <v>312</v>
      </c>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267"/>
      <c r="AYJ48" s="267"/>
      <c r="AYK48" s="267"/>
      <c r="AYL48" s="267"/>
      <c r="AYM48" s="267"/>
      <c r="AYN48" s="267"/>
      <c r="AYO48" s="267"/>
      <c r="AYP48" s="267"/>
      <c r="AYQ48" s="267"/>
      <c r="AYR48" s="267"/>
      <c r="AYS48" s="267"/>
      <c r="AYT48" s="267"/>
      <c r="AYU48" s="267"/>
      <c r="AYV48" s="267"/>
      <c r="AYW48" s="267"/>
      <c r="AYX48" s="267"/>
      <c r="AYY48" s="267"/>
      <c r="AYZ48" s="267"/>
      <c r="AZA48" s="267"/>
      <c r="AZF48" s="96" t="s">
        <v>307</v>
      </c>
      <c r="AZG48" s="6"/>
      <c r="AZH48" s="6" t="s">
        <v>312</v>
      </c>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267"/>
      <c r="BAQ48" s="267"/>
      <c r="BAR48" s="267"/>
      <c r="BAS48" s="267"/>
      <c r="BAT48" s="267"/>
      <c r="BAU48" s="267"/>
      <c r="BAV48" s="267"/>
      <c r="BAW48" s="267"/>
      <c r="BAX48" s="267"/>
      <c r="BAY48" s="267"/>
      <c r="BAZ48" s="267"/>
      <c r="BBA48" s="267"/>
      <c r="BBB48" s="267"/>
      <c r="BBC48" s="267"/>
      <c r="BBD48" s="267"/>
      <c r="BBE48" s="267"/>
      <c r="BBF48" s="267"/>
      <c r="BBG48" s="267"/>
      <c r="BBH48" s="267"/>
      <c r="BBM48" s="96" t="s">
        <v>307</v>
      </c>
      <c r="BBN48" s="6"/>
      <c r="BBO48" s="6" t="s">
        <v>312</v>
      </c>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267"/>
      <c r="BCX48" s="267"/>
      <c r="BCY48" s="267"/>
      <c r="BCZ48" s="267"/>
      <c r="BDA48" s="267"/>
      <c r="BDB48" s="267"/>
      <c r="BDC48" s="267"/>
      <c r="BDD48" s="267"/>
      <c r="BDE48" s="267"/>
      <c r="BDF48" s="267"/>
      <c r="BDG48" s="267"/>
      <c r="BDH48" s="267"/>
      <c r="BDI48" s="267"/>
      <c r="BDJ48" s="267"/>
      <c r="BDK48" s="267"/>
      <c r="BDL48" s="267"/>
      <c r="BDM48" s="267"/>
      <c r="BDN48" s="267"/>
      <c r="BDO48" s="267"/>
      <c r="BDT48" s="96" t="s">
        <v>307</v>
      </c>
      <c r="BDU48" s="6"/>
      <c r="BDV48" s="6" t="s">
        <v>312</v>
      </c>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267"/>
      <c r="BFE48" s="267"/>
      <c r="BFF48" s="267"/>
      <c r="BFG48" s="267"/>
      <c r="BFH48" s="267"/>
      <c r="BFI48" s="267"/>
      <c r="BFJ48" s="267"/>
      <c r="BFK48" s="267"/>
      <c r="BFL48" s="267"/>
      <c r="BFM48" s="267"/>
      <c r="BFN48" s="267"/>
      <c r="BFO48" s="267"/>
      <c r="BFP48" s="267"/>
      <c r="BFQ48" s="267"/>
      <c r="BFR48" s="267"/>
      <c r="BFS48" s="267"/>
      <c r="BFT48" s="267"/>
      <c r="BFU48" s="267"/>
      <c r="BFV48" s="267"/>
      <c r="BGA48" s="96" t="s">
        <v>307</v>
      </c>
      <c r="BGB48" s="6"/>
      <c r="BGC48" s="6" t="s">
        <v>312</v>
      </c>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267"/>
      <c r="BHL48" s="267"/>
      <c r="BHM48" s="267"/>
      <c r="BHN48" s="267"/>
      <c r="BHO48" s="267"/>
      <c r="BHP48" s="267"/>
      <c r="BHQ48" s="267"/>
      <c r="BHR48" s="267"/>
      <c r="BHS48" s="267"/>
      <c r="BHT48" s="267"/>
      <c r="BHU48" s="267"/>
      <c r="BHV48" s="267"/>
      <c r="BHW48" s="267"/>
      <c r="BHX48" s="267"/>
      <c r="BHY48" s="267"/>
      <c r="BHZ48" s="267"/>
      <c r="BIA48" s="267"/>
      <c r="BIB48" s="267"/>
      <c r="BIC48" s="267"/>
      <c r="BIH48" s="96" t="s">
        <v>307</v>
      </c>
      <c r="BII48" s="6"/>
      <c r="BIJ48" s="6" t="s">
        <v>312</v>
      </c>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267"/>
      <c r="BJS48" s="267"/>
      <c r="BJT48" s="267"/>
      <c r="BJU48" s="267"/>
      <c r="BJV48" s="267"/>
      <c r="BJW48" s="267"/>
      <c r="BJX48" s="267"/>
      <c r="BJY48" s="267"/>
      <c r="BJZ48" s="267"/>
      <c r="BKA48" s="267"/>
      <c r="BKB48" s="267"/>
      <c r="BKC48" s="267"/>
      <c r="BKD48" s="267"/>
      <c r="BKE48" s="267"/>
      <c r="BKF48" s="267"/>
      <c r="BKG48" s="267"/>
      <c r="BKH48" s="267"/>
      <c r="BKI48" s="267"/>
      <c r="BKJ48" s="267"/>
      <c r="BKO48" s="96" t="s">
        <v>307</v>
      </c>
      <c r="BKP48" s="6"/>
      <c r="BKQ48" s="6" t="s">
        <v>312</v>
      </c>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267"/>
      <c r="BLZ48" s="267"/>
      <c r="BMA48" s="267"/>
      <c r="BMB48" s="267"/>
      <c r="BMC48" s="267"/>
      <c r="BMD48" s="267"/>
      <c r="BME48" s="267"/>
      <c r="BMF48" s="267"/>
      <c r="BMG48" s="267"/>
      <c r="BMH48" s="267"/>
      <c r="BMI48" s="267"/>
      <c r="BMJ48" s="267"/>
      <c r="BMK48" s="267"/>
      <c r="BML48" s="267"/>
      <c r="BMM48" s="267"/>
      <c r="BMN48" s="267"/>
      <c r="BMO48" s="267"/>
      <c r="BMP48" s="267"/>
      <c r="BMQ48" s="267"/>
      <c r="BMV48" s="96" t="s">
        <v>307</v>
      </c>
      <c r="BMW48" s="6"/>
      <c r="BMX48" s="6" t="s">
        <v>312</v>
      </c>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267"/>
      <c r="BOG48" s="267"/>
      <c r="BOH48" s="267"/>
      <c r="BOI48" s="267"/>
      <c r="BOJ48" s="267"/>
      <c r="BOK48" s="267"/>
      <c r="BOL48" s="267"/>
      <c r="BOM48" s="267"/>
      <c r="BON48" s="267"/>
      <c r="BOO48" s="267"/>
      <c r="BOP48" s="267"/>
      <c r="BOQ48" s="267"/>
      <c r="BOR48" s="267"/>
      <c r="BOS48" s="267"/>
      <c r="BOT48" s="267"/>
      <c r="BOU48" s="267"/>
      <c r="BOV48" s="267"/>
      <c r="BOW48" s="267"/>
      <c r="BOX48" s="267"/>
    </row>
    <row r="49" spans="1:1770" ht="18" customHeight="1">
      <c r="A49" s="96" t="s">
        <v>307</v>
      </c>
      <c r="B49" s="6"/>
      <c r="C49" s="6" t="s">
        <v>309</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267"/>
      <c r="AL49" s="267"/>
      <c r="AM49" s="267"/>
      <c r="AN49" s="267"/>
      <c r="AO49" s="267"/>
      <c r="AP49" s="267"/>
      <c r="AQ49" s="267"/>
      <c r="AR49" s="267"/>
      <c r="AS49" s="267"/>
      <c r="AT49" s="267"/>
      <c r="AU49" s="267"/>
      <c r="AV49" s="267"/>
      <c r="AW49" s="267"/>
      <c r="AX49" s="267"/>
      <c r="AY49" s="267"/>
      <c r="AZ49" s="267"/>
      <c r="BA49" s="267"/>
      <c r="BB49" s="267"/>
      <c r="BC49" s="267"/>
      <c r="BH49" s="96" t="s">
        <v>307</v>
      </c>
      <c r="BI49" s="6"/>
      <c r="BJ49" s="6" t="s">
        <v>309</v>
      </c>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267"/>
      <c r="CS49" s="267"/>
      <c r="CT49" s="267"/>
      <c r="CU49" s="267"/>
      <c r="CV49" s="267"/>
      <c r="CW49" s="267"/>
      <c r="CX49" s="267"/>
      <c r="CY49" s="267"/>
      <c r="CZ49" s="267"/>
      <c r="DA49" s="267"/>
      <c r="DB49" s="267"/>
      <c r="DC49" s="267"/>
      <c r="DD49" s="267"/>
      <c r="DE49" s="267"/>
      <c r="DF49" s="267"/>
      <c r="DG49" s="267"/>
      <c r="DH49" s="267"/>
      <c r="DI49" s="267"/>
      <c r="DJ49" s="267"/>
      <c r="DO49" s="96" t="s">
        <v>307</v>
      </c>
      <c r="DP49" s="6"/>
      <c r="DQ49" s="6" t="s">
        <v>309</v>
      </c>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267"/>
      <c r="EZ49" s="267"/>
      <c r="FA49" s="267"/>
      <c r="FB49" s="267"/>
      <c r="FC49" s="267"/>
      <c r="FD49" s="267"/>
      <c r="FE49" s="267"/>
      <c r="FF49" s="267"/>
      <c r="FG49" s="267"/>
      <c r="FH49" s="267"/>
      <c r="FI49" s="267"/>
      <c r="FJ49" s="267"/>
      <c r="FK49" s="267"/>
      <c r="FL49" s="267"/>
      <c r="FM49" s="267"/>
      <c r="FN49" s="267"/>
      <c r="FO49" s="267"/>
      <c r="FP49" s="267"/>
      <c r="FQ49" s="267"/>
      <c r="FV49" s="96" t="s">
        <v>307</v>
      </c>
      <c r="FW49" s="6"/>
      <c r="FX49" s="6" t="s">
        <v>309</v>
      </c>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267"/>
      <c r="HG49" s="267"/>
      <c r="HH49" s="267"/>
      <c r="HI49" s="267"/>
      <c r="HJ49" s="267"/>
      <c r="HK49" s="267"/>
      <c r="HL49" s="267"/>
      <c r="HM49" s="267"/>
      <c r="HN49" s="267"/>
      <c r="HO49" s="267"/>
      <c r="HP49" s="267"/>
      <c r="HQ49" s="267"/>
      <c r="HR49" s="267"/>
      <c r="HS49" s="267"/>
      <c r="HT49" s="267"/>
      <c r="HU49" s="267"/>
      <c r="HV49" s="267"/>
      <c r="HW49" s="267"/>
      <c r="HX49" s="267"/>
      <c r="IC49" s="96" t="s">
        <v>307</v>
      </c>
      <c r="ID49" s="6"/>
      <c r="IE49" s="6" t="s">
        <v>309</v>
      </c>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267"/>
      <c r="JN49" s="267"/>
      <c r="JO49" s="267"/>
      <c r="JP49" s="267"/>
      <c r="JQ49" s="267"/>
      <c r="JR49" s="267"/>
      <c r="JS49" s="267"/>
      <c r="JT49" s="267"/>
      <c r="JU49" s="267"/>
      <c r="JV49" s="267"/>
      <c r="JW49" s="267"/>
      <c r="JX49" s="267"/>
      <c r="JY49" s="267"/>
      <c r="JZ49" s="267"/>
      <c r="KA49" s="267"/>
      <c r="KB49" s="267"/>
      <c r="KC49" s="267"/>
      <c r="KD49" s="267"/>
      <c r="KE49" s="267"/>
      <c r="KJ49" s="96" t="s">
        <v>307</v>
      </c>
      <c r="KK49" s="6"/>
      <c r="KL49" s="6" t="s">
        <v>309</v>
      </c>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267"/>
      <c r="LU49" s="267"/>
      <c r="LV49" s="267"/>
      <c r="LW49" s="267"/>
      <c r="LX49" s="267"/>
      <c r="LY49" s="267"/>
      <c r="LZ49" s="267"/>
      <c r="MA49" s="267"/>
      <c r="MB49" s="267"/>
      <c r="MC49" s="267"/>
      <c r="MD49" s="267"/>
      <c r="ME49" s="267"/>
      <c r="MF49" s="267"/>
      <c r="MG49" s="267"/>
      <c r="MH49" s="267"/>
      <c r="MI49" s="267"/>
      <c r="MJ49" s="267"/>
      <c r="MK49" s="267"/>
      <c r="ML49" s="267"/>
      <c r="MQ49" s="96" t="s">
        <v>307</v>
      </c>
      <c r="MR49" s="6"/>
      <c r="MS49" s="6" t="s">
        <v>309</v>
      </c>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267"/>
      <c r="OB49" s="267"/>
      <c r="OC49" s="267"/>
      <c r="OD49" s="267"/>
      <c r="OE49" s="267"/>
      <c r="OF49" s="267"/>
      <c r="OG49" s="267"/>
      <c r="OH49" s="267"/>
      <c r="OI49" s="267"/>
      <c r="OJ49" s="267"/>
      <c r="OK49" s="267"/>
      <c r="OL49" s="267"/>
      <c r="OM49" s="267"/>
      <c r="ON49" s="267"/>
      <c r="OO49" s="267"/>
      <c r="OP49" s="267"/>
      <c r="OQ49" s="267"/>
      <c r="OR49" s="267"/>
      <c r="OS49" s="267"/>
      <c r="OX49" s="96" t="s">
        <v>307</v>
      </c>
      <c r="OY49" s="6"/>
      <c r="OZ49" s="6" t="s">
        <v>309</v>
      </c>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267"/>
      <c r="QI49" s="267"/>
      <c r="QJ49" s="267"/>
      <c r="QK49" s="267"/>
      <c r="QL49" s="267"/>
      <c r="QM49" s="267"/>
      <c r="QN49" s="267"/>
      <c r="QO49" s="267"/>
      <c r="QP49" s="267"/>
      <c r="QQ49" s="267"/>
      <c r="QR49" s="267"/>
      <c r="QS49" s="267"/>
      <c r="QT49" s="267"/>
      <c r="QU49" s="267"/>
      <c r="QV49" s="267"/>
      <c r="QW49" s="267"/>
      <c r="QX49" s="267"/>
      <c r="QY49" s="267"/>
      <c r="QZ49" s="267"/>
      <c r="RE49" s="96" t="s">
        <v>307</v>
      </c>
      <c r="RF49" s="6"/>
      <c r="RG49" s="6" t="s">
        <v>309</v>
      </c>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267"/>
      <c r="SP49" s="267"/>
      <c r="SQ49" s="267"/>
      <c r="SR49" s="267"/>
      <c r="SS49" s="267"/>
      <c r="ST49" s="267"/>
      <c r="SU49" s="267"/>
      <c r="SV49" s="267"/>
      <c r="SW49" s="267"/>
      <c r="SX49" s="267"/>
      <c r="SY49" s="267"/>
      <c r="SZ49" s="267"/>
      <c r="TA49" s="267"/>
      <c r="TB49" s="267"/>
      <c r="TC49" s="267"/>
      <c r="TD49" s="267"/>
      <c r="TE49" s="267"/>
      <c r="TF49" s="267"/>
      <c r="TG49" s="267"/>
      <c r="TL49" s="96" t="s">
        <v>307</v>
      </c>
      <c r="TM49" s="6"/>
      <c r="TN49" s="6" t="s">
        <v>309</v>
      </c>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267"/>
      <c r="UW49" s="267"/>
      <c r="UX49" s="267"/>
      <c r="UY49" s="267"/>
      <c r="UZ49" s="267"/>
      <c r="VA49" s="267"/>
      <c r="VB49" s="267"/>
      <c r="VC49" s="267"/>
      <c r="VD49" s="267"/>
      <c r="VE49" s="267"/>
      <c r="VF49" s="267"/>
      <c r="VG49" s="267"/>
      <c r="VH49" s="267"/>
      <c r="VI49" s="267"/>
      <c r="VJ49" s="267"/>
      <c r="VK49" s="267"/>
      <c r="VL49" s="267"/>
      <c r="VM49" s="267"/>
      <c r="VN49" s="267"/>
      <c r="VS49" s="96" t="s">
        <v>307</v>
      </c>
      <c r="VT49" s="6"/>
      <c r="VU49" s="6" t="s">
        <v>309</v>
      </c>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267"/>
      <c r="XD49" s="267"/>
      <c r="XE49" s="267"/>
      <c r="XF49" s="267"/>
      <c r="XG49" s="267"/>
      <c r="XH49" s="267"/>
      <c r="XI49" s="267"/>
      <c r="XJ49" s="267"/>
      <c r="XK49" s="267"/>
      <c r="XL49" s="267"/>
      <c r="XM49" s="267"/>
      <c r="XN49" s="267"/>
      <c r="XO49" s="267"/>
      <c r="XP49" s="267"/>
      <c r="XQ49" s="267"/>
      <c r="XR49" s="267"/>
      <c r="XS49" s="267"/>
      <c r="XT49" s="267"/>
      <c r="XU49" s="267"/>
      <c r="XZ49" s="96" t="s">
        <v>307</v>
      </c>
      <c r="YA49" s="6"/>
      <c r="YB49" s="6" t="s">
        <v>309</v>
      </c>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267"/>
      <c r="ZK49" s="267"/>
      <c r="ZL49" s="267"/>
      <c r="ZM49" s="267"/>
      <c r="ZN49" s="267"/>
      <c r="ZO49" s="267"/>
      <c r="ZP49" s="267"/>
      <c r="ZQ49" s="267"/>
      <c r="ZR49" s="267"/>
      <c r="ZS49" s="267"/>
      <c r="ZT49" s="267"/>
      <c r="ZU49" s="267"/>
      <c r="ZV49" s="267"/>
      <c r="ZW49" s="267"/>
      <c r="ZX49" s="267"/>
      <c r="ZY49" s="267"/>
      <c r="ZZ49" s="267"/>
      <c r="AAA49" s="267"/>
      <c r="AAB49" s="267"/>
      <c r="AAG49" s="96" t="s">
        <v>307</v>
      </c>
      <c r="AAH49" s="6"/>
      <c r="AAI49" s="6" t="s">
        <v>309</v>
      </c>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267"/>
      <c r="ABR49" s="267"/>
      <c r="ABS49" s="267"/>
      <c r="ABT49" s="267"/>
      <c r="ABU49" s="267"/>
      <c r="ABV49" s="267"/>
      <c r="ABW49" s="267"/>
      <c r="ABX49" s="267"/>
      <c r="ABY49" s="267"/>
      <c r="ABZ49" s="267"/>
      <c r="ACA49" s="267"/>
      <c r="ACB49" s="267"/>
      <c r="ACC49" s="267"/>
      <c r="ACD49" s="267"/>
      <c r="ACE49" s="267"/>
      <c r="ACF49" s="267"/>
      <c r="ACG49" s="267"/>
      <c r="ACH49" s="267"/>
      <c r="ACI49" s="267"/>
      <c r="ACN49" s="96" t="s">
        <v>307</v>
      </c>
      <c r="ACO49" s="6"/>
      <c r="ACP49" s="6" t="s">
        <v>309</v>
      </c>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267"/>
      <c r="ADY49" s="267"/>
      <c r="ADZ49" s="267"/>
      <c r="AEA49" s="267"/>
      <c r="AEB49" s="267"/>
      <c r="AEC49" s="267"/>
      <c r="AED49" s="267"/>
      <c r="AEE49" s="267"/>
      <c r="AEF49" s="267"/>
      <c r="AEG49" s="267"/>
      <c r="AEH49" s="267"/>
      <c r="AEI49" s="267"/>
      <c r="AEJ49" s="267"/>
      <c r="AEK49" s="267"/>
      <c r="AEL49" s="267"/>
      <c r="AEM49" s="267"/>
      <c r="AEN49" s="267"/>
      <c r="AEO49" s="267"/>
      <c r="AEP49" s="267"/>
      <c r="AEU49" s="96" t="s">
        <v>307</v>
      </c>
      <c r="AEV49" s="6"/>
      <c r="AEW49" s="6" t="s">
        <v>309</v>
      </c>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267"/>
      <c r="AGF49" s="267"/>
      <c r="AGG49" s="267"/>
      <c r="AGH49" s="267"/>
      <c r="AGI49" s="267"/>
      <c r="AGJ49" s="267"/>
      <c r="AGK49" s="267"/>
      <c r="AGL49" s="267"/>
      <c r="AGM49" s="267"/>
      <c r="AGN49" s="267"/>
      <c r="AGO49" s="267"/>
      <c r="AGP49" s="267"/>
      <c r="AGQ49" s="267"/>
      <c r="AGR49" s="267"/>
      <c r="AGS49" s="267"/>
      <c r="AGT49" s="267"/>
      <c r="AGU49" s="267"/>
      <c r="AGV49" s="267"/>
      <c r="AGW49" s="267"/>
      <c r="AHB49" s="96" t="s">
        <v>307</v>
      </c>
      <c r="AHC49" s="6"/>
      <c r="AHD49" s="6" t="s">
        <v>309</v>
      </c>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267"/>
      <c r="AIM49" s="267"/>
      <c r="AIN49" s="267"/>
      <c r="AIO49" s="267"/>
      <c r="AIP49" s="267"/>
      <c r="AIQ49" s="267"/>
      <c r="AIR49" s="267"/>
      <c r="AIS49" s="267"/>
      <c r="AIT49" s="267"/>
      <c r="AIU49" s="267"/>
      <c r="AIV49" s="267"/>
      <c r="AIW49" s="267"/>
      <c r="AIX49" s="267"/>
      <c r="AIY49" s="267"/>
      <c r="AIZ49" s="267"/>
      <c r="AJA49" s="267"/>
      <c r="AJB49" s="267"/>
      <c r="AJC49" s="267"/>
      <c r="AJD49" s="267"/>
      <c r="AJI49" s="96" t="s">
        <v>307</v>
      </c>
      <c r="AJJ49" s="6"/>
      <c r="AJK49" s="6" t="s">
        <v>309</v>
      </c>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267"/>
      <c r="AKT49" s="267"/>
      <c r="AKU49" s="267"/>
      <c r="AKV49" s="267"/>
      <c r="AKW49" s="267"/>
      <c r="AKX49" s="267"/>
      <c r="AKY49" s="267"/>
      <c r="AKZ49" s="267"/>
      <c r="ALA49" s="267"/>
      <c r="ALB49" s="267"/>
      <c r="ALC49" s="267"/>
      <c r="ALD49" s="267"/>
      <c r="ALE49" s="267"/>
      <c r="ALF49" s="267"/>
      <c r="ALG49" s="267"/>
      <c r="ALH49" s="267"/>
      <c r="ALI49" s="267"/>
      <c r="ALJ49" s="267"/>
      <c r="ALK49" s="267"/>
      <c r="ALP49" s="96" t="s">
        <v>307</v>
      </c>
      <c r="ALQ49" s="6"/>
      <c r="ALR49" s="6" t="s">
        <v>309</v>
      </c>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267"/>
      <c r="ANA49" s="267"/>
      <c r="ANB49" s="267"/>
      <c r="ANC49" s="267"/>
      <c r="AND49" s="267"/>
      <c r="ANE49" s="267"/>
      <c r="ANF49" s="267"/>
      <c r="ANG49" s="267"/>
      <c r="ANH49" s="267"/>
      <c r="ANI49" s="267"/>
      <c r="ANJ49" s="267"/>
      <c r="ANK49" s="267"/>
      <c r="ANL49" s="267"/>
      <c r="ANM49" s="267"/>
      <c r="ANN49" s="267"/>
      <c r="ANO49" s="267"/>
      <c r="ANP49" s="267"/>
      <c r="ANQ49" s="267"/>
      <c r="ANR49" s="267"/>
      <c r="ANW49" s="96" t="s">
        <v>307</v>
      </c>
      <c r="ANX49" s="6"/>
      <c r="ANY49" s="6" t="s">
        <v>309</v>
      </c>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267"/>
      <c r="APH49" s="267"/>
      <c r="API49" s="267"/>
      <c r="APJ49" s="267"/>
      <c r="APK49" s="267"/>
      <c r="APL49" s="267"/>
      <c r="APM49" s="267"/>
      <c r="APN49" s="267"/>
      <c r="APO49" s="267"/>
      <c r="APP49" s="267"/>
      <c r="APQ49" s="267"/>
      <c r="APR49" s="267"/>
      <c r="APS49" s="267"/>
      <c r="APT49" s="267"/>
      <c r="APU49" s="267"/>
      <c r="APV49" s="267"/>
      <c r="APW49" s="267"/>
      <c r="APX49" s="267"/>
      <c r="APY49" s="267"/>
      <c r="AQD49" s="96" t="s">
        <v>307</v>
      </c>
      <c r="AQE49" s="6"/>
      <c r="AQF49" s="6" t="s">
        <v>309</v>
      </c>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267"/>
      <c r="ARO49" s="267"/>
      <c r="ARP49" s="267"/>
      <c r="ARQ49" s="267"/>
      <c r="ARR49" s="267"/>
      <c r="ARS49" s="267"/>
      <c r="ART49" s="267"/>
      <c r="ARU49" s="267"/>
      <c r="ARV49" s="267"/>
      <c r="ARW49" s="267"/>
      <c r="ARX49" s="267"/>
      <c r="ARY49" s="267"/>
      <c r="ARZ49" s="267"/>
      <c r="ASA49" s="267"/>
      <c r="ASB49" s="267"/>
      <c r="ASC49" s="267"/>
      <c r="ASD49" s="267"/>
      <c r="ASE49" s="267"/>
      <c r="ASF49" s="267"/>
      <c r="ASK49" s="96" t="s">
        <v>307</v>
      </c>
      <c r="ASL49" s="6"/>
      <c r="ASM49" s="6" t="s">
        <v>309</v>
      </c>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267"/>
      <c r="ATV49" s="267"/>
      <c r="ATW49" s="267"/>
      <c r="ATX49" s="267"/>
      <c r="ATY49" s="267"/>
      <c r="ATZ49" s="267"/>
      <c r="AUA49" s="267"/>
      <c r="AUB49" s="267"/>
      <c r="AUC49" s="267"/>
      <c r="AUD49" s="267"/>
      <c r="AUE49" s="267"/>
      <c r="AUF49" s="267"/>
      <c r="AUG49" s="267"/>
      <c r="AUH49" s="267"/>
      <c r="AUI49" s="267"/>
      <c r="AUJ49" s="267"/>
      <c r="AUK49" s="267"/>
      <c r="AUL49" s="267"/>
      <c r="AUM49" s="267"/>
      <c r="AUR49" s="96" t="s">
        <v>307</v>
      </c>
      <c r="AUS49" s="6"/>
      <c r="AUT49" s="6" t="s">
        <v>309</v>
      </c>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267"/>
      <c r="AWC49" s="267"/>
      <c r="AWD49" s="267"/>
      <c r="AWE49" s="267"/>
      <c r="AWF49" s="267"/>
      <c r="AWG49" s="267"/>
      <c r="AWH49" s="267"/>
      <c r="AWI49" s="267"/>
      <c r="AWJ49" s="267"/>
      <c r="AWK49" s="267"/>
      <c r="AWL49" s="267"/>
      <c r="AWM49" s="267"/>
      <c r="AWN49" s="267"/>
      <c r="AWO49" s="267"/>
      <c r="AWP49" s="267"/>
      <c r="AWQ49" s="267"/>
      <c r="AWR49" s="267"/>
      <c r="AWS49" s="267"/>
      <c r="AWT49" s="267"/>
      <c r="AWY49" s="96" t="s">
        <v>307</v>
      </c>
      <c r="AWZ49" s="6"/>
      <c r="AXA49" s="6" t="s">
        <v>309</v>
      </c>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267"/>
      <c r="AYJ49" s="267"/>
      <c r="AYK49" s="267"/>
      <c r="AYL49" s="267"/>
      <c r="AYM49" s="267"/>
      <c r="AYN49" s="267"/>
      <c r="AYO49" s="267"/>
      <c r="AYP49" s="267"/>
      <c r="AYQ49" s="267"/>
      <c r="AYR49" s="267"/>
      <c r="AYS49" s="267"/>
      <c r="AYT49" s="267"/>
      <c r="AYU49" s="267"/>
      <c r="AYV49" s="267"/>
      <c r="AYW49" s="267"/>
      <c r="AYX49" s="267"/>
      <c r="AYY49" s="267"/>
      <c r="AYZ49" s="267"/>
      <c r="AZA49" s="267"/>
      <c r="AZF49" s="96" t="s">
        <v>307</v>
      </c>
      <c r="AZG49" s="6"/>
      <c r="AZH49" s="6" t="s">
        <v>309</v>
      </c>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267"/>
      <c r="BAQ49" s="267"/>
      <c r="BAR49" s="267"/>
      <c r="BAS49" s="267"/>
      <c r="BAT49" s="267"/>
      <c r="BAU49" s="267"/>
      <c r="BAV49" s="267"/>
      <c r="BAW49" s="267"/>
      <c r="BAX49" s="267"/>
      <c r="BAY49" s="267"/>
      <c r="BAZ49" s="267"/>
      <c r="BBA49" s="267"/>
      <c r="BBB49" s="267"/>
      <c r="BBC49" s="267"/>
      <c r="BBD49" s="267"/>
      <c r="BBE49" s="267"/>
      <c r="BBF49" s="267"/>
      <c r="BBG49" s="267"/>
      <c r="BBH49" s="267"/>
      <c r="BBM49" s="96" t="s">
        <v>307</v>
      </c>
      <c r="BBN49" s="6"/>
      <c r="BBO49" s="6" t="s">
        <v>309</v>
      </c>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267"/>
      <c r="BCX49" s="267"/>
      <c r="BCY49" s="267"/>
      <c r="BCZ49" s="267"/>
      <c r="BDA49" s="267"/>
      <c r="BDB49" s="267"/>
      <c r="BDC49" s="267"/>
      <c r="BDD49" s="267"/>
      <c r="BDE49" s="267"/>
      <c r="BDF49" s="267"/>
      <c r="BDG49" s="267"/>
      <c r="BDH49" s="267"/>
      <c r="BDI49" s="267"/>
      <c r="BDJ49" s="267"/>
      <c r="BDK49" s="267"/>
      <c r="BDL49" s="267"/>
      <c r="BDM49" s="267"/>
      <c r="BDN49" s="267"/>
      <c r="BDO49" s="267"/>
      <c r="BDT49" s="96" t="s">
        <v>307</v>
      </c>
      <c r="BDU49" s="6"/>
      <c r="BDV49" s="6" t="s">
        <v>309</v>
      </c>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267"/>
      <c r="BFE49" s="267"/>
      <c r="BFF49" s="267"/>
      <c r="BFG49" s="267"/>
      <c r="BFH49" s="267"/>
      <c r="BFI49" s="267"/>
      <c r="BFJ49" s="267"/>
      <c r="BFK49" s="267"/>
      <c r="BFL49" s="267"/>
      <c r="BFM49" s="267"/>
      <c r="BFN49" s="267"/>
      <c r="BFO49" s="267"/>
      <c r="BFP49" s="267"/>
      <c r="BFQ49" s="267"/>
      <c r="BFR49" s="267"/>
      <c r="BFS49" s="267"/>
      <c r="BFT49" s="267"/>
      <c r="BFU49" s="267"/>
      <c r="BFV49" s="267"/>
      <c r="BGA49" s="96" t="s">
        <v>307</v>
      </c>
      <c r="BGB49" s="6"/>
      <c r="BGC49" s="6" t="s">
        <v>309</v>
      </c>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267"/>
      <c r="BHL49" s="267"/>
      <c r="BHM49" s="267"/>
      <c r="BHN49" s="267"/>
      <c r="BHO49" s="267"/>
      <c r="BHP49" s="267"/>
      <c r="BHQ49" s="267"/>
      <c r="BHR49" s="267"/>
      <c r="BHS49" s="267"/>
      <c r="BHT49" s="267"/>
      <c r="BHU49" s="267"/>
      <c r="BHV49" s="267"/>
      <c r="BHW49" s="267"/>
      <c r="BHX49" s="267"/>
      <c r="BHY49" s="267"/>
      <c r="BHZ49" s="267"/>
      <c r="BIA49" s="267"/>
      <c r="BIB49" s="267"/>
      <c r="BIC49" s="267"/>
      <c r="BIH49" s="96" t="s">
        <v>307</v>
      </c>
      <c r="BII49" s="6"/>
      <c r="BIJ49" s="6" t="s">
        <v>309</v>
      </c>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267"/>
      <c r="BJS49" s="267"/>
      <c r="BJT49" s="267"/>
      <c r="BJU49" s="267"/>
      <c r="BJV49" s="267"/>
      <c r="BJW49" s="267"/>
      <c r="BJX49" s="267"/>
      <c r="BJY49" s="267"/>
      <c r="BJZ49" s="267"/>
      <c r="BKA49" s="267"/>
      <c r="BKB49" s="267"/>
      <c r="BKC49" s="267"/>
      <c r="BKD49" s="267"/>
      <c r="BKE49" s="267"/>
      <c r="BKF49" s="267"/>
      <c r="BKG49" s="267"/>
      <c r="BKH49" s="267"/>
      <c r="BKI49" s="267"/>
      <c r="BKJ49" s="267"/>
      <c r="BKO49" s="96" t="s">
        <v>307</v>
      </c>
      <c r="BKP49" s="6"/>
      <c r="BKQ49" s="6" t="s">
        <v>309</v>
      </c>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267"/>
      <c r="BLZ49" s="267"/>
      <c r="BMA49" s="267"/>
      <c r="BMB49" s="267"/>
      <c r="BMC49" s="267"/>
      <c r="BMD49" s="267"/>
      <c r="BME49" s="267"/>
      <c r="BMF49" s="267"/>
      <c r="BMG49" s="267"/>
      <c r="BMH49" s="267"/>
      <c r="BMI49" s="267"/>
      <c r="BMJ49" s="267"/>
      <c r="BMK49" s="267"/>
      <c r="BML49" s="267"/>
      <c r="BMM49" s="267"/>
      <c r="BMN49" s="267"/>
      <c r="BMO49" s="267"/>
      <c r="BMP49" s="267"/>
      <c r="BMQ49" s="267"/>
      <c r="BMV49" s="96" t="s">
        <v>307</v>
      </c>
      <c r="BMW49" s="6"/>
      <c r="BMX49" s="6" t="s">
        <v>309</v>
      </c>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267"/>
      <c r="BOG49" s="267"/>
      <c r="BOH49" s="267"/>
      <c r="BOI49" s="267"/>
      <c r="BOJ49" s="267"/>
      <c r="BOK49" s="267"/>
      <c r="BOL49" s="267"/>
      <c r="BOM49" s="267"/>
      <c r="BON49" s="267"/>
      <c r="BOO49" s="267"/>
      <c r="BOP49" s="267"/>
      <c r="BOQ49" s="267"/>
      <c r="BOR49" s="267"/>
      <c r="BOS49" s="267"/>
      <c r="BOT49" s="267"/>
      <c r="BOU49" s="267"/>
      <c r="BOV49" s="267"/>
      <c r="BOW49" s="267"/>
      <c r="BOX49" s="267"/>
    </row>
    <row r="50" spans="1:1770" ht="36" customHeight="1">
      <c r="A50" s="268" t="s">
        <v>307</v>
      </c>
      <c r="B50" s="267"/>
      <c r="C50" s="357" t="e">
        <f>'別表_個別勤務状況（1～60）'!$C$50</f>
        <v>#N/A</v>
      </c>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268" t="s">
        <v>307</v>
      </c>
      <c r="BI50" s="267"/>
      <c r="BJ50" s="357" t="e">
        <f>'別表_個別勤務状況（1～60）'!$C$50</f>
        <v>#N/A</v>
      </c>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268" t="s">
        <v>307</v>
      </c>
      <c r="DP50" s="267"/>
      <c r="DQ50" s="357" t="e">
        <f>'別表_個別勤務状況（1～60）'!$C$50</f>
        <v>#N/A</v>
      </c>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268" t="s">
        <v>307</v>
      </c>
      <c r="FW50" s="267"/>
      <c r="FX50" s="357" t="e">
        <f>'別表_個別勤務状況（1～60）'!$C$50</f>
        <v>#N/A</v>
      </c>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268" t="s">
        <v>307</v>
      </c>
      <c r="ID50" s="267"/>
      <c r="IE50" s="357" t="e">
        <f>'別表_個別勤務状況（1～60）'!$C$50</f>
        <v>#N/A</v>
      </c>
      <c r="IF50" s="357"/>
      <c r="IG50" s="357"/>
      <c r="IH50" s="357"/>
      <c r="II50" s="357"/>
      <c r="IJ50" s="357"/>
      <c r="IK50" s="357"/>
      <c r="IL50" s="357"/>
      <c r="IM50" s="357"/>
      <c r="IN50" s="357"/>
      <c r="IO50" s="357"/>
      <c r="IP50" s="357"/>
      <c r="IQ50" s="357"/>
      <c r="IR50" s="357"/>
      <c r="IS50" s="357"/>
      <c r="IT50" s="357"/>
      <c r="IU50" s="357"/>
      <c r="IV50" s="357"/>
      <c r="IW50" s="357"/>
      <c r="IX50" s="357"/>
      <c r="IY50" s="357"/>
      <c r="IZ50" s="357"/>
      <c r="JA50" s="357"/>
      <c r="JB50" s="357"/>
      <c r="JC50" s="357"/>
      <c r="JD50" s="357"/>
      <c r="JE50" s="357"/>
      <c r="JF50" s="357"/>
      <c r="JG50" s="357"/>
      <c r="JH50" s="357"/>
      <c r="JI50" s="357"/>
      <c r="JJ50" s="357"/>
      <c r="JK50" s="357"/>
      <c r="JL50" s="357"/>
      <c r="JM50" s="357"/>
      <c r="JN50" s="357"/>
      <c r="JO50" s="357"/>
      <c r="JP50" s="357"/>
      <c r="JQ50" s="357"/>
      <c r="JR50" s="357"/>
      <c r="JS50" s="357"/>
      <c r="JT50" s="357"/>
      <c r="JU50" s="357"/>
      <c r="JV50" s="357"/>
      <c r="JW50" s="357"/>
      <c r="JX50" s="357"/>
      <c r="JY50" s="357"/>
      <c r="JZ50" s="357"/>
      <c r="KA50" s="357"/>
      <c r="KB50" s="357"/>
      <c r="KC50" s="357"/>
      <c r="KD50" s="357"/>
      <c r="KE50" s="357"/>
      <c r="KF50" s="357"/>
      <c r="KG50" s="357"/>
      <c r="KH50" s="357"/>
      <c r="KI50" s="357"/>
      <c r="KJ50" s="268" t="s">
        <v>307</v>
      </c>
      <c r="KK50" s="267"/>
      <c r="KL50" s="357" t="e">
        <f>'別表_個別勤務状況（1～60）'!$C$50</f>
        <v>#N/A</v>
      </c>
      <c r="KM50" s="357"/>
      <c r="KN50" s="357"/>
      <c r="KO50" s="357"/>
      <c r="KP50" s="357"/>
      <c r="KQ50" s="357"/>
      <c r="KR50" s="357"/>
      <c r="KS50" s="357"/>
      <c r="KT50" s="357"/>
      <c r="KU50" s="357"/>
      <c r="KV50" s="357"/>
      <c r="KW50" s="357"/>
      <c r="KX50" s="357"/>
      <c r="KY50" s="357"/>
      <c r="KZ50" s="357"/>
      <c r="LA50" s="357"/>
      <c r="LB50" s="357"/>
      <c r="LC50" s="357"/>
      <c r="LD50" s="357"/>
      <c r="LE50" s="357"/>
      <c r="LF50" s="357"/>
      <c r="LG50" s="357"/>
      <c r="LH50" s="357"/>
      <c r="LI50" s="357"/>
      <c r="LJ50" s="357"/>
      <c r="LK50" s="357"/>
      <c r="LL50" s="357"/>
      <c r="LM50" s="357"/>
      <c r="LN50" s="357"/>
      <c r="LO50" s="357"/>
      <c r="LP50" s="357"/>
      <c r="LQ50" s="357"/>
      <c r="LR50" s="357"/>
      <c r="LS50" s="357"/>
      <c r="LT50" s="357"/>
      <c r="LU50" s="357"/>
      <c r="LV50" s="357"/>
      <c r="LW50" s="357"/>
      <c r="LX50" s="357"/>
      <c r="LY50" s="357"/>
      <c r="LZ50" s="357"/>
      <c r="MA50" s="357"/>
      <c r="MB50" s="357"/>
      <c r="MC50" s="357"/>
      <c r="MD50" s="357"/>
      <c r="ME50" s="357"/>
      <c r="MF50" s="357"/>
      <c r="MG50" s="357"/>
      <c r="MH50" s="357"/>
      <c r="MI50" s="357"/>
      <c r="MJ50" s="357"/>
      <c r="MK50" s="357"/>
      <c r="ML50" s="357"/>
      <c r="MM50" s="357"/>
      <c r="MN50" s="357"/>
      <c r="MO50" s="357"/>
      <c r="MP50" s="357"/>
      <c r="MQ50" s="268" t="s">
        <v>307</v>
      </c>
      <c r="MR50" s="267"/>
      <c r="MS50" s="357" t="e">
        <f>'別表_個別勤務状況（1～60）'!$C$50</f>
        <v>#N/A</v>
      </c>
      <c r="MT50" s="357"/>
      <c r="MU50" s="357"/>
      <c r="MV50" s="357"/>
      <c r="MW50" s="357"/>
      <c r="MX50" s="357"/>
      <c r="MY50" s="357"/>
      <c r="MZ50" s="357"/>
      <c r="NA50" s="357"/>
      <c r="NB50" s="357"/>
      <c r="NC50" s="357"/>
      <c r="ND50" s="357"/>
      <c r="NE50" s="357"/>
      <c r="NF50" s="357"/>
      <c r="NG50" s="357"/>
      <c r="NH50" s="357"/>
      <c r="NI50" s="357"/>
      <c r="NJ50" s="357"/>
      <c r="NK50" s="357"/>
      <c r="NL50" s="357"/>
      <c r="NM50" s="357"/>
      <c r="NN50" s="357"/>
      <c r="NO50" s="357"/>
      <c r="NP50" s="357"/>
      <c r="NQ50" s="357"/>
      <c r="NR50" s="357"/>
      <c r="NS50" s="357"/>
      <c r="NT50" s="357"/>
      <c r="NU50" s="357"/>
      <c r="NV50" s="357"/>
      <c r="NW50" s="357"/>
      <c r="NX50" s="357"/>
      <c r="NY50" s="357"/>
      <c r="NZ50" s="357"/>
      <c r="OA50" s="357"/>
      <c r="OB50" s="357"/>
      <c r="OC50" s="357"/>
      <c r="OD50" s="357"/>
      <c r="OE50" s="357"/>
      <c r="OF50" s="357"/>
      <c r="OG50" s="357"/>
      <c r="OH50" s="357"/>
      <c r="OI50" s="357"/>
      <c r="OJ50" s="357"/>
      <c r="OK50" s="357"/>
      <c r="OL50" s="357"/>
      <c r="OM50" s="357"/>
      <c r="ON50" s="357"/>
      <c r="OO50" s="357"/>
      <c r="OP50" s="357"/>
      <c r="OQ50" s="357"/>
      <c r="OR50" s="357"/>
      <c r="OS50" s="357"/>
      <c r="OT50" s="357"/>
      <c r="OU50" s="357"/>
      <c r="OV50" s="357"/>
      <c r="OW50" s="357"/>
      <c r="OX50" s="268" t="s">
        <v>307</v>
      </c>
      <c r="OY50" s="267"/>
      <c r="OZ50" s="357" t="e">
        <f>'別表_個別勤務状況（1～60）'!$C$50</f>
        <v>#N/A</v>
      </c>
      <c r="PA50" s="357"/>
      <c r="PB50" s="357"/>
      <c r="PC50" s="357"/>
      <c r="PD50" s="357"/>
      <c r="PE50" s="357"/>
      <c r="PF50" s="357"/>
      <c r="PG50" s="357"/>
      <c r="PH50" s="357"/>
      <c r="PI50" s="357"/>
      <c r="PJ50" s="357"/>
      <c r="PK50" s="357"/>
      <c r="PL50" s="357"/>
      <c r="PM50" s="357"/>
      <c r="PN50" s="357"/>
      <c r="PO50" s="357"/>
      <c r="PP50" s="357"/>
      <c r="PQ50" s="357"/>
      <c r="PR50" s="357"/>
      <c r="PS50" s="357"/>
      <c r="PT50" s="357"/>
      <c r="PU50" s="357"/>
      <c r="PV50" s="357"/>
      <c r="PW50" s="357"/>
      <c r="PX50" s="357"/>
      <c r="PY50" s="357"/>
      <c r="PZ50" s="357"/>
      <c r="QA50" s="357"/>
      <c r="QB50" s="357"/>
      <c r="QC50" s="357"/>
      <c r="QD50" s="357"/>
      <c r="QE50" s="357"/>
      <c r="QF50" s="357"/>
      <c r="QG50" s="357"/>
      <c r="QH50" s="357"/>
      <c r="QI50" s="357"/>
      <c r="QJ50" s="357"/>
      <c r="QK50" s="357"/>
      <c r="QL50" s="357"/>
      <c r="QM50" s="357"/>
      <c r="QN50" s="357"/>
      <c r="QO50" s="357"/>
      <c r="QP50" s="357"/>
      <c r="QQ50" s="357"/>
      <c r="QR50" s="357"/>
      <c r="QS50" s="357"/>
      <c r="QT50" s="357"/>
      <c r="QU50" s="357"/>
      <c r="QV50" s="357"/>
      <c r="QW50" s="357"/>
      <c r="QX50" s="357"/>
      <c r="QY50" s="357"/>
      <c r="QZ50" s="357"/>
      <c r="RA50" s="357"/>
      <c r="RB50" s="357"/>
      <c r="RC50" s="357"/>
      <c r="RD50" s="357"/>
      <c r="RE50" s="268" t="s">
        <v>307</v>
      </c>
      <c r="RF50" s="267"/>
      <c r="RG50" s="357" t="e">
        <f>'別表_個別勤務状況（1～60）'!$C$50</f>
        <v>#N/A</v>
      </c>
      <c r="RH50" s="357"/>
      <c r="RI50" s="357"/>
      <c r="RJ50" s="357"/>
      <c r="RK50" s="357"/>
      <c r="RL50" s="357"/>
      <c r="RM50" s="357"/>
      <c r="RN50" s="357"/>
      <c r="RO50" s="357"/>
      <c r="RP50" s="357"/>
      <c r="RQ50" s="357"/>
      <c r="RR50" s="357"/>
      <c r="RS50" s="357"/>
      <c r="RT50" s="357"/>
      <c r="RU50" s="357"/>
      <c r="RV50" s="357"/>
      <c r="RW50" s="357"/>
      <c r="RX50" s="357"/>
      <c r="RY50" s="357"/>
      <c r="RZ50" s="357"/>
      <c r="SA50" s="357"/>
      <c r="SB50" s="357"/>
      <c r="SC50" s="357"/>
      <c r="SD50" s="357"/>
      <c r="SE50" s="357"/>
      <c r="SF50" s="357"/>
      <c r="SG50" s="357"/>
      <c r="SH50" s="357"/>
      <c r="SI50" s="357"/>
      <c r="SJ50" s="357"/>
      <c r="SK50" s="357"/>
      <c r="SL50" s="357"/>
      <c r="SM50" s="357"/>
      <c r="SN50" s="357"/>
      <c r="SO50" s="357"/>
      <c r="SP50" s="357"/>
      <c r="SQ50" s="357"/>
      <c r="SR50" s="357"/>
      <c r="SS50" s="357"/>
      <c r="ST50" s="357"/>
      <c r="SU50" s="357"/>
      <c r="SV50" s="357"/>
      <c r="SW50" s="357"/>
      <c r="SX50" s="357"/>
      <c r="SY50" s="357"/>
      <c r="SZ50" s="357"/>
      <c r="TA50" s="357"/>
      <c r="TB50" s="357"/>
      <c r="TC50" s="357"/>
      <c r="TD50" s="357"/>
      <c r="TE50" s="357"/>
      <c r="TF50" s="357"/>
      <c r="TG50" s="357"/>
      <c r="TH50" s="357"/>
      <c r="TI50" s="357"/>
      <c r="TJ50" s="357"/>
      <c r="TK50" s="357"/>
      <c r="TL50" s="268" t="s">
        <v>307</v>
      </c>
      <c r="TM50" s="267"/>
      <c r="TN50" s="357" t="e">
        <f>'別表_個別勤務状況（1～60）'!$C$50</f>
        <v>#N/A</v>
      </c>
      <c r="TO50" s="357"/>
      <c r="TP50" s="357"/>
      <c r="TQ50" s="357"/>
      <c r="TR50" s="357"/>
      <c r="TS50" s="357"/>
      <c r="TT50" s="357"/>
      <c r="TU50" s="357"/>
      <c r="TV50" s="357"/>
      <c r="TW50" s="357"/>
      <c r="TX50" s="357"/>
      <c r="TY50" s="357"/>
      <c r="TZ50" s="357"/>
      <c r="UA50" s="357"/>
      <c r="UB50" s="357"/>
      <c r="UC50" s="357"/>
      <c r="UD50" s="357"/>
      <c r="UE50" s="357"/>
      <c r="UF50" s="357"/>
      <c r="UG50" s="357"/>
      <c r="UH50" s="357"/>
      <c r="UI50" s="357"/>
      <c r="UJ50" s="357"/>
      <c r="UK50" s="357"/>
      <c r="UL50" s="357"/>
      <c r="UM50" s="357"/>
      <c r="UN50" s="357"/>
      <c r="UO50" s="357"/>
      <c r="UP50" s="357"/>
      <c r="UQ50" s="357"/>
      <c r="UR50" s="357"/>
      <c r="US50" s="357"/>
      <c r="UT50" s="357"/>
      <c r="UU50" s="357"/>
      <c r="UV50" s="357"/>
      <c r="UW50" s="357"/>
      <c r="UX50" s="357"/>
      <c r="UY50" s="357"/>
      <c r="UZ50" s="357"/>
      <c r="VA50" s="357"/>
      <c r="VB50" s="357"/>
      <c r="VC50" s="357"/>
      <c r="VD50" s="357"/>
      <c r="VE50" s="357"/>
      <c r="VF50" s="357"/>
      <c r="VG50" s="357"/>
      <c r="VH50" s="357"/>
      <c r="VI50" s="357"/>
      <c r="VJ50" s="357"/>
      <c r="VK50" s="357"/>
      <c r="VL50" s="357"/>
      <c r="VM50" s="357"/>
      <c r="VN50" s="357"/>
      <c r="VO50" s="357"/>
      <c r="VP50" s="357"/>
      <c r="VQ50" s="357"/>
      <c r="VR50" s="357"/>
      <c r="VS50" s="268" t="s">
        <v>307</v>
      </c>
      <c r="VT50" s="267"/>
      <c r="VU50" s="357" t="e">
        <f>'別表_個別勤務状況（1～60）'!$C$50</f>
        <v>#N/A</v>
      </c>
      <c r="VV50" s="357"/>
      <c r="VW50" s="357"/>
      <c r="VX50" s="357"/>
      <c r="VY50" s="357"/>
      <c r="VZ50" s="357"/>
      <c r="WA50" s="357"/>
      <c r="WB50" s="357"/>
      <c r="WC50" s="357"/>
      <c r="WD50" s="357"/>
      <c r="WE50" s="357"/>
      <c r="WF50" s="357"/>
      <c r="WG50" s="357"/>
      <c r="WH50" s="357"/>
      <c r="WI50" s="357"/>
      <c r="WJ50" s="357"/>
      <c r="WK50" s="357"/>
      <c r="WL50" s="357"/>
      <c r="WM50" s="357"/>
      <c r="WN50" s="357"/>
      <c r="WO50" s="357"/>
      <c r="WP50" s="357"/>
      <c r="WQ50" s="357"/>
      <c r="WR50" s="357"/>
      <c r="WS50" s="357"/>
      <c r="WT50" s="357"/>
      <c r="WU50" s="357"/>
      <c r="WV50" s="357"/>
      <c r="WW50" s="357"/>
      <c r="WX50" s="357"/>
      <c r="WY50" s="357"/>
      <c r="WZ50" s="357"/>
      <c r="XA50" s="357"/>
      <c r="XB50" s="357"/>
      <c r="XC50" s="357"/>
      <c r="XD50" s="357"/>
      <c r="XE50" s="357"/>
      <c r="XF50" s="357"/>
      <c r="XG50" s="357"/>
      <c r="XH50" s="357"/>
      <c r="XI50" s="357"/>
      <c r="XJ50" s="357"/>
      <c r="XK50" s="357"/>
      <c r="XL50" s="357"/>
      <c r="XM50" s="357"/>
      <c r="XN50" s="357"/>
      <c r="XO50" s="357"/>
      <c r="XP50" s="357"/>
      <c r="XQ50" s="357"/>
      <c r="XR50" s="357"/>
      <c r="XS50" s="357"/>
      <c r="XT50" s="357"/>
      <c r="XU50" s="357"/>
      <c r="XV50" s="357"/>
      <c r="XW50" s="357"/>
      <c r="XX50" s="357"/>
      <c r="XY50" s="357"/>
      <c r="XZ50" s="268" t="s">
        <v>307</v>
      </c>
      <c r="YA50" s="267"/>
      <c r="YB50" s="357" t="e">
        <f>'別表_個別勤務状況（1～60）'!$C$50</f>
        <v>#N/A</v>
      </c>
      <c r="YC50" s="357"/>
      <c r="YD50" s="357"/>
      <c r="YE50" s="357"/>
      <c r="YF50" s="357"/>
      <c r="YG50" s="357"/>
      <c r="YH50" s="357"/>
      <c r="YI50" s="357"/>
      <c r="YJ50" s="357"/>
      <c r="YK50" s="357"/>
      <c r="YL50" s="357"/>
      <c r="YM50" s="357"/>
      <c r="YN50" s="357"/>
      <c r="YO50" s="357"/>
      <c r="YP50" s="357"/>
      <c r="YQ50" s="357"/>
      <c r="YR50" s="357"/>
      <c r="YS50" s="357"/>
      <c r="YT50" s="357"/>
      <c r="YU50" s="357"/>
      <c r="YV50" s="357"/>
      <c r="YW50" s="357"/>
      <c r="YX50" s="357"/>
      <c r="YY50" s="357"/>
      <c r="YZ50" s="357"/>
      <c r="ZA50" s="357"/>
      <c r="ZB50" s="357"/>
      <c r="ZC50" s="357"/>
      <c r="ZD50" s="357"/>
      <c r="ZE50" s="357"/>
      <c r="ZF50" s="357"/>
      <c r="ZG50" s="357"/>
      <c r="ZH50" s="357"/>
      <c r="ZI50" s="357"/>
      <c r="ZJ50" s="357"/>
      <c r="ZK50" s="357"/>
      <c r="ZL50" s="357"/>
      <c r="ZM50" s="357"/>
      <c r="ZN50" s="357"/>
      <c r="ZO50" s="357"/>
      <c r="ZP50" s="357"/>
      <c r="ZQ50" s="357"/>
      <c r="ZR50" s="357"/>
      <c r="ZS50" s="357"/>
      <c r="ZT50" s="357"/>
      <c r="ZU50" s="357"/>
      <c r="ZV50" s="357"/>
      <c r="ZW50" s="357"/>
      <c r="ZX50" s="357"/>
      <c r="ZY50" s="357"/>
      <c r="ZZ50" s="357"/>
      <c r="AAA50" s="357"/>
      <c r="AAB50" s="357"/>
      <c r="AAC50" s="357"/>
      <c r="AAD50" s="357"/>
      <c r="AAE50" s="357"/>
      <c r="AAF50" s="357"/>
      <c r="AAG50" s="268" t="s">
        <v>307</v>
      </c>
      <c r="AAH50" s="267"/>
      <c r="AAI50" s="357" t="e">
        <f>'別表_個別勤務状況（1～60）'!$C$50</f>
        <v>#N/A</v>
      </c>
      <c r="AAJ50" s="357"/>
      <c r="AAK50" s="357"/>
      <c r="AAL50" s="357"/>
      <c r="AAM50" s="357"/>
      <c r="AAN50" s="357"/>
      <c r="AAO50" s="357"/>
      <c r="AAP50" s="357"/>
      <c r="AAQ50" s="357"/>
      <c r="AAR50" s="357"/>
      <c r="AAS50" s="357"/>
      <c r="AAT50" s="357"/>
      <c r="AAU50" s="357"/>
      <c r="AAV50" s="357"/>
      <c r="AAW50" s="357"/>
      <c r="AAX50" s="357"/>
      <c r="AAY50" s="357"/>
      <c r="AAZ50" s="357"/>
      <c r="ABA50" s="357"/>
      <c r="ABB50" s="357"/>
      <c r="ABC50" s="357"/>
      <c r="ABD50" s="357"/>
      <c r="ABE50" s="357"/>
      <c r="ABF50" s="357"/>
      <c r="ABG50" s="357"/>
      <c r="ABH50" s="357"/>
      <c r="ABI50" s="357"/>
      <c r="ABJ50" s="357"/>
      <c r="ABK50" s="357"/>
      <c r="ABL50" s="357"/>
      <c r="ABM50" s="357"/>
      <c r="ABN50" s="357"/>
      <c r="ABO50" s="357"/>
      <c r="ABP50" s="357"/>
      <c r="ABQ50" s="357"/>
      <c r="ABR50" s="357"/>
      <c r="ABS50" s="357"/>
      <c r="ABT50" s="357"/>
      <c r="ABU50" s="357"/>
      <c r="ABV50" s="357"/>
      <c r="ABW50" s="357"/>
      <c r="ABX50" s="357"/>
      <c r="ABY50" s="357"/>
      <c r="ABZ50" s="357"/>
      <c r="ACA50" s="357"/>
      <c r="ACB50" s="357"/>
      <c r="ACC50" s="357"/>
      <c r="ACD50" s="357"/>
      <c r="ACE50" s="357"/>
      <c r="ACF50" s="357"/>
      <c r="ACG50" s="357"/>
      <c r="ACH50" s="357"/>
      <c r="ACI50" s="357"/>
      <c r="ACJ50" s="357"/>
      <c r="ACK50" s="357"/>
      <c r="ACL50" s="357"/>
      <c r="ACM50" s="357"/>
      <c r="ACN50" s="268" t="s">
        <v>307</v>
      </c>
      <c r="ACO50" s="267"/>
      <c r="ACP50" s="357" t="e">
        <f>'別表_個別勤務状況（1～60）'!$C$50</f>
        <v>#N/A</v>
      </c>
      <c r="ACQ50" s="357"/>
      <c r="ACR50" s="357"/>
      <c r="ACS50" s="357"/>
      <c r="ACT50" s="357"/>
      <c r="ACU50" s="357"/>
      <c r="ACV50" s="357"/>
      <c r="ACW50" s="357"/>
      <c r="ACX50" s="357"/>
      <c r="ACY50" s="357"/>
      <c r="ACZ50" s="357"/>
      <c r="ADA50" s="357"/>
      <c r="ADB50" s="357"/>
      <c r="ADC50" s="357"/>
      <c r="ADD50" s="357"/>
      <c r="ADE50" s="357"/>
      <c r="ADF50" s="357"/>
      <c r="ADG50" s="357"/>
      <c r="ADH50" s="357"/>
      <c r="ADI50" s="357"/>
      <c r="ADJ50" s="357"/>
      <c r="ADK50" s="357"/>
      <c r="ADL50" s="357"/>
      <c r="ADM50" s="357"/>
      <c r="ADN50" s="357"/>
      <c r="ADO50" s="357"/>
      <c r="ADP50" s="357"/>
      <c r="ADQ50" s="357"/>
      <c r="ADR50" s="357"/>
      <c r="ADS50" s="357"/>
      <c r="ADT50" s="357"/>
      <c r="ADU50" s="357"/>
      <c r="ADV50" s="357"/>
      <c r="ADW50" s="357"/>
      <c r="ADX50" s="357"/>
      <c r="ADY50" s="357"/>
      <c r="ADZ50" s="357"/>
      <c r="AEA50" s="357"/>
      <c r="AEB50" s="357"/>
      <c r="AEC50" s="357"/>
      <c r="AED50" s="357"/>
      <c r="AEE50" s="357"/>
      <c r="AEF50" s="357"/>
      <c r="AEG50" s="357"/>
      <c r="AEH50" s="357"/>
      <c r="AEI50" s="357"/>
      <c r="AEJ50" s="357"/>
      <c r="AEK50" s="357"/>
      <c r="AEL50" s="357"/>
      <c r="AEM50" s="357"/>
      <c r="AEN50" s="357"/>
      <c r="AEO50" s="357"/>
      <c r="AEP50" s="357"/>
      <c r="AEQ50" s="357"/>
      <c r="AER50" s="357"/>
      <c r="AES50" s="357"/>
      <c r="AET50" s="357"/>
      <c r="AEU50" s="268" t="s">
        <v>307</v>
      </c>
      <c r="AEV50" s="267"/>
      <c r="AEW50" s="357" t="e">
        <f>'別表_個別勤務状況（1～60）'!$C$50</f>
        <v>#N/A</v>
      </c>
      <c r="AEX50" s="357"/>
      <c r="AEY50" s="357"/>
      <c r="AEZ50" s="357"/>
      <c r="AFA50" s="357"/>
      <c r="AFB50" s="357"/>
      <c r="AFC50" s="357"/>
      <c r="AFD50" s="357"/>
      <c r="AFE50" s="357"/>
      <c r="AFF50" s="357"/>
      <c r="AFG50" s="357"/>
      <c r="AFH50" s="357"/>
      <c r="AFI50" s="357"/>
      <c r="AFJ50" s="357"/>
      <c r="AFK50" s="357"/>
      <c r="AFL50" s="357"/>
      <c r="AFM50" s="357"/>
      <c r="AFN50" s="357"/>
      <c r="AFO50" s="357"/>
      <c r="AFP50" s="357"/>
      <c r="AFQ50" s="357"/>
      <c r="AFR50" s="357"/>
      <c r="AFS50" s="357"/>
      <c r="AFT50" s="357"/>
      <c r="AFU50" s="357"/>
      <c r="AFV50" s="357"/>
      <c r="AFW50" s="357"/>
      <c r="AFX50" s="357"/>
      <c r="AFY50" s="357"/>
      <c r="AFZ50" s="357"/>
      <c r="AGA50" s="357"/>
      <c r="AGB50" s="357"/>
      <c r="AGC50" s="357"/>
      <c r="AGD50" s="357"/>
      <c r="AGE50" s="357"/>
      <c r="AGF50" s="357"/>
      <c r="AGG50" s="357"/>
      <c r="AGH50" s="357"/>
      <c r="AGI50" s="357"/>
      <c r="AGJ50" s="357"/>
      <c r="AGK50" s="357"/>
      <c r="AGL50" s="357"/>
      <c r="AGM50" s="357"/>
      <c r="AGN50" s="357"/>
      <c r="AGO50" s="357"/>
      <c r="AGP50" s="357"/>
      <c r="AGQ50" s="357"/>
      <c r="AGR50" s="357"/>
      <c r="AGS50" s="357"/>
      <c r="AGT50" s="357"/>
      <c r="AGU50" s="357"/>
      <c r="AGV50" s="357"/>
      <c r="AGW50" s="357"/>
      <c r="AGX50" s="357"/>
      <c r="AGY50" s="357"/>
      <c r="AGZ50" s="357"/>
      <c r="AHA50" s="357"/>
      <c r="AHB50" s="268" t="s">
        <v>307</v>
      </c>
      <c r="AHC50" s="267"/>
      <c r="AHD50" s="357" t="e">
        <f>'別表_個別勤務状況（1～60）'!$C$50</f>
        <v>#N/A</v>
      </c>
      <c r="AHE50" s="357"/>
      <c r="AHF50" s="357"/>
      <c r="AHG50" s="357"/>
      <c r="AHH50" s="357"/>
      <c r="AHI50" s="357"/>
      <c r="AHJ50" s="357"/>
      <c r="AHK50" s="357"/>
      <c r="AHL50" s="357"/>
      <c r="AHM50" s="357"/>
      <c r="AHN50" s="357"/>
      <c r="AHO50" s="357"/>
      <c r="AHP50" s="357"/>
      <c r="AHQ50" s="357"/>
      <c r="AHR50" s="357"/>
      <c r="AHS50" s="357"/>
      <c r="AHT50" s="357"/>
      <c r="AHU50" s="357"/>
      <c r="AHV50" s="357"/>
      <c r="AHW50" s="357"/>
      <c r="AHX50" s="357"/>
      <c r="AHY50" s="357"/>
      <c r="AHZ50" s="357"/>
      <c r="AIA50" s="357"/>
      <c r="AIB50" s="357"/>
      <c r="AIC50" s="357"/>
      <c r="AID50" s="357"/>
      <c r="AIE50" s="357"/>
      <c r="AIF50" s="357"/>
      <c r="AIG50" s="357"/>
      <c r="AIH50" s="357"/>
      <c r="AII50" s="357"/>
      <c r="AIJ50" s="357"/>
      <c r="AIK50" s="357"/>
      <c r="AIL50" s="357"/>
      <c r="AIM50" s="357"/>
      <c r="AIN50" s="357"/>
      <c r="AIO50" s="357"/>
      <c r="AIP50" s="357"/>
      <c r="AIQ50" s="357"/>
      <c r="AIR50" s="357"/>
      <c r="AIS50" s="357"/>
      <c r="AIT50" s="357"/>
      <c r="AIU50" s="357"/>
      <c r="AIV50" s="357"/>
      <c r="AIW50" s="357"/>
      <c r="AIX50" s="357"/>
      <c r="AIY50" s="357"/>
      <c r="AIZ50" s="357"/>
      <c r="AJA50" s="357"/>
      <c r="AJB50" s="357"/>
      <c r="AJC50" s="357"/>
      <c r="AJD50" s="357"/>
      <c r="AJE50" s="357"/>
      <c r="AJF50" s="357"/>
      <c r="AJG50" s="357"/>
      <c r="AJH50" s="357"/>
      <c r="AJI50" s="268" t="s">
        <v>307</v>
      </c>
      <c r="AJJ50" s="267"/>
      <c r="AJK50" s="357" t="e">
        <f>'別表_個別勤務状況（1～60）'!$C$50</f>
        <v>#N/A</v>
      </c>
      <c r="AJL50" s="357"/>
      <c r="AJM50" s="357"/>
      <c r="AJN50" s="357"/>
      <c r="AJO50" s="357"/>
      <c r="AJP50" s="357"/>
      <c r="AJQ50" s="357"/>
      <c r="AJR50" s="357"/>
      <c r="AJS50" s="357"/>
      <c r="AJT50" s="357"/>
      <c r="AJU50" s="357"/>
      <c r="AJV50" s="357"/>
      <c r="AJW50" s="357"/>
      <c r="AJX50" s="357"/>
      <c r="AJY50" s="357"/>
      <c r="AJZ50" s="357"/>
      <c r="AKA50" s="357"/>
      <c r="AKB50" s="357"/>
      <c r="AKC50" s="357"/>
      <c r="AKD50" s="357"/>
      <c r="AKE50" s="357"/>
      <c r="AKF50" s="357"/>
      <c r="AKG50" s="357"/>
      <c r="AKH50" s="357"/>
      <c r="AKI50" s="357"/>
      <c r="AKJ50" s="357"/>
      <c r="AKK50" s="357"/>
      <c r="AKL50" s="357"/>
      <c r="AKM50" s="357"/>
      <c r="AKN50" s="357"/>
      <c r="AKO50" s="357"/>
      <c r="AKP50" s="357"/>
      <c r="AKQ50" s="357"/>
      <c r="AKR50" s="357"/>
      <c r="AKS50" s="357"/>
      <c r="AKT50" s="357"/>
      <c r="AKU50" s="357"/>
      <c r="AKV50" s="357"/>
      <c r="AKW50" s="357"/>
      <c r="AKX50" s="357"/>
      <c r="AKY50" s="357"/>
      <c r="AKZ50" s="357"/>
      <c r="ALA50" s="357"/>
      <c r="ALB50" s="357"/>
      <c r="ALC50" s="357"/>
      <c r="ALD50" s="357"/>
      <c r="ALE50" s="357"/>
      <c r="ALF50" s="357"/>
      <c r="ALG50" s="357"/>
      <c r="ALH50" s="357"/>
      <c r="ALI50" s="357"/>
      <c r="ALJ50" s="357"/>
      <c r="ALK50" s="357"/>
      <c r="ALL50" s="357"/>
      <c r="ALM50" s="357"/>
      <c r="ALN50" s="357"/>
      <c r="ALO50" s="357"/>
      <c r="ALP50" s="268" t="s">
        <v>307</v>
      </c>
      <c r="ALQ50" s="267"/>
      <c r="ALR50" s="357" t="e">
        <f>'別表_個別勤務状況（1～60）'!$C$50</f>
        <v>#N/A</v>
      </c>
      <c r="ALS50" s="357"/>
      <c r="ALT50" s="357"/>
      <c r="ALU50" s="357"/>
      <c r="ALV50" s="357"/>
      <c r="ALW50" s="357"/>
      <c r="ALX50" s="357"/>
      <c r="ALY50" s="357"/>
      <c r="ALZ50" s="357"/>
      <c r="AMA50" s="357"/>
      <c r="AMB50" s="357"/>
      <c r="AMC50" s="357"/>
      <c r="AMD50" s="357"/>
      <c r="AME50" s="357"/>
      <c r="AMF50" s="357"/>
      <c r="AMG50" s="357"/>
      <c r="AMH50" s="357"/>
      <c r="AMI50" s="357"/>
      <c r="AMJ50" s="357"/>
      <c r="AMK50" s="357"/>
      <c r="AML50" s="357"/>
      <c r="AMM50" s="357"/>
      <c r="AMN50" s="357"/>
      <c r="AMO50" s="357"/>
      <c r="AMP50" s="357"/>
      <c r="AMQ50" s="357"/>
      <c r="AMR50" s="357"/>
      <c r="AMS50" s="357"/>
      <c r="AMT50" s="357"/>
      <c r="AMU50" s="357"/>
      <c r="AMV50" s="357"/>
      <c r="AMW50" s="357"/>
      <c r="AMX50" s="357"/>
      <c r="AMY50" s="357"/>
      <c r="AMZ50" s="357"/>
      <c r="ANA50" s="357"/>
      <c r="ANB50" s="357"/>
      <c r="ANC50" s="357"/>
      <c r="AND50" s="357"/>
      <c r="ANE50" s="357"/>
      <c r="ANF50" s="357"/>
      <c r="ANG50" s="357"/>
      <c r="ANH50" s="357"/>
      <c r="ANI50" s="357"/>
      <c r="ANJ50" s="357"/>
      <c r="ANK50" s="357"/>
      <c r="ANL50" s="357"/>
      <c r="ANM50" s="357"/>
      <c r="ANN50" s="357"/>
      <c r="ANO50" s="357"/>
      <c r="ANP50" s="357"/>
      <c r="ANQ50" s="357"/>
      <c r="ANR50" s="357"/>
      <c r="ANS50" s="357"/>
      <c r="ANT50" s="357"/>
      <c r="ANU50" s="357"/>
      <c r="ANV50" s="357"/>
      <c r="ANW50" s="268" t="s">
        <v>307</v>
      </c>
      <c r="ANX50" s="267"/>
      <c r="ANY50" s="357" t="e">
        <f>'別表_個別勤務状況（1～60）'!$C$50</f>
        <v>#N/A</v>
      </c>
      <c r="ANZ50" s="357"/>
      <c r="AOA50" s="357"/>
      <c r="AOB50" s="357"/>
      <c r="AOC50" s="357"/>
      <c r="AOD50" s="357"/>
      <c r="AOE50" s="357"/>
      <c r="AOF50" s="357"/>
      <c r="AOG50" s="357"/>
      <c r="AOH50" s="357"/>
      <c r="AOI50" s="357"/>
      <c r="AOJ50" s="357"/>
      <c r="AOK50" s="357"/>
      <c r="AOL50" s="357"/>
      <c r="AOM50" s="357"/>
      <c r="AON50" s="357"/>
      <c r="AOO50" s="357"/>
      <c r="AOP50" s="357"/>
      <c r="AOQ50" s="357"/>
      <c r="AOR50" s="357"/>
      <c r="AOS50" s="357"/>
      <c r="AOT50" s="357"/>
      <c r="AOU50" s="357"/>
      <c r="AOV50" s="357"/>
      <c r="AOW50" s="357"/>
      <c r="AOX50" s="357"/>
      <c r="AOY50" s="357"/>
      <c r="AOZ50" s="357"/>
      <c r="APA50" s="357"/>
      <c r="APB50" s="357"/>
      <c r="APC50" s="357"/>
      <c r="APD50" s="357"/>
      <c r="APE50" s="357"/>
      <c r="APF50" s="357"/>
      <c r="APG50" s="357"/>
      <c r="APH50" s="357"/>
      <c r="API50" s="357"/>
      <c r="APJ50" s="357"/>
      <c r="APK50" s="357"/>
      <c r="APL50" s="357"/>
      <c r="APM50" s="357"/>
      <c r="APN50" s="357"/>
      <c r="APO50" s="357"/>
      <c r="APP50" s="357"/>
      <c r="APQ50" s="357"/>
      <c r="APR50" s="357"/>
      <c r="APS50" s="357"/>
      <c r="APT50" s="357"/>
      <c r="APU50" s="357"/>
      <c r="APV50" s="357"/>
      <c r="APW50" s="357"/>
      <c r="APX50" s="357"/>
      <c r="APY50" s="357"/>
      <c r="APZ50" s="357"/>
      <c r="AQA50" s="357"/>
      <c r="AQB50" s="357"/>
      <c r="AQC50" s="357"/>
      <c r="AQD50" s="268" t="s">
        <v>307</v>
      </c>
      <c r="AQE50" s="267"/>
      <c r="AQF50" s="357" t="e">
        <f>'別表_個別勤務状況（1～60）'!$C$50</f>
        <v>#N/A</v>
      </c>
      <c r="AQG50" s="357"/>
      <c r="AQH50" s="357"/>
      <c r="AQI50" s="357"/>
      <c r="AQJ50" s="357"/>
      <c r="AQK50" s="357"/>
      <c r="AQL50" s="357"/>
      <c r="AQM50" s="357"/>
      <c r="AQN50" s="357"/>
      <c r="AQO50" s="357"/>
      <c r="AQP50" s="357"/>
      <c r="AQQ50" s="357"/>
      <c r="AQR50" s="357"/>
      <c r="AQS50" s="357"/>
      <c r="AQT50" s="357"/>
      <c r="AQU50" s="357"/>
      <c r="AQV50" s="357"/>
      <c r="AQW50" s="357"/>
      <c r="AQX50" s="357"/>
      <c r="AQY50" s="357"/>
      <c r="AQZ50" s="357"/>
      <c r="ARA50" s="357"/>
      <c r="ARB50" s="357"/>
      <c r="ARC50" s="357"/>
      <c r="ARD50" s="357"/>
      <c r="ARE50" s="357"/>
      <c r="ARF50" s="357"/>
      <c r="ARG50" s="357"/>
      <c r="ARH50" s="357"/>
      <c r="ARI50" s="357"/>
      <c r="ARJ50" s="357"/>
      <c r="ARK50" s="357"/>
      <c r="ARL50" s="357"/>
      <c r="ARM50" s="357"/>
      <c r="ARN50" s="357"/>
      <c r="ARO50" s="357"/>
      <c r="ARP50" s="357"/>
      <c r="ARQ50" s="357"/>
      <c r="ARR50" s="357"/>
      <c r="ARS50" s="357"/>
      <c r="ART50" s="357"/>
      <c r="ARU50" s="357"/>
      <c r="ARV50" s="357"/>
      <c r="ARW50" s="357"/>
      <c r="ARX50" s="357"/>
      <c r="ARY50" s="357"/>
      <c r="ARZ50" s="357"/>
      <c r="ASA50" s="357"/>
      <c r="ASB50" s="357"/>
      <c r="ASC50" s="357"/>
      <c r="ASD50" s="357"/>
      <c r="ASE50" s="357"/>
      <c r="ASF50" s="357"/>
      <c r="ASG50" s="357"/>
      <c r="ASH50" s="357"/>
      <c r="ASI50" s="357"/>
      <c r="ASJ50" s="357"/>
      <c r="ASK50" s="268" t="s">
        <v>307</v>
      </c>
      <c r="ASL50" s="267"/>
      <c r="ASM50" s="357" t="e">
        <f>'別表_個別勤務状況（1～60）'!$C$50</f>
        <v>#N/A</v>
      </c>
      <c r="ASN50" s="357"/>
      <c r="ASO50" s="357"/>
      <c r="ASP50" s="357"/>
      <c r="ASQ50" s="357"/>
      <c r="ASR50" s="357"/>
      <c r="ASS50" s="357"/>
      <c r="AST50" s="357"/>
      <c r="ASU50" s="357"/>
      <c r="ASV50" s="357"/>
      <c r="ASW50" s="357"/>
      <c r="ASX50" s="357"/>
      <c r="ASY50" s="357"/>
      <c r="ASZ50" s="357"/>
      <c r="ATA50" s="357"/>
      <c r="ATB50" s="357"/>
      <c r="ATC50" s="357"/>
      <c r="ATD50" s="357"/>
      <c r="ATE50" s="357"/>
      <c r="ATF50" s="357"/>
      <c r="ATG50" s="357"/>
      <c r="ATH50" s="357"/>
      <c r="ATI50" s="357"/>
      <c r="ATJ50" s="357"/>
      <c r="ATK50" s="357"/>
      <c r="ATL50" s="357"/>
      <c r="ATM50" s="357"/>
      <c r="ATN50" s="357"/>
      <c r="ATO50" s="357"/>
      <c r="ATP50" s="357"/>
      <c r="ATQ50" s="357"/>
      <c r="ATR50" s="357"/>
      <c r="ATS50" s="357"/>
      <c r="ATT50" s="357"/>
      <c r="ATU50" s="357"/>
      <c r="ATV50" s="357"/>
      <c r="ATW50" s="357"/>
      <c r="ATX50" s="357"/>
      <c r="ATY50" s="357"/>
      <c r="ATZ50" s="357"/>
      <c r="AUA50" s="357"/>
      <c r="AUB50" s="357"/>
      <c r="AUC50" s="357"/>
      <c r="AUD50" s="357"/>
      <c r="AUE50" s="357"/>
      <c r="AUF50" s="357"/>
      <c r="AUG50" s="357"/>
      <c r="AUH50" s="357"/>
      <c r="AUI50" s="357"/>
      <c r="AUJ50" s="357"/>
      <c r="AUK50" s="357"/>
      <c r="AUL50" s="357"/>
      <c r="AUM50" s="357"/>
      <c r="AUN50" s="357"/>
      <c r="AUO50" s="357"/>
      <c r="AUP50" s="357"/>
      <c r="AUQ50" s="357"/>
      <c r="AUR50" s="268" t="s">
        <v>307</v>
      </c>
      <c r="AUS50" s="267"/>
      <c r="AUT50" s="357" t="e">
        <f>'別表_個別勤務状況（1～60）'!$C$50</f>
        <v>#N/A</v>
      </c>
      <c r="AUU50" s="357"/>
      <c r="AUV50" s="357"/>
      <c r="AUW50" s="357"/>
      <c r="AUX50" s="357"/>
      <c r="AUY50" s="357"/>
      <c r="AUZ50" s="357"/>
      <c r="AVA50" s="357"/>
      <c r="AVB50" s="357"/>
      <c r="AVC50" s="357"/>
      <c r="AVD50" s="357"/>
      <c r="AVE50" s="357"/>
      <c r="AVF50" s="357"/>
      <c r="AVG50" s="357"/>
      <c r="AVH50" s="357"/>
      <c r="AVI50" s="357"/>
      <c r="AVJ50" s="357"/>
      <c r="AVK50" s="357"/>
      <c r="AVL50" s="357"/>
      <c r="AVM50" s="357"/>
      <c r="AVN50" s="357"/>
      <c r="AVO50" s="357"/>
      <c r="AVP50" s="357"/>
      <c r="AVQ50" s="357"/>
      <c r="AVR50" s="357"/>
      <c r="AVS50" s="357"/>
      <c r="AVT50" s="357"/>
      <c r="AVU50" s="357"/>
      <c r="AVV50" s="357"/>
      <c r="AVW50" s="357"/>
      <c r="AVX50" s="357"/>
      <c r="AVY50" s="357"/>
      <c r="AVZ50" s="357"/>
      <c r="AWA50" s="357"/>
      <c r="AWB50" s="357"/>
      <c r="AWC50" s="357"/>
      <c r="AWD50" s="357"/>
      <c r="AWE50" s="357"/>
      <c r="AWF50" s="357"/>
      <c r="AWG50" s="357"/>
      <c r="AWH50" s="357"/>
      <c r="AWI50" s="357"/>
      <c r="AWJ50" s="357"/>
      <c r="AWK50" s="357"/>
      <c r="AWL50" s="357"/>
      <c r="AWM50" s="357"/>
      <c r="AWN50" s="357"/>
      <c r="AWO50" s="357"/>
      <c r="AWP50" s="357"/>
      <c r="AWQ50" s="357"/>
      <c r="AWR50" s="357"/>
      <c r="AWS50" s="357"/>
      <c r="AWT50" s="357"/>
      <c r="AWU50" s="357"/>
      <c r="AWV50" s="357"/>
      <c r="AWW50" s="357"/>
      <c r="AWX50" s="357"/>
      <c r="AWY50" s="268" t="s">
        <v>307</v>
      </c>
      <c r="AWZ50" s="267"/>
      <c r="AXA50" s="357" t="e">
        <f>'別表_個別勤務状況（1～60）'!$C$50</f>
        <v>#N/A</v>
      </c>
      <c r="AXB50" s="357"/>
      <c r="AXC50" s="357"/>
      <c r="AXD50" s="357"/>
      <c r="AXE50" s="357"/>
      <c r="AXF50" s="357"/>
      <c r="AXG50" s="357"/>
      <c r="AXH50" s="357"/>
      <c r="AXI50" s="357"/>
      <c r="AXJ50" s="357"/>
      <c r="AXK50" s="357"/>
      <c r="AXL50" s="357"/>
      <c r="AXM50" s="357"/>
      <c r="AXN50" s="357"/>
      <c r="AXO50" s="357"/>
      <c r="AXP50" s="357"/>
      <c r="AXQ50" s="357"/>
      <c r="AXR50" s="357"/>
      <c r="AXS50" s="357"/>
      <c r="AXT50" s="357"/>
      <c r="AXU50" s="357"/>
      <c r="AXV50" s="357"/>
      <c r="AXW50" s="357"/>
      <c r="AXX50" s="357"/>
      <c r="AXY50" s="357"/>
      <c r="AXZ50" s="357"/>
      <c r="AYA50" s="357"/>
      <c r="AYB50" s="357"/>
      <c r="AYC50" s="357"/>
      <c r="AYD50" s="357"/>
      <c r="AYE50" s="357"/>
      <c r="AYF50" s="357"/>
      <c r="AYG50" s="357"/>
      <c r="AYH50" s="357"/>
      <c r="AYI50" s="357"/>
      <c r="AYJ50" s="357"/>
      <c r="AYK50" s="357"/>
      <c r="AYL50" s="357"/>
      <c r="AYM50" s="357"/>
      <c r="AYN50" s="357"/>
      <c r="AYO50" s="357"/>
      <c r="AYP50" s="357"/>
      <c r="AYQ50" s="357"/>
      <c r="AYR50" s="357"/>
      <c r="AYS50" s="357"/>
      <c r="AYT50" s="357"/>
      <c r="AYU50" s="357"/>
      <c r="AYV50" s="357"/>
      <c r="AYW50" s="357"/>
      <c r="AYX50" s="357"/>
      <c r="AYY50" s="357"/>
      <c r="AYZ50" s="357"/>
      <c r="AZA50" s="357"/>
      <c r="AZB50" s="357"/>
      <c r="AZC50" s="357"/>
      <c r="AZD50" s="357"/>
      <c r="AZE50" s="357"/>
      <c r="AZF50" s="268" t="s">
        <v>307</v>
      </c>
      <c r="AZG50" s="267"/>
      <c r="AZH50" s="357" t="e">
        <f>'別表_個別勤務状況（1～60）'!$C$50</f>
        <v>#N/A</v>
      </c>
      <c r="AZI50" s="357"/>
      <c r="AZJ50" s="357"/>
      <c r="AZK50" s="357"/>
      <c r="AZL50" s="357"/>
      <c r="AZM50" s="357"/>
      <c r="AZN50" s="357"/>
      <c r="AZO50" s="357"/>
      <c r="AZP50" s="357"/>
      <c r="AZQ50" s="357"/>
      <c r="AZR50" s="357"/>
      <c r="AZS50" s="357"/>
      <c r="AZT50" s="357"/>
      <c r="AZU50" s="357"/>
      <c r="AZV50" s="357"/>
      <c r="AZW50" s="357"/>
      <c r="AZX50" s="357"/>
      <c r="AZY50" s="357"/>
      <c r="AZZ50" s="357"/>
      <c r="BAA50" s="357"/>
      <c r="BAB50" s="357"/>
      <c r="BAC50" s="357"/>
      <c r="BAD50" s="357"/>
      <c r="BAE50" s="357"/>
      <c r="BAF50" s="357"/>
      <c r="BAG50" s="357"/>
      <c r="BAH50" s="357"/>
      <c r="BAI50" s="357"/>
      <c r="BAJ50" s="357"/>
      <c r="BAK50" s="357"/>
      <c r="BAL50" s="357"/>
      <c r="BAM50" s="357"/>
      <c r="BAN50" s="357"/>
      <c r="BAO50" s="357"/>
      <c r="BAP50" s="357"/>
      <c r="BAQ50" s="357"/>
      <c r="BAR50" s="357"/>
      <c r="BAS50" s="357"/>
      <c r="BAT50" s="357"/>
      <c r="BAU50" s="357"/>
      <c r="BAV50" s="357"/>
      <c r="BAW50" s="357"/>
      <c r="BAX50" s="357"/>
      <c r="BAY50" s="357"/>
      <c r="BAZ50" s="357"/>
      <c r="BBA50" s="357"/>
      <c r="BBB50" s="357"/>
      <c r="BBC50" s="357"/>
      <c r="BBD50" s="357"/>
      <c r="BBE50" s="357"/>
      <c r="BBF50" s="357"/>
      <c r="BBG50" s="357"/>
      <c r="BBH50" s="357"/>
      <c r="BBI50" s="357"/>
      <c r="BBJ50" s="357"/>
      <c r="BBK50" s="357"/>
      <c r="BBL50" s="357"/>
      <c r="BBM50" s="268" t="s">
        <v>307</v>
      </c>
      <c r="BBN50" s="267"/>
      <c r="BBO50" s="357" t="e">
        <f>'別表_個別勤務状況（1～60）'!$C$50</f>
        <v>#N/A</v>
      </c>
      <c r="BBP50" s="357"/>
      <c r="BBQ50" s="357"/>
      <c r="BBR50" s="357"/>
      <c r="BBS50" s="357"/>
      <c r="BBT50" s="357"/>
      <c r="BBU50" s="357"/>
      <c r="BBV50" s="357"/>
      <c r="BBW50" s="357"/>
      <c r="BBX50" s="357"/>
      <c r="BBY50" s="357"/>
      <c r="BBZ50" s="357"/>
      <c r="BCA50" s="357"/>
      <c r="BCB50" s="357"/>
      <c r="BCC50" s="357"/>
      <c r="BCD50" s="357"/>
      <c r="BCE50" s="357"/>
      <c r="BCF50" s="357"/>
      <c r="BCG50" s="357"/>
      <c r="BCH50" s="357"/>
      <c r="BCI50" s="357"/>
      <c r="BCJ50" s="357"/>
      <c r="BCK50" s="357"/>
      <c r="BCL50" s="357"/>
      <c r="BCM50" s="357"/>
      <c r="BCN50" s="357"/>
      <c r="BCO50" s="357"/>
      <c r="BCP50" s="357"/>
      <c r="BCQ50" s="357"/>
      <c r="BCR50" s="357"/>
      <c r="BCS50" s="357"/>
      <c r="BCT50" s="357"/>
      <c r="BCU50" s="357"/>
      <c r="BCV50" s="357"/>
      <c r="BCW50" s="357"/>
      <c r="BCX50" s="357"/>
      <c r="BCY50" s="357"/>
      <c r="BCZ50" s="357"/>
      <c r="BDA50" s="357"/>
      <c r="BDB50" s="357"/>
      <c r="BDC50" s="357"/>
      <c r="BDD50" s="357"/>
      <c r="BDE50" s="357"/>
      <c r="BDF50" s="357"/>
      <c r="BDG50" s="357"/>
      <c r="BDH50" s="357"/>
      <c r="BDI50" s="357"/>
      <c r="BDJ50" s="357"/>
      <c r="BDK50" s="357"/>
      <c r="BDL50" s="357"/>
      <c r="BDM50" s="357"/>
      <c r="BDN50" s="357"/>
      <c r="BDO50" s="357"/>
      <c r="BDP50" s="357"/>
      <c r="BDQ50" s="357"/>
      <c r="BDR50" s="357"/>
      <c r="BDS50" s="357"/>
      <c r="BDT50" s="268" t="s">
        <v>307</v>
      </c>
      <c r="BDU50" s="267"/>
      <c r="BDV50" s="357" t="e">
        <f>'別表_個別勤務状況（1～60）'!$C$50</f>
        <v>#N/A</v>
      </c>
      <c r="BDW50" s="357"/>
      <c r="BDX50" s="357"/>
      <c r="BDY50" s="357"/>
      <c r="BDZ50" s="357"/>
      <c r="BEA50" s="357"/>
      <c r="BEB50" s="357"/>
      <c r="BEC50" s="357"/>
      <c r="BED50" s="357"/>
      <c r="BEE50" s="357"/>
      <c r="BEF50" s="357"/>
      <c r="BEG50" s="357"/>
      <c r="BEH50" s="357"/>
      <c r="BEI50" s="357"/>
      <c r="BEJ50" s="357"/>
      <c r="BEK50" s="357"/>
      <c r="BEL50" s="357"/>
      <c r="BEM50" s="357"/>
      <c r="BEN50" s="357"/>
      <c r="BEO50" s="357"/>
      <c r="BEP50" s="357"/>
      <c r="BEQ50" s="357"/>
      <c r="BER50" s="357"/>
      <c r="BES50" s="357"/>
      <c r="BET50" s="357"/>
      <c r="BEU50" s="357"/>
      <c r="BEV50" s="357"/>
      <c r="BEW50" s="357"/>
      <c r="BEX50" s="357"/>
      <c r="BEY50" s="357"/>
      <c r="BEZ50" s="357"/>
      <c r="BFA50" s="357"/>
      <c r="BFB50" s="357"/>
      <c r="BFC50" s="357"/>
      <c r="BFD50" s="357"/>
      <c r="BFE50" s="357"/>
      <c r="BFF50" s="357"/>
      <c r="BFG50" s="357"/>
      <c r="BFH50" s="357"/>
      <c r="BFI50" s="357"/>
      <c r="BFJ50" s="357"/>
      <c r="BFK50" s="357"/>
      <c r="BFL50" s="357"/>
      <c r="BFM50" s="357"/>
      <c r="BFN50" s="357"/>
      <c r="BFO50" s="357"/>
      <c r="BFP50" s="357"/>
      <c r="BFQ50" s="357"/>
      <c r="BFR50" s="357"/>
      <c r="BFS50" s="357"/>
      <c r="BFT50" s="357"/>
      <c r="BFU50" s="357"/>
      <c r="BFV50" s="357"/>
      <c r="BFW50" s="357"/>
      <c r="BFX50" s="357"/>
      <c r="BFY50" s="357"/>
      <c r="BFZ50" s="357"/>
      <c r="BGA50" s="268" t="s">
        <v>307</v>
      </c>
      <c r="BGB50" s="267"/>
      <c r="BGC50" s="357" t="e">
        <f>'別表_個別勤務状況（1～60）'!$C$50</f>
        <v>#N/A</v>
      </c>
      <c r="BGD50" s="357"/>
      <c r="BGE50" s="357"/>
      <c r="BGF50" s="357"/>
      <c r="BGG50" s="357"/>
      <c r="BGH50" s="357"/>
      <c r="BGI50" s="357"/>
      <c r="BGJ50" s="357"/>
      <c r="BGK50" s="357"/>
      <c r="BGL50" s="357"/>
      <c r="BGM50" s="357"/>
      <c r="BGN50" s="357"/>
      <c r="BGO50" s="357"/>
      <c r="BGP50" s="357"/>
      <c r="BGQ50" s="357"/>
      <c r="BGR50" s="357"/>
      <c r="BGS50" s="357"/>
      <c r="BGT50" s="357"/>
      <c r="BGU50" s="357"/>
      <c r="BGV50" s="357"/>
      <c r="BGW50" s="357"/>
      <c r="BGX50" s="357"/>
      <c r="BGY50" s="357"/>
      <c r="BGZ50" s="357"/>
      <c r="BHA50" s="357"/>
      <c r="BHB50" s="357"/>
      <c r="BHC50" s="357"/>
      <c r="BHD50" s="357"/>
      <c r="BHE50" s="357"/>
      <c r="BHF50" s="357"/>
      <c r="BHG50" s="357"/>
      <c r="BHH50" s="357"/>
      <c r="BHI50" s="357"/>
      <c r="BHJ50" s="357"/>
      <c r="BHK50" s="357"/>
      <c r="BHL50" s="357"/>
      <c r="BHM50" s="357"/>
      <c r="BHN50" s="357"/>
      <c r="BHO50" s="357"/>
      <c r="BHP50" s="357"/>
      <c r="BHQ50" s="357"/>
      <c r="BHR50" s="357"/>
      <c r="BHS50" s="357"/>
      <c r="BHT50" s="357"/>
      <c r="BHU50" s="357"/>
      <c r="BHV50" s="357"/>
      <c r="BHW50" s="357"/>
      <c r="BHX50" s="357"/>
      <c r="BHY50" s="357"/>
      <c r="BHZ50" s="357"/>
      <c r="BIA50" s="357"/>
      <c r="BIB50" s="357"/>
      <c r="BIC50" s="357"/>
      <c r="BID50" s="357"/>
      <c r="BIE50" s="357"/>
      <c r="BIF50" s="357"/>
      <c r="BIG50" s="357"/>
      <c r="BIH50" s="268" t="s">
        <v>307</v>
      </c>
      <c r="BII50" s="267"/>
      <c r="BIJ50" s="357" t="e">
        <f>'別表_個別勤務状況（1～60）'!$C$50</f>
        <v>#N/A</v>
      </c>
      <c r="BIK50" s="357"/>
      <c r="BIL50" s="357"/>
      <c r="BIM50" s="357"/>
      <c r="BIN50" s="357"/>
      <c r="BIO50" s="357"/>
      <c r="BIP50" s="357"/>
      <c r="BIQ50" s="357"/>
      <c r="BIR50" s="357"/>
      <c r="BIS50" s="357"/>
      <c r="BIT50" s="357"/>
      <c r="BIU50" s="357"/>
      <c r="BIV50" s="357"/>
      <c r="BIW50" s="357"/>
      <c r="BIX50" s="357"/>
      <c r="BIY50" s="357"/>
      <c r="BIZ50" s="357"/>
      <c r="BJA50" s="357"/>
      <c r="BJB50" s="357"/>
      <c r="BJC50" s="357"/>
      <c r="BJD50" s="357"/>
      <c r="BJE50" s="357"/>
      <c r="BJF50" s="357"/>
      <c r="BJG50" s="357"/>
      <c r="BJH50" s="357"/>
      <c r="BJI50" s="357"/>
      <c r="BJJ50" s="357"/>
      <c r="BJK50" s="357"/>
      <c r="BJL50" s="357"/>
      <c r="BJM50" s="357"/>
      <c r="BJN50" s="357"/>
      <c r="BJO50" s="357"/>
      <c r="BJP50" s="357"/>
      <c r="BJQ50" s="357"/>
      <c r="BJR50" s="357"/>
      <c r="BJS50" s="357"/>
      <c r="BJT50" s="357"/>
      <c r="BJU50" s="357"/>
      <c r="BJV50" s="357"/>
      <c r="BJW50" s="357"/>
      <c r="BJX50" s="357"/>
      <c r="BJY50" s="357"/>
      <c r="BJZ50" s="357"/>
      <c r="BKA50" s="357"/>
      <c r="BKB50" s="357"/>
      <c r="BKC50" s="357"/>
      <c r="BKD50" s="357"/>
      <c r="BKE50" s="357"/>
      <c r="BKF50" s="357"/>
      <c r="BKG50" s="357"/>
      <c r="BKH50" s="357"/>
      <c r="BKI50" s="357"/>
      <c r="BKJ50" s="357"/>
      <c r="BKK50" s="357"/>
      <c r="BKL50" s="357"/>
      <c r="BKM50" s="357"/>
      <c r="BKN50" s="357"/>
      <c r="BKO50" s="268" t="s">
        <v>307</v>
      </c>
      <c r="BKP50" s="267"/>
      <c r="BKQ50" s="357" t="e">
        <f>'別表_個別勤務状況（1～60）'!$C$50</f>
        <v>#N/A</v>
      </c>
      <c r="BKR50" s="357"/>
      <c r="BKS50" s="357"/>
      <c r="BKT50" s="357"/>
      <c r="BKU50" s="357"/>
      <c r="BKV50" s="357"/>
      <c r="BKW50" s="357"/>
      <c r="BKX50" s="357"/>
      <c r="BKY50" s="357"/>
      <c r="BKZ50" s="357"/>
      <c r="BLA50" s="357"/>
      <c r="BLB50" s="357"/>
      <c r="BLC50" s="357"/>
      <c r="BLD50" s="357"/>
      <c r="BLE50" s="357"/>
      <c r="BLF50" s="357"/>
      <c r="BLG50" s="357"/>
      <c r="BLH50" s="357"/>
      <c r="BLI50" s="357"/>
      <c r="BLJ50" s="357"/>
      <c r="BLK50" s="357"/>
      <c r="BLL50" s="357"/>
      <c r="BLM50" s="357"/>
      <c r="BLN50" s="357"/>
      <c r="BLO50" s="357"/>
      <c r="BLP50" s="357"/>
      <c r="BLQ50" s="357"/>
      <c r="BLR50" s="357"/>
      <c r="BLS50" s="357"/>
      <c r="BLT50" s="357"/>
      <c r="BLU50" s="357"/>
      <c r="BLV50" s="357"/>
      <c r="BLW50" s="357"/>
      <c r="BLX50" s="357"/>
      <c r="BLY50" s="357"/>
      <c r="BLZ50" s="357"/>
      <c r="BMA50" s="357"/>
      <c r="BMB50" s="357"/>
      <c r="BMC50" s="357"/>
      <c r="BMD50" s="357"/>
      <c r="BME50" s="357"/>
      <c r="BMF50" s="357"/>
      <c r="BMG50" s="357"/>
      <c r="BMH50" s="357"/>
      <c r="BMI50" s="357"/>
      <c r="BMJ50" s="357"/>
      <c r="BMK50" s="357"/>
      <c r="BML50" s="357"/>
      <c r="BMM50" s="357"/>
      <c r="BMN50" s="357"/>
      <c r="BMO50" s="357"/>
      <c r="BMP50" s="357"/>
      <c r="BMQ50" s="357"/>
      <c r="BMR50" s="357"/>
      <c r="BMS50" s="357"/>
      <c r="BMT50" s="357"/>
      <c r="BMU50" s="357"/>
      <c r="BMV50" s="268" t="s">
        <v>307</v>
      </c>
      <c r="BMW50" s="267"/>
      <c r="BMX50" s="357" t="e">
        <f>'別表_個別勤務状況（1～60）'!$C$50</f>
        <v>#N/A</v>
      </c>
      <c r="BMY50" s="357"/>
      <c r="BMZ50" s="357"/>
      <c r="BNA50" s="357"/>
      <c r="BNB50" s="357"/>
      <c r="BNC50" s="357"/>
      <c r="BND50" s="357"/>
      <c r="BNE50" s="357"/>
      <c r="BNF50" s="357"/>
      <c r="BNG50" s="357"/>
      <c r="BNH50" s="357"/>
      <c r="BNI50" s="357"/>
      <c r="BNJ50" s="357"/>
      <c r="BNK50" s="357"/>
      <c r="BNL50" s="357"/>
      <c r="BNM50" s="357"/>
      <c r="BNN50" s="357"/>
      <c r="BNO50" s="357"/>
      <c r="BNP50" s="357"/>
      <c r="BNQ50" s="357"/>
      <c r="BNR50" s="357"/>
      <c r="BNS50" s="357"/>
      <c r="BNT50" s="357"/>
      <c r="BNU50" s="357"/>
      <c r="BNV50" s="357"/>
      <c r="BNW50" s="357"/>
      <c r="BNX50" s="357"/>
      <c r="BNY50" s="357"/>
      <c r="BNZ50" s="357"/>
      <c r="BOA50" s="357"/>
      <c r="BOB50" s="357"/>
      <c r="BOC50" s="357"/>
      <c r="BOD50" s="357"/>
      <c r="BOE50" s="357"/>
      <c r="BOF50" s="357"/>
      <c r="BOG50" s="357"/>
      <c r="BOH50" s="357"/>
      <c r="BOI50" s="357"/>
      <c r="BOJ50" s="357"/>
      <c r="BOK50" s="357"/>
      <c r="BOL50" s="357"/>
      <c r="BOM50" s="357"/>
      <c r="BON50" s="357"/>
      <c r="BOO50" s="357"/>
      <c r="BOP50" s="357"/>
      <c r="BOQ50" s="357"/>
      <c r="BOR50" s="357"/>
      <c r="BOS50" s="357"/>
      <c r="BOT50" s="357"/>
      <c r="BOU50" s="357"/>
      <c r="BOV50" s="357"/>
      <c r="BOW50" s="357"/>
      <c r="BOX50" s="357"/>
      <c r="BOY50" s="357"/>
      <c r="BOZ50" s="357"/>
      <c r="BPA50" s="357"/>
      <c r="BPB50" s="357"/>
    </row>
    <row r="51" spans="1:1770" ht="15" customHeight="1">
      <c r="A51" s="267"/>
      <c r="B51" s="267"/>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69"/>
      <c r="AT51" s="270"/>
      <c r="AU51" s="269"/>
      <c r="AV51" s="269"/>
      <c r="AW51" s="269"/>
      <c r="AX51" s="269"/>
      <c r="AY51" s="269"/>
      <c r="AZ51" s="269"/>
      <c r="BA51" s="269"/>
      <c r="BB51" s="269"/>
      <c r="BC51" s="269"/>
      <c r="BH51" s="267"/>
      <c r="BI51" s="267"/>
      <c r="BJ51" s="269"/>
      <c r="BK51" s="269"/>
      <c r="BL51" s="269"/>
      <c r="BM51" s="269"/>
      <c r="BN51" s="269"/>
      <c r="BO51" s="269"/>
      <c r="BP51" s="269"/>
      <c r="BQ51" s="269"/>
      <c r="BR51" s="269"/>
      <c r="BS51" s="269"/>
      <c r="BT51" s="269"/>
      <c r="BU51" s="269"/>
      <c r="BV51" s="269"/>
      <c r="BW51" s="269"/>
      <c r="BX51" s="269"/>
      <c r="BY51" s="269"/>
      <c r="BZ51" s="269"/>
      <c r="CA51" s="269"/>
      <c r="CB51" s="269"/>
      <c r="CC51" s="269"/>
      <c r="CD51" s="269"/>
      <c r="CE51" s="269"/>
      <c r="CF51" s="269"/>
      <c r="CG51" s="269"/>
      <c r="CH51" s="269"/>
      <c r="CI51" s="269"/>
      <c r="CJ51" s="269"/>
      <c r="CK51" s="269"/>
      <c r="CL51" s="269"/>
      <c r="CM51" s="269"/>
      <c r="CN51" s="269"/>
      <c r="CO51" s="269"/>
      <c r="CP51" s="269"/>
      <c r="CQ51" s="269"/>
      <c r="CR51" s="269"/>
      <c r="CS51" s="269"/>
      <c r="CT51" s="269"/>
      <c r="CU51" s="269"/>
      <c r="CV51" s="269"/>
      <c r="CW51" s="269"/>
      <c r="CX51" s="269"/>
      <c r="CY51" s="269"/>
      <c r="CZ51" s="269"/>
      <c r="DA51" s="270"/>
      <c r="DB51" s="269"/>
      <c r="DC51" s="269"/>
      <c r="DD51" s="269"/>
      <c r="DE51" s="269"/>
      <c r="DF51" s="269"/>
      <c r="DG51" s="269"/>
      <c r="DH51" s="269"/>
      <c r="DI51" s="269"/>
      <c r="DJ51" s="269"/>
      <c r="DO51" s="267"/>
      <c r="DP51" s="267"/>
      <c r="DQ51" s="269"/>
      <c r="DR51" s="269"/>
      <c r="DS51" s="269"/>
      <c r="DT51" s="269"/>
      <c r="DU51" s="269"/>
      <c r="DV51" s="269"/>
      <c r="DW51" s="269"/>
      <c r="DX51" s="269"/>
      <c r="DY51" s="269"/>
      <c r="DZ51" s="269"/>
      <c r="EA51" s="269"/>
      <c r="EB51" s="269"/>
      <c r="EC51" s="269"/>
      <c r="ED51" s="269"/>
      <c r="EE51" s="269"/>
      <c r="EF51" s="269"/>
      <c r="EG51" s="269"/>
      <c r="EH51" s="269"/>
      <c r="EI51" s="269"/>
      <c r="EJ51" s="269"/>
      <c r="EK51" s="269"/>
      <c r="EL51" s="269"/>
      <c r="EM51" s="269"/>
      <c r="EN51" s="269"/>
      <c r="EO51" s="269"/>
      <c r="EP51" s="269"/>
      <c r="EQ51" s="269"/>
      <c r="ER51" s="269"/>
      <c r="ES51" s="269"/>
      <c r="ET51" s="269"/>
      <c r="EU51" s="269"/>
      <c r="EV51" s="269"/>
      <c r="EW51" s="269"/>
      <c r="EX51" s="269"/>
      <c r="EY51" s="269"/>
      <c r="EZ51" s="269"/>
      <c r="FA51" s="269"/>
      <c r="FB51" s="269"/>
      <c r="FC51" s="269"/>
      <c r="FD51" s="269"/>
      <c r="FE51" s="269"/>
      <c r="FF51" s="269"/>
      <c r="FG51" s="269"/>
      <c r="FH51" s="270"/>
      <c r="FI51" s="269"/>
      <c r="FJ51" s="269"/>
      <c r="FK51" s="269"/>
      <c r="FL51" s="269"/>
      <c r="FM51" s="269"/>
      <c r="FN51" s="269"/>
      <c r="FO51" s="269"/>
      <c r="FP51" s="269"/>
      <c r="FQ51" s="269"/>
      <c r="FV51" s="267"/>
      <c r="FW51" s="267"/>
      <c r="FX51" s="269"/>
      <c r="FY51" s="269"/>
      <c r="FZ51" s="269"/>
      <c r="GA51" s="269"/>
      <c r="GB51" s="269"/>
      <c r="GC51" s="269"/>
      <c r="GD51" s="269"/>
      <c r="GE51" s="269"/>
      <c r="GF51" s="269"/>
      <c r="GG51" s="269"/>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70"/>
      <c r="HP51" s="269"/>
      <c r="HQ51" s="269"/>
      <c r="HR51" s="269"/>
      <c r="HS51" s="269"/>
      <c r="HT51" s="269"/>
      <c r="HU51" s="269"/>
      <c r="HV51" s="269"/>
      <c r="HW51" s="269"/>
      <c r="HX51" s="269"/>
      <c r="IC51" s="267"/>
      <c r="ID51" s="267"/>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70"/>
      <c r="JW51" s="269"/>
      <c r="JX51" s="269"/>
      <c r="JY51" s="269"/>
      <c r="JZ51" s="269"/>
      <c r="KA51" s="269"/>
      <c r="KB51" s="269"/>
      <c r="KC51" s="269"/>
      <c r="KD51" s="269"/>
      <c r="KE51" s="269"/>
      <c r="KJ51" s="267"/>
      <c r="KK51" s="267"/>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70"/>
      <c r="MD51" s="269"/>
      <c r="ME51" s="269"/>
      <c r="MF51" s="269"/>
      <c r="MG51" s="269"/>
      <c r="MH51" s="269"/>
      <c r="MI51" s="269"/>
      <c r="MJ51" s="269"/>
      <c r="MK51" s="269"/>
      <c r="ML51" s="269"/>
      <c r="MQ51" s="267"/>
      <c r="MR51" s="267"/>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70"/>
      <c r="OK51" s="269"/>
      <c r="OL51" s="269"/>
      <c r="OM51" s="269"/>
      <c r="ON51" s="269"/>
      <c r="OO51" s="269"/>
      <c r="OP51" s="269"/>
      <c r="OQ51" s="269"/>
      <c r="OR51" s="269"/>
      <c r="OS51" s="269"/>
      <c r="OX51" s="267"/>
      <c r="OY51" s="267"/>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269"/>
      <c r="QA51" s="269"/>
      <c r="QB51" s="269"/>
      <c r="QC51" s="269"/>
      <c r="QD51" s="269"/>
      <c r="QE51" s="269"/>
      <c r="QF51" s="269"/>
      <c r="QG51" s="269"/>
      <c r="QH51" s="269"/>
      <c r="QI51" s="269"/>
      <c r="QJ51" s="269"/>
      <c r="QK51" s="269"/>
      <c r="QL51" s="269"/>
      <c r="QM51" s="269"/>
      <c r="QN51" s="269"/>
      <c r="QO51" s="269"/>
      <c r="QP51" s="269"/>
      <c r="QQ51" s="270"/>
      <c r="QR51" s="269"/>
      <c r="QS51" s="269"/>
      <c r="QT51" s="269"/>
      <c r="QU51" s="269"/>
      <c r="QV51" s="269"/>
      <c r="QW51" s="269"/>
      <c r="QX51" s="269"/>
      <c r="QY51" s="269"/>
      <c r="QZ51" s="269"/>
      <c r="RE51" s="267"/>
      <c r="RF51" s="267"/>
      <c r="RG51" s="269"/>
      <c r="RH51" s="269"/>
      <c r="RI51" s="269"/>
      <c r="RJ51" s="269"/>
      <c r="RK51" s="269"/>
      <c r="RL51" s="269"/>
      <c r="RM51" s="269"/>
      <c r="RN51" s="269"/>
      <c r="RO51" s="269"/>
      <c r="RP51" s="269"/>
      <c r="RQ51" s="269"/>
      <c r="RR51" s="269"/>
      <c r="RS51" s="269"/>
      <c r="RT51" s="269"/>
      <c r="RU51" s="269"/>
      <c r="RV51" s="269"/>
      <c r="RW51" s="269"/>
      <c r="RX51" s="269"/>
      <c r="RY51" s="269"/>
      <c r="RZ51" s="269"/>
      <c r="SA51" s="269"/>
      <c r="SB51" s="269"/>
      <c r="SC51" s="269"/>
      <c r="SD51" s="269"/>
      <c r="SE51" s="269"/>
      <c r="SF51" s="269"/>
      <c r="SG51" s="269"/>
      <c r="SH51" s="269"/>
      <c r="SI51" s="269"/>
      <c r="SJ51" s="269"/>
      <c r="SK51" s="269"/>
      <c r="SL51" s="269"/>
      <c r="SM51" s="269"/>
      <c r="SN51" s="269"/>
      <c r="SO51" s="269"/>
      <c r="SP51" s="269"/>
      <c r="SQ51" s="269"/>
      <c r="SR51" s="269"/>
      <c r="SS51" s="269"/>
      <c r="ST51" s="269"/>
      <c r="SU51" s="269"/>
      <c r="SV51" s="269"/>
      <c r="SW51" s="269"/>
      <c r="SX51" s="270"/>
      <c r="SY51" s="269"/>
      <c r="SZ51" s="269"/>
      <c r="TA51" s="269"/>
      <c r="TB51" s="269"/>
      <c r="TC51" s="269"/>
      <c r="TD51" s="269"/>
      <c r="TE51" s="269"/>
      <c r="TF51" s="269"/>
      <c r="TG51" s="269"/>
      <c r="TL51" s="267"/>
      <c r="TM51" s="267"/>
      <c r="TN51" s="269"/>
      <c r="TO51" s="269"/>
      <c r="TP51" s="269"/>
      <c r="TQ51" s="269"/>
      <c r="TR51" s="269"/>
      <c r="TS51" s="269"/>
      <c r="TT51" s="269"/>
      <c r="TU51" s="269"/>
      <c r="TV51" s="269"/>
      <c r="TW51" s="269"/>
      <c r="TX51" s="269"/>
      <c r="TY51" s="269"/>
      <c r="TZ51" s="269"/>
      <c r="UA51" s="269"/>
      <c r="UB51" s="269"/>
      <c r="UC51" s="269"/>
      <c r="UD51" s="269"/>
      <c r="UE51" s="269"/>
      <c r="UF51" s="269"/>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70"/>
      <c r="VF51" s="269"/>
      <c r="VG51" s="269"/>
      <c r="VH51" s="269"/>
      <c r="VI51" s="269"/>
      <c r="VJ51" s="269"/>
      <c r="VK51" s="269"/>
      <c r="VL51" s="269"/>
      <c r="VM51" s="269"/>
      <c r="VN51" s="269"/>
      <c r="VS51" s="267"/>
      <c r="VT51" s="267"/>
      <c r="VU51" s="269"/>
      <c r="VV51" s="269"/>
      <c r="VW51" s="269"/>
      <c r="VX51" s="269"/>
      <c r="VY51" s="269"/>
      <c r="VZ51" s="269"/>
      <c r="WA51" s="269"/>
      <c r="WB51" s="269"/>
      <c r="WC51" s="269"/>
      <c r="WD51" s="269"/>
      <c r="WE51" s="269"/>
      <c r="WF51" s="269"/>
      <c r="WG51" s="269"/>
      <c r="WH51" s="269"/>
      <c r="WI51" s="269"/>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70"/>
      <c r="XM51" s="269"/>
      <c r="XN51" s="269"/>
      <c r="XO51" s="269"/>
      <c r="XP51" s="269"/>
      <c r="XQ51" s="269"/>
      <c r="XR51" s="269"/>
      <c r="XS51" s="269"/>
      <c r="XT51" s="269"/>
      <c r="XU51" s="269"/>
      <c r="XZ51" s="267"/>
      <c r="YA51" s="267"/>
      <c r="YB51" s="269"/>
      <c r="YC51" s="269"/>
      <c r="YD51" s="269"/>
      <c r="YE51" s="269"/>
      <c r="YF51" s="269"/>
      <c r="YG51" s="269"/>
      <c r="YH51" s="269"/>
      <c r="YI51" s="269"/>
      <c r="YJ51" s="269"/>
      <c r="YK51" s="269"/>
      <c r="YL51" s="269"/>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70"/>
      <c r="ZT51" s="269"/>
      <c r="ZU51" s="269"/>
      <c r="ZV51" s="269"/>
      <c r="ZW51" s="269"/>
      <c r="ZX51" s="269"/>
      <c r="ZY51" s="269"/>
      <c r="ZZ51" s="269"/>
      <c r="AAA51" s="269"/>
      <c r="AAB51" s="269"/>
      <c r="AAG51" s="267"/>
      <c r="AAH51" s="267"/>
      <c r="AAI51" s="269"/>
      <c r="AAJ51" s="269"/>
      <c r="AAK51" s="269"/>
      <c r="AAL51" s="269"/>
      <c r="AAM51" s="269"/>
      <c r="AAN51" s="269"/>
      <c r="AAO51" s="269"/>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70"/>
      <c r="ACA51" s="269"/>
      <c r="ACB51" s="269"/>
      <c r="ACC51" s="269"/>
      <c r="ACD51" s="269"/>
      <c r="ACE51" s="269"/>
      <c r="ACF51" s="269"/>
      <c r="ACG51" s="269"/>
      <c r="ACH51" s="269"/>
      <c r="ACI51" s="269"/>
      <c r="ACN51" s="267"/>
      <c r="ACO51" s="267"/>
      <c r="ACP51" s="269"/>
      <c r="ACQ51" s="269"/>
      <c r="ACR51" s="269"/>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69"/>
      <c r="AEG51" s="270"/>
      <c r="AEH51" s="269"/>
      <c r="AEI51" s="269"/>
      <c r="AEJ51" s="269"/>
      <c r="AEK51" s="269"/>
      <c r="AEL51" s="269"/>
      <c r="AEM51" s="269"/>
      <c r="AEN51" s="269"/>
      <c r="AEO51" s="269"/>
      <c r="AEP51" s="269"/>
      <c r="AEU51" s="267"/>
      <c r="AEV51" s="267"/>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69"/>
      <c r="AGJ51" s="269"/>
      <c r="AGK51" s="269"/>
      <c r="AGL51" s="269"/>
      <c r="AGM51" s="269"/>
      <c r="AGN51" s="270"/>
      <c r="AGO51" s="269"/>
      <c r="AGP51" s="269"/>
      <c r="AGQ51" s="269"/>
      <c r="AGR51" s="269"/>
      <c r="AGS51" s="269"/>
      <c r="AGT51" s="269"/>
      <c r="AGU51" s="269"/>
      <c r="AGV51" s="269"/>
      <c r="AGW51" s="269"/>
      <c r="AHB51" s="267"/>
      <c r="AHC51" s="267"/>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69"/>
      <c r="AIM51" s="269"/>
      <c r="AIN51" s="269"/>
      <c r="AIO51" s="269"/>
      <c r="AIP51" s="269"/>
      <c r="AIQ51" s="269"/>
      <c r="AIR51" s="269"/>
      <c r="AIS51" s="269"/>
      <c r="AIT51" s="269"/>
      <c r="AIU51" s="270"/>
      <c r="AIV51" s="269"/>
      <c r="AIW51" s="269"/>
      <c r="AIX51" s="269"/>
      <c r="AIY51" s="269"/>
      <c r="AIZ51" s="269"/>
      <c r="AJA51" s="269"/>
      <c r="AJB51" s="269"/>
      <c r="AJC51" s="269"/>
      <c r="AJD51" s="269"/>
      <c r="AJI51" s="267"/>
      <c r="AJJ51" s="267"/>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69"/>
      <c r="AKP51" s="269"/>
      <c r="AKQ51" s="269"/>
      <c r="AKR51" s="269"/>
      <c r="AKS51" s="269"/>
      <c r="AKT51" s="269"/>
      <c r="AKU51" s="269"/>
      <c r="AKV51" s="269"/>
      <c r="AKW51" s="269"/>
      <c r="AKX51" s="269"/>
      <c r="AKY51" s="269"/>
      <c r="AKZ51" s="269"/>
      <c r="ALA51" s="269"/>
      <c r="ALB51" s="270"/>
      <c r="ALC51" s="269"/>
      <c r="ALD51" s="269"/>
      <c r="ALE51" s="269"/>
      <c r="ALF51" s="269"/>
      <c r="ALG51" s="269"/>
      <c r="ALH51" s="269"/>
      <c r="ALI51" s="269"/>
      <c r="ALJ51" s="269"/>
      <c r="ALK51" s="269"/>
      <c r="ALP51" s="267"/>
      <c r="ALQ51" s="267"/>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69"/>
      <c r="AMS51" s="269"/>
      <c r="AMT51" s="269"/>
      <c r="AMU51" s="269"/>
      <c r="AMV51" s="269"/>
      <c r="AMW51" s="269"/>
      <c r="AMX51" s="269"/>
      <c r="AMY51" s="269"/>
      <c r="AMZ51" s="269"/>
      <c r="ANA51" s="269"/>
      <c r="ANB51" s="269"/>
      <c r="ANC51" s="269"/>
      <c r="AND51" s="269"/>
      <c r="ANE51" s="269"/>
      <c r="ANF51" s="269"/>
      <c r="ANG51" s="269"/>
      <c r="ANH51" s="269"/>
      <c r="ANI51" s="270"/>
      <c r="ANJ51" s="269"/>
      <c r="ANK51" s="269"/>
      <c r="ANL51" s="269"/>
      <c r="ANM51" s="269"/>
      <c r="ANN51" s="269"/>
      <c r="ANO51" s="269"/>
      <c r="ANP51" s="269"/>
      <c r="ANQ51" s="269"/>
      <c r="ANR51" s="269"/>
      <c r="ANW51" s="267"/>
      <c r="ANX51" s="267"/>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69"/>
      <c r="AOV51" s="269"/>
      <c r="AOW51" s="269"/>
      <c r="AOX51" s="269"/>
      <c r="AOY51" s="269"/>
      <c r="AOZ51" s="269"/>
      <c r="APA51" s="269"/>
      <c r="APB51" s="269"/>
      <c r="APC51" s="269"/>
      <c r="APD51" s="269"/>
      <c r="APE51" s="269"/>
      <c r="APF51" s="269"/>
      <c r="APG51" s="269"/>
      <c r="APH51" s="269"/>
      <c r="API51" s="269"/>
      <c r="APJ51" s="269"/>
      <c r="APK51" s="269"/>
      <c r="APL51" s="269"/>
      <c r="APM51" s="269"/>
      <c r="APN51" s="269"/>
      <c r="APO51" s="269"/>
      <c r="APP51" s="270"/>
      <c r="APQ51" s="269"/>
      <c r="APR51" s="269"/>
      <c r="APS51" s="269"/>
      <c r="APT51" s="269"/>
      <c r="APU51" s="269"/>
      <c r="APV51" s="269"/>
      <c r="APW51" s="269"/>
      <c r="APX51" s="269"/>
      <c r="APY51" s="269"/>
      <c r="AQD51" s="267"/>
      <c r="AQE51" s="267"/>
      <c r="AQF51" s="269"/>
      <c r="AQG51" s="269"/>
      <c r="AQH51" s="269"/>
      <c r="AQI51" s="269"/>
      <c r="AQJ51" s="269"/>
      <c r="AQK51" s="269"/>
      <c r="AQL51" s="269"/>
      <c r="AQM51" s="269"/>
      <c r="AQN51" s="269"/>
      <c r="AQO51" s="269"/>
      <c r="AQP51" s="269"/>
      <c r="AQQ51" s="269"/>
      <c r="AQR51" s="269"/>
      <c r="AQS51" s="269"/>
      <c r="AQT51" s="269"/>
      <c r="AQU51" s="269"/>
      <c r="AQV51" s="269"/>
      <c r="AQW51" s="269"/>
      <c r="AQX51" s="269"/>
      <c r="AQY51" s="269"/>
      <c r="AQZ51" s="269"/>
      <c r="ARA51" s="269"/>
      <c r="ARB51" s="269"/>
      <c r="ARC51" s="269"/>
      <c r="ARD51" s="269"/>
      <c r="ARE51" s="269"/>
      <c r="ARF51" s="269"/>
      <c r="ARG51" s="269"/>
      <c r="ARH51" s="269"/>
      <c r="ARI51" s="269"/>
      <c r="ARJ51" s="269"/>
      <c r="ARK51" s="269"/>
      <c r="ARL51" s="269"/>
      <c r="ARM51" s="269"/>
      <c r="ARN51" s="269"/>
      <c r="ARO51" s="269"/>
      <c r="ARP51" s="269"/>
      <c r="ARQ51" s="269"/>
      <c r="ARR51" s="269"/>
      <c r="ARS51" s="269"/>
      <c r="ART51" s="269"/>
      <c r="ARU51" s="269"/>
      <c r="ARV51" s="269"/>
      <c r="ARW51" s="270"/>
      <c r="ARX51" s="269"/>
      <c r="ARY51" s="269"/>
      <c r="ARZ51" s="269"/>
      <c r="ASA51" s="269"/>
      <c r="ASB51" s="269"/>
      <c r="ASC51" s="269"/>
      <c r="ASD51" s="269"/>
      <c r="ASE51" s="269"/>
      <c r="ASF51" s="269"/>
      <c r="ASK51" s="267"/>
      <c r="ASL51" s="267"/>
      <c r="ASM51" s="269"/>
      <c r="ASN51" s="269"/>
      <c r="ASO51" s="269"/>
      <c r="ASP51" s="269"/>
      <c r="ASQ51" s="269"/>
      <c r="ASR51" s="269"/>
      <c r="ASS51" s="269"/>
      <c r="AST51" s="269"/>
      <c r="ASU51" s="269"/>
      <c r="ASV51" s="269"/>
      <c r="ASW51" s="269"/>
      <c r="ASX51" s="269"/>
      <c r="ASY51" s="269"/>
      <c r="ASZ51" s="269"/>
      <c r="ATA51" s="269"/>
      <c r="ATB51" s="269"/>
      <c r="ATC51" s="269"/>
      <c r="ATD51" s="269"/>
      <c r="ATE51" s="269"/>
      <c r="ATF51" s="269"/>
      <c r="ATG51" s="269"/>
      <c r="ATH51" s="269"/>
      <c r="ATI51" s="269"/>
      <c r="ATJ51" s="269"/>
      <c r="ATK51" s="269"/>
      <c r="ATL51" s="269"/>
      <c r="ATM51" s="269"/>
      <c r="ATN51" s="269"/>
      <c r="ATO51" s="269"/>
      <c r="ATP51" s="269"/>
      <c r="ATQ51" s="269"/>
      <c r="ATR51" s="269"/>
      <c r="ATS51" s="269"/>
      <c r="ATT51" s="269"/>
      <c r="ATU51" s="269"/>
      <c r="ATV51" s="269"/>
      <c r="ATW51" s="269"/>
      <c r="ATX51" s="269"/>
      <c r="ATY51" s="269"/>
      <c r="ATZ51" s="269"/>
      <c r="AUA51" s="269"/>
      <c r="AUB51" s="269"/>
      <c r="AUC51" s="269"/>
      <c r="AUD51" s="270"/>
      <c r="AUE51" s="269"/>
      <c r="AUF51" s="269"/>
      <c r="AUG51" s="269"/>
      <c r="AUH51" s="269"/>
      <c r="AUI51" s="269"/>
      <c r="AUJ51" s="269"/>
      <c r="AUK51" s="269"/>
      <c r="AUL51" s="269"/>
      <c r="AUM51" s="269"/>
      <c r="AUR51" s="267"/>
      <c r="AUS51" s="267"/>
      <c r="AUT51" s="269"/>
      <c r="AUU51" s="269"/>
      <c r="AUV51" s="269"/>
      <c r="AUW51" s="269"/>
      <c r="AUX51" s="269"/>
      <c r="AUY51" s="269"/>
      <c r="AUZ51" s="269"/>
      <c r="AVA51" s="269"/>
      <c r="AVB51" s="269"/>
      <c r="AVC51" s="269"/>
      <c r="AVD51" s="269"/>
      <c r="AVE51" s="269"/>
      <c r="AVF51" s="269"/>
      <c r="AVG51" s="269"/>
      <c r="AVH51" s="269"/>
      <c r="AVI51" s="269"/>
      <c r="AVJ51" s="269"/>
      <c r="AVK51" s="269"/>
      <c r="AVL51" s="269"/>
      <c r="AVM51" s="269"/>
      <c r="AVN51" s="269"/>
      <c r="AVO51" s="269"/>
      <c r="AVP51" s="269"/>
      <c r="AVQ51" s="269"/>
      <c r="AVR51" s="269"/>
      <c r="AVS51" s="269"/>
      <c r="AVT51" s="269"/>
      <c r="AVU51" s="269"/>
      <c r="AVV51" s="269"/>
      <c r="AVW51" s="269"/>
      <c r="AVX51" s="269"/>
      <c r="AVY51" s="269"/>
      <c r="AVZ51" s="269"/>
      <c r="AWA51" s="269"/>
      <c r="AWB51" s="269"/>
      <c r="AWC51" s="269"/>
      <c r="AWD51" s="269"/>
      <c r="AWE51" s="269"/>
      <c r="AWF51" s="269"/>
      <c r="AWG51" s="269"/>
      <c r="AWH51" s="269"/>
      <c r="AWI51" s="269"/>
      <c r="AWJ51" s="269"/>
      <c r="AWK51" s="270"/>
      <c r="AWL51" s="269"/>
      <c r="AWM51" s="269"/>
      <c r="AWN51" s="269"/>
      <c r="AWO51" s="269"/>
      <c r="AWP51" s="269"/>
      <c r="AWQ51" s="269"/>
      <c r="AWR51" s="269"/>
      <c r="AWS51" s="269"/>
      <c r="AWT51" s="269"/>
      <c r="AWY51" s="267"/>
      <c r="AWZ51" s="267"/>
      <c r="AXA51" s="269"/>
      <c r="AXB51" s="269"/>
      <c r="AXC51" s="269"/>
      <c r="AXD51" s="269"/>
      <c r="AXE51" s="269"/>
      <c r="AXF51" s="269"/>
      <c r="AXG51" s="269"/>
      <c r="AXH51" s="269"/>
      <c r="AXI51" s="269"/>
      <c r="AXJ51" s="269"/>
      <c r="AXK51" s="269"/>
      <c r="AXL51" s="269"/>
      <c r="AXM51" s="269"/>
      <c r="AXN51" s="269"/>
      <c r="AXO51" s="269"/>
      <c r="AXP51" s="269"/>
      <c r="AXQ51" s="269"/>
      <c r="AXR51" s="269"/>
      <c r="AXS51" s="269"/>
      <c r="AXT51" s="269"/>
      <c r="AXU51" s="269"/>
      <c r="AXV51" s="269"/>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70"/>
      <c r="AYS51" s="269"/>
      <c r="AYT51" s="269"/>
      <c r="AYU51" s="269"/>
      <c r="AYV51" s="269"/>
      <c r="AYW51" s="269"/>
      <c r="AYX51" s="269"/>
      <c r="AYY51" s="269"/>
      <c r="AYZ51" s="269"/>
      <c r="AZA51" s="269"/>
      <c r="AZF51" s="267"/>
      <c r="AZG51" s="267"/>
      <c r="AZH51" s="269"/>
      <c r="AZI51" s="269"/>
      <c r="AZJ51" s="269"/>
      <c r="AZK51" s="269"/>
      <c r="AZL51" s="269"/>
      <c r="AZM51" s="269"/>
      <c r="AZN51" s="269"/>
      <c r="AZO51" s="269"/>
      <c r="AZP51" s="269"/>
      <c r="AZQ51" s="269"/>
      <c r="AZR51" s="269"/>
      <c r="AZS51" s="269"/>
      <c r="AZT51" s="269"/>
      <c r="AZU51" s="269"/>
      <c r="AZV51" s="269"/>
      <c r="AZW51" s="269"/>
      <c r="AZX51" s="269"/>
      <c r="AZY51" s="269"/>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70"/>
      <c r="BAZ51" s="269"/>
      <c r="BBA51" s="269"/>
      <c r="BBB51" s="269"/>
      <c r="BBC51" s="269"/>
      <c r="BBD51" s="269"/>
      <c r="BBE51" s="269"/>
      <c r="BBF51" s="269"/>
      <c r="BBG51" s="269"/>
      <c r="BBH51" s="269"/>
      <c r="BBM51" s="267"/>
      <c r="BBN51" s="267"/>
      <c r="BBO51" s="269"/>
      <c r="BBP51" s="269"/>
      <c r="BBQ51" s="269"/>
      <c r="BBR51" s="269"/>
      <c r="BBS51" s="269"/>
      <c r="BBT51" s="269"/>
      <c r="BBU51" s="269"/>
      <c r="BBV51" s="269"/>
      <c r="BBW51" s="269"/>
      <c r="BBX51" s="269"/>
      <c r="BBY51" s="269"/>
      <c r="BBZ51" s="269"/>
      <c r="BCA51" s="269"/>
      <c r="BCB51" s="269"/>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70"/>
      <c r="BDG51" s="269"/>
      <c r="BDH51" s="269"/>
      <c r="BDI51" s="269"/>
      <c r="BDJ51" s="269"/>
      <c r="BDK51" s="269"/>
      <c r="BDL51" s="269"/>
      <c r="BDM51" s="269"/>
      <c r="BDN51" s="269"/>
      <c r="BDO51" s="269"/>
      <c r="BDT51" s="267"/>
      <c r="BDU51" s="267"/>
      <c r="BDV51" s="269"/>
      <c r="BDW51" s="269"/>
      <c r="BDX51" s="269"/>
      <c r="BDY51" s="269"/>
      <c r="BDZ51" s="269"/>
      <c r="BEA51" s="269"/>
      <c r="BEB51" s="269"/>
      <c r="BEC51" s="269"/>
      <c r="BED51" s="269"/>
      <c r="BEE51" s="269"/>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70"/>
      <c r="BFN51" s="269"/>
      <c r="BFO51" s="269"/>
      <c r="BFP51" s="269"/>
      <c r="BFQ51" s="269"/>
      <c r="BFR51" s="269"/>
      <c r="BFS51" s="269"/>
      <c r="BFT51" s="269"/>
      <c r="BFU51" s="269"/>
      <c r="BFV51" s="269"/>
      <c r="BGA51" s="267"/>
      <c r="BGB51" s="267"/>
      <c r="BGC51" s="269"/>
      <c r="BGD51" s="269"/>
      <c r="BGE51" s="269"/>
      <c r="BGF51" s="269"/>
      <c r="BGG51" s="269"/>
      <c r="BGH51" s="269"/>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70"/>
      <c r="BHU51" s="269"/>
      <c r="BHV51" s="269"/>
      <c r="BHW51" s="269"/>
      <c r="BHX51" s="269"/>
      <c r="BHY51" s="269"/>
      <c r="BHZ51" s="269"/>
      <c r="BIA51" s="269"/>
      <c r="BIB51" s="269"/>
      <c r="BIC51" s="269"/>
      <c r="BIH51" s="267"/>
      <c r="BII51" s="267"/>
      <c r="BIJ51" s="269"/>
      <c r="BIK51" s="269"/>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69"/>
      <c r="BJZ51" s="269"/>
      <c r="BKA51" s="270"/>
      <c r="BKB51" s="269"/>
      <c r="BKC51" s="269"/>
      <c r="BKD51" s="269"/>
      <c r="BKE51" s="269"/>
      <c r="BKF51" s="269"/>
      <c r="BKG51" s="269"/>
      <c r="BKH51" s="269"/>
      <c r="BKI51" s="269"/>
      <c r="BKJ51" s="269"/>
      <c r="BKO51" s="267"/>
      <c r="BKP51" s="267"/>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69"/>
      <c r="BMC51" s="269"/>
      <c r="BMD51" s="269"/>
      <c r="BME51" s="269"/>
      <c r="BMF51" s="269"/>
      <c r="BMG51" s="269"/>
      <c r="BMH51" s="270"/>
      <c r="BMI51" s="269"/>
      <c r="BMJ51" s="269"/>
      <c r="BMK51" s="269"/>
      <c r="BML51" s="269"/>
      <c r="BMM51" s="269"/>
      <c r="BMN51" s="269"/>
      <c r="BMO51" s="269"/>
      <c r="BMP51" s="269"/>
      <c r="BMQ51" s="269"/>
      <c r="BMV51" s="267"/>
      <c r="BMW51" s="267"/>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69"/>
      <c r="BOF51" s="269"/>
      <c r="BOG51" s="269"/>
      <c r="BOH51" s="269"/>
      <c r="BOI51" s="269"/>
      <c r="BOJ51" s="269"/>
      <c r="BOK51" s="269"/>
      <c r="BOL51" s="269"/>
      <c r="BOM51" s="269"/>
      <c r="BON51" s="269"/>
      <c r="BOO51" s="270"/>
      <c r="BOP51" s="269"/>
      <c r="BOQ51" s="269"/>
      <c r="BOR51" s="269"/>
      <c r="BOS51" s="269"/>
      <c r="BOT51" s="269"/>
      <c r="BOU51" s="269"/>
      <c r="BOV51" s="269"/>
      <c r="BOW51" s="269"/>
      <c r="BOX51" s="269"/>
    </row>
    <row r="52" spans="1:1770" ht="12.75" customHeight="1">
      <c r="A52" s="271"/>
      <c r="B52" s="267"/>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H52" s="271"/>
      <c r="BI52" s="267"/>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O52" s="271"/>
      <c r="DP52" s="267"/>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V52" s="271"/>
      <c r="FW52" s="267"/>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IC52" s="271"/>
      <c r="ID52" s="267"/>
      <c r="IE52" s="272"/>
      <c r="IF52" s="272"/>
      <c r="IG52" s="272"/>
      <c r="IH52" s="272"/>
      <c r="II52" s="272"/>
      <c r="IJ52" s="272"/>
      <c r="IK52" s="272"/>
      <c r="IL52" s="272"/>
      <c r="IM52" s="272"/>
      <c r="IN52" s="272"/>
      <c r="IO52" s="272"/>
      <c r="IP52" s="272"/>
      <c r="IQ52" s="272"/>
      <c r="IR52" s="272"/>
      <c r="IS52" s="272"/>
      <c r="IT52" s="272"/>
      <c r="IU52" s="272"/>
      <c r="IV52" s="272"/>
      <c r="IW52" s="272"/>
      <c r="IX52" s="272"/>
      <c r="IY52" s="272"/>
      <c r="IZ52" s="272"/>
      <c r="JA52" s="272"/>
      <c r="JB52" s="272"/>
      <c r="JC52" s="272"/>
      <c r="JD52" s="272"/>
      <c r="JE52" s="272"/>
      <c r="JF52" s="272"/>
      <c r="JG52" s="272"/>
      <c r="JH52" s="272"/>
      <c r="JI52" s="272"/>
      <c r="JJ52" s="272"/>
      <c r="JK52" s="272"/>
      <c r="JL52" s="272"/>
      <c r="JM52" s="272"/>
      <c r="JN52" s="272"/>
      <c r="JO52" s="272"/>
      <c r="JP52" s="272"/>
      <c r="JQ52" s="272"/>
      <c r="JR52" s="272"/>
      <c r="JS52" s="272"/>
      <c r="JT52" s="272"/>
      <c r="JU52" s="272"/>
      <c r="JV52" s="272"/>
      <c r="JW52" s="272"/>
      <c r="JX52" s="272"/>
      <c r="JY52" s="272"/>
      <c r="JZ52" s="272"/>
      <c r="KA52" s="272"/>
      <c r="KB52" s="272"/>
      <c r="KC52" s="272"/>
      <c r="KD52" s="272"/>
      <c r="KE52" s="272"/>
      <c r="KJ52" s="271"/>
      <c r="KK52" s="267"/>
      <c r="KL52" s="272"/>
      <c r="KM52" s="272"/>
      <c r="KN52" s="272"/>
      <c r="KO52" s="272"/>
      <c r="KP52" s="272"/>
      <c r="KQ52" s="272"/>
      <c r="KR52" s="272"/>
      <c r="KS52" s="272"/>
      <c r="KT52" s="272"/>
      <c r="KU52" s="272"/>
      <c r="KV52" s="272"/>
      <c r="KW52" s="272"/>
      <c r="KX52" s="272"/>
      <c r="KY52" s="272"/>
      <c r="KZ52" s="272"/>
      <c r="LA52" s="272"/>
      <c r="LB52" s="272"/>
      <c r="LC52" s="272"/>
      <c r="LD52" s="272"/>
      <c r="LE52" s="272"/>
      <c r="LF52" s="272"/>
      <c r="LG52" s="272"/>
      <c r="LH52" s="272"/>
      <c r="LI52" s="272"/>
      <c r="LJ52" s="272"/>
      <c r="LK52" s="272"/>
      <c r="LL52" s="272"/>
      <c r="LM52" s="272"/>
      <c r="LN52" s="272"/>
      <c r="LO52" s="272"/>
      <c r="LP52" s="272"/>
      <c r="LQ52" s="272"/>
      <c r="LR52" s="272"/>
      <c r="LS52" s="272"/>
      <c r="LT52" s="272"/>
      <c r="LU52" s="272"/>
      <c r="LV52" s="272"/>
      <c r="LW52" s="272"/>
      <c r="LX52" s="272"/>
      <c r="LY52" s="272"/>
      <c r="LZ52" s="272"/>
      <c r="MA52" s="272"/>
      <c r="MB52" s="272"/>
      <c r="MC52" s="272"/>
      <c r="MD52" s="272"/>
      <c r="ME52" s="272"/>
      <c r="MF52" s="272"/>
      <c r="MG52" s="272"/>
      <c r="MH52" s="272"/>
      <c r="MI52" s="272"/>
      <c r="MJ52" s="272"/>
      <c r="MK52" s="272"/>
      <c r="ML52" s="272"/>
      <c r="MQ52" s="271"/>
      <c r="MR52" s="267"/>
      <c r="MS52" s="272"/>
      <c r="MT52" s="272"/>
      <c r="MU52" s="272"/>
      <c r="MV52" s="272"/>
      <c r="MW52" s="272"/>
      <c r="MX52" s="272"/>
      <c r="MY52" s="272"/>
      <c r="MZ52" s="272"/>
      <c r="NA52" s="272"/>
      <c r="NB52" s="272"/>
      <c r="NC52" s="272"/>
      <c r="ND52" s="272"/>
      <c r="NE52" s="272"/>
      <c r="NF52" s="272"/>
      <c r="NG52" s="272"/>
      <c r="NH52" s="272"/>
      <c r="NI52" s="272"/>
      <c r="NJ52" s="272"/>
      <c r="NK52" s="272"/>
      <c r="NL52" s="272"/>
      <c r="NM52" s="272"/>
      <c r="NN52" s="272"/>
      <c r="NO52" s="272"/>
      <c r="NP52" s="272"/>
      <c r="NQ52" s="272"/>
      <c r="NR52" s="272"/>
      <c r="NS52" s="272"/>
      <c r="NT52" s="272"/>
      <c r="NU52" s="272"/>
      <c r="NV52" s="272"/>
      <c r="NW52" s="272"/>
      <c r="NX52" s="272"/>
      <c r="NY52" s="272"/>
      <c r="NZ52" s="272"/>
      <c r="OA52" s="272"/>
      <c r="OB52" s="272"/>
      <c r="OC52" s="272"/>
      <c r="OD52" s="272"/>
      <c r="OE52" s="272"/>
      <c r="OF52" s="272"/>
      <c r="OG52" s="272"/>
      <c r="OH52" s="272"/>
      <c r="OI52" s="272"/>
      <c r="OJ52" s="272"/>
      <c r="OK52" s="272"/>
      <c r="OL52" s="272"/>
      <c r="OM52" s="272"/>
      <c r="ON52" s="272"/>
      <c r="OO52" s="272"/>
      <c r="OP52" s="272"/>
      <c r="OQ52" s="272"/>
      <c r="OR52" s="272"/>
      <c r="OS52" s="272"/>
      <c r="OX52" s="271"/>
      <c r="OY52" s="267"/>
      <c r="OZ52" s="272"/>
      <c r="PA52" s="272"/>
      <c r="PB52" s="272"/>
      <c r="PC52" s="272"/>
      <c r="PD52" s="272"/>
      <c r="PE52" s="272"/>
      <c r="PF52" s="272"/>
      <c r="PG52" s="272"/>
      <c r="PH52" s="272"/>
      <c r="PI52" s="272"/>
      <c r="PJ52" s="272"/>
      <c r="PK52" s="272"/>
      <c r="PL52" s="272"/>
      <c r="PM52" s="272"/>
      <c r="PN52" s="272"/>
      <c r="PO52" s="272"/>
      <c r="PP52" s="272"/>
      <c r="PQ52" s="272"/>
      <c r="PR52" s="272"/>
      <c r="PS52" s="272"/>
      <c r="PT52" s="272"/>
      <c r="PU52" s="272"/>
      <c r="PV52" s="272"/>
      <c r="PW52" s="272"/>
      <c r="PX52" s="272"/>
      <c r="PY52" s="272"/>
      <c r="PZ52" s="272"/>
      <c r="QA52" s="272"/>
      <c r="QB52" s="272"/>
      <c r="QC52" s="272"/>
      <c r="QD52" s="272"/>
      <c r="QE52" s="272"/>
      <c r="QF52" s="272"/>
      <c r="QG52" s="272"/>
      <c r="QH52" s="272"/>
      <c r="QI52" s="272"/>
      <c r="QJ52" s="272"/>
      <c r="QK52" s="272"/>
      <c r="QL52" s="272"/>
      <c r="QM52" s="272"/>
      <c r="QN52" s="272"/>
      <c r="QO52" s="272"/>
      <c r="QP52" s="272"/>
      <c r="QQ52" s="272"/>
      <c r="QR52" s="272"/>
      <c r="QS52" s="272"/>
      <c r="QT52" s="272"/>
      <c r="QU52" s="272"/>
      <c r="QV52" s="272"/>
      <c r="QW52" s="272"/>
      <c r="QX52" s="272"/>
      <c r="QY52" s="272"/>
      <c r="QZ52" s="272"/>
      <c r="RE52" s="271"/>
      <c r="RF52" s="267"/>
      <c r="RG52" s="272"/>
      <c r="RH52" s="272"/>
      <c r="RI52" s="272"/>
      <c r="RJ52" s="272"/>
      <c r="RK52" s="272"/>
      <c r="RL52" s="272"/>
      <c r="RM52" s="272"/>
      <c r="RN52" s="272"/>
      <c r="RO52" s="272"/>
      <c r="RP52" s="272"/>
      <c r="RQ52" s="272"/>
      <c r="RR52" s="272"/>
      <c r="RS52" s="272"/>
      <c r="RT52" s="272"/>
      <c r="RU52" s="272"/>
      <c r="RV52" s="272"/>
      <c r="RW52" s="272"/>
      <c r="RX52" s="272"/>
      <c r="RY52" s="272"/>
      <c r="RZ52" s="272"/>
      <c r="SA52" s="272"/>
      <c r="SB52" s="272"/>
      <c r="SC52" s="272"/>
      <c r="SD52" s="272"/>
      <c r="SE52" s="272"/>
      <c r="SF52" s="272"/>
      <c r="SG52" s="272"/>
      <c r="SH52" s="272"/>
      <c r="SI52" s="272"/>
      <c r="SJ52" s="272"/>
      <c r="SK52" s="272"/>
      <c r="SL52" s="272"/>
      <c r="SM52" s="272"/>
      <c r="SN52" s="272"/>
      <c r="SO52" s="272"/>
      <c r="SP52" s="272"/>
      <c r="SQ52" s="272"/>
      <c r="SR52" s="272"/>
      <c r="SS52" s="272"/>
      <c r="ST52" s="272"/>
      <c r="SU52" s="272"/>
      <c r="SV52" s="272"/>
      <c r="SW52" s="272"/>
      <c r="SX52" s="272"/>
      <c r="SY52" s="272"/>
      <c r="SZ52" s="272"/>
      <c r="TA52" s="272"/>
      <c r="TB52" s="272"/>
      <c r="TC52" s="272"/>
      <c r="TD52" s="272"/>
      <c r="TE52" s="272"/>
      <c r="TF52" s="272"/>
      <c r="TG52" s="272"/>
      <c r="TL52" s="271"/>
      <c r="TM52" s="267"/>
      <c r="TN52" s="272"/>
      <c r="TO52" s="272"/>
      <c r="TP52" s="272"/>
      <c r="TQ52" s="272"/>
      <c r="TR52" s="272"/>
      <c r="TS52" s="272"/>
      <c r="TT52" s="272"/>
      <c r="TU52" s="272"/>
      <c r="TV52" s="272"/>
      <c r="TW52" s="272"/>
      <c r="TX52" s="272"/>
      <c r="TY52" s="272"/>
      <c r="TZ52" s="272"/>
      <c r="UA52" s="272"/>
      <c r="UB52" s="272"/>
      <c r="UC52" s="272"/>
      <c r="UD52" s="272"/>
      <c r="UE52" s="272"/>
      <c r="UF52" s="272"/>
      <c r="UG52" s="272"/>
      <c r="UH52" s="272"/>
      <c r="UI52" s="272"/>
      <c r="UJ52" s="272"/>
      <c r="UK52" s="272"/>
      <c r="UL52" s="272"/>
      <c r="UM52" s="272"/>
      <c r="UN52" s="272"/>
      <c r="UO52" s="272"/>
      <c r="UP52" s="272"/>
      <c r="UQ52" s="272"/>
      <c r="UR52" s="272"/>
      <c r="US52" s="272"/>
      <c r="UT52" s="272"/>
      <c r="UU52" s="272"/>
      <c r="UV52" s="272"/>
      <c r="UW52" s="272"/>
      <c r="UX52" s="272"/>
      <c r="UY52" s="272"/>
      <c r="UZ52" s="272"/>
      <c r="VA52" s="272"/>
      <c r="VB52" s="272"/>
      <c r="VC52" s="272"/>
      <c r="VD52" s="272"/>
      <c r="VE52" s="272"/>
      <c r="VF52" s="272"/>
      <c r="VG52" s="272"/>
      <c r="VH52" s="272"/>
      <c r="VI52" s="272"/>
      <c r="VJ52" s="272"/>
      <c r="VK52" s="272"/>
      <c r="VL52" s="272"/>
      <c r="VM52" s="272"/>
      <c r="VN52" s="272"/>
      <c r="VS52" s="271"/>
      <c r="VT52" s="267"/>
      <c r="VU52" s="272"/>
      <c r="VV52" s="272"/>
      <c r="VW52" s="272"/>
      <c r="VX52" s="272"/>
      <c r="VY52" s="272"/>
      <c r="VZ52" s="272"/>
      <c r="WA52" s="272"/>
      <c r="WB52" s="272"/>
      <c r="WC52" s="272"/>
      <c r="WD52" s="272"/>
      <c r="WE52" s="272"/>
      <c r="WF52" s="272"/>
      <c r="WG52" s="272"/>
      <c r="WH52" s="272"/>
      <c r="WI52" s="272"/>
      <c r="WJ52" s="272"/>
      <c r="WK52" s="272"/>
      <c r="WL52" s="272"/>
      <c r="WM52" s="272"/>
      <c r="WN52" s="272"/>
      <c r="WO52" s="272"/>
      <c r="WP52" s="272"/>
      <c r="WQ52" s="272"/>
      <c r="WR52" s="272"/>
      <c r="WS52" s="272"/>
      <c r="WT52" s="272"/>
      <c r="WU52" s="272"/>
      <c r="WV52" s="272"/>
      <c r="WW52" s="272"/>
      <c r="WX52" s="272"/>
      <c r="WY52" s="272"/>
      <c r="WZ52" s="272"/>
      <c r="XA52" s="272"/>
      <c r="XB52" s="272"/>
      <c r="XC52" s="272"/>
      <c r="XD52" s="272"/>
      <c r="XE52" s="272"/>
      <c r="XF52" s="272"/>
      <c r="XG52" s="272"/>
      <c r="XH52" s="272"/>
      <c r="XI52" s="272"/>
      <c r="XJ52" s="272"/>
      <c r="XK52" s="272"/>
      <c r="XL52" s="272"/>
      <c r="XM52" s="272"/>
      <c r="XN52" s="272"/>
      <c r="XO52" s="272"/>
      <c r="XP52" s="272"/>
      <c r="XQ52" s="272"/>
      <c r="XR52" s="272"/>
      <c r="XS52" s="272"/>
      <c r="XT52" s="272"/>
      <c r="XU52" s="272"/>
      <c r="XZ52" s="271"/>
      <c r="YA52" s="267"/>
      <c r="YB52" s="272"/>
      <c r="YC52" s="272"/>
      <c r="YD52" s="272"/>
      <c r="YE52" s="272"/>
      <c r="YF52" s="272"/>
      <c r="YG52" s="272"/>
      <c r="YH52" s="272"/>
      <c r="YI52" s="272"/>
      <c r="YJ52" s="272"/>
      <c r="YK52" s="272"/>
      <c r="YL52" s="272"/>
      <c r="YM52" s="272"/>
      <c r="YN52" s="272"/>
      <c r="YO52" s="272"/>
      <c r="YP52" s="272"/>
      <c r="YQ52" s="272"/>
      <c r="YR52" s="272"/>
      <c r="YS52" s="272"/>
      <c r="YT52" s="272"/>
      <c r="YU52" s="272"/>
      <c r="YV52" s="272"/>
      <c r="YW52" s="272"/>
      <c r="YX52" s="272"/>
      <c r="YY52" s="272"/>
      <c r="YZ52" s="272"/>
      <c r="ZA52" s="272"/>
      <c r="ZB52" s="272"/>
      <c r="ZC52" s="272"/>
      <c r="ZD52" s="272"/>
      <c r="ZE52" s="272"/>
      <c r="ZF52" s="272"/>
      <c r="ZG52" s="272"/>
      <c r="ZH52" s="272"/>
      <c r="ZI52" s="272"/>
      <c r="ZJ52" s="272"/>
      <c r="ZK52" s="272"/>
      <c r="ZL52" s="272"/>
      <c r="ZM52" s="272"/>
      <c r="ZN52" s="272"/>
      <c r="ZO52" s="272"/>
      <c r="ZP52" s="272"/>
      <c r="ZQ52" s="272"/>
      <c r="ZR52" s="272"/>
      <c r="ZS52" s="272"/>
      <c r="ZT52" s="272"/>
      <c r="ZU52" s="272"/>
      <c r="ZV52" s="272"/>
      <c r="ZW52" s="272"/>
      <c r="ZX52" s="272"/>
      <c r="ZY52" s="272"/>
      <c r="ZZ52" s="272"/>
      <c r="AAA52" s="272"/>
      <c r="AAB52" s="272"/>
      <c r="AAG52" s="271"/>
      <c r="AAH52" s="267"/>
      <c r="AAI52" s="272"/>
      <c r="AAJ52" s="272"/>
      <c r="AAK52" s="272"/>
      <c r="AAL52" s="272"/>
      <c r="AAM52" s="272"/>
      <c r="AAN52" s="272"/>
      <c r="AAO52" s="272"/>
      <c r="AAP52" s="272"/>
      <c r="AAQ52" s="272"/>
      <c r="AAR52" s="272"/>
      <c r="AAS52" s="272"/>
      <c r="AAT52" s="272"/>
      <c r="AAU52" s="272"/>
      <c r="AAV52" s="272"/>
      <c r="AAW52" s="272"/>
      <c r="AAX52" s="272"/>
      <c r="AAY52" s="272"/>
      <c r="AAZ52" s="272"/>
      <c r="ABA52" s="272"/>
      <c r="ABB52" s="272"/>
      <c r="ABC52" s="272"/>
      <c r="ABD52" s="272"/>
      <c r="ABE52" s="272"/>
      <c r="ABF52" s="272"/>
      <c r="ABG52" s="272"/>
      <c r="ABH52" s="272"/>
      <c r="ABI52" s="272"/>
      <c r="ABJ52" s="272"/>
      <c r="ABK52" s="272"/>
      <c r="ABL52" s="272"/>
      <c r="ABM52" s="272"/>
      <c r="ABN52" s="272"/>
      <c r="ABO52" s="272"/>
      <c r="ABP52" s="272"/>
      <c r="ABQ52" s="272"/>
      <c r="ABR52" s="272"/>
      <c r="ABS52" s="272"/>
      <c r="ABT52" s="272"/>
      <c r="ABU52" s="272"/>
      <c r="ABV52" s="272"/>
      <c r="ABW52" s="272"/>
      <c r="ABX52" s="272"/>
      <c r="ABY52" s="272"/>
      <c r="ABZ52" s="272"/>
      <c r="ACA52" s="272"/>
      <c r="ACB52" s="272"/>
      <c r="ACC52" s="272"/>
      <c r="ACD52" s="272"/>
      <c r="ACE52" s="272"/>
      <c r="ACF52" s="272"/>
      <c r="ACG52" s="272"/>
      <c r="ACH52" s="272"/>
      <c r="ACI52" s="272"/>
      <c r="ACN52" s="271"/>
      <c r="ACO52" s="267"/>
      <c r="ACP52" s="272"/>
      <c r="ACQ52" s="272"/>
      <c r="ACR52" s="272"/>
      <c r="ACS52" s="272"/>
      <c r="ACT52" s="272"/>
      <c r="ACU52" s="272"/>
      <c r="ACV52" s="272"/>
      <c r="ACW52" s="272"/>
      <c r="ACX52" s="272"/>
      <c r="ACY52" s="272"/>
      <c r="ACZ52" s="272"/>
      <c r="ADA52" s="272"/>
      <c r="ADB52" s="272"/>
      <c r="ADC52" s="272"/>
      <c r="ADD52" s="272"/>
      <c r="ADE52" s="272"/>
      <c r="ADF52" s="272"/>
      <c r="ADG52" s="272"/>
      <c r="ADH52" s="272"/>
      <c r="ADI52" s="272"/>
      <c r="ADJ52" s="272"/>
      <c r="ADK52" s="272"/>
      <c r="ADL52" s="272"/>
      <c r="ADM52" s="272"/>
      <c r="ADN52" s="272"/>
      <c r="ADO52" s="272"/>
      <c r="ADP52" s="272"/>
      <c r="ADQ52" s="272"/>
      <c r="ADR52" s="272"/>
      <c r="ADS52" s="272"/>
      <c r="ADT52" s="272"/>
      <c r="ADU52" s="272"/>
      <c r="ADV52" s="272"/>
      <c r="ADW52" s="272"/>
      <c r="ADX52" s="272"/>
      <c r="ADY52" s="272"/>
      <c r="ADZ52" s="272"/>
      <c r="AEA52" s="272"/>
      <c r="AEB52" s="272"/>
      <c r="AEC52" s="272"/>
      <c r="AED52" s="272"/>
      <c r="AEE52" s="272"/>
      <c r="AEF52" s="272"/>
      <c r="AEG52" s="272"/>
      <c r="AEH52" s="272"/>
      <c r="AEI52" s="272"/>
      <c r="AEJ52" s="272"/>
      <c r="AEK52" s="272"/>
      <c r="AEL52" s="272"/>
      <c r="AEM52" s="272"/>
      <c r="AEN52" s="272"/>
      <c r="AEO52" s="272"/>
      <c r="AEP52" s="272"/>
      <c r="AEU52" s="271"/>
      <c r="AEV52" s="267"/>
      <c r="AEW52" s="272"/>
      <c r="AEX52" s="272"/>
      <c r="AEY52" s="272"/>
      <c r="AEZ52" s="272"/>
      <c r="AFA52" s="272"/>
      <c r="AFB52" s="272"/>
      <c r="AFC52" s="272"/>
      <c r="AFD52" s="272"/>
      <c r="AFE52" s="272"/>
      <c r="AFF52" s="272"/>
      <c r="AFG52" s="272"/>
      <c r="AFH52" s="272"/>
      <c r="AFI52" s="272"/>
      <c r="AFJ52" s="272"/>
      <c r="AFK52" s="272"/>
      <c r="AFL52" s="272"/>
      <c r="AFM52" s="272"/>
      <c r="AFN52" s="272"/>
      <c r="AFO52" s="272"/>
      <c r="AFP52" s="272"/>
      <c r="AFQ52" s="272"/>
      <c r="AFR52" s="272"/>
      <c r="AFS52" s="272"/>
      <c r="AFT52" s="272"/>
      <c r="AFU52" s="272"/>
      <c r="AFV52" s="272"/>
      <c r="AFW52" s="272"/>
      <c r="AFX52" s="272"/>
      <c r="AFY52" s="272"/>
      <c r="AFZ52" s="272"/>
      <c r="AGA52" s="272"/>
      <c r="AGB52" s="272"/>
      <c r="AGC52" s="272"/>
      <c r="AGD52" s="272"/>
      <c r="AGE52" s="272"/>
      <c r="AGF52" s="272"/>
      <c r="AGG52" s="272"/>
      <c r="AGH52" s="272"/>
      <c r="AGI52" s="272"/>
      <c r="AGJ52" s="272"/>
      <c r="AGK52" s="272"/>
      <c r="AGL52" s="272"/>
      <c r="AGM52" s="272"/>
      <c r="AGN52" s="272"/>
      <c r="AGO52" s="272"/>
      <c r="AGP52" s="272"/>
      <c r="AGQ52" s="272"/>
      <c r="AGR52" s="272"/>
      <c r="AGS52" s="272"/>
      <c r="AGT52" s="272"/>
      <c r="AGU52" s="272"/>
      <c r="AGV52" s="272"/>
      <c r="AGW52" s="272"/>
      <c r="AHB52" s="271"/>
      <c r="AHC52" s="267"/>
      <c r="AHD52" s="272"/>
      <c r="AHE52" s="272"/>
      <c r="AHF52" s="272"/>
      <c r="AHG52" s="272"/>
      <c r="AHH52" s="272"/>
      <c r="AHI52" s="272"/>
      <c r="AHJ52" s="272"/>
      <c r="AHK52" s="272"/>
      <c r="AHL52" s="272"/>
      <c r="AHM52" s="272"/>
      <c r="AHN52" s="272"/>
      <c r="AHO52" s="272"/>
      <c r="AHP52" s="272"/>
      <c r="AHQ52" s="272"/>
      <c r="AHR52" s="272"/>
      <c r="AHS52" s="272"/>
      <c r="AHT52" s="272"/>
      <c r="AHU52" s="272"/>
      <c r="AHV52" s="272"/>
      <c r="AHW52" s="272"/>
      <c r="AHX52" s="272"/>
      <c r="AHY52" s="272"/>
      <c r="AHZ52" s="272"/>
      <c r="AIA52" s="272"/>
      <c r="AIB52" s="272"/>
      <c r="AIC52" s="272"/>
      <c r="AID52" s="272"/>
      <c r="AIE52" s="272"/>
      <c r="AIF52" s="272"/>
      <c r="AIG52" s="272"/>
      <c r="AIH52" s="272"/>
      <c r="AII52" s="272"/>
      <c r="AIJ52" s="272"/>
      <c r="AIK52" s="272"/>
      <c r="AIL52" s="272"/>
      <c r="AIM52" s="272"/>
      <c r="AIN52" s="272"/>
      <c r="AIO52" s="272"/>
      <c r="AIP52" s="272"/>
      <c r="AIQ52" s="272"/>
      <c r="AIR52" s="272"/>
      <c r="AIS52" s="272"/>
      <c r="AIT52" s="272"/>
      <c r="AIU52" s="272"/>
      <c r="AIV52" s="272"/>
      <c r="AIW52" s="272"/>
      <c r="AIX52" s="272"/>
      <c r="AIY52" s="272"/>
      <c r="AIZ52" s="272"/>
      <c r="AJA52" s="272"/>
      <c r="AJB52" s="272"/>
      <c r="AJC52" s="272"/>
      <c r="AJD52" s="272"/>
      <c r="AJI52" s="271"/>
      <c r="AJJ52" s="267"/>
      <c r="AJK52" s="272"/>
      <c r="AJL52" s="272"/>
      <c r="AJM52" s="272"/>
      <c r="AJN52" s="272"/>
      <c r="AJO52" s="272"/>
      <c r="AJP52" s="272"/>
      <c r="AJQ52" s="272"/>
      <c r="AJR52" s="272"/>
      <c r="AJS52" s="272"/>
      <c r="AJT52" s="272"/>
      <c r="AJU52" s="272"/>
      <c r="AJV52" s="272"/>
      <c r="AJW52" s="272"/>
      <c r="AJX52" s="272"/>
      <c r="AJY52" s="272"/>
      <c r="AJZ52" s="272"/>
      <c r="AKA52" s="272"/>
      <c r="AKB52" s="272"/>
      <c r="AKC52" s="272"/>
      <c r="AKD52" s="272"/>
      <c r="AKE52" s="272"/>
      <c r="AKF52" s="272"/>
      <c r="AKG52" s="272"/>
      <c r="AKH52" s="272"/>
      <c r="AKI52" s="272"/>
      <c r="AKJ52" s="272"/>
      <c r="AKK52" s="272"/>
      <c r="AKL52" s="272"/>
      <c r="AKM52" s="272"/>
      <c r="AKN52" s="272"/>
      <c r="AKO52" s="272"/>
      <c r="AKP52" s="272"/>
      <c r="AKQ52" s="272"/>
      <c r="AKR52" s="272"/>
      <c r="AKS52" s="272"/>
      <c r="AKT52" s="272"/>
      <c r="AKU52" s="272"/>
      <c r="AKV52" s="272"/>
      <c r="AKW52" s="272"/>
      <c r="AKX52" s="272"/>
      <c r="AKY52" s="272"/>
      <c r="AKZ52" s="272"/>
      <c r="ALA52" s="272"/>
      <c r="ALB52" s="272"/>
      <c r="ALC52" s="272"/>
      <c r="ALD52" s="272"/>
      <c r="ALE52" s="272"/>
      <c r="ALF52" s="272"/>
      <c r="ALG52" s="272"/>
      <c r="ALH52" s="272"/>
      <c r="ALI52" s="272"/>
      <c r="ALJ52" s="272"/>
      <c r="ALK52" s="272"/>
      <c r="ALP52" s="271"/>
      <c r="ALQ52" s="267"/>
      <c r="ALR52" s="272"/>
      <c r="ALS52" s="272"/>
      <c r="ALT52" s="272"/>
      <c r="ALU52" s="272"/>
      <c r="ALV52" s="272"/>
      <c r="ALW52" s="272"/>
      <c r="ALX52" s="272"/>
      <c r="ALY52" s="272"/>
      <c r="ALZ52" s="272"/>
      <c r="AMA52" s="272"/>
      <c r="AMB52" s="272"/>
      <c r="AMC52" s="272"/>
      <c r="AMD52" s="272"/>
      <c r="AME52" s="272"/>
      <c r="AMF52" s="272"/>
      <c r="AMG52" s="272"/>
      <c r="AMH52" s="272"/>
      <c r="AMI52" s="272"/>
      <c r="AMJ52" s="272"/>
      <c r="AMK52" s="272"/>
      <c r="AML52" s="272"/>
      <c r="AMM52" s="272"/>
      <c r="AMN52" s="272"/>
      <c r="AMO52" s="272"/>
      <c r="AMP52" s="272"/>
      <c r="AMQ52" s="272"/>
      <c r="AMR52" s="272"/>
      <c r="AMS52" s="272"/>
      <c r="AMT52" s="272"/>
      <c r="AMU52" s="272"/>
      <c r="AMV52" s="272"/>
      <c r="AMW52" s="272"/>
      <c r="AMX52" s="272"/>
      <c r="AMY52" s="272"/>
      <c r="AMZ52" s="272"/>
      <c r="ANA52" s="272"/>
      <c r="ANB52" s="272"/>
      <c r="ANC52" s="272"/>
      <c r="AND52" s="272"/>
      <c r="ANE52" s="272"/>
      <c r="ANF52" s="272"/>
      <c r="ANG52" s="272"/>
      <c r="ANH52" s="272"/>
      <c r="ANI52" s="272"/>
      <c r="ANJ52" s="272"/>
      <c r="ANK52" s="272"/>
      <c r="ANL52" s="272"/>
      <c r="ANM52" s="272"/>
      <c r="ANN52" s="272"/>
      <c r="ANO52" s="272"/>
      <c r="ANP52" s="272"/>
      <c r="ANQ52" s="272"/>
      <c r="ANR52" s="272"/>
      <c r="ANW52" s="271"/>
      <c r="ANX52" s="267"/>
      <c r="ANY52" s="272"/>
      <c r="ANZ52" s="272"/>
      <c r="AOA52" s="272"/>
      <c r="AOB52" s="272"/>
      <c r="AOC52" s="272"/>
      <c r="AOD52" s="272"/>
      <c r="AOE52" s="272"/>
      <c r="AOF52" s="272"/>
      <c r="AOG52" s="272"/>
      <c r="AOH52" s="272"/>
      <c r="AOI52" s="272"/>
      <c r="AOJ52" s="272"/>
      <c r="AOK52" s="272"/>
      <c r="AOL52" s="272"/>
      <c r="AOM52" s="272"/>
      <c r="AON52" s="272"/>
      <c r="AOO52" s="272"/>
      <c r="AOP52" s="272"/>
      <c r="AOQ52" s="272"/>
      <c r="AOR52" s="272"/>
      <c r="AOS52" s="272"/>
      <c r="AOT52" s="272"/>
      <c r="AOU52" s="272"/>
      <c r="AOV52" s="272"/>
      <c r="AOW52" s="272"/>
      <c r="AOX52" s="272"/>
      <c r="AOY52" s="272"/>
      <c r="AOZ52" s="272"/>
      <c r="APA52" s="272"/>
      <c r="APB52" s="272"/>
      <c r="APC52" s="272"/>
      <c r="APD52" s="272"/>
      <c r="APE52" s="272"/>
      <c r="APF52" s="272"/>
      <c r="APG52" s="272"/>
      <c r="APH52" s="272"/>
      <c r="API52" s="272"/>
      <c r="APJ52" s="272"/>
      <c r="APK52" s="272"/>
      <c r="APL52" s="272"/>
      <c r="APM52" s="272"/>
      <c r="APN52" s="272"/>
      <c r="APO52" s="272"/>
      <c r="APP52" s="272"/>
      <c r="APQ52" s="272"/>
      <c r="APR52" s="272"/>
      <c r="APS52" s="272"/>
      <c r="APT52" s="272"/>
      <c r="APU52" s="272"/>
      <c r="APV52" s="272"/>
      <c r="APW52" s="272"/>
      <c r="APX52" s="272"/>
      <c r="APY52" s="272"/>
      <c r="AQD52" s="271"/>
      <c r="AQE52" s="267"/>
      <c r="AQF52" s="272"/>
      <c r="AQG52" s="272"/>
      <c r="AQH52" s="272"/>
      <c r="AQI52" s="272"/>
      <c r="AQJ52" s="272"/>
      <c r="AQK52" s="272"/>
      <c r="AQL52" s="272"/>
      <c r="AQM52" s="272"/>
      <c r="AQN52" s="272"/>
      <c r="AQO52" s="272"/>
      <c r="AQP52" s="272"/>
      <c r="AQQ52" s="272"/>
      <c r="AQR52" s="272"/>
      <c r="AQS52" s="272"/>
      <c r="AQT52" s="272"/>
      <c r="AQU52" s="272"/>
      <c r="AQV52" s="272"/>
      <c r="AQW52" s="272"/>
      <c r="AQX52" s="272"/>
      <c r="AQY52" s="272"/>
      <c r="AQZ52" s="272"/>
      <c r="ARA52" s="272"/>
      <c r="ARB52" s="272"/>
      <c r="ARC52" s="272"/>
      <c r="ARD52" s="272"/>
      <c r="ARE52" s="272"/>
      <c r="ARF52" s="272"/>
      <c r="ARG52" s="272"/>
      <c r="ARH52" s="272"/>
      <c r="ARI52" s="272"/>
      <c r="ARJ52" s="272"/>
      <c r="ARK52" s="272"/>
      <c r="ARL52" s="272"/>
      <c r="ARM52" s="272"/>
      <c r="ARN52" s="272"/>
      <c r="ARO52" s="272"/>
      <c r="ARP52" s="272"/>
      <c r="ARQ52" s="272"/>
      <c r="ARR52" s="272"/>
      <c r="ARS52" s="272"/>
      <c r="ART52" s="272"/>
      <c r="ARU52" s="272"/>
      <c r="ARV52" s="272"/>
      <c r="ARW52" s="272"/>
      <c r="ARX52" s="272"/>
      <c r="ARY52" s="272"/>
      <c r="ARZ52" s="272"/>
      <c r="ASA52" s="272"/>
      <c r="ASB52" s="272"/>
      <c r="ASC52" s="272"/>
      <c r="ASD52" s="272"/>
      <c r="ASE52" s="272"/>
      <c r="ASF52" s="272"/>
      <c r="ASK52" s="271"/>
      <c r="ASL52" s="267"/>
      <c r="ASM52" s="272"/>
      <c r="ASN52" s="272"/>
      <c r="ASO52" s="272"/>
      <c r="ASP52" s="272"/>
      <c r="ASQ52" s="272"/>
      <c r="ASR52" s="272"/>
      <c r="ASS52" s="272"/>
      <c r="AST52" s="272"/>
      <c r="ASU52" s="272"/>
      <c r="ASV52" s="272"/>
      <c r="ASW52" s="272"/>
      <c r="ASX52" s="272"/>
      <c r="ASY52" s="272"/>
      <c r="ASZ52" s="272"/>
      <c r="ATA52" s="272"/>
      <c r="ATB52" s="272"/>
      <c r="ATC52" s="272"/>
      <c r="ATD52" s="272"/>
      <c r="ATE52" s="272"/>
      <c r="ATF52" s="272"/>
      <c r="ATG52" s="272"/>
      <c r="ATH52" s="272"/>
      <c r="ATI52" s="272"/>
      <c r="ATJ52" s="272"/>
      <c r="ATK52" s="272"/>
      <c r="ATL52" s="272"/>
      <c r="ATM52" s="272"/>
      <c r="ATN52" s="272"/>
      <c r="ATO52" s="272"/>
      <c r="ATP52" s="272"/>
      <c r="ATQ52" s="272"/>
      <c r="ATR52" s="272"/>
      <c r="ATS52" s="272"/>
      <c r="ATT52" s="272"/>
      <c r="ATU52" s="272"/>
      <c r="ATV52" s="272"/>
      <c r="ATW52" s="272"/>
      <c r="ATX52" s="272"/>
      <c r="ATY52" s="272"/>
      <c r="ATZ52" s="272"/>
      <c r="AUA52" s="272"/>
      <c r="AUB52" s="272"/>
      <c r="AUC52" s="272"/>
      <c r="AUD52" s="272"/>
      <c r="AUE52" s="272"/>
      <c r="AUF52" s="272"/>
      <c r="AUG52" s="272"/>
      <c r="AUH52" s="272"/>
      <c r="AUI52" s="272"/>
      <c r="AUJ52" s="272"/>
      <c r="AUK52" s="272"/>
      <c r="AUL52" s="272"/>
      <c r="AUM52" s="272"/>
      <c r="AUR52" s="271"/>
      <c r="AUS52" s="267"/>
      <c r="AUT52" s="272"/>
      <c r="AUU52" s="272"/>
      <c r="AUV52" s="272"/>
      <c r="AUW52" s="272"/>
      <c r="AUX52" s="272"/>
      <c r="AUY52" s="272"/>
      <c r="AUZ52" s="272"/>
      <c r="AVA52" s="272"/>
      <c r="AVB52" s="272"/>
      <c r="AVC52" s="272"/>
      <c r="AVD52" s="272"/>
      <c r="AVE52" s="272"/>
      <c r="AVF52" s="272"/>
      <c r="AVG52" s="272"/>
      <c r="AVH52" s="272"/>
      <c r="AVI52" s="272"/>
      <c r="AVJ52" s="272"/>
      <c r="AVK52" s="272"/>
      <c r="AVL52" s="272"/>
      <c r="AVM52" s="272"/>
      <c r="AVN52" s="272"/>
      <c r="AVO52" s="272"/>
      <c r="AVP52" s="272"/>
      <c r="AVQ52" s="272"/>
      <c r="AVR52" s="272"/>
      <c r="AVS52" s="272"/>
      <c r="AVT52" s="272"/>
      <c r="AVU52" s="272"/>
      <c r="AVV52" s="272"/>
      <c r="AVW52" s="272"/>
      <c r="AVX52" s="272"/>
      <c r="AVY52" s="272"/>
      <c r="AVZ52" s="272"/>
      <c r="AWA52" s="272"/>
      <c r="AWB52" s="272"/>
      <c r="AWC52" s="272"/>
      <c r="AWD52" s="272"/>
      <c r="AWE52" s="272"/>
      <c r="AWF52" s="272"/>
      <c r="AWG52" s="272"/>
      <c r="AWH52" s="272"/>
      <c r="AWI52" s="272"/>
      <c r="AWJ52" s="272"/>
      <c r="AWK52" s="272"/>
      <c r="AWL52" s="272"/>
      <c r="AWM52" s="272"/>
      <c r="AWN52" s="272"/>
      <c r="AWO52" s="272"/>
      <c r="AWP52" s="272"/>
      <c r="AWQ52" s="272"/>
      <c r="AWR52" s="272"/>
      <c r="AWS52" s="272"/>
      <c r="AWT52" s="272"/>
      <c r="AWY52" s="271"/>
      <c r="AWZ52" s="267"/>
      <c r="AXA52" s="272"/>
      <c r="AXB52" s="272"/>
      <c r="AXC52" s="272"/>
      <c r="AXD52" s="272"/>
      <c r="AXE52" s="272"/>
      <c r="AXF52" s="272"/>
      <c r="AXG52" s="272"/>
      <c r="AXH52" s="272"/>
      <c r="AXI52" s="272"/>
      <c r="AXJ52" s="272"/>
      <c r="AXK52" s="272"/>
      <c r="AXL52" s="272"/>
      <c r="AXM52" s="272"/>
      <c r="AXN52" s="272"/>
      <c r="AXO52" s="272"/>
      <c r="AXP52" s="272"/>
      <c r="AXQ52" s="272"/>
      <c r="AXR52" s="272"/>
      <c r="AXS52" s="272"/>
      <c r="AXT52" s="272"/>
      <c r="AXU52" s="272"/>
      <c r="AXV52" s="272"/>
      <c r="AXW52" s="272"/>
      <c r="AXX52" s="272"/>
      <c r="AXY52" s="272"/>
      <c r="AXZ52" s="272"/>
      <c r="AYA52" s="272"/>
      <c r="AYB52" s="272"/>
      <c r="AYC52" s="272"/>
      <c r="AYD52" s="272"/>
      <c r="AYE52" s="272"/>
      <c r="AYF52" s="272"/>
      <c r="AYG52" s="272"/>
      <c r="AYH52" s="272"/>
      <c r="AYI52" s="272"/>
      <c r="AYJ52" s="272"/>
      <c r="AYK52" s="272"/>
      <c r="AYL52" s="272"/>
      <c r="AYM52" s="272"/>
      <c r="AYN52" s="272"/>
      <c r="AYO52" s="272"/>
      <c r="AYP52" s="272"/>
      <c r="AYQ52" s="272"/>
      <c r="AYR52" s="272"/>
      <c r="AYS52" s="272"/>
      <c r="AYT52" s="272"/>
      <c r="AYU52" s="272"/>
      <c r="AYV52" s="272"/>
      <c r="AYW52" s="272"/>
      <c r="AYX52" s="272"/>
      <c r="AYY52" s="272"/>
      <c r="AYZ52" s="272"/>
      <c r="AZA52" s="272"/>
      <c r="AZF52" s="271"/>
      <c r="AZG52" s="267"/>
      <c r="AZH52" s="272"/>
      <c r="AZI52" s="272"/>
      <c r="AZJ52" s="272"/>
      <c r="AZK52" s="272"/>
      <c r="AZL52" s="272"/>
      <c r="AZM52" s="272"/>
      <c r="AZN52" s="272"/>
      <c r="AZO52" s="272"/>
      <c r="AZP52" s="272"/>
      <c r="AZQ52" s="272"/>
      <c r="AZR52" s="272"/>
      <c r="AZS52" s="272"/>
      <c r="AZT52" s="272"/>
      <c r="AZU52" s="272"/>
      <c r="AZV52" s="272"/>
      <c r="AZW52" s="272"/>
      <c r="AZX52" s="272"/>
      <c r="AZY52" s="272"/>
      <c r="AZZ52" s="272"/>
      <c r="BAA52" s="272"/>
      <c r="BAB52" s="272"/>
      <c r="BAC52" s="272"/>
      <c r="BAD52" s="272"/>
      <c r="BAE52" s="272"/>
      <c r="BAF52" s="272"/>
      <c r="BAG52" s="272"/>
      <c r="BAH52" s="272"/>
      <c r="BAI52" s="272"/>
      <c r="BAJ52" s="272"/>
      <c r="BAK52" s="272"/>
      <c r="BAL52" s="272"/>
      <c r="BAM52" s="272"/>
      <c r="BAN52" s="272"/>
      <c r="BAO52" s="272"/>
      <c r="BAP52" s="272"/>
      <c r="BAQ52" s="272"/>
      <c r="BAR52" s="272"/>
      <c r="BAS52" s="272"/>
      <c r="BAT52" s="272"/>
      <c r="BAU52" s="272"/>
      <c r="BAV52" s="272"/>
      <c r="BAW52" s="272"/>
      <c r="BAX52" s="272"/>
      <c r="BAY52" s="272"/>
      <c r="BAZ52" s="272"/>
      <c r="BBA52" s="272"/>
      <c r="BBB52" s="272"/>
      <c r="BBC52" s="272"/>
      <c r="BBD52" s="272"/>
      <c r="BBE52" s="272"/>
      <c r="BBF52" s="272"/>
      <c r="BBG52" s="272"/>
      <c r="BBH52" s="272"/>
      <c r="BBM52" s="271"/>
      <c r="BBN52" s="267"/>
      <c r="BBO52" s="272"/>
      <c r="BBP52" s="272"/>
      <c r="BBQ52" s="272"/>
      <c r="BBR52" s="272"/>
      <c r="BBS52" s="272"/>
      <c r="BBT52" s="272"/>
      <c r="BBU52" s="272"/>
      <c r="BBV52" s="272"/>
      <c r="BBW52" s="272"/>
      <c r="BBX52" s="272"/>
      <c r="BBY52" s="272"/>
      <c r="BBZ52" s="272"/>
      <c r="BCA52" s="272"/>
      <c r="BCB52" s="272"/>
      <c r="BCC52" s="272"/>
      <c r="BCD52" s="272"/>
      <c r="BCE52" s="272"/>
      <c r="BCF52" s="272"/>
      <c r="BCG52" s="272"/>
      <c r="BCH52" s="272"/>
      <c r="BCI52" s="272"/>
      <c r="BCJ52" s="272"/>
      <c r="BCK52" s="272"/>
      <c r="BCL52" s="272"/>
      <c r="BCM52" s="272"/>
      <c r="BCN52" s="272"/>
      <c r="BCO52" s="272"/>
      <c r="BCP52" s="272"/>
      <c r="BCQ52" s="272"/>
      <c r="BCR52" s="272"/>
      <c r="BCS52" s="272"/>
      <c r="BCT52" s="272"/>
      <c r="BCU52" s="272"/>
      <c r="BCV52" s="272"/>
      <c r="BCW52" s="272"/>
      <c r="BCX52" s="272"/>
      <c r="BCY52" s="272"/>
      <c r="BCZ52" s="272"/>
      <c r="BDA52" s="272"/>
      <c r="BDB52" s="272"/>
      <c r="BDC52" s="272"/>
      <c r="BDD52" s="272"/>
      <c r="BDE52" s="272"/>
      <c r="BDF52" s="272"/>
      <c r="BDG52" s="272"/>
      <c r="BDH52" s="272"/>
      <c r="BDI52" s="272"/>
      <c r="BDJ52" s="272"/>
      <c r="BDK52" s="272"/>
      <c r="BDL52" s="272"/>
      <c r="BDM52" s="272"/>
      <c r="BDN52" s="272"/>
      <c r="BDO52" s="272"/>
      <c r="BDT52" s="271"/>
      <c r="BDU52" s="267"/>
      <c r="BDV52" s="272"/>
      <c r="BDW52" s="272"/>
      <c r="BDX52" s="272"/>
      <c r="BDY52" s="272"/>
      <c r="BDZ52" s="272"/>
      <c r="BEA52" s="272"/>
      <c r="BEB52" s="272"/>
      <c r="BEC52" s="272"/>
      <c r="BED52" s="272"/>
      <c r="BEE52" s="272"/>
      <c r="BEF52" s="272"/>
      <c r="BEG52" s="272"/>
      <c r="BEH52" s="272"/>
      <c r="BEI52" s="272"/>
      <c r="BEJ52" s="272"/>
      <c r="BEK52" s="272"/>
      <c r="BEL52" s="272"/>
      <c r="BEM52" s="272"/>
      <c r="BEN52" s="272"/>
      <c r="BEO52" s="272"/>
      <c r="BEP52" s="272"/>
      <c r="BEQ52" s="272"/>
      <c r="BER52" s="272"/>
      <c r="BES52" s="272"/>
      <c r="BET52" s="272"/>
      <c r="BEU52" s="272"/>
      <c r="BEV52" s="272"/>
      <c r="BEW52" s="272"/>
      <c r="BEX52" s="272"/>
      <c r="BEY52" s="272"/>
      <c r="BEZ52" s="272"/>
      <c r="BFA52" s="272"/>
      <c r="BFB52" s="272"/>
      <c r="BFC52" s="272"/>
      <c r="BFD52" s="272"/>
      <c r="BFE52" s="272"/>
      <c r="BFF52" s="272"/>
      <c r="BFG52" s="272"/>
      <c r="BFH52" s="272"/>
      <c r="BFI52" s="272"/>
      <c r="BFJ52" s="272"/>
      <c r="BFK52" s="272"/>
      <c r="BFL52" s="272"/>
      <c r="BFM52" s="272"/>
      <c r="BFN52" s="272"/>
      <c r="BFO52" s="272"/>
      <c r="BFP52" s="272"/>
      <c r="BFQ52" s="272"/>
      <c r="BFR52" s="272"/>
      <c r="BFS52" s="272"/>
      <c r="BFT52" s="272"/>
      <c r="BFU52" s="272"/>
      <c r="BFV52" s="272"/>
      <c r="BGA52" s="271"/>
      <c r="BGB52" s="267"/>
      <c r="BGC52" s="272"/>
      <c r="BGD52" s="272"/>
      <c r="BGE52" s="272"/>
      <c r="BGF52" s="272"/>
      <c r="BGG52" s="272"/>
      <c r="BGH52" s="272"/>
      <c r="BGI52" s="272"/>
      <c r="BGJ52" s="272"/>
      <c r="BGK52" s="272"/>
      <c r="BGL52" s="272"/>
      <c r="BGM52" s="272"/>
      <c r="BGN52" s="272"/>
      <c r="BGO52" s="272"/>
      <c r="BGP52" s="272"/>
      <c r="BGQ52" s="272"/>
      <c r="BGR52" s="272"/>
      <c r="BGS52" s="272"/>
      <c r="BGT52" s="272"/>
      <c r="BGU52" s="272"/>
      <c r="BGV52" s="272"/>
      <c r="BGW52" s="272"/>
      <c r="BGX52" s="272"/>
      <c r="BGY52" s="272"/>
      <c r="BGZ52" s="272"/>
      <c r="BHA52" s="272"/>
      <c r="BHB52" s="272"/>
      <c r="BHC52" s="272"/>
      <c r="BHD52" s="272"/>
      <c r="BHE52" s="272"/>
      <c r="BHF52" s="272"/>
      <c r="BHG52" s="272"/>
      <c r="BHH52" s="272"/>
      <c r="BHI52" s="272"/>
      <c r="BHJ52" s="272"/>
      <c r="BHK52" s="272"/>
      <c r="BHL52" s="272"/>
      <c r="BHM52" s="272"/>
      <c r="BHN52" s="272"/>
      <c r="BHO52" s="272"/>
      <c r="BHP52" s="272"/>
      <c r="BHQ52" s="272"/>
      <c r="BHR52" s="272"/>
      <c r="BHS52" s="272"/>
      <c r="BHT52" s="272"/>
      <c r="BHU52" s="272"/>
      <c r="BHV52" s="272"/>
      <c r="BHW52" s="272"/>
      <c r="BHX52" s="272"/>
      <c r="BHY52" s="272"/>
      <c r="BHZ52" s="272"/>
      <c r="BIA52" s="272"/>
      <c r="BIB52" s="272"/>
      <c r="BIC52" s="272"/>
      <c r="BIH52" s="271"/>
      <c r="BII52" s="267"/>
      <c r="BIJ52" s="272"/>
      <c r="BIK52" s="272"/>
      <c r="BIL52" s="272"/>
      <c r="BIM52" s="272"/>
      <c r="BIN52" s="272"/>
      <c r="BIO52" s="272"/>
      <c r="BIP52" s="272"/>
      <c r="BIQ52" s="272"/>
      <c r="BIR52" s="272"/>
      <c r="BIS52" s="272"/>
      <c r="BIT52" s="272"/>
      <c r="BIU52" s="272"/>
      <c r="BIV52" s="272"/>
      <c r="BIW52" s="272"/>
      <c r="BIX52" s="272"/>
      <c r="BIY52" s="272"/>
      <c r="BIZ52" s="272"/>
      <c r="BJA52" s="272"/>
      <c r="BJB52" s="272"/>
      <c r="BJC52" s="272"/>
      <c r="BJD52" s="272"/>
      <c r="BJE52" s="272"/>
      <c r="BJF52" s="272"/>
      <c r="BJG52" s="272"/>
      <c r="BJH52" s="272"/>
      <c r="BJI52" s="272"/>
      <c r="BJJ52" s="272"/>
      <c r="BJK52" s="272"/>
      <c r="BJL52" s="272"/>
      <c r="BJM52" s="272"/>
      <c r="BJN52" s="272"/>
      <c r="BJO52" s="272"/>
      <c r="BJP52" s="272"/>
      <c r="BJQ52" s="272"/>
      <c r="BJR52" s="272"/>
      <c r="BJS52" s="272"/>
      <c r="BJT52" s="272"/>
      <c r="BJU52" s="272"/>
      <c r="BJV52" s="272"/>
      <c r="BJW52" s="272"/>
      <c r="BJX52" s="272"/>
      <c r="BJY52" s="272"/>
      <c r="BJZ52" s="272"/>
      <c r="BKA52" s="272"/>
      <c r="BKB52" s="272"/>
      <c r="BKC52" s="272"/>
      <c r="BKD52" s="272"/>
      <c r="BKE52" s="272"/>
      <c r="BKF52" s="272"/>
      <c r="BKG52" s="272"/>
      <c r="BKH52" s="272"/>
      <c r="BKI52" s="272"/>
      <c r="BKJ52" s="272"/>
      <c r="BKO52" s="271"/>
      <c r="BKP52" s="267"/>
      <c r="BKQ52" s="272"/>
      <c r="BKR52" s="272"/>
      <c r="BKS52" s="272"/>
      <c r="BKT52" s="272"/>
      <c r="BKU52" s="272"/>
      <c r="BKV52" s="272"/>
      <c r="BKW52" s="272"/>
      <c r="BKX52" s="272"/>
      <c r="BKY52" s="272"/>
      <c r="BKZ52" s="272"/>
      <c r="BLA52" s="272"/>
      <c r="BLB52" s="272"/>
      <c r="BLC52" s="272"/>
      <c r="BLD52" s="272"/>
      <c r="BLE52" s="272"/>
      <c r="BLF52" s="272"/>
      <c r="BLG52" s="272"/>
      <c r="BLH52" s="272"/>
      <c r="BLI52" s="272"/>
      <c r="BLJ52" s="272"/>
      <c r="BLK52" s="272"/>
      <c r="BLL52" s="272"/>
      <c r="BLM52" s="272"/>
      <c r="BLN52" s="272"/>
      <c r="BLO52" s="272"/>
      <c r="BLP52" s="272"/>
      <c r="BLQ52" s="272"/>
      <c r="BLR52" s="272"/>
      <c r="BLS52" s="272"/>
      <c r="BLT52" s="272"/>
      <c r="BLU52" s="272"/>
      <c r="BLV52" s="272"/>
      <c r="BLW52" s="272"/>
      <c r="BLX52" s="272"/>
      <c r="BLY52" s="272"/>
      <c r="BLZ52" s="272"/>
      <c r="BMA52" s="272"/>
      <c r="BMB52" s="272"/>
      <c r="BMC52" s="272"/>
      <c r="BMD52" s="272"/>
      <c r="BME52" s="272"/>
      <c r="BMF52" s="272"/>
      <c r="BMG52" s="272"/>
      <c r="BMH52" s="272"/>
      <c r="BMI52" s="272"/>
      <c r="BMJ52" s="272"/>
      <c r="BMK52" s="272"/>
      <c r="BML52" s="272"/>
      <c r="BMM52" s="272"/>
      <c r="BMN52" s="272"/>
      <c r="BMO52" s="272"/>
      <c r="BMP52" s="272"/>
      <c r="BMQ52" s="272"/>
      <c r="BMV52" s="271"/>
      <c r="BMW52" s="267"/>
      <c r="BMX52" s="272"/>
      <c r="BMY52" s="272"/>
      <c r="BMZ52" s="272"/>
      <c r="BNA52" s="272"/>
      <c r="BNB52" s="272"/>
      <c r="BNC52" s="272"/>
      <c r="BND52" s="272"/>
      <c r="BNE52" s="272"/>
      <c r="BNF52" s="272"/>
      <c r="BNG52" s="272"/>
      <c r="BNH52" s="272"/>
      <c r="BNI52" s="272"/>
      <c r="BNJ52" s="272"/>
      <c r="BNK52" s="272"/>
      <c r="BNL52" s="272"/>
      <c r="BNM52" s="272"/>
      <c r="BNN52" s="272"/>
      <c r="BNO52" s="272"/>
      <c r="BNP52" s="272"/>
      <c r="BNQ52" s="272"/>
      <c r="BNR52" s="272"/>
      <c r="BNS52" s="272"/>
      <c r="BNT52" s="272"/>
      <c r="BNU52" s="272"/>
      <c r="BNV52" s="272"/>
      <c r="BNW52" s="272"/>
      <c r="BNX52" s="272"/>
      <c r="BNY52" s="272"/>
      <c r="BNZ52" s="272"/>
      <c r="BOA52" s="272"/>
      <c r="BOB52" s="272"/>
      <c r="BOC52" s="272"/>
      <c r="BOD52" s="272"/>
      <c r="BOE52" s="272"/>
      <c r="BOF52" s="272"/>
      <c r="BOG52" s="272"/>
      <c r="BOH52" s="272"/>
      <c r="BOI52" s="272"/>
      <c r="BOJ52" s="272"/>
      <c r="BOK52" s="272"/>
      <c r="BOL52" s="272"/>
      <c r="BOM52" s="272"/>
      <c r="BON52" s="272"/>
      <c r="BOO52" s="272"/>
      <c r="BOP52" s="272"/>
      <c r="BOQ52" s="272"/>
      <c r="BOR52" s="272"/>
      <c r="BOS52" s="272"/>
      <c r="BOT52" s="272"/>
      <c r="BOU52" s="272"/>
      <c r="BOV52" s="272"/>
      <c r="BOW52" s="272"/>
      <c r="BOX52" s="272"/>
    </row>
    <row r="53" spans="1:1770">
      <c r="A53" s="267"/>
      <c r="B53" s="267"/>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H53" s="267"/>
      <c r="BI53" s="267"/>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O53" s="267"/>
      <c r="DP53" s="267"/>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V53" s="267"/>
      <c r="FW53" s="267"/>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IC53" s="267"/>
      <c r="ID53" s="267"/>
      <c r="IE53" s="272"/>
      <c r="IF53" s="272"/>
      <c r="IG53" s="272"/>
      <c r="IH53" s="272"/>
      <c r="II53" s="272"/>
      <c r="IJ53" s="272"/>
      <c r="IK53" s="272"/>
      <c r="IL53" s="272"/>
      <c r="IM53" s="272"/>
      <c r="IN53" s="272"/>
      <c r="IO53" s="272"/>
      <c r="IP53" s="272"/>
      <c r="IQ53" s="272"/>
      <c r="IR53" s="272"/>
      <c r="IS53" s="272"/>
      <c r="IT53" s="272"/>
      <c r="IU53" s="272"/>
      <c r="IV53" s="272"/>
      <c r="IW53" s="272"/>
      <c r="IX53" s="272"/>
      <c r="IY53" s="272"/>
      <c r="IZ53" s="272"/>
      <c r="JA53" s="272"/>
      <c r="JB53" s="272"/>
      <c r="JC53" s="272"/>
      <c r="JD53" s="272"/>
      <c r="JE53" s="272"/>
      <c r="JF53" s="272"/>
      <c r="JG53" s="272"/>
      <c r="JH53" s="272"/>
      <c r="JI53" s="272"/>
      <c r="JJ53" s="272"/>
      <c r="JK53" s="272"/>
      <c r="JL53" s="272"/>
      <c r="JM53" s="272"/>
      <c r="JN53" s="272"/>
      <c r="JO53" s="272"/>
      <c r="JP53" s="272"/>
      <c r="JQ53" s="272"/>
      <c r="JR53" s="272"/>
      <c r="JS53" s="272"/>
      <c r="JT53" s="272"/>
      <c r="JU53" s="272"/>
      <c r="JV53" s="272"/>
      <c r="JW53" s="272"/>
      <c r="JX53" s="272"/>
      <c r="JY53" s="272"/>
      <c r="JZ53" s="272"/>
      <c r="KA53" s="272"/>
      <c r="KB53" s="272"/>
      <c r="KC53" s="272"/>
      <c r="KD53" s="272"/>
      <c r="KE53" s="272"/>
      <c r="KJ53" s="267"/>
      <c r="KK53" s="267"/>
      <c r="KL53" s="272"/>
      <c r="KM53" s="272"/>
      <c r="KN53" s="272"/>
      <c r="KO53" s="272"/>
      <c r="KP53" s="272"/>
      <c r="KQ53" s="272"/>
      <c r="KR53" s="272"/>
      <c r="KS53" s="272"/>
      <c r="KT53" s="272"/>
      <c r="KU53" s="272"/>
      <c r="KV53" s="272"/>
      <c r="KW53" s="272"/>
      <c r="KX53" s="272"/>
      <c r="KY53" s="272"/>
      <c r="KZ53" s="272"/>
      <c r="LA53" s="272"/>
      <c r="LB53" s="272"/>
      <c r="LC53" s="272"/>
      <c r="LD53" s="272"/>
      <c r="LE53" s="272"/>
      <c r="LF53" s="272"/>
      <c r="LG53" s="272"/>
      <c r="LH53" s="272"/>
      <c r="LI53" s="272"/>
      <c r="LJ53" s="272"/>
      <c r="LK53" s="272"/>
      <c r="LL53" s="272"/>
      <c r="LM53" s="272"/>
      <c r="LN53" s="272"/>
      <c r="LO53" s="272"/>
      <c r="LP53" s="272"/>
      <c r="LQ53" s="272"/>
      <c r="LR53" s="272"/>
      <c r="LS53" s="272"/>
      <c r="LT53" s="272"/>
      <c r="LU53" s="272"/>
      <c r="LV53" s="272"/>
      <c r="LW53" s="272"/>
      <c r="LX53" s="272"/>
      <c r="LY53" s="272"/>
      <c r="LZ53" s="272"/>
      <c r="MA53" s="272"/>
      <c r="MB53" s="272"/>
      <c r="MC53" s="272"/>
      <c r="MD53" s="272"/>
      <c r="ME53" s="272"/>
      <c r="MF53" s="272"/>
      <c r="MG53" s="272"/>
      <c r="MH53" s="272"/>
      <c r="MI53" s="272"/>
      <c r="MJ53" s="272"/>
      <c r="MK53" s="272"/>
      <c r="ML53" s="272"/>
      <c r="MQ53" s="267"/>
      <c r="MR53" s="267"/>
      <c r="MS53" s="272"/>
      <c r="MT53" s="272"/>
      <c r="MU53" s="272"/>
      <c r="MV53" s="272"/>
      <c r="MW53" s="272"/>
      <c r="MX53" s="272"/>
      <c r="MY53" s="272"/>
      <c r="MZ53" s="272"/>
      <c r="NA53" s="272"/>
      <c r="NB53" s="272"/>
      <c r="NC53" s="272"/>
      <c r="ND53" s="272"/>
      <c r="NE53" s="272"/>
      <c r="NF53" s="272"/>
      <c r="NG53" s="272"/>
      <c r="NH53" s="272"/>
      <c r="NI53" s="272"/>
      <c r="NJ53" s="272"/>
      <c r="NK53" s="272"/>
      <c r="NL53" s="272"/>
      <c r="NM53" s="272"/>
      <c r="NN53" s="272"/>
      <c r="NO53" s="272"/>
      <c r="NP53" s="272"/>
      <c r="NQ53" s="272"/>
      <c r="NR53" s="272"/>
      <c r="NS53" s="272"/>
      <c r="NT53" s="272"/>
      <c r="NU53" s="272"/>
      <c r="NV53" s="272"/>
      <c r="NW53" s="272"/>
      <c r="NX53" s="272"/>
      <c r="NY53" s="272"/>
      <c r="NZ53" s="272"/>
      <c r="OA53" s="272"/>
      <c r="OB53" s="272"/>
      <c r="OC53" s="272"/>
      <c r="OD53" s="272"/>
      <c r="OE53" s="272"/>
      <c r="OF53" s="272"/>
      <c r="OG53" s="272"/>
      <c r="OH53" s="272"/>
      <c r="OI53" s="272"/>
      <c r="OJ53" s="272"/>
      <c r="OK53" s="272"/>
      <c r="OL53" s="272"/>
      <c r="OM53" s="272"/>
      <c r="ON53" s="272"/>
      <c r="OO53" s="272"/>
      <c r="OP53" s="272"/>
      <c r="OQ53" s="272"/>
      <c r="OR53" s="272"/>
      <c r="OS53" s="272"/>
      <c r="OX53" s="267"/>
      <c r="OY53" s="267"/>
      <c r="OZ53" s="272"/>
      <c r="PA53" s="272"/>
      <c r="PB53" s="272"/>
      <c r="PC53" s="272"/>
      <c r="PD53" s="272"/>
      <c r="PE53" s="272"/>
      <c r="PF53" s="272"/>
      <c r="PG53" s="272"/>
      <c r="PH53" s="272"/>
      <c r="PI53" s="272"/>
      <c r="PJ53" s="272"/>
      <c r="PK53" s="272"/>
      <c r="PL53" s="272"/>
      <c r="PM53" s="272"/>
      <c r="PN53" s="272"/>
      <c r="PO53" s="272"/>
      <c r="PP53" s="272"/>
      <c r="PQ53" s="272"/>
      <c r="PR53" s="272"/>
      <c r="PS53" s="272"/>
      <c r="PT53" s="272"/>
      <c r="PU53" s="272"/>
      <c r="PV53" s="272"/>
      <c r="PW53" s="272"/>
      <c r="PX53" s="272"/>
      <c r="PY53" s="272"/>
      <c r="PZ53" s="272"/>
      <c r="QA53" s="272"/>
      <c r="QB53" s="272"/>
      <c r="QC53" s="272"/>
      <c r="QD53" s="272"/>
      <c r="QE53" s="272"/>
      <c r="QF53" s="272"/>
      <c r="QG53" s="272"/>
      <c r="QH53" s="272"/>
      <c r="QI53" s="272"/>
      <c r="QJ53" s="272"/>
      <c r="QK53" s="272"/>
      <c r="QL53" s="272"/>
      <c r="QM53" s="272"/>
      <c r="QN53" s="272"/>
      <c r="QO53" s="272"/>
      <c r="QP53" s="272"/>
      <c r="QQ53" s="272"/>
      <c r="QR53" s="272"/>
      <c r="QS53" s="272"/>
      <c r="QT53" s="272"/>
      <c r="QU53" s="272"/>
      <c r="QV53" s="272"/>
      <c r="QW53" s="272"/>
      <c r="QX53" s="272"/>
      <c r="QY53" s="272"/>
      <c r="QZ53" s="272"/>
      <c r="RE53" s="267"/>
      <c r="RF53" s="267"/>
      <c r="RG53" s="272"/>
      <c r="RH53" s="272"/>
      <c r="RI53" s="272"/>
      <c r="RJ53" s="272"/>
      <c r="RK53" s="272"/>
      <c r="RL53" s="272"/>
      <c r="RM53" s="272"/>
      <c r="RN53" s="272"/>
      <c r="RO53" s="272"/>
      <c r="RP53" s="272"/>
      <c r="RQ53" s="272"/>
      <c r="RR53" s="272"/>
      <c r="RS53" s="272"/>
      <c r="RT53" s="272"/>
      <c r="RU53" s="272"/>
      <c r="RV53" s="272"/>
      <c r="RW53" s="272"/>
      <c r="RX53" s="272"/>
      <c r="RY53" s="272"/>
      <c r="RZ53" s="272"/>
      <c r="SA53" s="272"/>
      <c r="SB53" s="272"/>
      <c r="SC53" s="272"/>
      <c r="SD53" s="272"/>
      <c r="SE53" s="272"/>
      <c r="SF53" s="272"/>
      <c r="SG53" s="272"/>
      <c r="SH53" s="272"/>
      <c r="SI53" s="272"/>
      <c r="SJ53" s="272"/>
      <c r="SK53" s="272"/>
      <c r="SL53" s="272"/>
      <c r="SM53" s="272"/>
      <c r="SN53" s="272"/>
      <c r="SO53" s="272"/>
      <c r="SP53" s="272"/>
      <c r="SQ53" s="272"/>
      <c r="SR53" s="272"/>
      <c r="SS53" s="272"/>
      <c r="ST53" s="272"/>
      <c r="SU53" s="272"/>
      <c r="SV53" s="272"/>
      <c r="SW53" s="272"/>
      <c r="SX53" s="272"/>
      <c r="SY53" s="272"/>
      <c r="SZ53" s="272"/>
      <c r="TA53" s="272"/>
      <c r="TB53" s="272"/>
      <c r="TC53" s="272"/>
      <c r="TD53" s="272"/>
      <c r="TE53" s="272"/>
      <c r="TF53" s="272"/>
      <c r="TG53" s="272"/>
      <c r="TL53" s="267"/>
      <c r="TM53" s="267"/>
      <c r="TN53" s="272"/>
      <c r="TO53" s="272"/>
      <c r="TP53" s="272"/>
      <c r="TQ53" s="272"/>
      <c r="TR53" s="272"/>
      <c r="TS53" s="272"/>
      <c r="TT53" s="272"/>
      <c r="TU53" s="272"/>
      <c r="TV53" s="272"/>
      <c r="TW53" s="272"/>
      <c r="TX53" s="272"/>
      <c r="TY53" s="272"/>
      <c r="TZ53" s="272"/>
      <c r="UA53" s="272"/>
      <c r="UB53" s="272"/>
      <c r="UC53" s="272"/>
      <c r="UD53" s="272"/>
      <c r="UE53" s="272"/>
      <c r="UF53" s="272"/>
      <c r="UG53" s="272"/>
      <c r="UH53" s="272"/>
      <c r="UI53" s="272"/>
      <c r="UJ53" s="272"/>
      <c r="UK53" s="272"/>
      <c r="UL53" s="272"/>
      <c r="UM53" s="272"/>
      <c r="UN53" s="272"/>
      <c r="UO53" s="272"/>
      <c r="UP53" s="272"/>
      <c r="UQ53" s="272"/>
      <c r="UR53" s="272"/>
      <c r="US53" s="272"/>
      <c r="UT53" s="272"/>
      <c r="UU53" s="272"/>
      <c r="UV53" s="272"/>
      <c r="UW53" s="272"/>
      <c r="UX53" s="272"/>
      <c r="UY53" s="272"/>
      <c r="UZ53" s="272"/>
      <c r="VA53" s="272"/>
      <c r="VB53" s="272"/>
      <c r="VC53" s="272"/>
      <c r="VD53" s="272"/>
      <c r="VE53" s="272"/>
      <c r="VF53" s="272"/>
      <c r="VG53" s="272"/>
      <c r="VH53" s="272"/>
      <c r="VI53" s="272"/>
      <c r="VJ53" s="272"/>
      <c r="VK53" s="272"/>
      <c r="VL53" s="272"/>
      <c r="VM53" s="272"/>
      <c r="VN53" s="272"/>
      <c r="VS53" s="267"/>
      <c r="VT53" s="267"/>
      <c r="VU53" s="272"/>
      <c r="VV53" s="272"/>
      <c r="VW53" s="272"/>
      <c r="VX53" s="272"/>
      <c r="VY53" s="272"/>
      <c r="VZ53" s="272"/>
      <c r="WA53" s="272"/>
      <c r="WB53" s="272"/>
      <c r="WC53" s="272"/>
      <c r="WD53" s="272"/>
      <c r="WE53" s="272"/>
      <c r="WF53" s="272"/>
      <c r="WG53" s="272"/>
      <c r="WH53" s="272"/>
      <c r="WI53" s="272"/>
      <c r="WJ53" s="272"/>
      <c r="WK53" s="272"/>
      <c r="WL53" s="272"/>
      <c r="WM53" s="272"/>
      <c r="WN53" s="272"/>
      <c r="WO53" s="272"/>
      <c r="WP53" s="272"/>
      <c r="WQ53" s="272"/>
      <c r="WR53" s="272"/>
      <c r="WS53" s="272"/>
      <c r="WT53" s="272"/>
      <c r="WU53" s="272"/>
      <c r="WV53" s="272"/>
      <c r="WW53" s="272"/>
      <c r="WX53" s="272"/>
      <c r="WY53" s="272"/>
      <c r="WZ53" s="272"/>
      <c r="XA53" s="272"/>
      <c r="XB53" s="272"/>
      <c r="XC53" s="272"/>
      <c r="XD53" s="272"/>
      <c r="XE53" s="272"/>
      <c r="XF53" s="272"/>
      <c r="XG53" s="272"/>
      <c r="XH53" s="272"/>
      <c r="XI53" s="272"/>
      <c r="XJ53" s="272"/>
      <c r="XK53" s="272"/>
      <c r="XL53" s="272"/>
      <c r="XM53" s="272"/>
      <c r="XN53" s="272"/>
      <c r="XO53" s="272"/>
      <c r="XP53" s="272"/>
      <c r="XQ53" s="272"/>
      <c r="XR53" s="272"/>
      <c r="XS53" s="272"/>
      <c r="XT53" s="272"/>
      <c r="XU53" s="272"/>
      <c r="XZ53" s="267"/>
      <c r="YA53" s="267"/>
      <c r="YB53" s="272"/>
      <c r="YC53" s="272"/>
      <c r="YD53" s="272"/>
      <c r="YE53" s="272"/>
      <c r="YF53" s="272"/>
      <c r="YG53" s="272"/>
      <c r="YH53" s="272"/>
      <c r="YI53" s="272"/>
      <c r="YJ53" s="272"/>
      <c r="YK53" s="272"/>
      <c r="YL53" s="272"/>
      <c r="YM53" s="272"/>
      <c r="YN53" s="272"/>
      <c r="YO53" s="272"/>
      <c r="YP53" s="272"/>
      <c r="YQ53" s="272"/>
      <c r="YR53" s="272"/>
      <c r="YS53" s="272"/>
      <c r="YT53" s="272"/>
      <c r="YU53" s="272"/>
      <c r="YV53" s="272"/>
      <c r="YW53" s="272"/>
      <c r="YX53" s="272"/>
      <c r="YY53" s="272"/>
      <c r="YZ53" s="272"/>
      <c r="ZA53" s="272"/>
      <c r="ZB53" s="272"/>
      <c r="ZC53" s="272"/>
      <c r="ZD53" s="272"/>
      <c r="ZE53" s="272"/>
      <c r="ZF53" s="272"/>
      <c r="ZG53" s="272"/>
      <c r="ZH53" s="272"/>
      <c r="ZI53" s="272"/>
      <c r="ZJ53" s="272"/>
      <c r="ZK53" s="272"/>
      <c r="ZL53" s="272"/>
      <c r="ZM53" s="272"/>
      <c r="ZN53" s="272"/>
      <c r="ZO53" s="272"/>
      <c r="ZP53" s="272"/>
      <c r="ZQ53" s="272"/>
      <c r="ZR53" s="272"/>
      <c r="ZS53" s="272"/>
      <c r="ZT53" s="272"/>
      <c r="ZU53" s="272"/>
      <c r="ZV53" s="272"/>
      <c r="ZW53" s="272"/>
      <c r="ZX53" s="272"/>
      <c r="ZY53" s="272"/>
      <c r="ZZ53" s="272"/>
      <c r="AAA53" s="272"/>
      <c r="AAB53" s="272"/>
      <c r="AAG53" s="267"/>
      <c r="AAH53" s="267"/>
      <c r="AAI53" s="272"/>
      <c r="AAJ53" s="272"/>
      <c r="AAK53" s="272"/>
      <c r="AAL53" s="272"/>
      <c r="AAM53" s="272"/>
      <c r="AAN53" s="272"/>
      <c r="AAO53" s="272"/>
      <c r="AAP53" s="272"/>
      <c r="AAQ53" s="272"/>
      <c r="AAR53" s="272"/>
      <c r="AAS53" s="272"/>
      <c r="AAT53" s="272"/>
      <c r="AAU53" s="272"/>
      <c r="AAV53" s="272"/>
      <c r="AAW53" s="272"/>
      <c r="AAX53" s="272"/>
      <c r="AAY53" s="272"/>
      <c r="AAZ53" s="272"/>
      <c r="ABA53" s="272"/>
      <c r="ABB53" s="272"/>
      <c r="ABC53" s="272"/>
      <c r="ABD53" s="272"/>
      <c r="ABE53" s="272"/>
      <c r="ABF53" s="272"/>
      <c r="ABG53" s="272"/>
      <c r="ABH53" s="272"/>
      <c r="ABI53" s="272"/>
      <c r="ABJ53" s="272"/>
      <c r="ABK53" s="272"/>
      <c r="ABL53" s="272"/>
      <c r="ABM53" s="272"/>
      <c r="ABN53" s="272"/>
      <c r="ABO53" s="272"/>
      <c r="ABP53" s="272"/>
      <c r="ABQ53" s="272"/>
      <c r="ABR53" s="272"/>
      <c r="ABS53" s="272"/>
      <c r="ABT53" s="272"/>
      <c r="ABU53" s="272"/>
      <c r="ABV53" s="272"/>
      <c r="ABW53" s="272"/>
      <c r="ABX53" s="272"/>
      <c r="ABY53" s="272"/>
      <c r="ABZ53" s="272"/>
      <c r="ACA53" s="272"/>
      <c r="ACB53" s="272"/>
      <c r="ACC53" s="272"/>
      <c r="ACD53" s="272"/>
      <c r="ACE53" s="272"/>
      <c r="ACF53" s="272"/>
      <c r="ACG53" s="272"/>
      <c r="ACH53" s="272"/>
      <c r="ACI53" s="272"/>
      <c r="ACN53" s="267"/>
      <c r="ACO53" s="267"/>
      <c r="ACP53" s="272"/>
      <c r="ACQ53" s="272"/>
      <c r="ACR53" s="272"/>
      <c r="ACS53" s="272"/>
      <c r="ACT53" s="272"/>
      <c r="ACU53" s="272"/>
      <c r="ACV53" s="272"/>
      <c r="ACW53" s="272"/>
      <c r="ACX53" s="272"/>
      <c r="ACY53" s="272"/>
      <c r="ACZ53" s="272"/>
      <c r="ADA53" s="272"/>
      <c r="ADB53" s="272"/>
      <c r="ADC53" s="272"/>
      <c r="ADD53" s="272"/>
      <c r="ADE53" s="272"/>
      <c r="ADF53" s="272"/>
      <c r="ADG53" s="272"/>
      <c r="ADH53" s="272"/>
      <c r="ADI53" s="272"/>
      <c r="ADJ53" s="272"/>
      <c r="ADK53" s="272"/>
      <c r="ADL53" s="272"/>
      <c r="ADM53" s="272"/>
      <c r="ADN53" s="272"/>
      <c r="ADO53" s="272"/>
      <c r="ADP53" s="272"/>
      <c r="ADQ53" s="272"/>
      <c r="ADR53" s="272"/>
      <c r="ADS53" s="272"/>
      <c r="ADT53" s="272"/>
      <c r="ADU53" s="272"/>
      <c r="ADV53" s="272"/>
      <c r="ADW53" s="272"/>
      <c r="ADX53" s="272"/>
      <c r="ADY53" s="272"/>
      <c r="ADZ53" s="272"/>
      <c r="AEA53" s="272"/>
      <c r="AEB53" s="272"/>
      <c r="AEC53" s="272"/>
      <c r="AED53" s="272"/>
      <c r="AEE53" s="272"/>
      <c r="AEF53" s="272"/>
      <c r="AEG53" s="272"/>
      <c r="AEH53" s="272"/>
      <c r="AEI53" s="272"/>
      <c r="AEJ53" s="272"/>
      <c r="AEK53" s="272"/>
      <c r="AEL53" s="272"/>
      <c r="AEM53" s="272"/>
      <c r="AEN53" s="272"/>
      <c r="AEO53" s="272"/>
      <c r="AEP53" s="272"/>
      <c r="AEU53" s="267"/>
      <c r="AEV53" s="267"/>
      <c r="AEW53" s="272"/>
      <c r="AEX53" s="272"/>
      <c r="AEY53" s="272"/>
      <c r="AEZ53" s="272"/>
      <c r="AFA53" s="272"/>
      <c r="AFB53" s="272"/>
      <c r="AFC53" s="272"/>
      <c r="AFD53" s="272"/>
      <c r="AFE53" s="272"/>
      <c r="AFF53" s="272"/>
      <c r="AFG53" s="272"/>
      <c r="AFH53" s="272"/>
      <c r="AFI53" s="272"/>
      <c r="AFJ53" s="272"/>
      <c r="AFK53" s="272"/>
      <c r="AFL53" s="272"/>
      <c r="AFM53" s="272"/>
      <c r="AFN53" s="272"/>
      <c r="AFO53" s="272"/>
      <c r="AFP53" s="272"/>
      <c r="AFQ53" s="272"/>
      <c r="AFR53" s="272"/>
      <c r="AFS53" s="272"/>
      <c r="AFT53" s="272"/>
      <c r="AFU53" s="272"/>
      <c r="AFV53" s="272"/>
      <c r="AFW53" s="272"/>
      <c r="AFX53" s="272"/>
      <c r="AFY53" s="272"/>
      <c r="AFZ53" s="272"/>
      <c r="AGA53" s="272"/>
      <c r="AGB53" s="272"/>
      <c r="AGC53" s="272"/>
      <c r="AGD53" s="272"/>
      <c r="AGE53" s="272"/>
      <c r="AGF53" s="272"/>
      <c r="AGG53" s="272"/>
      <c r="AGH53" s="272"/>
      <c r="AGI53" s="272"/>
      <c r="AGJ53" s="272"/>
      <c r="AGK53" s="272"/>
      <c r="AGL53" s="272"/>
      <c r="AGM53" s="272"/>
      <c r="AGN53" s="272"/>
      <c r="AGO53" s="272"/>
      <c r="AGP53" s="272"/>
      <c r="AGQ53" s="272"/>
      <c r="AGR53" s="272"/>
      <c r="AGS53" s="272"/>
      <c r="AGT53" s="272"/>
      <c r="AGU53" s="272"/>
      <c r="AGV53" s="272"/>
      <c r="AGW53" s="272"/>
      <c r="AHB53" s="267"/>
      <c r="AHC53" s="267"/>
      <c r="AHD53" s="272"/>
      <c r="AHE53" s="272"/>
      <c r="AHF53" s="272"/>
      <c r="AHG53" s="272"/>
      <c r="AHH53" s="272"/>
      <c r="AHI53" s="272"/>
      <c r="AHJ53" s="272"/>
      <c r="AHK53" s="272"/>
      <c r="AHL53" s="272"/>
      <c r="AHM53" s="272"/>
      <c r="AHN53" s="272"/>
      <c r="AHO53" s="272"/>
      <c r="AHP53" s="272"/>
      <c r="AHQ53" s="272"/>
      <c r="AHR53" s="272"/>
      <c r="AHS53" s="272"/>
      <c r="AHT53" s="272"/>
      <c r="AHU53" s="272"/>
      <c r="AHV53" s="272"/>
      <c r="AHW53" s="272"/>
      <c r="AHX53" s="272"/>
      <c r="AHY53" s="272"/>
      <c r="AHZ53" s="272"/>
      <c r="AIA53" s="272"/>
      <c r="AIB53" s="272"/>
      <c r="AIC53" s="272"/>
      <c r="AID53" s="272"/>
      <c r="AIE53" s="272"/>
      <c r="AIF53" s="272"/>
      <c r="AIG53" s="272"/>
      <c r="AIH53" s="272"/>
      <c r="AII53" s="272"/>
      <c r="AIJ53" s="272"/>
      <c r="AIK53" s="272"/>
      <c r="AIL53" s="272"/>
      <c r="AIM53" s="272"/>
      <c r="AIN53" s="272"/>
      <c r="AIO53" s="272"/>
      <c r="AIP53" s="272"/>
      <c r="AIQ53" s="272"/>
      <c r="AIR53" s="272"/>
      <c r="AIS53" s="272"/>
      <c r="AIT53" s="272"/>
      <c r="AIU53" s="272"/>
      <c r="AIV53" s="272"/>
      <c r="AIW53" s="272"/>
      <c r="AIX53" s="272"/>
      <c r="AIY53" s="272"/>
      <c r="AIZ53" s="272"/>
      <c r="AJA53" s="272"/>
      <c r="AJB53" s="272"/>
      <c r="AJC53" s="272"/>
      <c r="AJD53" s="272"/>
      <c r="AJI53" s="267"/>
      <c r="AJJ53" s="267"/>
      <c r="AJK53" s="272"/>
      <c r="AJL53" s="272"/>
      <c r="AJM53" s="272"/>
      <c r="AJN53" s="272"/>
      <c r="AJO53" s="272"/>
      <c r="AJP53" s="272"/>
      <c r="AJQ53" s="272"/>
      <c r="AJR53" s="272"/>
      <c r="AJS53" s="272"/>
      <c r="AJT53" s="272"/>
      <c r="AJU53" s="272"/>
      <c r="AJV53" s="272"/>
      <c r="AJW53" s="272"/>
      <c r="AJX53" s="272"/>
      <c r="AJY53" s="272"/>
      <c r="AJZ53" s="272"/>
      <c r="AKA53" s="272"/>
      <c r="AKB53" s="272"/>
      <c r="AKC53" s="272"/>
      <c r="AKD53" s="272"/>
      <c r="AKE53" s="272"/>
      <c r="AKF53" s="272"/>
      <c r="AKG53" s="272"/>
      <c r="AKH53" s="272"/>
      <c r="AKI53" s="272"/>
      <c r="AKJ53" s="272"/>
      <c r="AKK53" s="272"/>
      <c r="AKL53" s="272"/>
      <c r="AKM53" s="272"/>
      <c r="AKN53" s="272"/>
      <c r="AKO53" s="272"/>
      <c r="AKP53" s="272"/>
      <c r="AKQ53" s="272"/>
      <c r="AKR53" s="272"/>
      <c r="AKS53" s="272"/>
      <c r="AKT53" s="272"/>
      <c r="AKU53" s="272"/>
      <c r="AKV53" s="272"/>
      <c r="AKW53" s="272"/>
      <c r="AKX53" s="272"/>
      <c r="AKY53" s="272"/>
      <c r="AKZ53" s="272"/>
      <c r="ALA53" s="272"/>
      <c r="ALB53" s="272"/>
      <c r="ALC53" s="272"/>
      <c r="ALD53" s="272"/>
      <c r="ALE53" s="272"/>
      <c r="ALF53" s="272"/>
      <c r="ALG53" s="272"/>
      <c r="ALH53" s="272"/>
      <c r="ALI53" s="272"/>
      <c r="ALJ53" s="272"/>
      <c r="ALK53" s="272"/>
      <c r="ALP53" s="267"/>
      <c r="ALQ53" s="267"/>
      <c r="ALR53" s="272"/>
      <c r="ALS53" s="272"/>
      <c r="ALT53" s="272"/>
      <c r="ALU53" s="272"/>
      <c r="ALV53" s="272"/>
      <c r="ALW53" s="272"/>
      <c r="ALX53" s="272"/>
      <c r="ALY53" s="272"/>
      <c r="ALZ53" s="272"/>
      <c r="AMA53" s="272"/>
      <c r="AMB53" s="272"/>
      <c r="AMC53" s="272"/>
      <c r="AMD53" s="272"/>
      <c r="AME53" s="272"/>
      <c r="AMF53" s="272"/>
      <c r="AMG53" s="272"/>
      <c r="AMH53" s="272"/>
      <c r="AMI53" s="272"/>
      <c r="AMJ53" s="272"/>
      <c r="AMK53" s="272"/>
      <c r="AML53" s="272"/>
      <c r="AMM53" s="272"/>
      <c r="AMN53" s="272"/>
      <c r="AMO53" s="272"/>
      <c r="AMP53" s="272"/>
      <c r="AMQ53" s="272"/>
      <c r="AMR53" s="272"/>
      <c r="AMS53" s="272"/>
      <c r="AMT53" s="272"/>
      <c r="AMU53" s="272"/>
      <c r="AMV53" s="272"/>
      <c r="AMW53" s="272"/>
      <c r="AMX53" s="272"/>
      <c r="AMY53" s="272"/>
      <c r="AMZ53" s="272"/>
      <c r="ANA53" s="272"/>
      <c r="ANB53" s="272"/>
      <c r="ANC53" s="272"/>
      <c r="AND53" s="272"/>
      <c r="ANE53" s="272"/>
      <c r="ANF53" s="272"/>
      <c r="ANG53" s="272"/>
      <c r="ANH53" s="272"/>
      <c r="ANI53" s="272"/>
      <c r="ANJ53" s="272"/>
      <c r="ANK53" s="272"/>
      <c r="ANL53" s="272"/>
      <c r="ANM53" s="272"/>
      <c r="ANN53" s="272"/>
      <c r="ANO53" s="272"/>
      <c r="ANP53" s="272"/>
      <c r="ANQ53" s="272"/>
      <c r="ANR53" s="272"/>
      <c r="ANW53" s="267"/>
      <c r="ANX53" s="267"/>
      <c r="ANY53" s="272"/>
      <c r="ANZ53" s="272"/>
      <c r="AOA53" s="272"/>
      <c r="AOB53" s="272"/>
      <c r="AOC53" s="272"/>
      <c r="AOD53" s="272"/>
      <c r="AOE53" s="272"/>
      <c r="AOF53" s="272"/>
      <c r="AOG53" s="272"/>
      <c r="AOH53" s="272"/>
      <c r="AOI53" s="272"/>
      <c r="AOJ53" s="272"/>
      <c r="AOK53" s="272"/>
      <c r="AOL53" s="272"/>
      <c r="AOM53" s="272"/>
      <c r="AON53" s="272"/>
      <c r="AOO53" s="272"/>
      <c r="AOP53" s="272"/>
      <c r="AOQ53" s="272"/>
      <c r="AOR53" s="272"/>
      <c r="AOS53" s="272"/>
      <c r="AOT53" s="272"/>
      <c r="AOU53" s="272"/>
      <c r="AOV53" s="272"/>
      <c r="AOW53" s="272"/>
      <c r="AOX53" s="272"/>
      <c r="AOY53" s="272"/>
      <c r="AOZ53" s="272"/>
      <c r="APA53" s="272"/>
      <c r="APB53" s="272"/>
      <c r="APC53" s="272"/>
      <c r="APD53" s="272"/>
      <c r="APE53" s="272"/>
      <c r="APF53" s="272"/>
      <c r="APG53" s="272"/>
      <c r="APH53" s="272"/>
      <c r="API53" s="272"/>
      <c r="APJ53" s="272"/>
      <c r="APK53" s="272"/>
      <c r="APL53" s="272"/>
      <c r="APM53" s="272"/>
      <c r="APN53" s="272"/>
      <c r="APO53" s="272"/>
      <c r="APP53" s="272"/>
      <c r="APQ53" s="272"/>
      <c r="APR53" s="272"/>
      <c r="APS53" s="272"/>
      <c r="APT53" s="272"/>
      <c r="APU53" s="272"/>
      <c r="APV53" s="272"/>
      <c r="APW53" s="272"/>
      <c r="APX53" s="272"/>
      <c r="APY53" s="272"/>
      <c r="AQD53" s="267"/>
      <c r="AQE53" s="267"/>
      <c r="AQF53" s="272"/>
      <c r="AQG53" s="272"/>
      <c r="AQH53" s="272"/>
      <c r="AQI53" s="272"/>
      <c r="AQJ53" s="272"/>
      <c r="AQK53" s="272"/>
      <c r="AQL53" s="272"/>
      <c r="AQM53" s="272"/>
      <c r="AQN53" s="272"/>
      <c r="AQO53" s="272"/>
      <c r="AQP53" s="272"/>
      <c r="AQQ53" s="272"/>
      <c r="AQR53" s="272"/>
      <c r="AQS53" s="272"/>
      <c r="AQT53" s="272"/>
      <c r="AQU53" s="272"/>
      <c r="AQV53" s="272"/>
      <c r="AQW53" s="272"/>
      <c r="AQX53" s="272"/>
      <c r="AQY53" s="272"/>
      <c r="AQZ53" s="272"/>
      <c r="ARA53" s="272"/>
      <c r="ARB53" s="272"/>
      <c r="ARC53" s="272"/>
      <c r="ARD53" s="272"/>
      <c r="ARE53" s="272"/>
      <c r="ARF53" s="272"/>
      <c r="ARG53" s="272"/>
      <c r="ARH53" s="272"/>
      <c r="ARI53" s="272"/>
      <c r="ARJ53" s="272"/>
      <c r="ARK53" s="272"/>
      <c r="ARL53" s="272"/>
      <c r="ARM53" s="272"/>
      <c r="ARN53" s="272"/>
      <c r="ARO53" s="272"/>
      <c r="ARP53" s="272"/>
      <c r="ARQ53" s="272"/>
      <c r="ARR53" s="272"/>
      <c r="ARS53" s="272"/>
      <c r="ART53" s="272"/>
      <c r="ARU53" s="272"/>
      <c r="ARV53" s="272"/>
      <c r="ARW53" s="272"/>
      <c r="ARX53" s="272"/>
      <c r="ARY53" s="272"/>
      <c r="ARZ53" s="272"/>
      <c r="ASA53" s="272"/>
      <c r="ASB53" s="272"/>
      <c r="ASC53" s="272"/>
      <c r="ASD53" s="272"/>
      <c r="ASE53" s="272"/>
      <c r="ASF53" s="272"/>
      <c r="ASK53" s="267"/>
      <c r="ASL53" s="267"/>
      <c r="ASM53" s="272"/>
      <c r="ASN53" s="272"/>
      <c r="ASO53" s="272"/>
      <c r="ASP53" s="272"/>
      <c r="ASQ53" s="272"/>
      <c r="ASR53" s="272"/>
      <c r="ASS53" s="272"/>
      <c r="AST53" s="272"/>
      <c r="ASU53" s="272"/>
      <c r="ASV53" s="272"/>
      <c r="ASW53" s="272"/>
      <c r="ASX53" s="272"/>
      <c r="ASY53" s="272"/>
      <c r="ASZ53" s="272"/>
      <c r="ATA53" s="272"/>
      <c r="ATB53" s="272"/>
      <c r="ATC53" s="272"/>
      <c r="ATD53" s="272"/>
      <c r="ATE53" s="272"/>
      <c r="ATF53" s="272"/>
      <c r="ATG53" s="272"/>
      <c r="ATH53" s="272"/>
      <c r="ATI53" s="272"/>
      <c r="ATJ53" s="272"/>
      <c r="ATK53" s="272"/>
      <c r="ATL53" s="272"/>
      <c r="ATM53" s="272"/>
      <c r="ATN53" s="272"/>
      <c r="ATO53" s="272"/>
      <c r="ATP53" s="272"/>
      <c r="ATQ53" s="272"/>
      <c r="ATR53" s="272"/>
      <c r="ATS53" s="272"/>
      <c r="ATT53" s="272"/>
      <c r="ATU53" s="272"/>
      <c r="ATV53" s="272"/>
      <c r="ATW53" s="272"/>
      <c r="ATX53" s="272"/>
      <c r="ATY53" s="272"/>
      <c r="ATZ53" s="272"/>
      <c r="AUA53" s="272"/>
      <c r="AUB53" s="272"/>
      <c r="AUC53" s="272"/>
      <c r="AUD53" s="272"/>
      <c r="AUE53" s="272"/>
      <c r="AUF53" s="272"/>
      <c r="AUG53" s="272"/>
      <c r="AUH53" s="272"/>
      <c r="AUI53" s="272"/>
      <c r="AUJ53" s="272"/>
      <c r="AUK53" s="272"/>
      <c r="AUL53" s="272"/>
      <c r="AUM53" s="272"/>
      <c r="AUR53" s="267"/>
      <c r="AUS53" s="267"/>
      <c r="AUT53" s="272"/>
      <c r="AUU53" s="272"/>
      <c r="AUV53" s="272"/>
      <c r="AUW53" s="272"/>
      <c r="AUX53" s="272"/>
      <c r="AUY53" s="272"/>
      <c r="AUZ53" s="272"/>
      <c r="AVA53" s="272"/>
      <c r="AVB53" s="272"/>
      <c r="AVC53" s="272"/>
      <c r="AVD53" s="272"/>
      <c r="AVE53" s="272"/>
      <c r="AVF53" s="272"/>
      <c r="AVG53" s="272"/>
      <c r="AVH53" s="272"/>
      <c r="AVI53" s="272"/>
      <c r="AVJ53" s="272"/>
      <c r="AVK53" s="272"/>
      <c r="AVL53" s="272"/>
      <c r="AVM53" s="272"/>
      <c r="AVN53" s="272"/>
      <c r="AVO53" s="272"/>
      <c r="AVP53" s="272"/>
      <c r="AVQ53" s="272"/>
      <c r="AVR53" s="272"/>
      <c r="AVS53" s="272"/>
      <c r="AVT53" s="272"/>
      <c r="AVU53" s="272"/>
      <c r="AVV53" s="272"/>
      <c r="AVW53" s="272"/>
      <c r="AVX53" s="272"/>
      <c r="AVY53" s="272"/>
      <c r="AVZ53" s="272"/>
      <c r="AWA53" s="272"/>
      <c r="AWB53" s="272"/>
      <c r="AWC53" s="272"/>
      <c r="AWD53" s="272"/>
      <c r="AWE53" s="272"/>
      <c r="AWF53" s="272"/>
      <c r="AWG53" s="272"/>
      <c r="AWH53" s="272"/>
      <c r="AWI53" s="272"/>
      <c r="AWJ53" s="272"/>
      <c r="AWK53" s="272"/>
      <c r="AWL53" s="272"/>
      <c r="AWM53" s="272"/>
      <c r="AWN53" s="272"/>
      <c r="AWO53" s="272"/>
      <c r="AWP53" s="272"/>
      <c r="AWQ53" s="272"/>
      <c r="AWR53" s="272"/>
      <c r="AWS53" s="272"/>
      <c r="AWT53" s="272"/>
      <c r="AWY53" s="267"/>
      <c r="AWZ53" s="267"/>
      <c r="AXA53" s="272"/>
      <c r="AXB53" s="272"/>
      <c r="AXC53" s="272"/>
      <c r="AXD53" s="272"/>
      <c r="AXE53" s="272"/>
      <c r="AXF53" s="272"/>
      <c r="AXG53" s="272"/>
      <c r="AXH53" s="272"/>
      <c r="AXI53" s="272"/>
      <c r="AXJ53" s="272"/>
      <c r="AXK53" s="272"/>
      <c r="AXL53" s="272"/>
      <c r="AXM53" s="272"/>
      <c r="AXN53" s="272"/>
      <c r="AXO53" s="272"/>
      <c r="AXP53" s="272"/>
      <c r="AXQ53" s="272"/>
      <c r="AXR53" s="272"/>
      <c r="AXS53" s="272"/>
      <c r="AXT53" s="272"/>
      <c r="AXU53" s="272"/>
      <c r="AXV53" s="272"/>
      <c r="AXW53" s="272"/>
      <c r="AXX53" s="272"/>
      <c r="AXY53" s="272"/>
      <c r="AXZ53" s="272"/>
      <c r="AYA53" s="272"/>
      <c r="AYB53" s="272"/>
      <c r="AYC53" s="272"/>
      <c r="AYD53" s="272"/>
      <c r="AYE53" s="272"/>
      <c r="AYF53" s="272"/>
      <c r="AYG53" s="272"/>
      <c r="AYH53" s="272"/>
      <c r="AYI53" s="272"/>
      <c r="AYJ53" s="272"/>
      <c r="AYK53" s="272"/>
      <c r="AYL53" s="272"/>
      <c r="AYM53" s="272"/>
      <c r="AYN53" s="272"/>
      <c r="AYO53" s="272"/>
      <c r="AYP53" s="272"/>
      <c r="AYQ53" s="272"/>
      <c r="AYR53" s="272"/>
      <c r="AYS53" s="272"/>
      <c r="AYT53" s="272"/>
      <c r="AYU53" s="272"/>
      <c r="AYV53" s="272"/>
      <c r="AYW53" s="272"/>
      <c r="AYX53" s="272"/>
      <c r="AYY53" s="272"/>
      <c r="AYZ53" s="272"/>
      <c r="AZA53" s="272"/>
      <c r="AZF53" s="267"/>
      <c r="AZG53" s="267"/>
      <c r="AZH53" s="272"/>
      <c r="AZI53" s="272"/>
      <c r="AZJ53" s="272"/>
      <c r="AZK53" s="272"/>
      <c r="AZL53" s="272"/>
      <c r="AZM53" s="272"/>
      <c r="AZN53" s="272"/>
      <c r="AZO53" s="272"/>
      <c r="AZP53" s="272"/>
      <c r="AZQ53" s="272"/>
      <c r="AZR53" s="272"/>
      <c r="AZS53" s="272"/>
      <c r="AZT53" s="272"/>
      <c r="AZU53" s="272"/>
      <c r="AZV53" s="272"/>
      <c r="AZW53" s="272"/>
      <c r="AZX53" s="272"/>
      <c r="AZY53" s="272"/>
      <c r="AZZ53" s="272"/>
      <c r="BAA53" s="272"/>
      <c r="BAB53" s="272"/>
      <c r="BAC53" s="272"/>
      <c r="BAD53" s="272"/>
      <c r="BAE53" s="272"/>
      <c r="BAF53" s="272"/>
      <c r="BAG53" s="272"/>
      <c r="BAH53" s="272"/>
      <c r="BAI53" s="272"/>
      <c r="BAJ53" s="272"/>
      <c r="BAK53" s="272"/>
      <c r="BAL53" s="272"/>
      <c r="BAM53" s="272"/>
      <c r="BAN53" s="272"/>
      <c r="BAO53" s="272"/>
      <c r="BAP53" s="272"/>
      <c r="BAQ53" s="272"/>
      <c r="BAR53" s="272"/>
      <c r="BAS53" s="272"/>
      <c r="BAT53" s="272"/>
      <c r="BAU53" s="272"/>
      <c r="BAV53" s="272"/>
      <c r="BAW53" s="272"/>
      <c r="BAX53" s="272"/>
      <c r="BAY53" s="272"/>
      <c r="BAZ53" s="272"/>
      <c r="BBA53" s="272"/>
      <c r="BBB53" s="272"/>
      <c r="BBC53" s="272"/>
      <c r="BBD53" s="272"/>
      <c r="BBE53" s="272"/>
      <c r="BBF53" s="272"/>
      <c r="BBG53" s="272"/>
      <c r="BBH53" s="272"/>
      <c r="BBM53" s="267"/>
      <c r="BBN53" s="267"/>
      <c r="BBO53" s="272"/>
      <c r="BBP53" s="272"/>
      <c r="BBQ53" s="272"/>
      <c r="BBR53" s="272"/>
      <c r="BBS53" s="272"/>
      <c r="BBT53" s="272"/>
      <c r="BBU53" s="272"/>
      <c r="BBV53" s="272"/>
      <c r="BBW53" s="272"/>
      <c r="BBX53" s="272"/>
      <c r="BBY53" s="272"/>
      <c r="BBZ53" s="272"/>
      <c r="BCA53" s="272"/>
      <c r="BCB53" s="272"/>
      <c r="BCC53" s="272"/>
      <c r="BCD53" s="272"/>
      <c r="BCE53" s="272"/>
      <c r="BCF53" s="272"/>
      <c r="BCG53" s="272"/>
      <c r="BCH53" s="272"/>
      <c r="BCI53" s="272"/>
      <c r="BCJ53" s="272"/>
      <c r="BCK53" s="272"/>
      <c r="BCL53" s="272"/>
      <c r="BCM53" s="272"/>
      <c r="BCN53" s="272"/>
      <c r="BCO53" s="272"/>
      <c r="BCP53" s="272"/>
      <c r="BCQ53" s="272"/>
      <c r="BCR53" s="272"/>
      <c r="BCS53" s="272"/>
      <c r="BCT53" s="272"/>
      <c r="BCU53" s="272"/>
      <c r="BCV53" s="272"/>
      <c r="BCW53" s="272"/>
      <c r="BCX53" s="272"/>
      <c r="BCY53" s="272"/>
      <c r="BCZ53" s="272"/>
      <c r="BDA53" s="272"/>
      <c r="BDB53" s="272"/>
      <c r="BDC53" s="272"/>
      <c r="BDD53" s="272"/>
      <c r="BDE53" s="272"/>
      <c r="BDF53" s="272"/>
      <c r="BDG53" s="272"/>
      <c r="BDH53" s="272"/>
      <c r="BDI53" s="272"/>
      <c r="BDJ53" s="272"/>
      <c r="BDK53" s="272"/>
      <c r="BDL53" s="272"/>
      <c r="BDM53" s="272"/>
      <c r="BDN53" s="272"/>
      <c r="BDO53" s="272"/>
      <c r="BDT53" s="267"/>
      <c r="BDU53" s="267"/>
      <c r="BDV53" s="272"/>
      <c r="BDW53" s="272"/>
      <c r="BDX53" s="272"/>
      <c r="BDY53" s="272"/>
      <c r="BDZ53" s="272"/>
      <c r="BEA53" s="272"/>
      <c r="BEB53" s="272"/>
      <c r="BEC53" s="272"/>
      <c r="BED53" s="272"/>
      <c r="BEE53" s="272"/>
      <c r="BEF53" s="272"/>
      <c r="BEG53" s="272"/>
      <c r="BEH53" s="272"/>
      <c r="BEI53" s="272"/>
      <c r="BEJ53" s="272"/>
      <c r="BEK53" s="272"/>
      <c r="BEL53" s="272"/>
      <c r="BEM53" s="272"/>
      <c r="BEN53" s="272"/>
      <c r="BEO53" s="272"/>
      <c r="BEP53" s="272"/>
      <c r="BEQ53" s="272"/>
      <c r="BER53" s="272"/>
      <c r="BES53" s="272"/>
      <c r="BET53" s="272"/>
      <c r="BEU53" s="272"/>
      <c r="BEV53" s="272"/>
      <c r="BEW53" s="272"/>
      <c r="BEX53" s="272"/>
      <c r="BEY53" s="272"/>
      <c r="BEZ53" s="272"/>
      <c r="BFA53" s="272"/>
      <c r="BFB53" s="272"/>
      <c r="BFC53" s="272"/>
      <c r="BFD53" s="272"/>
      <c r="BFE53" s="272"/>
      <c r="BFF53" s="272"/>
      <c r="BFG53" s="272"/>
      <c r="BFH53" s="272"/>
      <c r="BFI53" s="272"/>
      <c r="BFJ53" s="272"/>
      <c r="BFK53" s="272"/>
      <c r="BFL53" s="272"/>
      <c r="BFM53" s="272"/>
      <c r="BFN53" s="272"/>
      <c r="BFO53" s="272"/>
      <c r="BFP53" s="272"/>
      <c r="BFQ53" s="272"/>
      <c r="BFR53" s="272"/>
      <c r="BFS53" s="272"/>
      <c r="BFT53" s="272"/>
      <c r="BFU53" s="272"/>
      <c r="BFV53" s="272"/>
      <c r="BGA53" s="267"/>
      <c r="BGB53" s="267"/>
      <c r="BGC53" s="272"/>
      <c r="BGD53" s="272"/>
      <c r="BGE53" s="272"/>
      <c r="BGF53" s="272"/>
      <c r="BGG53" s="272"/>
      <c r="BGH53" s="272"/>
      <c r="BGI53" s="272"/>
      <c r="BGJ53" s="272"/>
      <c r="BGK53" s="272"/>
      <c r="BGL53" s="272"/>
      <c r="BGM53" s="272"/>
      <c r="BGN53" s="272"/>
      <c r="BGO53" s="272"/>
      <c r="BGP53" s="272"/>
      <c r="BGQ53" s="272"/>
      <c r="BGR53" s="272"/>
      <c r="BGS53" s="272"/>
      <c r="BGT53" s="272"/>
      <c r="BGU53" s="272"/>
      <c r="BGV53" s="272"/>
      <c r="BGW53" s="272"/>
      <c r="BGX53" s="272"/>
      <c r="BGY53" s="272"/>
      <c r="BGZ53" s="272"/>
      <c r="BHA53" s="272"/>
      <c r="BHB53" s="272"/>
      <c r="BHC53" s="272"/>
      <c r="BHD53" s="272"/>
      <c r="BHE53" s="272"/>
      <c r="BHF53" s="272"/>
      <c r="BHG53" s="272"/>
      <c r="BHH53" s="272"/>
      <c r="BHI53" s="272"/>
      <c r="BHJ53" s="272"/>
      <c r="BHK53" s="272"/>
      <c r="BHL53" s="272"/>
      <c r="BHM53" s="272"/>
      <c r="BHN53" s="272"/>
      <c r="BHO53" s="272"/>
      <c r="BHP53" s="272"/>
      <c r="BHQ53" s="272"/>
      <c r="BHR53" s="272"/>
      <c r="BHS53" s="272"/>
      <c r="BHT53" s="272"/>
      <c r="BHU53" s="272"/>
      <c r="BHV53" s="272"/>
      <c r="BHW53" s="272"/>
      <c r="BHX53" s="272"/>
      <c r="BHY53" s="272"/>
      <c r="BHZ53" s="272"/>
      <c r="BIA53" s="272"/>
      <c r="BIB53" s="272"/>
      <c r="BIC53" s="272"/>
      <c r="BIH53" s="267"/>
      <c r="BII53" s="267"/>
      <c r="BIJ53" s="272"/>
      <c r="BIK53" s="272"/>
      <c r="BIL53" s="272"/>
      <c r="BIM53" s="272"/>
      <c r="BIN53" s="272"/>
      <c r="BIO53" s="272"/>
      <c r="BIP53" s="272"/>
      <c r="BIQ53" s="272"/>
      <c r="BIR53" s="272"/>
      <c r="BIS53" s="272"/>
      <c r="BIT53" s="272"/>
      <c r="BIU53" s="272"/>
      <c r="BIV53" s="272"/>
      <c r="BIW53" s="272"/>
      <c r="BIX53" s="272"/>
      <c r="BIY53" s="272"/>
      <c r="BIZ53" s="272"/>
      <c r="BJA53" s="272"/>
      <c r="BJB53" s="272"/>
      <c r="BJC53" s="272"/>
      <c r="BJD53" s="272"/>
      <c r="BJE53" s="272"/>
      <c r="BJF53" s="272"/>
      <c r="BJG53" s="272"/>
      <c r="BJH53" s="272"/>
      <c r="BJI53" s="272"/>
      <c r="BJJ53" s="272"/>
      <c r="BJK53" s="272"/>
      <c r="BJL53" s="272"/>
      <c r="BJM53" s="272"/>
      <c r="BJN53" s="272"/>
      <c r="BJO53" s="272"/>
      <c r="BJP53" s="272"/>
      <c r="BJQ53" s="272"/>
      <c r="BJR53" s="272"/>
      <c r="BJS53" s="272"/>
      <c r="BJT53" s="272"/>
      <c r="BJU53" s="272"/>
      <c r="BJV53" s="272"/>
      <c r="BJW53" s="272"/>
      <c r="BJX53" s="272"/>
      <c r="BJY53" s="272"/>
      <c r="BJZ53" s="272"/>
      <c r="BKA53" s="272"/>
      <c r="BKB53" s="272"/>
      <c r="BKC53" s="272"/>
      <c r="BKD53" s="272"/>
      <c r="BKE53" s="272"/>
      <c r="BKF53" s="272"/>
      <c r="BKG53" s="272"/>
      <c r="BKH53" s="272"/>
      <c r="BKI53" s="272"/>
      <c r="BKJ53" s="272"/>
      <c r="BKO53" s="267"/>
      <c r="BKP53" s="267"/>
      <c r="BKQ53" s="272"/>
      <c r="BKR53" s="272"/>
      <c r="BKS53" s="272"/>
      <c r="BKT53" s="272"/>
      <c r="BKU53" s="272"/>
      <c r="BKV53" s="272"/>
      <c r="BKW53" s="272"/>
      <c r="BKX53" s="272"/>
      <c r="BKY53" s="272"/>
      <c r="BKZ53" s="272"/>
      <c r="BLA53" s="272"/>
      <c r="BLB53" s="272"/>
      <c r="BLC53" s="272"/>
      <c r="BLD53" s="272"/>
      <c r="BLE53" s="272"/>
      <c r="BLF53" s="272"/>
      <c r="BLG53" s="272"/>
      <c r="BLH53" s="272"/>
      <c r="BLI53" s="272"/>
      <c r="BLJ53" s="272"/>
      <c r="BLK53" s="272"/>
      <c r="BLL53" s="272"/>
      <c r="BLM53" s="272"/>
      <c r="BLN53" s="272"/>
      <c r="BLO53" s="272"/>
      <c r="BLP53" s="272"/>
      <c r="BLQ53" s="272"/>
      <c r="BLR53" s="272"/>
      <c r="BLS53" s="272"/>
      <c r="BLT53" s="272"/>
      <c r="BLU53" s="272"/>
      <c r="BLV53" s="272"/>
      <c r="BLW53" s="272"/>
      <c r="BLX53" s="272"/>
      <c r="BLY53" s="272"/>
      <c r="BLZ53" s="272"/>
      <c r="BMA53" s="272"/>
      <c r="BMB53" s="272"/>
      <c r="BMC53" s="272"/>
      <c r="BMD53" s="272"/>
      <c r="BME53" s="272"/>
      <c r="BMF53" s="272"/>
      <c r="BMG53" s="272"/>
      <c r="BMH53" s="272"/>
      <c r="BMI53" s="272"/>
      <c r="BMJ53" s="272"/>
      <c r="BMK53" s="272"/>
      <c r="BML53" s="272"/>
      <c r="BMM53" s="272"/>
      <c r="BMN53" s="272"/>
      <c r="BMO53" s="272"/>
      <c r="BMP53" s="272"/>
      <c r="BMQ53" s="272"/>
      <c r="BMV53" s="267"/>
      <c r="BMW53" s="267"/>
      <c r="BMX53" s="272"/>
      <c r="BMY53" s="272"/>
      <c r="BMZ53" s="272"/>
      <c r="BNA53" s="272"/>
      <c r="BNB53" s="272"/>
      <c r="BNC53" s="272"/>
      <c r="BND53" s="272"/>
      <c r="BNE53" s="272"/>
      <c r="BNF53" s="272"/>
      <c r="BNG53" s="272"/>
      <c r="BNH53" s="272"/>
      <c r="BNI53" s="272"/>
      <c r="BNJ53" s="272"/>
      <c r="BNK53" s="272"/>
      <c r="BNL53" s="272"/>
      <c r="BNM53" s="272"/>
      <c r="BNN53" s="272"/>
      <c r="BNO53" s="272"/>
      <c r="BNP53" s="272"/>
      <c r="BNQ53" s="272"/>
      <c r="BNR53" s="272"/>
      <c r="BNS53" s="272"/>
      <c r="BNT53" s="272"/>
      <c r="BNU53" s="272"/>
      <c r="BNV53" s="272"/>
      <c r="BNW53" s="272"/>
      <c r="BNX53" s="272"/>
      <c r="BNY53" s="272"/>
      <c r="BNZ53" s="272"/>
      <c r="BOA53" s="272"/>
      <c r="BOB53" s="272"/>
      <c r="BOC53" s="272"/>
      <c r="BOD53" s="272"/>
      <c r="BOE53" s="272"/>
      <c r="BOF53" s="272"/>
      <c r="BOG53" s="272"/>
      <c r="BOH53" s="272"/>
      <c r="BOI53" s="272"/>
      <c r="BOJ53" s="272"/>
      <c r="BOK53" s="272"/>
      <c r="BOL53" s="272"/>
      <c r="BOM53" s="272"/>
      <c r="BON53" s="272"/>
      <c r="BOO53" s="272"/>
      <c r="BOP53" s="272"/>
      <c r="BOQ53" s="272"/>
      <c r="BOR53" s="272"/>
      <c r="BOS53" s="272"/>
      <c r="BOT53" s="272"/>
      <c r="BOU53" s="272"/>
      <c r="BOV53" s="272"/>
      <c r="BOW53" s="272"/>
      <c r="BOX53" s="272"/>
    </row>
  </sheetData>
  <sheetProtection sheet="1" selectLockedCells="1"/>
  <protectedRanges>
    <protectedRange sqref="BD48:BG50 AX47 AX9:BG9 AM8:BG8 BD1:BG2 AY10:BG12 ASD46:ASJ47 BG4:BG5 BA46:BG47 BA13:BG14 ASG48:ASJ50 BC15:BG45 ASF15:ASJ45 DE9:DN9 DE47 CT8:DN8 DK1:DN2 DF10:DN12 ASJ4:ASJ5 DN4:DN5 DH46:DN47 DH13:DN14 ASD13:ASJ14 DK48:DN50 BD6:BG7 FL9:FU9 FL47 FA8:FU8 FR1:FU2 FM10:FU12 ASG1:ASJ2 FU4:FU5 FO46:FU47 FO13:FU14 ASB10:ASJ12 FR48:FU50 DK6:DN7 HS9:IB9 HS47 HH8:IB8 HY1:IB2 HT10:IB12 ASA9:ASJ9 IB4:IB5 HV46:IB47 HV13:IB14 ARP8:ASJ8 HY48:IB50 FR6:FU7 KF6:KI7 JZ47 JZ9:KI9 JO8:KI8 KF1:KI2 KA10:KI12 KI4:KI5 KC13:KI14 KC46:KI47 KF48:KI50 DJ15:DN45 FQ15:FU45 HX15:IB45 KE15:KI45 ASG6:ASJ7 ASA47 HY6:IB7 MM6:MP7 MG47 MG9:MP9 LV8:MP8 MM1:MP2 MH10:MP12 MP4:MP5 MJ13:MP14 MJ46:MP47 MM48:MP50 ML15:MP45 ALL6:ALO7 ALF47 ALF9:ALO9 OT6:OW7 ON47 ON9:OW9 OC8:OW8 OT1:OW2 OO10:OW12 OW4:OW5 OQ13:OW14 OQ46:OW47 OT48:OW50 OS15:OW45 APW46:AQC47 APZ48:AQC50 APY15:AQC45 RA6:RD7 QU47 QU9:RD9 QJ8:RD8 RA1:RD2 QV10:RD12 RD4:RD5 QX13:RD14 QX46:RD47 RA48:RD50 QZ15:RD45 APU10:AQC12 AQC4:AQC5 APW13:AQC14 TH6:TK7 TB47 TB9:TK9 SQ8:TK8 TH1:TK2 TC10:TK12 TK4:TK5 TE13:TK14 TE46:TK47 TH48:TK50 TG15:TK45 APT9:AQC9 API8:AQC8 APZ1:AQC2 VO6:VR7 VI47 VI9:VR9 UX8:VR8 VO1:VR2 VJ10:VR12 VR4:VR5 VL13:VR14 VL46:VR47 VO48:VR50 VN15:VR45 AKU8:ALO8 APZ6:AQC7 APT47 XV6:XY7 XP47 XP9:XY9 XE8:XY8 XV1:XY2 XQ10:XY12 XY4:XY5 XS13:XY14 XS46:XY47 XV48:XY50 XU15:XY45 ANR15:ANV45 ALL1:ALO2 ALG10:ALO12 AAC6:AAF7 ZW47 ZW9:AAF9 ZL8:AAF8 AAC1:AAF2 ZX10:AAF12 AAF4:AAF5 ZZ13:AAF14 ZZ46:AAF47 AAC48:AAF50 AAB15:AAF45 ANP13:ANV14 ANP46:ANV47 ANS48:ANV50 ACJ6:ACM7 ACD47 ACD9:ACM9 ABS8:ACM8 ACJ1:ACM2 ACE10:ACM12 ACM4:ACM5 ACG13:ACM14 ACG46:ACM47 ACJ48:ACM50 ACI15:ACM45 ANS1:ANV2 ANN10:ANV12 ANV4:ANV5 AEQ6:AET7 AEK47 AEK9:AET9 ADZ8:AET8 AEQ1:AET2 AEL10:AET12 AET4:AET5 AEN13:AET14 AEN46:AET47 AEQ48:AET50 AEP15:AET45 ANM47 ANM9:ANV9 ANB8:ANV8 AGX6:AHA7 AGR47 AGR9:AHA9 AGG8:AHA8 AGX1:AHA2 AGS10:AHA12 AHA4:AHA5 AGU13:AHA14 AGU46:AHA47 AGX48:AHA50 AGW15:AHA45 ALO4:ALO5 ALI13:ALO14 ANS6:ANV7 AJE6:AJH7 AIY47 AIY9:AJH9 AIN8:AJH8 AJE1:AJH2 AIZ10:AJH12 AJH4:AJH5 AJB13:AJH14 AJB46:AJH47 AJE48:AJH50 AJD15:AJH45 ALL48:ALO50 ALK15:ALO45 ALI46:ALO47 AUK46:AUQ47 AUN48:AUQ50 AUM15:AUQ45 AUQ4:AUQ5 AUK13:AUQ14 AUN1:AUQ2 AUI10:AUQ12 AUH9:AUQ9 ATW8:AUQ8 AUN6:AUQ7 AUH47 AWR46:AWX47 AWU48:AWX50 AWT15:AWX45 AWX4:AWX5 AWR13:AWX14 AWU1:AWX2 AWP10:AWX12 AWO9:AWX9 AWD8:AWX8 AWU6:AWX7 AWO47 AYY46:AZE47 AZB48:AZE50 AZA15:AZE45 AZE4:AZE5 AYY13:AZE14 AZB1:AZE2 AYW10:AZE12 AYV9:AZE9 AYK8:AZE8 AZB6:AZE7 AYV47 BBF46:BBL47 BBI48:BBL50 BBH15:BBL45 BBL4:BBL5 BBF13:BBL14 BBI1:BBL2 BBD10:BBL12 BBC9:BBL9 BAR8:BBL8 BBI6:BBL7 BBC47 BDM46:BDS47 BDP48:BDS50 BDO15:BDS45 BDS4:BDS5 BDM13:BDS14 BDP1:BDS2 BDK10:BDS12 BDJ9:BDS9 BCY8:BDS8 BDP6:BDS7 BDJ47 BFT46:BFZ47 BFW48:BFZ50 BFV15:BFZ45 BFZ4:BFZ5 BFT13:BFZ14 BFW1:BFZ2 BFR10:BFZ12 BFQ9:BFZ9 BFF8:BFZ8 BFW6:BFZ7 BFQ47 BIA46:BIG47 BID48:BIG50 BIC15:BIG45 BIG4:BIG5 BIA13:BIG14 BID1:BIG2 BHY10:BIG12 BHX9:BIG9 BHM8:BIG8 BID6:BIG7 BHX47 BKH46:BKN47 BKK48:BKN50 BKJ15:BKN45 BKN4:BKN5 BKH13:BKN14 BKK1:BKN2 BKF10:BKN12 BKE9:BKN9 BJT8:BKN8 BKK6:BKN7 BKE47 BMO46:BMU47 BMR48:BMU50 BMQ15:BMU45 BMU4:BMU5 BMO13:BMU14 BMR1:BMU2 BMM10:BMU12 BML9:BMU9 BMA8:BMU8 BMR6:BMU7 BML47 BOV46:BPB47 BOY48:BPB50 BOX15:BPB45 BPB4:BPB5 BOV13:BPB14 BOY1:BPB2 BOT10:BPB12 BOS9:BPB9 BOH8:BPB8 BOY6:BPB7 BOS47" name="範囲4"/>
    <protectedRange sqref="B16:M45 B15:J15 BJ16:CC45 BJ15:BQ15 BI15:BI45 DQ16:EJ45 DQ15:DX15 DP15:DP45 FX16:GQ45 FX15:GE15 FW15:FW45 IE16:IX45 IE15:IL15 ID15:ID45 Q16:V45 KL16:LE45 KL15:KS15 KK15:KK45 MS16:NL45 MS15:MZ15 MR15:MR45 OZ16:PS45 OZ15:PG15 OY15:OY45 RG16:RZ45 RG15:RN15 RF15:RF45 TN16:UG45 TN15:TU15 TM15:TM45 VU16:WN45 VU15:WB15 VT15:VT45 YB16:YU45 YB15:YI15 YA15:YA45 AAI16:ABB45 AAI15:AAP15 AAH15:AAH45 ACP16:ADI45 ACP15:ACW15 ACO15:ACO45 AEW16:AFP45 AEW15:AFD15 AEV15:AEV45 AHD16:AHW45 AHD15:AHK15 AHC15:AHC45 AJK16:AKD45 AJK15:AJR15 AJJ15:AJJ45 ALR16:AMK45 ALR15:ALY15 ALQ15:ALQ45 ANY16:AOR45 ANY15:AOF15 ANX15:ANX45 AQF16:AQY45 AQF15:AQM15 AQE15:AQE45 ASM16:ATF45 ASM15:AST15 ASL15:ASL45 AUT16:AVM45 AUT15:AVA15 AUS15:AUS45 AXA16:AXT45 AXA15:AXH15 AWZ15:AWZ45 AZH16:BAA45 AZH15:AZO15 AZG15:AZG45 BBO16:BCH45 BBO15:BBV15 BBN15:BBN45 BDV16:BEO45 BDV15:BEC15 BDU15:BDU45 BGC16:BGV45 BGC15:BGJ15 BGB15:BGB45 BIJ16:BJC45 BIJ15:BIQ15 BII15:BII45 BKQ16:BLJ45 BKQ15:BKX15 BKP15:BKP45 BMX16:BNQ45 BMX15:BNE15 BMW15:BMW45" name="２"/>
    <protectedRange sqref="A1:AU2 A4:R5 AA4:AL5 AP4 AV4:AZ5 AR4:AT5 AQ5 C3:AR3 BH1:DB2 BH4:BY5 CH4:CS5 CW4 DC4:DG5 CY4:DA5 CX5 BJ3:CY3 DO1:FI2 DO4:EF5 EO4:EZ5 FD4 FJ4:FN5 FF4:FH5 FE5 DQ3:FF3 FV1:HP2 FV4:GM5 GV4:HG5 HK4 HQ4:HU5 HM4:HO5 HL5 FX3:HM3 IC1:JW2 IC4:IT5 JC4:JN5 JR4 JX4:KB5 JT4:JV5 JS5 IE3:JT3 KJ1:MD2 KJ4:LA5 LJ4:LU5 LY4 ME4:MI5 MA4:MC5 LZ5 KL3:MA3 MQ1:OK2 MQ4:NH5 NQ4:OB5 OF4 OL4:OP5 OH4:OJ5 OG5 MS3:OH3 OX1:QR2 OX4:PO5 PX4:QI5 QM4 QS4:QW5 QO4:QQ5 QN5 OZ3:QO3 RE1:SY2 RE4:RV5 SE4:SP5 ST4 SZ4:TD5 SV4:SX5 SU5 RG3:SV3 TL1:VF2 TL4:UC5 UL4:UW5 VA4 VG4:VK5 VC4:VE5 VB5 TN3:VC3 VS1:XM2 VS4:WJ5 WS4:XD5 XH4 XN4:XR5 XJ4:XL5 XI5 VU3:XJ3 XZ1:ZT2 XZ4:YQ5 YZ4:ZK5 ZO4 ZU4:ZY5 ZQ4:ZS5 ZP5 YB3:ZQ3 AAG1:ACA2 AAG4:AAX5 ABG4:ABR5 ABV4 ACB4:ACF5 ABX4:ABZ5 ABW5 AAI3:ABX3 ACN1:AEH2 ACN4:ADE5 ADN4:ADY5 AEC4 AEI4:AEM5 AEE4:AEG5 AED5 ACP3:AEE3 AEU1:AGO2 AEU4:AFL5 AFU4:AGF5 AGJ4 AGP4:AGT5 AGL4:AGN5 AGK5 AEW3:AGL3 AHB1:AIV2 AHB4:AHS5 AIB4:AIM5 AIQ4 AIW4:AJA5 AIS4:AIU5 AIR5 AHD3:AIS3 AJI1:ALC2 AJI4:AJZ5 AKI4:AKT5 AKX4 ALD4:ALH5 AKZ4:ALB5 AKY5 AJK3:AKZ3 ALP1:ANJ2 ALP4:AMG5 AMP4:ANA5 ANE4 ANK4:ANO5 ANG4:ANI5 ANF5 ALR3:ANG3 ANW1:APQ2 ANW4:AON5 AOW4:APH5 APL4 APR4:APV5 APN4:APP5 APM5 ANY3:APN3 AQD1:ARX2 AQD4:AQU5 ARD4:ARO5 ARS4 ARY4:ASC5 ARU4:ARW5 ART5 AQF3:ARU3 ASK1:AUE2 ASK4:ATB5 ATK4:ATV5 ATZ4 AUF4:AUJ5 AUB4:AUD5 AUA5 ASM3:AUB3 AUR1:AWL2 AUR4:AVI5 AVR4:AWC5 AWG4 AWM4:AWQ5 AWI4:AWK5 AWH5 AUT3:AWI3 AWY1:AYS2 AWY4:AXP5 AXY4:AYJ5 AYN4 AYT4:AYX5 AYP4:AYR5 AYO5 AXA3:AYP3 AZF1:BAZ2 AZF4:AZW5 BAF4:BAQ5 BAU4 BBA4:BBE5 BAW4:BAY5 BAV5 AZH3:BAW3 BBM1:BDG2 BBM4:BCD5 BCM4:BCX5 BDB4 BDH4:BDL5 BDD4:BDF5 BDC5 BBO3:BDD3 BDT1:BFN2 BDT4:BEK5 BET4:BFE5 BFI4 BFO4:BFS5 BFK4:BFM5 BFJ5 BDV3:BFK3 BGA1:BHU2 BGA4:BGR5 BHA4:BHL5 BHP4 BHV4:BHZ5 BHR4:BHT5 BHQ5 BGC3:BHR3 BIH1:BKB2 BIH4:BIY5 BJH4:BJS5 BJW4 BKC4:BKG5 BJY4:BKA5 BJX5 BIJ3:BJY3 BKO1:BMI2 BKO4:BLF5 BLO4:BLZ5 BMD4 BMJ4:BMN5 BMF4:BMH5 BME5 BKQ3:BMF3 BMV1:BOP2 BMV4:BNM5 BNV4:BOG5 BOK4 BOQ4:BOU5 BOM4:BOO5 BOL5 BMX3:BOM3" name="３"/>
    <protectedRange sqref="BD3:BG3 DK3:DN3 FR3:FU3 HY3:IB3 KF3:KI3 MM3:MP3 OT3:OW3 RA3:RD3 TH3:TK3 VO3:VR3 XV3:XY3 AAC3:AAF3 ACJ3:ACM3 AEQ3:AET3 AGX3:AHA3 AJE3:AJH3 ALL3:ALO3 ANS3:ANV3 APZ3:AQC3 ASG3:ASJ3 AUN3:AUQ3 AWU3:AWX3 AZB3:AZE3 BBI3:BBL3 BDP3:BDS3 BFW3:BFZ3 BID3:BIG3 BKK3:BKN3 BMR3:BMU3 BOY3:BPB3" name="範囲4_1_2"/>
    <protectedRange sqref="AS3:AU3 CZ3:DB3 FG3:FI3 HN3:HP3 JU3:JW3 MB3:MD3 OI3:OK3 QP3:QR3 SW3:SY3 VD3:VF3 XK3:XM3 ZR3:ZT3 ABY3:ACA3 AEF3:AEH3 AGM3:AGO3 AIT3:AIV3 ALA3:ALC3 ANH3:ANJ3 APO3:APQ3 ARV3:ARX3 AUC3:AUE3 AWJ3:AWL3 AYQ3:AYS3 BAX3:BAZ3 BDE3:BDG3 BFL3:BFN3 BHS3:BHU3 BJZ3:BKB3 BMG3:BMI3 BON3:BOP3" name="３_1_2"/>
    <protectedRange sqref="A3:B3 BH3:BI3 DO3:DP3 FV3:FW3 IC3:ID3 KJ3:KK3 MQ3:MR3 OX3:OY3 RE3:RF3 TL3:TM3 VS3:VT3 XZ3:YA3 AAG3:AAH3 ACN3:ACO3 AEU3:AEV3 AHB3:AHC3 AJI3:AJJ3 ALP3:ALQ3 ANW3:ANX3 AQD3:AQE3 ASK3:ASL3 AUR3:AUS3 AWY3:AWZ3 AZF3:AZG3 BBM3:BBN3 BDT3:BDU3 BGA3:BGB3 BIH3:BII3 BKO3:BKP3 BMV3:BMW3" name="３_1"/>
    <protectedRange sqref="K15:M15 T15:AB15 AF15:AH15 BR15:BW15 CA15:CI15 CM15:CO15 DY15:ED15 EH15:EP15 ET15:EV15 GF15:GK15 GO15:GW15 HA15:HC15 IM15:IR15 IV15:JD15 JH15:JJ15 KT15:KY15 LC15:LK15 LO15:LQ15 NA15:NF15 NJ15:NR15 NV15:NX15 PH15:PM15 PQ15:PY15 QC15:QE15 RO15:RT15 RX15:SF15 SJ15:SL15 TV15:UA15 UE15:UM15 UQ15:US15 WC15:WH15 WL15:WT15 WX15:WZ15 YJ15:YO15 YS15:ZA15 ZE15:ZG15 AAQ15:AAV15 AAZ15:ABH15 ABL15:ABN15 ACX15:ADC15 ADG15:ADO15 ADS15:ADU15 AFE15:AFJ15 AFN15:AFV15 AFZ15:AGB15 AHL15:AHQ15 AHU15:AIC15 AIG15:AII15 AJS15:AJX15 AKB15:AKJ15 AKN15:AKP15 ALZ15:AME15 AMI15:AMQ15 AMU15:AMW15 AOG15:AOL15 AOP15:AOX15 APB15:APD15 AQN15:AQS15 AQW15:ARE15 ARI15:ARK15 ASU15:ASZ15 ATD15:ATL15 ATP15:ATR15 AVB15:AVG15 AVK15:AVS15 AVW15:AVY15 AXI15:AXN15 AXR15:AXZ15 AYD15:AYF15 AZP15:AZU15 AZY15:BAG15 BAK15:BAM15 BBW15:BCB15 BCF15:BCN15 BCR15:BCT15 BED15:BEI15 BEM15:BEU15 BEY15:BFA15 BGK15:BGP15 BGT15:BHB15 BHF15:BHH15 BIR15:BIW15 BJA15:BJI15 BJM15:BJO15 BKY15:BLD15 BLH15:BLP15 BLT15:BLV15 BNF15:BNK15 BNO15:BNW15 BOA15:BOC15" name="２_1"/>
    <protectedRange sqref="Q15:S15 BX15:BZ15 EE15:EG15 GL15:GN15 IS15:IU15 KZ15:LB15 NG15:NI15 PN15:PP15 RU15:RW15 UB15:UD15 WI15:WK15 YP15:YR15 AAW15:AAY15 ADD15:ADF15 AFK15:AFM15 AHR15:AHT15 AJY15:AKA15 AMF15:AMH15 AOM15:AOO15 AQT15:AQV15 ATA15:ATC15 AVH15:AVJ15 AXO15:AXQ15 AZV15:AZX15 BCC15:BCE15 BEJ15:BEL15 BGQ15:BGS15 BIX15:BIZ15 BLE15:BLG15 BNL15:BNN15" name="２_2"/>
    <protectedRange sqref="AC15:AE15 CJ15:CL15 EQ15:ES15 GX15:GZ15 JE15:JG15 LL15:LN15 NS15:NU15 PZ15:QB15 SG15:SI15 UN15:UP15 WU15:WW15 ZB15:ZD15 ABI15:ABK15 ADP15:ADR15 AFW15:AFY15 AID15:AIF15 AKK15:AKM15 AMR15:AMT15 AOY15:APA15 ARF15:ARH15 ATM15:ATO15 AVT15:AVV15 AYA15:AYC15 BAH15:BAJ15 BCO15:BCQ15 BEV15:BEX15 BHC15:BHE15 BJJ15:BJL15 BLQ15:BLS15 BNX15:BNZ15" name="２_3"/>
    <protectedRange sqref="N15:P45" name="２_4"/>
  </protectedRanges>
  <mergeCells count="19860">
    <mergeCell ref="B4:D5"/>
    <mergeCell ref="E4:AN5"/>
    <mergeCell ref="AP4:AU5"/>
    <mergeCell ref="AV4:AY5"/>
    <mergeCell ref="BA4:BD5"/>
    <mergeCell ref="BE4:BF5"/>
    <mergeCell ref="BG4:BG5"/>
    <mergeCell ref="AI9:AP9"/>
    <mergeCell ref="N16:P16"/>
    <mergeCell ref="Z15:AB15"/>
    <mergeCell ref="AC15:AE15"/>
    <mergeCell ref="AF15:AH15"/>
    <mergeCell ref="BD16:BG16"/>
    <mergeCell ref="AI16:AK16"/>
    <mergeCell ref="AM16:AO16"/>
    <mergeCell ref="AQ16:AS16"/>
    <mergeCell ref="AU16:AW16"/>
    <mergeCell ref="AY16:AZ16"/>
    <mergeCell ref="BA16:BC16"/>
    <mergeCell ref="Q16:S16"/>
    <mergeCell ref="T16:V16"/>
    <mergeCell ref="W16:Y16"/>
    <mergeCell ref="C13:D13"/>
    <mergeCell ref="E13:F13"/>
    <mergeCell ref="G13:H13"/>
    <mergeCell ref="I13:J13"/>
    <mergeCell ref="AI13:AK13"/>
    <mergeCell ref="AM13:AO13"/>
    <mergeCell ref="AU15:AW15"/>
    <mergeCell ref="AY15:AZ15"/>
    <mergeCell ref="BA15:BC15"/>
    <mergeCell ref="A7:BG7"/>
    <mergeCell ref="A8:A12"/>
    <mergeCell ref="B8:B12"/>
    <mergeCell ref="C8:D12"/>
    <mergeCell ref="E8:F12"/>
    <mergeCell ref="G8:H12"/>
    <mergeCell ref="I8:J12"/>
    <mergeCell ref="K8:V8"/>
    <mergeCell ref="W8:AH8"/>
    <mergeCell ref="AI8:AX8"/>
    <mergeCell ref="AY8:BC8"/>
    <mergeCell ref="BD8:BG12"/>
    <mergeCell ref="K9:P9"/>
    <mergeCell ref="Q9:V9"/>
    <mergeCell ref="W9:AB9"/>
    <mergeCell ref="AC9:AH9"/>
    <mergeCell ref="AU10:AW12"/>
    <mergeCell ref="AX10:AX13"/>
    <mergeCell ref="AY10:AZ12"/>
    <mergeCell ref="BA10:BC12"/>
    <mergeCell ref="AQ9:AX9"/>
    <mergeCell ref="AY9:BC9"/>
    <mergeCell ref="AQ13:AS13"/>
    <mergeCell ref="AU13:AW13"/>
    <mergeCell ref="AY13:AZ13"/>
    <mergeCell ref="AC10:AE12"/>
    <mergeCell ref="AF10:AH12"/>
    <mergeCell ref="AI10:AK12"/>
    <mergeCell ref="AL10:AL13"/>
    <mergeCell ref="K10:M12"/>
    <mergeCell ref="N10:P12"/>
    <mergeCell ref="Q10:S12"/>
    <mergeCell ref="T10:V12"/>
    <mergeCell ref="W10:Y12"/>
    <mergeCell ref="Z10:AB12"/>
    <mergeCell ref="AQ10:AS12"/>
    <mergeCell ref="BA13:BC13"/>
    <mergeCell ref="AM10:AO12"/>
    <mergeCell ref="AP10:AP13"/>
    <mergeCell ref="BD13:BG13"/>
    <mergeCell ref="Q18:S18"/>
    <mergeCell ref="T18:V18"/>
    <mergeCell ref="W18:Y18"/>
    <mergeCell ref="C19:D19"/>
    <mergeCell ref="E19:F19"/>
    <mergeCell ref="G19:H19"/>
    <mergeCell ref="I19:J19"/>
    <mergeCell ref="K19:M19"/>
    <mergeCell ref="N19:P19"/>
    <mergeCell ref="Q19:S19"/>
    <mergeCell ref="T19:V19"/>
    <mergeCell ref="W19:Y19"/>
    <mergeCell ref="Z18:AB18"/>
    <mergeCell ref="AC18:AE18"/>
    <mergeCell ref="AF18:AH18"/>
    <mergeCell ref="AU19:AW19"/>
    <mergeCell ref="AY19:AZ19"/>
    <mergeCell ref="BA19:BC19"/>
    <mergeCell ref="BD19:BG19"/>
    <mergeCell ref="C15:D15"/>
    <mergeCell ref="E15:F15"/>
    <mergeCell ref="G15:H15"/>
    <mergeCell ref="I15:J15"/>
    <mergeCell ref="K15:M15"/>
    <mergeCell ref="N15:P15"/>
    <mergeCell ref="Q15:S15"/>
    <mergeCell ref="T15:V15"/>
    <mergeCell ref="W15:Y15"/>
    <mergeCell ref="Z16:AB16"/>
    <mergeCell ref="AC16:AE16"/>
    <mergeCell ref="AF16:AH16"/>
    <mergeCell ref="AU17:AW17"/>
    <mergeCell ref="AY17:AZ17"/>
    <mergeCell ref="BA17:BC17"/>
    <mergeCell ref="BD17:BG17"/>
    <mergeCell ref="C18:D18"/>
    <mergeCell ref="E18:F18"/>
    <mergeCell ref="G18:H18"/>
    <mergeCell ref="I18:J18"/>
    <mergeCell ref="K18:M18"/>
    <mergeCell ref="N18:P18"/>
    <mergeCell ref="Z17:AB17"/>
    <mergeCell ref="AC17:AE17"/>
    <mergeCell ref="AF17:AH17"/>
    <mergeCell ref="AI17:AK17"/>
    <mergeCell ref="AM17:AO17"/>
    <mergeCell ref="AQ17:AS17"/>
    <mergeCell ref="BD18:BG18"/>
    <mergeCell ref="AI18:AK18"/>
    <mergeCell ref="AM18:AO18"/>
    <mergeCell ref="AQ18:AS18"/>
    <mergeCell ref="AU18:AW18"/>
    <mergeCell ref="C17:D17"/>
    <mergeCell ref="E17:F17"/>
    <mergeCell ref="G17:H17"/>
    <mergeCell ref="I17:J17"/>
    <mergeCell ref="K17:M17"/>
    <mergeCell ref="N17:P17"/>
    <mergeCell ref="Q17:S17"/>
    <mergeCell ref="T17:V17"/>
    <mergeCell ref="W17:Y17"/>
    <mergeCell ref="C16:D16"/>
    <mergeCell ref="E16:F16"/>
    <mergeCell ref="G16:H16"/>
    <mergeCell ref="I16:J16"/>
    <mergeCell ref="K16:M16"/>
    <mergeCell ref="C21:D21"/>
    <mergeCell ref="E21:F21"/>
    <mergeCell ref="G21:H21"/>
    <mergeCell ref="I21:J21"/>
    <mergeCell ref="K21:M21"/>
    <mergeCell ref="N21:P21"/>
    <mergeCell ref="Q21:S21"/>
    <mergeCell ref="T21:V21"/>
    <mergeCell ref="BA22:BC22"/>
    <mergeCell ref="Q22:S22"/>
    <mergeCell ref="T22:V22"/>
    <mergeCell ref="W22:Y22"/>
    <mergeCell ref="Z22:AB22"/>
    <mergeCell ref="W21:Y21"/>
    <mergeCell ref="AC19:AE19"/>
    <mergeCell ref="AF19:AH19"/>
    <mergeCell ref="AI19:AK19"/>
    <mergeCell ref="AM19:AO19"/>
    <mergeCell ref="AQ19:AS19"/>
    <mergeCell ref="BD20:BG20"/>
    <mergeCell ref="AI20:AK20"/>
    <mergeCell ref="AM20:AO20"/>
    <mergeCell ref="AQ20:AS20"/>
    <mergeCell ref="AU20:AW20"/>
    <mergeCell ref="AY20:AZ20"/>
    <mergeCell ref="BA20:BC20"/>
    <mergeCell ref="Q20:S20"/>
    <mergeCell ref="T20:V20"/>
    <mergeCell ref="W20:Y20"/>
    <mergeCell ref="Z20:AB20"/>
    <mergeCell ref="AC20:AE20"/>
    <mergeCell ref="AF20:AH20"/>
    <mergeCell ref="AU21:AW21"/>
    <mergeCell ref="AY21:AZ21"/>
    <mergeCell ref="BA21:BC21"/>
    <mergeCell ref="BD21:BG21"/>
    <mergeCell ref="C20:D20"/>
    <mergeCell ref="E20:F20"/>
    <mergeCell ref="G20:H20"/>
    <mergeCell ref="I20:J20"/>
    <mergeCell ref="K20:M20"/>
    <mergeCell ref="N20:P20"/>
    <mergeCell ref="Z19:AB19"/>
    <mergeCell ref="C23:D23"/>
    <mergeCell ref="E23:F23"/>
    <mergeCell ref="G23:H23"/>
    <mergeCell ref="I23:J23"/>
    <mergeCell ref="K23:M23"/>
    <mergeCell ref="N23:P23"/>
    <mergeCell ref="Q23:S23"/>
    <mergeCell ref="T23:V23"/>
    <mergeCell ref="W23:Y23"/>
    <mergeCell ref="AC22:AE22"/>
    <mergeCell ref="AF22:AH22"/>
    <mergeCell ref="AU23:AW23"/>
    <mergeCell ref="AY23:AZ23"/>
    <mergeCell ref="BA23:BC23"/>
    <mergeCell ref="W25:Y25"/>
    <mergeCell ref="BD23:BG23"/>
    <mergeCell ref="C24:D24"/>
    <mergeCell ref="E24:F24"/>
    <mergeCell ref="G24:H24"/>
    <mergeCell ref="I24:J24"/>
    <mergeCell ref="K24:M24"/>
    <mergeCell ref="N24:P24"/>
    <mergeCell ref="Z23:AB23"/>
    <mergeCell ref="AC23:AE23"/>
    <mergeCell ref="AF23:AH23"/>
    <mergeCell ref="AI23:AK23"/>
    <mergeCell ref="AM23:AO23"/>
    <mergeCell ref="AQ23:AS23"/>
    <mergeCell ref="BD24:BG24"/>
    <mergeCell ref="AI24:AK24"/>
    <mergeCell ref="AM24:AO24"/>
    <mergeCell ref="AQ24:AS24"/>
    <mergeCell ref="C22:D22"/>
    <mergeCell ref="E22:F22"/>
    <mergeCell ref="G22:H22"/>
    <mergeCell ref="I22:J22"/>
    <mergeCell ref="K22:M22"/>
    <mergeCell ref="N22:P22"/>
    <mergeCell ref="BD22:BG22"/>
    <mergeCell ref="AI22:AK22"/>
    <mergeCell ref="AM22:AO22"/>
    <mergeCell ref="AQ22:AS22"/>
    <mergeCell ref="AU22:AW22"/>
    <mergeCell ref="AY22:AZ22"/>
    <mergeCell ref="E25:F25"/>
    <mergeCell ref="G25:H25"/>
    <mergeCell ref="I25:J25"/>
    <mergeCell ref="K25:M25"/>
    <mergeCell ref="N25:P25"/>
    <mergeCell ref="Q25:S25"/>
    <mergeCell ref="T25:V25"/>
    <mergeCell ref="BA26:BC26"/>
    <mergeCell ref="Q26:S26"/>
    <mergeCell ref="T26:V26"/>
    <mergeCell ref="W26:Y26"/>
    <mergeCell ref="Z26:AB26"/>
    <mergeCell ref="C27:D27"/>
    <mergeCell ref="E27:F27"/>
    <mergeCell ref="G27:H27"/>
    <mergeCell ref="I27:J27"/>
    <mergeCell ref="K27:M27"/>
    <mergeCell ref="N27:P27"/>
    <mergeCell ref="Q27:S27"/>
    <mergeCell ref="T27:V27"/>
    <mergeCell ref="W27:Y27"/>
    <mergeCell ref="AC26:AE26"/>
    <mergeCell ref="AF26:AH26"/>
    <mergeCell ref="AU27:AW27"/>
    <mergeCell ref="AY27:AZ27"/>
    <mergeCell ref="BA27:BC27"/>
    <mergeCell ref="BD27:BG27"/>
    <mergeCell ref="C28:D28"/>
    <mergeCell ref="AU24:AW24"/>
    <mergeCell ref="AY24:AZ24"/>
    <mergeCell ref="BA24:BC24"/>
    <mergeCell ref="Q24:S24"/>
    <mergeCell ref="T24:V24"/>
    <mergeCell ref="W24:Y24"/>
    <mergeCell ref="Z24:AB24"/>
    <mergeCell ref="AC24:AE24"/>
    <mergeCell ref="AF24:AH24"/>
    <mergeCell ref="AU25:AW25"/>
    <mergeCell ref="AY25:AZ25"/>
    <mergeCell ref="BA25:BC25"/>
    <mergeCell ref="BD25:BG25"/>
    <mergeCell ref="C26:D26"/>
    <mergeCell ref="E26:F26"/>
    <mergeCell ref="G26:H26"/>
    <mergeCell ref="I26:J26"/>
    <mergeCell ref="K26:M26"/>
    <mergeCell ref="N26:P26"/>
    <mergeCell ref="Z25:AB25"/>
    <mergeCell ref="AC25:AE25"/>
    <mergeCell ref="AF25:AH25"/>
    <mergeCell ref="AI25:AK25"/>
    <mergeCell ref="AM25:AO25"/>
    <mergeCell ref="AQ25:AS25"/>
    <mergeCell ref="BD26:BG26"/>
    <mergeCell ref="AI26:AK26"/>
    <mergeCell ref="AM26:AO26"/>
    <mergeCell ref="AQ26:AS26"/>
    <mergeCell ref="AU26:AW26"/>
    <mergeCell ref="AY26:AZ26"/>
    <mergeCell ref="C25:D25"/>
    <mergeCell ref="C29:D29"/>
    <mergeCell ref="E29:F29"/>
    <mergeCell ref="G29:H29"/>
    <mergeCell ref="I29:J29"/>
    <mergeCell ref="K29:M29"/>
    <mergeCell ref="N29:P29"/>
    <mergeCell ref="Q29:S29"/>
    <mergeCell ref="T29:V29"/>
    <mergeCell ref="BA30:BC30"/>
    <mergeCell ref="Q30:S30"/>
    <mergeCell ref="T30:V30"/>
    <mergeCell ref="W30:Y30"/>
    <mergeCell ref="Z30:AB30"/>
    <mergeCell ref="W29:Y29"/>
    <mergeCell ref="E28:F28"/>
    <mergeCell ref="G28:H28"/>
    <mergeCell ref="I28:J28"/>
    <mergeCell ref="K28:M28"/>
    <mergeCell ref="N28:P28"/>
    <mergeCell ref="Z27:AB27"/>
    <mergeCell ref="AC27:AE27"/>
    <mergeCell ref="AF27:AH27"/>
    <mergeCell ref="AI27:AK27"/>
    <mergeCell ref="AM27:AO27"/>
    <mergeCell ref="AQ27:AS27"/>
    <mergeCell ref="BD28:BG28"/>
    <mergeCell ref="AI28:AK28"/>
    <mergeCell ref="AM28:AO28"/>
    <mergeCell ref="AQ28:AS28"/>
    <mergeCell ref="AU28:AW28"/>
    <mergeCell ref="AY28:AZ28"/>
    <mergeCell ref="BA28:BC28"/>
    <mergeCell ref="Q28:S28"/>
    <mergeCell ref="T28:V28"/>
    <mergeCell ref="W28:Y28"/>
    <mergeCell ref="Z28:AB28"/>
    <mergeCell ref="AC28:AE28"/>
    <mergeCell ref="AF28:AH28"/>
    <mergeCell ref="AU29:AW29"/>
    <mergeCell ref="AY29:AZ29"/>
    <mergeCell ref="BA29:BC29"/>
    <mergeCell ref="BD29:BG29"/>
    <mergeCell ref="C31:D31"/>
    <mergeCell ref="E31:F31"/>
    <mergeCell ref="G31:H31"/>
    <mergeCell ref="I31:J31"/>
    <mergeCell ref="K31:M31"/>
    <mergeCell ref="N31:P31"/>
    <mergeCell ref="Q31:S31"/>
    <mergeCell ref="T31:V31"/>
    <mergeCell ref="W31:Y31"/>
    <mergeCell ref="AC30:AE30"/>
    <mergeCell ref="AF30:AH30"/>
    <mergeCell ref="AU31:AW31"/>
    <mergeCell ref="AY31:AZ31"/>
    <mergeCell ref="BA31:BC31"/>
    <mergeCell ref="W33:Y33"/>
    <mergeCell ref="BD31:BG31"/>
    <mergeCell ref="C32:D32"/>
    <mergeCell ref="E32:F32"/>
    <mergeCell ref="G32:H32"/>
    <mergeCell ref="I32:J32"/>
    <mergeCell ref="K32:M32"/>
    <mergeCell ref="N32:P32"/>
    <mergeCell ref="Z31:AB31"/>
    <mergeCell ref="AC31:AE31"/>
    <mergeCell ref="AF31:AH31"/>
    <mergeCell ref="AI31:AK31"/>
    <mergeCell ref="AM31:AO31"/>
    <mergeCell ref="AQ31:AS31"/>
    <mergeCell ref="BD32:BG32"/>
    <mergeCell ref="AI32:AK32"/>
    <mergeCell ref="AM32:AO32"/>
    <mergeCell ref="AQ32:AS32"/>
    <mergeCell ref="C30:D30"/>
    <mergeCell ref="E30:F30"/>
    <mergeCell ref="G30:H30"/>
    <mergeCell ref="I30:J30"/>
    <mergeCell ref="K30:M30"/>
    <mergeCell ref="N30:P30"/>
    <mergeCell ref="BD30:BG30"/>
    <mergeCell ref="AI30:AK30"/>
    <mergeCell ref="AM30:AO30"/>
    <mergeCell ref="AQ30:AS30"/>
    <mergeCell ref="AU30:AW30"/>
    <mergeCell ref="AY30:AZ30"/>
    <mergeCell ref="C35:D35"/>
    <mergeCell ref="E35:F35"/>
    <mergeCell ref="G35:H35"/>
    <mergeCell ref="I35:J35"/>
    <mergeCell ref="K35:M35"/>
    <mergeCell ref="N35:P35"/>
    <mergeCell ref="Q35:S35"/>
    <mergeCell ref="T35:V35"/>
    <mergeCell ref="W35:Y35"/>
    <mergeCell ref="AC34:AE34"/>
    <mergeCell ref="AF34:AH34"/>
    <mergeCell ref="AU35:AW35"/>
    <mergeCell ref="AY35:AZ35"/>
    <mergeCell ref="BA35:BC35"/>
    <mergeCell ref="C33:D33"/>
    <mergeCell ref="C36:D36"/>
    <mergeCell ref="AU32:AW32"/>
    <mergeCell ref="AY32:AZ32"/>
    <mergeCell ref="BA32:BC32"/>
    <mergeCell ref="Q32:S32"/>
    <mergeCell ref="T32:V32"/>
    <mergeCell ref="W32:Y32"/>
    <mergeCell ref="Z32:AB32"/>
    <mergeCell ref="AC32:AE32"/>
    <mergeCell ref="AF32:AH32"/>
    <mergeCell ref="AU33:AW33"/>
    <mergeCell ref="AY33:AZ33"/>
    <mergeCell ref="BA33:BC33"/>
    <mergeCell ref="BD33:BG33"/>
    <mergeCell ref="C34:D34"/>
    <mergeCell ref="E34:F34"/>
    <mergeCell ref="G34:H34"/>
    <mergeCell ref="I34:J34"/>
    <mergeCell ref="K34:M34"/>
    <mergeCell ref="N34:P34"/>
    <mergeCell ref="Z33:AB33"/>
    <mergeCell ref="AC33:AE33"/>
    <mergeCell ref="AF33:AH33"/>
    <mergeCell ref="AI33:AK33"/>
    <mergeCell ref="AM33:AO33"/>
    <mergeCell ref="AQ33:AS33"/>
    <mergeCell ref="BD34:BG34"/>
    <mergeCell ref="AI34:AK34"/>
    <mergeCell ref="AM34:AO34"/>
    <mergeCell ref="AQ34:AS34"/>
    <mergeCell ref="AU34:AW34"/>
    <mergeCell ref="AY34:AZ34"/>
    <mergeCell ref="E36:F36"/>
    <mergeCell ref="G36:H36"/>
    <mergeCell ref="I36:J36"/>
    <mergeCell ref="K36:M36"/>
    <mergeCell ref="N36:P36"/>
    <mergeCell ref="Z35:AB35"/>
    <mergeCell ref="AC35:AE35"/>
    <mergeCell ref="AF35:AH35"/>
    <mergeCell ref="AI35:AK35"/>
    <mergeCell ref="AM35:AO35"/>
    <mergeCell ref="AQ35:AS35"/>
    <mergeCell ref="BD36:BG36"/>
    <mergeCell ref="AI36:AK36"/>
    <mergeCell ref="AM36:AO36"/>
    <mergeCell ref="AQ36:AS36"/>
    <mergeCell ref="AU36:AW36"/>
    <mergeCell ref="AY36:AZ36"/>
    <mergeCell ref="BA36:BC36"/>
    <mergeCell ref="Q36:S36"/>
    <mergeCell ref="T36:V36"/>
    <mergeCell ref="W36:Y36"/>
    <mergeCell ref="Z36:AB36"/>
    <mergeCell ref="AC36:AE36"/>
    <mergeCell ref="AF36:AH36"/>
    <mergeCell ref="BD35:BG35"/>
    <mergeCell ref="E33:F33"/>
    <mergeCell ref="G33:H33"/>
    <mergeCell ref="I33:J33"/>
    <mergeCell ref="K33:M33"/>
    <mergeCell ref="N33:P33"/>
    <mergeCell ref="Q33:S33"/>
    <mergeCell ref="T33:V33"/>
    <mergeCell ref="BA34:BC34"/>
    <mergeCell ref="Q34:S34"/>
    <mergeCell ref="T34:V34"/>
    <mergeCell ref="W34:Y34"/>
    <mergeCell ref="Z34:AB34"/>
    <mergeCell ref="C38:D38"/>
    <mergeCell ref="E38:F38"/>
    <mergeCell ref="G38:H38"/>
    <mergeCell ref="I38:J38"/>
    <mergeCell ref="K38:M38"/>
    <mergeCell ref="N38:P38"/>
    <mergeCell ref="BD39:BG39"/>
    <mergeCell ref="C40:D40"/>
    <mergeCell ref="E40:F40"/>
    <mergeCell ref="G40:H40"/>
    <mergeCell ref="I40:J40"/>
    <mergeCell ref="K40:M40"/>
    <mergeCell ref="N40:P40"/>
    <mergeCell ref="Z39:AB39"/>
    <mergeCell ref="AC39:AE39"/>
    <mergeCell ref="AF39:AH39"/>
    <mergeCell ref="AI39:AK39"/>
    <mergeCell ref="AM39:AO39"/>
    <mergeCell ref="AQ39:AS39"/>
    <mergeCell ref="BD40:BG40"/>
    <mergeCell ref="AI40:AK40"/>
    <mergeCell ref="AM40:AO40"/>
    <mergeCell ref="AQ40:AS40"/>
    <mergeCell ref="Z37:AB37"/>
    <mergeCell ref="AC37:AE37"/>
    <mergeCell ref="AF37:AH37"/>
    <mergeCell ref="AI37:AK37"/>
    <mergeCell ref="AM37:AO37"/>
    <mergeCell ref="AQ37:AS37"/>
    <mergeCell ref="BD38:BG38"/>
    <mergeCell ref="AI38:AK38"/>
    <mergeCell ref="AM38:AO38"/>
    <mergeCell ref="AQ38:AS38"/>
    <mergeCell ref="AU38:AW38"/>
    <mergeCell ref="AY38:AZ38"/>
    <mergeCell ref="C37:D37"/>
    <mergeCell ref="E37:F37"/>
    <mergeCell ref="G37:H37"/>
    <mergeCell ref="I37:J37"/>
    <mergeCell ref="K37:M37"/>
    <mergeCell ref="N37:P37"/>
    <mergeCell ref="Q37:S37"/>
    <mergeCell ref="T37:V37"/>
    <mergeCell ref="BA38:BC38"/>
    <mergeCell ref="Q38:S38"/>
    <mergeCell ref="T38:V38"/>
    <mergeCell ref="W38:Y38"/>
    <mergeCell ref="Z38:AB38"/>
    <mergeCell ref="W37:Y37"/>
    <mergeCell ref="AU37:AW37"/>
    <mergeCell ref="AY37:AZ37"/>
    <mergeCell ref="BA37:BC37"/>
    <mergeCell ref="BD37:BG37"/>
    <mergeCell ref="Q40:S40"/>
    <mergeCell ref="T40:V40"/>
    <mergeCell ref="W40:Y40"/>
    <mergeCell ref="Z40:AB40"/>
    <mergeCell ref="AC40:AE40"/>
    <mergeCell ref="AF40:AH40"/>
    <mergeCell ref="AU41:AW41"/>
    <mergeCell ref="AY41:AZ41"/>
    <mergeCell ref="BA41:BC41"/>
    <mergeCell ref="BD41:BG41"/>
    <mergeCell ref="C42:D42"/>
    <mergeCell ref="E42:F42"/>
    <mergeCell ref="G42:H42"/>
    <mergeCell ref="I42:J42"/>
    <mergeCell ref="K42:M42"/>
    <mergeCell ref="N42:P42"/>
    <mergeCell ref="Z41:AB41"/>
    <mergeCell ref="AC41:AE41"/>
    <mergeCell ref="AF41:AH41"/>
    <mergeCell ref="AI41:AK41"/>
    <mergeCell ref="AM41:AO41"/>
    <mergeCell ref="AQ41:AS41"/>
    <mergeCell ref="BD42:BG42"/>
    <mergeCell ref="AI42:AK42"/>
    <mergeCell ref="AM42:AO42"/>
    <mergeCell ref="AQ42:AS42"/>
    <mergeCell ref="AU42:AW42"/>
    <mergeCell ref="AY42:AZ42"/>
    <mergeCell ref="C41:D41"/>
    <mergeCell ref="C39:D39"/>
    <mergeCell ref="E39:F39"/>
    <mergeCell ref="G39:H39"/>
    <mergeCell ref="I39:J39"/>
    <mergeCell ref="K39:M39"/>
    <mergeCell ref="N39:P39"/>
    <mergeCell ref="Q39:S39"/>
    <mergeCell ref="T39:V39"/>
    <mergeCell ref="W39:Y39"/>
    <mergeCell ref="AU39:AW39"/>
    <mergeCell ref="AY39:AZ39"/>
    <mergeCell ref="BA39:BC39"/>
    <mergeCell ref="W41:Y41"/>
    <mergeCell ref="E44:F44"/>
    <mergeCell ref="G44:H44"/>
    <mergeCell ref="I44:J44"/>
    <mergeCell ref="K44:M44"/>
    <mergeCell ref="N44:P44"/>
    <mergeCell ref="Z43:AB43"/>
    <mergeCell ref="AC43:AE43"/>
    <mergeCell ref="AF43:AH43"/>
    <mergeCell ref="AI43:AK43"/>
    <mergeCell ref="AM43:AO43"/>
    <mergeCell ref="AQ43:AS43"/>
    <mergeCell ref="BD44:BG44"/>
    <mergeCell ref="AI44:AK44"/>
    <mergeCell ref="AM44:AO44"/>
    <mergeCell ref="AQ44:AS44"/>
    <mergeCell ref="AU44:AW44"/>
    <mergeCell ref="C43:D43"/>
    <mergeCell ref="E43:F43"/>
    <mergeCell ref="G43:H43"/>
    <mergeCell ref="I43:J43"/>
    <mergeCell ref="K43:M43"/>
    <mergeCell ref="N43:P43"/>
    <mergeCell ref="E41:F41"/>
    <mergeCell ref="G41:H41"/>
    <mergeCell ref="I41:J41"/>
    <mergeCell ref="K41:M41"/>
    <mergeCell ref="N41:P41"/>
    <mergeCell ref="Q41:S41"/>
    <mergeCell ref="T41:V41"/>
    <mergeCell ref="AY44:AZ44"/>
    <mergeCell ref="BA44:BC44"/>
    <mergeCell ref="Q44:S44"/>
    <mergeCell ref="T44:V44"/>
    <mergeCell ref="W44:Y44"/>
    <mergeCell ref="Z44:AB44"/>
    <mergeCell ref="BA42:BC42"/>
    <mergeCell ref="Q42:S42"/>
    <mergeCell ref="T42:V42"/>
    <mergeCell ref="W42:Y42"/>
    <mergeCell ref="Z42:AB42"/>
    <mergeCell ref="AC42:AE42"/>
    <mergeCell ref="AF42:AH42"/>
    <mergeCell ref="AU43:AW43"/>
    <mergeCell ref="AY43:AZ43"/>
    <mergeCell ref="BA43:BC43"/>
    <mergeCell ref="AC44:AE44"/>
    <mergeCell ref="AF44:AH44"/>
    <mergeCell ref="Q43:S43"/>
    <mergeCell ref="T43:V43"/>
    <mergeCell ref="W43:Y43"/>
    <mergeCell ref="CZ3:DB3"/>
    <mergeCell ref="DC3:DN3"/>
    <mergeCell ref="BI4:BK5"/>
    <mergeCell ref="BL4:CU5"/>
    <mergeCell ref="CW4:DB5"/>
    <mergeCell ref="DC4:DF5"/>
    <mergeCell ref="DH4:DK5"/>
    <mergeCell ref="DL4:DM5"/>
    <mergeCell ref="DN4:DN5"/>
    <mergeCell ref="BL13:BM13"/>
    <mergeCell ref="BN13:BO13"/>
    <mergeCell ref="BP13:BQ13"/>
    <mergeCell ref="CP13:CR13"/>
    <mergeCell ref="CT13:CV13"/>
    <mergeCell ref="CX13:CZ13"/>
    <mergeCell ref="DB13:DD13"/>
    <mergeCell ref="DF13:DG13"/>
    <mergeCell ref="DH13:DJ13"/>
    <mergeCell ref="CX10:CZ12"/>
    <mergeCell ref="BJ15:BK15"/>
    <mergeCell ref="BL15:BM15"/>
    <mergeCell ref="BN15:BO15"/>
    <mergeCell ref="BP15:BQ15"/>
    <mergeCell ref="BR15:BT15"/>
    <mergeCell ref="BU15:BW15"/>
    <mergeCell ref="BX15:BZ15"/>
    <mergeCell ref="CA15:CC15"/>
    <mergeCell ref="CD15:CF15"/>
    <mergeCell ref="CG15:CI15"/>
    <mergeCell ref="CJ15:CL15"/>
    <mergeCell ref="W45:Y45"/>
    <mergeCell ref="BD45:BG45"/>
    <mergeCell ref="AQ45:AS45"/>
    <mergeCell ref="BD43:BG43"/>
    <mergeCell ref="AU40:AW40"/>
    <mergeCell ref="AY40:AZ40"/>
    <mergeCell ref="BA40:BC40"/>
    <mergeCell ref="AC38:AE38"/>
    <mergeCell ref="AF38:AH38"/>
    <mergeCell ref="Z29:AB29"/>
    <mergeCell ref="AC29:AE29"/>
    <mergeCell ref="AF29:AH29"/>
    <mergeCell ref="AI29:AK29"/>
    <mergeCell ref="AM29:AO29"/>
    <mergeCell ref="AQ29:AS29"/>
    <mergeCell ref="Z21:AB21"/>
    <mergeCell ref="AC21:AE21"/>
    <mergeCell ref="AF21:AH21"/>
    <mergeCell ref="AI21:AK21"/>
    <mergeCell ref="AM21:AO21"/>
    <mergeCell ref="AQ21:AS21"/>
    <mergeCell ref="AY18:AZ18"/>
    <mergeCell ref="BA18:BC18"/>
    <mergeCell ref="BD15:BG15"/>
    <mergeCell ref="AI15:AK15"/>
    <mergeCell ref="AM15:AO15"/>
    <mergeCell ref="AQ15:AS15"/>
    <mergeCell ref="AT10:AT13"/>
    <mergeCell ref="AS3:AU3"/>
    <mergeCell ref="AV3:BG3"/>
    <mergeCell ref="CD16:CF16"/>
    <mergeCell ref="BP16:BQ16"/>
    <mergeCell ref="BR16:BT16"/>
    <mergeCell ref="BU16:BW16"/>
    <mergeCell ref="BH7:DN7"/>
    <mergeCell ref="BH8:BH12"/>
    <mergeCell ref="BI8:BI12"/>
    <mergeCell ref="BJ8:BK12"/>
    <mergeCell ref="BL8:BM12"/>
    <mergeCell ref="BN8:BO12"/>
    <mergeCell ref="BP8:BQ12"/>
    <mergeCell ref="BR8:CC8"/>
    <mergeCell ref="CD8:CO8"/>
    <mergeCell ref="CP8:DE8"/>
    <mergeCell ref="DF8:DJ8"/>
    <mergeCell ref="DK8:DN12"/>
    <mergeCell ref="BR9:BW9"/>
    <mergeCell ref="BX9:CC9"/>
    <mergeCell ref="CD9:CI9"/>
    <mergeCell ref="CJ9:CO9"/>
    <mergeCell ref="CP9:CW9"/>
    <mergeCell ref="CX9:DE9"/>
    <mergeCell ref="DF9:DJ9"/>
    <mergeCell ref="BR10:BT12"/>
    <mergeCell ref="BU10:BW12"/>
    <mergeCell ref="BX10:BZ12"/>
    <mergeCell ref="CA10:CC12"/>
    <mergeCell ref="CD10:CF12"/>
    <mergeCell ref="CG10:CI12"/>
    <mergeCell ref="CJ10:CL12"/>
    <mergeCell ref="CM10:CO12"/>
    <mergeCell ref="CP10:CR12"/>
    <mergeCell ref="CS10:CS13"/>
    <mergeCell ref="CT10:CV12"/>
    <mergeCell ref="DK13:DN13"/>
    <mergeCell ref="C50:BG50"/>
    <mergeCell ref="AQ46:AX46"/>
    <mergeCell ref="AY46:AZ46"/>
    <mergeCell ref="BA46:BC46"/>
    <mergeCell ref="BD46:BG46"/>
    <mergeCell ref="A47:J47"/>
    <mergeCell ref="K47:AH47"/>
    <mergeCell ref="AI47:AP47"/>
    <mergeCell ref="AQ47:AX47"/>
    <mergeCell ref="AY47:BG47"/>
    <mergeCell ref="A46:J46"/>
    <mergeCell ref="K46:P46"/>
    <mergeCell ref="Q46:V46"/>
    <mergeCell ref="W46:AB46"/>
    <mergeCell ref="AC46:AH46"/>
    <mergeCell ref="AI46:AP46"/>
    <mergeCell ref="Z45:AB45"/>
    <mergeCell ref="AC45:AE45"/>
    <mergeCell ref="AF45:AH45"/>
    <mergeCell ref="AI45:AK45"/>
    <mergeCell ref="AM45:AO45"/>
    <mergeCell ref="C45:D45"/>
    <mergeCell ref="E45:F45"/>
    <mergeCell ref="G45:H45"/>
    <mergeCell ref="I45:J45"/>
    <mergeCell ref="K45:M45"/>
    <mergeCell ref="N45:P45"/>
    <mergeCell ref="AU45:AW45"/>
    <mergeCell ref="AY45:AZ45"/>
    <mergeCell ref="BA45:BC45"/>
    <mergeCell ref="Q45:S45"/>
    <mergeCell ref="T45:V45"/>
    <mergeCell ref="C44:D44"/>
    <mergeCell ref="BX16:BZ16"/>
    <mergeCell ref="DK17:DN17"/>
    <mergeCell ref="CG16:CI16"/>
    <mergeCell ref="CJ16:CL16"/>
    <mergeCell ref="CM16:CO16"/>
    <mergeCell ref="CP16:CR16"/>
    <mergeCell ref="CT16:CV16"/>
    <mergeCell ref="CX16:CZ16"/>
    <mergeCell ref="DB16:DD16"/>
    <mergeCell ref="DF16:DG16"/>
    <mergeCell ref="DH16:DJ16"/>
    <mergeCell ref="BJ16:BK16"/>
    <mergeCell ref="BL16:BM16"/>
    <mergeCell ref="BN16:BO16"/>
    <mergeCell ref="BL17:BM17"/>
    <mergeCell ref="BJ17:BK17"/>
    <mergeCell ref="DK16:DN16"/>
    <mergeCell ref="CM15:CO15"/>
    <mergeCell ref="CP15:CR15"/>
    <mergeCell ref="CT15:CV15"/>
    <mergeCell ref="CX15:CZ15"/>
    <mergeCell ref="DB15:DD15"/>
    <mergeCell ref="DF15:DG15"/>
    <mergeCell ref="DH15:DJ15"/>
    <mergeCell ref="DK15:DN15"/>
    <mergeCell ref="DA10:DA13"/>
    <mergeCell ref="DB10:DD12"/>
    <mergeCell ref="DE10:DE13"/>
    <mergeCell ref="DF10:DG12"/>
    <mergeCell ref="DH10:DJ12"/>
    <mergeCell ref="BJ13:BK13"/>
    <mergeCell ref="CW10:CW13"/>
    <mergeCell ref="BN17:BO17"/>
    <mergeCell ref="BP17:BQ17"/>
    <mergeCell ref="BR17:BT17"/>
    <mergeCell ref="BU17:BW17"/>
    <mergeCell ref="BX17:BZ17"/>
    <mergeCell ref="CA17:CC17"/>
    <mergeCell ref="CD17:CF17"/>
    <mergeCell ref="CG17:CI17"/>
    <mergeCell ref="CJ17:CL17"/>
    <mergeCell ref="CM17:CO17"/>
    <mergeCell ref="CP17:CR17"/>
    <mergeCell ref="CT17:CV17"/>
    <mergeCell ref="CX17:CZ17"/>
    <mergeCell ref="DB17:DD17"/>
    <mergeCell ref="DF17:DG17"/>
    <mergeCell ref="DH17:DJ17"/>
    <mergeCell ref="CA16:CC16"/>
    <mergeCell ref="DK18:DN18"/>
    <mergeCell ref="BJ19:BK19"/>
    <mergeCell ref="BL19:BM19"/>
    <mergeCell ref="BN19:BO19"/>
    <mergeCell ref="BP19:BQ19"/>
    <mergeCell ref="BR19:BT19"/>
    <mergeCell ref="BU19:BW19"/>
    <mergeCell ref="BX19:BZ19"/>
    <mergeCell ref="CA19:CC19"/>
    <mergeCell ref="CD19:CF19"/>
    <mergeCell ref="CG19:CI19"/>
    <mergeCell ref="CJ19:CL19"/>
    <mergeCell ref="CM19:CO19"/>
    <mergeCell ref="CP19:CR19"/>
    <mergeCell ref="CT19:CV19"/>
    <mergeCell ref="CX19:CZ19"/>
    <mergeCell ref="DB19:DD19"/>
    <mergeCell ref="DF19:DG19"/>
    <mergeCell ref="DH19:DJ19"/>
    <mergeCell ref="DK19:DN19"/>
    <mergeCell ref="CG18:CI18"/>
    <mergeCell ref="CJ18:CL18"/>
    <mergeCell ref="CM18:CO18"/>
    <mergeCell ref="CP18:CR18"/>
    <mergeCell ref="CT18:CV18"/>
    <mergeCell ref="CX18:CZ18"/>
    <mergeCell ref="DB18:DD18"/>
    <mergeCell ref="DF18:DG18"/>
    <mergeCell ref="DH18:DJ18"/>
    <mergeCell ref="BJ18:BK18"/>
    <mergeCell ref="BL18:BM18"/>
    <mergeCell ref="BN18:BO18"/>
    <mergeCell ref="BP18:BQ18"/>
    <mergeCell ref="BR18:BT18"/>
    <mergeCell ref="BU18:BW18"/>
    <mergeCell ref="BX18:BZ18"/>
    <mergeCell ref="CA18:CC18"/>
    <mergeCell ref="CD18:CF18"/>
    <mergeCell ref="DK20:DN20"/>
    <mergeCell ref="BJ21:BK21"/>
    <mergeCell ref="BL21:BM21"/>
    <mergeCell ref="BN21:BO21"/>
    <mergeCell ref="BP21:BQ21"/>
    <mergeCell ref="BR21:BT21"/>
    <mergeCell ref="BU21:BW21"/>
    <mergeCell ref="BX21:BZ21"/>
    <mergeCell ref="CA21:CC21"/>
    <mergeCell ref="CD21:CF21"/>
    <mergeCell ref="CG21:CI21"/>
    <mergeCell ref="CJ21:CL21"/>
    <mergeCell ref="CM21:CO21"/>
    <mergeCell ref="CP21:CR21"/>
    <mergeCell ref="CT21:CV21"/>
    <mergeCell ref="CX21:CZ21"/>
    <mergeCell ref="DB21:DD21"/>
    <mergeCell ref="DF21:DG21"/>
    <mergeCell ref="DH21:DJ21"/>
    <mergeCell ref="DK21:DN21"/>
    <mergeCell ref="CG20:CI20"/>
    <mergeCell ref="CJ20:CL20"/>
    <mergeCell ref="CM20:CO20"/>
    <mergeCell ref="CP20:CR20"/>
    <mergeCell ref="CT20:CV20"/>
    <mergeCell ref="CX20:CZ20"/>
    <mergeCell ref="DB20:DD20"/>
    <mergeCell ref="DF20:DG20"/>
    <mergeCell ref="DH20:DJ20"/>
    <mergeCell ref="BJ20:BK20"/>
    <mergeCell ref="BL20:BM20"/>
    <mergeCell ref="BN20:BO20"/>
    <mergeCell ref="BP20:BQ20"/>
    <mergeCell ref="BR20:BT20"/>
    <mergeCell ref="BU20:BW20"/>
    <mergeCell ref="BX20:BZ20"/>
    <mergeCell ref="CA20:CC20"/>
    <mergeCell ref="CD20:CF20"/>
    <mergeCell ref="DK22:DN22"/>
    <mergeCell ref="BJ23:BK23"/>
    <mergeCell ref="BL23:BM23"/>
    <mergeCell ref="BN23:BO23"/>
    <mergeCell ref="BP23:BQ23"/>
    <mergeCell ref="BR23:BT23"/>
    <mergeCell ref="BU23:BW23"/>
    <mergeCell ref="BX23:BZ23"/>
    <mergeCell ref="CA23:CC23"/>
    <mergeCell ref="CD23:CF23"/>
    <mergeCell ref="CG23:CI23"/>
    <mergeCell ref="CJ23:CL23"/>
    <mergeCell ref="CM23:CO23"/>
    <mergeCell ref="CP23:CR23"/>
    <mergeCell ref="CT23:CV23"/>
    <mergeCell ref="CX23:CZ23"/>
    <mergeCell ref="DB23:DD23"/>
    <mergeCell ref="DF23:DG23"/>
    <mergeCell ref="DH23:DJ23"/>
    <mergeCell ref="DK23:DN23"/>
    <mergeCell ref="CG22:CI22"/>
    <mergeCell ref="CJ22:CL22"/>
    <mergeCell ref="CM22:CO22"/>
    <mergeCell ref="CP22:CR22"/>
    <mergeCell ref="CT22:CV22"/>
    <mergeCell ref="CX22:CZ22"/>
    <mergeCell ref="DB22:DD22"/>
    <mergeCell ref="DF22:DG22"/>
    <mergeCell ref="DH22:DJ22"/>
    <mergeCell ref="BJ22:BK22"/>
    <mergeCell ref="BL22:BM22"/>
    <mergeCell ref="BN22:BO22"/>
    <mergeCell ref="BP22:BQ22"/>
    <mergeCell ref="BR22:BT22"/>
    <mergeCell ref="BU22:BW22"/>
    <mergeCell ref="BX22:BZ22"/>
    <mergeCell ref="CA22:CC22"/>
    <mergeCell ref="CD22:CF22"/>
    <mergeCell ref="DK24:DN24"/>
    <mergeCell ref="BJ25:BK25"/>
    <mergeCell ref="BL25:BM25"/>
    <mergeCell ref="BN25:BO25"/>
    <mergeCell ref="BP25:BQ25"/>
    <mergeCell ref="BR25:BT25"/>
    <mergeCell ref="BU25:BW25"/>
    <mergeCell ref="BX25:BZ25"/>
    <mergeCell ref="CA25:CC25"/>
    <mergeCell ref="CD25:CF25"/>
    <mergeCell ref="CG25:CI25"/>
    <mergeCell ref="CJ25:CL25"/>
    <mergeCell ref="CM25:CO25"/>
    <mergeCell ref="CP25:CR25"/>
    <mergeCell ref="CT25:CV25"/>
    <mergeCell ref="CX25:CZ25"/>
    <mergeCell ref="DB25:DD25"/>
    <mergeCell ref="DF25:DG25"/>
    <mergeCell ref="DH25:DJ25"/>
    <mergeCell ref="DK25:DN25"/>
    <mergeCell ref="CG24:CI24"/>
    <mergeCell ref="CJ24:CL24"/>
    <mergeCell ref="CM24:CO24"/>
    <mergeCell ref="CP24:CR24"/>
    <mergeCell ref="CT24:CV24"/>
    <mergeCell ref="CX24:CZ24"/>
    <mergeCell ref="DB24:DD24"/>
    <mergeCell ref="DF24:DG24"/>
    <mergeCell ref="DH24:DJ24"/>
    <mergeCell ref="BJ24:BK24"/>
    <mergeCell ref="BL24:BM24"/>
    <mergeCell ref="BN24:BO24"/>
    <mergeCell ref="BP24:BQ24"/>
    <mergeCell ref="BR24:BT24"/>
    <mergeCell ref="BU24:BW24"/>
    <mergeCell ref="BX24:BZ24"/>
    <mergeCell ref="CA24:CC24"/>
    <mergeCell ref="CD24:CF24"/>
    <mergeCell ref="DK26:DN26"/>
    <mergeCell ref="BJ27:BK27"/>
    <mergeCell ref="BL27:BM27"/>
    <mergeCell ref="BN27:BO27"/>
    <mergeCell ref="BP27:BQ27"/>
    <mergeCell ref="BR27:BT27"/>
    <mergeCell ref="BU27:BW27"/>
    <mergeCell ref="BX27:BZ27"/>
    <mergeCell ref="CA27:CC27"/>
    <mergeCell ref="CD27:CF27"/>
    <mergeCell ref="CG27:CI27"/>
    <mergeCell ref="CJ27:CL27"/>
    <mergeCell ref="CM27:CO27"/>
    <mergeCell ref="CP27:CR27"/>
    <mergeCell ref="CT27:CV27"/>
    <mergeCell ref="CX27:CZ27"/>
    <mergeCell ref="DB27:DD27"/>
    <mergeCell ref="DF27:DG27"/>
    <mergeCell ref="DH27:DJ27"/>
    <mergeCell ref="DK27:DN27"/>
    <mergeCell ref="CG26:CI26"/>
    <mergeCell ref="CJ26:CL26"/>
    <mergeCell ref="CM26:CO26"/>
    <mergeCell ref="CP26:CR26"/>
    <mergeCell ref="CT26:CV26"/>
    <mergeCell ref="CX26:CZ26"/>
    <mergeCell ref="DB26:DD26"/>
    <mergeCell ref="DF26:DG26"/>
    <mergeCell ref="DH26:DJ26"/>
    <mergeCell ref="BJ26:BK26"/>
    <mergeCell ref="BL26:BM26"/>
    <mergeCell ref="BN26:BO26"/>
    <mergeCell ref="BP26:BQ26"/>
    <mergeCell ref="BR26:BT26"/>
    <mergeCell ref="BU26:BW26"/>
    <mergeCell ref="BX26:BZ26"/>
    <mergeCell ref="CA26:CC26"/>
    <mergeCell ref="CD26:CF26"/>
    <mergeCell ref="DK28:DN28"/>
    <mergeCell ref="BJ29:BK29"/>
    <mergeCell ref="BL29:BM29"/>
    <mergeCell ref="BN29:BO29"/>
    <mergeCell ref="BP29:BQ29"/>
    <mergeCell ref="BR29:BT29"/>
    <mergeCell ref="BU29:BW29"/>
    <mergeCell ref="BX29:BZ29"/>
    <mergeCell ref="CA29:CC29"/>
    <mergeCell ref="CD29:CF29"/>
    <mergeCell ref="CG29:CI29"/>
    <mergeCell ref="CJ29:CL29"/>
    <mergeCell ref="CM29:CO29"/>
    <mergeCell ref="CP29:CR29"/>
    <mergeCell ref="CT29:CV29"/>
    <mergeCell ref="CX29:CZ29"/>
    <mergeCell ref="DB29:DD29"/>
    <mergeCell ref="DF29:DG29"/>
    <mergeCell ref="DH29:DJ29"/>
    <mergeCell ref="DK29:DN29"/>
    <mergeCell ref="CG28:CI28"/>
    <mergeCell ref="CJ28:CL28"/>
    <mergeCell ref="CM28:CO28"/>
    <mergeCell ref="CP28:CR28"/>
    <mergeCell ref="CT28:CV28"/>
    <mergeCell ref="CX28:CZ28"/>
    <mergeCell ref="DB28:DD28"/>
    <mergeCell ref="DF28:DG28"/>
    <mergeCell ref="DH28:DJ28"/>
    <mergeCell ref="BJ28:BK28"/>
    <mergeCell ref="BL28:BM28"/>
    <mergeCell ref="BN28:BO28"/>
    <mergeCell ref="BP28:BQ28"/>
    <mergeCell ref="BR28:BT28"/>
    <mergeCell ref="BU28:BW28"/>
    <mergeCell ref="BX28:BZ28"/>
    <mergeCell ref="CA28:CC28"/>
    <mergeCell ref="CD28:CF28"/>
    <mergeCell ref="DK30:DN30"/>
    <mergeCell ref="BJ31:BK31"/>
    <mergeCell ref="BL31:BM31"/>
    <mergeCell ref="BN31:BO31"/>
    <mergeCell ref="BP31:BQ31"/>
    <mergeCell ref="BR31:BT31"/>
    <mergeCell ref="BU31:BW31"/>
    <mergeCell ref="BX31:BZ31"/>
    <mergeCell ref="CA31:CC31"/>
    <mergeCell ref="CD31:CF31"/>
    <mergeCell ref="CG31:CI31"/>
    <mergeCell ref="CJ31:CL31"/>
    <mergeCell ref="CM31:CO31"/>
    <mergeCell ref="CP31:CR31"/>
    <mergeCell ref="CT31:CV31"/>
    <mergeCell ref="CX31:CZ31"/>
    <mergeCell ref="DB31:DD31"/>
    <mergeCell ref="DF31:DG31"/>
    <mergeCell ref="DH31:DJ31"/>
    <mergeCell ref="DK31:DN31"/>
    <mergeCell ref="CG30:CI30"/>
    <mergeCell ref="CJ30:CL30"/>
    <mergeCell ref="CM30:CO30"/>
    <mergeCell ref="CP30:CR30"/>
    <mergeCell ref="CT30:CV30"/>
    <mergeCell ref="CX30:CZ30"/>
    <mergeCell ref="DB30:DD30"/>
    <mergeCell ref="DF30:DG30"/>
    <mergeCell ref="DH30:DJ30"/>
    <mergeCell ref="BJ30:BK30"/>
    <mergeCell ref="BL30:BM30"/>
    <mergeCell ref="BN30:BO30"/>
    <mergeCell ref="BP30:BQ30"/>
    <mergeCell ref="BR30:BT30"/>
    <mergeCell ref="BU30:BW30"/>
    <mergeCell ref="BX30:BZ30"/>
    <mergeCell ref="CA30:CC30"/>
    <mergeCell ref="CD30:CF30"/>
    <mergeCell ref="DK32:DN32"/>
    <mergeCell ref="BJ33:BK33"/>
    <mergeCell ref="BL33:BM33"/>
    <mergeCell ref="BN33:BO33"/>
    <mergeCell ref="BP33:BQ33"/>
    <mergeCell ref="BR33:BT33"/>
    <mergeCell ref="BU33:BW33"/>
    <mergeCell ref="BX33:BZ33"/>
    <mergeCell ref="CA33:CC33"/>
    <mergeCell ref="CD33:CF33"/>
    <mergeCell ref="CG33:CI33"/>
    <mergeCell ref="CJ33:CL33"/>
    <mergeCell ref="CM33:CO33"/>
    <mergeCell ref="CP33:CR33"/>
    <mergeCell ref="CT33:CV33"/>
    <mergeCell ref="CX33:CZ33"/>
    <mergeCell ref="DB33:DD33"/>
    <mergeCell ref="DF33:DG33"/>
    <mergeCell ref="DH33:DJ33"/>
    <mergeCell ref="DK33:DN33"/>
    <mergeCell ref="CG32:CI32"/>
    <mergeCell ref="CJ32:CL32"/>
    <mergeCell ref="CM32:CO32"/>
    <mergeCell ref="CP32:CR32"/>
    <mergeCell ref="CT32:CV32"/>
    <mergeCell ref="CX32:CZ32"/>
    <mergeCell ref="DB32:DD32"/>
    <mergeCell ref="DF32:DG32"/>
    <mergeCell ref="DH32:DJ32"/>
    <mergeCell ref="BJ32:BK32"/>
    <mergeCell ref="BL32:BM32"/>
    <mergeCell ref="BN32:BO32"/>
    <mergeCell ref="BP32:BQ32"/>
    <mergeCell ref="BR32:BT32"/>
    <mergeCell ref="BU32:BW32"/>
    <mergeCell ref="BX32:BZ32"/>
    <mergeCell ref="CA32:CC32"/>
    <mergeCell ref="CD32:CF32"/>
    <mergeCell ref="DK34:DN34"/>
    <mergeCell ref="BJ35:BK35"/>
    <mergeCell ref="BL35:BM35"/>
    <mergeCell ref="BN35:BO35"/>
    <mergeCell ref="BP35:BQ35"/>
    <mergeCell ref="BR35:BT35"/>
    <mergeCell ref="BU35:BW35"/>
    <mergeCell ref="BX35:BZ35"/>
    <mergeCell ref="CA35:CC35"/>
    <mergeCell ref="CD35:CF35"/>
    <mergeCell ref="CG35:CI35"/>
    <mergeCell ref="CJ35:CL35"/>
    <mergeCell ref="CM35:CO35"/>
    <mergeCell ref="CP35:CR35"/>
    <mergeCell ref="CT35:CV35"/>
    <mergeCell ref="CX35:CZ35"/>
    <mergeCell ref="DB35:DD35"/>
    <mergeCell ref="DF35:DG35"/>
    <mergeCell ref="DH35:DJ35"/>
    <mergeCell ref="DK35:DN35"/>
    <mergeCell ref="CG34:CI34"/>
    <mergeCell ref="CJ34:CL34"/>
    <mergeCell ref="CM34:CO34"/>
    <mergeCell ref="CP34:CR34"/>
    <mergeCell ref="CT34:CV34"/>
    <mergeCell ref="CX34:CZ34"/>
    <mergeCell ref="DB34:DD34"/>
    <mergeCell ref="DF34:DG34"/>
    <mergeCell ref="DH34:DJ34"/>
    <mergeCell ref="BJ34:BK34"/>
    <mergeCell ref="BL34:BM34"/>
    <mergeCell ref="BN34:BO34"/>
    <mergeCell ref="BP34:BQ34"/>
    <mergeCell ref="BR34:BT34"/>
    <mergeCell ref="BU34:BW34"/>
    <mergeCell ref="BX34:BZ34"/>
    <mergeCell ref="CA34:CC34"/>
    <mergeCell ref="CD34:CF34"/>
    <mergeCell ref="DK36:DN36"/>
    <mergeCell ref="BJ37:BK37"/>
    <mergeCell ref="BL37:BM37"/>
    <mergeCell ref="BN37:BO37"/>
    <mergeCell ref="BP37:BQ37"/>
    <mergeCell ref="BR37:BT37"/>
    <mergeCell ref="BU37:BW37"/>
    <mergeCell ref="BX37:BZ37"/>
    <mergeCell ref="CA37:CC37"/>
    <mergeCell ref="CD37:CF37"/>
    <mergeCell ref="CG37:CI37"/>
    <mergeCell ref="CJ37:CL37"/>
    <mergeCell ref="CM37:CO37"/>
    <mergeCell ref="CP37:CR37"/>
    <mergeCell ref="CT37:CV37"/>
    <mergeCell ref="CX37:CZ37"/>
    <mergeCell ref="DB37:DD37"/>
    <mergeCell ref="DF37:DG37"/>
    <mergeCell ref="DH37:DJ37"/>
    <mergeCell ref="DK37:DN37"/>
    <mergeCell ref="CG36:CI36"/>
    <mergeCell ref="CJ36:CL36"/>
    <mergeCell ref="CM36:CO36"/>
    <mergeCell ref="CP36:CR36"/>
    <mergeCell ref="CT36:CV36"/>
    <mergeCell ref="CX36:CZ36"/>
    <mergeCell ref="DB36:DD36"/>
    <mergeCell ref="DF36:DG36"/>
    <mergeCell ref="DH36:DJ36"/>
    <mergeCell ref="BJ36:BK36"/>
    <mergeCell ref="BL36:BM36"/>
    <mergeCell ref="BN36:BO36"/>
    <mergeCell ref="BP36:BQ36"/>
    <mergeCell ref="BR36:BT36"/>
    <mergeCell ref="BU36:BW36"/>
    <mergeCell ref="BX36:BZ36"/>
    <mergeCell ref="CA36:CC36"/>
    <mergeCell ref="CD36:CF36"/>
    <mergeCell ref="DK38:DN38"/>
    <mergeCell ref="BJ39:BK39"/>
    <mergeCell ref="BL39:BM39"/>
    <mergeCell ref="BN39:BO39"/>
    <mergeCell ref="BP39:BQ39"/>
    <mergeCell ref="BR39:BT39"/>
    <mergeCell ref="BU39:BW39"/>
    <mergeCell ref="BX39:BZ39"/>
    <mergeCell ref="CA39:CC39"/>
    <mergeCell ref="CD39:CF39"/>
    <mergeCell ref="CG39:CI39"/>
    <mergeCell ref="CJ39:CL39"/>
    <mergeCell ref="CM39:CO39"/>
    <mergeCell ref="CP39:CR39"/>
    <mergeCell ref="CT39:CV39"/>
    <mergeCell ref="CX39:CZ39"/>
    <mergeCell ref="DB39:DD39"/>
    <mergeCell ref="DF39:DG39"/>
    <mergeCell ref="DH39:DJ39"/>
    <mergeCell ref="DK39:DN39"/>
    <mergeCell ref="CG38:CI38"/>
    <mergeCell ref="CJ38:CL38"/>
    <mergeCell ref="CM38:CO38"/>
    <mergeCell ref="CP38:CR38"/>
    <mergeCell ref="CT38:CV38"/>
    <mergeCell ref="CX38:CZ38"/>
    <mergeCell ref="DB38:DD38"/>
    <mergeCell ref="DF38:DG38"/>
    <mergeCell ref="DH38:DJ38"/>
    <mergeCell ref="BJ38:BK38"/>
    <mergeCell ref="BL38:BM38"/>
    <mergeCell ref="BN38:BO38"/>
    <mergeCell ref="BP38:BQ38"/>
    <mergeCell ref="BR38:BT38"/>
    <mergeCell ref="BU38:BW38"/>
    <mergeCell ref="BX38:BZ38"/>
    <mergeCell ref="CA38:CC38"/>
    <mergeCell ref="CD38:CF38"/>
    <mergeCell ref="DK40:DN40"/>
    <mergeCell ref="BJ41:BK41"/>
    <mergeCell ref="BL41:BM41"/>
    <mergeCell ref="BN41:BO41"/>
    <mergeCell ref="BP41:BQ41"/>
    <mergeCell ref="BR41:BT41"/>
    <mergeCell ref="BU41:BW41"/>
    <mergeCell ref="BX41:BZ41"/>
    <mergeCell ref="CA41:CC41"/>
    <mergeCell ref="CD41:CF41"/>
    <mergeCell ref="CG41:CI41"/>
    <mergeCell ref="CJ41:CL41"/>
    <mergeCell ref="CM41:CO41"/>
    <mergeCell ref="CP41:CR41"/>
    <mergeCell ref="CT41:CV41"/>
    <mergeCell ref="CX41:CZ41"/>
    <mergeCell ref="DB41:DD41"/>
    <mergeCell ref="DF41:DG41"/>
    <mergeCell ref="DH41:DJ41"/>
    <mergeCell ref="DK41:DN41"/>
    <mergeCell ref="CG40:CI40"/>
    <mergeCell ref="CJ40:CL40"/>
    <mergeCell ref="CM40:CO40"/>
    <mergeCell ref="CP40:CR40"/>
    <mergeCell ref="CT40:CV40"/>
    <mergeCell ref="CX40:CZ40"/>
    <mergeCell ref="DB40:DD40"/>
    <mergeCell ref="DF40:DG40"/>
    <mergeCell ref="DH40:DJ40"/>
    <mergeCell ref="BJ40:BK40"/>
    <mergeCell ref="BL40:BM40"/>
    <mergeCell ref="BN40:BO40"/>
    <mergeCell ref="BP40:BQ40"/>
    <mergeCell ref="BR40:BT40"/>
    <mergeCell ref="BU40:BW40"/>
    <mergeCell ref="BX40:BZ40"/>
    <mergeCell ref="CA40:CC40"/>
    <mergeCell ref="CD40:CF40"/>
    <mergeCell ref="CT44:CV44"/>
    <mergeCell ref="CX44:CZ44"/>
    <mergeCell ref="DB44:DD44"/>
    <mergeCell ref="DF44:DG44"/>
    <mergeCell ref="DH44:DJ44"/>
    <mergeCell ref="BJ44:BK44"/>
    <mergeCell ref="BL44:BM44"/>
    <mergeCell ref="BN44:BO44"/>
    <mergeCell ref="BP44:BQ44"/>
    <mergeCell ref="BR44:BT44"/>
    <mergeCell ref="BU44:BW44"/>
    <mergeCell ref="BX44:BZ44"/>
    <mergeCell ref="CA44:CC44"/>
    <mergeCell ref="CD44:CF44"/>
    <mergeCell ref="DK42:DN42"/>
    <mergeCell ref="BJ43:BK43"/>
    <mergeCell ref="BL43:BM43"/>
    <mergeCell ref="BN43:BO43"/>
    <mergeCell ref="BP43:BQ43"/>
    <mergeCell ref="BR43:BT43"/>
    <mergeCell ref="BU43:BW43"/>
    <mergeCell ref="BX43:BZ43"/>
    <mergeCell ref="CA43:CC43"/>
    <mergeCell ref="CD43:CF43"/>
    <mergeCell ref="CG43:CI43"/>
    <mergeCell ref="CJ43:CL43"/>
    <mergeCell ref="CM43:CO43"/>
    <mergeCell ref="CP43:CR43"/>
    <mergeCell ref="CT43:CV43"/>
    <mergeCell ref="CX43:CZ43"/>
    <mergeCell ref="DB43:DD43"/>
    <mergeCell ref="DF43:DG43"/>
    <mergeCell ref="DH43:DJ43"/>
    <mergeCell ref="DK43:DN43"/>
    <mergeCell ref="CG42:CI42"/>
    <mergeCell ref="CJ42:CL42"/>
    <mergeCell ref="CM42:CO42"/>
    <mergeCell ref="CP42:CR42"/>
    <mergeCell ref="CT42:CV42"/>
    <mergeCell ref="CX42:CZ42"/>
    <mergeCell ref="DB42:DD42"/>
    <mergeCell ref="DF42:DG42"/>
    <mergeCell ref="DH42:DJ42"/>
    <mergeCell ref="BJ42:BK42"/>
    <mergeCell ref="BL42:BM42"/>
    <mergeCell ref="BN42:BO42"/>
    <mergeCell ref="BP42:BQ42"/>
    <mergeCell ref="BR42:BT42"/>
    <mergeCell ref="BU42:BW42"/>
    <mergeCell ref="BX42:BZ42"/>
    <mergeCell ref="CA42:CC42"/>
    <mergeCell ref="CD42:CF42"/>
    <mergeCell ref="FJ3:FU3"/>
    <mergeCell ref="DP4:DR5"/>
    <mergeCell ref="DS4:FB5"/>
    <mergeCell ref="FD4:FI5"/>
    <mergeCell ref="FJ4:FM5"/>
    <mergeCell ref="FO4:FR5"/>
    <mergeCell ref="FS4:FT5"/>
    <mergeCell ref="FU4:FU5"/>
    <mergeCell ref="DK46:DN46"/>
    <mergeCell ref="BH47:BQ47"/>
    <mergeCell ref="BR47:CO47"/>
    <mergeCell ref="CP47:CW47"/>
    <mergeCell ref="CX47:DE47"/>
    <mergeCell ref="DF47:DN47"/>
    <mergeCell ref="BJ50:DN50"/>
    <mergeCell ref="FG3:FI3"/>
    <mergeCell ref="DO7:FU7"/>
    <mergeCell ref="DO8:DO12"/>
    <mergeCell ref="DP8:DP12"/>
    <mergeCell ref="DQ8:DR12"/>
    <mergeCell ref="DS8:DT12"/>
    <mergeCell ref="DU8:DV12"/>
    <mergeCell ref="DW8:DX12"/>
    <mergeCell ref="DY8:EJ8"/>
    <mergeCell ref="EK8:EV8"/>
    <mergeCell ref="EW8:FL8"/>
    <mergeCell ref="FM8:FQ8"/>
    <mergeCell ref="FR8:FU12"/>
    <mergeCell ref="DY9:ED9"/>
    <mergeCell ref="EE9:EJ9"/>
    <mergeCell ref="EK9:EP9"/>
    <mergeCell ref="BH46:BQ46"/>
    <mergeCell ref="BR46:BW46"/>
    <mergeCell ref="BX46:CC46"/>
    <mergeCell ref="CD46:CI46"/>
    <mergeCell ref="CJ46:CO46"/>
    <mergeCell ref="CP46:CW46"/>
    <mergeCell ref="CX46:DE46"/>
    <mergeCell ref="DF46:DG46"/>
    <mergeCell ref="DH46:DJ46"/>
    <mergeCell ref="DK44:DN44"/>
    <mergeCell ref="BJ45:BK45"/>
    <mergeCell ref="BL45:BM45"/>
    <mergeCell ref="BN45:BO45"/>
    <mergeCell ref="BP45:BQ45"/>
    <mergeCell ref="BR45:BT45"/>
    <mergeCell ref="BU45:BW45"/>
    <mergeCell ref="BX45:BZ45"/>
    <mergeCell ref="CA45:CC45"/>
    <mergeCell ref="CD45:CF45"/>
    <mergeCell ref="CG45:CI45"/>
    <mergeCell ref="CJ45:CL45"/>
    <mergeCell ref="CM45:CO45"/>
    <mergeCell ref="CP45:CR45"/>
    <mergeCell ref="CT45:CV45"/>
    <mergeCell ref="CX45:CZ45"/>
    <mergeCell ref="DB45:DD45"/>
    <mergeCell ref="DF45:DG45"/>
    <mergeCell ref="DH45:DJ45"/>
    <mergeCell ref="DK45:DN45"/>
    <mergeCell ref="CG44:CI44"/>
    <mergeCell ref="CJ44:CL44"/>
    <mergeCell ref="CM44:CO44"/>
    <mergeCell ref="CP44:CR44"/>
    <mergeCell ref="FR13:FU13"/>
    <mergeCell ref="DQ15:DR15"/>
    <mergeCell ref="DS15:DT15"/>
    <mergeCell ref="DU15:DV15"/>
    <mergeCell ref="DW15:DX15"/>
    <mergeCell ref="DY15:EA15"/>
    <mergeCell ref="EB15:ED15"/>
    <mergeCell ref="EE15:EG15"/>
    <mergeCell ref="EH15:EJ15"/>
    <mergeCell ref="EK15:EM15"/>
    <mergeCell ref="EN15:EP15"/>
    <mergeCell ref="EQ15:ES15"/>
    <mergeCell ref="ET15:EV15"/>
    <mergeCell ref="EW15:EY15"/>
    <mergeCell ref="FA15:FC15"/>
    <mergeCell ref="FE15:FG15"/>
    <mergeCell ref="FI15:FK15"/>
    <mergeCell ref="FM15:FN15"/>
    <mergeCell ref="FO15:FQ15"/>
    <mergeCell ref="FR15:FU15"/>
    <mergeCell ref="DQ13:DR13"/>
    <mergeCell ref="DS13:DT13"/>
    <mergeCell ref="DU13:DV13"/>
    <mergeCell ref="DW13:DX13"/>
    <mergeCell ref="EW13:EY13"/>
    <mergeCell ref="FA13:FC13"/>
    <mergeCell ref="FE13:FG13"/>
    <mergeCell ref="FI13:FK13"/>
    <mergeCell ref="FM13:FN13"/>
    <mergeCell ref="EQ9:EV9"/>
    <mergeCell ref="EW9:FD9"/>
    <mergeCell ref="FE9:FL9"/>
    <mergeCell ref="FM9:FQ9"/>
    <mergeCell ref="DY10:EA12"/>
    <mergeCell ref="EB10:ED12"/>
    <mergeCell ref="EE10:EG12"/>
    <mergeCell ref="EH10:EJ12"/>
    <mergeCell ref="EK10:EM12"/>
    <mergeCell ref="EN10:EP12"/>
    <mergeCell ref="EQ10:ES12"/>
    <mergeCell ref="ET10:EV12"/>
    <mergeCell ref="EW10:EY12"/>
    <mergeCell ref="EZ10:EZ13"/>
    <mergeCell ref="FA10:FC12"/>
    <mergeCell ref="FD10:FD13"/>
    <mergeCell ref="FE10:FG12"/>
    <mergeCell ref="FH10:FH13"/>
    <mergeCell ref="FI10:FK12"/>
    <mergeCell ref="FL10:FL13"/>
    <mergeCell ref="FM10:FN12"/>
    <mergeCell ref="FO10:FQ12"/>
    <mergeCell ref="FO13:FQ13"/>
    <mergeCell ref="FR16:FU16"/>
    <mergeCell ref="DQ17:DR17"/>
    <mergeCell ref="DS17:DT17"/>
    <mergeCell ref="DU17:DV17"/>
    <mergeCell ref="DW17:DX17"/>
    <mergeCell ref="DY17:EA17"/>
    <mergeCell ref="EB17:ED17"/>
    <mergeCell ref="EE17:EG17"/>
    <mergeCell ref="EH17:EJ17"/>
    <mergeCell ref="EK17:EM17"/>
    <mergeCell ref="EN17:EP17"/>
    <mergeCell ref="EQ17:ES17"/>
    <mergeCell ref="ET17:EV17"/>
    <mergeCell ref="EW17:EY17"/>
    <mergeCell ref="FA17:FC17"/>
    <mergeCell ref="FE17:FG17"/>
    <mergeCell ref="FI17:FK17"/>
    <mergeCell ref="FM17:FN17"/>
    <mergeCell ref="FO17:FQ17"/>
    <mergeCell ref="FR17:FU17"/>
    <mergeCell ref="EN16:EP16"/>
    <mergeCell ref="EQ16:ES16"/>
    <mergeCell ref="ET16:EV16"/>
    <mergeCell ref="EW16:EY16"/>
    <mergeCell ref="FA16:FC16"/>
    <mergeCell ref="FE16:FG16"/>
    <mergeCell ref="FI16:FK16"/>
    <mergeCell ref="FM16:FN16"/>
    <mergeCell ref="FO16:FQ16"/>
    <mergeCell ref="DQ16:DR16"/>
    <mergeCell ref="DS16:DT16"/>
    <mergeCell ref="DU16:DV16"/>
    <mergeCell ref="DW16:DX16"/>
    <mergeCell ref="DY16:EA16"/>
    <mergeCell ref="EB16:ED16"/>
    <mergeCell ref="EE16:EG16"/>
    <mergeCell ref="EH16:EJ16"/>
    <mergeCell ref="EK16:EM16"/>
    <mergeCell ref="FR18:FU18"/>
    <mergeCell ref="DQ19:DR19"/>
    <mergeCell ref="DS19:DT19"/>
    <mergeCell ref="DU19:DV19"/>
    <mergeCell ref="DW19:DX19"/>
    <mergeCell ref="DY19:EA19"/>
    <mergeCell ref="EB19:ED19"/>
    <mergeCell ref="EE19:EG19"/>
    <mergeCell ref="EH19:EJ19"/>
    <mergeCell ref="EK19:EM19"/>
    <mergeCell ref="EN19:EP19"/>
    <mergeCell ref="EQ19:ES19"/>
    <mergeCell ref="ET19:EV19"/>
    <mergeCell ref="EW19:EY19"/>
    <mergeCell ref="FA19:FC19"/>
    <mergeCell ref="FE19:FG19"/>
    <mergeCell ref="FI19:FK19"/>
    <mergeCell ref="FM19:FN19"/>
    <mergeCell ref="FO19:FQ19"/>
    <mergeCell ref="FR19:FU19"/>
    <mergeCell ref="EN18:EP18"/>
    <mergeCell ref="EQ18:ES18"/>
    <mergeCell ref="ET18:EV18"/>
    <mergeCell ref="EW18:EY18"/>
    <mergeCell ref="FA18:FC18"/>
    <mergeCell ref="FE18:FG18"/>
    <mergeCell ref="FI18:FK18"/>
    <mergeCell ref="FM18:FN18"/>
    <mergeCell ref="FO18:FQ18"/>
    <mergeCell ref="DQ18:DR18"/>
    <mergeCell ref="DS18:DT18"/>
    <mergeCell ref="DU18:DV18"/>
    <mergeCell ref="DW18:DX18"/>
    <mergeCell ref="DY18:EA18"/>
    <mergeCell ref="EB18:ED18"/>
    <mergeCell ref="EE18:EG18"/>
    <mergeCell ref="EH18:EJ18"/>
    <mergeCell ref="EK18:EM18"/>
    <mergeCell ref="FR20:FU20"/>
    <mergeCell ref="DQ21:DR21"/>
    <mergeCell ref="DS21:DT21"/>
    <mergeCell ref="DU21:DV21"/>
    <mergeCell ref="DW21:DX21"/>
    <mergeCell ref="DY21:EA21"/>
    <mergeCell ref="EB21:ED21"/>
    <mergeCell ref="EE21:EG21"/>
    <mergeCell ref="EH21:EJ21"/>
    <mergeCell ref="EK21:EM21"/>
    <mergeCell ref="EN21:EP21"/>
    <mergeCell ref="EQ21:ES21"/>
    <mergeCell ref="ET21:EV21"/>
    <mergeCell ref="EW21:EY21"/>
    <mergeCell ref="FA21:FC21"/>
    <mergeCell ref="FE21:FG21"/>
    <mergeCell ref="FI21:FK21"/>
    <mergeCell ref="FM21:FN21"/>
    <mergeCell ref="FO21:FQ21"/>
    <mergeCell ref="FR21:FU21"/>
    <mergeCell ref="EN20:EP20"/>
    <mergeCell ref="EQ20:ES20"/>
    <mergeCell ref="ET20:EV20"/>
    <mergeCell ref="EW20:EY20"/>
    <mergeCell ref="FA20:FC20"/>
    <mergeCell ref="FE20:FG20"/>
    <mergeCell ref="FI20:FK20"/>
    <mergeCell ref="FM20:FN20"/>
    <mergeCell ref="FO20:FQ20"/>
    <mergeCell ref="DQ20:DR20"/>
    <mergeCell ref="DS20:DT20"/>
    <mergeCell ref="DU20:DV20"/>
    <mergeCell ref="DW20:DX20"/>
    <mergeCell ref="DY20:EA20"/>
    <mergeCell ref="EB20:ED20"/>
    <mergeCell ref="EE20:EG20"/>
    <mergeCell ref="EH20:EJ20"/>
    <mergeCell ref="EK20:EM20"/>
    <mergeCell ref="FR22:FU22"/>
    <mergeCell ref="DQ23:DR23"/>
    <mergeCell ref="DS23:DT23"/>
    <mergeCell ref="DU23:DV23"/>
    <mergeCell ref="DW23:DX23"/>
    <mergeCell ref="DY23:EA23"/>
    <mergeCell ref="EB23:ED23"/>
    <mergeCell ref="EE23:EG23"/>
    <mergeCell ref="EH23:EJ23"/>
    <mergeCell ref="EK23:EM23"/>
    <mergeCell ref="EN23:EP23"/>
    <mergeCell ref="EQ23:ES23"/>
    <mergeCell ref="ET23:EV23"/>
    <mergeCell ref="EW23:EY23"/>
    <mergeCell ref="FA23:FC23"/>
    <mergeCell ref="FE23:FG23"/>
    <mergeCell ref="FI23:FK23"/>
    <mergeCell ref="FM23:FN23"/>
    <mergeCell ref="FO23:FQ23"/>
    <mergeCell ref="FR23:FU23"/>
    <mergeCell ref="EN22:EP22"/>
    <mergeCell ref="EQ22:ES22"/>
    <mergeCell ref="ET22:EV22"/>
    <mergeCell ref="EW22:EY22"/>
    <mergeCell ref="FA22:FC22"/>
    <mergeCell ref="FE22:FG22"/>
    <mergeCell ref="FI22:FK22"/>
    <mergeCell ref="FM22:FN22"/>
    <mergeCell ref="FO22:FQ22"/>
    <mergeCell ref="DQ22:DR22"/>
    <mergeCell ref="DS22:DT22"/>
    <mergeCell ref="DU22:DV22"/>
    <mergeCell ref="DW22:DX22"/>
    <mergeCell ref="DY22:EA22"/>
    <mergeCell ref="EB22:ED22"/>
    <mergeCell ref="EE22:EG22"/>
    <mergeCell ref="EH22:EJ22"/>
    <mergeCell ref="EK22:EM22"/>
    <mergeCell ref="FR24:FU24"/>
    <mergeCell ref="DQ25:DR25"/>
    <mergeCell ref="DS25:DT25"/>
    <mergeCell ref="DU25:DV25"/>
    <mergeCell ref="DW25:DX25"/>
    <mergeCell ref="DY25:EA25"/>
    <mergeCell ref="EB25:ED25"/>
    <mergeCell ref="EE25:EG25"/>
    <mergeCell ref="EH25:EJ25"/>
    <mergeCell ref="EK25:EM25"/>
    <mergeCell ref="EN25:EP25"/>
    <mergeCell ref="EQ25:ES25"/>
    <mergeCell ref="ET25:EV25"/>
    <mergeCell ref="EW25:EY25"/>
    <mergeCell ref="FA25:FC25"/>
    <mergeCell ref="FE25:FG25"/>
    <mergeCell ref="FI25:FK25"/>
    <mergeCell ref="FM25:FN25"/>
    <mergeCell ref="FO25:FQ25"/>
    <mergeCell ref="FR25:FU25"/>
    <mergeCell ref="EN24:EP24"/>
    <mergeCell ref="EQ24:ES24"/>
    <mergeCell ref="ET24:EV24"/>
    <mergeCell ref="EW24:EY24"/>
    <mergeCell ref="FA24:FC24"/>
    <mergeCell ref="FE24:FG24"/>
    <mergeCell ref="FI24:FK24"/>
    <mergeCell ref="FM24:FN24"/>
    <mergeCell ref="FO24:FQ24"/>
    <mergeCell ref="DQ24:DR24"/>
    <mergeCell ref="DS24:DT24"/>
    <mergeCell ref="DU24:DV24"/>
    <mergeCell ref="DW24:DX24"/>
    <mergeCell ref="DY24:EA24"/>
    <mergeCell ref="EB24:ED24"/>
    <mergeCell ref="EE24:EG24"/>
    <mergeCell ref="EH24:EJ24"/>
    <mergeCell ref="EK24:EM24"/>
    <mergeCell ref="FR26:FU26"/>
    <mergeCell ref="DQ27:DR27"/>
    <mergeCell ref="DS27:DT27"/>
    <mergeCell ref="DU27:DV27"/>
    <mergeCell ref="DW27:DX27"/>
    <mergeCell ref="DY27:EA27"/>
    <mergeCell ref="EB27:ED27"/>
    <mergeCell ref="EE27:EG27"/>
    <mergeCell ref="EH27:EJ27"/>
    <mergeCell ref="EK27:EM27"/>
    <mergeCell ref="EN27:EP27"/>
    <mergeCell ref="EQ27:ES27"/>
    <mergeCell ref="ET27:EV27"/>
    <mergeCell ref="EW27:EY27"/>
    <mergeCell ref="FA27:FC27"/>
    <mergeCell ref="FE27:FG27"/>
    <mergeCell ref="FI27:FK27"/>
    <mergeCell ref="FM27:FN27"/>
    <mergeCell ref="FO27:FQ27"/>
    <mergeCell ref="FR27:FU27"/>
    <mergeCell ref="EN26:EP26"/>
    <mergeCell ref="EQ26:ES26"/>
    <mergeCell ref="ET26:EV26"/>
    <mergeCell ref="EW26:EY26"/>
    <mergeCell ref="FA26:FC26"/>
    <mergeCell ref="FE26:FG26"/>
    <mergeCell ref="FI26:FK26"/>
    <mergeCell ref="FM26:FN26"/>
    <mergeCell ref="FO26:FQ26"/>
    <mergeCell ref="DQ26:DR26"/>
    <mergeCell ref="DS26:DT26"/>
    <mergeCell ref="DU26:DV26"/>
    <mergeCell ref="DW26:DX26"/>
    <mergeCell ref="DY26:EA26"/>
    <mergeCell ref="EB26:ED26"/>
    <mergeCell ref="EE26:EG26"/>
    <mergeCell ref="EH26:EJ26"/>
    <mergeCell ref="EK26:EM26"/>
    <mergeCell ref="FR28:FU28"/>
    <mergeCell ref="DQ29:DR29"/>
    <mergeCell ref="DS29:DT29"/>
    <mergeCell ref="DU29:DV29"/>
    <mergeCell ref="DW29:DX29"/>
    <mergeCell ref="DY29:EA29"/>
    <mergeCell ref="EB29:ED29"/>
    <mergeCell ref="EE29:EG29"/>
    <mergeCell ref="EH29:EJ29"/>
    <mergeCell ref="EK29:EM29"/>
    <mergeCell ref="EN29:EP29"/>
    <mergeCell ref="EQ29:ES29"/>
    <mergeCell ref="ET29:EV29"/>
    <mergeCell ref="EW29:EY29"/>
    <mergeCell ref="FA29:FC29"/>
    <mergeCell ref="FE29:FG29"/>
    <mergeCell ref="FI29:FK29"/>
    <mergeCell ref="FM29:FN29"/>
    <mergeCell ref="FO29:FQ29"/>
    <mergeCell ref="FR29:FU29"/>
    <mergeCell ref="EN28:EP28"/>
    <mergeCell ref="EQ28:ES28"/>
    <mergeCell ref="ET28:EV28"/>
    <mergeCell ref="EW28:EY28"/>
    <mergeCell ref="FA28:FC28"/>
    <mergeCell ref="FE28:FG28"/>
    <mergeCell ref="FI28:FK28"/>
    <mergeCell ref="FM28:FN28"/>
    <mergeCell ref="FO28:FQ28"/>
    <mergeCell ref="DQ28:DR28"/>
    <mergeCell ref="DS28:DT28"/>
    <mergeCell ref="DU28:DV28"/>
    <mergeCell ref="DW28:DX28"/>
    <mergeCell ref="DY28:EA28"/>
    <mergeCell ref="EB28:ED28"/>
    <mergeCell ref="EE28:EG28"/>
    <mergeCell ref="EH28:EJ28"/>
    <mergeCell ref="EK28:EM28"/>
    <mergeCell ref="FR30:FU30"/>
    <mergeCell ref="DQ31:DR31"/>
    <mergeCell ref="DS31:DT31"/>
    <mergeCell ref="DU31:DV31"/>
    <mergeCell ref="DW31:DX31"/>
    <mergeCell ref="DY31:EA31"/>
    <mergeCell ref="EB31:ED31"/>
    <mergeCell ref="EE31:EG31"/>
    <mergeCell ref="EH31:EJ31"/>
    <mergeCell ref="EK31:EM31"/>
    <mergeCell ref="EN31:EP31"/>
    <mergeCell ref="EQ31:ES31"/>
    <mergeCell ref="ET31:EV31"/>
    <mergeCell ref="EW31:EY31"/>
    <mergeCell ref="FA31:FC31"/>
    <mergeCell ref="FE31:FG31"/>
    <mergeCell ref="FI31:FK31"/>
    <mergeCell ref="FM31:FN31"/>
    <mergeCell ref="FO31:FQ31"/>
    <mergeCell ref="FR31:FU31"/>
    <mergeCell ref="EN30:EP30"/>
    <mergeCell ref="EQ30:ES30"/>
    <mergeCell ref="ET30:EV30"/>
    <mergeCell ref="EW30:EY30"/>
    <mergeCell ref="FA30:FC30"/>
    <mergeCell ref="FE30:FG30"/>
    <mergeCell ref="FI30:FK30"/>
    <mergeCell ref="FM30:FN30"/>
    <mergeCell ref="FO30:FQ30"/>
    <mergeCell ref="DQ30:DR30"/>
    <mergeCell ref="DS30:DT30"/>
    <mergeCell ref="DU30:DV30"/>
    <mergeCell ref="DW30:DX30"/>
    <mergeCell ref="DY30:EA30"/>
    <mergeCell ref="EB30:ED30"/>
    <mergeCell ref="EE30:EG30"/>
    <mergeCell ref="EH30:EJ30"/>
    <mergeCell ref="EK30:EM30"/>
    <mergeCell ref="FR32:FU32"/>
    <mergeCell ref="DQ33:DR33"/>
    <mergeCell ref="DS33:DT33"/>
    <mergeCell ref="DU33:DV33"/>
    <mergeCell ref="DW33:DX33"/>
    <mergeCell ref="DY33:EA33"/>
    <mergeCell ref="EB33:ED33"/>
    <mergeCell ref="EE33:EG33"/>
    <mergeCell ref="EH33:EJ33"/>
    <mergeCell ref="EK33:EM33"/>
    <mergeCell ref="EN33:EP33"/>
    <mergeCell ref="EQ33:ES33"/>
    <mergeCell ref="ET33:EV33"/>
    <mergeCell ref="EW33:EY33"/>
    <mergeCell ref="FA33:FC33"/>
    <mergeCell ref="FE33:FG33"/>
    <mergeCell ref="FI33:FK33"/>
    <mergeCell ref="FM33:FN33"/>
    <mergeCell ref="FO33:FQ33"/>
    <mergeCell ref="FR33:FU33"/>
    <mergeCell ref="EN32:EP32"/>
    <mergeCell ref="EQ32:ES32"/>
    <mergeCell ref="ET32:EV32"/>
    <mergeCell ref="EW32:EY32"/>
    <mergeCell ref="FA32:FC32"/>
    <mergeCell ref="FE32:FG32"/>
    <mergeCell ref="FI32:FK32"/>
    <mergeCell ref="FM32:FN32"/>
    <mergeCell ref="FO32:FQ32"/>
    <mergeCell ref="DQ32:DR32"/>
    <mergeCell ref="DS32:DT32"/>
    <mergeCell ref="DU32:DV32"/>
    <mergeCell ref="DW32:DX32"/>
    <mergeCell ref="DY32:EA32"/>
    <mergeCell ref="EB32:ED32"/>
    <mergeCell ref="EE32:EG32"/>
    <mergeCell ref="EH32:EJ32"/>
    <mergeCell ref="EK32:EM32"/>
    <mergeCell ref="FR34:FU34"/>
    <mergeCell ref="DQ35:DR35"/>
    <mergeCell ref="DS35:DT35"/>
    <mergeCell ref="DU35:DV35"/>
    <mergeCell ref="DW35:DX35"/>
    <mergeCell ref="DY35:EA35"/>
    <mergeCell ref="EB35:ED35"/>
    <mergeCell ref="EE35:EG35"/>
    <mergeCell ref="EH35:EJ35"/>
    <mergeCell ref="EK35:EM35"/>
    <mergeCell ref="EN35:EP35"/>
    <mergeCell ref="EQ35:ES35"/>
    <mergeCell ref="ET35:EV35"/>
    <mergeCell ref="EW35:EY35"/>
    <mergeCell ref="FA35:FC35"/>
    <mergeCell ref="FE35:FG35"/>
    <mergeCell ref="FI35:FK35"/>
    <mergeCell ref="FM35:FN35"/>
    <mergeCell ref="FO35:FQ35"/>
    <mergeCell ref="FR35:FU35"/>
    <mergeCell ref="EN34:EP34"/>
    <mergeCell ref="EQ34:ES34"/>
    <mergeCell ref="ET34:EV34"/>
    <mergeCell ref="EW34:EY34"/>
    <mergeCell ref="FA34:FC34"/>
    <mergeCell ref="FE34:FG34"/>
    <mergeCell ref="FI34:FK34"/>
    <mergeCell ref="FM34:FN34"/>
    <mergeCell ref="FO34:FQ34"/>
    <mergeCell ref="DQ34:DR34"/>
    <mergeCell ref="DS34:DT34"/>
    <mergeCell ref="DU34:DV34"/>
    <mergeCell ref="DW34:DX34"/>
    <mergeCell ref="DY34:EA34"/>
    <mergeCell ref="EB34:ED34"/>
    <mergeCell ref="EE34:EG34"/>
    <mergeCell ref="EH34:EJ34"/>
    <mergeCell ref="EK34:EM34"/>
    <mergeCell ref="FR36:FU36"/>
    <mergeCell ref="DQ37:DR37"/>
    <mergeCell ref="DS37:DT37"/>
    <mergeCell ref="DU37:DV37"/>
    <mergeCell ref="DW37:DX37"/>
    <mergeCell ref="DY37:EA37"/>
    <mergeCell ref="EB37:ED37"/>
    <mergeCell ref="EE37:EG37"/>
    <mergeCell ref="EH37:EJ37"/>
    <mergeCell ref="EK37:EM37"/>
    <mergeCell ref="EN37:EP37"/>
    <mergeCell ref="EQ37:ES37"/>
    <mergeCell ref="ET37:EV37"/>
    <mergeCell ref="EW37:EY37"/>
    <mergeCell ref="FA37:FC37"/>
    <mergeCell ref="FE37:FG37"/>
    <mergeCell ref="FI37:FK37"/>
    <mergeCell ref="FM37:FN37"/>
    <mergeCell ref="FO37:FQ37"/>
    <mergeCell ref="FR37:FU37"/>
    <mergeCell ref="EN36:EP36"/>
    <mergeCell ref="EQ36:ES36"/>
    <mergeCell ref="ET36:EV36"/>
    <mergeCell ref="EW36:EY36"/>
    <mergeCell ref="FA36:FC36"/>
    <mergeCell ref="FE36:FG36"/>
    <mergeCell ref="FI36:FK36"/>
    <mergeCell ref="FM36:FN36"/>
    <mergeCell ref="FO36:FQ36"/>
    <mergeCell ref="DQ36:DR36"/>
    <mergeCell ref="DS36:DT36"/>
    <mergeCell ref="DU36:DV36"/>
    <mergeCell ref="DW36:DX36"/>
    <mergeCell ref="DY36:EA36"/>
    <mergeCell ref="EB36:ED36"/>
    <mergeCell ref="EE36:EG36"/>
    <mergeCell ref="EH36:EJ36"/>
    <mergeCell ref="EK36:EM36"/>
    <mergeCell ref="FR38:FU38"/>
    <mergeCell ref="DQ39:DR39"/>
    <mergeCell ref="DS39:DT39"/>
    <mergeCell ref="DU39:DV39"/>
    <mergeCell ref="DW39:DX39"/>
    <mergeCell ref="DY39:EA39"/>
    <mergeCell ref="EB39:ED39"/>
    <mergeCell ref="EE39:EG39"/>
    <mergeCell ref="EH39:EJ39"/>
    <mergeCell ref="EK39:EM39"/>
    <mergeCell ref="EN39:EP39"/>
    <mergeCell ref="EQ39:ES39"/>
    <mergeCell ref="ET39:EV39"/>
    <mergeCell ref="EW39:EY39"/>
    <mergeCell ref="FA39:FC39"/>
    <mergeCell ref="FE39:FG39"/>
    <mergeCell ref="FI39:FK39"/>
    <mergeCell ref="FM39:FN39"/>
    <mergeCell ref="FO39:FQ39"/>
    <mergeCell ref="FR39:FU39"/>
    <mergeCell ref="EN38:EP38"/>
    <mergeCell ref="EQ38:ES38"/>
    <mergeCell ref="ET38:EV38"/>
    <mergeCell ref="EW38:EY38"/>
    <mergeCell ref="FA38:FC38"/>
    <mergeCell ref="FE38:FG38"/>
    <mergeCell ref="FI38:FK38"/>
    <mergeCell ref="FM38:FN38"/>
    <mergeCell ref="FO38:FQ38"/>
    <mergeCell ref="DQ38:DR38"/>
    <mergeCell ref="DS38:DT38"/>
    <mergeCell ref="DU38:DV38"/>
    <mergeCell ref="DW38:DX38"/>
    <mergeCell ref="DY38:EA38"/>
    <mergeCell ref="EB38:ED38"/>
    <mergeCell ref="EE38:EG38"/>
    <mergeCell ref="EH38:EJ38"/>
    <mergeCell ref="EK38:EM38"/>
    <mergeCell ref="FR40:FU40"/>
    <mergeCell ref="DQ41:DR41"/>
    <mergeCell ref="DS41:DT41"/>
    <mergeCell ref="DU41:DV41"/>
    <mergeCell ref="DW41:DX41"/>
    <mergeCell ref="DY41:EA41"/>
    <mergeCell ref="EB41:ED41"/>
    <mergeCell ref="EE41:EG41"/>
    <mergeCell ref="EH41:EJ41"/>
    <mergeCell ref="EK41:EM41"/>
    <mergeCell ref="EN41:EP41"/>
    <mergeCell ref="EQ41:ES41"/>
    <mergeCell ref="ET41:EV41"/>
    <mergeCell ref="EW41:EY41"/>
    <mergeCell ref="FA41:FC41"/>
    <mergeCell ref="FE41:FG41"/>
    <mergeCell ref="FI41:FK41"/>
    <mergeCell ref="FM41:FN41"/>
    <mergeCell ref="FO41:FQ41"/>
    <mergeCell ref="FR41:FU41"/>
    <mergeCell ref="EN40:EP40"/>
    <mergeCell ref="EQ40:ES40"/>
    <mergeCell ref="ET40:EV40"/>
    <mergeCell ref="EW40:EY40"/>
    <mergeCell ref="FA40:FC40"/>
    <mergeCell ref="FE40:FG40"/>
    <mergeCell ref="FI40:FK40"/>
    <mergeCell ref="FM40:FN40"/>
    <mergeCell ref="FO40:FQ40"/>
    <mergeCell ref="DQ40:DR40"/>
    <mergeCell ref="DS40:DT40"/>
    <mergeCell ref="DU40:DV40"/>
    <mergeCell ref="DW40:DX40"/>
    <mergeCell ref="DY40:EA40"/>
    <mergeCell ref="EB40:ED40"/>
    <mergeCell ref="EE40:EG40"/>
    <mergeCell ref="EH40:EJ40"/>
    <mergeCell ref="EK40:EM40"/>
    <mergeCell ref="FA44:FC44"/>
    <mergeCell ref="FE44:FG44"/>
    <mergeCell ref="FI44:FK44"/>
    <mergeCell ref="FM44:FN44"/>
    <mergeCell ref="FO44:FQ44"/>
    <mergeCell ref="DQ44:DR44"/>
    <mergeCell ref="DS44:DT44"/>
    <mergeCell ref="DU44:DV44"/>
    <mergeCell ref="DW44:DX44"/>
    <mergeCell ref="DY44:EA44"/>
    <mergeCell ref="EB44:ED44"/>
    <mergeCell ref="EE44:EG44"/>
    <mergeCell ref="EH44:EJ44"/>
    <mergeCell ref="EK44:EM44"/>
    <mergeCell ref="FR42:FU42"/>
    <mergeCell ref="DQ43:DR43"/>
    <mergeCell ref="DS43:DT43"/>
    <mergeCell ref="DU43:DV43"/>
    <mergeCell ref="DW43:DX43"/>
    <mergeCell ref="DY43:EA43"/>
    <mergeCell ref="EB43:ED43"/>
    <mergeCell ref="EE43:EG43"/>
    <mergeCell ref="EH43:EJ43"/>
    <mergeCell ref="EK43:EM43"/>
    <mergeCell ref="EN43:EP43"/>
    <mergeCell ref="EQ43:ES43"/>
    <mergeCell ref="ET43:EV43"/>
    <mergeCell ref="EW43:EY43"/>
    <mergeCell ref="FA43:FC43"/>
    <mergeCell ref="FE43:FG43"/>
    <mergeCell ref="FI43:FK43"/>
    <mergeCell ref="FM43:FN43"/>
    <mergeCell ref="FO43:FQ43"/>
    <mergeCell ref="FR43:FU43"/>
    <mergeCell ref="EN42:EP42"/>
    <mergeCell ref="EQ42:ES42"/>
    <mergeCell ref="ET42:EV42"/>
    <mergeCell ref="EW42:EY42"/>
    <mergeCell ref="FA42:FC42"/>
    <mergeCell ref="FE42:FG42"/>
    <mergeCell ref="FI42:FK42"/>
    <mergeCell ref="FM42:FN42"/>
    <mergeCell ref="FO42:FQ42"/>
    <mergeCell ref="DQ42:DR42"/>
    <mergeCell ref="DS42:DT42"/>
    <mergeCell ref="DU42:DV42"/>
    <mergeCell ref="DW42:DX42"/>
    <mergeCell ref="DY42:EA42"/>
    <mergeCell ref="EB42:ED42"/>
    <mergeCell ref="EE42:EG42"/>
    <mergeCell ref="EH42:EJ42"/>
    <mergeCell ref="EK42:EM42"/>
    <mergeCell ref="HQ3:IB3"/>
    <mergeCell ref="FW4:FY5"/>
    <mergeCell ref="FZ4:HI5"/>
    <mergeCell ref="HK4:HP5"/>
    <mergeCell ref="HQ4:HT5"/>
    <mergeCell ref="HV4:HY5"/>
    <mergeCell ref="HZ4:IA5"/>
    <mergeCell ref="IB4:IB5"/>
    <mergeCell ref="FR46:FU46"/>
    <mergeCell ref="DO47:DX47"/>
    <mergeCell ref="DY47:EV47"/>
    <mergeCell ref="EW47:FD47"/>
    <mergeCell ref="FE47:FL47"/>
    <mergeCell ref="FM47:FU47"/>
    <mergeCell ref="DQ50:FU50"/>
    <mergeCell ref="HN3:HP3"/>
    <mergeCell ref="FV7:IB7"/>
    <mergeCell ref="FV8:FV12"/>
    <mergeCell ref="FW8:FW12"/>
    <mergeCell ref="FX8:FY12"/>
    <mergeCell ref="FZ8:GA12"/>
    <mergeCell ref="GB8:GC12"/>
    <mergeCell ref="GD8:GE12"/>
    <mergeCell ref="GF8:GQ8"/>
    <mergeCell ref="GR8:HC8"/>
    <mergeCell ref="HD8:HS8"/>
    <mergeCell ref="HT8:HX8"/>
    <mergeCell ref="HY8:IB12"/>
    <mergeCell ref="GF9:GK9"/>
    <mergeCell ref="GL9:GQ9"/>
    <mergeCell ref="GR9:GW9"/>
    <mergeCell ref="DO46:DX46"/>
    <mergeCell ref="DY46:ED46"/>
    <mergeCell ref="EE46:EJ46"/>
    <mergeCell ref="EK46:EP46"/>
    <mergeCell ref="EQ46:EV46"/>
    <mergeCell ref="EW46:FD46"/>
    <mergeCell ref="FE46:FL46"/>
    <mergeCell ref="FM46:FN46"/>
    <mergeCell ref="FO46:FQ46"/>
    <mergeCell ref="FR44:FU44"/>
    <mergeCell ref="DQ45:DR45"/>
    <mergeCell ref="DS45:DT45"/>
    <mergeCell ref="DU45:DV45"/>
    <mergeCell ref="DW45:DX45"/>
    <mergeCell ref="DY45:EA45"/>
    <mergeCell ref="EB45:ED45"/>
    <mergeCell ref="EE45:EG45"/>
    <mergeCell ref="EH45:EJ45"/>
    <mergeCell ref="EK45:EM45"/>
    <mergeCell ref="EN45:EP45"/>
    <mergeCell ref="EQ45:ES45"/>
    <mergeCell ref="ET45:EV45"/>
    <mergeCell ref="EW45:EY45"/>
    <mergeCell ref="FA45:FC45"/>
    <mergeCell ref="FE45:FG45"/>
    <mergeCell ref="FI45:FK45"/>
    <mergeCell ref="FM45:FN45"/>
    <mergeCell ref="FO45:FQ45"/>
    <mergeCell ref="FR45:FU45"/>
    <mergeCell ref="EN44:EP44"/>
    <mergeCell ref="EQ44:ES44"/>
    <mergeCell ref="ET44:EV44"/>
    <mergeCell ref="EW44:EY44"/>
    <mergeCell ref="HY13:IB13"/>
    <mergeCell ref="FX15:FY15"/>
    <mergeCell ref="FZ15:GA15"/>
    <mergeCell ref="GB15:GC15"/>
    <mergeCell ref="GD15:GE15"/>
    <mergeCell ref="GF15:GH15"/>
    <mergeCell ref="GI15:GK15"/>
    <mergeCell ref="GL15:GN15"/>
    <mergeCell ref="GO15:GQ15"/>
    <mergeCell ref="GR15:GT15"/>
    <mergeCell ref="GU15:GW15"/>
    <mergeCell ref="GX15:GZ15"/>
    <mergeCell ref="HA15:HC15"/>
    <mergeCell ref="HD15:HF15"/>
    <mergeCell ref="HH15:HJ15"/>
    <mergeCell ref="HL15:HN15"/>
    <mergeCell ref="HP15:HR15"/>
    <mergeCell ref="HT15:HU15"/>
    <mergeCell ref="HV15:HX15"/>
    <mergeCell ref="HY15:IB15"/>
    <mergeCell ref="FX13:FY13"/>
    <mergeCell ref="FZ13:GA13"/>
    <mergeCell ref="GB13:GC13"/>
    <mergeCell ref="GD13:GE13"/>
    <mergeCell ref="HD13:HF13"/>
    <mergeCell ref="HH13:HJ13"/>
    <mergeCell ref="HL13:HN13"/>
    <mergeCell ref="HP13:HR13"/>
    <mergeCell ref="HT13:HU13"/>
    <mergeCell ref="GX9:HC9"/>
    <mergeCell ref="HD9:HK9"/>
    <mergeCell ref="HL9:HS9"/>
    <mergeCell ref="HT9:HX9"/>
    <mergeCell ref="GF10:GH12"/>
    <mergeCell ref="GI10:GK12"/>
    <mergeCell ref="GL10:GN12"/>
    <mergeCell ref="GO10:GQ12"/>
    <mergeCell ref="GR10:GT12"/>
    <mergeCell ref="GU10:GW12"/>
    <mergeCell ref="GX10:GZ12"/>
    <mergeCell ref="HA10:HC12"/>
    <mergeCell ref="HD10:HF12"/>
    <mergeCell ref="HG10:HG13"/>
    <mergeCell ref="HH10:HJ12"/>
    <mergeCell ref="HK10:HK13"/>
    <mergeCell ref="HL10:HN12"/>
    <mergeCell ref="HO10:HO13"/>
    <mergeCell ref="HP10:HR12"/>
    <mergeCell ref="HS10:HS13"/>
    <mergeCell ref="HT10:HU12"/>
    <mergeCell ref="HV10:HX12"/>
    <mergeCell ref="HV13:HX13"/>
    <mergeCell ref="HY16:IB16"/>
    <mergeCell ref="FX17:FY17"/>
    <mergeCell ref="FZ17:GA17"/>
    <mergeCell ref="GB17:GC17"/>
    <mergeCell ref="GD17:GE17"/>
    <mergeCell ref="GF17:GH17"/>
    <mergeCell ref="GI17:GK17"/>
    <mergeCell ref="GL17:GN17"/>
    <mergeCell ref="GO17:GQ17"/>
    <mergeCell ref="GR17:GT17"/>
    <mergeCell ref="GU17:GW17"/>
    <mergeCell ref="GX17:GZ17"/>
    <mergeCell ref="HA17:HC17"/>
    <mergeCell ref="HD17:HF17"/>
    <mergeCell ref="HH17:HJ17"/>
    <mergeCell ref="HL17:HN17"/>
    <mergeCell ref="HP17:HR17"/>
    <mergeCell ref="HT17:HU17"/>
    <mergeCell ref="HV17:HX17"/>
    <mergeCell ref="HY17:IB17"/>
    <mergeCell ref="GU16:GW16"/>
    <mergeCell ref="GX16:GZ16"/>
    <mergeCell ref="HA16:HC16"/>
    <mergeCell ref="HD16:HF16"/>
    <mergeCell ref="HH16:HJ16"/>
    <mergeCell ref="HL16:HN16"/>
    <mergeCell ref="HP16:HR16"/>
    <mergeCell ref="HT16:HU16"/>
    <mergeCell ref="HV16:HX16"/>
    <mergeCell ref="FX16:FY16"/>
    <mergeCell ref="FZ16:GA16"/>
    <mergeCell ref="GB16:GC16"/>
    <mergeCell ref="GD16:GE16"/>
    <mergeCell ref="GF16:GH16"/>
    <mergeCell ref="GI16:GK16"/>
    <mergeCell ref="GL16:GN16"/>
    <mergeCell ref="GO16:GQ16"/>
    <mergeCell ref="GR16:GT16"/>
    <mergeCell ref="HY18:IB18"/>
    <mergeCell ref="FX19:FY19"/>
    <mergeCell ref="FZ19:GA19"/>
    <mergeCell ref="GB19:GC19"/>
    <mergeCell ref="GD19:GE19"/>
    <mergeCell ref="GF19:GH19"/>
    <mergeCell ref="GI19:GK19"/>
    <mergeCell ref="GL19:GN19"/>
    <mergeCell ref="GO19:GQ19"/>
    <mergeCell ref="GR19:GT19"/>
    <mergeCell ref="GU19:GW19"/>
    <mergeCell ref="GX19:GZ19"/>
    <mergeCell ref="HA19:HC19"/>
    <mergeCell ref="HD19:HF19"/>
    <mergeCell ref="HH19:HJ19"/>
    <mergeCell ref="HL19:HN19"/>
    <mergeCell ref="HP19:HR19"/>
    <mergeCell ref="HT19:HU19"/>
    <mergeCell ref="HV19:HX19"/>
    <mergeCell ref="HY19:IB19"/>
    <mergeCell ref="GU18:GW18"/>
    <mergeCell ref="GX18:GZ18"/>
    <mergeCell ref="HA18:HC18"/>
    <mergeCell ref="HD18:HF18"/>
    <mergeCell ref="HH18:HJ18"/>
    <mergeCell ref="HL18:HN18"/>
    <mergeCell ref="HP18:HR18"/>
    <mergeCell ref="HT18:HU18"/>
    <mergeCell ref="HV18:HX18"/>
    <mergeCell ref="FX18:FY18"/>
    <mergeCell ref="FZ18:GA18"/>
    <mergeCell ref="GB18:GC18"/>
    <mergeCell ref="GD18:GE18"/>
    <mergeCell ref="GF18:GH18"/>
    <mergeCell ref="GI18:GK18"/>
    <mergeCell ref="GL18:GN18"/>
    <mergeCell ref="GO18:GQ18"/>
    <mergeCell ref="GR18:GT18"/>
    <mergeCell ref="HY20:IB20"/>
    <mergeCell ref="FX21:FY21"/>
    <mergeCell ref="FZ21:GA21"/>
    <mergeCell ref="GB21:GC21"/>
    <mergeCell ref="GD21:GE21"/>
    <mergeCell ref="GF21:GH21"/>
    <mergeCell ref="GI21:GK21"/>
    <mergeCell ref="GL21:GN21"/>
    <mergeCell ref="GO21:GQ21"/>
    <mergeCell ref="GR21:GT21"/>
    <mergeCell ref="GU21:GW21"/>
    <mergeCell ref="GX21:GZ21"/>
    <mergeCell ref="HA21:HC21"/>
    <mergeCell ref="HD21:HF21"/>
    <mergeCell ref="HH21:HJ21"/>
    <mergeCell ref="HL21:HN21"/>
    <mergeCell ref="HP21:HR21"/>
    <mergeCell ref="HT21:HU21"/>
    <mergeCell ref="HV21:HX21"/>
    <mergeCell ref="HY21:IB21"/>
    <mergeCell ref="GU20:GW20"/>
    <mergeCell ref="GX20:GZ20"/>
    <mergeCell ref="HA20:HC20"/>
    <mergeCell ref="HD20:HF20"/>
    <mergeCell ref="HH20:HJ20"/>
    <mergeCell ref="HL20:HN20"/>
    <mergeCell ref="HP20:HR20"/>
    <mergeCell ref="HT20:HU20"/>
    <mergeCell ref="HV20:HX20"/>
    <mergeCell ref="FX20:FY20"/>
    <mergeCell ref="FZ20:GA20"/>
    <mergeCell ref="GB20:GC20"/>
    <mergeCell ref="GD20:GE20"/>
    <mergeCell ref="GF20:GH20"/>
    <mergeCell ref="GI20:GK20"/>
    <mergeCell ref="GL20:GN20"/>
    <mergeCell ref="GO20:GQ20"/>
    <mergeCell ref="GR20:GT20"/>
    <mergeCell ref="HY22:IB22"/>
    <mergeCell ref="FX23:FY23"/>
    <mergeCell ref="FZ23:GA23"/>
    <mergeCell ref="GB23:GC23"/>
    <mergeCell ref="GD23:GE23"/>
    <mergeCell ref="GF23:GH23"/>
    <mergeCell ref="GI23:GK23"/>
    <mergeCell ref="GL23:GN23"/>
    <mergeCell ref="GO23:GQ23"/>
    <mergeCell ref="GR23:GT23"/>
    <mergeCell ref="GU23:GW23"/>
    <mergeCell ref="GX23:GZ23"/>
    <mergeCell ref="HA23:HC23"/>
    <mergeCell ref="HD23:HF23"/>
    <mergeCell ref="HH23:HJ23"/>
    <mergeCell ref="HL23:HN23"/>
    <mergeCell ref="HP23:HR23"/>
    <mergeCell ref="HT23:HU23"/>
    <mergeCell ref="HV23:HX23"/>
    <mergeCell ref="HY23:IB23"/>
    <mergeCell ref="GU22:GW22"/>
    <mergeCell ref="GX22:GZ22"/>
    <mergeCell ref="HA22:HC22"/>
    <mergeCell ref="HD22:HF22"/>
    <mergeCell ref="HH22:HJ22"/>
    <mergeCell ref="HL22:HN22"/>
    <mergeCell ref="HP22:HR22"/>
    <mergeCell ref="HT22:HU22"/>
    <mergeCell ref="HV22:HX22"/>
    <mergeCell ref="FX22:FY22"/>
    <mergeCell ref="FZ22:GA22"/>
    <mergeCell ref="GB22:GC22"/>
    <mergeCell ref="GD22:GE22"/>
    <mergeCell ref="GF22:GH22"/>
    <mergeCell ref="GI22:GK22"/>
    <mergeCell ref="GL22:GN22"/>
    <mergeCell ref="GO22:GQ22"/>
    <mergeCell ref="GR22:GT22"/>
    <mergeCell ref="HY24:IB24"/>
    <mergeCell ref="FX25:FY25"/>
    <mergeCell ref="FZ25:GA25"/>
    <mergeCell ref="GB25:GC25"/>
    <mergeCell ref="GD25:GE25"/>
    <mergeCell ref="GF25:GH25"/>
    <mergeCell ref="GI25:GK25"/>
    <mergeCell ref="GL25:GN25"/>
    <mergeCell ref="GO25:GQ25"/>
    <mergeCell ref="GR25:GT25"/>
    <mergeCell ref="GU25:GW25"/>
    <mergeCell ref="GX25:GZ25"/>
    <mergeCell ref="HA25:HC25"/>
    <mergeCell ref="HD25:HF25"/>
    <mergeCell ref="HH25:HJ25"/>
    <mergeCell ref="HL25:HN25"/>
    <mergeCell ref="HP25:HR25"/>
    <mergeCell ref="HT25:HU25"/>
    <mergeCell ref="HV25:HX25"/>
    <mergeCell ref="HY25:IB25"/>
    <mergeCell ref="GU24:GW24"/>
    <mergeCell ref="GX24:GZ24"/>
    <mergeCell ref="HA24:HC24"/>
    <mergeCell ref="HD24:HF24"/>
    <mergeCell ref="HH24:HJ24"/>
    <mergeCell ref="HL24:HN24"/>
    <mergeCell ref="HP24:HR24"/>
    <mergeCell ref="HT24:HU24"/>
    <mergeCell ref="HV24:HX24"/>
    <mergeCell ref="FX24:FY24"/>
    <mergeCell ref="FZ24:GA24"/>
    <mergeCell ref="GB24:GC24"/>
    <mergeCell ref="GD24:GE24"/>
    <mergeCell ref="GF24:GH24"/>
    <mergeCell ref="GI24:GK24"/>
    <mergeCell ref="GL24:GN24"/>
    <mergeCell ref="GO24:GQ24"/>
    <mergeCell ref="GR24:GT24"/>
    <mergeCell ref="HY26:IB26"/>
    <mergeCell ref="FX27:FY27"/>
    <mergeCell ref="FZ27:GA27"/>
    <mergeCell ref="GB27:GC27"/>
    <mergeCell ref="GD27:GE27"/>
    <mergeCell ref="GF27:GH27"/>
    <mergeCell ref="GI27:GK27"/>
    <mergeCell ref="GL27:GN27"/>
    <mergeCell ref="GO27:GQ27"/>
    <mergeCell ref="GR27:GT27"/>
    <mergeCell ref="GU27:GW27"/>
    <mergeCell ref="GX27:GZ27"/>
    <mergeCell ref="HA27:HC27"/>
    <mergeCell ref="HD27:HF27"/>
    <mergeCell ref="HH27:HJ27"/>
    <mergeCell ref="HL27:HN27"/>
    <mergeCell ref="HP27:HR27"/>
    <mergeCell ref="HT27:HU27"/>
    <mergeCell ref="HV27:HX27"/>
    <mergeCell ref="HY27:IB27"/>
    <mergeCell ref="GU26:GW26"/>
    <mergeCell ref="GX26:GZ26"/>
    <mergeCell ref="HA26:HC26"/>
    <mergeCell ref="HD26:HF26"/>
    <mergeCell ref="HH26:HJ26"/>
    <mergeCell ref="HL26:HN26"/>
    <mergeCell ref="HP26:HR26"/>
    <mergeCell ref="HT26:HU26"/>
    <mergeCell ref="HV26:HX26"/>
    <mergeCell ref="FX26:FY26"/>
    <mergeCell ref="FZ26:GA26"/>
    <mergeCell ref="GB26:GC26"/>
    <mergeCell ref="GD26:GE26"/>
    <mergeCell ref="GF26:GH26"/>
    <mergeCell ref="GI26:GK26"/>
    <mergeCell ref="GL26:GN26"/>
    <mergeCell ref="GO26:GQ26"/>
    <mergeCell ref="GR26:GT26"/>
    <mergeCell ref="HY28:IB28"/>
    <mergeCell ref="FX29:FY29"/>
    <mergeCell ref="FZ29:GA29"/>
    <mergeCell ref="GB29:GC29"/>
    <mergeCell ref="GD29:GE29"/>
    <mergeCell ref="GF29:GH29"/>
    <mergeCell ref="GI29:GK29"/>
    <mergeCell ref="GL29:GN29"/>
    <mergeCell ref="GO29:GQ29"/>
    <mergeCell ref="GR29:GT29"/>
    <mergeCell ref="GU29:GW29"/>
    <mergeCell ref="GX29:GZ29"/>
    <mergeCell ref="HA29:HC29"/>
    <mergeCell ref="HD29:HF29"/>
    <mergeCell ref="HH29:HJ29"/>
    <mergeCell ref="HL29:HN29"/>
    <mergeCell ref="HP29:HR29"/>
    <mergeCell ref="HT29:HU29"/>
    <mergeCell ref="HV29:HX29"/>
    <mergeCell ref="HY29:IB29"/>
    <mergeCell ref="GU28:GW28"/>
    <mergeCell ref="GX28:GZ28"/>
    <mergeCell ref="HA28:HC28"/>
    <mergeCell ref="HD28:HF28"/>
    <mergeCell ref="HH28:HJ28"/>
    <mergeCell ref="HL28:HN28"/>
    <mergeCell ref="HP28:HR28"/>
    <mergeCell ref="HT28:HU28"/>
    <mergeCell ref="HV28:HX28"/>
    <mergeCell ref="FX28:FY28"/>
    <mergeCell ref="FZ28:GA28"/>
    <mergeCell ref="GB28:GC28"/>
    <mergeCell ref="GD28:GE28"/>
    <mergeCell ref="GF28:GH28"/>
    <mergeCell ref="GI28:GK28"/>
    <mergeCell ref="GL28:GN28"/>
    <mergeCell ref="GO28:GQ28"/>
    <mergeCell ref="GR28:GT28"/>
    <mergeCell ref="HY30:IB30"/>
    <mergeCell ref="FX31:FY31"/>
    <mergeCell ref="FZ31:GA31"/>
    <mergeCell ref="GB31:GC31"/>
    <mergeCell ref="GD31:GE31"/>
    <mergeCell ref="GF31:GH31"/>
    <mergeCell ref="GI31:GK31"/>
    <mergeCell ref="GL31:GN31"/>
    <mergeCell ref="GO31:GQ31"/>
    <mergeCell ref="GR31:GT31"/>
    <mergeCell ref="GU31:GW31"/>
    <mergeCell ref="GX31:GZ31"/>
    <mergeCell ref="HA31:HC31"/>
    <mergeCell ref="HD31:HF31"/>
    <mergeCell ref="HH31:HJ31"/>
    <mergeCell ref="HL31:HN31"/>
    <mergeCell ref="HP31:HR31"/>
    <mergeCell ref="HT31:HU31"/>
    <mergeCell ref="HV31:HX31"/>
    <mergeCell ref="HY31:IB31"/>
    <mergeCell ref="GU30:GW30"/>
    <mergeCell ref="GX30:GZ30"/>
    <mergeCell ref="HA30:HC30"/>
    <mergeCell ref="HD30:HF30"/>
    <mergeCell ref="HH30:HJ30"/>
    <mergeCell ref="HL30:HN30"/>
    <mergeCell ref="HP30:HR30"/>
    <mergeCell ref="HT30:HU30"/>
    <mergeCell ref="HV30:HX30"/>
    <mergeCell ref="FX30:FY30"/>
    <mergeCell ref="FZ30:GA30"/>
    <mergeCell ref="GB30:GC30"/>
    <mergeCell ref="GD30:GE30"/>
    <mergeCell ref="GF30:GH30"/>
    <mergeCell ref="GI30:GK30"/>
    <mergeCell ref="GL30:GN30"/>
    <mergeCell ref="GO30:GQ30"/>
    <mergeCell ref="GR30:GT30"/>
    <mergeCell ref="HY32:IB32"/>
    <mergeCell ref="FX33:FY33"/>
    <mergeCell ref="FZ33:GA33"/>
    <mergeCell ref="GB33:GC33"/>
    <mergeCell ref="GD33:GE33"/>
    <mergeCell ref="GF33:GH33"/>
    <mergeCell ref="GI33:GK33"/>
    <mergeCell ref="GL33:GN33"/>
    <mergeCell ref="GO33:GQ33"/>
    <mergeCell ref="GR33:GT33"/>
    <mergeCell ref="GU33:GW33"/>
    <mergeCell ref="GX33:GZ33"/>
    <mergeCell ref="HA33:HC33"/>
    <mergeCell ref="HD33:HF33"/>
    <mergeCell ref="HH33:HJ33"/>
    <mergeCell ref="HL33:HN33"/>
    <mergeCell ref="HP33:HR33"/>
    <mergeCell ref="HT33:HU33"/>
    <mergeCell ref="HV33:HX33"/>
    <mergeCell ref="HY33:IB33"/>
    <mergeCell ref="GU32:GW32"/>
    <mergeCell ref="GX32:GZ32"/>
    <mergeCell ref="HA32:HC32"/>
    <mergeCell ref="HD32:HF32"/>
    <mergeCell ref="HH32:HJ32"/>
    <mergeCell ref="HL32:HN32"/>
    <mergeCell ref="HP32:HR32"/>
    <mergeCell ref="HT32:HU32"/>
    <mergeCell ref="HV32:HX32"/>
    <mergeCell ref="FX32:FY32"/>
    <mergeCell ref="FZ32:GA32"/>
    <mergeCell ref="GB32:GC32"/>
    <mergeCell ref="GD32:GE32"/>
    <mergeCell ref="GF32:GH32"/>
    <mergeCell ref="GI32:GK32"/>
    <mergeCell ref="GL32:GN32"/>
    <mergeCell ref="GO32:GQ32"/>
    <mergeCell ref="GR32:GT32"/>
    <mergeCell ref="HY34:IB34"/>
    <mergeCell ref="FX35:FY35"/>
    <mergeCell ref="FZ35:GA35"/>
    <mergeCell ref="GB35:GC35"/>
    <mergeCell ref="GD35:GE35"/>
    <mergeCell ref="GF35:GH35"/>
    <mergeCell ref="GI35:GK35"/>
    <mergeCell ref="GL35:GN35"/>
    <mergeCell ref="GO35:GQ35"/>
    <mergeCell ref="GR35:GT35"/>
    <mergeCell ref="GU35:GW35"/>
    <mergeCell ref="GX35:GZ35"/>
    <mergeCell ref="HA35:HC35"/>
    <mergeCell ref="HD35:HF35"/>
    <mergeCell ref="HH35:HJ35"/>
    <mergeCell ref="HL35:HN35"/>
    <mergeCell ref="HP35:HR35"/>
    <mergeCell ref="HT35:HU35"/>
    <mergeCell ref="HV35:HX35"/>
    <mergeCell ref="HY35:IB35"/>
    <mergeCell ref="GU34:GW34"/>
    <mergeCell ref="GX34:GZ34"/>
    <mergeCell ref="HA34:HC34"/>
    <mergeCell ref="HD34:HF34"/>
    <mergeCell ref="HH34:HJ34"/>
    <mergeCell ref="HL34:HN34"/>
    <mergeCell ref="HP34:HR34"/>
    <mergeCell ref="HT34:HU34"/>
    <mergeCell ref="HV34:HX34"/>
    <mergeCell ref="FX34:FY34"/>
    <mergeCell ref="FZ34:GA34"/>
    <mergeCell ref="GB34:GC34"/>
    <mergeCell ref="GD34:GE34"/>
    <mergeCell ref="GF34:GH34"/>
    <mergeCell ref="GI34:GK34"/>
    <mergeCell ref="GL34:GN34"/>
    <mergeCell ref="GO34:GQ34"/>
    <mergeCell ref="GR34:GT34"/>
    <mergeCell ref="HY36:IB36"/>
    <mergeCell ref="FX37:FY37"/>
    <mergeCell ref="FZ37:GA37"/>
    <mergeCell ref="GB37:GC37"/>
    <mergeCell ref="GD37:GE37"/>
    <mergeCell ref="GF37:GH37"/>
    <mergeCell ref="GI37:GK37"/>
    <mergeCell ref="GL37:GN37"/>
    <mergeCell ref="GO37:GQ37"/>
    <mergeCell ref="GR37:GT37"/>
    <mergeCell ref="GU37:GW37"/>
    <mergeCell ref="GX37:GZ37"/>
    <mergeCell ref="HA37:HC37"/>
    <mergeCell ref="HD37:HF37"/>
    <mergeCell ref="HH37:HJ37"/>
    <mergeCell ref="HL37:HN37"/>
    <mergeCell ref="HP37:HR37"/>
    <mergeCell ref="HT37:HU37"/>
    <mergeCell ref="HV37:HX37"/>
    <mergeCell ref="HY37:IB37"/>
    <mergeCell ref="GU36:GW36"/>
    <mergeCell ref="GX36:GZ36"/>
    <mergeCell ref="HA36:HC36"/>
    <mergeCell ref="HD36:HF36"/>
    <mergeCell ref="HH36:HJ36"/>
    <mergeCell ref="HL36:HN36"/>
    <mergeCell ref="HP36:HR36"/>
    <mergeCell ref="HT36:HU36"/>
    <mergeCell ref="HV36:HX36"/>
    <mergeCell ref="FX36:FY36"/>
    <mergeCell ref="FZ36:GA36"/>
    <mergeCell ref="GB36:GC36"/>
    <mergeCell ref="GD36:GE36"/>
    <mergeCell ref="GF36:GH36"/>
    <mergeCell ref="GI36:GK36"/>
    <mergeCell ref="GL36:GN36"/>
    <mergeCell ref="GO36:GQ36"/>
    <mergeCell ref="GR36:GT36"/>
    <mergeCell ref="HY38:IB38"/>
    <mergeCell ref="FX39:FY39"/>
    <mergeCell ref="FZ39:GA39"/>
    <mergeCell ref="GB39:GC39"/>
    <mergeCell ref="GD39:GE39"/>
    <mergeCell ref="GF39:GH39"/>
    <mergeCell ref="GI39:GK39"/>
    <mergeCell ref="GL39:GN39"/>
    <mergeCell ref="GO39:GQ39"/>
    <mergeCell ref="GR39:GT39"/>
    <mergeCell ref="GU39:GW39"/>
    <mergeCell ref="GX39:GZ39"/>
    <mergeCell ref="HA39:HC39"/>
    <mergeCell ref="HD39:HF39"/>
    <mergeCell ref="HH39:HJ39"/>
    <mergeCell ref="HL39:HN39"/>
    <mergeCell ref="HP39:HR39"/>
    <mergeCell ref="HT39:HU39"/>
    <mergeCell ref="HV39:HX39"/>
    <mergeCell ref="HY39:IB39"/>
    <mergeCell ref="GU38:GW38"/>
    <mergeCell ref="GX38:GZ38"/>
    <mergeCell ref="HA38:HC38"/>
    <mergeCell ref="HD38:HF38"/>
    <mergeCell ref="HH38:HJ38"/>
    <mergeCell ref="HL38:HN38"/>
    <mergeCell ref="HP38:HR38"/>
    <mergeCell ref="HT38:HU38"/>
    <mergeCell ref="HV38:HX38"/>
    <mergeCell ref="FX38:FY38"/>
    <mergeCell ref="FZ38:GA38"/>
    <mergeCell ref="GB38:GC38"/>
    <mergeCell ref="GD38:GE38"/>
    <mergeCell ref="GF38:GH38"/>
    <mergeCell ref="GI38:GK38"/>
    <mergeCell ref="GL38:GN38"/>
    <mergeCell ref="GO38:GQ38"/>
    <mergeCell ref="GR38:GT38"/>
    <mergeCell ref="HY40:IB40"/>
    <mergeCell ref="FX41:FY41"/>
    <mergeCell ref="FZ41:GA41"/>
    <mergeCell ref="GB41:GC41"/>
    <mergeCell ref="GD41:GE41"/>
    <mergeCell ref="GF41:GH41"/>
    <mergeCell ref="GI41:GK41"/>
    <mergeCell ref="GL41:GN41"/>
    <mergeCell ref="GO41:GQ41"/>
    <mergeCell ref="GR41:GT41"/>
    <mergeCell ref="GU41:GW41"/>
    <mergeCell ref="GX41:GZ41"/>
    <mergeCell ref="HA41:HC41"/>
    <mergeCell ref="HD41:HF41"/>
    <mergeCell ref="HH41:HJ41"/>
    <mergeCell ref="HL41:HN41"/>
    <mergeCell ref="HP41:HR41"/>
    <mergeCell ref="HT41:HU41"/>
    <mergeCell ref="HV41:HX41"/>
    <mergeCell ref="HY41:IB41"/>
    <mergeCell ref="GU40:GW40"/>
    <mergeCell ref="GX40:GZ40"/>
    <mergeCell ref="HA40:HC40"/>
    <mergeCell ref="HD40:HF40"/>
    <mergeCell ref="HH40:HJ40"/>
    <mergeCell ref="HL40:HN40"/>
    <mergeCell ref="HP40:HR40"/>
    <mergeCell ref="HT40:HU40"/>
    <mergeCell ref="HV40:HX40"/>
    <mergeCell ref="FX40:FY40"/>
    <mergeCell ref="FZ40:GA40"/>
    <mergeCell ref="GB40:GC40"/>
    <mergeCell ref="GD40:GE40"/>
    <mergeCell ref="GF40:GH40"/>
    <mergeCell ref="GI40:GK40"/>
    <mergeCell ref="GL40:GN40"/>
    <mergeCell ref="GO40:GQ40"/>
    <mergeCell ref="GR40:GT40"/>
    <mergeCell ref="HL44:HN44"/>
    <mergeCell ref="HP44:HR44"/>
    <mergeCell ref="HT44:HU44"/>
    <mergeCell ref="HV44:HX44"/>
    <mergeCell ref="FX44:FY44"/>
    <mergeCell ref="FZ44:GA44"/>
    <mergeCell ref="GB44:GC44"/>
    <mergeCell ref="GD44:GE44"/>
    <mergeCell ref="GF44:GH44"/>
    <mergeCell ref="GI44:GK44"/>
    <mergeCell ref="GL44:GN44"/>
    <mergeCell ref="GO44:GQ44"/>
    <mergeCell ref="GR44:GT44"/>
    <mergeCell ref="HY42:IB42"/>
    <mergeCell ref="FX43:FY43"/>
    <mergeCell ref="FZ43:GA43"/>
    <mergeCell ref="GB43:GC43"/>
    <mergeCell ref="GD43:GE43"/>
    <mergeCell ref="GF43:GH43"/>
    <mergeCell ref="GI43:GK43"/>
    <mergeCell ref="GL43:GN43"/>
    <mergeCell ref="GO43:GQ43"/>
    <mergeCell ref="GR43:GT43"/>
    <mergeCell ref="GU43:GW43"/>
    <mergeCell ref="GX43:GZ43"/>
    <mergeCell ref="HA43:HC43"/>
    <mergeCell ref="HD43:HF43"/>
    <mergeCell ref="HH43:HJ43"/>
    <mergeCell ref="HL43:HN43"/>
    <mergeCell ref="HP43:HR43"/>
    <mergeCell ref="HT43:HU43"/>
    <mergeCell ref="HV43:HX43"/>
    <mergeCell ref="HY43:IB43"/>
    <mergeCell ref="GU42:GW42"/>
    <mergeCell ref="GX42:GZ42"/>
    <mergeCell ref="HA42:HC42"/>
    <mergeCell ref="HD42:HF42"/>
    <mergeCell ref="HH42:HJ42"/>
    <mergeCell ref="HL42:HN42"/>
    <mergeCell ref="HP42:HR42"/>
    <mergeCell ref="HT42:HU42"/>
    <mergeCell ref="HV42:HX42"/>
    <mergeCell ref="FX42:FY42"/>
    <mergeCell ref="FZ42:GA42"/>
    <mergeCell ref="GB42:GC42"/>
    <mergeCell ref="GD42:GE42"/>
    <mergeCell ref="GF42:GH42"/>
    <mergeCell ref="GI42:GK42"/>
    <mergeCell ref="GL42:GN42"/>
    <mergeCell ref="GO42:GQ42"/>
    <mergeCell ref="GR42:GT42"/>
    <mergeCell ref="ID4:IF5"/>
    <mergeCell ref="IG4:JP5"/>
    <mergeCell ref="JR4:JW5"/>
    <mergeCell ref="JX4:KA5"/>
    <mergeCell ref="KC4:KF5"/>
    <mergeCell ref="KG4:KH5"/>
    <mergeCell ref="KI4:KI5"/>
    <mergeCell ref="HY46:IB46"/>
    <mergeCell ref="FV47:GE47"/>
    <mergeCell ref="GF47:HC47"/>
    <mergeCell ref="HD47:HK47"/>
    <mergeCell ref="HL47:HS47"/>
    <mergeCell ref="HT47:IB47"/>
    <mergeCell ref="FX50:IB50"/>
    <mergeCell ref="JU3:JW3"/>
    <mergeCell ref="IC7:KI7"/>
    <mergeCell ref="IC8:IC12"/>
    <mergeCell ref="ID8:ID12"/>
    <mergeCell ref="IE8:IF12"/>
    <mergeCell ref="IG8:IH12"/>
    <mergeCell ref="II8:IJ12"/>
    <mergeCell ref="IK8:IL12"/>
    <mergeCell ref="IM8:IX8"/>
    <mergeCell ref="IY8:JJ8"/>
    <mergeCell ref="JK8:JZ8"/>
    <mergeCell ref="KA8:KE8"/>
    <mergeCell ref="KF8:KI12"/>
    <mergeCell ref="IM9:IR9"/>
    <mergeCell ref="IS9:IX9"/>
    <mergeCell ref="IY9:JD9"/>
    <mergeCell ref="FV46:GE46"/>
    <mergeCell ref="GF46:GK46"/>
    <mergeCell ref="GL46:GQ46"/>
    <mergeCell ref="GR46:GW46"/>
    <mergeCell ref="GX46:HC46"/>
    <mergeCell ref="HD46:HK46"/>
    <mergeCell ref="HL46:HS46"/>
    <mergeCell ref="HT46:HU46"/>
    <mergeCell ref="HV46:HX46"/>
    <mergeCell ref="HY44:IB44"/>
    <mergeCell ref="FX45:FY45"/>
    <mergeCell ref="FZ45:GA45"/>
    <mergeCell ref="GB45:GC45"/>
    <mergeCell ref="GD45:GE45"/>
    <mergeCell ref="GF45:GH45"/>
    <mergeCell ref="GI45:GK45"/>
    <mergeCell ref="GL45:GN45"/>
    <mergeCell ref="GO45:GQ45"/>
    <mergeCell ref="GR45:GT45"/>
    <mergeCell ref="GU45:GW45"/>
    <mergeCell ref="GX45:GZ45"/>
    <mergeCell ref="HA45:HC45"/>
    <mergeCell ref="HD45:HF45"/>
    <mergeCell ref="HH45:HJ45"/>
    <mergeCell ref="HL45:HN45"/>
    <mergeCell ref="HP45:HR45"/>
    <mergeCell ref="HT45:HU45"/>
    <mergeCell ref="HV45:HX45"/>
    <mergeCell ref="HY45:IB45"/>
    <mergeCell ref="GU44:GW44"/>
    <mergeCell ref="GX44:GZ44"/>
    <mergeCell ref="HA44:HC44"/>
    <mergeCell ref="HD44:HF44"/>
    <mergeCell ref="HH44:HJ44"/>
    <mergeCell ref="IE15:IF15"/>
    <mergeCell ref="IG15:IH15"/>
    <mergeCell ref="II15:IJ15"/>
    <mergeCell ref="IK15:IL15"/>
    <mergeCell ref="IM15:IO15"/>
    <mergeCell ref="IP15:IR15"/>
    <mergeCell ref="IS15:IU15"/>
    <mergeCell ref="IV15:IX15"/>
    <mergeCell ref="IY15:JA15"/>
    <mergeCell ref="JB15:JD15"/>
    <mergeCell ref="JE15:JG15"/>
    <mergeCell ref="JH15:JJ15"/>
    <mergeCell ref="JK15:JM15"/>
    <mergeCell ref="JO15:JQ15"/>
    <mergeCell ref="JS15:JU15"/>
    <mergeCell ref="JW15:JY15"/>
    <mergeCell ref="KA15:KB15"/>
    <mergeCell ref="KC15:KE15"/>
    <mergeCell ref="KF15:KI15"/>
    <mergeCell ref="IE13:IF13"/>
    <mergeCell ref="IG13:IH13"/>
    <mergeCell ref="II13:IJ13"/>
    <mergeCell ref="IK13:IL13"/>
    <mergeCell ref="JK13:JM13"/>
    <mergeCell ref="JO13:JQ13"/>
    <mergeCell ref="JS13:JU13"/>
    <mergeCell ref="JW13:JY13"/>
    <mergeCell ref="KA13:KB13"/>
    <mergeCell ref="JE9:JJ9"/>
    <mergeCell ref="JK9:JR9"/>
    <mergeCell ref="JS9:JZ9"/>
    <mergeCell ref="KA9:KE9"/>
    <mergeCell ref="IM10:IO12"/>
    <mergeCell ref="IP10:IR12"/>
    <mergeCell ref="IS10:IU12"/>
    <mergeCell ref="IV10:IX12"/>
    <mergeCell ref="IY10:JA12"/>
    <mergeCell ref="JB10:JD12"/>
    <mergeCell ref="JE10:JG12"/>
    <mergeCell ref="JH10:JJ12"/>
    <mergeCell ref="JK10:JM12"/>
    <mergeCell ref="JN10:JN13"/>
    <mergeCell ref="JO10:JQ12"/>
    <mergeCell ref="JR10:JR13"/>
    <mergeCell ref="JS10:JU12"/>
    <mergeCell ref="JV10:JV13"/>
    <mergeCell ref="JW10:JY12"/>
    <mergeCell ref="JZ10:JZ13"/>
    <mergeCell ref="KA10:KB12"/>
    <mergeCell ref="KC10:KE12"/>
    <mergeCell ref="KC13:KE13"/>
    <mergeCell ref="IE17:IF17"/>
    <mergeCell ref="IG17:IH17"/>
    <mergeCell ref="II17:IJ17"/>
    <mergeCell ref="IK17:IL17"/>
    <mergeCell ref="IM17:IO17"/>
    <mergeCell ref="IP17:IR17"/>
    <mergeCell ref="IS17:IU17"/>
    <mergeCell ref="IV17:IX17"/>
    <mergeCell ref="IY17:JA17"/>
    <mergeCell ref="JB17:JD17"/>
    <mergeCell ref="JE17:JG17"/>
    <mergeCell ref="JH17:JJ17"/>
    <mergeCell ref="JK17:JM17"/>
    <mergeCell ref="JO17:JQ17"/>
    <mergeCell ref="JS17:JU17"/>
    <mergeCell ref="JW17:JY17"/>
    <mergeCell ref="KA17:KB17"/>
    <mergeCell ref="KC17:KE17"/>
    <mergeCell ref="KF17:KI17"/>
    <mergeCell ref="JB16:JD16"/>
    <mergeCell ref="JE16:JG16"/>
    <mergeCell ref="JH16:JJ16"/>
    <mergeCell ref="JK16:JM16"/>
    <mergeCell ref="JO16:JQ16"/>
    <mergeCell ref="JS16:JU16"/>
    <mergeCell ref="JW16:JY16"/>
    <mergeCell ref="KA16:KB16"/>
    <mergeCell ref="KC16:KE16"/>
    <mergeCell ref="IE16:IF16"/>
    <mergeCell ref="IG16:IH16"/>
    <mergeCell ref="II16:IJ16"/>
    <mergeCell ref="IK16:IL16"/>
    <mergeCell ref="IM16:IO16"/>
    <mergeCell ref="IP16:IR16"/>
    <mergeCell ref="IS16:IU16"/>
    <mergeCell ref="IV16:IX16"/>
    <mergeCell ref="IY16:JA16"/>
    <mergeCell ref="IE19:IF19"/>
    <mergeCell ref="IG19:IH19"/>
    <mergeCell ref="II19:IJ19"/>
    <mergeCell ref="IK19:IL19"/>
    <mergeCell ref="IM19:IO19"/>
    <mergeCell ref="IP19:IR19"/>
    <mergeCell ref="IS19:IU19"/>
    <mergeCell ref="IV19:IX19"/>
    <mergeCell ref="IY19:JA19"/>
    <mergeCell ref="JB19:JD19"/>
    <mergeCell ref="JE19:JG19"/>
    <mergeCell ref="JH19:JJ19"/>
    <mergeCell ref="JK19:JM19"/>
    <mergeCell ref="JO19:JQ19"/>
    <mergeCell ref="JS19:JU19"/>
    <mergeCell ref="JW19:JY19"/>
    <mergeCell ref="KA19:KB19"/>
    <mergeCell ref="KC19:KE19"/>
    <mergeCell ref="KF19:KI19"/>
    <mergeCell ref="JB18:JD18"/>
    <mergeCell ref="JE18:JG18"/>
    <mergeCell ref="JH18:JJ18"/>
    <mergeCell ref="JK18:JM18"/>
    <mergeCell ref="JO18:JQ18"/>
    <mergeCell ref="JS18:JU18"/>
    <mergeCell ref="JW18:JY18"/>
    <mergeCell ref="KA18:KB18"/>
    <mergeCell ref="KC18:KE18"/>
    <mergeCell ref="IE18:IF18"/>
    <mergeCell ref="IG18:IH18"/>
    <mergeCell ref="II18:IJ18"/>
    <mergeCell ref="IK18:IL18"/>
    <mergeCell ref="IM18:IO18"/>
    <mergeCell ref="IP18:IR18"/>
    <mergeCell ref="IS18:IU18"/>
    <mergeCell ref="IV18:IX18"/>
    <mergeCell ref="IY18:JA18"/>
    <mergeCell ref="IE21:IF21"/>
    <mergeCell ref="IG21:IH21"/>
    <mergeCell ref="II21:IJ21"/>
    <mergeCell ref="IK21:IL21"/>
    <mergeCell ref="IM21:IO21"/>
    <mergeCell ref="IP21:IR21"/>
    <mergeCell ref="IS21:IU21"/>
    <mergeCell ref="IV21:IX21"/>
    <mergeCell ref="IY21:JA21"/>
    <mergeCell ref="JB21:JD21"/>
    <mergeCell ref="JE21:JG21"/>
    <mergeCell ref="JH21:JJ21"/>
    <mergeCell ref="JK21:JM21"/>
    <mergeCell ref="JO21:JQ21"/>
    <mergeCell ref="JS21:JU21"/>
    <mergeCell ref="JW21:JY21"/>
    <mergeCell ref="KA21:KB21"/>
    <mergeCell ref="KC21:KE21"/>
    <mergeCell ref="KF21:KI21"/>
    <mergeCell ref="JB20:JD20"/>
    <mergeCell ref="JE20:JG20"/>
    <mergeCell ref="JH20:JJ20"/>
    <mergeCell ref="JK20:JM20"/>
    <mergeCell ref="JO20:JQ20"/>
    <mergeCell ref="JS20:JU20"/>
    <mergeCell ref="JW20:JY20"/>
    <mergeCell ref="KA20:KB20"/>
    <mergeCell ref="KC20:KE20"/>
    <mergeCell ref="IE20:IF20"/>
    <mergeCell ref="IG20:IH20"/>
    <mergeCell ref="II20:IJ20"/>
    <mergeCell ref="IK20:IL20"/>
    <mergeCell ref="IM20:IO20"/>
    <mergeCell ref="IP20:IR20"/>
    <mergeCell ref="IS20:IU20"/>
    <mergeCell ref="IV20:IX20"/>
    <mergeCell ref="IY20:JA20"/>
    <mergeCell ref="IE23:IF23"/>
    <mergeCell ref="IG23:IH23"/>
    <mergeCell ref="II23:IJ23"/>
    <mergeCell ref="IK23:IL23"/>
    <mergeCell ref="IM23:IO23"/>
    <mergeCell ref="IP23:IR23"/>
    <mergeCell ref="IS23:IU23"/>
    <mergeCell ref="IV23:IX23"/>
    <mergeCell ref="IY23:JA23"/>
    <mergeCell ref="JB23:JD23"/>
    <mergeCell ref="JE23:JG23"/>
    <mergeCell ref="JH23:JJ23"/>
    <mergeCell ref="JK23:JM23"/>
    <mergeCell ref="JO23:JQ23"/>
    <mergeCell ref="JS23:JU23"/>
    <mergeCell ref="JW23:JY23"/>
    <mergeCell ref="KA23:KB23"/>
    <mergeCell ref="KC23:KE23"/>
    <mergeCell ref="KF23:KI23"/>
    <mergeCell ref="JB22:JD22"/>
    <mergeCell ref="JE22:JG22"/>
    <mergeCell ref="JH22:JJ22"/>
    <mergeCell ref="JK22:JM22"/>
    <mergeCell ref="JO22:JQ22"/>
    <mergeCell ref="JS22:JU22"/>
    <mergeCell ref="JW22:JY22"/>
    <mergeCell ref="KA22:KB22"/>
    <mergeCell ref="KC22:KE22"/>
    <mergeCell ref="IE22:IF22"/>
    <mergeCell ref="IG22:IH22"/>
    <mergeCell ref="II22:IJ22"/>
    <mergeCell ref="IK22:IL22"/>
    <mergeCell ref="IM22:IO22"/>
    <mergeCell ref="IP22:IR22"/>
    <mergeCell ref="IS22:IU22"/>
    <mergeCell ref="IV22:IX22"/>
    <mergeCell ref="IY22:JA22"/>
    <mergeCell ref="IE25:IF25"/>
    <mergeCell ref="IG25:IH25"/>
    <mergeCell ref="II25:IJ25"/>
    <mergeCell ref="IK25:IL25"/>
    <mergeCell ref="IM25:IO25"/>
    <mergeCell ref="IP25:IR25"/>
    <mergeCell ref="IS25:IU25"/>
    <mergeCell ref="IV25:IX25"/>
    <mergeCell ref="IY25:JA25"/>
    <mergeCell ref="JB25:JD25"/>
    <mergeCell ref="JE25:JG25"/>
    <mergeCell ref="JH25:JJ25"/>
    <mergeCell ref="JK25:JM25"/>
    <mergeCell ref="JO25:JQ25"/>
    <mergeCell ref="JS25:JU25"/>
    <mergeCell ref="JW25:JY25"/>
    <mergeCell ref="KA25:KB25"/>
    <mergeCell ref="KC25:KE25"/>
    <mergeCell ref="KF25:KI25"/>
    <mergeCell ref="JB24:JD24"/>
    <mergeCell ref="JE24:JG24"/>
    <mergeCell ref="JH24:JJ24"/>
    <mergeCell ref="JK24:JM24"/>
    <mergeCell ref="JO24:JQ24"/>
    <mergeCell ref="JS24:JU24"/>
    <mergeCell ref="JW24:JY24"/>
    <mergeCell ref="KA24:KB24"/>
    <mergeCell ref="KC24:KE24"/>
    <mergeCell ref="IE24:IF24"/>
    <mergeCell ref="IG24:IH24"/>
    <mergeCell ref="II24:IJ24"/>
    <mergeCell ref="IK24:IL24"/>
    <mergeCell ref="IM24:IO24"/>
    <mergeCell ref="IP24:IR24"/>
    <mergeCell ref="IS24:IU24"/>
    <mergeCell ref="IV24:IX24"/>
    <mergeCell ref="IY24:JA24"/>
    <mergeCell ref="IE27:IF27"/>
    <mergeCell ref="IG27:IH27"/>
    <mergeCell ref="II27:IJ27"/>
    <mergeCell ref="IK27:IL27"/>
    <mergeCell ref="IM27:IO27"/>
    <mergeCell ref="IP27:IR27"/>
    <mergeCell ref="IS27:IU27"/>
    <mergeCell ref="IV27:IX27"/>
    <mergeCell ref="IY27:JA27"/>
    <mergeCell ref="JB27:JD27"/>
    <mergeCell ref="JE27:JG27"/>
    <mergeCell ref="JH27:JJ27"/>
    <mergeCell ref="JK27:JM27"/>
    <mergeCell ref="JO27:JQ27"/>
    <mergeCell ref="JS27:JU27"/>
    <mergeCell ref="JW27:JY27"/>
    <mergeCell ref="KA27:KB27"/>
    <mergeCell ref="KC27:KE27"/>
    <mergeCell ref="KF27:KI27"/>
    <mergeCell ref="JB26:JD26"/>
    <mergeCell ref="JE26:JG26"/>
    <mergeCell ref="JH26:JJ26"/>
    <mergeCell ref="JK26:JM26"/>
    <mergeCell ref="JO26:JQ26"/>
    <mergeCell ref="JS26:JU26"/>
    <mergeCell ref="JW26:JY26"/>
    <mergeCell ref="KA26:KB26"/>
    <mergeCell ref="KC26:KE26"/>
    <mergeCell ref="IE26:IF26"/>
    <mergeCell ref="IG26:IH26"/>
    <mergeCell ref="II26:IJ26"/>
    <mergeCell ref="IK26:IL26"/>
    <mergeCell ref="IM26:IO26"/>
    <mergeCell ref="IP26:IR26"/>
    <mergeCell ref="IS26:IU26"/>
    <mergeCell ref="IV26:IX26"/>
    <mergeCell ref="IY26:JA26"/>
    <mergeCell ref="IE29:IF29"/>
    <mergeCell ref="IG29:IH29"/>
    <mergeCell ref="II29:IJ29"/>
    <mergeCell ref="IK29:IL29"/>
    <mergeCell ref="IM29:IO29"/>
    <mergeCell ref="IP29:IR29"/>
    <mergeCell ref="IS29:IU29"/>
    <mergeCell ref="IV29:IX29"/>
    <mergeCell ref="IY29:JA29"/>
    <mergeCell ref="JB29:JD29"/>
    <mergeCell ref="JE29:JG29"/>
    <mergeCell ref="JH29:JJ29"/>
    <mergeCell ref="JK29:JM29"/>
    <mergeCell ref="JO29:JQ29"/>
    <mergeCell ref="JS29:JU29"/>
    <mergeCell ref="JW29:JY29"/>
    <mergeCell ref="KA29:KB29"/>
    <mergeCell ref="KC29:KE29"/>
    <mergeCell ref="KF29:KI29"/>
    <mergeCell ref="JB28:JD28"/>
    <mergeCell ref="JE28:JG28"/>
    <mergeCell ref="JH28:JJ28"/>
    <mergeCell ref="JK28:JM28"/>
    <mergeCell ref="JO28:JQ28"/>
    <mergeCell ref="JS28:JU28"/>
    <mergeCell ref="JW28:JY28"/>
    <mergeCell ref="KA28:KB28"/>
    <mergeCell ref="KC28:KE28"/>
    <mergeCell ref="IE28:IF28"/>
    <mergeCell ref="IG28:IH28"/>
    <mergeCell ref="II28:IJ28"/>
    <mergeCell ref="IK28:IL28"/>
    <mergeCell ref="IM28:IO28"/>
    <mergeCell ref="IP28:IR28"/>
    <mergeCell ref="IS28:IU28"/>
    <mergeCell ref="IV28:IX28"/>
    <mergeCell ref="IY28:JA28"/>
    <mergeCell ref="IE31:IF31"/>
    <mergeCell ref="IG31:IH31"/>
    <mergeCell ref="II31:IJ31"/>
    <mergeCell ref="IK31:IL31"/>
    <mergeCell ref="IM31:IO31"/>
    <mergeCell ref="IP31:IR31"/>
    <mergeCell ref="IS31:IU31"/>
    <mergeCell ref="IV31:IX31"/>
    <mergeCell ref="IY31:JA31"/>
    <mergeCell ref="JB31:JD31"/>
    <mergeCell ref="JE31:JG31"/>
    <mergeCell ref="JH31:JJ31"/>
    <mergeCell ref="JK31:JM31"/>
    <mergeCell ref="JO31:JQ31"/>
    <mergeCell ref="JS31:JU31"/>
    <mergeCell ref="JW31:JY31"/>
    <mergeCell ref="KA31:KB31"/>
    <mergeCell ref="KC31:KE31"/>
    <mergeCell ref="KF31:KI31"/>
    <mergeCell ref="JB30:JD30"/>
    <mergeCell ref="JE30:JG30"/>
    <mergeCell ref="JH30:JJ30"/>
    <mergeCell ref="JK30:JM30"/>
    <mergeCell ref="JO30:JQ30"/>
    <mergeCell ref="JS30:JU30"/>
    <mergeCell ref="JW30:JY30"/>
    <mergeCell ref="KA30:KB30"/>
    <mergeCell ref="KC30:KE30"/>
    <mergeCell ref="IE30:IF30"/>
    <mergeCell ref="IG30:IH30"/>
    <mergeCell ref="II30:IJ30"/>
    <mergeCell ref="IK30:IL30"/>
    <mergeCell ref="IM30:IO30"/>
    <mergeCell ref="IP30:IR30"/>
    <mergeCell ref="IS30:IU30"/>
    <mergeCell ref="IV30:IX30"/>
    <mergeCell ref="IY30:JA30"/>
    <mergeCell ref="IE33:IF33"/>
    <mergeCell ref="IG33:IH33"/>
    <mergeCell ref="II33:IJ33"/>
    <mergeCell ref="IK33:IL33"/>
    <mergeCell ref="IM33:IO33"/>
    <mergeCell ref="IP33:IR33"/>
    <mergeCell ref="IS33:IU33"/>
    <mergeCell ref="IV33:IX33"/>
    <mergeCell ref="IY33:JA33"/>
    <mergeCell ref="JB33:JD33"/>
    <mergeCell ref="JE33:JG33"/>
    <mergeCell ref="JH33:JJ33"/>
    <mergeCell ref="JK33:JM33"/>
    <mergeCell ref="JO33:JQ33"/>
    <mergeCell ref="JS33:JU33"/>
    <mergeCell ref="JW33:JY33"/>
    <mergeCell ref="KA33:KB33"/>
    <mergeCell ref="KC33:KE33"/>
    <mergeCell ref="KF33:KI33"/>
    <mergeCell ref="JB32:JD32"/>
    <mergeCell ref="JE32:JG32"/>
    <mergeCell ref="JH32:JJ32"/>
    <mergeCell ref="JK32:JM32"/>
    <mergeCell ref="JO32:JQ32"/>
    <mergeCell ref="JS32:JU32"/>
    <mergeCell ref="JW32:JY32"/>
    <mergeCell ref="KA32:KB32"/>
    <mergeCell ref="KC32:KE32"/>
    <mergeCell ref="IE32:IF32"/>
    <mergeCell ref="IG32:IH32"/>
    <mergeCell ref="II32:IJ32"/>
    <mergeCell ref="IK32:IL32"/>
    <mergeCell ref="IM32:IO32"/>
    <mergeCell ref="IP32:IR32"/>
    <mergeCell ref="IS32:IU32"/>
    <mergeCell ref="IV32:IX32"/>
    <mergeCell ref="IY32:JA32"/>
    <mergeCell ref="IE35:IF35"/>
    <mergeCell ref="IG35:IH35"/>
    <mergeCell ref="II35:IJ35"/>
    <mergeCell ref="IK35:IL35"/>
    <mergeCell ref="IM35:IO35"/>
    <mergeCell ref="IP35:IR35"/>
    <mergeCell ref="IS35:IU35"/>
    <mergeCell ref="IV35:IX35"/>
    <mergeCell ref="IY35:JA35"/>
    <mergeCell ref="JB35:JD35"/>
    <mergeCell ref="JE35:JG35"/>
    <mergeCell ref="JH35:JJ35"/>
    <mergeCell ref="JK35:JM35"/>
    <mergeCell ref="JO35:JQ35"/>
    <mergeCell ref="JS35:JU35"/>
    <mergeCell ref="JW35:JY35"/>
    <mergeCell ref="KA35:KB35"/>
    <mergeCell ref="KC35:KE35"/>
    <mergeCell ref="KF35:KI35"/>
    <mergeCell ref="JB34:JD34"/>
    <mergeCell ref="JE34:JG34"/>
    <mergeCell ref="JH34:JJ34"/>
    <mergeCell ref="JK34:JM34"/>
    <mergeCell ref="JO34:JQ34"/>
    <mergeCell ref="JS34:JU34"/>
    <mergeCell ref="JW34:JY34"/>
    <mergeCell ref="KA34:KB34"/>
    <mergeCell ref="KC34:KE34"/>
    <mergeCell ref="IE34:IF34"/>
    <mergeCell ref="IG34:IH34"/>
    <mergeCell ref="II34:IJ34"/>
    <mergeCell ref="IK34:IL34"/>
    <mergeCell ref="IM34:IO34"/>
    <mergeCell ref="IP34:IR34"/>
    <mergeCell ref="IS34:IU34"/>
    <mergeCell ref="IV34:IX34"/>
    <mergeCell ref="IY34:JA34"/>
    <mergeCell ref="IE37:IF37"/>
    <mergeCell ref="IG37:IH37"/>
    <mergeCell ref="II37:IJ37"/>
    <mergeCell ref="IK37:IL37"/>
    <mergeCell ref="IM37:IO37"/>
    <mergeCell ref="IP37:IR37"/>
    <mergeCell ref="IS37:IU37"/>
    <mergeCell ref="IV37:IX37"/>
    <mergeCell ref="IY37:JA37"/>
    <mergeCell ref="JB37:JD37"/>
    <mergeCell ref="JE37:JG37"/>
    <mergeCell ref="JH37:JJ37"/>
    <mergeCell ref="JK37:JM37"/>
    <mergeCell ref="JO37:JQ37"/>
    <mergeCell ref="JS37:JU37"/>
    <mergeCell ref="JW37:JY37"/>
    <mergeCell ref="KA37:KB37"/>
    <mergeCell ref="KC37:KE37"/>
    <mergeCell ref="KF37:KI37"/>
    <mergeCell ref="JB36:JD36"/>
    <mergeCell ref="JE36:JG36"/>
    <mergeCell ref="JH36:JJ36"/>
    <mergeCell ref="JK36:JM36"/>
    <mergeCell ref="JO36:JQ36"/>
    <mergeCell ref="JS36:JU36"/>
    <mergeCell ref="JW36:JY36"/>
    <mergeCell ref="KA36:KB36"/>
    <mergeCell ref="KC36:KE36"/>
    <mergeCell ref="IE36:IF36"/>
    <mergeCell ref="IG36:IH36"/>
    <mergeCell ref="II36:IJ36"/>
    <mergeCell ref="IK36:IL36"/>
    <mergeCell ref="IM36:IO36"/>
    <mergeCell ref="IP36:IR36"/>
    <mergeCell ref="IS36:IU36"/>
    <mergeCell ref="IV36:IX36"/>
    <mergeCell ref="IY36:JA36"/>
    <mergeCell ref="IE39:IF39"/>
    <mergeCell ref="IG39:IH39"/>
    <mergeCell ref="II39:IJ39"/>
    <mergeCell ref="IK39:IL39"/>
    <mergeCell ref="IM39:IO39"/>
    <mergeCell ref="IP39:IR39"/>
    <mergeCell ref="IS39:IU39"/>
    <mergeCell ref="IV39:IX39"/>
    <mergeCell ref="IY39:JA39"/>
    <mergeCell ref="JB39:JD39"/>
    <mergeCell ref="JE39:JG39"/>
    <mergeCell ref="JH39:JJ39"/>
    <mergeCell ref="JK39:JM39"/>
    <mergeCell ref="JO39:JQ39"/>
    <mergeCell ref="JS39:JU39"/>
    <mergeCell ref="JW39:JY39"/>
    <mergeCell ref="KA39:KB39"/>
    <mergeCell ref="KC39:KE39"/>
    <mergeCell ref="KF39:KI39"/>
    <mergeCell ref="JB38:JD38"/>
    <mergeCell ref="JE38:JG38"/>
    <mergeCell ref="JH38:JJ38"/>
    <mergeCell ref="JK38:JM38"/>
    <mergeCell ref="JO38:JQ38"/>
    <mergeCell ref="JS38:JU38"/>
    <mergeCell ref="JW38:JY38"/>
    <mergeCell ref="KA38:KB38"/>
    <mergeCell ref="KC38:KE38"/>
    <mergeCell ref="IE38:IF38"/>
    <mergeCell ref="IG38:IH38"/>
    <mergeCell ref="II38:IJ38"/>
    <mergeCell ref="IK38:IL38"/>
    <mergeCell ref="IM38:IO38"/>
    <mergeCell ref="IP38:IR38"/>
    <mergeCell ref="IS38:IU38"/>
    <mergeCell ref="IV38:IX38"/>
    <mergeCell ref="IY38:JA38"/>
    <mergeCell ref="IE41:IF41"/>
    <mergeCell ref="IG41:IH41"/>
    <mergeCell ref="II41:IJ41"/>
    <mergeCell ref="IK41:IL41"/>
    <mergeCell ref="IM41:IO41"/>
    <mergeCell ref="IP41:IR41"/>
    <mergeCell ref="IS41:IU41"/>
    <mergeCell ref="IV41:IX41"/>
    <mergeCell ref="IY41:JA41"/>
    <mergeCell ref="JB41:JD41"/>
    <mergeCell ref="JE41:JG41"/>
    <mergeCell ref="JH41:JJ41"/>
    <mergeCell ref="JK41:JM41"/>
    <mergeCell ref="JO41:JQ41"/>
    <mergeCell ref="JS41:JU41"/>
    <mergeCell ref="JW41:JY41"/>
    <mergeCell ref="KA41:KB41"/>
    <mergeCell ref="KC41:KE41"/>
    <mergeCell ref="KF41:KI41"/>
    <mergeCell ref="JB40:JD40"/>
    <mergeCell ref="JE40:JG40"/>
    <mergeCell ref="JH40:JJ40"/>
    <mergeCell ref="JK40:JM40"/>
    <mergeCell ref="JO40:JQ40"/>
    <mergeCell ref="JS40:JU40"/>
    <mergeCell ref="JW40:JY40"/>
    <mergeCell ref="KA40:KB40"/>
    <mergeCell ref="KC40:KE40"/>
    <mergeCell ref="IE40:IF40"/>
    <mergeCell ref="IG40:IH40"/>
    <mergeCell ref="II40:IJ40"/>
    <mergeCell ref="IK40:IL40"/>
    <mergeCell ref="IM40:IO40"/>
    <mergeCell ref="IP40:IR40"/>
    <mergeCell ref="IS40:IU40"/>
    <mergeCell ref="IV40:IX40"/>
    <mergeCell ref="IY40:JA40"/>
    <mergeCell ref="IE43:IF43"/>
    <mergeCell ref="IG43:IH43"/>
    <mergeCell ref="II43:IJ43"/>
    <mergeCell ref="IK43:IL43"/>
    <mergeCell ref="IM43:IO43"/>
    <mergeCell ref="IP43:IR43"/>
    <mergeCell ref="IS43:IU43"/>
    <mergeCell ref="IV43:IX43"/>
    <mergeCell ref="IY43:JA43"/>
    <mergeCell ref="JB43:JD43"/>
    <mergeCell ref="JE43:JG43"/>
    <mergeCell ref="JH43:JJ43"/>
    <mergeCell ref="JK43:JM43"/>
    <mergeCell ref="JO43:JQ43"/>
    <mergeCell ref="JS43:JU43"/>
    <mergeCell ref="JW43:JY43"/>
    <mergeCell ref="KA43:KB43"/>
    <mergeCell ref="KC43:KE43"/>
    <mergeCell ref="KF43:KI43"/>
    <mergeCell ref="JB42:JD42"/>
    <mergeCell ref="JE42:JG42"/>
    <mergeCell ref="JH42:JJ42"/>
    <mergeCell ref="JK42:JM42"/>
    <mergeCell ref="JO42:JQ42"/>
    <mergeCell ref="JS42:JU42"/>
    <mergeCell ref="JW42:JY42"/>
    <mergeCell ref="KA42:KB42"/>
    <mergeCell ref="KC42:KE42"/>
    <mergeCell ref="IE42:IF42"/>
    <mergeCell ref="IG42:IH42"/>
    <mergeCell ref="II42:IJ42"/>
    <mergeCell ref="IK42:IL42"/>
    <mergeCell ref="IM42:IO42"/>
    <mergeCell ref="IP42:IR42"/>
    <mergeCell ref="IS42:IU42"/>
    <mergeCell ref="IV42:IX42"/>
    <mergeCell ref="IY42:JA42"/>
    <mergeCell ref="IC47:IL47"/>
    <mergeCell ref="IM47:JJ47"/>
    <mergeCell ref="JK47:JR47"/>
    <mergeCell ref="JS47:JZ47"/>
    <mergeCell ref="KA47:KI47"/>
    <mergeCell ref="IE50:KI50"/>
    <mergeCell ref="IC46:IL46"/>
    <mergeCell ref="IM46:IR46"/>
    <mergeCell ref="IS46:IX46"/>
    <mergeCell ref="IY46:JD46"/>
    <mergeCell ref="JE46:JJ46"/>
    <mergeCell ref="JK46:JR46"/>
    <mergeCell ref="JS46:JZ46"/>
    <mergeCell ref="KA46:KB46"/>
    <mergeCell ref="KC46:KE46"/>
    <mergeCell ref="KF44:KI44"/>
    <mergeCell ref="IE45:IF45"/>
    <mergeCell ref="IG45:IH45"/>
    <mergeCell ref="II45:IJ45"/>
    <mergeCell ref="IK45:IL45"/>
    <mergeCell ref="IM45:IO45"/>
    <mergeCell ref="IP45:IR45"/>
    <mergeCell ref="IS45:IU45"/>
    <mergeCell ref="IV45:IX45"/>
    <mergeCell ref="IY45:JA45"/>
    <mergeCell ref="JB45:JD45"/>
    <mergeCell ref="JE45:JG45"/>
    <mergeCell ref="JH45:JJ45"/>
    <mergeCell ref="JK45:JM45"/>
    <mergeCell ref="JO45:JQ45"/>
    <mergeCell ref="JS45:JU45"/>
    <mergeCell ref="JW45:JY45"/>
    <mergeCell ref="KA45:KB45"/>
    <mergeCell ref="KC45:KE45"/>
    <mergeCell ref="KF45:KI45"/>
    <mergeCell ref="JB44:JD44"/>
    <mergeCell ref="JE44:JG44"/>
    <mergeCell ref="JH44:JJ44"/>
    <mergeCell ref="JK44:JM44"/>
    <mergeCell ref="JO44:JQ44"/>
    <mergeCell ref="JS44:JU44"/>
    <mergeCell ref="JW44:JY44"/>
    <mergeCell ref="KA44:KB44"/>
    <mergeCell ref="KC44:KE44"/>
    <mergeCell ref="IE44:IF44"/>
    <mergeCell ref="IG44:IH44"/>
    <mergeCell ref="II44:IJ44"/>
    <mergeCell ref="IK44:IL44"/>
    <mergeCell ref="IM44:IO44"/>
    <mergeCell ref="IP44:IR44"/>
    <mergeCell ref="IS44:IU44"/>
    <mergeCell ref="IV44:IX44"/>
    <mergeCell ref="IY44:JA44"/>
    <mergeCell ref="MB3:MD3"/>
    <mergeCell ref="ME3:MP3"/>
    <mergeCell ref="KK4:KM5"/>
    <mergeCell ref="KN4:LW5"/>
    <mergeCell ref="LY4:MD5"/>
    <mergeCell ref="ME4:MH5"/>
    <mergeCell ref="MJ4:MM5"/>
    <mergeCell ref="MN4:MO5"/>
    <mergeCell ref="MP4:MP5"/>
    <mergeCell ref="KJ7:MP7"/>
    <mergeCell ref="KJ8:KJ12"/>
    <mergeCell ref="KK8:KK12"/>
    <mergeCell ref="KL8:KM12"/>
    <mergeCell ref="KN8:KO12"/>
    <mergeCell ref="KP8:KQ12"/>
    <mergeCell ref="KR8:KS12"/>
    <mergeCell ref="KT8:LE8"/>
    <mergeCell ref="LF8:LQ8"/>
    <mergeCell ref="LR8:MG8"/>
    <mergeCell ref="MH8:ML8"/>
    <mergeCell ref="MM8:MP12"/>
    <mergeCell ref="KT9:KY9"/>
    <mergeCell ref="KZ9:LE9"/>
    <mergeCell ref="LF9:LK9"/>
    <mergeCell ref="LL9:LQ9"/>
    <mergeCell ref="LR9:LY9"/>
    <mergeCell ref="LZ9:MG9"/>
    <mergeCell ref="MH9:ML9"/>
    <mergeCell ref="KT10:KV12"/>
    <mergeCell ref="KW10:KY12"/>
    <mergeCell ref="KZ10:LB12"/>
    <mergeCell ref="LC10:LE12"/>
    <mergeCell ref="KF46:KI46"/>
    <mergeCell ref="KF42:KI42"/>
    <mergeCell ref="KF40:KI40"/>
    <mergeCell ref="KF38:KI38"/>
    <mergeCell ref="KF36:KI36"/>
    <mergeCell ref="KF34:KI34"/>
    <mergeCell ref="KF32:KI32"/>
    <mergeCell ref="KF30:KI30"/>
    <mergeCell ref="KF28:KI28"/>
    <mergeCell ref="KF26:KI26"/>
    <mergeCell ref="KF24:KI24"/>
    <mergeCell ref="KF22:KI22"/>
    <mergeCell ref="KF20:KI20"/>
    <mergeCell ref="KF18:KI18"/>
    <mergeCell ref="KF16:KI16"/>
    <mergeCell ref="KF13:KI13"/>
    <mergeCell ref="JX3:KI3"/>
    <mergeCell ref="MM13:MP13"/>
    <mergeCell ref="KL15:KM15"/>
    <mergeCell ref="KN15:KO15"/>
    <mergeCell ref="KP15:KQ15"/>
    <mergeCell ref="KR15:KS15"/>
    <mergeCell ref="KT15:KV15"/>
    <mergeCell ref="KW15:KY15"/>
    <mergeCell ref="KZ15:LB15"/>
    <mergeCell ref="LC15:LE15"/>
    <mergeCell ref="LF15:LH15"/>
    <mergeCell ref="LI15:LK15"/>
    <mergeCell ref="LL15:LN15"/>
    <mergeCell ref="LO15:LQ15"/>
    <mergeCell ref="LR15:LT15"/>
    <mergeCell ref="LV15:LX15"/>
    <mergeCell ref="LZ15:MB15"/>
    <mergeCell ref="MD15:MF15"/>
    <mergeCell ref="MH15:MI15"/>
    <mergeCell ref="MJ15:ML15"/>
    <mergeCell ref="MM15:MP15"/>
    <mergeCell ref="LF10:LH12"/>
    <mergeCell ref="LI10:LK12"/>
    <mergeCell ref="LL10:LN12"/>
    <mergeCell ref="LO10:LQ12"/>
    <mergeCell ref="LR10:LT12"/>
    <mergeCell ref="LU10:LU13"/>
    <mergeCell ref="LV10:LX12"/>
    <mergeCell ref="LY10:LY13"/>
    <mergeCell ref="LZ10:MB12"/>
    <mergeCell ref="MC10:MC13"/>
    <mergeCell ref="MD10:MF12"/>
    <mergeCell ref="MG10:MG13"/>
    <mergeCell ref="MH10:MI12"/>
    <mergeCell ref="MJ10:ML12"/>
    <mergeCell ref="KL13:KM13"/>
    <mergeCell ref="KN13:KO13"/>
    <mergeCell ref="KP13:KQ13"/>
    <mergeCell ref="KR13:KS13"/>
    <mergeCell ref="LR13:LT13"/>
    <mergeCell ref="LV13:LX13"/>
    <mergeCell ref="LZ13:MB13"/>
    <mergeCell ref="MD13:MF13"/>
    <mergeCell ref="MH13:MI13"/>
    <mergeCell ref="MJ13:ML13"/>
    <mergeCell ref="MJ16:ML16"/>
    <mergeCell ref="MM16:MP16"/>
    <mergeCell ref="KL17:KM17"/>
    <mergeCell ref="KN17:KO17"/>
    <mergeCell ref="KP17:KQ17"/>
    <mergeCell ref="KR17:KS17"/>
    <mergeCell ref="KT17:KV17"/>
    <mergeCell ref="KW17:KY17"/>
    <mergeCell ref="KZ17:LB17"/>
    <mergeCell ref="LC17:LE17"/>
    <mergeCell ref="LF17:LH17"/>
    <mergeCell ref="LI17:LK17"/>
    <mergeCell ref="LL17:LN17"/>
    <mergeCell ref="LO17:LQ17"/>
    <mergeCell ref="LR17:LT17"/>
    <mergeCell ref="LV17:LX17"/>
    <mergeCell ref="LZ17:MB17"/>
    <mergeCell ref="MD17:MF17"/>
    <mergeCell ref="MH17:MI17"/>
    <mergeCell ref="MJ17:ML17"/>
    <mergeCell ref="MM17:MP17"/>
    <mergeCell ref="KL16:KM16"/>
    <mergeCell ref="KN16:KO16"/>
    <mergeCell ref="KP16:KQ16"/>
    <mergeCell ref="KR16:KS16"/>
    <mergeCell ref="KT16:KV16"/>
    <mergeCell ref="KW16:KY16"/>
    <mergeCell ref="KZ16:LB16"/>
    <mergeCell ref="LC16:LE16"/>
    <mergeCell ref="LF16:LH16"/>
    <mergeCell ref="LI16:LK16"/>
    <mergeCell ref="LL16:LN16"/>
    <mergeCell ref="LO16:LQ16"/>
    <mergeCell ref="LR16:LT16"/>
    <mergeCell ref="LV16:LX16"/>
    <mergeCell ref="LZ16:MB16"/>
    <mergeCell ref="MD16:MF16"/>
    <mergeCell ref="MH16:MI16"/>
    <mergeCell ref="MJ18:ML18"/>
    <mergeCell ref="MM18:MP18"/>
    <mergeCell ref="KL19:KM19"/>
    <mergeCell ref="KN19:KO19"/>
    <mergeCell ref="KP19:KQ19"/>
    <mergeCell ref="KR19:KS19"/>
    <mergeCell ref="KT19:KV19"/>
    <mergeCell ref="KW19:KY19"/>
    <mergeCell ref="KZ19:LB19"/>
    <mergeCell ref="LC19:LE19"/>
    <mergeCell ref="LF19:LH19"/>
    <mergeCell ref="LI19:LK19"/>
    <mergeCell ref="LL19:LN19"/>
    <mergeCell ref="LO19:LQ19"/>
    <mergeCell ref="LR19:LT19"/>
    <mergeCell ref="LV19:LX19"/>
    <mergeCell ref="LZ19:MB19"/>
    <mergeCell ref="MD19:MF19"/>
    <mergeCell ref="MH19:MI19"/>
    <mergeCell ref="MJ19:ML19"/>
    <mergeCell ref="MM19:MP19"/>
    <mergeCell ref="KL18:KM18"/>
    <mergeCell ref="KN18:KO18"/>
    <mergeCell ref="KP18:KQ18"/>
    <mergeCell ref="KR18:KS18"/>
    <mergeCell ref="KT18:KV18"/>
    <mergeCell ref="KW18:KY18"/>
    <mergeCell ref="KZ18:LB18"/>
    <mergeCell ref="LC18:LE18"/>
    <mergeCell ref="LF18:LH18"/>
    <mergeCell ref="LI18:LK18"/>
    <mergeCell ref="LL18:LN18"/>
    <mergeCell ref="LO18:LQ18"/>
    <mergeCell ref="LR18:LT18"/>
    <mergeCell ref="LV18:LX18"/>
    <mergeCell ref="LZ18:MB18"/>
    <mergeCell ref="MD18:MF18"/>
    <mergeCell ref="MH18:MI18"/>
    <mergeCell ref="MJ20:ML20"/>
    <mergeCell ref="MM20:MP20"/>
    <mergeCell ref="KL21:KM21"/>
    <mergeCell ref="KN21:KO21"/>
    <mergeCell ref="KP21:KQ21"/>
    <mergeCell ref="KR21:KS21"/>
    <mergeCell ref="KT21:KV21"/>
    <mergeCell ref="KW21:KY21"/>
    <mergeCell ref="KZ21:LB21"/>
    <mergeCell ref="LC21:LE21"/>
    <mergeCell ref="LF21:LH21"/>
    <mergeCell ref="LI21:LK21"/>
    <mergeCell ref="LL21:LN21"/>
    <mergeCell ref="LO21:LQ21"/>
    <mergeCell ref="LR21:LT21"/>
    <mergeCell ref="LV21:LX21"/>
    <mergeCell ref="LZ21:MB21"/>
    <mergeCell ref="MD21:MF21"/>
    <mergeCell ref="MH21:MI21"/>
    <mergeCell ref="MJ21:ML21"/>
    <mergeCell ref="MM21:MP21"/>
    <mergeCell ref="KL20:KM20"/>
    <mergeCell ref="KN20:KO20"/>
    <mergeCell ref="KP20:KQ20"/>
    <mergeCell ref="KR20:KS20"/>
    <mergeCell ref="KT20:KV20"/>
    <mergeCell ref="KW20:KY20"/>
    <mergeCell ref="KZ20:LB20"/>
    <mergeCell ref="LC20:LE20"/>
    <mergeCell ref="LF20:LH20"/>
    <mergeCell ref="LI20:LK20"/>
    <mergeCell ref="LL20:LN20"/>
    <mergeCell ref="LO20:LQ20"/>
    <mergeCell ref="LR20:LT20"/>
    <mergeCell ref="LV20:LX20"/>
    <mergeCell ref="LZ20:MB20"/>
    <mergeCell ref="MD20:MF20"/>
    <mergeCell ref="MH20:MI20"/>
    <mergeCell ref="MJ22:ML22"/>
    <mergeCell ref="MM22:MP22"/>
    <mergeCell ref="KL23:KM23"/>
    <mergeCell ref="KN23:KO23"/>
    <mergeCell ref="KP23:KQ23"/>
    <mergeCell ref="KR23:KS23"/>
    <mergeCell ref="KT23:KV23"/>
    <mergeCell ref="KW23:KY23"/>
    <mergeCell ref="KZ23:LB23"/>
    <mergeCell ref="LC23:LE23"/>
    <mergeCell ref="LF23:LH23"/>
    <mergeCell ref="LI23:LK23"/>
    <mergeCell ref="LL23:LN23"/>
    <mergeCell ref="LO23:LQ23"/>
    <mergeCell ref="LR23:LT23"/>
    <mergeCell ref="LV23:LX23"/>
    <mergeCell ref="LZ23:MB23"/>
    <mergeCell ref="MD23:MF23"/>
    <mergeCell ref="MH23:MI23"/>
    <mergeCell ref="MJ23:ML23"/>
    <mergeCell ref="MM23:MP23"/>
    <mergeCell ref="KL22:KM22"/>
    <mergeCell ref="KN22:KO22"/>
    <mergeCell ref="KP22:KQ22"/>
    <mergeCell ref="KR22:KS22"/>
    <mergeCell ref="KT22:KV22"/>
    <mergeCell ref="KW22:KY22"/>
    <mergeCell ref="KZ22:LB22"/>
    <mergeCell ref="LC22:LE22"/>
    <mergeCell ref="LF22:LH22"/>
    <mergeCell ref="LI22:LK22"/>
    <mergeCell ref="LL22:LN22"/>
    <mergeCell ref="LO22:LQ22"/>
    <mergeCell ref="LR22:LT22"/>
    <mergeCell ref="LV22:LX22"/>
    <mergeCell ref="LZ22:MB22"/>
    <mergeCell ref="MD22:MF22"/>
    <mergeCell ref="MH22:MI22"/>
    <mergeCell ref="MJ24:ML24"/>
    <mergeCell ref="MM24:MP24"/>
    <mergeCell ref="KL25:KM25"/>
    <mergeCell ref="KN25:KO25"/>
    <mergeCell ref="KP25:KQ25"/>
    <mergeCell ref="KR25:KS25"/>
    <mergeCell ref="KT25:KV25"/>
    <mergeCell ref="KW25:KY25"/>
    <mergeCell ref="KZ25:LB25"/>
    <mergeCell ref="LC25:LE25"/>
    <mergeCell ref="LF25:LH25"/>
    <mergeCell ref="LI25:LK25"/>
    <mergeCell ref="LL25:LN25"/>
    <mergeCell ref="LO25:LQ25"/>
    <mergeCell ref="LR25:LT25"/>
    <mergeCell ref="LV25:LX25"/>
    <mergeCell ref="LZ25:MB25"/>
    <mergeCell ref="MD25:MF25"/>
    <mergeCell ref="MH25:MI25"/>
    <mergeCell ref="MJ25:ML25"/>
    <mergeCell ref="MM25:MP25"/>
    <mergeCell ref="KL24:KM24"/>
    <mergeCell ref="KN24:KO24"/>
    <mergeCell ref="KP24:KQ24"/>
    <mergeCell ref="KR24:KS24"/>
    <mergeCell ref="KT24:KV24"/>
    <mergeCell ref="KW24:KY24"/>
    <mergeCell ref="KZ24:LB24"/>
    <mergeCell ref="LC24:LE24"/>
    <mergeCell ref="LF24:LH24"/>
    <mergeCell ref="LI24:LK24"/>
    <mergeCell ref="LL24:LN24"/>
    <mergeCell ref="LO24:LQ24"/>
    <mergeCell ref="LR24:LT24"/>
    <mergeCell ref="LV24:LX24"/>
    <mergeCell ref="LZ24:MB24"/>
    <mergeCell ref="MD24:MF24"/>
    <mergeCell ref="MH24:MI24"/>
    <mergeCell ref="MJ26:ML26"/>
    <mergeCell ref="MM26:MP26"/>
    <mergeCell ref="KL27:KM27"/>
    <mergeCell ref="KN27:KO27"/>
    <mergeCell ref="KP27:KQ27"/>
    <mergeCell ref="KR27:KS27"/>
    <mergeCell ref="KT27:KV27"/>
    <mergeCell ref="KW27:KY27"/>
    <mergeCell ref="KZ27:LB27"/>
    <mergeCell ref="LC27:LE27"/>
    <mergeCell ref="LF27:LH27"/>
    <mergeCell ref="LI27:LK27"/>
    <mergeCell ref="LL27:LN27"/>
    <mergeCell ref="LO27:LQ27"/>
    <mergeCell ref="LR27:LT27"/>
    <mergeCell ref="LV27:LX27"/>
    <mergeCell ref="LZ27:MB27"/>
    <mergeCell ref="MD27:MF27"/>
    <mergeCell ref="MH27:MI27"/>
    <mergeCell ref="MJ27:ML27"/>
    <mergeCell ref="MM27:MP27"/>
    <mergeCell ref="KL26:KM26"/>
    <mergeCell ref="KN26:KO26"/>
    <mergeCell ref="KP26:KQ26"/>
    <mergeCell ref="KR26:KS26"/>
    <mergeCell ref="KT26:KV26"/>
    <mergeCell ref="KW26:KY26"/>
    <mergeCell ref="KZ26:LB26"/>
    <mergeCell ref="LC26:LE26"/>
    <mergeCell ref="LF26:LH26"/>
    <mergeCell ref="LI26:LK26"/>
    <mergeCell ref="LL26:LN26"/>
    <mergeCell ref="LO26:LQ26"/>
    <mergeCell ref="LR26:LT26"/>
    <mergeCell ref="LV26:LX26"/>
    <mergeCell ref="LZ26:MB26"/>
    <mergeCell ref="MD26:MF26"/>
    <mergeCell ref="MH26:MI26"/>
    <mergeCell ref="MJ28:ML28"/>
    <mergeCell ref="MM28:MP28"/>
    <mergeCell ref="KL29:KM29"/>
    <mergeCell ref="KN29:KO29"/>
    <mergeCell ref="KP29:KQ29"/>
    <mergeCell ref="KR29:KS29"/>
    <mergeCell ref="KT29:KV29"/>
    <mergeCell ref="KW29:KY29"/>
    <mergeCell ref="KZ29:LB29"/>
    <mergeCell ref="LC29:LE29"/>
    <mergeCell ref="LF29:LH29"/>
    <mergeCell ref="LI29:LK29"/>
    <mergeCell ref="LL29:LN29"/>
    <mergeCell ref="LO29:LQ29"/>
    <mergeCell ref="LR29:LT29"/>
    <mergeCell ref="LV29:LX29"/>
    <mergeCell ref="LZ29:MB29"/>
    <mergeCell ref="MD29:MF29"/>
    <mergeCell ref="MH29:MI29"/>
    <mergeCell ref="MJ29:ML29"/>
    <mergeCell ref="MM29:MP29"/>
    <mergeCell ref="KL28:KM28"/>
    <mergeCell ref="KN28:KO28"/>
    <mergeCell ref="KP28:KQ28"/>
    <mergeCell ref="KR28:KS28"/>
    <mergeCell ref="KT28:KV28"/>
    <mergeCell ref="KW28:KY28"/>
    <mergeCell ref="KZ28:LB28"/>
    <mergeCell ref="LC28:LE28"/>
    <mergeCell ref="LF28:LH28"/>
    <mergeCell ref="LI28:LK28"/>
    <mergeCell ref="LL28:LN28"/>
    <mergeCell ref="LO28:LQ28"/>
    <mergeCell ref="LR28:LT28"/>
    <mergeCell ref="LV28:LX28"/>
    <mergeCell ref="LZ28:MB28"/>
    <mergeCell ref="MD28:MF28"/>
    <mergeCell ref="MH28:MI28"/>
    <mergeCell ref="MJ30:ML30"/>
    <mergeCell ref="MM30:MP30"/>
    <mergeCell ref="KL31:KM31"/>
    <mergeCell ref="KN31:KO31"/>
    <mergeCell ref="KP31:KQ31"/>
    <mergeCell ref="KR31:KS31"/>
    <mergeCell ref="KT31:KV31"/>
    <mergeCell ref="KW31:KY31"/>
    <mergeCell ref="KZ31:LB31"/>
    <mergeCell ref="LC31:LE31"/>
    <mergeCell ref="LF31:LH31"/>
    <mergeCell ref="LI31:LK31"/>
    <mergeCell ref="LL31:LN31"/>
    <mergeCell ref="LO31:LQ31"/>
    <mergeCell ref="LR31:LT31"/>
    <mergeCell ref="LV31:LX31"/>
    <mergeCell ref="LZ31:MB31"/>
    <mergeCell ref="MD31:MF31"/>
    <mergeCell ref="MH31:MI31"/>
    <mergeCell ref="MJ31:ML31"/>
    <mergeCell ref="MM31:MP31"/>
    <mergeCell ref="KL30:KM30"/>
    <mergeCell ref="KN30:KO30"/>
    <mergeCell ref="KP30:KQ30"/>
    <mergeCell ref="KR30:KS30"/>
    <mergeCell ref="KT30:KV30"/>
    <mergeCell ref="KW30:KY30"/>
    <mergeCell ref="KZ30:LB30"/>
    <mergeCell ref="LC30:LE30"/>
    <mergeCell ref="LF30:LH30"/>
    <mergeCell ref="LI30:LK30"/>
    <mergeCell ref="LL30:LN30"/>
    <mergeCell ref="LO30:LQ30"/>
    <mergeCell ref="LR30:LT30"/>
    <mergeCell ref="LV30:LX30"/>
    <mergeCell ref="LZ30:MB30"/>
    <mergeCell ref="MD30:MF30"/>
    <mergeCell ref="MH30:MI30"/>
    <mergeCell ref="MJ32:ML32"/>
    <mergeCell ref="MM32:MP32"/>
    <mergeCell ref="KL33:KM33"/>
    <mergeCell ref="KN33:KO33"/>
    <mergeCell ref="KP33:KQ33"/>
    <mergeCell ref="KR33:KS33"/>
    <mergeCell ref="KT33:KV33"/>
    <mergeCell ref="KW33:KY33"/>
    <mergeCell ref="KZ33:LB33"/>
    <mergeCell ref="LC33:LE33"/>
    <mergeCell ref="LF33:LH33"/>
    <mergeCell ref="LI33:LK33"/>
    <mergeCell ref="LL33:LN33"/>
    <mergeCell ref="LO33:LQ33"/>
    <mergeCell ref="LR33:LT33"/>
    <mergeCell ref="LV33:LX33"/>
    <mergeCell ref="LZ33:MB33"/>
    <mergeCell ref="MD33:MF33"/>
    <mergeCell ref="MH33:MI33"/>
    <mergeCell ref="MJ33:ML33"/>
    <mergeCell ref="MM33:MP33"/>
    <mergeCell ref="KL32:KM32"/>
    <mergeCell ref="KN32:KO32"/>
    <mergeCell ref="KP32:KQ32"/>
    <mergeCell ref="KR32:KS32"/>
    <mergeCell ref="KT32:KV32"/>
    <mergeCell ref="KW32:KY32"/>
    <mergeCell ref="KZ32:LB32"/>
    <mergeCell ref="LC32:LE32"/>
    <mergeCell ref="LF32:LH32"/>
    <mergeCell ref="LI32:LK32"/>
    <mergeCell ref="LL32:LN32"/>
    <mergeCell ref="LO32:LQ32"/>
    <mergeCell ref="LR32:LT32"/>
    <mergeCell ref="LV32:LX32"/>
    <mergeCell ref="LZ32:MB32"/>
    <mergeCell ref="MD32:MF32"/>
    <mergeCell ref="MH32:MI32"/>
    <mergeCell ref="MJ34:ML34"/>
    <mergeCell ref="MM34:MP34"/>
    <mergeCell ref="KL35:KM35"/>
    <mergeCell ref="KN35:KO35"/>
    <mergeCell ref="KP35:KQ35"/>
    <mergeCell ref="KR35:KS35"/>
    <mergeCell ref="KT35:KV35"/>
    <mergeCell ref="KW35:KY35"/>
    <mergeCell ref="KZ35:LB35"/>
    <mergeCell ref="LC35:LE35"/>
    <mergeCell ref="LF35:LH35"/>
    <mergeCell ref="LI35:LK35"/>
    <mergeCell ref="LL35:LN35"/>
    <mergeCell ref="LO35:LQ35"/>
    <mergeCell ref="LR35:LT35"/>
    <mergeCell ref="LV35:LX35"/>
    <mergeCell ref="LZ35:MB35"/>
    <mergeCell ref="MD35:MF35"/>
    <mergeCell ref="MH35:MI35"/>
    <mergeCell ref="MJ35:ML35"/>
    <mergeCell ref="MM35:MP35"/>
    <mergeCell ref="KL34:KM34"/>
    <mergeCell ref="KN34:KO34"/>
    <mergeCell ref="KP34:KQ34"/>
    <mergeCell ref="KR34:KS34"/>
    <mergeCell ref="KT34:KV34"/>
    <mergeCell ref="KW34:KY34"/>
    <mergeCell ref="KZ34:LB34"/>
    <mergeCell ref="LC34:LE34"/>
    <mergeCell ref="LF34:LH34"/>
    <mergeCell ref="LI34:LK34"/>
    <mergeCell ref="LL34:LN34"/>
    <mergeCell ref="LO34:LQ34"/>
    <mergeCell ref="LR34:LT34"/>
    <mergeCell ref="LV34:LX34"/>
    <mergeCell ref="LZ34:MB34"/>
    <mergeCell ref="MD34:MF34"/>
    <mergeCell ref="MH34:MI34"/>
    <mergeCell ref="MJ36:ML36"/>
    <mergeCell ref="MM36:MP36"/>
    <mergeCell ref="KL37:KM37"/>
    <mergeCell ref="KN37:KO37"/>
    <mergeCell ref="KP37:KQ37"/>
    <mergeCell ref="KR37:KS37"/>
    <mergeCell ref="KT37:KV37"/>
    <mergeCell ref="KW37:KY37"/>
    <mergeCell ref="KZ37:LB37"/>
    <mergeCell ref="LC37:LE37"/>
    <mergeCell ref="LF37:LH37"/>
    <mergeCell ref="LI37:LK37"/>
    <mergeCell ref="LL37:LN37"/>
    <mergeCell ref="LO37:LQ37"/>
    <mergeCell ref="LR37:LT37"/>
    <mergeCell ref="LV37:LX37"/>
    <mergeCell ref="LZ37:MB37"/>
    <mergeCell ref="MD37:MF37"/>
    <mergeCell ref="MH37:MI37"/>
    <mergeCell ref="MJ37:ML37"/>
    <mergeCell ref="MM37:MP37"/>
    <mergeCell ref="KL36:KM36"/>
    <mergeCell ref="KN36:KO36"/>
    <mergeCell ref="KP36:KQ36"/>
    <mergeCell ref="KR36:KS36"/>
    <mergeCell ref="KT36:KV36"/>
    <mergeCell ref="KW36:KY36"/>
    <mergeCell ref="KZ36:LB36"/>
    <mergeCell ref="LC36:LE36"/>
    <mergeCell ref="LF36:LH36"/>
    <mergeCell ref="LI36:LK36"/>
    <mergeCell ref="LL36:LN36"/>
    <mergeCell ref="LO36:LQ36"/>
    <mergeCell ref="LR36:LT36"/>
    <mergeCell ref="LV36:LX36"/>
    <mergeCell ref="LZ36:MB36"/>
    <mergeCell ref="MD36:MF36"/>
    <mergeCell ref="MH36:MI36"/>
    <mergeCell ref="MJ38:ML38"/>
    <mergeCell ref="MM38:MP38"/>
    <mergeCell ref="KL39:KM39"/>
    <mergeCell ref="KN39:KO39"/>
    <mergeCell ref="KP39:KQ39"/>
    <mergeCell ref="KR39:KS39"/>
    <mergeCell ref="KT39:KV39"/>
    <mergeCell ref="KW39:KY39"/>
    <mergeCell ref="KZ39:LB39"/>
    <mergeCell ref="LC39:LE39"/>
    <mergeCell ref="LF39:LH39"/>
    <mergeCell ref="LI39:LK39"/>
    <mergeCell ref="LL39:LN39"/>
    <mergeCell ref="LO39:LQ39"/>
    <mergeCell ref="LR39:LT39"/>
    <mergeCell ref="LV39:LX39"/>
    <mergeCell ref="LZ39:MB39"/>
    <mergeCell ref="MD39:MF39"/>
    <mergeCell ref="MH39:MI39"/>
    <mergeCell ref="MJ39:ML39"/>
    <mergeCell ref="MM39:MP39"/>
    <mergeCell ref="KL38:KM38"/>
    <mergeCell ref="KN38:KO38"/>
    <mergeCell ref="KP38:KQ38"/>
    <mergeCell ref="KR38:KS38"/>
    <mergeCell ref="KT38:KV38"/>
    <mergeCell ref="KW38:KY38"/>
    <mergeCell ref="KZ38:LB38"/>
    <mergeCell ref="LC38:LE38"/>
    <mergeCell ref="LF38:LH38"/>
    <mergeCell ref="LI38:LK38"/>
    <mergeCell ref="LL38:LN38"/>
    <mergeCell ref="LO38:LQ38"/>
    <mergeCell ref="LR38:LT38"/>
    <mergeCell ref="LV38:LX38"/>
    <mergeCell ref="LZ38:MB38"/>
    <mergeCell ref="MD38:MF38"/>
    <mergeCell ref="MH38:MI38"/>
    <mergeCell ref="KZ42:LB42"/>
    <mergeCell ref="LC42:LE42"/>
    <mergeCell ref="LF42:LH42"/>
    <mergeCell ref="LI42:LK42"/>
    <mergeCell ref="LL42:LN42"/>
    <mergeCell ref="LO42:LQ42"/>
    <mergeCell ref="LR42:LT42"/>
    <mergeCell ref="LV42:LX42"/>
    <mergeCell ref="LZ42:MB42"/>
    <mergeCell ref="MD42:MF42"/>
    <mergeCell ref="MH42:MI42"/>
    <mergeCell ref="MJ40:ML40"/>
    <mergeCell ref="MM40:MP40"/>
    <mergeCell ref="KL41:KM41"/>
    <mergeCell ref="KN41:KO41"/>
    <mergeCell ref="KP41:KQ41"/>
    <mergeCell ref="KR41:KS41"/>
    <mergeCell ref="KT41:KV41"/>
    <mergeCell ref="KW41:KY41"/>
    <mergeCell ref="KZ41:LB41"/>
    <mergeCell ref="LC41:LE41"/>
    <mergeCell ref="LF41:LH41"/>
    <mergeCell ref="LI41:LK41"/>
    <mergeCell ref="LL41:LN41"/>
    <mergeCell ref="LO41:LQ41"/>
    <mergeCell ref="LR41:LT41"/>
    <mergeCell ref="LV41:LX41"/>
    <mergeCell ref="LZ41:MB41"/>
    <mergeCell ref="MD41:MF41"/>
    <mergeCell ref="MH41:MI41"/>
    <mergeCell ref="MJ41:ML41"/>
    <mergeCell ref="MM41:MP41"/>
    <mergeCell ref="KL40:KM40"/>
    <mergeCell ref="KN40:KO40"/>
    <mergeCell ref="KP40:KQ40"/>
    <mergeCell ref="KR40:KS40"/>
    <mergeCell ref="KT40:KV40"/>
    <mergeCell ref="KW40:KY40"/>
    <mergeCell ref="KZ40:LB40"/>
    <mergeCell ref="LC40:LE40"/>
    <mergeCell ref="LF40:LH40"/>
    <mergeCell ref="LI40:LK40"/>
    <mergeCell ref="LL40:LN40"/>
    <mergeCell ref="LO40:LQ40"/>
    <mergeCell ref="LR40:LT40"/>
    <mergeCell ref="LV40:LX40"/>
    <mergeCell ref="LZ40:MB40"/>
    <mergeCell ref="MD40:MF40"/>
    <mergeCell ref="MH40:MI40"/>
    <mergeCell ref="KJ47:KS47"/>
    <mergeCell ref="KT47:LQ47"/>
    <mergeCell ref="LR47:LY47"/>
    <mergeCell ref="LZ47:MG47"/>
    <mergeCell ref="MH47:MP47"/>
    <mergeCell ref="KL50:MP50"/>
    <mergeCell ref="OI3:OK3"/>
    <mergeCell ref="NM10:NO12"/>
    <mergeCell ref="NP10:NR12"/>
    <mergeCell ref="NS10:NU12"/>
    <mergeCell ref="NV10:NX12"/>
    <mergeCell ref="NY10:OA12"/>
    <mergeCell ref="OB10:OB13"/>
    <mergeCell ref="OC10:OE12"/>
    <mergeCell ref="OF10:OF13"/>
    <mergeCell ref="OG10:OI12"/>
    <mergeCell ref="OJ10:OJ13"/>
    <mergeCell ref="OK10:OM12"/>
    <mergeCell ref="MS17:MT17"/>
    <mergeCell ref="MU17:MV17"/>
    <mergeCell ref="MW17:MX17"/>
    <mergeCell ref="MY17:MZ17"/>
    <mergeCell ref="MJ44:ML44"/>
    <mergeCell ref="MM44:MP44"/>
    <mergeCell ref="KL45:KM45"/>
    <mergeCell ref="KN45:KO45"/>
    <mergeCell ref="KP45:KQ45"/>
    <mergeCell ref="KR45:KS45"/>
    <mergeCell ref="KT45:KV45"/>
    <mergeCell ref="KW45:KY45"/>
    <mergeCell ref="KZ45:LB45"/>
    <mergeCell ref="LC45:LE45"/>
    <mergeCell ref="LF45:LH45"/>
    <mergeCell ref="LI45:LK45"/>
    <mergeCell ref="LL45:LN45"/>
    <mergeCell ref="LO45:LQ45"/>
    <mergeCell ref="LR45:LT45"/>
    <mergeCell ref="LV45:LX45"/>
    <mergeCell ref="LZ45:MB45"/>
    <mergeCell ref="MD45:MF45"/>
    <mergeCell ref="MH45:MI45"/>
    <mergeCell ref="MJ45:ML45"/>
    <mergeCell ref="MM45:MP45"/>
    <mergeCell ref="KL44:KM44"/>
    <mergeCell ref="KN44:KO44"/>
    <mergeCell ref="KP44:KQ44"/>
    <mergeCell ref="KR44:KS44"/>
    <mergeCell ref="KT44:KV44"/>
    <mergeCell ref="KW44:KY44"/>
    <mergeCell ref="KZ44:LB44"/>
    <mergeCell ref="LC44:LE44"/>
    <mergeCell ref="LF44:LH44"/>
    <mergeCell ref="LI44:LK44"/>
    <mergeCell ref="LL44:LN44"/>
    <mergeCell ref="LO44:LQ44"/>
    <mergeCell ref="LR44:LT44"/>
    <mergeCell ref="LV44:LX44"/>
    <mergeCell ref="LZ44:MB44"/>
    <mergeCell ref="MD44:MF44"/>
    <mergeCell ref="MH44:MI44"/>
    <mergeCell ref="MJ42:ML42"/>
    <mergeCell ref="MM42:MP42"/>
    <mergeCell ref="KL43:KM43"/>
    <mergeCell ref="KN43:KO43"/>
    <mergeCell ref="OL3:OW3"/>
    <mergeCell ref="MR4:MT5"/>
    <mergeCell ref="MU4:OD5"/>
    <mergeCell ref="OF4:OK5"/>
    <mergeCell ref="OL4:OO5"/>
    <mergeCell ref="OQ4:OT5"/>
    <mergeCell ref="OU4:OV5"/>
    <mergeCell ref="OW4:OW5"/>
    <mergeCell ref="MQ7:OW7"/>
    <mergeCell ref="MQ8:MQ12"/>
    <mergeCell ref="MR8:MR12"/>
    <mergeCell ref="MS8:MT12"/>
    <mergeCell ref="MU8:MV12"/>
    <mergeCell ref="MW8:MX12"/>
    <mergeCell ref="MY8:MZ12"/>
    <mergeCell ref="NA8:NL8"/>
    <mergeCell ref="NM8:NX8"/>
    <mergeCell ref="NY8:ON8"/>
    <mergeCell ref="OO8:OS8"/>
    <mergeCell ref="OT8:OW12"/>
    <mergeCell ref="NA9:NF9"/>
    <mergeCell ref="NG9:NL9"/>
    <mergeCell ref="NM9:NR9"/>
    <mergeCell ref="NS9:NX9"/>
    <mergeCell ref="NY9:OF9"/>
    <mergeCell ref="OG9:ON9"/>
    <mergeCell ref="OO9:OS9"/>
    <mergeCell ref="NA10:NC12"/>
    <mergeCell ref="ND10:NF12"/>
    <mergeCell ref="NG10:NI12"/>
    <mergeCell ref="NJ10:NL12"/>
    <mergeCell ref="KJ46:KS46"/>
    <mergeCell ref="KT46:KY46"/>
    <mergeCell ref="KZ46:LE46"/>
    <mergeCell ref="LF46:LK46"/>
    <mergeCell ref="LL46:LQ46"/>
    <mergeCell ref="LR46:LY46"/>
    <mergeCell ref="LZ46:MG46"/>
    <mergeCell ref="MH46:MI46"/>
    <mergeCell ref="MJ46:ML46"/>
    <mergeCell ref="MM46:MP46"/>
    <mergeCell ref="KP43:KQ43"/>
    <mergeCell ref="KR43:KS43"/>
    <mergeCell ref="KT43:KV43"/>
    <mergeCell ref="KW43:KY43"/>
    <mergeCell ref="KZ43:LB43"/>
    <mergeCell ref="LC43:LE43"/>
    <mergeCell ref="LF43:LH43"/>
    <mergeCell ref="LI43:LK43"/>
    <mergeCell ref="LL43:LN43"/>
    <mergeCell ref="LO43:LQ43"/>
    <mergeCell ref="LR43:LT43"/>
    <mergeCell ref="LV43:LX43"/>
    <mergeCell ref="LZ43:MB43"/>
    <mergeCell ref="MD43:MF43"/>
    <mergeCell ref="MH43:MI43"/>
    <mergeCell ref="MJ43:ML43"/>
    <mergeCell ref="MM43:MP43"/>
    <mergeCell ref="KL42:KM42"/>
    <mergeCell ref="KN42:KO42"/>
    <mergeCell ref="KP42:KQ42"/>
    <mergeCell ref="KR42:KS42"/>
    <mergeCell ref="KT42:KV42"/>
    <mergeCell ref="KW42:KY42"/>
    <mergeCell ref="OT15:OW15"/>
    <mergeCell ref="MS16:MT16"/>
    <mergeCell ref="MU16:MV16"/>
    <mergeCell ref="MW16:MX16"/>
    <mergeCell ref="MY16:MZ16"/>
    <mergeCell ref="NA16:NC16"/>
    <mergeCell ref="ND16:NF16"/>
    <mergeCell ref="NG16:NI16"/>
    <mergeCell ref="NJ16:NL16"/>
    <mergeCell ref="NM16:NO16"/>
    <mergeCell ref="NP16:NR16"/>
    <mergeCell ref="NS16:NU16"/>
    <mergeCell ref="NV16:NX16"/>
    <mergeCell ref="NY16:OA16"/>
    <mergeCell ref="OC16:OE16"/>
    <mergeCell ref="OG16:OI16"/>
    <mergeCell ref="OK16:OM16"/>
    <mergeCell ref="OO16:OP16"/>
    <mergeCell ref="OQ16:OS16"/>
    <mergeCell ref="OT16:OW16"/>
    <mergeCell ref="ON10:ON13"/>
    <mergeCell ref="OO10:OP12"/>
    <mergeCell ref="OQ10:OS12"/>
    <mergeCell ref="MS13:MT13"/>
    <mergeCell ref="MU13:MV13"/>
    <mergeCell ref="MW13:MX13"/>
    <mergeCell ref="MY13:MZ13"/>
    <mergeCell ref="NY13:OA13"/>
    <mergeCell ref="OC13:OE13"/>
    <mergeCell ref="OG13:OI13"/>
    <mergeCell ref="OK13:OM13"/>
    <mergeCell ref="OO13:OP13"/>
    <mergeCell ref="OQ13:OS13"/>
    <mergeCell ref="OT13:OW13"/>
    <mergeCell ref="MS15:MT15"/>
    <mergeCell ref="MU15:MV15"/>
    <mergeCell ref="MW15:MX15"/>
    <mergeCell ref="MY15:MZ15"/>
    <mergeCell ref="NA15:NC15"/>
    <mergeCell ref="ND15:NF15"/>
    <mergeCell ref="NG15:NI15"/>
    <mergeCell ref="NJ15:NL15"/>
    <mergeCell ref="NM15:NO15"/>
    <mergeCell ref="NP15:NR15"/>
    <mergeCell ref="NS15:NU15"/>
    <mergeCell ref="NV15:NX15"/>
    <mergeCell ref="NY15:OA15"/>
    <mergeCell ref="OC15:OE15"/>
    <mergeCell ref="OG15:OI15"/>
    <mergeCell ref="OK15:OM15"/>
    <mergeCell ref="OO15:OP15"/>
    <mergeCell ref="OQ15:OS15"/>
    <mergeCell ref="OQ18:OS18"/>
    <mergeCell ref="OT18:OW18"/>
    <mergeCell ref="MS19:MT19"/>
    <mergeCell ref="MU19:MV19"/>
    <mergeCell ref="MW19:MX19"/>
    <mergeCell ref="MY19:MZ19"/>
    <mergeCell ref="NA19:NC19"/>
    <mergeCell ref="ND19:NF19"/>
    <mergeCell ref="NG19:NI19"/>
    <mergeCell ref="NJ19:NL19"/>
    <mergeCell ref="NM19:NO19"/>
    <mergeCell ref="NP19:NR19"/>
    <mergeCell ref="NS19:NU19"/>
    <mergeCell ref="NV19:NX19"/>
    <mergeCell ref="NY19:OA19"/>
    <mergeCell ref="OC19:OE19"/>
    <mergeCell ref="OG19:OI19"/>
    <mergeCell ref="OK19:OM19"/>
    <mergeCell ref="OO19:OP19"/>
    <mergeCell ref="OQ19:OS19"/>
    <mergeCell ref="OT19:OW19"/>
    <mergeCell ref="NA17:NC17"/>
    <mergeCell ref="ND17:NF17"/>
    <mergeCell ref="NG17:NI17"/>
    <mergeCell ref="NJ17:NL17"/>
    <mergeCell ref="NM17:NO17"/>
    <mergeCell ref="NP17:NR17"/>
    <mergeCell ref="NS17:NU17"/>
    <mergeCell ref="NV17:NX17"/>
    <mergeCell ref="NY17:OA17"/>
    <mergeCell ref="OC17:OE17"/>
    <mergeCell ref="OG17:OI17"/>
    <mergeCell ref="OK17:OM17"/>
    <mergeCell ref="OO17:OP17"/>
    <mergeCell ref="OQ17:OS17"/>
    <mergeCell ref="OT17:OW17"/>
    <mergeCell ref="MS18:MT18"/>
    <mergeCell ref="MU18:MV18"/>
    <mergeCell ref="MW18:MX18"/>
    <mergeCell ref="MY18:MZ18"/>
    <mergeCell ref="NA18:NC18"/>
    <mergeCell ref="ND18:NF18"/>
    <mergeCell ref="NG18:NI18"/>
    <mergeCell ref="NJ18:NL18"/>
    <mergeCell ref="NM18:NO18"/>
    <mergeCell ref="NP18:NR18"/>
    <mergeCell ref="NS18:NU18"/>
    <mergeCell ref="NV18:NX18"/>
    <mergeCell ref="NY18:OA18"/>
    <mergeCell ref="OC18:OE18"/>
    <mergeCell ref="OG18:OI18"/>
    <mergeCell ref="OK18:OM18"/>
    <mergeCell ref="OO18:OP18"/>
    <mergeCell ref="OQ20:OS20"/>
    <mergeCell ref="OT20:OW20"/>
    <mergeCell ref="MS21:MT21"/>
    <mergeCell ref="MU21:MV21"/>
    <mergeCell ref="MW21:MX21"/>
    <mergeCell ref="MY21:MZ21"/>
    <mergeCell ref="NA21:NC21"/>
    <mergeCell ref="ND21:NF21"/>
    <mergeCell ref="NG21:NI21"/>
    <mergeCell ref="NJ21:NL21"/>
    <mergeCell ref="NM21:NO21"/>
    <mergeCell ref="NP21:NR21"/>
    <mergeCell ref="NS21:NU21"/>
    <mergeCell ref="NV21:NX21"/>
    <mergeCell ref="NY21:OA21"/>
    <mergeCell ref="OC21:OE21"/>
    <mergeCell ref="OG21:OI21"/>
    <mergeCell ref="OK21:OM21"/>
    <mergeCell ref="OO21:OP21"/>
    <mergeCell ref="OQ21:OS21"/>
    <mergeCell ref="OT21:OW21"/>
    <mergeCell ref="MS20:MT20"/>
    <mergeCell ref="MU20:MV20"/>
    <mergeCell ref="MW20:MX20"/>
    <mergeCell ref="MY20:MZ20"/>
    <mergeCell ref="NA20:NC20"/>
    <mergeCell ref="ND20:NF20"/>
    <mergeCell ref="NG20:NI20"/>
    <mergeCell ref="NJ20:NL20"/>
    <mergeCell ref="NM20:NO20"/>
    <mergeCell ref="NP20:NR20"/>
    <mergeCell ref="NS20:NU20"/>
    <mergeCell ref="NV20:NX20"/>
    <mergeCell ref="NY20:OA20"/>
    <mergeCell ref="OC20:OE20"/>
    <mergeCell ref="OG20:OI20"/>
    <mergeCell ref="OK20:OM20"/>
    <mergeCell ref="OO20:OP20"/>
    <mergeCell ref="OQ22:OS22"/>
    <mergeCell ref="OT22:OW22"/>
    <mergeCell ref="MS23:MT23"/>
    <mergeCell ref="MU23:MV23"/>
    <mergeCell ref="MW23:MX23"/>
    <mergeCell ref="MY23:MZ23"/>
    <mergeCell ref="NA23:NC23"/>
    <mergeCell ref="ND23:NF23"/>
    <mergeCell ref="NG23:NI23"/>
    <mergeCell ref="NJ23:NL23"/>
    <mergeCell ref="NM23:NO23"/>
    <mergeCell ref="NP23:NR23"/>
    <mergeCell ref="NS23:NU23"/>
    <mergeCell ref="NV23:NX23"/>
    <mergeCell ref="NY23:OA23"/>
    <mergeCell ref="OC23:OE23"/>
    <mergeCell ref="OG23:OI23"/>
    <mergeCell ref="OK23:OM23"/>
    <mergeCell ref="OO23:OP23"/>
    <mergeCell ref="OQ23:OS23"/>
    <mergeCell ref="OT23:OW23"/>
    <mergeCell ref="MS22:MT22"/>
    <mergeCell ref="MU22:MV22"/>
    <mergeCell ref="MW22:MX22"/>
    <mergeCell ref="MY22:MZ22"/>
    <mergeCell ref="NA22:NC22"/>
    <mergeCell ref="ND22:NF22"/>
    <mergeCell ref="NG22:NI22"/>
    <mergeCell ref="NJ22:NL22"/>
    <mergeCell ref="NM22:NO22"/>
    <mergeCell ref="NP22:NR22"/>
    <mergeCell ref="NS22:NU22"/>
    <mergeCell ref="NV22:NX22"/>
    <mergeCell ref="NY22:OA22"/>
    <mergeCell ref="OC22:OE22"/>
    <mergeCell ref="OG22:OI22"/>
    <mergeCell ref="OK22:OM22"/>
    <mergeCell ref="OO22:OP22"/>
    <mergeCell ref="OQ24:OS24"/>
    <mergeCell ref="OT24:OW24"/>
    <mergeCell ref="MS25:MT25"/>
    <mergeCell ref="MU25:MV25"/>
    <mergeCell ref="MW25:MX25"/>
    <mergeCell ref="MY25:MZ25"/>
    <mergeCell ref="NA25:NC25"/>
    <mergeCell ref="ND25:NF25"/>
    <mergeCell ref="NG25:NI25"/>
    <mergeCell ref="NJ25:NL25"/>
    <mergeCell ref="NM25:NO25"/>
    <mergeCell ref="NP25:NR25"/>
    <mergeCell ref="NS25:NU25"/>
    <mergeCell ref="NV25:NX25"/>
    <mergeCell ref="NY25:OA25"/>
    <mergeCell ref="OC25:OE25"/>
    <mergeCell ref="OG25:OI25"/>
    <mergeCell ref="OK25:OM25"/>
    <mergeCell ref="OO25:OP25"/>
    <mergeCell ref="OQ25:OS25"/>
    <mergeCell ref="OT25:OW25"/>
    <mergeCell ref="MS24:MT24"/>
    <mergeCell ref="MU24:MV24"/>
    <mergeCell ref="MW24:MX24"/>
    <mergeCell ref="MY24:MZ24"/>
    <mergeCell ref="NA24:NC24"/>
    <mergeCell ref="ND24:NF24"/>
    <mergeCell ref="NG24:NI24"/>
    <mergeCell ref="NJ24:NL24"/>
    <mergeCell ref="NM24:NO24"/>
    <mergeCell ref="NP24:NR24"/>
    <mergeCell ref="NS24:NU24"/>
    <mergeCell ref="NV24:NX24"/>
    <mergeCell ref="NY24:OA24"/>
    <mergeCell ref="OC24:OE24"/>
    <mergeCell ref="OG24:OI24"/>
    <mergeCell ref="OK24:OM24"/>
    <mergeCell ref="OO24:OP24"/>
    <mergeCell ref="OQ26:OS26"/>
    <mergeCell ref="OT26:OW26"/>
    <mergeCell ref="MS27:MT27"/>
    <mergeCell ref="MU27:MV27"/>
    <mergeCell ref="MW27:MX27"/>
    <mergeCell ref="MY27:MZ27"/>
    <mergeCell ref="NA27:NC27"/>
    <mergeCell ref="ND27:NF27"/>
    <mergeCell ref="NG27:NI27"/>
    <mergeCell ref="NJ27:NL27"/>
    <mergeCell ref="NM27:NO27"/>
    <mergeCell ref="NP27:NR27"/>
    <mergeCell ref="NS27:NU27"/>
    <mergeCell ref="NV27:NX27"/>
    <mergeCell ref="NY27:OA27"/>
    <mergeCell ref="OC27:OE27"/>
    <mergeCell ref="OG27:OI27"/>
    <mergeCell ref="OK27:OM27"/>
    <mergeCell ref="OO27:OP27"/>
    <mergeCell ref="OQ27:OS27"/>
    <mergeCell ref="OT27:OW27"/>
    <mergeCell ref="MS26:MT26"/>
    <mergeCell ref="MU26:MV26"/>
    <mergeCell ref="MW26:MX26"/>
    <mergeCell ref="MY26:MZ26"/>
    <mergeCell ref="NA26:NC26"/>
    <mergeCell ref="ND26:NF26"/>
    <mergeCell ref="NG26:NI26"/>
    <mergeCell ref="NJ26:NL26"/>
    <mergeCell ref="NM26:NO26"/>
    <mergeCell ref="NP26:NR26"/>
    <mergeCell ref="NS26:NU26"/>
    <mergeCell ref="NV26:NX26"/>
    <mergeCell ref="NY26:OA26"/>
    <mergeCell ref="OC26:OE26"/>
    <mergeCell ref="OG26:OI26"/>
    <mergeCell ref="OK26:OM26"/>
    <mergeCell ref="OO26:OP26"/>
    <mergeCell ref="OQ28:OS28"/>
    <mergeCell ref="OT28:OW28"/>
    <mergeCell ref="MS29:MT29"/>
    <mergeCell ref="MU29:MV29"/>
    <mergeCell ref="MW29:MX29"/>
    <mergeCell ref="MY29:MZ29"/>
    <mergeCell ref="NA29:NC29"/>
    <mergeCell ref="ND29:NF29"/>
    <mergeCell ref="NG29:NI29"/>
    <mergeCell ref="NJ29:NL29"/>
    <mergeCell ref="NM29:NO29"/>
    <mergeCell ref="NP29:NR29"/>
    <mergeCell ref="NS29:NU29"/>
    <mergeCell ref="NV29:NX29"/>
    <mergeCell ref="NY29:OA29"/>
    <mergeCell ref="OC29:OE29"/>
    <mergeCell ref="OG29:OI29"/>
    <mergeCell ref="OK29:OM29"/>
    <mergeCell ref="OO29:OP29"/>
    <mergeCell ref="OQ29:OS29"/>
    <mergeCell ref="OT29:OW29"/>
    <mergeCell ref="MS28:MT28"/>
    <mergeCell ref="MU28:MV28"/>
    <mergeCell ref="MW28:MX28"/>
    <mergeCell ref="MY28:MZ28"/>
    <mergeCell ref="NA28:NC28"/>
    <mergeCell ref="ND28:NF28"/>
    <mergeCell ref="NG28:NI28"/>
    <mergeCell ref="NJ28:NL28"/>
    <mergeCell ref="NM28:NO28"/>
    <mergeCell ref="NP28:NR28"/>
    <mergeCell ref="NS28:NU28"/>
    <mergeCell ref="NV28:NX28"/>
    <mergeCell ref="NY28:OA28"/>
    <mergeCell ref="OC28:OE28"/>
    <mergeCell ref="OG28:OI28"/>
    <mergeCell ref="OK28:OM28"/>
    <mergeCell ref="OO28:OP28"/>
    <mergeCell ref="OQ30:OS30"/>
    <mergeCell ref="OT30:OW30"/>
    <mergeCell ref="MS31:MT31"/>
    <mergeCell ref="MU31:MV31"/>
    <mergeCell ref="MW31:MX31"/>
    <mergeCell ref="MY31:MZ31"/>
    <mergeCell ref="NA31:NC31"/>
    <mergeCell ref="ND31:NF31"/>
    <mergeCell ref="NG31:NI31"/>
    <mergeCell ref="NJ31:NL31"/>
    <mergeCell ref="NM31:NO31"/>
    <mergeCell ref="NP31:NR31"/>
    <mergeCell ref="NS31:NU31"/>
    <mergeCell ref="NV31:NX31"/>
    <mergeCell ref="NY31:OA31"/>
    <mergeCell ref="OC31:OE31"/>
    <mergeCell ref="OG31:OI31"/>
    <mergeCell ref="OK31:OM31"/>
    <mergeCell ref="OO31:OP31"/>
    <mergeCell ref="OQ31:OS31"/>
    <mergeCell ref="OT31:OW31"/>
    <mergeCell ref="MS30:MT30"/>
    <mergeCell ref="MU30:MV30"/>
    <mergeCell ref="MW30:MX30"/>
    <mergeCell ref="MY30:MZ30"/>
    <mergeCell ref="NA30:NC30"/>
    <mergeCell ref="ND30:NF30"/>
    <mergeCell ref="NG30:NI30"/>
    <mergeCell ref="NJ30:NL30"/>
    <mergeCell ref="NM30:NO30"/>
    <mergeCell ref="NP30:NR30"/>
    <mergeCell ref="NS30:NU30"/>
    <mergeCell ref="NV30:NX30"/>
    <mergeCell ref="NY30:OA30"/>
    <mergeCell ref="OC30:OE30"/>
    <mergeCell ref="OG30:OI30"/>
    <mergeCell ref="OK30:OM30"/>
    <mergeCell ref="OO30:OP30"/>
    <mergeCell ref="OQ32:OS32"/>
    <mergeCell ref="OT32:OW32"/>
    <mergeCell ref="MS33:MT33"/>
    <mergeCell ref="MU33:MV33"/>
    <mergeCell ref="MW33:MX33"/>
    <mergeCell ref="MY33:MZ33"/>
    <mergeCell ref="NA33:NC33"/>
    <mergeCell ref="ND33:NF33"/>
    <mergeCell ref="NG33:NI33"/>
    <mergeCell ref="NJ33:NL33"/>
    <mergeCell ref="NM33:NO33"/>
    <mergeCell ref="NP33:NR33"/>
    <mergeCell ref="NS33:NU33"/>
    <mergeCell ref="NV33:NX33"/>
    <mergeCell ref="NY33:OA33"/>
    <mergeCell ref="OC33:OE33"/>
    <mergeCell ref="OG33:OI33"/>
    <mergeCell ref="OK33:OM33"/>
    <mergeCell ref="OO33:OP33"/>
    <mergeCell ref="OQ33:OS33"/>
    <mergeCell ref="OT33:OW33"/>
    <mergeCell ref="MS32:MT32"/>
    <mergeCell ref="MU32:MV32"/>
    <mergeCell ref="MW32:MX32"/>
    <mergeCell ref="MY32:MZ32"/>
    <mergeCell ref="NA32:NC32"/>
    <mergeCell ref="ND32:NF32"/>
    <mergeCell ref="NG32:NI32"/>
    <mergeCell ref="NJ32:NL32"/>
    <mergeCell ref="NM32:NO32"/>
    <mergeCell ref="NP32:NR32"/>
    <mergeCell ref="NS32:NU32"/>
    <mergeCell ref="NV32:NX32"/>
    <mergeCell ref="NY32:OA32"/>
    <mergeCell ref="OC32:OE32"/>
    <mergeCell ref="OG32:OI32"/>
    <mergeCell ref="OK32:OM32"/>
    <mergeCell ref="OO32:OP32"/>
    <mergeCell ref="OQ34:OS34"/>
    <mergeCell ref="OT34:OW34"/>
    <mergeCell ref="MS35:MT35"/>
    <mergeCell ref="MU35:MV35"/>
    <mergeCell ref="MW35:MX35"/>
    <mergeCell ref="MY35:MZ35"/>
    <mergeCell ref="NA35:NC35"/>
    <mergeCell ref="ND35:NF35"/>
    <mergeCell ref="NG35:NI35"/>
    <mergeCell ref="NJ35:NL35"/>
    <mergeCell ref="NM35:NO35"/>
    <mergeCell ref="NP35:NR35"/>
    <mergeCell ref="NS35:NU35"/>
    <mergeCell ref="NV35:NX35"/>
    <mergeCell ref="NY35:OA35"/>
    <mergeCell ref="OC35:OE35"/>
    <mergeCell ref="OG35:OI35"/>
    <mergeCell ref="OK35:OM35"/>
    <mergeCell ref="OO35:OP35"/>
    <mergeCell ref="OQ35:OS35"/>
    <mergeCell ref="OT35:OW35"/>
    <mergeCell ref="MS34:MT34"/>
    <mergeCell ref="MU34:MV34"/>
    <mergeCell ref="MW34:MX34"/>
    <mergeCell ref="MY34:MZ34"/>
    <mergeCell ref="NA34:NC34"/>
    <mergeCell ref="ND34:NF34"/>
    <mergeCell ref="NG34:NI34"/>
    <mergeCell ref="NJ34:NL34"/>
    <mergeCell ref="NM34:NO34"/>
    <mergeCell ref="NP34:NR34"/>
    <mergeCell ref="NS34:NU34"/>
    <mergeCell ref="NV34:NX34"/>
    <mergeCell ref="NY34:OA34"/>
    <mergeCell ref="OC34:OE34"/>
    <mergeCell ref="OG34:OI34"/>
    <mergeCell ref="OK34:OM34"/>
    <mergeCell ref="OO34:OP34"/>
    <mergeCell ref="OQ36:OS36"/>
    <mergeCell ref="OT36:OW36"/>
    <mergeCell ref="MS37:MT37"/>
    <mergeCell ref="MU37:MV37"/>
    <mergeCell ref="MW37:MX37"/>
    <mergeCell ref="MY37:MZ37"/>
    <mergeCell ref="NA37:NC37"/>
    <mergeCell ref="ND37:NF37"/>
    <mergeCell ref="NG37:NI37"/>
    <mergeCell ref="NJ37:NL37"/>
    <mergeCell ref="NM37:NO37"/>
    <mergeCell ref="NP37:NR37"/>
    <mergeCell ref="NS37:NU37"/>
    <mergeCell ref="NV37:NX37"/>
    <mergeCell ref="NY37:OA37"/>
    <mergeCell ref="OC37:OE37"/>
    <mergeCell ref="OG37:OI37"/>
    <mergeCell ref="OK37:OM37"/>
    <mergeCell ref="OO37:OP37"/>
    <mergeCell ref="OQ37:OS37"/>
    <mergeCell ref="OT37:OW37"/>
    <mergeCell ref="MS36:MT36"/>
    <mergeCell ref="MU36:MV36"/>
    <mergeCell ref="MW36:MX36"/>
    <mergeCell ref="MY36:MZ36"/>
    <mergeCell ref="NA36:NC36"/>
    <mergeCell ref="ND36:NF36"/>
    <mergeCell ref="NG36:NI36"/>
    <mergeCell ref="NJ36:NL36"/>
    <mergeCell ref="NM36:NO36"/>
    <mergeCell ref="NP36:NR36"/>
    <mergeCell ref="NS36:NU36"/>
    <mergeCell ref="NV36:NX36"/>
    <mergeCell ref="NY36:OA36"/>
    <mergeCell ref="OC36:OE36"/>
    <mergeCell ref="OG36:OI36"/>
    <mergeCell ref="OK36:OM36"/>
    <mergeCell ref="OO36:OP36"/>
    <mergeCell ref="OQ38:OS38"/>
    <mergeCell ref="OT38:OW38"/>
    <mergeCell ref="MS39:MT39"/>
    <mergeCell ref="MU39:MV39"/>
    <mergeCell ref="MW39:MX39"/>
    <mergeCell ref="MY39:MZ39"/>
    <mergeCell ref="NA39:NC39"/>
    <mergeCell ref="ND39:NF39"/>
    <mergeCell ref="NG39:NI39"/>
    <mergeCell ref="NJ39:NL39"/>
    <mergeCell ref="NM39:NO39"/>
    <mergeCell ref="NP39:NR39"/>
    <mergeCell ref="NS39:NU39"/>
    <mergeCell ref="NV39:NX39"/>
    <mergeCell ref="NY39:OA39"/>
    <mergeCell ref="OC39:OE39"/>
    <mergeCell ref="OG39:OI39"/>
    <mergeCell ref="OK39:OM39"/>
    <mergeCell ref="OO39:OP39"/>
    <mergeCell ref="OQ39:OS39"/>
    <mergeCell ref="OT39:OW39"/>
    <mergeCell ref="MS38:MT38"/>
    <mergeCell ref="MU38:MV38"/>
    <mergeCell ref="MW38:MX38"/>
    <mergeCell ref="MY38:MZ38"/>
    <mergeCell ref="NA38:NC38"/>
    <mergeCell ref="ND38:NF38"/>
    <mergeCell ref="NG38:NI38"/>
    <mergeCell ref="NJ38:NL38"/>
    <mergeCell ref="NM38:NO38"/>
    <mergeCell ref="NP38:NR38"/>
    <mergeCell ref="NS38:NU38"/>
    <mergeCell ref="NV38:NX38"/>
    <mergeCell ref="NY38:OA38"/>
    <mergeCell ref="OC38:OE38"/>
    <mergeCell ref="OG38:OI38"/>
    <mergeCell ref="OK38:OM38"/>
    <mergeCell ref="OO38:OP38"/>
    <mergeCell ref="NG42:NI42"/>
    <mergeCell ref="NJ42:NL42"/>
    <mergeCell ref="NM42:NO42"/>
    <mergeCell ref="NP42:NR42"/>
    <mergeCell ref="NS42:NU42"/>
    <mergeCell ref="NV42:NX42"/>
    <mergeCell ref="NY42:OA42"/>
    <mergeCell ref="OC42:OE42"/>
    <mergeCell ref="OG42:OI42"/>
    <mergeCell ref="OK42:OM42"/>
    <mergeCell ref="OO42:OP42"/>
    <mergeCell ref="OQ40:OS40"/>
    <mergeCell ref="OT40:OW40"/>
    <mergeCell ref="MS41:MT41"/>
    <mergeCell ref="MU41:MV41"/>
    <mergeCell ref="MW41:MX41"/>
    <mergeCell ref="MY41:MZ41"/>
    <mergeCell ref="NA41:NC41"/>
    <mergeCell ref="ND41:NF41"/>
    <mergeCell ref="NG41:NI41"/>
    <mergeCell ref="NJ41:NL41"/>
    <mergeCell ref="NM41:NO41"/>
    <mergeCell ref="NP41:NR41"/>
    <mergeCell ref="NS41:NU41"/>
    <mergeCell ref="NV41:NX41"/>
    <mergeCell ref="NY41:OA41"/>
    <mergeCell ref="OC41:OE41"/>
    <mergeCell ref="OG41:OI41"/>
    <mergeCell ref="OK41:OM41"/>
    <mergeCell ref="OO41:OP41"/>
    <mergeCell ref="OQ41:OS41"/>
    <mergeCell ref="OT41:OW41"/>
    <mergeCell ref="MS40:MT40"/>
    <mergeCell ref="MU40:MV40"/>
    <mergeCell ref="MW40:MX40"/>
    <mergeCell ref="MY40:MZ40"/>
    <mergeCell ref="NA40:NC40"/>
    <mergeCell ref="ND40:NF40"/>
    <mergeCell ref="NG40:NI40"/>
    <mergeCell ref="NJ40:NL40"/>
    <mergeCell ref="NM40:NO40"/>
    <mergeCell ref="NP40:NR40"/>
    <mergeCell ref="NS40:NU40"/>
    <mergeCell ref="NV40:NX40"/>
    <mergeCell ref="NY40:OA40"/>
    <mergeCell ref="OC40:OE40"/>
    <mergeCell ref="OG40:OI40"/>
    <mergeCell ref="OK40:OM40"/>
    <mergeCell ref="OO40:OP40"/>
    <mergeCell ref="MQ47:MZ47"/>
    <mergeCell ref="NA47:NX47"/>
    <mergeCell ref="NY47:OF47"/>
    <mergeCell ref="OG47:ON47"/>
    <mergeCell ref="OO47:OW47"/>
    <mergeCell ref="MS50:OW50"/>
    <mergeCell ref="QP3:QR3"/>
    <mergeCell ref="PT10:PV12"/>
    <mergeCell ref="PW10:PY12"/>
    <mergeCell ref="PZ10:QB12"/>
    <mergeCell ref="QC10:QE12"/>
    <mergeCell ref="QF10:QH12"/>
    <mergeCell ref="QI10:QI13"/>
    <mergeCell ref="QJ10:QL12"/>
    <mergeCell ref="QM10:QM13"/>
    <mergeCell ref="QN10:QP12"/>
    <mergeCell ref="QQ10:QQ13"/>
    <mergeCell ref="QR10:QT12"/>
    <mergeCell ref="OZ17:PA17"/>
    <mergeCell ref="PB17:PC17"/>
    <mergeCell ref="PD17:PE17"/>
    <mergeCell ref="PF17:PG17"/>
    <mergeCell ref="OQ44:OS44"/>
    <mergeCell ref="OT44:OW44"/>
    <mergeCell ref="MS45:MT45"/>
    <mergeCell ref="MU45:MV45"/>
    <mergeCell ref="MW45:MX45"/>
    <mergeCell ref="MY45:MZ45"/>
    <mergeCell ref="NA45:NC45"/>
    <mergeCell ref="ND45:NF45"/>
    <mergeCell ref="NG45:NI45"/>
    <mergeCell ref="NJ45:NL45"/>
    <mergeCell ref="NM45:NO45"/>
    <mergeCell ref="NP45:NR45"/>
    <mergeCell ref="NS45:NU45"/>
    <mergeCell ref="NV45:NX45"/>
    <mergeCell ref="NY45:OA45"/>
    <mergeCell ref="OC45:OE45"/>
    <mergeCell ref="OG45:OI45"/>
    <mergeCell ref="OK45:OM45"/>
    <mergeCell ref="OO45:OP45"/>
    <mergeCell ref="OQ45:OS45"/>
    <mergeCell ref="OT45:OW45"/>
    <mergeCell ref="MS44:MT44"/>
    <mergeCell ref="MU44:MV44"/>
    <mergeCell ref="MW44:MX44"/>
    <mergeCell ref="MY44:MZ44"/>
    <mergeCell ref="NA44:NC44"/>
    <mergeCell ref="ND44:NF44"/>
    <mergeCell ref="NG44:NI44"/>
    <mergeCell ref="NJ44:NL44"/>
    <mergeCell ref="NM44:NO44"/>
    <mergeCell ref="NP44:NR44"/>
    <mergeCell ref="NS44:NU44"/>
    <mergeCell ref="NV44:NX44"/>
    <mergeCell ref="NY44:OA44"/>
    <mergeCell ref="OC44:OE44"/>
    <mergeCell ref="OG44:OI44"/>
    <mergeCell ref="OK44:OM44"/>
    <mergeCell ref="OO44:OP44"/>
    <mergeCell ref="OQ42:OS42"/>
    <mergeCell ref="OT42:OW42"/>
    <mergeCell ref="MS43:MT43"/>
    <mergeCell ref="MU43:MV43"/>
    <mergeCell ref="QS3:RD3"/>
    <mergeCell ref="OY4:PA5"/>
    <mergeCell ref="PB4:QK5"/>
    <mergeCell ref="QM4:QR5"/>
    <mergeCell ref="QS4:QV5"/>
    <mergeCell ref="QX4:RA5"/>
    <mergeCell ref="RB4:RC5"/>
    <mergeCell ref="RD4:RD5"/>
    <mergeCell ref="OX7:RD7"/>
    <mergeCell ref="OX8:OX12"/>
    <mergeCell ref="OY8:OY12"/>
    <mergeCell ref="OZ8:PA12"/>
    <mergeCell ref="PB8:PC12"/>
    <mergeCell ref="PD8:PE12"/>
    <mergeCell ref="PF8:PG12"/>
    <mergeCell ref="PH8:PS8"/>
    <mergeCell ref="PT8:QE8"/>
    <mergeCell ref="QF8:QU8"/>
    <mergeCell ref="QV8:QZ8"/>
    <mergeCell ref="RA8:RD12"/>
    <mergeCell ref="PH9:PM9"/>
    <mergeCell ref="PN9:PS9"/>
    <mergeCell ref="PT9:PY9"/>
    <mergeCell ref="PZ9:QE9"/>
    <mergeCell ref="QF9:QM9"/>
    <mergeCell ref="QN9:QU9"/>
    <mergeCell ref="QV9:QZ9"/>
    <mergeCell ref="PH10:PJ12"/>
    <mergeCell ref="PK10:PM12"/>
    <mergeCell ref="PN10:PP12"/>
    <mergeCell ref="PQ10:PS12"/>
    <mergeCell ref="MQ46:MZ46"/>
    <mergeCell ref="NA46:NF46"/>
    <mergeCell ref="NG46:NL46"/>
    <mergeCell ref="NM46:NR46"/>
    <mergeCell ref="NS46:NX46"/>
    <mergeCell ref="NY46:OF46"/>
    <mergeCell ref="OG46:ON46"/>
    <mergeCell ref="OO46:OP46"/>
    <mergeCell ref="OQ46:OS46"/>
    <mergeCell ref="OT46:OW46"/>
    <mergeCell ref="MW43:MX43"/>
    <mergeCell ref="MY43:MZ43"/>
    <mergeCell ref="NA43:NC43"/>
    <mergeCell ref="ND43:NF43"/>
    <mergeCell ref="NG43:NI43"/>
    <mergeCell ref="NJ43:NL43"/>
    <mergeCell ref="NM43:NO43"/>
    <mergeCell ref="NP43:NR43"/>
    <mergeCell ref="NS43:NU43"/>
    <mergeCell ref="NV43:NX43"/>
    <mergeCell ref="NY43:OA43"/>
    <mergeCell ref="OC43:OE43"/>
    <mergeCell ref="OG43:OI43"/>
    <mergeCell ref="OK43:OM43"/>
    <mergeCell ref="OO43:OP43"/>
    <mergeCell ref="OQ43:OS43"/>
    <mergeCell ref="OT43:OW43"/>
    <mergeCell ref="MS42:MT42"/>
    <mergeCell ref="MU42:MV42"/>
    <mergeCell ref="MW42:MX42"/>
    <mergeCell ref="MY42:MZ42"/>
    <mergeCell ref="NA42:NC42"/>
    <mergeCell ref="ND42:NF42"/>
    <mergeCell ref="RA15:RD15"/>
    <mergeCell ref="OZ16:PA16"/>
    <mergeCell ref="PB16:PC16"/>
    <mergeCell ref="PD16:PE16"/>
    <mergeCell ref="PF16:PG16"/>
    <mergeCell ref="PH16:PJ16"/>
    <mergeCell ref="PK16:PM16"/>
    <mergeCell ref="PN16:PP16"/>
    <mergeCell ref="PQ16:PS16"/>
    <mergeCell ref="PT16:PV16"/>
    <mergeCell ref="PW16:PY16"/>
    <mergeCell ref="PZ16:QB16"/>
    <mergeCell ref="QC16:QE16"/>
    <mergeCell ref="QF16:QH16"/>
    <mergeCell ref="QJ16:QL16"/>
    <mergeCell ref="QN16:QP16"/>
    <mergeCell ref="QR16:QT16"/>
    <mergeCell ref="QV16:QW16"/>
    <mergeCell ref="QX16:QZ16"/>
    <mergeCell ref="RA16:RD16"/>
    <mergeCell ref="QU10:QU13"/>
    <mergeCell ref="QV10:QW12"/>
    <mergeCell ref="QX10:QZ12"/>
    <mergeCell ref="OZ13:PA13"/>
    <mergeCell ref="PB13:PC13"/>
    <mergeCell ref="PD13:PE13"/>
    <mergeCell ref="PF13:PG13"/>
    <mergeCell ref="QF13:QH13"/>
    <mergeCell ref="QJ13:QL13"/>
    <mergeCell ref="QN13:QP13"/>
    <mergeCell ref="QR13:QT13"/>
    <mergeCell ref="QV13:QW13"/>
    <mergeCell ref="QX13:QZ13"/>
    <mergeCell ref="RA13:RD13"/>
    <mergeCell ref="OZ15:PA15"/>
    <mergeCell ref="PB15:PC15"/>
    <mergeCell ref="PD15:PE15"/>
    <mergeCell ref="PF15:PG15"/>
    <mergeCell ref="PH15:PJ15"/>
    <mergeCell ref="PK15:PM15"/>
    <mergeCell ref="PN15:PP15"/>
    <mergeCell ref="PQ15:PS15"/>
    <mergeCell ref="PT15:PV15"/>
    <mergeCell ref="PW15:PY15"/>
    <mergeCell ref="PZ15:QB15"/>
    <mergeCell ref="QC15:QE15"/>
    <mergeCell ref="QF15:QH15"/>
    <mergeCell ref="QJ15:QL15"/>
    <mergeCell ref="QN15:QP15"/>
    <mergeCell ref="QR15:QT15"/>
    <mergeCell ref="QV15:QW15"/>
    <mergeCell ref="QX15:QZ15"/>
    <mergeCell ref="QX18:QZ18"/>
    <mergeCell ref="RA18:RD18"/>
    <mergeCell ref="OZ19:PA19"/>
    <mergeCell ref="PB19:PC19"/>
    <mergeCell ref="PD19:PE19"/>
    <mergeCell ref="PF19:PG19"/>
    <mergeCell ref="PH19:PJ19"/>
    <mergeCell ref="PK19:PM19"/>
    <mergeCell ref="PN19:PP19"/>
    <mergeCell ref="PQ19:PS19"/>
    <mergeCell ref="PT19:PV19"/>
    <mergeCell ref="PW19:PY19"/>
    <mergeCell ref="PZ19:QB19"/>
    <mergeCell ref="QC19:QE19"/>
    <mergeCell ref="QF19:QH19"/>
    <mergeCell ref="QJ19:QL19"/>
    <mergeCell ref="QN19:QP19"/>
    <mergeCell ref="QR19:QT19"/>
    <mergeCell ref="QV19:QW19"/>
    <mergeCell ref="QX19:QZ19"/>
    <mergeCell ref="RA19:RD19"/>
    <mergeCell ref="PH17:PJ17"/>
    <mergeCell ref="PK17:PM17"/>
    <mergeCell ref="PN17:PP17"/>
    <mergeCell ref="PQ17:PS17"/>
    <mergeCell ref="PT17:PV17"/>
    <mergeCell ref="PW17:PY17"/>
    <mergeCell ref="PZ17:QB17"/>
    <mergeCell ref="QC17:QE17"/>
    <mergeCell ref="QF17:QH17"/>
    <mergeCell ref="QJ17:QL17"/>
    <mergeCell ref="QN17:QP17"/>
    <mergeCell ref="QR17:QT17"/>
    <mergeCell ref="QV17:QW17"/>
    <mergeCell ref="QX17:QZ17"/>
    <mergeCell ref="RA17:RD17"/>
    <mergeCell ref="OZ18:PA18"/>
    <mergeCell ref="PB18:PC18"/>
    <mergeCell ref="PD18:PE18"/>
    <mergeCell ref="PF18:PG18"/>
    <mergeCell ref="PH18:PJ18"/>
    <mergeCell ref="PK18:PM18"/>
    <mergeCell ref="PN18:PP18"/>
    <mergeCell ref="PQ18:PS18"/>
    <mergeCell ref="PT18:PV18"/>
    <mergeCell ref="PW18:PY18"/>
    <mergeCell ref="PZ18:QB18"/>
    <mergeCell ref="QC18:QE18"/>
    <mergeCell ref="QF18:QH18"/>
    <mergeCell ref="QJ18:QL18"/>
    <mergeCell ref="QN18:QP18"/>
    <mergeCell ref="QR18:QT18"/>
    <mergeCell ref="QV18:QW18"/>
    <mergeCell ref="QX20:QZ20"/>
    <mergeCell ref="RA20:RD20"/>
    <mergeCell ref="OZ21:PA21"/>
    <mergeCell ref="PB21:PC21"/>
    <mergeCell ref="PD21:PE21"/>
    <mergeCell ref="PF21:PG21"/>
    <mergeCell ref="PH21:PJ21"/>
    <mergeCell ref="PK21:PM21"/>
    <mergeCell ref="PN21:PP21"/>
    <mergeCell ref="PQ21:PS21"/>
    <mergeCell ref="PT21:PV21"/>
    <mergeCell ref="PW21:PY21"/>
    <mergeCell ref="PZ21:QB21"/>
    <mergeCell ref="QC21:QE21"/>
    <mergeCell ref="QF21:QH21"/>
    <mergeCell ref="QJ21:QL21"/>
    <mergeCell ref="QN21:QP21"/>
    <mergeCell ref="QR21:QT21"/>
    <mergeCell ref="QV21:QW21"/>
    <mergeCell ref="QX21:QZ21"/>
    <mergeCell ref="RA21:RD21"/>
    <mergeCell ref="OZ20:PA20"/>
    <mergeCell ref="PB20:PC20"/>
    <mergeCell ref="PD20:PE20"/>
    <mergeCell ref="PF20:PG20"/>
    <mergeCell ref="PH20:PJ20"/>
    <mergeCell ref="PK20:PM20"/>
    <mergeCell ref="PN20:PP20"/>
    <mergeCell ref="PQ20:PS20"/>
    <mergeCell ref="PT20:PV20"/>
    <mergeCell ref="PW20:PY20"/>
    <mergeCell ref="PZ20:QB20"/>
    <mergeCell ref="QC20:QE20"/>
    <mergeCell ref="QF20:QH20"/>
    <mergeCell ref="QJ20:QL20"/>
    <mergeCell ref="QN20:QP20"/>
    <mergeCell ref="QR20:QT20"/>
    <mergeCell ref="QV20:QW20"/>
    <mergeCell ref="QX22:QZ22"/>
    <mergeCell ref="RA22:RD22"/>
    <mergeCell ref="OZ23:PA23"/>
    <mergeCell ref="PB23:PC23"/>
    <mergeCell ref="PD23:PE23"/>
    <mergeCell ref="PF23:PG23"/>
    <mergeCell ref="PH23:PJ23"/>
    <mergeCell ref="PK23:PM23"/>
    <mergeCell ref="PN23:PP23"/>
    <mergeCell ref="PQ23:PS23"/>
    <mergeCell ref="PT23:PV23"/>
    <mergeCell ref="PW23:PY23"/>
    <mergeCell ref="PZ23:QB23"/>
    <mergeCell ref="QC23:QE23"/>
    <mergeCell ref="QF23:QH23"/>
    <mergeCell ref="QJ23:QL23"/>
    <mergeCell ref="QN23:QP23"/>
    <mergeCell ref="QR23:QT23"/>
    <mergeCell ref="QV23:QW23"/>
    <mergeCell ref="QX23:QZ23"/>
    <mergeCell ref="RA23:RD23"/>
    <mergeCell ref="OZ22:PA22"/>
    <mergeCell ref="PB22:PC22"/>
    <mergeCell ref="PD22:PE22"/>
    <mergeCell ref="PF22:PG22"/>
    <mergeCell ref="PH22:PJ22"/>
    <mergeCell ref="PK22:PM22"/>
    <mergeCell ref="PN22:PP22"/>
    <mergeCell ref="PQ22:PS22"/>
    <mergeCell ref="PT22:PV22"/>
    <mergeCell ref="PW22:PY22"/>
    <mergeCell ref="PZ22:QB22"/>
    <mergeCell ref="QC22:QE22"/>
    <mergeCell ref="QF22:QH22"/>
    <mergeCell ref="QJ22:QL22"/>
    <mergeCell ref="QN22:QP22"/>
    <mergeCell ref="QR22:QT22"/>
    <mergeCell ref="QV22:QW22"/>
    <mergeCell ref="QX24:QZ24"/>
    <mergeCell ref="RA24:RD24"/>
    <mergeCell ref="OZ25:PA25"/>
    <mergeCell ref="PB25:PC25"/>
    <mergeCell ref="PD25:PE25"/>
    <mergeCell ref="PF25:PG25"/>
    <mergeCell ref="PH25:PJ25"/>
    <mergeCell ref="PK25:PM25"/>
    <mergeCell ref="PN25:PP25"/>
    <mergeCell ref="PQ25:PS25"/>
    <mergeCell ref="PT25:PV25"/>
    <mergeCell ref="PW25:PY25"/>
    <mergeCell ref="PZ25:QB25"/>
    <mergeCell ref="QC25:QE25"/>
    <mergeCell ref="QF25:QH25"/>
    <mergeCell ref="QJ25:QL25"/>
    <mergeCell ref="QN25:QP25"/>
    <mergeCell ref="QR25:QT25"/>
    <mergeCell ref="QV25:QW25"/>
    <mergeCell ref="QX25:QZ25"/>
    <mergeCell ref="RA25:RD25"/>
    <mergeCell ref="OZ24:PA24"/>
    <mergeCell ref="PB24:PC24"/>
    <mergeCell ref="PD24:PE24"/>
    <mergeCell ref="PF24:PG24"/>
    <mergeCell ref="PH24:PJ24"/>
    <mergeCell ref="PK24:PM24"/>
    <mergeCell ref="PN24:PP24"/>
    <mergeCell ref="PQ24:PS24"/>
    <mergeCell ref="PT24:PV24"/>
    <mergeCell ref="PW24:PY24"/>
    <mergeCell ref="PZ24:QB24"/>
    <mergeCell ref="QC24:QE24"/>
    <mergeCell ref="QF24:QH24"/>
    <mergeCell ref="QJ24:QL24"/>
    <mergeCell ref="QN24:QP24"/>
    <mergeCell ref="QR24:QT24"/>
    <mergeCell ref="QV24:QW24"/>
    <mergeCell ref="QX26:QZ26"/>
    <mergeCell ref="RA26:RD26"/>
    <mergeCell ref="OZ27:PA27"/>
    <mergeCell ref="PB27:PC27"/>
    <mergeCell ref="PD27:PE27"/>
    <mergeCell ref="PF27:PG27"/>
    <mergeCell ref="PH27:PJ27"/>
    <mergeCell ref="PK27:PM27"/>
    <mergeCell ref="PN27:PP27"/>
    <mergeCell ref="PQ27:PS27"/>
    <mergeCell ref="PT27:PV27"/>
    <mergeCell ref="PW27:PY27"/>
    <mergeCell ref="PZ27:QB27"/>
    <mergeCell ref="QC27:QE27"/>
    <mergeCell ref="QF27:QH27"/>
    <mergeCell ref="QJ27:QL27"/>
    <mergeCell ref="QN27:QP27"/>
    <mergeCell ref="QR27:QT27"/>
    <mergeCell ref="QV27:QW27"/>
    <mergeCell ref="QX27:QZ27"/>
    <mergeCell ref="RA27:RD27"/>
    <mergeCell ref="OZ26:PA26"/>
    <mergeCell ref="PB26:PC26"/>
    <mergeCell ref="PD26:PE26"/>
    <mergeCell ref="PF26:PG26"/>
    <mergeCell ref="PH26:PJ26"/>
    <mergeCell ref="PK26:PM26"/>
    <mergeCell ref="PN26:PP26"/>
    <mergeCell ref="PQ26:PS26"/>
    <mergeCell ref="PT26:PV26"/>
    <mergeCell ref="PW26:PY26"/>
    <mergeCell ref="PZ26:QB26"/>
    <mergeCell ref="QC26:QE26"/>
    <mergeCell ref="QF26:QH26"/>
    <mergeCell ref="QJ26:QL26"/>
    <mergeCell ref="QN26:QP26"/>
    <mergeCell ref="QR26:QT26"/>
    <mergeCell ref="QV26:QW26"/>
    <mergeCell ref="QX28:QZ28"/>
    <mergeCell ref="RA28:RD28"/>
    <mergeCell ref="OZ29:PA29"/>
    <mergeCell ref="PB29:PC29"/>
    <mergeCell ref="PD29:PE29"/>
    <mergeCell ref="PF29:PG29"/>
    <mergeCell ref="PH29:PJ29"/>
    <mergeCell ref="PK29:PM29"/>
    <mergeCell ref="PN29:PP29"/>
    <mergeCell ref="PQ29:PS29"/>
    <mergeCell ref="PT29:PV29"/>
    <mergeCell ref="PW29:PY29"/>
    <mergeCell ref="PZ29:QB29"/>
    <mergeCell ref="QC29:QE29"/>
    <mergeCell ref="QF29:QH29"/>
    <mergeCell ref="QJ29:QL29"/>
    <mergeCell ref="QN29:QP29"/>
    <mergeCell ref="QR29:QT29"/>
    <mergeCell ref="QV29:QW29"/>
    <mergeCell ref="QX29:QZ29"/>
    <mergeCell ref="RA29:RD29"/>
    <mergeCell ref="OZ28:PA28"/>
    <mergeCell ref="PB28:PC28"/>
    <mergeCell ref="PD28:PE28"/>
    <mergeCell ref="PF28:PG28"/>
    <mergeCell ref="PH28:PJ28"/>
    <mergeCell ref="PK28:PM28"/>
    <mergeCell ref="PN28:PP28"/>
    <mergeCell ref="PQ28:PS28"/>
    <mergeCell ref="PT28:PV28"/>
    <mergeCell ref="PW28:PY28"/>
    <mergeCell ref="PZ28:QB28"/>
    <mergeCell ref="QC28:QE28"/>
    <mergeCell ref="QF28:QH28"/>
    <mergeCell ref="QJ28:QL28"/>
    <mergeCell ref="QN28:QP28"/>
    <mergeCell ref="QR28:QT28"/>
    <mergeCell ref="QV28:QW28"/>
    <mergeCell ref="QX30:QZ30"/>
    <mergeCell ref="RA30:RD30"/>
    <mergeCell ref="OZ31:PA31"/>
    <mergeCell ref="PB31:PC31"/>
    <mergeCell ref="PD31:PE31"/>
    <mergeCell ref="PF31:PG31"/>
    <mergeCell ref="PH31:PJ31"/>
    <mergeCell ref="PK31:PM31"/>
    <mergeCell ref="PN31:PP31"/>
    <mergeCell ref="PQ31:PS31"/>
    <mergeCell ref="PT31:PV31"/>
    <mergeCell ref="PW31:PY31"/>
    <mergeCell ref="PZ31:QB31"/>
    <mergeCell ref="QC31:QE31"/>
    <mergeCell ref="QF31:QH31"/>
    <mergeCell ref="QJ31:QL31"/>
    <mergeCell ref="QN31:QP31"/>
    <mergeCell ref="QR31:QT31"/>
    <mergeCell ref="QV31:QW31"/>
    <mergeCell ref="QX31:QZ31"/>
    <mergeCell ref="RA31:RD31"/>
    <mergeCell ref="OZ30:PA30"/>
    <mergeCell ref="PB30:PC30"/>
    <mergeCell ref="PD30:PE30"/>
    <mergeCell ref="PF30:PG30"/>
    <mergeCell ref="PH30:PJ30"/>
    <mergeCell ref="PK30:PM30"/>
    <mergeCell ref="PN30:PP30"/>
    <mergeCell ref="PQ30:PS30"/>
    <mergeCell ref="PT30:PV30"/>
    <mergeCell ref="PW30:PY30"/>
    <mergeCell ref="PZ30:QB30"/>
    <mergeCell ref="QC30:QE30"/>
    <mergeCell ref="QF30:QH30"/>
    <mergeCell ref="QJ30:QL30"/>
    <mergeCell ref="QN30:QP30"/>
    <mergeCell ref="QR30:QT30"/>
    <mergeCell ref="QV30:QW30"/>
    <mergeCell ref="QX32:QZ32"/>
    <mergeCell ref="RA32:RD32"/>
    <mergeCell ref="OZ33:PA33"/>
    <mergeCell ref="PB33:PC33"/>
    <mergeCell ref="PD33:PE33"/>
    <mergeCell ref="PF33:PG33"/>
    <mergeCell ref="PH33:PJ33"/>
    <mergeCell ref="PK33:PM33"/>
    <mergeCell ref="PN33:PP33"/>
    <mergeCell ref="PQ33:PS33"/>
    <mergeCell ref="PT33:PV33"/>
    <mergeCell ref="PW33:PY33"/>
    <mergeCell ref="PZ33:QB33"/>
    <mergeCell ref="QC33:QE33"/>
    <mergeCell ref="QF33:QH33"/>
    <mergeCell ref="QJ33:QL33"/>
    <mergeCell ref="QN33:QP33"/>
    <mergeCell ref="QR33:QT33"/>
    <mergeCell ref="QV33:QW33"/>
    <mergeCell ref="QX33:QZ33"/>
    <mergeCell ref="RA33:RD33"/>
    <mergeCell ref="OZ32:PA32"/>
    <mergeCell ref="PB32:PC32"/>
    <mergeCell ref="PD32:PE32"/>
    <mergeCell ref="PF32:PG32"/>
    <mergeCell ref="PH32:PJ32"/>
    <mergeCell ref="PK32:PM32"/>
    <mergeCell ref="PN32:PP32"/>
    <mergeCell ref="PQ32:PS32"/>
    <mergeCell ref="PT32:PV32"/>
    <mergeCell ref="PW32:PY32"/>
    <mergeCell ref="PZ32:QB32"/>
    <mergeCell ref="QC32:QE32"/>
    <mergeCell ref="QF32:QH32"/>
    <mergeCell ref="QJ32:QL32"/>
    <mergeCell ref="QN32:QP32"/>
    <mergeCell ref="QR32:QT32"/>
    <mergeCell ref="QV32:QW32"/>
    <mergeCell ref="QX34:QZ34"/>
    <mergeCell ref="RA34:RD34"/>
    <mergeCell ref="OZ35:PA35"/>
    <mergeCell ref="PB35:PC35"/>
    <mergeCell ref="PD35:PE35"/>
    <mergeCell ref="PF35:PG35"/>
    <mergeCell ref="PH35:PJ35"/>
    <mergeCell ref="PK35:PM35"/>
    <mergeCell ref="PN35:PP35"/>
    <mergeCell ref="PQ35:PS35"/>
    <mergeCell ref="PT35:PV35"/>
    <mergeCell ref="PW35:PY35"/>
    <mergeCell ref="PZ35:QB35"/>
    <mergeCell ref="QC35:QE35"/>
    <mergeCell ref="QF35:QH35"/>
    <mergeCell ref="QJ35:QL35"/>
    <mergeCell ref="QN35:QP35"/>
    <mergeCell ref="QR35:QT35"/>
    <mergeCell ref="QV35:QW35"/>
    <mergeCell ref="QX35:QZ35"/>
    <mergeCell ref="RA35:RD35"/>
    <mergeCell ref="OZ34:PA34"/>
    <mergeCell ref="PB34:PC34"/>
    <mergeCell ref="PD34:PE34"/>
    <mergeCell ref="PF34:PG34"/>
    <mergeCell ref="PH34:PJ34"/>
    <mergeCell ref="PK34:PM34"/>
    <mergeCell ref="PN34:PP34"/>
    <mergeCell ref="PQ34:PS34"/>
    <mergeCell ref="PT34:PV34"/>
    <mergeCell ref="PW34:PY34"/>
    <mergeCell ref="PZ34:QB34"/>
    <mergeCell ref="QC34:QE34"/>
    <mergeCell ref="QF34:QH34"/>
    <mergeCell ref="QJ34:QL34"/>
    <mergeCell ref="QN34:QP34"/>
    <mergeCell ref="QR34:QT34"/>
    <mergeCell ref="QV34:QW34"/>
    <mergeCell ref="QX36:QZ36"/>
    <mergeCell ref="RA36:RD36"/>
    <mergeCell ref="OZ37:PA37"/>
    <mergeCell ref="PB37:PC37"/>
    <mergeCell ref="PD37:PE37"/>
    <mergeCell ref="PF37:PG37"/>
    <mergeCell ref="PH37:PJ37"/>
    <mergeCell ref="PK37:PM37"/>
    <mergeCell ref="PN37:PP37"/>
    <mergeCell ref="PQ37:PS37"/>
    <mergeCell ref="PT37:PV37"/>
    <mergeCell ref="PW37:PY37"/>
    <mergeCell ref="PZ37:QB37"/>
    <mergeCell ref="QC37:QE37"/>
    <mergeCell ref="QF37:QH37"/>
    <mergeCell ref="QJ37:QL37"/>
    <mergeCell ref="QN37:QP37"/>
    <mergeCell ref="QR37:QT37"/>
    <mergeCell ref="QV37:QW37"/>
    <mergeCell ref="QX37:QZ37"/>
    <mergeCell ref="RA37:RD37"/>
    <mergeCell ref="OZ36:PA36"/>
    <mergeCell ref="PB36:PC36"/>
    <mergeCell ref="PD36:PE36"/>
    <mergeCell ref="PF36:PG36"/>
    <mergeCell ref="PH36:PJ36"/>
    <mergeCell ref="PK36:PM36"/>
    <mergeCell ref="PN36:PP36"/>
    <mergeCell ref="PQ36:PS36"/>
    <mergeCell ref="PT36:PV36"/>
    <mergeCell ref="PW36:PY36"/>
    <mergeCell ref="PZ36:QB36"/>
    <mergeCell ref="QC36:QE36"/>
    <mergeCell ref="QF36:QH36"/>
    <mergeCell ref="QJ36:QL36"/>
    <mergeCell ref="QN36:QP36"/>
    <mergeCell ref="QR36:QT36"/>
    <mergeCell ref="QV36:QW36"/>
    <mergeCell ref="QX38:QZ38"/>
    <mergeCell ref="RA38:RD38"/>
    <mergeCell ref="OZ39:PA39"/>
    <mergeCell ref="PB39:PC39"/>
    <mergeCell ref="PD39:PE39"/>
    <mergeCell ref="PF39:PG39"/>
    <mergeCell ref="PH39:PJ39"/>
    <mergeCell ref="PK39:PM39"/>
    <mergeCell ref="PN39:PP39"/>
    <mergeCell ref="PQ39:PS39"/>
    <mergeCell ref="PT39:PV39"/>
    <mergeCell ref="PW39:PY39"/>
    <mergeCell ref="PZ39:QB39"/>
    <mergeCell ref="QC39:QE39"/>
    <mergeCell ref="QF39:QH39"/>
    <mergeCell ref="QJ39:QL39"/>
    <mergeCell ref="QN39:QP39"/>
    <mergeCell ref="QR39:QT39"/>
    <mergeCell ref="QV39:QW39"/>
    <mergeCell ref="QX39:QZ39"/>
    <mergeCell ref="RA39:RD39"/>
    <mergeCell ref="OZ38:PA38"/>
    <mergeCell ref="PB38:PC38"/>
    <mergeCell ref="PD38:PE38"/>
    <mergeCell ref="PF38:PG38"/>
    <mergeCell ref="PH38:PJ38"/>
    <mergeCell ref="PK38:PM38"/>
    <mergeCell ref="PN38:PP38"/>
    <mergeCell ref="PQ38:PS38"/>
    <mergeCell ref="PT38:PV38"/>
    <mergeCell ref="PW38:PY38"/>
    <mergeCell ref="PZ38:QB38"/>
    <mergeCell ref="QC38:QE38"/>
    <mergeCell ref="QF38:QH38"/>
    <mergeCell ref="QJ38:QL38"/>
    <mergeCell ref="QN38:QP38"/>
    <mergeCell ref="QR38:QT38"/>
    <mergeCell ref="QV38:QW38"/>
    <mergeCell ref="PN42:PP42"/>
    <mergeCell ref="PQ42:PS42"/>
    <mergeCell ref="PT42:PV42"/>
    <mergeCell ref="PW42:PY42"/>
    <mergeCell ref="PZ42:QB42"/>
    <mergeCell ref="QC42:QE42"/>
    <mergeCell ref="QF42:QH42"/>
    <mergeCell ref="QJ42:QL42"/>
    <mergeCell ref="QN42:QP42"/>
    <mergeCell ref="QR42:QT42"/>
    <mergeCell ref="QV42:QW42"/>
    <mergeCell ref="QX40:QZ40"/>
    <mergeCell ref="RA40:RD40"/>
    <mergeCell ref="OZ41:PA41"/>
    <mergeCell ref="PB41:PC41"/>
    <mergeCell ref="PD41:PE41"/>
    <mergeCell ref="PF41:PG41"/>
    <mergeCell ref="PH41:PJ41"/>
    <mergeCell ref="PK41:PM41"/>
    <mergeCell ref="PN41:PP41"/>
    <mergeCell ref="PQ41:PS41"/>
    <mergeCell ref="PT41:PV41"/>
    <mergeCell ref="PW41:PY41"/>
    <mergeCell ref="PZ41:QB41"/>
    <mergeCell ref="QC41:QE41"/>
    <mergeCell ref="QF41:QH41"/>
    <mergeCell ref="QJ41:QL41"/>
    <mergeCell ref="QN41:QP41"/>
    <mergeCell ref="QR41:QT41"/>
    <mergeCell ref="QV41:QW41"/>
    <mergeCell ref="QX41:QZ41"/>
    <mergeCell ref="RA41:RD41"/>
    <mergeCell ref="OZ40:PA40"/>
    <mergeCell ref="PB40:PC40"/>
    <mergeCell ref="PD40:PE40"/>
    <mergeCell ref="PF40:PG40"/>
    <mergeCell ref="PH40:PJ40"/>
    <mergeCell ref="PK40:PM40"/>
    <mergeCell ref="PN40:PP40"/>
    <mergeCell ref="PQ40:PS40"/>
    <mergeCell ref="PT40:PV40"/>
    <mergeCell ref="PW40:PY40"/>
    <mergeCell ref="PZ40:QB40"/>
    <mergeCell ref="QC40:QE40"/>
    <mergeCell ref="QF40:QH40"/>
    <mergeCell ref="QJ40:QL40"/>
    <mergeCell ref="QN40:QP40"/>
    <mergeCell ref="QR40:QT40"/>
    <mergeCell ref="QV40:QW40"/>
    <mergeCell ref="OX47:PG47"/>
    <mergeCell ref="PH47:QE47"/>
    <mergeCell ref="QF47:QM47"/>
    <mergeCell ref="QN47:QU47"/>
    <mergeCell ref="QV47:RD47"/>
    <mergeCell ref="OZ50:RD50"/>
    <mergeCell ref="SW3:SY3"/>
    <mergeCell ref="SA10:SC12"/>
    <mergeCell ref="SD10:SF12"/>
    <mergeCell ref="SG10:SI12"/>
    <mergeCell ref="SJ10:SL12"/>
    <mergeCell ref="SM10:SO12"/>
    <mergeCell ref="SP10:SP13"/>
    <mergeCell ref="SQ10:SS12"/>
    <mergeCell ref="ST10:ST13"/>
    <mergeCell ref="SU10:SW12"/>
    <mergeCell ref="SX10:SX13"/>
    <mergeCell ref="SY10:TA12"/>
    <mergeCell ref="RG17:RH17"/>
    <mergeCell ref="RI17:RJ17"/>
    <mergeCell ref="RK17:RL17"/>
    <mergeCell ref="RM17:RN17"/>
    <mergeCell ref="QX44:QZ44"/>
    <mergeCell ref="RA44:RD44"/>
    <mergeCell ref="OZ45:PA45"/>
    <mergeCell ref="PB45:PC45"/>
    <mergeCell ref="PD45:PE45"/>
    <mergeCell ref="PF45:PG45"/>
    <mergeCell ref="PH45:PJ45"/>
    <mergeCell ref="PK45:PM45"/>
    <mergeCell ref="PN45:PP45"/>
    <mergeCell ref="PQ45:PS45"/>
    <mergeCell ref="PT45:PV45"/>
    <mergeCell ref="PW45:PY45"/>
    <mergeCell ref="PZ45:QB45"/>
    <mergeCell ref="QC45:QE45"/>
    <mergeCell ref="QF45:QH45"/>
    <mergeCell ref="QJ45:QL45"/>
    <mergeCell ref="QN45:QP45"/>
    <mergeCell ref="QR45:QT45"/>
    <mergeCell ref="QV45:QW45"/>
    <mergeCell ref="QX45:QZ45"/>
    <mergeCell ref="RA45:RD45"/>
    <mergeCell ref="OZ44:PA44"/>
    <mergeCell ref="PB44:PC44"/>
    <mergeCell ref="PD44:PE44"/>
    <mergeCell ref="PF44:PG44"/>
    <mergeCell ref="PH44:PJ44"/>
    <mergeCell ref="PK44:PM44"/>
    <mergeCell ref="PN44:PP44"/>
    <mergeCell ref="PQ44:PS44"/>
    <mergeCell ref="PT44:PV44"/>
    <mergeCell ref="PW44:PY44"/>
    <mergeCell ref="PZ44:QB44"/>
    <mergeCell ref="QC44:QE44"/>
    <mergeCell ref="QF44:QH44"/>
    <mergeCell ref="QJ44:QL44"/>
    <mergeCell ref="QN44:QP44"/>
    <mergeCell ref="QR44:QT44"/>
    <mergeCell ref="QV44:QW44"/>
    <mergeCell ref="QX42:QZ42"/>
    <mergeCell ref="RA42:RD42"/>
    <mergeCell ref="OZ43:PA43"/>
    <mergeCell ref="PB43:PC43"/>
    <mergeCell ref="SZ3:TK3"/>
    <mergeCell ref="RF4:RH5"/>
    <mergeCell ref="RI4:SR5"/>
    <mergeCell ref="ST4:SY5"/>
    <mergeCell ref="SZ4:TC5"/>
    <mergeCell ref="TE4:TH5"/>
    <mergeCell ref="TI4:TJ5"/>
    <mergeCell ref="TK4:TK5"/>
    <mergeCell ref="RE7:TK7"/>
    <mergeCell ref="RE8:RE12"/>
    <mergeCell ref="RF8:RF12"/>
    <mergeCell ref="RG8:RH12"/>
    <mergeCell ref="RI8:RJ12"/>
    <mergeCell ref="RK8:RL12"/>
    <mergeCell ref="RM8:RN12"/>
    <mergeCell ref="RO8:RZ8"/>
    <mergeCell ref="SA8:SL8"/>
    <mergeCell ref="SM8:TB8"/>
    <mergeCell ref="TC8:TG8"/>
    <mergeCell ref="TH8:TK12"/>
    <mergeCell ref="RO9:RT9"/>
    <mergeCell ref="RU9:RZ9"/>
    <mergeCell ref="SA9:SF9"/>
    <mergeCell ref="SG9:SL9"/>
    <mergeCell ref="SM9:ST9"/>
    <mergeCell ref="SU9:TB9"/>
    <mergeCell ref="TC9:TG9"/>
    <mergeCell ref="RO10:RQ12"/>
    <mergeCell ref="RR10:RT12"/>
    <mergeCell ref="RU10:RW12"/>
    <mergeCell ref="RX10:RZ12"/>
    <mergeCell ref="OX46:PG46"/>
    <mergeCell ref="PH46:PM46"/>
    <mergeCell ref="PN46:PS46"/>
    <mergeCell ref="PT46:PY46"/>
    <mergeCell ref="PZ46:QE46"/>
    <mergeCell ref="QF46:QM46"/>
    <mergeCell ref="QN46:QU46"/>
    <mergeCell ref="QV46:QW46"/>
    <mergeCell ref="QX46:QZ46"/>
    <mergeCell ref="RA46:RD46"/>
    <mergeCell ref="PD43:PE43"/>
    <mergeCell ref="PF43:PG43"/>
    <mergeCell ref="PH43:PJ43"/>
    <mergeCell ref="PK43:PM43"/>
    <mergeCell ref="PN43:PP43"/>
    <mergeCell ref="PQ43:PS43"/>
    <mergeCell ref="PT43:PV43"/>
    <mergeCell ref="PW43:PY43"/>
    <mergeCell ref="PZ43:QB43"/>
    <mergeCell ref="QC43:QE43"/>
    <mergeCell ref="QF43:QH43"/>
    <mergeCell ref="QJ43:QL43"/>
    <mergeCell ref="QN43:QP43"/>
    <mergeCell ref="QR43:QT43"/>
    <mergeCell ref="QV43:QW43"/>
    <mergeCell ref="QX43:QZ43"/>
    <mergeCell ref="RA43:RD43"/>
    <mergeCell ref="OZ42:PA42"/>
    <mergeCell ref="PB42:PC42"/>
    <mergeCell ref="PD42:PE42"/>
    <mergeCell ref="PF42:PG42"/>
    <mergeCell ref="PH42:PJ42"/>
    <mergeCell ref="PK42:PM42"/>
    <mergeCell ref="TH15:TK15"/>
    <mergeCell ref="RG16:RH16"/>
    <mergeCell ref="RI16:RJ16"/>
    <mergeCell ref="RK16:RL16"/>
    <mergeCell ref="RM16:RN16"/>
    <mergeCell ref="RO16:RQ16"/>
    <mergeCell ref="RR16:RT16"/>
    <mergeCell ref="RU16:RW16"/>
    <mergeCell ref="RX16:RZ16"/>
    <mergeCell ref="SA16:SC16"/>
    <mergeCell ref="SD16:SF16"/>
    <mergeCell ref="SG16:SI16"/>
    <mergeCell ref="SJ16:SL16"/>
    <mergeCell ref="SM16:SO16"/>
    <mergeCell ref="SQ16:SS16"/>
    <mergeCell ref="SU16:SW16"/>
    <mergeCell ref="SY16:TA16"/>
    <mergeCell ref="TC16:TD16"/>
    <mergeCell ref="TE16:TG16"/>
    <mergeCell ref="TH16:TK16"/>
    <mergeCell ref="TB10:TB13"/>
    <mergeCell ref="TC10:TD12"/>
    <mergeCell ref="TE10:TG12"/>
    <mergeCell ref="RG13:RH13"/>
    <mergeCell ref="RI13:RJ13"/>
    <mergeCell ref="RK13:RL13"/>
    <mergeCell ref="RM13:RN13"/>
    <mergeCell ref="SM13:SO13"/>
    <mergeCell ref="SQ13:SS13"/>
    <mergeCell ref="SU13:SW13"/>
    <mergeCell ref="SY13:TA13"/>
    <mergeCell ref="TC13:TD13"/>
    <mergeCell ref="TE13:TG13"/>
    <mergeCell ref="TH13:TK13"/>
    <mergeCell ref="RG15:RH15"/>
    <mergeCell ref="RI15:RJ15"/>
    <mergeCell ref="RK15:RL15"/>
    <mergeCell ref="RM15:RN15"/>
    <mergeCell ref="RO15:RQ15"/>
    <mergeCell ref="RR15:RT15"/>
    <mergeCell ref="RU15:RW15"/>
    <mergeCell ref="RX15:RZ15"/>
    <mergeCell ref="SA15:SC15"/>
    <mergeCell ref="SD15:SF15"/>
    <mergeCell ref="SG15:SI15"/>
    <mergeCell ref="SJ15:SL15"/>
    <mergeCell ref="SM15:SO15"/>
    <mergeCell ref="SQ15:SS15"/>
    <mergeCell ref="SU15:SW15"/>
    <mergeCell ref="SY15:TA15"/>
    <mergeCell ref="TC15:TD15"/>
    <mergeCell ref="TE15:TG15"/>
    <mergeCell ref="TE18:TG18"/>
    <mergeCell ref="TH18:TK18"/>
    <mergeCell ref="RG19:RH19"/>
    <mergeCell ref="RI19:RJ19"/>
    <mergeCell ref="RK19:RL19"/>
    <mergeCell ref="RM19:RN19"/>
    <mergeCell ref="RO19:RQ19"/>
    <mergeCell ref="RR19:RT19"/>
    <mergeCell ref="RU19:RW19"/>
    <mergeCell ref="RX19:RZ19"/>
    <mergeCell ref="SA19:SC19"/>
    <mergeCell ref="SD19:SF19"/>
    <mergeCell ref="SG19:SI19"/>
    <mergeCell ref="SJ19:SL19"/>
    <mergeCell ref="SM19:SO19"/>
    <mergeCell ref="SQ19:SS19"/>
    <mergeCell ref="SU19:SW19"/>
    <mergeCell ref="SY19:TA19"/>
    <mergeCell ref="TC19:TD19"/>
    <mergeCell ref="TE19:TG19"/>
    <mergeCell ref="TH19:TK19"/>
    <mergeCell ref="RO17:RQ17"/>
    <mergeCell ref="RR17:RT17"/>
    <mergeCell ref="RU17:RW17"/>
    <mergeCell ref="RX17:RZ17"/>
    <mergeCell ref="SA17:SC17"/>
    <mergeCell ref="SD17:SF17"/>
    <mergeCell ref="SG17:SI17"/>
    <mergeCell ref="SJ17:SL17"/>
    <mergeCell ref="SM17:SO17"/>
    <mergeCell ref="SQ17:SS17"/>
    <mergeCell ref="SU17:SW17"/>
    <mergeCell ref="SY17:TA17"/>
    <mergeCell ref="TC17:TD17"/>
    <mergeCell ref="TE17:TG17"/>
    <mergeCell ref="TH17:TK17"/>
    <mergeCell ref="RG18:RH18"/>
    <mergeCell ref="RI18:RJ18"/>
    <mergeCell ref="RK18:RL18"/>
    <mergeCell ref="RM18:RN18"/>
    <mergeCell ref="RO18:RQ18"/>
    <mergeCell ref="RR18:RT18"/>
    <mergeCell ref="RU18:RW18"/>
    <mergeCell ref="RX18:RZ18"/>
    <mergeCell ref="SA18:SC18"/>
    <mergeCell ref="SD18:SF18"/>
    <mergeCell ref="SG18:SI18"/>
    <mergeCell ref="SJ18:SL18"/>
    <mergeCell ref="SM18:SO18"/>
    <mergeCell ref="SQ18:SS18"/>
    <mergeCell ref="SU18:SW18"/>
    <mergeCell ref="SY18:TA18"/>
    <mergeCell ref="TC18:TD18"/>
    <mergeCell ref="TE20:TG20"/>
    <mergeCell ref="TH20:TK20"/>
    <mergeCell ref="RG21:RH21"/>
    <mergeCell ref="RI21:RJ21"/>
    <mergeCell ref="RK21:RL21"/>
    <mergeCell ref="RM21:RN21"/>
    <mergeCell ref="RO21:RQ21"/>
    <mergeCell ref="RR21:RT21"/>
    <mergeCell ref="RU21:RW21"/>
    <mergeCell ref="RX21:RZ21"/>
    <mergeCell ref="SA21:SC21"/>
    <mergeCell ref="SD21:SF21"/>
    <mergeCell ref="SG21:SI21"/>
    <mergeCell ref="SJ21:SL21"/>
    <mergeCell ref="SM21:SO21"/>
    <mergeCell ref="SQ21:SS21"/>
    <mergeCell ref="SU21:SW21"/>
    <mergeCell ref="SY21:TA21"/>
    <mergeCell ref="TC21:TD21"/>
    <mergeCell ref="TE21:TG21"/>
    <mergeCell ref="TH21:TK21"/>
    <mergeCell ref="RG20:RH20"/>
    <mergeCell ref="RI20:RJ20"/>
    <mergeCell ref="RK20:RL20"/>
    <mergeCell ref="RM20:RN20"/>
    <mergeCell ref="RO20:RQ20"/>
    <mergeCell ref="RR20:RT20"/>
    <mergeCell ref="RU20:RW20"/>
    <mergeCell ref="RX20:RZ20"/>
    <mergeCell ref="SA20:SC20"/>
    <mergeCell ref="SD20:SF20"/>
    <mergeCell ref="SG20:SI20"/>
    <mergeCell ref="SJ20:SL20"/>
    <mergeCell ref="SM20:SO20"/>
    <mergeCell ref="SQ20:SS20"/>
    <mergeCell ref="SU20:SW20"/>
    <mergeCell ref="SY20:TA20"/>
    <mergeCell ref="TC20:TD20"/>
    <mergeCell ref="TE22:TG22"/>
    <mergeCell ref="TH22:TK22"/>
    <mergeCell ref="RG23:RH23"/>
    <mergeCell ref="RI23:RJ23"/>
    <mergeCell ref="RK23:RL23"/>
    <mergeCell ref="RM23:RN23"/>
    <mergeCell ref="RO23:RQ23"/>
    <mergeCell ref="RR23:RT23"/>
    <mergeCell ref="RU23:RW23"/>
    <mergeCell ref="RX23:RZ23"/>
    <mergeCell ref="SA23:SC23"/>
    <mergeCell ref="SD23:SF23"/>
    <mergeCell ref="SG23:SI23"/>
    <mergeCell ref="SJ23:SL23"/>
    <mergeCell ref="SM23:SO23"/>
    <mergeCell ref="SQ23:SS23"/>
    <mergeCell ref="SU23:SW23"/>
    <mergeCell ref="SY23:TA23"/>
    <mergeCell ref="TC23:TD23"/>
    <mergeCell ref="TE23:TG23"/>
    <mergeCell ref="TH23:TK23"/>
    <mergeCell ref="RG22:RH22"/>
    <mergeCell ref="RI22:RJ22"/>
    <mergeCell ref="RK22:RL22"/>
    <mergeCell ref="RM22:RN22"/>
    <mergeCell ref="RO22:RQ22"/>
    <mergeCell ref="RR22:RT22"/>
    <mergeCell ref="RU22:RW22"/>
    <mergeCell ref="RX22:RZ22"/>
    <mergeCell ref="SA22:SC22"/>
    <mergeCell ref="SD22:SF22"/>
    <mergeCell ref="SG22:SI22"/>
    <mergeCell ref="SJ22:SL22"/>
    <mergeCell ref="SM22:SO22"/>
    <mergeCell ref="SQ22:SS22"/>
    <mergeCell ref="SU22:SW22"/>
    <mergeCell ref="SY22:TA22"/>
    <mergeCell ref="TC22:TD22"/>
    <mergeCell ref="TE24:TG24"/>
    <mergeCell ref="TH24:TK24"/>
    <mergeCell ref="RG25:RH25"/>
    <mergeCell ref="RI25:RJ25"/>
    <mergeCell ref="RK25:RL25"/>
    <mergeCell ref="RM25:RN25"/>
    <mergeCell ref="RO25:RQ25"/>
    <mergeCell ref="RR25:RT25"/>
    <mergeCell ref="RU25:RW25"/>
    <mergeCell ref="RX25:RZ25"/>
    <mergeCell ref="SA25:SC25"/>
    <mergeCell ref="SD25:SF25"/>
    <mergeCell ref="SG25:SI25"/>
    <mergeCell ref="SJ25:SL25"/>
    <mergeCell ref="SM25:SO25"/>
    <mergeCell ref="SQ25:SS25"/>
    <mergeCell ref="SU25:SW25"/>
    <mergeCell ref="SY25:TA25"/>
    <mergeCell ref="TC25:TD25"/>
    <mergeCell ref="TE25:TG25"/>
    <mergeCell ref="TH25:TK25"/>
    <mergeCell ref="RG24:RH24"/>
    <mergeCell ref="RI24:RJ24"/>
    <mergeCell ref="RK24:RL24"/>
    <mergeCell ref="RM24:RN24"/>
    <mergeCell ref="RO24:RQ24"/>
    <mergeCell ref="RR24:RT24"/>
    <mergeCell ref="RU24:RW24"/>
    <mergeCell ref="RX24:RZ24"/>
    <mergeCell ref="SA24:SC24"/>
    <mergeCell ref="SD24:SF24"/>
    <mergeCell ref="SG24:SI24"/>
    <mergeCell ref="SJ24:SL24"/>
    <mergeCell ref="SM24:SO24"/>
    <mergeCell ref="SQ24:SS24"/>
    <mergeCell ref="SU24:SW24"/>
    <mergeCell ref="SY24:TA24"/>
    <mergeCell ref="TC24:TD24"/>
    <mergeCell ref="TE26:TG26"/>
    <mergeCell ref="TH26:TK26"/>
    <mergeCell ref="RG27:RH27"/>
    <mergeCell ref="RI27:RJ27"/>
    <mergeCell ref="RK27:RL27"/>
    <mergeCell ref="RM27:RN27"/>
    <mergeCell ref="RO27:RQ27"/>
    <mergeCell ref="RR27:RT27"/>
    <mergeCell ref="RU27:RW27"/>
    <mergeCell ref="RX27:RZ27"/>
    <mergeCell ref="SA27:SC27"/>
    <mergeCell ref="SD27:SF27"/>
    <mergeCell ref="SG27:SI27"/>
    <mergeCell ref="SJ27:SL27"/>
    <mergeCell ref="SM27:SO27"/>
    <mergeCell ref="SQ27:SS27"/>
    <mergeCell ref="SU27:SW27"/>
    <mergeCell ref="SY27:TA27"/>
    <mergeCell ref="TC27:TD27"/>
    <mergeCell ref="TE27:TG27"/>
    <mergeCell ref="TH27:TK27"/>
    <mergeCell ref="RG26:RH26"/>
    <mergeCell ref="RI26:RJ26"/>
    <mergeCell ref="RK26:RL26"/>
    <mergeCell ref="RM26:RN26"/>
    <mergeCell ref="RO26:RQ26"/>
    <mergeCell ref="RR26:RT26"/>
    <mergeCell ref="RU26:RW26"/>
    <mergeCell ref="RX26:RZ26"/>
    <mergeCell ref="SA26:SC26"/>
    <mergeCell ref="SD26:SF26"/>
    <mergeCell ref="SG26:SI26"/>
    <mergeCell ref="SJ26:SL26"/>
    <mergeCell ref="SM26:SO26"/>
    <mergeCell ref="SQ26:SS26"/>
    <mergeCell ref="SU26:SW26"/>
    <mergeCell ref="SY26:TA26"/>
    <mergeCell ref="TC26:TD26"/>
    <mergeCell ref="TE28:TG28"/>
    <mergeCell ref="TH28:TK28"/>
    <mergeCell ref="RG29:RH29"/>
    <mergeCell ref="RI29:RJ29"/>
    <mergeCell ref="RK29:RL29"/>
    <mergeCell ref="RM29:RN29"/>
    <mergeCell ref="RO29:RQ29"/>
    <mergeCell ref="RR29:RT29"/>
    <mergeCell ref="RU29:RW29"/>
    <mergeCell ref="RX29:RZ29"/>
    <mergeCell ref="SA29:SC29"/>
    <mergeCell ref="SD29:SF29"/>
    <mergeCell ref="SG29:SI29"/>
    <mergeCell ref="SJ29:SL29"/>
    <mergeCell ref="SM29:SO29"/>
    <mergeCell ref="SQ29:SS29"/>
    <mergeCell ref="SU29:SW29"/>
    <mergeCell ref="SY29:TA29"/>
    <mergeCell ref="TC29:TD29"/>
    <mergeCell ref="TE29:TG29"/>
    <mergeCell ref="TH29:TK29"/>
    <mergeCell ref="RG28:RH28"/>
    <mergeCell ref="RI28:RJ28"/>
    <mergeCell ref="RK28:RL28"/>
    <mergeCell ref="RM28:RN28"/>
    <mergeCell ref="RO28:RQ28"/>
    <mergeCell ref="RR28:RT28"/>
    <mergeCell ref="RU28:RW28"/>
    <mergeCell ref="RX28:RZ28"/>
    <mergeCell ref="SA28:SC28"/>
    <mergeCell ref="SD28:SF28"/>
    <mergeCell ref="SG28:SI28"/>
    <mergeCell ref="SJ28:SL28"/>
    <mergeCell ref="SM28:SO28"/>
    <mergeCell ref="SQ28:SS28"/>
    <mergeCell ref="SU28:SW28"/>
    <mergeCell ref="SY28:TA28"/>
    <mergeCell ref="TC28:TD28"/>
    <mergeCell ref="TE30:TG30"/>
    <mergeCell ref="TH30:TK30"/>
    <mergeCell ref="RG31:RH31"/>
    <mergeCell ref="RI31:RJ31"/>
    <mergeCell ref="RK31:RL31"/>
    <mergeCell ref="RM31:RN31"/>
    <mergeCell ref="RO31:RQ31"/>
    <mergeCell ref="RR31:RT31"/>
    <mergeCell ref="RU31:RW31"/>
    <mergeCell ref="RX31:RZ31"/>
    <mergeCell ref="SA31:SC31"/>
    <mergeCell ref="SD31:SF31"/>
    <mergeCell ref="SG31:SI31"/>
    <mergeCell ref="SJ31:SL31"/>
    <mergeCell ref="SM31:SO31"/>
    <mergeCell ref="SQ31:SS31"/>
    <mergeCell ref="SU31:SW31"/>
    <mergeCell ref="SY31:TA31"/>
    <mergeCell ref="TC31:TD31"/>
    <mergeCell ref="TE31:TG31"/>
    <mergeCell ref="TH31:TK31"/>
    <mergeCell ref="RG30:RH30"/>
    <mergeCell ref="RI30:RJ30"/>
    <mergeCell ref="RK30:RL30"/>
    <mergeCell ref="RM30:RN30"/>
    <mergeCell ref="RO30:RQ30"/>
    <mergeCell ref="RR30:RT30"/>
    <mergeCell ref="RU30:RW30"/>
    <mergeCell ref="RX30:RZ30"/>
    <mergeCell ref="SA30:SC30"/>
    <mergeCell ref="SD30:SF30"/>
    <mergeCell ref="SG30:SI30"/>
    <mergeCell ref="SJ30:SL30"/>
    <mergeCell ref="SM30:SO30"/>
    <mergeCell ref="SQ30:SS30"/>
    <mergeCell ref="SU30:SW30"/>
    <mergeCell ref="SY30:TA30"/>
    <mergeCell ref="TC30:TD30"/>
    <mergeCell ref="TE32:TG32"/>
    <mergeCell ref="TH32:TK32"/>
    <mergeCell ref="RG33:RH33"/>
    <mergeCell ref="RI33:RJ33"/>
    <mergeCell ref="RK33:RL33"/>
    <mergeCell ref="RM33:RN33"/>
    <mergeCell ref="RO33:RQ33"/>
    <mergeCell ref="RR33:RT33"/>
    <mergeCell ref="RU33:RW33"/>
    <mergeCell ref="RX33:RZ33"/>
    <mergeCell ref="SA33:SC33"/>
    <mergeCell ref="SD33:SF33"/>
    <mergeCell ref="SG33:SI33"/>
    <mergeCell ref="SJ33:SL33"/>
    <mergeCell ref="SM33:SO33"/>
    <mergeCell ref="SQ33:SS33"/>
    <mergeCell ref="SU33:SW33"/>
    <mergeCell ref="SY33:TA33"/>
    <mergeCell ref="TC33:TD33"/>
    <mergeCell ref="TE33:TG33"/>
    <mergeCell ref="TH33:TK33"/>
    <mergeCell ref="RG32:RH32"/>
    <mergeCell ref="RI32:RJ32"/>
    <mergeCell ref="RK32:RL32"/>
    <mergeCell ref="RM32:RN32"/>
    <mergeCell ref="RO32:RQ32"/>
    <mergeCell ref="RR32:RT32"/>
    <mergeCell ref="RU32:RW32"/>
    <mergeCell ref="RX32:RZ32"/>
    <mergeCell ref="SA32:SC32"/>
    <mergeCell ref="SD32:SF32"/>
    <mergeCell ref="SG32:SI32"/>
    <mergeCell ref="SJ32:SL32"/>
    <mergeCell ref="SM32:SO32"/>
    <mergeCell ref="SQ32:SS32"/>
    <mergeCell ref="SU32:SW32"/>
    <mergeCell ref="SY32:TA32"/>
    <mergeCell ref="TC32:TD32"/>
    <mergeCell ref="TE34:TG34"/>
    <mergeCell ref="TH34:TK34"/>
    <mergeCell ref="RG35:RH35"/>
    <mergeCell ref="RI35:RJ35"/>
    <mergeCell ref="RK35:RL35"/>
    <mergeCell ref="RM35:RN35"/>
    <mergeCell ref="RO35:RQ35"/>
    <mergeCell ref="RR35:RT35"/>
    <mergeCell ref="RU35:RW35"/>
    <mergeCell ref="RX35:RZ35"/>
    <mergeCell ref="SA35:SC35"/>
    <mergeCell ref="SD35:SF35"/>
    <mergeCell ref="SG35:SI35"/>
    <mergeCell ref="SJ35:SL35"/>
    <mergeCell ref="SM35:SO35"/>
    <mergeCell ref="SQ35:SS35"/>
    <mergeCell ref="SU35:SW35"/>
    <mergeCell ref="SY35:TA35"/>
    <mergeCell ref="TC35:TD35"/>
    <mergeCell ref="TE35:TG35"/>
    <mergeCell ref="TH35:TK35"/>
    <mergeCell ref="RG34:RH34"/>
    <mergeCell ref="RI34:RJ34"/>
    <mergeCell ref="RK34:RL34"/>
    <mergeCell ref="RM34:RN34"/>
    <mergeCell ref="RO34:RQ34"/>
    <mergeCell ref="RR34:RT34"/>
    <mergeCell ref="RU34:RW34"/>
    <mergeCell ref="RX34:RZ34"/>
    <mergeCell ref="SA34:SC34"/>
    <mergeCell ref="SD34:SF34"/>
    <mergeCell ref="SG34:SI34"/>
    <mergeCell ref="SJ34:SL34"/>
    <mergeCell ref="SM34:SO34"/>
    <mergeCell ref="SQ34:SS34"/>
    <mergeCell ref="SU34:SW34"/>
    <mergeCell ref="SY34:TA34"/>
    <mergeCell ref="TC34:TD34"/>
    <mergeCell ref="TE36:TG36"/>
    <mergeCell ref="TH36:TK36"/>
    <mergeCell ref="RG37:RH37"/>
    <mergeCell ref="RI37:RJ37"/>
    <mergeCell ref="RK37:RL37"/>
    <mergeCell ref="RM37:RN37"/>
    <mergeCell ref="RO37:RQ37"/>
    <mergeCell ref="RR37:RT37"/>
    <mergeCell ref="RU37:RW37"/>
    <mergeCell ref="RX37:RZ37"/>
    <mergeCell ref="SA37:SC37"/>
    <mergeCell ref="SD37:SF37"/>
    <mergeCell ref="SG37:SI37"/>
    <mergeCell ref="SJ37:SL37"/>
    <mergeCell ref="SM37:SO37"/>
    <mergeCell ref="SQ37:SS37"/>
    <mergeCell ref="SU37:SW37"/>
    <mergeCell ref="SY37:TA37"/>
    <mergeCell ref="TC37:TD37"/>
    <mergeCell ref="TE37:TG37"/>
    <mergeCell ref="TH37:TK37"/>
    <mergeCell ref="RG36:RH36"/>
    <mergeCell ref="RI36:RJ36"/>
    <mergeCell ref="RK36:RL36"/>
    <mergeCell ref="RM36:RN36"/>
    <mergeCell ref="RO36:RQ36"/>
    <mergeCell ref="RR36:RT36"/>
    <mergeCell ref="RU36:RW36"/>
    <mergeCell ref="RX36:RZ36"/>
    <mergeCell ref="SA36:SC36"/>
    <mergeCell ref="SD36:SF36"/>
    <mergeCell ref="SG36:SI36"/>
    <mergeCell ref="SJ36:SL36"/>
    <mergeCell ref="SM36:SO36"/>
    <mergeCell ref="SQ36:SS36"/>
    <mergeCell ref="SU36:SW36"/>
    <mergeCell ref="SY36:TA36"/>
    <mergeCell ref="TC36:TD36"/>
    <mergeCell ref="TE38:TG38"/>
    <mergeCell ref="TH38:TK38"/>
    <mergeCell ref="RG39:RH39"/>
    <mergeCell ref="RI39:RJ39"/>
    <mergeCell ref="RK39:RL39"/>
    <mergeCell ref="RM39:RN39"/>
    <mergeCell ref="RO39:RQ39"/>
    <mergeCell ref="RR39:RT39"/>
    <mergeCell ref="RU39:RW39"/>
    <mergeCell ref="RX39:RZ39"/>
    <mergeCell ref="SA39:SC39"/>
    <mergeCell ref="SD39:SF39"/>
    <mergeCell ref="SG39:SI39"/>
    <mergeCell ref="SJ39:SL39"/>
    <mergeCell ref="SM39:SO39"/>
    <mergeCell ref="SQ39:SS39"/>
    <mergeCell ref="SU39:SW39"/>
    <mergeCell ref="SY39:TA39"/>
    <mergeCell ref="TC39:TD39"/>
    <mergeCell ref="TE39:TG39"/>
    <mergeCell ref="TH39:TK39"/>
    <mergeCell ref="RG38:RH38"/>
    <mergeCell ref="RI38:RJ38"/>
    <mergeCell ref="RK38:RL38"/>
    <mergeCell ref="RM38:RN38"/>
    <mergeCell ref="RO38:RQ38"/>
    <mergeCell ref="RR38:RT38"/>
    <mergeCell ref="RU38:RW38"/>
    <mergeCell ref="RX38:RZ38"/>
    <mergeCell ref="SA38:SC38"/>
    <mergeCell ref="SD38:SF38"/>
    <mergeCell ref="SG38:SI38"/>
    <mergeCell ref="SJ38:SL38"/>
    <mergeCell ref="SM38:SO38"/>
    <mergeCell ref="SQ38:SS38"/>
    <mergeCell ref="SU38:SW38"/>
    <mergeCell ref="SY38:TA38"/>
    <mergeCell ref="TC38:TD38"/>
    <mergeCell ref="RU42:RW42"/>
    <mergeCell ref="RX42:RZ42"/>
    <mergeCell ref="SA42:SC42"/>
    <mergeCell ref="SD42:SF42"/>
    <mergeCell ref="SG42:SI42"/>
    <mergeCell ref="SJ42:SL42"/>
    <mergeCell ref="SM42:SO42"/>
    <mergeCell ref="SQ42:SS42"/>
    <mergeCell ref="SU42:SW42"/>
    <mergeCell ref="SY42:TA42"/>
    <mergeCell ref="TC42:TD42"/>
    <mergeCell ref="TE40:TG40"/>
    <mergeCell ref="TH40:TK40"/>
    <mergeCell ref="RG41:RH41"/>
    <mergeCell ref="RI41:RJ41"/>
    <mergeCell ref="RK41:RL41"/>
    <mergeCell ref="RM41:RN41"/>
    <mergeCell ref="RO41:RQ41"/>
    <mergeCell ref="RR41:RT41"/>
    <mergeCell ref="RU41:RW41"/>
    <mergeCell ref="RX41:RZ41"/>
    <mergeCell ref="SA41:SC41"/>
    <mergeCell ref="SD41:SF41"/>
    <mergeCell ref="SG41:SI41"/>
    <mergeCell ref="SJ41:SL41"/>
    <mergeCell ref="SM41:SO41"/>
    <mergeCell ref="SQ41:SS41"/>
    <mergeCell ref="SU41:SW41"/>
    <mergeCell ref="SY41:TA41"/>
    <mergeCell ref="TC41:TD41"/>
    <mergeCell ref="TE41:TG41"/>
    <mergeCell ref="TH41:TK41"/>
    <mergeCell ref="RG40:RH40"/>
    <mergeCell ref="RI40:RJ40"/>
    <mergeCell ref="RK40:RL40"/>
    <mergeCell ref="RM40:RN40"/>
    <mergeCell ref="RO40:RQ40"/>
    <mergeCell ref="RR40:RT40"/>
    <mergeCell ref="RU40:RW40"/>
    <mergeCell ref="RX40:RZ40"/>
    <mergeCell ref="SA40:SC40"/>
    <mergeCell ref="SD40:SF40"/>
    <mergeCell ref="SG40:SI40"/>
    <mergeCell ref="SJ40:SL40"/>
    <mergeCell ref="SM40:SO40"/>
    <mergeCell ref="SQ40:SS40"/>
    <mergeCell ref="SU40:SW40"/>
    <mergeCell ref="SY40:TA40"/>
    <mergeCell ref="TC40:TD40"/>
    <mergeCell ref="RE47:RN47"/>
    <mergeCell ref="RO47:SL47"/>
    <mergeCell ref="SM47:ST47"/>
    <mergeCell ref="SU47:TB47"/>
    <mergeCell ref="TC47:TK47"/>
    <mergeCell ref="RG50:TK50"/>
    <mergeCell ref="VD3:VF3"/>
    <mergeCell ref="UH10:UJ12"/>
    <mergeCell ref="UK10:UM12"/>
    <mergeCell ref="UN10:UP12"/>
    <mergeCell ref="UQ10:US12"/>
    <mergeCell ref="UT10:UV12"/>
    <mergeCell ref="UW10:UW13"/>
    <mergeCell ref="UX10:UZ12"/>
    <mergeCell ref="VA10:VA13"/>
    <mergeCell ref="VB10:VD12"/>
    <mergeCell ref="VE10:VE13"/>
    <mergeCell ref="VF10:VH12"/>
    <mergeCell ref="TN17:TO17"/>
    <mergeCell ref="TP17:TQ17"/>
    <mergeCell ref="TR17:TS17"/>
    <mergeCell ref="TT17:TU17"/>
    <mergeCell ref="TE44:TG44"/>
    <mergeCell ref="TH44:TK44"/>
    <mergeCell ref="RG45:RH45"/>
    <mergeCell ref="RI45:RJ45"/>
    <mergeCell ref="RK45:RL45"/>
    <mergeCell ref="RM45:RN45"/>
    <mergeCell ref="RO45:RQ45"/>
    <mergeCell ref="RR45:RT45"/>
    <mergeCell ref="RU45:RW45"/>
    <mergeCell ref="RX45:RZ45"/>
    <mergeCell ref="SA45:SC45"/>
    <mergeCell ref="SD45:SF45"/>
    <mergeCell ref="SG45:SI45"/>
    <mergeCell ref="SJ45:SL45"/>
    <mergeCell ref="SM45:SO45"/>
    <mergeCell ref="SQ45:SS45"/>
    <mergeCell ref="SU45:SW45"/>
    <mergeCell ref="SY45:TA45"/>
    <mergeCell ref="TC45:TD45"/>
    <mergeCell ref="TE45:TG45"/>
    <mergeCell ref="TH45:TK45"/>
    <mergeCell ref="RG44:RH44"/>
    <mergeCell ref="RI44:RJ44"/>
    <mergeCell ref="RK44:RL44"/>
    <mergeCell ref="RM44:RN44"/>
    <mergeCell ref="RO44:RQ44"/>
    <mergeCell ref="RR44:RT44"/>
    <mergeCell ref="RU44:RW44"/>
    <mergeCell ref="RX44:RZ44"/>
    <mergeCell ref="SA44:SC44"/>
    <mergeCell ref="SD44:SF44"/>
    <mergeCell ref="SG44:SI44"/>
    <mergeCell ref="SJ44:SL44"/>
    <mergeCell ref="SM44:SO44"/>
    <mergeCell ref="SQ44:SS44"/>
    <mergeCell ref="SU44:SW44"/>
    <mergeCell ref="SY44:TA44"/>
    <mergeCell ref="TC44:TD44"/>
    <mergeCell ref="TE42:TG42"/>
    <mergeCell ref="TH42:TK42"/>
    <mergeCell ref="RG43:RH43"/>
    <mergeCell ref="RI43:RJ43"/>
    <mergeCell ref="VG3:VR3"/>
    <mergeCell ref="TM4:TO5"/>
    <mergeCell ref="TP4:UY5"/>
    <mergeCell ref="VA4:VF5"/>
    <mergeCell ref="VG4:VJ5"/>
    <mergeCell ref="VL4:VO5"/>
    <mergeCell ref="VP4:VQ5"/>
    <mergeCell ref="VR4:VR5"/>
    <mergeCell ref="TL7:VR7"/>
    <mergeCell ref="TL8:TL12"/>
    <mergeCell ref="TM8:TM12"/>
    <mergeCell ref="TN8:TO12"/>
    <mergeCell ref="TP8:TQ12"/>
    <mergeCell ref="TR8:TS12"/>
    <mergeCell ref="TT8:TU12"/>
    <mergeCell ref="TV8:UG8"/>
    <mergeCell ref="UH8:US8"/>
    <mergeCell ref="UT8:VI8"/>
    <mergeCell ref="VJ8:VN8"/>
    <mergeCell ref="VO8:VR12"/>
    <mergeCell ref="TV9:UA9"/>
    <mergeCell ref="UB9:UG9"/>
    <mergeCell ref="UH9:UM9"/>
    <mergeCell ref="UN9:US9"/>
    <mergeCell ref="UT9:VA9"/>
    <mergeCell ref="VB9:VI9"/>
    <mergeCell ref="VJ9:VN9"/>
    <mergeCell ref="TV10:TX12"/>
    <mergeCell ref="TY10:UA12"/>
    <mergeCell ref="UB10:UD12"/>
    <mergeCell ref="UE10:UG12"/>
    <mergeCell ref="RE46:RN46"/>
    <mergeCell ref="RO46:RT46"/>
    <mergeCell ref="RU46:RZ46"/>
    <mergeCell ref="SA46:SF46"/>
    <mergeCell ref="SG46:SL46"/>
    <mergeCell ref="SM46:ST46"/>
    <mergeCell ref="SU46:TB46"/>
    <mergeCell ref="TC46:TD46"/>
    <mergeCell ref="TE46:TG46"/>
    <mergeCell ref="TH46:TK46"/>
    <mergeCell ref="RK43:RL43"/>
    <mergeCell ref="RM43:RN43"/>
    <mergeCell ref="RO43:RQ43"/>
    <mergeCell ref="RR43:RT43"/>
    <mergeCell ref="RU43:RW43"/>
    <mergeCell ref="RX43:RZ43"/>
    <mergeCell ref="SA43:SC43"/>
    <mergeCell ref="SD43:SF43"/>
    <mergeCell ref="SG43:SI43"/>
    <mergeCell ref="SJ43:SL43"/>
    <mergeCell ref="SM43:SO43"/>
    <mergeCell ref="SQ43:SS43"/>
    <mergeCell ref="SU43:SW43"/>
    <mergeCell ref="SY43:TA43"/>
    <mergeCell ref="TC43:TD43"/>
    <mergeCell ref="TE43:TG43"/>
    <mergeCell ref="TH43:TK43"/>
    <mergeCell ref="RG42:RH42"/>
    <mergeCell ref="RI42:RJ42"/>
    <mergeCell ref="RK42:RL42"/>
    <mergeCell ref="RM42:RN42"/>
    <mergeCell ref="RO42:RQ42"/>
    <mergeCell ref="RR42:RT42"/>
    <mergeCell ref="VO15:VR15"/>
    <mergeCell ref="TN16:TO16"/>
    <mergeCell ref="TP16:TQ16"/>
    <mergeCell ref="TR16:TS16"/>
    <mergeCell ref="TT16:TU16"/>
    <mergeCell ref="TV16:TX16"/>
    <mergeCell ref="TY16:UA16"/>
    <mergeCell ref="UB16:UD16"/>
    <mergeCell ref="UE16:UG16"/>
    <mergeCell ref="UH16:UJ16"/>
    <mergeCell ref="UK16:UM16"/>
    <mergeCell ref="UN16:UP16"/>
    <mergeCell ref="UQ16:US16"/>
    <mergeCell ref="UT16:UV16"/>
    <mergeCell ref="UX16:UZ16"/>
    <mergeCell ref="VB16:VD16"/>
    <mergeCell ref="VF16:VH16"/>
    <mergeCell ref="VJ16:VK16"/>
    <mergeCell ref="VL16:VN16"/>
    <mergeCell ref="VO16:VR16"/>
    <mergeCell ref="VI10:VI13"/>
    <mergeCell ref="VJ10:VK12"/>
    <mergeCell ref="VL10:VN12"/>
    <mergeCell ref="TN13:TO13"/>
    <mergeCell ref="TP13:TQ13"/>
    <mergeCell ref="TR13:TS13"/>
    <mergeCell ref="TT13:TU13"/>
    <mergeCell ref="UT13:UV13"/>
    <mergeCell ref="UX13:UZ13"/>
    <mergeCell ref="VB13:VD13"/>
    <mergeCell ref="VF13:VH13"/>
    <mergeCell ref="VJ13:VK13"/>
    <mergeCell ref="VL13:VN13"/>
    <mergeCell ref="VO13:VR13"/>
    <mergeCell ref="TN15:TO15"/>
    <mergeCell ref="TP15:TQ15"/>
    <mergeCell ref="TR15:TS15"/>
    <mergeCell ref="TT15:TU15"/>
    <mergeCell ref="TV15:TX15"/>
    <mergeCell ref="TY15:UA15"/>
    <mergeCell ref="UB15:UD15"/>
    <mergeCell ref="UE15:UG15"/>
    <mergeCell ref="UH15:UJ15"/>
    <mergeCell ref="UK15:UM15"/>
    <mergeCell ref="UN15:UP15"/>
    <mergeCell ref="UQ15:US15"/>
    <mergeCell ref="UT15:UV15"/>
    <mergeCell ref="UX15:UZ15"/>
    <mergeCell ref="VB15:VD15"/>
    <mergeCell ref="VF15:VH15"/>
    <mergeCell ref="VJ15:VK15"/>
    <mergeCell ref="VL15:VN15"/>
    <mergeCell ref="VL18:VN18"/>
    <mergeCell ref="VO18:VR18"/>
    <mergeCell ref="TN19:TO19"/>
    <mergeCell ref="TP19:TQ19"/>
    <mergeCell ref="TR19:TS19"/>
    <mergeCell ref="TT19:TU19"/>
    <mergeCell ref="TV19:TX19"/>
    <mergeCell ref="TY19:UA19"/>
    <mergeCell ref="UB19:UD19"/>
    <mergeCell ref="UE19:UG19"/>
    <mergeCell ref="UH19:UJ19"/>
    <mergeCell ref="UK19:UM19"/>
    <mergeCell ref="UN19:UP19"/>
    <mergeCell ref="UQ19:US19"/>
    <mergeCell ref="UT19:UV19"/>
    <mergeCell ref="UX19:UZ19"/>
    <mergeCell ref="VB19:VD19"/>
    <mergeCell ref="VF19:VH19"/>
    <mergeCell ref="VJ19:VK19"/>
    <mergeCell ref="VL19:VN19"/>
    <mergeCell ref="VO19:VR19"/>
    <mergeCell ref="TV17:TX17"/>
    <mergeCell ref="TY17:UA17"/>
    <mergeCell ref="UB17:UD17"/>
    <mergeCell ref="UE17:UG17"/>
    <mergeCell ref="UH17:UJ17"/>
    <mergeCell ref="UK17:UM17"/>
    <mergeCell ref="UN17:UP17"/>
    <mergeCell ref="UQ17:US17"/>
    <mergeCell ref="UT17:UV17"/>
    <mergeCell ref="UX17:UZ17"/>
    <mergeCell ref="VB17:VD17"/>
    <mergeCell ref="VF17:VH17"/>
    <mergeCell ref="VJ17:VK17"/>
    <mergeCell ref="VL17:VN17"/>
    <mergeCell ref="VO17:VR17"/>
    <mergeCell ref="TN18:TO18"/>
    <mergeCell ref="TP18:TQ18"/>
    <mergeCell ref="TR18:TS18"/>
    <mergeCell ref="TT18:TU18"/>
    <mergeCell ref="TV18:TX18"/>
    <mergeCell ref="TY18:UA18"/>
    <mergeCell ref="UB18:UD18"/>
    <mergeCell ref="UE18:UG18"/>
    <mergeCell ref="UH18:UJ18"/>
    <mergeCell ref="UK18:UM18"/>
    <mergeCell ref="UN18:UP18"/>
    <mergeCell ref="UQ18:US18"/>
    <mergeCell ref="UT18:UV18"/>
    <mergeCell ref="UX18:UZ18"/>
    <mergeCell ref="VB18:VD18"/>
    <mergeCell ref="VF18:VH18"/>
    <mergeCell ref="VJ18:VK18"/>
    <mergeCell ref="VL20:VN20"/>
    <mergeCell ref="VO20:VR20"/>
    <mergeCell ref="TN21:TO21"/>
    <mergeCell ref="TP21:TQ21"/>
    <mergeCell ref="TR21:TS21"/>
    <mergeCell ref="TT21:TU21"/>
    <mergeCell ref="TV21:TX21"/>
    <mergeCell ref="TY21:UA21"/>
    <mergeCell ref="UB21:UD21"/>
    <mergeCell ref="UE21:UG21"/>
    <mergeCell ref="UH21:UJ21"/>
    <mergeCell ref="UK21:UM21"/>
    <mergeCell ref="UN21:UP21"/>
    <mergeCell ref="UQ21:US21"/>
    <mergeCell ref="UT21:UV21"/>
    <mergeCell ref="UX21:UZ21"/>
    <mergeCell ref="VB21:VD21"/>
    <mergeCell ref="VF21:VH21"/>
    <mergeCell ref="VJ21:VK21"/>
    <mergeCell ref="VL21:VN21"/>
    <mergeCell ref="VO21:VR21"/>
    <mergeCell ref="TN20:TO20"/>
    <mergeCell ref="TP20:TQ20"/>
    <mergeCell ref="TR20:TS20"/>
    <mergeCell ref="TT20:TU20"/>
    <mergeCell ref="TV20:TX20"/>
    <mergeCell ref="TY20:UA20"/>
    <mergeCell ref="UB20:UD20"/>
    <mergeCell ref="UE20:UG20"/>
    <mergeCell ref="UH20:UJ20"/>
    <mergeCell ref="UK20:UM20"/>
    <mergeCell ref="UN20:UP20"/>
    <mergeCell ref="UQ20:US20"/>
    <mergeCell ref="UT20:UV20"/>
    <mergeCell ref="UX20:UZ20"/>
    <mergeCell ref="VB20:VD20"/>
    <mergeCell ref="VF20:VH20"/>
    <mergeCell ref="VJ20:VK20"/>
    <mergeCell ref="VL22:VN22"/>
    <mergeCell ref="VO22:VR22"/>
    <mergeCell ref="TN23:TO23"/>
    <mergeCell ref="TP23:TQ23"/>
    <mergeCell ref="TR23:TS23"/>
    <mergeCell ref="TT23:TU23"/>
    <mergeCell ref="TV23:TX23"/>
    <mergeCell ref="TY23:UA23"/>
    <mergeCell ref="UB23:UD23"/>
    <mergeCell ref="UE23:UG23"/>
    <mergeCell ref="UH23:UJ23"/>
    <mergeCell ref="UK23:UM23"/>
    <mergeCell ref="UN23:UP23"/>
    <mergeCell ref="UQ23:US23"/>
    <mergeCell ref="UT23:UV23"/>
    <mergeCell ref="UX23:UZ23"/>
    <mergeCell ref="VB23:VD23"/>
    <mergeCell ref="VF23:VH23"/>
    <mergeCell ref="VJ23:VK23"/>
    <mergeCell ref="VL23:VN23"/>
    <mergeCell ref="VO23:VR23"/>
    <mergeCell ref="TN22:TO22"/>
    <mergeCell ref="TP22:TQ22"/>
    <mergeCell ref="TR22:TS22"/>
    <mergeCell ref="TT22:TU22"/>
    <mergeCell ref="TV22:TX22"/>
    <mergeCell ref="TY22:UA22"/>
    <mergeCell ref="UB22:UD22"/>
    <mergeCell ref="UE22:UG22"/>
    <mergeCell ref="UH22:UJ22"/>
    <mergeCell ref="UK22:UM22"/>
    <mergeCell ref="UN22:UP22"/>
    <mergeCell ref="UQ22:US22"/>
    <mergeCell ref="UT22:UV22"/>
    <mergeCell ref="UX22:UZ22"/>
    <mergeCell ref="VB22:VD22"/>
    <mergeCell ref="VF22:VH22"/>
    <mergeCell ref="VJ22:VK22"/>
    <mergeCell ref="VL24:VN24"/>
    <mergeCell ref="VO24:VR24"/>
    <mergeCell ref="TN25:TO25"/>
    <mergeCell ref="TP25:TQ25"/>
    <mergeCell ref="TR25:TS25"/>
    <mergeCell ref="TT25:TU25"/>
    <mergeCell ref="TV25:TX25"/>
    <mergeCell ref="TY25:UA25"/>
    <mergeCell ref="UB25:UD25"/>
    <mergeCell ref="UE25:UG25"/>
    <mergeCell ref="UH25:UJ25"/>
    <mergeCell ref="UK25:UM25"/>
    <mergeCell ref="UN25:UP25"/>
    <mergeCell ref="UQ25:US25"/>
    <mergeCell ref="UT25:UV25"/>
    <mergeCell ref="UX25:UZ25"/>
    <mergeCell ref="VB25:VD25"/>
    <mergeCell ref="VF25:VH25"/>
    <mergeCell ref="VJ25:VK25"/>
    <mergeCell ref="VL25:VN25"/>
    <mergeCell ref="VO25:VR25"/>
    <mergeCell ref="TN24:TO24"/>
    <mergeCell ref="TP24:TQ24"/>
    <mergeCell ref="TR24:TS24"/>
    <mergeCell ref="TT24:TU24"/>
    <mergeCell ref="TV24:TX24"/>
    <mergeCell ref="TY24:UA24"/>
    <mergeCell ref="UB24:UD24"/>
    <mergeCell ref="UE24:UG24"/>
    <mergeCell ref="UH24:UJ24"/>
    <mergeCell ref="UK24:UM24"/>
    <mergeCell ref="UN24:UP24"/>
    <mergeCell ref="UQ24:US24"/>
    <mergeCell ref="UT24:UV24"/>
    <mergeCell ref="UX24:UZ24"/>
    <mergeCell ref="VB24:VD24"/>
    <mergeCell ref="VF24:VH24"/>
    <mergeCell ref="VJ24:VK24"/>
    <mergeCell ref="VL26:VN26"/>
    <mergeCell ref="VO26:VR26"/>
    <mergeCell ref="TN27:TO27"/>
    <mergeCell ref="TP27:TQ27"/>
    <mergeCell ref="TR27:TS27"/>
    <mergeCell ref="TT27:TU27"/>
    <mergeCell ref="TV27:TX27"/>
    <mergeCell ref="TY27:UA27"/>
    <mergeCell ref="UB27:UD27"/>
    <mergeCell ref="UE27:UG27"/>
    <mergeCell ref="UH27:UJ27"/>
    <mergeCell ref="UK27:UM27"/>
    <mergeCell ref="UN27:UP27"/>
    <mergeCell ref="UQ27:US27"/>
    <mergeCell ref="UT27:UV27"/>
    <mergeCell ref="UX27:UZ27"/>
    <mergeCell ref="VB27:VD27"/>
    <mergeCell ref="VF27:VH27"/>
    <mergeCell ref="VJ27:VK27"/>
    <mergeCell ref="VL27:VN27"/>
    <mergeCell ref="VO27:VR27"/>
    <mergeCell ref="TN26:TO26"/>
    <mergeCell ref="TP26:TQ26"/>
    <mergeCell ref="TR26:TS26"/>
    <mergeCell ref="TT26:TU26"/>
    <mergeCell ref="TV26:TX26"/>
    <mergeCell ref="TY26:UA26"/>
    <mergeCell ref="UB26:UD26"/>
    <mergeCell ref="UE26:UG26"/>
    <mergeCell ref="UH26:UJ26"/>
    <mergeCell ref="UK26:UM26"/>
    <mergeCell ref="UN26:UP26"/>
    <mergeCell ref="UQ26:US26"/>
    <mergeCell ref="UT26:UV26"/>
    <mergeCell ref="UX26:UZ26"/>
    <mergeCell ref="VB26:VD26"/>
    <mergeCell ref="VF26:VH26"/>
    <mergeCell ref="VJ26:VK26"/>
    <mergeCell ref="VL28:VN28"/>
    <mergeCell ref="VO28:VR28"/>
    <mergeCell ref="TN29:TO29"/>
    <mergeCell ref="TP29:TQ29"/>
    <mergeCell ref="TR29:TS29"/>
    <mergeCell ref="TT29:TU29"/>
    <mergeCell ref="TV29:TX29"/>
    <mergeCell ref="TY29:UA29"/>
    <mergeCell ref="UB29:UD29"/>
    <mergeCell ref="UE29:UG29"/>
    <mergeCell ref="UH29:UJ29"/>
    <mergeCell ref="UK29:UM29"/>
    <mergeCell ref="UN29:UP29"/>
    <mergeCell ref="UQ29:US29"/>
    <mergeCell ref="UT29:UV29"/>
    <mergeCell ref="UX29:UZ29"/>
    <mergeCell ref="VB29:VD29"/>
    <mergeCell ref="VF29:VH29"/>
    <mergeCell ref="VJ29:VK29"/>
    <mergeCell ref="VL29:VN29"/>
    <mergeCell ref="VO29:VR29"/>
    <mergeCell ref="TN28:TO28"/>
    <mergeCell ref="TP28:TQ28"/>
    <mergeCell ref="TR28:TS28"/>
    <mergeCell ref="TT28:TU28"/>
    <mergeCell ref="TV28:TX28"/>
    <mergeCell ref="TY28:UA28"/>
    <mergeCell ref="UB28:UD28"/>
    <mergeCell ref="UE28:UG28"/>
    <mergeCell ref="UH28:UJ28"/>
    <mergeCell ref="UK28:UM28"/>
    <mergeCell ref="UN28:UP28"/>
    <mergeCell ref="UQ28:US28"/>
    <mergeCell ref="UT28:UV28"/>
    <mergeCell ref="UX28:UZ28"/>
    <mergeCell ref="VB28:VD28"/>
    <mergeCell ref="VF28:VH28"/>
    <mergeCell ref="VJ28:VK28"/>
    <mergeCell ref="VL30:VN30"/>
    <mergeCell ref="VO30:VR30"/>
    <mergeCell ref="TN31:TO31"/>
    <mergeCell ref="TP31:TQ31"/>
    <mergeCell ref="TR31:TS31"/>
    <mergeCell ref="TT31:TU31"/>
    <mergeCell ref="TV31:TX31"/>
    <mergeCell ref="TY31:UA31"/>
    <mergeCell ref="UB31:UD31"/>
    <mergeCell ref="UE31:UG31"/>
    <mergeCell ref="UH31:UJ31"/>
    <mergeCell ref="UK31:UM31"/>
    <mergeCell ref="UN31:UP31"/>
    <mergeCell ref="UQ31:US31"/>
    <mergeCell ref="UT31:UV31"/>
    <mergeCell ref="UX31:UZ31"/>
    <mergeCell ref="VB31:VD31"/>
    <mergeCell ref="VF31:VH31"/>
    <mergeCell ref="VJ31:VK31"/>
    <mergeCell ref="VL31:VN31"/>
    <mergeCell ref="VO31:VR31"/>
    <mergeCell ref="TN30:TO30"/>
    <mergeCell ref="TP30:TQ30"/>
    <mergeCell ref="TR30:TS30"/>
    <mergeCell ref="TT30:TU30"/>
    <mergeCell ref="TV30:TX30"/>
    <mergeCell ref="TY30:UA30"/>
    <mergeCell ref="UB30:UD30"/>
    <mergeCell ref="UE30:UG30"/>
    <mergeCell ref="UH30:UJ30"/>
    <mergeCell ref="UK30:UM30"/>
    <mergeCell ref="UN30:UP30"/>
    <mergeCell ref="UQ30:US30"/>
    <mergeCell ref="UT30:UV30"/>
    <mergeCell ref="UX30:UZ30"/>
    <mergeCell ref="VB30:VD30"/>
    <mergeCell ref="VF30:VH30"/>
    <mergeCell ref="VJ30:VK30"/>
    <mergeCell ref="VL32:VN32"/>
    <mergeCell ref="VO32:VR32"/>
    <mergeCell ref="TN33:TO33"/>
    <mergeCell ref="TP33:TQ33"/>
    <mergeCell ref="TR33:TS33"/>
    <mergeCell ref="TT33:TU33"/>
    <mergeCell ref="TV33:TX33"/>
    <mergeCell ref="TY33:UA33"/>
    <mergeCell ref="UB33:UD33"/>
    <mergeCell ref="UE33:UG33"/>
    <mergeCell ref="UH33:UJ33"/>
    <mergeCell ref="UK33:UM33"/>
    <mergeCell ref="UN33:UP33"/>
    <mergeCell ref="UQ33:US33"/>
    <mergeCell ref="UT33:UV33"/>
    <mergeCell ref="UX33:UZ33"/>
    <mergeCell ref="VB33:VD33"/>
    <mergeCell ref="VF33:VH33"/>
    <mergeCell ref="VJ33:VK33"/>
    <mergeCell ref="VL33:VN33"/>
    <mergeCell ref="VO33:VR33"/>
    <mergeCell ref="TN32:TO32"/>
    <mergeCell ref="TP32:TQ32"/>
    <mergeCell ref="TR32:TS32"/>
    <mergeCell ref="TT32:TU32"/>
    <mergeCell ref="TV32:TX32"/>
    <mergeCell ref="TY32:UA32"/>
    <mergeCell ref="UB32:UD32"/>
    <mergeCell ref="UE32:UG32"/>
    <mergeCell ref="UH32:UJ32"/>
    <mergeCell ref="UK32:UM32"/>
    <mergeCell ref="UN32:UP32"/>
    <mergeCell ref="UQ32:US32"/>
    <mergeCell ref="UT32:UV32"/>
    <mergeCell ref="UX32:UZ32"/>
    <mergeCell ref="VB32:VD32"/>
    <mergeCell ref="VF32:VH32"/>
    <mergeCell ref="VJ32:VK32"/>
    <mergeCell ref="VL34:VN34"/>
    <mergeCell ref="VO34:VR34"/>
    <mergeCell ref="TN35:TO35"/>
    <mergeCell ref="TP35:TQ35"/>
    <mergeCell ref="TR35:TS35"/>
    <mergeCell ref="TT35:TU35"/>
    <mergeCell ref="TV35:TX35"/>
    <mergeCell ref="TY35:UA35"/>
    <mergeCell ref="UB35:UD35"/>
    <mergeCell ref="UE35:UG35"/>
    <mergeCell ref="UH35:UJ35"/>
    <mergeCell ref="UK35:UM35"/>
    <mergeCell ref="UN35:UP35"/>
    <mergeCell ref="UQ35:US35"/>
    <mergeCell ref="UT35:UV35"/>
    <mergeCell ref="UX35:UZ35"/>
    <mergeCell ref="VB35:VD35"/>
    <mergeCell ref="VF35:VH35"/>
    <mergeCell ref="VJ35:VK35"/>
    <mergeCell ref="VL35:VN35"/>
    <mergeCell ref="VO35:VR35"/>
    <mergeCell ref="TN34:TO34"/>
    <mergeCell ref="TP34:TQ34"/>
    <mergeCell ref="TR34:TS34"/>
    <mergeCell ref="TT34:TU34"/>
    <mergeCell ref="TV34:TX34"/>
    <mergeCell ref="TY34:UA34"/>
    <mergeCell ref="UB34:UD34"/>
    <mergeCell ref="UE34:UG34"/>
    <mergeCell ref="UH34:UJ34"/>
    <mergeCell ref="UK34:UM34"/>
    <mergeCell ref="UN34:UP34"/>
    <mergeCell ref="UQ34:US34"/>
    <mergeCell ref="UT34:UV34"/>
    <mergeCell ref="UX34:UZ34"/>
    <mergeCell ref="VB34:VD34"/>
    <mergeCell ref="VF34:VH34"/>
    <mergeCell ref="VJ34:VK34"/>
    <mergeCell ref="VL36:VN36"/>
    <mergeCell ref="VO36:VR36"/>
    <mergeCell ref="TN37:TO37"/>
    <mergeCell ref="TP37:TQ37"/>
    <mergeCell ref="TR37:TS37"/>
    <mergeCell ref="TT37:TU37"/>
    <mergeCell ref="TV37:TX37"/>
    <mergeCell ref="TY37:UA37"/>
    <mergeCell ref="UB37:UD37"/>
    <mergeCell ref="UE37:UG37"/>
    <mergeCell ref="UH37:UJ37"/>
    <mergeCell ref="UK37:UM37"/>
    <mergeCell ref="UN37:UP37"/>
    <mergeCell ref="UQ37:US37"/>
    <mergeCell ref="UT37:UV37"/>
    <mergeCell ref="UX37:UZ37"/>
    <mergeCell ref="VB37:VD37"/>
    <mergeCell ref="VF37:VH37"/>
    <mergeCell ref="VJ37:VK37"/>
    <mergeCell ref="VL37:VN37"/>
    <mergeCell ref="VO37:VR37"/>
    <mergeCell ref="TN36:TO36"/>
    <mergeCell ref="TP36:TQ36"/>
    <mergeCell ref="TR36:TS36"/>
    <mergeCell ref="TT36:TU36"/>
    <mergeCell ref="TV36:TX36"/>
    <mergeCell ref="TY36:UA36"/>
    <mergeCell ref="UB36:UD36"/>
    <mergeCell ref="UE36:UG36"/>
    <mergeCell ref="UH36:UJ36"/>
    <mergeCell ref="UK36:UM36"/>
    <mergeCell ref="UN36:UP36"/>
    <mergeCell ref="UQ36:US36"/>
    <mergeCell ref="UT36:UV36"/>
    <mergeCell ref="UX36:UZ36"/>
    <mergeCell ref="VB36:VD36"/>
    <mergeCell ref="VF36:VH36"/>
    <mergeCell ref="VJ36:VK36"/>
    <mergeCell ref="VL38:VN38"/>
    <mergeCell ref="VO38:VR38"/>
    <mergeCell ref="TN39:TO39"/>
    <mergeCell ref="TP39:TQ39"/>
    <mergeCell ref="TR39:TS39"/>
    <mergeCell ref="TT39:TU39"/>
    <mergeCell ref="TV39:TX39"/>
    <mergeCell ref="TY39:UA39"/>
    <mergeCell ref="UB39:UD39"/>
    <mergeCell ref="UE39:UG39"/>
    <mergeCell ref="UH39:UJ39"/>
    <mergeCell ref="UK39:UM39"/>
    <mergeCell ref="UN39:UP39"/>
    <mergeCell ref="UQ39:US39"/>
    <mergeCell ref="UT39:UV39"/>
    <mergeCell ref="UX39:UZ39"/>
    <mergeCell ref="VB39:VD39"/>
    <mergeCell ref="VF39:VH39"/>
    <mergeCell ref="VJ39:VK39"/>
    <mergeCell ref="VL39:VN39"/>
    <mergeCell ref="VO39:VR39"/>
    <mergeCell ref="TN38:TO38"/>
    <mergeCell ref="TP38:TQ38"/>
    <mergeCell ref="TR38:TS38"/>
    <mergeCell ref="TT38:TU38"/>
    <mergeCell ref="TV38:TX38"/>
    <mergeCell ref="TY38:UA38"/>
    <mergeCell ref="UB38:UD38"/>
    <mergeCell ref="UE38:UG38"/>
    <mergeCell ref="UH38:UJ38"/>
    <mergeCell ref="UK38:UM38"/>
    <mergeCell ref="UN38:UP38"/>
    <mergeCell ref="UQ38:US38"/>
    <mergeCell ref="UT38:UV38"/>
    <mergeCell ref="UX38:UZ38"/>
    <mergeCell ref="VB38:VD38"/>
    <mergeCell ref="VF38:VH38"/>
    <mergeCell ref="VJ38:VK38"/>
    <mergeCell ref="UB42:UD42"/>
    <mergeCell ref="UE42:UG42"/>
    <mergeCell ref="UH42:UJ42"/>
    <mergeCell ref="UK42:UM42"/>
    <mergeCell ref="UN42:UP42"/>
    <mergeCell ref="UQ42:US42"/>
    <mergeCell ref="UT42:UV42"/>
    <mergeCell ref="UX42:UZ42"/>
    <mergeCell ref="VB42:VD42"/>
    <mergeCell ref="VF42:VH42"/>
    <mergeCell ref="VJ42:VK42"/>
    <mergeCell ref="VL40:VN40"/>
    <mergeCell ref="VO40:VR40"/>
    <mergeCell ref="TN41:TO41"/>
    <mergeCell ref="TP41:TQ41"/>
    <mergeCell ref="TR41:TS41"/>
    <mergeCell ref="TT41:TU41"/>
    <mergeCell ref="TV41:TX41"/>
    <mergeCell ref="TY41:UA41"/>
    <mergeCell ref="UB41:UD41"/>
    <mergeCell ref="UE41:UG41"/>
    <mergeCell ref="UH41:UJ41"/>
    <mergeCell ref="UK41:UM41"/>
    <mergeCell ref="UN41:UP41"/>
    <mergeCell ref="UQ41:US41"/>
    <mergeCell ref="UT41:UV41"/>
    <mergeCell ref="UX41:UZ41"/>
    <mergeCell ref="VB41:VD41"/>
    <mergeCell ref="VF41:VH41"/>
    <mergeCell ref="VJ41:VK41"/>
    <mergeCell ref="VL41:VN41"/>
    <mergeCell ref="VO41:VR41"/>
    <mergeCell ref="TN40:TO40"/>
    <mergeCell ref="TP40:TQ40"/>
    <mergeCell ref="TR40:TS40"/>
    <mergeCell ref="TT40:TU40"/>
    <mergeCell ref="TV40:TX40"/>
    <mergeCell ref="TY40:UA40"/>
    <mergeCell ref="UB40:UD40"/>
    <mergeCell ref="UE40:UG40"/>
    <mergeCell ref="UH40:UJ40"/>
    <mergeCell ref="UK40:UM40"/>
    <mergeCell ref="UN40:UP40"/>
    <mergeCell ref="UQ40:US40"/>
    <mergeCell ref="UT40:UV40"/>
    <mergeCell ref="UX40:UZ40"/>
    <mergeCell ref="VB40:VD40"/>
    <mergeCell ref="VF40:VH40"/>
    <mergeCell ref="VJ40:VK40"/>
    <mergeCell ref="TL47:TU47"/>
    <mergeCell ref="TV47:US47"/>
    <mergeCell ref="UT47:VA47"/>
    <mergeCell ref="VB47:VI47"/>
    <mergeCell ref="VJ47:VR47"/>
    <mergeCell ref="TN50:VR50"/>
    <mergeCell ref="XK3:XM3"/>
    <mergeCell ref="WO10:WQ12"/>
    <mergeCell ref="WR10:WT12"/>
    <mergeCell ref="WU10:WW12"/>
    <mergeCell ref="WX10:WZ12"/>
    <mergeCell ref="XA10:XC12"/>
    <mergeCell ref="XD10:XD13"/>
    <mergeCell ref="XE10:XG12"/>
    <mergeCell ref="XH10:XH13"/>
    <mergeCell ref="XI10:XK12"/>
    <mergeCell ref="XL10:XL13"/>
    <mergeCell ref="XM10:XO12"/>
    <mergeCell ref="VU17:VV17"/>
    <mergeCell ref="VW17:VX17"/>
    <mergeCell ref="VY17:VZ17"/>
    <mergeCell ref="WA17:WB17"/>
    <mergeCell ref="VL44:VN44"/>
    <mergeCell ref="VO44:VR44"/>
    <mergeCell ref="TN45:TO45"/>
    <mergeCell ref="TP45:TQ45"/>
    <mergeCell ref="TR45:TS45"/>
    <mergeCell ref="TT45:TU45"/>
    <mergeCell ref="TV45:TX45"/>
    <mergeCell ref="TY45:UA45"/>
    <mergeCell ref="UB45:UD45"/>
    <mergeCell ref="UE45:UG45"/>
    <mergeCell ref="UH45:UJ45"/>
    <mergeCell ref="UK45:UM45"/>
    <mergeCell ref="UN45:UP45"/>
    <mergeCell ref="UQ45:US45"/>
    <mergeCell ref="UT45:UV45"/>
    <mergeCell ref="UX45:UZ45"/>
    <mergeCell ref="VB45:VD45"/>
    <mergeCell ref="VF45:VH45"/>
    <mergeCell ref="VJ45:VK45"/>
    <mergeCell ref="VL45:VN45"/>
    <mergeCell ref="VO45:VR45"/>
    <mergeCell ref="TN44:TO44"/>
    <mergeCell ref="TP44:TQ44"/>
    <mergeCell ref="TR44:TS44"/>
    <mergeCell ref="TT44:TU44"/>
    <mergeCell ref="TV44:TX44"/>
    <mergeCell ref="TY44:UA44"/>
    <mergeCell ref="UB44:UD44"/>
    <mergeCell ref="UE44:UG44"/>
    <mergeCell ref="UH44:UJ44"/>
    <mergeCell ref="UK44:UM44"/>
    <mergeCell ref="UN44:UP44"/>
    <mergeCell ref="UQ44:US44"/>
    <mergeCell ref="UT44:UV44"/>
    <mergeCell ref="UX44:UZ44"/>
    <mergeCell ref="VB44:VD44"/>
    <mergeCell ref="VF44:VH44"/>
    <mergeCell ref="VJ44:VK44"/>
    <mergeCell ref="VL42:VN42"/>
    <mergeCell ref="VO42:VR42"/>
    <mergeCell ref="TN43:TO43"/>
    <mergeCell ref="TP43:TQ43"/>
    <mergeCell ref="XN3:XY3"/>
    <mergeCell ref="VT4:VV5"/>
    <mergeCell ref="VW4:XF5"/>
    <mergeCell ref="XH4:XM5"/>
    <mergeCell ref="XN4:XQ5"/>
    <mergeCell ref="XS4:XV5"/>
    <mergeCell ref="XW4:XX5"/>
    <mergeCell ref="XY4:XY5"/>
    <mergeCell ref="VS7:XY7"/>
    <mergeCell ref="VS8:VS12"/>
    <mergeCell ref="VT8:VT12"/>
    <mergeCell ref="VU8:VV12"/>
    <mergeCell ref="VW8:VX12"/>
    <mergeCell ref="VY8:VZ12"/>
    <mergeCell ref="WA8:WB12"/>
    <mergeCell ref="WC8:WN8"/>
    <mergeCell ref="WO8:WZ8"/>
    <mergeCell ref="XA8:XP8"/>
    <mergeCell ref="XQ8:XU8"/>
    <mergeCell ref="XV8:XY12"/>
    <mergeCell ref="WC9:WH9"/>
    <mergeCell ref="WI9:WN9"/>
    <mergeCell ref="WO9:WT9"/>
    <mergeCell ref="WU9:WZ9"/>
    <mergeCell ref="XA9:XH9"/>
    <mergeCell ref="XI9:XP9"/>
    <mergeCell ref="XQ9:XU9"/>
    <mergeCell ref="WC10:WE12"/>
    <mergeCell ref="WF10:WH12"/>
    <mergeCell ref="WI10:WK12"/>
    <mergeCell ref="WL10:WN12"/>
    <mergeCell ref="TL46:TU46"/>
    <mergeCell ref="TV46:UA46"/>
    <mergeCell ref="UB46:UG46"/>
    <mergeCell ref="UH46:UM46"/>
    <mergeCell ref="UN46:US46"/>
    <mergeCell ref="UT46:VA46"/>
    <mergeCell ref="VB46:VI46"/>
    <mergeCell ref="VJ46:VK46"/>
    <mergeCell ref="VL46:VN46"/>
    <mergeCell ref="VO46:VR46"/>
    <mergeCell ref="TR43:TS43"/>
    <mergeCell ref="TT43:TU43"/>
    <mergeCell ref="TV43:TX43"/>
    <mergeCell ref="TY43:UA43"/>
    <mergeCell ref="UB43:UD43"/>
    <mergeCell ref="UE43:UG43"/>
    <mergeCell ref="UH43:UJ43"/>
    <mergeCell ref="UK43:UM43"/>
    <mergeCell ref="UN43:UP43"/>
    <mergeCell ref="UQ43:US43"/>
    <mergeCell ref="UT43:UV43"/>
    <mergeCell ref="UX43:UZ43"/>
    <mergeCell ref="VB43:VD43"/>
    <mergeCell ref="VF43:VH43"/>
    <mergeCell ref="VJ43:VK43"/>
    <mergeCell ref="VL43:VN43"/>
    <mergeCell ref="VO43:VR43"/>
    <mergeCell ref="TN42:TO42"/>
    <mergeCell ref="TP42:TQ42"/>
    <mergeCell ref="TR42:TS42"/>
    <mergeCell ref="TT42:TU42"/>
    <mergeCell ref="TV42:TX42"/>
    <mergeCell ref="TY42:UA42"/>
    <mergeCell ref="XV15:XY15"/>
    <mergeCell ref="VU16:VV16"/>
    <mergeCell ref="VW16:VX16"/>
    <mergeCell ref="VY16:VZ16"/>
    <mergeCell ref="WA16:WB16"/>
    <mergeCell ref="WC16:WE16"/>
    <mergeCell ref="WF16:WH16"/>
    <mergeCell ref="WI16:WK16"/>
    <mergeCell ref="WL16:WN16"/>
    <mergeCell ref="WO16:WQ16"/>
    <mergeCell ref="WR16:WT16"/>
    <mergeCell ref="WU16:WW16"/>
    <mergeCell ref="WX16:WZ16"/>
    <mergeCell ref="XA16:XC16"/>
    <mergeCell ref="XE16:XG16"/>
    <mergeCell ref="XI16:XK16"/>
    <mergeCell ref="XM16:XO16"/>
    <mergeCell ref="XQ16:XR16"/>
    <mergeCell ref="XS16:XU16"/>
    <mergeCell ref="XV16:XY16"/>
    <mergeCell ref="XP10:XP13"/>
    <mergeCell ref="XQ10:XR12"/>
    <mergeCell ref="XS10:XU12"/>
    <mergeCell ref="VU13:VV13"/>
    <mergeCell ref="VW13:VX13"/>
    <mergeCell ref="VY13:VZ13"/>
    <mergeCell ref="WA13:WB13"/>
    <mergeCell ref="XA13:XC13"/>
    <mergeCell ref="XE13:XG13"/>
    <mergeCell ref="XI13:XK13"/>
    <mergeCell ref="XM13:XO13"/>
    <mergeCell ref="XQ13:XR13"/>
    <mergeCell ref="XS13:XU13"/>
    <mergeCell ref="XV13:XY13"/>
    <mergeCell ref="VU15:VV15"/>
    <mergeCell ref="VW15:VX15"/>
    <mergeCell ref="VY15:VZ15"/>
    <mergeCell ref="WA15:WB15"/>
    <mergeCell ref="WC15:WE15"/>
    <mergeCell ref="WF15:WH15"/>
    <mergeCell ref="WI15:WK15"/>
    <mergeCell ref="WL15:WN15"/>
    <mergeCell ref="WO15:WQ15"/>
    <mergeCell ref="WR15:WT15"/>
    <mergeCell ref="WU15:WW15"/>
    <mergeCell ref="WX15:WZ15"/>
    <mergeCell ref="XA15:XC15"/>
    <mergeCell ref="XE15:XG15"/>
    <mergeCell ref="XI15:XK15"/>
    <mergeCell ref="XM15:XO15"/>
    <mergeCell ref="XQ15:XR15"/>
    <mergeCell ref="XS15:XU15"/>
    <mergeCell ref="XS18:XU18"/>
    <mergeCell ref="XV18:XY18"/>
    <mergeCell ref="VU19:VV19"/>
    <mergeCell ref="VW19:VX19"/>
    <mergeCell ref="VY19:VZ19"/>
    <mergeCell ref="WA19:WB19"/>
    <mergeCell ref="WC19:WE19"/>
    <mergeCell ref="WF19:WH19"/>
    <mergeCell ref="WI19:WK19"/>
    <mergeCell ref="WL19:WN19"/>
    <mergeCell ref="WO19:WQ19"/>
    <mergeCell ref="WR19:WT19"/>
    <mergeCell ref="WU19:WW19"/>
    <mergeCell ref="WX19:WZ19"/>
    <mergeCell ref="XA19:XC19"/>
    <mergeCell ref="XE19:XG19"/>
    <mergeCell ref="XI19:XK19"/>
    <mergeCell ref="XM19:XO19"/>
    <mergeCell ref="XQ19:XR19"/>
    <mergeCell ref="XS19:XU19"/>
    <mergeCell ref="XV19:XY19"/>
    <mergeCell ref="WC17:WE17"/>
    <mergeCell ref="WF17:WH17"/>
    <mergeCell ref="WI17:WK17"/>
    <mergeCell ref="WL17:WN17"/>
    <mergeCell ref="WO17:WQ17"/>
    <mergeCell ref="WR17:WT17"/>
    <mergeCell ref="WU17:WW17"/>
    <mergeCell ref="WX17:WZ17"/>
    <mergeCell ref="XA17:XC17"/>
    <mergeCell ref="XE17:XG17"/>
    <mergeCell ref="XI17:XK17"/>
    <mergeCell ref="XM17:XO17"/>
    <mergeCell ref="XQ17:XR17"/>
    <mergeCell ref="XS17:XU17"/>
    <mergeCell ref="XV17:XY17"/>
    <mergeCell ref="VU18:VV18"/>
    <mergeCell ref="VW18:VX18"/>
    <mergeCell ref="VY18:VZ18"/>
    <mergeCell ref="WA18:WB18"/>
    <mergeCell ref="WC18:WE18"/>
    <mergeCell ref="WF18:WH18"/>
    <mergeCell ref="WI18:WK18"/>
    <mergeCell ref="WL18:WN18"/>
    <mergeCell ref="WO18:WQ18"/>
    <mergeCell ref="WR18:WT18"/>
    <mergeCell ref="WU18:WW18"/>
    <mergeCell ref="WX18:WZ18"/>
    <mergeCell ref="XA18:XC18"/>
    <mergeCell ref="XE18:XG18"/>
    <mergeCell ref="XI18:XK18"/>
    <mergeCell ref="XM18:XO18"/>
    <mergeCell ref="XQ18:XR18"/>
    <mergeCell ref="XS20:XU20"/>
    <mergeCell ref="XV20:XY20"/>
    <mergeCell ref="VU21:VV21"/>
    <mergeCell ref="VW21:VX21"/>
    <mergeCell ref="VY21:VZ21"/>
    <mergeCell ref="WA21:WB21"/>
    <mergeCell ref="WC21:WE21"/>
    <mergeCell ref="WF21:WH21"/>
    <mergeCell ref="WI21:WK21"/>
    <mergeCell ref="WL21:WN21"/>
    <mergeCell ref="WO21:WQ21"/>
    <mergeCell ref="WR21:WT21"/>
    <mergeCell ref="WU21:WW21"/>
    <mergeCell ref="WX21:WZ21"/>
    <mergeCell ref="XA21:XC21"/>
    <mergeCell ref="XE21:XG21"/>
    <mergeCell ref="XI21:XK21"/>
    <mergeCell ref="XM21:XO21"/>
    <mergeCell ref="XQ21:XR21"/>
    <mergeCell ref="XS21:XU21"/>
    <mergeCell ref="XV21:XY21"/>
    <mergeCell ref="VU20:VV20"/>
    <mergeCell ref="VW20:VX20"/>
    <mergeCell ref="VY20:VZ20"/>
    <mergeCell ref="WA20:WB20"/>
    <mergeCell ref="WC20:WE20"/>
    <mergeCell ref="WF20:WH20"/>
    <mergeCell ref="WI20:WK20"/>
    <mergeCell ref="WL20:WN20"/>
    <mergeCell ref="WO20:WQ20"/>
    <mergeCell ref="WR20:WT20"/>
    <mergeCell ref="WU20:WW20"/>
    <mergeCell ref="WX20:WZ20"/>
    <mergeCell ref="XA20:XC20"/>
    <mergeCell ref="XE20:XG20"/>
    <mergeCell ref="XI20:XK20"/>
    <mergeCell ref="XM20:XO20"/>
    <mergeCell ref="XQ20:XR20"/>
    <mergeCell ref="XS22:XU22"/>
    <mergeCell ref="XV22:XY22"/>
    <mergeCell ref="VU23:VV23"/>
    <mergeCell ref="VW23:VX23"/>
    <mergeCell ref="VY23:VZ23"/>
    <mergeCell ref="WA23:WB23"/>
    <mergeCell ref="WC23:WE23"/>
    <mergeCell ref="WF23:WH23"/>
    <mergeCell ref="WI23:WK23"/>
    <mergeCell ref="WL23:WN23"/>
    <mergeCell ref="WO23:WQ23"/>
    <mergeCell ref="WR23:WT23"/>
    <mergeCell ref="WU23:WW23"/>
    <mergeCell ref="WX23:WZ23"/>
    <mergeCell ref="XA23:XC23"/>
    <mergeCell ref="XE23:XG23"/>
    <mergeCell ref="XI23:XK23"/>
    <mergeCell ref="XM23:XO23"/>
    <mergeCell ref="XQ23:XR23"/>
    <mergeCell ref="XS23:XU23"/>
    <mergeCell ref="XV23:XY23"/>
    <mergeCell ref="VU22:VV22"/>
    <mergeCell ref="VW22:VX22"/>
    <mergeCell ref="VY22:VZ22"/>
    <mergeCell ref="WA22:WB22"/>
    <mergeCell ref="WC22:WE22"/>
    <mergeCell ref="WF22:WH22"/>
    <mergeCell ref="WI22:WK22"/>
    <mergeCell ref="WL22:WN22"/>
    <mergeCell ref="WO22:WQ22"/>
    <mergeCell ref="WR22:WT22"/>
    <mergeCell ref="WU22:WW22"/>
    <mergeCell ref="WX22:WZ22"/>
    <mergeCell ref="XA22:XC22"/>
    <mergeCell ref="XE22:XG22"/>
    <mergeCell ref="XI22:XK22"/>
    <mergeCell ref="XM22:XO22"/>
    <mergeCell ref="XQ22:XR22"/>
    <mergeCell ref="XS24:XU24"/>
    <mergeCell ref="XV24:XY24"/>
    <mergeCell ref="VU25:VV25"/>
    <mergeCell ref="VW25:VX25"/>
    <mergeCell ref="VY25:VZ25"/>
    <mergeCell ref="WA25:WB25"/>
    <mergeCell ref="WC25:WE25"/>
    <mergeCell ref="WF25:WH25"/>
    <mergeCell ref="WI25:WK25"/>
    <mergeCell ref="WL25:WN25"/>
    <mergeCell ref="WO25:WQ25"/>
    <mergeCell ref="WR25:WT25"/>
    <mergeCell ref="WU25:WW25"/>
    <mergeCell ref="WX25:WZ25"/>
    <mergeCell ref="XA25:XC25"/>
    <mergeCell ref="XE25:XG25"/>
    <mergeCell ref="XI25:XK25"/>
    <mergeCell ref="XM25:XO25"/>
    <mergeCell ref="XQ25:XR25"/>
    <mergeCell ref="XS25:XU25"/>
    <mergeCell ref="XV25:XY25"/>
    <mergeCell ref="VU24:VV24"/>
    <mergeCell ref="VW24:VX24"/>
    <mergeCell ref="VY24:VZ24"/>
    <mergeCell ref="WA24:WB24"/>
    <mergeCell ref="WC24:WE24"/>
    <mergeCell ref="WF24:WH24"/>
    <mergeCell ref="WI24:WK24"/>
    <mergeCell ref="WL24:WN24"/>
    <mergeCell ref="WO24:WQ24"/>
    <mergeCell ref="WR24:WT24"/>
    <mergeCell ref="WU24:WW24"/>
    <mergeCell ref="WX24:WZ24"/>
    <mergeCell ref="XA24:XC24"/>
    <mergeCell ref="XE24:XG24"/>
    <mergeCell ref="XI24:XK24"/>
    <mergeCell ref="XM24:XO24"/>
    <mergeCell ref="XQ24:XR24"/>
    <mergeCell ref="XS26:XU26"/>
    <mergeCell ref="XV26:XY26"/>
    <mergeCell ref="VU27:VV27"/>
    <mergeCell ref="VW27:VX27"/>
    <mergeCell ref="VY27:VZ27"/>
    <mergeCell ref="WA27:WB27"/>
    <mergeCell ref="WC27:WE27"/>
    <mergeCell ref="WF27:WH27"/>
    <mergeCell ref="WI27:WK27"/>
    <mergeCell ref="WL27:WN27"/>
    <mergeCell ref="WO27:WQ27"/>
    <mergeCell ref="WR27:WT27"/>
    <mergeCell ref="WU27:WW27"/>
    <mergeCell ref="WX27:WZ27"/>
    <mergeCell ref="XA27:XC27"/>
    <mergeCell ref="XE27:XG27"/>
    <mergeCell ref="XI27:XK27"/>
    <mergeCell ref="XM27:XO27"/>
    <mergeCell ref="XQ27:XR27"/>
    <mergeCell ref="XS27:XU27"/>
    <mergeCell ref="XV27:XY27"/>
    <mergeCell ref="VU26:VV26"/>
    <mergeCell ref="VW26:VX26"/>
    <mergeCell ref="VY26:VZ26"/>
    <mergeCell ref="WA26:WB26"/>
    <mergeCell ref="WC26:WE26"/>
    <mergeCell ref="WF26:WH26"/>
    <mergeCell ref="WI26:WK26"/>
    <mergeCell ref="WL26:WN26"/>
    <mergeCell ref="WO26:WQ26"/>
    <mergeCell ref="WR26:WT26"/>
    <mergeCell ref="WU26:WW26"/>
    <mergeCell ref="WX26:WZ26"/>
    <mergeCell ref="XA26:XC26"/>
    <mergeCell ref="XE26:XG26"/>
    <mergeCell ref="XI26:XK26"/>
    <mergeCell ref="XM26:XO26"/>
    <mergeCell ref="XQ26:XR26"/>
    <mergeCell ref="XS28:XU28"/>
    <mergeCell ref="XV28:XY28"/>
    <mergeCell ref="VU29:VV29"/>
    <mergeCell ref="VW29:VX29"/>
    <mergeCell ref="VY29:VZ29"/>
    <mergeCell ref="WA29:WB29"/>
    <mergeCell ref="WC29:WE29"/>
    <mergeCell ref="WF29:WH29"/>
    <mergeCell ref="WI29:WK29"/>
    <mergeCell ref="WL29:WN29"/>
    <mergeCell ref="WO29:WQ29"/>
    <mergeCell ref="WR29:WT29"/>
    <mergeCell ref="WU29:WW29"/>
    <mergeCell ref="WX29:WZ29"/>
    <mergeCell ref="XA29:XC29"/>
    <mergeCell ref="XE29:XG29"/>
    <mergeCell ref="XI29:XK29"/>
    <mergeCell ref="XM29:XO29"/>
    <mergeCell ref="XQ29:XR29"/>
    <mergeCell ref="XS29:XU29"/>
    <mergeCell ref="XV29:XY29"/>
    <mergeCell ref="VU28:VV28"/>
    <mergeCell ref="VW28:VX28"/>
    <mergeCell ref="VY28:VZ28"/>
    <mergeCell ref="WA28:WB28"/>
    <mergeCell ref="WC28:WE28"/>
    <mergeCell ref="WF28:WH28"/>
    <mergeCell ref="WI28:WK28"/>
    <mergeCell ref="WL28:WN28"/>
    <mergeCell ref="WO28:WQ28"/>
    <mergeCell ref="WR28:WT28"/>
    <mergeCell ref="WU28:WW28"/>
    <mergeCell ref="WX28:WZ28"/>
    <mergeCell ref="XA28:XC28"/>
    <mergeCell ref="XE28:XG28"/>
    <mergeCell ref="XI28:XK28"/>
    <mergeCell ref="XM28:XO28"/>
    <mergeCell ref="XQ28:XR28"/>
    <mergeCell ref="XS30:XU30"/>
    <mergeCell ref="XV30:XY30"/>
    <mergeCell ref="VU31:VV31"/>
    <mergeCell ref="VW31:VX31"/>
    <mergeCell ref="VY31:VZ31"/>
    <mergeCell ref="WA31:WB31"/>
    <mergeCell ref="WC31:WE31"/>
    <mergeCell ref="WF31:WH31"/>
    <mergeCell ref="WI31:WK31"/>
    <mergeCell ref="WL31:WN31"/>
    <mergeCell ref="WO31:WQ31"/>
    <mergeCell ref="WR31:WT31"/>
    <mergeCell ref="WU31:WW31"/>
    <mergeCell ref="WX31:WZ31"/>
    <mergeCell ref="XA31:XC31"/>
    <mergeCell ref="XE31:XG31"/>
    <mergeCell ref="XI31:XK31"/>
    <mergeCell ref="XM31:XO31"/>
    <mergeCell ref="XQ31:XR31"/>
    <mergeCell ref="XS31:XU31"/>
    <mergeCell ref="XV31:XY31"/>
    <mergeCell ref="VU30:VV30"/>
    <mergeCell ref="VW30:VX30"/>
    <mergeCell ref="VY30:VZ30"/>
    <mergeCell ref="WA30:WB30"/>
    <mergeCell ref="WC30:WE30"/>
    <mergeCell ref="WF30:WH30"/>
    <mergeCell ref="WI30:WK30"/>
    <mergeCell ref="WL30:WN30"/>
    <mergeCell ref="WO30:WQ30"/>
    <mergeCell ref="WR30:WT30"/>
    <mergeCell ref="WU30:WW30"/>
    <mergeCell ref="WX30:WZ30"/>
    <mergeCell ref="XA30:XC30"/>
    <mergeCell ref="XE30:XG30"/>
    <mergeCell ref="XI30:XK30"/>
    <mergeCell ref="XM30:XO30"/>
    <mergeCell ref="XQ30:XR30"/>
    <mergeCell ref="XS32:XU32"/>
    <mergeCell ref="XV32:XY32"/>
    <mergeCell ref="VU33:VV33"/>
    <mergeCell ref="VW33:VX33"/>
    <mergeCell ref="VY33:VZ33"/>
    <mergeCell ref="WA33:WB33"/>
    <mergeCell ref="WC33:WE33"/>
    <mergeCell ref="WF33:WH33"/>
    <mergeCell ref="WI33:WK33"/>
    <mergeCell ref="WL33:WN33"/>
    <mergeCell ref="WO33:WQ33"/>
    <mergeCell ref="WR33:WT33"/>
    <mergeCell ref="WU33:WW33"/>
    <mergeCell ref="WX33:WZ33"/>
    <mergeCell ref="XA33:XC33"/>
    <mergeCell ref="XE33:XG33"/>
    <mergeCell ref="XI33:XK33"/>
    <mergeCell ref="XM33:XO33"/>
    <mergeCell ref="XQ33:XR33"/>
    <mergeCell ref="XS33:XU33"/>
    <mergeCell ref="XV33:XY33"/>
    <mergeCell ref="VU32:VV32"/>
    <mergeCell ref="VW32:VX32"/>
    <mergeCell ref="VY32:VZ32"/>
    <mergeCell ref="WA32:WB32"/>
    <mergeCell ref="WC32:WE32"/>
    <mergeCell ref="WF32:WH32"/>
    <mergeCell ref="WI32:WK32"/>
    <mergeCell ref="WL32:WN32"/>
    <mergeCell ref="WO32:WQ32"/>
    <mergeCell ref="WR32:WT32"/>
    <mergeCell ref="WU32:WW32"/>
    <mergeCell ref="WX32:WZ32"/>
    <mergeCell ref="XA32:XC32"/>
    <mergeCell ref="XE32:XG32"/>
    <mergeCell ref="XI32:XK32"/>
    <mergeCell ref="XM32:XO32"/>
    <mergeCell ref="XQ32:XR32"/>
    <mergeCell ref="XS34:XU34"/>
    <mergeCell ref="XV34:XY34"/>
    <mergeCell ref="VU35:VV35"/>
    <mergeCell ref="VW35:VX35"/>
    <mergeCell ref="VY35:VZ35"/>
    <mergeCell ref="WA35:WB35"/>
    <mergeCell ref="WC35:WE35"/>
    <mergeCell ref="WF35:WH35"/>
    <mergeCell ref="WI35:WK35"/>
    <mergeCell ref="WL35:WN35"/>
    <mergeCell ref="WO35:WQ35"/>
    <mergeCell ref="WR35:WT35"/>
    <mergeCell ref="WU35:WW35"/>
    <mergeCell ref="WX35:WZ35"/>
    <mergeCell ref="XA35:XC35"/>
    <mergeCell ref="XE35:XG35"/>
    <mergeCell ref="XI35:XK35"/>
    <mergeCell ref="XM35:XO35"/>
    <mergeCell ref="XQ35:XR35"/>
    <mergeCell ref="XS35:XU35"/>
    <mergeCell ref="XV35:XY35"/>
    <mergeCell ref="VU34:VV34"/>
    <mergeCell ref="VW34:VX34"/>
    <mergeCell ref="VY34:VZ34"/>
    <mergeCell ref="WA34:WB34"/>
    <mergeCell ref="WC34:WE34"/>
    <mergeCell ref="WF34:WH34"/>
    <mergeCell ref="WI34:WK34"/>
    <mergeCell ref="WL34:WN34"/>
    <mergeCell ref="WO34:WQ34"/>
    <mergeCell ref="WR34:WT34"/>
    <mergeCell ref="WU34:WW34"/>
    <mergeCell ref="WX34:WZ34"/>
    <mergeCell ref="XA34:XC34"/>
    <mergeCell ref="XE34:XG34"/>
    <mergeCell ref="XI34:XK34"/>
    <mergeCell ref="XM34:XO34"/>
    <mergeCell ref="XQ34:XR34"/>
    <mergeCell ref="XS36:XU36"/>
    <mergeCell ref="XV36:XY36"/>
    <mergeCell ref="VU37:VV37"/>
    <mergeCell ref="VW37:VX37"/>
    <mergeCell ref="VY37:VZ37"/>
    <mergeCell ref="WA37:WB37"/>
    <mergeCell ref="WC37:WE37"/>
    <mergeCell ref="WF37:WH37"/>
    <mergeCell ref="WI37:WK37"/>
    <mergeCell ref="WL37:WN37"/>
    <mergeCell ref="WO37:WQ37"/>
    <mergeCell ref="WR37:WT37"/>
    <mergeCell ref="WU37:WW37"/>
    <mergeCell ref="WX37:WZ37"/>
    <mergeCell ref="XA37:XC37"/>
    <mergeCell ref="XE37:XG37"/>
    <mergeCell ref="XI37:XK37"/>
    <mergeCell ref="XM37:XO37"/>
    <mergeCell ref="XQ37:XR37"/>
    <mergeCell ref="XS37:XU37"/>
    <mergeCell ref="XV37:XY37"/>
    <mergeCell ref="VU36:VV36"/>
    <mergeCell ref="VW36:VX36"/>
    <mergeCell ref="VY36:VZ36"/>
    <mergeCell ref="WA36:WB36"/>
    <mergeCell ref="WC36:WE36"/>
    <mergeCell ref="WF36:WH36"/>
    <mergeCell ref="WI36:WK36"/>
    <mergeCell ref="WL36:WN36"/>
    <mergeCell ref="WO36:WQ36"/>
    <mergeCell ref="WR36:WT36"/>
    <mergeCell ref="WU36:WW36"/>
    <mergeCell ref="WX36:WZ36"/>
    <mergeCell ref="XA36:XC36"/>
    <mergeCell ref="XE36:XG36"/>
    <mergeCell ref="XI36:XK36"/>
    <mergeCell ref="XM36:XO36"/>
    <mergeCell ref="XQ36:XR36"/>
    <mergeCell ref="XS38:XU38"/>
    <mergeCell ref="XV38:XY38"/>
    <mergeCell ref="VU39:VV39"/>
    <mergeCell ref="VW39:VX39"/>
    <mergeCell ref="VY39:VZ39"/>
    <mergeCell ref="WA39:WB39"/>
    <mergeCell ref="WC39:WE39"/>
    <mergeCell ref="WF39:WH39"/>
    <mergeCell ref="WI39:WK39"/>
    <mergeCell ref="WL39:WN39"/>
    <mergeCell ref="WO39:WQ39"/>
    <mergeCell ref="WR39:WT39"/>
    <mergeCell ref="WU39:WW39"/>
    <mergeCell ref="WX39:WZ39"/>
    <mergeCell ref="XA39:XC39"/>
    <mergeCell ref="XE39:XG39"/>
    <mergeCell ref="XI39:XK39"/>
    <mergeCell ref="XM39:XO39"/>
    <mergeCell ref="XQ39:XR39"/>
    <mergeCell ref="XS39:XU39"/>
    <mergeCell ref="XV39:XY39"/>
    <mergeCell ref="VU38:VV38"/>
    <mergeCell ref="VW38:VX38"/>
    <mergeCell ref="VY38:VZ38"/>
    <mergeCell ref="WA38:WB38"/>
    <mergeCell ref="WC38:WE38"/>
    <mergeCell ref="WF38:WH38"/>
    <mergeCell ref="WI38:WK38"/>
    <mergeCell ref="WL38:WN38"/>
    <mergeCell ref="WO38:WQ38"/>
    <mergeCell ref="WR38:WT38"/>
    <mergeCell ref="WU38:WW38"/>
    <mergeCell ref="WX38:WZ38"/>
    <mergeCell ref="XA38:XC38"/>
    <mergeCell ref="XE38:XG38"/>
    <mergeCell ref="XI38:XK38"/>
    <mergeCell ref="XM38:XO38"/>
    <mergeCell ref="XQ38:XR38"/>
    <mergeCell ref="WI42:WK42"/>
    <mergeCell ref="WL42:WN42"/>
    <mergeCell ref="WO42:WQ42"/>
    <mergeCell ref="WR42:WT42"/>
    <mergeCell ref="WU42:WW42"/>
    <mergeCell ref="WX42:WZ42"/>
    <mergeCell ref="XA42:XC42"/>
    <mergeCell ref="XE42:XG42"/>
    <mergeCell ref="XI42:XK42"/>
    <mergeCell ref="XM42:XO42"/>
    <mergeCell ref="XQ42:XR42"/>
    <mergeCell ref="XS40:XU40"/>
    <mergeCell ref="XV40:XY40"/>
    <mergeCell ref="VU41:VV41"/>
    <mergeCell ref="VW41:VX41"/>
    <mergeCell ref="VY41:VZ41"/>
    <mergeCell ref="WA41:WB41"/>
    <mergeCell ref="WC41:WE41"/>
    <mergeCell ref="WF41:WH41"/>
    <mergeCell ref="WI41:WK41"/>
    <mergeCell ref="WL41:WN41"/>
    <mergeCell ref="WO41:WQ41"/>
    <mergeCell ref="WR41:WT41"/>
    <mergeCell ref="WU41:WW41"/>
    <mergeCell ref="WX41:WZ41"/>
    <mergeCell ref="XA41:XC41"/>
    <mergeCell ref="XE41:XG41"/>
    <mergeCell ref="XI41:XK41"/>
    <mergeCell ref="XM41:XO41"/>
    <mergeCell ref="XQ41:XR41"/>
    <mergeCell ref="XS41:XU41"/>
    <mergeCell ref="XV41:XY41"/>
    <mergeCell ref="VU40:VV40"/>
    <mergeCell ref="VW40:VX40"/>
    <mergeCell ref="VY40:VZ40"/>
    <mergeCell ref="WA40:WB40"/>
    <mergeCell ref="WC40:WE40"/>
    <mergeCell ref="WF40:WH40"/>
    <mergeCell ref="WI40:WK40"/>
    <mergeCell ref="WL40:WN40"/>
    <mergeCell ref="WO40:WQ40"/>
    <mergeCell ref="WR40:WT40"/>
    <mergeCell ref="WU40:WW40"/>
    <mergeCell ref="WX40:WZ40"/>
    <mergeCell ref="XA40:XC40"/>
    <mergeCell ref="XE40:XG40"/>
    <mergeCell ref="XI40:XK40"/>
    <mergeCell ref="XM40:XO40"/>
    <mergeCell ref="XQ40:XR40"/>
    <mergeCell ref="VS47:WB47"/>
    <mergeCell ref="WC47:WZ47"/>
    <mergeCell ref="XA47:XH47"/>
    <mergeCell ref="XI47:XP47"/>
    <mergeCell ref="XQ47:XY47"/>
    <mergeCell ref="VU50:XY50"/>
    <mergeCell ref="ZR3:ZT3"/>
    <mergeCell ref="YV10:YX12"/>
    <mergeCell ref="YY10:ZA12"/>
    <mergeCell ref="ZB10:ZD12"/>
    <mergeCell ref="ZE10:ZG12"/>
    <mergeCell ref="ZH10:ZJ12"/>
    <mergeCell ref="ZK10:ZK13"/>
    <mergeCell ref="ZL10:ZN12"/>
    <mergeCell ref="ZO10:ZO13"/>
    <mergeCell ref="ZP10:ZR12"/>
    <mergeCell ref="ZS10:ZS13"/>
    <mergeCell ref="ZT10:ZV12"/>
    <mergeCell ref="YB17:YC17"/>
    <mergeCell ref="YD17:YE17"/>
    <mergeCell ref="YF17:YG17"/>
    <mergeCell ref="YH17:YI17"/>
    <mergeCell ref="XS44:XU44"/>
    <mergeCell ref="XV44:XY44"/>
    <mergeCell ref="VU45:VV45"/>
    <mergeCell ref="VW45:VX45"/>
    <mergeCell ref="VY45:VZ45"/>
    <mergeCell ref="WA45:WB45"/>
    <mergeCell ref="WC45:WE45"/>
    <mergeCell ref="WF45:WH45"/>
    <mergeCell ref="WI45:WK45"/>
    <mergeCell ref="WL45:WN45"/>
    <mergeCell ref="WO45:WQ45"/>
    <mergeCell ref="WR45:WT45"/>
    <mergeCell ref="WU45:WW45"/>
    <mergeCell ref="WX45:WZ45"/>
    <mergeCell ref="XA45:XC45"/>
    <mergeCell ref="XE45:XG45"/>
    <mergeCell ref="XI45:XK45"/>
    <mergeCell ref="XM45:XO45"/>
    <mergeCell ref="XQ45:XR45"/>
    <mergeCell ref="XS45:XU45"/>
    <mergeCell ref="XV45:XY45"/>
    <mergeCell ref="VU44:VV44"/>
    <mergeCell ref="VW44:VX44"/>
    <mergeCell ref="VY44:VZ44"/>
    <mergeCell ref="WA44:WB44"/>
    <mergeCell ref="WC44:WE44"/>
    <mergeCell ref="WF44:WH44"/>
    <mergeCell ref="WI44:WK44"/>
    <mergeCell ref="WL44:WN44"/>
    <mergeCell ref="WO44:WQ44"/>
    <mergeCell ref="WR44:WT44"/>
    <mergeCell ref="WU44:WW44"/>
    <mergeCell ref="WX44:WZ44"/>
    <mergeCell ref="XA44:XC44"/>
    <mergeCell ref="XE44:XG44"/>
    <mergeCell ref="XI44:XK44"/>
    <mergeCell ref="XM44:XO44"/>
    <mergeCell ref="XQ44:XR44"/>
    <mergeCell ref="XS42:XU42"/>
    <mergeCell ref="XV42:XY42"/>
    <mergeCell ref="VU43:VV43"/>
    <mergeCell ref="VW43:VX43"/>
    <mergeCell ref="ZU3:AAF3"/>
    <mergeCell ref="YA4:YC5"/>
    <mergeCell ref="YD4:ZM5"/>
    <mergeCell ref="ZO4:ZT5"/>
    <mergeCell ref="ZU4:ZX5"/>
    <mergeCell ref="ZZ4:AAC5"/>
    <mergeCell ref="AAD4:AAE5"/>
    <mergeCell ref="AAF4:AAF5"/>
    <mergeCell ref="XZ7:AAF7"/>
    <mergeCell ref="XZ8:XZ12"/>
    <mergeCell ref="YA8:YA12"/>
    <mergeCell ref="YB8:YC12"/>
    <mergeCell ref="YD8:YE12"/>
    <mergeCell ref="YF8:YG12"/>
    <mergeCell ref="YH8:YI12"/>
    <mergeCell ref="YJ8:YU8"/>
    <mergeCell ref="YV8:ZG8"/>
    <mergeCell ref="ZH8:ZW8"/>
    <mergeCell ref="ZX8:AAB8"/>
    <mergeCell ref="AAC8:AAF12"/>
    <mergeCell ref="YJ9:YO9"/>
    <mergeCell ref="YP9:YU9"/>
    <mergeCell ref="YV9:ZA9"/>
    <mergeCell ref="ZB9:ZG9"/>
    <mergeCell ref="ZH9:ZO9"/>
    <mergeCell ref="ZP9:ZW9"/>
    <mergeCell ref="ZX9:AAB9"/>
    <mergeCell ref="YJ10:YL12"/>
    <mergeCell ref="YM10:YO12"/>
    <mergeCell ref="YP10:YR12"/>
    <mergeCell ref="YS10:YU12"/>
    <mergeCell ref="VS46:WB46"/>
    <mergeCell ref="WC46:WH46"/>
    <mergeCell ref="WI46:WN46"/>
    <mergeCell ref="WO46:WT46"/>
    <mergeCell ref="WU46:WZ46"/>
    <mergeCell ref="XA46:XH46"/>
    <mergeCell ref="XI46:XP46"/>
    <mergeCell ref="XQ46:XR46"/>
    <mergeCell ref="XS46:XU46"/>
    <mergeCell ref="XV46:XY46"/>
    <mergeCell ref="VY43:VZ43"/>
    <mergeCell ref="WA43:WB43"/>
    <mergeCell ref="WC43:WE43"/>
    <mergeCell ref="WF43:WH43"/>
    <mergeCell ref="WI43:WK43"/>
    <mergeCell ref="WL43:WN43"/>
    <mergeCell ref="WO43:WQ43"/>
    <mergeCell ref="WR43:WT43"/>
    <mergeCell ref="WU43:WW43"/>
    <mergeCell ref="WX43:WZ43"/>
    <mergeCell ref="XA43:XC43"/>
    <mergeCell ref="XE43:XG43"/>
    <mergeCell ref="XI43:XK43"/>
    <mergeCell ref="XM43:XO43"/>
    <mergeCell ref="XQ43:XR43"/>
    <mergeCell ref="XS43:XU43"/>
    <mergeCell ref="XV43:XY43"/>
    <mergeCell ref="VU42:VV42"/>
    <mergeCell ref="VW42:VX42"/>
    <mergeCell ref="VY42:VZ42"/>
    <mergeCell ref="WA42:WB42"/>
    <mergeCell ref="WC42:WE42"/>
    <mergeCell ref="WF42:WH42"/>
    <mergeCell ref="AAC15:AAF15"/>
    <mergeCell ref="YB16:YC16"/>
    <mergeCell ref="YD16:YE16"/>
    <mergeCell ref="YF16:YG16"/>
    <mergeCell ref="YH16:YI16"/>
    <mergeCell ref="YJ16:YL16"/>
    <mergeCell ref="YM16:YO16"/>
    <mergeCell ref="YP16:YR16"/>
    <mergeCell ref="YS16:YU16"/>
    <mergeCell ref="YV16:YX16"/>
    <mergeCell ref="YY16:ZA16"/>
    <mergeCell ref="ZB16:ZD16"/>
    <mergeCell ref="ZE16:ZG16"/>
    <mergeCell ref="ZH16:ZJ16"/>
    <mergeCell ref="ZL16:ZN16"/>
    <mergeCell ref="ZP16:ZR16"/>
    <mergeCell ref="ZT16:ZV16"/>
    <mergeCell ref="ZX16:ZY16"/>
    <mergeCell ref="ZZ16:AAB16"/>
    <mergeCell ref="AAC16:AAF16"/>
    <mergeCell ref="ZW10:ZW13"/>
    <mergeCell ref="ZX10:ZY12"/>
    <mergeCell ref="ZZ10:AAB12"/>
    <mergeCell ref="YB13:YC13"/>
    <mergeCell ref="YD13:YE13"/>
    <mergeCell ref="YF13:YG13"/>
    <mergeCell ref="YH13:YI13"/>
    <mergeCell ref="ZH13:ZJ13"/>
    <mergeCell ref="ZL13:ZN13"/>
    <mergeCell ref="ZP13:ZR13"/>
    <mergeCell ref="ZT13:ZV13"/>
    <mergeCell ref="ZX13:ZY13"/>
    <mergeCell ref="ZZ13:AAB13"/>
    <mergeCell ref="AAC13:AAF13"/>
    <mergeCell ref="YB15:YC15"/>
    <mergeCell ref="YD15:YE15"/>
    <mergeCell ref="YF15:YG15"/>
    <mergeCell ref="YH15:YI15"/>
    <mergeCell ref="YJ15:YL15"/>
    <mergeCell ref="YM15:YO15"/>
    <mergeCell ref="YP15:YR15"/>
    <mergeCell ref="YS15:YU15"/>
    <mergeCell ref="YV15:YX15"/>
    <mergeCell ref="YY15:ZA15"/>
    <mergeCell ref="ZB15:ZD15"/>
    <mergeCell ref="ZE15:ZG15"/>
    <mergeCell ref="ZH15:ZJ15"/>
    <mergeCell ref="ZL15:ZN15"/>
    <mergeCell ref="ZP15:ZR15"/>
    <mergeCell ref="ZT15:ZV15"/>
    <mergeCell ref="ZX15:ZY15"/>
    <mergeCell ref="ZZ15:AAB15"/>
    <mergeCell ref="ZZ18:AAB18"/>
    <mergeCell ref="AAC18:AAF18"/>
    <mergeCell ref="YB19:YC19"/>
    <mergeCell ref="YD19:YE19"/>
    <mergeCell ref="YF19:YG19"/>
    <mergeCell ref="YH19:YI19"/>
    <mergeCell ref="YJ19:YL19"/>
    <mergeCell ref="YM19:YO19"/>
    <mergeCell ref="YP19:YR19"/>
    <mergeCell ref="YS19:YU19"/>
    <mergeCell ref="YV19:YX19"/>
    <mergeCell ref="YY19:ZA19"/>
    <mergeCell ref="ZB19:ZD19"/>
    <mergeCell ref="ZE19:ZG19"/>
    <mergeCell ref="ZH19:ZJ19"/>
    <mergeCell ref="ZL19:ZN19"/>
    <mergeCell ref="ZP19:ZR19"/>
    <mergeCell ref="ZT19:ZV19"/>
    <mergeCell ref="ZX19:ZY19"/>
    <mergeCell ref="ZZ19:AAB19"/>
    <mergeCell ref="AAC19:AAF19"/>
    <mergeCell ref="YJ17:YL17"/>
    <mergeCell ref="YM17:YO17"/>
    <mergeCell ref="YP17:YR17"/>
    <mergeCell ref="YS17:YU17"/>
    <mergeCell ref="YV17:YX17"/>
    <mergeCell ref="YY17:ZA17"/>
    <mergeCell ref="ZB17:ZD17"/>
    <mergeCell ref="ZE17:ZG17"/>
    <mergeCell ref="ZH17:ZJ17"/>
    <mergeCell ref="ZL17:ZN17"/>
    <mergeCell ref="ZP17:ZR17"/>
    <mergeCell ref="ZT17:ZV17"/>
    <mergeCell ref="ZX17:ZY17"/>
    <mergeCell ref="ZZ17:AAB17"/>
    <mergeCell ref="AAC17:AAF17"/>
    <mergeCell ref="YB18:YC18"/>
    <mergeCell ref="YD18:YE18"/>
    <mergeCell ref="YF18:YG18"/>
    <mergeCell ref="YH18:YI18"/>
    <mergeCell ref="YJ18:YL18"/>
    <mergeCell ref="YM18:YO18"/>
    <mergeCell ref="YP18:YR18"/>
    <mergeCell ref="YS18:YU18"/>
    <mergeCell ref="YV18:YX18"/>
    <mergeCell ref="YY18:ZA18"/>
    <mergeCell ref="ZB18:ZD18"/>
    <mergeCell ref="ZE18:ZG18"/>
    <mergeCell ref="ZH18:ZJ18"/>
    <mergeCell ref="ZL18:ZN18"/>
    <mergeCell ref="ZP18:ZR18"/>
    <mergeCell ref="ZT18:ZV18"/>
    <mergeCell ref="ZX18:ZY18"/>
    <mergeCell ref="ZZ20:AAB20"/>
    <mergeCell ref="AAC20:AAF20"/>
    <mergeCell ref="YB21:YC21"/>
    <mergeCell ref="YD21:YE21"/>
    <mergeCell ref="YF21:YG21"/>
    <mergeCell ref="YH21:YI21"/>
    <mergeCell ref="YJ21:YL21"/>
    <mergeCell ref="YM21:YO21"/>
    <mergeCell ref="YP21:YR21"/>
    <mergeCell ref="YS21:YU21"/>
    <mergeCell ref="YV21:YX21"/>
    <mergeCell ref="YY21:ZA21"/>
    <mergeCell ref="ZB21:ZD21"/>
    <mergeCell ref="ZE21:ZG21"/>
    <mergeCell ref="ZH21:ZJ21"/>
    <mergeCell ref="ZL21:ZN21"/>
    <mergeCell ref="ZP21:ZR21"/>
    <mergeCell ref="ZT21:ZV21"/>
    <mergeCell ref="ZX21:ZY21"/>
    <mergeCell ref="ZZ21:AAB21"/>
    <mergeCell ref="AAC21:AAF21"/>
    <mergeCell ref="YB20:YC20"/>
    <mergeCell ref="YD20:YE20"/>
    <mergeCell ref="YF20:YG20"/>
    <mergeCell ref="YH20:YI20"/>
    <mergeCell ref="YJ20:YL20"/>
    <mergeCell ref="YM20:YO20"/>
    <mergeCell ref="YP20:YR20"/>
    <mergeCell ref="YS20:YU20"/>
    <mergeCell ref="YV20:YX20"/>
    <mergeCell ref="YY20:ZA20"/>
    <mergeCell ref="ZB20:ZD20"/>
    <mergeCell ref="ZE20:ZG20"/>
    <mergeCell ref="ZH20:ZJ20"/>
    <mergeCell ref="ZL20:ZN20"/>
    <mergeCell ref="ZP20:ZR20"/>
    <mergeCell ref="ZT20:ZV20"/>
    <mergeCell ref="ZX20:ZY20"/>
    <mergeCell ref="ZZ22:AAB22"/>
    <mergeCell ref="AAC22:AAF22"/>
    <mergeCell ref="YB23:YC23"/>
    <mergeCell ref="YD23:YE23"/>
    <mergeCell ref="YF23:YG23"/>
    <mergeCell ref="YH23:YI23"/>
    <mergeCell ref="YJ23:YL23"/>
    <mergeCell ref="YM23:YO23"/>
    <mergeCell ref="YP23:YR23"/>
    <mergeCell ref="YS23:YU23"/>
    <mergeCell ref="YV23:YX23"/>
    <mergeCell ref="YY23:ZA23"/>
    <mergeCell ref="ZB23:ZD23"/>
    <mergeCell ref="ZE23:ZG23"/>
    <mergeCell ref="ZH23:ZJ23"/>
    <mergeCell ref="ZL23:ZN23"/>
    <mergeCell ref="ZP23:ZR23"/>
    <mergeCell ref="ZT23:ZV23"/>
    <mergeCell ref="ZX23:ZY23"/>
    <mergeCell ref="ZZ23:AAB23"/>
    <mergeCell ref="AAC23:AAF23"/>
    <mergeCell ref="YB22:YC22"/>
    <mergeCell ref="YD22:YE22"/>
    <mergeCell ref="YF22:YG22"/>
    <mergeCell ref="YH22:YI22"/>
    <mergeCell ref="YJ22:YL22"/>
    <mergeCell ref="YM22:YO22"/>
    <mergeCell ref="YP22:YR22"/>
    <mergeCell ref="YS22:YU22"/>
    <mergeCell ref="YV22:YX22"/>
    <mergeCell ref="YY22:ZA22"/>
    <mergeCell ref="ZB22:ZD22"/>
    <mergeCell ref="ZE22:ZG22"/>
    <mergeCell ref="ZH22:ZJ22"/>
    <mergeCell ref="ZL22:ZN22"/>
    <mergeCell ref="ZP22:ZR22"/>
    <mergeCell ref="ZT22:ZV22"/>
    <mergeCell ref="ZX22:ZY22"/>
    <mergeCell ref="ZZ24:AAB24"/>
    <mergeCell ref="AAC24:AAF24"/>
    <mergeCell ref="YB25:YC25"/>
    <mergeCell ref="YD25:YE25"/>
    <mergeCell ref="YF25:YG25"/>
    <mergeCell ref="YH25:YI25"/>
    <mergeCell ref="YJ25:YL25"/>
    <mergeCell ref="YM25:YO25"/>
    <mergeCell ref="YP25:YR25"/>
    <mergeCell ref="YS25:YU25"/>
    <mergeCell ref="YV25:YX25"/>
    <mergeCell ref="YY25:ZA25"/>
    <mergeCell ref="ZB25:ZD25"/>
    <mergeCell ref="ZE25:ZG25"/>
    <mergeCell ref="ZH25:ZJ25"/>
    <mergeCell ref="ZL25:ZN25"/>
    <mergeCell ref="ZP25:ZR25"/>
    <mergeCell ref="ZT25:ZV25"/>
    <mergeCell ref="ZX25:ZY25"/>
    <mergeCell ref="ZZ25:AAB25"/>
    <mergeCell ref="AAC25:AAF25"/>
    <mergeCell ref="YB24:YC24"/>
    <mergeCell ref="YD24:YE24"/>
    <mergeCell ref="YF24:YG24"/>
    <mergeCell ref="YH24:YI24"/>
    <mergeCell ref="YJ24:YL24"/>
    <mergeCell ref="YM24:YO24"/>
    <mergeCell ref="YP24:YR24"/>
    <mergeCell ref="YS24:YU24"/>
    <mergeCell ref="YV24:YX24"/>
    <mergeCell ref="YY24:ZA24"/>
    <mergeCell ref="ZB24:ZD24"/>
    <mergeCell ref="ZE24:ZG24"/>
    <mergeCell ref="ZH24:ZJ24"/>
    <mergeCell ref="ZL24:ZN24"/>
    <mergeCell ref="ZP24:ZR24"/>
    <mergeCell ref="ZT24:ZV24"/>
    <mergeCell ref="ZX24:ZY24"/>
    <mergeCell ref="ZZ26:AAB26"/>
    <mergeCell ref="AAC26:AAF26"/>
    <mergeCell ref="YB27:YC27"/>
    <mergeCell ref="YD27:YE27"/>
    <mergeCell ref="YF27:YG27"/>
    <mergeCell ref="YH27:YI27"/>
    <mergeCell ref="YJ27:YL27"/>
    <mergeCell ref="YM27:YO27"/>
    <mergeCell ref="YP27:YR27"/>
    <mergeCell ref="YS27:YU27"/>
    <mergeCell ref="YV27:YX27"/>
    <mergeCell ref="YY27:ZA27"/>
    <mergeCell ref="ZB27:ZD27"/>
    <mergeCell ref="ZE27:ZG27"/>
    <mergeCell ref="ZH27:ZJ27"/>
    <mergeCell ref="ZL27:ZN27"/>
    <mergeCell ref="ZP27:ZR27"/>
    <mergeCell ref="ZT27:ZV27"/>
    <mergeCell ref="ZX27:ZY27"/>
    <mergeCell ref="ZZ27:AAB27"/>
    <mergeCell ref="AAC27:AAF27"/>
    <mergeCell ref="YB26:YC26"/>
    <mergeCell ref="YD26:YE26"/>
    <mergeCell ref="YF26:YG26"/>
    <mergeCell ref="YH26:YI26"/>
    <mergeCell ref="YJ26:YL26"/>
    <mergeCell ref="YM26:YO26"/>
    <mergeCell ref="YP26:YR26"/>
    <mergeCell ref="YS26:YU26"/>
    <mergeCell ref="YV26:YX26"/>
    <mergeCell ref="YY26:ZA26"/>
    <mergeCell ref="ZB26:ZD26"/>
    <mergeCell ref="ZE26:ZG26"/>
    <mergeCell ref="ZH26:ZJ26"/>
    <mergeCell ref="ZL26:ZN26"/>
    <mergeCell ref="ZP26:ZR26"/>
    <mergeCell ref="ZT26:ZV26"/>
    <mergeCell ref="ZX26:ZY26"/>
    <mergeCell ref="ZZ28:AAB28"/>
    <mergeCell ref="AAC28:AAF28"/>
    <mergeCell ref="YB29:YC29"/>
    <mergeCell ref="YD29:YE29"/>
    <mergeCell ref="YF29:YG29"/>
    <mergeCell ref="YH29:YI29"/>
    <mergeCell ref="YJ29:YL29"/>
    <mergeCell ref="YM29:YO29"/>
    <mergeCell ref="YP29:YR29"/>
    <mergeCell ref="YS29:YU29"/>
    <mergeCell ref="YV29:YX29"/>
    <mergeCell ref="YY29:ZA29"/>
    <mergeCell ref="ZB29:ZD29"/>
    <mergeCell ref="ZE29:ZG29"/>
    <mergeCell ref="ZH29:ZJ29"/>
    <mergeCell ref="ZL29:ZN29"/>
    <mergeCell ref="ZP29:ZR29"/>
    <mergeCell ref="ZT29:ZV29"/>
    <mergeCell ref="ZX29:ZY29"/>
    <mergeCell ref="ZZ29:AAB29"/>
    <mergeCell ref="AAC29:AAF29"/>
    <mergeCell ref="YB28:YC28"/>
    <mergeCell ref="YD28:YE28"/>
    <mergeCell ref="YF28:YG28"/>
    <mergeCell ref="YH28:YI28"/>
    <mergeCell ref="YJ28:YL28"/>
    <mergeCell ref="YM28:YO28"/>
    <mergeCell ref="YP28:YR28"/>
    <mergeCell ref="YS28:YU28"/>
    <mergeCell ref="YV28:YX28"/>
    <mergeCell ref="YY28:ZA28"/>
    <mergeCell ref="ZB28:ZD28"/>
    <mergeCell ref="ZE28:ZG28"/>
    <mergeCell ref="ZH28:ZJ28"/>
    <mergeCell ref="ZL28:ZN28"/>
    <mergeCell ref="ZP28:ZR28"/>
    <mergeCell ref="ZT28:ZV28"/>
    <mergeCell ref="ZX28:ZY28"/>
    <mergeCell ref="ZZ30:AAB30"/>
    <mergeCell ref="AAC30:AAF30"/>
    <mergeCell ref="YB31:YC31"/>
    <mergeCell ref="YD31:YE31"/>
    <mergeCell ref="YF31:YG31"/>
    <mergeCell ref="YH31:YI31"/>
    <mergeCell ref="YJ31:YL31"/>
    <mergeCell ref="YM31:YO31"/>
    <mergeCell ref="YP31:YR31"/>
    <mergeCell ref="YS31:YU31"/>
    <mergeCell ref="YV31:YX31"/>
    <mergeCell ref="YY31:ZA31"/>
    <mergeCell ref="ZB31:ZD31"/>
    <mergeCell ref="ZE31:ZG31"/>
    <mergeCell ref="ZH31:ZJ31"/>
    <mergeCell ref="ZL31:ZN31"/>
    <mergeCell ref="ZP31:ZR31"/>
    <mergeCell ref="ZT31:ZV31"/>
    <mergeCell ref="ZX31:ZY31"/>
    <mergeCell ref="ZZ31:AAB31"/>
    <mergeCell ref="AAC31:AAF31"/>
    <mergeCell ref="YB30:YC30"/>
    <mergeCell ref="YD30:YE30"/>
    <mergeCell ref="YF30:YG30"/>
    <mergeCell ref="YH30:YI30"/>
    <mergeCell ref="YJ30:YL30"/>
    <mergeCell ref="YM30:YO30"/>
    <mergeCell ref="YP30:YR30"/>
    <mergeCell ref="YS30:YU30"/>
    <mergeCell ref="YV30:YX30"/>
    <mergeCell ref="YY30:ZA30"/>
    <mergeCell ref="ZB30:ZD30"/>
    <mergeCell ref="ZE30:ZG30"/>
    <mergeCell ref="ZH30:ZJ30"/>
    <mergeCell ref="ZL30:ZN30"/>
    <mergeCell ref="ZP30:ZR30"/>
    <mergeCell ref="ZT30:ZV30"/>
    <mergeCell ref="ZX30:ZY30"/>
    <mergeCell ref="ZZ32:AAB32"/>
    <mergeCell ref="AAC32:AAF32"/>
    <mergeCell ref="YB33:YC33"/>
    <mergeCell ref="YD33:YE33"/>
    <mergeCell ref="YF33:YG33"/>
    <mergeCell ref="YH33:YI33"/>
    <mergeCell ref="YJ33:YL33"/>
    <mergeCell ref="YM33:YO33"/>
    <mergeCell ref="YP33:YR33"/>
    <mergeCell ref="YS33:YU33"/>
    <mergeCell ref="YV33:YX33"/>
    <mergeCell ref="YY33:ZA33"/>
    <mergeCell ref="ZB33:ZD33"/>
    <mergeCell ref="ZE33:ZG33"/>
    <mergeCell ref="ZH33:ZJ33"/>
    <mergeCell ref="ZL33:ZN33"/>
    <mergeCell ref="ZP33:ZR33"/>
    <mergeCell ref="ZT33:ZV33"/>
    <mergeCell ref="ZX33:ZY33"/>
    <mergeCell ref="ZZ33:AAB33"/>
    <mergeCell ref="AAC33:AAF33"/>
    <mergeCell ref="YB32:YC32"/>
    <mergeCell ref="YD32:YE32"/>
    <mergeCell ref="YF32:YG32"/>
    <mergeCell ref="YH32:YI32"/>
    <mergeCell ref="YJ32:YL32"/>
    <mergeCell ref="YM32:YO32"/>
    <mergeCell ref="YP32:YR32"/>
    <mergeCell ref="YS32:YU32"/>
    <mergeCell ref="YV32:YX32"/>
    <mergeCell ref="YY32:ZA32"/>
    <mergeCell ref="ZB32:ZD32"/>
    <mergeCell ref="ZE32:ZG32"/>
    <mergeCell ref="ZH32:ZJ32"/>
    <mergeCell ref="ZL32:ZN32"/>
    <mergeCell ref="ZP32:ZR32"/>
    <mergeCell ref="ZT32:ZV32"/>
    <mergeCell ref="ZX32:ZY32"/>
    <mergeCell ref="ZZ34:AAB34"/>
    <mergeCell ref="AAC34:AAF34"/>
    <mergeCell ref="YB35:YC35"/>
    <mergeCell ref="YD35:YE35"/>
    <mergeCell ref="YF35:YG35"/>
    <mergeCell ref="YH35:YI35"/>
    <mergeCell ref="YJ35:YL35"/>
    <mergeCell ref="YM35:YO35"/>
    <mergeCell ref="YP35:YR35"/>
    <mergeCell ref="YS35:YU35"/>
    <mergeCell ref="YV35:YX35"/>
    <mergeCell ref="YY35:ZA35"/>
    <mergeCell ref="ZB35:ZD35"/>
    <mergeCell ref="ZE35:ZG35"/>
    <mergeCell ref="ZH35:ZJ35"/>
    <mergeCell ref="ZL35:ZN35"/>
    <mergeCell ref="ZP35:ZR35"/>
    <mergeCell ref="ZT35:ZV35"/>
    <mergeCell ref="ZX35:ZY35"/>
    <mergeCell ref="ZZ35:AAB35"/>
    <mergeCell ref="AAC35:AAF35"/>
    <mergeCell ref="YB34:YC34"/>
    <mergeCell ref="YD34:YE34"/>
    <mergeCell ref="YF34:YG34"/>
    <mergeCell ref="YH34:YI34"/>
    <mergeCell ref="YJ34:YL34"/>
    <mergeCell ref="YM34:YO34"/>
    <mergeCell ref="YP34:YR34"/>
    <mergeCell ref="YS34:YU34"/>
    <mergeCell ref="YV34:YX34"/>
    <mergeCell ref="YY34:ZA34"/>
    <mergeCell ref="ZB34:ZD34"/>
    <mergeCell ref="ZE34:ZG34"/>
    <mergeCell ref="ZH34:ZJ34"/>
    <mergeCell ref="ZL34:ZN34"/>
    <mergeCell ref="ZP34:ZR34"/>
    <mergeCell ref="ZT34:ZV34"/>
    <mergeCell ref="ZX34:ZY34"/>
    <mergeCell ref="ZZ36:AAB36"/>
    <mergeCell ref="AAC36:AAF36"/>
    <mergeCell ref="YB37:YC37"/>
    <mergeCell ref="YD37:YE37"/>
    <mergeCell ref="YF37:YG37"/>
    <mergeCell ref="YH37:YI37"/>
    <mergeCell ref="YJ37:YL37"/>
    <mergeCell ref="YM37:YO37"/>
    <mergeCell ref="YP37:YR37"/>
    <mergeCell ref="YS37:YU37"/>
    <mergeCell ref="YV37:YX37"/>
    <mergeCell ref="YY37:ZA37"/>
    <mergeCell ref="ZB37:ZD37"/>
    <mergeCell ref="ZE37:ZG37"/>
    <mergeCell ref="ZH37:ZJ37"/>
    <mergeCell ref="ZL37:ZN37"/>
    <mergeCell ref="ZP37:ZR37"/>
    <mergeCell ref="ZT37:ZV37"/>
    <mergeCell ref="ZX37:ZY37"/>
    <mergeCell ref="ZZ37:AAB37"/>
    <mergeCell ref="AAC37:AAF37"/>
    <mergeCell ref="YB36:YC36"/>
    <mergeCell ref="YD36:YE36"/>
    <mergeCell ref="YF36:YG36"/>
    <mergeCell ref="YH36:YI36"/>
    <mergeCell ref="YJ36:YL36"/>
    <mergeCell ref="YM36:YO36"/>
    <mergeCell ref="YP36:YR36"/>
    <mergeCell ref="YS36:YU36"/>
    <mergeCell ref="YV36:YX36"/>
    <mergeCell ref="YY36:ZA36"/>
    <mergeCell ref="ZB36:ZD36"/>
    <mergeCell ref="ZE36:ZG36"/>
    <mergeCell ref="ZH36:ZJ36"/>
    <mergeCell ref="ZL36:ZN36"/>
    <mergeCell ref="ZP36:ZR36"/>
    <mergeCell ref="ZT36:ZV36"/>
    <mergeCell ref="ZX36:ZY36"/>
    <mergeCell ref="ZZ38:AAB38"/>
    <mergeCell ref="AAC38:AAF38"/>
    <mergeCell ref="YB39:YC39"/>
    <mergeCell ref="YD39:YE39"/>
    <mergeCell ref="YF39:YG39"/>
    <mergeCell ref="YH39:YI39"/>
    <mergeCell ref="YJ39:YL39"/>
    <mergeCell ref="YM39:YO39"/>
    <mergeCell ref="YP39:YR39"/>
    <mergeCell ref="YS39:YU39"/>
    <mergeCell ref="YV39:YX39"/>
    <mergeCell ref="YY39:ZA39"/>
    <mergeCell ref="ZB39:ZD39"/>
    <mergeCell ref="ZE39:ZG39"/>
    <mergeCell ref="ZH39:ZJ39"/>
    <mergeCell ref="ZL39:ZN39"/>
    <mergeCell ref="ZP39:ZR39"/>
    <mergeCell ref="ZT39:ZV39"/>
    <mergeCell ref="ZX39:ZY39"/>
    <mergeCell ref="ZZ39:AAB39"/>
    <mergeCell ref="AAC39:AAF39"/>
    <mergeCell ref="YB38:YC38"/>
    <mergeCell ref="YD38:YE38"/>
    <mergeCell ref="YF38:YG38"/>
    <mergeCell ref="YH38:YI38"/>
    <mergeCell ref="YJ38:YL38"/>
    <mergeCell ref="YM38:YO38"/>
    <mergeCell ref="YP38:YR38"/>
    <mergeCell ref="YS38:YU38"/>
    <mergeCell ref="YV38:YX38"/>
    <mergeCell ref="YY38:ZA38"/>
    <mergeCell ref="ZB38:ZD38"/>
    <mergeCell ref="ZE38:ZG38"/>
    <mergeCell ref="ZH38:ZJ38"/>
    <mergeCell ref="ZL38:ZN38"/>
    <mergeCell ref="ZP38:ZR38"/>
    <mergeCell ref="ZT38:ZV38"/>
    <mergeCell ref="ZX38:ZY38"/>
    <mergeCell ref="YP42:YR42"/>
    <mergeCell ref="YS42:YU42"/>
    <mergeCell ref="YV42:YX42"/>
    <mergeCell ref="YY42:ZA42"/>
    <mergeCell ref="ZB42:ZD42"/>
    <mergeCell ref="ZE42:ZG42"/>
    <mergeCell ref="ZH42:ZJ42"/>
    <mergeCell ref="ZL42:ZN42"/>
    <mergeCell ref="ZP42:ZR42"/>
    <mergeCell ref="ZT42:ZV42"/>
    <mergeCell ref="ZX42:ZY42"/>
    <mergeCell ref="ZZ40:AAB40"/>
    <mergeCell ref="AAC40:AAF40"/>
    <mergeCell ref="YB41:YC41"/>
    <mergeCell ref="YD41:YE41"/>
    <mergeCell ref="YF41:YG41"/>
    <mergeCell ref="YH41:YI41"/>
    <mergeCell ref="YJ41:YL41"/>
    <mergeCell ref="YM41:YO41"/>
    <mergeCell ref="YP41:YR41"/>
    <mergeCell ref="YS41:YU41"/>
    <mergeCell ref="YV41:YX41"/>
    <mergeCell ref="YY41:ZA41"/>
    <mergeCell ref="ZB41:ZD41"/>
    <mergeCell ref="ZE41:ZG41"/>
    <mergeCell ref="ZH41:ZJ41"/>
    <mergeCell ref="ZL41:ZN41"/>
    <mergeCell ref="ZP41:ZR41"/>
    <mergeCell ref="ZT41:ZV41"/>
    <mergeCell ref="ZX41:ZY41"/>
    <mergeCell ref="ZZ41:AAB41"/>
    <mergeCell ref="AAC41:AAF41"/>
    <mergeCell ref="YB40:YC40"/>
    <mergeCell ref="YD40:YE40"/>
    <mergeCell ref="YF40:YG40"/>
    <mergeCell ref="YH40:YI40"/>
    <mergeCell ref="YJ40:YL40"/>
    <mergeCell ref="YM40:YO40"/>
    <mergeCell ref="YP40:YR40"/>
    <mergeCell ref="YS40:YU40"/>
    <mergeCell ref="YV40:YX40"/>
    <mergeCell ref="YY40:ZA40"/>
    <mergeCell ref="ZB40:ZD40"/>
    <mergeCell ref="ZE40:ZG40"/>
    <mergeCell ref="ZH40:ZJ40"/>
    <mergeCell ref="ZL40:ZN40"/>
    <mergeCell ref="ZP40:ZR40"/>
    <mergeCell ref="ZT40:ZV40"/>
    <mergeCell ref="ZX40:ZY40"/>
    <mergeCell ref="XZ47:YI47"/>
    <mergeCell ref="YJ47:ZG47"/>
    <mergeCell ref="ZH47:ZO47"/>
    <mergeCell ref="ZP47:ZW47"/>
    <mergeCell ref="ZX47:AAF47"/>
    <mergeCell ref="YB50:AAF50"/>
    <mergeCell ref="ABY3:ACA3"/>
    <mergeCell ref="ABC10:ABE12"/>
    <mergeCell ref="ABF10:ABH12"/>
    <mergeCell ref="ABI10:ABK12"/>
    <mergeCell ref="ABL10:ABN12"/>
    <mergeCell ref="ABO10:ABQ12"/>
    <mergeCell ref="ABR10:ABR13"/>
    <mergeCell ref="ABS10:ABU12"/>
    <mergeCell ref="ABV10:ABV13"/>
    <mergeCell ref="ABW10:ABY12"/>
    <mergeCell ref="ABZ10:ABZ13"/>
    <mergeCell ref="ACA10:ACC12"/>
    <mergeCell ref="AAI17:AAJ17"/>
    <mergeCell ref="AAK17:AAL17"/>
    <mergeCell ref="AAM17:AAN17"/>
    <mergeCell ref="AAO17:AAP17"/>
    <mergeCell ref="ZZ44:AAB44"/>
    <mergeCell ref="AAC44:AAF44"/>
    <mergeCell ref="YB45:YC45"/>
    <mergeCell ref="YD45:YE45"/>
    <mergeCell ref="YF45:YG45"/>
    <mergeCell ref="YH45:YI45"/>
    <mergeCell ref="YJ45:YL45"/>
    <mergeCell ref="YM45:YO45"/>
    <mergeCell ref="YP45:YR45"/>
    <mergeCell ref="YS45:YU45"/>
    <mergeCell ref="YV45:YX45"/>
    <mergeCell ref="YY45:ZA45"/>
    <mergeCell ref="ZB45:ZD45"/>
    <mergeCell ref="ZE45:ZG45"/>
    <mergeCell ref="ZH45:ZJ45"/>
    <mergeCell ref="ZL45:ZN45"/>
    <mergeCell ref="ZP45:ZR45"/>
    <mergeCell ref="ZT45:ZV45"/>
    <mergeCell ref="ZX45:ZY45"/>
    <mergeCell ref="ZZ45:AAB45"/>
    <mergeCell ref="AAC45:AAF45"/>
    <mergeCell ref="YB44:YC44"/>
    <mergeCell ref="YD44:YE44"/>
    <mergeCell ref="YF44:YG44"/>
    <mergeCell ref="YH44:YI44"/>
    <mergeCell ref="YJ44:YL44"/>
    <mergeCell ref="YM44:YO44"/>
    <mergeCell ref="YP44:YR44"/>
    <mergeCell ref="YS44:YU44"/>
    <mergeCell ref="YV44:YX44"/>
    <mergeCell ref="YY44:ZA44"/>
    <mergeCell ref="ZB44:ZD44"/>
    <mergeCell ref="ZE44:ZG44"/>
    <mergeCell ref="ZH44:ZJ44"/>
    <mergeCell ref="ZL44:ZN44"/>
    <mergeCell ref="ZP44:ZR44"/>
    <mergeCell ref="ZT44:ZV44"/>
    <mergeCell ref="ZX44:ZY44"/>
    <mergeCell ref="ZZ42:AAB42"/>
    <mergeCell ref="AAC42:AAF42"/>
    <mergeCell ref="YB43:YC43"/>
    <mergeCell ref="YD43:YE43"/>
    <mergeCell ref="ACB3:ACM3"/>
    <mergeCell ref="AAH4:AAJ5"/>
    <mergeCell ref="AAK4:ABT5"/>
    <mergeCell ref="ABV4:ACA5"/>
    <mergeCell ref="ACB4:ACE5"/>
    <mergeCell ref="ACG4:ACJ5"/>
    <mergeCell ref="ACK4:ACL5"/>
    <mergeCell ref="ACM4:ACM5"/>
    <mergeCell ref="AAG7:ACM7"/>
    <mergeCell ref="AAG8:AAG12"/>
    <mergeCell ref="AAH8:AAH12"/>
    <mergeCell ref="AAI8:AAJ12"/>
    <mergeCell ref="AAK8:AAL12"/>
    <mergeCell ref="AAM8:AAN12"/>
    <mergeCell ref="AAO8:AAP12"/>
    <mergeCell ref="AAQ8:ABB8"/>
    <mergeCell ref="ABC8:ABN8"/>
    <mergeCell ref="ABO8:ACD8"/>
    <mergeCell ref="ACE8:ACI8"/>
    <mergeCell ref="ACJ8:ACM12"/>
    <mergeCell ref="AAQ9:AAV9"/>
    <mergeCell ref="AAW9:ABB9"/>
    <mergeCell ref="ABC9:ABH9"/>
    <mergeCell ref="ABI9:ABN9"/>
    <mergeCell ref="ABO9:ABV9"/>
    <mergeCell ref="ABW9:ACD9"/>
    <mergeCell ref="ACE9:ACI9"/>
    <mergeCell ref="AAQ10:AAS12"/>
    <mergeCell ref="AAT10:AAV12"/>
    <mergeCell ref="AAW10:AAY12"/>
    <mergeCell ref="AAZ10:ABB12"/>
    <mergeCell ref="XZ46:YI46"/>
    <mergeCell ref="YJ46:YO46"/>
    <mergeCell ref="YP46:YU46"/>
    <mergeCell ref="YV46:ZA46"/>
    <mergeCell ref="ZB46:ZG46"/>
    <mergeCell ref="ZH46:ZO46"/>
    <mergeCell ref="ZP46:ZW46"/>
    <mergeCell ref="ZX46:ZY46"/>
    <mergeCell ref="ZZ46:AAB46"/>
    <mergeCell ref="AAC46:AAF46"/>
    <mergeCell ref="YF43:YG43"/>
    <mergeCell ref="YH43:YI43"/>
    <mergeCell ref="YJ43:YL43"/>
    <mergeCell ref="YM43:YO43"/>
    <mergeCell ref="YP43:YR43"/>
    <mergeCell ref="YS43:YU43"/>
    <mergeCell ref="YV43:YX43"/>
    <mergeCell ref="YY43:ZA43"/>
    <mergeCell ref="ZB43:ZD43"/>
    <mergeCell ref="ZE43:ZG43"/>
    <mergeCell ref="ZH43:ZJ43"/>
    <mergeCell ref="ZL43:ZN43"/>
    <mergeCell ref="ZP43:ZR43"/>
    <mergeCell ref="ZT43:ZV43"/>
    <mergeCell ref="ZX43:ZY43"/>
    <mergeCell ref="ZZ43:AAB43"/>
    <mergeCell ref="AAC43:AAF43"/>
    <mergeCell ref="YB42:YC42"/>
    <mergeCell ref="YD42:YE42"/>
    <mergeCell ref="YF42:YG42"/>
    <mergeCell ref="YH42:YI42"/>
    <mergeCell ref="YJ42:YL42"/>
    <mergeCell ref="YM42:YO42"/>
    <mergeCell ref="ACJ15:ACM15"/>
    <mergeCell ref="AAI16:AAJ16"/>
    <mergeCell ref="AAK16:AAL16"/>
    <mergeCell ref="AAM16:AAN16"/>
    <mergeCell ref="AAO16:AAP16"/>
    <mergeCell ref="AAQ16:AAS16"/>
    <mergeCell ref="AAT16:AAV16"/>
    <mergeCell ref="AAW16:AAY16"/>
    <mergeCell ref="AAZ16:ABB16"/>
    <mergeCell ref="ABC16:ABE16"/>
    <mergeCell ref="ABF16:ABH16"/>
    <mergeCell ref="ABI16:ABK16"/>
    <mergeCell ref="ABL16:ABN16"/>
    <mergeCell ref="ABO16:ABQ16"/>
    <mergeCell ref="ABS16:ABU16"/>
    <mergeCell ref="ABW16:ABY16"/>
    <mergeCell ref="ACA16:ACC16"/>
    <mergeCell ref="ACE16:ACF16"/>
    <mergeCell ref="ACG16:ACI16"/>
    <mergeCell ref="ACJ16:ACM16"/>
    <mergeCell ref="ACD10:ACD13"/>
    <mergeCell ref="ACE10:ACF12"/>
    <mergeCell ref="ACG10:ACI12"/>
    <mergeCell ref="AAI13:AAJ13"/>
    <mergeCell ref="AAK13:AAL13"/>
    <mergeCell ref="AAM13:AAN13"/>
    <mergeCell ref="AAO13:AAP13"/>
    <mergeCell ref="ABO13:ABQ13"/>
    <mergeCell ref="ABS13:ABU13"/>
    <mergeCell ref="ABW13:ABY13"/>
    <mergeCell ref="ACA13:ACC13"/>
    <mergeCell ref="ACE13:ACF13"/>
    <mergeCell ref="ACG13:ACI13"/>
    <mergeCell ref="ACJ13:ACM13"/>
    <mergeCell ref="AAI15:AAJ15"/>
    <mergeCell ref="AAK15:AAL15"/>
    <mergeCell ref="AAM15:AAN15"/>
    <mergeCell ref="AAO15:AAP15"/>
    <mergeCell ref="AAQ15:AAS15"/>
    <mergeCell ref="AAT15:AAV15"/>
    <mergeCell ref="AAW15:AAY15"/>
    <mergeCell ref="AAZ15:ABB15"/>
    <mergeCell ref="ABC15:ABE15"/>
    <mergeCell ref="ABF15:ABH15"/>
    <mergeCell ref="ABI15:ABK15"/>
    <mergeCell ref="ABL15:ABN15"/>
    <mergeCell ref="ABO15:ABQ15"/>
    <mergeCell ref="ABS15:ABU15"/>
    <mergeCell ref="ABW15:ABY15"/>
    <mergeCell ref="ACA15:ACC15"/>
    <mergeCell ref="ACE15:ACF15"/>
    <mergeCell ref="ACG15:ACI15"/>
    <mergeCell ref="ACG18:ACI18"/>
    <mergeCell ref="ACJ18:ACM18"/>
    <mergeCell ref="AAI19:AAJ19"/>
    <mergeCell ref="AAK19:AAL19"/>
    <mergeCell ref="AAM19:AAN19"/>
    <mergeCell ref="AAO19:AAP19"/>
    <mergeCell ref="AAQ19:AAS19"/>
    <mergeCell ref="AAT19:AAV19"/>
    <mergeCell ref="AAW19:AAY19"/>
    <mergeCell ref="AAZ19:ABB19"/>
    <mergeCell ref="ABC19:ABE19"/>
    <mergeCell ref="ABF19:ABH19"/>
    <mergeCell ref="ABI19:ABK19"/>
    <mergeCell ref="ABL19:ABN19"/>
    <mergeCell ref="ABO19:ABQ19"/>
    <mergeCell ref="ABS19:ABU19"/>
    <mergeCell ref="ABW19:ABY19"/>
    <mergeCell ref="ACA19:ACC19"/>
    <mergeCell ref="ACE19:ACF19"/>
    <mergeCell ref="ACG19:ACI19"/>
    <mergeCell ref="ACJ19:ACM19"/>
    <mergeCell ref="AAQ17:AAS17"/>
    <mergeCell ref="AAT17:AAV17"/>
    <mergeCell ref="AAW17:AAY17"/>
    <mergeCell ref="AAZ17:ABB17"/>
    <mergeCell ref="ABC17:ABE17"/>
    <mergeCell ref="ABF17:ABH17"/>
    <mergeCell ref="ABI17:ABK17"/>
    <mergeCell ref="ABL17:ABN17"/>
    <mergeCell ref="ABO17:ABQ17"/>
    <mergeCell ref="ABS17:ABU17"/>
    <mergeCell ref="ABW17:ABY17"/>
    <mergeCell ref="ACA17:ACC17"/>
    <mergeCell ref="ACE17:ACF17"/>
    <mergeCell ref="ACG17:ACI17"/>
    <mergeCell ref="ACJ17:ACM17"/>
    <mergeCell ref="AAI18:AAJ18"/>
    <mergeCell ref="AAK18:AAL18"/>
    <mergeCell ref="AAM18:AAN18"/>
    <mergeCell ref="AAO18:AAP18"/>
    <mergeCell ref="AAQ18:AAS18"/>
    <mergeCell ref="AAT18:AAV18"/>
    <mergeCell ref="AAW18:AAY18"/>
    <mergeCell ref="AAZ18:ABB18"/>
    <mergeCell ref="ABC18:ABE18"/>
    <mergeCell ref="ABF18:ABH18"/>
    <mergeCell ref="ABI18:ABK18"/>
    <mergeCell ref="ABL18:ABN18"/>
    <mergeCell ref="ABO18:ABQ18"/>
    <mergeCell ref="ABS18:ABU18"/>
    <mergeCell ref="ABW18:ABY18"/>
    <mergeCell ref="ACA18:ACC18"/>
    <mergeCell ref="ACE18:ACF18"/>
    <mergeCell ref="ACG20:ACI20"/>
    <mergeCell ref="ACJ20:ACM20"/>
    <mergeCell ref="AAI21:AAJ21"/>
    <mergeCell ref="AAK21:AAL21"/>
    <mergeCell ref="AAM21:AAN21"/>
    <mergeCell ref="AAO21:AAP21"/>
    <mergeCell ref="AAQ21:AAS21"/>
    <mergeCell ref="AAT21:AAV21"/>
    <mergeCell ref="AAW21:AAY21"/>
    <mergeCell ref="AAZ21:ABB21"/>
    <mergeCell ref="ABC21:ABE21"/>
    <mergeCell ref="ABF21:ABH21"/>
    <mergeCell ref="ABI21:ABK21"/>
    <mergeCell ref="ABL21:ABN21"/>
    <mergeCell ref="ABO21:ABQ21"/>
    <mergeCell ref="ABS21:ABU21"/>
    <mergeCell ref="ABW21:ABY21"/>
    <mergeCell ref="ACA21:ACC21"/>
    <mergeCell ref="ACE21:ACF21"/>
    <mergeCell ref="ACG21:ACI21"/>
    <mergeCell ref="ACJ21:ACM21"/>
    <mergeCell ref="AAI20:AAJ20"/>
    <mergeCell ref="AAK20:AAL20"/>
    <mergeCell ref="AAM20:AAN20"/>
    <mergeCell ref="AAO20:AAP20"/>
    <mergeCell ref="AAQ20:AAS20"/>
    <mergeCell ref="AAT20:AAV20"/>
    <mergeCell ref="AAW20:AAY20"/>
    <mergeCell ref="AAZ20:ABB20"/>
    <mergeCell ref="ABC20:ABE20"/>
    <mergeCell ref="ABF20:ABH20"/>
    <mergeCell ref="ABI20:ABK20"/>
    <mergeCell ref="ABL20:ABN20"/>
    <mergeCell ref="ABO20:ABQ20"/>
    <mergeCell ref="ABS20:ABU20"/>
    <mergeCell ref="ABW20:ABY20"/>
    <mergeCell ref="ACA20:ACC20"/>
    <mergeCell ref="ACE20:ACF20"/>
    <mergeCell ref="ACG22:ACI22"/>
    <mergeCell ref="ACJ22:ACM22"/>
    <mergeCell ref="AAI23:AAJ23"/>
    <mergeCell ref="AAK23:AAL23"/>
    <mergeCell ref="AAM23:AAN23"/>
    <mergeCell ref="AAO23:AAP23"/>
    <mergeCell ref="AAQ23:AAS23"/>
    <mergeCell ref="AAT23:AAV23"/>
    <mergeCell ref="AAW23:AAY23"/>
    <mergeCell ref="AAZ23:ABB23"/>
    <mergeCell ref="ABC23:ABE23"/>
    <mergeCell ref="ABF23:ABH23"/>
    <mergeCell ref="ABI23:ABK23"/>
    <mergeCell ref="ABL23:ABN23"/>
    <mergeCell ref="ABO23:ABQ23"/>
    <mergeCell ref="ABS23:ABU23"/>
    <mergeCell ref="ABW23:ABY23"/>
    <mergeCell ref="ACA23:ACC23"/>
    <mergeCell ref="ACE23:ACF23"/>
    <mergeCell ref="ACG23:ACI23"/>
    <mergeCell ref="ACJ23:ACM23"/>
    <mergeCell ref="AAI22:AAJ22"/>
    <mergeCell ref="AAK22:AAL22"/>
    <mergeCell ref="AAM22:AAN22"/>
    <mergeCell ref="AAO22:AAP22"/>
    <mergeCell ref="AAQ22:AAS22"/>
    <mergeCell ref="AAT22:AAV22"/>
    <mergeCell ref="AAW22:AAY22"/>
    <mergeCell ref="AAZ22:ABB22"/>
    <mergeCell ref="ABC22:ABE22"/>
    <mergeCell ref="ABF22:ABH22"/>
    <mergeCell ref="ABI22:ABK22"/>
    <mergeCell ref="ABL22:ABN22"/>
    <mergeCell ref="ABO22:ABQ22"/>
    <mergeCell ref="ABS22:ABU22"/>
    <mergeCell ref="ABW22:ABY22"/>
    <mergeCell ref="ACA22:ACC22"/>
    <mergeCell ref="ACE22:ACF22"/>
    <mergeCell ref="ACG24:ACI24"/>
    <mergeCell ref="ACJ24:ACM24"/>
    <mergeCell ref="AAI25:AAJ25"/>
    <mergeCell ref="AAK25:AAL25"/>
    <mergeCell ref="AAM25:AAN25"/>
    <mergeCell ref="AAO25:AAP25"/>
    <mergeCell ref="AAQ25:AAS25"/>
    <mergeCell ref="AAT25:AAV25"/>
    <mergeCell ref="AAW25:AAY25"/>
    <mergeCell ref="AAZ25:ABB25"/>
    <mergeCell ref="ABC25:ABE25"/>
    <mergeCell ref="ABF25:ABH25"/>
    <mergeCell ref="ABI25:ABK25"/>
    <mergeCell ref="ABL25:ABN25"/>
    <mergeCell ref="ABO25:ABQ25"/>
    <mergeCell ref="ABS25:ABU25"/>
    <mergeCell ref="ABW25:ABY25"/>
    <mergeCell ref="ACA25:ACC25"/>
    <mergeCell ref="ACE25:ACF25"/>
    <mergeCell ref="ACG25:ACI25"/>
    <mergeCell ref="ACJ25:ACM25"/>
    <mergeCell ref="AAI24:AAJ24"/>
    <mergeCell ref="AAK24:AAL24"/>
    <mergeCell ref="AAM24:AAN24"/>
    <mergeCell ref="AAO24:AAP24"/>
    <mergeCell ref="AAQ24:AAS24"/>
    <mergeCell ref="AAT24:AAV24"/>
    <mergeCell ref="AAW24:AAY24"/>
    <mergeCell ref="AAZ24:ABB24"/>
    <mergeCell ref="ABC24:ABE24"/>
    <mergeCell ref="ABF24:ABH24"/>
    <mergeCell ref="ABI24:ABK24"/>
    <mergeCell ref="ABL24:ABN24"/>
    <mergeCell ref="ABO24:ABQ24"/>
    <mergeCell ref="ABS24:ABU24"/>
    <mergeCell ref="ABW24:ABY24"/>
    <mergeCell ref="ACA24:ACC24"/>
    <mergeCell ref="ACE24:ACF24"/>
    <mergeCell ref="ACG26:ACI26"/>
    <mergeCell ref="ACJ26:ACM26"/>
    <mergeCell ref="AAI27:AAJ27"/>
    <mergeCell ref="AAK27:AAL27"/>
    <mergeCell ref="AAM27:AAN27"/>
    <mergeCell ref="AAO27:AAP27"/>
    <mergeCell ref="AAQ27:AAS27"/>
    <mergeCell ref="AAT27:AAV27"/>
    <mergeCell ref="AAW27:AAY27"/>
    <mergeCell ref="AAZ27:ABB27"/>
    <mergeCell ref="ABC27:ABE27"/>
    <mergeCell ref="ABF27:ABH27"/>
    <mergeCell ref="ABI27:ABK27"/>
    <mergeCell ref="ABL27:ABN27"/>
    <mergeCell ref="ABO27:ABQ27"/>
    <mergeCell ref="ABS27:ABU27"/>
    <mergeCell ref="ABW27:ABY27"/>
    <mergeCell ref="ACA27:ACC27"/>
    <mergeCell ref="ACE27:ACF27"/>
    <mergeCell ref="ACG27:ACI27"/>
    <mergeCell ref="ACJ27:ACM27"/>
    <mergeCell ref="AAI26:AAJ26"/>
    <mergeCell ref="AAK26:AAL26"/>
    <mergeCell ref="AAM26:AAN26"/>
    <mergeCell ref="AAO26:AAP26"/>
    <mergeCell ref="AAQ26:AAS26"/>
    <mergeCell ref="AAT26:AAV26"/>
    <mergeCell ref="AAW26:AAY26"/>
    <mergeCell ref="AAZ26:ABB26"/>
    <mergeCell ref="ABC26:ABE26"/>
    <mergeCell ref="ABF26:ABH26"/>
    <mergeCell ref="ABI26:ABK26"/>
    <mergeCell ref="ABL26:ABN26"/>
    <mergeCell ref="ABO26:ABQ26"/>
    <mergeCell ref="ABS26:ABU26"/>
    <mergeCell ref="ABW26:ABY26"/>
    <mergeCell ref="ACA26:ACC26"/>
    <mergeCell ref="ACE26:ACF26"/>
    <mergeCell ref="ACG28:ACI28"/>
    <mergeCell ref="ACJ28:ACM28"/>
    <mergeCell ref="AAI29:AAJ29"/>
    <mergeCell ref="AAK29:AAL29"/>
    <mergeCell ref="AAM29:AAN29"/>
    <mergeCell ref="AAO29:AAP29"/>
    <mergeCell ref="AAQ29:AAS29"/>
    <mergeCell ref="AAT29:AAV29"/>
    <mergeCell ref="AAW29:AAY29"/>
    <mergeCell ref="AAZ29:ABB29"/>
    <mergeCell ref="ABC29:ABE29"/>
    <mergeCell ref="ABF29:ABH29"/>
    <mergeCell ref="ABI29:ABK29"/>
    <mergeCell ref="ABL29:ABN29"/>
    <mergeCell ref="ABO29:ABQ29"/>
    <mergeCell ref="ABS29:ABU29"/>
    <mergeCell ref="ABW29:ABY29"/>
    <mergeCell ref="ACA29:ACC29"/>
    <mergeCell ref="ACE29:ACF29"/>
    <mergeCell ref="ACG29:ACI29"/>
    <mergeCell ref="ACJ29:ACM29"/>
    <mergeCell ref="AAI28:AAJ28"/>
    <mergeCell ref="AAK28:AAL28"/>
    <mergeCell ref="AAM28:AAN28"/>
    <mergeCell ref="AAO28:AAP28"/>
    <mergeCell ref="AAQ28:AAS28"/>
    <mergeCell ref="AAT28:AAV28"/>
    <mergeCell ref="AAW28:AAY28"/>
    <mergeCell ref="AAZ28:ABB28"/>
    <mergeCell ref="ABC28:ABE28"/>
    <mergeCell ref="ABF28:ABH28"/>
    <mergeCell ref="ABI28:ABK28"/>
    <mergeCell ref="ABL28:ABN28"/>
    <mergeCell ref="ABO28:ABQ28"/>
    <mergeCell ref="ABS28:ABU28"/>
    <mergeCell ref="ABW28:ABY28"/>
    <mergeCell ref="ACA28:ACC28"/>
    <mergeCell ref="ACE28:ACF28"/>
    <mergeCell ref="ACG30:ACI30"/>
    <mergeCell ref="ACJ30:ACM30"/>
    <mergeCell ref="AAI31:AAJ31"/>
    <mergeCell ref="AAK31:AAL31"/>
    <mergeCell ref="AAM31:AAN31"/>
    <mergeCell ref="AAO31:AAP31"/>
    <mergeCell ref="AAQ31:AAS31"/>
    <mergeCell ref="AAT31:AAV31"/>
    <mergeCell ref="AAW31:AAY31"/>
    <mergeCell ref="AAZ31:ABB31"/>
    <mergeCell ref="ABC31:ABE31"/>
    <mergeCell ref="ABF31:ABH31"/>
    <mergeCell ref="ABI31:ABK31"/>
    <mergeCell ref="ABL31:ABN31"/>
    <mergeCell ref="ABO31:ABQ31"/>
    <mergeCell ref="ABS31:ABU31"/>
    <mergeCell ref="ABW31:ABY31"/>
    <mergeCell ref="ACA31:ACC31"/>
    <mergeCell ref="ACE31:ACF31"/>
    <mergeCell ref="ACG31:ACI31"/>
    <mergeCell ref="ACJ31:ACM31"/>
    <mergeCell ref="AAI30:AAJ30"/>
    <mergeCell ref="AAK30:AAL30"/>
    <mergeCell ref="AAM30:AAN30"/>
    <mergeCell ref="AAO30:AAP30"/>
    <mergeCell ref="AAQ30:AAS30"/>
    <mergeCell ref="AAT30:AAV30"/>
    <mergeCell ref="AAW30:AAY30"/>
    <mergeCell ref="AAZ30:ABB30"/>
    <mergeCell ref="ABC30:ABE30"/>
    <mergeCell ref="ABF30:ABH30"/>
    <mergeCell ref="ABI30:ABK30"/>
    <mergeCell ref="ABL30:ABN30"/>
    <mergeCell ref="ABO30:ABQ30"/>
    <mergeCell ref="ABS30:ABU30"/>
    <mergeCell ref="ABW30:ABY30"/>
    <mergeCell ref="ACA30:ACC30"/>
    <mergeCell ref="ACE30:ACF30"/>
    <mergeCell ref="ACG32:ACI32"/>
    <mergeCell ref="ACJ32:ACM32"/>
    <mergeCell ref="AAI33:AAJ33"/>
    <mergeCell ref="AAK33:AAL33"/>
    <mergeCell ref="AAM33:AAN33"/>
    <mergeCell ref="AAO33:AAP33"/>
    <mergeCell ref="AAQ33:AAS33"/>
    <mergeCell ref="AAT33:AAV33"/>
    <mergeCell ref="AAW33:AAY33"/>
    <mergeCell ref="AAZ33:ABB33"/>
    <mergeCell ref="ABC33:ABE33"/>
    <mergeCell ref="ABF33:ABH33"/>
    <mergeCell ref="ABI33:ABK33"/>
    <mergeCell ref="ABL33:ABN33"/>
    <mergeCell ref="ABO33:ABQ33"/>
    <mergeCell ref="ABS33:ABU33"/>
    <mergeCell ref="ABW33:ABY33"/>
    <mergeCell ref="ACA33:ACC33"/>
    <mergeCell ref="ACE33:ACF33"/>
    <mergeCell ref="ACG33:ACI33"/>
    <mergeCell ref="ACJ33:ACM33"/>
    <mergeCell ref="AAI32:AAJ32"/>
    <mergeCell ref="AAK32:AAL32"/>
    <mergeCell ref="AAM32:AAN32"/>
    <mergeCell ref="AAO32:AAP32"/>
    <mergeCell ref="AAQ32:AAS32"/>
    <mergeCell ref="AAT32:AAV32"/>
    <mergeCell ref="AAW32:AAY32"/>
    <mergeCell ref="AAZ32:ABB32"/>
    <mergeCell ref="ABC32:ABE32"/>
    <mergeCell ref="ABF32:ABH32"/>
    <mergeCell ref="ABI32:ABK32"/>
    <mergeCell ref="ABL32:ABN32"/>
    <mergeCell ref="ABO32:ABQ32"/>
    <mergeCell ref="ABS32:ABU32"/>
    <mergeCell ref="ABW32:ABY32"/>
    <mergeCell ref="ACA32:ACC32"/>
    <mergeCell ref="ACE32:ACF32"/>
    <mergeCell ref="ACG34:ACI34"/>
    <mergeCell ref="ACJ34:ACM34"/>
    <mergeCell ref="AAI35:AAJ35"/>
    <mergeCell ref="AAK35:AAL35"/>
    <mergeCell ref="AAM35:AAN35"/>
    <mergeCell ref="AAO35:AAP35"/>
    <mergeCell ref="AAQ35:AAS35"/>
    <mergeCell ref="AAT35:AAV35"/>
    <mergeCell ref="AAW35:AAY35"/>
    <mergeCell ref="AAZ35:ABB35"/>
    <mergeCell ref="ABC35:ABE35"/>
    <mergeCell ref="ABF35:ABH35"/>
    <mergeCell ref="ABI35:ABK35"/>
    <mergeCell ref="ABL35:ABN35"/>
    <mergeCell ref="ABO35:ABQ35"/>
    <mergeCell ref="ABS35:ABU35"/>
    <mergeCell ref="ABW35:ABY35"/>
    <mergeCell ref="ACA35:ACC35"/>
    <mergeCell ref="ACE35:ACF35"/>
    <mergeCell ref="ACG35:ACI35"/>
    <mergeCell ref="ACJ35:ACM35"/>
    <mergeCell ref="AAI34:AAJ34"/>
    <mergeCell ref="AAK34:AAL34"/>
    <mergeCell ref="AAM34:AAN34"/>
    <mergeCell ref="AAO34:AAP34"/>
    <mergeCell ref="AAQ34:AAS34"/>
    <mergeCell ref="AAT34:AAV34"/>
    <mergeCell ref="AAW34:AAY34"/>
    <mergeCell ref="AAZ34:ABB34"/>
    <mergeCell ref="ABC34:ABE34"/>
    <mergeCell ref="ABF34:ABH34"/>
    <mergeCell ref="ABI34:ABK34"/>
    <mergeCell ref="ABL34:ABN34"/>
    <mergeCell ref="ABO34:ABQ34"/>
    <mergeCell ref="ABS34:ABU34"/>
    <mergeCell ref="ABW34:ABY34"/>
    <mergeCell ref="ACA34:ACC34"/>
    <mergeCell ref="ACE34:ACF34"/>
    <mergeCell ref="ACG36:ACI36"/>
    <mergeCell ref="ACJ36:ACM36"/>
    <mergeCell ref="AAI37:AAJ37"/>
    <mergeCell ref="AAK37:AAL37"/>
    <mergeCell ref="AAM37:AAN37"/>
    <mergeCell ref="AAO37:AAP37"/>
    <mergeCell ref="AAQ37:AAS37"/>
    <mergeCell ref="AAT37:AAV37"/>
    <mergeCell ref="AAW37:AAY37"/>
    <mergeCell ref="AAZ37:ABB37"/>
    <mergeCell ref="ABC37:ABE37"/>
    <mergeCell ref="ABF37:ABH37"/>
    <mergeCell ref="ABI37:ABK37"/>
    <mergeCell ref="ABL37:ABN37"/>
    <mergeCell ref="ABO37:ABQ37"/>
    <mergeCell ref="ABS37:ABU37"/>
    <mergeCell ref="ABW37:ABY37"/>
    <mergeCell ref="ACA37:ACC37"/>
    <mergeCell ref="ACE37:ACF37"/>
    <mergeCell ref="ACG37:ACI37"/>
    <mergeCell ref="ACJ37:ACM37"/>
    <mergeCell ref="AAI36:AAJ36"/>
    <mergeCell ref="AAK36:AAL36"/>
    <mergeCell ref="AAM36:AAN36"/>
    <mergeCell ref="AAO36:AAP36"/>
    <mergeCell ref="AAQ36:AAS36"/>
    <mergeCell ref="AAT36:AAV36"/>
    <mergeCell ref="AAW36:AAY36"/>
    <mergeCell ref="AAZ36:ABB36"/>
    <mergeCell ref="ABC36:ABE36"/>
    <mergeCell ref="ABF36:ABH36"/>
    <mergeCell ref="ABI36:ABK36"/>
    <mergeCell ref="ABL36:ABN36"/>
    <mergeCell ref="ABO36:ABQ36"/>
    <mergeCell ref="ABS36:ABU36"/>
    <mergeCell ref="ABW36:ABY36"/>
    <mergeCell ref="ACA36:ACC36"/>
    <mergeCell ref="ACE36:ACF36"/>
    <mergeCell ref="ACG38:ACI38"/>
    <mergeCell ref="ACJ38:ACM38"/>
    <mergeCell ref="AAI39:AAJ39"/>
    <mergeCell ref="AAK39:AAL39"/>
    <mergeCell ref="AAM39:AAN39"/>
    <mergeCell ref="AAO39:AAP39"/>
    <mergeCell ref="AAQ39:AAS39"/>
    <mergeCell ref="AAT39:AAV39"/>
    <mergeCell ref="AAW39:AAY39"/>
    <mergeCell ref="AAZ39:ABB39"/>
    <mergeCell ref="ABC39:ABE39"/>
    <mergeCell ref="ABF39:ABH39"/>
    <mergeCell ref="ABI39:ABK39"/>
    <mergeCell ref="ABL39:ABN39"/>
    <mergeCell ref="ABO39:ABQ39"/>
    <mergeCell ref="ABS39:ABU39"/>
    <mergeCell ref="ABW39:ABY39"/>
    <mergeCell ref="ACA39:ACC39"/>
    <mergeCell ref="ACE39:ACF39"/>
    <mergeCell ref="ACG39:ACI39"/>
    <mergeCell ref="ACJ39:ACM39"/>
    <mergeCell ref="AAI38:AAJ38"/>
    <mergeCell ref="AAK38:AAL38"/>
    <mergeCell ref="AAM38:AAN38"/>
    <mergeCell ref="AAO38:AAP38"/>
    <mergeCell ref="AAQ38:AAS38"/>
    <mergeCell ref="AAT38:AAV38"/>
    <mergeCell ref="AAW38:AAY38"/>
    <mergeCell ref="AAZ38:ABB38"/>
    <mergeCell ref="ABC38:ABE38"/>
    <mergeCell ref="ABF38:ABH38"/>
    <mergeCell ref="ABI38:ABK38"/>
    <mergeCell ref="ABL38:ABN38"/>
    <mergeCell ref="ABO38:ABQ38"/>
    <mergeCell ref="ABS38:ABU38"/>
    <mergeCell ref="ABW38:ABY38"/>
    <mergeCell ref="ACA38:ACC38"/>
    <mergeCell ref="ACE38:ACF38"/>
    <mergeCell ref="AAW42:AAY42"/>
    <mergeCell ref="AAZ42:ABB42"/>
    <mergeCell ref="ABC42:ABE42"/>
    <mergeCell ref="ABF42:ABH42"/>
    <mergeCell ref="ABI42:ABK42"/>
    <mergeCell ref="ABL42:ABN42"/>
    <mergeCell ref="ABO42:ABQ42"/>
    <mergeCell ref="ABS42:ABU42"/>
    <mergeCell ref="ABW42:ABY42"/>
    <mergeCell ref="ACA42:ACC42"/>
    <mergeCell ref="ACE42:ACF42"/>
    <mergeCell ref="ACG40:ACI40"/>
    <mergeCell ref="ACJ40:ACM40"/>
    <mergeCell ref="AAI41:AAJ41"/>
    <mergeCell ref="AAK41:AAL41"/>
    <mergeCell ref="AAM41:AAN41"/>
    <mergeCell ref="AAO41:AAP41"/>
    <mergeCell ref="AAQ41:AAS41"/>
    <mergeCell ref="AAT41:AAV41"/>
    <mergeCell ref="AAW41:AAY41"/>
    <mergeCell ref="AAZ41:ABB41"/>
    <mergeCell ref="ABC41:ABE41"/>
    <mergeCell ref="ABF41:ABH41"/>
    <mergeCell ref="ABI41:ABK41"/>
    <mergeCell ref="ABL41:ABN41"/>
    <mergeCell ref="ABO41:ABQ41"/>
    <mergeCell ref="ABS41:ABU41"/>
    <mergeCell ref="ABW41:ABY41"/>
    <mergeCell ref="ACA41:ACC41"/>
    <mergeCell ref="ACE41:ACF41"/>
    <mergeCell ref="ACG41:ACI41"/>
    <mergeCell ref="ACJ41:ACM41"/>
    <mergeCell ref="AAI40:AAJ40"/>
    <mergeCell ref="AAK40:AAL40"/>
    <mergeCell ref="AAM40:AAN40"/>
    <mergeCell ref="AAO40:AAP40"/>
    <mergeCell ref="AAQ40:AAS40"/>
    <mergeCell ref="AAT40:AAV40"/>
    <mergeCell ref="AAW40:AAY40"/>
    <mergeCell ref="AAZ40:ABB40"/>
    <mergeCell ref="ABC40:ABE40"/>
    <mergeCell ref="ABF40:ABH40"/>
    <mergeCell ref="ABI40:ABK40"/>
    <mergeCell ref="ABL40:ABN40"/>
    <mergeCell ref="ABO40:ABQ40"/>
    <mergeCell ref="ABS40:ABU40"/>
    <mergeCell ref="ABW40:ABY40"/>
    <mergeCell ref="ACA40:ACC40"/>
    <mergeCell ref="ACE40:ACF40"/>
    <mergeCell ref="AAG47:AAP47"/>
    <mergeCell ref="AAQ47:ABN47"/>
    <mergeCell ref="ABO47:ABV47"/>
    <mergeCell ref="ABW47:ACD47"/>
    <mergeCell ref="ACE47:ACM47"/>
    <mergeCell ref="AAI50:ACM50"/>
    <mergeCell ref="AEF3:AEH3"/>
    <mergeCell ref="ADJ10:ADL12"/>
    <mergeCell ref="ADM10:ADO12"/>
    <mergeCell ref="ADP10:ADR12"/>
    <mergeCell ref="ADS10:ADU12"/>
    <mergeCell ref="ADV10:ADX12"/>
    <mergeCell ref="ADY10:ADY13"/>
    <mergeCell ref="ADZ10:AEB12"/>
    <mergeCell ref="AEC10:AEC13"/>
    <mergeCell ref="AED10:AEF12"/>
    <mergeCell ref="AEG10:AEG13"/>
    <mergeCell ref="AEH10:AEJ12"/>
    <mergeCell ref="ACP17:ACQ17"/>
    <mergeCell ref="ACR17:ACS17"/>
    <mergeCell ref="ACT17:ACU17"/>
    <mergeCell ref="ACV17:ACW17"/>
    <mergeCell ref="ACG44:ACI44"/>
    <mergeCell ref="ACJ44:ACM44"/>
    <mergeCell ref="AAI45:AAJ45"/>
    <mergeCell ref="AAK45:AAL45"/>
    <mergeCell ref="AAM45:AAN45"/>
    <mergeCell ref="AAO45:AAP45"/>
    <mergeCell ref="AAQ45:AAS45"/>
    <mergeCell ref="AAT45:AAV45"/>
    <mergeCell ref="AAW45:AAY45"/>
    <mergeCell ref="AAZ45:ABB45"/>
    <mergeCell ref="ABC45:ABE45"/>
    <mergeCell ref="ABF45:ABH45"/>
    <mergeCell ref="ABI45:ABK45"/>
    <mergeCell ref="ABL45:ABN45"/>
    <mergeCell ref="ABO45:ABQ45"/>
    <mergeCell ref="ABS45:ABU45"/>
    <mergeCell ref="ABW45:ABY45"/>
    <mergeCell ref="ACA45:ACC45"/>
    <mergeCell ref="ACE45:ACF45"/>
    <mergeCell ref="ACG45:ACI45"/>
    <mergeCell ref="ACJ45:ACM45"/>
    <mergeCell ref="AAI44:AAJ44"/>
    <mergeCell ref="AAK44:AAL44"/>
    <mergeCell ref="AAM44:AAN44"/>
    <mergeCell ref="AAO44:AAP44"/>
    <mergeCell ref="AAQ44:AAS44"/>
    <mergeCell ref="AAT44:AAV44"/>
    <mergeCell ref="AAW44:AAY44"/>
    <mergeCell ref="AAZ44:ABB44"/>
    <mergeCell ref="ABC44:ABE44"/>
    <mergeCell ref="ABF44:ABH44"/>
    <mergeCell ref="ABI44:ABK44"/>
    <mergeCell ref="ABL44:ABN44"/>
    <mergeCell ref="ABO44:ABQ44"/>
    <mergeCell ref="ABS44:ABU44"/>
    <mergeCell ref="ABW44:ABY44"/>
    <mergeCell ref="ACA44:ACC44"/>
    <mergeCell ref="ACE44:ACF44"/>
    <mergeCell ref="ACG42:ACI42"/>
    <mergeCell ref="ACJ42:ACM42"/>
    <mergeCell ref="AAI43:AAJ43"/>
    <mergeCell ref="AAK43:AAL43"/>
    <mergeCell ref="AEI3:AET3"/>
    <mergeCell ref="ACO4:ACQ5"/>
    <mergeCell ref="ACR4:AEA5"/>
    <mergeCell ref="AEC4:AEH5"/>
    <mergeCell ref="AEI4:AEL5"/>
    <mergeCell ref="AEN4:AEQ5"/>
    <mergeCell ref="AER4:AES5"/>
    <mergeCell ref="AET4:AET5"/>
    <mergeCell ref="ACN7:AET7"/>
    <mergeCell ref="ACN8:ACN12"/>
    <mergeCell ref="ACO8:ACO12"/>
    <mergeCell ref="ACP8:ACQ12"/>
    <mergeCell ref="ACR8:ACS12"/>
    <mergeCell ref="ACT8:ACU12"/>
    <mergeCell ref="ACV8:ACW12"/>
    <mergeCell ref="ACX8:ADI8"/>
    <mergeCell ref="ADJ8:ADU8"/>
    <mergeCell ref="ADV8:AEK8"/>
    <mergeCell ref="AEL8:AEP8"/>
    <mergeCell ref="AEQ8:AET12"/>
    <mergeCell ref="ACX9:ADC9"/>
    <mergeCell ref="ADD9:ADI9"/>
    <mergeCell ref="ADJ9:ADO9"/>
    <mergeCell ref="ADP9:ADU9"/>
    <mergeCell ref="ADV9:AEC9"/>
    <mergeCell ref="AED9:AEK9"/>
    <mergeCell ref="AEL9:AEP9"/>
    <mergeCell ref="ACX10:ACZ12"/>
    <mergeCell ref="ADA10:ADC12"/>
    <mergeCell ref="ADD10:ADF12"/>
    <mergeCell ref="ADG10:ADI12"/>
    <mergeCell ref="AAG46:AAP46"/>
    <mergeCell ref="AAQ46:AAV46"/>
    <mergeCell ref="AAW46:ABB46"/>
    <mergeCell ref="ABC46:ABH46"/>
    <mergeCell ref="ABI46:ABN46"/>
    <mergeCell ref="ABO46:ABV46"/>
    <mergeCell ref="ABW46:ACD46"/>
    <mergeCell ref="ACE46:ACF46"/>
    <mergeCell ref="ACG46:ACI46"/>
    <mergeCell ref="ACJ46:ACM46"/>
    <mergeCell ref="AAM43:AAN43"/>
    <mergeCell ref="AAO43:AAP43"/>
    <mergeCell ref="AAQ43:AAS43"/>
    <mergeCell ref="AAT43:AAV43"/>
    <mergeCell ref="AAW43:AAY43"/>
    <mergeCell ref="AAZ43:ABB43"/>
    <mergeCell ref="ABC43:ABE43"/>
    <mergeCell ref="ABF43:ABH43"/>
    <mergeCell ref="ABI43:ABK43"/>
    <mergeCell ref="ABL43:ABN43"/>
    <mergeCell ref="ABO43:ABQ43"/>
    <mergeCell ref="ABS43:ABU43"/>
    <mergeCell ref="ABW43:ABY43"/>
    <mergeCell ref="ACA43:ACC43"/>
    <mergeCell ref="ACE43:ACF43"/>
    <mergeCell ref="ACG43:ACI43"/>
    <mergeCell ref="ACJ43:ACM43"/>
    <mergeCell ref="AAI42:AAJ42"/>
    <mergeCell ref="AAK42:AAL42"/>
    <mergeCell ref="AAM42:AAN42"/>
    <mergeCell ref="AAO42:AAP42"/>
    <mergeCell ref="AAQ42:AAS42"/>
    <mergeCell ref="AAT42:AAV42"/>
    <mergeCell ref="AEQ15:AET15"/>
    <mergeCell ref="ACP16:ACQ16"/>
    <mergeCell ref="ACR16:ACS16"/>
    <mergeCell ref="ACT16:ACU16"/>
    <mergeCell ref="ACV16:ACW16"/>
    <mergeCell ref="ACX16:ACZ16"/>
    <mergeCell ref="ADA16:ADC16"/>
    <mergeCell ref="ADD16:ADF16"/>
    <mergeCell ref="ADG16:ADI16"/>
    <mergeCell ref="ADJ16:ADL16"/>
    <mergeCell ref="ADM16:ADO16"/>
    <mergeCell ref="ADP16:ADR16"/>
    <mergeCell ref="ADS16:ADU16"/>
    <mergeCell ref="ADV16:ADX16"/>
    <mergeCell ref="ADZ16:AEB16"/>
    <mergeCell ref="AED16:AEF16"/>
    <mergeCell ref="AEH16:AEJ16"/>
    <mergeCell ref="AEL16:AEM16"/>
    <mergeCell ref="AEN16:AEP16"/>
    <mergeCell ref="AEQ16:AET16"/>
    <mergeCell ref="AEK10:AEK13"/>
    <mergeCell ref="AEL10:AEM12"/>
    <mergeCell ref="AEN10:AEP12"/>
    <mergeCell ref="ACP13:ACQ13"/>
    <mergeCell ref="ACR13:ACS13"/>
    <mergeCell ref="ACT13:ACU13"/>
    <mergeCell ref="ACV13:ACW13"/>
    <mergeCell ref="ADV13:ADX13"/>
    <mergeCell ref="ADZ13:AEB13"/>
    <mergeCell ref="AED13:AEF13"/>
    <mergeCell ref="AEH13:AEJ13"/>
    <mergeCell ref="AEL13:AEM13"/>
    <mergeCell ref="AEN13:AEP13"/>
    <mergeCell ref="AEQ13:AET13"/>
    <mergeCell ref="ACP15:ACQ15"/>
    <mergeCell ref="ACR15:ACS15"/>
    <mergeCell ref="ACT15:ACU15"/>
    <mergeCell ref="ACV15:ACW15"/>
    <mergeCell ref="ACX15:ACZ15"/>
    <mergeCell ref="ADA15:ADC15"/>
    <mergeCell ref="ADD15:ADF15"/>
    <mergeCell ref="ADG15:ADI15"/>
    <mergeCell ref="ADJ15:ADL15"/>
    <mergeCell ref="ADM15:ADO15"/>
    <mergeCell ref="ADP15:ADR15"/>
    <mergeCell ref="ADS15:ADU15"/>
    <mergeCell ref="ADV15:ADX15"/>
    <mergeCell ref="ADZ15:AEB15"/>
    <mergeCell ref="AED15:AEF15"/>
    <mergeCell ref="AEH15:AEJ15"/>
    <mergeCell ref="AEL15:AEM15"/>
    <mergeCell ref="AEN15:AEP15"/>
    <mergeCell ref="AEN18:AEP18"/>
    <mergeCell ref="AEQ18:AET18"/>
    <mergeCell ref="ACP19:ACQ19"/>
    <mergeCell ref="ACR19:ACS19"/>
    <mergeCell ref="ACT19:ACU19"/>
    <mergeCell ref="ACV19:ACW19"/>
    <mergeCell ref="ACX19:ACZ19"/>
    <mergeCell ref="ADA19:ADC19"/>
    <mergeCell ref="ADD19:ADF19"/>
    <mergeCell ref="ADG19:ADI19"/>
    <mergeCell ref="ADJ19:ADL19"/>
    <mergeCell ref="ADM19:ADO19"/>
    <mergeCell ref="ADP19:ADR19"/>
    <mergeCell ref="ADS19:ADU19"/>
    <mergeCell ref="ADV19:ADX19"/>
    <mergeCell ref="ADZ19:AEB19"/>
    <mergeCell ref="AED19:AEF19"/>
    <mergeCell ref="AEH19:AEJ19"/>
    <mergeCell ref="AEL19:AEM19"/>
    <mergeCell ref="AEN19:AEP19"/>
    <mergeCell ref="AEQ19:AET19"/>
    <mergeCell ref="ACX17:ACZ17"/>
    <mergeCell ref="ADA17:ADC17"/>
    <mergeCell ref="ADD17:ADF17"/>
    <mergeCell ref="ADG17:ADI17"/>
    <mergeCell ref="ADJ17:ADL17"/>
    <mergeCell ref="ADM17:ADO17"/>
    <mergeCell ref="ADP17:ADR17"/>
    <mergeCell ref="ADS17:ADU17"/>
    <mergeCell ref="ADV17:ADX17"/>
    <mergeCell ref="ADZ17:AEB17"/>
    <mergeCell ref="AED17:AEF17"/>
    <mergeCell ref="AEH17:AEJ17"/>
    <mergeCell ref="AEL17:AEM17"/>
    <mergeCell ref="AEN17:AEP17"/>
    <mergeCell ref="AEQ17:AET17"/>
    <mergeCell ref="ACP18:ACQ18"/>
    <mergeCell ref="ACR18:ACS18"/>
    <mergeCell ref="ACT18:ACU18"/>
    <mergeCell ref="ACV18:ACW18"/>
    <mergeCell ref="ACX18:ACZ18"/>
    <mergeCell ref="ADA18:ADC18"/>
    <mergeCell ref="ADD18:ADF18"/>
    <mergeCell ref="ADG18:ADI18"/>
    <mergeCell ref="ADJ18:ADL18"/>
    <mergeCell ref="ADM18:ADO18"/>
    <mergeCell ref="ADP18:ADR18"/>
    <mergeCell ref="ADS18:ADU18"/>
    <mergeCell ref="ADV18:ADX18"/>
    <mergeCell ref="ADZ18:AEB18"/>
    <mergeCell ref="AED18:AEF18"/>
    <mergeCell ref="AEH18:AEJ18"/>
    <mergeCell ref="AEL18:AEM18"/>
    <mergeCell ref="AEN20:AEP20"/>
    <mergeCell ref="AEQ20:AET20"/>
    <mergeCell ref="ACP21:ACQ21"/>
    <mergeCell ref="ACR21:ACS21"/>
    <mergeCell ref="ACT21:ACU21"/>
    <mergeCell ref="ACV21:ACW21"/>
    <mergeCell ref="ACX21:ACZ21"/>
    <mergeCell ref="ADA21:ADC21"/>
    <mergeCell ref="ADD21:ADF21"/>
    <mergeCell ref="ADG21:ADI21"/>
    <mergeCell ref="ADJ21:ADL21"/>
    <mergeCell ref="ADM21:ADO21"/>
    <mergeCell ref="ADP21:ADR21"/>
    <mergeCell ref="ADS21:ADU21"/>
    <mergeCell ref="ADV21:ADX21"/>
    <mergeCell ref="ADZ21:AEB21"/>
    <mergeCell ref="AED21:AEF21"/>
    <mergeCell ref="AEH21:AEJ21"/>
    <mergeCell ref="AEL21:AEM21"/>
    <mergeCell ref="AEN21:AEP21"/>
    <mergeCell ref="AEQ21:AET21"/>
    <mergeCell ref="ACP20:ACQ20"/>
    <mergeCell ref="ACR20:ACS20"/>
    <mergeCell ref="ACT20:ACU20"/>
    <mergeCell ref="ACV20:ACW20"/>
    <mergeCell ref="ACX20:ACZ20"/>
    <mergeCell ref="ADA20:ADC20"/>
    <mergeCell ref="ADD20:ADF20"/>
    <mergeCell ref="ADG20:ADI20"/>
    <mergeCell ref="ADJ20:ADL20"/>
    <mergeCell ref="ADM20:ADO20"/>
    <mergeCell ref="ADP20:ADR20"/>
    <mergeCell ref="ADS20:ADU20"/>
    <mergeCell ref="ADV20:ADX20"/>
    <mergeCell ref="ADZ20:AEB20"/>
    <mergeCell ref="AED20:AEF20"/>
    <mergeCell ref="AEH20:AEJ20"/>
    <mergeCell ref="AEL20:AEM20"/>
    <mergeCell ref="AEN22:AEP22"/>
    <mergeCell ref="AEQ22:AET22"/>
    <mergeCell ref="ACP23:ACQ23"/>
    <mergeCell ref="ACR23:ACS23"/>
    <mergeCell ref="ACT23:ACU23"/>
    <mergeCell ref="ACV23:ACW23"/>
    <mergeCell ref="ACX23:ACZ23"/>
    <mergeCell ref="ADA23:ADC23"/>
    <mergeCell ref="ADD23:ADF23"/>
    <mergeCell ref="ADG23:ADI23"/>
    <mergeCell ref="ADJ23:ADL23"/>
    <mergeCell ref="ADM23:ADO23"/>
    <mergeCell ref="ADP23:ADR23"/>
    <mergeCell ref="ADS23:ADU23"/>
    <mergeCell ref="ADV23:ADX23"/>
    <mergeCell ref="ADZ23:AEB23"/>
    <mergeCell ref="AED23:AEF23"/>
    <mergeCell ref="AEH23:AEJ23"/>
    <mergeCell ref="AEL23:AEM23"/>
    <mergeCell ref="AEN23:AEP23"/>
    <mergeCell ref="AEQ23:AET23"/>
    <mergeCell ref="ACP22:ACQ22"/>
    <mergeCell ref="ACR22:ACS22"/>
    <mergeCell ref="ACT22:ACU22"/>
    <mergeCell ref="ACV22:ACW22"/>
    <mergeCell ref="ACX22:ACZ22"/>
    <mergeCell ref="ADA22:ADC22"/>
    <mergeCell ref="ADD22:ADF22"/>
    <mergeCell ref="ADG22:ADI22"/>
    <mergeCell ref="ADJ22:ADL22"/>
    <mergeCell ref="ADM22:ADO22"/>
    <mergeCell ref="ADP22:ADR22"/>
    <mergeCell ref="ADS22:ADU22"/>
    <mergeCell ref="ADV22:ADX22"/>
    <mergeCell ref="ADZ22:AEB22"/>
    <mergeCell ref="AED22:AEF22"/>
    <mergeCell ref="AEH22:AEJ22"/>
    <mergeCell ref="AEL22:AEM22"/>
    <mergeCell ref="AEN24:AEP24"/>
    <mergeCell ref="AEQ24:AET24"/>
    <mergeCell ref="ACP25:ACQ25"/>
    <mergeCell ref="ACR25:ACS25"/>
    <mergeCell ref="ACT25:ACU25"/>
    <mergeCell ref="ACV25:ACW25"/>
    <mergeCell ref="ACX25:ACZ25"/>
    <mergeCell ref="ADA25:ADC25"/>
    <mergeCell ref="ADD25:ADF25"/>
    <mergeCell ref="ADG25:ADI25"/>
    <mergeCell ref="ADJ25:ADL25"/>
    <mergeCell ref="ADM25:ADO25"/>
    <mergeCell ref="ADP25:ADR25"/>
    <mergeCell ref="ADS25:ADU25"/>
    <mergeCell ref="ADV25:ADX25"/>
    <mergeCell ref="ADZ25:AEB25"/>
    <mergeCell ref="AED25:AEF25"/>
    <mergeCell ref="AEH25:AEJ25"/>
    <mergeCell ref="AEL25:AEM25"/>
    <mergeCell ref="AEN25:AEP25"/>
    <mergeCell ref="AEQ25:AET25"/>
    <mergeCell ref="ACP24:ACQ24"/>
    <mergeCell ref="ACR24:ACS24"/>
    <mergeCell ref="ACT24:ACU24"/>
    <mergeCell ref="ACV24:ACW24"/>
    <mergeCell ref="ACX24:ACZ24"/>
    <mergeCell ref="ADA24:ADC24"/>
    <mergeCell ref="ADD24:ADF24"/>
    <mergeCell ref="ADG24:ADI24"/>
    <mergeCell ref="ADJ24:ADL24"/>
    <mergeCell ref="ADM24:ADO24"/>
    <mergeCell ref="ADP24:ADR24"/>
    <mergeCell ref="ADS24:ADU24"/>
    <mergeCell ref="ADV24:ADX24"/>
    <mergeCell ref="ADZ24:AEB24"/>
    <mergeCell ref="AED24:AEF24"/>
    <mergeCell ref="AEH24:AEJ24"/>
    <mergeCell ref="AEL24:AEM24"/>
    <mergeCell ref="AEN26:AEP26"/>
    <mergeCell ref="AEQ26:AET26"/>
    <mergeCell ref="ACP27:ACQ27"/>
    <mergeCell ref="ACR27:ACS27"/>
    <mergeCell ref="ACT27:ACU27"/>
    <mergeCell ref="ACV27:ACW27"/>
    <mergeCell ref="ACX27:ACZ27"/>
    <mergeCell ref="ADA27:ADC27"/>
    <mergeCell ref="ADD27:ADF27"/>
    <mergeCell ref="ADG27:ADI27"/>
    <mergeCell ref="ADJ27:ADL27"/>
    <mergeCell ref="ADM27:ADO27"/>
    <mergeCell ref="ADP27:ADR27"/>
    <mergeCell ref="ADS27:ADU27"/>
    <mergeCell ref="ADV27:ADX27"/>
    <mergeCell ref="ADZ27:AEB27"/>
    <mergeCell ref="AED27:AEF27"/>
    <mergeCell ref="AEH27:AEJ27"/>
    <mergeCell ref="AEL27:AEM27"/>
    <mergeCell ref="AEN27:AEP27"/>
    <mergeCell ref="AEQ27:AET27"/>
    <mergeCell ref="ACP26:ACQ26"/>
    <mergeCell ref="ACR26:ACS26"/>
    <mergeCell ref="ACT26:ACU26"/>
    <mergeCell ref="ACV26:ACW26"/>
    <mergeCell ref="ACX26:ACZ26"/>
    <mergeCell ref="ADA26:ADC26"/>
    <mergeCell ref="ADD26:ADF26"/>
    <mergeCell ref="ADG26:ADI26"/>
    <mergeCell ref="ADJ26:ADL26"/>
    <mergeCell ref="ADM26:ADO26"/>
    <mergeCell ref="ADP26:ADR26"/>
    <mergeCell ref="ADS26:ADU26"/>
    <mergeCell ref="ADV26:ADX26"/>
    <mergeCell ref="ADZ26:AEB26"/>
    <mergeCell ref="AED26:AEF26"/>
    <mergeCell ref="AEH26:AEJ26"/>
    <mergeCell ref="AEL26:AEM26"/>
    <mergeCell ref="AEN28:AEP28"/>
    <mergeCell ref="AEQ28:AET28"/>
    <mergeCell ref="ACP29:ACQ29"/>
    <mergeCell ref="ACR29:ACS29"/>
    <mergeCell ref="ACT29:ACU29"/>
    <mergeCell ref="ACV29:ACW29"/>
    <mergeCell ref="ACX29:ACZ29"/>
    <mergeCell ref="ADA29:ADC29"/>
    <mergeCell ref="ADD29:ADF29"/>
    <mergeCell ref="ADG29:ADI29"/>
    <mergeCell ref="ADJ29:ADL29"/>
    <mergeCell ref="ADM29:ADO29"/>
    <mergeCell ref="ADP29:ADR29"/>
    <mergeCell ref="ADS29:ADU29"/>
    <mergeCell ref="ADV29:ADX29"/>
    <mergeCell ref="ADZ29:AEB29"/>
    <mergeCell ref="AED29:AEF29"/>
    <mergeCell ref="AEH29:AEJ29"/>
    <mergeCell ref="AEL29:AEM29"/>
    <mergeCell ref="AEN29:AEP29"/>
    <mergeCell ref="AEQ29:AET29"/>
    <mergeCell ref="ACP28:ACQ28"/>
    <mergeCell ref="ACR28:ACS28"/>
    <mergeCell ref="ACT28:ACU28"/>
    <mergeCell ref="ACV28:ACW28"/>
    <mergeCell ref="ACX28:ACZ28"/>
    <mergeCell ref="ADA28:ADC28"/>
    <mergeCell ref="ADD28:ADF28"/>
    <mergeCell ref="ADG28:ADI28"/>
    <mergeCell ref="ADJ28:ADL28"/>
    <mergeCell ref="ADM28:ADO28"/>
    <mergeCell ref="ADP28:ADR28"/>
    <mergeCell ref="ADS28:ADU28"/>
    <mergeCell ref="ADV28:ADX28"/>
    <mergeCell ref="ADZ28:AEB28"/>
    <mergeCell ref="AED28:AEF28"/>
    <mergeCell ref="AEH28:AEJ28"/>
    <mergeCell ref="AEL28:AEM28"/>
    <mergeCell ref="AEN30:AEP30"/>
    <mergeCell ref="AEQ30:AET30"/>
    <mergeCell ref="ACP31:ACQ31"/>
    <mergeCell ref="ACR31:ACS31"/>
    <mergeCell ref="ACT31:ACU31"/>
    <mergeCell ref="ACV31:ACW31"/>
    <mergeCell ref="ACX31:ACZ31"/>
    <mergeCell ref="ADA31:ADC31"/>
    <mergeCell ref="ADD31:ADF31"/>
    <mergeCell ref="ADG31:ADI31"/>
    <mergeCell ref="ADJ31:ADL31"/>
    <mergeCell ref="ADM31:ADO31"/>
    <mergeCell ref="ADP31:ADR31"/>
    <mergeCell ref="ADS31:ADU31"/>
    <mergeCell ref="ADV31:ADX31"/>
    <mergeCell ref="ADZ31:AEB31"/>
    <mergeCell ref="AED31:AEF31"/>
    <mergeCell ref="AEH31:AEJ31"/>
    <mergeCell ref="AEL31:AEM31"/>
    <mergeCell ref="AEN31:AEP31"/>
    <mergeCell ref="AEQ31:AET31"/>
    <mergeCell ref="ACP30:ACQ30"/>
    <mergeCell ref="ACR30:ACS30"/>
    <mergeCell ref="ACT30:ACU30"/>
    <mergeCell ref="ACV30:ACW30"/>
    <mergeCell ref="ACX30:ACZ30"/>
    <mergeCell ref="ADA30:ADC30"/>
    <mergeCell ref="ADD30:ADF30"/>
    <mergeCell ref="ADG30:ADI30"/>
    <mergeCell ref="ADJ30:ADL30"/>
    <mergeCell ref="ADM30:ADO30"/>
    <mergeCell ref="ADP30:ADR30"/>
    <mergeCell ref="ADS30:ADU30"/>
    <mergeCell ref="ADV30:ADX30"/>
    <mergeCell ref="ADZ30:AEB30"/>
    <mergeCell ref="AED30:AEF30"/>
    <mergeCell ref="AEH30:AEJ30"/>
    <mergeCell ref="AEL30:AEM30"/>
    <mergeCell ref="AEN32:AEP32"/>
    <mergeCell ref="AEQ32:AET32"/>
    <mergeCell ref="ACP33:ACQ33"/>
    <mergeCell ref="ACR33:ACS33"/>
    <mergeCell ref="ACT33:ACU33"/>
    <mergeCell ref="ACV33:ACW33"/>
    <mergeCell ref="ACX33:ACZ33"/>
    <mergeCell ref="ADA33:ADC33"/>
    <mergeCell ref="ADD33:ADF33"/>
    <mergeCell ref="ADG33:ADI33"/>
    <mergeCell ref="ADJ33:ADL33"/>
    <mergeCell ref="ADM33:ADO33"/>
    <mergeCell ref="ADP33:ADR33"/>
    <mergeCell ref="ADS33:ADU33"/>
    <mergeCell ref="ADV33:ADX33"/>
    <mergeCell ref="ADZ33:AEB33"/>
    <mergeCell ref="AED33:AEF33"/>
    <mergeCell ref="AEH33:AEJ33"/>
    <mergeCell ref="AEL33:AEM33"/>
    <mergeCell ref="AEN33:AEP33"/>
    <mergeCell ref="AEQ33:AET33"/>
    <mergeCell ref="ACP32:ACQ32"/>
    <mergeCell ref="ACR32:ACS32"/>
    <mergeCell ref="ACT32:ACU32"/>
    <mergeCell ref="ACV32:ACW32"/>
    <mergeCell ref="ACX32:ACZ32"/>
    <mergeCell ref="ADA32:ADC32"/>
    <mergeCell ref="ADD32:ADF32"/>
    <mergeCell ref="ADG32:ADI32"/>
    <mergeCell ref="ADJ32:ADL32"/>
    <mergeCell ref="ADM32:ADO32"/>
    <mergeCell ref="ADP32:ADR32"/>
    <mergeCell ref="ADS32:ADU32"/>
    <mergeCell ref="ADV32:ADX32"/>
    <mergeCell ref="ADZ32:AEB32"/>
    <mergeCell ref="AED32:AEF32"/>
    <mergeCell ref="AEH32:AEJ32"/>
    <mergeCell ref="AEL32:AEM32"/>
    <mergeCell ref="AEN34:AEP34"/>
    <mergeCell ref="AEQ34:AET34"/>
    <mergeCell ref="ACP35:ACQ35"/>
    <mergeCell ref="ACR35:ACS35"/>
    <mergeCell ref="ACT35:ACU35"/>
    <mergeCell ref="ACV35:ACW35"/>
    <mergeCell ref="ACX35:ACZ35"/>
    <mergeCell ref="ADA35:ADC35"/>
    <mergeCell ref="ADD35:ADF35"/>
    <mergeCell ref="ADG35:ADI35"/>
    <mergeCell ref="ADJ35:ADL35"/>
    <mergeCell ref="ADM35:ADO35"/>
    <mergeCell ref="ADP35:ADR35"/>
    <mergeCell ref="ADS35:ADU35"/>
    <mergeCell ref="ADV35:ADX35"/>
    <mergeCell ref="ADZ35:AEB35"/>
    <mergeCell ref="AED35:AEF35"/>
    <mergeCell ref="AEH35:AEJ35"/>
    <mergeCell ref="AEL35:AEM35"/>
    <mergeCell ref="AEN35:AEP35"/>
    <mergeCell ref="AEQ35:AET35"/>
    <mergeCell ref="ACP34:ACQ34"/>
    <mergeCell ref="ACR34:ACS34"/>
    <mergeCell ref="ACT34:ACU34"/>
    <mergeCell ref="ACV34:ACW34"/>
    <mergeCell ref="ACX34:ACZ34"/>
    <mergeCell ref="ADA34:ADC34"/>
    <mergeCell ref="ADD34:ADF34"/>
    <mergeCell ref="ADG34:ADI34"/>
    <mergeCell ref="ADJ34:ADL34"/>
    <mergeCell ref="ADM34:ADO34"/>
    <mergeCell ref="ADP34:ADR34"/>
    <mergeCell ref="ADS34:ADU34"/>
    <mergeCell ref="ADV34:ADX34"/>
    <mergeCell ref="ADZ34:AEB34"/>
    <mergeCell ref="AED34:AEF34"/>
    <mergeCell ref="AEH34:AEJ34"/>
    <mergeCell ref="AEL34:AEM34"/>
    <mergeCell ref="AEN36:AEP36"/>
    <mergeCell ref="AEQ36:AET36"/>
    <mergeCell ref="ACP37:ACQ37"/>
    <mergeCell ref="ACR37:ACS37"/>
    <mergeCell ref="ACT37:ACU37"/>
    <mergeCell ref="ACV37:ACW37"/>
    <mergeCell ref="ACX37:ACZ37"/>
    <mergeCell ref="ADA37:ADC37"/>
    <mergeCell ref="ADD37:ADF37"/>
    <mergeCell ref="ADG37:ADI37"/>
    <mergeCell ref="ADJ37:ADL37"/>
    <mergeCell ref="ADM37:ADO37"/>
    <mergeCell ref="ADP37:ADR37"/>
    <mergeCell ref="ADS37:ADU37"/>
    <mergeCell ref="ADV37:ADX37"/>
    <mergeCell ref="ADZ37:AEB37"/>
    <mergeCell ref="AED37:AEF37"/>
    <mergeCell ref="AEH37:AEJ37"/>
    <mergeCell ref="AEL37:AEM37"/>
    <mergeCell ref="AEN37:AEP37"/>
    <mergeCell ref="AEQ37:AET37"/>
    <mergeCell ref="ACP36:ACQ36"/>
    <mergeCell ref="ACR36:ACS36"/>
    <mergeCell ref="ACT36:ACU36"/>
    <mergeCell ref="ACV36:ACW36"/>
    <mergeCell ref="ACX36:ACZ36"/>
    <mergeCell ref="ADA36:ADC36"/>
    <mergeCell ref="ADD36:ADF36"/>
    <mergeCell ref="ADG36:ADI36"/>
    <mergeCell ref="ADJ36:ADL36"/>
    <mergeCell ref="ADM36:ADO36"/>
    <mergeCell ref="ADP36:ADR36"/>
    <mergeCell ref="ADS36:ADU36"/>
    <mergeCell ref="ADV36:ADX36"/>
    <mergeCell ref="ADZ36:AEB36"/>
    <mergeCell ref="AED36:AEF36"/>
    <mergeCell ref="AEH36:AEJ36"/>
    <mergeCell ref="AEL36:AEM36"/>
    <mergeCell ref="AEN38:AEP38"/>
    <mergeCell ref="AEQ38:AET38"/>
    <mergeCell ref="ACP39:ACQ39"/>
    <mergeCell ref="ACR39:ACS39"/>
    <mergeCell ref="ACT39:ACU39"/>
    <mergeCell ref="ACV39:ACW39"/>
    <mergeCell ref="ACX39:ACZ39"/>
    <mergeCell ref="ADA39:ADC39"/>
    <mergeCell ref="ADD39:ADF39"/>
    <mergeCell ref="ADG39:ADI39"/>
    <mergeCell ref="ADJ39:ADL39"/>
    <mergeCell ref="ADM39:ADO39"/>
    <mergeCell ref="ADP39:ADR39"/>
    <mergeCell ref="ADS39:ADU39"/>
    <mergeCell ref="ADV39:ADX39"/>
    <mergeCell ref="ADZ39:AEB39"/>
    <mergeCell ref="AED39:AEF39"/>
    <mergeCell ref="AEH39:AEJ39"/>
    <mergeCell ref="AEL39:AEM39"/>
    <mergeCell ref="AEN39:AEP39"/>
    <mergeCell ref="AEQ39:AET39"/>
    <mergeCell ref="ACP38:ACQ38"/>
    <mergeCell ref="ACR38:ACS38"/>
    <mergeCell ref="ACT38:ACU38"/>
    <mergeCell ref="ACV38:ACW38"/>
    <mergeCell ref="ACX38:ACZ38"/>
    <mergeCell ref="ADA38:ADC38"/>
    <mergeCell ref="ADD38:ADF38"/>
    <mergeCell ref="ADG38:ADI38"/>
    <mergeCell ref="ADJ38:ADL38"/>
    <mergeCell ref="ADM38:ADO38"/>
    <mergeCell ref="ADP38:ADR38"/>
    <mergeCell ref="ADS38:ADU38"/>
    <mergeCell ref="ADV38:ADX38"/>
    <mergeCell ref="ADZ38:AEB38"/>
    <mergeCell ref="AED38:AEF38"/>
    <mergeCell ref="AEH38:AEJ38"/>
    <mergeCell ref="AEL38:AEM38"/>
    <mergeCell ref="ADD42:ADF42"/>
    <mergeCell ref="ADG42:ADI42"/>
    <mergeCell ref="ADJ42:ADL42"/>
    <mergeCell ref="ADM42:ADO42"/>
    <mergeCell ref="ADP42:ADR42"/>
    <mergeCell ref="ADS42:ADU42"/>
    <mergeCell ref="ADV42:ADX42"/>
    <mergeCell ref="ADZ42:AEB42"/>
    <mergeCell ref="AED42:AEF42"/>
    <mergeCell ref="AEH42:AEJ42"/>
    <mergeCell ref="AEL42:AEM42"/>
    <mergeCell ref="AEN40:AEP40"/>
    <mergeCell ref="AEQ40:AET40"/>
    <mergeCell ref="ACP41:ACQ41"/>
    <mergeCell ref="ACR41:ACS41"/>
    <mergeCell ref="ACT41:ACU41"/>
    <mergeCell ref="ACV41:ACW41"/>
    <mergeCell ref="ACX41:ACZ41"/>
    <mergeCell ref="ADA41:ADC41"/>
    <mergeCell ref="ADD41:ADF41"/>
    <mergeCell ref="ADG41:ADI41"/>
    <mergeCell ref="ADJ41:ADL41"/>
    <mergeCell ref="ADM41:ADO41"/>
    <mergeCell ref="ADP41:ADR41"/>
    <mergeCell ref="ADS41:ADU41"/>
    <mergeCell ref="ADV41:ADX41"/>
    <mergeCell ref="ADZ41:AEB41"/>
    <mergeCell ref="AED41:AEF41"/>
    <mergeCell ref="AEH41:AEJ41"/>
    <mergeCell ref="AEL41:AEM41"/>
    <mergeCell ref="AEN41:AEP41"/>
    <mergeCell ref="AEQ41:AET41"/>
    <mergeCell ref="ACP40:ACQ40"/>
    <mergeCell ref="ACR40:ACS40"/>
    <mergeCell ref="ACT40:ACU40"/>
    <mergeCell ref="ACV40:ACW40"/>
    <mergeCell ref="ACX40:ACZ40"/>
    <mergeCell ref="ADA40:ADC40"/>
    <mergeCell ref="ADD40:ADF40"/>
    <mergeCell ref="ADG40:ADI40"/>
    <mergeCell ref="ADJ40:ADL40"/>
    <mergeCell ref="ADM40:ADO40"/>
    <mergeCell ref="ADP40:ADR40"/>
    <mergeCell ref="ADS40:ADU40"/>
    <mergeCell ref="ADV40:ADX40"/>
    <mergeCell ref="ADZ40:AEB40"/>
    <mergeCell ref="AED40:AEF40"/>
    <mergeCell ref="AEH40:AEJ40"/>
    <mergeCell ref="AEL40:AEM40"/>
    <mergeCell ref="ACN47:ACW47"/>
    <mergeCell ref="ACX47:ADU47"/>
    <mergeCell ref="ADV47:AEC47"/>
    <mergeCell ref="AED47:AEK47"/>
    <mergeCell ref="AEL47:AET47"/>
    <mergeCell ref="ACP50:AET50"/>
    <mergeCell ref="AGM3:AGO3"/>
    <mergeCell ref="AFQ10:AFS12"/>
    <mergeCell ref="AFT10:AFV12"/>
    <mergeCell ref="AFW10:AFY12"/>
    <mergeCell ref="AFZ10:AGB12"/>
    <mergeCell ref="AGC10:AGE12"/>
    <mergeCell ref="AGF10:AGF13"/>
    <mergeCell ref="AGG10:AGI12"/>
    <mergeCell ref="AGJ10:AGJ13"/>
    <mergeCell ref="AGK10:AGM12"/>
    <mergeCell ref="AGN10:AGN13"/>
    <mergeCell ref="AGO10:AGQ12"/>
    <mergeCell ref="AEW17:AEX17"/>
    <mergeCell ref="AEY17:AEZ17"/>
    <mergeCell ref="AFA17:AFB17"/>
    <mergeCell ref="AFC17:AFD17"/>
    <mergeCell ref="AEN44:AEP44"/>
    <mergeCell ref="AEQ44:AET44"/>
    <mergeCell ref="ACP45:ACQ45"/>
    <mergeCell ref="ACR45:ACS45"/>
    <mergeCell ref="ACT45:ACU45"/>
    <mergeCell ref="ACV45:ACW45"/>
    <mergeCell ref="ACX45:ACZ45"/>
    <mergeCell ref="ADA45:ADC45"/>
    <mergeCell ref="ADD45:ADF45"/>
    <mergeCell ref="ADG45:ADI45"/>
    <mergeCell ref="ADJ45:ADL45"/>
    <mergeCell ref="ADM45:ADO45"/>
    <mergeCell ref="ADP45:ADR45"/>
    <mergeCell ref="ADS45:ADU45"/>
    <mergeCell ref="ADV45:ADX45"/>
    <mergeCell ref="ADZ45:AEB45"/>
    <mergeCell ref="AED45:AEF45"/>
    <mergeCell ref="AEH45:AEJ45"/>
    <mergeCell ref="AEL45:AEM45"/>
    <mergeCell ref="AEN45:AEP45"/>
    <mergeCell ref="AEQ45:AET45"/>
    <mergeCell ref="ACP44:ACQ44"/>
    <mergeCell ref="ACR44:ACS44"/>
    <mergeCell ref="ACT44:ACU44"/>
    <mergeCell ref="ACV44:ACW44"/>
    <mergeCell ref="ACX44:ACZ44"/>
    <mergeCell ref="ADA44:ADC44"/>
    <mergeCell ref="ADD44:ADF44"/>
    <mergeCell ref="ADG44:ADI44"/>
    <mergeCell ref="ADJ44:ADL44"/>
    <mergeCell ref="ADM44:ADO44"/>
    <mergeCell ref="ADP44:ADR44"/>
    <mergeCell ref="ADS44:ADU44"/>
    <mergeCell ref="ADV44:ADX44"/>
    <mergeCell ref="ADZ44:AEB44"/>
    <mergeCell ref="AED44:AEF44"/>
    <mergeCell ref="AEH44:AEJ44"/>
    <mergeCell ref="AEL44:AEM44"/>
    <mergeCell ref="AEN42:AEP42"/>
    <mergeCell ref="AEQ42:AET42"/>
    <mergeCell ref="ACP43:ACQ43"/>
    <mergeCell ref="ACR43:ACS43"/>
    <mergeCell ref="AGP3:AHA3"/>
    <mergeCell ref="AEV4:AEX5"/>
    <mergeCell ref="AEY4:AGH5"/>
    <mergeCell ref="AGJ4:AGO5"/>
    <mergeCell ref="AGP4:AGS5"/>
    <mergeCell ref="AGU4:AGX5"/>
    <mergeCell ref="AGY4:AGZ5"/>
    <mergeCell ref="AHA4:AHA5"/>
    <mergeCell ref="AEU7:AHA7"/>
    <mergeCell ref="AEU8:AEU12"/>
    <mergeCell ref="AEV8:AEV12"/>
    <mergeCell ref="AEW8:AEX12"/>
    <mergeCell ref="AEY8:AEZ12"/>
    <mergeCell ref="AFA8:AFB12"/>
    <mergeCell ref="AFC8:AFD12"/>
    <mergeCell ref="AFE8:AFP8"/>
    <mergeCell ref="AFQ8:AGB8"/>
    <mergeCell ref="AGC8:AGR8"/>
    <mergeCell ref="AGS8:AGW8"/>
    <mergeCell ref="AGX8:AHA12"/>
    <mergeCell ref="AFE9:AFJ9"/>
    <mergeCell ref="AFK9:AFP9"/>
    <mergeCell ref="AFQ9:AFV9"/>
    <mergeCell ref="AFW9:AGB9"/>
    <mergeCell ref="AGC9:AGJ9"/>
    <mergeCell ref="AGK9:AGR9"/>
    <mergeCell ref="AGS9:AGW9"/>
    <mergeCell ref="AFE10:AFG12"/>
    <mergeCell ref="AFH10:AFJ12"/>
    <mergeCell ref="AFK10:AFM12"/>
    <mergeCell ref="AFN10:AFP12"/>
    <mergeCell ref="ACN46:ACW46"/>
    <mergeCell ref="ACX46:ADC46"/>
    <mergeCell ref="ADD46:ADI46"/>
    <mergeCell ref="ADJ46:ADO46"/>
    <mergeCell ref="ADP46:ADU46"/>
    <mergeCell ref="ADV46:AEC46"/>
    <mergeCell ref="AED46:AEK46"/>
    <mergeCell ref="AEL46:AEM46"/>
    <mergeCell ref="AEN46:AEP46"/>
    <mergeCell ref="AEQ46:AET46"/>
    <mergeCell ref="ACT43:ACU43"/>
    <mergeCell ref="ACV43:ACW43"/>
    <mergeCell ref="ACX43:ACZ43"/>
    <mergeCell ref="ADA43:ADC43"/>
    <mergeCell ref="ADD43:ADF43"/>
    <mergeCell ref="ADG43:ADI43"/>
    <mergeCell ref="ADJ43:ADL43"/>
    <mergeCell ref="ADM43:ADO43"/>
    <mergeCell ref="ADP43:ADR43"/>
    <mergeCell ref="ADS43:ADU43"/>
    <mergeCell ref="ADV43:ADX43"/>
    <mergeCell ref="ADZ43:AEB43"/>
    <mergeCell ref="AED43:AEF43"/>
    <mergeCell ref="AEH43:AEJ43"/>
    <mergeCell ref="AEL43:AEM43"/>
    <mergeCell ref="AEN43:AEP43"/>
    <mergeCell ref="AEQ43:AET43"/>
    <mergeCell ref="ACP42:ACQ42"/>
    <mergeCell ref="ACR42:ACS42"/>
    <mergeCell ref="ACT42:ACU42"/>
    <mergeCell ref="ACV42:ACW42"/>
    <mergeCell ref="ACX42:ACZ42"/>
    <mergeCell ref="ADA42:ADC42"/>
    <mergeCell ref="AGX15:AHA15"/>
    <mergeCell ref="AEW16:AEX16"/>
    <mergeCell ref="AEY16:AEZ16"/>
    <mergeCell ref="AFA16:AFB16"/>
    <mergeCell ref="AFC16:AFD16"/>
    <mergeCell ref="AFE16:AFG16"/>
    <mergeCell ref="AFH16:AFJ16"/>
    <mergeCell ref="AFK16:AFM16"/>
    <mergeCell ref="AFN16:AFP16"/>
    <mergeCell ref="AFQ16:AFS16"/>
    <mergeCell ref="AFT16:AFV16"/>
    <mergeCell ref="AFW16:AFY16"/>
    <mergeCell ref="AFZ16:AGB16"/>
    <mergeCell ref="AGC16:AGE16"/>
    <mergeCell ref="AGG16:AGI16"/>
    <mergeCell ref="AGK16:AGM16"/>
    <mergeCell ref="AGO16:AGQ16"/>
    <mergeCell ref="AGS16:AGT16"/>
    <mergeCell ref="AGU16:AGW16"/>
    <mergeCell ref="AGX16:AHA16"/>
    <mergeCell ref="AGR10:AGR13"/>
    <mergeCell ref="AGS10:AGT12"/>
    <mergeCell ref="AGU10:AGW12"/>
    <mergeCell ref="AEW13:AEX13"/>
    <mergeCell ref="AEY13:AEZ13"/>
    <mergeCell ref="AFA13:AFB13"/>
    <mergeCell ref="AFC13:AFD13"/>
    <mergeCell ref="AGC13:AGE13"/>
    <mergeCell ref="AGG13:AGI13"/>
    <mergeCell ref="AGK13:AGM13"/>
    <mergeCell ref="AGO13:AGQ13"/>
    <mergeCell ref="AGS13:AGT13"/>
    <mergeCell ref="AGU13:AGW13"/>
    <mergeCell ref="AGX13:AHA13"/>
    <mergeCell ref="AEW15:AEX15"/>
    <mergeCell ref="AEY15:AEZ15"/>
    <mergeCell ref="AFA15:AFB15"/>
    <mergeCell ref="AFC15:AFD15"/>
    <mergeCell ref="AFE15:AFG15"/>
    <mergeCell ref="AFH15:AFJ15"/>
    <mergeCell ref="AFK15:AFM15"/>
    <mergeCell ref="AFN15:AFP15"/>
    <mergeCell ref="AFQ15:AFS15"/>
    <mergeCell ref="AFT15:AFV15"/>
    <mergeCell ref="AFW15:AFY15"/>
    <mergeCell ref="AFZ15:AGB15"/>
    <mergeCell ref="AGC15:AGE15"/>
    <mergeCell ref="AGG15:AGI15"/>
    <mergeCell ref="AGK15:AGM15"/>
    <mergeCell ref="AGO15:AGQ15"/>
    <mergeCell ref="AGS15:AGT15"/>
    <mergeCell ref="AGU15:AGW15"/>
    <mergeCell ref="AGU18:AGW18"/>
    <mergeCell ref="AGX18:AHA18"/>
    <mergeCell ref="AEW19:AEX19"/>
    <mergeCell ref="AEY19:AEZ19"/>
    <mergeCell ref="AFA19:AFB19"/>
    <mergeCell ref="AFC19:AFD19"/>
    <mergeCell ref="AFE19:AFG19"/>
    <mergeCell ref="AFH19:AFJ19"/>
    <mergeCell ref="AFK19:AFM19"/>
    <mergeCell ref="AFN19:AFP19"/>
    <mergeCell ref="AFQ19:AFS19"/>
    <mergeCell ref="AFT19:AFV19"/>
    <mergeCell ref="AFW19:AFY19"/>
    <mergeCell ref="AFZ19:AGB19"/>
    <mergeCell ref="AGC19:AGE19"/>
    <mergeCell ref="AGG19:AGI19"/>
    <mergeCell ref="AGK19:AGM19"/>
    <mergeCell ref="AGO19:AGQ19"/>
    <mergeCell ref="AGS19:AGT19"/>
    <mergeCell ref="AGU19:AGW19"/>
    <mergeCell ref="AGX19:AHA19"/>
    <mergeCell ref="AFE17:AFG17"/>
    <mergeCell ref="AFH17:AFJ17"/>
    <mergeCell ref="AFK17:AFM17"/>
    <mergeCell ref="AFN17:AFP17"/>
    <mergeCell ref="AFQ17:AFS17"/>
    <mergeCell ref="AFT17:AFV17"/>
    <mergeCell ref="AFW17:AFY17"/>
    <mergeCell ref="AFZ17:AGB17"/>
    <mergeCell ref="AGC17:AGE17"/>
    <mergeCell ref="AGG17:AGI17"/>
    <mergeCell ref="AGK17:AGM17"/>
    <mergeCell ref="AGO17:AGQ17"/>
    <mergeCell ref="AGS17:AGT17"/>
    <mergeCell ref="AGU17:AGW17"/>
    <mergeCell ref="AGX17:AHA17"/>
    <mergeCell ref="AEW18:AEX18"/>
    <mergeCell ref="AEY18:AEZ18"/>
    <mergeCell ref="AFA18:AFB18"/>
    <mergeCell ref="AFC18:AFD18"/>
    <mergeCell ref="AFE18:AFG18"/>
    <mergeCell ref="AFH18:AFJ18"/>
    <mergeCell ref="AFK18:AFM18"/>
    <mergeCell ref="AFN18:AFP18"/>
    <mergeCell ref="AFQ18:AFS18"/>
    <mergeCell ref="AFT18:AFV18"/>
    <mergeCell ref="AFW18:AFY18"/>
    <mergeCell ref="AFZ18:AGB18"/>
    <mergeCell ref="AGC18:AGE18"/>
    <mergeCell ref="AGG18:AGI18"/>
    <mergeCell ref="AGK18:AGM18"/>
    <mergeCell ref="AGO18:AGQ18"/>
    <mergeCell ref="AGS18:AGT18"/>
    <mergeCell ref="AGU20:AGW20"/>
    <mergeCell ref="AGX20:AHA20"/>
    <mergeCell ref="AEW21:AEX21"/>
    <mergeCell ref="AEY21:AEZ21"/>
    <mergeCell ref="AFA21:AFB21"/>
    <mergeCell ref="AFC21:AFD21"/>
    <mergeCell ref="AFE21:AFG21"/>
    <mergeCell ref="AFH21:AFJ21"/>
    <mergeCell ref="AFK21:AFM21"/>
    <mergeCell ref="AFN21:AFP21"/>
    <mergeCell ref="AFQ21:AFS21"/>
    <mergeCell ref="AFT21:AFV21"/>
    <mergeCell ref="AFW21:AFY21"/>
    <mergeCell ref="AFZ21:AGB21"/>
    <mergeCell ref="AGC21:AGE21"/>
    <mergeCell ref="AGG21:AGI21"/>
    <mergeCell ref="AGK21:AGM21"/>
    <mergeCell ref="AGO21:AGQ21"/>
    <mergeCell ref="AGS21:AGT21"/>
    <mergeCell ref="AGU21:AGW21"/>
    <mergeCell ref="AGX21:AHA21"/>
    <mergeCell ref="AEW20:AEX20"/>
    <mergeCell ref="AEY20:AEZ20"/>
    <mergeCell ref="AFA20:AFB20"/>
    <mergeCell ref="AFC20:AFD20"/>
    <mergeCell ref="AFE20:AFG20"/>
    <mergeCell ref="AFH20:AFJ20"/>
    <mergeCell ref="AFK20:AFM20"/>
    <mergeCell ref="AFN20:AFP20"/>
    <mergeCell ref="AFQ20:AFS20"/>
    <mergeCell ref="AFT20:AFV20"/>
    <mergeCell ref="AFW20:AFY20"/>
    <mergeCell ref="AFZ20:AGB20"/>
    <mergeCell ref="AGC20:AGE20"/>
    <mergeCell ref="AGG20:AGI20"/>
    <mergeCell ref="AGK20:AGM20"/>
    <mergeCell ref="AGO20:AGQ20"/>
    <mergeCell ref="AGS20:AGT20"/>
    <mergeCell ref="AGU22:AGW22"/>
    <mergeCell ref="AGX22:AHA22"/>
    <mergeCell ref="AEW23:AEX23"/>
    <mergeCell ref="AEY23:AEZ23"/>
    <mergeCell ref="AFA23:AFB23"/>
    <mergeCell ref="AFC23:AFD23"/>
    <mergeCell ref="AFE23:AFG23"/>
    <mergeCell ref="AFH23:AFJ23"/>
    <mergeCell ref="AFK23:AFM23"/>
    <mergeCell ref="AFN23:AFP23"/>
    <mergeCell ref="AFQ23:AFS23"/>
    <mergeCell ref="AFT23:AFV23"/>
    <mergeCell ref="AFW23:AFY23"/>
    <mergeCell ref="AFZ23:AGB23"/>
    <mergeCell ref="AGC23:AGE23"/>
    <mergeCell ref="AGG23:AGI23"/>
    <mergeCell ref="AGK23:AGM23"/>
    <mergeCell ref="AGO23:AGQ23"/>
    <mergeCell ref="AGS23:AGT23"/>
    <mergeCell ref="AGU23:AGW23"/>
    <mergeCell ref="AGX23:AHA23"/>
    <mergeCell ref="AEW22:AEX22"/>
    <mergeCell ref="AEY22:AEZ22"/>
    <mergeCell ref="AFA22:AFB22"/>
    <mergeCell ref="AFC22:AFD22"/>
    <mergeCell ref="AFE22:AFG22"/>
    <mergeCell ref="AFH22:AFJ22"/>
    <mergeCell ref="AFK22:AFM22"/>
    <mergeCell ref="AFN22:AFP22"/>
    <mergeCell ref="AFQ22:AFS22"/>
    <mergeCell ref="AFT22:AFV22"/>
    <mergeCell ref="AFW22:AFY22"/>
    <mergeCell ref="AFZ22:AGB22"/>
    <mergeCell ref="AGC22:AGE22"/>
    <mergeCell ref="AGG22:AGI22"/>
    <mergeCell ref="AGK22:AGM22"/>
    <mergeCell ref="AGO22:AGQ22"/>
    <mergeCell ref="AGS22:AGT22"/>
    <mergeCell ref="AGU24:AGW24"/>
    <mergeCell ref="AGX24:AHA24"/>
    <mergeCell ref="AEW25:AEX25"/>
    <mergeCell ref="AEY25:AEZ25"/>
    <mergeCell ref="AFA25:AFB25"/>
    <mergeCell ref="AFC25:AFD25"/>
    <mergeCell ref="AFE25:AFG25"/>
    <mergeCell ref="AFH25:AFJ25"/>
    <mergeCell ref="AFK25:AFM25"/>
    <mergeCell ref="AFN25:AFP25"/>
    <mergeCell ref="AFQ25:AFS25"/>
    <mergeCell ref="AFT25:AFV25"/>
    <mergeCell ref="AFW25:AFY25"/>
    <mergeCell ref="AFZ25:AGB25"/>
    <mergeCell ref="AGC25:AGE25"/>
    <mergeCell ref="AGG25:AGI25"/>
    <mergeCell ref="AGK25:AGM25"/>
    <mergeCell ref="AGO25:AGQ25"/>
    <mergeCell ref="AGS25:AGT25"/>
    <mergeCell ref="AGU25:AGW25"/>
    <mergeCell ref="AGX25:AHA25"/>
    <mergeCell ref="AEW24:AEX24"/>
    <mergeCell ref="AEY24:AEZ24"/>
    <mergeCell ref="AFA24:AFB24"/>
    <mergeCell ref="AFC24:AFD24"/>
    <mergeCell ref="AFE24:AFG24"/>
    <mergeCell ref="AFH24:AFJ24"/>
    <mergeCell ref="AFK24:AFM24"/>
    <mergeCell ref="AFN24:AFP24"/>
    <mergeCell ref="AFQ24:AFS24"/>
    <mergeCell ref="AFT24:AFV24"/>
    <mergeCell ref="AFW24:AFY24"/>
    <mergeCell ref="AFZ24:AGB24"/>
    <mergeCell ref="AGC24:AGE24"/>
    <mergeCell ref="AGG24:AGI24"/>
    <mergeCell ref="AGK24:AGM24"/>
    <mergeCell ref="AGO24:AGQ24"/>
    <mergeCell ref="AGS24:AGT24"/>
    <mergeCell ref="AGU26:AGW26"/>
    <mergeCell ref="AGX26:AHA26"/>
    <mergeCell ref="AEW27:AEX27"/>
    <mergeCell ref="AEY27:AEZ27"/>
    <mergeCell ref="AFA27:AFB27"/>
    <mergeCell ref="AFC27:AFD27"/>
    <mergeCell ref="AFE27:AFG27"/>
    <mergeCell ref="AFH27:AFJ27"/>
    <mergeCell ref="AFK27:AFM27"/>
    <mergeCell ref="AFN27:AFP27"/>
    <mergeCell ref="AFQ27:AFS27"/>
    <mergeCell ref="AFT27:AFV27"/>
    <mergeCell ref="AFW27:AFY27"/>
    <mergeCell ref="AFZ27:AGB27"/>
    <mergeCell ref="AGC27:AGE27"/>
    <mergeCell ref="AGG27:AGI27"/>
    <mergeCell ref="AGK27:AGM27"/>
    <mergeCell ref="AGO27:AGQ27"/>
    <mergeCell ref="AGS27:AGT27"/>
    <mergeCell ref="AGU27:AGW27"/>
    <mergeCell ref="AGX27:AHA27"/>
    <mergeCell ref="AEW26:AEX26"/>
    <mergeCell ref="AEY26:AEZ26"/>
    <mergeCell ref="AFA26:AFB26"/>
    <mergeCell ref="AFC26:AFD26"/>
    <mergeCell ref="AFE26:AFG26"/>
    <mergeCell ref="AFH26:AFJ26"/>
    <mergeCell ref="AFK26:AFM26"/>
    <mergeCell ref="AFN26:AFP26"/>
    <mergeCell ref="AFQ26:AFS26"/>
    <mergeCell ref="AFT26:AFV26"/>
    <mergeCell ref="AFW26:AFY26"/>
    <mergeCell ref="AFZ26:AGB26"/>
    <mergeCell ref="AGC26:AGE26"/>
    <mergeCell ref="AGG26:AGI26"/>
    <mergeCell ref="AGK26:AGM26"/>
    <mergeCell ref="AGO26:AGQ26"/>
    <mergeCell ref="AGS26:AGT26"/>
    <mergeCell ref="AGU28:AGW28"/>
    <mergeCell ref="AGX28:AHA28"/>
    <mergeCell ref="AEW29:AEX29"/>
    <mergeCell ref="AEY29:AEZ29"/>
    <mergeCell ref="AFA29:AFB29"/>
    <mergeCell ref="AFC29:AFD29"/>
    <mergeCell ref="AFE29:AFG29"/>
    <mergeCell ref="AFH29:AFJ29"/>
    <mergeCell ref="AFK29:AFM29"/>
    <mergeCell ref="AFN29:AFP29"/>
    <mergeCell ref="AFQ29:AFS29"/>
    <mergeCell ref="AFT29:AFV29"/>
    <mergeCell ref="AFW29:AFY29"/>
    <mergeCell ref="AFZ29:AGB29"/>
    <mergeCell ref="AGC29:AGE29"/>
    <mergeCell ref="AGG29:AGI29"/>
    <mergeCell ref="AGK29:AGM29"/>
    <mergeCell ref="AGO29:AGQ29"/>
    <mergeCell ref="AGS29:AGT29"/>
    <mergeCell ref="AGU29:AGW29"/>
    <mergeCell ref="AGX29:AHA29"/>
    <mergeCell ref="AEW28:AEX28"/>
    <mergeCell ref="AEY28:AEZ28"/>
    <mergeCell ref="AFA28:AFB28"/>
    <mergeCell ref="AFC28:AFD28"/>
    <mergeCell ref="AFE28:AFG28"/>
    <mergeCell ref="AFH28:AFJ28"/>
    <mergeCell ref="AFK28:AFM28"/>
    <mergeCell ref="AFN28:AFP28"/>
    <mergeCell ref="AFQ28:AFS28"/>
    <mergeCell ref="AFT28:AFV28"/>
    <mergeCell ref="AFW28:AFY28"/>
    <mergeCell ref="AFZ28:AGB28"/>
    <mergeCell ref="AGC28:AGE28"/>
    <mergeCell ref="AGG28:AGI28"/>
    <mergeCell ref="AGK28:AGM28"/>
    <mergeCell ref="AGO28:AGQ28"/>
    <mergeCell ref="AGS28:AGT28"/>
    <mergeCell ref="AGU30:AGW30"/>
    <mergeCell ref="AGX30:AHA30"/>
    <mergeCell ref="AEW31:AEX31"/>
    <mergeCell ref="AEY31:AEZ31"/>
    <mergeCell ref="AFA31:AFB31"/>
    <mergeCell ref="AFC31:AFD31"/>
    <mergeCell ref="AFE31:AFG31"/>
    <mergeCell ref="AFH31:AFJ31"/>
    <mergeCell ref="AFK31:AFM31"/>
    <mergeCell ref="AFN31:AFP31"/>
    <mergeCell ref="AFQ31:AFS31"/>
    <mergeCell ref="AFT31:AFV31"/>
    <mergeCell ref="AFW31:AFY31"/>
    <mergeCell ref="AFZ31:AGB31"/>
    <mergeCell ref="AGC31:AGE31"/>
    <mergeCell ref="AGG31:AGI31"/>
    <mergeCell ref="AGK31:AGM31"/>
    <mergeCell ref="AGO31:AGQ31"/>
    <mergeCell ref="AGS31:AGT31"/>
    <mergeCell ref="AGU31:AGW31"/>
    <mergeCell ref="AGX31:AHA31"/>
    <mergeCell ref="AEW30:AEX30"/>
    <mergeCell ref="AEY30:AEZ30"/>
    <mergeCell ref="AFA30:AFB30"/>
    <mergeCell ref="AFC30:AFD30"/>
    <mergeCell ref="AFE30:AFG30"/>
    <mergeCell ref="AFH30:AFJ30"/>
    <mergeCell ref="AFK30:AFM30"/>
    <mergeCell ref="AFN30:AFP30"/>
    <mergeCell ref="AFQ30:AFS30"/>
    <mergeCell ref="AFT30:AFV30"/>
    <mergeCell ref="AFW30:AFY30"/>
    <mergeCell ref="AFZ30:AGB30"/>
    <mergeCell ref="AGC30:AGE30"/>
    <mergeCell ref="AGG30:AGI30"/>
    <mergeCell ref="AGK30:AGM30"/>
    <mergeCell ref="AGO30:AGQ30"/>
    <mergeCell ref="AGS30:AGT30"/>
    <mergeCell ref="AGU32:AGW32"/>
    <mergeCell ref="AGX32:AHA32"/>
    <mergeCell ref="AEW33:AEX33"/>
    <mergeCell ref="AEY33:AEZ33"/>
    <mergeCell ref="AFA33:AFB33"/>
    <mergeCell ref="AFC33:AFD33"/>
    <mergeCell ref="AFE33:AFG33"/>
    <mergeCell ref="AFH33:AFJ33"/>
    <mergeCell ref="AFK33:AFM33"/>
    <mergeCell ref="AFN33:AFP33"/>
    <mergeCell ref="AFQ33:AFS33"/>
    <mergeCell ref="AFT33:AFV33"/>
    <mergeCell ref="AFW33:AFY33"/>
    <mergeCell ref="AFZ33:AGB33"/>
    <mergeCell ref="AGC33:AGE33"/>
    <mergeCell ref="AGG33:AGI33"/>
    <mergeCell ref="AGK33:AGM33"/>
    <mergeCell ref="AGO33:AGQ33"/>
    <mergeCell ref="AGS33:AGT33"/>
    <mergeCell ref="AGU33:AGW33"/>
    <mergeCell ref="AGX33:AHA33"/>
    <mergeCell ref="AEW32:AEX32"/>
    <mergeCell ref="AEY32:AEZ32"/>
    <mergeCell ref="AFA32:AFB32"/>
    <mergeCell ref="AFC32:AFD32"/>
    <mergeCell ref="AFE32:AFG32"/>
    <mergeCell ref="AFH32:AFJ32"/>
    <mergeCell ref="AFK32:AFM32"/>
    <mergeCell ref="AFN32:AFP32"/>
    <mergeCell ref="AFQ32:AFS32"/>
    <mergeCell ref="AFT32:AFV32"/>
    <mergeCell ref="AFW32:AFY32"/>
    <mergeCell ref="AFZ32:AGB32"/>
    <mergeCell ref="AGC32:AGE32"/>
    <mergeCell ref="AGG32:AGI32"/>
    <mergeCell ref="AGK32:AGM32"/>
    <mergeCell ref="AGO32:AGQ32"/>
    <mergeCell ref="AGS32:AGT32"/>
    <mergeCell ref="AGU34:AGW34"/>
    <mergeCell ref="AGX34:AHA34"/>
    <mergeCell ref="AEW35:AEX35"/>
    <mergeCell ref="AEY35:AEZ35"/>
    <mergeCell ref="AFA35:AFB35"/>
    <mergeCell ref="AFC35:AFD35"/>
    <mergeCell ref="AFE35:AFG35"/>
    <mergeCell ref="AFH35:AFJ35"/>
    <mergeCell ref="AFK35:AFM35"/>
    <mergeCell ref="AFN35:AFP35"/>
    <mergeCell ref="AFQ35:AFS35"/>
    <mergeCell ref="AFT35:AFV35"/>
    <mergeCell ref="AFW35:AFY35"/>
    <mergeCell ref="AFZ35:AGB35"/>
    <mergeCell ref="AGC35:AGE35"/>
    <mergeCell ref="AGG35:AGI35"/>
    <mergeCell ref="AGK35:AGM35"/>
    <mergeCell ref="AGO35:AGQ35"/>
    <mergeCell ref="AGS35:AGT35"/>
    <mergeCell ref="AGU35:AGW35"/>
    <mergeCell ref="AGX35:AHA35"/>
    <mergeCell ref="AEW34:AEX34"/>
    <mergeCell ref="AEY34:AEZ34"/>
    <mergeCell ref="AFA34:AFB34"/>
    <mergeCell ref="AFC34:AFD34"/>
    <mergeCell ref="AFE34:AFG34"/>
    <mergeCell ref="AFH34:AFJ34"/>
    <mergeCell ref="AFK34:AFM34"/>
    <mergeCell ref="AFN34:AFP34"/>
    <mergeCell ref="AFQ34:AFS34"/>
    <mergeCell ref="AFT34:AFV34"/>
    <mergeCell ref="AFW34:AFY34"/>
    <mergeCell ref="AFZ34:AGB34"/>
    <mergeCell ref="AGC34:AGE34"/>
    <mergeCell ref="AGG34:AGI34"/>
    <mergeCell ref="AGK34:AGM34"/>
    <mergeCell ref="AGO34:AGQ34"/>
    <mergeCell ref="AGS34:AGT34"/>
    <mergeCell ref="AGU36:AGW36"/>
    <mergeCell ref="AGX36:AHA36"/>
    <mergeCell ref="AEW37:AEX37"/>
    <mergeCell ref="AEY37:AEZ37"/>
    <mergeCell ref="AFA37:AFB37"/>
    <mergeCell ref="AFC37:AFD37"/>
    <mergeCell ref="AFE37:AFG37"/>
    <mergeCell ref="AFH37:AFJ37"/>
    <mergeCell ref="AFK37:AFM37"/>
    <mergeCell ref="AFN37:AFP37"/>
    <mergeCell ref="AFQ37:AFS37"/>
    <mergeCell ref="AFT37:AFV37"/>
    <mergeCell ref="AFW37:AFY37"/>
    <mergeCell ref="AFZ37:AGB37"/>
    <mergeCell ref="AGC37:AGE37"/>
    <mergeCell ref="AGG37:AGI37"/>
    <mergeCell ref="AGK37:AGM37"/>
    <mergeCell ref="AGO37:AGQ37"/>
    <mergeCell ref="AGS37:AGT37"/>
    <mergeCell ref="AGU37:AGW37"/>
    <mergeCell ref="AGX37:AHA37"/>
    <mergeCell ref="AEW36:AEX36"/>
    <mergeCell ref="AEY36:AEZ36"/>
    <mergeCell ref="AFA36:AFB36"/>
    <mergeCell ref="AFC36:AFD36"/>
    <mergeCell ref="AFE36:AFG36"/>
    <mergeCell ref="AFH36:AFJ36"/>
    <mergeCell ref="AFK36:AFM36"/>
    <mergeCell ref="AFN36:AFP36"/>
    <mergeCell ref="AFQ36:AFS36"/>
    <mergeCell ref="AFT36:AFV36"/>
    <mergeCell ref="AFW36:AFY36"/>
    <mergeCell ref="AFZ36:AGB36"/>
    <mergeCell ref="AGC36:AGE36"/>
    <mergeCell ref="AGG36:AGI36"/>
    <mergeCell ref="AGK36:AGM36"/>
    <mergeCell ref="AGO36:AGQ36"/>
    <mergeCell ref="AGS36:AGT36"/>
    <mergeCell ref="AGU38:AGW38"/>
    <mergeCell ref="AGX38:AHA38"/>
    <mergeCell ref="AEW39:AEX39"/>
    <mergeCell ref="AEY39:AEZ39"/>
    <mergeCell ref="AFA39:AFB39"/>
    <mergeCell ref="AFC39:AFD39"/>
    <mergeCell ref="AFE39:AFG39"/>
    <mergeCell ref="AFH39:AFJ39"/>
    <mergeCell ref="AFK39:AFM39"/>
    <mergeCell ref="AFN39:AFP39"/>
    <mergeCell ref="AFQ39:AFS39"/>
    <mergeCell ref="AFT39:AFV39"/>
    <mergeCell ref="AFW39:AFY39"/>
    <mergeCell ref="AFZ39:AGB39"/>
    <mergeCell ref="AGC39:AGE39"/>
    <mergeCell ref="AGG39:AGI39"/>
    <mergeCell ref="AGK39:AGM39"/>
    <mergeCell ref="AGO39:AGQ39"/>
    <mergeCell ref="AGS39:AGT39"/>
    <mergeCell ref="AGU39:AGW39"/>
    <mergeCell ref="AGX39:AHA39"/>
    <mergeCell ref="AEW38:AEX38"/>
    <mergeCell ref="AEY38:AEZ38"/>
    <mergeCell ref="AFA38:AFB38"/>
    <mergeCell ref="AFC38:AFD38"/>
    <mergeCell ref="AFE38:AFG38"/>
    <mergeCell ref="AFH38:AFJ38"/>
    <mergeCell ref="AFK38:AFM38"/>
    <mergeCell ref="AFN38:AFP38"/>
    <mergeCell ref="AFQ38:AFS38"/>
    <mergeCell ref="AFT38:AFV38"/>
    <mergeCell ref="AFW38:AFY38"/>
    <mergeCell ref="AFZ38:AGB38"/>
    <mergeCell ref="AGC38:AGE38"/>
    <mergeCell ref="AGG38:AGI38"/>
    <mergeCell ref="AGK38:AGM38"/>
    <mergeCell ref="AGO38:AGQ38"/>
    <mergeCell ref="AGS38:AGT38"/>
    <mergeCell ref="AFK42:AFM42"/>
    <mergeCell ref="AFN42:AFP42"/>
    <mergeCell ref="AFQ42:AFS42"/>
    <mergeCell ref="AFT42:AFV42"/>
    <mergeCell ref="AFW42:AFY42"/>
    <mergeCell ref="AFZ42:AGB42"/>
    <mergeCell ref="AGC42:AGE42"/>
    <mergeCell ref="AGG42:AGI42"/>
    <mergeCell ref="AGK42:AGM42"/>
    <mergeCell ref="AGO42:AGQ42"/>
    <mergeCell ref="AGS42:AGT42"/>
    <mergeCell ref="AGU40:AGW40"/>
    <mergeCell ref="AGX40:AHA40"/>
    <mergeCell ref="AEW41:AEX41"/>
    <mergeCell ref="AEY41:AEZ41"/>
    <mergeCell ref="AFA41:AFB41"/>
    <mergeCell ref="AFC41:AFD41"/>
    <mergeCell ref="AFE41:AFG41"/>
    <mergeCell ref="AFH41:AFJ41"/>
    <mergeCell ref="AFK41:AFM41"/>
    <mergeCell ref="AFN41:AFP41"/>
    <mergeCell ref="AFQ41:AFS41"/>
    <mergeCell ref="AFT41:AFV41"/>
    <mergeCell ref="AFW41:AFY41"/>
    <mergeCell ref="AFZ41:AGB41"/>
    <mergeCell ref="AGC41:AGE41"/>
    <mergeCell ref="AGG41:AGI41"/>
    <mergeCell ref="AGK41:AGM41"/>
    <mergeCell ref="AGO41:AGQ41"/>
    <mergeCell ref="AGS41:AGT41"/>
    <mergeCell ref="AGU41:AGW41"/>
    <mergeCell ref="AGX41:AHA41"/>
    <mergeCell ref="AEW40:AEX40"/>
    <mergeCell ref="AEY40:AEZ40"/>
    <mergeCell ref="AFA40:AFB40"/>
    <mergeCell ref="AFC40:AFD40"/>
    <mergeCell ref="AFE40:AFG40"/>
    <mergeCell ref="AFH40:AFJ40"/>
    <mergeCell ref="AFK40:AFM40"/>
    <mergeCell ref="AFN40:AFP40"/>
    <mergeCell ref="AFQ40:AFS40"/>
    <mergeCell ref="AFT40:AFV40"/>
    <mergeCell ref="AFW40:AFY40"/>
    <mergeCell ref="AFZ40:AGB40"/>
    <mergeCell ref="AGC40:AGE40"/>
    <mergeCell ref="AGG40:AGI40"/>
    <mergeCell ref="AGK40:AGM40"/>
    <mergeCell ref="AGO40:AGQ40"/>
    <mergeCell ref="AGS40:AGT40"/>
    <mergeCell ref="AEU47:AFD47"/>
    <mergeCell ref="AFE47:AGB47"/>
    <mergeCell ref="AGC47:AGJ47"/>
    <mergeCell ref="AGK47:AGR47"/>
    <mergeCell ref="AGS47:AHA47"/>
    <mergeCell ref="AEW50:AHA50"/>
    <mergeCell ref="AIT3:AIV3"/>
    <mergeCell ref="AHX10:AHZ12"/>
    <mergeCell ref="AIA10:AIC12"/>
    <mergeCell ref="AID10:AIF12"/>
    <mergeCell ref="AIG10:AII12"/>
    <mergeCell ref="AIJ10:AIL12"/>
    <mergeCell ref="AIM10:AIM13"/>
    <mergeCell ref="AIN10:AIP12"/>
    <mergeCell ref="AIQ10:AIQ13"/>
    <mergeCell ref="AIR10:AIT12"/>
    <mergeCell ref="AIU10:AIU13"/>
    <mergeCell ref="AIV10:AIX12"/>
    <mergeCell ref="AHD17:AHE17"/>
    <mergeCell ref="AHF17:AHG17"/>
    <mergeCell ref="AHH17:AHI17"/>
    <mergeCell ref="AHJ17:AHK17"/>
    <mergeCell ref="AGU44:AGW44"/>
    <mergeCell ref="AGX44:AHA44"/>
    <mergeCell ref="AEW45:AEX45"/>
    <mergeCell ref="AEY45:AEZ45"/>
    <mergeCell ref="AFA45:AFB45"/>
    <mergeCell ref="AFC45:AFD45"/>
    <mergeCell ref="AFE45:AFG45"/>
    <mergeCell ref="AFH45:AFJ45"/>
    <mergeCell ref="AFK45:AFM45"/>
    <mergeCell ref="AFN45:AFP45"/>
    <mergeCell ref="AFQ45:AFS45"/>
    <mergeCell ref="AFT45:AFV45"/>
    <mergeCell ref="AFW45:AFY45"/>
    <mergeCell ref="AFZ45:AGB45"/>
    <mergeCell ref="AGC45:AGE45"/>
    <mergeCell ref="AGG45:AGI45"/>
    <mergeCell ref="AGK45:AGM45"/>
    <mergeCell ref="AGO45:AGQ45"/>
    <mergeCell ref="AGS45:AGT45"/>
    <mergeCell ref="AGU45:AGW45"/>
    <mergeCell ref="AGX45:AHA45"/>
    <mergeCell ref="AEW44:AEX44"/>
    <mergeCell ref="AEY44:AEZ44"/>
    <mergeCell ref="AFA44:AFB44"/>
    <mergeCell ref="AFC44:AFD44"/>
    <mergeCell ref="AFE44:AFG44"/>
    <mergeCell ref="AFH44:AFJ44"/>
    <mergeCell ref="AFK44:AFM44"/>
    <mergeCell ref="AFN44:AFP44"/>
    <mergeCell ref="AFQ44:AFS44"/>
    <mergeCell ref="AFT44:AFV44"/>
    <mergeCell ref="AFW44:AFY44"/>
    <mergeCell ref="AFZ44:AGB44"/>
    <mergeCell ref="AGC44:AGE44"/>
    <mergeCell ref="AGG44:AGI44"/>
    <mergeCell ref="AGK44:AGM44"/>
    <mergeCell ref="AGO44:AGQ44"/>
    <mergeCell ref="AGS44:AGT44"/>
    <mergeCell ref="AGU42:AGW42"/>
    <mergeCell ref="AGX42:AHA42"/>
    <mergeCell ref="AEW43:AEX43"/>
    <mergeCell ref="AEY43:AEZ43"/>
    <mergeCell ref="AIW3:AJH3"/>
    <mergeCell ref="AHC4:AHE5"/>
    <mergeCell ref="AHF4:AIO5"/>
    <mergeCell ref="AIQ4:AIV5"/>
    <mergeCell ref="AIW4:AIZ5"/>
    <mergeCell ref="AJB4:AJE5"/>
    <mergeCell ref="AJF4:AJG5"/>
    <mergeCell ref="AJH4:AJH5"/>
    <mergeCell ref="AHB7:AJH7"/>
    <mergeCell ref="AHB8:AHB12"/>
    <mergeCell ref="AHC8:AHC12"/>
    <mergeCell ref="AHD8:AHE12"/>
    <mergeCell ref="AHF8:AHG12"/>
    <mergeCell ref="AHH8:AHI12"/>
    <mergeCell ref="AHJ8:AHK12"/>
    <mergeCell ref="AHL8:AHW8"/>
    <mergeCell ref="AHX8:AII8"/>
    <mergeCell ref="AIJ8:AIY8"/>
    <mergeCell ref="AIZ8:AJD8"/>
    <mergeCell ref="AJE8:AJH12"/>
    <mergeCell ref="AHL9:AHQ9"/>
    <mergeCell ref="AHR9:AHW9"/>
    <mergeCell ref="AHX9:AIC9"/>
    <mergeCell ref="AID9:AII9"/>
    <mergeCell ref="AIJ9:AIQ9"/>
    <mergeCell ref="AIR9:AIY9"/>
    <mergeCell ref="AIZ9:AJD9"/>
    <mergeCell ref="AHL10:AHN12"/>
    <mergeCell ref="AHO10:AHQ12"/>
    <mergeCell ref="AHR10:AHT12"/>
    <mergeCell ref="AHU10:AHW12"/>
    <mergeCell ref="AEU46:AFD46"/>
    <mergeCell ref="AFE46:AFJ46"/>
    <mergeCell ref="AFK46:AFP46"/>
    <mergeCell ref="AFQ46:AFV46"/>
    <mergeCell ref="AFW46:AGB46"/>
    <mergeCell ref="AGC46:AGJ46"/>
    <mergeCell ref="AGK46:AGR46"/>
    <mergeCell ref="AGS46:AGT46"/>
    <mergeCell ref="AGU46:AGW46"/>
    <mergeCell ref="AGX46:AHA46"/>
    <mergeCell ref="AFA43:AFB43"/>
    <mergeCell ref="AFC43:AFD43"/>
    <mergeCell ref="AFE43:AFG43"/>
    <mergeCell ref="AFH43:AFJ43"/>
    <mergeCell ref="AFK43:AFM43"/>
    <mergeCell ref="AFN43:AFP43"/>
    <mergeCell ref="AFQ43:AFS43"/>
    <mergeCell ref="AFT43:AFV43"/>
    <mergeCell ref="AFW43:AFY43"/>
    <mergeCell ref="AFZ43:AGB43"/>
    <mergeCell ref="AGC43:AGE43"/>
    <mergeCell ref="AGG43:AGI43"/>
    <mergeCell ref="AGK43:AGM43"/>
    <mergeCell ref="AGO43:AGQ43"/>
    <mergeCell ref="AGS43:AGT43"/>
    <mergeCell ref="AGU43:AGW43"/>
    <mergeCell ref="AGX43:AHA43"/>
    <mergeCell ref="AEW42:AEX42"/>
    <mergeCell ref="AEY42:AEZ42"/>
    <mergeCell ref="AFA42:AFB42"/>
    <mergeCell ref="AFC42:AFD42"/>
    <mergeCell ref="AFE42:AFG42"/>
    <mergeCell ref="AFH42:AFJ42"/>
    <mergeCell ref="AJE15:AJH15"/>
    <mergeCell ref="AHD16:AHE16"/>
    <mergeCell ref="AHF16:AHG16"/>
    <mergeCell ref="AHH16:AHI16"/>
    <mergeCell ref="AHJ16:AHK16"/>
    <mergeCell ref="AHL16:AHN16"/>
    <mergeCell ref="AHO16:AHQ16"/>
    <mergeCell ref="AHR16:AHT16"/>
    <mergeCell ref="AHU16:AHW16"/>
    <mergeCell ref="AHX16:AHZ16"/>
    <mergeCell ref="AIA16:AIC16"/>
    <mergeCell ref="AID16:AIF16"/>
    <mergeCell ref="AIG16:AII16"/>
    <mergeCell ref="AIJ16:AIL16"/>
    <mergeCell ref="AIN16:AIP16"/>
    <mergeCell ref="AIR16:AIT16"/>
    <mergeCell ref="AIV16:AIX16"/>
    <mergeCell ref="AIZ16:AJA16"/>
    <mergeCell ref="AJB16:AJD16"/>
    <mergeCell ref="AJE16:AJH16"/>
    <mergeCell ref="AIY10:AIY13"/>
    <mergeCell ref="AIZ10:AJA12"/>
    <mergeCell ref="AJB10:AJD12"/>
    <mergeCell ref="AHD13:AHE13"/>
    <mergeCell ref="AHF13:AHG13"/>
    <mergeCell ref="AHH13:AHI13"/>
    <mergeCell ref="AHJ13:AHK13"/>
    <mergeCell ref="AIJ13:AIL13"/>
    <mergeCell ref="AIN13:AIP13"/>
    <mergeCell ref="AIR13:AIT13"/>
    <mergeCell ref="AIV13:AIX13"/>
    <mergeCell ref="AIZ13:AJA13"/>
    <mergeCell ref="AJB13:AJD13"/>
    <mergeCell ref="AJE13:AJH13"/>
    <mergeCell ref="AHD15:AHE15"/>
    <mergeCell ref="AHF15:AHG15"/>
    <mergeCell ref="AHH15:AHI15"/>
    <mergeCell ref="AHJ15:AHK15"/>
    <mergeCell ref="AHL15:AHN15"/>
    <mergeCell ref="AHO15:AHQ15"/>
    <mergeCell ref="AHR15:AHT15"/>
    <mergeCell ref="AHU15:AHW15"/>
    <mergeCell ref="AHX15:AHZ15"/>
    <mergeCell ref="AIA15:AIC15"/>
    <mergeCell ref="AID15:AIF15"/>
    <mergeCell ref="AIG15:AII15"/>
    <mergeCell ref="AIJ15:AIL15"/>
    <mergeCell ref="AIN15:AIP15"/>
    <mergeCell ref="AIR15:AIT15"/>
    <mergeCell ref="AIV15:AIX15"/>
    <mergeCell ref="AIZ15:AJA15"/>
    <mergeCell ref="AJB15:AJD15"/>
    <mergeCell ref="AJB18:AJD18"/>
    <mergeCell ref="AJE18:AJH18"/>
    <mergeCell ref="AHD19:AHE19"/>
    <mergeCell ref="AHF19:AHG19"/>
    <mergeCell ref="AHH19:AHI19"/>
    <mergeCell ref="AHJ19:AHK19"/>
    <mergeCell ref="AHL19:AHN19"/>
    <mergeCell ref="AHO19:AHQ19"/>
    <mergeCell ref="AHR19:AHT19"/>
    <mergeCell ref="AHU19:AHW19"/>
    <mergeCell ref="AHX19:AHZ19"/>
    <mergeCell ref="AIA19:AIC19"/>
    <mergeCell ref="AID19:AIF19"/>
    <mergeCell ref="AIG19:AII19"/>
    <mergeCell ref="AIJ19:AIL19"/>
    <mergeCell ref="AIN19:AIP19"/>
    <mergeCell ref="AIR19:AIT19"/>
    <mergeCell ref="AIV19:AIX19"/>
    <mergeCell ref="AIZ19:AJA19"/>
    <mergeCell ref="AJB19:AJD19"/>
    <mergeCell ref="AJE19:AJH19"/>
    <mergeCell ref="AHL17:AHN17"/>
    <mergeCell ref="AHO17:AHQ17"/>
    <mergeCell ref="AHR17:AHT17"/>
    <mergeCell ref="AHU17:AHW17"/>
    <mergeCell ref="AHX17:AHZ17"/>
    <mergeCell ref="AIA17:AIC17"/>
    <mergeCell ref="AID17:AIF17"/>
    <mergeCell ref="AIG17:AII17"/>
    <mergeCell ref="AIJ17:AIL17"/>
    <mergeCell ref="AIN17:AIP17"/>
    <mergeCell ref="AIR17:AIT17"/>
    <mergeCell ref="AIV17:AIX17"/>
    <mergeCell ref="AIZ17:AJA17"/>
    <mergeCell ref="AJB17:AJD17"/>
    <mergeCell ref="AJE17:AJH17"/>
    <mergeCell ref="AHD18:AHE18"/>
    <mergeCell ref="AHF18:AHG18"/>
    <mergeCell ref="AHH18:AHI18"/>
    <mergeCell ref="AHJ18:AHK18"/>
    <mergeCell ref="AHL18:AHN18"/>
    <mergeCell ref="AHO18:AHQ18"/>
    <mergeCell ref="AHR18:AHT18"/>
    <mergeCell ref="AHU18:AHW18"/>
    <mergeCell ref="AHX18:AHZ18"/>
    <mergeCell ref="AIA18:AIC18"/>
    <mergeCell ref="AID18:AIF18"/>
    <mergeCell ref="AIG18:AII18"/>
    <mergeCell ref="AIJ18:AIL18"/>
    <mergeCell ref="AIN18:AIP18"/>
    <mergeCell ref="AIR18:AIT18"/>
    <mergeCell ref="AIV18:AIX18"/>
    <mergeCell ref="AIZ18:AJA18"/>
    <mergeCell ref="AJB20:AJD20"/>
    <mergeCell ref="AJE20:AJH20"/>
    <mergeCell ref="AHD21:AHE21"/>
    <mergeCell ref="AHF21:AHG21"/>
    <mergeCell ref="AHH21:AHI21"/>
    <mergeCell ref="AHJ21:AHK21"/>
    <mergeCell ref="AHL21:AHN21"/>
    <mergeCell ref="AHO21:AHQ21"/>
    <mergeCell ref="AHR21:AHT21"/>
    <mergeCell ref="AHU21:AHW21"/>
    <mergeCell ref="AHX21:AHZ21"/>
    <mergeCell ref="AIA21:AIC21"/>
    <mergeCell ref="AID21:AIF21"/>
    <mergeCell ref="AIG21:AII21"/>
    <mergeCell ref="AIJ21:AIL21"/>
    <mergeCell ref="AIN21:AIP21"/>
    <mergeCell ref="AIR21:AIT21"/>
    <mergeCell ref="AIV21:AIX21"/>
    <mergeCell ref="AIZ21:AJA21"/>
    <mergeCell ref="AJB21:AJD21"/>
    <mergeCell ref="AJE21:AJH21"/>
    <mergeCell ref="AHD20:AHE20"/>
    <mergeCell ref="AHF20:AHG20"/>
    <mergeCell ref="AHH20:AHI20"/>
    <mergeCell ref="AHJ20:AHK20"/>
    <mergeCell ref="AHL20:AHN20"/>
    <mergeCell ref="AHO20:AHQ20"/>
    <mergeCell ref="AHR20:AHT20"/>
    <mergeCell ref="AHU20:AHW20"/>
    <mergeCell ref="AHX20:AHZ20"/>
    <mergeCell ref="AIA20:AIC20"/>
    <mergeCell ref="AID20:AIF20"/>
    <mergeCell ref="AIG20:AII20"/>
    <mergeCell ref="AIJ20:AIL20"/>
    <mergeCell ref="AIN20:AIP20"/>
    <mergeCell ref="AIR20:AIT20"/>
    <mergeCell ref="AIV20:AIX20"/>
    <mergeCell ref="AIZ20:AJA20"/>
    <mergeCell ref="AJB22:AJD22"/>
    <mergeCell ref="AJE22:AJH22"/>
    <mergeCell ref="AHD23:AHE23"/>
    <mergeCell ref="AHF23:AHG23"/>
    <mergeCell ref="AHH23:AHI23"/>
    <mergeCell ref="AHJ23:AHK23"/>
    <mergeCell ref="AHL23:AHN23"/>
    <mergeCell ref="AHO23:AHQ23"/>
    <mergeCell ref="AHR23:AHT23"/>
    <mergeCell ref="AHU23:AHW23"/>
    <mergeCell ref="AHX23:AHZ23"/>
    <mergeCell ref="AIA23:AIC23"/>
    <mergeCell ref="AID23:AIF23"/>
    <mergeCell ref="AIG23:AII23"/>
    <mergeCell ref="AIJ23:AIL23"/>
    <mergeCell ref="AIN23:AIP23"/>
    <mergeCell ref="AIR23:AIT23"/>
    <mergeCell ref="AIV23:AIX23"/>
    <mergeCell ref="AIZ23:AJA23"/>
    <mergeCell ref="AJB23:AJD23"/>
    <mergeCell ref="AJE23:AJH23"/>
    <mergeCell ref="AHD22:AHE22"/>
    <mergeCell ref="AHF22:AHG22"/>
    <mergeCell ref="AHH22:AHI22"/>
    <mergeCell ref="AHJ22:AHK22"/>
    <mergeCell ref="AHL22:AHN22"/>
    <mergeCell ref="AHO22:AHQ22"/>
    <mergeCell ref="AHR22:AHT22"/>
    <mergeCell ref="AHU22:AHW22"/>
    <mergeCell ref="AHX22:AHZ22"/>
    <mergeCell ref="AIA22:AIC22"/>
    <mergeCell ref="AID22:AIF22"/>
    <mergeCell ref="AIG22:AII22"/>
    <mergeCell ref="AIJ22:AIL22"/>
    <mergeCell ref="AIN22:AIP22"/>
    <mergeCell ref="AIR22:AIT22"/>
    <mergeCell ref="AIV22:AIX22"/>
    <mergeCell ref="AIZ22:AJA22"/>
    <mergeCell ref="AJB24:AJD24"/>
    <mergeCell ref="AJE24:AJH24"/>
    <mergeCell ref="AHD25:AHE25"/>
    <mergeCell ref="AHF25:AHG25"/>
    <mergeCell ref="AHH25:AHI25"/>
    <mergeCell ref="AHJ25:AHK25"/>
    <mergeCell ref="AHL25:AHN25"/>
    <mergeCell ref="AHO25:AHQ25"/>
    <mergeCell ref="AHR25:AHT25"/>
    <mergeCell ref="AHU25:AHW25"/>
    <mergeCell ref="AHX25:AHZ25"/>
    <mergeCell ref="AIA25:AIC25"/>
    <mergeCell ref="AID25:AIF25"/>
    <mergeCell ref="AIG25:AII25"/>
    <mergeCell ref="AIJ25:AIL25"/>
    <mergeCell ref="AIN25:AIP25"/>
    <mergeCell ref="AIR25:AIT25"/>
    <mergeCell ref="AIV25:AIX25"/>
    <mergeCell ref="AIZ25:AJA25"/>
    <mergeCell ref="AJB25:AJD25"/>
    <mergeCell ref="AJE25:AJH25"/>
    <mergeCell ref="AHD24:AHE24"/>
    <mergeCell ref="AHF24:AHG24"/>
    <mergeCell ref="AHH24:AHI24"/>
    <mergeCell ref="AHJ24:AHK24"/>
    <mergeCell ref="AHL24:AHN24"/>
    <mergeCell ref="AHO24:AHQ24"/>
    <mergeCell ref="AHR24:AHT24"/>
    <mergeCell ref="AHU24:AHW24"/>
    <mergeCell ref="AHX24:AHZ24"/>
    <mergeCell ref="AIA24:AIC24"/>
    <mergeCell ref="AID24:AIF24"/>
    <mergeCell ref="AIG24:AII24"/>
    <mergeCell ref="AIJ24:AIL24"/>
    <mergeCell ref="AIN24:AIP24"/>
    <mergeCell ref="AIR24:AIT24"/>
    <mergeCell ref="AIV24:AIX24"/>
    <mergeCell ref="AIZ24:AJA24"/>
    <mergeCell ref="AJB26:AJD26"/>
    <mergeCell ref="AJE26:AJH26"/>
    <mergeCell ref="AHD27:AHE27"/>
    <mergeCell ref="AHF27:AHG27"/>
    <mergeCell ref="AHH27:AHI27"/>
    <mergeCell ref="AHJ27:AHK27"/>
    <mergeCell ref="AHL27:AHN27"/>
    <mergeCell ref="AHO27:AHQ27"/>
    <mergeCell ref="AHR27:AHT27"/>
    <mergeCell ref="AHU27:AHW27"/>
    <mergeCell ref="AHX27:AHZ27"/>
    <mergeCell ref="AIA27:AIC27"/>
    <mergeCell ref="AID27:AIF27"/>
    <mergeCell ref="AIG27:AII27"/>
    <mergeCell ref="AIJ27:AIL27"/>
    <mergeCell ref="AIN27:AIP27"/>
    <mergeCell ref="AIR27:AIT27"/>
    <mergeCell ref="AIV27:AIX27"/>
    <mergeCell ref="AIZ27:AJA27"/>
    <mergeCell ref="AJB27:AJD27"/>
    <mergeCell ref="AJE27:AJH27"/>
    <mergeCell ref="AHD26:AHE26"/>
    <mergeCell ref="AHF26:AHG26"/>
    <mergeCell ref="AHH26:AHI26"/>
    <mergeCell ref="AHJ26:AHK26"/>
    <mergeCell ref="AHL26:AHN26"/>
    <mergeCell ref="AHO26:AHQ26"/>
    <mergeCell ref="AHR26:AHT26"/>
    <mergeCell ref="AHU26:AHW26"/>
    <mergeCell ref="AHX26:AHZ26"/>
    <mergeCell ref="AIA26:AIC26"/>
    <mergeCell ref="AID26:AIF26"/>
    <mergeCell ref="AIG26:AII26"/>
    <mergeCell ref="AIJ26:AIL26"/>
    <mergeCell ref="AIN26:AIP26"/>
    <mergeCell ref="AIR26:AIT26"/>
    <mergeCell ref="AIV26:AIX26"/>
    <mergeCell ref="AIZ26:AJA26"/>
    <mergeCell ref="AJB28:AJD28"/>
    <mergeCell ref="AJE28:AJH28"/>
    <mergeCell ref="AHD29:AHE29"/>
    <mergeCell ref="AHF29:AHG29"/>
    <mergeCell ref="AHH29:AHI29"/>
    <mergeCell ref="AHJ29:AHK29"/>
    <mergeCell ref="AHL29:AHN29"/>
    <mergeCell ref="AHO29:AHQ29"/>
    <mergeCell ref="AHR29:AHT29"/>
    <mergeCell ref="AHU29:AHW29"/>
    <mergeCell ref="AHX29:AHZ29"/>
    <mergeCell ref="AIA29:AIC29"/>
    <mergeCell ref="AID29:AIF29"/>
    <mergeCell ref="AIG29:AII29"/>
    <mergeCell ref="AIJ29:AIL29"/>
    <mergeCell ref="AIN29:AIP29"/>
    <mergeCell ref="AIR29:AIT29"/>
    <mergeCell ref="AIV29:AIX29"/>
    <mergeCell ref="AIZ29:AJA29"/>
    <mergeCell ref="AJB29:AJD29"/>
    <mergeCell ref="AJE29:AJH29"/>
    <mergeCell ref="AHD28:AHE28"/>
    <mergeCell ref="AHF28:AHG28"/>
    <mergeCell ref="AHH28:AHI28"/>
    <mergeCell ref="AHJ28:AHK28"/>
    <mergeCell ref="AHL28:AHN28"/>
    <mergeCell ref="AHO28:AHQ28"/>
    <mergeCell ref="AHR28:AHT28"/>
    <mergeCell ref="AHU28:AHW28"/>
    <mergeCell ref="AHX28:AHZ28"/>
    <mergeCell ref="AIA28:AIC28"/>
    <mergeCell ref="AID28:AIF28"/>
    <mergeCell ref="AIG28:AII28"/>
    <mergeCell ref="AIJ28:AIL28"/>
    <mergeCell ref="AIN28:AIP28"/>
    <mergeCell ref="AIR28:AIT28"/>
    <mergeCell ref="AIV28:AIX28"/>
    <mergeCell ref="AIZ28:AJA28"/>
    <mergeCell ref="AJB30:AJD30"/>
    <mergeCell ref="AJE30:AJH30"/>
    <mergeCell ref="AHD31:AHE31"/>
    <mergeCell ref="AHF31:AHG31"/>
    <mergeCell ref="AHH31:AHI31"/>
    <mergeCell ref="AHJ31:AHK31"/>
    <mergeCell ref="AHL31:AHN31"/>
    <mergeCell ref="AHO31:AHQ31"/>
    <mergeCell ref="AHR31:AHT31"/>
    <mergeCell ref="AHU31:AHW31"/>
    <mergeCell ref="AHX31:AHZ31"/>
    <mergeCell ref="AIA31:AIC31"/>
    <mergeCell ref="AID31:AIF31"/>
    <mergeCell ref="AIG31:AII31"/>
    <mergeCell ref="AIJ31:AIL31"/>
    <mergeCell ref="AIN31:AIP31"/>
    <mergeCell ref="AIR31:AIT31"/>
    <mergeCell ref="AIV31:AIX31"/>
    <mergeCell ref="AIZ31:AJA31"/>
    <mergeCell ref="AJB31:AJD31"/>
    <mergeCell ref="AJE31:AJH31"/>
    <mergeCell ref="AHD30:AHE30"/>
    <mergeCell ref="AHF30:AHG30"/>
    <mergeCell ref="AHH30:AHI30"/>
    <mergeCell ref="AHJ30:AHK30"/>
    <mergeCell ref="AHL30:AHN30"/>
    <mergeCell ref="AHO30:AHQ30"/>
    <mergeCell ref="AHR30:AHT30"/>
    <mergeCell ref="AHU30:AHW30"/>
    <mergeCell ref="AHX30:AHZ30"/>
    <mergeCell ref="AIA30:AIC30"/>
    <mergeCell ref="AID30:AIF30"/>
    <mergeCell ref="AIG30:AII30"/>
    <mergeCell ref="AIJ30:AIL30"/>
    <mergeCell ref="AIN30:AIP30"/>
    <mergeCell ref="AIR30:AIT30"/>
    <mergeCell ref="AIV30:AIX30"/>
    <mergeCell ref="AIZ30:AJA30"/>
    <mergeCell ref="AJB32:AJD32"/>
    <mergeCell ref="AJE32:AJH32"/>
    <mergeCell ref="AHD33:AHE33"/>
    <mergeCell ref="AHF33:AHG33"/>
    <mergeCell ref="AHH33:AHI33"/>
    <mergeCell ref="AHJ33:AHK33"/>
    <mergeCell ref="AHL33:AHN33"/>
    <mergeCell ref="AHO33:AHQ33"/>
    <mergeCell ref="AHR33:AHT33"/>
    <mergeCell ref="AHU33:AHW33"/>
    <mergeCell ref="AHX33:AHZ33"/>
    <mergeCell ref="AIA33:AIC33"/>
    <mergeCell ref="AID33:AIF33"/>
    <mergeCell ref="AIG33:AII33"/>
    <mergeCell ref="AIJ33:AIL33"/>
    <mergeCell ref="AIN33:AIP33"/>
    <mergeCell ref="AIR33:AIT33"/>
    <mergeCell ref="AIV33:AIX33"/>
    <mergeCell ref="AIZ33:AJA33"/>
    <mergeCell ref="AJB33:AJD33"/>
    <mergeCell ref="AJE33:AJH33"/>
    <mergeCell ref="AHD32:AHE32"/>
    <mergeCell ref="AHF32:AHG32"/>
    <mergeCell ref="AHH32:AHI32"/>
    <mergeCell ref="AHJ32:AHK32"/>
    <mergeCell ref="AHL32:AHN32"/>
    <mergeCell ref="AHO32:AHQ32"/>
    <mergeCell ref="AHR32:AHT32"/>
    <mergeCell ref="AHU32:AHW32"/>
    <mergeCell ref="AHX32:AHZ32"/>
    <mergeCell ref="AIA32:AIC32"/>
    <mergeCell ref="AID32:AIF32"/>
    <mergeCell ref="AIG32:AII32"/>
    <mergeCell ref="AIJ32:AIL32"/>
    <mergeCell ref="AIN32:AIP32"/>
    <mergeCell ref="AIR32:AIT32"/>
    <mergeCell ref="AIV32:AIX32"/>
    <mergeCell ref="AIZ32:AJA32"/>
    <mergeCell ref="AJB34:AJD34"/>
    <mergeCell ref="AJE34:AJH34"/>
    <mergeCell ref="AHD35:AHE35"/>
    <mergeCell ref="AHF35:AHG35"/>
    <mergeCell ref="AHH35:AHI35"/>
    <mergeCell ref="AHJ35:AHK35"/>
    <mergeCell ref="AHL35:AHN35"/>
    <mergeCell ref="AHO35:AHQ35"/>
    <mergeCell ref="AHR35:AHT35"/>
    <mergeCell ref="AHU35:AHW35"/>
    <mergeCell ref="AHX35:AHZ35"/>
    <mergeCell ref="AIA35:AIC35"/>
    <mergeCell ref="AID35:AIF35"/>
    <mergeCell ref="AIG35:AII35"/>
    <mergeCell ref="AIJ35:AIL35"/>
    <mergeCell ref="AIN35:AIP35"/>
    <mergeCell ref="AIR35:AIT35"/>
    <mergeCell ref="AIV35:AIX35"/>
    <mergeCell ref="AIZ35:AJA35"/>
    <mergeCell ref="AJB35:AJD35"/>
    <mergeCell ref="AJE35:AJH35"/>
    <mergeCell ref="AHD34:AHE34"/>
    <mergeCell ref="AHF34:AHG34"/>
    <mergeCell ref="AHH34:AHI34"/>
    <mergeCell ref="AHJ34:AHK34"/>
    <mergeCell ref="AHL34:AHN34"/>
    <mergeCell ref="AHO34:AHQ34"/>
    <mergeCell ref="AHR34:AHT34"/>
    <mergeCell ref="AHU34:AHW34"/>
    <mergeCell ref="AHX34:AHZ34"/>
    <mergeCell ref="AIA34:AIC34"/>
    <mergeCell ref="AID34:AIF34"/>
    <mergeCell ref="AIG34:AII34"/>
    <mergeCell ref="AIJ34:AIL34"/>
    <mergeCell ref="AIN34:AIP34"/>
    <mergeCell ref="AIR34:AIT34"/>
    <mergeCell ref="AIV34:AIX34"/>
    <mergeCell ref="AIZ34:AJA34"/>
    <mergeCell ref="AJB36:AJD36"/>
    <mergeCell ref="AJE36:AJH36"/>
    <mergeCell ref="AHD37:AHE37"/>
    <mergeCell ref="AHF37:AHG37"/>
    <mergeCell ref="AHH37:AHI37"/>
    <mergeCell ref="AHJ37:AHK37"/>
    <mergeCell ref="AHL37:AHN37"/>
    <mergeCell ref="AHO37:AHQ37"/>
    <mergeCell ref="AHR37:AHT37"/>
    <mergeCell ref="AHU37:AHW37"/>
    <mergeCell ref="AHX37:AHZ37"/>
    <mergeCell ref="AIA37:AIC37"/>
    <mergeCell ref="AID37:AIF37"/>
    <mergeCell ref="AIG37:AII37"/>
    <mergeCell ref="AIJ37:AIL37"/>
    <mergeCell ref="AIN37:AIP37"/>
    <mergeCell ref="AIR37:AIT37"/>
    <mergeCell ref="AIV37:AIX37"/>
    <mergeCell ref="AIZ37:AJA37"/>
    <mergeCell ref="AJB37:AJD37"/>
    <mergeCell ref="AJE37:AJH37"/>
    <mergeCell ref="AHD36:AHE36"/>
    <mergeCell ref="AHF36:AHG36"/>
    <mergeCell ref="AHH36:AHI36"/>
    <mergeCell ref="AHJ36:AHK36"/>
    <mergeCell ref="AHL36:AHN36"/>
    <mergeCell ref="AHO36:AHQ36"/>
    <mergeCell ref="AHR36:AHT36"/>
    <mergeCell ref="AHU36:AHW36"/>
    <mergeCell ref="AHX36:AHZ36"/>
    <mergeCell ref="AIA36:AIC36"/>
    <mergeCell ref="AID36:AIF36"/>
    <mergeCell ref="AIG36:AII36"/>
    <mergeCell ref="AIJ36:AIL36"/>
    <mergeCell ref="AIN36:AIP36"/>
    <mergeCell ref="AIR36:AIT36"/>
    <mergeCell ref="AIV36:AIX36"/>
    <mergeCell ref="AIZ36:AJA36"/>
    <mergeCell ref="AJB38:AJD38"/>
    <mergeCell ref="AJE38:AJH38"/>
    <mergeCell ref="AHD39:AHE39"/>
    <mergeCell ref="AHF39:AHG39"/>
    <mergeCell ref="AHH39:AHI39"/>
    <mergeCell ref="AHJ39:AHK39"/>
    <mergeCell ref="AHL39:AHN39"/>
    <mergeCell ref="AHO39:AHQ39"/>
    <mergeCell ref="AHR39:AHT39"/>
    <mergeCell ref="AHU39:AHW39"/>
    <mergeCell ref="AHX39:AHZ39"/>
    <mergeCell ref="AIA39:AIC39"/>
    <mergeCell ref="AID39:AIF39"/>
    <mergeCell ref="AIG39:AII39"/>
    <mergeCell ref="AIJ39:AIL39"/>
    <mergeCell ref="AIN39:AIP39"/>
    <mergeCell ref="AIR39:AIT39"/>
    <mergeCell ref="AIV39:AIX39"/>
    <mergeCell ref="AIZ39:AJA39"/>
    <mergeCell ref="AJB39:AJD39"/>
    <mergeCell ref="AJE39:AJH39"/>
    <mergeCell ref="AHD38:AHE38"/>
    <mergeCell ref="AHF38:AHG38"/>
    <mergeCell ref="AHH38:AHI38"/>
    <mergeCell ref="AHJ38:AHK38"/>
    <mergeCell ref="AHL38:AHN38"/>
    <mergeCell ref="AHO38:AHQ38"/>
    <mergeCell ref="AHR38:AHT38"/>
    <mergeCell ref="AHU38:AHW38"/>
    <mergeCell ref="AHX38:AHZ38"/>
    <mergeCell ref="AIA38:AIC38"/>
    <mergeCell ref="AID38:AIF38"/>
    <mergeCell ref="AIG38:AII38"/>
    <mergeCell ref="AIJ38:AIL38"/>
    <mergeCell ref="AIN38:AIP38"/>
    <mergeCell ref="AIR38:AIT38"/>
    <mergeCell ref="AIV38:AIX38"/>
    <mergeCell ref="AIZ38:AJA38"/>
    <mergeCell ref="AHR42:AHT42"/>
    <mergeCell ref="AHU42:AHW42"/>
    <mergeCell ref="AHX42:AHZ42"/>
    <mergeCell ref="AIA42:AIC42"/>
    <mergeCell ref="AID42:AIF42"/>
    <mergeCell ref="AIG42:AII42"/>
    <mergeCell ref="AIJ42:AIL42"/>
    <mergeCell ref="AIN42:AIP42"/>
    <mergeCell ref="AIR42:AIT42"/>
    <mergeCell ref="AIV42:AIX42"/>
    <mergeCell ref="AIZ42:AJA42"/>
    <mergeCell ref="AJB40:AJD40"/>
    <mergeCell ref="AJE40:AJH40"/>
    <mergeCell ref="AHD41:AHE41"/>
    <mergeCell ref="AHF41:AHG41"/>
    <mergeCell ref="AHH41:AHI41"/>
    <mergeCell ref="AHJ41:AHK41"/>
    <mergeCell ref="AHL41:AHN41"/>
    <mergeCell ref="AHO41:AHQ41"/>
    <mergeCell ref="AHR41:AHT41"/>
    <mergeCell ref="AHU41:AHW41"/>
    <mergeCell ref="AHX41:AHZ41"/>
    <mergeCell ref="AIA41:AIC41"/>
    <mergeCell ref="AID41:AIF41"/>
    <mergeCell ref="AIG41:AII41"/>
    <mergeCell ref="AIJ41:AIL41"/>
    <mergeCell ref="AIN41:AIP41"/>
    <mergeCell ref="AIR41:AIT41"/>
    <mergeCell ref="AIV41:AIX41"/>
    <mergeCell ref="AIZ41:AJA41"/>
    <mergeCell ref="AJB41:AJD41"/>
    <mergeCell ref="AJE41:AJH41"/>
    <mergeCell ref="AHD40:AHE40"/>
    <mergeCell ref="AHF40:AHG40"/>
    <mergeCell ref="AHH40:AHI40"/>
    <mergeCell ref="AHJ40:AHK40"/>
    <mergeCell ref="AHL40:AHN40"/>
    <mergeCell ref="AHO40:AHQ40"/>
    <mergeCell ref="AHR40:AHT40"/>
    <mergeCell ref="AHU40:AHW40"/>
    <mergeCell ref="AHX40:AHZ40"/>
    <mergeCell ref="AIA40:AIC40"/>
    <mergeCell ref="AID40:AIF40"/>
    <mergeCell ref="AIG40:AII40"/>
    <mergeCell ref="AIJ40:AIL40"/>
    <mergeCell ref="AIN40:AIP40"/>
    <mergeCell ref="AIR40:AIT40"/>
    <mergeCell ref="AIV40:AIX40"/>
    <mergeCell ref="AIZ40:AJA40"/>
    <mergeCell ref="AHB47:AHK47"/>
    <mergeCell ref="AHL47:AII47"/>
    <mergeCell ref="AIJ47:AIQ47"/>
    <mergeCell ref="AIR47:AIY47"/>
    <mergeCell ref="AIZ47:AJH47"/>
    <mergeCell ref="AHD50:AJH50"/>
    <mergeCell ref="ALA3:ALC3"/>
    <mergeCell ref="AKE10:AKG12"/>
    <mergeCell ref="AKH10:AKJ12"/>
    <mergeCell ref="AKK10:AKM12"/>
    <mergeCell ref="AKN10:AKP12"/>
    <mergeCell ref="AKQ10:AKS12"/>
    <mergeCell ref="AKT10:AKT13"/>
    <mergeCell ref="AKU10:AKW12"/>
    <mergeCell ref="AKX10:AKX13"/>
    <mergeCell ref="AKY10:ALA12"/>
    <mergeCell ref="ALB10:ALB13"/>
    <mergeCell ref="ALC10:ALE12"/>
    <mergeCell ref="AJK17:AJL17"/>
    <mergeCell ref="AJM17:AJN17"/>
    <mergeCell ref="AJO17:AJP17"/>
    <mergeCell ref="AJQ17:AJR17"/>
    <mergeCell ref="AJB44:AJD44"/>
    <mergeCell ref="AJE44:AJH44"/>
    <mergeCell ref="AHD45:AHE45"/>
    <mergeCell ref="AHF45:AHG45"/>
    <mergeCell ref="AHH45:AHI45"/>
    <mergeCell ref="AHJ45:AHK45"/>
    <mergeCell ref="AHL45:AHN45"/>
    <mergeCell ref="AHO45:AHQ45"/>
    <mergeCell ref="AHR45:AHT45"/>
    <mergeCell ref="AHU45:AHW45"/>
    <mergeCell ref="AHX45:AHZ45"/>
    <mergeCell ref="AIA45:AIC45"/>
    <mergeCell ref="AID45:AIF45"/>
    <mergeCell ref="AIG45:AII45"/>
    <mergeCell ref="AIJ45:AIL45"/>
    <mergeCell ref="AIN45:AIP45"/>
    <mergeCell ref="AIR45:AIT45"/>
    <mergeCell ref="AIV45:AIX45"/>
    <mergeCell ref="AIZ45:AJA45"/>
    <mergeCell ref="AJB45:AJD45"/>
    <mergeCell ref="AJE45:AJH45"/>
    <mergeCell ref="AHD44:AHE44"/>
    <mergeCell ref="AHF44:AHG44"/>
    <mergeCell ref="AHH44:AHI44"/>
    <mergeCell ref="AHJ44:AHK44"/>
    <mergeCell ref="AHL44:AHN44"/>
    <mergeCell ref="AHO44:AHQ44"/>
    <mergeCell ref="AHR44:AHT44"/>
    <mergeCell ref="AHU44:AHW44"/>
    <mergeCell ref="AHX44:AHZ44"/>
    <mergeCell ref="AIA44:AIC44"/>
    <mergeCell ref="AID44:AIF44"/>
    <mergeCell ref="AIG44:AII44"/>
    <mergeCell ref="AIJ44:AIL44"/>
    <mergeCell ref="AIN44:AIP44"/>
    <mergeCell ref="AIR44:AIT44"/>
    <mergeCell ref="AIV44:AIX44"/>
    <mergeCell ref="AIZ44:AJA44"/>
    <mergeCell ref="AJB42:AJD42"/>
    <mergeCell ref="AJE42:AJH42"/>
    <mergeCell ref="AHD43:AHE43"/>
    <mergeCell ref="AHF43:AHG43"/>
    <mergeCell ref="ALD3:ALO3"/>
    <mergeCell ref="AJJ4:AJL5"/>
    <mergeCell ref="AJM4:AKV5"/>
    <mergeCell ref="AKX4:ALC5"/>
    <mergeCell ref="ALD4:ALG5"/>
    <mergeCell ref="ALI4:ALL5"/>
    <mergeCell ref="ALM4:ALN5"/>
    <mergeCell ref="ALO4:ALO5"/>
    <mergeCell ref="AJI7:ALO7"/>
    <mergeCell ref="AJI8:AJI12"/>
    <mergeCell ref="AJJ8:AJJ12"/>
    <mergeCell ref="AJK8:AJL12"/>
    <mergeCell ref="AJM8:AJN12"/>
    <mergeCell ref="AJO8:AJP12"/>
    <mergeCell ref="AJQ8:AJR12"/>
    <mergeCell ref="AJS8:AKD8"/>
    <mergeCell ref="AKE8:AKP8"/>
    <mergeCell ref="AKQ8:ALF8"/>
    <mergeCell ref="ALG8:ALK8"/>
    <mergeCell ref="ALL8:ALO12"/>
    <mergeCell ref="AJS9:AJX9"/>
    <mergeCell ref="AJY9:AKD9"/>
    <mergeCell ref="AKE9:AKJ9"/>
    <mergeCell ref="AKK9:AKP9"/>
    <mergeCell ref="AKQ9:AKX9"/>
    <mergeCell ref="AKY9:ALF9"/>
    <mergeCell ref="ALG9:ALK9"/>
    <mergeCell ref="AJS10:AJU12"/>
    <mergeCell ref="AJV10:AJX12"/>
    <mergeCell ref="AJY10:AKA12"/>
    <mergeCell ref="AKB10:AKD12"/>
    <mergeCell ref="AHB46:AHK46"/>
    <mergeCell ref="AHL46:AHQ46"/>
    <mergeCell ref="AHR46:AHW46"/>
    <mergeCell ref="AHX46:AIC46"/>
    <mergeCell ref="AID46:AII46"/>
    <mergeCell ref="AIJ46:AIQ46"/>
    <mergeCell ref="AIR46:AIY46"/>
    <mergeCell ref="AIZ46:AJA46"/>
    <mergeCell ref="AJB46:AJD46"/>
    <mergeCell ref="AJE46:AJH46"/>
    <mergeCell ref="AHH43:AHI43"/>
    <mergeCell ref="AHJ43:AHK43"/>
    <mergeCell ref="AHL43:AHN43"/>
    <mergeCell ref="AHO43:AHQ43"/>
    <mergeCell ref="AHR43:AHT43"/>
    <mergeCell ref="AHU43:AHW43"/>
    <mergeCell ref="AHX43:AHZ43"/>
    <mergeCell ref="AIA43:AIC43"/>
    <mergeCell ref="AID43:AIF43"/>
    <mergeCell ref="AIG43:AII43"/>
    <mergeCell ref="AIJ43:AIL43"/>
    <mergeCell ref="AIN43:AIP43"/>
    <mergeCell ref="AIR43:AIT43"/>
    <mergeCell ref="AIV43:AIX43"/>
    <mergeCell ref="AIZ43:AJA43"/>
    <mergeCell ref="AJB43:AJD43"/>
    <mergeCell ref="AJE43:AJH43"/>
    <mergeCell ref="AHD42:AHE42"/>
    <mergeCell ref="AHF42:AHG42"/>
    <mergeCell ref="AHH42:AHI42"/>
    <mergeCell ref="AHJ42:AHK42"/>
    <mergeCell ref="AHL42:AHN42"/>
    <mergeCell ref="AHO42:AHQ42"/>
    <mergeCell ref="ALL15:ALO15"/>
    <mergeCell ref="AJK16:AJL16"/>
    <mergeCell ref="AJM16:AJN16"/>
    <mergeCell ref="AJO16:AJP16"/>
    <mergeCell ref="AJQ16:AJR16"/>
    <mergeCell ref="AJS16:AJU16"/>
    <mergeCell ref="AJV16:AJX16"/>
    <mergeCell ref="AJY16:AKA16"/>
    <mergeCell ref="AKB16:AKD16"/>
    <mergeCell ref="AKE16:AKG16"/>
    <mergeCell ref="AKH16:AKJ16"/>
    <mergeCell ref="AKK16:AKM16"/>
    <mergeCell ref="AKN16:AKP16"/>
    <mergeCell ref="AKQ16:AKS16"/>
    <mergeCell ref="AKU16:AKW16"/>
    <mergeCell ref="AKY16:ALA16"/>
    <mergeCell ref="ALC16:ALE16"/>
    <mergeCell ref="ALG16:ALH16"/>
    <mergeCell ref="ALI16:ALK16"/>
    <mergeCell ref="ALL16:ALO16"/>
    <mergeCell ref="ALF10:ALF13"/>
    <mergeCell ref="ALG10:ALH12"/>
    <mergeCell ref="ALI10:ALK12"/>
    <mergeCell ref="AJK13:AJL13"/>
    <mergeCell ref="AJM13:AJN13"/>
    <mergeCell ref="AJO13:AJP13"/>
    <mergeCell ref="AJQ13:AJR13"/>
    <mergeCell ref="AKQ13:AKS13"/>
    <mergeCell ref="AKU13:AKW13"/>
    <mergeCell ref="AKY13:ALA13"/>
    <mergeCell ref="ALC13:ALE13"/>
    <mergeCell ref="ALG13:ALH13"/>
    <mergeCell ref="ALI13:ALK13"/>
    <mergeCell ref="ALL13:ALO13"/>
    <mergeCell ref="AJK15:AJL15"/>
    <mergeCell ref="AJM15:AJN15"/>
    <mergeCell ref="AJO15:AJP15"/>
    <mergeCell ref="AJQ15:AJR15"/>
    <mergeCell ref="AJS15:AJU15"/>
    <mergeCell ref="AJV15:AJX15"/>
    <mergeCell ref="AJY15:AKA15"/>
    <mergeCell ref="AKB15:AKD15"/>
    <mergeCell ref="AKE15:AKG15"/>
    <mergeCell ref="AKH15:AKJ15"/>
    <mergeCell ref="AKK15:AKM15"/>
    <mergeCell ref="AKN15:AKP15"/>
    <mergeCell ref="AKQ15:AKS15"/>
    <mergeCell ref="AKU15:AKW15"/>
    <mergeCell ref="AKY15:ALA15"/>
    <mergeCell ref="ALC15:ALE15"/>
    <mergeCell ref="ALG15:ALH15"/>
    <mergeCell ref="ALI15:ALK15"/>
    <mergeCell ref="ALI18:ALK18"/>
    <mergeCell ref="ALL18:ALO18"/>
    <mergeCell ref="AJK19:AJL19"/>
    <mergeCell ref="AJM19:AJN19"/>
    <mergeCell ref="AJO19:AJP19"/>
    <mergeCell ref="AJQ19:AJR19"/>
    <mergeCell ref="AJS19:AJU19"/>
    <mergeCell ref="AJV19:AJX19"/>
    <mergeCell ref="AJY19:AKA19"/>
    <mergeCell ref="AKB19:AKD19"/>
    <mergeCell ref="AKE19:AKG19"/>
    <mergeCell ref="AKH19:AKJ19"/>
    <mergeCell ref="AKK19:AKM19"/>
    <mergeCell ref="AKN19:AKP19"/>
    <mergeCell ref="AKQ19:AKS19"/>
    <mergeCell ref="AKU19:AKW19"/>
    <mergeCell ref="AKY19:ALA19"/>
    <mergeCell ref="ALC19:ALE19"/>
    <mergeCell ref="ALG19:ALH19"/>
    <mergeCell ref="ALI19:ALK19"/>
    <mergeCell ref="ALL19:ALO19"/>
    <mergeCell ref="AJS17:AJU17"/>
    <mergeCell ref="AJV17:AJX17"/>
    <mergeCell ref="AJY17:AKA17"/>
    <mergeCell ref="AKB17:AKD17"/>
    <mergeCell ref="AKE17:AKG17"/>
    <mergeCell ref="AKH17:AKJ17"/>
    <mergeCell ref="AKK17:AKM17"/>
    <mergeCell ref="AKN17:AKP17"/>
    <mergeCell ref="AKQ17:AKS17"/>
    <mergeCell ref="AKU17:AKW17"/>
    <mergeCell ref="AKY17:ALA17"/>
    <mergeCell ref="ALC17:ALE17"/>
    <mergeCell ref="ALG17:ALH17"/>
    <mergeCell ref="ALI17:ALK17"/>
    <mergeCell ref="ALL17:ALO17"/>
    <mergeCell ref="AJK18:AJL18"/>
    <mergeCell ref="AJM18:AJN18"/>
    <mergeCell ref="AJO18:AJP18"/>
    <mergeCell ref="AJQ18:AJR18"/>
    <mergeCell ref="AJS18:AJU18"/>
    <mergeCell ref="AJV18:AJX18"/>
    <mergeCell ref="AJY18:AKA18"/>
    <mergeCell ref="AKB18:AKD18"/>
    <mergeCell ref="AKE18:AKG18"/>
    <mergeCell ref="AKH18:AKJ18"/>
    <mergeCell ref="AKK18:AKM18"/>
    <mergeCell ref="AKN18:AKP18"/>
    <mergeCell ref="AKQ18:AKS18"/>
    <mergeCell ref="AKU18:AKW18"/>
    <mergeCell ref="AKY18:ALA18"/>
    <mergeCell ref="ALC18:ALE18"/>
    <mergeCell ref="ALG18:ALH18"/>
    <mergeCell ref="ALI20:ALK20"/>
    <mergeCell ref="ALL20:ALO20"/>
    <mergeCell ref="AJK21:AJL21"/>
    <mergeCell ref="AJM21:AJN21"/>
    <mergeCell ref="AJO21:AJP21"/>
    <mergeCell ref="AJQ21:AJR21"/>
    <mergeCell ref="AJS21:AJU21"/>
    <mergeCell ref="AJV21:AJX21"/>
    <mergeCell ref="AJY21:AKA21"/>
    <mergeCell ref="AKB21:AKD21"/>
    <mergeCell ref="AKE21:AKG21"/>
    <mergeCell ref="AKH21:AKJ21"/>
    <mergeCell ref="AKK21:AKM21"/>
    <mergeCell ref="AKN21:AKP21"/>
    <mergeCell ref="AKQ21:AKS21"/>
    <mergeCell ref="AKU21:AKW21"/>
    <mergeCell ref="AKY21:ALA21"/>
    <mergeCell ref="ALC21:ALE21"/>
    <mergeCell ref="ALG21:ALH21"/>
    <mergeCell ref="ALI21:ALK21"/>
    <mergeCell ref="ALL21:ALO21"/>
    <mergeCell ref="AJK20:AJL20"/>
    <mergeCell ref="AJM20:AJN20"/>
    <mergeCell ref="AJO20:AJP20"/>
    <mergeCell ref="AJQ20:AJR20"/>
    <mergeCell ref="AJS20:AJU20"/>
    <mergeCell ref="AJV20:AJX20"/>
    <mergeCell ref="AJY20:AKA20"/>
    <mergeCell ref="AKB20:AKD20"/>
    <mergeCell ref="AKE20:AKG20"/>
    <mergeCell ref="AKH20:AKJ20"/>
    <mergeCell ref="AKK20:AKM20"/>
    <mergeCell ref="AKN20:AKP20"/>
    <mergeCell ref="AKQ20:AKS20"/>
    <mergeCell ref="AKU20:AKW20"/>
    <mergeCell ref="AKY20:ALA20"/>
    <mergeCell ref="ALC20:ALE20"/>
    <mergeCell ref="ALG20:ALH20"/>
    <mergeCell ref="ALI22:ALK22"/>
    <mergeCell ref="ALL22:ALO22"/>
    <mergeCell ref="AJK23:AJL23"/>
    <mergeCell ref="AJM23:AJN23"/>
    <mergeCell ref="AJO23:AJP23"/>
    <mergeCell ref="AJQ23:AJR23"/>
    <mergeCell ref="AJS23:AJU23"/>
    <mergeCell ref="AJV23:AJX23"/>
    <mergeCell ref="AJY23:AKA23"/>
    <mergeCell ref="AKB23:AKD23"/>
    <mergeCell ref="AKE23:AKG23"/>
    <mergeCell ref="AKH23:AKJ23"/>
    <mergeCell ref="AKK23:AKM23"/>
    <mergeCell ref="AKN23:AKP23"/>
    <mergeCell ref="AKQ23:AKS23"/>
    <mergeCell ref="AKU23:AKW23"/>
    <mergeCell ref="AKY23:ALA23"/>
    <mergeCell ref="ALC23:ALE23"/>
    <mergeCell ref="ALG23:ALH23"/>
    <mergeCell ref="ALI23:ALK23"/>
    <mergeCell ref="ALL23:ALO23"/>
    <mergeCell ref="AJK22:AJL22"/>
    <mergeCell ref="AJM22:AJN22"/>
    <mergeCell ref="AJO22:AJP22"/>
    <mergeCell ref="AJQ22:AJR22"/>
    <mergeCell ref="AJS22:AJU22"/>
    <mergeCell ref="AJV22:AJX22"/>
    <mergeCell ref="AJY22:AKA22"/>
    <mergeCell ref="AKB22:AKD22"/>
    <mergeCell ref="AKE22:AKG22"/>
    <mergeCell ref="AKH22:AKJ22"/>
    <mergeCell ref="AKK22:AKM22"/>
    <mergeCell ref="AKN22:AKP22"/>
    <mergeCell ref="AKQ22:AKS22"/>
    <mergeCell ref="AKU22:AKW22"/>
    <mergeCell ref="AKY22:ALA22"/>
    <mergeCell ref="ALC22:ALE22"/>
    <mergeCell ref="ALG22:ALH22"/>
    <mergeCell ref="ALI24:ALK24"/>
    <mergeCell ref="ALL24:ALO24"/>
    <mergeCell ref="AJK25:AJL25"/>
    <mergeCell ref="AJM25:AJN25"/>
    <mergeCell ref="AJO25:AJP25"/>
    <mergeCell ref="AJQ25:AJR25"/>
    <mergeCell ref="AJS25:AJU25"/>
    <mergeCell ref="AJV25:AJX25"/>
    <mergeCell ref="AJY25:AKA25"/>
    <mergeCell ref="AKB25:AKD25"/>
    <mergeCell ref="AKE25:AKG25"/>
    <mergeCell ref="AKH25:AKJ25"/>
    <mergeCell ref="AKK25:AKM25"/>
    <mergeCell ref="AKN25:AKP25"/>
    <mergeCell ref="AKQ25:AKS25"/>
    <mergeCell ref="AKU25:AKW25"/>
    <mergeCell ref="AKY25:ALA25"/>
    <mergeCell ref="ALC25:ALE25"/>
    <mergeCell ref="ALG25:ALH25"/>
    <mergeCell ref="ALI25:ALK25"/>
    <mergeCell ref="ALL25:ALO25"/>
    <mergeCell ref="AJK24:AJL24"/>
    <mergeCell ref="AJM24:AJN24"/>
    <mergeCell ref="AJO24:AJP24"/>
    <mergeCell ref="AJQ24:AJR24"/>
    <mergeCell ref="AJS24:AJU24"/>
    <mergeCell ref="AJV24:AJX24"/>
    <mergeCell ref="AJY24:AKA24"/>
    <mergeCell ref="AKB24:AKD24"/>
    <mergeCell ref="AKE24:AKG24"/>
    <mergeCell ref="AKH24:AKJ24"/>
    <mergeCell ref="AKK24:AKM24"/>
    <mergeCell ref="AKN24:AKP24"/>
    <mergeCell ref="AKQ24:AKS24"/>
    <mergeCell ref="AKU24:AKW24"/>
    <mergeCell ref="AKY24:ALA24"/>
    <mergeCell ref="ALC24:ALE24"/>
    <mergeCell ref="ALG24:ALH24"/>
    <mergeCell ref="ALI26:ALK26"/>
    <mergeCell ref="ALL26:ALO26"/>
    <mergeCell ref="AJK27:AJL27"/>
    <mergeCell ref="AJM27:AJN27"/>
    <mergeCell ref="AJO27:AJP27"/>
    <mergeCell ref="AJQ27:AJR27"/>
    <mergeCell ref="AJS27:AJU27"/>
    <mergeCell ref="AJV27:AJX27"/>
    <mergeCell ref="AJY27:AKA27"/>
    <mergeCell ref="AKB27:AKD27"/>
    <mergeCell ref="AKE27:AKG27"/>
    <mergeCell ref="AKH27:AKJ27"/>
    <mergeCell ref="AKK27:AKM27"/>
    <mergeCell ref="AKN27:AKP27"/>
    <mergeCell ref="AKQ27:AKS27"/>
    <mergeCell ref="AKU27:AKW27"/>
    <mergeCell ref="AKY27:ALA27"/>
    <mergeCell ref="ALC27:ALE27"/>
    <mergeCell ref="ALG27:ALH27"/>
    <mergeCell ref="ALI27:ALK27"/>
    <mergeCell ref="ALL27:ALO27"/>
    <mergeCell ref="AJK26:AJL26"/>
    <mergeCell ref="AJM26:AJN26"/>
    <mergeCell ref="AJO26:AJP26"/>
    <mergeCell ref="AJQ26:AJR26"/>
    <mergeCell ref="AJS26:AJU26"/>
    <mergeCell ref="AJV26:AJX26"/>
    <mergeCell ref="AJY26:AKA26"/>
    <mergeCell ref="AKB26:AKD26"/>
    <mergeCell ref="AKE26:AKG26"/>
    <mergeCell ref="AKH26:AKJ26"/>
    <mergeCell ref="AKK26:AKM26"/>
    <mergeCell ref="AKN26:AKP26"/>
    <mergeCell ref="AKQ26:AKS26"/>
    <mergeCell ref="AKU26:AKW26"/>
    <mergeCell ref="AKY26:ALA26"/>
    <mergeCell ref="ALC26:ALE26"/>
    <mergeCell ref="ALG26:ALH26"/>
    <mergeCell ref="ALI28:ALK28"/>
    <mergeCell ref="ALL28:ALO28"/>
    <mergeCell ref="AJK29:AJL29"/>
    <mergeCell ref="AJM29:AJN29"/>
    <mergeCell ref="AJO29:AJP29"/>
    <mergeCell ref="AJQ29:AJR29"/>
    <mergeCell ref="AJS29:AJU29"/>
    <mergeCell ref="AJV29:AJX29"/>
    <mergeCell ref="AJY29:AKA29"/>
    <mergeCell ref="AKB29:AKD29"/>
    <mergeCell ref="AKE29:AKG29"/>
    <mergeCell ref="AKH29:AKJ29"/>
    <mergeCell ref="AKK29:AKM29"/>
    <mergeCell ref="AKN29:AKP29"/>
    <mergeCell ref="AKQ29:AKS29"/>
    <mergeCell ref="AKU29:AKW29"/>
    <mergeCell ref="AKY29:ALA29"/>
    <mergeCell ref="ALC29:ALE29"/>
    <mergeCell ref="ALG29:ALH29"/>
    <mergeCell ref="ALI29:ALK29"/>
    <mergeCell ref="ALL29:ALO29"/>
    <mergeCell ref="AJK28:AJL28"/>
    <mergeCell ref="AJM28:AJN28"/>
    <mergeCell ref="AJO28:AJP28"/>
    <mergeCell ref="AJQ28:AJR28"/>
    <mergeCell ref="AJS28:AJU28"/>
    <mergeCell ref="AJV28:AJX28"/>
    <mergeCell ref="AJY28:AKA28"/>
    <mergeCell ref="AKB28:AKD28"/>
    <mergeCell ref="AKE28:AKG28"/>
    <mergeCell ref="AKH28:AKJ28"/>
    <mergeCell ref="AKK28:AKM28"/>
    <mergeCell ref="AKN28:AKP28"/>
    <mergeCell ref="AKQ28:AKS28"/>
    <mergeCell ref="AKU28:AKW28"/>
    <mergeCell ref="AKY28:ALA28"/>
    <mergeCell ref="ALC28:ALE28"/>
    <mergeCell ref="ALG28:ALH28"/>
    <mergeCell ref="ALI30:ALK30"/>
    <mergeCell ref="ALL30:ALO30"/>
    <mergeCell ref="AJK31:AJL31"/>
    <mergeCell ref="AJM31:AJN31"/>
    <mergeCell ref="AJO31:AJP31"/>
    <mergeCell ref="AJQ31:AJR31"/>
    <mergeCell ref="AJS31:AJU31"/>
    <mergeCell ref="AJV31:AJX31"/>
    <mergeCell ref="AJY31:AKA31"/>
    <mergeCell ref="AKB31:AKD31"/>
    <mergeCell ref="AKE31:AKG31"/>
    <mergeCell ref="AKH31:AKJ31"/>
    <mergeCell ref="AKK31:AKM31"/>
    <mergeCell ref="AKN31:AKP31"/>
    <mergeCell ref="AKQ31:AKS31"/>
    <mergeCell ref="AKU31:AKW31"/>
    <mergeCell ref="AKY31:ALA31"/>
    <mergeCell ref="ALC31:ALE31"/>
    <mergeCell ref="ALG31:ALH31"/>
    <mergeCell ref="ALI31:ALK31"/>
    <mergeCell ref="ALL31:ALO31"/>
    <mergeCell ref="AJK30:AJL30"/>
    <mergeCell ref="AJM30:AJN30"/>
    <mergeCell ref="AJO30:AJP30"/>
    <mergeCell ref="AJQ30:AJR30"/>
    <mergeCell ref="AJS30:AJU30"/>
    <mergeCell ref="AJV30:AJX30"/>
    <mergeCell ref="AJY30:AKA30"/>
    <mergeCell ref="AKB30:AKD30"/>
    <mergeCell ref="AKE30:AKG30"/>
    <mergeCell ref="AKH30:AKJ30"/>
    <mergeCell ref="AKK30:AKM30"/>
    <mergeCell ref="AKN30:AKP30"/>
    <mergeCell ref="AKQ30:AKS30"/>
    <mergeCell ref="AKU30:AKW30"/>
    <mergeCell ref="AKY30:ALA30"/>
    <mergeCell ref="ALC30:ALE30"/>
    <mergeCell ref="ALG30:ALH30"/>
    <mergeCell ref="ALI32:ALK32"/>
    <mergeCell ref="ALL32:ALO32"/>
    <mergeCell ref="AJK33:AJL33"/>
    <mergeCell ref="AJM33:AJN33"/>
    <mergeCell ref="AJO33:AJP33"/>
    <mergeCell ref="AJQ33:AJR33"/>
    <mergeCell ref="AJS33:AJU33"/>
    <mergeCell ref="AJV33:AJX33"/>
    <mergeCell ref="AJY33:AKA33"/>
    <mergeCell ref="AKB33:AKD33"/>
    <mergeCell ref="AKE33:AKG33"/>
    <mergeCell ref="AKH33:AKJ33"/>
    <mergeCell ref="AKK33:AKM33"/>
    <mergeCell ref="AKN33:AKP33"/>
    <mergeCell ref="AKQ33:AKS33"/>
    <mergeCell ref="AKU33:AKW33"/>
    <mergeCell ref="AKY33:ALA33"/>
    <mergeCell ref="ALC33:ALE33"/>
    <mergeCell ref="ALG33:ALH33"/>
    <mergeCell ref="ALI33:ALK33"/>
    <mergeCell ref="ALL33:ALO33"/>
    <mergeCell ref="AJK32:AJL32"/>
    <mergeCell ref="AJM32:AJN32"/>
    <mergeCell ref="AJO32:AJP32"/>
    <mergeCell ref="AJQ32:AJR32"/>
    <mergeCell ref="AJS32:AJU32"/>
    <mergeCell ref="AJV32:AJX32"/>
    <mergeCell ref="AJY32:AKA32"/>
    <mergeCell ref="AKB32:AKD32"/>
    <mergeCell ref="AKE32:AKG32"/>
    <mergeCell ref="AKH32:AKJ32"/>
    <mergeCell ref="AKK32:AKM32"/>
    <mergeCell ref="AKN32:AKP32"/>
    <mergeCell ref="AKQ32:AKS32"/>
    <mergeCell ref="AKU32:AKW32"/>
    <mergeCell ref="AKY32:ALA32"/>
    <mergeCell ref="ALC32:ALE32"/>
    <mergeCell ref="ALG32:ALH32"/>
    <mergeCell ref="ALI34:ALK34"/>
    <mergeCell ref="ALL34:ALO34"/>
    <mergeCell ref="AJK35:AJL35"/>
    <mergeCell ref="AJM35:AJN35"/>
    <mergeCell ref="AJO35:AJP35"/>
    <mergeCell ref="AJQ35:AJR35"/>
    <mergeCell ref="AJS35:AJU35"/>
    <mergeCell ref="AJV35:AJX35"/>
    <mergeCell ref="AJY35:AKA35"/>
    <mergeCell ref="AKB35:AKD35"/>
    <mergeCell ref="AKE35:AKG35"/>
    <mergeCell ref="AKH35:AKJ35"/>
    <mergeCell ref="AKK35:AKM35"/>
    <mergeCell ref="AKN35:AKP35"/>
    <mergeCell ref="AKQ35:AKS35"/>
    <mergeCell ref="AKU35:AKW35"/>
    <mergeCell ref="AKY35:ALA35"/>
    <mergeCell ref="ALC35:ALE35"/>
    <mergeCell ref="ALG35:ALH35"/>
    <mergeCell ref="ALI35:ALK35"/>
    <mergeCell ref="ALL35:ALO35"/>
    <mergeCell ref="AJK34:AJL34"/>
    <mergeCell ref="AJM34:AJN34"/>
    <mergeCell ref="AJO34:AJP34"/>
    <mergeCell ref="AJQ34:AJR34"/>
    <mergeCell ref="AJS34:AJU34"/>
    <mergeCell ref="AJV34:AJX34"/>
    <mergeCell ref="AJY34:AKA34"/>
    <mergeCell ref="AKB34:AKD34"/>
    <mergeCell ref="AKE34:AKG34"/>
    <mergeCell ref="AKH34:AKJ34"/>
    <mergeCell ref="AKK34:AKM34"/>
    <mergeCell ref="AKN34:AKP34"/>
    <mergeCell ref="AKQ34:AKS34"/>
    <mergeCell ref="AKU34:AKW34"/>
    <mergeCell ref="AKY34:ALA34"/>
    <mergeCell ref="ALC34:ALE34"/>
    <mergeCell ref="ALG34:ALH34"/>
    <mergeCell ref="ALI36:ALK36"/>
    <mergeCell ref="ALL36:ALO36"/>
    <mergeCell ref="AJK37:AJL37"/>
    <mergeCell ref="AJM37:AJN37"/>
    <mergeCell ref="AJO37:AJP37"/>
    <mergeCell ref="AJQ37:AJR37"/>
    <mergeCell ref="AJS37:AJU37"/>
    <mergeCell ref="AJV37:AJX37"/>
    <mergeCell ref="AJY37:AKA37"/>
    <mergeCell ref="AKB37:AKD37"/>
    <mergeCell ref="AKE37:AKG37"/>
    <mergeCell ref="AKH37:AKJ37"/>
    <mergeCell ref="AKK37:AKM37"/>
    <mergeCell ref="AKN37:AKP37"/>
    <mergeCell ref="AKQ37:AKS37"/>
    <mergeCell ref="AKU37:AKW37"/>
    <mergeCell ref="AKY37:ALA37"/>
    <mergeCell ref="ALC37:ALE37"/>
    <mergeCell ref="ALG37:ALH37"/>
    <mergeCell ref="ALI37:ALK37"/>
    <mergeCell ref="ALL37:ALO37"/>
    <mergeCell ref="AJK36:AJL36"/>
    <mergeCell ref="AJM36:AJN36"/>
    <mergeCell ref="AJO36:AJP36"/>
    <mergeCell ref="AJQ36:AJR36"/>
    <mergeCell ref="AJS36:AJU36"/>
    <mergeCell ref="AJV36:AJX36"/>
    <mergeCell ref="AJY36:AKA36"/>
    <mergeCell ref="AKB36:AKD36"/>
    <mergeCell ref="AKE36:AKG36"/>
    <mergeCell ref="AKH36:AKJ36"/>
    <mergeCell ref="AKK36:AKM36"/>
    <mergeCell ref="AKN36:AKP36"/>
    <mergeCell ref="AKQ36:AKS36"/>
    <mergeCell ref="AKU36:AKW36"/>
    <mergeCell ref="AKY36:ALA36"/>
    <mergeCell ref="ALC36:ALE36"/>
    <mergeCell ref="ALG36:ALH36"/>
    <mergeCell ref="ALI38:ALK38"/>
    <mergeCell ref="ALL38:ALO38"/>
    <mergeCell ref="AJK39:AJL39"/>
    <mergeCell ref="AJM39:AJN39"/>
    <mergeCell ref="AJO39:AJP39"/>
    <mergeCell ref="AJQ39:AJR39"/>
    <mergeCell ref="AJS39:AJU39"/>
    <mergeCell ref="AJV39:AJX39"/>
    <mergeCell ref="AJY39:AKA39"/>
    <mergeCell ref="AKB39:AKD39"/>
    <mergeCell ref="AKE39:AKG39"/>
    <mergeCell ref="AKH39:AKJ39"/>
    <mergeCell ref="AKK39:AKM39"/>
    <mergeCell ref="AKN39:AKP39"/>
    <mergeCell ref="AKQ39:AKS39"/>
    <mergeCell ref="AKU39:AKW39"/>
    <mergeCell ref="AKY39:ALA39"/>
    <mergeCell ref="ALC39:ALE39"/>
    <mergeCell ref="ALG39:ALH39"/>
    <mergeCell ref="ALI39:ALK39"/>
    <mergeCell ref="ALL39:ALO39"/>
    <mergeCell ref="AJK38:AJL38"/>
    <mergeCell ref="AJM38:AJN38"/>
    <mergeCell ref="AJO38:AJP38"/>
    <mergeCell ref="AJQ38:AJR38"/>
    <mergeCell ref="AJS38:AJU38"/>
    <mergeCell ref="AJV38:AJX38"/>
    <mergeCell ref="AJY38:AKA38"/>
    <mergeCell ref="AKB38:AKD38"/>
    <mergeCell ref="AKE38:AKG38"/>
    <mergeCell ref="AKH38:AKJ38"/>
    <mergeCell ref="AKK38:AKM38"/>
    <mergeCell ref="AKN38:AKP38"/>
    <mergeCell ref="AKQ38:AKS38"/>
    <mergeCell ref="AKU38:AKW38"/>
    <mergeCell ref="AKY38:ALA38"/>
    <mergeCell ref="ALC38:ALE38"/>
    <mergeCell ref="ALG38:ALH38"/>
    <mergeCell ref="AJY42:AKA42"/>
    <mergeCell ref="AKB42:AKD42"/>
    <mergeCell ref="AKE42:AKG42"/>
    <mergeCell ref="AKH42:AKJ42"/>
    <mergeCell ref="AKK42:AKM42"/>
    <mergeCell ref="AKN42:AKP42"/>
    <mergeCell ref="AKQ42:AKS42"/>
    <mergeCell ref="AKU42:AKW42"/>
    <mergeCell ref="AKY42:ALA42"/>
    <mergeCell ref="ALC42:ALE42"/>
    <mergeCell ref="ALG42:ALH42"/>
    <mergeCell ref="ALI40:ALK40"/>
    <mergeCell ref="ALL40:ALO40"/>
    <mergeCell ref="AJK41:AJL41"/>
    <mergeCell ref="AJM41:AJN41"/>
    <mergeCell ref="AJO41:AJP41"/>
    <mergeCell ref="AJQ41:AJR41"/>
    <mergeCell ref="AJS41:AJU41"/>
    <mergeCell ref="AJV41:AJX41"/>
    <mergeCell ref="AJY41:AKA41"/>
    <mergeCell ref="AKB41:AKD41"/>
    <mergeCell ref="AKE41:AKG41"/>
    <mergeCell ref="AKH41:AKJ41"/>
    <mergeCell ref="AKK41:AKM41"/>
    <mergeCell ref="AKN41:AKP41"/>
    <mergeCell ref="AKQ41:AKS41"/>
    <mergeCell ref="AKU41:AKW41"/>
    <mergeCell ref="AKY41:ALA41"/>
    <mergeCell ref="ALC41:ALE41"/>
    <mergeCell ref="ALG41:ALH41"/>
    <mergeCell ref="ALI41:ALK41"/>
    <mergeCell ref="ALL41:ALO41"/>
    <mergeCell ref="AJK40:AJL40"/>
    <mergeCell ref="AJM40:AJN40"/>
    <mergeCell ref="AJO40:AJP40"/>
    <mergeCell ref="AJQ40:AJR40"/>
    <mergeCell ref="AJS40:AJU40"/>
    <mergeCell ref="AJV40:AJX40"/>
    <mergeCell ref="AJY40:AKA40"/>
    <mergeCell ref="AKB40:AKD40"/>
    <mergeCell ref="AKE40:AKG40"/>
    <mergeCell ref="AKH40:AKJ40"/>
    <mergeCell ref="AKK40:AKM40"/>
    <mergeCell ref="AKN40:AKP40"/>
    <mergeCell ref="AKQ40:AKS40"/>
    <mergeCell ref="AKU40:AKW40"/>
    <mergeCell ref="AKY40:ALA40"/>
    <mergeCell ref="ALC40:ALE40"/>
    <mergeCell ref="ALG40:ALH40"/>
    <mergeCell ref="AJI47:AJR47"/>
    <mergeCell ref="AJS47:AKP47"/>
    <mergeCell ref="AKQ47:AKX47"/>
    <mergeCell ref="AKY47:ALF47"/>
    <mergeCell ref="ALG47:ALO47"/>
    <mergeCell ref="AJK50:ALO50"/>
    <mergeCell ref="ANH3:ANJ3"/>
    <mergeCell ref="AML10:AMN12"/>
    <mergeCell ref="AMO10:AMQ12"/>
    <mergeCell ref="AMR10:AMT12"/>
    <mergeCell ref="AMU10:AMW12"/>
    <mergeCell ref="AMX10:AMZ12"/>
    <mergeCell ref="ANA10:ANA13"/>
    <mergeCell ref="ANB10:AND12"/>
    <mergeCell ref="ANE10:ANE13"/>
    <mergeCell ref="ANF10:ANH12"/>
    <mergeCell ref="ANI10:ANI13"/>
    <mergeCell ref="ANJ10:ANL12"/>
    <mergeCell ref="ALR17:ALS17"/>
    <mergeCell ref="ALT17:ALU17"/>
    <mergeCell ref="ALV17:ALW17"/>
    <mergeCell ref="ALX17:ALY17"/>
    <mergeCell ref="ALI44:ALK44"/>
    <mergeCell ref="ALL44:ALO44"/>
    <mergeCell ref="AJK45:AJL45"/>
    <mergeCell ref="AJM45:AJN45"/>
    <mergeCell ref="AJO45:AJP45"/>
    <mergeCell ref="AJQ45:AJR45"/>
    <mergeCell ref="AJS45:AJU45"/>
    <mergeCell ref="AJV45:AJX45"/>
    <mergeCell ref="AJY45:AKA45"/>
    <mergeCell ref="AKB45:AKD45"/>
    <mergeCell ref="AKE45:AKG45"/>
    <mergeCell ref="AKH45:AKJ45"/>
    <mergeCell ref="AKK45:AKM45"/>
    <mergeCell ref="AKN45:AKP45"/>
    <mergeCell ref="AKQ45:AKS45"/>
    <mergeCell ref="AKU45:AKW45"/>
    <mergeCell ref="AKY45:ALA45"/>
    <mergeCell ref="ALC45:ALE45"/>
    <mergeCell ref="ALG45:ALH45"/>
    <mergeCell ref="ALI45:ALK45"/>
    <mergeCell ref="ALL45:ALO45"/>
    <mergeCell ref="AJK44:AJL44"/>
    <mergeCell ref="AJM44:AJN44"/>
    <mergeCell ref="AJO44:AJP44"/>
    <mergeCell ref="AJQ44:AJR44"/>
    <mergeCell ref="AJS44:AJU44"/>
    <mergeCell ref="AJV44:AJX44"/>
    <mergeCell ref="AJY44:AKA44"/>
    <mergeCell ref="AKB44:AKD44"/>
    <mergeCell ref="AKE44:AKG44"/>
    <mergeCell ref="AKH44:AKJ44"/>
    <mergeCell ref="AKK44:AKM44"/>
    <mergeCell ref="AKN44:AKP44"/>
    <mergeCell ref="AKQ44:AKS44"/>
    <mergeCell ref="AKU44:AKW44"/>
    <mergeCell ref="AKY44:ALA44"/>
    <mergeCell ref="ALC44:ALE44"/>
    <mergeCell ref="ALG44:ALH44"/>
    <mergeCell ref="ALI42:ALK42"/>
    <mergeCell ref="ALL42:ALO42"/>
    <mergeCell ref="AJK43:AJL43"/>
    <mergeCell ref="AJM43:AJN43"/>
    <mergeCell ref="ANK3:ANV3"/>
    <mergeCell ref="ALQ4:ALS5"/>
    <mergeCell ref="ALT4:ANC5"/>
    <mergeCell ref="ANE4:ANJ5"/>
    <mergeCell ref="ANK4:ANN5"/>
    <mergeCell ref="ANP4:ANS5"/>
    <mergeCell ref="ANT4:ANU5"/>
    <mergeCell ref="ANV4:ANV5"/>
    <mergeCell ref="ALP7:ANV7"/>
    <mergeCell ref="ALP8:ALP12"/>
    <mergeCell ref="ALQ8:ALQ12"/>
    <mergeCell ref="ALR8:ALS12"/>
    <mergeCell ref="ALT8:ALU12"/>
    <mergeCell ref="ALV8:ALW12"/>
    <mergeCell ref="ALX8:ALY12"/>
    <mergeCell ref="ALZ8:AMK8"/>
    <mergeCell ref="AML8:AMW8"/>
    <mergeCell ref="AMX8:ANM8"/>
    <mergeCell ref="ANN8:ANR8"/>
    <mergeCell ref="ANS8:ANV12"/>
    <mergeCell ref="ALZ9:AME9"/>
    <mergeCell ref="AMF9:AMK9"/>
    <mergeCell ref="AML9:AMQ9"/>
    <mergeCell ref="AMR9:AMW9"/>
    <mergeCell ref="AMX9:ANE9"/>
    <mergeCell ref="ANF9:ANM9"/>
    <mergeCell ref="ANN9:ANR9"/>
    <mergeCell ref="ALZ10:AMB12"/>
    <mergeCell ref="AMC10:AME12"/>
    <mergeCell ref="AMF10:AMH12"/>
    <mergeCell ref="AMI10:AMK12"/>
    <mergeCell ref="AJI46:AJR46"/>
    <mergeCell ref="AJS46:AJX46"/>
    <mergeCell ref="AJY46:AKD46"/>
    <mergeCell ref="AKE46:AKJ46"/>
    <mergeCell ref="AKK46:AKP46"/>
    <mergeCell ref="AKQ46:AKX46"/>
    <mergeCell ref="AKY46:ALF46"/>
    <mergeCell ref="ALG46:ALH46"/>
    <mergeCell ref="ALI46:ALK46"/>
    <mergeCell ref="ALL46:ALO46"/>
    <mergeCell ref="AJO43:AJP43"/>
    <mergeCell ref="AJQ43:AJR43"/>
    <mergeCell ref="AJS43:AJU43"/>
    <mergeCell ref="AJV43:AJX43"/>
    <mergeCell ref="AJY43:AKA43"/>
    <mergeCell ref="AKB43:AKD43"/>
    <mergeCell ref="AKE43:AKG43"/>
    <mergeCell ref="AKH43:AKJ43"/>
    <mergeCell ref="AKK43:AKM43"/>
    <mergeCell ref="AKN43:AKP43"/>
    <mergeCell ref="AKQ43:AKS43"/>
    <mergeCell ref="AKU43:AKW43"/>
    <mergeCell ref="AKY43:ALA43"/>
    <mergeCell ref="ALC43:ALE43"/>
    <mergeCell ref="ALG43:ALH43"/>
    <mergeCell ref="ALI43:ALK43"/>
    <mergeCell ref="ALL43:ALO43"/>
    <mergeCell ref="AJK42:AJL42"/>
    <mergeCell ref="AJM42:AJN42"/>
    <mergeCell ref="AJO42:AJP42"/>
    <mergeCell ref="AJQ42:AJR42"/>
    <mergeCell ref="AJS42:AJU42"/>
    <mergeCell ref="AJV42:AJX42"/>
    <mergeCell ref="ANS15:ANV15"/>
    <mergeCell ref="ALR16:ALS16"/>
    <mergeCell ref="ALT16:ALU16"/>
    <mergeCell ref="ALV16:ALW16"/>
    <mergeCell ref="ALX16:ALY16"/>
    <mergeCell ref="ALZ16:AMB16"/>
    <mergeCell ref="AMC16:AME16"/>
    <mergeCell ref="AMF16:AMH16"/>
    <mergeCell ref="AMI16:AMK16"/>
    <mergeCell ref="AML16:AMN16"/>
    <mergeCell ref="AMO16:AMQ16"/>
    <mergeCell ref="AMR16:AMT16"/>
    <mergeCell ref="AMU16:AMW16"/>
    <mergeCell ref="AMX16:AMZ16"/>
    <mergeCell ref="ANB16:AND16"/>
    <mergeCell ref="ANF16:ANH16"/>
    <mergeCell ref="ANJ16:ANL16"/>
    <mergeCell ref="ANN16:ANO16"/>
    <mergeCell ref="ANP16:ANR16"/>
    <mergeCell ref="ANS16:ANV16"/>
    <mergeCell ref="ANM10:ANM13"/>
    <mergeCell ref="ANN10:ANO12"/>
    <mergeCell ref="ANP10:ANR12"/>
    <mergeCell ref="ALR13:ALS13"/>
    <mergeCell ref="ALT13:ALU13"/>
    <mergeCell ref="ALV13:ALW13"/>
    <mergeCell ref="ALX13:ALY13"/>
    <mergeCell ref="AMX13:AMZ13"/>
    <mergeCell ref="ANB13:AND13"/>
    <mergeCell ref="ANF13:ANH13"/>
    <mergeCell ref="ANJ13:ANL13"/>
    <mergeCell ref="ANN13:ANO13"/>
    <mergeCell ref="ANP13:ANR13"/>
    <mergeCell ref="ANS13:ANV13"/>
    <mergeCell ref="ALR15:ALS15"/>
    <mergeCell ref="ALT15:ALU15"/>
    <mergeCell ref="ALV15:ALW15"/>
    <mergeCell ref="ALX15:ALY15"/>
    <mergeCell ref="ALZ15:AMB15"/>
    <mergeCell ref="AMC15:AME15"/>
    <mergeCell ref="AMF15:AMH15"/>
    <mergeCell ref="AMI15:AMK15"/>
    <mergeCell ref="AML15:AMN15"/>
    <mergeCell ref="AMO15:AMQ15"/>
    <mergeCell ref="AMR15:AMT15"/>
    <mergeCell ref="AMU15:AMW15"/>
    <mergeCell ref="AMX15:AMZ15"/>
    <mergeCell ref="ANB15:AND15"/>
    <mergeCell ref="ANF15:ANH15"/>
    <mergeCell ref="ANJ15:ANL15"/>
    <mergeCell ref="ANN15:ANO15"/>
    <mergeCell ref="ANP15:ANR15"/>
    <mergeCell ref="ANP18:ANR18"/>
    <mergeCell ref="ANS18:ANV18"/>
    <mergeCell ref="ALR19:ALS19"/>
    <mergeCell ref="ALT19:ALU19"/>
    <mergeCell ref="ALV19:ALW19"/>
    <mergeCell ref="ALX19:ALY19"/>
    <mergeCell ref="ALZ19:AMB19"/>
    <mergeCell ref="AMC19:AME19"/>
    <mergeCell ref="AMF19:AMH19"/>
    <mergeCell ref="AMI19:AMK19"/>
    <mergeCell ref="AML19:AMN19"/>
    <mergeCell ref="AMO19:AMQ19"/>
    <mergeCell ref="AMR19:AMT19"/>
    <mergeCell ref="AMU19:AMW19"/>
    <mergeCell ref="AMX19:AMZ19"/>
    <mergeCell ref="ANB19:AND19"/>
    <mergeCell ref="ANF19:ANH19"/>
    <mergeCell ref="ANJ19:ANL19"/>
    <mergeCell ref="ANN19:ANO19"/>
    <mergeCell ref="ANP19:ANR19"/>
    <mergeCell ref="ANS19:ANV19"/>
    <mergeCell ref="ALZ17:AMB17"/>
    <mergeCell ref="AMC17:AME17"/>
    <mergeCell ref="AMF17:AMH17"/>
    <mergeCell ref="AMI17:AMK17"/>
    <mergeCell ref="AML17:AMN17"/>
    <mergeCell ref="AMO17:AMQ17"/>
    <mergeCell ref="AMR17:AMT17"/>
    <mergeCell ref="AMU17:AMW17"/>
    <mergeCell ref="AMX17:AMZ17"/>
    <mergeCell ref="ANB17:AND17"/>
    <mergeCell ref="ANF17:ANH17"/>
    <mergeCell ref="ANJ17:ANL17"/>
    <mergeCell ref="ANN17:ANO17"/>
    <mergeCell ref="ANP17:ANR17"/>
    <mergeCell ref="ANS17:ANV17"/>
    <mergeCell ref="ALR18:ALS18"/>
    <mergeCell ref="ALT18:ALU18"/>
    <mergeCell ref="ALV18:ALW18"/>
    <mergeCell ref="ALX18:ALY18"/>
    <mergeCell ref="ALZ18:AMB18"/>
    <mergeCell ref="AMC18:AME18"/>
    <mergeCell ref="AMF18:AMH18"/>
    <mergeCell ref="AMI18:AMK18"/>
    <mergeCell ref="AML18:AMN18"/>
    <mergeCell ref="AMO18:AMQ18"/>
    <mergeCell ref="AMR18:AMT18"/>
    <mergeCell ref="AMU18:AMW18"/>
    <mergeCell ref="AMX18:AMZ18"/>
    <mergeCell ref="ANB18:AND18"/>
    <mergeCell ref="ANF18:ANH18"/>
    <mergeCell ref="ANJ18:ANL18"/>
    <mergeCell ref="ANN18:ANO18"/>
    <mergeCell ref="ANP20:ANR20"/>
    <mergeCell ref="ANS20:ANV20"/>
    <mergeCell ref="ALR21:ALS21"/>
    <mergeCell ref="ALT21:ALU21"/>
    <mergeCell ref="ALV21:ALW21"/>
    <mergeCell ref="ALX21:ALY21"/>
    <mergeCell ref="ALZ21:AMB21"/>
    <mergeCell ref="AMC21:AME21"/>
    <mergeCell ref="AMF21:AMH21"/>
    <mergeCell ref="AMI21:AMK21"/>
    <mergeCell ref="AML21:AMN21"/>
    <mergeCell ref="AMO21:AMQ21"/>
    <mergeCell ref="AMR21:AMT21"/>
    <mergeCell ref="AMU21:AMW21"/>
    <mergeCell ref="AMX21:AMZ21"/>
    <mergeCell ref="ANB21:AND21"/>
    <mergeCell ref="ANF21:ANH21"/>
    <mergeCell ref="ANJ21:ANL21"/>
    <mergeCell ref="ANN21:ANO21"/>
    <mergeCell ref="ANP21:ANR21"/>
    <mergeCell ref="ANS21:ANV21"/>
    <mergeCell ref="ALR20:ALS20"/>
    <mergeCell ref="ALT20:ALU20"/>
    <mergeCell ref="ALV20:ALW20"/>
    <mergeCell ref="ALX20:ALY20"/>
    <mergeCell ref="ALZ20:AMB20"/>
    <mergeCell ref="AMC20:AME20"/>
    <mergeCell ref="AMF20:AMH20"/>
    <mergeCell ref="AMI20:AMK20"/>
    <mergeCell ref="AML20:AMN20"/>
    <mergeCell ref="AMO20:AMQ20"/>
    <mergeCell ref="AMR20:AMT20"/>
    <mergeCell ref="AMU20:AMW20"/>
    <mergeCell ref="AMX20:AMZ20"/>
    <mergeCell ref="ANB20:AND20"/>
    <mergeCell ref="ANF20:ANH20"/>
    <mergeCell ref="ANJ20:ANL20"/>
    <mergeCell ref="ANN20:ANO20"/>
    <mergeCell ref="ANP22:ANR22"/>
    <mergeCell ref="ANS22:ANV22"/>
    <mergeCell ref="ALR23:ALS23"/>
    <mergeCell ref="ALT23:ALU23"/>
    <mergeCell ref="ALV23:ALW23"/>
    <mergeCell ref="ALX23:ALY23"/>
    <mergeCell ref="ALZ23:AMB23"/>
    <mergeCell ref="AMC23:AME23"/>
    <mergeCell ref="AMF23:AMH23"/>
    <mergeCell ref="AMI23:AMK23"/>
    <mergeCell ref="AML23:AMN23"/>
    <mergeCell ref="AMO23:AMQ23"/>
    <mergeCell ref="AMR23:AMT23"/>
    <mergeCell ref="AMU23:AMW23"/>
    <mergeCell ref="AMX23:AMZ23"/>
    <mergeCell ref="ANB23:AND23"/>
    <mergeCell ref="ANF23:ANH23"/>
    <mergeCell ref="ANJ23:ANL23"/>
    <mergeCell ref="ANN23:ANO23"/>
    <mergeCell ref="ANP23:ANR23"/>
    <mergeCell ref="ANS23:ANV23"/>
    <mergeCell ref="ALR22:ALS22"/>
    <mergeCell ref="ALT22:ALU22"/>
    <mergeCell ref="ALV22:ALW22"/>
    <mergeCell ref="ALX22:ALY22"/>
    <mergeCell ref="ALZ22:AMB22"/>
    <mergeCell ref="AMC22:AME22"/>
    <mergeCell ref="AMF22:AMH22"/>
    <mergeCell ref="AMI22:AMK22"/>
    <mergeCell ref="AML22:AMN22"/>
    <mergeCell ref="AMO22:AMQ22"/>
    <mergeCell ref="AMR22:AMT22"/>
    <mergeCell ref="AMU22:AMW22"/>
    <mergeCell ref="AMX22:AMZ22"/>
    <mergeCell ref="ANB22:AND22"/>
    <mergeCell ref="ANF22:ANH22"/>
    <mergeCell ref="ANJ22:ANL22"/>
    <mergeCell ref="ANN22:ANO22"/>
    <mergeCell ref="ANP24:ANR24"/>
    <mergeCell ref="ANS24:ANV24"/>
    <mergeCell ref="ALR25:ALS25"/>
    <mergeCell ref="ALT25:ALU25"/>
    <mergeCell ref="ALV25:ALW25"/>
    <mergeCell ref="ALX25:ALY25"/>
    <mergeCell ref="ALZ25:AMB25"/>
    <mergeCell ref="AMC25:AME25"/>
    <mergeCell ref="AMF25:AMH25"/>
    <mergeCell ref="AMI25:AMK25"/>
    <mergeCell ref="AML25:AMN25"/>
    <mergeCell ref="AMO25:AMQ25"/>
    <mergeCell ref="AMR25:AMT25"/>
    <mergeCell ref="AMU25:AMW25"/>
    <mergeCell ref="AMX25:AMZ25"/>
    <mergeCell ref="ANB25:AND25"/>
    <mergeCell ref="ANF25:ANH25"/>
    <mergeCell ref="ANJ25:ANL25"/>
    <mergeCell ref="ANN25:ANO25"/>
    <mergeCell ref="ANP25:ANR25"/>
    <mergeCell ref="ANS25:ANV25"/>
    <mergeCell ref="ALR24:ALS24"/>
    <mergeCell ref="ALT24:ALU24"/>
    <mergeCell ref="ALV24:ALW24"/>
    <mergeCell ref="ALX24:ALY24"/>
    <mergeCell ref="ALZ24:AMB24"/>
    <mergeCell ref="AMC24:AME24"/>
    <mergeCell ref="AMF24:AMH24"/>
    <mergeCell ref="AMI24:AMK24"/>
    <mergeCell ref="AML24:AMN24"/>
    <mergeCell ref="AMO24:AMQ24"/>
    <mergeCell ref="AMR24:AMT24"/>
    <mergeCell ref="AMU24:AMW24"/>
    <mergeCell ref="AMX24:AMZ24"/>
    <mergeCell ref="ANB24:AND24"/>
    <mergeCell ref="ANF24:ANH24"/>
    <mergeCell ref="ANJ24:ANL24"/>
    <mergeCell ref="ANN24:ANO24"/>
    <mergeCell ref="ANP26:ANR26"/>
    <mergeCell ref="ANS26:ANV26"/>
    <mergeCell ref="ALR27:ALS27"/>
    <mergeCell ref="ALT27:ALU27"/>
    <mergeCell ref="ALV27:ALW27"/>
    <mergeCell ref="ALX27:ALY27"/>
    <mergeCell ref="ALZ27:AMB27"/>
    <mergeCell ref="AMC27:AME27"/>
    <mergeCell ref="AMF27:AMH27"/>
    <mergeCell ref="AMI27:AMK27"/>
    <mergeCell ref="AML27:AMN27"/>
    <mergeCell ref="AMO27:AMQ27"/>
    <mergeCell ref="AMR27:AMT27"/>
    <mergeCell ref="AMU27:AMW27"/>
    <mergeCell ref="AMX27:AMZ27"/>
    <mergeCell ref="ANB27:AND27"/>
    <mergeCell ref="ANF27:ANH27"/>
    <mergeCell ref="ANJ27:ANL27"/>
    <mergeCell ref="ANN27:ANO27"/>
    <mergeCell ref="ANP27:ANR27"/>
    <mergeCell ref="ANS27:ANV27"/>
    <mergeCell ref="ALR26:ALS26"/>
    <mergeCell ref="ALT26:ALU26"/>
    <mergeCell ref="ALV26:ALW26"/>
    <mergeCell ref="ALX26:ALY26"/>
    <mergeCell ref="ALZ26:AMB26"/>
    <mergeCell ref="AMC26:AME26"/>
    <mergeCell ref="AMF26:AMH26"/>
    <mergeCell ref="AMI26:AMK26"/>
    <mergeCell ref="AML26:AMN26"/>
    <mergeCell ref="AMO26:AMQ26"/>
    <mergeCell ref="AMR26:AMT26"/>
    <mergeCell ref="AMU26:AMW26"/>
    <mergeCell ref="AMX26:AMZ26"/>
    <mergeCell ref="ANB26:AND26"/>
    <mergeCell ref="ANF26:ANH26"/>
    <mergeCell ref="ANJ26:ANL26"/>
    <mergeCell ref="ANN26:ANO26"/>
    <mergeCell ref="ANP28:ANR28"/>
    <mergeCell ref="ANS28:ANV28"/>
    <mergeCell ref="ALR29:ALS29"/>
    <mergeCell ref="ALT29:ALU29"/>
    <mergeCell ref="ALV29:ALW29"/>
    <mergeCell ref="ALX29:ALY29"/>
    <mergeCell ref="ALZ29:AMB29"/>
    <mergeCell ref="AMC29:AME29"/>
    <mergeCell ref="AMF29:AMH29"/>
    <mergeCell ref="AMI29:AMK29"/>
    <mergeCell ref="AML29:AMN29"/>
    <mergeCell ref="AMO29:AMQ29"/>
    <mergeCell ref="AMR29:AMT29"/>
    <mergeCell ref="AMU29:AMW29"/>
    <mergeCell ref="AMX29:AMZ29"/>
    <mergeCell ref="ANB29:AND29"/>
    <mergeCell ref="ANF29:ANH29"/>
    <mergeCell ref="ANJ29:ANL29"/>
    <mergeCell ref="ANN29:ANO29"/>
    <mergeCell ref="ANP29:ANR29"/>
    <mergeCell ref="ANS29:ANV29"/>
    <mergeCell ref="ALR28:ALS28"/>
    <mergeCell ref="ALT28:ALU28"/>
    <mergeCell ref="ALV28:ALW28"/>
    <mergeCell ref="ALX28:ALY28"/>
    <mergeCell ref="ALZ28:AMB28"/>
    <mergeCell ref="AMC28:AME28"/>
    <mergeCell ref="AMF28:AMH28"/>
    <mergeCell ref="AMI28:AMK28"/>
    <mergeCell ref="AML28:AMN28"/>
    <mergeCell ref="AMO28:AMQ28"/>
    <mergeCell ref="AMR28:AMT28"/>
    <mergeCell ref="AMU28:AMW28"/>
    <mergeCell ref="AMX28:AMZ28"/>
    <mergeCell ref="ANB28:AND28"/>
    <mergeCell ref="ANF28:ANH28"/>
    <mergeCell ref="ANJ28:ANL28"/>
    <mergeCell ref="ANN28:ANO28"/>
    <mergeCell ref="ANP30:ANR30"/>
    <mergeCell ref="ANS30:ANV30"/>
    <mergeCell ref="ALR31:ALS31"/>
    <mergeCell ref="ALT31:ALU31"/>
    <mergeCell ref="ALV31:ALW31"/>
    <mergeCell ref="ALX31:ALY31"/>
    <mergeCell ref="ALZ31:AMB31"/>
    <mergeCell ref="AMC31:AME31"/>
    <mergeCell ref="AMF31:AMH31"/>
    <mergeCell ref="AMI31:AMK31"/>
    <mergeCell ref="AML31:AMN31"/>
    <mergeCell ref="AMO31:AMQ31"/>
    <mergeCell ref="AMR31:AMT31"/>
    <mergeCell ref="AMU31:AMW31"/>
    <mergeCell ref="AMX31:AMZ31"/>
    <mergeCell ref="ANB31:AND31"/>
    <mergeCell ref="ANF31:ANH31"/>
    <mergeCell ref="ANJ31:ANL31"/>
    <mergeCell ref="ANN31:ANO31"/>
    <mergeCell ref="ANP31:ANR31"/>
    <mergeCell ref="ANS31:ANV31"/>
    <mergeCell ref="ALR30:ALS30"/>
    <mergeCell ref="ALT30:ALU30"/>
    <mergeCell ref="ALV30:ALW30"/>
    <mergeCell ref="ALX30:ALY30"/>
    <mergeCell ref="ALZ30:AMB30"/>
    <mergeCell ref="AMC30:AME30"/>
    <mergeCell ref="AMF30:AMH30"/>
    <mergeCell ref="AMI30:AMK30"/>
    <mergeCell ref="AML30:AMN30"/>
    <mergeCell ref="AMO30:AMQ30"/>
    <mergeCell ref="AMR30:AMT30"/>
    <mergeCell ref="AMU30:AMW30"/>
    <mergeCell ref="AMX30:AMZ30"/>
    <mergeCell ref="ANB30:AND30"/>
    <mergeCell ref="ANF30:ANH30"/>
    <mergeCell ref="ANJ30:ANL30"/>
    <mergeCell ref="ANN30:ANO30"/>
    <mergeCell ref="ANP32:ANR32"/>
    <mergeCell ref="ANS32:ANV32"/>
    <mergeCell ref="ALR33:ALS33"/>
    <mergeCell ref="ALT33:ALU33"/>
    <mergeCell ref="ALV33:ALW33"/>
    <mergeCell ref="ALX33:ALY33"/>
    <mergeCell ref="ALZ33:AMB33"/>
    <mergeCell ref="AMC33:AME33"/>
    <mergeCell ref="AMF33:AMH33"/>
    <mergeCell ref="AMI33:AMK33"/>
    <mergeCell ref="AML33:AMN33"/>
    <mergeCell ref="AMO33:AMQ33"/>
    <mergeCell ref="AMR33:AMT33"/>
    <mergeCell ref="AMU33:AMW33"/>
    <mergeCell ref="AMX33:AMZ33"/>
    <mergeCell ref="ANB33:AND33"/>
    <mergeCell ref="ANF33:ANH33"/>
    <mergeCell ref="ANJ33:ANL33"/>
    <mergeCell ref="ANN33:ANO33"/>
    <mergeCell ref="ANP33:ANR33"/>
    <mergeCell ref="ANS33:ANV33"/>
    <mergeCell ref="ALR32:ALS32"/>
    <mergeCell ref="ALT32:ALU32"/>
    <mergeCell ref="ALV32:ALW32"/>
    <mergeCell ref="ALX32:ALY32"/>
    <mergeCell ref="ALZ32:AMB32"/>
    <mergeCell ref="AMC32:AME32"/>
    <mergeCell ref="AMF32:AMH32"/>
    <mergeCell ref="AMI32:AMK32"/>
    <mergeCell ref="AML32:AMN32"/>
    <mergeCell ref="AMO32:AMQ32"/>
    <mergeCell ref="AMR32:AMT32"/>
    <mergeCell ref="AMU32:AMW32"/>
    <mergeCell ref="AMX32:AMZ32"/>
    <mergeCell ref="ANB32:AND32"/>
    <mergeCell ref="ANF32:ANH32"/>
    <mergeCell ref="ANJ32:ANL32"/>
    <mergeCell ref="ANN32:ANO32"/>
    <mergeCell ref="ANP34:ANR34"/>
    <mergeCell ref="ANS34:ANV34"/>
    <mergeCell ref="ALR35:ALS35"/>
    <mergeCell ref="ALT35:ALU35"/>
    <mergeCell ref="ALV35:ALW35"/>
    <mergeCell ref="ALX35:ALY35"/>
    <mergeCell ref="ALZ35:AMB35"/>
    <mergeCell ref="AMC35:AME35"/>
    <mergeCell ref="AMF35:AMH35"/>
    <mergeCell ref="AMI35:AMK35"/>
    <mergeCell ref="AML35:AMN35"/>
    <mergeCell ref="AMO35:AMQ35"/>
    <mergeCell ref="AMR35:AMT35"/>
    <mergeCell ref="AMU35:AMW35"/>
    <mergeCell ref="AMX35:AMZ35"/>
    <mergeCell ref="ANB35:AND35"/>
    <mergeCell ref="ANF35:ANH35"/>
    <mergeCell ref="ANJ35:ANL35"/>
    <mergeCell ref="ANN35:ANO35"/>
    <mergeCell ref="ANP35:ANR35"/>
    <mergeCell ref="ANS35:ANV35"/>
    <mergeCell ref="ALR34:ALS34"/>
    <mergeCell ref="ALT34:ALU34"/>
    <mergeCell ref="ALV34:ALW34"/>
    <mergeCell ref="ALX34:ALY34"/>
    <mergeCell ref="ALZ34:AMB34"/>
    <mergeCell ref="AMC34:AME34"/>
    <mergeCell ref="AMF34:AMH34"/>
    <mergeCell ref="AMI34:AMK34"/>
    <mergeCell ref="AML34:AMN34"/>
    <mergeCell ref="AMO34:AMQ34"/>
    <mergeCell ref="AMR34:AMT34"/>
    <mergeCell ref="AMU34:AMW34"/>
    <mergeCell ref="AMX34:AMZ34"/>
    <mergeCell ref="ANB34:AND34"/>
    <mergeCell ref="ANF34:ANH34"/>
    <mergeCell ref="ANJ34:ANL34"/>
    <mergeCell ref="ANN34:ANO34"/>
    <mergeCell ref="ANP36:ANR36"/>
    <mergeCell ref="ANS36:ANV36"/>
    <mergeCell ref="ALR37:ALS37"/>
    <mergeCell ref="ALT37:ALU37"/>
    <mergeCell ref="ALV37:ALW37"/>
    <mergeCell ref="ALX37:ALY37"/>
    <mergeCell ref="ALZ37:AMB37"/>
    <mergeCell ref="AMC37:AME37"/>
    <mergeCell ref="AMF37:AMH37"/>
    <mergeCell ref="AMI37:AMK37"/>
    <mergeCell ref="AML37:AMN37"/>
    <mergeCell ref="AMO37:AMQ37"/>
    <mergeCell ref="AMR37:AMT37"/>
    <mergeCell ref="AMU37:AMW37"/>
    <mergeCell ref="AMX37:AMZ37"/>
    <mergeCell ref="ANB37:AND37"/>
    <mergeCell ref="ANF37:ANH37"/>
    <mergeCell ref="ANJ37:ANL37"/>
    <mergeCell ref="ANN37:ANO37"/>
    <mergeCell ref="ANP37:ANR37"/>
    <mergeCell ref="ANS37:ANV37"/>
    <mergeCell ref="ALR36:ALS36"/>
    <mergeCell ref="ALT36:ALU36"/>
    <mergeCell ref="ALV36:ALW36"/>
    <mergeCell ref="ALX36:ALY36"/>
    <mergeCell ref="ALZ36:AMB36"/>
    <mergeCell ref="AMC36:AME36"/>
    <mergeCell ref="AMF36:AMH36"/>
    <mergeCell ref="AMI36:AMK36"/>
    <mergeCell ref="AML36:AMN36"/>
    <mergeCell ref="AMO36:AMQ36"/>
    <mergeCell ref="AMR36:AMT36"/>
    <mergeCell ref="AMU36:AMW36"/>
    <mergeCell ref="AMX36:AMZ36"/>
    <mergeCell ref="ANB36:AND36"/>
    <mergeCell ref="ANF36:ANH36"/>
    <mergeCell ref="ANJ36:ANL36"/>
    <mergeCell ref="ANN36:ANO36"/>
    <mergeCell ref="ANP38:ANR38"/>
    <mergeCell ref="ANS38:ANV38"/>
    <mergeCell ref="ALR39:ALS39"/>
    <mergeCell ref="ALT39:ALU39"/>
    <mergeCell ref="ALV39:ALW39"/>
    <mergeCell ref="ALX39:ALY39"/>
    <mergeCell ref="ALZ39:AMB39"/>
    <mergeCell ref="AMC39:AME39"/>
    <mergeCell ref="AMF39:AMH39"/>
    <mergeCell ref="AMI39:AMK39"/>
    <mergeCell ref="AML39:AMN39"/>
    <mergeCell ref="AMO39:AMQ39"/>
    <mergeCell ref="AMR39:AMT39"/>
    <mergeCell ref="AMU39:AMW39"/>
    <mergeCell ref="AMX39:AMZ39"/>
    <mergeCell ref="ANB39:AND39"/>
    <mergeCell ref="ANF39:ANH39"/>
    <mergeCell ref="ANJ39:ANL39"/>
    <mergeCell ref="ANN39:ANO39"/>
    <mergeCell ref="ANP39:ANR39"/>
    <mergeCell ref="ANS39:ANV39"/>
    <mergeCell ref="ALR38:ALS38"/>
    <mergeCell ref="ALT38:ALU38"/>
    <mergeCell ref="ALV38:ALW38"/>
    <mergeCell ref="ALX38:ALY38"/>
    <mergeCell ref="ALZ38:AMB38"/>
    <mergeCell ref="AMC38:AME38"/>
    <mergeCell ref="AMF38:AMH38"/>
    <mergeCell ref="AMI38:AMK38"/>
    <mergeCell ref="AML38:AMN38"/>
    <mergeCell ref="AMO38:AMQ38"/>
    <mergeCell ref="AMR38:AMT38"/>
    <mergeCell ref="AMU38:AMW38"/>
    <mergeCell ref="AMX38:AMZ38"/>
    <mergeCell ref="ANB38:AND38"/>
    <mergeCell ref="ANF38:ANH38"/>
    <mergeCell ref="ANJ38:ANL38"/>
    <mergeCell ref="ANN38:ANO38"/>
    <mergeCell ref="AMF42:AMH42"/>
    <mergeCell ref="AMI42:AMK42"/>
    <mergeCell ref="AML42:AMN42"/>
    <mergeCell ref="AMO42:AMQ42"/>
    <mergeCell ref="AMR42:AMT42"/>
    <mergeCell ref="AMU42:AMW42"/>
    <mergeCell ref="AMX42:AMZ42"/>
    <mergeCell ref="ANB42:AND42"/>
    <mergeCell ref="ANF42:ANH42"/>
    <mergeCell ref="ANJ42:ANL42"/>
    <mergeCell ref="ANN42:ANO42"/>
    <mergeCell ref="ANP40:ANR40"/>
    <mergeCell ref="ANS40:ANV40"/>
    <mergeCell ref="ALR41:ALS41"/>
    <mergeCell ref="ALT41:ALU41"/>
    <mergeCell ref="ALV41:ALW41"/>
    <mergeCell ref="ALX41:ALY41"/>
    <mergeCell ref="ALZ41:AMB41"/>
    <mergeCell ref="AMC41:AME41"/>
    <mergeCell ref="AMF41:AMH41"/>
    <mergeCell ref="AMI41:AMK41"/>
    <mergeCell ref="AML41:AMN41"/>
    <mergeCell ref="AMO41:AMQ41"/>
    <mergeCell ref="AMR41:AMT41"/>
    <mergeCell ref="AMU41:AMW41"/>
    <mergeCell ref="AMX41:AMZ41"/>
    <mergeCell ref="ANB41:AND41"/>
    <mergeCell ref="ANF41:ANH41"/>
    <mergeCell ref="ANJ41:ANL41"/>
    <mergeCell ref="ANN41:ANO41"/>
    <mergeCell ref="ANP41:ANR41"/>
    <mergeCell ref="ANS41:ANV41"/>
    <mergeCell ref="ALR40:ALS40"/>
    <mergeCell ref="ALT40:ALU40"/>
    <mergeCell ref="ALV40:ALW40"/>
    <mergeCell ref="ALX40:ALY40"/>
    <mergeCell ref="ALZ40:AMB40"/>
    <mergeCell ref="AMC40:AME40"/>
    <mergeCell ref="AMF40:AMH40"/>
    <mergeCell ref="AMI40:AMK40"/>
    <mergeCell ref="AML40:AMN40"/>
    <mergeCell ref="AMO40:AMQ40"/>
    <mergeCell ref="AMR40:AMT40"/>
    <mergeCell ref="AMU40:AMW40"/>
    <mergeCell ref="AMX40:AMZ40"/>
    <mergeCell ref="ANB40:AND40"/>
    <mergeCell ref="ANF40:ANH40"/>
    <mergeCell ref="ANJ40:ANL40"/>
    <mergeCell ref="ANN40:ANO40"/>
    <mergeCell ref="ALP47:ALY47"/>
    <mergeCell ref="ALZ47:AMW47"/>
    <mergeCell ref="AMX47:ANE47"/>
    <mergeCell ref="ANF47:ANM47"/>
    <mergeCell ref="ANN47:ANV47"/>
    <mergeCell ref="ALR50:ANV50"/>
    <mergeCell ref="APO3:APQ3"/>
    <mergeCell ref="AOS10:AOU12"/>
    <mergeCell ref="AOV10:AOX12"/>
    <mergeCell ref="AOY10:APA12"/>
    <mergeCell ref="APB10:APD12"/>
    <mergeCell ref="APE10:APG12"/>
    <mergeCell ref="APH10:APH13"/>
    <mergeCell ref="API10:APK12"/>
    <mergeCell ref="APL10:APL13"/>
    <mergeCell ref="APM10:APO12"/>
    <mergeCell ref="APP10:APP13"/>
    <mergeCell ref="APQ10:APS12"/>
    <mergeCell ref="ANY17:ANZ17"/>
    <mergeCell ref="AOA17:AOB17"/>
    <mergeCell ref="AOC17:AOD17"/>
    <mergeCell ref="AOE17:AOF17"/>
    <mergeCell ref="ANP44:ANR44"/>
    <mergeCell ref="ANS44:ANV44"/>
    <mergeCell ref="ALR45:ALS45"/>
    <mergeCell ref="ALT45:ALU45"/>
    <mergeCell ref="ALV45:ALW45"/>
    <mergeCell ref="ALX45:ALY45"/>
    <mergeCell ref="ALZ45:AMB45"/>
    <mergeCell ref="AMC45:AME45"/>
    <mergeCell ref="AMF45:AMH45"/>
    <mergeCell ref="AMI45:AMK45"/>
    <mergeCell ref="AML45:AMN45"/>
    <mergeCell ref="AMO45:AMQ45"/>
    <mergeCell ref="AMR45:AMT45"/>
    <mergeCell ref="AMU45:AMW45"/>
    <mergeCell ref="AMX45:AMZ45"/>
    <mergeCell ref="ANB45:AND45"/>
    <mergeCell ref="ANF45:ANH45"/>
    <mergeCell ref="ANJ45:ANL45"/>
    <mergeCell ref="ANN45:ANO45"/>
    <mergeCell ref="ANP45:ANR45"/>
    <mergeCell ref="ANS45:ANV45"/>
    <mergeCell ref="ALR44:ALS44"/>
    <mergeCell ref="ALT44:ALU44"/>
    <mergeCell ref="ALV44:ALW44"/>
    <mergeCell ref="ALX44:ALY44"/>
    <mergeCell ref="ALZ44:AMB44"/>
    <mergeCell ref="AMC44:AME44"/>
    <mergeCell ref="AMF44:AMH44"/>
    <mergeCell ref="AMI44:AMK44"/>
    <mergeCell ref="AML44:AMN44"/>
    <mergeCell ref="AMO44:AMQ44"/>
    <mergeCell ref="AMR44:AMT44"/>
    <mergeCell ref="AMU44:AMW44"/>
    <mergeCell ref="AMX44:AMZ44"/>
    <mergeCell ref="ANB44:AND44"/>
    <mergeCell ref="ANF44:ANH44"/>
    <mergeCell ref="ANJ44:ANL44"/>
    <mergeCell ref="ANN44:ANO44"/>
    <mergeCell ref="ANP42:ANR42"/>
    <mergeCell ref="ANS42:ANV42"/>
    <mergeCell ref="ALR43:ALS43"/>
    <mergeCell ref="ALT43:ALU43"/>
    <mergeCell ref="APR3:AQC3"/>
    <mergeCell ref="ANX4:ANZ5"/>
    <mergeCell ref="AOA4:APJ5"/>
    <mergeCell ref="APL4:APQ5"/>
    <mergeCell ref="APR4:APU5"/>
    <mergeCell ref="APW4:APZ5"/>
    <mergeCell ref="AQA4:AQB5"/>
    <mergeCell ref="AQC4:AQC5"/>
    <mergeCell ref="ANW7:AQC7"/>
    <mergeCell ref="ANW8:ANW12"/>
    <mergeCell ref="ANX8:ANX12"/>
    <mergeCell ref="ANY8:ANZ12"/>
    <mergeCell ref="AOA8:AOB12"/>
    <mergeCell ref="AOC8:AOD12"/>
    <mergeCell ref="AOE8:AOF12"/>
    <mergeCell ref="AOG8:AOR8"/>
    <mergeCell ref="AOS8:APD8"/>
    <mergeCell ref="APE8:APT8"/>
    <mergeCell ref="APU8:APY8"/>
    <mergeCell ref="APZ8:AQC12"/>
    <mergeCell ref="AOG9:AOL9"/>
    <mergeCell ref="AOM9:AOR9"/>
    <mergeCell ref="AOS9:AOX9"/>
    <mergeCell ref="AOY9:APD9"/>
    <mergeCell ref="APE9:APL9"/>
    <mergeCell ref="APM9:APT9"/>
    <mergeCell ref="APU9:APY9"/>
    <mergeCell ref="AOG10:AOI12"/>
    <mergeCell ref="AOJ10:AOL12"/>
    <mergeCell ref="AOM10:AOO12"/>
    <mergeCell ref="AOP10:AOR12"/>
    <mergeCell ref="ALP46:ALY46"/>
    <mergeCell ref="ALZ46:AME46"/>
    <mergeCell ref="AMF46:AMK46"/>
    <mergeCell ref="AML46:AMQ46"/>
    <mergeCell ref="AMR46:AMW46"/>
    <mergeCell ref="AMX46:ANE46"/>
    <mergeCell ref="ANF46:ANM46"/>
    <mergeCell ref="ANN46:ANO46"/>
    <mergeCell ref="ANP46:ANR46"/>
    <mergeCell ref="ANS46:ANV46"/>
    <mergeCell ref="ALV43:ALW43"/>
    <mergeCell ref="ALX43:ALY43"/>
    <mergeCell ref="ALZ43:AMB43"/>
    <mergeCell ref="AMC43:AME43"/>
    <mergeCell ref="AMF43:AMH43"/>
    <mergeCell ref="AMI43:AMK43"/>
    <mergeCell ref="AML43:AMN43"/>
    <mergeCell ref="AMO43:AMQ43"/>
    <mergeCell ref="AMR43:AMT43"/>
    <mergeCell ref="AMU43:AMW43"/>
    <mergeCell ref="AMX43:AMZ43"/>
    <mergeCell ref="ANB43:AND43"/>
    <mergeCell ref="ANF43:ANH43"/>
    <mergeCell ref="ANJ43:ANL43"/>
    <mergeCell ref="ANN43:ANO43"/>
    <mergeCell ref="ANP43:ANR43"/>
    <mergeCell ref="ANS43:ANV43"/>
    <mergeCell ref="ALR42:ALS42"/>
    <mergeCell ref="ALT42:ALU42"/>
    <mergeCell ref="ALV42:ALW42"/>
    <mergeCell ref="ALX42:ALY42"/>
    <mergeCell ref="ALZ42:AMB42"/>
    <mergeCell ref="AMC42:AME42"/>
    <mergeCell ref="APZ15:AQC15"/>
    <mergeCell ref="ANY16:ANZ16"/>
    <mergeCell ref="AOA16:AOB16"/>
    <mergeCell ref="AOC16:AOD16"/>
    <mergeCell ref="AOE16:AOF16"/>
    <mergeCell ref="AOG16:AOI16"/>
    <mergeCell ref="AOJ16:AOL16"/>
    <mergeCell ref="AOM16:AOO16"/>
    <mergeCell ref="AOP16:AOR16"/>
    <mergeCell ref="AOS16:AOU16"/>
    <mergeCell ref="AOV16:AOX16"/>
    <mergeCell ref="AOY16:APA16"/>
    <mergeCell ref="APB16:APD16"/>
    <mergeCell ref="APE16:APG16"/>
    <mergeCell ref="API16:APK16"/>
    <mergeCell ref="APM16:APO16"/>
    <mergeCell ref="APQ16:APS16"/>
    <mergeCell ref="APU16:APV16"/>
    <mergeCell ref="APW16:APY16"/>
    <mergeCell ref="APZ16:AQC16"/>
    <mergeCell ref="APT10:APT13"/>
    <mergeCell ref="APU10:APV12"/>
    <mergeCell ref="APW10:APY12"/>
    <mergeCell ref="ANY13:ANZ13"/>
    <mergeCell ref="AOA13:AOB13"/>
    <mergeCell ref="AOC13:AOD13"/>
    <mergeCell ref="AOE13:AOF13"/>
    <mergeCell ref="APE13:APG13"/>
    <mergeCell ref="API13:APK13"/>
    <mergeCell ref="APM13:APO13"/>
    <mergeCell ref="APQ13:APS13"/>
    <mergeCell ref="APU13:APV13"/>
    <mergeCell ref="APW13:APY13"/>
    <mergeCell ref="APZ13:AQC13"/>
    <mergeCell ref="ANY15:ANZ15"/>
    <mergeCell ref="AOA15:AOB15"/>
    <mergeCell ref="AOC15:AOD15"/>
    <mergeCell ref="AOE15:AOF15"/>
    <mergeCell ref="AOG15:AOI15"/>
    <mergeCell ref="AOJ15:AOL15"/>
    <mergeCell ref="AOM15:AOO15"/>
    <mergeCell ref="AOP15:AOR15"/>
    <mergeCell ref="AOS15:AOU15"/>
    <mergeCell ref="AOV15:AOX15"/>
    <mergeCell ref="AOY15:APA15"/>
    <mergeCell ref="APB15:APD15"/>
    <mergeCell ref="APE15:APG15"/>
    <mergeCell ref="API15:APK15"/>
    <mergeCell ref="APM15:APO15"/>
    <mergeCell ref="APQ15:APS15"/>
    <mergeCell ref="APU15:APV15"/>
    <mergeCell ref="APW15:APY15"/>
    <mergeCell ref="APW18:APY18"/>
    <mergeCell ref="APZ18:AQC18"/>
    <mergeCell ref="ANY19:ANZ19"/>
    <mergeCell ref="AOA19:AOB19"/>
    <mergeCell ref="AOC19:AOD19"/>
    <mergeCell ref="AOE19:AOF19"/>
    <mergeCell ref="AOG19:AOI19"/>
    <mergeCell ref="AOJ19:AOL19"/>
    <mergeCell ref="AOM19:AOO19"/>
    <mergeCell ref="AOP19:AOR19"/>
    <mergeCell ref="AOS19:AOU19"/>
    <mergeCell ref="AOV19:AOX19"/>
    <mergeCell ref="AOY19:APA19"/>
    <mergeCell ref="APB19:APD19"/>
    <mergeCell ref="APE19:APG19"/>
    <mergeCell ref="API19:APK19"/>
    <mergeCell ref="APM19:APO19"/>
    <mergeCell ref="APQ19:APS19"/>
    <mergeCell ref="APU19:APV19"/>
    <mergeCell ref="APW19:APY19"/>
    <mergeCell ref="APZ19:AQC19"/>
    <mergeCell ref="AOG17:AOI17"/>
    <mergeCell ref="AOJ17:AOL17"/>
    <mergeCell ref="AOM17:AOO17"/>
    <mergeCell ref="AOP17:AOR17"/>
    <mergeCell ref="AOS17:AOU17"/>
    <mergeCell ref="AOV17:AOX17"/>
    <mergeCell ref="AOY17:APA17"/>
    <mergeCell ref="APB17:APD17"/>
    <mergeCell ref="APE17:APG17"/>
    <mergeCell ref="API17:APK17"/>
    <mergeCell ref="APM17:APO17"/>
    <mergeCell ref="APQ17:APS17"/>
    <mergeCell ref="APU17:APV17"/>
    <mergeCell ref="APW17:APY17"/>
    <mergeCell ref="APZ17:AQC17"/>
    <mergeCell ref="ANY18:ANZ18"/>
    <mergeCell ref="AOA18:AOB18"/>
    <mergeCell ref="AOC18:AOD18"/>
    <mergeCell ref="AOE18:AOF18"/>
    <mergeCell ref="AOG18:AOI18"/>
    <mergeCell ref="AOJ18:AOL18"/>
    <mergeCell ref="AOM18:AOO18"/>
    <mergeCell ref="AOP18:AOR18"/>
    <mergeCell ref="AOS18:AOU18"/>
    <mergeCell ref="AOV18:AOX18"/>
    <mergeCell ref="AOY18:APA18"/>
    <mergeCell ref="APB18:APD18"/>
    <mergeCell ref="APE18:APG18"/>
    <mergeCell ref="API18:APK18"/>
    <mergeCell ref="APM18:APO18"/>
    <mergeCell ref="APQ18:APS18"/>
    <mergeCell ref="APU18:APV18"/>
    <mergeCell ref="APW20:APY20"/>
    <mergeCell ref="APZ20:AQC20"/>
    <mergeCell ref="ANY21:ANZ21"/>
    <mergeCell ref="AOA21:AOB21"/>
    <mergeCell ref="AOC21:AOD21"/>
    <mergeCell ref="AOE21:AOF21"/>
    <mergeCell ref="AOG21:AOI21"/>
    <mergeCell ref="AOJ21:AOL21"/>
    <mergeCell ref="AOM21:AOO21"/>
    <mergeCell ref="AOP21:AOR21"/>
    <mergeCell ref="AOS21:AOU21"/>
    <mergeCell ref="AOV21:AOX21"/>
    <mergeCell ref="AOY21:APA21"/>
    <mergeCell ref="APB21:APD21"/>
    <mergeCell ref="APE21:APG21"/>
    <mergeCell ref="API21:APK21"/>
    <mergeCell ref="APM21:APO21"/>
    <mergeCell ref="APQ21:APS21"/>
    <mergeCell ref="APU21:APV21"/>
    <mergeCell ref="APW21:APY21"/>
    <mergeCell ref="APZ21:AQC21"/>
    <mergeCell ref="ANY20:ANZ20"/>
    <mergeCell ref="AOA20:AOB20"/>
    <mergeCell ref="AOC20:AOD20"/>
    <mergeCell ref="AOE20:AOF20"/>
    <mergeCell ref="AOG20:AOI20"/>
    <mergeCell ref="AOJ20:AOL20"/>
    <mergeCell ref="AOM20:AOO20"/>
    <mergeCell ref="AOP20:AOR20"/>
    <mergeCell ref="AOS20:AOU20"/>
    <mergeCell ref="AOV20:AOX20"/>
    <mergeCell ref="AOY20:APA20"/>
    <mergeCell ref="APB20:APD20"/>
    <mergeCell ref="APE20:APG20"/>
    <mergeCell ref="API20:APK20"/>
    <mergeCell ref="APM20:APO20"/>
    <mergeCell ref="APQ20:APS20"/>
    <mergeCell ref="APU20:APV20"/>
    <mergeCell ref="APW22:APY22"/>
    <mergeCell ref="APZ22:AQC22"/>
    <mergeCell ref="ANY23:ANZ23"/>
    <mergeCell ref="AOA23:AOB23"/>
    <mergeCell ref="AOC23:AOD23"/>
    <mergeCell ref="AOE23:AOF23"/>
    <mergeCell ref="AOG23:AOI23"/>
    <mergeCell ref="AOJ23:AOL23"/>
    <mergeCell ref="AOM23:AOO23"/>
    <mergeCell ref="AOP23:AOR23"/>
    <mergeCell ref="AOS23:AOU23"/>
    <mergeCell ref="AOV23:AOX23"/>
    <mergeCell ref="AOY23:APA23"/>
    <mergeCell ref="APB23:APD23"/>
    <mergeCell ref="APE23:APG23"/>
    <mergeCell ref="API23:APK23"/>
    <mergeCell ref="APM23:APO23"/>
    <mergeCell ref="APQ23:APS23"/>
    <mergeCell ref="APU23:APV23"/>
    <mergeCell ref="APW23:APY23"/>
    <mergeCell ref="APZ23:AQC23"/>
    <mergeCell ref="ANY22:ANZ22"/>
    <mergeCell ref="AOA22:AOB22"/>
    <mergeCell ref="AOC22:AOD22"/>
    <mergeCell ref="AOE22:AOF22"/>
    <mergeCell ref="AOG22:AOI22"/>
    <mergeCell ref="AOJ22:AOL22"/>
    <mergeCell ref="AOM22:AOO22"/>
    <mergeCell ref="AOP22:AOR22"/>
    <mergeCell ref="AOS22:AOU22"/>
    <mergeCell ref="AOV22:AOX22"/>
    <mergeCell ref="AOY22:APA22"/>
    <mergeCell ref="APB22:APD22"/>
    <mergeCell ref="APE22:APG22"/>
    <mergeCell ref="API22:APK22"/>
    <mergeCell ref="APM22:APO22"/>
    <mergeCell ref="APQ22:APS22"/>
    <mergeCell ref="APU22:APV22"/>
    <mergeCell ref="APW24:APY24"/>
    <mergeCell ref="APZ24:AQC24"/>
    <mergeCell ref="ANY25:ANZ25"/>
    <mergeCell ref="AOA25:AOB25"/>
    <mergeCell ref="AOC25:AOD25"/>
    <mergeCell ref="AOE25:AOF25"/>
    <mergeCell ref="AOG25:AOI25"/>
    <mergeCell ref="AOJ25:AOL25"/>
    <mergeCell ref="AOM25:AOO25"/>
    <mergeCell ref="AOP25:AOR25"/>
    <mergeCell ref="AOS25:AOU25"/>
    <mergeCell ref="AOV25:AOX25"/>
    <mergeCell ref="AOY25:APA25"/>
    <mergeCell ref="APB25:APD25"/>
    <mergeCell ref="APE25:APG25"/>
    <mergeCell ref="API25:APK25"/>
    <mergeCell ref="APM25:APO25"/>
    <mergeCell ref="APQ25:APS25"/>
    <mergeCell ref="APU25:APV25"/>
    <mergeCell ref="APW25:APY25"/>
    <mergeCell ref="APZ25:AQC25"/>
    <mergeCell ref="ANY24:ANZ24"/>
    <mergeCell ref="AOA24:AOB24"/>
    <mergeCell ref="AOC24:AOD24"/>
    <mergeCell ref="AOE24:AOF24"/>
    <mergeCell ref="AOG24:AOI24"/>
    <mergeCell ref="AOJ24:AOL24"/>
    <mergeCell ref="AOM24:AOO24"/>
    <mergeCell ref="AOP24:AOR24"/>
    <mergeCell ref="AOS24:AOU24"/>
    <mergeCell ref="AOV24:AOX24"/>
    <mergeCell ref="AOY24:APA24"/>
    <mergeCell ref="APB24:APD24"/>
    <mergeCell ref="APE24:APG24"/>
    <mergeCell ref="API24:APK24"/>
    <mergeCell ref="APM24:APO24"/>
    <mergeCell ref="APQ24:APS24"/>
    <mergeCell ref="APU24:APV24"/>
    <mergeCell ref="APW26:APY26"/>
    <mergeCell ref="APZ26:AQC26"/>
    <mergeCell ref="ANY27:ANZ27"/>
    <mergeCell ref="AOA27:AOB27"/>
    <mergeCell ref="AOC27:AOD27"/>
    <mergeCell ref="AOE27:AOF27"/>
    <mergeCell ref="AOG27:AOI27"/>
    <mergeCell ref="AOJ27:AOL27"/>
    <mergeCell ref="AOM27:AOO27"/>
    <mergeCell ref="AOP27:AOR27"/>
    <mergeCell ref="AOS27:AOU27"/>
    <mergeCell ref="AOV27:AOX27"/>
    <mergeCell ref="AOY27:APA27"/>
    <mergeCell ref="APB27:APD27"/>
    <mergeCell ref="APE27:APG27"/>
    <mergeCell ref="API27:APK27"/>
    <mergeCell ref="APM27:APO27"/>
    <mergeCell ref="APQ27:APS27"/>
    <mergeCell ref="APU27:APV27"/>
    <mergeCell ref="APW27:APY27"/>
    <mergeCell ref="APZ27:AQC27"/>
    <mergeCell ref="ANY26:ANZ26"/>
    <mergeCell ref="AOA26:AOB26"/>
    <mergeCell ref="AOC26:AOD26"/>
    <mergeCell ref="AOE26:AOF26"/>
    <mergeCell ref="AOG26:AOI26"/>
    <mergeCell ref="AOJ26:AOL26"/>
    <mergeCell ref="AOM26:AOO26"/>
    <mergeCell ref="AOP26:AOR26"/>
    <mergeCell ref="AOS26:AOU26"/>
    <mergeCell ref="AOV26:AOX26"/>
    <mergeCell ref="AOY26:APA26"/>
    <mergeCell ref="APB26:APD26"/>
    <mergeCell ref="APE26:APG26"/>
    <mergeCell ref="API26:APK26"/>
    <mergeCell ref="APM26:APO26"/>
    <mergeCell ref="APQ26:APS26"/>
    <mergeCell ref="APU26:APV26"/>
    <mergeCell ref="APW28:APY28"/>
    <mergeCell ref="APZ28:AQC28"/>
    <mergeCell ref="ANY29:ANZ29"/>
    <mergeCell ref="AOA29:AOB29"/>
    <mergeCell ref="AOC29:AOD29"/>
    <mergeCell ref="AOE29:AOF29"/>
    <mergeCell ref="AOG29:AOI29"/>
    <mergeCell ref="AOJ29:AOL29"/>
    <mergeCell ref="AOM29:AOO29"/>
    <mergeCell ref="AOP29:AOR29"/>
    <mergeCell ref="AOS29:AOU29"/>
    <mergeCell ref="AOV29:AOX29"/>
    <mergeCell ref="AOY29:APA29"/>
    <mergeCell ref="APB29:APD29"/>
    <mergeCell ref="APE29:APG29"/>
    <mergeCell ref="API29:APK29"/>
    <mergeCell ref="APM29:APO29"/>
    <mergeCell ref="APQ29:APS29"/>
    <mergeCell ref="APU29:APV29"/>
    <mergeCell ref="APW29:APY29"/>
    <mergeCell ref="APZ29:AQC29"/>
    <mergeCell ref="ANY28:ANZ28"/>
    <mergeCell ref="AOA28:AOB28"/>
    <mergeCell ref="AOC28:AOD28"/>
    <mergeCell ref="AOE28:AOF28"/>
    <mergeCell ref="AOG28:AOI28"/>
    <mergeCell ref="AOJ28:AOL28"/>
    <mergeCell ref="AOM28:AOO28"/>
    <mergeCell ref="AOP28:AOR28"/>
    <mergeCell ref="AOS28:AOU28"/>
    <mergeCell ref="AOV28:AOX28"/>
    <mergeCell ref="AOY28:APA28"/>
    <mergeCell ref="APB28:APD28"/>
    <mergeCell ref="APE28:APG28"/>
    <mergeCell ref="API28:APK28"/>
    <mergeCell ref="APM28:APO28"/>
    <mergeCell ref="APQ28:APS28"/>
    <mergeCell ref="APU28:APV28"/>
    <mergeCell ref="APW30:APY30"/>
    <mergeCell ref="APZ30:AQC30"/>
    <mergeCell ref="ANY31:ANZ31"/>
    <mergeCell ref="AOA31:AOB31"/>
    <mergeCell ref="AOC31:AOD31"/>
    <mergeCell ref="AOE31:AOF31"/>
    <mergeCell ref="AOG31:AOI31"/>
    <mergeCell ref="AOJ31:AOL31"/>
    <mergeCell ref="AOM31:AOO31"/>
    <mergeCell ref="AOP31:AOR31"/>
    <mergeCell ref="AOS31:AOU31"/>
    <mergeCell ref="AOV31:AOX31"/>
    <mergeCell ref="AOY31:APA31"/>
    <mergeCell ref="APB31:APD31"/>
    <mergeCell ref="APE31:APG31"/>
    <mergeCell ref="API31:APK31"/>
    <mergeCell ref="APM31:APO31"/>
    <mergeCell ref="APQ31:APS31"/>
    <mergeCell ref="APU31:APV31"/>
    <mergeCell ref="APW31:APY31"/>
    <mergeCell ref="APZ31:AQC31"/>
    <mergeCell ref="ANY30:ANZ30"/>
    <mergeCell ref="AOA30:AOB30"/>
    <mergeCell ref="AOC30:AOD30"/>
    <mergeCell ref="AOE30:AOF30"/>
    <mergeCell ref="AOG30:AOI30"/>
    <mergeCell ref="AOJ30:AOL30"/>
    <mergeCell ref="AOM30:AOO30"/>
    <mergeCell ref="AOP30:AOR30"/>
    <mergeCell ref="AOS30:AOU30"/>
    <mergeCell ref="AOV30:AOX30"/>
    <mergeCell ref="AOY30:APA30"/>
    <mergeCell ref="APB30:APD30"/>
    <mergeCell ref="APE30:APG30"/>
    <mergeCell ref="API30:APK30"/>
    <mergeCell ref="APM30:APO30"/>
    <mergeCell ref="APQ30:APS30"/>
    <mergeCell ref="APU30:APV30"/>
    <mergeCell ref="APW32:APY32"/>
    <mergeCell ref="APZ32:AQC32"/>
    <mergeCell ref="ANY33:ANZ33"/>
    <mergeCell ref="AOA33:AOB33"/>
    <mergeCell ref="AOC33:AOD33"/>
    <mergeCell ref="AOE33:AOF33"/>
    <mergeCell ref="AOG33:AOI33"/>
    <mergeCell ref="AOJ33:AOL33"/>
    <mergeCell ref="AOM33:AOO33"/>
    <mergeCell ref="AOP33:AOR33"/>
    <mergeCell ref="AOS33:AOU33"/>
    <mergeCell ref="AOV33:AOX33"/>
    <mergeCell ref="AOY33:APA33"/>
    <mergeCell ref="APB33:APD33"/>
    <mergeCell ref="APE33:APG33"/>
    <mergeCell ref="API33:APK33"/>
    <mergeCell ref="APM33:APO33"/>
    <mergeCell ref="APQ33:APS33"/>
    <mergeCell ref="APU33:APV33"/>
    <mergeCell ref="APW33:APY33"/>
    <mergeCell ref="APZ33:AQC33"/>
    <mergeCell ref="ANY32:ANZ32"/>
    <mergeCell ref="AOA32:AOB32"/>
    <mergeCell ref="AOC32:AOD32"/>
    <mergeCell ref="AOE32:AOF32"/>
    <mergeCell ref="AOG32:AOI32"/>
    <mergeCell ref="AOJ32:AOL32"/>
    <mergeCell ref="AOM32:AOO32"/>
    <mergeCell ref="AOP32:AOR32"/>
    <mergeCell ref="AOS32:AOU32"/>
    <mergeCell ref="AOV32:AOX32"/>
    <mergeCell ref="AOY32:APA32"/>
    <mergeCell ref="APB32:APD32"/>
    <mergeCell ref="APE32:APG32"/>
    <mergeCell ref="API32:APK32"/>
    <mergeCell ref="APM32:APO32"/>
    <mergeCell ref="APQ32:APS32"/>
    <mergeCell ref="APU32:APV32"/>
    <mergeCell ref="APW34:APY34"/>
    <mergeCell ref="APZ34:AQC34"/>
    <mergeCell ref="ANY35:ANZ35"/>
    <mergeCell ref="AOA35:AOB35"/>
    <mergeCell ref="AOC35:AOD35"/>
    <mergeCell ref="AOE35:AOF35"/>
    <mergeCell ref="AOG35:AOI35"/>
    <mergeCell ref="AOJ35:AOL35"/>
    <mergeCell ref="AOM35:AOO35"/>
    <mergeCell ref="AOP35:AOR35"/>
    <mergeCell ref="AOS35:AOU35"/>
    <mergeCell ref="AOV35:AOX35"/>
    <mergeCell ref="AOY35:APA35"/>
    <mergeCell ref="APB35:APD35"/>
    <mergeCell ref="APE35:APG35"/>
    <mergeCell ref="API35:APK35"/>
    <mergeCell ref="APM35:APO35"/>
    <mergeCell ref="APQ35:APS35"/>
    <mergeCell ref="APU35:APV35"/>
    <mergeCell ref="APW35:APY35"/>
    <mergeCell ref="APZ35:AQC35"/>
    <mergeCell ref="ANY34:ANZ34"/>
    <mergeCell ref="AOA34:AOB34"/>
    <mergeCell ref="AOC34:AOD34"/>
    <mergeCell ref="AOE34:AOF34"/>
    <mergeCell ref="AOG34:AOI34"/>
    <mergeCell ref="AOJ34:AOL34"/>
    <mergeCell ref="AOM34:AOO34"/>
    <mergeCell ref="AOP34:AOR34"/>
    <mergeCell ref="AOS34:AOU34"/>
    <mergeCell ref="AOV34:AOX34"/>
    <mergeCell ref="AOY34:APA34"/>
    <mergeCell ref="APB34:APD34"/>
    <mergeCell ref="APE34:APG34"/>
    <mergeCell ref="API34:APK34"/>
    <mergeCell ref="APM34:APO34"/>
    <mergeCell ref="APQ34:APS34"/>
    <mergeCell ref="APU34:APV34"/>
    <mergeCell ref="APW36:APY36"/>
    <mergeCell ref="APZ36:AQC36"/>
    <mergeCell ref="ANY37:ANZ37"/>
    <mergeCell ref="AOA37:AOB37"/>
    <mergeCell ref="AOC37:AOD37"/>
    <mergeCell ref="AOE37:AOF37"/>
    <mergeCell ref="AOG37:AOI37"/>
    <mergeCell ref="AOJ37:AOL37"/>
    <mergeCell ref="AOM37:AOO37"/>
    <mergeCell ref="AOP37:AOR37"/>
    <mergeCell ref="AOS37:AOU37"/>
    <mergeCell ref="AOV37:AOX37"/>
    <mergeCell ref="AOY37:APA37"/>
    <mergeCell ref="APB37:APD37"/>
    <mergeCell ref="APE37:APG37"/>
    <mergeCell ref="API37:APK37"/>
    <mergeCell ref="APM37:APO37"/>
    <mergeCell ref="APQ37:APS37"/>
    <mergeCell ref="APU37:APV37"/>
    <mergeCell ref="APW37:APY37"/>
    <mergeCell ref="APZ37:AQC37"/>
    <mergeCell ref="ANY36:ANZ36"/>
    <mergeCell ref="AOA36:AOB36"/>
    <mergeCell ref="AOC36:AOD36"/>
    <mergeCell ref="AOE36:AOF36"/>
    <mergeCell ref="AOG36:AOI36"/>
    <mergeCell ref="AOJ36:AOL36"/>
    <mergeCell ref="AOM36:AOO36"/>
    <mergeCell ref="AOP36:AOR36"/>
    <mergeCell ref="AOS36:AOU36"/>
    <mergeCell ref="AOV36:AOX36"/>
    <mergeCell ref="AOY36:APA36"/>
    <mergeCell ref="APB36:APD36"/>
    <mergeCell ref="APE36:APG36"/>
    <mergeCell ref="API36:APK36"/>
    <mergeCell ref="APM36:APO36"/>
    <mergeCell ref="APQ36:APS36"/>
    <mergeCell ref="APU36:APV36"/>
    <mergeCell ref="APW38:APY38"/>
    <mergeCell ref="APZ38:AQC38"/>
    <mergeCell ref="ANY39:ANZ39"/>
    <mergeCell ref="AOA39:AOB39"/>
    <mergeCell ref="AOC39:AOD39"/>
    <mergeCell ref="AOE39:AOF39"/>
    <mergeCell ref="AOG39:AOI39"/>
    <mergeCell ref="AOJ39:AOL39"/>
    <mergeCell ref="AOM39:AOO39"/>
    <mergeCell ref="AOP39:AOR39"/>
    <mergeCell ref="AOS39:AOU39"/>
    <mergeCell ref="AOV39:AOX39"/>
    <mergeCell ref="AOY39:APA39"/>
    <mergeCell ref="APB39:APD39"/>
    <mergeCell ref="APE39:APG39"/>
    <mergeCell ref="API39:APK39"/>
    <mergeCell ref="APM39:APO39"/>
    <mergeCell ref="APQ39:APS39"/>
    <mergeCell ref="APU39:APV39"/>
    <mergeCell ref="APW39:APY39"/>
    <mergeCell ref="APZ39:AQC39"/>
    <mergeCell ref="ANY38:ANZ38"/>
    <mergeCell ref="AOA38:AOB38"/>
    <mergeCell ref="AOC38:AOD38"/>
    <mergeCell ref="AOE38:AOF38"/>
    <mergeCell ref="AOG38:AOI38"/>
    <mergeCell ref="AOJ38:AOL38"/>
    <mergeCell ref="AOM38:AOO38"/>
    <mergeCell ref="AOP38:AOR38"/>
    <mergeCell ref="AOS38:AOU38"/>
    <mergeCell ref="AOV38:AOX38"/>
    <mergeCell ref="AOY38:APA38"/>
    <mergeCell ref="APB38:APD38"/>
    <mergeCell ref="APE38:APG38"/>
    <mergeCell ref="API38:APK38"/>
    <mergeCell ref="APM38:APO38"/>
    <mergeCell ref="APQ38:APS38"/>
    <mergeCell ref="APU38:APV38"/>
    <mergeCell ref="AOM42:AOO42"/>
    <mergeCell ref="AOP42:AOR42"/>
    <mergeCell ref="AOS42:AOU42"/>
    <mergeCell ref="AOV42:AOX42"/>
    <mergeCell ref="AOY42:APA42"/>
    <mergeCell ref="APB42:APD42"/>
    <mergeCell ref="APE42:APG42"/>
    <mergeCell ref="API42:APK42"/>
    <mergeCell ref="APM42:APO42"/>
    <mergeCell ref="APQ42:APS42"/>
    <mergeCell ref="APU42:APV42"/>
    <mergeCell ref="APW40:APY40"/>
    <mergeCell ref="APZ40:AQC40"/>
    <mergeCell ref="ANY41:ANZ41"/>
    <mergeCell ref="AOA41:AOB41"/>
    <mergeCell ref="AOC41:AOD41"/>
    <mergeCell ref="AOE41:AOF41"/>
    <mergeCell ref="AOG41:AOI41"/>
    <mergeCell ref="AOJ41:AOL41"/>
    <mergeCell ref="AOM41:AOO41"/>
    <mergeCell ref="AOP41:AOR41"/>
    <mergeCell ref="AOS41:AOU41"/>
    <mergeCell ref="AOV41:AOX41"/>
    <mergeCell ref="AOY41:APA41"/>
    <mergeCell ref="APB41:APD41"/>
    <mergeCell ref="APE41:APG41"/>
    <mergeCell ref="API41:APK41"/>
    <mergeCell ref="APM41:APO41"/>
    <mergeCell ref="APQ41:APS41"/>
    <mergeCell ref="APU41:APV41"/>
    <mergeCell ref="APW41:APY41"/>
    <mergeCell ref="APZ41:AQC41"/>
    <mergeCell ref="ANY40:ANZ40"/>
    <mergeCell ref="AOA40:AOB40"/>
    <mergeCell ref="AOC40:AOD40"/>
    <mergeCell ref="AOE40:AOF40"/>
    <mergeCell ref="AOG40:AOI40"/>
    <mergeCell ref="AOJ40:AOL40"/>
    <mergeCell ref="AOM40:AOO40"/>
    <mergeCell ref="AOP40:AOR40"/>
    <mergeCell ref="AOS40:AOU40"/>
    <mergeCell ref="AOV40:AOX40"/>
    <mergeCell ref="AOY40:APA40"/>
    <mergeCell ref="APB40:APD40"/>
    <mergeCell ref="APE40:APG40"/>
    <mergeCell ref="API40:APK40"/>
    <mergeCell ref="APM40:APO40"/>
    <mergeCell ref="APQ40:APS40"/>
    <mergeCell ref="APU40:APV40"/>
    <mergeCell ref="ANW47:AOF47"/>
    <mergeCell ref="AOG47:APD47"/>
    <mergeCell ref="APE47:APL47"/>
    <mergeCell ref="APM47:APT47"/>
    <mergeCell ref="APU47:AQC47"/>
    <mergeCell ref="ANY50:AQC50"/>
    <mergeCell ref="ARV3:ARX3"/>
    <mergeCell ref="AQZ10:ARB12"/>
    <mergeCell ref="ARC10:ARE12"/>
    <mergeCell ref="ARF10:ARH12"/>
    <mergeCell ref="ARI10:ARK12"/>
    <mergeCell ref="ARL10:ARN12"/>
    <mergeCell ref="ARO10:ARO13"/>
    <mergeCell ref="ARP10:ARR12"/>
    <mergeCell ref="ARS10:ARS13"/>
    <mergeCell ref="ART10:ARV12"/>
    <mergeCell ref="ARW10:ARW13"/>
    <mergeCell ref="ARX10:ARZ12"/>
    <mergeCell ref="AQF17:AQG17"/>
    <mergeCell ref="AQH17:AQI17"/>
    <mergeCell ref="AQJ17:AQK17"/>
    <mergeCell ref="AQL17:AQM17"/>
    <mergeCell ref="APW44:APY44"/>
    <mergeCell ref="APZ44:AQC44"/>
    <mergeCell ref="ANY45:ANZ45"/>
    <mergeCell ref="AOA45:AOB45"/>
    <mergeCell ref="AOC45:AOD45"/>
    <mergeCell ref="AOE45:AOF45"/>
    <mergeCell ref="AOG45:AOI45"/>
    <mergeCell ref="AOJ45:AOL45"/>
    <mergeCell ref="AOM45:AOO45"/>
    <mergeCell ref="AOP45:AOR45"/>
    <mergeCell ref="AOS45:AOU45"/>
    <mergeCell ref="AOV45:AOX45"/>
    <mergeCell ref="AOY45:APA45"/>
    <mergeCell ref="APB45:APD45"/>
    <mergeCell ref="APE45:APG45"/>
    <mergeCell ref="API45:APK45"/>
    <mergeCell ref="APM45:APO45"/>
    <mergeCell ref="APQ45:APS45"/>
    <mergeCell ref="APU45:APV45"/>
    <mergeCell ref="APW45:APY45"/>
    <mergeCell ref="APZ45:AQC45"/>
    <mergeCell ref="ANY44:ANZ44"/>
    <mergeCell ref="AOA44:AOB44"/>
    <mergeCell ref="AOC44:AOD44"/>
    <mergeCell ref="AOE44:AOF44"/>
    <mergeCell ref="AOG44:AOI44"/>
    <mergeCell ref="AOJ44:AOL44"/>
    <mergeCell ref="AOM44:AOO44"/>
    <mergeCell ref="AOP44:AOR44"/>
    <mergeCell ref="AOS44:AOU44"/>
    <mergeCell ref="AOV44:AOX44"/>
    <mergeCell ref="AOY44:APA44"/>
    <mergeCell ref="APB44:APD44"/>
    <mergeCell ref="APE44:APG44"/>
    <mergeCell ref="API44:APK44"/>
    <mergeCell ref="APM44:APO44"/>
    <mergeCell ref="APQ44:APS44"/>
    <mergeCell ref="APU44:APV44"/>
    <mergeCell ref="APW42:APY42"/>
    <mergeCell ref="APZ42:AQC42"/>
    <mergeCell ref="ANY43:ANZ43"/>
    <mergeCell ref="AOA43:AOB43"/>
    <mergeCell ref="ARY3:ASJ3"/>
    <mergeCell ref="AQE4:AQG5"/>
    <mergeCell ref="AQH4:ARQ5"/>
    <mergeCell ref="ARS4:ARX5"/>
    <mergeCell ref="ARY4:ASB5"/>
    <mergeCell ref="ASD4:ASG5"/>
    <mergeCell ref="ASH4:ASI5"/>
    <mergeCell ref="ASJ4:ASJ5"/>
    <mergeCell ref="AQD7:ASJ7"/>
    <mergeCell ref="AQD8:AQD12"/>
    <mergeCell ref="AQE8:AQE12"/>
    <mergeCell ref="AQF8:AQG12"/>
    <mergeCell ref="AQH8:AQI12"/>
    <mergeCell ref="AQJ8:AQK12"/>
    <mergeCell ref="AQL8:AQM12"/>
    <mergeCell ref="AQN8:AQY8"/>
    <mergeCell ref="AQZ8:ARK8"/>
    <mergeCell ref="ARL8:ASA8"/>
    <mergeCell ref="ASB8:ASF8"/>
    <mergeCell ref="ASG8:ASJ12"/>
    <mergeCell ref="AQN9:AQS9"/>
    <mergeCell ref="AQT9:AQY9"/>
    <mergeCell ref="AQZ9:ARE9"/>
    <mergeCell ref="ARF9:ARK9"/>
    <mergeCell ref="ARL9:ARS9"/>
    <mergeCell ref="ART9:ASA9"/>
    <mergeCell ref="ASB9:ASF9"/>
    <mergeCell ref="AQN10:AQP12"/>
    <mergeCell ref="AQQ10:AQS12"/>
    <mergeCell ref="AQT10:AQV12"/>
    <mergeCell ref="AQW10:AQY12"/>
    <mergeCell ref="ANW46:AOF46"/>
    <mergeCell ref="AOG46:AOL46"/>
    <mergeCell ref="AOM46:AOR46"/>
    <mergeCell ref="AOS46:AOX46"/>
    <mergeCell ref="AOY46:APD46"/>
    <mergeCell ref="APE46:APL46"/>
    <mergeCell ref="APM46:APT46"/>
    <mergeCell ref="APU46:APV46"/>
    <mergeCell ref="APW46:APY46"/>
    <mergeCell ref="APZ46:AQC46"/>
    <mergeCell ref="AOC43:AOD43"/>
    <mergeCell ref="AOE43:AOF43"/>
    <mergeCell ref="AOG43:AOI43"/>
    <mergeCell ref="AOJ43:AOL43"/>
    <mergeCell ref="AOM43:AOO43"/>
    <mergeCell ref="AOP43:AOR43"/>
    <mergeCell ref="AOS43:AOU43"/>
    <mergeCell ref="AOV43:AOX43"/>
    <mergeCell ref="AOY43:APA43"/>
    <mergeCell ref="APB43:APD43"/>
    <mergeCell ref="APE43:APG43"/>
    <mergeCell ref="API43:APK43"/>
    <mergeCell ref="APM43:APO43"/>
    <mergeCell ref="APQ43:APS43"/>
    <mergeCell ref="APU43:APV43"/>
    <mergeCell ref="APW43:APY43"/>
    <mergeCell ref="APZ43:AQC43"/>
    <mergeCell ref="ANY42:ANZ42"/>
    <mergeCell ref="AOA42:AOB42"/>
    <mergeCell ref="AOC42:AOD42"/>
    <mergeCell ref="AOE42:AOF42"/>
    <mergeCell ref="AOG42:AOI42"/>
    <mergeCell ref="AOJ42:AOL42"/>
    <mergeCell ref="ASG15:ASJ15"/>
    <mergeCell ref="AQF16:AQG16"/>
    <mergeCell ref="AQH16:AQI16"/>
    <mergeCell ref="AQJ16:AQK16"/>
    <mergeCell ref="AQL16:AQM16"/>
    <mergeCell ref="AQN16:AQP16"/>
    <mergeCell ref="AQQ16:AQS16"/>
    <mergeCell ref="AQT16:AQV16"/>
    <mergeCell ref="AQW16:AQY16"/>
    <mergeCell ref="AQZ16:ARB16"/>
    <mergeCell ref="ARC16:ARE16"/>
    <mergeCell ref="ARF16:ARH16"/>
    <mergeCell ref="ARI16:ARK16"/>
    <mergeCell ref="ARL16:ARN16"/>
    <mergeCell ref="ARP16:ARR16"/>
    <mergeCell ref="ART16:ARV16"/>
    <mergeCell ref="ARX16:ARZ16"/>
    <mergeCell ref="ASB16:ASC16"/>
    <mergeCell ref="ASD16:ASF16"/>
    <mergeCell ref="ASG16:ASJ16"/>
    <mergeCell ref="ASA10:ASA13"/>
    <mergeCell ref="ASB10:ASC12"/>
    <mergeCell ref="ASD10:ASF12"/>
    <mergeCell ref="AQF13:AQG13"/>
    <mergeCell ref="AQH13:AQI13"/>
    <mergeCell ref="AQJ13:AQK13"/>
    <mergeCell ref="AQL13:AQM13"/>
    <mergeCell ref="ARL13:ARN13"/>
    <mergeCell ref="ARP13:ARR13"/>
    <mergeCell ref="ART13:ARV13"/>
    <mergeCell ref="ARX13:ARZ13"/>
    <mergeCell ref="ASB13:ASC13"/>
    <mergeCell ref="ASD13:ASF13"/>
    <mergeCell ref="ASG13:ASJ13"/>
    <mergeCell ref="AQF15:AQG15"/>
    <mergeCell ref="AQH15:AQI15"/>
    <mergeCell ref="AQJ15:AQK15"/>
    <mergeCell ref="AQL15:AQM15"/>
    <mergeCell ref="AQN15:AQP15"/>
    <mergeCell ref="AQQ15:AQS15"/>
    <mergeCell ref="AQT15:AQV15"/>
    <mergeCell ref="AQW15:AQY15"/>
    <mergeCell ref="AQZ15:ARB15"/>
    <mergeCell ref="ARC15:ARE15"/>
    <mergeCell ref="ARF15:ARH15"/>
    <mergeCell ref="ARI15:ARK15"/>
    <mergeCell ref="ARL15:ARN15"/>
    <mergeCell ref="ARP15:ARR15"/>
    <mergeCell ref="ART15:ARV15"/>
    <mergeCell ref="ARX15:ARZ15"/>
    <mergeCell ref="ASB15:ASC15"/>
    <mergeCell ref="ASD15:ASF15"/>
    <mergeCell ref="ASD18:ASF18"/>
    <mergeCell ref="ASG18:ASJ18"/>
    <mergeCell ref="AQF19:AQG19"/>
    <mergeCell ref="AQH19:AQI19"/>
    <mergeCell ref="AQJ19:AQK19"/>
    <mergeCell ref="AQL19:AQM19"/>
    <mergeCell ref="AQN19:AQP19"/>
    <mergeCell ref="AQQ19:AQS19"/>
    <mergeCell ref="AQT19:AQV19"/>
    <mergeCell ref="AQW19:AQY19"/>
    <mergeCell ref="AQZ19:ARB19"/>
    <mergeCell ref="ARC19:ARE19"/>
    <mergeCell ref="ARF19:ARH19"/>
    <mergeCell ref="ARI19:ARK19"/>
    <mergeCell ref="ARL19:ARN19"/>
    <mergeCell ref="ARP19:ARR19"/>
    <mergeCell ref="ART19:ARV19"/>
    <mergeCell ref="ARX19:ARZ19"/>
    <mergeCell ref="ASB19:ASC19"/>
    <mergeCell ref="ASD19:ASF19"/>
    <mergeCell ref="ASG19:ASJ19"/>
    <mergeCell ref="AQN17:AQP17"/>
    <mergeCell ref="AQQ17:AQS17"/>
    <mergeCell ref="AQT17:AQV17"/>
    <mergeCell ref="AQW17:AQY17"/>
    <mergeCell ref="AQZ17:ARB17"/>
    <mergeCell ref="ARC17:ARE17"/>
    <mergeCell ref="ARF17:ARH17"/>
    <mergeCell ref="ARI17:ARK17"/>
    <mergeCell ref="ARL17:ARN17"/>
    <mergeCell ref="ARP17:ARR17"/>
    <mergeCell ref="ART17:ARV17"/>
    <mergeCell ref="ARX17:ARZ17"/>
    <mergeCell ref="ASB17:ASC17"/>
    <mergeCell ref="ASD17:ASF17"/>
    <mergeCell ref="ASG17:ASJ17"/>
    <mergeCell ref="AQF18:AQG18"/>
    <mergeCell ref="AQH18:AQI18"/>
    <mergeCell ref="AQJ18:AQK18"/>
    <mergeCell ref="AQL18:AQM18"/>
    <mergeCell ref="AQN18:AQP18"/>
    <mergeCell ref="AQQ18:AQS18"/>
    <mergeCell ref="AQT18:AQV18"/>
    <mergeCell ref="AQW18:AQY18"/>
    <mergeCell ref="AQZ18:ARB18"/>
    <mergeCell ref="ARC18:ARE18"/>
    <mergeCell ref="ARF18:ARH18"/>
    <mergeCell ref="ARI18:ARK18"/>
    <mergeCell ref="ARL18:ARN18"/>
    <mergeCell ref="ARP18:ARR18"/>
    <mergeCell ref="ART18:ARV18"/>
    <mergeCell ref="ARX18:ARZ18"/>
    <mergeCell ref="ASB18:ASC18"/>
    <mergeCell ref="ASD20:ASF20"/>
    <mergeCell ref="ASG20:ASJ20"/>
    <mergeCell ref="AQF21:AQG21"/>
    <mergeCell ref="AQH21:AQI21"/>
    <mergeCell ref="AQJ21:AQK21"/>
    <mergeCell ref="AQL21:AQM21"/>
    <mergeCell ref="AQN21:AQP21"/>
    <mergeCell ref="AQQ21:AQS21"/>
    <mergeCell ref="AQT21:AQV21"/>
    <mergeCell ref="AQW21:AQY21"/>
    <mergeCell ref="AQZ21:ARB21"/>
    <mergeCell ref="ARC21:ARE21"/>
    <mergeCell ref="ARF21:ARH21"/>
    <mergeCell ref="ARI21:ARK21"/>
    <mergeCell ref="ARL21:ARN21"/>
    <mergeCell ref="ARP21:ARR21"/>
    <mergeCell ref="ART21:ARV21"/>
    <mergeCell ref="ARX21:ARZ21"/>
    <mergeCell ref="ASB21:ASC21"/>
    <mergeCell ref="ASD21:ASF21"/>
    <mergeCell ref="ASG21:ASJ21"/>
    <mergeCell ref="AQF20:AQG20"/>
    <mergeCell ref="AQH20:AQI20"/>
    <mergeCell ref="AQJ20:AQK20"/>
    <mergeCell ref="AQL20:AQM20"/>
    <mergeCell ref="AQN20:AQP20"/>
    <mergeCell ref="AQQ20:AQS20"/>
    <mergeCell ref="AQT20:AQV20"/>
    <mergeCell ref="AQW20:AQY20"/>
    <mergeCell ref="AQZ20:ARB20"/>
    <mergeCell ref="ARC20:ARE20"/>
    <mergeCell ref="ARF20:ARH20"/>
    <mergeCell ref="ARI20:ARK20"/>
    <mergeCell ref="ARL20:ARN20"/>
    <mergeCell ref="ARP20:ARR20"/>
    <mergeCell ref="ART20:ARV20"/>
    <mergeCell ref="ARX20:ARZ20"/>
    <mergeCell ref="ASB20:ASC20"/>
    <mergeCell ref="ASD22:ASF22"/>
    <mergeCell ref="ASG22:ASJ22"/>
    <mergeCell ref="AQF23:AQG23"/>
    <mergeCell ref="AQH23:AQI23"/>
    <mergeCell ref="AQJ23:AQK23"/>
    <mergeCell ref="AQL23:AQM23"/>
    <mergeCell ref="AQN23:AQP23"/>
    <mergeCell ref="AQQ23:AQS23"/>
    <mergeCell ref="AQT23:AQV23"/>
    <mergeCell ref="AQW23:AQY23"/>
    <mergeCell ref="AQZ23:ARB23"/>
    <mergeCell ref="ARC23:ARE23"/>
    <mergeCell ref="ARF23:ARH23"/>
    <mergeCell ref="ARI23:ARK23"/>
    <mergeCell ref="ARL23:ARN23"/>
    <mergeCell ref="ARP23:ARR23"/>
    <mergeCell ref="ART23:ARV23"/>
    <mergeCell ref="ARX23:ARZ23"/>
    <mergeCell ref="ASB23:ASC23"/>
    <mergeCell ref="ASD23:ASF23"/>
    <mergeCell ref="ASG23:ASJ23"/>
    <mergeCell ref="AQF22:AQG22"/>
    <mergeCell ref="AQH22:AQI22"/>
    <mergeCell ref="AQJ22:AQK22"/>
    <mergeCell ref="AQL22:AQM22"/>
    <mergeCell ref="AQN22:AQP22"/>
    <mergeCell ref="AQQ22:AQS22"/>
    <mergeCell ref="AQT22:AQV22"/>
    <mergeCell ref="AQW22:AQY22"/>
    <mergeCell ref="AQZ22:ARB22"/>
    <mergeCell ref="ARC22:ARE22"/>
    <mergeCell ref="ARF22:ARH22"/>
    <mergeCell ref="ARI22:ARK22"/>
    <mergeCell ref="ARL22:ARN22"/>
    <mergeCell ref="ARP22:ARR22"/>
    <mergeCell ref="ART22:ARV22"/>
    <mergeCell ref="ARX22:ARZ22"/>
    <mergeCell ref="ASB22:ASC22"/>
    <mergeCell ref="ASD24:ASF24"/>
    <mergeCell ref="ASG24:ASJ24"/>
    <mergeCell ref="AQF25:AQG25"/>
    <mergeCell ref="AQH25:AQI25"/>
    <mergeCell ref="AQJ25:AQK25"/>
    <mergeCell ref="AQL25:AQM25"/>
    <mergeCell ref="AQN25:AQP25"/>
    <mergeCell ref="AQQ25:AQS25"/>
    <mergeCell ref="AQT25:AQV25"/>
    <mergeCell ref="AQW25:AQY25"/>
    <mergeCell ref="AQZ25:ARB25"/>
    <mergeCell ref="ARC25:ARE25"/>
    <mergeCell ref="ARF25:ARH25"/>
    <mergeCell ref="ARI25:ARK25"/>
    <mergeCell ref="ARL25:ARN25"/>
    <mergeCell ref="ARP25:ARR25"/>
    <mergeCell ref="ART25:ARV25"/>
    <mergeCell ref="ARX25:ARZ25"/>
    <mergeCell ref="ASB25:ASC25"/>
    <mergeCell ref="ASD25:ASF25"/>
    <mergeCell ref="ASG25:ASJ25"/>
    <mergeCell ref="AQF24:AQG24"/>
    <mergeCell ref="AQH24:AQI24"/>
    <mergeCell ref="AQJ24:AQK24"/>
    <mergeCell ref="AQL24:AQM24"/>
    <mergeCell ref="AQN24:AQP24"/>
    <mergeCell ref="AQQ24:AQS24"/>
    <mergeCell ref="AQT24:AQV24"/>
    <mergeCell ref="AQW24:AQY24"/>
    <mergeCell ref="AQZ24:ARB24"/>
    <mergeCell ref="ARC24:ARE24"/>
    <mergeCell ref="ARF24:ARH24"/>
    <mergeCell ref="ARI24:ARK24"/>
    <mergeCell ref="ARL24:ARN24"/>
    <mergeCell ref="ARP24:ARR24"/>
    <mergeCell ref="ART24:ARV24"/>
    <mergeCell ref="ARX24:ARZ24"/>
    <mergeCell ref="ASB24:ASC24"/>
    <mergeCell ref="ASD26:ASF26"/>
    <mergeCell ref="ASG26:ASJ26"/>
    <mergeCell ref="AQF27:AQG27"/>
    <mergeCell ref="AQH27:AQI27"/>
    <mergeCell ref="AQJ27:AQK27"/>
    <mergeCell ref="AQL27:AQM27"/>
    <mergeCell ref="AQN27:AQP27"/>
    <mergeCell ref="AQQ27:AQS27"/>
    <mergeCell ref="AQT27:AQV27"/>
    <mergeCell ref="AQW27:AQY27"/>
    <mergeCell ref="AQZ27:ARB27"/>
    <mergeCell ref="ARC27:ARE27"/>
    <mergeCell ref="ARF27:ARH27"/>
    <mergeCell ref="ARI27:ARK27"/>
    <mergeCell ref="ARL27:ARN27"/>
    <mergeCell ref="ARP27:ARR27"/>
    <mergeCell ref="ART27:ARV27"/>
    <mergeCell ref="ARX27:ARZ27"/>
    <mergeCell ref="ASB27:ASC27"/>
    <mergeCell ref="ASD27:ASF27"/>
    <mergeCell ref="ASG27:ASJ27"/>
    <mergeCell ref="AQF26:AQG26"/>
    <mergeCell ref="AQH26:AQI26"/>
    <mergeCell ref="AQJ26:AQK26"/>
    <mergeCell ref="AQL26:AQM26"/>
    <mergeCell ref="AQN26:AQP26"/>
    <mergeCell ref="AQQ26:AQS26"/>
    <mergeCell ref="AQT26:AQV26"/>
    <mergeCell ref="AQW26:AQY26"/>
    <mergeCell ref="AQZ26:ARB26"/>
    <mergeCell ref="ARC26:ARE26"/>
    <mergeCell ref="ARF26:ARH26"/>
    <mergeCell ref="ARI26:ARK26"/>
    <mergeCell ref="ARL26:ARN26"/>
    <mergeCell ref="ARP26:ARR26"/>
    <mergeCell ref="ART26:ARV26"/>
    <mergeCell ref="ARX26:ARZ26"/>
    <mergeCell ref="ASB26:ASC26"/>
    <mergeCell ref="ASD28:ASF28"/>
    <mergeCell ref="ASG28:ASJ28"/>
    <mergeCell ref="AQF29:AQG29"/>
    <mergeCell ref="AQH29:AQI29"/>
    <mergeCell ref="AQJ29:AQK29"/>
    <mergeCell ref="AQL29:AQM29"/>
    <mergeCell ref="AQN29:AQP29"/>
    <mergeCell ref="AQQ29:AQS29"/>
    <mergeCell ref="AQT29:AQV29"/>
    <mergeCell ref="AQW29:AQY29"/>
    <mergeCell ref="AQZ29:ARB29"/>
    <mergeCell ref="ARC29:ARE29"/>
    <mergeCell ref="ARF29:ARH29"/>
    <mergeCell ref="ARI29:ARK29"/>
    <mergeCell ref="ARL29:ARN29"/>
    <mergeCell ref="ARP29:ARR29"/>
    <mergeCell ref="ART29:ARV29"/>
    <mergeCell ref="ARX29:ARZ29"/>
    <mergeCell ref="ASB29:ASC29"/>
    <mergeCell ref="ASD29:ASF29"/>
    <mergeCell ref="ASG29:ASJ29"/>
    <mergeCell ref="AQF28:AQG28"/>
    <mergeCell ref="AQH28:AQI28"/>
    <mergeCell ref="AQJ28:AQK28"/>
    <mergeCell ref="AQL28:AQM28"/>
    <mergeCell ref="AQN28:AQP28"/>
    <mergeCell ref="AQQ28:AQS28"/>
    <mergeCell ref="AQT28:AQV28"/>
    <mergeCell ref="AQW28:AQY28"/>
    <mergeCell ref="AQZ28:ARB28"/>
    <mergeCell ref="ARC28:ARE28"/>
    <mergeCell ref="ARF28:ARH28"/>
    <mergeCell ref="ARI28:ARK28"/>
    <mergeCell ref="ARL28:ARN28"/>
    <mergeCell ref="ARP28:ARR28"/>
    <mergeCell ref="ART28:ARV28"/>
    <mergeCell ref="ARX28:ARZ28"/>
    <mergeCell ref="ASB28:ASC28"/>
    <mergeCell ref="ASD30:ASF30"/>
    <mergeCell ref="ASG30:ASJ30"/>
    <mergeCell ref="AQF31:AQG31"/>
    <mergeCell ref="AQH31:AQI31"/>
    <mergeCell ref="AQJ31:AQK31"/>
    <mergeCell ref="AQL31:AQM31"/>
    <mergeCell ref="AQN31:AQP31"/>
    <mergeCell ref="AQQ31:AQS31"/>
    <mergeCell ref="AQT31:AQV31"/>
    <mergeCell ref="AQW31:AQY31"/>
    <mergeCell ref="AQZ31:ARB31"/>
    <mergeCell ref="ARC31:ARE31"/>
    <mergeCell ref="ARF31:ARH31"/>
    <mergeCell ref="ARI31:ARK31"/>
    <mergeCell ref="ARL31:ARN31"/>
    <mergeCell ref="ARP31:ARR31"/>
    <mergeCell ref="ART31:ARV31"/>
    <mergeCell ref="ARX31:ARZ31"/>
    <mergeCell ref="ASB31:ASC31"/>
    <mergeCell ref="ASD31:ASF31"/>
    <mergeCell ref="ASG31:ASJ31"/>
    <mergeCell ref="AQF30:AQG30"/>
    <mergeCell ref="AQH30:AQI30"/>
    <mergeCell ref="AQJ30:AQK30"/>
    <mergeCell ref="AQL30:AQM30"/>
    <mergeCell ref="AQN30:AQP30"/>
    <mergeCell ref="AQQ30:AQS30"/>
    <mergeCell ref="AQT30:AQV30"/>
    <mergeCell ref="AQW30:AQY30"/>
    <mergeCell ref="AQZ30:ARB30"/>
    <mergeCell ref="ARC30:ARE30"/>
    <mergeCell ref="ARF30:ARH30"/>
    <mergeCell ref="ARI30:ARK30"/>
    <mergeCell ref="ARL30:ARN30"/>
    <mergeCell ref="ARP30:ARR30"/>
    <mergeCell ref="ART30:ARV30"/>
    <mergeCell ref="ARX30:ARZ30"/>
    <mergeCell ref="ASB30:ASC30"/>
    <mergeCell ref="ASD32:ASF32"/>
    <mergeCell ref="ASG32:ASJ32"/>
    <mergeCell ref="AQF33:AQG33"/>
    <mergeCell ref="AQH33:AQI33"/>
    <mergeCell ref="AQJ33:AQK33"/>
    <mergeCell ref="AQL33:AQM33"/>
    <mergeCell ref="AQN33:AQP33"/>
    <mergeCell ref="AQQ33:AQS33"/>
    <mergeCell ref="AQT33:AQV33"/>
    <mergeCell ref="AQW33:AQY33"/>
    <mergeCell ref="AQZ33:ARB33"/>
    <mergeCell ref="ARC33:ARE33"/>
    <mergeCell ref="ARF33:ARH33"/>
    <mergeCell ref="ARI33:ARK33"/>
    <mergeCell ref="ARL33:ARN33"/>
    <mergeCell ref="ARP33:ARR33"/>
    <mergeCell ref="ART33:ARV33"/>
    <mergeCell ref="ARX33:ARZ33"/>
    <mergeCell ref="ASB33:ASC33"/>
    <mergeCell ref="ASD33:ASF33"/>
    <mergeCell ref="ASG33:ASJ33"/>
    <mergeCell ref="AQF32:AQG32"/>
    <mergeCell ref="AQH32:AQI32"/>
    <mergeCell ref="AQJ32:AQK32"/>
    <mergeCell ref="AQL32:AQM32"/>
    <mergeCell ref="AQN32:AQP32"/>
    <mergeCell ref="AQQ32:AQS32"/>
    <mergeCell ref="AQT32:AQV32"/>
    <mergeCell ref="AQW32:AQY32"/>
    <mergeCell ref="AQZ32:ARB32"/>
    <mergeCell ref="ARC32:ARE32"/>
    <mergeCell ref="ARF32:ARH32"/>
    <mergeCell ref="ARI32:ARK32"/>
    <mergeCell ref="ARL32:ARN32"/>
    <mergeCell ref="ARP32:ARR32"/>
    <mergeCell ref="ART32:ARV32"/>
    <mergeCell ref="ARX32:ARZ32"/>
    <mergeCell ref="ASB32:ASC32"/>
    <mergeCell ref="ASD34:ASF34"/>
    <mergeCell ref="ASG34:ASJ34"/>
    <mergeCell ref="AQF35:AQG35"/>
    <mergeCell ref="AQH35:AQI35"/>
    <mergeCell ref="AQJ35:AQK35"/>
    <mergeCell ref="AQL35:AQM35"/>
    <mergeCell ref="AQN35:AQP35"/>
    <mergeCell ref="AQQ35:AQS35"/>
    <mergeCell ref="AQT35:AQV35"/>
    <mergeCell ref="AQW35:AQY35"/>
    <mergeCell ref="AQZ35:ARB35"/>
    <mergeCell ref="ARC35:ARE35"/>
    <mergeCell ref="ARF35:ARH35"/>
    <mergeCell ref="ARI35:ARK35"/>
    <mergeCell ref="ARL35:ARN35"/>
    <mergeCell ref="ARP35:ARR35"/>
    <mergeCell ref="ART35:ARV35"/>
    <mergeCell ref="ARX35:ARZ35"/>
    <mergeCell ref="ASB35:ASC35"/>
    <mergeCell ref="ASD35:ASF35"/>
    <mergeCell ref="ASG35:ASJ35"/>
    <mergeCell ref="AQF34:AQG34"/>
    <mergeCell ref="AQH34:AQI34"/>
    <mergeCell ref="AQJ34:AQK34"/>
    <mergeCell ref="AQL34:AQM34"/>
    <mergeCell ref="AQN34:AQP34"/>
    <mergeCell ref="AQQ34:AQS34"/>
    <mergeCell ref="AQT34:AQV34"/>
    <mergeCell ref="AQW34:AQY34"/>
    <mergeCell ref="AQZ34:ARB34"/>
    <mergeCell ref="ARC34:ARE34"/>
    <mergeCell ref="ARF34:ARH34"/>
    <mergeCell ref="ARI34:ARK34"/>
    <mergeCell ref="ARL34:ARN34"/>
    <mergeCell ref="ARP34:ARR34"/>
    <mergeCell ref="ART34:ARV34"/>
    <mergeCell ref="ARX34:ARZ34"/>
    <mergeCell ref="ASB34:ASC34"/>
    <mergeCell ref="ASD36:ASF36"/>
    <mergeCell ref="ASG36:ASJ36"/>
    <mergeCell ref="AQF37:AQG37"/>
    <mergeCell ref="AQH37:AQI37"/>
    <mergeCell ref="AQJ37:AQK37"/>
    <mergeCell ref="AQL37:AQM37"/>
    <mergeCell ref="AQN37:AQP37"/>
    <mergeCell ref="AQQ37:AQS37"/>
    <mergeCell ref="AQT37:AQV37"/>
    <mergeCell ref="AQW37:AQY37"/>
    <mergeCell ref="AQZ37:ARB37"/>
    <mergeCell ref="ARC37:ARE37"/>
    <mergeCell ref="ARF37:ARH37"/>
    <mergeCell ref="ARI37:ARK37"/>
    <mergeCell ref="ARL37:ARN37"/>
    <mergeCell ref="ARP37:ARR37"/>
    <mergeCell ref="ART37:ARV37"/>
    <mergeCell ref="ARX37:ARZ37"/>
    <mergeCell ref="ASB37:ASC37"/>
    <mergeCell ref="ASD37:ASF37"/>
    <mergeCell ref="ASG37:ASJ37"/>
    <mergeCell ref="AQF36:AQG36"/>
    <mergeCell ref="AQH36:AQI36"/>
    <mergeCell ref="AQJ36:AQK36"/>
    <mergeCell ref="AQL36:AQM36"/>
    <mergeCell ref="AQN36:AQP36"/>
    <mergeCell ref="AQQ36:AQS36"/>
    <mergeCell ref="AQT36:AQV36"/>
    <mergeCell ref="AQW36:AQY36"/>
    <mergeCell ref="AQZ36:ARB36"/>
    <mergeCell ref="ARC36:ARE36"/>
    <mergeCell ref="ARF36:ARH36"/>
    <mergeCell ref="ARI36:ARK36"/>
    <mergeCell ref="ARL36:ARN36"/>
    <mergeCell ref="ARP36:ARR36"/>
    <mergeCell ref="ART36:ARV36"/>
    <mergeCell ref="ARX36:ARZ36"/>
    <mergeCell ref="ASB36:ASC36"/>
    <mergeCell ref="ASD38:ASF38"/>
    <mergeCell ref="ASG38:ASJ38"/>
    <mergeCell ref="AQF39:AQG39"/>
    <mergeCell ref="AQH39:AQI39"/>
    <mergeCell ref="AQJ39:AQK39"/>
    <mergeCell ref="AQL39:AQM39"/>
    <mergeCell ref="AQN39:AQP39"/>
    <mergeCell ref="AQQ39:AQS39"/>
    <mergeCell ref="AQT39:AQV39"/>
    <mergeCell ref="AQW39:AQY39"/>
    <mergeCell ref="AQZ39:ARB39"/>
    <mergeCell ref="ARC39:ARE39"/>
    <mergeCell ref="ARF39:ARH39"/>
    <mergeCell ref="ARI39:ARK39"/>
    <mergeCell ref="ARL39:ARN39"/>
    <mergeCell ref="ARP39:ARR39"/>
    <mergeCell ref="ART39:ARV39"/>
    <mergeCell ref="ARX39:ARZ39"/>
    <mergeCell ref="ASB39:ASC39"/>
    <mergeCell ref="ASD39:ASF39"/>
    <mergeCell ref="ASG39:ASJ39"/>
    <mergeCell ref="AQF38:AQG38"/>
    <mergeCell ref="AQH38:AQI38"/>
    <mergeCell ref="AQJ38:AQK38"/>
    <mergeCell ref="AQL38:AQM38"/>
    <mergeCell ref="AQN38:AQP38"/>
    <mergeCell ref="AQQ38:AQS38"/>
    <mergeCell ref="AQT38:AQV38"/>
    <mergeCell ref="AQW38:AQY38"/>
    <mergeCell ref="AQZ38:ARB38"/>
    <mergeCell ref="ARC38:ARE38"/>
    <mergeCell ref="ARF38:ARH38"/>
    <mergeCell ref="ARI38:ARK38"/>
    <mergeCell ref="ARL38:ARN38"/>
    <mergeCell ref="ARP38:ARR38"/>
    <mergeCell ref="ART38:ARV38"/>
    <mergeCell ref="ARX38:ARZ38"/>
    <mergeCell ref="ASB38:ASC38"/>
    <mergeCell ref="ASD40:ASF40"/>
    <mergeCell ref="ASG40:ASJ40"/>
    <mergeCell ref="AQF41:AQG41"/>
    <mergeCell ref="AQH41:AQI41"/>
    <mergeCell ref="AQJ41:AQK41"/>
    <mergeCell ref="AQL41:AQM41"/>
    <mergeCell ref="AQN41:AQP41"/>
    <mergeCell ref="AQQ41:AQS41"/>
    <mergeCell ref="AQT41:AQV41"/>
    <mergeCell ref="AQW41:AQY41"/>
    <mergeCell ref="AQZ41:ARB41"/>
    <mergeCell ref="ARC41:ARE41"/>
    <mergeCell ref="ARF41:ARH41"/>
    <mergeCell ref="ARI41:ARK41"/>
    <mergeCell ref="ARL41:ARN41"/>
    <mergeCell ref="ARP41:ARR41"/>
    <mergeCell ref="ART41:ARV41"/>
    <mergeCell ref="ARX41:ARZ41"/>
    <mergeCell ref="ASB41:ASC41"/>
    <mergeCell ref="ASD41:ASF41"/>
    <mergeCell ref="ASG41:ASJ41"/>
    <mergeCell ref="AQF40:AQG40"/>
    <mergeCell ref="AQH40:AQI40"/>
    <mergeCell ref="AQJ40:AQK40"/>
    <mergeCell ref="AQL40:AQM40"/>
    <mergeCell ref="AQN40:AQP40"/>
    <mergeCell ref="AQQ40:AQS40"/>
    <mergeCell ref="AQT40:AQV40"/>
    <mergeCell ref="AQW40:AQY40"/>
    <mergeCell ref="AQZ40:ARB40"/>
    <mergeCell ref="ARC40:ARE40"/>
    <mergeCell ref="ARF40:ARH40"/>
    <mergeCell ref="ARI40:ARK40"/>
    <mergeCell ref="ARL40:ARN40"/>
    <mergeCell ref="ARP40:ARR40"/>
    <mergeCell ref="ART40:ARV40"/>
    <mergeCell ref="ARX40:ARZ40"/>
    <mergeCell ref="ASB40:ASC40"/>
    <mergeCell ref="ASD42:ASF42"/>
    <mergeCell ref="ASG42:ASJ42"/>
    <mergeCell ref="AQF43:AQG43"/>
    <mergeCell ref="AQH43:AQI43"/>
    <mergeCell ref="AQJ43:AQK43"/>
    <mergeCell ref="AQL43:AQM43"/>
    <mergeCell ref="AQN43:AQP43"/>
    <mergeCell ref="AQQ43:AQS43"/>
    <mergeCell ref="AQT43:AQV43"/>
    <mergeCell ref="AQW43:AQY43"/>
    <mergeCell ref="AQZ43:ARB43"/>
    <mergeCell ref="ARC43:ARE43"/>
    <mergeCell ref="ARF43:ARH43"/>
    <mergeCell ref="ARI43:ARK43"/>
    <mergeCell ref="ARL43:ARN43"/>
    <mergeCell ref="ARP43:ARR43"/>
    <mergeCell ref="ART43:ARV43"/>
    <mergeCell ref="ARX43:ARZ43"/>
    <mergeCell ref="ASB43:ASC43"/>
    <mergeCell ref="ASD43:ASF43"/>
    <mergeCell ref="ASG43:ASJ43"/>
    <mergeCell ref="AQF42:AQG42"/>
    <mergeCell ref="AQH42:AQI42"/>
    <mergeCell ref="AQJ42:AQK42"/>
    <mergeCell ref="AQL42:AQM42"/>
    <mergeCell ref="AQN42:AQP42"/>
    <mergeCell ref="AQQ42:AQS42"/>
    <mergeCell ref="AQT42:AQV42"/>
    <mergeCell ref="AQW42:AQY42"/>
    <mergeCell ref="AQZ42:ARB42"/>
    <mergeCell ref="ARC42:ARE42"/>
    <mergeCell ref="ARF42:ARH42"/>
    <mergeCell ref="ARI42:ARK42"/>
    <mergeCell ref="ARL42:ARN42"/>
    <mergeCell ref="ARP42:ARR42"/>
    <mergeCell ref="ART42:ARV42"/>
    <mergeCell ref="ARX42:ARZ42"/>
    <mergeCell ref="ASB42:ASC42"/>
    <mergeCell ref="AQD46:AQM46"/>
    <mergeCell ref="AQN46:AQS46"/>
    <mergeCell ref="AQT46:AQY46"/>
    <mergeCell ref="AQZ46:ARE46"/>
    <mergeCell ref="ARF46:ARK46"/>
    <mergeCell ref="ARL46:ARS46"/>
    <mergeCell ref="ART46:ASA46"/>
    <mergeCell ref="ASB46:ASC46"/>
    <mergeCell ref="ASD46:ASF46"/>
    <mergeCell ref="ASG46:ASJ46"/>
    <mergeCell ref="AQD47:AQM47"/>
    <mergeCell ref="AQN47:ARK47"/>
    <mergeCell ref="ARL47:ARS47"/>
    <mergeCell ref="ART47:ASA47"/>
    <mergeCell ref="ASB47:ASJ47"/>
    <mergeCell ref="AQF50:ASJ50"/>
    <mergeCell ref="ASD44:ASF44"/>
    <mergeCell ref="ASG44:ASJ44"/>
    <mergeCell ref="AQF45:AQG45"/>
    <mergeCell ref="AQH45:AQI45"/>
    <mergeCell ref="AQJ45:AQK45"/>
    <mergeCell ref="AQL45:AQM45"/>
    <mergeCell ref="AQN45:AQP45"/>
    <mergeCell ref="AQQ45:AQS45"/>
    <mergeCell ref="AQT45:AQV45"/>
    <mergeCell ref="AQW45:AQY45"/>
    <mergeCell ref="AQZ45:ARB45"/>
    <mergeCell ref="ARC45:ARE45"/>
    <mergeCell ref="ARF45:ARH45"/>
    <mergeCell ref="ARI45:ARK45"/>
    <mergeCell ref="ARL45:ARN45"/>
    <mergeCell ref="ARP45:ARR45"/>
    <mergeCell ref="ART45:ARV45"/>
    <mergeCell ref="ARX45:ARZ45"/>
    <mergeCell ref="ASB45:ASC45"/>
    <mergeCell ref="ASD45:ASF45"/>
    <mergeCell ref="ASG45:ASJ45"/>
    <mergeCell ref="AQF44:AQG44"/>
    <mergeCell ref="AQH44:AQI44"/>
    <mergeCell ref="AQJ44:AQK44"/>
    <mergeCell ref="AQL44:AQM44"/>
    <mergeCell ref="AQN44:AQP44"/>
    <mergeCell ref="AQQ44:AQS44"/>
    <mergeCell ref="AQT44:AQV44"/>
    <mergeCell ref="AQW44:AQY44"/>
    <mergeCell ref="AQZ44:ARB44"/>
    <mergeCell ref="ARC44:ARE44"/>
    <mergeCell ref="ARF44:ARH44"/>
    <mergeCell ref="ARI44:ARK44"/>
    <mergeCell ref="ARL44:ARN44"/>
    <mergeCell ref="ARP44:ARR44"/>
    <mergeCell ref="ART44:ARV44"/>
    <mergeCell ref="ARX44:ARZ44"/>
    <mergeCell ref="ASB44:ASC44"/>
    <mergeCell ref="AUC3:AUE3"/>
    <mergeCell ref="AUF3:AUQ3"/>
    <mergeCell ref="ASL4:ASN5"/>
    <mergeCell ref="ASO4:ATX5"/>
    <mergeCell ref="ATZ4:AUE5"/>
    <mergeCell ref="AUF4:AUI5"/>
    <mergeCell ref="AUK4:AUN5"/>
    <mergeCell ref="AUO4:AUP5"/>
    <mergeCell ref="AUQ4:AUQ5"/>
    <mergeCell ref="ASK7:AUQ7"/>
    <mergeCell ref="ASK8:ASK12"/>
    <mergeCell ref="ASL8:ASL12"/>
    <mergeCell ref="ASM8:ASN12"/>
    <mergeCell ref="ASO8:ASP12"/>
    <mergeCell ref="ASQ8:ASR12"/>
    <mergeCell ref="ASS8:AST12"/>
    <mergeCell ref="ASU8:ATF8"/>
    <mergeCell ref="ATG8:ATR8"/>
    <mergeCell ref="ATS8:AUH8"/>
    <mergeCell ref="AUI8:AUM8"/>
    <mergeCell ref="AUN8:AUQ12"/>
    <mergeCell ref="ASU9:ASZ9"/>
    <mergeCell ref="ATA9:ATF9"/>
    <mergeCell ref="ATG9:ATL9"/>
    <mergeCell ref="ATM9:ATR9"/>
    <mergeCell ref="ATS9:ATZ9"/>
    <mergeCell ref="AUA9:AUH9"/>
    <mergeCell ref="AUI9:AUM9"/>
    <mergeCell ref="ASU10:ASW12"/>
    <mergeCell ref="ASX10:ASZ12"/>
    <mergeCell ref="ATA10:ATC12"/>
    <mergeCell ref="ATD10:ATF12"/>
    <mergeCell ref="ATG10:ATI12"/>
    <mergeCell ref="ATJ10:ATL12"/>
    <mergeCell ref="ATM10:ATO12"/>
    <mergeCell ref="ATP10:ATR12"/>
    <mergeCell ref="ATS10:ATU12"/>
    <mergeCell ref="ATV10:ATV13"/>
    <mergeCell ref="ATW10:ATY12"/>
    <mergeCell ref="ATZ10:ATZ13"/>
    <mergeCell ref="AUA10:AUC12"/>
    <mergeCell ref="AUD10:AUD13"/>
    <mergeCell ref="AUE10:AUG12"/>
    <mergeCell ref="AUH10:AUH13"/>
    <mergeCell ref="AUI10:AUJ12"/>
    <mergeCell ref="AUK10:AUM12"/>
    <mergeCell ref="ASM13:ASN13"/>
    <mergeCell ref="ASO13:ASP13"/>
    <mergeCell ref="ASQ13:ASR13"/>
    <mergeCell ref="ASS13:AST13"/>
    <mergeCell ref="ATS13:ATU13"/>
    <mergeCell ref="ATW13:ATY13"/>
    <mergeCell ref="AUA13:AUC13"/>
    <mergeCell ref="AUE13:AUG13"/>
    <mergeCell ref="AUI13:AUJ13"/>
    <mergeCell ref="AUK13:AUM13"/>
    <mergeCell ref="AUN13:AUQ13"/>
    <mergeCell ref="ASM15:ASN15"/>
    <mergeCell ref="ASO15:ASP15"/>
    <mergeCell ref="ASQ15:ASR15"/>
    <mergeCell ref="ASS15:AST15"/>
    <mergeCell ref="ASU15:ASW15"/>
    <mergeCell ref="ASX15:ASZ15"/>
    <mergeCell ref="ATA15:ATC15"/>
    <mergeCell ref="ATD15:ATF15"/>
    <mergeCell ref="ATG15:ATI15"/>
    <mergeCell ref="ATJ15:ATL15"/>
    <mergeCell ref="ATM15:ATO15"/>
    <mergeCell ref="ATP15:ATR15"/>
    <mergeCell ref="ATS15:ATU15"/>
    <mergeCell ref="ATW15:ATY15"/>
    <mergeCell ref="AUA15:AUC15"/>
    <mergeCell ref="AUE15:AUG15"/>
    <mergeCell ref="AUI15:AUJ15"/>
    <mergeCell ref="AUK15:AUM15"/>
    <mergeCell ref="AUN15:AUQ15"/>
    <mergeCell ref="ASM16:ASN16"/>
    <mergeCell ref="ASO16:ASP16"/>
    <mergeCell ref="ASQ16:ASR16"/>
    <mergeCell ref="ASS16:AST16"/>
    <mergeCell ref="ASU16:ASW16"/>
    <mergeCell ref="ASX16:ASZ16"/>
    <mergeCell ref="ATA16:ATC16"/>
    <mergeCell ref="ATD16:ATF16"/>
    <mergeCell ref="ATG16:ATI16"/>
    <mergeCell ref="ATJ16:ATL16"/>
    <mergeCell ref="ATM16:ATO16"/>
    <mergeCell ref="ATP16:ATR16"/>
    <mergeCell ref="ATS16:ATU16"/>
    <mergeCell ref="ATW16:ATY16"/>
    <mergeCell ref="AUA16:AUC16"/>
    <mergeCell ref="AUE16:AUG16"/>
    <mergeCell ref="AUI16:AUJ16"/>
    <mergeCell ref="AUK16:AUM16"/>
    <mergeCell ref="AUN16:AUQ16"/>
    <mergeCell ref="ASM17:ASN17"/>
    <mergeCell ref="ASO17:ASP17"/>
    <mergeCell ref="ASQ17:ASR17"/>
    <mergeCell ref="ASS17:AST17"/>
    <mergeCell ref="ASU17:ASW17"/>
    <mergeCell ref="ASX17:ASZ17"/>
    <mergeCell ref="ATA17:ATC17"/>
    <mergeCell ref="ATD17:ATF17"/>
    <mergeCell ref="ATG17:ATI17"/>
    <mergeCell ref="ATJ17:ATL17"/>
    <mergeCell ref="ATM17:ATO17"/>
    <mergeCell ref="ATP17:ATR17"/>
    <mergeCell ref="ATS17:ATU17"/>
    <mergeCell ref="ATW17:ATY17"/>
    <mergeCell ref="AUA17:AUC17"/>
    <mergeCell ref="AUE17:AUG17"/>
    <mergeCell ref="AUI17:AUJ17"/>
    <mergeCell ref="AUK17:AUM17"/>
    <mergeCell ref="AUN17:AUQ17"/>
    <mergeCell ref="ASM18:ASN18"/>
    <mergeCell ref="ASO18:ASP18"/>
    <mergeCell ref="ASQ18:ASR18"/>
    <mergeCell ref="ASS18:AST18"/>
    <mergeCell ref="ASU18:ASW18"/>
    <mergeCell ref="ASX18:ASZ18"/>
    <mergeCell ref="ATA18:ATC18"/>
    <mergeCell ref="ATD18:ATF18"/>
    <mergeCell ref="ATG18:ATI18"/>
    <mergeCell ref="ATJ18:ATL18"/>
    <mergeCell ref="ATM18:ATO18"/>
    <mergeCell ref="ATP18:ATR18"/>
    <mergeCell ref="ATS18:ATU18"/>
    <mergeCell ref="ATW18:ATY18"/>
    <mergeCell ref="AUA18:AUC18"/>
    <mergeCell ref="AUE18:AUG18"/>
    <mergeCell ref="AUI18:AUJ18"/>
    <mergeCell ref="AUK18:AUM18"/>
    <mergeCell ref="AUN18:AUQ18"/>
    <mergeCell ref="ASM19:ASN19"/>
    <mergeCell ref="ASO19:ASP19"/>
    <mergeCell ref="ASQ19:ASR19"/>
    <mergeCell ref="ASS19:AST19"/>
    <mergeCell ref="ASU19:ASW19"/>
    <mergeCell ref="ASX19:ASZ19"/>
    <mergeCell ref="ATA19:ATC19"/>
    <mergeCell ref="ATD19:ATF19"/>
    <mergeCell ref="ATG19:ATI19"/>
    <mergeCell ref="ATJ19:ATL19"/>
    <mergeCell ref="ATM19:ATO19"/>
    <mergeCell ref="ATP19:ATR19"/>
    <mergeCell ref="ATS19:ATU19"/>
    <mergeCell ref="ATW19:ATY19"/>
    <mergeCell ref="AUA19:AUC19"/>
    <mergeCell ref="AUE19:AUG19"/>
    <mergeCell ref="AUI19:AUJ19"/>
    <mergeCell ref="AUK19:AUM19"/>
    <mergeCell ref="AUN19:AUQ19"/>
    <mergeCell ref="ASM20:ASN20"/>
    <mergeCell ref="ASO20:ASP20"/>
    <mergeCell ref="ASQ20:ASR20"/>
    <mergeCell ref="ASS20:AST20"/>
    <mergeCell ref="ASU20:ASW20"/>
    <mergeCell ref="ASX20:ASZ20"/>
    <mergeCell ref="ATA20:ATC20"/>
    <mergeCell ref="ATD20:ATF20"/>
    <mergeCell ref="ATG20:ATI20"/>
    <mergeCell ref="ATJ20:ATL20"/>
    <mergeCell ref="ATM20:ATO20"/>
    <mergeCell ref="ATP20:ATR20"/>
    <mergeCell ref="ATS20:ATU20"/>
    <mergeCell ref="ATW20:ATY20"/>
    <mergeCell ref="AUA20:AUC20"/>
    <mergeCell ref="AUE20:AUG20"/>
    <mergeCell ref="AUI20:AUJ20"/>
    <mergeCell ref="AUK20:AUM20"/>
    <mergeCell ref="AUN20:AUQ20"/>
    <mergeCell ref="ASM21:ASN21"/>
    <mergeCell ref="ASO21:ASP21"/>
    <mergeCell ref="ASQ21:ASR21"/>
    <mergeCell ref="ASS21:AST21"/>
    <mergeCell ref="ASU21:ASW21"/>
    <mergeCell ref="ASX21:ASZ21"/>
    <mergeCell ref="ATA21:ATC21"/>
    <mergeCell ref="ATD21:ATF21"/>
    <mergeCell ref="ATG21:ATI21"/>
    <mergeCell ref="ATJ21:ATL21"/>
    <mergeCell ref="ATM21:ATO21"/>
    <mergeCell ref="ATP21:ATR21"/>
    <mergeCell ref="ATS21:ATU21"/>
    <mergeCell ref="ATW21:ATY21"/>
    <mergeCell ref="AUA21:AUC21"/>
    <mergeCell ref="AUE21:AUG21"/>
    <mergeCell ref="AUI21:AUJ21"/>
    <mergeCell ref="AUK21:AUM21"/>
    <mergeCell ref="AUN21:AUQ21"/>
    <mergeCell ref="ASM22:ASN22"/>
    <mergeCell ref="ASO22:ASP22"/>
    <mergeCell ref="ASQ22:ASR22"/>
    <mergeCell ref="ASS22:AST22"/>
    <mergeCell ref="ASU22:ASW22"/>
    <mergeCell ref="ASX22:ASZ22"/>
    <mergeCell ref="ATA22:ATC22"/>
    <mergeCell ref="ATD22:ATF22"/>
    <mergeCell ref="ATG22:ATI22"/>
    <mergeCell ref="ATJ22:ATL22"/>
    <mergeCell ref="ATM22:ATO22"/>
    <mergeCell ref="ATP22:ATR22"/>
    <mergeCell ref="ATS22:ATU22"/>
    <mergeCell ref="ATW22:ATY22"/>
    <mergeCell ref="AUA22:AUC22"/>
    <mergeCell ref="AUE22:AUG22"/>
    <mergeCell ref="AUI22:AUJ22"/>
    <mergeCell ref="AUK22:AUM22"/>
    <mergeCell ref="AUN22:AUQ22"/>
    <mergeCell ref="ASM23:ASN23"/>
    <mergeCell ref="ASO23:ASP23"/>
    <mergeCell ref="ASQ23:ASR23"/>
    <mergeCell ref="ASS23:AST23"/>
    <mergeCell ref="ASU23:ASW23"/>
    <mergeCell ref="ASX23:ASZ23"/>
    <mergeCell ref="ATA23:ATC23"/>
    <mergeCell ref="ATD23:ATF23"/>
    <mergeCell ref="ATG23:ATI23"/>
    <mergeCell ref="ATJ23:ATL23"/>
    <mergeCell ref="ATM23:ATO23"/>
    <mergeCell ref="ATP23:ATR23"/>
    <mergeCell ref="ATS23:ATU23"/>
    <mergeCell ref="ATW23:ATY23"/>
    <mergeCell ref="AUA23:AUC23"/>
    <mergeCell ref="AUE23:AUG23"/>
    <mergeCell ref="AUI23:AUJ23"/>
    <mergeCell ref="AUK23:AUM23"/>
    <mergeCell ref="AUN23:AUQ23"/>
    <mergeCell ref="ASM24:ASN24"/>
    <mergeCell ref="ASO24:ASP24"/>
    <mergeCell ref="ASQ24:ASR24"/>
    <mergeCell ref="ASS24:AST24"/>
    <mergeCell ref="ASU24:ASW24"/>
    <mergeCell ref="ASX24:ASZ24"/>
    <mergeCell ref="ATA24:ATC24"/>
    <mergeCell ref="ATD24:ATF24"/>
    <mergeCell ref="ATG24:ATI24"/>
    <mergeCell ref="ATJ24:ATL24"/>
    <mergeCell ref="ATM24:ATO24"/>
    <mergeCell ref="ATP24:ATR24"/>
    <mergeCell ref="ATS24:ATU24"/>
    <mergeCell ref="ATW24:ATY24"/>
    <mergeCell ref="AUA24:AUC24"/>
    <mergeCell ref="AUE24:AUG24"/>
    <mergeCell ref="AUI24:AUJ24"/>
    <mergeCell ref="AUK24:AUM24"/>
    <mergeCell ref="AUN24:AUQ24"/>
    <mergeCell ref="ASM25:ASN25"/>
    <mergeCell ref="ASO25:ASP25"/>
    <mergeCell ref="ASQ25:ASR25"/>
    <mergeCell ref="ASS25:AST25"/>
    <mergeCell ref="ASU25:ASW25"/>
    <mergeCell ref="ASX25:ASZ25"/>
    <mergeCell ref="ATA25:ATC25"/>
    <mergeCell ref="ATD25:ATF25"/>
    <mergeCell ref="ATG25:ATI25"/>
    <mergeCell ref="ATJ25:ATL25"/>
    <mergeCell ref="ATM25:ATO25"/>
    <mergeCell ref="ATP25:ATR25"/>
    <mergeCell ref="ATS25:ATU25"/>
    <mergeCell ref="ATW25:ATY25"/>
    <mergeCell ref="AUA25:AUC25"/>
    <mergeCell ref="AUE25:AUG25"/>
    <mergeCell ref="AUI25:AUJ25"/>
    <mergeCell ref="AUK25:AUM25"/>
    <mergeCell ref="AUN25:AUQ25"/>
    <mergeCell ref="ASM26:ASN26"/>
    <mergeCell ref="ASO26:ASP26"/>
    <mergeCell ref="ASQ26:ASR26"/>
    <mergeCell ref="ASS26:AST26"/>
    <mergeCell ref="ASU26:ASW26"/>
    <mergeCell ref="ASX26:ASZ26"/>
    <mergeCell ref="ATA26:ATC26"/>
    <mergeCell ref="ATD26:ATF26"/>
    <mergeCell ref="ATG26:ATI26"/>
    <mergeCell ref="ATJ26:ATL26"/>
    <mergeCell ref="ATM26:ATO26"/>
    <mergeCell ref="ATP26:ATR26"/>
    <mergeCell ref="ATS26:ATU26"/>
    <mergeCell ref="ATW26:ATY26"/>
    <mergeCell ref="AUA26:AUC26"/>
    <mergeCell ref="AUE26:AUG26"/>
    <mergeCell ref="AUI26:AUJ26"/>
    <mergeCell ref="AUK26:AUM26"/>
    <mergeCell ref="AUN26:AUQ26"/>
    <mergeCell ref="ASM27:ASN27"/>
    <mergeCell ref="ASO27:ASP27"/>
    <mergeCell ref="ASQ27:ASR27"/>
    <mergeCell ref="ASS27:AST27"/>
    <mergeCell ref="ASU27:ASW27"/>
    <mergeCell ref="ASX27:ASZ27"/>
    <mergeCell ref="ATA27:ATC27"/>
    <mergeCell ref="ATD27:ATF27"/>
    <mergeCell ref="ATG27:ATI27"/>
    <mergeCell ref="ATJ27:ATL27"/>
    <mergeCell ref="ATM27:ATO27"/>
    <mergeCell ref="ATP27:ATR27"/>
    <mergeCell ref="ATS27:ATU27"/>
    <mergeCell ref="ATW27:ATY27"/>
    <mergeCell ref="AUA27:AUC27"/>
    <mergeCell ref="AUE27:AUG27"/>
    <mergeCell ref="AUI27:AUJ27"/>
    <mergeCell ref="AUK27:AUM27"/>
    <mergeCell ref="AUN27:AUQ27"/>
    <mergeCell ref="ASM28:ASN28"/>
    <mergeCell ref="ASO28:ASP28"/>
    <mergeCell ref="ASQ28:ASR28"/>
    <mergeCell ref="ASS28:AST28"/>
    <mergeCell ref="ASU28:ASW28"/>
    <mergeCell ref="ASX28:ASZ28"/>
    <mergeCell ref="ATA28:ATC28"/>
    <mergeCell ref="ATD28:ATF28"/>
    <mergeCell ref="ATG28:ATI28"/>
    <mergeCell ref="ATJ28:ATL28"/>
    <mergeCell ref="ATM28:ATO28"/>
    <mergeCell ref="ATP28:ATR28"/>
    <mergeCell ref="ATS28:ATU28"/>
    <mergeCell ref="ATW28:ATY28"/>
    <mergeCell ref="AUA28:AUC28"/>
    <mergeCell ref="AUE28:AUG28"/>
    <mergeCell ref="AUI28:AUJ28"/>
    <mergeCell ref="AUK28:AUM28"/>
    <mergeCell ref="AUN28:AUQ28"/>
    <mergeCell ref="ASM29:ASN29"/>
    <mergeCell ref="ASO29:ASP29"/>
    <mergeCell ref="ASQ29:ASR29"/>
    <mergeCell ref="ASS29:AST29"/>
    <mergeCell ref="ASU29:ASW29"/>
    <mergeCell ref="ASX29:ASZ29"/>
    <mergeCell ref="ATA29:ATC29"/>
    <mergeCell ref="ATD29:ATF29"/>
    <mergeCell ref="ATG29:ATI29"/>
    <mergeCell ref="ATJ29:ATL29"/>
    <mergeCell ref="ATM29:ATO29"/>
    <mergeCell ref="ATP29:ATR29"/>
    <mergeCell ref="ATS29:ATU29"/>
    <mergeCell ref="ATW29:ATY29"/>
    <mergeCell ref="AUA29:AUC29"/>
    <mergeCell ref="AUE29:AUG29"/>
    <mergeCell ref="AUI29:AUJ29"/>
    <mergeCell ref="AUK29:AUM29"/>
    <mergeCell ref="AUN29:AUQ29"/>
    <mergeCell ref="ASM30:ASN30"/>
    <mergeCell ref="ASO30:ASP30"/>
    <mergeCell ref="ASQ30:ASR30"/>
    <mergeCell ref="ASS30:AST30"/>
    <mergeCell ref="ASU30:ASW30"/>
    <mergeCell ref="ASX30:ASZ30"/>
    <mergeCell ref="ATA30:ATC30"/>
    <mergeCell ref="ATD30:ATF30"/>
    <mergeCell ref="ATG30:ATI30"/>
    <mergeCell ref="ATJ30:ATL30"/>
    <mergeCell ref="ATM30:ATO30"/>
    <mergeCell ref="ATP30:ATR30"/>
    <mergeCell ref="ATS30:ATU30"/>
    <mergeCell ref="ATW30:ATY30"/>
    <mergeCell ref="AUA30:AUC30"/>
    <mergeCell ref="AUE30:AUG30"/>
    <mergeCell ref="AUI30:AUJ30"/>
    <mergeCell ref="AUK30:AUM30"/>
    <mergeCell ref="AUN30:AUQ30"/>
    <mergeCell ref="ASM31:ASN31"/>
    <mergeCell ref="ASO31:ASP31"/>
    <mergeCell ref="ASQ31:ASR31"/>
    <mergeCell ref="ASS31:AST31"/>
    <mergeCell ref="ASU31:ASW31"/>
    <mergeCell ref="ASX31:ASZ31"/>
    <mergeCell ref="ATA31:ATC31"/>
    <mergeCell ref="ATD31:ATF31"/>
    <mergeCell ref="ATG31:ATI31"/>
    <mergeCell ref="ATJ31:ATL31"/>
    <mergeCell ref="ATM31:ATO31"/>
    <mergeCell ref="ATP31:ATR31"/>
    <mergeCell ref="ATS31:ATU31"/>
    <mergeCell ref="ATW31:ATY31"/>
    <mergeCell ref="AUA31:AUC31"/>
    <mergeCell ref="AUE31:AUG31"/>
    <mergeCell ref="AUI31:AUJ31"/>
    <mergeCell ref="AUK31:AUM31"/>
    <mergeCell ref="AUN31:AUQ31"/>
    <mergeCell ref="ASM32:ASN32"/>
    <mergeCell ref="ASO32:ASP32"/>
    <mergeCell ref="ASQ32:ASR32"/>
    <mergeCell ref="ASS32:AST32"/>
    <mergeCell ref="ASU32:ASW32"/>
    <mergeCell ref="ASX32:ASZ32"/>
    <mergeCell ref="ATA32:ATC32"/>
    <mergeCell ref="ATD32:ATF32"/>
    <mergeCell ref="ATG32:ATI32"/>
    <mergeCell ref="ATJ32:ATL32"/>
    <mergeCell ref="ATM32:ATO32"/>
    <mergeCell ref="ATP32:ATR32"/>
    <mergeCell ref="ATS32:ATU32"/>
    <mergeCell ref="ATW32:ATY32"/>
    <mergeCell ref="AUA32:AUC32"/>
    <mergeCell ref="AUE32:AUG32"/>
    <mergeCell ref="AUI32:AUJ32"/>
    <mergeCell ref="AUK32:AUM32"/>
    <mergeCell ref="AUN32:AUQ32"/>
    <mergeCell ref="ASM33:ASN33"/>
    <mergeCell ref="ASO33:ASP33"/>
    <mergeCell ref="ASQ33:ASR33"/>
    <mergeCell ref="ASS33:AST33"/>
    <mergeCell ref="ASU33:ASW33"/>
    <mergeCell ref="ASX33:ASZ33"/>
    <mergeCell ref="ATA33:ATC33"/>
    <mergeCell ref="ATD33:ATF33"/>
    <mergeCell ref="ATG33:ATI33"/>
    <mergeCell ref="ATJ33:ATL33"/>
    <mergeCell ref="ATM33:ATO33"/>
    <mergeCell ref="ATP33:ATR33"/>
    <mergeCell ref="ATS33:ATU33"/>
    <mergeCell ref="ATW33:ATY33"/>
    <mergeCell ref="AUA33:AUC33"/>
    <mergeCell ref="AUE33:AUG33"/>
    <mergeCell ref="AUI33:AUJ33"/>
    <mergeCell ref="AUK33:AUM33"/>
    <mergeCell ref="AUN33:AUQ33"/>
    <mergeCell ref="ASM34:ASN34"/>
    <mergeCell ref="ASO34:ASP34"/>
    <mergeCell ref="ASQ34:ASR34"/>
    <mergeCell ref="ASS34:AST34"/>
    <mergeCell ref="ASU34:ASW34"/>
    <mergeCell ref="ASX34:ASZ34"/>
    <mergeCell ref="ATA34:ATC34"/>
    <mergeCell ref="ATD34:ATF34"/>
    <mergeCell ref="ATG34:ATI34"/>
    <mergeCell ref="ATJ34:ATL34"/>
    <mergeCell ref="ATM34:ATO34"/>
    <mergeCell ref="ATP34:ATR34"/>
    <mergeCell ref="ATS34:ATU34"/>
    <mergeCell ref="ATW34:ATY34"/>
    <mergeCell ref="AUA34:AUC34"/>
    <mergeCell ref="AUE34:AUG34"/>
    <mergeCell ref="AUI34:AUJ34"/>
    <mergeCell ref="AUK34:AUM34"/>
    <mergeCell ref="AUN34:AUQ34"/>
    <mergeCell ref="ASM35:ASN35"/>
    <mergeCell ref="ASO35:ASP35"/>
    <mergeCell ref="ASQ35:ASR35"/>
    <mergeCell ref="ASS35:AST35"/>
    <mergeCell ref="ASU35:ASW35"/>
    <mergeCell ref="ASX35:ASZ35"/>
    <mergeCell ref="ATA35:ATC35"/>
    <mergeCell ref="ATD35:ATF35"/>
    <mergeCell ref="ATG35:ATI35"/>
    <mergeCell ref="ATJ35:ATL35"/>
    <mergeCell ref="ATM35:ATO35"/>
    <mergeCell ref="ATP35:ATR35"/>
    <mergeCell ref="ATS35:ATU35"/>
    <mergeCell ref="ATW35:ATY35"/>
    <mergeCell ref="AUA35:AUC35"/>
    <mergeCell ref="AUE35:AUG35"/>
    <mergeCell ref="AUI35:AUJ35"/>
    <mergeCell ref="AUK35:AUM35"/>
    <mergeCell ref="AUN35:AUQ35"/>
    <mergeCell ref="ASM36:ASN36"/>
    <mergeCell ref="ASO36:ASP36"/>
    <mergeCell ref="ASQ36:ASR36"/>
    <mergeCell ref="ASS36:AST36"/>
    <mergeCell ref="ASU36:ASW36"/>
    <mergeCell ref="ASX36:ASZ36"/>
    <mergeCell ref="ATA36:ATC36"/>
    <mergeCell ref="ATD36:ATF36"/>
    <mergeCell ref="ATG36:ATI36"/>
    <mergeCell ref="ATJ36:ATL36"/>
    <mergeCell ref="ATM36:ATO36"/>
    <mergeCell ref="ATP36:ATR36"/>
    <mergeCell ref="ATS36:ATU36"/>
    <mergeCell ref="ATW36:ATY36"/>
    <mergeCell ref="AUA36:AUC36"/>
    <mergeCell ref="AUE36:AUG36"/>
    <mergeCell ref="AUI36:AUJ36"/>
    <mergeCell ref="AUK36:AUM36"/>
    <mergeCell ref="AUN36:AUQ36"/>
    <mergeCell ref="ASM37:ASN37"/>
    <mergeCell ref="ASO37:ASP37"/>
    <mergeCell ref="ASQ37:ASR37"/>
    <mergeCell ref="ASS37:AST37"/>
    <mergeCell ref="ASU37:ASW37"/>
    <mergeCell ref="ASX37:ASZ37"/>
    <mergeCell ref="ATA37:ATC37"/>
    <mergeCell ref="ATD37:ATF37"/>
    <mergeCell ref="ATG37:ATI37"/>
    <mergeCell ref="ATJ37:ATL37"/>
    <mergeCell ref="ATM37:ATO37"/>
    <mergeCell ref="ATP37:ATR37"/>
    <mergeCell ref="ATS37:ATU37"/>
    <mergeCell ref="ATW37:ATY37"/>
    <mergeCell ref="AUA37:AUC37"/>
    <mergeCell ref="AUE37:AUG37"/>
    <mergeCell ref="AUI37:AUJ37"/>
    <mergeCell ref="AUK37:AUM37"/>
    <mergeCell ref="AUN37:AUQ37"/>
    <mergeCell ref="ASM38:ASN38"/>
    <mergeCell ref="ASO38:ASP38"/>
    <mergeCell ref="ASQ38:ASR38"/>
    <mergeCell ref="ASS38:AST38"/>
    <mergeCell ref="ASU38:ASW38"/>
    <mergeCell ref="ASX38:ASZ38"/>
    <mergeCell ref="ATA38:ATC38"/>
    <mergeCell ref="ATD38:ATF38"/>
    <mergeCell ref="ATG38:ATI38"/>
    <mergeCell ref="ATJ38:ATL38"/>
    <mergeCell ref="ATM38:ATO38"/>
    <mergeCell ref="ATP38:ATR38"/>
    <mergeCell ref="ATS38:ATU38"/>
    <mergeCell ref="ATW38:ATY38"/>
    <mergeCell ref="AUA38:AUC38"/>
    <mergeCell ref="AUE38:AUG38"/>
    <mergeCell ref="AUI38:AUJ38"/>
    <mergeCell ref="AUK38:AUM38"/>
    <mergeCell ref="AUN38:AUQ38"/>
    <mergeCell ref="ASM39:ASN39"/>
    <mergeCell ref="ASO39:ASP39"/>
    <mergeCell ref="ASQ39:ASR39"/>
    <mergeCell ref="ASS39:AST39"/>
    <mergeCell ref="ASU39:ASW39"/>
    <mergeCell ref="ASX39:ASZ39"/>
    <mergeCell ref="ATA39:ATC39"/>
    <mergeCell ref="ATD39:ATF39"/>
    <mergeCell ref="ATG39:ATI39"/>
    <mergeCell ref="ATJ39:ATL39"/>
    <mergeCell ref="ATM39:ATO39"/>
    <mergeCell ref="ATP39:ATR39"/>
    <mergeCell ref="ATS39:ATU39"/>
    <mergeCell ref="ATW39:ATY39"/>
    <mergeCell ref="AUA39:AUC39"/>
    <mergeCell ref="AUE39:AUG39"/>
    <mergeCell ref="AUI39:AUJ39"/>
    <mergeCell ref="AUK39:AUM39"/>
    <mergeCell ref="AUN39:AUQ39"/>
    <mergeCell ref="ASM40:ASN40"/>
    <mergeCell ref="ASO40:ASP40"/>
    <mergeCell ref="ASQ40:ASR40"/>
    <mergeCell ref="ASS40:AST40"/>
    <mergeCell ref="ASU40:ASW40"/>
    <mergeCell ref="ASX40:ASZ40"/>
    <mergeCell ref="ATA40:ATC40"/>
    <mergeCell ref="ATD40:ATF40"/>
    <mergeCell ref="ATG40:ATI40"/>
    <mergeCell ref="ATJ40:ATL40"/>
    <mergeCell ref="ATM40:ATO40"/>
    <mergeCell ref="ATP40:ATR40"/>
    <mergeCell ref="ATS40:ATU40"/>
    <mergeCell ref="ATW40:ATY40"/>
    <mergeCell ref="AUA40:AUC40"/>
    <mergeCell ref="AUE40:AUG40"/>
    <mergeCell ref="AUI40:AUJ40"/>
    <mergeCell ref="AUK40:AUM40"/>
    <mergeCell ref="AUN40:AUQ40"/>
    <mergeCell ref="ASM41:ASN41"/>
    <mergeCell ref="ASO41:ASP41"/>
    <mergeCell ref="ASQ41:ASR41"/>
    <mergeCell ref="ASS41:AST41"/>
    <mergeCell ref="ASU41:ASW41"/>
    <mergeCell ref="ASX41:ASZ41"/>
    <mergeCell ref="ATA41:ATC41"/>
    <mergeCell ref="ATD41:ATF41"/>
    <mergeCell ref="ATG41:ATI41"/>
    <mergeCell ref="ATJ41:ATL41"/>
    <mergeCell ref="ATM41:ATO41"/>
    <mergeCell ref="ATP41:ATR41"/>
    <mergeCell ref="ATS41:ATU41"/>
    <mergeCell ref="ATW41:ATY41"/>
    <mergeCell ref="AUA41:AUC41"/>
    <mergeCell ref="AUE41:AUG41"/>
    <mergeCell ref="AUI41:AUJ41"/>
    <mergeCell ref="AUK41:AUM41"/>
    <mergeCell ref="AUN41:AUQ41"/>
    <mergeCell ref="ASM42:ASN42"/>
    <mergeCell ref="ASO42:ASP42"/>
    <mergeCell ref="ASQ42:ASR42"/>
    <mergeCell ref="ASS42:AST42"/>
    <mergeCell ref="ASU42:ASW42"/>
    <mergeCell ref="ASX42:ASZ42"/>
    <mergeCell ref="ATA42:ATC42"/>
    <mergeCell ref="ATD42:ATF42"/>
    <mergeCell ref="ATG42:ATI42"/>
    <mergeCell ref="ATJ42:ATL42"/>
    <mergeCell ref="ATM42:ATO42"/>
    <mergeCell ref="ATP42:ATR42"/>
    <mergeCell ref="ATS42:ATU42"/>
    <mergeCell ref="ATW42:ATY42"/>
    <mergeCell ref="AUA42:AUC42"/>
    <mergeCell ref="AUE42:AUG42"/>
    <mergeCell ref="AUI42:AUJ42"/>
    <mergeCell ref="AUK42:AUM42"/>
    <mergeCell ref="AUN42:AUQ42"/>
    <mergeCell ref="ASM43:ASN43"/>
    <mergeCell ref="ASO43:ASP43"/>
    <mergeCell ref="ASQ43:ASR43"/>
    <mergeCell ref="ASS43:AST43"/>
    <mergeCell ref="ASU43:ASW43"/>
    <mergeCell ref="ASX43:ASZ43"/>
    <mergeCell ref="ATA43:ATC43"/>
    <mergeCell ref="ATD43:ATF43"/>
    <mergeCell ref="ATG43:ATI43"/>
    <mergeCell ref="ATJ43:ATL43"/>
    <mergeCell ref="ATM43:ATO43"/>
    <mergeCell ref="ATP43:ATR43"/>
    <mergeCell ref="ATS43:ATU43"/>
    <mergeCell ref="ATW43:ATY43"/>
    <mergeCell ref="AUA43:AUC43"/>
    <mergeCell ref="AUE43:AUG43"/>
    <mergeCell ref="AUI43:AUJ43"/>
    <mergeCell ref="AUK43:AUM43"/>
    <mergeCell ref="AUN43:AUQ43"/>
    <mergeCell ref="ASM44:ASN44"/>
    <mergeCell ref="ASO44:ASP44"/>
    <mergeCell ref="ASQ44:ASR44"/>
    <mergeCell ref="ASS44:AST44"/>
    <mergeCell ref="ASU44:ASW44"/>
    <mergeCell ref="ASX44:ASZ44"/>
    <mergeCell ref="ATA44:ATC44"/>
    <mergeCell ref="ATD44:ATF44"/>
    <mergeCell ref="ATG44:ATI44"/>
    <mergeCell ref="ATJ44:ATL44"/>
    <mergeCell ref="ATM44:ATO44"/>
    <mergeCell ref="ATP44:ATR44"/>
    <mergeCell ref="ATS44:ATU44"/>
    <mergeCell ref="ATW44:ATY44"/>
    <mergeCell ref="AUA44:AUC44"/>
    <mergeCell ref="AUE44:AUG44"/>
    <mergeCell ref="AUI44:AUJ44"/>
    <mergeCell ref="AUK44:AUM44"/>
    <mergeCell ref="AUN44:AUQ44"/>
    <mergeCell ref="ASM45:ASN45"/>
    <mergeCell ref="ASO45:ASP45"/>
    <mergeCell ref="ASQ45:ASR45"/>
    <mergeCell ref="ASS45:AST45"/>
    <mergeCell ref="ASU45:ASW45"/>
    <mergeCell ref="ASX45:ASZ45"/>
    <mergeCell ref="ATA45:ATC45"/>
    <mergeCell ref="ATD45:ATF45"/>
    <mergeCell ref="ATG45:ATI45"/>
    <mergeCell ref="ATJ45:ATL45"/>
    <mergeCell ref="ATM45:ATO45"/>
    <mergeCell ref="ATP45:ATR45"/>
    <mergeCell ref="ATS45:ATU45"/>
    <mergeCell ref="ATW45:ATY45"/>
    <mergeCell ref="AUA45:AUC45"/>
    <mergeCell ref="AUE45:AUG45"/>
    <mergeCell ref="AUI45:AUJ45"/>
    <mergeCell ref="AUK45:AUM45"/>
    <mergeCell ref="AUN45:AUQ45"/>
    <mergeCell ref="ASK46:AST46"/>
    <mergeCell ref="ASU46:ASZ46"/>
    <mergeCell ref="ATA46:ATF46"/>
    <mergeCell ref="ATG46:ATL46"/>
    <mergeCell ref="ATM46:ATR46"/>
    <mergeCell ref="ATS46:ATZ46"/>
    <mergeCell ref="AUA46:AUH46"/>
    <mergeCell ref="AUI46:AUJ46"/>
    <mergeCell ref="AUK46:AUM46"/>
    <mergeCell ref="AUN46:AUQ46"/>
    <mergeCell ref="ASK47:AST47"/>
    <mergeCell ref="ASU47:ATR47"/>
    <mergeCell ref="ATS47:ATZ47"/>
    <mergeCell ref="AUA47:AUH47"/>
    <mergeCell ref="AUI47:AUQ47"/>
    <mergeCell ref="ASM50:AUQ50"/>
    <mergeCell ref="AWJ3:AWL3"/>
    <mergeCell ref="AWM3:AWX3"/>
    <mergeCell ref="AUS4:AUU5"/>
    <mergeCell ref="AUV4:AWE5"/>
    <mergeCell ref="AWG4:AWL5"/>
    <mergeCell ref="AWM4:AWP5"/>
    <mergeCell ref="AWR4:AWU5"/>
    <mergeCell ref="AWV4:AWW5"/>
    <mergeCell ref="AWX4:AWX5"/>
    <mergeCell ref="AUR7:AWX7"/>
    <mergeCell ref="AUR8:AUR12"/>
    <mergeCell ref="AUS8:AUS12"/>
    <mergeCell ref="AUT8:AUU12"/>
    <mergeCell ref="AUV8:AUW12"/>
    <mergeCell ref="AUX8:AUY12"/>
    <mergeCell ref="AUZ8:AVA12"/>
    <mergeCell ref="AVB8:AVM8"/>
    <mergeCell ref="AVN8:AVY8"/>
    <mergeCell ref="AVZ8:AWO8"/>
    <mergeCell ref="AWP8:AWT8"/>
    <mergeCell ref="AWU8:AWX12"/>
    <mergeCell ref="AVB9:AVG9"/>
    <mergeCell ref="AVH9:AVM9"/>
    <mergeCell ref="AVN9:AVS9"/>
    <mergeCell ref="AVT9:AVY9"/>
    <mergeCell ref="AVZ9:AWG9"/>
    <mergeCell ref="AWH9:AWO9"/>
    <mergeCell ref="AWP9:AWT9"/>
    <mergeCell ref="AVB10:AVD12"/>
    <mergeCell ref="AVE10:AVG12"/>
    <mergeCell ref="AVH10:AVJ12"/>
    <mergeCell ref="AVK10:AVM12"/>
    <mergeCell ref="AVN10:AVP12"/>
    <mergeCell ref="AVQ10:AVS12"/>
    <mergeCell ref="AVT10:AVV12"/>
    <mergeCell ref="AVW10:AVY12"/>
    <mergeCell ref="AVZ10:AWB12"/>
    <mergeCell ref="AWC10:AWC13"/>
    <mergeCell ref="AWD10:AWF12"/>
    <mergeCell ref="AWG10:AWG13"/>
    <mergeCell ref="AWH10:AWJ12"/>
    <mergeCell ref="AWK10:AWK13"/>
    <mergeCell ref="AWL10:AWN12"/>
    <mergeCell ref="AWO10:AWO13"/>
    <mergeCell ref="AWP10:AWQ12"/>
    <mergeCell ref="AWR10:AWT12"/>
    <mergeCell ref="AUT13:AUU13"/>
    <mergeCell ref="AUV13:AUW13"/>
    <mergeCell ref="AUX13:AUY13"/>
    <mergeCell ref="AUZ13:AVA13"/>
    <mergeCell ref="AVZ13:AWB13"/>
    <mergeCell ref="AWD13:AWF13"/>
    <mergeCell ref="AWH13:AWJ13"/>
    <mergeCell ref="AWL13:AWN13"/>
    <mergeCell ref="AWP13:AWQ13"/>
    <mergeCell ref="AWR13:AWT13"/>
    <mergeCell ref="AWU13:AWX13"/>
    <mergeCell ref="AUT15:AUU15"/>
    <mergeCell ref="AUV15:AUW15"/>
    <mergeCell ref="AUX15:AUY15"/>
    <mergeCell ref="AUZ15:AVA15"/>
    <mergeCell ref="AVB15:AVD15"/>
    <mergeCell ref="AVE15:AVG15"/>
    <mergeCell ref="AVH15:AVJ15"/>
    <mergeCell ref="AVK15:AVM15"/>
    <mergeCell ref="AVN15:AVP15"/>
    <mergeCell ref="AVQ15:AVS15"/>
    <mergeCell ref="AVT15:AVV15"/>
    <mergeCell ref="AVW15:AVY15"/>
    <mergeCell ref="AVZ15:AWB15"/>
    <mergeCell ref="AWD15:AWF15"/>
    <mergeCell ref="AWH15:AWJ15"/>
    <mergeCell ref="AWL15:AWN15"/>
    <mergeCell ref="AWP15:AWQ15"/>
    <mergeCell ref="AWR15:AWT15"/>
    <mergeCell ref="AWU15:AWX15"/>
    <mergeCell ref="AUT16:AUU16"/>
    <mergeCell ref="AUV16:AUW16"/>
    <mergeCell ref="AUX16:AUY16"/>
    <mergeCell ref="AUZ16:AVA16"/>
    <mergeCell ref="AVB16:AVD16"/>
    <mergeCell ref="AVE16:AVG16"/>
    <mergeCell ref="AVH16:AVJ16"/>
    <mergeCell ref="AVK16:AVM16"/>
    <mergeCell ref="AVN16:AVP16"/>
    <mergeCell ref="AVQ16:AVS16"/>
    <mergeCell ref="AVT16:AVV16"/>
    <mergeCell ref="AVW16:AVY16"/>
    <mergeCell ref="AVZ16:AWB16"/>
    <mergeCell ref="AWD16:AWF16"/>
    <mergeCell ref="AWH16:AWJ16"/>
    <mergeCell ref="AWL16:AWN16"/>
    <mergeCell ref="AWP16:AWQ16"/>
    <mergeCell ref="AWR16:AWT16"/>
    <mergeCell ref="AWU16:AWX16"/>
    <mergeCell ref="AUT17:AUU17"/>
    <mergeCell ref="AUV17:AUW17"/>
    <mergeCell ref="AUX17:AUY17"/>
    <mergeCell ref="AUZ17:AVA17"/>
    <mergeCell ref="AVB17:AVD17"/>
    <mergeCell ref="AVE17:AVG17"/>
    <mergeCell ref="AVH17:AVJ17"/>
    <mergeCell ref="AVK17:AVM17"/>
    <mergeCell ref="AVN17:AVP17"/>
    <mergeCell ref="AVQ17:AVS17"/>
    <mergeCell ref="AVT17:AVV17"/>
    <mergeCell ref="AVW17:AVY17"/>
    <mergeCell ref="AVZ17:AWB17"/>
    <mergeCell ref="AWD17:AWF17"/>
    <mergeCell ref="AWH17:AWJ17"/>
    <mergeCell ref="AWL17:AWN17"/>
    <mergeCell ref="AWP17:AWQ17"/>
    <mergeCell ref="AWR17:AWT17"/>
    <mergeCell ref="AWU17:AWX17"/>
    <mergeCell ref="AUT18:AUU18"/>
    <mergeCell ref="AUV18:AUW18"/>
    <mergeCell ref="AUX18:AUY18"/>
    <mergeCell ref="AUZ18:AVA18"/>
    <mergeCell ref="AVB18:AVD18"/>
    <mergeCell ref="AVE18:AVG18"/>
    <mergeCell ref="AVH18:AVJ18"/>
    <mergeCell ref="AVK18:AVM18"/>
    <mergeCell ref="AVN18:AVP18"/>
    <mergeCell ref="AVQ18:AVS18"/>
    <mergeCell ref="AVT18:AVV18"/>
    <mergeCell ref="AVW18:AVY18"/>
    <mergeCell ref="AVZ18:AWB18"/>
    <mergeCell ref="AWD18:AWF18"/>
    <mergeCell ref="AWH18:AWJ18"/>
    <mergeCell ref="AWL18:AWN18"/>
    <mergeCell ref="AWP18:AWQ18"/>
    <mergeCell ref="AWR18:AWT18"/>
    <mergeCell ref="AWU18:AWX18"/>
    <mergeCell ref="AUT19:AUU19"/>
    <mergeCell ref="AUV19:AUW19"/>
    <mergeCell ref="AUX19:AUY19"/>
    <mergeCell ref="AUZ19:AVA19"/>
    <mergeCell ref="AVB19:AVD19"/>
    <mergeCell ref="AVE19:AVG19"/>
    <mergeCell ref="AVH19:AVJ19"/>
    <mergeCell ref="AVK19:AVM19"/>
    <mergeCell ref="AVN19:AVP19"/>
    <mergeCell ref="AVQ19:AVS19"/>
    <mergeCell ref="AVT19:AVV19"/>
    <mergeCell ref="AVW19:AVY19"/>
    <mergeCell ref="AVZ19:AWB19"/>
    <mergeCell ref="AWD19:AWF19"/>
    <mergeCell ref="AWH19:AWJ19"/>
    <mergeCell ref="AWL19:AWN19"/>
    <mergeCell ref="AWP19:AWQ19"/>
    <mergeCell ref="AWR19:AWT19"/>
    <mergeCell ref="AWU19:AWX19"/>
    <mergeCell ref="AUT20:AUU20"/>
    <mergeCell ref="AUV20:AUW20"/>
    <mergeCell ref="AUX20:AUY20"/>
    <mergeCell ref="AUZ20:AVA20"/>
    <mergeCell ref="AVB20:AVD20"/>
    <mergeCell ref="AVE20:AVG20"/>
    <mergeCell ref="AVH20:AVJ20"/>
    <mergeCell ref="AVK20:AVM20"/>
    <mergeCell ref="AVN20:AVP20"/>
    <mergeCell ref="AVQ20:AVS20"/>
    <mergeCell ref="AVT20:AVV20"/>
    <mergeCell ref="AVW20:AVY20"/>
    <mergeCell ref="AVZ20:AWB20"/>
    <mergeCell ref="AWD20:AWF20"/>
    <mergeCell ref="AWH20:AWJ20"/>
    <mergeCell ref="AWL20:AWN20"/>
    <mergeCell ref="AWP20:AWQ20"/>
    <mergeCell ref="AWR20:AWT20"/>
    <mergeCell ref="AWU20:AWX20"/>
    <mergeCell ref="AUT21:AUU21"/>
    <mergeCell ref="AUV21:AUW21"/>
    <mergeCell ref="AUX21:AUY21"/>
    <mergeCell ref="AUZ21:AVA21"/>
    <mergeCell ref="AVB21:AVD21"/>
    <mergeCell ref="AVE21:AVG21"/>
    <mergeCell ref="AVH21:AVJ21"/>
    <mergeCell ref="AVK21:AVM21"/>
    <mergeCell ref="AVN21:AVP21"/>
    <mergeCell ref="AVQ21:AVS21"/>
    <mergeCell ref="AVT21:AVV21"/>
    <mergeCell ref="AVW21:AVY21"/>
    <mergeCell ref="AVZ21:AWB21"/>
    <mergeCell ref="AWD21:AWF21"/>
    <mergeCell ref="AWH21:AWJ21"/>
    <mergeCell ref="AWL21:AWN21"/>
    <mergeCell ref="AWP21:AWQ21"/>
    <mergeCell ref="AWR21:AWT21"/>
    <mergeCell ref="AWU21:AWX21"/>
    <mergeCell ref="AUT22:AUU22"/>
    <mergeCell ref="AUV22:AUW22"/>
    <mergeCell ref="AUX22:AUY22"/>
    <mergeCell ref="AUZ22:AVA22"/>
    <mergeCell ref="AVB22:AVD22"/>
    <mergeCell ref="AVE22:AVG22"/>
    <mergeCell ref="AVH22:AVJ22"/>
    <mergeCell ref="AVK22:AVM22"/>
    <mergeCell ref="AVN22:AVP22"/>
    <mergeCell ref="AVQ22:AVS22"/>
    <mergeCell ref="AVT22:AVV22"/>
    <mergeCell ref="AVW22:AVY22"/>
    <mergeCell ref="AVZ22:AWB22"/>
    <mergeCell ref="AWD22:AWF22"/>
    <mergeCell ref="AWH22:AWJ22"/>
    <mergeCell ref="AWL22:AWN22"/>
    <mergeCell ref="AWP22:AWQ22"/>
    <mergeCell ref="AWR22:AWT22"/>
    <mergeCell ref="AWU22:AWX22"/>
    <mergeCell ref="AUT23:AUU23"/>
    <mergeCell ref="AUV23:AUW23"/>
    <mergeCell ref="AUX23:AUY23"/>
    <mergeCell ref="AUZ23:AVA23"/>
    <mergeCell ref="AVB23:AVD23"/>
    <mergeCell ref="AVE23:AVG23"/>
    <mergeCell ref="AVH23:AVJ23"/>
    <mergeCell ref="AVK23:AVM23"/>
    <mergeCell ref="AVN23:AVP23"/>
    <mergeCell ref="AVQ23:AVS23"/>
    <mergeCell ref="AVT23:AVV23"/>
    <mergeCell ref="AVW23:AVY23"/>
    <mergeCell ref="AVZ23:AWB23"/>
    <mergeCell ref="AWD23:AWF23"/>
    <mergeCell ref="AWH23:AWJ23"/>
    <mergeCell ref="AWL23:AWN23"/>
    <mergeCell ref="AWP23:AWQ23"/>
    <mergeCell ref="AWR23:AWT23"/>
    <mergeCell ref="AWU23:AWX23"/>
    <mergeCell ref="AUT24:AUU24"/>
    <mergeCell ref="AUV24:AUW24"/>
    <mergeCell ref="AUX24:AUY24"/>
    <mergeCell ref="AUZ24:AVA24"/>
    <mergeCell ref="AVB24:AVD24"/>
    <mergeCell ref="AVE24:AVG24"/>
    <mergeCell ref="AVH24:AVJ24"/>
    <mergeCell ref="AVK24:AVM24"/>
    <mergeCell ref="AVN24:AVP24"/>
    <mergeCell ref="AVQ24:AVS24"/>
    <mergeCell ref="AVT24:AVV24"/>
    <mergeCell ref="AVW24:AVY24"/>
    <mergeCell ref="AVZ24:AWB24"/>
    <mergeCell ref="AWD24:AWF24"/>
    <mergeCell ref="AWH24:AWJ24"/>
    <mergeCell ref="AWL24:AWN24"/>
    <mergeCell ref="AWP24:AWQ24"/>
    <mergeCell ref="AWR24:AWT24"/>
    <mergeCell ref="AWU24:AWX24"/>
    <mergeCell ref="AUT25:AUU25"/>
    <mergeCell ref="AUV25:AUW25"/>
    <mergeCell ref="AUX25:AUY25"/>
    <mergeCell ref="AUZ25:AVA25"/>
    <mergeCell ref="AVB25:AVD25"/>
    <mergeCell ref="AVE25:AVG25"/>
    <mergeCell ref="AVH25:AVJ25"/>
    <mergeCell ref="AVK25:AVM25"/>
    <mergeCell ref="AVN25:AVP25"/>
    <mergeCell ref="AVQ25:AVS25"/>
    <mergeCell ref="AVT25:AVV25"/>
    <mergeCell ref="AVW25:AVY25"/>
    <mergeCell ref="AVZ25:AWB25"/>
    <mergeCell ref="AWD25:AWF25"/>
    <mergeCell ref="AWH25:AWJ25"/>
    <mergeCell ref="AWL25:AWN25"/>
    <mergeCell ref="AWP25:AWQ25"/>
    <mergeCell ref="AWR25:AWT25"/>
    <mergeCell ref="AWU25:AWX25"/>
    <mergeCell ref="AUT26:AUU26"/>
    <mergeCell ref="AUV26:AUW26"/>
    <mergeCell ref="AUX26:AUY26"/>
    <mergeCell ref="AUZ26:AVA26"/>
    <mergeCell ref="AVB26:AVD26"/>
    <mergeCell ref="AVE26:AVG26"/>
    <mergeCell ref="AVH26:AVJ26"/>
    <mergeCell ref="AVK26:AVM26"/>
    <mergeCell ref="AVN26:AVP26"/>
    <mergeCell ref="AVQ26:AVS26"/>
    <mergeCell ref="AVT26:AVV26"/>
    <mergeCell ref="AVW26:AVY26"/>
    <mergeCell ref="AVZ26:AWB26"/>
    <mergeCell ref="AWD26:AWF26"/>
    <mergeCell ref="AWH26:AWJ26"/>
    <mergeCell ref="AWL26:AWN26"/>
    <mergeCell ref="AWP26:AWQ26"/>
    <mergeCell ref="AWR26:AWT26"/>
    <mergeCell ref="AWU26:AWX26"/>
    <mergeCell ref="AUT27:AUU27"/>
    <mergeCell ref="AUV27:AUW27"/>
    <mergeCell ref="AUX27:AUY27"/>
    <mergeCell ref="AUZ27:AVA27"/>
    <mergeCell ref="AVB27:AVD27"/>
    <mergeCell ref="AVE27:AVG27"/>
    <mergeCell ref="AVH27:AVJ27"/>
    <mergeCell ref="AVK27:AVM27"/>
    <mergeCell ref="AVN27:AVP27"/>
    <mergeCell ref="AVQ27:AVS27"/>
    <mergeCell ref="AVT27:AVV27"/>
    <mergeCell ref="AVW27:AVY27"/>
    <mergeCell ref="AVZ27:AWB27"/>
    <mergeCell ref="AWD27:AWF27"/>
    <mergeCell ref="AWH27:AWJ27"/>
    <mergeCell ref="AWL27:AWN27"/>
    <mergeCell ref="AWP27:AWQ27"/>
    <mergeCell ref="AWR27:AWT27"/>
    <mergeCell ref="AWU27:AWX27"/>
    <mergeCell ref="AUT28:AUU28"/>
    <mergeCell ref="AUV28:AUW28"/>
    <mergeCell ref="AUX28:AUY28"/>
    <mergeCell ref="AUZ28:AVA28"/>
    <mergeCell ref="AVB28:AVD28"/>
    <mergeCell ref="AVE28:AVG28"/>
    <mergeCell ref="AVH28:AVJ28"/>
    <mergeCell ref="AVK28:AVM28"/>
    <mergeCell ref="AVN28:AVP28"/>
    <mergeCell ref="AVQ28:AVS28"/>
    <mergeCell ref="AVT28:AVV28"/>
    <mergeCell ref="AVW28:AVY28"/>
    <mergeCell ref="AVZ28:AWB28"/>
    <mergeCell ref="AWD28:AWF28"/>
    <mergeCell ref="AWH28:AWJ28"/>
    <mergeCell ref="AWL28:AWN28"/>
    <mergeCell ref="AWP28:AWQ28"/>
    <mergeCell ref="AWR28:AWT28"/>
    <mergeCell ref="AWU28:AWX28"/>
    <mergeCell ref="AUT29:AUU29"/>
    <mergeCell ref="AUV29:AUW29"/>
    <mergeCell ref="AUX29:AUY29"/>
    <mergeCell ref="AUZ29:AVA29"/>
    <mergeCell ref="AVB29:AVD29"/>
    <mergeCell ref="AVE29:AVG29"/>
    <mergeCell ref="AVH29:AVJ29"/>
    <mergeCell ref="AVK29:AVM29"/>
    <mergeCell ref="AVN29:AVP29"/>
    <mergeCell ref="AVQ29:AVS29"/>
    <mergeCell ref="AVT29:AVV29"/>
    <mergeCell ref="AVW29:AVY29"/>
    <mergeCell ref="AVZ29:AWB29"/>
    <mergeCell ref="AWD29:AWF29"/>
    <mergeCell ref="AWH29:AWJ29"/>
    <mergeCell ref="AWL29:AWN29"/>
    <mergeCell ref="AWP29:AWQ29"/>
    <mergeCell ref="AWR29:AWT29"/>
    <mergeCell ref="AWU29:AWX29"/>
    <mergeCell ref="AUT30:AUU30"/>
    <mergeCell ref="AUV30:AUW30"/>
    <mergeCell ref="AUX30:AUY30"/>
    <mergeCell ref="AUZ30:AVA30"/>
    <mergeCell ref="AVB30:AVD30"/>
    <mergeCell ref="AVE30:AVG30"/>
    <mergeCell ref="AVH30:AVJ30"/>
    <mergeCell ref="AVK30:AVM30"/>
    <mergeCell ref="AVN30:AVP30"/>
    <mergeCell ref="AVQ30:AVS30"/>
    <mergeCell ref="AVT30:AVV30"/>
    <mergeCell ref="AVW30:AVY30"/>
    <mergeCell ref="AVZ30:AWB30"/>
    <mergeCell ref="AWD30:AWF30"/>
    <mergeCell ref="AWH30:AWJ30"/>
    <mergeCell ref="AWL30:AWN30"/>
    <mergeCell ref="AWP30:AWQ30"/>
    <mergeCell ref="AWR30:AWT30"/>
    <mergeCell ref="AWU30:AWX30"/>
    <mergeCell ref="AUT31:AUU31"/>
    <mergeCell ref="AUV31:AUW31"/>
    <mergeCell ref="AUX31:AUY31"/>
    <mergeCell ref="AUZ31:AVA31"/>
    <mergeCell ref="AVB31:AVD31"/>
    <mergeCell ref="AVE31:AVG31"/>
    <mergeCell ref="AVH31:AVJ31"/>
    <mergeCell ref="AVK31:AVM31"/>
    <mergeCell ref="AVN31:AVP31"/>
    <mergeCell ref="AVQ31:AVS31"/>
    <mergeCell ref="AVT31:AVV31"/>
    <mergeCell ref="AVW31:AVY31"/>
    <mergeCell ref="AVZ31:AWB31"/>
    <mergeCell ref="AWD31:AWF31"/>
    <mergeCell ref="AWH31:AWJ31"/>
    <mergeCell ref="AWL31:AWN31"/>
    <mergeCell ref="AWP31:AWQ31"/>
    <mergeCell ref="AWR31:AWT31"/>
    <mergeCell ref="AWU31:AWX31"/>
    <mergeCell ref="AUT32:AUU32"/>
    <mergeCell ref="AUV32:AUW32"/>
    <mergeCell ref="AUX32:AUY32"/>
    <mergeCell ref="AUZ32:AVA32"/>
    <mergeCell ref="AVB32:AVD32"/>
    <mergeCell ref="AVE32:AVG32"/>
    <mergeCell ref="AVH32:AVJ32"/>
    <mergeCell ref="AVK32:AVM32"/>
    <mergeCell ref="AVN32:AVP32"/>
    <mergeCell ref="AVQ32:AVS32"/>
    <mergeCell ref="AVT32:AVV32"/>
    <mergeCell ref="AVW32:AVY32"/>
    <mergeCell ref="AVZ32:AWB32"/>
    <mergeCell ref="AWD32:AWF32"/>
    <mergeCell ref="AWH32:AWJ32"/>
    <mergeCell ref="AWL32:AWN32"/>
    <mergeCell ref="AWP32:AWQ32"/>
    <mergeCell ref="AWR32:AWT32"/>
    <mergeCell ref="AWU32:AWX32"/>
    <mergeCell ref="AUT33:AUU33"/>
    <mergeCell ref="AUV33:AUW33"/>
    <mergeCell ref="AUX33:AUY33"/>
    <mergeCell ref="AUZ33:AVA33"/>
    <mergeCell ref="AVB33:AVD33"/>
    <mergeCell ref="AVE33:AVG33"/>
    <mergeCell ref="AVH33:AVJ33"/>
    <mergeCell ref="AVK33:AVM33"/>
    <mergeCell ref="AVN33:AVP33"/>
    <mergeCell ref="AVQ33:AVS33"/>
    <mergeCell ref="AVT33:AVV33"/>
    <mergeCell ref="AVW33:AVY33"/>
    <mergeCell ref="AVZ33:AWB33"/>
    <mergeCell ref="AWD33:AWF33"/>
    <mergeCell ref="AWH33:AWJ33"/>
    <mergeCell ref="AWL33:AWN33"/>
    <mergeCell ref="AWP33:AWQ33"/>
    <mergeCell ref="AWR33:AWT33"/>
    <mergeCell ref="AWU33:AWX33"/>
    <mergeCell ref="AUT34:AUU34"/>
    <mergeCell ref="AUV34:AUW34"/>
    <mergeCell ref="AUX34:AUY34"/>
    <mergeCell ref="AUZ34:AVA34"/>
    <mergeCell ref="AVB34:AVD34"/>
    <mergeCell ref="AVE34:AVG34"/>
    <mergeCell ref="AVH34:AVJ34"/>
    <mergeCell ref="AVK34:AVM34"/>
    <mergeCell ref="AVN34:AVP34"/>
    <mergeCell ref="AVQ34:AVS34"/>
    <mergeCell ref="AVT34:AVV34"/>
    <mergeCell ref="AVW34:AVY34"/>
    <mergeCell ref="AVZ34:AWB34"/>
    <mergeCell ref="AWD34:AWF34"/>
    <mergeCell ref="AWH34:AWJ34"/>
    <mergeCell ref="AWL34:AWN34"/>
    <mergeCell ref="AWP34:AWQ34"/>
    <mergeCell ref="AWR34:AWT34"/>
    <mergeCell ref="AWU34:AWX34"/>
    <mergeCell ref="AUT35:AUU35"/>
    <mergeCell ref="AUV35:AUW35"/>
    <mergeCell ref="AUX35:AUY35"/>
    <mergeCell ref="AUZ35:AVA35"/>
    <mergeCell ref="AVB35:AVD35"/>
    <mergeCell ref="AVE35:AVG35"/>
    <mergeCell ref="AVH35:AVJ35"/>
    <mergeCell ref="AVK35:AVM35"/>
    <mergeCell ref="AVN35:AVP35"/>
    <mergeCell ref="AVQ35:AVS35"/>
    <mergeCell ref="AVT35:AVV35"/>
    <mergeCell ref="AVW35:AVY35"/>
    <mergeCell ref="AVZ35:AWB35"/>
    <mergeCell ref="AWD35:AWF35"/>
    <mergeCell ref="AWH35:AWJ35"/>
    <mergeCell ref="AWL35:AWN35"/>
    <mergeCell ref="AWP35:AWQ35"/>
    <mergeCell ref="AWR35:AWT35"/>
    <mergeCell ref="AWU35:AWX35"/>
    <mergeCell ref="AUT36:AUU36"/>
    <mergeCell ref="AUV36:AUW36"/>
    <mergeCell ref="AUX36:AUY36"/>
    <mergeCell ref="AUZ36:AVA36"/>
    <mergeCell ref="AVB36:AVD36"/>
    <mergeCell ref="AVE36:AVG36"/>
    <mergeCell ref="AVH36:AVJ36"/>
    <mergeCell ref="AVK36:AVM36"/>
    <mergeCell ref="AVN36:AVP36"/>
    <mergeCell ref="AVQ36:AVS36"/>
    <mergeCell ref="AVT36:AVV36"/>
    <mergeCell ref="AVW36:AVY36"/>
    <mergeCell ref="AVZ36:AWB36"/>
    <mergeCell ref="AWD36:AWF36"/>
    <mergeCell ref="AWH36:AWJ36"/>
    <mergeCell ref="AWL36:AWN36"/>
    <mergeCell ref="AWP36:AWQ36"/>
    <mergeCell ref="AWR36:AWT36"/>
    <mergeCell ref="AWU36:AWX36"/>
    <mergeCell ref="AUT37:AUU37"/>
    <mergeCell ref="AUV37:AUW37"/>
    <mergeCell ref="AUX37:AUY37"/>
    <mergeCell ref="AUZ37:AVA37"/>
    <mergeCell ref="AVB37:AVD37"/>
    <mergeCell ref="AVE37:AVG37"/>
    <mergeCell ref="AVH37:AVJ37"/>
    <mergeCell ref="AVK37:AVM37"/>
    <mergeCell ref="AVN37:AVP37"/>
    <mergeCell ref="AVQ37:AVS37"/>
    <mergeCell ref="AVT37:AVV37"/>
    <mergeCell ref="AVW37:AVY37"/>
    <mergeCell ref="AVZ37:AWB37"/>
    <mergeCell ref="AWD37:AWF37"/>
    <mergeCell ref="AWH37:AWJ37"/>
    <mergeCell ref="AWL37:AWN37"/>
    <mergeCell ref="AWP37:AWQ37"/>
    <mergeCell ref="AWR37:AWT37"/>
    <mergeCell ref="AWU37:AWX37"/>
    <mergeCell ref="AUT38:AUU38"/>
    <mergeCell ref="AUV38:AUW38"/>
    <mergeCell ref="AUX38:AUY38"/>
    <mergeCell ref="AUZ38:AVA38"/>
    <mergeCell ref="AVB38:AVD38"/>
    <mergeCell ref="AVE38:AVG38"/>
    <mergeCell ref="AVH38:AVJ38"/>
    <mergeCell ref="AVK38:AVM38"/>
    <mergeCell ref="AVN38:AVP38"/>
    <mergeCell ref="AVQ38:AVS38"/>
    <mergeCell ref="AVT38:AVV38"/>
    <mergeCell ref="AVW38:AVY38"/>
    <mergeCell ref="AVZ38:AWB38"/>
    <mergeCell ref="AWD38:AWF38"/>
    <mergeCell ref="AWH38:AWJ38"/>
    <mergeCell ref="AWL38:AWN38"/>
    <mergeCell ref="AWP38:AWQ38"/>
    <mergeCell ref="AWR38:AWT38"/>
    <mergeCell ref="AWU38:AWX38"/>
    <mergeCell ref="AUT39:AUU39"/>
    <mergeCell ref="AUV39:AUW39"/>
    <mergeCell ref="AUX39:AUY39"/>
    <mergeCell ref="AUZ39:AVA39"/>
    <mergeCell ref="AVB39:AVD39"/>
    <mergeCell ref="AVE39:AVG39"/>
    <mergeCell ref="AVH39:AVJ39"/>
    <mergeCell ref="AVK39:AVM39"/>
    <mergeCell ref="AVN39:AVP39"/>
    <mergeCell ref="AVQ39:AVS39"/>
    <mergeCell ref="AVT39:AVV39"/>
    <mergeCell ref="AVW39:AVY39"/>
    <mergeCell ref="AVZ39:AWB39"/>
    <mergeCell ref="AWD39:AWF39"/>
    <mergeCell ref="AWH39:AWJ39"/>
    <mergeCell ref="AWL39:AWN39"/>
    <mergeCell ref="AWP39:AWQ39"/>
    <mergeCell ref="AWR39:AWT39"/>
    <mergeCell ref="AWU39:AWX39"/>
    <mergeCell ref="AUT40:AUU40"/>
    <mergeCell ref="AUV40:AUW40"/>
    <mergeCell ref="AUX40:AUY40"/>
    <mergeCell ref="AUZ40:AVA40"/>
    <mergeCell ref="AVB40:AVD40"/>
    <mergeCell ref="AVE40:AVG40"/>
    <mergeCell ref="AVH40:AVJ40"/>
    <mergeCell ref="AVK40:AVM40"/>
    <mergeCell ref="AVN40:AVP40"/>
    <mergeCell ref="AVQ40:AVS40"/>
    <mergeCell ref="AVT40:AVV40"/>
    <mergeCell ref="AVW40:AVY40"/>
    <mergeCell ref="AVZ40:AWB40"/>
    <mergeCell ref="AWD40:AWF40"/>
    <mergeCell ref="AWH40:AWJ40"/>
    <mergeCell ref="AWL40:AWN40"/>
    <mergeCell ref="AWP40:AWQ40"/>
    <mergeCell ref="AWR40:AWT40"/>
    <mergeCell ref="AWU40:AWX40"/>
    <mergeCell ref="AUT41:AUU41"/>
    <mergeCell ref="AUV41:AUW41"/>
    <mergeCell ref="AUX41:AUY41"/>
    <mergeCell ref="AUZ41:AVA41"/>
    <mergeCell ref="AVB41:AVD41"/>
    <mergeCell ref="AVE41:AVG41"/>
    <mergeCell ref="AVH41:AVJ41"/>
    <mergeCell ref="AVK41:AVM41"/>
    <mergeCell ref="AVN41:AVP41"/>
    <mergeCell ref="AVQ41:AVS41"/>
    <mergeCell ref="AVT41:AVV41"/>
    <mergeCell ref="AVW41:AVY41"/>
    <mergeCell ref="AVZ41:AWB41"/>
    <mergeCell ref="AWD41:AWF41"/>
    <mergeCell ref="AWH41:AWJ41"/>
    <mergeCell ref="AWL41:AWN41"/>
    <mergeCell ref="AWP41:AWQ41"/>
    <mergeCell ref="AWR41:AWT41"/>
    <mergeCell ref="AWU41:AWX41"/>
    <mergeCell ref="AUT42:AUU42"/>
    <mergeCell ref="AUV42:AUW42"/>
    <mergeCell ref="AUX42:AUY42"/>
    <mergeCell ref="AUZ42:AVA42"/>
    <mergeCell ref="AVB42:AVD42"/>
    <mergeCell ref="AVE42:AVG42"/>
    <mergeCell ref="AVH42:AVJ42"/>
    <mergeCell ref="AVK42:AVM42"/>
    <mergeCell ref="AVN42:AVP42"/>
    <mergeCell ref="AVQ42:AVS42"/>
    <mergeCell ref="AVT42:AVV42"/>
    <mergeCell ref="AVW42:AVY42"/>
    <mergeCell ref="AVZ42:AWB42"/>
    <mergeCell ref="AWD42:AWF42"/>
    <mergeCell ref="AWH42:AWJ42"/>
    <mergeCell ref="AWL42:AWN42"/>
    <mergeCell ref="AWP42:AWQ42"/>
    <mergeCell ref="AWR42:AWT42"/>
    <mergeCell ref="AWU42:AWX42"/>
    <mergeCell ref="AUT43:AUU43"/>
    <mergeCell ref="AUV43:AUW43"/>
    <mergeCell ref="AUX43:AUY43"/>
    <mergeCell ref="AUZ43:AVA43"/>
    <mergeCell ref="AVB43:AVD43"/>
    <mergeCell ref="AVE43:AVG43"/>
    <mergeCell ref="AVH43:AVJ43"/>
    <mergeCell ref="AVK43:AVM43"/>
    <mergeCell ref="AVN43:AVP43"/>
    <mergeCell ref="AVQ43:AVS43"/>
    <mergeCell ref="AVT43:AVV43"/>
    <mergeCell ref="AVW43:AVY43"/>
    <mergeCell ref="AVZ43:AWB43"/>
    <mergeCell ref="AWD43:AWF43"/>
    <mergeCell ref="AWH43:AWJ43"/>
    <mergeCell ref="AWL43:AWN43"/>
    <mergeCell ref="AWP43:AWQ43"/>
    <mergeCell ref="AWR43:AWT43"/>
    <mergeCell ref="AWU43:AWX43"/>
    <mergeCell ref="AUT44:AUU44"/>
    <mergeCell ref="AUV44:AUW44"/>
    <mergeCell ref="AUX44:AUY44"/>
    <mergeCell ref="AUZ44:AVA44"/>
    <mergeCell ref="AVB44:AVD44"/>
    <mergeCell ref="AVE44:AVG44"/>
    <mergeCell ref="AVH44:AVJ44"/>
    <mergeCell ref="AVK44:AVM44"/>
    <mergeCell ref="AVN44:AVP44"/>
    <mergeCell ref="AVQ44:AVS44"/>
    <mergeCell ref="AVT44:AVV44"/>
    <mergeCell ref="AVW44:AVY44"/>
    <mergeCell ref="AVZ44:AWB44"/>
    <mergeCell ref="AWD44:AWF44"/>
    <mergeCell ref="AWH44:AWJ44"/>
    <mergeCell ref="AWL44:AWN44"/>
    <mergeCell ref="AWP44:AWQ44"/>
    <mergeCell ref="AWR44:AWT44"/>
    <mergeCell ref="AWU44:AWX44"/>
    <mergeCell ref="AUT45:AUU45"/>
    <mergeCell ref="AUV45:AUW45"/>
    <mergeCell ref="AUX45:AUY45"/>
    <mergeCell ref="AUZ45:AVA45"/>
    <mergeCell ref="AVB45:AVD45"/>
    <mergeCell ref="AVE45:AVG45"/>
    <mergeCell ref="AVH45:AVJ45"/>
    <mergeCell ref="AVK45:AVM45"/>
    <mergeCell ref="AVN45:AVP45"/>
    <mergeCell ref="AVQ45:AVS45"/>
    <mergeCell ref="AVT45:AVV45"/>
    <mergeCell ref="AVW45:AVY45"/>
    <mergeCell ref="AVZ45:AWB45"/>
    <mergeCell ref="AWD45:AWF45"/>
    <mergeCell ref="AWH45:AWJ45"/>
    <mergeCell ref="AWL45:AWN45"/>
    <mergeCell ref="AWP45:AWQ45"/>
    <mergeCell ref="AWR45:AWT45"/>
    <mergeCell ref="AWU45:AWX45"/>
    <mergeCell ref="AUR46:AVA46"/>
    <mergeCell ref="AVB46:AVG46"/>
    <mergeCell ref="AVH46:AVM46"/>
    <mergeCell ref="AVN46:AVS46"/>
    <mergeCell ref="AVT46:AVY46"/>
    <mergeCell ref="AVZ46:AWG46"/>
    <mergeCell ref="AWH46:AWO46"/>
    <mergeCell ref="AWP46:AWQ46"/>
    <mergeCell ref="AWR46:AWT46"/>
    <mergeCell ref="AWU46:AWX46"/>
    <mergeCell ref="AUR47:AVA47"/>
    <mergeCell ref="AVB47:AVY47"/>
    <mergeCell ref="AVZ47:AWG47"/>
    <mergeCell ref="AWH47:AWO47"/>
    <mergeCell ref="AWP47:AWX47"/>
    <mergeCell ref="AUT50:AWX50"/>
    <mergeCell ref="AYQ3:AYS3"/>
    <mergeCell ref="AYT3:AZE3"/>
    <mergeCell ref="AWZ4:AXB5"/>
    <mergeCell ref="AXC4:AYL5"/>
    <mergeCell ref="AYN4:AYS5"/>
    <mergeCell ref="AYT4:AYW5"/>
    <mergeCell ref="AYY4:AZB5"/>
    <mergeCell ref="AZC4:AZD5"/>
    <mergeCell ref="AZE4:AZE5"/>
    <mergeCell ref="AWY7:AZE7"/>
    <mergeCell ref="AWY8:AWY12"/>
    <mergeCell ref="AWZ8:AWZ12"/>
    <mergeCell ref="AXA8:AXB12"/>
    <mergeCell ref="AXC8:AXD12"/>
    <mergeCell ref="AXE8:AXF12"/>
    <mergeCell ref="AXG8:AXH12"/>
    <mergeCell ref="AXI8:AXT8"/>
    <mergeCell ref="AXU8:AYF8"/>
    <mergeCell ref="AYG8:AYV8"/>
    <mergeCell ref="AYW8:AZA8"/>
    <mergeCell ref="AZB8:AZE12"/>
    <mergeCell ref="AXI9:AXN9"/>
    <mergeCell ref="AXO9:AXT9"/>
    <mergeCell ref="AXU9:AXZ9"/>
    <mergeCell ref="AYA9:AYF9"/>
    <mergeCell ref="AYG9:AYN9"/>
    <mergeCell ref="AYO9:AYV9"/>
    <mergeCell ref="AYW9:AZA9"/>
    <mergeCell ref="AXI10:AXK12"/>
    <mergeCell ref="AXL10:AXN12"/>
    <mergeCell ref="AXO10:AXQ12"/>
    <mergeCell ref="AXR10:AXT12"/>
    <mergeCell ref="AXU10:AXW12"/>
    <mergeCell ref="AXX10:AXZ12"/>
    <mergeCell ref="AYA10:AYC12"/>
    <mergeCell ref="AYD10:AYF12"/>
    <mergeCell ref="AYG10:AYI12"/>
    <mergeCell ref="AYJ10:AYJ13"/>
    <mergeCell ref="AYK10:AYM12"/>
    <mergeCell ref="AYN10:AYN13"/>
    <mergeCell ref="AYO10:AYQ12"/>
    <mergeCell ref="AYR10:AYR13"/>
    <mergeCell ref="AYS10:AYU12"/>
    <mergeCell ref="AYV10:AYV13"/>
    <mergeCell ref="AYW10:AYX12"/>
    <mergeCell ref="AYY10:AZA12"/>
    <mergeCell ref="AXA13:AXB13"/>
    <mergeCell ref="AXC13:AXD13"/>
    <mergeCell ref="AXE13:AXF13"/>
    <mergeCell ref="AXG13:AXH13"/>
    <mergeCell ref="AYG13:AYI13"/>
    <mergeCell ref="AYK13:AYM13"/>
    <mergeCell ref="AYO13:AYQ13"/>
    <mergeCell ref="AYS13:AYU13"/>
    <mergeCell ref="AYW13:AYX13"/>
    <mergeCell ref="AYY13:AZA13"/>
    <mergeCell ref="AZB13:AZE13"/>
    <mergeCell ref="AXA15:AXB15"/>
    <mergeCell ref="AXC15:AXD15"/>
    <mergeCell ref="AXE15:AXF15"/>
    <mergeCell ref="AXG15:AXH15"/>
    <mergeCell ref="AXI15:AXK15"/>
    <mergeCell ref="AXL15:AXN15"/>
    <mergeCell ref="AXO15:AXQ15"/>
    <mergeCell ref="AXR15:AXT15"/>
    <mergeCell ref="AXU15:AXW15"/>
    <mergeCell ref="AXX15:AXZ15"/>
    <mergeCell ref="AYA15:AYC15"/>
    <mergeCell ref="AYD15:AYF15"/>
    <mergeCell ref="AYG15:AYI15"/>
    <mergeCell ref="AYK15:AYM15"/>
    <mergeCell ref="AYO15:AYQ15"/>
    <mergeCell ref="AYS15:AYU15"/>
    <mergeCell ref="AYW15:AYX15"/>
    <mergeCell ref="AYY15:AZA15"/>
    <mergeCell ref="AZB15:AZE15"/>
    <mergeCell ref="AXA16:AXB16"/>
    <mergeCell ref="AXC16:AXD16"/>
    <mergeCell ref="AXE16:AXF16"/>
    <mergeCell ref="AXG16:AXH16"/>
    <mergeCell ref="AXI16:AXK16"/>
    <mergeCell ref="AXL16:AXN16"/>
    <mergeCell ref="AXO16:AXQ16"/>
    <mergeCell ref="AXR16:AXT16"/>
    <mergeCell ref="AXU16:AXW16"/>
    <mergeCell ref="AXX16:AXZ16"/>
    <mergeCell ref="AYA16:AYC16"/>
    <mergeCell ref="AYD16:AYF16"/>
    <mergeCell ref="AYG16:AYI16"/>
    <mergeCell ref="AYK16:AYM16"/>
    <mergeCell ref="AYO16:AYQ16"/>
    <mergeCell ref="AYS16:AYU16"/>
    <mergeCell ref="AYW16:AYX16"/>
    <mergeCell ref="AYY16:AZA16"/>
    <mergeCell ref="AZB16:AZE16"/>
    <mergeCell ref="AXA17:AXB17"/>
    <mergeCell ref="AXC17:AXD17"/>
    <mergeCell ref="AXE17:AXF17"/>
    <mergeCell ref="AXG17:AXH17"/>
    <mergeCell ref="AXI17:AXK17"/>
    <mergeCell ref="AXL17:AXN17"/>
    <mergeCell ref="AXO17:AXQ17"/>
    <mergeCell ref="AXR17:AXT17"/>
    <mergeCell ref="AXU17:AXW17"/>
    <mergeCell ref="AXX17:AXZ17"/>
    <mergeCell ref="AYA17:AYC17"/>
    <mergeCell ref="AYD17:AYF17"/>
    <mergeCell ref="AYG17:AYI17"/>
    <mergeCell ref="AYK17:AYM17"/>
    <mergeCell ref="AYO17:AYQ17"/>
    <mergeCell ref="AYS17:AYU17"/>
    <mergeCell ref="AYW17:AYX17"/>
    <mergeCell ref="AYY17:AZA17"/>
    <mergeCell ref="AZB17:AZE17"/>
    <mergeCell ref="AXA18:AXB18"/>
    <mergeCell ref="AXC18:AXD18"/>
    <mergeCell ref="AXE18:AXF18"/>
    <mergeCell ref="AXG18:AXH18"/>
    <mergeCell ref="AXI18:AXK18"/>
    <mergeCell ref="AXL18:AXN18"/>
    <mergeCell ref="AXO18:AXQ18"/>
    <mergeCell ref="AXR18:AXT18"/>
    <mergeCell ref="AXU18:AXW18"/>
    <mergeCell ref="AXX18:AXZ18"/>
    <mergeCell ref="AYA18:AYC18"/>
    <mergeCell ref="AYD18:AYF18"/>
    <mergeCell ref="AYG18:AYI18"/>
    <mergeCell ref="AYK18:AYM18"/>
    <mergeCell ref="AYO18:AYQ18"/>
    <mergeCell ref="AYS18:AYU18"/>
    <mergeCell ref="AYW18:AYX18"/>
    <mergeCell ref="AYY18:AZA18"/>
    <mergeCell ref="AZB18:AZE18"/>
    <mergeCell ref="AXA19:AXB19"/>
    <mergeCell ref="AXC19:AXD19"/>
    <mergeCell ref="AXE19:AXF19"/>
    <mergeCell ref="AXG19:AXH19"/>
    <mergeCell ref="AXI19:AXK19"/>
    <mergeCell ref="AXL19:AXN19"/>
    <mergeCell ref="AXO19:AXQ19"/>
    <mergeCell ref="AXR19:AXT19"/>
    <mergeCell ref="AXU19:AXW19"/>
    <mergeCell ref="AXX19:AXZ19"/>
    <mergeCell ref="AYA19:AYC19"/>
    <mergeCell ref="AYD19:AYF19"/>
    <mergeCell ref="AYG19:AYI19"/>
    <mergeCell ref="AYK19:AYM19"/>
    <mergeCell ref="AYO19:AYQ19"/>
    <mergeCell ref="AYS19:AYU19"/>
    <mergeCell ref="AYW19:AYX19"/>
    <mergeCell ref="AYY19:AZA19"/>
    <mergeCell ref="AZB19:AZE19"/>
    <mergeCell ref="AXA20:AXB20"/>
    <mergeCell ref="AXC20:AXD20"/>
    <mergeCell ref="AXE20:AXF20"/>
    <mergeCell ref="AXG20:AXH20"/>
    <mergeCell ref="AXI20:AXK20"/>
    <mergeCell ref="AXL20:AXN20"/>
    <mergeCell ref="AXO20:AXQ20"/>
    <mergeCell ref="AXR20:AXT20"/>
    <mergeCell ref="AXU20:AXW20"/>
    <mergeCell ref="AXX20:AXZ20"/>
    <mergeCell ref="AYA20:AYC20"/>
    <mergeCell ref="AYD20:AYF20"/>
    <mergeCell ref="AYG20:AYI20"/>
    <mergeCell ref="AYK20:AYM20"/>
    <mergeCell ref="AYO20:AYQ20"/>
    <mergeCell ref="AYS20:AYU20"/>
    <mergeCell ref="AYW20:AYX20"/>
    <mergeCell ref="AYY20:AZA20"/>
    <mergeCell ref="AZB20:AZE20"/>
    <mergeCell ref="AXA21:AXB21"/>
    <mergeCell ref="AXC21:AXD21"/>
    <mergeCell ref="AXE21:AXF21"/>
    <mergeCell ref="AXG21:AXH21"/>
    <mergeCell ref="AXI21:AXK21"/>
    <mergeCell ref="AXL21:AXN21"/>
    <mergeCell ref="AXO21:AXQ21"/>
    <mergeCell ref="AXR21:AXT21"/>
    <mergeCell ref="AXU21:AXW21"/>
    <mergeCell ref="AXX21:AXZ21"/>
    <mergeCell ref="AYA21:AYC21"/>
    <mergeCell ref="AYD21:AYF21"/>
    <mergeCell ref="AYG21:AYI21"/>
    <mergeCell ref="AYK21:AYM21"/>
    <mergeCell ref="AYO21:AYQ21"/>
    <mergeCell ref="AYS21:AYU21"/>
    <mergeCell ref="AYW21:AYX21"/>
    <mergeCell ref="AYY21:AZA21"/>
    <mergeCell ref="AZB21:AZE21"/>
    <mergeCell ref="AXA22:AXB22"/>
    <mergeCell ref="AXC22:AXD22"/>
    <mergeCell ref="AXE22:AXF22"/>
    <mergeCell ref="AXG22:AXH22"/>
    <mergeCell ref="AXI22:AXK22"/>
    <mergeCell ref="AXL22:AXN22"/>
    <mergeCell ref="AXO22:AXQ22"/>
    <mergeCell ref="AXR22:AXT22"/>
    <mergeCell ref="AXU22:AXW22"/>
    <mergeCell ref="AXX22:AXZ22"/>
    <mergeCell ref="AYA22:AYC22"/>
    <mergeCell ref="AYD22:AYF22"/>
    <mergeCell ref="AYG22:AYI22"/>
    <mergeCell ref="AYK22:AYM22"/>
    <mergeCell ref="AYO22:AYQ22"/>
    <mergeCell ref="AYS22:AYU22"/>
    <mergeCell ref="AYW22:AYX22"/>
    <mergeCell ref="AYY22:AZA22"/>
    <mergeCell ref="AZB22:AZE22"/>
    <mergeCell ref="AXA23:AXB23"/>
    <mergeCell ref="AXC23:AXD23"/>
    <mergeCell ref="AXE23:AXF23"/>
    <mergeCell ref="AXG23:AXH23"/>
    <mergeCell ref="AXI23:AXK23"/>
    <mergeCell ref="AXL23:AXN23"/>
    <mergeCell ref="AXO23:AXQ23"/>
    <mergeCell ref="AXR23:AXT23"/>
    <mergeCell ref="AXU23:AXW23"/>
    <mergeCell ref="AXX23:AXZ23"/>
    <mergeCell ref="AYA23:AYC23"/>
    <mergeCell ref="AYD23:AYF23"/>
    <mergeCell ref="AYG23:AYI23"/>
    <mergeCell ref="AYK23:AYM23"/>
    <mergeCell ref="AYO23:AYQ23"/>
    <mergeCell ref="AYS23:AYU23"/>
    <mergeCell ref="AYW23:AYX23"/>
    <mergeCell ref="AYY23:AZA23"/>
    <mergeCell ref="AZB23:AZE23"/>
    <mergeCell ref="AXA24:AXB24"/>
    <mergeCell ref="AXC24:AXD24"/>
    <mergeCell ref="AXE24:AXF24"/>
    <mergeCell ref="AXG24:AXH24"/>
    <mergeCell ref="AXI24:AXK24"/>
    <mergeCell ref="AXL24:AXN24"/>
    <mergeCell ref="AXO24:AXQ24"/>
    <mergeCell ref="AXR24:AXT24"/>
    <mergeCell ref="AXU24:AXW24"/>
    <mergeCell ref="AXX24:AXZ24"/>
    <mergeCell ref="AYA24:AYC24"/>
    <mergeCell ref="AYD24:AYF24"/>
    <mergeCell ref="AYG24:AYI24"/>
    <mergeCell ref="AYK24:AYM24"/>
    <mergeCell ref="AYO24:AYQ24"/>
    <mergeCell ref="AYS24:AYU24"/>
    <mergeCell ref="AYW24:AYX24"/>
    <mergeCell ref="AYY24:AZA24"/>
    <mergeCell ref="AZB24:AZE24"/>
    <mergeCell ref="AXA25:AXB25"/>
    <mergeCell ref="AXC25:AXD25"/>
    <mergeCell ref="AXE25:AXF25"/>
    <mergeCell ref="AXG25:AXH25"/>
    <mergeCell ref="AXI25:AXK25"/>
    <mergeCell ref="AXL25:AXN25"/>
    <mergeCell ref="AXO25:AXQ25"/>
    <mergeCell ref="AXR25:AXT25"/>
    <mergeCell ref="AXU25:AXW25"/>
    <mergeCell ref="AXX25:AXZ25"/>
    <mergeCell ref="AYA25:AYC25"/>
    <mergeCell ref="AYD25:AYF25"/>
    <mergeCell ref="AYG25:AYI25"/>
    <mergeCell ref="AYK25:AYM25"/>
    <mergeCell ref="AYO25:AYQ25"/>
    <mergeCell ref="AYS25:AYU25"/>
    <mergeCell ref="AYW25:AYX25"/>
    <mergeCell ref="AYY25:AZA25"/>
    <mergeCell ref="AZB25:AZE25"/>
    <mergeCell ref="AXA26:AXB26"/>
    <mergeCell ref="AXC26:AXD26"/>
    <mergeCell ref="AXE26:AXF26"/>
    <mergeCell ref="AXG26:AXH26"/>
    <mergeCell ref="AXI26:AXK26"/>
    <mergeCell ref="AXL26:AXN26"/>
    <mergeCell ref="AXO26:AXQ26"/>
    <mergeCell ref="AXR26:AXT26"/>
    <mergeCell ref="AXU26:AXW26"/>
    <mergeCell ref="AXX26:AXZ26"/>
    <mergeCell ref="AYA26:AYC26"/>
    <mergeCell ref="AYD26:AYF26"/>
    <mergeCell ref="AYG26:AYI26"/>
    <mergeCell ref="AYK26:AYM26"/>
    <mergeCell ref="AYO26:AYQ26"/>
    <mergeCell ref="AYS26:AYU26"/>
    <mergeCell ref="AYW26:AYX26"/>
    <mergeCell ref="AYY26:AZA26"/>
    <mergeCell ref="AZB26:AZE26"/>
    <mergeCell ref="AXA27:AXB27"/>
    <mergeCell ref="AXC27:AXD27"/>
    <mergeCell ref="AXE27:AXF27"/>
    <mergeCell ref="AXG27:AXH27"/>
    <mergeCell ref="AXI27:AXK27"/>
    <mergeCell ref="AXL27:AXN27"/>
    <mergeCell ref="AXO27:AXQ27"/>
    <mergeCell ref="AXR27:AXT27"/>
    <mergeCell ref="AXU27:AXW27"/>
    <mergeCell ref="AXX27:AXZ27"/>
    <mergeCell ref="AYA27:AYC27"/>
    <mergeCell ref="AYD27:AYF27"/>
    <mergeCell ref="AYG27:AYI27"/>
    <mergeCell ref="AYK27:AYM27"/>
    <mergeCell ref="AYO27:AYQ27"/>
    <mergeCell ref="AYS27:AYU27"/>
    <mergeCell ref="AYW27:AYX27"/>
    <mergeCell ref="AYY27:AZA27"/>
    <mergeCell ref="AZB27:AZE27"/>
    <mergeCell ref="AXA28:AXB28"/>
    <mergeCell ref="AXC28:AXD28"/>
    <mergeCell ref="AXE28:AXF28"/>
    <mergeCell ref="AXG28:AXH28"/>
    <mergeCell ref="AXI28:AXK28"/>
    <mergeCell ref="AXL28:AXN28"/>
    <mergeCell ref="AXO28:AXQ28"/>
    <mergeCell ref="AXR28:AXT28"/>
    <mergeCell ref="AXU28:AXW28"/>
    <mergeCell ref="AXX28:AXZ28"/>
    <mergeCell ref="AYA28:AYC28"/>
    <mergeCell ref="AYD28:AYF28"/>
    <mergeCell ref="AYG28:AYI28"/>
    <mergeCell ref="AYK28:AYM28"/>
    <mergeCell ref="AYO28:AYQ28"/>
    <mergeCell ref="AYS28:AYU28"/>
    <mergeCell ref="AYW28:AYX28"/>
    <mergeCell ref="AYY28:AZA28"/>
    <mergeCell ref="AZB28:AZE28"/>
    <mergeCell ref="AXA29:AXB29"/>
    <mergeCell ref="AXC29:AXD29"/>
    <mergeCell ref="AXE29:AXF29"/>
    <mergeCell ref="AXG29:AXH29"/>
    <mergeCell ref="AXI29:AXK29"/>
    <mergeCell ref="AXL29:AXN29"/>
    <mergeCell ref="AXO29:AXQ29"/>
    <mergeCell ref="AXR29:AXT29"/>
    <mergeCell ref="AXU29:AXW29"/>
    <mergeCell ref="AXX29:AXZ29"/>
    <mergeCell ref="AYA29:AYC29"/>
    <mergeCell ref="AYD29:AYF29"/>
    <mergeCell ref="AYG29:AYI29"/>
    <mergeCell ref="AYK29:AYM29"/>
    <mergeCell ref="AYO29:AYQ29"/>
    <mergeCell ref="AYS29:AYU29"/>
    <mergeCell ref="AYW29:AYX29"/>
    <mergeCell ref="AYY29:AZA29"/>
    <mergeCell ref="AZB29:AZE29"/>
    <mergeCell ref="AXA30:AXB30"/>
    <mergeCell ref="AXC30:AXD30"/>
    <mergeCell ref="AXE30:AXF30"/>
    <mergeCell ref="AXG30:AXH30"/>
    <mergeCell ref="AXI30:AXK30"/>
    <mergeCell ref="AXL30:AXN30"/>
    <mergeCell ref="AXO30:AXQ30"/>
    <mergeCell ref="AXR30:AXT30"/>
    <mergeCell ref="AXU30:AXW30"/>
    <mergeCell ref="AXX30:AXZ30"/>
    <mergeCell ref="AYA30:AYC30"/>
    <mergeCell ref="AYD30:AYF30"/>
    <mergeCell ref="AYG30:AYI30"/>
    <mergeCell ref="AYK30:AYM30"/>
    <mergeCell ref="AYO30:AYQ30"/>
    <mergeCell ref="AYS30:AYU30"/>
    <mergeCell ref="AYW30:AYX30"/>
    <mergeCell ref="AYY30:AZA30"/>
    <mergeCell ref="AZB30:AZE30"/>
    <mergeCell ref="AXA31:AXB31"/>
    <mergeCell ref="AXC31:AXD31"/>
    <mergeCell ref="AXE31:AXF31"/>
    <mergeCell ref="AXG31:AXH31"/>
    <mergeCell ref="AXI31:AXK31"/>
    <mergeCell ref="AXL31:AXN31"/>
    <mergeCell ref="AXO31:AXQ31"/>
    <mergeCell ref="AXR31:AXT31"/>
    <mergeCell ref="AXU31:AXW31"/>
    <mergeCell ref="AXX31:AXZ31"/>
    <mergeCell ref="AYA31:AYC31"/>
    <mergeCell ref="AYD31:AYF31"/>
    <mergeCell ref="AYG31:AYI31"/>
    <mergeCell ref="AYK31:AYM31"/>
    <mergeCell ref="AYO31:AYQ31"/>
    <mergeCell ref="AYS31:AYU31"/>
    <mergeCell ref="AYW31:AYX31"/>
    <mergeCell ref="AYY31:AZA31"/>
    <mergeCell ref="AZB31:AZE31"/>
    <mergeCell ref="AXA32:AXB32"/>
    <mergeCell ref="AXC32:AXD32"/>
    <mergeCell ref="AXE32:AXF32"/>
    <mergeCell ref="AXG32:AXH32"/>
    <mergeCell ref="AXI32:AXK32"/>
    <mergeCell ref="AXL32:AXN32"/>
    <mergeCell ref="AXO32:AXQ32"/>
    <mergeCell ref="AXR32:AXT32"/>
    <mergeCell ref="AXU32:AXW32"/>
    <mergeCell ref="AXX32:AXZ32"/>
    <mergeCell ref="AYA32:AYC32"/>
    <mergeCell ref="AYD32:AYF32"/>
    <mergeCell ref="AYG32:AYI32"/>
    <mergeCell ref="AYK32:AYM32"/>
    <mergeCell ref="AYO32:AYQ32"/>
    <mergeCell ref="AYS32:AYU32"/>
    <mergeCell ref="AYW32:AYX32"/>
    <mergeCell ref="AYY32:AZA32"/>
    <mergeCell ref="AZB32:AZE32"/>
    <mergeCell ref="AXA33:AXB33"/>
    <mergeCell ref="AXC33:AXD33"/>
    <mergeCell ref="AXE33:AXF33"/>
    <mergeCell ref="AXG33:AXH33"/>
    <mergeCell ref="AXI33:AXK33"/>
    <mergeCell ref="AXL33:AXN33"/>
    <mergeCell ref="AXO33:AXQ33"/>
    <mergeCell ref="AXR33:AXT33"/>
    <mergeCell ref="AXU33:AXW33"/>
    <mergeCell ref="AXX33:AXZ33"/>
    <mergeCell ref="AYA33:AYC33"/>
    <mergeCell ref="AYD33:AYF33"/>
    <mergeCell ref="AYG33:AYI33"/>
    <mergeCell ref="AYK33:AYM33"/>
    <mergeCell ref="AYO33:AYQ33"/>
    <mergeCell ref="AYS33:AYU33"/>
    <mergeCell ref="AYW33:AYX33"/>
    <mergeCell ref="AYY33:AZA33"/>
    <mergeCell ref="AZB33:AZE33"/>
    <mergeCell ref="AXA34:AXB34"/>
    <mergeCell ref="AXC34:AXD34"/>
    <mergeCell ref="AXE34:AXF34"/>
    <mergeCell ref="AXG34:AXH34"/>
    <mergeCell ref="AXI34:AXK34"/>
    <mergeCell ref="AXL34:AXN34"/>
    <mergeCell ref="AXO34:AXQ34"/>
    <mergeCell ref="AXR34:AXT34"/>
    <mergeCell ref="AXU34:AXW34"/>
    <mergeCell ref="AXX34:AXZ34"/>
    <mergeCell ref="AYA34:AYC34"/>
    <mergeCell ref="AYD34:AYF34"/>
    <mergeCell ref="AYG34:AYI34"/>
    <mergeCell ref="AYK34:AYM34"/>
    <mergeCell ref="AYO34:AYQ34"/>
    <mergeCell ref="AYS34:AYU34"/>
    <mergeCell ref="AYW34:AYX34"/>
    <mergeCell ref="AYY34:AZA34"/>
    <mergeCell ref="AZB34:AZE34"/>
    <mergeCell ref="AXA35:AXB35"/>
    <mergeCell ref="AXC35:AXD35"/>
    <mergeCell ref="AXE35:AXF35"/>
    <mergeCell ref="AXG35:AXH35"/>
    <mergeCell ref="AXI35:AXK35"/>
    <mergeCell ref="AXL35:AXN35"/>
    <mergeCell ref="AXO35:AXQ35"/>
    <mergeCell ref="AXR35:AXT35"/>
    <mergeCell ref="AXU35:AXW35"/>
    <mergeCell ref="AXX35:AXZ35"/>
    <mergeCell ref="AYA35:AYC35"/>
    <mergeCell ref="AYD35:AYF35"/>
    <mergeCell ref="AYG35:AYI35"/>
    <mergeCell ref="AYK35:AYM35"/>
    <mergeCell ref="AYO35:AYQ35"/>
    <mergeCell ref="AYS35:AYU35"/>
    <mergeCell ref="AYW35:AYX35"/>
    <mergeCell ref="AYY35:AZA35"/>
    <mergeCell ref="AZB35:AZE35"/>
    <mergeCell ref="AXA36:AXB36"/>
    <mergeCell ref="AXC36:AXD36"/>
    <mergeCell ref="AXE36:AXF36"/>
    <mergeCell ref="AXG36:AXH36"/>
    <mergeCell ref="AXI36:AXK36"/>
    <mergeCell ref="AXL36:AXN36"/>
    <mergeCell ref="AXO36:AXQ36"/>
    <mergeCell ref="AXR36:AXT36"/>
    <mergeCell ref="AXU36:AXW36"/>
    <mergeCell ref="AXX36:AXZ36"/>
    <mergeCell ref="AYA36:AYC36"/>
    <mergeCell ref="AYD36:AYF36"/>
    <mergeCell ref="AYG36:AYI36"/>
    <mergeCell ref="AYK36:AYM36"/>
    <mergeCell ref="AYO36:AYQ36"/>
    <mergeCell ref="AYS36:AYU36"/>
    <mergeCell ref="AYW36:AYX36"/>
    <mergeCell ref="AYY36:AZA36"/>
    <mergeCell ref="AZB36:AZE36"/>
    <mergeCell ref="AXA37:AXB37"/>
    <mergeCell ref="AXC37:AXD37"/>
    <mergeCell ref="AXE37:AXF37"/>
    <mergeCell ref="AXG37:AXH37"/>
    <mergeCell ref="AXI37:AXK37"/>
    <mergeCell ref="AXL37:AXN37"/>
    <mergeCell ref="AXO37:AXQ37"/>
    <mergeCell ref="AXR37:AXT37"/>
    <mergeCell ref="AXU37:AXW37"/>
    <mergeCell ref="AXX37:AXZ37"/>
    <mergeCell ref="AYA37:AYC37"/>
    <mergeCell ref="AYD37:AYF37"/>
    <mergeCell ref="AYG37:AYI37"/>
    <mergeCell ref="AYK37:AYM37"/>
    <mergeCell ref="AYO37:AYQ37"/>
    <mergeCell ref="AYS37:AYU37"/>
    <mergeCell ref="AYW37:AYX37"/>
    <mergeCell ref="AYY37:AZA37"/>
    <mergeCell ref="AZB37:AZE37"/>
    <mergeCell ref="AXA38:AXB38"/>
    <mergeCell ref="AXC38:AXD38"/>
    <mergeCell ref="AXE38:AXF38"/>
    <mergeCell ref="AXG38:AXH38"/>
    <mergeCell ref="AXI38:AXK38"/>
    <mergeCell ref="AXL38:AXN38"/>
    <mergeCell ref="AXO38:AXQ38"/>
    <mergeCell ref="AXR38:AXT38"/>
    <mergeCell ref="AXU38:AXW38"/>
    <mergeCell ref="AXX38:AXZ38"/>
    <mergeCell ref="AYA38:AYC38"/>
    <mergeCell ref="AYD38:AYF38"/>
    <mergeCell ref="AYG38:AYI38"/>
    <mergeCell ref="AYK38:AYM38"/>
    <mergeCell ref="AYO38:AYQ38"/>
    <mergeCell ref="AYS38:AYU38"/>
    <mergeCell ref="AYW38:AYX38"/>
    <mergeCell ref="AYY38:AZA38"/>
    <mergeCell ref="AZB38:AZE38"/>
    <mergeCell ref="AXA39:AXB39"/>
    <mergeCell ref="AXC39:AXD39"/>
    <mergeCell ref="AXE39:AXF39"/>
    <mergeCell ref="AXG39:AXH39"/>
    <mergeCell ref="AXI39:AXK39"/>
    <mergeCell ref="AXL39:AXN39"/>
    <mergeCell ref="AXO39:AXQ39"/>
    <mergeCell ref="AXR39:AXT39"/>
    <mergeCell ref="AXU39:AXW39"/>
    <mergeCell ref="AXX39:AXZ39"/>
    <mergeCell ref="AYA39:AYC39"/>
    <mergeCell ref="AYD39:AYF39"/>
    <mergeCell ref="AYG39:AYI39"/>
    <mergeCell ref="AYK39:AYM39"/>
    <mergeCell ref="AYO39:AYQ39"/>
    <mergeCell ref="AYS39:AYU39"/>
    <mergeCell ref="AYW39:AYX39"/>
    <mergeCell ref="AYY39:AZA39"/>
    <mergeCell ref="AZB39:AZE39"/>
    <mergeCell ref="AXA40:AXB40"/>
    <mergeCell ref="AXC40:AXD40"/>
    <mergeCell ref="AXE40:AXF40"/>
    <mergeCell ref="AXG40:AXH40"/>
    <mergeCell ref="AXI40:AXK40"/>
    <mergeCell ref="AXL40:AXN40"/>
    <mergeCell ref="AXO40:AXQ40"/>
    <mergeCell ref="AXR40:AXT40"/>
    <mergeCell ref="AXU40:AXW40"/>
    <mergeCell ref="AXX40:AXZ40"/>
    <mergeCell ref="AYA40:AYC40"/>
    <mergeCell ref="AYD40:AYF40"/>
    <mergeCell ref="AYG40:AYI40"/>
    <mergeCell ref="AYK40:AYM40"/>
    <mergeCell ref="AYO40:AYQ40"/>
    <mergeCell ref="AYS40:AYU40"/>
    <mergeCell ref="AYW40:AYX40"/>
    <mergeCell ref="AYY40:AZA40"/>
    <mergeCell ref="AZB40:AZE40"/>
    <mergeCell ref="AXA41:AXB41"/>
    <mergeCell ref="AXC41:AXD41"/>
    <mergeCell ref="AXE41:AXF41"/>
    <mergeCell ref="AXG41:AXH41"/>
    <mergeCell ref="AXI41:AXK41"/>
    <mergeCell ref="AXL41:AXN41"/>
    <mergeCell ref="AXO41:AXQ41"/>
    <mergeCell ref="AXR41:AXT41"/>
    <mergeCell ref="AXU41:AXW41"/>
    <mergeCell ref="AXX41:AXZ41"/>
    <mergeCell ref="AYA41:AYC41"/>
    <mergeCell ref="AYD41:AYF41"/>
    <mergeCell ref="AYG41:AYI41"/>
    <mergeCell ref="AYK41:AYM41"/>
    <mergeCell ref="AYO41:AYQ41"/>
    <mergeCell ref="AYS41:AYU41"/>
    <mergeCell ref="AYW41:AYX41"/>
    <mergeCell ref="AYY41:AZA41"/>
    <mergeCell ref="AZB41:AZE41"/>
    <mergeCell ref="AXA42:AXB42"/>
    <mergeCell ref="AXC42:AXD42"/>
    <mergeCell ref="AXE42:AXF42"/>
    <mergeCell ref="AXG42:AXH42"/>
    <mergeCell ref="AXI42:AXK42"/>
    <mergeCell ref="AXL42:AXN42"/>
    <mergeCell ref="AXO42:AXQ42"/>
    <mergeCell ref="AXR42:AXT42"/>
    <mergeCell ref="AXU42:AXW42"/>
    <mergeCell ref="AXX42:AXZ42"/>
    <mergeCell ref="AYA42:AYC42"/>
    <mergeCell ref="AYD42:AYF42"/>
    <mergeCell ref="AYG42:AYI42"/>
    <mergeCell ref="AYK42:AYM42"/>
    <mergeCell ref="AYO42:AYQ42"/>
    <mergeCell ref="AYS42:AYU42"/>
    <mergeCell ref="AYW42:AYX42"/>
    <mergeCell ref="AYY42:AZA42"/>
    <mergeCell ref="AZB42:AZE42"/>
    <mergeCell ref="AXA43:AXB43"/>
    <mergeCell ref="AXC43:AXD43"/>
    <mergeCell ref="AXE43:AXF43"/>
    <mergeCell ref="AXG43:AXH43"/>
    <mergeCell ref="AXI43:AXK43"/>
    <mergeCell ref="AXL43:AXN43"/>
    <mergeCell ref="AXO43:AXQ43"/>
    <mergeCell ref="AXR43:AXT43"/>
    <mergeCell ref="AXU43:AXW43"/>
    <mergeCell ref="AXX43:AXZ43"/>
    <mergeCell ref="AYA43:AYC43"/>
    <mergeCell ref="AYD43:AYF43"/>
    <mergeCell ref="AYG43:AYI43"/>
    <mergeCell ref="AYK43:AYM43"/>
    <mergeCell ref="AYO43:AYQ43"/>
    <mergeCell ref="AYS43:AYU43"/>
    <mergeCell ref="AYW43:AYX43"/>
    <mergeCell ref="AYY43:AZA43"/>
    <mergeCell ref="AZB43:AZE43"/>
    <mergeCell ref="AXA44:AXB44"/>
    <mergeCell ref="AXC44:AXD44"/>
    <mergeCell ref="AXE44:AXF44"/>
    <mergeCell ref="AXG44:AXH44"/>
    <mergeCell ref="AXI44:AXK44"/>
    <mergeCell ref="AXL44:AXN44"/>
    <mergeCell ref="AXO44:AXQ44"/>
    <mergeCell ref="AXR44:AXT44"/>
    <mergeCell ref="AXU44:AXW44"/>
    <mergeCell ref="AXX44:AXZ44"/>
    <mergeCell ref="AYA44:AYC44"/>
    <mergeCell ref="AYD44:AYF44"/>
    <mergeCell ref="AYG44:AYI44"/>
    <mergeCell ref="AYK44:AYM44"/>
    <mergeCell ref="AYO44:AYQ44"/>
    <mergeCell ref="AYS44:AYU44"/>
    <mergeCell ref="AYW44:AYX44"/>
    <mergeCell ref="AYY44:AZA44"/>
    <mergeCell ref="AZB44:AZE44"/>
    <mergeCell ref="AXA45:AXB45"/>
    <mergeCell ref="AXC45:AXD45"/>
    <mergeCell ref="AXE45:AXF45"/>
    <mergeCell ref="AXG45:AXH45"/>
    <mergeCell ref="AXI45:AXK45"/>
    <mergeCell ref="AXL45:AXN45"/>
    <mergeCell ref="AXO45:AXQ45"/>
    <mergeCell ref="AXR45:AXT45"/>
    <mergeCell ref="AXU45:AXW45"/>
    <mergeCell ref="AXX45:AXZ45"/>
    <mergeCell ref="AYA45:AYC45"/>
    <mergeCell ref="AYD45:AYF45"/>
    <mergeCell ref="AYG45:AYI45"/>
    <mergeCell ref="AYK45:AYM45"/>
    <mergeCell ref="AYO45:AYQ45"/>
    <mergeCell ref="AYS45:AYU45"/>
    <mergeCell ref="AYW45:AYX45"/>
    <mergeCell ref="AYY45:AZA45"/>
    <mergeCell ref="AZB45:AZE45"/>
    <mergeCell ref="AWY46:AXH46"/>
    <mergeCell ref="AXI46:AXN46"/>
    <mergeCell ref="AXO46:AXT46"/>
    <mergeCell ref="AXU46:AXZ46"/>
    <mergeCell ref="AYA46:AYF46"/>
    <mergeCell ref="AYG46:AYN46"/>
    <mergeCell ref="AYO46:AYV46"/>
    <mergeCell ref="AYW46:AYX46"/>
    <mergeCell ref="AYY46:AZA46"/>
    <mergeCell ref="AZB46:AZE46"/>
    <mergeCell ref="AWY47:AXH47"/>
    <mergeCell ref="AXI47:AYF47"/>
    <mergeCell ref="AYG47:AYN47"/>
    <mergeCell ref="AYO47:AYV47"/>
    <mergeCell ref="AYW47:AZE47"/>
    <mergeCell ref="AXA50:AZE50"/>
    <mergeCell ref="BAX3:BAZ3"/>
    <mergeCell ref="BBA3:BBL3"/>
    <mergeCell ref="AZG4:AZI5"/>
    <mergeCell ref="AZJ4:BAS5"/>
    <mergeCell ref="BAU4:BAZ5"/>
    <mergeCell ref="BBA4:BBD5"/>
    <mergeCell ref="BBF4:BBI5"/>
    <mergeCell ref="BBJ4:BBK5"/>
    <mergeCell ref="BBL4:BBL5"/>
    <mergeCell ref="AZF7:BBL7"/>
    <mergeCell ref="AZF8:AZF12"/>
    <mergeCell ref="AZG8:AZG12"/>
    <mergeCell ref="AZH8:AZI12"/>
    <mergeCell ref="AZJ8:AZK12"/>
    <mergeCell ref="AZL8:AZM12"/>
    <mergeCell ref="AZN8:AZO12"/>
    <mergeCell ref="AZP8:BAA8"/>
    <mergeCell ref="BAB8:BAM8"/>
    <mergeCell ref="BAN8:BBC8"/>
    <mergeCell ref="BBD8:BBH8"/>
    <mergeCell ref="BBI8:BBL12"/>
    <mergeCell ref="AZP9:AZU9"/>
    <mergeCell ref="AZV9:BAA9"/>
    <mergeCell ref="BAB9:BAG9"/>
    <mergeCell ref="BAH9:BAM9"/>
    <mergeCell ref="BAN9:BAU9"/>
    <mergeCell ref="BAV9:BBC9"/>
    <mergeCell ref="BBD9:BBH9"/>
    <mergeCell ref="AZP10:AZR12"/>
    <mergeCell ref="AZS10:AZU12"/>
    <mergeCell ref="AZV10:AZX12"/>
    <mergeCell ref="AZY10:BAA12"/>
    <mergeCell ref="BAB10:BAD12"/>
    <mergeCell ref="BAE10:BAG12"/>
    <mergeCell ref="BAH10:BAJ12"/>
    <mergeCell ref="BAK10:BAM12"/>
    <mergeCell ref="BAN10:BAP12"/>
    <mergeCell ref="BAQ10:BAQ13"/>
    <mergeCell ref="BAR10:BAT12"/>
    <mergeCell ref="BAU10:BAU13"/>
    <mergeCell ref="BAV10:BAX12"/>
    <mergeCell ref="BAY10:BAY13"/>
    <mergeCell ref="BAZ10:BBB12"/>
    <mergeCell ref="BBC10:BBC13"/>
    <mergeCell ref="BBD10:BBE12"/>
    <mergeCell ref="BBF10:BBH12"/>
    <mergeCell ref="AZH13:AZI13"/>
    <mergeCell ref="AZJ13:AZK13"/>
    <mergeCell ref="AZL13:AZM13"/>
    <mergeCell ref="AZN13:AZO13"/>
    <mergeCell ref="BAN13:BAP13"/>
    <mergeCell ref="BAR13:BAT13"/>
    <mergeCell ref="BAV13:BAX13"/>
    <mergeCell ref="BAZ13:BBB13"/>
    <mergeCell ref="BBD13:BBE13"/>
    <mergeCell ref="BBF13:BBH13"/>
    <mergeCell ref="BBI13:BBL13"/>
    <mergeCell ref="AZH15:AZI15"/>
    <mergeCell ref="AZJ15:AZK15"/>
    <mergeCell ref="AZL15:AZM15"/>
    <mergeCell ref="AZN15:AZO15"/>
    <mergeCell ref="AZP15:AZR15"/>
    <mergeCell ref="AZS15:AZU15"/>
    <mergeCell ref="AZV15:AZX15"/>
    <mergeCell ref="AZY15:BAA15"/>
    <mergeCell ref="BAB15:BAD15"/>
    <mergeCell ref="BAE15:BAG15"/>
    <mergeCell ref="BAH15:BAJ15"/>
    <mergeCell ref="BAK15:BAM15"/>
    <mergeCell ref="BAN15:BAP15"/>
    <mergeCell ref="BAR15:BAT15"/>
    <mergeCell ref="BAV15:BAX15"/>
    <mergeCell ref="BAZ15:BBB15"/>
    <mergeCell ref="BBD15:BBE15"/>
    <mergeCell ref="BBF15:BBH15"/>
    <mergeCell ref="BBI15:BBL15"/>
    <mergeCell ref="AZH16:AZI16"/>
    <mergeCell ref="AZJ16:AZK16"/>
    <mergeCell ref="AZL16:AZM16"/>
    <mergeCell ref="AZN16:AZO16"/>
    <mergeCell ref="AZP16:AZR16"/>
    <mergeCell ref="AZS16:AZU16"/>
    <mergeCell ref="AZV16:AZX16"/>
    <mergeCell ref="AZY16:BAA16"/>
    <mergeCell ref="BAB16:BAD16"/>
    <mergeCell ref="BAE16:BAG16"/>
    <mergeCell ref="BAH16:BAJ16"/>
    <mergeCell ref="BAK16:BAM16"/>
    <mergeCell ref="BAN16:BAP16"/>
    <mergeCell ref="BAR16:BAT16"/>
    <mergeCell ref="BAV16:BAX16"/>
    <mergeCell ref="BAZ16:BBB16"/>
    <mergeCell ref="BBD16:BBE16"/>
    <mergeCell ref="BBF16:BBH16"/>
    <mergeCell ref="BBI16:BBL16"/>
    <mergeCell ref="AZH17:AZI17"/>
    <mergeCell ref="AZJ17:AZK17"/>
    <mergeCell ref="AZL17:AZM17"/>
    <mergeCell ref="AZN17:AZO17"/>
    <mergeCell ref="AZP17:AZR17"/>
    <mergeCell ref="AZS17:AZU17"/>
    <mergeCell ref="AZV17:AZX17"/>
    <mergeCell ref="AZY17:BAA17"/>
    <mergeCell ref="BAB17:BAD17"/>
    <mergeCell ref="BAE17:BAG17"/>
    <mergeCell ref="BAH17:BAJ17"/>
    <mergeCell ref="BAK17:BAM17"/>
    <mergeCell ref="BAN17:BAP17"/>
    <mergeCell ref="BAR17:BAT17"/>
    <mergeCell ref="BAV17:BAX17"/>
    <mergeCell ref="BAZ17:BBB17"/>
    <mergeCell ref="BBD17:BBE17"/>
    <mergeCell ref="BBF17:BBH17"/>
    <mergeCell ref="BBI17:BBL17"/>
    <mergeCell ref="AZH18:AZI18"/>
    <mergeCell ref="AZJ18:AZK18"/>
    <mergeCell ref="AZL18:AZM18"/>
    <mergeCell ref="AZN18:AZO18"/>
    <mergeCell ref="AZP18:AZR18"/>
    <mergeCell ref="AZS18:AZU18"/>
    <mergeCell ref="AZV18:AZX18"/>
    <mergeCell ref="AZY18:BAA18"/>
    <mergeCell ref="BAB18:BAD18"/>
    <mergeCell ref="BAE18:BAG18"/>
    <mergeCell ref="BAH18:BAJ18"/>
    <mergeCell ref="BAK18:BAM18"/>
    <mergeCell ref="BAN18:BAP18"/>
    <mergeCell ref="BAR18:BAT18"/>
    <mergeCell ref="BAV18:BAX18"/>
    <mergeCell ref="BAZ18:BBB18"/>
    <mergeCell ref="BBD18:BBE18"/>
    <mergeCell ref="BBF18:BBH18"/>
    <mergeCell ref="BBI18:BBL18"/>
    <mergeCell ref="AZH19:AZI19"/>
    <mergeCell ref="AZJ19:AZK19"/>
    <mergeCell ref="AZL19:AZM19"/>
    <mergeCell ref="AZN19:AZO19"/>
    <mergeCell ref="AZP19:AZR19"/>
    <mergeCell ref="AZS19:AZU19"/>
    <mergeCell ref="AZV19:AZX19"/>
    <mergeCell ref="AZY19:BAA19"/>
    <mergeCell ref="BAB19:BAD19"/>
    <mergeCell ref="BAE19:BAG19"/>
    <mergeCell ref="BAH19:BAJ19"/>
    <mergeCell ref="BAK19:BAM19"/>
    <mergeCell ref="BAN19:BAP19"/>
    <mergeCell ref="BAR19:BAT19"/>
    <mergeCell ref="BAV19:BAX19"/>
    <mergeCell ref="BAZ19:BBB19"/>
    <mergeCell ref="BBD19:BBE19"/>
    <mergeCell ref="BBF19:BBH19"/>
    <mergeCell ref="BBI19:BBL19"/>
    <mergeCell ref="AZH20:AZI20"/>
    <mergeCell ref="AZJ20:AZK20"/>
    <mergeCell ref="AZL20:AZM20"/>
    <mergeCell ref="AZN20:AZO20"/>
    <mergeCell ref="AZP20:AZR20"/>
    <mergeCell ref="AZS20:AZU20"/>
    <mergeCell ref="AZV20:AZX20"/>
    <mergeCell ref="AZY20:BAA20"/>
    <mergeCell ref="BAB20:BAD20"/>
    <mergeCell ref="BAE20:BAG20"/>
    <mergeCell ref="BAH20:BAJ20"/>
    <mergeCell ref="BAK20:BAM20"/>
    <mergeCell ref="BAN20:BAP20"/>
    <mergeCell ref="BAR20:BAT20"/>
    <mergeCell ref="BAV20:BAX20"/>
    <mergeCell ref="BAZ20:BBB20"/>
    <mergeCell ref="BBD20:BBE20"/>
    <mergeCell ref="BBF20:BBH20"/>
    <mergeCell ref="BBI20:BBL20"/>
    <mergeCell ref="AZH21:AZI21"/>
    <mergeCell ref="AZJ21:AZK21"/>
    <mergeCell ref="AZL21:AZM21"/>
    <mergeCell ref="AZN21:AZO21"/>
    <mergeCell ref="AZP21:AZR21"/>
    <mergeCell ref="AZS21:AZU21"/>
    <mergeCell ref="AZV21:AZX21"/>
    <mergeCell ref="AZY21:BAA21"/>
    <mergeCell ref="BAB21:BAD21"/>
    <mergeCell ref="BAE21:BAG21"/>
    <mergeCell ref="BAH21:BAJ21"/>
    <mergeCell ref="BAK21:BAM21"/>
    <mergeCell ref="BAN21:BAP21"/>
    <mergeCell ref="BAR21:BAT21"/>
    <mergeCell ref="BAV21:BAX21"/>
    <mergeCell ref="BAZ21:BBB21"/>
    <mergeCell ref="BBD21:BBE21"/>
    <mergeCell ref="BBF21:BBH21"/>
    <mergeCell ref="BBI21:BBL21"/>
    <mergeCell ref="AZH22:AZI22"/>
    <mergeCell ref="AZJ22:AZK22"/>
    <mergeCell ref="AZL22:AZM22"/>
    <mergeCell ref="AZN22:AZO22"/>
    <mergeCell ref="AZP22:AZR22"/>
    <mergeCell ref="AZS22:AZU22"/>
    <mergeCell ref="AZV22:AZX22"/>
    <mergeCell ref="AZY22:BAA22"/>
    <mergeCell ref="BAB22:BAD22"/>
    <mergeCell ref="BAE22:BAG22"/>
    <mergeCell ref="BAH22:BAJ22"/>
    <mergeCell ref="BAK22:BAM22"/>
    <mergeCell ref="BAN22:BAP22"/>
    <mergeCell ref="BAR22:BAT22"/>
    <mergeCell ref="BAV22:BAX22"/>
    <mergeCell ref="BAZ22:BBB22"/>
    <mergeCell ref="BBD22:BBE22"/>
    <mergeCell ref="BBF22:BBH22"/>
    <mergeCell ref="BBI22:BBL22"/>
    <mergeCell ref="AZH23:AZI23"/>
    <mergeCell ref="AZJ23:AZK23"/>
    <mergeCell ref="AZL23:AZM23"/>
    <mergeCell ref="AZN23:AZO23"/>
    <mergeCell ref="AZP23:AZR23"/>
    <mergeCell ref="AZS23:AZU23"/>
    <mergeCell ref="AZV23:AZX23"/>
    <mergeCell ref="AZY23:BAA23"/>
    <mergeCell ref="BAB23:BAD23"/>
    <mergeCell ref="BAE23:BAG23"/>
    <mergeCell ref="BAH23:BAJ23"/>
    <mergeCell ref="BAK23:BAM23"/>
    <mergeCell ref="BAN23:BAP23"/>
    <mergeCell ref="BAR23:BAT23"/>
    <mergeCell ref="BAV23:BAX23"/>
    <mergeCell ref="BAZ23:BBB23"/>
    <mergeCell ref="BBD23:BBE23"/>
    <mergeCell ref="BBF23:BBH23"/>
    <mergeCell ref="BBI23:BBL23"/>
    <mergeCell ref="AZH24:AZI24"/>
    <mergeCell ref="AZJ24:AZK24"/>
    <mergeCell ref="AZL24:AZM24"/>
    <mergeCell ref="AZN24:AZO24"/>
    <mergeCell ref="AZP24:AZR24"/>
    <mergeCell ref="AZS24:AZU24"/>
    <mergeCell ref="AZV24:AZX24"/>
    <mergeCell ref="AZY24:BAA24"/>
    <mergeCell ref="BAB24:BAD24"/>
    <mergeCell ref="BAE24:BAG24"/>
    <mergeCell ref="BAH24:BAJ24"/>
    <mergeCell ref="BAK24:BAM24"/>
    <mergeCell ref="BAN24:BAP24"/>
    <mergeCell ref="BAR24:BAT24"/>
    <mergeCell ref="BAV24:BAX24"/>
    <mergeCell ref="BAZ24:BBB24"/>
    <mergeCell ref="BBD24:BBE24"/>
    <mergeCell ref="BBF24:BBH24"/>
    <mergeCell ref="BBI24:BBL24"/>
    <mergeCell ref="AZH25:AZI25"/>
    <mergeCell ref="AZJ25:AZK25"/>
    <mergeCell ref="AZL25:AZM25"/>
    <mergeCell ref="AZN25:AZO25"/>
    <mergeCell ref="AZP25:AZR25"/>
    <mergeCell ref="AZS25:AZU25"/>
    <mergeCell ref="AZV25:AZX25"/>
    <mergeCell ref="AZY25:BAA25"/>
    <mergeCell ref="BAB25:BAD25"/>
    <mergeCell ref="BAE25:BAG25"/>
    <mergeCell ref="BAH25:BAJ25"/>
    <mergeCell ref="BAK25:BAM25"/>
    <mergeCell ref="BAN25:BAP25"/>
    <mergeCell ref="BAR25:BAT25"/>
    <mergeCell ref="BAV25:BAX25"/>
    <mergeCell ref="BAZ25:BBB25"/>
    <mergeCell ref="BBD25:BBE25"/>
    <mergeCell ref="BBF25:BBH25"/>
    <mergeCell ref="BBI25:BBL25"/>
    <mergeCell ref="AZH26:AZI26"/>
    <mergeCell ref="AZJ26:AZK26"/>
    <mergeCell ref="AZL26:AZM26"/>
    <mergeCell ref="AZN26:AZO26"/>
    <mergeCell ref="AZP26:AZR26"/>
    <mergeCell ref="AZS26:AZU26"/>
    <mergeCell ref="AZV26:AZX26"/>
    <mergeCell ref="AZY26:BAA26"/>
    <mergeCell ref="BAB26:BAD26"/>
    <mergeCell ref="BAE26:BAG26"/>
    <mergeCell ref="BAH26:BAJ26"/>
    <mergeCell ref="BAK26:BAM26"/>
    <mergeCell ref="BAN26:BAP26"/>
    <mergeCell ref="BAR26:BAT26"/>
    <mergeCell ref="BAV26:BAX26"/>
    <mergeCell ref="BAZ26:BBB26"/>
    <mergeCell ref="BBD26:BBE26"/>
    <mergeCell ref="BBF26:BBH26"/>
    <mergeCell ref="BBI26:BBL26"/>
    <mergeCell ref="AZH27:AZI27"/>
    <mergeCell ref="AZJ27:AZK27"/>
    <mergeCell ref="AZL27:AZM27"/>
    <mergeCell ref="AZN27:AZO27"/>
    <mergeCell ref="AZP27:AZR27"/>
    <mergeCell ref="AZS27:AZU27"/>
    <mergeCell ref="AZV27:AZX27"/>
    <mergeCell ref="AZY27:BAA27"/>
    <mergeCell ref="BAB27:BAD27"/>
    <mergeCell ref="BAE27:BAG27"/>
    <mergeCell ref="BAH27:BAJ27"/>
    <mergeCell ref="BAK27:BAM27"/>
    <mergeCell ref="BAN27:BAP27"/>
    <mergeCell ref="BAR27:BAT27"/>
    <mergeCell ref="BAV27:BAX27"/>
    <mergeCell ref="BAZ27:BBB27"/>
    <mergeCell ref="BBD27:BBE27"/>
    <mergeCell ref="BBF27:BBH27"/>
    <mergeCell ref="BBI27:BBL27"/>
    <mergeCell ref="AZH28:AZI28"/>
    <mergeCell ref="AZJ28:AZK28"/>
    <mergeCell ref="AZL28:AZM28"/>
    <mergeCell ref="AZN28:AZO28"/>
    <mergeCell ref="AZP28:AZR28"/>
    <mergeCell ref="AZS28:AZU28"/>
    <mergeCell ref="AZV28:AZX28"/>
    <mergeCell ref="AZY28:BAA28"/>
    <mergeCell ref="BAB28:BAD28"/>
    <mergeCell ref="BAE28:BAG28"/>
    <mergeCell ref="BAH28:BAJ28"/>
    <mergeCell ref="BAK28:BAM28"/>
    <mergeCell ref="BAN28:BAP28"/>
    <mergeCell ref="BAR28:BAT28"/>
    <mergeCell ref="BAV28:BAX28"/>
    <mergeCell ref="BAZ28:BBB28"/>
    <mergeCell ref="BBD28:BBE28"/>
    <mergeCell ref="BBF28:BBH28"/>
    <mergeCell ref="BBI28:BBL28"/>
    <mergeCell ref="AZH29:AZI29"/>
    <mergeCell ref="AZJ29:AZK29"/>
    <mergeCell ref="AZL29:AZM29"/>
    <mergeCell ref="AZN29:AZO29"/>
    <mergeCell ref="AZP29:AZR29"/>
    <mergeCell ref="AZS29:AZU29"/>
    <mergeCell ref="AZV29:AZX29"/>
    <mergeCell ref="AZY29:BAA29"/>
    <mergeCell ref="BAB29:BAD29"/>
    <mergeCell ref="BAE29:BAG29"/>
    <mergeCell ref="BAH29:BAJ29"/>
    <mergeCell ref="BAK29:BAM29"/>
    <mergeCell ref="BAN29:BAP29"/>
    <mergeCell ref="BAR29:BAT29"/>
    <mergeCell ref="BAV29:BAX29"/>
    <mergeCell ref="BAZ29:BBB29"/>
    <mergeCell ref="BBD29:BBE29"/>
    <mergeCell ref="BBF29:BBH29"/>
    <mergeCell ref="BBI29:BBL29"/>
    <mergeCell ref="AZH30:AZI30"/>
    <mergeCell ref="AZJ30:AZK30"/>
    <mergeCell ref="AZL30:AZM30"/>
    <mergeCell ref="AZN30:AZO30"/>
    <mergeCell ref="AZP30:AZR30"/>
    <mergeCell ref="AZS30:AZU30"/>
    <mergeCell ref="AZV30:AZX30"/>
    <mergeCell ref="AZY30:BAA30"/>
    <mergeCell ref="BAB30:BAD30"/>
    <mergeCell ref="BAE30:BAG30"/>
    <mergeCell ref="BAH30:BAJ30"/>
    <mergeCell ref="BAK30:BAM30"/>
    <mergeCell ref="BAN30:BAP30"/>
    <mergeCell ref="BAR30:BAT30"/>
    <mergeCell ref="BAV30:BAX30"/>
    <mergeCell ref="BAZ30:BBB30"/>
    <mergeCell ref="BBD30:BBE30"/>
    <mergeCell ref="BBF30:BBH30"/>
    <mergeCell ref="BBI30:BBL30"/>
    <mergeCell ref="AZH31:AZI31"/>
    <mergeCell ref="AZJ31:AZK31"/>
    <mergeCell ref="AZL31:AZM31"/>
    <mergeCell ref="AZN31:AZO31"/>
    <mergeCell ref="AZP31:AZR31"/>
    <mergeCell ref="AZS31:AZU31"/>
    <mergeCell ref="AZV31:AZX31"/>
    <mergeCell ref="AZY31:BAA31"/>
    <mergeCell ref="BAB31:BAD31"/>
    <mergeCell ref="BAE31:BAG31"/>
    <mergeCell ref="BAH31:BAJ31"/>
    <mergeCell ref="BAK31:BAM31"/>
    <mergeCell ref="BAN31:BAP31"/>
    <mergeCell ref="BAR31:BAT31"/>
    <mergeCell ref="BAV31:BAX31"/>
    <mergeCell ref="BAZ31:BBB31"/>
    <mergeCell ref="BBD31:BBE31"/>
    <mergeCell ref="BBF31:BBH31"/>
    <mergeCell ref="BBI31:BBL31"/>
    <mergeCell ref="AZH32:AZI32"/>
    <mergeCell ref="AZJ32:AZK32"/>
    <mergeCell ref="AZL32:AZM32"/>
    <mergeCell ref="AZN32:AZO32"/>
    <mergeCell ref="AZP32:AZR32"/>
    <mergeCell ref="AZS32:AZU32"/>
    <mergeCell ref="AZV32:AZX32"/>
    <mergeCell ref="AZY32:BAA32"/>
    <mergeCell ref="BAB32:BAD32"/>
    <mergeCell ref="BAE32:BAG32"/>
    <mergeCell ref="BAH32:BAJ32"/>
    <mergeCell ref="BAK32:BAM32"/>
    <mergeCell ref="BAN32:BAP32"/>
    <mergeCell ref="BAR32:BAT32"/>
    <mergeCell ref="BAV32:BAX32"/>
    <mergeCell ref="BAZ32:BBB32"/>
    <mergeCell ref="BBD32:BBE32"/>
    <mergeCell ref="BBF32:BBH32"/>
    <mergeCell ref="BBI32:BBL32"/>
    <mergeCell ref="AZH33:AZI33"/>
    <mergeCell ref="AZJ33:AZK33"/>
    <mergeCell ref="AZL33:AZM33"/>
    <mergeCell ref="AZN33:AZO33"/>
    <mergeCell ref="AZP33:AZR33"/>
    <mergeCell ref="AZS33:AZU33"/>
    <mergeCell ref="AZV33:AZX33"/>
    <mergeCell ref="AZY33:BAA33"/>
    <mergeCell ref="BAB33:BAD33"/>
    <mergeCell ref="BAE33:BAG33"/>
    <mergeCell ref="BAH33:BAJ33"/>
    <mergeCell ref="BAK33:BAM33"/>
    <mergeCell ref="BAN33:BAP33"/>
    <mergeCell ref="BAR33:BAT33"/>
    <mergeCell ref="BAV33:BAX33"/>
    <mergeCell ref="BAZ33:BBB33"/>
    <mergeCell ref="BBD33:BBE33"/>
    <mergeCell ref="BBF33:BBH33"/>
    <mergeCell ref="BBI33:BBL33"/>
    <mergeCell ref="AZH34:AZI34"/>
    <mergeCell ref="AZJ34:AZK34"/>
    <mergeCell ref="AZL34:AZM34"/>
    <mergeCell ref="AZN34:AZO34"/>
    <mergeCell ref="AZP34:AZR34"/>
    <mergeCell ref="AZS34:AZU34"/>
    <mergeCell ref="AZV34:AZX34"/>
    <mergeCell ref="AZY34:BAA34"/>
    <mergeCell ref="BAB34:BAD34"/>
    <mergeCell ref="BAE34:BAG34"/>
    <mergeCell ref="BAH34:BAJ34"/>
    <mergeCell ref="BAK34:BAM34"/>
    <mergeCell ref="BAN34:BAP34"/>
    <mergeCell ref="BAR34:BAT34"/>
    <mergeCell ref="BAV34:BAX34"/>
    <mergeCell ref="BAZ34:BBB34"/>
    <mergeCell ref="BBD34:BBE34"/>
    <mergeCell ref="BBF34:BBH34"/>
    <mergeCell ref="BBI34:BBL34"/>
    <mergeCell ref="AZH35:AZI35"/>
    <mergeCell ref="AZJ35:AZK35"/>
    <mergeCell ref="AZL35:AZM35"/>
    <mergeCell ref="AZN35:AZO35"/>
    <mergeCell ref="AZP35:AZR35"/>
    <mergeCell ref="AZS35:AZU35"/>
    <mergeCell ref="AZV35:AZX35"/>
    <mergeCell ref="AZY35:BAA35"/>
    <mergeCell ref="BAB35:BAD35"/>
    <mergeCell ref="BAE35:BAG35"/>
    <mergeCell ref="BAH35:BAJ35"/>
    <mergeCell ref="BAK35:BAM35"/>
    <mergeCell ref="BAN35:BAP35"/>
    <mergeCell ref="BAR35:BAT35"/>
    <mergeCell ref="BAV35:BAX35"/>
    <mergeCell ref="BAZ35:BBB35"/>
    <mergeCell ref="BBD35:BBE35"/>
    <mergeCell ref="BBF35:BBH35"/>
    <mergeCell ref="BBI35:BBL35"/>
    <mergeCell ref="AZH36:AZI36"/>
    <mergeCell ref="AZJ36:AZK36"/>
    <mergeCell ref="AZL36:AZM36"/>
    <mergeCell ref="AZN36:AZO36"/>
    <mergeCell ref="AZP36:AZR36"/>
    <mergeCell ref="AZS36:AZU36"/>
    <mergeCell ref="AZV36:AZX36"/>
    <mergeCell ref="AZY36:BAA36"/>
    <mergeCell ref="BAB36:BAD36"/>
    <mergeCell ref="BAE36:BAG36"/>
    <mergeCell ref="BAH36:BAJ36"/>
    <mergeCell ref="BAK36:BAM36"/>
    <mergeCell ref="BAN36:BAP36"/>
    <mergeCell ref="BAR36:BAT36"/>
    <mergeCell ref="BAV36:BAX36"/>
    <mergeCell ref="BAZ36:BBB36"/>
    <mergeCell ref="BBD36:BBE36"/>
    <mergeCell ref="BBF36:BBH36"/>
    <mergeCell ref="BBI36:BBL36"/>
    <mergeCell ref="AZH37:AZI37"/>
    <mergeCell ref="AZJ37:AZK37"/>
    <mergeCell ref="AZL37:AZM37"/>
    <mergeCell ref="AZN37:AZO37"/>
    <mergeCell ref="AZP37:AZR37"/>
    <mergeCell ref="AZS37:AZU37"/>
    <mergeCell ref="AZV37:AZX37"/>
    <mergeCell ref="AZY37:BAA37"/>
    <mergeCell ref="BAB37:BAD37"/>
    <mergeCell ref="BAE37:BAG37"/>
    <mergeCell ref="BAH37:BAJ37"/>
    <mergeCell ref="BAK37:BAM37"/>
    <mergeCell ref="BAN37:BAP37"/>
    <mergeCell ref="BAR37:BAT37"/>
    <mergeCell ref="BAV37:BAX37"/>
    <mergeCell ref="BAZ37:BBB37"/>
    <mergeCell ref="BBD37:BBE37"/>
    <mergeCell ref="BBF37:BBH37"/>
    <mergeCell ref="BBI37:BBL37"/>
    <mergeCell ref="AZH38:AZI38"/>
    <mergeCell ref="AZJ38:AZK38"/>
    <mergeCell ref="AZL38:AZM38"/>
    <mergeCell ref="AZN38:AZO38"/>
    <mergeCell ref="AZP38:AZR38"/>
    <mergeCell ref="AZS38:AZU38"/>
    <mergeCell ref="AZV38:AZX38"/>
    <mergeCell ref="AZY38:BAA38"/>
    <mergeCell ref="BAB38:BAD38"/>
    <mergeCell ref="BAE38:BAG38"/>
    <mergeCell ref="BAH38:BAJ38"/>
    <mergeCell ref="BAK38:BAM38"/>
    <mergeCell ref="BAN38:BAP38"/>
    <mergeCell ref="BAR38:BAT38"/>
    <mergeCell ref="BAV38:BAX38"/>
    <mergeCell ref="BAZ38:BBB38"/>
    <mergeCell ref="BBD38:BBE38"/>
    <mergeCell ref="BBF38:BBH38"/>
    <mergeCell ref="BBI38:BBL38"/>
    <mergeCell ref="AZH39:AZI39"/>
    <mergeCell ref="AZJ39:AZK39"/>
    <mergeCell ref="AZL39:AZM39"/>
    <mergeCell ref="AZN39:AZO39"/>
    <mergeCell ref="AZP39:AZR39"/>
    <mergeCell ref="AZS39:AZU39"/>
    <mergeCell ref="AZV39:AZX39"/>
    <mergeCell ref="AZY39:BAA39"/>
    <mergeCell ref="BAB39:BAD39"/>
    <mergeCell ref="BAE39:BAG39"/>
    <mergeCell ref="BAH39:BAJ39"/>
    <mergeCell ref="BAK39:BAM39"/>
    <mergeCell ref="BAN39:BAP39"/>
    <mergeCell ref="BAR39:BAT39"/>
    <mergeCell ref="BAV39:BAX39"/>
    <mergeCell ref="BAZ39:BBB39"/>
    <mergeCell ref="BBD39:BBE39"/>
    <mergeCell ref="BBF39:BBH39"/>
    <mergeCell ref="BBI39:BBL39"/>
    <mergeCell ref="AZH40:AZI40"/>
    <mergeCell ref="AZJ40:AZK40"/>
    <mergeCell ref="AZL40:AZM40"/>
    <mergeCell ref="AZN40:AZO40"/>
    <mergeCell ref="AZP40:AZR40"/>
    <mergeCell ref="AZS40:AZU40"/>
    <mergeCell ref="AZV40:AZX40"/>
    <mergeCell ref="AZY40:BAA40"/>
    <mergeCell ref="BAB40:BAD40"/>
    <mergeCell ref="BAE40:BAG40"/>
    <mergeCell ref="BAH40:BAJ40"/>
    <mergeCell ref="BAK40:BAM40"/>
    <mergeCell ref="BAN40:BAP40"/>
    <mergeCell ref="BAR40:BAT40"/>
    <mergeCell ref="BAV40:BAX40"/>
    <mergeCell ref="BAZ40:BBB40"/>
    <mergeCell ref="BBD40:BBE40"/>
    <mergeCell ref="BBF40:BBH40"/>
    <mergeCell ref="BBI40:BBL40"/>
    <mergeCell ref="AZH41:AZI41"/>
    <mergeCell ref="AZJ41:AZK41"/>
    <mergeCell ref="AZL41:AZM41"/>
    <mergeCell ref="AZN41:AZO41"/>
    <mergeCell ref="AZP41:AZR41"/>
    <mergeCell ref="AZS41:AZU41"/>
    <mergeCell ref="AZV41:AZX41"/>
    <mergeCell ref="AZY41:BAA41"/>
    <mergeCell ref="BAB41:BAD41"/>
    <mergeCell ref="BAE41:BAG41"/>
    <mergeCell ref="BAH41:BAJ41"/>
    <mergeCell ref="BAK41:BAM41"/>
    <mergeCell ref="BAN41:BAP41"/>
    <mergeCell ref="BAR41:BAT41"/>
    <mergeCell ref="BAV41:BAX41"/>
    <mergeCell ref="BAZ41:BBB41"/>
    <mergeCell ref="BBD41:BBE41"/>
    <mergeCell ref="BBF41:BBH41"/>
    <mergeCell ref="BBI41:BBL41"/>
    <mergeCell ref="AZH42:AZI42"/>
    <mergeCell ref="AZJ42:AZK42"/>
    <mergeCell ref="AZL42:AZM42"/>
    <mergeCell ref="AZN42:AZO42"/>
    <mergeCell ref="AZP42:AZR42"/>
    <mergeCell ref="AZS42:AZU42"/>
    <mergeCell ref="AZV42:AZX42"/>
    <mergeCell ref="AZY42:BAA42"/>
    <mergeCell ref="BAB42:BAD42"/>
    <mergeCell ref="BAE42:BAG42"/>
    <mergeCell ref="BAH42:BAJ42"/>
    <mergeCell ref="BAK42:BAM42"/>
    <mergeCell ref="BAN42:BAP42"/>
    <mergeCell ref="BAR42:BAT42"/>
    <mergeCell ref="BAV42:BAX42"/>
    <mergeCell ref="BAZ42:BBB42"/>
    <mergeCell ref="BBD42:BBE42"/>
    <mergeCell ref="BBF42:BBH42"/>
    <mergeCell ref="BBI42:BBL42"/>
    <mergeCell ref="AZH43:AZI43"/>
    <mergeCell ref="AZJ43:AZK43"/>
    <mergeCell ref="AZL43:AZM43"/>
    <mergeCell ref="AZN43:AZO43"/>
    <mergeCell ref="AZP43:AZR43"/>
    <mergeCell ref="AZS43:AZU43"/>
    <mergeCell ref="AZV43:AZX43"/>
    <mergeCell ref="AZY43:BAA43"/>
    <mergeCell ref="BAB43:BAD43"/>
    <mergeCell ref="BAE43:BAG43"/>
    <mergeCell ref="BAH43:BAJ43"/>
    <mergeCell ref="BAK43:BAM43"/>
    <mergeCell ref="BAN43:BAP43"/>
    <mergeCell ref="BAR43:BAT43"/>
    <mergeCell ref="BAV43:BAX43"/>
    <mergeCell ref="BAZ43:BBB43"/>
    <mergeCell ref="BBD43:BBE43"/>
    <mergeCell ref="BBF43:BBH43"/>
    <mergeCell ref="BBI43:BBL43"/>
    <mergeCell ref="AZH44:AZI44"/>
    <mergeCell ref="AZJ44:AZK44"/>
    <mergeCell ref="AZL44:AZM44"/>
    <mergeCell ref="AZN44:AZO44"/>
    <mergeCell ref="AZP44:AZR44"/>
    <mergeCell ref="AZS44:AZU44"/>
    <mergeCell ref="AZV44:AZX44"/>
    <mergeCell ref="AZY44:BAA44"/>
    <mergeCell ref="BAB44:BAD44"/>
    <mergeCell ref="BAE44:BAG44"/>
    <mergeCell ref="BAH44:BAJ44"/>
    <mergeCell ref="BAK44:BAM44"/>
    <mergeCell ref="BAN44:BAP44"/>
    <mergeCell ref="BAR44:BAT44"/>
    <mergeCell ref="BAV44:BAX44"/>
    <mergeCell ref="BAZ44:BBB44"/>
    <mergeCell ref="BBD44:BBE44"/>
    <mergeCell ref="BBF44:BBH44"/>
    <mergeCell ref="BBI44:BBL44"/>
    <mergeCell ref="AZH45:AZI45"/>
    <mergeCell ref="AZJ45:AZK45"/>
    <mergeCell ref="AZL45:AZM45"/>
    <mergeCell ref="AZN45:AZO45"/>
    <mergeCell ref="AZP45:AZR45"/>
    <mergeCell ref="AZS45:AZU45"/>
    <mergeCell ref="AZV45:AZX45"/>
    <mergeCell ref="AZY45:BAA45"/>
    <mergeCell ref="BAB45:BAD45"/>
    <mergeCell ref="BAE45:BAG45"/>
    <mergeCell ref="BAH45:BAJ45"/>
    <mergeCell ref="BAK45:BAM45"/>
    <mergeCell ref="BAN45:BAP45"/>
    <mergeCell ref="BAR45:BAT45"/>
    <mergeCell ref="BAV45:BAX45"/>
    <mergeCell ref="BAZ45:BBB45"/>
    <mergeCell ref="BBD45:BBE45"/>
    <mergeCell ref="BBF45:BBH45"/>
    <mergeCell ref="BBI45:BBL45"/>
    <mergeCell ref="AZF46:AZO46"/>
    <mergeCell ref="AZP46:AZU46"/>
    <mergeCell ref="AZV46:BAA46"/>
    <mergeCell ref="BAB46:BAG46"/>
    <mergeCell ref="BAH46:BAM46"/>
    <mergeCell ref="BAN46:BAU46"/>
    <mergeCell ref="BAV46:BBC46"/>
    <mergeCell ref="BBD46:BBE46"/>
    <mergeCell ref="BBF46:BBH46"/>
    <mergeCell ref="BBI46:BBL46"/>
    <mergeCell ref="AZF47:AZO47"/>
    <mergeCell ref="AZP47:BAM47"/>
    <mergeCell ref="BAN47:BAU47"/>
    <mergeCell ref="BAV47:BBC47"/>
    <mergeCell ref="BBD47:BBL47"/>
    <mergeCell ref="AZH50:BBL50"/>
    <mergeCell ref="BDE3:BDG3"/>
    <mergeCell ref="BDH3:BDS3"/>
    <mergeCell ref="BBN4:BBP5"/>
    <mergeCell ref="BBQ4:BCZ5"/>
    <mergeCell ref="BDB4:BDG5"/>
    <mergeCell ref="BDH4:BDK5"/>
    <mergeCell ref="BDM4:BDP5"/>
    <mergeCell ref="BDQ4:BDR5"/>
    <mergeCell ref="BDS4:BDS5"/>
    <mergeCell ref="BBM7:BDS7"/>
    <mergeCell ref="BBM8:BBM12"/>
    <mergeCell ref="BBN8:BBN12"/>
    <mergeCell ref="BBO8:BBP12"/>
    <mergeCell ref="BBQ8:BBR12"/>
    <mergeCell ref="BBS8:BBT12"/>
    <mergeCell ref="BBU8:BBV12"/>
    <mergeCell ref="BBW8:BCH8"/>
    <mergeCell ref="BCI8:BCT8"/>
    <mergeCell ref="BCU8:BDJ8"/>
    <mergeCell ref="BDK8:BDO8"/>
    <mergeCell ref="BDP8:BDS12"/>
    <mergeCell ref="BBW9:BCB9"/>
    <mergeCell ref="BCC9:BCH9"/>
    <mergeCell ref="BCI9:BCN9"/>
    <mergeCell ref="BCO9:BCT9"/>
    <mergeCell ref="BCU9:BDB9"/>
    <mergeCell ref="BDC9:BDJ9"/>
    <mergeCell ref="BDK9:BDO9"/>
    <mergeCell ref="BBW10:BBY12"/>
    <mergeCell ref="BBZ10:BCB12"/>
    <mergeCell ref="BCC10:BCE12"/>
    <mergeCell ref="BCF10:BCH12"/>
    <mergeCell ref="BCI10:BCK12"/>
    <mergeCell ref="BCL10:BCN12"/>
    <mergeCell ref="BCO10:BCQ12"/>
    <mergeCell ref="BCR10:BCT12"/>
    <mergeCell ref="BCU10:BCW12"/>
    <mergeCell ref="BCX10:BCX13"/>
    <mergeCell ref="BCY10:BDA12"/>
    <mergeCell ref="BDB10:BDB13"/>
    <mergeCell ref="BDC10:BDE12"/>
    <mergeCell ref="BDF10:BDF13"/>
    <mergeCell ref="BDG10:BDI12"/>
    <mergeCell ref="BDJ10:BDJ13"/>
    <mergeCell ref="BDK10:BDL12"/>
    <mergeCell ref="BDM10:BDO12"/>
    <mergeCell ref="BBO13:BBP13"/>
    <mergeCell ref="BBQ13:BBR13"/>
    <mergeCell ref="BBS13:BBT13"/>
    <mergeCell ref="BBU13:BBV13"/>
    <mergeCell ref="BCU13:BCW13"/>
    <mergeCell ref="BCY13:BDA13"/>
    <mergeCell ref="BDC13:BDE13"/>
    <mergeCell ref="BDG13:BDI13"/>
    <mergeCell ref="BDK13:BDL13"/>
    <mergeCell ref="BDM13:BDO13"/>
    <mergeCell ref="BDP13:BDS13"/>
    <mergeCell ref="BBO15:BBP15"/>
    <mergeCell ref="BBQ15:BBR15"/>
    <mergeCell ref="BBS15:BBT15"/>
    <mergeCell ref="BBU15:BBV15"/>
    <mergeCell ref="BBW15:BBY15"/>
    <mergeCell ref="BBZ15:BCB15"/>
    <mergeCell ref="BCC15:BCE15"/>
    <mergeCell ref="BCF15:BCH15"/>
    <mergeCell ref="BCI15:BCK15"/>
    <mergeCell ref="BCL15:BCN15"/>
    <mergeCell ref="BCO15:BCQ15"/>
    <mergeCell ref="BCR15:BCT15"/>
    <mergeCell ref="BCU15:BCW15"/>
    <mergeCell ref="BCY15:BDA15"/>
    <mergeCell ref="BDC15:BDE15"/>
    <mergeCell ref="BDG15:BDI15"/>
    <mergeCell ref="BDK15:BDL15"/>
    <mergeCell ref="BDM15:BDO15"/>
    <mergeCell ref="BDP15:BDS15"/>
    <mergeCell ref="BBO16:BBP16"/>
    <mergeCell ref="BBQ16:BBR16"/>
    <mergeCell ref="BBS16:BBT16"/>
    <mergeCell ref="BBU16:BBV16"/>
    <mergeCell ref="BBW16:BBY16"/>
    <mergeCell ref="BBZ16:BCB16"/>
    <mergeCell ref="BCC16:BCE16"/>
    <mergeCell ref="BCF16:BCH16"/>
    <mergeCell ref="BCI16:BCK16"/>
    <mergeCell ref="BCL16:BCN16"/>
    <mergeCell ref="BCO16:BCQ16"/>
    <mergeCell ref="BCR16:BCT16"/>
    <mergeCell ref="BCU16:BCW16"/>
    <mergeCell ref="BCY16:BDA16"/>
    <mergeCell ref="BDC16:BDE16"/>
    <mergeCell ref="BDG16:BDI16"/>
    <mergeCell ref="BDK16:BDL16"/>
    <mergeCell ref="BDM16:BDO16"/>
    <mergeCell ref="BDP16:BDS16"/>
    <mergeCell ref="BBO17:BBP17"/>
    <mergeCell ref="BBQ17:BBR17"/>
    <mergeCell ref="BBS17:BBT17"/>
    <mergeCell ref="BBU17:BBV17"/>
    <mergeCell ref="BBW17:BBY17"/>
    <mergeCell ref="BBZ17:BCB17"/>
    <mergeCell ref="BCC17:BCE17"/>
    <mergeCell ref="BCF17:BCH17"/>
    <mergeCell ref="BCI17:BCK17"/>
    <mergeCell ref="BCL17:BCN17"/>
    <mergeCell ref="BCO17:BCQ17"/>
    <mergeCell ref="BCR17:BCT17"/>
    <mergeCell ref="BCU17:BCW17"/>
    <mergeCell ref="BCY17:BDA17"/>
    <mergeCell ref="BDC17:BDE17"/>
    <mergeCell ref="BDG17:BDI17"/>
    <mergeCell ref="BDK17:BDL17"/>
    <mergeCell ref="BDM17:BDO17"/>
    <mergeCell ref="BDP17:BDS17"/>
    <mergeCell ref="BBO18:BBP18"/>
    <mergeCell ref="BBQ18:BBR18"/>
    <mergeCell ref="BBS18:BBT18"/>
    <mergeCell ref="BBU18:BBV18"/>
    <mergeCell ref="BBW18:BBY18"/>
    <mergeCell ref="BBZ18:BCB18"/>
    <mergeCell ref="BCC18:BCE18"/>
    <mergeCell ref="BCF18:BCH18"/>
    <mergeCell ref="BCI18:BCK18"/>
    <mergeCell ref="BCL18:BCN18"/>
    <mergeCell ref="BCO18:BCQ18"/>
    <mergeCell ref="BCR18:BCT18"/>
    <mergeCell ref="BCU18:BCW18"/>
    <mergeCell ref="BCY18:BDA18"/>
    <mergeCell ref="BDC18:BDE18"/>
    <mergeCell ref="BDG18:BDI18"/>
    <mergeCell ref="BDK18:BDL18"/>
    <mergeCell ref="BDM18:BDO18"/>
    <mergeCell ref="BDP18:BDS18"/>
    <mergeCell ref="BBO19:BBP19"/>
    <mergeCell ref="BBQ19:BBR19"/>
    <mergeCell ref="BBS19:BBT19"/>
    <mergeCell ref="BBU19:BBV19"/>
    <mergeCell ref="BBW19:BBY19"/>
    <mergeCell ref="BBZ19:BCB19"/>
    <mergeCell ref="BCC19:BCE19"/>
    <mergeCell ref="BCF19:BCH19"/>
    <mergeCell ref="BCI19:BCK19"/>
    <mergeCell ref="BCL19:BCN19"/>
    <mergeCell ref="BCO19:BCQ19"/>
    <mergeCell ref="BCR19:BCT19"/>
    <mergeCell ref="BCU19:BCW19"/>
    <mergeCell ref="BCY19:BDA19"/>
    <mergeCell ref="BDC19:BDE19"/>
    <mergeCell ref="BDG19:BDI19"/>
    <mergeCell ref="BDK19:BDL19"/>
    <mergeCell ref="BDM19:BDO19"/>
    <mergeCell ref="BDP19:BDS19"/>
    <mergeCell ref="BBO20:BBP20"/>
    <mergeCell ref="BBQ20:BBR20"/>
    <mergeCell ref="BBS20:BBT20"/>
    <mergeCell ref="BBU20:BBV20"/>
    <mergeCell ref="BBW20:BBY20"/>
    <mergeCell ref="BBZ20:BCB20"/>
    <mergeCell ref="BCC20:BCE20"/>
    <mergeCell ref="BCF20:BCH20"/>
    <mergeCell ref="BCI20:BCK20"/>
    <mergeCell ref="BCL20:BCN20"/>
    <mergeCell ref="BCO20:BCQ20"/>
    <mergeCell ref="BCR20:BCT20"/>
    <mergeCell ref="BCU20:BCW20"/>
    <mergeCell ref="BCY20:BDA20"/>
    <mergeCell ref="BDC20:BDE20"/>
    <mergeCell ref="BDG20:BDI20"/>
    <mergeCell ref="BDK20:BDL20"/>
    <mergeCell ref="BDM20:BDO20"/>
    <mergeCell ref="BDP20:BDS20"/>
    <mergeCell ref="BBO21:BBP21"/>
    <mergeCell ref="BBQ21:BBR21"/>
    <mergeCell ref="BBS21:BBT21"/>
    <mergeCell ref="BBU21:BBV21"/>
    <mergeCell ref="BBW21:BBY21"/>
    <mergeCell ref="BBZ21:BCB21"/>
    <mergeCell ref="BCC21:BCE21"/>
    <mergeCell ref="BCF21:BCH21"/>
    <mergeCell ref="BCI21:BCK21"/>
    <mergeCell ref="BCL21:BCN21"/>
    <mergeCell ref="BCO21:BCQ21"/>
    <mergeCell ref="BCR21:BCT21"/>
    <mergeCell ref="BCU21:BCW21"/>
    <mergeCell ref="BCY21:BDA21"/>
    <mergeCell ref="BDC21:BDE21"/>
    <mergeCell ref="BDG21:BDI21"/>
    <mergeCell ref="BDK21:BDL21"/>
    <mergeCell ref="BDM21:BDO21"/>
    <mergeCell ref="BDP21:BDS21"/>
    <mergeCell ref="BBO22:BBP22"/>
    <mergeCell ref="BBQ22:BBR22"/>
    <mergeCell ref="BBS22:BBT22"/>
    <mergeCell ref="BBU22:BBV22"/>
    <mergeCell ref="BBW22:BBY22"/>
    <mergeCell ref="BBZ22:BCB22"/>
    <mergeCell ref="BCC22:BCE22"/>
    <mergeCell ref="BCF22:BCH22"/>
    <mergeCell ref="BCI22:BCK22"/>
    <mergeCell ref="BCL22:BCN22"/>
    <mergeCell ref="BCO22:BCQ22"/>
    <mergeCell ref="BCR22:BCT22"/>
    <mergeCell ref="BCU22:BCW22"/>
    <mergeCell ref="BCY22:BDA22"/>
    <mergeCell ref="BDC22:BDE22"/>
    <mergeCell ref="BDG22:BDI22"/>
    <mergeCell ref="BDK22:BDL22"/>
    <mergeCell ref="BDM22:BDO22"/>
    <mergeCell ref="BDP22:BDS22"/>
    <mergeCell ref="BBO23:BBP23"/>
    <mergeCell ref="BBQ23:BBR23"/>
    <mergeCell ref="BBS23:BBT23"/>
    <mergeCell ref="BBU23:BBV23"/>
    <mergeCell ref="BBW23:BBY23"/>
    <mergeCell ref="BBZ23:BCB23"/>
    <mergeCell ref="BCC23:BCE23"/>
    <mergeCell ref="BCF23:BCH23"/>
    <mergeCell ref="BCI23:BCK23"/>
    <mergeCell ref="BCL23:BCN23"/>
    <mergeCell ref="BCO23:BCQ23"/>
    <mergeCell ref="BCR23:BCT23"/>
    <mergeCell ref="BCU23:BCW23"/>
    <mergeCell ref="BCY23:BDA23"/>
    <mergeCell ref="BDC23:BDE23"/>
    <mergeCell ref="BDG23:BDI23"/>
    <mergeCell ref="BDK23:BDL23"/>
    <mergeCell ref="BDM23:BDO23"/>
    <mergeCell ref="BDP23:BDS23"/>
    <mergeCell ref="BBO24:BBP24"/>
    <mergeCell ref="BBQ24:BBR24"/>
    <mergeCell ref="BBS24:BBT24"/>
    <mergeCell ref="BBU24:BBV24"/>
    <mergeCell ref="BBW24:BBY24"/>
    <mergeCell ref="BBZ24:BCB24"/>
    <mergeCell ref="BCC24:BCE24"/>
    <mergeCell ref="BCF24:BCH24"/>
    <mergeCell ref="BCI24:BCK24"/>
    <mergeCell ref="BCL24:BCN24"/>
    <mergeCell ref="BCO24:BCQ24"/>
    <mergeCell ref="BCR24:BCT24"/>
    <mergeCell ref="BCU24:BCW24"/>
    <mergeCell ref="BCY24:BDA24"/>
    <mergeCell ref="BDC24:BDE24"/>
    <mergeCell ref="BDG24:BDI24"/>
    <mergeCell ref="BDK24:BDL24"/>
    <mergeCell ref="BDM24:BDO24"/>
    <mergeCell ref="BDP24:BDS24"/>
    <mergeCell ref="BBO25:BBP25"/>
    <mergeCell ref="BBQ25:BBR25"/>
    <mergeCell ref="BBS25:BBT25"/>
    <mergeCell ref="BBU25:BBV25"/>
    <mergeCell ref="BBW25:BBY25"/>
    <mergeCell ref="BBZ25:BCB25"/>
    <mergeCell ref="BCC25:BCE25"/>
    <mergeCell ref="BCF25:BCH25"/>
    <mergeCell ref="BCI25:BCK25"/>
    <mergeCell ref="BCL25:BCN25"/>
    <mergeCell ref="BCO25:BCQ25"/>
    <mergeCell ref="BCR25:BCT25"/>
    <mergeCell ref="BCU25:BCW25"/>
    <mergeCell ref="BCY25:BDA25"/>
    <mergeCell ref="BDC25:BDE25"/>
    <mergeCell ref="BDG25:BDI25"/>
    <mergeCell ref="BDK25:BDL25"/>
    <mergeCell ref="BDM25:BDO25"/>
    <mergeCell ref="BDP25:BDS25"/>
    <mergeCell ref="BBO26:BBP26"/>
    <mergeCell ref="BBQ26:BBR26"/>
    <mergeCell ref="BBS26:BBT26"/>
    <mergeCell ref="BBU26:BBV26"/>
    <mergeCell ref="BBW26:BBY26"/>
    <mergeCell ref="BBZ26:BCB26"/>
    <mergeCell ref="BCC26:BCE26"/>
    <mergeCell ref="BCF26:BCH26"/>
    <mergeCell ref="BCI26:BCK26"/>
    <mergeCell ref="BCL26:BCN26"/>
    <mergeCell ref="BCO26:BCQ26"/>
    <mergeCell ref="BCR26:BCT26"/>
    <mergeCell ref="BCU26:BCW26"/>
    <mergeCell ref="BCY26:BDA26"/>
    <mergeCell ref="BDC26:BDE26"/>
    <mergeCell ref="BDG26:BDI26"/>
    <mergeCell ref="BDK26:BDL26"/>
    <mergeCell ref="BDM26:BDO26"/>
    <mergeCell ref="BDP26:BDS26"/>
    <mergeCell ref="BBO27:BBP27"/>
    <mergeCell ref="BBQ27:BBR27"/>
    <mergeCell ref="BBS27:BBT27"/>
    <mergeCell ref="BBU27:BBV27"/>
    <mergeCell ref="BBW27:BBY27"/>
    <mergeCell ref="BBZ27:BCB27"/>
    <mergeCell ref="BCC27:BCE27"/>
    <mergeCell ref="BCF27:BCH27"/>
    <mergeCell ref="BCI27:BCK27"/>
    <mergeCell ref="BCL27:BCN27"/>
    <mergeCell ref="BCO27:BCQ27"/>
    <mergeCell ref="BCR27:BCT27"/>
    <mergeCell ref="BCU27:BCW27"/>
    <mergeCell ref="BCY27:BDA27"/>
    <mergeCell ref="BDC27:BDE27"/>
    <mergeCell ref="BDG27:BDI27"/>
    <mergeCell ref="BDK27:BDL27"/>
    <mergeCell ref="BDM27:BDO27"/>
    <mergeCell ref="BDP27:BDS27"/>
    <mergeCell ref="BBO28:BBP28"/>
    <mergeCell ref="BBQ28:BBR28"/>
    <mergeCell ref="BBS28:BBT28"/>
    <mergeCell ref="BBU28:BBV28"/>
    <mergeCell ref="BBW28:BBY28"/>
    <mergeCell ref="BBZ28:BCB28"/>
    <mergeCell ref="BCC28:BCE28"/>
    <mergeCell ref="BCF28:BCH28"/>
    <mergeCell ref="BCI28:BCK28"/>
    <mergeCell ref="BCL28:BCN28"/>
    <mergeCell ref="BCO28:BCQ28"/>
    <mergeCell ref="BCR28:BCT28"/>
    <mergeCell ref="BCU28:BCW28"/>
    <mergeCell ref="BCY28:BDA28"/>
    <mergeCell ref="BDC28:BDE28"/>
    <mergeCell ref="BDG28:BDI28"/>
    <mergeCell ref="BDK28:BDL28"/>
    <mergeCell ref="BDM28:BDO28"/>
    <mergeCell ref="BDP28:BDS28"/>
    <mergeCell ref="BBO29:BBP29"/>
    <mergeCell ref="BBQ29:BBR29"/>
    <mergeCell ref="BBS29:BBT29"/>
    <mergeCell ref="BBU29:BBV29"/>
    <mergeCell ref="BBW29:BBY29"/>
    <mergeCell ref="BBZ29:BCB29"/>
    <mergeCell ref="BCC29:BCE29"/>
    <mergeCell ref="BCF29:BCH29"/>
    <mergeCell ref="BCI29:BCK29"/>
    <mergeCell ref="BCL29:BCN29"/>
    <mergeCell ref="BCO29:BCQ29"/>
    <mergeCell ref="BCR29:BCT29"/>
    <mergeCell ref="BCU29:BCW29"/>
    <mergeCell ref="BCY29:BDA29"/>
    <mergeCell ref="BDC29:BDE29"/>
    <mergeCell ref="BDG29:BDI29"/>
    <mergeCell ref="BDK29:BDL29"/>
    <mergeCell ref="BDM29:BDO29"/>
    <mergeCell ref="BDP29:BDS29"/>
    <mergeCell ref="BBO30:BBP30"/>
    <mergeCell ref="BBQ30:BBR30"/>
    <mergeCell ref="BBS30:BBT30"/>
    <mergeCell ref="BBU30:BBV30"/>
    <mergeCell ref="BBW30:BBY30"/>
    <mergeCell ref="BBZ30:BCB30"/>
    <mergeCell ref="BCC30:BCE30"/>
    <mergeCell ref="BCF30:BCH30"/>
    <mergeCell ref="BCI30:BCK30"/>
    <mergeCell ref="BCL30:BCN30"/>
    <mergeCell ref="BCO30:BCQ30"/>
    <mergeCell ref="BCR30:BCT30"/>
    <mergeCell ref="BCU30:BCW30"/>
    <mergeCell ref="BCY30:BDA30"/>
    <mergeCell ref="BDC30:BDE30"/>
    <mergeCell ref="BDG30:BDI30"/>
    <mergeCell ref="BDK30:BDL30"/>
    <mergeCell ref="BDM30:BDO30"/>
    <mergeCell ref="BDP30:BDS30"/>
    <mergeCell ref="BBO31:BBP31"/>
    <mergeCell ref="BBQ31:BBR31"/>
    <mergeCell ref="BBS31:BBT31"/>
    <mergeCell ref="BBU31:BBV31"/>
    <mergeCell ref="BBW31:BBY31"/>
    <mergeCell ref="BBZ31:BCB31"/>
    <mergeCell ref="BCC31:BCE31"/>
    <mergeCell ref="BCF31:BCH31"/>
    <mergeCell ref="BCI31:BCK31"/>
    <mergeCell ref="BCL31:BCN31"/>
    <mergeCell ref="BCO31:BCQ31"/>
    <mergeCell ref="BCR31:BCT31"/>
    <mergeCell ref="BCU31:BCW31"/>
    <mergeCell ref="BCY31:BDA31"/>
    <mergeCell ref="BDC31:BDE31"/>
    <mergeCell ref="BDG31:BDI31"/>
    <mergeCell ref="BDK31:BDL31"/>
    <mergeCell ref="BDM31:BDO31"/>
    <mergeCell ref="BDP31:BDS31"/>
    <mergeCell ref="BBO32:BBP32"/>
    <mergeCell ref="BBQ32:BBR32"/>
    <mergeCell ref="BBS32:BBT32"/>
    <mergeCell ref="BBU32:BBV32"/>
    <mergeCell ref="BBW32:BBY32"/>
    <mergeCell ref="BBZ32:BCB32"/>
    <mergeCell ref="BCC32:BCE32"/>
    <mergeCell ref="BCF32:BCH32"/>
    <mergeCell ref="BCI32:BCK32"/>
    <mergeCell ref="BCL32:BCN32"/>
    <mergeCell ref="BCO32:BCQ32"/>
    <mergeCell ref="BCR32:BCT32"/>
    <mergeCell ref="BCU32:BCW32"/>
    <mergeCell ref="BCY32:BDA32"/>
    <mergeCell ref="BDC32:BDE32"/>
    <mergeCell ref="BDG32:BDI32"/>
    <mergeCell ref="BDK32:BDL32"/>
    <mergeCell ref="BDM32:BDO32"/>
    <mergeCell ref="BDP32:BDS32"/>
    <mergeCell ref="BBO33:BBP33"/>
    <mergeCell ref="BBQ33:BBR33"/>
    <mergeCell ref="BBS33:BBT33"/>
    <mergeCell ref="BBU33:BBV33"/>
    <mergeCell ref="BBW33:BBY33"/>
    <mergeCell ref="BBZ33:BCB33"/>
    <mergeCell ref="BCC33:BCE33"/>
    <mergeCell ref="BCF33:BCH33"/>
    <mergeCell ref="BCI33:BCK33"/>
    <mergeCell ref="BCL33:BCN33"/>
    <mergeCell ref="BCO33:BCQ33"/>
    <mergeCell ref="BCR33:BCT33"/>
    <mergeCell ref="BCU33:BCW33"/>
    <mergeCell ref="BCY33:BDA33"/>
    <mergeCell ref="BDC33:BDE33"/>
    <mergeCell ref="BDG33:BDI33"/>
    <mergeCell ref="BDK33:BDL33"/>
    <mergeCell ref="BDM33:BDO33"/>
    <mergeCell ref="BDP33:BDS33"/>
    <mergeCell ref="BBO34:BBP34"/>
    <mergeCell ref="BBQ34:BBR34"/>
    <mergeCell ref="BBS34:BBT34"/>
    <mergeCell ref="BBU34:BBV34"/>
    <mergeCell ref="BBW34:BBY34"/>
    <mergeCell ref="BBZ34:BCB34"/>
    <mergeCell ref="BCC34:BCE34"/>
    <mergeCell ref="BCF34:BCH34"/>
    <mergeCell ref="BCI34:BCK34"/>
    <mergeCell ref="BCL34:BCN34"/>
    <mergeCell ref="BCO34:BCQ34"/>
    <mergeCell ref="BCR34:BCT34"/>
    <mergeCell ref="BCU34:BCW34"/>
    <mergeCell ref="BCY34:BDA34"/>
    <mergeCell ref="BDC34:BDE34"/>
    <mergeCell ref="BDG34:BDI34"/>
    <mergeCell ref="BDK34:BDL34"/>
    <mergeCell ref="BDM34:BDO34"/>
    <mergeCell ref="BDP34:BDS34"/>
    <mergeCell ref="BBO35:BBP35"/>
    <mergeCell ref="BBQ35:BBR35"/>
    <mergeCell ref="BBS35:BBT35"/>
    <mergeCell ref="BBU35:BBV35"/>
    <mergeCell ref="BBW35:BBY35"/>
    <mergeCell ref="BBZ35:BCB35"/>
    <mergeCell ref="BCC35:BCE35"/>
    <mergeCell ref="BCF35:BCH35"/>
    <mergeCell ref="BCI35:BCK35"/>
    <mergeCell ref="BCL35:BCN35"/>
    <mergeCell ref="BCO35:BCQ35"/>
    <mergeCell ref="BCR35:BCT35"/>
    <mergeCell ref="BCU35:BCW35"/>
    <mergeCell ref="BCY35:BDA35"/>
    <mergeCell ref="BDC35:BDE35"/>
    <mergeCell ref="BDG35:BDI35"/>
    <mergeCell ref="BDK35:BDL35"/>
    <mergeCell ref="BDM35:BDO35"/>
    <mergeCell ref="BDP35:BDS35"/>
    <mergeCell ref="BBO36:BBP36"/>
    <mergeCell ref="BBQ36:BBR36"/>
    <mergeCell ref="BBS36:BBT36"/>
    <mergeCell ref="BBU36:BBV36"/>
    <mergeCell ref="BBW36:BBY36"/>
    <mergeCell ref="BBZ36:BCB36"/>
    <mergeCell ref="BCC36:BCE36"/>
    <mergeCell ref="BCF36:BCH36"/>
    <mergeCell ref="BCI36:BCK36"/>
    <mergeCell ref="BCL36:BCN36"/>
    <mergeCell ref="BCO36:BCQ36"/>
    <mergeCell ref="BCR36:BCT36"/>
    <mergeCell ref="BCU36:BCW36"/>
    <mergeCell ref="BCY36:BDA36"/>
    <mergeCell ref="BDC36:BDE36"/>
    <mergeCell ref="BDG36:BDI36"/>
    <mergeCell ref="BDK36:BDL36"/>
    <mergeCell ref="BDM36:BDO36"/>
    <mergeCell ref="BDP36:BDS36"/>
    <mergeCell ref="BBO37:BBP37"/>
    <mergeCell ref="BBQ37:BBR37"/>
    <mergeCell ref="BBS37:BBT37"/>
    <mergeCell ref="BBU37:BBV37"/>
    <mergeCell ref="BBW37:BBY37"/>
    <mergeCell ref="BBZ37:BCB37"/>
    <mergeCell ref="BCC37:BCE37"/>
    <mergeCell ref="BCF37:BCH37"/>
    <mergeCell ref="BCI37:BCK37"/>
    <mergeCell ref="BCL37:BCN37"/>
    <mergeCell ref="BCO37:BCQ37"/>
    <mergeCell ref="BCR37:BCT37"/>
    <mergeCell ref="BCU37:BCW37"/>
    <mergeCell ref="BCY37:BDA37"/>
    <mergeCell ref="BDC37:BDE37"/>
    <mergeCell ref="BDG37:BDI37"/>
    <mergeCell ref="BDK37:BDL37"/>
    <mergeCell ref="BDM37:BDO37"/>
    <mergeCell ref="BDP37:BDS37"/>
    <mergeCell ref="BBO38:BBP38"/>
    <mergeCell ref="BBQ38:BBR38"/>
    <mergeCell ref="BBS38:BBT38"/>
    <mergeCell ref="BBU38:BBV38"/>
    <mergeCell ref="BBW38:BBY38"/>
    <mergeCell ref="BBZ38:BCB38"/>
    <mergeCell ref="BCC38:BCE38"/>
    <mergeCell ref="BCF38:BCH38"/>
    <mergeCell ref="BCI38:BCK38"/>
    <mergeCell ref="BCL38:BCN38"/>
    <mergeCell ref="BCO38:BCQ38"/>
    <mergeCell ref="BCR38:BCT38"/>
    <mergeCell ref="BCU38:BCW38"/>
    <mergeCell ref="BCY38:BDA38"/>
    <mergeCell ref="BDC38:BDE38"/>
    <mergeCell ref="BDG38:BDI38"/>
    <mergeCell ref="BDK38:BDL38"/>
    <mergeCell ref="BDM38:BDO38"/>
    <mergeCell ref="BDP38:BDS38"/>
    <mergeCell ref="BBO39:BBP39"/>
    <mergeCell ref="BBQ39:BBR39"/>
    <mergeCell ref="BBS39:BBT39"/>
    <mergeCell ref="BBU39:BBV39"/>
    <mergeCell ref="BBW39:BBY39"/>
    <mergeCell ref="BBZ39:BCB39"/>
    <mergeCell ref="BCC39:BCE39"/>
    <mergeCell ref="BCF39:BCH39"/>
    <mergeCell ref="BCI39:BCK39"/>
    <mergeCell ref="BCL39:BCN39"/>
    <mergeCell ref="BCO39:BCQ39"/>
    <mergeCell ref="BCR39:BCT39"/>
    <mergeCell ref="BCU39:BCW39"/>
    <mergeCell ref="BCY39:BDA39"/>
    <mergeCell ref="BDC39:BDE39"/>
    <mergeCell ref="BDG39:BDI39"/>
    <mergeCell ref="BDK39:BDL39"/>
    <mergeCell ref="BDM39:BDO39"/>
    <mergeCell ref="BDP39:BDS39"/>
    <mergeCell ref="BBO40:BBP40"/>
    <mergeCell ref="BBQ40:BBR40"/>
    <mergeCell ref="BBS40:BBT40"/>
    <mergeCell ref="BBU40:BBV40"/>
    <mergeCell ref="BBW40:BBY40"/>
    <mergeCell ref="BBZ40:BCB40"/>
    <mergeCell ref="BCC40:BCE40"/>
    <mergeCell ref="BCF40:BCH40"/>
    <mergeCell ref="BCI40:BCK40"/>
    <mergeCell ref="BCL40:BCN40"/>
    <mergeCell ref="BCO40:BCQ40"/>
    <mergeCell ref="BCR40:BCT40"/>
    <mergeCell ref="BCU40:BCW40"/>
    <mergeCell ref="BCY40:BDA40"/>
    <mergeCell ref="BDC40:BDE40"/>
    <mergeCell ref="BDG40:BDI40"/>
    <mergeCell ref="BDK40:BDL40"/>
    <mergeCell ref="BDM40:BDO40"/>
    <mergeCell ref="BDP40:BDS40"/>
    <mergeCell ref="BBO41:BBP41"/>
    <mergeCell ref="BBQ41:BBR41"/>
    <mergeCell ref="BBS41:BBT41"/>
    <mergeCell ref="BBU41:BBV41"/>
    <mergeCell ref="BBW41:BBY41"/>
    <mergeCell ref="BBZ41:BCB41"/>
    <mergeCell ref="BCC41:BCE41"/>
    <mergeCell ref="BCF41:BCH41"/>
    <mergeCell ref="BCI41:BCK41"/>
    <mergeCell ref="BCL41:BCN41"/>
    <mergeCell ref="BCO41:BCQ41"/>
    <mergeCell ref="BCR41:BCT41"/>
    <mergeCell ref="BCU41:BCW41"/>
    <mergeCell ref="BCY41:BDA41"/>
    <mergeCell ref="BDC41:BDE41"/>
    <mergeCell ref="BDG41:BDI41"/>
    <mergeCell ref="BDK41:BDL41"/>
    <mergeCell ref="BDM41:BDO41"/>
    <mergeCell ref="BDP41:BDS41"/>
    <mergeCell ref="BBO42:BBP42"/>
    <mergeCell ref="BBQ42:BBR42"/>
    <mergeCell ref="BBS42:BBT42"/>
    <mergeCell ref="BBU42:BBV42"/>
    <mergeCell ref="BBW42:BBY42"/>
    <mergeCell ref="BBZ42:BCB42"/>
    <mergeCell ref="BCC42:BCE42"/>
    <mergeCell ref="BCF42:BCH42"/>
    <mergeCell ref="BCI42:BCK42"/>
    <mergeCell ref="BCL42:BCN42"/>
    <mergeCell ref="BCO42:BCQ42"/>
    <mergeCell ref="BCR42:BCT42"/>
    <mergeCell ref="BCU42:BCW42"/>
    <mergeCell ref="BCY42:BDA42"/>
    <mergeCell ref="BDC42:BDE42"/>
    <mergeCell ref="BDG42:BDI42"/>
    <mergeCell ref="BDK42:BDL42"/>
    <mergeCell ref="BDM42:BDO42"/>
    <mergeCell ref="BDP42:BDS42"/>
    <mergeCell ref="BBO43:BBP43"/>
    <mergeCell ref="BBQ43:BBR43"/>
    <mergeCell ref="BBS43:BBT43"/>
    <mergeCell ref="BBU43:BBV43"/>
    <mergeCell ref="BBW43:BBY43"/>
    <mergeCell ref="BBZ43:BCB43"/>
    <mergeCell ref="BCC43:BCE43"/>
    <mergeCell ref="BCF43:BCH43"/>
    <mergeCell ref="BCI43:BCK43"/>
    <mergeCell ref="BCL43:BCN43"/>
    <mergeCell ref="BCO43:BCQ43"/>
    <mergeCell ref="BCR43:BCT43"/>
    <mergeCell ref="BCU43:BCW43"/>
    <mergeCell ref="BCY43:BDA43"/>
    <mergeCell ref="BDC43:BDE43"/>
    <mergeCell ref="BDG43:BDI43"/>
    <mergeCell ref="BDK43:BDL43"/>
    <mergeCell ref="BDM43:BDO43"/>
    <mergeCell ref="BDP43:BDS43"/>
    <mergeCell ref="BBO44:BBP44"/>
    <mergeCell ref="BBQ44:BBR44"/>
    <mergeCell ref="BBS44:BBT44"/>
    <mergeCell ref="BBU44:BBV44"/>
    <mergeCell ref="BBW44:BBY44"/>
    <mergeCell ref="BBZ44:BCB44"/>
    <mergeCell ref="BCC44:BCE44"/>
    <mergeCell ref="BCF44:BCH44"/>
    <mergeCell ref="BCI44:BCK44"/>
    <mergeCell ref="BCL44:BCN44"/>
    <mergeCell ref="BCO44:BCQ44"/>
    <mergeCell ref="BCR44:BCT44"/>
    <mergeCell ref="BCU44:BCW44"/>
    <mergeCell ref="BCY44:BDA44"/>
    <mergeCell ref="BDC44:BDE44"/>
    <mergeCell ref="BDG44:BDI44"/>
    <mergeCell ref="BDK44:BDL44"/>
    <mergeCell ref="BDM44:BDO44"/>
    <mergeCell ref="BDP44:BDS44"/>
    <mergeCell ref="BBO45:BBP45"/>
    <mergeCell ref="BBQ45:BBR45"/>
    <mergeCell ref="BBS45:BBT45"/>
    <mergeCell ref="BBU45:BBV45"/>
    <mergeCell ref="BBW45:BBY45"/>
    <mergeCell ref="BBZ45:BCB45"/>
    <mergeCell ref="BCC45:BCE45"/>
    <mergeCell ref="BCF45:BCH45"/>
    <mergeCell ref="BCI45:BCK45"/>
    <mergeCell ref="BCL45:BCN45"/>
    <mergeCell ref="BCO45:BCQ45"/>
    <mergeCell ref="BCR45:BCT45"/>
    <mergeCell ref="BCU45:BCW45"/>
    <mergeCell ref="BCY45:BDA45"/>
    <mergeCell ref="BDC45:BDE45"/>
    <mergeCell ref="BDG45:BDI45"/>
    <mergeCell ref="BDK45:BDL45"/>
    <mergeCell ref="BDM45:BDO45"/>
    <mergeCell ref="BDP45:BDS45"/>
    <mergeCell ref="BBM46:BBV46"/>
    <mergeCell ref="BBW46:BCB46"/>
    <mergeCell ref="BCC46:BCH46"/>
    <mergeCell ref="BCI46:BCN46"/>
    <mergeCell ref="BCO46:BCT46"/>
    <mergeCell ref="BCU46:BDB46"/>
    <mergeCell ref="BDC46:BDJ46"/>
    <mergeCell ref="BDK46:BDL46"/>
    <mergeCell ref="BDM46:BDO46"/>
    <mergeCell ref="BDP46:BDS46"/>
    <mergeCell ref="BBM47:BBV47"/>
    <mergeCell ref="BBW47:BCT47"/>
    <mergeCell ref="BCU47:BDB47"/>
    <mergeCell ref="BDC47:BDJ47"/>
    <mergeCell ref="BDK47:BDS47"/>
    <mergeCell ref="BBO50:BDS50"/>
    <mergeCell ref="BFL3:BFN3"/>
    <mergeCell ref="BFO3:BFZ3"/>
    <mergeCell ref="BDU4:BDW5"/>
    <mergeCell ref="BDX4:BFG5"/>
    <mergeCell ref="BFI4:BFN5"/>
    <mergeCell ref="BFO4:BFR5"/>
    <mergeCell ref="BFT4:BFW5"/>
    <mergeCell ref="BFX4:BFY5"/>
    <mergeCell ref="BFZ4:BFZ5"/>
    <mergeCell ref="BDT7:BFZ7"/>
    <mergeCell ref="BDT8:BDT12"/>
    <mergeCell ref="BDU8:BDU12"/>
    <mergeCell ref="BDV8:BDW12"/>
    <mergeCell ref="BDX8:BDY12"/>
    <mergeCell ref="BDZ8:BEA12"/>
    <mergeCell ref="BEB8:BEC12"/>
    <mergeCell ref="BED8:BEO8"/>
    <mergeCell ref="BEP8:BFA8"/>
    <mergeCell ref="BFB8:BFQ8"/>
    <mergeCell ref="BFR8:BFV8"/>
    <mergeCell ref="BFW8:BFZ12"/>
    <mergeCell ref="BED9:BEI9"/>
    <mergeCell ref="BEJ9:BEO9"/>
    <mergeCell ref="BEP9:BEU9"/>
    <mergeCell ref="BEV9:BFA9"/>
    <mergeCell ref="BFB9:BFI9"/>
    <mergeCell ref="BFJ9:BFQ9"/>
    <mergeCell ref="BFR9:BFV9"/>
    <mergeCell ref="BED10:BEF12"/>
    <mergeCell ref="BEG10:BEI12"/>
    <mergeCell ref="BEJ10:BEL12"/>
    <mergeCell ref="BEM10:BEO12"/>
    <mergeCell ref="BEP10:BER12"/>
    <mergeCell ref="BES10:BEU12"/>
    <mergeCell ref="BEV10:BEX12"/>
    <mergeCell ref="BEY10:BFA12"/>
    <mergeCell ref="BFB10:BFD12"/>
    <mergeCell ref="BFE10:BFE13"/>
    <mergeCell ref="BFF10:BFH12"/>
    <mergeCell ref="BFI10:BFI13"/>
    <mergeCell ref="BFJ10:BFL12"/>
    <mergeCell ref="BFM10:BFM13"/>
    <mergeCell ref="BFN10:BFP12"/>
    <mergeCell ref="BFQ10:BFQ13"/>
    <mergeCell ref="BFR10:BFS12"/>
    <mergeCell ref="BFT10:BFV12"/>
    <mergeCell ref="BDV13:BDW13"/>
    <mergeCell ref="BDX13:BDY13"/>
    <mergeCell ref="BDZ13:BEA13"/>
    <mergeCell ref="BEB13:BEC13"/>
    <mergeCell ref="BFB13:BFD13"/>
    <mergeCell ref="BFF13:BFH13"/>
    <mergeCell ref="BFJ13:BFL13"/>
    <mergeCell ref="BFN13:BFP13"/>
    <mergeCell ref="BFR13:BFS13"/>
    <mergeCell ref="BFT13:BFV13"/>
    <mergeCell ref="BFW13:BFZ13"/>
    <mergeCell ref="BDV15:BDW15"/>
    <mergeCell ref="BDX15:BDY15"/>
    <mergeCell ref="BDZ15:BEA15"/>
    <mergeCell ref="BEB15:BEC15"/>
    <mergeCell ref="BED15:BEF15"/>
    <mergeCell ref="BEG15:BEI15"/>
    <mergeCell ref="BEJ15:BEL15"/>
    <mergeCell ref="BEM15:BEO15"/>
    <mergeCell ref="BEP15:BER15"/>
    <mergeCell ref="BES15:BEU15"/>
    <mergeCell ref="BEV15:BEX15"/>
    <mergeCell ref="BEY15:BFA15"/>
    <mergeCell ref="BFB15:BFD15"/>
    <mergeCell ref="BFF15:BFH15"/>
    <mergeCell ref="BFJ15:BFL15"/>
    <mergeCell ref="BFN15:BFP15"/>
    <mergeCell ref="BFR15:BFS15"/>
    <mergeCell ref="BFT15:BFV15"/>
    <mergeCell ref="BFW15:BFZ15"/>
    <mergeCell ref="BDV16:BDW16"/>
    <mergeCell ref="BDX16:BDY16"/>
    <mergeCell ref="BDZ16:BEA16"/>
    <mergeCell ref="BEB16:BEC16"/>
    <mergeCell ref="BED16:BEF16"/>
    <mergeCell ref="BEG16:BEI16"/>
    <mergeCell ref="BEJ16:BEL16"/>
    <mergeCell ref="BEM16:BEO16"/>
    <mergeCell ref="BEP16:BER16"/>
    <mergeCell ref="BES16:BEU16"/>
    <mergeCell ref="BEV16:BEX16"/>
    <mergeCell ref="BEY16:BFA16"/>
    <mergeCell ref="BFB16:BFD16"/>
    <mergeCell ref="BFF16:BFH16"/>
    <mergeCell ref="BFJ16:BFL16"/>
    <mergeCell ref="BFN16:BFP16"/>
    <mergeCell ref="BFR16:BFS16"/>
    <mergeCell ref="BFT16:BFV16"/>
    <mergeCell ref="BFW16:BFZ16"/>
    <mergeCell ref="BDV17:BDW17"/>
    <mergeCell ref="BDX17:BDY17"/>
    <mergeCell ref="BDZ17:BEA17"/>
    <mergeCell ref="BEB17:BEC17"/>
    <mergeCell ref="BED17:BEF17"/>
    <mergeCell ref="BEG17:BEI17"/>
    <mergeCell ref="BEJ17:BEL17"/>
    <mergeCell ref="BEM17:BEO17"/>
    <mergeCell ref="BEP17:BER17"/>
    <mergeCell ref="BES17:BEU17"/>
    <mergeCell ref="BEV17:BEX17"/>
    <mergeCell ref="BEY17:BFA17"/>
    <mergeCell ref="BFB17:BFD17"/>
    <mergeCell ref="BFF17:BFH17"/>
    <mergeCell ref="BFJ17:BFL17"/>
    <mergeCell ref="BFN17:BFP17"/>
    <mergeCell ref="BFR17:BFS17"/>
    <mergeCell ref="BFT17:BFV17"/>
    <mergeCell ref="BFW17:BFZ17"/>
    <mergeCell ref="BDV18:BDW18"/>
    <mergeCell ref="BDX18:BDY18"/>
    <mergeCell ref="BDZ18:BEA18"/>
    <mergeCell ref="BEB18:BEC18"/>
    <mergeCell ref="BED18:BEF18"/>
    <mergeCell ref="BEG18:BEI18"/>
    <mergeCell ref="BEJ18:BEL18"/>
    <mergeCell ref="BEM18:BEO18"/>
    <mergeCell ref="BEP18:BER18"/>
    <mergeCell ref="BES18:BEU18"/>
    <mergeCell ref="BEV18:BEX18"/>
    <mergeCell ref="BEY18:BFA18"/>
    <mergeCell ref="BFB18:BFD18"/>
    <mergeCell ref="BFF18:BFH18"/>
    <mergeCell ref="BFJ18:BFL18"/>
    <mergeCell ref="BFN18:BFP18"/>
    <mergeCell ref="BFR18:BFS18"/>
    <mergeCell ref="BFT18:BFV18"/>
    <mergeCell ref="BFW18:BFZ18"/>
    <mergeCell ref="BDV19:BDW19"/>
    <mergeCell ref="BDX19:BDY19"/>
    <mergeCell ref="BDZ19:BEA19"/>
    <mergeCell ref="BEB19:BEC19"/>
    <mergeCell ref="BED19:BEF19"/>
    <mergeCell ref="BEG19:BEI19"/>
    <mergeCell ref="BEJ19:BEL19"/>
    <mergeCell ref="BEM19:BEO19"/>
    <mergeCell ref="BEP19:BER19"/>
    <mergeCell ref="BES19:BEU19"/>
    <mergeCell ref="BEV19:BEX19"/>
    <mergeCell ref="BEY19:BFA19"/>
    <mergeCell ref="BFB19:BFD19"/>
    <mergeCell ref="BFF19:BFH19"/>
    <mergeCell ref="BFJ19:BFL19"/>
    <mergeCell ref="BFN19:BFP19"/>
    <mergeCell ref="BFR19:BFS19"/>
    <mergeCell ref="BFT19:BFV19"/>
    <mergeCell ref="BFW19:BFZ19"/>
    <mergeCell ref="BDV20:BDW20"/>
    <mergeCell ref="BDX20:BDY20"/>
    <mergeCell ref="BDZ20:BEA20"/>
    <mergeCell ref="BEB20:BEC20"/>
    <mergeCell ref="BED20:BEF20"/>
    <mergeCell ref="BEG20:BEI20"/>
    <mergeCell ref="BEJ20:BEL20"/>
    <mergeCell ref="BEM20:BEO20"/>
    <mergeCell ref="BEP20:BER20"/>
    <mergeCell ref="BES20:BEU20"/>
    <mergeCell ref="BEV20:BEX20"/>
    <mergeCell ref="BEY20:BFA20"/>
    <mergeCell ref="BFB20:BFD20"/>
    <mergeCell ref="BFF20:BFH20"/>
    <mergeCell ref="BFJ20:BFL20"/>
    <mergeCell ref="BFN20:BFP20"/>
    <mergeCell ref="BFR20:BFS20"/>
    <mergeCell ref="BFT20:BFV20"/>
    <mergeCell ref="BFW20:BFZ20"/>
    <mergeCell ref="BDV21:BDW21"/>
    <mergeCell ref="BDX21:BDY21"/>
    <mergeCell ref="BDZ21:BEA21"/>
    <mergeCell ref="BEB21:BEC21"/>
    <mergeCell ref="BED21:BEF21"/>
    <mergeCell ref="BEG21:BEI21"/>
    <mergeCell ref="BEJ21:BEL21"/>
    <mergeCell ref="BEM21:BEO21"/>
    <mergeCell ref="BEP21:BER21"/>
    <mergeCell ref="BES21:BEU21"/>
    <mergeCell ref="BEV21:BEX21"/>
    <mergeCell ref="BEY21:BFA21"/>
    <mergeCell ref="BFB21:BFD21"/>
    <mergeCell ref="BFF21:BFH21"/>
    <mergeCell ref="BFJ21:BFL21"/>
    <mergeCell ref="BFN21:BFP21"/>
    <mergeCell ref="BFR21:BFS21"/>
    <mergeCell ref="BFT21:BFV21"/>
    <mergeCell ref="BFW21:BFZ21"/>
    <mergeCell ref="BDV22:BDW22"/>
    <mergeCell ref="BDX22:BDY22"/>
    <mergeCell ref="BDZ22:BEA22"/>
    <mergeCell ref="BEB22:BEC22"/>
    <mergeCell ref="BED22:BEF22"/>
    <mergeCell ref="BEG22:BEI22"/>
    <mergeCell ref="BEJ22:BEL22"/>
    <mergeCell ref="BEM22:BEO22"/>
    <mergeCell ref="BEP22:BER22"/>
    <mergeCell ref="BES22:BEU22"/>
    <mergeCell ref="BEV22:BEX22"/>
    <mergeCell ref="BEY22:BFA22"/>
    <mergeCell ref="BFB22:BFD22"/>
    <mergeCell ref="BFF22:BFH22"/>
    <mergeCell ref="BFJ22:BFL22"/>
    <mergeCell ref="BFN22:BFP22"/>
    <mergeCell ref="BFR22:BFS22"/>
    <mergeCell ref="BFT22:BFV22"/>
    <mergeCell ref="BFW22:BFZ22"/>
    <mergeCell ref="BDV23:BDW23"/>
    <mergeCell ref="BDX23:BDY23"/>
    <mergeCell ref="BDZ23:BEA23"/>
    <mergeCell ref="BEB23:BEC23"/>
    <mergeCell ref="BED23:BEF23"/>
    <mergeCell ref="BEG23:BEI23"/>
    <mergeCell ref="BEJ23:BEL23"/>
    <mergeCell ref="BEM23:BEO23"/>
    <mergeCell ref="BEP23:BER23"/>
    <mergeCell ref="BES23:BEU23"/>
    <mergeCell ref="BEV23:BEX23"/>
    <mergeCell ref="BEY23:BFA23"/>
    <mergeCell ref="BFB23:BFD23"/>
    <mergeCell ref="BFF23:BFH23"/>
    <mergeCell ref="BFJ23:BFL23"/>
    <mergeCell ref="BFN23:BFP23"/>
    <mergeCell ref="BFR23:BFS23"/>
    <mergeCell ref="BFT23:BFV23"/>
    <mergeCell ref="BFW23:BFZ23"/>
    <mergeCell ref="BDV24:BDW24"/>
    <mergeCell ref="BDX24:BDY24"/>
    <mergeCell ref="BDZ24:BEA24"/>
    <mergeCell ref="BEB24:BEC24"/>
    <mergeCell ref="BED24:BEF24"/>
    <mergeCell ref="BEG24:BEI24"/>
    <mergeCell ref="BEJ24:BEL24"/>
    <mergeCell ref="BEM24:BEO24"/>
    <mergeCell ref="BEP24:BER24"/>
    <mergeCell ref="BES24:BEU24"/>
    <mergeCell ref="BEV24:BEX24"/>
    <mergeCell ref="BEY24:BFA24"/>
    <mergeCell ref="BFB24:BFD24"/>
    <mergeCell ref="BFF24:BFH24"/>
    <mergeCell ref="BFJ24:BFL24"/>
    <mergeCell ref="BFN24:BFP24"/>
    <mergeCell ref="BFR24:BFS24"/>
    <mergeCell ref="BFT24:BFV24"/>
    <mergeCell ref="BFW24:BFZ24"/>
    <mergeCell ref="BDV25:BDW25"/>
    <mergeCell ref="BDX25:BDY25"/>
    <mergeCell ref="BDZ25:BEA25"/>
    <mergeCell ref="BEB25:BEC25"/>
    <mergeCell ref="BED25:BEF25"/>
    <mergeCell ref="BEG25:BEI25"/>
    <mergeCell ref="BEJ25:BEL25"/>
    <mergeCell ref="BEM25:BEO25"/>
    <mergeCell ref="BEP25:BER25"/>
    <mergeCell ref="BES25:BEU25"/>
    <mergeCell ref="BEV25:BEX25"/>
    <mergeCell ref="BEY25:BFA25"/>
    <mergeCell ref="BFB25:BFD25"/>
    <mergeCell ref="BFF25:BFH25"/>
    <mergeCell ref="BFJ25:BFL25"/>
    <mergeCell ref="BFN25:BFP25"/>
    <mergeCell ref="BFR25:BFS25"/>
    <mergeCell ref="BFT25:BFV25"/>
    <mergeCell ref="BFW25:BFZ25"/>
    <mergeCell ref="BDV26:BDW26"/>
    <mergeCell ref="BDX26:BDY26"/>
    <mergeCell ref="BDZ26:BEA26"/>
    <mergeCell ref="BEB26:BEC26"/>
    <mergeCell ref="BED26:BEF26"/>
    <mergeCell ref="BEG26:BEI26"/>
    <mergeCell ref="BEJ26:BEL26"/>
    <mergeCell ref="BEM26:BEO26"/>
    <mergeCell ref="BEP26:BER26"/>
    <mergeCell ref="BES26:BEU26"/>
    <mergeCell ref="BEV26:BEX26"/>
    <mergeCell ref="BEY26:BFA26"/>
    <mergeCell ref="BFB26:BFD26"/>
    <mergeCell ref="BFF26:BFH26"/>
    <mergeCell ref="BFJ26:BFL26"/>
    <mergeCell ref="BFN26:BFP26"/>
    <mergeCell ref="BFR26:BFS26"/>
    <mergeCell ref="BFT26:BFV26"/>
    <mergeCell ref="BFW26:BFZ26"/>
    <mergeCell ref="BDV27:BDW27"/>
    <mergeCell ref="BDX27:BDY27"/>
    <mergeCell ref="BDZ27:BEA27"/>
    <mergeCell ref="BEB27:BEC27"/>
    <mergeCell ref="BED27:BEF27"/>
    <mergeCell ref="BEG27:BEI27"/>
    <mergeCell ref="BEJ27:BEL27"/>
    <mergeCell ref="BEM27:BEO27"/>
    <mergeCell ref="BEP27:BER27"/>
    <mergeCell ref="BES27:BEU27"/>
    <mergeCell ref="BEV27:BEX27"/>
    <mergeCell ref="BEY27:BFA27"/>
    <mergeCell ref="BFB27:BFD27"/>
    <mergeCell ref="BFF27:BFH27"/>
    <mergeCell ref="BFJ27:BFL27"/>
    <mergeCell ref="BFN27:BFP27"/>
    <mergeCell ref="BFR27:BFS27"/>
    <mergeCell ref="BFT27:BFV27"/>
    <mergeCell ref="BFW27:BFZ27"/>
    <mergeCell ref="BDV28:BDW28"/>
    <mergeCell ref="BDX28:BDY28"/>
    <mergeCell ref="BDZ28:BEA28"/>
    <mergeCell ref="BEB28:BEC28"/>
    <mergeCell ref="BED28:BEF28"/>
    <mergeCell ref="BEG28:BEI28"/>
    <mergeCell ref="BEJ28:BEL28"/>
    <mergeCell ref="BEM28:BEO28"/>
    <mergeCell ref="BEP28:BER28"/>
    <mergeCell ref="BES28:BEU28"/>
    <mergeCell ref="BEV28:BEX28"/>
    <mergeCell ref="BEY28:BFA28"/>
    <mergeCell ref="BFB28:BFD28"/>
    <mergeCell ref="BFF28:BFH28"/>
    <mergeCell ref="BFJ28:BFL28"/>
    <mergeCell ref="BFN28:BFP28"/>
    <mergeCell ref="BFR28:BFS28"/>
    <mergeCell ref="BFT28:BFV28"/>
    <mergeCell ref="BFW28:BFZ28"/>
    <mergeCell ref="BDV29:BDW29"/>
    <mergeCell ref="BDX29:BDY29"/>
    <mergeCell ref="BDZ29:BEA29"/>
    <mergeCell ref="BEB29:BEC29"/>
    <mergeCell ref="BED29:BEF29"/>
    <mergeCell ref="BEG29:BEI29"/>
    <mergeCell ref="BEJ29:BEL29"/>
    <mergeCell ref="BEM29:BEO29"/>
    <mergeCell ref="BEP29:BER29"/>
    <mergeCell ref="BES29:BEU29"/>
    <mergeCell ref="BEV29:BEX29"/>
    <mergeCell ref="BEY29:BFA29"/>
    <mergeCell ref="BFB29:BFD29"/>
    <mergeCell ref="BFF29:BFH29"/>
    <mergeCell ref="BFJ29:BFL29"/>
    <mergeCell ref="BFN29:BFP29"/>
    <mergeCell ref="BFR29:BFS29"/>
    <mergeCell ref="BFT29:BFV29"/>
    <mergeCell ref="BFW29:BFZ29"/>
    <mergeCell ref="BDV30:BDW30"/>
    <mergeCell ref="BDX30:BDY30"/>
    <mergeCell ref="BDZ30:BEA30"/>
    <mergeCell ref="BEB30:BEC30"/>
    <mergeCell ref="BED30:BEF30"/>
    <mergeCell ref="BEG30:BEI30"/>
    <mergeCell ref="BEJ30:BEL30"/>
    <mergeCell ref="BEM30:BEO30"/>
    <mergeCell ref="BEP30:BER30"/>
    <mergeCell ref="BES30:BEU30"/>
    <mergeCell ref="BEV30:BEX30"/>
    <mergeCell ref="BEY30:BFA30"/>
    <mergeCell ref="BFB30:BFD30"/>
    <mergeCell ref="BFF30:BFH30"/>
    <mergeCell ref="BFJ30:BFL30"/>
    <mergeCell ref="BFN30:BFP30"/>
    <mergeCell ref="BFR30:BFS30"/>
    <mergeCell ref="BFT30:BFV30"/>
    <mergeCell ref="BFW30:BFZ30"/>
    <mergeCell ref="BDV31:BDW31"/>
    <mergeCell ref="BDX31:BDY31"/>
    <mergeCell ref="BDZ31:BEA31"/>
    <mergeCell ref="BEB31:BEC31"/>
    <mergeCell ref="BED31:BEF31"/>
    <mergeCell ref="BEG31:BEI31"/>
    <mergeCell ref="BEJ31:BEL31"/>
    <mergeCell ref="BEM31:BEO31"/>
    <mergeCell ref="BEP31:BER31"/>
    <mergeCell ref="BES31:BEU31"/>
    <mergeCell ref="BEV31:BEX31"/>
    <mergeCell ref="BEY31:BFA31"/>
    <mergeCell ref="BFB31:BFD31"/>
    <mergeCell ref="BFF31:BFH31"/>
    <mergeCell ref="BFJ31:BFL31"/>
    <mergeCell ref="BFN31:BFP31"/>
    <mergeCell ref="BFR31:BFS31"/>
    <mergeCell ref="BFT31:BFV31"/>
    <mergeCell ref="BFW31:BFZ31"/>
    <mergeCell ref="BDV32:BDW32"/>
    <mergeCell ref="BDX32:BDY32"/>
    <mergeCell ref="BDZ32:BEA32"/>
    <mergeCell ref="BEB32:BEC32"/>
    <mergeCell ref="BED32:BEF32"/>
    <mergeCell ref="BEG32:BEI32"/>
    <mergeCell ref="BEJ32:BEL32"/>
    <mergeCell ref="BEM32:BEO32"/>
    <mergeCell ref="BEP32:BER32"/>
    <mergeCell ref="BES32:BEU32"/>
    <mergeCell ref="BEV32:BEX32"/>
    <mergeCell ref="BEY32:BFA32"/>
    <mergeCell ref="BFB32:BFD32"/>
    <mergeCell ref="BFF32:BFH32"/>
    <mergeCell ref="BFJ32:BFL32"/>
    <mergeCell ref="BFN32:BFP32"/>
    <mergeCell ref="BFR32:BFS32"/>
    <mergeCell ref="BFT32:BFV32"/>
    <mergeCell ref="BFW32:BFZ32"/>
    <mergeCell ref="BDV33:BDW33"/>
    <mergeCell ref="BDX33:BDY33"/>
    <mergeCell ref="BDZ33:BEA33"/>
    <mergeCell ref="BEB33:BEC33"/>
    <mergeCell ref="BED33:BEF33"/>
    <mergeCell ref="BEG33:BEI33"/>
    <mergeCell ref="BEJ33:BEL33"/>
    <mergeCell ref="BEM33:BEO33"/>
    <mergeCell ref="BEP33:BER33"/>
    <mergeCell ref="BES33:BEU33"/>
    <mergeCell ref="BEV33:BEX33"/>
    <mergeCell ref="BEY33:BFA33"/>
    <mergeCell ref="BFB33:BFD33"/>
    <mergeCell ref="BFF33:BFH33"/>
    <mergeCell ref="BFJ33:BFL33"/>
    <mergeCell ref="BFN33:BFP33"/>
    <mergeCell ref="BFR33:BFS33"/>
    <mergeCell ref="BFT33:BFV33"/>
    <mergeCell ref="BFW33:BFZ33"/>
    <mergeCell ref="BDV34:BDW34"/>
    <mergeCell ref="BDX34:BDY34"/>
    <mergeCell ref="BDZ34:BEA34"/>
    <mergeCell ref="BEB34:BEC34"/>
    <mergeCell ref="BED34:BEF34"/>
    <mergeCell ref="BEG34:BEI34"/>
    <mergeCell ref="BEJ34:BEL34"/>
    <mergeCell ref="BEM34:BEO34"/>
    <mergeCell ref="BEP34:BER34"/>
    <mergeCell ref="BES34:BEU34"/>
    <mergeCell ref="BEV34:BEX34"/>
    <mergeCell ref="BEY34:BFA34"/>
    <mergeCell ref="BFB34:BFD34"/>
    <mergeCell ref="BFF34:BFH34"/>
    <mergeCell ref="BFJ34:BFL34"/>
    <mergeCell ref="BFN34:BFP34"/>
    <mergeCell ref="BFR34:BFS34"/>
    <mergeCell ref="BFT34:BFV34"/>
    <mergeCell ref="BFW34:BFZ34"/>
    <mergeCell ref="BDV35:BDW35"/>
    <mergeCell ref="BDX35:BDY35"/>
    <mergeCell ref="BDZ35:BEA35"/>
    <mergeCell ref="BEB35:BEC35"/>
    <mergeCell ref="BED35:BEF35"/>
    <mergeCell ref="BEG35:BEI35"/>
    <mergeCell ref="BEJ35:BEL35"/>
    <mergeCell ref="BEM35:BEO35"/>
    <mergeCell ref="BEP35:BER35"/>
    <mergeCell ref="BES35:BEU35"/>
    <mergeCell ref="BEV35:BEX35"/>
    <mergeCell ref="BEY35:BFA35"/>
    <mergeCell ref="BFB35:BFD35"/>
    <mergeCell ref="BFF35:BFH35"/>
    <mergeCell ref="BFJ35:BFL35"/>
    <mergeCell ref="BFN35:BFP35"/>
    <mergeCell ref="BFR35:BFS35"/>
    <mergeCell ref="BFT35:BFV35"/>
    <mergeCell ref="BFW35:BFZ35"/>
    <mergeCell ref="BDV36:BDW36"/>
    <mergeCell ref="BDX36:BDY36"/>
    <mergeCell ref="BDZ36:BEA36"/>
    <mergeCell ref="BEB36:BEC36"/>
    <mergeCell ref="BED36:BEF36"/>
    <mergeCell ref="BEG36:BEI36"/>
    <mergeCell ref="BEJ36:BEL36"/>
    <mergeCell ref="BEM36:BEO36"/>
    <mergeCell ref="BEP36:BER36"/>
    <mergeCell ref="BES36:BEU36"/>
    <mergeCell ref="BEV36:BEX36"/>
    <mergeCell ref="BEY36:BFA36"/>
    <mergeCell ref="BFB36:BFD36"/>
    <mergeCell ref="BFF36:BFH36"/>
    <mergeCell ref="BFJ36:BFL36"/>
    <mergeCell ref="BFN36:BFP36"/>
    <mergeCell ref="BFR36:BFS36"/>
    <mergeCell ref="BFT36:BFV36"/>
    <mergeCell ref="BFW36:BFZ36"/>
    <mergeCell ref="BDV37:BDW37"/>
    <mergeCell ref="BDX37:BDY37"/>
    <mergeCell ref="BDZ37:BEA37"/>
    <mergeCell ref="BEB37:BEC37"/>
    <mergeCell ref="BED37:BEF37"/>
    <mergeCell ref="BEG37:BEI37"/>
    <mergeCell ref="BEJ37:BEL37"/>
    <mergeCell ref="BEM37:BEO37"/>
    <mergeCell ref="BEP37:BER37"/>
    <mergeCell ref="BES37:BEU37"/>
    <mergeCell ref="BEV37:BEX37"/>
    <mergeCell ref="BEY37:BFA37"/>
    <mergeCell ref="BFB37:BFD37"/>
    <mergeCell ref="BFF37:BFH37"/>
    <mergeCell ref="BFJ37:BFL37"/>
    <mergeCell ref="BFN37:BFP37"/>
    <mergeCell ref="BFR37:BFS37"/>
    <mergeCell ref="BFT37:BFV37"/>
    <mergeCell ref="BFW37:BFZ37"/>
    <mergeCell ref="BDV38:BDW38"/>
    <mergeCell ref="BDX38:BDY38"/>
    <mergeCell ref="BDZ38:BEA38"/>
    <mergeCell ref="BEB38:BEC38"/>
    <mergeCell ref="BED38:BEF38"/>
    <mergeCell ref="BEG38:BEI38"/>
    <mergeCell ref="BEJ38:BEL38"/>
    <mergeCell ref="BEM38:BEO38"/>
    <mergeCell ref="BEP38:BER38"/>
    <mergeCell ref="BES38:BEU38"/>
    <mergeCell ref="BEV38:BEX38"/>
    <mergeCell ref="BEY38:BFA38"/>
    <mergeCell ref="BFB38:BFD38"/>
    <mergeCell ref="BFF38:BFH38"/>
    <mergeCell ref="BFJ38:BFL38"/>
    <mergeCell ref="BFN38:BFP38"/>
    <mergeCell ref="BFR38:BFS38"/>
    <mergeCell ref="BFT38:BFV38"/>
    <mergeCell ref="BFW38:BFZ38"/>
    <mergeCell ref="BDV39:BDW39"/>
    <mergeCell ref="BDX39:BDY39"/>
    <mergeCell ref="BDZ39:BEA39"/>
    <mergeCell ref="BEB39:BEC39"/>
    <mergeCell ref="BED39:BEF39"/>
    <mergeCell ref="BEG39:BEI39"/>
    <mergeCell ref="BEJ39:BEL39"/>
    <mergeCell ref="BEM39:BEO39"/>
    <mergeCell ref="BEP39:BER39"/>
    <mergeCell ref="BES39:BEU39"/>
    <mergeCell ref="BEV39:BEX39"/>
    <mergeCell ref="BEY39:BFA39"/>
    <mergeCell ref="BFB39:BFD39"/>
    <mergeCell ref="BFF39:BFH39"/>
    <mergeCell ref="BFJ39:BFL39"/>
    <mergeCell ref="BFN39:BFP39"/>
    <mergeCell ref="BFR39:BFS39"/>
    <mergeCell ref="BFT39:BFV39"/>
    <mergeCell ref="BFW39:BFZ39"/>
    <mergeCell ref="BDV40:BDW40"/>
    <mergeCell ref="BDX40:BDY40"/>
    <mergeCell ref="BDZ40:BEA40"/>
    <mergeCell ref="BEB40:BEC40"/>
    <mergeCell ref="BED40:BEF40"/>
    <mergeCell ref="BEG40:BEI40"/>
    <mergeCell ref="BEJ40:BEL40"/>
    <mergeCell ref="BEM40:BEO40"/>
    <mergeCell ref="BEP40:BER40"/>
    <mergeCell ref="BES40:BEU40"/>
    <mergeCell ref="BEV40:BEX40"/>
    <mergeCell ref="BEY40:BFA40"/>
    <mergeCell ref="BFB40:BFD40"/>
    <mergeCell ref="BFF40:BFH40"/>
    <mergeCell ref="BFJ40:BFL40"/>
    <mergeCell ref="BFN40:BFP40"/>
    <mergeCell ref="BFR40:BFS40"/>
    <mergeCell ref="BFT40:BFV40"/>
    <mergeCell ref="BFW40:BFZ40"/>
    <mergeCell ref="BDV41:BDW41"/>
    <mergeCell ref="BDX41:BDY41"/>
    <mergeCell ref="BDZ41:BEA41"/>
    <mergeCell ref="BEB41:BEC41"/>
    <mergeCell ref="BED41:BEF41"/>
    <mergeCell ref="BEG41:BEI41"/>
    <mergeCell ref="BEJ41:BEL41"/>
    <mergeCell ref="BEM41:BEO41"/>
    <mergeCell ref="BEP41:BER41"/>
    <mergeCell ref="BES41:BEU41"/>
    <mergeCell ref="BEV41:BEX41"/>
    <mergeCell ref="BEY41:BFA41"/>
    <mergeCell ref="BFB41:BFD41"/>
    <mergeCell ref="BFF41:BFH41"/>
    <mergeCell ref="BFJ41:BFL41"/>
    <mergeCell ref="BFN41:BFP41"/>
    <mergeCell ref="BFR41:BFS41"/>
    <mergeCell ref="BFT41:BFV41"/>
    <mergeCell ref="BFW41:BFZ41"/>
    <mergeCell ref="BDV42:BDW42"/>
    <mergeCell ref="BDX42:BDY42"/>
    <mergeCell ref="BDZ42:BEA42"/>
    <mergeCell ref="BEB42:BEC42"/>
    <mergeCell ref="BED42:BEF42"/>
    <mergeCell ref="BEG42:BEI42"/>
    <mergeCell ref="BEJ42:BEL42"/>
    <mergeCell ref="BEM42:BEO42"/>
    <mergeCell ref="BEP42:BER42"/>
    <mergeCell ref="BES42:BEU42"/>
    <mergeCell ref="BEV42:BEX42"/>
    <mergeCell ref="BEY42:BFA42"/>
    <mergeCell ref="BFB42:BFD42"/>
    <mergeCell ref="BFF42:BFH42"/>
    <mergeCell ref="BFJ42:BFL42"/>
    <mergeCell ref="BFN42:BFP42"/>
    <mergeCell ref="BFR42:BFS42"/>
    <mergeCell ref="BFT42:BFV42"/>
    <mergeCell ref="BFW42:BFZ42"/>
    <mergeCell ref="BDV43:BDW43"/>
    <mergeCell ref="BDX43:BDY43"/>
    <mergeCell ref="BDZ43:BEA43"/>
    <mergeCell ref="BEB43:BEC43"/>
    <mergeCell ref="BED43:BEF43"/>
    <mergeCell ref="BEG43:BEI43"/>
    <mergeCell ref="BEJ43:BEL43"/>
    <mergeCell ref="BEM43:BEO43"/>
    <mergeCell ref="BEP43:BER43"/>
    <mergeCell ref="BES43:BEU43"/>
    <mergeCell ref="BEV43:BEX43"/>
    <mergeCell ref="BEY43:BFA43"/>
    <mergeCell ref="BFB43:BFD43"/>
    <mergeCell ref="BFF43:BFH43"/>
    <mergeCell ref="BFJ43:BFL43"/>
    <mergeCell ref="BFN43:BFP43"/>
    <mergeCell ref="BFR43:BFS43"/>
    <mergeCell ref="BFT43:BFV43"/>
    <mergeCell ref="BFW43:BFZ43"/>
    <mergeCell ref="BDV44:BDW44"/>
    <mergeCell ref="BDX44:BDY44"/>
    <mergeCell ref="BDZ44:BEA44"/>
    <mergeCell ref="BEB44:BEC44"/>
    <mergeCell ref="BED44:BEF44"/>
    <mergeCell ref="BEG44:BEI44"/>
    <mergeCell ref="BEJ44:BEL44"/>
    <mergeCell ref="BEM44:BEO44"/>
    <mergeCell ref="BEP44:BER44"/>
    <mergeCell ref="BES44:BEU44"/>
    <mergeCell ref="BEV44:BEX44"/>
    <mergeCell ref="BEY44:BFA44"/>
    <mergeCell ref="BFB44:BFD44"/>
    <mergeCell ref="BFF44:BFH44"/>
    <mergeCell ref="BFJ44:BFL44"/>
    <mergeCell ref="BFN44:BFP44"/>
    <mergeCell ref="BFR44:BFS44"/>
    <mergeCell ref="BFT44:BFV44"/>
    <mergeCell ref="BFW44:BFZ44"/>
    <mergeCell ref="BDV45:BDW45"/>
    <mergeCell ref="BDX45:BDY45"/>
    <mergeCell ref="BDZ45:BEA45"/>
    <mergeCell ref="BEB45:BEC45"/>
    <mergeCell ref="BED45:BEF45"/>
    <mergeCell ref="BEG45:BEI45"/>
    <mergeCell ref="BEJ45:BEL45"/>
    <mergeCell ref="BEM45:BEO45"/>
    <mergeCell ref="BEP45:BER45"/>
    <mergeCell ref="BES45:BEU45"/>
    <mergeCell ref="BEV45:BEX45"/>
    <mergeCell ref="BEY45:BFA45"/>
    <mergeCell ref="BFB45:BFD45"/>
    <mergeCell ref="BFF45:BFH45"/>
    <mergeCell ref="BFJ45:BFL45"/>
    <mergeCell ref="BFN45:BFP45"/>
    <mergeCell ref="BFR45:BFS45"/>
    <mergeCell ref="BFT45:BFV45"/>
    <mergeCell ref="BFW45:BFZ45"/>
    <mergeCell ref="BDT46:BEC46"/>
    <mergeCell ref="BED46:BEI46"/>
    <mergeCell ref="BEJ46:BEO46"/>
    <mergeCell ref="BEP46:BEU46"/>
    <mergeCell ref="BEV46:BFA46"/>
    <mergeCell ref="BFB46:BFI46"/>
    <mergeCell ref="BFJ46:BFQ46"/>
    <mergeCell ref="BFR46:BFS46"/>
    <mergeCell ref="BFT46:BFV46"/>
    <mergeCell ref="BFW46:BFZ46"/>
    <mergeCell ref="BDT47:BEC47"/>
    <mergeCell ref="BED47:BFA47"/>
    <mergeCell ref="BFB47:BFI47"/>
    <mergeCell ref="BFJ47:BFQ47"/>
    <mergeCell ref="BFR47:BFZ47"/>
    <mergeCell ref="BDV50:BFZ50"/>
    <mergeCell ref="BHS3:BHU3"/>
    <mergeCell ref="BHV3:BIG3"/>
    <mergeCell ref="BGB4:BGD5"/>
    <mergeCell ref="BGE4:BHN5"/>
    <mergeCell ref="BHP4:BHU5"/>
    <mergeCell ref="BHV4:BHY5"/>
    <mergeCell ref="BIA4:BID5"/>
    <mergeCell ref="BIE4:BIF5"/>
    <mergeCell ref="BIG4:BIG5"/>
    <mergeCell ref="BGA7:BIG7"/>
    <mergeCell ref="BGA8:BGA12"/>
    <mergeCell ref="BGB8:BGB12"/>
    <mergeCell ref="BGC8:BGD12"/>
    <mergeCell ref="BGE8:BGF12"/>
    <mergeCell ref="BGG8:BGH12"/>
    <mergeCell ref="BGI8:BGJ12"/>
    <mergeCell ref="BGK8:BGV8"/>
    <mergeCell ref="BGW8:BHH8"/>
    <mergeCell ref="BHI8:BHX8"/>
    <mergeCell ref="BHY8:BIC8"/>
    <mergeCell ref="BID8:BIG12"/>
    <mergeCell ref="BGK9:BGP9"/>
    <mergeCell ref="BGQ9:BGV9"/>
    <mergeCell ref="BGW9:BHB9"/>
    <mergeCell ref="BHC9:BHH9"/>
    <mergeCell ref="BHI9:BHP9"/>
    <mergeCell ref="BHQ9:BHX9"/>
    <mergeCell ref="BHY9:BIC9"/>
    <mergeCell ref="BGK10:BGM12"/>
    <mergeCell ref="BGN10:BGP12"/>
    <mergeCell ref="BGQ10:BGS12"/>
    <mergeCell ref="BGT10:BGV12"/>
    <mergeCell ref="BGW10:BGY12"/>
    <mergeCell ref="BGZ10:BHB12"/>
    <mergeCell ref="BHC10:BHE12"/>
    <mergeCell ref="BHF10:BHH12"/>
    <mergeCell ref="BHI10:BHK12"/>
    <mergeCell ref="BHL10:BHL13"/>
    <mergeCell ref="BHM10:BHO12"/>
    <mergeCell ref="BHP10:BHP13"/>
    <mergeCell ref="BHQ10:BHS12"/>
    <mergeCell ref="BHT10:BHT13"/>
    <mergeCell ref="BHU10:BHW12"/>
    <mergeCell ref="BHX10:BHX13"/>
    <mergeCell ref="BHY10:BHZ12"/>
    <mergeCell ref="BIA10:BIC12"/>
    <mergeCell ref="BGC13:BGD13"/>
    <mergeCell ref="BGE13:BGF13"/>
    <mergeCell ref="BGG13:BGH13"/>
    <mergeCell ref="BGI13:BGJ13"/>
    <mergeCell ref="BHI13:BHK13"/>
    <mergeCell ref="BHM13:BHO13"/>
    <mergeCell ref="BHQ13:BHS13"/>
    <mergeCell ref="BHU13:BHW13"/>
    <mergeCell ref="BHY13:BHZ13"/>
    <mergeCell ref="BIA13:BIC13"/>
    <mergeCell ref="BID13:BIG13"/>
    <mergeCell ref="BGC15:BGD15"/>
    <mergeCell ref="BGE15:BGF15"/>
    <mergeCell ref="BGG15:BGH15"/>
    <mergeCell ref="BGI15:BGJ15"/>
    <mergeCell ref="BGK15:BGM15"/>
    <mergeCell ref="BGN15:BGP15"/>
    <mergeCell ref="BGQ15:BGS15"/>
    <mergeCell ref="BGT15:BGV15"/>
    <mergeCell ref="BGW15:BGY15"/>
    <mergeCell ref="BGZ15:BHB15"/>
    <mergeCell ref="BHC15:BHE15"/>
    <mergeCell ref="BHF15:BHH15"/>
    <mergeCell ref="BHI15:BHK15"/>
    <mergeCell ref="BHM15:BHO15"/>
    <mergeCell ref="BHQ15:BHS15"/>
    <mergeCell ref="BHU15:BHW15"/>
    <mergeCell ref="BHY15:BHZ15"/>
    <mergeCell ref="BIA15:BIC15"/>
    <mergeCell ref="BID15:BIG15"/>
    <mergeCell ref="BGC16:BGD16"/>
    <mergeCell ref="BGE16:BGF16"/>
    <mergeCell ref="BGG16:BGH16"/>
    <mergeCell ref="BGI16:BGJ16"/>
    <mergeCell ref="BGK16:BGM16"/>
    <mergeCell ref="BGN16:BGP16"/>
    <mergeCell ref="BGQ16:BGS16"/>
    <mergeCell ref="BGT16:BGV16"/>
    <mergeCell ref="BGW16:BGY16"/>
    <mergeCell ref="BGZ16:BHB16"/>
    <mergeCell ref="BHC16:BHE16"/>
    <mergeCell ref="BHF16:BHH16"/>
    <mergeCell ref="BHI16:BHK16"/>
    <mergeCell ref="BHM16:BHO16"/>
    <mergeCell ref="BHQ16:BHS16"/>
    <mergeCell ref="BHU16:BHW16"/>
    <mergeCell ref="BHY16:BHZ16"/>
    <mergeCell ref="BIA16:BIC16"/>
    <mergeCell ref="BID16:BIG16"/>
    <mergeCell ref="BGC17:BGD17"/>
    <mergeCell ref="BGE17:BGF17"/>
    <mergeCell ref="BGG17:BGH17"/>
    <mergeCell ref="BGI17:BGJ17"/>
    <mergeCell ref="BGK17:BGM17"/>
    <mergeCell ref="BGN17:BGP17"/>
    <mergeCell ref="BGQ17:BGS17"/>
    <mergeCell ref="BGT17:BGV17"/>
    <mergeCell ref="BGW17:BGY17"/>
    <mergeCell ref="BGZ17:BHB17"/>
    <mergeCell ref="BHC17:BHE17"/>
    <mergeCell ref="BHF17:BHH17"/>
    <mergeCell ref="BHI17:BHK17"/>
    <mergeCell ref="BHM17:BHO17"/>
    <mergeCell ref="BHQ17:BHS17"/>
    <mergeCell ref="BHU17:BHW17"/>
    <mergeCell ref="BHY17:BHZ17"/>
    <mergeCell ref="BIA17:BIC17"/>
    <mergeCell ref="BID17:BIG17"/>
    <mergeCell ref="BGC18:BGD18"/>
    <mergeCell ref="BGE18:BGF18"/>
    <mergeCell ref="BGG18:BGH18"/>
    <mergeCell ref="BGI18:BGJ18"/>
    <mergeCell ref="BGK18:BGM18"/>
    <mergeCell ref="BGN18:BGP18"/>
    <mergeCell ref="BGQ18:BGS18"/>
    <mergeCell ref="BGT18:BGV18"/>
    <mergeCell ref="BGW18:BGY18"/>
    <mergeCell ref="BGZ18:BHB18"/>
    <mergeCell ref="BHC18:BHE18"/>
    <mergeCell ref="BHF18:BHH18"/>
    <mergeCell ref="BHI18:BHK18"/>
    <mergeCell ref="BHM18:BHO18"/>
    <mergeCell ref="BHQ18:BHS18"/>
    <mergeCell ref="BHU18:BHW18"/>
    <mergeCell ref="BHY18:BHZ18"/>
    <mergeCell ref="BIA18:BIC18"/>
    <mergeCell ref="BID18:BIG18"/>
    <mergeCell ref="BGC19:BGD19"/>
    <mergeCell ref="BGE19:BGF19"/>
    <mergeCell ref="BGG19:BGH19"/>
    <mergeCell ref="BGI19:BGJ19"/>
    <mergeCell ref="BGK19:BGM19"/>
    <mergeCell ref="BGN19:BGP19"/>
    <mergeCell ref="BGQ19:BGS19"/>
    <mergeCell ref="BGT19:BGV19"/>
    <mergeCell ref="BGW19:BGY19"/>
    <mergeCell ref="BGZ19:BHB19"/>
    <mergeCell ref="BHC19:BHE19"/>
    <mergeCell ref="BHF19:BHH19"/>
    <mergeCell ref="BHI19:BHK19"/>
    <mergeCell ref="BHM19:BHO19"/>
    <mergeCell ref="BHQ19:BHS19"/>
    <mergeCell ref="BHU19:BHW19"/>
    <mergeCell ref="BHY19:BHZ19"/>
    <mergeCell ref="BIA19:BIC19"/>
    <mergeCell ref="BID19:BIG19"/>
    <mergeCell ref="BGC20:BGD20"/>
    <mergeCell ref="BGE20:BGF20"/>
    <mergeCell ref="BGG20:BGH20"/>
    <mergeCell ref="BGI20:BGJ20"/>
    <mergeCell ref="BGK20:BGM20"/>
    <mergeCell ref="BGN20:BGP20"/>
    <mergeCell ref="BGQ20:BGS20"/>
    <mergeCell ref="BGT20:BGV20"/>
    <mergeCell ref="BGW20:BGY20"/>
    <mergeCell ref="BGZ20:BHB20"/>
    <mergeCell ref="BHC20:BHE20"/>
    <mergeCell ref="BHF20:BHH20"/>
    <mergeCell ref="BHI20:BHK20"/>
    <mergeCell ref="BHM20:BHO20"/>
    <mergeCell ref="BHQ20:BHS20"/>
    <mergeCell ref="BHU20:BHW20"/>
    <mergeCell ref="BHY20:BHZ20"/>
    <mergeCell ref="BIA20:BIC20"/>
    <mergeCell ref="BID20:BIG20"/>
    <mergeCell ref="BGC21:BGD21"/>
    <mergeCell ref="BGE21:BGF21"/>
    <mergeCell ref="BGG21:BGH21"/>
    <mergeCell ref="BGI21:BGJ21"/>
    <mergeCell ref="BGK21:BGM21"/>
    <mergeCell ref="BGN21:BGP21"/>
    <mergeCell ref="BGQ21:BGS21"/>
    <mergeCell ref="BGT21:BGV21"/>
    <mergeCell ref="BGW21:BGY21"/>
    <mergeCell ref="BGZ21:BHB21"/>
    <mergeCell ref="BHC21:BHE21"/>
    <mergeCell ref="BHF21:BHH21"/>
    <mergeCell ref="BHI21:BHK21"/>
    <mergeCell ref="BHM21:BHO21"/>
    <mergeCell ref="BHQ21:BHS21"/>
    <mergeCell ref="BHU21:BHW21"/>
    <mergeCell ref="BHY21:BHZ21"/>
    <mergeCell ref="BIA21:BIC21"/>
    <mergeCell ref="BID21:BIG21"/>
    <mergeCell ref="BGC22:BGD22"/>
    <mergeCell ref="BGE22:BGF22"/>
    <mergeCell ref="BGG22:BGH22"/>
    <mergeCell ref="BGI22:BGJ22"/>
    <mergeCell ref="BGK22:BGM22"/>
    <mergeCell ref="BGN22:BGP22"/>
    <mergeCell ref="BGQ22:BGS22"/>
    <mergeCell ref="BGT22:BGV22"/>
    <mergeCell ref="BGW22:BGY22"/>
    <mergeCell ref="BGZ22:BHB22"/>
    <mergeCell ref="BHC22:BHE22"/>
    <mergeCell ref="BHF22:BHH22"/>
    <mergeCell ref="BHI22:BHK22"/>
    <mergeCell ref="BHM22:BHO22"/>
    <mergeCell ref="BHQ22:BHS22"/>
    <mergeCell ref="BHU22:BHW22"/>
    <mergeCell ref="BHY22:BHZ22"/>
    <mergeCell ref="BIA22:BIC22"/>
    <mergeCell ref="BID22:BIG22"/>
    <mergeCell ref="BGC23:BGD23"/>
    <mergeCell ref="BGE23:BGF23"/>
    <mergeCell ref="BGG23:BGH23"/>
    <mergeCell ref="BGI23:BGJ23"/>
    <mergeCell ref="BGK23:BGM23"/>
    <mergeCell ref="BGN23:BGP23"/>
    <mergeCell ref="BGQ23:BGS23"/>
    <mergeCell ref="BGT23:BGV23"/>
    <mergeCell ref="BGW23:BGY23"/>
    <mergeCell ref="BGZ23:BHB23"/>
    <mergeCell ref="BHC23:BHE23"/>
    <mergeCell ref="BHF23:BHH23"/>
    <mergeCell ref="BHI23:BHK23"/>
    <mergeCell ref="BHM23:BHO23"/>
    <mergeCell ref="BHQ23:BHS23"/>
    <mergeCell ref="BHU23:BHW23"/>
    <mergeCell ref="BHY23:BHZ23"/>
    <mergeCell ref="BIA23:BIC23"/>
    <mergeCell ref="BID23:BIG23"/>
    <mergeCell ref="BGC24:BGD24"/>
    <mergeCell ref="BGE24:BGF24"/>
    <mergeCell ref="BGG24:BGH24"/>
    <mergeCell ref="BGI24:BGJ24"/>
    <mergeCell ref="BGK24:BGM24"/>
    <mergeCell ref="BGN24:BGP24"/>
    <mergeCell ref="BGQ24:BGS24"/>
    <mergeCell ref="BGT24:BGV24"/>
    <mergeCell ref="BGW24:BGY24"/>
    <mergeCell ref="BGZ24:BHB24"/>
    <mergeCell ref="BHC24:BHE24"/>
    <mergeCell ref="BHF24:BHH24"/>
    <mergeCell ref="BHI24:BHK24"/>
    <mergeCell ref="BHM24:BHO24"/>
    <mergeCell ref="BHQ24:BHS24"/>
    <mergeCell ref="BHU24:BHW24"/>
    <mergeCell ref="BHY24:BHZ24"/>
    <mergeCell ref="BIA24:BIC24"/>
    <mergeCell ref="BID24:BIG24"/>
    <mergeCell ref="BGC25:BGD25"/>
    <mergeCell ref="BGE25:BGF25"/>
    <mergeCell ref="BGG25:BGH25"/>
    <mergeCell ref="BGI25:BGJ25"/>
    <mergeCell ref="BGK25:BGM25"/>
    <mergeCell ref="BGN25:BGP25"/>
    <mergeCell ref="BGQ25:BGS25"/>
    <mergeCell ref="BGT25:BGV25"/>
    <mergeCell ref="BGW25:BGY25"/>
    <mergeCell ref="BGZ25:BHB25"/>
    <mergeCell ref="BHC25:BHE25"/>
    <mergeCell ref="BHF25:BHH25"/>
    <mergeCell ref="BHI25:BHK25"/>
    <mergeCell ref="BHM25:BHO25"/>
    <mergeCell ref="BHQ25:BHS25"/>
    <mergeCell ref="BHU25:BHW25"/>
    <mergeCell ref="BHY25:BHZ25"/>
    <mergeCell ref="BIA25:BIC25"/>
    <mergeCell ref="BID25:BIG25"/>
    <mergeCell ref="BGC26:BGD26"/>
    <mergeCell ref="BGE26:BGF26"/>
    <mergeCell ref="BGG26:BGH26"/>
    <mergeCell ref="BGI26:BGJ26"/>
    <mergeCell ref="BGK26:BGM26"/>
    <mergeCell ref="BGN26:BGP26"/>
    <mergeCell ref="BGQ26:BGS26"/>
    <mergeCell ref="BGT26:BGV26"/>
    <mergeCell ref="BGW26:BGY26"/>
    <mergeCell ref="BGZ26:BHB26"/>
    <mergeCell ref="BHC26:BHE26"/>
    <mergeCell ref="BHF26:BHH26"/>
    <mergeCell ref="BHI26:BHK26"/>
    <mergeCell ref="BHM26:BHO26"/>
    <mergeCell ref="BHQ26:BHS26"/>
    <mergeCell ref="BHU26:BHW26"/>
    <mergeCell ref="BHY26:BHZ26"/>
    <mergeCell ref="BIA26:BIC26"/>
    <mergeCell ref="BID26:BIG26"/>
    <mergeCell ref="BGC27:BGD27"/>
    <mergeCell ref="BGE27:BGF27"/>
    <mergeCell ref="BGG27:BGH27"/>
    <mergeCell ref="BGI27:BGJ27"/>
    <mergeCell ref="BGK27:BGM27"/>
    <mergeCell ref="BGN27:BGP27"/>
    <mergeCell ref="BGQ27:BGS27"/>
    <mergeCell ref="BGT27:BGV27"/>
    <mergeCell ref="BGW27:BGY27"/>
    <mergeCell ref="BGZ27:BHB27"/>
    <mergeCell ref="BHC27:BHE27"/>
    <mergeCell ref="BHF27:BHH27"/>
    <mergeCell ref="BHI27:BHK27"/>
    <mergeCell ref="BHM27:BHO27"/>
    <mergeCell ref="BHQ27:BHS27"/>
    <mergeCell ref="BHU27:BHW27"/>
    <mergeCell ref="BHY27:BHZ27"/>
    <mergeCell ref="BIA27:BIC27"/>
    <mergeCell ref="BID27:BIG27"/>
    <mergeCell ref="BGC28:BGD28"/>
    <mergeCell ref="BGE28:BGF28"/>
    <mergeCell ref="BGG28:BGH28"/>
    <mergeCell ref="BGI28:BGJ28"/>
    <mergeCell ref="BGK28:BGM28"/>
    <mergeCell ref="BGN28:BGP28"/>
    <mergeCell ref="BGQ28:BGS28"/>
    <mergeCell ref="BGT28:BGV28"/>
    <mergeCell ref="BGW28:BGY28"/>
    <mergeCell ref="BGZ28:BHB28"/>
    <mergeCell ref="BHC28:BHE28"/>
    <mergeCell ref="BHF28:BHH28"/>
    <mergeCell ref="BHI28:BHK28"/>
    <mergeCell ref="BHM28:BHO28"/>
    <mergeCell ref="BHQ28:BHS28"/>
    <mergeCell ref="BHU28:BHW28"/>
    <mergeCell ref="BHY28:BHZ28"/>
    <mergeCell ref="BIA28:BIC28"/>
    <mergeCell ref="BID28:BIG28"/>
    <mergeCell ref="BGC29:BGD29"/>
    <mergeCell ref="BGE29:BGF29"/>
    <mergeCell ref="BGG29:BGH29"/>
    <mergeCell ref="BGI29:BGJ29"/>
    <mergeCell ref="BGK29:BGM29"/>
    <mergeCell ref="BGN29:BGP29"/>
    <mergeCell ref="BGQ29:BGS29"/>
    <mergeCell ref="BGT29:BGV29"/>
    <mergeCell ref="BGW29:BGY29"/>
    <mergeCell ref="BGZ29:BHB29"/>
    <mergeCell ref="BHC29:BHE29"/>
    <mergeCell ref="BHF29:BHH29"/>
    <mergeCell ref="BHI29:BHK29"/>
    <mergeCell ref="BHM29:BHO29"/>
    <mergeCell ref="BHQ29:BHS29"/>
    <mergeCell ref="BHU29:BHW29"/>
    <mergeCell ref="BHY29:BHZ29"/>
    <mergeCell ref="BIA29:BIC29"/>
    <mergeCell ref="BID29:BIG29"/>
    <mergeCell ref="BGC30:BGD30"/>
    <mergeCell ref="BGE30:BGF30"/>
    <mergeCell ref="BGG30:BGH30"/>
    <mergeCell ref="BGI30:BGJ30"/>
    <mergeCell ref="BGK30:BGM30"/>
    <mergeCell ref="BGN30:BGP30"/>
    <mergeCell ref="BGQ30:BGS30"/>
    <mergeCell ref="BGT30:BGV30"/>
    <mergeCell ref="BGW30:BGY30"/>
    <mergeCell ref="BGZ30:BHB30"/>
    <mergeCell ref="BHC30:BHE30"/>
    <mergeCell ref="BHF30:BHH30"/>
    <mergeCell ref="BHI30:BHK30"/>
    <mergeCell ref="BHM30:BHO30"/>
    <mergeCell ref="BHQ30:BHS30"/>
    <mergeCell ref="BHU30:BHW30"/>
    <mergeCell ref="BHY30:BHZ30"/>
    <mergeCell ref="BIA30:BIC30"/>
    <mergeCell ref="BID30:BIG30"/>
    <mergeCell ref="BGC31:BGD31"/>
    <mergeCell ref="BGE31:BGF31"/>
    <mergeCell ref="BGG31:BGH31"/>
    <mergeCell ref="BGI31:BGJ31"/>
    <mergeCell ref="BGK31:BGM31"/>
    <mergeCell ref="BGN31:BGP31"/>
    <mergeCell ref="BGQ31:BGS31"/>
    <mergeCell ref="BGT31:BGV31"/>
    <mergeCell ref="BGW31:BGY31"/>
    <mergeCell ref="BGZ31:BHB31"/>
    <mergeCell ref="BHC31:BHE31"/>
    <mergeCell ref="BHF31:BHH31"/>
    <mergeCell ref="BHI31:BHK31"/>
    <mergeCell ref="BHM31:BHO31"/>
    <mergeCell ref="BHQ31:BHS31"/>
    <mergeCell ref="BHU31:BHW31"/>
    <mergeCell ref="BHY31:BHZ31"/>
    <mergeCell ref="BIA31:BIC31"/>
    <mergeCell ref="BID31:BIG31"/>
    <mergeCell ref="BGC32:BGD32"/>
    <mergeCell ref="BGE32:BGF32"/>
    <mergeCell ref="BGG32:BGH32"/>
    <mergeCell ref="BGI32:BGJ32"/>
    <mergeCell ref="BGK32:BGM32"/>
    <mergeCell ref="BGN32:BGP32"/>
    <mergeCell ref="BGQ32:BGS32"/>
    <mergeCell ref="BGT32:BGV32"/>
    <mergeCell ref="BGW32:BGY32"/>
    <mergeCell ref="BGZ32:BHB32"/>
    <mergeCell ref="BHC32:BHE32"/>
    <mergeCell ref="BHF32:BHH32"/>
    <mergeCell ref="BHI32:BHK32"/>
    <mergeCell ref="BHM32:BHO32"/>
    <mergeCell ref="BHQ32:BHS32"/>
    <mergeCell ref="BHU32:BHW32"/>
    <mergeCell ref="BHY32:BHZ32"/>
    <mergeCell ref="BIA32:BIC32"/>
    <mergeCell ref="BID32:BIG32"/>
    <mergeCell ref="BGC33:BGD33"/>
    <mergeCell ref="BGE33:BGF33"/>
    <mergeCell ref="BGG33:BGH33"/>
    <mergeCell ref="BGI33:BGJ33"/>
    <mergeCell ref="BGK33:BGM33"/>
    <mergeCell ref="BGN33:BGP33"/>
    <mergeCell ref="BGQ33:BGS33"/>
    <mergeCell ref="BGT33:BGV33"/>
    <mergeCell ref="BGW33:BGY33"/>
    <mergeCell ref="BGZ33:BHB33"/>
    <mergeCell ref="BHC33:BHE33"/>
    <mergeCell ref="BHF33:BHH33"/>
    <mergeCell ref="BHI33:BHK33"/>
    <mergeCell ref="BHM33:BHO33"/>
    <mergeCell ref="BHQ33:BHS33"/>
    <mergeCell ref="BHU33:BHW33"/>
    <mergeCell ref="BHY33:BHZ33"/>
    <mergeCell ref="BIA33:BIC33"/>
    <mergeCell ref="BID33:BIG33"/>
    <mergeCell ref="BGC34:BGD34"/>
    <mergeCell ref="BGE34:BGF34"/>
    <mergeCell ref="BGG34:BGH34"/>
    <mergeCell ref="BGI34:BGJ34"/>
    <mergeCell ref="BGK34:BGM34"/>
    <mergeCell ref="BGN34:BGP34"/>
    <mergeCell ref="BGQ34:BGS34"/>
    <mergeCell ref="BGT34:BGV34"/>
    <mergeCell ref="BGW34:BGY34"/>
    <mergeCell ref="BGZ34:BHB34"/>
    <mergeCell ref="BHC34:BHE34"/>
    <mergeCell ref="BHF34:BHH34"/>
    <mergeCell ref="BHI34:BHK34"/>
    <mergeCell ref="BHM34:BHO34"/>
    <mergeCell ref="BHQ34:BHS34"/>
    <mergeCell ref="BHU34:BHW34"/>
    <mergeCell ref="BHY34:BHZ34"/>
    <mergeCell ref="BIA34:BIC34"/>
    <mergeCell ref="BID34:BIG34"/>
    <mergeCell ref="BGC35:BGD35"/>
    <mergeCell ref="BGE35:BGF35"/>
    <mergeCell ref="BGG35:BGH35"/>
    <mergeCell ref="BGI35:BGJ35"/>
    <mergeCell ref="BGK35:BGM35"/>
    <mergeCell ref="BGN35:BGP35"/>
    <mergeCell ref="BGQ35:BGS35"/>
    <mergeCell ref="BGT35:BGV35"/>
    <mergeCell ref="BGW35:BGY35"/>
    <mergeCell ref="BGZ35:BHB35"/>
    <mergeCell ref="BHC35:BHE35"/>
    <mergeCell ref="BHF35:BHH35"/>
    <mergeCell ref="BHI35:BHK35"/>
    <mergeCell ref="BHM35:BHO35"/>
    <mergeCell ref="BHQ35:BHS35"/>
    <mergeCell ref="BHU35:BHW35"/>
    <mergeCell ref="BHY35:BHZ35"/>
    <mergeCell ref="BIA35:BIC35"/>
    <mergeCell ref="BID35:BIG35"/>
    <mergeCell ref="BGC36:BGD36"/>
    <mergeCell ref="BGE36:BGF36"/>
    <mergeCell ref="BGG36:BGH36"/>
    <mergeCell ref="BGI36:BGJ36"/>
    <mergeCell ref="BGK36:BGM36"/>
    <mergeCell ref="BGN36:BGP36"/>
    <mergeCell ref="BGQ36:BGS36"/>
    <mergeCell ref="BGT36:BGV36"/>
    <mergeCell ref="BGW36:BGY36"/>
    <mergeCell ref="BGZ36:BHB36"/>
    <mergeCell ref="BHC36:BHE36"/>
    <mergeCell ref="BHF36:BHH36"/>
    <mergeCell ref="BHI36:BHK36"/>
    <mergeCell ref="BHM36:BHO36"/>
    <mergeCell ref="BHQ36:BHS36"/>
    <mergeCell ref="BHU36:BHW36"/>
    <mergeCell ref="BHY36:BHZ36"/>
    <mergeCell ref="BIA36:BIC36"/>
    <mergeCell ref="BID36:BIG36"/>
    <mergeCell ref="BGC37:BGD37"/>
    <mergeCell ref="BGE37:BGF37"/>
    <mergeCell ref="BGG37:BGH37"/>
    <mergeCell ref="BGI37:BGJ37"/>
    <mergeCell ref="BGK37:BGM37"/>
    <mergeCell ref="BGN37:BGP37"/>
    <mergeCell ref="BGQ37:BGS37"/>
    <mergeCell ref="BGT37:BGV37"/>
    <mergeCell ref="BGW37:BGY37"/>
    <mergeCell ref="BGZ37:BHB37"/>
    <mergeCell ref="BHC37:BHE37"/>
    <mergeCell ref="BHF37:BHH37"/>
    <mergeCell ref="BHI37:BHK37"/>
    <mergeCell ref="BHM37:BHO37"/>
    <mergeCell ref="BHQ37:BHS37"/>
    <mergeCell ref="BHU37:BHW37"/>
    <mergeCell ref="BHY37:BHZ37"/>
    <mergeCell ref="BIA37:BIC37"/>
    <mergeCell ref="BID37:BIG37"/>
    <mergeCell ref="BGC38:BGD38"/>
    <mergeCell ref="BGE38:BGF38"/>
    <mergeCell ref="BGG38:BGH38"/>
    <mergeCell ref="BGI38:BGJ38"/>
    <mergeCell ref="BGK38:BGM38"/>
    <mergeCell ref="BGN38:BGP38"/>
    <mergeCell ref="BGQ38:BGS38"/>
    <mergeCell ref="BGT38:BGV38"/>
    <mergeCell ref="BGW38:BGY38"/>
    <mergeCell ref="BGZ38:BHB38"/>
    <mergeCell ref="BHC38:BHE38"/>
    <mergeCell ref="BHF38:BHH38"/>
    <mergeCell ref="BHI38:BHK38"/>
    <mergeCell ref="BHM38:BHO38"/>
    <mergeCell ref="BHQ38:BHS38"/>
    <mergeCell ref="BHU38:BHW38"/>
    <mergeCell ref="BHY38:BHZ38"/>
    <mergeCell ref="BIA38:BIC38"/>
    <mergeCell ref="BID38:BIG38"/>
    <mergeCell ref="BGC39:BGD39"/>
    <mergeCell ref="BGE39:BGF39"/>
    <mergeCell ref="BGG39:BGH39"/>
    <mergeCell ref="BGI39:BGJ39"/>
    <mergeCell ref="BGK39:BGM39"/>
    <mergeCell ref="BGN39:BGP39"/>
    <mergeCell ref="BGQ39:BGS39"/>
    <mergeCell ref="BGT39:BGV39"/>
    <mergeCell ref="BGW39:BGY39"/>
    <mergeCell ref="BGZ39:BHB39"/>
    <mergeCell ref="BHC39:BHE39"/>
    <mergeCell ref="BHF39:BHH39"/>
    <mergeCell ref="BHI39:BHK39"/>
    <mergeCell ref="BHM39:BHO39"/>
    <mergeCell ref="BHQ39:BHS39"/>
    <mergeCell ref="BHU39:BHW39"/>
    <mergeCell ref="BHY39:BHZ39"/>
    <mergeCell ref="BIA39:BIC39"/>
    <mergeCell ref="BID39:BIG39"/>
    <mergeCell ref="BGC40:BGD40"/>
    <mergeCell ref="BGE40:BGF40"/>
    <mergeCell ref="BGG40:BGH40"/>
    <mergeCell ref="BGI40:BGJ40"/>
    <mergeCell ref="BGK40:BGM40"/>
    <mergeCell ref="BGN40:BGP40"/>
    <mergeCell ref="BGQ40:BGS40"/>
    <mergeCell ref="BGT40:BGV40"/>
    <mergeCell ref="BGW40:BGY40"/>
    <mergeCell ref="BGZ40:BHB40"/>
    <mergeCell ref="BHC40:BHE40"/>
    <mergeCell ref="BHF40:BHH40"/>
    <mergeCell ref="BHI40:BHK40"/>
    <mergeCell ref="BHM40:BHO40"/>
    <mergeCell ref="BHQ40:BHS40"/>
    <mergeCell ref="BHU40:BHW40"/>
    <mergeCell ref="BHY40:BHZ40"/>
    <mergeCell ref="BIA40:BIC40"/>
    <mergeCell ref="BID40:BIG40"/>
    <mergeCell ref="BGC41:BGD41"/>
    <mergeCell ref="BGE41:BGF41"/>
    <mergeCell ref="BGG41:BGH41"/>
    <mergeCell ref="BGI41:BGJ41"/>
    <mergeCell ref="BGK41:BGM41"/>
    <mergeCell ref="BGN41:BGP41"/>
    <mergeCell ref="BGQ41:BGS41"/>
    <mergeCell ref="BGT41:BGV41"/>
    <mergeCell ref="BGW41:BGY41"/>
    <mergeCell ref="BGZ41:BHB41"/>
    <mergeCell ref="BHC41:BHE41"/>
    <mergeCell ref="BHF41:BHH41"/>
    <mergeCell ref="BHI41:BHK41"/>
    <mergeCell ref="BHM41:BHO41"/>
    <mergeCell ref="BHQ41:BHS41"/>
    <mergeCell ref="BHU41:BHW41"/>
    <mergeCell ref="BHY41:BHZ41"/>
    <mergeCell ref="BIA41:BIC41"/>
    <mergeCell ref="BID41:BIG41"/>
    <mergeCell ref="BGC42:BGD42"/>
    <mergeCell ref="BGE42:BGF42"/>
    <mergeCell ref="BGG42:BGH42"/>
    <mergeCell ref="BGI42:BGJ42"/>
    <mergeCell ref="BGK42:BGM42"/>
    <mergeCell ref="BGN42:BGP42"/>
    <mergeCell ref="BGQ42:BGS42"/>
    <mergeCell ref="BGT42:BGV42"/>
    <mergeCell ref="BGW42:BGY42"/>
    <mergeCell ref="BGZ42:BHB42"/>
    <mergeCell ref="BHC42:BHE42"/>
    <mergeCell ref="BHF42:BHH42"/>
    <mergeCell ref="BHI42:BHK42"/>
    <mergeCell ref="BHM42:BHO42"/>
    <mergeCell ref="BHQ42:BHS42"/>
    <mergeCell ref="BHU42:BHW42"/>
    <mergeCell ref="BHY42:BHZ42"/>
    <mergeCell ref="BIA42:BIC42"/>
    <mergeCell ref="BID42:BIG42"/>
    <mergeCell ref="BGC43:BGD43"/>
    <mergeCell ref="BGE43:BGF43"/>
    <mergeCell ref="BGG43:BGH43"/>
    <mergeCell ref="BGI43:BGJ43"/>
    <mergeCell ref="BGK43:BGM43"/>
    <mergeCell ref="BGN43:BGP43"/>
    <mergeCell ref="BGQ43:BGS43"/>
    <mergeCell ref="BGT43:BGV43"/>
    <mergeCell ref="BGW43:BGY43"/>
    <mergeCell ref="BGZ43:BHB43"/>
    <mergeCell ref="BHC43:BHE43"/>
    <mergeCell ref="BHF43:BHH43"/>
    <mergeCell ref="BHI43:BHK43"/>
    <mergeCell ref="BHM43:BHO43"/>
    <mergeCell ref="BHQ43:BHS43"/>
    <mergeCell ref="BHU43:BHW43"/>
    <mergeCell ref="BHY43:BHZ43"/>
    <mergeCell ref="BIA43:BIC43"/>
    <mergeCell ref="BID43:BIG43"/>
    <mergeCell ref="BGC44:BGD44"/>
    <mergeCell ref="BGE44:BGF44"/>
    <mergeCell ref="BGG44:BGH44"/>
    <mergeCell ref="BGI44:BGJ44"/>
    <mergeCell ref="BGK44:BGM44"/>
    <mergeCell ref="BGN44:BGP44"/>
    <mergeCell ref="BGQ44:BGS44"/>
    <mergeCell ref="BGT44:BGV44"/>
    <mergeCell ref="BGW44:BGY44"/>
    <mergeCell ref="BGZ44:BHB44"/>
    <mergeCell ref="BHC44:BHE44"/>
    <mergeCell ref="BHF44:BHH44"/>
    <mergeCell ref="BHI44:BHK44"/>
    <mergeCell ref="BHM44:BHO44"/>
    <mergeCell ref="BHQ44:BHS44"/>
    <mergeCell ref="BHU44:BHW44"/>
    <mergeCell ref="BHY44:BHZ44"/>
    <mergeCell ref="BIA44:BIC44"/>
    <mergeCell ref="BID44:BIG44"/>
    <mergeCell ref="BGC45:BGD45"/>
    <mergeCell ref="BGE45:BGF45"/>
    <mergeCell ref="BGG45:BGH45"/>
    <mergeCell ref="BGI45:BGJ45"/>
    <mergeCell ref="BGK45:BGM45"/>
    <mergeCell ref="BGN45:BGP45"/>
    <mergeCell ref="BGQ45:BGS45"/>
    <mergeCell ref="BGT45:BGV45"/>
    <mergeCell ref="BGW45:BGY45"/>
    <mergeCell ref="BGZ45:BHB45"/>
    <mergeCell ref="BHC45:BHE45"/>
    <mergeCell ref="BHF45:BHH45"/>
    <mergeCell ref="BHI45:BHK45"/>
    <mergeCell ref="BHM45:BHO45"/>
    <mergeCell ref="BHQ45:BHS45"/>
    <mergeCell ref="BHU45:BHW45"/>
    <mergeCell ref="BHY45:BHZ45"/>
    <mergeCell ref="BIA45:BIC45"/>
    <mergeCell ref="BID45:BIG45"/>
    <mergeCell ref="BGA46:BGJ46"/>
    <mergeCell ref="BGK46:BGP46"/>
    <mergeCell ref="BGQ46:BGV46"/>
    <mergeCell ref="BGW46:BHB46"/>
    <mergeCell ref="BHC46:BHH46"/>
    <mergeCell ref="BHI46:BHP46"/>
    <mergeCell ref="BHQ46:BHX46"/>
    <mergeCell ref="BHY46:BHZ46"/>
    <mergeCell ref="BIA46:BIC46"/>
    <mergeCell ref="BID46:BIG46"/>
    <mergeCell ref="BGA47:BGJ47"/>
    <mergeCell ref="BGK47:BHH47"/>
    <mergeCell ref="BHI47:BHP47"/>
    <mergeCell ref="BHQ47:BHX47"/>
    <mergeCell ref="BHY47:BIG47"/>
    <mergeCell ref="BGC50:BIG50"/>
    <mergeCell ref="BJZ3:BKB3"/>
    <mergeCell ref="BKC3:BKN3"/>
    <mergeCell ref="BII4:BIK5"/>
    <mergeCell ref="BIL4:BJU5"/>
    <mergeCell ref="BJW4:BKB5"/>
    <mergeCell ref="BKC4:BKF5"/>
    <mergeCell ref="BKH4:BKK5"/>
    <mergeCell ref="BKL4:BKM5"/>
    <mergeCell ref="BKN4:BKN5"/>
    <mergeCell ref="BIH7:BKN7"/>
    <mergeCell ref="BIH8:BIH12"/>
    <mergeCell ref="BII8:BII12"/>
    <mergeCell ref="BIJ8:BIK12"/>
    <mergeCell ref="BIL8:BIM12"/>
    <mergeCell ref="BIN8:BIO12"/>
    <mergeCell ref="BIP8:BIQ12"/>
    <mergeCell ref="BIR8:BJC8"/>
    <mergeCell ref="BJD8:BJO8"/>
    <mergeCell ref="BJP8:BKE8"/>
    <mergeCell ref="BKF8:BKJ8"/>
    <mergeCell ref="BKK8:BKN12"/>
    <mergeCell ref="BIR9:BIW9"/>
    <mergeCell ref="BIX9:BJC9"/>
    <mergeCell ref="BJD9:BJI9"/>
    <mergeCell ref="BJJ9:BJO9"/>
    <mergeCell ref="BJP9:BJW9"/>
    <mergeCell ref="BJX9:BKE9"/>
    <mergeCell ref="BKF9:BKJ9"/>
    <mergeCell ref="BIR10:BIT12"/>
    <mergeCell ref="BIU10:BIW12"/>
    <mergeCell ref="BIX10:BIZ12"/>
    <mergeCell ref="BJA10:BJC12"/>
    <mergeCell ref="BJD10:BJF12"/>
    <mergeCell ref="BJG10:BJI12"/>
    <mergeCell ref="BJJ10:BJL12"/>
    <mergeCell ref="BJM10:BJO12"/>
    <mergeCell ref="BJP10:BJR12"/>
    <mergeCell ref="BJS10:BJS13"/>
    <mergeCell ref="BJT10:BJV12"/>
    <mergeCell ref="BJW10:BJW13"/>
    <mergeCell ref="BJX10:BJZ12"/>
    <mergeCell ref="BKA10:BKA13"/>
    <mergeCell ref="BKB10:BKD12"/>
    <mergeCell ref="BKE10:BKE13"/>
    <mergeCell ref="BKF10:BKG12"/>
    <mergeCell ref="BKH10:BKJ12"/>
    <mergeCell ref="BIJ13:BIK13"/>
    <mergeCell ref="BIL13:BIM13"/>
    <mergeCell ref="BIN13:BIO13"/>
    <mergeCell ref="BIP13:BIQ13"/>
    <mergeCell ref="BJP13:BJR13"/>
    <mergeCell ref="BJT13:BJV13"/>
    <mergeCell ref="BJX13:BJZ13"/>
    <mergeCell ref="BKB13:BKD13"/>
    <mergeCell ref="BKF13:BKG13"/>
    <mergeCell ref="BKH13:BKJ13"/>
    <mergeCell ref="BKK13:BKN13"/>
    <mergeCell ref="BIJ15:BIK15"/>
    <mergeCell ref="BIL15:BIM15"/>
    <mergeCell ref="BIN15:BIO15"/>
    <mergeCell ref="BIP15:BIQ15"/>
    <mergeCell ref="BIR15:BIT15"/>
    <mergeCell ref="BIU15:BIW15"/>
    <mergeCell ref="BIX15:BIZ15"/>
    <mergeCell ref="BJA15:BJC15"/>
    <mergeCell ref="BJD15:BJF15"/>
    <mergeCell ref="BJG15:BJI15"/>
    <mergeCell ref="BJJ15:BJL15"/>
    <mergeCell ref="BJM15:BJO15"/>
    <mergeCell ref="BJP15:BJR15"/>
    <mergeCell ref="BJT15:BJV15"/>
    <mergeCell ref="BJX15:BJZ15"/>
    <mergeCell ref="BKB15:BKD15"/>
    <mergeCell ref="BKF15:BKG15"/>
    <mergeCell ref="BKH15:BKJ15"/>
    <mergeCell ref="BKK15:BKN15"/>
    <mergeCell ref="BIJ16:BIK16"/>
    <mergeCell ref="BIL16:BIM16"/>
    <mergeCell ref="BIN16:BIO16"/>
    <mergeCell ref="BIP16:BIQ16"/>
    <mergeCell ref="BIR16:BIT16"/>
    <mergeCell ref="BIU16:BIW16"/>
    <mergeCell ref="BIX16:BIZ16"/>
    <mergeCell ref="BJA16:BJC16"/>
    <mergeCell ref="BJD16:BJF16"/>
    <mergeCell ref="BJG16:BJI16"/>
    <mergeCell ref="BJJ16:BJL16"/>
    <mergeCell ref="BJM16:BJO16"/>
    <mergeCell ref="BJP16:BJR16"/>
    <mergeCell ref="BJT16:BJV16"/>
    <mergeCell ref="BJX16:BJZ16"/>
    <mergeCell ref="BKB16:BKD16"/>
    <mergeCell ref="BKF16:BKG16"/>
    <mergeCell ref="BKH16:BKJ16"/>
    <mergeCell ref="BKK16:BKN16"/>
    <mergeCell ref="BIJ17:BIK17"/>
    <mergeCell ref="BIL17:BIM17"/>
    <mergeCell ref="BIN17:BIO17"/>
    <mergeCell ref="BIP17:BIQ17"/>
    <mergeCell ref="BIR17:BIT17"/>
    <mergeCell ref="BIU17:BIW17"/>
    <mergeCell ref="BIX17:BIZ17"/>
    <mergeCell ref="BJA17:BJC17"/>
    <mergeCell ref="BJD17:BJF17"/>
    <mergeCell ref="BJG17:BJI17"/>
    <mergeCell ref="BJJ17:BJL17"/>
    <mergeCell ref="BJM17:BJO17"/>
    <mergeCell ref="BJP17:BJR17"/>
    <mergeCell ref="BJT17:BJV17"/>
    <mergeCell ref="BJX17:BJZ17"/>
    <mergeCell ref="BKB17:BKD17"/>
    <mergeCell ref="BKF17:BKG17"/>
    <mergeCell ref="BKH17:BKJ17"/>
    <mergeCell ref="BKK17:BKN17"/>
    <mergeCell ref="BIJ18:BIK18"/>
    <mergeCell ref="BIL18:BIM18"/>
    <mergeCell ref="BIN18:BIO18"/>
    <mergeCell ref="BIP18:BIQ18"/>
    <mergeCell ref="BIR18:BIT18"/>
    <mergeCell ref="BIU18:BIW18"/>
    <mergeCell ref="BIX18:BIZ18"/>
    <mergeCell ref="BJA18:BJC18"/>
    <mergeCell ref="BJD18:BJF18"/>
    <mergeCell ref="BJG18:BJI18"/>
    <mergeCell ref="BJJ18:BJL18"/>
    <mergeCell ref="BJM18:BJO18"/>
    <mergeCell ref="BJP18:BJR18"/>
    <mergeCell ref="BJT18:BJV18"/>
    <mergeCell ref="BJX18:BJZ18"/>
    <mergeCell ref="BKB18:BKD18"/>
    <mergeCell ref="BKF18:BKG18"/>
    <mergeCell ref="BKH18:BKJ18"/>
    <mergeCell ref="BKK18:BKN18"/>
    <mergeCell ref="BIJ19:BIK19"/>
    <mergeCell ref="BIL19:BIM19"/>
    <mergeCell ref="BIN19:BIO19"/>
    <mergeCell ref="BIP19:BIQ19"/>
    <mergeCell ref="BIR19:BIT19"/>
    <mergeCell ref="BIU19:BIW19"/>
    <mergeCell ref="BIX19:BIZ19"/>
    <mergeCell ref="BJA19:BJC19"/>
    <mergeCell ref="BJD19:BJF19"/>
    <mergeCell ref="BJG19:BJI19"/>
    <mergeCell ref="BJJ19:BJL19"/>
    <mergeCell ref="BJM19:BJO19"/>
    <mergeCell ref="BJP19:BJR19"/>
    <mergeCell ref="BJT19:BJV19"/>
    <mergeCell ref="BJX19:BJZ19"/>
    <mergeCell ref="BKB19:BKD19"/>
    <mergeCell ref="BKF19:BKG19"/>
    <mergeCell ref="BKH19:BKJ19"/>
    <mergeCell ref="BKK19:BKN19"/>
    <mergeCell ref="BIJ20:BIK20"/>
    <mergeCell ref="BIL20:BIM20"/>
    <mergeCell ref="BIN20:BIO20"/>
    <mergeCell ref="BIP20:BIQ20"/>
    <mergeCell ref="BIR20:BIT20"/>
    <mergeCell ref="BIU20:BIW20"/>
    <mergeCell ref="BIX20:BIZ20"/>
    <mergeCell ref="BJA20:BJC20"/>
    <mergeCell ref="BJD20:BJF20"/>
    <mergeCell ref="BJG20:BJI20"/>
    <mergeCell ref="BJJ20:BJL20"/>
    <mergeCell ref="BJM20:BJO20"/>
    <mergeCell ref="BJP20:BJR20"/>
    <mergeCell ref="BJT20:BJV20"/>
    <mergeCell ref="BJX20:BJZ20"/>
    <mergeCell ref="BKB20:BKD20"/>
    <mergeCell ref="BKF20:BKG20"/>
    <mergeCell ref="BKH20:BKJ20"/>
    <mergeCell ref="BKK20:BKN20"/>
    <mergeCell ref="BIJ21:BIK21"/>
    <mergeCell ref="BIL21:BIM21"/>
    <mergeCell ref="BIN21:BIO21"/>
    <mergeCell ref="BIP21:BIQ21"/>
    <mergeCell ref="BIR21:BIT21"/>
    <mergeCell ref="BIU21:BIW21"/>
    <mergeCell ref="BIX21:BIZ21"/>
    <mergeCell ref="BJA21:BJC21"/>
    <mergeCell ref="BJD21:BJF21"/>
    <mergeCell ref="BJG21:BJI21"/>
    <mergeCell ref="BJJ21:BJL21"/>
    <mergeCell ref="BJM21:BJO21"/>
    <mergeCell ref="BJP21:BJR21"/>
    <mergeCell ref="BJT21:BJV21"/>
    <mergeCell ref="BJX21:BJZ21"/>
    <mergeCell ref="BKB21:BKD21"/>
    <mergeCell ref="BKF21:BKG21"/>
    <mergeCell ref="BKH21:BKJ21"/>
    <mergeCell ref="BKK21:BKN21"/>
    <mergeCell ref="BIJ22:BIK22"/>
    <mergeCell ref="BIL22:BIM22"/>
    <mergeCell ref="BIN22:BIO22"/>
    <mergeCell ref="BIP22:BIQ22"/>
    <mergeCell ref="BIR22:BIT22"/>
    <mergeCell ref="BIU22:BIW22"/>
    <mergeCell ref="BIX22:BIZ22"/>
    <mergeCell ref="BJA22:BJC22"/>
    <mergeCell ref="BJD22:BJF22"/>
    <mergeCell ref="BJG22:BJI22"/>
    <mergeCell ref="BJJ22:BJL22"/>
    <mergeCell ref="BJM22:BJO22"/>
    <mergeCell ref="BJP22:BJR22"/>
    <mergeCell ref="BJT22:BJV22"/>
    <mergeCell ref="BJX22:BJZ22"/>
    <mergeCell ref="BKB22:BKD22"/>
    <mergeCell ref="BKF22:BKG22"/>
    <mergeCell ref="BKH22:BKJ22"/>
    <mergeCell ref="BKK22:BKN22"/>
    <mergeCell ref="BIJ23:BIK23"/>
    <mergeCell ref="BIL23:BIM23"/>
    <mergeCell ref="BIN23:BIO23"/>
    <mergeCell ref="BIP23:BIQ23"/>
    <mergeCell ref="BIR23:BIT23"/>
    <mergeCell ref="BIU23:BIW23"/>
    <mergeCell ref="BIX23:BIZ23"/>
    <mergeCell ref="BJA23:BJC23"/>
    <mergeCell ref="BJD23:BJF23"/>
    <mergeCell ref="BJG23:BJI23"/>
    <mergeCell ref="BJJ23:BJL23"/>
    <mergeCell ref="BJM23:BJO23"/>
    <mergeCell ref="BJP23:BJR23"/>
    <mergeCell ref="BJT23:BJV23"/>
    <mergeCell ref="BJX23:BJZ23"/>
    <mergeCell ref="BKB23:BKD23"/>
    <mergeCell ref="BKF23:BKG23"/>
    <mergeCell ref="BKH23:BKJ23"/>
    <mergeCell ref="BKK23:BKN23"/>
    <mergeCell ref="BIJ24:BIK24"/>
    <mergeCell ref="BIL24:BIM24"/>
    <mergeCell ref="BIN24:BIO24"/>
    <mergeCell ref="BIP24:BIQ24"/>
    <mergeCell ref="BIR24:BIT24"/>
    <mergeCell ref="BIU24:BIW24"/>
    <mergeCell ref="BIX24:BIZ24"/>
    <mergeCell ref="BJA24:BJC24"/>
    <mergeCell ref="BJD24:BJF24"/>
    <mergeCell ref="BJG24:BJI24"/>
    <mergeCell ref="BJJ24:BJL24"/>
    <mergeCell ref="BJM24:BJO24"/>
    <mergeCell ref="BJP24:BJR24"/>
    <mergeCell ref="BJT24:BJV24"/>
    <mergeCell ref="BJX24:BJZ24"/>
    <mergeCell ref="BKB24:BKD24"/>
    <mergeCell ref="BKF24:BKG24"/>
    <mergeCell ref="BKH24:BKJ24"/>
    <mergeCell ref="BKK24:BKN24"/>
    <mergeCell ref="BIJ25:BIK25"/>
    <mergeCell ref="BIL25:BIM25"/>
    <mergeCell ref="BIN25:BIO25"/>
    <mergeCell ref="BIP25:BIQ25"/>
    <mergeCell ref="BIR25:BIT25"/>
    <mergeCell ref="BIU25:BIW25"/>
    <mergeCell ref="BIX25:BIZ25"/>
    <mergeCell ref="BJA25:BJC25"/>
    <mergeCell ref="BJD25:BJF25"/>
    <mergeCell ref="BJG25:BJI25"/>
    <mergeCell ref="BJJ25:BJL25"/>
    <mergeCell ref="BJM25:BJO25"/>
    <mergeCell ref="BJP25:BJR25"/>
    <mergeCell ref="BJT25:BJV25"/>
    <mergeCell ref="BJX25:BJZ25"/>
    <mergeCell ref="BKB25:BKD25"/>
    <mergeCell ref="BKF25:BKG25"/>
    <mergeCell ref="BKH25:BKJ25"/>
    <mergeCell ref="BKK25:BKN25"/>
    <mergeCell ref="BIJ26:BIK26"/>
    <mergeCell ref="BIL26:BIM26"/>
    <mergeCell ref="BIN26:BIO26"/>
    <mergeCell ref="BIP26:BIQ26"/>
    <mergeCell ref="BIR26:BIT26"/>
    <mergeCell ref="BIU26:BIW26"/>
    <mergeCell ref="BIX26:BIZ26"/>
    <mergeCell ref="BJA26:BJC26"/>
    <mergeCell ref="BJD26:BJF26"/>
    <mergeCell ref="BJG26:BJI26"/>
    <mergeCell ref="BJJ26:BJL26"/>
    <mergeCell ref="BJM26:BJO26"/>
    <mergeCell ref="BJP26:BJR26"/>
    <mergeCell ref="BJT26:BJV26"/>
    <mergeCell ref="BJX26:BJZ26"/>
    <mergeCell ref="BKB26:BKD26"/>
    <mergeCell ref="BKF26:BKG26"/>
    <mergeCell ref="BKH26:BKJ26"/>
    <mergeCell ref="BKK26:BKN26"/>
    <mergeCell ref="BIJ27:BIK27"/>
    <mergeCell ref="BIL27:BIM27"/>
    <mergeCell ref="BIN27:BIO27"/>
    <mergeCell ref="BIP27:BIQ27"/>
    <mergeCell ref="BIR27:BIT27"/>
    <mergeCell ref="BIU27:BIW27"/>
    <mergeCell ref="BIX27:BIZ27"/>
    <mergeCell ref="BJA27:BJC27"/>
    <mergeCell ref="BJD27:BJF27"/>
    <mergeCell ref="BJG27:BJI27"/>
    <mergeCell ref="BJJ27:BJL27"/>
    <mergeCell ref="BJM27:BJO27"/>
    <mergeCell ref="BJP27:BJR27"/>
    <mergeCell ref="BJT27:BJV27"/>
    <mergeCell ref="BJX27:BJZ27"/>
    <mergeCell ref="BKB27:BKD27"/>
    <mergeCell ref="BKF27:BKG27"/>
    <mergeCell ref="BKH27:BKJ27"/>
    <mergeCell ref="BKK27:BKN27"/>
    <mergeCell ref="BIJ28:BIK28"/>
    <mergeCell ref="BIL28:BIM28"/>
    <mergeCell ref="BIN28:BIO28"/>
    <mergeCell ref="BIP28:BIQ28"/>
    <mergeCell ref="BIR28:BIT28"/>
    <mergeCell ref="BIU28:BIW28"/>
    <mergeCell ref="BIX28:BIZ28"/>
    <mergeCell ref="BJA28:BJC28"/>
    <mergeCell ref="BJD28:BJF28"/>
    <mergeCell ref="BJG28:BJI28"/>
    <mergeCell ref="BJJ28:BJL28"/>
    <mergeCell ref="BJM28:BJO28"/>
    <mergeCell ref="BJP28:BJR28"/>
    <mergeCell ref="BJT28:BJV28"/>
    <mergeCell ref="BJX28:BJZ28"/>
    <mergeCell ref="BKB28:BKD28"/>
    <mergeCell ref="BKF28:BKG28"/>
    <mergeCell ref="BKH28:BKJ28"/>
    <mergeCell ref="BKK28:BKN28"/>
    <mergeCell ref="BIJ29:BIK29"/>
    <mergeCell ref="BIL29:BIM29"/>
    <mergeCell ref="BIN29:BIO29"/>
    <mergeCell ref="BIP29:BIQ29"/>
    <mergeCell ref="BIR29:BIT29"/>
    <mergeCell ref="BIU29:BIW29"/>
    <mergeCell ref="BIX29:BIZ29"/>
    <mergeCell ref="BJA29:BJC29"/>
    <mergeCell ref="BJD29:BJF29"/>
    <mergeCell ref="BJG29:BJI29"/>
    <mergeCell ref="BJJ29:BJL29"/>
    <mergeCell ref="BJM29:BJO29"/>
    <mergeCell ref="BJP29:BJR29"/>
    <mergeCell ref="BJT29:BJV29"/>
    <mergeCell ref="BJX29:BJZ29"/>
    <mergeCell ref="BKB29:BKD29"/>
    <mergeCell ref="BKF29:BKG29"/>
    <mergeCell ref="BKH29:BKJ29"/>
    <mergeCell ref="BKK29:BKN29"/>
    <mergeCell ref="BIJ30:BIK30"/>
    <mergeCell ref="BIL30:BIM30"/>
    <mergeCell ref="BIN30:BIO30"/>
    <mergeCell ref="BIP30:BIQ30"/>
    <mergeCell ref="BIR30:BIT30"/>
    <mergeCell ref="BIU30:BIW30"/>
    <mergeCell ref="BIX30:BIZ30"/>
    <mergeCell ref="BJA30:BJC30"/>
    <mergeCell ref="BJD30:BJF30"/>
    <mergeCell ref="BJG30:BJI30"/>
    <mergeCell ref="BJJ30:BJL30"/>
    <mergeCell ref="BJM30:BJO30"/>
    <mergeCell ref="BJP30:BJR30"/>
    <mergeCell ref="BJT30:BJV30"/>
    <mergeCell ref="BJX30:BJZ30"/>
    <mergeCell ref="BKB30:BKD30"/>
    <mergeCell ref="BKF30:BKG30"/>
    <mergeCell ref="BKH30:BKJ30"/>
    <mergeCell ref="BKK30:BKN30"/>
    <mergeCell ref="BIJ31:BIK31"/>
    <mergeCell ref="BIL31:BIM31"/>
    <mergeCell ref="BIN31:BIO31"/>
    <mergeCell ref="BIP31:BIQ31"/>
    <mergeCell ref="BIR31:BIT31"/>
    <mergeCell ref="BIU31:BIW31"/>
    <mergeCell ref="BIX31:BIZ31"/>
    <mergeCell ref="BJA31:BJC31"/>
    <mergeCell ref="BJD31:BJF31"/>
    <mergeCell ref="BJG31:BJI31"/>
    <mergeCell ref="BJJ31:BJL31"/>
    <mergeCell ref="BJM31:BJO31"/>
    <mergeCell ref="BJP31:BJR31"/>
    <mergeCell ref="BJT31:BJV31"/>
    <mergeCell ref="BJX31:BJZ31"/>
    <mergeCell ref="BKB31:BKD31"/>
    <mergeCell ref="BKF31:BKG31"/>
    <mergeCell ref="BKH31:BKJ31"/>
    <mergeCell ref="BKK31:BKN31"/>
    <mergeCell ref="BIJ32:BIK32"/>
    <mergeCell ref="BIL32:BIM32"/>
    <mergeCell ref="BIN32:BIO32"/>
    <mergeCell ref="BIP32:BIQ32"/>
    <mergeCell ref="BIR32:BIT32"/>
    <mergeCell ref="BIU32:BIW32"/>
    <mergeCell ref="BIX32:BIZ32"/>
    <mergeCell ref="BJA32:BJC32"/>
    <mergeCell ref="BJD32:BJF32"/>
    <mergeCell ref="BJG32:BJI32"/>
    <mergeCell ref="BJJ32:BJL32"/>
    <mergeCell ref="BJM32:BJO32"/>
    <mergeCell ref="BJP32:BJR32"/>
    <mergeCell ref="BJT32:BJV32"/>
    <mergeCell ref="BJX32:BJZ32"/>
    <mergeCell ref="BKB32:BKD32"/>
    <mergeCell ref="BKF32:BKG32"/>
    <mergeCell ref="BKH32:BKJ32"/>
    <mergeCell ref="BKK32:BKN32"/>
    <mergeCell ref="BIJ33:BIK33"/>
    <mergeCell ref="BIL33:BIM33"/>
    <mergeCell ref="BIN33:BIO33"/>
    <mergeCell ref="BIP33:BIQ33"/>
    <mergeCell ref="BIR33:BIT33"/>
    <mergeCell ref="BIU33:BIW33"/>
    <mergeCell ref="BIX33:BIZ33"/>
    <mergeCell ref="BJA33:BJC33"/>
    <mergeCell ref="BJD33:BJF33"/>
    <mergeCell ref="BJG33:BJI33"/>
    <mergeCell ref="BJJ33:BJL33"/>
    <mergeCell ref="BJM33:BJO33"/>
    <mergeCell ref="BJP33:BJR33"/>
    <mergeCell ref="BJT33:BJV33"/>
    <mergeCell ref="BJX33:BJZ33"/>
    <mergeCell ref="BKB33:BKD33"/>
    <mergeCell ref="BKF33:BKG33"/>
    <mergeCell ref="BKH33:BKJ33"/>
    <mergeCell ref="BKK33:BKN33"/>
    <mergeCell ref="BIJ34:BIK34"/>
    <mergeCell ref="BIL34:BIM34"/>
    <mergeCell ref="BIN34:BIO34"/>
    <mergeCell ref="BIP34:BIQ34"/>
    <mergeCell ref="BIR34:BIT34"/>
    <mergeCell ref="BIU34:BIW34"/>
    <mergeCell ref="BIX34:BIZ34"/>
    <mergeCell ref="BJA34:BJC34"/>
    <mergeCell ref="BJD34:BJF34"/>
    <mergeCell ref="BJG34:BJI34"/>
    <mergeCell ref="BJJ34:BJL34"/>
    <mergeCell ref="BJM34:BJO34"/>
    <mergeCell ref="BJP34:BJR34"/>
    <mergeCell ref="BJT34:BJV34"/>
    <mergeCell ref="BJX34:BJZ34"/>
    <mergeCell ref="BKB34:BKD34"/>
    <mergeCell ref="BKF34:BKG34"/>
    <mergeCell ref="BKH34:BKJ34"/>
    <mergeCell ref="BKK34:BKN34"/>
    <mergeCell ref="BIJ35:BIK35"/>
    <mergeCell ref="BIL35:BIM35"/>
    <mergeCell ref="BIN35:BIO35"/>
    <mergeCell ref="BIP35:BIQ35"/>
    <mergeCell ref="BIR35:BIT35"/>
    <mergeCell ref="BIU35:BIW35"/>
    <mergeCell ref="BIX35:BIZ35"/>
    <mergeCell ref="BJA35:BJC35"/>
    <mergeCell ref="BJD35:BJF35"/>
    <mergeCell ref="BJG35:BJI35"/>
    <mergeCell ref="BJJ35:BJL35"/>
    <mergeCell ref="BJM35:BJO35"/>
    <mergeCell ref="BJP35:BJR35"/>
    <mergeCell ref="BJT35:BJV35"/>
    <mergeCell ref="BJX35:BJZ35"/>
    <mergeCell ref="BKB35:BKD35"/>
    <mergeCell ref="BKF35:BKG35"/>
    <mergeCell ref="BKH35:BKJ35"/>
    <mergeCell ref="BKK35:BKN35"/>
    <mergeCell ref="BIJ36:BIK36"/>
    <mergeCell ref="BIL36:BIM36"/>
    <mergeCell ref="BIN36:BIO36"/>
    <mergeCell ref="BIP36:BIQ36"/>
    <mergeCell ref="BIR36:BIT36"/>
    <mergeCell ref="BIU36:BIW36"/>
    <mergeCell ref="BIX36:BIZ36"/>
    <mergeCell ref="BJA36:BJC36"/>
    <mergeCell ref="BJD36:BJF36"/>
    <mergeCell ref="BJG36:BJI36"/>
    <mergeCell ref="BJJ36:BJL36"/>
    <mergeCell ref="BJM36:BJO36"/>
    <mergeCell ref="BJP36:BJR36"/>
    <mergeCell ref="BJT36:BJV36"/>
    <mergeCell ref="BJX36:BJZ36"/>
    <mergeCell ref="BKB36:BKD36"/>
    <mergeCell ref="BKF36:BKG36"/>
    <mergeCell ref="BKH36:BKJ36"/>
    <mergeCell ref="BKK36:BKN36"/>
    <mergeCell ref="BIJ37:BIK37"/>
    <mergeCell ref="BIL37:BIM37"/>
    <mergeCell ref="BIN37:BIO37"/>
    <mergeCell ref="BIP37:BIQ37"/>
    <mergeCell ref="BIR37:BIT37"/>
    <mergeCell ref="BIU37:BIW37"/>
    <mergeCell ref="BIX37:BIZ37"/>
    <mergeCell ref="BJA37:BJC37"/>
    <mergeCell ref="BJD37:BJF37"/>
    <mergeCell ref="BJG37:BJI37"/>
    <mergeCell ref="BJJ37:BJL37"/>
    <mergeCell ref="BJM37:BJO37"/>
    <mergeCell ref="BJP37:BJR37"/>
    <mergeCell ref="BJT37:BJV37"/>
    <mergeCell ref="BJX37:BJZ37"/>
    <mergeCell ref="BKB37:BKD37"/>
    <mergeCell ref="BKF37:BKG37"/>
    <mergeCell ref="BKH37:BKJ37"/>
    <mergeCell ref="BKK37:BKN37"/>
    <mergeCell ref="BIJ38:BIK38"/>
    <mergeCell ref="BIL38:BIM38"/>
    <mergeCell ref="BIN38:BIO38"/>
    <mergeCell ref="BIP38:BIQ38"/>
    <mergeCell ref="BIR38:BIT38"/>
    <mergeCell ref="BIU38:BIW38"/>
    <mergeCell ref="BIX38:BIZ38"/>
    <mergeCell ref="BJA38:BJC38"/>
    <mergeCell ref="BJD38:BJF38"/>
    <mergeCell ref="BJG38:BJI38"/>
    <mergeCell ref="BJJ38:BJL38"/>
    <mergeCell ref="BJM38:BJO38"/>
    <mergeCell ref="BJP38:BJR38"/>
    <mergeCell ref="BJT38:BJV38"/>
    <mergeCell ref="BJX38:BJZ38"/>
    <mergeCell ref="BKB38:BKD38"/>
    <mergeCell ref="BKF38:BKG38"/>
    <mergeCell ref="BKH38:BKJ38"/>
    <mergeCell ref="BKK38:BKN38"/>
    <mergeCell ref="BIJ39:BIK39"/>
    <mergeCell ref="BIL39:BIM39"/>
    <mergeCell ref="BIN39:BIO39"/>
    <mergeCell ref="BIP39:BIQ39"/>
    <mergeCell ref="BIR39:BIT39"/>
    <mergeCell ref="BIU39:BIW39"/>
    <mergeCell ref="BIX39:BIZ39"/>
    <mergeCell ref="BJA39:BJC39"/>
    <mergeCell ref="BJD39:BJF39"/>
    <mergeCell ref="BJG39:BJI39"/>
    <mergeCell ref="BJJ39:BJL39"/>
    <mergeCell ref="BJM39:BJO39"/>
    <mergeCell ref="BJP39:BJR39"/>
    <mergeCell ref="BJT39:BJV39"/>
    <mergeCell ref="BJX39:BJZ39"/>
    <mergeCell ref="BKB39:BKD39"/>
    <mergeCell ref="BKF39:BKG39"/>
    <mergeCell ref="BKH39:BKJ39"/>
    <mergeCell ref="BKK39:BKN39"/>
    <mergeCell ref="BIJ40:BIK40"/>
    <mergeCell ref="BIL40:BIM40"/>
    <mergeCell ref="BIN40:BIO40"/>
    <mergeCell ref="BIP40:BIQ40"/>
    <mergeCell ref="BIR40:BIT40"/>
    <mergeCell ref="BIU40:BIW40"/>
    <mergeCell ref="BIX40:BIZ40"/>
    <mergeCell ref="BJA40:BJC40"/>
    <mergeCell ref="BJD40:BJF40"/>
    <mergeCell ref="BJG40:BJI40"/>
    <mergeCell ref="BJJ40:BJL40"/>
    <mergeCell ref="BJM40:BJO40"/>
    <mergeCell ref="BJP40:BJR40"/>
    <mergeCell ref="BJT40:BJV40"/>
    <mergeCell ref="BJX40:BJZ40"/>
    <mergeCell ref="BKB40:BKD40"/>
    <mergeCell ref="BKF40:BKG40"/>
    <mergeCell ref="BKH40:BKJ40"/>
    <mergeCell ref="BKK40:BKN40"/>
    <mergeCell ref="BIJ41:BIK41"/>
    <mergeCell ref="BIL41:BIM41"/>
    <mergeCell ref="BIN41:BIO41"/>
    <mergeCell ref="BIP41:BIQ41"/>
    <mergeCell ref="BIR41:BIT41"/>
    <mergeCell ref="BIU41:BIW41"/>
    <mergeCell ref="BIX41:BIZ41"/>
    <mergeCell ref="BJA41:BJC41"/>
    <mergeCell ref="BJD41:BJF41"/>
    <mergeCell ref="BJG41:BJI41"/>
    <mergeCell ref="BJJ41:BJL41"/>
    <mergeCell ref="BJM41:BJO41"/>
    <mergeCell ref="BJP41:BJR41"/>
    <mergeCell ref="BJT41:BJV41"/>
    <mergeCell ref="BJX41:BJZ41"/>
    <mergeCell ref="BKB41:BKD41"/>
    <mergeCell ref="BKF41:BKG41"/>
    <mergeCell ref="BKH41:BKJ41"/>
    <mergeCell ref="BKK41:BKN41"/>
    <mergeCell ref="BIJ42:BIK42"/>
    <mergeCell ref="BIL42:BIM42"/>
    <mergeCell ref="BIN42:BIO42"/>
    <mergeCell ref="BIP42:BIQ42"/>
    <mergeCell ref="BIR42:BIT42"/>
    <mergeCell ref="BIU42:BIW42"/>
    <mergeCell ref="BIX42:BIZ42"/>
    <mergeCell ref="BJA42:BJC42"/>
    <mergeCell ref="BJD42:BJF42"/>
    <mergeCell ref="BJG42:BJI42"/>
    <mergeCell ref="BJJ42:BJL42"/>
    <mergeCell ref="BJM42:BJO42"/>
    <mergeCell ref="BJP42:BJR42"/>
    <mergeCell ref="BJT42:BJV42"/>
    <mergeCell ref="BJX42:BJZ42"/>
    <mergeCell ref="BKB42:BKD42"/>
    <mergeCell ref="BKF42:BKG42"/>
    <mergeCell ref="BKH42:BKJ42"/>
    <mergeCell ref="BKK42:BKN42"/>
    <mergeCell ref="BIJ43:BIK43"/>
    <mergeCell ref="BIL43:BIM43"/>
    <mergeCell ref="BIN43:BIO43"/>
    <mergeCell ref="BIP43:BIQ43"/>
    <mergeCell ref="BIR43:BIT43"/>
    <mergeCell ref="BIU43:BIW43"/>
    <mergeCell ref="BIX43:BIZ43"/>
    <mergeCell ref="BJA43:BJC43"/>
    <mergeCell ref="BJD43:BJF43"/>
    <mergeCell ref="BJG43:BJI43"/>
    <mergeCell ref="BJJ43:BJL43"/>
    <mergeCell ref="BJM43:BJO43"/>
    <mergeCell ref="BJP43:BJR43"/>
    <mergeCell ref="BJT43:BJV43"/>
    <mergeCell ref="BJX43:BJZ43"/>
    <mergeCell ref="BKB43:BKD43"/>
    <mergeCell ref="BKF43:BKG43"/>
    <mergeCell ref="BKH43:BKJ43"/>
    <mergeCell ref="BKK43:BKN43"/>
    <mergeCell ref="BIJ44:BIK44"/>
    <mergeCell ref="BIL44:BIM44"/>
    <mergeCell ref="BIN44:BIO44"/>
    <mergeCell ref="BIP44:BIQ44"/>
    <mergeCell ref="BIR44:BIT44"/>
    <mergeCell ref="BIU44:BIW44"/>
    <mergeCell ref="BIX44:BIZ44"/>
    <mergeCell ref="BJA44:BJC44"/>
    <mergeCell ref="BJD44:BJF44"/>
    <mergeCell ref="BJG44:BJI44"/>
    <mergeCell ref="BJJ44:BJL44"/>
    <mergeCell ref="BJM44:BJO44"/>
    <mergeCell ref="BJP44:BJR44"/>
    <mergeCell ref="BJT44:BJV44"/>
    <mergeCell ref="BJX44:BJZ44"/>
    <mergeCell ref="BKB44:BKD44"/>
    <mergeCell ref="BKF44:BKG44"/>
    <mergeCell ref="BKH44:BKJ44"/>
    <mergeCell ref="BKK44:BKN44"/>
    <mergeCell ref="BIJ45:BIK45"/>
    <mergeCell ref="BIL45:BIM45"/>
    <mergeCell ref="BIN45:BIO45"/>
    <mergeCell ref="BIP45:BIQ45"/>
    <mergeCell ref="BIR45:BIT45"/>
    <mergeCell ref="BIU45:BIW45"/>
    <mergeCell ref="BIX45:BIZ45"/>
    <mergeCell ref="BJA45:BJC45"/>
    <mergeCell ref="BJD45:BJF45"/>
    <mergeCell ref="BJG45:BJI45"/>
    <mergeCell ref="BJJ45:BJL45"/>
    <mergeCell ref="BJM45:BJO45"/>
    <mergeCell ref="BJP45:BJR45"/>
    <mergeCell ref="BJT45:BJV45"/>
    <mergeCell ref="BJX45:BJZ45"/>
    <mergeCell ref="BKB45:BKD45"/>
    <mergeCell ref="BKF45:BKG45"/>
    <mergeCell ref="BKH45:BKJ45"/>
    <mergeCell ref="BKK45:BKN45"/>
    <mergeCell ref="BIH46:BIQ46"/>
    <mergeCell ref="BIR46:BIW46"/>
    <mergeCell ref="BIX46:BJC46"/>
    <mergeCell ref="BJD46:BJI46"/>
    <mergeCell ref="BJJ46:BJO46"/>
    <mergeCell ref="BJP46:BJW46"/>
    <mergeCell ref="BJX46:BKE46"/>
    <mergeCell ref="BKF46:BKG46"/>
    <mergeCell ref="BKH46:BKJ46"/>
    <mergeCell ref="BKK46:BKN46"/>
    <mergeCell ref="BIH47:BIQ47"/>
    <mergeCell ref="BIR47:BJO47"/>
    <mergeCell ref="BJP47:BJW47"/>
    <mergeCell ref="BJX47:BKE47"/>
    <mergeCell ref="BKF47:BKN47"/>
    <mergeCell ref="BIJ50:BKN50"/>
    <mergeCell ref="BMG3:BMI3"/>
    <mergeCell ref="BMJ3:BMU3"/>
    <mergeCell ref="BKP4:BKR5"/>
    <mergeCell ref="BKS4:BMB5"/>
    <mergeCell ref="BMD4:BMI5"/>
    <mergeCell ref="BMJ4:BMM5"/>
    <mergeCell ref="BMO4:BMR5"/>
    <mergeCell ref="BMS4:BMT5"/>
    <mergeCell ref="BMU4:BMU5"/>
    <mergeCell ref="BKO7:BMU7"/>
    <mergeCell ref="BKO8:BKO12"/>
    <mergeCell ref="BKP8:BKP12"/>
    <mergeCell ref="BKQ8:BKR12"/>
    <mergeCell ref="BKS8:BKT12"/>
    <mergeCell ref="BKU8:BKV12"/>
    <mergeCell ref="BKW8:BKX12"/>
    <mergeCell ref="BKY8:BLJ8"/>
    <mergeCell ref="BLK8:BLV8"/>
    <mergeCell ref="BLW8:BML8"/>
    <mergeCell ref="BMM8:BMQ8"/>
    <mergeCell ref="BMR8:BMU12"/>
    <mergeCell ref="BKY9:BLD9"/>
    <mergeCell ref="BLE9:BLJ9"/>
    <mergeCell ref="BLK9:BLP9"/>
    <mergeCell ref="BLQ9:BLV9"/>
    <mergeCell ref="BLW9:BMD9"/>
    <mergeCell ref="BME9:BML9"/>
    <mergeCell ref="BMM9:BMQ9"/>
    <mergeCell ref="BKY10:BLA12"/>
    <mergeCell ref="BLB10:BLD12"/>
    <mergeCell ref="BLE10:BLG12"/>
    <mergeCell ref="BLH10:BLJ12"/>
    <mergeCell ref="BLK10:BLM12"/>
    <mergeCell ref="BLN10:BLP12"/>
    <mergeCell ref="BLQ10:BLS12"/>
    <mergeCell ref="BLT10:BLV12"/>
    <mergeCell ref="BLW10:BLY12"/>
    <mergeCell ref="BLZ10:BLZ13"/>
    <mergeCell ref="BMA10:BMC12"/>
    <mergeCell ref="BMD10:BMD13"/>
    <mergeCell ref="BME10:BMG12"/>
    <mergeCell ref="BMH10:BMH13"/>
    <mergeCell ref="BMI10:BMK12"/>
    <mergeCell ref="BML10:BML13"/>
    <mergeCell ref="BMM10:BMN12"/>
    <mergeCell ref="BMO10:BMQ12"/>
    <mergeCell ref="BKQ13:BKR13"/>
    <mergeCell ref="BKS13:BKT13"/>
    <mergeCell ref="BKU13:BKV13"/>
    <mergeCell ref="BKW13:BKX13"/>
    <mergeCell ref="BLW13:BLY13"/>
    <mergeCell ref="BMA13:BMC13"/>
    <mergeCell ref="BME13:BMG13"/>
    <mergeCell ref="BMI13:BMK13"/>
    <mergeCell ref="BMM13:BMN13"/>
    <mergeCell ref="BMO13:BMQ13"/>
    <mergeCell ref="BMR13:BMU13"/>
    <mergeCell ref="BKQ15:BKR15"/>
    <mergeCell ref="BKS15:BKT15"/>
    <mergeCell ref="BKU15:BKV15"/>
    <mergeCell ref="BKW15:BKX15"/>
    <mergeCell ref="BKY15:BLA15"/>
    <mergeCell ref="BLB15:BLD15"/>
    <mergeCell ref="BLE15:BLG15"/>
    <mergeCell ref="BLH15:BLJ15"/>
    <mergeCell ref="BLK15:BLM15"/>
    <mergeCell ref="BLN15:BLP15"/>
    <mergeCell ref="BLQ15:BLS15"/>
    <mergeCell ref="BLT15:BLV15"/>
    <mergeCell ref="BLW15:BLY15"/>
    <mergeCell ref="BMA15:BMC15"/>
    <mergeCell ref="BME15:BMG15"/>
    <mergeCell ref="BMI15:BMK15"/>
    <mergeCell ref="BMM15:BMN15"/>
    <mergeCell ref="BMO15:BMQ15"/>
    <mergeCell ref="BMR15:BMU15"/>
    <mergeCell ref="BKQ16:BKR16"/>
    <mergeCell ref="BKS16:BKT16"/>
    <mergeCell ref="BKU16:BKV16"/>
    <mergeCell ref="BKW16:BKX16"/>
    <mergeCell ref="BKY16:BLA16"/>
    <mergeCell ref="BLB16:BLD16"/>
    <mergeCell ref="BLE16:BLG16"/>
    <mergeCell ref="BLH16:BLJ16"/>
    <mergeCell ref="BLK16:BLM16"/>
    <mergeCell ref="BLN16:BLP16"/>
    <mergeCell ref="BLQ16:BLS16"/>
    <mergeCell ref="BLT16:BLV16"/>
    <mergeCell ref="BLW16:BLY16"/>
    <mergeCell ref="BMA16:BMC16"/>
    <mergeCell ref="BME16:BMG16"/>
    <mergeCell ref="BMI16:BMK16"/>
    <mergeCell ref="BMM16:BMN16"/>
    <mergeCell ref="BMO16:BMQ16"/>
    <mergeCell ref="BMR16:BMU16"/>
    <mergeCell ref="BKQ17:BKR17"/>
    <mergeCell ref="BKS17:BKT17"/>
    <mergeCell ref="BKU17:BKV17"/>
    <mergeCell ref="BKW17:BKX17"/>
    <mergeCell ref="BKY17:BLA17"/>
    <mergeCell ref="BLB17:BLD17"/>
    <mergeCell ref="BLE17:BLG17"/>
    <mergeCell ref="BLH17:BLJ17"/>
    <mergeCell ref="BLK17:BLM17"/>
    <mergeCell ref="BLN17:BLP17"/>
    <mergeCell ref="BLQ17:BLS17"/>
    <mergeCell ref="BLT17:BLV17"/>
    <mergeCell ref="BLW17:BLY17"/>
    <mergeCell ref="BMA17:BMC17"/>
    <mergeCell ref="BME17:BMG17"/>
    <mergeCell ref="BMI17:BMK17"/>
    <mergeCell ref="BMM17:BMN17"/>
    <mergeCell ref="BMO17:BMQ17"/>
    <mergeCell ref="BMR17:BMU17"/>
    <mergeCell ref="BKQ18:BKR18"/>
    <mergeCell ref="BKS18:BKT18"/>
    <mergeCell ref="BKU18:BKV18"/>
    <mergeCell ref="BKW18:BKX18"/>
    <mergeCell ref="BKY18:BLA18"/>
    <mergeCell ref="BLB18:BLD18"/>
    <mergeCell ref="BLE18:BLG18"/>
    <mergeCell ref="BLH18:BLJ18"/>
    <mergeCell ref="BLK18:BLM18"/>
    <mergeCell ref="BLN18:BLP18"/>
    <mergeCell ref="BLQ18:BLS18"/>
    <mergeCell ref="BLT18:BLV18"/>
    <mergeCell ref="BLW18:BLY18"/>
    <mergeCell ref="BMA18:BMC18"/>
    <mergeCell ref="BME18:BMG18"/>
    <mergeCell ref="BMI18:BMK18"/>
    <mergeCell ref="BMM18:BMN18"/>
    <mergeCell ref="BMO18:BMQ18"/>
    <mergeCell ref="BMR18:BMU18"/>
    <mergeCell ref="BKQ19:BKR19"/>
    <mergeCell ref="BKS19:BKT19"/>
    <mergeCell ref="BKU19:BKV19"/>
    <mergeCell ref="BKW19:BKX19"/>
    <mergeCell ref="BKY19:BLA19"/>
    <mergeCell ref="BLB19:BLD19"/>
    <mergeCell ref="BLE19:BLG19"/>
    <mergeCell ref="BLH19:BLJ19"/>
    <mergeCell ref="BLK19:BLM19"/>
    <mergeCell ref="BLN19:BLP19"/>
    <mergeCell ref="BLQ19:BLS19"/>
    <mergeCell ref="BLT19:BLV19"/>
    <mergeCell ref="BLW19:BLY19"/>
    <mergeCell ref="BMA19:BMC19"/>
    <mergeCell ref="BME19:BMG19"/>
    <mergeCell ref="BMI19:BMK19"/>
    <mergeCell ref="BMM19:BMN19"/>
    <mergeCell ref="BMO19:BMQ19"/>
    <mergeCell ref="BMR19:BMU19"/>
    <mergeCell ref="BKQ20:BKR20"/>
    <mergeCell ref="BKS20:BKT20"/>
    <mergeCell ref="BKU20:BKV20"/>
    <mergeCell ref="BKW20:BKX20"/>
    <mergeCell ref="BKY20:BLA20"/>
    <mergeCell ref="BLB20:BLD20"/>
    <mergeCell ref="BLE20:BLG20"/>
    <mergeCell ref="BLH20:BLJ20"/>
    <mergeCell ref="BLK20:BLM20"/>
    <mergeCell ref="BLN20:BLP20"/>
    <mergeCell ref="BLQ20:BLS20"/>
    <mergeCell ref="BLT20:BLV20"/>
    <mergeCell ref="BLW20:BLY20"/>
    <mergeCell ref="BMA20:BMC20"/>
    <mergeCell ref="BME20:BMG20"/>
    <mergeCell ref="BMI20:BMK20"/>
    <mergeCell ref="BMM20:BMN20"/>
    <mergeCell ref="BMO20:BMQ20"/>
    <mergeCell ref="BMR20:BMU20"/>
    <mergeCell ref="BKQ21:BKR21"/>
    <mergeCell ref="BKS21:BKT21"/>
    <mergeCell ref="BKU21:BKV21"/>
    <mergeCell ref="BKW21:BKX21"/>
    <mergeCell ref="BKY21:BLA21"/>
    <mergeCell ref="BLB21:BLD21"/>
    <mergeCell ref="BLE21:BLG21"/>
    <mergeCell ref="BLH21:BLJ21"/>
    <mergeCell ref="BLK21:BLM21"/>
    <mergeCell ref="BLN21:BLP21"/>
    <mergeCell ref="BLQ21:BLS21"/>
    <mergeCell ref="BLT21:BLV21"/>
    <mergeCell ref="BLW21:BLY21"/>
    <mergeCell ref="BMA21:BMC21"/>
    <mergeCell ref="BME21:BMG21"/>
    <mergeCell ref="BMI21:BMK21"/>
    <mergeCell ref="BMM21:BMN21"/>
    <mergeCell ref="BMO21:BMQ21"/>
    <mergeCell ref="BMR21:BMU21"/>
    <mergeCell ref="BKQ22:BKR22"/>
    <mergeCell ref="BKS22:BKT22"/>
    <mergeCell ref="BKU22:BKV22"/>
    <mergeCell ref="BKW22:BKX22"/>
    <mergeCell ref="BKY22:BLA22"/>
    <mergeCell ref="BLB22:BLD22"/>
    <mergeCell ref="BLE22:BLG22"/>
    <mergeCell ref="BLH22:BLJ22"/>
    <mergeCell ref="BLK22:BLM22"/>
    <mergeCell ref="BLN22:BLP22"/>
    <mergeCell ref="BLQ22:BLS22"/>
    <mergeCell ref="BLT22:BLV22"/>
    <mergeCell ref="BLW22:BLY22"/>
    <mergeCell ref="BMA22:BMC22"/>
    <mergeCell ref="BME22:BMG22"/>
    <mergeCell ref="BMI22:BMK22"/>
    <mergeCell ref="BMM22:BMN22"/>
    <mergeCell ref="BMO22:BMQ22"/>
    <mergeCell ref="BMR22:BMU22"/>
    <mergeCell ref="BKQ23:BKR23"/>
    <mergeCell ref="BKS23:BKT23"/>
    <mergeCell ref="BKU23:BKV23"/>
    <mergeCell ref="BKW23:BKX23"/>
    <mergeCell ref="BKY23:BLA23"/>
    <mergeCell ref="BLB23:BLD23"/>
    <mergeCell ref="BLE23:BLG23"/>
    <mergeCell ref="BLH23:BLJ23"/>
    <mergeCell ref="BLK23:BLM23"/>
    <mergeCell ref="BLN23:BLP23"/>
    <mergeCell ref="BLQ23:BLS23"/>
    <mergeCell ref="BLT23:BLV23"/>
    <mergeCell ref="BLW23:BLY23"/>
    <mergeCell ref="BMA23:BMC23"/>
    <mergeCell ref="BME23:BMG23"/>
    <mergeCell ref="BMI23:BMK23"/>
    <mergeCell ref="BMM23:BMN23"/>
    <mergeCell ref="BMO23:BMQ23"/>
    <mergeCell ref="BMR23:BMU23"/>
    <mergeCell ref="BKQ24:BKR24"/>
    <mergeCell ref="BKS24:BKT24"/>
    <mergeCell ref="BKU24:BKV24"/>
    <mergeCell ref="BKW24:BKX24"/>
    <mergeCell ref="BKY24:BLA24"/>
    <mergeCell ref="BLB24:BLD24"/>
    <mergeCell ref="BLE24:BLG24"/>
    <mergeCell ref="BLH24:BLJ24"/>
    <mergeCell ref="BLK24:BLM24"/>
    <mergeCell ref="BLN24:BLP24"/>
    <mergeCell ref="BLQ24:BLS24"/>
    <mergeCell ref="BLT24:BLV24"/>
    <mergeCell ref="BLW24:BLY24"/>
    <mergeCell ref="BMA24:BMC24"/>
    <mergeCell ref="BME24:BMG24"/>
    <mergeCell ref="BMI24:BMK24"/>
    <mergeCell ref="BMM24:BMN24"/>
    <mergeCell ref="BMO24:BMQ24"/>
    <mergeCell ref="BMR24:BMU24"/>
    <mergeCell ref="BKQ25:BKR25"/>
    <mergeCell ref="BKS25:BKT25"/>
    <mergeCell ref="BKU25:BKV25"/>
    <mergeCell ref="BKW25:BKX25"/>
    <mergeCell ref="BKY25:BLA25"/>
    <mergeCell ref="BLB25:BLD25"/>
    <mergeCell ref="BLE25:BLG25"/>
    <mergeCell ref="BLH25:BLJ25"/>
    <mergeCell ref="BLK25:BLM25"/>
    <mergeCell ref="BLN25:BLP25"/>
    <mergeCell ref="BLQ25:BLS25"/>
    <mergeCell ref="BLT25:BLV25"/>
    <mergeCell ref="BLW25:BLY25"/>
    <mergeCell ref="BMA25:BMC25"/>
    <mergeCell ref="BME25:BMG25"/>
    <mergeCell ref="BMI25:BMK25"/>
    <mergeCell ref="BMM25:BMN25"/>
    <mergeCell ref="BMO25:BMQ25"/>
    <mergeCell ref="BMR25:BMU25"/>
    <mergeCell ref="BKQ26:BKR26"/>
    <mergeCell ref="BKS26:BKT26"/>
    <mergeCell ref="BKU26:BKV26"/>
    <mergeCell ref="BKW26:BKX26"/>
    <mergeCell ref="BKY26:BLA26"/>
    <mergeCell ref="BLB26:BLD26"/>
    <mergeCell ref="BLE26:BLG26"/>
    <mergeCell ref="BLH26:BLJ26"/>
    <mergeCell ref="BLK26:BLM26"/>
    <mergeCell ref="BLN26:BLP26"/>
    <mergeCell ref="BLQ26:BLS26"/>
    <mergeCell ref="BLT26:BLV26"/>
    <mergeCell ref="BLW26:BLY26"/>
    <mergeCell ref="BMA26:BMC26"/>
    <mergeCell ref="BME26:BMG26"/>
    <mergeCell ref="BMI26:BMK26"/>
    <mergeCell ref="BMM26:BMN26"/>
    <mergeCell ref="BMO26:BMQ26"/>
    <mergeCell ref="BMR26:BMU26"/>
    <mergeCell ref="BKQ27:BKR27"/>
    <mergeCell ref="BKS27:BKT27"/>
    <mergeCell ref="BKU27:BKV27"/>
    <mergeCell ref="BKW27:BKX27"/>
    <mergeCell ref="BKY27:BLA27"/>
    <mergeCell ref="BLB27:BLD27"/>
    <mergeCell ref="BLE27:BLG27"/>
    <mergeCell ref="BLH27:BLJ27"/>
    <mergeCell ref="BLK27:BLM27"/>
    <mergeCell ref="BLN27:BLP27"/>
    <mergeCell ref="BLQ27:BLS27"/>
    <mergeCell ref="BLT27:BLV27"/>
    <mergeCell ref="BLW27:BLY27"/>
    <mergeCell ref="BMA27:BMC27"/>
    <mergeCell ref="BME27:BMG27"/>
    <mergeCell ref="BMI27:BMK27"/>
    <mergeCell ref="BMM27:BMN27"/>
    <mergeCell ref="BMO27:BMQ27"/>
    <mergeCell ref="BMR27:BMU27"/>
    <mergeCell ref="BKQ28:BKR28"/>
    <mergeCell ref="BKS28:BKT28"/>
    <mergeCell ref="BKU28:BKV28"/>
    <mergeCell ref="BKW28:BKX28"/>
    <mergeCell ref="BKY28:BLA28"/>
    <mergeCell ref="BLB28:BLD28"/>
    <mergeCell ref="BLE28:BLG28"/>
    <mergeCell ref="BLH28:BLJ28"/>
    <mergeCell ref="BLK28:BLM28"/>
    <mergeCell ref="BLN28:BLP28"/>
    <mergeCell ref="BLQ28:BLS28"/>
    <mergeCell ref="BLT28:BLV28"/>
    <mergeCell ref="BLW28:BLY28"/>
    <mergeCell ref="BMA28:BMC28"/>
    <mergeCell ref="BME28:BMG28"/>
    <mergeCell ref="BMI28:BMK28"/>
    <mergeCell ref="BMM28:BMN28"/>
    <mergeCell ref="BMO28:BMQ28"/>
    <mergeCell ref="BMR28:BMU28"/>
    <mergeCell ref="BKQ29:BKR29"/>
    <mergeCell ref="BKS29:BKT29"/>
    <mergeCell ref="BKU29:BKV29"/>
    <mergeCell ref="BKW29:BKX29"/>
    <mergeCell ref="BKY29:BLA29"/>
    <mergeCell ref="BLB29:BLD29"/>
    <mergeCell ref="BLE29:BLG29"/>
    <mergeCell ref="BLH29:BLJ29"/>
    <mergeCell ref="BLK29:BLM29"/>
    <mergeCell ref="BLN29:BLP29"/>
    <mergeCell ref="BLQ29:BLS29"/>
    <mergeCell ref="BLT29:BLV29"/>
    <mergeCell ref="BLW29:BLY29"/>
    <mergeCell ref="BMA29:BMC29"/>
    <mergeCell ref="BME29:BMG29"/>
    <mergeCell ref="BMI29:BMK29"/>
    <mergeCell ref="BMM29:BMN29"/>
    <mergeCell ref="BMO29:BMQ29"/>
    <mergeCell ref="BMR29:BMU29"/>
    <mergeCell ref="BKQ30:BKR30"/>
    <mergeCell ref="BKS30:BKT30"/>
    <mergeCell ref="BKU30:BKV30"/>
    <mergeCell ref="BKW30:BKX30"/>
    <mergeCell ref="BKY30:BLA30"/>
    <mergeCell ref="BLB30:BLD30"/>
    <mergeCell ref="BLE30:BLG30"/>
    <mergeCell ref="BLH30:BLJ30"/>
    <mergeCell ref="BLK30:BLM30"/>
    <mergeCell ref="BLN30:BLP30"/>
    <mergeCell ref="BLQ30:BLS30"/>
    <mergeCell ref="BLT30:BLV30"/>
    <mergeCell ref="BLW30:BLY30"/>
    <mergeCell ref="BMA30:BMC30"/>
    <mergeCell ref="BME30:BMG30"/>
    <mergeCell ref="BMI30:BMK30"/>
    <mergeCell ref="BMM30:BMN30"/>
    <mergeCell ref="BMO30:BMQ30"/>
    <mergeCell ref="BMR30:BMU30"/>
    <mergeCell ref="BKQ31:BKR31"/>
    <mergeCell ref="BKS31:BKT31"/>
    <mergeCell ref="BKU31:BKV31"/>
    <mergeCell ref="BKW31:BKX31"/>
    <mergeCell ref="BKY31:BLA31"/>
    <mergeCell ref="BLB31:BLD31"/>
    <mergeCell ref="BLE31:BLG31"/>
    <mergeCell ref="BLH31:BLJ31"/>
    <mergeCell ref="BLK31:BLM31"/>
    <mergeCell ref="BLN31:BLP31"/>
    <mergeCell ref="BLQ31:BLS31"/>
    <mergeCell ref="BLT31:BLV31"/>
    <mergeCell ref="BLW31:BLY31"/>
    <mergeCell ref="BMA31:BMC31"/>
    <mergeCell ref="BME31:BMG31"/>
    <mergeCell ref="BMI31:BMK31"/>
    <mergeCell ref="BMM31:BMN31"/>
    <mergeCell ref="BMO31:BMQ31"/>
    <mergeCell ref="BMR31:BMU31"/>
    <mergeCell ref="BKQ32:BKR32"/>
    <mergeCell ref="BKS32:BKT32"/>
    <mergeCell ref="BKU32:BKV32"/>
    <mergeCell ref="BKW32:BKX32"/>
    <mergeCell ref="BKY32:BLA32"/>
    <mergeCell ref="BLB32:BLD32"/>
    <mergeCell ref="BLE32:BLG32"/>
    <mergeCell ref="BLH32:BLJ32"/>
    <mergeCell ref="BLK32:BLM32"/>
    <mergeCell ref="BLN32:BLP32"/>
    <mergeCell ref="BLQ32:BLS32"/>
    <mergeCell ref="BLT32:BLV32"/>
    <mergeCell ref="BLW32:BLY32"/>
    <mergeCell ref="BMA32:BMC32"/>
    <mergeCell ref="BME32:BMG32"/>
    <mergeCell ref="BMI32:BMK32"/>
    <mergeCell ref="BMM32:BMN32"/>
    <mergeCell ref="BMO32:BMQ32"/>
    <mergeCell ref="BMR32:BMU32"/>
    <mergeCell ref="BKQ33:BKR33"/>
    <mergeCell ref="BKS33:BKT33"/>
    <mergeCell ref="BKU33:BKV33"/>
    <mergeCell ref="BKW33:BKX33"/>
    <mergeCell ref="BKY33:BLA33"/>
    <mergeCell ref="BLB33:BLD33"/>
    <mergeCell ref="BLE33:BLG33"/>
    <mergeCell ref="BLH33:BLJ33"/>
    <mergeCell ref="BLK33:BLM33"/>
    <mergeCell ref="BLN33:BLP33"/>
    <mergeCell ref="BLQ33:BLS33"/>
    <mergeCell ref="BLT33:BLV33"/>
    <mergeCell ref="BLW33:BLY33"/>
    <mergeCell ref="BMA33:BMC33"/>
    <mergeCell ref="BME33:BMG33"/>
    <mergeCell ref="BMI33:BMK33"/>
    <mergeCell ref="BMM33:BMN33"/>
    <mergeCell ref="BMO33:BMQ33"/>
    <mergeCell ref="BMR33:BMU33"/>
    <mergeCell ref="BKQ34:BKR34"/>
    <mergeCell ref="BKS34:BKT34"/>
    <mergeCell ref="BKU34:BKV34"/>
    <mergeCell ref="BKW34:BKX34"/>
    <mergeCell ref="BKY34:BLA34"/>
    <mergeCell ref="BLB34:BLD34"/>
    <mergeCell ref="BLE34:BLG34"/>
    <mergeCell ref="BLH34:BLJ34"/>
    <mergeCell ref="BLK34:BLM34"/>
    <mergeCell ref="BLN34:BLP34"/>
    <mergeCell ref="BLQ34:BLS34"/>
    <mergeCell ref="BLT34:BLV34"/>
    <mergeCell ref="BLW34:BLY34"/>
    <mergeCell ref="BMA34:BMC34"/>
    <mergeCell ref="BME34:BMG34"/>
    <mergeCell ref="BMI34:BMK34"/>
    <mergeCell ref="BMM34:BMN34"/>
    <mergeCell ref="BMO34:BMQ34"/>
    <mergeCell ref="BMR34:BMU34"/>
    <mergeCell ref="BKQ35:BKR35"/>
    <mergeCell ref="BKS35:BKT35"/>
    <mergeCell ref="BKU35:BKV35"/>
    <mergeCell ref="BKW35:BKX35"/>
    <mergeCell ref="BKY35:BLA35"/>
    <mergeCell ref="BLB35:BLD35"/>
    <mergeCell ref="BLE35:BLG35"/>
    <mergeCell ref="BLH35:BLJ35"/>
    <mergeCell ref="BLK35:BLM35"/>
    <mergeCell ref="BLN35:BLP35"/>
    <mergeCell ref="BLQ35:BLS35"/>
    <mergeCell ref="BLT35:BLV35"/>
    <mergeCell ref="BLW35:BLY35"/>
    <mergeCell ref="BMA35:BMC35"/>
    <mergeCell ref="BME35:BMG35"/>
    <mergeCell ref="BMI35:BMK35"/>
    <mergeCell ref="BMM35:BMN35"/>
    <mergeCell ref="BMO35:BMQ35"/>
    <mergeCell ref="BMR35:BMU35"/>
    <mergeCell ref="BKQ36:BKR36"/>
    <mergeCell ref="BKS36:BKT36"/>
    <mergeCell ref="BKU36:BKV36"/>
    <mergeCell ref="BKW36:BKX36"/>
    <mergeCell ref="BKY36:BLA36"/>
    <mergeCell ref="BLB36:BLD36"/>
    <mergeCell ref="BLE36:BLG36"/>
    <mergeCell ref="BLH36:BLJ36"/>
    <mergeCell ref="BLK36:BLM36"/>
    <mergeCell ref="BLN36:BLP36"/>
    <mergeCell ref="BLQ36:BLS36"/>
    <mergeCell ref="BLT36:BLV36"/>
    <mergeCell ref="BLW36:BLY36"/>
    <mergeCell ref="BMA36:BMC36"/>
    <mergeCell ref="BME36:BMG36"/>
    <mergeCell ref="BMI36:BMK36"/>
    <mergeCell ref="BMM36:BMN36"/>
    <mergeCell ref="BMO36:BMQ36"/>
    <mergeCell ref="BMR36:BMU36"/>
    <mergeCell ref="BKQ37:BKR37"/>
    <mergeCell ref="BKS37:BKT37"/>
    <mergeCell ref="BKU37:BKV37"/>
    <mergeCell ref="BKW37:BKX37"/>
    <mergeCell ref="BKY37:BLA37"/>
    <mergeCell ref="BLB37:BLD37"/>
    <mergeCell ref="BLE37:BLG37"/>
    <mergeCell ref="BLH37:BLJ37"/>
    <mergeCell ref="BLK37:BLM37"/>
    <mergeCell ref="BLN37:BLP37"/>
    <mergeCell ref="BLQ37:BLS37"/>
    <mergeCell ref="BLT37:BLV37"/>
    <mergeCell ref="BLW37:BLY37"/>
    <mergeCell ref="BMA37:BMC37"/>
    <mergeCell ref="BME37:BMG37"/>
    <mergeCell ref="BMI37:BMK37"/>
    <mergeCell ref="BMM37:BMN37"/>
    <mergeCell ref="BMO37:BMQ37"/>
    <mergeCell ref="BMR37:BMU37"/>
    <mergeCell ref="BKQ38:BKR38"/>
    <mergeCell ref="BKS38:BKT38"/>
    <mergeCell ref="BKU38:BKV38"/>
    <mergeCell ref="BKW38:BKX38"/>
    <mergeCell ref="BKY38:BLA38"/>
    <mergeCell ref="BLB38:BLD38"/>
    <mergeCell ref="BLE38:BLG38"/>
    <mergeCell ref="BLH38:BLJ38"/>
    <mergeCell ref="BLK38:BLM38"/>
    <mergeCell ref="BLN38:BLP38"/>
    <mergeCell ref="BLQ38:BLS38"/>
    <mergeCell ref="BLT38:BLV38"/>
    <mergeCell ref="BLW38:BLY38"/>
    <mergeCell ref="BMA38:BMC38"/>
    <mergeCell ref="BME38:BMG38"/>
    <mergeCell ref="BMI38:BMK38"/>
    <mergeCell ref="BMM38:BMN38"/>
    <mergeCell ref="BMO38:BMQ38"/>
    <mergeCell ref="BMR38:BMU38"/>
    <mergeCell ref="BKQ39:BKR39"/>
    <mergeCell ref="BKS39:BKT39"/>
    <mergeCell ref="BKU39:BKV39"/>
    <mergeCell ref="BKW39:BKX39"/>
    <mergeCell ref="BKY39:BLA39"/>
    <mergeCell ref="BLB39:BLD39"/>
    <mergeCell ref="BLE39:BLG39"/>
    <mergeCell ref="BLH39:BLJ39"/>
    <mergeCell ref="BLK39:BLM39"/>
    <mergeCell ref="BLN39:BLP39"/>
    <mergeCell ref="BLQ39:BLS39"/>
    <mergeCell ref="BLT39:BLV39"/>
    <mergeCell ref="BLW39:BLY39"/>
    <mergeCell ref="BMA39:BMC39"/>
    <mergeCell ref="BME39:BMG39"/>
    <mergeCell ref="BMI39:BMK39"/>
    <mergeCell ref="BMM39:BMN39"/>
    <mergeCell ref="BMO39:BMQ39"/>
    <mergeCell ref="BMR39:BMU39"/>
    <mergeCell ref="BKQ40:BKR40"/>
    <mergeCell ref="BKS40:BKT40"/>
    <mergeCell ref="BKU40:BKV40"/>
    <mergeCell ref="BKW40:BKX40"/>
    <mergeCell ref="BKY40:BLA40"/>
    <mergeCell ref="BLB40:BLD40"/>
    <mergeCell ref="BLE40:BLG40"/>
    <mergeCell ref="BLH40:BLJ40"/>
    <mergeCell ref="BLK40:BLM40"/>
    <mergeCell ref="BLN40:BLP40"/>
    <mergeCell ref="BLQ40:BLS40"/>
    <mergeCell ref="BLT40:BLV40"/>
    <mergeCell ref="BLW40:BLY40"/>
    <mergeCell ref="BMA40:BMC40"/>
    <mergeCell ref="BME40:BMG40"/>
    <mergeCell ref="BMI40:BMK40"/>
    <mergeCell ref="BMM40:BMN40"/>
    <mergeCell ref="BMO40:BMQ40"/>
    <mergeCell ref="BMR40:BMU40"/>
    <mergeCell ref="BKQ41:BKR41"/>
    <mergeCell ref="BKS41:BKT41"/>
    <mergeCell ref="BKU41:BKV41"/>
    <mergeCell ref="BKW41:BKX41"/>
    <mergeCell ref="BKY41:BLA41"/>
    <mergeCell ref="BLB41:BLD41"/>
    <mergeCell ref="BLE41:BLG41"/>
    <mergeCell ref="BLH41:BLJ41"/>
    <mergeCell ref="BLK41:BLM41"/>
    <mergeCell ref="BLN41:BLP41"/>
    <mergeCell ref="BLQ41:BLS41"/>
    <mergeCell ref="BLT41:BLV41"/>
    <mergeCell ref="BLW41:BLY41"/>
    <mergeCell ref="BMA41:BMC41"/>
    <mergeCell ref="BME41:BMG41"/>
    <mergeCell ref="BMI41:BMK41"/>
    <mergeCell ref="BMM41:BMN41"/>
    <mergeCell ref="BMO41:BMQ41"/>
    <mergeCell ref="BMR41:BMU41"/>
    <mergeCell ref="BKQ42:BKR42"/>
    <mergeCell ref="BKS42:BKT42"/>
    <mergeCell ref="BKU42:BKV42"/>
    <mergeCell ref="BKW42:BKX42"/>
    <mergeCell ref="BKY42:BLA42"/>
    <mergeCell ref="BLB42:BLD42"/>
    <mergeCell ref="BLE42:BLG42"/>
    <mergeCell ref="BLH42:BLJ42"/>
    <mergeCell ref="BLK42:BLM42"/>
    <mergeCell ref="BLN42:BLP42"/>
    <mergeCell ref="BLQ42:BLS42"/>
    <mergeCell ref="BLT42:BLV42"/>
    <mergeCell ref="BLW42:BLY42"/>
    <mergeCell ref="BMA42:BMC42"/>
    <mergeCell ref="BME42:BMG42"/>
    <mergeCell ref="BMI42:BMK42"/>
    <mergeCell ref="BMM42:BMN42"/>
    <mergeCell ref="BMO42:BMQ42"/>
    <mergeCell ref="BMR42:BMU42"/>
    <mergeCell ref="BKQ43:BKR43"/>
    <mergeCell ref="BKS43:BKT43"/>
    <mergeCell ref="BKU43:BKV43"/>
    <mergeCell ref="BKW43:BKX43"/>
    <mergeCell ref="BKY43:BLA43"/>
    <mergeCell ref="BLB43:BLD43"/>
    <mergeCell ref="BLE43:BLG43"/>
    <mergeCell ref="BLH43:BLJ43"/>
    <mergeCell ref="BLK43:BLM43"/>
    <mergeCell ref="BLN43:BLP43"/>
    <mergeCell ref="BLQ43:BLS43"/>
    <mergeCell ref="BLT43:BLV43"/>
    <mergeCell ref="BLW43:BLY43"/>
    <mergeCell ref="BMA43:BMC43"/>
    <mergeCell ref="BME43:BMG43"/>
    <mergeCell ref="BMI43:BMK43"/>
    <mergeCell ref="BMM43:BMN43"/>
    <mergeCell ref="BMO43:BMQ43"/>
    <mergeCell ref="BMR43:BMU43"/>
    <mergeCell ref="BKQ44:BKR44"/>
    <mergeCell ref="BKS44:BKT44"/>
    <mergeCell ref="BKU44:BKV44"/>
    <mergeCell ref="BKW44:BKX44"/>
    <mergeCell ref="BKY44:BLA44"/>
    <mergeCell ref="BLB44:BLD44"/>
    <mergeCell ref="BLE44:BLG44"/>
    <mergeCell ref="BLH44:BLJ44"/>
    <mergeCell ref="BLK44:BLM44"/>
    <mergeCell ref="BLN44:BLP44"/>
    <mergeCell ref="BLQ44:BLS44"/>
    <mergeCell ref="BLT44:BLV44"/>
    <mergeCell ref="BLW44:BLY44"/>
    <mergeCell ref="BMA44:BMC44"/>
    <mergeCell ref="BME44:BMG44"/>
    <mergeCell ref="BMI44:BMK44"/>
    <mergeCell ref="BMM44:BMN44"/>
    <mergeCell ref="BMO44:BMQ44"/>
    <mergeCell ref="BMR44:BMU44"/>
    <mergeCell ref="BKQ45:BKR45"/>
    <mergeCell ref="BKS45:BKT45"/>
    <mergeCell ref="BKU45:BKV45"/>
    <mergeCell ref="BKW45:BKX45"/>
    <mergeCell ref="BKY45:BLA45"/>
    <mergeCell ref="BLB45:BLD45"/>
    <mergeCell ref="BLE45:BLG45"/>
    <mergeCell ref="BLH45:BLJ45"/>
    <mergeCell ref="BLK45:BLM45"/>
    <mergeCell ref="BLN45:BLP45"/>
    <mergeCell ref="BLQ45:BLS45"/>
    <mergeCell ref="BLT45:BLV45"/>
    <mergeCell ref="BLW45:BLY45"/>
    <mergeCell ref="BMA45:BMC45"/>
    <mergeCell ref="BME45:BMG45"/>
    <mergeCell ref="BMI45:BMK45"/>
    <mergeCell ref="BMM45:BMN45"/>
    <mergeCell ref="BMO45:BMQ45"/>
    <mergeCell ref="BMR45:BMU45"/>
    <mergeCell ref="BKO46:BKX46"/>
    <mergeCell ref="BKY46:BLD46"/>
    <mergeCell ref="BLE46:BLJ46"/>
    <mergeCell ref="BLK46:BLP46"/>
    <mergeCell ref="BLQ46:BLV46"/>
    <mergeCell ref="BLW46:BMD46"/>
    <mergeCell ref="BME46:BML46"/>
    <mergeCell ref="BMM46:BMN46"/>
    <mergeCell ref="BMO46:BMQ46"/>
    <mergeCell ref="BMR46:BMU46"/>
    <mergeCell ref="BKO47:BKX47"/>
    <mergeCell ref="BKY47:BLV47"/>
    <mergeCell ref="BLW47:BMD47"/>
    <mergeCell ref="BME47:BML47"/>
    <mergeCell ref="BMM47:BMU47"/>
    <mergeCell ref="BKQ50:BMU50"/>
    <mergeCell ref="BON3:BOP3"/>
    <mergeCell ref="BOQ3:BPB3"/>
    <mergeCell ref="BMW4:BMY5"/>
    <mergeCell ref="BMZ4:BOI5"/>
    <mergeCell ref="BOK4:BOP5"/>
    <mergeCell ref="BOQ4:BOT5"/>
    <mergeCell ref="BOV4:BOY5"/>
    <mergeCell ref="BOZ4:BPA5"/>
    <mergeCell ref="BPB4:BPB5"/>
    <mergeCell ref="BMV7:BPB7"/>
    <mergeCell ref="BMV8:BMV12"/>
    <mergeCell ref="BMW8:BMW12"/>
    <mergeCell ref="BMX8:BMY12"/>
    <mergeCell ref="BMZ8:BNA12"/>
    <mergeCell ref="BNB8:BNC12"/>
    <mergeCell ref="BND8:BNE12"/>
    <mergeCell ref="BNF8:BNQ8"/>
    <mergeCell ref="BNR8:BOC8"/>
    <mergeCell ref="BOD8:BOS8"/>
    <mergeCell ref="BOT8:BOX8"/>
    <mergeCell ref="BOY8:BPB12"/>
    <mergeCell ref="BNF9:BNK9"/>
    <mergeCell ref="BNL9:BNQ9"/>
    <mergeCell ref="BNR9:BNW9"/>
    <mergeCell ref="BNX9:BOC9"/>
    <mergeCell ref="BOD9:BOK9"/>
    <mergeCell ref="BOL9:BOS9"/>
    <mergeCell ref="BOT9:BOX9"/>
    <mergeCell ref="BNF10:BNH12"/>
    <mergeCell ref="BNI10:BNK12"/>
    <mergeCell ref="BNL10:BNN12"/>
    <mergeCell ref="BNO10:BNQ12"/>
    <mergeCell ref="BNR10:BNT12"/>
    <mergeCell ref="BNU10:BNW12"/>
    <mergeCell ref="BNX10:BNZ12"/>
    <mergeCell ref="BOA10:BOC12"/>
    <mergeCell ref="BOD10:BOF12"/>
    <mergeCell ref="BOG10:BOG13"/>
    <mergeCell ref="BOH10:BOJ12"/>
    <mergeCell ref="BOK10:BOK13"/>
    <mergeCell ref="BOL10:BON12"/>
    <mergeCell ref="BOO10:BOO13"/>
    <mergeCell ref="BOP10:BOR12"/>
    <mergeCell ref="BOS10:BOS13"/>
    <mergeCell ref="BOT10:BOU12"/>
    <mergeCell ref="BOV10:BOX12"/>
    <mergeCell ref="BMX13:BMY13"/>
    <mergeCell ref="BMZ13:BNA13"/>
    <mergeCell ref="BNB13:BNC13"/>
    <mergeCell ref="BND13:BNE13"/>
    <mergeCell ref="BOD13:BOF13"/>
    <mergeCell ref="BOH13:BOJ13"/>
    <mergeCell ref="BOL13:BON13"/>
    <mergeCell ref="BOP13:BOR13"/>
    <mergeCell ref="BOT13:BOU13"/>
    <mergeCell ref="BOV13:BOX13"/>
    <mergeCell ref="BOY13:BPB13"/>
    <mergeCell ref="BMX15:BMY15"/>
    <mergeCell ref="BMZ15:BNA15"/>
    <mergeCell ref="BNB15:BNC15"/>
    <mergeCell ref="BND15:BNE15"/>
    <mergeCell ref="BNF15:BNH15"/>
    <mergeCell ref="BNI15:BNK15"/>
    <mergeCell ref="BNL15:BNN15"/>
    <mergeCell ref="BNO15:BNQ15"/>
    <mergeCell ref="BNR15:BNT15"/>
    <mergeCell ref="BNU15:BNW15"/>
    <mergeCell ref="BNX15:BNZ15"/>
    <mergeCell ref="BOA15:BOC15"/>
    <mergeCell ref="BOD15:BOF15"/>
    <mergeCell ref="BOH15:BOJ15"/>
    <mergeCell ref="BOL15:BON15"/>
    <mergeCell ref="BOP15:BOR15"/>
    <mergeCell ref="BOT15:BOU15"/>
    <mergeCell ref="BOV15:BOX15"/>
    <mergeCell ref="BOY15:BPB15"/>
    <mergeCell ref="BMX16:BMY16"/>
    <mergeCell ref="BMZ16:BNA16"/>
    <mergeCell ref="BNB16:BNC16"/>
    <mergeCell ref="BND16:BNE16"/>
    <mergeCell ref="BNF16:BNH16"/>
    <mergeCell ref="BNI16:BNK16"/>
    <mergeCell ref="BNL16:BNN16"/>
    <mergeCell ref="BNO16:BNQ16"/>
    <mergeCell ref="BNR16:BNT16"/>
    <mergeCell ref="BNU16:BNW16"/>
    <mergeCell ref="BNX16:BNZ16"/>
    <mergeCell ref="BOA16:BOC16"/>
    <mergeCell ref="BOD16:BOF16"/>
    <mergeCell ref="BOH16:BOJ16"/>
    <mergeCell ref="BOL16:BON16"/>
    <mergeCell ref="BOP16:BOR16"/>
    <mergeCell ref="BOT16:BOU16"/>
    <mergeCell ref="BOV16:BOX16"/>
    <mergeCell ref="BOY16:BPB16"/>
    <mergeCell ref="BMX17:BMY17"/>
    <mergeCell ref="BMZ17:BNA17"/>
    <mergeCell ref="BNB17:BNC17"/>
    <mergeCell ref="BND17:BNE17"/>
    <mergeCell ref="BNF17:BNH17"/>
    <mergeCell ref="BNI17:BNK17"/>
    <mergeCell ref="BNL17:BNN17"/>
    <mergeCell ref="BNO17:BNQ17"/>
    <mergeCell ref="BNR17:BNT17"/>
    <mergeCell ref="BNU17:BNW17"/>
    <mergeCell ref="BNX17:BNZ17"/>
    <mergeCell ref="BOA17:BOC17"/>
    <mergeCell ref="BOD17:BOF17"/>
    <mergeCell ref="BOH17:BOJ17"/>
    <mergeCell ref="BOL17:BON17"/>
    <mergeCell ref="BOP17:BOR17"/>
    <mergeCell ref="BOT17:BOU17"/>
    <mergeCell ref="BOV17:BOX17"/>
    <mergeCell ref="BOY17:BPB17"/>
    <mergeCell ref="BMX18:BMY18"/>
    <mergeCell ref="BMZ18:BNA18"/>
    <mergeCell ref="BNB18:BNC18"/>
    <mergeCell ref="BND18:BNE18"/>
    <mergeCell ref="BNF18:BNH18"/>
    <mergeCell ref="BNI18:BNK18"/>
    <mergeCell ref="BNL18:BNN18"/>
    <mergeCell ref="BNO18:BNQ18"/>
    <mergeCell ref="BNR18:BNT18"/>
    <mergeCell ref="BNU18:BNW18"/>
    <mergeCell ref="BNX18:BNZ18"/>
    <mergeCell ref="BOA18:BOC18"/>
    <mergeCell ref="BOD18:BOF18"/>
    <mergeCell ref="BOH18:BOJ18"/>
    <mergeCell ref="BOL18:BON18"/>
    <mergeCell ref="BOP18:BOR18"/>
    <mergeCell ref="BOT18:BOU18"/>
    <mergeCell ref="BOV18:BOX18"/>
    <mergeCell ref="BOY18:BPB18"/>
    <mergeCell ref="BMX19:BMY19"/>
    <mergeCell ref="BMZ19:BNA19"/>
    <mergeCell ref="BNB19:BNC19"/>
    <mergeCell ref="BND19:BNE19"/>
    <mergeCell ref="BNF19:BNH19"/>
    <mergeCell ref="BNI19:BNK19"/>
    <mergeCell ref="BNL19:BNN19"/>
    <mergeCell ref="BNO19:BNQ19"/>
    <mergeCell ref="BNR19:BNT19"/>
    <mergeCell ref="BNU19:BNW19"/>
    <mergeCell ref="BNX19:BNZ19"/>
    <mergeCell ref="BOA19:BOC19"/>
    <mergeCell ref="BOD19:BOF19"/>
    <mergeCell ref="BOH19:BOJ19"/>
    <mergeCell ref="BOL19:BON19"/>
    <mergeCell ref="BOP19:BOR19"/>
    <mergeCell ref="BOT19:BOU19"/>
    <mergeCell ref="BOV19:BOX19"/>
    <mergeCell ref="BOY19:BPB19"/>
    <mergeCell ref="BMX20:BMY20"/>
    <mergeCell ref="BMZ20:BNA20"/>
    <mergeCell ref="BNB20:BNC20"/>
    <mergeCell ref="BND20:BNE20"/>
    <mergeCell ref="BNF20:BNH20"/>
    <mergeCell ref="BNI20:BNK20"/>
    <mergeCell ref="BNL20:BNN20"/>
    <mergeCell ref="BNO20:BNQ20"/>
    <mergeCell ref="BNR20:BNT20"/>
    <mergeCell ref="BNU20:BNW20"/>
    <mergeCell ref="BNX20:BNZ20"/>
    <mergeCell ref="BOA20:BOC20"/>
    <mergeCell ref="BOD20:BOF20"/>
    <mergeCell ref="BOH20:BOJ20"/>
    <mergeCell ref="BOL20:BON20"/>
    <mergeCell ref="BOP20:BOR20"/>
    <mergeCell ref="BOT20:BOU20"/>
    <mergeCell ref="BOV20:BOX20"/>
    <mergeCell ref="BOY20:BPB20"/>
    <mergeCell ref="BMX21:BMY21"/>
    <mergeCell ref="BMZ21:BNA21"/>
    <mergeCell ref="BNB21:BNC21"/>
    <mergeCell ref="BND21:BNE21"/>
    <mergeCell ref="BNF21:BNH21"/>
    <mergeCell ref="BNI21:BNK21"/>
    <mergeCell ref="BNL21:BNN21"/>
    <mergeCell ref="BNO21:BNQ21"/>
    <mergeCell ref="BNR21:BNT21"/>
    <mergeCell ref="BNU21:BNW21"/>
    <mergeCell ref="BNX21:BNZ21"/>
    <mergeCell ref="BOA21:BOC21"/>
    <mergeCell ref="BOD21:BOF21"/>
    <mergeCell ref="BOH21:BOJ21"/>
    <mergeCell ref="BOL21:BON21"/>
    <mergeCell ref="BOP21:BOR21"/>
    <mergeCell ref="BOT21:BOU21"/>
    <mergeCell ref="BOV21:BOX21"/>
    <mergeCell ref="BOY21:BPB21"/>
    <mergeCell ref="BMX22:BMY22"/>
    <mergeCell ref="BMZ22:BNA22"/>
    <mergeCell ref="BNB22:BNC22"/>
    <mergeCell ref="BND22:BNE22"/>
    <mergeCell ref="BNF22:BNH22"/>
    <mergeCell ref="BNI22:BNK22"/>
    <mergeCell ref="BNL22:BNN22"/>
    <mergeCell ref="BNO22:BNQ22"/>
    <mergeCell ref="BNR22:BNT22"/>
    <mergeCell ref="BNU22:BNW22"/>
    <mergeCell ref="BNX22:BNZ22"/>
    <mergeCell ref="BOA22:BOC22"/>
    <mergeCell ref="BOD22:BOF22"/>
    <mergeCell ref="BOH22:BOJ22"/>
    <mergeCell ref="BOL22:BON22"/>
    <mergeCell ref="BOP22:BOR22"/>
    <mergeCell ref="BOT22:BOU22"/>
    <mergeCell ref="BOV22:BOX22"/>
    <mergeCell ref="BOY22:BPB22"/>
    <mergeCell ref="BMX23:BMY23"/>
    <mergeCell ref="BMZ23:BNA23"/>
    <mergeCell ref="BNB23:BNC23"/>
    <mergeCell ref="BND23:BNE23"/>
    <mergeCell ref="BNF23:BNH23"/>
    <mergeCell ref="BNI23:BNK23"/>
    <mergeCell ref="BNL23:BNN23"/>
    <mergeCell ref="BNO23:BNQ23"/>
    <mergeCell ref="BNR23:BNT23"/>
    <mergeCell ref="BNU23:BNW23"/>
    <mergeCell ref="BNX23:BNZ23"/>
    <mergeCell ref="BOA23:BOC23"/>
    <mergeCell ref="BOD23:BOF23"/>
    <mergeCell ref="BOH23:BOJ23"/>
    <mergeCell ref="BOL23:BON23"/>
    <mergeCell ref="BOP23:BOR23"/>
    <mergeCell ref="BOT23:BOU23"/>
    <mergeCell ref="BOV23:BOX23"/>
    <mergeCell ref="BOY23:BPB23"/>
    <mergeCell ref="BMX24:BMY24"/>
    <mergeCell ref="BMZ24:BNA24"/>
    <mergeCell ref="BNB24:BNC24"/>
    <mergeCell ref="BND24:BNE24"/>
    <mergeCell ref="BNF24:BNH24"/>
    <mergeCell ref="BNI24:BNK24"/>
    <mergeCell ref="BNL24:BNN24"/>
    <mergeCell ref="BNO24:BNQ24"/>
    <mergeCell ref="BNR24:BNT24"/>
    <mergeCell ref="BNU24:BNW24"/>
    <mergeCell ref="BNX24:BNZ24"/>
    <mergeCell ref="BOA24:BOC24"/>
    <mergeCell ref="BOD24:BOF24"/>
    <mergeCell ref="BOH24:BOJ24"/>
    <mergeCell ref="BOL24:BON24"/>
    <mergeCell ref="BOP24:BOR24"/>
    <mergeCell ref="BOT24:BOU24"/>
    <mergeCell ref="BOV24:BOX24"/>
    <mergeCell ref="BOY24:BPB24"/>
    <mergeCell ref="BMX25:BMY25"/>
    <mergeCell ref="BMZ25:BNA25"/>
    <mergeCell ref="BNB25:BNC25"/>
    <mergeCell ref="BND25:BNE25"/>
    <mergeCell ref="BNF25:BNH25"/>
    <mergeCell ref="BNI25:BNK25"/>
    <mergeCell ref="BNL25:BNN25"/>
    <mergeCell ref="BNO25:BNQ25"/>
    <mergeCell ref="BNR25:BNT25"/>
    <mergeCell ref="BNU25:BNW25"/>
    <mergeCell ref="BNX25:BNZ25"/>
    <mergeCell ref="BOA25:BOC25"/>
    <mergeCell ref="BOD25:BOF25"/>
    <mergeCell ref="BOH25:BOJ25"/>
    <mergeCell ref="BOL25:BON25"/>
    <mergeCell ref="BOP25:BOR25"/>
    <mergeCell ref="BOT25:BOU25"/>
    <mergeCell ref="BOV25:BOX25"/>
    <mergeCell ref="BOY25:BPB25"/>
    <mergeCell ref="BMX26:BMY26"/>
    <mergeCell ref="BMZ26:BNA26"/>
    <mergeCell ref="BNB26:BNC26"/>
    <mergeCell ref="BND26:BNE26"/>
    <mergeCell ref="BNF26:BNH26"/>
    <mergeCell ref="BNI26:BNK26"/>
    <mergeCell ref="BNL26:BNN26"/>
    <mergeCell ref="BNO26:BNQ26"/>
    <mergeCell ref="BNR26:BNT26"/>
    <mergeCell ref="BNU26:BNW26"/>
    <mergeCell ref="BNX26:BNZ26"/>
    <mergeCell ref="BOA26:BOC26"/>
    <mergeCell ref="BOD26:BOF26"/>
    <mergeCell ref="BOH26:BOJ26"/>
    <mergeCell ref="BOL26:BON26"/>
    <mergeCell ref="BOP26:BOR26"/>
    <mergeCell ref="BOT26:BOU26"/>
    <mergeCell ref="BOV26:BOX26"/>
    <mergeCell ref="BOY26:BPB26"/>
    <mergeCell ref="BMX27:BMY27"/>
    <mergeCell ref="BMZ27:BNA27"/>
    <mergeCell ref="BNB27:BNC27"/>
    <mergeCell ref="BND27:BNE27"/>
    <mergeCell ref="BNF27:BNH27"/>
    <mergeCell ref="BNI27:BNK27"/>
    <mergeCell ref="BNL27:BNN27"/>
    <mergeCell ref="BNO27:BNQ27"/>
    <mergeCell ref="BNR27:BNT27"/>
    <mergeCell ref="BNU27:BNW27"/>
    <mergeCell ref="BNX27:BNZ27"/>
    <mergeCell ref="BOA27:BOC27"/>
    <mergeCell ref="BOD27:BOF27"/>
    <mergeCell ref="BOH27:BOJ27"/>
    <mergeCell ref="BOL27:BON27"/>
    <mergeCell ref="BOP27:BOR27"/>
    <mergeCell ref="BOT27:BOU27"/>
    <mergeCell ref="BOV27:BOX27"/>
    <mergeCell ref="BOY27:BPB27"/>
    <mergeCell ref="BMX28:BMY28"/>
    <mergeCell ref="BMZ28:BNA28"/>
    <mergeCell ref="BNB28:BNC28"/>
    <mergeCell ref="BND28:BNE28"/>
    <mergeCell ref="BNF28:BNH28"/>
    <mergeCell ref="BNI28:BNK28"/>
    <mergeCell ref="BNL28:BNN28"/>
    <mergeCell ref="BNO28:BNQ28"/>
    <mergeCell ref="BNR28:BNT28"/>
    <mergeCell ref="BNU28:BNW28"/>
    <mergeCell ref="BNX28:BNZ28"/>
    <mergeCell ref="BOA28:BOC28"/>
    <mergeCell ref="BOD28:BOF28"/>
    <mergeCell ref="BOH28:BOJ28"/>
    <mergeCell ref="BOL28:BON28"/>
    <mergeCell ref="BOP28:BOR28"/>
    <mergeCell ref="BOT28:BOU28"/>
    <mergeCell ref="BOV28:BOX28"/>
    <mergeCell ref="BOY28:BPB28"/>
    <mergeCell ref="BMX29:BMY29"/>
    <mergeCell ref="BMZ29:BNA29"/>
    <mergeCell ref="BNB29:BNC29"/>
    <mergeCell ref="BND29:BNE29"/>
    <mergeCell ref="BNF29:BNH29"/>
    <mergeCell ref="BNI29:BNK29"/>
    <mergeCell ref="BNL29:BNN29"/>
    <mergeCell ref="BNO29:BNQ29"/>
    <mergeCell ref="BNR29:BNT29"/>
    <mergeCell ref="BNU29:BNW29"/>
    <mergeCell ref="BNX29:BNZ29"/>
    <mergeCell ref="BOA29:BOC29"/>
    <mergeCell ref="BOD29:BOF29"/>
    <mergeCell ref="BOH29:BOJ29"/>
    <mergeCell ref="BOL29:BON29"/>
    <mergeCell ref="BOP29:BOR29"/>
    <mergeCell ref="BOT29:BOU29"/>
    <mergeCell ref="BOV29:BOX29"/>
    <mergeCell ref="BOY29:BPB29"/>
    <mergeCell ref="BMX30:BMY30"/>
    <mergeCell ref="BMZ30:BNA30"/>
    <mergeCell ref="BNB30:BNC30"/>
    <mergeCell ref="BND30:BNE30"/>
    <mergeCell ref="BNF30:BNH30"/>
    <mergeCell ref="BNI30:BNK30"/>
    <mergeCell ref="BNL30:BNN30"/>
    <mergeCell ref="BNO30:BNQ30"/>
    <mergeCell ref="BNR30:BNT30"/>
    <mergeCell ref="BNU30:BNW30"/>
    <mergeCell ref="BNX30:BNZ30"/>
    <mergeCell ref="BOA30:BOC30"/>
    <mergeCell ref="BOD30:BOF30"/>
    <mergeCell ref="BOH30:BOJ30"/>
    <mergeCell ref="BOL30:BON30"/>
    <mergeCell ref="BOP30:BOR30"/>
    <mergeCell ref="BOT30:BOU30"/>
    <mergeCell ref="BOV30:BOX30"/>
    <mergeCell ref="BOY30:BPB30"/>
    <mergeCell ref="BMX31:BMY31"/>
    <mergeCell ref="BMZ31:BNA31"/>
    <mergeCell ref="BNB31:BNC31"/>
    <mergeCell ref="BND31:BNE31"/>
    <mergeCell ref="BNF31:BNH31"/>
    <mergeCell ref="BNI31:BNK31"/>
    <mergeCell ref="BNL31:BNN31"/>
    <mergeCell ref="BNO31:BNQ31"/>
    <mergeCell ref="BNR31:BNT31"/>
    <mergeCell ref="BNU31:BNW31"/>
    <mergeCell ref="BNX31:BNZ31"/>
    <mergeCell ref="BOA31:BOC31"/>
    <mergeCell ref="BOD31:BOF31"/>
    <mergeCell ref="BOH31:BOJ31"/>
    <mergeCell ref="BOL31:BON31"/>
    <mergeCell ref="BOP31:BOR31"/>
    <mergeCell ref="BOT31:BOU31"/>
    <mergeCell ref="BOV31:BOX31"/>
    <mergeCell ref="BOY31:BPB31"/>
    <mergeCell ref="BMX32:BMY32"/>
    <mergeCell ref="BMZ32:BNA32"/>
    <mergeCell ref="BNB32:BNC32"/>
    <mergeCell ref="BND32:BNE32"/>
    <mergeCell ref="BNF32:BNH32"/>
    <mergeCell ref="BNI32:BNK32"/>
    <mergeCell ref="BNL32:BNN32"/>
    <mergeCell ref="BNO32:BNQ32"/>
    <mergeCell ref="BNR32:BNT32"/>
    <mergeCell ref="BNU32:BNW32"/>
    <mergeCell ref="BNX32:BNZ32"/>
    <mergeCell ref="BOA32:BOC32"/>
    <mergeCell ref="BOD32:BOF32"/>
    <mergeCell ref="BOH32:BOJ32"/>
    <mergeCell ref="BOL32:BON32"/>
    <mergeCell ref="BOP32:BOR32"/>
    <mergeCell ref="BOT32:BOU32"/>
    <mergeCell ref="BOV32:BOX32"/>
    <mergeCell ref="BOY32:BPB32"/>
    <mergeCell ref="BMX33:BMY33"/>
    <mergeCell ref="BMZ33:BNA33"/>
    <mergeCell ref="BNB33:BNC33"/>
    <mergeCell ref="BND33:BNE33"/>
    <mergeCell ref="BNF33:BNH33"/>
    <mergeCell ref="BNI33:BNK33"/>
    <mergeCell ref="BNL33:BNN33"/>
    <mergeCell ref="BNO33:BNQ33"/>
    <mergeCell ref="BNR33:BNT33"/>
    <mergeCell ref="BNU33:BNW33"/>
    <mergeCell ref="BNX33:BNZ33"/>
    <mergeCell ref="BOA33:BOC33"/>
    <mergeCell ref="BOD33:BOF33"/>
    <mergeCell ref="BOH33:BOJ33"/>
    <mergeCell ref="BOL33:BON33"/>
    <mergeCell ref="BOP33:BOR33"/>
    <mergeCell ref="BOT33:BOU33"/>
    <mergeCell ref="BOV33:BOX33"/>
    <mergeCell ref="BOY33:BPB33"/>
    <mergeCell ref="BMX34:BMY34"/>
    <mergeCell ref="BMZ34:BNA34"/>
    <mergeCell ref="BNB34:BNC34"/>
    <mergeCell ref="BND34:BNE34"/>
    <mergeCell ref="BNF34:BNH34"/>
    <mergeCell ref="BNI34:BNK34"/>
    <mergeCell ref="BNL34:BNN34"/>
    <mergeCell ref="BNO34:BNQ34"/>
    <mergeCell ref="BNR34:BNT34"/>
    <mergeCell ref="BNU34:BNW34"/>
    <mergeCell ref="BNX34:BNZ34"/>
    <mergeCell ref="BOA34:BOC34"/>
    <mergeCell ref="BOD34:BOF34"/>
    <mergeCell ref="BOH34:BOJ34"/>
    <mergeCell ref="BOL34:BON34"/>
    <mergeCell ref="BOP34:BOR34"/>
    <mergeCell ref="BOT34:BOU34"/>
    <mergeCell ref="BOV34:BOX34"/>
    <mergeCell ref="BOY34:BPB34"/>
    <mergeCell ref="BMX35:BMY35"/>
    <mergeCell ref="BMZ35:BNA35"/>
    <mergeCell ref="BNB35:BNC35"/>
    <mergeCell ref="BND35:BNE35"/>
    <mergeCell ref="BNF35:BNH35"/>
    <mergeCell ref="BNI35:BNK35"/>
    <mergeCell ref="BNL35:BNN35"/>
    <mergeCell ref="BNO35:BNQ35"/>
    <mergeCell ref="BNR35:BNT35"/>
    <mergeCell ref="BNU35:BNW35"/>
    <mergeCell ref="BNX35:BNZ35"/>
    <mergeCell ref="BOA35:BOC35"/>
    <mergeCell ref="BOD35:BOF35"/>
    <mergeCell ref="BOH35:BOJ35"/>
    <mergeCell ref="BOL35:BON35"/>
    <mergeCell ref="BOP35:BOR35"/>
    <mergeCell ref="BOT35:BOU35"/>
    <mergeCell ref="BOV35:BOX35"/>
    <mergeCell ref="BOY35:BPB35"/>
    <mergeCell ref="BMX36:BMY36"/>
    <mergeCell ref="BMZ36:BNA36"/>
    <mergeCell ref="BNB36:BNC36"/>
    <mergeCell ref="BND36:BNE36"/>
    <mergeCell ref="BNF36:BNH36"/>
    <mergeCell ref="BNI36:BNK36"/>
    <mergeCell ref="BNL36:BNN36"/>
    <mergeCell ref="BNO36:BNQ36"/>
    <mergeCell ref="BNR36:BNT36"/>
    <mergeCell ref="BNU36:BNW36"/>
    <mergeCell ref="BNX36:BNZ36"/>
    <mergeCell ref="BOA36:BOC36"/>
    <mergeCell ref="BOD36:BOF36"/>
    <mergeCell ref="BOH36:BOJ36"/>
    <mergeCell ref="BOL36:BON36"/>
    <mergeCell ref="BOP36:BOR36"/>
    <mergeCell ref="BOT36:BOU36"/>
    <mergeCell ref="BOV36:BOX36"/>
    <mergeCell ref="BOY36:BPB36"/>
    <mergeCell ref="BMX37:BMY37"/>
    <mergeCell ref="BMZ37:BNA37"/>
    <mergeCell ref="BNB37:BNC37"/>
    <mergeCell ref="BND37:BNE37"/>
    <mergeCell ref="BNF37:BNH37"/>
    <mergeCell ref="BNI37:BNK37"/>
    <mergeCell ref="BNL37:BNN37"/>
    <mergeCell ref="BNO37:BNQ37"/>
    <mergeCell ref="BNR37:BNT37"/>
    <mergeCell ref="BNU37:BNW37"/>
    <mergeCell ref="BNX37:BNZ37"/>
    <mergeCell ref="BOA37:BOC37"/>
    <mergeCell ref="BOD37:BOF37"/>
    <mergeCell ref="BOH37:BOJ37"/>
    <mergeCell ref="BOL37:BON37"/>
    <mergeCell ref="BOP37:BOR37"/>
    <mergeCell ref="BOT37:BOU37"/>
    <mergeCell ref="BOV37:BOX37"/>
    <mergeCell ref="BOY37:BPB37"/>
    <mergeCell ref="BMX38:BMY38"/>
    <mergeCell ref="BMZ38:BNA38"/>
    <mergeCell ref="BNB38:BNC38"/>
    <mergeCell ref="BND38:BNE38"/>
    <mergeCell ref="BNF38:BNH38"/>
    <mergeCell ref="BNI38:BNK38"/>
    <mergeCell ref="BNL38:BNN38"/>
    <mergeCell ref="BNO38:BNQ38"/>
    <mergeCell ref="BNR38:BNT38"/>
    <mergeCell ref="BNU38:BNW38"/>
    <mergeCell ref="BNX38:BNZ38"/>
    <mergeCell ref="BOA38:BOC38"/>
    <mergeCell ref="BOD38:BOF38"/>
    <mergeCell ref="BOH38:BOJ38"/>
    <mergeCell ref="BOL38:BON38"/>
    <mergeCell ref="BOP38:BOR38"/>
    <mergeCell ref="BOT38:BOU38"/>
    <mergeCell ref="BOV38:BOX38"/>
    <mergeCell ref="BOY38:BPB38"/>
    <mergeCell ref="BMX39:BMY39"/>
    <mergeCell ref="BMZ39:BNA39"/>
    <mergeCell ref="BNB39:BNC39"/>
    <mergeCell ref="BND39:BNE39"/>
    <mergeCell ref="BNF39:BNH39"/>
    <mergeCell ref="BNI39:BNK39"/>
    <mergeCell ref="BNL39:BNN39"/>
    <mergeCell ref="BNO39:BNQ39"/>
    <mergeCell ref="BNR39:BNT39"/>
    <mergeCell ref="BNU39:BNW39"/>
    <mergeCell ref="BNX39:BNZ39"/>
    <mergeCell ref="BOA39:BOC39"/>
    <mergeCell ref="BOD39:BOF39"/>
    <mergeCell ref="BOH39:BOJ39"/>
    <mergeCell ref="BOL39:BON39"/>
    <mergeCell ref="BOP39:BOR39"/>
    <mergeCell ref="BOT39:BOU39"/>
    <mergeCell ref="BOV39:BOX39"/>
    <mergeCell ref="BOY39:BPB39"/>
    <mergeCell ref="BMX40:BMY40"/>
    <mergeCell ref="BMZ40:BNA40"/>
    <mergeCell ref="BNB40:BNC40"/>
    <mergeCell ref="BND40:BNE40"/>
    <mergeCell ref="BNF40:BNH40"/>
    <mergeCell ref="BNI40:BNK40"/>
    <mergeCell ref="BNL40:BNN40"/>
    <mergeCell ref="BNO40:BNQ40"/>
    <mergeCell ref="BNR40:BNT40"/>
    <mergeCell ref="BNU40:BNW40"/>
    <mergeCell ref="BNX40:BNZ40"/>
    <mergeCell ref="BOA40:BOC40"/>
    <mergeCell ref="BOD40:BOF40"/>
    <mergeCell ref="BOH40:BOJ40"/>
    <mergeCell ref="BOL40:BON40"/>
    <mergeCell ref="BOP40:BOR40"/>
    <mergeCell ref="BOT40:BOU40"/>
    <mergeCell ref="BOV40:BOX40"/>
    <mergeCell ref="BOY40:BPB40"/>
    <mergeCell ref="BMX41:BMY41"/>
    <mergeCell ref="BMZ41:BNA41"/>
    <mergeCell ref="BNB41:BNC41"/>
    <mergeCell ref="BND41:BNE41"/>
    <mergeCell ref="BNF41:BNH41"/>
    <mergeCell ref="BNI41:BNK41"/>
    <mergeCell ref="BNL41:BNN41"/>
    <mergeCell ref="BNO41:BNQ41"/>
    <mergeCell ref="BNR41:BNT41"/>
    <mergeCell ref="BNU41:BNW41"/>
    <mergeCell ref="BNX41:BNZ41"/>
    <mergeCell ref="BOA41:BOC41"/>
    <mergeCell ref="BOD41:BOF41"/>
    <mergeCell ref="BOH41:BOJ41"/>
    <mergeCell ref="BOL41:BON41"/>
    <mergeCell ref="BOP41:BOR41"/>
    <mergeCell ref="BOT41:BOU41"/>
    <mergeCell ref="BOV41:BOX41"/>
    <mergeCell ref="BOY41:BPB41"/>
    <mergeCell ref="BMX42:BMY42"/>
    <mergeCell ref="BMZ42:BNA42"/>
    <mergeCell ref="BNB42:BNC42"/>
    <mergeCell ref="BND42:BNE42"/>
    <mergeCell ref="BNF42:BNH42"/>
    <mergeCell ref="BNI42:BNK42"/>
    <mergeCell ref="BNL42:BNN42"/>
    <mergeCell ref="BNO42:BNQ42"/>
    <mergeCell ref="BNR42:BNT42"/>
    <mergeCell ref="BNU42:BNW42"/>
    <mergeCell ref="BNX42:BNZ42"/>
    <mergeCell ref="BOA42:BOC42"/>
    <mergeCell ref="BOD42:BOF42"/>
    <mergeCell ref="BOH42:BOJ42"/>
    <mergeCell ref="BOL42:BON42"/>
    <mergeCell ref="BOP42:BOR42"/>
    <mergeCell ref="BOT42:BOU42"/>
    <mergeCell ref="BOV42:BOX42"/>
    <mergeCell ref="BOY42:BPB42"/>
    <mergeCell ref="BMX43:BMY43"/>
    <mergeCell ref="BMZ43:BNA43"/>
    <mergeCell ref="BNB43:BNC43"/>
    <mergeCell ref="BND43:BNE43"/>
    <mergeCell ref="BNF43:BNH43"/>
    <mergeCell ref="BNI43:BNK43"/>
    <mergeCell ref="BNL43:BNN43"/>
    <mergeCell ref="BNO43:BNQ43"/>
    <mergeCell ref="BNR43:BNT43"/>
    <mergeCell ref="BNU43:BNW43"/>
    <mergeCell ref="BNX43:BNZ43"/>
    <mergeCell ref="BOA43:BOC43"/>
    <mergeCell ref="BOD43:BOF43"/>
    <mergeCell ref="BOH43:BOJ43"/>
    <mergeCell ref="BOL43:BON43"/>
    <mergeCell ref="BOP43:BOR43"/>
    <mergeCell ref="BOT43:BOU43"/>
    <mergeCell ref="BOV43:BOX43"/>
    <mergeCell ref="BOY43:BPB43"/>
    <mergeCell ref="BMV46:BNE46"/>
    <mergeCell ref="BNF46:BNK46"/>
    <mergeCell ref="BNL46:BNQ46"/>
    <mergeCell ref="BNR46:BNW46"/>
    <mergeCell ref="BNX46:BOC46"/>
    <mergeCell ref="BOD46:BOK46"/>
    <mergeCell ref="BOL46:BOS46"/>
    <mergeCell ref="BOT46:BOU46"/>
    <mergeCell ref="BOV46:BOX46"/>
    <mergeCell ref="BOY46:BPB46"/>
    <mergeCell ref="BMV47:BNE47"/>
    <mergeCell ref="BNF47:BOC47"/>
    <mergeCell ref="BOD47:BOK47"/>
    <mergeCell ref="BOL47:BOS47"/>
    <mergeCell ref="BOT47:BPB47"/>
    <mergeCell ref="BMX50:BPB50"/>
    <mergeCell ref="BMX44:BMY44"/>
    <mergeCell ref="BMZ44:BNA44"/>
    <mergeCell ref="BNB44:BNC44"/>
    <mergeCell ref="BND44:BNE44"/>
    <mergeCell ref="BNF44:BNH44"/>
    <mergeCell ref="BNI44:BNK44"/>
    <mergeCell ref="BNL44:BNN44"/>
    <mergeCell ref="BNO44:BNQ44"/>
    <mergeCell ref="BNR44:BNT44"/>
    <mergeCell ref="BNU44:BNW44"/>
    <mergeCell ref="BNX44:BNZ44"/>
    <mergeCell ref="BOA44:BOC44"/>
    <mergeCell ref="BOD44:BOF44"/>
    <mergeCell ref="BOH44:BOJ44"/>
    <mergeCell ref="BOL44:BON44"/>
    <mergeCell ref="BOP44:BOR44"/>
    <mergeCell ref="BOT44:BOU44"/>
    <mergeCell ref="BOV44:BOX44"/>
    <mergeCell ref="BOY44:BPB44"/>
    <mergeCell ref="BMX45:BMY45"/>
    <mergeCell ref="BMZ45:BNA45"/>
    <mergeCell ref="BNB45:BNC45"/>
    <mergeCell ref="BND45:BNE45"/>
    <mergeCell ref="BNF45:BNH45"/>
    <mergeCell ref="BNI45:BNK45"/>
    <mergeCell ref="BNL45:BNN45"/>
    <mergeCell ref="BNO45:BNQ45"/>
    <mergeCell ref="BNR45:BNT45"/>
    <mergeCell ref="BNU45:BNW45"/>
    <mergeCell ref="BNX45:BNZ45"/>
    <mergeCell ref="BOA45:BOC45"/>
    <mergeCell ref="BOD45:BOF45"/>
    <mergeCell ref="BOH45:BOJ45"/>
    <mergeCell ref="BOL45:BON45"/>
    <mergeCell ref="BOP45:BOR45"/>
    <mergeCell ref="BOT45:BOU45"/>
    <mergeCell ref="BOV45:BOX45"/>
    <mergeCell ref="BOY45:BPB45"/>
  </mergeCells>
  <phoneticPr fontId="4"/>
  <conditionalFormatting sqref="A15:BPB45">
    <cfRule type="expression" dxfId="3" priority="100" stopIfTrue="1">
      <formula>OR($B15="日",$B15="祝",$B15=0)</formula>
    </cfRule>
  </conditionalFormatting>
  <conditionalFormatting sqref="A43:BPB43">
    <cfRule type="expression" dxfId="2" priority="64">
      <formula>$A$42&gt;$A$43</formula>
    </cfRule>
  </conditionalFormatting>
  <conditionalFormatting sqref="A44:BPB44">
    <cfRule type="expression" dxfId="1" priority="63">
      <formula>$A$42&gt;$A$44</formula>
    </cfRule>
  </conditionalFormatting>
  <conditionalFormatting sqref="A45:BPB45">
    <cfRule type="expression" dxfId="0" priority="61">
      <formula>$A$42&gt;$A$45</formula>
    </cfRule>
  </conditionalFormatting>
  <dataValidations count="7">
    <dataValidation type="list" allowBlank="1" showInputMessage="1" showErrorMessage="1" prompt="常勤・非常勤どちらかをリストから必ず選んでください。_x000a__x000a_入力後、対象となる時間帯が表示されます。" sqref="AV4:AY5 DC4:DF5 FJ4:FM5 HQ4:HT5 JX4:KA5 ME4:MH5 OL4:OO5 QS4:QV5 SZ4:TC5 VG4:VJ5 XN4:XQ5 ZU4:ZX5 ACB4:ACE5 AEI4:AEL5 AGP4:AGS5 AIW4:AIZ5 ALD4:ALG5 ANK4:ANN5 APR4:APU5 ARY4:ASB5 AUF4:AUI5 AWM4:AWP5 AYT4:AYW5 BBA4:BBD5 BDH4:BDK5 BFO4:BFR5 BHV4:BHY5 BKC4:BKF5 BMJ4:BMM5 BOQ4:BOT5" xr:uid="{DD6A5262-1096-4304-BCAB-5B4645C30F31}">
      <formula1>"常勤,非常勤"</formula1>
    </dataValidation>
    <dataValidation type="list" allowBlank="1" showInputMessage="1" showErrorMessage="1" prompt="・一部を対象外とする場合は△、全てを対象外とする場合は×を入力。_x000a_・全て対象となる場合はそのまま（空欄）でお願いします。" sqref="AL15:AL45 AP15:AP45 AT15:AT45 AX15:AX45 CS15:CS45 CW15:CW45 DA15:DA45 DE15:DE45 EZ15:EZ45 FD15:FD45 FH15:FH45 FL15:FL45 HG15:HG45 HK15:HK45 HO15:HO45 HS15:HS45 JN15:JN45 JR15:JR45 JV15:JV45 JZ15:JZ45 LU15:LU45 LY15:LY45 MC15:MC45 MG15:MG45 OB15:OB45 OF15:OF45 OJ15:OJ45 ON15:ON45 QI15:QI45 QM15:QM45 QQ15:QQ45 QU15:QU45 SP15:SP45 ST15:ST45 SX15:SX45 TB15:TB45 UW15:UW45 VA15:VA45 VE15:VE45 VI15:VI45 XD15:XD45 XH15:XH45 XL15:XL45 XP15:XP45 ZK15:ZK45 ZO15:ZO45 ZS15:ZS45 ZW15:ZW45 ABR15:ABR45 ABV15:ABV45 ABZ15:ABZ45 ACD15:ACD45 ADY15:ADY45 AEC15:AEC45 AEG15:AEG45 AEK15:AEK45 AGF15:AGF45 AGJ15:AGJ45 AGN15:AGN45 AGR15:AGR45 AIM15:AIM45 AIQ15:AIQ45 AIU15:AIU45 AIY15:AIY45 AKT15:AKT45 AKX15:AKX45 ALB15:ALB45 ALF15:ALF45 ANA15:ANA45 ANE15:ANE45 ANI15:ANI45 ANM15:ANM45 APH15:APH45 APL15:APL45 APP15:APP45 APT15:APT45 ARO15:ARO45 ARS15:ARS45 ARW15:ARW45 ASA15:ASA45 ATV15:ATV45 ATZ15:ATZ45 AUD15:AUD45 AUH15:AUH45 AWC15:AWC45 AWG15:AWG45 AWK15:AWK45 AWO15:AWO45 AYJ15:AYJ45 AYN15:AYN45 AYR15:AYR45 AYV15:AYV45 BAQ15:BAQ45 BAU15:BAU45 BAY15:BAY45 BBC15:BBC45 BCX15:BCX45 BDB15:BDB45 BDF15:BDF45 BDJ15:BDJ45 BFE15:BFE45 BFI15:BFI45 BFM15:BFM45 BFQ15:BFQ45 BHL15:BHL45 BHP15:BHP45 BHT15:BHT45 BHX15:BHX45 BJS15:BJS45 BJW15:BJW45 BKA15:BKA45 BKE15:BKE45 BLZ15:BLZ45 BMD15:BMD45 BMH15:BMH45 BML15:BML45 BOG15:BOG45 BOK15:BOK45 BOO15:BOO45 BOS15:BOS45" xr:uid="{7C4B9B1B-9BD0-4B37-922E-55A4F97B7583}">
      <formula1>"△,×"</formula1>
    </dataValidation>
    <dataValidation allowBlank="1" showInputMessage="1" showErrorMessage="1" prompt="従事者の氏名を入力" sqref="E4:AN5 BL4:CU5 DS4:FB5 FZ4:HI5 IG4:JP5 KN4:LW5 MU4:OD5 PB4:QK5 RI4:SR5 TP4:UY5 VW4:XF5 YD4:ZM5 AAK4:ABT5 ACR4:AEA5 AEY4:AGH5 AHF4:AIO5 AJM4:AKV5 ALT4:ANC5 AOA4:APJ5 AQH4:ARQ5 ASO4:ATX5 AUV4:AWE5 AXC4:AYL5 AZJ4:BAS5 BBQ4:BCZ5 BDX4:BFG5 BGE4:BHN5 BIL4:BJU5 BKS4:BMB5 BMZ4:BOI5" xr:uid="{46D2FB51-5C65-48C2-B63A-B251195F1112}"/>
    <dataValidation allowBlank="1" showInputMessage="1" showErrorMessage="1" prompt="半角数字で入力。_x000a_数字を入力すると、曜日が自動的に反映されます。" sqref="BE4:BF5 DL4:DM5 FS4:FT5 HZ4:IA5 KG4:KH5 MN4:MO5 OU4:OV5 RB4:RC5 TI4:TJ5 VP4:VQ5 XW4:XX5 AAD4:AAE5 ACK4:ACL5 AER4:AES5 AGY4:AGZ5 AJF4:AJG5 ALM4:ALN5 ANT4:ANU5 AQA4:AQB5 ASH4:ASI5 AUO4:AUP5 AWV4:AWW5 AZC4:AZD5 BBJ4:BBK5 BDQ4:BDR5 BFX4:BFY5 BIE4:BIF5 BKL4:BKM5 BMS4:BMT5 BOZ4:BPA5" xr:uid="{C99CB2CA-E5DF-40FF-90AB-B19D0DF0AA29}"/>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Y15:AZ45 HT15:HU45 DF15:DG45 FM15:FN45 KA15:KB45 MH15:MI45 OO15:OP45 QV15:QW45 TC15:TD45 VJ15:VK45 XQ15:XR45 ZX15:ZY45 ACE15:ACF45 AEL15:AEM45 AGS15:AGT45 AIZ15:AJA45 ALG15:ALH45 ANN15:ANO45 APU15:APV45 ASB15:ASC45 AUI15:AUJ45 AWP15:AWQ45 AYW15:AYX45 BBD15:BBE45 BDK15:BDL45 BFR15:BFS45 BHY15:BHZ45 BKF15:BKG45 BMM15:BMN45 BOT15:BOU45" xr:uid="{6D96F962-F64A-4F90-8753-5E621C89D0BC}"/>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BA15:BC15 HV15:HX15 DH15:DJ15 FO15:FQ15 KC15:KE15 MJ15:ML15 OQ15:OS15 QX15:QZ15 TE15:TG15 VL15:VN15 XS15:XU15 ZZ15:AAB15 ACG15:ACI15 AEN15:AEP15 AGU15:AGW15 AJB15:AJD15 ALI15:ALK15 ANP15:ANR15 APW15:APY15 ASD15:ASF15 AUK15:AUM15 AWR15:AWT15 AYY15:AZA15 BBF15:BBH15 BDM15:BDO15 BFT15:BFV15 BIA15:BIC15 BKH15:BKJ15 BMO15:BMQ15 BOV15:BOX15" xr:uid="{5F88B193-86C4-42A9-B1EB-813FE26B4044}"/>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FX15:GE45 IE15:IL45 KL15:KS45 MS15:MZ45 OZ15:PG45 RG15:RN45 TN15:TU45 VU15:WB45 YB15:YI45 AAI15:AAP45 ACP15:ACW45 AEW15:AFD45 AHD15:AHK45 AJK15:AJR45 ALR15:ALY45 ANY15:AOF45 AQF15:AQM45 C15:J45 BJ15:BQ45 DQ15:DX45 ASM15:AST45 AUT15:AVA45 AXA15:AXH45 AZH15:AZO45 BBO15:BBV45 BDV15:BEC45 BGC15:BGJ45 BIJ15:BIQ45 BKQ15:BKX45 BMX15:BNE45" xr:uid="{E11ED8C5-F36D-4B01-B63D-6BD3D9574B8B}">
      <formula1>0</formula1>
      <formula2>0.999305555555556</formula2>
    </dataValidation>
  </dataValidations>
  <pageMargins left="0.51181102362204722" right="0.51181102362204722" top="0.74803149606299213" bottom="0.74803149606299213" header="0.31496062992125984" footer="0.31496062992125984"/>
  <pageSetup paperSize="9" scale="82" fitToWidth="30" orientation="portrait" r:id="rId1"/>
  <colBreaks count="1" manualBreakCount="1">
    <brk id="59" max="49"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BI115"/>
  <sheetViews>
    <sheetView showGridLines="0" tabSelected="1" view="pageBreakPreview" zoomScale="85" zoomScaleNormal="80" zoomScaleSheetLayoutView="85" workbookViewId="0">
      <pane ySplit="15" topLeftCell="A16" activePane="bottomLeft" state="frozen"/>
      <selection activeCell="M16" sqref="M16"/>
      <selection pane="bottomLeft" activeCell="Q2" sqref="Q2:R2"/>
    </sheetView>
  </sheetViews>
  <sheetFormatPr defaultColWidth="9" defaultRowHeight="13"/>
  <cols>
    <col min="1" max="1" width="8.36328125" style="2" customWidth="1"/>
    <col min="2" max="7" width="6.08984375" style="2" customWidth="1"/>
    <col min="8" max="8" width="9" style="2"/>
    <col min="9" max="14" width="6.08984375" style="2" customWidth="1"/>
    <col min="15" max="15" width="10" style="2" customWidth="1"/>
    <col min="16" max="21" width="6.08984375" style="2" customWidth="1"/>
    <col min="22" max="22" width="9" style="2"/>
    <col min="23" max="23" width="7.6328125" style="2" customWidth="1"/>
    <col min="24" max="26" width="5.08984375" style="7" customWidth="1"/>
    <col min="27" max="27" width="5.453125" style="7" customWidth="1"/>
    <col min="28" max="35" width="5.08984375" style="7" customWidth="1"/>
    <col min="36" max="36" width="6.36328125" style="2" customWidth="1"/>
    <col min="37" max="48" width="4.90625" style="2" customWidth="1"/>
    <col min="49" max="49" width="6.453125" style="2" customWidth="1"/>
    <col min="50" max="61" width="5.08984375" style="2" customWidth="1"/>
    <col min="62" max="62" width="9" style="2"/>
    <col min="63" max="74" width="6.08984375" style="2" customWidth="1"/>
    <col min="75" max="16384" width="9" style="2"/>
  </cols>
  <sheetData>
    <row r="1" spans="1:35" ht="15" customHeight="1">
      <c r="A1" s="2" t="s">
        <v>86</v>
      </c>
      <c r="S1" s="88" t="s">
        <v>395</v>
      </c>
      <c r="T1" s="336" t="s">
        <v>407</v>
      </c>
      <c r="U1" s="336"/>
    </row>
    <row r="2" spans="1:35" ht="32" customHeight="1">
      <c r="D2" s="346" t="s">
        <v>121</v>
      </c>
      <c r="E2" s="346"/>
      <c r="F2" s="346"/>
      <c r="G2" s="346"/>
      <c r="H2" s="346"/>
      <c r="I2" s="346"/>
      <c r="J2" s="346"/>
      <c r="K2" s="346"/>
      <c r="L2" s="346"/>
      <c r="M2" s="346"/>
      <c r="N2" s="59"/>
      <c r="O2" s="338">
        <v>45748</v>
      </c>
      <c r="P2" s="339"/>
      <c r="Q2" s="337">
        <v>5</v>
      </c>
      <c r="R2" s="337"/>
      <c r="S2" s="59" t="s">
        <v>148</v>
      </c>
      <c r="U2" s="302"/>
      <c r="W2" s="2">
        <f>IF(Q2&lt;4,YEAR(O2)+1,YEAR(O2))</f>
        <v>2025</v>
      </c>
    </row>
    <row r="3" spans="1:35" ht="11.25" customHeight="1">
      <c r="H3" s="60"/>
      <c r="I3" s="60"/>
      <c r="J3" s="60"/>
      <c r="K3" s="60"/>
      <c r="L3" s="60"/>
      <c r="M3" s="60"/>
      <c r="N3" s="60"/>
    </row>
    <row r="4" spans="1:35" ht="19">
      <c r="A4" s="61" t="s">
        <v>46</v>
      </c>
      <c r="B4" s="6" t="s">
        <v>366</v>
      </c>
      <c r="D4" s="62"/>
      <c r="I4" s="25"/>
      <c r="J4" s="25"/>
      <c r="K4" s="25"/>
      <c r="L4" s="25"/>
      <c r="M4" s="25"/>
      <c r="N4" s="25"/>
      <c r="O4" s="25"/>
      <c r="P4" s="25"/>
      <c r="Q4" s="25"/>
      <c r="W4" s="217" t="s">
        <v>186</v>
      </c>
      <c r="X4" s="218" t="s">
        <v>187</v>
      </c>
      <c r="Y4" s="218" t="s">
        <v>198</v>
      </c>
      <c r="Z4" s="218"/>
      <c r="AA4" s="219" t="e">
        <f>VLOOKUP(N13,Y5:Z9,2,FALSE)</f>
        <v>#N/A</v>
      </c>
      <c r="AB4" s="218"/>
      <c r="AC4" s="218"/>
      <c r="AD4" s="220"/>
      <c r="AE4" s="2" t="s">
        <v>334</v>
      </c>
      <c r="AF4" s="2"/>
      <c r="AG4" s="2"/>
      <c r="AH4" s="2"/>
      <c r="AI4" s="2"/>
    </row>
    <row r="5" spans="1:35" ht="19">
      <c r="A5" s="61">
        <v>2</v>
      </c>
      <c r="B5" s="6" t="s">
        <v>197</v>
      </c>
      <c r="D5" s="62"/>
      <c r="I5" s="25"/>
      <c r="J5" s="25"/>
      <c r="K5" s="25"/>
      <c r="L5" s="25"/>
      <c r="M5" s="25"/>
      <c r="N5" s="25"/>
      <c r="O5" s="25"/>
      <c r="P5" s="25"/>
      <c r="Q5" s="25"/>
      <c r="W5" s="45" t="s">
        <v>188</v>
      </c>
      <c r="X5" s="2" t="s">
        <v>378</v>
      </c>
      <c r="Y5" s="221" t="s">
        <v>200</v>
      </c>
      <c r="Z5" s="222">
        <v>0.79166666666666663</v>
      </c>
      <c r="AA5" s="222" t="e">
        <f>TIMEVALUE(A24)</f>
        <v>#VALUE!</v>
      </c>
      <c r="AB5" s="2" t="e">
        <f>IF(AA4&lt;AA5,1,0)</f>
        <v>#N/A</v>
      </c>
      <c r="AC5" s="221" t="s">
        <v>210</v>
      </c>
      <c r="AD5" s="223"/>
      <c r="AE5" s="2"/>
      <c r="AF5" s="2"/>
      <c r="AG5" s="2"/>
      <c r="AH5" s="2"/>
      <c r="AI5" s="2"/>
    </row>
    <row r="6" spans="1:35" ht="14.25" customHeight="1">
      <c r="A6" s="341" t="s">
        <v>193</v>
      </c>
      <c r="B6" s="340" t="s">
        <v>55</v>
      </c>
      <c r="C6" s="340"/>
      <c r="D6" s="340"/>
      <c r="E6" s="340"/>
      <c r="F6" s="340"/>
      <c r="G6" s="340"/>
      <c r="H6" s="340"/>
      <c r="I6" s="340"/>
      <c r="J6" s="340"/>
      <c r="K6" s="340"/>
      <c r="L6" s="340"/>
      <c r="M6" s="340"/>
      <c r="N6" s="340"/>
      <c r="O6" s="340"/>
      <c r="P6" s="340"/>
      <c r="Q6" s="340"/>
      <c r="R6" s="340"/>
      <c r="S6" s="340"/>
      <c r="T6" s="340"/>
      <c r="U6" s="340"/>
      <c r="W6" s="45" t="s">
        <v>190</v>
      </c>
      <c r="X6" s="2" t="s">
        <v>380</v>
      </c>
      <c r="Y6" s="221" t="s">
        <v>203</v>
      </c>
      <c r="Z6" s="222">
        <v>0.80208333333333337</v>
      </c>
      <c r="AA6" s="222" t="e">
        <f>TIMEVALUE(A25)</f>
        <v>#VALUE!</v>
      </c>
      <c r="AB6" s="2" t="e">
        <f>IF(AA4&lt;AA6,1,0)</f>
        <v>#N/A</v>
      </c>
      <c r="AC6" s="221" t="s">
        <v>211</v>
      </c>
      <c r="AD6" s="223"/>
      <c r="AE6" s="2"/>
      <c r="AF6" s="2"/>
      <c r="AG6" s="2"/>
      <c r="AH6" s="2"/>
      <c r="AI6" s="2"/>
    </row>
    <row r="7" spans="1:35" ht="14.25" customHeight="1">
      <c r="A7" s="342"/>
      <c r="B7" s="340"/>
      <c r="C7" s="340"/>
      <c r="D7" s="340"/>
      <c r="E7" s="340"/>
      <c r="F7" s="340"/>
      <c r="G7" s="340"/>
      <c r="H7" s="340"/>
      <c r="I7" s="340"/>
      <c r="J7" s="340"/>
      <c r="K7" s="340"/>
      <c r="L7" s="340"/>
      <c r="M7" s="340"/>
      <c r="N7" s="340"/>
      <c r="O7" s="340"/>
      <c r="P7" s="340"/>
      <c r="Q7" s="340"/>
      <c r="R7" s="340"/>
      <c r="S7" s="340"/>
      <c r="T7" s="340"/>
      <c r="U7" s="340"/>
      <c r="W7" s="45" t="s">
        <v>192</v>
      </c>
      <c r="X7" s="2" t="s">
        <v>189</v>
      </c>
      <c r="Y7" s="221" t="s">
        <v>201</v>
      </c>
      <c r="Z7" s="222">
        <v>0.8125</v>
      </c>
      <c r="AA7" s="2"/>
      <c r="AB7" s="2"/>
      <c r="AC7" s="221" t="s">
        <v>212</v>
      </c>
      <c r="AD7" s="223"/>
      <c r="AE7" s="2"/>
      <c r="AF7" s="2"/>
      <c r="AG7" s="2"/>
      <c r="AH7" s="2"/>
      <c r="AI7" s="2"/>
    </row>
    <row r="8" spans="1:35" ht="14.25" customHeight="1">
      <c r="A8" s="64">
        <v>4</v>
      </c>
      <c r="B8" s="65" t="s">
        <v>98</v>
      </c>
      <c r="D8" s="66"/>
      <c r="E8" s="67"/>
      <c r="F8" s="67"/>
      <c r="G8" s="67"/>
      <c r="H8" s="67"/>
      <c r="I8" s="68"/>
      <c r="J8" s="68"/>
      <c r="K8" s="68"/>
      <c r="L8" s="68"/>
      <c r="M8" s="68"/>
      <c r="N8" s="68"/>
      <c r="O8" s="68"/>
      <c r="P8" s="68"/>
      <c r="Q8" s="68"/>
      <c r="R8" s="67"/>
      <c r="S8" s="67"/>
      <c r="W8" s="45"/>
      <c r="X8" s="2" t="s">
        <v>191</v>
      </c>
      <c r="Y8" s="221" t="s">
        <v>199</v>
      </c>
      <c r="Z8" s="222">
        <v>0.83333333333333337</v>
      </c>
      <c r="AA8" s="2"/>
      <c r="AB8" s="2"/>
      <c r="AC8" s="2"/>
      <c r="AD8" s="223"/>
      <c r="AE8" s="2"/>
      <c r="AF8" s="2"/>
      <c r="AG8" s="2"/>
      <c r="AH8" s="2"/>
      <c r="AI8" s="2"/>
    </row>
    <row r="9" spans="1:35" ht="14.25" customHeight="1">
      <c r="A9" s="64"/>
      <c r="B9" s="65"/>
      <c r="D9" s="66"/>
      <c r="E9" s="67"/>
      <c r="F9" s="67"/>
      <c r="G9" s="67"/>
      <c r="H9" s="67"/>
      <c r="I9" s="68"/>
      <c r="J9" s="68"/>
      <c r="K9" s="68"/>
      <c r="L9" s="68"/>
      <c r="M9" s="68"/>
      <c r="N9" s="68"/>
      <c r="O9" s="68"/>
      <c r="P9" s="68"/>
      <c r="Q9" s="68"/>
      <c r="R9" s="67"/>
      <c r="S9" s="67"/>
      <c r="W9" s="45"/>
      <c r="X9" s="2" t="s">
        <v>376</v>
      </c>
      <c r="Y9" s="221" t="s">
        <v>202</v>
      </c>
      <c r="Z9" s="222">
        <v>0.85416666666666663</v>
      </c>
      <c r="AA9" s="2"/>
      <c r="AB9" s="2"/>
      <c r="AC9" s="2"/>
      <c r="AD9" s="223"/>
      <c r="AE9" s="2"/>
      <c r="AF9" s="2"/>
      <c r="AG9" s="2"/>
      <c r="AH9" s="2"/>
      <c r="AI9" s="2"/>
    </row>
    <row r="10" spans="1:35" ht="18" customHeight="1">
      <c r="A10" s="207" t="s">
        <v>205</v>
      </c>
      <c r="B10" s="203"/>
      <c r="C10" s="89"/>
      <c r="D10" s="204"/>
      <c r="E10" s="205"/>
      <c r="F10" s="205"/>
      <c r="G10" s="205"/>
      <c r="H10" s="205"/>
      <c r="I10" s="204"/>
      <c r="J10" s="204"/>
      <c r="K10" s="204"/>
      <c r="L10" s="204"/>
      <c r="M10" s="204"/>
      <c r="N10" s="204"/>
      <c r="O10" s="204"/>
      <c r="P10" s="204"/>
      <c r="Q10" s="204"/>
      <c r="R10" s="205"/>
      <c r="S10" s="205"/>
      <c r="T10" s="89"/>
      <c r="U10" s="89"/>
      <c r="W10" s="45"/>
      <c r="X10" s="2"/>
      <c r="Y10" s="221"/>
      <c r="Z10" s="222"/>
      <c r="AA10" s="2"/>
      <c r="AB10" s="2"/>
      <c r="AC10" s="2"/>
      <c r="AD10" s="223"/>
      <c r="AE10" s="2"/>
      <c r="AF10" s="2"/>
      <c r="AG10" s="2"/>
      <c r="AH10" s="2"/>
      <c r="AI10" s="2"/>
    </row>
    <row r="11" spans="1:35" ht="7.25" customHeight="1">
      <c r="A11" s="207"/>
      <c r="B11" s="203"/>
      <c r="C11" s="89"/>
      <c r="D11" s="204"/>
      <c r="E11" s="205"/>
      <c r="F11" s="205"/>
      <c r="G11" s="205"/>
      <c r="H11" s="205"/>
      <c r="I11" s="204"/>
      <c r="J11" s="204"/>
      <c r="K11" s="204"/>
      <c r="L11" s="204"/>
      <c r="M11" s="204"/>
      <c r="N11" s="204"/>
      <c r="O11" s="204"/>
      <c r="P11" s="204"/>
      <c r="Q11" s="204"/>
      <c r="R11" s="205"/>
      <c r="S11" s="205"/>
      <c r="T11" s="89"/>
      <c r="U11" s="89"/>
      <c r="W11" s="45"/>
      <c r="X11" s="2"/>
      <c r="Y11" s="221"/>
      <c r="Z11" s="222"/>
      <c r="AA11" s="2"/>
      <c r="AB11" s="2"/>
      <c r="AC11" s="2"/>
      <c r="AD11" s="223"/>
      <c r="AE11" s="2"/>
      <c r="AF11" s="2"/>
      <c r="AG11" s="2"/>
      <c r="AH11" s="2"/>
      <c r="AI11" s="2"/>
    </row>
    <row r="12" spans="1:35" s="46" customFormat="1" ht="18" customHeight="1">
      <c r="A12" s="208"/>
      <c r="B12" s="209" t="s">
        <v>194</v>
      </c>
      <c r="C12" s="210"/>
      <c r="D12" s="210"/>
      <c r="E12" s="210"/>
      <c r="F12" s="210"/>
      <c r="G12" s="210"/>
      <c r="H12" s="209" t="s">
        <v>195</v>
      </c>
      <c r="I12" s="210"/>
      <c r="J12" s="213"/>
      <c r="K12" s="210"/>
      <c r="L12" s="210"/>
      <c r="M12" s="210"/>
      <c r="N12" s="209" t="s">
        <v>204</v>
      </c>
      <c r="O12" s="210"/>
      <c r="P12" s="210"/>
      <c r="Q12" s="211"/>
      <c r="R12" s="215"/>
      <c r="S12" s="211"/>
      <c r="T12" s="211"/>
      <c r="U12" s="211"/>
      <c r="W12" s="224"/>
      <c r="AD12" s="225"/>
    </row>
    <row r="13" spans="1:35" s="46" customFormat="1" ht="18" customHeight="1">
      <c r="A13" s="208"/>
      <c r="B13" s="343"/>
      <c r="C13" s="344"/>
      <c r="D13" s="344"/>
      <c r="E13" s="344"/>
      <c r="F13" s="345"/>
      <c r="G13" s="212"/>
      <c r="H13" s="343"/>
      <c r="I13" s="344"/>
      <c r="J13" s="344"/>
      <c r="K13" s="344"/>
      <c r="L13" s="344"/>
      <c r="M13" s="214"/>
      <c r="N13" s="343"/>
      <c r="O13" s="345"/>
      <c r="P13" s="214"/>
      <c r="Q13" s="211"/>
      <c r="R13" s="211"/>
      <c r="S13" s="211"/>
      <c r="T13" s="211"/>
      <c r="U13" s="211"/>
      <c r="W13" s="224"/>
      <c r="AD13" s="225"/>
    </row>
    <row r="14" spans="1:35" s="46" customFormat="1" ht="9.65" customHeight="1">
      <c r="A14" s="208"/>
      <c r="B14" s="216"/>
      <c r="C14" s="216"/>
      <c r="D14" s="216"/>
      <c r="E14" s="216"/>
      <c r="F14" s="216"/>
      <c r="G14" s="213"/>
      <c r="H14" s="216"/>
      <c r="I14" s="216"/>
      <c r="J14" s="216"/>
      <c r="K14" s="216"/>
      <c r="L14" s="216"/>
      <c r="M14" s="214"/>
      <c r="N14" s="216"/>
      <c r="O14" s="216"/>
      <c r="P14" s="214"/>
      <c r="Q14" s="211"/>
      <c r="R14" s="211"/>
      <c r="S14" s="211"/>
      <c r="T14" s="211"/>
      <c r="U14" s="211"/>
      <c r="W14" s="224"/>
      <c r="AD14" s="225"/>
    </row>
    <row r="15" spans="1:35" s="46" customFormat="1" ht="45" customHeight="1">
      <c r="A15" s="334" t="s">
        <v>396</v>
      </c>
      <c r="B15" s="334"/>
      <c r="C15" s="334"/>
      <c r="D15" s="334"/>
      <c r="E15" s="334"/>
      <c r="F15" s="334"/>
      <c r="G15" s="334"/>
      <c r="H15" s="334"/>
      <c r="I15" s="334"/>
      <c r="J15" s="334"/>
      <c r="K15" s="334"/>
      <c r="L15" s="334"/>
      <c r="M15" s="334"/>
      <c r="N15" s="334"/>
      <c r="O15" s="334"/>
      <c r="P15" s="334"/>
      <c r="Q15" s="334"/>
      <c r="R15" s="334"/>
      <c r="S15" s="334"/>
      <c r="T15" s="334"/>
      <c r="U15" s="334"/>
      <c r="W15" s="226"/>
      <c r="X15" s="227"/>
      <c r="Y15" s="227"/>
      <c r="Z15" s="227"/>
      <c r="AA15" s="227"/>
      <c r="AB15" s="227"/>
      <c r="AC15" s="227"/>
      <c r="AD15" s="228"/>
    </row>
    <row r="16" spans="1:35" ht="15" customHeight="1">
      <c r="A16" s="62"/>
      <c r="B16" s="64"/>
      <c r="C16" s="65"/>
      <c r="D16" s="66"/>
      <c r="E16" s="67"/>
      <c r="F16" s="67"/>
      <c r="G16" s="67"/>
      <c r="H16" s="67"/>
      <c r="I16" s="68"/>
      <c r="J16" s="68"/>
      <c r="K16" s="68"/>
      <c r="L16" s="68"/>
      <c r="M16" s="68"/>
      <c r="N16" s="68"/>
      <c r="O16" s="68"/>
      <c r="P16" s="68"/>
      <c r="Q16" s="68"/>
      <c r="R16" s="67"/>
      <c r="S16" s="67"/>
      <c r="T16" s="2" t="s">
        <v>6</v>
      </c>
      <c r="X16" s="2"/>
      <c r="Y16" s="2"/>
      <c r="Z16" s="2"/>
      <c r="AA16" s="2"/>
      <c r="AB16" s="2"/>
      <c r="AC16" s="2"/>
      <c r="AD16" s="2"/>
      <c r="AE16" s="2"/>
      <c r="AF16" s="2"/>
      <c r="AG16" s="2"/>
      <c r="AH16" s="2"/>
      <c r="AI16" s="2"/>
    </row>
    <row r="17" spans="1:61" ht="22.5" customHeight="1">
      <c r="A17" s="69" t="s">
        <v>50</v>
      </c>
      <c r="B17" s="69">
        <v>1</v>
      </c>
      <c r="C17" s="69" t="s">
        <v>5</v>
      </c>
      <c r="D17" s="319" t="s">
        <v>398</v>
      </c>
      <c r="I17" s="25"/>
      <c r="J17" s="25"/>
      <c r="K17" s="25"/>
      <c r="L17" s="25"/>
      <c r="M17" s="330" t="s">
        <v>37</v>
      </c>
      <c r="N17" s="330"/>
      <c r="O17" s="331"/>
      <c r="P17" s="332"/>
      <c r="Q17" s="332"/>
      <c r="R17" s="332"/>
      <c r="S17" s="332"/>
      <c r="T17" s="332"/>
      <c r="U17" s="333"/>
      <c r="X17" s="2"/>
      <c r="Y17" s="2"/>
      <c r="Z17" s="2"/>
      <c r="AA17" s="2"/>
      <c r="AB17" s="2"/>
      <c r="AC17" s="2"/>
      <c r="AD17" s="2"/>
      <c r="AE17" s="2"/>
      <c r="AF17" s="2"/>
      <c r="AG17" s="2"/>
      <c r="AH17" s="2"/>
      <c r="AI17" s="2"/>
    </row>
    <row r="18" spans="1:61" ht="8.25" customHeight="1"/>
    <row r="19" spans="1:61" ht="16.5" customHeight="1">
      <c r="A19" s="70" t="str">
        <f>万年カレンダー・祝日!D30</f>
        <v/>
      </c>
      <c r="B19" s="71" t="s">
        <v>7</v>
      </c>
      <c r="C19" s="71" t="s">
        <v>8</v>
      </c>
      <c r="D19" s="71" t="s">
        <v>9</v>
      </c>
      <c r="E19" s="71" t="s">
        <v>10</v>
      </c>
      <c r="F19" s="72" t="s">
        <v>11</v>
      </c>
      <c r="G19" s="72" t="s">
        <v>12</v>
      </c>
      <c r="H19" s="73" t="str">
        <f>万年カレンダー・祝日!E30</f>
        <v/>
      </c>
      <c r="I19" s="71" t="s">
        <v>7</v>
      </c>
      <c r="J19" s="71" t="s">
        <v>8</v>
      </c>
      <c r="K19" s="71" t="s">
        <v>9</v>
      </c>
      <c r="L19" s="71" t="s">
        <v>10</v>
      </c>
      <c r="M19" s="72" t="s">
        <v>11</v>
      </c>
      <c r="N19" s="72" t="s">
        <v>12</v>
      </c>
      <c r="O19" s="74" t="str">
        <f>万年カレンダー・祝日!F30</f>
        <v/>
      </c>
      <c r="P19" s="71" t="s">
        <v>7</v>
      </c>
      <c r="Q19" s="71" t="s">
        <v>8</v>
      </c>
      <c r="R19" s="71" t="s">
        <v>9</v>
      </c>
      <c r="S19" s="71" t="s">
        <v>10</v>
      </c>
      <c r="T19" s="72" t="s">
        <v>11</v>
      </c>
      <c r="U19" s="72" t="s">
        <v>12</v>
      </c>
      <c r="V19" s="206"/>
      <c r="W19" s="329">
        <v>0.33333333333333331</v>
      </c>
      <c r="X19" s="325" t="s">
        <v>15</v>
      </c>
      <c r="Y19" s="325"/>
      <c r="Z19" s="325"/>
      <c r="AA19" s="325"/>
      <c r="AB19" s="325"/>
      <c r="AC19" s="325"/>
      <c r="AD19" s="326" t="s">
        <v>44</v>
      </c>
      <c r="AE19" s="327"/>
      <c r="AF19" s="327"/>
      <c r="AG19" s="327"/>
      <c r="AH19" s="327"/>
      <c r="AI19" s="327"/>
      <c r="AJ19" s="329">
        <v>0.70833333333333337</v>
      </c>
      <c r="AK19" s="325" t="s">
        <v>15</v>
      </c>
      <c r="AL19" s="325"/>
      <c r="AM19" s="325"/>
      <c r="AN19" s="325"/>
      <c r="AO19" s="325"/>
      <c r="AP19" s="325"/>
      <c r="AQ19" s="326" t="s">
        <v>45</v>
      </c>
      <c r="AR19" s="327"/>
      <c r="AS19" s="327"/>
      <c r="AT19" s="327"/>
      <c r="AU19" s="327"/>
      <c r="AV19" s="328"/>
      <c r="AW19" s="329">
        <v>0.76041666666666663</v>
      </c>
      <c r="AX19" s="325" t="s">
        <v>15</v>
      </c>
      <c r="AY19" s="325"/>
      <c r="AZ19" s="325"/>
      <c r="BA19" s="325"/>
      <c r="BB19" s="325"/>
      <c r="BC19" s="325"/>
      <c r="BD19" s="326" t="s">
        <v>45</v>
      </c>
      <c r="BE19" s="327"/>
      <c r="BF19" s="327"/>
      <c r="BG19" s="327"/>
      <c r="BH19" s="327"/>
      <c r="BI19" s="328"/>
    </row>
    <row r="20" spans="1:61" ht="16.5" customHeight="1">
      <c r="A20" s="75">
        <v>0.33333333333333331</v>
      </c>
      <c r="B20" s="76">
        <f t="shared" ref="B20:B25" si="0">SUM(C20:F20)</f>
        <v>0</v>
      </c>
      <c r="C20" s="34"/>
      <c r="D20" s="34"/>
      <c r="E20" s="34"/>
      <c r="F20" s="34"/>
      <c r="G20" s="34"/>
      <c r="H20" s="75">
        <f>$A$20</f>
        <v>0.33333333333333331</v>
      </c>
      <c r="I20" s="76">
        <f t="shared" ref="I20:I25" si="1">SUM(J20:M20)</f>
        <v>0</v>
      </c>
      <c r="J20" s="34"/>
      <c r="K20" s="34"/>
      <c r="L20" s="34"/>
      <c r="M20" s="34"/>
      <c r="N20" s="34"/>
      <c r="O20" s="75">
        <f>$A$20</f>
        <v>0.33333333333333331</v>
      </c>
      <c r="P20" s="76">
        <f t="shared" ref="P20:P25" si="2">SUM(Q20:T20)</f>
        <v>0</v>
      </c>
      <c r="Q20" s="34"/>
      <c r="R20" s="34"/>
      <c r="S20" s="34"/>
      <c r="T20" s="34"/>
      <c r="U20" s="34"/>
      <c r="V20" s="206"/>
      <c r="W20" s="329"/>
      <c r="X20" s="321" t="s">
        <v>14</v>
      </c>
      <c r="Y20" s="321" t="s">
        <v>17</v>
      </c>
      <c r="Z20" s="321" t="s">
        <v>18</v>
      </c>
      <c r="AA20" s="321" t="s">
        <v>19</v>
      </c>
      <c r="AB20" s="321" t="s">
        <v>20</v>
      </c>
      <c r="AC20" s="321" t="s">
        <v>21</v>
      </c>
      <c r="AD20" s="321" t="s">
        <v>22</v>
      </c>
      <c r="AE20" s="321" t="s">
        <v>23</v>
      </c>
      <c r="AF20" s="321" t="s">
        <v>19</v>
      </c>
      <c r="AG20" s="321" t="s">
        <v>24</v>
      </c>
      <c r="AH20" s="322" t="s">
        <v>25</v>
      </c>
      <c r="AI20" s="322" t="s">
        <v>26</v>
      </c>
      <c r="AJ20" s="329"/>
      <c r="AK20" s="321" t="s">
        <v>14</v>
      </c>
      <c r="AL20" s="321" t="s">
        <v>17</v>
      </c>
      <c r="AM20" s="321" t="s">
        <v>18</v>
      </c>
      <c r="AN20" s="321" t="s">
        <v>19</v>
      </c>
      <c r="AO20" s="321" t="s">
        <v>20</v>
      </c>
      <c r="AP20" s="321" t="s">
        <v>21</v>
      </c>
      <c r="AQ20" s="321" t="s">
        <v>22</v>
      </c>
      <c r="AR20" s="321" t="s">
        <v>23</v>
      </c>
      <c r="AS20" s="321" t="s">
        <v>19</v>
      </c>
      <c r="AT20" s="321" t="s">
        <v>24</v>
      </c>
      <c r="AU20" s="322" t="s">
        <v>25</v>
      </c>
      <c r="AV20" s="322" t="s">
        <v>26</v>
      </c>
      <c r="AW20" s="329"/>
      <c r="AX20" s="321" t="s">
        <v>14</v>
      </c>
      <c r="AY20" s="321" t="s">
        <v>17</v>
      </c>
      <c r="AZ20" s="321" t="s">
        <v>18</v>
      </c>
      <c r="BA20" s="321" t="s">
        <v>19</v>
      </c>
      <c r="BB20" s="321" t="s">
        <v>20</v>
      </c>
      <c r="BC20" s="321" t="s">
        <v>21</v>
      </c>
      <c r="BD20" s="321" t="s">
        <v>22</v>
      </c>
      <c r="BE20" s="321" t="s">
        <v>23</v>
      </c>
      <c r="BF20" s="321" t="s">
        <v>19</v>
      </c>
      <c r="BG20" s="321" t="s">
        <v>24</v>
      </c>
      <c r="BH20" s="322" t="s">
        <v>25</v>
      </c>
      <c r="BI20" s="322" t="s">
        <v>26</v>
      </c>
    </row>
    <row r="21" spans="1:61" ht="16.5" customHeight="1">
      <c r="A21" s="75">
        <v>0.70833333333333337</v>
      </c>
      <c r="B21" s="76">
        <f t="shared" si="0"/>
        <v>0</v>
      </c>
      <c r="C21" s="34"/>
      <c r="D21" s="34"/>
      <c r="E21" s="34"/>
      <c r="F21" s="34"/>
      <c r="G21" s="34"/>
      <c r="H21" s="75">
        <f>$A$21</f>
        <v>0.70833333333333337</v>
      </c>
      <c r="I21" s="76">
        <f t="shared" si="1"/>
        <v>0</v>
      </c>
      <c r="J21" s="34"/>
      <c r="K21" s="34"/>
      <c r="L21" s="34"/>
      <c r="M21" s="34"/>
      <c r="N21" s="34"/>
      <c r="O21" s="75">
        <f>$A$21</f>
        <v>0.70833333333333337</v>
      </c>
      <c r="P21" s="76">
        <f t="shared" si="2"/>
        <v>0</v>
      </c>
      <c r="Q21" s="34"/>
      <c r="R21" s="34"/>
      <c r="S21" s="34"/>
      <c r="T21" s="34"/>
      <c r="U21" s="34"/>
      <c r="V21" s="206"/>
      <c r="W21" s="329"/>
      <c r="X21" s="323">
        <f>SUM(Y21:AC21)</f>
        <v>0</v>
      </c>
      <c r="Y21" s="323">
        <f>AD21*100</f>
        <v>0</v>
      </c>
      <c r="Z21" s="323">
        <f>AE21*30</f>
        <v>0</v>
      </c>
      <c r="AA21" s="323">
        <f>AF21*20</f>
        <v>0</v>
      </c>
      <c r="AB21" s="323">
        <f>AG21*10</f>
        <v>0</v>
      </c>
      <c r="AC21" s="323">
        <f>AH21</f>
        <v>0</v>
      </c>
      <c r="AD21" s="323">
        <f t="shared" ref="AD21:AI21" si="3">B20</f>
        <v>0</v>
      </c>
      <c r="AE21" s="323">
        <f t="shared" si="3"/>
        <v>0</v>
      </c>
      <c r="AF21" s="323">
        <f t="shared" si="3"/>
        <v>0</v>
      </c>
      <c r="AG21" s="323">
        <f t="shared" si="3"/>
        <v>0</v>
      </c>
      <c r="AH21" s="323">
        <f t="shared" si="3"/>
        <v>0</v>
      </c>
      <c r="AI21" s="323">
        <f t="shared" si="3"/>
        <v>0</v>
      </c>
      <c r="AJ21" s="329"/>
      <c r="AK21" s="323">
        <f>SUM(AL21:AP21)</f>
        <v>0</v>
      </c>
      <c r="AL21" s="323">
        <f>AQ21*100</f>
        <v>0</v>
      </c>
      <c r="AM21" s="323">
        <f>AR21*30</f>
        <v>0</v>
      </c>
      <c r="AN21" s="323">
        <f>AS21*20</f>
        <v>0</v>
      </c>
      <c r="AO21" s="323">
        <f>AT21*10</f>
        <v>0</v>
      </c>
      <c r="AP21" s="323">
        <f>AU21</f>
        <v>0</v>
      </c>
      <c r="AQ21" s="323">
        <f t="shared" ref="AQ21:AV21" si="4">B21</f>
        <v>0</v>
      </c>
      <c r="AR21" s="323">
        <f t="shared" si="4"/>
        <v>0</v>
      </c>
      <c r="AS21" s="323">
        <f t="shared" si="4"/>
        <v>0</v>
      </c>
      <c r="AT21" s="323">
        <f t="shared" si="4"/>
        <v>0</v>
      </c>
      <c r="AU21" s="323">
        <f t="shared" si="4"/>
        <v>0</v>
      </c>
      <c r="AV21" s="323">
        <f t="shared" si="4"/>
        <v>0</v>
      </c>
      <c r="AW21" s="329"/>
      <c r="AX21" s="323">
        <f>SUM(AY21:BC21)</f>
        <v>0</v>
      </c>
      <c r="AY21" s="323">
        <f>BD21*100</f>
        <v>0</v>
      </c>
      <c r="AZ21" s="323">
        <f>BE21*30</f>
        <v>0</v>
      </c>
      <c r="BA21" s="323">
        <f>BF21*20</f>
        <v>0</v>
      </c>
      <c r="BB21" s="323">
        <f>BG21*10</f>
        <v>0</v>
      </c>
      <c r="BC21" s="323">
        <f>BH21</f>
        <v>0</v>
      </c>
      <c r="BD21" s="323">
        <f t="shared" ref="BD21:BI21" si="5">B22</f>
        <v>0</v>
      </c>
      <c r="BE21" s="323">
        <f t="shared" si="5"/>
        <v>0</v>
      </c>
      <c r="BF21" s="323">
        <f t="shared" si="5"/>
        <v>0</v>
      </c>
      <c r="BG21" s="323">
        <f t="shared" si="5"/>
        <v>0</v>
      </c>
      <c r="BH21" s="323">
        <f t="shared" si="5"/>
        <v>0</v>
      </c>
      <c r="BI21" s="323">
        <f t="shared" si="5"/>
        <v>0</v>
      </c>
    </row>
    <row r="22" spans="1:61" ht="16.5" customHeight="1">
      <c r="A22" s="75" t="str">
        <f>'別紙2-2【入力不要】'!B5</f>
        <v>エラー</v>
      </c>
      <c r="B22" s="76">
        <f t="shared" si="0"/>
        <v>0</v>
      </c>
      <c r="C22" s="34"/>
      <c r="D22" s="34"/>
      <c r="E22" s="34"/>
      <c r="F22" s="34"/>
      <c r="G22" s="34"/>
      <c r="H22" s="75" t="str">
        <f>$A$22</f>
        <v>エラー</v>
      </c>
      <c r="I22" s="76">
        <f t="shared" si="1"/>
        <v>0</v>
      </c>
      <c r="J22" s="34"/>
      <c r="K22" s="34"/>
      <c r="L22" s="34"/>
      <c r="M22" s="34"/>
      <c r="N22" s="34"/>
      <c r="O22" s="75" t="str">
        <f>$A$22</f>
        <v>エラー</v>
      </c>
      <c r="P22" s="76">
        <f t="shared" si="2"/>
        <v>0</v>
      </c>
      <c r="Q22" s="34"/>
      <c r="R22" s="34"/>
      <c r="S22" s="34"/>
      <c r="T22" s="34"/>
      <c r="U22" s="34"/>
      <c r="V22" s="206"/>
      <c r="W22" s="329"/>
      <c r="X22" s="323">
        <f>SUM(Y22:AC22)</f>
        <v>0</v>
      </c>
      <c r="Y22" s="323">
        <f>AD22*100</f>
        <v>0</v>
      </c>
      <c r="Z22" s="323">
        <f>AE22*30</f>
        <v>0</v>
      </c>
      <c r="AA22" s="323">
        <f>AF22*20</f>
        <v>0</v>
      </c>
      <c r="AB22" s="323">
        <f>AG22*10</f>
        <v>0</v>
      </c>
      <c r="AC22" s="323">
        <f>AH22</f>
        <v>0</v>
      </c>
      <c r="AD22" s="323">
        <f t="shared" ref="AD22:AI22" si="6">I20</f>
        <v>0</v>
      </c>
      <c r="AE22" s="323">
        <f t="shared" si="6"/>
        <v>0</v>
      </c>
      <c r="AF22" s="323">
        <f t="shared" si="6"/>
        <v>0</v>
      </c>
      <c r="AG22" s="323">
        <f t="shared" si="6"/>
        <v>0</v>
      </c>
      <c r="AH22" s="323">
        <f t="shared" si="6"/>
        <v>0</v>
      </c>
      <c r="AI22" s="323">
        <f t="shared" si="6"/>
        <v>0</v>
      </c>
      <c r="AJ22" s="329"/>
      <c r="AK22" s="323">
        <f>SUM(AL22:AP22)</f>
        <v>0</v>
      </c>
      <c r="AL22" s="323">
        <f>AQ22*100</f>
        <v>0</v>
      </c>
      <c r="AM22" s="323">
        <f>AR22*30</f>
        <v>0</v>
      </c>
      <c r="AN22" s="323">
        <f>AS22*20</f>
        <v>0</v>
      </c>
      <c r="AO22" s="323">
        <f>AT22*10</f>
        <v>0</v>
      </c>
      <c r="AP22" s="323">
        <f>AU22</f>
        <v>0</v>
      </c>
      <c r="AQ22" s="323">
        <f t="shared" ref="AQ22:AV22" si="7">I21</f>
        <v>0</v>
      </c>
      <c r="AR22" s="323">
        <f t="shared" si="7"/>
        <v>0</v>
      </c>
      <c r="AS22" s="323">
        <f t="shared" si="7"/>
        <v>0</v>
      </c>
      <c r="AT22" s="323">
        <f t="shared" si="7"/>
        <v>0</v>
      </c>
      <c r="AU22" s="323">
        <f t="shared" si="7"/>
        <v>0</v>
      </c>
      <c r="AV22" s="323">
        <f t="shared" si="7"/>
        <v>0</v>
      </c>
      <c r="AW22" s="329"/>
      <c r="AX22" s="323">
        <f>SUM(AY22:BC22)</f>
        <v>0</v>
      </c>
      <c r="AY22" s="323">
        <f>BD22*100</f>
        <v>0</v>
      </c>
      <c r="AZ22" s="323">
        <f>BE22*30</f>
        <v>0</v>
      </c>
      <c r="BA22" s="323">
        <f>BF22*20</f>
        <v>0</v>
      </c>
      <c r="BB22" s="323">
        <f>BG22*10</f>
        <v>0</v>
      </c>
      <c r="BC22" s="323">
        <f>BH22</f>
        <v>0</v>
      </c>
      <c r="BD22" s="323">
        <f t="shared" ref="BD22:BI22" si="8">I22</f>
        <v>0</v>
      </c>
      <c r="BE22" s="323">
        <f t="shared" si="8"/>
        <v>0</v>
      </c>
      <c r="BF22" s="323">
        <f t="shared" si="8"/>
        <v>0</v>
      </c>
      <c r="BG22" s="323">
        <f t="shared" si="8"/>
        <v>0</v>
      </c>
      <c r="BH22" s="323">
        <f t="shared" si="8"/>
        <v>0</v>
      </c>
      <c r="BI22" s="323">
        <f t="shared" si="8"/>
        <v>0</v>
      </c>
    </row>
    <row r="23" spans="1:61" ht="16.5" customHeight="1">
      <c r="A23" s="75" t="str">
        <f>'別紙2-2【入力不要】'!B6</f>
        <v>エラー</v>
      </c>
      <c r="B23" s="76">
        <f t="shared" si="0"/>
        <v>0</v>
      </c>
      <c r="C23" s="34"/>
      <c r="D23" s="34"/>
      <c r="E23" s="34"/>
      <c r="F23" s="34"/>
      <c r="G23" s="34"/>
      <c r="H23" s="75" t="str">
        <f>$A$23</f>
        <v>エラー</v>
      </c>
      <c r="I23" s="76">
        <f t="shared" si="1"/>
        <v>0</v>
      </c>
      <c r="J23" s="34"/>
      <c r="K23" s="34"/>
      <c r="L23" s="34"/>
      <c r="M23" s="34"/>
      <c r="N23" s="34"/>
      <c r="O23" s="75" t="str">
        <f>$A$23</f>
        <v>エラー</v>
      </c>
      <c r="P23" s="76">
        <f t="shared" si="2"/>
        <v>0</v>
      </c>
      <c r="Q23" s="34"/>
      <c r="R23" s="34"/>
      <c r="S23" s="34"/>
      <c r="T23" s="34"/>
      <c r="U23" s="34"/>
      <c r="V23" s="206"/>
      <c r="W23" s="329"/>
      <c r="X23" s="323">
        <f>SUM(Y23:AC23)</f>
        <v>0</v>
      </c>
      <c r="Y23" s="323">
        <f>AD23*100</f>
        <v>0</v>
      </c>
      <c r="Z23" s="323">
        <f>AE23*30</f>
        <v>0</v>
      </c>
      <c r="AA23" s="323">
        <f>AF23*20</f>
        <v>0</v>
      </c>
      <c r="AB23" s="323">
        <f>AG23*10</f>
        <v>0</v>
      </c>
      <c r="AC23" s="323">
        <f>AH23</f>
        <v>0</v>
      </c>
      <c r="AD23" s="323">
        <f t="shared" ref="AD23:AI23" si="9">P20</f>
        <v>0</v>
      </c>
      <c r="AE23" s="323">
        <f t="shared" si="9"/>
        <v>0</v>
      </c>
      <c r="AF23" s="323">
        <f t="shared" si="9"/>
        <v>0</v>
      </c>
      <c r="AG23" s="323">
        <f t="shared" si="9"/>
        <v>0</v>
      </c>
      <c r="AH23" s="323">
        <f t="shared" si="9"/>
        <v>0</v>
      </c>
      <c r="AI23" s="323">
        <f t="shared" si="9"/>
        <v>0</v>
      </c>
      <c r="AJ23" s="329"/>
      <c r="AK23" s="323">
        <f>SUM(AL23:AP23)</f>
        <v>0</v>
      </c>
      <c r="AL23" s="323">
        <f>AQ23*100</f>
        <v>0</v>
      </c>
      <c r="AM23" s="323">
        <f>AR23*30</f>
        <v>0</v>
      </c>
      <c r="AN23" s="323">
        <f>AS23*20</f>
        <v>0</v>
      </c>
      <c r="AO23" s="323">
        <f>AT23*10</f>
        <v>0</v>
      </c>
      <c r="AP23" s="323">
        <f>AU23</f>
        <v>0</v>
      </c>
      <c r="AQ23" s="323">
        <f t="shared" ref="AQ23:AV23" si="10">P21</f>
        <v>0</v>
      </c>
      <c r="AR23" s="323">
        <f t="shared" si="10"/>
        <v>0</v>
      </c>
      <c r="AS23" s="323">
        <f t="shared" si="10"/>
        <v>0</v>
      </c>
      <c r="AT23" s="323">
        <f t="shared" si="10"/>
        <v>0</v>
      </c>
      <c r="AU23" s="323">
        <f t="shared" si="10"/>
        <v>0</v>
      </c>
      <c r="AV23" s="323">
        <f t="shared" si="10"/>
        <v>0</v>
      </c>
      <c r="AW23" s="329"/>
      <c r="AX23" s="323">
        <f>SUM(AY23:BC23)</f>
        <v>0</v>
      </c>
      <c r="AY23" s="323">
        <f>BD23*100</f>
        <v>0</v>
      </c>
      <c r="AZ23" s="323">
        <f>BE23*30</f>
        <v>0</v>
      </c>
      <c r="BA23" s="323">
        <f>BF23*20</f>
        <v>0</v>
      </c>
      <c r="BB23" s="323">
        <f>BG23*10</f>
        <v>0</v>
      </c>
      <c r="BC23" s="323">
        <f>BH23</f>
        <v>0</v>
      </c>
      <c r="BD23" s="323">
        <f t="shared" ref="BD23:BI23" si="11">P22</f>
        <v>0</v>
      </c>
      <c r="BE23" s="323">
        <f t="shared" si="11"/>
        <v>0</v>
      </c>
      <c r="BF23" s="323">
        <f t="shared" si="11"/>
        <v>0</v>
      </c>
      <c r="BG23" s="323">
        <f t="shared" si="11"/>
        <v>0</v>
      </c>
      <c r="BH23" s="323">
        <f t="shared" si="11"/>
        <v>0</v>
      </c>
      <c r="BI23" s="323">
        <f t="shared" si="11"/>
        <v>0</v>
      </c>
    </row>
    <row r="24" spans="1:61" ht="16.5" customHeight="1">
      <c r="A24" s="75" t="str">
        <f>'別紙2-2【入力不要】'!B7</f>
        <v>エラー</v>
      </c>
      <c r="B24" s="76">
        <f t="shared" si="0"/>
        <v>0</v>
      </c>
      <c r="C24" s="34"/>
      <c r="D24" s="34"/>
      <c r="E24" s="34"/>
      <c r="F24" s="34"/>
      <c r="G24" s="34"/>
      <c r="H24" s="75" t="str">
        <f>$A$24</f>
        <v>エラー</v>
      </c>
      <c r="I24" s="76">
        <f t="shared" si="1"/>
        <v>0</v>
      </c>
      <c r="J24" s="34"/>
      <c r="K24" s="34"/>
      <c r="L24" s="34"/>
      <c r="M24" s="34"/>
      <c r="N24" s="34"/>
      <c r="O24" s="75" t="str">
        <f>$A$24</f>
        <v>エラー</v>
      </c>
      <c r="P24" s="76">
        <f t="shared" si="2"/>
        <v>0</v>
      </c>
      <c r="Q24" s="34"/>
      <c r="R24" s="34"/>
      <c r="S24" s="34"/>
      <c r="T24" s="34"/>
      <c r="U24" s="34"/>
      <c r="V24" s="206"/>
      <c r="W24" s="329"/>
      <c r="X24" s="323">
        <f>SUM(Y24:AC24)</f>
        <v>0</v>
      </c>
      <c r="Y24" s="323">
        <f>AD24*100</f>
        <v>0</v>
      </c>
      <c r="Z24" s="323">
        <f>AE24*30</f>
        <v>0</v>
      </c>
      <c r="AA24" s="323">
        <f>AF24*20</f>
        <v>0</v>
      </c>
      <c r="AB24" s="323">
        <f>AG24*10</f>
        <v>0</v>
      </c>
      <c r="AC24" s="323">
        <f>AH24</f>
        <v>0</v>
      </c>
      <c r="AD24" s="323">
        <f t="shared" ref="AD24:AI24" si="12">B27</f>
        <v>0</v>
      </c>
      <c r="AE24" s="323">
        <f t="shared" si="12"/>
        <v>0</v>
      </c>
      <c r="AF24" s="323">
        <f t="shared" si="12"/>
        <v>0</v>
      </c>
      <c r="AG24" s="323">
        <f t="shared" si="12"/>
        <v>0</v>
      </c>
      <c r="AH24" s="323">
        <f t="shared" si="12"/>
        <v>0</v>
      </c>
      <c r="AI24" s="323">
        <f t="shared" si="12"/>
        <v>0</v>
      </c>
      <c r="AJ24" s="329"/>
      <c r="AK24" s="323">
        <f>SUM(AL24:AP24)</f>
        <v>0</v>
      </c>
      <c r="AL24" s="323">
        <f>AQ24*100</f>
        <v>0</v>
      </c>
      <c r="AM24" s="323">
        <f>AR24*30</f>
        <v>0</v>
      </c>
      <c r="AN24" s="323">
        <f>AS24*20</f>
        <v>0</v>
      </c>
      <c r="AO24" s="323">
        <f>AT24*10</f>
        <v>0</v>
      </c>
      <c r="AP24" s="323">
        <f>AU24</f>
        <v>0</v>
      </c>
      <c r="AQ24" s="323">
        <f t="shared" ref="AQ24:AV24" si="13">B28</f>
        <v>0</v>
      </c>
      <c r="AR24" s="323">
        <f t="shared" si="13"/>
        <v>0</v>
      </c>
      <c r="AS24" s="323">
        <f t="shared" si="13"/>
        <v>0</v>
      </c>
      <c r="AT24" s="323">
        <f t="shared" si="13"/>
        <v>0</v>
      </c>
      <c r="AU24" s="323">
        <f t="shared" si="13"/>
        <v>0</v>
      </c>
      <c r="AV24" s="323">
        <f t="shared" si="13"/>
        <v>0</v>
      </c>
      <c r="AW24" s="329"/>
      <c r="AX24" s="323">
        <f>SUM(AY24:BC24)</f>
        <v>0</v>
      </c>
      <c r="AY24" s="323">
        <f>BD24*100</f>
        <v>0</v>
      </c>
      <c r="AZ24" s="323">
        <f>BE24*30</f>
        <v>0</v>
      </c>
      <c r="BA24" s="323">
        <f>BF24*20</f>
        <v>0</v>
      </c>
      <c r="BB24" s="323">
        <f>BG24*10</f>
        <v>0</v>
      </c>
      <c r="BC24" s="323">
        <f>BH24</f>
        <v>0</v>
      </c>
      <c r="BD24" s="323">
        <f t="shared" ref="BD24:BI24" si="14">B29</f>
        <v>0</v>
      </c>
      <c r="BE24" s="323">
        <f t="shared" si="14"/>
        <v>0</v>
      </c>
      <c r="BF24" s="323">
        <f t="shared" si="14"/>
        <v>0</v>
      </c>
      <c r="BG24" s="323">
        <f t="shared" si="14"/>
        <v>0</v>
      </c>
      <c r="BH24" s="323">
        <f t="shared" si="14"/>
        <v>0</v>
      </c>
      <c r="BI24" s="323">
        <f t="shared" si="14"/>
        <v>0</v>
      </c>
    </row>
    <row r="25" spans="1:61" ht="16.5" customHeight="1">
      <c r="A25" s="75" t="str">
        <f>'別紙2-2【入力不要】'!B8</f>
        <v>エラー</v>
      </c>
      <c r="B25" s="76">
        <f t="shared" si="0"/>
        <v>0</v>
      </c>
      <c r="C25" s="34"/>
      <c r="D25" s="34"/>
      <c r="E25" s="34"/>
      <c r="F25" s="34"/>
      <c r="G25" s="34"/>
      <c r="H25" s="75" t="str">
        <f>$A$25</f>
        <v>エラー</v>
      </c>
      <c r="I25" s="76">
        <f t="shared" si="1"/>
        <v>0</v>
      </c>
      <c r="J25" s="34"/>
      <c r="K25" s="34"/>
      <c r="L25" s="34"/>
      <c r="M25" s="34"/>
      <c r="N25" s="34"/>
      <c r="O25" s="75" t="str">
        <f>$A$25</f>
        <v>エラー</v>
      </c>
      <c r="P25" s="76">
        <f t="shared" si="2"/>
        <v>0</v>
      </c>
      <c r="Q25" s="34"/>
      <c r="R25" s="34"/>
      <c r="S25" s="34"/>
      <c r="T25" s="34"/>
      <c r="U25" s="34"/>
      <c r="V25" s="206"/>
      <c r="W25" s="329"/>
      <c r="X25" s="323">
        <f>SUM(Y25:AC25)</f>
        <v>0</v>
      </c>
      <c r="Y25" s="323">
        <f>AD25*100</f>
        <v>0</v>
      </c>
      <c r="Z25" s="323">
        <f>AE25*30</f>
        <v>0</v>
      </c>
      <c r="AA25" s="323">
        <f>AF25*20</f>
        <v>0</v>
      </c>
      <c r="AB25" s="323">
        <f>AG25*10</f>
        <v>0</v>
      </c>
      <c r="AC25" s="323">
        <f>AH25</f>
        <v>0</v>
      </c>
      <c r="AD25" s="323">
        <f t="shared" ref="AD25:AI25" si="15">I27</f>
        <v>0</v>
      </c>
      <c r="AE25" s="323">
        <f t="shared" si="15"/>
        <v>0</v>
      </c>
      <c r="AF25" s="323">
        <f t="shared" si="15"/>
        <v>0</v>
      </c>
      <c r="AG25" s="323">
        <f t="shared" si="15"/>
        <v>0</v>
      </c>
      <c r="AH25" s="323">
        <f t="shared" si="15"/>
        <v>0</v>
      </c>
      <c r="AI25" s="323">
        <f t="shared" si="15"/>
        <v>0</v>
      </c>
      <c r="AJ25" s="329"/>
      <c r="AK25" s="323">
        <f>SUM(AL25:AP25)</f>
        <v>0</v>
      </c>
      <c r="AL25" s="323">
        <f>AQ25*100</f>
        <v>0</v>
      </c>
      <c r="AM25" s="323">
        <f>AR25*30</f>
        <v>0</v>
      </c>
      <c r="AN25" s="323">
        <f>AS25*20</f>
        <v>0</v>
      </c>
      <c r="AO25" s="323">
        <f>AT25*10</f>
        <v>0</v>
      </c>
      <c r="AP25" s="323">
        <f>AU25</f>
        <v>0</v>
      </c>
      <c r="AQ25" s="323">
        <f t="shared" ref="AQ25:AV25" si="16">I28</f>
        <v>0</v>
      </c>
      <c r="AR25" s="323">
        <f t="shared" si="16"/>
        <v>0</v>
      </c>
      <c r="AS25" s="323">
        <f t="shared" si="16"/>
        <v>0</v>
      </c>
      <c r="AT25" s="323">
        <f t="shared" si="16"/>
        <v>0</v>
      </c>
      <c r="AU25" s="323">
        <f t="shared" si="16"/>
        <v>0</v>
      </c>
      <c r="AV25" s="323">
        <f t="shared" si="16"/>
        <v>0</v>
      </c>
      <c r="AW25" s="329"/>
      <c r="AX25" s="323">
        <f>SUM(AY25:BC25)</f>
        <v>0</v>
      </c>
      <c r="AY25" s="323">
        <f>BD25*100</f>
        <v>0</v>
      </c>
      <c r="AZ25" s="323">
        <f>BE25*30</f>
        <v>0</v>
      </c>
      <c r="BA25" s="323">
        <f>BF25*20</f>
        <v>0</v>
      </c>
      <c r="BB25" s="323">
        <f>BG25*10</f>
        <v>0</v>
      </c>
      <c r="BC25" s="323">
        <f>BH25</f>
        <v>0</v>
      </c>
      <c r="BD25" s="323">
        <f t="shared" ref="BD25:BI25" si="17">I29</f>
        <v>0</v>
      </c>
      <c r="BE25" s="323">
        <f t="shared" si="17"/>
        <v>0</v>
      </c>
      <c r="BF25" s="323">
        <f t="shared" si="17"/>
        <v>0</v>
      </c>
      <c r="BG25" s="323">
        <f t="shared" si="17"/>
        <v>0</v>
      </c>
      <c r="BH25" s="323">
        <f t="shared" si="17"/>
        <v>0</v>
      </c>
      <c r="BI25" s="323">
        <f t="shared" si="17"/>
        <v>0</v>
      </c>
    </row>
    <row r="26" spans="1:61" ht="16.5" customHeight="1">
      <c r="A26" s="74" t="str">
        <f>万年カレンダー・祝日!G30</f>
        <v>1（木）</v>
      </c>
      <c r="B26" s="71" t="s">
        <v>7</v>
      </c>
      <c r="C26" s="71" t="s">
        <v>8</v>
      </c>
      <c r="D26" s="71" t="s">
        <v>9</v>
      </c>
      <c r="E26" s="71" t="s">
        <v>10</v>
      </c>
      <c r="F26" s="72" t="s">
        <v>11</v>
      </c>
      <c r="G26" s="72" t="s">
        <v>12</v>
      </c>
      <c r="H26" s="78" t="str">
        <f>万年カレンダー・祝日!H30</f>
        <v>2（金）</v>
      </c>
      <c r="I26" s="71" t="s">
        <v>7</v>
      </c>
      <c r="J26" s="71" t="s">
        <v>8</v>
      </c>
      <c r="K26" s="71" t="s">
        <v>9</v>
      </c>
      <c r="L26" s="71" t="s">
        <v>10</v>
      </c>
      <c r="M26" s="72" t="s">
        <v>11</v>
      </c>
      <c r="N26" s="72" t="s">
        <v>12</v>
      </c>
      <c r="O26" s="79" t="s">
        <v>48</v>
      </c>
      <c r="P26" s="71" t="s">
        <v>7</v>
      </c>
      <c r="Q26" s="71" t="s">
        <v>8</v>
      </c>
      <c r="R26" s="71" t="s">
        <v>9</v>
      </c>
      <c r="S26" s="71" t="s">
        <v>10</v>
      </c>
      <c r="T26" s="72" t="s">
        <v>11</v>
      </c>
      <c r="U26" s="72" t="s">
        <v>12</v>
      </c>
      <c r="V26" s="206"/>
      <c r="W26" s="329">
        <v>0.77083333333333337</v>
      </c>
      <c r="X26" s="325" t="s">
        <v>15</v>
      </c>
      <c r="Y26" s="325"/>
      <c r="Z26" s="325"/>
      <c r="AA26" s="325"/>
      <c r="AB26" s="325"/>
      <c r="AC26" s="325"/>
      <c r="AD26" s="326" t="s">
        <v>16</v>
      </c>
      <c r="AE26" s="327"/>
      <c r="AF26" s="327"/>
      <c r="AG26" s="327"/>
      <c r="AH26" s="327"/>
      <c r="AI26" s="328"/>
      <c r="AJ26" s="329">
        <v>0.8125</v>
      </c>
      <c r="AK26" s="325" t="s">
        <v>15</v>
      </c>
      <c r="AL26" s="325"/>
      <c r="AM26" s="325"/>
      <c r="AN26" s="325"/>
      <c r="AO26" s="325"/>
      <c r="AP26" s="325"/>
      <c r="AQ26" s="326" t="s">
        <v>16</v>
      </c>
      <c r="AR26" s="327"/>
      <c r="AS26" s="327"/>
      <c r="AT26" s="327"/>
      <c r="AU26" s="327"/>
      <c r="AV26" s="327"/>
      <c r="AW26" s="329">
        <v>0.85416666666666663</v>
      </c>
      <c r="AX26" s="325" t="s">
        <v>15</v>
      </c>
      <c r="AY26" s="325"/>
      <c r="AZ26" s="325"/>
      <c r="BA26" s="325"/>
      <c r="BB26" s="325"/>
      <c r="BC26" s="325"/>
      <c r="BD26" s="326" t="s">
        <v>16</v>
      </c>
      <c r="BE26" s="327"/>
      <c r="BF26" s="327"/>
      <c r="BG26" s="327"/>
      <c r="BH26" s="327"/>
      <c r="BI26" s="328"/>
    </row>
    <row r="27" spans="1:61" ht="16.5" customHeight="1">
      <c r="A27" s="75">
        <f>$A$20</f>
        <v>0.33333333333333331</v>
      </c>
      <c r="B27" s="76">
        <f t="shared" ref="B27:B32" si="18">SUM(C27:F27)</f>
        <v>0</v>
      </c>
      <c r="C27" s="34"/>
      <c r="D27" s="34"/>
      <c r="E27" s="34"/>
      <c r="F27" s="34"/>
      <c r="G27" s="34"/>
      <c r="H27" s="75">
        <f>$A$20</f>
        <v>0.33333333333333331</v>
      </c>
      <c r="I27" s="76">
        <f t="shared" ref="I27:I32" si="19">SUM(J27:M27)</f>
        <v>0</v>
      </c>
      <c r="J27" s="34"/>
      <c r="K27" s="34"/>
      <c r="L27" s="34"/>
      <c r="M27" s="34"/>
      <c r="N27" s="34"/>
      <c r="O27" s="75" t="s">
        <v>49</v>
      </c>
      <c r="P27" s="76">
        <f>VLOOKUP($V27,第１週の８時,7,FALSE)</f>
        <v>0</v>
      </c>
      <c r="Q27" s="76">
        <f>VLOOKUP($V27,第１週の８時,8,FALSE)</f>
        <v>0</v>
      </c>
      <c r="R27" s="76">
        <f>VLOOKUP($V27,第１週の８時,9,FALSE)</f>
        <v>0</v>
      </c>
      <c r="S27" s="76">
        <f>VLOOKUP($V27,第１週の８時,10,FALSE)</f>
        <v>0</v>
      </c>
      <c r="T27" s="76">
        <f>VLOOKUP($V27,第１週の８時,11,FALSE)</f>
        <v>0</v>
      </c>
      <c r="U27" s="76">
        <f>VLOOKUP($V27,第１週の８時,12,FALSE)</f>
        <v>0</v>
      </c>
      <c r="V27" s="206">
        <f>MAX(X21:X25)</f>
        <v>0</v>
      </c>
      <c r="W27" s="329"/>
      <c r="X27" s="321" t="s">
        <v>14</v>
      </c>
      <c r="Y27" s="321" t="s">
        <v>17</v>
      </c>
      <c r="Z27" s="321" t="s">
        <v>18</v>
      </c>
      <c r="AA27" s="321" t="s">
        <v>19</v>
      </c>
      <c r="AB27" s="321" t="s">
        <v>20</v>
      </c>
      <c r="AC27" s="321" t="s">
        <v>21</v>
      </c>
      <c r="AD27" s="321" t="s">
        <v>22</v>
      </c>
      <c r="AE27" s="321" t="s">
        <v>23</v>
      </c>
      <c r="AF27" s="321" t="s">
        <v>19</v>
      </c>
      <c r="AG27" s="321" t="s">
        <v>24</v>
      </c>
      <c r="AH27" s="322" t="s">
        <v>25</v>
      </c>
      <c r="AI27" s="322" t="s">
        <v>26</v>
      </c>
      <c r="AJ27" s="329"/>
      <c r="AK27" s="321" t="s">
        <v>14</v>
      </c>
      <c r="AL27" s="321" t="s">
        <v>17</v>
      </c>
      <c r="AM27" s="321" t="s">
        <v>18</v>
      </c>
      <c r="AN27" s="321" t="s">
        <v>19</v>
      </c>
      <c r="AO27" s="321" t="s">
        <v>20</v>
      </c>
      <c r="AP27" s="321" t="s">
        <v>21</v>
      </c>
      <c r="AQ27" s="321" t="s">
        <v>22</v>
      </c>
      <c r="AR27" s="321" t="s">
        <v>23</v>
      </c>
      <c r="AS27" s="321" t="s">
        <v>19</v>
      </c>
      <c r="AT27" s="321" t="s">
        <v>24</v>
      </c>
      <c r="AU27" s="322" t="s">
        <v>25</v>
      </c>
      <c r="AV27" s="322" t="s">
        <v>26</v>
      </c>
      <c r="AW27" s="329"/>
      <c r="AX27" s="321" t="s">
        <v>14</v>
      </c>
      <c r="AY27" s="321" t="s">
        <v>17</v>
      </c>
      <c r="AZ27" s="321" t="s">
        <v>18</v>
      </c>
      <c r="BA27" s="321" t="s">
        <v>19</v>
      </c>
      <c r="BB27" s="321" t="s">
        <v>20</v>
      </c>
      <c r="BC27" s="321" t="s">
        <v>21</v>
      </c>
      <c r="BD27" s="321" t="s">
        <v>22</v>
      </c>
      <c r="BE27" s="321" t="s">
        <v>23</v>
      </c>
      <c r="BF27" s="321" t="s">
        <v>19</v>
      </c>
      <c r="BG27" s="321" t="s">
        <v>24</v>
      </c>
      <c r="BH27" s="322" t="s">
        <v>25</v>
      </c>
      <c r="BI27" s="322" t="s">
        <v>26</v>
      </c>
    </row>
    <row r="28" spans="1:61" ht="16.5" customHeight="1">
      <c r="A28" s="75">
        <f>$A$21</f>
        <v>0.70833333333333337</v>
      </c>
      <c r="B28" s="76">
        <f t="shared" si="18"/>
        <v>0</v>
      </c>
      <c r="C28" s="34"/>
      <c r="D28" s="34"/>
      <c r="E28" s="34"/>
      <c r="F28" s="34"/>
      <c r="G28" s="34"/>
      <c r="H28" s="75">
        <f>$A$21</f>
        <v>0.70833333333333337</v>
      </c>
      <c r="I28" s="76">
        <f t="shared" si="19"/>
        <v>0</v>
      </c>
      <c r="J28" s="34"/>
      <c r="K28" s="34"/>
      <c r="L28" s="34"/>
      <c r="M28" s="34"/>
      <c r="N28" s="34"/>
      <c r="O28" s="75" t="s">
        <v>47</v>
      </c>
      <c r="P28" s="76">
        <f>VLOOKUP($V28,第１週の１７時,7,FALSE)</f>
        <v>0</v>
      </c>
      <c r="Q28" s="76">
        <f>VLOOKUP($V28,第１週の１７時,8,FALSE)</f>
        <v>0</v>
      </c>
      <c r="R28" s="76">
        <f>VLOOKUP($V28,第１週の１７時,9,FALSE)</f>
        <v>0</v>
      </c>
      <c r="S28" s="76">
        <f>VLOOKUP($V28,第１週の１７時,10,FALSE)</f>
        <v>0</v>
      </c>
      <c r="T28" s="76">
        <f>VLOOKUP($V28,第１週の１７時,11,FALSE)</f>
        <v>0</v>
      </c>
      <c r="U28" s="76">
        <f>VLOOKUP($V28,第１週の１７時,12,FALSE)</f>
        <v>0</v>
      </c>
      <c r="V28" s="206">
        <f>MAX(AK21:AK25)</f>
        <v>0</v>
      </c>
      <c r="W28" s="329"/>
      <c r="X28" s="323">
        <f>SUM(Y28:AC28)</f>
        <v>0</v>
      </c>
      <c r="Y28" s="323">
        <f>AD28*100</f>
        <v>0</v>
      </c>
      <c r="Z28" s="323">
        <f>AE28*30</f>
        <v>0</v>
      </c>
      <c r="AA28" s="323">
        <f>AF28*20</f>
        <v>0</v>
      </c>
      <c r="AB28" s="323">
        <f>AG28*10</f>
        <v>0</v>
      </c>
      <c r="AC28" s="323">
        <f>AH28</f>
        <v>0</v>
      </c>
      <c r="AD28" s="323">
        <f t="shared" ref="AD28:AI28" si="20">B23</f>
        <v>0</v>
      </c>
      <c r="AE28" s="323">
        <f t="shared" si="20"/>
        <v>0</v>
      </c>
      <c r="AF28" s="323">
        <f t="shared" si="20"/>
        <v>0</v>
      </c>
      <c r="AG28" s="323">
        <f t="shared" si="20"/>
        <v>0</v>
      </c>
      <c r="AH28" s="323">
        <f t="shared" si="20"/>
        <v>0</v>
      </c>
      <c r="AI28" s="323">
        <f t="shared" si="20"/>
        <v>0</v>
      </c>
      <c r="AJ28" s="329"/>
      <c r="AK28" s="323">
        <f>SUM(AL28:AP28)</f>
        <v>0</v>
      </c>
      <c r="AL28" s="323">
        <f>AQ28*100</f>
        <v>0</v>
      </c>
      <c r="AM28" s="323">
        <f>AR28*30</f>
        <v>0</v>
      </c>
      <c r="AN28" s="323">
        <f>AS28*20</f>
        <v>0</v>
      </c>
      <c r="AO28" s="323">
        <f>AT28*10</f>
        <v>0</v>
      </c>
      <c r="AP28" s="323">
        <f>AU28</f>
        <v>0</v>
      </c>
      <c r="AQ28" s="323">
        <f t="shared" ref="AQ28:AV28" si="21">B24</f>
        <v>0</v>
      </c>
      <c r="AR28" s="323">
        <f t="shared" si="21"/>
        <v>0</v>
      </c>
      <c r="AS28" s="323">
        <f t="shared" si="21"/>
        <v>0</v>
      </c>
      <c r="AT28" s="323">
        <f t="shared" si="21"/>
        <v>0</v>
      </c>
      <c r="AU28" s="323">
        <f t="shared" si="21"/>
        <v>0</v>
      </c>
      <c r="AV28" s="323">
        <f t="shared" si="21"/>
        <v>0</v>
      </c>
      <c r="AW28" s="329"/>
      <c r="AX28" s="323">
        <f>SUM(AY28:BC28)</f>
        <v>0</v>
      </c>
      <c r="AY28" s="323">
        <f>BD28*100</f>
        <v>0</v>
      </c>
      <c r="AZ28" s="323">
        <f>BE28*30</f>
        <v>0</v>
      </c>
      <c r="BA28" s="323">
        <f>BF28*20</f>
        <v>0</v>
      </c>
      <c r="BB28" s="323">
        <f>BG28*10</f>
        <v>0</v>
      </c>
      <c r="BC28" s="323">
        <f>BH28</f>
        <v>0</v>
      </c>
      <c r="BD28" s="323">
        <f>B25</f>
        <v>0</v>
      </c>
      <c r="BE28" s="323">
        <f>C25</f>
        <v>0</v>
      </c>
      <c r="BF28" s="323">
        <f>D25</f>
        <v>0</v>
      </c>
      <c r="BG28" s="323">
        <f t="shared" ref="BG28:BI28" si="22">E25</f>
        <v>0</v>
      </c>
      <c r="BH28" s="323">
        <f t="shared" si="22"/>
        <v>0</v>
      </c>
      <c r="BI28" s="323">
        <f t="shared" si="22"/>
        <v>0</v>
      </c>
    </row>
    <row r="29" spans="1:61" ht="16.5" customHeight="1">
      <c r="A29" s="75" t="str">
        <f>$A$22</f>
        <v>エラー</v>
      </c>
      <c r="B29" s="76">
        <f t="shared" si="18"/>
        <v>0</v>
      </c>
      <c r="C29" s="34"/>
      <c r="D29" s="34"/>
      <c r="E29" s="34"/>
      <c r="F29" s="34"/>
      <c r="G29" s="34"/>
      <c r="H29" s="75" t="str">
        <f>$A$22</f>
        <v>エラー</v>
      </c>
      <c r="I29" s="76">
        <f t="shared" si="19"/>
        <v>0</v>
      </c>
      <c r="J29" s="34"/>
      <c r="K29" s="34"/>
      <c r="L29" s="34"/>
      <c r="M29" s="34"/>
      <c r="N29" s="34"/>
      <c r="O29" s="75" t="str">
        <f>"ｃ　"&amp;A22</f>
        <v>ｃ　エラー</v>
      </c>
      <c r="P29" s="76">
        <f>VLOOKUP($V29,第１週の１８時１５分,7,FALSE)</f>
        <v>0</v>
      </c>
      <c r="Q29" s="76">
        <f>VLOOKUP($V29,第１週の１８時１５分,8,FALSE)</f>
        <v>0</v>
      </c>
      <c r="R29" s="76">
        <f>VLOOKUP($V29,第１週の１８時１５分,9,FALSE)</f>
        <v>0</v>
      </c>
      <c r="S29" s="76">
        <f>VLOOKUP($V29,第１週の１８時１５分,10,FALSE)</f>
        <v>0</v>
      </c>
      <c r="T29" s="76">
        <f>VLOOKUP($V29,第１週の１８時１５分,11,FALSE)</f>
        <v>0</v>
      </c>
      <c r="U29" s="76">
        <f>VLOOKUP($V29,第１週の１８時１５分,12,FALSE)</f>
        <v>0</v>
      </c>
      <c r="V29" s="206">
        <f>MAX(AX21:AX25)</f>
        <v>0</v>
      </c>
      <c r="W29" s="329"/>
      <c r="X29" s="323">
        <f>SUM(Y29:AC29)</f>
        <v>0</v>
      </c>
      <c r="Y29" s="323">
        <f>AD29*100</f>
        <v>0</v>
      </c>
      <c r="Z29" s="323">
        <f>AE29*30</f>
        <v>0</v>
      </c>
      <c r="AA29" s="323">
        <f>AF29*20</f>
        <v>0</v>
      </c>
      <c r="AB29" s="323">
        <f>AG29*10</f>
        <v>0</v>
      </c>
      <c r="AC29" s="323">
        <f>AH29</f>
        <v>0</v>
      </c>
      <c r="AD29" s="323">
        <f t="shared" ref="AD29:AI29" si="23">I23</f>
        <v>0</v>
      </c>
      <c r="AE29" s="323">
        <f t="shared" si="23"/>
        <v>0</v>
      </c>
      <c r="AF29" s="323">
        <f t="shared" si="23"/>
        <v>0</v>
      </c>
      <c r="AG29" s="323">
        <f t="shared" si="23"/>
        <v>0</v>
      </c>
      <c r="AH29" s="323">
        <f t="shared" si="23"/>
        <v>0</v>
      </c>
      <c r="AI29" s="323">
        <f t="shared" si="23"/>
        <v>0</v>
      </c>
      <c r="AJ29" s="329"/>
      <c r="AK29" s="323">
        <f>SUM(AL29:AP29)</f>
        <v>0</v>
      </c>
      <c r="AL29" s="323">
        <f>AQ29*100</f>
        <v>0</v>
      </c>
      <c r="AM29" s="323">
        <f>AR29*30</f>
        <v>0</v>
      </c>
      <c r="AN29" s="323">
        <f>AS29*20</f>
        <v>0</v>
      </c>
      <c r="AO29" s="323">
        <f>AT29*10</f>
        <v>0</v>
      </c>
      <c r="AP29" s="323">
        <f>AU29</f>
        <v>0</v>
      </c>
      <c r="AQ29" s="323">
        <f t="shared" ref="AQ29:AV29" si="24">I24</f>
        <v>0</v>
      </c>
      <c r="AR29" s="323">
        <f t="shared" si="24"/>
        <v>0</v>
      </c>
      <c r="AS29" s="323">
        <f t="shared" si="24"/>
        <v>0</v>
      </c>
      <c r="AT29" s="323">
        <f t="shared" si="24"/>
        <v>0</v>
      </c>
      <c r="AU29" s="323">
        <f t="shared" si="24"/>
        <v>0</v>
      </c>
      <c r="AV29" s="323">
        <f t="shared" si="24"/>
        <v>0</v>
      </c>
      <c r="AW29" s="329"/>
      <c r="AX29" s="323">
        <f>SUM(AY29:BC29)</f>
        <v>0</v>
      </c>
      <c r="AY29" s="323">
        <f>BD29*100</f>
        <v>0</v>
      </c>
      <c r="AZ29" s="323">
        <f>BE29*30</f>
        <v>0</v>
      </c>
      <c r="BA29" s="323">
        <f>BF29*20</f>
        <v>0</v>
      </c>
      <c r="BB29" s="323">
        <f>BG29*10</f>
        <v>0</v>
      </c>
      <c r="BC29" s="323">
        <f>BH29</f>
        <v>0</v>
      </c>
      <c r="BD29" s="323">
        <f t="shared" ref="BD29:BI29" si="25">I25</f>
        <v>0</v>
      </c>
      <c r="BE29" s="323">
        <f t="shared" si="25"/>
        <v>0</v>
      </c>
      <c r="BF29" s="323">
        <f t="shared" si="25"/>
        <v>0</v>
      </c>
      <c r="BG29" s="323">
        <f t="shared" si="25"/>
        <v>0</v>
      </c>
      <c r="BH29" s="323">
        <f t="shared" si="25"/>
        <v>0</v>
      </c>
      <c r="BI29" s="323">
        <f t="shared" si="25"/>
        <v>0</v>
      </c>
    </row>
    <row r="30" spans="1:61" ht="16.5" customHeight="1">
      <c r="A30" s="75" t="str">
        <f>$A$23</f>
        <v>エラー</v>
      </c>
      <c r="B30" s="76">
        <f t="shared" si="18"/>
        <v>0</v>
      </c>
      <c r="C30" s="34"/>
      <c r="D30" s="34"/>
      <c r="E30" s="34"/>
      <c r="F30" s="34"/>
      <c r="G30" s="34"/>
      <c r="H30" s="75" t="str">
        <f>$A$23</f>
        <v>エラー</v>
      </c>
      <c r="I30" s="76">
        <f t="shared" si="19"/>
        <v>0</v>
      </c>
      <c r="J30" s="34"/>
      <c r="K30" s="34"/>
      <c r="L30" s="34"/>
      <c r="M30" s="34"/>
      <c r="N30" s="34"/>
      <c r="O30" s="75" t="str">
        <f>"ｄ　"&amp;A23</f>
        <v>ｄ　エラー</v>
      </c>
      <c r="P30" s="76">
        <f>VLOOKUP($V30,第１週の１８時半,7,FALSE)</f>
        <v>0</v>
      </c>
      <c r="Q30" s="76">
        <f>VLOOKUP($V30,第１週の１８時半,8,FALSE)</f>
        <v>0</v>
      </c>
      <c r="R30" s="76">
        <f>VLOOKUP($V30,第１週の１８時半,9,FALSE)</f>
        <v>0</v>
      </c>
      <c r="S30" s="76">
        <f>VLOOKUP($V30,第１週の１８時半,10,FALSE)</f>
        <v>0</v>
      </c>
      <c r="T30" s="76">
        <f>VLOOKUP($V30,第１週の１８時半,11,FALSE)</f>
        <v>0</v>
      </c>
      <c r="U30" s="76">
        <f>VLOOKUP($V30,第１週の１８時半,12,FALSE)</f>
        <v>0</v>
      </c>
      <c r="V30" s="206">
        <f>MAX(X28:X32)</f>
        <v>0</v>
      </c>
      <c r="W30" s="329"/>
      <c r="X30" s="323">
        <f>SUM(Y30:AC30)</f>
        <v>0</v>
      </c>
      <c r="Y30" s="323">
        <f>AD30*100</f>
        <v>0</v>
      </c>
      <c r="Z30" s="323">
        <f>AE30*30</f>
        <v>0</v>
      </c>
      <c r="AA30" s="323">
        <f>AF30*20</f>
        <v>0</v>
      </c>
      <c r="AB30" s="323">
        <f>AG30*10</f>
        <v>0</v>
      </c>
      <c r="AC30" s="323">
        <f>AH30</f>
        <v>0</v>
      </c>
      <c r="AD30" s="323">
        <f t="shared" ref="AD30:AI30" si="26">P23</f>
        <v>0</v>
      </c>
      <c r="AE30" s="323">
        <f t="shared" si="26"/>
        <v>0</v>
      </c>
      <c r="AF30" s="323">
        <f t="shared" si="26"/>
        <v>0</v>
      </c>
      <c r="AG30" s="323">
        <f t="shared" si="26"/>
        <v>0</v>
      </c>
      <c r="AH30" s="323">
        <f t="shared" si="26"/>
        <v>0</v>
      </c>
      <c r="AI30" s="323">
        <f t="shared" si="26"/>
        <v>0</v>
      </c>
      <c r="AJ30" s="329"/>
      <c r="AK30" s="323">
        <f>SUM(AL30:AP30)</f>
        <v>0</v>
      </c>
      <c r="AL30" s="323">
        <f>AQ30*100</f>
        <v>0</v>
      </c>
      <c r="AM30" s="323">
        <f>AR30*30</f>
        <v>0</v>
      </c>
      <c r="AN30" s="323">
        <f>AS30*20</f>
        <v>0</v>
      </c>
      <c r="AO30" s="323">
        <f>AT30*10</f>
        <v>0</v>
      </c>
      <c r="AP30" s="323">
        <f>AU30</f>
        <v>0</v>
      </c>
      <c r="AQ30" s="323">
        <f t="shared" ref="AQ30:AV30" si="27">P24</f>
        <v>0</v>
      </c>
      <c r="AR30" s="323">
        <f t="shared" si="27"/>
        <v>0</v>
      </c>
      <c r="AS30" s="323">
        <f t="shared" si="27"/>
        <v>0</v>
      </c>
      <c r="AT30" s="323">
        <f t="shared" si="27"/>
        <v>0</v>
      </c>
      <c r="AU30" s="323">
        <f t="shared" si="27"/>
        <v>0</v>
      </c>
      <c r="AV30" s="323">
        <f t="shared" si="27"/>
        <v>0</v>
      </c>
      <c r="AW30" s="329"/>
      <c r="AX30" s="323">
        <f>SUM(AY30:BC30)</f>
        <v>0</v>
      </c>
      <c r="AY30" s="323">
        <f>BD30*100</f>
        <v>0</v>
      </c>
      <c r="AZ30" s="323">
        <f>BE30*30</f>
        <v>0</v>
      </c>
      <c r="BA30" s="323">
        <f>BF30*20</f>
        <v>0</v>
      </c>
      <c r="BB30" s="323">
        <f>BG30*10</f>
        <v>0</v>
      </c>
      <c r="BC30" s="323">
        <f>BH30</f>
        <v>0</v>
      </c>
      <c r="BD30" s="323">
        <f t="shared" ref="BD30:BI30" si="28">P25</f>
        <v>0</v>
      </c>
      <c r="BE30" s="323">
        <f t="shared" si="28"/>
        <v>0</v>
      </c>
      <c r="BF30" s="323">
        <f t="shared" si="28"/>
        <v>0</v>
      </c>
      <c r="BG30" s="323">
        <f t="shared" si="28"/>
        <v>0</v>
      </c>
      <c r="BH30" s="323">
        <f t="shared" si="28"/>
        <v>0</v>
      </c>
      <c r="BI30" s="323">
        <f t="shared" si="28"/>
        <v>0</v>
      </c>
    </row>
    <row r="31" spans="1:61" ht="16.5" customHeight="1">
      <c r="A31" s="75" t="str">
        <f>$A$24</f>
        <v>エラー</v>
      </c>
      <c r="B31" s="76">
        <f t="shared" si="18"/>
        <v>0</v>
      </c>
      <c r="C31" s="34"/>
      <c r="D31" s="34"/>
      <c r="E31" s="34"/>
      <c r="F31" s="34"/>
      <c r="G31" s="34"/>
      <c r="H31" s="75" t="str">
        <f>$A$24</f>
        <v>エラー</v>
      </c>
      <c r="I31" s="76">
        <f t="shared" si="19"/>
        <v>0</v>
      </c>
      <c r="J31" s="34"/>
      <c r="K31" s="34"/>
      <c r="L31" s="34"/>
      <c r="M31" s="34"/>
      <c r="N31" s="34"/>
      <c r="O31" s="75" t="str">
        <f>"ｅ　"&amp;A24</f>
        <v>ｅ　エラー</v>
      </c>
      <c r="P31" s="76">
        <f>VLOOKUP($V31,第１週の１９時半,7,FALSE)</f>
        <v>0</v>
      </c>
      <c r="Q31" s="76">
        <f>VLOOKUP($V31,第１週の１９時半,8,FALSE)</f>
        <v>0</v>
      </c>
      <c r="R31" s="76">
        <f>VLOOKUP($V31,第１週の１９時半,9,FALSE)</f>
        <v>0</v>
      </c>
      <c r="S31" s="76">
        <f>VLOOKUP($V31,第１週の１９時半,10,FALSE)</f>
        <v>0</v>
      </c>
      <c r="T31" s="76">
        <f>VLOOKUP($V31,第１週の１９時半,11,FALSE)</f>
        <v>0</v>
      </c>
      <c r="U31" s="76">
        <f>VLOOKUP($V31,第１週の１９時半,12,FALSE)</f>
        <v>0</v>
      </c>
      <c r="V31" s="206">
        <f>MAX(AK28:AK32)</f>
        <v>0</v>
      </c>
      <c r="W31" s="329"/>
      <c r="X31" s="323">
        <f>SUM(Y31:AC31)</f>
        <v>0</v>
      </c>
      <c r="Y31" s="323">
        <f>AD31*100</f>
        <v>0</v>
      </c>
      <c r="Z31" s="323">
        <f>AE31*30</f>
        <v>0</v>
      </c>
      <c r="AA31" s="323">
        <f>AF31*20</f>
        <v>0</v>
      </c>
      <c r="AB31" s="323">
        <f>AG31*10</f>
        <v>0</v>
      </c>
      <c r="AC31" s="323">
        <f>AH31</f>
        <v>0</v>
      </c>
      <c r="AD31" s="323">
        <f t="shared" ref="AD31:AI31" si="29">B30</f>
        <v>0</v>
      </c>
      <c r="AE31" s="323">
        <f t="shared" si="29"/>
        <v>0</v>
      </c>
      <c r="AF31" s="323">
        <f t="shared" si="29"/>
        <v>0</v>
      </c>
      <c r="AG31" s="323">
        <f t="shared" si="29"/>
        <v>0</v>
      </c>
      <c r="AH31" s="323">
        <f t="shared" si="29"/>
        <v>0</v>
      </c>
      <c r="AI31" s="323">
        <f t="shared" si="29"/>
        <v>0</v>
      </c>
      <c r="AJ31" s="329"/>
      <c r="AK31" s="323">
        <f>SUM(AL31:AP31)</f>
        <v>0</v>
      </c>
      <c r="AL31" s="323">
        <f>AQ31*100</f>
        <v>0</v>
      </c>
      <c r="AM31" s="323">
        <f>AR31*30</f>
        <v>0</v>
      </c>
      <c r="AN31" s="323">
        <f>AS31*20</f>
        <v>0</v>
      </c>
      <c r="AO31" s="323">
        <f>AT31*10</f>
        <v>0</v>
      </c>
      <c r="AP31" s="323">
        <f>AU31</f>
        <v>0</v>
      </c>
      <c r="AQ31" s="323">
        <f t="shared" ref="AQ31:AV31" si="30">B31</f>
        <v>0</v>
      </c>
      <c r="AR31" s="323">
        <f t="shared" si="30"/>
        <v>0</v>
      </c>
      <c r="AS31" s="323">
        <f t="shared" si="30"/>
        <v>0</v>
      </c>
      <c r="AT31" s="323">
        <f t="shared" si="30"/>
        <v>0</v>
      </c>
      <c r="AU31" s="323">
        <f t="shared" si="30"/>
        <v>0</v>
      </c>
      <c r="AV31" s="323">
        <f t="shared" si="30"/>
        <v>0</v>
      </c>
      <c r="AW31" s="329"/>
      <c r="AX31" s="323">
        <f>SUM(AY31:BC31)</f>
        <v>0</v>
      </c>
      <c r="AY31" s="323">
        <f>BD31*100</f>
        <v>0</v>
      </c>
      <c r="AZ31" s="323">
        <f>BE31*30</f>
        <v>0</v>
      </c>
      <c r="BA31" s="323">
        <f>BF31*20</f>
        <v>0</v>
      </c>
      <c r="BB31" s="323">
        <f>BG31*10</f>
        <v>0</v>
      </c>
      <c r="BC31" s="323">
        <f>BH31</f>
        <v>0</v>
      </c>
      <c r="BD31" s="323">
        <f t="shared" ref="BD31:BI31" si="31">B32</f>
        <v>0</v>
      </c>
      <c r="BE31" s="323">
        <f t="shared" si="31"/>
        <v>0</v>
      </c>
      <c r="BF31" s="323">
        <f t="shared" si="31"/>
        <v>0</v>
      </c>
      <c r="BG31" s="323">
        <f t="shared" si="31"/>
        <v>0</v>
      </c>
      <c r="BH31" s="323">
        <f t="shared" si="31"/>
        <v>0</v>
      </c>
      <c r="BI31" s="323">
        <f t="shared" si="31"/>
        <v>0</v>
      </c>
    </row>
    <row r="32" spans="1:61" ht="16.5" customHeight="1">
      <c r="A32" s="75" t="str">
        <f>$A$25</f>
        <v>エラー</v>
      </c>
      <c r="B32" s="76">
        <f t="shared" si="18"/>
        <v>0</v>
      </c>
      <c r="C32" s="34"/>
      <c r="D32" s="34"/>
      <c r="E32" s="34"/>
      <c r="F32" s="34"/>
      <c r="G32" s="34"/>
      <c r="H32" s="75" t="str">
        <f>$A$25</f>
        <v>エラー</v>
      </c>
      <c r="I32" s="76">
        <f t="shared" si="19"/>
        <v>0</v>
      </c>
      <c r="J32" s="34"/>
      <c r="K32" s="34"/>
      <c r="L32" s="34"/>
      <c r="M32" s="34"/>
      <c r="N32" s="34"/>
      <c r="O32" s="75" t="str">
        <f>"ｆ　"&amp;A25</f>
        <v>ｆ　エラー</v>
      </c>
      <c r="P32" s="76">
        <f>VLOOKUP($V32,第１週の２０時半,7,FALSE)</f>
        <v>0</v>
      </c>
      <c r="Q32" s="76">
        <f>VLOOKUP($V32,第１週の２０時半,8,FALSE)</f>
        <v>0</v>
      </c>
      <c r="R32" s="76">
        <f>VLOOKUP($V32,第１週の２０時半,9,FALSE)</f>
        <v>0</v>
      </c>
      <c r="S32" s="76">
        <f>VLOOKUP($V32,第１週の２０時半,10,FALSE)</f>
        <v>0</v>
      </c>
      <c r="T32" s="76">
        <f>VLOOKUP($V32,第１週の２０時半,11,FALSE)</f>
        <v>0</v>
      </c>
      <c r="U32" s="76">
        <f>VLOOKUP($V32,第１週の２０時半,12,FALSE)</f>
        <v>0</v>
      </c>
      <c r="V32" s="206">
        <f>MAX(AX28:AX32)</f>
        <v>0</v>
      </c>
      <c r="W32" s="329"/>
      <c r="X32" s="323">
        <f>SUM(Y32:AC32)</f>
        <v>0</v>
      </c>
      <c r="Y32" s="323">
        <f>AD32*100</f>
        <v>0</v>
      </c>
      <c r="Z32" s="323">
        <f>AE32*30</f>
        <v>0</v>
      </c>
      <c r="AA32" s="323">
        <f>AF32*20</f>
        <v>0</v>
      </c>
      <c r="AB32" s="323">
        <f>AG32*10</f>
        <v>0</v>
      </c>
      <c r="AC32" s="323">
        <f>AH32</f>
        <v>0</v>
      </c>
      <c r="AD32" s="323">
        <f t="shared" ref="AD32:AI32" si="32">I30</f>
        <v>0</v>
      </c>
      <c r="AE32" s="323">
        <f t="shared" si="32"/>
        <v>0</v>
      </c>
      <c r="AF32" s="323">
        <f t="shared" si="32"/>
        <v>0</v>
      </c>
      <c r="AG32" s="323">
        <f t="shared" si="32"/>
        <v>0</v>
      </c>
      <c r="AH32" s="323">
        <f t="shared" si="32"/>
        <v>0</v>
      </c>
      <c r="AI32" s="323">
        <f t="shared" si="32"/>
        <v>0</v>
      </c>
      <c r="AJ32" s="329"/>
      <c r="AK32" s="323">
        <f>SUM(AL32:AP32)</f>
        <v>0</v>
      </c>
      <c r="AL32" s="323">
        <f>AQ32*100</f>
        <v>0</v>
      </c>
      <c r="AM32" s="323">
        <f>AR32*30</f>
        <v>0</v>
      </c>
      <c r="AN32" s="323">
        <f>AS32*20</f>
        <v>0</v>
      </c>
      <c r="AO32" s="323">
        <f>AT32*10</f>
        <v>0</v>
      </c>
      <c r="AP32" s="323">
        <f>AU32</f>
        <v>0</v>
      </c>
      <c r="AQ32" s="323">
        <f t="shared" ref="AQ32:AV32" si="33">I31</f>
        <v>0</v>
      </c>
      <c r="AR32" s="323">
        <f t="shared" si="33"/>
        <v>0</v>
      </c>
      <c r="AS32" s="323">
        <f t="shared" si="33"/>
        <v>0</v>
      </c>
      <c r="AT32" s="323">
        <f t="shared" si="33"/>
        <v>0</v>
      </c>
      <c r="AU32" s="323">
        <f t="shared" si="33"/>
        <v>0</v>
      </c>
      <c r="AV32" s="323">
        <f t="shared" si="33"/>
        <v>0</v>
      </c>
      <c r="AW32" s="329"/>
      <c r="AX32" s="323">
        <f>SUM(AY32:BC32)</f>
        <v>0</v>
      </c>
      <c r="AY32" s="323">
        <f>BD32*100</f>
        <v>0</v>
      </c>
      <c r="AZ32" s="323">
        <f>BE32*30</f>
        <v>0</v>
      </c>
      <c r="BA32" s="323">
        <f>BF32*20</f>
        <v>0</v>
      </c>
      <c r="BB32" s="323">
        <f>BG32*10</f>
        <v>0</v>
      </c>
      <c r="BC32" s="323">
        <f>BH32</f>
        <v>0</v>
      </c>
      <c r="BD32" s="323">
        <f t="shared" ref="BD32:BI32" si="34">I32</f>
        <v>0</v>
      </c>
      <c r="BE32" s="323">
        <f t="shared" si="34"/>
        <v>0</v>
      </c>
      <c r="BF32" s="323">
        <f t="shared" si="34"/>
        <v>0</v>
      </c>
      <c r="BG32" s="323">
        <f t="shared" si="34"/>
        <v>0</v>
      </c>
      <c r="BH32" s="323">
        <f t="shared" si="34"/>
        <v>0</v>
      </c>
      <c r="BI32" s="323">
        <f t="shared" si="34"/>
        <v>0</v>
      </c>
    </row>
    <row r="33" spans="1:61" ht="26.25" customHeight="1">
      <c r="A33" s="69" t="s">
        <v>50</v>
      </c>
      <c r="B33" s="69">
        <v>2</v>
      </c>
      <c r="C33" s="69" t="s">
        <v>5</v>
      </c>
      <c r="V33" s="20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row>
    <row r="34" spans="1:61" ht="6" customHeight="1">
      <c r="D34" s="62"/>
      <c r="E34" s="62"/>
      <c r="F34" s="62"/>
      <c r="G34" s="62"/>
      <c r="V34" s="20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row>
    <row r="35" spans="1:61" ht="16.5" customHeight="1">
      <c r="A35" s="81" t="str">
        <f>万年カレンダー・祝日!D31</f>
        <v/>
      </c>
      <c r="B35" s="71" t="s">
        <v>7</v>
      </c>
      <c r="C35" s="71" t="s">
        <v>8</v>
      </c>
      <c r="D35" s="71" t="s">
        <v>9</v>
      </c>
      <c r="E35" s="71" t="s">
        <v>10</v>
      </c>
      <c r="F35" s="72" t="s">
        <v>11</v>
      </c>
      <c r="G35" s="72" t="s">
        <v>12</v>
      </c>
      <c r="H35" s="81" t="str">
        <f>万年カレンダー・祝日!E31</f>
        <v/>
      </c>
      <c r="I35" s="71" t="s">
        <v>7</v>
      </c>
      <c r="J35" s="71" t="s">
        <v>8</v>
      </c>
      <c r="K35" s="71" t="s">
        <v>9</v>
      </c>
      <c r="L35" s="71" t="s">
        <v>10</v>
      </c>
      <c r="M35" s="72" t="s">
        <v>11</v>
      </c>
      <c r="N35" s="72" t="s">
        <v>12</v>
      </c>
      <c r="O35" s="70" t="str">
        <f>万年カレンダー・祝日!F31</f>
        <v>7（水）</v>
      </c>
      <c r="P35" s="71" t="s">
        <v>7</v>
      </c>
      <c r="Q35" s="71" t="s">
        <v>8</v>
      </c>
      <c r="R35" s="71" t="s">
        <v>9</v>
      </c>
      <c r="S35" s="71" t="s">
        <v>10</v>
      </c>
      <c r="T35" s="72" t="s">
        <v>11</v>
      </c>
      <c r="U35" s="72" t="s">
        <v>12</v>
      </c>
      <c r="V35" s="206"/>
      <c r="W35" s="329">
        <v>0.33333333333333331</v>
      </c>
      <c r="X35" s="325" t="s">
        <v>15</v>
      </c>
      <c r="Y35" s="325"/>
      <c r="Z35" s="325"/>
      <c r="AA35" s="325"/>
      <c r="AB35" s="325"/>
      <c r="AC35" s="325"/>
      <c r="AD35" s="326" t="s">
        <v>44</v>
      </c>
      <c r="AE35" s="327"/>
      <c r="AF35" s="327"/>
      <c r="AG35" s="327"/>
      <c r="AH35" s="327"/>
      <c r="AI35" s="327"/>
      <c r="AJ35" s="329">
        <v>0.70833333333333337</v>
      </c>
      <c r="AK35" s="325" t="s">
        <v>15</v>
      </c>
      <c r="AL35" s="325"/>
      <c r="AM35" s="325"/>
      <c r="AN35" s="325"/>
      <c r="AO35" s="325"/>
      <c r="AP35" s="325"/>
      <c r="AQ35" s="326" t="s">
        <v>45</v>
      </c>
      <c r="AR35" s="327"/>
      <c r="AS35" s="327"/>
      <c r="AT35" s="327"/>
      <c r="AU35" s="327"/>
      <c r="AV35" s="328"/>
      <c r="AW35" s="329">
        <v>0.76041666666666663</v>
      </c>
      <c r="AX35" s="325" t="s">
        <v>15</v>
      </c>
      <c r="AY35" s="325"/>
      <c r="AZ35" s="325"/>
      <c r="BA35" s="325"/>
      <c r="BB35" s="325"/>
      <c r="BC35" s="325"/>
      <c r="BD35" s="326" t="s">
        <v>45</v>
      </c>
      <c r="BE35" s="327"/>
      <c r="BF35" s="327"/>
      <c r="BG35" s="327"/>
      <c r="BH35" s="327"/>
      <c r="BI35" s="328"/>
    </row>
    <row r="36" spans="1:61" ht="16.5" customHeight="1">
      <c r="A36" s="75">
        <f>$A$20</f>
        <v>0.33333333333333331</v>
      </c>
      <c r="B36" s="76">
        <f t="shared" ref="B36:B41" si="35">SUM(C36:F36)</f>
        <v>0</v>
      </c>
      <c r="C36" s="56"/>
      <c r="D36" s="56"/>
      <c r="E36" s="56"/>
      <c r="F36" s="56"/>
      <c r="G36" s="56"/>
      <c r="H36" s="75">
        <f>$A$20</f>
        <v>0.33333333333333331</v>
      </c>
      <c r="I36" s="76">
        <f t="shared" ref="I36:I41" si="36">SUM(J36:M36)</f>
        <v>0</v>
      </c>
      <c r="J36" s="56"/>
      <c r="K36" s="56"/>
      <c r="L36" s="56"/>
      <c r="M36" s="56"/>
      <c r="N36" s="56"/>
      <c r="O36" s="75">
        <f>$A$20</f>
        <v>0.33333333333333331</v>
      </c>
      <c r="P36" s="76">
        <f t="shared" ref="P36:P41" si="37">SUM(Q36:T36)</f>
        <v>0</v>
      </c>
      <c r="Q36" s="56"/>
      <c r="R36" s="56"/>
      <c r="S36" s="56"/>
      <c r="T36" s="56"/>
      <c r="U36" s="56"/>
      <c r="V36" s="206"/>
      <c r="W36" s="329"/>
      <c r="X36" s="321" t="s">
        <v>14</v>
      </c>
      <c r="Y36" s="321" t="s">
        <v>17</v>
      </c>
      <c r="Z36" s="321" t="s">
        <v>18</v>
      </c>
      <c r="AA36" s="321" t="s">
        <v>19</v>
      </c>
      <c r="AB36" s="321" t="s">
        <v>20</v>
      </c>
      <c r="AC36" s="321" t="s">
        <v>21</v>
      </c>
      <c r="AD36" s="321" t="s">
        <v>22</v>
      </c>
      <c r="AE36" s="321" t="s">
        <v>23</v>
      </c>
      <c r="AF36" s="321" t="s">
        <v>19</v>
      </c>
      <c r="AG36" s="321" t="s">
        <v>24</v>
      </c>
      <c r="AH36" s="322" t="s">
        <v>25</v>
      </c>
      <c r="AI36" s="322" t="s">
        <v>26</v>
      </c>
      <c r="AJ36" s="329"/>
      <c r="AK36" s="321" t="s">
        <v>14</v>
      </c>
      <c r="AL36" s="321" t="s">
        <v>17</v>
      </c>
      <c r="AM36" s="321" t="s">
        <v>18</v>
      </c>
      <c r="AN36" s="321" t="s">
        <v>19</v>
      </c>
      <c r="AO36" s="321" t="s">
        <v>20</v>
      </c>
      <c r="AP36" s="321" t="s">
        <v>21</v>
      </c>
      <c r="AQ36" s="321" t="s">
        <v>22</v>
      </c>
      <c r="AR36" s="321" t="s">
        <v>23</v>
      </c>
      <c r="AS36" s="321" t="s">
        <v>19</v>
      </c>
      <c r="AT36" s="321" t="s">
        <v>24</v>
      </c>
      <c r="AU36" s="322" t="s">
        <v>25</v>
      </c>
      <c r="AV36" s="322" t="s">
        <v>26</v>
      </c>
      <c r="AW36" s="329"/>
      <c r="AX36" s="321" t="s">
        <v>14</v>
      </c>
      <c r="AY36" s="321" t="s">
        <v>17</v>
      </c>
      <c r="AZ36" s="321" t="s">
        <v>18</v>
      </c>
      <c r="BA36" s="321" t="s">
        <v>19</v>
      </c>
      <c r="BB36" s="321" t="s">
        <v>20</v>
      </c>
      <c r="BC36" s="321" t="s">
        <v>21</v>
      </c>
      <c r="BD36" s="321" t="s">
        <v>22</v>
      </c>
      <c r="BE36" s="321" t="s">
        <v>23</v>
      </c>
      <c r="BF36" s="321" t="s">
        <v>19</v>
      </c>
      <c r="BG36" s="321" t="s">
        <v>24</v>
      </c>
      <c r="BH36" s="322" t="s">
        <v>25</v>
      </c>
      <c r="BI36" s="322" t="s">
        <v>26</v>
      </c>
    </row>
    <row r="37" spans="1:61" ht="16.5" customHeight="1">
      <c r="A37" s="75">
        <f>$A$21</f>
        <v>0.70833333333333337</v>
      </c>
      <c r="B37" s="76">
        <f t="shared" si="35"/>
        <v>0</v>
      </c>
      <c r="C37" s="56"/>
      <c r="D37" s="56"/>
      <c r="E37" s="56"/>
      <c r="F37" s="56"/>
      <c r="G37" s="56"/>
      <c r="H37" s="75">
        <f>$A$21</f>
        <v>0.70833333333333337</v>
      </c>
      <c r="I37" s="76">
        <f t="shared" si="36"/>
        <v>0</v>
      </c>
      <c r="J37" s="56"/>
      <c r="K37" s="56"/>
      <c r="L37" s="56"/>
      <c r="M37" s="56"/>
      <c r="N37" s="56"/>
      <c r="O37" s="75">
        <f>$A$21</f>
        <v>0.70833333333333337</v>
      </c>
      <c r="P37" s="76">
        <f t="shared" si="37"/>
        <v>0</v>
      </c>
      <c r="Q37" s="56"/>
      <c r="R37" s="56"/>
      <c r="S37" s="56"/>
      <c r="T37" s="56"/>
      <c r="U37" s="56"/>
      <c r="V37" s="206"/>
      <c r="W37" s="329"/>
      <c r="X37" s="323">
        <f>SUM(Y37:AC37)</f>
        <v>0</v>
      </c>
      <c r="Y37" s="323">
        <f>AD37*100</f>
        <v>0</v>
      </c>
      <c r="Z37" s="323">
        <f>AE37*30</f>
        <v>0</v>
      </c>
      <c r="AA37" s="323">
        <f>AF37*20</f>
        <v>0</v>
      </c>
      <c r="AB37" s="323">
        <f>AG37*10</f>
        <v>0</v>
      </c>
      <c r="AC37" s="323">
        <f>AH37</f>
        <v>0</v>
      </c>
      <c r="AD37" s="323">
        <f t="shared" ref="AD37:AI37" si="38">B36</f>
        <v>0</v>
      </c>
      <c r="AE37" s="323">
        <f t="shared" si="38"/>
        <v>0</v>
      </c>
      <c r="AF37" s="323">
        <f t="shared" si="38"/>
        <v>0</v>
      </c>
      <c r="AG37" s="323">
        <f t="shared" si="38"/>
        <v>0</v>
      </c>
      <c r="AH37" s="323">
        <f t="shared" si="38"/>
        <v>0</v>
      </c>
      <c r="AI37" s="323">
        <f t="shared" si="38"/>
        <v>0</v>
      </c>
      <c r="AJ37" s="329"/>
      <c r="AK37" s="323">
        <f>SUM(AL37:AP37)</f>
        <v>0</v>
      </c>
      <c r="AL37" s="323">
        <f>AQ37*100</f>
        <v>0</v>
      </c>
      <c r="AM37" s="323">
        <f>AR37*30</f>
        <v>0</v>
      </c>
      <c r="AN37" s="323">
        <f>AS37*20</f>
        <v>0</v>
      </c>
      <c r="AO37" s="323">
        <f>AT37*10</f>
        <v>0</v>
      </c>
      <c r="AP37" s="323">
        <f>AU37</f>
        <v>0</v>
      </c>
      <c r="AQ37" s="323">
        <f t="shared" ref="AQ37:AV37" si="39">B37</f>
        <v>0</v>
      </c>
      <c r="AR37" s="323">
        <f t="shared" si="39"/>
        <v>0</v>
      </c>
      <c r="AS37" s="323">
        <f t="shared" si="39"/>
        <v>0</v>
      </c>
      <c r="AT37" s="323">
        <f t="shared" si="39"/>
        <v>0</v>
      </c>
      <c r="AU37" s="323">
        <f t="shared" si="39"/>
        <v>0</v>
      </c>
      <c r="AV37" s="323">
        <f t="shared" si="39"/>
        <v>0</v>
      </c>
      <c r="AW37" s="329"/>
      <c r="AX37" s="323">
        <f>SUM(AY37:BC37)</f>
        <v>0</v>
      </c>
      <c r="AY37" s="323">
        <f>BD37*100</f>
        <v>0</v>
      </c>
      <c r="AZ37" s="323">
        <f>BE37*30</f>
        <v>0</v>
      </c>
      <c r="BA37" s="323">
        <f>BF37*20</f>
        <v>0</v>
      </c>
      <c r="BB37" s="323">
        <f>BG37*10</f>
        <v>0</v>
      </c>
      <c r="BC37" s="323">
        <f>BH37</f>
        <v>0</v>
      </c>
      <c r="BD37" s="323">
        <f t="shared" ref="BD37:BI37" si="40">B38</f>
        <v>0</v>
      </c>
      <c r="BE37" s="323">
        <f t="shared" si="40"/>
        <v>0</v>
      </c>
      <c r="BF37" s="323">
        <f t="shared" si="40"/>
        <v>0</v>
      </c>
      <c r="BG37" s="323">
        <f t="shared" si="40"/>
        <v>0</v>
      </c>
      <c r="BH37" s="323">
        <f t="shared" si="40"/>
        <v>0</v>
      </c>
      <c r="BI37" s="323">
        <f t="shared" si="40"/>
        <v>0</v>
      </c>
    </row>
    <row r="38" spans="1:61" ht="16.5" customHeight="1">
      <c r="A38" s="75" t="str">
        <f>$A$22</f>
        <v>エラー</v>
      </c>
      <c r="B38" s="76">
        <f t="shared" si="35"/>
        <v>0</v>
      </c>
      <c r="C38" s="56"/>
      <c r="D38" s="56"/>
      <c r="E38" s="56"/>
      <c r="F38" s="56"/>
      <c r="G38" s="56"/>
      <c r="H38" s="75" t="str">
        <f>$A$22</f>
        <v>エラー</v>
      </c>
      <c r="I38" s="76">
        <f t="shared" si="36"/>
        <v>0</v>
      </c>
      <c r="J38" s="56"/>
      <c r="K38" s="56"/>
      <c r="L38" s="56"/>
      <c r="M38" s="56"/>
      <c r="N38" s="56"/>
      <c r="O38" s="75" t="str">
        <f>$A$22</f>
        <v>エラー</v>
      </c>
      <c r="P38" s="76">
        <f t="shared" si="37"/>
        <v>0</v>
      </c>
      <c r="Q38" s="56"/>
      <c r="R38" s="56"/>
      <c r="S38" s="56"/>
      <c r="T38" s="56"/>
      <c r="U38" s="56"/>
      <c r="V38" s="206"/>
      <c r="W38" s="329"/>
      <c r="X38" s="323">
        <f>SUM(Y38:AC38)</f>
        <v>0</v>
      </c>
      <c r="Y38" s="323">
        <f>AD38*100</f>
        <v>0</v>
      </c>
      <c r="Z38" s="323">
        <f>AE38*30</f>
        <v>0</v>
      </c>
      <c r="AA38" s="323">
        <f>AF38*20</f>
        <v>0</v>
      </c>
      <c r="AB38" s="323">
        <f>AG38*10</f>
        <v>0</v>
      </c>
      <c r="AC38" s="323">
        <f>AH38</f>
        <v>0</v>
      </c>
      <c r="AD38" s="323">
        <f t="shared" ref="AD38:AI38" si="41">I36</f>
        <v>0</v>
      </c>
      <c r="AE38" s="323">
        <f t="shared" si="41"/>
        <v>0</v>
      </c>
      <c r="AF38" s="323">
        <f t="shared" si="41"/>
        <v>0</v>
      </c>
      <c r="AG38" s="323">
        <f t="shared" si="41"/>
        <v>0</v>
      </c>
      <c r="AH38" s="323">
        <f t="shared" si="41"/>
        <v>0</v>
      </c>
      <c r="AI38" s="323">
        <f t="shared" si="41"/>
        <v>0</v>
      </c>
      <c r="AJ38" s="329"/>
      <c r="AK38" s="323">
        <f>SUM(AL38:AP38)</f>
        <v>0</v>
      </c>
      <c r="AL38" s="323">
        <f>AQ38*100</f>
        <v>0</v>
      </c>
      <c r="AM38" s="323">
        <f>AR38*30</f>
        <v>0</v>
      </c>
      <c r="AN38" s="323">
        <f>AS38*20</f>
        <v>0</v>
      </c>
      <c r="AO38" s="323">
        <f>AT38*10</f>
        <v>0</v>
      </c>
      <c r="AP38" s="323">
        <f>AU38</f>
        <v>0</v>
      </c>
      <c r="AQ38" s="323">
        <f t="shared" ref="AQ38:AV38" si="42">I37</f>
        <v>0</v>
      </c>
      <c r="AR38" s="323">
        <f t="shared" si="42"/>
        <v>0</v>
      </c>
      <c r="AS38" s="323">
        <f t="shared" si="42"/>
        <v>0</v>
      </c>
      <c r="AT38" s="323">
        <f t="shared" si="42"/>
        <v>0</v>
      </c>
      <c r="AU38" s="323">
        <f t="shared" si="42"/>
        <v>0</v>
      </c>
      <c r="AV38" s="323">
        <f t="shared" si="42"/>
        <v>0</v>
      </c>
      <c r="AW38" s="329"/>
      <c r="AX38" s="323">
        <f>SUM(AY38:BC38)</f>
        <v>0</v>
      </c>
      <c r="AY38" s="323">
        <f>BD38*100</f>
        <v>0</v>
      </c>
      <c r="AZ38" s="323">
        <f>BE38*30</f>
        <v>0</v>
      </c>
      <c r="BA38" s="323">
        <f>BF38*20</f>
        <v>0</v>
      </c>
      <c r="BB38" s="323">
        <f>BG38*10</f>
        <v>0</v>
      </c>
      <c r="BC38" s="323">
        <f>BH38</f>
        <v>0</v>
      </c>
      <c r="BD38" s="323">
        <f t="shared" ref="BD38:BI38" si="43">I38</f>
        <v>0</v>
      </c>
      <c r="BE38" s="323">
        <f t="shared" si="43"/>
        <v>0</v>
      </c>
      <c r="BF38" s="323">
        <f t="shared" si="43"/>
        <v>0</v>
      </c>
      <c r="BG38" s="323">
        <f t="shared" si="43"/>
        <v>0</v>
      </c>
      <c r="BH38" s="323">
        <f t="shared" si="43"/>
        <v>0</v>
      </c>
      <c r="BI38" s="323">
        <f t="shared" si="43"/>
        <v>0</v>
      </c>
    </row>
    <row r="39" spans="1:61" ht="16.5" customHeight="1">
      <c r="A39" s="75" t="str">
        <f>$A$23</f>
        <v>エラー</v>
      </c>
      <c r="B39" s="76">
        <f t="shared" si="35"/>
        <v>0</v>
      </c>
      <c r="C39" s="56"/>
      <c r="D39" s="56"/>
      <c r="E39" s="56"/>
      <c r="F39" s="56"/>
      <c r="G39" s="56"/>
      <c r="H39" s="75" t="str">
        <f>$A$23</f>
        <v>エラー</v>
      </c>
      <c r="I39" s="76">
        <f t="shared" si="36"/>
        <v>0</v>
      </c>
      <c r="J39" s="56"/>
      <c r="K39" s="56"/>
      <c r="L39" s="56"/>
      <c r="M39" s="56"/>
      <c r="N39" s="56"/>
      <c r="O39" s="75" t="str">
        <f>$A$23</f>
        <v>エラー</v>
      </c>
      <c r="P39" s="76">
        <f t="shared" si="37"/>
        <v>0</v>
      </c>
      <c r="Q39" s="56"/>
      <c r="R39" s="56"/>
      <c r="S39" s="56"/>
      <c r="T39" s="56"/>
      <c r="U39" s="56"/>
      <c r="V39" s="206"/>
      <c r="W39" s="329"/>
      <c r="X39" s="323">
        <f>SUM(Y39:AC39)</f>
        <v>0</v>
      </c>
      <c r="Y39" s="323">
        <f>AD39*100</f>
        <v>0</v>
      </c>
      <c r="Z39" s="323">
        <f>AE39*30</f>
        <v>0</v>
      </c>
      <c r="AA39" s="323">
        <f>AF39*20</f>
        <v>0</v>
      </c>
      <c r="AB39" s="323">
        <f>AG39*10</f>
        <v>0</v>
      </c>
      <c r="AC39" s="323">
        <f>AH39</f>
        <v>0</v>
      </c>
      <c r="AD39" s="323">
        <f t="shared" ref="AD39:AI39" si="44">P36</f>
        <v>0</v>
      </c>
      <c r="AE39" s="323">
        <f t="shared" si="44"/>
        <v>0</v>
      </c>
      <c r="AF39" s="323">
        <f t="shared" si="44"/>
        <v>0</v>
      </c>
      <c r="AG39" s="323">
        <f t="shared" si="44"/>
        <v>0</v>
      </c>
      <c r="AH39" s="323">
        <f t="shared" si="44"/>
        <v>0</v>
      </c>
      <c r="AI39" s="323">
        <f t="shared" si="44"/>
        <v>0</v>
      </c>
      <c r="AJ39" s="329"/>
      <c r="AK39" s="323">
        <f>SUM(AL39:AP39)</f>
        <v>0</v>
      </c>
      <c r="AL39" s="323">
        <f>AQ39*100</f>
        <v>0</v>
      </c>
      <c r="AM39" s="323">
        <f>AR39*30</f>
        <v>0</v>
      </c>
      <c r="AN39" s="323">
        <f>AS39*20</f>
        <v>0</v>
      </c>
      <c r="AO39" s="323">
        <f>AT39*10</f>
        <v>0</v>
      </c>
      <c r="AP39" s="323">
        <f>AU39</f>
        <v>0</v>
      </c>
      <c r="AQ39" s="323">
        <f t="shared" ref="AQ39:AV39" si="45">P37</f>
        <v>0</v>
      </c>
      <c r="AR39" s="323">
        <f t="shared" si="45"/>
        <v>0</v>
      </c>
      <c r="AS39" s="323">
        <f t="shared" si="45"/>
        <v>0</v>
      </c>
      <c r="AT39" s="323">
        <f t="shared" si="45"/>
        <v>0</v>
      </c>
      <c r="AU39" s="323">
        <f t="shared" si="45"/>
        <v>0</v>
      </c>
      <c r="AV39" s="323">
        <f t="shared" si="45"/>
        <v>0</v>
      </c>
      <c r="AW39" s="329"/>
      <c r="AX39" s="323">
        <f>SUM(AY39:BC39)</f>
        <v>0</v>
      </c>
      <c r="AY39" s="323">
        <f>BD39*100</f>
        <v>0</v>
      </c>
      <c r="AZ39" s="323">
        <f>BE39*30</f>
        <v>0</v>
      </c>
      <c r="BA39" s="323">
        <f>BF39*20</f>
        <v>0</v>
      </c>
      <c r="BB39" s="323">
        <f>BG39*10</f>
        <v>0</v>
      </c>
      <c r="BC39" s="323">
        <f>BH39</f>
        <v>0</v>
      </c>
      <c r="BD39" s="323">
        <f t="shared" ref="BD39:BI39" si="46">P38</f>
        <v>0</v>
      </c>
      <c r="BE39" s="323">
        <f t="shared" si="46"/>
        <v>0</v>
      </c>
      <c r="BF39" s="323">
        <f t="shared" si="46"/>
        <v>0</v>
      </c>
      <c r="BG39" s="323">
        <f t="shared" si="46"/>
        <v>0</v>
      </c>
      <c r="BH39" s="323">
        <f t="shared" si="46"/>
        <v>0</v>
      </c>
      <c r="BI39" s="323">
        <f t="shared" si="46"/>
        <v>0</v>
      </c>
    </row>
    <row r="40" spans="1:61" ht="16.5" customHeight="1">
      <c r="A40" s="75" t="str">
        <f>$A$24</f>
        <v>エラー</v>
      </c>
      <c r="B40" s="76">
        <f t="shared" si="35"/>
        <v>0</v>
      </c>
      <c r="C40" s="56"/>
      <c r="D40" s="56"/>
      <c r="E40" s="56"/>
      <c r="F40" s="56"/>
      <c r="G40" s="56"/>
      <c r="H40" s="75" t="str">
        <f>$A$24</f>
        <v>エラー</v>
      </c>
      <c r="I40" s="76">
        <f t="shared" si="36"/>
        <v>0</v>
      </c>
      <c r="J40" s="56"/>
      <c r="K40" s="56"/>
      <c r="L40" s="56"/>
      <c r="M40" s="56"/>
      <c r="N40" s="56"/>
      <c r="O40" s="75" t="str">
        <f>$A$24</f>
        <v>エラー</v>
      </c>
      <c r="P40" s="76">
        <f t="shared" si="37"/>
        <v>0</v>
      </c>
      <c r="Q40" s="56"/>
      <c r="R40" s="56"/>
      <c r="S40" s="56"/>
      <c r="T40" s="56"/>
      <c r="U40" s="56"/>
      <c r="V40" s="206"/>
      <c r="W40" s="329"/>
      <c r="X40" s="323">
        <f>SUM(Y40:AC40)</f>
        <v>0</v>
      </c>
      <c r="Y40" s="323">
        <f>AD40*100</f>
        <v>0</v>
      </c>
      <c r="Z40" s="323">
        <f>AE40*30</f>
        <v>0</v>
      </c>
      <c r="AA40" s="323">
        <f>AF40*20</f>
        <v>0</v>
      </c>
      <c r="AB40" s="323">
        <f>AG40*10</f>
        <v>0</v>
      </c>
      <c r="AC40" s="323">
        <f>AH40</f>
        <v>0</v>
      </c>
      <c r="AD40" s="323">
        <f t="shared" ref="AD40:AI40" si="47">B43</f>
        <v>0</v>
      </c>
      <c r="AE40" s="323">
        <f t="shared" si="47"/>
        <v>0</v>
      </c>
      <c r="AF40" s="323">
        <f t="shared" si="47"/>
        <v>0</v>
      </c>
      <c r="AG40" s="323">
        <f t="shared" si="47"/>
        <v>0</v>
      </c>
      <c r="AH40" s="323">
        <f t="shared" si="47"/>
        <v>0</v>
      </c>
      <c r="AI40" s="323">
        <f t="shared" si="47"/>
        <v>0</v>
      </c>
      <c r="AJ40" s="329"/>
      <c r="AK40" s="323">
        <f>SUM(AL40:AP40)</f>
        <v>0</v>
      </c>
      <c r="AL40" s="323">
        <f>AQ40*100</f>
        <v>0</v>
      </c>
      <c r="AM40" s="323">
        <f>AR40*30</f>
        <v>0</v>
      </c>
      <c r="AN40" s="323">
        <f>AS40*20</f>
        <v>0</v>
      </c>
      <c r="AO40" s="323">
        <f>AT40*10</f>
        <v>0</v>
      </c>
      <c r="AP40" s="323">
        <f>AU40</f>
        <v>0</v>
      </c>
      <c r="AQ40" s="323">
        <f t="shared" ref="AQ40:AV40" si="48">B44</f>
        <v>0</v>
      </c>
      <c r="AR40" s="323">
        <f t="shared" si="48"/>
        <v>0</v>
      </c>
      <c r="AS40" s="323">
        <f t="shared" si="48"/>
        <v>0</v>
      </c>
      <c r="AT40" s="323">
        <f t="shared" si="48"/>
        <v>0</v>
      </c>
      <c r="AU40" s="323">
        <f t="shared" si="48"/>
        <v>0</v>
      </c>
      <c r="AV40" s="323">
        <f t="shared" si="48"/>
        <v>0</v>
      </c>
      <c r="AW40" s="329"/>
      <c r="AX40" s="323">
        <f>SUM(AY40:BC40)</f>
        <v>0</v>
      </c>
      <c r="AY40" s="323">
        <f>BD40*100</f>
        <v>0</v>
      </c>
      <c r="AZ40" s="323">
        <f>BE40*30</f>
        <v>0</v>
      </c>
      <c r="BA40" s="323">
        <f>BF40*20</f>
        <v>0</v>
      </c>
      <c r="BB40" s="323">
        <f>BG40*10</f>
        <v>0</v>
      </c>
      <c r="BC40" s="323">
        <f>BH40</f>
        <v>0</v>
      </c>
      <c r="BD40" s="323">
        <f t="shared" ref="BD40:BI40" si="49">B45</f>
        <v>0</v>
      </c>
      <c r="BE40" s="323">
        <f t="shared" si="49"/>
        <v>0</v>
      </c>
      <c r="BF40" s="323">
        <f t="shared" si="49"/>
        <v>0</v>
      </c>
      <c r="BG40" s="323">
        <f t="shared" si="49"/>
        <v>0</v>
      </c>
      <c r="BH40" s="323">
        <f t="shared" si="49"/>
        <v>0</v>
      </c>
      <c r="BI40" s="323">
        <f t="shared" si="49"/>
        <v>0</v>
      </c>
    </row>
    <row r="41" spans="1:61" ht="16.5" customHeight="1">
      <c r="A41" s="75" t="str">
        <f>$A$25</f>
        <v>エラー</v>
      </c>
      <c r="B41" s="76">
        <f t="shared" si="35"/>
        <v>0</v>
      </c>
      <c r="C41" s="56"/>
      <c r="D41" s="56"/>
      <c r="E41" s="56"/>
      <c r="F41" s="56"/>
      <c r="G41" s="56"/>
      <c r="H41" s="75" t="str">
        <f>$A$25</f>
        <v>エラー</v>
      </c>
      <c r="I41" s="76">
        <f t="shared" si="36"/>
        <v>0</v>
      </c>
      <c r="J41" s="56"/>
      <c r="K41" s="56"/>
      <c r="L41" s="56"/>
      <c r="M41" s="56"/>
      <c r="N41" s="56"/>
      <c r="O41" s="75" t="str">
        <f>$A$25</f>
        <v>エラー</v>
      </c>
      <c r="P41" s="76">
        <f t="shared" si="37"/>
        <v>0</v>
      </c>
      <c r="Q41" s="34"/>
      <c r="R41" s="34"/>
      <c r="S41" s="34"/>
      <c r="T41" s="56"/>
      <c r="U41" s="56"/>
      <c r="V41" s="206"/>
      <c r="W41" s="329"/>
      <c r="X41" s="323">
        <f>SUM(Y41:AC41)</f>
        <v>0</v>
      </c>
      <c r="Y41" s="323">
        <f>AD41*100</f>
        <v>0</v>
      </c>
      <c r="Z41" s="323">
        <f>AE41*30</f>
        <v>0</v>
      </c>
      <c r="AA41" s="323">
        <f>AF41*20</f>
        <v>0</v>
      </c>
      <c r="AB41" s="323">
        <f>AG41*10</f>
        <v>0</v>
      </c>
      <c r="AC41" s="323">
        <f>AH41</f>
        <v>0</v>
      </c>
      <c r="AD41" s="323">
        <f t="shared" ref="AD41:AI41" si="50">I43</f>
        <v>0</v>
      </c>
      <c r="AE41" s="323">
        <f t="shared" si="50"/>
        <v>0</v>
      </c>
      <c r="AF41" s="323">
        <f t="shared" si="50"/>
        <v>0</v>
      </c>
      <c r="AG41" s="323">
        <f t="shared" si="50"/>
        <v>0</v>
      </c>
      <c r="AH41" s="323">
        <f t="shared" si="50"/>
        <v>0</v>
      </c>
      <c r="AI41" s="323">
        <f t="shared" si="50"/>
        <v>0</v>
      </c>
      <c r="AJ41" s="329"/>
      <c r="AK41" s="323">
        <f>SUM(AL41:AP41)</f>
        <v>0</v>
      </c>
      <c r="AL41" s="323">
        <f>AQ41*100</f>
        <v>0</v>
      </c>
      <c r="AM41" s="323">
        <f>AR41*30</f>
        <v>0</v>
      </c>
      <c r="AN41" s="323">
        <f>AS41*20</f>
        <v>0</v>
      </c>
      <c r="AO41" s="323">
        <f>AT41*10</f>
        <v>0</v>
      </c>
      <c r="AP41" s="323">
        <f>AU41</f>
        <v>0</v>
      </c>
      <c r="AQ41" s="323">
        <f t="shared" ref="AQ41:AV41" si="51">I44</f>
        <v>0</v>
      </c>
      <c r="AR41" s="323">
        <f t="shared" si="51"/>
        <v>0</v>
      </c>
      <c r="AS41" s="323">
        <f t="shared" si="51"/>
        <v>0</v>
      </c>
      <c r="AT41" s="323">
        <f t="shared" si="51"/>
        <v>0</v>
      </c>
      <c r="AU41" s="323">
        <f t="shared" si="51"/>
        <v>0</v>
      </c>
      <c r="AV41" s="323">
        <f t="shared" si="51"/>
        <v>0</v>
      </c>
      <c r="AW41" s="329"/>
      <c r="AX41" s="323">
        <f>SUM(AY41:BC41)</f>
        <v>0</v>
      </c>
      <c r="AY41" s="323">
        <f>BD41*100</f>
        <v>0</v>
      </c>
      <c r="AZ41" s="323">
        <f>BE41*30</f>
        <v>0</v>
      </c>
      <c r="BA41" s="323">
        <f>BF41*20</f>
        <v>0</v>
      </c>
      <c r="BB41" s="323">
        <f>BG41*10</f>
        <v>0</v>
      </c>
      <c r="BC41" s="323">
        <f>BH41</f>
        <v>0</v>
      </c>
      <c r="BD41" s="323">
        <f t="shared" ref="BD41:BI41" si="52">I45</f>
        <v>0</v>
      </c>
      <c r="BE41" s="323">
        <f t="shared" si="52"/>
        <v>0</v>
      </c>
      <c r="BF41" s="323">
        <f t="shared" si="52"/>
        <v>0</v>
      </c>
      <c r="BG41" s="323">
        <f t="shared" si="52"/>
        <v>0</v>
      </c>
      <c r="BH41" s="323">
        <f t="shared" si="52"/>
        <v>0</v>
      </c>
      <c r="BI41" s="323">
        <f t="shared" si="52"/>
        <v>0</v>
      </c>
    </row>
    <row r="42" spans="1:61" ht="16.5" customHeight="1">
      <c r="A42" s="73" t="str">
        <f>万年カレンダー・祝日!G31</f>
        <v>8（木）</v>
      </c>
      <c r="B42" s="71" t="s">
        <v>7</v>
      </c>
      <c r="C42" s="71" t="s">
        <v>8</v>
      </c>
      <c r="D42" s="71" t="s">
        <v>9</v>
      </c>
      <c r="E42" s="71" t="s">
        <v>10</v>
      </c>
      <c r="F42" s="72" t="s">
        <v>11</v>
      </c>
      <c r="G42" s="72" t="s">
        <v>12</v>
      </c>
      <c r="H42" s="74" t="str">
        <f>万年カレンダー・祝日!H31</f>
        <v>9（金）</v>
      </c>
      <c r="I42" s="71" t="s">
        <v>7</v>
      </c>
      <c r="J42" s="71" t="s">
        <v>8</v>
      </c>
      <c r="K42" s="71" t="s">
        <v>9</v>
      </c>
      <c r="L42" s="71" t="s">
        <v>10</v>
      </c>
      <c r="M42" s="72" t="s">
        <v>11</v>
      </c>
      <c r="N42" s="72" t="s">
        <v>12</v>
      </c>
      <c r="O42" s="79" t="s">
        <v>51</v>
      </c>
      <c r="P42" s="71" t="s">
        <v>7</v>
      </c>
      <c r="Q42" s="71" t="s">
        <v>8</v>
      </c>
      <c r="R42" s="71" t="s">
        <v>9</v>
      </c>
      <c r="S42" s="71" t="s">
        <v>10</v>
      </c>
      <c r="T42" s="72" t="s">
        <v>11</v>
      </c>
      <c r="U42" s="72" t="s">
        <v>12</v>
      </c>
      <c r="V42" s="206"/>
      <c r="W42" s="329">
        <v>0.77083333333333337</v>
      </c>
      <c r="X42" s="325" t="s">
        <v>15</v>
      </c>
      <c r="Y42" s="325"/>
      <c r="Z42" s="325"/>
      <c r="AA42" s="325"/>
      <c r="AB42" s="325"/>
      <c r="AC42" s="325"/>
      <c r="AD42" s="326" t="s">
        <v>16</v>
      </c>
      <c r="AE42" s="327"/>
      <c r="AF42" s="327"/>
      <c r="AG42" s="327"/>
      <c r="AH42" s="327"/>
      <c r="AI42" s="328"/>
      <c r="AJ42" s="329">
        <v>0.8125</v>
      </c>
      <c r="AK42" s="325" t="s">
        <v>15</v>
      </c>
      <c r="AL42" s="325"/>
      <c r="AM42" s="325"/>
      <c r="AN42" s="325"/>
      <c r="AO42" s="325"/>
      <c r="AP42" s="325"/>
      <c r="AQ42" s="326" t="s">
        <v>16</v>
      </c>
      <c r="AR42" s="327"/>
      <c r="AS42" s="327"/>
      <c r="AT42" s="327"/>
      <c r="AU42" s="327"/>
      <c r="AV42" s="327"/>
      <c r="AW42" s="329">
        <v>0.85416666666666663</v>
      </c>
      <c r="AX42" s="325" t="s">
        <v>15</v>
      </c>
      <c r="AY42" s="325"/>
      <c r="AZ42" s="325"/>
      <c r="BA42" s="325"/>
      <c r="BB42" s="325"/>
      <c r="BC42" s="325"/>
      <c r="BD42" s="326" t="s">
        <v>16</v>
      </c>
      <c r="BE42" s="327"/>
      <c r="BF42" s="327"/>
      <c r="BG42" s="327"/>
      <c r="BH42" s="327"/>
      <c r="BI42" s="328"/>
    </row>
    <row r="43" spans="1:61" ht="16.5" customHeight="1">
      <c r="A43" s="75">
        <f>$A$20</f>
        <v>0.33333333333333331</v>
      </c>
      <c r="B43" s="76">
        <f t="shared" ref="B43:B48" si="53">SUM(C43:F43)</f>
        <v>0</v>
      </c>
      <c r="C43" s="56"/>
      <c r="D43" s="56"/>
      <c r="E43" s="56"/>
      <c r="F43" s="56"/>
      <c r="G43" s="56"/>
      <c r="H43" s="75">
        <f>$A$20</f>
        <v>0.33333333333333331</v>
      </c>
      <c r="I43" s="76">
        <f t="shared" ref="I43:I48" si="54">SUM(J43:M43)</f>
        <v>0</v>
      </c>
      <c r="J43" s="56"/>
      <c r="K43" s="56"/>
      <c r="L43" s="56"/>
      <c r="M43" s="56"/>
      <c r="N43" s="56"/>
      <c r="O43" s="75" t="str">
        <f>$O$27</f>
        <v>a 　8:00</v>
      </c>
      <c r="P43" s="76">
        <f>VLOOKUP($V43,第２週の８時,7,FALSE)</f>
        <v>0</v>
      </c>
      <c r="Q43" s="76">
        <f>VLOOKUP($V43,第２週の８時,8,FALSE)</f>
        <v>0</v>
      </c>
      <c r="R43" s="76">
        <f>VLOOKUP($V43,第２週の８時,9,FALSE)</f>
        <v>0</v>
      </c>
      <c r="S43" s="76">
        <f>VLOOKUP($V43,第２週の８時,10,FALSE)</f>
        <v>0</v>
      </c>
      <c r="T43" s="76">
        <f>VLOOKUP($V43,第２週の８時,11,FALSE)</f>
        <v>0</v>
      </c>
      <c r="U43" s="76">
        <f>VLOOKUP($V43,第２週の８時,12,FALSE)</f>
        <v>0</v>
      </c>
      <c r="V43" s="206">
        <f>MAX(X37:X41)</f>
        <v>0</v>
      </c>
      <c r="W43" s="329"/>
      <c r="X43" s="321" t="s">
        <v>14</v>
      </c>
      <c r="Y43" s="321" t="s">
        <v>17</v>
      </c>
      <c r="Z43" s="321" t="s">
        <v>18</v>
      </c>
      <c r="AA43" s="321" t="s">
        <v>19</v>
      </c>
      <c r="AB43" s="321" t="s">
        <v>20</v>
      </c>
      <c r="AC43" s="321" t="s">
        <v>21</v>
      </c>
      <c r="AD43" s="321" t="s">
        <v>22</v>
      </c>
      <c r="AE43" s="321" t="s">
        <v>23</v>
      </c>
      <c r="AF43" s="321" t="s">
        <v>19</v>
      </c>
      <c r="AG43" s="321" t="s">
        <v>24</v>
      </c>
      <c r="AH43" s="322" t="s">
        <v>25</v>
      </c>
      <c r="AI43" s="322" t="s">
        <v>26</v>
      </c>
      <c r="AJ43" s="329"/>
      <c r="AK43" s="321" t="s">
        <v>14</v>
      </c>
      <c r="AL43" s="321" t="s">
        <v>17</v>
      </c>
      <c r="AM43" s="321" t="s">
        <v>18</v>
      </c>
      <c r="AN43" s="321" t="s">
        <v>19</v>
      </c>
      <c r="AO43" s="321" t="s">
        <v>20</v>
      </c>
      <c r="AP43" s="321" t="s">
        <v>21</v>
      </c>
      <c r="AQ43" s="321" t="s">
        <v>22</v>
      </c>
      <c r="AR43" s="321" t="s">
        <v>23</v>
      </c>
      <c r="AS43" s="321" t="s">
        <v>19</v>
      </c>
      <c r="AT43" s="321" t="s">
        <v>24</v>
      </c>
      <c r="AU43" s="322" t="s">
        <v>25</v>
      </c>
      <c r="AV43" s="322" t="s">
        <v>26</v>
      </c>
      <c r="AW43" s="329"/>
      <c r="AX43" s="321" t="s">
        <v>14</v>
      </c>
      <c r="AY43" s="321" t="s">
        <v>17</v>
      </c>
      <c r="AZ43" s="321" t="s">
        <v>18</v>
      </c>
      <c r="BA43" s="321" t="s">
        <v>19</v>
      </c>
      <c r="BB43" s="321" t="s">
        <v>20</v>
      </c>
      <c r="BC43" s="321" t="s">
        <v>21</v>
      </c>
      <c r="BD43" s="321" t="s">
        <v>22</v>
      </c>
      <c r="BE43" s="321" t="s">
        <v>23</v>
      </c>
      <c r="BF43" s="321" t="s">
        <v>19</v>
      </c>
      <c r="BG43" s="321" t="s">
        <v>24</v>
      </c>
      <c r="BH43" s="322" t="s">
        <v>25</v>
      </c>
      <c r="BI43" s="322" t="s">
        <v>26</v>
      </c>
    </row>
    <row r="44" spans="1:61" ht="16.5" customHeight="1">
      <c r="A44" s="75">
        <f>$A$21</f>
        <v>0.70833333333333337</v>
      </c>
      <c r="B44" s="76">
        <f t="shared" si="53"/>
        <v>0</v>
      </c>
      <c r="C44" s="56"/>
      <c r="D44" s="56"/>
      <c r="E44" s="56"/>
      <c r="F44" s="56"/>
      <c r="G44" s="56"/>
      <c r="H44" s="75">
        <f>$A$21</f>
        <v>0.70833333333333337</v>
      </c>
      <c r="I44" s="76">
        <f t="shared" si="54"/>
        <v>0</v>
      </c>
      <c r="J44" s="56"/>
      <c r="K44" s="56"/>
      <c r="L44" s="56"/>
      <c r="M44" s="56"/>
      <c r="N44" s="56"/>
      <c r="O44" s="75" t="str">
        <f>$O$28</f>
        <v>b  17:00</v>
      </c>
      <c r="P44" s="76">
        <f>VLOOKUP($V44,第２週の１７時,7,FALSE)</f>
        <v>0</v>
      </c>
      <c r="Q44" s="76">
        <f>VLOOKUP($V44,第２週の１７時,8,FALSE)</f>
        <v>0</v>
      </c>
      <c r="R44" s="76">
        <f>VLOOKUP($V44,第２週の１７時,9,FALSE)</f>
        <v>0</v>
      </c>
      <c r="S44" s="76">
        <f>VLOOKUP($V44,第２週の１７時,10,FALSE)</f>
        <v>0</v>
      </c>
      <c r="T44" s="76">
        <f>VLOOKUP($V44,第２週の１７時,11,FALSE)</f>
        <v>0</v>
      </c>
      <c r="U44" s="76">
        <f>VLOOKUP($V44,第２週の１７時,12,FALSE)</f>
        <v>0</v>
      </c>
      <c r="V44" s="206">
        <f>MAX(AK37:AK41)</f>
        <v>0</v>
      </c>
      <c r="W44" s="329"/>
      <c r="X44" s="323">
        <f>SUM(Y44:AC44)</f>
        <v>0</v>
      </c>
      <c r="Y44" s="323">
        <f>AD44*100</f>
        <v>0</v>
      </c>
      <c r="Z44" s="323">
        <f>AE44*30</f>
        <v>0</v>
      </c>
      <c r="AA44" s="323">
        <f>AF44*20</f>
        <v>0</v>
      </c>
      <c r="AB44" s="323">
        <f>AG44*10</f>
        <v>0</v>
      </c>
      <c r="AC44" s="323">
        <f>AH44</f>
        <v>0</v>
      </c>
      <c r="AD44" s="323">
        <f t="shared" ref="AD44:AI44" si="55">B39</f>
        <v>0</v>
      </c>
      <c r="AE44" s="323">
        <f t="shared" si="55"/>
        <v>0</v>
      </c>
      <c r="AF44" s="323">
        <f t="shared" si="55"/>
        <v>0</v>
      </c>
      <c r="AG44" s="323">
        <f t="shared" si="55"/>
        <v>0</v>
      </c>
      <c r="AH44" s="323">
        <f t="shared" si="55"/>
        <v>0</v>
      </c>
      <c r="AI44" s="323">
        <f t="shared" si="55"/>
        <v>0</v>
      </c>
      <c r="AJ44" s="329"/>
      <c r="AK44" s="323">
        <f>SUM(AL44:AP44)</f>
        <v>0</v>
      </c>
      <c r="AL44" s="323">
        <f>AQ44*100</f>
        <v>0</v>
      </c>
      <c r="AM44" s="323">
        <f>AR44*30</f>
        <v>0</v>
      </c>
      <c r="AN44" s="323">
        <f>AS44*20</f>
        <v>0</v>
      </c>
      <c r="AO44" s="323">
        <f>AT44*10</f>
        <v>0</v>
      </c>
      <c r="AP44" s="323">
        <f>AU44</f>
        <v>0</v>
      </c>
      <c r="AQ44" s="323">
        <f t="shared" ref="AQ44:AV44" si="56">B40</f>
        <v>0</v>
      </c>
      <c r="AR44" s="323">
        <f t="shared" si="56"/>
        <v>0</v>
      </c>
      <c r="AS44" s="323">
        <f t="shared" si="56"/>
        <v>0</v>
      </c>
      <c r="AT44" s="323">
        <f t="shared" si="56"/>
        <v>0</v>
      </c>
      <c r="AU44" s="323">
        <f t="shared" si="56"/>
        <v>0</v>
      </c>
      <c r="AV44" s="323">
        <f t="shared" si="56"/>
        <v>0</v>
      </c>
      <c r="AW44" s="329"/>
      <c r="AX44" s="323">
        <f>SUM(AY44:BC44)</f>
        <v>0</v>
      </c>
      <c r="AY44" s="323">
        <f>BD44*100</f>
        <v>0</v>
      </c>
      <c r="AZ44" s="323">
        <f>BE44*30</f>
        <v>0</v>
      </c>
      <c r="BA44" s="323">
        <f>BF44*20</f>
        <v>0</v>
      </c>
      <c r="BB44" s="323">
        <f>BG44*10</f>
        <v>0</v>
      </c>
      <c r="BC44" s="323">
        <f>BH44</f>
        <v>0</v>
      </c>
      <c r="BD44" s="323">
        <f t="shared" ref="BD44:BI44" si="57">B41</f>
        <v>0</v>
      </c>
      <c r="BE44" s="323">
        <f t="shared" si="57"/>
        <v>0</v>
      </c>
      <c r="BF44" s="323">
        <f t="shared" si="57"/>
        <v>0</v>
      </c>
      <c r="BG44" s="323">
        <f t="shared" si="57"/>
        <v>0</v>
      </c>
      <c r="BH44" s="323">
        <f t="shared" si="57"/>
        <v>0</v>
      </c>
      <c r="BI44" s="323">
        <f t="shared" si="57"/>
        <v>0</v>
      </c>
    </row>
    <row r="45" spans="1:61" ht="16.5" customHeight="1">
      <c r="A45" s="75" t="str">
        <f>$A$22</f>
        <v>エラー</v>
      </c>
      <c r="B45" s="76">
        <f t="shared" si="53"/>
        <v>0</v>
      </c>
      <c r="C45" s="56"/>
      <c r="D45" s="56"/>
      <c r="E45" s="56"/>
      <c r="F45" s="56"/>
      <c r="G45" s="56"/>
      <c r="H45" s="75" t="str">
        <f>$A$22</f>
        <v>エラー</v>
      </c>
      <c r="I45" s="76">
        <f t="shared" si="54"/>
        <v>0</v>
      </c>
      <c r="J45" s="56"/>
      <c r="K45" s="56"/>
      <c r="L45" s="56"/>
      <c r="M45" s="56"/>
      <c r="N45" s="56"/>
      <c r="O45" s="75" t="str">
        <f>"ｃ　"&amp;A38</f>
        <v>ｃ　エラー</v>
      </c>
      <c r="P45" s="76">
        <f>VLOOKUP($V45,第２週の１８時１５分,7,FALSE)</f>
        <v>0</v>
      </c>
      <c r="Q45" s="76">
        <f>VLOOKUP($V45,第２週の１８時１５分,8,FALSE)</f>
        <v>0</v>
      </c>
      <c r="R45" s="76">
        <f>VLOOKUP($V45,第２週の１８時１５分,9,FALSE)</f>
        <v>0</v>
      </c>
      <c r="S45" s="76">
        <f>VLOOKUP($V45,第２週の１８時１５分,10,FALSE)</f>
        <v>0</v>
      </c>
      <c r="T45" s="76">
        <f>VLOOKUP($V45,第２週の１８時１５分,11,FALSE)</f>
        <v>0</v>
      </c>
      <c r="U45" s="76">
        <f>VLOOKUP($V45,第２週の１８時１５分,12,FALSE)</f>
        <v>0</v>
      </c>
      <c r="V45" s="206">
        <f>MAX(AX37:AX41)</f>
        <v>0</v>
      </c>
      <c r="W45" s="329"/>
      <c r="X45" s="323">
        <f>SUM(Y45:AC45)</f>
        <v>0</v>
      </c>
      <c r="Y45" s="323">
        <f>AD45*100</f>
        <v>0</v>
      </c>
      <c r="Z45" s="323">
        <f>AE45*30</f>
        <v>0</v>
      </c>
      <c r="AA45" s="323">
        <f>AF45*20</f>
        <v>0</v>
      </c>
      <c r="AB45" s="323">
        <f>AG45*10</f>
        <v>0</v>
      </c>
      <c r="AC45" s="323">
        <f>AH45</f>
        <v>0</v>
      </c>
      <c r="AD45" s="323">
        <f t="shared" ref="AD45:AI45" si="58">I39</f>
        <v>0</v>
      </c>
      <c r="AE45" s="323">
        <f t="shared" si="58"/>
        <v>0</v>
      </c>
      <c r="AF45" s="323">
        <f t="shared" si="58"/>
        <v>0</v>
      </c>
      <c r="AG45" s="323">
        <f t="shared" si="58"/>
        <v>0</v>
      </c>
      <c r="AH45" s="323">
        <f t="shared" si="58"/>
        <v>0</v>
      </c>
      <c r="AI45" s="323">
        <f t="shared" si="58"/>
        <v>0</v>
      </c>
      <c r="AJ45" s="329"/>
      <c r="AK45" s="323">
        <f>SUM(AL45:AP45)</f>
        <v>0</v>
      </c>
      <c r="AL45" s="323">
        <f>AQ45*100</f>
        <v>0</v>
      </c>
      <c r="AM45" s="323">
        <f>AR45*30</f>
        <v>0</v>
      </c>
      <c r="AN45" s="323">
        <f>AS45*20</f>
        <v>0</v>
      </c>
      <c r="AO45" s="323">
        <f>AT45*10</f>
        <v>0</v>
      </c>
      <c r="AP45" s="323">
        <f>AU45</f>
        <v>0</v>
      </c>
      <c r="AQ45" s="323">
        <f t="shared" ref="AQ45:AV45" si="59">I40</f>
        <v>0</v>
      </c>
      <c r="AR45" s="323">
        <f t="shared" si="59"/>
        <v>0</v>
      </c>
      <c r="AS45" s="323">
        <f t="shared" si="59"/>
        <v>0</v>
      </c>
      <c r="AT45" s="323">
        <f t="shared" si="59"/>
        <v>0</v>
      </c>
      <c r="AU45" s="323">
        <f t="shared" si="59"/>
        <v>0</v>
      </c>
      <c r="AV45" s="323">
        <f t="shared" si="59"/>
        <v>0</v>
      </c>
      <c r="AW45" s="329"/>
      <c r="AX45" s="323">
        <f>SUM(AY45:BC45)</f>
        <v>0</v>
      </c>
      <c r="AY45" s="323">
        <f>BD45*100</f>
        <v>0</v>
      </c>
      <c r="AZ45" s="323">
        <f>BE45*30</f>
        <v>0</v>
      </c>
      <c r="BA45" s="323">
        <f>BF45*20</f>
        <v>0</v>
      </c>
      <c r="BB45" s="323">
        <f>BG45*10</f>
        <v>0</v>
      </c>
      <c r="BC45" s="323">
        <f>BH45</f>
        <v>0</v>
      </c>
      <c r="BD45" s="323">
        <f t="shared" ref="BD45:BI45" si="60">I41</f>
        <v>0</v>
      </c>
      <c r="BE45" s="323">
        <f t="shared" si="60"/>
        <v>0</v>
      </c>
      <c r="BF45" s="323">
        <f t="shared" si="60"/>
        <v>0</v>
      </c>
      <c r="BG45" s="323">
        <f t="shared" si="60"/>
        <v>0</v>
      </c>
      <c r="BH45" s="323">
        <f t="shared" si="60"/>
        <v>0</v>
      </c>
      <c r="BI45" s="323">
        <f t="shared" si="60"/>
        <v>0</v>
      </c>
    </row>
    <row r="46" spans="1:61" ht="16.5" customHeight="1">
      <c r="A46" s="75" t="str">
        <f>$A$23</f>
        <v>エラー</v>
      </c>
      <c r="B46" s="76">
        <f t="shared" si="53"/>
        <v>0</v>
      </c>
      <c r="C46" s="56"/>
      <c r="D46" s="56"/>
      <c r="E46" s="56"/>
      <c r="F46" s="56"/>
      <c r="G46" s="56"/>
      <c r="H46" s="75" t="str">
        <f>$A$23</f>
        <v>エラー</v>
      </c>
      <c r="I46" s="76">
        <f t="shared" si="54"/>
        <v>0</v>
      </c>
      <c r="J46" s="56"/>
      <c r="K46" s="56"/>
      <c r="L46" s="56"/>
      <c r="M46" s="56"/>
      <c r="N46" s="56"/>
      <c r="O46" s="75" t="str">
        <f>"ｄ　"&amp;A39</f>
        <v>ｄ　エラー</v>
      </c>
      <c r="P46" s="76">
        <f>VLOOKUP($V46,第２週の１８時半,7,FALSE)</f>
        <v>0</v>
      </c>
      <c r="Q46" s="76">
        <f>VLOOKUP($V46,第２週の１８時半,8,FALSE)</f>
        <v>0</v>
      </c>
      <c r="R46" s="76">
        <f>VLOOKUP($V46,第２週の１８時半,9,FALSE)</f>
        <v>0</v>
      </c>
      <c r="S46" s="76">
        <f>VLOOKUP($V46,第２週の１８時半,10,FALSE)</f>
        <v>0</v>
      </c>
      <c r="T46" s="76">
        <f>VLOOKUP($V46,第２週の１８時半,11,FALSE)</f>
        <v>0</v>
      </c>
      <c r="U46" s="76">
        <f>VLOOKUP($V46,第２週の１８時半,12,FALSE)</f>
        <v>0</v>
      </c>
      <c r="V46" s="206">
        <f>MAX(X44:X48)</f>
        <v>0</v>
      </c>
      <c r="W46" s="329"/>
      <c r="X46" s="323">
        <f>SUM(Y46:AC46)</f>
        <v>0</v>
      </c>
      <c r="Y46" s="323">
        <f>AD46*100</f>
        <v>0</v>
      </c>
      <c r="Z46" s="323">
        <f>AE46*30</f>
        <v>0</v>
      </c>
      <c r="AA46" s="323">
        <f>AF46*20</f>
        <v>0</v>
      </c>
      <c r="AB46" s="323">
        <f>AG46*10</f>
        <v>0</v>
      </c>
      <c r="AC46" s="323">
        <f>AH46</f>
        <v>0</v>
      </c>
      <c r="AD46" s="323">
        <f t="shared" ref="AD46:AI46" si="61">P39</f>
        <v>0</v>
      </c>
      <c r="AE46" s="323">
        <f t="shared" si="61"/>
        <v>0</v>
      </c>
      <c r="AF46" s="323">
        <f t="shared" si="61"/>
        <v>0</v>
      </c>
      <c r="AG46" s="323">
        <f t="shared" si="61"/>
        <v>0</v>
      </c>
      <c r="AH46" s="323">
        <f t="shared" si="61"/>
        <v>0</v>
      </c>
      <c r="AI46" s="323">
        <f t="shared" si="61"/>
        <v>0</v>
      </c>
      <c r="AJ46" s="329"/>
      <c r="AK46" s="323">
        <f>SUM(AL46:AP46)</f>
        <v>0</v>
      </c>
      <c r="AL46" s="323">
        <f>AQ46*100</f>
        <v>0</v>
      </c>
      <c r="AM46" s="323">
        <f>AR46*30</f>
        <v>0</v>
      </c>
      <c r="AN46" s="323">
        <f>AS46*20</f>
        <v>0</v>
      </c>
      <c r="AO46" s="323">
        <f>AT46*10</f>
        <v>0</v>
      </c>
      <c r="AP46" s="323">
        <f>AU46</f>
        <v>0</v>
      </c>
      <c r="AQ46" s="323">
        <f t="shared" ref="AQ46:AV46" si="62">P40</f>
        <v>0</v>
      </c>
      <c r="AR46" s="323">
        <f t="shared" si="62"/>
        <v>0</v>
      </c>
      <c r="AS46" s="323">
        <f t="shared" si="62"/>
        <v>0</v>
      </c>
      <c r="AT46" s="323">
        <f t="shared" si="62"/>
        <v>0</v>
      </c>
      <c r="AU46" s="323">
        <f t="shared" si="62"/>
        <v>0</v>
      </c>
      <c r="AV46" s="323">
        <f t="shared" si="62"/>
        <v>0</v>
      </c>
      <c r="AW46" s="329"/>
      <c r="AX46" s="323">
        <f>SUM(AY46:BC46)</f>
        <v>0</v>
      </c>
      <c r="AY46" s="323">
        <f>BD46*100</f>
        <v>0</v>
      </c>
      <c r="AZ46" s="323">
        <f>BE46*30</f>
        <v>0</v>
      </c>
      <c r="BA46" s="323">
        <f>BF46*20</f>
        <v>0</v>
      </c>
      <c r="BB46" s="323">
        <f>BG46*10</f>
        <v>0</v>
      </c>
      <c r="BC46" s="323">
        <f>BH46</f>
        <v>0</v>
      </c>
      <c r="BD46" s="323">
        <f t="shared" ref="BD46:BI46" si="63">P41</f>
        <v>0</v>
      </c>
      <c r="BE46" s="323">
        <f t="shared" si="63"/>
        <v>0</v>
      </c>
      <c r="BF46" s="323">
        <f t="shared" si="63"/>
        <v>0</v>
      </c>
      <c r="BG46" s="323">
        <f t="shared" si="63"/>
        <v>0</v>
      </c>
      <c r="BH46" s="323">
        <f t="shared" si="63"/>
        <v>0</v>
      </c>
      <c r="BI46" s="323">
        <f t="shared" si="63"/>
        <v>0</v>
      </c>
    </row>
    <row r="47" spans="1:61" ht="16.5" customHeight="1">
      <c r="A47" s="75" t="str">
        <f>$A$24</f>
        <v>エラー</v>
      </c>
      <c r="B47" s="76">
        <f t="shared" si="53"/>
        <v>0</v>
      </c>
      <c r="C47" s="56"/>
      <c r="D47" s="56"/>
      <c r="E47" s="56"/>
      <c r="F47" s="56"/>
      <c r="G47" s="56"/>
      <c r="H47" s="75" t="str">
        <f>$A$24</f>
        <v>エラー</v>
      </c>
      <c r="I47" s="76">
        <f t="shared" si="54"/>
        <v>0</v>
      </c>
      <c r="J47" s="56"/>
      <c r="K47" s="56"/>
      <c r="L47" s="56"/>
      <c r="M47" s="56"/>
      <c r="N47" s="56"/>
      <c r="O47" s="75" t="str">
        <f>"ｅ　"&amp;A40</f>
        <v>ｅ　エラー</v>
      </c>
      <c r="P47" s="76">
        <f>VLOOKUP($V47,第２週の１９時半,7,FALSE)</f>
        <v>0</v>
      </c>
      <c r="Q47" s="76">
        <f>VLOOKUP($V47,第２週の１９時半,8,FALSE)</f>
        <v>0</v>
      </c>
      <c r="R47" s="76">
        <f>VLOOKUP($V47,第２週の１９時半,9,FALSE)</f>
        <v>0</v>
      </c>
      <c r="S47" s="76">
        <f>VLOOKUP($V47,第２週の１９時半,10,FALSE)</f>
        <v>0</v>
      </c>
      <c r="T47" s="76">
        <f>VLOOKUP($V47,第２週の１９時半,11,FALSE)</f>
        <v>0</v>
      </c>
      <c r="U47" s="76">
        <f>VLOOKUP($V47,第２週の１９時半,12,FALSE)</f>
        <v>0</v>
      </c>
      <c r="V47" s="206">
        <f>MAX(AK44:AK48)</f>
        <v>0</v>
      </c>
      <c r="W47" s="329"/>
      <c r="X47" s="323">
        <f>SUM(Y47:AC47)</f>
        <v>0</v>
      </c>
      <c r="Y47" s="323">
        <f>AD47*100</f>
        <v>0</v>
      </c>
      <c r="Z47" s="323">
        <f>AE47*30</f>
        <v>0</v>
      </c>
      <c r="AA47" s="323">
        <f>AF47*20</f>
        <v>0</v>
      </c>
      <c r="AB47" s="323">
        <f>AG47*10</f>
        <v>0</v>
      </c>
      <c r="AC47" s="323">
        <f>AH47</f>
        <v>0</v>
      </c>
      <c r="AD47" s="323">
        <f t="shared" ref="AD47:AI47" si="64">B46</f>
        <v>0</v>
      </c>
      <c r="AE47" s="323">
        <f t="shared" si="64"/>
        <v>0</v>
      </c>
      <c r="AF47" s="323">
        <f t="shared" si="64"/>
        <v>0</v>
      </c>
      <c r="AG47" s="323">
        <f t="shared" si="64"/>
        <v>0</v>
      </c>
      <c r="AH47" s="323">
        <f t="shared" si="64"/>
        <v>0</v>
      </c>
      <c r="AI47" s="323">
        <f t="shared" si="64"/>
        <v>0</v>
      </c>
      <c r="AJ47" s="329"/>
      <c r="AK47" s="323">
        <f>SUM(AL47:AP47)</f>
        <v>0</v>
      </c>
      <c r="AL47" s="323">
        <f>AQ47*100</f>
        <v>0</v>
      </c>
      <c r="AM47" s="323">
        <f>AR47*30</f>
        <v>0</v>
      </c>
      <c r="AN47" s="323">
        <f>AS47*20</f>
        <v>0</v>
      </c>
      <c r="AO47" s="323">
        <f>AT47*10</f>
        <v>0</v>
      </c>
      <c r="AP47" s="323">
        <f>AU47</f>
        <v>0</v>
      </c>
      <c r="AQ47" s="323">
        <f t="shared" ref="AQ47:AV47" si="65">B47</f>
        <v>0</v>
      </c>
      <c r="AR47" s="323">
        <f t="shared" si="65"/>
        <v>0</v>
      </c>
      <c r="AS47" s="323">
        <f t="shared" si="65"/>
        <v>0</v>
      </c>
      <c r="AT47" s="323">
        <f t="shared" si="65"/>
        <v>0</v>
      </c>
      <c r="AU47" s="323">
        <f t="shared" si="65"/>
        <v>0</v>
      </c>
      <c r="AV47" s="323">
        <f t="shared" si="65"/>
        <v>0</v>
      </c>
      <c r="AW47" s="329"/>
      <c r="AX47" s="323">
        <f>SUM(AY47:BC47)</f>
        <v>0</v>
      </c>
      <c r="AY47" s="323">
        <f>BD47*100</f>
        <v>0</v>
      </c>
      <c r="AZ47" s="323">
        <f>BE47*30</f>
        <v>0</v>
      </c>
      <c r="BA47" s="323">
        <f>BF47*20</f>
        <v>0</v>
      </c>
      <c r="BB47" s="323">
        <f>BG47*10</f>
        <v>0</v>
      </c>
      <c r="BC47" s="323">
        <f>BH47</f>
        <v>0</v>
      </c>
      <c r="BD47" s="323">
        <f t="shared" ref="BD47:BI47" si="66">B48</f>
        <v>0</v>
      </c>
      <c r="BE47" s="323">
        <f t="shared" si="66"/>
        <v>0</v>
      </c>
      <c r="BF47" s="323">
        <f t="shared" si="66"/>
        <v>0</v>
      </c>
      <c r="BG47" s="323">
        <f t="shared" si="66"/>
        <v>0</v>
      </c>
      <c r="BH47" s="323">
        <f t="shared" si="66"/>
        <v>0</v>
      </c>
      <c r="BI47" s="323">
        <f t="shared" si="66"/>
        <v>0</v>
      </c>
    </row>
    <row r="48" spans="1:61" ht="16.5" customHeight="1">
      <c r="A48" s="75" t="str">
        <f>$A$25</f>
        <v>エラー</v>
      </c>
      <c r="B48" s="76">
        <f t="shared" si="53"/>
        <v>0</v>
      </c>
      <c r="C48" s="34"/>
      <c r="D48" s="34"/>
      <c r="E48" s="34"/>
      <c r="F48" s="56"/>
      <c r="G48" s="56"/>
      <c r="H48" s="75" t="str">
        <f>$A$25</f>
        <v>エラー</v>
      </c>
      <c r="I48" s="76">
        <f t="shared" si="54"/>
        <v>0</v>
      </c>
      <c r="J48" s="34"/>
      <c r="K48" s="34"/>
      <c r="L48" s="34"/>
      <c r="M48" s="56"/>
      <c r="N48" s="56"/>
      <c r="O48" s="75" t="str">
        <f>"ｆ　"&amp;A41</f>
        <v>ｆ　エラー</v>
      </c>
      <c r="P48" s="76">
        <f>VLOOKUP($V48,第２週の２０時半,7,FALSE)</f>
        <v>0</v>
      </c>
      <c r="Q48" s="76">
        <f>VLOOKUP($V48,第２週の２０時半,8,FALSE)</f>
        <v>0</v>
      </c>
      <c r="R48" s="76">
        <f>VLOOKUP($V48,第２週の２０時半,9,FALSE)</f>
        <v>0</v>
      </c>
      <c r="S48" s="76">
        <f>VLOOKUP($V48,第２週の２０時半,10,FALSE)</f>
        <v>0</v>
      </c>
      <c r="T48" s="76">
        <f>VLOOKUP($V48,第２週の２０時半,11,FALSE)</f>
        <v>0</v>
      </c>
      <c r="U48" s="76">
        <f>VLOOKUP($V48,第２週の２０時半,12,FALSE)</f>
        <v>0</v>
      </c>
      <c r="V48" s="206">
        <f>MAX(AX44:AX48)</f>
        <v>0</v>
      </c>
      <c r="W48" s="329"/>
      <c r="X48" s="323">
        <f>SUM(Y48:AC48)</f>
        <v>0</v>
      </c>
      <c r="Y48" s="323">
        <f>AD48*100</f>
        <v>0</v>
      </c>
      <c r="Z48" s="323">
        <f>AE48*30</f>
        <v>0</v>
      </c>
      <c r="AA48" s="323">
        <f>AF48*20</f>
        <v>0</v>
      </c>
      <c r="AB48" s="323">
        <f>AG48*10</f>
        <v>0</v>
      </c>
      <c r="AC48" s="323">
        <f>AH48</f>
        <v>0</v>
      </c>
      <c r="AD48" s="323">
        <f t="shared" ref="AD48:AI48" si="67">I46</f>
        <v>0</v>
      </c>
      <c r="AE48" s="323">
        <f t="shared" si="67"/>
        <v>0</v>
      </c>
      <c r="AF48" s="323">
        <f t="shared" si="67"/>
        <v>0</v>
      </c>
      <c r="AG48" s="323">
        <f t="shared" si="67"/>
        <v>0</v>
      </c>
      <c r="AH48" s="323">
        <f t="shared" si="67"/>
        <v>0</v>
      </c>
      <c r="AI48" s="323">
        <f t="shared" si="67"/>
        <v>0</v>
      </c>
      <c r="AJ48" s="329"/>
      <c r="AK48" s="323">
        <f>SUM(AL48:AP48)</f>
        <v>0</v>
      </c>
      <c r="AL48" s="323">
        <f>AQ48*100</f>
        <v>0</v>
      </c>
      <c r="AM48" s="323">
        <f>AR48*30</f>
        <v>0</v>
      </c>
      <c r="AN48" s="323">
        <f>AS48*20</f>
        <v>0</v>
      </c>
      <c r="AO48" s="323">
        <f>AT48*10</f>
        <v>0</v>
      </c>
      <c r="AP48" s="323">
        <f>AU48</f>
        <v>0</v>
      </c>
      <c r="AQ48" s="323">
        <f t="shared" ref="AQ48:AV48" si="68">I47</f>
        <v>0</v>
      </c>
      <c r="AR48" s="323">
        <f t="shared" si="68"/>
        <v>0</v>
      </c>
      <c r="AS48" s="323">
        <f t="shared" si="68"/>
        <v>0</v>
      </c>
      <c r="AT48" s="323">
        <f t="shared" si="68"/>
        <v>0</v>
      </c>
      <c r="AU48" s="323">
        <f t="shared" si="68"/>
        <v>0</v>
      </c>
      <c r="AV48" s="323">
        <f t="shared" si="68"/>
        <v>0</v>
      </c>
      <c r="AW48" s="329"/>
      <c r="AX48" s="323">
        <f>SUM(AY48:BC48)</f>
        <v>0</v>
      </c>
      <c r="AY48" s="323">
        <f>BD48*100</f>
        <v>0</v>
      </c>
      <c r="AZ48" s="323">
        <f>BE48*30</f>
        <v>0</v>
      </c>
      <c r="BA48" s="323">
        <f>BF48*20</f>
        <v>0</v>
      </c>
      <c r="BB48" s="323">
        <f>BG48*10</f>
        <v>0</v>
      </c>
      <c r="BC48" s="323">
        <f>BH48</f>
        <v>0</v>
      </c>
      <c r="BD48" s="323">
        <f t="shared" ref="BD48:BI48" si="69">I48</f>
        <v>0</v>
      </c>
      <c r="BE48" s="323">
        <f t="shared" si="69"/>
        <v>0</v>
      </c>
      <c r="BF48" s="323">
        <f t="shared" si="69"/>
        <v>0</v>
      </c>
      <c r="BG48" s="323">
        <f t="shared" si="69"/>
        <v>0</v>
      </c>
      <c r="BH48" s="323">
        <f t="shared" si="69"/>
        <v>0</v>
      </c>
      <c r="BI48" s="323">
        <f t="shared" si="69"/>
        <v>0</v>
      </c>
    </row>
    <row r="49" spans="1:61" ht="22.5" customHeight="1">
      <c r="A49" s="69" t="s">
        <v>50</v>
      </c>
      <c r="B49" s="69">
        <v>3</v>
      </c>
      <c r="C49" s="69" t="s">
        <v>5</v>
      </c>
      <c r="V49" s="206"/>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row>
    <row r="50" spans="1:61" ht="6.75" customHeight="1">
      <c r="D50" s="62"/>
      <c r="E50" s="62"/>
      <c r="F50" s="62"/>
      <c r="G50" s="62"/>
      <c r="V50" s="206"/>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row>
    <row r="51" spans="1:61" ht="16.5" customHeight="1">
      <c r="A51" s="80" t="str">
        <f>万年カレンダー・祝日!D32</f>
        <v>12（月）</v>
      </c>
      <c r="B51" s="71" t="s">
        <v>7</v>
      </c>
      <c r="C51" s="71" t="s">
        <v>8</v>
      </c>
      <c r="D51" s="71" t="s">
        <v>9</v>
      </c>
      <c r="E51" s="71" t="s">
        <v>10</v>
      </c>
      <c r="F51" s="72" t="s">
        <v>11</v>
      </c>
      <c r="G51" s="72" t="s">
        <v>12</v>
      </c>
      <c r="H51" s="81" t="str">
        <f>万年カレンダー・祝日!E32</f>
        <v>13（火）</v>
      </c>
      <c r="I51" s="71" t="s">
        <v>7</v>
      </c>
      <c r="J51" s="71" t="s">
        <v>8</v>
      </c>
      <c r="K51" s="71" t="s">
        <v>9</v>
      </c>
      <c r="L51" s="71" t="s">
        <v>10</v>
      </c>
      <c r="M51" s="72" t="s">
        <v>11</v>
      </c>
      <c r="N51" s="72" t="s">
        <v>12</v>
      </c>
      <c r="O51" s="70" t="str">
        <f>万年カレンダー・祝日!F32</f>
        <v>14（水）</v>
      </c>
      <c r="P51" s="71" t="s">
        <v>7</v>
      </c>
      <c r="Q51" s="71" t="s">
        <v>8</v>
      </c>
      <c r="R51" s="71" t="s">
        <v>9</v>
      </c>
      <c r="S51" s="71" t="s">
        <v>10</v>
      </c>
      <c r="T51" s="72" t="s">
        <v>11</v>
      </c>
      <c r="U51" s="72" t="s">
        <v>12</v>
      </c>
      <c r="V51" s="206"/>
      <c r="W51" s="329">
        <v>0.33333333333333331</v>
      </c>
      <c r="X51" s="325" t="s">
        <v>15</v>
      </c>
      <c r="Y51" s="325"/>
      <c r="Z51" s="325"/>
      <c r="AA51" s="325"/>
      <c r="AB51" s="325"/>
      <c r="AC51" s="325"/>
      <c r="AD51" s="326" t="s">
        <v>44</v>
      </c>
      <c r="AE51" s="327"/>
      <c r="AF51" s="327"/>
      <c r="AG51" s="327"/>
      <c r="AH51" s="327"/>
      <c r="AI51" s="327"/>
      <c r="AJ51" s="329">
        <v>0.70833333333333337</v>
      </c>
      <c r="AK51" s="325" t="s">
        <v>15</v>
      </c>
      <c r="AL51" s="325"/>
      <c r="AM51" s="325"/>
      <c r="AN51" s="325"/>
      <c r="AO51" s="325"/>
      <c r="AP51" s="325"/>
      <c r="AQ51" s="326" t="s">
        <v>45</v>
      </c>
      <c r="AR51" s="327"/>
      <c r="AS51" s="327"/>
      <c r="AT51" s="327"/>
      <c r="AU51" s="327"/>
      <c r="AV51" s="328"/>
      <c r="AW51" s="329">
        <v>0.76041666666666663</v>
      </c>
      <c r="AX51" s="325" t="s">
        <v>15</v>
      </c>
      <c r="AY51" s="325"/>
      <c r="AZ51" s="325"/>
      <c r="BA51" s="325"/>
      <c r="BB51" s="325"/>
      <c r="BC51" s="325"/>
      <c r="BD51" s="326" t="s">
        <v>45</v>
      </c>
      <c r="BE51" s="327"/>
      <c r="BF51" s="327"/>
      <c r="BG51" s="327"/>
      <c r="BH51" s="327"/>
      <c r="BI51" s="328"/>
    </row>
    <row r="52" spans="1:61" ht="16.5" customHeight="1">
      <c r="A52" s="75">
        <f>$A$20</f>
        <v>0.33333333333333331</v>
      </c>
      <c r="B52" s="76">
        <f t="shared" ref="B52:B57" si="70">SUM(C52:F52)</f>
        <v>0</v>
      </c>
      <c r="C52" s="56"/>
      <c r="D52" s="56"/>
      <c r="E52" s="56"/>
      <c r="F52" s="56"/>
      <c r="G52" s="56"/>
      <c r="H52" s="75">
        <f>$A$20</f>
        <v>0.33333333333333331</v>
      </c>
      <c r="I52" s="76">
        <f t="shared" ref="I52:I57" si="71">SUM(J52:M52)</f>
        <v>0</v>
      </c>
      <c r="J52" s="56"/>
      <c r="K52" s="56"/>
      <c r="L52" s="56"/>
      <c r="M52" s="56"/>
      <c r="N52" s="56"/>
      <c r="O52" s="75">
        <f>$A$20</f>
        <v>0.33333333333333331</v>
      </c>
      <c r="P52" s="76">
        <f t="shared" ref="P52:P57" si="72">SUM(Q52:T52)</f>
        <v>0</v>
      </c>
      <c r="Q52" s="56"/>
      <c r="R52" s="56"/>
      <c r="S52" s="56"/>
      <c r="T52" s="56"/>
      <c r="U52" s="56"/>
      <c r="V52" s="206"/>
      <c r="W52" s="329"/>
      <c r="X52" s="321" t="s">
        <v>14</v>
      </c>
      <c r="Y52" s="321" t="s">
        <v>17</v>
      </c>
      <c r="Z52" s="321" t="s">
        <v>18</v>
      </c>
      <c r="AA52" s="321" t="s">
        <v>19</v>
      </c>
      <c r="AB52" s="321" t="s">
        <v>20</v>
      </c>
      <c r="AC52" s="321" t="s">
        <v>21</v>
      </c>
      <c r="AD52" s="321" t="s">
        <v>22</v>
      </c>
      <c r="AE52" s="321" t="s">
        <v>23</v>
      </c>
      <c r="AF52" s="321" t="s">
        <v>19</v>
      </c>
      <c r="AG52" s="321" t="s">
        <v>24</v>
      </c>
      <c r="AH52" s="322" t="s">
        <v>25</v>
      </c>
      <c r="AI52" s="322" t="s">
        <v>26</v>
      </c>
      <c r="AJ52" s="329"/>
      <c r="AK52" s="321" t="s">
        <v>14</v>
      </c>
      <c r="AL52" s="321" t="s">
        <v>17</v>
      </c>
      <c r="AM52" s="321" t="s">
        <v>18</v>
      </c>
      <c r="AN52" s="321" t="s">
        <v>19</v>
      </c>
      <c r="AO52" s="321" t="s">
        <v>20</v>
      </c>
      <c r="AP52" s="321" t="s">
        <v>21</v>
      </c>
      <c r="AQ52" s="321" t="s">
        <v>22</v>
      </c>
      <c r="AR52" s="321" t="s">
        <v>23</v>
      </c>
      <c r="AS52" s="321" t="s">
        <v>19</v>
      </c>
      <c r="AT52" s="321" t="s">
        <v>24</v>
      </c>
      <c r="AU52" s="322" t="s">
        <v>25</v>
      </c>
      <c r="AV52" s="322" t="s">
        <v>26</v>
      </c>
      <c r="AW52" s="329"/>
      <c r="AX52" s="321" t="s">
        <v>14</v>
      </c>
      <c r="AY52" s="321" t="s">
        <v>17</v>
      </c>
      <c r="AZ52" s="321" t="s">
        <v>18</v>
      </c>
      <c r="BA52" s="321" t="s">
        <v>19</v>
      </c>
      <c r="BB52" s="321" t="s">
        <v>20</v>
      </c>
      <c r="BC52" s="321" t="s">
        <v>21</v>
      </c>
      <c r="BD52" s="321" t="s">
        <v>22</v>
      </c>
      <c r="BE52" s="321" t="s">
        <v>23</v>
      </c>
      <c r="BF52" s="321" t="s">
        <v>19</v>
      </c>
      <c r="BG52" s="321" t="s">
        <v>24</v>
      </c>
      <c r="BH52" s="322" t="s">
        <v>25</v>
      </c>
      <c r="BI52" s="322" t="s">
        <v>26</v>
      </c>
    </row>
    <row r="53" spans="1:61" ht="16.5" customHeight="1">
      <c r="A53" s="75">
        <f>$A$21</f>
        <v>0.70833333333333337</v>
      </c>
      <c r="B53" s="76">
        <f t="shared" si="70"/>
        <v>0</v>
      </c>
      <c r="C53" s="56"/>
      <c r="D53" s="56"/>
      <c r="E53" s="56"/>
      <c r="F53" s="56"/>
      <c r="G53" s="56"/>
      <c r="H53" s="75">
        <f>$A$21</f>
        <v>0.70833333333333337</v>
      </c>
      <c r="I53" s="76">
        <f t="shared" si="71"/>
        <v>0</v>
      </c>
      <c r="J53" s="56"/>
      <c r="K53" s="56"/>
      <c r="L53" s="56"/>
      <c r="M53" s="56"/>
      <c r="N53" s="56"/>
      <c r="O53" s="75">
        <f>$A$21</f>
        <v>0.70833333333333337</v>
      </c>
      <c r="P53" s="76">
        <f t="shared" si="72"/>
        <v>0</v>
      </c>
      <c r="Q53" s="56"/>
      <c r="R53" s="56"/>
      <c r="S53" s="56"/>
      <c r="T53" s="56"/>
      <c r="U53" s="56"/>
      <c r="V53" s="206"/>
      <c r="W53" s="329"/>
      <c r="X53" s="323">
        <f>SUM(Y53:AC53)</f>
        <v>0</v>
      </c>
      <c r="Y53" s="323">
        <f>AD53*100</f>
        <v>0</v>
      </c>
      <c r="Z53" s="323">
        <f>AE53*30</f>
        <v>0</v>
      </c>
      <c r="AA53" s="323">
        <f>AF53*20</f>
        <v>0</v>
      </c>
      <c r="AB53" s="323">
        <f>AG53*10</f>
        <v>0</v>
      </c>
      <c r="AC53" s="323">
        <f>AH53</f>
        <v>0</v>
      </c>
      <c r="AD53" s="323">
        <f t="shared" ref="AD53:AI53" si="73">B52</f>
        <v>0</v>
      </c>
      <c r="AE53" s="323">
        <f t="shared" si="73"/>
        <v>0</v>
      </c>
      <c r="AF53" s="323">
        <f t="shared" si="73"/>
        <v>0</v>
      </c>
      <c r="AG53" s="323">
        <f t="shared" si="73"/>
        <v>0</v>
      </c>
      <c r="AH53" s="323">
        <f t="shared" si="73"/>
        <v>0</v>
      </c>
      <c r="AI53" s="323">
        <f t="shared" si="73"/>
        <v>0</v>
      </c>
      <c r="AJ53" s="329"/>
      <c r="AK53" s="323">
        <f>SUM(AL53:AP53)</f>
        <v>0</v>
      </c>
      <c r="AL53" s="323">
        <f>AQ53*100</f>
        <v>0</v>
      </c>
      <c r="AM53" s="323">
        <f>AR53*30</f>
        <v>0</v>
      </c>
      <c r="AN53" s="323">
        <f>AS53*20</f>
        <v>0</v>
      </c>
      <c r="AO53" s="323">
        <f>AT53*10</f>
        <v>0</v>
      </c>
      <c r="AP53" s="323">
        <f>AU53</f>
        <v>0</v>
      </c>
      <c r="AQ53" s="323">
        <f t="shared" ref="AQ53:AV53" si="74">B53</f>
        <v>0</v>
      </c>
      <c r="AR53" s="323">
        <f t="shared" si="74"/>
        <v>0</v>
      </c>
      <c r="AS53" s="323">
        <f t="shared" si="74"/>
        <v>0</v>
      </c>
      <c r="AT53" s="323">
        <f t="shared" si="74"/>
        <v>0</v>
      </c>
      <c r="AU53" s="323">
        <f t="shared" si="74"/>
        <v>0</v>
      </c>
      <c r="AV53" s="323">
        <f t="shared" si="74"/>
        <v>0</v>
      </c>
      <c r="AW53" s="329"/>
      <c r="AX53" s="323">
        <f>SUM(AY53:BC53)</f>
        <v>0</v>
      </c>
      <c r="AY53" s="323">
        <f>BD53*100</f>
        <v>0</v>
      </c>
      <c r="AZ53" s="323">
        <f>BE53*30</f>
        <v>0</v>
      </c>
      <c r="BA53" s="323">
        <f>BF53*20</f>
        <v>0</v>
      </c>
      <c r="BB53" s="323">
        <f>BG53*10</f>
        <v>0</v>
      </c>
      <c r="BC53" s="323">
        <f>BH53</f>
        <v>0</v>
      </c>
      <c r="BD53" s="323">
        <f t="shared" ref="BD53:BI53" si="75">B54</f>
        <v>0</v>
      </c>
      <c r="BE53" s="323">
        <f t="shared" si="75"/>
        <v>0</v>
      </c>
      <c r="BF53" s="323">
        <f t="shared" si="75"/>
        <v>0</v>
      </c>
      <c r="BG53" s="323">
        <f t="shared" si="75"/>
        <v>0</v>
      </c>
      <c r="BH53" s="323">
        <f t="shared" si="75"/>
        <v>0</v>
      </c>
      <c r="BI53" s="323">
        <f t="shared" si="75"/>
        <v>0</v>
      </c>
    </row>
    <row r="54" spans="1:61" ht="16.5" customHeight="1">
      <c r="A54" s="75" t="str">
        <f>$A$22</f>
        <v>エラー</v>
      </c>
      <c r="B54" s="76">
        <f t="shared" si="70"/>
        <v>0</v>
      </c>
      <c r="C54" s="56"/>
      <c r="D54" s="56"/>
      <c r="E54" s="56"/>
      <c r="F54" s="56"/>
      <c r="G54" s="56"/>
      <c r="H54" s="75" t="str">
        <f>$A$22</f>
        <v>エラー</v>
      </c>
      <c r="I54" s="76">
        <f t="shared" si="71"/>
        <v>0</v>
      </c>
      <c r="J54" s="56"/>
      <c r="K54" s="56"/>
      <c r="L54" s="56"/>
      <c r="M54" s="56"/>
      <c r="N54" s="56"/>
      <c r="O54" s="75" t="str">
        <f>$A$22</f>
        <v>エラー</v>
      </c>
      <c r="P54" s="76">
        <f t="shared" si="72"/>
        <v>0</v>
      </c>
      <c r="Q54" s="56"/>
      <c r="R54" s="56"/>
      <c r="S54" s="56"/>
      <c r="T54" s="56"/>
      <c r="U54" s="56"/>
      <c r="V54" s="206"/>
      <c r="W54" s="329"/>
      <c r="X54" s="323">
        <f>SUM(Y54:AC54)</f>
        <v>0</v>
      </c>
      <c r="Y54" s="323">
        <f>AD54*100</f>
        <v>0</v>
      </c>
      <c r="Z54" s="323">
        <f>AE54*30</f>
        <v>0</v>
      </c>
      <c r="AA54" s="323">
        <f>AF54*20</f>
        <v>0</v>
      </c>
      <c r="AB54" s="323">
        <f>AG54*10</f>
        <v>0</v>
      </c>
      <c r="AC54" s="323">
        <f>AH54</f>
        <v>0</v>
      </c>
      <c r="AD54" s="323">
        <f t="shared" ref="AD54:AI54" si="76">I52</f>
        <v>0</v>
      </c>
      <c r="AE54" s="323">
        <f t="shared" si="76"/>
        <v>0</v>
      </c>
      <c r="AF54" s="323">
        <f t="shared" si="76"/>
        <v>0</v>
      </c>
      <c r="AG54" s="323">
        <f t="shared" si="76"/>
        <v>0</v>
      </c>
      <c r="AH54" s="323">
        <f t="shared" si="76"/>
        <v>0</v>
      </c>
      <c r="AI54" s="323">
        <f t="shared" si="76"/>
        <v>0</v>
      </c>
      <c r="AJ54" s="329"/>
      <c r="AK54" s="323">
        <f>SUM(AL54:AP54)</f>
        <v>0</v>
      </c>
      <c r="AL54" s="323">
        <f>AQ54*100</f>
        <v>0</v>
      </c>
      <c r="AM54" s="323">
        <f>AR54*30</f>
        <v>0</v>
      </c>
      <c r="AN54" s="323">
        <f>AS54*20</f>
        <v>0</v>
      </c>
      <c r="AO54" s="323">
        <f>AT54*10</f>
        <v>0</v>
      </c>
      <c r="AP54" s="323">
        <f>AU54</f>
        <v>0</v>
      </c>
      <c r="AQ54" s="323">
        <f t="shared" ref="AQ54:AV54" si="77">I53</f>
        <v>0</v>
      </c>
      <c r="AR54" s="323">
        <f t="shared" si="77"/>
        <v>0</v>
      </c>
      <c r="AS54" s="323">
        <f t="shared" si="77"/>
        <v>0</v>
      </c>
      <c r="AT54" s="323">
        <f t="shared" si="77"/>
        <v>0</v>
      </c>
      <c r="AU54" s="323">
        <f t="shared" si="77"/>
        <v>0</v>
      </c>
      <c r="AV54" s="323">
        <f t="shared" si="77"/>
        <v>0</v>
      </c>
      <c r="AW54" s="329"/>
      <c r="AX54" s="323">
        <f>SUM(AY54:BC54)</f>
        <v>0</v>
      </c>
      <c r="AY54" s="323">
        <f>BD54*100</f>
        <v>0</v>
      </c>
      <c r="AZ54" s="323">
        <f>BE54*30</f>
        <v>0</v>
      </c>
      <c r="BA54" s="323">
        <f>BF54*20</f>
        <v>0</v>
      </c>
      <c r="BB54" s="323">
        <f>BG54*10</f>
        <v>0</v>
      </c>
      <c r="BC54" s="323">
        <f>BH54</f>
        <v>0</v>
      </c>
      <c r="BD54" s="323">
        <f t="shared" ref="BD54:BI54" si="78">I54</f>
        <v>0</v>
      </c>
      <c r="BE54" s="323">
        <f t="shared" si="78"/>
        <v>0</v>
      </c>
      <c r="BF54" s="323">
        <f t="shared" si="78"/>
        <v>0</v>
      </c>
      <c r="BG54" s="323">
        <f t="shared" si="78"/>
        <v>0</v>
      </c>
      <c r="BH54" s="323">
        <f t="shared" si="78"/>
        <v>0</v>
      </c>
      <c r="BI54" s="323">
        <f t="shared" si="78"/>
        <v>0</v>
      </c>
    </row>
    <row r="55" spans="1:61" ht="16.5" customHeight="1">
      <c r="A55" s="75" t="str">
        <f>$A$23</f>
        <v>エラー</v>
      </c>
      <c r="B55" s="76">
        <f t="shared" si="70"/>
        <v>0</v>
      </c>
      <c r="C55" s="56"/>
      <c r="D55" s="56"/>
      <c r="E55" s="56"/>
      <c r="F55" s="56"/>
      <c r="G55" s="56"/>
      <c r="H55" s="75" t="str">
        <f>$A$23</f>
        <v>エラー</v>
      </c>
      <c r="I55" s="76">
        <f t="shared" si="71"/>
        <v>0</v>
      </c>
      <c r="J55" s="56"/>
      <c r="K55" s="56"/>
      <c r="L55" s="56"/>
      <c r="M55" s="56"/>
      <c r="N55" s="56"/>
      <c r="O55" s="75" t="str">
        <f>$A$23</f>
        <v>エラー</v>
      </c>
      <c r="P55" s="76">
        <f t="shared" si="72"/>
        <v>0</v>
      </c>
      <c r="Q55" s="56"/>
      <c r="R55" s="56"/>
      <c r="S55" s="56"/>
      <c r="T55" s="56"/>
      <c r="U55" s="56"/>
      <c r="V55" s="206"/>
      <c r="W55" s="329"/>
      <c r="X55" s="323">
        <f>SUM(Y55:AC55)</f>
        <v>0</v>
      </c>
      <c r="Y55" s="323">
        <f>AD55*100</f>
        <v>0</v>
      </c>
      <c r="Z55" s="323">
        <f>AE55*30</f>
        <v>0</v>
      </c>
      <c r="AA55" s="323">
        <f>AF55*20</f>
        <v>0</v>
      </c>
      <c r="AB55" s="323">
        <f>AG55*10</f>
        <v>0</v>
      </c>
      <c r="AC55" s="323">
        <f>AH55</f>
        <v>0</v>
      </c>
      <c r="AD55" s="323">
        <f t="shared" ref="AD55:AI55" si="79">P52</f>
        <v>0</v>
      </c>
      <c r="AE55" s="323">
        <f t="shared" si="79"/>
        <v>0</v>
      </c>
      <c r="AF55" s="323">
        <f t="shared" si="79"/>
        <v>0</v>
      </c>
      <c r="AG55" s="323">
        <f t="shared" si="79"/>
        <v>0</v>
      </c>
      <c r="AH55" s="323">
        <f t="shared" si="79"/>
        <v>0</v>
      </c>
      <c r="AI55" s="323">
        <f t="shared" si="79"/>
        <v>0</v>
      </c>
      <c r="AJ55" s="329"/>
      <c r="AK55" s="323">
        <f>SUM(AL55:AP55)</f>
        <v>0</v>
      </c>
      <c r="AL55" s="323">
        <f>AQ55*100</f>
        <v>0</v>
      </c>
      <c r="AM55" s="323">
        <f>AR55*30</f>
        <v>0</v>
      </c>
      <c r="AN55" s="323">
        <f>AS55*20</f>
        <v>0</v>
      </c>
      <c r="AO55" s="323">
        <f>AT55*10</f>
        <v>0</v>
      </c>
      <c r="AP55" s="323">
        <f>AU55</f>
        <v>0</v>
      </c>
      <c r="AQ55" s="323">
        <f t="shared" ref="AQ55:AV55" si="80">P53</f>
        <v>0</v>
      </c>
      <c r="AR55" s="323">
        <f t="shared" si="80"/>
        <v>0</v>
      </c>
      <c r="AS55" s="323">
        <f t="shared" si="80"/>
        <v>0</v>
      </c>
      <c r="AT55" s="323">
        <f t="shared" si="80"/>
        <v>0</v>
      </c>
      <c r="AU55" s="323">
        <f t="shared" si="80"/>
        <v>0</v>
      </c>
      <c r="AV55" s="323">
        <f t="shared" si="80"/>
        <v>0</v>
      </c>
      <c r="AW55" s="329"/>
      <c r="AX55" s="323">
        <f>SUM(AY55:BC55)</f>
        <v>0</v>
      </c>
      <c r="AY55" s="323">
        <f>BD55*100</f>
        <v>0</v>
      </c>
      <c r="AZ55" s="323">
        <f>BE55*30</f>
        <v>0</v>
      </c>
      <c r="BA55" s="323">
        <f>BF55*20</f>
        <v>0</v>
      </c>
      <c r="BB55" s="323">
        <f>BG55*10</f>
        <v>0</v>
      </c>
      <c r="BC55" s="323">
        <f>BH55</f>
        <v>0</v>
      </c>
      <c r="BD55" s="323">
        <f t="shared" ref="BD55:BI55" si="81">P54</f>
        <v>0</v>
      </c>
      <c r="BE55" s="323">
        <f t="shared" si="81"/>
        <v>0</v>
      </c>
      <c r="BF55" s="323">
        <f t="shared" si="81"/>
        <v>0</v>
      </c>
      <c r="BG55" s="323">
        <f t="shared" si="81"/>
        <v>0</v>
      </c>
      <c r="BH55" s="323">
        <f t="shared" si="81"/>
        <v>0</v>
      </c>
      <c r="BI55" s="323">
        <f t="shared" si="81"/>
        <v>0</v>
      </c>
    </row>
    <row r="56" spans="1:61" ht="16.5" customHeight="1">
      <c r="A56" s="75" t="str">
        <f>$A$24</f>
        <v>エラー</v>
      </c>
      <c r="B56" s="76">
        <f t="shared" si="70"/>
        <v>0</v>
      </c>
      <c r="C56" s="56"/>
      <c r="D56" s="56"/>
      <c r="E56" s="56"/>
      <c r="F56" s="56"/>
      <c r="G56" s="56"/>
      <c r="H56" s="75" t="str">
        <f>$A$24</f>
        <v>エラー</v>
      </c>
      <c r="I56" s="76">
        <f t="shared" si="71"/>
        <v>0</v>
      </c>
      <c r="J56" s="56"/>
      <c r="K56" s="56"/>
      <c r="L56" s="56"/>
      <c r="M56" s="56"/>
      <c r="N56" s="56"/>
      <c r="O56" s="75" t="str">
        <f>$A$24</f>
        <v>エラー</v>
      </c>
      <c r="P56" s="76">
        <f t="shared" si="72"/>
        <v>0</v>
      </c>
      <c r="Q56" s="56"/>
      <c r="R56" s="56"/>
      <c r="S56" s="56"/>
      <c r="T56" s="56"/>
      <c r="U56" s="56"/>
      <c r="V56" s="206"/>
      <c r="W56" s="329"/>
      <c r="X56" s="323">
        <f>SUM(Y56:AC56)</f>
        <v>0</v>
      </c>
      <c r="Y56" s="323">
        <f>AD56*100</f>
        <v>0</v>
      </c>
      <c r="Z56" s="323">
        <f>AE56*30</f>
        <v>0</v>
      </c>
      <c r="AA56" s="323">
        <f>AF56*20</f>
        <v>0</v>
      </c>
      <c r="AB56" s="323">
        <f>AG56*10</f>
        <v>0</v>
      </c>
      <c r="AC56" s="323">
        <f>AH56</f>
        <v>0</v>
      </c>
      <c r="AD56" s="323">
        <f t="shared" ref="AD56:AI56" si="82">B59</f>
        <v>0</v>
      </c>
      <c r="AE56" s="323">
        <f t="shared" si="82"/>
        <v>0</v>
      </c>
      <c r="AF56" s="323">
        <f t="shared" si="82"/>
        <v>0</v>
      </c>
      <c r="AG56" s="323">
        <f t="shared" si="82"/>
        <v>0</v>
      </c>
      <c r="AH56" s="323">
        <f t="shared" si="82"/>
        <v>0</v>
      </c>
      <c r="AI56" s="323">
        <f t="shared" si="82"/>
        <v>0</v>
      </c>
      <c r="AJ56" s="329"/>
      <c r="AK56" s="323">
        <f>SUM(AL56:AP56)</f>
        <v>0</v>
      </c>
      <c r="AL56" s="323">
        <f>AQ56*100</f>
        <v>0</v>
      </c>
      <c r="AM56" s="323">
        <f>AR56*30</f>
        <v>0</v>
      </c>
      <c r="AN56" s="323">
        <f>AS56*20</f>
        <v>0</v>
      </c>
      <c r="AO56" s="323">
        <f>AT56*10</f>
        <v>0</v>
      </c>
      <c r="AP56" s="323">
        <f>AU56</f>
        <v>0</v>
      </c>
      <c r="AQ56" s="323">
        <f t="shared" ref="AQ56:AV56" si="83">B60</f>
        <v>0</v>
      </c>
      <c r="AR56" s="323">
        <f t="shared" si="83"/>
        <v>0</v>
      </c>
      <c r="AS56" s="323">
        <f t="shared" si="83"/>
        <v>0</v>
      </c>
      <c r="AT56" s="323">
        <f t="shared" si="83"/>
        <v>0</v>
      </c>
      <c r="AU56" s="323">
        <f t="shared" si="83"/>
        <v>0</v>
      </c>
      <c r="AV56" s="323">
        <f t="shared" si="83"/>
        <v>0</v>
      </c>
      <c r="AW56" s="329"/>
      <c r="AX56" s="323">
        <f>SUM(AY56:BC56)</f>
        <v>0</v>
      </c>
      <c r="AY56" s="323">
        <f>BD56*100</f>
        <v>0</v>
      </c>
      <c r="AZ56" s="323">
        <f>BE56*30</f>
        <v>0</v>
      </c>
      <c r="BA56" s="323">
        <f>BF56*20</f>
        <v>0</v>
      </c>
      <c r="BB56" s="323">
        <f>BG56*10</f>
        <v>0</v>
      </c>
      <c r="BC56" s="323">
        <f>BH56</f>
        <v>0</v>
      </c>
      <c r="BD56" s="323">
        <f t="shared" ref="BD56:BI56" si="84">B61</f>
        <v>0</v>
      </c>
      <c r="BE56" s="323">
        <f t="shared" si="84"/>
        <v>0</v>
      </c>
      <c r="BF56" s="323">
        <f t="shared" si="84"/>
        <v>0</v>
      </c>
      <c r="BG56" s="323">
        <f t="shared" si="84"/>
        <v>0</v>
      </c>
      <c r="BH56" s="323">
        <f t="shared" si="84"/>
        <v>0</v>
      </c>
      <c r="BI56" s="323">
        <f t="shared" si="84"/>
        <v>0</v>
      </c>
    </row>
    <row r="57" spans="1:61" ht="16.5" customHeight="1">
      <c r="A57" s="75" t="str">
        <f>$A$25</f>
        <v>エラー</v>
      </c>
      <c r="B57" s="76">
        <f t="shared" si="70"/>
        <v>0</v>
      </c>
      <c r="C57" s="34"/>
      <c r="D57" s="34"/>
      <c r="E57" s="34"/>
      <c r="F57" s="56"/>
      <c r="G57" s="56"/>
      <c r="H57" s="75" t="str">
        <f>$A$25</f>
        <v>エラー</v>
      </c>
      <c r="I57" s="76">
        <f t="shared" si="71"/>
        <v>0</v>
      </c>
      <c r="J57" s="56"/>
      <c r="K57" s="56"/>
      <c r="L57" s="56"/>
      <c r="M57" s="56"/>
      <c r="N57" s="56"/>
      <c r="O57" s="75" t="str">
        <f>$A$25</f>
        <v>エラー</v>
      </c>
      <c r="P57" s="76">
        <f t="shared" si="72"/>
        <v>0</v>
      </c>
      <c r="Q57" s="34"/>
      <c r="R57" s="34"/>
      <c r="S57" s="34"/>
      <c r="T57" s="56"/>
      <c r="U57" s="56"/>
      <c r="V57" s="206"/>
      <c r="W57" s="329"/>
      <c r="X57" s="323">
        <f>SUM(Y57:AC57)</f>
        <v>0</v>
      </c>
      <c r="Y57" s="323">
        <f>AD57*100</f>
        <v>0</v>
      </c>
      <c r="Z57" s="323">
        <f>AE57*30</f>
        <v>0</v>
      </c>
      <c r="AA57" s="323">
        <f>AF57*20</f>
        <v>0</v>
      </c>
      <c r="AB57" s="323">
        <f>AG57*10</f>
        <v>0</v>
      </c>
      <c r="AC57" s="323">
        <f>AH57</f>
        <v>0</v>
      </c>
      <c r="AD57" s="323">
        <f t="shared" ref="AD57:AI57" si="85">I59</f>
        <v>0</v>
      </c>
      <c r="AE57" s="323">
        <f t="shared" si="85"/>
        <v>0</v>
      </c>
      <c r="AF57" s="323">
        <f t="shared" si="85"/>
        <v>0</v>
      </c>
      <c r="AG57" s="323">
        <f t="shared" si="85"/>
        <v>0</v>
      </c>
      <c r="AH57" s="323">
        <f t="shared" si="85"/>
        <v>0</v>
      </c>
      <c r="AI57" s="323">
        <f t="shared" si="85"/>
        <v>0</v>
      </c>
      <c r="AJ57" s="329"/>
      <c r="AK57" s="323">
        <f>SUM(AL57:AP57)</f>
        <v>0</v>
      </c>
      <c r="AL57" s="323">
        <f>AQ57*100</f>
        <v>0</v>
      </c>
      <c r="AM57" s="323">
        <f>AR57*30</f>
        <v>0</v>
      </c>
      <c r="AN57" s="323">
        <f>AS57*20</f>
        <v>0</v>
      </c>
      <c r="AO57" s="323">
        <f>AT57*10</f>
        <v>0</v>
      </c>
      <c r="AP57" s="323">
        <f>AU57</f>
        <v>0</v>
      </c>
      <c r="AQ57" s="323">
        <f t="shared" ref="AQ57:AV57" si="86">I60</f>
        <v>0</v>
      </c>
      <c r="AR57" s="323">
        <f t="shared" si="86"/>
        <v>0</v>
      </c>
      <c r="AS57" s="323">
        <f t="shared" si="86"/>
        <v>0</v>
      </c>
      <c r="AT57" s="323">
        <f t="shared" si="86"/>
        <v>0</v>
      </c>
      <c r="AU57" s="323">
        <f t="shared" si="86"/>
        <v>0</v>
      </c>
      <c r="AV57" s="323">
        <f t="shared" si="86"/>
        <v>0</v>
      </c>
      <c r="AW57" s="329"/>
      <c r="AX57" s="323">
        <f>SUM(AY57:BC57)</f>
        <v>0</v>
      </c>
      <c r="AY57" s="323">
        <f>BD57*100</f>
        <v>0</v>
      </c>
      <c r="AZ57" s="323">
        <f>BE57*30</f>
        <v>0</v>
      </c>
      <c r="BA57" s="323">
        <f>BF57*20</f>
        <v>0</v>
      </c>
      <c r="BB57" s="323">
        <f>BG57*10</f>
        <v>0</v>
      </c>
      <c r="BC57" s="323">
        <f>BH57</f>
        <v>0</v>
      </c>
      <c r="BD57" s="323">
        <f t="shared" ref="BD57:BI57" si="87">I61</f>
        <v>0</v>
      </c>
      <c r="BE57" s="323">
        <f t="shared" si="87"/>
        <v>0</v>
      </c>
      <c r="BF57" s="323">
        <f t="shared" si="87"/>
        <v>0</v>
      </c>
      <c r="BG57" s="323">
        <f t="shared" si="87"/>
        <v>0</v>
      </c>
      <c r="BH57" s="323">
        <f t="shared" si="87"/>
        <v>0</v>
      </c>
      <c r="BI57" s="323">
        <f t="shared" si="87"/>
        <v>0</v>
      </c>
    </row>
    <row r="58" spans="1:61" ht="16.5" customHeight="1">
      <c r="A58" s="73" t="str">
        <f>万年カレンダー・祝日!G32</f>
        <v>15（木）</v>
      </c>
      <c r="B58" s="71" t="s">
        <v>7</v>
      </c>
      <c r="C58" s="71" t="s">
        <v>8</v>
      </c>
      <c r="D58" s="71" t="s">
        <v>9</v>
      </c>
      <c r="E58" s="71" t="s">
        <v>10</v>
      </c>
      <c r="F58" s="72" t="s">
        <v>11</v>
      </c>
      <c r="G58" s="72" t="s">
        <v>12</v>
      </c>
      <c r="H58" s="74" t="str">
        <f>万年カレンダー・祝日!H32</f>
        <v>16（金）</v>
      </c>
      <c r="I58" s="71" t="s">
        <v>7</v>
      </c>
      <c r="J58" s="71" t="s">
        <v>8</v>
      </c>
      <c r="K58" s="71" t="s">
        <v>9</v>
      </c>
      <c r="L58" s="71" t="s">
        <v>10</v>
      </c>
      <c r="M58" s="72" t="s">
        <v>11</v>
      </c>
      <c r="N58" s="72" t="s">
        <v>12</v>
      </c>
      <c r="O58" s="79" t="s">
        <v>52</v>
      </c>
      <c r="P58" s="71" t="s">
        <v>7</v>
      </c>
      <c r="Q58" s="71" t="s">
        <v>8</v>
      </c>
      <c r="R58" s="71" t="s">
        <v>9</v>
      </c>
      <c r="S58" s="71" t="s">
        <v>10</v>
      </c>
      <c r="T58" s="72" t="s">
        <v>11</v>
      </c>
      <c r="U58" s="72" t="s">
        <v>12</v>
      </c>
      <c r="V58" s="206"/>
      <c r="W58" s="329">
        <v>0.77083333333333337</v>
      </c>
      <c r="X58" s="325" t="s">
        <v>15</v>
      </c>
      <c r="Y58" s="325"/>
      <c r="Z58" s="325"/>
      <c r="AA58" s="325"/>
      <c r="AB58" s="325"/>
      <c r="AC58" s="325"/>
      <c r="AD58" s="326" t="s">
        <v>16</v>
      </c>
      <c r="AE58" s="327"/>
      <c r="AF58" s="327"/>
      <c r="AG58" s="327"/>
      <c r="AH58" s="327"/>
      <c r="AI58" s="328"/>
      <c r="AJ58" s="329">
        <v>0.8125</v>
      </c>
      <c r="AK58" s="325" t="s">
        <v>15</v>
      </c>
      <c r="AL58" s="325"/>
      <c r="AM58" s="325"/>
      <c r="AN58" s="325"/>
      <c r="AO58" s="325"/>
      <c r="AP58" s="325"/>
      <c r="AQ58" s="326" t="s">
        <v>16</v>
      </c>
      <c r="AR58" s="327"/>
      <c r="AS58" s="327"/>
      <c r="AT58" s="327"/>
      <c r="AU58" s="327"/>
      <c r="AV58" s="327"/>
      <c r="AW58" s="329">
        <v>0.85416666666666663</v>
      </c>
      <c r="AX58" s="325" t="s">
        <v>15</v>
      </c>
      <c r="AY58" s="325"/>
      <c r="AZ58" s="325"/>
      <c r="BA58" s="325"/>
      <c r="BB58" s="325"/>
      <c r="BC58" s="325"/>
      <c r="BD58" s="326" t="s">
        <v>16</v>
      </c>
      <c r="BE58" s="327"/>
      <c r="BF58" s="327"/>
      <c r="BG58" s="327"/>
      <c r="BH58" s="327"/>
      <c r="BI58" s="328"/>
    </row>
    <row r="59" spans="1:61" ht="16.5" customHeight="1">
      <c r="A59" s="75">
        <f>$A$20</f>
        <v>0.33333333333333331</v>
      </c>
      <c r="B59" s="76">
        <f t="shared" ref="B59:B64" si="88">SUM(C59:F59)</f>
        <v>0</v>
      </c>
      <c r="C59" s="56"/>
      <c r="D59" s="56"/>
      <c r="E59" s="56"/>
      <c r="F59" s="56"/>
      <c r="G59" s="56"/>
      <c r="H59" s="75">
        <f>$A$20</f>
        <v>0.33333333333333331</v>
      </c>
      <c r="I59" s="76">
        <f t="shared" ref="I59:I64" si="89">SUM(J59:M59)</f>
        <v>0</v>
      </c>
      <c r="J59" s="56"/>
      <c r="K59" s="56"/>
      <c r="L59" s="56"/>
      <c r="M59" s="56"/>
      <c r="N59" s="56"/>
      <c r="O59" s="75" t="str">
        <f>$O$27</f>
        <v>a 　8:00</v>
      </c>
      <c r="P59" s="76">
        <f>VLOOKUP($V59,第３週の８時,7,FALSE)</f>
        <v>0</v>
      </c>
      <c r="Q59" s="76">
        <f>VLOOKUP($V59,第３週の８時,8,FALSE)</f>
        <v>0</v>
      </c>
      <c r="R59" s="76">
        <f>VLOOKUP($V59,第３週の８時,9,FALSE)</f>
        <v>0</v>
      </c>
      <c r="S59" s="76">
        <f>VLOOKUP($V59,第３週の８時,10,FALSE)</f>
        <v>0</v>
      </c>
      <c r="T59" s="76">
        <f>VLOOKUP($V59,第３週の８時,11,FALSE)</f>
        <v>0</v>
      </c>
      <c r="U59" s="76">
        <f>VLOOKUP($V59,第３週の８時,12,FALSE)</f>
        <v>0</v>
      </c>
      <c r="V59" s="206">
        <f>MAX(X53:X57)</f>
        <v>0</v>
      </c>
      <c r="W59" s="329"/>
      <c r="X59" s="321" t="s">
        <v>14</v>
      </c>
      <c r="Y59" s="321" t="s">
        <v>17</v>
      </c>
      <c r="Z59" s="321" t="s">
        <v>18</v>
      </c>
      <c r="AA59" s="321" t="s">
        <v>19</v>
      </c>
      <c r="AB59" s="321" t="s">
        <v>20</v>
      </c>
      <c r="AC59" s="321" t="s">
        <v>21</v>
      </c>
      <c r="AD59" s="321" t="s">
        <v>22</v>
      </c>
      <c r="AE59" s="321" t="s">
        <v>23</v>
      </c>
      <c r="AF59" s="321" t="s">
        <v>19</v>
      </c>
      <c r="AG59" s="321" t="s">
        <v>24</v>
      </c>
      <c r="AH59" s="322" t="s">
        <v>25</v>
      </c>
      <c r="AI59" s="322" t="s">
        <v>26</v>
      </c>
      <c r="AJ59" s="329"/>
      <c r="AK59" s="321" t="s">
        <v>14</v>
      </c>
      <c r="AL59" s="321" t="s">
        <v>17</v>
      </c>
      <c r="AM59" s="321" t="s">
        <v>18</v>
      </c>
      <c r="AN59" s="321" t="s">
        <v>19</v>
      </c>
      <c r="AO59" s="321" t="s">
        <v>20</v>
      </c>
      <c r="AP59" s="321" t="s">
        <v>21</v>
      </c>
      <c r="AQ59" s="321" t="s">
        <v>22</v>
      </c>
      <c r="AR59" s="321" t="s">
        <v>23</v>
      </c>
      <c r="AS59" s="321" t="s">
        <v>19</v>
      </c>
      <c r="AT59" s="321" t="s">
        <v>24</v>
      </c>
      <c r="AU59" s="322" t="s">
        <v>25</v>
      </c>
      <c r="AV59" s="322" t="s">
        <v>26</v>
      </c>
      <c r="AW59" s="329"/>
      <c r="AX59" s="321" t="s">
        <v>14</v>
      </c>
      <c r="AY59" s="321" t="s">
        <v>17</v>
      </c>
      <c r="AZ59" s="321" t="s">
        <v>18</v>
      </c>
      <c r="BA59" s="321" t="s">
        <v>19</v>
      </c>
      <c r="BB59" s="321" t="s">
        <v>20</v>
      </c>
      <c r="BC59" s="321" t="s">
        <v>21</v>
      </c>
      <c r="BD59" s="321" t="s">
        <v>22</v>
      </c>
      <c r="BE59" s="321" t="s">
        <v>23</v>
      </c>
      <c r="BF59" s="321" t="s">
        <v>19</v>
      </c>
      <c r="BG59" s="321" t="s">
        <v>24</v>
      </c>
      <c r="BH59" s="322" t="s">
        <v>25</v>
      </c>
      <c r="BI59" s="322" t="s">
        <v>26</v>
      </c>
    </row>
    <row r="60" spans="1:61" ht="16.5" customHeight="1">
      <c r="A60" s="75">
        <f>$A$21</f>
        <v>0.70833333333333337</v>
      </c>
      <c r="B60" s="76">
        <f t="shared" si="88"/>
        <v>0</v>
      </c>
      <c r="C60" s="56"/>
      <c r="D60" s="56"/>
      <c r="E60" s="56"/>
      <c r="F60" s="56"/>
      <c r="G60" s="56"/>
      <c r="H60" s="75">
        <f>$A$21</f>
        <v>0.70833333333333337</v>
      </c>
      <c r="I60" s="76">
        <f t="shared" si="89"/>
        <v>0</v>
      </c>
      <c r="J60" s="56"/>
      <c r="K60" s="56"/>
      <c r="L60" s="56"/>
      <c r="M60" s="56"/>
      <c r="N60" s="56"/>
      <c r="O60" s="75" t="str">
        <f>$O$28</f>
        <v>b  17:00</v>
      </c>
      <c r="P60" s="76">
        <f>VLOOKUP($V60,第３週の１７時,7,FALSE)</f>
        <v>0</v>
      </c>
      <c r="Q60" s="76">
        <f>VLOOKUP($V60,第３週の１７時,8,FALSE)</f>
        <v>0</v>
      </c>
      <c r="R60" s="76">
        <f>VLOOKUP($V60,第３週の１７時,9,FALSE)</f>
        <v>0</v>
      </c>
      <c r="S60" s="76">
        <f>VLOOKUP($V60,第３週の１７時,10,FALSE)</f>
        <v>0</v>
      </c>
      <c r="T60" s="76">
        <f>VLOOKUP($V60,第３週の１７時,11,FALSE)</f>
        <v>0</v>
      </c>
      <c r="U60" s="76">
        <f>VLOOKUP($V60,第３週の１７時,12,FALSE)</f>
        <v>0</v>
      </c>
      <c r="V60" s="206">
        <f>MAX(AK53:AK57)</f>
        <v>0</v>
      </c>
      <c r="W60" s="329"/>
      <c r="X60" s="323">
        <f>SUM(Y60:AC60)</f>
        <v>0</v>
      </c>
      <c r="Y60" s="323">
        <f>AD60*100</f>
        <v>0</v>
      </c>
      <c r="Z60" s="323">
        <f>AE60*30</f>
        <v>0</v>
      </c>
      <c r="AA60" s="323">
        <f>AF60*20</f>
        <v>0</v>
      </c>
      <c r="AB60" s="323">
        <f>AG60*10</f>
        <v>0</v>
      </c>
      <c r="AC60" s="323">
        <f>AH60</f>
        <v>0</v>
      </c>
      <c r="AD60" s="323">
        <f t="shared" ref="AD60:AI60" si="90">B55</f>
        <v>0</v>
      </c>
      <c r="AE60" s="323">
        <f t="shared" si="90"/>
        <v>0</v>
      </c>
      <c r="AF60" s="323">
        <f t="shared" si="90"/>
        <v>0</v>
      </c>
      <c r="AG60" s="323">
        <f t="shared" si="90"/>
        <v>0</v>
      </c>
      <c r="AH60" s="323">
        <f t="shared" si="90"/>
        <v>0</v>
      </c>
      <c r="AI60" s="323">
        <f t="shared" si="90"/>
        <v>0</v>
      </c>
      <c r="AJ60" s="329"/>
      <c r="AK60" s="323">
        <f>SUM(AL60:AP60)</f>
        <v>0</v>
      </c>
      <c r="AL60" s="323">
        <f>AQ60*100</f>
        <v>0</v>
      </c>
      <c r="AM60" s="323">
        <f>AR60*30</f>
        <v>0</v>
      </c>
      <c r="AN60" s="323">
        <f>AS60*20</f>
        <v>0</v>
      </c>
      <c r="AO60" s="323">
        <f>AT60*10</f>
        <v>0</v>
      </c>
      <c r="AP60" s="323">
        <f>AU60</f>
        <v>0</v>
      </c>
      <c r="AQ60" s="323">
        <f t="shared" ref="AQ60:AV60" si="91">B56</f>
        <v>0</v>
      </c>
      <c r="AR60" s="323">
        <f t="shared" si="91"/>
        <v>0</v>
      </c>
      <c r="AS60" s="323">
        <f t="shared" si="91"/>
        <v>0</v>
      </c>
      <c r="AT60" s="323">
        <f t="shared" si="91"/>
        <v>0</v>
      </c>
      <c r="AU60" s="323">
        <f t="shared" si="91"/>
        <v>0</v>
      </c>
      <c r="AV60" s="323">
        <f t="shared" si="91"/>
        <v>0</v>
      </c>
      <c r="AW60" s="329"/>
      <c r="AX60" s="323">
        <f>SUM(AY60:BC60)</f>
        <v>0</v>
      </c>
      <c r="AY60" s="323">
        <f>BD60*100</f>
        <v>0</v>
      </c>
      <c r="AZ60" s="323">
        <f>BE60*30</f>
        <v>0</v>
      </c>
      <c r="BA60" s="323">
        <f>BF60*20</f>
        <v>0</v>
      </c>
      <c r="BB60" s="323">
        <f>BG60*10</f>
        <v>0</v>
      </c>
      <c r="BC60" s="323">
        <f>BH60</f>
        <v>0</v>
      </c>
      <c r="BD60" s="323">
        <f t="shared" ref="BD60:BI60" si="92">B57</f>
        <v>0</v>
      </c>
      <c r="BE60" s="323">
        <f t="shared" si="92"/>
        <v>0</v>
      </c>
      <c r="BF60" s="323">
        <f t="shared" si="92"/>
        <v>0</v>
      </c>
      <c r="BG60" s="323">
        <f t="shared" si="92"/>
        <v>0</v>
      </c>
      <c r="BH60" s="323">
        <f t="shared" si="92"/>
        <v>0</v>
      </c>
      <c r="BI60" s="323">
        <f t="shared" si="92"/>
        <v>0</v>
      </c>
    </row>
    <row r="61" spans="1:61" ht="16.5" customHeight="1">
      <c r="A61" s="75" t="str">
        <f>$A$22</f>
        <v>エラー</v>
      </c>
      <c r="B61" s="76">
        <f t="shared" si="88"/>
        <v>0</v>
      </c>
      <c r="C61" s="56"/>
      <c r="D61" s="56"/>
      <c r="E61" s="56"/>
      <c r="F61" s="56"/>
      <c r="G61" s="56"/>
      <c r="H61" s="75" t="str">
        <f>$A$22</f>
        <v>エラー</v>
      </c>
      <c r="I61" s="76">
        <f t="shared" si="89"/>
        <v>0</v>
      </c>
      <c r="J61" s="56"/>
      <c r="K61" s="56"/>
      <c r="L61" s="56"/>
      <c r="M61" s="56"/>
      <c r="N61" s="56"/>
      <c r="O61" s="75" t="str">
        <f>"ｃ　"&amp;A54</f>
        <v>ｃ　エラー</v>
      </c>
      <c r="P61" s="76">
        <f>VLOOKUP($V61,第３週の１８時１５分,7,FALSE)</f>
        <v>0</v>
      </c>
      <c r="Q61" s="76">
        <f>VLOOKUP($V61,第３週の１８時１５分,8,FALSE)</f>
        <v>0</v>
      </c>
      <c r="R61" s="76">
        <f>VLOOKUP($V61,第３週の１８時１５分,9,FALSE)</f>
        <v>0</v>
      </c>
      <c r="S61" s="76">
        <f>VLOOKUP($V61,第３週の１８時１５分,10,FALSE)</f>
        <v>0</v>
      </c>
      <c r="T61" s="76">
        <f>VLOOKUP($V61,第３週の１８時１５分,11,FALSE)</f>
        <v>0</v>
      </c>
      <c r="U61" s="76">
        <f>VLOOKUP($V61,第３週の１８時１５分,12,FALSE)</f>
        <v>0</v>
      </c>
      <c r="V61" s="206">
        <f>MAX(AX53:AX57)</f>
        <v>0</v>
      </c>
      <c r="W61" s="329"/>
      <c r="X61" s="323">
        <f>SUM(Y61:AC61)</f>
        <v>0</v>
      </c>
      <c r="Y61" s="323">
        <f>AD61*100</f>
        <v>0</v>
      </c>
      <c r="Z61" s="323">
        <f>AE61*30</f>
        <v>0</v>
      </c>
      <c r="AA61" s="323">
        <f>AF61*20</f>
        <v>0</v>
      </c>
      <c r="AB61" s="323">
        <f>AG61*10</f>
        <v>0</v>
      </c>
      <c r="AC61" s="323">
        <f>AH61</f>
        <v>0</v>
      </c>
      <c r="AD61" s="323">
        <f t="shared" ref="AD61:AI61" si="93">I55</f>
        <v>0</v>
      </c>
      <c r="AE61" s="323">
        <f t="shared" si="93"/>
        <v>0</v>
      </c>
      <c r="AF61" s="323">
        <f t="shared" si="93"/>
        <v>0</v>
      </c>
      <c r="AG61" s="323">
        <f t="shared" si="93"/>
        <v>0</v>
      </c>
      <c r="AH61" s="323">
        <f t="shared" si="93"/>
        <v>0</v>
      </c>
      <c r="AI61" s="323">
        <f t="shared" si="93"/>
        <v>0</v>
      </c>
      <c r="AJ61" s="329"/>
      <c r="AK61" s="323">
        <f>SUM(AL61:AP61)</f>
        <v>0</v>
      </c>
      <c r="AL61" s="323">
        <f>AQ61*100</f>
        <v>0</v>
      </c>
      <c r="AM61" s="323">
        <f>AR61*30</f>
        <v>0</v>
      </c>
      <c r="AN61" s="323">
        <f>AS61*20</f>
        <v>0</v>
      </c>
      <c r="AO61" s="323">
        <f>AT61*10</f>
        <v>0</v>
      </c>
      <c r="AP61" s="323">
        <f>AU61</f>
        <v>0</v>
      </c>
      <c r="AQ61" s="323">
        <f t="shared" ref="AQ61:AV61" si="94">I56</f>
        <v>0</v>
      </c>
      <c r="AR61" s="323">
        <f t="shared" si="94"/>
        <v>0</v>
      </c>
      <c r="AS61" s="323">
        <f t="shared" si="94"/>
        <v>0</v>
      </c>
      <c r="AT61" s="323">
        <f t="shared" si="94"/>
        <v>0</v>
      </c>
      <c r="AU61" s="323">
        <f t="shared" si="94"/>
        <v>0</v>
      </c>
      <c r="AV61" s="323">
        <f t="shared" si="94"/>
        <v>0</v>
      </c>
      <c r="AW61" s="329"/>
      <c r="AX61" s="323">
        <f>SUM(AY61:BC61)</f>
        <v>0</v>
      </c>
      <c r="AY61" s="323">
        <f>BD61*100</f>
        <v>0</v>
      </c>
      <c r="AZ61" s="323">
        <f>BE61*30</f>
        <v>0</v>
      </c>
      <c r="BA61" s="323">
        <f>BF61*20</f>
        <v>0</v>
      </c>
      <c r="BB61" s="323">
        <f>BG61*10</f>
        <v>0</v>
      </c>
      <c r="BC61" s="323">
        <f>BH61</f>
        <v>0</v>
      </c>
      <c r="BD61" s="323">
        <f t="shared" ref="BD61:BI61" si="95">I57</f>
        <v>0</v>
      </c>
      <c r="BE61" s="323">
        <f t="shared" si="95"/>
        <v>0</v>
      </c>
      <c r="BF61" s="323">
        <f t="shared" si="95"/>
        <v>0</v>
      </c>
      <c r="BG61" s="323">
        <f t="shared" si="95"/>
        <v>0</v>
      </c>
      <c r="BH61" s="323">
        <f t="shared" si="95"/>
        <v>0</v>
      </c>
      <c r="BI61" s="323">
        <f t="shared" si="95"/>
        <v>0</v>
      </c>
    </row>
    <row r="62" spans="1:61" ht="16.5" customHeight="1">
      <c r="A62" s="75" t="str">
        <f>$A$23</f>
        <v>エラー</v>
      </c>
      <c r="B62" s="76">
        <f t="shared" si="88"/>
        <v>0</v>
      </c>
      <c r="C62" s="56"/>
      <c r="D62" s="56"/>
      <c r="E62" s="56"/>
      <c r="F62" s="56"/>
      <c r="G62" s="56"/>
      <c r="H62" s="75" t="str">
        <f>$A$23</f>
        <v>エラー</v>
      </c>
      <c r="I62" s="76">
        <f t="shared" si="89"/>
        <v>0</v>
      </c>
      <c r="J62" s="56"/>
      <c r="K62" s="56"/>
      <c r="L62" s="56"/>
      <c r="M62" s="56"/>
      <c r="N62" s="56"/>
      <c r="O62" s="75" t="str">
        <f>"ｄ　"&amp;A55</f>
        <v>ｄ　エラー</v>
      </c>
      <c r="P62" s="76">
        <f>VLOOKUP($V62,第３週の１８時半,7,FALSE)</f>
        <v>0</v>
      </c>
      <c r="Q62" s="76">
        <f>VLOOKUP($V62,第３週の１８時半,8,FALSE)</f>
        <v>0</v>
      </c>
      <c r="R62" s="76">
        <f>VLOOKUP($V62,第３週の１８時半,9,FALSE)</f>
        <v>0</v>
      </c>
      <c r="S62" s="76">
        <f>VLOOKUP($V62,第３週の１８時半,10,FALSE)</f>
        <v>0</v>
      </c>
      <c r="T62" s="76">
        <f>VLOOKUP($V62,第３週の１８時半,11,FALSE)</f>
        <v>0</v>
      </c>
      <c r="U62" s="76">
        <f>VLOOKUP($V62,第３週の１８時半,12,FALSE)</f>
        <v>0</v>
      </c>
      <c r="V62" s="206">
        <f>MAX(X60:X64)</f>
        <v>0</v>
      </c>
      <c r="W62" s="329"/>
      <c r="X62" s="323">
        <f>SUM(Y62:AC62)</f>
        <v>0</v>
      </c>
      <c r="Y62" s="323">
        <f>AD62*100</f>
        <v>0</v>
      </c>
      <c r="Z62" s="323">
        <f>AE62*30</f>
        <v>0</v>
      </c>
      <c r="AA62" s="323">
        <f>AF62*20</f>
        <v>0</v>
      </c>
      <c r="AB62" s="323">
        <f>AG62*10</f>
        <v>0</v>
      </c>
      <c r="AC62" s="323">
        <f>AH62</f>
        <v>0</v>
      </c>
      <c r="AD62" s="323">
        <f t="shared" ref="AD62:AI62" si="96">P55</f>
        <v>0</v>
      </c>
      <c r="AE62" s="323">
        <f t="shared" si="96"/>
        <v>0</v>
      </c>
      <c r="AF62" s="323">
        <f t="shared" si="96"/>
        <v>0</v>
      </c>
      <c r="AG62" s="323">
        <f t="shared" si="96"/>
        <v>0</v>
      </c>
      <c r="AH62" s="323">
        <f t="shared" si="96"/>
        <v>0</v>
      </c>
      <c r="AI62" s="323">
        <f t="shared" si="96"/>
        <v>0</v>
      </c>
      <c r="AJ62" s="329"/>
      <c r="AK62" s="323">
        <f>SUM(AL62:AP62)</f>
        <v>0</v>
      </c>
      <c r="AL62" s="323">
        <f>AQ62*100</f>
        <v>0</v>
      </c>
      <c r="AM62" s="323">
        <f>AR62*30</f>
        <v>0</v>
      </c>
      <c r="AN62" s="323">
        <f>AS62*20</f>
        <v>0</v>
      </c>
      <c r="AO62" s="323">
        <f>AT62*10</f>
        <v>0</v>
      </c>
      <c r="AP62" s="323">
        <f>AU62</f>
        <v>0</v>
      </c>
      <c r="AQ62" s="323">
        <f t="shared" ref="AQ62:AV62" si="97">P56</f>
        <v>0</v>
      </c>
      <c r="AR62" s="323">
        <f t="shared" si="97"/>
        <v>0</v>
      </c>
      <c r="AS62" s="323">
        <f t="shared" si="97"/>
        <v>0</v>
      </c>
      <c r="AT62" s="323">
        <f t="shared" si="97"/>
        <v>0</v>
      </c>
      <c r="AU62" s="323">
        <f t="shared" si="97"/>
        <v>0</v>
      </c>
      <c r="AV62" s="323">
        <f t="shared" si="97"/>
        <v>0</v>
      </c>
      <c r="AW62" s="329"/>
      <c r="AX62" s="323">
        <f>SUM(AY62:BC62)</f>
        <v>0</v>
      </c>
      <c r="AY62" s="323">
        <f>BD62*100</f>
        <v>0</v>
      </c>
      <c r="AZ62" s="323">
        <f>BE62*30</f>
        <v>0</v>
      </c>
      <c r="BA62" s="323">
        <f>BF62*20</f>
        <v>0</v>
      </c>
      <c r="BB62" s="323">
        <f>BG62*10</f>
        <v>0</v>
      </c>
      <c r="BC62" s="323">
        <f>BH62</f>
        <v>0</v>
      </c>
      <c r="BD62" s="323">
        <f t="shared" ref="BD62:BI62" si="98">P57</f>
        <v>0</v>
      </c>
      <c r="BE62" s="323">
        <f t="shared" si="98"/>
        <v>0</v>
      </c>
      <c r="BF62" s="323">
        <f t="shared" si="98"/>
        <v>0</v>
      </c>
      <c r="BG62" s="323">
        <f t="shared" si="98"/>
        <v>0</v>
      </c>
      <c r="BH62" s="323">
        <f t="shared" si="98"/>
        <v>0</v>
      </c>
      <c r="BI62" s="323">
        <f t="shared" si="98"/>
        <v>0</v>
      </c>
    </row>
    <row r="63" spans="1:61" ht="16.5" customHeight="1">
      <c r="A63" s="75" t="str">
        <f>$A$24</f>
        <v>エラー</v>
      </c>
      <c r="B63" s="76">
        <f t="shared" si="88"/>
        <v>0</v>
      </c>
      <c r="C63" s="56"/>
      <c r="D63" s="56"/>
      <c r="E63" s="56"/>
      <c r="F63" s="56"/>
      <c r="G63" s="56"/>
      <c r="H63" s="75" t="str">
        <f>$A$24</f>
        <v>エラー</v>
      </c>
      <c r="I63" s="76">
        <f t="shared" si="89"/>
        <v>0</v>
      </c>
      <c r="J63" s="56"/>
      <c r="K63" s="56"/>
      <c r="L63" s="56"/>
      <c r="M63" s="56"/>
      <c r="N63" s="56"/>
      <c r="O63" s="75" t="str">
        <f>"ｅ　"&amp;A56</f>
        <v>ｅ　エラー</v>
      </c>
      <c r="P63" s="76">
        <f>VLOOKUP($V63,第３週の１９時半,7,FALSE)</f>
        <v>0</v>
      </c>
      <c r="Q63" s="76">
        <f>VLOOKUP($V63,第３週の１９時半,8,FALSE)</f>
        <v>0</v>
      </c>
      <c r="R63" s="76">
        <f>VLOOKUP($V63,第３週の１９時半,9,FALSE)</f>
        <v>0</v>
      </c>
      <c r="S63" s="76">
        <f>VLOOKUP($V63,第３週の１９時半,10,FALSE)</f>
        <v>0</v>
      </c>
      <c r="T63" s="76">
        <f>VLOOKUP($V63,第３週の１９時半,11,FALSE)</f>
        <v>0</v>
      </c>
      <c r="U63" s="76">
        <f>VLOOKUP($V63,第３週の１９時半,12,FALSE)</f>
        <v>0</v>
      </c>
      <c r="V63" s="206">
        <f>MAX(AK60:AK64)</f>
        <v>0</v>
      </c>
      <c r="W63" s="329"/>
      <c r="X63" s="323">
        <f>SUM(Y63:AC63)</f>
        <v>0</v>
      </c>
      <c r="Y63" s="323">
        <f>AD63*100</f>
        <v>0</v>
      </c>
      <c r="Z63" s="323">
        <f>AE63*30</f>
        <v>0</v>
      </c>
      <c r="AA63" s="323">
        <f>AF63*20</f>
        <v>0</v>
      </c>
      <c r="AB63" s="323">
        <f>AG63*10</f>
        <v>0</v>
      </c>
      <c r="AC63" s="323">
        <f>AH63</f>
        <v>0</v>
      </c>
      <c r="AD63" s="323">
        <f t="shared" ref="AD63:AI63" si="99">B62</f>
        <v>0</v>
      </c>
      <c r="AE63" s="323">
        <f t="shared" si="99"/>
        <v>0</v>
      </c>
      <c r="AF63" s="323">
        <f t="shared" si="99"/>
        <v>0</v>
      </c>
      <c r="AG63" s="323">
        <f t="shared" si="99"/>
        <v>0</v>
      </c>
      <c r="AH63" s="323">
        <f t="shared" si="99"/>
        <v>0</v>
      </c>
      <c r="AI63" s="323">
        <f t="shared" si="99"/>
        <v>0</v>
      </c>
      <c r="AJ63" s="329"/>
      <c r="AK63" s="323">
        <f>SUM(AL63:AP63)</f>
        <v>0</v>
      </c>
      <c r="AL63" s="323">
        <f>AQ63*100</f>
        <v>0</v>
      </c>
      <c r="AM63" s="323">
        <f>AR63*30</f>
        <v>0</v>
      </c>
      <c r="AN63" s="323">
        <f>AS63*20</f>
        <v>0</v>
      </c>
      <c r="AO63" s="323">
        <f>AT63*10</f>
        <v>0</v>
      </c>
      <c r="AP63" s="323">
        <f>AU63</f>
        <v>0</v>
      </c>
      <c r="AQ63" s="323">
        <f t="shared" ref="AQ63:AV63" si="100">B63</f>
        <v>0</v>
      </c>
      <c r="AR63" s="323">
        <f t="shared" si="100"/>
        <v>0</v>
      </c>
      <c r="AS63" s="323">
        <f t="shared" si="100"/>
        <v>0</v>
      </c>
      <c r="AT63" s="323">
        <f t="shared" si="100"/>
        <v>0</v>
      </c>
      <c r="AU63" s="323">
        <f t="shared" si="100"/>
        <v>0</v>
      </c>
      <c r="AV63" s="323">
        <f t="shared" si="100"/>
        <v>0</v>
      </c>
      <c r="AW63" s="329"/>
      <c r="AX63" s="323">
        <f>SUM(AY63:BC63)</f>
        <v>0</v>
      </c>
      <c r="AY63" s="323">
        <f>BD63*100</f>
        <v>0</v>
      </c>
      <c r="AZ63" s="323">
        <f>BE63*30</f>
        <v>0</v>
      </c>
      <c r="BA63" s="323">
        <f>BF63*20</f>
        <v>0</v>
      </c>
      <c r="BB63" s="323">
        <f>BG63*10</f>
        <v>0</v>
      </c>
      <c r="BC63" s="323">
        <f>BH63</f>
        <v>0</v>
      </c>
      <c r="BD63" s="323">
        <f t="shared" ref="BD63:BI63" si="101">B64</f>
        <v>0</v>
      </c>
      <c r="BE63" s="323">
        <f t="shared" si="101"/>
        <v>0</v>
      </c>
      <c r="BF63" s="323">
        <f t="shared" si="101"/>
        <v>0</v>
      </c>
      <c r="BG63" s="323">
        <f t="shared" si="101"/>
        <v>0</v>
      </c>
      <c r="BH63" s="323">
        <f t="shared" si="101"/>
        <v>0</v>
      </c>
      <c r="BI63" s="323">
        <f t="shared" si="101"/>
        <v>0</v>
      </c>
    </row>
    <row r="64" spans="1:61" ht="16.5" customHeight="1">
      <c r="A64" s="75" t="str">
        <f>$A$25</f>
        <v>エラー</v>
      </c>
      <c r="B64" s="76">
        <f t="shared" si="88"/>
        <v>0</v>
      </c>
      <c r="C64" s="34"/>
      <c r="D64" s="34"/>
      <c r="E64" s="34"/>
      <c r="F64" s="56"/>
      <c r="G64" s="56"/>
      <c r="H64" s="75" t="str">
        <f>$A$25</f>
        <v>エラー</v>
      </c>
      <c r="I64" s="76">
        <f t="shared" si="89"/>
        <v>0</v>
      </c>
      <c r="J64" s="56"/>
      <c r="K64" s="56"/>
      <c r="L64" s="56"/>
      <c r="M64" s="56"/>
      <c r="N64" s="56"/>
      <c r="O64" s="75" t="str">
        <f>"ｆ　"&amp;A57</f>
        <v>ｆ　エラー</v>
      </c>
      <c r="P64" s="76">
        <f>VLOOKUP($V64,第３週の２０時半,7,FALSE)</f>
        <v>0</v>
      </c>
      <c r="Q64" s="76">
        <f>VLOOKUP($V64,第３週の２０時半,8,FALSE)</f>
        <v>0</v>
      </c>
      <c r="R64" s="76">
        <f>VLOOKUP($V64,第３週の２０時半,9,FALSE)</f>
        <v>0</v>
      </c>
      <c r="S64" s="76">
        <f>VLOOKUP($V64,第３週の２０時半,10,FALSE)</f>
        <v>0</v>
      </c>
      <c r="T64" s="76">
        <f>VLOOKUP($V64,第３週の２０時半,11,FALSE)</f>
        <v>0</v>
      </c>
      <c r="U64" s="76">
        <f>VLOOKUP($V64,第３週の２０時半,12,FALSE)</f>
        <v>0</v>
      </c>
      <c r="V64" s="206">
        <f>MAX(AX60:AX64)</f>
        <v>0</v>
      </c>
      <c r="W64" s="329"/>
      <c r="X64" s="323">
        <f>SUM(Y64:AC64)</f>
        <v>0</v>
      </c>
      <c r="Y64" s="323">
        <f>AD64*100</f>
        <v>0</v>
      </c>
      <c r="Z64" s="323">
        <f>AE64*30</f>
        <v>0</v>
      </c>
      <c r="AA64" s="323">
        <f>AF64*20</f>
        <v>0</v>
      </c>
      <c r="AB64" s="323">
        <f>AG64*10</f>
        <v>0</v>
      </c>
      <c r="AC64" s="323">
        <f>AH64</f>
        <v>0</v>
      </c>
      <c r="AD64" s="323">
        <f t="shared" ref="AD64:AI64" si="102">I62</f>
        <v>0</v>
      </c>
      <c r="AE64" s="323">
        <f t="shared" si="102"/>
        <v>0</v>
      </c>
      <c r="AF64" s="323">
        <f t="shared" si="102"/>
        <v>0</v>
      </c>
      <c r="AG64" s="323">
        <f t="shared" si="102"/>
        <v>0</v>
      </c>
      <c r="AH64" s="323">
        <f t="shared" si="102"/>
        <v>0</v>
      </c>
      <c r="AI64" s="323">
        <f t="shared" si="102"/>
        <v>0</v>
      </c>
      <c r="AJ64" s="329"/>
      <c r="AK64" s="323">
        <f>SUM(AL64:AP64)</f>
        <v>0</v>
      </c>
      <c r="AL64" s="323">
        <f>AQ64*100</f>
        <v>0</v>
      </c>
      <c r="AM64" s="323">
        <f>AR64*30</f>
        <v>0</v>
      </c>
      <c r="AN64" s="323">
        <f>AS64*20</f>
        <v>0</v>
      </c>
      <c r="AO64" s="323">
        <f>AT64*10</f>
        <v>0</v>
      </c>
      <c r="AP64" s="323">
        <f>AU64</f>
        <v>0</v>
      </c>
      <c r="AQ64" s="323">
        <f t="shared" ref="AQ64:AV64" si="103">I63</f>
        <v>0</v>
      </c>
      <c r="AR64" s="323">
        <f t="shared" si="103"/>
        <v>0</v>
      </c>
      <c r="AS64" s="323">
        <f t="shared" si="103"/>
        <v>0</v>
      </c>
      <c r="AT64" s="323">
        <f t="shared" si="103"/>
        <v>0</v>
      </c>
      <c r="AU64" s="323">
        <f t="shared" si="103"/>
        <v>0</v>
      </c>
      <c r="AV64" s="323">
        <f t="shared" si="103"/>
        <v>0</v>
      </c>
      <c r="AW64" s="329"/>
      <c r="AX64" s="323">
        <f>SUM(AY64:BC64)</f>
        <v>0</v>
      </c>
      <c r="AY64" s="323">
        <f>BD64*100</f>
        <v>0</v>
      </c>
      <c r="AZ64" s="323">
        <f>BE64*30</f>
        <v>0</v>
      </c>
      <c r="BA64" s="323">
        <f>BF64*20</f>
        <v>0</v>
      </c>
      <c r="BB64" s="323">
        <f>BG64*10</f>
        <v>0</v>
      </c>
      <c r="BC64" s="323">
        <f>BH64</f>
        <v>0</v>
      </c>
      <c r="BD64" s="323">
        <f t="shared" ref="BD64:BI64" si="104">I64</f>
        <v>0</v>
      </c>
      <c r="BE64" s="323">
        <f t="shared" si="104"/>
        <v>0</v>
      </c>
      <c r="BF64" s="323">
        <f t="shared" si="104"/>
        <v>0</v>
      </c>
      <c r="BG64" s="323">
        <f t="shared" si="104"/>
        <v>0</v>
      </c>
      <c r="BH64" s="323">
        <f t="shared" si="104"/>
        <v>0</v>
      </c>
      <c r="BI64" s="323">
        <f t="shared" si="104"/>
        <v>0</v>
      </c>
    </row>
    <row r="65" spans="1:61" ht="22.5" customHeight="1">
      <c r="A65" s="69" t="s">
        <v>50</v>
      </c>
      <c r="B65" s="69">
        <v>4</v>
      </c>
      <c r="C65" s="69" t="s">
        <v>5</v>
      </c>
      <c r="V65" s="206"/>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row>
    <row r="66" spans="1:61" ht="6" customHeight="1">
      <c r="D66" s="62"/>
      <c r="E66" s="62"/>
      <c r="F66" s="62"/>
      <c r="G66" s="62"/>
      <c r="V66" s="206"/>
      <c r="W66" s="324"/>
      <c r="X66" s="324"/>
      <c r="Y66" s="324"/>
      <c r="Z66" s="324"/>
      <c r="AA66" s="324"/>
      <c r="AB66" s="324"/>
      <c r="AC66" s="324"/>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row>
    <row r="67" spans="1:61" ht="16.5" customHeight="1">
      <c r="A67" s="80" t="str">
        <f>万年カレンダー・祝日!D33</f>
        <v>19（月）</v>
      </c>
      <c r="B67" s="71" t="s">
        <v>7</v>
      </c>
      <c r="C67" s="71" t="s">
        <v>8</v>
      </c>
      <c r="D67" s="71" t="s">
        <v>9</v>
      </c>
      <c r="E67" s="71" t="s">
        <v>10</v>
      </c>
      <c r="F67" s="72" t="s">
        <v>11</v>
      </c>
      <c r="G67" s="72" t="s">
        <v>12</v>
      </c>
      <c r="H67" s="81" t="str">
        <f>万年カレンダー・祝日!E33</f>
        <v>20（火）</v>
      </c>
      <c r="I67" s="71" t="s">
        <v>7</v>
      </c>
      <c r="J67" s="71" t="s">
        <v>8</v>
      </c>
      <c r="K67" s="71" t="s">
        <v>9</v>
      </c>
      <c r="L67" s="71" t="s">
        <v>10</v>
      </c>
      <c r="M67" s="72" t="s">
        <v>11</v>
      </c>
      <c r="N67" s="72" t="s">
        <v>12</v>
      </c>
      <c r="O67" s="70" t="str">
        <f>万年カレンダー・祝日!F33</f>
        <v>21（水）</v>
      </c>
      <c r="P67" s="71" t="s">
        <v>7</v>
      </c>
      <c r="Q67" s="71" t="s">
        <v>8</v>
      </c>
      <c r="R67" s="71" t="s">
        <v>9</v>
      </c>
      <c r="S67" s="71" t="s">
        <v>10</v>
      </c>
      <c r="T67" s="72" t="s">
        <v>11</v>
      </c>
      <c r="U67" s="72" t="s">
        <v>12</v>
      </c>
      <c r="V67" s="206"/>
      <c r="W67" s="329">
        <v>0.33333333333333331</v>
      </c>
      <c r="X67" s="325" t="s">
        <v>15</v>
      </c>
      <c r="Y67" s="325"/>
      <c r="Z67" s="325"/>
      <c r="AA67" s="325"/>
      <c r="AB67" s="325"/>
      <c r="AC67" s="325"/>
      <c r="AD67" s="326" t="s">
        <v>44</v>
      </c>
      <c r="AE67" s="327"/>
      <c r="AF67" s="327"/>
      <c r="AG67" s="327"/>
      <c r="AH67" s="327"/>
      <c r="AI67" s="327"/>
      <c r="AJ67" s="329">
        <v>0.70833333333333337</v>
      </c>
      <c r="AK67" s="325" t="s">
        <v>15</v>
      </c>
      <c r="AL67" s="325"/>
      <c r="AM67" s="325"/>
      <c r="AN67" s="325"/>
      <c r="AO67" s="325"/>
      <c r="AP67" s="325"/>
      <c r="AQ67" s="326" t="s">
        <v>45</v>
      </c>
      <c r="AR67" s="327"/>
      <c r="AS67" s="327"/>
      <c r="AT67" s="327"/>
      <c r="AU67" s="327"/>
      <c r="AV67" s="328"/>
      <c r="AW67" s="329">
        <v>0.76041666666666663</v>
      </c>
      <c r="AX67" s="325" t="s">
        <v>15</v>
      </c>
      <c r="AY67" s="325"/>
      <c r="AZ67" s="325"/>
      <c r="BA67" s="325"/>
      <c r="BB67" s="325"/>
      <c r="BC67" s="325"/>
      <c r="BD67" s="326" t="s">
        <v>45</v>
      </c>
      <c r="BE67" s="327"/>
      <c r="BF67" s="327"/>
      <c r="BG67" s="327"/>
      <c r="BH67" s="327"/>
      <c r="BI67" s="328"/>
    </row>
    <row r="68" spans="1:61" ht="16.5" customHeight="1">
      <c r="A68" s="75">
        <f>$A$20</f>
        <v>0.33333333333333331</v>
      </c>
      <c r="B68" s="76">
        <f t="shared" ref="B68:B73" si="105">SUM(C68:F68)</f>
        <v>0</v>
      </c>
      <c r="C68" s="56"/>
      <c r="D68" s="56"/>
      <c r="E68" s="56"/>
      <c r="F68" s="56"/>
      <c r="G68" s="56"/>
      <c r="H68" s="75">
        <f>$A$20</f>
        <v>0.33333333333333331</v>
      </c>
      <c r="I68" s="76">
        <f t="shared" ref="I68:I73" si="106">SUM(J68:M68)</f>
        <v>0</v>
      </c>
      <c r="J68" s="56"/>
      <c r="K68" s="56"/>
      <c r="L68" s="56"/>
      <c r="M68" s="56"/>
      <c r="N68" s="56"/>
      <c r="O68" s="75">
        <f>$A$20</f>
        <v>0.33333333333333331</v>
      </c>
      <c r="P68" s="76">
        <f t="shared" ref="P68:P73" si="107">SUM(Q68:T68)</f>
        <v>0</v>
      </c>
      <c r="Q68" s="56"/>
      <c r="R68" s="56"/>
      <c r="S68" s="56"/>
      <c r="T68" s="56"/>
      <c r="U68" s="56"/>
      <c r="V68" s="206"/>
      <c r="W68" s="329"/>
      <c r="X68" s="321" t="s">
        <v>14</v>
      </c>
      <c r="Y68" s="321" t="s">
        <v>17</v>
      </c>
      <c r="Z68" s="321" t="s">
        <v>18</v>
      </c>
      <c r="AA68" s="321" t="s">
        <v>19</v>
      </c>
      <c r="AB68" s="321" t="s">
        <v>20</v>
      </c>
      <c r="AC68" s="321" t="s">
        <v>21</v>
      </c>
      <c r="AD68" s="321" t="s">
        <v>22</v>
      </c>
      <c r="AE68" s="321" t="s">
        <v>23</v>
      </c>
      <c r="AF68" s="321" t="s">
        <v>19</v>
      </c>
      <c r="AG68" s="321" t="s">
        <v>24</v>
      </c>
      <c r="AH68" s="322" t="s">
        <v>25</v>
      </c>
      <c r="AI68" s="322" t="s">
        <v>26</v>
      </c>
      <c r="AJ68" s="329"/>
      <c r="AK68" s="321" t="s">
        <v>14</v>
      </c>
      <c r="AL68" s="321" t="s">
        <v>17</v>
      </c>
      <c r="AM68" s="321" t="s">
        <v>18</v>
      </c>
      <c r="AN68" s="321" t="s">
        <v>19</v>
      </c>
      <c r="AO68" s="321" t="s">
        <v>20</v>
      </c>
      <c r="AP68" s="321" t="s">
        <v>21</v>
      </c>
      <c r="AQ68" s="321" t="s">
        <v>22</v>
      </c>
      <c r="AR68" s="321" t="s">
        <v>23</v>
      </c>
      <c r="AS68" s="321" t="s">
        <v>19</v>
      </c>
      <c r="AT68" s="321" t="s">
        <v>24</v>
      </c>
      <c r="AU68" s="322" t="s">
        <v>25</v>
      </c>
      <c r="AV68" s="322" t="s">
        <v>26</v>
      </c>
      <c r="AW68" s="329"/>
      <c r="AX68" s="321" t="s">
        <v>14</v>
      </c>
      <c r="AY68" s="321" t="s">
        <v>17</v>
      </c>
      <c r="AZ68" s="321" t="s">
        <v>18</v>
      </c>
      <c r="BA68" s="321" t="s">
        <v>19</v>
      </c>
      <c r="BB68" s="321" t="s">
        <v>20</v>
      </c>
      <c r="BC68" s="321" t="s">
        <v>21</v>
      </c>
      <c r="BD68" s="321" t="s">
        <v>22</v>
      </c>
      <c r="BE68" s="321" t="s">
        <v>23</v>
      </c>
      <c r="BF68" s="321" t="s">
        <v>19</v>
      </c>
      <c r="BG68" s="321" t="s">
        <v>24</v>
      </c>
      <c r="BH68" s="322" t="s">
        <v>25</v>
      </c>
      <c r="BI68" s="322" t="s">
        <v>26</v>
      </c>
    </row>
    <row r="69" spans="1:61" ht="16.5" customHeight="1">
      <c r="A69" s="75">
        <f>$A$21</f>
        <v>0.70833333333333337</v>
      </c>
      <c r="B69" s="76">
        <f t="shared" si="105"/>
        <v>0</v>
      </c>
      <c r="C69" s="56"/>
      <c r="D69" s="56"/>
      <c r="E69" s="56"/>
      <c r="F69" s="56"/>
      <c r="G69" s="56"/>
      <c r="H69" s="75">
        <f>$A$21</f>
        <v>0.70833333333333337</v>
      </c>
      <c r="I69" s="76">
        <f t="shared" si="106"/>
        <v>0</v>
      </c>
      <c r="J69" s="56"/>
      <c r="K69" s="56"/>
      <c r="L69" s="56"/>
      <c r="M69" s="56"/>
      <c r="N69" s="56"/>
      <c r="O69" s="75">
        <f>$A$21</f>
        <v>0.70833333333333337</v>
      </c>
      <c r="P69" s="76">
        <f t="shared" si="107"/>
        <v>0</v>
      </c>
      <c r="Q69" s="56"/>
      <c r="R69" s="56"/>
      <c r="S69" s="56"/>
      <c r="T69" s="56"/>
      <c r="U69" s="56"/>
      <c r="V69" s="206"/>
      <c r="W69" s="329"/>
      <c r="X69" s="323">
        <f>SUM(Y69:AC69)</f>
        <v>0</v>
      </c>
      <c r="Y69" s="323">
        <f>AD69*100</f>
        <v>0</v>
      </c>
      <c r="Z69" s="323">
        <f>AE69*30</f>
        <v>0</v>
      </c>
      <c r="AA69" s="323">
        <f>AF69*20</f>
        <v>0</v>
      </c>
      <c r="AB69" s="323">
        <f>AG69*10</f>
        <v>0</v>
      </c>
      <c r="AC69" s="323">
        <f>AH69</f>
        <v>0</v>
      </c>
      <c r="AD69" s="323">
        <f t="shared" ref="AD69:AI69" si="108">B68</f>
        <v>0</v>
      </c>
      <c r="AE69" s="323">
        <f t="shared" si="108"/>
        <v>0</v>
      </c>
      <c r="AF69" s="323">
        <f t="shared" si="108"/>
        <v>0</v>
      </c>
      <c r="AG69" s="323">
        <f t="shared" si="108"/>
        <v>0</v>
      </c>
      <c r="AH69" s="323">
        <f t="shared" si="108"/>
        <v>0</v>
      </c>
      <c r="AI69" s="323">
        <f t="shared" si="108"/>
        <v>0</v>
      </c>
      <c r="AJ69" s="329"/>
      <c r="AK69" s="323">
        <f>SUM(AL69:AP69)</f>
        <v>0</v>
      </c>
      <c r="AL69" s="323">
        <f>AQ69*100</f>
        <v>0</v>
      </c>
      <c r="AM69" s="323">
        <f>AR69*30</f>
        <v>0</v>
      </c>
      <c r="AN69" s="323">
        <f>AS69*20</f>
        <v>0</v>
      </c>
      <c r="AO69" s="323">
        <f>AT69*10</f>
        <v>0</v>
      </c>
      <c r="AP69" s="323">
        <f>AU69</f>
        <v>0</v>
      </c>
      <c r="AQ69" s="323">
        <f t="shared" ref="AQ69:AV69" si="109">B69</f>
        <v>0</v>
      </c>
      <c r="AR69" s="323">
        <f t="shared" si="109"/>
        <v>0</v>
      </c>
      <c r="AS69" s="323">
        <f t="shared" si="109"/>
        <v>0</v>
      </c>
      <c r="AT69" s="323">
        <f t="shared" si="109"/>
        <v>0</v>
      </c>
      <c r="AU69" s="323">
        <f t="shared" si="109"/>
        <v>0</v>
      </c>
      <c r="AV69" s="323">
        <f t="shared" si="109"/>
        <v>0</v>
      </c>
      <c r="AW69" s="329"/>
      <c r="AX69" s="323">
        <f>SUM(AY69:BC69)</f>
        <v>0</v>
      </c>
      <c r="AY69" s="323">
        <f>BD69*100</f>
        <v>0</v>
      </c>
      <c r="AZ69" s="323">
        <f>BE69*30</f>
        <v>0</v>
      </c>
      <c r="BA69" s="323">
        <f>BF69*20</f>
        <v>0</v>
      </c>
      <c r="BB69" s="323">
        <f>BG69*10</f>
        <v>0</v>
      </c>
      <c r="BC69" s="323">
        <f>BH69</f>
        <v>0</v>
      </c>
      <c r="BD69" s="323">
        <f t="shared" ref="BD69:BI69" si="110">B70</f>
        <v>0</v>
      </c>
      <c r="BE69" s="323">
        <f t="shared" si="110"/>
        <v>0</v>
      </c>
      <c r="BF69" s="323">
        <f t="shared" si="110"/>
        <v>0</v>
      </c>
      <c r="BG69" s="323">
        <f t="shared" si="110"/>
        <v>0</v>
      </c>
      <c r="BH69" s="323">
        <f t="shared" si="110"/>
        <v>0</v>
      </c>
      <c r="BI69" s="323">
        <f t="shared" si="110"/>
        <v>0</v>
      </c>
    </row>
    <row r="70" spans="1:61" ht="16.5" customHeight="1">
      <c r="A70" s="75" t="str">
        <f>$A$22</f>
        <v>エラー</v>
      </c>
      <c r="B70" s="76">
        <f t="shared" si="105"/>
        <v>0</v>
      </c>
      <c r="C70" s="56"/>
      <c r="D70" s="56"/>
      <c r="E70" s="56"/>
      <c r="F70" s="56"/>
      <c r="G70" s="56"/>
      <c r="H70" s="75" t="str">
        <f>$A$22</f>
        <v>エラー</v>
      </c>
      <c r="I70" s="76">
        <f t="shared" si="106"/>
        <v>0</v>
      </c>
      <c r="J70" s="56"/>
      <c r="K70" s="56"/>
      <c r="L70" s="56"/>
      <c r="M70" s="56"/>
      <c r="N70" s="56"/>
      <c r="O70" s="75" t="str">
        <f>$A$22</f>
        <v>エラー</v>
      </c>
      <c r="P70" s="76">
        <f t="shared" si="107"/>
        <v>0</v>
      </c>
      <c r="Q70" s="56"/>
      <c r="R70" s="56"/>
      <c r="S70" s="56"/>
      <c r="T70" s="56"/>
      <c r="U70" s="56"/>
      <c r="V70" s="206"/>
      <c r="W70" s="329"/>
      <c r="X70" s="323">
        <f>SUM(Y70:AC70)</f>
        <v>0</v>
      </c>
      <c r="Y70" s="323">
        <f>AD70*100</f>
        <v>0</v>
      </c>
      <c r="Z70" s="323">
        <f>AE70*30</f>
        <v>0</v>
      </c>
      <c r="AA70" s="323">
        <f>AF70*20</f>
        <v>0</v>
      </c>
      <c r="AB70" s="323">
        <f>AG70*10</f>
        <v>0</v>
      </c>
      <c r="AC70" s="323">
        <f>AH70</f>
        <v>0</v>
      </c>
      <c r="AD70" s="323">
        <f t="shared" ref="AD70:AI70" si="111">I68</f>
        <v>0</v>
      </c>
      <c r="AE70" s="323">
        <f t="shared" si="111"/>
        <v>0</v>
      </c>
      <c r="AF70" s="323">
        <f t="shared" si="111"/>
        <v>0</v>
      </c>
      <c r="AG70" s="323">
        <f t="shared" si="111"/>
        <v>0</v>
      </c>
      <c r="AH70" s="323">
        <f t="shared" si="111"/>
        <v>0</v>
      </c>
      <c r="AI70" s="323">
        <f t="shared" si="111"/>
        <v>0</v>
      </c>
      <c r="AJ70" s="329"/>
      <c r="AK70" s="323">
        <f>SUM(AL70:AP70)</f>
        <v>0</v>
      </c>
      <c r="AL70" s="323">
        <f>AQ70*100</f>
        <v>0</v>
      </c>
      <c r="AM70" s="323">
        <f>AR70*30</f>
        <v>0</v>
      </c>
      <c r="AN70" s="323">
        <f>AS70*20</f>
        <v>0</v>
      </c>
      <c r="AO70" s="323">
        <f>AT70*10</f>
        <v>0</v>
      </c>
      <c r="AP70" s="323">
        <f>AU70</f>
        <v>0</v>
      </c>
      <c r="AQ70" s="323">
        <f t="shared" ref="AQ70:AV70" si="112">I69</f>
        <v>0</v>
      </c>
      <c r="AR70" s="323">
        <f t="shared" si="112"/>
        <v>0</v>
      </c>
      <c r="AS70" s="323">
        <f t="shared" si="112"/>
        <v>0</v>
      </c>
      <c r="AT70" s="323">
        <f t="shared" si="112"/>
        <v>0</v>
      </c>
      <c r="AU70" s="323">
        <f t="shared" si="112"/>
        <v>0</v>
      </c>
      <c r="AV70" s="323">
        <f t="shared" si="112"/>
        <v>0</v>
      </c>
      <c r="AW70" s="329"/>
      <c r="AX70" s="323">
        <f>SUM(AY70:BC70)</f>
        <v>0</v>
      </c>
      <c r="AY70" s="323">
        <f>BD70*100</f>
        <v>0</v>
      </c>
      <c r="AZ70" s="323">
        <f>BE70*30</f>
        <v>0</v>
      </c>
      <c r="BA70" s="323">
        <f>BF70*20</f>
        <v>0</v>
      </c>
      <c r="BB70" s="323">
        <f>BG70*10</f>
        <v>0</v>
      </c>
      <c r="BC70" s="323">
        <f>BH70</f>
        <v>0</v>
      </c>
      <c r="BD70" s="323">
        <f t="shared" ref="BD70:BI70" si="113">I70</f>
        <v>0</v>
      </c>
      <c r="BE70" s="323">
        <f t="shared" si="113"/>
        <v>0</v>
      </c>
      <c r="BF70" s="323">
        <f t="shared" si="113"/>
        <v>0</v>
      </c>
      <c r="BG70" s="323">
        <f t="shared" si="113"/>
        <v>0</v>
      </c>
      <c r="BH70" s="323">
        <f t="shared" si="113"/>
        <v>0</v>
      </c>
      <c r="BI70" s="323">
        <f t="shared" si="113"/>
        <v>0</v>
      </c>
    </row>
    <row r="71" spans="1:61" ht="16.5" customHeight="1">
      <c r="A71" s="75" t="str">
        <f>$A$23</f>
        <v>エラー</v>
      </c>
      <c r="B71" s="76">
        <f t="shared" si="105"/>
        <v>0</v>
      </c>
      <c r="C71" s="56"/>
      <c r="D71" s="56"/>
      <c r="E71" s="56"/>
      <c r="F71" s="56"/>
      <c r="G71" s="56"/>
      <c r="H71" s="75" t="str">
        <f>$A$23</f>
        <v>エラー</v>
      </c>
      <c r="I71" s="76">
        <f t="shared" si="106"/>
        <v>0</v>
      </c>
      <c r="J71" s="56"/>
      <c r="K71" s="56"/>
      <c r="L71" s="56"/>
      <c r="M71" s="56"/>
      <c r="N71" s="56"/>
      <c r="O71" s="75" t="str">
        <f>$A$23</f>
        <v>エラー</v>
      </c>
      <c r="P71" s="76">
        <f t="shared" si="107"/>
        <v>0</v>
      </c>
      <c r="Q71" s="56"/>
      <c r="R71" s="56"/>
      <c r="S71" s="56"/>
      <c r="T71" s="56"/>
      <c r="U71" s="56"/>
      <c r="V71" s="206"/>
      <c r="W71" s="329"/>
      <c r="X71" s="323">
        <f>SUM(Y71:AC71)</f>
        <v>0</v>
      </c>
      <c r="Y71" s="323">
        <f>AD71*100</f>
        <v>0</v>
      </c>
      <c r="Z71" s="323">
        <f>AE71*30</f>
        <v>0</v>
      </c>
      <c r="AA71" s="323">
        <f>AF71*20</f>
        <v>0</v>
      </c>
      <c r="AB71" s="323">
        <f>AG71*10</f>
        <v>0</v>
      </c>
      <c r="AC71" s="323">
        <f>AH71</f>
        <v>0</v>
      </c>
      <c r="AD71" s="323">
        <f t="shared" ref="AD71:AI71" si="114">P68</f>
        <v>0</v>
      </c>
      <c r="AE71" s="323">
        <f t="shared" si="114"/>
        <v>0</v>
      </c>
      <c r="AF71" s="323">
        <f t="shared" si="114"/>
        <v>0</v>
      </c>
      <c r="AG71" s="323">
        <f t="shared" si="114"/>
        <v>0</v>
      </c>
      <c r="AH71" s="323">
        <f t="shared" si="114"/>
        <v>0</v>
      </c>
      <c r="AI71" s="323">
        <f t="shared" si="114"/>
        <v>0</v>
      </c>
      <c r="AJ71" s="329"/>
      <c r="AK71" s="323">
        <f>SUM(AL71:AP71)</f>
        <v>0</v>
      </c>
      <c r="AL71" s="323">
        <f>AQ71*100</f>
        <v>0</v>
      </c>
      <c r="AM71" s="323">
        <f>AR71*30</f>
        <v>0</v>
      </c>
      <c r="AN71" s="323">
        <f>AS71*20</f>
        <v>0</v>
      </c>
      <c r="AO71" s="323">
        <f>AT71*10</f>
        <v>0</v>
      </c>
      <c r="AP71" s="323">
        <f>AU71</f>
        <v>0</v>
      </c>
      <c r="AQ71" s="323">
        <f t="shared" ref="AQ71:AV71" si="115">P69</f>
        <v>0</v>
      </c>
      <c r="AR71" s="323">
        <f t="shared" si="115"/>
        <v>0</v>
      </c>
      <c r="AS71" s="323">
        <f t="shared" si="115"/>
        <v>0</v>
      </c>
      <c r="AT71" s="323">
        <f t="shared" si="115"/>
        <v>0</v>
      </c>
      <c r="AU71" s="323">
        <f t="shared" si="115"/>
        <v>0</v>
      </c>
      <c r="AV71" s="323">
        <f t="shared" si="115"/>
        <v>0</v>
      </c>
      <c r="AW71" s="329"/>
      <c r="AX71" s="323">
        <f>SUM(AY71:BC71)</f>
        <v>0</v>
      </c>
      <c r="AY71" s="323">
        <f>BD71*100</f>
        <v>0</v>
      </c>
      <c r="AZ71" s="323">
        <f>BE71*30</f>
        <v>0</v>
      </c>
      <c r="BA71" s="323">
        <f>BF71*20</f>
        <v>0</v>
      </c>
      <c r="BB71" s="323">
        <f>BG71*10</f>
        <v>0</v>
      </c>
      <c r="BC71" s="323">
        <f>BH71</f>
        <v>0</v>
      </c>
      <c r="BD71" s="323">
        <f t="shared" ref="BD71:BI71" si="116">P70</f>
        <v>0</v>
      </c>
      <c r="BE71" s="323">
        <f t="shared" si="116"/>
        <v>0</v>
      </c>
      <c r="BF71" s="323">
        <f t="shared" si="116"/>
        <v>0</v>
      </c>
      <c r="BG71" s="323">
        <f t="shared" si="116"/>
        <v>0</v>
      </c>
      <c r="BH71" s="323">
        <f t="shared" si="116"/>
        <v>0</v>
      </c>
      <c r="BI71" s="323">
        <f t="shared" si="116"/>
        <v>0</v>
      </c>
    </row>
    <row r="72" spans="1:61" ht="16.5" customHeight="1">
      <c r="A72" s="75" t="str">
        <f>$A$24</f>
        <v>エラー</v>
      </c>
      <c r="B72" s="76">
        <f t="shared" si="105"/>
        <v>0</v>
      </c>
      <c r="C72" s="56"/>
      <c r="D72" s="56"/>
      <c r="E72" s="56"/>
      <c r="F72" s="56"/>
      <c r="G72" s="56"/>
      <c r="H72" s="75" t="str">
        <f>$A$24</f>
        <v>エラー</v>
      </c>
      <c r="I72" s="76">
        <f t="shared" si="106"/>
        <v>0</v>
      </c>
      <c r="J72" s="56"/>
      <c r="K72" s="56"/>
      <c r="L72" s="56"/>
      <c r="M72" s="56"/>
      <c r="N72" s="56"/>
      <c r="O72" s="75" t="str">
        <f>$A$24</f>
        <v>エラー</v>
      </c>
      <c r="P72" s="76">
        <f t="shared" si="107"/>
        <v>0</v>
      </c>
      <c r="Q72" s="56"/>
      <c r="R72" s="56"/>
      <c r="S72" s="56"/>
      <c r="T72" s="56"/>
      <c r="U72" s="56"/>
      <c r="V72" s="206"/>
      <c r="W72" s="329"/>
      <c r="X72" s="323">
        <f>SUM(Y72:AC72)</f>
        <v>0</v>
      </c>
      <c r="Y72" s="323">
        <f>AD72*100</f>
        <v>0</v>
      </c>
      <c r="Z72" s="323">
        <f>AE72*30</f>
        <v>0</v>
      </c>
      <c r="AA72" s="323">
        <f>AF72*20</f>
        <v>0</v>
      </c>
      <c r="AB72" s="323">
        <f>AG72*10</f>
        <v>0</v>
      </c>
      <c r="AC72" s="323">
        <f>AH72</f>
        <v>0</v>
      </c>
      <c r="AD72" s="323">
        <f t="shared" ref="AD72:AI72" si="117">B75</f>
        <v>0</v>
      </c>
      <c r="AE72" s="323">
        <f t="shared" si="117"/>
        <v>0</v>
      </c>
      <c r="AF72" s="323">
        <f t="shared" si="117"/>
        <v>0</v>
      </c>
      <c r="AG72" s="323">
        <f t="shared" si="117"/>
        <v>0</v>
      </c>
      <c r="AH72" s="323">
        <f t="shared" si="117"/>
        <v>0</v>
      </c>
      <c r="AI72" s="323">
        <f t="shared" si="117"/>
        <v>0</v>
      </c>
      <c r="AJ72" s="329"/>
      <c r="AK72" s="323">
        <f>SUM(AL72:AP72)</f>
        <v>0</v>
      </c>
      <c r="AL72" s="323">
        <f>AQ72*100</f>
        <v>0</v>
      </c>
      <c r="AM72" s="323">
        <f>AR72*30</f>
        <v>0</v>
      </c>
      <c r="AN72" s="323">
        <f>AS72*20</f>
        <v>0</v>
      </c>
      <c r="AO72" s="323">
        <f>AT72*10</f>
        <v>0</v>
      </c>
      <c r="AP72" s="323">
        <f>AU72</f>
        <v>0</v>
      </c>
      <c r="AQ72" s="323">
        <f t="shared" ref="AQ72:AV72" si="118">B76</f>
        <v>0</v>
      </c>
      <c r="AR72" s="323">
        <f t="shared" si="118"/>
        <v>0</v>
      </c>
      <c r="AS72" s="323">
        <f t="shared" si="118"/>
        <v>0</v>
      </c>
      <c r="AT72" s="323">
        <f t="shared" si="118"/>
        <v>0</v>
      </c>
      <c r="AU72" s="323">
        <f t="shared" si="118"/>
        <v>0</v>
      </c>
      <c r="AV72" s="323">
        <f t="shared" si="118"/>
        <v>0</v>
      </c>
      <c r="AW72" s="329"/>
      <c r="AX72" s="323">
        <f>SUM(AY72:BC72)</f>
        <v>0</v>
      </c>
      <c r="AY72" s="323">
        <f>BD72*100</f>
        <v>0</v>
      </c>
      <c r="AZ72" s="323">
        <f>BE72*30</f>
        <v>0</v>
      </c>
      <c r="BA72" s="323">
        <f>BF72*20</f>
        <v>0</v>
      </c>
      <c r="BB72" s="323">
        <f>BG72*10</f>
        <v>0</v>
      </c>
      <c r="BC72" s="323">
        <f>BH72</f>
        <v>0</v>
      </c>
      <c r="BD72" s="323">
        <f t="shared" ref="BD72:BI72" si="119">B77</f>
        <v>0</v>
      </c>
      <c r="BE72" s="323">
        <f t="shared" si="119"/>
        <v>0</v>
      </c>
      <c r="BF72" s="323">
        <f t="shared" si="119"/>
        <v>0</v>
      </c>
      <c r="BG72" s="323">
        <f t="shared" si="119"/>
        <v>0</v>
      </c>
      <c r="BH72" s="323">
        <f t="shared" si="119"/>
        <v>0</v>
      </c>
      <c r="BI72" s="323">
        <f t="shared" si="119"/>
        <v>0</v>
      </c>
    </row>
    <row r="73" spans="1:61" ht="16.5" customHeight="1">
      <c r="A73" s="75" t="str">
        <f>$A$25</f>
        <v>エラー</v>
      </c>
      <c r="B73" s="76">
        <f t="shared" si="105"/>
        <v>0</v>
      </c>
      <c r="C73" s="34"/>
      <c r="D73" s="34"/>
      <c r="E73" s="34"/>
      <c r="F73" s="56"/>
      <c r="G73" s="56"/>
      <c r="H73" s="75" t="str">
        <f>$A$25</f>
        <v>エラー</v>
      </c>
      <c r="I73" s="76">
        <f t="shared" si="106"/>
        <v>0</v>
      </c>
      <c r="J73" s="34"/>
      <c r="K73" s="34"/>
      <c r="L73" s="34"/>
      <c r="M73" s="56"/>
      <c r="N73" s="56"/>
      <c r="O73" s="75" t="str">
        <f>$A$25</f>
        <v>エラー</v>
      </c>
      <c r="P73" s="76">
        <f t="shared" si="107"/>
        <v>0</v>
      </c>
      <c r="Q73" s="34"/>
      <c r="R73" s="34"/>
      <c r="S73" s="34"/>
      <c r="T73" s="56"/>
      <c r="U73" s="56"/>
      <c r="V73" s="206"/>
      <c r="W73" s="329"/>
      <c r="X73" s="323">
        <f>SUM(Y73:AC73)</f>
        <v>0</v>
      </c>
      <c r="Y73" s="323">
        <f>AD73*100</f>
        <v>0</v>
      </c>
      <c r="Z73" s="323">
        <f>AE73*30</f>
        <v>0</v>
      </c>
      <c r="AA73" s="323">
        <f>AF73*20</f>
        <v>0</v>
      </c>
      <c r="AB73" s="323">
        <f>AG73*10</f>
        <v>0</v>
      </c>
      <c r="AC73" s="323">
        <f>AH73</f>
        <v>0</v>
      </c>
      <c r="AD73" s="323">
        <f t="shared" ref="AD73:AI73" si="120">I75</f>
        <v>0</v>
      </c>
      <c r="AE73" s="323">
        <f t="shared" si="120"/>
        <v>0</v>
      </c>
      <c r="AF73" s="323">
        <f t="shared" si="120"/>
        <v>0</v>
      </c>
      <c r="AG73" s="323">
        <f t="shared" si="120"/>
        <v>0</v>
      </c>
      <c r="AH73" s="323">
        <f t="shared" si="120"/>
        <v>0</v>
      </c>
      <c r="AI73" s="323">
        <f t="shared" si="120"/>
        <v>0</v>
      </c>
      <c r="AJ73" s="329"/>
      <c r="AK73" s="323">
        <f>SUM(AL73:AP73)</f>
        <v>0</v>
      </c>
      <c r="AL73" s="323">
        <f>AQ73*100</f>
        <v>0</v>
      </c>
      <c r="AM73" s="323">
        <f>AR73*30</f>
        <v>0</v>
      </c>
      <c r="AN73" s="323">
        <f>AS73*20</f>
        <v>0</v>
      </c>
      <c r="AO73" s="323">
        <f>AT73*10</f>
        <v>0</v>
      </c>
      <c r="AP73" s="323">
        <f>AU73</f>
        <v>0</v>
      </c>
      <c r="AQ73" s="323">
        <f t="shared" ref="AQ73:AV73" si="121">I76</f>
        <v>0</v>
      </c>
      <c r="AR73" s="323">
        <f t="shared" si="121"/>
        <v>0</v>
      </c>
      <c r="AS73" s="323">
        <f t="shared" si="121"/>
        <v>0</v>
      </c>
      <c r="AT73" s="323">
        <f t="shared" si="121"/>
        <v>0</v>
      </c>
      <c r="AU73" s="323">
        <f t="shared" si="121"/>
        <v>0</v>
      </c>
      <c r="AV73" s="323">
        <f t="shared" si="121"/>
        <v>0</v>
      </c>
      <c r="AW73" s="329"/>
      <c r="AX73" s="323">
        <f>SUM(AY73:BC73)</f>
        <v>0</v>
      </c>
      <c r="AY73" s="323">
        <f>BD73*100</f>
        <v>0</v>
      </c>
      <c r="AZ73" s="323">
        <f>BE73*30</f>
        <v>0</v>
      </c>
      <c r="BA73" s="323">
        <f>BF73*20</f>
        <v>0</v>
      </c>
      <c r="BB73" s="323">
        <f>BG73*10</f>
        <v>0</v>
      </c>
      <c r="BC73" s="323">
        <f>BH73</f>
        <v>0</v>
      </c>
      <c r="BD73" s="323">
        <f t="shared" ref="BD73:BI73" si="122">I77</f>
        <v>0</v>
      </c>
      <c r="BE73" s="323">
        <f t="shared" si="122"/>
        <v>0</v>
      </c>
      <c r="BF73" s="323">
        <f t="shared" si="122"/>
        <v>0</v>
      </c>
      <c r="BG73" s="323">
        <f t="shared" si="122"/>
        <v>0</v>
      </c>
      <c r="BH73" s="323">
        <f t="shared" si="122"/>
        <v>0</v>
      </c>
      <c r="BI73" s="323">
        <f t="shared" si="122"/>
        <v>0</v>
      </c>
    </row>
    <row r="74" spans="1:61" ht="16.5" customHeight="1">
      <c r="A74" s="73" t="str">
        <f>万年カレンダー・祝日!G33</f>
        <v>22（木）</v>
      </c>
      <c r="B74" s="71" t="s">
        <v>7</v>
      </c>
      <c r="C74" s="71" t="s">
        <v>8</v>
      </c>
      <c r="D74" s="71" t="s">
        <v>9</v>
      </c>
      <c r="E74" s="71" t="s">
        <v>10</v>
      </c>
      <c r="F74" s="72" t="s">
        <v>11</v>
      </c>
      <c r="G74" s="72" t="s">
        <v>12</v>
      </c>
      <c r="H74" s="74" t="str">
        <f>万年カレンダー・祝日!H33</f>
        <v>23（金）</v>
      </c>
      <c r="I74" s="71" t="s">
        <v>7</v>
      </c>
      <c r="J74" s="71" t="s">
        <v>8</v>
      </c>
      <c r="K74" s="71" t="s">
        <v>9</v>
      </c>
      <c r="L74" s="71" t="s">
        <v>10</v>
      </c>
      <c r="M74" s="72" t="s">
        <v>11</v>
      </c>
      <c r="N74" s="72" t="s">
        <v>12</v>
      </c>
      <c r="O74" s="79" t="s">
        <v>53</v>
      </c>
      <c r="P74" s="71" t="s">
        <v>7</v>
      </c>
      <c r="Q74" s="71" t="s">
        <v>8</v>
      </c>
      <c r="R74" s="71" t="s">
        <v>9</v>
      </c>
      <c r="S74" s="71" t="s">
        <v>10</v>
      </c>
      <c r="T74" s="72" t="s">
        <v>11</v>
      </c>
      <c r="U74" s="72" t="s">
        <v>12</v>
      </c>
      <c r="V74" s="206"/>
      <c r="W74" s="329">
        <v>0.77083333333333337</v>
      </c>
      <c r="X74" s="325" t="s">
        <v>15</v>
      </c>
      <c r="Y74" s="325"/>
      <c r="Z74" s="325"/>
      <c r="AA74" s="325"/>
      <c r="AB74" s="325"/>
      <c r="AC74" s="325"/>
      <c r="AD74" s="326" t="s">
        <v>16</v>
      </c>
      <c r="AE74" s="327"/>
      <c r="AF74" s="327"/>
      <c r="AG74" s="327"/>
      <c r="AH74" s="327"/>
      <c r="AI74" s="328"/>
      <c r="AJ74" s="329">
        <v>0.8125</v>
      </c>
      <c r="AK74" s="325" t="s">
        <v>15</v>
      </c>
      <c r="AL74" s="325"/>
      <c r="AM74" s="325"/>
      <c r="AN74" s="325"/>
      <c r="AO74" s="325"/>
      <c r="AP74" s="325"/>
      <c r="AQ74" s="326" t="s">
        <v>16</v>
      </c>
      <c r="AR74" s="327"/>
      <c r="AS74" s="327"/>
      <c r="AT74" s="327"/>
      <c r="AU74" s="327"/>
      <c r="AV74" s="327"/>
      <c r="AW74" s="329">
        <v>0.85416666666666663</v>
      </c>
      <c r="AX74" s="325" t="s">
        <v>15</v>
      </c>
      <c r="AY74" s="325"/>
      <c r="AZ74" s="325"/>
      <c r="BA74" s="325"/>
      <c r="BB74" s="325"/>
      <c r="BC74" s="325"/>
      <c r="BD74" s="326" t="s">
        <v>16</v>
      </c>
      <c r="BE74" s="327"/>
      <c r="BF74" s="327"/>
      <c r="BG74" s="327"/>
      <c r="BH74" s="327"/>
      <c r="BI74" s="328"/>
    </row>
    <row r="75" spans="1:61" ht="16.5" customHeight="1">
      <c r="A75" s="75">
        <f>$A$20</f>
        <v>0.33333333333333331</v>
      </c>
      <c r="B75" s="76">
        <f t="shared" ref="B75:B80" si="123">SUM(C75:F75)</f>
        <v>0</v>
      </c>
      <c r="C75" s="56"/>
      <c r="D75" s="56"/>
      <c r="E75" s="56"/>
      <c r="F75" s="56"/>
      <c r="G75" s="56"/>
      <c r="H75" s="75">
        <f>$A$20</f>
        <v>0.33333333333333331</v>
      </c>
      <c r="I75" s="76">
        <f t="shared" ref="I75:I80" si="124">SUM(J75:M75)</f>
        <v>0</v>
      </c>
      <c r="J75" s="56"/>
      <c r="K75" s="56"/>
      <c r="L75" s="56"/>
      <c r="M75" s="56"/>
      <c r="N75" s="56"/>
      <c r="O75" s="75" t="str">
        <f>$O$27</f>
        <v>a 　8:00</v>
      </c>
      <c r="P75" s="76">
        <f>VLOOKUP($V75,第４週の８時,7,FALSE)</f>
        <v>0</v>
      </c>
      <c r="Q75" s="76">
        <f>VLOOKUP($V75,第４週の８時,8,FALSE)</f>
        <v>0</v>
      </c>
      <c r="R75" s="76">
        <f>VLOOKUP($V75,第４週の８時,9,FALSE)</f>
        <v>0</v>
      </c>
      <c r="S75" s="76">
        <f>VLOOKUP($V75,第４週の８時,10,FALSE)</f>
        <v>0</v>
      </c>
      <c r="T75" s="76">
        <f>VLOOKUP($V75,第４週の８時,11,FALSE)</f>
        <v>0</v>
      </c>
      <c r="U75" s="76">
        <f>VLOOKUP($V75,第４週の８時,12,FALSE)</f>
        <v>0</v>
      </c>
      <c r="V75" s="206">
        <f>MAX(X69:X73)</f>
        <v>0</v>
      </c>
      <c r="W75" s="329"/>
      <c r="X75" s="321" t="s">
        <v>14</v>
      </c>
      <c r="Y75" s="321" t="s">
        <v>17</v>
      </c>
      <c r="Z75" s="321" t="s">
        <v>18</v>
      </c>
      <c r="AA75" s="321" t="s">
        <v>19</v>
      </c>
      <c r="AB75" s="321" t="s">
        <v>20</v>
      </c>
      <c r="AC75" s="321" t="s">
        <v>21</v>
      </c>
      <c r="AD75" s="321" t="s">
        <v>22</v>
      </c>
      <c r="AE75" s="321" t="s">
        <v>23</v>
      </c>
      <c r="AF75" s="321" t="s">
        <v>19</v>
      </c>
      <c r="AG75" s="321" t="s">
        <v>24</v>
      </c>
      <c r="AH75" s="322" t="s">
        <v>25</v>
      </c>
      <c r="AI75" s="322" t="s">
        <v>26</v>
      </c>
      <c r="AJ75" s="329"/>
      <c r="AK75" s="321" t="s">
        <v>14</v>
      </c>
      <c r="AL75" s="321" t="s">
        <v>17</v>
      </c>
      <c r="AM75" s="321" t="s">
        <v>18</v>
      </c>
      <c r="AN75" s="321" t="s">
        <v>19</v>
      </c>
      <c r="AO75" s="321" t="s">
        <v>20</v>
      </c>
      <c r="AP75" s="321" t="s">
        <v>21</v>
      </c>
      <c r="AQ75" s="321" t="s">
        <v>22</v>
      </c>
      <c r="AR75" s="321" t="s">
        <v>23</v>
      </c>
      <c r="AS75" s="321" t="s">
        <v>19</v>
      </c>
      <c r="AT75" s="321" t="s">
        <v>24</v>
      </c>
      <c r="AU75" s="322" t="s">
        <v>25</v>
      </c>
      <c r="AV75" s="322" t="s">
        <v>26</v>
      </c>
      <c r="AW75" s="329"/>
      <c r="AX75" s="321" t="s">
        <v>14</v>
      </c>
      <c r="AY75" s="321" t="s">
        <v>17</v>
      </c>
      <c r="AZ75" s="321" t="s">
        <v>18</v>
      </c>
      <c r="BA75" s="321" t="s">
        <v>19</v>
      </c>
      <c r="BB75" s="321" t="s">
        <v>20</v>
      </c>
      <c r="BC75" s="321" t="s">
        <v>21</v>
      </c>
      <c r="BD75" s="321" t="s">
        <v>22</v>
      </c>
      <c r="BE75" s="321" t="s">
        <v>23</v>
      </c>
      <c r="BF75" s="321" t="s">
        <v>19</v>
      </c>
      <c r="BG75" s="321" t="s">
        <v>24</v>
      </c>
      <c r="BH75" s="322" t="s">
        <v>25</v>
      </c>
      <c r="BI75" s="322" t="s">
        <v>26</v>
      </c>
    </row>
    <row r="76" spans="1:61" ht="16.5" customHeight="1">
      <c r="A76" s="75">
        <f>$A$21</f>
        <v>0.70833333333333337</v>
      </c>
      <c r="B76" s="76">
        <f t="shared" si="123"/>
        <v>0</v>
      </c>
      <c r="C76" s="56"/>
      <c r="D76" s="56"/>
      <c r="E76" s="56"/>
      <c r="F76" s="56"/>
      <c r="G76" s="56"/>
      <c r="H76" s="75">
        <f>$A$21</f>
        <v>0.70833333333333337</v>
      </c>
      <c r="I76" s="76">
        <f t="shared" si="124"/>
        <v>0</v>
      </c>
      <c r="J76" s="56"/>
      <c r="K76" s="56"/>
      <c r="L76" s="56"/>
      <c r="M76" s="56"/>
      <c r="N76" s="56"/>
      <c r="O76" s="75" t="str">
        <f>$O$28</f>
        <v>b  17:00</v>
      </c>
      <c r="P76" s="76">
        <f>VLOOKUP($V76,第４週の１７時,7,FALSE)</f>
        <v>0</v>
      </c>
      <c r="Q76" s="76">
        <f>VLOOKUP($V76,第４週の１７時,8,FALSE)</f>
        <v>0</v>
      </c>
      <c r="R76" s="76">
        <f>VLOOKUP($V76,第４週の１７時,9,FALSE)</f>
        <v>0</v>
      </c>
      <c r="S76" s="76">
        <f>VLOOKUP($V76,第４週の１７時,10,FALSE)</f>
        <v>0</v>
      </c>
      <c r="T76" s="76">
        <f>VLOOKUP($V76,第４週の１７時,11,FALSE)</f>
        <v>0</v>
      </c>
      <c r="U76" s="76">
        <f>VLOOKUP($V76,第４週の１７時,12,FALSE)</f>
        <v>0</v>
      </c>
      <c r="V76" s="206">
        <f>MAX(AK69:AK73)</f>
        <v>0</v>
      </c>
      <c r="W76" s="329"/>
      <c r="X76" s="323">
        <f>SUM(Y76:AC76)</f>
        <v>0</v>
      </c>
      <c r="Y76" s="323">
        <f>AD76*100</f>
        <v>0</v>
      </c>
      <c r="Z76" s="323">
        <f>AE76*30</f>
        <v>0</v>
      </c>
      <c r="AA76" s="323">
        <f>AF76*20</f>
        <v>0</v>
      </c>
      <c r="AB76" s="323">
        <f>AG76*10</f>
        <v>0</v>
      </c>
      <c r="AC76" s="323">
        <f>AH76</f>
        <v>0</v>
      </c>
      <c r="AD76" s="323">
        <f t="shared" ref="AD76:AI76" si="125">B71</f>
        <v>0</v>
      </c>
      <c r="AE76" s="323">
        <f t="shared" si="125"/>
        <v>0</v>
      </c>
      <c r="AF76" s="323">
        <f t="shared" si="125"/>
        <v>0</v>
      </c>
      <c r="AG76" s="323">
        <f t="shared" si="125"/>
        <v>0</v>
      </c>
      <c r="AH76" s="323">
        <f t="shared" si="125"/>
        <v>0</v>
      </c>
      <c r="AI76" s="323">
        <f t="shared" si="125"/>
        <v>0</v>
      </c>
      <c r="AJ76" s="329"/>
      <c r="AK76" s="323">
        <f>SUM(AL76:AP76)</f>
        <v>0</v>
      </c>
      <c r="AL76" s="323">
        <f>AQ76*100</f>
        <v>0</v>
      </c>
      <c r="AM76" s="323">
        <f>AR76*30</f>
        <v>0</v>
      </c>
      <c r="AN76" s="323">
        <f>AS76*20</f>
        <v>0</v>
      </c>
      <c r="AO76" s="323">
        <f>AT76*10</f>
        <v>0</v>
      </c>
      <c r="AP76" s="323">
        <f>AU76</f>
        <v>0</v>
      </c>
      <c r="AQ76" s="323">
        <f t="shared" ref="AQ76:AV76" si="126">B72</f>
        <v>0</v>
      </c>
      <c r="AR76" s="323">
        <f t="shared" si="126"/>
        <v>0</v>
      </c>
      <c r="AS76" s="323">
        <f t="shared" si="126"/>
        <v>0</v>
      </c>
      <c r="AT76" s="323">
        <f t="shared" si="126"/>
        <v>0</v>
      </c>
      <c r="AU76" s="323">
        <f t="shared" si="126"/>
        <v>0</v>
      </c>
      <c r="AV76" s="323">
        <f t="shared" si="126"/>
        <v>0</v>
      </c>
      <c r="AW76" s="329"/>
      <c r="AX76" s="323">
        <f>SUM(AY76:BC76)</f>
        <v>0</v>
      </c>
      <c r="AY76" s="323">
        <f>BD76*100</f>
        <v>0</v>
      </c>
      <c r="AZ76" s="323">
        <f>BE76*30</f>
        <v>0</v>
      </c>
      <c r="BA76" s="323">
        <f>BF76*20</f>
        <v>0</v>
      </c>
      <c r="BB76" s="323">
        <f>BG76*10</f>
        <v>0</v>
      </c>
      <c r="BC76" s="323">
        <f>BH76</f>
        <v>0</v>
      </c>
      <c r="BD76" s="323">
        <f t="shared" ref="BD76:BI76" si="127">B73</f>
        <v>0</v>
      </c>
      <c r="BE76" s="323">
        <f t="shared" si="127"/>
        <v>0</v>
      </c>
      <c r="BF76" s="323">
        <f t="shared" si="127"/>
        <v>0</v>
      </c>
      <c r="BG76" s="323">
        <f t="shared" si="127"/>
        <v>0</v>
      </c>
      <c r="BH76" s="323">
        <f t="shared" si="127"/>
        <v>0</v>
      </c>
      <c r="BI76" s="323">
        <f t="shared" si="127"/>
        <v>0</v>
      </c>
    </row>
    <row r="77" spans="1:61" ht="16.5" customHeight="1">
      <c r="A77" s="75" t="str">
        <f>$A$22</f>
        <v>エラー</v>
      </c>
      <c r="B77" s="76">
        <f t="shared" si="123"/>
        <v>0</v>
      </c>
      <c r="C77" s="56"/>
      <c r="D77" s="56"/>
      <c r="E77" s="56"/>
      <c r="F77" s="56"/>
      <c r="G77" s="56"/>
      <c r="H77" s="75" t="str">
        <f>$A$22</f>
        <v>エラー</v>
      </c>
      <c r="I77" s="76">
        <f t="shared" si="124"/>
        <v>0</v>
      </c>
      <c r="J77" s="56"/>
      <c r="K77" s="56"/>
      <c r="L77" s="56"/>
      <c r="M77" s="56"/>
      <c r="N77" s="56"/>
      <c r="O77" s="75" t="str">
        <f>"ｃ　"&amp;A70</f>
        <v>ｃ　エラー</v>
      </c>
      <c r="P77" s="76">
        <f>VLOOKUP($V77,第４週の１８時１５分,7,FALSE)</f>
        <v>0</v>
      </c>
      <c r="Q77" s="76">
        <f>VLOOKUP($V77,第４週の１８時１５分,8,FALSE)</f>
        <v>0</v>
      </c>
      <c r="R77" s="76">
        <f>VLOOKUP($V77,第４週の１８時１５分,9,FALSE)</f>
        <v>0</v>
      </c>
      <c r="S77" s="76">
        <f>VLOOKUP($V77,第４週の１８時１５分,10,FALSE)</f>
        <v>0</v>
      </c>
      <c r="T77" s="76">
        <f>VLOOKUP($V77,第４週の１８時１５分,11,FALSE)</f>
        <v>0</v>
      </c>
      <c r="U77" s="76">
        <f>VLOOKUP($V77,第４週の１８時１５分,12,FALSE)</f>
        <v>0</v>
      </c>
      <c r="V77" s="206">
        <f>MAX(AX69:AX73)</f>
        <v>0</v>
      </c>
      <c r="W77" s="329"/>
      <c r="X77" s="323">
        <f>SUM(Y77:AC77)</f>
        <v>0</v>
      </c>
      <c r="Y77" s="323">
        <f>AD77*100</f>
        <v>0</v>
      </c>
      <c r="Z77" s="323">
        <f>AE77*30</f>
        <v>0</v>
      </c>
      <c r="AA77" s="323">
        <f>AF77*20</f>
        <v>0</v>
      </c>
      <c r="AB77" s="323">
        <f>AG77*10</f>
        <v>0</v>
      </c>
      <c r="AC77" s="323">
        <f>AH77</f>
        <v>0</v>
      </c>
      <c r="AD77" s="323">
        <f t="shared" ref="AD77:AI77" si="128">I71</f>
        <v>0</v>
      </c>
      <c r="AE77" s="323">
        <f t="shared" si="128"/>
        <v>0</v>
      </c>
      <c r="AF77" s="323">
        <f t="shared" si="128"/>
        <v>0</v>
      </c>
      <c r="AG77" s="323">
        <f t="shared" si="128"/>
        <v>0</v>
      </c>
      <c r="AH77" s="323">
        <f t="shared" si="128"/>
        <v>0</v>
      </c>
      <c r="AI77" s="323">
        <f t="shared" si="128"/>
        <v>0</v>
      </c>
      <c r="AJ77" s="329"/>
      <c r="AK77" s="323">
        <f>SUM(AL77:AP77)</f>
        <v>0</v>
      </c>
      <c r="AL77" s="323">
        <f>AQ77*100</f>
        <v>0</v>
      </c>
      <c r="AM77" s="323">
        <f>AR77*30</f>
        <v>0</v>
      </c>
      <c r="AN77" s="323">
        <f>AS77*20</f>
        <v>0</v>
      </c>
      <c r="AO77" s="323">
        <f>AT77*10</f>
        <v>0</v>
      </c>
      <c r="AP77" s="323">
        <f>AU77</f>
        <v>0</v>
      </c>
      <c r="AQ77" s="323">
        <f t="shared" ref="AQ77:AV77" si="129">I72</f>
        <v>0</v>
      </c>
      <c r="AR77" s="323">
        <f t="shared" si="129"/>
        <v>0</v>
      </c>
      <c r="AS77" s="323">
        <f t="shared" si="129"/>
        <v>0</v>
      </c>
      <c r="AT77" s="323">
        <f t="shared" si="129"/>
        <v>0</v>
      </c>
      <c r="AU77" s="323">
        <f t="shared" si="129"/>
        <v>0</v>
      </c>
      <c r="AV77" s="323">
        <f t="shared" si="129"/>
        <v>0</v>
      </c>
      <c r="AW77" s="329"/>
      <c r="AX77" s="323">
        <f>SUM(AY77:BC77)</f>
        <v>0</v>
      </c>
      <c r="AY77" s="323">
        <f>BD77*100</f>
        <v>0</v>
      </c>
      <c r="AZ77" s="323">
        <f>BE77*30</f>
        <v>0</v>
      </c>
      <c r="BA77" s="323">
        <f>BF77*20</f>
        <v>0</v>
      </c>
      <c r="BB77" s="323">
        <f>BG77*10</f>
        <v>0</v>
      </c>
      <c r="BC77" s="323">
        <f>BH77</f>
        <v>0</v>
      </c>
      <c r="BD77" s="323">
        <f t="shared" ref="BD77:BI77" si="130">I73</f>
        <v>0</v>
      </c>
      <c r="BE77" s="323">
        <f t="shared" si="130"/>
        <v>0</v>
      </c>
      <c r="BF77" s="323">
        <f t="shared" si="130"/>
        <v>0</v>
      </c>
      <c r="BG77" s="323">
        <f t="shared" si="130"/>
        <v>0</v>
      </c>
      <c r="BH77" s="323">
        <f t="shared" si="130"/>
        <v>0</v>
      </c>
      <c r="BI77" s="323">
        <f t="shared" si="130"/>
        <v>0</v>
      </c>
    </row>
    <row r="78" spans="1:61" ht="16.5" customHeight="1">
      <c r="A78" s="75" t="str">
        <f>$A$23</f>
        <v>エラー</v>
      </c>
      <c r="B78" s="76">
        <f t="shared" si="123"/>
        <v>0</v>
      </c>
      <c r="C78" s="56"/>
      <c r="D78" s="56"/>
      <c r="E78" s="56"/>
      <c r="F78" s="56"/>
      <c r="G78" s="56"/>
      <c r="H78" s="75" t="str">
        <f>$A$23</f>
        <v>エラー</v>
      </c>
      <c r="I78" s="76">
        <f t="shared" si="124"/>
        <v>0</v>
      </c>
      <c r="J78" s="56"/>
      <c r="K78" s="56"/>
      <c r="L78" s="56"/>
      <c r="M78" s="56"/>
      <c r="N78" s="56"/>
      <c r="O78" s="75" t="str">
        <f>"ｄ　"&amp;A71</f>
        <v>ｄ　エラー</v>
      </c>
      <c r="P78" s="76">
        <f>VLOOKUP($V78,第４週の１８時半,7,FALSE)</f>
        <v>0</v>
      </c>
      <c r="Q78" s="76">
        <f>VLOOKUP($V78,第４週の１８時半,8,FALSE)</f>
        <v>0</v>
      </c>
      <c r="R78" s="76">
        <f>VLOOKUP($V78,第４週の１８時半,9,FALSE)</f>
        <v>0</v>
      </c>
      <c r="S78" s="76">
        <f>VLOOKUP($V78,第４週の１８時半,10,FALSE)</f>
        <v>0</v>
      </c>
      <c r="T78" s="76">
        <f>VLOOKUP($V78,第４週の１８時半,11,FALSE)</f>
        <v>0</v>
      </c>
      <c r="U78" s="76">
        <f>VLOOKUP($V78,第４週の１８時半,12,FALSE)</f>
        <v>0</v>
      </c>
      <c r="V78" s="206">
        <f>MAX(X76:X80)</f>
        <v>0</v>
      </c>
      <c r="W78" s="329"/>
      <c r="X78" s="323">
        <f>SUM(Y78:AC78)</f>
        <v>0</v>
      </c>
      <c r="Y78" s="323">
        <f>AD78*100</f>
        <v>0</v>
      </c>
      <c r="Z78" s="323">
        <f>AE78*30</f>
        <v>0</v>
      </c>
      <c r="AA78" s="323">
        <f>AF78*20</f>
        <v>0</v>
      </c>
      <c r="AB78" s="323">
        <f>AG78*10</f>
        <v>0</v>
      </c>
      <c r="AC78" s="323">
        <f>AH78</f>
        <v>0</v>
      </c>
      <c r="AD78" s="323">
        <f t="shared" ref="AD78:AI78" si="131">P71</f>
        <v>0</v>
      </c>
      <c r="AE78" s="323">
        <f t="shared" si="131"/>
        <v>0</v>
      </c>
      <c r="AF78" s="323">
        <f t="shared" si="131"/>
        <v>0</v>
      </c>
      <c r="AG78" s="323">
        <f t="shared" si="131"/>
        <v>0</v>
      </c>
      <c r="AH78" s="323">
        <f t="shared" si="131"/>
        <v>0</v>
      </c>
      <c r="AI78" s="323">
        <f t="shared" si="131"/>
        <v>0</v>
      </c>
      <c r="AJ78" s="329"/>
      <c r="AK78" s="323">
        <f>SUM(AL78:AP78)</f>
        <v>0</v>
      </c>
      <c r="AL78" s="323">
        <f>AQ78*100</f>
        <v>0</v>
      </c>
      <c r="AM78" s="323">
        <f>AR78*30</f>
        <v>0</v>
      </c>
      <c r="AN78" s="323">
        <f>AS78*20</f>
        <v>0</v>
      </c>
      <c r="AO78" s="323">
        <f>AT78*10</f>
        <v>0</v>
      </c>
      <c r="AP78" s="323">
        <f>AU78</f>
        <v>0</v>
      </c>
      <c r="AQ78" s="323">
        <f t="shared" ref="AQ78:AV78" si="132">P72</f>
        <v>0</v>
      </c>
      <c r="AR78" s="323">
        <f t="shared" si="132"/>
        <v>0</v>
      </c>
      <c r="AS78" s="323">
        <f t="shared" si="132"/>
        <v>0</v>
      </c>
      <c r="AT78" s="323">
        <f t="shared" si="132"/>
        <v>0</v>
      </c>
      <c r="AU78" s="323">
        <f t="shared" si="132"/>
        <v>0</v>
      </c>
      <c r="AV78" s="323">
        <f t="shared" si="132"/>
        <v>0</v>
      </c>
      <c r="AW78" s="329"/>
      <c r="AX78" s="323">
        <f>SUM(AY78:BC78)</f>
        <v>0</v>
      </c>
      <c r="AY78" s="323">
        <f>BD78*100</f>
        <v>0</v>
      </c>
      <c r="AZ78" s="323">
        <f>BE78*30</f>
        <v>0</v>
      </c>
      <c r="BA78" s="323">
        <f>BF78*20</f>
        <v>0</v>
      </c>
      <c r="BB78" s="323">
        <f>BG78*10</f>
        <v>0</v>
      </c>
      <c r="BC78" s="323">
        <f>BH78</f>
        <v>0</v>
      </c>
      <c r="BD78" s="323">
        <f t="shared" ref="BD78:BI78" si="133">P73</f>
        <v>0</v>
      </c>
      <c r="BE78" s="323">
        <f t="shared" si="133"/>
        <v>0</v>
      </c>
      <c r="BF78" s="323">
        <f t="shared" si="133"/>
        <v>0</v>
      </c>
      <c r="BG78" s="323">
        <f t="shared" si="133"/>
        <v>0</v>
      </c>
      <c r="BH78" s="323">
        <f t="shared" si="133"/>
        <v>0</v>
      </c>
      <c r="BI78" s="323">
        <f t="shared" si="133"/>
        <v>0</v>
      </c>
    </row>
    <row r="79" spans="1:61" ht="16.5" customHeight="1">
      <c r="A79" s="75" t="str">
        <f>$A$24</f>
        <v>エラー</v>
      </c>
      <c r="B79" s="76">
        <f t="shared" si="123"/>
        <v>0</v>
      </c>
      <c r="C79" s="56"/>
      <c r="D79" s="56"/>
      <c r="E79" s="56"/>
      <c r="F79" s="56"/>
      <c r="G79" s="56"/>
      <c r="H79" s="75" t="str">
        <f>$A$24</f>
        <v>エラー</v>
      </c>
      <c r="I79" s="76">
        <f t="shared" si="124"/>
        <v>0</v>
      </c>
      <c r="J79" s="56"/>
      <c r="K79" s="56"/>
      <c r="L79" s="56"/>
      <c r="M79" s="56"/>
      <c r="N79" s="56"/>
      <c r="O79" s="75" t="str">
        <f>"ｅ　"&amp;A72</f>
        <v>ｅ　エラー</v>
      </c>
      <c r="P79" s="76">
        <f>VLOOKUP($V79,第４週の１９時半,7,FALSE)</f>
        <v>0</v>
      </c>
      <c r="Q79" s="76">
        <f>VLOOKUP($V79,第４週の１９時半,8,FALSE)</f>
        <v>0</v>
      </c>
      <c r="R79" s="76">
        <f>VLOOKUP($V79,第４週の１９時半,9,FALSE)</f>
        <v>0</v>
      </c>
      <c r="S79" s="76">
        <f>VLOOKUP($V79,第４週の１９時半,10,FALSE)</f>
        <v>0</v>
      </c>
      <c r="T79" s="76">
        <f>VLOOKUP($V79,第４週の１９時半,11,FALSE)</f>
        <v>0</v>
      </c>
      <c r="U79" s="76">
        <f>VLOOKUP($V79,第４週の１９時半,12,FALSE)</f>
        <v>0</v>
      </c>
      <c r="V79" s="206">
        <f>MAX(AK76:AK80)</f>
        <v>0</v>
      </c>
      <c r="W79" s="329"/>
      <c r="X79" s="323">
        <f>SUM(Y79:AC79)</f>
        <v>0</v>
      </c>
      <c r="Y79" s="323">
        <f>AD79*100</f>
        <v>0</v>
      </c>
      <c r="Z79" s="323">
        <f>AE79*30</f>
        <v>0</v>
      </c>
      <c r="AA79" s="323">
        <f>AF79*20</f>
        <v>0</v>
      </c>
      <c r="AB79" s="323">
        <f>AG79*10</f>
        <v>0</v>
      </c>
      <c r="AC79" s="323">
        <f>AH79</f>
        <v>0</v>
      </c>
      <c r="AD79" s="323">
        <f t="shared" ref="AD79:AI79" si="134">B78</f>
        <v>0</v>
      </c>
      <c r="AE79" s="323">
        <f t="shared" si="134"/>
        <v>0</v>
      </c>
      <c r="AF79" s="323">
        <f t="shared" si="134"/>
        <v>0</v>
      </c>
      <c r="AG79" s="323">
        <f t="shared" si="134"/>
        <v>0</v>
      </c>
      <c r="AH79" s="323">
        <f t="shared" si="134"/>
        <v>0</v>
      </c>
      <c r="AI79" s="323">
        <f t="shared" si="134"/>
        <v>0</v>
      </c>
      <c r="AJ79" s="329"/>
      <c r="AK79" s="323">
        <f>SUM(AL79:AP79)</f>
        <v>0</v>
      </c>
      <c r="AL79" s="323">
        <f>AQ79*100</f>
        <v>0</v>
      </c>
      <c r="AM79" s="323">
        <f>AR79*30</f>
        <v>0</v>
      </c>
      <c r="AN79" s="323">
        <f>AS79*20</f>
        <v>0</v>
      </c>
      <c r="AO79" s="323">
        <f>AT79*10</f>
        <v>0</v>
      </c>
      <c r="AP79" s="323">
        <f>AU79</f>
        <v>0</v>
      </c>
      <c r="AQ79" s="323">
        <f t="shared" ref="AQ79:AV79" si="135">B79</f>
        <v>0</v>
      </c>
      <c r="AR79" s="323">
        <f t="shared" si="135"/>
        <v>0</v>
      </c>
      <c r="AS79" s="323">
        <f t="shared" si="135"/>
        <v>0</v>
      </c>
      <c r="AT79" s="323">
        <f t="shared" si="135"/>
        <v>0</v>
      </c>
      <c r="AU79" s="323">
        <f t="shared" si="135"/>
        <v>0</v>
      </c>
      <c r="AV79" s="323">
        <f t="shared" si="135"/>
        <v>0</v>
      </c>
      <c r="AW79" s="329"/>
      <c r="AX79" s="323">
        <f>SUM(AY79:BC79)</f>
        <v>0</v>
      </c>
      <c r="AY79" s="323">
        <f>BD79*100</f>
        <v>0</v>
      </c>
      <c r="AZ79" s="323">
        <f>BE79*30</f>
        <v>0</v>
      </c>
      <c r="BA79" s="323">
        <f>BF79*20</f>
        <v>0</v>
      </c>
      <c r="BB79" s="323">
        <f>BG79*10</f>
        <v>0</v>
      </c>
      <c r="BC79" s="323">
        <f>BH79</f>
        <v>0</v>
      </c>
      <c r="BD79" s="323">
        <f t="shared" ref="BD79:BI79" si="136">B80</f>
        <v>0</v>
      </c>
      <c r="BE79" s="323">
        <f t="shared" si="136"/>
        <v>0</v>
      </c>
      <c r="BF79" s="323">
        <f t="shared" si="136"/>
        <v>0</v>
      </c>
      <c r="BG79" s="323">
        <f t="shared" si="136"/>
        <v>0</v>
      </c>
      <c r="BH79" s="323">
        <f t="shared" si="136"/>
        <v>0</v>
      </c>
      <c r="BI79" s="323">
        <f t="shared" si="136"/>
        <v>0</v>
      </c>
    </row>
    <row r="80" spans="1:61" ht="16.5" customHeight="1">
      <c r="A80" s="75" t="str">
        <f>$A$25</f>
        <v>エラー</v>
      </c>
      <c r="B80" s="76">
        <f t="shared" si="123"/>
        <v>0</v>
      </c>
      <c r="C80" s="34"/>
      <c r="D80" s="34"/>
      <c r="E80" s="34"/>
      <c r="F80" s="56"/>
      <c r="G80" s="56"/>
      <c r="H80" s="75" t="str">
        <f>$A$25</f>
        <v>エラー</v>
      </c>
      <c r="I80" s="76">
        <f t="shared" si="124"/>
        <v>0</v>
      </c>
      <c r="J80" s="34"/>
      <c r="K80" s="34"/>
      <c r="L80" s="34"/>
      <c r="M80" s="56"/>
      <c r="N80" s="56"/>
      <c r="O80" s="75" t="str">
        <f>"ｆ　"&amp;A73</f>
        <v>ｆ　エラー</v>
      </c>
      <c r="P80" s="76">
        <f>VLOOKUP($V80,第４週の２０時半,7,FALSE)</f>
        <v>0</v>
      </c>
      <c r="Q80" s="76">
        <f>VLOOKUP($V80,第４週の２０時半,8,FALSE)</f>
        <v>0</v>
      </c>
      <c r="R80" s="76">
        <f>VLOOKUP($V80,第４週の２０時半,9,FALSE)</f>
        <v>0</v>
      </c>
      <c r="S80" s="76">
        <f>VLOOKUP($V80,第４週の２０時半,10,FALSE)</f>
        <v>0</v>
      </c>
      <c r="T80" s="76">
        <f>VLOOKUP($V80,第４週の２０時半,11,FALSE)</f>
        <v>0</v>
      </c>
      <c r="U80" s="76">
        <f>VLOOKUP($V80,第４週の２０時半,12,FALSE)</f>
        <v>0</v>
      </c>
      <c r="V80" s="206">
        <f>MAX(AX76:AX80)</f>
        <v>0</v>
      </c>
      <c r="W80" s="329"/>
      <c r="X80" s="323">
        <f>SUM(Y80:AC80)</f>
        <v>0</v>
      </c>
      <c r="Y80" s="323">
        <f>AD80*100</f>
        <v>0</v>
      </c>
      <c r="Z80" s="323">
        <f>AE80*30</f>
        <v>0</v>
      </c>
      <c r="AA80" s="323">
        <f>AF80*20</f>
        <v>0</v>
      </c>
      <c r="AB80" s="323">
        <f>AG80*10</f>
        <v>0</v>
      </c>
      <c r="AC80" s="323">
        <f>AH80</f>
        <v>0</v>
      </c>
      <c r="AD80" s="323">
        <f t="shared" ref="AD80:AI80" si="137">I78</f>
        <v>0</v>
      </c>
      <c r="AE80" s="323">
        <f t="shared" si="137"/>
        <v>0</v>
      </c>
      <c r="AF80" s="323">
        <f t="shared" si="137"/>
        <v>0</v>
      </c>
      <c r="AG80" s="323">
        <f t="shared" si="137"/>
        <v>0</v>
      </c>
      <c r="AH80" s="323">
        <f t="shared" si="137"/>
        <v>0</v>
      </c>
      <c r="AI80" s="323">
        <f t="shared" si="137"/>
        <v>0</v>
      </c>
      <c r="AJ80" s="329"/>
      <c r="AK80" s="323">
        <f>SUM(AL80:AP80)</f>
        <v>0</v>
      </c>
      <c r="AL80" s="323">
        <f>AQ80*100</f>
        <v>0</v>
      </c>
      <c r="AM80" s="323">
        <f>AR80*30</f>
        <v>0</v>
      </c>
      <c r="AN80" s="323">
        <f>AS80*20</f>
        <v>0</v>
      </c>
      <c r="AO80" s="323">
        <f>AT80*10</f>
        <v>0</v>
      </c>
      <c r="AP80" s="323">
        <f>AU80</f>
        <v>0</v>
      </c>
      <c r="AQ80" s="323">
        <f t="shared" ref="AQ80:AV80" si="138">I79</f>
        <v>0</v>
      </c>
      <c r="AR80" s="323">
        <f t="shared" si="138"/>
        <v>0</v>
      </c>
      <c r="AS80" s="323">
        <f t="shared" si="138"/>
        <v>0</v>
      </c>
      <c r="AT80" s="323">
        <f t="shared" si="138"/>
        <v>0</v>
      </c>
      <c r="AU80" s="323">
        <f t="shared" si="138"/>
        <v>0</v>
      </c>
      <c r="AV80" s="323">
        <f t="shared" si="138"/>
        <v>0</v>
      </c>
      <c r="AW80" s="329"/>
      <c r="AX80" s="323">
        <f>SUM(AY80:BC80)</f>
        <v>0</v>
      </c>
      <c r="AY80" s="323">
        <f>BD80*100</f>
        <v>0</v>
      </c>
      <c r="AZ80" s="323">
        <f>BE80*30</f>
        <v>0</v>
      </c>
      <c r="BA80" s="323">
        <f>BF80*20</f>
        <v>0</v>
      </c>
      <c r="BB80" s="323">
        <f>BG80*10</f>
        <v>0</v>
      </c>
      <c r="BC80" s="323">
        <f>BH80</f>
        <v>0</v>
      </c>
      <c r="BD80" s="323">
        <f t="shared" ref="BD80:BI80" si="139">I80</f>
        <v>0</v>
      </c>
      <c r="BE80" s="323">
        <f t="shared" si="139"/>
        <v>0</v>
      </c>
      <c r="BF80" s="323">
        <f t="shared" si="139"/>
        <v>0</v>
      </c>
      <c r="BG80" s="323">
        <f t="shared" si="139"/>
        <v>0</v>
      </c>
      <c r="BH80" s="323">
        <f t="shared" si="139"/>
        <v>0</v>
      </c>
      <c r="BI80" s="323">
        <f t="shared" si="139"/>
        <v>0</v>
      </c>
    </row>
    <row r="81" spans="1:61" ht="24.75" customHeight="1">
      <c r="A81" s="69" t="s">
        <v>50</v>
      </c>
      <c r="B81" s="69">
        <v>5</v>
      </c>
      <c r="C81" s="69" t="s">
        <v>5</v>
      </c>
      <c r="D81" s="320" t="s">
        <v>399</v>
      </c>
      <c r="V81" s="206"/>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row>
    <row r="82" spans="1:61" ht="9.75" customHeight="1">
      <c r="D82" s="62"/>
      <c r="E82" s="62"/>
      <c r="F82" s="62"/>
      <c r="G82" s="62"/>
      <c r="V82" s="206"/>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row>
    <row r="83" spans="1:61" ht="16.5" customHeight="1">
      <c r="A83" s="80" t="str">
        <f>万年カレンダー・祝日!D34</f>
        <v>26（月）</v>
      </c>
      <c r="B83" s="71" t="s">
        <v>7</v>
      </c>
      <c r="C83" s="71" t="s">
        <v>8</v>
      </c>
      <c r="D83" s="71" t="s">
        <v>9</v>
      </c>
      <c r="E83" s="71" t="s">
        <v>10</v>
      </c>
      <c r="F83" s="72" t="s">
        <v>11</v>
      </c>
      <c r="G83" s="72" t="s">
        <v>12</v>
      </c>
      <c r="H83" s="81" t="str">
        <f>万年カレンダー・祝日!E34</f>
        <v>27（火）</v>
      </c>
      <c r="I83" s="71" t="s">
        <v>7</v>
      </c>
      <c r="J83" s="71" t="s">
        <v>8</v>
      </c>
      <c r="K83" s="71" t="s">
        <v>9</v>
      </c>
      <c r="L83" s="71" t="s">
        <v>10</v>
      </c>
      <c r="M83" s="72" t="s">
        <v>11</v>
      </c>
      <c r="N83" s="72" t="s">
        <v>12</v>
      </c>
      <c r="O83" s="70" t="str">
        <f>万年カレンダー・祝日!F34</f>
        <v>28（水）</v>
      </c>
      <c r="P83" s="71" t="s">
        <v>7</v>
      </c>
      <c r="Q83" s="71" t="s">
        <v>8</v>
      </c>
      <c r="R83" s="71" t="s">
        <v>9</v>
      </c>
      <c r="S83" s="71" t="s">
        <v>10</v>
      </c>
      <c r="T83" s="72" t="s">
        <v>11</v>
      </c>
      <c r="U83" s="72" t="s">
        <v>12</v>
      </c>
      <c r="V83" s="206"/>
      <c r="W83" s="329">
        <v>0.33333333333333331</v>
      </c>
      <c r="X83" s="325" t="s">
        <v>15</v>
      </c>
      <c r="Y83" s="325"/>
      <c r="Z83" s="325"/>
      <c r="AA83" s="325"/>
      <c r="AB83" s="325"/>
      <c r="AC83" s="325"/>
      <c r="AD83" s="326" t="s">
        <v>44</v>
      </c>
      <c r="AE83" s="327"/>
      <c r="AF83" s="327"/>
      <c r="AG83" s="327"/>
      <c r="AH83" s="327"/>
      <c r="AI83" s="327"/>
      <c r="AJ83" s="329">
        <v>0.70833333333333337</v>
      </c>
      <c r="AK83" s="325" t="s">
        <v>15</v>
      </c>
      <c r="AL83" s="325"/>
      <c r="AM83" s="325"/>
      <c r="AN83" s="325"/>
      <c r="AO83" s="325"/>
      <c r="AP83" s="325"/>
      <c r="AQ83" s="326" t="s">
        <v>45</v>
      </c>
      <c r="AR83" s="327"/>
      <c r="AS83" s="327"/>
      <c r="AT83" s="327"/>
      <c r="AU83" s="327"/>
      <c r="AV83" s="328"/>
      <c r="AW83" s="329">
        <v>0.76041666666666663</v>
      </c>
      <c r="AX83" s="325" t="s">
        <v>15</v>
      </c>
      <c r="AY83" s="325"/>
      <c r="AZ83" s="325"/>
      <c r="BA83" s="325"/>
      <c r="BB83" s="325"/>
      <c r="BC83" s="325"/>
      <c r="BD83" s="326" t="s">
        <v>45</v>
      </c>
      <c r="BE83" s="327"/>
      <c r="BF83" s="327"/>
      <c r="BG83" s="327"/>
      <c r="BH83" s="327"/>
      <c r="BI83" s="328"/>
    </row>
    <row r="84" spans="1:61" ht="16.5" customHeight="1">
      <c r="A84" s="75">
        <f>$A$20</f>
        <v>0.33333333333333331</v>
      </c>
      <c r="B84" s="76">
        <f t="shared" ref="B84:B89" si="140">SUM(C84:F84)</f>
        <v>0</v>
      </c>
      <c r="C84" s="56"/>
      <c r="D84" s="56"/>
      <c r="E84" s="56"/>
      <c r="F84" s="56"/>
      <c r="G84" s="56"/>
      <c r="H84" s="75">
        <f>$A$20</f>
        <v>0.33333333333333331</v>
      </c>
      <c r="I84" s="76">
        <f t="shared" ref="I84:I89" si="141">SUM(J84:M84)</f>
        <v>0</v>
      </c>
      <c r="J84" s="56"/>
      <c r="K84" s="56"/>
      <c r="L84" s="56"/>
      <c r="M84" s="56"/>
      <c r="N84" s="56"/>
      <c r="O84" s="75">
        <f>$A$20</f>
        <v>0.33333333333333331</v>
      </c>
      <c r="P84" s="76">
        <f t="shared" ref="P84:P89" si="142">SUM(Q84:T84)</f>
        <v>0</v>
      </c>
      <c r="Q84" s="34"/>
      <c r="R84" s="34"/>
      <c r="S84" s="34"/>
      <c r="T84" s="34"/>
      <c r="U84" s="34"/>
      <c r="V84" s="206"/>
      <c r="W84" s="329"/>
      <c r="X84" s="321" t="s">
        <v>14</v>
      </c>
      <c r="Y84" s="321" t="s">
        <v>17</v>
      </c>
      <c r="Z84" s="321" t="s">
        <v>18</v>
      </c>
      <c r="AA84" s="321" t="s">
        <v>19</v>
      </c>
      <c r="AB84" s="321" t="s">
        <v>20</v>
      </c>
      <c r="AC84" s="321" t="s">
        <v>21</v>
      </c>
      <c r="AD84" s="321" t="s">
        <v>22</v>
      </c>
      <c r="AE84" s="321" t="s">
        <v>23</v>
      </c>
      <c r="AF84" s="321" t="s">
        <v>19</v>
      </c>
      <c r="AG84" s="321" t="s">
        <v>24</v>
      </c>
      <c r="AH84" s="322" t="s">
        <v>25</v>
      </c>
      <c r="AI84" s="322" t="s">
        <v>26</v>
      </c>
      <c r="AJ84" s="329"/>
      <c r="AK84" s="321" t="s">
        <v>14</v>
      </c>
      <c r="AL84" s="321" t="s">
        <v>17</v>
      </c>
      <c r="AM84" s="321" t="s">
        <v>18</v>
      </c>
      <c r="AN84" s="321" t="s">
        <v>19</v>
      </c>
      <c r="AO84" s="321" t="s">
        <v>20</v>
      </c>
      <c r="AP84" s="321" t="s">
        <v>21</v>
      </c>
      <c r="AQ84" s="321" t="s">
        <v>22</v>
      </c>
      <c r="AR84" s="321" t="s">
        <v>23</v>
      </c>
      <c r="AS84" s="321" t="s">
        <v>19</v>
      </c>
      <c r="AT84" s="321" t="s">
        <v>24</v>
      </c>
      <c r="AU84" s="322" t="s">
        <v>25</v>
      </c>
      <c r="AV84" s="322" t="s">
        <v>26</v>
      </c>
      <c r="AW84" s="329"/>
      <c r="AX84" s="321" t="s">
        <v>14</v>
      </c>
      <c r="AY84" s="321" t="s">
        <v>17</v>
      </c>
      <c r="AZ84" s="321" t="s">
        <v>18</v>
      </c>
      <c r="BA84" s="321" t="s">
        <v>19</v>
      </c>
      <c r="BB84" s="321" t="s">
        <v>20</v>
      </c>
      <c r="BC84" s="321" t="s">
        <v>21</v>
      </c>
      <c r="BD84" s="321" t="s">
        <v>22</v>
      </c>
      <c r="BE84" s="321" t="s">
        <v>23</v>
      </c>
      <c r="BF84" s="321" t="s">
        <v>19</v>
      </c>
      <c r="BG84" s="321" t="s">
        <v>24</v>
      </c>
      <c r="BH84" s="322" t="s">
        <v>25</v>
      </c>
      <c r="BI84" s="322" t="s">
        <v>26</v>
      </c>
    </row>
    <row r="85" spans="1:61" ht="16.5" customHeight="1">
      <c r="A85" s="75">
        <f>$A$21</f>
        <v>0.70833333333333337</v>
      </c>
      <c r="B85" s="76">
        <f t="shared" si="140"/>
        <v>0</v>
      </c>
      <c r="C85" s="56"/>
      <c r="D85" s="56"/>
      <c r="E85" s="56"/>
      <c r="F85" s="56"/>
      <c r="G85" s="56"/>
      <c r="H85" s="75">
        <f>$A$21</f>
        <v>0.70833333333333337</v>
      </c>
      <c r="I85" s="76">
        <f t="shared" si="141"/>
        <v>0</v>
      </c>
      <c r="J85" s="56"/>
      <c r="K85" s="56"/>
      <c r="L85" s="56"/>
      <c r="M85" s="56"/>
      <c r="N85" s="56"/>
      <c r="O85" s="75">
        <f>$A$21</f>
        <v>0.70833333333333337</v>
      </c>
      <c r="P85" s="76">
        <f t="shared" si="142"/>
        <v>0</v>
      </c>
      <c r="Q85" s="34"/>
      <c r="R85" s="34"/>
      <c r="S85" s="34"/>
      <c r="T85" s="34"/>
      <c r="U85" s="34"/>
      <c r="V85" s="206"/>
      <c r="W85" s="329"/>
      <c r="X85" s="323">
        <f>SUM(Y85:AC85)</f>
        <v>0</v>
      </c>
      <c r="Y85" s="323">
        <f>AD85*100</f>
        <v>0</v>
      </c>
      <c r="Z85" s="323">
        <f>AE85*30</f>
        <v>0</v>
      </c>
      <c r="AA85" s="323">
        <f>AF85*20</f>
        <v>0</v>
      </c>
      <c r="AB85" s="323">
        <f>AG85*10</f>
        <v>0</v>
      </c>
      <c r="AC85" s="323">
        <f>AH85</f>
        <v>0</v>
      </c>
      <c r="AD85" s="323">
        <f t="shared" ref="AD85:AI85" si="143">B84</f>
        <v>0</v>
      </c>
      <c r="AE85" s="323">
        <f t="shared" si="143"/>
        <v>0</v>
      </c>
      <c r="AF85" s="323">
        <f t="shared" si="143"/>
        <v>0</v>
      </c>
      <c r="AG85" s="323">
        <f t="shared" si="143"/>
        <v>0</v>
      </c>
      <c r="AH85" s="323">
        <f t="shared" si="143"/>
        <v>0</v>
      </c>
      <c r="AI85" s="323">
        <f t="shared" si="143"/>
        <v>0</v>
      </c>
      <c r="AJ85" s="329"/>
      <c r="AK85" s="323">
        <f>SUM(AL85:AP85)</f>
        <v>0</v>
      </c>
      <c r="AL85" s="323">
        <f>AQ85*100</f>
        <v>0</v>
      </c>
      <c r="AM85" s="323">
        <f>AR85*30</f>
        <v>0</v>
      </c>
      <c r="AN85" s="323">
        <f>AS85*20</f>
        <v>0</v>
      </c>
      <c r="AO85" s="323">
        <f>AT85*10</f>
        <v>0</v>
      </c>
      <c r="AP85" s="323">
        <f>AU85</f>
        <v>0</v>
      </c>
      <c r="AQ85" s="323">
        <f t="shared" ref="AQ85:AV85" si="144">B85</f>
        <v>0</v>
      </c>
      <c r="AR85" s="323">
        <f t="shared" si="144"/>
        <v>0</v>
      </c>
      <c r="AS85" s="323">
        <f t="shared" si="144"/>
        <v>0</v>
      </c>
      <c r="AT85" s="323">
        <f t="shared" si="144"/>
        <v>0</v>
      </c>
      <c r="AU85" s="323">
        <f t="shared" si="144"/>
        <v>0</v>
      </c>
      <c r="AV85" s="323">
        <f t="shared" si="144"/>
        <v>0</v>
      </c>
      <c r="AW85" s="329"/>
      <c r="AX85" s="323">
        <f>SUM(AY85:BC85)</f>
        <v>0</v>
      </c>
      <c r="AY85" s="323">
        <f>BD85*100</f>
        <v>0</v>
      </c>
      <c r="AZ85" s="323">
        <f>BE85*30</f>
        <v>0</v>
      </c>
      <c r="BA85" s="323">
        <f>BF85*20</f>
        <v>0</v>
      </c>
      <c r="BB85" s="323">
        <f>BG85*10</f>
        <v>0</v>
      </c>
      <c r="BC85" s="323">
        <f>BH85</f>
        <v>0</v>
      </c>
      <c r="BD85" s="323">
        <f t="shared" ref="BD85:BI85" si="145">B86</f>
        <v>0</v>
      </c>
      <c r="BE85" s="323">
        <f t="shared" si="145"/>
        <v>0</v>
      </c>
      <c r="BF85" s="323">
        <f t="shared" si="145"/>
        <v>0</v>
      </c>
      <c r="BG85" s="323">
        <f t="shared" si="145"/>
        <v>0</v>
      </c>
      <c r="BH85" s="323">
        <f t="shared" si="145"/>
        <v>0</v>
      </c>
      <c r="BI85" s="323">
        <f t="shared" si="145"/>
        <v>0</v>
      </c>
    </row>
    <row r="86" spans="1:61" ht="16.5" customHeight="1">
      <c r="A86" s="75" t="str">
        <f>$A$22</f>
        <v>エラー</v>
      </c>
      <c r="B86" s="76">
        <f t="shared" si="140"/>
        <v>0</v>
      </c>
      <c r="C86" s="56"/>
      <c r="D86" s="56"/>
      <c r="E86" s="56"/>
      <c r="F86" s="56"/>
      <c r="G86" s="56"/>
      <c r="H86" s="75" t="str">
        <f>$A$22</f>
        <v>エラー</v>
      </c>
      <c r="I86" s="76">
        <f t="shared" si="141"/>
        <v>0</v>
      </c>
      <c r="J86" s="56"/>
      <c r="K86" s="56"/>
      <c r="L86" s="56"/>
      <c r="M86" s="56"/>
      <c r="N86" s="56"/>
      <c r="O86" s="75" t="str">
        <f>$A$22</f>
        <v>エラー</v>
      </c>
      <c r="P86" s="76">
        <f t="shared" si="142"/>
        <v>0</v>
      </c>
      <c r="Q86" s="34"/>
      <c r="R86" s="34"/>
      <c r="S86" s="34"/>
      <c r="T86" s="34"/>
      <c r="U86" s="34"/>
      <c r="V86" s="206"/>
      <c r="W86" s="329"/>
      <c r="X86" s="323">
        <f>SUM(Y86:AC86)</f>
        <v>0</v>
      </c>
      <c r="Y86" s="323">
        <f>AD86*100</f>
        <v>0</v>
      </c>
      <c r="Z86" s="323">
        <f>AE86*30</f>
        <v>0</v>
      </c>
      <c r="AA86" s="323">
        <f>AF86*20</f>
        <v>0</v>
      </c>
      <c r="AB86" s="323">
        <f>AG86*10</f>
        <v>0</v>
      </c>
      <c r="AC86" s="323">
        <f>AH86</f>
        <v>0</v>
      </c>
      <c r="AD86" s="323">
        <f t="shared" ref="AD86:AI86" si="146">I84</f>
        <v>0</v>
      </c>
      <c r="AE86" s="323">
        <f t="shared" si="146"/>
        <v>0</v>
      </c>
      <c r="AF86" s="323">
        <f t="shared" si="146"/>
        <v>0</v>
      </c>
      <c r="AG86" s="323">
        <f t="shared" si="146"/>
        <v>0</v>
      </c>
      <c r="AH86" s="323">
        <f t="shared" si="146"/>
        <v>0</v>
      </c>
      <c r="AI86" s="323">
        <f t="shared" si="146"/>
        <v>0</v>
      </c>
      <c r="AJ86" s="329"/>
      <c r="AK86" s="323">
        <f>SUM(AL86:AP86)</f>
        <v>0</v>
      </c>
      <c r="AL86" s="323">
        <f>AQ86*100</f>
        <v>0</v>
      </c>
      <c r="AM86" s="323">
        <f>AR86*30</f>
        <v>0</v>
      </c>
      <c r="AN86" s="323">
        <f>AS86*20</f>
        <v>0</v>
      </c>
      <c r="AO86" s="323">
        <f>AT86*10</f>
        <v>0</v>
      </c>
      <c r="AP86" s="323">
        <f>AU86</f>
        <v>0</v>
      </c>
      <c r="AQ86" s="323">
        <f t="shared" ref="AQ86:AV86" si="147">I85</f>
        <v>0</v>
      </c>
      <c r="AR86" s="323">
        <f t="shared" si="147"/>
        <v>0</v>
      </c>
      <c r="AS86" s="323">
        <f t="shared" si="147"/>
        <v>0</v>
      </c>
      <c r="AT86" s="323">
        <f t="shared" si="147"/>
        <v>0</v>
      </c>
      <c r="AU86" s="323">
        <f t="shared" si="147"/>
        <v>0</v>
      </c>
      <c r="AV86" s="323">
        <f t="shared" si="147"/>
        <v>0</v>
      </c>
      <c r="AW86" s="329"/>
      <c r="AX86" s="323">
        <f>SUM(AY86:BC86)</f>
        <v>0</v>
      </c>
      <c r="AY86" s="323">
        <f>BD86*100</f>
        <v>0</v>
      </c>
      <c r="AZ86" s="323">
        <f>BE86*30</f>
        <v>0</v>
      </c>
      <c r="BA86" s="323">
        <f>BF86*20</f>
        <v>0</v>
      </c>
      <c r="BB86" s="323">
        <f>BG86*10</f>
        <v>0</v>
      </c>
      <c r="BC86" s="323">
        <f>BH86</f>
        <v>0</v>
      </c>
      <c r="BD86" s="323">
        <f t="shared" ref="BD86:BI86" si="148">I86</f>
        <v>0</v>
      </c>
      <c r="BE86" s="323">
        <f t="shared" si="148"/>
        <v>0</v>
      </c>
      <c r="BF86" s="323">
        <f t="shared" si="148"/>
        <v>0</v>
      </c>
      <c r="BG86" s="323">
        <f t="shared" si="148"/>
        <v>0</v>
      </c>
      <c r="BH86" s="323">
        <f t="shared" si="148"/>
        <v>0</v>
      </c>
      <c r="BI86" s="323">
        <f t="shared" si="148"/>
        <v>0</v>
      </c>
    </row>
    <row r="87" spans="1:61" ht="16.5" customHeight="1">
      <c r="A87" s="75" t="str">
        <f>$A$23</f>
        <v>エラー</v>
      </c>
      <c r="B87" s="76">
        <f t="shared" si="140"/>
        <v>0</v>
      </c>
      <c r="C87" s="56"/>
      <c r="D87" s="56"/>
      <c r="E87" s="56"/>
      <c r="F87" s="56"/>
      <c r="G87" s="56"/>
      <c r="H87" s="75" t="str">
        <f>$A$23</f>
        <v>エラー</v>
      </c>
      <c r="I87" s="76">
        <f t="shared" si="141"/>
        <v>0</v>
      </c>
      <c r="J87" s="56"/>
      <c r="K87" s="56"/>
      <c r="L87" s="56"/>
      <c r="M87" s="56"/>
      <c r="N87" s="56"/>
      <c r="O87" s="75" t="str">
        <f>$A$23</f>
        <v>エラー</v>
      </c>
      <c r="P87" s="76">
        <f t="shared" si="142"/>
        <v>0</v>
      </c>
      <c r="Q87" s="34"/>
      <c r="R87" s="34"/>
      <c r="S87" s="34"/>
      <c r="T87" s="34"/>
      <c r="U87" s="34"/>
      <c r="V87" s="206"/>
      <c r="W87" s="329"/>
      <c r="X87" s="323">
        <f>SUM(Y87:AC87)</f>
        <v>0</v>
      </c>
      <c r="Y87" s="323">
        <f>AD87*100</f>
        <v>0</v>
      </c>
      <c r="Z87" s="323">
        <f>AE87*30</f>
        <v>0</v>
      </c>
      <c r="AA87" s="323">
        <f>AF87*20</f>
        <v>0</v>
      </c>
      <c r="AB87" s="323">
        <f>AG87*10</f>
        <v>0</v>
      </c>
      <c r="AC87" s="323">
        <f>AH87</f>
        <v>0</v>
      </c>
      <c r="AD87" s="323">
        <f t="shared" ref="AD87:AI87" si="149">P84</f>
        <v>0</v>
      </c>
      <c r="AE87" s="323">
        <f t="shared" si="149"/>
        <v>0</v>
      </c>
      <c r="AF87" s="323">
        <f t="shared" si="149"/>
        <v>0</v>
      </c>
      <c r="AG87" s="323">
        <f t="shared" si="149"/>
        <v>0</v>
      </c>
      <c r="AH87" s="323">
        <f t="shared" si="149"/>
        <v>0</v>
      </c>
      <c r="AI87" s="323">
        <f t="shared" si="149"/>
        <v>0</v>
      </c>
      <c r="AJ87" s="329"/>
      <c r="AK87" s="323">
        <f>SUM(AL87:AP87)</f>
        <v>0</v>
      </c>
      <c r="AL87" s="323">
        <f>AQ87*100</f>
        <v>0</v>
      </c>
      <c r="AM87" s="323">
        <f>AR87*30</f>
        <v>0</v>
      </c>
      <c r="AN87" s="323">
        <f>AS87*20</f>
        <v>0</v>
      </c>
      <c r="AO87" s="323">
        <f>AT87*10</f>
        <v>0</v>
      </c>
      <c r="AP87" s="323">
        <f>AU87</f>
        <v>0</v>
      </c>
      <c r="AQ87" s="323">
        <f t="shared" ref="AQ87:AV87" si="150">P85</f>
        <v>0</v>
      </c>
      <c r="AR87" s="323">
        <f t="shared" si="150"/>
        <v>0</v>
      </c>
      <c r="AS87" s="323">
        <f t="shared" si="150"/>
        <v>0</v>
      </c>
      <c r="AT87" s="323">
        <f t="shared" si="150"/>
        <v>0</v>
      </c>
      <c r="AU87" s="323">
        <f t="shared" si="150"/>
        <v>0</v>
      </c>
      <c r="AV87" s="323">
        <f t="shared" si="150"/>
        <v>0</v>
      </c>
      <c r="AW87" s="329"/>
      <c r="AX87" s="323">
        <f>SUM(AY87:BC87)</f>
        <v>0</v>
      </c>
      <c r="AY87" s="323">
        <f>BD87*100</f>
        <v>0</v>
      </c>
      <c r="AZ87" s="323">
        <f>BE87*30</f>
        <v>0</v>
      </c>
      <c r="BA87" s="323">
        <f>BF87*20</f>
        <v>0</v>
      </c>
      <c r="BB87" s="323">
        <f>BG87*10</f>
        <v>0</v>
      </c>
      <c r="BC87" s="323">
        <f>BH87</f>
        <v>0</v>
      </c>
      <c r="BD87" s="323">
        <f t="shared" ref="BD87:BI87" si="151">P86</f>
        <v>0</v>
      </c>
      <c r="BE87" s="323">
        <f t="shared" si="151"/>
        <v>0</v>
      </c>
      <c r="BF87" s="323">
        <f t="shared" si="151"/>
        <v>0</v>
      </c>
      <c r="BG87" s="323">
        <f t="shared" si="151"/>
        <v>0</v>
      </c>
      <c r="BH87" s="323">
        <f t="shared" si="151"/>
        <v>0</v>
      </c>
      <c r="BI87" s="323">
        <f t="shared" si="151"/>
        <v>0</v>
      </c>
    </row>
    <row r="88" spans="1:61" ht="16.5" customHeight="1">
      <c r="A88" s="75" t="str">
        <f>$A$24</f>
        <v>エラー</v>
      </c>
      <c r="B88" s="76">
        <f t="shared" si="140"/>
        <v>0</v>
      </c>
      <c r="C88" s="56"/>
      <c r="D88" s="56"/>
      <c r="E88" s="56"/>
      <c r="F88" s="56"/>
      <c r="G88" s="56"/>
      <c r="H88" s="75" t="str">
        <f>$A$24</f>
        <v>エラー</v>
      </c>
      <c r="I88" s="76">
        <f t="shared" si="141"/>
        <v>0</v>
      </c>
      <c r="J88" s="56"/>
      <c r="K88" s="56"/>
      <c r="L88" s="56"/>
      <c r="M88" s="56"/>
      <c r="N88" s="56"/>
      <c r="O88" s="75" t="str">
        <f>$A$24</f>
        <v>エラー</v>
      </c>
      <c r="P88" s="76">
        <f t="shared" si="142"/>
        <v>0</v>
      </c>
      <c r="Q88" s="34"/>
      <c r="R88" s="34"/>
      <c r="S88" s="34"/>
      <c r="T88" s="34"/>
      <c r="U88" s="34"/>
      <c r="V88" s="206"/>
      <c r="W88" s="329"/>
      <c r="X88" s="323">
        <f>SUM(Y88:AC88)</f>
        <v>0</v>
      </c>
      <c r="Y88" s="323">
        <f>AD88*100</f>
        <v>0</v>
      </c>
      <c r="Z88" s="323">
        <f>AE88*30</f>
        <v>0</v>
      </c>
      <c r="AA88" s="323">
        <f>AF88*20</f>
        <v>0</v>
      </c>
      <c r="AB88" s="323">
        <f>AG88*10</f>
        <v>0</v>
      </c>
      <c r="AC88" s="323">
        <f>AH88</f>
        <v>0</v>
      </c>
      <c r="AD88" s="323">
        <f t="shared" ref="AD88:AI88" si="152">B91</f>
        <v>0</v>
      </c>
      <c r="AE88" s="323">
        <f t="shared" si="152"/>
        <v>0</v>
      </c>
      <c r="AF88" s="323">
        <f t="shared" si="152"/>
        <v>0</v>
      </c>
      <c r="AG88" s="323">
        <f t="shared" si="152"/>
        <v>0</v>
      </c>
      <c r="AH88" s="323">
        <f t="shared" si="152"/>
        <v>0</v>
      </c>
      <c r="AI88" s="323">
        <f t="shared" si="152"/>
        <v>0</v>
      </c>
      <c r="AJ88" s="329"/>
      <c r="AK88" s="323">
        <f>SUM(AL88:AP88)</f>
        <v>0</v>
      </c>
      <c r="AL88" s="323">
        <f>AQ88*100</f>
        <v>0</v>
      </c>
      <c r="AM88" s="323">
        <f>AR88*30</f>
        <v>0</v>
      </c>
      <c r="AN88" s="323">
        <f>AS88*20</f>
        <v>0</v>
      </c>
      <c r="AO88" s="323">
        <f>AT88*10</f>
        <v>0</v>
      </c>
      <c r="AP88" s="323">
        <f>AU88</f>
        <v>0</v>
      </c>
      <c r="AQ88" s="323">
        <f t="shared" ref="AQ88:AV88" si="153">B92</f>
        <v>0</v>
      </c>
      <c r="AR88" s="323">
        <f t="shared" si="153"/>
        <v>0</v>
      </c>
      <c r="AS88" s="323">
        <f t="shared" si="153"/>
        <v>0</v>
      </c>
      <c r="AT88" s="323">
        <f t="shared" si="153"/>
        <v>0</v>
      </c>
      <c r="AU88" s="323">
        <f t="shared" si="153"/>
        <v>0</v>
      </c>
      <c r="AV88" s="323">
        <f t="shared" si="153"/>
        <v>0</v>
      </c>
      <c r="AW88" s="329"/>
      <c r="AX88" s="323">
        <f>SUM(AY88:BC88)</f>
        <v>0</v>
      </c>
      <c r="AY88" s="323">
        <f>BD88*100</f>
        <v>0</v>
      </c>
      <c r="AZ88" s="323">
        <f>BE88*30</f>
        <v>0</v>
      </c>
      <c r="BA88" s="323">
        <f>BF88*20</f>
        <v>0</v>
      </c>
      <c r="BB88" s="323">
        <f>BG88*10</f>
        <v>0</v>
      </c>
      <c r="BC88" s="323">
        <f>BH88</f>
        <v>0</v>
      </c>
      <c r="BD88" s="323">
        <f t="shared" ref="BD88:BI88" si="154">B93</f>
        <v>0</v>
      </c>
      <c r="BE88" s="323">
        <f t="shared" si="154"/>
        <v>0</v>
      </c>
      <c r="BF88" s="323">
        <f t="shared" si="154"/>
        <v>0</v>
      </c>
      <c r="BG88" s="323">
        <f t="shared" si="154"/>
        <v>0</v>
      </c>
      <c r="BH88" s="323">
        <f t="shared" si="154"/>
        <v>0</v>
      </c>
      <c r="BI88" s="323">
        <f t="shared" si="154"/>
        <v>0</v>
      </c>
    </row>
    <row r="89" spans="1:61" ht="16.5" customHeight="1">
      <c r="A89" s="75" t="str">
        <f>$A$25</f>
        <v>エラー</v>
      </c>
      <c r="B89" s="76">
        <f t="shared" si="140"/>
        <v>0</v>
      </c>
      <c r="C89" s="34"/>
      <c r="D89" s="34"/>
      <c r="E89" s="34"/>
      <c r="F89" s="56"/>
      <c r="G89" s="56"/>
      <c r="H89" s="75" t="str">
        <f>$A$25</f>
        <v>エラー</v>
      </c>
      <c r="I89" s="76">
        <f t="shared" si="141"/>
        <v>0</v>
      </c>
      <c r="J89" s="34"/>
      <c r="K89" s="34"/>
      <c r="L89" s="34"/>
      <c r="M89" s="56"/>
      <c r="N89" s="56"/>
      <c r="O89" s="75" t="str">
        <f>$A$25</f>
        <v>エラー</v>
      </c>
      <c r="P89" s="76">
        <f t="shared" si="142"/>
        <v>0</v>
      </c>
      <c r="Q89" s="34"/>
      <c r="R89" s="34"/>
      <c r="S89" s="34"/>
      <c r="T89" s="34"/>
      <c r="U89" s="34"/>
      <c r="V89" s="206"/>
      <c r="W89" s="329"/>
      <c r="X89" s="323">
        <f>SUM(Y89:AC89)</f>
        <v>0</v>
      </c>
      <c r="Y89" s="323">
        <f>AD89*100</f>
        <v>0</v>
      </c>
      <c r="Z89" s="323">
        <f>AE89*30</f>
        <v>0</v>
      </c>
      <c r="AA89" s="323">
        <f>AF89*20</f>
        <v>0</v>
      </c>
      <c r="AB89" s="323">
        <f>AG89*10</f>
        <v>0</v>
      </c>
      <c r="AC89" s="323">
        <f>AH89</f>
        <v>0</v>
      </c>
      <c r="AD89" s="323">
        <f t="shared" ref="AD89:AI89" si="155">I91</f>
        <v>0</v>
      </c>
      <c r="AE89" s="323">
        <f t="shared" si="155"/>
        <v>0</v>
      </c>
      <c r="AF89" s="323">
        <f t="shared" si="155"/>
        <v>0</v>
      </c>
      <c r="AG89" s="323">
        <f t="shared" si="155"/>
        <v>0</v>
      </c>
      <c r="AH89" s="323">
        <f t="shared" si="155"/>
        <v>0</v>
      </c>
      <c r="AI89" s="323">
        <f t="shared" si="155"/>
        <v>0</v>
      </c>
      <c r="AJ89" s="329"/>
      <c r="AK89" s="323">
        <f>SUM(AL89:AP89)</f>
        <v>0</v>
      </c>
      <c r="AL89" s="323">
        <f>AQ89*100</f>
        <v>0</v>
      </c>
      <c r="AM89" s="323">
        <f>AR89*30</f>
        <v>0</v>
      </c>
      <c r="AN89" s="323">
        <f>AS89*20</f>
        <v>0</v>
      </c>
      <c r="AO89" s="323">
        <f>AT89*10</f>
        <v>0</v>
      </c>
      <c r="AP89" s="323">
        <f>AU89</f>
        <v>0</v>
      </c>
      <c r="AQ89" s="323">
        <f t="shared" ref="AQ89:AV89" si="156">I92</f>
        <v>0</v>
      </c>
      <c r="AR89" s="323">
        <f t="shared" si="156"/>
        <v>0</v>
      </c>
      <c r="AS89" s="323">
        <f t="shared" si="156"/>
        <v>0</v>
      </c>
      <c r="AT89" s="323">
        <f t="shared" si="156"/>
        <v>0</v>
      </c>
      <c r="AU89" s="323">
        <f t="shared" si="156"/>
        <v>0</v>
      </c>
      <c r="AV89" s="323">
        <f t="shared" si="156"/>
        <v>0</v>
      </c>
      <c r="AW89" s="329"/>
      <c r="AX89" s="323">
        <f>SUM(AY89:BC89)</f>
        <v>0</v>
      </c>
      <c r="AY89" s="323">
        <f>BD89*100</f>
        <v>0</v>
      </c>
      <c r="AZ89" s="323">
        <f>BE89*30</f>
        <v>0</v>
      </c>
      <c r="BA89" s="323">
        <f>BF89*20</f>
        <v>0</v>
      </c>
      <c r="BB89" s="323">
        <f>BG89*10</f>
        <v>0</v>
      </c>
      <c r="BC89" s="323">
        <f>BH89</f>
        <v>0</v>
      </c>
      <c r="BD89" s="323">
        <f t="shared" ref="BD89:BI89" si="157">I93</f>
        <v>0</v>
      </c>
      <c r="BE89" s="323">
        <f t="shared" si="157"/>
        <v>0</v>
      </c>
      <c r="BF89" s="323">
        <f t="shared" si="157"/>
        <v>0</v>
      </c>
      <c r="BG89" s="323">
        <f t="shared" si="157"/>
        <v>0</v>
      </c>
      <c r="BH89" s="323">
        <f t="shared" si="157"/>
        <v>0</v>
      </c>
      <c r="BI89" s="323">
        <f t="shared" si="157"/>
        <v>0</v>
      </c>
    </row>
    <row r="90" spans="1:61" ht="16.5" customHeight="1">
      <c r="A90" s="82" t="str">
        <f>万年カレンダー・祝日!G34</f>
        <v>29（木）</v>
      </c>
      <c r="B90" s="71" t="s">
        <v>7</v>
      </c>
      <c r="C90" s="71" t="s">
        <v>8</v>
      </c>
      <c r="D90" s="71" t="s">
        <v>9</v>
      </c>
      <c r="E90" s="71" t="s">
        <v>10</v>
      </c>
      <c r="F90" s="72" t="s">
        <v>11</v>
      </c>
      <c r="G90" s="72" t="s">
        <v>12</v>
      </c>
      <c r="H90" s="83" t="str">
        <f>万年カレンダー・祝日!H34</f>
        <v>30（金）</v>
      </c>
      <c r="I90" s="71" t="s">
        <v>7</v>
      </c>
      <c r="J90" s="71" t="s">
        <v>8</v>
      </c>
      <c r="K90" s="71" t="s">
        <v>9</v>
      </c>
      <c r="L90" s="71" t="s">
        <v>10</v>
      </c>
      <c r="M90" s="72" t="s">
        <v>11</v>
      </c>
      <c r="N90" s="72" t="s">
        <v>12</v>
      </c>
      <c r="O90" s="79" t="s">
        <v>54</v>
      </c>
      <c r="P90" s="71" t="s">
        <v>7</v>
      </c>
      <c r="Q90" s="71" t="s">
        <v>8</v>
      </c>
      <c r="R90" s="71" t="s">
        <v>9</v>
      </c>
      <c r="S90" s="71" t="s">
        <v>10</v>
      </c>
      <c r="T90" s="72" t="s">
        <v>11</v>
      </c>
      <c r="U90" s="72" t="s">
        <v>12</v>
      </c>
      <c r="V90" s="206"/>
      <c r="W90" s="329">
        <v>0.77083333333333337</v>
      </c>
      <c r="X90" s="325" t="s">
        <v>15</v>
      </c>
      <c r="Y90" s="325"/>
      <c r="Z90" s="325"/>
      <c r="AA90" s="325"/>
      <c r="AB90" s="325"/>
      <c r="AC90" s="325"/>
      <c r="AD90" s="326" t="s">
        <v>16</v>
      </c>
      <c r="AE90" s="327"/>
      <c r="AF90" s="327"/>
      <c r="AG90" s="327"/>
      <c r="AH90" s="327"/>
      <c r="AI90" s="328"/>
      <c r="AJ90" s="329">
        <v>0.8125</v>
      </c>
      <c r="AK90" s="325" t="s">
        <v>15</v>
      </c>
      <c r="AL90" s="325"/>
      <c r="AM90" s="325"/>
      <c r="AN90" s="325"/>
      <c r="AO90" s="325"/>
      <c r="AP90" s="325"/>
      <c r="AQ90" s="326" t="s">
        <v>16</v>
      </c>
      <c r="AR90" s="327"/>
      <c r="AS90" s="327"/>
      <c r="AT90" s="327"/>
      <c r="AU90" s="327"/>
      <c r="AV90" s="327"/>
      <c r="AW90" s="329">
        <v>0.85416666666666663</v>
      </c>
      <c r="AX90" s="325" t="s">
        <v>15</v>
      </c>
      <c r="AY90" s="325"/>
      <c r="AZ90" s="325"/>
      <c r="BA90" s="325"/>
      <c r="BB90" s="325"/>
      <c r="BC90" s="325"/>
      <c r="BD90" s="326" t="s">
        <v>16</v>
      </c>
      <c r="BE90" s="327"/>
      <c r="BF90" s="327"/>
      <c r="BG90" s="327"/>
      <c r="BH90" s="327"/>
      <c r="BI90" s="328"/>
    </row>
    <row r="91" spans="1:61" ht="16.5" customHeight="1">
      <c r="A91" s="75">
        <f>$A$20</f>
        <v>0.33333333333333331</v>
      </c>
      <c r="B91" s="76">
        <f t="shared" ref="B91:B96" si="158">SUM(C91:F91)</f>
        <v>0</v>
      </c>
      <c r="C91" s="34"/>
      <c r="D91" s="34"/>
      <c r="E91" s="34"/>
      <c r="F91" s="34"/>
      <c r="G91" s="34"/>
      <c r="H91" s="75">
        <f>$A$20</f>
        <v>0.33333333333333331</v>
      </c>
      <c r="I91" s="76">
        <f t="shared" ref="I91:I96" si="159">SUM(J91:M91)</f>
        <v>0</v>
      </c>
      <c r="J91" s="34"/>
      <c r="K91" s="34"/>
      <c r="L91" s="34"/>
      <c r="M91" s="34"/>
      <c r="N91" s="34"/>
      <c r="O91" s="75" t="str">
        <f>$O$27</f>
        <v>a 　8:00</v>
      </c>
      <c r="P91" s="76">
        <f>VLOOKUP($V91,第５週の８時,7,FALSE)</f>
        <v>0</v>
      </c>
      <c r="Q91" s="76">
        <f>VLOOKUP($V91,第５週の８時,8,FALSE)</f>
        <v>0</v>
      </c>
      <c r="R91" s="76">
        <f>VLOOKUP($V91,第５週の８時,9,FALSE)</f>
        <v>0</v>
      </c>
      <c r="S91" s="76">
        <f>VLOOKUP($V91,第５週の８時,10,FALSE)</f>
        <v>0</v>
      </c>
      <c r="T91" s="76">
        <f>VLOOKUP($V91,第５週の８時,11,FALSE)</f>
        <v>0</v>
      </c>
      <c r="U91" s="76">
        <f>VLOOKUP($V91,第５週の８時,12,FALSE)</f>
        <v>0</v>
      </c>
      <c r="V91" s="206">
        <f>MAX(X85:X89)</f>
        <v>0</v>
      </c>
      <c r="W91" s="329"/>
      <c r="X91" s="321" t="s">
        <v>14</v>
      </c>
      <c r="Y91" s="321" t="s">
        <v>17</v>
      </c>
      <c r="Z91" s="321" t="s">
        <v>18</v>
      </c>
      <c r="AA91" s="321" t="s">
        <v>19</v>
      </c>
      <c r="AB91" s="321" t="s">
        <v>20</v>
      </c>
      <c r="AC91" s="321" t="s">
        <v>21</v>
      </c>
      <c r="AD91" s="321" t="s">
        <v>22</v>
      </c>
      <c r="AE91" s="321" t="s">
        <v>23</v>
      </c>
      <c r="AF91" s="321" t="s">
        <v>19</v>
      </c>
      <c r="AG91" s="321" t="s">
        <v>24</v>
      </c>
      <c r="AH91" s="322" t="s">
        <v>25</v>
      </c>
      <c r="AI91" s="322" t="s">
        <v>26</v>
      </c>
      <c r="AJ91" s="329"/>
      <c r="AK91" s="321" t="s">
        <v>14</v>
      </c>
      <c r="AL91" s="321" t="s">
        <v>17</v>
      </c>
      <c r="AM91" s="321" t="s">
        <v>18</v>
      </c>
      <c r="AN91" s="321" t="s">
        <v>19</v>
      </c>
      <c r="AO91" s="321" t="s">
        <v>20</v>
      </c>
      <c r="AP91" s="321" t="s">
        <v>21</v>
      </c>
      <c r="AQ91" s="321" t="s">
        <v>22</v>
      </c>
      <c r="AR91" s="321" t="s">
        <v>23</v>
      </c>
      <c r="AS91" s="321" t="s">
        <v>19</v>
      </c>
      <c r="AT91" s="321" t="s">
        <v>24</v>
      </c>
      <c r="AU91" s="322" t="s">
        <v>25</v>
      </c>
      <c r="AV91" s="322" t="s">
        <v>26</v>
      </c>
      <c r="AW91" s="329"/>
      <c r="AX91" s="321" t="s">
        <v>14</v>
      </c>
      <c r="AY91" s="321" t="s">
        <v>17</v>
      </c>
      <c r="AZ91" s="321" t="s">
        <v>18</v>
      </c>
      <c r="BA91" s="321" t="s">
        <v>19</v>
      </c>
      <c r="BB91" s="321" t="s">
        <v>20</v>
      </c>
      <c r="BC91" s="321" t="s">
        <v>21</v>
      </c>
      <c r="BD91" s="321" t="s">
        <v>22</v>
      </c>
      <c r="BE91" s="321" t="s">
        <v>23</v>
      </c>
      <c r="BF91" s="321" t="s">
        <v>19</v>
      </c>
      <c r="BG91" s="321" t="s">
        <v>24</v>
      </c>
      <c r="BH91" s="322" t="s">
        <v>25</v>
      </c>
      <c r="BI91" s="322" t="s">
        <v>26</v>
      </c>
    </row>
    <row r="92" spans="1:61" ht="16.5" customHeight="1">
      <c r="A92" s="75">
        <f>$A$21</f>
        <v>0.70833333333333337</v>
      </c>
      <c r="B92" s="76">
        <f t="shared" si="158"/>
        <v>0</v>
      </c>
      <c r="C92" s="34"/>
      <c r="D92" s="34"/>
      <c r="E92" s="34"/>
      <c r="F92" s="34"/>
      <c r="G92" s="34"/>
      <c r="H92" s="75">
        <f>$A$21</f>
        <v>0.70833333333333337</v>
      </c>
      <c r="I92" s="76">
        <f t="shared" si="159"/>
        <v>0</v>
      </c>
      <c r="J92" s="34"/>
      <c r="K92" s="34"/>
      <c r="L92" s="34"/>
      <c r="M92" s="34"/>
      <c r="N92" s="34"/>
      <c r="O92" s="75" t="str">
        <f>$O$28</f>
        <v>b  17:00</v>
      </c>
      <c r="P92" s="76">
        <f>VLOOKUP($V92,第５週の１７時,7,FALSE)</f>
        <v>0</v>
      </c>
      <c r="Q92" s="76">
        <f>VLOOKUP($V92,第５週の１７時,8,FALSE)</f>
        <v>0</v>
      </c>
      <c r="R92" s="76">
        <f>VLOOKUP($V92,第５週の１７時,9,FALSE)</f>
        <v>0</v>
      </c>
      <c r="S92" s="76">
        <f>VLOOKUP($V92,第５週の１７時,10,FALSE)</f>
        <v>0</v>
      </c>
      <c r="T92" s="76">
        <f>VLOOKUP($V92,第５週の１７時,11,FALSE)</f>
        <v>0</v>
      </c>
      <c r="U92" s="76">
        <f>VLOOKUP($V92,第５週の１７時,12,FALSE)</f>
        <v>0</v>
      </c>
      <c r="V92" s="206">
        <f>MAX(AK85:AK89)</f>
        <v>0</v>
      </c>
      <c r="W92" s="329"/>
      <c r="X92" s="323">
        <f>SUM(Y92:AC92)</f>
        <v>0</v>
      </c>
      <c r="Y92" s="323">
        <f>AD92*100</f>
        <v>0</v>
      </c>
      <c r="Z92" s="323">
        <f>AE92*30</f>
        <v>0</v>
      </c>
      <c r="AA92" s="323">
        <f>AF92*20</f>
        <v>0</v>
      </c>
      <c r="AB92" s="323">
        <f>AG92*10</f>
        <v>0</v>
      </c>
      <c r="AC92" s="323">
        <f>AH92</f>
        <v>0</v>
      </c>
      <c r="AD92" s="323">
        <f t="shared" ref="AD92:AI92" si="160">B87</f>
        <v>0</v>
      </c>
      <c r="AE92" s="323">
        <f t="shared" si="160"/>
        <v>0</v>
      </c>
      <c r="AF92" s="323">
        <f t="shared" si="160"/>
        <v>0</v>
      </c>
      <c r="AG92" s="323">
        <f t="shared" si="160"/>
        <v>0</v>
      </c>
      <c r="AH92" s="323">
        <f t="shared" si="160"/>
        <v>0</v>
      </c>
      <c r="AI92" s="323">
        <f t="shared" si="160"/>
        <v>0</v>
      </c>
      <c r="AJ92" s="329"/>
      <c r="AK92" s="323">
        <f>SUM(AL92:AP92)</f>
        <v>0</v>
      </c>
      <c r="AL92" s="323">
        <f>AQ92*100</f>
        <v>0</v>
      </c>
      <c r="AM92" s="323">
        <f>AR92*30</f>
        <v>0</v>
      </c>
      <c r="AN92" s="323">
        <f>AS92*20</f>
        <v>0</v>
      </c>
      <c r="AO92" s="323">
        <f>AT92*10</f>
        <v>0</v>
      </c>
      <c r="AP92" s="323">
        <f>AU92</f>
        <v>0</v>
      </c>
      <c r="AQ92" s="323">
        <f t="shared" ref="AQ92:AV92" si="161">B88</f>
        <v>0</v>
      </c>
      <c r="AR92" s="323">
        <f t="shared" si="161"/>
        <v>0</v>
      </c>
      <c r="AS92" s="323">
        <f t="shared" si="161"/>
        <v>0</v>
      </c>
      <c r="AT92" s="323">
        <f t="shared" si="161"/>
        <v>0</v>
      </c>
      <c r="AU92" s="323">
        <f t="shared" si="161"/>
        <v>0</v>
      </c>
      <c r="AV92" s="323">
        <f t="shared" si="161"/>
        <v>0</v>
      </c>
      <c r="AW92" s="329"/>
      <c r="AX92" s="323">
        <f>SUM(AY92:BC92)</f>
        <v>0</v>
      </c>
      <c r="AY92" s="323">
        <f>BD92*100</f>
        <v>0</v>
      </c>
      <c r="AZ92" s="323">
        <f>BE92*30</f>
        <v>0</v>
      </c>
      <c r="BA92" s="323">
        <f>BF92*20</f>
        <v>0</v>
      </c>
      <c r="BB92" s="323">
        <f>BG92*10</f>
        <v>0</v>
      </c>
      <c r="BC92" s="323">
        <f>BH92</f>
        <v>0</v>
      </c>
      <c r="BD92" s="323">
        <f t="shared" ref="BD92:BI92" si="162">B89</f>
        <v>0</v>
      </c>
      <c r="BE92" s="323">
        <f t="shared" si="162"/>
        <v>0</v>
      </c>
      <c r="BF92" s="323">
        <f t="shared" si="162"/>
        <v>0</v>
      </c>
      <c r="BG92" s="323">
        <f t="shared" si="162"/>
        <v>0</v>
      </c>
      <c r="BH92" s="323">
        <f t="shared" si="162"/>
        <v>0</v>
      </c>
      <c r="BI92" s="323">
        <f t="shared" si="162"/>
        <v>0</v>
      </c>
    </row>
    <row r="93" spans="1:61" ht="16.5" customHeight="1">
      <c r="A93" s="75" t="str">
        <f>$A$22</f>
        <v>エラー</v>
      </c>
      <c r="B93" s="76">
        <f t="shared" si="158"/>
        <v>0</v>
      </c>
      <c r="C93" s="34"/>
      <c r="D93" s="34"/>
      <c r="E93" s="34"/>
      <c r="F93" s="34"/>
      <c r="G93" s="34"/>
      <c r="H93" s="75" t="str">
        <f>$A$22</f>
        <v>エラー</v>
      </c>
      <c r="I93" s="76">
        <f t="shared" si="159"/>
        <v>0</v>
      </c>
      <c r="J93" s="34"/>
      <c r="K93" s="34"/>
      <c r="L93" s="34"/>
      <c r="M93" s="34"/>
      <c r="N93" s="34"/>
      <c r="O93" s="75" t="str">
        <f>"ｃ　"&amp;A86</f>
        <v>ｃ　エラー</v>
      </c>
      <c r="P93" s="76">
        <f>VLOOKUP($V93,第５週の１８時１５分,7,FALSE)</f>
        <v>0</v>
      </c>
      <c r="Q93" s="76">
        <f>VLOOKUP($V93,第５週の１８時１５分,8,FALSE)</f>
        <v>0</v>
      </c>
      <c r="R93" s="76">
        <f>VLOOKUP($V93,第５週の１８時１５分,9,FALSE)</f>
        <v>0</v>
      </c>
      <c r="S93" s="76">
        <f>VLOOKUP($V93,第５週の１８時１５分,10,FALSE)</f>
        <v>0</v>
      </c>
      <c r="T93" s="76">
        <f>VLOOKUP($V93,第５週の１８時１５分,11,FALSE)</f>
        <v>0</v>
      </c>
      <c r="U93" s="76">
        <f>VLOOKUP($V93,第５週の１８時１５分,12,FALSE)</f>
        <v>0</v>
      </c>
      <c r="V93" s="206">
        <f>MAX(AX85:AX89)</f>
        <v>0</v>
      </c>
      <c r="W93" s="329"/>
      <c r="X93" s="323">
        <f>SUM(Y93:AC93)</f>
        <v>0</v>
      </c>
      <c r="Y93" s="323">
        <f>AD93*100</f>
        <v>0</v>
      </c>
      <c r="Z93" s="323">
        <f>AE93*30</f>
        <v>0</v>
      </c>
      <c r="AA93" s="323">
        <f>AF93*20</f>
        <v>0</v>
      </c>
      <c r="AB93" s="323">
        <f>AG93*10</f>
        <v>0</v>
      </c>
      <c r="AC93" s="323">
        <f>AH93</f>
        <v>0</v>
      </c>
      <c r="AD93" s="323">
        <f t="shared" ref="AD93:AI93" si="163">I87</f>
        <v>0</v>
      </c>
      <c r="AE93" s="323">
        <f t="shared" si="163"/>
        <v>0</v>
      </c>
      <c r="AF93" s="323">
        <f t="shared" si="163"/>
        <v>0</v>
      </c>
      <c r="AG93" s="323">
        <f t="shared" si="163"/>
        <v>0</v>
      </c>
      <c r="AH93" s="323">
        <f t="shared" si="163"/>
        <v>0</v>
      </c>
      <c r="AI93" s="323">
        <f t="shared" si="163"/>
        <v>0</v>
      </c>
      <c r="AJ93" s="329"/>
      <c r="AK93" s="323">
        <f>SUM(AL93:AP93)</f>
        <v>0</v>
      </c>
      <c r="AL93" s="323">
        <f>AQ93*100</f>
        <v>0</v>
      </c>
      <c r="AM93" s="323">
        <f>AR93*30</f>
        <v>0</v>
      </c>
      <c r="AN93" s="323">
        <f>AS93*20</f>
        <v>0</v>
      </c>
      <c r="AO93" s="323">
        <f>AT93*10</f>
        <v>0</v>
      </c>
      <c r="AP93" s="323">
        <f>AU93</f>
        <v>0</v>
      </c>
      <c r="AQ93" s="323">
        <f t="shared" ref="AQ93:AV93" si="164">I88</f>
        <v>0</v>
      </c>
      <c r="AR93" s="323">
        <f t="shared" si="164"/>
        <v>0</v>
      </c>
      <c r="AS93" s="323">
        <f t="shared" si="164"/>
        <v>0</v>
      </c>
      <c r="AT93" s="323">
        <f t="shared" si="164"/>
        <v>0</v>
      </c>
      <c r="AU93" s="323">
        <f t="shared" si="164"/>
        <v>0</v>
      </c>
      <c r="AV93" s="323">
        <f t="shared" si="164"/>
        <v>0</v>
      </c>
      <c r="AW93" s="329"/>
      <c r="AX93" s="323">
        <f>SUM(AY93:BC93)</f>
        <v>0</v>
      </c>
      <c r="AY93" s="323">
        <f>BD93*100</f>
        <v>0</v>
      </c>
      <c r="AZ93" s="323">
        <f>BE93*30</f>
        <v>0</v>
      </c>
      <c r="BA93" s="323">
        <f>BF93*20</f>
        <v>0</v>
      </c>
      <c r="BB93" s="323">
        <f>BG93*10</f>
        <v>0</v>
      </c>
      <c r="BC93" s="323">
        <f>BH93</f>
        <v>0</v>
      </c>
      <c r="BD93" s="323">
        <f t="shared" ref="BD93:BI93" si="165">I89</f>
        <v>0</v>
      </c>
      <c r="BE93" s="323">
        <f t="shared" si="165"/>
        <v>0</v>
      </c>
      <c r="BF93" s="323">
        <f t="shared" si="165"/>
        <v>0</v>
      </c>
      <c r="BG93" s="323">
        <f t="shared" si="165"/>
        <v>0</v>
      </c>
      <c r="BH93" s="323">
        <f t="shared" si="165"/>
        <v>0</v>
      </c>
      <c r="BI93" s="323">
        <f t="shared" si="165"/>
        <v>0</v>
      </c>
    </row>
    <row r="94" spans="1:61" ht="16.5" customHeight="1">
      <c r="A94" s="75" t="str">
        <f>$A$23</f>
        <v>エラー</v>
      </c>
      <c r="B94" s="76">
        <f t="shared" si="158"/>
        <v>0</v>
      </c>
      <c r="C94" s="34"/>
      <c r="D94" s="34"/>
      <c r="E94" s="34"/>
      <c r="F94" s="34"/>
      <c r="G94" s="34"/>
      <c r="H94" s="75" t="str">
        <f>$A$23</f>
        <v>エラー</v>
      </c>
      <c r="I94" s="76">
        <f t="shared" si="159"/>
        <v>0</v>
      </c>
      <c r="J94" s="34"/>
      <c r="K94" s="34"/>
      <c r="L94" s="34"/>
      <c r="M94" s="34"/>
      <c r="N94" s="34"/>
      <c r="O94" s="75" t="str">
        <f>"ｄ　"&amp;A87</f>
        <v>ｄ　エラー</v>
      </c>
      <c r="P94" s="76">
        <f>VLOOKUP($V94,第５週の１８時半,7,FALSE)</f>
        <v>0</v>
      </c>
      <c r="Q94" s="76">
        <f>VLOOKUP($V94,第５週の１８時半,8,FALSE)</f>
        <v>0</v>
      </c>
      <c r="R94" s="76">
        <f>VLOOKUP($V94,第５週の１８時半,9,FALSE)</f>
        <v>0</v>
      </c>
      <c r="S94" s="76">
        <f>VLOOKUP($V94,第５週の１８時半,10,FALSE)</f>
        <v>0</v>
      </c>
      <c r="T94" s="76">
        <f>VLOOKUP($V94,第５週の１８時半,11,FALSE)</f>
        <v>0</v>
      </c>
      <c r="U94" s="76">
        <f>VLOOKUP($V94,第５週の１８時半,12,FALSE)</f>
        <v>0</v>
      </c>
      <c r="V94" s="206">
        <f>MAX(X92:X96)</f>
        <v>0</v>
      </c>
      <c r="W94" s="329"/>
      <c r="X94" s="323">
        <f>SUM(Y94:AC94)</f>
        <v>0</v>
      </c>
      <c r="Y94" s="323">
        <f>AD94*100</f>
        <v>0</v>
      </c>
      <c r="Z94" s="323">
        <f>AE94*30</f>
        <v>0</v>
      </c>
      <c r="AA94" s="323">
        <f>AF94*20</f>
        <v>0</v>
      </c>
      <c r="AB94" s="323">
        <f>AG94*10</f>
        <v>0</v>
      </c>
      <c r="AC94" s="323">
        <f>AH94</f>
        <v>0</v>
      </c>
      <c r="AD94" s="323">
        <f t="shared" ref="AD94:AI94" si="166">P87</f>
        <v>0</v>
      </c>
      <c r="AE94" s="323">
        <f t="shared" si="166"/>
        <v>0</v>
      </c>
      <c r="AF94" s="323">
        <f t="shared" si="166"/>
        <v>0</v>
      </c>
      <c r="AG94" s="323">
        <f t="shared" si="166"/>
        <v>0</v>
      </c>
      <c r="AH94" s="323">
        <f t="shared" si="166"/>
        <v>0</v>
      </c>
      <c r="AI94" s="323">
        <f t="shared" si="166"/>
        <v>0</v>
      </c>
      <c r="AJ94" s="329"/>
      <c r="AK94" s="323">
        <f>SUM(AL94:AP94)</f>
        <v>0</v>
      </c>
      <c r="AL94" s="323">
        <f>AQ94*100</f>
        <v>0</v>
      </c>
      <c r="AM94" s="323">
        <f>AR94*30</f>
        <v>0</v>
      </c>
      <c r="AN94" s="323">
        <f>AS94*20</f>
        <v>0</v>
      </c>
      <c r="AO94" s="323">
        <f>AT94*10</f>
        <v>0</v>
      </c>
      <c r="AP94" s="323">
        <f>AU94</f>
        <v>0</v>
      </c>
      <c r="AQ94" s="323">
        <f t="shared" ref="AQ94:AV94" si="167">P88</f>
        <v>0</v>
      </c>
      <c r="AR94" s="323">
        <f t="shared" si="167"/>
        <v>0</v>
      </c>
      <c r="AS94" s="323">
        <f t="shared" si="167"/>
        <v>0</v>
      </c>
      <c r="AT94" s="323">
        <f t="shared" si="167"/>
        <v>0</v>
      </c>
      <c r="AU94" s="323">
        <f t="shared" si="167"/>
        <v>0</v>
      </c>
      <c r="AV94" s="323">
        <f t="shared" si="167"/>
        <v>0</v>
      </c>
      <c r="AW94" s="329"/>
      <c r="AX94" s="323">
        <f>SUM(AY94:BC94)</f>
        <v>0</v>
      </c>
      <c r="AY94" s="323">
        <f>BD94*100</f>
        <v>0</v>
      </c>
      <c r="AZ94" s="323">
        <f>BE94*30</f>
        <v>0</v>
      </c>
      <c r="BA94" s="323">
        <f>BF94*20</f>
        <v>0</v>
      </c>
      <c r="BB94" s="323">
        <f>BG94*10</f>
        <v>0</v>
      </c>
      <c r="BC94" s="323">
        <f>BH94</f>
        <v>0</v>
      </c>
      <c r="BD94" s="323">
        <f t="shared" ref="BD94:BI94" si="168">P89</f>
        <v>0</v>
      </c>
      <c r="BE94" s="323">
        <f t="shared" si="168"/>
        <v>0</v>
      </c>
      <c r="BF94" s="323">
        <f t="shared" si="168"/>
        <v>0</v>
      </c>
      <c r="BG94" s="323">
        <f t="shared" si="168"/>
        <v>0</v>
      </c>
      <c r="BH94" s="323">
        <f t="shared" si="168"/>
        <v>0</v>
      </c>
      <c r="BI94" s="323">
        <f t="shared" si="168"/>
        <v>0</v>
      </c>
    </row>
    <row r="95" spans="1:61" ht="16.5" customHeight="1">
      <c r="A95" s="75" t="str">
        <f>$A$24</f>
        <v>エラー</v>
      </c>
      <c r="B95" s="76">
        <f t="shared" si="158"/>
        <v>0</v>
      </c>
      <c r="C95" s="34"/>
      <c r="D95" s="34"/>
      <c r="E95" s="34"/>
      <c r="F95" s="34"/>
      <c r="G95" s="34"/>
      <c r="H95" s="75" t="str">
        <f>$A$24</f>
        <v>エラー</v>
      </c>
      <c r="I95" s="76">
        <f t="shared" si="159"/>
        <v>0</v>
      </c>
      <c r="J95" s="34"/>
      <c r="K95" s="34"/>
      <c r="L95" s="34"/>
      <c r="M95" s="34"/>
      <c r="N95" s="34"/>
      <c r="O95" s="75" t="str">
        <f>"ｅ　"&amp;A88</f>
        <v>ｅ　エラー</v>
      </c>
      <c r="P95" s="76">
        <f>VLOOKUP($V95,第５週の１９時半,7,FALSE)</f>
        <v>0</v>
      </c>
      <c r="Q95" s="76">
        <f>VLOOKUP($V95,第５週の１９時半,8,FALSE)</f>
        <v>0</v>
      </c>
      <c r="R95" s="76">
        <f>VLOOKUP($V95,第５週の１９時半,9,FALSE)</f>
        <v>0</v>
      </c>
      <c r="S95" s="76">
        <f>VLOOKUP($V95,第５週の１９時半,10,FALSE)</f>
        <v>0</v>
      </c>
      <c r="T95" s="76">
        <f>VLOOKUP($V95,第５週の１９時半,11,FALSE)</f>
        <v>0</v>
      </c>
      <c r="U95" s="76">
        <f>VLOOKUP($V95,第５週の１９時半,12,FALSE)</f>
        <v>0</v>
      </c>
      <c r="V95" s="206">
        <f>MAX(AK92:AK96)</f>
        <v>0</v>
      </c>
      <c r="W95" s="329"/>
      <c r="X95" s="323">
        <f>SUM(Y95:AC95)</f>
        <v>0</v>
      </c>
      <c r="Y95" s="323">
        <f>AD95*100</f>
        <v>0</v>
      </c>
      <c r="Z95" s="323">
        <f>AE95*30</f>
        <v>0</v>
      </c>
      <c r="AA95" s="323">
        <f>AF95*20</f>
        <v>0</v>
      </c>
      <c r="AB95" s="323">
        <f>AG95*10</f>
        <v>0</v>
      </c>
      <c r="AC95" s="323">
        <f>AH95</f>
        <v>0</v>
      </c>
      <c r="AD95" s="323">
        <f t="shared" ref="AD95:AI95" si="169">B94</f>
        <v>0</v>
      </c>
      <c r="AE95" s="323">
        <f t="shared" si="169"/>
        <v>0</v>
      </c>
      <c r="AF95" s="323">
        <f t="shared" si="169"/>
        <v>0</v>
      </c>
      <c r="AG95" s="323">
        <f t="shared" si="169"/>
        <v>0</v>
      </c>
      <c r="AH95" s="323">
        <f t="shared" si="169"/>
        <v>0</v>
      </c>
      <c r="AI95" s="323">
        <f t="shared" si="169"/>
        <v>0</v>
      </c>
      <c r="AJ95" s="329"/>
      <c r="AK95" s="323">
        <f>SUM(AL95:AP95)</f>
        <v>0</v>
      </c>
      <c r="AL95" s="323">
        <f>AQ95*100</f>
        <v>0</v>
      </c>
      <c r="AM95" s="323">
        <f>AR95*30</f>
        <v>0</v>
      </c>
      <c r="AN95" s="323">
        <f>AS95*20</f>
        <v>0</v>
      </c>
      <c r="AO95" s="323">
        <f>AT95*10</f>
        <v>0</v>
      </c>
      <c r="AP95" s="323">
        <f>AU95</f>
        <v>0</v>
      </c>
      <c r="AQ95" s="323">
        <f t="shared" ref="AQ95:AV95" si="170">B95</f>
        <v>0</v>
      </c>
      <c r="AR95" s="323">
        <f t="shared" si="170"/>
        <v>0</v>
      </c>
      <c r="AS95" s="323">
        <f t="shared" si="170"/>
        <v>0</v>
      </c>
      <c r="AT95" s="323">
        <f t="shared" si="170"/>
        <v>0</v>
      </c>
      <c r="AU95" s="323">
        <f t="shared" si="170"/>
        <v>0</v>
      </c>
      <c r="AV95" s="323">
        <f t="shared" si="170"/>
        <v>0</v>
      </c>
      <c r="AW95" s="329"/>
      <c r="AX95" s="323">
        <f>SUM(AY95:BC95)</f>
        <v>0</v>
      </c>
      <c r="AY95" s="323">
        <f>BD95*100</f>
        <v>0</v>
      </c>
      <c r="AZ95" s="323">
        <f>BE95*30</f>
        <v>0</v>
      </c>
      <c r="BA95" s="323">
        <f>BF95*20</f>
        <v>0</v>
      </c>
      <c r="BB95" s="323">
        <f>BG95*10</f>
        <v>0</v>
      </c>
      <c r="BC95" s="323">
        <f>BH95</f>
        <v>0</v>
      </c>
      <c r="BD95" s="323">
        <f t="shared" ref="BD95:BI95" si="171">B96</f>
        <v>0</v>
      </c>
      <c r="BE95" s="323">
        <f t="shared" si="171"/>
        <v>0</v>
      </c>
      <c r="BF95" s="323">
        <f t="shared" si="171"/>
        <v>0</v>
      </c>
      <c r="BG95" s="323">
        <f t="shared" si="171"/>
        <v>0</v>
      </c>
      <c r="BH95" s="323">
        <f t="shared" si="171"/>
        <v>0</v>
      </c>
      <c r="BI95" s="323">
        <f t="shared" si="171"/>
        <v>0</v>
      </c>
    </row>
    <row r="96" spans="1:61" ht="16.5" customHeight="1">
      <c r="A96" s="75" t="str">
        <f>$A$25</f>
        <v>エラー</v>
      </c>
      <c r="B96" s="76">
        <f t="shared" si="158"/>
        <v>0</v>
      </c>
      <c r="C96" s="34"/>
      <c r="D96" s="34"/>
      <c r="E96" s="34"/>
      <c r="F96" s="34"/>
      <c r="G96" s="34"/>
      <c r="H96" s="75" t="str">
        <f>$A$25</f>
        <v>エラー</v>
      </c>
      <c r="I96" s="76">
        <f t="shared" si="159"/>
        <v>0</v>
      </c>
      <c r="J96" s="34"/>
      <c r="K96" s="34"/>
      <c r="L96" s="34"/>
      <c r="M96" s="34"/>
      <c r="N96" s="34"/>
      <c r="O96" s="75" t="str">
        <f>"ｆ　"&amp;A89</f>
        <v>ｆ　エラー</v>
      </c>
      <c r="P96" s="76">
        <f>VLOOKUP($V96,第５週の２０時半,7,FALSE)</f>
        <v>0</v>
      </c>
      <c r="Q96" s="76">
        <f>VLOOKUP($V96,第５週の２０時半,8,FALSE)</f>
        <v>0</v>
      </c>
      <c r="R96" s="76">
        <f>VLOOKUP($V96,第５週の２０時半,9,FALSE)</f>
        <v>0</v>
      </c>
      <c r="S96" s="76">
        <f>VLOOKUP($V96,第５週の２０時半,10,FALSE)</f>
        <v>0</v>
      </c>
      <c r="T96" s="76">
        <f>VLOOKUP($V96,第５週の２０時半,11,FALSE)</f>
        <v>0</v>
      </c>
      <c r="U96" s="76">
        <f>VLOOKUP($V96,第５週の２０時半,12,FALSE)</f>
        <v>0</v>
      </c>
      <c r="V96" s="206">
        <f>MAX(AX92:AX96)</f>
        <v>0</v>
      </c>
      <c r="W96" s="329"/>
      <c r="X96" s="323">
        <f>SUM(Y96:AC96)</f>
        <v>0</v>
      </c>
      <c r="Y96" s="323">
        <f>AD96*100</f>
        <v>0</v>
      </c>
      <c r="Z96" s="323">
        <f>AE96*30</f>
        <v>0</v>
      </c>
      <c r="AA96" s="323">
        <f>AF96*20</f>
        <v>0</v>
      </c>
      <c r="AB96" s="323">
        <f>AG96*10</f>
        <v>0</v>
      </c>
      <c r="AC96" s="323">
        <f>AH96</f>
        <v>0</v>
      </c>
      <c r="AD96" s="323">
        <f t="shared" ref="AD96:AI96" si="172">I94</f>
        <v>0</v>
      </c>
      <c r="AE96" s="323">
        <f t="shared" si="172"/>
        <v>0</v>
      </c>
      <c r="AF96" s="323">
        <f t="shared" si="172"/>
        <v>0</v>
      </c>
      <c r="AG96" s="323">
        <f t="shared" si="172"/>
        <v>0</v>
      </c>
      <c r="AH96" s="323">
        <f t="shared" si="172"/>
        <v>0</v>
      </c>
      <c r="AI96" s="323">
        <f t="shared" si="172"/>
        <v>0</v>
      </c>
      <c r="AJ96" s="329"/>
      <c r="AK96" s="323">
        <f>SUM(AL96:AP96)</f>
        <v>0</v>
      </c>
      <c r="AL96" s="323">
        <f>AQ96*100</f>
        <v>0</v>
      </c>
      <c r="AM96" s="323">
        <f>AR96*30</f>
        <v>0</v>
      </c>
      <c r="AN96" s="323">
        <f>AS96*20</f>
        <v>0</v>
      </c>
      <c r="AO96" s="323">
        <f>AT96*10</f>
        <v>0</v>
      </c>
      <c r="AP96" s="323">
        <f>AU96</f>
        <v>0</v>
      </c>
      <c r="AQ96" s="323">
        <f t="shared" ref="AQ96:AV96" si="173">I95</f>
        <v>0</v>
      </c>
      <c r="AR96" s="323">
        <f t="shared" si="173"/>
        <v>0</v>
      </c>
      <c r="AS96" s="323">
        <f t="shared" si="173"/>
        <v>0</v>
      </c>
      <c r="AT96" s="323">
        <f t="shared" si="173"/>
        <v>0</v>
      </c>
      <c r="AU96" s="323">
        <f t="shared" si="173"/>
        <v>0</v>
      </c>
      <c r="AV96" s="323">
        <f t="shared" si="173"/>
        <v>0</v>
      </c>
      <c r="AW96" s="329"/>
      <c r="AX96" s="323">
        <f>SUM(AY96:BC96)</f>
        <v>0</v>
      </c>
      <c r="AY96" s="323">
        <f>BD96*100</f>
        <v>0</v>
      </c>
      <c r="AZ96" s="323">
        <f>BE96*30</f>
        <v>0</v>
      </c>
      <c r="BA96" s="323">
        <f>BF96*20</f>
        <v>0</v>
      </c>
      <c r="BB96" s="323">
        <f>BG96*10</f>
        <v>0</v>
      </c>
      <c r="BC96" s="323">
        <f>BH96</f>
        <v>0</v>
      </c>
      <c r="BD96" s="323">
        <f t="shared" ref="BD96:BI96" si="174">I96</f>
        <v>0</v>
      </c>
      <c r="BE96" s="323">
        <f t="shared" si="174"/>
        <v>0</v>
      </c>
      <c r="BF96" s="323">
        <f t="shared" si="174"/>
        <v>0</v>
      </c>
      <c r="BG96" s="323">
        <f t="shared" si="174"/>
        <v>0</v>
      </c>
      <c r="BH96" s="323">
        <f t="shared" si="174"/>
        <v>0</v>
      </c>
      <c r="BI96" s="323">
        <f t="shared" si="174"/>
        <v>0</v>
      </c>
    </row>
    <row r="97" spans="1:61" ht="24.65" customHeight="1">
      <c r="A97" s="199" t="s">
        <v>50</v>
      </c>
      <c r="B97" s="199">
        <v>6</v>
      </c>
      <c r="C97" s="199" t="s">
        <v>5</v>
      </c>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row>
    <row r="98" spans="1:61" ht="16.5" customHeight="1">
      <c r="A98" s="200" t="s">
        <v>196</v>
      </c>
      <c r="B98" s="201"/>
      <c r="C98" s="201"/>
      <c r="D98" s="84"/>
      <c r="E98" s="84"/>
      <c r="F98" s="84"/>
      <c r="G98" s="84"/>
      <c r="H98" s="84"/>
      <c r="I98" s="84"/>
      <c r="J98" s="84"/>
      <c r="K98" s="84"/>
      <c r="L98" s="84"/>
      <c r="M98" s="84"/>
      <c r="W98" s="335"/>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row>
    <row r="99" spans="1:61" ht="16.5" customHeight="1">
      <c r="B99" s="84"/>
      <c r="C99" s="84"/>
      <c r="D99" s="84"/>
      <c r="E99" s="84"/>
      <c r="F99" s="84"/>
      <c r="G99" s="84"/>
      <c r="H99" s="84"/>
      <c r="I99" s="84"/>
      <c r="J99" s="84"/>
      <c r="K99" s="84"/>
      <c r="L99" s="84"/>
      <c r="M99" s="84"/>
      <c r="W99" s="335"/>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row>
    <row r="100" spans="1:61" ht="16.5" customHeight="1">
      <c r="B100" s="84"/>
      <c r="C100" s="84"/>
      <c r="D100" s="84"/>
      <c r="E100" s="84"/>
      <c r="F100" s="84"/>
      <c r="G100" s="84"/>
      <c r="H100" s="84"/>
      <c r="I100" s="84"/>
      <c r="J100" s="84"/>
      <c r="K100" s="84"/>
      <c r="L100" s="84"/>
      <c r="M100" s="84"/>
      <c r="W100" s="335"/>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row>
    <row r="101" spans="1:61" ht="16.5" customHeight="1">
      <c r="B101" s="84"/>
      <c r="C101" s="84"/>
      <c r="D101" s="84"/>
      <c r="E101" s="84"/>
      <c r="F101" s="84"/>
      <c r="G101" s="84"/>
      <c r="H101" s="84"/>
      <c r="I101" s="84"/>
      <c r="J101" s="84"/>
      <c r="K101" s="84"/>
      <c r="L101" s="84"/>
      <c r="M101" s="84"/>
      <c r="W101" s="335"/>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row>
    <row r="102" spans="1:61" ht="16.5" customHeight="1">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row>
    <row r="103" spans="1:61" ht="16.5" customHeight="1">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row>
    <row r="104" spans="1:61" ht="16.5" customHeight="1">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row>
    <row r="105" spans="1:61" ht="16.5" customHeight="1">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row>
    <row r="106" spans="1:61" ht="16.5" customHeight="1"/>
    <row r="107" spans="1:61" ht="16.5" customHeight="1"/>
    <row r="108" spans="1:61" ht="16.5" customHeight="1"/>
    <row r="109" spans="1:61" ht="16.5" customHeight="1"/>
    <row r="110" spans="1:61" ht="16.5" customHeight="1"/>
    <row r="111" spans="1:61" ht="16.5" customHeight="1"/>
    <row r="112" spans="1:61" ht="16.5" customHeight="1"/>
    <row r="113" ht="16.5" customHeight="1"/>
    <row r="114" ht="16.5" customHeight="1"/>
    <row r="115" ht="16.5" customHeight="1"/>
  </sheetData>
  <sheetProtection sheet="1" selectLockedCells="1"/>
  <protectedRanges>
    <protectedRange sqref="D34 A19 H19 O19 A26 H26 A35 H35 O35 A42 H42 D50 A51 H51 O51 A58 H58 D66 A67 H67 O67 A74 H74 D82 A83 H83 O83 A90 H90 Q84:U89 C91:G96 J91:N96 Q41:U41 C48:G48 J48:N48 C57:G57 Q57:U57 C64:G64 C73:G73 J73:N73 Q73:U73 C80:G80 J80:N80 C89:G89 J89:N89 J4:O11 L12:L15 J16:O17 D4:D17" name="範囲1"/>
    <protectedRange sqref="C25:G25" name="範囲1_1"/>
    <protectedRange sqref="C20:G24" name="範囲1_1_1"/>
    <protectedRange sqref="J25:N25" name="範囲1_2"/>
    <protectedRange sqref="J20:N24" name="範囲1_2_1"/>
    <protectedRange sqref="Q25:U25" name="範囲1_3"/>
    <protectedRange sqref="Q20:U24" name="範囲1_5"/>
    <protectedRange sqref="C32:G32" name="範囲1_4"/>
    <protectedRange sqref="C27:G31" name="範囲1_3_1"/>
    <protectedRange sqref="J32:N32" name="範囲1_6"/>
    <protectedRange sqref="J27:N31" name="範囲1_4_1"/>
    <protectedRange sqref="C41:G41" name="範囲1_7"/>
    <protectedRange sqref="C36:G40" name="範囲1_6_1"/>
    <protectedRange sqref="J41:N41" name="範囲1_8"/>
    <protectedRange sqref="J36:N40" name="範囲1_7_1"/>
    <protectedRange sqref="Q36:U40" name="範囲1_8_1"/>
    <protectedRange sqref="C43:G47" name="範囲1_9"/>
    <protectedRange sqref="J43:N47" name="範囲1_10"/>
    <protectedRange sqref="C52:G56" name="範囲1_11"/>
    <protectedRange sqref="J57:N57" name="範囲1_12"/>
    <protectedRange sqref="J52:N56" name="範囲1_12_1"/>
    <protectedRange sqref="Q52:U56" name="範囲1_15"/>
    <protectedRange sqref="C59:G63" name="範囲1_13"/>
    <protectedRange sqref="J64:N64" name="範囲1_14"/>
    <protectedRange sqref="J59:N63" name="範囲1_14_1"/>
    <protectedRange sqref="C68:G72" name="範囲1_16"/>
    <protectedRange sqref="J68:N72" name="範囲1_17"/>
    <protectedRange sqref="Q68:U72" name="範囲1_20"/>
    <protectedRange sqref="C75:G79" name="範囲1_18"/>
    <protectedRange sqref="J75:N79" name="範囲1_19"/>
    <protectedRange sqref="C84:G88" name="範囲1_21"/>
    <protectedRange sqref="J84:N88" name="範囲1_22"/>
  </protectedRanges>
  <mergeCells count="103">
    <mergeCell ref="T1:U1"/>
    <mergeCell ref="Q2:R2"/>
    <mergeCell ref="O2:P2"/>
    <mergeCell ref="B6:U7"/>
    <mergeCell ref="A6:A7"/>
    <mergeCell ref="B13:F13"/>
    <mergeCell ref="H13:L13"/>
    <mergeCell ref="N13:O13"/>
    <mergeCell ref="D2:M2"/>
    <mergeCell ref="AJ19:AJ25"/>
    <mergeCell ref="AK19:AP19"/>
    <mergeCell ref="AQ19:AV19"/>
    <mergeCell ref="AX19:BC19"/>
    <mergeCell ref="X26:AC26"/>
    <mergeCell ref="AQ35:AV35"/>
    <mergeCell ref="AW35:AW41"/>
    <mergeCell ref="W19:W25"/>
    <mergeCell ref="X19:AC19"/>
    <mergeCell ref="W26:W32"/>
    <mergeCell ref="AX35:BC35"/>
    <mergeCell ref="A15:U15"/>
    <mergeCell ref="BD19:BI19"/>
    <mergeCell ref="AD26:AI26"/>
    <mergeCell ref="AJ26:AJ32"/>
    <mergeCell ref="AK26:AP26"/>
    <mergeCell ref="AQ26:AV26"/>
    <mergeCell ref="AD19:AI19"/>
    <mergeCell ref="AW19:AW25"/>
    <mergeCell ref="W98:W101"/>
    <mergeCell ref="W35:W41"/>
    <mergeCell ref="X35:AC35"/>
    <mergeCell ref="AD35:AI35"/>
    <mergeCell ref="AJ35:AJ41"/>
    <mergeCell ref="BD35:BI35"/>
    <mergeCell ref="AK35:AP35"/>
    <mergeCell ref="AW26:AW32"/>
    <mergeCell ref="AX26:BC26"/>
    <mergeCell ref="BD26:BI26"/>
    <mergeCell ref="AX42:BC42"/>
    <mergeCell ref="BD42:BI42"/>
    <mergeCell ref="W51:W57"/>
    <mergeCell ref="X51:AC51"/>
    <mergeCell ref="AD51:AI51"/>
    <mergeCell ref="AJ51:AJ57"/>
    <mergeCell ref="W58:W64"/>
    <mergeCell ref="X58:AC58"/>
    <mergeCell ref="AD58:AI58"/>
    <mergeCell ref="AJ58:AJ64"/>
    <mergeCell ref="AK58:AP58"/>
    <mergeCell ref="AQ58:AV58"/>
    <mergeCell ref="BD51:BI51"/>
    <mergeCell ref="W42:W48"/>
    <mergeCell ref="X42:AC42"/>
    <mergeCell ref="AD42:AI42"/>
    <mergeCell ref="AJ42:AJ48"/>
    <mergeCell ref="AK42:AP42"/>
    <mergeCell ref="AQ42:AV42"/>
    <mergeCell ref="AW58:AW64"/>
    <mergeCell ref="AX58:BC58"/>
    <mergeCell ref="BD58:BI58"/>
    <mergeCell ref="AX51:BC51"/>
    <mergeCell ref="AW51:AW57"/>
    <mergeCell ref="AW42:AW48"/>
    <mergeCell ref="AQ51:AV51"/>
    <mergeCell ref="AK51:AP51"/>
    <mergeCell ref="X74:AC74"/>
    <mergeCell ref="AD74:AI74"/>
    <mergeCell ref="AJ74:AJ80"/>
    <mergeCell ref="AK74:AP74"/>
    <mergeCell ref="AQ74:AV74"/>
    <mergeCell ref="AW74:AW80"/>
    <mergeCell ref="AX74:BC74"/>
    <mergeCell ref="W67:W73"/>
    <mergeCell ref="X67:AC67"/>
    <mergeCell ref="AD67:AI67"/>
    <mergeCell ref="AJ67:AJ73"/>
    <mergeCell ref="AK67:AP67"/>
    <mergeCell ref="AQ67:AV67"/>
    <mergeCell ref="AW67:AW73"/>
    <mergeCell ref="AK83:AP83"/>
    <mergeCell ref="AQ83:AV83"/>
    <mergeCell ref="AW83:AW89"/>
    <mergeCell ref="AX83:BC83"/>
    <mergeCell ref="BD83:BI83"/>
    <mergeCell ref="M17:N17"/>
    <mergeCell ref="O17:U17"/>
    <mergeCell ref="AW90:AW96"/>
    <mergeCell ref="AX90:BC90"/>
    <mergeCell ref="BD90:BI90"/>
    <mergeCell ref="W90:W96"/>
    <mergeCell ref="X90:AC90"/>
    <mergeCell ref="AD90:AI90"/>
    <mergeCell ref="AJ90:AJ96"/>
    <mergeCell ref="AK90:AP90"/>
    <mergeCell ref="AQ90:AV90"/>
    <mergeCell ref="BD74:BI74"/>
    <mergeCell ref="W83:W89"/>
    <mergeCell ref="X83:AC83"/>
    <mergeCell ref="AD83:AI83"/>
    <mergeCell ref="AJ83:AJ89"/>
    <mergeCell ref="AX67:BC67"/>
    <mergeCell ref="BD67:BI67"/>
    <mergeCell ref="W74:W80"/>
  </mergeCells>
  <phoneticPr fontId="4"/>
  <conditionalFormatting sqref="A19:G25">
    <cfRule type="expression" dxfId="56" priority="28">
      <formula>$A$19=""</formula>
    </cfRule>
  </conditionalFormatting>
  <conditionalFormatting sqref="A35:G41">
    <cfRule type="expression" dxfId="55" priority="23">
      <formula>$A$35=""</formula>
    </cfRule>
  </conditionalFormatting>
  <conditionalFormatting sqref="A51:G57">
    <cfRule type="expression" dxfId="54" priority="19">
      <formula>$A$51=""</formula>
    </cfRule>
  </conditionalFormatting>
  <conditionalFormatting sqref="A58:G64">
    <cfRule type="expression" dxfId="53" priority="16">
      <formula>$A$58=""</formula>
    </cfRule>
  </conditionalFormatting>
  <conditionalFormatting sqref="A67:G73">
    <cfRule type="expression" dxfId="52" priority="14">
      <formula>$A$67=""</formula>
    </cfRule>
  </conditionalFormatting>
  <conditionalFormatting sqref="A74:G80">
    <cfRule type="expression" dxfId="51" priority="11">
      <formula>$A$74=""</formula>
    </cfRule>
  </conditionalFormatting>
  <conditionalFormatting sqref="A83:G89">
    <cfRule type="expression" dxfId="50" priority="9">
      <formula>$A$83=""</formula>
    </cfRule>
  </conditionalFormatting>
  <conditionalFormatting sqref="A90:G96">
    <cfRule type="expression" dxfId="49" priority="6">
      <formula>$A$90=""</formula>
    </cfRule>
  </conditionalFormatting>
  <conditionalFormatting sqref="A26:H32">
    <cfRule type="expression" dxfId="48" priority="25">
      <formula>$A$26=""</formula>
    </cfRule>
  </conditionalFormatting>
  <conditionalFormatting sqref="A24:U24 A31:U31 A40:U40 A47:U47 A56:U56 A63:U63 A72:U72 O73 A79:U79 A88:U88 A95:U95">
    <cfRule type="expression" dxfId="46" priority="2">
      <formula>$AB$5=1</formula>
    </cfRule>
  </conditionalFormatting>
  <conditionalFormatting sqref="A25:U25 A32:U32 A41:U41 A48:U48 A57:U57 A64:U64 A73:U73 A80:U80 A89:U89 A96:U96">
    <cfRule type="expression" dxfId="45" priority="1">
      <formula>$AB$6=1</formula>
    </cfRule>
  </conditionalFormatting>
  <conditionalFormatting sqref="H19:N25">
    <cfRule type="expression" dxfId="38" priority="27">
      <formula>$H$19=""</formula>
    </cfRule>
  </conditionalFormatting>
  <conditionalFormatting sqref="H26:N32">
    <cfRule type="expression" dxfId="37" priority="24">
      <formula>$H$26=""</formula>
    </cfRule>
  </conditionalFormatting>
  <conditionalFormatting sqref="H35:N41">
    <cfRule type="expression" dxfId="36" priority="22">
      <formula>$H$35=""</formula>
    </cfRule>
  </conditionalFormatting>
  <conditionalFormatting sqref="H42:N48">
    <cfRule type="expression" dxfId="35" priority="20">
      <formula>$H$42=""</formula>
    </cfRule>
  </conditionalFormatting>
  <conditionalFormatting sqref="H51:N57">
    <cfRule type="expression" dxfId="34" priority="18">
      <formula>$H$51=""</formula>
    </cfRule>
  </conditionalFormatting>
  <conditionalFormatting sqref="H58:N64">
    <cfRule type="expression" dxfId="33" priority="15">
      <formula>$H$58=""</formula>
    </cfRule>
  </conditionalFormatting>
  <conditionalFormatting sqref="H67:N73">
    <cfRule type="expression" dxfId="32" priority="13">
      <formula>$H$67=""</formula>
    </cfRule>
  </conditionalFormatting>
  <conditionalFormatting sqref="H74:N80">
    <cfRule type="expression" dxfId="31" priority="10">
      <formula>$H$74=""</formula>
    </cfRule>
  </conditionalFormatting>
  <conditionalFormatting sqref="H83:N89">
    <cfRule type="expression" dxfId="30" priority="8">
      <formula>$H$83=""</formula>
    </cfRule>
  </conditionalFormatting>
  <conditionalFormatting sqref="H90:N96">
    <cfRule type="expression" dxfId="29" priority="5">
      <formula>$H$90=""</formula>
    </cfRule>
  </conditionalFormatting>
  <conditionalFormatting sqref="O19:U25">
    <cfRule type="expression" dxfId="28" priority="26">
      <formula>$O$19=""</formula>
    </cfRule>
  </conditionalFormatting>
  <conditionalFormatting sqref="O35:U41">
    <cfRule type="expression" dxfId="27" priority="21">
      <formula>$O$35=""</formula>
    </cfRule>
  </conditionalFormatting>
  <conditionalFormatting sqref="O51:U57">
    <cfRule type="expression" dxfId="26" priority="17">
      <formula>$O$51=""</formula>
    </cfRule>
  </conditionalFormatting>
  <conditionalFormatting sqref="O67:U73">
    <cfRule type="expression" dxfId="25" priority="12">
      <formula>$O$67=""</formula>
    </cfRule>
  </conditionalFormatting>
  <conditionalFormatting sqref="O83:U89">
    <cfRule type="expression" dxfId="24" priority="7">
      <formula>$O$83=""</formula>
    </cfRule>
  </conditionalFormatting>
  <dataValidations xWindow="468" yWindow="618" count="4">
    <dataValidation type="list" allowBlank="1" showInputMessage="1" showErrorMessage="1" sqref="Q2:R2" xr:uid="{F6205E3E-EA97-4094-97A5-4334D2F7FCC9}">
      <formula1>"4,5,6,7,8,9,10,11,12,1,2,3"</formula1>
    </dataValidation>
    <dataValidation type="list" allowBlank="1" showInputMessage="1" showErrorMessage="1" sqref="B13:F13" xr:uid="{2047C258-0F27-4141-8B42-31DD705A9B00}">
      <formula1>$W$5:$W$7</formula1>
    </dataValidation>
    <dataValidation type="list" allowBlank="1" showInputMessage="1" showErrorMessage="1" sqref="H13:L13" xr:uid="{7D21CE09-8159-49A8-8547-E3620A6816D1}">
      <formula1>$X$5:$X$9</formula1>
    </dataValidation>
    <dataValidation type="list" allowBlank="1" showInputMessage="1" showErrorMessage="1" sqref="N13:O13" xr:uid="{ED8866A7-4243-46F7-A6D9-CB9FEA8C390D}">
      <formula1>$Y$5:$Y$9</formula1>
    </dataValidation>
  </dataValidations>
  <printOptions horizontalCentered="1"/>
  <pageMargins left="0.19685039370078741" right="0.19685039370078741" top="0.35433070866141736" bottom="0.39370078740157483" header="0.31496062992125984" footer="0.51181102362204722"/>
  <pageSetup paperSize="9" scale="74" fitToHeight="2" orientation="portrait" r:id="rId1"/>
  <headerFooter alignWithMargins="0"/>
  <rowBreaks count="1" manualBreakCount="1">
    <brk id="64"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9" id="{A60BC6CE-0C41-4A51-8A02-F78D010780A6}">
            <xm:f>万年カレンダー・祝日!$K$35&gt;0</xm:f>
            <x14:dxf>
              <font>
                <color theme="1"/>
              </font>
              <fill>
                <patternFill patternType="none">
                  <bgColor auto="1"/>
                </patternFill>
              </fill>
            </x14:dxf>
          </x14:cfRule>
          <xm:sqref>A97:C98</xm:sqref>
        </x14:conditionalFormatting>
        <x14:conditionalFormatting xmlns:xm="http://schemas.microsoft.com/office/excel/2006/main">
          <x14:cfRule type="expression" priority="34" id="{E65C585E-021E-41CD-8276-7BD601350B19}">
            <xm:f>万年カレンダー・祝日!$K$30&lt;2</xm:f>
            <x14:dxf>
              <fill>
                <patternFill>
                  <bgColor theme="0" tint="-0.34998626667073579"/>
                </patternFill>
              </fill>
            </x14:dxf>
          </x14:cfRule>
          <xm:sqref>A19:U32</xm:sqref>
        </x14:conditionalFormatting>
        <x14:conditionalFormatting xmlns:xm="http://schemas.microsoft.com/office/excel/2006/main">
          <x14:cfRule type="expression" priority="33" id="{26E2B6CA-4613-42B9-9C95-2D21091092CA}">
            <xm:f>万年カレンダー・祝日!$K$31&lt;2</xm:f>
            <x14:dxf>
              <fill>
                <patternFill>
                  <bgColor theme="0" tint="-0.34998626667073579"/>
                </patternFill>
              </fill>
            </x14:dxf>
          </x14:cfRule>
          <xm:sqref>A35:U48</xm:sqref>
        </x14:conditionalFormatting>
        <x14:conditionalFormatting xmlns:xm="http://schemas.microsoft.com/office/excel/2006/main">
          <x14:cfRule type="expression" priority="32" id="{46FCF17E-E56F-4917-B7B3-3207CAA4DA51}">
            <xm:f>万年カレンダー・祝日!$K$32&lt;2</xm:f>
            <x14:dxf>
              <fill>
                <patternFill>
                  <bgColor theme="0" tint="-0.34998626667073579"/>
                </patternFill>
              </fill>
            </x14:dxf>
          </x14:cfRule>
          <xm:sqref>A51:U64</xm:sqref>
        </x14:conditionalFormatting>
        <x14:conditionalFormatting xmlns:xm="http://schemas.microsoft.com/office/excel/2006/main">
          <x14:cfRule type="expression" priority="31" id="{9E0A7B26-5488-44CA-87F5-E10278075040}">
            <xm:f>万年カレンダー・祝日!$K$33&lt;2</xm:f>
            <x14:dxf>
              <fill>
                <patternFill>
                  <bgColor theme="0" tint="-0.34998626667073579"/>
                </patternFill>
              </fill>
            </x14:dxf>
          </x14:cfRule>
          <xm:sqref>A67:U80</xm:sqref>
        </x14:conditionalFormatting>
        <x14:conditionalFormatting xmlns:xm="http://schemas.microsoft.com/office/excel/2006/main">
          <x14:cfRule type="expression" priority="30" id="{A7A53E72-7C34-437D-AE93-2A43D8043745}">
            <xm:f>万年カレンダー・祝日!$K$34&lt;2</xm:f>
            <x14:dxf>
              <fill>
                <patternFill>
                  <bgColor theme="0" tint="-0.34998626667073579"/>
                </patternFill>
              </fill>
            </x14:dxf>
          </x14:cfRule>
          <xm:sqref>A83:U96</xm:sqref>
        </x14:conditionalFormatting>
        <x14:conditionalFormatting xmlns:xm="http://schemas.microsoft.com/office/excel/2006/main">
          <x14:cfRule type="expression" priority="3" id="{BC274F1E-4FA0-473E-95B4-E392A52B4466}">
            <xm:f>万年カレンダー・祝日!$K$30&lt;2</xm:f>
            <x14:dxf>
              <font>
                <b/>
                <i val="0"/>
                <strike val="0"/>
                <color rgb="FFFF0000"/>
              </font>
            </x14:dxf>
          </x14:cfRule>
          <xm:sqref>D17</xm:sqref>
        </x14:conditionalFormatting>
        <x14:conditionalFormatting xmlns:xm="http://schemas.microsoft.com/office/excel/2006/main">
          <x14:cfRule type="expression" priority="4" id="{11D806A9-D4A8-4979-8B4E-C34A8E9D7573}">
            <xm:f>万年カレンダー・祝日!$K$34&lt;2</xm:f>
            <x14:dxf>
              <font>
                <b/>
                <i val="0"/>
                <strike val="0"/>
                <color rgb="FFFF0000"/>
              </font>
              <fill>
                <patternFill patternType="none">
                  <bgColor auto="1"/>
                </patternFill>
              </fill>
            </x14:dxf>
          </x14:cfRule>
          <xm:sqref>D81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X19"/>
  <sheetViews>
    <sheetView showGridLines="0" view="pageBreakPreview" zoomScale="70" zoomScaleNormal="75" zoomScaleSheetLayoutView="70" workbookViewId="0">
      <selection activeCell="I1" sqref="I1"/>
    </sheetView>
  </sheetViews>
  <sheetFormatPr defaultColWidth="9" defaultRowHeight="19"/>
  <cols>
    <col min="1" max="1" width="11.81640625" style="1" customWidth="1"/>
    <col min="2" max="2" width="14.6328125" style="1" customWidth="1"/>
    <col min="3" max="8" width="14.453125" style="1" customWidth="1"/>
    <col min="9" max="16384" width="9" style="1"/>
  </cols>
  <sheetData>
    <row r="1" spans="1:24" ht="39" customHeight="1">
      <c r="A1" s="25" t="s">
        <v>96</v>
      </c>
      <c r="B1" s="26"/>
      <c r="C1" s="26" t="s">
        <v>100</v>
      </c>
      <c r="D1" s="26"/>
      <c r="E1" s="26"/>
      <c r="F1" s="26"/>
      <c r="G1" s="26"/>
      <c r="H1" s="26"/>
      <c r="I1" s="303"/>
      <c r="N1" s="1" t="s">
        <v>401</v>
      </c>
    </row>
    <row r="2" spans="1:24" ht="33" customHeight="1">
      <c r="A2" s="338">
        <f>'別紙2-1【最初に入力】'!O2</f>
        <v>45748</v>
      </c>
      <c r="B2" s="339"/>
      <c r="C2" s="232" t="str">
        <f>'別紙2-1【最初に入力】'!$Q$2&amp;"月"</f>
        <v>5月</v>
      </c>
      <c r="D2" s="230"/>
      <c r="E2" s="62" t="s">
        <v>37</v>
      </c>
      <c r="F2" s="352">
        <f>'別紙2-1【最初に入力】'!O17</f>
        <v>0</v>
      </c>
      <c r="G2" s="352"/>
      <c r="H2" s="352"/>
      <c r="J2" s="355" t="str">
        <f>'別紙2-1【最初に入力】'!Q2&amp;"月の週数は"</f>
        <v>5月の週数は</v>
      </c>
      <c r="K2" s="355"/>
      <c r="L2" s="44">
        <f>万年カレンダー・祝日!K36</f>
        <v>5</v>
      </c>
      <c r="M2" s="1" t="s">
        <v>5</v>
      </c>
      <c r="N2" s="1" t="s">
        <v>403</v>
      </c>
    </row>
    <row r="3" spans="1:24" ht="24.75" customHeight="1" thickBot="1">
      <c r="A3" s="1" t="s">
        <v>62</v>
      </c>
      <c r="N3" s="1" t="s">
        <v>402</v>
      </c>
    </row>
    <row r="4" spans="1:24" ht="42" customHeight="1">
      <c r="A4" s="350"/>
      <c r="B4" s="351"/>
      <c r="C4" s="9" t="s">
        <v>8</v>
      </c>
      <c r="D4" s="9" t="s">
        <v>9</v>
      </c>
      <c r="E4" s="9" t="s">
        <v>56</v>
      </c>
      <c r="F4" s="9" t="s">
        <v>57</v>
      </c>
      <c r="G4" s="10" t="s">
        <v>14</v>
      </c>
      <c r="H4" s="29" t="s">
        <v>94</v>
      </c>
      <c r="N4" s="1" t="s">
        <v>8</v>
      </c>
      <c r="O4" s="1" t="s">
        <v>9</v>
      </c>
      <c r="P4" s="1" t="s">
        <v>56</v>
      </c>
      <c r="Q4" s="1" t="s">
        <v>57</v>
      </c>
    </row>
    <row r="5" spans="1:24" ht="37.5" customHeight="1">
      <c r="A5" s="12" t="s">
        <v>64</v>
      </c>
      <c r="B5" s="13" t="str">
        <f>L5</f>
        <v>エラー</v>
      </c>
      <c r="C5" s="30">
        <f>ROUND(('別紙2-1【最初に入力】'!Q29+'別紙2-1【最初に入力】'!Q45+'別紙2-1【最初に入力】'!Q61+'別紙2-1【最初に入力】'!Q77+'別紙2-1【最初に入力】'!Q93-N5)/$L$2,0)</f>
        <v>0</v>
      </c>
      <c r="D5" s="30">
        <f>ROUND(('別紙2-1【最初に入力】'!R29+'別紙2-1【最初に入力】'!R45+'別紙2-1【最初に入力】'!R61+'別紙2-1【最初に入力】'!R77+'別紙2-1【最初に入力】'!R93-O5)/$L$2,0)</f>
        <v>0</v>
      </c>
      <c r="E5" s="30">
        <f>ROUND(('別紙2-1【最初に入力】'!S29+'別紙2-1【最初に入力】'!S45+'別紙2-1【最初に入力】'!S61+'別紙2-1【最初に入力】'!S77+'別紙2-1【最初に入力】'!S93-P5)/$L$2,0)</f>
        <v>0</v>
      </c>
      <c r="F5" s="30">
        <f>ROUND(('別紙2-1【最初に入力】'!T29+'別紙2-1【最初に入力】'!T45+'別紙2-1【最初に入力】'!T61+'別紙2-1【最初に入力】'!T77+'別紙2-1【最初に入力】'!T93-Q5)/$L$2,0)</f>
        <v>0</v>
      </c>
      <c r="G5" s="38">
        <f>SUM(C5:F5)</f>
        <v>0</v>
      </c>
      <c r="H5" s="27">
        <f>ROUND(('別紙2-1【最初に入力】'!U29+'別紙2-1【最初に入力】'!U45+'別紙2-1【最初に入力】'!U61+'別紙2-1【最初に入力】'!U77+'別紙2-1【最初に入力】'!U93)/$L$2,0)</f>
        <v>0</v>
      </c>
      <c r="J5" s="202">
        <f>'別紙2-1【最初に入力】'!B13</f>
        <v>0</v>
      </c>
      <c r="K5" s="202">
        <f>IF(J5="７：００～１８：００",1,IF(J5="７：１５～１８：１５",2,IF(J5="７：３０～１８：３０",3,0)))</f>
        <v>0</v>
      </c>
      <c r="L5" s="202" t="str">
        <f>IF($K$5=1,"18:15",IF($K$5=2,"18:30",IF($K$5=3,"18:45","エラー")))</f>
        <v>エラー</v>
      </c>
      <c r="N5" s="1">
        <f>IF(万年カレンダー・祝日!$K$30&lt;2,'別紙2-1【最初に入力】'!Q29,0)+IF(万年カレンダー・祝日!$K$34&lt;2,'別紙2-1【最初に入力】'!Q93)</f>
        <v>0</v>
      </c>
      <c r="O5" s="1">
        <f>IF(万年カレンダー・祝日!$K$30&lt;2,'別紙2-1【最初に入力】'!R29,0)+IF(万年カレンダー・祝日!$K$34&lt;2,'別紙2-1【最初に入力】'!R93)</f>
        <v>0</v>
      </c>
      <c r="P5" s="1">
        <f>IF(万年カレンダー・祝日!$K$30&lt;2,'別紙2-1【最初に入力】'!S29,0)+IF(万年カレンダー・祝日!$K$34&lt;2,'別紙2-1【最初に入力】'!S93)</f>
        <v>0</v>
      </c>
      <c r="Q5" s="1">
        <f>IF(万年カレンダー・祝日!$K$30&lt;2,'別紙2-1【最初に入力】'!T29,0)+IF(万年カレンダー・祝日!$K$34&lt;2,'別紙2-1【最初に入力】'!T93)</f>
        <v>0</v>
      </c>
    </row>
    <row r="6" spans="1:24" ht="37.5" customHeight="1">
      <c r="A6" s="12" t="s">
        <v>65</v>
      </c>
      <c r="B6" s="13" t="str">
        <f t="shared" ref="B6:B8" si="0">L6</f>
        <v>エラー</v>
      </c>
      <c r="C6" s="30">
        <f>ROUND(('別紙2-1【最初に入力】'!Q30+'別紙2-1【最初に入力】'!Q46+'別紙2-1【最初に入力】'!Q62+'別紙2-1【最初に入力】'!Q78+'別紙2-1【最初に入力】'!Q94-N6)/$L$2,0)</f>
        <v>0</v>
      </c>
      <c r="D6" s="30">
        <f>ROUND(('別紙2-1【最初に入力】'!R30+'別紙2-1【最初に入力】'!R46+'別紙2-1【最初に入力】'!R62+'別紙2-1【最初に入力】'!R78+'別紙2-1【最初に入力】'!R94-O6)/$L$2,0)</f>
        <v>0</v>
      </c>
      <c r="E6" s="30">
        <f>ROUND(('別紙2-1【最初に入力】'!S30+'別紙2-1【最初に入力】'!S46+'別紙2-1【最初に入力】'!S62+'別紙2-1【最初に入力】'!S78+'別紙2-1【最初に入力】'!S94-P6)/$L$2,0)</f>
        <v>0</v>
      </c>
      <c r="F6" s="30">
        <f>ROUND(('別紙2-1【最初に入力】'!T30+'別紙2-1【最初に入力】'!T46+'別紙2-1【最初に入力】'!T62+'別紙2-1【最初に入力】'!T78+'別紙2-1【最初に入力】'!T94-Q6)/$L$2,0)</f>
        <v>0</v>
      </c>
      <c r="G6" s="38">
        <f>SUM(C6:F6)</f>
        <v>0</v>
      </c>
      <c r="H6" s="27">
        <f>ROUND(('別紙2-1【最初に入力】'!U30+'別紙2-1【最初に入力】'!U46+'別紙2-1【最初に入力】'!U62+'別紙2-1【最初に入力】'!U78+'別紙2-1【最初に入力】'!U94)/$L$2,0)</f>
        <v>0</v>
      </c>
      <c r="J6" s="202"/>
      <c r="K6" s="202"/>
      <c r="L6" s="202" t="str">
        <f>IF($K$5=1,"18:31",IF($K$5=2,"18:46",IF($K$5=3,"19:01","エラー")))</f>
        <v>エラー</v>
      </c>
      <c r="N6" s="1">
        <f>IF(万年カレンダー・祝日!$K$30&lt;2,'別紙2-1【最初に入力】'!Q30,0)+IF(万年カレンダー・祝日!$K$34&lt;2,'別紙2-1【最初に入力】'!Q94)</f>
        <v>0</v>
      </c>
      <c r="O6" s="1">
        <f>IF(万年カレンダー・祝日!$K$30&lt;2,'別紙2-1【最初に入力】'!R30,0)+IF(万年カレンダー・祝日!$K$34&lt;2,'別紙2-1【最初に入力】'!R94)</f>
        <v>0</v>
      </c>
      <c r="P6" s="1">
        <f>IF(万年カレンダー・祝日!$K$30&lt;2,'別紙2-1【最初に入力】'!S30,0)+IF(万年カレンダー・祝日!$K$34&lt;2,'別紙2-1【最初に入力】'!S94)</f>
        <v>0</v>
      </c>
      <c r="Q6" s="1">
        <f>IF(万年カレンダー・祝日!$K$30&lt;2,'別紙2-1【最初に入力】'!T30,0)+IF(万年カレンダー・祝日!$K$34&lt;2,'別紙2-1【最初に入力】'!T94)</f>
        <v>0</v>
      </c>
    </row>
    <row r="7" spans="1:24" ht="37.5" customHeight="1">
      <c r="A7" s="12" t="s">
        <v>66</v>
      </c>
      <c r="B7" s="13" t="str">
        <f t="shared" si="0"/>
        <v>エラー</v>
      </c>
      <c r="C7" s="30">
        <f>ROUND(('別紙2-1【最初に入力】'!Q31+'別紙2-1【最初に入力】'!Q47+'別紙2-1【最初に入力】'!Q63+'別紙2-1【最初に入力】'!Q79+'別紙2-1【最初に入力】'!Q95-N7)/$L$2,0)</f>
        <v>0</v>
      </c>
      <c r="D7" s="30">
        <f>ROUND(('別紙2-1【最初に入力】'!R31+'別紙2-1【最初に入力】'!R47+'別紙2-1【最初に入力】'!R63+'別紙2-1【最初に入力】'!R79+'別紙2-1【最初に入力】'!R95-O7)/$L$2,0)</f>
        <v>0</v>
      </c>
      <c r="E7" s="30">
        <f>ROUND(('別紙2-1【最初に入力】'!S31+'別紙2-1【最初に入力】'!S47+'別紙2-1【最初に入力】'!S63+'別紙2-1【最初に入力】'!S79+'別紙2-1【最初に入力】'!S95-P7)/$L$2,0)</f>
        <v>0</v>
      </c>
      <c r="F7" s="30">
        <f>ROUND(('別紙2-1【最初に入力】'!T31+'別紙2-1【最初に入力】'!T47+'別紙2-1【最初に入力】'!T63+'別紙2-1【最初に入力】'!T79+'別紙2-1【最初に入力】'!T95-Q7)/$L$2,0)</f>
        <v>0</v>
      </c>
      <c r="G7" s="39">
        <f>SUM(C7:F7)</f>
        <v>0</v>
      </c>
      <c r="H7" s="27">
        <f>ROUND(('別紙2-1【最初に入力】'!U31+'別紙2-1【最初に入力】'!U47+'別紙2-1【最初に入力】'!U63+'別紙2-1【最初に入力】'!U79+'別紙2-1【最初に入力】'!U95)/$L$2,0)</f>
        <v>0</v>
      </c>
      <c r="J7" s="202"/>
      <c r="K7" s="202"/>
      <c r="L7" s="202" t="str">
        <f>IF($K$5=1,"19:31",IF($K$5=2,"19:46",IF($K$5=3,"20:01","エラー")))</f>
        <v>エラー</v>
      </c>
      <c r="N7" s="1">
        <f>IF(万年カレンダー・祝日!$K$30&lt;2,'別紙2-1【最初に入力】'!Q31,0)+IF(万年カレンダー・祝日!$K$34&lt;2,'別紙2-1【最初に入力】'!Q95)</f>
        <v>0</v>
      </c>
      <c r="O7" s="1">
        <f>IF(万年カレンダー・祝日!$K$30&lt;2,'別紙2-1【最初に入力】'!R31,0)+IF(万年カレンダー・祝日!$K$34&lt;2,'別紙2-1【最初に入力】'!R95)</f>
        <v>0</v>
      </c>
      <c r="P7" s="1">
        <f>IF(万年カレンダー・祝日!$K$30&lt;2,'別紙2-1【最初に入力】'!S31,0)+IF(万年カレンダー・祝日!$K$34&lt;2,'別紙2-1【最初に入力】'!S95)</f>
        <v>0</v>
      </c>
      <c r="Q7" s="1">
        <f>IF(万年カレンダー・祝日!$K$30&lt;2,'別紙2-1【最初に入力】'!T31,0)+IF(万年カレンダー・祝日!$K$34&lt;2,'別紙2-1【最初に入力】'!T95)</f>
        <v>0</v>
      </c>
    </row>
    <row r="8" spans="1:24" ht="37.5" customHeight="1" thickBot="1">
      <c r="A8" s="20" t="s">
        <v>67</v>
      </c>
      <c r="B8" s="21" t="str">
        <f t="shared" si="0"/>
        <v>エラー</v>
      </c>
      <c r="C8" s="31">
        <f>ROUND(('別紙2-1【最初に入力】'!Q32+'別紙2-1【最初に入力】'!Q48+'別紙2-1【最初に入力】'!Q64+'別紙2-1【最初に入力】'!Q80+'別紙2-1【最初に入力】'!Q96-N8)/$L$2,0)</f>
        <v>0</v>
      </c>
      <c r="D8" s="31">
        <f>ROUND(('別紙2-1【最初に入力】'!R32+'別紙2-1【最初に入力】'!R48+'別紙2-1【最初に入力】'!R64+'別紙2-1【最初に入力】'!R80+'別紙2-1【最初に入力】'!R96-O8)/$L$2,0)</f>
        <v>0</v>
      </c>
      <c r="E8" s="31">
        <f>ROUND(('別紙2-1【最初に入力】'!S32+'別紙2-1【最初に入力】'!S48+'別紙2-1【最初に入力】'!S64+'別紙2-1【最初に入力】'!S80+'別紙2-1【最初に入力】'!S96-P8)/$L$2,0)</f>
        <v>0</v>
      </c>
      <c r="F8" s="31">
        <f>ROUND(('別紙2-1【最初に入力】'!T32+'別紙2-1【最初に入力】'!T48+'別紙2-1【最初に入力】'!T64+'別紙2-1【最初に入力】'!T80+'別紙2-1【最初に入力】'!T96-Q8)/$L$2,0)</f>
        <v>0</v>
      </c>
      <c r="G8" s="40">
        <f>SUM(C8:F8)</f>
        <v>0</v>
      </c>
      <c r="H8" s="28">
        <f>ROUND(('別紙2-1【最初に入力】'!U32+'別紙2-1【最初に入力】'!U48+'別紙2-1【最初に入力】'!U64+'別紙2-1【最初に入力】'!U80+'別紙2-1【最初に入力】'!U96)/$L$2,0)</f>
        <v>0</v>
      </c>
      <c r="J8" s="202"/>
      <c r="K8" s="202"/>
      <c r="L8" s="202" t="str">
        <f>IF($K$5=1,"20:31",IF($K$5=2,"20:46",IF($K$5=3,"21:01","エラー")))</f>
        <v>エラー</v>
      </c>
      <c r="N8" s="1">
        <f>IF(万年カレンダー・祝日!$K$30&lt;2,'別紙2-1【最初に入力】'!Q32,0)+IF(万年カレンダー・祝日!$K$34&lt;2,'別紙2-1【最初に入力】'!Q96)</f>
        <v>0</v>
      </c>
      <c r="O8" s="1">
        <f>IF(万年カレンダー・祝日!$K$30&lt;2,'別紙2-1【最初に入力】'!R32,0)+IF(万年カレンダー・祝日!$K$34&lt;2,'別紙2-1【最初に入力】'!R96)</f>
        <v>0</v>
      </c>
      <c r="P8" s="1">
        <f>IF(万年カレンダー・祝日!$K$30&lt;2,'別紙2-1【最初に入力】'!S32,0)+IF(万年カレンダー・祝日!$K$34&lt;2,'別紙2-1【最初に入力】'!S96)</f>
        <v>0</v>
      </c>
      <c r="Q8" s="1">
        <f>IF(万年カレンダー・祝日!$K$30&lt;2,'別紙2-1【最初に入力】'!T32,0)+IF(万年カレンダー・祝日!$K$34&lt;2,'別紙2-1【最初に入力】'!T96)</f>
        <v>0</v>
      </c>
    </row>
    <row r="9" spans="1:24" ht="14" customHeight="1">
      <c r="B9" s="17"/>
      <c r="C9" s="18"/>
      <c r="E9" s="3"/>
      <c r="F9" s="3"/>
    </row>
    <row r="10" spans="1:24" ht="28.5" customHeight="1" thickBot="1">
      <c r="A10" s="8" t="s">
        <v>63</v>
      </c>
      <c r="E10" s="3"/>
      <c r="F10" s="3"/>
      <c r="J10" s="1" t="s">
        <v>404</v>
      </c>
      <c r="K10" s="1" t="s">
        <v>8</v>
      </c>
      <c r="L10" s="1" t="s">
        <v>9</v>
      </c>
      <c r="M10" s="1" t="s">
        <v>56</v>
      </c>
      <c r="N10" s="1" t="s">
        <v>57</v>
      </c>
    </row>
    <row r="11" spans="1:24" ht="42" customHeight="1">
      <c r="A11" s="350"/>
      <c r="B11" s="351"/>
      <c r="C11" s="9" t="s">
        <v>8</v>
      </c>
      <c r="D11" s="9" t="s">
        <v>9</v>
      </c>
      <c r="E11" s="9" t="s">
        <v>56</v>
      </c>
      <c r="F11" s="9" t="s">
        <v>57</v>
      </c>
      <c r="G11" s="10" t="s">
        <v>14</v>
      </c>
      <c r="H11" s="29" t="s">
        <v>94</v>
      </c>
      <c r="K11" s="1">
        <f>IF(万年カレンダー・祝日!$K$30&lt;2,'別紙2-1【最初に入力】'!Q27,0)+IF(万年カレンダー・祝日!$K$34&lt;2,'別紙2-1【最初に入力】'!Q91)</f>
        <v>0</v>
      </c>
      <c r="L11" s="1">
        <f>IF(万年カレンダー・祝日!$K$30&lt;2,'別紙2-1【最初に入力】'!R27,0)+IF(万年カレンダー・祝日!$K$34&lt;2,'別紙2-1【最初に入力】'!R91)</f>
        <v>0</v>
      </c>
      <c r="M11" s="1">
        <f>IF(万年カレンダー・祝日!$K$30&lt;2,'別紙2-1【最初に入力】'!S27,0)+IF(万年カレンダー・祝日!$K$34&lt;2,'別紙2-1【最初に入力】'!S91)</f>
        <v>0</v>
      </c>
      <c r="N11" s="1">
        <f>IF(万年カレンダー・祝日!$K$30&lt;2,'別紙2-1【最初に入力】'!T27,0)+IF(万年カレンダー・祝日!$K$34&lt;2,'別紙2-1【最初に入力】'!T91)</f>
        <v>0</v>
      </c>
      <c r="Q11" s="103" t="s">
        <v>23</v>
      </c>
      <c r="R11" s="103" t="s">
        <v>19</v>
      </c>
      <c r="S11" s="103" t="s">
        <v>40</v>
      </c>
      <c r="T11" s="103" t="s">
        <v>25</v>
      </c>
      <c r="U11" s="103" t="s">
        <v>4</v>
      </c>
      <c r="V11" s="77" t="s">
        <v>39</v>
      </c>
      <c r="W11" s="353" t="s">
        <v>333</v>
      </c>
      <c r="X11" s="353"/>
    </row>
    <row r="12" spans="1:24" ht="42" customHeight="1">
      <c r="A12" s="16" t="s">
        <v>72</v>
      </c>
      <c r="B12" s="19">
        <v>0.33333333333333331</v>
      </c>
      <c r="C12" s="41">
        <f>ROUND(('別紙2-1【最初に入力】'!Q27+'別紙2-1【最初に入力】'!Q43+'別紙2-1【最初に入力】'!Q59+'別紙2-1【最初に入力】'!Q75+'別紙2-1【最初に入力】'!Q91-K11)/$L$2,0)</f>
        <v>0</v>
      </c>
      <c r="D12" s="41">
        <f>ROUND(('別紙2-1【最初に入力】'!R27+'別紙2-1【最初に入力】'!R43+'別紙2-1【最初に入力】'!R59+'別紙2-1【最初に入力】'!R75+'別紙2-1【最初に入力】'!R91-L11)/$L$2,0)</f>
        <v>0</v>
      </c>
      <c r="E12" s="41">
        <f>ROUND(('別紙2-1【最初に入力】'!S27+'別紙2-1【最初に入力】'!S43+'別紙2-1【最初に入力】'!S59+'別紙2-1【最初に入力】'!S75+'別紙2-1【最初に入力】'!S91-M11)/$L$2,0)</f>
        <v>0</v>
      </c>
      <c r="F12" s="41">
        <f>ROUND(('別紙2-1【最初に入力】'!T27+'別紙2-1【最初に入力】'!T43+'別紙2-1【最初に入力】'!T59+'別紙2-1【最初に入力】'!T75+'別紙2-1【最初に入力】'!T91-N11)/$L$2,0)</f>
        <v>0</v>
      </c>
      <c r="G12" s="32">
        <f>SUM(C12:F12)</f>
        <v>0</v>
      </c>
      <c r="H12" s="27">
        <f>W12</f>
        <v>2</v>
      </c>
      <c r="J12" s="5"/>
      <c r="K12" s="356" t="s">
        <v>74</v>
      </c>
      <c r="L12" s="356"/>
      <c r="M12" s="356"/>
      <c r="N12" s="356"/>
      <c r="O12" s="356"/>
      <c r="Q12" s="135">
        <f>ROUNDDOWN(C12/3,1)</f>
        <v>0</v>
      </c>
      <c r="R12" s="135">
        <f>ROUNDDOWN(D12/6,1)</f>
        <v>0</v>
      </c>
      <c r="S12" s="135">
        <f>ROUNDDOWN(E12/20,1)</f>
        <v>0</v>
      </c>
      <c r="T12" s="135">
        <f>ROUNDDOWN(F12/30,1)</f>
        <v>0</v>
      </c>
      <c r="U12" s="136">
        <f>ROUND(SUM(Q12:T12),0)</f>
        <v>0</v>
      </c>
      <c r="V12" s="286">
        <f>IF(U12&gt;2,U12,2)</f>
        <v>2</v>
      </c>
      <c r="W12" s="354">
        <f>IF(K12=0,0,V12)</f>
        <v>2</v>
      </c>
      <c r="X12" s="354"/>
    </row>
    <row r="13" spans="1:24" ht="42" customHeight="1" thickBot="1">
      <c r="A13" s="14" t="s">
        <v>73</v>
      </c>
      <c r="B13" s="15">
        <v>0.70833333333333337</v>
      </c>
      <c r="C13" s="48">
        <f>ROUND(K19/$L$2,0)</f>
        <v>0</v>
      </c>
      <c r="D13" s="48">
        <f>ROUND(L19/$L$2,0)</f>
        <v>0</v>
      </c>
      <c r="E13" s="48">
        <f>ROUND(M19/$L$2,0)</f>
        <v>0</v>
      </c>
      <c r="F13" s="48">
        <f>ROUND(N19/$L$2,0)</f>
        <v>0</v>
      </c>
      <c r="G13" s="33">
        <f>SUM(C13:F13)</f>
        <v>0</v>
      </c>
      <c r="H13" s="28">
        <f>W13</f>
        <v>2</v>
      </c>
      <c r="J13" s="24"/>
      <c r="K13" s="5" t="s">
        <v>23</v>
      </c>
      <c r="L13" s="5" t="s">
        <v>19</v>
      </c>
      <c r="M13" s="5" t="s">
        <v>40</v>
      </c>
      <c r="N13" s="5" t="s">
        <v>70</v>
      </c>
      <c r="O13" s="5" t="s">
        <v>26</v>
      </c>
      <c r="Q13" s="135">
        <f>ROUNDDOWN(C13/3,1)</f>
        <v>0</v>
      </c>
      <c r="R13" s="135">
        <f>ROUNDDOWN(D13/6,1)</f>
        <v>0</v>
      </c>
      <c r="S13" s="135">
        <f>ROUNDDOWN(E13/20,1)</f>
        <v>0</v>
      </c>
      <c r="T13" s="135">
        <f>ROUNDDOWN(F13/30,1)</f>
        <v>0</v>
      </c>
      <c r="U13" s="136">
        <f>ROUND(SUM(Q13:T13),0)</f>
        <v>0</v>
      </c>
      <c r="V13" s="286">
        <f>IF(U13&gt;2,U13,2)</f>
        <v>2</v>
      </c>
      <c r="W13" s="354">
        <f>IF(K13=0,0,V13)</f>
        <v>2</v>
      </c>
      <c r="X13" s="354"/>
    </row>
    <row r="14" spans="1:24" ht="24.75" customHeight="1">
      <c r="B14" s="17"/>
      <c r="C14" s="22"/>
      <c r="D14" s="22"/>
      <c r="E14" s="22"/>
      <c r="F14" s="22"/>
      <c r="G14" s="22"/>
      <c r="H14" s="22"/>
      <c r="J14" s="5" t="s">
        <v>32</v>
      </c>
      <c r="K14" s="5">
        <f>IF(万年カレンダー・祝日!$K$30&lt;2,0,'別紙2-1【最初に入力】'!Q28-'別紙2-1【最初に入力】'!Q29)</f>
        <v>0</v>
      </c>
      <c r="L14" s="5">
        <f>IF(万年カレンダー・祝日!$K$30&lt;2,0,'別紙2-1【最初に入力】'!R28-'別紙2-1【最初に入力】'!R29)</f>
        <v>0</v>
      </c>
      <c r="M14" s="5">
        <f>IF(万年カレンダー・祝日!$K$30&lt;2,0,'別紙2-1【最初に入力】'!S28-'別紙2-1【最初に入力】'!S29)</f>
        <v>0</v>
      </c>
      <c r="N14" s="5">
        <f>IF(万年カレンダー・祝日!$K$30&lt;2,0,'別紙2-1【最初に入力】'!T28-'別紙2-1【最初に入力】'!T29)</f>
        <v>0</v>
      </c>
      <c r="O14" s="5">
        <f>IF(万年カレンダー・祝日!$K$30&lt;2,0,'別紙2-1【最初に入力】'!U28-'別紙2-1【最初に入力】'!U29)</f>
        <v>0</v>
      </c>
    </row>
    <row r="15" spans="1:24" ht="20.25" customHeight="1">
      <c r="A15" s="347" t="s">
        <v>58</v>
      </c>
      <c r="B15" s="348" t="s">
        <v>68</v>
      </c>
      <c r="C15" s="349"/>
      <c r="D15" s="349"/>
      <c r="E15" s="349"/>
      <c r="F15" s="349"/>
      <c r="G15" s="349"/>
      <c r="H15" s="349"/>
      <c r="J15" s="5" t="s">
        <v>33</v>
      </c>
      <c r="K15" s="5">
        <f>'別紙2-1【最初に入力】'!Q44-'別紙2-1【最初に入力】'!Q45</f>
        <v>0</v>
      </c>
      <c r="L15" s="5">
        <f>'別紙2-1【最初に入力】'!R44-'別紙2-1【最初に入力】'!R45</f>
        <v>0</v>
      </c>
      <c r="M15" s="5">
        <f>'別紙2-1【最初に入力】'!S44-'別紙2-1【最初に入力】'!S45</f>
        <v>0</v>
      </c>
      <c r="N15" s="5">
        <f>'別紙2-1【最初に入力】'!T44-'別紙2-1【最初に入力】'!T45</f>
        <v>0</v>
      </c>
      <c r="O15" s="5">
        <f>'別紙2-1【最初に入力】'!U44-'別紙2-1【最初に入力】'!U45</f>
        <v>0</v>
      </c>
    </row>
    <row r="16" spans="1:24" ht="20.25" customHeight="1">
      <c r="A16" s="347"/>
      <c r="B16" s="349"/>
      <c r="C16" s="349"/>
      <c r="D16" s="349"/>
      <c r="E16" s="349"/>
      <c r="F16" s="349"/>
      <c r="G16" s="349"/>
      <c r="H16" s="349"/>
      <c r="J16" s="5" t="s">
        <v>71</v>
      </c>
      <c r="K16" s="5">
        <f>'別紙2-1【最初に入力】'!Q60-'別紙2-1【最初に入力】'!Q61</f>
        <v>0</v>
      </c>
      <c r="L16" s="5">
        <f>'別紙2-1【最初に入力】'!R60-'別紙2-1【最初に入力】'!R61</f>
        <v>0</v>
      </c>
      <c r="M16" s="5">
        <f>'別紙2-1【最初に入力】'!S60-'別紙2-1【最初に入力】'!S61</f>
        <v>0</v>
      </c>
      <c r="N16" s="5">
        <f>'別紙2-1【最初に入力】'!T60-'別紙2-1【最初に入力】'!T61</f>
        <v>0</v>
      </c>
      <c r="O16" s="5">
        <f>'別紙2-1【最初に入力】'!U60-'別紙2-1【最初に入力】'!U61</f>
        <v>0</v>
      </c>
    </row>
    <row r="17" spans="1:15">
      <c r="B17" s="7" t="s">
        <v>59</v>
      </c>
      <c r="C17" s="7"/>
      <c r="D17" s="7"/>
      <c r="J17" s="5" t="s">
        <v>34</v>
      </c>
      <c r="K17" s="5">
        <f>'別紙2-1【最初に入力】'!Q76-'別紙2-1【最初に入力】'!Q77</f>
        <v>0</v>
      </c>
      <c r="L17" s="5">
        <f>'別紙2-1【最初に入力】'!R76-'別紙2-1【最初に入力】'!R77</f>
        <v>0</v>
      </c>
      <c r="M17" s="5">
        <f>'別紙2-1【最初に入力】'!S76-'別紙2-1【最初に入力】'!S77</f>
        <v>0</v>
      </c>
      <c r="N17" s="5">
        <f>'別紙2-1【最初に入力】'!T76-'別紙2-1【最初に入力】'!T77</f>
        <v>0</v>
      </c>
      <c r="O17" s="5">
        <f>'別紙2-1【最初に入力】'!U76-'別紙2-1【最初に入力】'!U77</f>
        <v>0</v>
      </c>
    </row>
    <row r="18" spans="1:15">
      <c r="B18" s="6" t="s">
        <v>69</v>
      </c>
      <c r="J18" s="5" t="s">
        <v>35</v>
      </c>
      <c r="K18" s="5">
        <f>IF(万年カレンダー・祝日!$K$34&lt;2,0,'別紙2-1【最初に入力】'!Q92-'別紙2-1【最初に入力】'!Q93)</f>
        <v>0</v>
      </c>
      <c r="L18" s="5">
        <f>IF(万年カレンダー・祝日!$K$34&lt;2,0,'別紙2-1【最初に入力】'!R92-'別紙2-1【最初に入力】'!R93)</f>
        <v>0</v>
      </c>
      <c r="M18" s="5">
        <f>IF(万年カレンダー・祝日!$K$34&lt;2,0,'別紙2-1【最初に入力】'!S92-'別紙2-1【最初に入力】'!S93)</f>
        <v>0</v>
      </c>
      <c r="N18" s="5">
        <f>IF(万年カレンダー・祝日!$K$34&lt;2,0,'別紙2-1【最初に入力】'!T92-'別紙2-1【最初に入力】'!T93)</f>
        <v>0</v>
      </c>
      <c r="O18" s="5">
        <f>IF(万年カレンダー・祝日!$K$34&lt;2,0,'別紙2-1【最初に入力】'!U92-'別紙2-1【最初に入力】'!U93)</f>
        <v>0</v>
      </c>
    </row>
    <row r="19" spans="1:15">
      <c r="A19" s="11" t="s">
        <v>60</v>
      </c>
      <c r="B19" s="7" t="s">
        <v>61</v>
      </c>
      <c r="J19" s="23" t="s">
        <v>4</v>
      </c>
      <c r="K19" s="5">
        <f>SUM(K14:K18)</f>
        <v>0</v>
      </c>
      <c r="L19" s="5">
        <f>SUM(L14:L18)</f>
        <v>0</v>
      </c>
      <c r="M19" s="5">
        <f>SUM(M14:M18)</f>
        <v>0</v>
      </c>
      <c r="N19" s="5">
        <f>SUM(N14:N18)</f>
        <v>0</v>
      </c>
      <c r="O19" s="5">
        <f>SUM(O14:O18)</f>
        <v>0</v>
      </c>
    </row>
  </sheetData>
  <sheetProtection algorithmName="SHA-512" hashValue="gU/fhEwoQ7pk7O70RpgpyHtfIPWJUVQNm98ZLq7SQ3f27sVU11OkU0kxa91XTwlTn6YmqPjbzjSVpFxJIEOjsg==" saltValue="mxg5KwQkgndqYvp48cfr8A==" spinCount="100000" sheet="1" selectLockedCells="1"/>
  <protectedRanges>
    <protectedRange sqref="D2" name="範囲1"/>
  </protectedRanges>
  <mergeCells count="11">
    <mergeCell ref="W11:X11"/>
    <mergeCell ref="W12:X12"/>
    <mergeCell ref="W13:X13"/>
    <mergeCell ref="J2:K2"/>
    <mergeCell ref="K12:O12"/>
    <mergeCell ref="A15:A16"/>
    <mergeCell ref="B15:H16"/>
    <mergeCell ref="A11:B11"/>
    <mergeCell ref="A4:B4"/>
    <mergeCell ref="F2:H2"/>
    <mergeCell ref="A2:B2"/>
  </mergeCells>
  <phoneticPr fontId="4"/>
  <printOptions horizontalCentered="1" verticalCentered="1"/>
  <pageMargins left="0.62992125984251968" right="0.62992125984251968" top="1.1023622047244095" bottom="0.98425196850393704" header="0.55118110236220474" footer="0.51181102362204722"/>
  <pageSetup paperSize="9" scale="78" orientation="landscape" horizontalDpi="400" verticalDpi="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F27"/>
  <sheetViews>
    <sheetView view="pageBreakPreview" zoomScale="70" zoomScaleNormal="75" zoomScaleSheetLayoutView="70" workbookViewId="0">
      <selection activeCell="S11" sqref="S11"/>
    </sheetView>
  </sheetViews>
  <sheetFormatPr defaultColWidth="9" defaultRowHeight="13"/>
  <cols>
    <col min="1" max="1" width="10.6328125" style="2" customWidth="1"/>
    <col min="2" max="7" width="7.36328125" style="2" customWidth="1"/>
    <col min="8" max="8" width="7" style="2" customWidth="1"/>
    <col min="9" max="9" width="7.36328125" style="2" customWidth="1"/>
    <col min="10" max="14" width="8.1796875" style="2" customWidth="1"/>
    <col min="15" max="15" width="7" style="2" customWidth="1"/>
    <col min="16" max="21" width="7.36328125" style="2" customWidth="1"/>
    <col min="22" max="22" width="6.90625" style="2" customWidth="1"/>
    <col min="23" max="23" width="4" style="2" customWidth="1"/>
    <col min="24" max="24" width="8.08984375" style="2" customWidth="1"/>
    <col min="25" max="26" width="7.36328125" style="2" customWidth="1"/>
    <col min="27" max="29" width="9.36328125" style="2" customWidth="1"/>
    <col min="30" max="16384" width="9" style="2"/>
  </cols>
  <sheetData>
    <row r="1" spans="1:32" ht="14">
      <c r="V1" s="302"/>
      <c r="X1" s="63"/>
      <c r="Y1" s="63"/>
      <c r="Z1" s="63"/>
      <c r="AA1" s="63"/>
      <c r="AB1" s="63"/>
      <c r="AC1" s="63"/>
      <c r="AD1" s="63"/>
    </row>
    <row r="2" spans="1:32" ht="18.75" customHeight="1">
      <c r="A2" s="4" t="s">
        <v>99</v>
      </c>
      <c r="B2" s="86"/>
      <c r="C2" s="86"/>
      <c r="D2" s="377" t="s">
        <v>38</v>
      </c>
      <c r="E2" s="377"/>
      <c r="F2" s="377"/>
      <c r="G2" s="377"/>
      <c r="H2" s="377"/>
      <c r="I2" s="377"/>
      <c r="J2" s="377"/>
      <c r="K2" s="377"/>
      <c r="L2" s="377"/>
      <c r="M2" s="377"/>
      <c r="N2" s="377"/>
      <c r="O2" s="377"/>
      <c r="P2" s="377"/>
      <c r="Q2" s="377"/>
      <c r="R2" s="377"/>
      <c r="S2" s="86"/>
      <c r="T2" s="86"/>
      <c r="U2" s="86"/>
      <c r="V2" s="86"/>
      <c r="W2" s="86"/>
      <c r="X2" s="63"/>
      <c r="Y2" s="63"/>
      <c r="Z2" s="63"/>
      <c r="AA2" s="63"/>
      <c r="AB2" s="63"/>
      <c r="AC2" s="63"/>
      <c r="AD2" s="63"/>
    </row>
    <row r="3" spans="1:32" ht="7.25" customHeight="1">
      <c r="A3" s="87"/>
      <c r="B3" s="87"/>
      <c r="C3" s="87"/>
      <c r="D3" s="87"/>
      <c r="E3" s="87"/>
      <c r="F3" s="87"/>
      <c r="G3" s="87"/>
      <c r="H3" s="87"/>
      <c r="I3" s="87"/>
      <c r="J3" s="87"/>
      <c r="K3" s="87"/>
      <c r="L3" s="87"/>
      <c r="M3" s="87"/>
      <c r="N3" s="87"/>
      <c r="O3" s="87"/>
      <c r="P3" s="87"/>
      <c r="Q3" s="87"/>
      <c r="R3" s="87"/>
      <c r="S3" s="87"/>
      <c r="T3" s="87"/>
      <c r="U3" s="87"/>
      <c r="V3" s="87"/>
      <c r="W3" s="87"/>
      <c r="X3" s="63"/>
      <c r="Y3" s="63"/>
      <c r="Z3" s="63"/>
      <c r="AA3" s="63"/>
      <c r="AB3" s="63"/>
      <c r="AC3" s="63"/>
      <c r="AD3" s="63"/>
    </row>
    <row r="4" spans="1:32" ht="19">
      <c r="A4" s="338">
        <f>'別紙2-1【最初に入力】'!O2</f>
        <v>45748</v>
      </c>
      <c r="B4" s="338"/>
      <c r="C4" s="231">
        <f>'別紙2-1【最初に入力】'!$Q$2</f>
        <v>5</v>
      </c>
      <c r="D4" s="230" t="s">
        <v>147</v>
      </c>
      <c r="E4" s="229"/>
      <c r="F4" s="62"/>
      <c r="G4" s="62"/>
      <c r="H4" s="62"/>
      <c r="I4" s="62"/>
      <c r="J4" s="62"/>
      <c r="L4" s="88"/>
      <c r="M4" s="88"/>
      <c r="N4" s="385" t="s">
        <v>37</v>
      </c>
      <c r="O4" s="385"/>
      <c r="P4" s="384">
        <f>'別紙2-1【最初に入力】'!O17</f>
        <v>0</v>
      </c>
      <c r="Q4" s="384"/>
      <c r="R4" s="384"/>
      <c r="S4" s="384"/>
      <c r="T4" s="384"/>
      <c r="U4" s="384"/>
      <c r="V4" s="384"/>
      <c r="X4" s="63"/>
      <c r="Y4" s="63"/>
      <c r="Z4" s="63"/>
      <c r="AA4" s="63"/>
      <c r="AB4" s="63"/>
      <c r="AC4" s="63"/>
      <c r="AD4" s="63"/>
    </row>
    <row r="5" spans="1:32" ht="11" customHeight="1">
      <c r="A5" s="229"/>
      <c r="B5" s="229"/>
      <c r="C5" s="230"/>
      <c r="D5" s="230"/>
      <c r="E5" s="229"/>
      <c r="F5" s="62"/>
      <c r="G5" s="62"/>
      <c r="H5" s="62"/>
      <c r="I5" s="62"/>
      <c r="J5" s="62"/>
      <c r="L5" s="88"/>
      <c r="M5" s="88"/>
      <c r="N5" s="88"/>
      <c r="O5" s="88"/>
      <c r="P5" s="178"/>
      <c r="Q5" s="178"/>
      <c r="R5" s="178"/>
      <c r="S5" s="178"/>
      <c r="T5" s="178"/>
      <c r="U5" s="178"/>
      <c r="V5" s="178"/>
      <c r="X5" s="63"/>
      <c r="Y5" s="63"/>
      <c r="Z5" s="63"/>
      <c r="AA5" s="63"/>
      <c r="AB5" s="63"/>
      <c r="AC5" s="63"/>
      <c r="AD5" s="63"/>
    </row>
    <row r="6" spans="1:32" ht="19">
      <c r="A6" s="207" t="s">
        <v>397</v>
      </c>
      <c r="B6" s="62"/>
      <c r="C6" s="62"/>
      <c r="D6" s="62"/>
      <c r="E6" s="62"/>
      <c r="F6" s="62"/>
      <c r="G6" s="62"/>
      <c r="J6" s="62"/>
      <c r="L6" s="88"/>
      <c r="M6" s="88"/>
      <c r="N6" s="88"/>
      <c r="O6" s="88"/>
      <c r="P6" s="178"/>
      <c r="Q6" s="178"/>
      <c r="R6" s="178"/>
      <c r="S6" s="178"/>
      <c r="T6" s="178"/>
      <c r="U6" s="178"/>
      <c r="V6" s="178"/>
      <c r="X6" s="63"/>
      <c r="Y6" s="63"/>
      <c r="Z6" s="63"/>
      <c r="AA6" s="63"/>
      <c r="AB6" s="63"/>
      <c r="AC6" s="63"/>
      <c r="AD6" s="63"/>
    </row>
    <row r="7" spans="1:32" ht="9.65" customHeight="1">
      <c r="A7" s="62"/>
      <c r="B7" s="62"/>
      <c r="C7" s="62"/>
      <c r="D7" s="207"/>
      <c r="E7" s="62"/>
      <c r="F7" s="62"/>
      <c r="G7" s="62"/>
      <c r="H7" s="62"/>
      <c r="I7" s="62"/>
      <c r="J7" s="62"/>
      <c r="N7" s="4"/>
      <c r="O7" s="4"/>
      <c r="P7" s="4"/>
      <c r="Q7" s="4"/>
      <c r="R7" s="4"/>
      <c r="S7" s="4"/>
      <c r="U7" s="25"/>
      <c r="V7" s="25"/>
      <c r="W7" s="25"/>
      <c r="X7" s="63"/>
      <c r="Y7" s="63"/>
      <c r="Z7" s="63"/>
      <c r="AA7" s="63"/>
      <c r="AB7" s="63"/>
      <c r="AC7" s="63"/>
      <c r="AD7" s="63"/>
    </row>
    <row r="8" spans="1:32" ht="25.5" customHeight="1" thickBot="1">
      <c r="A8" s="89" t="s">
        <v>13</v>
      </c>
      <c r="V8" s="88" t="s">
        <v>95</v>
      </c>
      <c r="X8" s="63"/>
      <c r="Y8" s="63"/>
      <c r="Z8" s="63"/>
      <c r="AA8" s="63"/>
      <c r="AB8" s="63"/>
      <c r="AC8" s="63"/>
      <c r="AD8" s="63"/>
    </row>
    <row r="9" spans="1:32" ht="30" customHeight="1">
      <c r="A9" s="378"/>
      <c r="B9" s="364" t="s">
        <v>27</v>
      </c>
      <c r="C9" s="365"/>
      <c r="D9" s="365"/>
      <c r="E9" s="365"/>
      <c r="F9" s="365"/>
      <c r="G9" s="365"/>
      <c r="H9" s="366"/>
      <c r="I9" s="364" t="s">
        <v>28</v>
      </c>
      <c r="J9" s="365"/>
      <c r="K9" s="365"/>
      <c r="L9" s="365"/>
      <c r="M9" s="365"/>
      <c r="N9" s="365"/>
      <c r="O9" s="366"/>
      <c r="P9" s="364" t="s">
        <v>29</v>
      </c>
      <c r="Q9" s="365"/>
      <c r="R9" s="365"/>
      <c r="S9" s="365"/>
      <c r="T9" s="365"/>
      <c r="U9" s="365"/>
      <c r="V9" s="367"/>
      <c r="W9" s="4"/>
      <c r="X9" s="382"/>
      <c r="Y9" s="382"/>
      <c r="Z9" s="382"/>
      <c r="AA9" s="382"/>
      <c r="AB9" s="382"/>
      <c r="AC9" s="382"/>
    </row>
    <row r="10" spans="1:32" ht="30" customHeight="1" thickBot="1">
      <c r="A10" s="379"/>
      <c r="B10" s="90" t="str">
        <f>万年カレンダー・祝日!D30</f>
        <v/>
      </c>
      <c r="C10" s="90" t="str">
        <f>万年カレンダー・祝日!E30</f>
        <v/>
      </c>
      <c r="D10" s="90" t="str">
        <f>万年カレンダー・祝日!F30</f>
        <v/>
      </c>
      <c r="E10" s="90" t="str">
        <f>万年カレンダー・祝日!G30</f>
        <v>1（木）</v>
      </c>
      <c r="F10" s="90" t="str">
        <f>万年カレンダー・祝日!H30</f>
        <v>2（金）</v>
      </c>
      <c r="G10" s="90" t="str">
        <f>万年カレンダー・祝日!I30</f>
        <v/>
      </c>
      <c r="H10" s="91" t="s">
        <v>87</v>
      </c>
      <c r="I10" s="92" t="str">
        <f>万年カレンダー・祝日!D31</f>
        <v/>
      </c>
      <c r="J10" s="92" t="str">
        <f>万年カレンダー・祝日!E31</f>
        <v/>
      </c>
      <c r="K10" s="92" t="str">
        <f>万年カレンダー・祝日!F31</f>
        <v>7（水）</v>
      </c>
      <c r="L10" s="92" t="str">
        <f>万年カレンダー・祝日!G31</f>
        <v>8（木）</v>
      </c>
      <c r="M10" s="92" t="str">
        <f>万年カレンダー・祝日!H31</f>
        <v>9（金）</v>
      </c>
      <c r="N10" s="92" t="str">
        <f>万年カレンダー・祝日!I31</f>
        <v>10（土）</v>
      </c>
      <c r="O10" s="91" t="s">
        <v>88</v>
      </c>
      <c r="P10" s="93" t="str">
        <f>万年カレンダー・祝日!D32</f>
        <v>12（月）</v>
      </c>
      <c r="Q10" s="93" t="str">
        <f>万年カレンダー・祝日!E32</f>
        <v>13（火）</v>
      </c>
      <c r="R10" s="93" t="str">
        <f>万年カレンダー・祝日!F32</f>
        <v>14（水）</v>
      </c>
      <c r="S10" s="93" t="str">
        <f>万年カレンダー・祝日!G32</f>
        <v>15（木）</v>
      </c>
      <c r="T10" s="93" t="str">
        <f>万年カレンダー・祝日!H32</f>
        <v>16（金）</v>
      </c>
      <c r="U10" s="93" t="str">
        <f>万年カレンダー・祝日!I32</f>
        <v>17（土）</v>
      </c>
      <c r="V10" s="94" t="s">
        <v>89</v>
      </c>
      <c r="W10" s="95"/>
      <c r="X10" s="95"/>
      <c r="Y10" s="96">
        <v>5</v>
      </c>
      <c r="Z10" s="96">
        <v>4</v>
      </c>
      <c r="AA10" s="96">
        <v>3</v>
      </c>
      <c r="AB10" s="4">
        <v>2</v>
      </c>
      <c r="AC10" s="4">
        <v>1</v>
      </c>
    </row>
    <row r="11" spans="1:32" ht="32.25" customHeight="1">
      <c r="A11" s="97" t="e">
        <f>HLOOKUP($AD$11,$Y$10:$AC$14,2,FALSE)</f>
        <v>#N/A</v>
      </c>
      <c r="B11" s="42"/>
      <c r="C11" s="42"/>
      <c r="D11" s="42"/>
      <c r="E11" s="42"/>
      <c r="F11" s="42"/>
      <c r="G11" s="42"/>
      <c r="H11" s="98">
        <f>MAX(B11:G11)</f>
        <v>0</v>
      </c>
      <c r="I11" s="42"/>
      <c r="J11" s="42"/>
      <c r="K11" s="42"/>
      <c r="L11" s="42"/>
      <c r="M11" s="42"/>
      <c r="N11" s="42"/>
      <c r="O11" s="98">
        <f>MAX(I11:N11)</f>
        <v>0</v>
      </c>
      <c r="P11" s="42"/>
      <c r="Q11" s="42"/>
      <c r="R11" s="42"/>
      <c r="S11" s="42"/>
      <c r="T11" s="42"/>
      <c r="U11" s="42"/>
      <c r="V11" s="99">
        <f>MAX(P11:U11)</f>
        <v>0</v>
      </c>
      <c r="W11" s="100"/>
      <c r="X11" s="101"/>
      <c r="Y11" s="96" t="s">
        <v>385</v>
      </c>
      <c r="Z11" s="96" t="s">
        <v>112</v>
      </c>
      <c r="AA11" s="96" t="s">
        <v>119</v>
      </c>
      <c r="AB11" s="96" t="s">
        <v>112</v>
      </c>
      <c r="AC11" s="96" t="s">
        <v>119</v>
      </c>
      <c r="AD11" s="318" t="e">
        <f>VLOOKUP('別紙2-1【最初に入力】'!$H$13,'別紙2-3【要入力】'!AE11:AF15,2,FALSE)</f>
        <v>#N/A</v>
      </c>
      <c r="AE11" s="2" t="s">
        <v>377</v>
      </c>
      <c r="AF11" s="2">
        <v>4</v>
      </c>
    </row>
    <row r="12" spans="1:32" ht="32.25" customHeight="1">
      <c r="A12" s="102" t="e">
        <f>HLOOKUP($AD$11,$Y$10:$AC$14,3,FALSE)</f>
        <v>#N/A</v>
      </c>
      <c r="B12" s="42"/>
      <c r="C12" s="42"/>
      <c r="D12" s="42"/>
      <c r="E12" s="42"/>
      <c r="F12" s="42"/>
      <c r="G12" s="42"/>
      <c r="H12" s="103">
        <f>MAX(B12:G12)</f>
        <v>0</v>
      </c>
      <c r="I12" s="42"/>
      <c r="J12" s="42"/>
      <c r="K12" s="42"/>
      <c r="L12" s="42"/>
      <c r="M12" s="42"/>
      <c r="N12" s="42"/>
      <c r="O12" s="103">
        <f>MAX(I12:N12)</f>
        <v>0</v>
      </c>
      <c r="P12" s="42"/>
      <c r="Q12" s="42"/>
      <c r="R12" s="42"/>
      <c r="S12" s="42"/>
      <c r="T12" s="42"/>
      <c r="U12" s="42"/>
      <c r="V12" s="104">
        <f>MAX(P12:U12)</f>
        <v>0</v>
      </c>
      <c r="W12" s="100"/>
      <c r="X12" s="101"/>
      <c r="Y12" s="96" t="s">
        <v>382</v>
      </c>
      <c r="Z12" s="96" t="s">
        <v>113</v>
      </c>
      <c r="AA12" s="96" t="s">
        <v>368</v>
      </c>
      <c r="AB12" s="96" t="s">
        <v>113</v>
      </c>
      <c r="AC12" s="96" t="s">
        <v>116</v>
      </c>
      <c r="AE12" s="2" t="s">
        <v>379</v>
      </c>
      <c r="AF12" s="2">
        <v>5</v>
      </c>
    </row>
    <row r="13" spans="1:32" ht="32.25" customHeight="1">
      <c r="A13" s="105" t="e">
        <f>HLOOKUP($AD$11,$Y$10:$AC$14,4,FALSE)</f>
        <v>#N/A</v>
      </c>
      <c r="B13" s="42"/>
      <c r="C13" s="42"/>
      <c r="D13" s="42"/>
      <c r="E13" s="42"/>
      <c r="F13" s="42"/>
      <c r="G13" s="42"/>
      <c r="H13" s="106">
        <f>MAX(B13:G13)</f>
        <v>0</v>
      </c>
      <c r="I13" s="42"/>
      <c r="J13" s="42"/>
      <c r="K13" s="42"/>
      <c r="L13" s="42"/>
      <c r="M13" s="42"/>
      <c r="N13" s="42"/>
      <c r="O13" s="106">
        <f>MAX(I13:N13)</f>
        <v>0</v>
      </c>
      <c r="P13" s="42"/>
      <c r="Q13" s="42"/>
      <c r="R13" s="42"/>
      <c r="S13" s="42"/>
      <c r="T13" s="42"/>
      <c r="U13" s="42"/>
      <c r="V13" s="107">
        <f>MAX(P13:U13)</f>
        <v>0</v>
      </c>
      <c r="W13" s="100"/>
      <c r="X13" s="101"/>
      <c r="Y13" s="96" t="s">
        <v>383</v>
      </c>
      <c r="Z13" s="96" t="s">
        <v>381</v>
      </c>
      <c r="AA13" s="96" t="s">
        <v>367</v>
      </c>
      <c r="AB13" s="96" t="s">
        <v>114</v>
      </c>
      <c r="AC13" s="96" t="s">
        <v>117</v>
      </c>
      <c r="AE13" s="2" t="s">
        <v>189</v>
      </c>
      <c r="AF13" s="2">
        <v>1</v>
      </c>
    </row>
    <row r="14" spans="1:32" ht="32.25" customHeight="1" thickBot="1">
      <c r="A14" s="108" t="e">
        <f>HLOOKUP($AD$11,$Y$10:$AC$14,5,FALSE)</f>
        <v>#N/A</v>
      </c>
      <c r="B14" s="43"/>
      <c r="C14" s="43"/>
      <c r="D14" s="43"/>
      <c r="E14" s="43"/>
      <c r="F14" s="43"/>
      <c r="G14" s="43"/>
      <c r="H14" s="109">
        <f>MAX(B14:G14)</f>
        <v>0</v>
      </c>
      <c r="I14" s="43"/>
      <c r="J14" s="43"/>
      <c r="K14" s="43"/>
      <c r="L14" s="43"/>
      <c r="M14" s="43"/>
      <c r="N14" s="43"/>
      <c r="O14" s="109">
        <f>MAX(I14:N14)</f>
        <v>0</v>
      </c>
      <c r="P14" s="43"/>
      <c r="Q14" s="43"/>
      <c r="R14" s="43"/>
      <c r="S14" s="43"/>
      <c r="T14" s="43"/>
      <c r="U14" s="43"/>
      <c r="V14" s="110">
        <f>MAX(P14:U14)</f>
        <v>0</v>
      </c>
      <c r="W14" s="100"/>
      <c r="X14" s="101"/>
      <c r="Y14" s="96" t="s">
        <v>384</v>
      </c>
      <c r="Z14" s="96" t="s">
        <v>115</v>
      </c>
      <c r="AA14" s="96" t="s">
        <v>118</v>
      </c>
      <c r="AB14" s="96" t="s">
        <v>115</v>
      </c>
      <c r="AC14" s="96" t="s">
        <v>118</v>
      </c>
      <c r="AE14" s="2" t="s">
        <v>191</v>
      </c>
      <c r="AF14" s="2">
        <v>2</v>
      </c>
    </row>
    <row r="15" spans="1:32" ht="12.65" customHeight="1" thickBot="1">
      <c r="A15" s="111"/>
      <c r="B15" s="85"/>
      <c r="I15" s="7"/>
      <c r="L15" s="111"/>
      <c r="M15" s="85"/>
      <c r="N15" s="85"/>
      <c r="O15" s="85"/>
      <c r="T15" s="7"/>
      <c r="U15" s="7"/>
      <c r="V15" s="7"/>
      <c r="W15" s="7"/>
      <c r="X15" s="7"/>
      <c r="Y15" s="111"/>
      <c r="Z15" s="85"/>
      <c r="AE15" s="2" t="s">
        <v>376</v>
      </c>
      <c r="AF15" s="2">
        <v>3</v>
      </c>
    </row>
    <row r="16" spans="1:32" ht="30" customHeight="1">
      <c r="A16" s="380"/>
      <c r="B16" s="364" t="s">
        <v>30</v>
      </c>
      <c r="C16" s="365"/>
      <c r="D16" s="365"/>
      <c r="E16" s="365"/>
      <c r="F16" s="365"/>
      <c r="G16" s="365"/>
      <c r="H16" s="366"/>
      <c r="I16" s="364" t="s">
        <v>31</v>
      </c>
      <c r="J16" s="365"/>
      <c r="K16" s="365"/>
      <c r="L16" s="365"/>
      <c r="M16" s="365"/>
      <c r="N16" s="365"/>
      <c r="O16" s="367"/>
      <c r="P16" s="368" t="s">
        <v>92</v>
      </c>
      <c r="Q16" s="369"/>
      <c r="R16" s="370"/>
      <c r="X16" s="383" t="str">
        <f>'別紙2-2【入力不要】'!J2</f>
        <v>5月の週数は</v>
      </c>
      <c r="Y16" s="383"/>
      <c r="Z16" s="316">
        <f>万年カレンダー・祝日!L36</f>
        <v>5</v>
      </c>
      <c r="AE16" s="2" t="s">
        <v>400</v>
      </c>
    </row>
    <row r="17" spans="1:31" ht="30" customHeight="1" thickBot="1">
      <c r="A17" s="381"/>
      <c r="B17" s="112" t="str">
        <f>万年カレンダー・祝日!D33</f>
        <v>19（月）</v>
      </c>
      <c r="C17" s="112" t="str">
        <f>万年カレンダー・祝日!E33</f>
        <v>20（火）</v>
      </c>
      <c r="D17" s="112" t="str">
        <f>万年カレンダー・祝日!F33</f>
        <v>21（水）</v>
      </c>
      <c r="E17" s="112" t="str">
        <f>万年カレンダー・祝日!G33</f>
        <v>22（木）</v>
      </c>
      <c r="F17" s="112" t="str">
        <f>万年カレンダー・祝日!H33</f>
        <v>23（金）</v>
      </c>
      <c r="G17" s="112" t="str">
        <f>万年カレンダー・祝日!I33</f>
        <v>24（土）</v>
      </c>
      <c r="H17" s="113" t="s">
        <v>90</v>
      </c>
      <c r="I17" s="112" t="str">
        <f>万年カレンダー・祝日!D34</f>
        <v>26（月）</v>
      </c>
      <c r="J17" s="112" t="str">
        <f>万年カレンダー・祝日!E34</f>
        <v>27（火）</v>
      </c>
      <c r="K17" s="112" t="str">
        <f>万年カレンダー・祝日!F34</f>
        <v>28（水）</v>
      </c>
      <c r="L17" s="112" t="str">
        <f>万年カレンダー・祝日!G34</f>
        <v>29（木）</v>
      </c>
      <c r="M17" s="112" t="str">
        <f>万年カレンダー・祝日!H34</f>
        <v>30（金）</v>
      </c>
      <c r="N17" s="112" t="str">
        <f>万年カレンダー・祝日!I34</f>
        <v>31（土）</v>
      </c>
      <c r="O17" s="114" t="s">
        <v>91</v>
      </c>
      <c r="P17" s="371"/>
      <c r="Q17" s="372"/>
      <c r="R17" s="373"/>
      <c r="S17" s="96"/>
      <c r="T17" s="96"/>
      <c r="U17" s="96"/>
      <c r="V17" s="96"/>
      <c r="W17" s="96"/>
      <c r="AA17" s="1"/>
      <c r="AE17" s="2" t="s">
        <v>405</v>
      </c>
    </row>
    <row r="18" spans="1:31" ht="30.75" customHeight="1">
      <c r="A18" s="97" t="e">
        <f>A11</f>
        <v>#N/A</v>
      </c>
      <c r="B18" s="42"/>
      <c r="C18" s="42"/>
      <c r="D18" s="42"/>
      <c r="E18" s="42"/>
      <c r="F18" s="42"/>
      <c r="G18" s="42"/>
      <c r="H18" s="98">
        <f>MAX(B18:G18)</f>
        <v>0</v>
      </c>
      <c r="I18" s="42"/>
      <c r="J18" s="42"/>
      <c r="K18" s="42"/>
      <c r="L18" s="42"/>
      <c r="M18" s="42"/>
      <c r="N18" s="42"/>
      <c r="O18" s="99">
        <f>MAX(I18:N18)</f>
        <v>0</v>
      </c>
      <c r="P18" s="374">
        <f>ROUND((H11+O11+V11+H18+O18-AE18)/$Z$16,0)</f>
        <v>0</v>
      </c>
      <c r="Q18" s="375"/>
      <c r="R18" s="376"/>
      <c r="X18" s="88" t="s">
        <v>370</v>
      </c>
      <c r="Y18" s="286" t="s">
        <v>386</v>
      </c>
      <c r="Z18" s="286">
        <f>IF($P18&gt;0,2.5,0)</f>
        <v>0</v>
      </c>
      <c r="AA18" s="317" t="s">
        <v>369</v>
      </c>
      <c r="AB18" s="286">
        <f>IF($P18&gt;0,1.5,0)</f>
        <v>0</v>
      </c>
      <c r="AC18" s="317" t="s">
        <v>369</v>
      </c>
      <c r="AE18" s="2">
        <f>IF(万年カレンダー・祝日!$K$30&lt;2,H11,0)+IF(万年カレンダー・祝日!$K$34&lt;2,O18,0)</f>
        <v>0</v>
      </c>
    </row>
    <row r="19" spans="1:31" ht="30.75" customHeight="1">
      <c r="A19" s="102" t="e">
        <f>A12</f>
        <v>#N/A</v>
      </c>
      <c r="B19" s="42"/>
      <c r="C19" s="42"/>
      <c r="D19" s="42"/>
      <c r="E19" s="42"/>
      <c r="F19" s="42"/>
      <c r="G19" s="42"/>
      <c r="H19" s="103">
        <f>MAX(B19:G19)</f>
        <v>0</v>
      </c>
      <c r="I19" s="42"/>
      <c r="J19" s="42"/>
      <c r="K19" s="42"/>
      <c r="L19" s="42"/>
      <c r="M19" s="42"/>
      <c r="N19" s="42"/>
      <c r="O19" s="104">
        <f>MAX(I19:N19)</f>
        <v>0</v>
      </c>
      <c r="P19" s="358">
        <f>ROUND((H12+O12+V12+H19+O19-AE19)/$Z$16,0)</f>
        <v>0</v>
      </c>
      <c r="Q19" s="359"/>
      <c r="R19" s="360"/>
      <c r="Y19" s="286">
        <f>IF($P19&gt;0,1.5,0)</f>
        <v>0</v>
      </c>
      <c r="Z19" s="286">
        <f>IF($P19&gt;0,1.5,0)</f>
        <v>0</v>
      </c>
      <c r="AA19" s="286">
        <f>IF($P19&gt;0,0.5,0)</f>
        <v>0</v>
      </c>
      <c r="AB19" s="286">
        <f>IF($P19&gt;0,0.5,0)</f>
        <v>0</v>
      </c>
      <c r="AC19" s="286">
        <f>IF($P19&gt;0,1.5,0)</f>
        <v>0</v>
      </c>
      <c r="AE19" s="2">
        <f>IF(万年カレンダー・祝日!$K$30&lt;2,H12,0)+IF(万年カレンダー・祝日!$K$34&lt;2,O19,0)</f>
        <v>0</v>
      </c>
    </row>
    <row r="20" spans="1:31" ht="30.75" customHeight="1">
      <c r="A20" s="105" t="e">
        <f>A13</f>
        <v>#N/A</v>
      </c>
      <c r="B20" s="42"/>
      <c r="C20" s="42"/>
      <c r="D20" s="42"/>
      <c r="E20" s="42"/>
      <c r="F20" s="42"/>
      <c r="G20" s="42"/>
      <c r="H20" s="106">
        <f>MAX(B20:G20)</f>
        <v>0</v>
      </c>
      <c r="I20" s="42"/>
      <c r="J20" s="42"/>
      <c r="K20" s="42"/>
      <c r="L20" s="42"/>
      <c r="M20" s="42"/>
      <c r="N20" s="42"/>
      <c r="O20" s="107">
        <f>MAX(I20:N20)</f>
        <v>0</v>
      </c>
      <c r="P20" s="358">
        <f>ROUND((H13+O13+V13+H20+O20-AE20)/$Z$16,0)</f>
        <v>0</v>
      </c>
      <c r="Q20" s="359"/>
      <c r="R20" s="360"/>
      <c r="Y20" s="286">
        <f>IF($P20&gt;0,0.5,0)</f>
        <v>0</v>
      </c>
      <c r="Z20" s="286">
        <f>IF($P20&gt;0,0.5,0)</f>
        <v>0</v>
      </c>
      <c r="AA20" s="286">
        <f>IF($P20&gt;0,0.5,0)</f>
        <v>0</v>
      </c>
      <c r="AB20" s="286">
        <f>IF($P20&gt;0,0.5,0)</f>
        <v>0</v>
      </c>
      <c r="AC20" s="286">
        <f>IF($P20&gt;0,0.5,0)</f>
        <v>0</v>
      </c>
      <c r="AE20" s="2">
        <f>IF(万年カレンダー・祝日!$K$30&lt;2,H13,0)+IF(万年カレンダー・祝日!$K$34&lt;2,O20,0)</f>
        <v>0</v>
      </c>
    </row>
    <row r="21" spans="1:31" ht="30.75" customHeight="1" thickBot="1">
      <c r="A21" s="108" t="e">
        <f>A14</f>
        <v>#N/A</v>
      </c>
      <c r="B21" s="43"/>
      <c r="C21" s="43"/>
      <c r="D21" s="43"/>
      <c r="E21" s="43"/>
      <c r="F21" s="43"/>
      <c r="G21" s="43"/>
      <c r="H21" s="109">
        <f>MAX(B21:G21)</f>
        <v>0</v>
      </c>
      <c r="I21" s="43"/>
      <c r="J21" s="43"/>
      <c r="K21" s="43"/>
      <c r="L21" s="43"/>
      <c r="M21" s="43"/>
      <c r="N21" s="43"/>
      <c r="O21" s="110">
        <f>MAX(I21:N21)</f>
        <v>0</v>
      </c>
      <c r="P21" s="361">
        <f>ROUND((H14+O14+V14+H21+O21-AE21)/$Z$16,0)</f>
        <v>0</v>
      </c>
      <c r="Q21" s="362"/>
      <c r="R21" s="363"/>
      <c r="Y21" s="286">
        <f>IF($P21&gt;0,0.5,0)</f>
        <v>0</v>
      </c>
      <c r="Z21" s="286">
        <f>IF($P21&gt;0,0.5,0)</f>
        <v>0</v>
      </c>
      <c r="AA21" s="286">
        <f>IF($P21&gt;0,1.5,0)</f>
        <v>0</v>
      </c>
      <c r="AB21" s="286">
        <f>IF($P21&gt;0,1.5,0)</f>
        <v>0</v>
      </c>
      <c r="AC21" s="286">
        <f>IF($P21&gt;0,0.5,0)</f>
        <v>0</v>
      </c>
      <c r="AE21" s="2">
        <f>IF(万年カレンダー・祝日!$K$30&lt;2,H14,0)+IF(万年カレンダー・祝日!$K$34&lt;2,O21,0)</f>
        <v>0</v>
      </c>
    </row>
    <row r="22" spans="1:31" ht="21.75" customHeight="1">
      <c r="A22" s="61" t="s">
        <v>93</v>
      </c>
      <c r="B22" s="6" t="s">
        <v>97</v>
      </c>
      <c r="Y22" s="2">
        <f>ROUNDUP(MAX(Y19:Y20),0)+ROUNDUP(Y21,0)</f>
        <v>0</v>
      </c>
      <c r="Z22" s="2">
        <f>ROUNDUP(MAX(Z18:Z20),0)+ROUNDUP(Z21,0)-IF(OR(AND(Z18=2.5,Z21=0.5),AND(Z18=0,Z19=1.5,Z21=0.5)),1,0)</f>
        <v>0</v>
      </c>
      <c r="AA22" s="2">
        <f>ROUNDUP(AA19,0)+ROUNDUP(MAX(AA20:AA21),0)</f>
        <v>0</v>
      </c>
      <c r="AB22" s="2">
        <f>ROUNDUP(MAX(AB18:AB19),0)+ROUNDUP(MAX(AB20:AB21),0)-IF(OR(AND(AB18=1.5,AB21=1.5),AND(AB18=0,AB19=0.5,AB21=1.5),AND(AB18=1.5,AB20=0.5,AB21=0)),1,0)</f>
        <v>0</v>
      </c>
      <c r="AC22" s="2">
        <f>ROUNDUP(MAX(AC19:AC20),0)+ROUNDUP(AC21,0)</f>
        <v>0</v>
      </c>
    </row>
    <row r="23" spans="1:31" ht="21.75" customHeight="1">
      <c r="A23" s="6"/>
      <c r="B23" s="6" t="s">
        <v>120</v>
      </c>
    </row>
    <row r="24" spans="1:31" ht="16.5" customHeight="1"/>
    <row r="25" spans="1:31" ht="22.5" customHeight="1" thickBot="1">
      <c r="A25" s="89" t="s">
        <v>127</v>
      </c>
    </row>
    <row r="26" spans="1:31" ht="33.75" customHeight="1" thickBot="1">
      <c r="A26" s="115" t="s">
        <v>128</v>
      </c>
      <c r="B26" s="116" t="e">
        <f>HLOOKUP($AD$11,$Y$10:$AC$22,13,FALSE)</f>
        <v>#N/A</v>
      </c>
      <c r="C26" s="117" t="s">
        <v>123</v>
      </c>
      <c r="E26" s="64" t="s">
        <v>93</v>
      </c>
      <c r="F26" s="357" t="s">
        <v>129</v>
      </c>
      <c r="G26" s="357"/>
      <c r="H26" s="357"/>
      <c r="I26" s="357"/>
      <c r="J26" s="357"/>
      <c r="K26" s="357"/>
      <c r="L26" s="357"/>
      <c r="M26" s="357"/>
      <c r="N26" s="357"/>
      <c r="O26" s="357"/>
      <c r="P26" s="357"/>
      <c r="Q26" s="357"/>
      <c r="R26" s="357"/>
      <c r="S26" s="357"/>
      <c r="T26" s="357"/>
      <c r="U26" s="357"/>
      <c r="V26" s="357"/>
    </row>
    <row r="27" spans="1:31">
      <c r="F27" s="357"/>
      <c r="G27" s="357"/>
      <c r="H27" s="357"/>
      <c r="I27" s="357"/>
      <c r="J27" s="357"/>
      <c r="K27" s="357"/>
      <c r="L27" s="357"/>
      <c r="M27" s="357"/>
      <c r="N27" s="357"/>
      <c r="O27" s="357"/>
      <c r="P27" s="357"/>
      <c r="Q27" s="357"/>
      <c r="R27" s="357"/>
      <c r="S27" s="357"/>
      <c r="T27" s="357"/>
      <c r="U27" s="357"/>
      <c r="V27" s="357"/>
    </row>
  </sheetData>
  <sheetProtection sheet="1" selectLockedCells="1"/>
  <protectedRanges>
    <protectedRange sqref="B4:B5 D4:D5 A10 Y10 AD11 A17 B7 P15:X15 AA15 C15:J15 W11:X14 B11:G14 I11:N14 P11:U14 B18:G21 I18:N21 S7 U7:W7 S18:W21 X19:X21" name="範囲1"/>
    <protectedRange sqref="H11:H14" name="範囲1_2"/>
    <protectedRange sqref="O11:O14" name="範囲1_3"/>
    <protectedRange sqref="V11:V14" name="範囲1_4"/>
    <protectedRange sqref="H18:H21" name="範囲1_5"/>
    <protectedRange sqref="O18:O21" name="範囲1_6"/>
    <protectedRange sqref="R18:R21 P18:P21" name="範囲1_7"/>
  </protectedRanges>
  <mergeCells count="19">
    <mergeCell ref="D2:R2"/>
    <mergeCell ref="A9:A10"/>
    <mergeCell ref="A16:A17"/>
    <mergeCell ref="X9:AC9"/>
    <mergeCell ref="X16:Y16"/>
    <mergeCell ref="B9:H9"/>
    <mergeCell ref="P4:V4"/>
    <mergeCell ref="N4:O4"/>
    <mergeCell ref="A4:B4"/>
    <mergeCell ref="F26:V27"/>
    <mergeCell ref="P20:R20"/>
    <mergeCell ref="P21:R21"/>
    <mergeCell ref="I9:O9"/>
    <mergeCell ref="P9:V9"/>
    <mergeCell ref="B16:H16"/>
    <mergeCell ref="I16:O16"/>
    <mergeCell ref="P16:R17"/>
    <mergeCell ref="P18:R18"/>
    <mergeCell ref="P19:R19"/>
  </mergeCells>
  <phoneticPr fontId="4"/>
  <conditionalFormatting sqref="A11:V11 A18:R18">
    <cfRule type="expression" dxfId="23" priority="3">
      <formula>$A$11="記載不要"</formula>
    </cfRule>
  </conditionalFormatting>
  <conditionalFormatting sqref="B17:O21">
    <cfRule type="expression" dxfId="20" priority="1">
      <formula>B$17=""</formula>
    </cfRule>
  </conditionalFormatting>
  <conditionalFormatting sqref="B10:V14">
    <cfRule type="expression" dxfId="19" priority="2">
      <formula>B$10=""</formula>
    </cfRule>
  </conditionalFormatting>
  <conditionalFormatting sqref="H11 O11 V11 H18">
    <cfRule type="expression" dxfId="18" priority="16" stopIfTrue="1">
      <formula>$A$11="記載不要"</formula>
    </cfRule>
  </conditionalFormatting>
  <printOptions horizontalCentered="1" verticalCentered="1"/>
  <pageMargins left="0.19685039370078741" right="0.19685039370078741" top="0.55118110236220474" bottom="0.39370078740157483" header="0.31496062992125984" footer="0.51181102362204722"/>
  <pageSetup paperSize="9" scale="87" orientation="landscape" horizontalDpi="4294967293" verticalDpi="4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743B6006-9ED5-4D93-A923-06D8125B16EE}">
            <xm:f>万年カレンダー・祝日!$L$30&lt;2</xm:f>
            <x14:dxf>
              <fill>
                <patternFill>
                  <bgColor theme="0" tint="-0.34998626667073579"/>
                </patternFill>
              </fill>
            </x14:dxf>
          </x14:cfRule>
          <xm:sqref>B9:H14</xm:sqref>
        </x14:conditionalFormatting>
        <x14:conditionalFormatting xmlns:xm="http://schemas.microsoft.com/office/excel/2006/main">
          <x14:cfRule type="expression" priority="5" id="{C2BCAB7E-638F-4900-866B-F499CA1FD360}">
            <xm:f>万年カレンダー・祝日!$L$33&lt;2</xm:f>
            <x14:dxf>
              <fill>
                <patternFill>
                  <bgColor theme="0" tint="-0.34998626667073579"/>
                </patternFill>
              </fill>
            </x14:dxf>
          </x14:cfRule>
          <xm:sqref>B16:H21</xm:sqref>
        </x14:conditionalFormatting>
        <x14:conditionalFormatting xmlns:xm="http://schemas.microsoft.com/office/excel/2006/main">
          <x14:cfRule type="expression" priority="7" id="{796F6EC1-34B5-4846-9601-25C2F9AF6DC1}">
            <xm:f>万年カレンダー・祝日!$L$31&lt;2</xm:f>
            <x14:dxf>
              <fill>
                <patternFill>
                  <bgColor theme="0" tint="-0.34998626667073579"/>
                </patternFill>
              </fill>
            </x14:dxf>
          </x14:cfRule>
          <xm:sqref>I9:O14</xm:sqref>
        </x14:conditionalFormatting>
        <x14:conditionalFormatting xmlns:xm="http://schemas.microsoft.com/office/excel/2006/main">
          <x14:cfRule type="expression" priority="4" id="{AD5E3E59-4E38-41F9-A025-5B451497C23F}">
            <xm:f>万年カレンダー・祝日!$L$34&lt;2</xm:f>
            <x14:dxf>
              <fill>
                <patternFill>
                  <bgColor theme="0" tint="-0.34998626667073579"/>
                </patternFill>
              </fill>
            </x14:dxf>
          </x14:cfRule>
          <xm:sqref>I16:O21</xm:sqref>
        </x14:conditionalFormatting>
        <x14:conditionalFormatting xmlns:xm="http://schemas.microsoft.com/office/excel/2006/main">
          <x14:cfRule type="expression" priority="6" id="{F33EC7A5-AC9C-4EE2-BB5A-DE2EE9A4B8F5}">
            <xm:f>万年カレンダー・祝日!$L$32&lt;2</xm:f>
            <x14:dxf>
              <fill>
                <patternFill>
                  <bgColor theme="0" tint="-0.34998626667073579"/>
                </patternFill>
              </fill>
            </x14:dxf>
          </x14:cfRule>
          <xm:sqref>P9:V14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AL57"/>
  <sheetViews>
    <sheetView showGridLines="0" view="pageBreakPreview" topLeftCell="D1" zoomScale="70" zoomScaleNormal="100" zoomScaleSheetLayoutView="70" workbookViewId="0">
      <selection activeCell="E9" sqref="E9"/>
    </sheetView>
  </sheetViews>
  <sheetFormatPr defaultColWidth="9" defaultRowHeight="13"/>
  <cols>
    <col min="1" max="1" width="2" style="2" customWidth="1"/>
    <col min="2" max="2" width="9.1796875" style="2" customWidth="1"/>
    <col min="3" max="3" width="10" style="2" customWidth="1"/>
    <col min="4" max="4" width="4.6328125" style="2" customWidth="1"/>
    <col min="5" max="14" width="9.08984375" style="2" customWidth="1"/>
    <col min="15" max="15" width="6" style="2" customWidth="1"/>
    <col min="16" max="16" width="25.453125" style="2" customWidth="1"/>
    <col min="17" max="17" width="16.1796875" style="2" customWidth="1"/>
    <col min="18" max="18" width="9.90625" style="2" customWidth="1"/>
    <col min="19" max="23" width="8.36328125" style="2" customWidth="1"/>
    <col min="24" max="24" width="10.453125" style="2" customWidth="1"/>
    <col min="25" max="26" width="7.6328125" style="2" customWidth="1"/>
    <col min="27" max="16384" width="9" style="2"/>
  </cols>
  <sheetData>
    <row r="1" spans="2:38" ht="21.75" customHeight="1">
      <c r="R1" s="213"/>
      <c r="V1" s="2" t="e">
        <f>VLOOKUP($T2,$U$2:$X$4,2,FALSE)</f>
        <v>#N/A</v>
      </c>
      <c r="W1" s="2" t="e">
        <f>VLOOKUP($T2,$U$2:$X$4,3,FALSE)</f>
        <v>#N/A</v>
      </c>
      <c r="X1" s="2" t="e">
        <f>VLOOKUP($T2,$U$2:$X$4,4,FALSE)</f>
        <v>#N/A</v>
      </c>
    </row>
    <row r="2" spans="2:38" ht="30" customHeight="1">
      <c r="B2" s="395" t="s">
        <v>101</v>
      </c>
      <c r="C2" s="395"/>
      <c r="D2" s="395"/>
      <c r="E2" s="395"/>
      <c r="F2" s="395"/>
      <c r="G2" s="395"/>
      <c r="H2" s="395"/>
      <c r="I2" s="395"/>
      <c r="J2" s="395"/>
      <c r="K2" s="395"/>
      <c r="L2" s="395"/>
      <c r="M2" s="395"/>
      <c r="N2" s="395"/>
      <c r="O2" s="395"/>
      <c r="P2" s="395"/>
      <c r="Q2" s="395"/>
      <c r="R2" s="118"/>
      <c r="T2" s="2" t="e">
        <f>VLOOKUP('別紙2-1【最初に入力】'!B13,'別紙2-1【最初に入力】'!W5:AC7,7,FALSE)</f>
        <v>#N/A</v>
      </c>
      <c r="U2" s="221" t="s">
        <v>210</v>
      </c>
      <c r="V2" s="221" t="s">
        <v>214</v>
      </c>
      <c r="W2" s="221" t="s">
        <v>215</v>
      </c>
      <c r="X2" s="221" t="s">
        <v>216</v>
      </c>
    </row>
    <row r="3" spans="2:38" ht="25.5" customHeight="1">
      <c r="B3" s="338">
        <f>'別紙2-1【最初に入力】'!O2</f>
        <v>45748</v>
      </c>
      <c r="C3" s="338"/>
      <c r="D3" s="231">
        <f>'別紙2-1【最初に入力】'!$Q$2</f>
        <v>5</v>
      </c>
      <c r="E3" s="230" t="s">
        <v>147</v>
      </c>
      <c r="F3" s="119"/>
      <c r="G3" s="119"/>
      <c r="H3" s="46"/>
      <c r="I3" s="46"/>
      <c r="J3" s="120"/>
      <c r="K3" s="285" t="s">
        <v>37</v>
      </c>
      <c r="L3" s="408">
        <f>'別紙2-1【最初に入力】'!O17</f>
        <v>0</v>
      </c>
      <c r="M3" s="408"/>
      <c r="N3" s="408"/>
      <c r="O3" s="408"/>
      <c r="P3" s="408"/>
      <c r="Q3" s="408"/>
      <c r="R3" s="121"/>
      <c r="U3" s="221" t="s">
        <v>211</v>
      </c>
      <c r="V3" s="221" t="s">
        <v>217</v>
      </c>
      <c r="W3" s="221" t="s">
        <v>218</v>
      </c>
      <c r="X3" s="221" t="s">
        <v>219</v>
      </c>
    </row>
    <row r="4" spans="2:38" ht="6.75" customHeight="1">
      <c r="B4" s="122"/>
      <c r="C4" s="122"/>
      <c r="D4" s="122"/>
      <c r="E4" s="119"/>
      <c r="F4" s="119"/>
      <c r="G4" s="119"/>
      <c r="H4" s="46"/>
      <c r="I4" s="46"/>
      <c r="J4" s="120"/>
      <c r="K4" s="62"/>
      <c r="L4" s="62"/>
      <c r="M4" s="62"/>
      <c r="N4" s="62"/>
      <c r="O4" s="62"/>
      <c r="P4" s="62"/>
      <c r="Q4" s="62"/>
      <c r="R4" s="62"/>
      <c r="U4" s="221" t="s">
        <v>212</v>
      </c>
      <c r="V4" s="221" t="s">
        <v>220</v>
      </c>
      <c r="W4" s="221" t="s">
        <v>221</v>
      </c>
      <c r="X4" s="221" t="s">
        <v>222</v>
      </c>
    </row>
    <row r="5" spans="2:38" ht="25.5" customHeight="1" thickBot="1">
      <c r="B5" s="123" t="e">
        <f>"（１）"&amp;T2&amp;"以降の延長保育登録児童数"</f>
        <v>#N/A</v>
      </c>
      <c r="C5" s="124"/>
      <c r="D5" s="124"/>
      <c r="J5" s="3"/>
      <c r="K5" s="3"/>
      <c r="L5" s="3"/>
      <c r="M5" s="125"/>
      <c r="N5" s="125" t="s">
        <v>3</v>
      </c>
      <c r="O5" s="125"/>
      <c r="P5" s="412" t="e">
        <f>"（３）"&amp;T2&amp;"以降の必要従事者数
（登録児童数より算出）"</f>
        <v>#N/A</v>
      </c>
      <c r="Q5" s="412"/>
      <c r="R5" s="412"/>
      <c r="U5" s="221"/>
    </row>
    <row r="6" spans="2:38" ht="30" customHeight="1" thickBot="1">
      <c r="B6" s="398" t="s">
        <v>139</v>
      </c>
      <c r="C6" s="399"/>
      <c r="D6" s="400"/>
      <c r="E6" s="396" t="s">
        <v>1</v>
      </c>
      <c r="F6" s="397"/>
      <c r="G6" s="397"/>
      <c r="H6" s="397"/>
      <c r="I6" s="416" t="s">
        <v>76</v>
      </c>
      <c r="J6" s="396" t="s">
        <v>2</v>
      </c>
      <c r="K6" s="397"/>
      <c r="L6" s="397"/>
      <c r="M6" s="397"/>
      <c r="N6" s="413" t="s">
        <v>77</v>
      </c>
      <c r="O6" s="126"/>
      <c r="P6" s="412"/>
      <c r="Q6" s="412"/>
      <c r="R6" s="412"/>
      <c r="AB6" s="432" t="s">
        <v>1</v>
      </c>
      <c r="AC6" s="432"/>
      <c r="AD6" s="432"/>
      <c r="AE6" s="432"/>
      <c r="AF6" s="433" t="s">
        <v>76</v>
      </c>
      <c r="AG6" s="432" t="s">
        <v>2</v>
      </c>
      <c r="AH6" s="432"/>
      <c r="AI6" s="432"/>
      <c r="AJ6" s="432"/>
      <c r="AK6" s="433" t="s">
        <v>77</v>
      </c>
      <c r="AL6" s="435" t="s">
        <v>137</v>
      </c>
    </row>
    <row r="7" spans="2:38" ht="30" customHeight="1">
      <c r="B7" s="401"/>
      <c r="C7" s="402"/>
      <c r="D7" s="403"/>
      <c r="E7" s="393" t="s">
        <v>8</v>
      </c>
      <c r="F7" s="407"/>
      <c r="G7" s="393" t="s">
        <v>9</v>
      </c>
      <c r="H7" s="394"/>
      <c r="I7" s="417"/>
      <c r="J7" s="393" t="s">
        <v>56</v>
      </c>
      <c r="K7" s="407"/>
      <c r="L7" s="393" t="s">
        <v>11</v>
      </c>
      <c r="M7" s="394"/>
      <c r="N7" s="414"/>
      <c r="O7" s="126"/>
      <c r="P7" s="299" t="e">
        <f>T2&amp;"～"&amp;V1&amp;"まで　ｌ"</f>
        <v>#N/A</v>
      </c>
      <c r="Q7" s="127">
        <f>Y9</f>
        <v>0</v>
      </c>
      <c r="R7" s="128"/>
      <c r="S7" s="354" t="s">
        <v>84</v>
      </c>
      <c r="T7" s="354"/>
      <c r="U7" s="354"/>
      <c r="V7" s="354"/>
      <c r="W7" s="354"/>
      <c r="X7" s="354"/>
      <c r="Y7" s="354"/>
      <c r="Z7" s="354"/>
      <c r="AB7" s="436" t="s">
        <v>8</v>
      </c>
      <c r="AC7" s="436"/>
      <c r="AD7" s="436" t="s">
        <v>9</v>
      </c>
      <c r="AE7" s="436"/>
      <c r="AF7" s="434"/>
      <c r="AG7" s="436" t="s">
        <v>56</v>
      </c>
      <c r="AH7" s="436"/>
      <c r="AI7" s="436" t="s">
        <v>11</v>
      </c>
      <c r="AJ7" s="436"/>
      <c r="AK7" s="434"/>
      <c r="AL7" s="421"/>
    </row>
    <row r="8" spans="2:38" ht="30" customHeight="1">
      <c r="B8" s="404"/>
      <c r="C8" s="405"/>
      <c r="D8" s="406"/>
      <c r="E8" s="5" t="s">
        <v>0</v>
      </c>
      <c r="F8" s="5" t="s">
        <v>75</v>
      </c>
      <c r="G8" s="5" t="s">
        <v>0</v>
      </c>
      <c r="H8" s="129" t="s">
        <v>75</v>
      </c>
      <c r="I8" s="418"/>
      <c r="J8" s="5" t="s">
        <v>0</v>
      </c>
      <c r="K8" s="5" t="s">
        <v>75</v>
      </c>
      <c r="L8" s="5" t="s">
        <v>0</v>
      </c>
      <c r="M8" s="129" t="s">
        <v>75</v>
      </c>
      <c r="N8" s="415"/>
      <c r="O8" s="126"/>
      <c r="P8" s="300" t="e">
        <f>V1&amp;"～"&amp;W1&amp;"まで　ｍ"</f>
        <v>#N/A</v>
      </c>
      <c r="Q8" s="130">
        <f>Y10</f>
        <v>0</v>
      </c>
      <c r="R8" s="128"/>
      <c r="S8" s="103" t="s">
        <v>23</v>
      </c>
      <c r="T8" s="103" t="s">
        <v>19</v>
      </c>
      <c r="U8" s="103" t="s">
        <v>40</v>
      </c>
      <c r="V8" s="103" t="s">
        <v>25</v>
      </c>
      <c r="W8" s="103" t="s">
        <v>4</v>
      </c>
      <c r="X8" s="77" t="s">
        <v>39</v>
      </c>
      <c r="Y8" s="353" t="s">
        <v>41</v>
      </c>
      <c r="Z8" s="353"/>
      <c r="AB8" s="131" t="s">
        <v>0</v>
      </c>
      <c r="AC8" s="131" t="s">
        <v>75</v>
      </c>
      <c r="AD8" s="131" t="s">
        <v>0</v>
      </c>
      <c r="AE8" s="131" t="s">
        <v>75</v>
      </c>
      <c r="AF8" s="434"/>
      <c r="AG8" s="131" t="s">
        <v>0</v>
      </c>
      <c r="AH8" s="131" t="s">
        <v>75</v>
      </c>
      <c r="AI8" s="131" t="s">
        <v>0</v>
      </c>
      <c r="AJ8" s="131" t="s">
        <v>75</v>
      </c>
      <c r="AK8" s="434"/>
      <c r="AL8" s="422"/>
    </row>
    <row r="9" spans="2:38" ht="30" customHeight="1" thickBot="1">
      <c r="B9" s="409" t="s">
        <v>42</v>
      </c>
      <c r="C9" s="410"/>
      <c r="D9" s="411"/>
      <c r="E9" s="57"/>
      <c r="F9" s="57"/>
      <c r="G9" s="57"/>
      <c r="H9" s="57"/>
      <c r="I9" s="5">
        <f>SUM(E9:H9)</f>
        <v>0</v>
      </c>
      <c r="J9" s="57"/>
      <c r="K9" s="57"/>
      <c r="L9" s="57"/>
      <c r="M9" s="57"/>
      <c r="N9" s="132">
        <f>SUM(J9:M9)</f>
        <v>0</v>
      </c>
      <c r="O9" s="133"/>
      <c r="P9" s="301" t="e">
        <f>W1&amp;"～"&amp;X1&amp;"まで　ｎ"</f>
        <v>#N/A</v>
      </c>
      <c r="Q9" s="134">
        <f>Y11</f>
        <v>0</v>
      </c>
      <c r="R9" s="133"/>
      <c r="S9" s="135">
        <f>ROUNDDOWN((E9+F9+E10+F10+E11+F11)/3,1)</f>
        <v>0</v>
      </c>
      <c r="T9" s="135">
        <f>ROUNDDOWN((G9+H9+G10+H10+G11+H11)/6,1)</f>
        <v>0</v>
      </c>
      <c r="U9" s="135">
        <f>ROUNDDOWN((J9+K9+J10+K10+J11+K11)/20,1)</f>
        <v>0</v>
      </c>
      <c r="V9" s="135">
        <f>ROUNDDOWN((L9+M9+L10+M10+L11+M11)/30,1)</f>
        <v>0</v>
      </c>
      <c r="W9" s="136">
        <f>ROUND(SUM(S9:V9),0)</f>
        <v>0</v>
      </c>
      <c r="X9" s="137">
        <f>IF(W9&gt;2,W9,2)</f>
        <v>2</v>
      </c>
      <c r="Y9" s="419">
        <f>IF((I9+N9)=0,0,X9)</f>
        <v>0</v>
      </c>
      <c r="Z9" s="419"/>
      <c r="AB9" s="138">
        <f>3000*E9</f>
        <v>0</v>
      </c>
      <c r="AC9" s="139"/>
      <c r="AD9" s="138">
        <f>3000*G9</f>
        <v>0</v>
      </c>
      <c r="AE9" s="139"/>
      <c r="AF9" s="139"/>
      <c r="AG9" s="138">
        <f>1900*J9</f>
        <v>0</v>
      </c>
      <c r="AH9" s="139"/>
      <c r="AI9" s="138">
        <f>1900*L9</f>
        <v>0</v>
      </c>
      <c r="AJ9" s="139"/>
      <c r="AK9" s="139"/>
      <c r="AL9" s="420">
        <f>SUM(AB9:AB11,AD9:AD11,AG9:AG11,AI9:AI11)</f>
        <v>0</v>
      </c>
    </row>
    <row r="10" spans="2:38" ht="30" customHeight="1">
      <c r="B10" s="409" t="s">
        <v>213</v>
      </c>
      <c r="C10" s="410"/>
      <c r="D10" s="411"/>
      <c r="E10" s="58"/>
      <c r="F10" s="58"/>
      <c r="G10" s="58"/>
      <c r="H10" s="58"/>
      <c r="I10" s="5">
        <f>SUM(E10:H10)</f>
        <v>0</v>
      </c>
      <c r="J10" s="58"/>
      <c r="K10" s="58"/>
      <c r="L10" s="58"/>
      <c r="M10" s="58"/>
      <c r="N10" s="132">
        <f>SUM(J10:M10)</f>
        <v>0</v>
      </c>
      <c r="O10" s="140" t="s">
        <v>106</v>
      </c>
      <c r="P10" s="357" t="s">
        <v>107</v>
      </c>
      <c r="Q10" s="357"/>
      <c r="R10" s="357"/>
      <c r="S10" s="141">
        <f>ROUNDDOWN((E10+F10+E11+F11)/3,1)</f>
        <v>0</v>
      </c>
      <c r="T10" s="135">
        <f>ROUNDDOWN((G10+H10+G11+H11)/6,1)</f>
        <v>0</v>
      </c>
      <c r="U10" s="135">
        <f>ROUNDDOWN((J10+K10+J11+K11)/20,1)</f>
        <v>0</v>
      </c>
      <c r="V10" s="135">
        <f>ROUNDDOWN((L10+M10+L11+M11)/30,1)</f>
        <v>0</v>
      </c>
      <c r="W10" s="136">
        <f>ROUND(SUM(S10:V10),0)</f>
        <v>0</v>
      </c>
      <c r="X10" s="137">
        <f>IF(W10&gt;2,W10,2)</f>
        <v>2</v>
      </c>
      <c r="Y10" s="419">
        <f>IF((I10+N10)=0,0,X10)</f>
        <v>0</v>
      </c>
      <c r="Z10" s="419"/>
      <c r="AB10" s="138">
        <f>6000*E10</f>
        <v>0</v>
      </c>
      <c r="AC10" s="139"/>
      <c r="AD10" s="138">
        <f>6000*G10</f>
        <v>0</v>
      </c>
      <c r="AE10" s="139"/>
      <c r="AF10" s="139"/>
      <c r="AG10" s="138">
        <f>3800*J10</f>
        <v>0</v>
      </c>
      <c r="AH10" s="139"/>
      <c r="AI10" s="138">
        <f>3800*L10</f>
        <v>0</v>
      </c>
      <c r="AJ10" s="139"/>
      <c r="AK10" s="139"/>
      <c r="AL10" s="421"/>
    </row>
    <row r="11" spans="2:38" ht="30" customHeight="1" thickBot="1">
      <c r="B11" s="390" t="s">
        <v>85</v>
      </c>
      <c r="C11" s="391"/>
      <c r="D11" s="392"/>
      <c r="E11" s="37"/>
      <c r="F11" s="37"/>
      <c r="G11" s="37"/>
      <c r="H11" s="37"/>
      <c r="I11" s="142">
        <f>SUM(E11:H11)</f>
        <v>0</v>
      </c>
      <c r="J11" s="37"/>
      <c r="K11" s="37"/>
      <c r="L11" s="37"/>
      <c r="M11" s="37"/>
      <c r="N11" s="143">
        <f>SUM(J11:M11)</f>
        <v>0</v>
      </c>
      <c r="O11" s="133"/>
      <c r="P11" s="424" t="s">
        <v>108</v>
      </c>
      <c r="Q11" s="424"/>
      <c r="R11" s="424"/>
      <c r="S11" s="141">
        <f>ROUNDDOWN((E11+F11)/3,1)</f>
        <v>0</v>
      </c>
      <c r="T11" s="135">
        <f>ROUNDDOWN((G11+H11)/6,1)</f>
        <v>0</v>
      </c>
      <c r="U11" s="135">
        <f>ROUNDDOWN((J11+K11)/20,1)</f>
        <v>0</v>
      </c>
      <c r="V11" s="135">
        <f>ROUNDDOWN((L11+M11)/30,1)</f>
        <v>0</v>
      </c>
      <c r="W11" s="136">
        <f>ROUND(SUM(S11:V11),0)</f>
        <v>0</v>
      </c>
      <c r="X11" s="137">
        <f>IF(W11&gt;2,W11,2)</f>
        <v>2</v>
      </c>
      <c r="Y11" s="419">
        <f>IF((I11+N11)=0,0,X11)</f>
        <v>0</v>
      </c>
      <c r="Z11" s="419"/>
      <c r="AB11" s="138">
        <f>9000*E11</f>
        <v>0</v>
      </c>
      <c r="AC11" s="139"/>
      <c r="AD11" s="138">
        <f>9000*G11</f>
        <v>0</v>
      </c>
      <c r="AE11" s="139"/>
      <c r="AF11" s="139"/>
      <c r="AG11" s="138">
        <f>5700*J11</f>
        <v>0</v>
      </c>
      <c r="AH11" s="139"/>
      <c r="AI11" s="138">
        <f>5700*L11</f>
        <v>0</v>
      </c>
      <c r="AJ11" s="139"/>
      <c r="AK11" s="139"/>
      <c r="AL11" s="422"/>
    </row>
    <row r="12" spans="2:38" ht="39.75" customHeight="1" thickBot="1">
      <c r="B12" s="144" t="s">
        <v>82</v>
      </c>
      <c r="C12" s="145"/>
      <c r="D12" s="145"/>
      <c r="M12" s="125"/>
      <c r="N12" s="125" t="s">
        <v>3</v>
      </c>
      <c r="O12" s="125"/>
      <c r="P12" s="424" t="s">
        <v>109</v>
      </c>
      <c r="Q12" s="424"/>
      <c r="R12" s="424"/>
    </row>
    <row r="13" spans="2:38" ht="30" customHeight="1">
      <c r="B13" s="398" t="s">
        <v>36</v>
      </c>
      <c r="C13" s="399"/>
      <c r="D13" s="400"/>
      <c r="E13" s="396" t="s">
        <v>1</v>
      </c>
      <c r="F13" s="397"/>
      <c r="G13" s="397"/>
      <c r="H13" s="397"/>
      <c r="I13" s="416" t="s">
        <v>76</v>
      </c>
      <c r="J13" s="396" t="s">
        <v>2</v>
      </c>
      <c r="K13" s="397"/>
      <c r="L13" s="397"/>
      <c r="M13" s="397"/>
      <c r="N13" s="413" t="s">
        <v>77</v>
      </c>
      <c r="O13" s="126"/>
      <c r="P13" s="340" t="s">
        <v>110</v>
      </c>
      <c r="Q13" s="340"/>
      <c r="R13" s="340"/>
      <c r="AB13" s="432" t="s">
        <v>1</v>
      </c>
      <c r="AC13" s="432"/>
      <c r="AD13" s="432"/>
      <c r="AE13" s="432"/>
      <c r="AF13" s="433" t="s">
        <v>76</v>
      </c>
      <c r="AG13" s="432" t="s">
        <v>2</v>
      </c>
      <c r="AH13" s="432"/>
      <c r="AI13" s="432"/>
      <c r="AJ13" s="432"/>
      <c r="AK13" s="433" t="s">
        <v>77</v>
      </c>
      <c r="AL13" s="435" t="s">
        <v>137</v>
      </c>
    </row>
    <row r="14" spans="2:38" ht="30" customHeight="1">
      <c r="B14" s="401"/>
      <c r="C14" s="402"/>
      <c r="D14" s="403"/>
      <c r="E14" s="393" t="s">
        <v>8</v>
      </c>
      <c r="F14" s="407"/>
      <c r="G14" s="393" t="s">
        <v>9</v>
      </c>
      <c r="H14" s="394"/>
      <c r="I14" s="417"/>
      <c r="J14" s="393" t="s">
        <v>56</v>
      </c>
      <c r="K14" s="407"/>
      <c r="L14" s="393" t="s">
        <v>11</v>
      </c>
      <c r="M14" s="394"/>
      <c r="N14" s="414"/>
      <c r="O14" s="126"/>
      <c r="P14" s="65" t="s">
        <v>111</v>
      </c>
      <c r="Q14" s="89"/>
      <c r="R14" s="133"/>
      <c r="AB14" s="436" t="s">
        <v>8</v>
      </c>
      <c r="AC14" s="436"/>
      <c r="AD14" s="436" t="s">
        <v>9</v>
      </c>
      <c r="AE14" s="436"/>
      <c r="AF14" s="434"/>
      <c r="AG14" s="436" t="s">
        <v>56</v>
      </c>
      <c r="AH14" s="436"/>
      <c r="AI14" s="436" t="s">
        <v>11</v>
      </c>
      <c r="AJ14" s="436"/>
      <c r="AK14" s="434"/>
      <c r="AL14" s="421"/>
    </row>
    <row r="15" spans="2:38" ht="30" customHeight="1">
      <c r="B15" s="404"/>
      <c r="C15" s="405"/>
      <c r="D15" s="406"/>
      <c r="E15" s="5" t="s">
        <v>0</v>
      </c>
      <c r="F15" s="5" t="s">
        <v>75</v>
      </c>
      <c r="G15" s="5" t="s">
        <v>0</v>
      </c>
      <c r="H15" s="129" t="s">
        <v>75</v>
      </c>
      <c r="I15" s="418"/>
      <c r="J15" s="5" t="s">
        <v>0</v>
      </c>
      <c r="K15" s="5" t="s">
        <v>75</v>
      </c>
      <c r="L15" s="5" t="s">
        <v>0</v>
      </c>
      <c r="M15" s="129" t="s">
        <v>75</v>
      </c>
      <c r="N15" s="415"/>
      <c r="O15" s="126"/>
      <c r="T15" s="4"/>
      <c r="U15" s="4"/>
      <c r="V15" s="4"/>
      <c r="W15" s="4"/>
      <c r="X15" s="146"/>
      <c r="Y15" s="388"/>
      <c r="Z15" s="388"/>
      <c r="AB15" s="131" t="s">
        <v>0</v>
      </c>
      <c r="AC15" s="131" t="s">
        <v>75</v>
      </c>
      <c r="AD15" s="131" t="s">
        <v>0</v>
      </c>
      <c r="AE15" s="131" t="s">
        <v>75</v>
      </c>
      <c r="AF15" s="434"/>
      <c r="AG15" s="131" t="s">
        <v>0</v>
      </c>
      <c r="AH15" s="131" t="s">
        <v>75</v>
      </c>
      <c r="AI15" s="131" t="s">
        <v>0</v>
      </c>
      <c r="AJ15" s="131" t="s">
        <v>75</v>
      </c>
      <c r="AK15" s="434"/>
      <c r="AL15" s="422"/>
    </row>
    <row r="16" spans="2:38" ht="30" customHeight="1" thickBot="1">
      <c r="B16" s="409" t="s">
        <v>42</v>
      </c>
      <c r="C16" s="410"/>
      <c r="D16" s="411"/>
      <c r="E16" s="35"/>
      <c r="F16" s="35"/>
      <c r="G16" s="35"/>
      <c r="H16" s="35"/>
      <c r="I16" s="5">
        <f>SUM(E16:H16)</f>
        <v>0</v>
      </c>
      <c r="J16" s="35"/>
      <c r="K16" s="35"/>
      <c r="L16" s="35"/>
      <c r="M16" s="35"/>
      <c r="N16" s="132">
        <f>SUM(J16:M16)</f>
        <v>0</v>
      </c>
      <c r="O16" s="133"/>
      <c r="P16" s="46" t="s">
        <v>102</v>
      </c>
      <c r="Q16" s="133"/>
      <c r="T16" s="147"/>
      <c r="U16" s="147"/>
      <c r="V16" s="147"/>
      <c r="W16" s="148"/>
      <c r="X16" s="149"/>
      <c r="Y16" s="389"/>
      <c r="Z16" s="389"/>
      <c r="AB16" s="138">
        <f>3000*E16</f>
        <v>0</v>
      </c>
      <c r="AC16" s="139"/>
      <c r="AD16" s="138">
        <f>3000*G16</f>
        <v>0</v>
      </c>
      <c r="AE16" s="139"/>
      <c r="AF16" s="139"/>
      <c r="AG16" s="138">
        <f>1900*J16</f>
        <v>0</v>
      </c>
      <c r="AH16" s="139"/>
      <c r="AI16" s="138">
        <f>1900*L16</f>
        <v>0</v>
      </c>
      <c r="AJ16" s="139"/>
      <c r="AK16" s="139"/>
      <c r="AL16" s="420">
        <f>SUM(AB16:AB18,AD16:AD18,AG16:AG18,AI16:AI18)</f>
        <v>0</v>
      </c>
    </row>
    <row r="17" spans="1:38" ht="30" customHeight="1">
      <c r="B17" s="409" t="s">
        <v>43</v>
      </c>
      <c r="C17" s="410"/>
      <c r="D17" s="411"/>
      <c r="E17" s="36"/>
      <c r="F17" s="36"/>
      <c r="G17" s="36"/>
      <c r="H17" s="36"/>
      <c r="I17" s="5">
        <f>SUM(E17:H17)</f>
        <v>0</v>
      </c>
      <c r="J17" s="36"/>
      <c r="K17" s="36"/>
      <c r="L17" s="36"/>
      <c r="M17" s="36"/>
      <c r="N17" s="132">
        <f>SUM(J17:M17)</f>
        <v>0</v>
      </c>
      <c r="O17" s="133"/>
      <c r="P17" s="150" t="s">
        <v>103</v>
      </c>
      <c r="Q17" s="151">
        <f>IF(S17&gt;=0,S17,0)</f>
        <v>0</v>
      </c>
      <c r="S17" s="152">
        <f>Q7-2</f>
        <v>-2</v>
      </c>
      <c r="T17" s="147"/>
      <c r="U17" s="147"/>
      <c r="V17" s="147"/>
      <c r="W17" s="148"/>
      <c r="X17" s="149"/>
      <c r="Y17" s="389"/>
      <c r="Z17" s="389"/>
      <c r="AB17" s="138">
        <f>6000*E17</f>
        <v>0</v>
      </c>
      <c r="AC17" s="139"/>
      <c r="AD17" s="138">
        <f>6000*G17</f>
        <v>0</v>
      </c>
      <c r="AE17" s="139"/>
      <c r="AF17" s="139"/>
      <c r="AG17" s="138">
        <f>3800*J17</f>
        <v>0</v>
      </c>
      <c r="AH17" s="139"/>
      <c r="AI17" s="138">
        <f>3800*L17</f>
        <v>0</v>
      </c>
      <c r="AJ17" s="139"/>
      <c r="AK17" s="139"/>
      <c r="AL17" s="421"/>
    </row>
    <row r="18" spans="1:38" ht="30" customHeight="1" thickBot="1">
      <c r="B18" s="429" t="s">
        <v>85</v>
      </c>
      <c r="C18" s="430"/>
      <c r="D18" s="431"/>
      <c r="E18" s="37"/>
      <c r="F18" s="37"/>
      <c r="G18" s="37"/>
      <c r="H18" s="37"/>
      <c r="I18" s="142">
        <f>SUM(E18:H18)</f>
        <v>0</v>
      </c>
      <c r="J18" s="37"/>
      <c r="K18" s="37"/>
      <c r="L18" s="37"/>
      <c r="M18" s="37"/>
      <c r="N18" s="143">
        <f>SUM(J18:M18)</f>
        <v>0</v>
      </c>
      <c r="O18" s="133"/>
      <c r="P18" s="153" t="s">
        <v>104</v>
      </c>
      <c r="Q18" s="154">
        <f>IF(S18&gt;=0,S18,0)</f>
        <v>0</v>
      </c>
      <c r="S18" s="152">
        <f>Q8-2</f>
        <v>-2</v>
      </c>
      <c r="T18" s="147"/>
      <c r="U18" s="147"/>
      <c r="V18" s="147"/>
      <c r="W18" s="148"/>
      <c r="X18" s="149"/>
      <c r="Y18" s="389"/>
      <c r="Z18" s="389"/>
      <c r="AB18" s="138">
        <f>9000*E18</f>
        <v>0</v>
      </c>
      <c r="AC18" s="139"/>
      <c r="AD18" s="138">
        <f>9000*G18</f>
        <v>0</v>
      </c>
      <c r="AE18" s="139"/>
      <c r="AF18" s="139"/>
      <c r="AG18" s="138">
        <f>5700*J18</f>
        <v>0</v>
      </c>
      <c r="AH18" s="139"/>
      <c r="AI18" s="138">
        <f>5700*L18</f>
        <v>0</v>
      </c>
      <c r="AJ18" s="139"/>
      <c r="AK18" s="139"/>
      <c r="AL18" s="422"/>
    </row>
    <row r="19" spans="1:38" ht="20.25" customHeight="1">
      <c r="B19" s="88" t="s">
        <v>78</v>
      </c>
      <c r="C19" s="2" t="s">
        <v>79</v>
      </c>
      <c r="P19" s="425" t="s">
        <v>105</v>
      </c>
      <c r="Q19" s="427">
        <f>IF(S19&gt;=0,S19,0)</f>
        <v>0</v>
      </c>
      <c r="R19" s="155"/>
      <c r="S19" s="152">
        <f>Q9-2</f>
        <v>-2</v>
      </c>
    </row>
    <row r="20" spans="1:38" ht="20.25" customHeight="1" thickBot="1">
      <c r="C20" s="423" t="s">
        <v>83</v>
      </c>
      <c r="D20" s="423"/>
      <c r="E20" s="423"/>
      <c r="F20" s="423"/>
      <c r="G20" s="423"/>
      <c r="H20" s="423"/>
      <c r="I20" s="423"/>
      <c r="J20" s="423"/>
      <c r="K20" s="423"/>
      <c r="L20" s="423"/>
      <c r="M20" s="423"/>
      <c r="N20" s="423"/>
      <c r="O20" s="155"/>
      <c r="P20" s="426"/>
      <c r="Q20" s="428"/>
      <c r="R20" s="155"/>
    </row>
    <row r="21" spans="1:38" ht="20.25" customHeight="1">
      <c r="C21" s="423"/>
      <c r="D21" s="423"/>
      <c r="E21" s="423"/>
      <c r="F21" s="423"/>
      <c r="G21" s="423"/>
      <c r="H21" s="423"/>
      <c r="I21" s="423"/>
      <c r="J21" s="423"/>
      <c r="K21" s="423"/>
      <c r="L21" s="423"/>
      <c r="M21" s="423"/>
      <c r="N21" s="423"/>
      <c r="O21" s="155"/>
    </row>
    <row r="22" spans="1:38" ht="20.25" customHeight="1">
      <c r="C22" s="2" t="e">
        <f>"３　短時間認定児童が"&amp;T2&amp;"以降も延長保育の利用を申し込んだ場合は、標準時間認定欄へ入力。"</f>
        <v>#N/A</v>
      </c>
    </row>
    <row r="23" spans="1:38" ht="20.25" customHeight="1">
      <c r="C23" s="2" t="s">
        <v>80</v>
      </c>
    </row>
    <row r="24" spans="1:38" ht="20.25" customHeight="1">
      <c r="C24" s="2" t="s">
        <v>81</v>
      </c>
    </row>
    <row r="25" spans="1:38" ht="20.25" customHeight="1"/>
    <row r="26" spans="1:38" ht="19.5" customHeight="1" thickBot="1">
      <c r="B26" s="144" t="s">
        <v>130</v>
      </c>
      <c r="C26" s="156"/>
      <c r="D26" s="156"/>
      <c r="E26" s="46"/>
      <c r="F26" s="46"/>
      <c r="G26" s="46"/>
      <c r="H26" s="46"/>
      <c r="I26" s="46"/>
      <c r="J26" s="46"/>
      <c r="M26" s="125"/>
      <c r="N26" s="125" t="s">
        <v>3</v>
      </c>
    </row>
    <row r="27" spans="1:38" ht="30" customHeight="1">
      <c r="B27" s="446"/>
      <c r="C27" s="447"/>
      <c r="D27" s="447"/>
      <c r="E27" s="440" t="s">
        <v>1</v>
      </c>
      <c r="F27" s="440"/>
      <c r="G27" s="440"/>
      <c r="H27" s="440"/>
      <c r="I27" s="437" t="s">
        <v>76</v>
      </c>
      <c r="J27" s="440" t="s">
        <v>2</v>
      </c>
      <c r="K27" s="440"/>
      <c r="L27" s="440"/>
      <c r="M27" s="440"/>
      <c r="N27" s="438" t="s">
        <v>77</v>
      </c>
      <c r="AB27" s="432"/>
      <c r="AC27" s="432"/>
      <c r="AD27" s="432"/>
      <c r="AE27" s="432"/>
      <c r="AF27" s="433"/>
      <c r="AG27" s="432"/>
      <c r="AH27" s="432"/>
      <c r="AI27" s="432"/>
      <c r="AJ27" s="432"/>
      <c r="AK27" s="433"/>
      <c r="AL27" s="435"/>
    </row>
    <row r="28" spans="1:38" ht="30" customHeight="1">
      <c r="B28" s="448"/>
      <c r="C28" s="449"/>
      <c r="D28" s="449"/>
      <c r="E28" s="356" t="s">
        <v>8</v>
      </c>
      <c r="F28" s="356"/>
      <c r="G28" s="356" t="s">
        <v>9</v>
      </c>
      <c r="H28" s="356"/>
      <c r="I28" s="387"/>
      <c r="J28" s="356" t="s">
        <v>56</v>
      </c>
      <c r="K28" s="356"/>
      <c r="L28" s="356" t="s">
        <v>11</v>
      </c>
      <c r="M28" s="356"/>
      <c r="N28" s="439"/>
      <c r="AB28" s="436"/>
      <c r="AC28" s="436"/>
      <c r="AD28" s="436"/>
      <c r="AE28" s="436"/>
      <c r="AF28" s="434"/>
      <c r="AG28" s="436"/>
      <c r="AH28" s="436"/>
      <c r="AI28" s="436"/>
      <c r="AJ28" s="436"/>
      <c r="AK28" s="434"/>
      <c r="AL28" s="421"/>
    </row>
    <row r="29" spans="1:38" ht="30" customHeight="1">
      <c r="B29" s="448"/>
      <c r="C29" s="449"/>
      <c r="D29" s="449"/>
      <c r="E29" s="5" t="s">
        <v>0</v>
      </c>
      <c r="F29" s="5" t="s">
        <v>75</v>
      </c>
      <c r="G29" s="5" t="s">
        <v>0</v>
      </c>
      <c r="H29" s="5" t="s">
        <v>75</v>
      </c>
      <c r="I29" s="387"/>
      <c r="J29" s="5" t="s">
        <v>0</v>
      </c>
      <c r="K29" s="5" t="s">
        <v>75</v>
      </c>
      <c r="L29" s="5" t="s">
        <v>0</v>
      </c>
      <c r="M29" s="5" t="s">
        <v>75</v>
      </c>
      <c r="N29" s="439"/>
      <c r="AB29" s="131"/>
      <c r="AC29" s="131"/>
      <c r="AD29" s="131"/>
      <c r="AE29" s="131"/>
      <c r="AF29" s="434"/>
      <c r="AG29" s="131"/>
      <c r="AH29" s="131"/>
      <c r="AI29" s="131"/>
      <c r="AJ29" s="131"/>
      <c r="AK29" s="434"/>
      <c r="AL29" s="422"/>
    </row>
    <row r="30" spans="1:38" ht="30" customHeight="1">
      <c r="B30" s="386" t="s">
        <v>42</v>
      </c>
      <c r="C30" s="387"/>
      <c r="D30" s="387"/>
      <c r="E30" s="35"/>
      <c r="F30" s="35"/>
      <c r="G30" s="35"/>
      <c r="H30" s="35"/>
      <c r="I30" s="5">
        <f t="shared" ref="I30:I35" si="0">SUM(E30:H30)</f>
        <v>0</v>
      </c>
      <c r="J30" s="35"/>
      <c r="K30" s="35"/>
      <c r="L30" s="35"/>
      <c r="M30" s="35"/>
      <c r="N30" s="132">
        <f t="shared" ref="N30:N35" si="1">SUM(J30:M30)</f>
        <v>0</v>
      </c>
      <c r="AB30" s="138"/>
      <c r="AC30" s="139"/>
      <c r="AD30" s="138"/>
      <c r="AE30" s="139"/>
      <c r="AF30" s="139"/>
      <c r="AG30" s="138"/>
      <c r="AH30" s="139"/>
      <c r="AI30" s="138"/>
      <c r="AJ30" s="139"/>
      <c r="AK30" s="139"/>
      <c r="AL30" s="420"/>
    </row>
    <row r="31" spans="1:38" ht="30" customHeight="1">
      <c r="A31" s="45"/>
      <c r="B31" s="386" t="s">
        <v>43</v>
      </c>
      <c r="C31" s="387"/>
      <c r="D31" s="387"/>
      <c r="E31" s="35"/>
      <c r="F31" s="35"/>
      <c r="G31" s="35"/>
      <c r="H31" s="35"/>
      <c r="I31" s="5">
        <f t="shared" si="0"/>
        <v>0</v>
      </c>
      <c r="J31" s="35"/>
      <c r="K31" s="35"/>
      <c r="L31" s="35"/>
      <c r="M31" s="35"/>
      <c r="N31" s="132">
        <f t="shared" si="1"/>
        <v>0</v>
      </c>
      <c r="AB31" s="138"/>
      <c r="AC31" s="139"/>
      <c r="AD31" s="138"/>
      <c r="AE31" s="139"/>
      <c r="AF31" s="139"/>
      <c r="AG31" s="138"/>
      <c r="AH31" s="139"/>
      <c r="AI31" s="138"/>
      <c r="AJ31" s="139"/>
      <c r="AK31" s="139"/>
      <c r="AL31" s="441"/>
    </row>
    <row r="32" spans="1:38" ht="30" customHeight="1">
      <c r="B32" s="386" t="s">
        <v>85</v>
      </c>
      <c r="C32" s="387"/>
      <c r="D32" s="387"/>
      <c r="E32" s="35"/>
      <c r="F32" s="35"/>
      <c r="G32" s="35"/>
      <c r="H32" s="35"/>
      <c r="I32" s="5">
        <f t="shared" si="0"/>
        <v>0</v>
      </c>
      <c r="J32" s="35"/>
      <c r="K32" s="35"/>
      <c r="L32" s="35"/>
      <c r="M32" s="35"/>
      <c r="N32" s="132">
        <f t="shared" si="1"/>
        <v>0</v>
      </c>
      <c r="P32" s="4"/>
      <c r="AB32" s="138"/>
      <c r="AC32" s="139"/>
      <c r="AD32" s="138"/>
      <c r="AE32" s="139"/>
      <c r="AF32" s="139"/>
      <c r="AG32" s="138"/>
      <c r="AH32" s="139"/>
      <c r="AI32" s="138"/>
      <c r="AJ32" s="139"/>
      <c r="AK32" s="139"/>
      <c r="AL32" s="441"/>
    </row>
    <row r="33" spans="1:38" ht="30" customHeight="1">
      <c r="B33" s="443" t="s">
        <v>131</v>
      </c>
      <c r="C33" s="418"/>
      <c r="D33" s="418"/>
      <c r="E33" s="49"/>
      <c r="F33" s="49"/>
      <c r="G33" s="49"/>
      <c r="H33" s="49"/>
      <c r="I33" s="157">
        <f t="shared" si="0"/>
        <v>0</v>
      </c>
      <c r="J33" s="49"/>
      <c r="K33" s="49"/>
      <c r="L33" s="49"/>
      <c r="M33" s="49"/>
      <c r="N33" s="158">
        <f t="shared" si="1"/>
        <v>0</v>
      </c>
      <c r="AB33" s="138"/>
      <c r="AC33" s="139"/>
      <c r="AD33" s="138"/>
      <c r="AE33" s="139"/>
      <c r="AF33" s="139"/>
      <c r="AG33" s="138"/>
      <c r="AH33" s="139"/>
      <c r="AI33" s="138"/>
      <c r="AJ33" s="139"/>
      <c r="AK33" s="139"/>
      <c r="AL33" s="441"/>
    </row>
    <row r="34" spans="1:38" ht="30" customHeight="1">
      <c r="A34" s="45"/>
      <c r="B34" s="386" t="s">
        <v>132</v>
      </c>
      <c r="C34" s="387"/>
      <c r="D34" s="387"/>
      <c r="E34" s="36"/>
      <c r="F34" s="36"/>
      <c r="G34" s="36"/>
      <c r="H34" s="36"/>
      <c r="I34" s="5">
        <f t="shared" si="0"/>
        <v>0</v>
      </c>
      <c r="J34" s="36"/>
      <c r="K34" s="36"/>
      <c r="L34" s="36"/>
      <c r="M34" s="36"/>
      <c r="N34" s="132">
        <f t="shared" si="1"/>
        <v>0</v>
      </c>
      <c r="AB34" s="138"/>
      <c r="AC34" s="139"/>
      <c r="AD34" s="138"/>
      <c r="AE34" s="139"/>
      <c r="AF34" s="139"/>
      <c r="AG34" s="138"/>
      <c r="AH34" s="139"/>
      <c r="AI34" s="138"/>
      <c r="AJ34" s="139"/>
      <c r="AK34" s="139"/>
      <c r="AL34" s="441"/>
    </row>
    <row r="35" spans="1:38" ht="30" customHeight="1" thickBot="1">
      <c r="B35" s="444" t="s">
        <v>133</v>
      </c>
      <c r="C35" s="445"/>
      <c r="D35" s="445"/>
      <c r="E35" s="37"/>
      <c r="F35" s="37"/>
      <c r="G35" s="37"/>
      <c r="H35" s="37"/>
      <c r="I35" s="142">
        <f t="shared" si="0"/>
        <v>0</v>
      </c>
      <c r="J35" s="37"/>
      <c r="K35" s="37"/>
      <c r="L35" s="37"/>
      <c r="M35" s="37"/>
      <c r="N35" s="143">
        <f t="shared" si="1"/>
        <v>0</v>
      </c>
      <c r="P35" s="4"/>
      <c r="AB35" s="138"/>
      <c r="AC35" s="139"/>
      <c r="AD35" s="138"/>
      <c r="AE35" s="139"/>
      <c r="AF35" s="139"/>
      <c r="AG35" s="138"/>
      <c r="AH35" s="139"/>
      <c r="AI35" s="138"/>
      <c r="AJ35" s="139"/>
      <c r="AK35" s="139"/>
      <c r="AL35" s="442"/>
    </row>
    <row r="36" spans="1:38" ht="36.75" customHeight="1">
      <c r="B36" s="50"/>
      <c r="C36" s="50"/>
      <c r="D36" s="50"/>
      <c r="E36" s="133"/>
      <c r="F36" s="133"/>
      <c r="G36" s="133"/>
      <c r="H36" s="133"/>
      <c r="I36" s="133"/>
      <c r="J36" s="133"/>
      <c r="K36" s="133"/>
      <c r="L36" s="133"/>
      <c r="M36" s="133"/>
      <c r="N36" s="133"/>
      <c r="P36" s="4"/>
    </row>
    <row r="37" spans="1:38" ht="36.75" customHeight="1">
      <c r="B37" s="50"/>
      <c r="C37" s="50"/>
      <c r="D37" s="50"/>
      <c r="E37" s="133"/>
      <c r="F37" s="133"/>
      <c r="G37" s="133"/>
      <c r="H37" s="133"/>
      <c r="I37" s="133"/>
      <c r="J37" s="133"/>
      <c r="K37" s="133"/>
      <c r="L37" s="133"/>
      <c r="M37" s="133"/>
      <c r="N37" s="133"/>
      <c r="P37" s="4"/>
    </row>
    <row r="38" spans="1:38" ht="34.5" customHeight="1" thickBot="1">
      <c r="B38" s="144" t="s">
        <v>134</v>
      </c>
    </row>
    <row r="39" spans="1:38" ht="30" customHeight="1">
      <c r="B39" s="446" t="s">
        <v>138</v>
      </c>
      <c r="C39" s="447"/>
      <c r="D39" s="447"/>
      <c r="E39" s="440" t="s">
        <v>1</v>
      </c>
      <c r="F39" s="440"/>
      <c r="G39" s="440"/>
      <c r="H39" s="440"/>
      <c r="I39" s="437" t="s">
        <v>76</v>
      </c>
      <c r="J39" s="440" t="s">
        <v>2</v>
      </c>
      <c r="K39" s="440"/>
      <c r="L39" s="440"/>
      <c r="M39" s="440"/>
      <c r="N39" s="438" t="s">
        <v>77</v>
      </c>
      <c r="AB39" s="432" t="s">
        <v>1</v>
      </c>
      <c r="AC39" s="432"/>
      <c r="AD39" s="432"/>
      <c r="AE39" s="432"/>
      <c r="AF39" s="433" t="s">
        <v>76</v>
      </c>
      <c r="AG39" s="432" t="s">
        <v>2</v>
      </c>
      <c r="AH39" s="432"/>
      <c r="AI39" s="432"/>
      <c r="AJ39" s="432"/>
      <c r="AK39" s="433" t="s">
        <v>77</v>
      </c>
      <c r="AL39" s="435" t="s">
        <v>137</v>
      </c>
    </row>
    <row r="40" spans="1:38" ht="30" customHeight="1">
      <c r="B40" s="448"/>
      <c r="C40" s="449"/>
      <c r="D40" s="449"/>
      <c r="E40" s="356" t="s">
        <v>8</v>
      </c>
      <c r="F40" s="356"/>
      <c r="G40" s="356" t="s">
        <v>9</v>
      </c>
      <c r="H40" s="356"/>
      <c r="I40" s="387"/>
      <c r="J40" s="356" t="s">
        <v>56</v>
      </c>
      <c r="K40" s="356"/>
      <c r="L40" s="356" t="s">
        <v>11</v>
      </c>
      <c r="M40" s="356"/>
      <c r="N40" s="439"/>
      <c r="AB40" s="436" t="s">
        <v>8</v>
      </c>
      <c r="AC40" s="436"/>
      <c r="AD40" s="436" t="s">
        <v>9</v>
      </c>
      <c r="AE40" s="436"/>
      <c r="AF40" s="434"/>
      <c r="AG40" s="436" t="s">
        <v>56</v>
      </c>
      <c r="AH40" s="436"/>
      <c r="AI40" s="436" t="s">
        <v>11</v>
      </c>
      <c r="AJ40" s="436"/>
      <c r="AK40" s="434"/>
      <c r="AL40" s="421"/>
    </row>
    <row r="41" spans="1:38" ht="30" customHeight="1">
      <c r="B41" s="448"/>
      <c r="C41" s="449"/>
      <c r="D41" s="449"/>
      <c r="E41" s="5" t="s">
        <v>0</v>
      </c>
      <c r="F41" s="5" t="s">
        <v>75</v>
      </c>
      <c r="G41" s="5" t="s">
        <v>0</v>
      </c>
      <c r="H41" s="5" t="s">
        <v>75</v>
      </c>
      <c r="I41" s="387"/>
      <c r="J41" s="5" t="s">
        <v>0</v>
      </c>
      <c r="K41" s="5" t="s">
        <v>75</v>
      </c>
      <c r="L41" s="5" t="s">
        <v>0</v>
      </c>
      <c r="M41" s="5" t="s">
        <v>75</v>
      </c>
      <c r="N41" s="439"/>
      <c r="AB41" s="131" t="s">
        <v>0</v>
      </c>
      <c r="AC41" s="131" t="s">
        <v>75</v>
      </c>
      <c r="AD41" s="131" t="s">
        <v>0</v>
      </c>
      <c r="AE41" s="131" t="s">
        <v>75</v>
      </c>
      <c r="AF41" s="434"/>
      <c r="AG41" s="131" t="s">
        <v>0</v>
      </c>
      <c r="AH41" s="131" t="s">
        <v>75</v>
      </c>
      <c r="AI41" s="131" t="s">
        <v>0</v>
      </c>
      <c r="AJ41" s="131" t="s">
        <v>75</v>
      </c>
      <c r="AK41" s="434"/>
      <c r="AL41" s="422"/>
    </row>
    <row r="42" spans="1:38" ht="30" customHeight="1">
      <c r="B42" s="386" t="s">
        <v>42</v>
      </c>
      <c r="C42" s="387"/>
      <c r="D42" s="387"/>
      <c r="E42" s="35"/>
      <c r="F42" s="35"/>
      <c r="G42" s="35"/>
      <c r="H42" s="35"/>
      <c r="I42" s="5">
        <f t="shared" ref="I42:I47" si="2">SUM(E42:H42)</f>
        <v>0</v>
      </c>
      <c r="J42" s="35"/>
      <c r="K42" s="35"/>
      <c r="L42" s="35"/>
      <c r="M42" s="35"/>
      <c r="N42" s="132">
        <f t="shared" ref="N42:N47" si="3">SUM(J42:M42)</f>
        <v>0</v>
      </c>
      <c r="AB42" s="138">
        <f>1500*E42</f>
        <v>0</v>
      </c>
      <c r="AC42" s="139"/>
      <c r="AD42" s="138">
        <f>1500*G42</f>
        <v>0</v>
      </c>
      <c r="AE42" s="139"/>
      <c r="AF42" s="139"/>
      <c r="AG42" s="138">
        <f>1000*J42</f>
        <v>0</v>
      </c>
      <c r="AH42" s="139"/>
      <c r="AI42" s="138">
        <f>1000*L42</f>
        <v>0</v>
      </c>
      <c r="AJ42" s="139"/>
      <c r="AK42" s="139"/>
      <c r="AL42" s="420">
        <f>SUM(AB42:AB47,AD42:AD47,AG42:AG47,AI42:AI47)</f>
        <v>0</v>
      </c>
    </row>
    <row r="43" spans="1:38" ht="30" customHeight="1">
      <c r="A43" s="47"/>
      <c r="B43" s="386" t="s">
        <v>43</v>
      </c>
      <c r="C43" s="387"/>
      <c r="D43" s="387"/>
      <c r="E43" s="35"/>
      <c r="F43" s="35"/>
      <c r="G43" s="35"/>
      <c r="H43" s="35"/>
      <c r="I43" s="5">
        <f t="shared" si="2"/>
        <v>0</v>
      </c>
      <c r="J43" s="35"/>
      <c r="K43" s="35"/>
      <c r="L43" s="35"/>
      <c r="M43" s="35"/>
      <c r="N43" s="132">
        <f t="shared" si="3"/>
        <v>0</v>
      </c>
      <c r="AB43" s="138">
        <f t="shared" ref="AB43:AB47" si="4">1500*E43</f>
        <v>0</v>
      </c>
      <c r="AC43" s="139"/>
      <c r="AD43" s="138">
        <f t="shared" ref="AD43:AD47" si="5">1500*G43</f>
        <v>0</v>
      </c>
      <c r="AE43" s="139"/>
      <c r="AF43" s="139"/>
      <c r="AG43" s="138">
        <f t="shared" ref="AG43:AG47" si="6">1000*J43</f>
        <v>0</v>
      </c>
      <c r="AH43" s="139"/>
      <c r="AI43" s="138">
        <f t="shared" ref="AI43:AI47" si="7">1000*L43</f>
        <v>0</v>
      </c>
      <c r="AJ43" s="139"/>
      <c r="AK43" s="139"/>
      <c r="AL43" s="441"/>
    </row>
    <row r="44" spans="1:38" ht="30" customHeight="1">
      <c r="B44" s="386" t="s">
        <v>85</v>
      </c>
      <c r="C44" s="387"/>
      <c r="D44" s="387"/>
      <c r="E44" s="35"/>
      <c r="F44" s="35"/>
      <c r="G44" s="35"/>
      <c r="H44" s="35"/>
      <c r="I44" s="5">
        <f t="shared" si="2"/>
        <v>0</v>
      </c>
      <c r="J44" s="35"/>
      <c r="K44" s="35"/>
      <c r="L44" s="35"/>
      <c r="M44" s="35"/>
      <c r="N44" s="132">
        <f t="shared" si="3"/>
        <v>0</v>
      </c>
      <c r="P44" s="4"/>
      <c r="AB44" s="138">
        <f t="shared" si="4"/>
        <v>0</v>
      </c>
      <c r="AC44" s="139"/>
      <c r="AD44" s="138">
        <f t="shared" si="5"/>
        <v>0</v>
      </c>
      <c r="AE44" s="139"/>
      <c r="AF44" s="139"/>
      <c r="AG44" s="138">
        <f t="shared" si="6"/>
        <v>0</v>
      </c>
      <c r="AH44" s="139"/>
      <c r="AI44" s="138">
        <f t="shared" si="7"/>
        <v>0</v>
      </c>
      <c r="AJ44" s="139"/>
      <c r="AK44" s="139"/>
      <c r="AL44" s="441"/>
    </row>
    <row r="45" spans="1:38" ht="30" customHeight="1">
      <c r="B45" s="443" t="s">
        <v>131</v>
      </c>
      <c r="C45" s="418"/>
      <c r="D45" s="418"/>
      <c r="E45" s="49"/>
      <c r="F45" s="49"/>
      <c r="G45" s="49"/>
      <c r="H45" s="49"/>
      <c r="I45" s="157">
        <f t="shared" si="2"/>
        <v>0</v>
      </c>
      <c r="J45" s="49"/>
      <c r="K45" s="49"/>
      <c r="L45" s="49"/>
      <c r="M45" s="49"/>
      <c r="N45" s="158">
        <f t="shared" si="3"/>
        <v>0</v>
      </c>
      <c r="AB45" s="138">
        <f t="shared" si="4"/>
        <v>0</v>
      </c>
      <c r="AC45" s="139"/>
      <c r="AD45" s="138">
        <f t="shared" si="5"/>
        <v>0</v>
      </c>
      <c r="AE45" s="139"/>
      <c r="AF45" s="139"/>
      <c r="AG45" s="138">
        <f t="shared" si="6"/>
        <v>0</v>
      </c>
      <c r="AH45" s="139"/>
      <c r="AI45" s="138">
        <f t="shared" si="7"/>
        <v>0</v>
      </c>
      <c r="AJ45" s="139"/>
      <c r="AK45" s="139"/>
      <c r="AL45" s="441"/>
    </row>
    <row r="46" spans="1:38" ht="30" customHeight="1">
      <c r="A46" s="47"/>
      <c r="B46" s="386" t="s">
        <v>132</v>
      </c>
      <c r="C46" s="387"/>
      <c r="D46" s="387"/>
      <c r="E46" s="36"/>
      <c r="F46" s="36"/>
      <c r="G46" s="36"/>
      <c r="H46" s="36"/>
      <c r="I46" s="5">
        <f t="shared" si="2"/>
        <v>0</v>
      </c>
      <c r="J46" s="36"/>
      <c r="K46" s="36"/>
      <c r="L46" s="36"/>
      <c r="M46" s="36"/>
      <c r="N46" s="132">
        <f t="shared" si="3"/>
        <v>0</v>
      </c>
      <c r="AB46" s="138">
        <f t="shared" si="4"/>
        <v>0</v>
      </c>
      <c r="AC46" s="139"/>
      <c r="AD46" s="138">
        <f t="shared" si="5"/>
        <v>0</v>
      </c>
      <c r="AE46" s="139"/>
      <c r="AF46" s="139"/>
      <c r="AG46" s="138">
        <f t="shared" si="6"/>
        <v>0</v>
      </c>
      <c r="AH46" s="139"/>
      <c r="AI46" s="138">
        <f t="shared" si="7"/>
        <v>0</v>
      </c>
      <c r="AJ46" s="139"/>
      <c r="AK46" s="139"/>
      <c r="AL46" s="441"/>
    </row>
    <row r="47" spans="1:38" ht="30" customHeight="1" thickBot="1">
      <c r="B47" s="444" t="s">
        <v>133</v>
      </c>
      <c r="C47" s="445"/>
      <c r="D47" s="445"/>
      <c r="E47" s="37"/>
      <c r="F47" s="37"/>
      <c r="G47" s="37"/>
      <c r="H47" s="37"/>
      <c r="I47" s="142">
        <f t="shared" si="2"/>
        <v>0</v>
      </c>
      <c r="J47" s="37"/>
      <c r="K47" s="37"/>
      <c r="L47" s="37"/>
      <c r="M47" s="37"/>
      <c r="N47" s="143">
        <f t="shared" si="3"/>
        <v>0</v>
      </c>
      <c r="P47" s="4"/>
      <c r="AB47" s="138">
        <f t="shared" si="4"/>
        <v>0</v>
      </c>
      <c r="AC47" s="139"/>
      <c r="AD47" s="138">
        <f t="shared" si="5"/>
        <v>0</v>
      </c>
      <c r="AE47" s="139"/>
      <c r="AF47" s="139"/>
      <c r="AG47" s="138">
        <f t="shared" si="6"/>
        <v>0</v>
      </c>
      <c r="AH47" s="139"/>
      <c r="AI47" s="138">
        <f t="shared" si="7"/>
        <v>0</v>
      </c>
      <c r="AJ47" s="139"/>
      <c r="AK47" s="139"/>
      <c r="AL47" s="442"/>
    </row>
    <row r="48" spans="1:38" ht="30" customHeight="1">
      <c r="B48" s="446" t="s">
        <v>36</v>
      </c>
      <c r="C48" s="447"/>
      <c r="D48" s="447"/>
      <c r="E48" s="440" t="s">
        <v>1</v>
      </c>
      <c r="F48" s="440"/>
      <c r="G48" s="440"/>
      <c r="H48" s="440"/>
      <c r="I48" s="437" t="s">
        <v>76</v>
      </c>
      <c r="J48" s="440" t="s">
        <v>2</v>
      </c>
      <c r="K48" s="440"/>
      <c r="L48" s="440"/>
      <c r="M48" s="440"/>
      <c r="N48" s="438" t="s">
        <v>77</v>
      </c>
    </row>
    <row r="49" spans="1:16" ht="30" customHeight="1">
      <c r="B49" s="448"/>
      <c r="C49" s="449"/>
      <c r="D49" s="449"/>
      <c r="E49" s="356" t="s">
        <v>8</v>
      </c>
      <c r="F49" s="356"/>
      <c r="G49" s="356" t="s">
        <v>9</v>
      </c>
      <c r="H49" s="356"/>
      <c r="I49" s="387"/>
      <c r="J49" s="356" t="s">
        <v>56</v>
      </c>
      <c r="K49" s="356"/>
      <c r="L49" s="356" t="s">
        <v>11</v>
      </c>
      <c r="M49" s="356"/>
      <c r="N49" s="439"/>
    </row>
    <row r="50" spans="1:16" ht="30" customHeight="1">
      <c r="B50" s="448"/>
      <c r="C50" s="449"/>
      <c r="D50" s="449"/>
      <c r="E50" s="5" t="s">
        <v>0</v>
      </c>
      <c r="F50" s="5" t="s">
        <v>75</v>
      </c>
      <c r="G50" s="5" t="s">
        <v>0</v>
      </c>
      <c r="H50" s="5" t="s">
        <v>75</v>
      </c>
      <c r="I50" s="387"/>
      <c r="J50" s="5" t="s">
        <v>0</v>
      </c>
      <c r="K50" s="5" t="s">
        <v>75</v>
      </c>
      <c r="L50" s="5" t="s">
        <v>0</v>
      </c>
      <c r="M50" s="5" t="s">
        <v>75</v>
      </c>
      <c r="N50" s="439"/>
    </row>
    <row r="51" spans="1:16" ht="30" customHeight="1">
      <c r="B51" s="386" t="s">
        <v>42</v>
      </c>
      <c r="C51" s="387"/>
      <c r="D51" s="387"/>
      <c r="E51" s="35"/>
      <c r="F51" s="35"/>
      <c r="G51" s="35"/>
      <c r="H51" s="35"/>
      <c r="I51" s="5">
        <f t="shared" ref="I51:I56" si="8">SUM(E51:H51)</f>
        <v>0</v>
      </c>
      <c r="J51" s="35"/>
      <c r="K51" s="35"/>
      <c r="L51" s="35"/>
      <c r="M51" s="35"/>
      <c r="N51" s="132">
        <f t="shared" ref="N51:N56" si="9">SUM(J51:M51)</f>
        <v>0</v>
      </c>
    </row>
    <row r="52" spans="1:16" ht="30" customHeight="1">
      <c r="A52" s="47"/>
      <c r="B52" s="386" t="s">
        <v>43</v>
      </c>
      <c r="C52" s="387"/>
      <c r="D52" s="387"/>
      <c r="E52" s="35"/>
      <c r="F52" s="35"/>
      <c r="G52" s="35"/>
      <c r="H52" s="35"/>
      <c r="I52" s="5">
        <f t="shared" si="8"/>
        <v>0</v>
      </c>
      <c r="J52" s="35"/>
      <c r="K52" s="35"/>
      <c r="L52" s="35"/>
      <c r="M52" s="35"/>
      <c r="N52" s="132">
        <f t="shared" si="9"/>
        <v>0</v>
      </c>
    </row>
    <row r="53" spans="1:16" ht="30" customHeight="1">
      <c r="B53" s="386" t="s">
        <v>85</v>
      </c>
      <c r="C53" s="387"/>
      <c r="D53" s="387"/>
      <c r="E53" s="35"/>
      <c r="F53" s="35"/>
      <c r="G53" s="35"/>
      <c r="H53" s="35"/>
      <c r="I53" s="5">
        <f t="shared" si="8"/>
        <v>0</v>
      </c>
      <c r="J53" s="35"/>
      <c r="K53" s="35"/>
      <c r="L53" s="35"/>
      <c r="M53" s="35"/>
      <c r="N53" s="132">
        <f t="shared" si="9"/>
        <v>0</v>
      </c>
      <c r="P53" s="4"/>
    </row>
    <row r="54" spans="1:16" ht="30" customHeight="1">
      <c r="B54" s="443" t="s">
        <v>131</v>
      </c>
      <c r="C54" s="418"/>
      <c r="D54" s="418"/>
      <c r="E54" s="49"/>
      <c r="F54" s="49"/>
      <c r="G54" s="49"/>
      <c r="H54" s="49"/>
      <c r="I54" s="157">
        <f t="shared" si="8"/>
        <v>0</v>
      </c>
      <c r="J54" s="49"/>
      <c r="K54" s="49"/>
      <c r="L54" s="49"/>
      <c r="M54" s="49"/>
      <c r="N54" s="158">
        <f t="shared" si="9"/>
        <v>0</v>
      </c>
    </row>
    <row r="55" spans="1:16" ht="30" customHeight="1">
      <c r="A55" s="47"/>
      <c r="B55" s="386" t="s">
        <v>132</v>
      </c>
      <c r="C55" s="387"/>
      <c r="D55" s="387"/>
      <c r="E55" s="36"/>
      <c r="F55" s="36"/>
      <c r="G55" s="36"/>
      <c r="H55" s="36"/>
      <c r="I55" s="5">
        <f t="shared" si="8"/>
        <v>0</v>
      </c>
      <c r="J55" s="36"/>
      <c r="K55" s="36"/>
      <c r="L55" s="36"/>
      <c r="M55" s="36"/>
      <c r="N55" s="132">
        <f t="shared" si="9"/>
        <v>0</v>
      </c>
    </row>
    <row r="56" spans="1:16" ht="30" customHeight="1" thickBot="1">
      <c r="B56" s="444" t="s">
        <v>133</v>
      </c>
      <c r="C56" s="445"/>
      <c r="D56" s="445"/>
      <c r="E56" s="37"/>
      <c r="F56" s="37"/>
      <c r="G56" s="37"/>
      <c r="H56" s="37"/>
      <c r="I56" s="142">
        <f t="shared" si="8"/>
        <v>0</v>
      </c>
      <c r="J56" s="37"/>
      <c r="K56" s="37"/>
      <c r="L56" s="37"/>
      <c r="M56" s="37"/>
      <c r="N56" s="143">
        <f t="shared" si="9"/>
        <v>0</v>
      </c>
      <c r="P56" s="4"/>
    </row>
    <row r="57" spans="1:16" ht="6.75" customHeight="1"/>
  </sheetData>
  <sheetProtection sheet="1" selectLockedCells="1"/>
  <protectedRanges>
    <protectedRange sqref="C3 E3" name="範囲1"/>
  </protectedRanges>
  <mergeCells count="129">
    <mergeCell ref="B3:C3"/>
    <mergeCell ref="B51:D51"/>
    <mergeCell ref="B52:D52"/>
    <mergeCell ref="B53:D53"/>
    <mergeCell ref="B54:D54"/>
    <mergeCell ref="B55:D55"/>
    <mergeCell ref="B56:D56"/>
    <mergeCell ref="B48:D50"/>
    <mergeCell ref="E48:H48"/>
    <mergeCell ref="E28:F28"/>
    <mergeCell ref="G28:H28"/>
    <mergeCell ref="B27:D29"/>
    <mergeCell ref="E27:H27"/>
    <mergeCell ref="B30:D30"/>
    <mergeCell ref="B39:D41"/>
    <mergeCell ref="B31:D31"/>
    <mergeCell ref="B32:D32"/>
    <mergeCell ref="B33:D33"/>
    <mergeCell ref="B34:D34"/>
    <mergeCell ref="B35:D35"/>
    <mergeCell ref="B47:D47"/>
    <mergeCell ref="B44:D44"/>
    <mergeCell ref="B45:D45"/>
    <mergeCell ref="B46:D46"/>
    <mergeCell ref="I48:I50"/>
    <mergeCell ref="J48:M48"/>
    <mergeCell ref="N48:N50"/>
    <mergeCell ref="E49:F49"/>
    <mergeCell ref="G49:H49"/>
    <mergeCell ref="J49:K49"/>
    <mergeCell ref="L49:M49"/>
    <mergeCell ref="AL42:AL47"/>
    <mergeCell ref="AL30:AL35"/>
    <mergeCell ref="AB39:AE39"/>
    <mergeCell ref="AF39:AF41"/>
    <mergeCell ref="AG39:AJ39"/>
    <mergeCell ref="AK39:AK41"/>
    <mergeCell ref="AL39:AL41"/>
    <mergeCell ref="AB40:AC40"/>
    <mergeCell ref="AD40:AE40"/>
    <mergeCell ref="AG40:AH40"/>
    <mergeCell ref="AI40:AJ40"/>
    <mergeCell ref="N39:N41"/>
    <mergeCell ref="E40:F40"/>
    <mergeCell ref="G40:H40"/>
    <mergeCell ref="J40:K40"/>
    <mergeCell ref="L40:M40"/>
    <mergeCell ref="E39:H39"/>
    <mergeCell ref="I39:I41"/>
    <mergeCell ref="AK13:AK15"/>
    <mergeCell ref="AL13:AL15"/>
    <mergeCell ref="AB14:AC14"/>
    <mergeCell ref="AD14:AE14"/>
    <mergeCell ref="AG14:AH14"/>
    <mergeCell ref="AI14:AJ14"/>
    <mergeCell ref="AB27:AE27"/>
    <mergeCell ref="AF27:AF29"/>
    <mergeCell ref="AG27:AJ27"/>
    <mergeCell ref="AK27:AK29"/>
    <mergeCell ref="AL27:AL29"/>
    <mergeCell ref="AB28:AC28"/>
    <mergeCell ref="AD28:AE28"/>
    <mergeCell ref="AG28:AH28"/>
    <mergeCell ref="AI28:AJ28"/>
    <mergeCell ref="N27:N29"/>
    <mergeCell ref="J28:K28"/>
    <mergeCell ref="L28:M28"/>
    <mergeCell ref="I27:I29"/>
    <mergeCell ref="J27:M27"/>
    <mergeCell ref="J39:M39"/>
    <mergeCell ref="AF13:AF15"/>
    <mergeCell ref="AG13:AJ13"/>
    <mergeCell ref="AB6:AE6"/>
    <mergeCell ref="AF6:AF8"/>
    <mergeCell ref="AG6:AJ6"/>
    <mergeCell ref="AK6:AK8"/>
    <mergeCell ref="AL6:AL8"/>
    <mergeCell ref="AB7:AC7"/>
    <mergeCell ref="AD7:AE7"/>
    <mergeCell ref="AG7:AH7"/>
    <mergeCell ref="AI7:AJ7"/>
    <mergeCell ref="P13:R13"/>
    <mergeCell ref="Y9:Z9"/>
    <mergeCell ref="AL9:AL11"/>
    <mergeCell ref="C20:N21"/>
    <mergeCell ref="P10:R10"/>
    <mergeCell ref="P11:R11"/>
    <mergeCell ref="P12:R12"/>
    <mergeCell ref="P19:P20"/>
    <mergeCell ref="Q19:Q20"/>
    <mergeCell ref="B16:D16"/>
    <mergeCell ref="B17:D17"/>
    <mergeCell ref="B18:D18"/>
    <mergeCell ref="I13:I15"/>
    <mergeCell ref="N13:N15"/>
    <mergeCell ref="E14:F14"/>
    <mergeCell ref="G14:H14"/>
    <mergeCell ref="J14:K14"/>
    <mergeCell ref="L14:M14"/>
    <mergeCell ref="Y18:Z18"/>
    <mergeCell ref="Y10:Z10"/>
    <mergeCell ref="Y11:Z11"/>
    <mergeCell ref="Y17:Z17"/>
    <mergeCell ref="AL16:AL18"/>
    <mergeCell ref="AB13:AE13"/>
    <mergeCell ref="B42:D42"/>
    <mergeCell ref="B43:D43"/>
    <mergeCell ref="S7:Z7"/>
    <mergeCell ref="Y15:Z15"/>
    <mergeCell ref="Y16:Z16"/>
    <mergeCell ref="Y8:Z8"/>
    <mergeCell ref="B11:D11"/>
    <mergeCell ref="G7:H7"/>
    <mergeCell ref="B2:Q2"/>
    <mergeCell ref="E6:H6"/>
    <mergeCell ref="J6:M6"/>
    <mergeCell ref="E13:H13"/>
    <mergeCell ref="J13:M13"/>
    <mergeCell ref="B13:D15"/>
    <mergeCell ref="J7:K7"/>
    <mergeCell ref="L3:Q3"/>
    <mergeCell ref="B9:D9"/>
    <mergeCell ref="B10:D10"/>
    <mergeCell ref="B6:D8"/>
    <mergeCell ref="L7:M7"/>
    <mergeCell ref="P5:R6"/>
    <mergeCell ref="N6:N8"/>
    <mergeCell ref="I6:I8"/>
    <mergeCell ref="E7:F7"/>
  </mergeCells>
  <phoneticPr fontId="4"/>
  <printOptions horizontalCentered="1"/>
  <pageMargins left="0.6692913385826772" right="0.59055118110236227" top="0.62992125984251968" bottom="0.78740157480314965" header="0.51181102362204722" footer="0.51181102362204722"/>
  <pageSetup paperSize="9" scale="4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CD87-D8B3-41CD-983D-380129987243}">
  <sheetPr codeName="Sheet12">
    <tabColor rgb="FF0070C0"/>
    <pageSetUpPr fitToPage="1"/>
  </sheetPr>
  <dimension ref="A1:AC19"/>
  <sheetViews>
    <sheetView showGridLines="0" view="pageBreakPreview" zoomScale="70" zoomScaleNormal="100" zoomScaleSheetLayoutView="70" workbookViewId="0">
      <pane ySplit="10" topLeftCell="A11" activePane="bottomLeft" state="frozen"/>
      <selection activeCell="O3" sqref="O3"/>
      <selection pane="bottomLeft" activeCell="F11" sqref="F11"/>
    </sheetView>
  </sheetViews>
  <sheetFormatPr defaultRowHeight="13"/>
  <cols>
    <col min="1" max="1" width="4.90625" style="55" customWidth="1"/>
    <col min="2" max="3" width="7.08984375" style="55" customWidth="1"/>
    <col min="4" max="4" width="10" style="55" customWidth="1"/>
    <col min="5" max="5" width="4.6328125" style="55" customWidth="1"/>
    <col min="6" max="15" width="9.08984375" style="55" customWidth="1"/>
    <col min="16" max="16" width="8.90625" style="55" customWidth="1"/>
    <col min="17" max="17" width="20.90625" style="55" customWidth="1"/>
    <col min="18" max="18" width="1.36328125" style="55" customWidth="1"/>
    <col min="19" max="19" width="9.90625" style="55" hidden="1" customWidth="1"/>
    <col min="20" max="24" width="8.36328125" style="55" hidden="1" customWidth="1"/>
    <col min="25" max="25" width="10.453125" style="55" hidden="1" customWidth="1"/>
    <col min="26" max="27" width="7.6328125" style="55" hidden="1" customWidth="1"/>
    <col min="28" max="29" width="0" style="55" hidden="1" customWidth="1"/>
    <col min="30" max="257" width="9" style="55"/>
    <col min="258" max="258" width="2" style="55" customWidth="1"/>
    <col min="259" max="259" width="7.08984375" style="55" customWidth="1"/>
    <col min="260" max="260" width="10" style="55" customWidth="1"/>
    <col min="261" max="261" width="4.6328125" style="55" customWidth="1"/>
    <col min="262" max="271" width="9.08984375" style="55" customWidth="1"/>
    <col min="272" max="272" width="8.90625" style="55" customWidth="1"/>
    <col min="273" max="273" width="20.90625" style="55" customWidth="1"/>
    <col min="274" max="274" width="16.1796875" style="55" customWidth="1"/>
    <col min="275" max="275" width="9.90625" style="55" customWidth="1"/>
    <col min="276" max="280" width="8.36328125" style="55" customWidth="1"/>
    <col min="281" max="281" width="10.453125" style="55" customWidth="1"/>
    <col min="282" max="283" width="7.6328125" style="55" customWidth="1"/>
    <col min="284" max="513" width="9" style="55"/>
    <col min="514" max="514" width="2" style="55" customWidth="1"/>
    <col min="515" max="515" width="7.08984375" style="55" customWidth="1"/>
    <col min="516" max="516" width="10" style="55" customWidth="1"/>
    <col min="517" max="517" width="4.6328125" style="55" customWidth="1"/>
    <col min="518" max="527" width="9.08984375" style="55" customWidth="1"/>
    <col min="528" max="528" width="8.90625" style="55" customWidth="1"/>
    <col min="529" max="529" width="20.90625" style="55" customWidth="1"/>
    <col min="530" max="530" width="16.1796875" style="55" customWidth="1"/>
    <col min="531" max="531" width="9.90625" style="55" customWidth="1"/>
    <col min="532" max="536" width="8.36328125" style="55" customWidth="1"/>
    <col min="537" max="537" width="10.453125" style="55" customWidth="1"/>
    <col min="538" max="539" width="7.6328125" style="55" customWidth="1"/>
    <col min="540" max="769" width="9" style="55"/>
    <col min="770" max="770" width="2" style="55" customWidth="1"/>
    <col min="771" max="771" width="7.08984375" style="55" customWidth="1"/>
    <col min="772" max="772" width="10" style="55" customWidth="1"/>
    <col min="773" max="773" width="4.6328125" style="55" customWidth="1"/>
    <col min="774" max="783" width="9.08984375" style="55" customWidth="1"/>
    <col min="784" max="784" width="8.90625" style="55" customWidth="1"/>
    <col min="785" max="785" width="20.90625" style="55" customWidth="1"/>
    <col min="786" max="786" width="16.1796875" style="55" customWidth="1"/>
    <col min="787" max="787" width="9.90625" style="55" customWidth="1"/>
    <col min="788" max="792" width="8.36328125" style="55" customWidth="1"/>
    <col min="793" max="793" width="10.453125" style="55" customWidth="1"/>
    <col min="794" max="795" width="7.6328125" style="55" customWidth="1"/>
    <col min="796" max="1025" width="9" style="55"/>
    <col min="1026" max="1026" width="2" style="55" customWidth="1"/>
    <col min="1027" max="1027" width="7.08984375" style="55" customWidth="1"/>
    <col min="1028" max="1028" width="10" style="55" customWidth="1"/>
    <col min="1029" max="1029" width="4.6328125" style="55" customWidth="1"/>
    <col min="1030" max="1039" width="9.08984375" style="55" customWidth="1"/>
    <col min="1040" max="1040" width="8.90625" style="55" customWidth="1"/>
    <col min="1041" max="1041" width="20.90625" style="55" customWidth="1"/>
    <col min="1042" max="1042" width="16.1796875" style="55" customWidth="1"/>
    <col min="1043" max="1043" width="9.90625" style="55" customWidth="1"/>
    <col min="1044" max="1048" width="8.36328125" style="55" customWidth="1"/>
    <col min="1049" max="1049" width="10.453125" style="55" customWidth="1"/>
    <col min="1050" max="1051" width="7.6328125" style="55" customWidth="1"/>
    <col min="1052" max="1281" width="9" style="55"/>
    <col min="1282" max="1282" width="2" style="55" customWidth="1"/>
    <col min="1283" max="1283" width="7.08984375" style="55" customWidth="1"/>
    <col min="1284" max="1284" width="10" style="55" customWidth="1"/>
    <col min="1285" max="1285" width="4.6328125" style="55" customWidth="1"/>
    <col min="1286" max="1295" width="9.08984375" style="55" customWidth="1"/>
    <col min="1296" max="1296" width="8.90625" style="55" customWidth="1"/>
    <col min="1297" max="1297" width="20.90625" style="55" customWidth="1"/>
    <col min="1298" max="1298" width="16.1796875" style="55" customWidth="1"/>
    <col min="1299" max="1299" width="9.90625" style="55" customWidth="1"/>
    <col min="1300" max="1304" width="8.36328125" style="55" customWidth="1"/>
    <col min="1305" max="1305" width="10.453125" style="55" customWidth="1"/>
    <col min="1306" max="1307" width="7.6328125" style="55" customWidth="1"/>
    <col min="1308" max="1537" width="9" style="55"/>
    <col min="1538" max="1538" width="2" style="55" customWidth="1"/>
    <col min="1539" max="1539" width="7.08984375" style="55" customWidth="1"/>
    <col min="1540" max="1540" width="10" style="55" customWidth="1"/>
    <col min="1541" max="1541" width="4.6328125" style="55" customWidth="1"/>
    <col min="1542" max="1551" width="9.08984375" style="55" customWidth="1"/>
    <col min="1552" max="1552" width="8.90625" style="55" customWidth="1"/>
    <col min="1553" max="1553" width="20.90625" style="55" customWidth="1"/>
    <col min="1554" max="1554" width="16.1796875" style="55" customWidth="1"/>
    <col min="1555" max="1555" width="9.90625" style="55" customWidth="1"/>
    <col min="1556" max="1560" width="8.36328125" style="55" customWidth="1"/>
    <col min="1561" max="1561" width="10.453125" style="55" customWidth="1"/>
    <col min="1562" max="1563" width="7.6328125" style="55" customWidth="1"/>
    <col min="1564" max="1793" width="9" style="55"/>
    <col min="1794" max="1794" width="2" style="55" customWidth="1"/>
    <col min="1795" max="1795" width="7.08984375" style="55" customWidth="1"/>
    <col min="1796" max="1796" width="10" style="55" customWidth="1"/>
    <col min="1797" max="1797" width="4.6328125" style="55" customWidth="1"/>
    <col min="1798" max="1807" width="9.08984375" style="55" customWidth="1"/>
    <col min="1808" max="1808" width="8.90625" style="55" customWidth="1"/>
    <col min="1809" max="1809" width="20.90625" style="55" customWidth="1"/>
    <col min="1810" max="1810" width="16.1796875" style="55" customWidth="1"/>
    <col min="1811" max="1811" width="9.90625" style="55" customWidth="1"/>
    <col min="1812" max="1816" width="8.36328125" style="55" customWidth="1"/>
    <col min="1817" max="1817" width="10.453125" style="55" customWidth="1"/>
    <col min="1818" max="1819" width="7.6328125" style="55" customWidth="1"/>
    <col min="1820" max="2049" width="9" style="55"/>
    <col min="2050" max="2050" width="2" style="55" customWidth="1"/>
    <col min="2051" max="2051" width="7.08984375" style="55" customWidth="1"/>
    <col min="2052" max="2052" width="10" style="55" customWidth="1"/>
    <col min="2053" max="2053" width="4.6328125" style="55" customWidth="1"/>
    <col min="2054" max="2063" width="9.08984375" style="55" customWidth="1"/>
    <col min="2064" max="2064" width="8.90625" style="55" customWidth="1"/>
    <col min="2065" max="2065" width="20.90625" style="55" customWidth="1"/>
    <col min="2066" max="2066" width="16.1796875" style="55" customWidth="1"/>
    <col min="2067" max="2067" width="9.90625" style="55" customWidth="1"/>
    <col min="2068" max="2072" width="8.36328125" style="55" customWidth="1"/>
    <col min="2073" max="2073" width="10.453125" style="55" customWidth="1"/>
    <col min="2074" max="2075" width="7.6328125" style="55" customWidth="1"/>
    <col min="2076" max="2305" width="9" style="55"/>
    <col min="2306" max="2306" width="2" style="55" customWidth="1"/>
    <col min="2307" max="2307" width="7.08984375" style="55" customWidth="1"/>
    <col min="2308" max="2308" width="10" style="55" customWidth="1"/>
    <col min="2309" max="2309" width="4.6328125" style="55" customWidth="1"/>
    <col min="2310" max="2319" width="9.08984375" style="55" customWidth="1"/>
    <col min="2320" max="2320" width="8.90625" style="55" customWidth="1"/>
    <col min="2321" max="2321" width="20.90625" style="55" customWidth="1"/>
    <col min="2322" max="2322" width="16.1796875" style="55" customWidth="1"/>
    <col min="2323" max="2323" width="9.90625" style="55" customWidth="1"/>
    <col min="2324" max="2328" width="8.36328125" style="55" customWidth="1"/>
    <col min="2329" max="2329" width="10.453125" style="55" customWidth="1"/>
    <col min="2330" max="2331" width="7.6328125" style="55" customWidth="1"/>
    <col min="2332" max="2561" width="9" style="55"/>
    <col min="2562" max="2562" width="2" style="55" customWidth="1"/>
    <col min="2563" max="2563" width="7.08984375" style="55" customWidth="1"/>
    <col min="2564" max="2564" width="10" style="55" customWidth="1"/>
    <col min="2565" max="2565" width="4.6328125" style="55" customWidth="1"/>
    <col min="2566" max="2575" width="9.08984375" style="55" customWidth="1"/>
    <col min="2576" max="2576" width="8.90625" style="55" customWidth="1"/>
    <col min="2577" max="2577" width="20.90625" style="55" customWidth="1"/>
    <col min="2578" max="2578" width="16.1796875" style="55" customWidth="1"/>
    <col min="2579" max="2579" width="9.90625" style="55" customWidth="1"/>
    <col min="2580" max="2584" width="8.36328125" style="55" customWidth="1"/>
    <col min="2585" max="2585" width="10.453125" style="55" customWidth="1"/>
    <col min="2586" max="2587" width="7.6328125" style="55" customWidth="1"/>
    <col min="2588" max="2817" width="9" style="55"/>
    <col min="2818" max="2818" width="2" style="55" customWidth="1"/>
    <col min="2819" max="2819" width="7.08984375" style="55" customWidth="1"/>
    <col min="2820" max="2820" width="10" style="55" customWidth="1"/>
    <col min="2821" max="2821" width="4.6328125" style="55" customWidth="1"/>
    <col min="2822" max="2831" width="9.08984375" style="55" customWidth="1"/>
    <col min="2832" max="2832" width="8.90625" style="55" customWidth="1"/>
    <col min="2833" max="2833" width="20.90625" style="55" customWidth="1"/>
    <col min="2834" max="2834" width="16.1796875" style="55" customWidth="1"/>
    <col min="2835" max="2835" width="9.90625" style="55" customWidth="1"/>
    <col min="2836" max="2840" width="8.36328125" style="55" customWidth="1"/>
    <col min="2841" max="2841" width="10.453125" style="55" customWidth="1"/>
    <col min="2842" max="2843" width="7.6328125" style="55" customWidth="1"/>
    <col min="2844" max="3073" width="9" style="55"/>
    <col min="3074" max="3074" width="2" style="55" customWidth="1"/>
    <col min="3075" max="3075" width="7.08984375" style="55" customWidth="1"/>
    <col min="3076" max="3076" width="10" style="55" customWidth="1"/>
    <col min="3077" max="3077" width="4.6328125" style="55" customWidth="1"/>
    <col min="3078" max="3087" width="9.08984375" style="55" customWidth="1"/>
    <col min="3088" max="3088" width="8.90625" style="55" customWidth="1"/>
    <col min="3089" max="3089" width="20.90625" style="55" customWidth="1"/>
    <col min="3090" max="3090" width="16.1796875" style="55" customWidth="1"/>
    <col min="3091" max="3091" width="9.90625" style="55" customWidth="1"/>
    <col min="3092" max="3096" width="8.36328125" style="55" customWidth="1"/>
    <col min="3097" max="3097" width="10.453125" style="55" customWidth="1"/>
    <col min="3098" max="3099" width="7.6328125" style="55" customWidth="1"/>
    <col min="3100" max="3329" width="9" style="55"/>
    <col min="3330" max="3330" width="2" style="55" customWidth="1"/>
    <col min="3331" max="3331" width="7.08984375" style="55" customWidth="1"/>
    <col min="3332" max="3332" width="10" style="55" customWidth="1"/>
    <col min="3333" max="3333" width="4.6328125" style="55" customWidth="1"/>
    <col min="3334" max="3343" width="9.08984375" style="55" customWidth="1"/>
    <col min="3344" max="3344" width="8.90625" style="55" customWidth="1"/>
    <col min="3345" max="3345" width="20.90625" style="55" customWidth="1"/>
    <col min="3346" max="3346" width="16.1796875" style="55" customWidth="1"/>
    <col min="3347" max="3347" width="9.90625" style="55" customWidth="1"/>
    <col min="3348" max="3352" width="8.36328125" style="55" customWidth="1"/>
    <col min="3353" max="3353" width="10.453125" style="55" customWidth="1"/>
    <col min="3354" max="3355" width="7.6328125" style="55" customWidth="1"/>
    <col min="3356" max="3585" width="9" style="55"/>
    <col min="3586" max="3586" width="2" style="55" customWidth="1"/>
    <col min="3587" max="3587" width="7.08984375" style="55" customWidth="1"/>
    <col min="3588" max="3588" width="10" style="55" customWidth="1"/>
    <col min="3589" max="3589" width="4.6328125" style="55" customWidth="1"/>
    <col min="3590" max="3599" width="9.08984375" style="55" customWidth="1"/>
    <col min="3600" max="3600" width="8.90625" style="55" customWidth="1"/>
    <col min="3601" max="3601" width="20.90625" style="55" customWidth="1"/>
    <col min="3602" max="3602" width="16.1796875" style="55" customWidth="1"/>
    <col min="3603" max="3603" width="9.90625" style="55" customWidth="1"/>
    <col min="3604" max="3608" width="8.36328125" style="55" customWidth="1"/>
    <col min="3609" max="3609" width="10.453125" style="55" customWidth="1"/>
    <col min="3610" max="3611" width="7.6328125" style="55" customWidth="1"/>
    <col min="3612" max="3841" width="9" style="55"/>
    <col min="3842" max="3842" width="2" style="55" customWidth="1"/>
    <col min="3843" max="3843" width="7.08984375" style="55" customWidth="1"/>
    <col min="3844" max="3844" width="10" style="55" customWidth="1"/>
    <col min="3845" max="3845" width="4.6328125" style="55" customWidth="1"/>
    <col min="3846" max="3855" width="9.08984375" style="55" customWidth="1"/>
    <col min="3856" max="3856" width="8.90625" style="55" customWidth="1"/>
    <col min="3857" max="3857" width="20.90625" style="55" customWidth="1"/>
    <col min="3858" max="3858" width="16.1796875" style="55" customWidth="1"/>
    <col min="3859" max="3859" width="9.90625" style="55" customWidth="1"/>
    <col min="3860" max="3864" width="8.36328125" style="55" customWidth="1"/>
    <col min="3865" max="3865" width="10.453125" style="55" customWidth="1"/>
    <col min="3866" max="3867" width="7.6328125" style="55" customWidth="1"/>
    <col min="3868" max="4097" width="9" style="55"/>
    <col min="4098" max="4098" width="2" style="55" customWidth="1"/>
    <col min="4099" max="4099" width="7.08984375" style="55" customWidth="1"/>
    <col min="4100" max="4100" width="10" style="55" customWidth="1"/>
    <col min="4101" max="4101" width="4.6328125" style="55" customWidth="1"/>
    <col min="4102" max="4111" width="9.08984375" style="55" customWidth="1"/>
    <col min="4112" max="4112" width="8.90625" style="55" customWidth="1"/>
    <col min="4113" max="4113" width="20.90625" style="55" customWidth="1"/>
    <col min="4114" max="4114" width="16.1796875" style="55" customWidth="1"/>
    <col min="4115" max="4115" width="9.90625" style="55" customWidth="1"/>
    <col min="4116" max="4120" width="8.36328125" style="55" customWidth="1"/>
    <col min="4121" max="4121" width="10.453125" style="55" customWidth="1"/>
    <col min="4122" max="4123" width="7.6328125" style="55" customWidth="1"/>
    <col min="4124" max="4353" width="9" style="55"/>
    <col min="4354" max="4354" width="2" style="55" customWidth="1"/>
    <col min="4355" max="4355" width="7.08984375" style="55" customWidth="1"/>
    <col min="4356" max="4356" width="10" style="55" customWidth="1"/>
    <col min="4357" max="4357" width="4.6328125" style="55" customWidth="1"/>
    <col min="4358" max="4367" width="9.08984375" style="55" customWidth="1"/>
    <col min="4368" max="4368" width="8.90625" style="55" customWidth="1"/>
    <col min="4369" max="4369" width="20.90625" style="55" customWidth="1"/>
    <col min="4370" max="4370" width="16.1796875" style="55" customWidth="1"/>
    <col min="4371" max="4371" width="9.90625" style="55" customWidth="1"/>
    <col min="4372" max="4376" width="8.36328125" style="55" customWidth="1"/>
    <col min="4377" max="4377" width="10.453125" style="55" customWidth="1"/>
    <col min="4378" max="4379" width="7.6328125" style="55" customWidth="1"/>
    <col min="4380" max="4609" width="9" style="55"/>
    <col min="4610" max="4610" width="2" style="55" customWidth="1"/>
    <col min="4611" max="4611" width="7.08984375" style="55" customWidth="1"/>
    <col min="4612" max="4612" width="10" style="55" customWidth="1"/>
    <col min="4613" max="4613" width="4.6328125" style="55" customWidth="1"/>
    <col min="4614" max="4623" width="9.08984375" style="55" customWidth="1"/>
    <col min="4624" max="4624" width="8.90625" style="55" customWidth="1"/>
    <col min="4625" max="4625" width="20.90625" style="55" customWidth="1"/>
    <col min="4626" max="4626" width="16.1796875" style="55" customWidth="1"/>
    <col min="4627" max="4627" width="9.90625" style="55" customWidth="1"/>
    <col min="4628" max="4632" width="8.36328125" style="55" customWidth="1"/>
    <col min="4633" max="4633" width="10.453125" style="55" customWidth="1"/>
    <col min="4634" max="4635" width="7.6328125" style="55" customWidth="1"/>
    <col min="4636" max="4865" width="9" style="55"/>
    <col min="4866" max="4866" width="2" style="55" customWidth="1"/>
    <col min="4867" max="4867" width="7.08984375" style="55" customWidth="1"/>
    <col min="4868" max="4868" width="10" style="55" customWidth="1"/>
    <col min="4869" max="4869" width="4.6328125" style="55" customWidth="1"/>
    <col min="4870" max="4879" width="9.08984375" style="55" customWidth="1"/>
    <col min="4880" max="4880" width="8.90625" style="55" customWidth="1"/>
    <col min="4881" max="4881" width="20.90625" style="55" customWidth="1"/>
    <col min="4882" max="4882" width="16.1796875" style="55" customWidth="1"/>
    <col min="4883" max="4883" width="9.90625" style="55" customWidth="1"/>
    <col min="4884" max="4888" width="8.36328125" style="55" customWidth="1"/>
    <col min="4889" max="4889" width="10.453125" style="55" customWidth="1"/>
    <col min="4890" max="4891" width="7.6328125" style="55" customWidth="1"/>
    <col min="4892" max="5121" width="9" style="55"/>
    <col min="5122" max="5122" width="2" style="55" customWidth="1"/>
    <col min="5123" max="5123" width="7.08984375" style="55" customWidth="1"/>
    <col min="5124" max="5124" width="10" style="55" customWidth="1"/>
    <col min="5125" max="5125" width="4.6328125" style="55" customWidth="1"/>
    <col min="5126" max="5135" width="9.08984375" style="55" customWidth="1"/>
    <col min="5136" max="5136" width="8.90625" style="55" customWidth="1"/>
    <col min="5137" max="5137" width="20.90625" style="55" customWidth="1"/>
    <col min="5138" max="5138" width="16.1796875" style="55" customWidth="1"/>
    <col min="5139" max="5139" width="9.90625" style="55" customWidth="1"/>
    <col min="5140" max="5144" width="8.36328125" style="55" customWidth="1"/>
    <col min="5145" max="5145" width="10.453125" style="55" customWidth="1"/>
    <col min="5146" max="5147" width="7.6328125" style="55" customWidth="1"/>
    <col min="5148" max="5377" width="9" style="55"/>
    <col min="5378" max="5378" width="2" style="55" customWidth="1"/>
    <col min="5379" max="5379" width="7.08984375" style="55" customWidth="1"/>
    <col min="5380" max="5380" width="10" style="55" customWidth="1"/>
    <col min="5381" max="5381" width="4.6328125" style="55" customWidth="1"/>
    <col min="5382" max="5391" width="9.08984375" style="55" customWidth="1"/>
    <col min="5392" max="5392" width="8.90625" style="55" customWidth="1"/>
    <col min="5393" max="5393" width="20.90625" style="55" customWidth="1"/>
    <col min="5394" max="5394" width="16.1796875" style="55" customWidth="1"/>
    <col min="5395" max="5395" width="9.90625" style="55" customWidth="1"/>
    <col min="5396" max="5400" width="8.36328125" style="55" customWidth="1"/>
    <col min="5401" max="5401" width="10.453125" style="55" customWidth="1"/>
    <col min="5402" max="5403" width="7.6328125" style="55" customWidth="1"/>
    <col min="5404" max="5633" width="9" style="55"/>
    <col min="5634" max="5634" width="2" style="55" customWidth="1"/>
    <col min="5635" max="5635" width="7.08984375" style="55" customWidth="1"/>
    <col min="5636" max="5636" width="10" style="55" customWidth="1"/>
    <col min="5637" max="5637" width="4.6328125" style="55" customWidth="1"/>
    <col min="5638" max="5647" width="9.08984375" style="55" customWidth="1"/>
    <col min="5648" max="5648" width="8.90625" style="55" customWidth="1"/>
    <col min="5649" max="5649" width="20.90625" style="55" customWidth="1"/>
    <col min="5650" max="5650" width="16.1796875" style="55" customWidth="1"/>
    <col min="5651" max="5651" width="9.90625" style="55" customWidth="1"/>
    <col min="5652" max="5656" width="8.36328125" style="55" customWidth="1"/>
    <col min="5657" max="5657" width="10.453125" style="55" customWidth="1"/>
    <col min="5658" max="5659" width="7.6328125" style="55" customWidth="1"/>
    <col min="5660" max="5889" width="9" style="55"/>
    <col min="5890" max="5890" width="2" style="55" customWidth="1"/>
    <col min="5891" max="5891" width="7.08984375" style="55" customWidth="1"/>
    <col min="5892" max="5892" width="10" style="55" customWidth="1"/>
    <col min="5893" max="5893" width="4.6328125" style="55" customWidth="1"/>
    <col min="5894" max="5903" width="9.08984375" style="55" customWidth="1"/>
    <col min="5904" max="5904" width="8.90625" style="55" customWidth="1"/>
    <col min="5905" max="5905" width="20.90625" style="55" customWidth="1"/>
    <col min="5906" max="5906" width="16.1796875" style="55" customWidth="1"/>
    <col min="5907" max="5907" width="9.90625" style="55" customWidth="1"/>
    <col min="5908" max="5912" width="8.36328125" style="55" customWidth="1"/>
    <col min="5913" max="5913" width="10.453125" style="55" customWidth="1"/>
    <col min="5914" max="5915" width="7.6328125" style="55" customWidth="1"/>
    <col min="5916" max="6145" width="9" style="55"/>
    <col min="6146" max="6146" width="2" style="55" customWidth="1"/>
    <col min="6147" max="6147" width="7.08984375" style="55" customWidth="1"/>
    <col min="6148" max="6148" width="10" style="55" customWidth="1"/>
    <col min="6149" max="6149" width="4.6328125" style="55" customWidth="1"/>
    <col min="6150" max="6159" width="9.08984375" style="55" customWidth="1"/>
    <col min="6160" max="6160" width="8.90625" style="55" customWidth="1"/>
    <col min="6161" max="6161" width="20.90625" style="55" customWidth="1"/>
    <col min="6162" max="6162" width="16.1796875" style="55" customWidth="1"/>
    <col min="6163" max="6163" width="9.90625" style="55" customWidth="1"/>
    <col min="6164" max="6168" width="8.36328125" style="55" customWidth="1"/>
    <col min="6169" max="6169" width="10.453125" style="55" customWidth="1"/>
    <col min="6170" max="6171" width="7.6328125" style="55" customWidth="1"/>
    <col min="6172" max="6401" width="9" style="55"/>
    <col min="6402" max="6402" width="2" style="55" customWidth="1"/>
    <col min="6403" max="6403" width="7.08984375" style="55" customWidth="1"/>
    <col min="6404" max="6404" width="10" style="55" customWidth="1"/>
    <col min="6405" max="6405" width="4.6328125" style="55" customWidth="1"/>
    <col min="6406" max="6415" width="9.08984375" style="55" customWidth="1"/>
    <col min="6416" max="6416" width="8.90625" style="55" customWidth="1"/>
    <col min="6417" max="6417" width="20.90625" style="55" customWidth="1"/>
    <col min="6418" max="6418" width="16.1796875" style="55" customWidth="1"/>
    <col min="6419" max="6419" width="9.90625" style="55" customWidth="1"/>
    <col min="6420" max="6424" width="8.36328125" style="55" customWidth="1"/>
    <col min="6425" max="6425" width="10.453125" style="55" customWidth="1"/>
    <col min="6426" max="6427" width="7.6328125" style="55" customWidth="1"/>
    <col min="6428" max="6657" width="9" style="55"/>
    <col min="6658" max="6658" width="2" style="55" customWidth="1"/>
    <col min="6659" max="6659" width="7.08984375" style="55" customWidth="1"/>
    <col min="6660" max="6660" width="10" style="55" customWidth="1"/>
    <col min="6661" max="6661" width="4.6328125" style="55" customWidth="1"/>
    <col min="6662" max="6671" width="9.08984375" style="55" customWidth="1"/>
    <col min="6672" max="6672" width="8.90625" style="55" customWidth="1"/>
    <col min="6673" max="6673" width="20.90625" style="55" customWidth="1"/>
    <col min="6674" max="6674" width="16.1796875" style="55" customWidth="1"/>
    <col min="6675" max="6675" width="9.90625" style="55" customWidth="1"/>
    <col min="6676" max="6680" width="8.36328125" style="55" customWidth="1"/>
    <col min="6681" max="6681" width="10.453125" style="55" customWidth="1"/>
    <col min="6682" max="6683" width="7.6328125" style="55" customWidth="1"/>
    <col min="6684" max="6913" width="9" style="55"/>
    <col min="6914" max="6914" width="2" style="55" customWidth="1"/>
    <col min="6915" max="6915" width="7.08984375" style="55" customWidth="1"/>
    <col min="6916" max="6916" width="10" style="55" customWidth="1"/>
    <col min="6917" max="6917" width="4.6328125" style="55" customWidth="1"/>
    <col min="6918" max="6927" width="9.08984375" style="55" customWidth="1"/>
    <col min="6928" max="6928" width="8.90625" style="55" customWidth="1"/>
    <col min="6929" max="6929" width="20.90625" style="55" customWidth="1"/>
    <col min="6930" max="6930" width="16.1796875" style="55" customWidth="1"/>
    <col min="6931" max="6931" width="9.90625" style="55" customWidth="1"/>
    <col min="6932" max="6936" width="8.36328125" style="55" customWidth="1"/>
    <col min="6937" max="6937" width="10.453125" style="55" customWidth="1"/>
    <col min="6938" max="6939" width="7.6328125" style="55" customWidth="1"/>
    <col min="6940" max="7169" width="9" style="55"/>
    <col min="7170" max="7170" width="2" style="55" customWidth="1"/>
    <col min="7171" max="7171" width="7.08984375" style="55" customWidth="1"/>
    <col min="7172" max="7172" width="10" style="55" customWidth="1"/>
    <col min="7173" max="7173" width="4.6328125" style="55" customWidth="1"/>
    <col min="7174" max="7183" width="9.08984375" style="55" customWidth="1"/>
    <col min="7184" max="7184" width="8.90625" style="55" customWidth="1"/>
    <col min="7185" max="7185" width="20.90625" style="55" customWidth="1"/>
    <col min="7186" max="7186" width="16.1796875" style="55" customWidth="1"/>
    <col min="7187" max="7187" width="9.90625" style="55" customWidth="1"/>
    <col min="7188" max="7192" width="8.36328125" style="55" customWidth="1"/>
    <col min="7193" max="7193" width="10.453125" style="55" customWidth="1"/>
    <col min="7194" max="7195" width="7.6328125" style="55" customWidth="1"/>
    <col min="7196" max="7425" width="9" style="55"/>
    <col min="7426" max="7426" width="2" style="55" customWidth="1"/>
    <col min="7427" max="7427" width="7.08984375" style="55" customWidth="1"/>
    <col min="7428" max="7428" width="10" style="55" customWidth="1"/>
    <col min="7429" max="7429" width="4.6328125" style="55" customWidth="1"/>
    <col min="7430" max="7439" width="9.08984375" style="55" customWidth="1"/>
    <col min="7440" max="7440" width="8.90625" style="55" customWidth="1"/>
    <col min="7441" max="7441" width="20.90625" style="55" customWidth="1"/>
    <col min="7442" max="7442" width="16.1796875" style="55" customWidth="1"/>
    <col min="7443" max="7443" width="9.90625" style="55" customWidth="1"/>
    <col min="7444" max="7448" width="8.36328125" style="55" customWidth="1"/>
    <col min="7449" max="7449" width="10.453125" style="55" customWidth="1"/>
    <col min="7450" max="7451" width="7.6328125" style="55" customWidth="1"/>
    <col min="7452" max="7681" width="9" style="55"/>
    <col min="7682" max="7682" width="2" style="55" customWidth="1"/>
    <col min="7683" max="7683" width="7.08984375" style="55" customWidth="1"/>
    <col min="7684" max="7684" width="10" style="55" customWidth="1"/>
    <col min="7685" max="7685" width="4.6328125" style="55" customWidth="1"/>
    <col min="7686" max="7695" width="9.08984375" style="55" customWidth="1"/>
    <col min="7696" max="7696" width="8.90625" style="55" customWidth="1"/>
    <col min="7697" max="7697" width="20.90625" style="55" customWidth="1"/>
    <col min="7698" max="7698" width="16.1796875" style="55" customWidth="1"/>
    <col min="7699" max="7699" width="9.90625" style="55" customWidth="1"/>
    <col min="7700" max="7704" width="8.36328125" style="55" customWidth="1"/>
    <col min="7705" max="7705" width="10.453125" style="55" customWidth="1"/>
    <col min="7706" max="7707" width="7.6328125" style="55" customWidth="1"/>
    <col min="7708" max="7937" width="9" style="55"/>
    <col min="7938" max="7938" width="2" style="55" customWidth="1"/>
    <col min="7939" max="7939" width="7.08984375" style="55" customWidth="1"/>
    <col min="7940" max="7940" width="10" style="55" customWidth="1"/>
    <col min="7941" max="7941" width="4.6328125" style="55" customWidth="1"/>
    <col min="7942" max="7951" width="9.08984375" style="55" customWidth="1"/>
    <col min="7952" max="7952" width="8.90625" style="55" customWidth="1"/>
    <col min="7953" max="7953" width="20.90625" style="55" customWidth="1"/>
    <col min="7954" max="7954" width="16.1796875" style="55" customWidth="1"/>
    <col min="7955" max="7955" width="9.90625" style="55" customWidth="1"/>
    <col min="7956" max="7960" width="8.36328125" style="55" customWidth="1"/>
    <col min="7961" max="7961" width="10.453125" style="55" customWidth="1"/>
    <col min="7962" max="7963" width="7.6328125" style="55" customWidth="1"/>
    <col min="7964" max="8193" width="9" style="55"/>
    <col min="8194" max="8194" width="2" style="55" customWidth="1"/>
    <col min="8195" max="8195" width="7.08984375" style="55" customWidth="1"/>
    <col min="8196" max="8196" width="10" style="55" customWidth="1"/>
    <col min="8197" max="8197" width="4.6328125" style="55" customWidth="1"/>
    <col min="8198" max="8207" width="9.08984375" style="55" customWidth="1"/>
    <col min="8208" max="8208" width="8.90625" style="55" customWidth="1"/>
    <col min="8209" max="8209" width="20.90625" style="55" customWidth="1"/>
    <col min="8210" max="8210" width="16.1796875" style="55" customWidth="1"/>
    <col min="8211" max="8211" width="9.90625" style="55" customWidth="1"/>
    <col min="8212" max="8216" width="8.36328125" style="55" customWidth="1"/>
    <col min="8217" max="8217" width="10.453125" style="55" customWidth="1"/>
    <col min="8218" max="8219" width="7.6328125" style="55" customWidth="1"/>
    <col min="8220" max="8449" width="9" style="55"/>
    <col min="8450" max="8450" width="2" style="55" customWidth="1"/>
    <col min="8451" max="8451" width="7.08984375" style="55" customWidth="1"/>
    <col min="8452" max="8452" width="10" style="55" customWidth="1"/>
    <col min="8453" max="8453" width="4.6328125" style="55" customWidth="1"/>
    <col min="8454" max="8463" width="9.08984375" style="55" customWidth="1"/>
    <col min="8464" max="8464" width="8.90625" style="55" customWidth="1"/>
    <col min="8465" max="8465" width="20.90625" style="55" customWidth="1"/>
    <col min="8466" max="8466" width="16.1796875" style="55" customWidth="1"/>
    <col min="8467" max="8467" width="9.90625" style="55" customWidth="1"/>
    <col min="8468" max="8472" width="8.36328125" style="55" customWidth="1"/>
    <col min="8473" max="8473" width="10.453125" style="55" customWidth="1"/>
    <col min="8474" max="8475" width="7.6328125" style="55" customWidth="1"/>
    <col min="8476" max="8705" width="9" style="55"/>
    <col min="8706" max="8706" width="2" style="55" customWidth="1"/>
    <col min="8707" max="8707" width="7.08984375" style="55" customWidth="1"/>
    <col min="8708" max="8708" width="10" style="55" customWidth="1"/>
    <col min="8709" max="8709" width="4.6328125" style="55" customWidth="1"/>
    <col min="8710" max="8719" width="9.08984375" style="55" customWidth="1"/>
    <col min="8720" max="8720" width="8.90625" style="55" customWidth="1"/>
    <col min="8721" max="8721" width="20.90625" style="55" customWidth="1"/>
    <col min="8722" max="8722" width="16.1796875" style="55" customWidth="1"/>
    <col min="8723" max="8723" width="9.90625" style="55" customWidth="1"/>
    <col min="8724" max="8728" width="8.36328125" style="55" customWidth="1"/>
    <col min="8729" max="8729" width="10.453125" style="55" customWidth="1"/>
    <col min="8730" max="8731" width="7.6328125" style="55" customWidth="1"/>
    <col min="8732" max="8961" width="9" style="55"/>
    <col min="8962" max="8962" width="2" style="55" customWidth="1"/>
    <col min="8963" max="8963" width="7.08984375" style="55" customWidth="1"/>
    <col min="8964" max="8964" width="10" style="55" customWidth="1"/>
    <col min="8965" max="8965" width="4.6328125" style="55" customWidth="1"/>
    <col min="8966" max="8975" width="9.08984375" style="55" customWidth="1"/>
    <col min="8976" max="8976" width="8.90625" style="55" customWidth="1"/>
    <col min="8977" max="8977" width="20.90625" style="55" customWidth="1"/>
    <col min="8978" max="8978" width="16.1796875" style="55" customWidth="1"/>
    <col min="8979" max="8979" width="9.90625" style="55" customWidth="1"/>
    <col min="8980" max="8984" width="8.36328125" style="55" customWidth="1"/>
    <col min="8985" max="8985" width="10.453125" style="55" customWidth="1"/>
    <col min="8986" max="8987" width="7.6328125" style="55" customWidth="1"/>
    <col min="8988" max="9217" width="9" style="55"/>
    <col min="9218" max="9218" width="2" style="55" customWidth="1"/>
    <col min="9219" max="9219" width="7.08984375" style="55" customWidth="1"/>
    <col min="9220" max="9220" width="10" style="55" customWidth="1"/>
    <col min="9221" max="9221" width="4.6328125" style="55" customWidth="1"/>
    <col min="9222" max="9231" width="9.08984375" style="55" customWidth="1"/>
    <col min="9232" max="9232" width="8.90625" style="55" customWidth="1"/>
    <col min="9233" max="9233" width="20.90625" style="55" customWidth="1"/>
    <col min="9234" max="9234" width="16.1796875" style="55" customWidth="1"/>
    <col min="9235" max="9235" width="9.90625" style="55" customWidth="1"/>
    <col min="9236" max="9240" width="8.36328125" style="55" customWidth="1"/>
    <col min="9241" max="9241" width="10.453125" style="55" customWidth="1"/>
    <col min="9242" max="9243" width="7.6328125" style="55" customWidth="1"/>
    <col min="9244" max="9473" width="9" style="55"/>
    <col min="9474" max="9474" width="2" style="55" customWidth="1"/>
    <col min="9475" max="9475" width="7.08984375" style="55" customWidth="1"/>
    <col min="9476" max="9476" width="10" style="55" customWidth="1"/>
    <col min="9477" max="9477" width="4.6328125" style="55" customWidth="1"/>
    <col min="9478" max="9487" width="9.08984375" style="55" customWidth="1"/>
    <col min="9488" max="9488" width="8.90625" style="55" customWidth="1"/>
    <col min="9489" max="9489" width="20.90625" style="55" customWidth="1"/>
    <col min="9490" max="9490" width="16.1796875" style="55" customWidth="1"/>
    <col min="9491" max="9491" width="9.90625" style="55" customWidth="1"/>
    <col min="9492" max="9496" width="8.36328125" style="55" customWidth="1"/>
    <col min="9497" max="9497" width="10.453125" style="55" customWidth="1"/>
    <col min="9498" max="9499" width="7.6328125" style="55" customWidth="1"/>
    <col min="9500" max="9729" width="9" style="55"/>
    <col min="9730" max="9730" width="2" style="55" customWidth="1"/>
    <col min="9731" max="9731" width="7.08984375" style="55" customWidth="1"/>
    <col min="9732" max="9732" width="10" style="55" customWidth="1"/>
    <col min="9733" max="9733" width="4.6328125" style="55" customWidth="1"/>
    <col min="9734" max="9743" width="9.08984375" style="55" customWidth="1"/>
    <col min="9744" max="9744" width="8.90625" style="55" customWidth="1"/>
    <col min="9745" max="9745" width="20.90625" style="55" customWidth="1"/>
    <col min="9746" max="9746" width="16.1796875" style="55" customWidth="1"/>
    <col min="9747" max="9747" width="9.90625" style="55" customWidth="1"/>
    <col min="9748" max="9752" width="8.36328125" style="55" customWidth="1"/>
    <col min="9753" max="9753" width="10.453125" style="55" customWidth="1"/>
    <col min="9754" max="9755" width="7.6328125" style="55" customWidth="1"/>
    <col min="9756" max="9985" width="9" style="55"/>
    <col min="9986" max="9986" width="2" style="55" customWidth="1"/>
    <col min="9987" max="9987" width="7.08984375" style="55" customWidth="1"/>
    <col min="9988" max="9988" width="10" style="55" customWidth="1"/>
    <col min="9989" max="9989" width="4.6328125" style="55" customWidth="1"/>
    <col min="9990" max="9999" width="9.08984375" style="55" customWidth="1"/>
    <col min="10000" max="10000" width="8.90625" style="55" customWidth="1"/>
    <col min="10001" max="10001" width="20.90625" style="55" customWidth="1"/>
    <col min="10002" max="10002" width="16.1796875" style="55" customWidth="1"/>
    <col min="10003" max="10003" width="9.90625" style="55" customWidth="1"/>
    <col min="10004" max="10008" width="8.36328125" style="55" customWidth="1"/>
    <col min="10009" max="10009" width="10.453125" style="55" customWidth="1"/>
    <col min="10010" max="10011" width="7.6328125" style="55" customWidth="1"/>
    <col min="10012" max="10241" width="9" style="55"/>
    <col min="10242" max="10242" width="2" style="55" customWidth="1"/>
    <col min="10243" max="10243" width="7.08984375" style="55" customWidth="1"/>
    <col min="10244" max="10244" width="10" style="55" customWidth="1"/>
    <col min="10245" max="10245" width="4.6328125" style="55" customWidth="1"/>
    <col min="10246" max="10255" width="9.08984375" style="55" customWidth="1"/>
    <col min="10256" max="10256" width="8.90625" style="55" customWidth="1"/>
    <col min="10257" max="10257" width="20.90625" style="55" customWidth="1"/>
    <col min="10258" max="10258" width="16.1796875" style="55" customWidth="1"/>
    <col min="10259" max="10259" width="9.90625" style="55" customWidth="1"/>
    <col min="10260" max="10264" width="8.36328125" style="55" customWidth="1"/>
    <col min="10265" max="10265" width="10.453125" style="55" customWidth="1"/>
    <col min="10266" max="10267" width="7.6328125" style="55" customWidth="1"/>
    <col min="10268" max="10497" width="9" style="55"/>
    <col min="10498" max="10498" width="2" style="55" customWidth="1"/>
    <col min="10499" max="10499" width="7.08984375" style="55" customWidth="1"/>
    <col min="10500" max="10500" width="10" style="55" customWidth="1"/>
    <col min="10501" max="10501" width="4.6328125" style="55" customWidth="1"/>
    <col min="10502" max="10511" width="9.08984375" style="55" customWidth="1"/>
    <col min="10512" max="10512" width="8.90625" style="55" customWidth="1"/>
    <col min="10513" max="10513" width="20.90625" style="55" customWidth="1"/>
    <col min="10514" max="10514" width="16.1796875" style="55" customWidth="1"/>
    <col min="10515" max="10515" width="9.90625" style="55" customWidth="1"/>
    <col min="10516" max="10520" width="8.36328125" style="55" customWidth="1"/>
    <col min="10521" max="10521" width="10.453125" style="55" customWidth="1"/>
    <col min="10522" max="10523" width="7.6328125" style="55" customWidth="1"/>
    <col min="10524" max="10753" width="9" style="55"/>
    <col min="10754" max="10754" width="2" style="55" customWidth="1"/>
    <col min="10755" max="10755" width="7.08984375" style="55" customWidth="1"/>
    <col min="10756" max="10756" width="10" style="55" customWidth="1"/>
    <col min="10757" max="10757" width="4.6328125" style="55" customWidth="1"/>
    <col min="10758" max="10767" width="9.08984375" style="55" customWidth="1"/>
    <col min="10768" max="10768" width="8.90625" style="55" customWidth="1"/>
    <col min="10769" max="10769" width="20.90625" style="55" customWidth="1"/>
    <col min="10770" max="10770" width="16.1796875" style="55" customWidth="1"/>
    <col min="10771" max="10771" width="9.90625" style="55" customWidth="1"/>
    <col min="10772" max="10776" width="8.36328125" style="55" customWidth="1"/>
    <col min="10777" max="10777" width="10.453125" style="55" customWidth="1"/>
    <col min="10778" max="10779" width="7.6328125" style="55" customWidth="1"/>
    <col min="10780" max="11009" width="9" style="55"/>
    <col min="11010" max="11010" width="2" style="55" customWidth="1"/>
    <col min="11011" max="11011" width="7.08984375" style="55" customWidth="1"/>
    <col min="11012" max="11012" width="10" style="55" customWidth="1"/>
    <col min="11013" max="11013" width="4.6328125" style="55" customWidth="1"/>
    <col min="11014" max="11023" width="9.08984375" style="55" customWidth="1"/>
    <col min="11024" max="11024" width="8.90625" style="55" customWidth="1"/>
    <col min="11025" max="11025" width="20.90625" style="55" customWidth="1"/>
    <col min="11026" max="11026" width="16.1796875" style="55" customWidth="1"/>
    <col min="11027" max="11027" width="9.90625" style="55" customWidth="1"/>
    <col min="11028" max="11032" width="8.36328125" style="55" customWidth="1"/>
    <col min="11033" max="11033" width="10.453125" style="55" customWidth="1"/>
    <col min="11034" max="11035" width="7.6328125" style="55" customWidth="1"/>
    <col min="11036" max="11265" width="9" style="55"/>
    <col min="11266" max="11266" width="2" style="55" customWidth="1"/>
    <col min="11267" max="11267" width="7.08984375" style="55" customWidth="1"/>
    <col min="11268" max="11268" width="10" style="55" customWidth="1"/>
    <col min="11269" max="11269" width="4.6328125" style="55" customWidth="1"/>
    <col min="11270" max="11279" width="9.08984375" style="55" customWidth="1"/>
    <col min="11280" max="11280" width="8.90625" style="55" customWidth="1"/>
    <col min="11281" max="11281" width="20.90625" style="55" customWidth="1"/>
    <col min="11282" max="11282" width="16.1796875" style="55" customWidth="1"/>
    <col min="11283" max="11283" width="9.90625" style="55" customWidth="1"/>
    <col min="11284" max="11288" width="8.36328125" style="55" customWidth="1"/>
    <col min="11289" max="11289" width="10.453125" style="55" customWidth="1"/>
    <col min="11290" max="11291" width="7.6328125" style="55" customWidth="1"/>
    <col min="11292" max="11521" width="9" style="55"/>
    <col min="11522" max="11522" width="2" style="55" customWidth="1"/>
    <col min="11523" max="11523" width="7.08984375" style="55" customWidth="1"/>
    <col min="11524" max="11524" width="10" style="55" customWidth="1"/>
    <col min="11525" max="11525" width="4.6328125" style="55" customWidth="1"/>
    <col min="11526" max="11535" width="9.08984375" style="55" customWidth="1"/>
    <col min="11536" max="11536" width="8.90625" style="55" customWidth="1"/>
    <col min="11537" max="11537" width="20.90625" style="55" customWidth="1"/>
    <col min="11538" max="11538" width="16.1796875" style="55" customWidth="1"/>
    <col min="11539" max="11539" width="9.90625" style="55" customWidth="1"/>
    <col min="11540" max="11544" width="8.36328125" style="55" customWidth="1"/>
    <col min="11545" max="11545" width="10.453125" style="55" customWidth="1"/>
    <col min="11546" max="11547" width="7.6328125" style="55" customWidth="1"/>
    <col min="11548" max="11777" width="9" style="55"/>
    <col min="11778" max="11778" width="2" style="55" customWidth="1"/>
    <col min="11779" max="11779" width="7.08984375" style="55" customWidth="1"/>
    <col min="11780" max="11780" width="10" style="55" customWidth="1"/>
    <col min="11781" max="11781" width="4.6328125" style="55" customWidth="1"/>
    <col min="11782" max="11791" width="9.08984375" style="55" customWidth="1"/>
    <col min="11792" max="11792" width="8.90625" style="55" customWidth="1"/>
    <col min="11793" max="11793" width="20.90625" style="55" customWidth="1"/>
    <col min="11794" max="11794" width="16.1796875" style="55" customWidth="1"/>
    <col min="11795" max="11795" width="9.90625" style="55" customWidth="1"/>
    <col min="11796" max="11800" width="8.36328125" style="55" customWidth="1"/>
    <col min="11801" max="11801" width="10.453125" style="55" customWidth="1"/>
    <col min="11802" max="11803" width="7.6328125" style="55" customWidth="1"/>
    <col min="11804" max="12033" width="9" style="55"/>
    <col min="12034" max="12034" width="2" style="55" customWidth="1"/>
    <col min="12035" max="12035" width="7.08984375" style="55" customWidth="1"/>
    <col min="12036" max="12036" width="10" style="55" customWidth="1"/>
    <col min="12037" max="12037" width="4.6328125" style="55" customWidth="1"/>
    <col min="12038" max="12047" width="9.08984375" style="55" customWidth="1"/>
    <col min="12048" max="12048" width="8.90625" style="55" customWidth="1"/>
    <col min="12049" max="12049" width="20.90625" style="55" customWidth="1"/>
    <col min="12050" max="12050" width="16.1796875" style="55" customWidth="1"/>
    <col min="12051" max="12051" width="9.90625" style="55" customWidth="1"/>
    <col min="12052" max="12056" width="8.36328125" style="55" customWidth="1"/>
    <col min="12057" max="12057" width="10.453125" style="55" customWidth="1"/>
    <col min="12058" max="12059" width="7.6328125" style="55" customWidth="1"/>
    <col min="12060" max="12289" width="9" style="55"/>
    <col min="12290" max="12290" width="2" style="55" customWidth="1"/>
    <col min="12291" max="12291" width="7.08984375" style="55" customWidth="1"/>
    <col min="12292" max="12292" width="10" style="55" customWidth="1"/>
    <col min="12293" max="12293" width="4.6328125" style="55" customWidth="1"/>
    <col min="12294" max="12303" width="9.08984375" style="55" customWidth="1"/>
    <col min="12304" max="12304" width="8.90625" style="55" customWidth="1"/>
    <col min="12305" max="12305" width="20.90625" style="55" customWidth="1"/>
    <col min="12306" max="12306" width="16.1796875" style="55" customWidth="1"/>
    <col min="12307" max="12307" width="9.90625" style="55" customWidth="1"/>
    <col min="12308" max="12312" width="8.36328125" style="55" customWidth="1"/>
    <col min="12313" max="12313" width="10.453125" style="55" customWidth="1"/>
    <col min="12314" max="12315" width="7.6328125" style="55" customWidth="1"/>
    <col min="12316" max="12545" width="9" style="55"/>
    <col min="12546" max="12546" width="2" style="55" customWidth="1"/>
    <col min="12547" max="12547" width="7.08984375" style="55" customWidth="1"/>
    <col min="12548" max="12548" width="10" style="55" customWidth="1"/>
    <col min="12549" max="12549" width="4.6328125" style="55" customWidth="1"/>
    <col min="12550" max="12559" width="9.08984375" style="55" customWidth="1"/>
    <col min="12560" max="12560" width="8.90625" style="55" customWidth="1"/>
    <col min="12561" max="12561" width="20.90625" style="55" customWidth="1"/>
    <col min="12562" max="12562" width="16.1796875" style="55" customWidth="1"/>
    <col min="12563" max="12563" width="9.90625" style="55" customWidth="1"/>
    <col min="12564" max="12568" width="8.36328125" style="55" customWidth="1"/>
    <col min="12569" max="12569" width="10.453125" style="55" customWidth="1"/>
    <col min="12570" max="12571" width="7.6328125" style="55" customWidth="1"/>
    <col min="12572" max="12801" width="9" style="55"/>
    <col min="12802" max="12802" width="2" style="55" customWidth="1"/>
    <col min="12803" max="12803" width="7.08984375" style="55" customWidth="1"/>
    <col min="12804" max="12804" width="10" style="55" customWidth="1"/>
    <col min="12805" max="12805" width="4.6328125" style="55" customWidth="1"/>
    <col min="12806" max="12815" width="9.08984375" style="55" customWidth="1"/>
    <col min="12816" max="12816" width="8.90625" style="55" customWidth="1"/>
    <col min="12817" max="12817" width="20.90625" style="55" customWidth="1"/>
    <col min="12818" max="12818" width="16.1796875" style="55" customWidth="1"/>
    <col min="12819" max="12819" width="9.90625" style="55" customWidth="1"/>
    <col min="12820" max="12824" width="8.36328125" style="55" customWidth="1"/>
    <col min="12825" max="12825" width="10.453125" style="55" customWidth="1"/>
    <col min="12826" max="12827" width="7.6328125" style="55" customWidth="1"/>
    <col min="12828" max="13057" width="9" style="55"/>
    <col min="13058" max="13058" width="2" style="55" customWidth="1"/>
    <col min="13059" max="13059" width="7.08984375" style="55" customWidth="1"/>
    <col min="13060" max="13060" width="10" style="55" customWidth="1"/>
    <col min="13061" max="13061" width="4.6328125" style="55" customWidth="1"/>
    <col min="13062" max="13071" width="9.08984375" style="55" customWidth="1"/>
    <col min="13072" max="13072" width="8.90625" style="55" customWidth="1"/>
    <col min="13073" max="13073" width="20.90625" style="55" customWidth="1"/>
    <col min="13074" max="13074" width="16.1796875" style="55" customWidth="1"/>
    <col min="13075" max="13075" width="9.90625" style="55" customWidth="1"/>
    <col min="13076" max="13080" width="8.36328125" style="55" customWidth="1"/>
    <col min="13081" max="13081" width="10.453125" style="55" customWidth="1"/>
    <col min="13082" max="13083" width="7.6328125" style="55" customWidth="1"/>
    <col min="13084" max="13313" width="9" style="55"/>
    <col min="13314" max="13314" width="2" style="55" customWidth="1"/>
    <col min="13315" max="13315" width="7.08984375" style="55" customWidth="1"/>
    <col min="13316" max="13316" width="10" style="55" customWidth="1"/>
    <col min="13317" max="13317" width="4.6328125" style="55" customWidth="1"/>
    <col min="13318" max="13327" width="9.08984375" style="55" customWidth="1"/>
    <col min="13328" max="13328" width="8.90625" style="55" customWidth="1"/>
    <col min="13329" max="13329" width="20.90625" style="55" customWidth="1"/>
    <col min="13330" max="13330" width="16.1796875" style="55" customWidth="1"/>
    <col min="13331" max="13331" width="9.90625" style="55" customWidth="1"/>
    <col min="13332" max="13336" width="8.36328125" style="55" customWidth="1"/>
    <col min="13337" max="13337" width="10.453125" style="55" customWidth="1"/>
    <col min="13338" max="13339" width="7.6328125" style="55" customWidth="1"/>
    <col min="13340" max="13569" width="9" style="55"/>
    <col min="13570" max="13570" width="2" style="55" customWidth="1"/>
    <col min="13571" max="13571" width="7.08984375" style="55" customWidth="1"/>
    <col min="13572" max="13572" width="10" style="55" customWidth="1"/>
    <col min="13573" max="13573" width="4.6328125" style="55" customWidth="1"/>
    <col min="13574" max="13583" width="9.08984375" style="55" customWidth="1"/>
    <col min="13584" max="13584" width="8.90625" style="55" customWidth="1"/>
    <col min="13585" max="13585" width="20.90625" style="55" customWidth="1"/>
    <col min="13586" max="13586" width="16.1796875" style="55" customWidth="1"/>
    <col min="13587" max="13587" width="9.90625" style="55" customWidth="1"/>
    <col min="13588" max="13592" width="8.36328125" style="55" customWidth="1"/>
    <col min="13593" max="13593" width="10.453125" style="55" customWidth="1"/>
    <col min="13594" max="13595" width="7.6328125" style="55" customWidth="1"/>
    <col min="13596" max="13825" width="9" style="55"/>
    <col min="13826" max="13826" width="2" style="55" customWidth="1"/>
    <col min="13827" max="13827" width="7.08984375" style="55" customWidth="1"/>
    <col min="13828" max="13828" width="10" style="55" customWidth="1"/>
    <col min="13829" max="13829" width="4.6328125" style="55" customWidth="1"/>
    <col min="13830" max="13839" width="9.08984375" style="55" customWidth="1"/>
    <col min="13840" max="13840" width="8.90625" style="55" customWidth="1"/>
    <col min="13841" max="13841" width="20.90625" style="55" customWidth="1"/>
    <col min="13842" max="13842" width="16.1796875" style="55" customWidth="1"/>
    <col min="13843" max="13843" width="9.90625" style="55" customWidth="1"/>
    <col min="13844" max="13848" width="8.36328125" style="55" customWidth="1"/>
    <col min="13849" max="13849" width="10.453125" style="55" customWidth="1"/>
    <col min="13850" max="13851" width="7.6328125" style="55" customWidth="1"/>
    <col min="13852" max="14081" width="9" style="55"/>
    <col min="14082" max="14082" width="2" style="55" customWidth="1"/>
    <col min="14083" max="14083" width="7.08984375" style="55" customWidth="1"/>
    <col min="14084" max="14084" width="10" style="55" customWidth="1"/>
    <col min="14085" max="14085" width="4.6328125" style="55" customWidth="1"/>
    <col min="14086" max="14095" width="9.08984375" style="55" customWidth="1"/>
    <col min="14096" max="14096" width="8.90625" style="55" customWidth="1"/>
    <col min="14097" max="14097" width="20.90625" style="55" customWidth="1"/>
    <col min="14098" max="14098" width="16.1796875" style="55" customWidth="1"/>
    <col min="14099" max="14099" width="9.90625" style="55" customWidth="1"/>
    <col min="14100" max="14104" width="8.36328125" style="55" customWidth="1"/>
    <col min="14105" max="14105" width="10.453125" style="55" customWidth="1"/>
    <col min="14106" max="14107" width="7.6328125" style="55" customWidth="1"/>
    <col min="14108" max="14337" width="9" style="55"/>
    <col min="14338" max="14338" width="2" style="55" customWidth="1"/>
    <col min="14339" max="14339" width="7.08984375" style="55" customWidth="1"/>
    <col min="14340" max="14340" width="10" style="55" customWidth="1"/>
    <col min="14341" max="14341" width="4.6328125" style="55" customWidth="1"/>
    <col min="14342" max="14351" width="9.08984375" style="55" customWidth="1"/>
    <col min="14352" max="14352" width="8.90625" style="55" customWidth="1"/>
    <col min="14353" max="14353" width="20.90625" style="55" customWidth="1"/>
    <col min="14354" max="14354" width="16.1796875" style="55" customWidth="1"/>
    <col min="14355" max="14355" width="9.90625" style="55" customWidth="1"/>
    <col min="14356" max="14360" width="8.36328125" style="55" customWidth="1"/>
    <col min="14361" max="14361" width="10.453125" style="55" customWidth="1"/>
    <col min="14362" max="14363" width="7.6328125" style="55" customWidth="1"/>
    <col min="14364" max="14593" width="9" style="55"/>
    <col min="14594" max="14594" width="2" style="55" customWidth="1"/>
    <col min="14595" max="14595" width="7.08984375" style="55" customWidth="1"/>
    <col min="14596" max="14596" width="10" style="55" customWidth="1"/>
    <col min="14597" max="14597" width="4.6328125" style="55" customWidth="1"/>
    <col min="14598" max="14607" width="9.08984375" style="55" customWidth="1"/>
    <col min="14608" max="14608" width="8.90625" style="55" customWidth="1"/>
    <col min="14609" max="14609" width="20.90625" style="55" customWidth="1"/>
    <col min="14610" max="14610" width="16.1796875" style="55" customWidth="1"/>
    <col min="14611" max="14611" width="9.90625" style="55" customWidth="1"/>
    <col min="14612" max="14616" width="8.36328125" style="55" customWidth="1"/>
    <col min="14617" max="14617" width="10.453125" style="55" customWidth="1"/>
    <col min="14618" max="14619" width="7.6328125" style="55" customWidth="1"/>
    <col min="14620" max="14849" width="9" style="55"/>
    <col min="14850" max="14850" width="2" style="55" customWidth="1"/>
    <col min="14851" max="14851" width="7.08984375" style="55" customWidth="1"/>
    <col min="14852" max="14852" width="10" style="55" customWidth="1"/>
    <col min="14853" max="14853" width="4.6328125" style="55" customWidth="1"/>
    <col min="14854" max="14863" width="9.08984375" style="55" customWidth="1"/>
    <col min="14864" max="14864" width="8.90625" style="55" customWidth="1"/>
    <col min="14865" max="14865" width="20.90625" style="55" customWidth="1"/>
    <col min="14866" max="14866" width="16.1796875" style="55" customWidth="1"/>
    <col min="14867" max="14867" width="9.90625" style="55" customWidth="1"/>
    <col min="14868" max="14872" width="8.36328125" style="55" customWidth="1"/>
    <col min="14873" max="14873" width="10.453125" style="55" customWidth="1"/>
    <col min="14874" max="14875" width="7.6328125" style="55" customWidth="1"/>
    <col min="14876" max="15105" width="9" style="55"/>
    <col min="15106" max="15106" width="2" style="55" customWidth="1"/>
    <col min="15107" max="15107" width="7.08984375" style="55" customWidth="1"/>
    <col min="15108" max="15108" width="10" style="55" customWidth="1"/>
    <col min="15109" max="15109" width="4.6328125" style="55" customWidth="1"/>
    <col min="15110" max="15119" width="9.08984375" style="55" customWidth="1"/>
    <col min="15120" max="15120" width="8.90625" style="55" customWidth="1"/>
    <col min="15121" max="15121" width="20.90625" style="55" customWidth="1"/>
    <col min="15122" max="15122" width="16.1796875" style="55" customWidth="1"/>
    <col min="15123" max="15123" width="9.90625" style="55" customWidth="1"/>
    <col min="15124" max="15128" width="8.36328125" style="55" customWidth="1"/>
    <col min="15129" max="15129" width="10.453125" style="55" customWidth="1"/>
    <col min="15130" max="15131" width="7.6328125" style="55" customWidth="1"/>
    <col min="15132" max="15361" width="9" style="55"/>
    <col min="15362" max="15362" width="2" style="55" customWidth="1"/>
    <col min="15363" max="15363" width="7.08984375" style="55" customWidth="1"/>
    <col min="15364" max="15364" width="10" style="55" customWidth="1"/>
    <col min="15365" max="15365" width="4.6328125" style="55" customWidth="1"/>
    <col min="15366" max="15375" width="9.08984375" style="55" customWidth="1"/>
    <col min="15376" max="15376" width="8.90625" style="55" customWidth="1"/>
    <col min="15377" max="15377" width="20.90625" style="55" customWidth="1"/>
    <col min="15378" max="15378" width="16.1796875" style="55" customWidth="1"/>
    <col min="15379" max="15379" width="9.90625" style="55" customWidth="1"/>
    <col min="15380" max="15384" width="8.36328125" style="55" customWidth="1"/>
    <col min="15385" max="15385" width="10.453125" style="55" customWidth="1"/>
    <col min="15386" max="15387" width="7.6328125" style="55" customWidth="1"/>
    <col min="15388" max="15617" width="9" style="55"/>
    <col min="15618" max="15618" width="2" style="55" customWidth="1"/>
    <col min="15619" max="15619" width="7.08984375" style="55" customWidth="1"/>
    <col min="15620" max="15620" width="10" style="55" customWidth="1"/>
    <col min="15621" max="15621" width="4.6328125" style="55" customWidth="1"/>
    <col min="15622" max="15631" width="9.08984375" style="55" customWidth="1"/>
    <col min="15632" max="15632" width="8.90625" style="55" customWidth="1"/>
    <col min="15633" max="15633" width="20.90625" style="55" customWidth="1"/>
    <col min="15634" max="15634" width="16.1796875" style="55" customWidth="1"/>
    <col min="15635" max="15635" width="9.90625" style="55" customWidth="1"/>
    <col min="15636" max="15640" width="8.36328125" style="55" customWidth="1"/>
    <col min="15641" max="15641" width="10.453125" style="55" customWidth="1"/>
    <col min="15642" max="15643" width="7.6328125" style="55" customWidth="1"/>
    <col min="15644" max="15873" width="9" style="55"/>
    <col min="15874" max="15874" width="2" style="55" customWidth="1"/>
    <col min="15875" max="15875" width="7.08984375" style="55" customWidth="1"/>
    <col min="15876" max="15876" width="10" style="55" customWidth="1"/>
    <col min="15877" max="15877" width="4.6328125" style="55" customWidth="1"/>
    <col min="15878" max="15887" width="9.08984375" style="55" customWidth="1"/>
    <col min="15888" max="15888" width="8.90625" style="55" customWidth="1"/>
    <col min="15889" max="15889" width="20.90625" style="55" customWidth="1"/>
    <col min="15890" max="15890" width="16.1796875" style="55" customWidth="1"/>
    <col min="15891" max="15891" width="9.90625" style="55" customWidth="1"/>
    <col min="15892" max="15896" width="8.36328125" style="55" customWidth="1"/>
    <col min="15897" max="15897" width="10.453125" style="55" customWidth="1"/>
    <col min="15898" max="15899" width="7.6328125" style="55" customWidth="1"/>
    <col min="15900" max="16129" width="9" style="55"/>
    <col min="16130" max="16130" width="2" style="55" customWidth="1"/>
    <col min="16131" max="16131" width="7.08984375" style="55" customWidth="1"/>
    <col min="16132" max="16132" width="10" style="55" customWidth="1"/>
    <col min="16133" max="16133" width="4.6328125" style="55" customWidth="1"/>
    <col min="16134" max="16143" width="9.08984375" style="55" customWidth="1"/>
    <col min="16144" max="16144" width="8.90625" style="55" customWidth="1"/>
    <col min="16145" max="16145" width="20.90625" style="55" customWidth="1"/>
    <col min="16146" max="16146" width="16.1796875" style="55" customWidth="1"/>
    <col min="16147" max="16147" width="9.90625" style="55" customWidth="1"/>
    <col min="16148" max="16152" width="8.36328125" style="55" customWidth="1"/>
    <col min="16153" max="16153" width="10.453125" style="55" customWidth="1"/>
    <col min="16154" max="16155" width="7.6328125" style="55" customWidth="1"/>
    <col min="16156" max="16384" width="9" style="55"/>
  </cols>
  <sheetData>
    <row r="1" spans="1:29" s="51" customFormat="1"/>
    <row r="2" spans="1:29" s="51" customFormat="1" ht="63" customHeight="1">
      <c r="Q2" s="304"/>
    </row>
    <row r="3" spans="1:29" s="51" customFormat="1" ht="30" customHeight="1">
      <c r="S3" s="51" t="e">
        <f>IF(OR(#REF!="QRK36582",#REF!="RWT76260",#REF!="JJK43985",#REF!="HAT99820",#REF!="BJW98545",#REF!="KEO32845"),"○","✕")</f>
        <v>#REF!</v>
      </c>
    </row>
    <row r="4" spans="1:29" s="51" customFormat="1" ht="30" customHeight="1">
      <c r="A4" s="450">
        <f>'別紙2-1【最初に入力】'!O2</f>
        <v>45748</v>
      </c>
      <c r="B4" s="450"/>
      <c r="C4" s="450"/>
      <c r="D4" s="231">
        <f>'別紙2-1【最初に入力】'!$Q$2</f>
        <v>5</v>
      </c>
      <c r="E4" s="230" t="s">
        <v>147</v>
      </c>
      <c r="F4" s="119"/>
      <c r="G4" s="119"/>
      <c r="H4" s="46"/>
      <c r="I4" s="46"/>
      <c r="J4" s="120"/>
      <c r="K4" s="285" t="s">
        <v>37</v>
      </c>
      <c r="L4" s="408">
        <f>'別紙2-1【最初に入力】'!O17</f>
        <v>0</v>
      </c>
      <c r="M4" s="408"/>
      <c r="N4" s="408"/>
      <c r="O4" s="408"/>
      <c r="P4" s="408"/>
      <c r="Q4" s="408"/>
    </row>
    <row r="5" spans="1:29" s="51" customFormat="1" ht="30" customHeight="1"/>
    <row r="6" spans="1:29" s="51" customFormat="1" ht="25.5" customHeight="1">
      <c r="B6" s="159" t="e">
        <f>"延長保育登録児童数の児童の内、月～土の全ての曜日で"&amp;別紙3【要入力】!T2&amp;"以降利用する方の人数（料金が上がる方）"</f>
        <v>#N/A</v>
      </c>
      <c r="D6" s="159"/>
      <c r="E6" s="159"/>
      <c r="K6" s="160"/>
      <c r="L6" s="160"/>
      <c r="M6" s="160"/>
      <c r="N6" s="161"/>
      <c r="P6" s="161"/>
      <c r="Q6" s="162"/>
      <c r="R6" s="162"/>
      <c r="S6" s="162"/>
    </row>
    <row r="7" spans="1:29" s="51" customFormat="1" ht="25.5" customHeight="1" thickBot="1">
      <c r="B7" s="159" t="s">
        <v>135</v>
      </c>
      <c r="D7" s="159"/>
      <c r="E7" s="159"/>
      <c r="K7" s="160"/>
      <c r="L7" s="160"/>
      <c r="M7" s="160"/>
      <c r="N7" s="161"/>
      <c r="O7" s="161" t="s">
        <v>3</v>
      </c>
      <c r="P7" s="161"/>
      <c r="Q7" s="162"/>
      <c r="R7" s="162"/>
      <c r="S7" s="454" t="s">
        <v>136</v>
      </c>
      <c r="T7" s="454"/>
      <c r="U7" s="454"/>
      <c r="V7" s="454"/>
      <c r="W7" s="454"/>
      <c r="X7" s="454"/>
      <c r="Y7" s="454"/>
      <c r="Z7" s="454"/>
      <c r="AA7" s="454"/>
      <c r="AB7" s="454"/>
      <c r="AC7" s="454"/>
    </row>
    <row r="8" spans="1:29" s="51" customFormat="1" ht="21" customHeight="1">
      <c r="B8" s="455"/>
      <c r="C8" s="456"/>
      <c r="D8" s="456"/>
      <c r="E8" s="456"/>
      <c r="F8" s="461" t="s">
        <v>1</v>
      </c>
      <c r="G8" s="461"/>
      <c r="H8" s="461"/>
      <c r="I8" s="461"/>
      <c r="J8" s="462" t="s">
        <v>76</v>
      </c>
      <c r="K8" s="461" t="s">
        <v>2</v>
      </c>
      <c r="L8" s="461"/>
      <c r="M8" s="461"/>
      <c r="N8" s="461"/>
      <c r="O8" s="463" t="s">
        <v>77</v>
      </c>
      <c r="P8" s="163"/>
      <c r="Q8" s="162"/>
      <c r="R8" s="162"/>
      <c r="S8" s="432" t="s">
        <v>1</v>
      </c>
      <c r="T8" s="432"/>
      <c r="U8" s="432"/>
      <c r="V8" s="432"/>
      <c r="W8" s="433" t="s">
        <v>76</v>
      </c>
      <c r="X8" s="432" t="s">
        <v>2</v>
      </c>
      <c r="Y8" s="432"/>
      <c r="Z8" s="432"/>
      <c r="AA8" s="432"/>
      <c r="AB8" s="433" t="s">
        <v>77</v>
      </c>
      <c r="AC8" s="435" t="s">
        <v>137</v>
      </c>
    </row>
    <row r="9" spans="1:29" s="51" customFormat="1" ht="21" customHeight="1">
      <c r="B9" s="457"/>
      <c r="C9" s="458"/>
      <c r="D9" s="458"/>
      <c r="E9" s="458"/>
      <c r="F9" s="436" t="s">
        <v>8</v>
      </c>
      <c r="G9" s="436"/>
      <c r="H9" s="436" t="s">
        <v>9</v>
      </c>
      <c r="I9" s="436"/>
      <c r="J9" s="434"/>
      <c r="K9" s="436" t="s">
        <v>56</v>
      </c>
      <c r="L9" s="436"/>
      <c r="M9" s="436" t="s">
        <v>11</v>
      </c>
      <c r="N9" s="436"/>
      <c r="O9" s="464"/>
      <c r="P9" s="163"/>
      <c r="Q9" s="164"/>
      <c r="R9" s="165"/>
      <c r="S9" s="436" t="s">
        <v>8</v>
      </c>
      <c r="T9" s="436"/>
      <c r="U9" s="436" t="s">
        <v>9</v>
      </c>
      <c r="V9" s="436"/>
      <c r="W9" s="434"/>
      <c r="X9" s="436" t="s">
        <v>56</v>
      </c>
      <c r="Y9" s="436"/>
      <c r="Z9" s="436" t="s">
        <v>11</v>
      </c>
      <c r="AA9" s="436"/>
      <c r="AB9" s="434"/>
      <c r="AC9" s="421"/>
    </row>
    <row r="10" spans="1:29" s="51" customFormat="1" ht="21" customHeight="1" thickBot="1">
      <c r="B10" s="459"/>
      <c r="C10" s="460"/>
      <c r="D10" s="460"/>
      <c r="E10" s="460"/>
      <c r="F10" s="166" t="s">
        <v>0</v>
      </c>
      <c r="G10" s="166" t="s">
        <v>75</v>
      </c>
      <c r="H10" s="166" t="s">
        <v>0</v>
      </c>
      <c r="I10" s="166" t="s">
        <v>75</v>
      </c>
      <c r="J10" s="451"/>
      <c r="K10" s="166" t="s">
        <v>0</v>
      </c>
      <c r="L10" s="166" t="s">
        <v>75</v>
      </c>
      <c r="M10" s="166" t="s">
        <v>0</v>
      </c>
      <c r="N10" s="166" t="s">
        <v>75</v>
      </c>
      <c r="O10" s="465"/>
      <c r="P10" s="163"/>
      <c r="Q10" s="164"/>
      <c r="R10" s="167"/>
      <c r="S10" s="131" t="s">
        <v>0</v>
      </c>
      <c r="T10" s="131" t="s">
        <v>75</v>
      </c>
      <c r="U10" s="131" t="s">
        <v>0</v>
      </c>
      <c r="V10" s="131" t="s">
        <v>75</v>
      </c>
      <c r="W10" s="434"/>
      <c r="X10" s="131" t="s">
        <v>0</v>
      </c>
      <c r="Y10" s="131" t="s">
        <v>75</v>
      </c>
      <c r="Z10" s="131" t="s">
        <v>0</v>
      </c>
      <c r="AA10" s="131" t="s">
        <v>75</v>
      </c>
      <c r="AB10" s="434"/>
      <c r="AC10" s="422"/>
    </row>
    <row r="11" spans="1:29" s="51" customFormat="1" ht="26.25" customHeight="1">
      <c r="B11" s="452"/>
      <c r="C11" s="433" t="s">
        <v>42</v>
      </c>
      <c r="D11" s="433"/>
      <c r="E11" s="433"/>
      <c r="F11" s="52"/>
      <c r="G11" s="52"/>
      <c r="H11" s="52"/>
      <c r="I11" s="52"/>
      <c r="J11" s="168">
        <f t="shared" ref="J11:J13" si="0">SUM(F11:I11)</f>
        <v>0</v>
      </c>
      <c r="K11" s="52"/>
      <c r="L11" s="52"/>
      <c r="M11" s="52"/>
      <c r="N11" s="52"/>
      <c r="O11" s="169">
        <f t="shared" ref="O11:O13" si="1">SUM(K11:N11)</f>
        <v>0</v>
      </c>
      <c r="P11" s="170"/>
      <c r="Q11" s="164"/>
      <c r="R11" s="167"/>
      <c r="S11" s="138" t="e">
        <f>IF($S$3="○",600*F11,0)</f>
        <v>#REF!</v>
      </c>
      <c r="T11" s="139"/>
      <c r="U11" s="138" t="e">
        <f>IF($S$3="○",600*H11,0)</f>
        <v>#REF!</v>
      </c>
      <c r="V11" s="139"/>
      <c r="W11" s="139"/>
      <c r="X11" s="171" t="e">
        <f>IF($S$3="○",K11*380,0)</f>
        <v>#REF!</v>
      </c>
      <c r="Y11" s="139"/>
      <c r="Z11" s="171" t="e">
        <f>IF($S$3="○",M11*380,0)</f>
        <v>#REF!</v>
      </c>
      <c r="AA11" s="139"/>
      <c r="AB11" s="139"/>
      <c r="AC11" s="420" t="e">
        <f>SUM(S11:S13,U11:U13,X11:X13,Z11:Z13)</f>
        <v>#REF!</v>
      </c>
    </row>
    <row r="12" spans="1:29" s="51" customFormat="1" ht="26.25" customHeight="1">
      <c r="B12" s="452"/>
      <c r="C12" s="434" t="s">
        <v>213</v>
      </c>
      <c r="D12" s="434"/>
      <c r="E12" s="434"/>
      <c r="F12" s="53"/>
      <c r="G12" s="53"/>
      <c r="H12" s="53"/>
      <c r="I12" s="53"/>
      <c r="J12" s="131">
        <f t="shared" si="0"/>
        <v>0</v>
      </c>
      <c r="K12" s="53"/>
      <c r="L12" s="53"/>
      <c r="M12" s="53"/>
      <c r="N12" s="53"/>
      <c r="O12" s="172">
        <f t="shared" si="1"/>
        <v>0</v>
      </c>
      <c r="P12" s="173"/>
      <c r="Q12" s="174"/>
      <c r="R12" s="174"/>
      <c r="S12" s="138" t="e">
        <f>IF($S$3="○",1200*F12,0)</f>
        <v>#REF!</v>
      </c>
      <c r="T12" s="139"/>
      <c r="U12" s="138" t="e">
        <f>IF($S$3="○",1200*H12,0)</f>
        <v>#REF!</v>
      </c>
      <c r="V12" s="139"/>
      <c r="W12" s="139"/>
      <c r="X12" s="171" t="e">
        <f>IF($S$3="○",K12*760,0)</f>
        <v>#REF!</v>
      </c>
      <c r="Y12" s="139"/>
      <c r="Z12" s="171" t="e">
        <f>IF($S$3="○",M12*760,0)</f>
        <v>#REF!</v>
      </c>
      <c r="AA12" s="139"/>
      <c r="AB12" s="139"/>
      <c r="AC12" s="421"/>
    </row>
    <row r="13" spans="1:29" s="51" customFormat="1" ht="26.25" customHeight="1" thickBot="1">
      <c r="B13" s="453"/>
      <c r="C13" s="451" t="s">
        <v>85</v>
      </c>
      <c r="D13" s="451"/>
      <c r="E13" s="451"/>
      <c r="F13" s="54"/>
      <c r="G13" s="54"/>
      <c r="H13" s="54"/>
      <c r="I13" s="54"/>
      <c r="J13" s="166">
        <f t="shared" si="0"/>
        <v>0</v>
      </c>
      <c r="K13" s="54"/>
      <c r="L13" s="54"/>
      <c r="M13" s="54"/>
      <c r="N13" s="54"/>
      <c r="O13" s="175">
        <f t="shared" si="1"/>
        <v>0</v>
      </c>
      <c r="P13" s="170"/>
      <c r="Q13" s="176"/>
      <c r="R13" s="176"/>
      <c r="S13" s="138" t="e">
        <f>IF($S$3="○",1800*F13,0)</f>
        <v>#REF!</v>
      </c>
      <c r="T13" s="139"/>
      <c r="U13" s="138" t="e">
        <f>IF($S$3="○",1800*H13,0)</f>
        <v>#REF!</v>
      </c>
      <c r="V13" s="139"/>
      <c r="W13" s="139"/>
      <c r="X13" s="171" t="e">
        <f>IF($S$3="○",K13*1140,0)</f>
        <v>#REF!</v>
      </c>
      <c r="Y13" s="139"/>
      <c r="Z13" s="171" t="e">
        <f>IF($S$3="○",M13*1140,0)</f>
        <v>#REF!</v>
      </c>
      <c r="AA13" s="139"/>
      <c r="AB13" s="139"/>
      <c r="AC13" s="422"/>
    </row>
    <row r="14" spans="1:29" s="51" customFormat="1" ht="14">
      <c r="C14" s="177"/>
    </row>
    <row r="15" spans="1:29" ht="25.5" customHeight="1"/>
    <row r="16" spans="1:29" ht="25.5" customHeight="1"/>
    <row r="17" ht="30" customHeight="1"/>
    <row r="19" ht="30" customHeight="1"/>
  </sheetData>
  <sheetProtection sheet="1" selectLockedCells="1"/>
  <protectedRanges>
    <protectedRange sqref="C4 E4" name="範囲1"/>
  </protectedRanges>
  <mergeCells count="26">
    <mergeCell ref="AB8:AB10"/>
    <mergeCell ref="AC8:AC10"/>
    <mergeCell ref="F9:G9"/>
    <mergeCell ref="H9:I9"/>
    <mergeCell ref="K9:L9"/>
    <mergeCell ref="K8:N8"/>
    <mergeCell ref="O8:O10"/>
    <mergeCell ref="S8:V8"/>
    <mergeCell ref="W8:W10"/>
    <mergeCell ref="X8:AA8"/>
    <mergeCell ref="L4:Q4"/>
    <mergeCell ref="A4:C4"/>
    <mergeCell ref="AC11:AC13"/>
    <mergeCell ref="C12:E12"/>
    <mergeCell ref="C13:E13"/>
    <mergeCell ref="U9:V9"/>
    <mergeCell ref="X9:Y9"/>
    <mergeCell ref="Z9:AA9"/>
    <mergeCell ref="M9:N9"/>
    <mergeCell ref="S9:T9"/>
    <mergeCell ref="B11:B13"/>
    <mergeCell ref="C11:E11"/>
    <mergeCell ref="S7:AC7"/>
    <mergeCell ref="B8:E10"/>
    <mergeCell ref="F8:I8"/>
    <mergeCell ref="J8:J10"/>
  </mergeCells>
  <phoneticPr fontId="4"/>
  <conditionalFormatting sqref="F11:I13 K11:N13">
    <cfRule type="expression" dxfId="14" priority="13">
      <formula>$S$3="✕"</formula>
    </cfRule>
  </conditionalFormatting>
  <printOptions horizontalCentered="1"/>
  <pageMargins left="0.6692913385826772" right="0.59055118110236227" top="0.62992125984251968" bottom="0.78740157480314965" header="0.51181102362204722" footer="0.51181102362204722"/>
  <pageSetup paperSize="9" scale="8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085895B4-DF57-4952-ADD9-5E54E345CE89}">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F11:I13 K11:N13</xm:sqref>
        </x14:conditionalFormatting>
        <x14:conditionalFormatting xmlns:xm="http://schemas.microsoft.com/office/excel/2006/main">
          <x14:cfRule type="expression" priority="12" id="{98991D20-2D3C-4EEC-987B-40A5AA3533ED}">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X11:X13</xm:sqref>
        </x14:conditionalFormatting>
        <x14:conditionalFormatting xmlns:xm="http://schemas.microsoft.com/office/excel/2006/main">
          <x14:cfRule type="expression" priority="11" id="{15DA5C08-1196-4AA2-A57B-19252A928F7B}">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Z11:Z13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29E-D65F-406A-8E82-BE20809C518E}">
  <sheetPr codeName="Sheet10">
    <pageSetUpPr fitToPage="1"/>
  </sheetPr>
  <dimension ref="A1:H26"/>
  <sheetViews>
    <sheetView showGridLines="0" view="pageBreakPreview" zoomScale="90" zoomScaleNormal="100" zoomScaleSheetLayoutView="90" workbookViewId="0">
      <selection activeCell="E3" sqref="E3:H3"/>
    </sheetView>
  </sheetViews>
  <sheetFormatPr defaultColWidth="9" defaultRowHeight="13"/>
  <cols>
    <col min="1" max="1" width="3.90625" style="2" customWidth="1"/>
    <col min="2" max="4" width="11.90625" style="2" customWidth="1"/>
    <col min="5" max="5" width="22.81640625" style="2" customWidth="1"/>
    <col min="6" max="6" width="5.453125" style="2" customWidth="1"/>
    <col min="7" max="7" width="16.08984375" style="2" customWidth="1"/>
    <col min="8" max="8" width="2.90625" style="2" customWidth="1"/>
    <col min="9" max="10" width="14.81640625" style="2" customWidth="1"/>
    <col min="11" max="16384" width="9" style="2"/>
  </cols>
  <sheetData>
    <row r="1" spans="1:8">
      <c r="G1" s="470"/>
      <c r="H1" s="470"/>
    </row>
    <row r="2" spans="1:8" ht="26.25" customHeight="1">
      <c r="A2" s="2" t="s">
        <v>223</v>
      </c>
      <c r="G2" s="466">
        <f>'別紙1-1【要入力】'!B2</f>
        <v>45748</v>
      </c>
      <c r="H2" s="467"/>
    </row>
    <row r="3" spans="1:8" ht="26.25" customHeight="1">
      <c r="E3" s="471">
        <f ca="1">TODAY()</f>
        <v>45749</v>
      </c>
      <c r="F3" s="471"/>
      <c r="G3" s="471"/>
      <c r="H3" s="471"/>
    </row>
    <row r="4" spans="1:8" ht="26.25" customHeight="1"/>
    <row r="5" spans="1:8" ht="58.5" customHeight="1">
      <c r="A5" s="468" t="s">
        <v>331</v>
      </c>
      <c r="B5" s="468"/>
      <c r="C5" s="468"/>
      <c r="D5" s="468"/>
      <c r="E5" s="468"/>
      <c r="F5" s="118">
        <f>'別紙1-1【要入力】'!D2</f>
        <v>5</v>
      </c>
      <c r="G5" s="26" t="s">
        <v>224</v>
      </c>
      <c r="H5" s="26"/>
    </row>
    <row r="6" spans="1:8" ht="30" customHeight="1">
      <c r="A6" s="2" t="s">
        <v>225</v>
      </c>
      <c r="C6" s="178"/>
      <c r="D6" s="88" t="s">
        <v>226</v>
      </c>
      <c r="E6" s="469">
        <f>'別紙1-1【要入力】'!I2</f>
        <v>0</v>
      </c>
      <c r="F6" s="469"/>
      <c r="G6" s="469"/>
      <c r="H6" s="2" t="s">
        <v>227</v>
      </c>
    </row>
    <row r="8" spans="1:8">
      <c r="A8" s="2" t="s">
        <v>228</v>
      </c>
    </row>
    <row r="9" spans="1:8">
      <c r="A9" s="2" t="s">
        <v>229</v>
      </c>
    </row>
    <row r="10" spans="1:8" ht="27" customHeight="1">
      <c r="A10" s="2" t="s">
        <v>230</v>
      </c>
      <c r="G10" s="233">
        <f ca="1">'別紙1-1【要入力】'!C105</f>
        <v>0</v>
      </c>
      <c r="H10" s="2" t="s">
        <v>124</v>
      </c>
    </row>
    <row r="11" spans="1:8" ht="27" customHeight="1">
      <c r="A11" s="2" t="s">
        <v>231</v>
      </c>
      <c r="G11" s="233">
        <f ca="1">'別紙1-1【要入力】'!H105+'別紙1-2【要入力】'!E16</f>
        <v>0</v>
      </c>
      <c r="H11" s="2" t="s">
        <v>124</v>
      </c>
    </row>
    <row r="12" spans="1:8" ht="27" customHeight="1">
      <c r="A12" s="2" t="s">
        <v>232</v>
      </c>
      <c r="G12" s="233">
        <f>'別紙1-2【要入力】'!H33</f>
        <v>0</v>
      </c>
      <c r="H12" s="2" t="s">
        <v>124</v>
      </c>
    </row>
    <row r="13" spans="1:8" ht="27" customHeight="1"/>
    <row r="14" spans="1:8" ht="27" customHeight="1">
      <c r="A14" s="2" t="s">
        <v>233</v>
      </c>
    </row>
    <row r="15" spans="1:8" ht="27" customHeight="1">
      <c r="A15" s="2" t="s">
        <v>234</v>
      </c>
      <c r="G15" s="233">
        <f>'別紙1-1【要入力】'!G105</f>
        <v>0</v>
      </c>
      <c r="H15" s="2" t="s">
        <v>124</v>
      </c>
    </row>
    <row r="16" spans="1:8" ht="27" customHeight="1">
      <c r="B16" s="2" t="s">
        <v>235</v>
      </c>
      <c r="G16" s="233">
        <f>'別紙1-1【要入力】'!L105</f>
        <v>0</v>
      </c>
      <c r="H16" s="2" t="s">
        <v>124</v>
      </c>
    </row>
    <row r="17" spans="1:7" ht="27" customHeight="1"/>
    <row r="18" spans="1:7" ht="21.75" customHeight="1">
      <c r="A18" s="2" t="s">
        <v>236</v>
      </c>
    </row>
    <row r="19" spans="1:7" ht="27" customHeight="1">
      <c r="A19" s="2" t="s">
        <v>237</v>
      </c>
    </row>
    <row r="20" spans="1:7" ht="27" customHeight="1">
      <c r="A20" s="2" t="s">
        <v>238</v>
      </c>
    </row>
    <row r="21" spans="1:7" ht="27" customHeight="1">
      <c r="A21" s="2" t="s">
        <v>239</v>
      </c>
    </row>
    <row r="22" spans="1:7" ht="27" customHeight="1">
      <c r="A22" s="2" t="s">
        <v>240</v>
      </c>
    </row>
    <row r="23" spans="1:7" ht="27" customHeight="1">
      <c r="A23" s="2" t="s">
        <v>241</v>
      </c>
    </row>
    <row r="24" spans="1:7" ht="27" customHeight="1">
      <c r="A24" s="2" t="s">
        <v>242</v>
      </c>
    </row>
    <row r="25" spans="1:7" ht="27" customHeight="1">
      <c r="A25" s="2" t="s">
        <v>243</v>
      </c>
    </row>
    <row r="26" spans="1:7">
      <c r="E26" s="2" t="s">
        <v>244</v>
      </c>
      <c r="G26" s="2">
        <f ca="1">'別紙1-1【要入力】'!M105</f>
        <v>0</v>
      </c>
    </row>
  </sheetData>
  <sheetProtection sheet="1" objects="1" scenarios="1" selectLockedCells="1"/>
  <mergeCells count="5">
    <mergeCell ref="G2:H2"/>
    <mergeCell ref="A5:E5"/>
    <mergeCell ref="E6:G6"/>
    <mergeCell ref="G1:H1"/>
    <mergeCell ref="E3:H3"/>
  </mergeCells>
  <phoneticPr fontId="4"/>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01BE-FEF7-4ED3-A964-8CEC166CFF8C}">
  <sheetPr codeName="Sheet11">
    <tabColor rgb="FFFFFF00"/>
    <pageSetUpPr fitToPage="1"/>
  </sheetPr>
  <dimension ref="A1:AL107"/>
  <sheetViews>
    <sheetView showGridLines="0" view="pageBreakPreview" topLeftCell="A68" zoomScaleNormal="100" zoomScaleSheetLayoutView="100" workbookViewId="0">
      <selection activeCell="J89" sqref="J89"/>
    </sheetView>
  </sheetViews>
  <sheetFormatPr defaultColWidth="9" defaultRowHeight="13"/>
  <cols>
    <col min="1" max="1" width="2.90625" style="236" customWidth="1"/>
    <col min="2" max="2" width="12.6328125" style="236" customWidth="1"/>
    <col min="3" max="3" width="6.453125" style="236" customWidth="1"/>
    <col min="4" max="4" width="6.90625" style="236" customWidth="1"/>
    <col min="5" max="5" width="9.08984375" style="236" customWidth="1"/>
    <col min="6" max="6" width="10.1796875" style="236" customWidth="1"/>
    <col min="7" max="7" width="9.81640625" style="236" customWidth="1"/>
    <col min="8" max="8" width="6.90625" style="236" customWidth="1"/>
    <col min="9" max="9" width="8" style="236" customWidth="1"/>
    <col min="10" max="10" width="9.6328125" style="236" customWidth="1"/>
    <col min="11" max="11" width="10.36328125" style="236" customWidth="1"/>
    <col min="12" max="12" width="11.90625" style="236" customWidth="1"/>
    <col min="13" max="16384" width="9" style="236"/>
  </cols>
  <sheetData>
    <row r="1" spans="1:38" ht="27" customHeight="1">
      <c r="A1" s="234" t="s">
        <v>245</v>
      </c>
      <c r="B1" s="235"/>
      <c r="C1" s="235"/>
      <c r="D1" s="505" t="s">
        <v>246</v>
      </c>
      <c r="E1" s="505"/>
      <c r="F1" s="505"/>
      <c r="G1" s="505"/>
      <c r="H1" s="505"/>
      <c r="I1" s="505"/>
      <c r="J1" s="505"/>
      <c r="K1" s="505"/>
      <c r="M1" s="235"/>
      <c r="N1" s="306"/>
      <c r="O1" s="235"/>
      <c r="P1" s="255" t="str">
        <f>'別紙2-1【最初に入力】'!B13&amp;'別紙2-1【最初に入力】'!H13</f>
        <v/>
      </c>
      <c r="Q1" s="235"/>
      <c r="R1" s="235"/>
      <c r="S1" s="255" t="s">
        <v>340</v>
      </c>
      <c r="T1" s="235"/>
      <c r="U1" s="235"/>
      <c r="V1" s="236" t="s">
        <v>341</v>
      </c>
      <c r="Y1" s="236" t="s">
        <v>358</v>
      </c>
    </row>
    <row r="2" spans="1:38" ht="21.75" customHeight="1">
      <c r="B2" s="508">
        <f>'別紙2-1【最初に入力】'!O2</f>
        <v>45748</v>
      </c>
      <c r="C2" s="509"/>
      <c r="D2" s="282">
        <f>'別紙2-1【最初に入力】'!Q2</f>
        <v>5</v>
      </c>
      <c r="E2" s="281" t="s">
        <v>332</v>
      </c>
      <c r="G2" s="510" t="s">
        <v>37</v>
      </c>
      <c r="H2" s="510"/>
      <c r="I2" s="506">
        <f>'別紙2-1【最初に入力】'!O17</f>
        <v>0</v>
      </c>
      <c r="J2" s="506"/>
      <c r="K2" s="506"/>
      <c r="L2" s="506"/>
      <c r="M2" s="235"/>
      <c r="N2" s="235"/>
      <c r="O2" s="235"/>
      <c r="P2" s="217" t="s">
        <v>186</v>
      </c>
      <c r="Q2" s="235" t="s">
        <v>335</v>
      </c>
      <c r="R2" s="235" t="s">
        <v>348</v>
      </c>
      <c r="S2" s="235" t="s">
        <v>351</v>
      </c>
      <c r="T2" s="235" t="s">
        <v>352</v>
      </c>
      <c r="U2" s="235" t="s">
        <v>353</v>
      </c>
      <c r="V2" s="235" t="s">
        <v>354</v>
      </c>
      <c r="W2" s="235" t="s">
        <v>355</v>
      </c>
      <c r="X2" s="236" t="s">
        <v>356</v>
      </c>
      <c r="Y2" s="236" t="s">
        <v>354</v>
      </c>
      <c r="Z2" s="236" t="s">
        <v>355</v>
      </c>
      <c r="AA2" s="236" t="s">
        <v>356</v>
      </c>
    </row>
    <row r="3" spans="1:38" ht="18" customHeight="1">
      <c r="A3" s="238"/>
      <c r="B3" s="238"/>
      <c r="C3" s="238"/>
      <c r="D3" s="239"/>
      <c r="E3" s="239"/>
      <c r="F3" s="240"/>
      <c r="G3" s="237"/>
      <c r="H3" s="237"/>
      <c r="I3" s="235"/>
      <c r="J3" s="235"/>
      <c r="K3" s="235"/>
      <c r="L3" s="235"/>
      <c r="M3" s="235"/>
      <c r="N3" s="235"/>
      <c r="O3" s="235"/>
      <c r="P3" s="287" t="s">
        <v>188</v>
      </c>
      <c r="Q3" s="255" t="s">
        <v>189</v>
      </c>
      <c r="R3" s="255" t="str">
        <f>P3&amp;Q3</f>
        <v>７：００～１８：００９：００～１７：００</v>
      </c>
      <c r="S3" s="288" t="s">
        <v>336</v>
      </c>
      <c r="T3" s="288" t="s">
        <v>337</v>
      </c>
      <c r="U3" s="288" t="s">
        <v>339</v>
      </c>
      <c r="V3" s="288" t="s">
        <v>342</v>
      </c>
      <c r="W3" s="288" t="s">
        <v>344</v>
      </c>
      <c r="X3" s="288" t="s">
        <v>343</v>
      </c>
      <c r="Y3" s="288" t="s">
        <v>342</v>
      </c>
      <c r="Z3" s="288" t="s">
        <v>344</v>
      </c>
      <c r="AA3" s="288"/>
      <c r="AB3" s="288"/>
      <c r="AC3" s="288"/>
      <c r="AD3" s="288"/>
      <c r="AE3" s="288"/>
      <c r="AF3" s="288"/>
      <c r="AG3" s="288"/>
      <c r="AH3" s="288"/>
      <c r="AI3" s="288"/>
      <c r="AJ3" s="288"/>
      <c r="AK3" s="288"/>
      <c r="AL3" s="235"/>
    </row>
    <row r="4" spans="1:38" ht="16.5" customHeight="1">
      <c r="A4" s="241" t="s">
        <v>248</v>
      </c>
      <c r="C4" s="242"/>
      <c r="D4" s="242"/>
      <c r="E4" s="242"/>
      <c r="F4" s="242"/>
      <c r="G4" s="242"/>
      <c r="H4" s="242"/>
      <c r="I4" s="242"/>
      <c r="J4" s="242"/>
      <c r="K4" s="242"/>
      <c r="L4" s="242"/>
      <c r="M4" s="235"/>
      <c r="N4" s="235"/>
      <c r="O4" s="235"/>
      <c r="P4" s="287" t="s">
        <v>188</v>
      </c>
      <c r="Q4" s="255" t="s">
        <v>191</v>
      </c>
      <c r="R4" s="255" t="str">
        <f t="shared" ref="R4:R17" si="0">P4&amp;Q4</f>
        <v>７：００～１８：００８：３０～１６：３０</v>
      </c>
      <c r="S4" s="288" t="s">
        <v>336</v>
      </c>
      <c r="T4" s="288" t="s">
        <v>338</v>
      </c>
      <c r="U4" s="288" t="s">
        <v>337</v>
      </c>
      <c r="V4" s="288" t="s">
        <v>344</v>
      </c>
      <c r="W4" s="288" t="s">
        <v>345</v>
      </c>
      <c r="X4" s="288" t="s">
        <v>343</v>
      </c>
      <c r="Y4" s="288" t="s">
        <v>342</v>
      </c>
      <c r="Z4" s="288" t="s">
        <v>344</v>
      </c>
      <c r="AA4" s="288"/>
      <c r="AB4" s="288"/>
      <c r="AC4" s="288"/>
      <c r="AD4" s="288"/>
      <c r="AE4" s="288"/>
      <c r="AF4" s="288"/>
      <c r="AG4" s="288"/>
      <c r="AH4" s="288"/>
      <c r="AI4" s="288"/>
      <c r="AJ4" s="288"/>
      <c r="AK4" s="288"/>
      <c r="AL4" s="235"/>
    </row>
    <row r="5" spans="1:38" ht="14.25" customHeight="1">
      <c r="A5" s="507" t="s">
        <v>249</v>
      </c>
      <c r="B5" s="488" t="e">
        <f>"推進分の時間数とは、月～土の朝（常勤"&amp;S18&amp;"～"&amp;T18&amp;",非常勤"&amp;S18&amp;"～"&amp;U18&amp;")、月～土の夕方（常勤"&amp;V18&amp;"～"&amp;X18&amp;",非常勤"&amp;W18&amp;"～"&amp;X18&amp;"）に保育従事した時間の合計をいう。ただし、延長保育を実施している日で"&amp;X18&amp;"以降保育従事した日（延長保育時間帯に保育従事した日）の夕方以降（常勤17:00～,非常勤16:30～）は延長保育事業の時間数として計上する。"</f>
        <v>#N/A</v>
      </c>
      <c r="C5" s="488"/>
      <c r="D5" s="488"/>
      <c r="E5" s="488"/>
      <c r="F5" s="488"/>
      <c r="G5" s="488"/>
      <c r="H5" s="488"/>
      <c r="I5" s="488"/>
      <c r="J5" s="488"/>
      <c r="K5" s="488"/>
      <c r="L5" s="488"/>
      <c r="M5" s="235"/>
      <c r="N5" s="235"/>
      <c r="O5" s="235"/>
      <c r="P5" s="287" t="s">
        <v>188</v>
      </c>
      <c r="Q5" s="255" t="s">
        <v>371</v>
      </c>
      <c r="R5" s="255" t="str">
        <f t="shared" si="0"/>
        <v>７：００～１８：００８：００～１６：００</v>
      </c>
      <c r="S5" s="288" t="s">
        <v>336</v>
      </c>
      <c r="T5" s="288" t="s">
        <v>372</v>
      </c>
      <c r="U5" s="288" t="s">
        <v>373</v>
      </c>
      <c r="V5" s="288" t="s">
        <v>374</v>
      </c>
      <c r="W5" s="288" t="s">
        <v>375</v>
      </c>
      <c r="X5" s="288" t="s">
        <v>343</v>
      </c>
      <c r="Y5" s="288" t="s">
        <v>342</v>
      </c>
      <c r="Z5" s="288" t="s">
        <v>344</v>
      </c>
      <c r="AA5" s="288"/>
      <c r="AB5" s="288"/>
      <c r="AC5" s="288"/>
      <c r="AD5" s="288"/>
      <c r="AE5" s="288"/>
      <c r="AF5" s="288"/>
      <c r="AG5" s="288"/>
      <c r="AH5" s="288"/>
      <c r="AI5" s="288"/>
      <c r="AJ5" s="288"/>
      <c r="AK5" s="288"/>
      <c r="AL5" s="235"/>
    </row>
    <row r="6" spans="1:38" ht="14.25" customHeight="1">
      <c r="A6" s="507"/>
      <c r="B6" s="488"/>
      <c r="C6" s="488"/>
      <c r="D6" s="488"/>
      <c r="E6" s="488"/>
      <c r="F6" s="488"/>
      <c r="G6" s="488"/>
      <c r="H6" s="488"/>
      <c r="I6" s="488"/>
      <c r="J6" s="488"/>
      <c r="K6" s="488"/>
      <c r="L6" s="488"/>
      <c r="M6" s="235"/>
      <c r="N6" s="235"/>
      <c r="O6" s="235"/>
      <c r="P6" s="287" t="s">
        <v>188</v>
      </c>
      <c r="Q6" s="255" t="s">
        <v>377</v>
      </c>
      <c r="R6" s="255" t="str">
        <f t="shared" si="0"/>
        <v>７：００～１８：００９：３０～１７：３０</v>
      </c>
      <c r="S6" s="288" t="s">
        <v>336</v>
      </c>
      <c r="T6" s="288" t="s">
        <v>387</v>
      </c>
      <c r="U6" s="288" t="s">
        <v>389</v>
      </c>
      <c r="V6" s="288" t="s">
        <v>391</v>
      </c>
      <c r="W6" s="288" t="s">
        <v>393</v>
      </c>
      <c r="X6" s="288" t="s">
        <v>343</v>
      </c>
      <c r="Y6" s="288" t="s">
        <v>342</v>
      </c>
      <c r="Z6" s="288" t="s">
        <v>344</v>
      </c>
      <c r="AA6" s="288"/>
      <c r="AB6" s="288"/>
      <c r="AC6" s="288"/>
      <c r="AD6" s="288"/>
      <c r="AE6" s="288"/>
      <c r="AF6" s="288"/>
      <c r="AG6" s="288"/>
      <c r="AH6" s="288"/>
      <c r="AI6" s="288"/>
      <c r="AJ6" s="288"/>
      <c r="AK6" s="288"/>
      <c r="AL6" s="235"/>
    </row>
    <row r="7" spans="1:38" ht="14.25" customHeight="1">
      <c r="A7" s="507"/>
      <c r="B7" s="488"/>
      <c r="C7" s="488"/>
      <c r="D7" s="488"/>
      <c r="E7" s="488"/>
      <c r="F7" s="488"/>
      <c r="G7" s="488"/>
      <c r="H7" s="488"/>
      <c r="I7" s="488"/>
      <c r="J7" s="488"/>
      <c r="K7" s="488"/>
      <c r="L7" s="488"/>
      <c r="P7" s="287" t="s">
        <v>188</v>
      </c>
      <c r="Q7" s="255" t="s">
        <v>379</v>
      </c>
      <c r="R7" s="255" t="str">
        <f t="shared" si="0"/>
        <v>７：００～１８：００９：２０～１７：２０</v>
      </c>
      <c r="S7" s="288" t="s">
        <v>336</v>
      </c>
      <c r="T7" s="288" t="s">
        <v>388</v>
      </c>
      <c r="U7" s="288" t="s">
        <v>390</v>
      </c>
      <c r="V7" s="288" t="s">
        <v>392</v>
      </c>
      <c r="W7" s="288" t="s">
        <v>394</v>
      </c>
      <c r="X7" s="288" t="s">
        <v>343</v>
      </c>
      <c r="Y7" s="288" t="s">
        <v>342</v>
      </c>
      <c r="Z7" s="288" t="s">
        <v>344</v>
      </c>
      <c r="AA7" s="288"/>
      <c r="AB7" s="288"/>
      <c r="AC7" s="288"/>
      <c r="AD7" s="288"/>
      <c r="AE7" s="288"/>
      <c r="AF7" s="288"/>
      <c r="AG7" s="288"/>
      <c r="AH7" s="288"/>
      <c r="AI7" s="288"/>
      <c r="AJ7" s="288"/>
      <c r="AK7" s="288"/>
      <c r="AL7" s="235"/>
    </row>
    <row r="8" spans="1:38" ht="14.25" customHeight="1">
      <c r="A8" s="243" t="s">
        <v>249</v>
      </c>
      <c r="B8" s="488" t="e">
        <f>"延長保育事業の時間数とは、"&amp;X18&amp;"以降に保育従事を終えた日の夕方（常勤"&amp;Y18&amp;"～,非常勤"&amp;Z18&amp;"～）に保育従事した時間の合計をいう。"</f>
        <v>#N/A</v>
      </c>
      <c r="C8" s="488"/>
      <c r="D8" s="488"/>
      <c r="E8" s="488"/>
      <c r="F8" s="488"/>
      <c r="G8" s="488"/>
      <c r="H8" s="488"/>
      <c r="I8" s="488"/>
      <c r="J8" s="488"/>
      <c r="K8" s="488"/>
      <c r="L8" s="488"/>
      <c r="P8" s="287" t="s">
        <v>190</v>
      </c>
      <c r="Q8" s="255" t="s">
        <v>189</v>
      </c>
      <c r="R8" s="255" t="str">
        <f t="shared" si="0"/>
        <v>７：１５～１８：１５９：００～１７：００</v>
      </c>
      <c r="S8" s="288" t="s">
        <v>346</v>
      </c>
      <c r="T8" s="288" t="s">
        <v>337</v>
      </c>
      <c r="U8" s="288" t="s">
        <v>339</v>
      </c>
      <c r="V8" s="288" t="s">
        <v>342</v>
      </c>
      <c r="W8" s="288" t="s">
        <v>344</v>
      </c>
      <c r="X8" s="288" t="s">
        <v>349</v>
      </c>
      <c r="Y8" s="288" t="s">
        <v>359</v>
      </c>
      <c r="Z8" s="288" t="s">
        <v>365</v>
      </c>
      <c r="AA8" s="288"/>
      <c r="AB8" s="288"/>
      <c r="AC8" s="288"/>
      <c r="AD8" s="288"/>
      <c r="AE8" s="288"/>
      <c r="AF8" s="288"/>
      <c r="AG8" s="288"/>
      <c r="AH8" s="288"/>
      <c r="AI8" s="288"/>
      <c r="AJ8" s="288"/>
      <c r="AK8" s="288"/>
      <c r="AL8" s="235"/>
    </row>
    <row r="9" spans="1:38" ht="14.25" customHeight="1">
      <c r="A9" s="243"/>
      <c r="B9" s="488"/>
      <c r="C9" s="488"/>
      <c r="D9" s="488"/>
      <c r="E9" s="488"/>
      <c r="F9" s="488"/>
      <c r="G9" s="488"/>
      <c r="H9" s="488"/>
      <c r="I9" s="488"/>
      <c r="J9" s="488"/>
      <c r="K9" s="488"/>
      <c r="L9" s="488"/>
      <c r="P9" s="287" t="s">
        <v>190</v>
      </c>
      <c r="Q9" s="255" t="s">
        <v>191</v>
      </c>
      <c r="R9" s="255" t="str">
        <f t="shared" si="0"/>
        <v>７：１５～１８：１５８：３０～１６：３０</v>
      </c>
      <c r="S9" s="288" t="s">
        <v>346</v>
      </c>
      <c r="T9" s="288" t="s">
        <v>338</v>
      </c>
      <c r="U9" s="288" t="s">
        <v>337</v>
      </c>
      <c r="V9" s="288" t="s">
        <v>344</v>
      </c>
      <c r="W9" s="288" t="s">
        <v>345</v>
      </c>
      <c r="X9" s="288" t="s">
        <v>349</v>
      </c>
      <c r="Y9" s="288" t="s">
        <v>359</v>
      </c>
      <c r="Z9" s="288" t="s">
        <v>365</v>
      </c>
      <c r="AA9" s="288"/>
      <c r="AB9" s="235"/>
      <c r="AC9" s="235"/>
      <c r="AD9" s="235"/>
      <c r="AE9" s="235"/>
      <c r="AF9" s="235"/>
      <c r="AG9" s="235"/>
      <c r="AH9" s="235"/>
      <c r="AI9" s="235"/>
      <c r="AJ9" s="235"/>
      <c r="AK9" s="235"/>
      <c r="AL9" s="235"/>
    </row>
    <row r="10" spans="1:38" ht="14.25" customHeight="1" thickBot="1">
      <c r="A10" s="244" t="s">
        <v>249</v>
      </c>
      <c r="B10" s="488" t="s">
        <v>250</v>
      </c>
      <c r="C10" s="488"/>
      <c r="D10" s="488"/>
      <c r="E10" s="488"/>
      <c r="F10" s="488"/>
      <c r="G10" s="488"/>
      <c r="H10" s="488"/>
      <c r="I10" s="488"/>
      <c r="J10" s="488"/>
      <c r="K10" s="488"/>
      <c r="L10" s="488"/>
      <c r="P10" s="287" t="s">
        <v>190</v>
      </c>
      <c r="Q10" s="255" t="s">
        <v>371</v>
      </c>
      <c r="R10" s="255" t="str">
        <f t="shared" si="0"/>
        <v>７：１５～１８：１５８：００～１６：００</v>
      </c>
      <c r="S10" s="288" t="s">
        <v>346</v>
      </c>
      <c r="T10" s="288" t="s">
        <v>372</v>
      </c>
      <c r="U10" s="288" t="s">
        <v>373</v>
      </c>
      <c r="V10" s="288" t="s">
        <v>374</v>
      </c>
      <c r="W10" s="288" t="s">
        <v>375</v>
      </c>
      <c r="X10" s="288" t="s">
        <v>349</v>
      </c>
      <c r="Y10" s="288" t="s">
        <v>359</v>
      </c>
      <c r="Z10" s="288" t="s">
        <v>365</v>
      </c>
      <c r="AA10" s="288"/>
    </row>
    <row r="11" spans="1:38" ht="19.5" customHeight="1">
      <c r="A11" s="489" t="s">
        <v>251</v>
      </c>
      <c r="B11" s="490"/>
      <c r="C11" s="493" t="s">
        <v>252</v>
      </c>
      <c r="D11" s="494"/>
      <c r="E11" s="494"/>
      <c r="F11" s="494"/>
      <c r="G11" s="494"/>
      <c r="H11" s="494"/>
      <c r="I11" s="494"/>
      <c r="J11" s="494"/>
      <c r="K11" s="494"/>
      <c r="L11" s="495"/>
      <c r="M11" s="496" t="s">
        <v>253</v>
      </c>
      <c r="N11" s="497"/>
      <c r="P11" s="287" t="s">
        <v>190</v>
      </c>
      <c r="Q11" s="255" t="s">
        <v>377</v>
      </c>
      <c r="R11" s="255" t="str">
        <f t="shared" si="0"/>
        <v>７：１５～１８：１５９：３０～１７：３０</v>
      </c>
      <c r="S11" s="288" t="s">
        <v>346</v>
      </c>
      <c r="T11" s="288" t="s">
        <v>387</v>
      </c>
      <c r="U11" s="288" t="s">
        <v>389</v>
      </c>
      <c r="V11" s="288" t="s">
        <v>391</v>
      </c>
      <c r="W11" s="288" t="s">
        <v>393</v>
      </c>
      <c r="X11" s="288" t="s">
        <v>349</v>
      </c>
      <c r="Y11" s="288" t="s">
        <v>359</v>
      </c>
      <c r="Z11" s="288" t="s">
        <v>365</v>
      </c>
      <c r="AA11" s="288"/>
    </row>
    <row r="12" spans="1:38" ht="19.5" customHeight="1">
      <c r="A12" s="491"/>
      <c r="B12" s="492"/>
      <c r="C12" s="500" t="s">
        <v>125</v>
      </c>
      <c r="D12" s="501"/>
      <c r="E12" s="501"/>
      <c r="F12" s="501"/>
      <c r="G12" s="502"/>
      <c r="H12" s="501" t="s">
        <v>126</v>
      </c>
      <c r="I12" s="501"/>
      <c r="J12" s="501"/>
      <c r="K12" s="501"/>
      <c r="L12" s="503"/>
      <c r="M12" s="498"/>
      <c r="N12" s="499"/>
      <c r="P12" s="287" t="s">
        <v>190</v>
      </c>
      <c r="Q12" s="255" t="s">
        <v>379</v>
      </c>
      <c r="R12" s="255" t="str">
        <f t="shared" si="0"/>
        <v>７：１５～１８：１５９：２０～１７：２０</v>
      </c>
      <c r="S12" s="288" t="s">
        <v>346</v>
      </c>
      <c r="T12" s="288" t="s">
        <v>388</v>
      </c>
      <c r="U12" s="288" t="s">
        <v>390</v>
      </c>
      <c r="V12" s="288" t="s">
        <v>392</v>
      </c>
      <c r="W12" s="288" t="s">
        <v>394</v>
      </c>
      <c r="X12" s="288" t="s">
        <v>349</v>
      </c>
      <c r="Y12" s="288" t="s">
        <v>359</v>
      </c>
      <c r="Z12" s="288" t="s">
        <v>365</v>
      </c>
      <c r="AA12" s="288"/>
    </row>
    <row r="13" spans="1:38" ht="19.5" customHeight="1">
      <c r="A13" s="491"/>
      <c r="B13" s="492"/>
      <c r="C13" s="484" t="s">
        <v>254</v>
      </c>
      <c r="D13" s="484" t="s">
        <v>255</v>
      </c>
      <c r="E13" s="484" t="s">
        <v>256</v>
      </c>
      <c r="F13" s="484" t="s">
        <v>257</v>
      </c>
      <c r="G13" s="480" t="s">
        <v>258</v>
      </c>
      <c r="H13" s="482" t="s">
        <v>259</v>
      </c>
      <c r="I13" s="484" t="s">
        <v>260</v>
      </c>
      <c r="J13" s="484" t="s">
        <v>261</v>
      </c>
      <c r="K13" s="484" t="s">
        <v>262</v>
      </c>
      <c r="L13" s="486" t="s">
        <v>258</v>
      </c>
      <c r="M13" s="498" t="e">
        <f>X18&amp;"以降時間数"</f>
        <v>#N/A</v>
      </c>
      <c r="N13" s="504" t="s">
        <v>263</v>
      </c>
      <c r="P13" s="287" t="s">
        <v>192</v>
      </c>
      <c r="Q13" s="255" t="s">
        <v>189</v>
      </c>
      <c r="R13" s="255" t="str">
        <f t="shared" si="0"/>
        <v>７：３０～１８：３０９：００～１７：００</v>
      </c>
      <c r="S13" s="288" t="s">
        <v>347</v>
      </c>
      <c r="T13" s="288" t="s">
        <v>337</v>
      </c>
      <c r="U13" s="288" t="s">
        <v>339</v>
      </c>
      <c r="V13" s="288" t="s">
        <v>342</v>
      </c>
      <c r="W13" s="288" t="s">
        <v>344</v>
      </c>
      <c r="X13" s="288" t="s">
        <v>350</v>
      </c>
      <c r="Y13" s="288" t="s">
        <v>360</v>
      </c>
      <c r="Z13" s="288" t="s">
        <v>342</v>
      </c>
      <c r="AA13" s="288"/>
    </row>
    <row r="14" spans="1:38" ht="19.5" customHeight="1">
      <c r="A14" s="491"/>
      <c r="B14" s="492"/>
      <c r="C14" s="485"/>
      <c r="D14" s="485"/>
      <c r="E14" s="485"/>
      <c r="F14" s="485"/>
      <c r="G14" s="481"/>
      <c r="H14" s="483"/>
      <c r="I14" s="485"/>
      <c r="J14" s="485"/>
      <c r="K14" s="485"/>
      <c r="L14" s="487"/>
      <c r="M14" s="498"/>
      <c r="N14" s="504"/>
      <c r="P14" s="287" t="s">
        <v>192</v>
      </c>
      <c r="Q14" s="255" t="s">
        <v>191</v>
      </c>
      <c r="R14" s="255" t="str">
        <f t="shared" si="0"/>
        <v>７：３０～１８：３０８：３０～１６：３０</v>
      </c>
      <c r="S14" s="288" t="s">
        <v>347</v>
      </c>
      <c r="T14" s="288" t="s">
        <v>338</v>
      </c>
      <c r="U14" s="288" t="s">
        <v>337</v>
      </c>
      <c r="V14" s="288" t="s">
        <v>344</v>
      </c>
      <c r="W14" s="288" t="s">
        <v>345</v>
      </c>
      <c r="X14" s="288" t="s">
        <v>350</v>
      </c>
      <c r="Y14" s="288" t="s">
        <v>360</v>
      </c>
      <c r="Z14" s="288" t="s">
        <v>342</v>
      </c>
      <c r="AA14" s="288"/>
    </row>
    <row r="15" spans="1:38" ht="15.75" customHeight="1">
      <c r="A15" s="245">
        <v>1</v>
      </c>
      <c r="B15" s="307">
        <f ca="1">OFFSET('別表_個別勤務状況（1～60）'!$E$4,0,(A15-1)*55)</f>
        <v>0</v>
      </c>
      <c r="C15" s="308">
        <f ca="1">OFFSET('別表_個別勤務状況（1～60）'!$AE$47,0,(A15-1)*55)</f>
        <v>0</v>
      </c>
      <c r="D15" s="309"/>
      <c r="E15" s="310"/>
      <c r="F15" s="311">
        <f t="shared" ref="F15:F34" ca="1" si="1">ROUND(C15*24*D15,0)+E15</f>
        <v>0</v>
      </c>
      <c r="G15" s="312"/>
      <c r="H15" s="308">
        <f ca="1">OFFSET('別表_個別勤務状況（1～60）'!$AM$47,0,(A15-1)*55)</f>
        <v>0</v>
      </c>
      <c r="I15" s="309"/>
      <c r="J15" s="310"/>
      <c r="K15" s="311">
        <f t="shared" ref="K15:K34" ca="1" si="2">ROUND(H15*24*I15,0)+J15</f>
        <v>0</v>
      </c>
      <c r="L15" s="313"/>
      <c r="M15" s="314">
        <f ca="1">SUM(OFFSET('別表_個別勤務状況（1～60）'!$AQ$15,0,(A15-1)*55):OFFSET('別表_個別勤務状況（1～60）'!$AQ$45,0,(A15-1)*55))</f>
        <v>0</v>
      </c>
      <c r="N15" s="315">
        <f t="shared" ref="N15:N34" ca="1" si="3">ROUND(M15*24*I15,0)</f>
        <v>0</v>
      </c>
      <c r="P15" s="287" t="s">
        <v>192</v>
      </c>
      <c r="Q15" s="255" t="s">
        <v>371</v>
      </c>
      <c r="R15" s="255" t="str">
        <f t="shared" si="0"/>
        <v>７：３０～１８：３０８：００～１６：００</v>
      </c>
      <c r="S15" s="288" t="s">
        <v>347</v>
      </c>
      <c r="T15" s="288" t="s">
        <v>372</v>
      </c>
      <c r="U15" s="288" t="s">
        <v>373</v>
      </c>
      <c r="V15" s="288" t="s">
        <v>374</v>
      </c>
      <c r="W15" s="288" t="s">
        <v>375</v>
      </c>
      <c r="X15" s="288" t="s">
        <v>350</v>
      </c>
      <c r="Y15" s="288" t="s">
        <v>360</v>
      </c>
      <c r="Z15" s="288" t="s">
        <v>342</v>
      </c>
      <c r="AA15" s="288"/>
    </row>
    <row r="16" spans="1:38" ht="15.75" customHeight="1">
      <c r="A16" s="246">
        <v>2</v>
      </c>
      <c r="B16" s="307">
        <f ca="1">OFFSET('別表_個別勤務状況（1～60）'!$E$4,0,(A16-1)*55)</f>
        <v>0</v>
      </c>
      <c r="C16" s="308">
        <f ca="1">OFFSET('別表_個別勤務状況（1～60）'!$AE$47,0,(A16-1)*55)</f>
        <v>0</v>
      </c>
      <c r="D16" s="309"/>
      <c r="E16" s="310"/>
      <c r="F16" s="311">
        <f t="shared" ca="1" si="1"/>
        <v>0</v>
      </c>
      <c r="G16" s="312"/>
      <c r="H16" s="308">
        <f ca="1">OFFSET('別表_個別勤務状況（1～60）'!$AM$47,0,(A16-1)*55)</f>
        <v>0</v>
      </c>
      <c r="I16" s="309"/>
      <c r="J16" s="310"/>
      <c r="K16" s="311">
        <f t="shared" ca="1" si="2"/>
        <v>0</v>
      </c>
      <c r="L16" s="313"/>
      <c r="M16" s="314">
        <f ca="1">SUM(OFFSET('別表_個別勤務状況（1～60）'!$AQ$15,0,(A16-1)*55):OFFSET('別表_個別勤務状況（1～60）'!$AQ$45,0,(A16-1)*55))</f>
        <v>0</v>
      </c>
      <c r="N16" s="315">
        <f t="shared" ca="1" si="3"/>
        <v>0</v>
      </c>
      <c r="P16" s="287" t="s">
        <v>192</v>
      </c>
      <c r="Q16" s="255" t="s">
        <v>377</v>
      </c>
      <c r="R16" s="255" t="str">
        <f t="shared" si="0"/>
        <v>７：３０～１８：３０９：３０～１７：３０</v>
      </c>
      <c r="S16" s="288" t="s">
        <v>347</v>
      </c>
      <c r="T16" s="288" t="s">
        <v>387</v>
      </c>
      <c r="U16" s="288" t="s">
        <v>389</v>
      </c>
      <c r="V16" s="288" t="s">
        <v>391</v>
      </c>
      <c r="W16" s="288" t="s">
        <v>393</v>
      </c>
      <c r="X16" s="288" t="s">
        <v>350</v>
      </c>
      <c r="Y16" s="288" t="s">
        <v>360</v>
      </c>
      <c r="Z16" s="288" t="s">
        <v>342</v>
      </c>
      <c r="AA16" s="288"/>
    </row>
    <row r="17" spans="1:27" ht="15.75" customHeight="1">
      <c r="A17" s="246">
        <v>3</v>
      </c>
      <c r="B17" s="307">
        <f ca="1">OFFSET('別表_個別勤務状況（1～60）'!$E$4,0,(A17-1)*55)</f>
        <v>0</v>
      </c>
      <c r="C17" s="308">
        <f ca="1">OFFSET('別表_個別勤務状況（1～60）'!$AE$47,0,(A17-1)*55)</f>
        <v>0</v>
      </c>
      <c r="D17" s="309"/>
      <c r="E17" s="310"/>
      <c r="F17" s="311">
        <f t="shared" ca="1" si="1"/>
        <v>0</v>
      </c>
      <c r="G17" s="312"/>
      <c r="H17" s="308">
        <f ca="1">OFFSET('別表_個別勤務状況（1～60）'!$AM$47,0,(A17-1)*55)</f>
        <v>0</v>
      </c>
      <c r="I17" s="309"/>
      <c r="J17" s="310"/>
      <c r="K17" s="311">
        <f t="shared" ca="1" si="2"/>
        <v>0</v>
      </c>
      <c r="L17" s="313"/>
      <c r="M17" s="314">
        <f ca="1">SUM(OFFSET('別表_個別勤務状況（1～60）'!$AQ$15,0,(A17-1)*55):OFFSET('別表_個別勤務状況（1～60）'!$AQ$45,0,(A17-1)*55))</f>
        <v>0</v>
      </c>
      <c r="N17" s="315">
        <f t="shared" ca="1" si="3"/>
        <v>0</v>
      </c>
      <c r="P17" s="287" t="s">
        <v>192</v>
      </c>
      <c r="Q17" s="255" t="s">
        <v>379</v>
      </c>
      <c r="R17" s="255" t="str">
        <f t="shared" si="0"/>
        <v>７：３０～１８：３０９：２０～１７：２０</v>
      </c>
      <c r="S17" s="288" t="s">
        <v>347</v>
      </c>
      <c r="T17" s="288" t="s">
        <v>388</v>
      </c>
      <c r="U17" s="288" t="s">
        <v>390</v>
      </c>
      <c r="V17" s="288" t="s">
        <v>392</v>
      </c>
      <c r="W17" s="288" t="s">
        <v>394</v>
      </c>
      <c r="X17" s="288" t="s">
        <v>350</v>
      </c>
      <c r="Y17" s="288" t="s">
        <v>360</v>
      </c>
      <c r="Z17" s="288" t="s">
        <v>342</v>
      </c>
      <c r="AA17" s="288"/>
    </row>
    <row r="18" spans="1:27" ht="15.75" customHeight="1">
      <c r="A18" s="246">
        <v>4</v>
      </c>
      <c r="B18" s="307">
        <f ca="1">OFFSET('別表_個別勤務状況（1～60）'!$E$4,0,(A18-1)*55)</f>
        <v>0</v>
      </c>
      <c r="C18" s="308">
        <f ca="1">OFFSET('別表_個別勤務状況（1～60）'!$AE$47,0,(A18-1)*55)</f>
        <v>0</v>
      </c>
      <c r="D18" s="309"/>
      <c r="E18" s="310"/>
      <c r="F18" s="311">
        <f t="shared" ca="1" si="1"/>
        <v>0</v>
      </c>
      <c r="G18" s="312"/>
      <c r="H18" s="308">
        <f ca="1">OFFSET('別表_個別勤務状況（1～60）'!$AM$47,0,(A18-1)*55)</f>
        <v>0</v>
      </c>
      <c r="I18" s="309"/>
      <c r="J18" s="310"/>
      <c r="K18" s="311">
        <f t="shared" ca="1" si="2"/>
        <v>0</v>
      </c>
      <c r="L18" s="313"/>
      <c r="M18" s="314">
        <f ca="1">SUM(OFFSET('別表_個別勤務状況（1～60）'!$AQ$15,0,(A18-1)*55):OFFSET('別表_個別勤務状況（1～60）'!$AQ$45,0,(A18-1)*55))</f>
        <v>0</v>
      </c>
      <c r="N18" s="315">
        <f t="shared" ca="1" si="3"/>
        <v>0</v>
      </c>
      <c r="O18" s="247"/>
      <c r="P18" s="255" t="s">
        <v>357</v>
      </c>
      <c r="Q18" s="255"/>
      <c r="R18" s="255"/>
      <c r="S18" s="235" t="e">
        <f>VLOOKUP($P$1,$R$3:$Z$17,2,FALSE)</f>
        <v>#N/A</v>
      </c>
      <c r="T18" s="235" t="e">
        <f>VLOOKUP($P$1,$R$3:$Z$17,3,FALSE)</f>
        <v>#N/A</v>
      </c>
      <c r="U18" s="235" t="e">
        <f>VLOOKUP($P$1,$R$3:$Z$17,4,FALSE)</f>
        <v>#N/A</v>
      </c>
      <c r="V18" s="235" t="e">
        <f>VLOOKUP($P$1,$R$3:$Z$17,5,FALSE)</f>
        <v>#N/A</v>
      </c>
      <c r="W18" s="235" t="e">
        <f>VLOOKUP($P$1,$R$3:$Z$17,6,FALSE)</f>
        <v>#N/A</v>
      </c>
      <c r="X18" s="235" t="e">
        <f>VLOOKUP($P$1,$R$3:$Z$17,7,FALSE)</f>
        <v>#N/A</v>
      </c>
      <c r="Y18" s="235" t="e">
        <f>VLOOKUP($P$1,$R$3:$Z$17,8,FALSE)</f>
        <v>#N/A</v>
      </c>
      <c r="Z18" s="235" t="e">
        <f>VLOOKUP($P$1,$R$3:$Z$17,9,FALSE)</f>
        <v>#N/A</v>
      </c>
      <c r="AA18" s="293" t="str">
        <f>ASC('別紙2-1【最初に入力】'!N13)</f>
        <v/>
      </c>
    </row>
    <row r="19" spans="1:27" ht="15.75" customHeight="1">
      <c r="A19" s="246">
        <v>5</v>
      </c>
      <c r="B19" s="307">
        <f ca="1">OFFSET('別表_個別勤務状況（1～60）'!$E$4,0,(A19-1)*55)</f>
        <v>0</v>
      </c>
      <c r="C19" s="308">
        <f ca="1">OFFSET('別表_個別勤務状況（1～60）'!$AE$47,0,(A19-1)*55)</f>
        <v>0</v>
      </c>
      <c r="D19" s="309"/>
      <c r="E19" s="310"/>
      <c r="F19" s="311">
        <f t="shared" ca="1" si="1"/>
        <v>0</v>
      </c>
      <c r="G19" s="312"/>
      <c r="H19" s="308">
        <f ca="1">OFFSET('別表_個別勤務状況（1～60）'!$AM$47,0,(A19-1)*55)</f>
        <v>0</v>
      </c>
      <c r="I19" s="309"/>
      <c r="J19" s="310"/>
      <c r="K19" s="311">
        <f t="shared" ca="1" si="2"/>
        <v>0</v>
      </c>
      <c r="L19" s="313"/>
      <c r="M19" s="314">
        <f ca="1">SUM(OFFSET('別表_個別勤務状況（1～60）'!$AQ$15,0,(A19-1)*55):OFFSET('別表_個別勤務状況（1～60）'!$AQ$45,0,(A19-1)*55))</f>
        <v>0</v>
      </c>
      <c r="N19" s="315">
        <f t="shared" ca="1" si="3"/>
        <v>0</v>
      </c>
      <c r="O19" s="247"/>
      <c r="P19" s="218"/>
    </row>
    <row r="20" spans="1:27" ht="15.75" customHeight="1">
      <c r="A20" s="246">
        <v>6</v>
      </c>
      <c r="B20" s="307">
        <f ca="1">OFFSET('別表_個別勤務状況（1～60）'!$E$4,0,(A20-1)*55)</f>
        <v>0</v>
      </c>
      <c r="C20" s="308">
        <f ca="1">OFFSET('別表_個別勤務状況（1～60）'!$AE$47,0,(A20-1)*55)</f>
        <v>0</v>
      </c>
      <c r="D20" s="309"/>
      <c r="E20" s="310"/>
      <c r="F20" s="311">
        <f t="shared" ca="1" si="1"/>
        <v>0</v>
      </c>
      <c r="G20" s="312"/>
      <c r="H20" s="308">
        <f ca="1">OFFSET('別表_個別勤務状況（1～60）'!$AM$47,0,(A20-1)*55)</f>
        <v>0</v>
      </c>
      <c r="I20" s="309"/>
      <c r="J20" s="310"/>
      <c r="K20" s="311">
        <f t="shared" ca="1" si="2"/>
        <v>0</v>
      </c>
      <c r="L20" s="313"/>
      <c r="M20" s="314">
        <f ca="1">SUM(OFFSET('別表_個別勤務状況（1～60）'!$AQ$15,0,(A20-1)*55):OFFSET('別表_個別勤務状況（1～60）'!$AQ$45,0,(A20-1)*55))</f>
        <v>0</v>
      </c>
      <c r="N20" s="315">
        <f t="shared" ca="1" si="3"/>
        <v>0</v>
      </c>
      <c r="O20" s="247"/>
      <c r="P20" s="2"/>
    </row>
    <row r="21" spans="1:27" ht="15.75" customHeight="1">
      <c r="A21" s="246">
        <v>7</v>
      </c>
      <c r="B21" s="307">
        <f ca="1">OFFSET('別表_個別勤務状況（1～60）'!$E$4,0,(A21-1)*55)</f>
        <v>0</v>
      </c>
      <c r="C21" s="308">
        <f ca="1">OFFSET('別表_個別勤務状況（1～60）'!$AE$47,0,(A21-1)*55)</f>
        <v>0</v>
      </c>
      <c r="D21" s="309"/>
      <c r="E21" s="310"/>
      <c r="F21" s="311">
        <f t="shared" ca="1" si="1"/>
        <v>0</v>
      </c>
      <c r="G21" s="312"/>
      <c r="H21" s="308">
        <f ca="1">OFFSET('別表_個別勤務状況（1～60）'!$AM$47,0,(A21-1)*55)</f>
        <v>0</v>
      </c>
      <c r="I21" s="309"/>
      <c r="J21" s="310"/>
      <c r="K21" s="311">
        <f t="shared" ca="1" si="2"/>
        <v>0</v>
      </c>
      <c r="L21" s="313"/>
      <c r="M21" s="314">
        <f ca="1">SUM(OFFSET('別表_個別勤務状況（1～60）'!$AQ$15,0,(A21-1)*55):OFFSET('別表_個別勤務状況（1～60）'!$AQ$45,0,(A21-1)*55))</f>
        <v>0</v>
      </c>
      <c r="N21" s="315">
        <f t="shared" ca="1" si="3"/>
        <v>0</v>
      </c>
      <c r="O21" s="247"/>
      <c r="P21" s="2"/>
    </row>
    <row r="22" spans="1:27" ht="15.75" customHeight="1">
      <c r="A22" s="246">
        <v>8</v>
      </c>
      <c r="B22" s="307">
        <f ca="1">OFFSET('別表_個別勤務状況（1～60）'!$E$4,0,(A22-1)*55)</f>
        <v>0</v>
      </c>
      <c r="C22" s="308">
        <f ca="1">OFFSET('別表_個別勤務状況（1～60）'!$AE$47,0,(A22-1)*55)</f>
        <v>0</v>
      </c>
      <c r="D22" s="309"/>
      <c r="E22" s="310"/>
      <c r="F22" s="311">
        <f t="shared" ca="1" si="1"/>
        <v>0</v>
      </c>
      <c r="G22" s="312"/>
      <c r="H22" s="308">
        <f ca="1">OFFSET('別表_個別勤務状況（1～60）'!$AM$47,0,(A22-1)*55)</f>
        <v>0</v>
      </c>
      <c r="I22" s="309"/>
      <c r="J22" s="310"/>
      <c r="K22" s="311">
        <f t="shared" ca="1" si="2"/>
        <v>0</v>
      </c>
      <c r="L22" s="313"/>
      <c r="M22" s="314">
        <f ca="1">SUM(OFFSET('別表_個別勤務状況（1～60）'!$AQ$15,0,(A22-1)*55):OFFSET('別表_個別勤務状況（1～60）'!$AQ$45,0,(A22-1)*55))</f>
        <v>0</v>
      </c>
      <c r="N22" s="315">
        <f t="shared" ca="1" si="3"/>
        <v>0</v>
      </c>
      <c r="O22" s="247"/>
    </row>
    <row r="23" spans="1:27" ht="15.75" customHeight="1">
      <c r="A23" s="246">
        <v>9</v>
      </c>
      <c r="B23" s="307">
        <f ca="1">OFFSET('別表_個別勤務状況（1～60）'!$E$4,0,(A23-1)*55)</f>
        <v>0</v>
      </c>
      <c r="C23" s="308">
        <f ca="1">OFFSET('別表_個別勤務状況（1～60）'!$AE$47,0,(A23-1)*55)</f>
        <v>0</v>
      </c>
      <c r="D23" s="309"/>
      <c r="E23" s="310"/>
      <c r="F23" s="311">
        <f t="shared" ca="1" si="1"/>
        <v>0</v>
      </c>
      <c r="G23" s="312"/>
      <c r="H23" s="308">
        <f ca="1">OFFSET('別表_個別勤務状況（1～60）'!$AM$47,0,(A23-1)*55)</f>
        <v>0</v>
      </c>
      <c r="I23" s="309"/>
      <c r="J23" s="310"/>
      <c r="K23" s="311">
        <f t="shared" ca="1" si="2"/>
        <v>0</v>
      </c>
      <c r="L23" s="313"/>
      <c r="M23" s="314">
        <f ca="1">SUM(OFFSET('別表_個別勤務状況（1～60）'!$AQ$15,0,(A23-1)*55):OFFSET('別表_個別勤務状況（1～60）'!$AQ$45,0,(A23-1)*55))</f>
        <v>0</v>
      </c>
      <c r="N23" s="315">
        <f t="shared" ca="1" si="3"/>
        <v>0</v>
      </c>
      <c r="O23" s="247"/>
    </row>
    <row r="24" spans="1:27" ht="15.75" customHeight="1">
      <c r="A24" s="246">
        <v>10</v>
      </c>
      <c r="B24" s="307">
        <f ca="1">OFFSET('別表_個別勤務状況（1～60）'!$E$4,0,(A24-1)*55)</f>
        <v>0</v>
      </c>
      <c r="C24" s="308">
        <f ca="1">OFFSET('別表_個別勤務状況（1～60）'!$AE$47,0,(A24-1)*55)</f>
        <v>0</v>
      </c>
      <c r="D24" s="309"/>
      <c r="E24" s="310"/>
      <c r="F24" s="311">
        <f t="shared" ca="1" si="1"/>
        <v>0</v>
      </c>
      <c r="G24" s="312"/>
      <c r="H24" s="308">
        <f ca="1">OFFSET('別表_個別勤務状況（1～60）'!$AM$47,0,(A24-1)*55)</f>
        <v>0</v>
      </c>
      <c r="I24" s="309"/>
      <c r="J24" s="310"/>
      <c r="K24" s="311">
        <f t="shared" ca="1" si="2"/>
        <v>0</v>
      </c>
      <c r="L24" s="313"/>
      <c r="M24" s="314">
        <f ca="1">SUM(OFFSET('別表_個別勤務状況（1～60）'!$AQ$15,0,(A24-1)*55):OFFSET('別表_個別勤務状況（1～60）'!$AQ$45,0,(A24-1)*55))</f>
        <v>0</v>
      </c>
      <c r="N24" s="315">
        <f t="shared" ca="1" si="3"/>
        <v>0</v>
      </c>
      <c r="O24" s="247"/>
    </row>
    <row r="25" spans="1:27" ht="15.75" customHeight="1">
      <c r="A25" s="246">
        <v>11</v>
      </c>
      <c r="B25" s="307">
        <f ca="1">OFFSET('別表_個別勤務状況（1～60）'!$E$4,0,(A25-1)*55)</f>
        <v>0</v>
      </c>
      <c r="C25" s="308">
        <f ca="1">OFFSET('別表_個別勤務状況（1～60）'!$AE$47,0,(A25-1)*55)</f>
        <v>0</v>
      </c>
      <c r="D25" s="309"/>
      <c r="E25" s="310"/>
      <c r="F25" s="311">
        <f t="shared" ca="1" si="1"/>
        <v>0</v>
      </c>
      <c r="G25" s="312"/>
      <c r="H25" s="308">
        <f ca="1">OFFSET('別表_個別勤務状況（1～60）'!$AM$47,0,(A25-1)*55)</f>
        <v>0</v>
      </c>
      <c r="I25" s="309"/>
      <c r="J25" s="310"/>
      <c r="K25" s="311">
        <f t="shared" ca="1" si="2"/>
        <v>0</v>
      </c>
      <c r="L25" s="313"/>
      <c r="M25" s="314">
        <f ca="1">SUM(OFFSET('別表_個別勤務状況（1～60）'!$AQ$15,0,(A25-1)*55):OFFSET('別表_個別勤務状況（1～60）'!$AQ$45,0,(A25-1)*55))</f>
        <v>0</v>
      </c>
      <c r="N25" s="315">
        <f t="shared" ca="1" si="3"/>
        <v>0</v>
      </c>
      <c r="O25" s="247"/>
    </row>
    <row r="26" spans="1:27" ht="15.75" customHeight="1">
      <c r="A26" s="246">
        <v>12</v>
      </c>
      <c r="B26" s="307">
        <f ca="1">OFFSET('別表_個別勤務状況（1～60）'!$E$4,0,(A26-1)*55)</f>
        <v>0</v>
      </c>
      <c r="C26" s="308">
        <f ca="1">OFFSET('別表_個別勤務状況（1～60）'!$AE$47,0,(A26-1)*55)</f>
        <v>0</v>
      </c>
      <c r="D26" s="309"/>
      <c r="E26" s="310"/>
      <c r="F26" s="311">
        <f t="shared" ca="1" si="1"/>
        <v>0</v>
      </c>
      <c r="G26" s="312"/>
      <c r="H26" s="308">
        <f ca="1">OFFSET('別表_個別勤務状況（1～60）'!$AM$47,0,(A26-1)*55)</f>
        <v>0</v>
      </c>
      <c r="I26" s="309"/>
      <c r="J26" s="310"/>
      <c r="K26" s="311">
        <f t="shared" ca="1" si="2"/>
        <v>0</v>
      </c>
      <c r="L26" s="313"/>
      <c r="M26" s="314">
        <f ca="1">SUM(OFFSET('別表_個別勤務状況（1～60）'!$AQ$15,0,(A26-1)*55):OFFSET('別表_個別勤務状況（1～60）'!$AQ$45,0,(A26-1)*55))</f>
        <v>0</v>
      </c>
      <c r="N26" s="315">
        <f t="shared" ca="1" si="3"/>
        <v>0</v>
      </c>
      <c r="O26" s="247"/>
    </row>
    <row r="27" spans="1:27" ht="15.75" customHeight="1">
      <c r="A27" s="246">
        <v>13</v>
      </c>
      <c r="B27" s="307">
        <f ca="1">OFFSET('別表_個別勤務状況（1～60）'!$E$4,0,(A27-1)*55)</f>
        <v>0</v>
      </c>
      <c r="C27" s="308">
        <f ca="1">OFFSET('別表_個別勤務状況（1～60）'!$AE$47,0,(A27-1)*55)</f>
        <v>0</v>
      </c>
      <c r="D27" s="309"/>
      <c r="E27" s="310"/>
      <c r="F27" s="311">
        <f t="shared" ca="1" si="1"/>
        <v>0</v>
      </c>
      <c r="G27" s="312"/>
      <c r="H27" s="308">
        <f ca="1">OFFSET('別表_個別勤務状況（1～60）'!$AM$47,0,(A27-1)*55)</f>
        <v>0</v>
      </c>
      <c r="I27" s="309"/>
      <c r="J27" s="310"/>
      <c r="K27" s="311">
        <f t="shared" ca="1" si="2"/>
        <v>0</v>
      </c>
      <c r="L27" s="313"/>
      <c r="M27" s="314">
        <f ca="1">SUM(OFFSET('別表_個別勤務状況（1～60）'!$AQ$15,0,(A27-1)*55):OFFSET('別表_個別勤務状況（1～60）'!$AQ$45,0,(A27-1)*55))</f>
        <v>0</v>
      </c>
      <c r="N27" s="315">
        <f t="shared" ca="1" si="3"/>
        <v>0</v>
      </c>
      <c r="P27" s="247"/>
      <c r="Q27" s="247"/>
      <c r="R27" s="247"/>
      <c r="S27" s="247"/>
      <c r="T27" s="247"/>
      <c r="U27" s="247"/>
      <c r="V27" s="247"/>
      <c r="W27" s="247"/>
    </row>
    <row r="28" spans="1:27" ht="15.75" customHeight="1">
      <c r="A28" s="246">
        <v>14</v>
      </c>
      <c r="B28" s="307">
        <f ca="1">OFFSET('別表_個別勤務状況（1～60）'!$E$4,0,(A28-1)*55)</f>
        <v>0</v>
      </c>
      <c r="C28" s="308">
        <f ca="1">OFFSET('別表_個別勤務状況（1～60）'!$AE$47,0,(A28-1)*55)</f>
        <v>0</v>
      </c>
      <c r="D28" s="309"/>
      <c r="E28" s="310"/>
      <c r="F28" s="311">
        <f t="shared" ca="1" si="1"/>
        <v>0</v>
      </c>
      <c r="G28" s="312"/>
      <c r="H28" s="308">
        <f ca="1">OFFSET('別表_個別勤務状況（1～60）'!$AM$47,0,(A28-1)*55)</f>
        <v>0</v>
      </c>
      <c r="I28" s="309"/>
      <c r="J28" s="310"/>
      <c r="K28" s="311">
        <f t="shared" ca="1" si="2"/>
        <v>0</v>
      </c>
      <c r="L28" s="313"/>
      <c r="M28" s="314">
        <f ca="1">SUM(OFFSET('別表_個別勤務状況（1～60）'!$AQ$15,0,(A28-1)*55):OFFSET('別表_個別勤務状況（1～60）'!$AQ$45,0,(A28-1)*55))</f>
        <v>0</v>
      </c>
      <c r="N28" s="315">
        <f t="shared" ca="1" si="3"/>
        <v>0</v>
      </c>
      <c r="P28" s="247"/>
      <c r="Q28" s="247"/>
      <c r="R28" s="247"/>
      <c r="S28" s="247"/>
      <c r="T28" s="247"/>
      <c r="U28" s="247"/>
      <c r="V28" s="247"/>
      <c r="W28" s="247"/>
    </row>
    <row r="29" spans="1:27" ht="15.75" customHeight="1">
      <c r="A29" s="246">
        <v>15</v>
      </c>
      <c r="B29" s="307">
        <f ca="1">OFFSET('別表_個別勤務状況（1～60）'!$E$4,0,(A29-1)*55)</f>
        <v>0</v>
      </c>
      <c r="C29" s="308">
        <f ca="1">OFFSET('別表_個別勤務状況（1～60）'!$AE$47,0,(A29-1)*55)</f>
        <v>0</v>
      </c>
      <c r="D29" s="309"/>
      <c r="E29" s="310"/>
      <c r="F29" s="311">
        <f t="shared" ca="1" si="1"/>
        <v>0</v>
      </c>
      <c r="G29" s="312"/>
      <c r="H29" s="308">
        <f ca="1">OFFSET('別表_個別勤務状況（1～60）'!$AM$47,0,(A29-1)*55)</f>
        <v>0</v>
      </c>
      <c r="I29" s="309"/>
      <c r="J29" s="310"/>
      <c r="K29" s="311">
        <f t="shared" ca="1" si="2"/>
        <v>0</v>
      </c>
      <c r="L29" s="313"/>
      <c r="M29" s="314">
        <f ca="1">SUM(OFFSET('別表_個別勤務状況（1～60）'!$AQ$15,0,(A29-1)*55):OFFSET('別表_個別勤務状況（1～60）'!$AQ$45,0,(A29-1)*55))</f>
        <v>0</v>
      </c>
      <c r="N29" s="315">
        <f t="shared" ca="1" si="3"/>
        <v>0</v>
      </c>
      <c r="P29" s="247"/>
      <c r="Q29" s="247"/>
      <c r="R29" s="247"/>
      <c r="S29" s="247"/>
      <c r="T29" s="247"/>
      <c r="U29" s="247"/>
      <c r="V29" s="247"/>
      <c r="W29" s="247"/>
    </row>
    <row r="30" spans="1:27" ht="15.75" customHeight="1">
      <c r="A30" s="246">
        <v>16</v>
      </c>
      <c r="B30" s="307">
        <f ca="1">OFFSET('別表_個別勤務状況（1～60）'!$E$4,0,(A30-1)*55)</f>
        <v>0</v>
      </c>
      <c r="C30" s="308">
        <f ca="1">OFFSET('別表_個別勤務状況（1～60）'!$AE$47,0,(A30-1)*55)</f>
        <v>0</v>
      </c>
      <c r="D30" s="309"/>
      <c r="E30" s="310"/>
      <c r="F30" s="311">
        <f t="shared" ca="1" si="1"/>
        <v>0</v>
      </c>
      <c r="G30" s="312"/>
      <c r="H30" s="308">
        <f ca="1">OFFSET('別表_個別勤務状況（1～60）'!$AM$47,0,(A30-1)*55)</f>
        <v>0</v>
      </c>
      <c r="I30" s="309"/>
      <c r="J30" s="310"/>
      <c r="K30" s="311">
        <f t="shared" ca="1" si="2"/>
        <v>0</v>
      </c>
      <c r="L30" s="313"/>
      <c r="M30" s="314">
        <f ca="1">SUM(OFFSET('別表_個別勤務状況（1～60）'!$AQ$15,0,(A30-1)*55):OFFSET('別表_個別勤務状況（1～60）'!$AQ$45,0,(A30-1)*55))</f>
        <v>0</v>
      </c>
      <c r="N30" s="315">
        <f t="shared" ca="1" si="3"/>
        <v>0</v>
      </c>
      <c r="P30" s="247"/>
      <c r="Q30" s="247"/>
      <c r="R30" s="247"/>
      <c r="S30" s="247"/>
      <c r="T30" s="247"/>
      <c r="U30" s="247"/>
      <c r="V30" s="247"/>
      <c r="W30" s="247"/>
    </row>
    <row r="31" spans="1:27" ht="15.75" customHeight="1">
      <c r="A31" s="246">
        <v>17</v>
      </c>
      <c r="B31" s="307">
        <f ca="1">OFFSET('別表_個別勤務状況（1～60）'!$E$4,0,(A31-1)*55)</f>
        <v>0</v>
      </c>
      <c r="C31" s="308">
        <f ca="1">OFFSET('別表_個別勤務状況（1～60）'!$AE$47,0,(A31-1)*55)</f>
        <v>0</v>
      </c>
      <c r="D31" s="309"/>
      <c r="E31" s="310"/>
      <c r="F31" s="311">
        <f t="shared" ca="1" si="1"/>
        <v>0</v>
      </c>
      <c r="G31" s="312"/>
      <c r="H31" s="308">
        <f ca="1">OFFSET('別表_個別勤務状況（1～60）'!$AM$47,0,(A31-1)*55)</f>
        <v>0</v>
      </c>
      <c r="I31" s="309"/>
      <c r="J31" s="310"/>
      <c r="K31" s="311">
        <f t="shared" ca="1" si="2"/>
        <v>0</v>
      </c>
      <c r="L31" s="313"/>
      <c r="M31" s="314">
        <f ca="1">SUM(OFFSET('別表_個別勤務状況（1～60）'!$AQ$15,0,(A31-1)*55):OFFSET('別表_個別勤務状況（1～60）'!$AQ$45,0,(A31-1)*55))</f>
        <v>0</v>
      </c>
      <c r="N31" s="315">
        <f t="shared" ca="1" si="3"/>
        <v>0</v>
      </c>
      <c r="P31" s="247"/>
      <c r="Q31" s="247"/>
      <c r="R31" s="247"/>
      <c r="S31" s="247"/>
      <c r="T31" s="247"/>
      <c r="U31" s="247"/>
      <c r="V31" s="247"/>
      <c r="W31" s="247"/>
    </row>
    <row r="32" spans="1:27" ht="15.75" customHeight="1">
      <c r="A32" s="246">
        <v>18</v>
      </c>
      <c r="B32" s="307">
        <f ca="1">OFFSET('別表_個別勤務状況（1～60）'!$E$4,0,(A32-1)*55)</f>
        <v>0</v>
      </c>
      <c r="C32" s="308">
        <f ca="1">OFFSET('別表_個別勤務状況（1～60）'!$AE$47,0,(A32-1)*55)</f>
        <v>0</v>
      </c>
      <c r="D32" s="309"/>
      <c r="E32" s="310"/>
      <c r="F32" s="311">
        <f t="shared" ca="1" si="1"/>
        <v>0</v>
      </c>
      <c r="G32" s="312"/>
      <c r="H32" s="308">
        <f ca="1">OFFSET('別表_個別勤務状況（1～60）'!$AM$47,0,(A32-1)*55)</f>
        <v>0</v>
      </c>
      <c r="I32" s="309"/>
      <c r="J32" s="310"/>
      <c r="K32" s="311">
        <f t="shared" ca="1" si="2"/>
        <v>0</v>
      </c>
      <c r="L32" s="313"/>
      <c r="M32" s="314">
        <f ca="1">SUM(OFFSET('別表_個別勤務状況（1～60）'!$AQ$15,0,(A32-1)*55):OFFSET('別表_個別勤務状況（1～60）'!$AQ$45,0,(A32-1)*55))</f>
        <v>0</v>
      </c>
      <c r="N32" s="315">
        <f t="shared" ca="1" si="3"/>
        <v>0</v>
      </c>
      <c r="P32" s="247"/>
      <c r="Q32" s="247"/>
      <c r="R32" s="247"/>
      <c r="S32" s="247"/>
      <c r="T32" s="247"/>
      <c r="U32" s="247"/>
      <c r="V32" s="247"/>
      <c r="W32" s="247"/>
    </row>
    <row r="33" spans="1:23" ht="15.75" customHeight="1">
      <c r="A33" s="246">
        <v>19</v>
      </c>
      <c r="B33" s="307">
        <f ca="1">OFFSET('別表_個別勤務状況（1～60）'!$E$4,0,(A33-1)*55)</f>
        <v>0</v>
      </c>
      <c r="C33" s="308">
        <f ca="1">OFFSET('別表_個別勤務状況（1～60）'!$AE$47,0,(A33-1)*55)</f>
        <v>0</v>
      </c>
      <c r="D33" s="309"/>
      <c r="E33" s="310"/>
      <c r="F33" s="311">
        <f t="shared" ca="1" si="1"/>
        <v>0</v>
      </c>
      <c r="G33" s="312"/>
      <c r="H33" s="308">
        <f ca="1">OFFSET('別表_個別勤務状況（1～60）'!$AM$47,0,(A33-1)*55)</f>
        <v>0</v>
      </c>
      <c r="I33" s="309"/>
      <c r="J33" s="310"/>
      <c r="K33" s="311">
        <f t="shared" ca="1" si="2"/>
        <v>0</v>
      </c>
      <c r="L33" s="313"/>
      <c r="M33" s="314">
        <f ca="1">SUM(OFFSET('別表_個別勤務状況（1～60）'!$AQ$15,0,(A33-1)*55):OFFSET('別表_個別勤務状況（1～60）'!$AQ$45,0,(A33-1)*55))</f>
        <v>0</v>
      </c>
      <c r="N33" s="315">
        <f t="shared" ca="1" si="3"/>
        <v>0</v>
      </c>
      <c r="P33" s="247"/>
      <c r="Q33" s="247"/>
      <c r="R33" s="247"/>
      <c r="S33" s="247"/>
      <c r="T33" s="247"/>
      <c r="U33" s="247"/>
      <c r="V33" s="247"/>
      <c r="W33" s="247"/>
    </row>
    <row r="34" spans="1:23" ht="15.75" customHeight="1">
      <c r="A34" s="246">
        <v>20</v>
      </c>
      <c r="B34" s="307">
        <f ca="1">OFFSET('別表_個別勤務状況（1～60）'!$E$4,0,(A34-1)*55)</f>
        <v>0</v>
      </c>
      <c r="C34" s="308">
        <f ca="1">OFFSET('別表_個別勤務状況（1～60）'!$AE$47,0,(A34-1)*55)</f>
        <v>0</v>
      </c>
      <c r="D34" s="309"/>
      <c r="E34" s="310"/>
      <c r="F34" s="311">
        <f t="shared" ca="1" si="1"/>
        <v>0</v>
      </c>
      <c r="G34" s="312"/>
      <c r="H34" s="308">
        <f ca="1">OFFSET('別表_個別勤務状況（1～60）'!$AM$47,0,(A34-1)*55)</f>
        <v>0</v>
      </c>
      <c r="I34" s="309"/>
      <c r="J34" s="310"/>
      <c r="K34" s="311">
        <f t="shared" ca="1" si="2"/>
        <v>0</v>
      </c>
      <c r="L34" s="313"/>
      <c r="M34" s="314">
        <f ca="1">SUM(OFFSET('別表_個別勤務状況（1～60）'!$AQ$15,0,(A34-1)*55):OFFSET('別表_個別勤務状況（1～60）'!$AQ$45,0,(A34-1)*55))</f>
        <v>0</v>
      </c>
      <c r="N34" s="315">
        <f t="shared" ca="1" si="3"/>
        <v>0</v>
      </c>
      <c r="P34" s="247"/>
      <c r="Q34" s="247"/>
      <c r="R34" s="247"/>
      <c r="S34" s="247"/>
      <c r="T34" s="247"/>
      <c r="U34" s="247"/>
      <c r="V34" s="247"/>
      <c r="W34" s="247"/>
    </row>
    <row r="35" spans="1:23" ht="15.75" customHeight="1">
      <c r="A35" s="246">
        <v>21</v>
      </c>
      <c r="B35" s="307">
        <f ca="1">OFFSET('別表_個別勤務状況（1～60）'!$E$4,0,(A35-1)*55)</f>
        <v>0</v>
      </c>
      <c r="C35" s="308">
        <f ca="1">OFFSET('別表_個別勤務状況（1～60）'!$AE$47,0,(A35-1)*55)</f>
        <v>0</v>
      </c>
      <c r="D35" s="309"/>
      <c r="E35" s="310"/>
      <c r="F35" s="311">
        <f t="shared" ref="F35:F54" ca="1" si="4">ROUND(C35*24*D35,0)+E35</f>
        <v>0</v>
      </c>
      <c r="G35" s="312"/>
      <c r="H35" s="308">
        <f ca="1">OFFSET('別表_個別勤務状況（1～60）'!$AM$47,0,(A35-1)*55)</f>
        <v>0</v>
      </c>
      <c r="I35" s="309"/>
      <c r="J35" s="310"/>
      <c r="K35" s="311">
        <f t="shared" ref="K35:K54" ca="1" si="5">ROUND(H35*24*I35,0)+J35</f>
        <v>0</v>
      </c>
      <c r="L35" s="313"/>
      <c r="M35" s="314">
        <f ca="1">SUM(OFFSET('別表_個別勤務状況（1～60）'!$AQ$15,0,(A35-1)*55):OFFSET('別表_個別勤務状況（1～60）'!$AQ$45,0,(A35-1)*55))</f>
        <v>0</v>
      </c>
      <c r="N35" s="315">
        <f t="shared" ref="N35:N54" ca="1" si="6">ROUND(M35*24*I35,0)</f>
        <v>0</v>
      </c>
      <c r="P35" s="247"/>
      <c r="Q35" s="247"/>
      <c r="R35" s="247"/>
      <c r="S35" s="247"/>
      <c r="T35" s="247"/>
      <c r="U35" s="247"/>
      <c r="V35" s="247"/>
      <c r="W35" s="247"/>
    </row>
    <row r="36" spans="1:23" ht="15.75" customHeight="1">
      <c r="A36" s="246">
        <v>22</v>
      </c>
      <c r="B36" s="307">
        <f ca="1">OFFSET('別表_個別勤務状況（1～60）'!$E$4,0,(A36-1)*55)</f>
        <v>0</v>
      </c>
      <c r="C36" s="308">
        <f ca="1">OFFSET('別表_個別勤務状況（1～60）'!$AE$47,0,(A36-1)*55)</f>
        <v>0</v>
      </c>
      <c r="D36" s="309"/>
      <c r="E36" s="310"/>
      <c r="F36" s="311">
        <f t="shared" ca="1" si="4"/>
        <v>0</v>
      </c>
      <c r="G36" s="312"/>
      <c r="H36" s="308">
        <f ca="1">OFFSET('別表_個別勤務状況（1～60）'!$AM$47,0,(A36-1)*55)</f>
        <v>0</v>
      </c>
      <c r="I36" s="309"/>
      <c r="J36" s="310"/>
      <c r="K36" s="311">
        <f t="shared" ca="1" si="5"/>
        <v>0</v>
      </c>
      <c r="L36" s="313"/>
      <c r="M36" s="314">
        <f ca="1">SUM(OFFSET('別表_個別勤務状況（1～60）'!$AQ$15,0,(A36-1)*55):OFFSET('別表_個別勤務状況（1～60）'!$AQ$45,0,(A36-1)*55))</f>
        <v>0</v>
      </c>
      <c r="N36" s="315">
        <f t="shared" ca="1" si="6"/>
        <v>0</v>
      </c>
    </row>
    <row r="37" spans="1:23" ht="15.75" customHeight="1">
      <c r="A37" s="246">
        <v>23</v>
      </c>
      <c r="B37" s="307">
        <f ca="1">OFFSET('別表_個別勤務状況（1～60）'!$E$4,0,(A37-1)*55)</f>
        <v>0</v>
      </c>
      <c r="C37" s="308">
        <f ca="1">OFFSET('別表_個別勤務状況（1～60）'!$AE$47,0,(A37-1)*55)</f>
        <v>0</v>
      </c>
      <c r="D37" s="309"/>
      <c r="E37" s="310"/>
      <c r="F37" s="311">
        <f t="shared" ca="1" si="4"/>
        <v>0</v>
      </c>
      <c r="G37" s="312"/>
      <c r="H37" s="308">
        <f ca="1">OFFSET('別表_個別勤務状況（1～60）'!$AM$47,0,(A37-1)*55)</f>
        <v>0</v>
      </c>
      <c r="I37" s="309"/>
      <c r="J37" s="310"/>
      <c r="K37" s="311">
        <f t="shared" ca="1" si="5"/>
        <v>0</v>
      </c>
      <c r="L37" s="313"/>
      <c r="M37" s="314">
        <f ca="1">SUM(OFFSET('別表_個別勤務状況（1～60）'!$AQ$15,0,(A37-1)*55):OFFSET('別表_個別勤務状況（1～60）'!$AQ$45,0,(A37-1)*55))</f>
        <v>0</v>
      </c>
      <c r="N37" s="315">
        <f t="shared" ca="1" si="6"/>
        <v>0</v>
      </c>
    </row>
    <row r="38" spans="1:23" ht="15.75" customHeight="1">
      <c r="A38" s="246">
        <v>24</v>
      </c>
      <c r="B38" s="307">
        <f ca="1">OFFSET('別表_個別勤務状況（1～60）'!$E$4,0,(A38-1)*55)</f>
        <v>0</v>
      </c>
      <c r="C38" s="308">
        <f ca="1">OFFSET('別表_個別勤務状況（1～60）'!$AE$47,0,(A38-1)*55)</f>
        <v>0</v>
      </c>
      <c r="D38" s="309"/>
      <c r="E38" s="310"/>
      <c r="F38" s="311">
        <f t="shared" ca="1" si="4"/>
        <v>0</v>
      </c>
      <c r="G38" s="312"/>
      <c r="H38" s="308">
        <f ca="1">OFFSET('別表_個別勤務状況（1～60）'!$AM$47,0,(A38-1)*55)</f>
        <v>0</v>
      </c>
      <c r="I38" s="309"/>
      <c r="J38" s="310"/>
      <c r="K38" s="311">
        <f t="shared" ca="1" si="5"/>
        <v>0</v>
      </c>
      <c r="L38" s="313"/>
      <c r="M38" s="314">
        <f ca="1">SUM(OFFSET('別表_個別勤務状況（1～60）'!$AQ$15,0,(A38-1)*55):OFFSET('別表_個別勤務状況（1～60）'!$AQ$45,0,(A38-1)*55))</f>
        <v>0</v>
      </c>
      <c r="N38" s="315">
        <f t="shared" ca="1" si="6"/>
        <v>0</v>
      </c>
    </row>
    <row r="39" spans="1:23" ht="15.75" customHeight="1">
      <c r="A39" s="246">
        <v>25</v>
      </c>
      <c r="B39" s="307">
        <f ca="1">OFFSET('別表_個別勤務状況（1～60）'!$E$4,0,(A39-1)*55)</f>
        <v>0</v>
      </c>
      <c r="C39" s="308">
        <f ca="1">OFFSET('別表_個別勤務状況（1～60）'!$AE$47,0,(A39-1)*55)</f>
        <v>0</v>
      </c>
      <c r="D39" s="309"/>
      <c r="E39" s="310"/>
      <c r="F39" s="311">
        <f t="shared" ca="1" si="4"/>
        <v>0</v>
      </c>
      <c r="G39" s="312"/>
      <c r="H39" s="308">
        <f ca="1">OFFSET('別表_個別勤務状況（1～60）'!$AM$47,0,(A39-1)*55)</f>
        <v>0</v>
      </c>
      <c r="I39" s="309"/>
      <c r="J39" s="310"/>
      <c r="K39" s="311">
        <f t="shared" ca="1" si="5"/>
        <v>0</v>
      </c>
      <c r="L39" s="313"/>
      <c r="M39" s="314">
        <f ca="1">SUM(OFFSET('別表_個別勤務状況（1～60）'!$AQ$15,0,(A39-1)*55):OFFSET('別表_個別勤務状況（1～60）'!$AQ$45,0,(A39-1)*55))</f>
        <v>0</v>
      </c>
      <c r="N39" s="315">
        <f t="shared" ca="1" si="6"/>
        <v>0</v>
      </c>
    </row>
    <row r="40" spans="1:23" ht="15.75" customHeight="1">
      <c r="A40" s="246">
        <v>26</v>
      </c>
      <c r="B40" s="307">
        <f ca="1">OFFSET('別表_個別勤務状況（1～60）'!$E$4,0,(A40-1)*55)</f>
        <v>0</v>
      </c>
      <c r="C40" s="308">
        <f ca="1">OFFSET('別表_個別勤務状況（1～60）'!$AE$47,0,(A40-1)*55)</f>
        <v>0</v>
      </c>
      <c r="D40" s="309"/>
      <c r="E40" s="310"/>
      <c r="F40" s="311">
        <f t="shared" ca="1" si="4"/>
        <v>0</v>
      </c>
      <c r="G40" s="312"/>
      <c r="H40" s="308">
        <f ca="1">OFFSET('別表_個別勤務状況（1～60）'!$AM$47,0,(A40-1)*55)</f>
        <v>0</v>
      </c>
      <c r="I40" s="309"/>
      <c r="J40" s="310"/>
      <c r="K40" s="311">
        <f t="shared" ca="1" si="5"/>
        <v>0</v>
      </c>
      <c r="L40" s="313"/>
      <c r="M40" s="314">
        <f ca="1">SUM(OFFSET('別表_個別勤務状況（1～60）'!$AQ$15,0,(A40-1)*55):OFFSET('別表_個別勤務状況（1～60）'!$AQ$45,0,(A40-1)*55))</f>
        <v>0</v>
      </c>
      <c r="N40" s="315">
        <f t="shared" ca="1" si="6"/>
        <v>0</v>
      </c>
    </row>
    <row r="41" spans="1:23" ht="15.75" customHeight="1">
      <c r="A41" s="246">
        <v>27</v>
      </c>
      <c r="B41" s="307">
        <f ca="1">OFFSET('別表_個別勤務状況（1～60）'!$E$4,0,(A41-1)*55)</f>
        <v>0</v>
      </c>
      <c r="C41" s="308">
        <f ca="1">OFFSET('別表_個別勤務状況（1～60）'!$AE$47,0,(A41-1)*55)</f>
        <v>0</v>
      </c>
      <c r="D41" s="309"/>
      <c r="E41" s="310"/>
      <c r="F41" s="311">
        <f t="shared" ca="1" si="4"/>
        <v>0</v>
      </c>
      <c r="G41" s="312"/>
      <c r="H41" s="308">
        <f ca="1">OFFSET('別表_個別勤務状況（1～60）'!$AM$47,0,(A41-1)*55)</f>
        <v>0</v>
      </c>
      <c r="I41" s="309"/>
      <c r="J41" s="310"/>
      <c r="K41" s="311">
        <f t="shared" ca="1" si="5"/>
        <v>0</v>
      </c>
      <c r="L41" s="313"/>
      <c r="M41" s="314">
        <f ca="1">SUM(OFFSET('別表_個別勤務状況（1～60）'!$AQ$15,0,(A41-1)*55):OFFSET('別表_個別勤務状況（1～60）'!$AQ$45,0,(A41-1)*55))</f>
        <v>0</v>
      </c>
      <c r="N41" s="315">
        <f t="shared" ca="1" si="6"/>
        <v>0</v>
      </c>
    </row>
    <row r="42" spans="1:23" ht="15.75" customHeight="1">
      <c r="A42" s="246">
        <v>28</v>
      </c>
      <c r="B42" s="307">
        <f ca="1">OFFSET('別表_個別勤務状況（1～60）'!$E$4,0,(A42-1)*55)</f>
        <v>0</v>
      </c>
      <c r="C42" s="308">
        <f ca="1">OFFSET('別表_個別勤務状況（1～60）'!$AE$47,0,(A42-1)*55)</f>
        <v>0</v>
      </c>
      <c r="D42" s="309"/>
      <c r="E42" s="310"/>
      <c r="F42" s="311">
        <f t="shared" ca="1" si="4"/>
        <v>0</v>
      </c>
      <c r="G42" s="312"/>
      <c r="H42" s="308">
        <f ca="1">OFFSET('別表_個別勤務状況（1～60）'!$AM$47,0,(A42-1)*55)</f>
        <v>0</v>
      </c>
      <c r="I42" s="309"/>
      <c r="J42" s="310"/>
      <c r="K42" s="311">
        <f t="shared" ca="1" si="5"/>
        <v>0</v>
      </c>
      <c r="L42" s="313"/>
      <c r="M42" s="314">
        <f ca="1">SUM(OFFSET('別表_個別勤務状況（1～60）'!$AQ$15,0,(A42-1)*55):OFFSET('別表_個別勤務状況（1～60）'!$AQ$45,0,(A42-1)*55))</f>
        <v>0</v>
      </c>
      <c r="N42" s="315">
        <f t="shared" ca="1" si="6"/>
        <v>0</v>
      </c>
    </row>
    <row r="43" spans="1:23" ht="15.75" customHeight="1">
      <c r="A43" s="246">
        <v>29</v>
      </c>
      <c r="B43" s="307">
        <f ca="1">OFFSET('別表_個別勤務状況（1～60）'!$E$4,0,(A43-1)*55)</f>
        <v>0</v>
      </c>
      <c r="C43" s="308">
        <f ca="1">OFFSET('別表_個別勤務状況（1～60）'!$AE$47,0,(A43-1)*55)</f>
        <v>0</v>
      </c>
      <c r="D43" s="309"/>
      <c r="E43" s="310"/>
      <c r="F43" s="311">
        <f t="shared" ca="1" si="4"/>
        <v>0</v>
      </c>
      <c r="G43" s="312"/>
      <c r="H43" s="308">
        <f ca="1">OFFSET('別表_個別勤務状況（1～60）'!$AM$47,0,(A43-1)*55)</f>
        <v>0</v>
      </c>
      <c r="I43" s="309"/>
      <c r="J43" s="310"/>
      <c r="K43" s="311">
        <f t="shared" ca="1" si="5"/>
        <v>0</v>
      </c>
      <c r="L43" s="313"/>
      <c r="M43" s="314">
        <f ca="1">SUM(OFFSET('別表_個別勤務状況（1～60）'!$AQ$15,0,(A43-1)*55):OFFSET('別表_個別勤務状況（1～60）'!$AQ$45,0,(A43-1)*55))</f>
        <v>0</v>
      </c>
      <c r="N43" s="315">
        <f t="shared" ca="1" si="6"/>
        <v>0</v>
      </c>
    </row>
    <row r="44" spans="1:23" ht="15.75" customHeight="1">
      <c r="A44" s="246">
        <v>30</v>
      </c>
      <c r="B44" s="307">
        <f ca="1">OFFSET('別表_個別勤務状況（1～60）'!$E$4,0,(A44-1)*55)</f>
        <v>0</v>
      </c>
      <c r="C44" s="308">
        <f ca="1">OFFSET('別表_個別勤務状況（1～60）'!$AE$47,0,(A44-1)*55)</f>
        <v>0</v>
      </c>
      <c r="D44" s="309"/>
      <c r="E44" s="310"/>
      <c r="F44" s="311">
        <f t="shared" ca="1" si="4"/>
        <v>0</v>
      </c>
      <c r="G44" s="312"/>
      <c r="H44" s="308">
        <f ca="1">OFFSET('別表_個別勤務状況（1～60）'!$AM$47,0,(A44-1)*55)</f>
        <v>0</v>
      </c>
      <c r="I44" s="309"/>
      <c r="J44" s="310"/>
      <c r="K44" s="311">
        <f t="shared" ca="1" si="5"/>
        <v>0</v>
      </c>
      <c r="L44" s="313"/>
      <c r="M44" s="314">
        <f ca="1">SUM(OFFSET('別表_個別勤務状況（1～60）'!$AQ$15,0,(A44-1)*55):OFFSET('別表_個別勤務状況（1～60）'!$AQ$45,0,(A44-1)*55))</f>
        <v>0</v>
      </c>
      <c r="N44" s="315">
        <f t="shared" ca="1" si="6"/>
        <v>0</v>
      </c>
    </row>
    <row r="45" spans="1:23" ht="15.75" customHeight="1">
      <c r="A45" s="246">
        <v>31</v>
      </c>
      <c r="B45" s="307">
        <f ca="1">OFFSET('別表_個別勤務状況（1～60）'!$E$4,0,(A45-1)*55)</f>
        <v>0</v>
      </c>
      <c r="C45" s="308">
        <f ca="1">OFFSET('別表_個別勤務状況（1～60）'!$AE$47,0,(A45-1)*55)</f>
        <v>0</v>
      </c>
      <c r="D45" s="309"/>
      <c r="E45" s="310"/>
      <c r="F45" s="311">
        <f t="shared" ca="1" si="4"/>
        <v>0</v>
      </c>
      <c r="G45" s="312"/>
      <c r="H45" s="308">
        <f ca="1">OFFSET('別表_個別勤務状況（1～60）'!$AM$47,0,(A45-1)*55)</f>
        <v>0</v>
      </c>
      <c r="I45" s="309"/>
      <c r="J45" s="310"/>
      <c r="K45" s="311">
        <f t="shared" ca="1" si="5"/>
        <v>0</v>
      </c>
      <c r="L45" s="313"/>
      <c r="M45" s="314">
        <f ca="1">SUM(OFFSET('別表_個別勤務状況（1～60）'!$AQ$15,0,(A45-1)*55):OFFSET('別表_個別勤務状況（1～60）'!$AQ$45,0,(A45-1)*55))</f>
        <v>0</v>
      </c>
      <c r="N45" s="315">
        <f t="shared" ca="1" si="6"/>
        <v>0</v>
      </c>
    </row>
    <row r="46" spans="1:23" ht="15.75" customHeight="1">
      <c r="A46" s="246">
        <v>32</v>
      </c>
      <c r="B46" s="307">
        <f ca="1">OFFSET('別表_個別勤務状況（1～60）'!$E$4,0,(A46-1)*55)</f>
        <v>0</v>
      </c>
      <c r="C46" s="308">
        <f ca="1">OFFSET('別表_個別勤務状況（1～60）'!$AE$47,0,(A46-1)*55)</f>
        <v>0</v>
      </c>
      <c r="D46" s="309"/>
      <c r="E46" s="310"/>
      <c r="F46" s="311">
        <f t="shared" ca="1" si="4"/>
        <v>0</v>
      </c>
      <c r="G46" s="312"/>
      <c r="H46" s="308">
        <f ca="1">OFFSET('別表_個別勤務状況（1～60）'!$AM$47,0,(A46-1)*55)</f>
        <v>0</v>
      </c>
      <c r="I46" s="309"/>
      <c r="J46" s="310"/>
      <c r="K46" s="311">
        <f t="shared" ca="1" si="5"/>
        <v>0</v>
      </c>
      <c r="L46" s="313"/>
      <c r="M46" s="314">
        <f ca="1">SUM(OFFSET('別表_個別勤務状況（1～60）'!$AQ$15,0,(A46-1)*55):OFFSET('別表_個別勤務状況（1～60）'!$AQ$45,0,(A46-1)*55))</f>
        <v>0</v>
      </c>
      <c r="N46" s="315">
        <f t="shared" ca="1" si="6"/>
        <v>0</v>
      </c>
    </row>
    <row r="47" spans="1:23" ht="15.75" customHeight="1">
      <c r="A47" s="246">
        <v>33</v>
      </c>
      <c r="B47" s="307">
        <f ca="1">OFFSET('別表_個別勤務状況（1～60）'!$E$4,0,(A47-1)*55)</f>
        <v>0</v>
      </c>
      <c r="C47" s="308">
        <f ca="1">OFFSET('別表_個別勤務状況（1～60）'!$AE$47,0,(A47-1)*55)</f>
        <v>0</v>
      </c>
      <c r="D47" s="309"/>
      <c r="E47" s="310"/>
      <c r="F47" s="311">
        <f t="shared" ca="1" si="4"/>
        <v>0</v>
      </c>
      <c r="G47" s="312"/>
      <c r="H47" s="308">
        <f ca="1">OFFSET('別表_個別勤務状況（1～60）'!$AM$47,0,(A47-1)*55)</f>
        <v>0</v>
      </c>
      <c r="I47" s="309"/>
      <c r="J47" s="310"/>
      <c r="K47" s="311">
        <f t="shared" ca="1" si="5"/>
        <v>0</v>
      </c>
      <c r="L47" s="313"/>
      <c r="M47" s="314">
        <f ca="1">SUM(OFFSET('別表_個別勤務状況（1～60）'!$AQ$15,0,(A47-1)*55):OFFSET('別表_個別勤務状況（1～60）'!$AQ$45,0,(A47-1)*55))</f>
        <v>0</v>
      </c>
      <c r="N47" s="315">
        <f t="shared" ca="1" si="6"/>
        <v>0</v>
      </c>
    </row>
    <row r="48" spans="1:23" ht="15.75" customHeight="1">
      <c r="A48" s="246">
        <v>34</v>
      </c>
      <c r="B48" s="307">
        <f ca="1">OFFSET('別表_個別勤務状況（1～60）'!$E$4,0,(A48-1)*55)</f>
        <v>0</v>
      </c>
      <c r="C48" s="308">
        <f ca="1">OFFSET('別表_個別勤務状況（1～60）'!$AE$47,0,(A48-1)*55)</f>
        <v>0</v>
      </c>
      <c r="D48" s="309"/>
      <c r="E48" s="310"/>
      <c r="F48" s="311">
        <f t="shared" ca="1" si="4"/>
        <v>0</v>
      </c>
      <c r="G48" s="312"/>
      <c r="H48" s="308">
        <f ca="1">OFFSET('別表_個別勤務状況（1～60）'!$AM$47,0,(A48-1)*55)</f>
        <v>0</v>
      </c>
      <c r="I48" s="309"/>
      <c r="J48" s="310"/>
      <c r="K48" s="311">
        <f t="shared" ca="1" si="5"/>
        <v>0</v>
      </c>
      <c r="L48" s="313"/>
      <c r="M48" s="314">
        <f ca="1">SUM(OFFSET('別表_個別勤務状況（1～60）'!$AQ$15,0,(A48-1)*55):OFFSET('別表_個別勤務状況（1～60）'!$AQ$45,0,(A48-1)*55))</f>
        <v>0</v>
      </c>
      <c r="N48" s="315">
        <f t="shared" ca="1" si="6"/>
        <v>0</v>
      </c>
    </row>
    <row r="49" spans="1:14" ht="15.75" customHeight="1">
      <c r="A49" s="246">
        <v>35</v>
      </c>
      <c r="B49" s="307">
        <f ca="1">OFFSET('別表_個別勤務状況（1～60）'!$E$4,0,(A49-1)*55)</f>
        <v>0</v>
      </c>
      <c r="C49" s="308">
        <f ca="1">OFFSET('別表_個別勤務状況（1～60）'!$AE$47,0,(A49-1)*55)</f>
        <v>0</v>
      </c>
      <c r="D49" s="309"/>
      <c r="E49" s="310"/>
      <c r="F49" s="311">
        <f t="shared" ca="1" si="4"/>
        <v>0</v>
      </c>
      <c r="G49" s="312"/>
      <c r="H49" s="308">
        <f ca="1">OFFSET('別表_個別勤務状況（1～60）'!$AM$47,0,(A49-1)*55)</f>
        <v>0</v>
      </c>
      <c r="I49" s="309"/>
      <c r="J49" s="310"/>
      <c r="K49" s="311">
        <f t="shared" ca="1" si="5"/>
        <v>0</v>
      </c>
      <c r="L49" s="313"/>
      <c r="M49" s="314">
        <f ca="1">SUM(OFFSET('別表_個別勤務状況（1～60）'!$AQ$15,0,(A49-1)*55):OFFSET('別表_個別勤務状況（1～60）'!$AQ$45,0,(A49-1)*55))</f>
        <v>0</v>
      </c>
      <c r="N49" s="315">
        <f t="shared" ca="1" si="6"/>
        <v>0</v>
      </c>
    </row>
    <row r="50" spans="1:14" ht="15.75" customHeight="1">
      <c r="A50" s="246">
        <v>36</v>
      </c>
      <c r="B50" s="307">
        <f ca="1">OFFSET('別表_個別勤務状況（1～60）'!$E$4,0,(A50-1)*55)</f>
        <v>0</v>
      </c>
      <c r="C50" s="308">
        <f ca="1">OFFSET('別表_個別勤務状況（1～60）'!$AE$47,0,(A50-1)*55)</f>
        <v>0</v>
      </c>
      <c r="D50" s="309"/>
      <c r="E50" s="310"/>
      <c r="F50" s="311">
        <f t="shared" ca="1" si="4"/>
        <v>0</v>
      </c>
      <c r="G50" s="312"/>
      <c r="H50" s="308">
        <f ca="1">OFFSET('別表_個別勤務状況（1～60）'!$AM$47,0,(A50-1)*55)</f>
        <v>0</v>
      </c>
      <c r="I50" s="309"/>
      <c r="J50" s="310"/>
      <c r="K50" s="311">
        <f t="shared" ca="1" si="5"/>
        <v>0</v>
      </c>
      <c r="L50" s="313"/>
      <c r="M50" s="314">
        <f ca="1">SUM(OFFSET('別表_個別勤務状況（1～60）'!$AQ$15,0,(A50-1)*55):OFFSET('別表_個別勤務状況（1～60）'!$AQ$45,0,(A50-1)*55))</f>
        <v>0</v>
      </c>
      <c r="N50" s="315">
        <f t="shared" ca="1" si="6"/>
        <v>0</v>
      </c>
    </row>
    <row r="51" spans="1:14" ht="15.75" customHeight="1">
      <c r="A51" s="246">
        <v>37</v>
      </c>
      <c r="B51" s="307">
        <f ca="1">OFFSET('別表_個別勤務状況（1～60）'!$E$4,0,(A51-1)*55)</f>
        <v>0</v>
      </c>
      <c r="C51" s="308">
        <f ca="1">OFFSET('別表_個別勤務状況（1～60）'!$AE$47,0,(A51-1)*55)</f>
        <v>0</v>
      </c>
      <c r="D51" s="309"/>
      <c r="E51" s="310"/>
      <c r="F51" s="311">
        <f t="shared" ca="1" si="4"/>
        <v>0</v>
      </c>
      <c r="G51" s="312"/>
      <c r="H51" s="308">
        <f ca="1">OFFSET('別表_個別勤務状況（1～60）'!$AM$47,0,(A51-1)*55)</f>
        <v>0</v>
      </c>
      <c r="I51" s="309"/>
      <c r="J51" s="310"/>
      <c r="K51" s="311">
        <f t="shared" ca="1" si="5"/>
        <v>0</v>
      </c>
      <c r="L51" s="313"/>
      <c r="M51" s="314">
        <f ca="1">SUM(OFFSET('別表_個別勤務状況（1～60）'!$AQ$15,0,(A51-1)*55):OFFSET('別表_個別勤務状況（1～60）'!$AQ$45,0,(A51-1)*55))</f>
        <v>0</v>
      </c>
      <c r="N51" s="315">
        <f t="shared" ca="1" si="6"/>
        <v>0</v>
      </c>
    </row>
    <row r="52" spans="1:14" ht="15.75" customHeight="1">
      <c r="A52" s="246">
        <v>38</v>
      </c>
      <c r="B52" s="307">
        <f ca="1">OFFSET('別表_個別勤務状況（1～60）'!$E$4,0,(A52-1)*55)</f>
        <v>0</v>
      </c>
      <c r="C52" s="308">
        <f ca="1">OFFSET('別表_個別勤務状況（1～60）'!$AE$47,0,(A52-1)*55)</f>
        <v>0</v>
      </c>
      <c r="D52" s="309"/>
      <c r="E52" s="310"/>
      <c r="F52" s="311">
        <f t="shared" ca="1" si="4"/>
        <v>0</v>
      </c>
      <c r="G52" s="312"/>
      <c r="H52" s="308">
        <f ca="1">OFFSET('別表_個別勤務状況（1～60）'!$AM$47,0,(A52-1)*55)</f>
        <v>0</v>
      </c>
      <c r="I52" s="309"/>
      <c r="J52" s="310"/>
      <c r="K52" s="311">
        <f t="shared" ca="1" si="5"/>
        <v>0</v>
      </c>
      <c r="L52" s="313"/>
      <c r="M52" s="314">
        <f ca="1">SUM(OFFSET('別表_個別勤務状況（1～60）'!$AQ$15,0,(A52-1)*55):OFFSET('別表_個別勤務状況（1～60）'!$AQ$45,0,(A52-1)*55))</f>
        <v>0</v>
      </c>
      <c r="N52" s="315">
        <f t="shared" ca="1" si="6"/>
        <v>0</v>
      </c>
    </row>
    <row r="53" spans="1:14" ht="15.75" customHeight="1">
      <c r="A53" s="246">
        <v>39</v>
      </c>
      <c r="B53" s="307">
        <f ca="1">OFFSET('別表_個別勤務状況（1～60）'!$E$4,0,(A53-1)*55)</f>
        <v>0</v>
      </c>
      <c r="C53" s="308">
        <f ca="1">OFFSET('別表_個別勤務状況（1～60）'!$AE$47,0,(A53-1)*55)</f>
        <v>0</v>
      </c>
      <c r="D53" s="309"/>
      <c r="E53" s="310"/>
      <c r="F53" s="311">
        <f t="shared" ca="1" si="4"/>
        <v>0</v>
      </c>
      <c r="G53" s="312"/>
      <c r="H53" s="308">
        <f ca="1">OFFSET('別表_個別勤務状況（1～60）'!$AM$47,0,(A53-1)*55)</f>
        <v>0</v>
      </c>
      <c r="I53" s="309"/>
      <c r="J53" s="310"/>
      <c r="K53" s="311">
        <f t="shared" ca="1" si="5"/>
        <v>0</v>
      </c>
      <c r="L53" s="313"/>
      <c r="M53" s="314">
        <f ca="1">SUM(OFFSET('別表_個別勤務状況（1～60）'!$AQ$15,0,(A53-1)*55):OFFSET('別表_個別勤務状況（1～60）'!$AQ$45,0,(A53-1)*55))</f>
        <v>0</v>
      </c>
      <c r="N53" s="315">
        <f t="shared" ca="1" si="6"/>
        <v>0</v>
      </c>
    </row>
    <row r="54" spans="1:14" ht="15.75" customHeight="1">
      <c r="A54" s="246">
        <v>40</v>
      </c>
      <c r="B54" s="307">
        <f ca="1">OFFSET('別表_個別勤務状況（1～60）'!$E$4,0,(A54-1)*55)</f>
        <v>0</v>
      </c>
      <c r="C54" s="308">
        <f ca="1">OFFSET('別表_個別勤務状況（1～60）'!$AE$47,0,(A54-1)*55)</f>
        <v>0</v>
      </c>
      <c r="D54" s="309"/>
      <c r="E54" s="310"/>
      <c r="F54" s="311">
        <f t="shared" ca="1" si="4"/>
        <v>0</v>
      </c>
      <c r="G54" s="312"/>
      <c r="H54" s="308">
        <f ca="1">OFFSET('別表_個別勤務状況（1～60）'!$AM$47,0,(A54-1)*55)</f>
        <v>0</v>
      </c>
      <c r="I54" s="309"/>
      <c r="J54" s="310"/>
      <c r="K54" s="311">
        <f t="shared" ca="1" si="5"/>
        <v>0</v>
      </c>
      <c r="L54" s="313"/>
      <c r="M54" s="314">
        <f ca="1">SUM(OFFSET('別表_個別勤務状況（1～60）'!$AQ$15,0,(A54-1)*55):OFFSET('別表_個別勤務状況（1～60）'!$AQ$45,0,(A54-1)*55))</f>
        <v>0</v>
      </c>
      <c r="N54" s="315">
        <f t="shared" ca="1" si="6"/>
        <v>0</v>
      </c>
    </row>
    <row r="55" spans="1:14" ht="15.75" customHeight="1">
      <c r="A55" s="246">
        <v>41</v>
      </c>
      <c r="B55" s="307">
        <f ca="1">OFFSET('別表_個別勤務状況（1～60）'!$E$4,0,(A55-1)*55)</f>
        <v>0</v>
      </c>
      <c r="C55" s="308">
        <f ca="1">OFFSET('別表_個別勤務状況（1～60）'!$AE$47,0,(A55-1)*55)</f>
        <v>0</v>
      </c>
      <c r="D55" s="309"/>
      <c r="E55" s="310"/>
      <c r="F55" s="311">
        <f t="shared" ref="F55:F74" ca="1" si="7">ROUND(C55*24*D55,0)+E55</f>
        <v>0</v>
      </c>
      <c r="G55" s="312"/>
      <c r="H55" s="308">
        <f ca="1">OFFSET('別表_個別勤務状況（1～60）'!$AM$47,0,(A55-1)*55)</f>
        <v>0</v>
      </c>
      <c r="I55" s="309"/>
      <c r="J55" s="310"/>
      <c r="K55" s="311">
        <f t="shared" ref="K55:K74" ca="1" si="8">ROUND(H55*24*I55,0)+J55</f>
        <v>0</v>
      </c>
      <c r="L55" s="313"/>
      <c r="M55" s="314">
        <f ca="1">SUM(OFFSET('別表_個別勤務状況（1～60）'!$AQ$15,0,(A55-1)*55):OFFSET('別表_個別勤務状況（1～60）'!$AQ$45,0,(A55-1)*55))</f>
        <v>0</v>
      </c>
      <c r="N55" s="315">
        <f t="shared" ref="N55:N74" ca="1" si="9">ROUND(M55*24*I55,0)</f>
        <v>0</v>
      </c>
    </row>
    <row r="56" spans="1:14" ht="15.75" customHeight="1">
      <c r="A56" s="246">
        <v>42</v>
      </c>
      <c r="B56" s="307">
        <f ca="1">OFFSET('別表_個別勤務状況（1～60）'!$E$4,0,(A56-1)*55)</f>
        <v>0</v>
      </c>
      <c r="C56" s="308">
        <f ca="1">OFFSET('別表_個別勤務状況（1～60）'!$AE$47,0,(A56-1)*55)</f>
        <v>0</v>
      </c>
      <c r="D56" s="309"/>
      <c r="E56" s="310"/>
      <c r="F56" s="311">
        <f t="shared" ca="1" si="7"/>
        <v>0</v>
      </c>
      <c r="G56" s="312"/>
      <c r="H56" s="308">
        <f ca="1">OFFSET('別表_個別勤務状況（1～60）'!$AM$47,0,(A56-1)*55)</f>
        <v>0</v>
      </c>
      <c r="I56" s="309"/>
      <c r="J56" s="310"/>
      <c r="K56" s="311">
        <f t="shared" ca="1" si="8"/>
        <v>0</v>
      </c>
      <c r="L56" s="313"/>
      <c r="M56" s="314">
        <f ca="1">SUM(OFFSET('別表_個別勤務状況（1～60）'!$AQ$15,0,(A56-1)*55):OFFSET('別表_個別勤務状況（1～60）'!$AQ$45,0,(A56-1)*55))</f>
        <v>0</v>
      </c>
      <c r="N56" s="315">
        <f t="shared" ca="1" si="9"/>
        <v>0</v>
      </c>
    </row>
    <row r="57" spans="1:14" ht="15.75" customHeight="1">
      <c r="A57" s="246">
        <v>43</v>
      </c>
      <c r="B57" s="307">
        <f ca="1">OFFSET('別表_個別勤務状況（1～60）'!$E$4,0,(A57-1)*55)</f>
        <v>0</v>
      </c>
      <c r="C57" s="308">
        <f ca="1">OFFSET('別表_個別勤務状況（1～60）'!$AE$47,0,(A57-1)*55)</f>
        <v>0</v>
      </c>
      <c r="D57" s="309"/>
      <c r="E57" s="310"/>
      <c r="F57" s="311">
        <f t="shared" ca="1" si="7"/>
        <v>0</v>
      </c>
      <c r="G57" s="312"/>
      <c r="H57" s="308">
        <f ca="1">OFFSET('別表_個別勤務状況（1～60）'!$AM$47,0,(A57-1)*55)</f>
        <v>0</v>
      </c>
      <c r="I57" s="309"/>
      <c r="J57" s="310"/>
      <c r="K57" s="311">
        <f t="shared" ca="1" si="8"/>
        <v>0</v>
      </c>
      <c r="L57" s="313"/>
      <c r="M57" s="314">
        <f ca="1">SUM(OFFSET('別表_個別勤務状況（1～60）'!$AQ$15,0,(A57-1)*55):OFFSET('別表_個別勤務状況（1～60）'!$AQ$45,0,(A57-1)*55))</f>
        <v>0</v>
      </c>
      <c r="N57" s="315">
        <f t="shared" ca="1" si="9"/>
        <v>0</v>
      </c>
    </row>
    <row r="58" spans="1:14" ht="15.75" customHeight="1">
      <c r="A58" s="246">
        <v>44</v>
      </c>
      <c r="B58" s="307">
        <f ca="1">OFFSET('別表_個別勤務状況（1～60）'!$E$4,0,(A58-1)*55)</f>
        <v>0</v>
      </c>
      <c r="C58" s="308">
        <f ca="1">OFFSET('別表_個別勤務状況（1～60）'!$AE$47,0,(A58-1)*55)</f>
        <v>0</v>
      </c>
      <c r="D58" s="309"/>
      <c r="E58" s="310"/>
      <c r="F58" s="311">
        <f t="shared" ca="1" si="7"/>
        <v>0</v>
      </c>
      <c r="G58" s="312"/>
      <c r="H58" s="308">
        <f ca="1">OFFSET('別表_個別勤務状況（1～60）'!$AM$47,0,(A58-1)*55)</f>
        <v>0</v>
      </c>
      <c r="I58" s="309"/>
      <c r="J58" s="310"/>
      <c r="K58" s="311">
        <f t="shared" ca="1" si="8"/>
        <v>0</v>
      </c>
      <c r="L58" s="313"/>
      <c r="M58" s="314">
        <f ca="1">SUM(OFFSET('別表_個別勤務状況（1～60）'!$AQ$15,0,(A58-1)*55):OFFSET('別表_個別勤務状況（1～60）'!$AQ$45,0,(A58-1)*55))</f>
        <v>0</v>
      </c>
      <c r="N58" s="315">
        <f t="shared" ca="1" si="9"/>
        <v>0</v>
      </c>
    </row>
    <row r="59" spans="1:14" ht="15.75" customHeight="1">
      <c r="A59" s="246">
        <v>45</v>
      </c>
      <c r="B59" s="307">
        <f ca="1">OFFSET('別表_個別勤務状況（1～60）'!$E$4,0,(A59-1)*55)</f>
        <v>0</v>
      </c>
      <c r="C59" s="308">
        <f ca="1">OFFSET('別表_個別勤務状況（1～60）'!$AE$47,0,(A59-1)*55)</f>
        <v>0</v>
      </c>
      <c r="D59" s="309"/>
      <c r="E59" s="310"/>
      <c r="F59" s="311">
        <f t="shared" ca="1" si="7"/>
        <v>0</v>
      </c>
      <c r="G59" s="312"/>
      <c r="H59" s="308">
        <f ca="1">OFFSET('別表_個別勤務状況（1～60）'!$AM$47,0,(A59-1)*55)</f>
        <v>0</v>
      </c>
      <c r="I59" s="309"/>
      <c r="J59" s="310"/>
      <c r="K59" s="311">
        <f t="shared" ca="1" si="8"/>
        <v>0</v>
      </c>
      <c r="L59" s="313"/>
      <c r="M59" s="314">
        <f ca="1">SUM(OFFSET('別表_個別勤務状況（1～60）'!$AQ$15,0,(A59-1)*55):OFFSET('別表_個別勤務状況（1～60）'!$AQ$45,0,(A59-1)*55))</f>
        <v>0</v>
      </c>
      <c r="N59" s="315">
        <f t="shared" ca="1" si="9"/>
        <v>0</v>
      </c>
    </row>
    <row r="60" spans="1:14" ht="15.75" customHeight="1">
      <c r="A60" s="246">
        <v>46</v>
      </c>
      <c r="B60" s="307">
        <f ca="1">OFFSET('別表_個別勤務状況（1～60）'!$E$4,0,(A60-1)*55)</f>
        <v>0</v>
      </c>
      <c r="C60" s="308">
        <f ca="1">OFFSET('別表_個別勤務状況（1～60）'!$AE$47,0,(A60-1)*55)</f>
        <v>0</v>
      </c>
      <c r="D60" s="309"/>
      <c r="E60" s="310"/>
      <c r="F60" s="311">
        <f t="shared" ca="1" si="7"/>
        <v>0</v>
      </c>
      <c r="G60" s="312"/>
      <c r="H60" s="308">
        <f ca="1">OFFSET('別表_個別勤務状況（1～60）'!$AM$47,0,(A60-1)*55)</f>
        <v>0</v>
      </c>
      <c r="I60" s="309"/>
      <c r="J60" s="310"/>
      <c r="K60" s="311">
        <f t="shared" ca="1" si="8"/>
        <v>0</v>
      </c>
      <c r="L60" s="313"/>
      <c r="M60" s="314">
        <f ca="1">SUM(OFFSET('別表_個別勤務状況（1～60）'!$AQ$15,0,(A60-1)*55):OFFSET('別表_個別勤務状況（1～60）'!$AQ$45,0,(A60-1)*55))</f>
        <v>0</v>
      </c>
      <c r="N60" s="315">
        <f t="shared" ca="1" si="9"/>
        <v>0</v>
      </c>
    </row>
    <row r="61" spans="1:14" ht="15.75" customHeight="1">
      <c r="A61" s="246">
        <v>47</v>
      </c>
      <c r="B61" s="307">
        <f ca="1">OFFSET('別表_個別勤務状況（1～60）'!$E$4,0,(A61-1)*55)</f>
        <v>0</v>
      </c>
      <c r="C61" s="308">
        <f ca="1">OFFSET('別表_個別勤務状況（1～60）'!$AE$47,0,(A61-1)*55)</f>
        <v>0</v>
      </c>
      <c r="D61" s="309"/>
      <c r="E61" s="310"/>
      <c r="F61" s="311">
        <f t="shared" ca="1" si="7"/>
        <v>0</v>
      </c>
      <c r="G61" s="312"/>
      <c r="H61" s="308">
        <f ca="1">OFFSET('別表_個別勤務状況（1～60）'!$AM$47,0,(A61-1)*55)</f>
        <v>0</v>
      </c>
      <c r="I61" s="309"/>
      <c r="J61" s="310"/>
      <c r="K61" s="311">
        <f t="shared" ca="1" si="8"/>
        <v>0</v>
      </c>
      <c r="L61" s="313"/>
      <c r="M61" s="314">
        <f ca="1">SUM(OFFSET('別表_個別勤務状況（1～60）'!$AQ$15,0,(A61-1)*55):OFFSET('別表_個別勤務状況（1～60）'!$AQ$45,0,(A61-1)*55))</f>
        <v>0</v>
      </c>
      <c r="N61" s="315">
        <f t="shared" ca="1" si="9"/>
        <v>0</v>
      </c>
    </row>
    <row r="62" spans="1:14" ht="15.75" customHeight="1">
      <c r="A62" s="246">
        <v>48</v>
      </c>
      <c r="B62" s="307">
        <f ca="1">OFFSET('別表_個別勤務状況（1～60）'!$E$4,0,(A62-1)*55)</f>
        <v>0</v>
      </c>
      <c r="C62" s="308">
        <f ca="1">OFFSET('別表_個別勤務状況（1～60）'!$AE$47,0,(A62-1)*55)</f>
        <v>0</v>
      </c>
      <c r="D62" s="309"/>
      <c r="E62" s="310"/>
      <c r="F62" s="311">
        <f t="shared" ca="1" si="7"/>
        <v>0</v>
      </c>
      <c r="G62" s="312"/>
      <c r="H62" s="308">
        <f ca="1">OFFSET('別表_個別勤務状況（1～60）'!$AM$47,0,(A62-1)*55)</f>
        <v>0</v>
      </c>
      <c r="I62" s="309"/>
      <c r="J62" s="310"/>
      <c r="K62" s="311">
        <f t="shared" ca="1" si="8"/>
        <v>0</v>
      </c>
      <c r="L62" s="313"/>
      <c r="M62" s="314">
        <f ca="1">SUM(OFFSET('別表_個別勤務状況（1～60）'!$AQ$15,0,(A62-1)*55):OFFSET('別表_個別勤務状況（1～60）'!$AQ$45,0,(A62-1)*55))</f>
        <v>0</v>
      </c>
      <c r="N62" s="315">
        <f t="shared" ca="1" si="9"/>
        <v>0</v>
      </c>
    </row>
    <row r="63" spans="1:14" ht="15.75" customHeight="1">
      <c r="A63" s="246">
        <v>49</v>
      </c>
      <c r="B63" s="307">
        <f ca="1">OFFSET('別表_個別勤務状況（1～60）'!$E$4,0,(A63-1)*55)</f>
        <v>0</v>
      </c>
      <c r="C63" s="308">
        <f ca="1">OFFSET('別表_個別勤務状況（1～60）'!$AE$47,0,(A63-1)*55)</f>
        <v>0</v>
      </c>
      <c r="D63" s="309"/>
      <c r="E63" s="310"/>
      <c r="F63" s="311">
        <f t="shared" ca="1" si="7"/>
        <v>0</v>
      </c>
      <c r="G63" s="312"/>
      <c r="H63" s="308">
        <f ca="1">OFFSET('別表_個別勤務状況（1～60）'!$AM$47,0,(A63-1)*55)</f>
        <v>0</v>
      </c>
      <c r="I63" s="309"/>
      <c r="J63" s="310"/>
      <c r="K63" s="311">
        <f t="shared" ca="1" si="8"/>
        <v>0</v>
      </c>
      <c r="L63" s="313"/>
      <c r="M63" s="314">
        <f ca="1">SUM(OFFSET('別表_個別勤務状況（1～60）'!$AQ$15,0,(A63-1)*55):OFFSET('別表_個別勤務状況（1～60）'!$AQ$45,0,(A63-1)*55))</f>
        <v>0</v>
      </c>
      <c r="N63" s="315">
        <f t="shared" ca="1" si="9"/>
        <v>0</v>
      </c>
    </row>
    <row r="64" spans="1:14" ht="15.75" customHeight="1">
      <c r="A64" s="246">
        <v>50</v>
      </c>
      <c r="B64" s="307">
        <f ca="1">OFFSET('別表_個別勤務状況（1～60）'!$E$4,0,(A64-1)*55)</f>
        <v>0</v>
      </c>
      <c r="C64" s="308">
        <f ca="1">OFFSET('別表_個別勤務状況（1～60）'!$AE$47,0,(A64-1)*55)</f>
        <v>0</v>
      </c>
      <c r="D64" s="309"/>
      <c r="E64" s="310"/>
      <c r="F64" s="311">
        <f t="shared" ca="1" si="7"/>
        <v>0</v>
      </c>
      <c r="G64" s="312"/>
      <c r="H64" s="308">
        <f ca="1">OFFSET('別表_個別勤務状況（1～60）'!$AM$47,0,(A64-1)*55)</f>
        <v>0</v>
      </c>
      <c r="I64" s="309"/>
      <c r="J64" s="310"/>
      <c r="K64" s="311">
        <f t="shared" ca="1" si="8"/>
        <v>0</v>
      </c>
      <c r="L64" s="313"/>
      <c r="M64" s="314">
        <f ca="1">SUM(OFFSET('別表_個別勤務状況（1～60）'!$AQ$15,0,(A64-1)*55):OFFSET('別表_個別勤務状況（1～60）'!$AQ$45,0,(A64-1)*55))</f>
        <v>0</v>
      </c>
      <c r="N64" s="315">
        <f t="shared" ca="1" si="9"/>
        <v>0</v>
      </c>
    </row>
    <row r="65" spans="1:15" ht="15.75" customHeight="1">
      <c r="A65" s="246">
        <v>51</v>
      </c>
      <c r="B65" s="307">
        <f ca="1">OFFSET('別表_個別勤務状況（1～60）'!$E$4,0,(A65-1)*55)</f>
        <v>0</v>
      </c>
      <c r="C65" s="308">
        <f ca="1">OFFSET('別表_個別勤務状況（1～60）'!$AE$47,0,(A65-1)*55)</f>
        <v>0</v>
      </c>
      <c r="D65" s="309"/>
      <c r="E65" s="310"/>
      <c r="F65" s="311">
        <f t="shared" ca="1" si="7"/>
        <v>0</v>
      </c>
      <c r="G65" s="312"/>
      <c r="H65" s="308">
        <f ca="1">OFFSET('別表_個別勤務状況（1～60）'!$AM$47,0,(A65-1)*55)</f>
        <v>0</v>
      </c>
      <c r="I65" s="309"/>
      <c r="J65" s="310"/>
      <c r="K65" s="311">
        <f t="shared" ca="1" si="8"/>
        <v>0</v>
      </c>
      <c r="L65" s="313"/>
      <c r="M65" s="314">
        <f ca="1">SUM(OFFSET('別表_個別勤務状況（1～60）'!$AQ$15,0,(A65-1)*55):OFFSET('別表_個別勤務状況（1～60）'!$AQ$45,0,(A65-1)*55))</f>
        <v>0</v>
      </c>
      <c r="N65" s="315">
        <f t="shared" ca="1" si="9"/>
        <v>0</v>
      </c>
    </row>
    <row r="66" spans="1:15" ht="15.75" customHeight="1">
      <c r="A66" s="246">
        <v>52</v>
      </c>
      <c r="B66" s="307">
        <f ca="1">OFFSET('別表_個別勤務状況（1～60）'!$E$4,0,(A66-1)*55)</f>
        <v>0</v>
      </c>
      <c r="C66" s="308">
        <f ca="1">OFFSET('別表_個別勤務状況（1～60）'!$AE$47,0,(A66-1)*55)</f>
        <v>0</v>
      </c>
      <c r="D66" s="309"/>
      <c r="E66" s="310"/>
      <c r="F66" s="311">
        <f t="shared" ca="1" si="7"/>
        <v>0</v>
      </c>
      <c r="G66" s="312"/>
      <c r="H66" s="308">
        <f ca="1">OFFSET('別表_個別勤務状況（1～60）'!$AM$47,0,(A66-1)*55)</f>
        <v>0</v>
      </c>
      <c r="I66" s="309"/>
      <c r="J66" s="310"/>
      <c r="K66" s="311">
        <f t="shared" ca="1" si="8"/>
        <v>0</v>
      </c>
      <c r="L66" s="313"/>
      <c r="M66" s="314">
        <f ca="1">SUM(OFFSET('別表_個別勤務状況（1～60）'!$AQ$15,0,(A66-1)*55):OFFSET('別表_個別勤務状況（1～60）'!$AQ$45,0,(A66-1)*55))</f>
        <v>0</v>
      </c>
      <c r="N66" s="315">
        <f t="shared" ca="1" si="9"/>
        <v>0</v>
      </c>
    </row>
    <row r="67" spans="1:15" ht="15.75" customHeight="1">
      <c r="A67" s="246">
        <v>53</v>
      </c>
      <c r="B67" s="307">
        <f ca="1">OFFSET('別表_個別勤務状況（1～60）'!$E$4,0,(A67-1)*55)</f>
        <v>0</v>
      </c>
      <c r="C67" s="308">
        <f ca="1">OFFSET('別表_個別勤務状況（1～60）'!$AE$47,0,(A67-1)*55)</f>
        <v>0</v>
      </c>
      <c r="D67" s="309"/>
      <c r="E67" s="310"/>
      <c r="F67" s="311">
        <f t="shared" ca="1" si="7"/>
        <v>0</v>
      </c>
      <c r="G67" s="312"/>
      <c r="H67" s="308">
        <f ca="1">OFFSET('別表_個別勤務状況（1～60）'!$AM$47,0,(A67-1)*55)</f>
        <v>0</v>
      </c>
      <c r="I67" s="309"/>
      <c r="J67" s="310"/>
      <c r="K67" s="311">
        <f t="shared" ca="1" si="8"/>
        <v>0</v>
      </c>
      <c r="L67" s="313"/>
      <c r="M67" s="314">
        <f ca="1">SUM(OFFSET('別表_個別勤務状況（1～60）'!$AQ$15,0,(A67-1)*55):OFFSET('別表_個別勤務状況（1～60）'!$AQ$45,0,(A67-1)*55))</f>
        <v>0</v>
      </c>
      <c r="N67" s="315">
        <f t="shared" ca="1" si="9"/>
        <v>0</v>
      </c>
    </row>
    <row r="68" spans="1:15" ht="15.75" customHeight="1">
      <c r="A68" s="246">
        <v>54</v>
      </c>
      <c r="B68" s="307">
        <f ca="1">OFFSET('別表_個別勤務状況（1～60）'!$E$4,0,(A68-1)*55)</f>
        <v>0</v>
      </c>
      <c r="C68" s="308">
        <f ca="1">OFFSET('別表_個別勤務状況（1～60）'!$AE$47,0,(A68-1)*55)</f>
        <v>0</v>
      </c>
      <c r="D68" s="309"/>
      <c r="E68" s="310"/>
      <c r="F68" s="311">
        <f t="shared" ca="1" si="7"/>
        <v>0</v>
      </c>
      <c r="G68" s="312"/>
      <c r="H68" s="308">
        <f ca="1">OFFSET('別表_個別勤務状況（1～60）'!$AM$47,0,(A68-1)*55)</f>
        <v>0</v>
      </c>
      <c r="I68" s="309"/>
      <c r="J68" s="310"/>
      <c r="K68" s="311">
        <f t="shared" ca="1" si="8"/>
        <v>0</v>
      </c>
      <c r="L68" s="313"/>
      <c r="M68" s="314">
        <f ca="1">SUM(OFFSET('別表_個別勤務状況（1～60）'!$AQ$15,0,(A68-1)*55):OFFSET('別表_個別勤務状況（1～60）'!$AQ$45,0,(A68-1)*55))</f>
        <v>0</v>
      </c>
      <c r="N68" s="315">
        <f t="shared" ca="1" si="9"/>
        <v>0</v>
      </c>
    </row>
    <row r="69" spans="1:15" ht="15.75" customHeight="1">
      <c r="A69" s="246">
        <v>55</v>
      </c>
      <c r="B69" s="307">
        <f ca="1">OFFSET('別表_個別勤務状況（1～60）'!$E$4,0,(A69-1)*55)</f>
        <v>0</v>
      </c>
      <c r="C69" s="308">
        <f ca="1">OFFSET('別表_個別勤務状況（1～60）'!$AE$47,0,(A69-1)*55)</f>
        <v>0</v>
      </c>
      <c r="D69" s="309"/>
      <c r="E69" s="310"/>
      <c r="F69" s="311">
        <f t="shared" ca="1" si="7"/>
        <v>0</v>
      </c>
      <c r="G69" s="312"/>
      <c r="H69" s="308">
        <f ca="1">OFFSET('別表_個別勤務状況（1～60）'!$AM$47,0,(A69-1)*55)</f>
        <v>0</v>
      </c>
      <c r="I69" s="309"/>
      <c r="J69" s="310"/>
      <c r="K69" s="311">
        <f t="shared" ca="1" si="8"/>
        <v>0</v>
      </c>
      <c r="L69" s="313"/>
      <c r="M69" s="314">
        <f ca="1">SUM(OFFSET('別表_個別勤務状況（1～60）'!$AQ$15,0,(A69-1)*55):OFFSET('別表_個別勤務状況（1～60）'!$AQ$45,0,(A69-1)*55))</f>
        <v>0</v>
      </c>
      <c r="N69" s="315">
        <f t="shared" ca="1" si="9"/>
        <v>0</v>
      </c>
    </row>
    <row r="70" spans="1:15" ht="15.75" customHeight="1">
      <c r="A70" s="246">
        <v>56</v>
      </c>
      <c r="B70" s="307">
        <f ca="1">OFFSET('別表_個別勤務状況（1～60）'!$E$4,0,(A70-1)*55)</f>
        <v>0</v>
      </c>
      <c r="C70" s="308">
        <f ca="1">OFFSET('別表_個別勤務状況（1～60）'!$AE$47,0,(A70-1)*55)</f>
        <v>0</v>
      </c>
      <c r="D70" s="309"/>
      <c r="E70" s="310"/>
      <c r="F70" s="311">
        <f t="shared" ca="1" si="7"/>
        <v>0</v>
      </c>
      <c r="G70" s="312"/>
      <c r="H70" s="308">
        <f ca="1">OFFSET('別表_個別勤務状況（1～60）'!$AM$47,0,(A70-1)*55)</f>
        <v>0</v>
      </c>
      <c r="I70" s="309"/>
      <c r="J70" s="310"/>
      <c r="K70" s="311">
        <f t="shared" ca="1" si="8"/>
        <v>0</v>
      </c>
      <c r="L70" s="313"/>
      <c r="M70" s="314">
        <f ca="1">SUM(OFFSET('別表_個別勤務状況（1～60）'!$AQ$15,0,(A70-1)*55):OFFSET('別表_個別勤務状況（1～60）'!$AQ$45,0,(A70-1)*55))</f>
        <v>0</v>
      </c>
      <c r="N70" s="315">
        <f t="shared" ca="1" si="9"/>
        <v>0</v>
      </c>
    </row>
    <row r="71" spans="1:15" ht="15.75" customHeight="1">
      <c r="A71" s="246">
        <v>57</v>
      </c>
      <c r="B71" s="307">
        <f ca="1">OFFSET('別表_個別勤務状況（1～60）'!$E$4,0,(A71-1)*55)</f>
        <v>0</v>
      </c>
      <c r="C71" s="308">
        <f ca="1">OFFSET('別表_個別勤務状況（1～60）'!$AE$47,0,(A71-1)*55)</f>
        <v>0</v>
      </c>
      <c r="D71" s="309"/>
      <c r="E71" s="310"/>
      <c r="F71" s="311">
        <f t="shared" ca="1" si="7"/>
        <v>0</v>
      </c>
      <c r="G71" s="312"/>
      <c r="H71" s="308">
        <f ca="1">OFFSET('別表_個別勤務状況（1～60）'!$AM$47,0,(A71-1)*55)</f>
        <v>0</v>
      </c>
      <c r="I71" s="309"/>
      <c r="J71" s="310"/>
      <c r="K71" s="311">
        <f t="shared" ca="1" si="8"/>
        <v>0</v>
      </c>
      <c r="L71" s="313"/>
      <c r="M71" s="314">
        <f ca="1">SUM(OFFSET('別表_個別勤務状況（1～60）'!$AQ$15,0,(A71-1)*55):OFFSET('別表_個別勤務状況（1～60）'!$AQ$45,0,(A71-1)*55))</f>
        <v>0</v>
      </c>
      <c r="N71" s="315">
        <f t="shared" ca="1" si="9"/>
        <v>0</v>
      </c>
    </row>
    <row r="72" spans="1:15" ht="15.75" customHeight="1">
      <c r="A72" s="246">
        <v>58</v>
      </c>
      <c r="B72" s="307">
        <f ca="1">OFFSET('別表_個別勤務状況（1～60）'!$E$4,0,(A72-1)*55)</f>
        <v>0</v>
      </c>
      <c r="C72" s="308">
        <f ca="1">OFFSET('別表_個別勤務状況（1～60）'!$AE$47,0,(A72-1)*55)</f>
        <v>0</v>
      </c>
      <c r="D72" s="309"/>
      <c r="E72" s="310"/>
      <c r="F72" s="311">
        <f t="shared" ca="1" si="7"/>
        <v>0</v>
      </c>
      <c r="G72" s="312"/>
      <c r="H72" s="308">
        <f ca="1">OFFSET('別表_個別勤務状況（1～60）'!$AM$47,0,(A72-1)*55)</f>
        <v>0</v>
      </c>
      <c r="I72" s="309"/>
      <c r="J72" s="310"/>
      <c r="K72" s="311">
        <f t="shared" ca="1" si="8"/>
        <v>0</v>
      </c>
      <c r="L72" s="313"/>
      <c r="M72" s="314">
        <f ca="1">SUM(OFFSET('別表_個別勤務状況（1～60）'!$AQ$15,0,(A72-1)*55):OFFSET('別表_個別勤務状況（1～60）'!$AQ$45,0,(A72-1)*55))</f>
        <v>0</v>
      </c>
      <c r="N72" s="315">
        <f t="shared" ca="1" si="9"/>
        <v>0</v>
      </c>
    </row>
    <row r="73" spans="1:15" ht="15.75" customHeight="1">
      <c r="A73" s="246">
        <v>59</v>
      </c>
      <c r="B73" s="307">
        <f ca="1">OFFSET('別表_個別勤務状況（1～60）'!$E$4,0,(A73-1)*55)</f>
        <v>0</v>
      </c>
      <c r="C73" s="308">
        <f ca="1">OFFSET('別表_個別勤務状況（1～60）'!$AE$47,0,(A73-1)*55)</f>
        <v>0</v>
      </c>
      <c r="D73" s="309"/>
      <c r="E73" s="310"/>
      <c r="F73" s="311">
        <f t="shared" ca="1" si="7"/>
        <v>0</v>
      </c>
      <c r="G73" s="312"/>
      <c r="H73" s="308">
        <f ca="1">OFFSET('別表_個別勤務状況（1～60）'!$AM$47,0,(A73-1)*55)</f>
        <v>0</v>
      </c>
      <c r="I73" s="309"/>
      <c r="J73" s="310"/>
      <c r="K73" s="311">
        <f t="shared" ca="1" si="8"/>
        <v>0</v>
      </c>
      <c r="L73" s="313"/>
      <c r="M73" s="314">
        <f ca="1">SUM(OFFSET('別表_個別勤務状況（1～60）'!$AQ$15,0,(A73-1)*55):OFFSET('別表_個別勤務状況（1～60）'!$AQ$45,0,(A73-1)*55))</f>
        <v>0</v>
      </c>
      <c r="N73" s="315">
        <f t="shared" ca="1" si="9"/>
        <v>0</v>
      </c>
    </row>
    <row r="74" spans="1:15" ht="15.75" customHeight="1">
      <c r="A74" s="246">
        <v>60</v>
      </c>
      <c r="B74" s="307">
        <f ca="1">OFFSET('別表_個別勤務状況（1～60）'!$E$4,0,(A74-1)*55)</f>
        <v>0</v>
      </c>
      <c r="C74" s="308">
        <f ca="1">OFFSET('別表_個別勤務状況（1～60）'!$AE$47,0,(A74-1)*55)</f>
        <v>0</v>
      </c>
      <c r="D74" s="309"/>
      <c r="E74" s="310"/>
      <c r="F74" s="311">
        <f t="shared" ca="1" si="7"/>
        <v>0</v>
      </c>
      <c r="G74" s="312"/>
      <c r="H74" s="308">
        <f ca="1">OFFSET('別表_個別勤務状況（1～60）'!$AM$47,0,(A74-1)*55)</f>
        <v>0</v>
      </c>
      <c r="I74" s="309"/>
      <c r="J74" s="310"/>
      <c r="K74" s="311">
        <f t="shared" ca="1" si="8"/>
        <v>0</v>
      </c>
      <c r="L74" s="313"/>
      <c r="M74" s="314">
        <f ca="1">SUM(OFFSET('別表_個別勤務状況（1～60）'!$AQ$15,0,(A74-1)*55):OFFSET('別表_個別勤務状況（1～60）'!$AQ$45,0,(A74-1)*55))</f>
        <v>0</v>
      </c>
      <c r="N74" s="315">
        <f t="shared" ca="1" si="9"/>
        <v>0</v>
      </c>
    </row>
    <row r="75" spans="1:15" ht="15.75" customHeight="1">
      <c r="A75" s="246">
        <v>61</v>
      </c>
      <c r="B75" s="307">
        <f ca="1">OFFSET('別表_個別勤務状況（61～90）（朝・夕２回勤務の場合）'!$E$4,0,(A75-61)*59)</f>
        <v>0</v>
      </c>
      <c r="C75" s="308">
        <f ca="1">OFFSET('別表_個別勤務状況（61～90）（朝・夕２回勤務の場合）'!$AI$47,0,(A75-61)*59)</f>
        <v>0</v>
      </c>
      <c r="D75" s="309"/>
      <c r="E75" s="310"/>
      <c r="F75" s="311">
        <f t="shared" ref="F75" ca="1" si="10">ROUND(C75*24*D75,0)+E75</f>
        <v>0</v>
      </c>
      <c r="G75" s="312"/>
      <c r="H75" s="308">
        <f ca="1">OFFSET('別表_個別勤務状況（61～90）（朝・夕２回勤務の場合）'!$AQ$47,0,(A75-61)*59)</f>
        <v>0</v>
      </c>
      <c r="I75" s="309"/>
      <c r="J75" s="310"/>
      <c r="K75" s="311">
        <f t="shared" ref="K75" ca="1" si="11">ROUND(H75*24*I75,0)+J75</f>
        <v>0</v>
      </c>
      <c r="L75" s="313"/>
      <c r="M75" s="314">
        <f ca="1">SUM(OFFSET('別表_個別勤務状況（61～90）（朝・夕２回勤務の場合）'!$AU$15,0,(A75-61)*59):OFFSET('別表_個別勤務状況（61～90）（朝・夕２回勤務の場合）'!$AU$45,0,(A75-61)*59))</f>
        <v>0</v>
      </c>
      <c r="N75" s="315">
        <f t="shared" ref="N75" ca="1" si="12">ROUND(M75*24*I75,0)</f>
        <v>0</v>
      </c>
      <c r="O75" s="248"/>
    </row>
    <row r="76" spans="1:15" ht="15.75" customHeight="1">
      <c r="A76" s="246">
        <v>62</v>
      </c>
      <c r="B76" s="307">
        <f ca="1">OFFSET('別表_個別勤務状況（61～90）（朝・夕２回勤務の場合）'!$E$4,0,(A76-61)*59)</f>
        <v>0</v>
      </c>
      <c r="C76" s="308">
        <f ca="1">OFFSET('別表_個別勤務状況（61～90）（朝・夕２回勤務の場合）'!$AI$47,0,(A76-61)*59)</f>
        <v>0</v>
      </c>
      <c r="D76" s="309"/>
      <c r="E76" s="310"/>
      <c r="F76" s="311">
        <f t="shared" ref="F76:F104" ca="1" si="13">ROUND(C76*24*D76,0)+E76</f>
        <v>0</v>
      </c>
      <c r="G76" s="312"/>
      <c r="H76" s="308">
        <f ca="1">OFFSET('別表_個別勤務状況（61～90）（朝・夕２回勤務の場合）'!$AQ$47,0,(A76-61)*59)</f>
        <v>0</v>
      </c>
      <c r="I76" s="309"/>
      <c r="J76" s="310"/>
      <c r="K76" s="311">
        <f t="shared" ref="K76:K104" ca="1" si="14">ROUND(H76*24*I76,0)+J76</f>
        <v>0</v>
      </c>
      <c r="L76" s="313"/>
      <c r="M76" s="314">
        <f ca="1">SUM(OFFSET('別表_個別勤務状況（61～90）（朝・夕２回勤務の場合）'!$AU$15,0,(A76-61)*59):OFFSET('別表_個別勤務状況（61～90）（朝・夕２回勤務の場合）'!$AU$45,0,(A76-61)*59))</f>
        <v>0</v>
      </c>
      <c r="N76" s="315">
        <f t="shared" ref="N76:N104" ca="1" si="15">ROUND(M76*24*I76,0)</f>
        <v>0</v>
      </c>
    </row>
    <row r="77" spans="1:15" ht="15.75" customHeight="1">
      <c r="A77" s="246">
        <v>63</v>
      </c>
      <c r="B77" s="307">
        <f ca="1">OFFSET('別表_個別勤務状況（61～90）（朝・夕２回勤務の場合）'!$E$4,0,(A77-61)*59)</f>
        <v>0</v>
      </c>
      <c r="C77" s="308">
        <f ca="1">OFFSET('別表_個別勤務状況（61～90）（朝・夕２回勤務の場合）'!$AI$47,0,(A77-61)*59)</f>
        <v>0</v>
      </c>
      <c r="D77" s="309"/>
      <c r="E77" s="310"/>
      <c r="F77" s="311">
        <f t="shared" ca="1" si="13"/>
        <v>0</v>
      </c>
      <c r="G77" s="312"/>
      <c r="H77" s="308">
        <f ca="1">OFFSET('別表_個別勤務状況（61～90）（朝・夕２回勤務の場合）'!$AQ$47,0,(A77-61)*59)</f>
        <v>0</v>
      </c>
      <c r="I77" s="309"/>
      <c r="J77" s="310"/>
      <c r="K77" s="311">
        <f t="shared" ca="1" si="14"/>
        <v>0</v>
      </c>
      <c r="L77" s="313"/>
      <c r="M77" s="314">
        <f ca="1">SUM(OFFSET('別表_個別勤務状況（61～90）（朝・夕２回勤務の場合）'!$AU$15,0,(A77-61)*59):OFFSET('別表_個別勤務状況（61～90）（朝・夕２回勤務の場合）'!$AU$45,0,(A77-61)*59))</f>
        <v>0</v>
      </c>
      <c r="N77" s="315">
        <f t="shared" ca="1" si="15"/>
        <v>0</v>
      </c>
    </row>
    <row r="78" spans="1:15" ht="15.75" customHeight="1">
      <c r="A78" s="246">
        <v>64</v>
      </c>
      <c r="B78" s="307">
        <f ca="1">OFFSET('別表_個別勤務状況（61～90）（朝・夕２回勤務の場合）'!$E$4,0,(A78-61)*59)</f>
        <v>0</v>
      </c>
      <c r="C78" s="308">
        <f ca="1">OFFSET('別表_個別勤務状況（61～90）（朝・夕２回勤務の場合）'!$AI$47,0,(A78-61)*59)</f>
        <v>0</v>
      </c>
      <c r="D78" s="309"/>
      <c r="E78" s="310"/>
      <c r="F78" s="311">
        <f t="shared" ca="1" si="13"/>
        <v>0</v>
      </c>
      <c r="G78" s="312"/>
      <c r="H78" s="308">
        <f ca="1">OFFSET('別表_個別勤務状況（61～90）（朝・夕２回勤務の場合）'!$AQ$47,0,(A78-61)*59)</f>
        <v>0</v>
      </c>
      <c r="I78" s="309"/>
      <c r="J78" s="310"/>
      <c r="K78" s="311">
        <f t="shared" ca="1" si="14"/>
        <v>0</v>
      </c>
      <c r="L78" s="313"/>
      <c r="M78" s="314">
        <f ca="1">SUM(OFFSET('別表_個別勤務状況（61～90）（朝・夕２回勤務の場合）'!$AU$15,0,(A78-61)*59):OFFSET('別表_個別勤務状況（61～90）（朝・夕２回勤務の場合）'!$AU$45,0,(A78-61)*59))</f>
        <v>0</v>
      </c>
      <c r="N78" s="315">
        <f t="shared" ca="1" si="15"/>
        <v>0</v>
      </c>
    </row>
    <row r="79" spans="1:15" ht="15.75" customHeight="1">
      <c r="A79" s="246">
        <v>65</v>
      </c>
      <c r="B79" s="307">
        <f ca="1">OFFSET('別表_個別勤務状況（61～90）（朝・夕２回勤務の場合）'!$E$4,0,(A79-61)*59)</f>
        <v>0</v>
      </c>
      <c r="C79" s="308">
        <f ca="1">OFFSET('別表_個別勤務状況（61～90）（朝・夕２回勤務の場合）'!$AI$47,0,(A79-61)*59)</f>
        <v>0</v>
      </c>
      <c r="D79" s="309"/>
      <c r="E79" s="310"/>
      <c r="F79" s="311">
        <f t="shared" ca="1" si="13"/>
        <v>0</v>
      </c>
      <c r="G79" s="312"/>
      <c r="H79" s="308">
        <f ca="1">OFFSET('別表_個別勤務状況（61～90）（朝・夕２回勤務の場合）'!$AQ$47,0,(A79-61)*59)</f>
        <v>0</v>
      </c>
      <c r="I79" s="309"/>
      <c r="J79" s="310"/>
      <c r="K79" s="311">
        <f t="shared" ca="1" si="14"/>
        <v>0</v>
      </c>
      <c r="L79" s="313"/>
      <c r="M79" s="314">
        <f ca="1">SUM(OFFSET('別表_個別勤務状況（61～90）（朝・夕２回勤務の場合）'!$AU$15,0,(A79-61)*59):OFFSET('別表_個別勤務状況（61～90）（朝・夕２回勤務の場合）'!$AU$45,0,(A79-61)*59))</f>
        <v>0</v>
      </c>
      <c r="N79" s="315">
        <f t="shared" ca="1" si="15"/>
        <v>0</v>
      </c>
    </row>
    <row r="80" spans="1:15" ht="15.75" customHeight="1">
      <c r="A80" s="246">
        <v>66</v>
      </c>
      <c r="B80" s="307">
        <f ca="1">OFFSET('別表_個別勤務状況（61～90）（朝・夕２回勤務の場合）'!$E$4,0,(A80-61)*59)</f>
        <v>0</v>
      </c>
      <c r="C80" s="308">
        <f ca="1">OFFSET('別表_個別勤務状況（61～90）（朝・夕２回勤務の場合）'!$AI$47,0,(A80-61)*59)</f>
        <v>0</v>
      </c>
      <c r="D80" s="309"/>
      <c r="E80" s="310"/>
      <c r="F80" s="311">
        <f t="shared" ca="1" si="13"/>
        <v>0</v>
      </c>
      <c r="G80" s="312"/>
      <c r="H80" s="308">
        <f ca="1">OFFSET('別表_個別勤務状況（61～90）（朝・夕２回勤務の場合）'!$AQ$47,0,(A80-61)*59)</f>
        <v>0</v>
      </c>
      <c r="I80" s="309"/>
      <c r="J80" s="310"/>
      <c r="K80" s="311">
        <f t="shared" ca="1" si="14"/>
        <v>0</v>
      </c>
      <c r="L80" s="313"/>
      <c r="M80" s="314">
        <f ca="1">SUM(OFFSET('別表_個別勤務状況（61～90）（朝・夕２回勤務の場合）'!$AU$15,0,(A80-61)*59):OFFSET('別表_個別勤務状況（61～90）（朝・夕２回勤務の場合）'!$AU$45,0,(A80-61)*59))</f>
        <v>0</v>
      </c>
      <c r="N80" s="315">
        <f t="shared" ca="1" si="15"/>
        <v>0</v>
      </c>
    </row>
    <row r="81" spans="1:14" ht="15.75" customHeight="1">
      <c r="A81" s="246">
        <v>67</v>
      </c>
      <c r="B81" s="307">
        <f ca="1">OFFSET('別表_個別勤務状況（61～90）（朝・夕２回勤務の場合）'!$E$4,0,(A81-61)*59)</f>
        <v>0</v>
      </c>
      <c r="C81" s="308">
        <f ca="1">OFFSET('別表_個別勤務状況（61～90）（朝・夕２回勤務の場合）'!$AI$47,0,(A81-61)*59)</f>
        <v>0</v>
      </c>
      <c r="D81" s="309"/>
      <c r="E81" s="310"/>
      <c r="F81" s="311">
        <f t="shared" ca="1" si="13"/>
        <v>0</v>
      </c>
      <c r="G81" s="312"/>
      <c r="H81" s="308">
        <f ca="1">OFFSET('別表_個別勤務状況（61～90）（朝・夕２回勤務の場合）'!$AQ$47,0,(A81-61)*59)</f>
        <v>0</v>
      </c>
      <c r="I81" s="309"/>
      <c r="J81" s="310"/>
      <c r="K81" s="311">
        <f t="shared" ca="1" si="14"/>
        <v>0</v>
      </c>
      <c r="L81" s="313"/>
      <c r="M81" s="314">
        <f ca="1">SUM(OFFSET('別表_個別勤務状況（61～90）（朝・夕２回勤務の場合）'!$AU$15,0,(A81-61)*59):OFFSET('別表_個別勤務状況（61～90）（朝・夕２回勤務の場合）'!$AU$45,0,(A81-61)*59))</f>
        <v>0</v>
      </c>
      <c r="N81" s="315">
        <f t="shared" ca="1" si="15"/>
        <v>0</v>
      </c>
    </row>
    <row r="82" spans="1:14" ht="15.75" customHeight="1">
      <c r="A82" s="246">
        <v>68</v>
      </c>
      <c r="B82" s="307">
        <f ca="1">OFFSET('別表_個別勤務状況（61～90）（朝・夕２回勤務の場合）'!$E$4,0,(A82-61)*59)</f>
        <v>0</v>
      </c>
      <c r="C82" s="308">
        <f ca="1">OFFSET('別表_個別勤務状況（61～90）（朝・夕２回勤務の場合）'!$AI$47,0,(A82-61)*59)</f>
        <v>0</v>
      </c>
      <c r="D82" s="309"/>
      <c r="E82" s="310"/>
      <c r="F82" s="311">
        <f t="shared" ca="1" si="13"/>
        <v>0</v>
      </c>
      <c r="G82" s="312"/>
      <c r="H82" s="308">
        <f ca="1">OFFSET('別表_個別勤務状況（61～90）（朝・夕２回勤務の場合）'!$AQ$47,0,(A82-61)*59)</f>
        <v>0</v>
      </c>
      <c r="I82" s="309"/>
      <c r="J82" s="310"/>
      <c r="K82" s="311">
        <f t="shared" ca="1" si="14"/>
        <v>0</v>
      </c>
      <c r="L82" s="313"/>
      <c r="M82" s="314">
        <f ca="1">SUM(OFFSET('別表_個別勤務状況（61～90）（朝・夕２回勤務の場合）'!$AU$15,0,(A82-61)*59):OFFSET('別表_個別勤務状況（61～90）（朝・夕２回勤務の場合）'!$AU$45,0,(A82-61)*59))</f>
        <v>0</v>
      </c>
      <c r="N82" s="315">
        <f t="shared" ca="1" si="15"/>
        <v>0</v>
      </c>
    </row>
    <row r="83" spans="1:14" ht="15.75" customHeight="1">
      <c r="A83" s="246">
        <v>69</v>
      </c>
      <c r="B83" s="307">
        <f ca="1">OFFSET('別表_個別勤務状況（61～90）（朝・夕２回勤務の場合）'!$E$4,0,(A83-61)*59)</f>
        <v>0</v>
      </c>
      <c r="C83" s="308">
        <f ca="1">OFFSET('別表_個別勤務状況（61～90）（朝・夕２回勤務の場合）'!$AI$47,0,(A83-61)*59)</f>
        <v>0</v>
      </c>
      <c r="D83" s="309"/>
      <c r="E83" s="310"/>
      <c r="F83" s="311">
        <f t="shared" ca="1" si="13"/>
        <v>0</v>
      </c>
      <c r="G83" s="312"/>
      <c r="H83" s="308">
        <f ca="1">OFFSET('別表_個別勤務状況（61～90）（朝・夕２回勤務の場合）'!$AQ$47,0,(A83-61)*59)</f>
        <v>0</v>
      </c>
      <c r="I83" s="309"/>
      <c r="J83" s="310"/>
      <c r="K83" s="311">
        <f t="shared" ca="1" si="14"/>
        <v>0</v>
      </c>
      <c r="L83" s="313"/>
      <c r="M83" s="314">
        <f ca="1">SUM(OFFSET('別表_個別勤務状況（61～90）（朝・夕２回勤務の場合）'!$AU$15,0,(A83-61)*59):OFFSET('別表_個別勤務状況（61～90）（朝・夕２回勤務の場合）'!$AU$45,0,(A83-61)*59))</f>
        <v>0</v>
      </c>
      <c r="N83" s="315">
        <f t="shared" ca="1" si="15"/>
        <v>0</v>
      </c>
    </row>
    <row r="84" spans="1:14" ht="15.75" customHeight="1">
      <c r="A84" s="246">
        <v>70</v>
      </c>
      <c r="B84" s="307">
        <f ca="1">OFFSET('別表_個別勤務状況（61～90）（朝・夕２回勤務の場合）'!$E$4,0,(A84-61)*59)</f>
        <v>0</v>
      </c>
      <c r="C84" s="308">
        <f ca="1">OFFSET('別表_個別勤務状況（61～90）（朝・夕２回勤務の場合）'!$AI$47,0,(A84-61)*59)</f>
        <v>0</v>
      </c>
      <c r="D84" s="309"/>
      <c r="E84" s="310"/>
      <c r="F84" s="311">
        <f t="shared" ca="1" si="13"/>
        <v>0</v>
      </c>
      <c r="G84" s="312"/>
      <c r="H84" s="308">
        <f ca="1">OFFSET('別表_個別勤務状況（61～90）（朝・夕２回勤務の場合）'!$AQ$47,0,(A84-61)*59)</f>
        <v>0</v>
      </c>
      <c r="I84" s="309"/>
      <c r="J84" s="310"/>
      <c r="K84" s="311">
        <f t="shared" ca="1" si="14"/>
        <v>0</v>
      </c>
      <c r="L84" s="313"/>
      <c r="M84" s="314">
        <f ca="1">SUM(OFFSET('別表_個別勤務状況（61～90）（朝・夕２回勤務の場合）'!$AU$15,0,(A84-61)*59):OFFSET('別表_個別勤務状況（61～90）（朝・夕２回勤務の場合）'!$AU$45,0,(A84-61)*59))</f>
        <v>0</v>
      </c>
      <c r="N84" s="315">
        <f t="shared" ca="1" si="15"/>
        <v>0</v>
      </c>
    </row>
    <row r="85" spans="1:14" ht="15.75" customHeight="1">
      <c r="A85" s="246">
        <v>71</v>
      </c>
      <c r="B85" s="307">
        <f ca="1">OFFSET('別表_個別勤務状況（61～90）（朝・夕２回勤務の場合）'!$E$4,0,(A85-61)*59)</f>
        <v>0</v>
      </c>
      <c r="C85" s="308">
        <f ca="1">OFFSET('別表_個別勤務状況（61～90）（朝・夕２回勤務の場合）'!$AI$47,0,(A85-61)*59)</f>
        <v>0</v>
      </c>
      <c r="D85" s="309"/>
      <c r="E85" s="310"/>
      <c r="F85" s="311">
        <f t="shared" ca="1" si="13"/>
        <v>0</v>
      </c>
      <c r="G85" s="312"/>
      <c r="H85" s="308">
        <f ca="1">OFFSET('別表_個別勤務状況（61～90）（朝・夕２回勤務の場合）'!$AQ$47,0,(A85-61)*59)</f>
        <v>0</v>
      </c>
      <c r="I85" s="309"/>
      <c r="J85" s="310"/>
      <c r="K85" s="311">
        <f t="shared" ca="1" si="14"/>
        <v>0</v>
      </c>
      <c r="L85" s="313"/>
      <c r="M85" s="314">
        <f ca="1">SUM(OFFSET('別表_個別勤務状況（61～90）（朝・夕２回勤務の場合）'!$AU$15,0,(A85-61)*59):OFFSET('別表_個別勤務状況（61～90）（朝・夕２回勤務の場合）'!$AU$45,0,(A85-61)*59))</f>
        <v>0</v>
      </c>
      <c r="N85" s="315">
        <f t="shared" ca="1" si="15"/>
        <v>0</v>
      </c>
    </row>
    <row r="86" spans="1:14" ht="15.75" customHeight="1">
      <c r="A86" s="246">
        <v>72</v>
      </c>
      <c r="B86" s="307">
        <f ca="1">OFFSET('別表_個別勤務状況（61～90）（朝・夕２回勤務の場合）'!$E$4,0,(A86-61)*59)</f>
        <v>0</v>
      </c>
      <c r="C86" s="308">
        <f ca="1">OFFSET('別表_個別勤務状況（61～90）（朝・夕２回勤務の場合）'!$AI$47,0,(A86-61)*59)</f>
        <v>0</v>
      </c>
      <c r="D86" s="309"/>
      <c r="E86" s="310"/>
      <c r="F86" s="311">
        <f t="shared" ca="1" si="13"/>
        <v>0</v>
      </c>
      <c r="G86" s="312"/>
      <c r="H86" s="308">
        <f ca="1">OFFSET('別表_個別勤務状況（61～90）（朝・夕２回勤務の場合）'!$AQ$47,0,(A86-61)*59)</f>
        <v>0</v>
      </c>
      <c r="I86" s="309"/>
      <c r="J86" s="310"/>
      <c r="K86" s="311">
        <f t="shared" ca="1" si="14"/>
        <v>0</v>
      </c>
      <c r="L86" s="313"/>
      <c r="M86" s="314">
        <f ca="1">SUM(OFFSET('別表_個別勤務状況（61～90）（朝・夕２回勤務の場合）'!$AU$15,0,(A86-61)*59):OFFSET('別表_個別勤務状況（61～90）（朝・夕２回勤務の場合）'!$AU$45,0,(A86-61)*59))</f>
        <v>0</v>
      </c>
      <c r="N86" s="315">
        <f t="shared" ca="1" si="15"/>
        <v>0</v>
      </c>
    </row>
    <row r="87" spans="1:14" ht="15.75" customHeight="1">
      <c r="A87" s="246">
        <v>73</v>
      </c>
      <c r="B87" s="307">
        <f ca="1">OFFSET('別表_個別勤務状況（61～90）（朝・夕２回勤務の場合）'!$E$4,0,(A87-61)*59)</f>
        <v>0</v>
      </c>
      <c r="C87" s="308">
        <f ca="1">OFFSET('別表_個別勤務状況（61～90）（朝・夕２回勤務の場合）'!$AI$47,0,(A87-61)*59)</f>
        <v>0</v>
      </c>
      <c r="D87" s="309"/>
      <c r="E87" s="310"/>
      <c r="F87" s="311">
        <f t="shared" ca="1" si="13"/>
        <v>0</v>
      </c>
      <c r="G87" s="312"/>
      <c r="H87" s="308">
        <f ca="1">OFFSET('別表_個別勤務状況（61～90）（朝・夕２回勤務の場合）'!$AQ$47,0,(A87-61)*59)</f>
        <v>0</v>
      </c>
      <c r="I87" s="309"/>
      <c r="J87" s="310"/>
      <c r="K87" s="311">
        <f t="shared" ca="1" si="14"/>
        <v>0</v>
      </c>
      <c r="L87" s="313"/>
      <c r="M87" s="314">
        <f ca="1">SUM(OFFSET('別表_個別勤務状況（61～90）（朝・夕２回勤務の場合）'!$AU$15,0,(A87-61)*59):OFFSET('別表_個別勤務状況（61～90）（朝・夕２回勤務の場合）'!$AU$45,0,(A87-61)*59))</f>
        <v>0</v>
      </c>
      <c r="N87" s="315">
        <f t="shared" ca="1" si="15"/>
        <v>0</v>
      </c>
    </row>
    <row r="88" spans="1:14" ht="15.75" customHeight="1">
      <c r="A88" s="246">
        <v>74</v>
      </c>
      <c r="B88" s="307">
        <f ca="1">OFFSET('別表_個別勤務状況（61～90）（朝・夕２回勤務の場合）'!$E$4,0,(A88-61)*59)</f>
        <v>0</v>
      </c>
      <c r="C88" s="308">
        <f ca="1">OFFSET('別表_個別勤務状況（61～90）（朝・夕２回勤務の場合）'!$AI$47,0,(A88-61)*59)</f>
        <v>0</v>
      </c>
      <c r="D88" s="309"/>
      <c r="E88" s="310"/>
      <c r="F88" s="311">
        <f t="shared" ca="1" si="13"/>
        <v>0</v>
      </c>
      <c r="G88" s="312"/>
      <c r="H88" s="308">
        <f ca="1">OFFSET('別表_個別勤務状況（61～90）（朝・夕２回勤務の場合）'!$AQ$47,0,(A88-61)*59)</f>
        <v>0</v>
      </c>
      <c r="I88" s="309"/>
      <c r="J88" s="310"/>
      <c r="K88" s="311">
        <f t="shared" ca="1" si="14"/>
        <v>0</v>
      </c>
      <c r="L88" s="313"/>
      <c r="M88" s="314">
        <f ca="1">SUM(OFFSET('別表_個別勤務状況（61～90）（朝・夕２回勤務の場合）'!$AU$15,0,(A88-61)*59):OFFSET('別表_個別勤務状況（61～90）（朝・夕２回勤務の場合）'!$AU$45,0,(A88-61)*59))</f>
        <v>0</v>
      </c>
      <c r="N88" s="315">
        <f t="shared" ca="1" si="15"/>
        <v>0</v>
      </c>
    </row>
    <row r="89" spans="1:14" ht="15.75" customHeight="1">
      <c r="A89" s="246">
        <v>75</v>
      </c>
      <c r="B89" s="307">
        <f ca="1">OFFSET('別表_個別勤務状況（61～90）（朝・夕２回勤務の場合）'!$E$4,0,(A89-61)*59)</f>
        <v>0</v>
      </c>
      <c r="C89" s="308">
        <f ca="1">OFFSET('別表_個別勤務状況（61～90）（朝・夕２回勤務の場合）'!$AI$47,0,(A89-61)*59)</f>
        <v>0</v>
      </c>
      <c r="D89" s="309"/>
      <c r="E89" s="310"/>
      <c r="F89" s="311">
        <f t="shared" ca="1" si="13"/>
        <v>0</v>
      </c>
      <c r="G89" s="312"/>
      <c r="H89" s="308">
        <f ca="1">OFFSET('別表_個別勤務状況（61～90）（朝・夕２回勤務の場合）'!$AQ$47,0,(A89-61)*59)</f>
        <v>0</v>
      </c>
      <c r="I89" s="309"/>
      <c r="J89" s="310"/>
      <c r="K89" s="311">
        <f t="shared" ca="1" si="14"/>
        <v>0</v>
      </c>
      <c r="L89" s="313"/>
      <c r="M89" s="314">
        <f ca="1">SUM(OFFSET('別表_個別勤務状況（61～90）（朝・夕２回勤務の場合）'!$AU$15,0,(A89-61)*59):OFFSET('別表_個別勤務状況（61～90）（朝・夕２回勤務の場合）'!$AU$45,0,(A89-61)*59))</f>
        <v>0</v>
      </c>
      <c r="N89" s="315">
        <f t="shared" ca="1" si="15"/>
        <v>0</v>
      </c>
    </row>
    <row r="90" spans="1:14" ht="15.75" customHeight="1">
      <c r="A90" s="246">
        <v>76</v>
      </c>
      <c r="B90" s="307">
        <f ca="1">OFFSET('別表_個別勤務状況（61～90）（朝・夕２回勤務の場合）'!$E$4,0,(A90-61)*59)</f>
        <v>0</v>
      </c>
      <c r="C90" s="308">
        <f ca="1">OFFSET('別表_個別勤務状況（61～90）（朝・夕２回勤務の場合）'!$AI$47,0,(A90-61)*59)</f>
        <v>0</v>
      </c>
      <c r="D90" s="309"/>
      <c r="E90" s="310"/>
      <c r="F90" s="311">
        <f t="shared" ca="1" si="13"/>
        <v>0</v>
      </c>
      <c r="G90" s="312"/>
      <c r="H90" s="308">
        <f ca="1">OFFSET('別表_個別勤務状況（61～90）（朝・夕２回勤務の場合）'!$AQ$47,0,(A90-61)*59)</f>
        <v>0</v>
      </c>
      <c r="I90" s="309"/>
      <c r="J90" s="310"/>
      <c r="K90" s="311">
        <f t="shared" ca="1" si="14"/>
        <v>0</v>
      </c>
      <c r="L90" s="313"/>
      <c r="M90" s="314">
        <f ca="1">SUM(OFFSET('別表_個別勤務状況（61～90）（朝・夕２回勤務の場合）'!$AU$15,0,(A90-61)*59):OFFSET('別表_個別勤務状況（61～90）（朝・夕２回勤務の場合）'!$AU$45,0,(A90-61)*59))</f>
        <v>0</v>
      </c>
      <c r="N90" s="315">
        <f t="shared" ca="1" si="15"/>
        <v>0</v>
      </c>
    </row>
    <row r="91" spans="1:14" ht="15.75" customHeight="1">
      <c r="A91" s="246">
        <v>77</v>
      </c>
      <c r="B91" s="307">
        <f ca="1">OFFSET('別表_個別勤務状況（61～90）（朝・夕２回勤務の場合）'!$E$4,0,(A91-61)*59)</f>
        <v>0</v>
      </c>
      <c r="C91" s="308">
        <f ca="1">OFFSET('別表_個別勤務状況（61～90）（朝・夕２回勤務の場合）'!$AI$47,0,(A91-61)*59)</f>
        <v>0</v>
      </c>
      <c r="D91" s="309"/>
      <c r="E91" s="310"/>
      <c r="F91" s="311">
        <f t="shared" ca="1" si="13"/>
        <v>0</v>
      </c>
      <c r="G91" s="312"/>
      <c r="H91" s="308">
        <f ca="1">OFFSET('別表_個別勤務状況（61～90）（朝・夕２回勤務の場合）'!$AQ$47,0,(A91-61)*59)</f>
        <v>0</v>
      </c>
      <c r="I91" s="309"/>
      <c r="J91" s="310"/>
      <c r="K91" s="311">
        <f t="shared" ca="1" si="14"/>
        <v>0</v>
      </c>
      <c r="L91" s="313"/>
      <c r="M91" s="314">
        <f ca="1">SUM(OFFSET('別表_個別勤務状況（61～90）（朝・夕２回勤務の場合）'!$AU$15,0,(A91-61)*59):OFFSET('別表_個別勤務状況（61～90）（朝・夕２回勤務の場合）'!$AU$45,0,(A91-61)*59))</f>
        <v>0</v>
      </c>
      <c r="N91" s="315">
        <f t="shared" ca="1" si="15"/>
        <v>0</v>
      </c>
    </row>
    <row r="92" spans="1:14" ht="15.75" customHeight="1">
      <c r="A92" s="246">
        <v>78</v>
      </c>
      <c r="B92" s="307">
        <f ca="1">OFFSET('別表_個別勤務状況（61～90）（朝・夕２回勤務の場合）'!$E$4,0,(A92-61)*59)</f>
        <v>0</v>
      </c>
      <c r="C92" s="308">
        <f ca="1">OFFSET('別表_個別勤務状況（61～90）（朝・夕２回勤務の場合）'!$AI$47,0,(A92-61)*59)</f>
        <v>0</v>
      </c>
      <c r="D92" s="309"/>
      <c r="E92" s="310"/>
      <c r="F92" s="311">
        <f t="shared" ca="1" si="13"/>
        <v>0</v>
      </c>
      <c r="G92" s="312"/>
      <c r="H92" s="308">
        <f ca="1">OFFSET('別表_個別勤務状況（61～90）（朝・夕２回勤務の場合）'!$AQ$47,0,(A92-61)*59)</f>
        <v>0</v>
      </c>
      <c r="I92" s="309"/>
      <c r="J92" s="310"/>
      <c r="K92" s="311">
        <f t="shared" ca="1" si="14"/>
        <v>0</v>
      </c>
      <c r="L92" s="313"/>
      <c r="M92" s="314">
        <f ca="1">SUM(OFFSET('別表_個別勤務状況（61～90）（朝・夕２回勤務の場合）'!$AU$15,0,(A92-61)*59):OFFSET('別表_個別勤務状況（61～90）（朝・夕２回勤務の場合）'!$AU$45,0,(A92-61)*59))</f>
        <v>0</v>
      </c>
      <c r="N92" s="315">
        <f t="shared" ca="1" si="15"/>
        <v>0</v>
      </c>
    </row>
    <row r="93" spans="1:14" ht="15.75" customHeight="1">
      <c r="A93" s="246">
        <v>79</v>
      </c>
      <c r="B93" s="307">
        <f ca="1">OFFSET('別表_個別勤務状況（61～90）（朝・夕２回勤務の場合）'!$E$4,0,(A93-61)*59)</f>
        <v>0</v>
      </c>
      <c r="C93" s="308">
        <f ca="1">OFFSET('別表_個別勤務状況（61～90）（朝・夕２回勤務の場合）'!$AI$47,0,(A93-61)*59)</f>
        <v>0</v>
      </c>
      <c r="D93" s="309"/>
      <c r="E93" s="310"/>
      <c r="F93" s="311">
        <f t="shared" ca="1" si="13"/>
        <v>0</v>
      </c>
      <c r="G93" s="312"/>
      <c r="H93" s="308">
        <f ca="1">OFFSET('別表_個別勤務状況（61～90）（朝・夕２回勤務の場合）'!$AQ$47,0,(A93-61)*59)</f>
        <v>0</v>
      </c>
      <c r="I93" s="309"/>
      <c r="J93" s="310"/>
      <c r="K93" s="311">
        <f t="shared" ca="1" si="14"/>
        <v>0</v>
      </c>
      <c r="L93" s="313"/>
      <c r="M93" s="314">
        <f ca="1">SUM(OFFSET('別表_個別勤務状況（61～90）（朝・夕２回勤務の場合）'!$AU$15,0,(A93-61)*59):OFFSET('別表_個別勤務状況（61～90）（朝・夕２回勤務の場合）'!$AU$45,0,(A93-61)*59))</f>
        <v>0</v>
      </c>
      <c r="N93" s="315">
        <f t="shared" ca="1" si="15"/>
        <v>0</v>
      </c>
    </row>
    <row r="94" spans="1:14" ht="15.75" customHeight="1">
      <c r="A94" s="246">
        <v>80</v>
      </c>
      <c r="B94" s="307">
        <f ca="1">OFFSET('別表_個別勤務状況（61～90）（朝・夕２回勤務の場合）'!$E$4,0,(A94-61)*59)</f>
        <v>0</v>
      </c>
      <c r="C94" s="308">
        <f ca="1">OFFSET('別表_個別勤務状況（61～90）（朝・夕２回勤務の場合）'!$AI$47,0,(A94-61)*59)</f>
        <v>0</v>
      </c>
      <c r="D94" s="309"/>
      <c r="E94" s="310"/>
      <c r="F94" s="311">
        <f t="shared" ca="1" si="13"/>
        <v>0</v>
      </c>
      <c r="G94" s="312"/>
      <c r="H94" s="308">
        <f ca="1">OFFSET('別表_個別勤務状況（61～90）（朝・夕２回勤務の場合）'!$AQ$47,0,(A94-61)*59)</f>
        <v>0</v>
      </c>
      <c r="I94" s="309"/>
      <c r="J94" s="310"/>
      <c r="K94" s="311">
        <f t="shared" ca="1" si="14"/>
        <v>0</v>
      </c>
      <c r="L94" s="313"/>
      <c r="M94" s="314">
        <f ca="1">SUM(OFFSET('別表_個別勤務状況（61～90）（朝・夕２回勤務の場合）'!$AU$15,0,(A94-61)*59):OFFSET('別表_個別勤務状況（61～90）（朝・夕２回勤務の場合）'!$AU$45,0,(A94-61)*59))</f>
        <v>0</v>
      </c>
      <c r="N94" s="315">
        <f t="shared" ca="1" si="15"/>
        <v>0</v>
      </c>
    </row>
    <row r="95" spans="1:14" ht="15.75" customHeight="1">
      <c r="A95" s="246">
        <v>81</v>
      </c>
      <c r="B95" s="307">
        <f ca="1">OFFSET('別表_個別勤務状況（61～90）（朝・夕２回勤務の場合）'!$E$4,0,(A95-61)*59)</f>
        <v>0</v>
      </c>
      <c r="C95" s="308">
        <f ca="1">OFFSET('別表_個別勤務状況（61～90）（朝・夕２回勤務の場合）'!$AI$47,0,(A95-61)*59)</f>
        <v>0</v>
      </c>
      <c r="D95" s="309"/>
      <c r="E95" s="310"/>
      <c r="F95" s="311">
        <f t="shared" ca="1" si="13"/>
        <v>0</v>
      </c>
      <c r="G95" s="312"/>
      <c r="H95" s="308">
        <f ca="1">OFFSET('別表_個別勤務状況（61～90）（朝・夕２回勤務の場合）'!$AQ$47,0,(A95-61)*59)</f>
        <v>0</v>
      </c>
      <c r="I95" s="309"/>
      <c r="J95" s="310"/>
      <c r="K95" s="311">
        <f t="shared" ca="1" si="14"/>
        <v>0</v>
      </c>
      <c r="L95" s="313"/>
      <c r="M95" s="314">
        <f ca="1">SUM(OFFSET('別表_個別勤務状況（61～90）（朝・夕２回勤務の場合）'!$AU$15,0,(A95-61)*59):OFFSET('別表_個別勤務状況（61～90）（朝・夕２回勤務の場合）'!$AU$45,0,(A95-61)*59))</f>
        <v>0</v>
      </c>
      <c r="N95" s="315">
        <f t="shared" ca="1" si="15"/>
        <v>0</v>
      </c>
    </row>
    <row r="96" spans="1:14" ht="15.75" customHeight="1">
      <c r="A96" s="246">
        <v>82</v>
      </c>
      <c r="B96" s="307">
        <f ca="1">OFFSET('別表_個別勤務状況（61～90）（朝・夕２回勤務の場合）'!$E$4,0,(A96-61)*59)</f>
        <v>0</v>
      </c>
      <c r="C96" s="308">
        <f ca="1">OFFSET('別表_個別勤務状況（61～90）（朝・夕２回勤務の場合）'!$AI$47,0,(A96-61)*59)</f>
        <v>0</v>
      </c>
      <c r="D96" s="309"/>
      <c r="E96" s="310"/>
      <c r="F96" s="311">
        <f t="shared" ca="1" si="13"/>
        <v>0</v>
      </c>
      <c r="G96" s="312"/>
      <c r="H96" s="308">
        <f ca="1">OFFSET('別表_個別勤務状況（61～90）（朝・夕２回勤務の場合）'!$AQ$47,0,(A96-61)*59)</f>
        <v>0</v>
      </c>
      <c r="I96" s="309"/>
      <c r="J96" s="310"/>
      <c r="K96" s="311">
        <f t="shared" ca="1" si="14"/>
        <v>0</v>
      </c>
      <c r="L96" s="313"/>
      <c r="M96" s="314">
        <f ca="1">SUM(OFFSET('別表_個別勤務状況（61～90）（朝・夕２回勤務の場合）'!$AU$15,0,(A96-61)*59):OFFSET('別表_個別勤務状況（61～90）（朝・夕２回勤務の場合）'!$AU$45,0,(A96-61)*59))</f>
        <v>0</v>
      </c>
      <c r="N96" s="315">
        <f t="shared" ca="1" si="15"/>
        <v>0</v>
      </c>
    </row>
    <row r="97" spans="1:18" ht="15.75" customHeight="1">
      <c r="A97" s="246">
        <v>83</v>
      </c>
      <c r="B97" s="307">
        <f ca="1">OFFSET('別表_個別勤務状況（61～90）（朝・夕２回勤務の場合）'!$E$4,0,(A97-61)*59)</f>
        <v>0</v>
      </c>
      <c r="C97" s="308">
        <f ca="1">OFFSET('別表_個別勤務状況（61～90）（朝・夕２回勤務の場合）'!$AI$47,0,(A97-61)*59)</f>
        <v>0</v>
      </c>
      <c r="D97" s="309"/>
      <c r="E97" s="310"/>
      <c r="F97" s="311">
        <f t="shared" ca="1" si="13"/>
        <v>0</v>
      </c>
      <c r="G97" s="312"/>
      <c r="H97" s="308">
        <f ca="1">OFFSET('別表_個別勤務状況（61～90）（朝・夕２回勤務の場合）'!$AQ$47,0,(A97-61)*59)</f>
        <v>0</v>
      </c>
      <c r="I97" s="309"/>
      <c r="J97" s="310"/>
      <c r="K97" s="311">
        <f t="shared" ca="1" si="14"/>
        <v>0</v>
      </c>
      <c r="L97" s="313"/>
      <c r="M97" s="314">
        <f ca="1">SUM(OFFSET('別表_個別勤務状況（61～90）（朝・夕２回勤務の場合）'!$AU$15,0,(A97-61)*59):OFFSET('別表_個別勤務状況（61～90）（朝・夕２回勤務の場合）'!$AU$45,0,(A97-61)*59))</f>
        <v>0</v>
      </c>
      <c r="N97" s="315">
        <f t="shared" ca="1" si="15"/>
        <v>0</v>
      </c>
    </row>
    <row r="98" spans="1:18" ht="15.75" customHeight="1">
      <c r="A98" s="246">
        <v>84</v>
      </c>
      <c r="B98" s="307">
        <f ca="1">OFFSET('別表_個別勤務状況（61～90）（朝・夕２回勤務の場合）'!$E$4,0,(A98-61)*59)</f>
        <v>0</v>
      </c>
      <c r="C98" s="308">
        <f ca="1">OFFSET('別表_個別勤務状況（61～90）（朝・夕２回勤務の場合）'!$AI$47,0,(A98-61)*59)</f>
        <v>0</v>
      </c>
      <c r="D98" s="309"/>
      <c r="E98" s="310"/>
      <c r="F98" s="311">
        <f t="shared" ca="1" si="13"/>
        <v>0</v>
      </c>
      <c r="G98" s="312"/>
      <c r="H98" s="308">
        <f ca="1">OFFSET('別表_個別勤務状況（61～90）（朝・夕２回勤務の場合）'!$AQ$47,0,(A98-61)*59)</f>
        <v>0</v>
      </c>
      <c r="I98" s="309"/>
      <c r="J98" s="310"/>
      <c r="K98" s="311">
        <f t="shared" ca="1" si="14"/>
        <v>0</v>
      </c>
      <c r="L98" s="313"/>
      <c r="M98" s="314">
        <f ca="1">SUM(OFFSET('別表_個別勤務状況（61～90）（朝・夕２回勤務の場合）'!$AU$15,0,(A98-61)*59):OFFSET('別表_個別勤務状況（61～90）（朝・夕２回勤務の場合）'!$AU$45,0,(A98-61)*59))</f>
        <v>0</v>
      </c>
      <c r="N98" s="315">
        <f t="shared" ca="1" si="15"/>
        <v>0</v>
      </c>
    </row>
    <row r="99" spans="1:18" ht="15.75" customHeight="1">
      <c r="A99" s="246">
        <v>85</v>
      </c>
      <c r="B99" s="307">
        <f ca="1">OFFSET('別表_個別勤務状況（61～90）（朝・夕２回勤務の場合）'!$E$4,0,(A99-61)*59)</f>
        <v>0</v>
      </c>
      <c r="C99" s="308">
        <f ca="1">OFFSET('別表_個別勤務状況（61～90）（朝・夕２回勤務の場合）'!$AI$47,0,(A99-61)*59)</f>
        <v>0</v>
      </c>
      <c r="D99" s="309"/>
      <c r="E99" s="310"/>
      <c r="F99" s="311">
        <f t="shared" ca="1" si="13"/>
        <v>0</v>
      </c>
      <c r="G99" s="312"/>
      <c r="H99" s="308">
        <f ca="1">OFFSET('別表_個別勤務状況（61～90）（朝・夕２回勤務の場合）'!$AQ$47,0,(A99-61)*59)</f>
        <v>0</v>
      </c>
      <c r="I99" s="309"/>
      <c r="J99" s="310"/>
      <c r="K99" s="311">
        <f t="shared" ca="1" si="14"/>
        <v>0</v>
      </c>
      <c r="L99" s="313"/>
      <c r="M99" s="314">
        <f ca="1">SUM(OFFSET('別表_個別勤務状況（61～90）（朝・夕２回勤務の場合）'!$AU$15,0,(A99-61)*59):OFFSET('別表_個別勤務状況（61～90）（朝・夕２回勤務の場合）'!$AU$45,0,(A99-61)*59))</f>
        <v>0</v>
      </c>
      <c r="N99" s="315">
        <f t="shared" ca="1" si="15"/>
        <v>0</v>
      </c>
    </row>
    <row r="100" spans="1:18" ht="15.75" customHeight="1">
      <c r="A100" s="246">
        <v>86</v>
      </c>
      <c r="B100" s="307">
        <f ca="1">OFFSET('別表_個別勤務状況（61～90）（朝・夕２回勤務の場合）'!$E$4,0,(A100-61)*59)</f>
        <v>0</v>
      </c>
      <c r="C100" s="308">
        <f ca="1">OFFSET('別表_個別勤務状況（61～90）（朝・夕２回勤務の場合）'!$AI$47,0,(A100-61)*59)</f>
        <v>0</v>
      </c>
      <c r="D100" s="309"/>
      <c r="E100" s="310"/>
      <c r="F100" s="311">
        <f t="shared" ca="1" si="13"/>
        <v>0</v>
      </c>
      <c r="G100" s="312"/>
      <c r="H100" s="308">
        <f ca="1">OFFSET('別表_個別勤務状況（61～90）（朝・夕２回勤務の場合）'!$AQ$47,0,(A100-61)*59)</f>
        <v>0</v>
      </c>
      <c r="I100" s="309"/>
      <c r="J100" s="310"/>
      <c r="K100" s="311">
        <f t="shared" ca="1" si="14"/>
        <v>0</v>
      </c>
      <c r="L100" s="313"/>
      <c r="M100" s="314">
        <f ca="1">SUM(OFFSET('別表_個別勤務状況（61～90）（朝・夕２回勤務の場合）'!$AU$15,0,(A100-61)*59):OFFSET('別表_個別勤務状況（61～90）（朝・夕２回勤務の場合）'!$AU$45,0,(A100-61)*59))</f>
        <v>0</v>
      </c>
      <c r="N100" s="315">
        <f t="shared" ca="1" si="15"/>
        <v>0</v>
      </c>
    </row>
    <row r="101" spans="1:18" ht="15.75" customHeight="1">
      <c r="A101" s="246">
        <v>87</v>
      </c>
      <c r="B101" s="307">
        <f ca="1">OFFSET('別表_個別勤務状況（61～90）（朝・夕２回勤務の場合）'!$E$4,0,(A101-61)*59)</f>
        <v>0</v>
      </c>
      <c r="C101" s="308">
        <f ca="1">OFFSET('別表_個別勤務状況（61～90）（朝・夕２回勤務の場合）'!$AI$47,0,(A101-61)*59)</f>
        <v>0</v>
      </c>
      <c r="D101" s="309"/>
      <c r="E101" s="310"/>
      <c r="F101" s="311">
        <f t="shared" ca="1" si="13"/>
        <v>0</v>
      </c>
      <c r="G101" s="312"/>
      <c r="H101" s="308">
        <f ca="1">OFFSET('別表_個別勤務状況（61～90）（朝・夕２回勤務の場合）'!$AQ$47,0,(A101-61)*59)</f>
        <v>0</v>
      </c>
      <c r="I101" s="309"/>
      <c r="J101" s="310"/>
      <c r="K101" s="311">
        <f t="shared" ca="1" si="14"/>
        <v>0</v>
      </c>
      <c r="L101" s="313"/>
      <c r="M101" s="314">
        <f ca="1">SUM(OFFSET('別表_個別勤務状況（61～90）（朝・夕２回勤務の場合）'!$AU$15,0,(A101-61)*59):OFFSET('別表_個別勤務状況（61～90）（朝・夕２回勤務の場合）'!$AU$45,0,(A101-61)*59))</f>
        <v>0</v>
      </c>
      <c r="N101" s="315">
        <f t="shared" ca="1" si="15"/>
        <v>0</v>
      </c>
    </row>
    <row r="102" spans="1:18" ht="15.75" customHeight="1">
      <c r="A102" s="246">
        <v>88</v>
      </c>
      <c r="B102" s="307">
        <f ca="1">OFFSET('別表_個別勤務状況（61～90）（朝・夕２回勤務の場合）'!$E$4,0,(A102-61)*59)</f>
        <v>0</v>
      </c>
      <c r="C102" s="308">
        <f ca="1">OFFSET('別表_個別勤務状況（61～90）（朝・夕２回勤務の場合）'!$AI$47,0,(A102-61)*59)</f>
        <v>0</v>
      </c>
      <c r="D102" s="309"/>
      <c r="E102" s="310"/>
      <c r="F102" s="311">
        <f t="shared" ca="1" si="13"/>
        <v>0</v>
      </c>
      <c r="G102" s="312"/>
      <c r="H102" s="308">
        <f ca="1">OFFSET('別表_個別勤務状況（61～90）（朝・夕２回勤務の場合）'!$AQ$47,0,(A102-61)*59)</f>
        <v>0</v>
      </c>
      <c r="I102" s="309"/>
      <c r="J102" s="310"/>
      <c r="K102" s="311">
        <f t="shared" ca="1" si="14"/>
        <v>0</v>
      </c>
      <c r="L102" s="313"/>
      <c r="M102" s="314">
        <f ca="1">SUM(OFFSET('別表_個別勤務状況（61～90）（朝・夕２回勤務の場合）'!$AU$15,0,(A102-61)*59):OFFSET('別表_個別勤務状況（61～90）（朝・夕２回勤務の場合）'!$AU$45,0,(A102-61)*59))</f>
        <v>0</v>
      </c>
      <c r="N102" s="315">
        <f t="shared" ca="1" si="15"/>
        <v>0</v>
      </c>
    </row>
    <row r="103" spans="1:18" ht="15.75" customHeight="1">
      <c r="A103" s="246">
        <v>89</v>
      </c>
      <c r="B103" s="307">
        <f ca="1">OFFSET('別表_個別勤務状況（61～90）（朝・夕２回勤務の場合）'!$E$4,0,(A103-61)*59)</f>
        <v>0</v>
      </c>
      <c r="C103" s="308">
        <f ca="1">OFFSET('別表_個別勤務状況（61～90）（朝・夕２回勤務の場合）'!$AI$47,0,(A103-61)*59)</f>
        <v>0</v>
      </c>
      <c r="D103" s="309"/>
      <c r="E103" s="310"/>
      <c r="F103" s="311">
        <f t="shared" ca="1" si="13"/>
        <v>0</v>
      </c>
      <c r="G103" s="312"/>
      <c r="H103" s="308">
        <f ca="1">OFFSET('別表_個別勤務状況（61～90）（朝・夕２回勤務の場合）'!$AQ$47,0,(A103-61)*59)</f>
        <v>0</v>
      </c>
      <c r="I103" s="309"/>
      <c r="J103" s="310"/>
      <c r="K103" s="311">
        <f t="shared" ca="1" si="14"/>
        <v>0</v>
      </c>
      <c r="L103" s="313"/>
      <c r="M103" s="314">
        <f ca="1">SUM(OFFSET('別表_個別勤務状況（61～90）（朝・夕２回勤務の場合）'!$AU$15,0,(A103-61)*59):OFFSET('別表_個別勤務状況（61～90）（朝・夕２回勤務の場合）'!$AU$45,0,(A103-61)*59))</f>
        <v>0</v>
      </c>
      <c r="N103" s="315">
        <f t="shared" ca="1" si="15"/>
        <v>0</v>
      </c>
    </row>
    <row r="104" spans="1:18" ht="15.75" customHeight="1">
      <c r="A104" s="246">
        <v>90</v>
      </c>
      <c r="B104" s="307">
        <f ca="1">OFFSET('別表_個別勤務状況（61～90）（朝・夕２回勤務の場合）'!$E$4,0,(A104-61)*59)</f>
        <v>0</v>
      </c>
      <c r="C104" s="308">
        <f ca="1">OFFSET('別表_個別勤務状況（61～90）（朝・夕２回勤務の場合）'!$AI$47,0,(A104-61)*59)</f>
        <v>0</v>
      </c>
      <c r="D104" s="309"/>
      <c r="E104" s="310"/>
      <c r="F104" s="311">
        <f t="shared" ca="1" si="13"/>
        <v>0</v>
      </c>
      <c r="G104" s="312"/>
      <c r="H104" s="308">
        <f ca="1">OFFSET('別表_個別勤務状況（61～90）（朝・夕２回勤務の場合）'!$AQ$47,0,(A104-61)*59)</f>
        <v>0</v>
      </c>
      <c r="I104" s="309"/>
      <c r="J104" s="310"/>
      <c r="K104" s="311">
        <f t="shared" ca="1" si="14"/>
        <v>0</v>
      </c>
      <c r="L104" s="313"/>
      <c r="M104" s="314">
        <f ca="1">SUM(OFFSET('別表_個別勤務状況（61～90）（朝・夕２回勤務の場合）'!$AU$15,0,(A104-61)*59):OFFSET('別表_個別勤務状況（61～90）（朝・夕２回勤務の場合）'!$AU$45,0,(A104-61)*59))</f>
        <v>0</v>
      </c>
      <c r="N104" s="315">
        <f t="shared" ca="1" si="15"/>
        <v>0</v>
      </c>
    </row>
    <row r="105" spans="1:18" ht="24.75" customHeight="1" thickBot="1">
      <c r="A105" s="472" t="s">
        <v>14</v>
      </c>
      <c r="B105" s="473"/>
      <c r="C105" s="474">
        <f ca="1">SUM(F15:F104)</f>
        <v>0</v>
      </c>
      <c r="D105" s="474"/>
      <c r="E105" s="474"/>
      <c r="F105" s="474"/>
      <c r="G105" s="249">
        <f>SUM(G15:G104)</f>
        <v>0</v>
      </c>
      <c r="H105" s="475">
        <f ca="1">SUM(K15:K104)</f>
        <v>0</v>
      </c>
      <c r="I105" s="476"/>
      <c r="J105" s="476"/>
      <c r="K105" s="477"/>
      <c r="L105" s="250">
        <f>SUM(L15:L104)</f>
        <v>0</v>
      </c>
      <c r="M105" s="478">
        <f ca="1">SUM(N15:N104)</f>
        <v>0</v>
      </c>
      <c r="N105" s="479"/>
      <c r="Q105" s="248"/>
      <c r="R105" s="248"/>
    </row>
    <row r="106" spans="1:18">
      <c r="Q106" s="248"/>
      <c r="R106" s="248"/>
    </row>
    <row r="107" spans="1:18">
      <c r="C107" s="248"/>
    </row>
  </sheetData>
  <sheetProtection sheet="1" objects="1" scenarios="1"/>
  <mergeCells count="29">
    <mergeCell ref="D1:K1"/>
    <mergeCell ref="I2:L2"/>
    <mergeCell ref="A5:A7"/>
    <mergeCell ref="B5:L7"/>
    <mergeCell ref="B8:L9"/>
    <mergeCell ref="B2:C2"/>
    <mergeCell ref="G2:H2"/>
    <mergeCell ref="B10:L10"/>
    <mergeCell ref="A11:B14"/>
    <mergeCell ref="C11:L11"/>
    <mergeCell ref="M11:N12"/>
    <mergeCell ref="C12:G12"/>
    <mergeCell ref="H12:L12"/>
    <mergeCell ref="C13:C14"/>
    <mergeCell ref="D13:D14"/>
    <mergeCell ref="E13:E14"/>
    <mergeCell ref="F13:F14"/>
    <mergeCell ref="M13:M14"/>
    <mergeCell ref="N13:N14"/>
    <mergeCell ref="A105:B105"/>
    <mergeCell ref="C105:F105"/>
    <mergeCell ref="H105:K105"/>
    <mergeCell ref="M105:N105"/>
    <mergeCell ref="G13:G14"/>
    <mergeCell ref="H13:H14"/>
    <mergeCell ref="I13:I14"/>
    <mergeCell ref="J13:J14"/>
    <mergeCell ref="K13:K14"/>
    <mergeCell ref="L13:L14"/>
  </mergeCells>
  <phoneticPr fontId="4"/>
  <dataValidations count="6">
    <dataValidation allowBlank="1" showInputMessage="1" showErrorMessage="1" prompt="常勤職員の場合は時給換算してください。_x000a_（例：1,200円であれば『1200』と入力）" sqref="D15:D104 I15:I104" xr:uid="{7EE06E9C-477A-460E-ABC0-68FA673518D5}"/>
    <dataValidation allowBlank="1" showInputMessage="1" showErrorMessage="1" prompt="時給単価には含まれていない経費で、人件費として計上すべきものがあれば記入してください。_x000a_（例：時給単価に反映できていない時間外割増分　等）_x000a__x000a_※特にない場合は空欄のままとしてください。" sqref="E15:E104 J15:J104" xr:uid="{76303BA0-02B6-4876-B5F2-D581ADF02A52}"/>
    <dataValidation allowBlank="1" showInputMessage="1" showErrorMessage="1" prompt="公定価格や配置基準補助金が当たっていない非常勤職員で、推進分の時間帯に勤務した時に交通費が発生している人は記載してください。_x000a__x000a_※配置基準の名簿で『延長』としている人が対象です。" sqref="G15:G104" xr:uid="{E397502A-60F1-4919-81D4-83FD11724246}"/>
    <dataValidation allowBlank="1" showInputMessage="1" showErrorMessage="1" prompt="公定価格や配置基準補助金が当たっていない非常勤職員で、延長保育事業の時間帯に勤務した時に交通費が発生している人は記載してください。_x000a__x000a_※配置基準の名簿で『延長』としている人が対象です。" sqref="L15:L104" xr:uid="{4E5CB8CE-DC49-4D79-8EC7-F5531FB6D5EF}"/>
    <dataValidation allowBlank="1" showInputMessage="1" showErrorMessage="1" prompt="施設名を入力してください。" sqref="I2:L2" xr:uid="{0BF5D55A-A7D7-4890-9D9A-3DBAEB9B4DA2}"/>
    <dataValidation allowBlank="1" showInputMessage="1" showErrorMessage="1" prompt="『19:30』のように入力してください。_x000a__x000a_『職員個別勤務状況確認表』により時間数を算出することが出来ます。" sqref="M15:M104 C15:C104 H15:H104" xr:uid="{AD147AB0-7755-4E2B-BE64-5CBF30502473}"/>
  </dataValidations>
  <pageMargins left="0.51181102362204722" right="0.51181102362204722" top="0.43307086614173229" bottom="0.19685039370078741" header="0.51181102362204722" footer="0.51181102362204722"/>
  <pageSetup paperSize="9" scale="4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9B8D-D901-4358-AC02-AC98C66BF682}">
  <sheetPr codeName="Sheet13">
    <tabColor rgb="FFFFFF00"/>
    <pageSetUpPr fitToPage="1"/>
  </sheetPr>
  <dimension ref="A1:V68"/>
  <sheetViews>
    <sheetView showGridLines="0" view="pageBreakPreview" topLeftCell="A9" zoomScale="90" zoomScaleNormal="100" zoomScaleSheetLayoutView="90" workbookViewId="0">
      <selection activeCell="G12" sqref="G12:J13"/>
    </sheetView>
  </sheetViews>
  <sheetFormatPr defaultColWidth="9" defaultRowHeight="13"/>
  <cols>
    <col min="1" max="3" width="9" style="236"/>
    <col min="4" max="4" width="13.08984375" style="236" customWidth="1"/>
    <col min="5" max="5" width="9" style="236"/>
    <col min="6" max="6" width="6.6328125" style="236" customWidth="1"/>
    <col min="7" max="9" width="9" style="236"/>
    <col min="10" max="10" width="14.1796875" style="236" customWidth="1"/>
    <col min="11" max="16384" width="9" style="236"/>
  </cols>
  <sheetData>
    <row r="1" spans="1:22" ht="27" customHeight="1">
      <c r="A1" s="541" t="s">
        <v>264</v>
      </c>
      <c r="B1" s="541"/>
      <c r="C1" s="505" t="s">
        <v>265</v>
      </c>
      <c r="D1" s="505"/>
      <c r="E1" s="505"/>
      <c r="F1" s="505"/>
      <c r="G1" s="505"/>
      <c r="H1" s="505"/>
      <c r="I1" s="505"/>
      <c r="J1" s="305"/>
      <c r="M1" s="235"/>
      <c r="N1" s="235"/>
      <c r="O1" s="235"/>
      <c r="P1" s="235"/>
      <c r="Q1" s="235"/>
      <c r="R1" s="235"/>
      <c r="S1" s="235"/>
      <c r="T1" s="235"/>
      <c r="U1" s="235"/>
    </row>
    <row r="2" spans="1:22" ht="21.75" customHeight="1">
      <c r="L2" s="251"/>
      <c r="M2" s="235"/>
      <c r="N2" s="235"/>
      <c r="O2" s="235"/>
      <c r="P2" s="235"/>
      <c r="Q2" s="235"/>
      <c r="R2" s="235"/>
      <c r="S2" s="235"/>
      <c r="T2" s="235"/>
      <c r="U2" s="235"/>
    </row>
    <row r="3" spans="1:22" ht="18" customHeight="1">
      <c r="A3" s="542">
        <f>'別紙2-1【最初に入力】'!O2</f>
        <v>45748</v>
      </c>
      <c r="B3" s="542"/>
      <c r="C3" s="283">
        <f>'別紙2-1【最初に入力】'!Q2</f>
        <v>5</v>
      </c>
      <c r="D3" s="284" t="s">
        <v>247</v>
      </c>
      <c r="E3" s="510" t="s">
        <v>37</v>
      </c>
      <c r="F3" s="510"/>
      <c r="G3" s="514">
        <f>'別紙2-1【最初に入力】'!O17</f>
        <v>0</v>
      </c>
      <c r="H3" s="514"/>
      <c r="I3" s="514"/>
      <c r="J3" s="514"/>
      <c r="K3" s="241"/>
      <c r="L3" s="251"/>
      <c r="M3" s="235"/>
      <c r="N3" s="235"/>
      <c r="O3" s="235"/>
      <c r="P3" s="235"/>
      <c r="Q3" s="235"/>
      <c r="R3" s="235"/>
      <c r="S3" s="235"/>
      <c r="T3" s="235"/>
      <c r="U3" s="235"/>
    </row>
    <row r="4" spans="1:22" ht="16.5" customHeight="1">
      <c r="M4" s="235"/>
      <c r="N4" s="235"/>
      <c r="O4" s="235"/>
      <c r="P4" s="235"/>
      <c r="Q4" s="235"/>
      <c r="R4" s="235"/>
      <c r="S4" s="235"/>
      <c r="T4" s="235"/>
      <c r="U4" s="235"/>
    </row>
    <row r="5" spans="1:22" ht="14.25" customHeight="1">
      <c r="L5" s="252"/>
      <c r="M5" s="235"/>
      <c r="N5" s="247"/>
      <c r="O5" s="247"/>
      <c r="P5" s="247"/>
      <c r="Q5" s="247"/>
      <c r="R5" s="247"/>
      <c r="S5" s="247"/>
      <c r="T5" s="247"/>
      <c r="U5" s="235"/>
      <c r="V5" s="235"/>
    </row>
    <row r="6" spans="1:22" ht="24" customHeight="1">
      <c r="A6" s="253" t="e">
        <f>"②延長保育事業（"&amp;別紙3【要入力】!T2&amp;"以降）の諸経費"</f>
        <v>#N/A</v>
      </c>
      <c r="L6" s="252"/>
      <c r="M6" s="235"/>
      <c r="N6" s="247"/>
      <c r="O6" s="247"/>
      <c r="P6" s="247"/>
      <c r="Q6" s="247"/>
      <c r="R6" s="247"/>
      <c r="S6" s="247"/>
      <c r="T6" s="247"/>
      <c r="U6" s="235"/>
      <c r="V6" s="235"/>
    </row>
    <row r="7" spans="1:22" ht="14.25" customHeight="1">
      <c r="B7" s="543" t="s">
        <v>266</v>
      </c>
      <c r="C7" s="544"/>
      <c r="D7" s="545"/>
      <c r="E7" s="543" t="s">
        <v>263</v>
      </c>
      <c r="F7" s="545"/>
      <c r="G7" s="543" t="s">
        <v>267</v>
      </c>
      <c r="H7" s="544"/>
      <c r="I7" s="544"/>
      <c r="J7" s="545"/>
      <c r="K7" s="251"/>
      <c r="L7" s="254"/>
      <c r="N7" s="247"/>
      <c r="O7" s="247"/>
      <c r="P7" s="247"/>
      <c r="Q7" s="247"/>
      <c r="R7" s="247"/>
      <c r="S7" s="247"/>
      <c r="T7" s="247"/>
    </row>
    <row r="8" spans="1:22" ht="14.25" customHeight="1">
      <c r="A8" s="255"/>
      <c r="B8" s="546"/>
      <c r="C8" s="547"/>
      <c r="D8" s="548"/>
      <c r="E8" s="546"/>
      <c r="F8" s="548"/>
      <c r="G8" s="546"/>
      <c r="H8" s="547"/>
      <c r="I8" s="547"/>
      <c r="J8" s="548"/>
      <c r="K8" s="251"/>
      <c r="L8" s="256"/>
      <c r="N8" s="247"/>
      <c r="O8" s="247"/>
      <c r="P8" s="247"/>
      <c r="Q8" s="247"/>
      <c r="R8" s="247"/>
      <c r="S8" s="247"/>
      <c r="T8" s="247"/>
    </row>
    <row r="9" spans="1:22" ht="14.25" customHeight="1">
      <c r="A9" s="255"/>
      <c r="B9" s="549"/>
      <c r="C9" s="550"/>
      <c r="D9" s="551"/>
      <c r="E9" s="549"/>
      <c r="F9" s="551"/>
      <c r="G9" s="549"/>
      <c r="H9" s="550"/>
      <c r="I9" s="550"/>
      <c r="J9" s="551"/>
      <c r="K9" s="251"/>
      <c r="L9" s="256"/>
      <c r="N9" s="247"/>
      <c r="O9" s="247"/>
      <c r="P9" s="247"/>
      <c r="Q9" s="247"/>
      <c r="R9" s="247"/>
      <c r="S9" s="247"/>
      <c r="T9" s="247"/>
    </row>
    <row r="10" spans="1:22" ht="27.75" customHeight="1">
      <c r="B10" s="533" t="s">
        <v>268</v>
      </c>
      <c r="C10" s="534"/>
      <c r="D10" s="534"/>
      <c r="E10" s="529"/>
      <c r="F10" s="529"/>
      <c r="G10" s="530"/>
      <c r="H10" s="530"/>
      <c r="I10" s="530"/>
      <c r="J10" s="530"/>
      <c r="K10" s="251"/>
      <c r="L10" s="256"/>
      <c r="N10" s="247"/>
      <c r="O10" s="247"/>
      <c r="P10" s="247"/>
      <c r="Q10" s="247"/>
      <c r="R10" s="247"/>
      <c r="S10" s="247"/>
      <c r="T10" s="247"/>
    </row>
    <row r="11" spans="1:22" ht="15" customHeight="1">
      <c r="A11" s="257"/>
      <c r="B11" s="534"/>
      <c r="C11" s="534"/>
      <c r="D11" s="534"/>
      <c r="E11" s="529"/>
      <c r="F11" s="529"/>
      <c r="G11" s="530"/>
      <c r="H11" s="530"/>
      <c r="I11" s="530"/>
      <c r="J11" s="530"/>
      <c r="K11" s="251"/>
      <c r="L11" s="256"/>
      <c r="N11" s="247"/>
      <c r="O11" s="247"/>
      <c r="P11" s="247"/>
      <c r="Q11" s="247"/>
      <c r="R11" s="247"/>
      <c r="S11" s="247"/>
      <c r="T11" s="247"/>
    </row>
    <row r="12" spans="1:22" ht="19.5" customHeight="1">
      <c r="A12" s="257"/>
      <c r="B12" s="535" t="s">
        <v>269</v>
      </c>
      <c r="C12" s="536"/>
      <c r="D12" s="537"/>
      <c r="E12" s="529"/>
      <c r="F12" s="529"/>
      <c r="G12" s="530"/>
      <c r="H12" s="530"/>
      <c r="I12" s="530"/>
      <c r="J12" s="530"/>
      <c r="N12" s="247"/>
      <c r="O12" s="247"/>
      <c r="P12" s="247"/>
      <c r="Q12" s="247"/>
      <c r="R12" s="247"/>
      <c r="S12" s="247"/>
      <c r="T12" s="247"/>
    </row>
    <row r="13" spans="1:22" ht="19.5" customHeight="1">
      <c r="A13" s="257"/>
      <c r="B13" s="538"/>
      <c r="C13" s="539"/>
      <c r="D13" s="540"/>
      <c r="E13" s="529"/>
      <c r="F13" s="529"/>
      <c r="G13" s="530"/>
      <c r="H13" s="530"/>
      <c r="I13" s="530"/>
      <c r="J13" s="530"/>
      <c r="N13" s="247"/>
      <c r="O13" s="247"/>
      <c r="P13" s="247"/>
      <c r="Q13" s="247"/>
      <c r="R13" s="247"/>
      <c r="S13" s="247"/>
      <c r="T13" s="247"/>
    </row>
    <row r="14" spans="1:22" ht="19.5" customHeight="1">
      <c r="B14" s="523" t="s">
        <v>270</v>
      </c>
      <c r="C14" s="524"/>
      <c r="D14" s="525"/>
      <c r="E14" s="529"/>
      <c r="F14" s="529"/>
      <c r="G14" s="530"/>
      <c r="H14" s="530"/>
      <c r="I14" s="530"/>
      <c r="J14" s="530"/>
      <c r="N14" s="247"/>
      <c r="O14" s="247"/>
      <c r="P14" s="247"/>
      <c r="Q14" s="247"/>
      <c r="R14" s="247"/>
      <c r="S14" s="247"/>
      <c r="T14" s="247"/>
    </row>
    <row r="15" spans="1:22" ht="15.75" customHeight="1">
      <c r="B15" s="526"/>
      <c r="C15" s="527"/>
      <c r="D15" s="528"/>
      <c r="E15" s="529"/>
      <c r="F15" s="529"/>
      <c r="G15" s="530"/>
      <c r="H15" s="530"/>
      <c r="I15" s="530"/>
      <c r="J15" s="530"/>
      <c r="N15" s="247"/>
      <c r="O15" s="247"/>
      <c r="P15" s="247"/>
      <c r="Q15" s="247"/>
      <c r="R15" s="247"/>
      <c r="S15" s="247"/>
      <c r="T15" s="247"/>
    </row>
    <row r="16" spans="1:22" ht="15.75" customHeight="1">
      <c r="B16" s="516" t="s">
        <v>4</v>
      </c>
      <c r="C16" s="516"/>
      <c r="D16" s="516"/>
      <c r="E16" s="531">
        <f>SUM(E10:F15)</f>
        <v>0</v>
      </c>
      <c r="F16" s="531"/>
      <c r="G16" s="532"/>
      <c r="H16" s="532"/>
      <c r="I16" s="532"/>
      <c r="J16" s="532"/>
      <c r="N16" s="247"/>
      <c r="O16" s="247"/>
      <c r="P16" s="247"/>
      <c r="Q16" s="247"/>
      <c r="R16" s="247"/>
      <c r="S16" s="247"/>
      <c r="T16" s="247"/>
    </row>
    <row r="17" spans="1:20" ht="15.75" customHeight="1">
      <c r="B17" s="516"/>
      <c r="C17" s="516"/>
      <c r="D17" s="516"/>
      <c r="E17" s="531"/>
      <c r="F17" s="531"/>
      <c r="G17" s="532"/>
      <c r="H17" s="532"/>
      <c r="I17" s="532"/>
      <c r="J17" s="532"/>
      <c r="K17" s="515"/>
      <c r="N17" s="247"/>
      <c r="O17" s="247"/>
      <c r="P17" s="247"/>
      <c r="Q17" s="247"/>
      <c r="R17" s="247"/>
      <c r="S17" s="247"/>
      <c r="T17" s="247"/>
    </row>
    <row r="18" spans="1:20" ht="15.75" customHeight="1">
      <c r="K18" s="515"/>
      <c r="N18" s="247"/>
      <c r="O18" s="247"/>
      <c r="P18" s="247"/>
      <c r="Q18" s="247"/>
      <c r="R18" s="247"/>
      <c r="S18" s="247"/>
      <c r="T18" s="247"/>
    </row>
    <row r="19" spans="1:20" ht="15.75" customHeight="1">
      <c r="K19" s="515"/>
      <c r="N19" s="247"/>
      <c r="O19" s="247"/>
      <c r="P19" s="247"/>
      <c r="Q19" s="247"/>
      <c r="R19" s="247"/>
      <c r="S19" s="247"/>
      <c r="T19" s="247"/>
    </row>
    <row r="20" spans="1:20" ht="15.75" customHeight="1">
      <c r="N20" s="247"/>
      <c r="O20" s="247"/>
      <c r="P20" s="247"/>
      <c r="Q20" s="247"/>
      <c r="R20" s="247"/>
      <c r="S20" s="247"/>
      <c r="T20" s="247"/>
    </row>
    <row r="21" spans="1:20" ht="15.75" customHeight="1">
      <c r="A21" s="253" t="s">
        <v>271</v>
      </c>
      <c r="B21" s="255"/>
      <c r="C21" s="255"/>
      <c r="D21" s="255"/>
      <c r="E21" s="255"/>
    </row>
    <row r="22" spans="1:20" ht="15.75" customHeight="1">
      <c r="A22" s="255"/>
      <c r="B22" s="255"/>
      <c r="C22" s="255"/>
      <c r="D22" s="255"/>
      <c r="E22" s="255"/>
    </row>
    <row r="23" spans="1:20" ht="15.75" customHeight="1">
      <c r="B23" s="516" t="s">
        <v>272</v>
      </c>
      <c r="C23" s="516"/>
      <c r="D23" s="516"/>
      <c r="E23" s="516"/>
      <c r="F23" s="516"/>
      <c r="G23" s="516"/>
      <c r="H23" s="516"/>
      <c r="I23" s="516"/>
      <c r="J23" s="516"/>
    </row>
    <row r="24" spans="1:20" ht="15.75" customHeight="1">
      <c r="B24" s="516"/>
      <c r="C24" s="516"/>
      <c r="D24" s="516"/>
      <c r="E24" s="516"/>
      <c r="F24" s="516"/>
      <c r="G24" s="516"/>
      <c r="H24" s="516"/>
      <c r="I24" s="516"/>
      <c r="J24" s="516"/>
    </row>
    <row r="25" spans="1:20" ht="15.75" customHeight="1">
      <c r="B25" s="517" t="s">
        <v>252</v>
      </c>
      <c r="C25" s="518"/>
      <c r="D25" s="518"/>
      <c r="E25" s="518"/>
      <c r="F25" s="482"/>
      <c r="G25" s="517" t="s">
        <v>273</v>
      </c>
      <c r="H25" s="518"/>
      <c r="I25" s="518"/>
      <c r="J25" s="482"/>
    </row>
    <row r="26" spans="1:20" ht="15.75" customHeight="1">
      <c r="B26" s="519"/>
      <c r="C26" s="520"/>
      <c r="D26" s="520"/>
      <c r="E26" s="520"/>
      <c r="F26" s="521"/>
      <c r="G26" s="519"/>
      <c r="H26" s="520"/>
      <c r="I26" s="520"/>
      <c r="J26" s="521"/>
    </row>
    <row r="27" spans="1:20" ht="15.75" customHeight="1">
      <c r="B27" s="522"/>
      <c r="C27" s="522"/>
      <c r="D27" s="522"/>
      <c r="E27" s="522"/>
      <c r="F27" s="522"/>
      <c r="G27" s="522"/>
      <c r="H27" s="522"/>
      <c r="I27" s="522"/>
      <c r="J27" s="522"/>
    </row>
    <row r="28" spans="1:20" ht="15.75" customHeight="1">
      <c r="B28" s="522"/>
      <c r="C28" s="522"/>
      <c r="D28" s="522"/>
      <c r="E28" s="522"/>
      <c r="F28" s="522"/>
      <c r="G28" s="522"/>
      <c r="H28" s="522"/>
      <c r="I28" s="522"/>
      <c r="J28" s="522"/>
    </row>
    <row r="29" spans="1:20" ht="15.75" customHeight="1">
      <c r="B29" s="522"/>
      <c r="C29" s="522"/>
      <c r="D29" s="522"/>
      <c r="E29" s="522"/>
      <c r="F29" s="522"/>
      <c r="G29" s="522"/>
      <c r="H29" s="522"/>
      <c r="I29" s="522"/>
      <c r="J29" s="522"/>
    </row>
    <row r="30" spans="1:20" ht="15.75" customHeight="1">
      <c r="B30" s="522"/>
      <c r="C30" s="522"/>
      <c r="D30" s="522"/>
      <c r="E30" s="522"/>
      <c r="F30" s="522"/>
      <c r="G30" s="522"/>
      <c r="H30" s="522"/>
      <c r="I30" s="522"/>
      <c r="J30" s="522"/>
    </row>
    <row r="31" spans="1:20" ht="15.75" customHeight="1"/>
    <row r="32" spans="1:20" ht="15.75" customHeight="1"/>
    <row r="33" spans="6:10" ht="15.75" customHeight="1">
      <c r="F33" s="511" t="s">
        <v>274</v>
      </c>
      <c r="G33" s="511"/>
      <c r="H33" s="512">
        <f>SUM(B27,G27)</f>
        <v>0</v>
      </c>
      <c r="I33" s="512"/>
      <c r="J33" s="512"/>
    </row>
    <row r="34" spans="6:10" ht="15.75" customHeight="1">
      <c r="F34" s="511"/>
      <c r="G34" s="511"/>
      <c r="H34" s="512"/>
      <c r="I34" s="512"/>
      <c r="J34" s="512"/>
    </row>
    <row r="35" spans="6:10" ht="15.75" customHeight="1">
      <c r="F35" s="511"/>
      <c r="G35" s="511"/>
      <c r="H35" s="513"/>
      <c r="I35" s="513"/>
      <c r="J35" s="513"/>
    </row>
    <row r="36" spans="6:10" ht="15.75" customHeight="1"/>
    <row r="37" spans="6:10" ht="15.75" customHeight="1"/>
    <row r="38" spans="6:10" ht="15.75" customHeight="1"/>
    <row r="39" spans="6:10" ht="15.75" customHeight="1"/>
    <row r="40" spans="6:10" ht="15.75" customHeight="1"/>
    <row r="41" spans="6:10" ht="15.75" customHeight="1"/>
    <row r="42" spans="6:10" ht="15.75" customHeight="1"/>
    <row r="43" spans="6:10" ht="15.75" customHeight="1"/>
    <row r="44" spans="6:10" ht="15.75" customHeight="1"/>
    <row r="45" spans="6:10" ht="15.75" customHeight="1"/>
    <row r="46" spans="6:10" ht="15.75" customHeight="1"/>
    <row r="47" spans="6:10" ht="15.75" customHeight="1"/>
    <row r="48" spans="6: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24.75" customHeight="1"/>
    <row r="62" ht="42.75" customHeight="1"/>
    <row r="63" ht="33" customHeight="1"/>
    <row r="68" ht="26.25" customHeight="1"/>
  </sheetData>
  <sheetProtection sheet="1" selectLockedCells="1"/>
  <mergeCells count="28">
    <mergeCell ref="A1:B1"/>
    <mergeCell ref="C1:I1"/>
    <mergeCell ref="A3:B3"/>
    <mergeCell ref="B7:D9"/>
    <mergeCell ref="E7:F9"/>
    <mergeCell ref="G7:J9"/>
    <mergeCell ref="B10:D11"/>
    <mergeCell ref="E10:F11"/>
    <mergeCell ref="G10:J11"/>
    <mergeCell ref="B12:D13"/>
    <mergeCell ref="E12:F13"/>
    <mergeCell ref="G12:J13"/>
    <mergeCell ref="F33:G35"/>
    <mergeCell ref="H33:J35"/>
    <mergeCell ref="G3:J3"/>
    <mergeCell ref="E3:F3"/>
    <mergeCell ref="K17:K19"/>
    <mergeCell ref="B23:J24"/>
    <mergeCell ref="B25:F26"/>
    <mergeCell ref="G25:J26"/>
    <mergeCell ref="B27:F30"/>
    <mergeCell ref="G27:J30"/>
    <mergeCell ref="B14:D15"/>
    <mergeCell ref="E14:F15"/>
    <mergeCell ref="G14:J15"/>
    <mergeCell ref="B16:D17"/>
    <mergeCell ref="E16:F17"/>
    <mergeCell ref="G16:J17"/>
  </mergeCells>
  <phoneticPr fontId="4"/>
  <dataValidations count="6">
    <dataValidation allowBlank="1" showInputMessage="1" showErrorMessage="1" prompt="毎月の光熱水費÷開園時間×延長保育時間（例：300,000×2/13（21時までの延長なら3/14））で計算してください。_x000a__x000a_・毎月の算出が難しければ、３月の月例報告書に年間額を記載しても構いません。_x000a_（年額光熱費1,000,000円×2/13（21時までの延長なら3/14)）" sqref="E10:F11" xr:uid="{D8493929-0BC7-4AB4-9EBB-3E174689973B}"/>
    <dataValidation allowBlank="1" showInputMessage="1" showErrorMessage="1" prompt="・該当なしの場合は空欄で構いません。_x000a__x000a_・毎月の算出が難しければ、３月月例報告書で年間額を記載して構いません。" sqref="E12:F13" xr:uid="{EF34436F-5876-4E06-9E3F-7EA9E0ED91E2}"/>
    <dataValidation allowBlank="1" showInputMessage="1" showErrorMessage="1" prompt="・印刷製本費_x000a_延長保育申込書、延長保育日誌を購入・印刷した際の費用があれば記載してください。_x000a__x000a_・その他に延長保育時間に発生した経費があれば、市担当までご相談のうえ記載してください。_x000a__x000a_・３月月例報告書に年間額を記載しても構いません。" sqref="E14:F15" xr:uid="{0181966C-2AC4-413C-BA03-2C3B78AC5C7F}"/>
    <dataValidation allowBlank="1" showInputMessage="1" showErrorMessage="1" prompt="３月月例報告書に一括して年額を記入する場合は、４～２月分のこの欄に『３月分に一括記入』と入れてください。_x000a__x000a_特筆すべきことがあればこの欄に記入してください。" sqref="G10:J15" xr:uid="{E0F02B7D-DCEA-42DA-8A8A-93F28F6E8AFE}"/>
    <dataValidation allowBlank="1" showInputMessage="1" showErrorMessage="1" prompt="・短時間認定児童が延長保育を利用したことによって新たに発生した人件費があれば入力してください。_x000a_・特にない場合は、空欄としてください。_x000a_（例）_x000a_短時間認定０歳児が１時間延長を利用したことで、職員１名を新たに配置しなければならなくなった場合の当該職員１名の人件費" sqref="B27:F30" xr:uid="{499DC2EC-54A8-4D1B-BBAC-F6F2C79F9EA1}"/>
    <dataValidation allowBlank="1" showInputMessage="1" showErrorMessage="1" prompt="短時間認定児童が延長保育を利用したことで新たに発生した経費（人件費以外）であれば入力してください。_x000a__x000a_（例）_x000a_短時間認定０歳児が１時間延長を利用した際に、補食を提供した場合の補食費" sqref="G27:J30" xr:uid="{E9C51DD1-47A6-4C34-9F3C-F00BF3F11690}"/>
  </dataValidations>
  <pageMargins left="0.51181102362204722" right="0.51181102362204722" top="0.43307086614173229" bottom="0.19685039370078741" header="0.51181102362204722" footer="0.51181102362204722"/>
  <pageSetup paperSize="9" scale="9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万年カレンダー・祝日</vt:lpstr>
      <vt:lpstr>別紙2-1【最初に入力】</vt:lpstr>
      <vt:lpstr>別紙2-2【入力不要】</vt:lpstr>
      <vt:lpstr>別紙2-3【要入力】</vt:lpstr>
      <vt:lpstr>別紙3【要入力】</vt:lpstr>
      <vt:lpstr>土曜延長実施園のみ要入力</vt:lpstr>
      <vt:lpstr>様式第５号【入力不要】</vt:lpstr>
      <vt:lpstr>別紙1-1【要入力】</vt:lpstr>
      <vt:lpstr>別紙1-2【要入力】</vt:lpstr>
      <vt:lpstr>別表（→）記入例</vt:lpstr>
      <vt:lpstr>別表_個別勤務状況（1～60）</vt:lpstr>
      <vt:lpstr>別表_個別勤務状況（61～90）（朝・夕２回勤務の場合）</vt:lpstr>
      <vt:lpstr>土曜延長実施園のみ要入力!Print_Area</vt:lpstr>
      <vt:lpstr>'別紙1-1【要入力】'!Print_Area</vt:lpstr>
      <vt:lpstr>'別紙1-2【要入力】'!Print_Area</vt:lpstr>
      <vt:lpstr>'別紙2-1【最初に入力】'!Print_Area</vt:lpstr>
      <vt:lpstr>'別紙2-2【入力不要】'!Print_Area</vt:lpstr>
      <vt:lpstr>'別紙2-3【要入力】'!Print_Area</vt:lpstr>
      <vt:lpstr>別紙3【要入力】!Print_Area</vt:lpstr>
      <vt:lpstr>'別表（→）記入例'!Print_Area</vt:lpstr>
      <vt:lpstr>'別表_個別勤務状況（1～60）'!Print_Area</vt:lpstr>
      <vt:lpstr>'別表_個別勤務状況（61～90）（朝・夕２回勤務の場合）'!Print_Area</vt:lpstr>
      <vt:lpstr>様式第５号【入力不要】!Print_Area</vt:lpstr>
      <vt:lpstr>'別紙2-1【最初に入力】'!Print_Titles</vt:lpstr>
      <vt:lpstr>'別紙2-1【最初に入力】'!第１週の１７時</vt:lpstr>
      <vt:lpstr>'別紙2-1【最初に入力】'!第１週の１８時１５分</vt:lpstr>
      <vt:lpstr>'別紙2-1【最初に入力】'!第１週の１８時半</vt:lpstr>
      <vt:lpstr>'別紙2-1【最初に入力】'!第１週の１９時半</vt:lpstr>
      <vt:lpstr>'別紙2-1【最初に入力】'!第１週の２０時半</vt:lpstr>
      <vt:lpstr>'別紙2-1【最初に入力】'!第１週の８時</vt:lpstr>
      <vt:lpstr>第２週の１７時</vt:lpstr>
      <vt:lpstr>第２週の１８時１５分</vt:lpstr>
      <vt:lpstr>第２週の１８時半</vt:lpstr>
      <vt:lpstr>第２週の１９時半</vt:lpstr>
      <vt:lpstr>第２週の２０時半</vt:lpstr>
      <vt:lpstr>第２週の８時</vt:lpstr>
      <vt:lpstr>第３週の１７時</vt:lpstr>
      <vt:lpstr>第３週の１８時１５分</vt:lpstr>
      <vt:lpstr>第３週の１８時半</vt:lpstr>
      <vt:lpstr>第３週の１９時半</vt:lpstr>
      <vt:lpstr>第３週の２０時半</vt:lpstr>
      <vt:lpstr>第３週の８時</vt:lpstr>
      <vt:lpstr>第４週の１７時</vt:lpstr>
      <vt:lpstr>第４週の１８時１５分</vt:lpstr>
      <vt:lpstr>第４週の１８時半</vt:lpstr>
      <vt:lpstr>第４週の１９時半</vt:lpstr>
      <vt:lpstr>第４週の２０時半</vt:lpstr>
      <vt:lpstr>第４週の８時</vt:lpstr>
      <vt:lpstr>第５週の１７時</vt:lpstr>
      <vt:lpstr>第５週の１８時１５分</vt:lpstr>
      <vt:lpstr>第５週の１８時半</vt:lpstr>
      <vt:lpstr>第５週の１９時半</vt:lpstr>
      <vt:lpstr>第５週の２０時半</vt:lpstr>
      <vt:lpstr>第５週の８時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渋谷　賢太</dc:creator>
  <cp:lastModifiedBy>髙木　章友</cp:lastModifiedBy>
  <cp:lastPrinted>2024-05-13T00:37:07Z</cp:lastPrinted>
  <dcterms:created xsi:type="dcterms:W3CDTF">1997-01-08T22:48:59Z</dcterms:created>
  <dcterms:modified xsi:type="dcterms:W3CDTF">2025-04-02T04:29:23Z</dcterms:modified>
</cp:coreProperties>
</file>